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ialogsheets/sheet1.xml" ContentType="application/vnd.openxmlformats-officedocument.spreadsheetml.dialog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3.xml" ContentType="application/vnd.openxmlformats-officedocument.drawing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6.xml" ContentType="application/vnd.openxmlformats-officedocument.drawing+xml"/>
  <Override PartName="/xl/ctrlProps/ctrlProp11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CC05C5F-8871-4F8B-BF0D-BCEC65075B77}" xr6:coauthVersionLast="47" xr6:coauthVersionMax="47" xr10:uidLastSave="{00000000-0000-0000-0000-000000000000}"/>
  <bookViews>
    <workbookView xWindow="-120" yWindow="-120" windowWidth="38640" windowHeight="15720"/>
  </bookViews>
  <sheets>
    <sheet name="summary" sheetId="1" r:id="rId1"/>
    <sheet name="positions" sheetId="2" r:id="rId2"/>
    <sheet name="Spread Opt" sheetId="3" r:id="rId3"/>
    <sheet name="Transport Pos" sheetId="4" r:id="rId4"/>
    <sheet name="p1" sheetId="5" r:id="rId5"/>
    <sheet name="p0" sheetId="6" r:id="rId6"/>
    <sheet name="p_chgs" sheetId="7" r:id="rId7"/>
    <sheet name="pl" sheetId="8" r:id="rId8"/>
    <sheet name="m1" sheetId="9" r:id="rId9"/>
    <sheet name="m0" sheetId="10" r:id="rId10"/>
    <sheet name="m_chg" sheetId="11" r:id="rId11"/>
    <sheet name="download" sheetId="12" r:id="rId12"/>
    <sheet name="Index" sheetId="13" r:id="rId13"/>
    <sheet name="GD_Fetch" sheetId="14" r:id="rId14"/>
    <sheet name="upload" sheetId="15" r:id="rId15"/>
    <sheet name="Tables" sheetId="16" r:id="rId16"/>
    <sheet name="batch" sheetId="17" r:id="rId17"/>
    <sheet name="Codes" sheetId="18" r:id="rId18"/>
    <sheet name="dlgPostID" sheetId="23" r:id="rId19"/>
    <sheet name="I1" sheetId="24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Order1" hidden="1">0</definedName>
    <definedName name="_Order2" hidden="1">0</definedName>
    <definedName name="CARLTON_B">batch!$BI$1:$BJ$181</definedName>
    <definedName name="CARLTON_I">batch!$BK$1:$BL$181</definedName>
    <definedName name="Cash">[1]Deals!$G$6</definedName>
    <definedName name="CHIPPAWA">batch!$J$1:$K$181</definedName>
    <definedName name="CONSUMERS_B">batch!$AM$1:$AN$181</definedName>
    <definedName name="CONSUMERS_I">batch!$AO$1:$AP$181</definedName>
    <definedName name="CONSUMSERS_B">batch!$AM$1:$AN$181</definedName>
    <definedName name="CORNWALL">batch!$Y$1:$Z$181</definedName>
    <definedName name="Count">upload!$E$12</definedName>
    <definedName name="Count2">GD_Fetch!$A$4</definedName>
    <definedName name="CurveCode">GD_Fetch!$B$4</definedName>
    <definedName name="curves">'m1'!$A$8:$AJ$182</definedName>
    <definedName name="CurveTable">upload!$G$2:$H$8</definedName>
    <definedName name="CurveTable2">GD_Fetch!$E$1:$AB$7</definedName>
    <definedName name="CurveType">GD_Fetch!$B$5</definedName>
    <definedName name="DateToday">download!$C$16</definedName>
    <definedName name="DAWN">batch!$A$1:$B$181</definedName>
    <definedName name="DAWN_GDM">batch!$AB$1:$AC$181</definedName>
    <definedName name="deals_inc">'I1'!$B$3</definedName>
    <definedName name="Dump">GD_Fetch!$B$7</definedName>
    <definedName name="EffectiveDate">GD_Fetch!$B$2</definedName>
    <definedName name="EMERSONUSA">batch!$AK$1:$AL$181</definedName>
    <definedName name="EMERSONUSA_I">batch!$BG$1:$BH$181</definedName>
    <definedName name="EndLine">upload!$G$21</definedName>
    <definedName name="EndLine2">upload!$G$23</definedName>
    <definedName name="FARWELL_B">batch!$BM$1:$BN$181</definedName>
    <definedName name="FARWELL_I">batch!$BO$1:$BP$181</definedName>
    <definedName name="FileName">upload!$F$12</definedName>
    <definedName name="FileTable">upload!$A$12:$C$39</definedName>
    <definedName name="FileType">upload!$B$6</definedName>
    <definedName name="FinishFile">upload!$F$17:$H$17</definedName>
    <definedName name="FinishFlag">#REF!</definedName>
    <definedName name="FTPConfig">upload!$B$7</definedName>
    <definedName name="gdspreadoptcount">'Spread Opt'!$T$10</definedName>
    <definedName name="gdspreadoptmonths">'Spread Opt'!$G$7:$G$33</definedName>
    <definedName name="gdspreadoptpos">'Spread Opt'!$G$7:$H$33</definedName>
    <definedName name="HPL_SHIPCHAN">batch!$A$1:$B$47</definedName>
    <definedName name="IF_WAHA">batch!$G$1:$H$47</definedName>
    <definedName name="Index">Index!$A$1:$L$90</definedName>
    <definedName name="IROQ_B">batch!$AU$1:$AV$181</definedName>
    <definedName name="IROQ_I">batch!$AW$1:$AX$181</definedName>
    <definedName name="Iroquis_B">batch!$AU$1:$AV$181</definedName>
    <definedName name="IROQUOIS_B">batch!$AW$1:$AX$181</definedName>
    <definedName name="Iroquois_I">batch!$AW$1:$AX$181</definedName>
    <definedName name="_KNX1" localSheetId="18">[3]batch!#REF!</definedName>
    <definedName name="_KNX1">batch!#REF!</definedName>
    <definedName name="LocalPath">upload!$B$4</definedName>
    <definedName name="MICH_STCLAIR_B">batch!$AQ$1:$AR$181</definedName>
    <definedName name="MICH_STCLAIR_I">batch!$AS$1:$AT$181</definedName>
    <definedName name="Month">GD_Fetch!$B$3</definedName>
    <definedName name="names">pl!$AZ$12:$BA$28</definedName>
    <definedName name="NIAGARA">batch!$D$1:$E$181</definedName>
    <definedName name="NIAGARA_GDM">batch!$AE$1:$AF$181</definedName>
    <definedName name="OJIBWAY">batch!$S$1:$T$181</definedName>
    <definedName name="PARKWAY">batch!$M$1:$N$181</definedName>
    <definedName name="_xlnm.Print_Area" localSheetId="17">Codes!$B$125:$H$141</definedName>
    <definedName name="_xlnm.Print_Area" localSheetId="8">'m1'!$A$6:$BL$14</definedName>
    <definedName name="_xlnm.Print_Area" localSheetId="6">p_chgs!$1:$1048576</definedName>
    <definedName name="_xlnm.Print_Area" localSheetId="5">p0!$1:$1048576</definedName>
    <definedName name="_xlnm.Print_Area" localSheetId="4">'p1'!$A$1:$N$23</definedName>
    <definedName name="_xlnm.Print_Area" localSheetId="1">positions!$A$1:$AI$35</definedName>
    <definedName name="_xlnm.Print_Area" localSheetId="0">summary!$A$1:$R$26</definedName>
    <definedName name="_xlnm.Print_Titles" localSheetId="1">positions!$2:$5</definedName>
    <definedName name="Prompt1">[1]Deals!$I$4</definedName>
    <definedName name="Prompt2">[1]Deals!$I$5</definedName>
    <definedName name="Prompt3">[1]Deals!$I$6</definedName>
    <definedName name="Prompt4">[1]Deals!$I$7</definedName>
    <definedName name="Prompt5">[1]Deals!$I$8</definedName>
    <definedName name="Prompt6">[1]Deals!$I$9</definedName>
    <definedName name="Prompt7">[1]Deals!$I$10</definedName>
    <definedName name="Prompt8">[1]Deals!$I$11</definedName>
    <definedName name="PutGet">upload!$B$3</definedName>
    <definedName name="PW">'I1'!$B$2</definedName>
    <definedName name="QUERY2.keep_password" localSheetId="11" hidden="1">FALSE</definedName>
    <definedName name="QUERY2.query_connection" localSheetId="11" hidden="1">{"DSN=EGSPROD;UID=DBRAST_PC;"}</definedName>
    <definedName name="QUERY2.query_definition" localSheetId="11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query_options" localSheetId="11" hidden="1">{TRUE;FALSE}</definedName>
    <definedName name="QUERY2.query_range" localSheetId="11" hidden="1">download!$A$38:$D$299</definedName>
    <definedName name="QUERY2.query_source" localSheetId="11" hidden="1">{"EGSPROD"}</definedName>
    <definedName name="QUERY2.query_statement" localSheetId="11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user_name" localSheetId="11" hidden="1">"DBRAST_PC"</definedName>
    <definedName name="RangeName">upload!$G$12</definedName>
    <definedName name="RemotePath">upload!$B$5</definedName>
    <definedName name="RiskType">GD_Fetch!$B$6</definedName>
    <definedName name="SkipLines">upload!$G$20</definedName>
    <definedName name="SkipLines2">upload!$G$22</definedName>
    <definedName name="spreadcount">'Spread Opt'!$T$8</definedName>
    <definedName name="spreadmonths">'Spread Opt'!$B$5:$B$107</definedName>
    <definedName name="spreadpos">'Spread Opt'!$B$5:$E$107</definedName>
    <definedName name="SPUR_B">batch!$AY$1:$AZ$181</definedName>
    <definedName name="SPUR_I">batch!$BA$1:$BB$181</definedName>
    <definedName name="ST.CLAIR">batch!$P$1:$Q$181</definedName>
    <definedName name="StartMonth">#REF!</definedName>
    <definedName name="STORAGE">batch!$V$1:$W$181</definedName>
    <definedName name="UID">'I1'!$B$1</definedName>
    <definedName name="_UID1">#REF!</definedName>
    <definedName name="UNION_CDA_B">batch!$BC$1:$BD$181</definedName>
    <definedName name="UNION_CDA_I">batch!$BE$1:$BF$181</definedName>
    <definedName name="WADDINGTON">batch!$G$1:$H$181</definedName>
    <definedName name="WADDINGTON_GDM">batch!$AH$1:$AI$181</definedName>
    <definedName name="WAHA_KCBT">batch!$D$1:$E$47</definedName>
  </definedNames>
  <calcPr calcId="0" fullCalcOnLoad="1" calcOnSave="0"/>
  <pivotCaches>
    <pivotCache cacheId="0" r:id="rId28"/>
  </pivotCaches>
</workbook>
</file>

<file path=xl/calcChain.xml><?xml version="1.0" encoding="utf-8"?>
<calcChain xmlns="http://schemas.openxmlformats.org/spreadsheetml/2006/main">
  <c r="B10" i="17" l="1"/>
  <c r="E10" i="17"/>
  <c r="H10" i="17"/>
  <c r="K10" i="17"/>
  <c r="N10" i="17"/>
  <c r="Q10" i="17"/>
  <c r="T10" i="17"/>
  <c r="W10" i="17"/>
  <c r="Z10" i="17"/>
  <c r="AC10" i="17"/>
  <c r="AF10" i="17"/>
  <c r="AI10" i="17"/>
  <c r="AL10" i="17"/>
  <c r="AN10" i="17"/>
  <c r="AR10" i="17"/>
  <c r="AV10" i="17"/>
  <c r="AZ10" i="17"/>
  <c r="BD10" i="17"/>
  <c r="BJ10" i="17"/>
  <c r="BN10" i="17"/>
  <c r="B11" i="17"/>
  <c r="E11" i="17"/>
  <c r="H11" i="17"/>
  <c r="K11" i="17"/>
  <c r="N11" i="17"/>
  <c r="Q11" i="17"/>
  <c r="T11" i="17"/>
  <c r="W11" i="17"/>
  <c r="Z11" i="17"/>
  <c r="AC11" i="17"/>
  <c r="AF11" i="17"/>
  <c r="AI11" i="17"/>
  <c r="AL11" i="17"/>
  <c r="AN11" i="17"/>
  <c r="AR11" i="17"/>
  <c r="AV11" i="17"/>
  <c r="AZ11" i="17"/>
  <c r="BD11" i="17"/>
  <c r="BJ11" i="17"/>
  <c r="BN11" i="17"/>
  <c r="B12" i="17"/>
  <c r="E12" i="17"/>
  <c r="H12" i="17"/>
  <c r="K12" i="17"/>
  <c r="N12" i="17"/>
  <c r="Q12" i="17"/>
  <c r="T12" i="17"/>
  <c r="W12" i="17"/>
  <c r="Z12" i="17"/>
  <c r="AC12" i="17"/>
  <c r="AF12" i="17"/>
  <c r="AI12" i="17"/>
  <c r="AL12" i="17"/>
  <c r="AN12" i="17"/>
  <c r="AR12" i="17"/>
  <c r="AV12" i="17"/>
  <c r="AZ12" i="17"/>
  <c r="BD12" i="17"/>
  <c r="BJ12" i="17"/>
  <c r="BN12" i="17"/>
  <c r="B13" i="17"/>
  <c r="E13" i="17"/>
  <c r="H13" i="17"/>
  <c r="K13" i="17"/>
  <c r="N13" i="17"/>
  <c r="Q13" i="17"/>
  <c r="T13" i="17"/>
  <c r="W13" i="17"/>
  <c r="Z13" i="17"/>
  <c r="AC13" i="17"/>
  <c r="AF13" i="17"/>
  <c r="AI13" i="17"/>
  <c r="AL13" i="17"/>
  <c r="AN13" i="17"/>
  <c r="AR13" i="17"/>
  <c r="AV13" i="17"/>
  <c r="AZ13" i="17"/>
  <c r="BD13" i="17"/>
  <c r="BJ13" i="17"/>
  <c r="BN13" i="17"/>
  <c r="B14" i="17"/>
  <c r="E14" i="17"/>
  <c r="H14" i="17"/>
  <c r="K14" i="17"/>
  <c r="N14" i="17"/>
  <c r="Q14" i="17"/>
  <c r="T14" i="17"/>
  <c r="W14" i="17"/>
  <c r="Z14" i="17"/>
  <c r="AC14" i="17"/>
  <c r="AF14" i="17"/>
  <c r="AI14" i="17"/>
  <c r="AL14" i="17"/>
  <c r="AN14" i="17"/>
  <c r="AR14" i="17"/>
  <c r="AV14" i="17"/>
  <c r="AZ14" i="17"/>
  <c r="BD14" i="17"/>
  <c r="BJ14" i="17"/>
  <c r="BN14" i="17"/>
  <c r="B15" i="17"/>
  <c r="E15" i="17"/>
  <c r="H15" i="17"/>
  <c r="K15" i="17"/>
  <c r="N15" i="17"/>
  <c r="Q15" i="17"/>
  <c r="T15" i="17"/>
  <c r="W15" i="17"/>
  <c r="Z15" i="17"/>
  <c r="AC15" i="17"/>
  <c r="AF15" i="17"/>
  <c r="AI15" i="17"/>
  <c r="AL15" i="17"/>
  <c r="AN15" i="17"/>
  <c r="AR15" i="17"/>
  <c r="AV15" i="17"/>
  <c r="AZ15" i="17"/>
  <c r="BD15" i="17"/>
  <c r="BJ15" i="17"/>
  <c r="BN15" i="17"/>
  <c r="B16" i="17"/>
  <c r="E16" i="17"/>
  <c r="H16" i="17"/>
  <c r="K16" i="17"/>
  <c r="N16" i="17"/>
  <c r="Q16" i="17"/>
  <c r="T16" i="17"/>
  <c r="W16" i="17"/>
  <c r="Z16" i="17"/>
  <c r="AC16" i="17"/>
  <c r="AF16" i="17"/>
  <c r="AI16" i="17"/>
  <c r="AL16" i="17"/>
  <c r="AN16" i="17"/>
  <c r="AR16" i="17"/>
  <c r="AV16" i="17"/>
  <c r="AZ16" i="17"/>
  <c r="BD16" i="17"/>
  <c r="BJ16" i="17"/>
  <c r="BN16" i="17"/>
  <c r="B17" i="17"/>
  <c r="E17" i="17"/>
  <c r="H17" i="17"/>
  <c r="K17" i="17"/>
  <c r="N17" i="17"/>
  <c r="Q17" i="17"/>
  <c r="T17" i="17"/>
  <c r="W17" i="17"/>
  <c r="Z17" i="17"/>
  <c r="AC17" i="17"/>
  <c r="AF17" i="17"/>
  <c r="AI17" i="17"/>
  <c r="AL17" i="17"/>
  <c r="AN17" i="17"/>
  <c r="AR17" i="17"/>
  <c r="AV17" i="17"/>
  <c r="AZ17" i="17"/>
  <c r="BD17" i="17"/>
  <c r="BJ17" i="17"/>
  <c r="BN17" i="17"/>
  <c r="B18" i="17"/>
  <c r="E18" i="17"/>
  <c r="H18" i="17"/>
  <c r="K18" i="17"/>
  <c r="N18" i="17"/>
  <c r="Q18" i="17"/>
  <c r="T18" i="17"/>
  <c r="W18" i="17"/>
  <c r="Z18" i="17"/>
  <c r="AC18" i="17"/>
  <c r="AF18" i="17"/>
  <c r="AI18" i="17"/>
  <c r="AL18" i="17"/>
  <c r="AN18" i="17"/>
  <c r="AR18" i="17"/>
  <c r="AV18" i="17"/>
  <c r="AZ18" i="17"/>
  <c r="BD18" i="17"/>
  <c r="BJ18" i="17"/>
  <c r="BN18" i="17"/>
  <c r="B19" i="17"/>
  <c r="E19" i="17"/>
  <c r="H19" i="17"/>
  <c r="K19" i="17"/>
  <c r="N19" i="17"/>
  <c r="Q19" i="17"/>
  <c r="T19" i="17"/>
  <c r="W19" i="17"/>
  <c r="Z19" i="17"/>
  <c r="AC19" i="17"/>
  <c r="AF19" i="17"/>
  <c r="AI19" i="17"/>
  <c r="AL19" i="17"/>
  <c r="AN19" i="17"/>
  <c r="AR19" i="17"/>
  <c r="AV19" i="17"/>
  <c r="AZ19" i="17"/>
  <c r="BD19" i="17"/>
  <c r="BJ19" i="17"/>
  <c r="BN19" i="17"/>
  <c r="B20" i="17"/>
  <c r="E20" i="17"/>
  <c r="H20" i="17"/>
  <c r="K20" i="17"/>
  <c r="N20" i="17"/>
  <c r="Q20" i="17"/>
  <c r="T20" i="17"/>
  <c r="W20" i="17"/>
  <c r="Z20" i="17"/>
  <c r="AC20" i="17"/>
  <c r="AF20" i="17"/>
  <c r="AI20" i="17"/>
  <c r="AL20" i="17"/>
  <c r="AN20" i="17"/>
  <c r="AR20" i="17"/>
  <c r="AV20" i="17"/>
  <c r="AZ20" i="17"/>
  <c r="BD20" i="17"/>
  <c r="BJ20" i="17"/>
  <c r="BN20" i="17"/>
  <c r="B21" i="17"/>
  <c r="E21" i="17"/>
  <c r="H21" i="17"/>
  <c r="K21" i="17"/>
  <c r="N21" i="17"/>
  <c r="Q21" i="17"/>
  <c r="T21" i="17"/>
  <c r="W21" i="17"/>
  <c r="Z21" i="17"/>
  <c r="AC21" i="17"/>
  <c r="AF21" i="17"/>
  <c r="AI21" i="17"/>
  <c r="AL21" i="17"/>
  <c r="AN21" i="17"/>
  <c r="AR21" i="17"/>
  <c r="AV21" i="17"/>
  <c r="AZ21" i="17"/>
  <c r="BD21" i="17"/>
  <c r="BJ21" i="17"/>
  <c r="BN21" i="17"/>
  <c r="B22" i="17"/>
  <c r="E22" i="17"/>
  <c r="H22" i="17"/>
  <c r="K22" i="17"/>
  <c r="N22" i="17"/>
  <c r="Q22" i="17"/>
  <c r="T22" i="17"/>
  <c r="W22" i="17"/>
  <c r="Z22" i="17"/>
  <c r="AC22" i="17"/>
  <c r="AF22" i="17"/>
  <c r="AI22" i="17"/>
  <c r="AL22" i="17"/>
  <c r="AN22" i="17"/>
  <c r="AR22" i="17"/>
  <c r="AV22" i="17"/>
  <c r="AZ22" i="17"/>
  <c r="BD22" i="17"/>
  <c r="BJ22" i="17"/>
  <c r="BN22" i="17"/>
  <c r="B23" i="17"/>
  <c r="E23" i="17"/>
  <c r="H23" i="17"/>
  <c r="K23" i="17"/>
  <c r="N23" i="17"/>
  <c r="Q23" i="17"/>
  <c r="T23" i="17"/>
  <c r="W23" i="17"/>
  <c r="Z23" i="17"/>
  <c r="AC23" i="17"/>
  <c r="AF23" i="17"/>
  <c r="AI23" i="17"/>
  <c r="AL23" i="17"/>
  <c r="AN23" i="17"/>
  <c r="AR23" i="17"/>
  <c r="AV23" i="17"/>
  <c r="AZ23" i="17"/>
  <c r="BD23" i="17"/>
  <c r="BJ23" i="17"/>
  <c r="BN23" i="17"/>
  <c r="B24" i="17"/>
  <c r="E24" i="17"/>
  <c r="H24" i="17"/>
  <c r="K24" i="17"/>
  <c r="N24" i="17"/>
  <c r="Q24" i="17"/>
  <c r="T24" i="17"/>
  <c r="W24" i="17"/>
  <c r="Z24" i="17"/>
  <c r="AC24" i="17"/>
  <c r="AF24" i="17"/>
  <c r="AI24" i="17"/>
  <c r="AL24" i="17"/>
  <c r="AN24" i="17"/>
  <c r="AR24" i="17"/>
  <c r="AV24" i="17"/>
  <c r="AZ24" i="17"/>
  <c r="BD24" i="17"/>
  <c r="BJ24" i="17"/>
  <c r="BN24" i="17"/>
  <c r="B25" i="17"/>
  <c r="E25" i="17"/>
  <c r="H25" i="17"/>
  <c r="K25" i="17"/>
  <c r="N25" i="17"/>
  <c r="Q25" i="17"/>
  <c r="T25" i="17"/>
  <c r="W25" i="17"/>
  <c r="Z25" i="17"/>
  <c r="AC25" i="17"/>
  <c r="AF25" i="17"/>
  <c r="AI25" i="17"/>
  <c r="AL25" i="17"/>
  <c r="AN25" i="17"/>
  <c r="AR25" i="17"/>
  <c r="AV25" i="17"/>
  <c r="AZ25" i="17"/>
  <c r="BD25" i="17"/>
  <c r="BJ25" i="17"/>
  <c r="BN25" i="17"/>
  <c r="B26" i="17"/>
  <c r="E26" i="17"/>
  <c r="H26" i="17"/>
  <c r="K26" i="17"/>
  <c r="N26" i="17"/>
  <c r="Q26" i="17"/>
  <c r="T26" i="17"/>
  <c r="W26" i="17"/>
  <c r="Z26" i="17"/>
  <c r="AC26" i="17"/>
  <c r="AF26" i="17"/>
  <c r="AI26" i="17"/>
  <c r="AL26" i="17"/>
  <c r="AN26" i="17"/>
  <c r="AR26" i="17"/>
  <c r="AV26" i="17"/>
  <c r="AZ26" i="17"/>
  <c r="BD26" i="17"/>
  <c r="BJ26" i="17"/>
  <c r="BN26" i="17"/>
  <c r="B27" i="17"/>
  <c r="E27" i="17"/>
  <c r="H27" i="17"/>
  <c r="K27" i="17"/>
  <c r="N27" i="17"/>
  <c r="Q27" i="17"/>
  <c r="T27" i="17"/>
  <c r="W27" i="17"/>
  <c r="Z27" i="17"/>
  <c r="AC27" i="17"/>
  <c r="AF27" i="17"/>
  <c r="AI27" i="17"/>
  <c r="AL27" i="17"/>
  <c r="AN27" i="17"/>
  <c r="AR27" i="17"/>
  <c r="AV27" i="17"/>
  <c r="AZ27" i="17"/>
  <c r="BD27" i="17"/>
  <c r="BJ27" i="17"/>
  <c r="BN27" i="17"/>
  <c r="B28" i="17"/>
  <c r="E28" i="17"/>
  <c r="H28" i="17"/>
  <c r="K28" i="17"/>
  <c r="N28" i="17"/>
  <c r="Q28" i="17"/>
  <c r="T28" i="17"/>
  <c r="W28" i="17"/>
  <c r="Z28" i="17"/>
  <c r="AC28" i="17"/>
  <c r="AF28" i="17"/>
  <c r="AI28" i="17"/>
  <c r="AL28" i="17"/>
  <c r="AN28" i="17"/>
  <c r="AR28" i="17"/>
  <c r="AV28" i="17"/>
  <c r="AZ28" i="17"/>
  <c r="BD28" i="17"/>
  <c r="BJ28" i="17"/>
  <c r="BN28" i="17"/>
  <c r="B29" i="17"/>
  <c r="E29" i="17"/>
  <c r="H29" i="17"/>
  <c r="K29" i="17"/>
  <c r="N29" i="17"/>
  <c r="Q29" i="17"/>
  <c r="T29" i="17"/>
  <c r="W29" i="17"/>
  <c r="Z29" i="17"/>
  <c r="AC29" i="17"/>
  <c r="AF29" i="17"/>
  <c r="AI29" i="17"/>
  <c r="AL29" i="17"/>
  <c r="AN29" i="17"/>
  <c r="AR29" i="17"/>
  <c r="AV29" i="17"/>
  <c r="AZ29" i="17"/>
  <c r="BD29" i="17"/>
  <c r="BJ29" i="17"/>
  <c r="BN29" i="17"/>
  <c r="B30" i="17"/>
  <c r="E30" i="17"/>
  <c r="H30" i="17"/>
  <c r="K30" i="17"/>
  <c r="N30" i="17"/>
  <c r="Q30" i="17"/>
  <c r="T30" i="17"/>
  <c r="W30" i="17"/>
  <c r="Z30" i="17"/>
  <c r="AC30" i="17"/>
  <c r="AF30" i="17"/>
  <c r="AI30" i="17"/>
  <c r="AL30" i="17"/>
  <c r="AN30" i="17"/>
  <c r="AR30" i="17"/>
  <c r="AV30" i="17"/>
  <c r="AZ30" i="17"/>
  <c r="BD30" i="17"/>
  <c r="BJ30" i="17"/>
  <c r="BN30" i="17"/>
  <c r="B31" i="17"/>
  <c r="E31" i="17"/>
  <c r="H31" i="17"/>
  <c r="K31" i="17"/>
  <c r="N31" i="17"/>
  <c r="Q31" i="17"/>
  <c r="T31" i="17"/>
  <c r="W31" i="17"/>
  <c r="Z31" i="17"/>
  <c r="AC31" i="17"/>
  <c r="AF31" i="17"/>
  <c r="AI31" i="17"/>
  <c r="AL31" i="17"/>
  <c r="AN31" i="17"/>
  <c r="AR31" i="17"/>
  <c r="AV31" i="17"/>
  <c r="AZ31" i="17"/>
  <c r="BD31" i="17"/>
  <c r="BJ31" i="17"/>
  <c r="BN31" i="17"/>
  <c r="B32" i="17"/>
  <c r="E32" i="17"/>
  <c r="H32" i="17"/>
  <c r="K32" i="17"/>
  <c r="N32" i="17"/>
  <c r="Q32" i="17"/>
  <c r="T32" i="17"/>
  <c r="W32" i="17"/>
  <c r="Z32" i="17"/>
  <c r="AC32" i="17"/>
  <c r="AF32" i="17"/>
  <c r="AI32" i="17"/>
  <c r="AL32" i="17"/>
  <c r="AN32" i="17"/>
  <c r="AR32" i="17"/>
  <c r="AV32" i="17"/>
  <c r="AZ32" i="17"/>
  <c r="BD32" i="17"/>
  <c r="BJ32" i="17"/>
  <c r="BN32" i="17"/>
  <c r="B33" i="17"/>
  <c r="E33" i="17"/>
  <c r="H33" i="17"/>
  <c r="K33" i="17"/>
  <c r="N33" i="17"/>
  <c r="Q33" i="17"/>
  <c r="T33" i="17"/>
  <c r="W33" i="17"/>
  <c r="Z33" i="17"/>
  <c r="AC33" i="17"/>
  <c r="AF33" i="17"/>
  <c r="AI33" i="17"/>
  <c r="AL33" i="17"/>
  <c r="AN33" i="17"/>
  <c r="AR33" i="17"/>
  <c r="AV33" i="17"/>
  <c r="AZ33" i="17"/>
  <c r="BD33" i="17"/>
  <c r="BJ33" i="17"/>
  <c r="BN33" i="17"/>
  <c r="B34" i="17"/>
  <c r="E34" i="17"/>
  <c r="H34" i="17"/>
  <c r="K34" i="17"/>
  <c r="N34" i="17"/>
  <c r="Q34" i="17"/>
  <c r="T34" i="17"/>
  <c r="W34" i="17"/>
  <c r="Z34" i="17"/>
  <c r="AC34" i="17"/>
  <c r="AF34" i="17"/>
  <c r="AI34" i="17"/>
  <c r="AL34" i="17"/>
  <c r="AN34" i="17"/>
  <c r="AR34" i="17"/>
  <c r="AV34" i="17"/>
  <c r="AZ34" i="17"/>
  <c r="BD34" i="17"/>
  <c r="BJ34" i="17"/>
  <c r="BN34" i="17"/>
  <c r="B35" i="17"/>
  <c r="E35" i="17"/>
  <c r="H35" i="17"/>
  <c r="K35" i="17"/>
  <c r="N35" i="17"/>
  <c r="Q35" i="17"/>
  <c r="T35" i="17"/>
  <c r="W35" i="17"/>
  <c r="Z35" i="17"/>
  <c r="AC35" i="17"/>
  <c r="AF35" i="17"/>
  <c r="AI35" i="17"/>
  <c r="AL35" i="17"/>
  <c r="AN35" i="17"/>
  <c r="AR35" i="17"/>
  <c r="AV35" i="17"/>
  <c r="AZ35" i="17"/>
  <c r="BD35" i="17"/>
  <c r="BJ35" i="17"/>
  <c r="BN35" i="17"/>
  <c r="B36" i="17"/>
  <c r="E36" i="17"/>
  <c r="H36" i="17"/>
  <c r="K36" i="17"/>
  <c r="N36" i="17"/>
  <c r="Q36" i="17"/>
  <c r="T36" i="17"/>
  <c r="W36" i="17"/>
  <c r="Z36" i="17"/>
  <c r="AC36" i="17"/>
  <c r="AF36" i="17"/>
  <c r="AI36" i="17"/>
  <c r="AL36" i="17"/>
  <c r="AN36" i="17"/>
  <c r="AR36" i="17"/>
  <c r="AV36" i="17"/>
  <c r="AZ36" i="17"/>
  <c r="BD36" i="17"/>
  <c r="BJ36" i="17"/>
  <c r="BN36" i="17"/>
  <c r="B37" i="17"/>
  <c r="E37" i="17"/>
  <c r="H37" i="17"/>
  <c r="K37" i="17"/>
  <c r="N37" i="17"/>
  <c r="Q37" i="17"/>
  <c r="T37" i="17"/>
  <c r="W37" i="17"/>
  <c r="Z37" i="17"/>
  <c r="AC37" i="17"/>
  <c r="AF37" i="17"/>
  <c r="AI37" i="17"/>
  <c r="AL37" i="17"/>
  <c r="AN37" i="17"/>
  <c r="AR37" i="17"/>
  <c r="AV37" i="17"/>
  <c r="AZ37" i="17"/>
  <c r="BD37" i="17"/>
  <c r="BJ37" i="17"/>
  <c r="BN37" i="17"/>
  <c r="B38" i="17"/>
  <c r="E38" i="17"/>
  <c r="H38" i="17"/>
  <c r="K38" i="17"/>
  <c r="N38" i="17"/>
  <c r="Q38" i="17"/>
  <c r="T38" i="17"/>
  <c r="W38" i="17"/>
  <c r="Z38" i="17"/>
  <c r="AC38" i="17"/>
  <c r="AF38" i="17"/>
  <c r="AI38" i="17"/>
  <c r="AL38" i="17"/>
  <c r="AN38" i="17"/>
  <c r="AR38" i="17"/>
  <c r="AV38" i="17"/>
  <c r="AZ38" i="17"/>
  <c r="BD38" i="17"/>
  <c r="BJ38" i="17"/>
  <c r="BN38" i="17"/>
  <c r="B39" i="17"/>
  <c r="E39" i="17"/>
  <c r="H39" i="17"/>
  <c r="K39" i="17"/>
  <c r="N39" i="17"/>
  <c r="Q39" i="17"/>
  <c r="T39" i="17"/>
  <c r="W39" i="17"/>
  <c r="Z39" i="17"/>
  <c r="AC39" i="17"/>
  <c r="AF39" i="17"/>
  <c r="AI39" i="17"/>
  <c r="AL39" i="17"/>
  <c r="AN39" i="17"/>
  <c r="AR39" i="17"/>
  <c r="AV39" i="17"/>
  <c r="AZ39" i="17"/>
  <c r="BD39" i="17"/>
  <c r="BJ39" i="17"/>
  <c r="BN39" i="17"/>
  <c r="B40" i="17"/>
  <c r="E40" i="17"/>
  <c r="H40" i="17"/>
  <c r="K40" i="17"/>
  <c r="N40" i="17"/>
  <c r="Q40" i="17"/>
  <c r="T40" i="17"/>
  <c r="W40" i="17"/>
  <c r="Z40" i="17"/>
  <c r="AC40" i="17"/>
  <c r="AF40" i="17"/>
  <c r="AI40" i="17"/>
  <c r="AL40" i="17"/>
  <c r="AN40" i="17"/>
  <c r="AR40" i="17"/>
  <c r="AV40" i="17"/>
  <c r="AZ40" i="17"/>
  <c r="BD40" i="17"/>
  <c r="BJ40" i="17"/>
  <c r="BN40" i="17"/>
  <c r="B41" i="17"/>
  <c r="E41" i="17"/>
  <c r="H41" i="17"/>
  <c r="K41" i="17"/>
  <c r="N41" i="17"/>
  <c r="Q41" i="17"/>
  <c r="T41" i="17"/>
  <c r="W41" i="17"/>
  <c r="Z41" i="17"/>
  <c r="AC41" i="17"/>
  <c r="AF41" i="17"/>
  <c r="AI41" i="17"/>
  <c r="AL41" i="17"/>
  <c r="AN41" i="17"/>
  <c r="AR41" i="17"/>
  <c r="AV41" i="17"/>
  <c r="AZ41" i="17"/>
  <c r="BD41" i="17"/>
  <c r="BJ41" i="17"/>
  <c r="BN41" i="17"/>
  <c r="B42" i="17"/>
  <c r="E42" i="17"/>
  <c r="H42" i="17"/>
  <c r="K42" i="17"/>
  <c r="N42" i="17"/>
  <c r="Q42" i="17"/>
  <c r="T42" i="17"/>
  <c r="W42" i="17"/>
  <c r="Z42" i="17"/>
  <c r="AC42" i="17"/>
  <c r="AF42" i="17"/>
  <c r="AI42" i="17"/>
  <c r="AL42" i="17"/>
  <c r="AN42" i="17"/>
  <c r="AR42" i="17"/>
  <c r="AV42" i="17"/>
  <c r="AZ42" i="17"/>
  <c r="BD42" i="17"/>
  <c r="BJ42" i="17"/>
  <c r="BN42" i="17"/>
  <c r="B43" i="17"/>
  <c r="E43" i="17"/>
  <c r="H43" i="17"/>
  <c r="K43" i="17"/>
  <c r="N43" i="17"/>
  <c r="Q43" i="17"/>
  <c r="T43" i="17"/>
  <c r="W43" i="17"/>
  <c r="Z43" i="17"/>
  <c r="AC43" i="17"/>
  <c r="AF43" i="17"/>
  <c r="AI43" i="17"/>
  <c r="AL43" i="17"/>
  <c r="AN43" i="17"/>
  <c r="AR43" i="17"/>
  <c r="AV43" i="17"/>
  <c r="AZ43" i="17"/>
  <c r="BD43" i="17"/>
  <c r="BJ43" i="17"/>
  <c r="BN43" i="17"/>
  <c r="B44" i="17"/>
  <c r="E44" i="17"/>
  <c r="H44" i="17"/>
  <c r="K44" i="17"/>
  <c r="N44" i="17"/>
  <c r="Q44" i="17"/>
  <c r="T44" i="17"/>
  <c r="W44" i="17"/>
  <c r="Z44" i="17"/>
  <c r="AC44" i="17"/>
  <c r="AF44" i="17"/>
  <c r="AI44" i="17"/>
  <c r="AL44" i="17"/>
  <c r="AN44" i="17"/>
  <c r="AR44" i="17"/>
  <c r="AV44" i="17"/>
  <c r="AZ44" i="17"/>
  <c r="BD44" i="17"/>
  <c r="BJ44" i="17"/>
  <c r="BN44" i="17"/>
  <c r="B45" i="17"/>
  <c r="E45" i="17"/>
  <c r="H45" i="17"/>
  <c r="K45" i="17"/>
  <c r="N45" i="17"/>
  <c r="Q45" i="17"/>
  <c r="T45" i="17"/>
  <c r="W45" i="17"/>
  <c r="Z45" i="17"/>
  <c r="AC45" i="17"/>
  <c r="AF45" i="17"/>
  <c r="AI45" i="17"/>
  <c r="AL45" i="17"/>
  <c r="AN45" i="17"/>
  <c r="AR45" i="17"/>
  <c r="AV45" i="17"/>
  <c r="AZ45" i="17"/>
  <c r="BD45" i="17"/>
  <c r="BJ45" i="17"/>
  <c r="BN45" i="17"/>
  <c r="B46" i="17"/>
  <c r="E46" i="17"/>
  <c r="H46" i="17"/>
  <c r="K46" i="17"/>
  <c r="N46" i="17"/>
  <c r="Q46" i="17"/>
  <c r="T46" i="17"/>
  <c r="W46" i="17"/>
  <c r="Z46" i="17"/>
  <c r="AC46" i="17"/>
  <c r="AF46" i="17"/>
  <c r="AI46" i="17"/>
  <c r="AL46" i="17"/>
  <c r="AN46" i="17"/>
  <c r="AR46" i="17"/>
  <c r="AV46" i="17"/>
  <c r="AZ46" i="17"/>
  <c r="BD46" i="17"/>
  <c r="BJ46" i="17"/>
  <c r="BN46" i="17"/>
  <c r="B47" i="17"/>
  <c r="E47" i="17"/>
  <c r="H47" i="17"/>
  <c r="K47" i="17"/>
  <c r="N47" i="17"/>
  <c r="Q47" i="17"/>
  <c r="T47" i="17"/>
  <c r="W47" i="17"/>
  <c r="Z47" i="17"/>
  <c r="AC47" i="17"/>
  <c r="AF47" i="17"/>
  <c r="AI47" i="17"/>
  <c r="AL47" i="17"/>
  <c r="AN47" i="17"/>
  <c r="AR47" i="17"/>
  <c r="AV47" i="17"/>
  <c r="AZ47" i="17"/>
  <c r="BD47" i="17"/>
  <c r="BJ47" i="17"/>
  <c r="BN47" i="17"/>
  <c r="B48" i="17"/>
  <c r="E48" i="17"/>
  <c r="H48" i="17"/>
  <c r="K48" i="17"/>
  <c r="N48" i="17"/>
  <c r="Q48" i="17"/>
  <c r="T48" i="17"/>
  <c r="W48" i="17"/>
  <c r="Z48" i="17"/>
  <c r="AC48" i="17"/>
  <c r="AF48" i="17"/>
  <c r="AI48" i="17"/>
  <c r="AL48" i="17"/>
  <c r="AN48" i="17"/>
  <c r="AR48" i="17"/>
  <c r="AV48" i="17"/>
  <c r="AZ48" i="17"/>
  <c r="BD48" i="17"/>
  <c r="BJ48" i="17"/>
  <c r="BN48" i="17"/>
  <c r="B49" i="17"/>
  <c r="E49" i="17"/>
  <c r="H49" i="17"/>
  <c r="K49" i="17"/>
  <c r="N49" i="17"/>
  <c r="Q49" i="17"/>
  <c r="T49" i="17"/>
  <c r="W49" i="17"/>
  <c r="Z49" i="17"/>
  <c r="AC49" i="17"/>
  <c r="AF49" i="17"/>
  <c r="AI49" i="17"/>
  <c r="AL49" i="17"/>
  <c r="AN49" i="17"/>
  <c r="AR49" i="17"/>
  <c r="AV49" i="17"/>
  <c r="AZ49" i="17"/>
  <c r="BD49" i="17"/>
  <c r="BJ49" i="17"/>
  <c r="BN49" i="17"/>
  <c r="B50" i="17"/>
  <c r="E50" i="17"/>
  <c r="H50" i="17"/>
  <c r="K50" i="17"/>
  <c r="N50" i="17"/>
  <c r="Q50" i="17"/>
  <c r="T50" i="17"/>
  <c r="W50" i="17"/>
  <c r="Z50" i="17"/>
  <c r="AC50" i="17"/>
  <c r="AF50" i="17"/>
  <c r="AI50" i="17"/>
  <c r="AL50" i="17"/>
  <c r="AN50" i="17"/>
  <c r="AR50" i="17"/>
  <c r="AV50" i="17"/>
  <c r="AZ50" i="17"/>
  <c r="BD50" i="17"/>
  <c r="BJ50" i="17"/>
  <c r="BN50" i="17"/>
  <c r="B51" i="17"/>
  <c r="E51" i="17"/>
  <c r="H51" i="17"/>
  <c r="K51" i="17"/>
  <c r="N51" i="17"/>
  <c r="Q51" i="17"/>
  <c r="T51" i="17"/>
  <c r="W51" i="17"/>
  <c r="Z51" i="17"/>
  <c r="AC51" i="17"/>
  <c r="AF51" i="17"/>
  <c r="AI51" i="17"/>
  <c r="AL51" i="17"/>
  <c r="AN51" i="17"/>
  <c r="AR51" i="17"/>
  <c r="AV51" i="17"/>
  <c r="AZ51" i="17"/>
  <c r="BD51" i="17"/>
  <c r="BJ51" i="17"/>
  <c r="BN51" i="17"/>
  <c r="B52" i="17"/>
  <c r="E52" i="17"/>
  <c r="H52" i="17"/>
  <c r="K52" i="17"/>
  <c r="N52" i="17"/>
  <c r="Q52" i="17"/>
  <c r="T52" i="17"/>
  <c r="W52" i="17"/>
  <c r="Z52" i="17"/>
  <c r="AC52" i="17"/>
  <c r="AF52" i="17"/>
  <c r="AI52" i="17"/>
  <c r="AL52" i="17"/>
  <c r="AN52" i="17"/>
  <c r="AR52" i="17"/>
  <c r="AV52" i="17"/>
  <c r="AZ52" i="17"/>
  <c r="BD52" i="17"/>
  <c r="BJ52" i="17"/>
  <c r="BN52" i="17"/>
  <c r="B53" i="17"/>
  <c r="E53" i="17"/>
  <c r="H53" i="17"/>
  <c r="K53" i="17"/>
  <c r="N53" i="17"/>
  <c r="Q53" i="17"/>
  <c r="T53" i="17"/>
  <c r="W53" i="17"/>
  <c r="Z53" i="17"/>
  <c r="AC53" i="17"/>
  <c r="AF53" i="17"/>
  <c r="AI53" i="17"/>
  <c r="AL53" i="17"/>
  <c r="AN53" i="17"/>
  <c r="AR53" i="17"/>
  <c r="AV53" i="17"/>
  <c r="AZ53" i="17"/>
  <c r="BD53" i="17"/>
  <c r="BJ53" i="17"/>
  <c r="BN53" i="17"/>
  <c r="B54" i="17"/>
  <c r="E54" i="17"/>
  <c r="H54" i="17"/>
  <c r="K54" i="17"/>
  <c r="N54" i="17"/>
  <c r="Q54" i="17"/>
  <c r="T54" i="17"/>
  <c r="W54" i="17"/>
  <c r="Z54" i="17"/>
  <c r="AC54" i="17"/>
  <c r="AF54" i="17"/>
  <c r="AI54" i="17"/>
  <c r="AL54" i="17"/>
  <c r="AN54" i="17"/>
  <c r="AR54" i="17"/>
  <c r="AV54" i="17"/>
  <c r="AZ54" i="17"/>
  <c r="BD54" i="17"/>
  <c r="BJ54" i="17"/>
  <c r="BN54" i="17"/>
  <c r="B55" i="17"/>
  <c r="E55" i="17"/>
  <c r="H55" i="17"/>
  <c r="K55" i="17"/>
  <c r="N55" i="17"/>
  <c r="Q55" i="17"/>
  <c r="T55" i="17"/>
  <c r="W55" i="17"/>
  <c r="Z55" i="17"/>
  <c r="AC55" i="17"/>
  <c r="AF55" i="17"/>
  <c r="AI55" i="17"/>
  <c r="AL55" i="17"/>
  <c r="AN55" i="17"/>
  <c r="AR55" i="17"/>
  <c r="AV55" i="17"/>
  <c r="AZ55" i="17"/>
  <c r="BD55" i="17"/>
  <c r="BJ55" i="17"/>
  <c r="BN55" i="17"/>
  <c r="B56" i="17"/>
  <c r="E56" i="17"/>
  <c r="H56" i="17"/>
  <c r="K56" i="17"/>
  <c r="N56" i="17"/>
  <c r="Q56" i="17"/>
  <c r="T56" i="17"/>
  <c r="W56" i="17"/>
  <c r="Z56" i="17"/>
  <c r="AC56" i="17"/>
  <c r="AF56" i="17"/>
  <c r="AI56" i="17"/>
  <c r="AL56" i="17"/>
  <c r="AN56" i="17"/>
  <c r="AR56" i="17"/>
  <c r="AV56" i="17"/>
  <c r="AZ56" i="17"/>
  <c r="BD56" i="17"/>
  <c r="BJ56" i="17"/>
  <c r="BN56" i="17"/>
  <c r="B57" i="17"/>
  <c r="E57" i="17"/>
  <c r="H57" i="17"/>
  <c r="K57" i="17"/>
  <c r="N57" i="17"/>
  <c r="Q57" i="17"/>
  <c r="T57" i="17"/>
  <c r="W57" i="17"/>
  <c r="Z57" i="17"/>
  <c r="AC57" i="17"/>
  <c r="AF57" i="17"/>
  <c r="AI57" i="17"/>
  <c r="AL57" i="17"/>
  <c r="AN57" i="17"/>
  <c r="AR57" i="17"/>
  <c r="AV57" i="17"/>
  <c r="AZ57" i="17"/>
  <c r="BD57" i="17"/>
  <c r="BJ57" i="17"/>
  <c r="BN57" i="17"/>
  <c r="B58" i="17"/>
  <c r="E58" i="17"/>
  <c r="H58" i="17"/>
  <c r="K58" i="17"/>
  <c r="N58" i="17"/>
  <c r="Q58" i="17"/>
  <c r="T58" i="17"/>
  <c r="W58" i="17"/>
  <c r="Z58" i="17"/>
  <c r="AC58" i="17"/>
  <c r="AF58" i="17"/>
  <c r="AI58" i="17"/>
  <c r="AL58" i="17"/>
  <c r="AN58" i="17"/>
  <c r="AR58" i="17"/>
  <c r="AV58" i="17"/>
  <c r="AZ58" i="17"/>
  <c r="BD58" i="17"/>
  <c r="BJ58" i="17"/>
  <c r="BN58" i="17"/>
  <c r="B59" i="17"/>
  <c r="E59" i="17"/>
  <c r="H59" i="17"/>
  <c r="K59" i="17"/>
  <c r="N59" i="17"/>
  <c r="Q59" i="17"/>
  <c r="T59" i="17"/>
  <c r="W59" i="17"/>
  <c r="Z59" i="17"/>
  <c r="AC59" i="17"/>
  <c r="AF59" i="17"/>
  <c r="AI59" i="17"/>
  <c r="AL59" i="17"/>
  <c r="AN59" i="17"/>
  <c r="AR59" i="17"/>
  <c r="AV59" i="17"/>
  <c r="AZ59" i="17"/>
  <c r="BD59" i="17"/>
  <c r="BJ59" i="17"/>
  <c r="BN59" i="17"/>
  <c r="B60" i="17"/>
  <c r="E60" i="17"/>
  <c r="H60" i="17"/>
  <c r="K60" i="17"/>
  <c r="N60" i="17"/>
  <c r="Q60" i="17"/>
  <c r="T60" i="17"/>
  <c r="W60" i="17"/>
  <c r="Z60" i="17"/>
  <c r="AC60" i="17"/>
  <c r="AF60" i="17"/>
  <c r="AI60" i="17"/>
  <c r="AL60" i="17"/>
  <c r="AN60" i="17"/>
  <c r="AR60" i="17"/>
  <c r="AV60" i="17"/>
  <c r="AZ60" i="17"/>
  <c r="BD60" i="17"/>
  <c r="BJ60" i="17"/>
  <c r="BN60" i="17"/>
  <c r="B61" i="17"/>
  <c r="E61" i="17"/>
  <c r="H61" i="17"/>
  <c r="K61" i="17"/>
  <c r="N61" i="17"/>
  <c r="Q61" i="17"/>
  <c r="T61" i="17"/>
  <c r="W61" i="17"/>
  <c r="Z61" i="17"/>
  <c r="AC61" i="17"/>
  <c r="AF61" i="17"/>
  <c r="AI61" i="17"/>
  <c r="AL61" i="17"/>
  <c r="AN61" i="17"/>
  <c r="AR61" i="17"/>
  <c r="AV61" i="17"/>
  <c r="AZ61" i="17"/>
  <c r="BD61" i="17"/>
  <c r="BJ61" i="17"/>
  <c r="BN61" i="17"/>
  <c r="B62" i="17"/>
  <c r="E62" i="17"/>
  <c r="H62" i="17"/>
  <c r="K62" i="17"/>
  <c r="N62" i="17"/>
  <c r="Q62" i="17"/>
  <c r="T62" i="17"/>
  <c r="W62" i="17"/>
  <c r="Z62" i="17"/>
  <c r="AC62" i="17"/>
  <c r="AF62" i="17"/>
  <c r="AI62" i="17"/>
  <c r="AL62" i="17"/>
  <c r="AN62" i="17"/>
  <c r="AR62" i="17"/>
  <c r="AV62" i="17"/>
  <c r="AZ62" i="17"/>
  <c r="BD62" i="17"/>
  <c r="BJ62" i="17"/>
  <c r="BN62" i="17"/>
  <c r="B63" i="17"/>
  <c r="E63" i="17"/>
  <c r="H63" i="17"/>
  <c r="K63" i="17"/>
  <c r="N63" i="17"/>
  <c r="Q63" i="17"/>
  <c r="T63" i="17"/>
  <c r="W63" i="17"/>
  <c r="Z63" i="17"/>
  <c r="AC63" i="17"/>
  <c r="AF63" i="17"/>
  <c r="AI63" i="17"/>
  <c r="AL63" i="17"/>
  <c r="AN63" i="17"/>
  <c r="AR63" i="17"/>
  <c r="AV63" i="17"/>
  <c r="AZ63" i="17"/>
  <c r="BD63" i="17"/>
  <c r="BJ63" i="17"/>
  <c r="BN63" i="17"/>
  <c r="B64" i="17"/>
  <c r="E64" i="17"/>
  <c r="H64" i="17"/>
  <c r="K64" i="17"/>
  <c r="N64" i="17"/>
  <c r="Q64" i="17"/>
  <c r="T64" i="17"/>
  <c r="W64" i="17"/>
  <c r="Z64" i="17"/>
  <c r="AC64" i="17"/>
  <c r="AF64" i="17"/>
  <c r="AI64" i="17"/>
  <c r="AL64" i="17"/>
  <c r="AN64" i="17"/>
  <c r="AR64" i="17"/>
  <c r="AV64" i="17"/>
  <c r="AZ64" i="17"/>
  <c r="BD64" i="17"/>
  <c r="BJ64" i="17"/>
  <c r="BN64" i="17"/>
  <c r="B65" i="17"/>
  <c r="E65" i="17"/>
  <c r="H65" i="17"/>
  <c r="K65" i="17"/>
  <c r="N65" i="17"/>
  <c r="Q65" i="17"/>
  <c r="T65" i="17"/>
  <c r="W65" i="17"/>
  <c r="Z65" i="17"/>
  <c r="AC65" i="17"/>
  <c r="AF65" i="17"/>
  <c r="AI65" i="17"/>
  <c r="AL65" i="17"/>
  <c r="AN65" i="17"/>
  <c r="AR65" i="17"/>
  <c r="AV65" i="17"/>
  <c r="AZ65" i="17"/>
  <c r="BD65" i="17"/>
  <c r="BJ65" i="17"/>
  <c r="BN65" i="17"/>
  <c r="B66" i="17"/>
  <c r="E66" i="17"/>
  <c r="H66" i="17"/>
  <c r="K66" i="17"/>
  <c r="N66" i="17"/>
  <c r="Q66" i="17"/>
  <c r="T66" i="17"/>
  <c r="W66" i="17"/>
  <c r="Z66" i="17"/>
  <c r="AC66" i="17"/>
  <c r="AF66" i="17"/>
  <c r="AI66" i="17"/>
  <c r="AL66" i="17"/>
  <c r="AN66" i="17"/>
  <c r="AR66" i="17"/>
  <c r="AV66" i="17"/>
  <c r="AZ66" i="17"/>
  <c r="BD66" i="17"/>
  <c r="BJ66" i="17"/>
  <c r="BN66" i="17"/>
  <c r="B67" i="17"/>
  <c r="E67" i="17"/>
  <c r="H67" i="17"/>
  <c r="K67" i="17"/>
  <c r="N67" i="17"/>
  <c r="Q67" i="17"/>
  <c r="T67" i="17"/>
  <c r="W67" i="17"/>
  <c r="Z67" i="17"/>
  <c r="AC67" i="17"/>
  <c r="AF67" i="17"/>
  <c r="AI67" i="17"/>
  <c r="AL67" i="17"/>
  <c r="AN67" i="17"/>
  <c r="AR67" i="17"/>
  <c r="AV67" i="17"/>
  <c r="AZ67" i="17"/>
  <c r="BD67" i="17"/>
  <c r="BJ67" i="17"/>
  <c r="BN67" i="17"/>
  <c r="B68" i="17"/>
  <c r="E68" i="17"/>
  <c r="H68" i="17"/>
  <c r="K68" i="17"/>
  <c r="N68" i="17"/>
  <c r="Q68" i="17"/>
  <c r="T68" i="17"/>
  <c r="W68" i="17"/>
  <c r="Z68" i="17"/>
  <c r="AC68" i="17"/>
  <c r="AF68" i="17"/>
  <c r="AI68" i="17"/>
  <c r="AL68" i="17"/>
  <c r="AN68" i="17"/>
  <c r="AR68" i="17"/>
  <c r="AV68" i="17"/>
  <c r="AZ68" i="17"/>
  <c r="BD68" i="17"/>
  <c r="BJ68" i="17"/>
  <c r="BN68" i="17"/>
  <c r="B69" i="17"/>
  <c r="E69" i="17"/>
  <c r="H69" i="17"/>
  <c r="K69" i="17"/>
  <c r="N69" i="17"/>
  <c r="Q69" i="17"/>
  <c r="T69" i="17"/>
  <c r="W69" i="17"/>
  <c r="Z69" i="17"/>
  <c r="AC69" i="17"/>
  <c r="AF69" i="17"/>
  <c r="AI69" i="17"/>
  <c r="AL69" i="17"/>
  <c r="AN69" i="17"/>
  <c r="AR69" i="17"/>
  <c r="AV69" i="17"/>
  <c r="AZ69" i="17"/>
  <c r="BD69" i="17"/>
  <c r="BJ69" i="17"/>
  <c r="BN69" i="17"/>
  <c r="B70" i="17"/>
  <c r="E70" i="17"/>
  <c r="H70" i="17"/>
  <c r="K70" i="17"/>
  <c r="N70" i="17"/>
  <c r="Q70" i="17"/>
  <c r="T70" i="17"/>
  <c r="W70" i="17"/>
  <c r="Z70" i="17"/>
  <c r="AC70" i="17"/>
  <c r="AF70" i="17"/>
  <c r="AI70" i="17"/>
  <c r="AL70" i="17"/>
  <c r="AN70" i="17"/>
  <c r="AR70" i="17"/>
  <c r="AV70" i="17"/>
  <c r="AZ70" i="17"/>
  <c r="BD70" i="17"/>
  <c r="BJ70" i="17"/>
  <c r="BN70" i="17"/>
  <c r="B71" i="17"/>
  <c r="E71" i="17"/>
  <c r="H71" i="17"/>
  <c r="K71" i="17"/>
  <c r="N71" i="17"/>
  <c r="Q71" i="17"/>
  <c r="T71" i="17"/>
  <c r="W71" i="17"/>
  <c r="Z71" i="17"/>
  <c r="AC71" i="17"/>
  <c r="AF71" i="17"/>
  <c r="AI71" i="17"/>
  <c r="AL71" i="17"/>
  <c r="AN71" i="17"/>
  <c r="AR71" i="17"/>
  <c r="AV71" i="17"/>
  <c r="AZ71" i="17"/>
  <c r="BD71" i="17"/>
  <c r="BJ71" i="17"/>
  <c r="BN71" i="17"/>
  <c r="B72" i="17"/>
  <c r="E72" i="17"/>
  <c r="H72" i="17"/>
  <c r="K72" i="17"/>
  <c r="N72" i="17"/>
  <c r="Q72" i="17"/>
  <c r="T72" i="17"/>
  <c r="W72" i="17"/>
  <c r="Z72" i="17"/>
  <c r="AC72" i="17"/>
  <c r="AF72" i="17"/>
  <c r="AI72" i="17"/>
  <c r="AL72" i="17"/>
  <c r="AN72" i="17"/>
  <c r="AR72" i="17"/>
  <c r="AV72" i="17"/>
  <c r="AZ72" i="17"/>
  <c r="BD72" i="17"/>
  <c r="BJ72" i="17"/>
  <c r="BN72" i="17"/>
  <c r="B73" i="17"/>
  <c r="E73" i="17"/>
  <c r="H73" i="17"/>
  <c r="K73" i="17"/>
  <c r="N73" i="17"/>
  <c r="Q73" i="17"/>
  <c r="T73" i="17"/>
  <c r="W73" i="17"/>
  <c r="Z73" i="17"/>
  <c r="AC73" i="17"/>
  <c r="AF73" i="17"/>
  <c r="AI73" i="17"/>
  <c r="AL73" i="17"/>
  <c r="AN73" i="17"/>
  <c r="AR73" i="17"/>
  <c r="AV73" i="17"/>
  <c r="AZ73" i="17"/>
  <c r="BD73" i="17"/>
  <c r="BJ73" i="17"/>
  <c r="BN73" i="17"/>
  <c r="B74" i="17"/>
  <c r="E74" i="17"/>
  <c r="H74" i="17"/>
  <c r="K74" i="17"/>
  <c r="N74" i="17"/>
  <c r="Q74" i="17"/>
  <c r="T74" i="17"/>
  <c r="W74" i="17"/>
  <c r="Z74" i="17"/>
  <c r="AC74" i="17"/>
  <c r="AF74" i="17"/>
  <c r="AI74" i="17"/>
  <c r="AL74" i="17"/>
  <c r="AN74" i="17"/>
  <c r="AR74" i="17"/>
  <c r="AV74" i="17"/>
  <c r="AZ74" i="17"/>
  <c r="BD74" i="17"/>
  <c r="BJ74" i="17"/>
  <c r="BN74" i="17"/>
  <c r="B75" i="17"/>
  <c r="E75" i="17"/>
  <c r="H75" i="17"/>
  <c r="K75" i="17"/>
  <c r="N75" i="17"/>
  <c r="Q75" i="17"/>
  <c r="T75" i="17"/>
  <c r="W75" i="17"/>
  <c r="Z75" i="17"/>
  <c r="AC75" i="17"/>
  <c r="AF75" i="17"/>
  <c r="AI75" i="17"/>
  <c r="AL75" i="17"/>
  <c r="AN75" i="17"/>
  <c r="AR75" i="17"/>
  <c r="AV75" i="17"/>
  <c r="AZ75" i="17"/>
  <c r="BD75" i="17"/>
  <c r="BJ75" i="17"/>
  <c r="BN75" i="17"/>
  <c r="B76" i="17"/>
  <c r="E76" i="17"/>
  <c r="H76" i="17"/>
  <c r="K76" i="17"/>
  <c r="N76" i="17"/>
  <c r="Q76" i="17"/>
  <c r="T76" i="17"/>
  <c r="W76" i="17"/>
  <c r="Z76" i="17"/>
  <c r="AC76" i="17"/>
  <c r="AF76" i="17"/>
  <c r="AI76" i="17"/>
  <c r="AL76" i="17"/>
  <c r="AN76" i="17"/>
  <c r="AR76" i="17"/>
  <c r="AV76" i="17"/>
  <c r="AZ76" i="17"/>
  <c r="BD76" i="17"/>
  <c r="BJ76" i="17"/>
  <c r="BN76" i="17"/>
  <c r="B77" i="17"/>
  <c r="E77" i="17"/>
  <c r="H77" i="17"/>
  <c r="K77" i="17"/>
  <c r="N77" i="17"/>
  <c r="Q77" i="17"/>
  <c r="T77" i="17"/>
  <c r="W77" i="17"/>
  <c r="Z77" i="17"/>
  <c r="AC77" i="17"/>
  <c r="AF77" i="17"/>
  <c r="AI77" i="17"/>
  <c r="AL77" i="17"/>
  <c r="AN77" i="17"/>
  <c r="AR77" i="17"/>
  <c r="AV77" i="17"/>
  <c r="AZ77" i="17"/>
  <c r="BD77" i="17"/>
  <c r="BJ77" i="17"/>
  <c r="BN77" i="17"/>
  <c r="B78" i="17"/>
  <c r="E78" i="17"/>
  <c r="H78" i="17"/>
  <c r="K78" i="17"/>
  <c r="N78" i="17"/>
  <c r="Q78" i="17"/>
  <c r="T78" i="17"/>
  <c r="W78" i="17"/>
  <c r="Z78" i="17"/>
  <c r="AC78" i="17"/>
  <c r="AF78" i="17"/>
  <c r="AI78" i="17"/>
  <c r="AL78" i="17"/>
  <c r="AN78" i="17"/>
  <c r="AR78" i="17"/>
  <c r="AV78" i="17"/>
  <c r="AZ78" i="17"/>
  <c r="BD78" i="17"/>
  <c r="BJ78" i="17"/>
  <c r="BN78" i="17"/>
  <c r="B79" i="17"/>
  <c r="E79" i="17"/>
  <c r="H79" i="17"/>
  <c r="K79" i="17"/>
  <c r="N79" i="17"/>
  <c r="Q79" i="17"/>
  <c r="T79" i="17"/>
  <c r="W79" i="17"/>
  <c r="Z79" i="17"/>
  <c r="AC79" i="17"/>
  <c r="AF79" i="17"/>
  <c r="AI79" i="17"/>
  <c r="AL79" i="17"/>
  <c r="AN79" i="17"/>
  <c r="AR79" i="17"/>
  <c r="AV79" i="17"/>
  <c r="AZ79" i="17"/>
  <c r="BD79" i="17"/>
  <c r="BJ79" i="17"/>
  <c r="BN79" i="17"/>
  <c r="B80" i="17"/>
  <c r="E80" i="17"/>
  <c r="H80" i="17"/>
  <c r="K80" i="17"/>
  <c r="N80" i="17"/>
  <c r="Q80" i="17"/>
  <c r="T80" i="17"/>
  <c r="W80" i="17"/>
  <c r="Z80" i="17"/>
  <c r="AC80" i="17"/>
  <c r="AF80" i="17"/>
  <c r="AI80" i="17"/>
  <c r="AL80" i="17"/>
  <c r="AN80" i="17"/>
  <c r="AR80" i="17"/>
  <c r="AV80" i="17"/>
  <c r="AZ80" i="17"/>
  <c r="BD80" i="17"/>
  <c r="BJ80" i="17"/>
  <c r="BN80" i="17"/>
  <c r="B81" i="17"/>
  <c r="E81" i="17"/>
  <c r="H81" i="17"/>
  <c r="K81" i="17"/>
  <c r="N81" i="17"/>
  <c r="Q81" i="17"/>
  <c r="T81" i="17"/>
  <c r="W81" i="17"/>
  <c r="Z81" i="17"/>
  <c r="AC81" i="17"/>
  <c r="AF81" i="17"/>
  <c r="AI81" i="17"/>
  <c r="AL81" i="17"/>
  <c r="AN81" i="17"/>
  <c r="AR81" i="17"/>
  <c r="AV81" i="17"/>
  <c r="AZ81" i="17"/>
  <c r="BD81" i="17"/>
  <c r="BJ81" i="17"/>
  <c r="BN81" i="17"/>
  <c r="B82" i="17"/>
  <c r="E82" i="17"/>
  <c r="H82" i="17"/>
  <c r="K82" i="17"/>
  <c r="N82" i="17"/>
  <c r="Q82" i="17"/>
  <c r="T82" i="17"/>
  <c r="W82" i="17"/>
  <c r="Z82" i="17"/>
  <c r="AC82" i="17"/>
  <c r="AF82" i="17"/>
  <c r="AI82" i="17"/>
  <c r="AL82" i="17"/>
  <c r="AN82" i="17"/>
  <c r="AR82" i="17"/>
  <c r="AV82" i="17"/>
  <c r="AZ82" i="17"/>
  <c r="BD82" i="17"/>
  <c r="BJ82" i="17"/>
  <c r="BN82" i="17"/>
  <c r="B83" i="17"/>
  <c r="E83" i="17"/>
  <c r="H83" i="17"/>
  <c r="K83" i="17"/>
  <c r="N83" i="17"/>
  <c r="Q83" i="17"/>
  <c r="T83" i="17"/>
  <c r="W83" i="17"/>
  <c r="Z83" i="17"/>
  <c r="AC83" i="17"/>
  <c r="AF83" i="17"/>
  <c r="AI83" i="17"/>
  <c r="AL83" i="17"/>
  <c r="AN83" i="17"/>
  <c r="AR83" i="17"/>
  <c r="AV83" i="17"/>
  <c r="AZ83" i="17"/>
  <c r="BD83" i="17"/>
  <c r="BJ83" i="17"/>
  <c r="BN83" i="17"/>
  <c r="B84" i="17"/>
  <c r="E84" i="17"/>
  <c r="H84" i="17"/>
  <c r="K84" i="17"/>
  <c r="N84" i="17"/>
  <c r="Q84" i="17"/>
  <c r="T84" i="17"/>
  <c r="W84" i="17"/>
  <c r="Z84" i="17"/>
  <c r="AC84" i="17"/>
  <c r="AF84" i="17"/>
  <c r="AI84" i="17"/>
  <c r="AL84" i="17"/>
  <c r="AN84" i="17"/>
  <c r="AR84" i="17"/>
  <c r="AV84" i="17"/>
  <c r="AZ84" i="17"/>
  <c r="BD84" i="17"/>
  <c r="BJ84" i="17"/>
  <c r="BN84" i="17"/>
  <c r="B85" i="17"/>
  <c r="E85" i="17"/>
  <c r="H85" i="17"/>
  <c r="K85" i="17"/>
  <c r="N85" i="17"/>
  <c r="Q85" i="17"/>
  <c r="T85" i="17"/>
  <c r="W85" i="17"/>
  <c r="Z85" i="17"/>
  <c r="AC85" i="17"/>
  <c r="AF85" i="17"/>
  <c r="AI85" i="17"/>
  <c r="AL85" i="17"/>
  <c r="AN85" i="17"/>
  <c r="AR85" i="17"/>
  <c r="AV85" i="17"/>
  <c r="AZ85" i="17"/>
  <c r="BD85" i="17"/>
  <c r="BJ85" i="17"/>
  <c r="BN85" i="17"/>
  <c r="B86" i="17"/>
  <c r="E86" i="17"/>
  <c r="H86" i="17"/>
  <c r="K86" i="17"/>
  <c r="N86" i="17"/>
  <c r="Q86" i="17"/>
  <c r="T86" i="17"/>
  <c r="W86" i="17"/>
  <c r="Z86" i="17"/>
  <c r="AC86" i="17"/>
  <c r="AF86" i="17"/>
  <c r="AI86" i="17"/>
  <c r="AL86" i="17"/>
  <c r="AN86" i="17"/>
  <c r="AR86" i="17"/>
  <c r="AV86" i="17"/>
  <c r="AZ86" i="17"/>
  <c r="BD86" i="17"/>
  <c r="BJ86" i="17"/>
  <c r="BN86" i="17"/>
  <c r="B87" i="17"/>
  <c r="E87" i="17"/>
  <c r="H87" i="17"/>
  <c r="K87" i="17"/>
  <c r="N87" i="17"/>
  <c r="Q87" i="17"/>
  <c r="T87" i="17"/>
  <c r="W87" i="17"/>
  <c r="Z87" i="17"/>
  <c r="AC87" i="17"/>
  <c r="AF87" i="17"/>
  <c r="AI87" i="17"/>
  <c r="AL87" i="17"/>
  <c r="AN87" i="17"/>
  <c r="AR87" i="17"/>
  <c r="AV87" i="17"/>
  <c r="AZ87" i="17"/>
  <c r="BD87" i="17"/>
  <c r="BJ87" i="17"/>
  <c r="BN87" i="17"/>
  <c r="B88" i="17"/>
  <c r="E88" i="17"/>
  <c r="H88" i="17"/>
  <c r="K88" i="17"/>
  <c r="N88" i="17"/>
  <c r="Q88" i="17"/>
  <c r="T88" i="17"/>
  <c r="W88" i="17"/>
  <c r="Z88" i="17"/>
  <c r="AC88" i="17"/>
  <c r="AF88" i="17"/>
  <c r="AI88" i="17"/>
  <c r="AL88" i="17"/>
  <c r="AN88" i="17"/>
  <c r="AR88" i="17"/>
  <c r="AV88" i="17"/>
  <c r="AZ88" i="17"/>
  <c r="BD88" i="17"/>
  <c r="BJ88" i="17"/>
  <c r="BN88" i="17"/>
  <c r="B89" i="17"/>
  <c r="E89" i="17"/>
  <c r="H89" i="17"/>
  <c r="K89" i="17"/>
  <c r="N89" i="17"/>
  <c r="Q89" i="17"/>
  <c r="T89" i="17"/>
  <c r="W89" i="17"/>
  <c r="Z89" i="17"/>
  <c r="AC89" i="17"/>
  <c r="AF89" i="17"/>
  <c r="AI89" i="17"/>
  <c r="AL89" i="17"/>
  <c r="AN89" i="17"/>
  <c r="AR89" i="17"/>
  <c r="AV89" i="17"/>
  <c r="AZ89" i="17"/>
  <c r="BD89" i="17"/>
  <c r="BJ89" i="17"/>
  <c r="BN89" i="17"/>
  <c r="B90" i="17"/>
  <c r="E90" i="17"/>
  <c r="H90" i="17"/>
  <c r="K90" i="17"/>
  <c r="N90" i="17"/>
  <c r="Q90" i="17"/>
  <c r="T90" i="17"/>
  <c r="W90" i="17"/>
  <c r="Z90" i="17"/>
  <c r="AC90" i="17"/>
  <c r="AF90" i="17"/>
  <c r="AI90" i="17"/>
  <c r="AL90" i="17"/>
  <c r="AN90" i="17"/>
  <c r="AR90" i="17"/>
  <c r="AV90" i="17"/>
  <c r="AZ90" i="17"/>
  <c r="BD90" i="17"/>
  <c r="BJ90" i="17"/>
  <c r="BN90" i="17"/>
  <c r="B91" i="17"/>
  <c r="E91" i="17"/>
  <c r="H91" i="17"/>
  <c r="K91" i="17"/>
  <c r="N91" i="17"/>
  <c r="Q91" i="17"/>
  <c r="T91" i="17"/>
  <c r="W91" i="17"/>
  <c r="Z91" i="17"/>
  <c r="AC91" i="17"/>
  <c r="AF91" i="17"/>
  <c r="AI91" i="17"/>
  <c r="AL91" i="17"/>
  <c r="AN91" i="17"/>
  <c r="AR91" i="17"/>
  <c r="AV91" i="17"/>
  <c r="AZ91" i="17"/>
  <c r="BD91" i="17"/>
  <c r="BJ91" i="17"/>
  <c r="BN91" i="17"/>
  <c r="B92" i="17"/>
  <c r="E92" i="17"/>
  <c r="H92" i="17"/>
  <c r="K92" i="17"/>
  <c r="N92" i="17"/>
  <c r="Q92" i="17"/>
  <c r="T92" i="17"/>
  <c r="W92" i="17"/>
  <c r="Z92" i="17"/>
  <c r="AC92" i="17"/>
  <c r="AF92" i="17"/>
  <c r="AI92" i="17"/>
  <c r="AL92" i="17"/>
  <c r="AN92" i="17"/>
  <c r="AR92" i="17"/>
  <c r="AV92" i="17"/>
  <c r="AZ92" i="17"/>
  <c r="BD92" i="17"/>
  <c r="BJ92" i="17"/>
  <c r="BN92" i="17"/>
  <c r="B93" i="17"/>
  <c r="E93" i="17"/>
  <c r="H93" i="17"/>
  <c r="K93" i="17"/>
  <c r="N93" i="17"/>
  <c r="Q93" i="17"/>
  <c r="T93" i="17"/>
  <c r="W93" i="17"/>
  <c r="Z93" i="17"/>
  <c r="AC93" i="17"/>
  <c r="AF93" i="17"/>
  <c r="AI93" i="17"/>
  <c r="AL93" i="17"/>
  <c r="AN93" i="17"/>
  <c r="AR93" i="17"/>
  <c r="AV93" i="17"/>
  <c r="AZ93" i="17"/>
  <c r="BD93" i="17"/>
  <c r="BJ93" i="17"/>
  <c r="BN93" i="17"/>
  <c r="B94" i="17"/>
  <c r="E94" i="17"/>
  <c r="H94" i="17"/>
  <c r="K94" i="17"/>
  <c r="N94" i="17"/>
  <c r="Q94" i="17"/>
  <c r="T94" i="17"/>
  <c r="W94" i="17"/>
  <c r="Z94" i="17"/>
  <c r="AC94" i="17"/>
  <c r="AF94" i="17"/>
  <c r="AI94" i="17"/>
  <c r="AL94" i="17"/>
  <c r="AN94" i="17"/>
  <c r="AR94" i="17"/>
  <c r="AV94" i="17"/>
  <c r="AZ94" i="17"/>
  <c r="BD94" i="17"/>
  <c r="BJ94" i="17"/>
  <c r="BN94" i="17"/>
  <c r="B95" i="17"/>
  <c r="E95" i="17"/>
  <c r="H95" i="17"/>
  <c r="K95" i="17"/>
  <c r="N95" i="17"/>
  <c r="Q95" i="17"/>
  <c r="T95" i="17"/>
  <c r="W95" i="17"/>
  <c r="Z95" i="17"/>
  <c r="AC95" i="17"/>
  <c r="AF95" i="17"/>
  <c r="AI95" i="17"/>
  <c r="AL95" i="17"/>
  <c r="AN95" i="17"/>
  <c r="AR95" i="17"/>
  <c r="AV95" i="17"/>
  <c r="AZ95" i="17"/>
  <c r="BD95" i="17"/>
  <c r="BJ95" i="17"/>
  <c r="BN95" i="17"/>
  <c r="B96" i="17"/>
  <c r="E96" i="17"/>
  <c r="H96" i="17"/>
  <c r="K96" i="17"/>
  <c r="N96" i="17"/>
  <c r="Q96" i="17"/>
  <c r="T96" i="17"/>
  <c r="W96" i="17"/>
  <c r="Z96" i="17"/>
  <c r="AC96" i="17"/>
  <c r="AF96" i="17"/>
  <c r="AI96" i="17"/>
  <c r="AL96" i="17"/>
  <c r="AN96" i="17"/>
  <c r="AR96" i="17"/>
  <c r="AV96" i="17"/>
  <c r="AZ96" i="17"/>
  <c r="BD96" i="17"/>
  <c r="BJ96" i="17"/>
  <c r="BN96" i="17"/>
  <c r="B97" i="17"/>
  <c r="E97" i="17"/>
  <c r="H97" i="17"/>
  <c r="K97" i="17"/>
  <c r="N97" i="17"/>
  <c r="Q97" i="17"/>
  <c r="T97" i="17"/>
  <c r="W97" i="17"/>
  <c r="Z97" i="17"/>
  <c r="AC97" i="17"/>
  <c r="AF97" i="17"/>
  <c r="AI97" i="17"/>
  <c r="AL97" i="17"/>
  <c r="AN97" i="17"/>
  <c r="AR97" i="17"/>
  <c r="AV97" i="17"/>
  <c r="AZ97" i="17"/>
  <c r="BD97" i="17"/>
  <c r="BJ97" i="17"/>
  <c r="BN97" i="17"/>
  <c r="B98" i="17"/>
  <c r="E98" i="17"/>
  <c r="H98" i="17"/>
  <c r="K98" i="17"/>
  <c r="N98" i="17"/>
  <c r="Q98" i="17"/>
  <c r="T98" i="17"/>
  <c r="W98" i="17"/>
  <c r="Z98" i="17"/>
  <c r="AC98" i="17"/>
  <c r="AF98" i="17"/>
  <c r="AI98" i="17"/>
  <c r="AL98" i="17"/>
  <c r="AN98" i="17"/>
  <c r="AR98" i="17"/>
  <c r="AV98" i="17"/>
  <c r="AZ98" i="17"/>
  <c r="BD98" i="17"/>
  <c r="BJ98" i="17"/>
  <c r="BN98" i="17"/>
  <c r="B99" i="17"/>
  <c r="E99" i="17"/>
  <c r="H99" i="17"/>
  <c r="K99" i="17"/>
  <c r="N99" i="17"/>
  <c r="Q99" i="17"/>
  <c r="T99" i="17"/>
  <c r="W99" i="17"/>
  <c r="Z99" i="17"/>
  <c r="AC99" i="17"/>
  <c r="AF99" i="17"/>
  <c r="AI99" i="17"/>
  <c r="AL99" i="17"/>
  <c r="AN99" i="17"/>
  <c r="AR99" i="17"/>
  <c r="AV99" i="17"/>
  <c r="AZ99" i="17"/>
  <c r="BD99" i="17"/>
  <c r="BJ99" i="17"/>
  <c r="BN99" i="17"/>
  <c r="B100" i="17"/>
  <c r="E100" i="17"/>
  <c r="H100" i="17"/>
  <c r="K100" i="17"/>
  <c r="N100" i="17"/>
  <c r="Q100" i="17"/>
  <c r="T100" i="17"/>
  <c r="W100" i="17"/>
  <c r="Z100" i="17"/>
  <c r="AC100" i="17"/>
  <c r="AF100" i="17"/>
  <c r="AI100" i="17"/>
  <c r="AL100" i="17"/>
  <c r="AN100" i="17"/>
  <c r="AR100" i="17"/>
  <c r="AV100" i="17"/>
  <c r="AZ100" i="17"/>
  <c r="BD100" i="17"/>
  <c r="BJ100" i="17"/>
  <c r="BN100" i="17"/>
  <c r="B101" i="17"/>
  <c r="E101" i="17"/>
  <c r="H101" i="17"/>
  <c r="K101" i="17"/>
  <c r="N101" i="17"/>
  <c r="Q101" i="17"/>
  <c r="T101" i="17"/>
  <c r="W101" i="17"/>
  <c r="Z101" i="17"/>
  <c r="AC101" i="17"/>
  <c r="AF101" i="17"/>
  <c r="AI101" i="17"/>
  <c r="AL101" i="17"/>
  <c r="AN101" i="17"/>
  <c r="AR101" i="17"/>
  <c r="AV101" i="17"/>
  <c r="AZ101" i="17"/>
  <c r="BD101" i="17"/>
  <c r="BJ101" i="17"/>
  <c r="BN101" i="17"/>
  <c r="B102" i="17"/>
  <c r="E102" i="17"/>
  <c r="H102" i="17"/>
  <c r="K102" i="17"/>
  <c r="N102" i="17"/>
  <c r="Q102" i="17"/>
  <c r="T102" i="17"/>
  <c r="W102" i="17"/>
  <c r="Z102" i="17"/>
  <c r="AC102" i="17"/>
  <c r="AF102" i="17"/>
  <c r="AI102" i="17"/>
  <c r="AL102" i="17"/>
  <c r="AN102" i="17"/>
  <c r="AR102" i="17"/>
  <c r="AV102" i="17"/>
  <c r="AZ102" i="17"/>
  <c r="BD102" i="17"/>
  <c r="BJ102" i="17"/>
  <c r="BN102" i="17"/>
  <c r="B103" i="17"/>
  <c r="E103" i="17"/>
  <c r="H103" i="17"/>
  <c r="K103" i="17"/>
  <c r="N103" i="17"/>
  <c r="Q103" i="17"/>
  <c r="T103" i="17"/>
  <c r="W103" i="17"/>
  <c r="Z103" i="17"/>
  <c r="AC103" i="17"/>
  <c r="AF103" i="17"/>
  <c r="AI103" i="17"/>
  <c r="AL103" i="17"/>
  <c r="AN103" i="17"/>
  <c r="AR103" i="17"/>
  <c r="AV103" i="17"/>
  <c r="AZ103" i="17"/>
  <c r="BD103" i="17"/>
  <c r="BJ103" i="17"/>
  <c r="BN103" i="17"/>
  <c r="B104" i="17"/>
  <c r="E104" i="17"/>
  <c r="H104" i="17"/>
  <c r="K104" i="17"/>
  <c r="N104" i="17"/>
  <c r="Q104" i="17"/>
  <c r="T104" i="17"/>
  <c r="W104" i="17"/>
  <c r="Z104" i="17"/>
  <c r="AC104" i="17"/>
  <c r="AF104" i="17"/>
  <c r="AI104" i="17"/>
  <c r="AL104" i="17"/>
  <c r="AN104" i="17"/>
  <c r="AR104" i="17"/>
  <c r="AV104" i="17"/>
  <c r="AZ104" i="17"/>
  <c r="BD104" i="17"/>
  <c r="BJ104" i="17"/>
  <c r="BN104" i="17"/>
  <c r="B105" i="17"/>
  <c r="E105" i="17"/>
  <c r="H105" i="17"/>
  <c r="K105" i="17"/>
  <c r="N105" i="17"/>
  <c r="Q105" i="17"/>
  <c r="T105" i="17"/>
  <c r="W105" i="17"/>
  <c r="Z105" i="17"/>
  <c r="AC105" i="17"/>
  <c r="AF105" i="17"/>
  <c r="AI105" i="17"/>
  <c r="AL105" i="17"/>
  <c r="AN105" i="17"/>
  <c r="AR105" i="17"/>
  <c r="AV105" i="17"/>
  <c r="AZ105" i="17"/>
  <c r="BD105" i="17"/>
  <c r="BJ105" i="17"/>
  <c r="BN105" i="17"/>
  <c r="B106" i="17"/>
  <c r="E106" i="17"/>
  <c r="H106" i="17"/>
  <c r="K106" i="17"/>
  <c r="N106" i="17"/>
  <c r="Q106" i="17"/>
  <c r="T106" i="17"/>
  <c r="W106" i="17"/>
  <c r="Z106" i="17"/>
  <c r="AC106" i="17"/>
  <c r="AF106" i="17"/>
  <c r="AI106" i="17"/>
  <c r="AL106" i="17"/>
  <c r="AN106" i="17"/>
  <c r="AR106" i="17"/>
  <c r="AV106" i="17"/>
  <c r="AZ106" i="17"/>
  <c r="BD106" i="17"/>
  <c r="BJ106" i="17"/>
  <c r="BN106" i="17"/>
  <c r="B107" i="17"/>
  <c r="E107" i="17"/>
  <c r="H107" i="17"/>
  <c r="K107" i="17"/>
  <c r="N107" i="17"/>
  <c r="Q107" i="17"/>
  <c r="T107" i="17"/>
  <c r="W107" i="17"/>
  <c r="Z107" i="17"/>
  <c r="AC107" i="17"/>
  <c r="AF107" i="17"/>
  <c r="AI107" i="17"/>
  <c r="AL107" i="17"/>
  <c r="AN107" i="17"/>
  <c r="AR107" i="17"/>
  <c r="AV107" i="17"/>
  <c r="AZ107" i="17"/>
  <c r="BD107" i="17"/>
  <c r="BJ107" i="17"/>
  <c r="BN107" i="17"/>
  <c r="B108" i="17"/>
  <c r="E108" i="17"/>
  <c r="H108" i="17"/>
  <c r="K108" i="17"/>
  <c r="N108" i="17"/>
  <c r="Q108" i="17"/>
  <c r="T108" i="17"/>
  <c r="W108" i="17"/>
  <c r="Z108" i="17"/>
  <c r="AC108" i="17"/>
  <c r="AF108" i="17"/>
  <c r="AI108" i="17"/>
  <c r="AL108" i="17"/>
  <c r="AN108" i="17"/>
  <c r="AR108" i="17"/>
  <c r="AV108" i="17"/>
  <c r="AZ108" i="17"/>
  <c r="BD108" i="17"/>
  <c r="BJ108" i="17"/>
  <c r="BN108" i="17"/>
  <c r="B109" i="17"/>
  <c r="E109" i="17"/>
  <c r="H109" i="17"/>
  <c r="K109" i="17"/>
  <c r="N109" i="17"/>
  <c r="Q109" i="17"/>
  <c r="T109" i="17"/>
  <c r="W109" i="17"/>
  <c r="Z109" i="17"/>
  <c r="AC109" i="17"/>
  <c r="AF109" i="17"/>
  <c r="AI109" i="17"/>
  <c r="AL109" i="17"/>
  <c r="AN109" i="17"/>
  <c r="AR109" i="17"/>
  <c r="AV109" i="17"/>
  <c r="AZ109" i="17"/>
  <c r="BD109" i="17"/>
  <c r="BJ109" i="17"/>
  <c r="BN109" i="17"/>
  <c r="B110" i="17"/>
  <c r="E110" i="17"/>
  <c r="H110" i="17"/>
  <c r="K110" i="17"/>
  <c r="N110" i="17"/>
  <c r="Q110" i="17"/>
  <c r="T110" i="17"/>
  <c r="W110" i="17"/>
  <c r="Z110" i="17"/>
  <c r="AC110" i="17"/>
  <c r="AF110" i="17"/>
  <c r="AI110" i="17"/>
  <c r="AL110" i="17"/>
  <c r="AN110" i="17"/>
  <c r="AR110" i="17"/>
  <c r="AV110" i="17"/>
  <c r="AZ110" i="17"/>
  <c r="BD110" i="17"/>
  <c r="BJ110" i="17"/>
  <c r="BN110" i="17"/>
  <c r="B111" i="17"/>
  <c r="E111" i="17"/>
  <c r="H111" i="17"/>
  <c r="K111" i="17"/>
  <c r="N111" i="17"/>
  <c r="Q111" i="17"/>
  <c r="T111" i="17"/>
  <c r="W111" i="17"/>
  <c r="Z111" i="17"/>
  <c r="AC111" i="17"/>
  <c r="AF111" i="17"/>
  <c r="AI111" i="17"/>
  <c r="AL111" i="17"/>
  <c r="AN111" i="17"/>
  <c r="AR111" i="17"/>
  <c r="AV111" i="17"/>
  <c r="AZ111" i="17"/>
  <c r="BD111" i="17"/>
  <c r="BJ111" i="17"/>
  <c r="BN111" i="17"/>
  <c r="B112" i="17"/>
  <c r="E112" i="17"/>
  <c r="H112" i="17"/>
  <c r="K112" i="17"/>
  <c r="N112" i="17"/>
  <c r="Q112" i="17"/>
  <c r="T112" i="17"/>
  <c r="W112" i="17"/>
  <c r="Z112" i="17"/>
  <c r="AC112" i="17"/>
  <c r="AF112" i="17"/>
  <c r="AI112" i="17"/>
  <c r="AL112" i="17"/>
  <c r="AN112" i="17"/>
  <c r="AR112" i="17"/>
  <c r="AV112" i="17"/>
  <c r="AZ112" i="17"/>
  <c r="BD112" i="17"/>
  <c r="BJ112" i="17"/>
  <c r="BN112" i="17"/>
  <c r="B113" i="17"/>
  <c r="E113" i="17"/>
  <c r="H113" i="17"/>
  <c r="K113" i="17"/>
  <c r="N113" i="17"/>
  <c r="Q113" i="17"/>
  <c r="T113" i="17"/>
  <c r="W113" i="17"/>
  <c r="Z113" i="17"/>
  <c r="AC113" i="17"/>
  <c r="AF113" i="17"/>
  <c r="AI113" i="17"/>
  <c r="AL113" i="17"/>
  <c r="AN113" i="17"/>
  <c r="AR113" i="17"/>
  <c r="AV113" i="17"/>
  <c r="AZ113" i="17"/>
  <c r="BD113" i="17"/>
  <c r="BJ113" i="17"/>
  <c r="BN113" i="17"/>
  <c r="B114" i="17"/>
  <c r="E114" i="17"/>
  <c r="H114" i="17"/>
  <c r="K114" i="17"/>
  <c r="N114" i="17"/>
  <c r="Q114" i="17"/>
  <c r="T114" i="17"/>
  <c r="W114" i="17"/>
  <c r="Z114" i="17"/>
  <c r="AC114" i="17"/>
  <c r="AF114" i="17"/>
  <c r="AI114" i="17"/>
  <c r="AL114" i="17"/>
  <c r="AN114" i="17"/>
  <c r="AR114" i="17"/>
  <c r="AV114" i="17"/>
  <c r="AZ114" i="17"/>
  <c r="BD114" i="17"/>
  <c r="BJ114" i="17"/>
  <c r="BN114" i="17"/>
  <c r="B115" i="17"/>
  <c r="E115" i="17"/>
  <c r="H115" i="17"/>
  <c r="K115" i="17"/>
  <c r="N115" i="17"/>
  <c r="Q115" i="17"/>
  <c r="T115" i="17"/>
  <c r="W115" i="17"/>
  <c r="Z115" i="17"/>
  <c r="AC115" i="17"/>
  <c r="AF115" i="17"/>
  <c r="AI115" i="17"/>
  <c r="AL115" i="17"/>
  <c r="AN115" i="17"/>
  <c r="AR115" i="17"/>
  <c r="AV115" i="17"/>
  <c r="AZ115" i="17"/>
  <c r="BD115" i="17"/>
  <c r="BJ115" i="17"/>
  <c r="BN115" i="17"/>
  <c r="B116" i="17"/>
  <c r="E116" i="17"/>
  <c r="H116" i="17"/>
  <c r="K116" i="17"/>
  <c r="N116" i="17"/>
  <c r="Q116" i="17"/>
  <c r="T116" i="17"/>
  <c r="W116" i="17"/>
  <c r="Z116" i="17"/>
  <c r="AC116" i="17"/>
  <c r="AF116" i="17"/>
  <c r="AI116" i="17"/>
  <c r="AL116" i="17"/>
  <c r="AN116" i="17"/>
  <c r="AR116" i="17"/>
  <c r="AV116" i="17"/>
  <c r="AZ116" i="17"/>
  <c r="BD116" i="17"/>
  <c r="BJ116" i="17"/>
  <c r="BN116" i="17"/>
  <c r="B117" i="17"/>
  <c r="E117" i="17"/>
  <c r="H117" i="17"/>
  <c r="K117" i="17"/>
  <c r="N117" i="17"/>
  <c r="Q117" i="17"/>
  <c r="T117" i="17"/>
  <c r="W117" i="17"/>
  <c r="Z117" i="17"/>
  <c r="AC117" i="17"/>
  <c r="AF117" i="17"/>
  <c r="AI117" i="17"/>
  <c r="AL117" i="17"/>
  <c r="AN117" i="17"/>
  <c r="AR117" i="17"/>
  <c r="AV117" i="17"/>
  <c r="AZ117" i="17"/>
  <c r="BD117" i="17"/>
  <c r="BJ117" i="17"/>
  <c r="BN117" i="17"/>
  <c r="B118" i="17"/>
  <c r="E118" i="17"/>
  <c r="H118" i="17"/>
  <c r="K118" i="17"/>
  <c r="N118" i="17"/>
  <c r="Q118" i="17"/>
  <c r="T118" i="17"/>
  <c r="W118" i="17"/>
  <c r="Z118" i="17"/>
  <c r="AC118" i="17"/>
  <c r="AF118" i="17"/>
  <c r="AI118" i="17"/>
  <c r="AL118" i="17"/>
  <c r="AN118" i="17"/>
  <c r="AR118" i="17"/>
  <c r="AV118" i="17"/>
  <c r="AZ118" i="17"/>
  <c r="BD118" i="17"/>
  <c r="BJ118" i="17"/>
  <c r="BN118" i="17"/>
  <c r="B119" i="17"/>
  <c r="E119" i="17"/>
  <c r="H119" i="17"/>
  <c r="K119" i="17"/>
  <c r="N119" i="17"/>
  <c r="Q119" i="17"/>
  <c r="T119" i="17"/>
  <c r="W119" i="17"/>
  <c r="Z119" i="17"/>
  <c r="AC119" i="17"/>
  <c r="AF119" i="17"/>
  <c r="AI119" i="17"/>
  <c r="AL119" i="17"/>
  <c r="AN119" i="17"/>
  <c r="AR119" i="17"/>
  <c r="AV119" i="17"/>
  <c r="AZ119" i="17"/>
  <c r="BD119" i="17"/>
  <c r="BJ119" i="17"/>
  <c r="BN119" i="17"/>
  <c r="B120" i="17"/>
  <c r="E120" i="17"/>
  <c r="H120" i="17"/>
  <c r="K120" i="17"/>
  <c r="N120" i="17"/>
  <c r="Q120" i="17"/>
  <c r="T120" i="17"/>
  <c r="W120" i="17"/>
  <c r="Z120" i="17"/>
  <c r="AC120" i="17"/>
  <c r="AF120" i="17"/>
  <c r="AI120" i="17"/>
  <c r="AL120" i="17"/>
  <c r="AN120" i="17"/>
  <c r="AR120" i="17"/>
  <c r="AV120" i="17"/>
  <c r="AZ120" i="17"/>
  <c r="BD120" i="17"/>
  <c r="BJ120" i="17"/>
  <c r="BN120" i="17"/>
  <c r="B121" i="17"/>
  <c r="E121" i="17"/>
  <c r="H121" i="17"/>
  <c r="K121" i="17"/>
  <c r="N121" i="17"/>
  <c r="Q121" i="17"/>
  <c r="T121" i="17"/>
  <c r="W121" i="17"/>
  <c r="Z121" i="17"/>
  <c r="AC121" i="17"/>
  <c r="AF121" i="17"/>
  <c r="AI121" i="17"/>
  <c r="AL121" i="17"/>
  <c r="AN121" i="17"/>
  <c r="AR121" i="17"/>
  <c r="AV121" i="17"/>
  <c r="AZ121" i="17"/>
  <c r="BD121" i="17"/>
  <c r="BJ121" i="17"/>
  <c r="BN121" i="17"/>
  <c r="B122" i="17"/>
  <c r="E122" i="17"/>
  <c r="H122" i="17"/>
  <c r="K122" i="17"/>
  <c r="N122" i="17"/>
  <c r="Q122" i="17"/>
  <c r="T122" i="17"/>
  <c r="W122" i="17"/>
  <c r="Z122" i="17"/>
  <c r="AC122" i="17"/>
  <c r="AF122" i="17"/>
  <c r="AI122" i="17"/>
  <c r="AL122" i="17"/>
  <c r="AN122" i="17"/>
  <c r="AR122" i="17"/>
  <c r="AV122" i="17"/>
  <c r="AZ122" i="17"/>
  <c r="BD122" i="17"/>
  <c r="BJ122" i="17"/>
  <c r="BN122" i="17"/>
  <c r="B123" i="17"/>
  <c r="E123" i="17"/>
  <c r="H123" i="17"/>
  <c r="K123" i="17"/>
  <c r="N123" i="17"/>
  <c r="Q123" i="17"/>
  <c r="T123" i="17"/>
  <c r="W123" i="17"/>
  <c r="Z123" i="17"/>
  <c r="AC123" i="17"/>
  <c r="AF123" i="17"/>
  <c r="AI123" i="17"/>
  <c r="AL123" i="17"/>
  <c r="AN123" i="17"/>
  <c r="AR123" i="17"/>
  <c r="AV123" i="17"/>
  <c r="AZ123" i="17"/>
  <c r="BD123" i="17"/>
  <c r="BJ123" i="17"/>
  <c r="BN123" i="17"/>
  <c r="B124" i="17"/>
  <c r="E124" i="17"/>
  <c r="H124" i="17"/>
  <c r="K124" i="17"/>
  <c r="N124" i="17"/>
  <c r="Q124" i="17"/>
  <c r="T124" i="17"/>
  <c r="W124" i="17"/>
  <c r="Z124" i="17"/>
  <c r="AC124" i="17"/>
  <c r="AF124" i="17"/>
  <c r="AI124" i="17"/>
  <c r="AL124" i="17"/>
  <c r="AN124" i="17"/>
  <c r="AR124" i="17"/>
  <c r="AV124" i="17"/>
  <c r="AZ124" i="17"/>
  <c r="BD124" i="17"/>
  <c r="BJ124" i="17"/>
  <c r="BN124" i="17"/>
  <c r="B125" i="17"/>
  <c r="E125" i="17"/>
  <c r="H125" i="17"/>
  <c r="K125" i="17"/>
  <c r="N125" i="17"/>
  <c r="Q125" i="17"/>
  <c r="T125" i="17"/>
  <c r="W125" i="17"/>
  <c r="Z125" i="17"/>
  <c r="AC125" i="17"/>
  <c r="AF125" i="17"/>
  <c r="AI125" i="17"/>
  <c r="AL125" i="17"/>
  <c r="AN125" i="17"/>
  <c r="AR125" i="17"/>
  <c r="AV125" i="17"/>
  <c r="AZ125" i="17"/>
  <c r="BD125" i="17"/>
  <c r="BJ125" i="17"/>
  <c r="BN125" i="17"/>
  <c r="B126" i="17"/>
  <c r="E126" i="17"/>
  <c r="H126" i="17"/>
  <c r="K126" i="17"/>
  <c r="N126" i="17"/>
  <c r="Q126" i="17"/>
  <c r="T126" i="17"/>
  <c r="W126" i="17"/>
  <c r="Z126" i="17"/>
  <c r="AC126" i="17"/>
  <c r="AF126" i="17"/>
  <c r="AI126" i="17"/>
  <c r="AL126" i="17"/>
  <c r="AN126" i="17"/>
  <c r="AR126" i="17"/>
  <c r="AV126" i="17"/>
  <c r="AZ126" i="17"/>
  <c r="BD126" i="17"/>
  <c r="BJ126" i="17"/>
  <c r="BN126" i="17"/>
  <c r="B127" i="17"/>
  <c r="E127" i="17"/>
  <c r="H127" i="17"/>
  <c r="K127" i="17"/>
  <c r="N127" i="17"/>
  <c r="Q127" i="17"/>
  <c r="T127" i="17"/>
  <c r="W127" i="17"/>
  <c r="Z127" i="17"/>
  <c r="AC127" i="17"/>
  <c r="AF127" i="17"/>
  <c r="AI127" i="17"/>
  <c r="AL127" i="17"/>
  <c r="AN127" i="17"/>
  <c r="AR127" i="17"/>
  <c r="AV127" i="17"/>
  <c r="AZ127" i="17"/>
  <c r="BD127" i="17"/>
  <c r="BJ127" i="17"/>
  <c r="BN127" i="17"/>
  <c r="B128" i="17"/>
  <c r="E128" i="17"/>
  <c r="H128" i="17"/>
  <c r="K128" i="17"/>
  <c r="N128" i="17"/>
  <c r="Q128" i="17"/>
  <c r="T128" i="17"/>
  <c r="W128" i="17"/>
  <c r="Z128" i="17"/>
  <c r="AC128" i="17"/>
  <c r="AF128" i="17"/>
  <c r="AI128" i="17"/>
  <c r="AL128" i="17"/>
  <c r="AN128" i="17"/>
  <c r="AR128" i="17"/>
  <c r="AV128" i="17"/>
  <c r="AZ128" i="17"/>
  <c r="BD128" i="17"/>
  <c r="BJ128" i="17"/>
  <c r="BN128" i="17"/>
  <c r="B129" i="17"/>
  <c r="E129" i="17"/>
  <c r="H129" i="17"/>
  <c r="K129" i="17"/>
  <c r="N129" i="17"/>
  <c r="Q129" i="17"/>
  <c r="T129" i="17"/>
  <c r="W129" i="17"/>
  <c r="Z129" i="17"/>
  <c r="AC129" i="17"/>
  <c r="AF129" i="17"/>
  <c r="AI129" i="17"/>
  <c r="AL129" i="17"/>
  <c r="AN129" i="17"/>
  <c r="AR129" i="17"/>
  <c r="AV129" i="17"/>
  <c r="AZ129" i="17"/>
  <c r="BD129" i="17"/>
  <c r="BJ129" i="17"/>
  <c r="BN129" i="17"/>
  <c r="B130" i="17"/>
  <c r="E130" i="17"/>
  <c r="H130" i="17"/>
  <c r="K130" i="17"/>
  <c r="N130" i="17"/>
  <c r="Q130" i="17"/>
  <c r="T130" i="17"/>
  <c r="W130" i="17"/>
  <c r="Z130" i="17"/>
  <c r="AC130" i="17"/>
  <c r="AF130" i="17"/>
  <c r="AI130" i="17"/>
  <c r="AL130" i="17"/>
  <c r="AN130" i="17"/>
  <c r="AR130" i="17"/>
  <c r="AV130" i="17"/>
  <c r="AZ130" i="17"/>
  <c r="BD130" i="17"/>
  <c r="BJ130" i="17"/>
  <c r="BN130" i="17"/>
  <c r="B131" i="17"/>
  <c r="E131" i="17"/>
  <c r="H131" i="17"/>
  <c r="K131" i="17"/>
  <c r="N131" i="17"/>
  <c r="Q131" i="17"/>
  <c r="T131" i="17"/>
  <c r="W131" i="17"/>
  <c r="Z131" i="17"/>
  <c r="AC131" i="17"/>
  <c r="AF131" i="17"/>
  <c r="AI131" i="17"/>
  <c r="AL131" i="17"/>
  <c r="AN131" i="17"/>
  <c r="AR131" i="17"/>
  <c r="AV131" i="17"/>
  <c r="AZ131" i="17"/>
  <c r="BD131" i="17"/>
  <c r="BJ131" i="17"/>
  <c r="BN131" i="17"/>
  <c r="B132" i="17"/>
  <c r="E132" i="17"/>
  <c r="H132" i="17"/>
  <c r="K132" i="17"/>
  <c r="N132" i="17"/>
  <c r="Q132" i="17"/>
  <c r="T132" i="17"/>
  <c r="W132" i="17"/>
  <c r="Z132" i="17"/>
  <c r="AC132" i="17"/>
  <c r="AF132" i="17"/>
  <c r="AI132" i="17"/>
  <c r="AL132" i="17"/>
  <c r="AN132" i="17"/>
  <c r="AR132" i="17"/>
  <c r="AV132" i="17"/>
  <c r="AZ132" i="17"/>
  <c r="BD132" i="17"/>
  <c r="BJ132" i="17"/>
  <c r="BN132" i="17"/>
  <c r="B133" i="17"/>
  <c r="E133" i="17"/>
  <c r="H133" i="17"/>
  <c r="K133" i="17"/>
  <c r="N133" i="17"/>
  <c r="Q133" i="17"/>
  <c r="T133" i="17"/>
  <c r="W133" i="17"/>
  <c r="Z133" i="17"/>
  <c r="AC133" i="17"/>
  <c r="AF133" i="17"/>
  <c r="AI133" i="17"/>
  <c r="AL133" i="17"/>
  <c r="AN133" i="17"/>
  <c r="AR133" i="17"/>
  <c r="AV133" i="17"/>
  <c r="AZ133" i="17"/>
  <c r="BD133" i="17"/>
  <c r="BJ133" i="17"/>
  <c r="BN133" i="17"/>
  <c r="B134" i="17"/>
  <c r="E134" i="17"/>
  <c r="H134" i="17"/>
  <c r="K134" i="17"/>
  <c r="N134" i="17"/>
  <c r="Q134" i="17"/>
  <c r="T134" i="17"/>
  <c r="W134" i="17"/>
  <c r="Z134" i="17"/>
  <c r="AC134" i="17"/>
  <c r="AF134" i="17"/>
  <c r="AI134" i="17"/>
  <c r="AL134" i="17"/>
  <c r="AN134" i="17"/>
  <c r="AR134" i="17"/>
  <c r="AV134" i="17"/>
  <c r="AZ134" i="17"/>
  <c r="BD134" i="17"/>
  <c r="BJ134" i="17"/>
  <c r="BN134" i="17"/>
  <c r="B135" i="17"/>
  <c r="E135" i="17"/>
  <c r="H135" i="17"/>
  <c r="K135" i="17"/>
  <c r="N135" i="17"/>
  <c r="Q135" i="17"/>
  <c r="T135" i="17"/>
  <c r="W135" i="17"/>
  <c r="Z135" i="17"/>
  <c r="AC135" i="17"/>
  <c r="AF135" i="17"/>
  <c r="AI135" i="17"/>
  <c r="AL135" i="17"/>
  <c r="AN135" i="17"/>
  <c r="AR135" i="17"/>
  <c r="AV135" i="17"/>
  <c r="AZ135" i="17"/>
  <c r="BD135" i="17"/>
  <c r="BJ135" i="17"/>
  <c r="BN135" i="17"/>
  <c r="B136" i="17"/>
  <c r="E136" i="17"/>
  <c r="H136" i="17"/>
  <c r="K136" i="17"/>
  <c r="N136" i="17"/>
  <c r="Q136" i="17"/>
  <c r="T136" i="17"/>
  <c r="W136" i="17"/>
  <c r="Z136" i="17"/>
  <c r="AC136" i="17"/>
  <c r="AF136" i="17"/>
  <c r="AI136" i="17"/>
  <c r="AL136" i="17"/>
  <c r="AN136" i="17"/>
  <c r="AR136" i="17"/>
  <c r="AV136" i="17"/>
  <c r="AZ136" i="17"/>
  <c r="BD136" i="17"/>
  <c r="BJ136" i="17"/>
  <c r="BN136" i="17"/>
  <c r="B137" i="17"/>
  <c r="E137" i="17"/>
  <c r="H137" i="17"/>
  <c r="K137" i="17"/>
  <c r="N137" i="17"/>
  <c r="Q137" i="17"/>
  <c r="T137" i="17"/>
  <c r="W137" i="17"/>
  <c r="Z137" i="17"/>
  <c r="AC137" i="17"/>
  <c r="AF137" i="17"/>
  <c r="AI137" i="17"/>
  <c r="AL137" i="17"/>
  <c r="AN137" i="17"/>
  <c r="AR137" i="17"/>
  <c r="AV137" i="17"/>
  <c r="AZ137" i="17"/>
  <c r="BD137" i="17"/>
  <c r="BJ137" i="17"/>
  <c r="BN137" i="17"/>
  <c r="B138" i="17"/>
  <c r="E138" i="17"/>
  <c r="H138" i="17"/>
  <c r="K138" i="17"/>
  <c r="N138" i="17"/>
  <c r="Q138" i="17"/>
  <c r="T138" i="17"/>
  <c r="W138" i="17"/>
  <c r="Z138" i="17"/>
  <c r="AC138" i="17"/>
  <c r="AF138" i="17"/>
  <c r="AI138" i="17"/>
  <c r="AL138" i="17"/>
  <c r="AN138" i="17"/>
  <c r="AR138" i="17"/>
  <c r="AV138" i="17"/>
  <c r="AZ138" i="17"/>
  <c r="BD138" i="17"/>
  <c r="BJ138" i="17"/>
  <c r="BN138" i="17"/>
  <c r="B139" i="17"/>
  <c r="E139" i="17"/>
  <c r="H139" i="17"/>
  <c r="K139" i="17"/>
  <c r="N139" i="17"/>
  <c r="Q139" i="17"/>
  <c r="T139" i="17"/>
  <c r="W139" i="17"/>
  <c r="Z139" i="17"/>
  <c r="AC139" i="17"/>
  <c r="AF139" i="17"/>
  <c r="AI139" i="17"/>
  <c r="AL139" i="17"/>
  <c r="AN139" i="17"/>
  <c r="AR139" i="17"/>
  <c r="AV139" i="17"/>
  <c r="AZ139" i="17"/>
  <c r="BD139" i="17"/>
  <c r="BJ139" i="17"/>
  <c r="BN139" i="17"/>
  <c r="B140" i="17"/>
  <c r="E140" i="17"/>
  <c r="H140" i="17"/>
  <c r="K140" i="17"/>
  <c r="N140" i="17"/>
  <c r="Q140" i="17"/>
  <c r="T140" i="17"/>
  <c r="W140" i="17"/>
  <c r="Z140" i="17"/>
  <c r="AC140" i="17"/>
  <c r="AF140" i="17"/>
  <c r="AI140" i="17"/>
  <c r="AL140" i="17"/>
  <c r="AN140" i="17"/>
  <c r="AR140" i="17"/>
  <c r="AV140" i="17"/>
  <c r="AZ140" i="17"/>
  <c r="BD140" i="17"/>
  <c r="BJ140" i="17"/>
  <c r="BN140" i="17"/>
  <c r="B141" i="17"/>
  <c r="E141" i="17"/>
  <c r="H141" i="17"/>
  <c r="K141" i="17"/>
  <c r="N141" i="17"/>
  <c r="Q141" i="17"/>
  <c r="T141" i="17"/>
  <c r="W141" i="17"/>
  <c r="Z141" i="17"/>
  <c r="AC141" i="17"/>
  <c r="AF141" i="17"/>
  <c r="AI141" i="17"/>
  <c r="AL141" i="17"/>
  <c r="AN141" i="17"/>
  <c r="AR141" i="17"/>
  <c r="AV141" i="17"/>
  <c r="AZ141" i="17"/>
  <c r="BD141" i="17"/>
  <c r="BJ141" i="17"/>
  <c r="BN141" i="17"/>
  <c r="B142" i="17"/>
  <c r="E142" i="17"/>
  <c r="H142" i="17"/>
  <c r="K142" i="17"/>
  <c r="N142" i="17"/>
  <c r="Q142" i="17"/>
  <c r="T142" i="17"/>
  <c r="W142" i="17"/>
  <c r="Z142" i="17"/>
  <c r="AC142" i="17"/>
  <c r="AF142" i="17"/>
  <c r="AI142" i="17"/>
  <c r="AL142" i="17"/>
  <c r="AN142" i="17"/>
  <c r="AR142" i="17"/>
  <c r="AV142" i="17"/>
  <c r="AZ142" i="17"/>
  <c r="BD142" i="17"/>
  <c r="BJ142" i="17"/>
  <c r="BN142" i="17"/>
  <c r="B143" i="17"/>
  <c r="E143" i="17"/>
  <c r="H143" i="17"/>
  <c r="K143" i="17"/>
  <c r="N143" i="17"/>
  <c r="Q143" i="17"/>
  <c r="T143" i="17"/>
  <c r="W143" i="17"/>
  <c r="Z143" i="17"/>
  <c r="AC143" i="17"/>
  <c r="AF143" i="17"/>
  <c r="AI143" i="17"/>
  <c r="AL143" i="17"/>
  <c r="AN143" i="17"/>
  <c r="AR143" i="17"/>
  <c r="AV143" i="17"/>
  <c r="AZ143" i="17"/>
  <c r="BD143" i="17"/>
  <c r="BJ143" i="17"/>
  <c r="BN143" i="17"/>
  <c r="B144" i="17"/>
  <c r="E144" i="17"/>
  <c r="H144" i="17"/>
  <c r="K144" i="17"/>
  <c r="N144" i="17"/>
  <c r="Q144" i="17"/>
  <c r="T144" i="17"/>
  <c r="W144" i="17"/>
  <c r="Z144" i="17"/>
  <c r="AC144" i="17"/>
  <c r="AF144" i="17"/>
  <c r="AI144" i="17"/>
  <c r="AL144" i="17"/>
  <c r="AN144" i="17"/>
  <c r="AR144" i="17"/>
  <c r="AV144" i="17"/>
  <c r="AZ144" i="17"/>
  <c r="BD144" i="17"/>
  <c r="BJ144" i="17"/>
  <c r="BN144" i="17"/>
  <c r="B145" i="17"/>
  <c r="E145" i="17"/>
  <c r="H145" i="17"/>
  <c r="K145" i="17"/>
  <c r="N145" i="17"/>
  <c r="Q145" i="17"/>
  <c r="T145" i="17"/>
  <c r="W145" i="17"/>
  <c r="Z145" i="17"/>
  <c r="AC145" i="17"/>
  <c r="AF145" i="17"/>
  <c r="AI145" i="17"/>
  <c r="AL145" i="17"/>
  <c r="AN145" i="17"/>
  <c r="AR145" i="17"/>
  <c r="AV145" i="17"/>
  <c r="AZ145" i="17"/>
  <c r="BD145" i="17"/>
  <c r="BJ145" i="17"/>
  <c r="BN145" i="17"/>
  <c r="B146" i="17"/>
  <c r="E146" i="17"/>
  <c r="H146" i="17"/>
  <c r="K146" i="17"/>
  <c r="N146" i="17"/>
  <c r="Q146" i="17"/>
  <c r="T146" i="17"/>
  <c r="W146" i="17"/>
  <c r="Z146" i="17"/>
  <c r="AC146" i="17"/>
  <c r="AF146" i="17"/>
  <c r="AI146" i="17"/>
  <c r="AL146" i="17"/>
  <c r="AN146" i="17"/>
  <c r="AR146" i="17"/>
  <c r="AV146" i="17"/>
  <c r="AZ146" i="17"/>
  <c r="BD146" i="17"/>
  <c r="BJ146" i="17"/>
  <c r="BN146" i="17"/>
  <c r="B147" i="17"/>
  <c r="E147" i="17"/>
  <c r="H147" i="17"/>
  <c r="K147" i="17"/>
  <c r="N147" i="17"/>
  <c r="Q147" i="17"/>
  <c r="T147" i="17"/>
  <c r="W147" i="17"/>
  <c r="Z147" i="17"/>
  <c r="AC147" i="17"/>
  <c r="AF147" i="17"/>
  <c r="AI147" i="17"/>
  <c r="AL147" i="17"/>
  <c r="AN147" i="17"/>
  <c r="AR147" i="17"/>
  <c r="AV147" i="17"/>
  <c r="AZ147" i="17"/>
  <c r="BD147" i="17"/>
  <c r="BJ147" i="17"/>
  <c r="BN147" i="17"/>
  <c r="B148" i="17"/>
  <c r="E148" i="17"/>
  <c r="H148" i="17"/>
  <c r="K148" i="17"/>
  <c r="N148" i="17"/>
  <c r="Q148" i="17"/>
  <c r="T148" i="17"/>
  <c r="W148" i="17"/>
  <c r="Z148" i="17"/>
  <c r="AC148" i="17"/>
  <c r="AF148" i="17"/>
  <c r="AI148" i="17"/>
  <c r="AL148" i="17"/>
  <c r="AN148" i="17"/>
  <c r="AR148" i="17"/>
  <c r="AV148" i="17"/>
  <c r="AZ148" i="17"/>
  <c r="BD148" i="17"/>
  <c r="BJ148" i="17"/>
  <c r="BN148" i="17"/>
  <c r="B149" i="17"/>
  <c r="E149" i="17"/>
  <c r="H149" i="17"/>
  <c r="K149" i="17"/>
  <c r="N149" i="17"/>
  <c r="Q149" i="17"/>
  <c r="T149" i="17"/>
  <c r="W149" i="17"/>
  <c r="Z149" i="17"/>
  <c r="AC149" i="17"/>
  <c r="AF149" i="17"/>
  <c r="AI149" i="17"/>
  <c r="AL149" i="17"/>
  <c r="AN149" i="17"/>
  <c r="AR149" i="17"/>
  <c r="AV149" i="17"/>
  <c r="AZ149" i="17"/>
  <c r="BD149" i="17"/>
  <c r="BJ149" i="17"/>
  <c r="BN149" i="17"/>
  <c r="B150" i="17"/>
  <c r="E150" i="17"/>
  <c r="H150" i="17"/>
  <c r="K150" i="17"/>
  <c r="N150" i="17"/>
  <c r="Q150" i="17"/>
  <c r="T150" i="17"/>
  <c r="W150" i="17"/>
  <c r="Z150" i="17"/>
  <c r="AC150" i="17"/>
  <c r="AF150" i="17"/>
  <c r="AI150" i="17"/>
  <c r="AL150" i="17"/>
  <c r="AN150" i="17"/>
  <c r="AR150" i="17"/>
  <c r="AV150" i="17"/>
  <c r="AZ150" i="17"/>
  <c r="BD150" i="17"/>
  <c r="BJ150" i="17"/>
  <c r="BN150" i="17"/>
  <c r="B151" i="17"/>
  <c r="E151" i="17"/>
  <c r="H151" i="17"/>
  <c r="K151" i="17"/>
  <c r="N151" i="17"/>
  <c r="Q151" i="17"/>
  <c r="T151" i="17"/>
  <c r="W151" i="17"/>
  <c r="Z151" i="17"/>
  <c r="AC151" i="17"/>
  <c r="AF151" i="17"/>
  <c r="AI151" i="17"/>
  <c r="AL151" i="17"/>
  <c r="AN151" i="17"/>
  <c r="AR151" i="17"/>
  <c r="AV151" i="17"/>
  <c r="AZ151" i="17"/>
  <c r="BD151" i="17"/>
  <c r="BJ151" i="17"/>
  <c r="BN151" i="17"/>
  <c r="B152" i="17"/>
  <c r="E152" i="17"/>
  <c r="H152" i="17"/>
  <c r="K152" i="17"/>
  <c r="N152" i="17"/>
  <c r="Q152" i="17"/>
  <c r="T152" i="17"/>
  <c r="W152" i="17"/>
  <c r="Z152" i="17"/>
  <c r="AC152" i="17"/>
  <c r="AF152" i="17"/>
  <c r="AI152" i="17"/>
  <c r="AL152" i="17"/>
  <c r="AN152" i="17"/>
  <c r="AR152" i="17"/>
  <c r="AV152" i="17"/>
  <c r="AZ152" i="17"/>
  <c r="BD152" i="17"/>
  <c r="BJ152" i="17"/>
  <c r="BN152" i="17"/>
  <c r="B153" i="17"/>
  <c r="E153" i="17"/>
  <c r="H153" i="17"/>
  <c r="K153" i="17"/>
  <c r="N153" i="17"/>
  <c r="Q153" i="17"/>
  <c r="T153" i="17"/>
  <c r="W153" i="17"/>
  <c r="Z153" i="17"/>
  <c r="AC153" i="17"/>
  <c r="AF153" i="17"/>
  <c r="AI153" i="17"/>
  <c r="AL153" i="17"/>
  <c r="AN153" i="17"/>
  <c r="AR153" i="17"/>
  <c r="AV153" i="17"/>
  <c r="AZ153" i="17"/>
  <c r="BD153" i="17"/>
  <c r="BJ153" i="17"/>
  <c r="BN153" i="17"/>
  <c r="B154" i="17"/>
  <c r="E154" i="17"/>
  <c r="H154" i="17"/>
  <c r="K154" i="17"/>
  <c r="N154" i="17"/>
  <c r="Q154" i="17"/>
  <c r="T154" i="17"/>
  <c r="W154" i="17"/>
  <c r="Z154" i="17"/>
  <c r="AC154" i="17"/>
  <c r="AF154" i="17"/>
  <c r="AI154" i="17"/>
  <c r="AL154" i="17"/>
  <c r="AN154" i="17"/>
  <c r="AR154" i="17"/>
  <c r="AV154" i="17"/>
  <c r="AZ154" i="17"/>
  <c r="BD154" i="17"/>
  <c r="BJ154" i="17"/>
  <c r="BN154" i="17"/>
  <c r="B155" i="17"/>
  <c r="E155" i="17"/>
  <c r="H155" i="17"/>
  <c r="K155" i="17"/>
  <c r="N155" i="17"/>
  <c r="Q155" i="17"/>
  <c r="T155" i="17"/>
  <c r="W155" i="17"/>
  <c r="Z155" i="17"/>
  <c r="AC155" i="17"/>
  <c r="AF155" i="17"/>
  <c r="AI155" i="17"/>
  <c r="AL155" i="17"/>
  <c r="AN155" i="17"/>
  <c r="AR155" i="17"/>
  <c r="AV155" i="17"/>
  <c r="AZ155" i="17"/>
  <c r="BD155" i="17"/>
  <c r="BJ155" i="17"/>
  <c r="BN155" i="17"/>
  <c r="B156" i="17"/>
  <c r="E156" i="17"/>
  <c r="H156" i="17"/>
  <c r="K156" i="17"/>
  <c r="N156" i="17"/>
  <c r="Q156" i="17"/>
  <c r="T156" i="17"/>
  <c r="W156" i="17"/>
  <c r="Z156" i="17"/>
  <c r="AC156" i="17"/>
  <c r="AF156" i="17"/>
  <c r="AI156" i="17"/>
  <c r="AL156" i="17"/>
  <c r="AN156" i="17"/>
  <c r="AR156" i="17"/>
  <c r="AV156" i="17"/>
  <c r="AZ156" i="17"/>
  <c r="BD156" i="17"/>
  <c r="BJ156" i="17"/>
  <c r="BN156" i="17"/>
  <c r="B157" i="17"/>
  <c r="E157" i="17"/>
  <c r="H157" i="17"/>
  <c r="K157" i="17"/>
  <c r="N157" i="17"/>
  <c r="Q157" i="17"/>
  <c r="T157" i="17"/>
  <c r="W157" i="17"/>
  <c r="Z157" i="17"/>
  <c r="AC157" i="17"/>
  <c r="AF157" i="17"/>
  <c r="AI157" i="17"/>
  <c r="AL157" i="17"/>
  <c r="AN157" i="17"/>
  <c r="AR157" i="17"/>
  <c r="AV157" i="17"/>
  <c r="AZ157" i="17"/>
  <c r="BD157" i="17"/>
  <c r="BJ157" i="17"/>
  <c r="BN157" i="17"/>
  <c r="B158" i="17"/>
  <c r="E158" i="17"/>
  <c r="H158" i="17"/>
  <c r="K158" i="17"/>
  <c r="N158" i="17"/>
  <c r="Q158" i="17"/>
  <c r="T158" i="17"/>
  <c r="W158" i="17"/>
  <c r="Z158" i="17"/>
  <c r="AC158" i="17"/>
  <c r="AF158" i="17"/>
  <c r="AI158" i="17"/>
  <c r="AL158" i="17"/>
  <c r="AN158" i="17"/>
  <c r="AR158" i="17"/>
  <c r="AV158" i="17"/>
  <c r="AZ158" i="17"/>
  <c r="BD158" i="17"/>
  <c r="BJ158" i="17"/>
  <c r="BN158" i="17"/>
  <c r="B159" i="17"/>
  <c r="E159" i="17"/>
  <c r="H159" i="17"/>
  <c r="K159" i="17"/>
  <c r="N159" i="17"/>
  <c r="Q159" i="17"/>
  <c r="T159" i="17"/>
  <c r="W159" i="17"/>
  <c r="Z159" i="17"/>
  <c r="AC159" i="17"/>
  <c r="AF159" i="17"/>
  <c r="AI159" i="17"/>
  <c r="AL159" i="17"/>
  <c r="AN159" i="17"/>
  <c r="AR159" i="17"/>
  <c r="AV159" i="17"/>
  <c r="AZ159" i="17"/>
  <c r="BD159" i="17"/>
  <c r="BJ159" i="17"/>
  <c r="BN159" i="17"/>
  <c r="B160" i="17"/>
  <c r="E160" i="17"/>
  <c r="H160" i="17"/>
  <c r="K160" i="17"/>
  <c r="N160" i="17"/>
  <c r="Q160" i="17"/>
  <c r="T160" i="17"/>
  <c r="W160" i="17"/>
  <c r="Z160" i="17"/>
  <c r="AC160" i="17"/>
  <c r="AF160" i="17"/>
  <c r="AI160" i="17"/>
  <c r="AL160" i="17"/>
  <c r="AN160" i="17"/>
  <c r="AR160" i="17"/>
  <c r="AV160" i="17"/>
  <c r="AZ160" i="17"/>
  <c r="BD160" i="17"/>
  <c r="BJ160" i="17"/>
  <c r="BN160" i="17"/>
  <c r="B161" i="17"/>
  <c r="E161" i="17"/>
  <c r="H161" i="17"/>
  <c r="K161" i="17"/>
  <c r="N161" i="17"/>
  <c r="Q161" i="17"/>
  <c r="T161" i="17"/>
  <c r="W161" i="17"/>
  <c r="Z161" i="17"/>
  <c r="AC161" i="17"/>
  <c r="AF161" i="17"/>
  <c r="AI161" i="17"/>
  <c r="AL161" i="17"/>
  <c r="AN161" i="17"/>
  <c r="AR161" i="17"/>
  <c r="AV161" i="17"/>
  <c r="AZ161" i="17"/>
  <c r="BD161" i="17"/>
  <c r="BJ161" i="17"/>
  <c r="BN161" i="17"/>
  <c r="B162" i="17"/>
  <c r="E162" i="17"/>
  <c r="H162" i="17"/>
  <c r="K162" i="17"/>
  <c r="N162" i="17"/>
  <c r="Q162" i="17"/>
  <c r="T162" i="17"/>
  <c r="W162" i="17"/>
  <c r="Z162" i="17"/>
  <c r="AC162" i="17"/>
  <c r="AF162" i="17"/>
  <c r="AI162" i="17"/>
  <c r="AL162" i="17"/>
  <c r="AN162" i="17"/>
  <c r="AR162" i="17"/>
  <c r="AV162" i="17"/>
  <c r="AZ162" i="17"/>
  <c r="BD162" i="17"/>
  <c r="BJ162" i="17"/>
  <c r="BN162" i="17"/>
  <c r="B163" i="17"/>
  <c r="E163" i="17"/>
  <c r="H163" i="17"/>
  <c r="K163" i="17"/>
  <c r="N163" i="17"/>
  <c r="Q163" i="17"/>
  <c r="T163" i="17"/>
  <c r="W163" i="17"/>
  <c r="Z163" i="17"/>
  <c r="AC163" i="17"/>
  <c r="AF163" i="17"/>
  <c r="AI163" i="17"/>
  <c r="AL163" i="17"/>
  <c r="AN163" i="17"/>
  <c r="AR163" i="17"/>
  <c r="AV163" i="17"/>
  <c r="AZ163" i="17"/>
  <c r="BD163" i="17"/>
  <c r="BJ163" i="17"/>
  <c r="BN163" i="17"/>
  <c r="B164" i="17"/>
  <c r="E164" i="17"/>
  <c r="H164" i="17"/>
  <c r="K164" i="17"/>
  <c r="N164" i="17"/>
  <c r="Q164" i="17"/>
  <c r="T164" i="17"/>
  <c r="W164" i="17"/>
  <c r="Z164" i="17"/>
  <c r="AC164" i="17"/>
  <c r="AF164" i="17"/>
  <c r="AI164" i="17"/>
  <c r="AL164" i="17"/>
  <c r="AN164" i="17"/>
  <c r="AR164" i="17"/>
  <c r="AV164" i="17"/>
  <c r="AZ164" i="17"/>
  <c r="BD164" i="17"/>
  <c r="BJ164" i="17"/>
  <c r="BN164" i="17"/>
  <c r="B165" i="17"/>
  <c r="E165" i="17"/>
  <c r="H165" i="17"/>
  <c r="K165" i="17"/>
  <c r="N165" i="17"/>
  <c r="Q165" i="17"/>
  <c r="T165" i="17"/>
  <c r="W165" i="17"/>
  <c r="Z165" i="17"/>
  <c r="AC165" i="17"/>
  <c r="AF165" i="17"/>
  <c r="AI165" i="17"/>
  <c r="AL165" i="17"/>
  <c r="AN165" i="17"/>
  <c r="AR165" i="17"/>
  <c r="AV165" i="17"/>
  <c r="AZ165" i="17"/>
  <c r="BD165" i="17"/>
  <c r="BJ165" i="17"/>
  <c r="BN165" i="17"/>
  <c r="B166" i="17"/>
  <c r="E166" i="17"/>
  <c r="H166" i="17"/>
  <c r="K166" i="17"/>
  <c r="N166" i="17"/>
  <c r="Q166" i="17"/>
  <c r="T166" i="17"/>
  <c r="W166" i="17"/>
  <c r="Z166" i="17"/>
  <c r="AC166" i="17"/>
  <c r="AF166" i="17"/>
  <c r="AI166" i="17"/>
  <c r="AL166" i="17"/>
  <c r="AN166" i="17"/>
  <c r="AR166" i="17"/>
  <c r="AV166" i="17"/>
  <c r="AZ166" i="17"/>
  <c r="BD166" i="17"/>
  <c r="BJ166" i="17"/>
  <c r="BN166" i="17"/>
  <c r="B167" i="17"/>
  <c r="E167" i="17"/>
  <c r="H167" i="17"/>
  <c r="K167" i="17"/>
  <c r="N167" i="17"/>
  <c r="Q167" i="17"/>
  <c r="T167" i="17"/>
  <c r="W167" i="17"/>
  <c r="Z167" i="17"/>
  <c r="AC167" i="17"/>
  <c r="AF167" i="17"/>
  <c r="AI167" i="17"/>
  <c r="AL167" i="17"/>
  <c r="AN167" i="17"/>
  <c r="AR167" i="17"/>
  <c r="AV167" i="17"/>
  <c r="AZ167" i="17"/>
  <c r="BD167" i="17"/>
  <c r="BJ167" i="17"/>
  <c r="BN167" i="17"/>
  <c r="B168" i="17"/>
  <c r="E168" i="17"/>
  <c r="H168" i="17"/>
  <c r="K168" i="17"/>
  <c r="N168" i="17"/>
  <c r="Q168" i="17"/>
  <c r="T168" i="17"/>
  <c r="W168" i="17"/>
  <c r="Z168" i="17"/>
  <c r="AC168" i="17"/>
  <c r="AF168" i="17"/>
  <c r="AI168" i="17"/>
  <c r="AL168" i="17"/>
  <c r="AN168" i="17"/>
  <c r="AR168" i="17"/>
  <c r="AV168" i="17"/>
  <c r="AZ168" i="17"/>
  <c r="BD168" i="17"/>
  <c r="BJ168" i="17"/>
  <c r="BN168" i="17"/>
  <c r="B169" i="17"/>
  <c r="E169" i="17"/>
  <c r="H169" i="17"/>
  <c r="K169" i="17"/>
  <c r="N169" i="17"/>
  <c r="Q169" i="17"/>
  <c r="T169" i="17"/>
  <c r="W169" i="17"/>
  <c r="Z169" i="17"/>
  <c r="AC169" i="17"/>
  <c r="AF169" i="17"/>
  <c r="AI169" i="17"/>
  <c r="AL169" i="17"/>
  <c r="AN169" i="17"/>
  <c r="AR169" i="17"/>
  <c r="AV169" i="17"/>
  <c r="AZ169" i="17"/>
  <c r="BD169" i="17"/>
  <c r="BJ169" i="17"/>
  <c r="BN169" i="17"/>
  <c r="B170" i="17"/>
  <c r="E170" i="17"/>
  <c r="H170" i="17"/>
  <c r="K170" i="17"/>
  <c r="N170" i="17"/>
  <c r="Q170" i="17"/>
  <c r="T170" i="17"/>
  <c r="W170" i="17"/>
  <c r="Z170" i="17"/>
  <c r="AC170" i="17"/>
  <c r="AF170" i="17"/>
  <c r="AI170" i="17"/>
  <c r="AL170" i="17"/>
  <c r="AN170" i="17"/>
  <c r="AR170" i="17"/>
  <c r="AV170" i="17"/>
  <c r="AZ170" i="17"/>
  <c r="BD170" i="17"/>
  <c r="BJ170" i="17"/>
  <c r="BN170" i="17"/>
  <c r="B171" i="17"/>
  <c r="E171" i="17"/>
  <c r="H171" i="17"/>
  <c r="K171" i="17"/>
  <c r="N171" i="17"/>
  <c r="Q171" i="17"/>
  <c r="T171" i="17"/>
  <c r="W171" i="17"/>
  <c r="Z171" i="17"/>
  <c r="AC171" i="17"/>
  <c r="AF171" i="17"/>
  <c r="AI171" i="17"/>
  <c r="AL171" i="17"/>
  <c r="AN171" i="17"/>
  <c r="AR171" i="17"/>
  <c r="AV171" i="17"/>
  <c r="AZ171" i="17"/>
  <c r="BD171" i="17"/>
  <c r="BJ171" i="17"/>
  <c r="BN171" i="17"/>
  <c r="B172" i="17"/>
  <c r="E172" i="17"/>
  <c r="H172" i="17"/>
  <c r="K172" i="17"/>
  <c r="N172" i="17"/>
  <c r="Q172" i="17"/>
  <c r="T172" i="17"/>
  <c r="W172" i="17"/>
  <c r="Z172" i="17"/>
  <c r="AC172" i="17"/>
  <c r="AF172" i="17"/>
  <c r="AI172" i="17"/>
  <c r="AL172" i="17"/>
  <c r="AN172" i="17"/>
  <c r="AR172" i="17"/>
  <c r="AV172" i="17"/>
  <c r="AZ172" i="17"/>
  <c r="BD172" i="17"/>
  <c r="BJ172" i="17"/>
  <c r="BN172" i="17"/>
  <c r="B173" i="17"/>
  <c r="E173" i="17"/>
  <c r="H173" i="17"/>
  <c r="K173" i="17"/>
  <c r="N173" i="17"/>
  <c r="Q173" i="17"/>
  <c r="T173" i="17"/>
  <c r="W173" i="17"/>
  <c r="Z173" i="17"/>
  <c r="AC173" i="17"/>
  <c r="AF173" i="17"/>
  <c r="AI173" i="17"/>
  <c r="AL173" i="17"/>
  <c r="AN173" i="17"/>
  <c r="AR173" i="17"/>
  <c r="AV173" i="17"/>
  <c r="AZ173" i="17"/>
  <c r="BD173" i="17"/>
  <c r="BJ173" i="17"/>
  <c r="BN173" i="17"/>
  <c r="B174" i="17"/>
  <c r="E174" i="17"/>
  <c r="H174" i="17"/>
  <c r="K174" i="17"/>
  <c r="N174" i="17"/>
  <c r="Q174" i="17"/>
  <c r="T174" i="17"/>
  <c r="W174" i="17"/>
  <c r="Z174" i="17"/>
  <c r="AC174" i="17"/>
  <c r="AF174" i="17"/>
  <c r="AI174" i="17"/>
  <c r="AL174" i="17"/>
  <c r="AN174" i="17"/>
  <c r="AR174" i="17"/>
  <c r="AV174" i="17"/>
  <c r="AZ174" i="17"/>
  <c r="BD174" i="17"/>
  <c r="BJ174" i="17"/>
  <c r="BN174" i="17"/>
  <c r="B175" i="17"/>
  <c r="E175" i="17"/>
  <c r="H175" i="17"/>
  <c r="K175" i="17"/>
  <c r="N175" i="17"/>
  <c r="Q175" i="17"/>
  <c r="T175" i="17"/>
  <c r="W175" i="17"/>
  <c r="Z175" i="17"/>
  <c r="AC175" i="17"/>
  <c r="AF175" i="17"/>
  <c r="AI175" i="17"/>
  <c r="AL175" i="17"/>
  <c r="AN175" i="17"/>
  <c r="AR175" i="17"/>
  <c r="AV175" i="17"/>
  <c r="AZ175" i="17"/>
  <c r="BD175" i="17"/>
  <c r="BJ175" i="17"/>
  <c r="BN175" i="17"/>
  <c r="B176" i="17"/>
  <c r="E176" i="17"/>
  <c r="H176" i="17"/>
  <c r="K176" i="17"/>
  <c r="N176" i="17"/>
  <c r="Q176" i="17"/>
  <c r="T176" i="17"/>
  <c r="W176" i="17"/>
  <c r="Z176" i="17"/>
  <c r="AC176" i="17"/>
  <c r="AF176" i="17"/>
  <c r="AI176" i="17"/>
  <c r="AL176" i="17"/>
  <c r="AN176" i="17"/>
  <c r="AR176" i="17"/>
  <c r="AV176" i="17"/>
  <c r="AZ176" i="17"/>
  <c r="BD176" i="17"/>
  <c r="BJ176" i="17"/>
  <c r="BN176" i="17"/>
  <c r="B177" i="17"/>
  <c r="E177" i="17"/>
  <c r="H177" i="17"/>
  <c r="K177" i="17"/>
  <c r="N177" i="17"/>
  <c r="Q177" i="17"/>
  <c r="T177" i="17"/>
  <c r="W177" i="17"/>
  <c r="Z177" i="17"/>
  <c r="AC177" i="17"/>
  <c r="AF177" i="17"/>
  <c r="AI177" i="17"/>
  <c r="AL177" i="17"/>
  <c r="AN177" i="17"/>
  <c r="AR177" i="17"/>
  <c r="AV177" i="17"/>
  <c r="AZ177" i="17"/>
  <c r="BD177" i="17"/>
  <c r="BJ177" i="17"/>
  <c r="BN177" i="17"/>
  <c r="B178" i="17"/>
  <c r="E178" i="17"/>
  <c r="H178" i="17"/>
  <c r="K178" i="17"/>
  <c r="N178" i="17"/>
  <c r="Q178" i="17"/>
  <c r="T178" i="17"/>
  <c r="W178" i="17"/>
  <c r="Z178" i="17"/>
  <c r="AC178" i="17"/>
  <c r="AF178" i="17"/>
  <c r="AI178" i="17"/>
  <c r="AL178" i="17"/>
  <c r="AN178" i="17"/>
  <c r="AR178" i="17"/>
  <c r="AV178" i="17"/>
  <c r="AZ178" i="17"/>
  <c r="BD178" i="17"/>
  <c r="BJ178" i="17"/>
  <c r="BN178" i="17"/>
  <c r="B179" i="17"/>
  <c r="E179" i="17"/>
  <c r="H179" i="17"/>
  <c r="K179" i="17"/>
  <c r="N179" i="17"/>
  <c r="Q179" i="17"/>
  <c r="T179" i="17"/>
  <c r="W179" i="17"/>
  <c r="Z179" i="17"/>
  <c r="AC179" i="17"/>
  <c r="AF179" i="17"/>
  <c r="AI179" i="17"/>
  <c r="AL179" i="17"/>
  <c r="AN179" i="17"/>
  <c r="AR179" i="17"/>
  <c r="AV179" i="17"/>
  <c r="AZ179" i="17"/>
  <c r="BD179" i="17"/>
  <c r="BJ179" i="17"/>
  <c r="BN179" i="17"/>
  <c r="B180" i="17"/>
  <c r="E180" i="17"/>
  <c r="H180" i="17"/>
  <c r="K180" i="17"/>
  <c r="N180" i="17"/>
  <c r="Q180" i="17"/>
  <c r="T180" i="17"/>
  <c r="W180" i="17"/>
  <c r="Z180" i="17"/>
  <c r="AC180" i="17"/>
  <c r="AF180" i="17"/>
  <c r="AI180" i="17"/>
  <c r="AL180" i="17"/>
  <c r="AN180" i="17"/>
  <c r="AR180" i="17"/>
  <c r="AV180" i="17"/>
  <c r="AZ180" i="17"/>
  <c r="BD180" i="17"/>
  <c r="BJ180" i="17"/>
  <c r="BN180" i="17"/>
  <c r="B181" i="17"/>
  <c r="E181" i="17"/>
  <c r="H181" i="17"/>
  <c r="K181" i="17"/>
  <c r="N181" i="17"/>
  <c r="Q181" i="17"/>
  <c r="T181" i="17"/>
  <c r="W181" i="17"/>
  <c r="Z181" i="17"/>
  <c r="AC181" i="17"/>
  <c r="AF181" i="17"/>
  <c r="AI181" i="17"/>
  <c r="AL181" i="17"/>
  <c r="AN181" i="17"/>
  <c r="AR181" i="17"/>
  <c r="AV181" i="17"/>
  <c r="AZ181" i="17"/>
  <c r="BD181" i="17"/>
  <c r="BJ181" i="17"/>
  <c r="BN181" i="17"/>
  <c r="J2" i="12"/>
  <c r="J4" i="12"/>
  <c r="J5" i="12"/>
  <c r="B9" i="12"/>
  <c r="F9" i="12"/>
  <c r="J9" i="12"/>
  <c r="N9" i="12"/>
  <c r="R9" i="12"/>
  <c r="V9" i="12"/>
  <c r="Z9" i="12"/>
  <c r="AD9" i="12"/>
  <c r="AH9" i="12"/>
  <c r="AL9" i="12"/>
  <c r="AP9" i="12"/>
  <c r="AT9" i="12"/>
  <c r="AX9" i="12"/>
  <c r="BB9" i="12"/>
  <c r="BF9" i="12"/>
  <c r="BJ9" i="12"/>
  <c r="BN9" i="12"/>
  <c r="B10" i="12"/>
  <c r="F10" i="12"/>
  <c r="J10" i="12"/>
  <c r="N10" i="12"/>
  <c r="R10" i="12"/>
  <c r="V10" i="12"/>
  <c r="Z10" i="12"/>
  <c r="AD10" i="12"/>
  <c r="AH10" i="12"/>
  <c r="AL10" i="12"/>
  <c r="AP10" i="12"/>
  <c r="AT10" i="12"/>
  <c r="AX10" i="12"/>
  <c r="BB10" i="12"/>
  <c r="BF10" i="12"/>
  <c r="BJ10" i="12"/>
  <c r="BN10" i="12"/>
  <c r="B11" i="12"/>
  <c r="F11" i="12"/>
  <c r="J11" i="12"/>
  <c r="N11" i="12"/>
  <c r="R11" i="12"/>
  <c r="V11" i="12"/>
  <c r="Z11" i="12"/>
  <c r="AD11" i="12"/>
  <c r="AH11" i="12"/>
  <c r="AL11" i="12"/>
  <c r="AP11" i="12"/>
  <c r="AT11" i="12"/>
  <c r="AX11" i="12"/>
  <c r="BB11" i="12"/>
  <c r="BF11" i="12"/>
  <c r="BJ11" i="12"/>
  <c r="BN11" i="12"/>
  <c r="B12" i="12"/>
  <c r="F12" i="12"/>
  <c r="J12" i="12"/>
  <c r="N12" i="12"/>
  <c r="R12" i="12"/>
  <c r="V12" i="12"/>
  <c r="Z12" i="12"/>
  <c r="AD12" i="12"/>
  <c r="AH12" i="12"/>
  <c r="AL12" i="12"/>
  <c r="AP12" i="12"/>
  <c r="AT12" i="12"/>
  <c r="AX12" i="12"/>
  <c r="BB12" i="12"/>
  <c r="BF12" i="12"/>
  <c r="BJ12" i="12"/>
  <c r="BN12" i="12"/>
  <c r="B18" i="12"/>
  <c r="F18" i="12"/>
  <c r="J18" i="12"/>
  <c r="N18" i="12"/>
  <c r="R18" i="12"/>
  <c r="V18" i="12"/>
  <c r="Z18" i="12"/>
  <c r="AD18" i="12"/>
  <c r="AH18" i="12"/>
  <c r="AL18" i="12"/>
  <c r="AP18" i="12"/>
  <c r="AX18" i="12"/>
  <c r="F23" i="12"/>
  <c r="J23" i="12"/>
  <c r="N23" i="12"/>
  <c r="R23" i="12"/>
  <c r="V23" i="12"/>
  <c r="AD23" i="12"/>
  <c r="AH23" i="12"/>
  <c r="AL23" i="12"/>
  <c r="AP23" i="12"/>
  <c r="AX23" i="12"/>
  <c r="B25" i="12"/>
  <c r="F25" i="12"/>
  <c r="J25" i="12"/>
  <c r="N25" i="12"/>
  <c r="R25" i="12"/>
  <c r="V25" i="12"/>
  <c r="Z25" i="12"/>
  <c r="AD25" i="12"/>
  <c r="AH25" i="12"/>
  <c r="AL25" i="12"/>
  <c r="AP25" i="12"/>
  <c r="AT25" i="12"/>
  <c r="AX25" i="12"/>
  <c r="BB25" i="12"/>
  <c r="BF25" i="12"/>
  <c r="BJ25" i="12"/>
  <c r="BN25" i="12"/>
  <c r="BH27" i="12"/>
  <c r="BH28" i="12"/>
  <c r="BH29" i="12"/>
  <c r="BL29" i="12"/>
  <c r="BH30" i="12"/>
  <c r="BH31" i="12"/>
  <c r="BL31" i="12"/>
  <c r="BH32" i="12"/>
  <c r="BL32" i="12"/>
  <c r="BL33" i="12"/>
  <c r="BL34" i="12"/>
  <c r="BL35" i="12"/>
  <c r="BP36" i="12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B2" i="14"/>
  <c r="F2" i="14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B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B4" i="14"/>
  <c r="B5" i="14"/>
  <c r="B6" i="14"/>
  <c r="B7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L6" i="24"/>
  <c r="M6" i="24"/>
  <c r="N6" i="24"/>
  <c r="O6" i="24"/>
  <c r="P6" i="24"/>
  <c r="Q6" i="24"/>
  <c r="AT6" i="11"/>
  <c r="AW6" i="11"/>
  <c r="AX6" i="11"/>
  <c r="AY6" i="11"/>
  <c r="AZ6" i="11"/>
  <c r="BA6" i="11"/>
  <c r="BB6" i="11"/>
  <c r="BD6" i="11"/>
  <c r="BE6" i="11"/>
  <c r="BF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B7" i="11"/>
  <c r="AC7" i="11"/>
  <c r="AD7" i="11"/>
  <c r="AE7" i="11"/>
  <c r="AF7" i="11"/>
  <c r="AG7" i="11"/>
  <c r="AH7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T8" i="11"/>
  <c r="U8" i="11"/>
  <c r="V8" i="11"/>
  <c r="X8" i="11"/>
  <c r="Y8" i="11"/>
  <c r="Z8" i="11"/>
  <c r="AA8" i="11"/>
  <c r="AB8" i="11"/>
  <c r="AC8" i="11"/>
  <c r="AD8" i="11"/>
  <c r="AE8" i="11"/>
  <c r="AF8" i="11"/>
  <c r="AG8" i="11"/>
  <c r="AI8" i="11"/>
  <c r="AJ8" i="11"/>
  <c r="AM8" i="11"/>
  <c r="AN8" i="11"/>
  <c r="AO8" i="11"/>
  <c r="AP8" i="11"/>
  <c r="AQ8" i="11"/>
  <c r="AR8" i="11"/>
  <c r="AS8" i="11"/>
  <c r="AT8" i="11"/>
  <c r="AW8" i="11"/>
  <c r="AX8" i="11"/>
  <c r="AY8" i="11"/>
  <c r="AZ8" i="11"/>
  <c r="BA8" i="11"/>
  <c r="BB8" i="11"/>
  <c r="BD8" i="11"/>
  <c r="BE8" i="11"/>
  <c r="BF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T9" i="11"/>
  <c r="U9" i="11"/>
  <c r="V9" i="11"/>
  <c r="X9" i="11"/>
  <c r="Y9" i="11"/>
  <c r="Z9" i="11"/>
  <c r="AA9" i="11"/>
  <c r="AB9" i="11"/>
  <c r="AC9" i="11"/>
  <c r="AD9" i="11"/>
  <c r="AE9" i="11"/>
  <c r="AF9" i="11"/>
  <c r="AG9" i="11"/>
  <c r="AI9" i="11"/>
  <c r="AJ9" i="11"/>
  <c r="AM9" i="11"/>
  <c r="AN9" i="11"/>
  <c r="AO9" i="11"/>
  <c r="AP9" i="11"/>
  <c r="AQ9" i="11"/>
  <c r="AR9" i="11"/>
  <c r="AS9" i="11"/>
  <c r="AT9" i="11"/>
  <c r="AW9" i="11"/>
  <c r="AX9" i="11"/>
  <c r="AY9" i="11"/>
  <c r="AZ9" i="11"/>
  <c r="BA9" i="11"/>
  <c r="BB9" i="11"/>
  <c r="BD9" i="11"/>
  <c r="BE9" i="11"/>
  <c r="BF9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T10" i="11"/>
  <c r="U10" i="11"/>
  <c r="V10" i="11"/>
  <c r="X10" i="11"/>
  <c r="Y10" i="11"/>
  <c r="Z10" i="11"/>
  <c r="AA10" i="11"/>
  <c r="AB10" i="11"/>
  <c r="AC10" i="11"/>
  <c r="AD10" i="11"/>
  <c r="AE10" i="11"/>
  <c r="AF10" i="11"/>
  <c r="AG10" i="11"/>
  <c r="AI10" i="11"/>
  <c r="AJ10" i="11"/>
  <c r="AM10" i="11"/>
  <c r="AN10" i="11"/>
  <c r="AO10" i="11"/>
  <c r="AP10" i="11"/>
  <c r="AQ10" i="11"/>
  <c r="AR10" i="11"/>
  <c r="AS10" i="11"/>
  <c r="AT10" i="11"/>
  <c r="AW10" i="11"/>
  <c r="AX10" i="11"/>
  <c r="AY10" i="11"/>
  <c r="AZ10" i="11"/>
  <c r="BA10" i="11"/>
  <c r="BB10" i="11"/>
  <c r="BD10" i="11"/>
  <c r="BE10" i="11"/>
  <c r="BF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T11" i="11"/>
  <c r="U11" i="11"/>
  <c r="V11" i="11"/>
  <c r="X11" i="11"/>
  <c r="Y11" i="11"/>
  <c r="Z11" i="11"/>
  <c r="AA11" i="11"/>
  <c r="AB11" i="11"/>
  <c r="AC11" i="11"/>
  <c r="AD11" i="11"/>
  <c r="AE11" i="11"/>
  <c r="AF11" i="11"/>
  <c r="AG11" i="11"/>
  <c r="AI11" i="11"/>
  <c r="AJ11" i="11"/>
  <c r="AM11" i="11"/>
  <c r="AN11" i="11"/>
  <c r="AO11" i="11"/>
  <c r="AP11" i="11"/>
  <c r="AQ11" i="11"/>
  <c r="AR11" i="11"/>
  <c r="AS11" i="11"/>
  <c r="AT11" i="11"/>
  <c r="AW11" i="11"/>
  <c r="AX11" i="11"/>
  <c r="AY11" i="11"/>
  <c r="AZ11" i="11"/>
  <c r="BA11" i="11"/>
  <c r="BB11" i="11"/>
  <c r="BD11" i="11"/>
  <c r="BE11" i="11"/>
  <c r="BF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T12" i="11"/>
  <c r="U12" i="11"/>
  <c r="V12" i="11"/>
  <c r="X12" i="11"/>
  <c r="Y12" i="11"/>
  <c r="Z12" i="11"/>
  <c r="AA12" i="11"/>
  <c r="AB12" i="11"/>
  <c r="AC12" i="11"/>
  <c r="AD12" i="11"/>
  <c r="AE12" i="11"/>
  <c r="AF12" i="11"/>
  <c r="AG12" i="11"/>
  <c r="AI12" i="11"/>
  <c r="AJ12" i="11"/>
  <c r="AM12" i="11"/>
  <c r="AN12" i="11"/>
  <c r="AO12" i="11"/>
  <c r="AP12" i="11"/>
  <c r="AQ12" i="11"/>
  <c r="AR12" i="11"/>
  <c r="AS12" i="11"/>
  <c r="AT12" i="11"/>
  <c r="AW12" i="11"/>
  <c r="AX12" i="11"/>
  <c r="AY12" i="11"/>
  <c r="AZ12" i="11"/>
  <c r="BA12" i="11"/>
  <c r="BB12" i="11"/>
  <c r="BD12" i="11"/>
  <c r="BE12" i="11"/>
  <c r="BF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T13" i="11"/>
  <c r="U13" i="11"/>
  <c r="V13" i="11"/>
  <c r="X13" i="11"/>
  <c r="Y13" i="11"/>
  <c r="Z13" i="11"/>
  <c r="AA13" i="11"/>
  <c r="AB13" i="11"/>
  <c r="AC13" i="11"/>
  <c r="AD13" i="11"/>
  <c r="AE13" i="11"/>
  <c r="AF13" i="11"/>
  <c r="AG13" i="11"/>
  <c r="AI13" i="11"/>
  <c r="AJ13" i="11"/>
  <c r="AM13" i="11"/>
  <c r="AN13" i="11"/>
  <c r="AO13" i="11"/>
  <c r="AP13" i="11"/>
  <c r="AQ13" i="11"/>
  <c r="AR13" i="11"/>
  <c r="AS13" i="11"/>
  <c r="AT13" i="11"/>
  <c r="AW13" i="11"/>
  <c r="AX13" i="11"/>
  <c r="AY13" i="11"/>
  <c r="AZ13" i="11"/>
  <c r="BA13" i="11"/>
  <c r="BB13" i="11"/>
  <c r="BD13" i="11"/>
  <c r="BE13" i="11"/>
  <c r="BF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T14" i="11"/>
  <c r="U14" i="11"/>
  <c r="V14" i="11"/>
  <c r="X14" i="11"/>
  <c r="Y14" i="11"/>
  <c r="Z14" i="11"/>
  <c r="AA14" i="11"/>
  <c r="AB14" i="11"/>
  <c r="AC14" i="11"/>
  <c r="AD14" i="11"/>
  <c r="AE14" i="11"/>
  <c r="AF14" i="11"/>
  <c r="AG14" i="11"/>
  <c r="AI14" i="11"/>
  <c r="AJ14" i="11"/>
  <c r="AM14" i="11"/>
  <c r="AN14" i="11"/>
  <c r="AO14" i="11"/>
  <c r="AP14" i="11"/>
  <c r="AQ14" i="11"/>
  <c r="AR14" i="11"/>
  <c r="AS14" i="11"/>
  <c r="AT14" i="11"/>
  <c r="AW14" i="11"/>
  <c r="AX14" i="11"/>
  <c r="AY14" i="11"/>
  <c r="AZ14" i="11"/>
  <c r="BA14" i="11"/>
  <c r="BB14" i="11"/>
  <c r="BD14" i="11"/>
  <c r="BE14" i="11"/>
  <c r="BF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T15" i="11"/>
  <c r="U15" i="11"/>
  <c r="V15" i="11"/>
  <c r="X15" i="11"/>
  <c r="Y15" i="11"/>
  <c r="Z15" i="11"/>
  <c r="AA15" i="11"/>
  <c r="AB15" i="11"/>
  <c r="AC15" i="11"/>
  <c r="AD15" i="11"/>
  <c r="AE15" i="11"/>
  <c r="AF15" i="11"/>
  <c r="AG15" i="11"/>
  <c r="AI15" i="11"/>
  <c r="AJ15" i="11"/>
  <c r="AM15" i="11"/>
  <c r="AN15" i="11"/>
  <c r="AO15" i="11"/>
  <c r="AP15" i="11"/>
  <c r="AQ15" i="11"/>
  <c r="AR15" i="11"/>
  <c r="AS15" i="11"/>
  <c r="AT15" i="11"/>
  <c r="AW15" i="11"/>
  <c r="AX15" i="11"/>
  <c r="AY15" i="11"/>
  <c r="AZ15" i="11"/>
  <c r="BA15" i="11"/>
  <c r="BB15" i="11"/>
  <c r="BD15" i="11"/>
  <c r="BE15" i="11"/>
  <c r="BF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T16" i="11"/>
  <c r="U16" i="11"/>
  <c r="V16" i="11"/>
  <c r="X16" i="11"/>
  <c r="Y16" i="11"/>
  <c r="Z16" i="11"/>
  <c r="AA16" i="11"/>
  <c r="AB16" i="11"/>
  <c r="AC16" i="11"/>
  <c r="AD16" i="11"/>
  <c r="AE16" i="11"/>
  <c r="AF16" i="11"/>
  <c r="AG16" i="11"/>
  <c r="AI16" i="11"/>
  <c r="AJ16" i="11"/>
  <c r="AM16" i="11"/>
  <c r="AN16" i="11"/>
  <c r="AO16" i="11"/>
  <c r="AP16" i="11"/>
  <c r="AQ16" i="11"/>
  <c r="AR16" i="11"/>
  <c r="AS16" i="11"/>
  <c r="AT16" i="11"/>
  <c r="AW16" i="11"/>
  <c r="AX16" i="11"/>
  <c r="AY16" i="11"/>
  <c r="AZ16" i="11"/>
  <c r="BA16" i="11"/>
  <c r="BB16" i="11"/>
  <c r="BD16" i="11"/>
  <c r="BE16" i="11"/>
  <c r="BF16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T17" i="11"/>
  <c r="U17" i="11"/>
  <c r="V17" i="11"/>
  <c r="X17" i="11"/>
  <c r="Y17" i="11"/>
  <c r="Z17" i="11"/>
  <c r="AA17" i="11"/>
  <c r="AB17" i="11"/>
  <c r="AC17" i="11"/>
  <c r="AD17" i="11"/>
  <c r="AE17" i="11"/>
  <c r="AF17" i="11"/>
  <c r="AG17" i="11"/>
  <c r="AI17" i="11"/>
  <c r="AJ17" i="11"/>
  <c r="AM17" i="11"/>
  <c r="AN17" i="11"/>
  <c r="AO17" i="11"/>
  <c r="AP17" i="11"/>
  <c r="AQ17" i="11"/>
  <c r="AR17" i="11"/>
  <c r="AS17" i="11"/>
  <c r="AT17" i="11"/>
  <c r="AW17" i="11"/>
  <c r="AX17" i="11"/>
  <c r="AY17" i="11"/>
  <c r="AZ17" i="11"/>
  <c r="BA17" i="11"/>
  <c r="BB17" i="11"/>
  <c r="BD17" i="11"/>
  <c r="BE17" i="11"/>
  <c r="BF17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T18" i="11"/>
  <c r="U18" i="11"/>
  <c r="V18" i="11"/>
  <c r="X18" i="11"/>
  <c r="Y18" i="11"/>
  <c r="Z18" i="11"/>
  <c r="AA18" i="11"/>
  <c r="AB18" i="11"/>
  <c r="AC18" i="11"/>
  <c r="AD18" i="11"/>
  <c r="AE18" i="11"/>
  <c r="AF18" i="11"/>
  <c r="AG18" i="11"/>
  <c r="AI18" i="11"/>
  <c r="AJ18" i="11"/>
  <c r="AM18" i="11"/>
  <c r="AN18" i="11"/>
  <c r="AO18" i="11"/>
  <c r="AP18" i="11"/>
  <c r="AQ18" i="11"/>
  <c r="AR18" i="11"/>
  <c r="AS18" i="11"/>
  <c r="AT18" i="11"/>
  <c r="AW18" i="11"/>
  <c r="AX18" i="11"/>
  <c r="AY18" i="11"/>
  <c r="AZ18" i="11"/>
  <c r="BA18" i="11"/>
  <c r="BB18" i="11"/>
  <c r="BD18" i="11"/>
  <c r="BE18" i="11"/>
  <c r="BF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T19" i="11"/>
  <c r="U19" i="11"/>
  <c r="V19" i="11"/>
  <c r="X19" i="11"/>
  <c r="Y19" i="11"/>
  <c r="Z19" i="11"/>
  <c r="AA19" i="11"/>
  <c r="AB19" i="11"/>
  <c r="AC19" i="11"/>
  <c r="AD19" i="11"/>
  <c r="AE19" i="11"/>
  <c r="AF19" i="11"/>
  <c r="AG19" i="11"/>
  <c r="AI19" i="11"/>
  <c r="AJ19" i="11"/>
  <c r="AM19" i="11"/>
  <c r="AN19" i="11"/>
  <c r="AO19" i="11"/>
  <c r="AP19" i="11"/>
  <c r="AQ19" i="11"/>
  <c r="AR19" i="11"/>
  <c r="AS19" i="11"/>
  <c r="AT19" i="11"/>
  <c r="AW19" i="11"/>
  <c r="AX19" i="11"/>
  <c r="AY19" i="11"/>
  <c r="AZ19" i="11"/>
  <c r="BA19" i="11"/>
  <c r="BB19" i="11"/>
  <c r="BD19" i="11"/>
  <c r="BE19" i="11"/>
  <c r="BF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T20" i="11"/>
  <c r="U20" i="11"/>
  <c r="V20" i="11"/>
  <c r="X20" i="11"/>
  <c r="Y20" i="11"/>
  <c r="Z20" i="11"/>
  <c r="AA20" i="11"/>
  <c r="AB20" i="11"/>
  <c r="AC20" i="11"/>
  <c r="AD20" i="11"/>
  <c r="AE20" i="11"/>
  <c r="AF20" i="11"/>
  <c r="AG20" i="11"/>
  <c r="AI20" i="11"/>
  <c r="AJ20" i="11"/>
  <c r="AM20" i="11"/>
  <c r="AN20" i="11"/>
  <c r="AO20" i="11"/>
  <c r="AP20" i="11"/>
  <c r="AQ20" i="11"/>
  <c r="AR20" i="11"/>
  <c r="AS20" i="11"/>
  <c r="AT20" i="11"/>
  <c r="AW20" i="11"/>
  <c r="AX20" i="11"/>
  <c r="AY20" i="11"/>
  <c r="AZ20" i="11"/>
  <c r="BA20" i="11"/>
  <c r="BB20" i="11"/>
  <c r="BD20" i="11"/>
  <c r="BE20" i="11"/>
  <c r="BF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T21" i="11"/>
  <c r="U21" i="11"/>
  <c r="V21" i="11"/>
  <c r="X21" i="11"/>
  <c r="Y21" i="11"/>
  <c r="Z21" i="11"/>
  <c r="AA21" i="11"/>
  <c r="AB21" i="11"/>
  <c r="AC21" i="11"/>
  <c r="AD21" i="11"/>
  <c r="AE21" i="11"/>
  <c r="AF21" i="11"/>
  <c r="AG21" i="11"/>
  <c r="AI21" i="11"/>
  <c r="AJ21" i="11"/>
  <c r="AM21" i="11"/>
  <c r="AN21" i="11"/>
  <c r="AO21" i="11"/>
  <c r="AP21" i="11"/>
  <c r="AQ21" i="11"/>
  <c r="AR21" i="11"/>
  <c r="AS21" i="11"/>
  <c r="AT21" i="11"/>
  <c r="AW21" i="11"/>
  <c r="AX21" i="11"/>
  <c r="AY21" i="11"/>
  <c r="AZ21" i="11"/>
  <c r="BA21" i="11"/>
  <c r="BB21" i="11"/>
  <c r="BD21" i="11"/>
  <c r="BE21" i="11"/>
  <c r="BF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T22" i="11"/>
  <c r="U22" i="11"/>
  <c r="V22" i="11"/>
  <c r="X22" i="11"/>
  <c r="Y22" i="11"/>
  <c r="Z22" i="11"/>
  <c r="AA22" i="11"/>
  <c r="AB22" i="11"/>
  <c r="AC22" i="11"/>
  <c r="AD22" i="11"/>
  <c r="AE22" i="11"/>
  <c r="AF22" i="11"/>
  <c r="AG22" i="11"/>
  <c r="AI22" i="11"/>
  <c r="AJ22" i="11"/>
  <c r="AM22" i="11"/>
  <c r="AN22" i="11"/>
  <c r="AO22" i="11"/>
  <c r="AP22" i="11"/>
  <c r="AQ22" i="11"/>
  <c r="AR22" i="11"/>
  <c r="AS22" i="11"/>
  <c r="AT22" i="11"/>
  <c r="AW22" i="11"/>
  <c r="AX22" i="11"/>
  <c r="AY22" i="11"/>
  <c r="AZ22" i="11"/>
  <c r="BA22" i="11"/>
  <c r="BB22" i="11"/>
  <c r="BD22" i="11"/>
  <c r="BE22" i="11"/>
  <c r="BF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T23" i="11"/>
  <c r="U23" i="11"/>
  <c r="V23" i="11"/>
  <c r="X23" i="11"/>
  <c r="Y23" i="11"/>
  <c r="Z23" i="11"/>
  <c r="AA23" i="11"/>
  <c r="AB23" i="11"/>
  <c r="AC23" i="11"/>
  <c r="AD23" i="11"/>
  <c r="AE23" i="11"/>
  <c r="AF23" i="11"/>
  <c r="AG23" i="11"/>
  <c r="AI23" i="11"/>
  <c r="AJ23" i="11"/>
  <c r="AM23" i="11"/>
  <c r="AN23" i="11"/>
  <c r="AO23" i="11"/>
  <c r="AP23" i="11"/>
  <c r="AQ23" i="11"/>
  <c r="AR23" i="11"/>
  <c r="AS23" i="11"/>
  <c r="AT23" i="11"/>
  <c r="AW23" i="11"/>
  <c r="AX23" i="11"/>
  <c r="AY23" i="11"/>
  <c r="AZ23" i="11"/>
  <c r="BA23" i="11"/>
  <c r="BB23" i="11"/>
  <c r="BD23" i="11"/>
  <c r="BE23" i="11"/>
  <c r="BF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T24" i="11"/>
  <c r="U24" i="11"/>
  <c r="V24" i="11"/>
  <c r="X24" i="11"/>
  <c r="Y24" i="11"/>
  <c r="Z24" i="11"/>
  <c r="AA24" i="11"/>
  <c r="AB24" i="11"/>
  <c r="AC24" i="11"/>
  <c r="AD24" i="11"/>
  <c r="AE24" i="11"/>
  <c r="AF24" i="11"/>
  <c r="AG24" i="11"/>
  <c r="AI24" i="11"/>
  <c r="AJ24" i="11"/>
  <c r="AM24" i="11"/>
  <c r="AN24" i="11"/>
  <c r="AO24" i="11"/>
  <c r="AP24" i="11"/>
  <c r="AQ24" i="11"/>
  <c r="AR24" i="11"/>
  <c r="AS24" i="11"/>
  <c r="AT24" i="11"/>
  <c r="AW24" i="11"/>
  <c r="AX24" i="11"/>
  <c r="AY24" i="11"/>
  <c r="AZ24" i="11"/>
  <c r="BA24" i="11"/>
  <c r="BB24" i="11"/>
  <c r="BD24" i="11"/>
  <c r="BE24" i="11"/>
  <c r="BF24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T25" i="11"/>
  <c r="U25" i="11"/>
  <c r="V25" i="11"/>
  <c r="X25" i="11"/>
  <c r="Y25" i="11"/>
  <c r="Z25" i="11"/>
  <c r="AA25" i="11"/>
  <c r="AB25" i="11"/>
  <c r="AC25" i="11"/>
  <c r="AD25" i="11"/>
  <c r="AE25" i="11"/>
  <c r="AF25" i="11"/>
  <c r="AG25" i="11"/>
  <c r="AI25" i="11"/>
  <c r="AJ25" i="11"/>
  <c r="AM25" i="11"/>
  <c r="AN25" i="11"/>
  <c r="AO25" i="11"/>
  <c r="AP25" i="11"/>
  <c r="AQ25" i="11"/>
  <c r="AR25" i="11"/>
  <c r="AS25" i="11"/>
  <c r="AT25" i="11"/>
  <c r="AW25" i="11"/>
  <c r="AX25" i="11"/>
  <c r="AY25" i="11"/>
  <c r="AZ25" i="11"/>
  <c r="BA25" i="11"/>
  <c r="BB25" i="11"/>
  <c r="BD25" i="11"/>
  <c r="BE25" i="11"/>
  <c r="BF25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T26" i="11"/>
  <c r="U26" i="11"/>
  <c r="V26" i="11"/>
  <c r="X26" i="11"/>
  <c r="Y26" i="11"/>
  <c r="Z26" i="11"/>
  <c r="AA26" i="11"/>
  <c r="AB26" i="11"/>
  <c r="AC26" i="11"/>
  <c r="AD26" i="11"/>
  <c r="AE26" i="11"/>
  <c r="AF26" i="11"/>
  <c r="AG26" i="11"/>
  <c r="AI26" i="11"/>
  <c r="AJ26" i="11"/>
  <c r="AM26" i="11"/>
  <c r="AN26" i="11"/>
  <c r="AO26" i="11"/>
  <c r="AP26" i="11"/>
  <c r="AQ26" i="11"/>
  <c r="AR26" i="11"/>
  <c r="AS26" i="11"/>
  <c r="AT26" i="11"/>
  <c r="AW26" i="11"/>
  <c r="AX26" i="11"/>
  <c r="AY26" i="11"/>
  <c r="AZ26" i="11"/>
  <c r="BA26" i="11"/>
  <c r="BB26" i="11"/>
  <c r="BD26" i="11"/>
  <c r="BE26" i="11"/>
  <c r="BF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T27" i="11"/>
  <c r="U27" i="11"/>
  <c r="V27" i="11"/>
  <c r="X27" i="11"/>
  <c r="Y27" i="11"/>
  <c r="Z27" i="11"/>
  <c r="AA27" i="11"/>
  <c r="AB27" i="11"/>
  <c r="AC27" i="11"/>
  <c r="AD27" i="11"/>
  <c r="AE27" i="11"/>
  <c r="AF27" i="11"/>
  <c r="AG27" i="11"/>
  <c r="AI27" i="11"/>
  <c r="AJ27" i="11"/>
  <c r="AM27" i="11"/>
  <c r="AN27" i="11"/>
  <c r="AO27" i="11"/>
  <c r="AP27" i="11"/>
  <c r="AQ27" i="11"/>
  <c r="AR27" i="11"/>
  <c r="AS27" i="11"/>
  <c r="AT27" i="11"/>
  <c r="AW27" i="11"/>
  <c r="AX27" i="11"/>
  <c r="AY27" i="11"/>
  <c r="AZ27" i="11"/>
  <c r="BA27" i="11"/>
  <c r="BB27" i="11"/>
  <c r="BD27" i="11"/>
  <c r="BE27" i="11"/>
  <c r="BF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T28" i="11"/>
  <c r="U28" i="11"/>
  <c r="V28" i="11"/>
  <c r="X28" i="11"/>
  <c r="Y28" i="11"/>
  <c r="Z28" i="11"/>
  <c r="AA28" i="11"/>
  <c r="AB28" i="11"/>
  <c r="AC28" i="11"/>
  <c r="AD28" i="11"/>
  <c r="AE28" i="11"/>
  <c r="AF28" i="11"/>
  <c r="AG28" i="11"/>
  <c r="AI28" i="11"/>
  <c r="AJ28" i="11"/>
  <c r="AM28" i="11"/>
  <c r="AN28" i="11"/>
  <c r="AO28" i="11"/>
  <c r="AP28" i="11"/>
  <c r="AQ28" i="11"/>
  <c r="AR28" i="11"/>
  <c r="AS28" i="11"/>
  <c r="AT28" i="11"/>
  <c r="AW28" i="11"/>
  <c r="AX28" i="11"/>
  <c r="AY28" i="11"/>
  <c r="AZ28" i="11"/>
  <c r="BA28" i="11"/>
  <c r="BB28" i="11"/>
  <c r="BD28" i="11"/>
  <c r="BE28" i="11"/>
  <c r="BF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T29" i="11"/>
  <c r="U29" i="11"/>
  <c r="V29" i="11"/>
  <c r="X29" i="11"/>
  <c r="Y29" i="11"/>
  <c r="Z29" i="11"/>
  <c r="AA29" i="11"/>
  <c r="AB29" i="11"/>
  <c r="AC29" i="11"/>
  <c r="AD29" i="11"/>
  <c r="AE29" i="11"/>
  <c r="AF29" i="11"/>
  <c r="AG29" i="11"/>
  <c r="AI29" i="11"/>
  <c r="AJ29" i="11"/>
  <c r="AM29" i="11"/>
  <c r="AN29" i="11"/>
  <c r="AO29" i="11"/>
  <c r="AP29" i="11"/>
  <c r="AQ29" i="11"/>
  <c r="AR29" i="11"/>
  <c r="AS29" i="11"/>
  <c r="AT29" i="11"/>
  <c r="AW29" i="11"/>
  <c r="AX29" i="11"/>
  <c r="AY29" i="11"/>
  <c r="AZ29" i="11"/>
  <c r="BA29" i="11"/>
  <c r="BB29" i="11"/>
  <c r="BD29" i="11"/>
  <c r="BE29" i="11"/>
  <c r="BF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T30" i="11"/>
  <c r="U30" i="11"/>
  <c r="V30" i="11"/>
  <c r="X30" i="11"/>
  <c r="Y30" i="11"/>
  <c r="Z30" i="11"/>
  <c r="AA30" i="11"/>
  <c r="AB30" i="11"/>
  <c r="AC30" i="11"/>
  <c r="AD30" i="11"/>
  <c r="AE30" i="11"/>
  <c r="AF30" i="11"/>
  <c r="AG30" i="11"/>
  <c r="AI30" i="11"/>
  <c r="AJ30" i="11"/>
  <c r="AM30" i="11"/>
  <c r="AN30" i="11"/>
  <c r="AO30" i="11"/>
  <c r="AP30" i="11"/>
  <c r="AQ30" i="11"/>
  <c r="AR30" i="11"/>
  <c r="AS30" i="11"/>
  <c r="AT30" i="11"/>
  <c r="AW30" i="11"/>
  <c r="AX30" i="11"/>
  <c r="AY30" i="11"/>
  <c r="AZ30" i="11"/>
  <c r="BA30" i="11"/>
  <c r="BB30" i="11"/>
  <c r="BD30" i="11"/>
  <c r="BE30" i="11"/>
  <c r="BF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T31" i="11"/>
  <c r="U31" i="11"/>
  <c r="V31" i="11"/>
  <c r="X31" i="11"/>
  <c r="Y31" i="11"/>
  <c r="Z31" i="11"/>
  <c r="AA31" i="11"/>
  <c r="AB31" i="11"/>
  <c r="AC31" i="11"/>
  <c r="AD31" i="11"/>
  <c r="AE31" i="11"/>
  <c r="AF31" i="11"/>
  <c r="AG31" i="11"/>
  <c r="AI31" i="11"/>
  <c r="AJ31" i="11"/>
  <c r="AM31" i="11"/>
  <c r="AN31" i="11"/>
  <c r="AO31" i="11"/>
  <c r="AP31" i="11"/>
  <c r="AQ31" i="11"/>
  <c r="AR31" i="11"/>
  <c r="AS31" i="11"/>
  <c r="AT31" i="11"/>
  <c r="AW31" i="11"/>
  <c r="AX31" i="11"/>
  <c r="AY31" i="11"/>
  <c r="AZ31" i="11"/>
  <c r="BA31" i="11"/>
  <c r="BB31" i="11"/>
  <c r="BD31" i="11"/>
  <c r="BE31" i="11"/>
  <c r="BF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T32" i="11"/>
  <c r="U32" i="11"/>
  <c r="V32" i="11"/>
  <c r="X32" i="11"/>
  <c r="Y32" i="11"/>
  <c r="Z32" i="11"/>
  <c r="AA32" i="11"/>
  <c r="AB32" i="11"/>
  <c r="AC32" i="11"/>
  <c r="AD32" i="11"/>
  <c r="AE32" i="11"/>
  <c r="AF32" i="11"/>
  <c r="AG32" i="11"/>
  <c r="AI32" i="11"/>
  <c r="AJ32" i="11"/>
  <c r="AM32" i="11"/>
  <c r="AN32" i="11"/>
  <c r="AO32" i="11"/>
  <c r="AP32" i="11"/>
  <c r="AQ32" i="11"/>
  <c r="AR32" i="11"/>
  <c r="AS32" i="11"/>
  <c r="AT32" i="11"/>
  <c r="AW32" i="11"/>
  <c r="AX32" i="11"/>
  <c r="AY32" i="11"/>
  <c r="AZ32" i="11"/>
  <c r="BA32" i="11"/>
  <c r="BB32" i="11"/>
  <c r="BD32" i="11"/>
  <c r="BE32" i="11"/>
  <c r="BF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T33" i="11"/>
  <c r="U33" i="11"/>
  <c r="V33" i="11"/>
  <c r="X33" i="11"/>
  <c r="Y33" i="11"/>
  <c r="Z33" i="11"/>
  <c r="AA33" i="11"/>
  <c r="AB33" i="11"/>
  <c r="AC33" i="11"/>
  <c r="AD33" i="11"/>
  <c r="AE33" i="11"/>
  <c r="AF33" i="11"/>
  <c r="AG33" i="11"/>
  <c r="AI33" i="11"/>
  <c r="AJ33" i="11"/>
  <c r="AM33" i="11"/>
  <c r="AN33" i="11"/>
  <c r="AO33" i="11"/>
  <c r="AP33" i="11"/>
  <c r="AQ33" i="11"/>
  <c r="AR33" i="11"/>
  <c r="AS33" i="11"/>
  <c r="AT33" i="11"/>
  <c r="AW33" i="11"/>
  <c r="AX33" i="11"/>
  <c r="AY33" i="11"/>
  <c r="AZ33" i="11"/>
  <c r="BA33" i="11"/>
  <c r="BB33" i="11"/>
  <c r="BD33" i="11"/>
  <c r="BE33" i="11"/>
  <c r="BF33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T34" i="11"/>
  <c r="U34" i="11"/>
  <c r="V34" i="11"/>
  <c r="X34" i="11"/>
  <c r="Y34" i="11"/>
  <c r="Z34" i="11"/>
  <c r="AA34" i="11"/>
  <c r="AB34" i="11"/>
  <c r="AC34" i="11"/>
  <c r="AD34" i="11"/>
  <c r="AE34" i="11"/>
  <c r="AF34" i="11"/>
  <c r="AG34" i="11"/>
  <c r="AI34" i="11"/>
  <c r="AJ34" i="11"/>
  <c r="AM34" i="11"/>
  <c r="AN34" i="11"/>
  <c r="AO34" i="11"/>
  <c r="AP34" i="11"/>
  <c r="AQ34" i="11"/>
  <c r="AR34" i="11"/>
  <c r="AS34" i="11"/>
  <c r="AT34" i="11"/>
  <c r="AW34" i="11"/>
  <c r="AX34" i="11"/>
  <c r="AY34" i="11"/>
  <c r="AZ34" i="11"/>
  <c r="BA34" i="11"/>
  <c r="BB34" i="11"/>
  <c r="BD34" i="11"/>
  <c r="BE34" i="11"/>
  <c r="BF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T35" i="11"/>
  <c r="U35" i="11"/>
  <c r="V35" i="11"/>
  <c r="X35" i="11"/>
  <c r="Y35" i="11"/>
  <c r="Z35" i="11"/>
  <c r="AA35" i="11"/>
  <c r="AB35" i="11"/>
  <c r="AC35" i="11"/>
  <c r="AD35" i="11"/>
  <c r="AE35" i="11"/>
  <c r="AF35" i="11"/>
  <c r="AG35" i="11"/>
  <c r="AI35" i="11"/>
  <c r="AJ35" i="11"/>
  <c r="AM35" i="11"/>
  <c r="AN35" i="11"/>
  <c r="AO35" i="11"/>
  <c r="AP35" i="11"/>
  <c r="AQ35" i="11"/>
  <c r="AR35" i="11"/>
  <c r="AS35" i="11"/>
  <c r="AT35" i="11"/>
  <c r="AW35" i="11"/>
  <c r="AX35" i="11"/>
  <c r="AY35" i="11"/>
  <c r="AZ35" i="11"/>
  <c r="BA35" i="11"/>
  <c r="BB35" i="11"/>
  <c r="BD35" i="11"/>
  <c r="BE35" i="11"/>
  <c r="BF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T36" i="11"/>
  <c r="U36" i="11"/>
  <c r="V36" i="11"/>
  <c r="X36" i="11"/>
  <c r="Y36" i="11"/>
  <c r="Z36" i="11"/>
  <c r="AA36" i="11"/>
  <c r="AB36" i="11"/>
  <c r="AC36" i="11"/>
  <c r="AD36" i="11"/>
  <c r="AE36" i="11"/>
  <c r="AF36" i="11"/>
  <c r="AG36" i="11"/>
  <c r="AI36" i="11"/>
  <c r="AJ36" i="11"/>
  <c r="AM36" i="11"/>
  <c r="AN36" i="11"/>
  <c r="AO36" i="11"/>
  <c r="AP36" i="11"/>
  <c r="AQ36" i="11"/>
  <c r="AR36" i="11"/>
  <c r="AS36" i="11"/>
  <c r="AT36" i="11"/>
  <c r="AW36" i="11"/>
  <c r="AX36" i="11"/>
  <c r="AY36" i="11"/>
  <c r="AZ36" i="11"/>
  <c r="BA36" i="11"/>
  <c r="BB36" i="11"/>
  <c r="BD36" i="11"/>
  <c r="BE36" i="11"/>
  <c r="BF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T37" i="11"/>
  <c r="U37" i="11"/>
  <c r="V37" i="11"/>
  <c r="X37" i="11"/>
  <c r="Y37" i="11"/>
  <c r="Z37" i="11"/>
  <c r="AA37" i="11"/>
  <c r="AB37" i="11"/>
  <c r="AC37" i="11"/>
  <c r="AD37" i="11"/>
  <c r="AE37" i="11"/>
  <c r="AF37" i="11"/>
  <c r="AG37" i="11"/>
  <c r="AI37" i="11"/>
  <c r="AJ37" i="11"/>
  <c r="AM37" i="11"/>
  <c r="AN37" i="11"/>
  <c r="AO37" i="11"/>
  <c r="AP37" i="11"/>
  <c r="AQ37" i="11"/>
  <c r="AR37" i="11"/>
  <c r="AS37" i="11"/>
  <c r="AT37" i="11"/>
  <c r="AW37" i="11"/>
  <c r="AX37" i="11"/>
  <c r="AY37" i="11"/>
  <c r="AZ37" i="11"/>
  <c r="BA37" i="11"/>
  <c r="BB37" i="11"/>
  <c r="BD37" i="11"/>
  <c r="BE37" i="11"/>
  <c r="BF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T38" i="11"/>
  <c r="U38" i="11"/>
  <c r="V38" i="11"/>
  <c r="X38" i="11"/>
  <c r="Y38" i="11"/>
  <c r="Z38" i="11"/>
  <c r="AA38" i="11"/>
  <c r="AB38" i="11"/>
  <c r="AC38" i="11"/>
  <c r="AD38" i="11"/>
  <c r="AE38" i="11"/>
  <c r="AF38" i="11"/>
  <c r="AG38" i="11"/>
  <c r="AI38" i="11"/>
  <c r="AJ38" i="11"/>
  <c r="AM38" i="11"/>
  <c r="AN38" i="11"/>
  <c r="AO38" i="11"/>
  <c r="AP38" i="11"/>
  <c r="AQ38" i="11"/>
  <c r="AR38" i="11"/>
  <c r="AS38" i="11"/>
  <c r="AT38" i="11"/>
  <c r="AW38" i="11"/>
  <c r="AX38" i="11"/>
  <c r="AY38" i="11"/>
  <c r="AZ38" i="11"/>
  <c r="BA38" i="11"/>
  <c r="BB38" i="11"/>
  <c r="BD38" i="11"/>
  <c r="BE38" i="11"/>
  <c r="BF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T39" i="11"/>
  <c r="U39" i="11"/>
  <c r="V39" i="11"/>
  <c r="X39" i="11"/>
  <c r="Y39" i="11"/>
  <c r="Z39" i="11"/>
  <c r="AA39" i="11"/>
  <c r="AB39" i="11"/>
  <c r="AC39" i="11"/>
  <c r="AD39" i="11"/>
  <c r="AE39" i="11"/>
  <c r="AF39" i="11"/>
  <c r="AG39" i="11"/>
  <c r="AI39" i="11"/>
  <c r="AJ39" i="11"/>
  <c r="AM39" i="11"/>
  <c r="AN39" i="11"/>
  <c r="AO39" i="11"/>
  <c r="AP39" i="11"/>
  <c r="AQ39" i="11"/>
  <c r="AR39" i="11"/>
  <c r="AS39" i="11"/>
  <c r="AT39" i="11"/>
  <c r="AW39" i="11"/>
  <c r="AX39" i="11"/>
  <c r="AY39" i="11"/>
  <c r="AZ39" i="11"/>
  <c r="BA39" i="11"/>
  <c r="BB39" i="11"/>
  <c r="BD39" i="11"/>
  <c r="BE39" i="11"/>
  <c r="BF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T40" i="11"/>
  <c r="U40" i="11"/>
  <c r="V40" i="11"/>
  <c r="X40" i="11"/>
  <c r="Y40" i="11"/>
  <c r="Z40" i="11"/>
  <c r="AA40" i="11"/>
  <c r="AB40" i="11"/>
  <c r="AC40" i="11"/>
  <c r="AD40" i="11"/>
  <c r="AE40" i="11"/>
  <c r="AF40" i="11"/>
  <c r="AG40" i="11"/>
  <c r="AI40" i="11"/>
  <c r="AJ40" i="11"/>
  <c r="AM40" i="11"/>
  <c r="AN40" i="11"/>
  <c r="AO40" i="11"/>
  <c r="AP40" i="11"/>
  <c r="AQ40" i="11"/>
  <c r="AR40" i="11"/>
  <c r="AS40" i="11"/>
  <c r="AT40" i="11"/>
  <c r="AW40" i="11"/>
  <c r="AX40" i="11"/>
  <c r="AY40" i="11"/>
  <c r="AZ40" i="11"/>
  <c r="BA40" i="11"/>
  <c r="BB40" i="11"/>
  <c r="BD40" i="11"/>
  <c r="BE40" i="11"/>
  <c r="BF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T41" i="11"/>
  <c r="U41" i="11"/>
  <c r="V41" i="11"/>
  <c r="X41" i="11"/>
  <c r="Y41" i="11"/>
  <c r="Z41" i="11"/>
  <c r="AA41" i="11"/>
  <c r="AB41" i="11"/>
  <c r="AC41" i="11"/>
  <c r="AD41" i="11"/>
  <c r="AE41" i="11"/>
  <c r="AF41" i="11"/>
  <c r="AG41" i="11"/>
  <c r="AI41" i="11"/>
  <c r="AJ41" i="11"/>
  <c r="AM41" i="11"/>
  <c r="AN41" i="11"/>
  <c r="AO41" i="11"/>
  <c r="AP41" i="11"/>
  <c r="AQ41" i="11"/>
  <c r="AR41" i="11"/>
  <c r="AS41" i="11"/>
  <c r="AT41" i="11"/>
  <c r="AW41" i="11"/>
  <c r="AX41" i="11"/>
  <c r="AY41" i="11"/>
  <c r="AZ41" i="11"/>
  <c r="BA41" i="11"/>
  <c r="BB41" i="11"/>
  <c r="BD41" i="11"/>
  <c r="BE41" i="11"/>
  <c r="BF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T42" i="11"/>
  <c r="U42" i="11"/>
  <c r="V42" i="11"/>
  <c r="X42" i="11"/>
  <c r="Y42" i="11"/>
  <c r="Z42" i="11"/>
  <c r="AA42" i="11"/>
  <c r="AB42" i="11"/>
  <c r="AC42" i="11"/>
  <c r="AD42" i="11"/>
  <c r="AE42" i="11"/>
  <c r="AF42" i="11"/>
  <c r="AG42" i="11"/>
  <c r="AI42" i="11"/>
  <c r="AJ42" i="11"/>
  <c r="AM42" i="11"/>
  <c r="AN42" i="11"/>
  <c r="AO42" i="11"/>
  <c r="AP42" i="11"/>
  <c r="AQ42" i="11"/>
  <c r="AR42" i="11"/>
  <c r="AS42" i="11"/>
  <c r="AT42" i="11"/>
  <c r="AW42" i="11"/>
  <c r="AX42" i="11"/>
  <c r="AY42" i="11"/>
  <c r="AZ42" i="11"/>
  <c r="BA42" i="11"/>
  <c r="BB42" i="11"/>
  <c r="BD42" i="11"/>
  <c r="BE42" i="11"/>
  <c r="BF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T43" i="11"/>
  <c r="U43" i="11"/>
  <c r="V43" i="11"/>
  <c r="X43" i="11"/>
  <c r="Y43" i="11"/>
  <c r="Z43" i="11"/>
  <c r="AA43" i="11"/>
  <c r="AB43" i="11"/>
  <c r="AC43" i="11"/>
  <c r="AD43" i="11"/>
  <c r="AE43" i="11"/>
  <c r="AF43" i="11"/>
  <c r="AG43" i="11"/>
  <c r="AI43" i="11"/>
  <c r="AJ43" i="11"/>
  <c r="AM43" i="11"/>
  <c r="AN43" i="11"/>
  <c r="AO43" i="11"/>
  <c r="AP43" i="11"/>
  <c r="AQ43" i="11"/>
  <c r="AR43" i="11"/>
  <c r="AS43" i="11"/>
  <c r="AT43" i="11"/>
  <c r="AW43" i="11"/>
  <c r="AX43" i="11"/>
  <c r="AY43" i="11"/>
  <c r="AZ43" i="11"/>
  <c r="BA43" i="11"/>
  <c r="BB43" i="11"/>
  <c r="BD43" i="11"/>
  <c r="BE43" i="11"/>
  <c r="BF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T44" i="11"/>
  <c r="U44" i="11"/>
  <c r="V44" i="11"/>
  <c r="X44" i="11"/>
  <c r="Y44" i="11"/>
  <c r="Z44" i="11"/>
  <c r="AA44" i="11"/>
  <c r="AB44" i="11"/>
  <c r="AC44" i="11"/>
  <c r="AD44" i="11"/>
  <c r="AE44" i="11"/>
  <c r="AF44" i="11"/>
  <c r="AG44" i="11"/>
  <c r="AI44" i="11"/>
  <c r="AJ44" i="11"/>
  <c r="AM44" i="11"/>
  <c r="AN44" i="11"/>
  <c r="AO44" i="11"/>
  <c r="AP44" i="11"/>
  <c r="AQ44" i="11"/>
  <c r="AR44" i="11"/>
  <c r="AS44" i="11"/>
  <c r="AT44" i="11"/>
  <c r="AW44" i="11"/>
  <c r="AX44" i="11"/>
  <c r="AY44" i="11"/>
  <c r="AZ44" i="11"/>
  <c r="BA44" i="11"/>
  <c r="BB44" i="11"/>
  <c r="BD44" i="11"/>
  <c r="BE44" i="11"/>
  <c r="BF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T45" i="11"/>
  <c r="U45" i="11"/>
  <c r="V45" i="11"/>
  <c r="X45" i="11"/>
  <c r="Y45" i="11"/>
  <c r="Z45" i="11"/>
  <c r="AA45" i="11"/>
  <c r="AB45" i="11"/>
  <c r="AC45" i="11"/>
  <c r="AD45" i="11"/>
  <c r="AE45" i="11"/>
  <c r="AF45" i="11"/>
  <c r="AG45" i="11"/>
  <c r="AI45" i="11"/>
  <c r="AJ45" i="11"/>
  <c r="AM45" i="11"/>
  <c r="AN45" i="11"/>
  <c r="AO45" i="11"/>
  <c r="AP45" i="11"/>
  <c r="AQ45" i="11"/>
  <c r="AR45" i="11"/>
  <c r="AS45" i="11"/>
  <c r="AT45" i="11"/>
  <c r="AW45" i="11"/>
  <c r="AX45" i="11"/>
  <c r="AY45" i="11"/>
  <c r="AZ45" i="11"/>
  <c r="BA45" i="11"/>
  <c r="BB45" i="11"/>
  <c r="BD45" i="11"/>
  <c r="BE45" i="11"/>
  <c r="BF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T46" i="11"/>
  <c r="U46" i="11"/>
  <c r="V46" i="11"/>
  <c r="X46" i="11"/>
  <c r="Y46" i="11"/>
  <c r="Z46" i="11"/>
  <c r="AA46" i="11"/>
  <c r="AB46" i="11"/>
  <c r="AC46" i="11"/>
  <c r="AD46" i="11"/>
  <c r="AE46" i="11"/>
  <c r="AF46" i="11"/>
  <c r="AG46" i="11"/>
  <c r="AI46" i="11"/>
  <c r="AJ46" i="11"/>
  <c r="AM46" i="11"/>
  <c r="AN46" i="11"/>
  <c r="AO46" i="11"/>
  <c r="AP46" i="11"/>
  <c r="AQ46" i="11"/>
  <c r="AR46" i="11"/>
  <c r="AS46" i="11"/>
  <c r="AT46" i="11"/>
  <c r="AW46" i="11"/>
  <c r="AX46" i="11"/>
  <c r="AY46" i="11"/>
  <c r="AZ46" i="11"/>
  <c r="BA46" i="11"/>
  <c r="BB46" i="11"/>
  <c r="BD46" i="11"/>
  <c r="BE46" i="11"/>
  <c r="BF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T47" i="11"/>
  <c r="U47" i="11"/>
  <c r="V47" i="11"/>
  <c r="X47" i="11"/>
  <c r="Y47" i="11"/>
  <c r="Z47" i="11"/>
  <c r="AA47" i="11"/>
  <c r="AB47" i="11"/>
  <c r="AC47" i="11"/>
  <c r="AD47" i="11"/>
  <c r="AE47" i="11"/>
  <c r="AF47" i="11"/>
  <c r="AG47" i="11"/>
  <c r="AI47" i="11"/>
  <c r="AJ47" i="11"/>
  <c r="AM47" i="11"/>
  <c r="AN47" i="11"/>
  <c r="AO47" i="11"/>
  <c r="AP47" i="11"/>
  <c r="AQ47" i="11"/>
  <c r="AR47" i="11"/>
  <c r="AS47" i="11"/>
  <c r="AT47" i="11"/>
  <c r="AW47" i="11"/>
  <c r="AX47" i="11"/>
  <c r="AY47" i="11"/>
  <c r="AZ47" i="11"/>
  <c r="BA47" i="11"/>
  <c r="BB47" i="11"/>
  <c r="BD47" i="11"/>
  <c r="BE47" i="11"/>
  <c r="BF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T48" i="11"/>
  <c r="U48" i="11"/>
  <c r="V48" i="11"/>
  <c r="X48" i="11"/>
  <c r="Y48" i="11"/>
  <c r="Z48" i="11"/>
  <c r="AA48" i="11"/>
  <c r="AB48" i="11"/>
  <c r="AC48" i="11"/>
  <c r="AD48" i="11"/>
  <c r="AE48" i="11"/>
  <c r="AF48" i="11"/>
  <c r="AG48" i="11"/>
  <c r="AI48" i="11"/>
  <c r="AJ48" i="11"/>
  <c r="AM48" i="11"/>
  <c r="AN48" i="11"/>
  <c r="AO48" i="11"/>
  <c r="AP48" i="11"/>
  <c r="AQ48" i="11"/>
  <c r="AR48" i="11"/>
  <c r="AS48" i="11"/>
  <c r="AT48" i="11"/>
  <c r="AW48" i="11"/>
  <c r="AX48" i="11"/>
  <c r="AY48" i="11"/>
  <c r="AZ48" i="11"/>
  <c r="BA48" i="11"/>
  <c r="BB48" i="11"/>
  <c r="BD48" i="11"/>
  <c r="BE48" i="11"/>
  <c r="BF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T49" i="11"/>
  <c r="U49" i="11"/>
  <c r="V49" i="11"/>
  <c r="X49" i="11"/>
  <c r="Y49" i="11"/>
  <c r="Z49" i="11"/>
  <c r="AA49" i="11"/>
  <c r="AB49" i="11"/>
  <c r="AC49" i="11"/>
  <c r="AD49" i="11"/>
  <c r="AE49" i="11"/>
  <c r="AF49" i="11"/>
  <c r="AG49" i="11"/>
  <c r="AI49" i="11"/>
  <c r="AJ49" i="11"/>
  <c r="AM49" i="11"/>
  <c r="AN49" i="11"/>
  <c r="AO49" i="11"/>
  <c r="AP49" i="11"/>
  <c r="AQ49" i="11"/>
  <c r="AR49" i="11"/>
  <c r="AS49" i="11"/>
  <c r="AT49" i="11"/>
  <c r="AW49" i="11"/>
  <c r="AX49" i="11"/>
  <c r="AY49" i="11"/>
  <c r="AZ49" i="11"/>
  <c r="BA49" i="11"/>
  <c r="BB49" i="11"/>
  <c r="BD49" i="11"/>
  <c r="BE49" i="11"/>
  <c r="BF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T50" i="11"/>
  <c r="U50" i="11"/>
  <c r="V50" i="11"/>
  <c r="X50" i="11"/>
  <c r="Y50" i="11"/>
  <c r="Z50" i="11"/>
  <c r="AA50" i="11"/>
  <c r="AB50" i="11"/>
  <c r="AC50" i="11"/>
  <c r="AD50" i="11"/>
  <c r="AE50" i="11"/>
  <c r="AF50" i="11"/>
  <c r="AG50" i="11"/>
  <c r="AI50" i="11"/>
  <c r="AJ50" i="11"/>
  <c r="AM50" i="11"/>
  <c r="AN50" i="11"/>
  <c r="AO50" i="11"/>
  <c r="AP50" i="11"/>
  <c r="AQ50" i="11"/>
  <c r="AR50" i="11"/>
  <c r="AS50" i="11"/>
  <c r="AT50" i="11"/>
  <c r="AW50" i="11"/>
  <c r="AX50" i="11"/>
  <c r="AY50" i="11"/>
  <c r="AZ50" i="11"/>
  <c r="BA50" i="11"/>
  <c r="BB50" i="11"/>
  <c r="BD50" i="11"/>
  <c r="BE50" i="11"/>
  <c r="BF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T51" i="11"/>
  <c r="U51" i="11"/>
  <c r="V51" i="11"/>
  <c r="X51" i="11"/>
  <c r="Y51" i="11"/>
  <c r="Z51" i="11"/>
  <c r="AA51" i="11"/>
  <c r="AB51" i="11"/>
  <c r="AC51" i="11"/>
  <c r="AD51" i="11"/>
  <c r="AE51" i="11"/>
  <c r="AF51" i="11"/>
  <c r="AG51" i="11"/>
  <c r="AI51" i="11"/>
  <c r="AJ51" i="11"/>
  <c r="AM51" i="11"/>
  <c r="AN51" i="11"/>
  <c r="AO51" i="11"/>
  <c r="AP51" i="11"/>
  <c r="AQ51" i="11"/>
  <c r="AR51" i="11"/>
  <c r="AS51" i="11"/>
  <c r="AT51" i="11"/>
  <c r="AW51" i="11"/>
  <c r="AX51" i="11"/>
  <c r="AY51" i="11"/>
  <c r="AZ51" i="11"/>
  <c r="BA51" i="11"/>
  <c r="BB51" i="11"/>
  <c r="BD51" i="11"/>
  <c r="BE51" i="11"/>
  <c r="BF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T52" i="11"/>
  <c r="U52" i="11"/>
  <c r="V52" i="11"/>
  <c r="X52" i="11"/>
  <c r="Y52" i="11"/>
  <c r="Z52" i="11"/>
  <c r="AA52" i="11"/>
  <c r="AB52" i="11"/>
  <c r="AC52" i="11"/>
  <c r="AD52" i="11"/>
  <c r="AE52" i="11"/>
  <c r="AF52" i="11"/>
  <c r="AG52" i="11"/>
  <c r="AI52" i="11"/>
  <c r="AJ52" i="11"/>
  <c r="AM52" i="11"/>
  <c r="AN52" i="11"/>
  <c r="AO52" i="11"/>
  <c r="AP52" i="11"/>
  <c r="AQ52" i="11"/>
  <c r="AR52" i="11"/>
  <c r="AS52" i="11"/>
  <c r="AT52" i="11"/>
  <c r="AW52" i="11"/>
  <c r="AX52" i="11"/>
  <c r="AY52" i="11"/>
  <c r="AZ52" i="11"/>
  <c r="BA52" i="11"/>
  <c r="BB52" i="11"/>
  <c r="BD52" i="11"/>
  <c r="BE52" i="11"/>
  <c r="BF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T53" i="11"/>
  <c r="U53" i="11"/>
  <c r="V53" i="11"/>
  <c r="X53" i="11"/>
  <c r="Y53" i="11"/>
  <c r="Z53" i="11"/>
  <c r="AA53" i="11"/>
  <c r="AB53" i="11"/>
  <c r="AC53" i="11"/>
  <c r="AD53" i="11"/>
  <c r="AE53" i="11"/>
  <c r="AF53" i="11"/>
  <c r="AG53" i="11"/>
  <c r="AI53" i="11"/>
  <c r="AJ53" i="11"/>
  <c r="AM53" i="11"/>
  <c r="AN53" i="11"/>
  <c r="AO53" i="11"/>
  <c r="AP53" i="11"/>
  <c r="AQ53" i="11"/>
  <c r="AR53" i="11"/>
  <c r="AS53" i="11"/>
  <c r="AT53" i="11"/>
  <c r="AW53" i="11"/>
  <c r="AX53" i="11"/>
  <c r="AY53" i="11"/>
  <c r="AZ53" i="11"/>
  <c r="BA53" i="11"/>
  <c r="BB53" i="11"/>
  <c r="BD53" i="11"/>
  <c r="BE53" i="11"/>
  <c r="BF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T54" i="11"/>
  <c r="U54" i="11"/>
  <c r="V54" i="11"/>
  <c r="X54" i="11"/>
  <c r="Y54" i="11"/>
  <c r="Z54" i="11"/>
  <c r="AA54" i="11"/>
  <c r="AB54" i="11"/>
  <c r="AC54" i="11"/>
  <c r="AD54" i="11"/>
  <c r="AE54" i="11"/>
  <c r="AF54" i="11"/>
  <c r="AG54" i="11"/>
  <c r="AI54" i="11"/>
  <c r="AJ54" i="11"/>
  <c r="AM54" i="11"/>
  <c r="AN54" i="11"/>
  <c r="AO54" i="11"/>
  <c r="AP54" i="11"/>
  <c r="AQ54" i="11"/>
  <c r="AR54" i="11"/>
  <c r="AS54" i="11"/>
  <c r="AT54" i="11"/>
  <c r="AW54" i="11"/>
  <c r="AX54" i="11"/>
  <c r="AY54" i="11"/>
  <c r="AZ54" i="11"/>
  <c r="BA54" i="11"/>
  <c r="BB54" i="11"/>
  <c r="BD54" i="11"/>
  <c r="BE54" i="11"/>
  <c r="BF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T55" i="11"/>
  <c r="U55" i="11"/>
  <c r="V55" i="11"/>
  <c r="X55" i="11"/>
  <c r="Y55" i="11"/>
  <c r="Z55" i="11"/>
  <c r="AA55" i="11"/>
  <c r="AB55" i="11"/>
  <c r="AC55" i="11"/>
  <c r="AD55" i="11"/>
  <c r="AE55" i="11"/>
  <c r="AF55" i="11"/>
  <c r="AG55" i="11"/>
  <c r="AI55" i="11"/>
  <c r="AJ55" i="11"/>
  <c r="AM55" i="11"/>
  <c r="AN55" i="11"/>
  <c r="AO55" i="11"/>
  <c r="AP55" i="11"/>
  <c r="AQ55" i="11"/>
  <c r="AR55" i="11"/>
  <c r="AS55" i="11"/>
  <c r="AT55" i="11"/>
  <c r="AW55" i="11"/>
  <c r="AX55" i="11"/>
  <c r="AY55" i="11"/>
  <c r="AZ55" i="11"/>
  <c r="BA55" i="11"/>
  <c r="BB55" i="11"/>
  <c r="BD55" i="11"/>
  <c r="BE55" i="11"/>
  <c r="BF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T56" i="11"/>
  <c r="U56" i="11"/>
  <c r="V56" i="11"/>
  <c r="X56" i="11"/>
  <c r="Y56" i="11"/>
  <c r="Z56" i="11"/>
  <c r="AA56" i="11"/>
  <c r="AB56" i="11"/>
  <c r="AC56" i="11"/>
  <c r="AD56" i="11"/>
  <c r="AE56" i="11"/>
  <c r="AF56" i="11"/>
  <c r="AG56" i="11"/>
  <c r="AI56" i="11"/>
  <c r="AJ56" i="11"/>
  <c r="AM56" i="11"/>
  <c r="AN56" i="11"/>
  <c r="AO56" i="11"/>
  <c r="AP56" i="11"/>
  <c r="AQ56" i="11"/>
  <c r="AR56" i="11"/>
  <c r="AS56" i="11"/>
  <c r="AT56" i="11"/>
  <c r="AW56" i="11"/>
  <c r="AX56" i="11"/>
  <c r="AY56" i="11"/>
  <c r="AZ56" i="11"/>
  <c r="BA56" i="11"/>
  <c r="BB56" i="11"/>
  <c r="BD56" i="11"/>
  <c r="BE56" i="11"/>
  <c r="BF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T57" i="11"/>
  <c r="U57" i="11"/>
  <c r="V57" i="11"/>
  <c r="X57" i="11"/>
  <c r="Y57" i="11"/>
  <c r="Z57" i="11"/>
  <c r="AA57" i="11"/>
  <c r="AB57" i="11"/>
  <c r="AC57" i="11"/>
  <c r="AD57" i="11"/>
  <c r="AE57" i="11"/>
  <c r="AF57" i="11"/>
  <c r="AG57" i="11"/>
  <c r="AI57" i="11"/>
  <c r="AJ57" i="11"/>
  <c r="AM57" i="11"/>
  <c r="AN57" i="11"/>
  <c r="AO57" i="11"/>
  <c r="AP57" i="11"/>
  <c r="AQ57" i="11"/>
  <c r="AR57" i="11"/>
  <c r="AS57" i="11"/>
  <c r="AT57" i="11"/>
  <c r="AW57" i="11"/>
  <c r="AX57" i="11"/>
  <c r="AY57" i="11"/>
  <c r="AZ57" i="11"/>
  <c r="BA57" i="11"/>
  <c r="BB57" i="11"/>
  <c r="BD57" i="11"/>
  <c r="BE57" i="11"/>
  <c r="BF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T58" i="11"/>
  <c r="U58" i="11"/>
  <c r="V58" i="11"/>
  <c r="X58" i="11"/>
  <c r="Y58" i="11"/>
  <c r="Z58" i="11"/>
  <c r="AA58" i="11"/>
  <c r="AB58" i="11"/>
  <c r="AC58" i="11"/>
  <c r="AD58" i="11"/>
  <c r="AE58" i="11"/>
  <c r="AF58" i="11"/>
  <c r="AG58" i="11"/>
  <c r="AI58" i="11"/>
  <c r="AJ58" i="11"/>
  <c r="AM58" i="11"/>
  <c r="AN58" i="11"/>
  <c r="AO58" i="11"/>
  <c r="AP58" i="11"/>
  <c r="AQ58" i="11"/>
  <c r="AR58" i="11"/>
  <c r="AS58" i="11"/>
  <c r="AT58" i="11"/>
  <c r="AW58" i="11"/>
  <c r="AX58" i="11"/>
  <c r="AY58" i="11"/>
  <c r="AZ58" i="11"/>
  <c r="BA58" i="11"/>
  <c r="BB58" i="11"/>
  <c r="BD58" i="11"/>
  <c r="BE58" i="11"/>
  <c r="BF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T59" i="11"/>
  <c r="U59" i="11"/>
  <c r="V59" i="11"/>
  <c r="X59" i="11"/>
  <c r="Y59" i="11"/>
  <c r="Z59" i="11"/>
  <c r="AA59" i="11"/>
  <c r="AB59" i="11"/>
  <c r="AC59" i="11"/>
  <c r="AD59" i="11"/>
  <c r="AE59" i="11"/>
  <c r="AF59" i="11"/>
  <c r="AG59" i="11"/>
  <c r="AI59" i="11"/>
  <c r="AJ59" i="11"/>
  <c r="AM59" i="11"/>
  <c r="AN59" i="11"/>
  <c r="AO59" i="11"/>
  <c r="AP59" i="11"/>
  <c r="AQ59" i="11"/>
  <c r="AR59" i="11"/>
  <c r="AS59" i="11"/>
  <c r="AT59" i="11"/>
  <c r="AW59" i="11"/>
  <c r="AX59" i="11"/>
  <c r="AY59" i="11"/>
  <c r="AZ59" i="11"/>
  <c r="BA59" i="11"/>
  <c r="BB59" i="11"/>
  <c r="BD59" i="11"/>
  <c r="BE59" i="11"/>
  <c r="BF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T60" i="11"/>
  <c r="U60" i="11"/>
  <c r="V60" i="11"/>
  <c r="X60" i="11"/>
  <c r="Y60" i="11"/>
  <c r="Z60" i="11"/>
  <c r="AA60" i="11"/>
  <c r="AB60" i="11"/>
  <c r="AC60" i="11"/>
  <c r="AD60" i="11"/>
  <c r="AE60" i="11"/>
  <c r="AF60" i="11"/>
  <c r="AG60" i="11"/>
  <c r="AI60" i="11"/>
  <c r="AJ60" i="11"/>
  <c r="AM60" i="11"/>
  <c r="AN60" i="11"/>
  <c r="AO60" i="11"/>
  <c r="AP60" i="11"/>
  <c r="AQ60" i="11"/>
  <c r="AR60" i="11"/>
  <c r="AS60" i="11"/>
  <c r="AT60" i="11"/>
  <c r="AW60" i="11"/>
  <c r="AX60" i="11"/>
  <c r="AY60" i="11"/>
  <c r="AZ60" i="11"/>
  <c r="BA60" i="11"/>
  <c r="BB60" i="11"/>
  <c r="BD60" i="11"/>
  <c r="BE60" i="11"/>
  <c r="BF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T61" i="11"/>
  <c r="U61" i="11"/>
  <c r="V61" i="11"/>
  <c r="X61" i="11"/>
  <c r="Y61" i="11"/>
  <c r="Z61" i="11"/>
  <c r="AA61" i="11"/>
  <c r="AB61" i="11"/>
  <c r="AC61" i="11"/>
  <c r="AD61" i="11"/>
  <c r="AE61" i="11"/>
  <c r="AF61" i="11"/>
  <c r="AG61" i="11"/>
  <c r="AI61" i="11"/>
  <c r="AJ61" i="11"/>
  <c r="AM61" i="11"/>
  <c r="AN61" i="11"/>
  <c r="AO61" i="11"/>
  <c r="AP61" i="11"/>
  <c r="AQ61" i="11"/>
  <c r="AR61" i="11"/>
  <c r="AS61" i="11"/>
  <c r="AT61" i="11"/>
  <c r="AW61" i="11"/>
  <c r="AX61" i="11"/>
  <c r="AY61" i="11"/>
  <c r="AZ61" i="11"/>
  <c r="BA61" i="11"/>
  <c r="BB61" i="11"/>
  <c r="BD61" i="11"/>
  <c r="BE61" i="11"/>
  <c r="BF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T62" i="11"/>
  <c r="U62" i="11"/>
  <c r="V62" i="11"/>
  <c r="X62" i="11"/>
  <c r="Y62" i="11"/>
  <c r="Z62" i="11"/>
  <c r="AA62" i="11"/>
  <c r="AB62" i="11"/>
  <c r="AC62" i="11"/>
  <c r="AD62" i="11"/>
  <c r="AE62" i="11"/>
  <c r="AF62" i="11"/>
  <c r="AG62" i="11"/>
  <c r="AI62" i="11"/>
  <c r="AJ62" i="11"/>
  <c r="AM62" i="11"/>
  <c r="AN62" i="11"/>
  <c r="AO62" i="11"/>
  <c r="AP62" i="11"/>
  <c r="AQ62" i="11"/>
  <c r="AR62" i="11"/>
  <c r="AS62" i="11"/>
  <c r="AT62" i="11"/>
  <c r="AW62" i="11"/>
  <c r="AX62" i="11"/>
  <c r="AY62" i="11"/>
  <c r="AZ62" i="11"/>
  <c r="BA62" i="11"/>
  <c r="BB62" i="11"/>
  <c r="BD62" i="11"/>
  <c r="BE62" i="11"/>
  <c r="BF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T63" i="11"/>
  <c r="U63" i="11"/>
  <c r="V63" i="11"/>
  <c r="X63" i="11"/>
  <c r="Y63" i="11"/>
  <c r="Z63" i="11"/>
  <c r="AA63" i="11"/>
  <c r="AB63" i="11"/>
  <c r="AC63" i="11"/>
  <c r="AD63" i="11"/>
  <c r="AE63" i="11"/>
  <c r="AF63" i="11"/>
  <c r="AG63" i="11"/>
  <c r="AI63" i="11"/>
  <c r="AJ63" i="11"/>
  <c r="AM63" i="11"/>
  <c r="AN63" i="11"/>
  <c r="AO63" i="11"/>
  <c r="AP63" i="11"/>
  <c r="AQ63" i="11"/>
  <c r="AR63" i="11"/>
  <c r="AS63" i="11"/>
  <c r="AT63" i="11"/>
  <c r="AW63" i="11"/>
  <c r="AX63" i="11"/>
  <c r="AY63" i="11"/>
  <c r="AZ63" i="11"/>
  <c r="BA63" i="11"/>
  <c r="BB63" i="11"/>
  <c r="BD63" i="11"/>
  <c r="BE63" i="11"/>
  <c r="BF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T64" i="11"/>
  <c r="U64" i="11"/>
  <c r="V64" i="11"/>
  <c r="X64" i="11"/>
  <c r="Y64" i="11"/>
  <c r="Z64" i="11"/>
  <c r="AA64" i="11"/>
  <c r="AB64" i="11"/>
  <c r="AC64" i="11"/>
  <c r="AD64" i="11"/>
  <c r="AE64" i="11"/>
  <c r="AF64" i="11"/>
  <c r="AG64" i="11"/>
  <c r="AI64" i="11"/>
  <c r="AJ64" i="11"/>
  <c r="AM64" i="11"/>
  <c r="AN64" i="11"/>
  <c r="AO64" i="11"/>
  <c r="AP64" i="11"/>
  <c r="AQ64" i="11"/>
  <c r="AR64" i="11"/>
  <c r="AS64" i="11"/>
  <c r="AT64" i="11"/>
  <c r="AW64" i="11"/>
  <c r="AX64" i="11"/>
  <c r="AY64" i="11"/>
  <c r="AZ64" i="11"/>
  <c r="BA64" i="11"/>
  <c r="BB64" i="11"/>
  <c r="BD64" i="11"/>
  <c r="BE64" i="11"/>
  <c r="BF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T65" i="11"/>
  <c r="U65" i="11"/>
  <c r="V65" i="11"/>
  <c r="X65" i="11"/>
  <c r="Y65" i="11"/>
  <c r="Z65" i="11"/>
  <c r="AA65" i="11"/>
  <c r="AB65" i="11"/>
  <c r="AC65" i="11"/>
  <c r="AD65" i="11"/>
  <c r="AE65" i="11"/>
  <c r="AF65" i="11"/>
  <c r="AG65" i="11"/>
  <c r="AI65" i="11"/>
  <c r="AJ65" i="11"/>
  <c r="AM65" i="11"/>
  <c r="AN65" i="11"/>
  <c r="AO65" i="11"/>
  <c r="AP65" i="11"/>
  <c r="AQ65" i="11"/>
  <c r="AR65" i="11"/>
  <c r="AS65" i="11"/>
  <c r="AT65" i="11"/>
  <c r="AW65" i="11"/>
  <c r="AX65" i="11"/>
  <c r="AY65" i="11"/>
  <c r="AZ65" i="11"/>
  <c r="BA65" i="11"/>
  <c r="BB65" i="11"/>
  <c r="BD65" i="11"/>
  <c r="BE65" i="11"/>
  <c r="BF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T66" i="11"/>
  <c r="U66" i="11"/>
  <c r="V66" i="11"/>
  <c r="X66" i="11"/>
  <c r="Y66" i="11"/>
  <c r="Z66" i="11"/>
  <c r="AA66" i="11"/>
  <c r="AB66" i="11"/>
  <c r="AC66" i="11"/>
  <c r="AD66" i="11"/>
  <c r="AE66" i="11"/>
  <c r="AF66" i="11"/>
  <c r="AG66" i="11"/>
  <c r="AI66" i="11"/>
  <c r="AJ66" i="11"/>
  <c r="AM66" i="11"/>
  <c r="AN66" i="11"/>
  <c r="AO66" i="11"/>
  <c r="AP66" i="11"/>
  <c r="AQ66" i="11"/>
  <c r="AR66" i="11"/>
  <c r="AS66" i="11"/>
  <c r="AT66" i="11"/>
  <c r="AW66" i="11"/>
  <c r="AX66" i="11"/>
  <c r="AY66" i="11"/>
  <c r="AZ66" i="11"/>
  <c r="BA66" i="11"/>
  <c r="BB66" i="11"/>
  <c r="BD66" i="11"/>
  <c r="BE66" i="11"/>
  <c r="BF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T67" i="11"/>
  <c r="U67" i="11"/>
  <c r="V67" i="11"/>
  <c r="X67" i="11"/>
  <c r="Y67" i="11"/>
  <c r="Z67" i="11"/>
  <c r="AA67" i="11"/>
  <c r="AB67" i="11"/>
  <c r="AC67" i="11"/>
  <c r="AD67" i="11"/>
  <c r="AE67" i="11"/>
  <c r="AF67" i="11"/>
  <c r="AG67" i="11"/>
  <c r="AI67" i="11"/>
  <c r="AJ67" i="11"/>
  <c r="AM67" i="11"/>
  <c r="AN67" i="11"/>
  <c r="AO67" i="11"/>
  <c r="AP67" i="11"/>
  <c r="AQ67" i="11"/>
  <c r="AR67" i="11"/>
  <c r="AS67" i="11"/>
  <c r="AT67" i="11"/>
  <c r="AW67" i="11"/>
  <c r="AX67" i="11"/>
  <c r="AY67" i="11"/>
  <c r="AZ67" i="11"/>
  <c r="BA67" i="11"/>
  <c r="BB67" i="11"/>
  <c r="BD67" i="11"/>
  <c r="BE67" i="11"/>
  <c r="BF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T68" i="11"/>
  <c r="U68" i="11"/>
  <c r="V68" i="11"/>
  <c r="X68" i="11"/>
  <c r="Y68" i="11"/>
  <c r="Z68" i="11"/>
  <c r="AA68" i="11"/>
  <c r="AB68" i="11"/>
  <c r="AC68" i="11"/>
  <c r="AD68" i="11"/>
  <c r="AE68" i="11"/>
  <c r="AF68" i="11"/>
  <c r="AG68" i="11"/>
  <c r="AI68" i="11"/>
  <c r="AJ68" i="11"/>
  <c r="AM68" i="11"/>
  <c r="AN68" i="11"/>
  <c r="AO68" i="11"/>
  <c r="AP68" i="11"/>
  <c r="AQ68" i="11"/>
  <c r="AR68" i="11"/>
  <c r="AS68" i="11"/>
  <c r="AT68" i="11"/>
  <c r="AW68" i="11"/>
  <c r="AX68" i="11"/>
  <c r="AY68" i="11"/>
  <c r="AZ68" i="11"/>
  <c r="BA68" i="11"/>
  <c r="BB68" i="11"/>
  <c r="BD68" i="11"/>
  <c r="BE68" i="11"/>
  <c r="BF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T69" i="11"/>
  <c r="U69" i="11"/>
  <c r="V69" i="11"/>
  <c r="X69" i="11"/>
  <c r="Y69" i="11"/>
  <c r="Z69" i="11"/>
  <c r="AA69" i="11"/>
  <c r="AB69" i="11"/>
  <c r="AC69" i="11"/>
  <c r="AD69" i="11"/>
  <c r="AE69" i="11"/>
  <c r="AF69" i="11"/>
  <c r="AG69" i="11"/>
  <c r="AI69" i="11"/>
  <c r="AJ69" i="11"/>
  <c r="AM69" i="11"/>
  <c r="AN69" i="11"/>
  <c r="AO69" i="11"/>
  <c r="AP69" i="11"/>
  <c r="AQ69" i="11"/>
  <c r="AR69" i="11"/>
  <c r="AS69" i="11"/>
  <c r="AT69" i="11"/>
  <c r="AW69" i="11"/>
  <c r="AX69" i="11"/>
  <c r="AY69" i="11"/>
  <c r="AZ69" i="11"/>
  <c r="BA69" i="11"/>
  <c r="BB69" i="11"/>
  <c r="BD69" i="11"/>
  <c r="BE69" i="11"/>
  <c r="BF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T70" i="11"/>
  <c r="U70" i="11"/>
  <c r="V70" i="11"/>
  <c r="X70" i="11"/>
  <c r="Y70" i="11"/>
  <c r="Z70" i="11"/>
  <c r="AA70" i="11"/>
  <c r="AB70" i="11"/>
  <c r="AC70" i="11"/>
  <c r="AD70" i="11"/>
  <c r="AE70" i="11"/>
  <c r="AF70" i="11"/>
  <c r="AG70" i="11"/>
  <c r="AI70" i="11"/>
  <c r="AJ70" i="11"/>
  <c r="AM70" i="11"/>
  <c r="AN70" i="11"/>
  <c r="AO70" i="11"/>
  <c r="AP70" i="11"/>
  <c r="AQ70" i="11"/>
  <c r="AR70" i="11"/>
  <c r="AS70" i="11"/>
  <c r="AT70" i="11"/>
  <c r="AW70" i="11"/>
  <c r="AX70" i="11"/>
  <c r="AY70" i="11"/>
  <c r="AZ70" i="11"/>
  <c r="BA70" i="11"/>
  <c r="BB70" i="11"/>
  <c r="BD70" i="11"/>
  <c r="BE70" i="11"/>
  <c r="BF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T71" i="11"/>
  <c r="U71" i="11"/>
  <c r="V71" i="11"/>
  <c r="X71" i="11"/>
  <c r="Y71" i="11"/>
  <c r="Z71" i="11"/>
  <c r="AA71" i="11"/>
  <c r="AB71" i="11"/>
  <c r="AC71" i="11"/>
  <c r="AD71" i="11"/>
  <c r="AE71" i="11"/>
  <c r="AF71" i="11"/>
  <c r="AG71" i="11"/>
  <c r="AI71" i="11"/>
  <c r="AJ71" i="11"/>
  <c r="AM71" i="11"/>
  <c r="AN71" i="11"/>
  <c r="AO71" i="11"/>
  <c r="AP71" i="11"/>
  <c r="AQ71" i="11"/>
  <c r="AR71" i="11"/>
  <c r="AS71" i="11"/>
  <c r="AT71" i="11"/>
  <c r="AW71" i="11"/>
  <c r="AX71" i="11"/>
  <c r="AY71" i="11"/>
  <c r="AZ71" i="11"/>
  <c r="BA71" i="11"/>
  <c r="BB71" i="11"/>
  <c r="BD71" i="11"/>
  <c r="BE71" i="11"/>
  <c r="BF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T72" i="11"/>
  <c r="U72" i="11"/>
  <c r="V72" i="11"/>
  <c r="X72" i="11"/>
  <c r="Y72" i="11"/>
  <c r="Z72" i="11"/>
  <c r="AA72" i="11"/>
  <c r="AB72" i="11"/>
  <c r="AC72" i="11"/>
  <c r="AD72" i="11"/>
  <c r="AE72" i="11"/>
  <c r="AF72" i="11"/>
  <c r="AG72" i="11"/>
  <c r="AI72" i="11"/>
  <c r="AJ72" i="11"/>
  <c r="AM72" i="11"/>
  <c r="AN72" i="11"/>
  <c r="AO72" i="11"/>
  <c r="AP72" i="11"/>
  <c r="AQ72" i="11"/>
  <c r="AR72" i="11"/>
  <c r="AS72" i="11"/>
  <c r="AT72" i="11"/>
  <c r="AW72" i="11"/>
  <c r="AX72" i="11"/>
  <c r="AY72" i="11"/>
  <c r="AZ72" i="11"/>
  <c r="BA72" i="11"/>
  <c r="BB72" i="11"/>
  <c r="BD72" i="11"/>
  <c r="BE72" i="11"/>
  <c r="BF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T73" i="11"/>
  <c r="U73" i="11"/>
  <c r="V73" i="11"/>
  <c r="X73" i="11"/>
  <c r="Y73" i="11"/>
  <c r="Z73" i="11"/>
  <c r="AA73" i="11"/>
  <c r="AB73" i="11"/>
  <c r="AC73" i="11"/>
  <c r="AD73" i="11"/>
  <c r="AE73" i="11"/>
  <c r="AF73" i="11"/>
  <c r="AG73" i="11"/>
  <c r="AI73" i="11"/>
  <c r="AJ73" i="11"/>
  <c r="AM73" i="11"/>
  <c r="AN73" i="11"/>
  <c r="AO73" i="11"/>
  <c r="AP73" i="11"/>
  <c r="AQ73" i="11"/>
  <c r="AR73" i="11"/>
  <c r="AS73" i="11"/>
  <c r="AT73" i="11"/>
  <c r="AW73" i="11"/>
  <c r="AX73" i="11"/>
  <c r="AY73" i="11"/>
  <c r="AZ73" i="11"/>
  <c r="BA73" i="11"/>
  <c r="BB73" i="11"/>
  <c r="BD73" i="11"/>
  <c r="BE73" i="11"/>
  <c r="BF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T74" i="11"/>
  <c r="U74" i="11"/>
  <c r="V74" i="11"/>
  <c r="X74" i="11"/>
  <c r="Y74" i="11"/>
  <c r="Z74" i="11"/>
  <c r="AA74" i="11"/>
  <c r="AB74" i="11"/>
  <c r="AC74" i="11"/>
  <c r="AD74" i="11"/>
  <c r="AE74" i="11"/>
  <c r="AF74" i="11"/>
  <c r="AG74" i="11"/>
  <c r="AI74" i="11"/>
  <c r="AJ74" i="11"/>
  <c r="AM74" i="11"/>
  <c r="AN74" i="11"/>
  <c r="AO74" i="11"/>
  <c r="AP74" i="11"/>
  <c r="AQ74" i="11"/>
  <c r="AR74" i="11"/>
  <c r="AS74" i="11"/>
  <c r="AT74" i="11"/>
  <c r="AW74" i="11"/>
  <c r="AX74" i="11"/>
  <c r="AY74" i="11"/>
  <c r="AZ74" i="11"/>
  <c r="BA74" i="11"/>
  <c r="BB74" i="11"/>
  <c r="BD74" i="11"/>
  <c r="BE74" i="11"/>
  <c r="BF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T75" i="11"/>
  <c r="U75" i="11"/>
  <c r="V75" i="11"/>
  <c r="X75" i="11"/>
  <c r="Y75" i="11"/>
  <c r="Z75" i="11"/>
  <c r="AA75" i="11"/>
  <c r="AB75" i="11"/>
  <c r="AC75" i="11"/>
  <c r="AD75" i="11"/>
  <c r="AE75" i="11"/>
  <c r="AF75" i="11"/>
  <c r="AG75" i="11"/>
  <c r="AI75" i="11"/>
  <c r="AJ75" i="11"/>
  <c r="AM75" i="11"/>
  <c r="AN75" i="11"/>
  <c r="AO75" i="11"/>
  <c r="AP75" i="11"/>
  <c r="AQ75" i="11"/>
  <c r="AR75" i="11"/>
  <c r="AS75" i="11"/>
  <c r="AT75" i="11"/>
  <c r="AW75" i="11"/>
  <c r="AX75" i="11"/>
  <c r="AY75" i="11"/>
  <c r="AZ75" i="11"/>
  <c r="BA75" i="11"/>
  <c r="BB75" i="11"/>
  <c r="BD75" i="11"/>
  <c r="BE75" i="11"/>
  <c r="BF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T76" i="11"/>
  <c r="U76" i="11"/>
  <c r="V76" i="11"/>
  <c r="X76" i="11"/>
  <c r="Y76" i="11"/>
  <c r="Z76" i="11"/>
  <c r="AA76" i="11"/>
  <c r="AB76" i="11"/>
  <c r="AC76" i="11"/>
  <c r="AD76" i="11"/>
  <c r="AE76" i="11"/>
  <c r="AF76" i="11"/>
  <c r="AG76" i="11"/>
  <c r="AI76" i="11"/>
  <c r="AJ76" i="11"/>
  <c r="AM76" i="11"/>
  <c r="AN76" i="11"/>
  <c r="AO76" i="11"/>
  <c r="AP76" i="11"/>
  <c r="AQ76" i="11"/>
  <c r="AR76" i="11"/>
  <c r="AS76" i="11"/>
  <c r="AT76" i="11"/>
  <c r="AW76" i="11"/>
  <c r="AX76" i="11"/>
  <c r="AY76" i="11"/>
  <c r="AZ76" i="11"/>
  <c r="BA76" i="11"/>
  <c r="BB76" i="11"/>
  <c r="BD76" i="11"/>
  <c r="BE76" i="11"/>
  <c r="BF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T77" i="11"/>
  <c r="U77" i="11"/>
  <c r="V77" i="11"/>
  <c r="X77" i="11"/>
  <c r="Y77" i="11"/>
  <c r="Z77" i="11"/>
  <c r="AA77" i="11"/>
  <c r="AB77" i="11"/>
  <c r="AC77" i="11"/>
  <c r="AD77" i="11"/>
  <c r="AE77" i="11"/>
  <c r="AF77" i="11"/>
  <c r="AG77" i="11"/>
  <c r="AI77" i="11"/>
  <c r="AJ77" i="11"/>
  <c r="AM77" i="11"/>
  <c r="AN77" i="11"/>
  <c r="AO77" i="11"/>
  <c r="AP77" i="11"/>
  <c r="AQ77" i="11"/>
  <c r="AR77" i="11"/>
  <c r="AS77" i="11"/>
  <c r="AT77" i="11"/>
  <c r="AW77" i="11"/>
  <c r="AX77" i="11"/>
  <c r="AY77" i="11"/>
  <c r="AZ77" i="11"/>
  <c r="BA77" i="11"/>
  <c r="BB77" i="11"/>
  <c r="BD77" i="11"/>
  <c r="BE77" i="11"/>
  <c r="BF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T78" i="11"/>
  <c r="U78" i="11"/>
  <c r="V78" i="11"/>
  <c r="X78" i="11"/>
  <c r="Y78" i="11"/>
  <c r="Z78" i="11"/>
  <c r="AA78" i="11"/>
  <c r="AB78" i="11"/>
  <c r="AC78" i="11"/>
  <c r="AD78" i="11"/>
  <c r="AE78" i="11"/>
  <c r="AF78" i="11"/>
  <c r="AG78" i="11"/>
  <c r="AI78" i="11"/>
  <c r="AJ78" i="11"/>
  <c r="AM78" i="11"/>
  <c r="AN78" i="11"/>
  <c r="AO78" i="11"/>
  <c r="AP78" i="11"/>
  <c r="AQ78" i="11"/>
  <c r="AR78" i="11"/>
  <c r="AS78" i="11"/>
  <c r="AT78" i="11"/>
  <c r="AW78" i="11"/>
  <c r="AX78" i="11"/>
  <c r="AY78" i="11"/>
  <c r="AZ78" i="11"/>
  <c r="BA78" i="11"/>
  <c r="BB78" i="11"/>
  <c r="BD78" i="11"/>
  <c r="BE78" i="11"/>
  <c r="BF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T79" i="11"/>
  <c r="U79" i="11"/>
  <c r="V79" i="11"/>
  <c r="X79" i="11"/>
  <c r="Y79" i="11"/>
  <c r="Z79" i="11"/>
  <c r="AA79" i="11"/>
  <c r="AB79" i="11"/>
  <c r="AC79" i="11"/>
  <c r="AD79" i="11"/>
  <c r="AE79" i="11"/>
  <c r="AF79" i="11"/>
  <c r="AG79" i="11"/>
  <c r="AI79" i="11"/>
  <c r="AJ79" i="11"/>
  <c r="AM79" i="11"/>
  <c r="AN79" i="11"/>
  <c r="AO79" i="11"/>
  <c r="AP79" i="11"/>
  <c r="AQ79" i="11"/>
  <c r="AR79" i="11"/>
  <c r="AS79" i="11"/>
  <c r="AT79" i="11"/>
  <c r="AW79" i="11"/>
  <c r="AX79" i="11"/>
  <c r="AY79" i="11"/>
  <c r="AZ79" i="11"/>
  <c r="BA79" i="11"/>
  <c r="BB79" i="11"/>
  <c r="BD79" i="11"/>
  <c r="BE79" i="11"/>
  <c r="BF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T80" i="11"/>
  <c r="U80" i="11"/>
  <c r="V80" i="11"/>
  <c r="X80" i="11"/>
  <c r="Y80" i="11"/>
  <c r="Z80" i="11"/>
  <c r="AA80" i="11"/>
  <c r="AB80" i="11"/>
  <c r="AC80" i="11"/>
  <c r="AD80" i="11"/>
  <c r="AE80" i="11"/>
  <c r="AF80" i="11"/>
  <c r="AG80" i="11"/>
  <c r="AI80" i="11"/>
  <c r="AJ80" i="11"/>
  <c r="AM80" i="11"/>
  <c r="AN80" i="11"/>
  <c r="AO80" i="11"/>
  <c r="AP80" i="11"/>
  <c r="AQ80" i="11"/>
  <c r="AR80" i="11"/>
  <c r="AS80" i="11"/>
  <c r="AT80" i="11"/>
  <c r="AW80" i="11"/>
  <c r="AX80" i="11"/>
  <c r="AY80" i="11"/>
  <c r="AZ80" i="11"/>
  <c r="BA80" i="11"/>
  <c r="BB80" i="11"/>
  <c r="BD80" i="11"/>
  <c r="BE80" i="11"/>
  <c r="BF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T81" i="11"/>
  <c r="U81" i="11"/>
  <c r="V81" i="11"/>
  <c r="X81" i="11"/>
  <c r="Y81" i="11"/>
  <c r="Z81" i="11"/>
  <c r="AA81" i="11"/>
  <c r="AB81" i="11"/>
  <c r="AC81" i="11"/>
  <c r="AD81" i="11"/>
  <c r="AE81" i="11"/>
  <c r="AF81" i="11"/>
  <c r="AG81" i="11"/>
  <c r="AI81" i="11"/>
  <c r="AJ81" i="11"/>
  <c r="AM81" i="11"/>
  <c r="AN81" i="11"/>
  <c r="AO81" i="11"/>
  <c r="AP81" i="11"/>
  <c r="AQ81" i="11"/>
  <c r="AR81" i="11"/>
  <c r="AS81" i="11"/>
  <c r="AT81" i="11"/>
  <c r="AW81" i="11"/>
  <c r="AX81" i="11"/>
  <c r="AY81" i="11"/>
  <c r="AZ81" i="11"/>
  <c r="BA81" i="11"/>
  <c r="BB81" i="11"/>
  <c r="BD81" i="11"/>
  <c r="BE81" i="11"/>
  <c r="BF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T82" i="11"/>
  <c r="U82" i="11"/>
  <c r="V82" i="11"/>
  <c r="X82" i="11"/>
  <c r="Y82" i="11"/>
  <c r="Z82" i="11"/>
  <c r="AA82" i="11"/>
  <c r="AB82" i="11"/>
  <c r="AC82" i="11"/>
  <c r="AD82" i="11"/>
  <c r="AE82" i="11"/>
  <c r="AF82" i="11"/>
  <c r="AG82" i="11"/>
  <c r="AI82" i="11"/>
  <c r="AJ82" i="11"/>
  <c r="AM82" i="11"/>
  <c r="AN82" i="11"/>
  <c r="AO82" i="11"/>
  <c r="AP82" i="11"/>
  <c r="AQ82" i="11"/>
  <c r="AR82" i="11"/>
  <c r="AS82" i="11"/>
  <c r="AT82" i="11"/>
  <c r="AW82" i="11"/>
  <c r="AX82" i="11"/>
  <c r="AY82" i="11"/>
  <c r="AZ82" i="11"/>
  <c r="BA82" i="11"/>
  <c r="BB82" i="11"/>
  <c r="BD82" i="11"/>
  <c r="BE82" i="11"/>
  <c r="BF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T83" i="11"/>
  <c r="U83" i="11"/>
  <c r="V83" i="11"/>
  <c r="X83" i="11"/>
  <c r="Y83" i="11"/>
  <c r="Z83" i="11"/>
  <c r="AA83" i="11"/>
  <c r="AB83" i="11"/>
  <c r="AC83" i="11"/>
  <c r="AD83" i="11"/>
  <c r="AE83" i="11"/>
  <c r="AF83" i="11"/>
  <c r="AG83" i="11"/>
  <c r="AI83" i="11"/>
  <c r="AJ83" i="11"/>
  <c r="AM83" i="11"/>
  <c r="AN83" i="11"/>
  <c r="AO83" i="11"/>
  <c r="AP83" i="11"/>
  <c r="AQ83" i="11"/>
  <c r="AR83" i="11"/>
  <c r="AS83" i="11"/>
  <c r="AT83" i="11"/>
  <c r="AW83" i="11"/>
  <c r="AX83" i="11"/>
  <c r="AY83" i="11"/>
  <c r="AZ83" i="11"/>
  <c r="BA83" i="11"/>
  <c r="BB83" i="11"/>
  <c r="BD83" i="11"/>
  <c r="BE83" i="11"/>
  <c r="BF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T84" i="11"/>
  <c r="U84" i="11"/>
  <c r="V84" i="11"/>
  <c r="X84" i="11"/>
  <c r="Y84" i="11"/>
  <c r="Z84" i="11"/>
  <c r="AA84" i="11"/>
  <c r="AB84" i="11"/>
  <c r="AC84" i="11"/>
  <c r="AD84" i="11"/>
  <c r="AE84" i="11"/>
  <c r="AF84" i="11"/>
  <c r="AG84" i="11"/>
  <c r="AI84" i="11"/>
  <c r="AJ84" i="11"/>
  <c r="AM84" i="11"/>
  <c r="AN84" i="11"/>
  <c r="AO84" i="11"/>
  <c r="AP84" i="11"/>
  <c r="AQ84" i="11"/>
  <c r="AR84" i="11"/>
  <c r="AS84" i="11"/>
  <c r="AT84" i="11"/>
  <c r="AW84" i="11"/>
  <c r="AX84" i="11"/>
  <c r="AY84" i="11"/>
  <c r="AZ84" i="11"/>
  <c r="BA84" i="11"/>
  <c r="BB84" i="11"/>
  <c r="BD84" i="11"/>
  <c r="BE84" i="11"/>
  <c r="BF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T85" i="11"/>
  <c r="U85" i="11"/>
  <c r="V85" i="11"/>
  <c r="X85" i="11"/>
  <c r="Y85" i="11"/>
  <c r="Z85" i="11"/>
  <c r="AA85" i="11"/>
  <c r="AB85" i="11"/>
  <c r="AC85" i="11"/>
  <c r="AD85" i="11"/>
  <c r="AE85" i="11"/>
  <c r="AF85" i="11"/>
  <c r="AG85" i="11"/>
  <c r="AI85" i="11"/>
  <c r="AJ85" i="11"/>
  <c r="AM85" i="11"/>
  <c r="AN85" i="11"/>
  <c r="AO85" i="11"/>
  <c r="AP85" i="11"/>
  <c r="AQ85" i="11"/>
  <c r="AR85" i="11"/>
  <c r="AS85" i="11"/>
  <c r="AT85" i="11"/>
  <c r="AW85" i="11"/>
  <c r="AX85" i="11"/>
  <c r="AY85" i="11"/>
  <c r="AZ85" i="11"/>
  <c r="BA85" i="11"/>
  <c r="BB85" i="11"/>
  <c r="BD85" i="11"/>
  <c r="BE85" i="11"/>
  <c r="BF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T86" i="11"/>
  <c r="U86" i="11"/>
  <c r="V86" i="11"/>
  <c r="X86" i="11"/>
  <c r="Y86" i="11"/>
  <c r="Z86" i="11"/>
  <c r="AA86" i="11"/>
  <c r="AB86" i="11"/>
  <c r="AC86" i="11"/>
  <c r="AD86" i="11"/>
  <c r="AE86" i="11"/>
  <c r="AF86" i="11"/>
  <c r="AG86" i="11"/>
  <c r="AI86" i="11"/>
  <c r="AJ86" i="11"/>
  <c r="AM86" i="11"/>
  <c r="AN86" i="11"/>
  <c r="AO86" i="11"/>
  <c r="AP86" i="11"/>
  <c r="AQ86" i="11"/>
  <c r="AR86" i="11"/>
  <c r="AS86" i="11"/>
  <c r="AT86" i="11"/>
  <c r="AW86" i="11"/>
  <c r="AX86" i="11"/>
  <c r="AY86" i="11"/>
  <c r="AZ86" i="11"/>
  <c r="BA86" i="11"/>
  <c r="BB86" i="11"/>
  <c r="BD86" i="11"/>
  <c r="BE86" i="11"/>
  <c r="BF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T87" i="11"/>
  <c r="U87" i="11"/>
  <c r="V87" i="11"/>
  <c r="X87" i="11"/>
  <c r="Y87" i="11"/>
  <c r="Z87" i="11"/>
  <c r="AA87" i="11"/>
  <c r="AB87" i="11"/>
  <c r="AC87" i="11"/>
  <c r="AD87" i="11"/>
  <c r="AE87" i="11"/>
  <c r="AF87" i="11"/>
  <c r="AG87" i="11"/>
  <c r="AI87" i="11"/>
  <c r="AJ87" i="11"/>
  <c r="AM87" i="11"/>
  <c r="AN87" i="11"/>
  <c r="AO87" i="11"/>
  <c r="AP87" i="11"/>
  <c r="AQ87" i="11"/>
  <c r="AR87" i="11"/>
  <c r="AS87" i="11"/>
  <c r="AT87" i="11"/>
  <c r="AW87" i="11"/>
  <c r="AX87" i="11"/>
  <c r="AY87" i="11"/>
  <c r="AZ87" i="11"/>
  <c r="BA87" i="11"/>
  <c r="BB87" i="11"/>
  <c r="BD87" i="11"/>
  <c r="BE87" i="11"/>
  <c r="BF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T88" i="11"/>
  <c r="U88" i="11"/>
  <c r="V88" i="11"/>
  <c r="X88" i="11"/>
  <c r="Y88" i="11"/>
  <c r="Z88" i="11"/>
  <c r="AA88" i="11"/>
  <c r="AB88" i="11"/>
  <c r="AC88" i="11"/>
  <c r="AD88" i="11"/>
  <c r="AE88" i="11"/>
  <c r="AF88" i="11"/>
  <c r="AG88" i="11"/>
  <c r="AI88" i="11"/>
  <c r="AJ88" i="11"/>
  <c r="AM88" i="11"/>
  <c r="AN88" i="11"/>
  <c r="AO88" i="11"/>
  <c r="AP88" i="11"/>
  <c r="AQ88" i="11"/>
  <c r="AR88" i="11"/>
  <c r="AS88" i="11"/>
  <c r="AT88" i="11"/>
  <c r="AW88" i="11"/>
  <c r="AX88" i="11"/>
  <c r="AY88" i="11"/>
  <c r="AZ88" i="11"/>
  <c r="BA88" i="11"/>
  <c r="BB88" i="11"/>
  <c r="BD88" i="11"/>
  <c r="BE88" i="11"/>
  <c r="BF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T89" i="11"/>
  <c r="U89" i="11"/>
  <c r="V89" i="11"/>
  <c r="X89" i="11"/>
  <c r="Y89" i="11"/>
  <c r="Z89" i="11"/>
  <c r="AA89" i="11"/>
  <c r="AB89" i="11"/>
  <c r="AC89" i="11"/>
  <c r="AD89" i="11"/>
  <c r="AE89" i="11"/>
  <c r="AF89" i="11"/>
  <c r="AG89" i="11"/>
  <c r="AI89" i="11"/>
  <c r="AJ89" i="11"/>
  <c r="AM89" i="11"/>
  <c r="AN89" i="11"/>
  <c r="AO89" i="11"/>
  <c r="AP89" i="11"/>
  <c r="AQ89" i="11"/>
  <c r="AR89" i="11"/>
  <c r="AS89" i="11"/>
  <c r="AT89" i="11"/>
  <c r="AW89" i="11"/>
  <c r="AX89" i="11"/>
  <c r="AY89" i="11"/>
  <c r="AZ89" i="11"/>
  <c r="BA89" i="11"/>
  <c r="BB89" i="11"/>
  <c r="BD89" i="11"/>
  <c r="BE89" i="11"/>
  <c r="BF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T90" i="11"/>
  <c r="U90" i="11"/>
  <c r="V90" i="11"/>
  <c r="X90" i="11"/>
  <c r="Y90" i="11"/>
  <c r="Z90" i="11"/>
  <c r="AA90" i="11"/>
  <c r="AB90" i="11"/>
  <c r="AC90" i="11"/>
  <c r="AD90" i="11"/>
  <c r="AE90" i="11"/>
  <c r="AF90" i="11"/>
  <c r="AG90" i="11"/>
  <c r="AI90" i="11"/>
  <c r="AJ90" i="11"/>
  <c r="AM90" i="11"/>
  <c r="AN90" i="11"/>
  <c r="AO90" i="11"/>
  <c r="AP90" i="11"/>
  <c r="AQ90" i="11"/>
  <c r="AR90" i="11"/>
  <c r="AS90" i="11"/>
  <c r="AT90" i="11"/>
  <c r="AW90" i="11"/>
  <c r="AX90" i="11"/>
  <c r="AY90" i="11"/>
  <c r="AZ90" i="11"/>
  <c r="BA90" i="11"/>
  <c r="BB90" i="11"/>
  <c r="BD90" i="11"/>
  <c r="BE90" i="11"/>
  <c r="BF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T91" i="11"/>
  <c r="U91" i="11"/>
  <c r="V91" i="11"/>
  <c r="X91" i="11"/>
  <c r="Y91" i="11"/>
  <c r="Z91" i="11"/>
  <c r="AA91" i="11"/>
  <c r="AB91" i="11"/>
  <c r="AC91" i="11"/>
  <c r="AD91" i="11"/>
  <c r="AE91" i="11"/>
  <c r="AF91" i="11"/>
  <c r="AG91" i="11"/>
  <c r="AI91" i="11"/>
  <c r="AJ91" i="11"/>
  <c r="AM91" i="11"/>
  <c r="AN91" i="11"/>
  <c r="AO91" i="11"/>
  <c r="AP91" i="11"/>
  <c r="AQ91" i="11"/>
  <c r="AR91" i="11"/>
  <c r="AS91" i="11"/>
  <c r="AT91" i="11"/>
  <c r="AW91" i="11"/>
  <c r="AX91" i="11"/>
  <c r="AY91" i="11"/>
  <c r="AZ91" i="11"/>
  <c r="BA91" i="11"/>
  <c r="BB91" i="11"/>
  <c r="BD91" i="11"/>
  <c r="BE91" i="11"/>
  <c r="BF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T92" i="11"/>
  <c r="U92" i="11"/>
  <c r="V92" i="11"/>
  <c r="X92" i="11"/>
  <c r="Y92" i="11"/>
  <c r="Z92" i="11"/>
  <c r="AA92" i="11"/>
  <c r="AB92" i="11"/>
  <c r="AC92" i="11"/>
  <c r="AD92" i="11"/>
  <c r="AE92" i="11"/>
  <c r="AF92" i="11"/>
  <c r="AG92" i="11"/>
  <c r="AI92" i="11"/>
  <c r="AJ92" i="11"/>
  <c r="AM92" i="11"/>
  <c r="AN92" i="11"/>
  <c r="AO92" i="11"/>
  <c r="AP92" i="11"/>
  <c r="AQ92" i="11"/>
  <c r="AR92" i="11"/>
  <c r="AS92" i="11"/>
  <c r="AT92" i="11"/>
  <c r="AW92" i="11"/>
  <c r="AX92" i="11"/>
  <c r="AY92" i="11"/>
  <c r="AZ92" i="11"/>
  <c r="BA92" i="11"/>
  <c r="BB92" i="11"/>
  <c r="BD92" i="11"/>
  <c r="BE92" i="11"/>
  <c r="BF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T93" i="11"/>
  <c r="U93" i="11"/>
  <c r="V93" i="11"/>
  <c r="X93" i="11"/>
  <c r="Y93" i="11"/>
  <c r="Z93" i="11"/>
  <c r="AA93" i="11"/>
  <c r="AB93" i="11"/>
  <c r="AC93" i="11"/>
  <c r="AD93" i="11"/>
  <c r="AE93" i="11"/>
  <c r="AF93" i="11"/>
  <c r="AG93" i="11"/>
  <c r="AI93" i="11"/>
  <c r="AJ93" i="11"/>
  <c r="AM93" i="11"/>
  <c r="AN93" i="11"/>
  <c r="AO93" i="11"/>
  <c r="AP93" i="11"/>
  <c r="AQ93" i="11"/>
  <c r="AR93" i="11"/>
  <c r="AS93" i="11"/>
  <c r="AT93" i="11"/>
  <c r="AW93" i="11"/>
  <c r="AX93" i="11"/>
  <c r="AY93" i="11"/>
  <c r="AZ93" i="11"/>
  <c r="BA93" i="11"/>
  <c r="BB93" i="11"/>
  <c r="BD93" i="11"/>
  <c r="BE93" i="11"/>
  <c r="BF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T94" i="11"/>
  <c r="U94" i="11"/>
  <c r="V94" i="11"/>
  <c r="X94" i="11"/>
  <c r="Y94" i="11"/>
  <c r="Z94" i="11"/>
  <c r="AA94" i="11"/>
  <c r="AB94" i="11"/>
  <c r="AC94" i="11"/>
  <c r="AD94" i="11"/>
  <c r="AE94" i="11"/>
  <c r="AF94" i="11"/>
  <c r="AG94" i="11"/>
  <c r="AI94" i="11"/>
  <c r="AJ94" i="11"/>
  <c r="AM94" i="11"/>
  <c r="AN94" i="11"/>
  <c r="AO94" i="11"/>
  <c r="AP94" i="11"/>
  <c r="AQ94" i="11"/>
  <c r="AR94" i="11"/>
  <c r="AS94" i="11"/>
  <c r="AT94" i="11"/>
  <c r="AW94" i="11"/>
  <c r="AX94" i="11"/>
  <c r="AY94" i="11"/>
  <c r="AZ94" i="11"/>
  <c r="BA94" i="11"/>
  <c r="BB94" i="11"/>
  <c r="BD94" i="11"/>
  <c r="BE94" i="11"/>
  <c r="BF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T95" i="11"/>
  <c r="U95" i="11"/>
  <c r="V95" i="11"/>
  <c r="X95" i="11"/>
  <c r="Y95" i="11"/>
  <c r="Z95" i="11"/>
  <c r="AA95" i="11"/>
  <c r="AB95" i="11"/>
  <c r="AC95" i="11"/>
  <c r="AD95" i="11"/>
  <c r="AE95" i="11"/>
  <c r="AF95" i="11"/>
  <c r="AG95" i="11"/>
  <c r="AI95" i="11"/>
  <c r="AJ95" i="11"/>
  <c r="AM95" i="11"/>
  <c r="AN95" i="11"/>
  <c r="AO95" i="11"/>
  <c r="AP95" i="11"/>
  <c r="AQ95" i="11"/>
  <c r="AR95" i="11"/>
  <c r="AS95" i="11"/>
  <c r="AT95" i="11"/>
  <c r="AW95" i="11"/>
  <c r="AX95" i="11"/>
  <c r="AY95" i="11"/>
  <c r="AZ95" i="11"/>
  <c r="BA95" i="11"/>
  <c r="BB95" i="11"/>
  <c r="BD95" i="11"/>
  <c r="BE95" i="11"/>
  <c r="BF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T96" i="11"/>
  <c r="U96" i="11"/>
  <c r="V96" i="11"/>
  <c r="X96" i="11"/>
  <c r="Y96" i="11"/>
  <c r="Z96" i="11"/>
  <c r="AA96" i="11"/>
  <c r="AB96" i="11"/>
  <c r="AC96" i="11"/>
  <c r="AD96" i="11"/>
  <c r="AE96" i="11"/>
  <c r="AF96" i="11"/>
  <c r="AG96" i="11"/>
  <c r="AI96" i="11"/>
  <c r="AJ96" i="11"/>
  <c r="AM96" i="11"/>
  <c r="AN96" i="11"/>
  <c r="AO96" i="11"/>
  <c r="AP96" i="11"/>
  <c r="AQ96" i="11"/>
  <c r="AR96" i="11"/>
  <c r="AS96" i="11"/>
  <c r="AT96" i="11"/>
  <c r="AW96" i="11"/>
  <c r="AX96" i="11"/>
  <c r="AY96" i="11"/>
  <c r="AZ96" i="11"/>
  <c r="BA96" i="11"/>
  <c r="BB96" i="11"/>
  <c r="BD96" i="11"/>
  <c r="BE96" i="11"/>
  <c r="BF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T97" i="11"/>
  <c r="U97" i="11"/>
  <c r="V97" i="11"/>
  <c r="X97" i="11"/>
  <c r="Y97" i="11"/>
  <c r="Z97" i="11"/>
  <c r="AA97" i="11"/>
  <c r="AB97" i="11"/>
  <c r="AC97" i="11"/>
  <c r="AD97" i="11"/>
  <c r="AE97" i="11"/>
  <c r="AF97" i="11"/>
  <c r="AG97" i="11"/>
  <c r="AI97" i="11"/>
  <c r="AJ97" i="11"/>
  <c r="AM97" i="11"/>
  <c r="AN97" i="11"/>
  <c r="AO97" i="11"/>
  <c r="AP97" i="11"/>
  <c r="AQ97" i="11"/>
  <c r="AR97" i="11"/>
  <c r="AS97" i="11"/>
  <c r="AT97" i="11"/>
  <c r="AW97" i="11"/>
  <c r="AX97" i="11"/>
  <c r="AY97" i="11"/>
  <c r="AZ97" i="11"/>
  <c r="BA97" i="11"/>
  <c r="BB97" i="11"/>
  <c r="BD97" i="11"/>
  <c r="BE97" i="11"/>
  <c r="BF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T98" i="11"/>
  <c r="U98" i="11"/>
  <c r="V98" i="11"/>
  <c r="X98" i="11"/>
  <c r="Y98" i="11"/>
  <c r="Z98" i="11"/>
  <c r="AA98" i="11"/>
  <c r="AB98" i="11"/>
  <c r="AC98" i="11"/>
  <c r="AD98" i="11"/>
  <c r="AE98" i="11"/>
  <c r="AF98" i="11"/>
  <c r="AG98" i="11"/>
  <c r="AI98" i="11"/>
  <c r="AJ98" i="11"/>
  <c r="AM98" i="11"/>
  <c r="AN98" i="11"/>
  <c r="AO98" i="11"/>
  <c r="AP98" i="11"/>
  <c r="AQ98" i="11"/>
  <c r="AR98" i="11"/>
  <c r="AS98" i="11"/>
  <c r="AT98" i="11"/>
  <c r="AW98" i="11"/>
  <c r="AX98" i="11"/>
  <c r="AY98" i="11"/>
  <c r="AZ98" i="11"/>
  <c r="BA98" i="11"/>
  <c r="BB98" i="11"/>
  <c r="BD98" i="11"/>
  <c r="BE98" i="11"/>
  <c r="BF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T99" i="11"/>
  <c r="U99" i="11"/>
  <c r="V99" i="11"/>
  <c r="X99" i="11"/>
  <c r="Y99" i="11"/>
  <c r="Z99" i="11"/>
  <c r="AA99" i="11"/>
  <c r="AB99" i="11"/>
  <c r="AC99" i="11"/>
  <c r="AD99" i="11"/>
  <c r="AE99" i="11"/>
  <c r="AF99" i="11"/>
  <c r="AG99" i="11"/>
  <c r="AI99" i="11"/>
  <c r="AJ99" i="11"/>
  <c r="AM99" i="11"/>
  <c r="AN99" i="11"/>
  <c r="AO99" i="11"/>
  <c r="AP99" i="11"/>
  <c r="AQ99" i="11"/>
  <c r="AR99" i="11"/>
  <c r="AS99" i="11"/>
  <c r="AT99" i="11"/>
  <c r="AW99" i="11"/>
  <c r="AX99" i="11"/>
  <c r="AY99" i="11"/>
  <c r="AZ99" i="11"/>
  <c r="BA99" i="11"/>
  <c r="BB99" i="11"/>
  <c r="BD99" i="11"/>
  <c r="BE99" i="11"/>
  <c r="BF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T100" i="11"/>
  <c r="U100" i="11"/>
  <c r="V100" i="11"/>
  <c r="X100" i="11"/>
  <c r="Y100" i="11"/>
  <c r="Z100" i="11"/>
  <c r="AA100" i="11"/>
  <c r="AB100" i="11"/>
  <c r="AC100" i="11"/>
  <c r="AD100" i="11"/>
  <c r="AE100" i="11"/>
  <c r="AF100" i="11"/>
  <c r="AG100" i="11"/>
  <c r="AI100" i="11"/>
  <c r="AJ100" i="11"/>
  <c r="AM100" i="11"/>
  <c r="AN100" i="11"/>
  <c r="AO100" i="11"/>
  <c r="AP100" i="11"/>
  <c r="AQ100" i="11"/>
  <c r="AR100" i="11"/>
  <c r="AS100" i="11"/>
  <c r="AT100" i="11"/>
  <c r="AW100" i="11"/>
  <c r="AX100" i="11"/>
  <c r="AY100" i="11"/>
  <c r="AZ100" i="11"/>
  <c r="BA100" i="11"/>
  <c r="BB100" i="11"/>
  <c r="BD100" i="11"/>
  <c r="BE100" i="11"/>
  <c r="BF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T101" i="11"/>
  <c r="U101" i="11"/>
  <c r="V101" i="11"/>
  <c r="X101" i="11"/>
  <c r="Y101" i="11"/>
  <c r="Z101" i="11"/>
  <c r="AA101" i="11"/>
  <c r="AB101" i="11"/>
  <c r="AC101" i="11"/>
  <c r="AD101" i="11"/>
  <c r="AE101" i="11"/>
  <c r="AF101" i="11"/>
  <c r="AG101" i="11"/>
  <c r="AI101" i="11"/>
  <c r="AJ101" i="11"/>
  <c r="AM101" i="11"/>
  <c r="AN101" i="11"/>
  <c r="AO101" i="11"/>
  <c r="AP101" i="11"/>
  <c r="AQ101" i="11"/>
  <c r="AR101" i="11"/>
  <c r="AS101" i="11"/>
  <c r="AT101" i="11"/>
  <c r="AW101" i="11"/>
  <c r="AX101" i="11"/>
  <c r="AY101" i="11"/>
  <c r="AZ101" i="11"/>
  <c r="BA101" i="11"/>
  <c r="BB101" i="11"/>
  <c r="BD101" i="11"/>
  <c r="BE101" i="11"/>
  <c r="BF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T102" i="11"/>
  <c r="U102" i="11"/>
  <c r="V102" i="11"/>
  <c r="X102" i="11"/>
  <c r="Y102" i="11"/>
  <c r="Z102" i="11"/>
  <c r="AA102" i="11"/>
  <c r="AB102" i="11"/>
  <c r="AC102" i="11"/>
  <c r="AD102" i="11"/>
  <c r="AE102" i="11"/>
  <c r="AF102" i="11"/>
  <c r="AG102" i="11"/>
  <c r="AI102" i="11"/>
  <c r="AJ102" i="11"/>
  <c r="AM102" i="11"/>
  <c r="AN102" i="11"/>
  <c r="AO102" i="11"/>
  <c r="AP102" i="11"/>
  <c r="AQ102" i="11"/>
  <c r="AR102" i="11"/>
  <c r="AS102" i="11"/>
  <c r="AT102" i="11"/>
  <c r="AW102" i="11"/>
  <c r="AX102" i="11"/>
  <c r="AY102" i="11"/>
  <c r="AZ102" i="11"/>
  <c r="BA102" i="11"/>
  <c r="BB102" i="11"/>
  <c r="BD102" i="11"/>
  <c r="BE102" i="11"/>
  <c r="BF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T103" i="11"/>
  <c r="U103" i="11"/>
  <c r="V103" i="11"/>
  <c r="X103" i="11"/>
  <c r="Y103" i="11"/>
  <c r="Z103" i="11"/>
  <c r="AA103" i="11"/>
  <c r="AB103" i="11"/>
  <c r="AC103" i="11"/>
  <c r="AD103" i="11"/>
  <c r="AE103" i="11"/>
  <c r="AF103" i="11"/>
  <c r="AG103" i="11"/>
  <c r="AI103" i="11"/>
  <c r="AJ103" i="11"/>
  <c r="AM103" i="11"/>
  <c r="AN103" i="11"/>
  <c r="AO103" i="11"/>
  <c r="AP103" i="11"/>
  <c r="AQ103" i="11"/>
  <c r="AR103" i="11"/>
  <c r="AS103" i="11"/>
  <c r="AT103" i="11"/>
  <c r="AW103" i="11"/>
  <c r="AX103" i="11"/>
  <c r="AY103" i="11"/>
  <c r="AZ103" i="11"/>
  <c r="BA103" i="11"/>
  <c r="BB103" i="11"/>
  <c r="BD103" i="11"/>
  <c r="BE103" i="11"/>
  <c r="BF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T104" i="11"/>
  <c r="U104" i="11"/>
  <c r="V104" i="11"/>
  <c r="X104" i="11"/>
  <c r="Y104" i="11"/>
  <c r="Z104" i="11"/>
  <c r="AA104" i="11"/>
  <c r="AB104" i="11"/>
  <c r="AC104" i="11"/>
  <c r="AD104" i="11"/>
  <c r="AE104" i="11"/>
  <c r="AF104" i="11"/>
  <c r="AG104" i="11"/>
  <c r="AI104" i="11"/>
  <c r="AJ104" i="11"/>
  <c r="AM104" i="11"/>
  <c r="AN104" i="11"/>
  <c r="AO104" i="11"/>
  <c r="AP104" i="11"/>
  <c r="AQ104" i="11"/>
  <c r="AR104" i="11"/>
  <c r="AS104" i="11"/>
  <c r="AT104" i="11"/>
  <c r="AW104" i="11"/>
  <c r="AX104" i="11"/>
  <c r="AY104" i="11"/>
  <c r="AZ104" i="11"/>
  <c r="BA104" i="11"/>
  <c r="BB104" i="11"/>
  <c r="BD104" i="11"/>
  <c r="BE104" i="11"/>
  <c r="BF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T105" i="11"/>
  <c r="U105" i="11"/>
  <c r="V105" i="11"/>
  <c r="X105" i="11"/>
  <c r="Y105" i="11"/>
  <c r="Z105" i="11"/>
  <c r="AA105" i="11"/>
  <c r="AB105" i="11"/>
  <c r="AC105" i="11"/>
  <c r="AD105" i="11"/>
  <c r="AE105" i="11"/>
  <c r="AF105" i="11"/>
  <c r="AG105" i="11"/>
  <c r="AI105" i="11"/>
  <c r="AJ105" i="11"/>
  <c r="AM105" i="11"/>
  <c r="AN105" i="11"/>
  <c r="AO105" i="11"/>
  <c r="AP105" i="11"/>
  <c r="AQ105" i="11"/>
  <c r="AR105" i="11"/>
  <c r="AS105" i="11"/>
  <c r="AT105" i="11"/>
  <c r="AW105" i="11"/>
  <c r="AX105" i="11"/>
  <c r="AY105" i="11"/>
  <c r="AZ105" i="11"/>
  <c r="BA105" i="11"/>
  <c r="BB105" i="11"/>
  <c r="BD105" i="11"/>
  <c r="BE105" i="11"/>
  <c r="BF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T106" i="11"/>
  <c r="U106" i="11"/>
  <c r="V106" i="11"/>
  <c r="X106" i="11"/>
  <c r="Y106" i="11"/>
  <c r="Z106" i="11"/>
  <c r="AA106" i="11"/>
  <c r="AB106" i="11"/>
  <c r="AC106" i="11"/>
  <c r="AD106" i="11"/>
  <c r="AE106" i="11"/>
  <c r="AF106" i="11"/>
  <c r="AG106" i="11"/>
  <c r="AI106" i="11"/>
  <c r="AJ106" i="11"/>
  <c r="AM106" i="11"/>
  <c r="AN106" i="11"/>
  <c r="AO106" i="11"/>
  <c r="AP106" i="11"/>
  <c r="AQ106" i="11"/>
  <c r="AR106" i="11"/>
  <c r="AS106" i="11"/>
  <c r="AT106" i="11"/>
  <c r="AW106" i="11"/>
  <c r="AX106" i="11"/>
  <c r="AY106" i="11"/>
  <c r="AZ106" i="11"/>
  <c r="BA106" i="11"/>
  <c r="BB106" i="11"/>
  <c r="BD106" i="11"/>
  <c r="BE106" i="11"/>
  <c r="BF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T107" i="11"/>
  <c r="U107" i="11"/>
  <c r="V107" i="11"/>
  <c r="X107" i="11"/>
  <c r="Y107" i="11"/>
  <c r="Z107" i="11"/>
  <c r="AA107" i="11"/>
  <c r="AB107" i="11"/>
  <c r="AC107" i="11"/>
  <c r="AD107" i="11"/>
  <c r="AE107" i="11"/>
  <c r="AF107" i="11"/>
  <c r="AG107" i="11"/>
  <c r="AI107" i="11"/>
  <c r="AJ107" i="11"/>
  <c r="AM107" i="11"/>
  <c r="AN107" i="11"/>
  <c r="AO107" i="11"/>
  <c r="AP107" i="11"/>
  <c r="AQ107" i="11"/>
  <c r="AR107" i="11"/>
  <c r="AS107" i="11"/>
  <c r="AT107" i="11"/>
  <c r="AW107" i="11"/>
  <c r="AX107" i="11"/>
  <c r="AY107" i="11"/>
  <c r="AZ107" i="11"/>
  <c r="BA107" i="11"/>
  <c r="BB107" i="11"/>
  <c r="BD107" i="11"/>
  <c r="BE107" i="11"/>
  <c r="BF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C1" i="9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T1" i="9"/>
  <c r="U1" i="9"/>
  <c r="V1" i="9"/>
  <c r="X1" i="9"/>
  <c r="Y1" i="9"/>
  <c r="Z1" i="9"/>
  <c r="AA1" i="9"/>
  <c r="AB1" i="9"/>
  <c r="AC1" i="9"/>
  <c r="AD1" i="9"/>
  <c r="AE1" i="9"/>
  <c r="AF1" i="9"/>
  <c r="AG1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T2" i="9"/>
  <c r="U2" i="9"/>
  <c r="V2" i="9"/>
  <c r="X2" i="9"/>
  <c r="Y2" i="9"/>
  <c r="Z2" i="9"/>
  <c r="AA2" i="9"/>
  <c r="AB2" i="9"/>
  <c r="AC2" i="9"/>
  <c r="AD2" i="9"/>
  <c r="AE2" i="9"/>
  <c r="AF2" i="9"/>
  <c r="AG2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T3" i="9"/>
  <c r="U3" i="9"/>
  <c r="V3" i="9"/>
  <c r="X3" i="9"/>
  <c r="Y3" i="9"/>
  <c r="Z3" i="9"/>
  <c r="AA3" i="9"/>
  <c r="AB3" i="9"/>
  <c r="AC3" i="9"/>
  <c r="AD3" i="9"/>
  <c r="AE3" i="9"/>
  <c r="AF3" i="9"/>
  <c r="AG3" i="9"/>
  <c r="H4" i="9"/>
  <c r="K4" i="9"/>
  <c r="AM5" i="9"/>
  <c r="AX6" i="9"/>
  <c r="AY6" i="9"/>
  <c r="AZ6" i="9"/>
  <c r="BA6" i="9"/>
  <c r="BB6" i="9"/>
  <c r="BC6" i="9"/>
  <c r="BD6" i="9"/>
  <c r="BE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B7" i="9"/>
  <c r="AC7" i="9"/>
  <c r="AD7" i="9"/>
  <c r="AE7" i="9"/>
  <c r="AF7" i="9"/>
  <c r="AG7" i="9"/>
  <c r="AH7" i="9"/>
  <c r="AJ7" i="9"/>
  <c r="B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U8" i="9"/>
  <c r="V8" i="9"/>
  <c r="X8" i="9"/>
  <c r="Y8" i="9"/>
  <c r="Z8" i="9"/>
  <c r="AA8" i="9"/>
  <c r="AB8" i="9"/>
  <c r="AC8" i="9"/>
  <c r="AD8" i="9"/>
  <c r="AE8" i="9"/>
  <c r="AG8" i="9"/>
  <c r="AH8" i="9"/>
  <c r="AJ8" i="9"/>
  <c r="AM8" i="9"/>
  <c r="AN8" i="9"/>
  <c r="AO8" i="9"/>
  <c r="AP8" i="9"/>
  <c r="AQ8" i="9"/>
  <c r="AR8" i="9"/>
  <c r="AS8" i="9"/>
  <c r="AT8" i="9"/>
  <c r="AU8" i="9"/>
  <c r="AX8" i="9"/>
  <c r="AY8" i="9"/>
  <c r="AZ8" i="9"/>
  <c r="BA8" i="9"/>
  <c r="BB8" i="9"/>
  <c r="BC8" i="9"/>
  <c r="BD8" i="9"/>
  <c r="BE8" i="9"/>
  <c r="BH8" i="9"/>
  <c r="BI8" i="9"/>
  <c r="BJ8" i="9"/>
  <c r="B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U9" i="9"/>
  <c r="V9" i="9"/>
  <c r="X9" i="9"/>
  <c r="Y9" i="9"/>
  <c r="Z9" i="9"/>
  <c r="AA9" i="9"/>
  <c r="AB9" i="9"/>
  <c r="AC9" i="9"/>
  <c r="AD9" i="9"/>
  <c r="AE9" i="9"/>
  <c r="AG9" i="9"/>
  <c r="AH9" i="9"/>
  <c r="AJ9" i="9"/>
  <c r="AM9" i="9"/>
  <c r="AN9" i="9"/>
  <c r="AO9" i="9"/>
  <c r="AP9" i="9"/>
  <c r="AQ9" i="9"/>
  <c r="AR9" i="9"/>
  <c r="AS9" i="9"/>
  <c r="AT9" i="9"/>
  <c r="AU9" i="9"/>
  <c r="AX9" i="9"/>
  <c r="AY9" i="9"/>
  <c r="AZ9" i="9"/>
  <c r="BA9" i="9"/>
  <c r="BB9" i="9"/>
  <c r="BC9" i="9"/>
  <c r="BD9" i="9"/>
  <c r="BE9" i="9"/>
  <c r="BH9" i="9"/>
  <c r="BI9" i="9"/>
  <c r="BJ9" i="9"/>
  <c r="BK9" i="9"/>
  <c r="BL9" i="9"/>
  <c r="B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U10" i="9"/>
  <c r="V10" i="9"/>
  <c r="X10" i="9"/>
  <c r="Y10" i="9"/>
  <c r="Z10" i="9"/>
  <c r="AA10" i="9"/>
  <c r="AB10" i="9"/>
  <c r="AC10" i="9"/>
  <c r="AD10" i="9"/>
  <c r="AE10" i="9"/>
  <c r="AG10" i="9"/>
  <c r="AH10" i="9"/>
  <c r="AJ10" i="9"/>
  <c r="AM10" i="9"/>
  <c r="AN10" i="9"/>
  <c r="AO10" i="9"/>
  <c r="AP10" i="9"/>
  <c r="AQ10" i="9"/>
  <c r="AR10" i="9"/>
  <c r="AS10" i="9"/>
  <c r="AT10" i="9"/>
  <c r="AU10" i="9"/>
  <c r="AX10" i="9"/>
  <c r="AY10" i="9"/>
  <c r="AZ10" i="9"/>
  <c r="BA10" i="9"/>
  <c r="BB10" i="9"/>
  <c r="BC10" i="9"/>
  <c r="BD10" i="9"/>
  <c r="BE10" i="9"/>
  <c r="BH10" i="9"/>
  <c r="BI10" i="9"/>
  <c r="BJ10" i="9"/>
  <c r="BK10" i="9"/>
  <c r="BL10" i="9"/>
  <c r="B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U11" i="9"/>
  <c r="V11" i="9"/>
  <c r="X11" i="9"/>
  <c r="Y11" i="9"/>
  <c r="Z11" i="9"/>
  <c r="AA11" i="9"/>
  <c r="AB11" i="9"/>
  <c r="AC11" i="9"/>
  <c r="AD11" i="9"/>
  <c r="AE11" i="9"/>
  <c r="AG11" i="9"/>
  <c r="AH11" i="9"/>
  <c r="AJ11" i="9"/>
  <c r="AM11" i="9"/>
  <c r="AN11" i="9"/>
  <c r="AO11" i="9"/>
  <c r="AP11" i="9"/>
  <c r="AQ11" i="9"/>
  <c r="AR11" i="9"/>
  <c r="AS11" i="9"/>
  <c r="AT11" i="9"/>
  <c r="AU11" i="9"/>
  <c r="AX11" i="9"/>
  <c r="AY11" i="9"/>
  <c r="AZ11" i="9"/>
  <c r="BA11" i="9"/>
  <c r="BB11" i="9"/>
  <c r="BC11" i="9"/>
  <c r="BD11" i="9"/>
  <c r="BE11" i="9"/>
  <c r="BH11" i="9"/>
  <c r="BI11" i="9"/>
  <c r="BJ11" i="9"/>
  <c r="BK11" i="9"/>
  <c r="BL11" i="9"/>
  <c r="B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T12" i="9"/>
  <c r="U12" i="9"/>
  <c r="V12" i="9"/>
  <c r="X12" i="9"/>
  <c r="Y12" i="9"/>
  <c r="Z12" i="9"/>
  <c r="AA12" i="9"/>
  <c r="AB12" i="9"/>
  <c r="AC12" i="9"/>
  <c r="AD12" i="9"/>
  <c r="AE12" i="9"/>
  <c r="AG12" i="9"/>
  <c r="AH12" i="9"/>
  <c r="AJ12" i="9"/>
  <c r="AM12" i="9"/>
  <c r="AN12" i="9"/>
  <c r="AO12" i="9"/>
  <c r="AP12" i="9"/>
  <c r="AQ12" i="9"/>
  <c r="AR12" i="9"/>
  <c r="AS12" i="9"/>
  <c r="AT12" i="9"/>
  <c r="AU12" i="9"/>
  <c r="AX12" i="9"/>
  <c r="AY12" i="9"/>
  <c r="AZ12" i="9"/>
  <c r="BA12" i="9"/>
  <c r="BB12" i="9"/>
  <c r="BC12" i="9"/>
  <c r="BD12" i="9"/>
  <c r="BE12" i="9"/>
  <c r="BH12" i="9"/>
  <c r="BI12" i="9"/>
  <c r="BJ12" i="9"/>
  <c r="BK12" i="9"/>
  <c r="BL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T13" i="9"/>
  <c r="U13" i="9"/>
  <c r="V13" i="9"/>
  <c r="X13" i="9"/>
  <c r="Y13" i="9"/>
  <c r="Z13" i="9"/>
  <c r="AA13" i="9"/>
  <c r="AB13" i="9"/>
  <c r="AC13" i="9"/>
  <c r="AD13" i="9"/>
  <c r="AE13" i="9"/>
  <c r="AG13" i="9"/>
  <c r="AH13" i="9"/>
  <c r="AJ13" i="9"/>
  <c r="AM13" i="9"/>
  <c r="AN13" i="9"/>
  <c r="AO13" i="9"/>
  <c r="AP13" i="9"/>
  <c r="AQ13" i="9"/>
  <c r="AR13" i="9"/>
  <c r="AS13" i="9"/>
  <c r="AT13" i="9"/>
  <c r="AU13" i="9"/>
  <c r="AX13" i="9"/>
  <c r="AY13" i="9"/>
  <c r="AZ13" i="9"/>
  <c r="BA13" i="9"/>
  <c r="BB13" i="9"/>
  <c r="BC13" i="9"/>
  <c r="BD13" i="9"/>
  <c r="BE13" i="9"/>
  <c r="BH13" i="9"/>
  <c r="BI13" i="9"/>
  <c r="BJ13" i="9"/>
  <c r="BK13" i="9"/>
  <c r="BL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T14" i="9"/>
  <c r="U14" i="9"/>
  <c r="V14" i="9"/>
  <c r="X14" i="9"/>
  <c r="Y14" i="9"/>
  <c r="Z14" i="9"/>
  <c r="AA14" i="9"/>
  <c r="AB14" i="9"/>
  <c r="AC14" i="9"/>
  <c r="AD14" i="9"/>
  <c r="AE14" i="9"/>
  <c r="AG14" i="9"/>
  <c r="AH14" i="9"/>
  <c r="AJ14" i="9"/>
  <c r="AM14" i="9"/>
  <c r="AN14" i="9"/>
  <c r="AO14" i="9"/>
  <c r="AP14" i="9"/>
  <c r="AQ14" i="9"/>
  <c r="AR14" i="9"/>
  <c r="AS14" i="9"/>
  <c r="AT14" i="9"/>
  <c r="AU14" i="9"/>
  <c r="AX14" i="9"/>
  <c r="AY14" i="9"/>
  <c r="AZ14" i="9"/>
  <c r="BA14" i="9"/>
  <c r="BB14" i="9"/>
  <c r="BC14" i="9"/>
  <c r="BD14" i="9"/>
  <c r="BE14" i="9"/>
  <c r="BH14" i="9"/>
  <c r="BI14" i="9"/>
  <c r="BJ14" i="9"/>
  <c r="BK14" i="9"/>
  <c r="BL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T15" i="9"/>
  <c r="U15" i="9"/>
  <c r="V15" i="9"/>
  <c r="X15" i="9"/>
  <c r="Y15" i="9"/>
  <c r="Z15" i="9"/>
  <c r="AA15" i="9"/>
  <c r="AB15" i="9"/>
  <c r="AC15" i="9"/>
  <c r="AD15" i="9"/>
  <c r="AE15" i="9"/>
  <c r="AG15" i="9"/>
  <c r="AH15" i="9"/>
  <c r="AJ15" i="9"/>
  <c r="AM15" i="9"/>
  <c r="AN15" i="9"/>
  <c r="AO15" i="9"/>
  <c r="AP15" i="9"/>
  <c r="AQ15" i="9"/>
  <c r="AR15" i="9"/>
  <c r="AS15" i="9"/>
  <c r="AT15" i="9"/>
  <c r="AU15" i="9"/>
  <c r="AX15" i="9"/>
  <c r="AY15" i="9"/>
  <c r="AZ15" i="9"/>
  <c r="BA15" i="9"/>
  <c r="BB15" i="9"/>
  <c r="BC15" i="9"/>
  <c r="BD15" i="9"/>
  <c r="BE15" i="9"/>
  <c r="BH15" i="9"/>
  <c r="BI15" i="9"/>
  <c r="BJ15" i="9"/>
  <c r="BK15" i="9"/>
  <c r="BL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T16" i="9"/>
  <c r="U16" i="9"/>
  <c r="V16" i="9"/>
  <c r="X16" i="9"/>
  <c r="Y16" i="9"/>
  <c r="Z16" i="9"/>
  <c r="AA16" i="9"/>
  <c r="AB16" i="9"/>
  <c r="AC16" i="9"/>
  <c r="AD16" i="9"/>
  <c r="AE16" i="9"/>
  <c r="AG16" i="9"/>
  <c r="AH16" i="9"/>
  <c r="AJ16" i="9"/>
  <c r="AM16" i="9"/>
  <c r="AN16" i="9"/>
  <c r="AO16" i="9"/>
  <c r="AP16" i="9"/>
  <c r="AQ16" i="9"/>
  <c r="AR16" i="9"/>
  <c r="AS16" i="9"/>
  <c r="AT16" i="9"/>
  <c r="AU16" i="9"/>
  <c r="AX16" i="9"/>
  <c r="AY16" i="9"/>
  <c r="AZ16" i="9"/>
  <c r="BA16" i="9"/>
  <c r="BB16" i="9"/>
  <c r="BC16" i="9"/>
  <c r="BD16" i="9"/>
  <c r="BE16" i="9"/>
  <c r="BH16" i="9"/>
  <c r="BI16" i="9"/>
  <c r="BJ16" i="9"/>
  <c r="BK16" i="9"/>
  <c r="BL16" i="9"/>
  <c r="B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T17" i="9"/>
  <c r="U17" i="9"/>
  <c r="V17" i="9"/>
  <c r="X17" i="9"/>
  <c r="Y17" i="9"/>
  <c r="Z17" i="9"/>
  <c r="AA17" i="9"/>
  <c r="AB17" i="9"/>
  <c r="AC17" i="9"/>
  <c r="AD17" i="9"/>
  <c r="AE17" i="9"/>
  <c r="AG17" i="9"/>
  <c r="AH17" i="9"/>
  <c r="AJ17" i="9"/>
  <c r="AM17" i="9"/>
  <c r="AN17" i="9"/>
  <c r="AO17" i="9"/>
  <c r="AP17" i="9"/>
  <c r="AQ17" i="9"/>
  <c r="AR17" i="9"/>
  <c r="AS17" i="9"/>
  <c r="AT17" i="9"/>
  <c r="AU17" i="9"/>
  <c r="AX17" i="9"/>
  <c r="AY17" i="9"/>
  <c r="AZ17" i="9"/>
  <c r="BA17" i="9"/>
  <c r="BB17" i="9"/>
  <c r="BC17" i="9"/>
  <c r="BD17" i="9"/>
  <c r="BE17" i="9"/>
  <c r="BH17" i="9"/>
  <c r="BI17" i="9"/>
  <c r="BJ17" i="9"/>
  <c r="BK17" i="9"/>
  <c r="BL17" i="9"/>
  <c r="B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T18" i="9"/>
  <c r="U18" i="9"/>
  <c r="V18" i="9"/>
  <c r="X18" i="9"/>
  <c r="Y18" i="9"/>
  <c r="Z18" i="9"/>
  <c r="AA18" i="9"/>
  <c r="AB18" i="9"/>
  <c r="AC18" i="9"/>
  <c r="AD18" i="9"/>
  <c r="AE18" i="9"/>
  <c r="AG18" i="9"/>
  <c r="AH18" i="9"/>
  <c r="AJ18" i="9"/>
  <c r="AM18" i="9"/>
  <c r="AN18" i="9"/>
  <c r="AO18" i="9"/>
  <c r="AP18" i="9"/>
  <c r="AQ18" i="9"/>
  <c r="AR18" i="9"/>
  <c r="AS18" i="9"/>
  <c r="AT18" i="9"/>
  <c r="AU18" i="9"/>
  <c r="AX18" i="9"/>
  <c r="AY18" i="9"/>
  <c r="AZ18" i="9"/>
  <c r="BA18" i="9"/>
  <c r="BB18" i="9"/>
  <c r="BC18" i="9"/>
  <c r="BD18" i="9"/>
  <c r="BE18" i="9"/>
  <c r="BH18" i="9"/>
  <c r="BI18" i="9"/>
  <c r="BJ18" i="9"/>
  <c r="BK18" i="9"/>
  <c r="BL18" i="9"/>
  <c r="B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T19" i="9"/>
  <c r="U19" i="9"/>
  <c r="V19" i="9"/>
  <c r="X19" i="9"/>
  <c r="Y19" i="9"/>
  <c r="Z19" i="9"/>
  <c r="AA19" i="9"/>
  <c r="AB19" i="9"/>
  <c r="AC19" i="9"/>
  <c r="AD19" i="9"/>
  <c r="AE19" i="9"/>
  <c r="AG19" i="9"/>
  <c r="AH19" i="9"/>
  <c r="AJ19" i="9"/>
  <c r="AM19" i="9"/>
  <c r="AN19" i="9"/>
  <c r="AO19" i="9"/>
  <c r="AP19" i="9"/>
  <c r="AQ19" i="9"/>
  <c r="AR19" i="9"/>
  <c r="AS19" i="9"/>
  <c r="AT19" i="9"/>
  <c r="AU19" i="9"/>
  <c r="AX19" i="9"/>
  <c r="AY19" i="9"/>
  <c r="AZ19" i="9"/>
  <c r="BA19" i="9"/>
  <c r="BB19" i="9"/>
  <c r="BC19" i="9"/>
  <c r="BD19" i="9"/>
  <c r="BE19" i="9"/>
  <c r="BH19" i="9"/>
  <c r="BI19" i="9"/>
  <c r="BJ19" i="9"/>
  <c r="BK19" i="9"/>
  <c r="BL19" i="9"/>
  <c r="B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T20" i="9"/>
  <c r="U20" i="9"/>
  <c r="V20" i="9"/>
  <c r="X20" i="9"/>
  <c r="Y20" i="9"/>
  <c r="Z20" i="9"/>
  <c r="AA20" i="9"/>
  <c r="AB20" i="9"/>
  <c r="AC20" i="9"/>
  <c r="AD20" i="9"/>
  <c r="AE20" i="9"/>
  <c r="AG20" i="9"/>
  <c r="AH20" i="9"/>
  <c r="AJ20" i="9"/>
  <c r="AM20" i="9"/>
  <c r="AN20" i="9"/>
  <c r="AO20" i="9"/>
  <c r="AP20" i="9"/>
  <c r="AQ20" i="9"/>
  <c r="AR20" i="9"/>
  <c r="AS20" i="9"/>
  <c r="AT20" i="9"/>
  <c r="AU20" i="9"/>
  <c r="AX20" i="9"/>
  <c r="AY20" i="9"/>
  <c r="AZ20" i="9"/>
  <c r="BA20" i="9"/>
  <c r="BB20" i="9"/>
  <c r="BC20" i="9"/>
  <c r="BD20" i="9"/>
  <c r="BE20" i="9"/>
  <c r="BH20" i="9"/>
  <c r="BI20" i="9"/>
  <c r="BJ20" i="9"/>
  <c r="BK20" i="9"/>
  <c r="BL20" i="9"/>
  <c r="B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T21" i="9"/>
  <c r="U21" i="9"/>
  <c r="V21" i="9"/>
  <c r="X21" i="9"/>
  <c r="Y21" i="9"/>
  <c r="Z21" i="9"/>
  <c r="AA21" i="9"/>
  <c r="AB21" i="9"/>
  <c r="AC21" i="9"/>
  <c r="AD21" i="9"/>
  <c r="AE21" i="9"/>
  <c r="AG21" i="9"/>
  <c r="AH21" i="9"/>
  <c r="AJ21" i="9"/>
  <c r="AM21" i="9"/>
  <c r="AN21" i="9"/>
  <c r="AO21" i="9"/>
  <c r="AP21" i="9"/>
  <c r="AQ21" i="9"/>
  <c r="AR21" i="9"/>
  <c r="AS21" i="9"/>
  <c r="AT21" i="9"/>
  <c r="AU21" i="9"/>
  <c r="AX21" i="9"/>
  <c r="AY21" i="9"/>
  <c r="AZ21" i="9"/>
  <c r="BA21" i="9"/>
  <c r="BB21" i="9"/>
  <c r="BC21" i="9"/>
  <c r="BD21" i="9"/>
  <c r="BE21" i="9"/>
  <c r="BH21" i="9"/>
  <c r="BI21" i="9"/>
  <c r="BJ21" i="9"/>
  <c r="BK21" i="9"/>
  <c r="BL21" i="9"/>
  <c r="B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T22" i="9"/>
  <c r="U22" i="9"/>
  <c r="V22" i="9"/>
  <c r="X22" i="9"/>
  <c r="Y22" i="9"/>
  <c r="Z22" i="9"/>
  <c r="AA22" i="9"/>
  <c r="AB22" i="9"/>
  <c r="AC22" i="9"/>
  <c r="AD22" i="9"/>
  <c r="AE22" i="9"/>
  <c r="AG22" i="9"/>
  <c r="AH22" i="9"/>
  <c r="AJ22" i="9"/>
  <c r="AM22" i="9"/>
  <c r="AN22" i="9"/>
  <c r="AO22" i="9"/>
  <c r="AP22" i="9"/>
  <c r="AQ22" i="9"/>
  <c r="AR22" i="9"/>
  <c r="AS22" i="9"/>
  <c r="AT22" i="9"/>
  <c r="AU22" i="9"/>
  <c r="AX22" i="9"/>
  <c r="AY22" i="9"/>
  <c r="AZ22" i="9"/>
  <c r="BA22" i="9"/>
  <c r="BB22" i="9"/>
  <c r="BC22" i="9"/>
  <c r="BD22" i="9"/>
  <c r="BE22" i="9"/>
  <c r="BH22" i="9"/>
  <c r="BI22" i="9"/>
  <c r="BJ22" i="9"/>
  <c r="BK22" i="9"/>
  <c r="BL22" i="9"/>
  <c r="B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T23" i="9"/>
  <c r="U23" i="9"/>
  <c r="V23" i="9"/>
  <c r="X23" i="9"/>
  <c r="Y23" i="9"/>
  <c r="Z23" i="9"/>
  <c r="AA23" i="9"/>
  <c r="AB23" i="9"/>
  <c r="AC23" i="9"/>
  <c r="AD23" i="9"/>
  <c r="AE23" i="9"/>
  <c r="AG23" i="9"/>
  <c r="AH23" i="9"/>
  <c r="AJ23" i="9"/>
  <c r="AM23" i="9"/>
  <c r="AN23" i="9"/>
  <c r="AO23" i="9"/>
  <c r="AP23" i="9"/>
  <c r="AQ23" i="9"/>
  <c r="AR23" i="9"/>
  <c r="AS23" i="9"/>
  <c r="AT23" i="9"/>
  <c r="AU23" i="9"/>
  <c r="AX23" i="9"/>
  <c r="AY23" i="9"/>
  <c r="AZ23" i="9"/>
  <c r="BA23" i="9"/>
  <c r="BB23" i="9"/>
  <c r="BC23" i="9"/>
  <c r="BD23" i="9"/>
  <c r="BE23" i="9"/>
  <c r="BH23" i="9"/>
  <c r="BI23" i="9"/>
  <c r="BJ23" i="9"/>
  <c r="BK23" i="9"/>
  <c r="BL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T24" i="9"/>
  <c r="U24" i="9"/>
  <c r="V24" i="9"/>
  <c r="X24" i="9"/>
  <c r="Y24" i="9"/>
  <c r="Z24" i="9"/>
  <c r="AA24" i="9"/>
  <c r="AB24" i="9"/>
  <c r="AC24" i="9"/>
  <c r="AD24" i="9"/>
  <c r="AE24" i="9"/>
  <c r="AG24" i="9"/>
  <c r="AJ24" i="9"/>
  <c r="AM24" i="9"/>
  <c r="AN24" i="9"/>
  <c r="AO24" i="9"/>
  <c r="AP24" i="9"/>
  <c r="AQ24" i="9"/>
  <c r="AR24" i="9"/>
  <c r="AS24" i="9"/>
  <c r="AT24" i="9"/>
  <c r="AU24" i="9"/>
  <c r="AX24" i="9"/>
  <c r="AY24" i="9"/>
  <c r="AZ24" i="9"/>
  <c r="BA24" i="9"/>
  <c r="BB24" i="9"/>
  <c r="BC24" i="9"/>
  <c r="BD24" i="9"/>
  <c r="BE24" i="9"/>
  <c r="BH24" i="9"/>
  <c r="BI24" i="9"/>
  <c r="BJ24" i="9"/>
  <c r="BK24" i="9"/>
  <c r="BL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T25" i="9"/>
  <c r="U25" i="9"/>
  <c r="V25" i="9"/>
  <c r="X25" i="9"/>
  <c r="Y25" i="9"/>
  <c r="Z25" i="9"/>
  <c r="AA25" i="9"/>
  <c r="AB25" i="9"/>
  <c r="AC25" i="9"/>
  <c r="AD25" i="9"/>
  <c r="AE25" i="9"/>
  <c r="AG25" i="9"/>
  <c r="AJ25" i="9"/>
  <c r="AM25" i="9"/>
  <c r="AN25" i="9"/>
  <c r="AO25" i="9"/>
  <c r="AP25" i="9"/>
  <c r="AQ25" i="9"/>
  <c r="AR25" i="9"/>
  <c r="AS25" i="9"/>
  <c r="AT25" i="9"/>
  <c r="AU25" i="9"/>
  <c r="AX25" i="9"/>
  <c r="AY25" i="9"/>
  <c r="AZ25" i="9"/>
  <c r="BA25" i="9"/>
  <c r="BB25" i="9"/>
  <c r="BC25" i="9"/>
  <c r="BD25" i="9"/>
  <c r="BE25" i="9"/>
  <c r="BH25" i="9"/>
  <c r="BI25" i="9"/>
  <c r="BJ25" i="9"/>
  <c r="BK25" i="9"/>
  <c r="BL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T26" i="9"/>
  <c r="U26" i="9"/>
  <c r="V26" i="9"/>
  <c r="X26" i="9"/>
  <c r="Y26" i="9"/>
  <c r="Z26" i="9"/>
  <c r="AA26" i="9"/>
  <c r="AB26" i="9"/>
  <c r="AC26" i="9"/>
  <c r="AD26" i="9"/>
  <c r="AE26" i="9"/>
  <c r="AG26" i="9"/>
  <c r="AJ26" i="9"/>
  <c r="AM26" i="9"/>
  <c r="AN26" i="9"/>
  <c r="AO26" i="9"/>
  <c r="AP26" i="9"/>
  <c r="AQ26" i="9"/>
  <c r="AR26" i="9"/>
  <c r="AS26" i="9"/>
  <c r="AT26" i="9"/>
  <c r="AU26" i="9"/>
  <c r="AX26" i="9"/>
  <c r="AY26" i="9"/>
  <c r="AZ26" i="9"/>
  <c r="BA26" i="9"/>
  <c r="BB26" i="9"/>
  <c r="BC26" i="9"/>
  <c r="BD26" i="9"/>
  <c r="BE26" i="9"/>
  <c r="BH26" i="9"/>
  <c r="BI26" i="9"/>
  <c r="BJ26" i="9"/>
  <c r="BK26" i="9"/>
  <c r="BL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T27" i="9"/>
  <c r="U27" i="9"/>
  <c r="V27" i="9"/>
  <c r="X27" i="9"/>
  <c r="Y27" i="9"/>
  <c r="Z27" i="9"/>
  <c r="AA27" i="9"/>
  <c r="AB27" i="9"/>
  <c r="AC27" i="9"/>
  <c r="AD27" i="9"/>
  <c r="AE27" i="9"/>
  <c r="AG27" i="9"/>
  <c r="AJ27" i="9"/>
  <c r="AM27" i="9"/>
  <c r="AN27" i="9"/>
  <c r="AO27" i="9"/>
  <c r="AP27" i="9"/>
  <c r="AQ27" i="9"/>
  <c r="AR27" i="9"/>
  <c r="AS27" i="9"/>
  <c r="AT27" i="9"/>
  <c r="AU27" i="9"/>
  <c r="AX27" i="9"/>
  <c r="AY27" i="9"/>
  <c r="AZ27" i="9"/>
  <c r="BA27" i="9"/>
  <c r="BB27" i="9"/>
  <c r="BC27" i="9"/>
  <c r="BD27" i="9"/>
  <c r="BE27" i="9"/>
  <c r="BH27" i="9"/>
  <c r="BI27" i="9"/>
  <c r="BJ27" i="9"/>
  <c r="BK27" i="9"/>
  <c r="BL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T28" i="9"/>
  <c r="U28" i="9"/>
  <c r="V28" i="9"/>
  <c r="X28" i="9"/>
  <c r="Y28" i="9"/>
  <c r="Z28" i="9"/>
  <c r="AA28" i="9"/>
  <c r="AB28" i="9"/>
  <c r="AC28" i="9"/>
  <c r="AD28" i="9"/>
  <c r="AE28" i="9"/>
  <c r="AG28" i="9"/>
  <c r="AJ28" i="9"/>
  <c r="AM28" i="9"/>
  <c r="AN28" i="9"/>
  <c r="AO28" i="9"/>
  <c r="AP28" i="9"/>
  <c r="AQ28" i="9"/>
  <c r="AR28" i="9"/>
  <c r="AS28" i="9"/>
  <c r="AT28" i="9"/>
  <c r="AU28" i="9"/>
  <c r="AX28" i="9"/>
  <c r="AY28" i="9"/>
  <c r="AZ28" i="9"/>
  <c r="BA28" i="9"/>
  <c r="BB28" i="9"/>
  <c r="BC28" i="9"/>
  <c r="BD28" i="9"/>
  <c r="BE28" i="9"/>
  <c r="BH28" i="9"/>
  <c r="BI28" i="9"/>
  <c r="BJ28" i="9"/>
  <c r="BK28" i="9"/>
  <c r="BL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T29" i="9"/>
  <c r="U29" i="9"/>
  <c r="V29" i="9"/>
  <c r="X29" i="9"/>
  <c r="Y29" i="9"/>
  <c r="Z29" i="9"/>
  <c r="AA29" i="9"/>
  <c r="AB29" i="9"/>
  <c r="AC29" i="9"/>
  <c r="AD29" i="9"/>
  <c r="AE29" i="9"/>
  <c r="AG29" i="9"/>
  <c r="AJ29" i="9"/>
  <c r="AM29" i="9"/>
  <c r="AN29" i="9"/>
  <c r="AO29" i="9"/>
  <c r="AP29" i="9"/>
  <c r="AQ29" i="9"/>
  <c r="AR29" i="9"/>
  <c r="AS29" i="9"/>
  <c r="AT29" i="9"/>
  <c r="AU29" i="9"/>
  <c r="AX29" i="9"/>
  <c r="AY29" i="9"/>
  <c r="AZ29" i="9"/>
  <c r="BA29" i="9"/>
  <c r="BB29" i="9"/>
  <c r="BC29" i="9"/>
  <c r="BD29" i="9"/>
  <c r="BE29" i="9"/>
  <c r="BH29" i="9"/>
  <c r="BI29" i="9"/>
  <c r="BJ29" i="9"/>
  <c r="BK29" i="9"/>
  <c r="BL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T30" i="9"/>
  <c r="U30" i="9"/>
  <c r="V30" i="9"/>
  <c r="X30" i="9"/>
  <c r="Y30" i="9"/>
  <c r="Z30" i="9"/>
  <c r="AA30" i="9"/>
  <c r="AB30" i="9"/>
  <c r="AC30" i="9"/>
  <c r="AD30" i="9"/>
  <c r="AE30" i="9"/>
  <c r="AG30" i="9"/>
  <c r="AJ30" i="9"/>
  <c r="AM30" i="9"/>
  <c r="AN30" i="9"/>
  <c r="AO30" i="9"/>
  <c r="AP30" i="9"/>
  <c r="AQ30" i="9"/>
  <c r="AR30" i="9"/>
  <c r="AS30" i="9"/>
  <c r="AT30" i="9"/>
  <c r="AU30" i="9"/>
  <c r="AX30" i="9"/>
  <c r="AY30" i="9"/>
  <c r="AZ30" i="9"/>
  <c r="BA30" i="9"/>
  <c r="BB30" i="9"/>
  <c r="BC30" i="9"/>
  <c r="BD30" i="9"/>
  <c r="BE30" i="9"/>
  <c r="BH30" i="9"/>
  <c r="BI30" i="9"/>
  <c r="BJ30" i="9"/>
  <c r="BK30" i="9"/>
  <c r="BL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T31" i="9"/>
  <c r="U31" i="9"/>
  <c r="V31" i="9"/>
  <c r="X31" i="9"/>
  <c r="Y31" i="9"/>
  <c r="Z31" i="9"/>
  <c r="AA31" i="9"/>
  <c r="AB31" i="9"/>
  <c r="AC31" i="9"/>
  <c r="AD31" i="9"/>
  <c r="AE31" i="9"/>
  <c r="AG31" i="9"/>
  <c r="AJ31" i="9"/>
  <c r="AM31" i="9"/>
  <c r="AN31" i="9"/>
  <c r="AO31" i="9"/>
  <c r="AP31" i="9"/>
  <c r="AQ31" i="9"/>
  <c r="AR31" i="9"/>
  <c r="AS31" i="9"/>
  <c r="AT31" i="9"/>
  <c r="AU31" i="9"/>
  <c r="AX31" i="9"/>
  <c r="AY31" i="9"/>
  <c r="AZ31" i="9"/>
  <c r="BA31" i="9"/>
  <c r="BB31" i="9"/>
  <c r="BC31" i="9"/>
  <c r="BD31" i="9"/>
  <c r="BE31" i="9"/>
  <c r="BH31" i="9"/>
  <c r="BI31" i="9"/>
  <c r="BJ31" i="9"/>
  <c r="BK31" i="9"/>
  <c r="BL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T32" i="9"/>
  <c r="U32" i="9"/>
  <c r="V32" i="9"/>
  <c r="X32" i="9"/>
  <c r="Y32" i="9"/>
  <c r="Z32" i="9"/>
  <c r="AA32" i="9"/>
  <c r="AB32" i="9"/>
  <c r="AC32" i="9"/>
  <c r="AD32" i="9"/>
  <c r="AE32" i="9"/>
  <c r="AG32" i="9"/>
  <c r="AJ32" i="9"/>
  <c r="AM32" i="9"/>
  <c r="AN32" i="9"/>
  <c r="AO32" i="9"/>
  <c r="AP32" i="9"/>
  <c r="AQ32" i="9"/>
  <c r="AR32" i="9"/>
  <c r="AS32" i="9"/>
  <c r="AT32" i="9"/>
  <c r="AU32" i="9"/>
  <c r="AX32" i="9"/>
  <c r="AY32" i="9"/>
  <c r="AZ32" i="9"/>
  <c r="BA32" i="9"/>
  <c r="BB32" i="9"/>
  <c r="BC32" i="9"/>
  <c r="BD32" i="9"/>
  <c r="BE32" i="9"/>
  <c r="BH32" i="9"/>
  <c r="BI32" i="9"/>
  <c r="BJ32" i="9"/>
  <c r="BK32" i="9"/>
  <c r="BL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T33" i="9"/>
  <c r="U33" i="9"/>
  <c r="V33" i="9"/>
  <c r="X33" i="9"/>
  <c r="Y33" i="9"/>
  <c r="Z33" i="9"/>
  <c r="AA33" i="9"/>
  <c r="AB33" i="9"/>
  <c r="AC33" i="9"/>
  <c r="AD33" i="9"/>
  <c r="AE33" i="9"/>
  <c r="AG33" i="9"/>
  <c r="AJ33" i="9"/>
  <c r="AM33" i="9"/>
  <c r="AN33" i="9"/>
  <c r="AO33" i="9"/>
  <c r="AP33" i="9"/>
  <c r="AQ33" i="9"/>
  <c r="AR33" i="9"/>
  <c r="AS33" i="9"/>
  <c r="AT33" i="9"/>
  <c r="AU33" i="9"/>
  <c r="AX33" i="9"/>
  <c r="AY33" i="9"/>
  <c r="AZ33" i="9"/>
  <c r="BA33" i="9"/>
  <c r="BB33" i="9"/>
  <c r="BC33" i="9"/>
  <c r="BD33" i="9"/>
  <c r="BE33" i="9"/>
  <c r="BH33" i="9"/>
  <c r="BI33" i="9"/>
  <c r="BJ33" i="9"/>
  <c r="BK33" i="9"/>
  <c r="BL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T34" i="9"/>
  <c r="U34" i="9"/>
  <c r="V34" i="9"/>
  <c r="X34" i="9"/>
  <c r="Y34" i="9"/>
  <c r="Z34" i="9"/>
  <c r="AA34" i="9"/>
  <c r="AB34" i="9"/>
  <c r="AC34" i="9"/>
  <c r="AD34" i="9"/>
  <c r="AE34" i="9"/>
  <c r="AG34" i="9"/>
  <c r="AJ34" i="9"/>
  <c r="AM34" i="9"/>
  <c r="AN34" i="9"/>
  <c r="AO34" i="9"/>
  <c r="AP34" i="9"/>
  <c r="AQ34" i="9"/>
  <c r="AR34" i="9"/>
  <c r="AS34" i="9"/>
  <c r="AT34" i="9"/>
  <c r="AU34" i="9"/>
  <c r="AX34" i="9"/>
  <c r="AY34" i="9"/>
  <c r="AZ34" i="9"/>
  <c r="BA34" i="9"/>
  <c r="BB34" i="9"/>
  <c r="BC34" i="9"/>
  <c r="BD34" i="9"/>
  <c r="BE34" i="9"/>
  <c r="BH34" i="9"/>
  <c r="BI34" i="9"/>
  <c r="BJ34" i="9"/>
  <c r="BK34" i="9"/>
  <c r="BL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T35" i="9"/>
  <c r="U35" i="9"/>
  <c r="V35" i="9"/>
  <c r="X35" i="9"/>
  <c r="Y35" i="9"/>
  <c r="Z35" i="9"/>
  <c r="AA35" i="9"/>
  <c r="AB35" i="9"/>
  <c r="AC35" i="9"/>
  <c r="AD35" i="9"/>
  <c r="AE35" i="9"/>
  <c r="AG35" i="9"/>
  <c r="AJ35" i="9"/>
  <c r="AM35" i="9"/>
  <c r="AN35" i="9"/>
  <c r="AO35" i="9"/>
  <c r="AP35" i="9"/>
  <c r="AQ35" i="9"/>
  <c r="AR35" i="9"/>
  <c r="AS35" i="9"/>
  <c r="AT35" i="9"/>
  <c r="AU35" i="9"/>
  <c r="AX35" i="9"/>
  <c r="AY35" i="9"/>
  <c r="AZ35" i="9"/>
  <c r="BA35" i="9"/>
  <c r="BB35" i="9"/>
  <c r="BC35" i="9"/>
  <c r="BD35" i="9"/>
  <c r="BE35" i="9"/>
  <c r="BH35" i="9"/>
  <c r="BI35" i="9"/>
  <c r="BJ35" i="9"/>
  <c r="BK35" i="9"/>
  <c r="BL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T36" i="9"/>
  <c r="U36" i="9"/>
  <c r="V36" i="9"/>
  <c r="X36" i="9"/>
  <c r="Y36" i="9"/>
  <c r="Z36" i="9"/>
  <c r="AA36" i="9"/>
  <c r="AB36" i="9"/>
  <c r="AC36" i="9"/>
  <c r="AD36" i="9"/>
  <c r="AE36" i="9"/>
  <c r="AG36" i="9"/>
  <c r="AJ36" i="9"/>
  <c r="AM36" i="9"/>
  <c r="AN36" i="9"/>
  <c r="AO36" i="9"/>
  <c r="AP36" i="9"/>
  <c r="AQ36" i="9"/>
  <c r="AR36" i="9"/>
  <c r="AS36" i="9"/>
  <c r="AT36" i="9"/>
  <c r="AU36" i="9"/>
  <c r="AX36" i="9"/>
  <c r="AY36" i="9"/>
  <c r="AZ36" i="9"/>
  <c r="BA36" i="9"/>
  <c r="BB36" i="9"/>
  <c r="BC36" i="9"/>
  <c r="BD36" i="9"/>
  <c r="BE36" i="9"/>
  <c r="BH36" i="9"/>
  <c r="BI36" i="9"/>
  <c r="BJ36" i="9"/>
  <c r="BK36" i="9"/>
  <c r="BL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T37" i="9"/>
  <c r="U37" i="9"/>
  <c r="V37" i="9"/>
  <c r="X37" i="9"/>
  <c r="Y37" i="9"/>
  <c r="Z37" i="9"/>
  <c r="AA37" i="9"/>
  <c r="AB37" i="9"/>
  <c r="AC37" i="9"/>
  <c r="AD37" i="9"/>
  <c r="AE37" i="9"/>
  <c r="AG37" i="9"/>
  <c r="AJ37" i="9"/>
  <c r="AM37" i="9"/>
  <c r="AN37" i="9"/>
  <c r="AO37" i="9"/>
  <c r="AP37" i="9"/>
  <c r="AQ37" i="9"/>
  <c r="AR37" i="9"/>
  <c r="AS37" i="9"/>
  <c r="AT37" i="9"/>
  <c r="AU37" i="9"/>
  <c r="AX37" i="9"/>
  <c r="AY37" i="9"/>
  <c r="AZ37" i="9"/>
  <c r="BA37" i="9"/>
  <c r="BB37" i="9"/>
  <c r="BC37" i="9"/>
  <c r="BD37" i="9"/>
  <c r="BE37" i="9"/>
  <c r="BH37" i="9"/>
  <c r="BI37" i="9"/>
  <c r="BJ37" i="9"/>
  <c r="BK37" i="9"/>
  <c r="BL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T38" i="9"/>
  <c r="U38" i="9"/>
  <c r="V38" i="9"/>
  <c r="X38" i="9"/>
  <c r="Y38" i="9"/>
  <c r="Z38" i="9"/>
  <c r="AA38" i="9"/>
  <c r="AB38" i="9"/>
  <c r="AC38" i="9"/>
  <c r="AD38" i="9"/>
  <c r="AE38" i="9"/>
  <c r="AG38" i="9"/>
  <c r="AJ38" i="9"/>
  <c r="AM38" i="9"/>
  <c r="AN38" i="9"/>
  <c r="AO38" i="9"/>
  <c r="AP38" i="9"/>
  <c r="AQ38" i="9"/>
  <c r="AR38" i="9"/>
  <c r="AS38" i="9"/>
  <c r="AT38" i="9"/>
  <c r="AU38" i="9"/>
  <c r="AX38" i="9"/>
  <c r="AY38" i="9"/>
  <c r="AZ38" i="9"/>
  <c r="BA38" i="9"/>
  <c r="BB38" i="9"/>
  <c r="BC38" i="9"/>
  <c r="BD38" i="9"/>
  <c r="BE38" i="9"/>
  <c r="BH38" i="9"/>
  <c r="BI38" i="9"/>
  <c r="BJ38" i="9"/>
  <c r="BK38" i="9"/>
  <c r="BL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T39" i="9"/>
  <c r="U39" i="9"/>
  <c r="V39" i="9"/>
  <c r="X39" i="9"/>
  <c r="Y39" i="9"/>
  <c r="Z39" i="9"/>
  <c r="AA39" i="9"/>
  <c r="AB39" i="9"/>
  <c r="AC39" i="9"/>
  <c r="AD39" i="9"/>
  <c r="AE39" i="9"/>
  <c r="AG39" i="9"/>
  <c r="AJ39" i="9"/>
  <c r="AM39" i="9"/>
  <c r="AN39" i="9"/>
  <c r="AO39" i="9"/>
  <c r="AP39" i="9"/>
  <c r="AQ39" i="9"/>
  <c r="AR39" i="9"/>
  <c r="AS39" i="9"/>
  <c r="AT39" i="9"/>
  <c r="AU39" i="9"/>
  <c r="AX39" i="9"/>
  <c r="AY39" i="9"/>
  <c r="AZ39" i="9"/>
  <c r="BA39" i="9"/>
  <c r="BB39" i="9"/>
  <c r="BC39" i="9"/>
  <c r="BD39" i="9"/>
  <c r="BE39" i="9"/>
  <c r="BH39" i="9"/>
  <c r="BI39" i="9"/>
  <c r="BJ39" i="9"/>
  <c r="BK39" i="9"/>
  <c r="BL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T40" i="9"/>
  <c r="U40" i="9"/>
  <c r="V40" i="9"/>
  <c r="X40" i="9"/>
  <c r="Y40" i="9"/>
  <c r="Z40" i="9"/>
  <c r="AA40" i="9"/>
  <c r="AB40" i="9"/>
  <c r="AC40" i="9"/>
  <c r="AD40" i="9"/>
  <c r="AE40" i="9"/>
  <c r="AG40" i="9"/>
  <c r="AJ40" i="9"/>
  <c r="AM40" i="9"/>
  <c r="AN40" i="9"/>
  <c r="AO40" i="9"/>
  <c r="AP40" i="9"/>
  <c r="AQ40" i="9"/>
  <c r="AR40" i="9"/>
  <c r="AS40" i="9"/>
  <c r="AT40" i="9"/>
  <c r="AU40" i="9"/>
  <c r="AX40" i="9"/>
  <c r="AY40" i="9"/>
  <c r="AZ40" i="9"/>
  <c r="BA40" i="9"/>
  <c r="BB40" i="9"/>
  <c r="BC40" i="9"/>
  <c r="BD40" i="9"/>
  <c r="BE40" i="9"/>
  <c r="BH40" i="9"/>
  <c r="BI40" i="9"/>
  <c r="BJ40" i="9"/>
  <c r="BK40" i="9"/>
  <c r="BL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T41" i="9"/>
  <c r="U41" i="9"/>
  <c r="V41" i="9"/>
  <c r="X41" i="9"/>
  <c r="Y41" i="9"/>
  <c r="Z41" i="9"/>
  <c r="AA41" i="9"/>
  <c r="AB41" i="9"/>
  <c r="AC41" i="9"/>
  <c r="AD41" i="9"/>
  <c r="AE41" i="9"/>
  <c r="AG41" i="9"/>
  <c r="AJ41" i="9"/>
  <c r="AM41" i="9"/>
  <c r="AN41" i="9"/>
  <c r="AO41" i="9"/>
  <c r="AP41" i="9"/>
  <c r="AQ41" i="9"/>
  <c r="AR41" i="9"/>
  <c r="AS41" i="9"/>
  <c r="AT41" i="9"/>
  <c r="AU41" i="9"/>
  <c r="AX41" i="9"/>
  <c r="AY41" i="9"/>
  <c r="AZ41" i="9"/>
  <c r="BA41" i="9"/>
  <c r="BB41" i="9"/>
  <c r="BC41" i="9"/>
  <c r="BD41" i="9"/>
  <c r="BE41" i="9"/>
  <c r="BH41" i="9"/>
  <c r="BI41" i="9"/>
  <c r="BJ41" i="9"/>
  <c r="BK41" i="9"/>
  <c r="BL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T42" i="9"/>
  <c r="U42" i="9"/>
  <c r="V42" i="9"/>
  <c r="X42" i="9"/>
  <c r="Y42" i="9"/>
  <c r="Z42" i="9"/>
  <c r="AA42" i="9"/>
  <c r="AB42" i="9"/>
  <c r="AC42" i="9"/>
  <c r="AD42" i="9"/>
  <c r="AE42" i="9"/>
  <c r="AG42" i="9"/>
  <c r="AJ42" i="9"/>
  <c r="AM42" i="9"/>
  <c r="AN42" i="9"/>
  <c r="AO42" i="9"/>
  <c r="AP42" i="9"/>
  <c r="AQ42" i="9"/>
  <c r="AR42" i="9"/>
  <c r="AS42" i="9"/>
  <c r="AT42" i="9"/>
  <c r="AU42" i="9"/>
  <c r="AX42" i="9"/>
  <c r="AY42" i="9"/>
  <c r="AZ42" i="9"/>
  <c r="BA42" i="9"/>
  <c r="BB42" i="9"/>
  <c r="BC42" i="9"/>
  <c r="BD42" i="9"/>
  <c r="BE42" i="9"/>
  <c r="BH42" i="9"/>
  <c r="BI42" i="9"/>
  <c r="BJ42" i="9"/>
  <c r="BK42" i="9"/>
  <c r="BL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T43" i="9"/>
  <c r="U43" i="9"/>
  <c r="V43" i="9"/>
  <c r="X43" i="9"/>
  <c r="Y43" i="9"/>
  <c r="Z43" i="9"/>
  <c r="AA43" i="9"/>
  <c r="AB43" i="9"/>
  <c r="AC43" i="9"/>
  <c r="AD43" i="9"/>
  <c r="AE43" i="9"/>
  <c r="AG43" i="9"/>
  <c r="AJ43" i="9"/>
  <c r="AM43" i="9"/>
  <c r="AN43" i="9"/>
  <c r="AO43" i="9"/>
  <c r="AP43" i="9"/>
  <c r="AQ43" i="9"/>
  <c r="AR43" i="9"/>
  <c r="AS43" i="9"/>
  <c r="AT43" i="9"/>
  <c r="AU43" i="9"/>
  <c r="AX43" i="9"/>
  <c r="AY43" i="9"/>
  <c r="AZ43" i="9"/>
  <c r="BA43" i="9"/>
  <c r="BB43" i="9"/>
  <c r="BC43" i="9"/>
  <c r="BD43" i="9"/>
  <c r="BE43" i="9"/>
  <c r="BH43" i="9"/>
  <c r="BI43" i="9"/>
  <c r="BJ43" i="9"/>
  <c r="BK43" i="9"/>
  <c r="BL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T44" i="9"/>
  <c r="U44" i="9"/>
  <c r="V44" i="9"/>
  <c r="X44" i="9"/>
  <c r="Y44" i="9"/>
  <c r="Z44" i="9"/>
  <c r="AA44" i="9"/>
  <c r="AB44" i="9"/>
  <c r="AC44" i="9"/>
  <c r="AD44" i="9"/>
  <c r="AE44" i="9"/>
  <c r="AG44" i="9"/>
  <c r="AJ44" i="9"/>
  <c r="AM44" i="9"/>
  <c r="AN44" i="9"/>
  <c r="AO44" i="9"/>
  <c r="AP44" i="9"/>
  <c r="AQ44" i="9"/>
  <c r="AR44" i="9"/>
  <c r="AS44" i="9"/>
  <c r="AT44" i="9"/>
  <c r="AU44" i="9"/>
  <c r="AX44" i="9"/>
  <c r="AY44" i="9"/>
  <c r="AZ44" i="9"/>
  <c r="BA44" i="9"/>
  <c r="BB44" i="9"/>
  <c r="BC44" i="9"/>
  <c r="BD44" i="9"/>
  <c r="BE44" i="9"/>
  <c r="BH44" i="9"/>
  <c r="BI44" i="9"/>
  <c r="BJ44" i="9"/>
  <c r="BK44" i="9"/>
  <c r="BL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T45" i="9"/>
  <c r="U45" i="9"/>
  <c r="V45" i="9"/>
  <c r="X45" i="9"/>
  <c r="Y45" i="9"/>
  <c r="Z45" i="9"/>
  <c r="AA45" i="9"/>
  <c r="AB45" i="9"/>
  <c r="AC45" i="9"/>
  <c r="AD45" i="9"/>
  <c r="AE45" i="9"/>
  <c r="AG45" i="9"/>
  <c r="AJ45" i="9"/>
  <c r="AM45" i="9"/>
  <c r="AN45" i="9"/>
  <c r="AO45" i="9"/>
  <c r="AP45" i="9"/>
  <c r="AQ45" i="9"/>
  <c r="AR45" i="9"/>
  <c r="AS45" i="9"/>
  <c r="AT45" i="9"/>
  <c r="AU45" i="9"/>
  <c r="AX45" i="9"/>
  <c r="AY45" i="9"/>
  <c r="AZ45" i="9"/>
  <c r="BA45" i="9"/>
  <c r="BB45" i="9"/>
  <c r="BC45" i="9"/>
  <c r="BD45" i="9"/>
  <c r="BE45" i="9"/>
  <c r="BH45" i="9"/>
  <c r="BI45" i="9"/>
  <c r="BJ45" i="9"/>
  <c r="BK45" i="9"/>
  <c r="BL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T46" i="9"/>
  <c r="U46" i="9"/>
  <c r="V46" i="9"/>
  <c r="X46" i="9"/>
  <c r="Y46" i="9"/>
  <c r="Z46" i="9"/>
  <c r="AA46" i="9"/>
  <c r="AB46" i="9"/>
  <c r="AC46" i="9"/>
  <c r="AD46" i="9"/>
  <c r="AE46" i="9"/>
  <c r="AG46" i="9"/>
  <c r="AJ46" i="9"/>
  <c r="AM46" i="9"/>
  <c r="AN46" i="9"/>
  <c r="AO46" i="9"/>
  <c r="AP46" i="9"/>
  <c r="AQ46" i="9"/>
  <c r="AR46" i="9"/>
  <c r="AS46" i="9"/>
  <c r="AT46" i="9"/>
  <c r="AU46" i="9"/>
  <c r="AX46" i="9"/>
  <c r="AY46" i="9"/>
  <c r="AZ46" i="9"/>
  <c r="BA46" i="9"/>
  <c r="BB46" i="9"/>
  <c r="BC46" i="9"/>
  <c r="BD46" i="9"/>
  <c r="BE46" i="9"/>
  <c r="BH46" i="9"/>
  <c r="BI46" i="9"/>
  <c r="BJ46" i="9"/>
  <c r="BK46" i="9"/>
  <c r="BL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T47" i="9"/>
  <c r="U47" i="9"/>
  <c r="V47" i="9"/>
  <c r="X47" i="9"/>
  <c r="Y47" i="9"/>
  <c r="Z47" i="9"/>
  <c r="AA47" i="9"/>
  <c r="AB47" i="9"/>
  <c r="AC47" i="9"/>
  <c r="AD47" i="9"/>
  <c r="AE47" i="9"/>
  <c r="AG47" i="9"/>
  <c r="AJ47" i="9"/>
  <c r="AM47" i="9"/>
  <c r="AN47" i="9"/>
  <c r="AO47" i="9"/>
  <c r="AP47" i="9"/>
  <c r="AQ47" i="9"/>
  <c r="AR47" i="9"/>
  <c r="AS47" i="9"/>
  <c r="AT47" i="9"/>
  <c r="AU47" i="9"/>
  <c r="AX47" i="9"/>
  <c r="AY47" i="9"/>
  <c r="AZ47" i="9"/>
  <c r="BA47" i="9"/>
  <c r="BB47" i="9"/>
  <c r="BC47" i="9"/>
  <c r="BD47" i="9"/>
  <c r="BE47" i="9"/>
  <c r="BH47" i="9"/>
  <c r="BI47" i="9"/>
  <c r="BJ47" i="9"/>
  <c r="BK47" i="9"/>
  <c r="BL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T48" i="9"/>
  <c r="U48" i="9"/>
  <c r="V48" i="9"/>
  <c r="X48" i="9"/>
  <c r="Y48" i="9"/>
  <c r="Z48" i="9"/>
  <c r="AA48" i="9"/>
  <c r="AB48" i="9"/>
  <c r="AC48" i="9"/>
  <c r="AD48" i="9"/>
  <c r="AE48" i="9"/>
  <c r="AG48" i="9"/>
  <c r="AJ48" i="9"/>
  <c r="AM48" i="9"/>
  <c r="AN48" i="9"/>
  <c r="AO48" i="9"/>
  <c r="AP48" i="9"/>
  <c r="AQ48" i="9"/>
  <c r="AR48" i="9"/>
  <c r="AS48" i="9"/>
  <c r="AT48" i="9"/>
  <c r="AU48" i="9"/>
  <c r="AX48" i="9"/>
  <c r="AY48" i="9"/>
  <c r="AZ48" i="9"/>
  <c r="BA48" i="9"/>
  <c r="BB48" i="9"/>
  <c r="BC48" i="9"/>
  <c r="BD48" i="9"/>
  <c r="BE48" i="9"/>
  <c r="BH48" i="9"/>
  <c r="BI48" i="9"/>
  <c r="BJ48" i="9"/>
  <c r="BK48" i="9"/>
  <c r="BL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T49" i="9"/>
  <c r="U49" i="9"/>
  <c r="V49" i="9"/>
  <c r="X49" i="9"/>
  <c r="Y49" i="9"/>
  <c r="Z49" i="9"/>
  <c r="AA49" i="9"/>
  <c r="AB49" i="9"/>
  <c r="AC49" i="9"/>
  <c r="AD49" i="9"/>
  <c r="AE49" i="9"/>
  <c r="AG49" i="9"/>
  <c r="AJ49" i="9"/>
  <c r="AM49" i="9"/>
  <c r="AN49" i="9"/>
  <c r="AO49" i="9"/>
  <c r="AP49" i="9"/>
  <c r="AQ49" i="9"/>
  <c r="AR49" i="9"/>
  <c r="AS49" i="9"/>
  <c r="AT49" i="9"/>
  <c r="AU49" i="9"/>
  <c r="AX49" i="9"/>
  <c r="AY49" i="9"/>
  <c r="AZ49" i="9"/>
  <c r="BA49" i="9"/>
  <c r="BB49" i="9"/>
  <c r="BC49" i="9"/>
  <c r="BD49" i="9"/>
  <c r="BE49" i="9"/>
  <c r="BH49" i="9"/>
  <c r="BI49" i="9"/>
  <c r="BJ49" i="9"/>
  <c r="BK49" i="9"/>
  <c r="BL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T50" i="9"/>
  <c r="U50" i="9"/>
  <c r="V50" i="9"/>
  <c r="X50" i="9"/>
  <c r="Y50" i="9"/>
  <c r="Z50" i="9"/>
  <c r="AA50" i="9"/>
  <c r="AB50" i="9"/>
  <c r="AC50" i="9"/>
  <c r="AD50" i="9"/>
  <c r="AE50" i="9"/>
  <c r="AG50" i="9"/>
  <c r="AJ50" i="9"/>
  <c r="AM50" i="9"/>
  <c r="AN50" i="9"/>
  <c r="AO50" i="9"/>
  <c r="AP50" i="9"/>
  <c r="AQ50" i="9"/>
  <c r="AR50" i="9"/>
  <c r="AS50" i="9"/>
  <c r="AT50" i="9"/>
  <c r="AU50" i="9"/>
  <c r="AX50" i="9"/>
  <c r="AY50" i="9"/>
  <c r="AZ50" i="9"/>
  <c r="BA50" i="9"/>
  <c r="BB50" i="9"/>
  <c r="BC50" i="9"/>
  <c r="BD50" i="9"/>
  <c r="BE50" i="9"/>
  <c r="BH50" i="9"/>
  <c r="BI50" i="9"/>
  <c r="BJ50" i="9"/>
  <c r="BK50" i="9"/>
  <c r="BL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T51" i="9"/>
  <c r="U51" i="9"/>
  <c r="V51" i="9"/>
  <c r="X51" i="9"/>
  <c r="Y51" i="9"/>
  <c r="Z51" i="9"/>
  <c r="AA51" i="9"/>
  <c r="AB51" i="9"/>
  <c r="AC51" i="9"/>
  <c r="AD51" i="9"/>
  <c r="AE51" i="9"/>
  <c r="AG51" i="9"/>
  <c r="AJ51" i="9"/>
  <c r="AM51" i="9"/>
  <c r="AN51" i="9"/>
  <c r="AO51" i="9"/>
  <c r="AP51" i="9"/>
  <c r="AQ51" i="9"/>
  <c r="AR51" i="9"/>
  <c r="AS51" i="9"/>
  <c r="AT51" i="9"/>
  <c r="AU51" i="9"/>
  <c r="AX51" i="9"/>
  <c r="AY51" i="9"/>
  <c r="AZ51" i="9"/>
  <c r="BA51" i="9"/>
  <c r="BB51" i="9"/>
  <c r="BC51" i="9"/>
  <c r="BD51" i="9"/>
  <c r="BE51" i="9"/>
  <c r="BH51" i="9"/>
  <c r="BI51" i="9"/>
  <c r="BJ51" i="9"/>
  <c r="BK51" i="9"/>
  <c r="BL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T52" i="9"/>
  <c r="U52" i="9"/>
  <c r="V52" i="9"/>
  <c r="X52" i="9"/>
  <c r="Y52" i="9"/>
  <c r="Z52" i="9"/>
  <c r="AA52" i="9"/>
  <c r="AB52" i="9"/>
  <c r="AC52" i="9"/>
  <c r="AD52" i="9"/>
  <c r="AE52" i="9"/>
  <c r="AG52" i="9"/>
  <c r="AJ52" i="9"/>
  <c r="AM52" i="9"/>
  <c r="AN52" i="9"/>
  <c r="AO52" i="9"/>
  <c r="AP52" i="9"/>
  <c r="AQ52" i="9"/>
  <c r="AR52" i="9"/>
  <c r="AS52" i="9"/>
  <c r="AT52" i="9"/>
  <c r="AU52" i="9"/>
  <c r="AX52" i="9"/>
  <c r="AY52" i="9"/>
  <c r="AZ52" i="9"/>
  <c r="BA52" i="9"/>
  <c r="BB52" i="9"/>
  <c r="BC52" i="9"/>
  <c r="BD52" i="9"/>
  <c r="BE52" i="9"/>
  <c r="BH52" i="9"/>
  <c r="BI52" i="9"/>
  <c r="BJ52" i="9"/>
  <c r="BK52" i="9"/>
  <c r="BL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T53" i="9"/>
  <c r="U53" i="9"/>
  <c r="V53" i="9"/>
  <c r="X53" i="9"/>
  <c r="Y53" i="9"/>
  <c r="Z53" i="9"/>
  <c r="AA53" i="9"/>
  <c r="AB53" i="9"/>
  <c r="AC53" i="9"/>
  <c r="AD53" i="9"/>
  <c r="AE53" i="9"/>
  <c r="AG53" i="9"/>
  <c r="AJ53" i="9"/>
  <c r="AM53" i="9"/>
  <c r="AN53" i="9"/>
  <c r="AO53" i="9"/>
  <c r="AP53" i="9"/>
  <c r="AQ53" i="9"/>
  <c r="AR53" i="9"/>
  <c r="AS53" i="9"/>
  <c r="AT53" i="9"/>
  <c r="AU53" i="9"/>
  <c r="AX53" i="9"/>
  <c r="AY53" i="9"/>
  <c r="AZ53" i="9"/>
  <c r="BA53" i="9"/>
  <c r="BB53" i="9"/>
  <c r="BC53" i="9"/>
  <c r="BD53" i="9"/>
  <c r="BE53" i="9"/>
  <c r="BH53" i="9"/>
  <c r="BI53" i="9"/>
  <c r="BJ53" i="9"/>
  <c r="BK53" i="9"/>
  <c r="BL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T54" i="9"/>
  <c r="U54" i="9"/>
  <c r="V54" i="9"/>
  <c r="X54" i="9"/>
  <c r="Y54" i="9"/>
  <c r="Z54" i="9"/>
  <c r="AA54" i="9"/>
  <c r="AB54" i="9"/>
  <c r="AC54" i="9"/>
  <c r="AD54" i="9"/>
  <c r="AE54" i="9"/>
  <c r="AG54" i="9"/>
  <c r="AJ54" i="9"/>
  <c r="AM54" i="9"/>
  <c r="AN54" i="9"/>
  <c r="AO54" i="9"/>
  <c r="AP54" i="9"/>
  <c r="AQ54" i="9"/>
  <c r="AR54" i="9"/>
  <c r="AS54" i="9"/>
  <c r="AT54" i="9"/>
  <c r="AU54" i="9"/>
  <c r="AX54" i="9"/>
  <c r="AY54" i="9"/>
  <c r="AZ54" i="9"/>
  <c r="BA54" i="9"/>
  <c r="BB54" i="9"/>
  <c r="BC54" i="9"/>
  <c r="BD54" i="9"/>
  <c r="BE54" i="9"/>
  <c r="BH54" i="9"/>
  <c r="BI54" i="9"/>
  <c r="BJ54" i="9"/>
  <c r="BK54" i="9"/>
  <c r="BL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T55" i="9"/>
  <c r="U55" i="9"/>
  <c r="V55" i="9"/>
  <c r="X55" i="9"/>
  <c r="Y55" i="9"/>
  <c r="Z55" i="9"/>
  <c r="AA55" i="9"/>
  <c r="AB55" i="9"/>
  <c r="AC55" i="9"/>
  <c r="AD55" i="9"/>
  <c r="AE55" i="9"/>
  <c r="AG55" i="9"/>
  <c r="AJ55" i="9"/>
  <c r="AM55" i="9"/>
  <c r="AN55" i="9"/>
  <c r="AO55" i="9"/>
  <c r="AP55" i="9"/>
  <c r="AQ55" i="9"/>
  <c r="AR55" i="9"/>
  <c r="AS55" i="9"/>
  <c r="AT55" i="9"/>
  <c r="AU55" i="9"/>
  <c r="AX55" i="9"/>
  <c r="AY55" i="9"/>
  <c r="AZ55" i="9"/>
  <c r="BA55" i="9"/>
  <c r="BB55" i="9"/>
  <c r="BC55" i="9"/>
  <c r="BD55" i="9"/>
  <c r="BE55" i="9"/>
  <c r="BH55" i="9"/>
  <c r="BI55" i="9"/>
  <c r="BJ55" i="9"/>
  <c r="BK55" i="9"/>
  <c r="BL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T56" i="9"/>
  <c r="U56" i="9"/>
  <c r="V56" i="9"/>
  <c r="X56" i="9"/>
  <c r="Y56" i="9"/>
  <c r="Z56" i="9"/>
  <c r="AA56" i="9"/>
  <c r="AB56" i="9"/>
  <c r="AC56" i="9"/>
  <c r="AD56" i="9"/>
  <c r="AE56" i="9"/>
  <c r="AG56" i="9"/>
  <c r="AJ56" i="9"/>
  <c r="AM56" i="9"/>
  <c r="AN56" i="9"/>
  <c r="AO56" i="9"/>
  <c r="AP56" i="9"/>
  <c r="AQ56" i="9"/>
  <c r="AR56" i="9"/>
  <c r="AS56" i="9"/>
  <c r="AT56" i="9"/>
  <c r="AU56" i="9"/>
  <c r="AX56" i="9"/>
  <c r="AY56" i="9"/>
  <c r="AZ56" i="9"/>
  <c r="BA56" i="9"/>
  <c r="BB56" i="9"/>
  <c r="BC56" i="9"/>
  <c r="BD56" i="9"/>
  <c r="BE56" i="9"/>
  <c r="BH56" i="9"/>
  <c r="BI56" i="9"/>
  <c r="BJ56" i="9"/>
  <c r="BK56" i="9"/>
  <c r="BL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T57" i="9"/>
  <c r="U57" i="9"/>
  <c r="V57" i="9"/>
  <c r="X57" i="9"/>
  <c r="Y57" i="9"/>
  <c r="Z57" i="9"/>
  <c r="AA57" i="9"/>
  <c r="AB57" i="9"/>
  <c r="AC57" i="9"/>
  <c r="AD57" i="9"/>
  <c r="AE57" i="9"/>
  <c r="AG57" i="9"/>
  <c r="AJ57" i="9"/>
  <c r="AM57" i="9"/>
  <c r="AN57" i="9"/>
  <c r="AO57" i="9"/>
  <c r="AP57" i="9"/>
  <c r="AQ57" i="9"/>
  <c r="AR57" i="9"/>
  <c r="AS57" i="9"/>
  <c r="AT57" i="9"/>
  <c r="AU57" i="9"/>
  <c r="AX57" i="9"/>
  <c r="AY57" i="9"/>
  <c r="AZ57" i="9"/>
  <c r="BA57" i="9"/>
  <c r="BB57" i="9"/>
  <c r="BC57" i="9"/>
  <c r="BD57" i="9"/>
  <c r="BE57" i="9"/>
  <c r="BH57" i="9"/>
  <c r="BI57" i="9"/>
  <c r="BJ57" i="9"/>
  <c r="BK57" i="9"/>
  <c r="BL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T58" i="9"/>
  <c r="U58" i="9"/>
  <c r="V58" i="9"/>
  <c r="X58" i="9"/>
  <c r="Y58" i="9"/>
  <c r="Z58" i="9"/>
  <c r="AA58" i="9"/>
  <c r="AB58" i="9"/>
  <c r="AC58" i="9"/>
  <c r="AD58" i="9"/>
  <c r="AE58" i="9"/>
  <c r="AG58" i="9"/>
  <c r="AJ58" i="9"/>
  <c r="AM58" i="9"/>
  <c r="AN58" i="9"/>
  <c r="AO58" i="9"/>
  <c r="AP58" i="9"/>
  <c r="AQ58" i="9"/>
  <c r="AR58" i="9"/>
  <c r="AS58" i="9"/>
  <c r="AT58" i="9"/>
  <c r="AU58" i="9"/>
  <c r="AX58" i="9"/>
  <c r="AY58" i="9"/>
  <c r="AZ58" i="9"/>
  <c r="BA58" i="9"/>
  <c r="BB58" i="9"/>
  <c r="BC58" i="9"/>
  <c r="BD58" i="9"/>
  <c r="BE58" i="9"/>
  <c r="BH58" i="9"/>
  <c r="BI58" i="9"/>
  <c r="BJ58" i="9"/>
  <c r="BK58" i="9"/>
  <c r="BL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T59" i="9"/>
  <c r="U59" i="9"/>
  <c r="V59" i="9"/>
  <c r="X59" i="9"/>
  <c r="Y59" i="9"/>
  <c r="Z59" i="9"/>
  <c r="AA59" i="9"/>
  <c r="AB59" i="9"/>
  <c r="AC59" i="9"/>
  <c r="AD59" i="9"/>
  <c r="AE59" i="9"/>
  <c r="AG59" i="9"/>
  <c r="AJ59" i="9"/>
  <c r="AM59" i="9"/>
  <c r="AN59" i="9"/>
  <c r="AO59" i="9"/>
  <c r="AP59" i="9"/>
  <c r="AQ59" i="9"/>
  <c r="AR59" i="9"/>
  <c r="AS59" i="9"/>
  <c r="AT59" i="9"/>
  <c r="AU59" i="9"/>
  <c r="AX59" i="9"/>
  <c r="AY59" i="9"/>
  <c r="AZ59" i="9"/>
  <c r="BA59" i="9"/>
  <c r="BB59" i="9"/>
  <c r="BC59" i="9"/>
  <c r="BD59" i="9"/>
  <c r="BE59" i="9"/>
  <c r="BH59" i="9"/>
  <c r="BI59" i="9"/>
  <c r="BJ59" i="9"/>
  <c r="BK59" i="9"/>
  <c r="BL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T60" i="9"/>
  <c r="U60" i="9"/>
  <c r="V60" i="9"/>
  <c r="X60" i="9"/>
  <c r="Y60" i="9"/>
  <c r="Z60" i="9"/>
  <c r="AA60" i="9"/>
  <c r="AB60" i="9"/>
  <c r="AC60" i="9"/>
  <c r="AD60" i="9"/>
  <c r="AE60" i="9"/>
  <c r="AG60" i="9"/>
  <c r="AJ60" i="9"/>
  <c r="AM60" i="9"/>
  <c r="AN60" i="9"/>
  <c r="AO60" i="9"/>
  <c r="AP60" i="9"/>
  <c r="AQ60" i="9"/>
  <c r="AR60" i="9"/>
  <c r="AS60" i="9"/>
  <c r="AT60" i="9"/>
  <c r="AU60" i="9"/>
  <c r="AX60" i="9"/>
  <c r="AY60" i="9"/>
  <c r="AZ60" i="9"/>
  <c r="BA60" i="9"/>
  <c r="BB60" i="9"/>
  <c r="BC60" i="9"/>
  <c r="BD60" i="9"/>
  <c r="BE60" i="9"/>
  <c r="BH60" i="9"/>
  <c r="BI60" i="9"/>
  <c r="BJ60" i="9"/>
  <c r="BK60" i="9"/>
  <c r="BL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T61" i="9"/>
  <c r="U61" i="9"/>
  <c r="V61" i="9"/>
  <c r="X61" i="9"/>
  <c r="Y61" i="9"/>
  <c r="Z61" i="9"/>
  <c r="AA61" i="9"/>
  <c r="AB61" i="9"/>
  <c r="AC61" i="9"/>
  <c r="AD61" i="9"/>
  <c r="AE61" i="9"/>
  <c r="AG61" i="9"/>
  <c r="AJ61" i="9"/>
  <c r="AM61" i="9"/>
  <c r="AN61" i="9"/>
  <c r="AO61" i="9"/>
  <c r="AP61" i="9"/>
  <c r="AQ61" i="9"/>
  <c r="AR61" i="9"/>
  <c r="AS61" i="9"/>
  <c r="AT61" i="9"/>
  <c r="AU61" i="9"/>
  <c r="AX61" i="9"/>
  <c r="AY61" i="9"/>
  <c r="AZ61" i="9"/>
  <c r="BA61" i="9"/>
  <c r="BB61" i="9"/>
  <c r="BC61" i="9"/>
  <c r="BD61" i="9"/>
  <c r="BE61" i="9"/>
  <c r="BH61" i="9"/>
  <c r="BI61" i="9"/>
  <c r="BJ61" i="9"/>
  <c r="BK61" i="9"/>
  <c r="BL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T62" i="9"/>
  <c r="U62" i="9"/>
  <c r="V62" i="9"/>
  <c r="X62" i="9"/>
  <c r="Y62" i="9"/>
  <c r="Z62" i="9"/>
  <c r="AA62" i="9"/>
  <c r="AB62" i="9"/>
  <c r="AC62" i="9"/>
  <c r="AD62" i="9"/>
  <c r="AE62" i="9"/>
  <c r="AG62" i="9"/>
  <c r="AJ62" i="9"/>
  <c r="AM62" i="9"/>
  <c r="AN62" i="9"/>
  <c r="AO62" i="9"/>
  <c r="AP62" i="9"/>
  <c r="AQ62" i="9"/>
  <c r="AR62" i="9"/>
  <c r="AS62" i="9"/>
  <c r="AT62" i="9"/>
  <c r="AU62" i="9"/>
  <c r="AX62" i="9"/>
  <c r="AY62" i="9"/>
  <c r="AZ62" i="9"/>
  <c r="BA62" i="9"/>
  <c r="BB62" i="9"/>
  <c r="BC62" i="9"/>
  <c r="BD62" i="9"/>
  <c r="BE62" i="9"/>
  <c r="BH62" i="9"/>
  <c r="BI62" i="9"/>
  <c r="BJ62" i="9"/>
  <c r="BK62" i="9"/>
  <c r="BL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T63" i="9"/>
  <c r="U63" i="9"/>
  <c r="V63" i="9"/>
  <c r="X63" i="9"/>
  <c r="Y63" i="9"/>
  <c r="Z63" i="9"/>
  <c r="AA63" i="9"/>
  <c r="AB63" i="9"/>
  <c r="AC63" i="9"/>
  <c r="AD63" i="9"/>
  <c r="AE63" i="9"/>
  <c r="AG63" i="9"/>
  <c r="AJ63" i="9"/>
  <c r="AM63" i="9"/>
  <c r="AN63" i="9"/>
  <c r="AO63" i="9"/>
  <c r="AP63" i="9"/>
  <c r="AQ63" i="9"/>
  <c r="AR63" i="9"/>
  <c r="AS63" i="9"/>
  <c r="AT63" i="9"/>
  <c r="AU63" i="9"/>
  <c r="AX63" i="9"/>
  <c r="AY63" i="9"/>
  <c r="AZ63" i="9"/>
  <c r="BA63" i="9"/>
  <c r="BB63" i="9"/>
  <c r="BC63" i="9"/>
  <c r="BD63" i="9"/>
  <c r="BE63" i="9"/>
  <c r="BH63" i="9"/>
  <c r="BI63" i="9"/>
  <c r="BJ63" i="9"/>
  <c r="BK63" i="9"/>
  <c r="BL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T64" i="9"/>
  <c r="U64" i="9"/>
  <c r="V64" i="9"/>
  <c r="X64" i="9"/>
  <c r="Y64" i="9"/>
  <c r="Z64" i="9"/>
  <c r="AA64" i="9"/>
  <c r="AB64" i="9"/>
  <c r="AC64" i="9"/>
  <c r="AD64" i="9"/>
  <c r="AE64" i="9"/>
  <c r="AG64" i="9"/>
  <c r="AJ64" i="9"/>
  <c r="AM64" i="9"/>
  <c r="AN64" i="9"/>
  <c r="AO64" i="9"/>
  <c r="AP64" i="9"/>
  <c r="AQ64" i="9"/>
  <c r="AR64" i="9"/>
  <c r="AS64" i="9"/>
  <c r="AT64" i="9"/>
  <c r="AU64" i="9"/>
  <c r="AX64" i="9"/>
  <c r="AY64" i="9"/>
  <c r="AZ64" i="9"/>
  <c r="BA64" i="9"/>
  <c r="BB64" i="9"/>
  <c r="BC64" i="9"/>
  <c r="BD64" i="9"/>
  <c r="BE64" i="9"/>
  <c r="BH64" i="9"/>
  <c r="BI64" i="9"/>
  <c r="BJ64" i="9"/>
  <c r="BK64" i="9"/>
  <c r="BL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T65" i="9"/>
  <c r="U65" i="9"/>
  <c r="V65" i="9"/>
  <c r="X65" i="9"/>
  <c r="Y65" i="9"/>
  <c r="Z65" i="9"/>
  <c r="AA65" i="9"/>
  <c r="AB65" i="9"/>
  <c r="AC65" i="9"/>
  <c r="AD65" i="9"/>
  <c r="AE65" i="9"/>
  <c r="AG65" i="9"/>
  <c r="AJ65" i="9"/>
  <c r="AM65" i="9"/>
  <c r="AN65" i="9"/>
  <c r="AO65" i="9"/>
  <c r="AP65" i="9"/>
  <c r="AQ65" i="9"/>
  <c r="AR65" i="9"/>
  <c r="AS65" i="9"/>
  <c r="AT65" i="9"/>
  <c r="AU65" i="9"/>
  <c r="AX65" i="9"/>
  <c r="AY65" i="9"/>
  <c r="AZ65" i="9"/>
  <c r="BA65" i="9"/>
  <c r="BB65" i="9"/>
  <c r="BC65" i="9"/>
  <c r="BD65" i="9"/>
  <c r="BE65" i="9"/>
  <c r="BH65" i="9"/>
  <c r="BI65" i="9"/>
  <c r="BJ65" i="9"/>
  <c r="BK65" i="9"/>
  <c r="BL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T66" i="9"/>
  <c r="U66" i="9"/>
  <c r="V66" i="9"/>
  <c r="X66" i="9"/>
  <c r="Y66" i="9"/>
  <c r="Z66" i="9"/>
  <c r="AA66" i="9"/>
  <c r="AB66" i="9"/>
  <c r="AC66" i="9"/>
  <c r="AD66" i="9"/>
  <c r="AE66" i="9"/>
  <c r="AG66" i="9"/>
  <c r="AJ66" i="9"/>
  <c r="AM66" i="9"/>
  <c r="AN66" i="9"/>
  <c r="AO66" i="9"/>
  <c r="AP66" i="9"/>
  <c r="AQ66" i="9"/>
  <c r="AR66" i="9"/>
  <c r="AS66" i="9"/>
  <c r="AT66" i="9"/>
  <c r="AU66" i="9"/>
  <c r="AX66" i="9"/>
  <c r="AY66" i="9"/>
  <c r="AZ66" i="9"/>
  <c r="BA66" i="9"/>
  <c r="BB66" i="9"/>
  <c r="BC66" i="9"/>
  <c r="BD66" i="9"/>
  <c r="BE66" i="9"/>
  <c r="BH66" i="9"/>
  <c r="BI66" i="9"/>
  <c r="BJ66" i="9"/>
  <c r="BK66" i="9"/>
  <c r="BL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T67" i="9"/>
  <c r="U67" i="9"/>
  <c r="V67" i="9"/>
  <c r="X67" i="9"/>
  <c r="Y67" i="9"/>
  <c r="Z67" i="9"/>
  <c r="AA67" i="9"/>
  <c r="AB67" i="9"/>
  <c r="AC67" i="9"/>
  <c r="AD67" i="9"/>
  <c r="AE67" i="9"/>
  <c r="AG67" i="9"/>
  <c r="AJ67" i="9"/>
  <c r="AM67" i="9"/>
  <c r="AN67" i="9"/>
  <c r="AO67" i="9"/>
  <c r="AP67" i="9"/>
  <c r="AQ67" i="9"/>
  <c r="AR67" i="9"/>
  <c r="AS67" i="9"/>
  <c r="AT67" i="9"/>
  <c r="AU67" i="9"/>
  <c r="AX67" i="9"/>
  <c r="AY67" i="9"/>
  <c r="AZ67" i="9"/>
  <c r="BA67" i="9"/>
  <c r="BB67" i="9"/>
  <c r="BC67" i="9"/>
  <c r="BD67" i="9"/>
  <c r="BE67" i="9"/>
  <c r="BH67" i="9"/>
  <c r="BI67" i="9"/>
  <c r="BJ67" i="9"/>
  <c r="BK67" i="9"/>
  <c r="BL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T68" i="9"/>
  <c r="U68" i="9"/>
  <c r="V68" i="9"/>
  <c r="X68" i="9"/>
  <c r="Y68" i="9"/>
  <c r="Z68" i="9"/>
  <c r="AA68" i="9"/>
  <c r="AB68" i="9"/>
  <c r="AC68" i="9"/>
  <c r="AD68" i="9"/>
  <c r="AE68" i="9"/>
  <c r="AG68" i="9"/>
  <c r="AJ68" i="9"/>
  <c r="AM68" i="9"/>
  <c r="AN68" i="9"/>
  <c r="AO68" i="9"/>
  <c r="AP68" i="9"/>
  <c r="AQ68" i="9"/>
  <c r="AR68" i="9"/>
  <c r="AS68" i="9"/>
  <c r="AT68" i="9"/>
  <c r="AU68" i="9"/>
  <c r="AX68" i="9"/>
  <c r="AY68" i="9"/>
  <c r="AZ68" i="9"/>
  <c r="BA68" i="9"/>
  <c r="BB68" i="9"/>
  <c r="BC68" i="9"/>
  <c r="BD68" i="9"/>
  <c r="BE68" i="9"/>
  <c r="BH68" i="9"/>
  <c r="BI68" i="9"/>
  <c r="BJ68" i="9"/>
  <c r="BK68" i="9"/>
  <c r="BL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T69" i="9"/>
  <c r="U69" i="9"/>
  <c r="V69" i="9"/>
  <c r="X69" i="9"/>
  <c r="Y69" i="9"/>
  <c r="Z69" i="9"/>
  <c r="AA69" i="9"/>
  <c r="AB69" i="9"/>
  <c r="AC69" i="9"/>
  <c r="AD69" i="9"/>
  <c r="AE69" i="9"/>
  <c r="AG69" i="9"/>
  <c r="AJ69" i="9"/>
  <c r="AM69" i="9"/>
  <c r="AN69" i="9"/>
  <c r="AO69" i="9"/>
  <c r="AP69" i="9"/>
  <c r="AQ69" i="9"/>
  <c r="AR69" i="9"/>
  <c r="AS69" i="9"/>
  <c r="AT69" i="9"/>
  <c r="AU69" i="9"/>
  <c r="AX69" i="9"/>
  <c r="AY69" i="9"/>
  <c r="AZ69" i="9"/>
  <c r="BA69" i="9"/>
  <c r="BB69" i="9"/>
  <c r="BC69" i="9"/>
  <c r="BD69" i="9"/>
  <c r="BE69" i="9"/>
  <c r="BH69" i="9"/>
  <c r="BI69" i="9"/>
  <c r="BJ69" i="9"/>
  <c r="BK69" i="9"/>
  <c r="BL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T70" i="9"/>
  <c r="U70" i="9"/>
  <c r="V70" i="9"/>
  <c r="X70" i="9"/>
  <c r="Y70" i="9"/>
  <c r="Z70" i="9"/>
  <c r="AA70" i="9"/>
  <c r="AB70" i="9"/>
  <c r="AC70" i="9"/>
  <c r="AD70" i="9"/>
  <c r="AE70" i="9"/>
  <c r="AG70" i="9"/>
  <c r="AJ70" i="9"/>
  <c r="AM70" i="9"/>
  <c r="AN70" i="9"/>
  <c r="AO70" i="9"/>
  <c r="AP70" i="9"/>
  <c r="AQ70" i="9"/>
  <c r="AR70" i="9"/>
  <c r="AS70" i="9"/>
  <c r="AT70" i="9"/>
  <c r="AU70" i="9"/>
  <c r="AX70" i="9"/>
  <c r="AY70" i="9"/>
  <c r="AZ70" i="9"/>
  <c r="BA70" i="9"/>
  <c r="BB70" i="9"/>
  <c r="BC70" i="9"/>
  <c r="BD70" i="9"/>
  <c r="BE70" i="9"/>
  <c r="BH70" i="9"/>
  <c r="BI70" i="9"/>
  <c r="BJ70" i="9"/>
  <c r="BK70" i="9"/>
  <c r="BL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T71" i="9"/>
  <c r="U71" i="9"/>
  <c r="V71" i="9"/>
  <c r="X71" i="9"/>
  <c r="Y71" i="9"/>
  <c r="Z71" i="9"/>
  <c r="AA71" i="9"/>
  <c r="AB71" i="9"/>
  <c r="AC71" i="9"/>
  <c r="AD71" i="9"/>
  <c r="AE71" i="9"/>
  <c r="AG71" i="9"/>
  <c r="AJ71" i="9"/>
  <c r="AM71" i="9"/>
  <c r="AN71" i="9"/>
  <c r="AO71" i="9"/>
  <c r="AP71" i="9"/>
  <c r="AQ71" i="9"/>
  <c r="AR71" i="9"/>
  <c r="AS71" i="9"/>
  <c r="AT71" i="9"/>
  <c r="AU71" i="9"/>
  <c r="AX71" i="9"/>
  <c r="AY71" i="9"/>
  <c r="AZ71" i="9"/>
  <c r="BA71" i="9"/>
  <c r="BB71" i="9"/>
  <c r="BC71" i="9"/>
  <c r="BD71" i="9"/>
  <c r="BE71" i="9"/>
  <c r="BH71" i="9"/>
  <c r="BI71" i="9"/>
  <c r="BJ71" i="9"/>
  <c r="BK71" i="9"/>
  <c r="BL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T72" i="9"/>
  <c r="U72" i="9"/>
  <c r="V72" i="9"/>
  <c r="X72" i="9"/>
  <c r="Y72" i="9"/>
  <c r="Z72" i="9"/>
  <c r="AA72" i="9"/>
  <c r="AB72" i="9"/>
  <c r="AC72" i="9"/>
  <c r="AD72" i="9"/>
  <c r="AE72" i="9"/>
  <c r="AG72" i="9"/>
  <c r="AJ72" i="9"/>
  <c r="AM72" i="9"/>
  <c r="AN72" i="9"/>
  <c r="AO72" i="9"/>
  <c r="AP72" i="9"/>
  <c r="AQ72" i="9"/>
  <c r="AR72" i="9"/>
  <c r="AS72" i="9"/>
  <c r="AT72" i="9"/>
  <c r="AU72" i="9"/>
  <c r="AX72" i="9"/>
  <c r="AY72" i="9"/>
  <c r="AZ72" i="9"/>
  <c r="BA72" i="9"/>
  <c r="BB72" i="9"/>
  <c r="BC72" i="9"/>
  <c r="BD72" i="9"/>
  <c r="BE72" i="9"/>
  <c r="BH72" i="9"/>
  <c r="BI72" i="9"/>
  <c r="BJ72" i="9"/>
  <c r="BK72" i="9"/>
  <c r="BL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T73" i="9"/>
  <c r="U73" i="9"/>
  <c r="V73" i="9"/>
  <c r="X73" i="9"/>
  <c r="Y73" i="9"/>
  <c r="Z73" i="9"/>
  <c r="AA73" i="9"/>
  <c r="AB73" i="9"/>
  <c r="AC73" i="9"/>
  <c r="AD73" i="9"/>
  <c r="AE73" i="9"/>
  <c r="AG73" i="9"/>
  <c r="AJ73" i="9"/>
  <c r="AM73" i="9"/>
  <c r="AN73" i="9"/>
  <c r="AO73" i="9"/>
  <c r="AP73" i="9"/>
  <c r="AQ73" i="9"/>
  <c r="AR73" i="9"/>
  <c r="AS73" i="9"/>
  <c r="AT73" i="9"/>
  <c r="AU73" i="9"/>
  <c r="AX73" i="9"/>
  <c r="AY73" i="9"/>
  <c r="AZ73" i="9"/>
  <c r="BA73" i="9"/>
  <c r="BB73" i="9"/>
  <c r="BC73" i="9"/>
  <c r="BD73" i="9"/>
  <c r="BE73" i="9"/>
  <c r="BH73" i="9"/>
  <c r="BI73" i="9"/>
  <c r="BJ73" i="9"/>
  <c r="BK73" i="9"/>
  <c r="BL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T74" i="9"/>
  <c r="U74" i="9"/>
  <c r="V74" i="9"/>
  <c r="X74" i="9"/>
  <c r="Y74" i="9"/>
  <c r="Z74" i="9"/>
  <c r="AA74" i="9"/>
  <c r="AB74" i="9"/>
  <c r="AC74" i="9"/>
  <c r="AD74" i="9"/>
  <c r="AE74" i="9"/>
  <c r="AG74" i="9"/>
  <c r="AJ74" i="9"/>
  <c r="AM74" i="9"/>
  <c r="AN74" i="9"/>
  <c r="AO74" i="9"/>
  <c r="AP74" i="9"/>
  <c r="AQ74" i="9"/>
  <c r="AR74" i="9"/>
  <c r="AS74" i="9"/>
  <c r="AT74" i="9"/>
  <c r="AU74" i="9"/>
  <c r="AX74" i="9"/>
  <c r="AY74" i="9"/>
  <c r="AZ74" i="9"/>
  <c r="BA74" i="9"/>
  <c r="BB74" i="9"/>
  <c r="BC74" i="9"/>
  <c r="BD74" i="9"/>
  <c r="BE74" i="9"/>
  <c r="BH74" i="9"/>
  <c r="BI74" i="9"/>
  <c r="BJ74" i="9"/>
  <c r="BK74" i="9"/>
  <c r="BL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T75" i="9"/>
  <c r="U75" i="9"/>
  <c r="V75" i="9"/>
  <c r="X75" i="9"/>
  <c r="Y75" i="9"/>
  <c r="Z75" i="9"/>
  <c r="AA75" i="9"/>
  <c r="AB75" i="9"/>
  <c r="AC75" i="9"/>
  <c r="AD75" i="9"/>
  <c r="AE75" i="9"/>
  <c r="AG75" i="9"/>
  <c r="AJ75" i="9"/>
  <c r="AM75" i="9"/>
  <c r="AN75" i="9"/>
  <c r="AO75" i="9"/>
  <c r="AP75" i="9"/>
  <c r="AQ75" i="9"/>
  <c r="AR75" i="9"/>
  <c r="AS75" i="9"/>
  <c r="AT75" i="9"/>
  <c r="AU75" i="9"/>
  <c r="AX75" i="9"/>
  <c r="AY75" i="9"/>
  <c r="AZ75" i="9"/>
  <c r="BA75" i="9"/>
  <c r="BB75" i="9"/>
  <c r="BC75" i="9"/>
  <c r="BD75" i="9"/>
  <c r="BE75" i="9"/>
  <c r="BH75" i="9"/>
  <c r="BI75" i="9"/>
  <c r="BJ75" i="9"/>
  <c r="BK75" i="9"/>
  <c r="BL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T76" i="9"/>
  <c r="U76" i="9"/>
  <c r="V76" i="9"/>
  <c r="X76" i="9"/>
  <c r="Y76" i="9"/>
  <c r="Z76" i="9"/>
  <c r="AA76" i="9"/>
  <c r="AB76" i="9"/>
  <c r="AC76" i="9"/>
  <c r="AD76" i="9"/>
  <c r="AE76" i="9"/>
  <c r="AG76" i="9"/>
  <c r="AJ76" i="9"/>
  <c r="AM76" i="9"/>
  <c r="AN76" i="9"/>
  <c r="AO76" i="9"/>
  <c r="AP76" i="9"/>
  <c r="AQ76" i="9"/>
  <c r="AR76" i="9"/>
  <c r="AS76" i="9"/>
  <c r="AT76" i="9"/>
  <c r="AU76" i="9"/>
  <c r="AX76" i="9"/>
  <c r="AY76" i="9"/>
  <c r="AZ76" i="9"/>
  <c r="BA76" i="9"/>
  <c r="BB76" i="9"/>
  <c r="BC76" i="9"/>
  <c r="BD76" i="9"/>
  <c r="BE76" i="9"/>
  <c r="BH76" i="9"/>
  <c r="BI76" i="9"/>
  <c r="BJ76" i="9"/>
  <c r="BK76" i="9"/>
  <c r="BL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T77" i="9"/>
  <c r="U77" i="9"/>
  <c r="V77" i="9"/>
  <c r="X77" i="9"/>
  <c r="Y77" i="9"/>
  <c r="Z77" i="9"/>
  <c r="AA77" i="9"/>
  <c r="AB77" i="9"/>
  <c r="AC77" i="9"/>
  <c r="AD77" i="9"/>
  <c r="AE77" i="9"/>
  <c r="AG77" i="9"/>
  <c r="AJ77" i="9"/>
  <c r="AM77" i="9"/>
  <c r="AN77" i="9"/>
  <c r="AO77" i="9"/>
  <c r="AP77" i="9"/>
  <c r="AQ77" i="9"/>
  <c r="AR77" i="9"/>
  <c r="AS77" i="9"/>
  <c r="AT77" i="9"/>
  <c r="AU77" i="9"/>
  <c r="AX77" i="9"/>
  <c r="AY77" i="9"/>
  <c r="AZ77" i="9"/>
  <c r="BA77" i="9"/>
  <c r="BB77" i="9"/>
  <c r="BC77" i="9"/>
  <c r="BD77" i="9"/>
  <c r="BE77" i="9"/>
  <c r="BH77" i="9"/>
  <c r="BI77" i="9"/>
  <c r="BJ77" i="9"/>
  <c r="BK77" i="9"/>
  <c r="BL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T78" i="9"/>
  <c r="U78" i="9"/>
  <c r="V78" i="9"/>
  <c r="X78" i="9"/>
  <c r="Y78" i="9"/>
  <c r="Z78" i="9"/>
  <c r="AA78" i="9"/>
  <c r="AB78" i="9"/>
  <c r="AC78" i="9"/>
  <c r="AD78" i="9"/>
  <c r="AE78" i="9"/>
  <c r="AG78" i="9"/>
  <c r="AJ78" i="9"/>
  <c r="AM78" i="9"/>
  <c r="AN78" i="9"/>
  <c r="AO78" i="9"/>
  <c r="AP78" i="9"/>
  <c r="AQ78" i="9"/>
  <c r="AR78" i="9"/>
  <c r="AS78" i="9"/>
  <c r="AT78" i="9"/>
  <c r="AU78" i="9"/>
  <c r="AX78" i="9"/>
  <c r="AY78" i="9"/>
  <c r="AZ78" i="9"/>
  <c r="BA78" i="9"/>
  <c r="BB78" i="9"/>
  <c r="BC78" i="9"/>
  <c r="BD78" i="9"/>
  <c r="BE78" i="9"/>
  <c r="BH78" i="9"/>
  <c r="BI78" i="9"/>
  <c r="BJ78" i="9"/>
  <c r="BK78" i="9"/>
  <c r="BL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T79" i="9"/>
  <c r="U79" i="9"/>
  <c r="V79" i="9"/>
  <c r="X79" i="9"/>
  <c r="Y79" i="9"/>
  <c r="Z79" i="9"/>
  <c r="AA79" i="9"/>
  <c r="AB79" i="9"/>
  <c r="AC79" i="9"/>
  <c r="AD79" i="9"/>
  <c r="AE79" i="9"/>
  <c r="AG79" i="9"/>
  <c r="AJ79" i="9"/>
  <c r="AM79" i="9"/>
  <c r="AN79" i="9"/>
  <c r="AO79" i="9"/>
  <c r="AP79" i="9"/>
  <c r="AQ79" i="9"/>
  <c r="AR79" i="9"/>
  <c r="AS79" i="9"/>
  <c r="AT79" i="9"/>
  <c r="AU79" i="9"/>
  <c r="AX79" i="9"/>
  <c r="AY79" i="9"/>
  <c r="AZ79" i="9"/>
  <c r="BA79" i="9"/>
  <c r="BB79" i="9"/>
  <c r="BC79" i="9"/>
  <c r="BD79" i="9"/>
  <c r="BE79" i="9"/>
  <c r="BH79" i="9"/>
  <c r="BI79" i="9"/>
  <c r="BJ79" i="9"/>
  <c r="BK79" i="9"/>
  <c r="BL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T80" i="9"/>
  <c r="U80" i="9"/>
  <c r="V80" i="9"/>
  <c r="X80" i="9"/>
  <c r="Y80" i="9"/>
  <c r="Z80" i="9"/>
  <c r="AA80" i="9"/>
  <c r="AB80" i="9"/>
  <c r="AC80" i="9"/>
  <c r="AD80" i="9"/>
  <c r="AE80" i="9"/>
  <c r="AG80" i="9"/>
  <c r="AJ80" i="9"/>
  <c r="AM80" i="9"/>
  <c r="AN80" i="9"/>
  <c r="AO80" i="9"/>
  <c r="AP80" i="9"/>
  <c r="AQ80" i="9"/>
  <c r="AR80" i="9"/>
  <c r="AS80" i="9"/>
  <c r="AT80" i="9"/>
  <c r="AU80" i="9"/>
  <c r="AX80" i="9"/>
  <c r="AY80" i="9"/>
  <c r="AZ80" i="9"/>
  <c r="BA80" i="9"/>
  <c r="BB80" i="9"/>
  <c r="BC80" i="9"/>
  <c r="BD80" i="9"/>
  <c r="BE80" i="9"/>
  <c r="BH80" i="9"/>
  <c r="BI80" i="9"/>
  <c r="BJ80" i="9"/>
  <c r="BK80" i="9"/>
  <c r="BL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T81" i="9"/>
  <c r="U81" i="9"/>
  <c r="V81" i="9"/>
  <c r="X81" i="9"/>
  <c r="Y81" i="9"/>
  <c r="Z81" i="9"/>
  <c r="AA81" i="9"/>
  <c r="AB81" i="9"/>
  <c r="AC81" i="9"/>
  <c r="AD81" i="9"/>
  <c r="AE81" i="9"/>
  <c r="AG81" i="9"/>
  <c r="AJ81" i="9"/>
  <c r="AM81" i="9"/>
  <c r="AN81" i="9"/>
  <c r="AO81" i="9"/>
  <c r="AP81" i="9"/>
  <c r="AQ81" i="9"/>
  <c r="AR81" i="9"/>
  <c r="AS81" i="9"/>
  <c r="AT81" i="9"/>
  <c r="AU81" i="9"/>
  <c r="AX81" i="9"/>
  <c r="AY81" i="9"/>
  <c r="AZ81" i="9"/>
  <c r="BA81" i="9"/>
  <c r="BB81" i="9"/>
  <c r="BC81" i="9"/>
  <c r="BD81" i="9"/>
  <c r="BE81" i="9"/>
  <c r="BH81" i="9"/>
  <c r="BI81" i="9"/>
  <c r="BJ81" i="9"/>
  <c r="BK81" i="9"/>
  <c r="BL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T82" i="9"/>
  <c r="U82" i="9"/>
  <c r="V82" i="9"/>
  <c r="X82" i="9"/>
  <c r="Y82" i="9"/>
  <c r="Z82" i="9"/>
  <c r="AA82" i="9"/>
  <c r="AB82" i="9"/>
  <c r="AC82" i="9"/>
  <c r="AD82" i="9"/>
  <c r="AE82" i="9"/>
  <c r="AG82" i="9"/>
  <c r="AJ82" i="9"/>
  <c r="AM82" i="9"/>
  <c r="AN82" i="9"/>
  <c r="AO82" i="9"/>
  <c r="AP82" i="9"/>
  <c r="AQ82" i="9"/>
  <c r="AR82" i="9"/>
  <c r="AS82" i="9"/>
  <c r="AT82" i="9"/>
  <c r="AU82" i="9"/>
  <c r="AX82" i="9"/>
  <c r="AY82" i="9"/>
  <c r="AZ82" i="9"/>
  <c r="BA82" i="9"/>
  <c r="BB82" i="9"/>
  <c r="BC82" i="9"/>
  <c r="BD82" i="9"/>
  <c r="BE82" i="9"/>
  <c r="BH82" i="9"/>
  <c r="BI82" i="9"/>
  <c r="BJ82" i="9"/>
  <c r="BK82" i="9"/>
  <c r="BL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T83" i="9"/>
  <c r="U83" i="9"/>
  <c r="V83" i="9"/>
  <c r="X83" i="9"/>
  <c r="Y83" i="9"/>
  <c r="Z83" i="9"/>
  <c r="AA83" i="9"/>
  <c r="AB83" i="9"/>
  <c r="AC83" i="9"/>
  <c r="AD83" i="9"/>
  <c r="AE83" i="9"/>
  <c r="AG83" i="9"/>
  <c r="AJ83" i="9"/>
  <c r="AM83" i="9"/>
  <c r="AN83" i="9"/>
  <c r="AO83" i="9"/>
  <c r="AP83" i="9"/>
  <c r="AQ83" i="9"/>
  <c r="AR83" i="9"/>
  <c r="AS83" i="9"/>
  <c r="AT83" i="9"/>
  <c r="AU83" i="9"/>
  <c r="AX83" i="9"/>
  <c r="AY83" i="9"/>
  <c r="AZ83" i="9"/>
  <c r="BA83" i="9"/>
  <c r="BB83" i="9"/>
  <c r="BC83" i="9"/>
  <c r="BD83" i="9"/>
  <c r="BE83" i="9"/>
  <c r="BH83" i="9"/>
  <c r="BI83" i="9"/>
  <c r="BJ83" i="9"/>
  <c r="BK83" i="9"/>
  <c r="BL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T84" i="9"/>
  <c r="U84" i="9"/>
  <c r="V84" i="9"/>
  <c r="X84" i="9"/>
  <c r="Y84" i="9"/>
  <c r="Z84" i="9"/>
  <c r="AA84" i="9"/>
  <c r="AB84" i="9"/>
  <c r="AC84" i="9"/>
  <c r="AD84" i="9"/>
  <c r="AE84" i="9"/>
  <c r="AG84" i="9"/>
  <c r="AJ84" i="9"/>
  <c r="AM84" i="9"/>
  <c r="AN84" i="9"/>
  <c r="AO84" i="9"/>
  <c r="AP84" i="9"/>
  <c r="AQ84" i="9"/>
  <c r="AR84" i="9"/>
  <c r="AS84" i="9"/>
  <c r="AT84" i="9"/>
  <c r="AU84" i="9"/>
  <c r="AX84" i="9"/>
  <c r="AY84" i="9"/>
  <c r="AZ84" i="9"/>
  <c r="BA84" i="9"/>
  <c r="BB84" i="9"/>
  <c r="BC84" i="9"/>
  <c r="BD84" i="9"/>
  <c r="BE84" i="9"/>
  <c r="BH84" i="9"/>
  <c r="BI84" i="9"/>
  <c r="BJ84" i="9"/>
  <c r="BK84" i="9"/>
  <c r="BL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T85" i="9"/>
  <c r="U85" i="9"/>
  <c r="V85" i="9"/>
  <c r="X85" i="9"/>
  <c r="Y85" i="9"/>
  <c r="Z85" i="9"/>
  <c r="AA85" i="9"/>
  <c r="AB85" i="9"/>
  <c r="AC85" i="9"/>
  <c r="AD85" i="9"/>
  <c r="AE85" i="9"/>
  <c r="AG85" i="9"/>
  <c r="AJ85" i="9"/>
  <c r="AM85" i="9"/>
  <c r="AN85" i="9"/>
  <c r="AO85" i="9"/>
  <c r="AP85" i="9"/>
  <c r="AQ85" i="9"/>
  <c r="AR85" i="9"/>
  <c r="AS85" i="9"/>
  <c r="AT85" i="9"/>
  <c r="AU85" i="9"/>
  <c r="AX85" i="9"/>
  <c r="AY85" i="9"/>
  <c r="AZ85" i="9"/>
  <c r="BA85" i="9"/>
  <c r="BB85" i="9"/>
  <c r="BC85" i="9"/>
  <c r="BD85" i="9"/>
  <c r="BE85" i="9"/>
  <c r="BH85" i="9"/>
  <c r="BI85" i="9"/>
  <c r="BJ85" i="9"/>
  <c r="BK85" i="9"/>
  <c r="BL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T86" i="9"/>
  <c r="U86" i="9"/>
  <c r="V86" i="9"/>
  <c r="X86" i="9"/>
  <c r="Y86" i="9"/>
  <c r="Z86" i="9"/>
  <c r="AA86" i="9"/>
  <c r="AB86" i="9"/>
  <c r="AC86" i="9"/>
  <c r="AD86" i="9"/>
  <c r="AE86" i="9"/>
  <c r="AG86" i="9"/>
  <c r="AJ86" i="9"/>
  <c r="AM86" i="9"/>
  <c r="AN86" i="9"/>
  <c r="AO86" i="9"/>
  <c r="AP86" i="9"/>
  <c r="AQ86" i="9"/>
  <c r="AR86" i="9"/>
  <c r="AS86" i="9"/>
  <c r="AT86" i="9"/>
  <c r="AU86" i="9"/>
  <c r="AX86" i="9"/>
  <c r="AY86" i="9"/>
  <c r="AZ86" i="9"/>
  <c r="BA86" i="9"/>
  <c r="BB86" i="9"/>
  <c r="BC86" i="9"/>
  <c r="BD86" i="9"/>
  <c r="BE86" i="9"/>
  <c r="BH86" i="9"/>
  <c r="BI86" i="9"/>
  <c r="BJ86" i="9"/>
  <c r="BK86" i="9"/>
  <c r="BL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T87" i="9"/>
  <c r="U87" i="9"/>
  <c r="V87" i="9"/>
  <c r="X87" i="9"/>
  <c r="Y87" i="9"/>
  <c r="Z87" i="9"/>
  <c r="AA87" i="9"/>
  <c r="AB87" i="9"/>
  <c r="AC87" i="9"/>
  <c r="AD87" i="9"/>
  <c r="AE87" i="9"/>
  <c r="AG87" i="9"/>
  <c r="AJ87" i="9"/>
  <c r="AM87" i="9"/>
  <c r="AN87" i="9"/>
  <c r="AO87" i="9"/>
  <c r="AP87" i="9"/>
  <c r="AQ87" i="9"/>
  <c r="AR87" i="9"/>
  <c r="AS87" i="9"/>
  <c r="AT87" i="9"/>
  <c r="AU87" i="9"/>
  <c r="AX87" i="9"/>
  <c r="AY87" i="9"/>
  <c r="AZ87" i="9"/>
  <c r="BA87" i="9"/>
  <c r="BB87" i="9"/>
  <c r="BC87" i="9"/>
  <c r="BD87" i="9"/>
  <c r="BE87" i="9"/>
  <c r="BH87" i="9"/>
  <c r="BI87" i="9"/>
  <c r="BJ87" i="9"/>
  <c r="BK87" i="9"/>
  <c r="BL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T88" i="9"/>
  <c r="U88" i="9"/>
  <c r="V88" i="9"/>
  <c r="X88" i="9"/>
  <c r="Y88" i="9"/>
  <c r="Z88" i="9"/>
  <c r="AA88" i="9"/>
  <c r="AB88" i="9"/>
  <c r="AC88" i="9"/>
  <c r="AD88" i="9"/>
  <c r="AE88" i="9"/>
  <c r="AG88" i="9"/>
  <c r="AJ88" i="9"/>
  <c r="AM88" i="9"/>
  <c r="AN88" i="9"/>
  <c r="AO88" i="9"/>
  <c r="AP88" i="9"/>
  <c r="AQ88" i="9"/>
  <c r="AR88" i="9"/>
  <c r="AS88" i="9"/>
  <c r="AT88" i="9"/>
  <c r="AU88" i="9"/>
  <c r="AX88" i="9"/>
  <c r="AY88" i="9"/>
  <c r="AZ88" i="9"/>
  <c r="BA88" i="9"/>
  <c r="BB88" i="9"/>
  <c r="BC88" i="9"/>
  <c r="BD88" i="9"/>
  <c r="BE88" i="9"/>
  <c r="BH88" i="9"/>
  <c r="BI88" i="9"/>
  <c r="BJ88" i="9"/>
  <c r="BK88" i="9"/>
  <c r="BL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T89" i="9"/>
  <c r="U89" i="9"/>
  <c r="V89" i="9"/>
  <c r="X89" i="9"/>
  <c r="Y89" i="9"/>
  <c r="Z89" i="9"/>
  <c r="AA89" i="9"/>
  <c r="AB89" i="9"/>
  <c r="AC89" i="9"/>
  <c r="AD89" i="9"/>
  <c r="AE89" i="9"/>
  <c r="AG89" i="9"/>
  <c r="AJ89" i="9"/>
  <c r="AM89" i="9"/>
  <c r="AN89" i="9"/>
  <c r="AO89" i="9"/>
  <c r="AP89" i="9"/>
  <c r="AQ89" i="9"/>
  <c r="AR89" i="9"/>
  <c r="AS89" i="9"/>
  <c r="AT89" i="9"/>
  <c r="AU89" i="9"/>
  <c r="AX89" i="9"/>
  <c r="AY89" i="9"/>
  <c r="AZ89" i="9"/>
  <c r="BA89" i="9"/>
  <c r="BB89" i="9"/>
  <c r="BC89" i="9"/>
  <c r="BD89" i="9"/>
  <c r="BE89" i="9"/>
  <c r="BH89" i="9"/>
  <c r="BI89" i="9"/>
  <c r="BJ89" i="9"/>
  <c r="BK89" i="9"/>
  <c r="BL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T90" i="9"/>
  <c r="U90" i="9"/>
  <c r="V90" i="9"/>
  <c r="X90" i="9"/>
  <c r="Y90" i="9"/>
  <c r="Z90" i="9"/>
  <c r="AA90" i="9"/>
  <c r="AB90" i="9"/>
  <c r="AC90" i="9"/>
  <c r="AD90" i="9"/>
  <c r="AE90" i="9"/>
  <c r="AG90" i="9"/>
  <c r="AJ90" i="9"/>
  <c r="AM90" i="9"/>
  <c r="AN90" i="9"/>
  <c r="AO90" i="9"/>
  <c r="AP90" i="9"/>
  <c r="AQ90" i="9"/>
  <c r="AR90" i="9"/>
  <c r="AS90" i="9"/>
  <c r="AT90" i="9"/>
  <c r="AU90" i="9"/>
  <c r="AX90" i="9"/>
  <c r="AY90" i="9"/>
  <c r="AZ90" i="9"/>
  <c r="BA90" i="9"/>
  <c r="BB90" i="9"/>
  <c r="BC90" i="9"/>
  <c r="BD90" i="9"/>
  <c r="BE90" i="9"/>
  <c r="BH90" i="9"/>
  <c r="BI90" i="9"/>
  <c r="BJ90" i="9"/>
  <c r="BK90" i="9"/>
  <c r="BL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T91" i="9"/>
  <c r="U91" i="9"/>
  <c r="V91" i="9"/>
  <c r="X91" i="9"/>
  <c r="Y91" i="9"/>
  <c r="Z91" i="9"/>
  <c r="AA91" i="9"/>
  <c r="AB91" i="9"/>
  <c r="AC91" i="9"/>
  <c r="AD91" i="9"/>
  <c r="AE91" i="9"/>
  <c r="AG91" i="9"/>
  <c r="AJ91" i="9"/>
  <c r="AM91" i="9"/>
  <c r="AN91" i="9"/>
  <c r="AO91" i="9"/>
  <c r="AP91" i="9"/>
  <c r="AQ91" i="9"/>
  <c r="AR91" i="9"/>
  <c r="AS91" i="9"/>
  <c r="AT91" i="9"/>
  <c r="AU91" i="9"/>
  <c r="AX91" i="9"/>
  <c r="AY91" i="9"/>
  <c r="AZ91" i="9"/>
  <c r="BA91" i="9"/>
  <c r="BB91" i="9"/>
  <c r="BC91" i="9"/>
  <c r="BD91" i="9"/>
  <c r="BE91" i="9"/>
  <c r="BH91" i="9"/>
  <c r="BI91" i="9"/>
  <c r="BJ91" i="9"/>
  <c r="BK91" i="9"/>
  <c r="BL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T92" i="9"/>
  <c r="U92" i="9"/>
  <c r="V92" i="9"/>
  <c r="X92" i="9"/>
  <c r="Y92" i="9"/>
  <c r="Z92" i="9"/>
  <c r="AA92" i="9"/>
  <c r="AB92" i="9"/>
  <c r="AC92" i="9"/>
  <c r="AD92" i="9"/>
  <c r="AE92" i="9"/>
  <c r="AG92" i="9"/>
  <c r="AJ92" i="9"/>
  <c r="AM92" i="9"/>
  <c r="AN92" i="9"/>
  <c r="AO92" i="9"/>
  <c r="AP92" i="9"/>
  <c r="AQ92" i="9"/>
  <c r="AR92" i="9"/>
  <c r="AS92" i="9"/>
  <c r="AT92" i="9"/>
  <c r="AU92" i="9"/>
  <c r="AX92" i="9"/>
  <c r="AY92" i="9"/>
  <c r="AZ92" i="9"/>
  <c r="BA92" i="9"/>
  <c r="BB92" i="9"/>
  <c r="BC92" i="9"/>
  <c r="BD92" i="9"/>
  <c r="BE92" i="9"/>
  <c r="BH92" i="9"/>
  <c r="BI92" i="9"/>
  <c r="BJ92" i="9"/>
  <c r="BK92" i="9"/>
  <c r="BL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T93" i="9"/>
  <c r="U93" i="9"/>
  <c r="V93" i="9"/>
  <c r="X93" i="9"/>
  <c r="Y93" i="9"/>
  <c r="Z93" i="9"/>
  <c r="AA93" i="9"/>
  <c r="AB93" i="9"/>
  <c r="AC93" i="9"/>
  <c r="AD93" i="9"/>
  <c r="AE93" i="9"/>
  <c r="AG93" i="9"/>
  <c r="AJ93" i="9"/>
  <c r="AM93" i="9"/>
  <c r="AN93" i="9"/>
  <c r="AO93" i="9"/>
  <c r="AP93" i="9"/>
  <c r="AQ93" i="9"/>
  <c r="AR93" i="9"/>
  <c r="AS93" i="9"/>
  <c r="AT93" i="9"/>
  <c r="AU93" i="9"/>
  <c r="AX93" i="9"/>
  <c r="AY93" i="9"/>
  <c r="AZ93" i="9"/>
  <c r="BA93" i="9"/>
  <c r="BB93" i="9"/>
  <c r="BC93" i="9"/>
  <c r="BD93" i="9"/>
  <c r="BE93" i="9"/>
  <c r="BH93" i="9"/>
  <c r="BI93" i="9"/>
  <c r="BJ93" i="9"/>
  <c r="BK93" i="9"/>
  <c r="BL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T94" i="9"/>
  <c r="U94" i="9"/>
  <c r="V94" i="9"/>
  <c r="X94" i="9"/>
  <c r="Y94" i="9"/>
  <c r="Z94" i="9"/>
  <c r="AA94" i="9"/>
  <c r="AB94" i="9"/>
  <c r="AC94" i="9"/>
  <c r="AD94" i="9"/>
  <c r="AE94" i="9"/>
  <c r="AG94" i="9"/>
  <c r="AJ94" i="9"/>
  <c r="AM94" i="9"/>
  <c r="AN94" i="9"/>
  <c r="AO94" i="9"/>
  <c r="AP94" i="9"/>
  <c r="AQ94" i="9"/>
  <c r="AR94" i="9"/>
  <c r="AS94" i="9"/>
  <c r="AT94" i="9"/>
  <c r="AU94" i="9"/>
  <c r="AX94" i="9"/>
  <c r="AY94" i="9"/>
  <c r="AZ94" i="9"/>
  <c r="BA94" i="9"/>
  <c r="BB94" i="9"/>
  <c r="BC94" i="9"/>
  <c r="BD94" i="9"/>
  <c r="BE94" i="9"/>
  <c r="BH94" i="9"/>
  <c r="BI94" i="9"/>
  <c r="BJ94" i="9"/>
  <c r="BK94" i="9"/>
  <c r="BL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T95" i="9"/>
  <c r="U95" i="9"/>
  <c r="V95" i="9"/>
  <c r="X95" i="9"/>
  <c r="Y95" i="9"/>
  <c r="Z95" i="9"/>
  <c r="AA95" i="9"/>
  <c r="AB95" i="9"/>
  <c r="AC95" i="9"/>
  <c r="AD95" i="9"/>
  <c r="AE95" i="9"/>
  <c r="AG95" i="9"/>
  <c r="AJ95" i="9"/>
  <c r="AM95" i="9"/>
  <c r="AN95" i="9"/>
  <c r="AO95" i="9"/>
  <c r="AP95" i="9"/>
  <c r="AQ95" i="9"/>
  <c r="AR95" i="9"/>
  <c r="AS95" i="9"/>
  <c r="AT95" i="9"/>
  <c r="AU95" i="9"/>
  <c r="AX95" i="9"/>
  <c r="AY95" i="9"/>
  <c r="AZ95" i="9"/>
  <c r="BA95" i="9"/>
  <c r="BB95" i="9"/>
  <c r="BC95" i="9"/>
  <c r="BD95" i="9"/>
  <c r="BE95" i="9"/>
  <c r="BH95" i="9"/>
  <c r="BI95" i="9"/>
  <c r="BJ95" i="9"/>
  <c r="BK95" i="9"/>
  <c r="BL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T96" i="9"/>
  <c r="U96" i="9"/>
  <c r="V96" i="9"/>
  <c r="X96" i="9"/>
  <c r="Y96" i="9"/>
  <c r="Z96" i="9"/>
  <c r="AA96" i="9"/>
  <c r="AB96" i="9"/>
  <c r="AC96" i="9"/>
  <c r="AD96" i="9"/>
  <c r="AE96" i="9"/>
  <c r="AG96" i="9"/>
  <c r="AJ96" i="9"/>
  <c r="AM96" i="9"/>
  <c r="AN96" i="9"/>
  <c r="AO96" i="9"/>
  <c r="AP96" i="9"/>
  <c r="AQ96" i="9"/>
  <c r="AR96" i="9"/>
  <c r="AS96" i="9"/>
  <c r="AT96" i="9"/>
  <c r="AU96" i="9"/>
  <c r="AX96" i="9"/>
  <c r="AY96" i="9"/>
  <c r="AZ96" i="9"/>
  <c r="BA96" i="9"/>
  <c r="BB96" i="9"/>
  <c r="BC96" i="9"/>
  <c r="BD96" i="9"/>
  <c r="BE96" i="9"/>
  <c r="BH96" i="9"/>
  <c r="BI96" i="9"/>
  <c r="BJ96" i="9"/>
  <c r="BK96" i="9"/>
  <c r="BL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T97" i="9"/>
  <c r="U97" i="9"/>
  <c r="V97" i="9"/>
  <c r="X97" i="9"/>
  <c r="Y97" i="9"/>
  <c r="Z97" i="9"/>
  <c r="AA97" i="9"/>
  <c r="AB97" i="9"/>
  <c r="AC97" i="9"/>
  <c r="AD97" i="9"/>
  <c r="AE97" i="9"/>
  <c r="AG97" i="9"/>
  <c r="AJ97" i="9"/>
  <c r="AM97" i="9"/>
  <c r="AN97" i="9"/>
  <c r="AO97" i="9"/>
  <c r="AP97" i="9"/>
  <c r="AQ97" i="9"/>
  <c r="AR97" i="9"/>
  <c r="AS97" i="9"/>
  <c r="AT97" i="9"/>
  <c r="AU97" i="9"/>
  <c r="AX97" i="9"/>
  <c r="AY97" i="9"/>
  <c r="AZ97" i="9"/>
  <c r="BA97" i="9"/>
  <c r="BB97" i="9"/>
  <c r="BC97" i="9"/>
  <c r="BD97" i="9"/>
  <c r="BE97" i="9"/>
  <c r="BH97" i="9"/>
  <c r="BI97" i="9"/>
  <c r="BJ97" i="9"/>
  <c r="BK97" i="9"/>
  <c r="BL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T98" i="9"/>
  <c r="U98" i="9"/>
  <c r="V98" i="9"/>
  <c r="X98" i="9"/>
  <c r="Y98" i="9"/>
  <c r="Z98" i="9"/>
  <c r="AA98" i="9"/>
  <c r="AB98" i="9"/>
  <c r="AC98" i="9"/>
  <c r="AD98" i="9"/>
  <c r="AE98" i="9"/>
  <c r="AG98" i="9"/>
  <c r="AJ98" i="9"/>
  <c r="AM98" i="9"/>
  <c r="AN98" i="9"/>
  <c r="AO98" i="9"/>
  <c r="AP98" i="9"/>
  <c r="AQ98" i="9"/>
  <c r="AR98" i="9"/>
  <c r="AS98" i="9"/>
  <c r="AT98" i="9"/>
  <c r="AU98" i="9"/>
  <c r="AX98" i="9"/>
  <c r="AY98" i="9"/>
  <c r="AZ98" i="9"/>
  <c r="BA98" i="9"/>
  <c r="BB98" i="9"/>
  <c r="BC98" i="9"/>
  <c r="BD98" i="9"/>
  <c r="BE98" i="9"/>
  <c r="BH98" i="9"/>
  <c r="BI98" i="9"/>
  <c r="BJ98" i="9"/>
  <c r="BK98" i="9"/>
  <c r="BL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T99" i="9"/>
  <c r="U99" i="9"/>
  <c r="V99" i="9"/>
  <c r="X99" i="9"/>
  <c r="Y99" i="9"/>
  <c r="Z99" i="9"/>
  <c r="AA99" i="9"/>
  <c r="AB99" i="9"/>
  <c r="AC99" i="9"/>
  <c r="AD99" i="9"/>
  <c r="AE99" i="9"/>
  <c r="AG99" i="9"/>
  <c r="AJ99" i="9"/>
  <c r="AM99" i="9"/>
  <c r="AN99" i="9"/>
  <c r="AO99" i="9"/>
  <c r="AP99" i="9"/>
  <c r="AQ99" i="9"/>
  <c r="AR99" i="9"/>
  <c r="AS99" i="9"/>
  <c r="AT99" i="9"/>
  <c r="AU99" i="9"/>
  <c r="AX99" i="9"/>
  <c r="AY99" i="9"/>
  <c r="AZ99" i="9"/>
  <c r="BA99" i="9"/>
  <c r="BB99" i="9"/>
  <c r="BC99" i="9"/>
  <c r="BD99" i="9"/>
  <c r="BE99" i="9"/>
  <c r="BH99" i="9"/>
  <c r="BI99" i="9"/>
  <c r="BJ99" i="9"/>
  <c r="BK99" i="9"/>
  <c r="BL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T100" i="9"/>
  <c r="U100" i="9"/>
  <c r="V100" i="9"/>
  <c r="X100" i="9"/>
  <c r="Y100" i="9"/>
  <c r="Z100" i="9"/>
  <c r="AA100" i="9"/>
  <c r="AB100" i="9"/>
  <c r="AC100" i="9"/>
  <c r="AD100" i="9"/>
  <c r="AE100" i="9"/>
  <c r="AG100" i="9"/>
  <c r="AJ100" i="9"/>
  <c r="AM100" i="9"/>
  <c r="AN100" i="9"/>
  <c r="AO100" i="9"/>
  <c r="AP100" i="9"/>
  <c r="AQ100" i="9"/>
  <c r="AR100" i="9"/>
  <c r="AS100" i="9"/>
  <c r="AT100" i="9"/>
  <c r="AU100" i="9"/>
  <c r="AX100" i="9"/>
  <c r="AY100" i="9"/>
  <c r="AZ100" i="9"/>
  <c r="BA100" i="9"/>
  <c r="BB100" i="9"/>
  <c r="BC100" i="9"/>
  <c r="BD100" i="9"/>
  <c r="BE100" i="9"/>
  <c r="BH100" i="9"/>
  <c r="BI100" i="9"/>
  <c r="BJ100" i="9"/>
  <c r="BK100" i="9"/>
  <c r="BL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T101" i="9"/>
  <c r="U101" i="9"/>
  <c r="V101" i="9"/>
  <c r="X101" i="9"/>
  <c r="Y101" i="9"/>
  <c r="Z101" i="9"/>
  <c r="AA101" i="9"/>
  <c r="AB101" i="9"/>
  <c r="AC101" i="9"/>
  <c r="AD101" i="9"/>
  <c r="AE101" i="9"/>
  <c r="AG101" i="9"/>
  <c r="AJ101" i="9"/>
  <c r="AM101" i="9"/>
  <c r="AN101" i="9"/>
  <c r="AO101" i="9"/>
  <c r="AP101" i="9"/>
  <c r="AQ101" i="9"/>
  <c r="AR101" i="9"/>
  <c r="AS101" i="9"/>
  <c r="AT101" i="9"/>
  <c r="AU101" i="9"/>
  <c r="AX101" i="9"/>
  <c r="AY101" i="9"/>
  <c r="AZ101" i="9"/>
  <c r="BA101" i="9"/>
  <c r="BB101" i="9"/>
  <c r="BC101" i="9"/>
  <c r="BD101" i="9"/>
  <c r="BE101" i="9"/>
  <c r="BH101" i="9"/>
  <c r="BI101" i="9"/>
  <c r="BJ101" i="9"/>
  <c r="BK101" i="9"/>
  <c r="BL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T102" i="9"/>
  <c r="U102" i="9"/>
  <c r="V102" i="9"/>
  <c r="X102" i="9"/>
  <c r="Y102" i="9"/>
  <c r="Z102" i="9"/>
  <c r="AA102" i="9"/>
  <c r="AB102" i="9"/>
  <c r="AC102" i="9"/>
  <c r="AD102" i="9"/>
  <c r="AE102" i="9"/>
  <c r="AG102" i="9"/>
  <c r="AJ102" i="9"/>
  <c r="AM102" i="9"/>
  <c r="AN102" i="9"/>
  <c r="AO102" i="9"/>
  <c r="AP102" i="9"/>
  <c r="AQ102" i="9"/>
  <c r="AR102" i="9"/>
  <c r="AS102" i="9"/>
  <c r="AT102" i="9"/>
  <c r="AU102" i="9"/>
  <c r="AX102" i="9"/>
  <c r="AY102" i="9"/>
  <c r="AZ102" i="9"/>
  <c r="BA102" i="9"/>
  <c r="BB102" i="9"/>
  <c r="BC102" i="9"/>
  <c r="BD102" i="9"/>
  <c r="BE102" i="9"/>
  <c r="BH102" i="9"/>
  <c r="BI102" i="9"/>
  <c r="BJ102" i="9"/>
  <c r="BK102" i="9"/>
  <c r="BL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T103" i="9"/>
  <c r="U103" i="9"/>
  <c r="V103" i="9"/>
  <c r="X103" i="9"/>
  <c r="Y103" i="9"/>
  <c r="Z103" i="9"/>
  <c r="AA103" i="9"/>
  <c r="AB103" i="9"/>
  <c r="AC103" i="9"/>
  <c r="AD103" i="9"/>
  <c r="AE103" i="9"/>
  <c r="AG103" i="9"/>
  <c r="AJ103" i="9"/>
  <c r="AM103" i="9"/>
  <c r="AN103" i="9"/>
  <c r="AO103" i="9"/>
  <c r="AP103" i="9"/>
  <c r="AQ103" i="9"/>
  <c r="AR103" i="9"/>
  <c r="AS103" i="9"/>
  <c r="AT103" i="9"/>
  <c r="AU103" i="9"/>
  <c r="AX103" i="9"/>
  <c r="AY103" i="9"/>
  <c r="AZ103" i="9"/>
  <c r="BA103" i="9"/>
  <c r="BB103" i="9"/>
  <c r="BC103" i="9"/>
  <c r="BD103" i="9"/>
  <c r="BE103" i="9"/>
  <c r="BH103" i="9"/>
  <c r="BI103" i="9"/>
  <c r="BJ103" i="9"/>
  <c r="BK103" i="9"/>
  <c r="BL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T104" i="9"/>
  <c r="U104" i="9"/>
  <c r="V104" i="9"/>
  <c r="X104" i="9"/>
  <c r="Y104" i="9"/>
  <c r="Z104" i="9"/>
  <c r="AA104" i="9"/>
  <c r="AB104" i="9"/>
  <c r="AC104" i="9"/>
  <c r="AD104" i="9"/>
  <c r="AE104" i="9"/>
  <c r="AG104" i="9"/>
  <c r="AJ104" i="9"/>
  <c r="AM104" i="9"/>
  <c r="AN104" i="9"/>
  <c r="AO104" i="9"/>
  <c r="AP104" i="9"/>
  <c r="AQ104" i="9"/>
  <c r="AR104" i="9"/>
  <c r="AS104" i="9"/>
  <c r="AT104" i="9"/>
  <c r="AU104" i="9"/>
  <c r="AX104" i="9"/>
  <c r="AY104" i="9"/>
  <c r="AZ104" i="9"/>
  <c r="BA104" i="9"/>
  <c r="BB104" i="9"/>
  <c r="BC104" i="9"/>
  <c r="BD104" i="9"/>
  <c r="BE104" i="9"/>
  <c r="BH104" i="9"/>
  <c r="BI104" i="9"/>
  <c r="BJ104" i="9"/>
  <c r="BK104" i="9"/>
  <c r="BL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T105" i="9"/>
  <c r="U105" i="9"/>
  <c r="V105" i="9"/>
  <c r="X105" i="9"/>
  <c r="Y105" i="9"/>
  <c r="Z105" i="9"/>
  <c r="AA105" i="9"/>
  <c r="AB105" i="9"/>
  <c r="AC105" i="9"/>
  <c r="AD105" i="9"/>
  <c r="AE105" i="9"/>
  <c r="AG105" i="9"/>
  <c r="AJ105" i="9"/>
  <c r="AM105" i="9"/>
  <c r="AN105" i="9"/>
  <c r="AO105" i="9"/>
  <c r="AP105" i="9"/>
  <c r="AQ105" i="9"/>
  <c r="AR105" i="9"/>
  <c r="AS105" i="9"/>
  <c r="AT105" i="9"/>
  <c r="AU105" i="9"/>
  <c r="AX105" i="9"/>
  <c r="AY105" i="9"/>
  <c r="AZ105" i="9"/>
  <c r="BA105" i="9"/>
  <c r="BB105" i="9"/>
  <c r="BC105" i="9"/>
  <c r="BD105" i="9"/>
  <c r="BE105" i="9"/>
  <c r="BH105" i="9"/>
  <c r="BI105" i="9"/>
  <c r="BJ105" i="9"/>
  <c r="BK105" i="9"/>
  <c r="BL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T106" i="9"/>
  <c r="U106" i="9"/>
  <c r="V106" i="9"/>
  <c r="X106" i="9"/>
  <c r="Y106" i="9"/>
  <c r="Z106" i="9"/>
  <c r="AA106" i="9"/>
  <c r="AB106" i="9"/>
  <c r="AC106" i="9"/>
  <c r="AD106" i="9"/>
  <c r="AE106" i="9"/>
  <c r="AG106" i="9"/>
  <c r="AJ106" i="9"/>
  <c r="AM106" i="9"/>
  <c r="AN106" i="9"/>
  <c r="AO106" i="9"/>
  <c r="AP106" i="9"/>
  <c r="AQ106" i="9"/>
  <c r="AR106" i="9"/>
  <c r="AS106" i="9"/>
  <c r="AT106" i="9"/>
  <c r="AU106" i="9"/>
  <c r="AX106" i="9"/>
  <c r="AY106" i="9"/>
  <c r="AZ106" i="9"/>
  <c r="BA106" i="9"/>
  <c r="BB106" i="9"/>
  <c r="BC106" i="9"/>
  <c r="BD106" i="9"/>
  <c r="BE106" i="9"/>
  <c r="BH106" i="9"/>
  <c r="BI106" i="9"/>
  <c r="BJ106" i="9"/>
  <c r="BK106" i="9"/>
  <c r="BL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T107" i="9"/>
  <c r="U107" i="9"/>
  <c r="V107" i="9"/>
  <c r="X107" i="9"/>
  <c r="Y107" i="9"/>
  <c r="Z107" i="9"/>
  <c r="AA107" i="9"/>
  <c r="AB107" i="9"/>
  <c r="AC107" i="9"/>
  <c r="AD107" i="9"/>
  <c r="AE107" i="9"/>
  <c r="AG107" i="9"/>
  <c r="AJ107" i="9"/>
  <c r="AM107" i="9"/>
  <c r="AN107" i="9"/>
  <c r="AO107" i="9"/>
  <c r="AP107" i="9"/>
  <c r="AQ107" i="9"/>
  <c r="AR107" i="9"/>
  <c r="AS107" i="9"/>
  <c r="AT107" i="9"/>
  <c r="AU107" i="9"/>
  <c r="AX107" i="9"/>
  <c r="AY107" i="9"/>
  <c r="AZ107" i="9"/>
  <c r="BA107" i="9"/>
  <c r="BB107" i="9"/>
  <c r="BC107" i="9"/>
  <c r="BD107" i="9"/>
  <c r="BE107" i="9"/>
  <c r="BH107" i="9"/>
  <c r="BI107" i="9"/>
  <c r="BJ107" i="9"/>
  <c r="BK107" i="9"/>
  <c r="BL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T108" i="9"/>
  <c r="U108" i="9"/>
  <c r="V108" i="9"/>
  <c r="X108" i="9"/>
  <c r="Y108" i="9"/>
  <c r="Z108" i="9"/>
  <c r="AA108" i="9"/>
  <c r="AB108" i="9"/>
  <c r="AC108" i="9"/>
  <c r="AD108" i="9"/>
  <c r="AE108" i="9"/>
  <c r="AG108" i="9"/>
  <c r="AJ108" i="9"/>
  <c r="AM108" i="9"/>
  <c r="AN108" i="9"/>
  <c r="AO108" i="9"/>
  <c r="AP108" i="9"/>
  <c r="AQ108" i="9"/>
  <c r="AR108" i="9"/>
  <c r="AS108" i="9"/>
  <c r="AT108" i="9"/>
  <c r="AU108" i="9"/>
  <c r="AX108" i="9"/>
  <c r="AY108" i="9"/>
  <c r="AZ108" i="9"/>
  <c r="BA108" i="9"/>
  <c r="BB108" i="9"/>
  <c r="BC108" i="9"/>
  <c r="BD108" i="9"/>
  <c r="BE108" i="9"/>
  <c r="BH108" i="9"/>
  <c r="BI108" i="9"/>
  <c r="BJ108" i="9"/>
  <c r="BK108" i="9"/>
  <c r="BL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T109" i="9"/>
  <c r="U109" i="9"/>
  <c r="V109" i="9"/>
  <c r="X109" i="9"/>
  <c r="Y109" i="9"/>
  <c r="Z109" i="9"/>
  <c r="AA109" i="9"/>
  <c r="AB109" i="9"/>
  <c r="AC109" i="9"/>
  <c r="AD109" i="9"/>
  <c r="AE109" i="9"/>
  <c r="AG109" i="9"/>
  <c r="AJ109" i="9"/>
  <c r="AM109" i="9"/>
  <c r="AN109" i="9"/>
  <c r="AO109" i="9"/>
  <c r="AP109" i="9"/>
  <c r="AQ109" i="9"/>
  <c r="AR109" i="9"/>
  <c r="AS109" i="9"/>
  <c r="AT109" i="9"/>
  <c r="AU109" i="9"/>
  <c r="AX109" i="9"/>
  <c r="AY109" i="9"/>
  <c r="AZ109" i="9"/>
  <c r="BA109" i="9"/>
  <c r="BB109" i="9"/>
  <c r="BC109" i="9"/>
  <c r="BD109" i="9"/>
  <c r="BE109" i="9"/>
  <c r="BH109" i="9"/>
  <c r="BI109" i="9"/>
  <c r="BJ109" i="9"/>
  <c r="BK109" i="9"/>
  <c r="BL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T110" i="9"/>
  <c r="U110" i="9"/>
  <c r="V110" i="9"/>
  <c r="X110" i="9"/>
  <c r="Y110" i="9"/>
  <c r="Z110" i="9"/>
  <c r="AA110" i="9"/>
  <c r="AB110" i="9"/>
  <c r="AC110" i="9"/>
  <c r="AD110" i="9"/>
  <c r="AE110" i="9"/>
  <c r="AG110" i="9"/>
  <c r="AJ110" i="9"/>
  <c r="AM110" i="9"/>
  <c r="AN110" i="9"/>
  <c r="AO110" i="9"/>
  <c r="AP110" i="9"/>
  <c r="AQ110" i="9"/>
  <c r="AR110" i="9"/>
  <c r="AS110" i="9"/>
  <c r="AT110" i="9"/>
  <c r="AU110" i="9"/>
  <c r="AX110" i="9"/>
  <c r="AY110" i="9"/>
  <c r="AZ110" i="9"/>
  <c r="BA110" i="9"/>
  <c r="BB110" i="9"/>
  <c r="BC110" i="9"/>
  <c r="BD110" i="9"/>
  <c r="BE110" i="9"/>
  <c r="BH110" i="9"/>
  <c r="BI110" i="9"/>
  <c r="BJ110" i="9"/>
  <c r="BK110" i="9"/>
  <c r="BL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T111" i="9"/>
  <c r="U111" i="9"/>
  <c r="V111" i="9"/>
  <c r="X111" i="9"/>
  <c r="Y111" i="9"/>
  <c r="Z111" i="9"/>
  <c r="AA111" i="9"/>
  <c r="AB111" i="9"/>
  <c r="AC111" i="9"/>
  <c r="AD111" i="9"/>
  <c r="AE111" i="9"/>
  <c r="AG111" i="9"/>
  <c r="AJ111" i="9"/>
  <c r="AM111" i="9"/>
  <c r="AN111" i="9"/>
  <c r="AO111" i="9"/>
  <c r="AP111" i="9"/>
  <c r="AQ111" i="9"/>
  <c r="AR111" i="9"/>
  <c r="AS111" i="9"/>
  <c r="AT111" i="9"/>
  <c r="AU111" i="9"/>
  <c r="AX111" i="9"/>
  <c r="AY111" i="9"/>
  <c r="AZ111" i="9"/>
  <c r="BA111" i="9"/>
  <c r="BB111" i="9"/>
  <c r="BC111" i="9"/>
  <c r="BD111" i="9"/>
  <c r="BE111" i="9"/>
  <c r="BH111" i="9"/>
  <c r="BI111" i="9"/>
  <c r="BJ111" i="9"/>
  <c r="BK111" i="9"/>
  <c r="BL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T112" i="9"/>
  <c r="U112" i="9"/>
  <c r="V112" i="9"/>
  <c r="X112" i="9"/>
  <c r="Y112" i="9"/>
  <c r="Z112" i="9"/>
  <c r="AA112" i="9"/>
  <c r="AB112" i="9"/>
  <c r="AC112" i="9"/>
  <c r="AD112" i="9"/>
  <c r="AE112" i="9"/>
  <c r="AG112" i="9"/>
  <c r="AJ112" i="9"/>
  <c r="AM112" i="9"/>
  <c r="AN112" i="9"/>
  <c r="AO112" i="9"/>
  <c r="AP112" i="9"/>
  <c r="AQ112" i="9"/>
  <c r="AR112" i="9"/>
  <c r="AS112" i="9"/>
  <c r="AT112" i="9"/>
  <c r="AU112" i="9"/>
  <c r="AX112" i="9"/>
  <c r="AY112" i="9"/>
  <c r="AZ112" i="9"/>
  <c r="BA112" i="9"/>
  <c r="BB112" i="9"/>
  <c r="BC112" i="9"/>
  <c r="BD112" i="9"/>
  <c r="BE112" i="9"/>
  <c r="BH112" i="9"/>
  <c r="BI112" i="9"/>
  <c r="BJ112" i="9"/>
  <c r="BK112" i="9"/>
  <c r="BL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T113" i="9"/>
  <c r="U113" i="9"/>
  <c r="V113" i="9"/>
  <c r="X113" i="9"/>
  <c r="Y113" i="9"/>
  <c r="Z113" i="9"/>
  <c r="AA113" i="9"/>
  <c r="AB113" i="9"/>
  <c r="AC113" i="9"/>
  <c r="AD113" i="9"/>
  <c r="AE113" i="9"/>
  <c r="AG113" i="9"/>
  <c r="AJ113" i="9"/>
  <c r="AM113" i="9"/>
  <c r="AN113" i="9"/>
  <c r="AO113" i="9"/>
  <c r="AP113" i="9"/>
  <c r="AQ113" i="9"/>
  <c r="AR113" i="9"/>
  <c r="AS113" i="9"/>
  <c r="AT113" i="9"/>
  <c r="AU113" i="9"/>
  <c r="AX113" i="9"/>
  <c r="AY113" i="9"/>
  <c r="AZ113" i="9"/>
  <c r="BA113" i="9"/>
  <c r="BB113" i="9"/>
  <c r="BC113" i="9"/>
  <c r="BD113" i="9"/>
  <c r="BE113" i="9"/>
  <c r="BH113" i="9"/>
  <c r="BI113" i="9"/>
  <c r="BJ113" i="9"/>
  <c r="BK113" i="9"/>
  <c r="BL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T114" i="9"/>
  <c r="U114" i="9"/>
  <c r="V114" i="9"/>
  <c r="X114" i="9"/>
  <c r="Y114" i="9"/>
  <c r="Z114" i="9"/>
  <c r="AA114" i="9"/>
  <c r="AB114" i="9"/>
  <c r="AC114" i="9"/>
  <c r="AD114" i="9"/>
  <c r="AE114" i="9"/>
  <c r="AG114" i="9"/>
  <c r="AJ114" i="9"/>
  <c r="AM114" i="9"/>
  <c r="AN114" i="9"/>
  <c r="AO114" i="9"/>
  <c r="AP114" i="9"/>
  <c r="AQ114" i="9"/>
  <c r="AR114" i="9"/>
  <c r="AS114" i="9"/>
  <c r="AT114" i="9"/>
  <c r="AU114" i="9"/>
  <c r="AX114" i="9"/>
  <c r="AY114" i="9"/>
  <c r="AZ114" i="9"/>
  <c r="BA114" i="9"/>
  <c r="BB114" i="9"/>
  <c r="BC114" i="9"/>
  <c r="BD114" i="9"/>
  <c r="BE114" i="9"/>
  <c r="BH114" i="9"/>
  <c r="BI114" i="9"/>
  <c r="BJ114" i="9"/>
  <c r="BK114" i="9"/>
  <c r="BL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T115" i="9"/>
  <c r="U115" i="9"/>
  <c r="V115" i="9"/>
  <c r="X115" i="9"/>
  <c r="Y115" i="9"/>
  <c r="Z115" i="9"/>
  <c r="AA115" i="9"/>
  <c r="AB115" i="9"/>
  <c r="AC115" i="9"/>
  <c r="AD115" i="9"/>
  <c r="AE115" i="9"/>
  <c r="AG115" i="9"/>
  <c r="AJ115" i="9"/>
  <c r="AM115" i="9"/>
  <c r="AN115" i="9"/>
  <c r="AO115" i="9"/>
  <c r="AP115" i="9"/>
  <c r="AQ115" i="9"/>
  <c r="AR115" i="9"/>
  <c r="AS115" i="9"/>
  <c r="AT115" i="9"/>
  <c r="AU115" i="9"/>
  <c r="AX115" i="9"/>
  <c r="AY115" i="9"/>
  <c r="AZ115" i="9"/>
  <c r="BA115" i="9"/>
  <c r="BB115" i="9"/>
  <c r="BC115" i="9"/>
  <c r="BD115" i="9"/>
  <c r="BE115" i="9"/>
  <c r="BH115" i="9"/>
  <c r="BI115" i="9"/>
  <c r="BJ115" i="9"/>
  <c r="BK115" i="9"/>
  <c r="BL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T116" i="9"/>
  <c r="U116" i="9"/>
  <c r="V116" i="9"/>
  <c r="X116" i="9"/>
  <c r="Y116" i="9"/>
  <c r="Z116" i="9"/>
  <c r="AA116" i="9"/>
  <c r="AB116" i="9"/>
  <c r="AC116" i="9"/>
  <c r="AD116" i="9"/>
  <c r="AE116" i="9"/>
  <c r="AG116" i="9"/>
  <c r="AJ116" i="9"/>
  <c r="AM116" i="9"/>
  <c r="AN116" i="9"/>
  <c r="AO116" i="9"/>
  <c r="AP116" i="9"/>
  <c r="AQ116" i="9"/>
  <c r="AR116" i="9"/>
  <c r="AS116" i="9"/>
  <c r="AT116" i="9"/>
  <c r="AU116" i="9"/>
  <c r="AX116" i="9"/>
  <c r="AY116" i="9"/>
  <c r="AZ116" i="9"/>
  <c r="BA116" i="9"/>
  <c r="BB116" i="9"/>
  <c r="BC116" i="9"/>
  <c r="BD116" i="9"/>
  <c r="BE116" i="9"/>
  <c r="BH116" i="9"/>
  <c r="BI116" i="9"/>
  <c r="BJ116" i="9"/>
  <c r="BK116" i="9"/>
  <c r="BL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T117" i="9"/>
  <c r="U117" i="9"/>
  <c r="V117" i="9"/>
  <c r="X117" i="9"/>
  <c r="Y117" i="9"/>
  <c r="Z117" i="9"/>
  <c r="AA117" i="9"/>
  <c r="AB117" i="9"/>
  <c r="AC117" i="9"/>
  <c r="AD117" i="9"/>
  <c r="AE117" i="9"/>
  <c r="AG117" i="9"/>
  <c r="AJ117" i="9"/>
  <c r="AM117" i="9"/>
  <c r="AN117" i="9"/>
  <c r="AO117" i="9"/>
  <c r="AP117" i="9"/>
  <c r="AQ117" i="9"/>
  <c r="AR117" i="9"/>
  <c r="AS117" i="9"/>
  <c r="AT117" i="9"/>
  <c r="AU117" i="9"/>
  <c r="AX117" i="9"/>
  <c r="AY117" i="9"/>
  <c r="AZ117" i="9"/>
  <c r="BA117" i="9"/>
  <c r="BB117" i="9"/>
  <c r="BC117" i="9"/>
  <c r="BD117" i="9"/>
  <c r="BE117" i="9"/>
  <c r="BH117" i="9"/>
  <c r="BI117" i="9"/>
  <c r="BJ117" i="9"/>
  <c r="BK117" i="9"/>
  <c r="BL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T118" i="9"/>
  <c r="U118" i="9"/>
  <c r="V118" i="9"/>
  <c r="X118" i="9"/>
  <c r="Y118" i="9"/>
  <c r="Z118" i="9"/>
  <c r="AA118" i="9"/>
  <c r="AB118" i="9"/>
  <c r="AC118" i="9"/>
  <c r="AD118" i="9"/>
  <c r="AE118" i="9"/>
  <c r="AG118" i="9"/>
  <c r="AJ118" i="9"/>
  <c r="AM118" i="9"/>
  <c r="AN118" i="9"/>
  <c r="AO118" i="9"/>
  <c r="AP118" i="9"/>
  <c r="AQ118" i="9"/>
  <c r="AR118" i="9"/>
  <c r="AS118" i="9"/>
  <c r="AT118" i="9"/>
  <c r="AU118" i="9"/>
  <c r="AX118" i="9"/>
  <c r="AY118" i="9"/>
  <c r="AZ118" i="9"/>
  <c r="BA118" i="9"/>
  <c r="BB118" i="9"/>
  <c r="BC118" i="9"/>
  <c r="BD118" i="9"/>
  <c r="BE118" i="9"/>
  <c r="BH118" i="9"/>
  <c r="BI118" i="9"/>
  <c r="BJ118" i="9"/>
  <c r="BK118" i="9"/>
  <c r="BL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T119" i="9"/>
  <c r="U119" i="9"/>
  <c r="V119" i="9"/>
  <c r="X119" i="9"/>
  <c r="Y119" i="9"/>
  <c r="Z119" i="9"/>
  <c r="AA119" i="9"/>
  <c r="AB119" i="9"/>
  <c r="AC119" i="9"/>
  <c r="AD119" i="9"/>
  <c r="AE119" i="9"/>
  <c r="AG119" i="9"/>
  <c r="AJ119" i="9"/>
  <c r="AM119" i="9"/>
  <c r="AN119" i="9"/>
  <c r="AO119" i="9"/>
  <c r="AP119" i="9"/>
  <c r="AQ119" i="9"/>
  <c r="AR119" i="9"/>
  <c r="AS119" i="9"/>
  <c r="AT119" i="9"/>
  <c r="AU119" i="9"/>
  <c r="AX119" i="9"/>
  <c r="AY119" i="9"/>
  <c r="AZ119" i="9"/>
  <c r="BA119" i="9"/>
  <c r="BB119" i="9"/>
  <c r="BC119" i="9"/>
  <c r="BD119" i="9"/>
  <c r="BE119" i="9"/>
  <c r="BH119" i="9"/>
  <c r="BI119" i="9"/>
  <c r="BJ119" i="9"/>
  <c r="BK119" i="9"/>
  <c r="BL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T120" i="9"/>
  <c r="U120" i="9"/>
  <c r="V120" i="9"/>
  <c r="X120" i="9"/>
  <c r="Y120" i="9"/>
  <c r="Z120" i="9"/>
  <c r="AA120" i="9"/>
  <c r="AB120" i="9"/>
  <c r="AC120" i="9"/>
  <c r="AD120" i="9"/>
  <c r="AE120" i="9"/>
  <c r="AG120" i="9"/>
  <c r="AJ120" i="9"/>
  <c r="AM120" i="9"/>
  <c r="AN120" i="9"/>
  <c r="AO120" i="9"/>
  <c r="AP120" i="9"/>
  <c r="AQ120" i="9"/>
  <c r="AR120" i="9"/>
  <c r="AS120" i="9"/>
  <c r="AT120" i="9"/>
  <c r="AU120" i="9"/>
  <c r="AX120" i="9"/>
  <c r="AY120" i="9"/>
  <c r="AZ120" i="9"/>
  <c r="BA120" i="9"/>
  <c r="BB120" i="9"/>
  <c r="BC120" i="9"/>
  <c r="BD120" i="9"/>
  <c r="BE120" i="9"/>
  <c r="BH120" i="9"/>
  <c r="BI120" i="9"/>
  <c r="BJ120" i="9"/>
  <c r="BK120" i="9"/>
  <c r="BL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T121" i="9"/>
  <c r="U121" i="9"/>
  <c r="V121" i="9"/>
  <c r="X121" i="9"/>
  <c r="Y121" i="9"/>
  <c r="Z121" i="9"/>
  <c r="AA121" i="9"/>
  <c r="AB121" i="9"/>
  <c r="AC121" i="9"/>
  <c r="AD121" i="9"/>
  <c r="AE121" i="9"/>
  <c r="AG121" i="9"/>
  <c r="AJ121" i="9"/>
  <c r="AM121" i="9"/>
  <c r="AN121" i="9"/>
  <c r="AO121" i="9"/>
  <c r="AP121" i="9"/>
  <c r="AQ121" i="9"/>
  <c r="AR121" i="9"/>
  <c r="AS121" i="9"/>
  <c r="AT121" i="9"/>
  <c r="AU121" i="9"/>
  <c r="AX121" i="9"/>
  <c r="AY121" i="9"/>
  <c r="AZ121" i="9"/>
  <c r="BA121" i="9"/>
  <c r="BB121" i="9"/>
  <c r="BC121" i="9"/>
  <c r="BD121" i="9"/>
  <c r="BE121" i="9"/>
  <c r="BH121" i="9"/>
  <c r="BI121" i="9"/>
  <c r="BJ121" i="9"/>
  <c r="BK121" i="9"/>
  <c r="BL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T122" i="9"/>
  <c r="U122" i="9"/>
  <c r="V122" i="9"/>
  <c r="X122" i="9"/>
  <c r="Y122" i="9"/>
  <c r="Z122" i="9"/>
  <c r="AA122" i="9"/>
  <c r="AB122" i="9"/>
  <c r="AC122" i="9"/>
  <c r="AD122" i="9"/>
  <c r="AE122" i="9"/>
  <c r="AG122" i="9"/>
  <c r="AJ122" i="9"/>
  <c r="AM122" i="9"/>
  <c r="AN122" i="9"/>
  <c r="AO122" i="9"/>
  <c r="AP122" i="9"/>
  <c r="AQ122" i="9"/>
  <c r="AR122" i="9"/>
  <c r="AS122" i="9"/>
  <c r="AT122" i="9"/>
  <c r="AU122" i="9"/>
  <c r="AX122" i="9"/>
  <c r="AY122" i="9"/>
  <c r="AZ122" i="9"/>
  <c r="BA122" i="9"/>
  <c r="BB122" i="9"/>
  <c r="BC122" i="9"/>
  <c r="BD122" i="9"/>
  <c r="BE122" i="9"/>
  <c r="BH122" i="9"/>
  <c r="BI122" i="9"/>
  <c r="BJ122" i="9"/>
  <c r="BK122" i="9"/>
  <c r="BL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T123" i="9"/>
  <c r="U123" i="9"/>
  <c r="V123" i="9"/>
  <c r="X123" i="9"/>
  <c r="Y123" i="9"/>
  <c r="Z123" i="9"/>
  <c r="AA123" i="9"/>
  <c r="AB123" i="9"/>
  <c r="AC123" i="9"/>
  <c r="AD123" i="9"/>
  <c r="AE123" i="9"/>
  <c r="AG123" i="9"/>
  <c r="AJ123" i="9"/>
  <c r="AM123" i="9"/>
  <c r="AN123" i="9"/>
  <c r="AO123" i="9"/>
  <c r="AP123" i="9"/>
  <c r="AQ123" i="9"/>
  <c r="AR123" i="9"/>
  <c r="AS123" i="9"/>
  <c r="AT123" i="9"/>
  <c r="AU123" i="9"/>
  <c r="AX123" i="9"/>
  <c r="AY123" i="9"/>
  <c r="AZ123" i="9"/>
  <c r="BA123" i="9"/>
  <c r="BB123" i="9"/>
  <c r="BC123" i="9"/>
  <c r="BD123" i="9"/>
  <c r="BE123" i="9"/>
  <c r="BH123" i="9"/>
  <c r="BI123" i="9"/>
  <c r="BJ123" i="9"/>
  <c r="BK123" i="9"/>
  <c r="BL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T124" i="9"/>
  <c r="U124" i="9"/>
  <c r="V124" i="9"/>
  <c r="X124" i="9"/>
  <c r="Y124" i="9"/>
  <c r="Z124" i="9"/>
  <c r="AA124" i="9"/>
  <c r="AB124" i="9"/>
  <c r="AC124" i="9"/>
  <c r="AD124" i="9"/>
  <c r="AE124" i="9"/>
  <c r="AG124" i="9"/>
  <c r="AJ124" i="9"/>
  <c r="AM124" i="9"/>
  <c r="AN124" i="9"/>
  <c r="AO124" i="9"/>
  <c r="AP124" i="9"/>
  <c r="AQ124" i="9"/>
  <c r="AR124" i="9"/>
  <c r="AS124" i="9"/>
  <c r="AT124" i="9"/>
  <c r="AU124" i="9"/>
  <c r="AX124" i="9"/>
  <c r="AY124" i="9"/>
  <c r="AZ124" i="9"/>
  <c r="BA124" i="9"/>
  <c r="BB124" i="9"/>
  <c r="BC124" i="9"/>
  <c r="BD124" i="9"/>
  <c r="BE124" i="9"/>
  <c r="BH124" i="9"/>
  <c r="BI124" i="9"/>
  <c r="BJ124" i="9"/>
  <c r="BK124" i="9"/>
  <c r="BL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T125" i="9"/>
  <c r="U125" i="9"/>
  <c r="V125" i="9"/>
  <c r="X125" i="9"/>
  <c r="Y125" i="9"/>
  <c r="Z125" i="9"/>
  <c r="AA125" i="9"/>
  <c r="AB125" i="9"/>
  <c r="AC125" i="9"/>
  <c r="AD125" i="9"/>
  <c r="AE125" i="9"/>
  <c r="AG125" i="9"/>
  <c r="AJ125" i="9"/>
  <c r="AM125" i="9"/>
  <c r="AN125" i="9"/>
  <c r="AO125" i="9"/>
  <c r="AP125" i="9"/>
  <c r="AQ125" i="9"/>
  <c r="AR125" i="9"/>
  <c r="AS125" i="9"/>
  <c r="AT125" i="9"/>
  <c r="AU125" i="9"/>
  <c r="AX125" i="9"/>
  <c r="AY125" i="9"/>
  <c r="AZ125" i="9"/>
  <c r="BA125" i="9"/>
  <c r="BB125" i="9"/>
  <c r="BC125" i="9"/>
  <c r="BD125" i="9"/>
  <c r="BE125" i="9"/>
  <c r="BH125" i="9"/>
  <c r="BI125" i="9"/>
  <c r="BJ125" i="9"/>
  <c r="BK125" i="9"/>
  <c r="BL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T126" i="9"/>
  <c r="U126" i="9"/>
  <c r="V126" i="9"/>
  <c r="X126" i="9"/>
  <c r="Y126" i="9"/>
  <c r="Z126" i="9"/>
  <c r="AA126" i="9"/>
  <c r="AB126" i="9"/>
  <c r="AC126" i="9"/>
  <c r="AD126" i="9"/>
  <c r="AE126" i="9"/>
  <c r="AG126" i="9"/>
  <c r="AJ126" i="9"/>
  <c r="AM126" i="9"/>
  <c r="AN126" i="9"/>
  <c r="AO126" i="9"/>
  <c r="AP126" i="9"/>
  <c r="AQ126" i="9"/>
  <c r="AR126" i="9"/>
  <c r="AS126" i="9"/>
  <c r="AT126" i="9"/>
  <c r="AU126" i="9"/>
  <c r="AX126" i="9"/>
  <c r="AY126" i="9"/>
  <c r="AZ126" i="9"/>
  <c r="BA126" i="9"/>
  <c r="BB126" i="9"/>
  <c r="BC126" i="9"/>
  <c r="BD126" i="9"/>
  <c r="BE126" i="9"/>
  <c r="BH126" i="9"/>
  <c r="BI126" i="9"/>
  <c r="BJ126" i="9"/>
  <c r="BK126" i="9"/>
  <c r="BL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T127" i="9"/>
  <c r="U127" i="9"/>
  <c r="V127" i="9"/>
  <c r="X127" i="9"/>
  <c r="Y127" i="9"/>
  <c r="Z127" i="9"/>
  <c r="AA127" i="9"/>
  <c r="AB127" i="9"/>
  <c r="AC127" i="9"/>
  <c r="AD127" i="9"/>
  <c r="AE127" i="9"/>
  <c r="AG127" i="9"/>
  <c r="AJ127" i="9"/>
  <c r="AM127" i="9"/>
  <c r="AN127" i="9"/>
  <c r="AO127" i="9"/>
  <c r="AP127" i="9"/>
  <c r="AQ127" i="9"/>
  <c r="AR127" i="9"/>
  <c r="AS127" i="9"/>
  <c r="AT127" i="9"/>
  <c r="AU127" i="9"/>
  <c r="AX127" i="9"/>
  <c r="AY127" i="9"/>
  <c r="AZ127" i="9"/>
  <c r="BA127" i="9"/>
  <c r="BB127" i="9"/>
  <c r="BC127" i="9"/>
  <c r="BD127" i="9"/>
  <c r="BE127" i="9"/>
  <c r="BH127" i="9"/>
  <c r="BI127" i="9"/>
  <c r="BJ127" i="9"/>
  <c r="BK127" i="9"/>
  <c r="BL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T128" i="9"/>
  <c r="U128" i="9"/>
  <c r="V128" i="9"/>
  <c r="X128" i="9"/>
  <c r="Y128" i="9"/>
  <c r="Z128" i="9"/>
  <c r="AA128" i="9"/>
  <c r="AB128" i="9"/>
  <c r="AC128" i="9"/>
  <c r="AD128" i="9"/>
  <c r="AE128" i="9"/>
  <c r="AG128" i="9"/>
  <c r="AJ128" i="9"/>
  <c r="AM128" i="9"/>
  <c r="AN128" i="9"/>
  <c r="AO128" i="9"/>
  <c r="AP128" i="9"/>
  <c r="AQ128" i="9"/>
  <c r="AR128" i="9"/>
  <c r="AS128" i="9"/>
  <c r="AT128" i="9"/>
  <c r="AU128" i="9"/>
  <c r="AX128" i="9"/>
  <c r="AY128" i="9"/>
  <c r="AZ128" i="9"/>
  <c r="BA128" i="9"/>
  <c r="BB128" i="9"/>
  <c r="BC128" i="9"/>
  <c r="BD128" i="9"/>
  <c r="BE128" i="9"/>
  <c r="BH128" i="9"/>
  <c r="BI128" i="9"/>
  <c r="BJ128" i="9"/>
  <c r="BK128" i="9"/>
  <c r="BL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T129" i="9"/>
  <c r="U129" i="9"/>
  <c r="V129" i="9"/>
  <c r="X129" i="9"/>
  <c r="Y129" i="9"/>
  <c r="Z129" i="9"/>
  <c r="AA129" i="9"/>
  <c r="AB129" i="9"/>
  <c r="AC129" i="9"/>
  <c r="AD129" i="9"/>
  <c r="AE129" i="9"/>
  <c r="AG129" i="9"/>
  <c r="AJ129" i="9"/>
  <c r="AM129" i="9"/>
  <c r="AN129" i="9"/>
  <c r="AO129" i="9"/>
  <c r="AP129" i="9"/>
  <c r="AQ129" i="9"/>
  <c r="AR129" i="9"/>
  <c r="AS129" i="9"/>
  <c r="AT129" i="9"/>
  <c r="AU129" i="9"/>
  <c r="AX129" i="9"/>
  <c r="AY129" i="9"/>
  <c r="AZ129" i="9"/>
  <c r="BA129" i="9"/>
  <c r="BB129" i="9"/>
  <c r="BC129" i="9"/>
  <c r="BD129" i="9"/>
  <c r="BE129" i="9"/>
  <c r="BH129" i="9"/>
  <c r="BI129" i="9"/>
  <c r="BJ129" i="9"/>
  <c r="BK129" i="9"/>
  <c r="BL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T130" i="9"/>
  <c r="U130" i="9"/>
  <c r="V130" i="9"/>
  <c r="X130" i="9"/>
  <c r="Y130" i="9"/>
  <c r="Z130" i="9"/>
  <c r="AA130" i="9"/>
  <c r="AB130" i="9"/>
  <c r="AC130" i="9"/>
  <c r="AD130" i="9"/>
  <c r="AE130" i="9"/>
  <c r="AG130" i="9"/>
  <c r="AJ130" i="9"/>
  <c r="AM130" i="9"/>
  <c r="AN130" i="9"/>
  <c r="AO130" i="9"/>
  <c r="AP130" i="9"/>
  <c r="AQ130" i="9"/>
  <c r="AR130" i="9"/>
  <c r="AS130" i="9"/>
  <c r="AT130" i="9"/>
  <c r="AU130" i="9"/>
  <c r="AX130" i="9"/>
  <c r="AY130" i="9"/>
  <c r="AZ130" i="9"/>
  <c r="BA130" i="9"/>
  <c r="BB130" i="9"/>
  <c r="BC130" i="9"/>
  <c r="BD130" i="9"/>
  <c r="BE130" i="9"/>
  <c r="BH130" i="9"/>
  <c r="BI130" i="9"/>
  <c r="BJ130" i="9"/>
  <c r="BK130" i="9"/>
  <c r="BL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T131" i="9"/>
  <c r="U131" i="9"/>
  <c r="V131" i="9"/>
  <c r="X131" i="9"/>
  <c r="Y131" i="9"/>
  <c r="Z131" i="9"/>
  <c r="AA131" i="9"/>
  <c r="AB131" i="9"/>
  <c r="AC131" i="9"/>
  <c r="AD131" i="9"/>
  <c r="AE131" i="9"/>
  <c r="AG131" i="9"/>
  <c r="AJ131" i="9"/>
  <c r="AM131" i="9"/>
  <c r="AN131" i="9"/>
  <c r="AO131" i="9"/>
  <c r="AP131" i="9"/>
  <c r="AQ131" i="9"/>
  <c r="AR131" i="9"/>
  <c r="AS131" i="9"/>
  <c r="AT131" i="9"/>
  <c r="AU131" i="9"/>
  <c r="AX131" i="9"/>
  <c r="AY131" i="9"/>
  <c r="AZ131" i="9"/>
  <c r="BA131" i="9"/>
  <c r="BB131" i="9"/>
  <c r="BC131" i="9"/>
  <c r="BD131" i="9"/>
  <c r="BE131" i="9"/>
  <c r="BH131" i="9"/>
  <c r="BI131" i="9"/>
  <c r="BJ131" i="9"/>
  <c r="BK131" i="9"/>
  <c r="BL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T132" i="9"/>
  <c r="U132" i="9"/>
  <c r="V132" i="9"/>
  <c r="X132" i="9"/>
  <c r="Y132" i="9"/>
  <c r="Z132" i="9"/>
  <c r="AA132" i="9"/>
  <c r="AB132" i="9"/>
  <c r="AC132" i="9"/>
  <c r="AD132" i="9"/>
  <c r="AE132" i="9"/>
  <c r="AG132" i="9"/>
  <c r="AJ132" i="9"/>
  <c r="AM132" i="9"/>
  <c r="AN132" i="9"/>
  <c r="AO132" i="9"/>
  <c r="AP132" i="9"/>
  <c r="AQ132" i="9"/>
  <c r="AR132" i="9"/>
  <c r="AS132" i="9"/>
  <c r="AT132" i="9"/>
  <c r="AU132" i="9"/>
  <c r="AX132" i="9"/>
  <c r="AY132" i="9"/>
  <c r="AZ132" i="9"/>
  <c r="BA132" i="9"/>
  <c r="BB132" i="9"/>
  <c r="BC132" i="9"/>
  <c r="BD132" i="9"/>
  <c r="BE132" i="9"/>
  <c r="BH132" i="9"/>
  <c r="BI132" i="9"/>
  <c r="BJ132" i="9"/>
  <c r="BK132" i="9"/>
  <c r="BL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T133" i="9"/>
  <c r="U133" i="9"/>
  <c r="V133" i="9"/>
  <c r="X133" i="9"/>
  <c r="Y133" i="9"/>
  <c r="Z133" i="9"/>
  <c r="AA133" i="9"/>
  <c r="AB133" i="9"/>
  <c r="AC133" i="9"/>
  <c r="AD133" i="9"/>
  <c r="AE133" i="9"/>
  <c r="AG133" i="9"/>
  <c r="AJ133" i="9"/>
  <c r="AM133" i="9"/>
  <c r="AN133" i="9"/>
  <c r="AO133" i="9"/>
  <c r="AP133" i="9"/>
  <c r="AQ133" i="9"/>
  <c r="AR133" i="9"/>
  <c r="AS133" i="9"/>
  <c r="AT133" i="9"/>
  <c r="AU133" i="9"/>
  <c r="AX133" i="9"/>
  <c r="AY133" i="9"/>
  <c r="AZ133" i="9"/>
  <c r="BA133" i="9"/>
  <c r="BB133" i="9"/>
  <c r="BC133" i="9"/>
  <c r="BD133" i="9"/>
  <c r="BE133" i="9"/>
  <c r="BH133" i="9"/>
  <c r="BI133" i="9"/>
  <c r="BJ133" i="9"/>
  <c r="BK133" i="9"/>
  <c r="BL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T134" i="9"/>
  <c r="U134" i="9"/>
  <c r="V134" i="9"/>
  <c r="X134" i="9"/>
  <c r="Y134" i="9"/>
  <c r="Z134" i="9"/>
  <c r="AA134" i="9"/>
  <c r="AB134" i="9"/>
  <c r="AC134" i="9"/>
  <c r="AD134" i="9"/>
  <c r="AE134" i="9"/>
  <c r="AG134" i="9"/>
  <c r="AJ134" i="9"/>
  <c r="AM134" i="9"/>
  <c r="AN134" i="9"/>
  <c r="AO134" i="9"/>
  <c r="AP134" i="9"/>
  <c r="AQ134" i="9"/>
  <c r="AR134" i="9"/>
  <c r="AS134" i="9"/>
  <c r="AT134" i="9"/>
  <c r="AU134" i="9"/>
  <c r="AX134" i="9"/>
  <c r="AY134" i="9"/>
  <c r="AZ134" i="9"/>
  <c r="BA134" i="9"/>
  <c r="BB134" i="9"/>
  <c r="BC134" i="9"/>
  <c r="BD134" i="9"/>
  <c r="BE134" i="9"/>
  <c r="BH134" i="9"/>
  <c r="BI134" i="9"/>
  <c r="BJ134" i="9"/>
  <c r="BK134" i="9"/>
  <c r="BL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T135" i="9"/>
  <c r="U135" i="9"/>
  <c r="V135" i="9"/>
  <c r="X135" i="9"/>
  <c r="Y135" i="9"/>
  <c r="Z135" i="9"/>
  <c r="AA135" i="9"/>
  <c r="AB135" i="9"/>
  <c r="AC135" i="9"/>
  <c r="AD135" i="9"/>
  <c r="AE135" i="9"/>
  <c r="AG135" i="9"/>
  <c r="AJ135" i="9"/>
  <c r="AM135" i="9"/>
  <c r="AN135" i="9"/>
  <c r="AO135" i="9"/>
  <c r="AP135" i="9"/>
  <c r="AQ135" i="9"/>
  <c r="AR135" i="9"/>
  <c r="AS135" i="9"/>
  <c r="AT135" i="9"/>
  <c r="AU135" i="9"/>
  <c r="AX135" i="9"/>
  <c r="AY135" i="9"/>
  <c r="AZ135" i="9"/>
  <c r="BA135" i="9"/>
  <c r="BB135" i="9"/>
  <c r="BC135" i="9"/>
  <c r="BD135" i="9"/>
  <c r="BE135" i="9"/>
  <c r="BH135" i="9"/>
  <c r="BI135" i="9"/>
  <c r="BJ135" i="9"/>
  <c r="BK135" i="9"/>
  <c r="BL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T136" i="9"/>
  <c r="U136" i="9"/>
  <c r="V136" i="9"/>
  <c r="X136" i="9"/>
  <c r="Y136" i="9"/>
  <c r="Z136" i="9"/>
  <c r="AA136" i="9"/>
  <c r="AB136" i="9"/>
  <c r="AC136" i="9"/>
  <c r="AD136" i="9"/>
  <c r="AE136" i="9"/>
  <c r="AG136" i="9"/>
  <c r="AJ136" i="9"/>
  <c r="AM136" i="9"/>
  <c r="AN136" i="9"/>
  <c r="AO136" i="9"/>
  <c r="AP136" i="9"/>
  <c r="AQ136" i="9"/>
  <c r="AR136" i="9"/>
  <c r="AS136" i="9"/>
  <c r="AT136" i="9"/>
  <c r="AU136" i="9"/>
  <c r="AX136" i="9"/>
  <c r="AY136" i="9"/>
  <c r="AZ136" i="9"/>
  <c r="BA136" i="9"/>
  <c r="BB136" i="9"/>
  <c r="BC136" i="9"/>
  <c r="BD136" i="9"/>
  <c r="BE136" i="9"/>
  <c r="BH136" i="9"/>
  <c r="BI136" i="9"/>
  <c r="BJ136" i="9"/>
  <c r="BK136" i="9"/>
  <c r="BL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T137" i="9"/>
  <c r="U137" i="9"/>
  <c r="V137" i="9"/>
  <c r="X137" i="9"/>
  <c r="Y137" i="9"/>
  <c r="Z137" i="9"/>
  <c r="AA137" i="9"/>
  <c r="AB137" i="9"/>
  <c r="AC137" i="9"/>
  <c r="AD137" i="9"/>
  <c r="AE137" i="9"/>
  <c r="AG137" i="9"/>
  <c r="AJ137" i="9"/>
  <c r="AM137" i="9"/>
  <c r="AN137" i="9"/>
  <c r="AO137" i="9"/>
  <c r="AP137" i="9"/>
  <c r="AQ137" i="9"/>
  <c r="AR137" i="9"/>
  <c r="AS137" i="9"/>
  <c r="AT137" i="9"/>
  <c r="AU137" i="9"/>
  <c r="AX137" i="9"/>
  <c r="AY137" i="9"/>
  <c r="AZ137" i="9"/>
  <c r="BA137" i="9"/>
  <c r="BB137" i="9"/>
  <c r="BC137" i="9"/>
  <c r="BD137" i="9"/>
  <c r="BE137" i="9"/>
  <c r="BH137" i="9"/>
  <c r="BI137" i="9"/>
  <c r="BJ137" i="9"/>
  <c r="BK137" i="9"/>
  <c r="BL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T138" i="9"/>
  <c r="U138" i="9"/>
  <c r="V138" i="9"/>
  <c r="X138" i="9"/>
  <c r="Y138" i="9"/>
  <c r="Z138" i="9"/>
  <c r="AA138" i="9"/>
  <c r="AB138" i="9"/>
  <c r="AC138" i="9"/>
  <c r="AD138" i="9"/>
  <c r="AE138" i="9"/>
  <c r="AG138" i="9"/>
  <c r="AJ138" i="9"/>
  <c r="AM138" i="9"/>
  <c r="AN138" i="9"/>
  <c r="AO138" i="9"/>
  <c r="AP138" i="9"/>
  <c r="AQ138" i="9"/>
  <c r="AR138" i="9"/>
  <c r="AS138" i="9"/>
  <c r="AT138" i="9"/>
  <c r="AU138" i="9"/>
  <c r="AX138" i="9"/>
  <c r="AY138" i="9"/>
  <c r="AZ138" i="9"/>
  <c r="BA138" i="9"/>
  <c r="BB138" i="9"/>
  <c r="BC138" i="9"/>
  <c r="BD138" i="9"/>
  <c r="BE138" i="9"/>
  <c r="BH138" i="9"/>
  <c r="BI138" i="9"/>
  <c r="BJ138" i="9"/>
  <c r="BK138" i="9"/>
  <c r="BL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T139" i="9"/>
  <c r="U139" i="9"/>
  <c r="V139" i="9"/>
  <c r="X139" i="9"/>
  <c r="Y139" i="9"/>
  <c r="Z139" i="9"/>
  <c r="AA139" i="9"/>
  <c r="AB139" i="9"/>
  <c r="AC139" i="9"/>
  <c r="AD139" i="9"/>
  <c r="AE139" i="9"/>
  <c r="AG139" i="9"/>
  <c r="AJ139" i="9"/>
  <c r="AM139" i="9"/>
  <c r="AN139" i="9"/>
  <c r="AO139" i="9"/>
  <c r="AP139" i="9"/>
  <c r="AQ139" i="9"/>
  <c r="AR139" i="9"/>
  <c r="AS139" i="9"/>
  <c r="AT139" i="9"/>
  <c r="AU139" i="9"/>
  <c r="AX139" i="9"/>
  <c r="AY139" i="9"/>
  <c r="AZ139" i="9"/>
  <c r="BA139" i="9"/>
  <c r="BB139" i="9"/>
  <c r="BC139" i="9"/>
  <c r="BD139" i="9"/>
  <c r="BE139" i="9"/>
  <c r="BH139" i="9"/>
  <c r="BI139" i="9"/>
  <c r="BJ139" i="9"/>
  <c r="BK139" i="9"/>
  <c r="BL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T140" i="9"/>
  <c r="U140" i="9"/>
  <c r="V140" i="9"/>
  <c r="X140" i="9"/>
  <c r="Y140" i="9"/>
  <c r="Z140" i="9"/>
  <c r="AA140" i="9"/>
  <c r="AB140" i="9"/>
  <c r="AC140" i="9"/>
  <c r="AD140" i="9"/>
  <c r="AE140" i="9"/>
  <c r="AG140" i="9"/>
  <c r="AJ140" i="9"/>
  <c r="AM140" i="9"/>
  <c r="AN140" i="9"/>
  <c r="AO140" i="9"/>
  <c r="AP140" i="9"/>
  <c r="AQ140" i="9"/>
  <c r="AR140" i="9"/>
  <c r="AS140" i="9"/>
  <c r="AT140" i="9"/>
  <c r="AU140" i="9"/>
  <c r="AX140" i="9"/>
  <c r="AY140" i="9"/>
  <c r="AZ140" i="9"/>
  <c r="BA140" i="9"/>
  <c r="BB140" i="9"/>
  <c r="BC140" i="9"/>
  <c r="BD140" i="9"/>
  <c r="BE140" i="9"/>
  <c r="BH140" i="9"/>
  <c r="BI140" i="9"/>
  <c r="BJ140" i="9"/>
  <c r="BK140" i="9"/>
  <c r="BL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T141" i="9"/>
  <c r="U141" i="9"/>
  <c r="V141" i="9"/>
  <c r="X141" i="9"/>
  <c r="Y141" i="9"/>
  <c r="Z141" i="9"/>
  <c r="AA141" i="9"/>
  <c r="AB141" i="9"/>
  <c r="AC141" i="9"/>
  <c r="AD141" i="9"/>
  <c r="AE141" i="9"/>
  <c r="AG141" i="9"/>
  <c r="AJ141" i="9"/>
  <c r="AM141" i="9"/>
  <c r="AN141" i="9"/>
  <c r="AO141" i="9"/>
  <c r="AP141" i="9"/>
  <c r="AQ141" i="9"/>
  <c r="AR141" i="9"/>
  <c r="AS141" i="9"/>
  <c r="AT141" i="9"/>
  <c r="AU141" i="9"/>
  <c r="AX141" i="9"/>
  <c r="AY141" i="9"/>
  <c r="AZ141" i="9"/>
  <c r="BA141" i="9"/>
  <c r="BB141" i="9"/>
  <c r="BC141" i="9"/>
  <c r="BD141" i="9"/>
  <c r="BE141" i="9"/>
  <c r="BH141" i="9"/>
  <c r="BI141" i="9"/>
  <c r="BJ141" i="9"/>
  <c r="BK141" i="9"/>
  <c r="BL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T142" i="9"/>
  <c r="U142" i="9"/>
  <c r="V142" i="9"/>
  <c r="X142" i="9"/>
  <c r="Y142" i="9"/>
  <c r="Z142" i="9"/>
  <c r="AA142" i="9"/>
  <c r="AB142" i="9"/>
  <c r="AC142" i="9"/>
  <c r="AD142" i="9"/>
  <c r="AE142" i="9"/>
  <c r="AG142" i="9"/>
  <c r="AJ142" i="9"/>
  <c r="AM142" i="9"/>
  <c r="AN142" i="9"/>
  <c r="AO142" i="9"/>
  <c r="AP142" i="9"/>
  <c r="AQ142" i="9"/>
  <c r="AR142" i="9"/>
  <c r="AS142" i="9"/>
  <c r="AT142" i="9"/>
  <c r="AU142" i="9"/>
  <c r="AX142" i="9"/>
  <c r="AY142" i="9"/>
  <c r="AZ142" i="9"/>
  <c r="BA142" i="9"/>
  <c r="BB142" i="9"/>
  <c r="BC142" i="9"/>
  <c r="BD142" i="9"/>
  <c r="BE142" i="9"/>
  <c r="BH142" i="9"/>
  <c r="BI142" i="9"/>
  <c r="BJ142" i="9"/>
  <c r="BK142" i="9"/>
  <c r="BL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T143" i="9"/>
  <c r="U143" i="9"/>
  <c r="V143" i="9"/>
  <c r="X143" i="9"/>
  <c r="Y143" i="9"/>
  <c r="Z143" i="9"/>
  <c r="AA143" i="9"/>
  <c r="AB143" i="9"/>
  <c r="AC143" i="9"/>
  <c r="AD143" i="9"/>
  <c r="AE143" i="9"/>
  <c r="AG143" i="9"/>
  <c r="AJ143" i="9"/>
  <c r="AM143" i="9"/>
  <c r="AN143" i="9"/>
  <c r="AO143" i="9"/>
  <c r="AP143" i="9"/>
  <c r="AQ143" i="9"/>
  <c r="AR143" i="9"/>
  <c r="AS143" i="9"/>
  <c r="AT143" i="9"/>
  <c r="AU143" i="9"/>
  <c r="AX143" i="9"/>
  <c r="AY143" i="9"/>
  <c r="AZ143" i="9"/>
  <c r="BA143" i="9"/>
  <c r="BB143" i="9"/>
  <c r="BC143" i="9"/>
  <c r="BD143" i="9"/>
  <c r="BE143" i="9"/>
  <c r="BH143" i="9"/>
  <c r="BI143" i="9"/>
  <c r="BJ143" i="9"/>
  <c r="BK143" i="9"/>
  <c r="BL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T144" i="9"/>
  <c r="U144" i="9"/>
  <c r="V144" i="9"/>
  <c r="X144" i="9"/>
  <c r="Y144" i="9"/>
  <c r="Z144" i="9"/>
  <c r="AA144" i="9"/>
  <c r="AB144" i="9"/>
  <c r="AC144" i="9"/>
  <c r="AD144" i="9"/>
  <c r="AE144" i="9"/>
  <c r="AG144" i="9"/>
  <c r="AJ144" i="9"/>
  <c r="AM144" i="9"/>
  <c r="AN144" i="9"/>
  <c r="AO144" i="9"/>
  <c r="AP144" i="9"/>
  <c r="AQ144" i="9"/>
  <c r="AR144" i="9"/>
  <c r="AS144" i="9"/>
  <c r="AT144" i="9"/>
  <c r="AU144" i="9"/>
  <c r="AX144" i="9"/>
  <c r="AY144" i="9"/>
  <c r="AZ144" i="9"/>
  <c r="BA144" i="9"/>
  <c r="BB144" i="9"/>
  <c r="BC144" i="9"/>
  <c r="BD144" i="9"/>
  <c r="BE144" i="9"/>
  <c r="BH144" i="9"/>
  <c r="BI144" i="9"/>
  <c r="BJ144" i="9"/>
  <c r="BK144" i="9"/>
  <c r="BL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T145" i="9"/>
  <c r="U145" i="9"/>
  <c r="V145" i="9"/>
  <c r="X145" i="9"/>
  <c r="Y145" i="9"/>
  <c r="Z145" i="9"/>
  <c r="AA145" i="9"/>
  <c r="AB145" i="9"/>
  <c r="AC145" i="9"/>
  <c r="AD145" i="9"/>
  <c r="AE145" i="9"/>
  <c r="AG145" i="9"/>
  <c r="AJ145" i="9"/>
  <c r="AM145" i="9"/>
  <c r="AN145" i="9"/>
  <c r="AO145" i="9"/>
  <c r="AP145" i="9"/>
  <c r="AQ145" i="9"/>
  <c r="AR145" i="9"/>
  <c r="AS145" i="9"/>
  <c r="AT145" i="9"/>
  <c r="AU145" i="9"/>
  <c r="AX145" i="9"/>
  <c r="AY145" i="9"/>
  <c r="AZ145" i="9"/>
  <c r="BA145" i="9"/>
  <c r="BB145" i="9"/>
  <c r="BC145" i="9"/>
  <c r="BD145" i="9"/>
  <c r="BE145" i="9"/>
  <c r="BH145" i="9"/>
  <c r="BI145" i="9"/>
  <c r="BJ145" i="9"/>
  <c r="BK145" i="9"/>
  <c r="BL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T146" i="9"/>
  <c r="U146" i="9"/>
  <c r="V146" i="9"/>
  <c r="X146" i="9"/>
  <c r="Y146" i="9"/>
  <c r="Z146" i="9"/>
  <c r="AA146" i="9"/>
  <c r="AB146" i="9"/>
  <c r="AC146" i="9"/>
  <c r="AD146" i="9"/>
  <c r="AE146" i="9"/>
  <c r="AG146" i="9"/>
  <c r="AJ146" i="9"/>
  <c r="AM146" i="9"/>
  <c r="AN146" i="9"/>
  <c r="AO146" i="9"/>
  <c r="AP146" i="9"/>
  <c r="AQ146" i="9"/>
  <c r="AR146" i="9"/>
  <c r="AS146" i="9"/>
  <c r="AT146" i="9"/>
  <c r="AU146" i="9"/>
  <c r="AX146" i="9"/>
  <c r="AY146" i="9"/>
  <c r="AZ146" i="9"/>
  <c r="BA146" i="9"/>
  <c r="BB146" i="9"/>
  <c r="BC146" i="9"/>
  <c r="BD146" i="9"/>
  <c r="BE146" i="9"/>
  <c r="BH146" i="9"/>
  <c r="BI146" i="9"/>
  <c r="BJ146" i="9"/>
  <c r="BK146" i="9"/>
  <c r="BL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T147" i="9"/>
  <c r="U147" i="9"/>
  <c r="V147" i="9"/>
  <c r="X147" i="9"/>
  <c r="Y147" i="9"/>
  <c r="Z147" i="9"/>
  <c r="AA147" i="9"/>
  <c r="AB147" i="9"/>
  <c r="AC147" i="9"/>
  <c r="AD147" i="9"/>
  <c r="AE147" i="9"/>
  <c r="AG147" i="9"/>
  <c r="AJ147" i="9"/>
  <c r="AM147" i="9"/>
  <c r="AN147" i="9"/>
  <c r="AO147" i="9"/>
  <c r="AP147" i="9"/>
  <c r="AQ147" i="9"/>
  <c r="AR147" i="9"/>
  <c r="AS147" i="9"/>
  <c r="AT147" i="9"/>
  <c r="AU147" i="9"/>
  <c r="AX147" i="9"/>
  <c r="AY147" i="9"/>
  <c r="AZ147" i="9"/>
  <c r="BA147" i="9"/>
  <c r="BB147" i="9"/>
  <c r="BC147" i="9"/>
  <c r="BD147" i="9"/>
  <c r="BE147" i="9"/>
  <c r="BH147" i="9"/>
  <c r="BI147" i="9"/>
  <c r="BJ147" i="9"/>
  <c r="BK147" i="9"/>
  <c r="BL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T148" i="9"/>
  <c r="U148" i="9"/>
  <c r="V148" i="9"/>
  <c r="X148" i="9"/>
  <c r="Y148" i="9"/>
  <c r="Z148" i="9"/>
  <c r="AA148" i="9"/>
  <c r="AB148" i="9"/>
  <c r="AC148" i="9"/>
  <c r="AD148" i="9"/>
  <c r="AE148" i="9"/>
  <c r="AG148" i="9"/>
  <c r="AJ148" i="9"/>
  <c r="AM148" i="9"/>
  <c r="AN148" i="9"/>
  <c r="AO148" i="9"/>
  <c r="AP148" i="9"/>
  <c r="AQ148" i="9"/>
  <c r="AR148" i="9"/>
  <c r="AS148" i="9"/>
  <c r="AT148" i="9"/>
  <c r="AU148" i="9"/>
  <c r="AX148" i="9"/>
  <c r="AY148" i="9"/>
  <c r="AZ148" i="9"/>
  <c r="BA148" i="9"/>
  <c r="BB148" i="9"/>
  <c r="BC148" i="9"/>
  <c r="BD148" i="9"/>
  <c r="BE148" i="9"/>
  <c r="BH148" i="9"/>
  <c r="BI148" i="9"/>
  <c r="BJ148" i="9"/>
  <c r="BK148" i="9"/>
  <c r="BL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T149" i="9"/>
  <c r="U149" i="9"/>
  <c r="V149" i="9"/>
  <c r="X149" i="9"/>
  <c r="Y149" i="9"/>
  <c r="Z149" i="9"/>
  <c r="AA149" i="9"/>
  <c r="AB149" i="9"/>
  <c r="AC149" i="9"/>
  <c r="AD149" i="9"/>
  <c r="AE149" i="9"/>
  <c r="AG149" i="9"/>
  <c r="AJ149" i="9"/>
  <c r="AM149" i="9"/>
  <c r="AN149" i="9"/>
  <c r="AO149" i="9"/>
  <c r="AP149" i="9"/>
  <c r="AQ149" i="9"/>
  <c r="AR149" i="9"/>
  <c r="AS149" i="9"/>
  <c r="AT149" i="9"/>
  <c r="AU149" i="9"/>
  <c r="AX149" i="9"/>
  <c r="AY149" i="9"/>
  <c r="AZ149" i="9"/>
  <c r="BA149" i="9"/>
  <c r="BB149" i="9"/>
  <c r="BC149" i="9"/>
  <c r="BD149" i="9"/>
  <c r="BE149" i="9"/>
  <c r="BH149" i="9"/>
  <c r="BI149" i="9"/>
  <c r="BJ149" i="9"/>
  <c r="BK149" i="9"/>
  <c r="BL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T150" i="9"/>
  <c r="U150" i="9"/>
  <c r="V150" i="9"/>
  <c r="X150" i="9"/>
  <c r="Y150" i="9"/>
  <c r="Z150" i="9"/>
  <c r="AA150" i="9"/>
  <c r="AB150" i="9"/>
  <c r="AC150" i="9"/>
  <c r="AD150" i="9"/>
  <c r="AE150" i="9"/>
  <c r="AG150" i="9"/>
  <c r="AJ150" i="9"/>
  <c r="AM150" i="9"/>
  <c r="AN150" i="9"/>
  <c r="AO150" i="9"/>
  <c r="AP150" i="9"/>
  <c r="AQ150" i="9"/>
  <c r="AR150" i="9"/>
  <c r="AS150" i="9"/>
  <c r="AT150" i="9"/>
  <c r="AU150" i="9"/>
  <c r="AX150" i="9"/>
  <c r="AY150" i="9"/>
  <c r="AZ150" i="9"/>
  <c r="BA150" i="9"/>
  <c r="BB150" i="9"/>
  <c r="BC150" i="9"/>
  <c r="BD150" i="9"/>
  <c r="BE150" i="9"/>
  <c r="BH150" i="9"/>
  <c r="BI150" i="9"/>
  <c r="BJ150" i="9"/>
  <c r="BK150" i="9"/>
  <c r="BL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T151" i="9"/>
  <c r="U151" i="9"/>
  <c r="V151" i="9"/>
  <c r="X151" i="9"/>
  <c r="Y151" i="9"/>
  <c r="Z151" i="9"/>
  <c r="AA151" i="9"/>
  <c r="AB151" i="9"/>
  <c r="AC151" i="9"/>
  <c r="AD151" i="9"/>
  <c r="AE151" i="9"/>
  <c r="AG151" i="9"/>
  <c r="AJ151" i="9"/>
  <c r="AM151" i="9"/>
  <c r="AN151" i="9"/>
  <c r="AO151" i="9"/>
  <c r="AP151" i="9"/>
  <c r="AQ151" i="9"/>
  <c r="AR151" i="9"/>
  <c r="AS151" i="9"/>
  <c r="AT151" i="9"/>
  <c r="AU151" i="9"/>
  <c r="AX151" i="9"/>
  <c r="AY151" i="9"/>
  <c r="AZ151" i="9"/>
  <c r="BA151" i="9"/>
  <c r="BB151" i="9"/>
  <c r="BC151" i="9"/>
  <c r="BD151" i="9"/>
  <c r="BE151" i="9"/>
  <c r="BH151" i="9"/>
  <c r="BI151" i="9"/>
  <c r="BJ151" i="9"/>
  <c r="BK151" i="9"/>
  <c r="BL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T152" i="9"/>
  <c r="U152" i="9"/>
  <c r="V152" i="9"/>
  <c r="X152" i="9"/>
  <c r="Y152" i="9"/>
  <c r="Z152" i="9"/>
  <c r="AA152" i="9"/>
  <c r="AB152" i="9"/>
  <c r="AC152" i="9"/>
  <c r="AD152" i="9"/>
  <c r="AE152" i="9"/>
  <c r="AG152" i="9"/>
  <c r="AJ152" i="9"/>
  <c r="AM152" i="9"/>
  <c r="AN152" i="9"/>
  <c r="AO152" i="9"/>
  <c r="AP152" i="9"/>
  <c r="AQ152" i="9"/>
  <c r="AR152" i="9"/>
  <c r="AS152" i="9"/>
  <c r="AT152" i="9"/>
  <c r="AU152" i="9"/>
  <c r="AX152" i="9"/>
  <c r="AY152" i="9"/>
  <c r="AZ152" i="9"/>
  <c r="BA152" i="9"/>
  <c r="BB152" i="9"/>
  <c r="BC152" i="9"/>
  <c r="BD152" i="9"/>
  <c r="BE152" i="9"/>
  <c r="BH152" i="9"/>
  <c r="BI152" i="9"/>
  <c r="BJ152" i="9"/>
  <c r="BK152" i="9"/>
  <c r="BL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T153" i="9"/>
  <c r="U153" i="9"/>
  <c r="V153" i="9"/>
  <c r="X153" i="9"/>
  <c r="Y153" i="9"/>
  <c r="Z153" i="9"/>
  <c r="AA153" i="9"/>
  <c r="AB153" i="9"/>
  <c r="AC153" i="9"/>
  <c r="AD153" i="9"/>
  <c r="AE153" i="9"/>
  <c r="AG153" i="9"/>
  <c r="AJ153" i="9"/>
  <c r="AM153" i="9"/>
  <c r="AN153" i="9"/>
  <c r="AO153" i="9"/>
  <c r="AP153" i="9"/>
  <c r="AQ153" i="9"/>
  <c r="AR153" i="9"/>
  <c r="AS153" i="9"/>
  <c r="AT153" i="9"/>
  <c r="AU153" i="9"/>
  <c r="AX153" i="9"/>
  <c r="AY153" i="9"/>
  <c r="AZ153" i="9"/>
  <c r="BA153" i="9"/>
  <c r="BB153" i="9"/>
  <c r="BC153" i="9"/>
  <c r="BD153" i="9"/>
  <c r="BE153" i="9"/>
  <c r="BH153" i="9"/>
  <c r="BI153" i="9"/>
  <c r="BJ153" i="9"/>
  <c r="BK153" i="9"/>
  <c r="BL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T154" i="9"/>
  <c r="U154" i="9"/>
  <c r="V154" i="9"/>
  <c r="X154" i="9"/>
  <c r="Y154" i="9"/>
  <c r="Z154" i="9"/>
  <c r="AA154" i="9"/>
  <c r="AB154" i="9"/>
  <c r="AC154" i="9"/>
  <c r="AD154" i="9"/>
  <c r="AE154" i="9"/>
  <c r="AG154" i="9"/>
  <c r="AJ154" i="9"/>
  <c r="AM154" i="9"/>
  <c r="AN154" i="9"/>
  <c r="AO154" i="9"/>
  <c r="AP154" i="9"/>
  <c r="AQ154" i="9"/>
  <c r="AR154" i="9"/>
  <c r="AS154" i="9"/>
  <c r="AT154" i="9"/>
  <c r="AU154" i="9"/>
  <c r="AX154" i="9"/>
  <c r="AY154" i="9"/>
  <c r="AZ154" i="9"/>
  <c r="BA154" i="9"/>
  <c r="BB154" i="9"/>
  <c r="BC154" i="9"/>
  <c r="BD154" i="9"/>
  <c r="BE154" i="9"/>
  <c r="BH154" i="9"/>
  <c r="BI154" i="9"/>
  <c r="BJ154" i="9"/>
  <c r="BK154" i="9"/>
  <c r="BL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T155" i="9"/>
  <c r="U155" i="9"/>
  <c r="V155" i="9"/>
  <c r="X155" i="9"/>
  <c r="Y155" i="9"/>
  <c r="Z155" i="9"/>
  <c r="AA155" i="9"/>
  <c r="AB155" i="9"/>
  <c r="AC155" i="9"/>
  <c r="AD155" i="9"/>
  <c r="AE155" i="9"/>
  <c r="AG155" i="9"/>
  <c r="AJ155" i="9"/>
  <c r="AM155" i="9"/>
  <c r="AN155" i="9"/>
  <c r="AO155" i="9"/>
  <c r="AP155" i="9"/>
  <c r="AQ155" i="9"/>
  <c r="AR155" i="9"/>
  <c r="AS155" i="9"/>
  <c r="AT155" i="9"/>
  <c r="AU155" i="9"/>
  <c r="AX155" i="9"/>
  <c r="AY155" i="9"/>
  <c r="AZ155" i="9"/>
  <c r="BA155" i="9"/>
  <c r="BB155" i="9"/>
  <c r="BC155" i="9"/>
  <c r="BD155" i="9"/>
  <c r="BE155" i="9"/>
  <c r="BH155" i="9"/>
  <c r="BI155" i="9"/>
  <c r="BJ155" i="9"/>
  <c r="BK155" i="9"/>
  <c r="BL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T156" i="9"/>
  <c r="U156" i="9"/>
  <c r="V156" i="9"/>
  <c r="X156" i="9"/>
  <c r="Y156" i="9"/>
  <c r="Z156" i="9"/>
  <c r="AA156" i="9"/>
  <c r="AB156" i="9"/>
  <c r="AC156" i="9"/>
  <c r="AD156" i="9"/>
  <c r="AE156" i="9"/>
  <c r="AG156" i="9"/>
  <c r="AJ156" i="9"/>
  <c r="AM156" i="9"/>
  <c r="AN156" i="9"/>
  <c r="AO156" i="9"/>
  <c r="AP156" i="9"/>
  <c r="AQ156" i="9"/>
  <c r="AR156" i="9"/>
  <c r="AS156" i="9"/>
  <c r="AT156" i="9"/>
  <c r="AU156" i="9"/>
  <c r="AX156" i="9"/>
  <c r="AY156" i="9"/>
  <c r="AZ156" i="9"/>
  <c r="BA156" i="9"/>
  <c r="BB156" i="9"/>
  <c r="BC156" i="9"/>
  <c r="BD156" i="9"/>
  <c r="BE156" i="9"/>
  <c r="BH156" i="9"/>
  <c r="BI156" i="9"/>
  <c r="BJ156" i="9"/>
  <c r="BK156" i="9"/>
  <c r="BL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T157" i="9"/>
  <c r="U157" i="9"/>
  <c r="V157" i="9"/>
  <c r="X157" i="9"/>
  <c r="Y157" i="9"/>
  <c r="Z157" i="9"/>
  <c r="AA157" i="9"/>
  <c r="AB157" i="9"/>
  <c r="AC157" i="9"/>
  <c r="AD157" i="9"/>
  <c r="AE157" i="9"/>
  <c r="AG157" i="9"/>
  <c r="AJ157" i="9"/>
  <c r="AM157" i="9"/>
  <c r="AN157" i="9"/>
  <c r="AO157" i="9"/>
  <c r="AP157" i="9"/>
  <c r="AQ157" i="9"/>
  <c r="AR157" i="9"/>
  <c r="AS157" i="9"/>
  <c r="AT157" i="9"/>
  <c r="AU157" i="9"/>
  <c r="AX157" i="9"/>
  <c r="AY157" i="9"/>
  <c r="AZ157" i="9"/>
  <c r="BA157" i="9"/>
  <c r="BB157" i="9"/>
  <c r="BC157" i="9"/>
  <c r="BD157" i="9"/>
  <c r="BE157" i="9"/>
  <c r="BH157" i="9"/>
  <c r="BI157" i="9"/>
  <c r="BJ157" i="9"/>
  <c r="BK157" i="9"/>
  <c r="BL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T158" i="9"/>
  <c r="U158" i="9"/>
  <c r="V158" i="9"/>
  <c r="X158" i="9"/>
  <c r="Y158" i="9"/>
  <c r="Z158" i="9"/>
  <c r="AA158" i="9"/>
  <c r="AB158" i="9"/>
  <c r="AC158" i="9"/>
  <c r="AD158" i="9"/>
  <c r="AE158" i="9"/>
  <c r="AG158" i="9"/>
  <c r="AJ158" i="9"/>
  <c r="AM158" i="9"/>
  <c r="AN158" i="9"/>
  <c r="AO158" i="9"/>
  <c r="AP158" i="9"/>
  <c r="AQ158" i="9"/>
  <c r="AR158" i="9"/>
  <c r="AS158" i="9"/>
  <c r="AT158" i="9"/>
  <c r="AU158" i="9"/>
  <c r="AX158" i="9"/>
  <c r="AY158" i="9"/>
  <c r="AZ158" i="9"/>
  <c r="BA158" i="9"/>
  <c r="BB158" i="9"/>
  <c r="BC158" i="9"/>
  <c r="BD158" i="9"/>
  <c r="BE158" i="9"/>
  <c r="BH158" i="9"/>
  <c r="BI158" i="9"/>
  <c r="BJ158" i="9"/>
  <c r="BK158" i="9"/>
  <c r="BL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T159" i="9"/>
  <c r="U159" i="9"/>
  <c r="V159" i="9"/>
  <c r="X159" i="9"/>
  <c r="Y159" i="9"/>
  <c r="Z159" i="9"/>
  <c r="AA159" i="9"/>
  <c r="AB159" i="9"/>
  <c r="AC159" i="9"/>
  <c r="AD159" i="9"/>
  <c r="AE159" i="9"/>
  <c r="AG159" i="9"/>
  <c r="AJ159" i="9"/>
  <c r="AM159" i="9"/>
  <c r="AN159" i="9"/>
  <c r="AO159" i="9"/>
  <c r="AP159" i="9"/>
  <c r="AQ159" i="9"/>
  <c r="AR159" i="9"/>
  <c r="AS159" i="9"/>
  <c r="AT159" i="9"/>
  <c r="AU159" i="9"/>
  <c r="AX159" i="9"/>
  <c r="AY159" i="9"/>
  <c r="AZ159" i="9"/>
  <c r="BA159" i="9"/>
  <c r="BB159" i="9"/>
  <c r="BC159" i="9"/>
  <c r="BD159" i="9"/>
  <c r="BE159" i="9"/>
  <c r="BH159" i="9"/>
  <c r="BI159" i="9"/>
  <c r="BJ159" i="9"/>
  <c r="BK159" i="9"/>
  <c r="BL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T160" i="9"/>
  <c r="U160" i="9"/>
  <c r="V160" i="9"/>
  <c r="X160" i="9"/>
  <c r="Y160" i="9"/>
  <c r="Z160" i="9"/>
  <c r="AA160" i="9"/>
  <c r="AB160" i="9"/>
  <c r="AC160" i="9"/>
  <c r="AD160" i="9"/>
  <c r="AE160" i="9"/>
  <c r="AG160" i="9"/>
  <c r="AJ160" i="9"/>
  <c r="AM160" i="9"/>
  <c r="AN160" i="9"/>
  <c r="AO160" i="9"/>
  <c r="AP160" i="9"/>
  <c r="AQ160" i="9"/>
  <c r="AR160" i="9"/>
  <c r="AS160" i="9"/>
  <c r="AT160" i="9"/>
  <c r="AU160" i="9"/>
  <c r="AX160" i="9"/>
  <c r="AY160" i="9"/>
  <c r="AZ160" i="9"/>
  <c r="BA160" i="9"/>
  <c r="BB160" i="9"/>
  <c r="BC160" i="9"/>
  <c r="BD160" i="9"/>
  <c r="BE160" i="9"/>
  <c r="BH160" i="9"/>
  <c r="BI160" i="9"/>
  <c r="BJ160" i="9"/>
  <c r="BK160" i="9"/>
  <c r="BL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T161" i="9"/>
  <c r="U161" i="9"/>
  <c r="V161" i="9"/>
  <c r="X161" i="9"/>
  <c r="Y161" i="9"/>
  <c r="Z161" i="9"/>
  <c r="AA161" i="9"/>
  <c r="AB161" i="9"/>
  <c r="AC161" i="9"/>
  <c r="AD161" i="9"/>
  <c r="AE161" i="9"/>
  <c r="AG161" i="9"/>
  <c r="AJ161" i="9"/>
  <c r="AM161" i="9"/>
  <c r="AN161" i="9"/>
  <c r="AO161" i="9"/>
  <c r="AP161" i="9"/>
  <c r="AQ161" i="9"/>
  <c r="AR161" i="9"/>
  <c r="AS161" i="9"/>
  <c r="AT161" i="9"/>
  <c r="AU161" i="9"/>
  <c r="AX161" i="9"/>
  <c r="AY161" i="9"/>
  <c r="AZ161" i="9"/>
  <c r="BA161" i="9"/>
  <c r="BB161" i="9"/>
  <c r="BC161" i="9"/>
  <c r="BD161" i="9"/>
  <c r="BE161" i="9"/>
  <c r="BH161" i="9"/>
  <c r="BI161" i="9"/>
  <c r="BJ161" i="9"/>
  <c r="BK161" i="9"/>
  <c r="BL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T162" i="9"/>
  <c r="U162" i="9"/>
  <c r="V162" i="9"/>
  <c r="X162" i="9"/>
  <c r="Y162" i="9"/>
  <c r="Z162" i="9"/>
  <c r="AA162" i="9"/>
  <c r="AB162" i="9"/>
  <c r="AC162" i="9"/>
  <c r="AD162" i="9"/>
  <c r="AE162" i="9"/>
  <c r="AG162" i="9"/>
  <c r="AJ162" i="9"/>
  <c r="AM162" i="9"/>
  <c r="AN162" i="9"/>
  <c r="AO162" i="9"/>
  <c r="AP162" i="9"/>
  <c r="AQ162" i="9"/>
  <c r="AR162" i="9"/>
  <c r="AS162" i="9"/>
  <c r="AT162" i="9"/>
  <c r="AU162" i="9"/>
  <c r="AX162" i="9"/>
  <c r="AY162" i="9"/>
  <c r="AZ162" i="9"/>
  <c r="BA162" i="9"/>
  <c r="BB162" i="9"/>
  <c r="BC162" i="9"/>
  <c r="BD162" i="9"/>
  <c r="BE162" i="9"/>
  <c r="BH162" i="9"/>
  <c r="BI162" i="9"/>
  <c r="BJ162" i="9"/>
  <c r="BK162" i="9"/>
  <c r="BL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T163" i="9"/>
  <c r="U163" i="9"/>
  <c r="V163" i="9"/>
  <c r="X163" i="9"/>
  <c r="Y163" i="9"/>
  <c r="Z163" i="9"/>
  <c r="AA163" i="9"/>
  <c r="AB163" i="9"/>
  <c r="AC163" i="9"/>
  <c r="AD163" i="9"/>
  <c r="AE163" i="9"/>
  <c r="AG163" i="9"/>
  <c r="AJ163" i="9"/>
  <c r="AM163" i="9"/>
  <c r="AN163" i="9"/>
  <c r="AO163" i="9"/>
  <c r="AP163" i="9"/>
  <c r="AQ163" i="9"/>
  <c r="AR163" i="9"/>
  <c r="AS163" i="9"/>
  <c r="AT163" i="9"/>
  <c r="AU163" i="9"/>
  <c r="AX163" i="9"/>
  <c r="AY163" i="9"/>
  <c r="AZ163" i="9"/>
  <c r="BA163" i="9"/>
  <c r="BB163" i="9"/>
  <c r="BC163" i="9"/>
  <c r="BD163" i="9"/>
  <c r="BE163" i="9"/>
  <c r="BH163" i="9"/>
  <c r="BI163" i="9"/>
  <c r="BJ163" i="9"/>
  <c r="BK163" i="9"/>
  <c r="BL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T164" i="9"/>
  <c r="U164" i="9"/>
  <c r="V164" i="9"/>
  <c r="X164" i="9"/>
  <c r="Y164" i="9"/>
  <c r="Z164" i="9"/>
  <c r="AA164" i="9"/>
  <c r="AB164" i="9"/>
  <c r="AC164" i="9"/>
  <c r="AD164" i="9"/>
  <c r="AE164" i="9"/>
  <c r="AG164" i="9"/>
  <c r="AJ164" i="9"/>
  <c r="AM164" i="9"/>
  <c r="AN164" i="9"/>
  <c r="AO164" i="9"/>
  <c r="AP164" i="9"/>
  <c r="AQ164" i="9"/>
  <c r="AR164" i="9"/>
  <c r="AS164" i="9"/>
  <c r="AT164" i="9"/>
  <c r="AU164" i="9"/>
  <c r="AX164" i="9"/>
  <c r="AY164" i="9"/>
  <c r="AZ164" i="9"/>
  <c r="BA164" i="9"/>
  <c r="BB164" i="9"/>
  <c r="BC164" i="9"/>
  <c r="BD164" i="9"/>
  <c r="BE164" i="9"/>
  <c r="BH164" i="9"/>
  <c r="BI164" i="9"/>
  <c r="BJ164" i="9"/>
  <c r="BK164" i="9"/>
  <c r="BL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T165" i="9"/>
  <c r="U165" i="9"/>
  <c r="V165" i="9"/>
  <c r="X165" i="9"/>
  <c r="Y165" i="9"/>
  <c r="Z165" i="9"/>
  <c r="AA165" i="9"/>
  <c r="AB165" i="9"/>
  <c r="AC165" i="9"/>
  <c r="AD165" i="9"/>
  <c r="AE165" i="9"/>
  <c r="AG165" i="9"/>
  <c r="AJ165" i="9"/>
  <c r="AM165" i="9"/>
  <c r="AN165" i="9"/>
  <c r="AO165" i="9"/>
  <c r="AP165" i="9"/>
  <c r="AQ165" i="9"/>
  <c r="AR165" i="9"/>
  <c r="AS165" i="9"/>
  <c r="AT165" i="9"/>
  <c r="AU165" i="9"/>
  <c r="AX165" i="9"/>
  <c r="AY165" i="9"/>
  <c r="AZ165" i="9"/>
  <c r="BA165" i="9"/>
  <c r="BB165" i="9"/>
  <c r="BC165" i="9"/>
  <c r="BD165" i="9"/>
  <c r="BE165" i="9"/>
  <c r="BH165" i="9"/>
  <c r="BI165" i="9"/>
  <c r="BJ165" i="9"/>
  <c r="BK165" i="9"/>
  <c r="BL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T166" i="9"/>
  <c r="U166" i="9"/>
  <c r="V166" i="9"/>
  <c r="X166" i="9"/>
  <c r="Y166" i="9"/>
  <c r="Z166" i="9"/>
  <c r="AA166" i="9"/>
  <c r="AB166" i="9"/>
  <c r="AC166" i="9"/>
  <c r="AD166" i="9"/>
  <c r="AE166" i="9"/>
  <c r="AG166" i="9"/>
  <c r="AJ166" i="9"/>
  <c r="AM166" i="9"/>
  <c r="AN166" i="9"/>
  <c r="AO166" i="9"/>
  <c r="AP166" i="9"/>
  <c r="AQ166" i="9"/>
  <c r="AR166" i="9"/>
  <c r="AS166" i="9"/>
  <c r="AT166" i="9"/>
  <c r="AU166" i="9"/>
  <c r="AX166" i="9"/>
  <c r="AY166" i="9"/>
  <c r="AZ166" i="9"/>
  <c r="BA166" i="9"/>
  <c r="BB166" i="9"/>
  <c r="BC166" i="9"/>
  <c r="BD166" i="9"/>
  <c r="BE166" i="9"/>
  <c r="BH166" i="9"/>
  <c r="BI166" i="9"/>
  <c r="BJ166" i="9"/>
  <c r="BK166" i="9"/>
  <c r="BL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T167" i="9"/>
  <c r="U167" i="9"/>
  <c r="V167" i="9"/>
  <c r="X167" i="9"/>
  <c r="Y167" i="9"/>
  <c r="Z167" i="9"/>
  <c r="AA167" i="9"/>
  <c r="AB167" i="9"/>
  <c r="AC167" i="9"/>
  <c r="AD167" i="9"/>
  <c r="AE167" i="9"/>
  <c r="AG167" i="9"/>
  <c r="AJ167" i="9"/>
  <c r="AM167" i="9"/>
  <c r="AN167" i="9"/>
  <c r="AO167" i="9"/>
  <c r="AP167" i="9"/>
  <c r="AQ167" i="9"/>
  <c r="AR167" i="9"/>
  <c r="AS167" i="9"/>
  <c r="AT167" i="9"/>
  <c r="AU167" i="9"/>
  <c r="AX167" i="9"/>
  <c r="AY167" i="9"/>
  <c r="AZ167" i="9"/>
  <c r="BA167" i="9"/>
  <c r="BB167" i="9"/>
  <c r="BC167" i="9"/>
  <c r="BD167" i="9"/>
  <c r="BE167" i="9"/>
  <c r="BH167" i="9"/>
  <c r="BI167" i="9"/>
  <c r="BJ167" i="9"/>
  <c r="BK167" i="9"/>
  <c r="BL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T168" i="9"/>
  <c r="U168" i="9"/>
  <c r="V168" i="9"/>
  <c r="X168" i="9"/>
  <c r="Y168" i="9"/>
  <c r="Z168" i="9"/>
  <c r="AA168" i="9"/>
  <c r="AB168" i="9"/>
  <c r="AC168" i="9"/>
  <c r="AD168" i="9"/>
  <c r="AE168" i="9"/>
  <c r="AG168" i="9"/>
  <c r="AJ168" i="9"/>
  <c r="AM168" i="9"/>
  <c r="AN168" i="9"/>
  <c r="AO168" i="9"/>
  <c r="AP168" i="9"/>
  <c r="AQ168" i="9"/>
  <c r="AR168" i="9"/>
  <c r="AS168" i="9"/>
  <c r="AT168" i="9"/>
  <c r="AU168" i="9"/>
  <c r="AX168" i="9"/>
  <c r="AY168" i="9"/>
  <c r="AZ168" i="9"/>
  <c r="BA168" i="9"/>
  <c r="BB168" i="9"/>
  <c r="BC168" i="9"/>
  <c r="BD168" i="9"/>
  <c r="BE168" i="9"/>
  <c r="BH168" i="9"/>
  <c r="BI168" i="9"/>
  <c r="BJ168" i="9"/>
  <c r="BK168" i="9"/>
  <c r="BL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T169" i="9"/>
  <c r="U169" i="9"/>
  <c r="V169" i="9"/>
  <c r="X169" i="9"/>
  <c r="Y169" i="9"/>
  <c r="Z169" i="9"/>
  <c r="AA169" i="9"/>
  <c r="AB169" i="9"/>
  <c r="AC169" i="9"/>
  <c r="AD169" i="9"/>
  <c r="AE169" i="9"/>
  <c r="AG169" i="9"/>
  <c r="AJ169" i="9"/>
  <c r="AM169" i="9"/>
  <c r="AN169" i="9"/>
  <c r="AO169" i="9"/>
  <c r="AP169" i="9"/>
  <c r="AQ169" i="9"/>
  <c r="AR169" i="9"/>
  <c r="AS169" i="9"/>
  <c r="AT169" i="9"/>
  <c r="AU169" i="9"/>
  <c r="AX169" i="9"/>
  <c r="AY169" i="9"/>
  <c r="AZ169" i="9"/>
  <c r="BA169" i="9"/>
  <c r="BB169" i="9"/>
  <c r="BC169" i="9"/>
  <c r="BD169" i="9"/>
  <c r="BE169" i="9"/>
  <c r="BH169" i="9"/>
  <c r="BI169" i="9"/>
  <c r="BJ169" i="9"/>
  <c r="BK169" i="9"/>
  <c r="BL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T170" i="9"/>
  <c r="U170" i="9"/>
  <c r="V170" i="9"/>
  <c r="X170" i="9"/>
  <c r="Y170" i="9"/>
  <c r="Z170" i="9"/>
  <c r="AA170" i="9"/>
  <c r="AB170" i="9"/>
  <c r="AC170" i="9"/>
  <c r="AD170" i="9"/>
  <c r="AE170" i="9"/>
  <c r="AG170" i="9"/>
  <c r="AJ170" i="9"/>
  <c r="AM170" i="9"/>
  <c r="AN170" i="9"/>
  <c r="AO170" i="9"/>
  <c r="AP170" i="9"/>
  <c r="AQ170" i="9"/>
  <c r="AR170" i="9"/>
  <c r="AS170" i="9"/>
  <c r="AT170" i="9"/>
  <c r="AU170" i="9"/>
  <c r="AX170" i="9"/>
  <c r="AY170" i="9"/>
  <c r="AZ170" i="9"/>
  <c r="BA170" i="9"/>
  <c r="BB170" i="9"/>
  <c r="BC170" i="9"/>
  <c r="BD170" i="9"/>
  <c r="BE170" i="9"/>
  <c r="BH170" i="9"/>
  <c r="BI170" i="9"/>
  <c r="BJ170" i="9"/>
  <c r="BK170" i="9"/>
  <c r="BL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T171" i="9"/>
  <c r="U171" i="9"/>
  <c r="V171" i="9"/>
  <c r="AJ171" i="9"/>
  <c r="AM171" i="9"/>
  <c r="AN171" i="9"/>
  <c r="AO171" i="9"/>
  <c r="AP171" i="9"/>
  <c r="AQ171" i="9"/>
  <c r="AR171" i="9"/>
  <c r="AS171" i="9"/>
  <c r="AT171" i="9"/>
  <c r="AU171" i="9"/>
  <c r="AX171" i="9"/>
  <c r="AY171" i="9"/>
  <c r="AZ171" i="9"/>
  <c r="BA171" i="9"/>
  <c r="BB171" i="9"/>
  <c r="BC171" i="9"/>
  <c r="BD171" i="9"/>
  <c r="BE171" i="9"/>
  <c r="BH171" i="9"/>
  <c r="BI171" i="9"/>
  <c r="BJ171" i="9"/>
  <c r="BK171" i="9"/>
  <c r="BL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T172" i="9"/>
  <c r="U172" i="9"/>
  <c r="V172" i="9"/>
  <c r="AJ172" i="9"/>
  <c r="AM172" i="9"/>
  <c r="AN172" i="9"/>
  <c r="AO172" i="9"/>
  <c r="AP172" i="9"/>
  <c r="AQ172" i="9"/>
  <c r="AR172" i="9"/>
  <c r="AS172" i="9"/>
  <c r="AT172" i="9"/>
  <c r="AU172" i="9"/>
  <c r="AX172" i="9"/>
  <c r="AY172" i="9"/>
  <c r="AZ172" i="9"/>
  <c r="BA172" i="9"/>
  <c r="BB172" i="9"/>
  <c r="BC172" i="9"/>
  <c r="BD172" i="9"/>
  <c r="BE172" i="9"/>
  <c r="BH172" i="9"/>
  <c r="BI172" i="9"/>
  <c r="BJ172" i="9"/>
  <c r="BK172" i="9"/>
  <c r="BL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T173" i="9"/>
  <c r="U173" i="9"/>
  <c r="AJ173" i="9"/>
  <c r="AM173" i="9"/>
  <c r="AN173" i="9"/>
  <c r="AO173" i="9"/>
  <c r="AP173" i="9"/>
  <c r="AQ173" i="9"/>
  <c r="AR173" i="9"/>
  <c r="AS173" i="9"/>
  <c r="AT173" i="9"/>
  <c r="AU173" i="9"/>
  <c r="AX173" i="9"/>
  <c r="AY173" i="9"/>
  <c r="AZ173" i="9"/>
  <c r="BA173" i="9"/>
  <c r="BB173" i="9"/>
  <c r="BC173" i="9"/>
  <c r="BD173" i="9"/>
  <c r="BE173" i="9"/>
  <c r="BH173" i="9"/>
  <c r="BI173" i="9"/>
  <c r="BJ173" i="9"/>
  <c r="BK173" i="9"/>
  <c r="BL173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T174" i="9"/>
  <c r="U174" i="9"/>
  <c r="AJ174" i="9"/>
  <c r="AM174" i="9"/>
  <c r="AN174" i="9"/>
  <c r="AO174" i="9"/>
  <c r="AP174" i="9"/>
  <c r="AQ174" i="9"/>
  <c r="AR174" i="9"/>
  <c r="AS174" i="9"/>
  <c r="AT174" i="9"/>
  <c r="AU174" i="9"/>
  <c r="AX174" i="9"/>
  <c r="AY174" i="9"/>
  <c r="AZ174" i="9"/>
  <c r="BA174" i="9"/>
  <c r="BB174" i="9"/>
  <c r="BC174" i="9"/>
  <c r="BD174" i="9"/>
  <c r="BE174" i="9"/>
  <c r="BH174" i="9"/>
  <c r="BI174" i="9"/>
  <c r="BJ174" i="9"/>
  <c r="BK174" i="9"/>
  <c r="BL174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T175" i="9"/>
  <c r="U175" i="9"/>
  <c r="AJ175" i="9"/>
  <c r="AM175" i="9"/>
  <c r="AN175" i="9"/>
  <c r="AO175" i="9"/>
  <c r="AP175" i="9"/>
  <c r="AQ175" i="9"/>
  <c r="AR175" i="9"/>
  <c r="AS175" i="9"/>
  <c r="AT175" i="9"/>
  <c r="AU175" i="9"/>
  <c r="AX175" i="9"/>
  <c r="AY175" i="9"/>
  <c r="AZ175" i="9"/>
  <c r="BA175" i="9"/>
  <c r="BB175" i="9"/>
  <c r="BC175" i="9"/>
  <c r="BD175" i="9"/>
  <c r="BE175" i="9"/>
  <c r="BH175" i="9"/>
  <c r="BI175" i="9"/>
  <c r="BJ175" i="9"/>
  <c r="BK175" i="9"/>
  <c r="BL175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T176" i="9"/>
  <c r="U176" i="9"/>
  <c r="AJ176" i="9"/>
  <c r="AM176" i="9"/>
  <c r="AN176" i="9"/>
  <c r="AO176" i="9"/>
  <c r="AP176" i="9"/>
  <c r="AQ176" i="9"/>
  <c r="AR176" i="9"/>
  <c r="AS176" i="9"/>
  <c r="AT176" i="9"/>
  <c r="AU176" i="9"/>
  <c r="AX176" i="9"/>
  <c r="AY176" i="9"/>
  <c r="AZ176" i="9"/>
  <c r="BA176" i="9"/>
  <c r="BB176" i="9"/>
  <c r="BC176" i="9"/>
  <c r="BD176" i="9"/>
  <c r="BE176" i="9"/>
  <c r="BH176" i="9"/>
  <c r="BI176" i="9"/>
  <c r="BJ176" i="9"/>
  <c r="BK176" i="9"/>
  <c r="BL176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T177" i="9"/>
  <c r="U177" i="9"/>
  <c r="AJ177" i="9"/>
  <c r="AM177" i="9"/>
  <c r="AN177" i="9"/>
  <c r="AO177" i="9"/>
  <c r="AP177" i="9"/>
  <c r="AQ177" i="9"/>
  <c r="AR177" i="9"/>
  <c r="AS177" i="9"/>
  <c r="AT177" i="9"/>
  <c r="AU177" i="9"/>
  <c r="AX177" i="9"/>
  <c r="AY177" i="9"/>
  <c r="AZ177" i="9"/>
  <c r="BA177" i="9"/>
  <c r="BB177" i="9"/>
  <c r="BC177" i="9"/>
  <c r="BD177" i="9"/>
  <c r="BE177" i="9"/>
  <c r="BH177" i="9"/>
  <c r="BI177" i="9"/>
  <c r="BJ177" i="9"/>
  <c r="BK177" i="9"/>
  <c r="BL177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T178" i="9"/>
  <c r="U178" i="9"/>
  <c r="AJ178" i="9"/>
  <c r="AM178" i="9"/>
  <c r="AN178" i="9"/>
  <c r="AO178" i="9"/>
  <c r="AP178" i="9"/>
  <c r="AQ178" i="9"/>
  <c r="AR178" i="9"/>
  <c r="AS178" i="9"/>
  <c r="AT178" i="9"/>
  <c r="AU178" i="9"/>
  <c r="AX178" i="9"/>
  <c r="AY178" i="9"/>
  <c r="AZ178" i="9"/>
  <c r="BA178" i="9"/>
  <c r="BB178" i="9"/>
  <c r="BC178" i="9"/>
  <c r="BD178" i="9"/>
  <c r="BE178" i="9"/>
  <c r="BH178" i="9"/>
  <c r="BI178" i="9"/>
  <c r="BJ178" i="9"/>
  <c r="BK178" i="9"/>
  <c r="BL178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T179" i="9"/>
  <c r="U179" i="9"/>
  <c r="AJ179" i="9"/>
  <c r="AM179" i="9"/>
  <c r="AN179" i="9"/>
  <c r="AO179" i="9"/>
  <c r="AP179" i="9"/>
  <c r="AQ179" i="9"/>
  <c r="AR179" i="9"/>
  <c r="AS179" i="9"/>
  <c r="AT179" i="9"/>
  <c r="AU179" i="9"/>
  <c r="AX179" i="9"/>
  <c r="AY179" i="9"/>
  <c r="AZ179" i="9"/>
  <c r="BA179" i="9"/>
  <c r="BB179" i="9"/>
  <c r="BC179" i="9"/>
  <c r="BD179" i="9"/>
  <c r="BE179" i="9"/>
  <c r="BH179" i="9"/>
  <c r="BI179" i="9"/>
  <c r="BJ179" i="9"/>
  <c r="BK179" i="9"/>
  <c r="BL179" i="9"/>
  <c r="AJ180" i="9"/>
  <c r="AM180" i="9"/>
  <c r="AN180" i="9"/>
  <c r="AO180" i="9"/>
  <c r="AP180" i="9"/>
  <c r="AQ180" i="9"/>
  <c r="AR180" i="9"/>
  <c r="AS180" i="9"/>
  <c r="AT180" i="9"/>
  <c r="AU180" i="9"/>
  <c r="AX180" i="9"/>
  <c r="AY180" i="9"/>
  <c r="AZ180" i="9"/>
  <c r="BA180" i="9"/>
  <c r="BB180" i="9"/>
  <c r="BC180" i="9"/>
  <c r="BD180" i="9"/>
  <c r="BE180" i="9"/>
  <c r="BH180" i="9"/>
  <c r="BI180" i="9"/>
  <c r="BJ180" i="9"/>
  <c r="BK180" i="9"/>
  <c r="BL180" i="9"/>
  <c r="AJ181" i="9"/>
  <c r="AM181" i="9"/>
  <c r="AN181" i="9"/>
  <c r="AO181" i="9"/>
  <c r="AP181" i="9"/>
  <c r="AQ181" i="9"/>
  <c r="AR181" i="9"/>
  <c r="AS181" i="9"/>
  <c r="AT181" i="9"/>
  <c r="AU181" i="9"/>
  <c r="AX181" i="9"/>
  <c r="AY181" i="9"/>
  <c r="AZ181" i="9"/>
  <c r="BA181" i="9"/>
  <c r="BB181" i="9"/>
  <c r="BC181" i="9"/>
  <c r="BD181" i="9"/>
  <c r="BE181" i="9"/>
  <c r="BH181" i="9"/>
  <c r="BI181" i="9"/>
  <c r="BJ181" i="9"/>
  <c r="BK181" i="9"/>
  <c r="BL181" i="9"/>
  <c r="AJ182" i="9"/>
  <c r="AM182" i="9"/>
  <c r="AN182" i="9"/>
  <c r="AO182" i="9"/>
  <c r="AP182" i="9"/>
  <c r="AQ182" i="9"/>
  <c r="AR182" i="9"/>
  <c r="AS182" i="9"/>
  <c r="AT182" i="9"/>
  <c r="AU182" i="9"/>
  <c r="AX182" i="9"/>
  <c r="AY182" i="9"/>
  <c r="AZ182" i="9"/>
  <c r="BA182" i="9"/>
  <c r="BB182" i="9"/>
  <c r="BC182" i="9"/>
  <c r="BD182" i="9"/>
  <c r="BE182" i="9"/>
  <c r="BH182" i="9"/>
  <c r="BI182" i="9"/>
  <c r="BJ182" i="9"/>
  <c r="AJ183" i="9"/>
  <c r="AM183" i="9"/>
  <c r="AN183" i="9"/>
  <c r="AO183" i="9"/>
  <c r="AP183" i="9"/>
  <c r="AQ183" i="9"/>
  <c r="AR183" i="9"/>
  <c r="AS183" i="9"/>
  <c r="AT183" i="9"/>
  <c r="AU183" i="9"/>
  <c r="AX183" i="9"/>
  <c r="AY183" i="9"/>
  <c r="AZ183" i="9"/>
  <c r="BA183" i="9"/>
  <c r="BB183" i="9"/>
  <c r="BC183" i="9"/>
  <c r="BD183" i="9"/>
  <c r="BE183" i="9"/>
  <c r="BH183" i="9"/>
  <c r="BI183" i="9"/>
  <c r="BJ183" i="9"/>
  <c r="AJ184" i="9"/>
  <c r="AM184" i="9"/>
  <c r="AN184" i="9"/>
  <c r="AO184" i="9"/>
  <c r="AP184" i="9"/>
  <c r="AQ184" i="9"/>
  <c r="AR184" i="9"/>
  <c r="AS184" i="9"/>
  <c r="AT184" i="9"/>
  <c r="AU184" i="9"/>
  <c r="AX184" i="9"/>
  <c r="AY184" i="9"/>
  <c r="AZ184" i="9"/>
  <c r="BA184" i="9"/>
  <c r="BB184" i="9"/>
  <c r="BC184" i="9"/>
  <c r="BD184" i="9"/>
  <c r="BE184" i="9"/>
  <c r="BH184" i="9"/>
  <c r="BI184" i="9"/>
  <c r="BJ184" i="9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R13" i="7"/>
  <c r="S13" i="7"/>
  <c r="T13" i="7"/>
  <c r="U13" i="7"/>
  <c r="V13" i="7"/>
  <c r="W13" i="7"/>
  <c r="X13" i="7"/>
  <c r="Y13" i="7"/>
  <c r="Z13" i="7"/>
  <c r="AA13" i="7"/>
  <c r="AB13" i="7"/>
  <c r="AD13" i="7"/>
  <c r="AE13" i="7"/>
  <c r="AF13" i="7"/>
  <c r="AG13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B2" i="8"/>
  <c r="C2" i="8"/>
  <c r="G2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2" i="2"/>
  <c r="BZ4" i="2"/>
  <c r="DH4" i="2"/>
  <c r="CB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V5" i="2"/>
  <c r="CW5" i="2"/>
  <c r="CX5" i="2"/>
  <c r="CY5" i="2"/>
  <c r="CZ5" i="2"/>
  <c r="DA5" i="2"/>
  <c r="DB5" i="2"/>
  <c r="DC5" i="2"/>
  <c r="DD5" i="2"/>
  <c r="DG5" i="2"/>
  <c r="DH5" i="2"/>
  <c r="DI5" i="2"/>
  <c r="DL5" i="2"/>
  <c r="DM5" i="2"/>
  <c r="DN5" i="2"/>
  <c r="DQ5" i="2"/>
  <c r="DR5" i="2"/>
  <c r="DS5" i="2"/>
  <c r="DT5" i="2"/>
  <c r="DU5" i="2"/>
  <c r="DV5" i="2"/>
  <c r="DW5" i="2"/>
  <c r="DZ5" i="2"/>
  <c r="EA5" i="2"/>
  <c r="EB5" i="2"/>
  <c r="EE5" i="2"/>
  <c r="EF5" i="2"/>
  <c r="EG5" i="2"/>
  <c r="EH5" i="2"/>
  <c r="EK5" i="2"/>
  <c r="EL5" i="2"/>
  <c r="EM5" i="2"/>
  <c r="EN5" i="2"/>
  <c r="EO5" i="2"/>
  <c r="ER5" i="2"/>
  <c r="ES5" i="2"/>
  <c r="ET5" i="2"/>
  <c r="EW5" i="2"/>
  <c r="EX5" i="2"/>
  <c r="EY5" i="2"/>
  <c r="FB5" i="2"/>
  <c r="FC5" i="2"/>
  <c r="FD5" i="2"/>
  <c r="FE5" i="2"/>
  <c r="FH5" i="2"/>
  <c r="FI5" i="2"/>
  <c r="FJ5" i="2"/>
  <c r="FK5" i="2"/>
  <c r="FN5" i="2"/>
  <c r="FO5" i="2"/>
  <c r="FP5" i="2"/>
  <c r="FS5" i="2"/>
  <c r="FT5" i="2"/>
  <c r="FU5" i="2"/>
  <c r="FX5" i="2"/>
  <c r="FY5" i="2"/>
  <c r="FZ5" i="2"/>
  <c r="GC5" i="2"/>
  <c r="GD5" i="2"/>
  <c r="GE5" i="2"/>
  <c r="GH5" i="2"/>
  <c r="GI5" i="2"/>
  <c r="GJ5" i="2"/>
  <c r="GM5" i="2"/>
  <c r="GN5" i="2"/>
  <c r="GO5" i="2"/>
  <c r="AE6" i="2"/>
  <c r="AG6" i="2"/>
  <c r="AM6" i="2"/>
  <c r="AN6" i="2"/>
  <c r="AO6" i="2"/>
  <c r="AP6" i="2"/>
  <c r="AQ6" i="2"/>
  <c r="AR6" i="2"/>
  <c r="AS6" i="2"/>
  <c r="AT6" i="2"/>
  <c r="AU6" i="2"/>
  <c r="AV6" i="2"/>
  <c r="AW6" i="2"/>
  <c r="AX6" i="2"/>
  <c r="BA6" i="2"/>
  <c r="BB6" i="2"/>
  <c r="BC6" i="2"/>
  <c r="BD6" i="2"/>
  <c r="BE6" i="2"/>
  <c r="BF6" i="2"/>
  <c r="BG6" i="2"/>
  <c r="BH6" i="2"/>
  <c r="BK6" i="2"/>
  <c r="BL6" i="2"/>
  <c r="BP6" i="2"/>
  <c r="BQ6" i="2"/>
  <c r="BY6" i="2"/>
  <c r="BZ6" i="2"/>
  <c r="CB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U6" i="2"/>
  <c r="CV6" i="2"/>
  <c r="CW6" i="2"/>
  <c r="CX6" i="2"/>
  <c r="CY6" i="2"/>
  <c r="CZ6" i="2"/>
  <c r="DA6" i="2"/>
  <c r="DB6" i="2"/>
  <c r="DC6" i="2"/>
  <c r="DD6" i="2"/>
  <c r="DF6" i="2"/>
  <c r="DG6" i="2"/>
  <c r="DH6" i="2"/>
  <c r="DI6" i="2"/>
  <c r="DK6" i="2"/>
  <c r="DL6" i="2"/>
  <c r="DM6" i="2"/>
  <c r="DN6" i="2"/>
  <c r="DP6" i="2"/>
  <c r="DQ6" i="2"/>
  <c r="DR6" i="2"/>
  <c r="DS6" i="2"/>
  <c r="DT6" i="2"/>
  <c r="DU6" i="2"/>
  <c r="DV6" i="2"/>
  <c r="DW6" i="2"/>
  <c r="DY6" i="2"/>
  <c r="DZ6" i="2"/>
  <c r="EA6" i="2"/>
  <c r="EB6" i="2"/>
  <c r="ED6" i="2"/>
  <c r="EE6" i="2"/>
  <c r="EF6" i="2"/>
  <c r="EG6" i="2"/>
  <c r="EH6" i="2"/>
  <c r="EJ6" i="2"/>
  <c r="EK6" i="2"/>
  <c r="EL6" i="2"/>
  <c r="EM6" i="2"/>
  <c r="EN6" i="2"/>
  <c r="EO6" i="2"/>
  <c r="EQ6" i="2"/>
  <c r="ER6" i="2"/>
  <c r="ES6" i="2"/>
  <c r="ET6" i="2"/>
  <c r="EV6" i="2"/>
  <c r="EW6" i="2"/>
  <c r="EX6" i="2"/>
  <c r="EY6" i="2"/>
  <c r="FA6" i="2"/>
  <c r="FB6" i="2"/>
  <c r="FC6" i="2"/>
  <c r="FD6" i="2"/>
  <c r="FE6" i="2"/>
  <c r="FG6" i="2"/>
  <c r="FH6" i="2"/>
  <c r="FI6" i="2"/>
  <c r="FJ6" i="2"/>
  <c r="FK6" i="2"/>
  <c r="FM6" i="2"/>
  <c r="FN6" i="2"/>
  <c r="FO6" i="2"/>
  <c r="FP6" i="2"/>
  <c r="FR6" i="2"/>
  <c r="FS6" i="2"/>
  <c r="FT6" i="2"/>
  <c r="FU6" i="2"/>
  <c r="FW6" i="2"/>
  <c r="FX6" i="2"/>
  <c r="FY6" i="2"/>
  <c r="FZ6" i="2"/>
  <c r="GB6" i="2"/>
  <c r="GC6" i="2"/>
  <c r="GD6" i="2"/>
  <c r="GE6" i="2"/>
  <c r="GG6" i="2"/>
  <c r="GH6" i="2"/>
  <c r="GI6" i="2"/>
  <c r="GJ6" i="2"/>
  <c r="GL6" i="2"/>
  <c r="GM6" i="2"/>
  <c r="GN6" i="2"/>
  <c r="GO6" i="2"/>
  <c r="B7" i="2"/>
  <c r="C7" i="2"/>
  <c r="D7" i="2"/>
  <c r="E7" i="2"/>
  <c r="F7" i="2"/>
  <c r="G7" i="2"/>
  <c r="H7" i="2"/>
  <c r="I7" i="2"/>
  <c r="J7" i="2"/>
  <c r="K7" i="2"/>
  <c r="L7" i="2"/>
  <c r="N7" i="2"/>
  <c r="O7" i="2"/>
  <c r="P7" i="2"/>
  <c r="Q7" i="2"/>
  <c r="R7" i="2"/>
  <c r="S7" i="2"/>
  <c r="T7" i="2"/>
  <c r="V7" i="2"/>
  <c r="W7" i="2"/>
  <c r="X7" i="2"/>
  <c r="AE7" i="2"/>
  <c r="AG7" i="2"/>
  <c r="AI7" i="2"/>
  <c r="AM7" i="2"/>
  <c r="AO7" i="2"/>
  <c r="AQ7" i="2"/>
  <c r="AS7" i="2"/>
  <c r="AU7" i="2"/>
  <c r="AW7" i="2"/>
  <c r="BA7" i="2"/>
  <c r="BC7" i="2"/>
  <c r="BE7" i="2"/>
  <c r="BG7" i="2"/>
  <c r="BK7" i="2"/>
  <c r="BP7" i="2"/>
  <c r="BQ7" i="2"/>
  <c r="BS7" i="2"/>
  <c r="BU7" i="2"/>
  <c r="BY7" i="2"/>
  <c r="BZ7" i="2"/>
  <c r="CB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U7" i="2"/>
  <c r="CV7" i="2"/>
  <c r="CW7" i="2"/>
  <c r="CX7" i="2"/>
  <c r="CY7" i="2"/>
  <c r="CZ7" i="2"/>
  <c r="DA7" i="2"/>
  <c r="DB7" i="2"/>
  <c r="DC7" i="2"/>
  <c r="DD7" i="2"/>
  <c r="DF7" i="2"/>
  <c r="DG7" i="2"/>
  <c r="DH7" i="2"/>
  <c r="DI7" i="2"/>
  <c r="DK7" i="2"/>
  <c r="DL7" i="2"/>
  <c r="DM7" i="2"/>
  <c r="DN7" i="2"/>
  <c r="DP7" i="2"/>
  <c r="DQ7" i="2"/>
  <c r="DR7" i="2"/>
  <c r="DS7" i="2"/>
  <c r="DT7" i="2"/>
  <c r="DU7" i="2"/>
  <c r="DV7" i="2"/>
  <c r="DW7" i="2"/>
  <c r="DY7" i="2"/>
  <c r="DZ7" i="2"/>
  <c r="EA7" i="2"/>
  <c r="EB7" i="2"/>
  <c r="ED7" i="2"/>
  <c r="EE7" i="2"/>
  <c r="EF7" i="2"/>
  <c r="EG7" i="2"/>
  <c r="EH7" i="2"/>
  <c r="EJ7" i="2"/>
  <c r="EK7" i="2"/>
  <c r="EL7" i="2"/>
  <c r="EM7" i="2"/>
  <c r="EN7" i="2"/>
  <c r="EO7" i="2"/>
  <c r="EQ7" i="2"/>
  <c r="ER7" i="2"/>
  <c r="ES7" i="2"/>
  <c r="ET7" i="2"/>
  <c r="EV7" i="2"/>
  <c r="EW7" i="2"/>
  <c r="EX7" i="2"/>
  <c r="EY7" i="2"/>
  <c r="FA7" i="2"/>
  <c r="FB7" i="2"/>
  <c r="FC7" i="2"/>
  <c r="FD7" i="2"/>
  <c r="FE7" i="2"/>
  <c r="FG7" i="2"/>
  <c r="FH7" i="2"/>
  <c r="FI7" i="2"/>
  <c r="FJ7" i="2"/>
  <c r="FK7" i="2"/>
  <c r="FM7" i="2"/>
  <c r="FN7" i="2"/>
  <c r="FO7" i="2"/>
  <c r="FP7" i="2"/>
  <c r="FR7" i="2"/>
  <c r="FS7" i="2"/>
  <c r="FT7" i="2"/>
  <c r="FU7" i="2"/>
  <c r="FW7" i="2"/>
  <c r="FX7" i="2"/>
  <c r="FY7" i="2"/>
  <c r="FZ7" i="2"/>
  <c r="GB7" i="2"/>
  <c r="GC7" i="2"/>
  <c r="GD7" i="2"/>
  <c r="GE7" i="2"/>
  <c r="GG7" i="2"/>
  <c r="GH7" i="2"/>
  <c r="GI7" i="2"/>
  <c r="GJ7" i="2"/>
  <c r="GL7" i="2"/>
  <c r="GM7" i="2"/>
  <c r="GN7" i="2"/>
  <c r="GO7" i="2"/>
  <c r="B8" i="2"/>
  <c r="C8" i="2"/>
  <c r="D8" i="2"/>
  <c r="E8" i="2"/>
  <c r="F8" i="2"/>
  <c r="G8" i="2"/>
  <c r="H8" i="2"/>
  <c r="I8" i="2"/>
  <c r="J8" i="2"/>
  <c r="K8" i="2"/>
  <c r="L8" i="2"/>
  <c r="N8" i="2"/>
  <c r="O8" i="2"/>
  <c r="P8" i="2"/>
  <c r="Q8" i="2"/>
  <c r="R8" i="2"/>
  <c r="S8" i="2"/>
  <c r="T8" i="2"/>
  <c r="V8" i="2"/>
  <c r="W8" i="2"/>
  <c r="X8" i="2"/>
  <c r="AE8" i="2"/>
  <c r="AG8" i="2"/>
  <c r="AI8" i="2"/>
  <c r="AM8" i="2"/>
  <c r="AO8" i="2"/>
  <c r="AQ8" i="2"/>
  <c r="AS8" i="2"/>
  <c r="AU8" i="2"/>
  <c r="AW8" i="2"/>
  <c r="BA8" i="2"/>
  <c r="BC8" i="2"/>
  <c r="BE8" i="2"/>
  <c r="BG8" i="2"/>
  <c r="BK8" i="2"/>
  <c r="BP8" i="2"/>
  <c r="BQ8" i="2"/>
  <c r="BY8" i="2"/>
  <c r="BZ8" i="2"/>
  <c r="CB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U8" i="2"/>
  <c r="CV8" i="2"/>
  <c r="CW8" i="2"/>
  <c r="CX8" i="2"/>
  <c r="CY8" i="2"/>
  <c r="CZ8" i="2"/>
  <c r="DA8" i="2"/>
  <c r="DB8" i="2"/>
  <c r="DC8" i="2"/>
  <c r="DD8" i="2"/>
  <c r="DF8" i="2"/>
  <c r="DG8" i="2"/>
  <c r="DH8" i="2"/>
  <c r="DI8" i="2"/>
  <c r="DK8" i="2"/>
  <c r="DL8" i="2"/>
  <c r="DM8" i="2"/>
  <c r="DN8" i="2"/>
  <c r="DP8" i="2"/>
  <c r="DQ8" i="2"/>
  <c r="DR8" i="2"/>
  <c r="DS8" i="2"/>
  <c r="DT8" i="2"/>
  <c r="DU8" i="2"/>
  <c r="DV8" i="2"/>
  <c r="DW8" i="2"/>
  <c r="DY8" i="2"/>
  <c r="DZ8" i="2"/>
  <c r="EA8" i="2"/>
  <c r="EB8" i="2"/>
  <c r="ED8" i="2"/>
  <c r="EE8" i="2"/>
  <c r="EF8" i="2"/>
  <c r="EG8" i="2"/>
  <c r="EH8" i="2"/>
  <c r="EJ8" i="2"/>
  <c r="EK8" i="2"/>
  <c r="EL8" i="2"/>
  <c r="EM8" i="2"/>
  <c r="EN8" i="2"/>
  <c r="EO8" i="2"/>
  <c r="EQ8" i="2"/>
  <c r="ER8" i="2"/>
  <c r="ES8" i="2"/>
  <c r="ET8" i="2"/>
  <c r="EV8" i="2"/>
  <c r="EW8" i="2"/>
  <c r="EX8" i="2"/>
  <c r="EY8" i="2"/>
  <c r="FA8" i="2"/>
  <c r="FB8" i="2"/>
  <c r="FC8" i="2"/>
  <c r="FD8" i="2"/>
  <c r="FE8" i="2"/>
  <c r="FG8" i="2"/>
  <c r="FH8" i="2"/>
  <c r="FI8" i="2"/>
  <c r="FJ8" i="2"/>
  <c r="FK8" i="2"/>
  <c r="FM8" i="2"/>
  <c r="FN8" i="2"/>
  <c r="FO8" i="2"/>
  <c r="FP8" i="2"/>
  <c r="FR8" i="2"/>
  <c r="FS8" i="2"/>
  <c r="FT8" i="2"/>
  <c r="FU8" i="2"/>
  <c r="FW8" i="2"/>
  <c r="FX8" i="2"/>
  <c r="FY8" i="2"/>
  <c r="FZ8" i="2"/>
  <c r="GB8" i="2"/>
  <c r="GC8" i="2"/>
  <c r="GD8" i="2"/>
  <c r="GE8" i="2"/>
  <c r="GG8" i="2"/>
  <c r="GH8" i="2"/>
  <c r="GI8" i="2"/>
  <c r="GJ8" i="2"/>
  <c r="GL8" i="2"/>
  <c r="GM8" i="2"/>
  <c r="GN8" i="2"/>
  <c r="GO8" i="2"/>
  <c r="B9" i="2"/>
  <c r="C9" i="2"/>
  <c r="D9" i="2"/>
  <c r="E9" i="2"/>
  <c r="F9" i="2"/>
  <c r="G9" i="2"/>
  <c r="H9" i="2"/>
  <c r="I9" i="2"/>
  <c r="J9" i="2"/>
  <c r="K9" i="2"/>
  <c r="L9" i="2"/>
  <c r="N9" i="2"/>
  <c r="O9" i="2"/>
  <c r="P9" i="2"/>
  <c r="Q9" i="2"/>
  <c r="R9" i="2"/>
  <c r="S9" i="2"/>
  <c r="T9" i="2"/>
  <c r="V9" i="2"/>
  <c r="W9" i="2"/>
  <c r="X9" i="2"/>
  <c r="AE9" i="2"/>
  <c r="AG9" i="2"/>
  <c r="AI9" i="2"/>
  <c r="AM9" i="2"/>
  <c r="AO9" i="2"/>
  <c r="AQ9" i="2"/>
  <c r="AS9" i="2"/>
  <c r="AU9" i="2"/>
  <c r="AW9" i="2"/>
  <c r="BA9" i="2"/>
  <c r="BC9" i="2"/>
  <c r="BE9" i="2"/>
  <c r="BG9" i="2"/>
  <c r="BK9" i="2"/>
  <c r="BP9" i="2"/>
  <c r="BQ9" i="2"/>
  <c r="BY9" i="2"/>
  <c r="BZ9" i="2"/>
  <c r="CB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U9" i="2"/>
  <c r="CV9" i="2"/>
  <c r="CW9" i="2"/>
  <c r="CX9" i="2"/>
  <c r="CY9" i="2"/>
  <c r="CZ9" i="2"/>
  <c r="DA9" i="2"/>
  <c r="DB9" i="2"/>
  <c r="DC9" i="2"/>
  <c r="DD9" i="2"/>
  <c r="DF9" i="2"/>
  <c r="DG9" i="2"/>
  <c r="DH9" i="2"/>
  <c r="DI9" i="2"/>
  <c r="DK9" i="2"/>
  <c r="DL9" i="2"/>
  <c r="DM9" i="2"/>
  <c r="DN9" i="2"/>
  <c r="DP9" i="2"/>
  <c r="DQ9" i="2"/>
  <c r="DR9" i="2"/>
  <c r="DS9" i="2"/>
  <c r="DT9" i="2"/>
  <c r="DU9" i="2"/>
  <c r="DV9" i="2"/>
  <c r="DW9" i="2"/>
  <c r="DY9" i="2"/>
  <c r="DZ9" i="2"/>
  <c r="EA9" i="2"/>
  <c r="EB9" i="2"/>
  <c r="ED9" i="2"/>
  <c r="EE9" i="2"/>
  <c r="EF9" i="2"/>
  <c r="EG9" i="2"/>
  <c r="EH9" i="2"/>
  <c r="EJ9" i="2"/>
  <c r="EK9" i="2"/>
  <c r="EL9" i="2"/>
  <c r="EM9" i="2"/>
  <c r="EN9" i="2"/>
  <c r="EO9" i="2"/>
  <c r="EQ9" i="2"/>
  <c r="ER9" i="2"/>
  <c r="ES9" i="2"/>
  <c r="ET9" i="2"/>
  <c r="EV9" i="2"/>
  <c r="EW9" i="2"/>
  <c r="EX9" i="2"/>
  <c r="EY9" i="2"/>
  <c r="FA9" i="2"/>
  <c r="FB9" i="2"/>
  <c r="FC9" i="2"/>
  <c r="FD9" i="2"/>
  <c r="FE9" i="2"/>
  <c r="FG9" i="2"/>
  <c r="FH9" i="2"/>
  <c r="FI9" i="2"/>
  <c r="FJ9" i="2"/>
  <c r="FK9" i="2"/>
  <c r="FM9" i="2"/>
  <c r="FN9" i="2"/>
  <c r="FO9" i="2"/>
  <c r="FP9" i="2"/>
  <c r="FR9" i="2"/>
  <c r="FS9" i="2"/>
  <c r="FT9" i="2"/>
  <c r="FU9" i="2"/>
  <c r="FW9" i="2"/>
  <c r="FX9" i="2"/>
  <c r="FY9" i="2"/>
  <c r="FZ9" i="2"/>
  <c r="GB9" i="2"/>
  <c r="GC9" i="2"/>
  <c r="GD9" i="2"/>
  <c r="GE9" i="2"/>
  <c r="GG9" i="2"/>
  <c r="GH9" i="2"/>
  <c r="GI9" i="2"/>
  <c r="GJ9" i="2"/>
  <c r="GL9" i="2"/>
  <c r="GM9" i="2"/>
  <c r="GN9" i="2"/>
  <c r="GO9" i="2"/>
  <c r="B10" i="2"/>
  <c r="C10" i="2"/>
  <c r="D10" i="2"/>
  <c r="E10" i="2"/>
  <c r="F10" i="2"/>
  <c r="G10" i="2"/>
  <c r="H10" i="2"/>
  <c r="I10" i="2"/>
  <c r="J10" i="2"/>
  <c r="K10" i="2"/>
  <c r="L10" i="2"/>
  <c r="N10" i="2"/>
  <c r="O10" i="2"/>
  <c r="P10" i="2"/>
  <c r="Q10" i="2"/>
  <c r="R10" i="2"/>
  <c r="S10" i="2"/>
  <c r="T10" i="2"/>
  <c r="U10" i="2"/>
  <c r="V10" i="2"/>
  <c r="W10" i="2"/>
  <c r="X10" i="2"/>
  <c r="Y10" i="2"/>
  <c r="AE10" i="2"/>
  <c r="AG10" i="2"/>
  <c r="AI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BA10" i="2"/>
  <c r="BC10" i="2"/>
  <c r="BE10" i="2"/>
  <c r="BG10" i="2"/>
  <c r="BK10" i="2"/>
  <c r="BL10" i="2"/>
  <c r="BP10" i="2"/>
  <c r="BQ10" i="2"/>
  <c r="BY10" i="2"/>
  <c r="BZ10" i="2"/>
  <c r="CB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U10" i="2"/>
  <c r="CV10" i="2"/>
  <c r="CW10" i="2"/>
  <c r="CX10" i="2"/>
  <c r="CY10" i="2"/>
  <c r="CZ10" i="2"/>
  <c r="DA10" i="2"/>
  <c r="DB10" i="2"/>
  <c r="DC10" i="2"/>
  <c r="DD10" i="2"/>
  <c r="DF10" i="2"/>
  <c r="DG10" i="2"/>
  <c r="DH10" i="2"/>
  <c r="DI10" i="2"/>
  <c r="DK10" i="2"/>
  <c r="DL10" i="2"/>
  <c r="DM10" i="2"/>
  <c r="DN10" i="2"/>
  <c r="DP10" i="2"/>
  <c r="DQ10" i="2"/>
  <c r="DR10" i="2"/>
  <c r="DS10" i="2"/>
  <c r="DT10" i="2"/>
  <c r="DU10" i="2"/>
  <c r="DV10" i="2"/>
  <c r="DW10" i="2"/>
  <c r="DY10" i="2"/>
  <c r="DZ10" i="2"/>
  <c r="EA10" i="2"/>
  <c r="EB10" i="2"/>
  <c r="ED10" i="2"/>
  <c r="EE10" i="2"/>
  <c r="EF10" i="2"/>
  <c r="EG10" i="2"/>
  <c r="EH10" i="2"/>
  <c r="EJ10" i="2"/>
  <c r="EK10" i="2"/>
  <c r="EL10" i="2"/>
  <c r="EM10" i="2"/>
  <c r="EN10" i="2"/>
  <c r="EO10" i="2"/>
  <c r="EQ10" i="2"/>
  <c r="ER10" i="2"/>
  <c r="ES10" i="2"/>
  <c r="ET10" i="2"/>
  <c r="EV10" i="2"/>
  <c r="EW10" i="2"/>
  <c r="EX10" i="2"/>
  <c r="EY10" i="2"/>
  <c r="FA10" i="2"/>
  <c r="FB10" i="2"/>
  <c r="FC10" i="2"/>
  <c r="FD10" i="2"/>
  <c r="FE10" i="2"/>
  <c r="FG10" i="2"/>
  <c r="FH10" i="2"/>
  <c r="FI10" i="2"/>
  <c r="FJ10" i="2"/>
  <c r="FK10" i="2"/>
  <c r="FM10" i="2"/>
  <c r="FN10" i="2"/>
  <c r="FO10" i="2"/>
  <c r="FP10" i="2"/>
  <c r="FR10" i="2"/>
  <c r="FS10" i="2"/>
  <c r="FT10" i="2"/>
  <c r="FU10" i="2"/>
  <c r="FW10" i="2"/>
  <c r="FX10" i="2"/>
  <c r="FY10" i="2"/>
  <c r="FZ10" i="2"/>
  <c r="GB10" i="2"/>
  <c r="GC10" i="2"/>
  <c r="GD10" i="2"/>
  <c r="GE10" i="2"/>
  <c r="GG10" i="2"/>
  <c r="GH10" i="2"/>
  <c r="GI10" i="2"/>
  <c r="GJ10" i="2"/>
  <c r="GL10" i="2"/>
  <c r="GM10" i="2"/>
  <c r="GN10" i="2"/>
  <c r="GO10" i="2"/>
  <c r="B11" i="2"/>
  <c r="C11" i="2"/>
  <c r="D11" i="2"/>
  <c r="E11" i="2"/>
  <c r="F11" i="2"/>
  <c r="G11" i="2"/>
  <c r="H11" i="2"/>
  <c r="I11" i="2"/>
  <c r="J11" i="2"/>
  <c r="K11" i="2"/>
  <c r="L11" i="2"/>
  <c r="N11" i="2"/>
  <c r="O11" i="2"/>
  <c r="P11" i="2"/>
  <c r="Q11" i="2"/>
  <c r="R11" i="2"/>
  <c r="S11" i="2"/>
  <c r="T11" i="2"/>
  <c r="U11" i="2"/>
  <c r="V11" i="2"/>
  <c r="W11" i="2"/>
  <c r="X11" i="2"/>
  <c r="Y11" i="2"/>
  <c r="AE11" i="2"/>
  <c r="AG11" i="2"/>
  <c r="AI11" i="2"/>
  <c r="AM11" i="2"/>
  <c r="AO11" i="2"/>
  <c r="AQ11" i="2"/>
  <c r="AS11" i="2"/>
  <c r="AU11" i="2"/>
  <c r="AW11" i="2"/>
  <c r="BA11" i="2"/>
  <c r="BC11" i="2"/>
  <c r="BE11" i="2"/>
  <c r="BG11" i="2"/>
  <c r="BK11" i="2"/>
  <c r="BP11" i="2"/>
  <c r="BQ11" i="2"/>
  <c r="BY11" i="2"/>
  <c r="BZ11" i="2"/>
  <c r="CB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U11" i="2"/>
  <c r="CV11" i="2"/>
  <c r="CW11" i="2"/>
  <c r="CX11" i="2"/>
  <c r="CY11" i="2"/>
  <c r="CZ11" i="2"/>
  <c r="DA11" i="2"/>
  <c r="DB11" i="2"/>
  <c r="DC11" i="2"/>
  <c r="DD11" i="2"/>
  <c r="DF11" i="2"/>
  <c r="DG11" i="2"/>
  <c r="DH11" i="2"/>
  <c r="DI11" i="2"/>
  <c r="DK11" i="2"/>
  <c r="DL11" i="2"/>
  <c r="DM11" i="2"/>
  <c r="DN11" i="2"/>
  <c r="DP11" i="2"/>
  <c r="DQ11" i="2"/>
  <c r="DR11" i="2"/>
  <c r="DS11" i="2"/>
  <c r="DT11" i="2"/>
  <c r="DU11" i="2"/>
  <c r="DV11" i="2"/>
  <c r="DW11" i="2"/>
  <c r="DY11" i="2"/>
  <c r="DZ11" i="2"/>
  <c r="EA11" i="2"/>
  <c r="EB11" i="2"/>
  <c r="ED11" i="2"/>
  <c r="EE11" i="2"/>
  <c r="EF11" i="2"/>
  <c r="EG11" i="2"/>
  <c r="EH11" i="2"/>
  <c r="EJ11" i="2"/>
  <c r="EK11" i="2"/>
  <c r="EL11" i="2"/>
  <c r="EM11" i="2"/>
  <c r="EN11" i="2"/>
  <c r="EO11" i="2"/>
  <c r="EQ11" i="2"/>
  <c r="ER11" i="2"/>
  <c r="ES11" i="2"/>
  <c r="ET11" i="2"/>
  <c r="EV11" i="2"/>
  <c r="EW11" i="2"/>
  <c r="EX11" i="2"/>
  <c r="EY11" i="2"/>
  <c r="FA11" i="2"/>
  <c r="FB11" i="2"/>
  <c r="FC11" i="2"/>
  <c r="FD11" i="2"/>
  <c r="FE11" i="2"/>
  <c r="FG11" i="2"/>
  <c r="FH11" i="2"/>
  <c r="FI11" i="2"/>
  <c r="FJ11" i="2"/>
  <c r="FK11" i="2"/>
  <c r="FM11" i="2"/>
  <c r="FN11" i="2"/>
  <c r="FO11" i="2"/>
  <c r="FP11" i="2"/>
  <c r="FR11" i="2"/>
  <c r="FS11" i="2"/>
  <c r="FT11" i="2"/>
  <c r="FU11" i="2"/>
  <c r="FW11" i="2"/>
  <c r="FX11" i="2"/>
  <c r="FY11" i="2"/>
  <c r="FZ11" i="2"/>
  <c r="GB11" i="2"/>
  <c r="GC11" i="2"/>
  <c r="GD11" i="2"/>
  <c r="GE11" i="2"/>
  <c r="GG11" i="2"/>
  <c r="GH11" i="2"/>
  <c r="GI11" i="2"/>
  <c r="GJ11" i="2"/>
  <c r="GL11" i="2"/>
  <c r="GM11" i="2"/>
  <c r="GN11" i="2"/>
  <c r="GO11" i="2"/>
  <c r="B12" i="2"/>
  <c r="C12" i="2"/>
  <c r="D12" i="2"/>
  <c r="E12" i="2"/>
  <c r="F12" i="2"/>
  <c r="G12" i="2"/>
  <c r="H12" i="2"/>
  <c r="I12" i="2"/>
  <c r="J12" i="2"/>
  <c r="K12" i="2"/>
  <c r="L12" i="2"/>
  <c r="N12" i="2"/>
  <c r="O12" i="2"/>
  <c r="P12" i="2"/>
  <c r="Q12" i="2"/>
  <c r="R12" i="2"/>
  <c r="S12" i="2"/>
  <c r="T12" i="2"/>
  <c r="U12" i="2"/>
  <c r="V12" i="2"/>
  <c r="W12" i="2"/>
  <c r="X12" i="2"/>
  <c r="Y12" i="2"/>
  <c r="AE12" i="2"/>
  <c r="AG12" i="2"/>
  <c r="AI12" i="2"/>
  <c r="AJ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BA12" i="2"/>
  <c r="BB12" i="2"/>
  <c r="BC12" i="2"/>
  <c r="BD12" i="2"/>
  <c r="BE12" i="2"/>
  <c r="BF12" i="2"/>
  <c r="BG12" i="2"/>
  <c r="BH12" i="2"/>
  <c r="BK12" i="2"/>
  <c r="BL12" i="2"/>
  <c r="BP12" i="2"/>
  <c r="BQ12" i="2"/>
  <c r="BY12" i="2"/>
  <c r="BZ12" i="2"/>
  <c r="CB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U12" i="2"/>
  <c r="CV12" i="2"/>
  <c r="CW12" i="2"/>
  <c r="CX12" i="2"/>
  <c r="CY12" i="2"/>
  <c r="CZ12" i="2"/>
  <c r="DA12" i="2"/>
  <c r="DB12" i="2"/>
  <c r="DC12" i="2"/>
  <c r="DD12" i="2"/>
  <c r="DF12" i="2"/>
  <c r="DG12" i="2"/>
  <c r="DH12" i="2"/>
  <c r="DI12" i="2"/>
  <c r="DK12" i="2"/>
  <c r="DL12" i="2"/>
  <c r="DM12" i="2"/>
  <c r="DN12" i="2"/>
  <c r="DP12" i="2"/>
  <c r="DQ12" i="2"/>
  <c r="DR12" i="2"/>
  <c r="DS12" i="2"/>
  <c r="DT12" i="2"/>
  <c r="DU12" i="2"/>
  <c r="DV12" i="2"/>
  <c r="DW12" i="2"/>
  <c r="DY12" i="2"/>
  <c r="DZ12" i="2"/>
  <c r="EA12" i="2"/>
  <c r="EB12" i="2"/>
  <c r="ED12" i="2"/>
  <c r="EE12" i="2"/>
  <c r="EF12" i="2"/>
  <c r="EG12" i="2"/>
  <c r="EH12" i="2"/>
  <c r="EJ12" i="2"/>
  <c r="EK12" i="2"/>
  <c r="EL12" i="2"/>
  <c r="EM12" i="2"/>
  <c r="EN12" i="2"/>
  <c r="EO12" i="2"/>
  <c r="EQ12" i="2"/>
  <c r="ER12" i="2"/>
  <c r="ES12" i="2"/>
  <c r="ET12" i="2"/>
  <c r="EV12" i="2"/>
  <c r="EW12" i="2"/>
  <c r="EX12" i="2"/>
  <c r="EY12" i="2"/>
  <c r="FA12" i="2"/>
  <c r="FB12" i="2"/>
  <c r="FC12" i="2"/>
  <c r="FD12" i="2"/>
  <c r="FE12" i="2"/>
  <c r="FG12" i="2"/>
  <c r="FH12" i="2"/>
  <c r="FI12" i="2"/>
  <c r="FJ12" i="2"/>
  <c r="FK12" i="2"/>
  <c r="FM12" i="2"/>
  <c r="FN12" i="2"/>
  <c r="FO12" i="2"/>
  <c r="FP12" i="2"/>
  <c r="FR12" i="2"/>
  <c r="FS12" i="2"/>
  <c r="FT12" i="2"/>
  <c r="FU12" i="2"/>
  <c r="FW12" i="2"/>
  <c r="FX12" i="2"/>
  <c r="FY12" i="2"/>
  <c r="FZ12" i="2"/>
  <c r="GB12" i="2"/>
  <c r="GC12" i="2"/>
  <c r="GD12" i="2"/>
  <c r="GE12" i="2"/>
  <c r="GG12" i="2"/>
  <c r="GH12" i="2"/>
  <c r="GI12" i="2"/>
  <c r="GJ12" i="2"/>
  <c r="GL12" i="2"/>
  <c r="GM12" i="2"/>
  <c r="GN12" i="2"/>
  <c r="GO12" i="2"/>
  <c r="B13" i="2"/>
  <c r="C13" i="2"/>
  <c r="D13" i="2"/>
  <c r="E13" i="2"/>
  <c r="F13" i="2"/>
  <c r="G13" i="2"/>
  <c r="H13" i="2"/>
  <c r="I13" i="2"/>
  <c r="J13" i="2"/>
  <c r="K13" i="2"/>
  <c r="L13" i="2"/>
  <c r="N13" i="2"/>
  <c r="O13" i="2"/>
  <c r="P13" i="2"/>
  <c r="Q13" i="2"/>
  <c r="R13" i="2"/>
  <c r="S13" i="2"/>
  <c r="T13" i="2"/>
  <c r="U13" i="2"/>
  <c r="V13" i="2"/>
  <c r="W13" i="2"/>
  <c r="X13" i="2"/>
  <c r="Y13" i="2"/>
  <c r="AE13" i="2"/>
  <c r="AG13" i="2"/>
  <c r="AI13" i="2"/>
  <c r="AM13" i="2"/>
  <c r="AO13" i="2"/>
  <c r="AQ13" i="2"/>
  <c r="AS13" i="2"/>
  <c r="AU13" i="2"/>
  <c r="AW13" i="2"/>
  <c r="BA13" i="2"/>
  <c r="BC13" i="2"/>
  <c r="BE13" i="2"/>
  <c r="BG13" i="2"/>
  <c r="BK13" i="2"/>
  <c r="BP13" i="2"/>
  <c r="BQ13" i="2"/>
  <c r="BY13" i="2"/>
  <c r="BZ13" i="2"/>
  <c r="CB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U13" i="2"/>
  <c r="CV13" i="2"/>
  <c r="CW13" i="2"/>
  <c r="CX13" i="2"/>
  <c r="CY13" i="2"/>
  <c r="CZ13" i="2"/>
  <c r="DA13" i="2"/>
  <c r="DB13" i="2"/>
  <c r="DC13" i="2"/>
  <c r="DD13" i="2"/>
  <c r="DF13" i="2"/>
  <c r="DG13" i="2"/>
  <c r="DH13" i="2"/>
  <c r="DI13" i="2"/>
  <c r="DK13" i="2"/>
  <c r="DL13" i="2"/>
  <c r="DM13" i="2"/>
  <c r="DN13" i="2"/>
  <c r="DP13" i="2"/>
  <c r="DQ13" i="2"/>
  <c r="DR13" i="2"/>
  <c r="DS13" i="2"/>
  <c r="DT13" i="2"/>
  <c r="DU13" i="2"/>
  <c r="DV13" i="2"/>
  <c r="DW13" i="2"/>
  <c r="DY13" i="2"/>
  <c r="DZ13" i="2"/>
  <c r="EA13" i="2"/>
  <c r="EB13" i="2"/>
  <c r="ED13" i="2"/>
  <c r="EE13" i="2"/>
  <c r="EF13" i="2"/>
  <c r="EG13" i="2"/>
  <c r="EH13" i="2"/>
  <c r="EJ13" i="2"/>
  <c r="EK13" i="2"/>
  <c r="EL13" i="2"/>
  <c r="EM13" i="2"/>
  <c r="EN13" i="2"/>
  <c r="EO13" i="2"/>
  <c r="EQ13" i="2"/>
  <c r="ER13" i="2"/>
  <c r="ES13" i="2"/>
  <c r="ET13" i="2"/>
  <c r="EV13" i="2"/>
  <c r="EW13" i="2"/>
  <c r="EX13" i="2"/>
  <c r="EY13" i="2"/>
  <c r="FA13" i="2"/>
  <c r="FB13" i="2"/>
  <c r="FC13" i="2"/>
  <c r="FD13" i="2"/>
  <c r="FE13" i="2"/>
  <c r="FG13" i="2"/>
  <c r="FH13" i="2"/>
  <c r="FI13" i="2"/>
  <c r="FJ13" i="2"/>
  <c r="FK13" i="2"/>
  <c r="FM13" i="2"/>
  <c r="FN13" i="2"/>
  <c r="FO13" i="2"/>
  <c r="FP13" i="2"/>
  <c r="FR13" i="2"/>
  <c r="FS13" i="2"/>
  <c r="FT13" i="2"/>
  <c r="FU13" i="2"/>
  <c r="FW13" i="2"/>
  <c r="FX13" i="2"/>
  <c r="FY13" i="2"/>
  <c r="FZ13" i="2"/>
  <c r="GB13" i="2"/>
  <c r="GC13" i="2"/>
  <c r="GD13" i="2"/>
  <c r="GE13" i="2"/>
  <c r="GG13" i="2"/>
  <c r="GH13" i="2"/>
  <c r="GI13" i="2"/>
  <c r="GJ13" i="2"/>
  <c r="GL13" i="2"/>
  <c r="GM13" i="2"/>
  <c r="GN13" i="2"/>
  <c r="GO13" i="2"/>
  <c r="B14" i="2"/>
  <c r="C14" i="2"/>
  <c r="D14" i="2"/>
  <c r="E14" i="2"/>
  <c r="F14" i="2"/>
  <c r="G14" i="2"/>
  <c r="H14" i="2"/>
  <c r="I14" i="2"/>
  <c r="J14" i="2"/>
  <c r="K14" i="2"/>
  <c r="L14" i="2"/>
  <c r="N14" i="2"/>
  <c r="O14" i="2"/>
  <c r="P14" i="2"/>
  <c r="Q14" i="2"/>
  <c r="R14" i="2"/>
  <c r="S14" i="2"/>
  <c r="T14" i="2"/>
  <c r="U14" i="2"/>
  <c r="V14" i="2"/>
  <c r="W14" i="2"/>
  <c r="X14" i="2"/>
  <c r="Y14" i="2"/>
  <c r="AE14" i="2"/>
  <c r="AG14" i="2"/>
  <c r="AI14" i="2"/>
  <c r="AM14" i="2"/>
  <c r="AO14" i="2"/>
  <c r="AQ14" i="2"/>
  <c r="AS14" i="2"/>
  <c r="AU14" i="2"/>
  <c r="AW14" i="2"/>
  <c r="BA14" i="2"/>
  <c r="BC14" i="2"/>
  <c r="BE14" i="2"/>
  <c r="BG14" i="2"/>
  <c r="BK14" i="2"/>
  <c r="BP14" i="2"/>
  <c r="BQ14" i="2"/>
  <c r="BY14" i="2"/>
  <c r="BZ14" i="2"/>
  <c r="CB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U14" i="2"/>
  <c r="CV14" i="2"/>
  <c r="CW14" i="2"/>
  <c r="CX14" i="2"/>
  <c r="CY14" i="2"/>
  <c r="CZ14" i="2"/>
  <c r="DA14" i="2"/>
  <c r="DB14" i="2"/>
  <c r="DC14" i="2"/>
  <c r="DD14" i="2"/>
  <c r="DF14" i="2"/>
  <c r="DG14" i="2"/>
  <c r="DH14" i="2"/>
  <c r="DI14" i="2"/>
  <c r="DK14" i="2"/>
  <c r="DL14" i="2"/>
  <c r="DM14" i="2"/>
  <c r="DN14" i="2"/>
  <c r="DP14" i="2"/>
  <c r="DQ14" i="2"/>
  <c r="DR14" i="2"/>
  <c r="DS14" i="2"/>
  <c r="DT14" i="2"/>
  <c r="DU14" i="2"/>
  <c r="DV14" i="2"/>
  <c r="DW14" i="2"/>
  <c r="DY14" i="2"/>
  <c r="DZ14" i="2"/>
  <c r="EA14" i="2"/>
  <c r="EB14" i="2"/>
  <c r="ED14" i="2"/>
  <c r="EE14" i="2"/>
  <c r="EF14" i="2"/>
  <c r="EG14" i="2"/>
  <c r="EH14" i="2"/>
  <c r="EJ14" i="2"/>
  <c r="EK14" i="2"/>
  <c r="EL14" i="2"/>
  <c r="EM14" i="2"/>
  <c r="EN14" i="2"/>
  <c r="EO14" i="2"/>
  <c r="EQ14" i="2"/>
  <c r="ER14" i="2"/>
  <c r="ES14" i="2"/>
  <c r="ET14" i="2"/>
  <c r="EV14" i="2"/>
  <c r="EW14" i="2"/>
  <c r="EX14" i="2"/>
  <c r="EY14" i="2"/>
  <c r="FA14" i="2"/>
  <c r="FB14" i="2"/>
  <c r="FC14" i="2"/>
  <c r="FD14" i="2"/>
  <c r="FE14" i="2"/>
  <c r="FG14" i="2"/>
  <c r="FH14" i="2"/>
  <c r="FI14" i="2"/>
  <c r="FJ14" i="2"/>
  <c r="FK14" i="2"/>
  <c r="FM14" i="2"/>
  <c r="FN14" i="2"/>
  <c r="FO14" i="2"/>
  <c r="FP14" i="2"/>
  <c r="FR14" i="2"/>
  <c r="FS14" i="2"/>
  <c r="FT14" i="2"/>
  <c r="FU14" i="2"/>
  <c r="FW14" i="2"/>
  <c r="FX14" i="2"/>
  <c r="FY14" i="2"/>
  <c r="FZ14" i="2"/>
  <c r="GB14" i="2"/>
  <c r="GC14" i="2"/>
  <c r="GD14" i="2"/>
  <c r="GE14" i="2"/>
  <c r="GG14" i="2"/>
  <c r="GH14" i="2"/>
  <c r="GI14" i="2"/>
  <c r="GJ14" i="2"/>
  <c r="GL14" i="2"/>
  <c r="GM14" i="2"/>
  <c r="GN14" i="2"/>
  <c r="GO14" i="2"/>
  <c r="B15" i="2"/>
  <c r="C15" i="2"/>
  <c r="D15" i="2"/>
  <c r="E15" i="2"/>
  <c r="F15" i="2"/>
  <c r="G15" i="2"/>
  <c r="H15" i="2"/>
  <c r="I15" i="2"/>
  <c r="J15" i="2"/>
  <c r="K15" i="2"/>
  <c r="L15" i="2"/>
  <c r="N15" i="2"/>
  <c r="O15" i="2"/>
  <c r="P15" i="2"/>
  <c r="Q15" i="2"/>
  <c r="R15" i="2"/>
  <c r="S15" i="2"/>
  <c r="T15" i="2"/>
  <c r="V15" i="2"/>
  <c r="W15" i="2"/>
  <c r="X15" i="2"/>
  <c r="AE15" i="2"/>
  <c r="AG15" i="2"/>
  <c r="AI15" i="2"/>
  <c r="AM15" i="2"/>
  <c r="AO15" i="2"/>
  <c r="AQ15" i="2"/>
  <c r="AS15" i="2"/>
  <c r="AU15" i="2"/>
  <c r="AW15" i="2"/>
  <c r="BA15" i="2"/>
  <c r="BC15" i="2"/>
  <c r="BE15" i="2"/>
  <c r="BG15" i="2"/>
  <c r="BK15" i="2"/>
  <c r="BP15" i="2"/>
  <c r="BQ15" i="2"/>
  <c r="BY15" i="2"/>
  <c r="BZ15" i="2"/>
  <c r="CB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U15" i="2"/>
  <c r="CV15" i="2"/>
  <c r="CW15" i="2"/>
  <c r="CX15" i="2"/>
  <c r="CY15" i="2"/>
  <c r="CZ15" i="2"/>
  <c r="DA15" i="2"/>
  <c r="DB15" i="2"/>
  <c r="DC15" i="2"/>
  <c r="DD15" i="2"/>
  <c r="DF15" i="2"/>
  <c r="DG15" i="2"/>
  <c r="DH15" i="2"/>
  <c r="DI15" i="2"/>
  <c r="DK15" i="2"/>
  <c r="DL15" i="2"/>
  <c r="DM15" i="2"/>
  <c r="DN15" i="2"/>
  <c r="DP15" i="2"/>
  <c r="DQ15" i="2"/>
  <c r="DR15" i="2"/>
  <c r="DS15" i="2"/>
  <c r="DT15" i="2"/>
  <c r="DU15" i="2"/>
  <c r="DV15" i="2"/>
  <c r="DW15" i="2"/>
  <c r="DY15" i="2"/>
  <c r="DZ15" i="2"/>
  <c r="EA15" i="2"/>
  <c r="EB15" i="2"/>
  <c r="ED15" i="2"/>
  <c r="EE15" i="2"/>
  <c r="EF15" i="2"/>
  <c r="EG15" i="2"/>
  <c r="EH15" i="2"/>
  <c r="EJ15" i="2"/>
  <c r="EK15" i="2"/>
  <c r="EL15" i="2"/>
  <c r="EM15" i="2"/>
  <c r="EN15" i="2"/>
  <c r="EO15" i="2"/>
  <c r="EQ15" i="2"/>
  <c r="ER15" i="2"/>
  <c r="ES15" i="2"/>
  <c r="ET15" i="2"/>
  <c r="EV15" i="2"/>
  <c r="EW15" i="2"/>
  <c r="EX15" i="2"/>
  <c r="EY15" i="2"/>
  <c r="FA15" i="2"/>
  <c r="FB15" i="2"/>
  <c r="FC15" i="2"/>
  <c r="FD15" i="2"/>
  <c r="FE15" i="2"/>
  <c r="FG15" i="2"/>
  <c r="FH15" i="2"/>
  <c r="FI15" i="2"/>
  <c r="FJ15" i="2"/>
  <c r="FK15" i="2"/>
  <c r="FM15" i="2"/>
  <c r="FN15" i="2"/>
  <c r="FO15" i="2"/>
  <c r="FP15" i="2"/>
  <c r="FR15" i="2"/>
  <c r="FS15" i="2"/>
  <c r="FT15" i="2"/>
  <c r="FU15" i="2"/>
  <c r="FW15" i="2"/>
  <c r="FX15" i="2"/>
  <c r="FY15" i="2"/>
  <c r="FZ15" i="2"/>
  <c r="GB15" i="2"/>
  <c r="GC15" i="2"/>
  <c r="GD15" i="2"/>
  <c r="GE15" i="2"/>
  <c r="GG15" i="2"/>
  <c r="GH15" i="2"/>
  <c r="GI15" i="2"/>
  <c r="GJ15" i="2"/>
  <c r="GL15" i="2"/>
  <c r="GM15" i="2"/>
  <c r="GN15" i="2"/>
  <c r="GO15" i="2"/>
  <c r="B16" i="2"/>
  <c r="C16" i="2"/>
  <c r="D16" i="2"/>
  <c r="E16" i="2"/>
  <c r="F16" i="2"/>
  <c r="G16" i="2"/>
  <c r="H16" i="2"/>
  <c r="I16" i="2"/>
  <c r="J16" i="2"/>
  <c r="K16" i="2"/>
  <c r="L16" i="2"/>
  <c r="N16" i="2"/>
  <c r="O16" i="2"/>
  <c r="P16" i="2"/>
  <c r="Q16" i="2"/>
  <c r="R16" i="2"/>
  <c r="S16" i="2"/>
  <c r="T16" i="2"/>
  <c r="V16" i="2"/>
  <c r="W16" i="2"/>
  <c r="X16" i="2"/>
  <c r="AE16" i="2"/>
  <c r="AG16" i="2"/>
  <c r="AI16" i="2"/>
  <c r="AM16" i="2"/>
  <c r="AO16" i="2"/>
  <c r="AQ16" i="2"/>
  <c r="AS16" i="2"/>
  <c r="AU16" i="2"/>
  <c r="AW16" i="2"/>
  <c r="BA16" i="2"/>
  <c r="BC16" i="2"/>
  <c r="BE16" i="2"/>
  <c r="BG16" i="2"/>
  <c r="BK16" i="2"/>
  <c r="BP16" i="2"/>
  <c r="BQ16" i="2"/>
  <c r="BY16" i="2"/>
  <c r="BZ16" i="2"/>
  <c r="CB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U16" i="2"/>
  <c r="CV16" i="2"/>
  <c r="CW16" i="2"/>
  <c r="CX16" i="2"/>
  <c r="CY16" i="2"/>
  <c r="CZ16" i="2"/>
  <c r="DA16" i="2"/>
  <c r="DB16" i="2"/>
  <c r="DC16" i="2"/>
  <c r="DD16" i="2"/>
  <c r="DF16" i="2"/>
  <c r="DG16" i="2"/>
  <c r="DH16" i="2"/>
  <c r="DI16" i="2"/>
  <c r="DK16" i="2"/>
  <c r="DL16" i="2"/>
  <c r="DM16" i="2"/>
  <c r="DN16" i="2"/>
  <c r="DP16" i="2"/>
  <c r="DQ16" i="2"/>
  <c r="DR16" i="2"/>
  <c r="DS16" i="2"/>
  <c r="DT16" i="2"/>
  <c r="DU16" i="2"/>
  <c r="DV16" i="2"/>
  <c r="DW16" i="2"/>
  <c r="DY16" i="2"/>
  <c r="DZ16" i="2"/>
  <c r="EA16" i="2"/>
  <c r="EB16" i="2"/>
  <c r="ED16" i="2"/>
  <c r="EE16" i="2"/>
  <c r="EF16" i="2"/>
  <c r="EG16" i="2"/>
  <c r="EH16" i="2"/>
  <c r="EJ16" i="2"/>
  <c r="EK16" i="2"/>
  <c r="EL16" i="2"/>
  <c r="EM16" i="2"/>
  <c r="EN16" i="2"/>
  <c r="EO16" i="2"/>
  <c r="EQ16" i="2"/>
  <c r="ER16" i="2"/>
  <c r="ES16" i="2"/>
  <c r="ET16" i="2"/>
  <c r="EV16" i="2"/>
  <c r="EW16" i="2"/>
  <c r="EX16" i="2"/>
  <c r="EY16" i="2"/>
  <c r="FA16" i="2"/>
  <c r="FB16" i="2"/>
  <c r="FC16" i="2"/>
  <c r="FD16" i="2"/>
  <c r="FE16" i="2"/>
  <c r="FG16" i="2"/>
  <c r="FH16" i="2"/>
  <c r="FI16" i="2"/>
  <c r="FJ16" i="2"/>
  <c r="FK16" i="2"/>
  <c r="FM16" i="2"/>
  <c r="FN16" i="2"/>
  <c r="FO16" i="2"/>
  <c r="FP16" i="2"/>
  <c r="FR16" i="2"/>
  <c r="FS16" i="2"/>
  <c r="FT16" i="2"/>
  <c r="FU16" i="2"/>
  <c r="FW16" i="2"/>
  <c r="FX16" i="2"/>
  <c r="FY16" i="2"/>
  <c r="FZ16" i="2"/>
  <c r="GB16" i="2"/>
  <c r="GC16" i="2"/>
  <c r="GD16" i="2"/>
  <c r="GE16" i="2"/>
  <c r="GG16" i="2"/>
  <c r="GH16" i="2"/>
  <c r="GI16" i="2"/>
  <c r="GJ16" i="2"/>
  <c r="GL16" i="2"/>
  <c r="GM16" i="2"/>
  <c r="GN16" i="2"/>
  <c r="GO16" i="2"/>
  <c r="B17" i="2"/>
  <c r="C17" i="2"/>
  <c r="D17" i="2"/>
  <c r="E17" i="2"/>
  <c r="F17" i="2"/>
  <c r="G17" i="2"/>
  <c r="H17" i="2"/>
  <c r="I17" i="2"/>
  <c r="J17" i="2"/>
  <c r="K17" i="2"/>
  <c r="L17" i="2"/>
  <c r="N17" i="2"/>
  <c r="O17" i="2"/>
  <c r="P17" i="2"/>
  <c r="Q17" i="2"/>
  <c r="R17" i="2"/>
  <c r="S17" i="2"/>
  <c r="T17" i="2"/>
  <c r="V17" i="2"/>
  <c r="W17" i="2"/>
  <c r="X17" i="2"/>
  <c r="AE17" i="2"/>
  <c r="AG17" i="2"/>
  <c r="AI17" i="2"/>
  <c r="AM17" i="2"/>
  <c r="AO17" i="2"/>
  <c r="AQ17" i="2"/>
  <c r="AS17" i="2"/>
  <c r="AU17" i="2"/>
  <c r="AW17" i="2"/>
  <c r="BA17" i="2"/>
  <c r="BC17" i="2"/>
  <c r="BE17" i="2"/>
  <c r="BG17" i="2"/>
  <c r="BK17" i="2"/>
  <c r="BP17" i="2"/>
  <c r="BQ17" i="2"/>
  <c r="BY17" i="2"/>
  <c r="BZ17" i="2"/>
  <c r="CB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U17" i="2"/>
  <c r="CV17" i="2"/>
  <c r="CW17" i="2"/>
  <c r="CX17" i="2"/>
  <c r="CY17" i="2"/>
  <c r="CZ17" i="2"/>
  <c r="DA17" i="2"/>
  <c r="DB17" i="2"/>
  <c r="DC17" i="2"/>
  <c r="DD17" i="2"/>
  <c r="DF17" i="2"/>
  <c r="DG17" i="2"/>
  <c r="DH17" i="2"/>
  <c r="DI17" i="2"/>
  <c r="DK17" i="2"/>
  <c r="DL17" i="2"/>
  <c r="DM17" i="2"/>
  <c r="DN17" i="2"/>
  <c r="DP17" i="2"/>
  <c r="DQ17" i="2"/>
  <c r="DR17" i="2"/>
  <c r="DS17" i="2"/>
  <c r="DT17" i="2"/>
  <c r="DU17" i="2"/>
  <c r="DV17" i="2"/>
  <c r="DW17" i="2"/>
  <c r="DY17" i="2"/>
  <c r="DZ17" i="2"/>
  <c r="EA17" i="2"/>
  <c r="EB17" i="2"/>
  <c r="ED17" i="2"/>
  <c r="EE17" i="2"/>
  <c r="EF17" i="2"/>
  <c r="EG17" i="2"/>
  <c r="EH17" i="2"/>
  <c r="EJ17" i="2"/>
  <c r="EK17" i="2"/>
  <c r="EL17" i="2"/>
  <c r="EM17" i="2"/>
  <c r="EN17" i="2"/>
  <c r="EO17" i="2"/>
  <c r="EQ17" i="2"/>
  <c r="ER17" i="2"/>
  <c r="ES17" i="2"/>
  <c r="ET17" i="2"/>
  <c r="EV17" i="2"/>
  <c r="EW17" i="2"/>
  <c r="EX17" i="2"/>
  <c r="EY17" i="2"/>
  <c r="FA17" i="2"/>
  <c r="FB17" i="2"/>
  <c r="FC17" i="2"/>
  <c r="FD17" i="2"/>
  <c r="FE17" i="2"/>
  <c r="FG17" i="2"/>
  <c r="FH17" i="2"/>
  <c r="FI17" i="2"/>
  <c r="FJ17" i="2"/>
  <c r="FK17" i="2"/>
  <c r="FM17" i="2"/>
  <c r="FN17" i="2"/>
  <c r="FO17" i="2"/>
  <c r="FP17" i="2"/>
  <c r="FR17" i="2"/>
  <c r="FS17" i="2"/>
  <c r="FT17" i="2"/>
  <c r="FU17" i="2"/>
  <c r="FW17" i="2"/>
  <c r="FX17" i="2"/>
  <c r="FY17" i="2"/>
  <c r="FZ17" i="2"/>
  <c r="GB17" i="2"/>
  <c r="GC17" i="2"/>
  <c r="GD17" i="2"/>
  <c r="GE17" i="2"/>
  <c r="GG17" i="2"/>
  <c r="GH17" i="2"/>
  <c r="GI17" i="2"/>
  <c r="GJ17" i="2"/>
  <c r="GL17" i="2"/>
  <c r="GM17" i="2"/>
  <c r="GN17" i="2"/>
  <c r="GO17" i="2"/>
  <c r="B18" i="2"/>
  <c r="C18" i="2"/>
  <c r="D18" i="2"/>
  <c r="E18" i="2"/>
  <c r="F18" i="2"/>
  <c r="G18" i="2"/>
  <c r="H18" i="2"/>
  <c r="I18" i="2"/>
  <c r="J18" i="2"/>
  <c r="K18" i="2"/>
  <c r="L18" i="2"/>
  <c r="N18" i="2"/>
  <c r="O18" i="2"/>
  <c r="P18" i="2"/>
  <c r="Q18" i="2"/>
  <c r="R18" i="2"/>
  <c r="S18" i="2"/>
  <c r="T18" i="2"/>
  <c r="V18" i="2"/>
  <c r="W18" i="2"/>
  <c r="X18" i="2"/>
  <c r="AE18" i="2"/>
  <c r="AG18" i="2"/>
  <c r="AI18" i="2"/>
  <c r="AJ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BA18" i="2"/>
  <c r="BB18" i="2"/>
  <c r="BC18" i="2"/>
  <c r="BD18" i="2"/>
  <c r="BE18" i="2"/>
  <c r="BF18" i="2"/>
  <c r="BG18" i="2"/>
  <c r="BH18" i="2"/>
  <c r="BK18" i="2"/>
  <c r="BL18" i="2"/>
  <c r="BP18" i="2"/>
  <c r="BQ18" i="2"/>
  <c r="BY18" i="2"/>
  <c r="BZ18" i="2"/>
  <c r="CB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U18" i="2"/>
  <c r="CV18" i="2"/>
  <c r="CW18" i="2"/>
  <c r="CX18" i="2"/>
  <c r="CY18" i="2"/>
  <c r="CZ18" i="2"/>
  <c r="DA18" i="2"/>
  <c r="DB18" i="2"/>
  <c r="DC18" i="2"/>
  <c r="DD18" i="2"/>
  <c r="DF18" i="2"/>
  <c r="DG18" i="2"/>
  <c r="DH18" i="2"/>
  <c r="DI18" i="2"/>
  <c r="DK18" i="2"/>
  <c r="DL18" i="2"/>
  <c r="DM18" i="2"/>
  <c r="DN18" i="2"/>
  <c r="DP18" i="2"/>
  <c r="DQ18" i="2"/>
  <c r="DR18" i="2"/>
  <c r="DS18" i="2"/>
  <c r="DT18" i="2"/>
  <c r="DU18" i="2"/>
  <c r="DV18" i="2"/>
  <c r="DW18" i="2"/>
  <c r="DY18" i="2"/>
  <c r="DZ18" i="2"/>
  <c r="EA18" i="2"/>
  <c r="EB18" i="2"/>
  <c r="ED18" i="2"/>
  <c r="EE18" i="2"/>
  <c r="EF18" i="2"/>
  <c r="EG18" i="2"/>
  <c r="EH18" i="2"/>
  <c r="EJ18" i="2"/>
  <c r="EK18" i="2"/>
  <c r="EL18" i="2"/>
  <c r="EM18" i="2"/>
  <c r="EN18" i="2"/>
  <c r="EO18" i="2"/>
  <c r="EQ18" i="2"/>
  <c r="ER18" i="2"/>
  <c r="ES18" i="2"/>
  <c r="ET18" i="2"/>
  <c r="EV18" i="2"/>
  <c r="EW18" i="2"/>
  <c r="EX18" i="2"/>
  <c r="EY18" i="2"/>
  <c r="FA18" i="2"/>
  <c r="FB18" i="2"/>
  <c r="FC18" i="2"/>
  <c r="FD18" i="2"/>
  <c r="FE18" i="2"/>
  <c r="FG18" i="2"/>
  <c r="FH18" i="2"/>
  <c r="FI18" i="2"/>
  <c r="FJ18" i="2"/>
  <c r="FK18" i="2"/>
  <c r="FM18" i="2"/>
  <c r="FN18" i="2"/>
  <c r="FO18" i="2"/>
  <c r="FP18" i="2"/>
  <c r="FR18" i="2"/>
  <c r="FS18" i="2"/>
  <c r="FT18" i="2"/>
  <c r="FU18" i="2"/>
  <c r="FW18" i="2"/>
  <c r="FX18" i="2"/>
  <c r="FY18" i="2"/>
  <c r="FZ18" i="2"/>
  <c r="GB18" i="2"/>
  <c r="GC18" i="2"/>
  <c r="GD18" i="2"/>
  <c r="GE18" i="2"/>
  <c r="GG18" i="2"/>
  <c r="GH18" i="2"/>
  <c r="GI18" i="2"/>
  <c r="GJ18" i="2"/>
  <c r="GL18" i="2"/>
  <c r="GM18" i="2"/>
  <c r="GN18" i="2"/>
  <c r="GO18" i="2"/>
  <c r="B19" i="2"/>
  <c r="C19" i="2"/>
  <c r="D19" i="2"/>
  <c r="E19" i="2"/>
  <c r="F19" i="2"/>
  <c r="G19" i="2"/>
  <c r="H19" i="2"/>
  <c r="I19" i="2"/>
  <c r="J19" i="2"/>
  <c r="K19" i="2"/>
  <c r="L19" i="2"/>
  <c r="N19" i="2"/>
  <c r="O19" i="2"/>
  <c r="P19" i="2"/>
  <c r="Q19" i="2"/>
  <c r="R19" i="2"/>
  <c r="S19" i="2"/>
  <c r="T19" i="2"/>
  <c r="V19" i="2"/>
  <c r="W19" i="2"/>
  <c r="X19" i="2"/>
  <c r="AE19" i="2"/>
  <c r="AG19" i="2"/>
  <c r="AI19" i="2"/>
  <c r="AM19" i="2"/>
  <c r="AO19" i="2"/>
  <c r="AQ19" i="2"/>
  <c r="AS19" i="2"/>
  <c r="AU19" i="2"/>
  <c r="AW19" i="2"/>
  <c r="BA19" i="2"/>
  <c r="BC19" i="2"/>
  <c r="BE19" i="2"/>
  <c r="BG19" i="2"/>
  <c r="BK19" i="2"/>
  <c r="BP19" i="2"/>
  <c r="BQ19" i="2"/>
  <c r="BY19" i="2"/>
  <c r="BZ19" i="2"/>
  <c r="CB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U19" i="2"/>
  <c r="CV19" i="2"/>
  <c r="CW19" i="2"/>
  <c r="CX19" i="2"/>
  <c r="CY19" i="2"/>
  <c r="CZ19" i="2"/>
  <c r="DA19" i="2"/>
  <c r="DB19" i="2"/>
  <c r="DC19" i="2"/>
  <c r="DD19" i="2"/>
  <c r="DF19" i="2"/>
  <c r="DG19" i="2"/>
  <c r="DH19" i="2"/>
  <c r="DI19" i="2"/>
  <c r="DK19" i="2"/>
  <c r="DL19" i="2"/>
  <c r="DM19" i="2"/>
  <c r="DN19" i="2"/>
  <c r="DP19" i="2"/>
  <c r="DQ19" i="2"/>
  <c r="DR19" i="2"/>
  <c r="DS19" i="2"/>
  <c r="DT19" i="2"/>
  <c r="DU19" i="2"/>
  <c r="DV19" i="2"/>
  <c r="DW19" i="2"/>
  <c r="DY19" i="2"/>
  <c r="DZ19" i="2"/>
  <c r="EA19" i="2"/>
  <c r="EB19" i="2"/>
  <c r="ED19" i="2"/>
  <c r="EE19" i="2"/>
  <c r="EF19" i="2"/>
  <c r="EG19" i="2"/>
  <c r="EH19" i="2"/>
  <c r="EJ19" i="2"/>
  <c r="EK19" i="2"/>
  <c r="EL19" i="2"/>
  <c r="EM19" i="2"/>
  <c r="EN19" i="2"/>
  <c r="EO19" i="2"/>
  <c r="EQ19" i="2"/>
  <c r="ER19" i="2"/>
  <c r="ES19" i="2"/>
  <c r="ET19" i="2"/>
  <c r="EV19" i="2"/>
  <c r="EW19" i="2"/>
  <c r="EX19" i="2"/>
  <c r="EY19" i="2"/>
  <c r="FA19" i="2"/>
  <c r="FB19" i="2"/>
  <c r="FC19" i="2"/>
  <c r="FD19" i="2"/>
  <c r="FE19" i="2"/>
  <c r="FG19" i="2"/>
  <c r="FH19" i="2"/>
  <c r="FI19" i="2"/>
  <c r="FJ19" i="2"/>
  <c r="FK19" i="2"/>
  <c r="FM19" i="2"/>
  <c r="FN19" i="2"/>
  <c r="FO19" i="2"/>
  <c r="FP19" i="2"/>
  <c r="FR19" i="2"/>
  <c r="FS19" i="2"/>
  <c r="FT19" i="2"/>
  <c r="FU19" i="2"/>
  <c r="FW19" i="2"/>
  <c r="FX19" i="2"/>
  <c r="FY19" i="2"/>
  <c r="FZ19" i="2"/>
  <c r="GB19" i="2"/>
  <c r="GC19" i="2"/>
  <c r="GD19" i="2"/>
  <c r="GE19" i="2"/>
  <c r="GG19" i="2"/>
  <c r="GH19" i="2"/>
  <c r="GI19" i="2"/>
  <c r="GJ19" i="2"/>
  <c r="GL19" i="2"/>
  <c r="GM19" i="2"/>
  <c r="GN19" i="2"/>
  <c r="GO19" i="2"/>
  <c r="B20" i="2"/>
  <c r="C20" i="2"/>
  <c r="D20" i="2"/>
  <c r="E20" i="2"/>
  <c r="F20" i="2"/>
  <c r="G20" i="2"/>
  <c r="H20" i="2"/>
  <c r="I20" i="2"/>
  <c r="J20" i="2"/>
  <c r="K20" i="2"/>
  <c r="L20" i="2"/>
  <c r="N20" i="2"/>
  <c r="O20" i="2"/>
  <c r="P20" i="2"/>
  <c r="Q20" i="2"/>
  <c r="R20" i="2"/>
  <c r="S20" i="2"/>
  <c r="T20" i="2"/>
  <c r="V20" i="2"/>
  <c r="W20" i="2"/>
  <c r="X20" i="2"/>
  <c r="AE20" i="2"/>
  <c r="AG20" i="2"/>
  <c r="AI20" i="2"/>
  <c r="AM20" i="2"/>
  <c r="AO20" i="2"/>
  <c r="AQ20" i="2"/>
  <c r="AS20" i="2"/>
  <c r="AU20" i="2"/>
  <c r="AW20" i="2"/>
  <c r="BA20" i="2"/>
  <c r="BC20" i="2"/>
  <c r="BE20" i="2"/>
  <c r="BG20" i="2"/>
  <c r="BK20" i="2"/>
  <c r="BP20" i="2"/>
  <c r="BQ20" i="2"/>
  <c r="BY20" i="2"/>
  <c r="BZ20" i="2"/>
  <c r="CB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U20" i="2"/>
  <c r="CV20" i="2"/>
  <c r="CW20" i="2"/>
  <c r="CX20" i="2"/>
  <c r="CY20" i="2"/>
  <c r="CZ20" i="2"/>
  <c r="DA20" i="2"/>
  <c r="DB20" i="2"/>
  <c r="DC20" i="2"/>
  <c r="DD20" i="2"/>
  <c r="DF20" i="2"/>
  <c r="DG20" i="2"/>
  <c r="DH20" i="2"/>
  <c r="DI20" i="2"/>
  <c r="DK20" i="2"/>
  <c r="DL20" i="2"/>
  <c r="DM20" i="2"/>
  <c r="DN20" i="2"/>
  <c r="DP20" i="2"/>
  <c r="DQ20" i="2"/>
  <c r="DR20" i="2"/>
  <c r="DS20" i="2"/>
  <c r="DT20" i="2"/>
  <c r="DU20" i="2"/>
  <c r="DV20" i="2"/>
  <c r="DW20" i="2"/>
  <c r="DY20" i="2"/>
  <c r="DZ20" i="2"/>
  <c r="EA20" i="2"/>
  <c r="EB20" i="2"/>
  <c r="ED20" i="2"/>
  <c r="EE20" i="2"/>
  <c r="EF20" i="2"/>
  <c r="EG20" i="2"/>
  <c r="EH20" i="2"/>
  <c r="EJ20" i="2"/>
  <c r="EK20" i="2"/>
  <c r="EL20" i="2"/>
  <c r="EM20" i="2"/>
  <c r="EN20" i="2"/>
  <c r="EO20" i="2"/>
  <c r="EQ20" i="2"/>
  <c r="ER20" i="2"/>
  <c r="ES20" i="2"/>
  <c r="ET20" i="2"/>
  <c r="EV20" i="2"/>
  <c r="EW20" i="2"/>
  <c r="EX20" i="2"/>
  <c r="EY20" i="2"/>
  <c r="FA20" i="2"/>
  <c r="FB20" i="2"/>
  <c r="FC20" i="2"/>
  <c r="FD20" i="2"/>
  <c r="FE20" i="2"/>
  <c r="FG20" i="2"/>
  <c r="FH20" i="2"/>
  <c r="FI20" i="2"/>
  <c r="FJ20" i="2"/>
  <c r="FK20" i="2"/>
  <c r="FM20" i="2"/>
  <c r="FN20" i="2"/>
  <c r="FO20" i="2"/>
  <c r="FP20" i="2"/>
  <c r="FR20" i="2"/>
  <c r="FS20" i="2"/>
  <c r="FT20" i="2"/>
  <c r="FU20" i="2"/>
  <c r="FW20" i="2"/>
  <c r="FX20" i="2"/>
  <c r="FY20" i="2"/>
  <c r="FZ20" i="2"/>
  <c r="GB20" i="2"/>
  <c r="GC20" i="2"/>
  <c r="GD20" i="2"/>
  <c r="GE20" i="2"/>
  <c r="GG20" i="2"/>
  <c r="GH20" i="2"/>
  <c r="GI20" i="2"/>
  <c r="GJ20" i="2"/>
  <c r="GL20" i="2"/>
  <c r="GM20" i="2"/>
  <c r="GN20" i="2"/>
  <c r="GO20" i="2"/>
  <c r="B21" i="2"/>
  <c r="C21" i="2"/>
  <c r="D21" i="2"/>
  <c r="E21" i="2"/>
  <c r="F21" i="2"/>
  <c r="G21" i="2"/>
  <c r="H21" i="2"/>
  <c r="I21" i="2"/>
  <c r="J21" i="2"/>
  <c r="K21" i="2"/>
  <c r="L21" i="2"/>
  <c r="N21" i="2"/>
  <c r="O21" i="2"/>
  <c r="P21" i="2"/>
  <c r="Q21" i="2"/>
  <c r="R21" i="2"/>
  <c r="S21" i="2"/>
  <c r="T21" i="2"/>
  <c r="V21" i="2"/>
  <c r="W21" i="2"/>
  <c r="X21" i="2"/>
  <c r="AE21" i="2"/>
  <c r="AG21" i="2"/>
  <c r="AI21" i="2"/>
  <c r="AM21" i="2"/>
  <c r="AO21" i="2"/>
  <c r="AQ21" i="2"/>
  <c r="AS21" i="2"/>
  <c r="AU21" i="2"/>
  <c r="AW21" i="2"/>
  <c r="BA21" i="2"/>
  <c r="BC21" i="2"/>
  <c r="BE21" i="2"/>
  <c r="BG21" i="2"/>
  <c r="BK21" i="2"/>
  <c r="BP21" i="2"/>
  <c r="BQ21" i="2"/>
  <c r="BY21" i="2"/>
  <c r="BZ21" i="2"/>
  <c r="CB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U21" i="2"/>
  <c r="CV21" i="2"/>
  <c r="CW21" i="2"/>
  <c r="CX21" i="2"/>
  <c r="CY21" i="2"/>
  <c r="CZ21" i="2"/>
  <c r="DA21" i="2"/>
  <c r="DB21" i="2"/>
  <c r="DC21" i="2"/>
  <c r="DD21" i="2"/>
  <c r="DF21" i="2"/>
  <c r="DG21" i="2"/>
  <c r="DH21" i="2"/>
  <c r="DI21" i="2"/>
  <c r="DK21" i="2"/>
  <c r="DL21" i="2"/>
  <c r="DM21" i="2"/>
  <c r="DN21" i="2"/>
  <c r="DP21" i="2"/>
  <c r="DQ21" i="2"/>
  <c r="DR21" i="2"/>
  <c r="DS21" i="2"/>
  <c r="DT21" i="2"/>
  <c r="DU21" i="2"/>
  <c r="DV21" i="2"/>
  <c r="DW21" i="2"/>
  <c r="DY21" i="2"/>
  <c r="DZ21" i="2"/>
  <c r="EA21" i="2"/>
  <c r="EB21" i="2"/>
  <c r="ED21" i="2"/>
  <c r="EE21" i="2"/>
  <c r="EF21" i="2"/>
  <c r="EG21" i="2"/>
  <c r="EH21" i="2"/>
  <c r="EJ21" i="2"/>
  <c r="EK21" i="2"/>
  <c r="EL21" i="2"/>
  <c r="EM21" i="2"/>
  <c r="EN21" i="2"/>
  <c r="EO21" i="2"/>
  <c r="EQ21" i="2"/>
  <c r="ER21" i="2"/>
  <c r="ES21" i="2"/>
  <c r="ET21" i="2"/>
  <c r="EV21" i="2"/>
  <c r="EW21" i="2"/>
  <c r="EX21" i="2"/>
  <c r="EY21" i="2"/>
  <c r="FA21" i="2"/>
  <c r="FB21" i="2"/>
  <c r="FC21" i="2"/>
  <c r="FD21" i="2"/>
  <c r="FE21" i="2"/>
  <c r="FG21" i="2"/>
  <c r="FH21" i="2"/>
  <c r="FI21" i="2"/>
  <c r="FJ21" i="2"/>
  <c r="FK21" i="2"/>
  <c r="FM21" i="2"/>
  <c r="FN21" i="2"/>
  <c r="FO21" i="2"/>
  <c r="FP21" i="2"/>
  <c r="FR21" i="2"/>
  <c r="FS21" i="2"/>
  <c r="FT21" i="2"/>
  <c r="FU21" i="2"/>
  <c r="FW21" i="2"/>
  <c r="FX21" i="2"/>
  <c r="FY21" i="2"/>
  <c r="FZ21" i="2"/>
  <c r="GB21" i="2"/>
  <c r="GC21" i="2"/>
  <c r="GD21" i="2"/>
  <c r="GE21" i="2"/>
  <c r="GG21" i="2"/>
  <c r="GH21" i="2"/>
  <c r="GI21" i="2"/>
  <c r="GJ21" i="2"/>
  <c r="GL21" i="2"/>
  <c r="GM21" i="2"/>
  <c r="GN21" i="2"/>
  <c r="GO21" i="2"/>
  <c r="B22" i="2"/>
  <c r="C22" i="2"/>
  <c r="D22" i="2"/>
  <c r="E22" i="2"/>
  <c r="F22" i="2"/>
  <c r="G22" i="2"/>
  <c r="H22" i="2"/>
  <c r="I22" i="2"/>
  <c r="J22" i="2"/>
  <c r="K22" i="2"/>
  <c r="L22" i="2"/>
  <c r="N22" i="2"/>
  <c r="O22" i="2"/>
  <c r="P22" i="2"/>
  <c r="Q22" i="2"/>
  <c r="R22" i="2"/>
  <c r="S22" i="2"/>
  <c r="T22" i="2"/>
  <c r="V22" i="2"/>
  <c r="W22" i="2"/>
  <c r="X22" i="2"/>
  <c r="AE22" i="2"/>
  <c r="AG22" i="2"/>
  <c r="AI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BA22" i="2"/>
  <c r="BC22" i="2"/>
  <c r="BE22" i="2"/>
  <c r="BG22" i="2"/>
  <c r="BK22" i="2"/>
  <c r="BL22" i="2"/>
  <c r="BP22" i="2"/>
  <c r="BQ22" i="2"/>
  <c r="BY22" i="2"/>
  <c r="BZ22" i="2"/>
  <c r="CB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U22" i="2"/>
  <c r="CV22" i="2"/>
  <c r="CW22" i="2"/>
  <c r="CX22" i="2"/>
  <c r="CY22" i="2"/>
  <c r="CZ22" i="2"/>
  <c r="DA22" i="2"/>
  <c r="DB22" i="2"/>
  <c r="DC22" i="2"/>
  <c r="DD22" i="2"/>
  <c r="DF22" i="2"/>
  <c r="DG22" i="2"/>
  <c r="DH22" i="2"/>
  <c r="DI22" i="2"/>
  <c r="DK22" i="2"/>
  <c r="DL22" i="2"/>
  <c r="DM22" i="2"/>
  <c r="DN22" i="2"/>
  <c r="DP22" i="2"/>
  <c r="DQ22" i="2"/>
  <c r="DR22" i="2"/>
  <c r="DS22" i="2"/>
  <c r="DT22" i="2"/>
  <c r="DU22" i="2"/>
  <c r="DV22" i="2"/>
  <c r="DW22" i="2"/>
  <c r="DY22" i="2"/>
  <c r="DZ22" i="2"/>
  <c r="EA22" i="2"/>
  <c r="EB22" i="2"/>
  <c r="ED22" i="2"/>
  <c r="EE22" i="2"/>
  <c r="EF22" i="2"/>
  <c r="EG22" i="2"/>
  <c r="EH22" i="2"/>
  <c r="EJ22" i="2"/>
  <c r="EK22" i="2"/>
  <c r="EL22" i="2"/>
  <c r="EM22" i="2"/>
  <c r="EN22" i="2"/>
  <c r="EO22" i="2"/>
  <c r="EQ22" i="2"/>
  <c r="ER22" i="2"/>
  <c r="ES22" i="2"/>
  <c r="ET22" i="2"/>
  <c r="EV22" i="2"/>
  <c r="EW22" i="2"/>
  <c r="EX22" i="2"/>
  <c r="EY22" i="2"/>
  <c r="FA22" i="2"/>
  <c r="FB22" i="2"/>
  <c r="FC22" i="2"/>
  <c r="FD22" i="2"/>
  <c r="FE22" i="2"/>
  <c r="FG22" i="2"/>
  <c r="FH22" i="2"/>
  <c r="FI22" i="2"/>
  <c r="FJ22" i="2"/>
  <c r="FK22" i="2"/>
  <c r="FM22" i="2"/>
  <c r="FN22" i="2"/>
  <c r="FO22" i="2"/>
  <c r="FP22" i="2"/>
  <c r="FR22" i="2"/>
  <c r="FS22" i="2"/>
  <c r="FT22" i="2"/>
  <c r="FU22" i="2"/>
  <c r="FW22" i="2"/>
  <c r="FX22" i="2"/>
  <c r="FY22" i="2"/>
  <c r="FZ22" i="2"/>
  <c r="GB22" i="2"/>
  <c r="GC22" i="2"/>
  <c r="GD22" i="2"/>
  <c r="GE22" i="2"/>
  <c r="GG22" i="2"/>
  <c r="GH22" i="2"/>
  <c r="GI22" i="2"/>
  <c r="GJ22" i="2"/>
  <c r="GL22" i="2"/>
  <c r="GM22" i="2"/>
  <c r="GN22" i="2"/>
  <c r="GO22" i="2"/>
  <c r="B23" i="2"/>
  <c r="C23" i="2"/>
  <c r="D23" i="2"/>
  <c r="E23" i="2"/>
  <c r="F23" i="2"/>
  <c r="G23" i="2"/>
  <c r="H23" i="2"/>
  <c r="I23" i="2"/>
  <c r="J23" i="2"/>
  <c r="K23" i="2"/>
  <c r="L23" i="2"/>
  <c r="N23" i="2"/>
  <c r="O23" i="2"/>
  <c r="P23" i="2"/>
  <c r="Q23" i="2"/>
  <c r="R23" i="2"/>
  <c r="S23" i="2"/>
  <c r="T23" i="2"/>
  <c r="V23" i="2"/>
  <c r="W23" i="2"/>
  <c r="X23" i="2"/>
  <c r="AE23" i="2"/>
  <c r="AG23" i="2"/>
  <c r="AI23" i="2"/>
  <c r="AM23" i="2"/>
  <c r="AO23" i="2"/>
  <c r="AQ23" i="2"/>
  <c r="AS23" i="2"/>
  <c r="AU23" i="2"/>
  <c r="AW23" i="2"/>
  <c r="BA23" i="2"/>
  <c r="BC23" i="2"/>
  <c r="BE23" i="2"/>
  <c r="BG23" i="2"/>
  <c r="BK23" i="2"/>
  <c r="BP23" i="2"/>
  <c r="BQ23" i="2"/>
  <c r="BY23" i="2"/>
  <c r="BZ23" i="2"/>
  <c r="CB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U23" i="2"/>
  <c r="CV23" i="2"/>
  <c r="CW23" i="2"/>
  <c r="CX23" i="2"/>
  <c r="CY23" i="2"/>
  <c r="CZ23" i="2"/>
  <c r="DA23" i="2"/>
  <c r="DB23" i="2"/>
  <c r="DC23" i="2"/>
  <c r="DD23" i="2"/>
  <c r="DF23" i="2"/>
  <c r="DG23" i="2"/>
  <c r="DH23" i="2"/>
  <c r="DI23" i="2"/>
  <c r="DK23" i="2"/>
  <c r="DL23" i="2"/>
  <c r="DM23" i="2"/>
  <c r="DN23" i="2"/>
  <c r="DP23" i="2"/>
  <c r="DQ23" i="2"/>
  <c r="DR23" i="2"/>
  <c r="DS23" i="2"/>
  <c r="DT23" i="2"/>
  <c r="DU23" i="2"/>
  <c r="DV23" i="2"/>
  <c r="DW23" i="2"/>
  <c r="DY23" i="2"/>
  <c r="DZ23" i="2"/>
  <c r="EA23" i="2"/>
  <c r="EB23" i="2"/>
  <c r="ED23" i="2"/>
  <c r="EE23" i="2"/>
  <c r="EF23" i="2"/>
  <c r="EG23" i="2"/>
  <c r="EH23" i="2"/>
  <c r="EJ23" i="2"/>
  <c r="EK23" i="2"/>
  <c r="EL23" i="2"/>
  <c r="EM23" i="2"/>
  <c r="EN23" i="2"/>
  <c r="EO23" i="2"/>
  <c r="EQ23" i="2"/>
  <c r="ER23" i="2"/>
  <c r="ES23" i="2"/>
  <c r="ET23" i="2"/>
  <c r="EV23" i="2"/>
  <c r="EW23" i="2"/>
  <c r="EX23" i="2"/>
  <c r="EY23" i="2"/>
  <c r="FA23" i="2"/>
  <c r="FB23" i="2"/>
  <c r="FC23" i="2"/>
  <c r="FD23" i="2"/>
  <c r="FE23" i="2"/>
  <c r="FG23" i="2"/>
  <c r="FH23" i="2"/>
  <c r="FI23" i="2"/>
  <c r="FJ23" i="2"/>
  <c r="FK23" i="2"/>
  <c r="FM23" i="2"/>
  <c r="FN23" i="2"/>
  <c r="FO23" i="2"/>
  <c r="FP23" i="2"/>
  <c r="FR23" i="2"/>
  <c r="FS23" i="2"/>
  <c r="FT23" i="2"/>
  <c r="FU23" i="2"/>
  <c r="FW23" i="2"/>
  <c r="FX23" i="2"/>
  <c r="FY23" i="2"/>
  <c r="FZ23" i="2"/>
  <c r="GB23" i="2"/>
  <c r="GC23" i="2"/>
  <c r="GD23" i="2"/>
  <c r="GE23" i="2"/>
  <c r="GG23" i="2"/>
  <c r="GH23" i="2"/>
  <c r="GI23" i="2"/>
  <c r="GJ23" i="2"/>
  <c r="GL23" i="2"/>
  <c r="GM23" i="2"/>
  <c r="GN23" i="2"/>
  <c r="GO23" i="2"/>
  <c r="B24" i="2"/>
  <c r="C24" i="2"/>
  <c r="D24" i="2"/>
  <c r="E24" i="2"/>
  <c r="F24" i="2"/>
  <c r="G24" i="2"/>
  <c r="H24" i="2"/>
  <c r="I24" i="2"/>
  <c r="J24" i="2"/>
  <c r="K24" i="2"/>
  <c r="L24" i="2"/>
  <c r="N24" i="2"/>
  <c r="O24" i="2"/>
  <c r="P24" i="2"/>
  <c r="Q24" i="2"/>
  <c r="R24" i="2"/>
  <c r="S24" i="2"/>
  <c r="T24" i="2"/>
  <c r="V24" i="2"/>
  <c r="W24" i="2"/>
  <c r="X24" i="2"/>
  <c r="AE24" i="2"/>
  <c r="AG24" i="2"/>
  <c r="AI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BA24" i="2"/>
  <c r="BB24" i="2"/>
  <c r="BC24" i="2"/>
  <c r="BD24" i="2"/>
  <c r="BE24" i="2"/>
  <c r="BF24" i="2"/>
  <c r="BG24" i="2"/>
  <c r="BH24" i="2"/>
  <c r="BK24" i="2"/>
  <c r="BL24" i="2"/>
  <c r="BP24" i="2"/>
  <c r="BQ24" i="2"/>
  <c r="BY24" i="2"/>
  <c r="BZ24" i="2"/>
  <c r="CB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U24" i="2"/>
  <c r="CV24" i="2"/>
  <c r="CW24" i="2"/>
  <c r="CX24" i="2"/>
  <c r="CY24" i="2"/>
  <c r="CZ24" i="2"/>
  <c r="DA24" i="2"/>
  <c r="DB24" i="2"/>
  <c r="DC24" i="2"/>
  <c r="DD24" i="2"/>
  <c r="DF24" i="2"/>
  <c r="DG24" i="2"/>
  <c r="DH24" i="2"/>
  <c r="DI24" i="2"/>
  <c r="DK24" i="2"/>
  <c r="DL24" i="2"/>
  <c r="DM24" i="2"/>
  <c r="DN24" i="2"/>
  <c r="DP24" i="2"/>
  <c r="DQ24" i="2"/>
  <c r="DR24" i="2"/>
  <c r="DS24" i="2"/>
  <c r="DT24" i="2"/>
  <c r="DU24" i="2"/>
  <c r="DV24" i="2"/>
  <c r="DW24" i="2"/>
  <c r="DY24" i="2"/>
  <c r="DZ24" i="2"/>
  <c r="EA24" i="2"/>
  <c r="EB24" i="2"/>
  <c r="ED24" i="2"/>
  <c r="EE24" i="2"/>
  <c r="EF24" i="2"/>
  <c r="EG24" i="2"/>
  <c r="EH24" i="2"/>
  <c r="EJ24" i="2"/>
  <c r="EK24" i="2"/>
  <c r="EL24" i="2"/>
  <c r="EM24" i="2"/>
  <c r="EN24" i="2"/>
  <c r="EO24" i="2"/>
  <c r="EQ24" i="2"/>
  <c r="ER24" i="2"/>
  <c r="ES24" i="2"/>
  <c r="ET24" i="2"/>
  <c r="EV24" i="2"/>
  <c r="EW24" i="2"/>
  <c r="EX24" i="2"/>
  <c r="EY24" i="2"/>
  <c r="FA24" i="2"/>
  <c r="FB24" i="2"/>
  <c r="FC24" i="2"/>
  <c r="FD24" i="2"/>
  <c r="FE24" i="2"/>
  <c r="FG24" i="2"/>
  <c r="FH24" i="2"/>
  <c r="FI24" i="2"/>
  <c r="FJ24" i="2"/>
  <c r="FK24" i="2"/>
  <c r="FM24" i="2"/>
  <c r="FN24" i="2"/>
  <c r="FO24" i="2"/>
  <c r="FP24" i="2"/>
  <c r="FR24" i="2"/>
  <c r="FS24" i="2"/>
  <c r="FT24" i="2"/>
  <c r="FU24" i="2"/>
  <c r="FW24" i="2"/>
  <c r="FX24" i="2"/>
  <c r="FY24" i="2"/>
  <c r="FZ24" i="2"/>
  <c r="GB24" i="2"/>
  <c r="GC24" i="2"/>
  <c r="GD24" i="2"/>
  <c r="GE24" i="2"/>
  <c r="GG24" i="2"/>
  <c r="GH24" i="2"/>
  <c r="GI24" i="2"/>
  <c r="GJ24" i="2"/>
  <c r="GL24" i="2"/>
  <c r="GM24" i="2"/>
  <c r="GN24" i="2"/>
  <c r="GO24" i="2"/>
  <c r="B25" i="2"/>
  <c r="C25" i="2"/>
  <c r="D25" i="2"/>
  <c r="E25" i="2"/>
  <c r="F25" i="2"/>
  <c r="G25" i="2"/>
  <c r="H25" i="2"/>
  <c r="I25" i="2"/>
  <c r="J25" i="2"/>
  <c r="K25" i="2"/>
  <c r="L25" i="2"/>
  <c r="N25" i="2"/>
  <c r="O25" i="2"/>
  <c r="P25" i="2"/>
  <c r="Q25" i="2"/>
  <c r="R25" i="2"/>
  <c r="S25" i="2"/>
  <c r="T25" i="2"/>
  <c r="V25" i="2"/>
  <c r="W25" i="2"/>
  <c r="X25" i="2"/>
  <c r="AE25" i="2"/>
  <c r="AG25" i="2"/>
  <c r="AI25" i="2"/>
  <c r="AM25" i="2"/>
  <c r="AO25" i="2"/>
  <c r="AQ25" i="2"/>
  <c r="AS25" i="2"/>
  <c r="AU25" i="2"/>
  <c r="AW25" i="2"/>
  <c r="BA25" i="2"/>
  <c r="BC25" i="2"/>
  <c r="BE25" i="2"/>
  <c r="BG25" i="2"/>
  <c r="BK25" i="2"/>
  <c r="BP25" i="2"/>
  <c r="BQ25" i="2"/>
  <c r="BY25" i="2"/>
  <c r="BZ25" i="2"/>
  <c r="CB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U25" i="2"/>
  <c r="CV25" i="2"/>
  <c r="CW25" i="2"/>
  <c r="CX25" i="2"/>
  <c r="CY25" i="2"/>
  <c r="CZ25" i="2"/>
  <c r="DA25" i="2"/>
  <c r="DB25" i="2"/>
  <c r="DC25" i="2"/>
  <c r="DD25" i="2"/>
  <c r="DF25" i="2"/>
  <c r="DG25" i="2"/>
  <c r="DH25" i="2"/>
  <c r="DI25" i="2"/>
  <c r="DK25" i="2"/>
  <c r="DL25" i="2"/>
  <c r="DM25" i="2"/>
  <c r="DN25" i="2"/>
  <c r="DP25" i="2"/>
  <c r="DQ25" i="2"/>
  <c r="DR25" i="2"/>
  <c r="DS25" i="2"/>
  <c r="DT25" i="2"/>
  <c r="DU25" i="2"/>
  <c r="DV25" i="2"/>
  <c r="DW25" i="2"/>
  <c r="DY25" i="2"/>
  <c r="DZ25" i="2"/>
  <c r="EA25" i="2"/>
  <c r="EB25" i="2"/>
  <c r="ED25" i="2"/>
  <c r="EE25" i="2"/>
  <c r="EF25" i="2"/>
  <c r="EG25" i="2"/>
  <c r="EH25" i="2"/>
  <c r="EJ25" i="2"/>
  <c r="EK25" i="2"/>
  <c r="EL25" i="2"/>
  <c r="EM25" i="2"/>
  <c r="EN25" i="2"/>
  <c r="EO25" i="2"/>
  <c r="EQ25" i="2"/>
  <c r="ER25" i="2"/>
  <c r="ES25" i="2"/>
  <c r="ET25" i="2"/>
  <c r="EV25" i="2"/>
  <c r="EW25" i="2"/>
  <c r="EX25" i="2"/>
  <c r="EY25" i="2"/>
  <c r="FA25" i="2"/>
  <c r="FB25" i="2"/>
  <c r="FC25" i="2"/>
  <c r="FD25" i="2"/>
  <c r="FE25" i="2"/>
  <c r="FG25" i="2"/>
  <c r="FH25" i="2"/>
  <c r="FI25" i="2"/>
  <c r="FJ25" i="2"/>
  <c r="FK25" i="2"/>
  <c r="FM25" i="2"/>
  <c r="FN25" i="2"/>
  <c r="FO25" i="2"/>
  <c r="FP25" i="2"/>
  <c r="FR25" i="2"/>
  <c r="FS25" i="2"/>
  <c r="FT25" i="2"/>
  <c r="FU25" i="2"/>
  <c r="FW25" i="2"/>
  <c r="FX25" i="2"/>
  <c r="FY25" i="2"/>
  <c r="FZ25" i="2"/>
  <c r="GB25" i="2"/>
  <c r="GC25" i="2"/>
  <c r="GD25" i="2"/>
  <c r="GE25" i="2"/>
  <c r="GG25" i="2"/>
  <c r="GH25" i="2"/>
  <c r="GI25" i="2"/>
  <c r="GJ25" i="2"/>
  <c r="GL25" i="2"/>
  <c r="GM25" i="2"/>
  <c r="GN25" i="2"/>
  <c r="GO25" i="2"/>
  <c r="B26" i="2"/>
  <c r="C26" i="2"/>
  <c r="D26" i="2"/>
  <c r="E26" i="2"/>
  <c r="F26" i="2"/>
  <c r="G26" i="2"/>
  <c r="H26" i="2"/>
  <c r="I26" i="2"/>
  <c r="J26" i="2"/>
  <c r="K26" i="2"/>
  <c r="L26" i="2"/>
  <c r="N26" i="2"/>
  <c r="O26" i="2"/>
  <c r="P26" i="2"/>
  <c r="Q26" i="2"/>
  <c r="R26" i="2"/>
  <c r="S26" i="2"/>
  <c r="T26" i="2"/>
  <c r="V26" i="2"/>
  <c r="W26" i="2"/>
  <c r="X26" i="2"/>
  <c r="AE26" i="2"/>
  <c r="AG26" i="2"/>
  <c r="AI26" i="2"/>
  <c r="AM26" i="2"/>
  <c r="AO26" i="2"/>
  <c r="AQ26" i="2"/>
  <c r="AS26" i="2"/>
  <c r="AU26" i="2"/>
  <c r="AW26" i="2"/>
  <c r="BA26" i="2"/>
  <c r="BC26" i="2"/>
  <c r="BE26" i="2"/>
  <c r="BG26" i="2"/>
  <c r="BK26" i="2"/>
  <c r="BP26" i="2"/>
  <c r="BQ26" i="2"/>
  <c r="BY26" i="2"/>
  <c r="BZ26" i="2"/>
  <c r="CB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U26" i="2"/>
  <c r="CV26" i="2"/>
  <c r="CW26" i="2"/>
  <c r="CX26" i="2"/>
  <c r="CY26" i="2"/>
  <c r="CZ26" i="2"/>
  <c r="DA26" i="2"/>
  <c r="DB26" i="2"/>
  <c r="DC26" i="2"/>
  <c r="DD26" i="2"/>
  <c r="DF26" i="2"/>
  <c r="DG26" i="2"/>
  <c r="DH26" i="2"/>
  <c r="DI26" i="2"/>
  <c r="DK26" i="2"/>
  <c r="DL26" i="2"/>
  <c r="DM26" i="2"/>
  <c r="DN26" i="2"/>
  <c r="DP26" i="2"/>
  <c r="DQ26" i="2"/>
  <c r="DR26" i="2"/>
  <c r="DS26" i="2"/>
  <c r="DT26" i="2"/>
  <c r="DU26" i="2"/>
  <c r="DV26" i="2"/>
  <c r="DW26" i="2"/>
  <c r="DY26" i="2"/>
  <c r="DZ26" i="2"/>
  <c r="EA26" i="2"/>
  <c r="EB26" i="2"/>
  <c r="ED26" i="2"/>
  <c r="EE26" i="2"/>
  <c r="EF26" i="2"/>
  <c r="EG26" i="2"/>
  <c r="EH26" i="2"/>
  <c r="EJ26" i="2"/>
  <c r="EK26" i="2"/>
  <c r="EL26" i="2"/>
  <c r="EM26" i="2"/>
  <c r="EN26" i="2"/>
  <c r="EO26" i="2"/>
  <c r="EQ26" i="2"/>
  <c r="ER26" i="2"/>
  <c r="ES26" i="2"/>
  <c r="ET26" i="2"/>
  <c r="EV26" i="2"/>
  <c r="EW26" i="2"/>
  <c r="EX26" i="2"/>
  <c r="EY26" i="2"/>
  <c r="FA26" i="2"/>
  <c r="FB26" i="2"/>
  <c r="FC26" i="2"/>
  <c r="FD26" i="2"/>
  <c r="FE26" i="2"/>
  <c r="FG26" i="2"/>
  <c r="FH26" i="2"/>
  <c r="FI26" i="2"/>
  <c r="FJ26" i="2"/>
  <c r="FK26" i="2"/>
  <c r="FM26" i="2"/>
  <c r="FN26" i="2"/>
  <c r="FO26" i="2"/>
  <c r="FP26" i="2"/>
  <c r="FR26" i="2"/>
  <c r="FS26" i="2"/>
  <c r="FT26" i="2"/>
  <c r="FU26" i="2"/>
  <c r="FW26" i="2"/>
  <c r="FX26" i="2"/>
  <c r="FY26" i="2"/>
  <c r="FZ26" i="2"/>
  <c r="GB26" i="2"/>
  <c r="GC26" i="2"/>
  <c r="GD26" i="2"/>
  <c r="GE26" i="2"/>
  <c r="GG26" i="2"/>
  <c r="GH26" i="2"/>
  <c r="GI26" i="2"/>
  <c r="GJ26" i="2"/>
  <c r="GL26" i="2"/>
  <c r="GM26" i="2"/>
  <c r="GN26" i="2"/>
  <c r="GO26" i="2"/>
  <c r="B27" i="2"/>
  <c r="C27" i="2"/>
  <c r="D27" i="2"/>
  <c r="E27" i="2"/>
  <c r="F27" i="2"/>
  <c r="G27" i="2"/>
  <c r="H27" i="2"/>
  <c r="I27" i="2"/>
  <c r="J27" i="2"/>
  <c r="K27" i="2"/>
  <c r="L27" i="2"/>
  <c r="N27" i="2"/>
  <c r="O27" i="2"/>
  <c r="P27" i="2"/>
  <c r="Q27" i="2"/>
  <c r="R27" i="2"/>
  <c r="S27" i="2"/>
  <c r="T27" i="2"/>
  <c r="V27" i="2"/>
  <c r="W27" i="2"/>
  <c r="X27" i="2"/>
  <c r="AE27" i="2"/>
  <c r="AG27" i="2"/>
  <c r="AI27" i="2"/>
  <c r="AM27" i="2"/>
  <c r="AO27" i="2"/>
  <c r="AQ27" i="2"/>
  <c r="AS27" i="2"/>
  <c r="AU27" i="2"/>
  <c r="AW27" i="2"/>
  <c r="BA27" i="2"/>
  <c r="BC27" i="2"/>
  <c r="BE27" i="2"/>
  <c r="BG27" i="2"/>
  <c r="BK27" i="2"/>
  <c r="BP27" i="2"/>
  <c r="BQ27" i="2"/>
  <c r="BY27" i="2"/>
  <c r="BZ27" i="2"/>
  <c r="CB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U27" i="2"/>
  <c r="CV27" i="2"/>
  <c r="CW27" i="2"/>
  <c r="CX27" i="2"/>
  <c r="CY27" i="2"/>
  <c r="CZ27" i="2"/>
  <c r="DA27" i="2"/>
  <c r="DB27" i="2"/>
  <c r="DC27" i="2"/>
  <c r="DD27" i="2"/>
  <c r="DF27" i="2"/>
  <c r="DG27" i="2"/>
  <c r="DH27" i="2"/>
  <c r="DI27" i="2"/>
  <c r="DK27" i="2"/>
  <c r="DL27" i="2"/>
  <c r="DM27" i="2"/>
  <c r="DN27" i="2"/>
  <c r="DP27" i="2"/>
  <c r="DQ27" i="2"/>
  <c r="DR27" i="2"/>
  <c r="DS27" i="2"/>
  <c r="DT27" i="2"/>
  <c r="DU27" i="2"/>
  <c r="DV27" i="2"/>
  <c r="DW27" i="2"/>
  <c r="DY27" i="2"/>
  <c r="DZ27" i="2"/>
  <c r="EA27" i="2"/>
  <c r="EB27" i="2"/>
  <c r="ED27" i="2"/>
  <c r="EE27" i="2"/>
  <c r="EF27" i="2"/>
  <c r="EG27" i="2"/>
  <c r="EH27" i="2"/>
  <c r="EJ27" i="2"/>
  <c r="EK27" i="2"/>
  <c r="EL27" i="2"/>
  <c r="EM27" i="2"/>
  <c r="EN27" i="2"/>
  <c r="EO27" i="2"/>
  <c r="EQ27" i="2"/>
  <c r="ER27" i="2"/>
  <c r="ES27" i="2"/>
  <c r="ET27" i="2"/>
  <c r="EV27" i="2"/>
  <c r="EW27" i="2"/>
  <c r="EX27" i="2"/>
  <c r="EY27" i="2"/>
  <c r="FA27" i="2"/>
  <c r="FB27" i="2"/>
  <c r="FC27" i="2"/>
  <c r="FD27" i="2"/>
  <c r="FE27" i="2"/>
  <c r="FG27" i="2"/>
  <c r="FH27" i="2"/>
  <c r="FI27" i="2"/>
  <c r="FJ27" i="2"/>
  <c r="FK27" i="2"/>
  <c r="FM27" i="2"/>
  <c r="FN27" i="2"/>
  <c r="FO27" i="2"/>
  <c r="FP27" i="2"/>
  <c r="FR27" i="2"/>
  <c r="FS27" i="2"/>
  <c r="FT27" i="2"/>
  <c r="FU27" i="2"/>
  <c r="FW27" i="2"/>
  <c r="FX27" i="2"/>
  <c r="FY27" i="2"/>
  <c r="FZ27" i="2"/>
  <c r="GB27" i="2"/>
  <c r="GC27" i="2"/>
  <c r="GD27" i="2"/>
  <c r="GE27" i="2"/>
  <c r="GG27" i="2"/>
  <c r="GH27" i="2"/>
  <c r="GI27" i="2"/>
  <c r="GJ27" i="2"/>
  <c r="GL27" i="2"/>
  <c r="GM27" i="2"/>
  <c r="GN27" i="2"/>
  <c r="GO27" i="2"/>
  <c r="B28" i="2"/>
  <c r="C28" i="2"/>
  <c r="D28" i="2"/>
  <c r="E28" i="2"/>
  <c r="F28" i="2"/>
  <c r="G28" i="2"/>
  <c r="H28" i="2"/>
  <c r="I28" i="2"/>
  <c r="J28" i="2"/>
  <c r="K28" i="2"/>
  <c r="L28" i="2"/>
  <c r="N28" i="2"/>
  <c r="O28" i="2"/>
  <c r="P28" i="2"/>
  <c r="Q28" i="2"/>
  <c r="R28" i="2"/>
  <c r="S28" i="2"/>
  <c r="T28" i="2"/>
  <c r="V28" i="2"/>
  <c r="W28" i="2"/>
  <c r="X28" i="2"/>
  <c r="AE28" i="2"/>
  <c r="AG28" i="2"/>
  <c r="AI28" i="2"/>
  <c r="AM28" i="2"/>
  <c r="AO28" i="2"/>
  <c r="AQ28" i="2"/>
  <c r="AS28" i="2"/>
  <c r="AU28" i="2"/>
  <c r="AW28" i="2"/>
  <c r="BA28" i="2"/>
  <c r="BC28" i="2"/>
  <c r="BE28" i="2"/>
  <c r="BG28" i="2"/>
  <c r="BK28" i="2"/>
  <c r="BP28" i="2"/>
  <c r="BQ28" i="2"/>
  <c r="BY28" i="2"/>
  <c r="BZ28" i="2"/>
  <c r="CB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U28" i="2"/>
  <c r="CV28" i="2"/>
  <c r="CW28" i="2"/>
  <c r="CX28" i="2"/>
  <c r="CY28" i="2"/>
  <c r="CZ28" i="2"/>
  <c r="DA28" i="2"/>
  <c r="DB28" i="2"/>
  <c r="DC28" i="2"/>
  <c r="DD28" i="2"/>
  <c r="DF28" i="2"/>
  <c r="DG28" i="2"/>
  <c r="DH28" i="2"/>
  <c r="DI28" i="2"/>
  <c r="DK28" i="2"/>
  <c r="DL28" i="2"/>
  <c r="DM28" i="2"/>
  <c r="DN28" i="2"/>
  <c r="DP28" i="2"/>
  <c r="DQ28" i="2"/>
  <c r="DR28" i="2"/>
  <c r="DS28" i="2"/>
  <c r="DT28" i="2"/>
  <c r="DU28" i="2"/>
  <c r="DV28" i="2"/>
  <c r="DW28" i="2"/>
  <c r="DY28" i="2"/>
  <c r="DZ28" i="2"/>
  <c r="EA28" i="2"/>
  <c r="EB28" i="2"/>
  <c r="ED28" i="2"/>
  <c r="EE28" i="2"/>
  <c r="EF28" i="2"/>
  <c r="EG28" i="2"/>
  <c r="EH28" i="2"/>
  <c r="EJ28" i="2"/>
  <c r="EK28" i="2"/>
  <c r="EL28" i="2"/>
  <c r="EM28" i="2"/>
  <c r="EN28" i="2"/>
  <c r="EO28" i="2"/>
  <c r="EQ28" i="2"/>
  <c r="ER28" i="2"/>
  <c r="ES28" i="2"/>
  <c r="ET28" i="2"/>
  <c r="EV28" i="2"/>
  <c r="EW28" i="2"/>
  <c r="EX28" i="2"/>
  <c r="EY28" i="2"/>
  <c r="FA28" i="2"/>
  <c r="FB28" i="2"/>
  <c r="FC28" i="2"/>
  <c r="FD28" i="2"/>
  <c r="FE28" i="2"/>
  <c r="FG28" i="2"/>
  <c r="FH28" i="2"/>
  <c r="FI28" i="2"/>
  <c r="FJ28" i="2"/>
  <c r="FK28" i="2"/>
  <c r="FM28" i="2"/>
  <c r="FN28" i="2"/>
  <c r="FO28" i="2"/>
  <c r="FP28" i="2"/>
  <c r="FR28" i="2"/>
  <c r="FS28" i="2"/>
  <c r="FT28" i="2"/>
  <c r="FU28" i="2"/>
  <c r="FW28" i="2"/>
  <c r="FX28" i="2"/>
  <c r="FY28" i="2"/>
  <c r="FZ28" i="2"/>
  <c r="GB28" i="2"/>
  <c r="GC28" i="2"/>
  <c r="GD28" i="2"/>
  <c r="GE28" i="2"/>
  <c r="GG28" i="2"/>
  <c r="GH28" i="2"/>
  <c r="GI28" i="2"/>
  <c r="GJ28" i="2"/>
  <c r="GL28" i="2"/>
  <c r="GM28" i="2"/>
  <c r="GN28" i="2"/>
  <c r="GO28" i="2"/>
  <c r="B29" i="2"/>
  <c r="C29" i="2"/>
  <c r="D29" i="2"/>
  <c r="E29" i="2"/>
  <c r="F29" i="2"/>
  <c r="G29" i="2"/>
  <c r="H29" i="2"/>
  <c r="I29" i="2"/>
  <c r="J29" i="2"/>
  <c r="K29" i="2"/>
  <c r="L29" i="2"/>
  <c r="N29" i="2"/>
  <c r="O29" i="2"/>
  <c r="P29" i="2"/>
  <c r="Q29" i="2"/>
  <c r="R29" i="2"/>
  <c r="S29" i="2"/>
  <c r="T29" i="2"/>
  <c r="V29" i="2"/>
  <c r="W29" i="2"/>
  <c r="X29" i="2"/>
  <c r="AE29" i="2"/>
  <c r="AG29" i="2"/>
  <c r="AI29" i="2"/>
  <c r="AM29" i="2"/>
  <c r="AO29" i="2"/>
  <c r="AQ29" i="2"/>
  <c r="AS29" i="2"/>
  <c r="AU29" i="2"/>
  <c r="AW29" i="2"/>
  <c r="BA29" i="2"/>
  <c r="BC29" i="2"/>
  <c r="BE29" i="2"/>
  <c r="BG29" i="2"/>
  <c r="BK29" i="2"/>
  <c r="BP29" i="2"/>
  <c r="BQ29" i="2"/>
  <c r="BY29" i="2"/>
  <c r="BZ29" i="2"/>
  <c r="CB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U29" i="2"/>
  <c r="CV29" i="2"/>
  <c r="CW29" i="2"/>
  <c r="CX29" i="2"/>
  <c r="CY29" i="2"/>
  <c r="CZ29" i="2"/>
  <c r="DA29" i="2"/>
  <c r="DB29" i="2"/>
  <c r="DC29" i="2"/>
  <c r="DD29" i="2"/>
  <c r="DF29" i="2"/>
  <c r="DG29" i="2"/>
  <c r="DH29" i="2"/>
  <c r="DI29" i="2"/>
  <c r="DK29" i="2"/>
  <c r="DL29" i="2"/>
  <c r="DM29" i="2"/>
  <c r="DN29" i="2"/>
  <c r="DP29" i="2"/>
  <c r="DQ29" i="2"/>
  <c r="DR29" i="2"/>
  <c r="DS29" i="2"/>
  <c r="DT29" i="2"/>
  <c r="DU29" i="2"/>
  <c r="DV29" i="2"/>
  <c r="DW29" i="2"/>
  <c r="DY29" i="2"/>
  <c r="DZ29" i="2"/>
  <c r="EA29" i="2"/>
  <c r="EB29" i="2"/>
  <c r="ED29" i="2"/>
  <c r="EE29" i="2"/>
  <c r="EF29" i="2"/>
  <c r="EG29" i="2"/>
  <c r="EH29" i="2"/>
  <c r="EJ29" i="2"/>
  <c r="EK29" i="2"/>
  <c r="EL29" i="2"/>
  <c r="EM29" i="2"/>
  <c r="EN29" i="2"/>
  <c r="EO29" i="2"/>
  <c r="EQ29" i="2"/>
  <c r="ER29" i="2"/>
  <c r="ES29" i="2"/>
  <c r="ET29" i="2"/>
  <c r="EV29" i="2"/>
  <c r="EW29" i="2"/>
  <c r="EX29" i="2"/>
  <c r="EY29" i="2"/>
  <c r="FA29" i="2"/>
  <c r="FB29" i="2"/>
  <c r="FC29" i="2"/>
  <c r="FD29" i="2"/>
  <c r="FE29" i="2"/>
  <c r="FG29" i="2"/>
  <c r="FH29" i="2"/>
  <c r="FI29" i="2"/>
  <c r="FJ29" i="2"/>
  <c r="FK29" i="2"/>
  <c r="FM29" i="2"/>
  <c r="FN29" i="2"/>
  <c r="FO29" i="2"/>
  <c r="FP29" i="2"/>
  <c r="FR29" i="2"/>
  <c r="FS29" i="2"/>
  <c r="FT29" i="2"/>
  <c r="FU29" i="2"/>
  <c r="FW29" i="2"/>
  <c r="FX29" i="2"/>
  <c r="FY29" i="2"/>
  <c r="FZ29" i="2"/>
  <c r="GB29" i="2"/>
  <c r="GC29" i="2"/>
  <c r="GD29" i="2"/>
  <c r="GE29" i="2"/>
  <c r="GG29" i="2"/>
  <c r="GH29" i="2"/>
  <c r="GI29" i="2"/>
  <c r="GJ29" i="2"/>
  <c r="GL29" i="2"/>
  <c r="GM29" i="2"/>
  <c r="GN29" i="2"/>
  <c r="GO29" i="2"/>
  <c r="B30" i="2"/>
  <c r="C30" i="2"/>
  <c r="D30" i="2"/>
  <c r="E30" i="2"/>
  <c r="F30" i="2"/>
  <c r="G30" i="2"/>
  <c r="H30" i="2"/>
  <c r="I30" i="2"/>
  <c r="J30" i="2"/>
  <c r="K30" i="2"/>
  <c r="L30" i="2"/>
  <c r="N30" i="2"/>
  <c r="O30" i="2"/>
  <c r="P30" i="2"/>
  <c r="Q30" i="2"/>
  <c r="R30" i="2"/>
  <c r="S30" i="2"/>
  <c r="T30" i="2"/>
  <c r="V30" i="2"/>
  <c r="W30" i="2"/>
  <c r="X30" i="2"/>
  <c r="AE30" i="2"/>
  <c r="AG30" i="2"/>
  <c r="AI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BA30" i="2"/>
  <c r="BB30" i="2"/>
  <c r="BC30" i="2"/>
  <c r="BD30" i="2"/>
  <c r="BE30" i="2"/>
  <c r="BF30" i="2"/>
  <c r="BG30" i="2"/>
  <c r="BH30" i="2"/>
  <c r="BK30" i="2"/>
  <c r="BL30" i="2"/>
  <c r="BP30" i="2"/>
  <c r="BQ30" i="2"/>
  <c r="BY30" i="2"/>
  <c r="BZ30" i="2"/>
  <c r="CB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U30" i="2"/>
  <c r="CV30" i="2"/>
  <c r="CW30" i="2"/>
  <c r="CX30" i="2"/>
  <c r="CY30" i="2"/>
  <c r="CZ30" i="2"/>
  <c r="DA30" i="2"/>
  <c r="DB30" i="2"/>
  <c r="DC30" i="2"/>
  <c r="DD30" i="2"/>
  <c r="DF30" i="2"/>
  <c r="DG30" i="2"/>
  <c r="DH30" i="2"/>
  <c r="DI30" i="2"/>
  <c r="DK30" i="2"/>
  <c r="DL30" i="2"/>
  <c r="DM30" i="2"/>
  <c r="DN30" i="2"/>
  <c r="DP30" i="2"/>
  <c r="DQ30" i="2"/>
  <c r="DR30" i="2"/>
  <c r="DS30" i="2"/>
  <c r="DT30" i="2"/>
  <c r="DU30" i="2"/>
  <c r="DV30" i="2"/>
  <c r="DW30" i="2"/>
  <c r="DY30" i="2"/>
  <c r="DZ30" i="2"/>
  <c r="EA30" i="2"/>
  <c r="EB30" i="2"/>
  <c r="ED30" i="2"/>
  <c r="EE30" i="2"/>
  <c r="EF30" i="2"/>
  <c r="EG30" i="2"/>
  <c r="EH30" i="2"/>
  <c r="EJ30" i="2"/>
  <c r="EK30" i="2"/>
  <c r="EL30" i="2"/>
  <c r="EM30" i="2"/>
  <c r="EN30" i="2"/>
  <c r="EO30" i="2"/>
  <c r="EQ30" i="2"/>
  <c r="ER30" i="2"/>
  <c r="ES30" i="2"/>
  <c r="ET30" i="2"/>
  <c r="EV30" i="2"/>
  <c r="EW30" i="2"/>
  <c r="EX30" i="2"/>
  <c r="EY30" i="2"/>
  <c r="FA30" i="2"/>
  <c r="FB30" i="2"/>
  <c r="FC30" i="2"/>
  <c r="FD30" i="2"/>
  <c r="FE30" i="2"/>
  <c r="FG30" i="2"/>
  <c r="FH30" i="2"/>
  <c r="FI30" i="2"/>
  <c r="FJ30" i="2"/>
  <c r="FK30" i="2"/>
  <c r="FM30" i="2"/>
  <c r="FN30" i="2"/>
  <c r="FO30" i="2"/>
  <c r="FP30" i="2"/>
  <c r="FR30" i="2"/>
  <c r="FS30" i="2"/>
  <c r="FT30" i="2"/>
  <c r="FU30" i="2"/>
  <c r="FW30" i="2"/>
  <c r="FX30" i="2"/>
  <c r="FY30" i="2"/>
  <c r="FZ30" i="2"/>
  <c r="GB30" i="2"/>
  <c r="GC30" i="2"/>
  <c r="GD30" i="2"/>
  <c r="GE30" i="2"/>
  <c r="GG30" i="2"/>
  <c r="GH30" i="2"/>
  <c r="GI30" i="2"/>
  <c r="GJ30" i="2"/>
  <c r="GL30" i="2"/>
  <c r="GM30" i="2"/>
  <c r="GN30" i="2"/>
  <c r="GO30" i="2"/>
  <c r="B31" i="2"/>
  <c r="C31" i="2"/>
  <c r="D31" i="2"/>
  <c r="E31" i="2"/>
  <c r="F31" i="2"/>
  <c r="G31" i="2"/>
  <c r="H31" i="2"/>
  <c r="I31" i="2"/>
  <c r="J31" i="2"/>
  <c r="K31" i="2"/>
  <c r="L31" i="2"/>
  <c r="N31" i="2"/>
  <c r="O31" i="2"/>
  <c r="P31" i="2"/>
  <c r="Q31" i="2"/>
  <c r="R31" i="2"/>
  <c r="S31" i="2"/>
  <c r="T31" i="2"/>
  <c r="V31" i="2"/>
  <c r="W31" i="2"/>
  <c r="X31" i="2"/>
  <c r="AE31" i="2"/>
  <c r="AG31" i="2"/>
  <c r="AI31" i="2"/>
  <c r="AM31" i="2"/>
  <c r="AO31" i="2"/>
  <c r="AQ31" i="2"/>
  <c r="AS31" i="2"/>
  <c r="AU31" i="2"/>
  <c r="AW31" i="2"/>
  <c r="BA31" i="2"/>
  <c r="BC31" i="2"/>
  <c r="BE31" i="2"/>
  <c r="BG31" i="2"/>
  <c r="BK31" i="2"/>
  <c r="BP31" i="2"/>
  <c r="BQ31" i="2"/>
  <c r="BY31" i="2"/>
  <c r="BZ31" i="2"/>
  <c r="CB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U31" i="2"/>
  <c r="CV31" i="2"/>
  <c r="CW31" i="2"/>
  <c r="CX31" i="2"/>
  <c r="CY31" i="2"/>
  <c r="CZ31" i="2"/>
  <c r="DA31" i="2"/>
  <c r="DB31" i="2"/>
  <c r="DC31" i="2"/>
  <c r="DD31" i="2"/>
  <c r="DF31" i="2"/>
  <c r="DG31" i="2"/>
  <c r="DH31" i="2"/>
  <c r="DI31" i="2"/>
  <c r="DK31" i="2"/>
  <c r="DL31" i="2"/>
  <c r="DM31" i="2"/>
  <c r="DN31" i="2"/>
  <c r="DP31" i="2"/>
  <c r="DQ31" i="2"/>
  <c r="DR31" i="2"/>
  <c r="DS31" i="2"/>
  <c r="DT31" i="2"/>
  <c r="DU31" i="2"/>
  <c r="DV31" i="2"/>
  <c r="DW31" i="2"/>
  <c r="DY31" i="2"/>
  <c r="DZ31" i="2"/>
  <c r="EA31" i="2"/>
  <c r="EB31" i="2"/>
  <c r="ED31" i="2"/>
  <c r="EE31" i="2"/>
  <c r="EF31" i="2"/>
  <c r="EG31" i="2"/>
  <c r="EH31" i="2"/>
  <c r="EJ31" i="2"/>
  <c r="EK31" i="2"/>
  <c r="EL31" i="2"/>
  <c r="EM31" i="2"/>
  <c r="EN31" i="2"/>
  <c r="EO31" i="2"/>
  <c r="EQ31" i="2"/>
  <c r="ER31" i="2"/>
  <c r="ES31" i="2"/>
  <c r="ET31" i="2"/>
  <c r="EV31" i="2"/>
  <c r="EW31" i="2"/>
  <c r="EX31" i="2"/>
  <c r="EY31" i="2"/>
  <c r="FA31" i="2"/>
  <c r="FB31" i="2"/>
  <c r="FC31" i="2"/>
  <c r="FD31" i="2"/>
  <c r="FE31" i="2"/>
  <c r="FG31" i="2"/>
  <c r="FH31" i="2"/>
  <c r="FI31" i="2"/>
  <c r="FJ31" i="2"/>
  <c r="FK31" i="2"/>
  <c r="FM31" i="2"/>
  <c r="FN31" i="2"/>
  <c r="FO31" i="2"/>
  <c r="FP31" i="2"/>
  <c r="FR31" i="2"/>
  <c r="FS31" i="2"/>
  <c r="FT31" i="2"/>
  <c r="FU31" i="2"/>
  <c r="FW31" i="2"/>
  <c r="FX31" i="2"/>
  <c r="FY31" i="2"/>
  <c r="FZ31" i="2"/>
  <c r="GB31" i="2"/>
  <c r="GC31" i="2"/>
  <c r="GD31" i="2"/>
  <c r="GE31" i="2"/>
  <c r="GG31" i="2"/>
  <c r="GH31" i="2"/>
  <c r="GI31" i="2"/>
  <c r="GJ31" i="2"/>
  <c r="GL31" i="2"/>
  <c r="GM31" i="2"/>
  <c r="GN31" i="2"/>
  <c r="GO31" i="2"/>
  <c r="B32" i="2"/>
  <c r="C32" i="2"/>
  <c r="D32" i="2"/>
  <c r="E32" i="2"/>
  <c r="F32" i="2"/>
  <c r="G32" i="2"/>
  <c r="H32" i="2"/>
  <c r="I32" i="2"/>
  <c r="J32" i="2"/>
  <c r="K32" i="2"/>
  <c r="L32" i="2"/>
  <c r="N32" i="2"/>
  <c r="O32" i="2"/>
  <c r="P32" i="2"/>
  <c r="Q32" i="2"/>
  <c r="R32" i="2"/>
  <c r="S32" i="2"/>
  <c r="T32" i="2"/>
  <c r="V32" i="2"/>
  <c r="W32" i="2"/>
  <c r="X32" i="2"/>
  <c r="AE32" i="2"/>
  <c r="AG32" i="2"/>
  <c r="AI32" i="2"/>
  <c r="AM32" i="2"/>
  <c r="AO32" i="2"/>
  <c r="AQ32" i="2"/>
  <c r="AS32" i="2"/>
  <c r="AU32" i="2"/>
  <c r="AW32" i="2"/>
  <c r="BA32" i="2"/>
  <c r="BC32" i="2"/>
  <c r="BE32" i="2"/>
  <c r="BG32" i="2"/>
  <c r="BK32" i="2"/>
  <c r="BP32" i="2"/>
  <c r="BQ32" i="2"/>
  <c r="BY32" i="2"/>
  <c r="BZ32" i="2"/>
  <c r="CB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U32" i="2"/>
  <c r="CV32" i="2"/>
  <c r="CW32" i="2"/>
  <c r="CX32" i="2"/>
  <c r="CY32" i="2"/>
  <c r="CZ32" i="2"/>
  <c r="DA32" i="2"/>
  <c r="DB32" i="2"/>
  <c r="DC32" i="2"/>
  <c r="DD32" i="2"/>
  <c r="DF32" i="2"/>
  <c r="DG32" i="2"/>
  <c r="DH32" i="2"/>
  <c r="DI32" i="2"/>
  <c r="DK32" i="2"/>
  <c r="DL32" i="2"/>
  <c r="DM32" i="2"/>
  <c r="DN32" i="2"/>
  <c r="DP32" i="2"/>
  <c r="DQ32" i="2"/>
  <c r="DR32" i="2"/>
  <c r="DS32" i="2"/>
  <c r="DT32" i="2"/>
  <c r="DU32" i="2"/>
  <c r="DV32" i="2"/>
  <c r="DW32" i="2"/>
  <c r="DY32" i="2"/>
  <c r="DZ32" i="2"/>
  <c r="EA32" i="2"/>
  <c r="EB32" i="2"/>
  <c r="ED32" i="2"/>
  <c r="EE32" i="2"/>
  <c r="EF32" i="2"/>
  <c r="EG32" i="2"/>
  <c r="EH32" i="2"/>
  <c r="EJ32" i="2"/>
  <c r="EK32" i="2"/>
  <c r="EL32" i="2"/>
  <c r="EM32" i="2"/>
  <c r="EN32" i="2"/>
  <c r="EO32" i="2"/>
  <c r="EQ32" i="2"/>
  <c r="ER32" i="2"/>
  <c r="ES32" i="2"/>
  <c r="ET32" i="2"/>
  <c r="EV32" i="2"/>
  <c r="EW32" i="2"/>
  <c r="EX32" i="2"/>
  <c r="EY32" i="2"/>
  <c r="FA32" i="2"/>
  <c r="FB32" i="2"/>
  <c r="FC32" i="2"/>
  <c r="FD32" i="2"/>
  <c r="FE32" i="2"/>
  <c r="FG32" i="2"/>
  <c r="FH32" i="2"/>
  <c r="FI32" i="2"/>
  <c r="FJ32" i="2"/>
  <c r="FK32" i="2"/>
  <c r="FM32" i="2"/>
  <c r="FN32" i="2"/>
  <c r="FO32" i="2"/>
  <c r="FP32" i="2"/>
  <c r="FR32" i="2"/>
  <c r="FS32" i="2"/>
  <c r="FT32" i="2"/>
  <c r="FU32" i="2"/>
  <c r="FW32" i="2"/>
  <c r="FX32" i="2"/>
  <c r="FY32" i="2"/>
  <c r="FZ32" i="2"/>
  <c r="GB32" i="2"/>
  <c r="GC32" i="2"/>
  <c r="GD32" i="2"/>
  <c r="GE32" i="2"/>
  <c r="GG32" i="2"/>
  <c r="GH32" i="2"/>
  <c r="GI32" i="2"/>
  <c r="GJ32" i="2"/>
  <c r="GL32" i="2"/>
  <c r="GM32" i="2"/>
  <c r="GN32" i="2"/>
  <c r="GO32" i="2"/>
  <c r="B33" i="2"/>
  <c r="C33" i="2"/>
  <c r="D33" i="2"/>
  <c r="E33" i="2"/>
  <c r="F33" i="2"/>
  <c r="G33" i="2"/>
  <c r="H33" i="2"/>
  <c r="I33" i="2"/>
  <c r="J33" i="2"/>
  <c r="K33" i="2"/>
  <c r="L33" i="2"/>
  <c r="N33" i="2"/>
  <c r="O33" i="2"/>
  <c r="P33" i="2"/>
  <c r="Q33" i="2"/>
  <c r="R33" i="2"/>
  <c r="S33" i="2"/>
  <c r="T33" i="2"/>
  <c r="V33" i="2"/>
  <c r="W33" i="2"/>
  <c r="X33" i="2"/>
  <c r="AE33" i="2"/>
  <c r="AG33" i="2"/>
  <c r="AI33" i="2"/>
  <c r="AM33" i="2"/>
  <c r="AO33" i="2"/>
  <c r="AQ33" i="2"/>
  <c r="AS33" i="2"/>
  <c r="AU33" i="2"/>
  <c r="AW33" i="2"/>
  <c r="BA33" i="2"/>
  <c r="BC33" i="2"/>
  <c r="BE33" i="2"/>
  <c r="BG33" i="2"/>
  <c r="BK33" i="2"/>
  <c r="BP33" i="2"/>
  <c r="BQ33" i="2"/>
  <c r="BY33" i="2"/>
  <c r="BZ33" i="2"/>
  <c r="CB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U33" i="2"/>
  <c r="CV33" i="2"/>
  <c r="CW33" i="2"/>
  <c r="CX33" i="2"/>
  <c r="CY33" i="2"/>
  <c r="CZ33" i="2"/>
  <c r="DA33" i="2"/>
  <c r="DB33" i="2"/>
  <c r="DC33" i="2"/>
  <c r="DD33" i="2"/>
  <c r="DF33" i="2"/>
  <c r="DG33" i="2"/>
  <c r="DH33" i="2"/>
  <c r="DI33" i="2"/>
  <c r="DK33" i="2"/>
  <c r="DL33" i="2"/>
  <c r="DM33" i="2"/>
  <c r="DN33" i="2"/>
  <c r="DP33" i="2"/>
  <c r="DQ33" i="2"/>
  <c r="DR33" i="2"/>
  <c r="DS33" i="2"/>
  <c r="DT33" i="2"/>
  <c r="DU33" i="2"/>
  <c r="DV33" i="2"/>
  <c r="DW33" i="2"/>
  <c r="DY33" i="2"/>
  <c r="DZ33" i="2"/>
  <c r="EA33" i="2"/>
  <c r="EB33" i="2"/>
  <c r="ED33" i="2"/>
  <c r="EE33" i="2"/>
  <c r="EF33" i="2"/>
  <c r="EG33" i="2"/>
  <c r="EH33" i="2"/>
  <c r="EJ33" i="2"/>
  <c r="EK33" i="2"/>
  <c r="EL33" i="2"/>
  <c r="EM33" i="2"/>
  <c r="EN33" i="2"/>
  <c r="EO33" i="2"/>
  <c r="EQ33" i="2"/>
  <c r="ER33" i="2"/>
  <c r="ES33" i="2"/>
  <c r="ET33" i="2"/>
  <c r="EV33" i="2"/>
  <c r="EW33" i="2"/>
  <c r="EX33" i="2"/>
  <c r="EY33" i="2"/>
  <c r="FA33" i="2"/>
  <c r="FB33" i="2"/>
  <c r="FC33" i="2"/>
  <c r="FD33" i="2"/>
  <c r="FE33" i="2"/>
  <c r="FG33" i="2"/>
  <c r="FH33" i="2"/>
  <c r="FI33" i="2"/>
  <c r="FJ33" i="2"/>
  <c r="FK33" i="2"/>
  <c r="FM33" i="2"/>
  <c r="FN33" i="2"/>
  <c r="FO33" i="2"/>
  <c r="FP33" i="2"/>
  <c r="FR33" i="2"/>
  <c r="FS33" i="2"/>
  <c r="FT33" i="2"/>
  <c r="FU33" i="2"/>
  <c r="FW33" i="2"/>
  <c r="FX33" i="2"/>
  <c r="FY33" i="2"/>
  <c r="FZ33" i="2"/>
  <c r="GB33" i="2"/>
  <c r="GC33" i="2"/>
  <c r="GD33" i="2"/>
  <c r="GE33" i="2"/>
  <c r="GG33" i="2"/>
  <c r="GH33" i="2"/>
  <c r="GI33" i="2"/>
  <c r="GJ33" i="2"/>
  <c r="GL33" i="2"/>
  <c r="GM33" i="2"/>
  <c r="GN33" i="2"/>
  <c r="GO33" i="2"/>
  <c r="B34" i="2"/>
  <c r="C34" i="2"/>
  <c r="D34" i="2"/>
  <c r="E34" i="2"/>
  <c r="F34" i="2"/>
  <c r="G34" i="2"/>
  <c r="H34" i="2"/>
  <c r="I34" i="2"/>
  <c r="J34" i="2"/>
  <c r="K34" i="2"/>
  <c r="L34" i="2"/>
  <c r="N34" i="2"/>
  <c r="O34" i="2"/>
  <c r="P34" i="2"/>
  <c r="Q34" i="2"/>
  <c r="R34" i="2"/>
  <c r="S34" i="2"/>
  <c r="T34" i="2"/>
  <c r="V34" i="2"/>
  <c r="W34" i="2"/>
  <c r="X34" i="2"/>
  <c r="AE34" i="2"/>
  <c r="AI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BA34" i="2"/>
  <c r="BC34" i="2"/>
  <c r="BE34" i="2"/>
  <c r="BG34" i="2"/>
  <c r="BK34" i="2"/>
  <c r="BL34" i="2"/>
  <c r="BP34" i="2"/>
  <c r="BQ34" i="2"/>
  <c r="BY34" i="2"/>
  <c r="BZ34" i="2"/>
  <c r="CB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U34" i="2"/>
  <c r="CV34" i="2"/>
  <c r="CW34" i="2"/>
  <c r="CX34" i="2"/>
  <c r="CY34" i="2"/>
  <c r="CZ34" i="2"/>
  <c r="DA34" i="2"/>
  <c r="DB34" i="2"/>
  <c r="DC34" i="2"/>
  <c r="DD34" i="2"/>
  <c r="DF34" i="2"/>
  <c r="DG34" i="2"/>
  <c r="DH34" i="2"/>
  <c r="DI34" i="2"/>
  <c r="DK34" i="2"/>
  <c r="DL34" i="2"/>
  <c r="DM34" i="2"/>
  <c r="DN34" i="2"/>
  <c r="DP34" i="2"/>
  <c r="DQ34" i="2"/>
  <c r="DR34" i="2"/>
  <c r="DS34" i="2"/>
  <c r="DT34" i="2"/>
  <c r="DU34" i="2"/>
  <c r="DV34" i="2"/>
  <c r="DW34" i="2"/>
  <c r="DY34" i="2"/>
  <c r="DZ34" i="2"/>
  <c r="EA34" i="2"/>
  <c r="EB34" i="2"/>
  <c r="ED34" i="2"/>
  <c r="EE34" i="2"/>
  <c r="EF34" i="2"/>
  <c r="EG34" i="2"/>
  <c r="EH34" i="2"/>
  <c r="EJ34" i="2"/>
  <c r="EK34" i="2"/>
  <c r="EL34" i="2"/>
  <c r="EM34" i="2"/>
  <c r="EN34" i="2"/>
  <c r="EO34" i="2"/>
  <c r="EQ34" i="2"/>
  <c r="ER34" i="2"/>
  <c r="ES34" i="2"/>
  <c r="ET34" i="2"/>
  <c r="EV34" i="2"/>
  <c r="EW34" i="2"/>
  <c r="EX34" i="2"/>
  <c r="EY34" i="2"/>
  <c r="FA34" i="2"/>
  <c r="FB34" i="2"/>
  <c r="FC34" i="2"/>
  <c r="FD34" i="2"/>
  <c r="FE34" i="2"/>
  <c r="FG34" i="2"/>
  <c r="FH34" i="2"/>
  <c r="FI34" i="2"/>
  <c r="FJ34" i="2"/>
  <c r="FK34" i="2"/>
  <c r="FM34" i="2"/>
  <c r="FN34" i="2"/>
  <c r="FO34" i="2"/>
  <c r="FP34" i="2"/>
  <c r="FR34" i="2"/>
  <c r="FS34" i="2"/>
  <c r="FT34" i="2"/>
  <c r="FU34" i="2"/>
  <c r="FW34" i="2"/>
  <c r="FX34" i="2"/>
  <c r="FY34" i="2"/>
  <c r="FZ34" i="2"/>
  <c r="GB34" i="2"/>
  <c r="GC34" i="2"/>
  <c r="GD34" i="2"/>
  <c r="GE34" i="2"/>
  <c r="GG34" i="2"/>
  <c r="GH34" i="2"/>
  <c r="GI34" i="2"/>
  <c r="GJ34" i="2"/>
  <c r="GL34" i="2"/>
  <c r="GM34" i="2"/>
  <c r="GN34" i="2"/>
  <c r="GO34" i="2"/>
  <c r="B35" i="2"/>
  <c r="C35" i="2"/>
  <c r="D35" i="2"/>
  <c r="E35" i="2"/>
  <c r="F35" i="2"/>
  <c r="G35" i="2"/>
  <c r="H35" i="2"/>
  <c r="I35" i="2"/>
  <c r="J35" i="2"/>
  <c r="K35" i="2"/>
  <c r="L35" i="2"/>
  <c r="N35" i="2"/>
  <c r="O35" i="2"/>
  <c r="P35" i="2"/>
  <c r="Q35" i="2"/>
  <c r="R35" i="2"/>
  <c r="S35" i="2"/>
  <c r="T35" i="2"/>
  <c r="V35" i="2"/>
  <c r="W35" i="2"/>
  <c r="X35" i="2"/>
  <c r="AE35" i="2"/>
  <c r="AI35" i="2"/>
  <c r="AM35" i="2"/>
  <c r="AO35" i="2"/>
  <c r="AQ35" i="2"/>
  <c r="AS35" i="2"/>
  <c r="AU35" i="2"/>
  <c r="AW35" i="2"/>
  <c r="BA35" i="2"/>
  <c r="BC35" i="2"/>
  <c r="BE35" i="2"/>
  <c r="BG35" i="2"/>
  <c r="BK35" i="2"/>
  <c r="BP35" i="2"/>
  <c r="BQ35" i="2"/>
  <c r="BY35" i="2"/>
  <c r="BZ35" i="2"/>
  <c r="CB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U35" i="2"/>
  <c r="CV35" i="2"/>
  <c r="CW35" i="2"/>
  <c r="CX35" i="2"/>
  <c r="CY35" i="2"/>
  <c r="CZ35" i="2"/>
  <c r="DA35" i="2"/>
  <c r="DB35" i="2"/>
  <c r="DC35" i="2"/>
  <c r="DD35" i="2"/>
  <c r="DF35" i="2"/>
  <c r="DG35" i="2"/>
  <c r="DH35" i="2"/>
  <c r="DI35" i="2"/>
  <c r="DK35" i="2"/>
  <c r="DL35" i="2"/>
  <c r="DM35" i="2"/>
  <c r="DN35" i="2"/>
  <c r="DP35" i="2"/>
  <c r="DQ35" i="2"/>
  <c r="DR35" i="2"/>
  <c r="DS35" i="2"/>
  <c r="DT35" i="2"/>
  <c r="DU35" i="2"/>
  <c r="DV35" i="2"/>
  <c r="DW35" i="2"/>
  <c r="DY35" i="2"/>
  <c r="DZ35" i="2"/>
  <c r="EA35" i="2"/>
  <c r="EB35" i="2"/>
  <c r="ED35" i="2"/>
  <c r="EE35" i="2"/>
  <c r="EF35" i="2"/>
  <c r="EG35" i="2"/>
  <c r="EH35" i="2"/>
  <c r="EJ35" i="2"/>
  <c r="EK35" i="2"/>
  <c r="EL35" i="2"/>
  <c r="EM35" i="2"/>
  <c r="EN35" i="2"/>
  <c r="EO35" i="2"/>
  <c r="EQ35" i="2"/>
  <c r="ER35" i="2"/>
  <c r="ES35" i="2"/>
  <c r="ET35" i="2"/>
  <c r="EV35" i="2"/>
  <c r="EW35" i="2"/>
  <c r="EX35" i="2"/>
  <c r="EY35" i="2"/>
  <c r="FA35" i="2"/>
  <c r="FB35" i="2"/>
  <c r="FC35" i="2"/>
  <c r="FD35" i="2"/>
  <c r="FE35" i="2"/>
  <c r="FG35" i="2"/>
  <c r="FH35" i="2"/>
  <c r="FI35" i="2"/>
  <c r="FJ35" i="2"/>
  <c r="FK35" i="2"/>
  <c r="FM35" i="2"/>
  <c r="FN35" i="2"/>
  <c r="FO35" i="2"/>
  <c r="FP35" i="2"/>
  <c r="FR35" i="2"/>
  <c r="FS35" i="2"/>
  <c r="FT35" i="2"/>
  <c r="FU35" i="2"/>
  <c r="FW35" i="2"/>
  <c r="FX35" i="2"/>
  <c r="FY35" i="2"/>
  <c r="FZ35" i="2"/>
  <c r="GB35" i="2"/>
  <c r="GC35" i="2"/>
  <c r="GD35" i="2"/>
  <c r="GE35" i="2"/>
  <c r="GG35" i="2"/>
  <c r="GH35" i="2"/>
  <c r="GI35" i="2"/>
  <c r="GJ35" i="2"/>
  <c r="GL35" i="2"/>
  <c r="GM35" i="2"/>
  <c r="GN35" i="2"/>
  <c r="GO35" i="2"/>
  <c r="B36" i="2"/>
  <c r="C36" i="2"/>
  <c r="D36" i="2"/>
  <c r="E36" i="2"/>
  <c r="F36" i="2"/>
  <c r="G36" i="2"/>
  <c r="H36" i="2"/>
  <c r="I36" i="2"/>
  <c r="J36" i="2"/>
  <c r="K36" i="2"/>
  <c r="L36" i="2"/>
  <c r="N36" i="2"/>
  <c r="O36" i="2"/>
  <c r="P36" i="2"/>
  <c r="Q36" i="2"/>
  <c r="R36" i="2"/>
  <c r="S36" i="2"/>
  <c r="T36" i="2"/>
  <c r="V36" i="2"/>
  <c r="W36" i="2"/>
  <c r="X36" i="2"/>
  <c r="AE36" i="2"/>
  <c r="AI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BA36" i="2"/>
  <c r="BB36" i="2"/>
  <c r="BC36" i="2"/>
  <c r="BD36" i="2"/>
  <c r="BE36" i="2"/>
  <c r="BF36" i="2"/>
  <c r="BG36" i="2"/>
  <c r="BH36" i="2"/>
  <c r="BK36" i="2"/>
  <c r="BL36" i="2"/>
  <c r="BP36" i="2"/>
  <c r="BQ36" i="2"/>
  <c r="BY36" i="2"/>
  <c r="BZ36" i="2"/>
  <c r="CB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U36" i="2"/>
  <c r="CV36" i="2"/>
  <c r="CW36" i="2"/>
  <c r="CX36" i="2"/>
  <c r="CY36" i="2"/>
  <c r="CZ36" i="2"/>
  <c r="DA36" i="2"/>
  <c r="DB36" i="2"/>
  <c r="DC36" i="2"/>
  <c r="DD36" i="2"/>
  <c r="DF36" i="2"/>
  <c r="DG36" i="2"/>
  <c r="DH36" i="2"/>
  <c r="DI36" i="2"/>
  <c r="DK36" i="2"/>
  <c r="DL36" i="2"/>
  <c r="DM36" i="2"/>
  <c r="DN36" i="2"/>
  <c r="DP36" i="2"/>
  <c r="DQ36" i="2"/>
  <c r="DR36" i="2"/>
  <c r="DS36" i="2"/>
  <c r="DT36" i="2"/>
  <c r="DU36" i="2"/>
  <c r="DV36" i="2"/>
  <c r="DW36" i="2"/>
  <c r="DY36" i="2"/>
  <c r="DZ36" i="2"/>
  <c r="EA36" i="2"/>
  <c r="EB36" i="2"/>
  <c r="ED36" i="2"/>
  <c r="EE36" i="2"/>
  <c r="EF36" i="2"/>
  <c r="EG36" i="2"/>
  <c r="EH36" i="2"/>
  <c r="EJ36" i="2"/>
  <c r="EK36" i="2"/>
  <c r="EL36" i="2"/>
  <c r="EM36" i="2"/>
  <c r="EN36" i="2"/>
  <c r="EO36" i="2"/>
  <c r="EQ36" i="2"/>
  <c r="ER36" i="2"/>
  <c r="ES36" i="2"/>
  <c r="ET36" i="2"/>
  <c r="EV36" i="2"/>
  <c r="EW36" i="2"/>
  <c r="EX36" i="2"/>
  <c r="EY36" i="2"/>
  <c r="FA36" i="2"/>
  <c r="FB36" i="2"/>
  <c r="FC36" i="2"/>
  <c r="FD36" i="2"/>
  <c r="FE36" i="2"/>
  <c r="FG36" i="2"/>
  <c r="FH36" i="2"/>
  <c r="FI36" i="2"/>
  <c r="FJ36" i="2"/>
  <c r="FK36" i="2"/>
  <c r="FM36" i="2"/>
  <c r="FN36" i="2"/>
  <c r="FO36" i="2"/>
  <c r="FP36" i="2"/>
  <c r="FR36" i="2"/>
  <c r="FS36" i="2"/>
  <c r="FT36" i="2"/>
  <c r="FU36" i="2"/>
  <c r="FW36" i="2"/>
  <c r="FX36" i="2"/>
  <c r="FY36" i="2"/>
  <c r="FZ36" i="2"/>
  <c r="GB36" i="2"/>
  <c r="GC36" i="2"/>
  <c r="GD36" i="2"/>
  <c r="GE36" i="2"/>
  <c r="GG36" i="2"/>
  <c r="GH36" i="2"/>
  <c r="GI36" i="2"/>
  <c r="GJ36" i="2"/>
  <c r="GL36" i="2"/>
  <c r="GM36" i="2"/>
  <c r="GN36" i="2"/>
  <c r="GO36" i="2"/>
  <c r="B37" i="2"/>
  <c r="C37" i="2"/>
  <c r="D37" i="2"/>
  <c r="E37" i="2"/>
  <c r="F37" i="2"/>
  <c r="G37" i="2"/>
  <c r="H37" i="2"/>
  <c r="I37" i="2"/>
  <c r="J37" i="2"/>
  <c r="K37" i="2"/>
  <c r="L37" i="2"/>
  <c r="N37" i="2"/>
  <c r="O37" i="2"/>
  <c r="P37" i="2"/>
  <c r="Q37" i="2"/>
  <c r="R37" i="2"/>
  <c r="S37" i="2"/>
  <c r="T37" i="2"/>
  <c r="V37" i="2"/>
  <c r="W37" i="2"/>
  <c r="X37" i="2"/>
  <c r="AE37" i="2"/>
  <c r="AI37" i="2"/>
  <c r="AM37" i="2"/>
  <c r="AO37" i="2"/>
  <c r="AQ37" i="2"/>
  <c r="AS37" i="2"/>
  <c r="AU37" i="2"/>
  <c r="AW37" i="2"/>
  <c r="BA37" i="2"/>
  <c r="BC37" i="2"/>
  <c r="BE37" i="2"/>
  <c r="BG37" i="2"/>
  <c r="BK37" i="2"/>
  <c r="BP37" i="2"/>
  <c r="BQ37" i="2"/>
  <c r="BY37" i="2"/>
  <c r="BZ37" i="2"/>
  <c r="CB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U37" i="2"/>
  <c r="CV37" i="2"/>
  <c r="CW37" i="2"/>
  <c r="CX37" i="2"/>
  <c r="CY37" i="2"/>
  <c r="CZ37" i="2"/>
  <c r="DA37" i="2"/>
  <c r="DB37" i="2"/>
  <c r="DC37" i="2"/>
  <c r="DD37" i="2"/>
  <c r="DF37" i="2"/>
  <c r="DG37" i="2"/>
  <c r="DH37" i="2"/>
  <c r="DI37" i="2"/>
  <c r="DK37" i="2"/>
  <c r="DL37" i="2"/>
  <c r="DM37" i="2"/>
  <c r="DN37" i="2"/>
  <c r="DP37" i="2"/>
  <c r="DQ37" i="2"/>
  <c r="DR37" i="2"/>
  <c r="DS37" i="2"/>
  <c r="DT37" i="2"/>
  <c r="DU37" i="2"/>
  <c r="DV37" i="2"/>
  <c r="DW37" i="2"/>
  <c r="DY37" i="2"/>
  <c r="DZ37" i="2"/>
  <c r="EA37" i="2"/>
  <c r="EB37" i="2"/>
  <c r="ED37" i="2"/>
  <c r="EE37" i="2"/>
  <c r="EF37" i="2"/>
  <c r="EG37" i="2"/>
  <c r="EH37" i="2"/>
  <c r="EJ37" i="2"/>
  <c r="EK37" i="2"/>
  <c r="EL37" i="2"/>
  <c r="EM37" i="2"/>
  <c r="EN37" i="2"/>
  <c r="EO37" i="2"/>
  <c r="EQ37" i="2"/>
  <c r="ER37" i="2"/>
  <c r="ES37" i="2"/>
  <c r="ET37" i="2"/>
  <c r="EV37" i="2"/>
  <c r="EW37" i="2"/>
  <c r="EX37" i="2"/>
  <c r="EY37" i="2"/>
  <c r="FA37" i="2"/>
  <c r="FB37" i="2"/>
  <c r="FC37" i="2"/>
  <c r="FD37" i="2"/>
  <c r="FE37" i="2"/>
  <c r="FG37" i="2"/>
  <c r="FH37" i="2"/>
  <c r="FI37" i="2"/>
  <c r="FJ37" i="2"/>
  <c r="FK37" i="2"/>
  <c r="FM37" i="2"/>
  <c r="FN37" i="2"/>
  <c r="FO37" i="2"/>
  <c r="FP37" i="2"/>
  <c r="FR37" i="2"/>
  <c r="FS37" i="2"/>
  <c r="FT37" i="2"/>
  <c r="FU37" i="2"/>
  <c r="FW37" i="2"/>
  <c r="FX37" i="2"/>
  <c r="FY37" i="2"/>
  <c r="FZ37" i="2"/>
  <c r="GB37" i="2"/>
  <c r="GC37" i="2"/>
  <c r="GD37" i="2"/>
  <c r="GE37" i="2"/>
  <c r="GG37" i="2"/>
  <c r="GH37" i="2"/>
  <c r="GI37" i="2"/>
  <c r="GJ37" i="2"/>
  <c r="GL37" i="2"/>
  <c r="GM37" i="2"/>
  <c r="GN37" i="2"/>
  <c r="GO37" i="2"/>
  <c r="B38" i="2"/>
  <c r="C38" i="2"/>
  <c r="D38" i="2"/>
  <c r="E38" i="2"/>
  <c r="F38" i="2"/>
  <c r="G38" i="2"/>
  <c r="H38" i="2"/>
  <c r="I38" i="2"/>
  <c r="J38" i="2"/>
  <c r="K38" i="2"/>
  <c r="L38" i="2"/>
  <c r="N38" i="2"/>
  <c r="O38" i="2"/>
  <c r="P38" i="2"/>
  <c r="Q38" i="2"/>
  <c r="R38" i="2"/>
  <c r="S38" i="2"/>
  <c r="T38" i="2"/>
  <c r="V38" i="2"/>
  <c r="W38" i="2"/>
  <c r="X38" i="2"/>
  <c r="AE38" i="2"/>
  <c r="AI38" i="2"/>
  <c r="AM38" i="2"/>
  <c r="AO38" i="2"/>
  <c r="AQ38" i="2"/>
  <c r="AS38" i="2"/>
  <c r="AU38" i="2"/>
  <c r="AW38" i="2"/>
  <c r="BA38" i="2"/>
  <c r="BC38" i="2"/>
  <c r="BE38" i="2"/>
  <c r="BG38" i="2"/>
  <c r="BK38" i="2"/>
  <c r="BP38" i="2"/>
  <c r="BQ38" i="2"/>
  <c r="BY38" i="2"/>
  <c r="BZ38" i="2"/>
  <c r="CB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U38" i="2"/>
  <c r="CV38" i="2"/>
  <c r="CW38" i="2"/>
  <c r="CX38" i="2"/>
  <c r="CY38" i="2"/>
  <c r="CZ38" i="2"/>
  <c r="DA38" i="2"/>
  <c r="DB38" i="2"/>
  <c r="DC38" i="2"/>
  <c r="DD38" i="2"/>
  <c r="DF38" i="2"/>
  <c r="DG38" i="2"/>
  <c r="DH38" i="2"/>
  <c r="DI38" i="2"/>
  <c r="DK38" i="2"/>
  <c r="DL38" i="2"/>
  <c r="DM38" i="2"/>
  <c r="DN38" i="2"/>
  <c r="DP38" i="2"/>
  <c r="DQ38" i="2"/>
  <c r="DR38" i="2"/>
  <c r="DS38" i="2"/>
  <c r="DT38" i="2"/>
  <c r="DU38" i="2"/>
  <c r="DV38" i="2"/>
  <c r="DW38" i="2"/>
  <c r="DY38" i="2"/>
  <c r="DZ38" i="2"/>
  <c r="EA38" i="2"/>
  <c r="EB38" i="2"/>
  <c r="ED38" i="2"/>
  <c r="EE38" i="2"/>
  <c r="EF38" i="2"/>
  <c r="EG38" i="2"/>
  <c r="EH38" i="2"/>
  <c r="EJ38" i="2"/>
  <c r="EK38" i="2"/>
  <c r="EL38" i="2"/>
  <c r="EM38" i="2"/>
  <c r="EN38" i="2"/>
  <c r="EO38" i="2"/>
  <c r="EQ38" i="2"/>
  <c r="ER38" i="2"/>
  <c r="ES38" i="2"/>
  <c r="ET38" i="2"/>
  <c r="EV38" i="2"/>
  <c r="EW38" i="2"/>
  <c r="EX38" i="2"/>
  <c r="EY38" i="2"/>
  <c r="FA38" i="2"/>
  <c r="FB38" i="2"/>
  <c r="FC38" i="2"/>
  <c r="FD38" i="2"/>
  <c r="FE38" i="2"/>
  <c r="FG38" i="2"/>
  <c r="FH38" i="2"/>
  <c r="FI38" i="2"/>
  <c r="FJ38" i="2"/>
  <c r="FK38" i="2"/>
  <c r="FM38" i="2"/>
  <c r="FN38" i="2"/>
  <c r="FO38" i="2"/>
  <c r="FP38" i="2"/>
  <c r="FR38" i="2"/>
  <c r="FS38" i="2"/>
  <c r="FT38" i="2"/>
  <c r="FU38" i="2"/>
  <c r="FW38" i="2"/>
  <c r="FX38" i="2"/>
  <c r="FY38" i="2"/>
  <c r="FZ38" i="2"/>
  <c r="GB38" i="2"/>
  <c r="GC38" i="2"/>
  <c r="GD38" i="2"/>
  <c r="GE38" i="2"/>
  <c r="GG38" i="2"/>
  <c r="GH38" i="2"/>
  <c r="GI38" i="2"/>
  <c r="GJ38" i="2"/>
  <c r="GL38" i="2"/>
  <c r="GM38" i="2"/>
  <c r="GN38" i="2"/>
  <c r="GO38" i="2"/>
  <c r="B39" i="2"/>
  <c r="C39" i="2"/>
  <c r="D39" i="2"/>
  <c r="E39" i="2"/>
  <c r="F39" i="2"/>
  <c r="G39" i="2"/>
  <c r="H39" i="2"/>
  <c r="I39" i="2"/>
  <c r="J39" i="2"/>
  <c r="K39" i="2"/>
  <c r="L39" i="2"/>
  <c r="N39" i="2"/>
  <c r="O39" i="2"/>
  <c r="P39" i="2"/>
  <c r="Q39" i="2"/>
  <c r="R39" i="2"/>
  <c r="S39" i="2"/>
  <c r="T39" i="2"/>
  <c r="V39" i="2"/>
  <c r="W39" i="2"/>
  <c r="X39" i="2"/>
  <c r="AE39" i="2"/>
  <c r="AI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BA39" i="2"/>
  <c r="BB39" i="2"/>
  <c r="BC39" i="2"/>
  <c r="BD39" i="2"/>
  <c r="BE39" i="2"/>
  <c r="BF39" i="2"/>
  <c r="BG39" i="2"/>
  <c r="BH39" i="2"/>
  <c r="BK39" i="2"/>
  <c r="BL39" i="2"/>
  <c r="BP39" i="2"/>
  <c r="BQ39" i="2"/>
  <c r="BY39" i="2"/>
  <c r="BZ39" i="2"/>
  <c r="CB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U39" i="2"/>
  <c r="CV39" i="2"/>
  <c r="CW39" i="2"/>
  <c r="CX39" i="2"/>
  <c r="CY39" i="2"/>
  <c r="CZ39" i="2"/>
  <c r="DA39" i="2"/>
  <c r="DB39" i="2"/>
  <c r="DC39" i="2"/>
  <c r="DD39" i="2"/>
  <c r="DF39" i="2"/>
  <c r="DG39" i="2"/>
  <c r="DH39" i="2"/>
  <c r="DI39" i="2"/>
  <c r="DK39" i="2"/>
  <c r="DL39" i="2"/>
  <c r="DM39" i="2"/>
  <c r="DN39" i="2"/>
  <c r="DP39" i="2"/>
  <c r="DQ39" i="2"/>
  <c r="DR39" i="2"/>
  <c r="DS39" i="2"/>
  <c r="DT39" i="2"/>
  <c r="DU39" i="2"/>
  <c r="DV39" i="2"/>
  <c r="DW39" i="2"/>
  <c r="DY39" i="2"/>
  <c r="DZ39" i="2"/>
  <c r="EA39" i="2"/>
  <c r="EB39" i="2"/>
  <c r="ED39" i="2"/>
  <c r="EE39" i="2"/>
  <c r="EF39" i="2"/>
  <c r="EG39" i="2"/>
  <c r="EH39" i="2"/>
  <c r="EJ39" i="2"/>
  <c r="EK39" i="2"/>
  <c r="EL39" i="2"/>
  <c r="EM39" i="2"/>
  <c r="EN39" i="2"/>
  <c r="EO39" i="2"/>
  <c r="EQ39" i="2"/>
  <c r="ER39" i="2"/>
  <c r="ES39" i="2"/>
  <c r="ET39" i="2"/>
  <c r="EV39" i="2"/>
  <c r="EW39" i="2"/>
  <c r="EX39" i="2"/>
  <c r="EY39" i="2"/>
  <c r="FA39" i="2"/>
  <c r="FB39" i="2"/>
  <c r="FC39" i="2"/>
  <c r="FD39" i="2"/>
  <c r="FE39" i="2"/>
  <c r="FG39" i="2"/>
  <c r="FH39" i="2"/>
  <c r="FI39" i="2"/>
  <c r="FJ39" i="2"/>
  <c r="FK39" i="2"/>
  <c r="FM39" i="2"/>
  <c r="FN39" i="2"/>
  <c r="FO39" i="2"/>
  <c r="FP39" i="2"/>
  <c r="FR39" i="2"/>
  <c r="FS39" i="2"/>
  <c r="FT39" i="2"/>
  <c r="FU39" i="2"/>
  <c r="FW39" i="2"/>
  <c r="FX39" i="2"/>
  <c r="FY39" i="2"/>
  <c r="FZ39" i="2"/>
  <c r="GB39" i="2"/>
  <c r="GC39" i="2"/>
  <c r="GD39" i="2"/>
  <c r="GE39" i="2"/>
  <c r="GG39" i="2"/>
  <c r="GH39" i="2"/>
  <c r="GI39" i="2"/>
  <c r="GJ39" i="2"/>
  <c r="GL39" i="2"/>
  <c r="GM39" i="2"/>
  <c r="GN39" i="2"/>
  <c r="GO39" i="2"/>
  <c r="B40" i="2"/>
  <c r="C40" i="2"/>
  <c r="D40" i="2"/>
  <c r="E40" i="2"/>
  <c r="F40" i="2"/>
  <c r="G40" i="2"/>
  <c r="H40" i="2"/>
  <c r="I40" i="2"/>
  <c r="J40" i="2"/>
  <c r="K40" i="2"/>
  <c r="L40" i="2"/>
  <c r="N40" i="2"/>
  <c r="O40" i="2"/>
  <c r="P40" i="2"/>
  <c r="Q40" i="2"/>
  <c r="R40" i="2"/>
  <c r="S40" i="2"/>
  <c r="T40" i="2"/>
  <c r="V40" i="2"/>
  <c r="W40" i="2"/>
  <c r="X40" i="2"/>
  <c r="AE40" i="2"/>
  <c r="AI40" i="2"/>
  <c r="AM40" i="2"/>
  <c r="AO40" i="2"/>
  <c r="AQ40" i="2"/>
  <c r="AS40" i="2"/>
  <c r="AU40" i="2"/>
  <c r="AW40" i="2"/>
  <c r="BA40" i="2"/>
  <c r="BC40" i="2"/>
  <c r="BE40" i="2"/>
  <c r="BG40" i="2"/>
  <c r="BK40" i="2"/>
  <c r="BP40" i="2"/>
  <c r="BQ40" i="2"/>
  <c r="BY40" i="2"/>
  <c r="BZ40" i="2"/>
  <c r="CB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U40" i="2"/>
  <c r="CV40" i="2"/>
  <c r="CW40" i="2"/>
  <c r="CX40" i="2"/>
  <c r="CY40" i="2"/>
  <c r="CZ40" i="2"/>
  <c r="DA40" i="2"/>
  <c r="DB40" i="2"/>
  <c r="DC40" i="2"/>
  <c r="DD40" i="2"/>
  <c r="DF40" i="2"/>
  <c r="DG40" i="2"/>
  <c r="DH40" i="2"/>
  <c r="DI40" i="2"/>
  <c r="DK40" i="2"/>
  <c r="DL40" i="2"/>
  <c r="DM40" i="2"/>
  <c r="DN40" i="2"/>
  <c r="DP40" i="2"/>
  <c r="DQ40" i="2"/>
  <c r="DR40" i="2"/>
  <c r="DS40" i="2"/>
  <c r="DT40" i="2"/>
  <c r="DU40" i="2"/>
  <c r="DV40" i="2"/>
  <c r="DW40" i="2"/>
  <c r="DY40" i="2"/>
  <c r="DZ40" i="2"/>
  <c r="EA40" i="2"/>
  <c r="EB40" i="2"/>
  <c r="ED40" i="2"/>
  <c r="EE40" i="2"/>
  <c r="EF40" i="2"/>
  <c r="EG40" i="2"/>
  <c r="EH40" i="2"/>
  <c r="EJ40" i="2"/>
  <c r="EK40" i="2"/>
  <c r="EL40" i="2"/>
  <c r="EM40" i="2"/>
  <c r="EN40" i="2"/>
  <c r="EO40" i="2"/>
  <c r="EQ40" i="2"/>
  <c r="ER40" i="2"/>
  <c r="ES40" i="2"/>
  <c r="ET40" i="2"/>
  <c r="EV40" i="2"/>
  <c r="EW40" i="2"/>
  <c r="EX40" i="2"/>
  <c r="EY40" i="2"/>
  <c r="FA40" i="2"/>
  <c r="FB40" i="2"/>
  <c r="FC40" i="2"/>
  <c r="FD40" i="2"/>
  <c r="FE40" i="2"/>
  <c r="FG40" i="2"/>
  <c r="FH40" i="2"/>
  <c r="FI40" i="2"/>
  <c r="FJ40" i="2"/>
  <c r="FK40" i="2"/>
  <c r="FM40" i="2"/>
  <c r="FN40" i="2"/>
  <c r="FO40" i="2"/>
  <c r="FP40" i="2"/>
  <c r="FR40" i="2"/>
  <c r="FS40" i="2"/>
  <c r="FT40" i="2"/>
  <c r="FU40" i="2"/>
  <c r="FW40" i="2"/>
  <c r="FX40" i="2"/>
  <c r="FY40" i="2"/>
  <c r="FZ40" i="2"/>
  <c r="GB40" i="2"/>
  <c r="GC40" i="2"/>
  <c r="GD40" i="2"/>
  <c r="GE40" i="2"/>
  <c r="GG40" i="2"/>
  <c r="GH40" i="2"/>
  <c r="GI40" i="2"/>
  <c r="GJ40" i="2"/>
  <c r="GL40" i="2"/>
  <c r="GM40" i="2"/>
  <c r="GN40" i="2"/>
  <c r="GO40" i="2"/>
  <c r="B41" i="2"/>
  <c r="C41" i="2"/>
  <c r="D41" i="2"/>
  <c r="E41" i="2"/>
  <c r="F41" i="2"/>
  <c r="G41" i="2"/>
  <c r="H41" i="2"/>
  <c r="I41" i="2"/>
  <c r="J41" i="2"/>
  <c r="K41" i="2"/>
  <c r="L41" i="2"/>
  <c r="N41" i="2"/>
  <c r="O41" i="2"/>
  <c r="P41" i="2"/>
  <c r="Q41" i="2"/>
  <c r="R41" i="2"/>
  <c r="S41" i="2"/>
  <c r="T41" i="2"/>
  <c r="V41" i="2"/>
  <c r="W41" i="2"/>
  <c r="X41" i="2"/>
  <c r="AE41" i="2"/>
  <c r="AI41" i="2"/>
  <c r="AM41" i="2"/>
  <c r="AO41" i="2"/>
  <c r="AQ41" i="2"/>
  <c r="AS41" i="2"/>
  <c r="AU41" i="2"/>
  <c r="AW41" i="2"/>
  <c r="BA41" i="2"/>
  <c r="BC41" i="2"/>
  <c r="BE41" i="2"/>
  <c r="BG41" i="2"/>
  <c r="BK41" i="2"/>
  <c r="BP41" i="2"/>
  <c r="BQ41" i="2"/>
  <c r="BY41" i="2"/>
  <c r="BZ41" i="2"/>
  <c r="CB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U41" i="2"/>
  <c r="CV41" i="2"/>
  <c r="CW41" i="2"/>
  <c r="CX41" i="2"/>
  <c r="CY41" i="2"/>
  <c r="CZ41" i="2"/>
  <c r="DA41" i="2"/>
  <c r="DB41" i="2"/>
  <c r="DC41" i="2"/>
  <c r="DD41" i="2"/>
  <c r="DF41" i="2"/>
  <c r="DG41" i="2"/>
  <c r="DH41" i="2"/>
  <c r="DI41" i="2"/>
  <c r="DK41" i="2"/>
  <c r="DL41" i="2"/>
  <c r="DM41" i="2"/>
  <c r="DN41" i="2"/>
  <c r="DP41" i="2"/>
  <c r="DQ41" i="2"/>
  <c r="DR41" i="2"/>
  <c r="DS41" i="2"/>
  <c r="DT41" i="2"/>
  <c r="DU41" i="2"/>
  <c r="DV41" i="2"/>
  <c r="DW41" i="2"/>
  <c r="DY41" i="2"/>
  <c r="DZ41" i="2"/>
  <c r="EA41" i="2"/>
  <c r="EB41" i="2"/>
  <c r="ED41" i="2"/>
  <c r="EE41" i="2"/>
  <c r="EF41" i="2"/>
  <c r="EG41" i="2"/>
  <c r="EH41" i="2"/>
  <c r="EJ41" i="2"/>
  <c r="EK41" i="2"/>
  <c r="EL41" i="2"/>
  <c r="EM41" i="2"/>
  <c r="EN41" i="2"/>
  <c r="EO41" i="2"/>
  <c r="EQ41" i="2"/>
  <c r="ER41" i="2"/>
  <c r="ES41" i="2"/>
  <c r="ET41" i="2"/>
  <c r="EV41" i="2"/>
  <c r="EW41" i="2"/>
  <c r="EX41" i="2"/>
  <c r="EY41" i="2"/>
  <c r="FA41" i="2"/>
  <c r="FB41" i="2"/>
  <c r="FC41" i="2"/>
  <c r="FD41" i="2"/>
  <c r="FE41" i="2"/>
  <c r="FG41" i="2"/>
  <c r="FH41" i="2"/>
  <c r="FI41" i="2"/>
  <c r="FJ41" i="2"/>
  <c r="FK41" i="2"/>
  <c r="FM41" i="2"/>
  <c r="FN41" i="2"/>
  <c r="FO41" i="2"/>
  <c r="FP41" i="2"/>
  <c r="FR41" i="2"/>
  <c r="FS41" i="2"/>
  <c r="FT41" i="2"/>
  <c r="FU41" i="2"/>
  <c r="FW41" i="2"/>
  <c r="FX41" i="2"/>
  <c r="FY41" i="2"/>
  <c r="FZ41" i="2"/>
  <c r="GB41" i="2"/>
  <c r="GC41" i="2"/>
  <c r="GD41" i="2"/>
  <c r="GE41" i="2"/>
  <c r="GG41" i="2"/>
  <c r="GH41" i="2"/>
  <c r="GI41" i="2"/>
  <c r="GJ41" i="2"/>
  <c r="GL41" i="2"/>
  <c r="GM41" i="2"/>
  <c r="GN41" i="2"/>
  <c r="GO41" i="2"/>
  <c r="B42" i="2"/>
  <c r="C42" i="2"/>
  <c r="D42" i="2"/>
  <c r="E42" i="2"/>
  <c r="F42" i="2"/>
  <c r="G42" i="2"/>
  <c r="H42" i="2"/>
  <c r="I42" i="2"/>
  <c r="J42" i="2"/>
  <c r="K42" i="2"/>
  <c r="L42" i="2"/>
  <c r="N42" i="2"/>
  <c r="O42" i="2"/>
  <c r="P42" i="2"/>
  <c r="Q42" i="2"/>
  <c r="R42" i="2"/>
  <c r="S42" i="2"/>
  <c r="T42" i="2"/>
  <c r="V42" i="2"/>
  <c r="W42" i="2"/>
  <c r="X42" i="2"/>
  <c r="AE42" i="2"/>
  <c r="AI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BA42" i="2"/>
  <c r="BC42" i="2"/>
  <c r="BE42" i="2"/>
  <c r="BG42" i="2"/>
  <c r="BK42" i="2"/>
  <c r="BL42" i="2"/>
  <c r="BP42" i="2"/>
  <c r="BQ42" i="2"/>
  <c r="BY42" i="2"/>
  <c r="BZ42" i="2"/>
  <c r="CB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U42" i="2"/>
  <c r="CV42" i="2"/>
  <c r="CW42" i="2"/>
  <c r="CX42" i="2"/>
  <c r="CY42" i="2"/>
  <c r="CZ42" i="2"/>
  <c r="DA42" i="2"/>
  <c r="DB42" i="2"/>
  <c r="DC42" i="2"/>
  <c r="DD42" i="2"/>
  <c r="DF42" i="2"/>
  <c r="DG42" i="2"/>
  <c r="DH42" i="2"/>
  <c r="DI42" i="2"/>
  <c r="DK42" i="2"/>
  <c r="DL42" i="2"/>
  <c r="DM42" i="2"/>
  <c r="DN42" i="2"/>
  <c r="DP42" i="2"/>
  <c r="DQ42" i="2"/>
  <c r="DR42" i="2"/>
  <c r="DS42" i="2"/>
  <c r="DT42" i="2"/>
  <c r="DU42" i="2"/>
  <c r="DV42" i="2"/>
  <c r="DW42" i="2"/>
  <c r="DY42" i="2"/>
  <c r="DZ42" i="2"/>
  <c r="EA42" i="2"/>
  <c r="EB42" i="2"/>
  <c r="ED42" i="2"/>
  <c r="EE42" i="2"/>
  <c r="EF42" i="2"/>
  <c r="EG42" i="2"/>
  <c r="EH42" i="2"/>
  <c r="EJ42" i="2"/>
  <c r="EK42" i="2"/>
  <c r="EL42" i="2"/>
  <c r="EM42" i="2"/>
  <c r="EN42" i="2"/>
  <c r="EO42" i="2"/>
  <c r="EQ42" i="2"/>
  <c r="ER42" i="2"/>
  <c r="ES42" i="2"/>
  <c r="ET42" i="2"/>
  <c r="EV42" i="2"/>
  <c r="EW42" i="2"/>
  <c r="EX42" i="2"/>
  <c r="EY42" i="2"/>
  <c r="FA42" i="2"/>
  <c r="FB42" i="2"/>
  <c r="FC42" i="2"/>
  <c r="FD42" i="2"/>
  <c r="FE42" i="2"/>
  <c r="FG42" i="2"/>
  <c r="FH42" i="2"/>
  <c r="FI42" i="2"/>
  <c r="FJ42" i="2"/>
  <c r="FK42" i="2"/>
  <c r="FM42" i="2"/>
  <c r="FN42" i="2"/>
  <c r="FO42" i="2"/>
  <c r="FP42" i="2"/>
  <c r="FR42" i="2"/>
  <c r="FS42" i="2"/>
  <c r="FT42" i="2"/>
  <c r="FU42" i="2"/>
  <c r="FW42" i="2"/>
  <c r="FX42" i="2"/>
  <c r="FY42" i="2"/>
  <c r="FZ42" i="2"/>
  <c r="GB42" i="2"/>
  <c r="GC42" i="2"/>
  <c r="GD42" i="2"/>
  <c r="GE42" i="2"/>
  <c r="GG42" i="2"/>
  <c r="GH42" i="2"/>
  <c r="GI42" i="2"/>
  <c r="GJ42" i="2"/>
  <c r="GL42" i="2"/>
  <c r="GM42" i="2"/>
  <c r="GN42" i="2"/>
  <c r="GO42" i="2"/>
  <c r="B43" i="2"/>
  <c r="C43" i="2"/>
  <c r="D43" i="2"/>
  <c r="E43" i="2"/>
  <c r="F43" i="2"/>
  <c r="G43" i="2"/>
  <c r="H43" i="2"/>
  <c r="I43" i="2"/>
  <c r="J43" i="2"/>
  <c r="K43" i="2"/>
  <c r="L43" i="2"/>
  <c r="N43" i="2"/>
  <c r="O43" i="2"/>
  <c r="P43" i="2"/>
  <c r="Q43" i="2"/>
  <c r="R43" i="2"/>
  <c r="S43" i="2"/>
  <c r="T43" i="2"/>
  <c r="V43" i="2"/>
  <c r="W43" i="2"/>
  <c r="X43" i="2"/>
  <c r="AE43" i="2"/>
  <c r="AI43" i="2"/>
  <c r="AM43" i="2"/>
  <c r="AO43" i="2"/>
  <c r="AQ43" i="2"/>
  <c r="AS43" i="2"/>
  <c r="AU43" i="2"/>
  <c r="AW43" i="2"/>
  <c r="BA43" i="2"/>
  <c r="BC43" i="2"/>
  <c r="BE43" i="2"/>
  <c r="BG43" i="2"/>
  <c r="BK43" i="2"/>
  <c r="BP43" i="2"/>
  <c r="BQ43" i="2"/>
  <c r="BY43" i="2"/>
  <c r="BZ43" i="2"/>
  <c r="CB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U43" i="2"/>
  <c r="CV43" i="2"/>
  <c r="CW43" i="2"/>
  <c r="CX43" i="2"/>
  <c r="CY43" i="2"/>
  <c r="CZ43" i="2"/>
  <c r="DA43" i="2"/>
  <c r="DB43" i="2"/>
  <c r="DC43" i="2"/>
  <c r="DD43" i="2"/>
  <c r="DF43" i="2"/>
  <c r="DG43" i="2"/>
  <c r="DH43" i="2"/>
  <c r="DI43" i="2"/>
  <c r="DK43" i="2"/>
  <c r="DL43" i="2"/>
  <c r="DM43" i="2"/>
  <c r="DN43" i="2"/>
  <c r="DP43" i="2"/>
  <c r="DQ43" i="2"/>
  <c r="DR43" i="2"/>
  <c r="DS43" i="2"/>
  <c r="DT43" i="2"/>
  <c r="DU43" i="2"/>
  <c r="DV43" i="2"/>
  <c r="DW43" i="2"/>
  <c r="DY43" i="2"/>
  <c r="DZ43" i="2"/>
  <c r="EA43" i="2"/>
  <c r="EB43" i="2"/>
  <c r="ED43" i="2"/>
  <c r="EE43" i="2"/>
  <c r="EF43" i="2"/>
  <c r="EG43" i="2"/>
  <c r="EH43" i="2"/>
  <c r="EJ43" i="2"/>
  <c r="EK43" i="2"/>
  <c r="EL43" i="2"/>
  <c r="EM43" i="2"/>
  <c r="EN43" i="2"/>
  <c r="EO43" i="2"/>
  <c r="EQ43" i="2"/>
  <c r="ER43" i="2"/>
  <c r="ES43" i="2"/>
  <c r="ET43" i="2"/>
  <c r="EV43" i="2"/>
  <c r="EW43" i="2"/>
  <c r="EX43" i="2"/>
  <c r="EY43" i="2"/>
  <c r="FA43" i="2"/>
  <c r="FB43" i="2"/>
  <c r="FC43" i="2"/>
  <c r="FD43" i="2"/>
  <c r="FE43" i="2"/>
  <c r="FG43" i="2"/>
  <c r="FH43" i="2"/>
  <c r="FI43" i="2"/>
  <c r="FJ43" i="2"/>
  <c r="FK43" i="2"/>
  <c r="FM43" i="2"/>
  <c r="FN43" i="2"/>
  <c r="FO43" i="2"/>
  <c r="FP43" i="2"/>
  <c r="FR43" i="2"/>
  <c r="FS43" i="2"/>
  <c r="FT43" i="2"/>
  <c r="FU43" i="2"/>
  <c r="FW43" i="2"/>
  <c r="FX43" i="2"/>
  <c r="FY43" i="2"/>
  <c r="FZ43" i="2"/>
  <c r="GB43" i="2"/>
  <c r="GC43" i="2"/>
  <c r="GD43" i="2"/>
  <c r="GE43" i="2"/>
  <c r="GG43" i="2"/>
  <c r="GH43" i="2"/>
  <c r="GI43" i="2"/>
  <c r="GJ43" i="2"/>
  <c r="GL43" i="2"/>
  <c r="GM43" i="2"/>
  <c r="GN43" i="2"/>
  <c r="GO43" i="2"/>
  <c r="B44" i="2"/>
  <c r="C44" i="2"/>
  <c r="D44" i="2"/>
  <c r="E44" i="2"/>
  <c r="F44" i="2"/>
  <c r="G44" i="2"/>
  <c r="H44" i="2"/>
  <c r="I44" i="2"/>
  <c r="J44" i="2"/>
  <c r="K44" i="2"/>
  <c r="L44" i="2"/>
  <c r="N44" i="2"/>
  <c r="O44" i="2"/>
  <c r="P44" i="2"/>
  <c r="Q44" i="2"/>
  <c r="R44" i="2"/>
  <c r="S44" i="2"/>
  <c r="T44" i="2"/>
  <c r="V44" i="2"/>
  <c r="W44" i="2"/>
  <c r="X44" i="2"/>
  <c r="AE44" i="2"/>
  <c r="AI44" i="2"/>
  <c r="AM44" i="2"/>
  <c r="AO44" i="2"/>
  <c r="AQ44" i="2"/>
  <c r="AS44" i="2"/>
  <c r="AU44" i="2"/>
  <c r="AW44" i="2"/>
  <c r="BA44" i="2"/>
  <c r="BC44" i="2"/>
  <c r="BE44" i="2"/>
  <c r="BG44" i="2"/>
  <c r="BK44" i="2"/>
  <c r="BP44" i="2"/>
  <c r="BQ44" i="2"/>
  <c r="BY44" i="2"/>
  <c r="BZ44" i="2"/>
  <c r="CB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U44" i="2"/>
  <c r="CV44" i="2"/>
  <c r="CW44" i="2"/>
  <c r="CX44" i="2"/>
  <c r="CY44" i="2"/>
  <c r="CZ44" i="2"/>
  <c r="DA44" i="2"/>
  <c r="DB44" i="2"/>
  <c r="DC44" i="2"/>
  <c r="DD44" i="2"/>
  <c r="DF44" i="2"/>
  <c r="DG44" i="2"/>
  <c r="DH44" i="2"/>
  <c r="DI44" i="2"/>
  <c r="DK44" i="2"/>
  <c r="DL44" i="2"/>
  <c r="DM44" i="2"/>
  <c r="DN44" i="2"/>
  <c r="DP44" i="2"/>
  <c r="DQ44" i="2"/>
  <c r="DR44" i="2"/>
  <c r="DS44" i="2"/>
  <c r="DT44" i="2"/>
  <c r="DU44" i="2"/>
  <c r="DV44" i="2"/>
  <c r="DW44" i="2"/>
  <c r="DY44" i="2"/>
  <c r="DZ44" i="2"/>
  <c r="EA44" i="2"/>
  <c r="EB44" i="2"/>
  <c r="ED44" i="2"/>
  <c r="EE44" i="2"/>
  <c r="EF44" i="2"/>
  <c r="EG44" i="2"/>
  <c r="EH44" i="2"/>
  <c r="EJ44" i="2"/>
  <c r="EK44" i="2"/>
  <c r="EL44" i="2"/>
  <c r="EM44" i="2"/>
  <c r="EN44" i="2"/>
  <c r="EO44" i="2"/>
  <c r="EQ44" i="2"/>
  <c r="ER44" i="2"/>
  <c r="ES44" i="2"/>
  <c r="ET44" i="2"/>
  <c r="EV44" i="2"/>
  <c r="EW44" i="2"/>
  <c r="EX44" i="2"/>
  <c r="EY44" i="2"/>
  <c r="FA44" i="2"/>
  <c r="FB44" i="2"/>
  <c r="FC44" i="2"/>
  <c r="FD44" i="2"/>
  <c r="FE44" i="2"/>
  <c r="FG44" i="2"/>
  <c r="FH44" i="2"/>
  <c r="FI44" i="2"/>
  <c r="FJ44" i="2"/>
  <c r="FK44" i="2"/>
  <c r="FM44" i="2"/>
  <c r="FN44" i="2"/>
  <c r="FO44" i="2"/>
  <c r="FP44" i="2"/>
  <c r="FR44" i="2"/>
  <c r="FS44" i="2"/>
  <c r="FT44" i="2"/>
  <c r="FU44" i="2"/>
  <c r="FW44" i="2"/>
  <c r="FX44" i="2"/>
  <c r="FY44" i="2"/>
  <c r="FZ44" i="2"/>
  <c r="GB44" i="2"/>
  <c r="GC44" i="2"/>
  <c r="GD44" i="2"/>
  <c r="GE44" i="2"/>
  <c r="GG44" i="2"/>
  <c r="GH44" i="2"/>
  <c r="GI44" i="2"/>
  <c r="GJ44" i="2"/>
  <c r="GL44" i="2"/>
  <c r="GM44" i="2"/>
  <c r="GN44" i="2"/>
  <c r="GO44" i="2"/>
  <c r="B45" i="2"/>
  <c r="C45" i="2"/>
  <c r="D45" i="2"/>
  <c r="E45" i="2"/>
  <c r="F45" i="2"/>
  <c r="G45" i="2"/>
  <c r="H45" i="2"/>
  <c r="I45" i="2"/>
  <c r="J45" i="2"/>
  <c r="K45" i="2"/>
  <c r="L45" i="2"/>
  <c r="N45" i="2"/>
  <c r="O45" i="2"/>
  <c r="P45" i="2"/>
  <c r="Q45" i="2"/>
  <c r="R45" i="2"/>
  <c r="S45" i="2"/>
  <c r="T45" i="2"/>
  <c r="V45" i="2"/>
  <c r="W45" i="2"/>
  <c r="X45" i="2"/>
  <c r="AE45" i="2"/>
  <c r="AI45" i="2"/>
  <c r="AM45" i="2"/>
  <c r="AO45" i="2"/>
  <c r="AQ45" i="2"/>
  <c r="AS45" i="2"/>
  <c r="AU45" i="2"/>
  <c r="AW45" i="2"/>
  <c r="BA45" i="2"/>
  <c r="BC45" i="2"/>
  <c r="BE45" i="2"/>
  <c r="BG45" i="2"/>
  <c r="BK45" i="2"/>
  <c r="BP45" i="2"/>
  <c r="BQ45" i="2"/>
  <c r="BY45" i="2"/>
  <c r="BZ45" i="2"/>
  <c r="CB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U45" i="2"/>
  <c r="CV45" i="2"/>
  <c r="CW45" i="2"/>
  <c r="CX45" i="2"/>
  <c r="CY45" i="2"/>
  <c r="CZ45" i="2"/>
  <c r="DA45" i="2"/>
  <c r="DB45" i="2"/>
  <c r="DC45" i="2"/>
  <c r="DD45" i="2"/>
  <c r="DF45" i="2"/>
  <c r="DG45" i="2"/>
  <c r="DH45" i="2"/>
  <c r="DI45" i="2"/>
  <c r="DK45" i="2"/>
  <c r="DL45" i="2"/>
  <c r="DM45" i="2"/>
  <c r="DN45" i="2"/>
  <c r="DP45" i="2"/>
  <c r="DQ45" i="2"/>
  <c r="DR45" i="2"/>
  <c r="DS45" i="2"/>
  <c r="DT45" i="2"/>
  <c r="DU45" i="2"/>
  <c r="DV45" i="2"/>
  <c r="DW45" i="2"/>
  <c r="DY45" i="2"/>
  <c r="DZ45" i="2"/>
  <c r="EA45" i="2"/>
  <c r="EB45" i="2"/>
  <c r="ED45" i="2"/>
  <c r="EE45" i="2"/>
  <c r="EF45" i="2"/>
  <c r="EG45" i="2"/>
  <c r="EH45" i="2"/>
  <c r="EJ45" i="2"/>
  <c r="EK45" i="2"/>
  <c r="EL45" i="2"/>
  <c r="EM45" i="2"/>
  <c r="EN45" i="2"/>
  <c r="EO45" i="2"/>
  <c r="EQ45" i="2"/>
  <c r="ER45" i="2"/>
  <c r="ES45" i="2"/>
  <c r="ET45" i="2"/>
  <c r="EV45" i="2"/>
  <c r="EW45" i="2"/>
  <c r="EX45" i="2"/>
  <c r="EY45" i="2"/>
  <c r="FA45" i="2"/>
  <c r="FB45" i="2"/>
  <c r="FC45" i="2"/>
  <c r="FD45" i="2"/>
  <c r="FE45" i="2"/>
  <c r="FG45" i="2"/>
  <c r="FH45" i="2"/>
  <c r="FI45" i="2"/>
  <c r="FJ45" i="2"/>
  <c r="FK45" i="2"/>
  <c r="FM45" i="2"/>
  <c r="FN45" i="2"/>
  <c r="FO45" i="2"/>
  <c r="FP45" i="2"/>
  <c r="FR45" i="2"/>
  <c r="FS45" i="2"/>
  <c r="FT45" i="2"/>
  <c r="FU45" i="2"/>
  <c r="FW45" i="2"/>
  <c r="FX45" i="2"/>
  <c r="FY45" i="2"/>
  <c r="FZ45" i="2"/>
  <c r="GB45" i="2"/>
  <c r="GC45" i="2"/>
  <c r="GD45" i="2"/>
  <c r="GE45" i="2"/>
  <c r="GG45" i="2"/>
  <c r="GH45" i="2"/>
  <c r="GI45" i="2"/>
  <c r="GJ45" i="2"/>
  <c r="GL45" i="2"/>
  <c r="GM45" i="2"/>
  <c r="GN45" i="2"/>
  <c r="GO45" i="2"/>
  <c r="B46" i="2"/>
  <c r="C46" i="2"/>
  <c r="D46" i="2"/>
  <c r="E46" i="2"/>
  <c r="F46" i="2"/>
  <c r="G46" i="2"/>
  <c r="H46" i="2"/>
  <c r="I46" i="2"/>
  <c r="J46" i="2"/>
  <c r="K46" i="2"/>
  <c r="L46" i="2"/>
  <c r="N46" i="2"/>
  <c r="O46" i="2"/>
  <c r="P46" i="2"/>
  <c r="Q46" i="2"/>
  <c r="R46" i="2"/>
  <c r="S46" i="2"/>
  <c r="T46" i="2"/>
  <c r="V46" i="2"/>
  <c r="W46" i="2"/>
  <c r="X46" i="2"/>
  <c r="AE46" i="2"/>
  <c r="AI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BA46" i="2"/>
  <c r="BC46" i="2"/>
  <c r="BE46" i="2"/>
  <c r="BG46" i="2"/>
  <c r="BK46" i="2"/>
  <c r="BL46" i="2"/>
  <c r="BP46" i="2"/>
  <c r="BQ46" i="2"/>
  <c r="BY46" i="2"/>
  <c r="BZ46" i="2"/>
  <c r="CB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U46" i="2"/>
  <c r="CV46" i="2"/>
  <c r="CW46" i="2"/>
  <c r="CX46" i="2"/>
  <c r="CY46" i="2"/>
  <c r="CZ46" i="2"/>
  <c r="DA46" i="2"/>
  <c r="DB46" i="2"/>
  <c r="DC46" i="2"/>
  <c r="DD46" i="2"/>
  <c r="DF46" i="2"/>
  <c r="DG46" i="2"/>
  <c r="DH46" i="2"/>
  <c r="DI46" i="2"/>
  <c r="DK46" i="2"/>
  <c r="DL46" i="2"/>
  <c r="DM46" i="2"/>
  <c r="DN46" i="2"/>
  <c r="DP46" i="2"/>
  <c r="DQ46" i="2"/>
  <c r="DR46" i="2"/>
  <c r="DS46" i="2"/>
  <c r="DT46" i="2"/>
  <c r="DU46" i="2"/>
  <c r="DV46" i="2"/>
  <c r="DW46" i="2"/>
  <c r="DY46" i="2"/>
  <c r="DZ46" i="2"/>
  <c r="EA46" i="2"/>
  <c r="EB46" i="2"/>
  <c r="ED46" i="2"/>
  <c r="EE46" i="2"/>
  <c r="EF46" i="2"/>
  <c r="EG46" i="2"/>
  <c r="EH46" i="2"/>
  <c r="EJ46" i="2"/>
  <c r="EK46" i="2"/>
  <c r="EL46" i="2"/>
  <c r="EM46" i="2"/>
  <c r="EN46" i="2"/>
  <c r="EO46" i="2"/>
  <c r="EQ46" i="2"/>
  <c r="ER46" i="2"/>
  <c r="ES46" i="2"/>
  <c r="ET46" i="2"/>
  <c r="EV46" i="2"/>
  <c r="EW46" i="2"/>
  <c r="EX46" i="2"/>
  <c r="EY46" i="2"/>
  <c r="FA46" i="2"/>
  <c r="FB46" i="2"/>
  <c r="FC46" i="2"/>
  <c r="FD46" i="2"/>
  <c r="FE46" i="2"/>
  <c r="FG46" i="2"/>
  <c r="FH46" i="2"/>
  <c r="FI46" i="2"/>
  <c r="FJ46" i="2"/>
  <c r="FK46" i="2"/>
  <c r="FM46" i="2"/>
  <c r="FN46" i="2"/>
  <c r="FO46" i="2"/>
  <c r="FP46" i="2"/>
  <c r="FR46" i="2"/>
  <c r="FS46" i="2"/>
  <c r="FT46" i="2"/>
  <c r="FU46" i="2"/>
  <c r="FW46" i="2"/>
  <c r="FX46" i="2"/>
  <c r="FY46" i="2"/>
  <c r="FZ46" i="2"/>
  <c r="GB46" i="2"/>
  <c r="GC46" i="2"/>
  <c r="GD46" i="2"/>
  <c r="GE46" i="2"/>
  <c r="GG46" i="2"/>
  <c r="GH46" i="2"/>
  <c r="GI46" i="2"/>
  <c r="GJ46" i="2"/>
  <c r="GL46" i="2"/>
  <c r="GM46" i="2"/>
  <c r="GN46" i="2"/>
  <c r="GO46" i="2"/>
  <c r="B47" i="2"/>
  <c r="C47" i="2"/>
  <c r="D47" i="2"/>
  <c r="E47" i="2"/>
  <c r="F47" i="2"/>
  <c r="G47" i="2"/>
  <c r="H47" i="2"/>
  <c r="I47" i="2"/>
  <c r="J47" i="2"/>
  <c r="K47" i="2"/>
  <c r="L47" i="2"/>
  <c r="N47" i="2"/>
  <c r="O47" i="2"/>
  <c r="P47" i="2"/>
  <c r="Q47" i="2"/>
  <c r="R47" i="2"/>
  <c r="S47" i="2"/>
  <c r="T47" i="2"/>
  <c r="V47" i="2"/>
  <c r="W47" i="2"/>
  <c r="X47" i="2"/>
  <c r="AE47" i="2"/>
  <c r="AI47" i="2"/>
  <c r="AM47" i="2"/>
  <c r="AO47" i="2"/>
  <c r="AQ47" i="2"/>
  <c r="AS47" i="2"/>
  <c r="AU47" i="2"/>
  <c r="AW47" i="2"/>
  <c r="BA47" i="2"/>
  <c r="BC47" i="2"/>
  <c r="BE47" i="2"/>
  <c r="BG47" i="2"/>
  <c r="BK47" i="2"/>
  <c r="BP47" i="2"/>
  <c r="BQ47" i="2"/>
  <c r="BY47" i="2"/>
  <c r="BZ47" i="2"/>
  <c r="CB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U47" i="2"/>
  <c r="CV47" i="2"/>
  <c r="CW47" i="2"/>
  <c r="CX47" i="2"/>
  <c r="CY47" i="2"/>
  <c r="CZ47" i="2"/>
  <c r="DA47" i="2"/>
  <c r="DB47" i="2"/>
  <c r="DC47" i="2"/>
  <c r="DD47" i="2"/>
  <c r="DF47" i="2"/>
  <c r="DG47" i="2"/>
  <c r="DH47" i="2"/>
  <c r="DI47" i="2"/>
  <c r="DK47" i="2"/>
  <c r="DL47" i="2"/>
  <c r="DM47" i="2"/>
  <c r="DN47" i="2"/>
  <c r="DP47" i="2"/>
  <c r="DQ47" i="2"/>
  <c r="DR47" i="2"/>
  <c r="DS47" i="2"/>
  <c r="DT47" i="2"/>
  <c r="DU47" i="2"/>
  <c r="DV47" i="2"/>
  <c r="DW47" i="2"/>
  <c r="DY47" i="2"/>
  <c r="DZ47" i="2"/>
  <c r="EA47" i="2"/>
  <c r="EB47" i="2"/>
  <c r="ED47" i="2"/>
  <c r="EE47" i="2"/>
  <c r="EF47" i="2"/>
  <c r="EG47" i="2"/>
  <c r="EH47" i="2"/>
  <c r="EJ47" i="2"/>
  <c r="EK47" i="2"/>
  <c r="EL47" i="2"/>
  <c r="EM47" i="2"/>
  <c r="EN47" i="2"/>
  <c r="EO47" i="2"/>
  <c r="EQ47" i="2"/>
  <c r="ER47" i="2"/>
  <c r="ES47" i="2"/>
  <c r="ET47" i="2"/>
  <c r="EV47" i="2"/>
  <c r="EW47" i="2"/>
  <c r="EX47" i="2"/>
  <c r="EY47" i="2"/>
  <c r="FA47" i="2"/>
  <c r="FB47" i="2"/>
  <c r="FC47" i="2"/>
  <c r="FD47" i="2"/>
  <c r="FE47" i="2"/>
  <c r="FG47" i="2"/>
  <c r="FH47" i="2"/>
  <c r="FI47" i="2"/>
  <c r="FJ47" i="2"/>
  <c r="FK47" i="2"/>
  <c r="FM47" i="2"/>
  <c r="FN47" i="2"/>
  <c r="FO47" i="2"/>
  <c r="FP47" i="2"/>
  <c r="FR47" i="2"/>
  <c r="FS47" i="2"/>
  <c r="FT47" i="2"/>
  <c r="FU47" i="2"/>
  <c r="FW47" i="2"/>
  <c r="FX47" i="2"/>
  <c r="FY47" i="2"/>
  <c r="FZ47" i="2"/>
  <c r="GB47" i="2"/>
  <c r="GC47" i="2"/>
  <c r="GD47" i="2"/>
  <c r="GE47" i="2"/>
  <c r="GG47" i="2"/>
  <c r="GH47" i="2"/>
  <c r="GI47" i="2"/>
  <c r="GJ47" i="2"/>
  <c r="GL47" i="2"/>
  <c r="GM47" i="2"/>
  <c r="GN47" i="2"/>
  <c r="GO47" i="2"/>
  <c r="B48" i="2"/>
  <c r="C48" i="2"/>
  <c r="D48" i="2"/>
  <c r="E48" i="2"/>
  <c r="F48" i="2"/>
  <c r="G48" i="2"/>
  <c r="H48" i="2"/>
  <c r="I48" i="2"/>
  <c r="J48" i="2"/>
  <c r="K48" i="2"/>
  <c r="L48" i="2"/>
  <c r="N48" i="2"/>
  <c r="O48" i="2"/>
  <c r="P48" i="2"/>
  <c r="Q48" i="2"/>
  <c r="R48" i="2"/>
  <c r="S48" i="2"/>
  <c r="T48" i="2"/>
  <c r="V48" i="2"/>
  <c r="W48" i="2"/>
  <c r="X48" i="2"/>
  <c r="AE48" i="2"/>
  <c r="AI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BA48" i="2"/>
  <c r="BC48" i="2"/>
  <c r="BE48" i="2"/>
  <c r="BG48" i="2"/>
  <c r="BK48" i="2"/>
  <c r="BL48" i="2"/>
  <c r="BP48" i="2"/>
  <c r="BQ48" i="2"/>
  <c r="BY48" i="2"/>
  <c r="BZ48" i="2"/>
  <c r="CB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U48" i="2"/>
  <c r="CV48" i="2"/>
  <c r="CW48" i="2"/>
  <c r="CX48" i="2"/>
  <c r="CY48" i="2"/>
  <c r="CZ48" i="2"/>
  <c r="DA48" i="2"/>
  <c r="DB48" i="2"/>
  <c r="DC48" i="2"/>
  <c r="DD48" i="2"/>
  <c r="DF48" i="2"/>
  <c r="DG48" i="2"/>
  <c r="DH48" i="2"/>
  <c r="DI48" i="2"/>
  <c r="DK48" i="2"/>
  <c r="DL48" i="2"/>
  <c r="DM48" i="2"/>
  <c r="DN48" i="2"/>
  <c r="DP48" i="2"/>
  <c r="DQ48" i="2"/>
  <c r="DR48" i="2"/>
  <c r="DS48" i="2"/>
  <c r="DT48" i="2"/>
  <c r="DU48" i="2"/>
  <c r="DV48" i="2"/>
  <c r="DW48" i="2"/>
  <c r="DY48" i="2"/>
  <c r="DZ48" i="2"/>
  <c r="EA48" i="2"/>
  <c r="EB48" i="2"/>
  <c r="ED48" i="2"/>
  <c r="EE48" i="2"/>
  <c r="EF48" i="2"/>
  <c r="EG48" i="2"/>
  <c r="EH48" i="2"/>
  <c r="EJ48" i="2"/>
  <c r="EK48" i="2"/>
  <c r="EL48" i="2"/>
  <c r="EM48" i="2"/>
  <c r="EN48" i="2"/>
  <c r="EO48" i="2"/>
  <c r="EQ48" i="2"/>
  <c r="ER48" i="2"/>
  <c r="ES48" i="2"/>
  <c r="ET48" i="2"/>
  <c r="EV48" i="2"/>
  <c r="EW48" i="2"/>
  <c r="EX48" i="2"/>
  <c r="EY48" i="2"/>
  <c r="FA48" i="2"/>
  <c r="FB48" i="2"/>
  <c r="FC48" i="2"/>
  <c r="FD48" i="2"/>
  <c r="FE48" i="2"/>
  <c r="FG48" i="2"/>
  <c r="FH48" i="2"/>
  <c r="FI48" i="2"/>
  <c r="FJ48" i="2"/>
  <c r="FK48" i="2"/>
  <c r="FM48" i="2"/>
  <c r="FN48" i="2"/>
  <c r="FO48" i="2"/>
  <c r="FP48" i="2"/>
  <c r="FR48" i="2"/>
  <c r="FS48" i="2"/>
  <c r="FT48" i="2"/>
  <c r="FU48" i="2"/>
  <c r="FW48" i="2"/>
  <c r="FX48" i="2"/>
  <c r="FY48" i="2"/>
  <c r="FZ48" i="2"/>
  <c r="GB48" i="2"/>
  <c r="GC48" i="2"/>
  <c r="GD48" i="2"/>
  <c r="GE48" i="2"/>
  <c r="GG48" i="2"/>
  <c r="GH48" i="2"/>
  <c r="GI48" i="2"/>
  <c r="GJ48" i="2"/>
  <c r="GL48" i="2"/>
  <c r="GM48" i="2"/>
  <c r="GN48" i="2"/>
  <c r="GO48" i="2"/>
  <c r="B49" i="2"/>
  <c r="C49" i="2"/>
  <c r="D49" i="2"/>
  <c r="E49" i="2"/>
  <c r="F49" i="2"/>
  <c r="G49" i="2"/>
  <c r="H49" i="2"/>
  <c r="I49" i="2"/>
  <c r="J49" i="2"/>
  <c r="K49" i="2"/>
  <c r="L49" i="2"/>
  <c r="N49" i="2"/>
  <c r="O49" i="2"/>
  <c r="P49" i="2"/>
  <c r="Q49" i="2"/>
  <c r="R49" i="2"/>
  <c r="S49" i="2"/>
  <c r="T49" i="2"/>
  <c r="V49" i="2"/>
  <c r="W49" i="2"/>
  <c r="X49" i="2"/>
  <c r="AE49" i="2"/>
  <c r="AI49" i="2"/>
  <c r="AM49" i="2"/>
  <c r="AO49" i="2"/>
  <c r="AQ49" i="2"/>
  <c r="AS49" i="2"/>
  <c r="AU49" i="2"/>
  <c r="AW49" i="2"/>
  <c r="BA49" i="2"/>
  <c r="BC49" i="2"/>
  <c r="BE49" i="2"/>
  <c r="BG49" i="2"/>
  <c r="BK49" i="2"/>
  <c r="BP49" i="2"/>
  <c r="BQ49" i="2"/>
  <c r="BY49" i="2"/>
  <c r="BZ49" i="2"/>
  <c r="CB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U49" i="2"/>
  <c r="CV49" i="2"/>
  <c r="CW49" i="2"/>
  <c r="CX49" i="2"/>
  <c r="CY49" i="2"/>
  <c r="CZ49" i="2"/>
  <c r="DA49" i="2"/>
  <c r="DB49" i="2"/>
  <c r="DC49" i="2"/>
  <c r="DD49" i="2"/>
  <c r="DF49" i="2"/>
  <c r="DG49" i="2"/>
  <c r="DH49" i="2"/>
  <c r="DI49" i="2"/>
  <c r="DK49" i="2"/>
  <c r="DL49" i="2"/>
  <c r="DM49" i="2"/>
  <c r="DN49" i="2"/>
  <c r="DP49" i="2"/>
  <c r="DQ49" i="2"/>
  <c r="DR49" i="2"/>
  <c r="DS49" i="2"/>
  <c r="DT49" i="2"/>
  <c r="DU49" i="2"/>
  <c r="DV49" i="2"/>
  <c r="DW49" i="2"/>
  <c r="DY49" i="2"/>
  <c r="DZ49" i="2"/>
  <c r="EA49" i="2"/>
  <c r="EB49" i="2"/>
  <c r="ED49" i="2"/>
  <c r="EE49" i="2"/>
  <c r="EF49" i="2"/>
  <c r="EG49" i="2"/>
  <c r="EH49" i="2"/>
  <c r="EJ49" i="2"/>
  <c r="EK49" i="2"/>
  <c r="EL49" i="2"/>
  <c r="EM49" i="2"/>
  <c r="EN49" i="2"/>
  <c r="EO49" i="2"/>
  <c r="EQ49" i="2"/>
  <c r="ER49" i="2"/>
  <c r="ES49" i="2"/>
  <c r="ET49" i="2"/>
  <c r="EV49" i="2"/>
  <c r="EW49" i="2"/>
  <c r="EX49" i="2"/>
  <c r="EY49" i="2"/>
  <c r="FA49" i="2"/>
  <c r="FB49" i="2"/>
  <c r="FC49" i="2"/>
  <c r="FD49" i="2"/>
  <c r="FE49" i="2"/>
  <c r="FG49" i="2"/>
  <c r="FH49" i="2"/>
  <c r="FI49" i="2"/>
  <c r="FJ49" i="2"/>
  <c r="FK49" i="2"/>
  <c r="FM49" i="2"/>
  <c r="FN49" i="2"/>
  <c r="FO49" i="2"/>
  <c r="FP49" i="2"/>
  <c r="FR49" i="2"/>
  <c r="FS49" i="2"/>
  <c r="FT49" i="2"/>
  <c r="FU49" i="2"/>
  <c r="FW49" i="2"/>
  <c r="FX49" i="2"/>
  <c r="FY49" i="2"/>
  <c r="FZ49" i="2"/>
  <c r="GB49" i="2"/>
  <c r="GC49" i="2"/>
  <c r="GD49" i="2"/>
  <c r="GE49" i="2"/>
  <c r="GG49" i="2"/>
  <c r="GH49" i="2"/>
  <c r="GI49" i="2"/>
  <c r="GJ49" i="2"/>
  <c r="GL49" i="2"/>
  <c r="GM49" i="2"/>
  <c r="GN49" i="2"/>
  <c r="GO49" i="2"/>
  <c r="B50" i="2"/>
  <c r="C50" i="2"/>
  <c r="D50" i="2"/>
  <c r="E50" i="2"/>
  <c r="F50" i="2"/>
  <c r="G50" i="2"/>
  <c r="H50" i="2"/>
  <c r="I50" i="2"/>
  <c r="J50" i="2"/>
  <c r="K50" i="2"/>
  <c r="L50" i="2"/>
  <c r="N50" i="2"/>
  <c r="O50" i="2"/>
  <c r="P50" i="2"/>
  <c r="Q50" i="2"/>
  <c r="R50" i="2"/>
  <c r="S50" i="2"/>
  <c r="T50" i="2"/>
  <c r="V50" i="2"/>
  <c r="W50" i="2"/>
  <c r="X50" i="2"/>
  <c r="AE50" i="2"/>
  <c r="AI50" i="2"/>
  <c r="AM50" i="2"/>
  <c r="AO50" i="2"/>
  <c r="AQ50" i="2"/>
  <c r="AS50" i="2"/>
  <c r="AU50" i="2"/>
  <c r="AW50" i="2"/>
  <c r="BA50" i="2"/>
  <c r="BC50" i="2"/>
  <c r="BE50" i="2"/>
  <c r="BG50" i="2"/>
  <c r="BK50" i="2"/>
  <c r="BP50" i="2"/>
  <c r="BQ50" i="2"/>
  <c r="BY50" i="2"/>
  <c r="BZ50" i="2"/>
  <c r="CB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U50" i="2"/>
  <c r="CV50" i="2"/>
  <c r="CW50" i="2"/>
  <c r="CX50" i="2"/>
  <c r="CY50" i="2"/>
  <c r="CZ50" i="2"/>
  <c r="DA50" i="2"/>
  <c r="DB50" i="2"/>
  <c r="DC50" i="2"/>
  <c r="DD50" i="2"/>
  <c r="DF50" i="2"/>
  <c r="DG50" i="2"/>
  <c r="DH50" i="2"/>
  <c r="DI50" i="2"/>
  <c r="DK50" i="2"/>
  <c r="DL50" i="2"/>
  <c r="DM50" i="2"/>
  <c r="DN50" i="2"/>
  <c r="DP50" i="2"/>
  <c r="DQ50" i="2"/>
  <c r="DR50" i="2"/>
  <c r="DS50" i="2"/>
  <c r="DT50" i="2"/>
  <c r="DU50" i="2"/>
  <c r="DV50" i="2"/>
  <c r="DW50" i="2"/>
  <c r="DY50" i="2"/>
  <c r="DZ50" i="2"/>
  <c r="EA50" i="2"/>
  <c r="EB50" i="2"/>
  <c r="ED50" i="2"/>
  <c r="EE50" i="2"/>
  <c r="EF50" i="2"/>
  <c r="EG50" i="2"/>
  <c r="EH50" i="2"/>
  <c r="EJ50" i="2"/>
  <c r="EK50" i="2"/>
  <c r="EL50" i="2"/>
  <c r="EM50" i="2"/>
  <c r="EN50" i="2"/>
  <c r="EO50" i="2"/>
  <c r="EQ50" i="2"/>
  <c r="ER50" i="2"/>
  <c r="ES50" i="2"/>
  <c r="ET50" i="2"/>
  <c r="EV50" i="2"/>
  <c r="EW50" i="2"/>
  <c r="EX50" i="2"/>
  <c r="EY50" i="2"/>
  <c r="FA50" i="2"/>
  <c r="FB50" i="2"/>
  <c r="FC50" i="2"/>
  <c r="FD50" i="2"/>
  <c r="FE50" i="2"/>
  <c r="FG50" i="2"/>
  <c r="FH50" i="2"/>
  <c r="FI50" i="2"/>
  <c r="FJ50" i="2"/>
  <c r="FK50" i="2"/>
  <c r="FM50" i="2"/>
  <c r="FN50" i="2"/>
  <c r="FO50" i="2"/>
  <c r="FP50" i="2"/>
  <c r="FR50" i="2"/>
  <c r="FS50" i="2"/>
  <c r="FT50" i="2"/>
  <c r="FU50" i="2"/>
  <c r="FW50" i="2"/>
  <c r="FX50" i="2"/>
  <c r="FY50" i="2"/>
  <c r="FZ50" i="2"/>
  <c r="GB50" i="2"/>
  <c r="GC50" i="2"/>
  <c r="GD50" i="2"/>
  <c r="GE50" i="2"/>
  <c r="GG50" i="2"/>
  <c r="GH50" i="2"/>
  <c r="GI50" i="2"/>
  <c r="GJ50" i="2"/>
  <c r="GL50" i="2"/>
  <c r="GM50" i="2"/>
  <c r="GN50" i="2"/>
  <c r="GO50" i="2"/>
  <c r="B51" i="2"/>
  <c r="C51" i="2"/>
  <c r="D51" i="2"/>
  <c r="E51" i="2"/>
  <c r="F51" i="2"/>
  <c r="G51" i="2"/>
  <c r="H51" i="2"/>
  <c r="I51" i="2"/>
  <c r="J51" i="2"/>
  <c r="K51" i="2"/>
  <c r="L51" i="2"/>
  <c r="N51" i="2"/>
  <c r="O51" i="2"/>
  <c r="P51" i="2"/>
  <c r="Q51" i="2"/>
  <c r="R51" i="2"/>
  <c r="S51" i="2"/>
  <c r="T51" i="2"/>
  <c r="V51" i="2"/>
  <c r="W51" i="2"/>
  <c r="X51" i="2"/>
  <c r="AE51" i="2"/>
  <c r="AI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BA51" i="2"/>
  <c r="BB51" i="2"/>
  <c r="BC51" i="2"/>
  <c r="BD51" i="2"/>
  <c r="BE51" i="2"/>
  <c r="BF51" i="2"/>
  <c r="BG51" i="2"/>
  <c r="BH51" i="2"/>
  <c r="BK51" i="2"/>
  <c r="BL51" i="2"/>
  <c r="BP51" i="2"/>
  <c r="BQ51" i="2"/>
  <c r="BY51" i="2"/>
  <c r="BZ51" i="2"/>
  <c r="CB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U51" i="2"/>
  <c r="CV51" i="2"/>
  <c r="CW51" i="2"/>
  <c r="CX51" i="2"/>
  <c r="CY51" i="2"/>
  <c r="CZ51" i="2"/>
  <c r="DA51" i="2"/>
  <c r="DB51" i="2"/>
  <c r="DC51" i="2"/>
  <c r="DD51" i="2"/>
  <c r="DF51" i="2"/>
  <c r="DG51" i="2"/>
  <c r="DH51" i="2"/>
  <c r="DI51" i="2"/>
  <c r="DK51" i="2"/>
  <c r="DL51" i="2"/>
  <c r="DM51" i="2"/>
  <c r="DN51" i="2"/>
  <c r="DP51" i="2"/>
  <c r="DQ51" i="2"/>
  <c r="DR51" i="2"/>
  <c r="DS51" i="2"/>
  <c r="DT51" i="2"/>
  <c r="DU51" i="2"/>
  <c r="DV51" i="2"/>
  <c r="DW51" i="2"/>
  <c r="DY51" i="2"/>
  <c r="DZ51" i="2"/>
  <c r="EA51" i="2"/>
  <c r="EB51" i="2"/>
  <c r="ED51" i="2"/>
  <c r="EE51" i="2"/>
  <c r="EF51" i="2"/>
  <c r="EG51" i="2"/>
  <c r="EH51" i="2"/>
  <c r="EJ51" i="2"/>
  <c r="EK51" i="2"/>
  <c r="EL51" i="2"/>
  <c r="EM51" i="2"/>
  <c r="EN51" i="2"/>
  <c r="EO51" i="2"/>
  <c r="EQ51" i="2"/>
  <c r="ER51" i="2"/>
  <c r="ES51" i="2"/>
  <c r="ET51" i="2"/>
  <c r="EV51" i="2"/>
  <c r="EW51" i="2"/>
  <c r="EX51" i="2"/>
  <c r="EY51" i="2"/>
  <c r="FA51" i="2"/>
  <c r="FB51" i="2"/>
  <c r="FC51" i="2"/>
  <c r="FD51" i="2"/>
  <c r="FE51" i="2"/>
  <c r="FG51" i="2"/>
  <c r="FH51" i="2"/>
  <c r="FI51" i="2"/>
  <c r="FJ51" i="2"/>
  <c r="FK51" i="2"/>
  <c r="FM51" i="2"/>
  <c r="FN51" i="2"/>
  <c r="FO51" i="2"/>
  <c r="FP51" i="2"/>
  <c r="FR51" i="2"/>
  <c r="FS51" i="2"/>
  <c r="FT51" i="2"/>
  <c r="FU51" i="2"/>
  <c r="FW51" i="2"/>
  <c r="FX51" i="2"/>
  <c r="FY51" i="2"/>
  <c r="FZ51" i="2"/>
  <c r="GB51" i="2"/>
  <c r="GC51" i="2"/>
  <c r="GD51" i="2"/>
  <c r="GE51" i="2"/>
  <c r="GG51" i="2"/>
  <c r="GH51" i="2"/>
  <c r="GI51" i="2"/>
  <c r="GJ51" i="2"/>
  <c r="GL51" i="2"/>
  <c r="GM51" i="2"/>
  <c r="GN51" i="2"/>
  <c r="GO51" i="2"/>
  <c r="B52" i="2"/>
  <c r="C52" i="2"/>
  <c r="D52" i="2"/>
  <c r="E52" i="2"/>
  <c r="F52" i="2"/>
  <c r="G52" i="2"/>
  <c r="H52" i="2"/>
  <c r="I52" i="2"/>
  <c r="J52" i="2"/>
  <c r="K52" i="2"/>
  <c r="L52" i="2"/>
  <c r="N52" i="2"/>
  <c r="O52" i="2"/>
  <c r="P52" i="2"/>
  <c r="Q52" i="2"/>
  <c r="R52" i="2"/>
  <c r="S52" i="2"/>
  <c r="T52" i="2"/>
  <c r="V52" i="2"/>
  <c r="W52" i="2"/>
  <c r="X52" i="2"/>
  <c r="AE52" i="2"/>
  <c r="AI52" i="2"/>
  <c r="AM52" i="2"/>
  <c r="AO52" i="2"/>
  <c r="AQ52" i="2"/>
  <c r="AS52" i="2"/>
  <c r="AU52" i="2"/>
  <c r="AW52" i="2"/>
  <c r="BA52" i="2"/>
  <c r="BC52" i="2"/>
  <c r="BE52" i="2"/>
  <c r="BG52" i="2"/>
  <c r="BK52" i="2"/>
  <c r="BP52" i="2"/>
  <c r="BQ52" i="2"/>
  <c r="BY52" i="2"/>
  <c r="BZ52" i="2"/>
  <c r="CB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U52" i="2"/>
  <c r="CV52" i="2"/>
  <c r="CW52" i="2"/>
  <c r="CX52" i="2"/>
  <c r="CY52" i="2"/>
  <c r="CZ52" i="2"/>
  <c r="DA52" i="2"/>
  <c r="DB52" i="2"/>
  <c r="DC52" i="2"/>
  <c r="DD52" i="2"/>
  <c r="DF52" i="2"/>
  <c r="DG52" i="2"/>
  <c r="DH52" i="2"/>
  <c r="DI52" i="2"/>
  <c r="DK52" i="2"/>
  <c r="DL52" i="2"/>
  <c r="DM52" i="2"/>
  <c r="DN52" i="2"/>
  <c r="DP52" i="2"/>
  <c r="DQ52" i="2"/>
  <c r="DR52" i="2"/>
  <c r="DS52" i="2"/>
  <c r="DT52" i="2"/>
  <c r="DU52" i="2"/>
  <c r="DV52" i="2"/>
  <c r="DW52" i="2"/>
  <c r="DY52" i="2"/>
  <c r="DZ52" i="2"/>
  <c r="EA52" i="2"/>
  <c r="EB52" i="2"/>
  <c r="ED52" i="2"/>
  <c r="EE52" i="2"/>
  <c r="EF52" i="2"/>
  <c r="EG52" i="2"/>
  <c r="EH52" i="2"/>
  <c r="EJ52" i="2"/>
  <c r="EK52" i="2"/>
  <c r="EL52" i="2"/>
  <c r="EM52" i="2"/>
  <c r="EN52" i="2"/>
  <c r="EO52" i="2"/>
  <c r="EQ52" i="2"/>
  <c r="ER52" i="2"/>
  <c r="ES52" i="2"/>
  <c r="ET52" i="2"/>
  <c r="EV52" i="2"/>
  <c r="EW52" i="2"/>
  <c r="EX52" i="2"/>
  <c r="EY52" i="2"/>
  <c r="FA52" i="2"/>
  <c r="FB52" i="2"/>
  <c r="FC52" i="2"/>
  <c r="FD52" i="2"/>
  <c r="FE52" i="2"/>
  <c r="FG52" i="2"/>
  <c r="FH52" i="2"/>
  <c r="FI52" i="2"/>
  <c r="FJ52" i="2"/>
  <c r="FK52" i="2"/>
  <c r="FM52" i="2"/>
  <c r="FN52" i="2"/>
  <c r="FO52" i="2"/>
  <c r="FP52" i="2"/>
  <c r="FR52" i="2"/>
  <c r="FS52" i="2"/>
  <c r="FT52" i="2"/>
  <c r="FU52" i="2"/>
  <c r="FW52" i="2"/>
  <c r="FX52" i="2"/>
  <c r="FY52" i="2"/>
  <c r="FZ52" i="2"/>
  <c r="GB52" i="2"/>
  <c r="GC52" i="2"/>
  <c r="GD52" i="2"/>
  <c r="GE52" i="2"/>
  <c r="GG52" i="2"/>
  <c r="GH52" i="2"/>
  <c r="GI52" i="2"/>
  <c r="GJ52" i="2"/>
  <c r="GL52" i="2"/>
  <c r="GM52" i="2"/>
  <c r="GN52" i="2"/>
  <c r="GO52" i="2"/>
  <c r="B53" i="2"/>
  <c r="C53" i="2"/>
  <c r="D53" i="2"/>
  <c r="E53" i="2"/>
  <c r="F53" i="2"/>
  <c r="G53" i="2"/>
  <c r="H53" i="2"/>
  <c r="I53" i="2"/>
  <c r="J53" i="2"/>
  <c r="K53" i="2"/>
  <c r="L53" i="2"/>
  <c r="N53" i="2"/>
  <c r="O53" i="2"/>
  <c r="P53" i="2"/>
  <c r="Q53" i="2"/>
  <c r="R53" i="2"/>
  <c r="S53" i="2"/>
  <c r="T53" i="2"/>
  <c r="V53" i="2"/>
  <c r="W53" i="2"/>
  <c r="X53" i="2"/>
  <c r="AE53" i="2"/>
  <c r="AI53" i="2"/>
  <c r="AM53" i="2"/>
  <c r="AO53" i="2"/>
  <c r="AQ53" i="2"/>
  <c r="AS53" i="2"/>
  <c r="AU53" i="2"/>
  <c r="AW53" i="2"/>
  <c r="BA53" i="2"/>
  <c r="BC53" i="2"/>
  <c r="BE53" i="2"/>
  <c r="BG53" i="2"/>
  <c r="BK53" i="2"/>
  <c r="BP53" i="2"/>
  <c r="BQ53" i="2"/>
  <c r="BY53" i="2"/>
  <c r="BZ53" i="2"/>
  <c r="CB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U53" i="2"/>
  <c r="CV53" i="2"/>
  <c r="CW53" i="2"/>
  <c r="CX53" i="2"/>
  <c r="CY53" i="2"/>
  <c r="CZ53" i="2"/>
  <c r="DA53" i="2"/>
  <c r="DB53" i="2"/>
  <c r="DC53" i="2"/>
  <c r="DD53" i="2"/>
  <c r="DF53" i="2"/>
  <c r="DG53" i="2"/>
  <c r="DH53" i="2"/>
  <c r="DI53" i="2"/>
  <c r="DK53" i="2"/>
  <c r="DL53" i="2"/>
  <c r="DM53" i="2"/>
  <c r="DN53" i="2"/>
  <c r="DP53" i="2"/>
  <c r="DQ53" i="2"/>
  <c r="DR53" i="2"/>
  <c r="DS53" i="2"/>
  <c r="DT53" i="2"/>
  <c r="DU53" i="2"/>
  <c r="DV53" i="2"/>
  <c r="DW53" i="2"/>
  <c r="DY53" i="2"/>
  <c r="DZ53" i="2"/>
  <c r="EA53" i="2"/>
  <c r="EB53" i="2"/>
  <c r="ED53" i="2"/>
  <c r="EE53" i="2"/>
  <c r="EF53" i="2"/>
  <c r="EG53" i="2"/>
  <c r="EH53" i="2"/>
  <c r="EJ53" i="2"/>
  <c r="EK53" i="2"/>
  <c r="EL53" i="2"/>
  <c r="EM53" i="2"/>
  <c r="EN53" i="2"/>
  <c r="EO53" i="2"/>
  <c r="EQ53" i="2"/>
  <c r="ER53" i="2"/>
  <c r="ES53" i="2"/>
  <c r="ET53" i="2"/>
  <c r="EV53" i="2"/>
  <c r="EW53" i="2"/>
  <c r="EX53" i="2"/>
  <c r="EY53" i="2"/>
  <c r="FA53" i="2"/>
  <c r="FB53" i="2"/>
  <c r="FC53" i="2"/>
  <c r="FD53" i="2"/>
  <c r="FE53" i="2"/>
  <c r="FG53" i="2"/>
  <c r="FH53" i="2"/>
  <c r="FI53" i="2"/>
  <c r="FJ53" i="2"/>
  <c r="FK53" i="2"/>
  <c r="FM53" i="2"/>
  <c r="FN53" i="2"/>
  <c r="FO53" i="2"/>
  <c r="FP53" i="2"/>
  <c r="FR53" i="2"/>
  <c r="FS53" i="2"/>
  <c r="FT53" i="2"/>
  <c r="FU53" i="2"/>
  <c r="FW53" i="2"/>
  <c r="FX53" i="2"/>
  <c r="FY53" i="2"/>
  <c r="FZ53" i="2"/>
  <c r="GB53" i="2"/>
  <c r="GC53" i="2"/>
  <c r="GD53" i="2"/>
  <c r="GE53" i="2"/>
  <c r="GG53" i="2"/>
  <c r="GH53" i="2"/>
  <c r="GI53" i="2"/>
  <c r="GJ53" i="2"/>
  <c r="GL53" i="2"/>
  <c r="GM53" i="2"/>
  <c r="GN53" i="2"/>
  <c r="GO53" i="2"/>
  <c r="B54" i="2"/>
  <c r="C54" i="2"/>
  <c r="D54" i="2"/>
  <c r="E54" i="2"/>
  <c r="F54" i="2"/>
  <c r="G54" i="2"/>
  <c r="H54" i="2"/>
  <c r="I54" i="2"/>
  <c r="J54" i="2"/>
  <c r="K54" i="2"/>
  <c r="L54" i="2"/>
  <c r="N54" i="2"/>
  <c r="O54" i="2"/>
  <c r="P54" i="2"/>
  <c r="Q54" i="2"/>
  <c r="R54" i="2"/>
  <c r="S54" i="2"/>
  <c r="T54" i="2"/>
  <c r="V54" i="2"/>
  <c r="W54" i="2"/>
  <c r="X54" i="2"/>
  <c r="AE54" i="2"/>
  <c r="AI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BA54" i="2"/>
  <c r="BC54" i="2"/>
  <c r="BE54" i="2"/>
  <c r="BG54" i="2"/>
  <c r="BK54" i="2"/>
  <c r="BL54" i="2"/>
  <c r="BP54" i="2"/>
  <c r="BQ54" i="2"/>
  <c r="BY54" i="2"/>
  <c r="BZ54" i="2"/>
  <c r="CB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U54" i="2"/>
  <c r="CV54" i="2"/>
  <c r="CW54" i="2"/>
  <c r="CX54" i="2"/>
  <c r="CY54" i="2"/>
  <c r="CZ54" i="2"/>
  <c r="DA54" i="2"/>
  <c r="DB54" i="2"/>
  <c r="DC54" i="2"/>
  <c r="DD54" i="2"/>
  <c r="DF54" i="2"/>
  <c r="DG54" i="2"/>
  <c r="DH54" i="2"/>
  <c r="DI54" i="2"/>
  <c r="DK54" i="2"/>
  <c r="DL54" i="2"/>
  <c r="DM54" i="2"/>
  <c r="DN54" i="2"/>
  <c r="DP54" i="2"/>
  <c r="DQ54" i="2"/>
  <c r="DR54" i="2"/>
  <c r="DS54" i="2"/>
  <c r="DT54" i="2"/>
  <c r="DU54" i="2"/>
  <c r="DV54" i="2"/>
  <c r="DW54" i="2"/>
  <c r="DY54" i="2"/>
  <c r="DZ54" i="2"/>
  <c r="EA54" i="2"/>
  <c r="EB54" i="2"/>
  <c r="ED54" i="2"/>
  <c r="EE54" i="2"/>
  <c r="EF54" i="2"/>
  <c r="EG54" i="2"/>
  <c r="EH54" i="2"/>
  <c r="EJ54" i="2"/>
  <c r="EK54" i="2"/>
  <c r="EL54" i="2"/>
  <c r="EM54" i="2"/>
  <c r="EN54" i="2"/>
  <c r="EO54" i="2"/>
  <c r="EQ54" i="2"/>
  <c r="ER54" i="2"/>
  <c r="ES54" i="2"/>
  <c r="ET54" i="2"/>
  <c r="EV54" i="2"/>
  <c r="EW54" i="2"/>
  <c r="EX54" i="2"/>
  <c r="EY54" i="2"/>
  <c r="FA54" i="2"/>
  <c r="FB54" i="2"/>
  <c r="FC54" i="2"/>
  <c r="FD54" i="2"/>
  <c r="FE54" i="2"/>
  <c r="FG54" i="2"/>
  <c r="FH54" i="2"/>
  <c r="FI54" i="2"/>
  <c r="FJ54" i="2"/>
  <c r="FK54" i="2"/>
  <c r="FM54" i="2"/>
  <c r="FN54" i="2"/>
  <c r="FO54" i="2"/>
  <c r="FP54" i="2"/>
  <c r="FR54" i="2"/>
  <c r="FS54" i="2"/>
  <c r="FT54" i="2"/>
  <c r="FU54" i="2"/>
  <c r="FW54" i="2"/>
  <c r="FX54" i="2"/>
  <c r="FY54" i="2"/>
  <c r="FZ54" i="2"/>
  <c r="GB54" i="2"/>
  <c r="GC54" i="2"/>
  <c r="GD54" i="2"/>
  <c r="GE54" i="2"/>
  <c r="GG54" i="2"/>
  <c r="GH54" i="2"/>
  <c r="GI54" i="2"/>
  <c r="GJ54" i="2"/>
  <c r="GL54" i="2"/>
  <c r="GM54" i="2"/>
  <c r="GN54" i="2"/>
  <c r="GO54" i="2"/>
  <c r="B55" i="2"/>
  <c r="C55" i="2"/>
  <c r="D55" i="2"/>
  <c r="E55" i="2"/>
  <c r="F55" i="2"/>
  <c r="G55" i="2"/>
  <c r="H55" i="2"/>
  <c r="I55" i="2"/>
  <c r="J55" i="2"/>
  <c r="K55" i="2"/>
  <c r="L55" i="2"/>
  <c r="N55" i="2"/>
  <c r="O55" i="2"/>
  <c r="P55" i="2"/>
  <c r="Q55" i="2"/>
  <c r="R55" i="2"/>
  <c r="S55" i="2"/>
  <c r="T55" i="2"/>
  <c r="V55" i="2"/>
  <c r="W55" i="2"/>
  <c r="X55" i="2"/>
  <c r="AE55" i="2"/>
  <c r="AI55" i="2"/>
  <c r="AM55" i="2"/>
  <c r="AO55" i="2"/>
  <c r="AQ55" i="2"/>
  <c r="AS55" i="2"/>
  <c r="AU55" i="2"/>
  <c r="AW55" i="2"/>
  <c r="BA55" i="2"/>
  <c r="BC55" i="2"/>
  <c r="BE55" i="2"/>
  <c r="BG55" i="2"/>
  <c r="BK55" i="2"/>
  <c r="BP55" i="2"/>
  <c r="BQ55" i="2"/>
  <c r="BY55" i="2"/>
  <c r="BZ55" i="2"/>
  <c r="CB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U55" i="2"/>
  <c r="CV55" i="2"/>
  <c r="CW55" i="2"/>
  <c r="CX55" i="2"/>
  <c r="CY55" i="2"/>
  <c r="CZ55" i="2"/>
  <c r="DA55" i="2"/>
  <c r="DB55" i="2"/>
  <c r="DC55" i="2"/>
  <c r="DD55" i="2"/>
  <c r="DF55" i="2"/>
  <c r="DG55" i="2"/>
  <c r="DH55" i="2"/>
  <c r="DI55" i="2"/>
  <c r="DK55" i="2"/>
  <c r="DL55" i="2"/>
  <c r="DM55" i="2"/>
  <c r="DN55" i="2"/>
  <c r="DP55" i="2"/>
  <c r="DQ55" i="2"/>
  <c r="DR55" i="2"/>
  <c r="DS55" i="2"/>
  <c r="DT55" i="2"/>
  <c r="DU55" i="2"/>
  <c r="DV55" i="2"/>
  <c r="DW55" i="2"/>
  <c r="DY55" i="2"/>
  <c r="DZ55" i="2"/>
  <c r="EA55" i="2"/>
  <c r="EB55" i="2"/>
  <c r="ED55" i="2"/>
  <c r="EE55" i="2"/>
  <c r="EF55" i="2"/>
  <c r="EG55" i="2"/>
  <c r="EH55" i="2"/>
  <c r="EJ55" i="2"/>
  <c r="EK55" i="2"/>
  <c r="EL55" i="2"/>
  <c r="EM55" i="2"/>
  <c r="EN55" i="2"/>
  <c r="EO55" i="2"/>
  <c r="EQ55" i="2"/>
  <c r="ER55" i="2"/>
  <c r="ES55" i="2"/>
  <c r="ET55" i="2"/>
  <c r="EV55" i="2"/>
  <c r="EW55" i="2"/>
  <c r="EX55" i="2"/>
  <c r="EY55" i="2"/>
  <c r="FA55" i="2"/>
  <c r="FB55" i="2"/>
  <c r="FC55" i="2"/>
  <c r="FD55" i="2"/>
  <c r="FE55" i="2"/>
  <c r="FG55" i="2"/>
  <c r="FH55" i="2"/>
  <c r="FI55" i="2"/>
  <c r="FJ55" i="2"/>
  <c r="FK55" i="2"/>
  <c r="FM55" i="2"/>
  <c r="FN55" i="2"/>
  <c r="FO55" i="2"/>
  <c r="FP55" i="2"/>
  <c r="FR55" i="2"/>
  <c r="FS55" i="2"/>
  <c r="FT55" i="2"/>
  <c r="FU55" i="2"/>
  <c r="FW55" i="2"/>
  <c r="FX55" i="2"/>
  <c r="FY55" i="2"/>
  <c r="FZ55" i="2"/>
  <c r="GB55" i="2"/>
  <c r="GC55" i="2"/>
  <c r="GD55" i="2"/>
  <c r="GE55" i="2"/>
  <c r="GG55" i="2"/>
  <c r="GH55" i="2"/>
  <c r="GI55" i="2"/>
  <c r="GJ55" i="2"/>
  <c r="GL55" i="2"/>
  <c r="GM55" i="2"/>
  <c r="GN55" i="2"/>
  <c r="GO55" i="2"/>
  <c r="B56" i="2"/>
  <c r="C56" i="2"/>
  <c r="D56" i="2"/>
  <c r="E56" i="2"/>
  <c r="F56" i="2"/>
  <c r="G56" i="2"/>
  <c r="H56" i="2"/>
  <c r="I56" i="2"/>
  <c r="J56" i="2"/>
  <c r="K56" i="2"/>
  <c r="L56" i="2"/>
  <c r="N56" i="2"/>
  <c r="O56" i="2"/>
  <c r="P56" i="2"/>
  <c r="Q56" i="2"/>
  <c r="R56" i="2"/>
  <c r="S56" i="2"/>
  <c r="T56" i="2"/>
  <c r="V56" i="2"/>
  <c r="W56" i="2"/>
  <c r="X56" i="2"/>
  <c r="AE56" i="2"/>
  <c r="AI56" i="2"/>
  <c r="AM56" i="2"/>
  <c r="AO56" i="2"/>
  <c r="AQ56" i="2"/>
  <c r="AS56" i="2"/>
  <c r="AU56" i="2"/>
  <c r="AW56" i="2"/>
  <c r="BA56" i="2"/>
  <c r="BC56" i="2"/>
  <c r="BE56" i="2"/>
  <c r="BG56" i="2"/>
  <c r="BK56" i="2"/>
  <c r="BP56" i="2"/>
  <c r="BQ56" i="2"/>
  <c r="BY56" i="2"/>
  <c r="BZ56" i="2"/>
  <c r="CB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U56" i="2"/>
  <c r="CV56" i="2"/>
  <c r="CW56" i="2"/>
  <c r="CX56" i="2"/>
  <c r="CY56" i="2"/>
  <c r="CZ56" i="2"/>
  <c r="DA56" i="2"/>
  <c r="DB56" i="2"/>
  <c r="DC56" i="2"/>
  <c r="DD56" i="2"/>
  <c r="DF56" i="2"/>
  <c r="DG56" i="2"/>
  <c r="DH56" i="2"/>
  <c r="DI56" i="2"/>
  <c r="DK56" i="2"/>
  <c r="DL56" i="2"/>
  <c r="DM56" i="2"/>
  <c r="DN56" i="2"/>
  <c r="DP56" i="2"/>
  <c r="DQ56" i="2"/>
  <c r="DR56" i="2"/>
  <c r="DS56" i="2"/>
  <c r="DT56" i="2"/>
  <c r="DU56" i="2"/>
  <c r="DV56" i="2"/>
  <c r="DW56" i="2"/>
  <c r="DY56" i="2"/>
  <c r="DZ56" i="2"/>
  <c r="EA56" i="2"/>
  <c r="EB56" i="2"/>
  <c r="ED56" i="2"/>
  <c r="EE56" i="2"/>
  <c r="EF56" i="2"/>
  <c r="EG56" i="2"/>
  <c r="EH56" i="2"/>
  <c r="EJ56" i="2"/>
  <c r="EK56" i="2"/>
  <c r="EL56" i="2"/>
  <c r="EM56" i="2"/>
  <c r="EN56" i="2"/>
  <c r="EO56" i="2"/>
  <c r="EQ56" i="2"/>
  <c r="ER56" i="2"/>
  <c r="ES56" i="2"/>
  <c r="ET56" i="2"/>
  <c r="EV56" i="2"/>
  <c r="EW56" i="2"/>
  <c r="EX56" i="2"/>
  <c r="EY56" i="2"/>
  <c r="FA56" i="2"/>
  <c r="FB56" i="2"/>
  <c r="FC56" i="2"/>
  <c r="FD56" i="2"/>
  <c r="FE56" i="2"/>
  <c r="FG56" i="2"/>
  <c r="FH56" i="2"/>
  <c r="FI56" i="2"/>
  <c r="FJ56" i="2"/>
  <c r="FK56" i="2"/>
  <c r="FM56" i="2"/>
  <c r="FN56" i="2"/>
  <c r="FO56" i="2"/>
  <c r="FP56" i="2"/>
  <c r="FR56" i="2"/>
  <c r="FS56" i="2"/>
  <c r="FT56" i="2"/>
  <c r="FU56" i="2"/>
  <c r="FW56" i="2"/>
  <c r="FX56" i="2"/>
  <c r="FY56" i="2"/>
  <c r="FZ56" i="2"/>
  <c r="GB56" i="2"/>
  <c r="GC56" i="2"/>
  <c r="GD56" i="2"/>
  <c r="GE56" i="2"/>
  <c r="GG56" i="2"/>
  <c r="GH56" i="2"/>
  <c r="GI56" i="2"/>
  <c r="GJ56" i="2"/>
  <c r="GL56" i="2"/>
  <c r="GM56" i="2"/>
  <c r="GN56" i="2"/>
  <c r="GO56" i="2"/>
  <c r="B57" i="2"/>
  <c r="C57" i="2"/>
  <c r="D57" i="2"/>
  <c r="E57" i="2"/>
  <c r="F57" i="2"/>
  <c r="G57" i="2"/>
  <c r="H57" i="2"/>
  <c r="I57" i="2"/>
  <c r="J57" i="2"/>
  <c r="K57" i="2"/>
  <c r="L57" i="2"/>
  <c r="N57" i="2"/>
  <c r="O57" i="2"/>
  <c r="P57" i="2"/>
  <c r="Q57" i="2"/>
  <c r="R57" i="2"/>
  <c r="S57" i="2"/>
  <c r="T57" i="2"/>
  <c r="V57" i="2"/>
  <c r="W57" i="2"/>
  <c r="X57" i="2"/>
  <c r="AE57" i="2"/>
  <c r="AI57" i="2"/>
  <c r="AM57" i="2"/>
  <c r="AO57" i="2"/>
  <c r="AQ57" i="2"/>
  <c r="AS57" i="2"/>
  <c r="AU57" i="2"/>
  <c r="AW57" i="2"/>
  <c r="BA57" i="2"/>
  <c r="BC57" i="2"/>
  <c r="BE57" i="2"/>
  <c r="BG57" i="2"/>
  <c r="BK57" i="2"/>
  <c r="BP57" i="2"/>
  <c r="BQ57" i="2"/>
  <c r="BY57" i="2"/>
  <c r="BZ57" i="2"/>
  <c r="CB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U57" i="2"/>
  <c r="CV57" i="2"/>
  <c r="CW57" i="2"/>
  <c r="CX57" i="2"/>
  <c r="CY57" i="2"/>
  <c r="CZ57" i="2"/>
  <c r="DA57" i="2"/>
  <c r="DB57" i="2"/>
  <c r="DC57" i="2"/>
  <c r="DD57" i="2"/>
  <c r="DF57" i="2"/>
  <c r="DG57" i="2"/>
  <c r="DH57" i="2"/>
  <c r="DI57" i="2"/>
  <c r="DK57" i="2"/>
  <c r="DL57" i="2"/>
  <c r="DM57" i="2"/>
  <c r="DN57" i="2"/>
  <c r="DP57" i="2"/>
  <c r="DQ57" i="2"/>
  <c r="DR57" i="2"/>
  <c r="DS57" i="2"/>
  <c r="DT57" i="2"/>
  <c r="DU57" i="2"/>
  <c r="DV57" i="2"/>
  <c r="DW57" i="2"/>
  <c r="DY57" i="2"/>
  <c r="DZ57" i="2"/>
  <c r="EA57" i="2"/>
  <c r="EB57" i="2"/>
  <c r="ED57" i="2"/>
  <c r="EE57" i="2"/>
  <c r="EF57" i="2"/>
  <c r="EG57" i="2"/>
  <c r="EH57" i="2"/>
  <c r="EJ57" i="2"/>
  <c r="EK57" i="2"/>
  <c r="EL57" i="2"/>
  <c r="EM57" i="2"/>
  <c r="EN57" i="2"/>
  <c r="EO57" i="2"/>
  <c r="EQ57" i="2"/>
  <c r="ER57" i="2"/>
  <c r="ES57" i="2"/>
  <c r="ET57" i="2"/>
  <c r="EV57" i="2"/>
  <c r="EW57" i="2"/>
  <c r="EX57" i="2"/>
  <c r="EY57" i="2"/>
  <c r="FA57" i="2"/>
  <c r="FB57" i="2"/>
  <c r="FC57" i="2"/>
  <c r="FD57" i="2"/>
  <c r="FE57" i="2"/>
  <c r="FG57" i="2"/>
  <c r="FH57" i="2"/>
  <c r="FI57" i="2"/>
  <c r="FJ57" i="2"/>
  <c r="FK57" i="2"/>
  <c r="FM57" i="2"/>
  <c r="FN57" i="2"/>
  <c r="FO57" i="2"/>
  <c r="FP57" i="2"/>
  <c r="FR57" i="2"/>
  <c r="FS57" i="2"/>
  <c r="FT57" i="2"/>
  <c r="FU57" i="2"/>
  <c r="FW57" i="2"/>
  <c r="FX57" i="2"/>
  <c r="FY57" i="2"/>
  <c r="FZ57" i="2"/>
  <c r="GB57" i="2"/>
  <c r="GC57" i="2"/>
  <c r="GD57" i="2"/>
  <c r="GE57" i="2"/>
  <c r="GG57" i="2"/>
  <c r="GH57" i="2"/>
  <c r="GI57" i="2"/>
  <c r="GJ57" i="2"/>
  <c r="GL57" i="2"/>
  <c r="GM57" i="2"/>
  <c r="GN57" i="2"/>
  <c r="GO57" i="2"/>
  <c r="B58" i="2"/>
  <c r="C58" i="2"/>
  <c r="D58" i="2"/>
  <c r="E58" i="2"/>
  <c r="F58" i="2"/>
  <c r="G58" i="2"/>
  <c r="H58" i="2"/>
  <c r="I58" i="2"/>
  <c r="J58" i="2"/>
  <c r="K58" i="2"/>
  <c r="L58" i="2"/>
  <c r="N58" i="2"/>
  <c r="O58" i="2"/>
  <c r="P58" i="2"/>
  <c r="Q58" i="2"/>
  <c r="R58" i="2"/>
  <c r="S58" i="2"/>
  <c r="T58" i="2"/>
  <c r="V58" i="2"/>
  <c r="W58" i="2"/>
  <c r="X58" i="2"/>
  <c r="AE58" i="2"/>
  <c r="AI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BA58" i="2"/>
  <c r="BC58" i="2"/>
  <c r="BE58" i="2"/>
  <c r="BG58" i="2"/>
  <c r="BK58" i="2"/>
  <c r="BL58" i="2"/>
  <c r="BP58" i="2"/>
  <c r="BY58" i="2"/>
  <c r="BZ58" i="2"/>
  <c r="CB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U58" i="2"/>
  <c r="CV58" i="2"/>
  <c r="CW58" i="2"/>
  <c r="CX58" i="2"/>
  <c r="CY58" i="2"/>
  <c r="CZ58" i="2"/>
  <c r="DA58" i="2"/>
  <c r="DB58" i="2"/>
  <c r="DC58" i="2"/>
  <c r="DD58" i="2"/>
  <c r="DF58" i="2"/>
  <c r="DG58" i="2"/>
  <c r="DH58" i="2"/>
  <c r="DI58" i="2"/>
  <c r="DK58" i="2"/>
  <c r="DL58" i="2"/>
  <c r="DM58" i="2"/>
  <c r="DN58" i="2"/>
  <c r="DP58" i="2"/>
  <c r="DQ58" i="2"/>
  <c r="DR58" i="2"/>
  <c r="DS58" i="2"/>
  <c r="DT58" i="2"/>
  <c r="DU58" i="2"/>
  <c r="DV58" i="2"/>
  <c r="DW58" i="2"/>
  <c r="DY58" i="2"/>
  <c r="DZ58" i="2"/>
  <c r="EA58" i="2"/>
  <c r="EB58" i="2"/>
  <c r="ED58" i="2"/>
  <c r="EE58" i="2"/>
  <c r="EF58" i="2"/>
  <c r="EG58" i="2"/>
  <c r="EH58" i="2"/>
  <c r="EJ58" i="2"/>
  <c r="EK58" i="2"/>
  <c r="EL58" i="2"/>
  <c r="EM58" i="2"/>
  <c r="EN58" i="2"/>
  <c r="EO58" i="2"/>
  <c r="EQ58" i="2"/>
  <c r="ER58" i="2"/>
  <c r="ES58" i="2"/>
  <c r="ET58" i="2"/>
  <c r="EV58" i="2"/>
  <c r="EW58" i="2"/>
  <c r="EX58" i="2"/>
  <c r="EY58" i="2"/>
  <c r="FA58" i="2"/>
  <c r="FB58" i="2"/>
  <c r="FC58" i="2"/>
  <c r="FD58" i="2"/>
  <c r="FE58" i="2"/>
  <c r="FG58" i="2"/>
  <c r="FH58" i="2"/>
  <c r="FI58" i="2"/>
  <c r="FJ58" i="2"/>
  <c r="FK58" i="2"/>
  <c r="FM58" i="2"/>
  <c r="FN58" i="2"/>
  <c r="FO58" i="2"/>
  <c r="FP58" i="2"/>
  <c r="FR58" i="2"/>
  <c r="FS58" i="2"/>
  <c r="FT58" i="2"/>
  <c r="FU58" i="2"/>
  <c r="FW58" i="2"/>
  <c r="FX58" i="2"/>
  <c r="FY58" i="2"/>
  <c r="FZ58" i="2"/>
  <c r="GB58" i="2"/>
  <c r="GC58" i="2"/>
  <c r="GD58" i="2"/>
  <c r="GE58" i="2"/>
  <c r="GG58" i="2"/>
  <c r="GH58" i="2"/>
  <c r="GI58" i="2"/>
  <c r="GJ58" i="2"/>
  <c r="GL58" i="2"/>
  <c r="GM58" i="2"/>
  <c r="GN58" i="2"/>
  <c r="GO58" i="2"/>
  <c r="B59" i="2"/>
  <c r="C59" i="2"/>
  <c r="D59" i="2"/>
  <c r="E59" i="2"/>
  <c r="F59" i="2"/>
  <c r="G59" i="2"/>
  <c r="H59" i="2"/>
  <c r="I59" i="2"/>
  <c r="J59" i="2"/>
  <c r="K59" i="2"/>
  <c r="L59" i="2"/>
  <c r="N59" i="2"/>
  <c r="O59" i="2"/>
  <c r="P59" i="2"/>
  <c r="Q59" i="2"/>
  <c r="R59" i="2"/>
  <c r="S59" i="2"/>
  <c r="T59" i="2"/>
  <c r="V59" i="2"/>
  <c r="W59" i="2"/>
  <c r="X59" i="2"/>
  <c r="AE59" i="2"/>
  <c r="AI59" i="2"/>
  <c r="AM59" i="2"/>
  <c r="AO59" i="2"/>
  <c r="AQ59" i="2"/>
  <c r="AS59" i="2"/>
  <c r="AU59" i="2"/>
  <c r="AW59" i="2"/>
  <c r="BA59" i="2"/>
  <c r="BC59" i="2"/>
  <c r="BE59" i="2"/>
  <c r="BG59" i="2"/>
  <c r="BK59" i="2"/>
  <c r="BP59" i="2"/>
  <c r="BY59" i="2"/>
  <c r="BZ59" i="2"/>
  <c r="CB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U59" i="2"/>
  <c r="CV59" i="2"/>
  <c r="CW59" i="2"/>
  <c r="CX59" i="2"/>
  <c r="CY59" i="2"/>
  <c r="CZ59" i="2"/>
  <c r="DA59" i="2"/>
  <c r="DB59" i="2"/>
  <c r="DC59" i="2"/>
  <c r="DD59" i="2"/>
  <c r="DF59" i="2"/>
  <c r="DG59" i="2"/>
  <c r="DH59" i="2"/>
  <c r="DI59" i="2"/>
  <c r="DK59" i="2"/>
  <c r="DL59" i="2"/>
  <c r="DM59" i="2"/>
  <c r="DN59" i="2"/>
  <c r="DP59" i="2"/>
  <c r="DQ59" i="2"/>
  <c r="DR59" i="2"/>
  <c r="DS59" i="2"/>
  <c r="DT59" i="2"/>
  <c r="DU59" i="2"/>
  <c r="DV59" i="2"/>
  <c r="DW59" i="2"/>
  <c r="DY59" i="2"/>
  <c r="DZ59" i="2"/>
  <c r="EA59" i="2"/>
  <c r="EB59" i="2"/>
  <c r="ED59" i="2"/>
  <c r="EE59" i="2"/>
  <c r="EF59" i="2"/>
  <c r="EG59" i="2"/>
  <c r="EH59" i="2"/>
  <c r="EJ59" i="2"/>
  <c r="EK59" i="2"/>
  <c r="EL59" i="2"/>
  <c r="EM59" i="2"/>
  <c r="EN59" i="2"/>
  <c r="EO59" i="2"/>
  <c r="EQ59" i="2"/>
  <c r="ER59" i="2"/>
  <c r="ES59" i="2"/>
  <c r="ET59" i="2"/>
  <c r="EV59" i="2"/>
  <c r="EW59" i="2"/>
  <c r="EX59" i="2"/>
  <c r="EY59" i="2"/>
  <c r="FA59" i="2"/>
  <c r="FB59" i="2"/>
  <c r="FC59" i="2"/>
  <c r="FD59" i="2"/>
  <c r="FE59" i="2"/>
  <c r="FG59" i="2"/>
  <c r="FH59" i="2"/>
  <c r="FI59" i="2"/>
  <c r="FJ59" i="2"/>
  <c r="FK59" i="2"/>
  <c r="FM59" i="2"/>
  <c r="FN59" i="2"/>
  <c r="FO59" i="2"/>
  <c r="FP59" i="2"/>
  <c r="FR59" i="2"/>
  <c r="FS59" i="2"/>
  <c r="FT59" i="2"/>
  <c r="FU59" i="2"/>
  <c r="FW59" i="2"/>
  <c r="FX59" i="2"/>
  <c r="FY59" i="2"/>
  <c r="FZ59" i="2"/>
  <c r="GB59" i="2"/>
  <c r="GC59" i="2"/>
  <c r="GD59" i="2"/>
  <c r="GE59" i="2"/>
  <c r="GG59" i="2"/>
  <c r="GH59" i="2"/>
  <c r="GI59" i="2"/>
  <c r="GJ59" i="2"/>
  <c r="GL59" i="2"/>
  <c r="GM59" i="2"/>
  <c r="GN59" i="2"/>
  <c r="GO59" i="2"/>
  <c r="B60" i="2"/>
  <c r="C60" i="2"/>
  <c r="D60" i="2"/>
  <c r="E60" i="2"/>
  <c r="F60" i="2"/>
  <c r="G60" i="2"/>
  <c r="H60" i="2"/>
  <c r="I60" i="2"/>
  <c r="J60" i="2"/>
  <c r="K60" i="2"/>
  <c r="L60" i="2"/>
  <c r="N60" i="2"/>
  <c r="O60" i="2"/>
  <c r="P60" i="2"/>
  <c r="Q60" i="2"/>
  <c r="R60" i="2"/>
  <c r="S60" i="2"/>
  <c r="T60" i="2"/>
  <c r="V60" i="2"/>
  <c r="W60" i="2"/>
  <c r="X60" i="2"/>
  <c r="AE60" i="2"/>
  <c r="AI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BA60" i="2"/>
  <c r="BC60" i="2"/>
  <c r="BE60" i="2"/>
  <c r="BG60" i="2"/>
  <c r="BK60" i="2"/>
  <c r="BL60" i="2"/>
  <c r="BM60" i="2"/>
  <c r="BP60" i="2"/>
  <c r="BY60" i="2"/>
  <c r="BZ60" i="2"/>
  <c r="CB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U60" i="2"/>
  <c r="CV60" i="2"/>
  <c r="CW60" i="2"/>
  <c r="CX60" i="2"/>
  <c r="CY60" i="2"/>
  <c r="CZ60" i="2"/>
  <c r="DA60" i="2"/>
  <c r="DB60" i="2"/>
  <c r="DC60" i="2"/>
  <c r="DD60" i="2"/>
  <c r="DF60" i="2"/>
  <c r="DG60" i="2"/>
  <c r="DH60" i="2"/>
  <c r="DI60" i="2"/>
  <c r="DK60" i="2"/>
  <c r="DL60" i="2"/>
  <c r="DM60" i="2"/>
  <c r="DN60" i="2"/>
  <c r="DP60" i="2"/>
  <c r="DQ60" i="2"/>
  <c r="DR60" i="2"/>
  <c r="DS60" i="2"/>
  <c r="DT60" i="2"/>
  <c r="DU60" i="2"/>
  <c r="DV60" i="2"/>
  <c r="DW60" i="2"/>
  <c r="DY60" i="2"/>
  <c r="DZ60" i="2"/>
  <c r="EA60" i="2"/>
  <c r="EB60" i="2"/>
  <c r="ED60" i="2"/>
  <c r="EE60" i="2"/>
  <c r="EF60" i="2"/>
  <c r="EG60" i="2"/>
  <c r="EH60" i="2"/>
  <c r="EJ60" i="2"/>
  <c r="EK60" i="2"/>
  <c r="EL60" i="2"/>
  <c r="EM60" i="2"/>
  <c r="EN60" i="2"/>
  <c r="EO60" i="2"/>
  <c r="EQ60" i="2"/>
  <c r="ER60" i="2"/>
  <c r="ES60" i="2"/>
  <c r="ET60" i="2"/>
  <c r="EV60" i="2"/>
  <c r="EW60" i="2"/>
  <c r="EX60" i="2"/>
  <c r="EY60" i="2"/>
  <c r="FA60" i="2"/>
  <c r="FB60" i="2"/>
  <c r="FC60" i="2"/>
  <c r="FD60" i="2"/>
  <c r="FE60" i="2"/>
  <c r="FG60" i="2"/>
  <c r="FH60" i="2"/>
  <c r="FI60" i="2"/>
  <c r="FJ60" i="2"/>
  <c r="FK60" i="2"/>
  <c r="FM60" i="2"/>
  <c r="FN60" i="2"/>
  <c r="FO60" i="2"/>
  <c r="FP60" i="2"/>
  <c r="FR60" i="2"/>
  <c r="FS60" i="2"/>
  <c r="FT60" i="2"/>
  <c r="FU60" i="2"/>
  <c r="FW60" i="2"/>
  <c r="FX60" i="2"/>
  <c r="FY60" i="2"/>
  <c r="FZ60" i="2"/>
  <c r="GB60" i="2"/>
  <c r="GC60" i="2"/>
  <c r="GD60" i="2"/>
  <c r="GE60" i="2"/>
  <c r="GG60" i="2"/>
  <c r="GH60" i="2"/>
  <c r="GI60" i="2"/>
  <c r="GJ60" i="2"/>
  <c r="GL60" i="2"/>
  <c r="GM60" i="2"/>
  <c r="GN60" i="2"/>
  <c r="GO60" i="2"/>
  <c r="B61" i="2"/>
  <c r="C61" i="2"/>
  <c r="D61" i="2"/>
  <c r="E61" i="2"/>
  <c r="F61" i="2"/>
  <c r="G61" i="2"/>
  <c r="H61" i="2"/>
  <c r="I61" i="2"/>
  <c r="J61" i="2"/>
  <c r="K61" i="2"/>
  <c r="L61" i="2"/>
  <c r="N61" i="2"/>
  <c r="O61" i="2"/>
  <c r="P61" i="2"/>
  <c r="Q61" i="2"/>
  <c r="R61" i="2"/>
  <c r="S61" i="2"/>
  <c r="T61" i="2"/>
  <c r="V61" i="2"/>
  <c r="W61" i="2"/>
  <c r="X61" i="2"/>
  <c r="AE61" i="2"/>
  <c r="AI61" i="2"/>
  <c r="AM61" i="2"/>
  <c r="AO61" i="2"/>
  <c r="AQ61" i="2"/>
  <c r="AS61" i="2"/>
  <c r="AU61" i="2"/>
  <c r="AW61" i="2"/>
  <c r="BA61" i="2"/>
  <c r="BC61" i="2"/>
  <c r="BE61" i="2"/>
  <c r="BG61" i="2"/>
  <c r="BK61" i="2"/>
  <c r="BM61" i="2"/>
  <c r="BP61" i="2"/>
  <c r="BY61" i="2"/>
  <c r="BZ61" i="2"/>
  <c r="CB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U61" i="2"/>
  <c r="CV61" i="2"/>
  <c r="CW61" i="2"/>
  <c r="CX61" i="2"/>
  <c r="CY61" i="2"/>
  <c r="CZ61" i="2"/>
  <c r="DA61" i="2"/>
  <c r="DB61" i="2"/>
  <c r="DC61" i="2"/>
  <c r="DD61" i="2"/>
  <c r="DF61" i="2"/>
  <c r="DG61" i="2"/>
  <c r="DH61" i="2"/>
  <c r="DI61" i="2"/>
  <c r="DK61" i="2"/>
  <c r="DL61" i="2"/>
  <c r="DM61" i="2"/>
  <c r="DN61" i="2"/>
  <c r="DP61" i="2"/>
  <c r="DQ61" i="2"/>
  <c r="DR61" i="2"/>
  <c r="DS61" i="2"/>
  <c r="DT61" i="2"/>
  <c r="DU61" i="2"/>
  <c r="DV61" i="2"/>
  <c r="DW61" i="2"/>
  <c r="DY61" i="2"/>
  <c r="DZ61" i="2"/>
  <c r="EA61" i="2"/>
  <c r="EB61" i="2"/>
  <c r="ED61" i="2"/>
  <c r="EE61" i="2"/>
  <c r="EF61" i="2"/>
  <c r="EG61" i="2"/>
  <c r="EH61" i="2"/>
  <c r="EJ61" i="2"/>
  <c r="EK61" i="2"/>
  <c r="EL61" i="2"/>
  <c r="EM61" i="2"/>
  <c r="EN61" i="2"/>
  <c r="EO61" i="2"/>
  <c r="EQ61" i="2"/>
  <c r="ER61" i="2"/>
  <c r="ES61" i="2"/>
  <c r="ET61" i="2"/>
  <c r="EV61" i="2"/>
  <c r="EW61" i="2"/>
  <c r="EX61" i="2"/>
  <c r="EY61" i="2"/>
  <c r="FA61" i="2"/>
  <c r="FB61" i="2"/>
  <c r="FC61" i="2"/>
  <c r="FD61" i="2"/>
  <c r="FE61" i="2"/>
  <c r="FG61" i="2"/>
  <c r="FH61" i="2"/>
  <c r="FI61" i="2"/>
  <c r="FJ61" i="2"/>
  <c r="FK61" i="2"/>
  <c r="FM61" i="2"/>
  <c r="FN61" i="2"/>
  <c r="FO61" i="2"/>
  <c r="FP61" i="2"/>
  <c r="FR61" i="2"/>
  <c r="FS61" i="2"/>
  <c r="FT61" i="2"/>
  <c r="FU61" i="2"/>
  <c r="FW61" i="2"/>
  <c r="FX61" i="2"/>
  <c r="FY61" i="2"/>
  <c r="FZ61" i="2"/>
  <c r="GB61" i="2"/>
  <c r="GC61" i="2"/>
  <c r="GD61" i="2"/>
  <c r="GE61" i="2"/>
  <c r="GG61" i="2"/>
  <c r="GH61" i="2"/>
  <c r="GI61" i="2"/>
  <c r="GJ61" i="2"/>
  <c r="GL61" i="2"/>
  <c r="GM61" i="2"/>
  <c r="GN61" i="2"/>
  <c r="GO61" i="2"/>
  <c r="B62" i="2"/>
  <c r="C62" i="2"/>
  <c r="D62" i="2"/>
  <c r="E62" i="2"/>
  <c r="F62" i="2"/>
  <c r="G62" i="2"/>
  <c r="H62" i="2"/>
  <c r="I62" i="2"/>
  <c r="J62" i="2"/>
  <c r="K62" i="2"/>
  <c r="L62" i="2"/>
  <c r="N62" i="2"/>
  <c r="O62" i="2"/>
  <c r="P62" i="2"/>
  <c r="Q62" i="2"/>
  <c r="R62" i="2"/>
  <c r="S62" i="2"/>
  <c r="T62" i="2"/>
  <c r="V62" i="2"/>
  <c r="W62" i="2"/>
  <c r="X62" i="2"/>
  <c r="AE62" i="2"/>
  <c r="AI62" i="2"/>
  <c r="AM62" i="2"/>
  <c r="AO62" i="2"/>
  <c r="AQ62" i="2"/>
  <c r="AS62" i="2"/>
  <c r="AU62" i="2"/>
  <c r="AW62" i="2"/>
  <c r="BA62" i="2"/>
  <c r="BC62" i="2"/>
  <c r="BE62" i="2"/>
  <c r="BG62" i="2"/>
  <c r="BK62" i="2"/>
  <c r="BP62" i="2"/>
  <c r="BY62" i="2"/>
  <c r="BZ62" i="2"/>
  <c r="CB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U62" i="2"/>
  <c r="CV62" i="2"/>
  <c r="CW62" i="2"/>
  <c r="CX62" i="2"/>
  <c r="CY62" i="2"/>
  <c r="CZ62" i="2"/>
  <c r="DA62" i="2"/>
  <c r="DB62" i="2"/>
  <c r="DC62" i="2"/>
  <c r="DD62" i="2"/>
  <c r="DF62" i="2"/>
  <c r="DG62" i="2"/>
  <c r="DH62" i="2"/>
  <c r="DI62" i="2"/>
  <c r="DK62" i="2"/>
  <c r="DL62" i="2"/>
  <c r="DM62" i="2"/>
  <c r="DN62" i="2"/>
  <c r="DP62" i="2"/>
  <c r="DQ62" i="2"/>
  <c r="DR62" i="2"/>
  <c r="DS62" i="2"/>
  <c r="DT62" i="2"/>
  <c r="DU62" i="2"/>
  <c r="DV62" i="2"/>
  <c r="DW62" i="2"/>
  <c r="DY62" i="2"/>
  <c r="DZ62" i="2"/>
  <c r="EA62" i="2"/>
  <c r="EB62" i="2"/>
  <c r="ED62" i="2"/>
  <c r="EE62" i="2"/>
  <c r="EF62" i="2"/>
  <c r="EG62" i="2"/>
  <c r="EH62" i="2"/>
  <c r="EJ62" i="2"/>
  <c r="EK62" i="2"/>
  <c r="EL62" i="2"/>
  <c r="EM62" i="2"/>
  <c r="EN62" i="2"/>
  <c r="EO62" i="2"/>
  <c r="EQ62" i="2"/>
  <c r="ER62" i="2"/>
  <c r="ES62" i="2"/>
  <c r="ET62" i="2"/>
  <c r="EV62" i="2"/>
  <c r="EW62" i="2"/>
  <c r="EX62" i="2"/>
  <c r="EY62" i="2"/>
  <c r="FA62" i="2"/>
  <c r="FB62" i="2"/>
  <c r="FC62" i="2"/>
  <c r="FD62" i="2"/>
  <c r="FE62" i="2"/>
  <c r="FG62" i="2"/>
  <c r="FH62" i="2"/>
  <c r="FI62" i="2"/>
  <c r="FJ62" i="2"/>
  <c r="FK62" i="2"/>
  <c r="FM62" i="2"/>
  <c r="FN62" i="2"/>
  <c r="FO62" i="2"/>
  <c r="FP62" i="2"/>
  <c r="FR62" i="2"/>
  <c r="FS62" i="2"/>
  <c r="FT62" i="2"/>
  <c r="FU62" i="2"/>
  <c r="FW62" i="2"/>
  <c r="FX62" i="2"/>
  <c r="FY62" i="2"/>
  <c r="FZ62" i="2"/>
  <c r="GB62" i="2"/>
  <c r="GC62" i="2"/>
  <c r="GD62" i="2"/>
  <c r="GE62" i="2"/>
  <c r="GG62" i="2"/>
  <c r="GH62" i="2"/>
  <c r="GI62" i="2"/>
  <c r="GJ62" i="2"/>
  <c r="GL62" i="2"/>
  <c r="GM62" i="2"/>
  <c r="GN62" i="2"/>
  <c r="GO62" i="2"/>
  <c r="B63" i="2"/>
  <c r="C63" i="2"/>
  <c r="D63" i="2"/>
  <c r="E63" i="2"/>
  <c r="F63" i="2"/>
  <c r="G63" i="2"/>
  <c r="H63" i="2"/>
  <c r="I63" i="2"/>
  <c r="J63" i="2"/>
  <c r="K63" i="2"/>
  <c r="L63" i="2"/>
  <c r="N63" i="2"/>
  <c r="O63" i="2"/>
  <c r="P63" i="2"/>
  <c r="Q63" i="2"/>
  <c r="R63" i="2"/>
  <c r="S63" i="2"/>
  <c r="T63" i="2"/>
  <c r="V63" i="2"/>
  <c r="W63" i="2"/>
  <c r="X63" i="2"/>
  <c r="AE63" i="2"/>
  <c r="AI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BA63" i="2"/>
  <c r="BB63" i="2"/>
  <c r="BC63" i="2"/>
  <c r="BD63" i="2"/>
  <c r="BE63" i="2"/>
  <c r="BF63" i="2"/>
  <c r="BG63" i="2"/>
  <c r="BH63" i="2"/>
  <c r="BK63" i="2"/>
  <c r="BL63" i="2"/>
  <c r="BP63" i="2"/>
  <c r="BY63" i="2"/>
  <c r="BZ63" i="2"/>
  <c r="CB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U63" i="2"/>
  <c r="CV63" i="2"/>
  <c r="CW63" i="2"/>
  <c r="CX63" i="2"/>
  <c r="CY63" i="2"/>
  <c r="CZ63" i="2"/>
  <c r="DA63" i="2"/>
  <c r="DB63" i="2"/>
  <c r="DC63" i="2"/>
  <c r="DD63" i="2"/>
  <c r="DF63" i="2"/>
  <c r="DG63" i="2"/>
  <c r="DH63" i="2"/>
  <c r="DI63" i="2"/>
  <c r="DK63" i="2"/>
  <c r="DL63" i="2"/>
  <c r="DM63" i="2"/>
  <c r="DN63" i="2"/>
  <c r="DP63" i="2"/>
  <c r="DQ63" i="2"/>
  <c r="DR63" i="2"/>
  <c r="DS63" i="2"/>
  <c r="DT63" i="2"/>
  <c r="DU63" i="2"/>
  <c r="DV63" i="2"/>
  <c r="DW63" i="2"/>
  <c r="DY63" i="2"/>
  <c r="DZ63" i="2"/>
  <c r="EA63" i="2"/>
  <c r="EB63" i="2"/>
  <c r="ED63" i="2"/>
  <c r="EE63" i="2"/>
  <c r="EF63" i="2"/>
  <c r="EG63" i="2"/>
  <c r="EH63" i="2"/>
  <c r="EJ63" i="2"/>
  <c r="EK63" i="2"/>
  <c r="EL63" i="2"/>
  <c r="EM63" i="2"/>
  <c r="EN63" i="2"/>
  <c r="EO63" i="2"/>
  <c r="EQ63" i="2"/>
  <c r="ER63" i="2"/>
  <c r="ES63" i="2"/>
  <c r="ET63" i="2"/>
  <c r="EV63" i="2"/>
  <c r="EW63" i="2"/>
  <c r="EX63" i="2"/>
  <c r="EY63" i="2"/>
  <c r="FA63" i="2"/>
  <c r="FB63" i="2"/>
  <c r="FC63" i="2"/>
  <c r="FD63" i="2"/>
  <c r="FE63" i="2"/>
  <c r="FG63" i="2"/>
  <c r="FH63" i="2"/>
  <c r="FI63" i="2"/>
  <c r="FJ63" i="2"/>
  <c r="FK63" i="2"/>
  <c r="FM63" i="2"/>
  <c r="FN63" i="2"/>
  <c r="FO63" i="2"/>
  <c r="FP63" i="2"/>
  <c r="FR63" i="2"/>
  <c r="FS63" i="2"/>
  <c r="FT63" i="2"/>
  <c r="FU63" i="2"/>
  <c r="FW63" i="2"/>
  <c r="FX63" i="2"/>
  <c r="FY63" i="2"/>
  <c r="FZ63" i="2"/>
  <c r="GB63" i="2"/>
  <c r="GC63" i="2"/>
  <c r="GD63" i="2"/>
  <c r="GE63" i="2"/>
  <c r="GG63" i="2"/>
  <c r="GH63" i="2"/>
  <c r="GI63" i="2"/>
  <c r="GJ63" i="2"/>
  <c r="GL63" i="2"/>
  <c r="GM63" i="2"/>
  <c r="GN63" i="2"/>
  <c r="GO63" i="2"/>
  <c r="B64" i="2"/>
  <c r="C64" i="2"/>
  <c r="D64" i="2"/>
  <c r="E64" i="2"/>
  <c r="F64" i="2"/>
  <c r="G64" i="2"/>
  <c r="H64" i="2"/>
  <c r="I64" i="2"/>
  <c r="J64" i="2"/>
  <c r="K64" i="2"/>
  <c r="L64" i="2"/>
  <c r="N64" i="2"/>
  <c r="O64" i="2"/>
  <c r="P64" i="2"/>
  <c r="Q64" i="2"/>
  <c r="R64" i="2"/>
  <c r="S64" i="2"/>
  <c r="T64" i="2"/>
  <c r="V64" i="2"/>
  <c r="W64" i="2"/>
  <c r="X64" i="2"/>
  <c r="AE64" i="2"/>
  <c r="AI64" i="2"/>
  <c r="AM64" i="2"/>
  <c r="AO64" i="2"/>
  <c r="AQ64" i="2"/>
  <c r="AS64" i="2"/>
  <c r="AU64" i="2"/>
  <c r="AW64" i="2"/>
  <c r="BA64" i="2"/>
  <c r="BC64" i="2"/>
  <c r="BE64" i="2"/>
  <c r="BG64" i="2"/>
  <c r="BK64" i="2"/>
  <c r="BP64" i="2"/>
  <c r="BY64" i="2"/>
  <c r="BZ64" i="2"/>
  <c r="CB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U64" i="2"/>
  <c r="CV64" i="2"/>
  <c r="CW64" i="2"/>
  <c r="CX64" i="2"/>
  <c r="CY64" i="2"/>
  <c r="CZ64" i="2"/>
  <c r="DA64" i="2"/>
  <c r="DB64" i="2"/>
  <c r="DC64" i="2"/>
  <c r="DD64" i="2"/>
  <c r="DF64" i="2"/>
  <c r="DG64" i="2"/>
  <c r="DH64" i="2"/>
  <c r="DI64" i="2"/>
  <c r="DK64" i="2"/>
  <c r="DL64" i="2"/>
  <c r="DM64" i="2"/>
  <c r="DN64" i="2"/>
  <c r="DP64" i="2"/>
  <c r="DQ64" i="2"/>
  <c r="DR64" i="2"/>
  <c r="DS64" i="2"/>
  <c r="DT64" i="2"/>
  <c r="DU64" i="2"/>
  <c r="DV64" i="2"/>
  <c r="DW64" i="2"/>
  <c r="DY64" i="2"/>
  <c r="DZ64" i="2"/>
  <c r="EA64" i="2"/>
  <c r="EB64" i="2"/>
  <c r="ED64" i="2"/>
  <c r="EE64" i="2"/>
  <c r="EF64" i="2"/>
  <c r="EG64" i="2"/>
  <c r="EH64" i="2"/>
  <c r="EJ64" i="2"/>
  <c r="EK64" i="2"/>
  <c r="EL64" i="2"/>
  <c r="EM64" i="2"/>
  <c r="EN64" i="2"/>
  <c r="EO64" i="2"/>
  <c r="EQ64" i="2"/>
  <c r="ER64" i="2"/>
  <c r="ES64" i="2"/>
  <c r="ET64" i="2"/>
  <c r="EV64" i="2"/>
  <c r="EW64" i="2"/>
  <c r="EX64" i="2"/>
  <c r="EY64" i="2"/>
  <c r="FA64" i="2"/>
  <c r="FB64" i="2"/>
  <c r="FC64" i="2"/>
  <c r="FD64" i="2"/>
  <c r="FE64" i="2"/>
  <c r="FG64" i="2"/>
  <c r="FH64" i="2"/>
  <c r="FI64" i="2"/>
  <c r="FJ64" i="2"/>
  <c r="FK64" i="2"/>
  <c r="FM64" i="2"/>
  <c r="FN64" i="2"/>
  <c r="FO64" i="2"/>
  <c r="FP64" i="2"/>
  <c r="FR64" i="2"/>
  <c r="FS64" i="2"/>
  <c r="FT64" i="2"/>
  <c r="FU64" i="2"/>
  <c r="FW64" i="2"/>
  <c r="FX64" i="2"/>
  <c r="FY64" i="2"/>
  <c r="FZ64" i="2"/>
  <c r="GB64" i="2"/>
  <c r="GC64" i="2"/>
  <c r="GD64" i="2"/>
  <c r="GE64" i="2"/>
  <c r="GG64" i="2"/>
  <c r="GH64" i="2"/>
  <c r="GI64" i="2"/>
  <c r="GJ64" i="2"/>
  <c r="GL64" i="2"/>
  <c r="GM64" i="2"/>
  <c r="GN64" i="2"/>
  <c r="GO64" i="2"/>
  <c r="B65" i="2"/>
  <c r="C65" i="2"/>
  <c r="D65" i="2"/>
  <c r="E65" i="2"/>
  <c r="F65" i="2"/>
  <c r="G65" i="2"/>
  <c r="H65" i="2"/>
  <c r="I65" i="2"/>
  <c r="J65" i="2"/>
  <c r="K65" i="2"/>
  <c r="L65" i="2"/>
  <c r="N65" i="2"/>
  <c r="O65" i="2"/>
  <c r="P65" i="2"/>
  <c r="Q65" i="2"/>
  <c r="R65" i="2"/>
  <c r="S65" i="2"/>
  <c r="T65" i="2"/>
  <c r="V65" i="2"/>
  <c r="W65" i="2"/>
  <c r="X65" i="2"/>
  <c r="AE65" i="2"/>
  <c r="AI65" i="2"/>
  <c r="AM65" i="2"/>
  <c r="AO65" i="2"/>
  <c r="AQ65" i="2"/>
  <c r="AS65" i="2"/>
  <c r="AU65" i="2"/>
  <c r="AW65" i="2"/>
  <c r="BA65" i="2"/>
  <c r="BC65" i="2"/>
  <c r="BE65" i="2"/>
  <c r="BG65" i="2"/>
  <c r="BK65" i="2"/>
  <c r="BP65" i="2"/>
  <c r="BY65" i="2"/>
  <c r="BZ65" i="2"/>
  <c r="CB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U65" i="2"/>
  <c r="CV65" i="2"/>
  <c r="CW65" i="2"/>
  <c r="CX65" i="2"/>
  <c r="CY65" i="2"/>
  <c r="CZ65" i="2"/>
  <c r="DA65" i="2"/>
  <c r="DB65" i="2"/>
  <c r="DC65" i="2"/>
  <c r="DD65" i="2"/>
  <c r="DF65" i="2"/>
  <c r="DG65" i="2"/>
  <c r="DH65" i="2"/>
  <c r="DI65" i="2"/>
  <c r="DK65" i="2"/>
  <c r="DL65" i="2"/>
  <c r="DM65" i="2"/>
  <c r="DN65" i="2"/>
  <c r="DP65" i="2"/>
  <c r="DQ65" i="2"/>
  <c r="DR65" i="2"/>
  <c r="DS65" i="2"/>
  <c r="DT65" i="2"/>
  <c r="DU65" i="2"/>
  <c r="DV65" i="2"/>
  <c r="DW65" i="2"/>
  <c r="DY65" i="2"/>
  <c r="DZ65" i="2"/>
  <c r="EA65" i="2"/>
  <c r="EB65" i="2"/>
  <c r="ED65" i="2"/>
  <c r="EE65" i="2"/>
  <c r="EF65" i="2"/>
  <c r="EG65" i="2"/>
  <c r="EH65" i="2"/>
  <c r="EJ65" i="2"/>
  <c r="EK65" i="2"/>
  <c r="EL65" i="2"/>
  <c r="EM65" i="2"/>
  <c r="EN65" i="2"/>
  <c r="EO65" i="2"/>
  <c r="EQ65" i="2"/>
  <c r="ER65" i="2"/>
  <c r="ES65" i="2"/>
  <c r="ET65" i="2"/>
  <c r="EV65" i="2"/>
  <c r="EW65" i="2"/>
  <c r="EX65" i="2"/>
  <c r="EY65" i="2"/>
  <c r="FA65" i="2"/>
  <c r="FB65" i="2"/>
  <c r="FC65" i="2"/>
  <c r="FD65" i="2"/>
  <c r="FE65" i="2"/>
  <c r="FG65" i="2"/>
  <c r="FH65" i="2"/>
  <c r="FI65" i="2"/>
  <c r="FJ65" i="2"/>
  <c r="FK65" i="2"/>
  <c r="FM65" i="2"/>
  <c r="FN65" i="2"/>
  <c r="FO65" i="2"/>
  <c r="FP65" i="2"/>
  <c r="FR65" i="2"/>
  <c r="FS65" i="2"/>
  <c r="FT65" i="2"/>
  <c r="FU65" i="2"/>
  <c r="FW65" i="2"/>
  <c r="FX65" i="2"/>
  <c r="FY65" i="2"/>
  <c r="FZ65" i="2"/>
  <c r="GB65" i="2"/>
  <c r="GC65" i="2"/>
  <c r="GD65" i="2"/>
  <c r="GE65" i="2"/>
  <c r="GG65" i="2"/>
  <c r="GH65" i="2"/>
  <c r="GI65" i="2"/>
  <c r="GJ65" i="2"/>
  <c r="GL65" i="2"/>
  <c r="GM65" i="2"/>
  <c r="GN65" i="2"/>
  <c r="GO65" i="2"/>
  <c r="B66" i="2"/>
  <c r="C66" i="2"/>
  <c r="D66" i="2"/>
  <c r="E66" i="2"/>
  <c r="F66" i="2"/>
  <c r="G66" i="2"/>
  <c r="H66" i="2"/>
  <c r="I66" i="2"/>
  <c r="J66" i="2"/>
  <c r="K66" i="2"/>
  <c r="L66" i="2"/>
  <c r="N66" i="2"/>
  <c r="O66" i="2"/>
  <c r="P66" i="2"/>
  <c r="Q66" i="2"/>
  <c r="R66" i="2"/>
  <c r="S66" i="2"/>
  <c r="T66" i="2"/>
  <c r="V66" i="2"/>
  <c r="W66" i="2"/>
  <c r="X66" i="2"/>
  <c r="AE66" i="2"/>
  <c r="AI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BA66" i="2"/>
  <c r="BC66" i="2"/>
  <c r="BE66" i="2"/>
  <c r="BG66" i="2"/>
  <c r="BK66" i="2"/>
  <c r="BL66" i="2"/>
  <c r="BP66" i="2"/>
  <c r="BY66" i="2"/>
  <c r="BZ66" i="2"/>
  <c r="CB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U66" i="2"/>
  <c r="CV66" i="2"/>
  <c r="CW66" i="2"/>
  <c r="CX66" i="2"/>
  <c r="CY66" i="2"/>
  <c r="CZ66" i="2"/>
  <c r="DA66" i="2"/>
  <c r="DB66" i="2"/>
  <c r="DC66" i="2"/>
  <c r="DD66" i="2"/>
  <c r="DF66" i="2"/>
  <c r="DG66" i="2"/>
  <c r="DH66" i="2"/>
  <c r="DI66" i="2"/>
  <c r="DK66" i="2"/>
  <c r="DL66" i="2"/>
  <c r="DM66" i="2"/>
  <c r="DN66" i="2"/>
  <c r="DP66" i="2"/>
  <c r="DQ66" i="2"/>
  <c r="DR66" i="2"/>
  <c r="DS66" i="2"/>
  <c r="DT66" i="2"/>
  <c r="DU66" i="2"/>
  <c r="DV66" i="2"/>
  <c r="DW66" i="2"/>
  <c r="DY66" i="2"/>
  <c r="DZ66" i="2"/>
  <c r="EA66" i="2"/>
  <c r="EB66" i="2"/>
  <c r="ED66" i="2"/>
  <c r="EE66" i="2"/>
  <c r="EF66" i="2"/>
  <c r="EG66" i="2"/>
  <c r="EH66" i="2"/>
  <c r="EJ66" i="2"/>
  <c r="EK66" i="2"/>
  <c r="EL66" i="2"/>
  <c r="EM66" i="2"/>
  <c r="EN66" i="2"/>
  <c r="EO66" i="2"/>
  <c r="EQ66" i="2"/>
  <c r="ER66" i="2"/>
  <c r="ES66" i="2"/>
  <c r="ET66" i="2"/>
  <c r="EV66" i="2"/>
  <c r="EW66" i="2"/>
  <c r="EX66" i="2"/>
  <c r="EY66" i="2"/>
  <c r="FA66" i="2"/>
  <c r="FB66" i="2"/>
  <c r="FC66" i="2"/>
  <c r="FD66" i="2"/>
  <c r="FE66" i="2"/>
  <c r="FG66" i="2"/>
  <c r="FH66" i="2"/>
  <c r="FI66" i="2"/>
  <c r="FJ66" i="2"/>
  <c r="FK66" i="2"/>
  <c r="FM66" i="2"/>
  <c r="FN66" i="2"/>
  <c r="FO66" i="2"/>
  <c r="FP66" i="2"/>
  <c r="FR66" i="2"/>
  <c r="FS66" i="2"/>
  <c r="FT66" i="2"/>
  <c r="FU66" i="2"/>
  <c r="FW66" i="2"/>
  <c r="FX66" i="2"/>
  <c r="FY66" i="2"/>
  <c r="FZ66" i="2"/>
  <c r="GB66" i="2"/>
  <c r="GC66" i="2"/>
  <c r="GD66" i="2"/>
  <c r="GE66" i="2"/>
  <c r="GG66" i="2"/>
  <c r="GH66" i="2"/>
  <c r="GI66" i="2"/>
  <c r="GJ66" i="2"/>
  <c r="GL66" i="2"/>
  <c r="GM66" i="2"/>
  <c r="GN66" i="2"/>
  <c r="GO66" i="2"/>
  <c r="B67" i="2"/>
  <c r="C67" i="2"/>
  <c r="D67" i="2"/>
  <c r="E67" i="2"/>
  <c r="F67" i="2"/>
  <c r="G67" i="2"/>
  <c r="H67" i="2"/>
  <c r="I67" i="2"/>
  <c r="J67" i="2"/>
  <c r="K67" i="2"/>
  <c r="L67" i="2"/>
  <c r="N67" i="2"/>
  <c r="O67" i="2"/>
  <c r="P67" i="2"/>
  <c r="Q67" i="2"/>
  <c r="R67" i="2"/>
  <c r="S67" i="2"/>
  <c r="T67" i="2"/>
  <c r="V67" i="2"/>
  <c r="W67" i="2"/>
  <c r="X67" i="2"/>
  <c r="AE67" i="2"/>
  <c r="AI67" i="2"/>
  <c r="AM67" i="2"/>
  <c r="AO67" i="2"/>
  <c r="AQ67" i="2"/>
  <c r="AS67" i="2"/>
  <c r="AU67" i="2"/>
  <c r="AW67" i="2"/>
  <c r="BA67" i="2"/>
  <c r="BC67" i="2"/>
  <c r="BE67" i="2"/>
  <c r="BG67" i="2"/>
  <c r="BK67" i="2"/>
  <c r="BP67" i="2"/>
  <c r="BY67" i="2"/>
  <c r="BZ67" i="2"/>
  <c r="CB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U67" i="2"/>
  <c r="CV67" i="2"/>
  <c r="CW67" i="2"/>
  <c r="CX67" i="2"/>
  <c r="CY67" i="2"/>
  <c r="CZ67" i="2"/>
  <c r="DA67" i="2"/>
  <c r="DB67" i="2"/>
  <c r="DC67" i="2"/>
  <c r="DD67" i="2"/>
  <c r="DF67" i="2"/>
  <c r="DG67" i="2"/>
  <c r="DH67" i="2"/>
  <c r="DI67" i="2"/>
  <c r="DK67" i="2"/>
  <c r="DL67" i="2"/>
  <c r="DM67" i="2"/>
  <c r="DN67" i="2"/>
  <c r="DP67" i="2"/>
  <c r="DQ67" i="2"/>
  <c r="DR67" i="2"/>
  <c r="DS67" i="2"/>
  <c r="DT67" i="2"/>
  <c r="DU67" i="2"/>
  <c r="DV67" i="2"/>
  <c r="DW67" i="2"/>
  <c r="DY67" i="2"/>
  <c r="DZ67" i="2"/>
  <c r="EA67" i="2"/>
  <c r="EB67" i="2"/>
  <c r="ED67" i="2"/>
  <c r="EE67" i="2"/>
  <c r="EF67" i="2"/>
  <c r="EG67" i="2"/>
  <c r="EH67" i="2"/>
  <c r="EJ67" i="2"/>
  <c r="EK67" i="2"/>
  <c r="EL67" i="2"/>
  <c r="EM67" i="2"/>
  <c r="EN67" i="2"/>
  <c r="EO67" i="2"/>
  <c r="EQ67" i="2"/>
  <c r="ER67" i="2"/>
  <c r="ES67" i="2"/>
  <c r="ET67" i="2"/>
  <c r="EV67" i="2"/>
  <c r="EW67" i="2"/>
  <c r="EX67" i="2"/>
  <c r="EY67" i="2"/>
  <c r="FA67" i="2"/>
  <c r="FB67" i="2"/>
  <c r="FC67" i="2"/>
  <c r="FD67" i="2"/>
  <c r="FE67" i="2"/>
  <c r="FG67" i="2"/>
  <c r="FH67" i="2"/>
  <c r="FI67" i="2"/>
  <c r="FJ67" i="2"/>
  <c r="FK67" i="2"/>
  <c r="FM67" i="2"/>
  <c r="FN67" i="2"/>
  <c r="FO67" i="2"/>
  <c r="FP67" i="2"/>
  <c r="FR67" i="2"/>
  <c r="FS67" i="2"/>
  <c r="FT67" i="2"/>
  <c r="FU67" i="2"/>
  <c r="FW67" i="2"/>
  <c r="FX67" i="2"/>
  <c r="FY67" i="2"/>
  <c r="FZ67" i="2"/>
  <c r="GB67" i="2"/>
  <c r="GC67" i="2"/>
  <c r="GD67" i="2"/>
  <c r="GE67" i="2"/>
  <c r="GG67" i="2"/>
  <c r="GH67" i="2"/>
  <c r="GI67" i="2"/>
  <c r="GJ67" i="2"/>
  <c r="GL67" i="2"/>
  <c r="GM67" i="2"/>
  <c r="GN67" i="2"/>
  <c r="GO67" i="2"/>
  <c r="B68" i="2"/>
  <c r="C68" i="2"/>
  <c r="D68" i="2"/>
  <c r="E68" i="2"/>
  <c r="F68" i="2"/>
  <c r="G68" i="2"/>
  <c r="H68" i="2"/>
  <c r="I68" i="2"/>
  <c r="J68" i="2"/>
  <c r="K68" i="2"/>
  <c r="L68" i="2"/>
  <c r="N68" i="2"/>
  <c r="O68" i="2"/>
  <c r="P68" i="2"/>
  <c r="Q68" i="2"/>
  <c r="R68" i="2"/>
  <c r="S68" i="2"/>
  <c r="T68" i="2"/>
  <c r="V68" i="2"/>
  <c r="W68" i="2"/>
  <c r="X68" i="2"/>
  <c r="AE68" i="2"/>
  <c r="AI68" i="2"/>
  <c r="AM68" i="2"/>
  <c r="AO68" i="2"/>
  <c r="AQ68" i="2"/>
  <c r="AS68" i="2"/>
  <c r="AU68" i="2"/>
  <c r="AW68" i="2"/>
  <c r="BA68" i="2"/>
  <c r="BC68" i="2"/>
  <c r="BE68" i="2"/>
  <c r="BG68" i="2"/>
  <c r="BK68" i="2"/>
  <c r="BP68" i="2"/>
  <c r="BY68" i="2"/>
  <c r="BZ68" i="2"/>
  <c r="CB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U68" i="2"/>
  <c r="CV68" i="2"/>
  <c r="CW68" i="2"/>
  <c r="CX68" i="2"/>
  <c r="CY68" i="2"/>
  <c r="CZ68" i="2"/>
  <c r="DA68" i="2"/>
  <c r="DB68" i="2"/>
  <c r="DC68" i="2"/>
  <c r="DD68" i="2"/>
  <c r="DF68" i="2"/>
  <c r="DG68" i="2"/>
  <c r="DH68" i="2"/>
  <c r="DI68" i="2"/>
  <c r="DK68" i="2"/>
  <c r="DL68" i="2"/>
  <c r="DM68" i="2"/>
  <c r="DN68" i="2"/>
  <c r="DP68" i="2"/>
  <c r="DQ68" i="2"/>
  <c r="DR68" i="2"/>
  <c r="DS68" i="2"/>
  <c r="DT68" i="2"/>
  <c r="DU68" i="2"/>
  <c r="DV68" i="2"/>
  <c r="DW68" i="2"/>
  <c r="DY68" i="2"/>
  <c r="DZ68" i="2"/>
  <c r="EA68" i="2"/>
  <c r="EB68" i="2"/>
  <c r="ED68" i="2"/>
  <c r="EE68" i="2"/>
  <c r="EF68" i="2"/>
  <c r="EG68" i="2"/>
  <c r="EH68" i="2"/>
  <c r="EJ68" i="2"/>
  <c r="EK68" i="2"/>
  <c r="EL68" i="2"/>
  <c r="EM68" i="2"/>
  <c r="EN68" i="2"/>
  <c r="EO68" i="2"/>
  <c r="EQ68" i="2"/>
  <c r="ER68" i="2"/>
  <c r="ES68" i="2"/>
  <c r="ET68" i="2"/>
  <c r="EV68" i="2"/>
  <c r="EW68" i="2"/>
  <c r="EX68" i="2"/>
  <c r="EY68" i="2"/>
  <c r="FA68" i="2"/>
  <c r="FB68" i="2"/>
  <c r="FC68" i="2"/>
  <c r="FD68" i="2"/>
  <c r="FE68" i="2"/>
  <c r="FG68" i="2"/>
  <c r="FH68" i="2"/>
  <c r="FI68" i="2"/>
  <c r="FJ68" i="2"/>
  <c r="FK68" i="2"/>
  <c r="FM68" i="2"/>
  <c r="FN68" i="2"/>
  <c r="FO68" i="2"/>
  <c r="FP68" i="2"/>
  <c r="FR68" i="2"/>
  <c r="FS68" i="2"/>
  <c r="FT68" i="2"/>
  <c r="FU68" i="2"/>
  <c r="FW68" i="2"/>
  <c r="FX68" i="2"/>
  <c r="FY68" i="2"/>
  <c r="FZ68" i="2"/>
  <c r="GB68" i="2"/>
  <c r="GC68" i="2"/>
  <c r="GD68" i="2"/>
  <c r="GE68" i="2"/>
  <c r="GG68" i="2"/>
  <c r="GH68" i="2"/>
  <c r="GI68" i="2"/>
  <c r="GJ68" i="2"/>
  <c r="GL68" i="2"/>
  <c r="GM68" i="2"/>
  <c r="GN68" i="2"/>
  <c r="GO68" i="2"/>
  <c r="B69" i="2"/>
  <c r="C69" i="2"/>
  <c r="D69" i="2"/>
  <c r="E69" i="2"/>
  <c r="F69" i="2"/>
  <c r="G69" i="2"/>
  <c r="H69" i="2"/>
  <c r="I69" i="2"/>
  <c r="J69" i="2"/>
  <c r="K69" i="2"/>
  <c r="L69" i="2"/>
  <c r="N69" i="2"/>
  <c r="O69" i="2"/>
  <c r="P69" i="2"/>
  <c r="Q69" i="2"/>
  <c r="R69" i="2"/>
  <c r="S69" i="2"/>
  <c r="T69" i="2"/>
  <c r="V69" i="2"/>
  <c r="W69" i="2"/>
  <c r="X69" i="2"/>
  <c r="AE69" i="2"/>
  <c r="AI69" i="2"/>
  <c r="AM69" i="2"/>
  <c r="AO69" i="2"/>
  <c r="AQ69" i="2"/>
  <c r="AS69" i="2"/>
  <c r="AU69" i="2"/>
  <c r="AW69" i="2"/>
  <c r="BA69" i="2"/>
  <c r="BC69" i="2"/>
  <c r="BE69" i="2"/>
  <c r="BG69" i="2"/>
  <c r="BK69" i="2"/>
  <c r="BP69" i="2"/>
  <c r="BY69" i="2"/>
  <c r="BZ69" i="2"/>
  <c r="CB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U69" i="2"/>
  <c r="CV69" i="2"/>
  <c r="CW69" i="2"/>
  <c r="CX69" i="2"/>
  <c r="CY69" i="2"/>
  <c r="CZ69" i="2"/>
  <c r="DA69" i="2"/>
  <c r="DB69" i="2"/>
  <c r="DC69" i="2"/>
  <c r="DD69" i="2"/>
  <c r="DF69" i="2"/>
  <c r="DG69" i="2"/>
  <c r="DH69" i="2"/>
  <c r="DI69" i="2"/>
  <c r="DK69" i="2"/>
  <c r="DL69" i="2"/>
  <c r="DM69" i="2"/>
  <c r="DN69" i="2"/>
  <c r="DP69" i="2"/>
  <c r="DQ69" i="2"/>
  <c r="DR69" i="2"/>
  <c r="DS69" i="2"/>
  <c r="DT69" i="2"/>
  <c r="DU69" i="2"/>
  <c r="DV69" i="2"/>
  <c r="DW69" i="2"/>
  <c r="DY69" i="2"/>
  <c r="DZ69" i="2"/>
  <c r="EA69" i="2"/>
  <c r="EB69" i="2"/>
  <c r="ED69" i="2"/>
  <c r="EE69" i="2"/>
  <c r="EF69" i="2"/>
  <c r="EG69" i="2"/>
  <c r="EH69" i="2"/>
  <c r="EJ69" i="2"/>
  <c r="EK69" i="2"/>
  <c r="EL69" i="2"/>
  <c r="EM69" i="2"/>
  <c r="EN69" i="2"/>
  <c r="EO69" i="2"/>
  <c r="EQ69" i="2"/>
  <c r="ER69" i="2"/>
  <c r="ES69" i="2"/>
  <c r="ET69" i="2"/>
  <c r="EV69" i="2"/>
  <c r="EW69" i="2"/>
  <c r="EX69" i="2"/>
  <c r="EY69" i="2"/>
  <c r="FA69" i="2"/>
  <c r="FB69" i="2"/>
  <c r="FC69" i="2"/>
  <c r="FD69" i="2"/>
  <c r="FE69" i="2"/>
  <c r="FG69" i="2"/>
  <c r="FH69" i="2"/>
  <c r="FI69" i="2"/>
  <c r="FJ69" i="2"/>
  <c r="FK69" i="2"/>
  <c r="FM69" i="2"/>
  <c r="FN69" i="2"/>
  <c r="FO69" i="2"/>
  <c r="FP69" i="2"/>
  <c r="FR69" i="2"/>
  <c r="FS69" i="2"/>
  <c r="FT69" i="2"/>
  <c r="FU69" i="2"/>
  <c r="FW69" i="2"/>
  <c r="FX69" i="2"/>
  <c r="FY69" i="2"/>
  <c r="FZ69" i="2"/>
  <c r="GB69" i="2"/>
  <c r="GC69" i="2"/>
  <c r="GD69" i="2"/>
  <c r="GE69" i="2"/>
  <c r="GG69" i="2"/>
  <c r="GH69" i="2"/>
  <c r="GI69" i="2"/>
  <c r="GJ69" i="2"/>
  <c r="GL69" i="2"/>
  <c r="GM69" i="2"/>
  <c r="GN69" i="2"/>
  <c r="GO69" i="2"/>
  <c r="B70" i="2"/>
  <c r="C70" i="2"/>
  <c r="D70" i="2"/>
  <c r="E70" i="2"/>
  <c r="F70" i="2"/>
  <c r="G70" i="2"/>
  <c r="H70" i="2"/>
  <c r="I70" i="2"/>
  <c r="J70" i="2"/>
  <c r="K70" i="2"/>
  <c r="L70" i="2"/>
  <c r="N70" i="2"/>
  <c r="O70" i="2"/>
  <c r="P70" i="2"/>
  <c r="Q70" i="2"/>
  <c r="R70" i="2"/>
  <c r="S70" i="2"/>
  <c r="T70" i="2"/>
  <c r="V70" i="2"/>
  <c r="W70" i="2"/>
  <c r="X70" i="2"/>
  <c r="AE70" i="2"/>
  <c r="AI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BA70" i="2"/>
  <c r="BC70" i="2"/>
  <c r="BE70" i="2"/>
  <c r="BG70" i="2"/>
  <c r="BK70" i="2"/>
  <c r="BL70" i="2"/>
  <c r="BP70" i="2"/>
  <c r="BY70" i="2"/>
  <c r="BZ70" i="2"/>
  <c r="CB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U70" i="2"/>
  <c r="CV70" i="2"/>
  <c r="CW70" i="2"/>
  <c r="CX70" i="2"/>
  <c r="CY70" i="2"/>
  <c r="CZ70" i="2"/>
  <c r="DA70" i="2"/>
  <c r="DB70" i="2"/>
  <c r="DC70" i="2"/>
  <c r="DD70" i="2"/>
  <c r="DF70" i="2"/>
  <c r="DG70" i="2"/>
  <c r="DH70" i="2"/>
  <c r="DI70" i="2"/>
  <c r="DK70" i="2"/>
  <c r="DL70" i="2"/>
  <c r="DM70" i="2"/>
  <c r="DN70" i="2"/>
  <c r="DP70" i="2"/>
  <c r="DQ70" i="2"/>
  <c r="DR70" i="2"/>
  <c r="DS70" i="2"/>
  <c r="DT70" i="2"/>
  <c r="DU70" i="2"/>
  <c r="DV70" i="2"/>
  <c r="DW70" i="2"/>
  <c r="DY70" i="2"/>
  <c r="DZ70" i="2"/>
  <c r="EA70" i="2"/>
  <c r="EB70" i="2"/>
  <c r="ED70" i="2"/>
  <c r="EE70" i="2"/>
  <c r="EF70" i="2"/>
  <c r="EG70" i="2"/>
  <c r="EH70" i="2"/>
  <c r="EJ70" i="2"/>
  <c r="EK70" i="2"/>
  <c r="EL70" i="2"/>
  <c r="EM70" i="2"/>
  <c r="EN70" i="2"/>
  <c r="EO70" i="2"/>
  <c r="EQ70" i="2"/>
  <c r="ER70" i="2"/>
  <c r="ES70" i="2"/>
  <c r="ET70" i="2"/>
  <c r="EV70" i="2"/>
  <c r="EW70" i="2"/>
  <c r="EX70" i="2"/>
  <c r="EY70" i="2"/>
  <c r="FA70" i="2"/>
  <c r="FB70" i="2"/>
  <c r="FC70" i="2"/>
  <c r="FD70" i="2"/>
  <c r="FE70" i="2"/>
  <c r="FG70" i="2"/>
  <c r="FH70" i="2"/>
  <c r="FI70" i="2"/>
  <c r="FJ70" i="2"/>
  <c r="FK70" i="2"/>
  <c r="FM70" i="2"/>
  <c r="FN70" i="2"/>
  <c r="FO70" i="2"/>
  <c r="FP70" i="2"/>
  <c r="FR70" i="2"/>
  <c r="FS70" i="2"/>
  <c r="FT70" i="2"/>
  <c r="FU70" i="2"/>
  <c r="FW70" i="2"/>
  <c r="FX70" i="2"/>
  <c r="FY70" i="2"/>
  <c r="FZ70" i="2"/>
  <c r="GB70" i="2"/>
  <c r="GC70" i="2"/>
  <c r="GD70" i="2"/>
  <c r="GE70" i="2"/>
  <c r="GG70" i="2"/>
  <c r="GH70" i="2"/>
  <c r="GI70" i="2"/>
  <c r="GJ70" i="2"/>
  <c r="GL70" i="2"/>
  <c r="GM70" i="2"/>
  <c r="GN70" i="2"/>
  <c r="GO70" i="2"/>
  <c r="B71" i="2"/>
  <c r="C71" i="2"/>
  <c r="D71" i="2"/>
  <c r="E71" i="2"/>
  <c r="F71" i="2"/>
  <c r="G71" i="2"/>
  <c r="H71" i="2"/>
  <c r="I71" i="2"/>
  <c r="J71" i="2"/>
  <c r="K71" i="2"/>
  <c r="L71" i="2"/>
  <c r="N71" i="2"/>
  <c r="O71" i="2"/>
  <c r="P71" i="2"/>
  <c r="Q71" i="2"/>
  <c r="R71" i="2"/>
  <c r="S71" i="2"/>
  <c r="T71" i="2"/>
  <c r="V71" i="2"/>
  <c r="W71" i="2"/>
  <c r="X71" i="2"/>
  <c r="AE71" i="2"/>
  <c r="AI71" i="2"/>
  <c r="AM71" i="2"/>
  <c r="AO71" i="2"/>
  <c r="AQ71" i="2"/>
  <c r="AS71" i="2"/>
  <c r="AU71" i="2"/>
  <c r="AW71" i="2"/>
  <c r="BA71" i="2"/>
  <c r="BC71" i="2"/>
  <c r="BE71" i="2"/>
  <c r="BG71" i="2"/>
  <c r="BK71" i="2"/>
  <c r="BP71" i="2"/>
  <c r="BY71" i="2"/>
  <c r="BZ71" i="2"/>
  <c r="CB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U71" i="2"/>
  <c r="CV71" i="2"/>
  <c r="CW71" i="2"/>
  <c r="CX71" i="2"/>
  <c r="CY71" i="2"/>
  <c r="CZ71" i="2"/>
  <c r="DA71" i="2"/>
  <c r="DB71" i="2"/>
  <c r="DC71" i="2"/>
  <c r="DD71" i="2"/>
  <c r="DF71" i="2"/>
  <c r="DG71" i="2"/>
  <c r="DH71" i="2"/>
  <c r="DI71" i="2"/>
  <c r="DK71" i="2"/>
  <c r="DL71" i="2"/>
  <c r="DM71" i="2"/>
  <c r="DN71" i="2"/>
  <c r="DP71" i="2"/>
  <c r="DQ71" i="2"/>
  <c r="DR71" i="2"/>
  <c r="DS71" i="2"/>
  <c r="DT71" i="2"/>
  <c r="DU71" i="2"/>
  <c r="DV71" i="2"/>
  <c r="DW71" i="2"/>
  <c r="DY71" i="2"/>
  <c r="DZ71" i="2"/>
  <c r="EA71" i="2"/>
  <c r="EB71" i="2"/>
  <c r="ED71" i="2"/>
  <c r="EE71" i="2"/>
  <c r="EF71" i="2"/>
  <c r="EG71" i="2"/>
  <c r="EH71" i="2"/>
  <c r="EJ71" i="2"/>
  <c r="EK71" i="2"/>
  <c r="EL71" i="2"/>
  <c r="EM71" i="2"/>
  <c r="EN71" i="2"/>
  <c r="EO71" i="2"/>
  <c r="EQ71" i="2"/>
  <c r="ER71" i="2"/>
  <c r="ES71" i="2"/>
  <c r="ET71" i="2"/>
  <c r="EV71" i="2"/>
  <c r="EW71" i="2"/>
  <c r="EX71" i="2"/>
  <c r="EY71" i="2"/>
  <c r="FA71" i="2"/>
  <c r="FB71" i="2"/>
  <c r="FC71" i="2"/>
  <c r="FD71" i="2"/>
  <c r="FE71" i="2"/>
  <c r="FG71" i="2"/>
  <c r="FH71" i="2"/>
  <c r="FI71" i="2"/>
  <c r="FJ71" i="2"/>
  <c r="FK71" i="2"/>
  <c r="FM71" i="2"/>
  <c r="FN71" i="2"/>
  <c r="FO71" i="2"/>
  <c r="FP71" i="2"/>
  <c r="FR71" i="2"/>
  <c r="FS71" i="2"/>
  <c r="FT71" i="2"/>
  <c r="FU71" i="2"/>
  <c r="FW71" i="2"/>
  <c r="FX71" i="2"/>
  <c r="FY71" i="2"/>
  <c r="FZ71" i="2"/>
  <c r="GB71" i="2"/>
  <c r="GC71" i="2"/>
  <c r="GD71" i="2"/>
  <c r="GE71" i="2"/>
  <c r="GG71" i="2"/>
  <c r="GH71" i="2"/>
  <c r="GI71" i="2"/>
  <c r="GJ71" i="2"/>
  <c r="GL71" i="2"/>
  <c r="GM71" i="2"/>
  <c r="GN71" i="2"/>
  <c r="GO71" i="2"/>
  <c r="B72" i="2"/>
  <c r="C72" i="2"/>
  <c r="D72" i="2"/>
  <c r="E72" i="2"/>
  <c r="F72" i="2"/>
  <c r="G72" i="2"/>
  <c r="H72" i="2"/>
  <c r="I72" i="2"/>
  <c r="J72" i="2"/>
  <c r="K72" i="2"/>
  <c r="L72" i="2"/>
  <c r="N72" i="2"/>
  <c r="O72" i="2"/>
  <c r="P72" i="2"/>
  <c r="Q72" i="2"/>
  <c r="R72" i="2"/>
  <c r="S72" i="2"/>
  <c r="T72" i="2"/>
  <c r="V72" i="2"/>
  <c r="W72" i="2"/>
  <c r="X72" i="2"/>
  <c r="AE72" i="2"/>
  <c r="AI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BA72" i="2"/>
  <c r="BC72" i="2"/>
  <c r="BE72" i="2"/>
  <c r="BG72" i="2"/>
  <c r="BK72" i="2"/>
  <c r="BL72" i="2"/>
  <c r="BM72" i="2"/>
  <c r="BP72" i="2"/>
  <c r="BY72" i="2"/>
  <c r="BZ72" i="2"/>
  <c r="CB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U72" i="2"/>
  <c r="CV72" i="2"/>
  <c r="CW72" i="2"/>
  <c r="CX72" i="2"/>
  <c r="CY72" i="2"/>
  <c r="CZ72" i="2"/>
  <c r="DA72" i="2"/>
  <c r="DB72" i="2"/>
  <c r="DC72" i="2"/>
  <c r="DD72" i="2"/>
  <c r="DF72" i="2"/>
  <c r="DG72" i="2"/>
  <c r="DH72" i="2"/>
  <c r="DI72" i="2"/>
  <c r="DK72" i="2"/>
  <c r="DL72" i="2"/>
  <c r="DM72" i="2"/>
  <c r="DN72" i="2"/>
  <c r="DP72" i="2"/>
  <c r="DQ72" i="2"/>
  <c r="DR72" i="2"/>
  <c r="DS72" i="2"/>
  <c r="DT72" i="2"/>
  <c r="DU72" i="2"/>
  <c r="DV72" i="2"/>
  <c r="DW72" i="2"/>
  <c r="DY72" i="2"/>
  <c r="DZ72" i="2"/>
  <c r="EA72" i="2"/>
  <c r="EB72" i="2"/>
  <c r="ED72" i="2"/>
  <c r="EE72" i="2"/>
  <c r="EF72" i="2"/>
  <c r="EG72" i="2"/>
  <c r="EH72" i="2"/>
  <c r="EJ72" i="2"/>
  <c r="EK72" i="2"/>
  <c r="EL72" i="2"/>
  <c r="EM72" i="2"/>
  <c r="EN72" i="2"/>
  <c r="EO72" i="2"/>
  <c r="EQ72" i="2"/>
  <c r="ER72" i="2"/>
  <c r="ES72" i="2"/>
  <c r="ET72" i="2"/>
  <c r="EV72" i="2"/>
  <c r="EW72" i="2"/>
  <c r="EX72" i="2"/>
  <c r="EY72" i="2"/>
  <c r="FA72" i="2"/>
  <c r="FB72" i="2"/>
  <c r="FC72" i="2"/>
  <c r="FD72" i="2"/>
  <c r="FE72" i="2"/>
  <c r="FG72" i="2"/>
  <c r="FH72" i="2"/>
  <c r="FI72" i="2"/>
  <c r="FJ72" i="2"/>
  <c r="FK72" i="2"/>
  <c r="FM72" i="2"/>
  <c r="FN72" i="2"/>
  <c r="FO72" i="2"/>
  <c r="FP72" i="2"/>
  <c r="FR72" i="2"/>
  <c r="FS72" i="2"/>
  <c r="FT72" i="2"/>
  <c r="FU72" i="2"/>
  <c r="FW72" i="2"/>
  <c r="FX72" i="2"/>
  <c r="FY72" i="2"/>
  <c r="FZ72" i="2"/>
  <c r="GB72" i="2"/>
  <c r="GC72" i="2"/>
  <c r="GD72" i="2"/>
  <c r="GE72" i="2"/>
  <c r="GG72" i="2"/>
  <c r="GH72" i="2"/>
  <c r="GI72" i="2"/>
  <c r="GJ72" i="2"/>
  <c r="GL72" i="2"/>
  <c r="GM72" i="2"/>
  <c r="GN72" i="2"/>
  <c r="GO72" i="2"/>
  <c r="B73" i="2"/>
  <c r="C73" i="2"/>
  <c r="D73" i="2"/>
  <c r="E73" i="2"/>
  <c r="F73" i="2"/>
  <c r="G73" i="2"/>
  <c r="H73" i="2"/>
  <c r="I73" i="2"/>
  <c r="J73" i="2"/>
  <c r="K73" i="2"/>
  <c r="L73" i="2"/>
  <c r="N73" i="2"/>
  <c r="O73" i="2"/>
  <c r="P73" i="2"/>
  <c r="Q73" i="2"/>
  <c r="R73" i="2"/>
  <c r="S73" i="2"/>
  <c r="T73" i="2"/>
  <c r="V73" i="2"/>
  <c r="W73" i="2"/>
  <c r="X73" i="2"/>
  <c r="AE73" i="2"/>
  <c r="AI73" i="2"/>
  <c r="AM73" i="2"/>
  <c r="AO73" i="2"/>
  <c r="AQ73" i="2"/>
  <c r="AS73" i="2"/>
  <c r="AU73" i="2"/>
  <c r="AW73" i="2"/>
  <c r="BA73" i="2"/>
  <c r="BC73" i="2"/>
  <c r="BE73" i="2"/>
  <c r="BG73" i="2"/>
  <c r="BK73" i="2"/>
  <c r="BM73" i="2"/>
  <c r="BP73" i="2"/>
  <c r="BY73" i="2"/>
  <c r="BZ73" i="2"/>
  <c r="CB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U73" i="2"/>
  <c r="CV73" i="2"/>
  <c r="CW73" i="2"/>
  <c r="CX73" i="2"/>
  <c r="CY73" i="2"/>
  <c r="CZ73" i="2"/>
  <c r="DA73" i="2"/>
  <c r="DB73" i="2"/>
  <c r="DC73" i="2"/>
  <c r="DD73" i="2"/>
  <c r="DF73" i="2"/>
  <c r="DG73" i="2"/>
  <c r="DH73" i="2"/>
  <c r="DI73" i="2"/>
  <c r="DK73" i="2"/>
  <c r="DL73" i="2"/>
  <c r="DM73" i="2"/>
  <c r="DN73" i="2"/>
  <c r="DP73" i="2"/>
  <c r="DQ73" i="2"/>
  <c r="DR73" i="2"/>
  <c r="DS73" i="2"/>
  <c r="DT73" i="2"/>
  <c r="DU73" i="2"/>
  <c r="DV73" i="2"/>
  <c r="DW73" i="2"/>
  <c r="DY73" i="2"/>
  <c r="DZ73" i="2"/>
  <c r="EA73" i="2"/>
  <c r="EB73" i="2"/>
  <c r="ED73" i="2"/>
  <c r="EE73" i="2"/>
  <c r="EF73" i="2"/>
  <c r="EG73" i="2"/>
  <c r="EH73" i="2"/>
  <c r="EJ73" i="2"/>
  <c r="EK73" i="2"/>
  <c r="EL73" i="2"/>
  <c r="EM73" i="2"/>
  <c r="EN73" i="2"/>
  <c r="EO73" i="2"/>
  <c r="EQ73" i="2"/>
  <c r="ER73" i="2"/>
  <c r="ES73" i="2"/>
  <c r="ET73" i="2"/>
  <c r="EV73" i="2"/>
  <c r="EW73" i="2"/>
  <c r="EX73" i="2"/>
  <c r="EY73" i="2"/>
  <c r="FA73" i="2"/>
  <c r="FB73" i="2"/>
  <c r="FC73" i="2"/>
  <c r="FD73" i="2"/>
  <c r="FE73" i="2"/>
  <c r="FG73" i="2"/>
  <c r="FH73" i="2"/>
  <c r="FI73" i="2"/>
  <c r="FJ73" i="2"/>
  <c r="FK73" i="2"/>
  <c r="FM73" i="2"/>
  <c r="FN73" i="2"/>
  <c r="FO73" i="2"/>
  <c r="FP73" i="2"/>
  <c r="FR73" i="2"/>
  <c r="FS73" i="2"/>
  <c r="FT73" i="2"/>
  <c r="FU73" i="2"/>
  <c r="FW73" i="2"/>
  <c r="FX73" i="2"/>
  <c r="FY73" i="2"/>
  <c r="FZ73" i="2"/>
  <c r="GB73" i="2"/>
  <c r="GC73" i="2"/>
  <c r="GD73" i="2"/>
  <c r="GE73" i="2"/>
  <c r="GG73" i="2"/>
  <c r="GH73" i="2"/>
  <c r="GI73" i="2"/>
  <c r="GJ73" i="2"/>
  <c r="GL73" i="2"/>
  <c r="GM73" i="2"/>
  <c r="GN73" i="2"/>
  <c r="GO73" i="2"/>
  <c r="B74" i="2"/>
  <c r="C74" i="2"/>
  <c r="D74" i="2"/>
  <c r="E74" i="2"/>
  <c r="F74" i="2"/>
  <c r="G74" i="2"/>
  <c r="H74" i="2"/>
  <c r="I74" i="2"/>
  <c r="J74" i="2"/>
  <c r="K74" i="2"/>
  <c r="L74" i="2"/>
  <c r="N74" i="2"/>
  <c r="O74" i="2"/>
  <c r="P74" i="2"/>
  <c r="Q74" i="2"/>
  <c r="R74" i="2"/>
  <c r="S74" i="2"/>
  <c r="T74" i="2"/>
  <c r="V74" i="2"/>
  <c r="W74" i="2"/>
  <c r="X74" i="2"/>
  <c r="AE74" i="2"/>
  <c r="AI74" i="2"/>
  <c r="AM74" i="2"/>
  <c r="AO74" i="2"/>
  <c r="AQ74" i="2"/>
  <c r="AS74" i="2"/>
  <c r="AU74" i="2"/>
  <c r="AW74" i="2"/>
  <c r="BA74" i="2"/>
  <c r="BC74" i="2"/>
  <c r="BE74" i="2"/>
  <c r="BG74" i="2"/>
  <c r="BK74" i="2"/>
  <c r="BP74" i="2"/>
  <c r="BY74" i="2"/>
  <c r="BZ74" i="2"/>
  <c r="CB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U74" i="2"/>
  <c r="CV74" i="2"/>
  <c r="CW74" i="2"/>
  <c r="CX74" i="2"/>
  <c r="CY74" i="2"/>
  <c r="CZ74" i="2"/>
  <c r="DA74" i="2"/>
  <c r="DB74" i="2"/>
  <c r="DC74" i="2"/>
  <c r="DD74" i="2"/>
  <c r="DF74" i="2"/>
  <c r="DG74" i="2"/>
  <c r="DH74" i="2"/>
  <c r="DI74" i="2"/>
  <c r="DK74" i="2"/>
  <c r="DL74" i="2"/>
  <c r="DM74" i="2"/>
  <c r="DN74" i="2"/>
  <c r="DP74" i="2"/>
  <c r="DQ74" i="2"/>
  <c r="DR74" i="2"/>
  <c r="DS74" i="2"/>
  <c r="DT74" i="2"/>
  <c r="DU74" i="2"/>
  <c r="DV74" i="2"/>
  <c r="DW74" i="2"/>
  <c r="DY74" i="2"/>
  <c r="DZ74" i="2"/>
  <c r="EA74" i="2"/>
  <c r="EB74" i="2"/>
  <c r="ED74" i="2"/>
  <c r="EE74" i="2"/>
  <c r="EF74" i="2"/>
  <c r="EG74" i="2"/>
  <c r="EH74" i="2"/>
  <c r="EJ74" i="2"/>
  <c r="EK74" i="2"/>
  <c r="EL74" i="2"/>
  <c r="EM74" i="2"/>
  <c r="EN74" i="2"/>
  <c r="EO74" i="2"/>
  <c r="EQ74" i="2"/>
  <c r="ER74" i="2"/>
  <c r="ES74" i="2"/>
  <c r="ET74" i="2"/>
  <c r="EV74" i="2"/>
  <c r="EW74" i="2"/>
  <c r="EX74" i="2"/>
  <c r="EY74" i="2"/>
  <c r="FA74" i="2"/>
  <c r="FB74" i="2"/>
  <c r="FC74" i="2"/>
  <c r="FD74" i="2"/>
  <c r="FE74" i="2"/>
  <c r="FG74" i="2"/>
  <c r="FH74" i="2"/>
  <c r="FI74" i="2"/>
  <c r="FJ74" i="2"/>
  <c r="FK74" i="2"/>
  <c r="FM74" i="2"/>
  <c r="FN74" i="2"/>
  <c r="FO74" i="2"/>
  <c r="FP74" i="2"/>
  <c r="FR74" i="2"/>
  <c r="FS74" i="2"/>
  <c r="FT74" i="2"/>
  <c r="FU74" i="2"/>
  <c r="FW74" i="2"/>
  <c r="FX74" i="2"/>
  <c r="FY74" i="2"/>
  <c r="FZ74" i="2"/>
  <c r="GB74" i="2"/>
  <c r="GC74" i="2"/>
  <c r="GD74" i="2"/>
  <c r="GE74" i="2"/>
  <c r="GG74" i="2"/>
  <c r="GH74" i="2"/>
  <c r="GI74" i="2"/>
  <c r="GJ74" i="2"/>
  <c r="GL74" i="2"/>
  <c r="GM74" i="2"/>
  <c r="GN74" i="2"/>
  <c r="GO74" i="2"/>
  <c r="B75" i="2"/>
  <c r="C75" i="2"/>
  <c r="D75" i="2"/>
  <c r="E75" i="2"/>
  <c r="F75" i="2"/>
  <c r="G75" i="2"/>
  <c r="H75" i="2"/>
  <c r="I75" i="2"/>
  <c r="J75" i="2"/>
  <c r="K75" i="2"/>
  <c r="L75" i="2"/>
  <c r="N75" i="2"/>
  <c r="O75" i="2"/>
  <c r="P75" i="2"/>
  <c r="Q75" i="2"/>
  <c r="R75" i="2"/>
  <c r="S75" i="2"/>
  <c r="T75" i="2"/>
  <c r="V75" i="2"/>
  <c r="W75" i="2"/>
  <c r="X75" i="2"/>
  <c r="AE75" i="2"/>
  <c r="AI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BA75" i="2"/>
  <c r="BB75" i="2"/>
  <c r="BC75" i="2"/>
  <c r="BD75" i="2"/>
  <c r="BE75" i="2"/>
  <c r="BF75" i="2"/>
  <c r="BG75" i="2"/>
  <c r="BH75" i="2"/>
  <c r="BK75" i="2"/>
  <c r="BL75" i="2"/>
  <c r="BP75" i="2"/>
  <c r="BY75" i="2"/>
  <c r="BZ75" i="2"/>
  <c r="CB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U75" i="2"/>
  <c r="CV75" i="2"/>
  <c r="CW75" i="2"/>
  <c r="CX75" i="2"/>
  <c r="CY75" i="2"/>
  <c r="CZ75" i="2"/>
  <c r="DA75" i="2"/>
  <c r="DB75" i="2"/>
  <c r="DC75" i="2"/>
  <c r="DD75" i="2"/>
  <c r="DF75" i="2"/>
  <c r="DG75" i="2"/>
  <c r="DH75" i="2"/>
  <c r="DI75" i="2"/>
  <c r="DK75" i="2"/>
  <c r="DL75" i="2"/>
  <c r="DM75" i="2"/>
  <c r="DN75" i="2"/>
  <c r="DP75" i="2"/>
  <c r="DQ75" i="2"/>
  <c r="DR75" i="2"/>
  <c r="DS75" i="2"/>
  <c r="DT75" i="2"/>
  <c r="DU75" i="2"/>
  <c r="DV75" i="2"/>
  <c r="DW75" i="2"/>
  <c r="DY75" i="2"/>
  <c r="DZ75" i="2"/>
  <c r="EA75" i="2"/>
  <c r="EB75" i="2"/>
  <c r="ED75" i="2"/>
  <c r="EE75" i="2"/>
  <c r="EF75" i="2"/>
  <c r="EG75" i="2"/>
  <c r="EH75" i="2"/>
  <c r="EJ75" i="2"/>
  <c r="EK75" i="2"/>
  <c r="EL75" i="2"/>
  <c r="EM75" i="2"/>
  <c r="EN75" i="2"/>
  <c r="EO75" i="2"/>
  <c r="EQ75" i="2"/>
  <c r="ER75" i="2"/>
  <c r="ES75" i="2"/>
  <c r="ET75" i="2"/>
  <c r="EV75" i="2"/>
  <c r="EW75" i="2"/>
  <c r="EX75" i="2"/>
  <c r="EY75" i="2"/>
  <c r="FA75" i="2"/>
  <c r="FB75" i="2"/>
  <c r="FC75" i="2"/>
  <c r="FD75" i="2"/>
  <c r="FE75" i="2"/>
  <c r="FG75" i="2"/>
  <c r="FH75" i="2"/>
  <c r="FI75" i="2"/>
  <c r="FJ75" i="2"/>
  <c r="FK75" i="2"/>
  <c r="FM75" i="2"/>
  <c r="FN75" i="2"/>
  <c r="FO75" i="2"/>
  <c r="FP75" i="2"/>
  <c r="FR75" i="2"/>
  <c r="FS75" i="2"/>
  <c r="FT75" i="2"/>
  <c r="FU75" i="2"/>
  <c r="FW75" i="2"/>
  <c r="FX75" i="2"/>
  <c r="FY75" i="2"/>
  <c r="FZ75" i="2"/>
  <c r="GB75" i="2"/>
  <c r="GC75" i="2"/>
  <c r="GD75" i="2"/>
  <c r="GE75" i="2"/>
  <c r="GG75" i="2"/>
  <c r="GH75" i="2"/>
  <c r="GI75" i="2"/>
  <c r="GJ75" i="2"/>
  <c r="GL75" i="2"/>
  <c r="GM75" i="2"/>
  <c r="GN75" i="2"/>
  <c r="GO75" i="2"/>
  <c r="B76" i="2"/>
  <c r="C76" i="2"/>
  <c r="D76" i="2"/>
  <c r="E76" i="2"/>
  <c r="F76" i="2"/>
  <c r="G76" i="2"/>
  <c r="H76" i="2"/>
  <c r="I76" i="2"/>
  <c r="J76" i="2"/>
  <c r="K76" i="2"/>
  <c r="L76" i="2"/>
  <c r="N76" i="2"/>
  <c r="O76" i="2"/>
  <c r="P76" i="2"/>
  <c r="Q76" i="2"/>
  <c r="R76" i="2"/>
  <c r="S76" i="2"/>
  <c r="T76" i="2"/>
  <c r="V76" i="2"/>
  <c r="W76" i="2"/>
  <c r="X76" i="2"/>
  <c r="AE76" i="2"/>
  <c r="AI76" i="2"/>
  <c r="AM76" i="2"/>
  <c r="AO76" i="2"/>
  <c r="AQ76" i="2"/>
  <c r="AS76" i="2"/>
  <c r="AU76" i="2"/>
  <c r="AW76" i="2"/>
  <c r="BA76" i="2"/>
  <c r="BC76" i="2"/>
  <c r="BE76" i="2"/>
  <c r="BG76" i="2"/>
  <c r="BK76" i="2"/>
  <c r="BP76" i="2"/>
  <c r="BY76" i="2"/>
  <c r="BZ76" i="2"/>
  <c r="CB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U76" i="2"/>
  <c r="CV76" i="2"/>
  <c r="CW76" i="2"/>
  <c r="CX76" i="2"/>
  <c r="CY76" i="2"/>
  <c r="CZ76" i="2"/>
  <c r="DA76" i="2"/>
  <c r="DB76" i="2"/>
  <c r="DC76" i="2"/>
  <c r="DD76" i="2"/>
  <c r="DF76" i="2"/>
  <c r="DG76" i="2"/>
  <c r="DH76" i="2"/>
  <c r="DI76" i="2"/>
  <c r="DK76" i="2"/>
  <c r="DL76" i="2"/>
  <c r="DM76" i="2"/>
  <c r="DN76" i="2"/>
  <c r="DP76" i="2"/>
  <c r="DQ76" i="2"/>
  <c r="DR76" i="2"/>
  <c r="DS76" i="2"/>
  <c r="DT76" i="2"/>
  <c r="DU76" i="2"/>
  <c r="DV76" i="2"/>
  <c r="DW76" i="2"/>
  <c r="DY76" i="2"/>
  <c r="DZ76" i="2"/>
  <c r="EA76" i="2"/>
  <c r="EB76" i="2"/>
  <c r="ED76" i="2"/>
  <c r="EE76" i="2"/>
  <c r="EF76" i="2"/>
  <c r="EG76" i="2"/>
  <c r="EH76" i="2"/>
  <c r="EJ76" i="2"/>
  <c r="EK76" i="2"/>
  <c r="EL76" i="2"/>
  <c r="EM76" i="2"/>
  <c r="EN76" i="2"/>
  <c r="EO76" i="2"/>
  <c r="EQ76" i="2"/>
  <c r="ER76" i="2"/>
  <c r="ES76" i="2"/>
  <c r="ET76" i="2"/>
  <c r="EV76" i="2"/>
  <c r="EW76" i="2"/>
  <c r="EX76" i="2"/>
  <c r="EY76" i="2"/>
  <c r="FA76" i="2"/>
  <c r="FB76" i="2"/>
  <c r="FC76" i="2"/>
  <c r="FD76" i="2"/>
  <c r="FE76" i="2"/>
  <c r="FG76" i="2"/>
  <c r="FH76" i="2"/>
  <c r="FI76" i="2"/>
  <c r="FJ76" i="2"/>
  <c r="FK76" i="2"/>
  <c r="FM76" i="2"/>
  <c r="FN76" i="2"/>
  <c r="FO76" i="2"/>
  <c r="FP76" i="2"/>
  <c r="FR76" i="2"/>
  <c r="FS76" i="2"/>
  <c r="FT76" i="2"/>
  <c r="FU76" i="2"/>
  <c r="FW76" i="2"/>
  <c r="FX76" i="2"/>
  <c r="FY76" i="2"/>
  <c r="FZ76" i="2"/>
  <c r="GB76" i="2"/>
  <c r="GC76" i="2"/>
  <c r="GD76" i="2"/>
  <c r="GE76" i="2"/>
  <c r="GG76" i="2"/>
  <c r="GH76" i="2"/>
  <c r="GI76" i="2"/>
  <c r="GJ76" i="2"/>
  <c r="GL76" i="2"/>
  <c r="GM76" i="2"/>
  <c r="GN76" i="2"/>
  <c r="GO76" i="2"/>
  <c r="B77" i="2"/>
  <c r="C77" i="2"/>
  <c r="D77" i="2"/>
  <c r="E77" i="2"/>
  <c r="F77" i="2"/>
  <c r="G77" i="2"/>
  <c r="H77" i="2"/>
  <c r="I77" i="2"/>
  <c r="J77" i="2"/>
  <c r="K77" i="2"/>
  <c r="L77" i="2"/>
  <c r="N77" i="2"/>
  <c r="O77" i="2"/>
  <c r="P77" i="2"/>
  <c r="Q77" i="2"/>
  <c r="R77" i="2"/>
  <c r="S77" i="2"/>
  <c r="T77" i="2"/>
  <c r="V77" i="2"/>
  <c r="W77" i="2"/>
  <c r="X77" i="2"/>
  <c r="AE77" i="2"/>
  <c r="AI77" i="2"/>
  <c r="AM77" i="2"/>
  <c r="AO77" i="2"/>
  <c r="AQ77" i="2"/>
  <c r="AS77" i="2"/>
  <c r="AU77" i="2"/>
  <c r="AW77" i="2"/>
  <c r="BA77" i="2"/>
  <c r="BC77" i="2"/>
  <c r="BE77" i="2"/>
  <c r="BG77" i="2"/>
  <c r="BK77" i="2"/>
  <c r="BP77" i="2"/>
  <c r="BY77" i="2"/>
  <c r="BZ77" i="2"/>
  <c r="CB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U77" i="2"/>
  <c r="CV77" i="2"/>
  <c r="CW77" i="2"/>
  <c r="CX77" i="2"/>
  <c r="CY77" i="2"/>
  <c r="CZ77" i="2"/>
  <c r="DA77" i="2"/>
  <c r="DB77" i="2"/>
  <c r="DC77" i="2"/>
  <c r="DD77" i="2"/>
  <c r="DF77" i="2"/>
  <c r="DG77" i="2"/>
  <c r="DH77" i="2"/>
  <c r="DI77" i="2"/>
  <c r="DK77" i="2"/>
  <c r="DL77" i="2"/>
  <c r="DM77" i="2"/>
  <c r="DN77" i="2"/>
  <c r="DP77" i="2"/>
  <c r="DQ77" i="2"/>
  <c r="DR77" i="2"/>
  <c r="DS77" i="2"/>
  <c r="DT77" i="2"/>
  <c r="DU77" i="2"/>
  <c r="DV77" i="2"/>
  <c r="DW77" i="2"/>
  <c r="DY77" i="2"/>
  <c r="DZ77" i="2"/>
  <c r="EA77" i="2"/>
  <c r="EB77" i="2"/>
  <c r="ED77" i="2"/>
  <c r="EE77" i="2"/>
  <c r="EF77" i="2"/>
  <c r="EG77" i="2"/>
  <c r="EH77" i="2"/>
  <c r="EJ77" i="2"/>
  <c r="EK77" i="2"/>
  <c r="EL77" i="2"/>
  <c r="EM77" i="2"/>
  <c r="EN77" i="2"/>
  <c r="EO77" i="2"/>
  <c r="EQ77" i="2"/>
  <c r="ER77" i="2"/>
  <c r="ES77" i="2"/>
  <c r="ET77" i="2"/>
  <c r="EV77" i="2"/>
  <c r="EW77" i="2"/>
  <c r="EX77" i="2"/>
  <c r="EY77" i="2"/>
  <c r="FA77" i="2"/>
  <c r="FB77" i="2"/>
  <c r="FC77" i="2"/>
  <c r="FD77" i="2"/>
  <c r="FE77" i="2"/>
  <c r="FG77" i="2"/>
  <c r="FH77" i="2"/>
  <c r="FI77" i="2"/>
  <c r="FJ77" i="2"/>
  <c r="FK77" i="2"/>
  <c r="FM77" i="2"/>
  <c r="FN77" i="2"/>
  <c r="FO77" i="2"/>
  <c r="FP77" i="2"/>
  <c r="FR77" i="2"/>
  <c r="FS77" i="2"/>
  <c r="FT77" i="2"/>
  <c r="FU77" i="2"/>
  <c r="FW77" i="2"/>
  <c r="FX77" i="2"/>
  <c r="FY77" i="2"/>
  <c r="FZ77" i="2"/>
  <c r="GB77" i="2"/>
  <c r="GC77" i="2"/>
  <c r="GD77" i="2"/>
  <c r="GE77" i="2"/>
  <c r="GG77" i="2"/>
  <c r="GH77" i="2"/>
  <c r="GI77" i="2"/>
  <c r="GJ77" i="2"/>
  <c r="GL77" i="2"/>
  <c r="GM77" i="2"/>
  <c r="GN77" i="2"/>
  <c r="GO77" i="2"/>
  <c r="B78" i="2"/>
  <c r="C78" i="2"/>
  <c r="D78" i="2"/>
  <c r="E78" i="2"/>
  <c r="F78" i="2"/>
  <c r="G78" i="2"/>
  <c r="H78" i="2"/>
  <c r="I78" i="2"/>
  <c r="J78" i="2"/>
  <c r="K78" i="2"/>
  <c r="L78" i="2"/>
  <c r="N78" i="2"/>
  <c r="O78" i="2"/>
  <c r="P78" i="2"/>
  <c r="Q78" i="2"/>
  <c r="R78" i="2"/>
  <c r="S78" i="2"/>
  <c r="T78" i="2"/>
  <c r="V78" i="2"/>
  <c r="W78" i="2"/>
  <c r="X78" i="2"/>
  <c r="AE78" i="2"/>
  <c r="AI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BA78" i="2"/>
  <c r="BC78" i="2"/>
  <c r="BE78" i="2"/>
  <c r="BG78" i="2"/>
  <c r="BK78" i="2"/>
  <c r="BL78" i="2"/>
  <c r="BP78" i="2"/>
  <c r="BY78" i="2"/>
  <c r="BZ78" i="2"/>
  <c r="CB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U78" i="2"/>
  <c r="CV78" i="2"/>
  <c r="CW78" i="2"/>
  <c r="CX78" i="2"/>
  <c r="CY78" i="2"/>
  <c r="CZ78" i="2"/>
  <c r="DA78" i="2"/>
  <c r="DB78" i="2"/>
  <c r="DC78" i="2"/>
  <c r="DD78" i="2"/>
  <c r="DF78" i="2"/>
  <c r="DG78" i="2"/>
  <c r="DH78" i="2"/>
  <c r="DI78" i="2"/>
  <c r="DK78" i="2"/>
  <c r="DL78" i="2"/>
  <c r="DM78" i="2"/>
  <c r="DN78" i="2"/>
  <c r="DP78" i="2"/>
  <c r="DQ78" i="2"/>
  <c r="DR78" i="2"/>
  <c r="DS78" i="2"/>
  <c r="DT78" i="2"/>
  <c r="DU78" i="2"/>
  <c r="DV78" i="2"/>
  <c r="DW78" i="2"/>
  <c r="DY78" i="2"/>
  <c r="DZ78" i="2"/>
  <c r="EA78" i="2"/>
  <c r="EB78" i="2"/>
  <c r="ED78" i="2"/>
  <c r="EE78" i="2"/>
  <c r="EF78" i="2"/>
  <c r="EG78" i="2"/>
  <c r="EH78" i="2"/>
  <c r="EJ78" i="2"/>
  <c r="EK78" i="2"/>
  <c r="EL78" i="2"/>
  <c r="EM78" i="2"/>
  <c r="EN78" i="2"/>
  <c r="EO78" i="2"/>
  <c r="EQ78" i="2"/>
  <c r="ER78" i="2"/>
  <c r="ES78" i="2"/>
  <c r="ET78" i="2"/>
  <c r="EV78" i="2"/>
  <c r="EW78" i="2"/>
  <c r="EX78" i="2"/>
  <c r="EY78" i="2"/>
  <c r="FA78" i="2"/>
  <c r="FB78" i="2"/>
  <c r="FC78" i="2"/>
  <c r="FD78" i="2"/>
  <c r="FE78" i="2"/>
  <c r="FG78" i="2"/>
  <c r="FH78" i="2"/>
  <c r="FI78" i="2"/>
  <c r="FJ78" i="2"/>
  <c r="FK78" i="2"/>
  <c r="FM78" i="2"/>
  <c r="FN78" i="2"/>
  <c r="FO78" i="2"/>
  <c r="FP78" i="2"/>
  <c r="FR78" i="2"/>
  <c r="FS78" i="2"/>
  <c r="FT78" i="2"/>
  <c r="FU78" i="2"/>
  <c r="FW78" i="2"/>
  <c r="FX78" i="2"/>
  <c r="FY78" i="2"/>
  <c r="FZ78" i="2"/>
  <c r="GB78" i="2"/>
  <c r="GC78" i="2"/>
  <c r="GD78" i="2"/>
  <c r="GE78" i="2"/>
  <c r="GG78" i="2"/>
  <c r="GH78" i="2"/>
  <c r="GI78" i="2"/>
  <c r="GJ78" i="2"/>
  <c r="GL78" i="2"/>
  <c r="GM78" i="2"/>
  <c r="GN78" i="2"/>
  <c r="GO78" i="2"/>
  <c r="B79" i="2"/>
  <c r="C79" i="2"/>
  <c r="D79" i="2"/>
  <c r="E79" i="2"/>
  <c r="F79" i="2"/>
  <c r="G79" i="2"/>
  <c r="H79" i="2"/>
  <c r="I79" i="2"/>
  <c r="J79" i="2"/>
  <c r="K79" i="2"/>
  <c r="L79" i="2"/>
  <c r="N79" i="2"/>
  <c r="O79" i="2"/>
  <c r="P79" i="2"/>
  <c r="Q79" i="2"/>
  <c r="R79" i="2"/>
  <c r="S79" i="2"/>
  <c r="T79" i="2"/>
  <c r="V79" i="2"/>
  <c r="W79" i="2"/>
  <c r="X79" i="2"/>
  <c r="AE79" i="2"/>
  <c r="AI79" i="2"/>
  <c r="AM79" i="2"/>
  <c r="AO79" i="2"/>
  <c r="AQ79" i="2"/>
  <c r="AS79" i="2"/>
  <c r="AU79" i="2"/>
  <c r="AW79" i="2"/>
  <c r="BA79" i="2"/>
  <c r="BC79" i="2"/>
  <c r="BE79" i="2"/>
  <c r="BG79" i="2"/>
  <c r="BK79" i="2"/>
  <c r="BP79" i="2"/>
  <c r="BY79" i="2"/>
  <c r="BZ79" i="2"/>
  <c r="CB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U79" i="2"/>
  <c r="CV79" i="2"/>
  <c r="CW79" i="2"/>
  <c r="CX79" i="2"/>
  <c r="CY79" i="2"/>
  <c r="CZ79" i="2"/>
  <c r="DA79" i="2"/>
  <c r="DB79" i="2"/>
  <c r="DC79" i="2"/>
  <c r="DD79" i="2"/>
  <c r="DF79" i="2"/>
  <c r="DG79" i="2"/>
  <c r="DH79" i="2"/>
  <c r="DI79" i="2"/>
  <c r="DK79" i="2"/>
  <c r="DL79" i="2"/>
  <c r="DM79" i="2"/>
  <c r="DN79" i="2"/>
  <c r="DP79" i="2"/>
  <c r="DQ79" i="2"/>
  <c r="DR79" i="2"/>
  <c r="DS79" i="2"/>
  <c r="DT79" i="2"/>
  <c r="DU79" i="2"/>
  <c r="DV79" i="2"/>
  <c r="DW79" i="2"/>
  <c r="DY79" i="2"/>
  <c r="DZ79" i="2"/>
  <c r="EA79" i="2"/>
  <c r="EB79" i="2"/>
  <c r="ED79" i="2"/>
  <c r="EE79" i="2"/>
  <c r="EF79" i="2"/>
  <c r="EG79" i="2"/>
  <c r="EH79" i="2"/>
  <c r="EJ79" i="2"/>
  <c r="EK79" i="2"/>
  <c r="EL79" i="2"/>
  <c r="EM79" i="2"/>
  <c r="EN79" i="2"/>
  <c r="EO79" i="2"/>
  <c r="EQ79" i="2"/>
  <c r="ER79" i="2"/>
  <c r="ES79" i="2"/>
  <c r="ET79" i="2"/>
  <c r="EV79" i="2"/>
  <c r="EW79" i="2"/>
  <c r="EX79" i="2"/>
  <c r="EY79" i="2"/>
  <c r="FA79" i="2"/>
  <c r="FB79" i="2"/>
  <c r="FC79" i="2"/>
  <c r="FD79" i="2"/>
  <c r="FE79" i="2"/>
  <c r="FG79" i="2"/>
  <c r="FH79" i="2"/>
  <c r="FI79" i="2"/>
  <c r="FJ79" i="2"/>
  <c r="FK79" i="2"/>
  <c r="FM79" i="2"/>
  <c r="FN79" i="2"/>
  <c r="FO79" i="2"/>
  <c r="FP79" i="2"/>
  <c r="FR79" i="2"/>
  <c r="FS79" i="2"/>
  <c r="FT79" i="2"/>
  <c r="FU79" i="2"/>
  <c r="FW79" i="2"/>
  <c r="FX79" i="2"/>
  <c r="FY79" i="2"/>
  <c r="FZ79" i="2"/>
  <c r="GB79" i="2"/>
  <c r="GC79" i="2"/>
  <c r="GD79" i="2"/>
  <c r="GE79" i="2"/>
  <c r="GG79" i="2"/>
  <c r="GH79" i="2"/>
  <c r="GI79" i="2"/>
  <c r="GJ79" i="2"/>
  <c r="GL79" i="2"/>
  <c r="GM79" i="2"/>
  <c r="GN79" i="2"/>
  <c r="GO79" i="2"/>
  <c r="B80" i="2"/>
  <c r="C80" i="2"/>
  <c r="D80" i="2"/>
  <c r="E80" i="2"/>
  <c r="F80" i="2"/>
  <c r="G80" i="2"/>
  <c r="H80" i="2"/>
  <c r="I80" i="2"/>
  <c r="J80" i="2"/>
  <c r="K80" i="2"/>
  <c r="L80" i="2"/>
  <c r="N80" i="2"/>
  <c r="O80" i="2"/>
  <c r="P80" i="2"/>
  <c r="Q80" i="2"/>
  <c r="R80" i="2"/>
  <c r="S80" i="2"/>
  <c r="T80" i="2"/>
  <c r="V80" i="2"/>
  <c r="W80" i="2"/>
  <c r="X80" i="2"/>
  <c r="AE80" i="2"/>
  <c r="AI80" i="2"/>
  <c r="AM80" i="2"/>
  <c r="AO80" i="2"/>
  <c r="AQ80" i="2"/>
  <c r="AS80" i="2"/>
  <c r="AU80" i="2"/>
  <c r="AW80" i="2"/>
  <c r="BA80" i="2"/>
  <c r="BC80" i="2"/>
  <c r="BE80" i="2"/>
  <c r="BG80" i="2"/>
  <c r="BK80" i="2"/>
  <c r="BP80" i="2"/>
  <c r="BY80" i="2"/>
  <c r="BZ80" i="2"/>
  <c r="CB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U80" i="2"/>
  <c r="CV80" i="2"/>
  <c r="CW80" i="2"/>
  <c r="CX80" i="2"/>
  <c r="CY80" i="2"/>
  <c r="CZ80" i="2"/>
  <c r="DA80" i="2"/>
  <c r="DB80" i="2"/>
  <c r="DC80" i="2"/>
  <c r="DD80" i="2"/>
  <c r="DF80" i="2"/>
  <c r="DG80" i="2"/>
  <c r="DH80" i="2"/>
  <c r="DI80" i="2"/>
  <c r="DK80" i="2"/>
  <c r="DL80" i="2"/>
  <c r="DM80" i="2"/>
  <c r="DN80" i="2"/>
  <c r="DP80" i="2"/>
  <c r="DQ80" i="2"/>
  <c r="DR80" i="2"/>
  <c r="DS80" i="2"/>
  <c r="DT80" i="2"/>
  <c r="DU80" i="2"/>
  <c r="DV80" i="2"/>
  <c r="DW80" i="2"/>
  <c r="DY80" i="2"/>
  <c r="DZ80" i="2"/>
  <c r="EA80" i="2"/>
  <c r="EB80" i="2"/>
  <c r="ED80" i="2"/>
  <c r="EE80" i="2"/>
  <c r="EF80" i="2"/>
  <c r="EG80" i="2"/>
  <c r="EH80" i="2"/>
  <c r="EJ80" i="2"/>
  <c r="EK80" i="2"/>
  <c r="EL80" i="2"/>
  <c r="EM80" i="2"/>
  <c r="EN80" i="2"/>
  <c r="EO80" i="2"/>
  <c r="EQ80" i="2"/>
  <c r="ER80" i="2"/>
  <c r="ES80" i="2"/>
  <c r="ET80" i="2"/>
  <c r="EV80" i="2"/>
  <c r="EW80" i="2"/>
  <c r="EX80" i="2"/>
  <c r="EY80" i="2"/>
  <c r="FA80" i="2"/>
  <c r="FB80" i="2"/>
  <c r="FC80" i="2"/>
  <c r="FD80" i="2"/>
  <c r="FE80" i="2"/>
  <c r="FG80" i="2"/>
  <c r="FH80" i="2"/>
  <c r="FI80" i="2"/>
  <c r="FJ80" i="2"/>
  <c r="FK80" i="2"/>
  <c r="FM80" i="2"/>
  <c r="FN80" i="2"/>
  <c r="FO80" i="2"/>
  <c r="FP80" i="2"/>
  <c r="FR80" i="2"/>
  <c r="FS80" i="2"/>
  <c r="FT80" i="2"/>
  <c r="FU80" i="2"/>
  <c r="FW80" i="2"/>
  <c r="FX80" i="2"/>
  <c r="FY80" i="2"/>
  <c r="FZ80" i="2"/>
  <c r="GB80" i="2"/>
  <c r="GC80" i="2"/>
  <c r="GD80" i="2"/>
  <c r="GE80" i="2"/>
  <c r="GG80" i="2"/>
  <c r="GH80" i="2"/>
  <c r="GI80" i="2"/>
  <c r="GJ80" i="2"/>
  <c r="GL80" i="2"/>
  <c r="GM80" i="2"/>
  <c r="GN80" i="2"/>
  <c r="GO80" i="2"/>
  <c r="B81" i="2"/>
  <c r="C81" i="2"/>
  <c r="D81" i="2"/>
  <c r="E81" i="2"/>
  <c r="F81" i="2"/>
  <c r="G81" i="2"/>
  <c r="H81" i="2"/>
  <c r="I81" i="2"/>
  <c r="J81" i="2"/>
  <c r="K81" i="2"/>
  <c r="L81" i="2"/>
  <c r="N81" i="2"/>
  <c r="O81" i="2"/>
  <c r="P81" i="2"/>
  <c r="Q81" i="2"/>
  <c r="R81" i="2"/>
  <c r="S81" i="2"/>
  <c r="T81" i="2"/>
  <c r="V81" i="2"/>
  <c r="W81" i="2"/>
  <c r="X81" i="2"/>
  <c r="AE81" i="2"/>
  <c r="AI81" i="2"/>
  <c r="AM81" i="2"/>
  <c r="AO81" i="2"/>
  <c r="AQ81" i="2"/>
  <c r="AS81" i="2"/>
  <c r="AU81" i="2"/>
  <c r="AW81" i="2"/>
  <c r="BA81" i="2"/>
  <c r="BC81" i="2"/>
  <c r="BE81" i="2"/>
  <c r="BG81" i="2"/>
  <c r="BK81" i="2"/>
  <c r="BP81" i="2"/>
  <c r="BY81" i="2"/>
  <c r="BZ81" i="2"/>
  <c r="CB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U81" i="2"/>
  <c r="CV81" i="2"/>
  <c r="CW81" i="2"/>
  <c r="CX81" i="2"/>
  <c r="CY81" i="2"/>
  <c r="CZ81" i="2"/>
  <c r="DA81" i="2"/>
  <c r="DB81" i="2"/>
  <c r="DC81" i="2"/>
  <c r="DD81" i="2"/>
  <c r="DF81" i="2"/>
  <c r="DG81" i="2"/>
  <c r="DH81" i="2"/>
  <c r="DI81" i="2"/>
  <c r="DK81" i="2"/>
  <c r="DL81" i="2"/>
  <c r="DM81" i="2"/>
  <c r="DN81" i="2"/>
  <c r="DP81" i="2"/>
  <c r="DQ81" i="2"/>
  <c r="DR81" i="2"/>
  <c r="DS81" i="2"/>
  <c r="DT81" i="2"/>
  <c r="DU81" i="2"/>
  <c r="DV81" i="2"/>
  <c r="DW81" i="2"/>
  <c r="DY81" i="2"/>
  <c r="DZ81" i="2"/>
  <c r="EA81" i="2"/>
  <c r="EB81" i="2"/>
  <c r="ED81" i="2"/>
  <c r="EE81" i="2"/>
  <c r="EF81" i="2"/>
  <c r="EG81" i="2"/>
  <c r="EH81" i="2"/>
  <c r="EJ81" i="2"/>
  <c r="EK81" i="2"/>
  <c r="EL81" i="2"/>
  <c r="EM81" i="2"/>
  <c r="EN81" i="2"/>
  <c r="EO81" i="2"/>
  <c r="EQ81" i="2"/>
  <c r="ER81" i="2"/>
  <c r="ES81" i="2"/>
  <c r="ET81" i="2"/>
  <c r="EV81" i="2"/>
  <c r="EW81" i="2"/>
  <c r="EX81" i="2"/>
  <c r="EY81" i="2"/>
  <c r="FA81" i="2"/>
  <c r="FB81" i="2"/>
  <c r="FC81" i="2"/>
  <c r="FD81" i="2"/>
  <c r="FE81" i="2"/>
  <c r="FG81" i="2"/>
  <c r="FH81" i="2"/>
  <c r="FI81" i="2"/>
  <c r="FJ81" i="2"/>
  <c r="FK81" i="2"/>
  <c r="FM81" i="2"/>
  <c r="FN81" i="2"/>
  <c r="FO81" i="2"/>
  <c r="FP81" i="2"/>
  <c r="FR81" i="2"/>
  <c r="FS81" i="2"/>
  <c r="FT81" i="2"/>
  <c r="FU81" i="2"/>
  <c r="FW81" i="2"/>
  <c r="FX81" i="2"/>
  <c r="FY81" i="2"/>
  <c r="FZ81" i="2"/>
  <c r="GB81" i="2"/>
  <c r="GC81" i="2"/>
  <c r="GD81" i="2"/>
  <c r="GE81" i="2"/>
  <c r="GG81" i="2"/>
  <c r="GH81" i="2"/>
  <c r="GI81" i="2"/>
  <c r="GJ81" i="2"/>
  <c r="GL81" i="2"/>
  <c r="GM81" i="2"/>
  <c r="GN81" i="2"/>
  <c r="GO81" i="2"/>
  <c r="B82" i="2"/>
  <c r="C82" i="2"/>
  <c r="D82" i="2"/>
  <c r="E82" i="2"/>
  <c r="F82" i="2"/>
  <c r="G82" i="2"/>
  <c r="H82" i="2"/>
  <c r="I82" i="2"/>
  <c r="J82" i="2"/>
  <c r="K82" i="2"/>
  <c r="L82" i="2"/>
  <c r="N82" i="2"/>
  <c r="O82" i="2"/>
  <c r="P82" i="2"/>
  <c r="Q82" i="2"/>
  <c r="R82" i="2"/>
  <c r="S82" i="2"/>
  <c r="T82" i="2"/>
  <c r="V82" i="2"/>
  <c r="W82" i="2"/>
  <c r="X82" i="2"/>
  <c r="AE82" i="2"/>
  <c r="AI82" i="2"/>
  <c r="AM82" i="2"/>
  <c r="AO82" i="2"/>
  <c r="AQ82" i="2"/>
  <c r="AS82" i="2"/>
  <c r="AU82" i="2"/>
  <c r="AW82" i="2"/>
  <c r="BA82" i="2"/>
  <c r="BC82" i="2"/>
  <c r="BE82" i="2"/>
  <c r="BG82" i="2"/>
  <c r="BK82" i="2"/>
  <c r="BP82" i="2"/>
  <c r="BY82" i="2"/>
  <c r="BZ82" i="2"/>
  <c r="CB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U82" i="2"/>
  <c r="CV82" i="2"/>
  <c r="CW82" i="2"/>
  <c r="CX82" i="2"/>
  <c r="CY82" i="2"/>
  <c r="CZ82" i="2"/>
  <c r="DA82" i="2"/>
  <c r="DB82" i="2"/>
  <c r="DC82" i="2"/>
  <c r="DD82" i="2"/>
  <c r="DF82" i="2"/>
  <c r="DG82" i="2"/>
  <c r="DH82" i="2"/>
  <c r="DI82" i="2"/>
  <c r="DK82" i="2"/>
  <c r="DL82" i="2"/>
  <c r="DM82" i="2"/>
  <c r="DN82" i="2"/>
  <c r="DP82" i="2"/>
  <c r="DQ82" i="2"/>
  <c r="DR82" i="2"/>
  <c r="DS82" i="2"/>
  <c r="DT82" i="2"/>
  <c r="DU82" i="2"/>
  <c r="DV82" i="2"/>
  <c r="DW82" i="2"/>
  <c r="DY82" i="2"/>
  <c r="DZ82" i="2"/>
  <c r="EA82" i="2"/>
  <c r="EB82" i="2"/>
  <c r="ED82" i="2"/>
  <c r="EE82" i="2"/>
  <c r="EF82" i="2"/>
  <c r="EG82" i="2"/>
  <c r="EH82" i="2"/>
  <c r="EJ82" i="2"/>
  <c r="EK82" i="2"/>
  <c r="EL82" i="2"/>
  <c r="EM82" i="2"/>
  <c r="EN82" i="2"/>
  <c r="EO82" i="2"/>
  <c r="EQ82" i="2"/>
  <c r="ER82" i="2"/>
  <c r="ES82" i="2"/>
  <c r="ET82" i="2"/>
  <c r="EV82" i="2"/>
  <c r="EW82" i="2"/>
  <c r="EX82" i="2"/>
  <c r="EY82" i="2"/>
  <c r="FA82" i="2"/>
  <c r="FB82" i="2"/>
  <c r="FC82" i="2"/>
  <c r="FD82" i="2"/>
  <c r="FE82" i="2"/>
  <c r="FG82" i="2"/>
  <c r="FH82" i="2"/>
  <c r="FI82" i="2"/>
  <c r="FJ82" i="2"/>
  <c r="FK82" i="2"/>
  <c r="FM82" i="2"/>
  <c r="FN82" i="2"/>
  <c r="FO82" i="2"/>
  <c r="FP82" i="2"/>
  <c r="FR82" i="2"/>
  <c r="FS82" i="2"/>
  <c r="FT82" i="2"/>
  <c r="FU82" i="2"/>
  <c r="FW82" i="2"/>
  <c r="FX82" i="2"/>
  <c r="FY82" i="2"/>
  <c r="FZ82" i="2"/>
  <c r="GB82" i="2"/>
  <c r="GC82" i="2"/>
  <c r="GD82" i="2"/>
  <c r="GE82" i="2"/>
  <c r="GG82" i="2"/>
  <c r="GH82" i="2"/>
  <c r="GI82" i="2"/>
  <c r="GJ82" i="2"/>
  <c r="GL82" i="2"/>
  <c r="GM82" i="2"/>
  <c r="GN82" i="2"/>
  <c r="GO82" i="2"/>
  <c r="B83" i="2"/>
  <c r="C83" i="2"/>
  <c r="D83" i="2"/>
  <c r="E83" i="2"/>
  <c r="F83" i="2"/>
  <c r="G83" i="2"/>
  <c r="H83" i="2"/>
  <c r="I83" i="2"/>
  <c r="J83" i="2"/>
  <c r="K83" i="2"/>
  <c r="L83" i="2"/>
  <c r="N83" i="2"/>
  <c r="O83" i="2"/>
  <c r="P83" i="2"/>
  <c r="Q83" i="2"/>
  <c r="R83" i="2"/>
  <c r="S83" i="2"/>
  <c r="T83" i="2"/>
  <c r="V83" i="2"/>
  <c r="W83" i="2"/>
  <c r="X83" i="2"/>
  <c r="AE83" i="2"/>
  <c r="AI83" i="2"/>
  <c r="AM83" i="2"/>
  <c r="AO83" i="2"/>
  <c r="AQ83" i="2"/>
  <c r="AS83" i="2"/>
  <c r="AU83" i="2"/>
  <c r="AW83" i="2"/>
  <c r="BA83" i="2"/>
  <c r="BC83" i="2"/>
  <c r="BE83" i="2"/>
  <c r="BG83" i="2"/>
  <c r="BK83" i="2"/>
  <c r="BP83" i="2"/>
  <c r="BY83" i="2"/>
  <c r="BZ83" i="2"/>
  <c r="CB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U83" i="2"/>
  <c r="CV83" i="2"/>
  <c r="CW83" i="2"/>
  <c r="CX83" i="2"/>
  <c r="CY83" i="2"/>
  <c r="CZ83" i="2"/>
  <c r="DA83" i="2"/>
  <c r="DB83" i="2"/>
  <c r="DC83" i="2"/>
  <c r="DD83" i="2"/>
  <c r="DF83" i="2"/>
  <c r="DG83" i="2"/>
  <c r="DH83" i="2"/>
  <c r="DI83" i="2"/>
  <c r="DK83" i="2"/>
  <c r="DL83" i="2"/>
  <c r="DM83" i="2"/>
  <c r="DN83" i="2"/>
  <c r="DP83" i="2"/>
  <c r="DQ83" i="2"/>
  <c r="DR83" i="2"/>
  <c r="DS83" i="2"/>
  <c r="DT83" i="2"/>
  <c r="DU83" i="2"/>
  <c r="DV83" i="2"/>
  <c r="DW83" i="2"/>
  <c r="DY83" i="2"/>
  <c r="DZ83" i="2"/>
  <c r="EA83" i="2"/>
  <c r="EB83" i="2"/>
  <c r="ED83" i="2"/>
  <c r="EE83" i="2"/>
  <c r="EF83" i="2"/>
  <c r="EG83" i="2"/>
  <c r="EH83" i="2"/>
  <c r="EJ83" i="2"/>
  <c r="EK83" i="2"/>
  <c r="EL83" i="2"/>
  <c r="EM83" i="2"/>
  <c r="EN83" i="2"/>
  <c r="EO83" i="2"/>
  <c r="EQ83" i="2"/>
  <c r="ER83" i="2"/>
  <c r="ES83" i="2"/>
  <c r="ET83" i="2"/>
  <c r="EV83" i="2"/>
  <c r="EW83" i="2"/>
  <c r="EX83" i="2"/>
  <c r="EY83" i="2"/>
  <c r="FA83" i="2"/>
  <c r="FB83" i="2"/>
  <c r="FC83" i="2"/>
  <c r="FD83" i="2"/>
  <c r="FE83" i="2"/>
  <c r="FG83" i="2"/>
  <c r="FH83" i="2"/>
  <c r="FI83" i="2"/>
  <c r="FJ83" i="2"/>
  <c r="FK83" i="2"/>
  <c r="FM83" i="2"/>
  <c r="FN83" i="2"/>
  <c r="FO83" i="2"/>
  <c r="FP83" i="2"/>
  <c r="FR83" i="2"/>
  <c r="FS83" i="2"/>
  <c r="FT83" i="2"/>
  <c r="FU83" i="2"/>
  <c r="FW83" i="2"/>
  <c r="FX83" i="2"/>
  <c r="FY83" i="2"/>
  <c r="FZ83" i="2"/>
  <c r="GB83" i="2"/>
  <c r="GC83" i="2"/>
  <c r="GD83" i="2"/>
  <c r="GE83" i="2"/>
  <c r="GG83" i="2"/>
  <c r="GH83" i="2"/>
  <c r="GI83" i="2"/>
  <c r="GJ83" i="2"/>
  <c r="GL83" i="2"/>
  <c r="GM83" i="2"/>
  <c r="GN83" i="2"/>
  <c r="GO83" i="2"/>
  <c r="B84" i="2"/>
  <c r="C84" i="2"/>
  <c r="D84" i="2"/>
  <c r="E84" i="2"/>
  <c r="F84" i="2"/>
  <c r="G84" i="2"/>
  <c r="H84" i="2"/>
  <c r="I84" i="2"/>
  <c r="J84" i="2"/>
  <c r="K84" i="2"/>
  <c r="L84" i="2"/>
  <c r="N84" i="2"/>
  <c r="O84" i="2"/>
  <c r="P84" i="2"/>
  <c r="Q84" i="2"/>
  <c r="R84" i="2"/>
  <c r="S84" i="2"/>
  <c r="T84" i="2"/>
  <c r="V84" i="2"/>
  <c r="W84" i="2"/>
  <c r="X84" i="2"/>
  <c r="AE84" i="2"/>
  <c r="AI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BA84" i="2"/>
  <c r="BC84" i="2"/>
  <c r="BE84" i="2"/>
  <c r="BG84" i="2"/>
  <c r="BK84" i="2"/>
  <c r="BL84" i="2"/>
  <c r="BM84" i="2"/>
  <c r="BP84" i="2"/>
  <c r="BY84" i="2"/>
  <c r="BZ84" i="2"/>
  <c r="CB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U84" i="2"/>
  <c r="CV84" i="2"/>
  <c r="CW84" i="2"/>
  <c r="CX84" i="2"/>
  <c r="CY84" i="2"/>
  <c r="CZ84" i="2"/>
  <c r="DA84" i="2"/>
  <c r="DB84" i="2"/>
  <c r="DC84" i="2"/>
  <c r="DD84" i="2"/>
  <c r="DF84" i="2"/>
  <c r="DG84" i="2"/>
  <c r="DH84" i="2"/>
  <c r="DI84" i="2"/>
  <c r="DK84" i="2"/>
  <c r="DL84" i="2"/>
  <c r="DM84" i="2"/>
  <c r="DN84" i="2"/>
  <c r="DP84" i="2"/>
  <c r="DQ84" i="2"/>
  <c r="DR84" i="2"/>
  <c r="DS84" i="2"/>
  <c r="DT84" i="2"/>
  <c r="DU84" i="2"/>
  <c r="DV84" i="2"/>
  <c r="DW84" i="2"/>
  <c r="DY84" i="2"/>
  <c r="DZ84" i="2"/>
  <c r="EA84" i="2"/>
  <c r="EB84" i="2"/>
  <c r="ED84" i="2"/>
  <c r="EE84" i="2"/>
  <c r="EF84" i="2"/>
  <c r="EG84" i="2"/>
  <c r="EH84" i="2"/>
  <c r="EJ84" i="2"/>
  <c r="EK84" i="2"/>
  <c r="EL84" i="2"/>
  <c r="EM84" i="2"/>
  <c r="EN84" i="2"/>
  <c r="EO84" i="2"/>
  <c r="EQ84" i="2"/>
  <c r="ER84" i="2"/>
  <c r="ES84" i="2"/>
  <c r="ET84" i="2"/>
  <c r="EV84" i="2"/>
  <c r="EW84" i="2"/>
  <c r="EX84" i="2"/>
  <c r="EY84" i="2"/>
  <c r="FA84" i="2"/>
  <c r="FB84" i="2"/>
  <c r="FC84" i="2"/>
  <c r="FD84" i="2"/>
  <c r="FE84" i="2"/>
  <c r="FG84" i="2"/>
  <c r="FH84" i="2"/>
  <c r="FI84" i="2"/>
  <c r="FJ84" i="2"/>
  <c r="FK84" i="2"/>
  <c r="FM84" i="2"/>
  <c r="FN84" i="2"/>
  <c r="FO84" i="2"/>
  <c r="FP84" i="2"/>
  <c r="FR84" i="2"/>
  <c r="FS84" i="2"/>
  <c r="FT84" i="2"/>
  <c r="FU84" i="2"/>
  <c r="FW84" i="2"/>
  <c r="FX84" i="2"/>
  <c r="FY84" i="2"/>
  <c r="FZ84" i="2"/>
  <c r="GB84" i="2"/>
  <c r="GC84" i="2"/>
  <c r="GD84" i="2"/>
  <c r="GE84" i="2"/>
  <c r="GG84" i="2"/>
  <c r="GH84" i="2"/>
  <c r="GI84" i="2"/>
  <c r="GJ84" i="2"/>
  <c r="GL84" i="2"/>
  <c r="GM84" i="2"/>
  <c r="GN84" i="2"/>
  <c r="GO84" i="2"/>
  <c r="B85" i="2"/>
  <c r="C85" i="2"/>
  <c r="D85" i="2"/>
  <c r="E85" i="2"/>
  <c r="F85" i="2"/>
  <c r="G85" i="2"/>
  <c r="H85" i="2"/>
  <c r="I85" i="2"/>
  <c r="J85" i="2"/>
  <c r="K85" i="2"/>
  <c r="L85" i="2"/>
  <c r="N85" i="2"/>
  <c r="O85" i="2"/>
  <c r="P85" i="2"/>
  <c r="Q85" i="2"/>
  <c r="R85" i="2"/>
  <c r="S85" i="2"/>
  <c r="T85" i="2"/>
  <c r="V85" i="2"/>
  <c r="W85" i="2"/>
  <c r="X85" i="2"/>
  <c r="AE85" i="2"/>
  <c r="AI85" i="2"/>
  <c r="AM85" i="2"/>
  <c r="AO85" i="2"/>
  <c r="AQ85" i="2"/>
  <c r="AS85" i="2"/>
  <c r="AU85" i="2"/>
  <c r="AW85" i="2"/>
  <c r="BA85" i="2"/>
  <c r="BC85" i="2"/>
  <c r="BE85" i="2"/>
  <c r="BG85" i="2"/>
  <c r="BK85" i="2"/>
  <c r="BM85" i="2"/>
  <c r="BP85" i="2"/>
  <c r="BY85" i="2"/>
  <c r="BZ85" i="2"/>
  <c r="CB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U85" i="2"/>
  <c r="CV85" i="2"/>
  <c r="CW85" i="2"/>
  <c r="CX85" i="2"/>
  <c r="CY85" i="2"/>
  <c r="CZ85" i="2"/>
  <c r="DA85" i="2"/>
  <c r="DB85" i="2"/>
  <c r="DC85" i="2"/>
  <c r="DD85" i="2"/>
  <c r="DF85" i="2"/>
  <c r="DG85" i="2"/>
  <c r="DH85" i="2"/>
  <c r="DI85" i="2"/>
  <c r="DK85" i="2"/>
  <c r="DL85" i="2"/>
  <c r="DM85" i="2"/>
  <c r="DN85" i="2"/>
  <c r="DP85" i="2"/>
  <c r="DQ85" i="2"/>
  <c r="DR85" i="2"/>
  <c r="DS85" i="2"/>
  <c r="DT85" i="2"/>
  <c r="DU85" i="2"/>
  <c r="DV85" i="2"/>
  <c r="DW85" i="2"/>
  <c r="DY85" i="2"/>
  <c r="DZ85" i="2"/>
  <c r="EA85" i="2"/>
  <c r="EB85" i="2"/>
  <c r="ED85" i="2"/>
  <c r="EE85" i="2"/>
  <c r="EF85" i="2"/>
  <c r="EG85" i="2"/>
  <c r="EH85" i="2"/>
  <c r="EJ85" i="2"/>
  <c r="EK85" i="2"/>
  <c r="EL85" i="2"/>
  <c r="EM85" i="2"/>
  <c r="EN85" i="2"/>
  <c r="EO85" i="2"/>
  <c r="EQ85" i="2"/>
  <c r="ER85" i="2"/>
  <c r="ES85" i="2"/>
  <c r="ET85" i="2"/>
  <c r="EV85" i="2"/>
  <c r="EW85" i="2"/>
  <c r="EX85" i="2"/>
  <c r="EY85" i="2"/>
  <c r="FA85" i="2"/>
  <c r="FB85" i="2"/>
  <c r="FC85" i="2"/>
  <c r="FD85" i="2"/>
  <c r="FE85" i="2"/>
  <c r="FG85" i="2"/>
  <c r="FH85" i="2"/>
  <c r="FI85" i="2"/>
  <c r="FJ85" i="2"/>
  <c r="FK85" i="2"/>
  <c r="FM85" i="2"/>
  <c r="FN85" i="2"/>
  <c r="FO85" i="2"/>
  <c r="FP85" i="2"/>
  <c r="FR85" i="2"/>
  <c r="FS85" i="2"/>
  <c r="FT85" i="2"/>
  <c r="FU85" i="2"/>
  <c r="FW85" i="2"/>
  <c r="FX85" i="2"/>
  <c r="FY85" i="2"/>
  <c r="FZ85" i="2"/>
  <c r="GB85" i="2"/>
  <c r="GC85" i="2"/>
  <c r="GD85" i="2"/>
  <c r="GE85" i="2"/>
  <c r="GG85" i="2"/>
  <c r="GH85" i="2"/>
  <c r="GI85" i="2"/>
  <c r="GJ85" i="2"/>
  <c r="GL85" i="2"/>
  <c r="GM85" i="2"/>
  <c r="GN85" i="2"/>
  <c r="GO85" i="2"/>
  <c r="B86" i="2"/>
  <c r="C86" i="2"/>
  <c r="D86" i="2"/>
  <c r="E86" i="2"/>
  <c r="F86" i="2"/>
  <c r="G86" i="2"/>
  <c r="H86" i="2"/>
  <c r="I86" i="2"/>
  <c r="J86" i="2"/>
  <c r="K86" i="2"/>
  <c r="L86" i="2"/>
  <c r="N86" i="2"/>
  <c r="O86" i="2"/>
  <c r="P86" i="2"/>
  <c r="Q86" i="2"/>
  <c r="R86" i="2"/>
  <c r="S86" i="2"/>
  <c r="T86" i="2"/>
  <c r="V86" i="2"/>
  <c r="W86" i="2"/>
  <c r="X86" i="2"/>
  <c r="AE86" i="2"/>
  <c r="AI86" i="2"/>
  <c r="AM86" i="2"/>
  <c r="AO86" i="2"/>
  <c r="AQ86" i="2"/>
  <c r="AS86" i="2"/>
  <c r="AU86" i="2"/>
  <c r="AW86" i="2"/>
  <c r="BA86" i="2"/>
  <c r="BC86" i="2"/>
  <c r="BE86" i="2"/>
  <c r="BG86" i="2"/>
  <c r="BK86" i="2"/>
  <c r="BP86" i="2"/>
  <c r="BY86" i="2"/>
  <c r="BZ86" i="2"/>
  <c r="CB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U86" i="2"/>
  <c r="CV86" i="2"/>
  <c r="CW86" i="2"/>
  <c r="CX86" i="2"/>
  <c r="CY86" i="2"/>
  <c r="CZ86" i="2"/>
  <c r="DA86" i="2"/>
  <c r="DB86" i="2"/>
  <c r="DC86" i="2"/>
  <c r="DD86" i="2"/>
  <c r="DF86" i="2"/>
  <c r="DG86" i="2"/>
  <c r="DH86" i="2"/>
  <c r="DI86" i="2"/>
  <c r="DK86" i="2"/>
  <c r="DL86" i="2"/>
  <c r="DM86" i="2"/>
  <c r="DN86" i="2"/>
  <c r="DP86" i="2"/>
  <c r="DQ86" i="2"/>
  <c r="DR86" i="2"/>
  <c r="DS86" i="2"/>
  <c r="DT86" i="2"/>
  <c r="DU86" i="2"/>
  <c r="DV86" i="2"/>
  <c r="DW86" i="2"/>
  <c r="DY86" i="2"/>
  <c r="DZ86" i="2"/>
  <c r="EA86" i="2"/>
  <c r="EB86" i="2"/>
  <c r="ED86" i="2"/>
  <c r="EE86" i="2"/>
  <c r="EF86" i="2"/>
  <c r="EG86" i="2"/>
  <c r="EH86" i="2"/>
  <c r="EJ86" i="2"/>
  <c r="EK86" i="2"/>
  <c r="EL86" i="2"/>
  <c r="EM86" i="2"/>
  <c r="EN86" i="2"/>
  <c r="EO86" i="2"/>
  <c r="EQ86" i="2"/>
  <c r="ER86" i="2"/>
  <c r="ES86" i="2"/>
  <c r="ET86" i="2"/>
  <c r="EV86" i="2"/>
  <c r="EW86" i="2"/>
  <c r="EX86" i="2"/>
  <c r="EY86" i="2"/>
  <c r="FA86" i="2"/>
  <c r="FB86" i="2"/>
  <c r="FC86" i="2"/>
  <c r="FD86" i="2"/>
  <c r="FE86" i="2"/>
  <c r="FG86" i="2"/>
  <c r="FH86" i="2"/>
  <c r="FI86" i="2"/>
  <c r="FJ86" i="2"/>
  <c r="FK86" i="2"/>
  <c r="FM86" i="2"/>
  <c r="FN86" i="2"/>
  <c r="FO86" i="2"/>
  <c r="FP86" i="2"/>
  <c r="FR86" i="2"/>
  <c r="FS86" i="2"/>
  <c r="FT86" i="2"/>
  <c r="FU86" i="2"/>
  <c r="FW86" i="2"/>
  <c r="FX86" i="2"/>
  <c r="FY86" i="2"/>
  <c r="FZ86" i="2"/>
  <c r="GB86" i="2"/>
  <c r="GC86" i="2"/>
  <c r="GD86" i="2"/>
  <c r="GE86" i="2"/>
  <c r="GG86" i="2"/>
  <c r="GH86" i="2"/>
  <c r="GI86" i="2"/>
  <c r="GJ86" i="2"/>
  <c r="GL86" i="2"/>
  <c r="GM86" i="2"/>
  <c r="GN86" i="2"/>
  <c r="GO86" i="2"/>
  <c r="B87" i="2"/>
  <c r="C87" i="2"/>
  <c r="D87" i="2"/>
  <c r="E87" i="2"/>
  <c r="F87" i="2"/>
  <c r="G87" i="2"/>
  <c r="H87" i="2"/>
  <c r="I87" i="2"/>
  <c r="J87" i="2"/>
  <c r="K87" i="2"/>
  <c r="L87" i="2"/>
  <c r="N87" i="2"/>
  <c r="O87" i="2"/>
  <c r="P87" i="2"/>
  <c r="Q87" i="2"/>
  <c r="R87" i="2"/>
  <c r="S87" i="2"/>
  <c r="T87" i="2"/>
  <c r="V87" i="2"/>
  <c r="W87" i="2"/>
  <c r="X87" i="2"/>
  <c r="AE87" i="2"/>
  <c r="AI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BA87" i="2"/>
  <c r="BB87" i="2"/>
  <c r="BC87" i="2"/>
  <c r="BD87" i="2"/>
  <c r="BE87" i="2"/>
  <c r="BF87" i="2"/>
  <c r="BG87" i="2"/>
  <c r="BH87" i="2"/>
  <c r="BK87" i="2"/>
  <c r="BL87" i="2"/>
  <c r="BP87" i="2"/>
  <c r="BY87" i="2"/>
  <c r="BZ87" i="2"/>
  <c r="CB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U87" i="2"/>
  <c r="CV87" i="2"/>
  <c r="CW87" i="2"/>
  <c r="CX87" i="2"/>
  <c r="CY87" i="2"/>
  <c r="CZ87" i="2"/>
  <c r="DA87" i="2"/>
  <c r="DB87" i="2"/>
  <c r="DC87" i="2"/>
  <c r="DD87" i="2"/>
  <c r="DF87" i="2"/>
  <c r="DG87" i="2"/>
  <c r="DH87" i="2"/>
  <c r="DI87" i="2"/>
  <c r="DK87" i="2"/>
  <c r="DL87" i="2"/>
  <c r="DM87" i="2"/>
  <c r="DN87" i="2"/>
  <c r="DP87" i="2"/>
  <c r="DQ87" i="2"/>
  <c r="DR87" i="2"/>
  <c r="DS87" i="2"/>
  <c r="DT87" i="2"/>
  <c r="DU87" i="2"/>
  <c r="DV87" i="2"/>
  <c r="DW87" i="2"/>
  <c r="DY87" i="2"/>
  <c r="DZ87" i="2"/>
  <c r="EA87" i="2"/>
  <c r="EB87" i="2"/>
  <c r="ED87" i="2"/>
  <c r="EE87" i="2"/>
  <c r="EF87" i="2"/>
  <c r="EG87" i="2"/>
  <c r="EH87" i="2"/>
  <c r="EJ87" i="2"/>
  <c r="EK87" i="2"/>
  <c r="EL87" i="2"/>
  <c r="EM87" i="2"/>
  <c r="EN87" i="2"/>
  <c r="EO87" i="2"/>
  <c r="EQ87" i="2"/>
  <c r="ER87" i="2"/>
  <c r="ES87" i="2"/>
  <c r="ET87" i="2"/>
  <c r="EV87" i="2"/>
  <c r="EW87" i="2"/>
  <c r="EX87" i="2"/>
  <c r="EY87" i="2"/>
  <c r="FA87" i="2"/>
  <c r="FB87" i="2"/>
  <c r="FC87" i="2"/>
  <c r="FD87" i="2"/>
  <c r="FE87" i="2"/>
  <c r="FG87" i="2"/>
  <c r="FH87" i="2"/>
  <c r="FI87" i="2"/>
  <c r="FJ87" i="2"/>
  <c r="FK87" i="2"/>
  <c r="FM87" i="2"/>
  <c r="FN87" i="2"/>
  <c r="FO87" i="2"/>
  <c r="FP87" i="2"/>
  <c r="FR87" i="2"/>
  <c r="FS87" i="2"/>
  <c r="FT87" i="2"/>
  <c r="FU87" i="2"/>
  <c r="FW87" i="2"/>
  <c r="FX87" i="2"/>
  <c r="FY87" i="2"/>
  <c r="FZ87" i="2"/>
  <c r="GB87" i="2"/>
  <c r="GC87" i="2"/>
  <c r="GD87" i="2"/>
  <c r="GE87" i="2"/>
  <c r="GG87" i="2"/>
  <c r="GH87" i="2"/>
  <c r="GI87" i="2"/>
  <c r="GJ87" i="2"/>
  <c r="GL87" i="2"/>
  <c r="GM87" i="2"/>
  <c r="GN87" i="2"/>
  <c r="GO87" i="2"/>
  <c r="B88" i="2"/>
  <c r="C88" i="2"/>
  <c r="D88" i="2"/>
  <c r="E88" i="2"/>
  <c r="F88" i="2"/>
  <c r="G88" i="2"/>
  <c r="H88" i="2"/>
  <c r="I88" i="2"/>
  <c r="J88" i="2"/>
  <c r="K88" i="2"/>
  <c r="L88" i="2"/>
  <c r="N88" i="2"/>
  <c r="O88" i="2"/>
  <c r="P88" i="2"/>
  <c r="Q88" i="2"/>
  <c r="R88" i="2"/>
  <c r="S88" i="2"/>
  <c r="T88" i="2"/>
  <c r="V88" i="2"/>
  <c r="W88" i="2"/>
  <c r="X88" i="2"/>
  <c r="AE88" i="2"/>
  <c r="AI88" i="2"/>
  <c r="AM88" i="2"/>
  <c r="AO88" i="2"/>
  <c r="AQ88" i="2"/>
  <c r="AS88" i="2"/>
  <c r="AU88" i="2"/>
  <c r="AW88" i="2"/>
  <c r="BA88" i="2"/>
  <c r="BC88" i="2"/>
  <c r="BE88" i="2"/>
  <c r="BG88" i="2"/>
  <c r="BK88" i="2"/>
  <c r="BP88" i="2"/>
  <c r="BY88" i="2"/>
  <c r="BZ88" i="2"/>
  <c r="CB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U88" i="2"/>
  <c r="CV88" i="2"/>
  <c r="CW88" i="2"/>
  <c r="CX88" i="2"/>
  <c r="CY88" i="2"/>
  <c r="CZ88" i="2"/>
  <c r="DA88" i="2"/>
  <c r="DB88" i="2"/>
  <c r="DC88" i="2"/>
  <c r="DD88" i="2"/>
  <c r="DF88" i="2"/>
  <c r="DG88" i="2"/>
  <c r="DH88" i="2"/>
  <c r="DI88" i="2"/>
  <c r="DK88" i="2"/>
  <c r="DL88" i="2"/>
  <c r="DM88" i="2"/>
  <c r="DN88" i="2"/>
  <c r="DP88" i="2"/>
  <c r="DQ88" i="2"/>
  <c r="DR88" i="2"/>
  <c r="DS88" i="2"/>
  <c r="DT88" i="2"/>
  <c r="DU88" i="2"/>
  <c r="DV88" i="2"/>
  <c r="DW88" i="2"/>
  <c r="DY88" i="2"/>
  <c r="DZ88" i="2"/>
  <c r="EA88" i="2"/>
  <c r="EB88" i="2"/>
  <c r="ED88" i="2"/>
  <c r="EE88" i="2"/>
  <c r="EF88" i="2"/>
  <c r="EG88" i="2"/>
  <c r="EH88" i="2"/>
  <c r="EJ88" i="2"/>
  <c r="EK88" i="2"/>
  <c r="EL88" i="2"/>
  <c r="EM88" i="2"/>
  <c r="EN88" i="2"/>
  <c r="EO88" i="2"/>
  <c r="EQ88" i="2"/>
  <c r="ER88" i="2"/>
  <c r="ES88" i="2"/>
  <c r="ET88" i="2"/>
  <c r="EV88" i="2"/>
  <c r="EW88" i="2"/>
  <c r="EX88" i="2"/>
  <c r="EY88" i="2"/>
  <c r="FA88" i="2"/>
  <c r="FB88" i="2"/>
  <c r="FC88" i="2"/>
  <c r="FD88" i="2"/>
  <c r="FE88" i="2"/>
  <c r="FG88" i="2"/>
  <c r="FH88" i="2"/>
  <c r="FI88" i="2"/>
  <c r="FJ88" i="2"/>
  <c r="FK88" i="2"/>
  <c r="FM88" i="2"/>
  <c r="FN88" i="2"/>
  <c r="FO88" i="2"/>
  <c r="FP88" i="2"/>
  <c r="FR88" i="2"/>
  <c r="FS88" i="2"/>
  <c r="FT88" i="2"/>
  <c r="FU88" i="2"/>
  <c r="FW88" i="2"/>
  <c r="FX88" i="2"/>
  <c r="FY88" i="2"/>
  <c r="FZ88" i="2"/>
  <c r="GB88" i="2"/>
  <c r="GC88" i="2"/>
  <c r="GD88" i="2"/>
  <c r="GE88" i="2"/>
  <c r="GG88" i="2"/>
  <c r="GH88" i="2"/>
  <c r="GI88" i="2"/>
  <c r="GJ88" i="2"/>
  <c r="GL88" i="2"/>
  <c r="GM88" i="2"/>
  <c r="GN88" i="2"/>
  <c r="GO88" i="2"/>
  <c r="B89" i="2"/>
  <c r="C89" i="2"/>
  <c r="D89" i="2"/>
  <c r="E89" i="2"/>
  <c r="F89" i="2"/>
  <c r="G89" i="2"/>
  <c r="H89" i="2"/>
  <c r="I89" i="2"/>
  <c r="J89" i="2"/>
  <c r="K89" i="2"/>
  <c r="L89" i="2"/>
  <c r="N89" i="2"/>
  <c r="O89" i="2"/>
  <c r="P89" i="2"/>
  <c r="Q89" i="2"/>
  <c r="R89" i="2"/>
  <c r="S89" i="2"/>
  <c r="T89" i="2"/>
  <c r="V89" i="2"/>
  <c r="W89" i="2"/>
  <c r="X89" i="2"/>
  <c r="AE89" i="2"/>
  <c r="AI89" i="2"/>
  <c r="AM89" i="2"/>
  <c r="AO89" i="2"/>
  <c r="AQ89" i="2"/>
  <c r="AS89" i="2"/>
  <c r="AU89" i="2"/>
  <c r="AW89" i="2"/>
  <c r="BA89" i="2"/>
  <c r="BC89" i="2"/>
  <c r="BE89" i="2"/>
  <c r="BG89" i="2"/>
  <c r="BK89" i="2"/>
  <c r="BP89" i="2"/>
  <c r="BY89" i="2"/>
  <c r="BZ89" i="2"/>
  <c r="CB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U89" i="2"/>
  <c r="CV89" i="2"/>
  <c r="CW89" i="2"/>
  <c r="CX89" i="2"/>
  <c r="CY89" i="2"/>
  <c r="CZ89" i="2"/>
  <c r="DA89" i="2"/>
  <c r="DB89" i="2"/>
  <c r="DC89" i="2"/>
  <c r="DD89" i="2"/>
  <c r="DF89" i="2"/>
  <c r="DG89" i="2"/>
  <c r="DH89" i="2"/>
  <c r="DI89" i="2"/>
  <c r="DK89" i="2"/>
  <c r="DL89" i="2"/>
  <c r="DM89" i="2"/>
  <c r="DN89" i="2"/>
  <c r="DP89" i="2"/>
  <c r="DQ89" i="2"/>
  <c r="DR89" i="2"/>
  <c r="DS89" i="2"/>
  <c r="DT89" i="2"/>
  <c r="DU89" i="2"/>
  <c r="DV89" i="2"/>
  <c r="DW89" i="2"/>
  <c r="DY89" i="2"/>
  <c r="DZ89" i="2"/>
  <c r="EA89" i="2"/>
  <c r="EB89" i="2"/>
  <c r="ED89" i="2"/>
  <c r="EE89" i="2"/>
  <c r="EF89" i="2"/>
  <c r="EG89" i="2"/>
  <c r="EH89" i="2"/>
  <c r="EJ89" i="2"/>
  <c r="EK89" i="2"/>
  <c r="EL89" i="2"/>
  <c r="EM89" i="2"/>
  <c r="EN89" i="2"/>
  <c r="EO89" i="2"/>
  <c r="EQ89" i="2"/>
  <c r="ER89" i="2"/>
  <c r="ES89" i="2"/>
  <c r="ET89" i="2"/>
  <c r="EV89" i="2"/>
  <c r="EW89" i="2"/>
  <c r="EX89" i="2"/>
  <c r="EY89" i="2"/>
  <c r="FA89" i="2"/>
  <c r="FB89" i="2"/>
  <c r="FC89" i="2"/>
  <c r="FD89" i="2"/>
  <c r="FE89" i="2"/>
  <c r="FG89" i="2"/>
  <c r="FH89" i="2"/>
  <c r="FI89" i="2"/>
  <c r="FJ89" i="2"/>
  <c r="FK89" i="2"/>
  <c r="FM89" i="2"/>
  <c r="FN89" i="2"/>
  <c r="FO89" i="2"/>
  <c r="FP89" i="2"/>
  <c r="FR89" i="2"/>
  <c r="FS89" i="2"/>
  <c r="FT89" i="2"/>
  <c r="FU89" i="2"/>
  <c r="FW89" i="2"/>
  <c r="FX89" i="2"/>
  <c r="FY89" i="2"/>
  <c r="FZ89" i="2"/>
  <c r="GB89" i="2"/>
  <c r="GC89" i="2"/>
  <c r="GD89" i="2"/>
  <c r="GE89" i="2"/>
  <c r="GG89" i="2"/>
  <c r="GH89" i="2"/>
  <c r="GI89" i="2"/>
  <c r="GJ89" i="2"/>
  <c r="GL89" i="2"/>
  <c r="GM89" i="2"/>
  <c r="GN89" i="2"/>
  <c r="GO89" i="2"/>
  <c r="B90" i="2"/>
  <c r="C90" i="2"/>
  <c r="D90" i="2"/>
  <c r="E90" i="2"/>
  <c r="F90" i="2"/>
  <c r="G90" i="2"/>
  <c r="H90" i="2"/>
  <c r="I90" i="2"/>
  <c r="J90" i="2"/>
  <c r="K90" i="2"/>
  <c r="L90" i="2"/>
  <c r="N90" i="2"/>
  <c r="O90" i="2"/>
  <c r="P90" i="2"/>
  <c r="Q90" i="2"/>
  <c r="R90" i="2"/>
  <c r="S90" i="2"/>
  <c r="T90" i="2"/>
  <c r="V90" i="2"/>
  <c r="W90" i="2"/>
  <c r="X90" i="2"/>
  <c r="AE90" i="2"/>
  <c r="AI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BA90" i="2"/>
  <c r="BC90" i="2"/>
  <c r="BE90" i="2"/>
  <c r="BG90" i="2"/>
  <c r="BK90" i="2"/>
  <c r="BL90" i="2"/>
  <c r="BP90" i="2"/>
  <c r="BY90" i="2"/>
  <c r="BZ90" i="2"/>
  <c r="CB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U90" i="2"/>
  <c r="CV90" i="2"/>
  <c r="CW90" i="2"/>
  <c r="CX90" i="2"/>
  <c r="CY90" i="2"/>
  <c r="CZ90" i="2"/>
  <c r="DA90" i="2"/>
  <c r="DB90" i="2"/>
  <c r="DC90" i="2"/>
  <c r="DD90" i="2"/>
  <c r="DF90" i="2"/>
  <c r="DG90" i="2"/>
  <c r="DH90" i="2"/>
  <c r="DI90" i="2"/>
  <c r="DK90" i="2"/>
  <c r="DL90" i="2"/>
  <c r="DM90" i="2"/>
  <c r="DN90" i="2"/>
  <c r="DP90" i="2"/>
  <c r="DQ90" i="2"/>
  <c r="DR90" i="2"/>
  <c r="DS90" i="2"/>
  <c r="DT90" i="2"/>
  <c r="DU90" i="2"/>
  <c r="DV90" i="2"/>
  <c r="DW90" i="2"/>
  <c r="DY90" i="2"/>
  <c r="DZ90" i="2"/>
  <c r="EA90" i="2"/>
  <c r="EB90" i="2"/>
  <c r="ED90" i="2"/>
  <c r="EE90" i="2"/>
  <c r="EF90" i="2"/>
  <c r="EG90" i="2"/>
  <c r="EH90" i="2"/>
  <c r="EJ90" i="2"/>
  <c r="EK90" i="2"/>
  <c r="EL90" i="2"/>
  <c r="EM90" i="2"/>
  <c r="EN90" i="2"/>
  <c r="EO90" i="2"/>
  <c r="EQ90" i="2"/>
  <c r="ER90" i="2"/>
  <c r="ES90" i="2"/>
  <c r="ET90" i="2"/>
  <c r="EV90" i="2"/>
  <c r="EW90" i="2"/>
  <c r="EX90" i="2"/>
  <c r="EY90" i="2"/>
  <c r="FA90" i="2"/>
  <c r="FB90" i="2"/>
  <c r="FC90" i="2"/>
  <c r="FD90" i="2"/>
  <c r="FE90" i="2"/>
  <c r="FG90" i="2"/>
  <c r="FH90" i="2"/>
  <c r="FI90" i="2"/>
  <c r="FJ90" i="2"/>
  <c r="FK90" i="2"/>
  <c r="FM90" i="2"/>
  <c r="FN90" i="2"/>
  <c r="FO90" i="2"/>
  <c r="FP90" i="2"/>
  <c r="FR90" i="2"/>
  <c r="FS90" i="2"/>
  <c r="FT90" i="2"/>
  <c r="FU90" i="2"/>
  <c r="FW90" i="2"/>
  <c r="FX90" i="2"/>
  <c r="FY90" i="2"/>
  <c r="FZ90" i="2"/>
  <c r="GB90" i="2"/>
  <c r="GC90" i="2"/>
  <c r="GD90" i="2"/>
  <c r="GE90" i="2"/>
  <c r="GG90" i="2"/>
  <c r="GH90" i="2"/>
  <c r="GI90" i="2"/>
  <c r="GJ90" i="2"/>
  <c r="GL90" i="2"/>
  <c r="GM90" i="2"/>
  <c r="GN90" i="2"/>
  <c r="GO90" i="2"/>
  <c r="B91" i="2"/>
  <c r="C91" i="2"/>
  <c r="D91" i="2"/>
  <c r="E91" i="2"/>
  <c r="F91" i="2"/>
  <c r="G91" i="2"/>
  <c r="H91" i="2"/>
  <c r="I91" i="2"/>
  <c r="J91" i="2"/>
  <c r="K91" i="2"/>
  <c r="L91" i="2"/>
  <c r="N91" i="2"/>
  <c r="O91" i="2"/>
  <c r="P91" i="2"/>
  <c r="Q91" i="2"/>
  <c r="R91" i="2"/>
  <c r="S91" i="2"/>
  <c r="T91" i="2"/>
  <c r="V91" i="2"/>
  <c r="W91" i="2"/>
  <c r="X91" i="2"/>
  <c r="AE91" i="2"/>
  <c r="AI91" i="2"/>
  <c r="AM91" i="2"/>
  <c r="AO91" i="2"/>
  <c r="AQ91" i="2"/>
  <c r="AS91" i="2"/>
  <c r="AU91" i="2"/>
  <c r="AW91" i="2"/>
  <c r="BA91" i="2"/>
  <c r="BC91" i="2"/>
  <c r="BE91" i="2"/>
  <c r="BG91" i="2"/>
  <c r="BK91" i="2"/>
  <c r="BP91" i="2"/>
  <c r="BY91" i="2"/>
  <c r="BZ91" i="2"/>
  <c r="CB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U91" i="2"/>
  <c r="CV91" i="2"/>
  <c r="CW91" i="2"/>
  <c r="CX91" i="2"/>
  <c r="CY91" i="2"/>
  <c r="CZ91" i="2"/>
  <c r="DA91" i="2"/>
  <c r="DB91" i="2"/>
  <c r="DC91" i="2"/>
  <c r="DD91" i="2"/>
  <c r="DF91" i="2"/>
  <c r="DG91" i="2"/>
  <c r="DH91" i="2"/>
  <c r="DI91" i="2"/>
  <c r="DK91" i="2"/>
  <c r="DL91" i="2"/>
  <c r="DM91" i="2"/>
  <c r="DN91" i="2"/>
  <c r="DP91" i="2"/>
  <c r="DQ91" i="2"/>
  <c r="DR91" i="2"/>
  <c r="DS91" i="2"/>
  <c r="DT91" i="2"/>
  <c r="DU91" i="2"/>
  <c r="DV91" i="2"/>
  <c r="DW91" i="2"/>
  <c r="DY91" i="2"/>
  <c r="DZ91" i="2"/>
  <c r="EA91" i="2"/>
  <c r="EB91" i="2"/>
  <c r="ED91" i="2"/>
  <c r="EE91" i="2"/>
  <c r="EF91" i="2"/>
  <c r="EG91" i="2"/>
  <c r="EH91" i="2"/>
  <c r="EJ91" i="2"/>
  <c r="EK91" i="2"/>
  <c r="EL91" i="2"/>
  <c r="EM91" i="2"/>
  <c r="EN91" i="2"/>
  <c r="EO91" i="2"/>
  <c r="EQ91" i="2"/>
  <c r="ER91" i="2"/>
  <c r="ES91" i="2"/>
  <c r="ET91" i="2"/>
  <c r="EV91" i="2"/>
  <c r="EW91" i="2"/>
  <c r="EX91" i="2"/>
  <c r="EY91" i="2"/>
  <c r="FA91" i="2"/>
  <c r="FB91" i="2"/>
  <c r="FC91" i="2"/>
  <c r="FD91" i="2"/>
  <c r="FE91" i="2"/>
  <c r="FG91" i="2"/>
  <c r="FH91" i="2"/>
  <c r="FI91" i="2"/>
  <c r="FJ91" i="2"/>
  <c r="FK91" i="2"/>
  <c r="FM91" i="2"/>
  <c r="FN91" i="2"/>
  <c r="FO91" i="2"/>
  <c r="FP91" i="2"/>
  <c r="FR91" i="2"/>
  <c r="FS91" i="2"/>
  <c r="FT91" i="2"/>
  <c r="FU91" i="2"/>
  <c r="FW91" i="2"/>
  <c r="FX91" i="2"/>
  <c r="FY91" i="2"/>
  <c r="FZ91" i="2"/>
  <c r="GB91" i="2"/>
  <c r="GC91" i="2"/>
  <c r="GD91" i="2"/>
  <c r="GE91" i="2"/>
  <c r="GG91" i="2"/>
  <c r="GH91" i="2"/>
  <c r="GI91" i="2"/>
  <c r="GJ91" i="2"/>
  <c r="GL91" i="2"/>
  <c r="GM91" i="2"/>
  <c r="GN91" i="2"/>
  <c r="GO91" i="2"/>
  <c r="B92" i="2"/>
  <c r="C92" i="2"/>
  <c r="D92" i="2"/>
  <c r="E92" i="2"/>
  <c r="F92" i="2"/>
  <c r="G92" i="2"/>
  <c r="H92" i="2"/>
  <c r="I92" i="2"/>
  <c r="J92" i="2"/>
  <c r="K92" i="2"/>
  <c r="L92" i="2"/>
  <c r="N92" i="2"/>
  <c r="O92" i="2"/>
  <c r="P92" i="2"/>
  <c r="Q92" i="2"/>
  <c r="R92" i="2"/>
  <c r="S92" i="2"/>
  <c r="T92" i="2"/>
  <c r="V92" i="2"/>
  <c r="W92" i="2"/>
  <c r="X92" i="2"/>
  <c r="AE92" i="2"/>
  <c r="AI92" i="2"/>
  <c r="AM92" i="2"/>
  <c r="AO92" i="2"/>
  <c r="AQ92" i="2"/>
  <c r="AS92" i="2"/>
  <c r="AU92" i="2"/>
  <c r="AW92" i="2"/>
  <c r="BA92" i="2"/>
  <c r="BC92" i="2"/>
  <c r="BE92" i="2"/>
  <c r="BG92" i="2"/>
  <c r="BK92" i="2"/>
  <c r="BP92" i="2"/>
  <c r="BY92" i="2"/>
  <c r="BZ92" i="2"/>
  <c r="CB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U92" i="2"/>
  <c r="CV92" i="2"/>
  <c r="CW92" i="2"/>
  <c r="CX92" i="2"/>
  <c r="CY92" i="2"/>
  <c r="CZ92" i="2"/>
  <c r="DA92" i="2"/>
  <c r="DB92" i="2"/>
  <c r="DC92" i="2"/>
  <c r="DD92" i="2"/>
  <c r="DF92" i="2"/>
  <c r="DG92" i="2"/>
  <c r="DH92" i="2"/>
  <c r="DI92" i="2"/>
  <c r="DK92" i="2"/>
  <c r="DL92" i="2"/>
  <c r="DM92" i="2"/>
  <c r="DN92" i="2"/>
  <c r="DP92" i="2"/>
  <c r="DQ92" i="2"/>
  <c r="DR92" i="2"/>
  <c r="DS92" i="2"/>
  <c r="DT92" i="2"/>
  <c r="DU92" i="2"/>
  <c r="DV92" i="2"/>
  <c r="DW92" i="2"/>
  <c r="DY92" i="2"/>
  <c r="DZ92" i="2"/>
  <c r="EA92" i="2"/>
  <c r="EB92" i="2"/>
  <c r="ED92" i="2"/>
  <c r="EE92" i="2"/>
  <c r="EF92" i="2"/>
  <c r="EG92" i="2"/>
  <c r="EH92" i="2"/>
  <c r="EJ92" i="2"/>
  <c r="EK92" i="2"/>
  <c r="EL92" i="2"/>
  <c r="EM92" i="2"/>
  <c r="EN92" i="2"/>
  <c r="EO92" i="2"/>
  <c r="EQ92" i="2"/>
  <c r="ER92" i="2"/>
  <c r="ES92" i="2"/>
  <c r="ET92" i="2"/>
  <c r="EV92" i="2"/>
  <c r="EW92" i="2"/>
  <c r="EX92" i="2"/>
  <c r="EY92" i="2"/>
  <c r="FA92" i="2"/>
  <c r="FB92" i="2"/>
  <c r="FC92" i="2"/>
  <c r="FD92" i="2"/>
  <c r="FE92" i="2"/>
  <c r="FG92" i="2"/>
  <c r="FH92" i="2"/>
  <c r="FI92" i="2"/>
  <c r="FJ92" i="2"/>
  <c r="FK92" i="2"/>
  <c r="FM92" i="2"/>
  <c r="FN92" i="2"/>
  <c r="FO92" i="2"/>
  <c r="FP92" i="2"/>
  <c r="FR92" i="2"/>
  <c r="FS92" i="2"/>
  <c r="FT92" i="2"/>
  <c r="FU92" i="2"/>
  <c r="FW92" i="2"/>
  <c r="FX92" i="2"/>
  <c r="FY92" i="2"/>
  <c r="FZ92" i="2"/>
  <c r="GB92" i="2"/>
  <c r="GC92" i="2"/>
  <c r="GD92" i="2"/>
  <c r="GE92" i="2"/>
  <c r="GG92" i="2"/>
  <c r="GH92" i="2"/>
  <c r="GI92" i="2"/>
  <c r="GJ92" i="2"/>
  <c r="GL92" i="2"/>
  <c r="GM92" i="2"/>
  <c r="GN92" i="2"/>
  <c r="GO92" i="2"/>
  <c r="B93" i="2"/>
  <c r="C93" i="2"/>
  <c r="D93" i="2"/>
  <c r="E93" i="2"/>
  <c r="F93" i="2"/>
  <c r="G93" i="2"/>
  <c r="H93" i="2"/>
  <c r="I93" i="2"/>
  <c r="J93" i="2"/>
  <c r="K93" i="2"/>
  <c r="L93" i="2"/>
  <c r="N93" i="2"/>
  <c r="O93" i="2"/>
  <c r="P93" i="2"/>
  <c r="Q93" i="2"/>
  <c r="R93" i="2"/>
  <c r="S93" i="2"/>
  <c r="T93" i="2"/>
  <c r="V93" i="2"/>
  <c r="W93" i="2"/>
  <c r="X93" i="2"/>
  <c r="AE93" i="2"/>
  <c r="AI93" i="2"/>
  <c r="AM93" i="2"/>
  <c r="AO93" i="2"/>
  <c r="AQ93" i="2"/>
  <c r="AS93" i="2"/>
  <c r="AU93" i="2"/>
  <c r="AW93" i="2"/>
  <c r="BA93" i="2"/>
  <c r="BC93" i="2"/>
  <c r="BE93" i="2"/>
  <c r="BG93" i="2"/>
  <c r="BK93" i="2"/>
  <c r="BP93" i="2"/>
  <c r="BY93" i="2"/>
  <c r="BZ93" i="2"/>
  <c r="CB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U93" i="2"/>
  <c r="CV93" i="2"/>
  <c r="CW93" i="2"/>
  <c r="CX93" i="2"/>
  <c r="CY93" i="2"/>
  <c r="CZ93" i="2"/>
  <c r="DA93" i="2"/>
  <c r="DB93" i="2"/>
  <c r="DC93" i="2"/>
  <c r="DD93" i="2"/>
  <c r="DF93" i="2"/>
  <c r="DG93" i="2"/>
  <c r="DH93" i="2"/>
  <c r="DI93" i="2"/>
  <c r="DK93" i="2"/>
  <c r="DL93" i="2"/>
  <c r="DM93" i="2"/>
  <c r="DN93" i="2"/>
  <c r="DP93" i="2"/>
  <c r="DQ93" i="2"/>
  <c r="DR93" i="2"/>
  <c r="DS93" i="2"/>
  <c r="DT93" i="2"/>
  <c r="DU93" i="2"/>
  <c r="DV93" i="2"/>
  <c r="DW93" i="2"/>
  <c r="DY93" i="2"/>
  <c r="DZ93" i="2"/>
  <c r="EA93" i="2"/>
  <c r="EB93" i="2"/>
  <c r="ED93" i="2"/>
  <c r="EE93" i="2"/>
  <c r="EF93" i="2"/>
  <c r="EG93" i="2"/>
  <c r="EH93" i="2"/>
  <c r="EJ93" i="2"/>
  <c r="EK93" i="2"/>
  <c r="EL93" i="2"/>
  <c r="EM93" i="2"/>
  <c r="EN93" i="2"/>
  <c r="EO93" i="2"/>
  <c r="EQ93" i="2"/>
  <c r="ER93" i="2"/>
  <c r="ES93" i="2"/>
  <c r="ET93" i="2"/>
  <c r="EV93" i="2"/>
  <c r="EW93" i="2"/>
  <c r="EX93" i="2"/>
  <c r="EY93" i="2"/>
  <c r="FA93" i="2"/>
  <c r="FB93" i="2"/>
  <c r="FC93" i="2"/>
  <c r="FD93" i="2"/>
  <c r="FE93" i="2"/>
  <c r="FG93" i="2"/>
  <c r="FH93" i="2"/>
  <c r="FI93" i="2"/>
  <c r="FJ93" i="2"/>
  <c r="FK93" i="2"/>
  <c r="FM93" i="2"/>
  <c r="FN93" i="2"/>
  <c r="FO93" i="2"/>
  <c r="FP93" i="2"/>
  <c r="FR93" i="2"/>
  <c r="FS93" i="2"/>
  <c r="FT93" i="2"/>
  <c r="FU93" i="2"/>
  <c r="FW93" i="2"/>
  <c r="FX93" i="2"/>
  <c r="FY93" i="2"/>
  <c r="FZ93" i="2"/>
  <c r="GB93" i="2"/>
  <c r="GC93" i="2"/>
  <c r="GD93" i="2"/>
  <c r="GE93" i="2"/>
  <c r="GG93" i="2"/>
  <c r="GH93" i="2"/>
  <c r="GI93" i="2"/>
  <c r="GJ93" i="2"/>
  <c r="GL93" i="2"/>
  <c r="GM93" i="2"/>
  <c r="GN93" i="2"/>
  <c r="GO93" i="2"/>
  <c r="B94" i="2"/>
  <c r="C94" i="2"/>
  <c r="D94" i="2"/>
  <c r="E94" i="2"/>
  <c r="F94" i="2"/>
  <c r="G94" i="2"/>
  <c r="H94" i="2"/>
  <c r="I94" i="2"/>
  <c r="J94" i="2"/>
  <c r="K94" i="2"/>
  <c r="L94" i="2"/>
  <c r="N94" i="2"/>
  <c r="O94" i="2"/>
  <c r="P94" i="2"/>
  <c r="Q94" i="2"/>
  <c r="R94" i="2"/>
  <c r="S94" i="2"/>
  <c r="T94" i="2"/>
  <c r="V94" i="2"/>
  <c r="W94" i="2"/>
  <c r="X94" i="2"/>
  <c r="AE94" i="2"/>
  <c r="AI94" i="2"/>
  <c r="AM94" i="2"/>
  <c r="AO94" i="2"/>
  <c r="AQ94" i="2"/>
  <c r="AS94" i="2"/>
  <c r="AU94" i="2"/>
  <c r="AW94" i="2"/>
  <c r="BA94" i="2"/>
  <c r="BC94" i="2"/>
  <c r="BE94" i="2"/>
  <c r="BG94" i="2"/>
  <c r="BK94" i="2"/>
  <c r="BP94" i="2"/>
  <c r="BY94" i="2"/>
  <c r="BZ94" i="2"/>
  <c r="CB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U94" i="2"/>
  <c r="CV94" i="2"/>
  <c r="CW94" i="2"/>
  <c r="CX94" i="2"/>
  <c r="CY94" i="2"/>
  <c r="CZ94" i="2"/>
  <c r="DA94" i="2"/>
  <c r="DB94" i="2"/>
  <c r="DC94" i="2"/>
  <c r="DD94" i="2"/>
  <c r="DF94" i="2"/>
  <c r="DG94" i="2"/>
  <c r="DH94" i="2"/>
  <c r="DI94" i="2"/>
  <c r="DK94" i="2"/>
  <c r="DL94" i="2"/>
  <c r="DM94" i="2"/>
  <c r="DN94" i="2"/>
  <c r="DP94" i="2"/>
  <c r="DQ94" i="2"/>
  <c r="DR94" i="2"/>
  <c r="DS94" i="2"/>
  <c r="DT94" i="2"/>
  <c r="DU94" i="2"/>
  <c r="DV94" i="2"/>
  <c r="DW94" i="2"/>
  <c r="DY94" i="2"/>
  <c r="DZ94" i="2"/>
  <c r="EA94" i="2"/>
  <c r="EB94" i="2"/>
  <c r="ED94" i="2"/>
  <c r="EE94" i="2"/>
  <c r="EF94" i="2"/>
  <c r="EG94" i="2"/>
  <c r="EH94" i="2"/>
  <c r="EJ94" i="2"/>
  <c r="EK94" i="2"/>
  <c r="EL94" i="2"/>
  <c r="EM94" i="2"/>
  <c r="EN94" i="2"/>
  <c r="EO94" i="2"/>
  <c r="EQ94" i="2"/>
  <c r="ER94" i="2"/>
  <c r="ES94" i="2"/>
  <c r="ET94" i="2"/>
  <c r="EV94" i="2"/>
  <c r="EW94" i="2"/>
  <c r="EX94" i="2"/>
  <c r="EY94" i="2"/>
  <c r="FA94" i="2"/>
  <c r="FB94" i="2"/>
  <c r="FC94" i="2"/>
  <c r="FD94" i="2"/>
  <c r="FE94" i="2"/>
  <c r="FG94" i="2"/>
  <c r="FH94" i="2"/>
  <c r="FI94" i="2"/>
  <c r="FJ94" i="2"/>
  <c r="FK94" i="2"/>
  <c r="FM94" i="2"/>
  <c r="FN94" i="2"/>
  <c r="FO94" i="2"/>
  <c r="FP94" i="2"/>
  <c r="FR94" i="2"/>
  <c r="FS94" i="2"/>
  <c r="FT94" i="2"/>
  <c r="FU94" i="2"/>
  <c r="FW94" i="2"/>
  <c r="FX94" i="2"/>
  <c r="FY94" i="2"/>
  <c r="FZ94" i="2"/>
  <c r="GB94" i="2"/>
  <c r="GC94" i="2"/>
  <c r="GD94" i="2"/>
  <c r="GE94" i="2"/>
  <c r="GG94" i="2"/>
  <c r="GH94" i="2"/>
  <c r="GI94" i="2"/>
  <c r="GJ94" i="2"/>
  <c r="GL94" i="2"/>
  <c r="GM94" i="2"/>
  <c r="GN94" i="2"/>
  <c r="GO94" i="2"/>
  <c r="B95" i="2"/>
  <c r="C95" i="2"/>
  <c r="D95" i="2"/>
  <c r="E95" i="2"/>
  <c r="F95" i="2"/>
  <c r="G95" i="2"/>
  <c r="H95" i="2"/>
  <c r="I95" i="2"/>
  <c r="J95" i="2"/>
  <c r="K95" i="2"/>
  <c r="L95" i="2"/>
  <c r="N95" i="2"/>
  <c r="O95" i="2"/>
  <c r="P95" i="2"/>
  <c r="Q95" i="2"/>
  <c r="R95" i="2"/>
  <c r="S95" i="2"/>
  <c r="T95" i="2"/>
  <c r="V95" i="2"/>
  <c r="W95" i="2"/>
  <c r="X95" i="2"/>
  <c r="AE95" i="2"/>
  <c r="AI95" i="2"/>
  <c r="AM95" i="2"/>
  <c r="AO95" i="2"/>
  <c r="AQ95" i="2"/>
  <c r="AS95" i="2"/>
  <c r="AU95" i="2"/>
  <c r="AW95" i="2"/>
  <c r="BA95" i="2"/>
  <c r="BC95" i="2"/>
  <c r="BE95" i="2"/>
  <c r="BG95" i="2"/>
  <c r="BK95" i="2"/>
  <c r="BP95" i="2"/>
  <c r="BY95" i="2"/>
  <c r="BZ95" i="2"/>
  <c r="CB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U95" i="2"/>
  <c r="CV95" i="2"/>
  <c r="CW95" i="2"/>
  <c r="CX95" i="2"/>
  <c r="CY95" i="2"/>
  <c r="CZ95" i="2"/>
  <c r="DA95" i="2"/>
  <c r="DB95" i="2"/>
  <c r="DC95" i="2"/>
  <c r="DD95" i="2"/>
  <c r="DF95" i="2"/>
  <c r="DG95" i="2"/>
  <c r="DH95" i="2"/>
  <c r="DI95" i="2"/>
  <c r="DK95" i="2"/>
  <c r="DL95" i="2"/>
  <c r="DM95" i="2"/>
  <c r="DN95" i="2"/>
  <c r="DP95" i="2"/>
  <c r="DQ95" i="2"/>
  <c r="DR95" i="2"/>
  <c r="DS95" i="2"/>
  <c r="DT95" i="2"/>
  <c r="DU95" i="2"/>
  <c r="DV95" i="2"/>
  <c r="DW95" i="2"/>
  <c r="DY95" i="2"/>
  <c r="DZ95" i="2"/>
  <c r="EA95" i="2"/>
  <c r="EB95" i="2"/>
  <c r="ED95" i="2"/>
  <c r="EE95" i="2"/>
  <c r="EF95" i="2"/>
  <c r="EG95" i="2"/>
  <c r="EH95" i="2"/>
  <c r="EJ95" i="2"/>
  <c r="EK95" i="2"/>
  <c r="EL95" i="2"/>
  <c r="EM95" i="2"/>
  <c r="EN95" i="2"/>
  <c r="EO95" i="2"/>
  <c r="EQ95" i="2"/>
  <c r="ER95" i="2"/>
  <c r="ES95" i="2"/>
  <c r="ET95" i="2"/>
  <c r="EV95" i="2"/>
  <c r="EW95" i="2"/>
  <c r="EX95" i="2"/>
  <c r="EY95" i="2"/>
  <c r="FA95" i="2"/>
  <c r="FB95" i="2"/>
  <c r="FC95" i="2"/>
  <c r="FD95" i="2"/>
  <c r="FE95" i="2"/>
  <c r="FG95" i="2"/>
  <c r="FH95" i="2"/>
  <c r="FI95" i="2"/>
  <c r="FJ95" i="2"/>
  <c r="FK95" i="2"/>
  <c r="FM95" i="2"/>
  <c r="FN95" i="2"/>
  <c r="FO95" i="2"/>
  <c r="FP95" i="2"/>
  <c r="FR95" i="2"/>
  <c r="FS95" i="2"/>
  <c r="FT95" i="2"/>
  <c r="FU95" i="2"/>
  <c r="FW95" i="2"/>
  <c r="FX95" i="2"/>
  <c r="FY95" i="2"/>
  <c r="FZ95" i="2"/>
  <c r="GB95" i="2"/>
  <c r="GC95" i="2"/>
  <c r="GD95" i="2"/>
  <c r="GE95" i="2"/>
  <c r="GG95" i="2"/>
  <c r="GH95" i="2"/>
  <c r="GI95" i="2"/>
  <c r="GJ95" i="2"/>
  <c r="GL95" i="2"/>
  <c r="GM95" i="2"/>
  <c r="GN95" i="2"/>
  <c r="GO95" i="2"/>
  <c r="B96" i="2"/>
  <c r="C96" i="2"/>
  <c r="D96" i="2"/>
  <c r="E96" i="2"/>
  <c r="F96" i="2"/>
  <c r="G96" i="2"/>
  <c r="H96" i="2"/>
  <c r="I96" i="2"/>
  <c r="J96" i="2"/>
  <c r="K96" i="2"/>
  <c r="L96" i="2"/>
  <c r="N96" i="2"/>
  <c r="O96" i="2"/>
  <c r="P96" i="2"/>
  <c r="Q96" i="2"/>
  <c r="R96" i="2"/>
  <c r="S96" i="2"/>
  <c r="T96" i="2"/>
  <c r="V96" i="2"/>
  <c r="W96" i="2"/>
  <c r="X96" i="2"/>
  <c r="AE96" i="2"/>
  <c r="AI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BA96" i="2"/>
  <c r="BC96" i="2"/>
  <c r="BE96" i="2"/>
  <c r="BG96" i="2"/>
  <c r="BK96" i="2"/>
  <c r="BL96" i="2"/>
  <c r="BM96" i="2"/>
  <c r="BP96" i="2"/>
  <c r="BY96" i="2"/>
  <c r="BZ96" i="2"/>
  <c r="CB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U96" i="2"/>
  <c r="CV96" i="2"/>
  <c r="CW96" i="2"/>
  <c r="CX96" i="2"/>
  <c r="CY96" i="2"/>
  <c r="CZ96" i="2"/>
  <c r="DA96" i="2"/>
  <c r="DB96" i="2"/>
  <c r="DC96" i="2"/>
  <c r="DD96" i="2"/>
  <c r="DF96" i="2"/>
  <c r="DG96" i="2"/>
  <c r="DH96" i="2"/>
  <c r="DI96" i="2"/>
  <c r="DK96" i="2"/>
  <c r="DL96" i="2"/>
  <c r="DM96" i="2"/>
  <c r="DN96" i="2"/>
  <c r="DP96" i="2"/>
  <c r="DQ96" i="2"/>
  <c r="DR96" i="2"/>
  <c r="DS96" i="2"/>
  <c r="DT96" i="2"/>
  <c r="DU96" i="2"/>
  <c r="DV96" i="2"/>
  <c r="DW96" i="2"/>
  <c r="DY96" i="2"/>
  <c r="DZ96" i="2"/>
  <c r="EA96" i="2"/>
  <c r="EB96" i="2"/>
  <c r="ED96" i="2"/>
  <c r="EE96" i="2"/>
  <c r="EF96" i="2"/>
  <c r="EG96" i="2"/>
  <c r="EH96" i="2"/>
  <c r="EJ96" i="2"/>
  <c r="EK96" i="2"/>
  <c r="EL96" i="2"/>
  <c r="EM96" i="2"/>
  <c r="EN96" i="2"/>
  <c r="EO96" i="2"/>
  <c r="EQ96" i="2"/>
  <c r="ER96" i="2"/>
  <c r="ES96" i="2"/>
  <c r="ET96" i="2"/>
  <c r="EV96" i="2"/>
  <c r="EW96" i="2"/>
  <c r="EX96" i="2"/>
  <c r="EY96" i="2"/>
  <c r="FA96" i="2"/>
  <c r="FB96" i="2"/>
  <c r="FC96" i="2"/>
  <c r="FD96" i="2"/>
  <c r="FE96" i="2"/>
  <c r="FG96" i="2"/>
  <c r="FH96" i="2"/>
  <c r="FI96" i="2"/>
  <c r="FJ96" i="2"/>
  <c r="FK96" i="2"/>
  <c r="FM96" i="2"/>
  <c r="FN96" i="2"/>
  <c r="FO96" i="2"/>
  <c r="FP96" i="2"/>
  <c r="FR96" i="2"/>
  <c r="FS96" i="2"/>
  <c r="FT96" i="2"/>
  <c r="FU96" i="2"/>
  <c r="FW96" i="2"/>
  <c r="FX96" i="2"/>
  <c r="FY96" i="2"/>
  <c r="FZ96" i="2"/>
  <c r="GB96" i="2"/>
  <c r="GC96" i="2"/>
  <c r="GD96" i="2"/>
  <c r="GE96" i="2"/>
  <c r="GG96" i="2"/>
  <c r="GH96" i="2"/>
  <c r="GI96" i="2"/>
  <c r="GJ96" i="2"/>
  <c r="GL96" i="2"/>
  <c r="GM96" i="2"/>
  <c r="GN96" i="2"/>
  <c r="GO96" i="2"/>
  <c r="B97" i="2"/>
  <c r="C97" i="2"/>
  <c r="D97" i="2"/>
  <c r="E97" i="2"/>
  <c r="F97" i="2"/>
  <c r="G97" i="2"/>
  <c r="H97" i="2"/>
  <c r="I97" i="2"/>
  <c r="J97" i="2"/>
  <c r="K97" i="2"/>
  <c r="L97" i="2"/>
  <c r="N97" i="2"/>
  <c r="O97" i="2"/>
  <c r="P97" i="2"/>
  <c r="Q97" i="2"/>
  <c r="R97" i="2"/>
  <c r="S97" i="2"/>
  <c r="T97" i="2"/>
  <c r="V97" i="2"/>
  <c r="W97" i="2"/>
  <c r="X97" i="2"/>
  <c r="AE97" i="2"/>
  <c r="AI97" i="2"/>
  <c r="AM97" i="2"/>
  <c r="AO97" i="2"/>
  <c r="AQ97" i="2"/>
  <c r="AS97" i="2"/>
  <c r="AU97" i="2"/>
  <c r="AW97" i="2"/>
  <c r="BA97" i="2"/>
  <c r="BC97" i="2"/>
  <c r="BE97" i="2"/>
  <c r="BG97" i="2"/>
  <c r="BK97" i="2"/>
  <c r="BM97" i="2"/>
  <c r="BP97" i="2"/>
  <c r="BY97" i="2"/>
  <c r="BZ97" i="2"/>
  <c r="CB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U97" i="2"/>
  <c r="CV97" i="2"/>
  <c r="CW97" i="2"/>
  <c r="CX97" i="2"/>
  <c r="CY97" i="2"/>
  <c r="CZ97" i="2"/>
  <c r="DA97" i="2"/>
  <c r="DB97" i="2"/>
  <c r="DC97" i="2"/>
  <c r="DD97" i="2"/>
  <c r="DF97" i="2"/>
  <c r="DG97" i="2"/>
  <c r="DH97" i="2"/>
  <c r="DI97" i="2"/>
  <c r="DK97" i="2"/>
  <c r="DL97" i="2"/>
  <c r="DM97" i="2"/>
  <c r="DN97" i="2"/>
  <c r="DP97" i="2"/>
  <c r="DQ97" i="2"/>
  <c r="DR97" i="2"/>
  <c r="DS97" i="2"/>
  <c r="DT97" i="2"/>
  <c r="DU97" i="2"/>
  <c r="DV97" i="2"/>
  <c r="DW97" i="2"/>
  <c r="DY97" i="2"/>
  <c r="DZ97" i="2"/>
  <c r="EA97" i="2"/>
  <c r="EB97" i="2"/>
  <c r="ED97" i="2"/>
  <c r="EE97" i="2"/>
  <c r="EF97" i="2"/>
  <c r="EG97" i="2"/>
  <c r="EH97" i="2"/>
  <c r="EJ97" i="2"/>
  <c r="EK97" i="2"/>
  <c r="EL97" i="2"/>
  <c r="EM97" i="2"/>
  <c r="EN97" i="2"/>
  <c r="EO97" i="2"/>
  <c r="EQ97" i="2"/>
  <c r="ER97" i="2"/>
  <c r="ES97" i="2"/>
  <c r="ET97" i="2"/>
  <c r="EV97" i="2"/>
  <c r="EW97" i="2"/>
  <c r="EX97" i="2"/>
  <c r="EY97" i="2"/>
  <c r="FA97" i="2"/>
  <c r="FB97" i="2"/>
  <c r="FC97" i="2"/>
  <c r="FD97" i="2"/>
  <c r="FE97" i="2"/>
  <c r="FG97" i="2"/>
  <c r="FH97" i="2"/>
  <c r="FI97" i="2"/>
  <c r="FJ97" i="2"/>
  <c r="FK97" i="2"/>
  <c r="FM97" i="2"/>
  <c r="FN97" i="2"/>
  <c r="FO97" i="2"/>
  <c r="FP97" i="2"/>
  <c r="FR97" i="2"/>
  <c r="FS97" i="2"/>
  <c r="FT97" i="2"/>
  <c r="FU97" i="2"/>
  <c r="FW97" i="2"/>
  <c r="FX97" i="2"/>
  <c r="FY97" i="2"/>
  <c r="FZ97" i="2"/>
  <c r="GB97" i="2"/>
  <c r="GC97" i="2"/>
  <c r="GD97" i="2"/>
  <c r="GE97" i="2"/>
  <c r="GG97" i="2"/>
  <c r="GH97" i="2"/>
  <c r="GI97" i="2"/>
  <c r="GJ97" i="2"/>
  <c r="GL97" i="2"/>
  <c r="GM97" i="2"/>
  <c r="GN97" i="2"/>
  <c r="GO97" i="2"/>
  <c r="B98" i="2"/>
  <c r="C98" i="2"/>
  <c r="D98" i="2"/>
  <c r="E98" i="2"/>
  <c r="F98" i="2"/>
  <c r="G98" i="2"/>
  <c r="H98" i="2"/>
  <c r="I98" i="2"/>
  <c r="J98" i="2"/>
  <c r="K98" i="2"/>
  <c r="L98" i="2"/>
  <c r="N98" i="2"/>
  <c r="O98" i="2"/>
  <c r="P98" i="2"/>
  <c r="Q98" i="2"/>
  <c r="R98" i="2"/>
  <c r="S98" i="2"/>
  <c r="T98" i="2"/>
  <c r="V98" i="2"/>
  <c r="W98" i="2"/>
  <c r="X98" i="2"/>
  <c r="AE98" i="2"/>
  <c r="AI98" i="2"/>
  <c r="AM98" i="2"/>
  <c r="AO98" i="2"/>
  <c r="AQ98" i="2"/>
  <c r="AS98" i="2"/>
  <c r="AU98" i="2"/>
  <c r="AW98" i="2"/>
  <c r="BA98" i="2"/>
  <c r="BC98" i="2"/>
  <c r="BE98" i="2"/>
  <c r="BG98" i="2"/>
  <c r="BK98" i="2"/>
  <c r="BP98" i="2"/>
  <c r="BY98" i="2"/>
  <c r="BZ98" i="2"/>
  <c r="CB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U98" i="2"/>
  <c r="CV98" i="2"/>
  <c r="CW98" i="2"/>
  <c r="CX98" i="2"/>
  <c r="CY98" i="2"/>
  <c r="CZ98" i="2"/>
  <c r="DA98" i="2"/>
  <c r="DB98" i="2"/>
  <c r="DC98" i="2"/>
  <c r="DD98" i="2"/>
  <c r="DF98" i="2"/>
  <c r="DG98" i="2"/>
  <c r="DH98" i="2"/>
  <c r="DI98" i="2"/>
  <c r="DK98" i="2"/>
  <c r="DL98" i="2"/>
  <c r="DM98" i="2"/>
  <c r="DN98" i="2"/>
  <c r="DP98" i="2"/>
  <c r="DQ98" i="2"/>
  <c r="DR98" i="2"/>
  <c r="DS98" i="2"/>
  <c r="DT98" i="2"/>
  <c r="DU98" i="2"/>
  <c r="DV98" i="2"/>
  <c r="DW98" i="2"/>
  <c r="DY98" i="2"/>
  <c r="DZ98" i="2"/>
  <c r="EA98" i="2"/>
  <c r="EB98" i="2"/>
  <c r="ED98" i="2"/>
  <c r="EE98" i="2"/>
  <c r="EF98" i="2"/>
  <c r="EG98" i="2"/>
  <c r="EH98" i="2"/>
  <c r="EJ98" i="2"/>
  <c r="EK98" i="2"/>
  <c r="EL98" i="2"/>
  <c r="EM98" i="2"/>
  <c r="EN98" i="2"/>
  <c r="EO98" i="2"/>
  <c r="EQ98" i="2"/>
  <c r="ER98" i="2"/>
  <c r="ES98" i="2"/>
  <c r="ET98" i="2"/>
  <c r="EV98" i="2"/>
  <c r="EW98" i="2"/>
  <c r="EX98" i="2"/>
  <c r="EY98" i="2"/>
  <c r="FA98" i="2"/>
  <c r="FB98" i="2"/>
  <c r="FC98" i="2"/>
  <c r="FD98" i="2"/>
  <c r="FE98" i="2"/>
  <c r="FG98" i="2"/>
  <c r="FH98" i="2"/>
  <c r="FI98" i="2"/>
  <c r="FJ98" i="2"/>
  <c r="FK98" i="2"/>
  <c r="FM98" i="2"/>
  <c r="FN98" i="2"/>
  <c r="FO98" i="2"/>
  <c r="FP98" i="2"/>
  <c r="FR98" i="2"/>
  <c r="FS98" i="2"/>
  <c r="FT98" i="2"/>
  <c r="FU98" i="2"/>
  <c r="FW98" i="2"/>
  <c r="FX98" i="2"/>
  <c r="FY98" i="2"/>
  <c r="FZ98" i="2"/>
  <c r="GB98" i="2"/>
  <c r="GC98" i="2"/>
  <c r="GD98" i="2"/>
  <c r="GE98" i="2"/>
  <c r="GG98" i="2"/>
  <c r="GH98" i="2"/>
  <c r="GI98" i="2"/>
  <c r="GJ98" i="2"/>
  <c r="GL98" i="2"/>
  <c r="GM98" i="2"/>
  <c r="GN98" i="2"/>
  <c r="GO98" i="2"/>
  <c r="B99" i="2"/>
  <c r="C99" i="2"/>
  <c r="D99" i="2"/>
  <c r="E99" i="2"/>
  <c r="F99" i="2"/>
  <c r="G99" i="2"/>
  <c r="H99" i="2"/>
  <c r="I99" i="2"/>
  <c r="J99" i="2"/>
  <c r="K99" i="2"/>
  <c r="L99" i="2"/>
  <c r="N99" i="2"/>
  <c r="O99" i="2"/>
  <c r="P99" i="2"/>
  <c r="Q99" i="2"/>
  <c r="R99" i="2"/>
  <c r="S99" i="2"/>
  <c r="T99" i="2"/>
  <c r="V99" i="2"/>
  <c r="W99" i="2"/>
  <c r="X99" i="2"/>
  <c r="AE99" i="2"/>
  <c r="AI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BA99" i="2"/>
  <c r="BB99" i="2"/>
  <c r="BC99" i="2"/>
  <c r="BD99" i="2"/>
  <c r="BE99" i="2"/>
  <c r="BF99" i="2"/>
  <c r="BG99" i="2"/>
  <c r="BH99" i="2"/>
  <c r="BK99" i="2"/>
  <c r="BL99" i="2"/>
  <c r="BP99" i="2"/>
  <c r="BY99" i="2"/>
  <c r="BZ99" i="2"/>
  <c r="CB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U99" i="2"/>
  <c r="CV99" i="2"/>
  <c r="CW99" i="2"/>
  <c r="CX99" i="2"/>
  <c r="CY99" i="2"/>
  <c r="CZ99" i="2"/>
  <c r="DA99" i="2"/>
  <c r="DB99" i="2"/>
  <c r="DC99" i="2"/>
  <c r="DD99" i="2"/>
  <c r="DF99" i="2"/>
  <c r="DG99" i="2"/>
  <c r="DH99" i="2"/>
  <c r="DI99" i="2"/>
  <c r="DK99" i="2"/>
  <c r="DL99" i="2"/>
  <c r="DM99" i="2"/>
  <c r="DN99" i="2"/>
  <c r="DP99" i="2"/>
  <c r="DQ99" i="2"/>
  <c r="DR99" i="2"/>
  <c r="DS99" i="2"/>
  <c r="DT99" i="2"/>
  <c r="DU99" i="2"/>
  <c r="DV99" i="2"/>
  <c r="DW99" i="2"/>
  <c r="DY99" i="2"/>
  <c r="DZ99" i="2"/>
  <c r="EA99" i="2"/>
  <c r="EB99" i="2"/>
  <c r="ED99" i="2"/>
  <c r="EE99" i="2"/>
  <c r="EF99" i="2"/>
  <c r="EG99" i="2"/>
  <c r="EH99" i="2"/>
  <c r="EJ99" i="2"/>
  <c r="EK99" i="2"/>
  <c r="EL99" i="2"/>
  <c r="EM99" i="2"/>
  <c r="EN99" i="2"/>
  <c r="EO99" i="2"/>
  <c r="EQ99" i="2"/>
  <c r="ER99" i="2"/>
  <c r="ES99" i="2"/>
  <c r="ET99" i="2"/>
  <c r="EV99" i="2"/>
  <c r="EW99" i="2"/>
  <c r="EX99" i="2"/>
  <c r="EY99" i="2"/>
  <c r="FA99" i="2"/>
  <c r="FB99" i="2"/>
  <c r="FC99" i="2"/>
  <c r="FD99" i="2"/>
  <c r="FE99" i="2"/>
  <c r="FG99" i="2"/>
  <c r="FH99" i="2"/>
  <c r="FI99" i="2"/>
  <c r="FJ99" i="2"/>
  <c r="FK99" i="2"/>
  <c r="FM99" i="2"/>
  <c r="FN99" i="2"/>
  <c r="FO99" i="2"/>
  <c r="FP99" i="2"/>
  <c r="FR99" i="2"/>
  <c r="FS99" i="2"/>
  <c r="FT99" i="2"/>
  <c r="FU99" i="2"/>
  <c r="FW99" i="2"/>
  <c r="FX99" i="2"/>
  <c r="FY99" i="2"/>
  <c r="FZ99" i="2"/>
  <c r="GB99" i="2"/>
  <c r="GC99" i="2"/>
  <c r="GD99" i="2"/>
  <c r="GE99" i="2"/>
  <c r="GG99" i="2"/>
  <c r="GH99" i="2"/>
  <c r="GI99" i="2"/>
  <c r="GJ99" i="2"/>
  <c r="GL99" i="2"/>
  <c r="GM99" i="2"/>
  <c r="GN99" i="2"/>
  <c r="GO99" i="2"/>
  <c r="B100" i="2"/>
  <c r="C100" i="2"/>
  <c r="D100" i="2"/>
  <c r="E100" i="2"/>
  <c r="F100" i="2"/>
  <c r="G100" i="2"/>
  <c r="H100" i="2"/>
  <c r="I100" i="2"/>
  <c r="J100" i="2"/>
  <c r="K100" i="2"/>
  <c r="L100" i="2"/>
  <c r="N100" i="2"/>
  <c r="O100" i="2"/>
  <c r="P100" i="2"/>
  <c r="Q100" i="2"/>
  <c r="R100" i="2"/>
  <c r="S100" i="2"/>
  <c r="T100" i="2"/>
  <c r="V100" i="2"/>
  <c r="W100" i="2"/>
  <c r="X100" i="2"/>
  <c r="AE100" i="2"/>
  <c r="AI100" i="2"/>
  <c r="AM100" i="2"/>
  <c r="AO100" i="2"/>
  <c r="AQ100" i="2"/>
  <c r="AS100" i="2"/>
  <c r="AU100" i="2"/>
  <c r="AW100" i="2"/>
  <c r="BA100" i="2"/>
  <c r="BC100" i="2"/>
  <c r="BE100" i="2"/>
  <c r="BG100" i="2"/>
  <c r="BK100" i="2"/>
  <c r="BP100" i="2"/>
  <c r="BY100" i="2"/>
  <c r="BZ100" i="2"/>
  <c r="CB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U100" i="2"/>
  <c r="CV100" i="2"/>
  <c r="CW100" i="2"/>
  <c r="CX100" i="2"/>
  <c r="CY100" i="2"/>
  <c r="CZ100" i="2"/>
  <c r="DA100" i="2"/>
  <c r="DB100" i="2"/>
  <c r="DC100" i="2"/>
  <c r="DD100" i="2"/>
  <c r="DF100" i="2"/>
  <c r="DG100" i="2"/>
  <c r="DH100" i="2"/>
  <c r="DI100" i="2"/>
  <c r="DK100" i="2"/>
  <c r="DL100" i="2"/>
  <c r="DM100" i="2"/>
  <c r="DN100" i="2"/>
  <c r="DP100" i="2"/>
  <c r="DQ100" i="2"/>
  <c r="DR100" i="2"/>
  <c r="DS100" i="2"/>
  <c r="DT100" i="2"/>
  <c r="DU100" i="2"/>
  <c r="DV100" i="2"/>
  <c r="DW100" i="2"/>
  <c r="DY100" i="2"/>
  <c r="DZ100" i="2"/>
  <c r="EA100" i="2"/>
  <c r="EB100" i="2"/>
  <c r="ED100" i="2"/>
  <c r="EE100" i="2"/>
  <c r="EF100" i="2"/>
  <c r="EG100" i="2"/>
  <c r="EH100" i="2"/>
  <c r="EJ100" i="2"/>
  <c r="EK100" i="2"/>
  <c r="EL100" i="2"/>
  <c r="EM100" i="2"/>
  <c r="EN100" i="2"/>
  <c r="EO100" i="2"/>
  <c r="EQ100" i="2"/>
  <c r="ER100" i="2"/>
  <c r="ES100" i="2"/>
  <c r="ET100" i="2"/>
  <c r="EV100" i="2"/>
  <c r="EW100" i="2"/>
  <c r="EX100" i="2"/>
  <c r="EY100" i="2"/>
  <c r="FA100" i="2"/>
  <c r="FB100" i="2"/>
  <c r="FC100" i="2"/>
  <c r="FD100" i="2"/>
  <c r="FE100" i="2"/>
  <c r="FG100" i="2"/>
  <c r="FH100" i="2"/>
  <c r="FI100" i="2"/>
  <c r="FJ100" i="2"/>
  <c r="FK100" i="2"/>
  <c r="FM100" i="2"/>
  <c r="FN100" i="2"/>
  <c r="FO100" i="2"/>
  <c r="FP100" i="2"/>
  <c r="FR100" i="2"/>
  <c r="FS100" i="2"/>
  <c r="FT100" i="2"/>
  <c r="FU100" i="2"/>
  <c r="FW100" i="2"/>
  <c r="FX100" i="2"/>
  <c r="FY100" i="2"/>
  <c r="FZ100" i="2"/>
  <c r="GB100" i="2"/>
  <c r="GC100" i="2"/>
  <c r="GD100" i="2"/>
  <c r="GE100" i="2"/>
  <c r="GG100" i="2"/>
  <c r="GH100" i="2"/>
  <c r="GI100" i="2"/>
  <c r="GJ100" i="2"/>
  <c r="GL100" i="2"/>
  <c r="GM100" i="2"/>
  <c r="GN100" i="2"/>
  <c r="GO100" i="2"/>
  <c r="B101" i="2"/>
  <c r="C101" i="2"/>
  <c r="D101" i="2"/>
  <c r="E101" i="2"/>
  <c r="F101" i="2"/>
  <c r="G101" i="2"/>
  <c r="H101" i="2"/>
  <c r="I101" i="2"/>
  <c r="J101" i="2"/>
  <c r="K101" i="2"/>
  <c r="L101" i="2"/>
  <c r="N101" i="2"/>
  <c r="O101" i="2"/>
  <c r="P101" i="2"/>
  <c r="Q101" i="2"/>
  <c r="R101" i="2"/>
  <c r="S101" i="2"/>
  <c r="T101" i="2"/>
  <c r="V101" i="2"/>
  <c r="W101" i="2"/>
  <c r="X101" i="2"/>
  <c r="AE101" i="2"/>
  <c r="AI101" i="2"/>
  <c r="AM101" i="2"/>
  <c r="AO101" i="2"/>
  <c r="AQ101" i="2"/>
  <c r="AS101" i="2"/>
  <c r="AU101" i="2"/>
  <c r="AW101" i="2"/>
  <c r="BA101" i="2"/>
  <c r="BC101" i="2"/>
  <c r="BE101" i="2"/>
  <c r="BG101" i="2"/>
  <c r="BK101" i="2"/>
  <c r="BP101" i="2"/>
  <c r="BY101" i="2"/>
  <c r="BZ101" i="2"/>
  <c r="CB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U101" i="2"/>
  <c r="CV101" i="2"/>
  <c r="CW101" i="2"/>
  <c r="CX101" i="2"/>
  <c r="CY101" i="2"/>
  <c r="CZ101" i="2"/>
  <c r="DA101" i="2"/>
  <c r="DB101" i="2"/>
  <c r="DC101" i="2"/>
  <c r="DD101" i="2"/>
  <c r="DF101" i="2"/>
  <c r="DG101" i="2"/>
  <c r="DH101" i="2"/>
  <c r="DI101" i="2"/>
  <c r="DK101" i="2"/>
  <c r="DL101" i="2"/>
  <c r="DM101" i="2"/>
  <c r="DN101" i="2"/>
  <c r="DP101" i="2"/>
  <c r="DQ101" i="2"/>
  <c r="DR101" i="2"/>
  <c r="DS101" i="2"/>
  <c r="DT101" i="2"/>
  <c r="DU101" i="2"/>
  <c r="DV101" i="2"/>
  <c r="DW101" i="2"/>
  <c r="DY101" i="2"/>
  <c r="DZ101" i="2"/>
  <c r="EA101" i="2"/>
  <c r="EB101" i="2"/>
  <c r="ED101" i="2"/>
  <c r="EE101" i="2"/>
  <c r="EF101" i="2"/>
  <c r="EG101" i="2"/>
  <c r="EH101" i="2"/>
  <c r="EJ101" i="2"/>
  <c r="EK101" i="2"/>
  <c r="EL101" i="2"/>
  <c r="EM101" i="2"/>
  <c r="EN101" i="2"/>
  <c r="EO101" i="2"/>
  <c r="EQ101" i="2"/>
  <c r="ER101" i="2"/>
  <c r="ES101" i="2"/>
  <c r="ET101" i="2"/>
  <c r="EV101" i="2"/>
  <c r="EW101" i="2"/>
  <c r="EX101" i="2"/>
  <c r="EY101" i="2"/>
  <c r="FA101" i="2"/>
  <c r="FB101" i="2"/>
  <c r="FC101" i="2"/>
  <c r="FD101" i="2"/>
  <c r="FE101" i="2"/>
  <c r="FG101" i="2"/>
  <c r="FH101" i="2"/>
  <c r="FI101" i="2"/>
  <c r="FJ101" i="2"/>
  <c r="FK101" i="2"/>
  <c r="FM101" i="2"/>
  <c r="FN101" i="2"/>
  <c r="FO101" i="2"/>
  <c r="FP101" i="2"/>
  <c r="FR101" i="2"/>
  <c r="FS101" i="2"/>
  <c r="FT101" i="2"/>
  <c r="FU101" i="2"/>
  <c r="FW101" i="2"/>
  <c r="FX101" i="2"/>
  <c r="FY101" i="2"/>
  <c r="FZ101" i="2"/>
  <c r="GB101" i="2"/>
  <c r="GC101" i="2"/>
  <c r="GD101" i="2"/>
  <c r="GE101" i="2"/>
  <c r="GG101" i="2"/>
  <c r="GH101" i="2"/>
  <c r="GI101" i="2"/>
  <c r="GJ101" i="2"/>
  <c r="GL101" i="2"/>
  <c r="GM101" i="2"/>
  <c r="GN101" i="2"/>
  <c r="GO101" i="2"/>
  <c r="B102" i="2"/>
  <c r="C102" i="2"/>
  <c r="D102" i="2"/>
  <c r="E102" i="2"/>
  <c r="F102" i="2"/>
  <c r="G102" i="2"/>
  <c r="H102" i="2"/>
  <c r="I102" i="2"/>
  <c r="J102" i="2"/>
  <c r="K102" i="2"/>
  <c r="L102" i="2"/>
  <c r="N102" i="2"/>
  <c r="O102" i="2"/>
  <c r="P102" i="2"/>
  <c r="Q102" i="2"/>
  <c r="R102" i="2"/>
  <c r="S102" i="2"/>
  <c r="T102" i="2"/>
  <c r="V102" i="2"/>
  <c r="W102" i="2"/>
  <c r="X102" i="2"/>
  <c r="AE102" i="2"/>
  <c r="AI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BA102" i="2"/>
  <c r="BC102" i="2"/>
  <c r="BE102" i="2"/>
  <c r="BG102" i="2"/>
  <c r="BK102" i="2"/>
  <c r="BL102" i="2"/>
  <c r="BP102" i="2"/>
  <c r="BY102" i="2"/>
  <c r="BZ102" i="2"/>
  <c r="CB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U102" i="2"/>
  <c r="CV102" i="2"/>
  <c r="CW102" i="2"/>
  <c r="CX102" i="2"/>
  <c r="CY102" i="2"/>
  <c r="CZ102" i="2"/>
  <c r="DA102" i="2"/>
  <c r="DB102" i="2"/>
  <c r="DC102" i="2"/>
  <c r="DD102" i="2"/>
  <c r="DF102" i="2"/>
  <c r="DG102" i="2"/>
  <c r="DH102" i="2"/>
  <c r="DI102" i="2"/>
  <c r="DK102" i="2"/>
  <c r="DL102" i="2"/>
  <c r="DM102" i="2"/>
  <c r="DN102" i="2"/>
  <c r="DP102" i="2"/>
  <c r="DQ102" i="2"/>
  <c r="DR102" i="2"/>
  <c r="DS102" i="2"/>
  <c r="DT102" i="2"/>
  <c r="DU102" i="2"/>
  <c r="DV102" i="2"/>
  <c r="DW102" i="2"/>
  <c r="DY102" i="2"/>
  <c r="DZ102" i="2"/>
  <c r="EA102" i="2"/>
  <c r="EB102" i="2"/>
  <c r="ED102" i="2"/>
  <c r="EE102" i="2"/>
  <c r="EF102" i="2"/>
  <c r="EG102" i="2"/>
  <c r="EH102" i="2"/>
  <c r="EJ102" i="2"/>
  <c r="EK102" i="2"/>
  <c r="EL102" i="2"/>
  <c r="EM102" i="2"/>
  <c r="EN102" i="2"/>
  <c r="EO102" i="2"/>
  <c r="EQ102" i="2"/>
  <c r="ER102" i="2"/>
  <c r="ES102" i="2"/>
  <c r="ET102" i="2"/>
  <c r="EV102" i="2"/>
  <c r="EW102" i="2"/>
  <c r="EX102" i="2"/>
  <c r="EY102" i="2"/>
  <c r="FA102" i="2"/>
  <c r="FB102" i="2"/>
  <c r="FC102" i="2"/>
  <c r="FD102" i="2"/>
  <c r="FE102" i="2"/>
  <c r="FG102" i="2"/>
  <c r="FH102" i="2"/>
  <c r="FI102" i="2"/>
  <c r="FJ102" i="2"/>
  <c r="FK102" i="2"/>
  <c r="FM102" i="2"/>
  <c r="FN102" i="2"/>
  <c r="FO102" i="2"/>
  <c r="FP102" i="2"/>
  <c r="FR102" i="2"/>
  <c r="FS102" i="2"/>
  <c r="FT102" i="2"/>
  <c r="FU102" i="2"/>
  <c r="FW102" i="2"/>
  <c r="FX102" i="2"/>
  <c r="FY102" i="2"/>
  <c r="FZ102" i="2"/>
  <c r="GB102" i="2"/>
  <c r="GC102" i="2"/>
  <c r="GD102" i="2"/>
  <c r="GE102" i="2"/>
  <c r="GG102" i="2"/>
  <c r="GH102" i="2"/>
  <c r="GI102" i="2"/>
  <c r="GJ102" i="2"/>
  <c r="GL102" i="2"/>
  <c r="GM102" i="2"/>
  <c r="GN102" i="2"/>
  <c r="GO102" i="2"/>
  <c r="B103" i="2"/>
  <c r="C103" i="2"/>
  <c r="D103" i="2"/>
  <c r="E103" i="2"/>
  <c r="F103" i="2"/>
  <c r="G103" i="2"/>
  <c r="H103" i="2"/>
  <c r="I103" i="2"/>
  <c r="J103" i="2"/>
  <c r="K103" i="2"/>
  <c r="L103" i="2"/>
  <c r="N103" i="2"/>
  <c r="O103" i="2"/>
  <c r="P103" i="2"/>
  <c r="Q103" i="2"/>
  <c r="R103" i="2"/>
  <c r="S103" i="2"/>
  <c r="T103" i="2"/>
  <c r="V103" i="2"/>
  <c r="W103" i="2"/>
  <c r="X103" i="2"/>
  <c r="AE103" i="2"/>
  <c r="AI103" i="2"/>
  <c r="AM103" i="2"/>
  <c r="AO103" i="2"/>
  <c r="AQ103" i="2"/>
  <c r="AS103" i="2"/>
  <c r="AU103" i="2"/>
  <c r="AW103" i="2"/>
  <c r="BA103" i="2"/>
  <c r="BC103" i="2"/>
  <c r="BE103" i="2"/>
  <c r="BG103" i="2"/>
  <c r="BK103" i="2"/>
  <c r="BP103" i="2"/>
  <c r="BY103" i="2"/>
  <c r="BZ103" i="2"/>
  <c r="CB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U103" i="2"/>
  <c r="CV103" i="2"/>
  <c r="CW103" i="2"/>
  <c r="CX103" i="2"/>
  <c r="CY103" i="2"/>
  <c r="CZ103" i="2"/>
  <c r="DA103" i="2"/>
  <c r="DB103" i="2"/>
  <c r="DC103" i="2"/>
  <c r="DD103" i="2"/>
  <c r="DF103" i="2"/>
  <c r="DG103" i="2"/>
  <c r="DH103" i="2"/>
  <c r="DI103" i="2"/>
  <c r="DK103" i="2"/>
  <c r="DL103" i="2"/>
  <c r="DM103" i="2"/>
  <c r="DN103" i="2"/>
  <c r="DP103" i="2"/>
  <c r="DQ103" i="2"/>
  <c r="DR103" i="2"/>
  <c r="DS103" i="2"/>
  <c r="DT103" i="2"/>
  <c r="DU103" i="2"/>
  <c r="DV103" i="2"/>
  <c r="DW103" i="2"/>
  <c r="DY103" i="2"/>
  <c r="DZ103" i="2"/>
  <c r="EA103" i="2"/>
  <c r="EB103" i="2"/>
  <c r="ED103" i="2"/>
  <c r="EE103" i="2"/>
  <c r="EF103" i="2"/>
  <c r="EG103" i="2"/>
  <c r="EH103" i="2"/>
  <c r="EJ103" i="2"/>
  <c r="EK103" i="2"/>
  <c r="EL103" i="2"/>
  <c r="EM103" i="2"/>
  <c r="EN103" i="2"/>
  <c r="EO103" i="2"/>
  <c r="EQ103" i="2"/>
  <c r="ER103" i="2"/>
  <c r="ES103" i="2"/>
  <c r="ET103" i="2"/>
  <c r="EV103" i="2"/>
  <c r="EW103" i="2"/>
  <c r="EX103" i="2"/>
  <c r="EY103" i="2"/>
  <c r="FA103" i="2"/>
  <c r="FB103" i="2"/>
  <c r="FC103" i="2"/>
  <c r="FD103" i="2"/>
  <c r="FE103" i="2"/>
  <c r="FG103" i="2"/>
  <c r="FH103" i="2"/>
  <c r="FI103" i="2"/>
  <c r="FJ103" i="2"/>
  <c r="FK103" i="2"/>
  <c r="FM103" i="2"/>
  <c r="FN103" i="2"/>
  <c r="FO103" i="2"/>
  <c r="FP103" i="2"/>
  <c r="FR103" i="2"/>
  <c r="FS103" i="2"/>
  <c r="FT103" i="2"/>
  <c r="FU103" i="2"/>
  <c r="FW103" i="2"/>
  <c r="FX103" i="2"/>
  <c r="FY103" i="2"/>
  <c r="FZ103" i="2"/>
  <c r="GB103" i="2"/>
  <c r="GC103" i="2"/>
  <c r="GD103" i="2"/>
  <c r="GE103" i="2"/>
  <c r="GG103" i="2"/>
  <c r="GH103" i="2"/>
  <c r="GI103" i="2"/>
  <c r="GJ103" i="2"/>
  <c r="GL103" i="2"/>
  <c r="GM103" i="2"/>
  <c r="GN103" i="2"/>
  <c r="GO103" i="2"/>
  <c r="B104" i="2"/>
  <c r="C104" i="2"/>
  <c r="D104" i="2"/>
  <c r="E104" i="2"/>
  <c r="F104" i="2"/>
  <c r="G104" i="2"/>
  <c r="H104" i="2"/>
  <c r="I104" i="2"/>
  <c r="J104" i="2"/>
  <c r="K104" i="2"/>
  <c r="L104" i="2"/>
  <c r="N104" i="2"/>
  <c r="O104" i="2"/>
  <c r="P104" i="2"/>
  <c r="Q104" i="2"/>
  <c r="R104" i="2"/>
  <c r="S104" i="2"/>
  <c r="T104" i="2"/>
  <c r="V104" i="2"/>
  <c r="W104" i="2"/>
  <c r="X104" i="2"/>
  <c r="AE104" i="2"/>
  <c r="AI104" i="2"/>
  <c r="AM104" i="2"/>
  <c r="AO104" i="2"/>
  <c r="AQ104" i="2"/>
  <c r="AS104" i="2"/>
  <c r="AU104" i="2"/>
  <c r="AW104" i="2"/>
  <c r="BA104" i="2"/>
  <c r="BC104" i="2"/>
  <c r="BE104" i="2"/>
  <c r="BG104" i="2"/>
  <c r="BK104" i="2"/>
  <c r="BP104" i="2"/>
  <c r="BY104" i="2"/>
  <c r="BZ104" i="2"/>
  <c r="CB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U104" i="2"/>
  <c r="CV104" i="2"/>
  <c r="CW104" i="2"/>
  <c r="CX104" i="2"/>
  <c r="CY104" i="2"/>
  <c r="CZ104" i="2"/>
  <c r="DA104" i="2"/>
  <c r="DB104" i="2"/>
  <c r="DC104" i="2"/>
  <c r="DD104" i="2"/>
  <c r="DF104" i="2"/>
  <c r="DG104" i="2"/>
  <c r="DH104" i="2"/>
  <c r="DI104" i="2"/>
  <c r="DK104" i="2"/>
  <c r="DL104" i="2"/>
  <c r="DM104" i="2"/>
  <c r="DN104" i="2"/>
  <c r="DP104" i="2"/>
  <c r="DQ104" i="2"/>
  <c r="DR104" i="2"/>
  <c r="DS104" i="2"/>
  <c r="DT104" i="2"/>
  <c r="DU104" i="2"/>
  <c r="DV104" i="2"/>
  <c r="DW104" i="2"/>
  <c r="DY104" i="2"/>
  <c r="DZ104" i="2"/>
  <c r="EA104" i="2"/>
  <c r="EB104" i="2"/>
  <c r="ED104" i="2"/>
  <c r="EE104" i="2"/>
  <c r="EF104" i="2"/>
  <c r="EG104" i="2"/>
  <c r="EH104" i="2"/>
  <c r="EJ104" i="2"/>
  <c r="EK104" i="2"/>
  <c r="EL104" i="2"/>
  <c r="EM104" i="2"/>
  <c r="EN104" i="2"/>
  <c r="EO104" i="2"/>
  <c r="EQ104" i="2"/>
  <c r="ER104" i="2"/>
  <c r="ES104" i="2"/>
  <c r="ET104" i="2"/>
  <c r="EV104" i="2"/>
  <c r="EW104" i="2"/>
  <c r="EX104" i="2"/>
  <c r="EY104" i="2"/>
  <c r="FA104" i="2"/>
  <c r="FB104" i="2"/>
  <c r="FC104" i="2"/>
  <c r="FD104" i="2"/>
  <c r="FE104" i="2"/>
  <c r="FG104" i="2"/>
  <c r="FH104" i="2"/>
  <c r="FI104" i="2"/>
  <c r="FJ104" i="2"/>
  <c r="FK104" i="2"/>
  <c r="FM104" i="2"/>
  <c r="FN104" i="2"/>
  <c r="FO104" i="2"/>
  <c r="FP104" i="2"/>
  <c r="FR104" i="2"/>
  <c r="FS104" i="2"/>
  <c r="FT104" i="2"/>
  <c r="FU104" i="2"/>
  <c r="FW104" i="2"/>
  <c r="FX104" i="2"/>
  <c r="FY104" i="2"/>
  <c r="FZ104" i="2"/>
  <c r="GB104" i="2"/>
  <c r="GC104" i="2"/>
  <c r="GD104" i="2"/>
  <c r="GE104" i="2"/>
  <c r="GG104" i="2"/>
  <c r="GH104" i="2"/>
  <c r="GI104" i="2"/>
  <c r="GJ104" i="2"/>
  <c r="GL104" i="2"/>
  <c r="GM104" i="2"/>
  <c r="GN104" i="2"/>
  <c r="GO104" i="2"/>
  <c r="B105" i="2"/>
  <c r="C105" i="2"/>
  <c r="D105" i="2"/>
  <c r="E105" i="2"/>
  <c r="F105" i="2"/>
  <c r="G105" i="2"/>
  <c r="H105" i="2"/>
  <c r="I105" i="2"/>
  <c r="J105" i="2"/>
  <c r="K105" i="2"/>
  <c r="L105" i="2"/>
  <c r="N105" i="2"/>
  <c r="O105" i="2"/>
  <c r="P105" i="2"/>
  <c r="Q105" i="2"/>
  <c r="R105" i="2"/>
  <c r="S105" i="2"/>
  <c r="T105" i="2"/>
  <c r="V105" i="2"/>
  <c r="W105" i="2"/>
  <c r="X105" i="2"/>
  <c r="AE105" i="2"/>
  <c r="AI105" i="2"/>
  <c r="AM105" i="2"/>
  <c r="AO105" i="2"/>
  <c r="AQ105" i="2"/>
  <c r="AS105" i="2"/>
  <c r="AU105" i="2"/>
  <c r="AW105" i="2"/>
  <c r="BA105" i="2"/>
  <c r="BC105" i="2"/>
  <c r="BE105" i="2"/>
  <c r="BG105" i="2"/>
  <c r="BK105" i="2"/>
  <c r="BP105" i="2"/>
  <c r="BY105" i="2"/>
  <c r="BZ105" i="2"/>
  <c r="CB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U105" i="2"/>
  <c r="CV105" i="2"/>
  <c r="CW105" i="2"/>
  <c r="CX105" i="2"/>
  <c r="CY105" i="2"/>
  <c r="CZ105" i="2"/>
  <c r="DA105" i="2"/>
  <c r="DB105" i="2"/>
  <c r="DC105" i="2"/>
  <c r="DD105" i="2"/>
  <c r="DF105" i="2"/>
  <c r="DG105" i="2"/>
  <c r="DH105" i="2"/>
  <c r="DI105" i="2"/>
  <c r="DK105" i="2"/>
  <c r="DL105" i="2"/>
  <c r="DM105" i="2"/>
  <c r="DN105" i="2"/>
  <c r="DP105" i="2"/>
  <c r="DQ105" i="2"/>
  <c r="DR105" i="2"/>
  <c r="DS105" i="2"/>
  <c r="DT105" i="2"/>
  <c r="DU105" i="2"/>
  <c r="DV105" i="2"/>
  <c r="DW105" i="2"/>
  <c r="DY105" i="2"/>
  <c r="DZ105" i="2"/>
  <c r="EA105" i="2"/>
  <c r="EB105" i="2"/>
  <c r="ED105" i="2"/>
  <c r="EE105" i="2"/>
  <c r="EF105" i="2"/>
  <c r="EG105" i="2"/>
  <c r="EH105" i="2"/>
  <c r="EJ105" i="2"/>
  <c r="EK105" i="2"/>
  <c r="EL105" i="2"/>
  <c r="EM105" i="2"/>
  <c r="EN105" i="2"/>
  <c r="EO105" i="2"/>
  <c r="EQ105" i="2"/>
  <c r="ER105" i="2"/>
  <c r="ES105" i="2"/>
  <c r="ET105" i="2"/>
  <c r="EV105" i="2"/>
  <c r="EW105" i="2"/>
  <c r="EX105" i="2"/>
  <c r="EY105" i="2"/>
  <c r="FA105" i="2"/>
  <c r="FB105" i="2"/>
  <c r="FC105" i="2"/>
  <c r="FD105" i="2"/>
  <c r="FE105" i="2"/>
  <c r="FG105" i="2"/>
  <c r="FH105" i="2"/>
  <c r="FI105" i="2"/>
  <c r="FJ105" i="2"/>
  <c r="FK105" i="2"/>
  <c r="FM105" i="2"/>
  <c r="FN105" i="2"/>
  <c r="FO105" i="2"/>
  <c r="FP105" i="2"/>
  <c r="FR105" i="2"/>
  <c r="FS105" i="2"/>
  <c r="FT105" i="2"/>
  <c r="FU105" i="2"/>
  <c r="FW105" i="2"/>
  <c r="FX105" i="2"/>
  <c r="FY105" i="2"/>
  <c r="FZ105" i="2"/>
  <c r="GB105" i="2"/>
  <c r="GC105" i="2"/>
  <c r="GD105" i="2"/>
  <c r="GE105" i="2"/>
  <c r="GG105" i="2"/>
  <c r="GH105" i="2"/>
  <c r="GI105" i="2"/>
  <c r="GJ105" i="2"/>
  <c r="GL105" i="2"/>
  <c r="GM105" i="2"/>
  <c r="GN105" i="2"/>
  <c r="GO105" i="2"/>
  <c r="BY106" i="2"/>
  <c r="CD106" i="2"/>
  <c r="FA106" i="2"/>
  <c r="FB106" i="2"/>
  <c r="FC106" i="2"/>
  <c r="FD106" i="2"/>
  <c r="FE106" i="2"/>
  <c r="BY107" i="2"/>
  <c r="CD107" i="2"/>
  <c r="FA107" i="2"/>
  <c r="FB107" i="2"/>
  <c r="FC107" i="2"/>
  <c r="FD107" i="2"/>
  <c r="FE107" i="2"/>
  <c r="BY108" i="2"/>
  <c r="CD108" i="2"/>
  <c r="FA108" i="2"/>
  <c r="FB108" i="2"/>
  <c r="FC108" i="2"/>
  <c r="FD108" i="2"/>
  <c r="FE108" i="2"/>
  <c r="BY109" i="2"/>
  <c r="CD109" i="2"/>
  <c r="FA109" i="2"/>
  <c r="FB109" i="2"/>
  <c r="FC109" i="2"/>
  <c r="FD109" i="2"/>
  <c r="FE109" i="2"/>
  <c r="BY110" i="2"/>
  <c r="CD110" i="2"/>
  <c r="FA110" i="2"/>
  <c r="FB110" i="2"/>
  <c r="FC110" i="2"/>
  <c r="FD110" i="2"/>
  <c r="FE110" i="2"/>
  <c r="BY111" i="2"/>
  <c r="CD111" i="2"/>
  <c r="FA111" i="2"/>
  <c r="FB111" i="2"/>
  <c r="FC111" i="2"/>
  <c r="FD111" i="2"/>
  <c r="FE111" i="2"/>
  <c r="BY112" i="2"/>
  <c r="CD112" i="2"/>
  <c r="FA112" i="2"/>
  <c r="FB112" i="2"/>
  <c r="FC112" i="2"/>
  <c r="FD112" i="2"/>
  <c r="FE112" i="2"/>
  <c r="BY113" i="2"/>
  <c r="CD113" i="2"/>
  <c r="FA113" i="2"/>
  <c r="FB113" i="2"/>
  <c r="FC113" i="2"/>
  <c r="FD113" i="2"/>
  <c r="FE113" i="2"/>
  <c r="BY114" i="2"/>
  <c r="CD114" i="2"/>
  <c r="FA114" i="2"/>
  <c r="FB114" i="2"/>
  <c r="FC114" i="2"/>
  <c r="FD114" i="2"/>
  <c r="FE114" i="2"/>
  <c r="BY115" i="2"/>
  <c r="CD115" i="2"/>
  <c r="FA115" i="2"/>
  <c r="FB115" i="2"/>
  <c r="FC115" i="2"/>
  <c r="FD115" i="2"/>
  <c r="FE115" i="2"/>
  <c r="BY116" i="2"/>
  <c r="CD116" i="2"/>
  <c r="FA116" i="2"/>
  <c r="FB116" i="2"/>
  <c r="FC116" i="2"/>
  <c r="FD116" i="2"/>
  <c r="FE116" i="2"/>
  <c r="BY117" i="2"/>
  <c r="CD117" i="2"/>
  <c r="FA117" i="2"/>
  <c r="FB117" i="2"/>
  <c r="FC117" i="2"/>
  <c r="FD117" i="2"/>
  <c r="FE117" i="2"/>
  <c r="B5" i="3"/>
  <c r="C5" i="3"/>
  <c r="D5" i="3"/>
  <c r="E5" i="3"/>
  <c r="B6" i="3"/>
  <c r="C6" i="3"/>
  <c r="D6" i="3"/>
  <c r="E6" i="3"/>
  <c r="B7" i="3"/>
  <c r="C7" i="3"/>
  <c r="D7" i="3"/>
  <c r="E7" i="3"/>
  <c r="G7" i="3"/>
  <c r="H7" i="3"/>
  <c r="J7" i="3"/>
  <c r="K7" i="3"/>
  <c r="T7" i="3"/>
  <c r="B8" i="3"/>
  <c r="C8" i="3"/>
  <c r="D8" i="3"/>
  <c r="E8" i="3"/>
  <c r="G8" i="3"/>
  <c r="H8" i="3"/>
  <c r="J8" i="3"/>
  <c r="K8" i="3"/>
  <c r="T8" i="3"/>
  <c r="B9" i="3"/>
  <c r="C9" i="3"/>
  <c r="D9" i="3"/>
  <c r="E9" i="3"/>
  <c r="G9" i="3"/>
  <c r="H9" i="3"/>
  <c r="J9" i="3"/>
  <c r="K9" i="3"/>
  <c r="T9" i="3"/>
  <c r="B10" i="3"/>
  <c r="C10" i="3"/>
  <c r="D10" i="3"/>
  <c r="E10" i="3"/>
  <c r="G10" i="3"/>
  <c r="H10" i="3"/>
  <c r="J10" i="3"/>
  <c r="K10" i="3"/>
  <c r="T10" i="3"/>
  <c r="B11" i="3"/>
  <c r="C11" i="3"/>
  <c r="D11" i="3"/>
  <c r="E11" i="3"/>
  <c r="G11" i="3"/>
  <c r="H11" i="3"/>
  <c r="J11" i="3"/>
  <c r="K11" i="3"/>
  <c r="T11" i="3"/>
  <c r="B12" i="3"/>
  <c r="C12" i="3"/>
  <c r="D12" i="3"/>
  <c r="E12" i="3"/>
  <c r="G12" i="3"/>
  <c r="H12" i="3"/>
  <c r="J12" i="3"/>
  <c r="K12" i="3"/>
  <c r="B13" i="3"/>
  <c r="C13" i="3"/>
  <c r="D13" i="3"/>
  <c r="E13" i="3"/>
  <c r="G13" i="3"/>
  <c r="H13" i="3"/>
  <c r="J13" i="3"/>
  <c r="K13" i="3"/>
  <c r="B14" i="3"/>
  <c r="C14" i="3"/>
  <c r="D14" i="3"/>
  <c r="E14" i="3"/>
  <c r="G14" i="3"/>
  <c r="H14" i="3"/>
  <c r="J14" i="3"/>
  <c r="K14" i="3"/>
  <c r="B15" i="3"/>
  <c r="C15" i="3"/>
  <c r="D15" i="3"/>
  <c r="E15" i="3"/>
  <c r="G15" i="3"/>
  <c r="H15" i="3"/>
  <c r="J15" i="3"/>
  <c r="K15" i="3"/>
  <c r="B16" i="3"/>
  <c r="C16" i="3"/>
  <c r="D16" i="3"/>
  <c r="E16" i="3"/>
  <c r="G16" i="3"/>
  <c r="H16" i="3"/>
  <c r="J16" i="3"/>
  <c r="K16" i="3"/>
  <c r="B17" i="3"/>
  <c r="C17" i="3"/>
  <c r="D17" i="3"/>
  <c r="E17" i="3"/>
  <c r="G17" i="3"/>
  <c r="H17" i="3"/>
  <c r="J17" i="3"/>
  <c r="K17" i="3"/>
  <c r="B18" i="3"/>
  <c r="C18" i="3"/>
  <c r="D18" i="3"/>
  <c r="E18" i="3"/>
  <c r="G18" i="3"/>
  <c r="H18" i="3"/>
  <c r="J18" i="3"/>
  <c r="K18" i="3"/>
  <c r="B19" i="3"/>
  <c r="C19" i="3"/>
  <c r="D19" i="3"/>
  <c r="E19" i="3"/>
  <c r="G19" i="3"/>
  <c r="H19" i="3"/>
  <c r="J19" i="3"/>
  <c r="K19" i="3"/>
  <c r="B20" i="3"/>
  <c r="C20" i="3"/>
  <c r="D20" i="3"/>
  <c r="E20" i="3"/>
  <c r="G20" i="3"/>
  <c r="H20" i="3"/>
  <c r="J20" i="3"/>
  <c r="K20" i="3"/>
  <c r="B21" i="3"/>
  <c r="C21" i="3"/>
  <c r="D21" i="3"/>
  <c r="E21" i="3"/>
  <c r="G21" i="3"/>
  <c r="H21" i="3"/>
  <c r="J21" i="3"/>
  <c r="K21" i="3"/>
  <c r="B22" i="3"/>
  <c r="C22" i="3"/>
  <c r="D22" i="3"/>
  <c r="E22" i="3"/>
  <c r="G22" i="3"/>
  <c r="H22" i="3"/>
  <c r="J22" i="3"/>
  <c r="K22" i="3"/>
  <c r="B23" i="3"/>
  <c r="C23" i="3"/>
  <c r="D23" i="3"/>
  <c r="E23" i="3"/>
  <c r="G23" i="3"/>
  <c r="H23" i="3"/>
  <c r="J23" i="3"/>
  <c r="K23" i="3"/>
  <c r="B24" i="3"/>
  <c r="C24" i="3"/>
  <c r="D24" i="3"/>
  <c r="E24" i="3"/>
  <c r="G24" i="3"/>
  <c r="H24" i="3"/>
  <c r="J24" i="3"/>
  <c r="K24" i="3"/>
  <c r="B25" i="3"/>
  <c r="C25" i="3"/>
  <c r="D25" i="3"/>
  <c r="E25" i="3"/>
  <c r="G25" i="3"/>
  <c r="H25" i="3"/>
  <c r="J25" i="3"/>
  <c r="K25" i="3"/>
  <c r="B26" i="3"/>
  <c r="C26" i="3"/>
  <c r="D26" i="3"/>
  <c r="E26" i="3"/>
  <c r="G26" i="3"/>
  <c r="H26" i="3"/>
  <c r="J26" i="3"/>
  <c r="K26" i="3"/>
  <c r="B27" i="3"/>
  <c r="C27" i="3"/>
  <c r="D27" i="3"/>
  <c r="E27" i="3"/>
  <c r="G27" i="3"/>
  <c r="H27" i="3"/>
  <c r="J27" i="3"/>
  <c r="K27" i="3"/>
  <c r="B28" i="3"/>
  <c r="C28" i="3"/>
  <c r="D28" i="3"/>
  <c r="E28" i="3"/>
  <c r="G28" i="3"/>
  <c r="H28" i="3"/>
  <c r="J28" i="3"/>
  <c r="K28" i="3"/>
  <c r="B29" i="3"/>
  <c r="C29" i="3"/>
  <c r="D29" i="3"/>
  <c r="E29" i="3"/>
  <c r="G29" i="3"/>
  <c r="H29" i="3"/>
  <c r="J29" i="3"/>
  <c r="K29" i="3"/>
  <c r="B30" i="3"/>
  <c r="C30" i="3"/>
  <c r="D30" i="3"/>
  <c r="E30" i="3"/>
  <c r="G30" i="3"/>
  <c r="H30" i="3"/>
  <c r="J30" i="3"/>
  <c r="K30" i="3"/>
  <c r="B31" i="3"/>
  <c r="C31" i="3"/>
  <c r="D31" i="3"/>
  <c r="E31" i="3"/>
  <c r="G31" i="3"/>
  <c r="H31" i="3"/>
  <c r="J31" i="3"/>
  <c r="K31" i="3"/>
  <c r="B32" i="3"/>
  <c r="C32" i="3"/>
  <c r="D32" i="3"/>
  <c r="E32" i="3"/>
  <c r="G32" i="3"/>
  <c r="H32" i="3"/>
  <c r="J32" i="3"/>
  <c r="K32" i="3"/>
  <c r="B33" i="3"/>
  <c r="C33" i="3"/>
  <c r="D33" i="3"/>
  <c r="E33" i="3"/>
  <c r="G33" i="3"/>
  <c r="H33" i="3"/>
  <c r="J33" i="3"/>
  <c r="K33" i="3"/>
  <c r="B34" i="3"/>
  <c r="C34" i="3"/>
  <c r="D34" i="3"/>
  <c r="E34" i="3"/>
  <c r="H34" i="3"/>
  <c r="J34" i="3"/>
  <c r="K34" i="3"/>
  <c r="B35" i="3"/>
  <c r="C35" i="3"/>
  <c r="D35" i="3"/>
  <c r="E35" i="3"/>
  <c r="J35" i="3"/>
  <c r="K35" i="3"/>
  <c r="B36" i="3"/>
  <c r="C36" i="3"/>
  <c r="D36" i="3"/>
  <c r="E36" i="3"/>
  <c r="J36" i="3"/>
  <c r="K36" i="3"/>
  <c r="B37" i="3"/>
  <c r="C37" i="3"/>
  <c r="D37" i="3"/>
  <c r="E37" i="3"/>
  <c r="J37" i="3"/>
  <c r="K37" i="3"/>
  <c r="B38" i="3"/>
  <c r="C38" i="3"/>
  <c r="D38" i="3"/>
  <c r="E38" i="3"/>
  <c r="J38" i="3"/>
  <c r="K38" i="3"/>
  <c r="B39" i="3"/>
  <c r="C39" i="3"/>
  <c r="D39" i="3"/>
  <c r="E39" i="3"/>
  <c r="J39" i="3"/>
  <c r="K39" i="3"/>
  <c r="B40" i="3"/>
  <c r="C40" i="3"/>
  <c r="D40" i="3"/>
  <c r="E40" i="3"/>
  <c r="J40" i="3"/>
  <c r="K40" i="3"/>
  <c r="B41" i="3"/>
  <c r="C41" i="3"/>
  <c r="D41" i="3"/>
  <c r="E41" i="3"/>
  <c r="J41" i="3"/>
  <c r="K41" i="3"/>
  <c r="B42" i="3"/>
  <c r="C42" i="3"/>
  <c r="D42" i="3"/>
  <c r="E42" i="3"/>
  <c r="J42" i="3"/>
  <c r="K42" i="3"/>
  <c r="B43" i="3"/>
  <c r="C43" i="3"/>
  <c r="D43" i="3"/>
  <c r="E43" i="3"/>
  <c r="J43" i="3"/>
  <c r="K43" i="3"/>
  <c r="B44" i="3"/>
  <c r="C44" i="3"/>
  <c r="D44" i="3"/>
  <c r="E44" i="3"/>
  <c r="J44" i="3"/>
  <c r="K44" i="3"/>
  <c r="B45" i="3"/>
  <c r="C45" i="3"/>
  <c r="D45" i="3"/>
  <c r="E45" i="3"/>
  <c r="J45" i="3"/>
  <c r="K45" i="3"/>
  <c r="B46" i="3"/>
  <c r="C46" i="3"/>
  <c r="D46" i="3"/>
  <c r="E46" i="3"/>
  <c r="J46" i="3"/>
  <c r="K46" i="3"/>
  <c r="B47" i="3"/>
  <c r="C47" i="3"/>
  <c r="D47" i="3"/>
  <c r="E47" i="3"/>
  <c r="J47" i="3"/>
  <c r="K47" i="3"/>
  <c r="B48" i="3"/>
  <c r="C48" i="3"/>
  <c r="D48" i="3"/>
  <c r="E48" i="3"/>
  <c r="J48" i="3"/>
  <c r="K48" i="3"/>
  <c r="B49" i="3"/>
  <c r="C49" i="3"/>
  <c r="D49" i="3"/>
  <c r="E49" i="3"/>
  <c r="J49" i="3"/>
  <c r="K49" i="3"/>
  <c r="B50" i="3"/>
  <c r="C50" i="3"/>
  <c r="D50" i="3"/>
  <c r="E50" i="3"/>
  <c r="J50" i="3"/>
  <c r="K50" i="3"/>
  <c r="B51" i="3"/>
  <c r="C51" i="3"/>
  <c r="D51" i="3"/>
  <c r="E51" i="3"/>
  <c r="J51" i="3"/>
  <c r="K51" i="3"/>
  <c r="B52" i="3"/>
  <c r="C52" i="3"/>
  <c r="D52" i="3"/>
  <c r="E52" i="3"/>
  <c r="J52" i="3"/>
  <c r="K52" i="3"/>
  <c r="B53" i="3"/>
  <c r="C53" i="3"/>
  <c r="D53" i="3"/>
  <c r="E53" i="3"/>
  <c r="J53" i="3"/>
  <c r="K53" i="3"/>
  <c r="B54" i="3"/>
  <c r="C54" i="3"/>
  <c r="D54" i="3"/>
  <c r="E54" i="3"/>
  <c r="J54" i="3"/>
  <c r="K54" i="3"/>
  <c r="B55" i="3"/>
  <c r="C55" i="3"/>
  <c r="D55" i="3"/>
  <c r="E55" i="3"/>
  <c r="J55" i="3"/>
  <c r="K55" i="3"/>
  <c r="B56" i="3"/>
  <c r="C56" i="3"/>
  <c r="D56" i="3"/>
  <c r="E56" i="3"/>
  <c r="J56" i="3"/>
  <c r="K56" i="3"/>
  <c r="B57" i="3"/>
  <c r="C57" i="3"/>
  <c r="D57" i="3"/>
  <c r="E57" i="3"/>
  <c r="J57" i="3"/>
  <c r="K57" i="3"/>
  <c r="B58" i="3"/>
  <c r="C58" i="3"/>
  <c r="D58" i="3"/>
  <c r="E58" i="3"/>
  <c r="J58" i="3"/>
  <c r="K58" i="3"/>
  <c r="B59" i="3"/>
  <c r="C59" i="3"/>
  <c r="D59" i="3"/>
  <c r="E59" i="3"/>
  <c r="J59" i="3"/>
  <c r="K59" i="3"/>
  <c r="B60" i="3"/>
  <c r="C60" i="3"/>
  <c r="D60" i="3"/>
  <c r="E60" i="3"/>
  <c r="J60" i="3"/>
  <c r="K60" i="3"/>
  <c r="B61" i="3"/>
  <c r="C61" i="3"/>
  <c r="D61" i="3"/>
  <c r="E61" i="3"/>
  <c r="J61" i="3"/>
  <c r="K61" i="3"/>
  <c r="B62" i="3"/>
  <c r="C62" i="3"/>
  <c r="D62" i="3"/>
  <c r="E62" i="3"/>
  <c r="J62" i="3"/>
  <c r="K62" i="3"/>
  <c r="B63" i="3"/>
  <c r="C63" i="3"/>
  <c r="D63" i="3"/>
  <c r="E63" i="3"/>
  <c r="J63" i="3"/>
  <c r="K63" i="3"/>
  <c r="B64" i="3"/>
  <c r="C64" i="3"/>
  <c r="D64" i="3"/>
  <c r="E64" i="3"/>
  <c r="J64" i="3"/>
  <c r="K64" i="3"/>
  <c r="B65" i="3"/>
  <c r="C65" i="3"/>
  <c r="D65" i="3"/>
  <c r="E65" i="3"/>
  <c r="J65" i="3"/>
  <c r="K65" i="3"/>
  <c r="B66" i="3"/>
  <c r="C66" i="3"/>
  <c r="D66" i="3"/>
  <c r="E66" i="3"/>
  <c r="J66" i="3"/>
  <c r="K66" i="3"/>
  <c r="B67" i="3"/>
  <c r="C67" i="3"/>
  <c r="D67" i="3"/>
  <c r="E67" i="3"/>
  <c r="J67" i="3"/>
  <c r="K67" i="3"/>
  <c r="B68" i="3"/>
  <c r="C68" i="3"/>
  <c r="D68" i="3"/>
  <c r="E68" i="3"/>
  <c r="J68" i="3"/>
  <c r="K68" i="3"/>
  <c r="B69" i="3"/>
  <c r="C69" i="3"/>
  <c r="D69" i="3"/>
  <c r="E69" i="3"/>
  <c r="J69" i="3"/>
  <c r="K69" i="3"/>
  <c r="B70" i="3"/>
  <c r="C70" i="3"/>
  <c r="D70" i="3"/>
  <c r="E70" i="3"/>
  <c r="J70" i="3"/>
  <c r="K70" i="3"/>
  <c r="B71" i="3"/>
  <c r="C71" i="3"/>
  <c r="D71" i="3"/>
  <c r="E71" i="3"/>
  <c r="J71" i="3"/>
  <c r="K71" i="3"/>
  <c r="B72" i="3"/>
  <c r="C72" i="3"/>
  <c r="D72" i="3"/>
  <c r="E72" i="3"/>
  <c r="J72" i="3"/>
  <c r="K72" i="3"/>
  <c r="B73" i="3"/>
  <c r="C73" i="3"/>
  <c r="D73" i="3"/>
  <c r="E73" i="3"/>
  <c r="J73" i="3"/>
  <c r="K73" i="3"/>
  <c r="B74" i="3"/>
  <c r="C74" i="3"/>
  <c r="D74" i="3"/>
  <c r="E74" i="3"/>
  <c r="J74" i="3"/>
  <c r="K74" i="3"/>
  <c r="B75" i="3"/>
  <c r="C75" i="3"/>
  <c r="D75" i="3"/>
  <c r="E75" i="3"/>
  <c r="J75" i="3"/>
  <c r="K75" i="3"/>
  <c r="B76" i="3"/>
  <c r="C76" i="3"/>
  <c r="D76" i="3"/>
  <c r="E76" i="3"/>
  <c r="J76" i="3"/>
  <c r="K76" i="3"/>
  <c r="B77" i="3"/>
  <c r="C77" i="3"/>
  <c r="D77" i="3"/>
  <c r="E77" i="3"/>
  <c r="J77" i="3"/>
  <c r="K77" i="3"/>
  <c r="B78" i="3"/>
  <c r="C78" i="3"/>
  <c r="D78" i="3"/>
  <c r="E78" i="3"/>
  <c r="J78" i="3"/>
  <c r="K78" i="3"/>
  <c r="B79" i="3"/>
  <c r="C79" i="3"/>
  <c r="D79" i="3"/>
  <c r="E79" i="3"/>
  <c r="J79" i="3"/>
  <c r="K79" i="3"/>
  <c r="B80" i="3"/>
  <c r="C80" i="3"/>
  <c r="D80" i="3"/>
  <c r="E80" i="3"/>
  <c r="J80" i="3"/>
  <c r="K80" i="3"/>
  <c r="B81" i="3"/>
  <c r="C81" i="3"/>
  <c r="D81" i="3"/>
  <c r="E81" i="3"/>
  <c r="J81" i="3"/>
  <c r="K81" i="3"/>
  <c r="B82" i="3"/>
  <c r="C82" i="3"/>
  <c r="D82" i="3"/>
  <c r="E82" i="3"/>
  <c r="J82" i="3"/>
  <c r="K82" i="3"/>
  <c r="B83" i="3"/>
  <c r="C83" i="3"/>
  <c r="D83" i="3"/>
  <c r="E83" i="3"/>
  <c r="J83" i="3"/>
  <c r="K83" i="3"/>
  <c r="B84" i="3"/>
  <c r="C84" i="3"/>
  <c r="D84" i="3"/>
  <c r="E84" i="3"/>
  <c r="J84" i="3"/>
  <c r="K84" i="3"/>
  <c r="B85" i="3"/>
  <c r="C85" i="3"/>
  <c r="D85" i="3"/>
  <c r="E85" i="3"/>
  <c r="J85" i="3"/>
  <c r="K85" i="3"/>
  <c r="B86" i="3"/>
  <c r="C86" i="3"/>
  <c r="D86" i="3"/>
  <c r="E86" i="3"/>
  <c r="J86" i="3"/>
  <c r="K86" i="3"/>
  <c r="B87" i="3"/>
  <c r="C87" i="3"/>
  <c r="D87" i="3"/>
  <c r="E87" i="3"/>
  <c r="J87" i="3"/>
  <c r="K87" i="3"/>
  <c r="B88" i="3"/>
  <c r="C88" i="3"/>
  <c r="D88" i="3"/>
  <c r="E88" i="3"/>
  <c r="J88" i="3"/>
  <c r="K88" i="3"/>
  <c r="B89" i="3"/>
  <c r="C89" i="3"/>
  <c r="D89" i="3"/>
  <c r="E89" i="3"/>
  <c r="J89" i="3"/>
  <c r="K89" i="3"/>
  <c r="B90" i="3"/>
  <c r="C90" i="3"/>
  <c r="D90" i="3"/>
  <c r="E90" i="3"/>
  <c r="J90" i="3"/>
  <c r="K90" i="3"/>
  <c r="B91" i="3"/>
  <c r="C91" i="3"/>
  <c r="D91" i="3"/>
  <c r="E91" i="3"/>
  <c r="J91" i="3"/>
  <c r="K91" i="3"/>
  <c r="B92" i="3"/>
  <c r="C92" i="3"/>
  <c r="D92" i="3"/>
  <c r="E92" i="3"/>
  <c r="J92" i="3"/>
  <c r="K92" i="3"/>
  <c r="B93" i="3"/>
  <c r="C93" i="3"/>
  <c r="D93" i="3"/>
  <c r="E93" i="3"/>
  <c r="J93" i="3"/>
  <c r="K93" i="3"/>
  <c r="B94" i="3"/>
  <c r="C94" i="3"/>
  <c r="D94" i="3"/>
  <c r="E94" i="3"/>
  <c r="J94" i="3"/>
  <c r="K94" i="3"/>
  <c r="B95" i="3"/>
  <c r="C95" i="3"/>
  <c r="D95" i="3"/>
  <c r="E95" i="3"/>
  <c r="J95" i="3"/>
  <c r="K95" i="3"/>
  <c r="B96" i="3"/>
  <c r="C96" i="3"/>
  <c r="D96" i="3"/>
  <c r="E96" i="3"/>
  <c r="J96" i="3"/>
  <c r="K96" i="3"/>
  <c r="B97" i="3"/>
  <c r="C97" i="3"/>
  <c r="D97" i="3"/>
  <c r="E97" i="3"/>
  <c r="J97" i="3"/>
  <c r="K97" i="3"/>
  <c r="B98" i="3"/>
  <c r="C98" i="3"/>
  <c r="D98" i="3"/>
  <c r="E98" i="3"/>
  <c r="J98" i="3"/>
  <c r="K98" i="3"/>
  <c r="B99" i="3"/>
  <c r="C99" i="3"/>
  <c r="D99" i="3"/>
  <c r="E99" i="3"/>
  <c r="J99" i="3"/>
  <c r="K99" i="3"/>
  <c r="B100" i="3"/>
  <c r="C100" i="3"/>
  <c r="D100" i="3"/>
  <c r="E100" i="3"/>
  <c r="J100" i="3"/>
  <c r="K100" i="3"/>
  <c r="B101" i="3"/>
  <c r="C101" i="3"/>
  <c r="D101" i="3"/>
  <c r="E101" i="3"/>
  <c r="J101" i="3"/>
  <c r="K101" i="3"/>
  <c r="B102" i="3"/>
  <c r="C102" i="3"/>
  <c r="D102" i="3"/>
  <c r="E102" i="3"/>
  <c r="J102" i="3"/>
  <c r="K102" i="3"/>
  <c r="B103" i="3"/>
  <c r="C103" i="3"/>
  <c r="D103" i="3"/>
  <c r="E103" i="3"/>
  <c r="J103" i="3"/>
  <c r="K103" i="3"/>
  <c r="B104" i="3"/>
  <c r="C104" i="3"/>
  <c r="D104" i="3"/>
  <c r="E104" i="3"/>
  <c r="J104" i="3"/>
  <c r="K104" i="3"/>
  <c r="B105" i="3"/>
  <c r="C105" i="3"/>
  <c r="D105" i="3"/>
  <c r="E105" i="3"/>
  <c r="J105" i="3"/>
  <c r="K105" i="3"/>
  <c r="B106" i="3"/>
  <c r="C106" i="3"/>
  <c r="D106" i="3"/>
  <c r="E106" i="3"/>
  <c r="J106" i="3"/>
  <c r="K106" i="3"/>
  <c r="B107" i="3"/>
  <c r="C107" i="3"/>
  <c r="D107" i="3"/>
  <c r="E107" i="3"/>
  <c r="J107" i="3"/>
  <c r="K107" i="3"/>
  <c r="C108" i="3"/>
  <c r="D108" i="3"/>
  <c r="E108" i="3"/>
  <c r="K108" i="3"/>
  <c r="A2" i="1"/>
  <c r="A5" i="1"/>
  <c r="O5" i="1"/>
  <c r="A6" i="1"/>
  <c r="B6" i="1"/>
  <c r="C6" i="1"/>
  <c r="D6" i="1"/>
  <c r="E6" i="1"/>
  <c r="F6" i="1"/>
  <c r="G6" i="1"/>
  <c r="H6" i="1"/>
  <c r="J6" i="1"/>
  <c r="K6" i="1"/>
  <c r="L6" i="1"/>
  <c r="M6" i="1"/>
  <c r="O6" i="1"/>
  <c r="Q6" i="1"/>
  <c r="R6" i="1"/>
  <c r="A7" i="1"/>
  <c r="B7" i="1"/>
  <c r="C7" i="1"/>
  <c r="D7" i="1"/>
  <c r="E7" i="1"/>
  <c r="F7" i="1"/>
  <c r="G7" i="1"/>
  <c r="H7" i="1"/>
  <c r="J7" i="1"/>
  <c r="K7" i="1"/>
  <c r="L7" i="1"/>
  <c r="M7" i="1"/>
  <c r="O7" i="1"/>
  <c r="Q7" i="1"/>
  <c r="R7" i="1"/>
  <c r="U7" i="1"/>
  <c r="V7" i="1"/>
  <c r="W7" i="1"/>
  <c r="X7" i="1"/>
  <c r="Y7" i="1"/>
  <c r="Z7" i="1"/>
  <c r="AA7" i="1"/>
  <c r="AB7" i="1"/>
  <c r="AC7" i="1"/>
  <c r="AF7" i="1"/>
  <c r="AG7" i="1"/>
  <c r="AH7" i="1"/>
  <c r="AI7" i="1"/>
  <c r="AJ7" i="1"/>
  <c r="AK7" i="1"/>
  <c r="AL7" i="1"/>
  <c r="AM7" i="1"/>
  <c r="AN7" i="1"/>
  <c r="A8" i="1"/>
  <c r="B8" i="1"/>
  <c r="C8" i="1"/>
  <c r="D8" i="1"/>
  <c r="E8" i="1"/>
  <c r="F8" i="1"/>
  <c r="G8" i="1"/>
  <c r="H8" i="1"/>
  <c r="J8" i="1"/>
  <c r="K8" i="1"/>
  <c r="L8" i="1"/>
  <c r="M8" i="1"/>
  <c r="O8" i="1"/>
  <c r="Q8" i="1"/>
  <c r="R8" i="1"/>
  <c r="U8" i="1"/>
  <c r="V8" i="1"/>
  <c r="W8" i="1"/>
  <c r="X8" i="1"/>
  <c r="Y8" i="1"/>
  <c r="Z8" i="1"/>
  <c r="AA8" i="1"/>
  <c r="AB8" i="1"/>
  <c r="AC8" i="1"/>
  <c r="AF8" i="1"/>
  <c r="AG8" i="1"/>
  <c r="AH8" i="1"/>
  <c r="AI8" i="1"/>
  <c r="AJ8" i="1"/>
  <c r="AK8" i="1"/>
  <c r="AL8" i="1"/>
  <c r="AM8" i="1"/>
  <c r="AN8" i="1"/>
  <c r="A9" i="1"/>
  <c r="B9" i="1"/>
  <c r="C9" i="1"/>
  <c r="D9" i="1"/>
  <c r="E9" i="1"/>
  <c r="F9" i="1"/>
  <c r="G9" i="1"/>
  <c r="H9" i="1"/>
  <c r="J9" i="1"/>
  <c r="K9" i="1"/>
  <c r="L9" i="1"/>
  <c r="M9" i="1"/>
  <c r="O9" i="1"/>
  <c r="Q9" i="1"/>
  <c r="R9" i="1"/>
  <c r="U9" i="1"/>
  <c r="V9" i="1"/>
  <c r="W9" i="1"/>
  <c r="X9" i="1"/>
  <c r="Y9" i="1"/>
  <c r="Z9" i="1"/>
  <c r="AA9" i="1"/>
  <c r="AB9" i="1"/>
  <c r="AC9" i="1"/>
  <c r="AF9" i="1"/>
  <c r="AG9" i="1"/>
  <c r="AH9" i="1"/>
  <c r="AI9" i="1"/>
  <c r="AJ9" i="1"/>
  <c r="AK9" i="1"/>
  <c r="AL9" i="1"/>
  <c r="AM9" i="1"/>
  <c r="AN9" i="1"/>
  <c r="A10" i="1"/>
  <c r="B10" i="1"/>
  <c r="C10" i="1"/>
  <c r="D10" i="1"/>
  <c r="E10" i="1"/>
  <c r="F10" i="1"/>
  <c r="G10" i="1"/>
  <c r="H10" i="1"/>
  <c r="J10" i="1"/>
  <c r="K10" i="1"/>
  <c r="L10" i="1"/>
  <c r="M10" i="1"/>
  <c r="O10" i="1"/>
  <c r="Q10" i="1"/>
  <c r="R10" i="1"/>
  <c r="U10" i="1"/>
  <c r="V10" i="1"/>
  <c r="W10" i="1"/>
  <c r="X10" i="1"/>
  <c r="Y10" i="1"/>
  <c r="Z10" i="1"/>
  <c r="AA10" i="1"/>
  <c r="AB10" i="1"/>
  <c r="AC10" i="1"/>
  <c r="AF10" i="1"/>
  <c r="AG10" i="1"/>
  <c r="AH10" i="1"/>
  <c r="AI10" i="1"/>
  <c r="AJ10" i="1"/>
  <c r="AK10" i="1"/>
  <c r="AL10" i="1"/>
  <c r="AM10" i="1"/>
  <c r="AN10" i="1"/>
  <c r="A11" i="1"/>
  <c r="B11" i="1"/>
  <c r="C11" i="1"/>
  <c r="D11" i="1"/>
  <c r="E11" i="1"/>
  <c r="F11" i="1"/>
  <c r="G11" i="1"/>
  <c r="H11" i="1"/>
  <c r="J11" i="1"/>
  <c r="K11" i="1"/>
  <c r="L11" i="1"/>
  <c r="M11" i="1"/>
  <c r="O11" i="1"/>
  <c r="Q11" i="1"/>
  <c r="R11" i="1"/>
  <c r="U11" i="1"/>
  <c r="V11" i="1"/>
  <c r="W11" i="1"/>
  <c r="X11" i="1"/>
  <c r="Y11" i="1"/>
  <c r="Z11" i="1"/>
  <c r="AA11" i="1"/>
  <c r="AB11" i="1"/>
  <c r="AC11" i="1"/>
  <c r="AF11" i="1"/>
  <c r="AG11" i="1"/>
  <c r="AH11" i="1"/>
  <c r="AI11" i="1"/>
  <c r="AJ11" i="1"/>
  <c r="AK11" i="1"/>
  <c r="AL11" i="1"/>
  <c r="AM11" i="1"/>
  <c r="AN11" i="1"/>
  <c r="A12" i="1"/>
  <c r="B12" i="1"/>
  <c r="C12" i="1"/>
  <c r="D12" i="1"/>
  <c r="E12" i="1"/>
  <c r="F12" i="1"/>
  <c r="G12" i="1"/>
  <c r="H12" i="1"/>
  <c r="J12" i="1"/>
  <c r="K12" i="1"/>
  <c r="L12" i="1"/>
  <c r="M12" i="1"/>
  <c r="O12" i="1"/>
  <c r="Q12" i="1"/>
  <c r="R12" i="1"/>
  <c r="U12" i="1"/>
  <c r="V12" i="1"/>
  <c r="W12" i="1"/>
  <c r="X12" i="1"/>
  <c r="Y12" i="1"/>
  <c r="Z12" i="1"/>
  <c r="AA12" i="1"/>
  <c r="AB12" i="1"/>
  <c r="AC12" i="1"/>
  <c r="AF12" i="1"/>
  <c r="AG12" i="1"/>
  <c r="AH12" i="1"/>
  <c r="AI12" i="1"/>
  <c r="AJ12" i="1"/>
  <c r="AK12" i="1"/>
  <c r="AL12" i="1"/>
  <c r="AM12" i="1"/>
  <c r="AN12" i="1"/>
  <c r="A13" i="1"/>
  <c r="B13" i="1"/>
  <c r="C13" i="1"/>
  <c r="D13" i="1"/>
  <c r="E13" i="1"/>
  <c r="F13" i="1"/>
  <c r="G13" i="1"/>
  <c r="H13" i="1"/>
  <c r="J13" i="1"/>
  <c r="K13" i="1"/>
  <c r="L13" i="1"/>
  <c r="M13" i="1"/>
  <c r="O13" i="1"/>
  <c r="Q13" i="1"/>
  <c r="R13" i="1"/>
  <c r="U13" i="1"/>
  <c r="V13" i="1"/>
  <c r="W13" i="1"/>
  <c r="X13" i="1"/>
  <c r="Y13" i="1"/>
  <c r="Z13" i="1"/>
  <c r="AA13" i="1"/>
  <c r="AB13" i="1"/>
  <c r="AC13" i="1"/>
  <c r="AF13" i="1"/>
  <c r="AG13" i="1"/>
  <c r="AH13" i="1"/>
  <c r="AI13" i="1"/>
  <c r="AJ13" i="1"/>
  <c r="AK13" i="1"/>
  <c r="AL13" i="1"/>
  <c r="AM13" i="1"/>
  <c r="AN13" i="1"/>
  <c r="U14" i="1"/>
  <c r="V14" i="1"/>
  <c r="W14" i="1"/>
  <c r="X14" i="1"/>
  <c r="Y14" i="1"/>
  <c r="Z14" i="1"/>
  <c r="AA14" i="1"/>
  <c r="AB14" i="1"/>
  <c r="AC14" i="1"/>
  <c r="AF14" i="1"/>
  <c r="AG14" i="1"/>
  <c r="AH14" i="1"/>
  <c r="AI14" i="1"/>
  <c r="AJ14" i="1"/>
  <c r="AK14" i="1"/>
  <c r="AL14" i="1"/>
  <c r="AM14" i="1"/>
  <c r="AN14" i="1"/>
  <c r="C15" i="1"/>
  <c r="D15" i="1"/>
  <c r="E15" i="1"/>
  <c r="F15" i="1"/>
  <c r="G15" i="1"/>
  <c r="H15" i="1"/>
  <c r="J15" i="1"/>
  <c r="K15" i="1"/>
  <c r="L15" i="1"/>
  <c r="M15" i="1"/>
  <c r="O15" i="1"/>
  <c r="Q15" i="1"/>
  <c r="B16" i="1"/>
  <c r="C16" i="1"/>
  <c r="D16" i="1"/>
  <c r="E16" i="1"/>
  <c r="F16" i="1"/>
  <c r="G16" i="1"/>
  <c r="H16" i="1"/>
  <c r="J16" i="1"/>
  <c r="K16" i="1"/>
  <c r="L16" i="1"/>
  <c r="M16" i="1"/>
  <c r="O16" i="1"/>
  <c r="Q16" i="1"/>
  <c r="B17" i="1"/>
  <c r="C17" i="1"/>
  <c r="D17" i="1"/>
  <c r="E17" i="1"/>
  <c r="F17" i="1"/>
  <c r="G17" i="1"/>
  <c r="H17" i="1"/>
  <c r="J17" i="1"/>
  <c r="K17" i="1"/>
  <c r="L17" i="1"/>
  <c r="M17" i="1"/>
  <c r="Q17" i="1"/>
  <c r="C18" i="1"/>
  <c r="D18" i="1"/>
  <c r="E18" i="1"/>
  <c r="F18" i="1"/>
  <c r="G18" i="1"/>
  <c r="H18" i="1"/>
  <c r="J18" i="1"/>
  <c r="K18" i="1"/>
  <c r="L18" i="1"/>
  <c r="M18" i="1"/>
  <c r="C19" i="1"/>
  <c r="D19" i="1"/>
  <c r="E19" i="1"/>
  <c r="F19" i="1"/>
  <c r="G19" i="1"/>
  <c r="H19" i="1"/>
  <c r="J19" i="1"/>
  <c r="K19" i="1"/>
  <c r="L19" i="1"/>
  <c r="M19" i="1"/>
  <c r="C20" i="1"/>
  <c r="D20" i="1"/>
  <c r="E20" i="1"/>
  <c r="F20" i="1"/>
  <c r="G20" i="1"/>
  <c r="H20" i="1"/>
  <c r="J20" i="1"/>
  <c r="K20" i="1"/>
  <c r="L20" i="1"/>
  <c r="M20" i="1"/>
  <c r="U20" i="1"/>
  <c r="V20" i="1"/>
  <c r="W20" i="1"/>
  <c r="X20" i="1"/>
  <c r="Y20" i="1"/>
  <c r="Z20" i="1"/>
  <c r="AA20" i="1"/>
  <c r="AB20" i="1"/>
  <c r="AC20" i="1"/>
  <c r="AF20" i="1"/>
  <c r="AG20" i="1"/>
  <c r="AH20" i="1"/>
  <c r="AI20" i="1"/>
  <c r="AJ20" i="1"/>
  <c r="AK20" i="1"/>
  <c r="AL20" i="1"/>
  <c r="AM20" i="1"/>
  <c r="AN20" i="1"/>
  <c r="C21" i="1"/>
  <c r="D21" i="1"/>
  <c r="E21" i="1"/>
  <c r="F21" i="1"/>
  <c r="G21" i="1"/>
  <c r="H21" i="1"/>
  <c r="J21" i="1"/>
  <c r="K21" i="1"/>
  <c r="L21" i="1"/>
  <c r="M21" i="1"/>
  <c r="U21" i="1"/>
  <c r="V21" i="1"/>
  <c r="W21" i="1"/>
  <c r="X21" i="1"/>
  <c r="Y21" i="1"/>
  <c r="Z21" i="1"/>
  <c r="AA21" i="1"/>
  <c r="AB21" i="1"/>
  <c r="AC21" i="1"/>
  <c r="AF21" i="1"/>
  <c r="AG21" i="1"/>
  <c r="AH21" i="1"/>
  <c r="AI21" i="1"/>
  <c r="AJ21" i="1"/>
  <c r="AK21" i="1"/>
  <c r="AL21" i="1"/>
  <c r="AM21" i="1"/>
  <c r="AN21" i="1"/>
  <c r="C22" i="1"/>
  <c r="D22" i="1"/>
  <c r="E22" i="1"/>
  <c r="F22" i="1"/>
  <c r="G22" i="1"/>
  <c r="H22" i="1"/>
  <c r="K22" i="1"/>
  <c r="M22" i="1"/>
  <c r="U22" i="1"/>
  <c r="V22" i="1"/>
  <c r="W22" i="1"/>
  <c r="X22" i="1"/>
  <c r="Y22" i="1"/>
  <c r="Z22" i="1"/>
  <c r="AA22" i="1"/>
  <c r="AB22" i="1"/>
  <c r="AC22" i="1"/>
  <c r="AF22" i="1"/>
  <c r="AG22" i="1"/>
  <c r="AH22" i="1"/>
  <c r="AI22" i="1"/>
  <c r="AJ22" i="1"/>
  <c r="AK22" i="1"/>
  <c r="AL22" i="1"/>
  <c r="AM22" i="1"/>
  <c r="AN22" i="1"/>
  <c r="C23" i="1"/>
  <c r="D23" i="1"/>
  <c r="E23" i="1"/>
  <c r="F23" i="1"/>
  <c r="G23" i="1"/>
  <c r="H23" i="1"/>
  <c r="K23" i="1"/>
  <c r="M23" i="1"/>
  <c r="U23" i="1"/>
  <c r="V23" i="1"/>
  <c r="W23" i="1"/>
  <c r="X23" i="1"/>
  <c r="Y23" i="1"/>
  <c r="Z23" i="1"/>
  <c r="AA23" i="1"/>
  <c r="AB23" i="1"/>
  <c r="AC23" i="1"/>
  <c r="AF23" i="1"/>
  <c r="AG23" i="1"/>
  <c r="AH23" i="1"/>
  <c r="AI23" i="1"/>
  <c r="AJ23" i="1"/>
  <c r="AK23" i="1"/>
  <c r="AL23" i="1"/>
  <c r="AM23" i="1"/>
  <c r="AN23" i="1"/>
  <c r="C24" i="1"/>
  <c r="D24" i="1"/>
  <c r="E24" i="1"/>
  <c r="F24" i="1"/>
  <c r="G24" i="1"/>
  <c r="H24" i="1"/>
  <c r="K24" i="1"/>
  <c r="M24" i="1"/>
  <c r="U24" i="1"/>
  <c r="V24" i="1"/>
  <c r="W24" i="1"/>
  <c r="X24" i="1"/>
  <c r="Y24" i="1"/>
  <c r="Z24" i="1"/>
  <c r="AA24" i="1"/>
  <c r="AB24" i="1"/>
  <c r="AC24" i="1"/>
  <c r="AF24" i="1"/>
  <c r="AG24" i="1"/>
  <c r="AH24" i="1"/>
  <c r="AI24" i="1"/>
  <c r="AJ24" i="1"/>
  <c r="AK24" i="1"/>
  <c r="AL24" i="1"/>
  <c r="AM24" i="1"/>
  <c r="AN24" i="1"/>
  <c r="C25" i="1"/>
  <c r="D25" i="1"/>
  <c r="E25" i="1"/>
  <c r="F25" i="1"/>
  <c r="G25" i="1"/>
  <c r="H25" i="1"/>
  <c r="K25" i="1"/>
  <c r="M25" i="1"/>
  <c r="U25" i="1"/>
  <c r="V25" i="1"/>
  <c r="W25" i="1"/>
  <c r="X25" i="1"/>
  <c r="Y25" i="1"/>
  <c r="Z25" i="1"/>
  <c r="AA25" i="1"/>
  <c r="AB25" i="1"/>
  <c r="AC25" i="1"/>
  <c r="AF25" i="1"/>
  <c r="AG25" i="1"/>
  <c r="AH25" i="1"/>
  <c r="AI25" i="1"/>
  <c r="AJ25" i="1"/>
  <c r="AK25" i="1"/>
  <c r="AL25" i="1"/>
  <c r="AM25" i="1"/>
  <c r="AN25" i="1"/>
  <c r="C26" i="1"/>
  <c r="D26" i="1"/>
  <c r="E26" i="1"/>
  <c r="F26" i="1"/>
  <c r="G26" i="1"/>
  <c r="H26" i="1"/>
  <c r="J26" i="1"/>
  <c r="K26" i="1"/>
  <c r="L26" i="1"/>
  <c r="M26" i="1"/>
  <c r="O26" i="1"/>
  <c r="U26" i="1"/>
  <c r="V26" i="1"/>
  <c r="W26" i="1"/>
  <c r="X26" i="1"/>
  <c r="Y26" i="1"/>
  <c r="Z26" i="1"/>
  <c r="AA26" i="1"/>
  <c r="AB26" i="1"/>
  <c r="AC26" i="1"/>
  <c r="AF26" i="1"/>
  <c r="AG26" i="1"/>
  <c r="AH26" i="1"/>
  <c r="AI26" i="1"/>
  <c r="AJ26" i="1"/>
  <c r="AK26" i="1"/>
  <c r="AL26" i="1"/>
  <c r="AM26" i="1"/>
  <c r="AN26" i="1"/>
  <c r="U27" i="1"/>
  <c r="V27" i="1"/>
  <c r="W27" i="1"/>
  <c r="X27" i="1"/>
  <c r="Y27" i="1"/>
  <c r="Z27" i="1"/>
  <c r="AA27" i="1"/>
  <c r="AB27" i="1"/>
  <c r="AC27" i="1"/>
  <c r="AF27" i="1"/>
  <c r="AG27" i="1"/>
  <c r="AH27" i="1"/>
  <c r="AI27" i="1"/>
  <c r="AJ27" i="1"/>
  <c r="AK27" i="1"/>
  <c r="AL27" i="1"/>
  <c r="AM27" i="1"/>
  <c r="AN27" i="1"/>
  <c r="B29" i="1"/>
  <c r="C29" i="1"/>
  <c r="D29" i="1"/>
  <c r="F29" i="1"/>
  <c r="G29" i="1"/>
  <c r="K29" i="1"/>
  <c r="M29" i="1"/>
  <c r="AA29" i="1"/>
  <c r="C30" i="1"/>
  <c r="F30" i="1"/>
  <c r="G30" i="1"/>
  <c r="K30" i="1"/>
  <c r="M30" i="1"/>
  <c r="C31" i="1"/>
  <c r="D31" i="1"/>
  <c r="F31" i="1"/>
  <c r="G31" i="1"/>
  <c r="K31" i="1"/>
  <c r="M31" i="1"/>
  <c r="C32" i="1"/>
  <c r="F32" i="1"/>
  <c r="G32" i="1"/>
  <c r="K32" i="1"/>
  <c r="M32" i="1"/>
  <c r="U32" i="1"/>
  <c r="V32" i="1"/>
  <c r="W32" i="1"/>
  <c r="X32" i="1"/>
  <c r="Y32" i="1"/>
  <c r="Z32" i="1"/>
  <c r="AA32" i="1"/>
  <c r="AB32" i="1"/>
  <c r="AC32" i="1"/>
  <c r="AF32" i="1"/>
  <c r="AG32" i="1"/>
  <c r="AH32" i="1"/>
  <c r="AI32" i="1"/>
  <c r="AJ32" i="1"/>
  <c r="AK32" i="1"/>
  <c r="AL32" i="1"/>
  <c r="AM32" i="1"/>
  <c r="AN32" i="1"/>
  <c r="C33" i="1"/>
  <c r="F33" i="1"/>
  <c r="G33" i="1"/>
  <c r="K33" i="1"/>
  <c r="U33" i="1"/>
  <c r="V33" i="1"/>
  <c r="W33" i="1"/>
  <c r="X33" i="1"/>
  <c r="Y33" i="1"/>
  <c r="Z33" i="1"/>
  <c r="AA33" i="1"/>
  <c r="AB33" i="1"/>
  <c r="AC33" i="1"/>
  <c r="AF33" i="1"/>
  <c r="AG33" i="1"/>
  <c r="AH33" i="1"/>
  <c r="AI33" i="1"/>
  <c r="AJ33" i="1"/>
  <c r="AK33" i="1"/>
  <c r="AL33" i="1"/>
  <c r="AM33" i="1"/>
  <c r="AN33" i="1"/>
  <c r="C34" i="1"/>
  <c r="F34" i="1"/>
  <c r="G34" i="1"/>
  <c r="K34" i="1"/>
  <c r="U34" i="1"/>
  <c r="V34" i="1"/>
  <c r="W34" i="1"/>
  <c r="X34" i="1"/>
  <c r="Y34" i="1"/>
  <c r="Z34" i="1"/>
  <c r="AA34" i="1"/>
  <c r="AB34" i="1"/>
  <c r="AC34" i="1"/>
  <c r="AF34" i="1"/>
  <c r="AG34" i="1"/>
  <c r="AH34" i="1"/>
  <c r="AI34" i="1"/>
  <c r="AJ34" i="1"/>
  <c r="AK34" i="1"/>
  <c r="AL34" i="1"/>
  <c r="AM34" i="1"/>
  <c r="AN34" i="1"/>
  <c r="B35" i="1"/>
  <c r="C35" i="1"/>
  <c r="D35" i="1"/>
  <c r="E35" i="1"/>
  <c r="F35" i="1"/>
  <c r="G35" i="1"/>
  <c r="H35" i="1"/>
  <c r="I35" i="1"/>
  <c r="K35" i="1"/>
  <c r="O35" i="1"/>
  <c r="U35" i="1"/>
  <c r="V35" i="1"/>
  <c r="W35" i="1"/>
  <c r="X35" i="1"/>
  <c r="Y35" i="1"/>
  <c r="Z35" i="1"/>
  <c r="AA35" i="1"/>
  <c r="AB35" i="1"/>
  <c r="AC35" i="1"/>
  <c r="AF35" i="1"/>
  <c r="AG35" i="1"/>
  <c r="AH35" i="1"/>
  <c r="AI35" i="1"/>
  <c r="AJ35" i="1"/>
  <c r="AK35" i="1"/>
  <c r="AL35" i="1"/>
  <c r="AM35" i="1"/>
  <c r="AN35" i="1"/>
  <c r="F36" i="1"/>
  <c r="K36" i="1"/>
  <c r="U36" i="1"/>
  <c r="V36" i="1"/>
  <c r="W36" i="1"/>
  <c r="X36" i="1"/>
  <c r="Y36" i="1"/>
  <c r="Z36" i="1"/>
  <c r="AA36" i="1"/>
  <c r="AB36" i="1"/>
  <c r="AC36" i="1"/>
  <c r="AF36" i="1"/>
  <c r="AG36" i="1"/>
  <c r="AH36" i="1"/>
  <c r="AI36" i="1"/>
  <c r="AJ36" i="1"/>
  <c r="AK36" i="1"/>
  <c r="AL36" i="1"/>
  <c r="AM36" i="1"/>
  <c r="AN36" i="1"/>
  <c r="F37" i="1"/>
  <c r="K37" i="1"/>
  <c r="U37" i="1"/>
  <c r="V37" i="1"/>
  <c r="W37" i="1"/>
  <c r="X37" i="1"/>
  <c r="Y37" i="1"/>
  <c r="Z37" i="1"/>
  <c r="AA37" i="1"/>
  <c r="AB37" i="1"/>
  <c r="AC37" i="1"/>
  <c r="AF37" i="1"/>
  <c r="AG37" i="1"/>
  <c r="AH37" i="1"/>
  <c r="AI37" i="1"/>
  <c r="AJ37" i="1"/>
  <c r="AK37" i="1"/>
  <c r="AL37" i="1"/>
  <c r="AM37" i="1"/>
  <c r="AN37" i="1"/>
  <c r="E38" i="1"/>
  <c r="F38" i="1"/>
  <c r="K38" i="1"/>
  <c r="U38" i="1"/>
  <c r="V38" i="1"/>
  <c r="W38" i="1"/>
  <c r="X38" i="1"/>
  <c r="Y38" i="1"/>
  <c r="Z38" i="1"/>
  <c r="AA38" i="1"/>
  <c r="AB38" i="1"/>
  <c r="AC38" i="1"/>
  <c r="AF38" i="1"/>
  <c r="AG38" i="1"/>
  <c r="AH38" i="1"/>
  <c r="AI38" i="1"/>
  <c r="AJ38" i="1"/>
  <c r="AK38" i="1"/>
  <c r="AL38" i="1"/>
  <c r="AM38" i="1"/>
  <c r="AN38" i="1"/>
  <c r="E39" i="1"/>
  <c r="F39" i="1"/>
  <c r="U39" i="1"/>
  <c r="V39" i="1"/>
  <c r="W39" i="1"/>
  <c r="X39" i="1"/>
  <c r="Y39" i="1"/>
  <c r="Z39" i="1"/>
  <c r="AA39" i="1"/>
  <c r="AB39" i="1"/>
  <c r="AC39" i="1"/>
  <c r="AF39" i="1"/>
  <c r="AG39" i="1"/>
  <c r="AH39" i="1"/>
  <c r="AI39" i="1"/>
  <c r="AJ39" i="1"/>
  <c r="AK39" i="1"/>
  <c r="AL39" i="1"/>
  <c r="AM39" i="1"/>
  <c r="AN39" i="1"/>
  <c r="F40" i="1"/>
  <c r="D40" i="16"/>
  <c r="D103" i="16"/>
  <c r="D104" i="16"/>
  <c r="D105" i="16"/>
  <c r="D106" i="16"/>
  <c r="D107" i="16"/>
  <c r="B3" i="4"/>
  <c r="C3" i="4"/>
  <c r="D3" i="4"/>
  <c r="E3" i="4"/>
  <c r="F3" i="4"/>
  <c r="A4" i="4"/>
  <c r="B4" i="4"/>
  <c r="C4" i="4"/>
  <c r="D4" i="4"/>
  <c r="E4" i="4"/>
  <c r="F4" i="4"/>
  <c r="A5" i="4"/>
  <c r="B5" i="4"/>
  <c r="C5" i="4"/>
  <c r="D5" i="4"/>
  <c r="E5" i="4"/>
  <c r="F5" i="4"/>
  <c r="A6" i="4"/>
  <c r="B6" i="4"/>
  <c r="C6" i="4"/>
  <c r="D6" i="4"/>
  <c r="E6" i="4"/>
  <c r="F6" i="4"/>
  <c r="G6" i="4"/>
  <c r="A7" i="4"/>
  <c r="B7" i="4"/>
  <c r="C7" i="4"/>
  <c r="D7" i="4"/>
  <c r="E7" i="4"/>
  <c r="F7" i="4"/>
  <c r="G7" i="4"/>
  <c r="A8" i="4"/>
  <c r="B8" i="4"/>
  <c r="C8" i="4"/>
  <c r="D8" i="4"/>
  <c r="E8" i="4"/>
  <c r="F8" i="4"/>
  <c r="G8" i="4"/>
  <c r="A9" i="4"/>
  <c r="B9" i="4"/>
  <c r="C9" i="4"/>
  <c r="D9" i="4"/>
  <c r="E9" i="4"/>
  <c r="F9" i="4"/>
  <c r="G9" i="4"/>
  <c r="A10" i="4"/>
  <c r="B10" i="4"/>
  <c r="C10" i="4"/>
  <c r="D10" i="4"/>
  <c r="E10" i="4"/>
  <c r="F10" i="4"/>
  <c r="G10" i="4"/>
  <c r="A11" i="4"/>
  <c r="B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F12" i="15"/>
  <c r="G12" i="15"/>
  <c r="A17" i="15"/>
  <c r="F17" i="15"/>
  <c r="A18" i="15"/>
  <c r="A19" i="15"/>
  <c r="A20" i="15"/>
  <c r="A21" i="15"/>
  <c r="A22" i="15"/>
  <c r="A23" i="15"/>
</calcChain>
</file>

<file path=xl/sharedStrings.xml><?xml version="1.0" encoding="utf-8"?>
<sst xmlns="http://schemas.openxmlformats.org/spreadsheetml/2006/main" count="4467" uniqueCount="876">
  <si>
    <t>Dawn</t>
  </si>
  <si>
    <t>Niagara</t>
  </si>
  <si>
    <t>Michigan</t>
  </si>
  <si>
    <t>TZ6</t>
  </si>
  <si>
    <t>Chicago</t>
  </si>
  <si>
    <t>Parkway</t>
  </si>
  <si>
    <t>Chippawa</t>
  </si>
  <si>
    <t>Waddington</t>
  </si>
  <si>
    <t>Total</t>
  </si>
  <si>
    <t>Start</t>
  </si>
  <si>
    <t xml:space="preserve">Dawn </t>
  </si>
  <si>
    <t>St. Clair</t>
  </si>
  <si>
    <t>Cornwall</t>
  </si>
  <si>
    <t>Wadd</t>
  </si>
  <si>
    <t>Mich</t>
  </si>
  <si>
    <t>Henry</t>
  </si>
  <si>
    <t>TransZ6</t>
  </si>
  <si>
    <t>Basis</t>
  </si>
  <si>
    <t>Price</t>
  </si>
  <si>
    <t>End</t>
  </si>
  <si>
    <t>Hub Deals</t>
  </si>
  <si>
    <t>Quantity</t>
  </si>
  <si>
    <t>TOTAL</t>
  </si>
  <si>
    <t>GDM-DAWN</t>
  </si>
  <si>
    <t>GDM-NIAGARA</t>
  </si>
  <si>
    <t>GDM-WADDINGTON</t>
  </si>
  <si>
    <t>St.Clair</t>
  </si>
  <si>
    <t>Financial Markets</t>
  </si>
  <si>
    <t>Hub</t>
  </si>
  <si>
    <t>SWDA</t>
  </si>
  <si>
    <t>SPUR</t>
  </si>
  <si>
    <t>CDA</t>
  </si>
  <si>
    <t>EDA</t>
  </si>
  <si>
    <t>CAD</t>
  </si>
  <si>
    <t>NE</t>
  </si>
  <si>
    <t>Chip</t>
  </si>
  <si>
    <t>CGPR-DAWN</t>
  </si>
  <si>
    <t>DAWN</t>
  </si>
  <si>
    <t>TranscoZ6</t>
  </si>
  <si>
    <t xml:space="preserve"> </t>
  </si>
  <si>
    <t>REPORT NO: RSR0950is_lotus</t>
  </si>
  <si>
    <t>EGS RISK MANAGEMENT</t>
  </si>
  <si>
    <t xml:space="preserve">PAGE: 1    </t>
  </si>
  <si>
    <t>IMPLICIT POSITION</t>
  </si>
  <si>
    <t>(Gas : NYMEX Contract Eqv. Currency : Multiples of 100,000 Dollar)</t>
  </si>
  <si>
    <t>COB:</t>
  </si>
  <si>
    <t>Swaps</t>
  </si>
  <si>
    <t>Post Id   :</t>
  </si>
  <si>
    <t xml:space="preserve"> (Calculated in </t>
  </si>
  <si>
    <t>/</t>
  </si>
  <si>
    <t>MMBTU)</t>
  </si>
  <si>
    <t>Book      :</t>
  </si>
  <si>
    <t>CGPR-AECO/BASIS</t>
  </si>
  <si>
    <t xml:space="preserve"> CGPR-CHIPPAWA </t>
  </si>
  <si>
    <t xml:space="preserve">   CGPR-DAWN   </t>
  </si>
  <si>
    <t xml:space="preserve"> CGPR-NIAGARA  </t>
  </si>
  <si>
    <t xml:space="preserve"> CGPR-PARKWAY  </t>
  </si>
  <si>
    <t xml:space="preserve"> CGPR-WADDING  </t>
  </si>
  <si>
    <t xml:space="preserve"> IF-TRANSCO/Z6 </t>
  </si>
  <si>
    <t xml:space="preserve">  MICH_CG-GD   </t>
  </si>
  <si>
    <t xml:space="preserve">      NG       </t>
  </si>
  <si>
    <t xml:space="preserve"> NGI/CHI. GATE </t>
  </si>
  <si>
    <t xml:space="preserve">     Total     </t>
  </si>
  <si>
    <t xml:space="preserve">      CAD      </t>
  </si>
  <si>
    <t xml:space="preserve">      USD      </t>
  </si>
  <si>
    <t>---------------</t>
  </si>
  <si>
    <t>S"---------"</t>
  </si>
  <si>
    <t xml:space="preserve">    Total</t>
  </si>
  <si>
    <t>Period</t>
  </si>
  <si>
    <t>------</t>
  </si>
  <si>
    <t>New Deals</t>
  </si>
  <si>
    <t>Book PL</t>
  </si>
  <si>
    <t>Transco</t>
  </si>
  <si>
    <t>Niag-GDM</t>
  </si>
  <si>
    <t>Wadd-GDM</t>
  </si>
  <si>
    <t>Tico</t>
  </si>
  <si>
    <t>NG</t>
  </si>
  <si>
    <t>CNG</t>
  </si>
  <si>
    <t>Nymex</t>
  </si>
  <si>
    <t>W98</t>
  </si>
  <si>
    <t>Fixed Price Curves</t>
  </si>
  <si>
    <t>Ojibway</t>
  </si>
  <si>
    <t>Iroquois</t>
  </si>
  <si>
    <t>Trsc Z6</t>
  </si>
  <si>
    <t>Tetco M3</t>
  </si>
  <si>
    <t>NYMEX</t>
  </si>
  <si>
    <t>FX</t>
  </si>
  <si>
    <t>CD %</t>
  </si>
  <si>
    <t>US %</t>
  </si>
  <si>
    <t>CD DF</t>
  </si>
  <si>
    <t>US DF</t>
  </si>
  <si>
    <t>GDM</t>
  </si>
  <si>
    <t>1Y</t>
  </si>
  <si>
    <t>-</t>
  </si>
  <si>
    <t>Ojbwy</t>
  </si>
  <si>
    <t>Effective Date</t>
  </si>
  <si>
    <t>CURVE 1</t>
  </si>
  <si>
    <t>CURVE 2</t>
  </si>
  <si>
    <t>CURVE 3</t>
  </si>
  <si>
    <t>CURVE 4</t>
  </si>
  <si>
    <t>CURVE 5</t>
  </si>
  <si>
    <t>CURVE 6</t>
  </si>
  <si>
    <t>CURVE 7</t>
  </si>
  <si>
    <t>CURVE 8</t>
  </si>
  <si>
    <t>CURVE 9</t>
  </si>
  <si>
    <t>CURVE 10</t>
  </si>
  <si>
    <t>CURVE 11</t>
  </si>
  <si>
    <t>CURVE 12</t>
  </si>
  <si>
    <t>Curve Code</t>
  </si>
  <si>
    <t>Curve Type</t>
  </si>
  <si>
    <t>Book Code 1</t>
  </si>
  <si>
    <t>Book Code 2</t>
  </si>
  <si>
    <t>Database</t>
  </si>
  <si>
    <t>EGSPROD32</t>
  </si>
  <si>
    <t>Login</t>
  </si>
  <si>
    <t>GSTOREY_PC</t>
  </si>
  <si>
    <t>Password</t>
  </si>
  <si>
    <t>Prompt Month</t>
  </si>
  <si>
    <t>Month</t>
  </si>
  <si>
    <t>FTP DOWNLOAD INFORMATION</t>
  </si>
  <si>
    <t>Put or Get:</t>
  </si>
  <si>
    <t>Put</t>
  </si>
  <si>
    <t>LocalPath:</t>
  </si>
  <si>
    <t>RemotePath:</t>
  </si>
  <si>
    <t>/worksheets2/candbook/</t>
  </si>
  <si>
    <t>FileType:</t>
  </si>
  <si>
    <t>B</t>
  </si>
  <si>
    <t>FTPConfig:</t>
  </si>
  <si>
    <t>FTPBatch.ini</t>
  </si>
  <si>
    <t>V Lookup</t>
  </si>
  <si>
    <t>File Names</t>
  </si>
  <si>
    <t>Range Names</t>
  </si>
  <si>
    <t>dawn.prn</t>
  </si>
  <si>
    <t>niagara.prn</t>
  </si>
  <si>
    <t>NIAGARA</t>
  </si>
  <si>
    <t>waddington.prn</t>
  </si>
  <si>
    <t>WADDINGTON</t>
  </si>
  <si>
    <t>chippawa.prn</t>
  </si>
  <si>
    <t>CHIPPAWA</t>
  </si>
  <si>
    <t>parkway.prn</t>
  </si>
  <si>
    <t>PARKWAY</t>
  </si>
  <si>
    <t>Do not erase - this is used by the macro</t>
  </si>
  <si>
    <t>stclair.prn</t>
  </si>
  <si>
    <t>ST.CLAIR</t>
  </si>
  <si>
    <t>ojibway.prn</t>
  </si>
  <si>
    <t>OJIBWAY</t>
  </si>
  <si>
    <t>storage.prn</t>
  </si>
  <si>
    <t>STORAGE</t>
  </si>
  <si>
    <t>cornwall.prn</t>
  </si>
  <si>
    <t>CORNWALL</t>
  </si>
  <si>
    <t>Skip Lines</t>
  </si>
  <si>
    <t>dawn_gdm.prn</t>
  </si>
  <si>
    <t>DAWN_GDM</t>
  </si>
  <si>
    <t>End Line</t>
  </si>
  <si>
    <t>niagara_gdm.prn</t>
  </si>
  <si>
    <t>NIAGARA_GDM</t>
  </si>
  <si>
    <t>Skip Lines2</t>
  </si>
  <si>
    <t>waddington_gdm.prn</t>
  </si>
  <si>
    <t>WADDINGTON_GDM</t>
  </si>
  <si>
    <t>End Line2</t>
  </si>
  <si>
    <t># DAWN</t>
  </si>
  <si>
    <t># NIAGARA</t>
  </si>
  <si>
    <t># WADDINGTON</t>
  </si>
  <si>
    <t># CHIPPAWA</t>
  </si>
  <si>
    <t># PARKWAY</t>
  </si>
  <si>
    <t># ST.CLAIR</t>
  </si>
  <si>
    <t># OJIBWAY</t>
  </si>
  <si>
    <t># STORAGE</t>
  </si>
  <si>
    <t># CORNWALL</t>
  </si>
  <si>
    <t># DAWN_GDM</t>
  </si>
  <si>
    <t># NIAGARA_GDM</t>
  </si>
  <si>
    <t># WADDINGTON_GDM</t>
  </si>
  <si>
    <t xml:space="preserve">DATE = </t>
  </si>
  <si>
    <t>SOURCE=CGPR-DAWN</t>
  </si>
  <si>
    <t>SOURCE=CGPR-NIAGARA</t>
  </si>
  <si>
    <t>SOURCE=CGPR-WADDING</t>
  </si>
  <si>
    <t>SOURCE=CGPR-CHIPPAWA</t>
  </si>
  <si>
    <t>SOURCE=CGPR-PARKWAY</t>
  </si>
  <si>
    <t>SOURCE=CGPR-ST.CLAIR</t>
  </si>
  <si>
    <t>SOURCE=CGPR-OJIBWAY</t>
  </si>
  <si>
    <t>SOURCE=STORAGE/B</t>
  </si>
  <si>
    <t>SOURCE=CGPR-CORNWALL</t>
  </si>
  <si>
    <t>RISK_TYPE=D</t>
  </si>
  <si>
    <t>CVTYPE=PR</t>
  </si>
  <si>
    <t>UOM=MMBTU</t>
  </si>
  <si>
    <t>CVNAME=CGPR-DAWN</t>
  </si>
  <si>
    <t>CVNAME=CGPR-NIAGARA</t>
  </si>
  <si>
    <t>CVNAME=CGPR-WADDING</t>
  </si>
  <si>
    <t>CVNAME=CGPR-CHIPPAWA</t>
  </si>
  <si>
    <t>CVNAME=CGPR-PARKWAY</t>
  </si>
  <si>
    <t>CVNAME=CGPR-ST.CLAIR</t>
  </si>
  <si>
    <t>CVNAME=CGPR-OJIBWAY</t>
  </si>
  <si>
    <t>CVNAME=STORAGE/B</t>
  </si>
  <si>
    <t>CVNAME=CGPR-CORNWALL</t>
  </si>
  <si>
    <t># Start Data</t>
  </si>
  <si>
    <t>BEGIN</t>
  </si>
  <si>
    <t>Table 1 - Book Codes</t>
  </si>
  <si>
    <t>P</t>
  </si>
  <si>
    <t>P - Price</t>
  </si>
  <si>
    <t>D</t>
  </si>
  <si>
    <t>D - Basis</t>
  </si>
  <si>
    <t>I</t>
  </si>
  <si>
    <t>I - Index</t>
  </si>
  <si>
    <t>R</t>
  </si>
  <si>
    <t>R - Rate</t>
  </si>
  <si>
    <t>F</t>
  </si>
  <si>
    <t>F - Foreign Exchange</t>
  </si>
  <si>
    <t>Open</t>
  </si>
  <si>
    <t>Table 2 - Curve Types</t>
  </si>
  <si>
    <t>PR</t>
  </si>
  <si>
    <t>PR - Mid Price</t>
  </si>
  <si>
    <t>BP</t>
  </si>
  <si>
    <t>BP - Bid Price</t>
  </si>
  <si>
    <t>AP</t>
  </si>
  <si>
    <t>AP - Ask Price</t>
  </si>
  <si>
    <t>AA</t>
  </si>
  <si>
    <t>AA - Libor AA</t>
  </si>
  <si>
    <t>VO</t>
  </si>
  <si>
    <t>VO - Mid Volatility</t>
  </si>
  <si>
    <t>BV</t>
  </si>
  <si>
    <t>BV - Bid Volatility</t>
  </si>
  <si>
    <t>AV</t>
  </si>
  <si>
    <t>AV - Ask Volatility</t>
  </si>
  <si>
    <t>FX - Foreign Exchange</t>
  </si>
  <si>
    <t>IR</t>
  </si>
  <si>
    <t>IR - Interest Rate</t>
  </si>
  <si>
    <t xml:space="preserve">CAD - C$ BA </t>
  </si>
  <si>
    <t>Table 3 - Curve Codes</t>
  </si>
  <si>
    <t>NG-Nymex Natural Gas</t>
  </si>
  <si>
    <t>INT</t>
  </si>
  <si>
    <t>INT-Interest Rate</t>
  </si>
  <si>
    <t>CAD/USD</t>
  </si>
  <si>
    <t>Canada/US Dollar</t>
  </si>
  <si>
    <t>IF-ANR/LA_OFFSH</t>
  </si>
  <si>
    <t>IF-ANR/LA_ONSHO</t>
  </si>
  <si>
    <t>IF-ANR/OK</t>
  </si>
  <si>
    <t>IF-CGT/APPALAC</t>
  </si>
  <si>
    <t>IF-CIG/RKYMTN</t>
  </si>
  <si>
    <t>IF-CNG/APPALACH</t>
  </si>
  <si>
    <t>IF-COLGULF/LA</t>
  </si>
  <si>
    <t>IF-ELPO/PERMIAN</t>
  </si>
  <si>
    <t>IF-ELPO/SJ</t>
  </si>
  <si>
    <t>IF-FGT/Z1</t>
  </si>
  <si>
    <t>IF-FGT/Z2</t>
  </si>
  <si>
    <t>IF-FGT/Z3</t>
  </si>
  <si>
    <t>IF-HEHUB</t>
  </si>
  <si>
    <t>IF-HPL/SHPCHAN</t>
  </si>
  <si>
    <t>IF-KERN/RIVER</t>
  </si>
  <si>
    <t>IF-KOCH</t>
  </si>
  <si>
    <t>IF-KOCH/TX</t>
  </si>
  <si>
    <t>IF-NGPL/LA</t>
  </si>
  <si>
    <t>IF-NGPL/MIDCON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</si>
  <si>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</si>
  <si>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</si>
  <si>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</si>
  <si>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</si>
  <si>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</si>
  <si>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</si>
  <si>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</si>
  <si>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</si>
  <si>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</si>
  <si>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</si>
  <si>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</si>
  <si>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</si>
  <si>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</si>
  <si>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</si>
  <si>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</si>
  <si>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</si>
  <si>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</si>
  <si>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</si>
  <si>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</si>
  <si>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</si>
  <si>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IF-TETCO/M3</t>
  </si>
  <si>
    <t>IF-TETCO/STX</t>
  </si>
  <si>
    <t>IF-TETCO/WLA</t>
  </si>
  <si>
    <t>IF-TGT/Z1</t>
  </si>
  <si>
    <t>IF-TGT/ZSL</t>
  </si>
  <si>
    <t>IF-TRANSCO/Z1</t>
  </si>
  <si>
    <t>IF-TRANSCO/Z2</t>
  </si>
  <si>
    <t>IF-TRANSCO/Z3</t>
  </si>
  <si>
    <t>IF-TRANSCO/Z4</t>
  </si>
  <si>
    <t>IF-TRANSCO/Z5</t>
  </si>
  <si>
    <t>IF-TRANSCO/Z6</t>
  </si>
  <si>
    <t>IF-TRUNKL/LA</t>
  </si>
  <si>
    <t>IF-TRUNKL/TX</t>
  </si>
  <si>
    <t>IF-TW/PERMIAN</t>
  </si>
  <si>
    <t>IF-VALERO/TX</t>
  </si>
  <si>
    <t>IF-WNG/TOK</t>
  </si>
  <si>
    <t>NGI/CHI. GATE</t>
  </si>
  <si>
    <t>NGI-MALIN</t>
  </si>
  <si>
    <t>MICH_CG-GD</t>
  </si>
  <si>
    <t>NGI-SOCAL</t>
  </si>
  <si>
    <t>WAHA KCBT</t>
  </si>
  <si>
    <t>CGPR-NIAGARA</t>
  </si>
  <si>
    <t>CGPR-WADDING</t>
  </si>
  <si>
    <t>CGPR-PARKWAY</t>
  </si>
  <si>
    <t>NIAGARA-GDM</t>
  </si>
  <si>
    <t>WADD-GDM</t>
  </si>
  <si>
    <t>PWRC</t>
  </si>
  <si>
    <t>COB</t>
  </si>
  <si>
    <t>PWRP</t>
  </si>
  <si>
    <t>Palo Verde</t>
  </si>
  <si>
    <t>PWNT</t>
  </si>
  <si>
    <t>Entergy</t>
  </si>
  <si>
    <t>PWCN</t>
  </si>
  <si>
    <t>Cinergy</t>
  </si>
  <si>
    <t>C2GC</t>
  </si>
  <si>
    <t>MB Ethane</t>
  </si>
  <si>
    <t>EPMX</t>
  </si>
  <si>
    <t>MB Ethane/Propane Mix</t>
  </si>
  <si>
    <t>C2CN</t>
  </si>
  <si>
    <t>Conway Ethane</t>
  </si>
  <si>
    <t>C3GC</t>
  </si>
  <si>
    <t>MB TET Propane</t>
  </si>
  <si>
    <t>C3XT</t>
  </si>
  <si>
    <t>MB NTET Propane</t>
  </si>
  <si>
    <t>C3CN</t>
  </si>
  <si>
    <t>Conway Propane</t>
  </si>
  <si>
    <t>NC4</t>
  </si>
  <si>
    <t>MB TET N-Butane</t>
  </si>
  <si>
    <t>NBXT</t>
  </si>
  <si>
    <t>MB NTET N-Butane</t>
  </si>
  <si>
    <t>NBCN</t>
  </si>
  <si>
    <t>Conway N-Butane</t>
  </si>
  <si>
    <t>IC4</t>
  </si>
  <si>
    <t>MB TET Iso-Butane</t>
  </si>
  <si>
    <t>IBXT</t>
  </si>
  <si>
    <t>MB NTET Iso-Butane</t>
  </si>
  <si>
    <t>IBCN</t>
  </si>
  <si>
    <t>Conway Iso-Butane</t>
  </si>
  <si>
    <t>C5+</t>
  </si>
  <si>
    <t>MB TET Nat Gasoline</t>
  </si>
  <si>
    <t>C5XT</t>
  </si>
  <si>
    <t>MB NTET Nat Gasoline</t>
  </si>
  <si>
    <t>C5CN</t>
  </si>
  <si>
    <t>Conway Nat Gasoline</t>
  </si>
  <si>
    <t>WTI</t>
  </si>
  <si>
    <t>WTI Crude Oil</t>
  </si>
  <si>
    <t>61NY</t>
  </si>
  <si>
    <t>#6 Oil 1%S New York</t>
  </si>
  <si>
    <t>62NY</t>
  </si>
  <si>
    <t>#6 Oil 2%S New York</t>
  </si>
  <si>
    <t>61GC</t>
  </si>
  <si>
    <t>#6 Oil 1%S Gulf coast</t>
  </si>
  <si>
    <t>63GC</t>
  </si>
  <si>
    <t>#6 Oil 3%S Gulf coast</t>
  </si>
  <si>
    <t>GCHO</t>
  </si>
  <si>
    <t>#2 Oil Gulf Coast</t>
  </si>
  <si>
    <t>HU</t>
  </si>
  <si>
    <t>Unleaded Gasoline</t>
  </si>
  <si>
    <t>MEOH</t>
  </si>
  <si>
    <t>Methanol Gulf Coast</t>
  </si>
  <si>
    <t>MTBE</t>
  </si>
  <si>
    <t>MTBE Gulf coast</t>
  </si>
  <si>
    <t>NG_OMICRON_1</t>
  </si>
  <si>
    <t>Omicron Vol Curve 1</t>
  </si>
  <si>
    <t>NG_OMICRON_2</t>
  </si>
  <si>
    <t>Omicron Vol Curve 2</t>
  </si>
  <si>
    <t>NG_OMICRON_3</t>
  </si>
  <si>
    <t>Omicron Vol Curve 3</t>
  </si>
  <si>
    <t>NG_OMICRON_4</t>
  </si>
  <si>
    <t>Omicron Vol Curve 4</t>
  </si>
  <si>
    <t>NG_OMICRON_5</t>
  </si>
  <si>
    <t>Omicron Vol Curve 5</t>
  </si>
  <si>
    <t>NG_OMICRON_6</t>
  </si>
  <si>
    <t>Omicron Vol Curve 6</t>
  </si>
  <si>
    <t>NG_OMICRON_7</t>
  </si>
  <si>
    <t>Omicron Vol Curve 7</t>
  </si>
  <si>
    <t>NG_OMICRON_8</t>
  </si>
  <si>
    <t>Omicron Vol Curve 8</t>
  </si>
  <si>
    <t>NG_OMICRON_9</t>
  </si>
  <si>
    <t>Omicron Vol Curve 9</t>
  </si>
  <si>
    <t>NG_OMICRON_10</t>
  </si>
  <si>
    <t>Omicron Vol Curve 10</t>
  </si>
  <si>
    <t>NG_OMICRON_11</t>
  </si>
  <si>
    <t>Omicron Vol Curve 11</t>
  </si>
  <si>
    <t>NG_OMICRON_12</t>
  </si>
  <si>
    <t>Omicron Vol Curve 12</t>
  </si>
  <si>
    <t>NG_OMICRON_13</t>
  </si>
  <si>
    <t>Omicron Vol Curve 13</t>
  </si>
  <si>
    <t>NG_OMICRON_14</t>
  </si>
  <si>
    <t>Omicron Vol Curve 14</t>
  </si>
  <si>
    <t>NG_OMICRON_15</t>
  </si>
  <si>
    <t>Omicron Vol Curve 15</t>
  </si>
  <si>
    <t>NG_OMICRON_16</t>
  </si>
  <si>
    <t>Omicron Vol Curve 16</t>
  </si>
  <si>
    <t>NG_OMICRON_17</t>
  </si>
  <si>
    <t>Omicron Vol Curve 17</t>
  </si>
  <si>
    <t>Curve</t>
  </si>
  <si>
    <t>Book</t>
  </si>
  <si>
    <t>Code</t>
  </si>
  <si>
    <t>Type</t>
  </si>
  <si>
    <t>Remark</t>
  </si>
  <si>
    <t>Nymex Price - Bid</t>
  </si>
  <si>
    <t>Nymex Price - Mid</t>
  </si>
  <si>
    <t>Nymex Price - Offer</t>
  </si>
  <si>
    <t>Nymex Gas Volatility - Bid</t>
  </si>
  <si>
    <t>Nymex Gas Volatility - Mid</t>
  </si>
  <si>
    <t>Nymex Gas Volatility - Offer</t>
  </si>
  <si>
    <t>Nymex Crude Oil Price - Mid</t>
  </si>
  <si>
    <t>West Texas Intermediate</t>
  </si>
  <si>
    <t>Nymex Crude Oil Volatility - Mid</t>
  </si>
  <si>
    <t>Exchange</t>
  </si>
  <si>
    <t>Exchange Rate - Canada/US</t>
  </si>
  <si>
    <t>Gulf Coast Area</t>
  </si>
  <si>
    <t>D or I</t>
  </si>
  <si>
    <t>Henry Hub (Cash)</t>
  </si>
  <si>
    <t>Henry Hub</t>
  </si>
  <si>
    <t>ANR Pipeline.</t>
  </si>
  <si>
    <t>Louisiana (Onshore)</t>
  </si>
  <si>
    <t>Louisiana (Offshore)</t>
  </si>
  <si>
    <t>Columbia Gulf Transmission</t>
  </si>
  <si>
    <t>Louisiana</t>
  </si>
  <si>
    <t>Florida Gas Transmission</t>
  </si>
  <si>
    <t>Zone 1</t>
  </si>
  <si>
    <t>Zone 2</t>
  </si>
  <si>
    <t>Zone 3</t>
  </si>
  <si>
    <t>Koch Gateway Pipeline</t>
  </si>
  <si>
    <t>Natural Gas Pipeline</t>
  </si>
  <si>
    <t>Southern Natural Gas</t>
  </si>
  <si>
    <t>Tennessee Gas Pipeline</t>
  </si>
  <si>
    <t>Louisiana (500 Line)</t>
  </si>
  <si>
    <t>IF-TENN/LAOFF</t>
  </si>
  <si>
    <t>Louisiana (800 Line)</t>
  </si>
  <si>
    <t>Texas Eastern Transmission.</t>
  </si>
  <si>
    <t>East Louisiana</t>
  </si>
  <si>
    <t>Texas Eastern Transmission</t>
  </si>
  <si>
    <t>West Louisiana</t>
  </si>
  <si>
    <t>East Texas</t>
  </si>
  <si>
    <t>Texas Gas Transmission</t>
  </si>
  <si>
    <t>Zone SL</t>
  </si>
  <si>
    <t>Transcontinental Gas Pipeline</t>
  </si>
  <si>
    <t>Zone 2 (Pooling Points)</t>
  </si>
  <si>
    <t>Zone 3 (Pooling Points)</t>
  </si>
  <si>
    <t>Mississippi, Alabama</t>
  </si>
  <si>
    <t>Trunkline Gas</t>
  </si>
  <si>
    <t>Texas Area (Gulf Coast)</t>
  </si>
  <si>
    <t>Houston Pipe Line</t>
  </si>
  <si>
    <t>Houston Ship Channel (LP)</t>
  </si>
  <si>
    <t>Texas</t>
  </si>
  <si>
    <t>Texas (Gulf Coast Line)</t>
  </si>
  <si>
    <t>Texas (100 Line)</t>
  </si>
  <si>
    <t>South Texas</t>
  </si>
  <si>
    <t>Transcontinental Gas Pipeline.</t>
  </si>
  <si>
    <t>Zone 1 (Pooling Points)</t>
  </si>
  <si>
    <t>Valero Transmission</t>
  </si>
  <si>
    <t>Midcontinent Area</t>
  </si>
  <si>
    <t>ANR Pipeline</t>
  </si>
  <si>
    <t xml:space="preserve">Oklahoma </t>
  </si>
  <si>
    <t>Mid-Continent</t>
  </si>
  <si>
    <t>IF-NGPL/TXOK</t>
  </si>
  <si>
    <t>TexOk</t>
  </si>
  <si>
    <t>NorAm Gas Transmission</t>
  </si>
  <si>
    <t>East</t>
  </si>
  <si>
    <t>West</t>
  </si>
  <si>
    <t>Northern Natural Gas</t>
  </si>
  <si>
    <t>Texas, Oklahoma, Kansas</t>
  </si>
  <si>
    <t>Ventura, Iowa</t>
  </si>
  <si>
    <t>Demarcation</t>
  </si>
  <si>
    <t>ONG Transmission</t>
  </si>
  <si>
    <t>Oklahoma</t>
  </si>
  <si>
    <t>Panhandle Eastern Pipeline</t>
  </si>
  <si>
    <t>Texas, Oklahoma (mainline)</t>
  </si>
  <si>
    <t>Williams Natural Gas</t>
  </si>
  <si>
    <t>West/Rockies Area</t>
  </si>
  <si>
    <t>Colorado Interstate Gas</t>
  </si>
  <si>
    <t>Rocky Mountains</t>
  </si>
  <si>
    <t>El Paso Natural Gas</t>
  </si>
  <si>
    <t>Permian Basin</t>
  </si>
  <si>
    <t>San Juan Basin</t>
  </si>
  <si>
    <t>Kern River Gas Transmission</t>
  </si>
  <si>
    <t>Wyoming</t>
  </si>
  <si>
    <t>Northwest Pipeline Corp.</t>
  </si>
  <si>
    <t>Canadian Border (Sumas)</t>
  </si>
  <si>
    <t>Questar Pipeline</t>
  </si>
  <si>
    <t>Transwestern Pipeline</t>
  </si>
  <si>
    <t>AECO</t>
  </si>
  <si>
    <t>Alberta</t>
  </si>
  <si>
    <t>West Texas</t>
  </si>
  <si>
    <t>Appalachia Area</t>
  </si>
  <si>
    <t>Columbia Gas Transmission</t>
  </si>
  <si>
    <t>Appalachia (WV,OH,KY)</t>
  </si>
  <si>
    <t>CNG Transmission</t>
  </si>
  <si>
    <t>Appalachia</t>
  </si>
  <si>
    <t>City Gate (Delivered)</t>
  </si>
  <si>
    <t>El Paso / SoCal (Topock)</t>
  </si>
  <si>
    <t>Southern California Border</t>
  </si>
  <si>
    <t>PGT / PG&amp;E (Malin 400 line)</t>
  </si>
  <si>
    <t>Northern California Border</t>
  </si>
  <si>
    <t>Illinois via NGPL</t>
  </si>
  <si>
    <t>Chicago City Gate</t>
  </si>
  <si>
    <t>NGI-MICH_CG</t>
  </si>
  <si>
    <t>Michigan Consolidated Gas</t>
  </si>
  <si>
    <t>Michigan City Gate</t>
  </si>
  <si>
    <t>Transcontinental Gas Pipeline*</t>
  </si>
  <si>
    <t>Zone 5 City Gates</t>
  </si>
  <si>
    <t>Zone 6 City Gates</t>
  </si>
  <si>
    <t>M3 City Gates</t>
  </si>
  <si>
    <t>Liquid Hydrocarbons</t>
  </si>
  <si>
    <t>Ethane - Purity</t>
  </si>
  <si>
    <t>Mt. Belvieu - OPIS</t>
  </si>
  <si>
    <t>Ethane/Propane Mix</t>
  </si>
  <si>
    <t>Ethane</t>
  </si>
  <si>
    <t>Conway - OPIS</t>
  </si>
  <si>
    <t>Propane TET</t>
  </si>
  <si>
    <t>Propane Non-TET</t>
  </si>
  <si>
    <t>Propane</t>
  </si>
  <si>
    <t>N-Butane TET</t>
  </si>
  <si>
    <t>N-Butane Non-TET</t>
  </si>
  <si>
    <t>N-Butane</t>
  </si>
  <si>
    <t>Iso-Butane TET</t>
  </si>
  <si>
    <t>Iso-Butane Non-TET</t>
  </si>
  <si>
    <t>Iso-Butane</t>
  </si>
  <si>
    <t>Gasoline TET</t>
  </si>
  <si>
    <t>Gasoline Non-TET</t>
  </si>
  <si>
    <t>Gasoline</t>
  </si>
  <si>
    <t>Fuel Oil (#6-1%S)</t>
  </si>
  <si>
    <t>NY Cargo - Platts</t>
  </si>
  <si>
    <t>Fuel Oil (#6-2%S)</t>
  </si>
  <si>
    <t>Gulf Coast - Platts</t>
  </si>
  <si>
    <t>Fuel Oil (#6-3%S)</t>
  </si>
  <si>
    <t>Heating Oil (#2)</t>
  </si>
  <si>
    <t>Methanol</t>
  </si>
  <si>
    <t>CNG/APPALACH</t>
  </si>
  <si>
    <t>CGT/APPALAC</t>
  </si>
  <si>
    <t>ANR/LA_ONSHO, NGPL/LA, SONAT/LA</t>
  </si>
  <si>
    <t/>
  </si>
  <si>
    <t>TRANSCO/Z3</t>
  </si>
  <si>
    <t>TENN/LA, TENN/LAOFF</t>
  </si>
  <si>
    <t>COLGULF/LA, TGT/ZSL, TRUNKL/LA, TETCO/ELA, TETCO/WLA, FGT/Z2</t>
  </si>
  <si>
    <t>ONG/OKLAHOMA, ANR/OK, NGPL/MIDCON</t>
  </si>
  <si>
    <t>NNG/VENT</t>
  </si>
  <si>
    <t>NNG/DEMARCAT</t>
  </si>
  <si>
    <t>HPL/SHPCHAN</t>
  </si>
  <si>
    <t xml:space="preserve">TETCO/STX, TENN/TX, TRANSCO/Z1, NGPL/TX </t>
  </si>
  <si>
    <t>ELPO/PERMIAN, TW/PERMIAN</t>
  </si>
  <si>
    <t>ELPO/SJ</t>
  </si>
  <si>
    <t>NWPL_ROCKY_M, NTHWST/CANBR</t>
  </si>
  <si>
    <t>TRANSCO/Z6, TETCO/M3</t>
  </si>
  <si>
    <t xml:space="preserve">USD </t>
  </si>
  <si>
    <t xml:space="preserve">FT-ONTARIO                                        </t>
  </si>
  <si>
    <t>Aeco</t>
  </si>
  <si>
    <t>Rockies</t>
  </si>
  <si>
    <t>FT-Ont-Central Term Positions</t>
  </si>
  <si>
    <t>Ont.</t>
  </si>
  <si>
    <t xml:space="preserve">FT-Ont-Central Price                                                                                </t>
  </si>
  <si>
    <t>Sum00</t>
  </si>
  <si>
    <t>Sum01</t>
  </si>
  <si>
    <t>Sum02</t>
  </si>
  <si>
    <t>MARKET</t>
  </si>
  <si>
    <t>ONTARIO</t>
  </si>
  <si>
    <t>CURVE 13</t>
  </si>
  <si>
    <t>CURVE 14</t>
  </si>
  <si>
    <t>CURVE 15</t>
  </si>
  <si>
    <t>CURVE 16</t>
  </si>
  <si>
    <t>CURVE 17</t>
  </si>
  <si>
    <t>ML7/CG</t>
  </si>
  <si>
    <t>MICH/CONS</t>
  </si>
  <si>
    <t>SP</t>
  </si>
  <si>
    <t>GD-HEHUB</t>
  </si>
  <si>
    <t>Cell Location</t>
  </si>
  <si>
    <t>GD-DAWN</t>
  </si>
  <si>
    <t>GD-NIAGARA</t>
  </si>
  <si>
    <t>GD-WADDINGTON</t>
  </si>
  <si>
    <t>GD-CHI. GATE</t>
  </si>
  <si>
    <t>GD-MICHCON</t>
  </si>
  <si>
    <t>GD-CONSUMERS</t>
  </si>
  <si>
    <t>GD-NNG/VENT</t>
  </si>
  <si>
    <t>GD-PAN/TX/OK</t>
  </si>
  <si>
    <t>GD-NGPL/OK</t>
  </si>
  <si>
    <t>GD-ANR/OK</t>
  </si>
  <si>
    <t>GD-ANR/LA_ONSHO</t>
  </si>
  <si>
    <t>GD-NGPL/LA</t>
  </si>
  <si>
    <t>GD-ELPO/SANJUAN</t>
  </si>
  <si>
    <t>GD-NWPL_ROCKY_M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</si>
  <si>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</si>
  <si>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</si>
  <si>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</si>
  <si>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</si>
  <si>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</si>
  <si>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</si>
  <si>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</si>
  <si>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</si>
  <si>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</si>
  <si>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</si>
  <si>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</si>
  <si>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</si>
  <si>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</si>
  <si>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</si>
  <si>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</si>
  <si>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</si>
  <si>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GD-CGT/APPALAC</t>
  </si>
  <si>
    <t>c31</t>
  </si>
  <si>
    <t>c32</t>
  </si>
  <si>
    <t>c33</t>
  </si>
  <si>
    <t>c34</t>
  </si>
  <si>
    <t>c35</t>
  </si>
  <si>
    <t>GD-TETCO/M3</t>
  </si>
  <si>
    <t>GD-TRCOZ6/NY</t>
  </si>
  <si>
    <t>GD-CNG/NORTH</t>
  </si>
  <si>
    <t>GD-CNG/SOUTH</t>
  </si>
  <si>
    <t>NGPL/LA</t>
  </si>
  <si>
    <t>GD-NW STANFIELD</t>
  </si>
  <si>
    <t>c36</t>
  </si>
  <si>
    <t>c37</t>
  </si>
  <si>
    <t>GD-MALIN-CTYGAT</t>
  </si>
  <si>
    <t>NET</t>
  </si>
  <si>
    <t>BORDERS</t>
  </si>
  <si>
    <t>Tetco</t>
  </si>
  <si>
    <t>SOURCE=CGPR-EMERSONUSA</t>
  </si>
  <si>
    <t>CVNAME=CGPR-EMERSONUSA</t>
  </si>
  <si>
    <t>emersonusa.prn</t>
  </si>
  <si>
    <t>#EMERSONUSA</t>
  </si>
  <si>
    <t>EMERSONUSA</t>
  </si>
  <si>
    <t>TetcoM3</t>
  </si>
  <si>
    <t>GD-NTHWST/CANB</t>
  </si>
  <si>
    <t>Gas</t>
  </si>
  <si>
    <t>MI</t>
  </si>
  <si>
    <t>NX1</t>
  </si>
  <si>
    <t>NX3</t>
  </si>
  <si>
    <t>S00</t>
  </si>
  <si>
    <t>GD-IROQ/Z2</t>
  </si>
  <si>
    <t>Consumes</t>
  </si>
  <si>
    <t>consumers_b.prn</t>
  </si>
  <si>
    <t>consumers_i.prn</t>
  </si>
  <si>
    <t>CONSUMERS_B</t>
  </si>
  <si>
    <t>CONSUMERS_I</t>
  </si>
  <si>
    <t>SOURCE=CONSUMERS_CDA</t>
  </si>
  <si>
    <t># CONSUMERS_CDA-Basis</t>
  </si>
  <si>
    <t>CVNAME=CONSUMERS_CDA</t>
  </si>
  <si>
    <t># CONSUMERS_CDA-Index</t>
  </si>
  <si>
    <t>RISK_TYPE=I</t>
  </si>
  <si>
    <t>o:\ECT_Trading\Central\Ontario\CurveDownload\</t>
  </si>
  <si>
    <t>Dawn-GDM</t>
  </si>
  <si>
    <t>Mich-St.Clair</t>
  </si>
  <si>
    <t>mich_stclair_b.prn</t>
  </si>
  <si>
    <t>mich_stclair_i.prn</t>
  </si>
  <si>
    <t>MICH_STCLAIR_B</t>
  </si>
  <si>
    <t>MICH_STCLAIR_I</t>
  </si>
  <si>
    <t># Mich-St.Clair-Basis</t>
  </si>
  <si>
    <t># Mich-St.Clair-Index</t>
  </si>
  <si>
    <t>SOURCE=MICH-ST.CLAIR</t>
  </si>
  <si>
    <t>CVNAME=MICH-ST.CLAIR</t>
  </si>
  <si>
    <t xml:space="preserve"> CONSUMERS_CDA </t>
  </si>
  <si>
    <t>SOURCE=CONSUMERS_CDA/I</t>
  </si>
  <si>
    <t>CVNAME=CONSUMERS_CDA/I</t>
  </si>
  <si>
    <t>SOURCE=MICH-ST.CLAIR/I</t>
  </si>
  <si>
    <t>CVNAME=MICH-ST.CLAIR/I</t>
  </si>
  <si>
    <t>Wtr00/01</t>
  </si>
  <si>
    <t>Wtr01/02</t>
  </si>
  <si>
    <t>Nov99 out</t>
  </si>
  <si>
    <t>Consumers</t>
  </si>
  <si>
    <t>ANR/LA</t>
  </si>
  <si>
    <t>Physical Eastern Canada</t>
  </si>
  <si>
    <t>NGI</t>
  </si>
  <si>
    <t>IF</t>
  </si>
  <si>
    <t>CGPR</t>
  </si>
  <si>
    <t>East Can.</t>
  </si>
  <si>
    <t>Union CDA</t>
  </si>
  <si>
    <t>W00</t>
  </si>
  <si>
    <t>SanJuan</t>
  </si>
  <si>
    <t>GDP-ML7/CG</t>
  </si>
  <si>
    <t>Gas Daily</t>
  </si>
  <si>
    <t>User ID:</t>
  </si>
  <si>
    <t>Password:</t>
  </si>
  <si>
    <t>Included Deals</t>
  </si>
  <si>
    <t>ALL</t>
  </si>
  <si>
    <t>Hedge Strip</t>
  </si>
  <si>
    <t>Predictive Greeks</t>
  </si>
  <si>
    <t>Ref</t>
  </si>
  <si>
    <t>Net</t>
  </si>
  <si>
    <t>Opt</t>
  </si>
  <si>
    <t>OCT</t>
  </si>
  <si>
    <t>EXG</t>
  </si>
  <si>
    <t>Sigma</t>
  </si>
  <si>
    <t>Actual Option Gamma</t>
  </si>
  <si>
    <t>PUB Code (Region)</t>
  </si>
  <si>
    <t>Qty</t>
  </si>
  <si>
    <t>Futures</t>
  </si>
  <si>
    <t>Delta</t>
  </si>
  <si>
    <t>Call</t>
  </si>
  <si>
    <t>Charm</t>
  </si>
  <si>
    <t>ALL DEALS</t>
  </si>
  <si>
    <t>Sum of Qty</t>
  </si>
  <si>
    <t>(blank)</t>
  </si>
  <si>
    <t>Grand Total</t>
  </si>
  <si>
    <t xml:space="preserve">    ML7/CG     </t>
  </si>
  <si>
    <t>ML7</t>
  </si>
  <si>
    <t>H</t>
  </si>
  <si>
    <t>H"Period"</t>
  </si>
  <si>
    <t>H"------"</t>
  </si>
  <si>
    <t>Consumer's CDA</t>
  </si>
  <si>
    <t xml:space="preserve"> TOLL:EMP/WADD </t>
  </si>
  <si>
    <t xml:space="preserve">TRANS:AECO/EMP </t>
  </si>
  <si>
    <t>DI-F</t>
  </si>
  <si>
    <t>NXB2</t>
  </si>
  <si>
    <t>DI-Total</t>
  </si>
  <si>
    <t>Options</t>
  </si>
  <si>
    <t>iroquois_b.prn</t>
  </si>
  <si>
    <t>iroquois_i.prn</t>
  </si>
  <si>
    <t># Iroquis-Basis</t>
  </si>
  <si>
    <t># Iroquois-Index</t>
  </si>
  <si>
    <t>SOURCE=CGPR-IROQ</t>
  </si>
  <si>
    <t>Mich-SC</t>
  </si>
  <si>
    <t>CVNAME=CGPR-IROQ</t>
  </si>
  <si>
    <t>IROQ_B</t>
  </si>
  <si>
    <t>IROQ_I</t>
  </si>
  <si>
    <t>SOURCE=CGPR-IROQ/IDX</t>
  </si>
  <si>
    <t>CVNAME=CGPR-IROQ/IDX</t>
  </si>
  <si>
    <t>spur_b.prn</t>
  </si>
  <si>
    <t>SPUR_B</t>
  </si>
  <si>
    <t># Spur-Basis</t>
  </si>
  <si>
    <t>SOURCE=CGPR-SPUR</t>
  </si>
  <si>
    <t>CVNAME=CGPR-SPUR</t>
  </si>
  <si>
    <t># Spur-Index</t>
  </si>
  <si>
    <t>SOURCE=CGPR-SPUR/IDX</t>
  </si>
  <si>
    <t>CVNAME=CGPR-SPUR/IDX</t>
  </si>
  <si>
    <t>Spur</t>
  </si>
  <si>
    <t>spur_i.prn</t>
  </si>
  <si>
    <t xml:space="preserve">   CGPR-IROQ   </t>
  </si>
  <si>
    <t xml:space="preserve">   CGPR-SPUR   </t>
  </si>
  <si>
    <t>TOLL:EMP/EAST.Z</t>
  </si>
  <si>
    <t>TM3</t>
  </si>
  <si>
    <t xml:space="preserve">   GDM-DAWN    </t>
  </si>
  <si>
    <t xml:space="preserve">  GDM-NIAGARA  </t>
  </si>
  <si>
    <t xml:space="preserve">GDM-WADDINGTON </t>
  </si>
  <si>
    <t xml:space="preserve">  IF-TETCO/M3  </t>
  </si>
  <si>
    <t>SOURCE=GDM-DAWN</t>
  </si>
  <si>
    <t>CVNAME=GDM-DAWN</t>
  </si>
  <si>
    <t>SOURCE=GDM-NIAGARA</t>
  </si>
  <si>
    <t>CVNAME=GDM-NIAGARA</t>
  </si>
  <si>
    <t>SOURCE=GDM-WADDINGTON</t>
  </si>
  <si>
    <t>CVNAME=GDM-WADDINGTON</t>
  </si>
  <si>
    <t xml:space="preserve">   MICH/CONS   </t>
  </si>
  <si>
    <t>Cons.</t>
  </si>
  <si>
    <t>Power</t>
  </si>
  <si>
    <t>Nov02</t>
  </si>
  <si>
    <t>Nov03</t>
  </si>
  <si>
    <t>Nov04</t>
  </si>
  <si>
    <t>Nov05</t>
  </si>
  <si>
    <t>Nov06</t>
  </si>
  <si>
    <t>Nov07</t>
  </si>
  <si>
    <t>DI-B</t>
  </si>
  <si>
    <t>Union_CDA</t>
  </si>
  <si>
    <t>union_cda_b.prn</t>
  </si>
  <si>
    <t>UNION_CDA_B</t>
  </si>
  <si>
    <t>union_cda_i.prn</t>
  </si>
  <si>
    <t>UNION_CDA_I</t>
  </si>
  <si>
    <t># Union_CDA-Basis</t>
  </si>
  <si>
    <t>SOURCE=UNION_CDA</t>
  </si>
  <si>
    <t>CVNAME=UNION_CDA</t>
  </si>
  <si>
    <t># Union_CDA-Index</t>
  </si>
  <si>
    <t>SOURCE=UNION_CDA/IDX</t>
  </si>
  <si>
    <t>CVNAME=UNION_CDA/IDX</t>
  </si>
  <si>
    <t>SPUR_I</t>
  </si>
  <si>
    <t xml:space="preserve">   UNION_CDA   </t>
  </si>
  <si>
    <t>_x000C_</t>
  </si>
  <si>
    <t xml:space="preserve">PAGE: 2    </t>
  </si>
  <si>
    <t xml:space="preserve"> CGPR-ST.CLAIR </t>
  </si>
  <si>
    <t>PV</t>
  </si>
  <si>
    <t>DAWN FP</t>
  </si>
  <si>
    <t>CHIC</t>
  </si>
  <si>
    <t>MICH</t>
  </si>
  <si>
    <t>Emerson</t>
  </si>
  <si>
    <t># CGPR-Emerson USA-Index</t>
  </si>
  <si>
    <t>SOURCE=CGPR-EMRSNUS/I</t>
  </si>
  <si>
    <t>CVNAME=CGPR-EMRSNUS/I</t>
  </si>
  <si>
    <t>EMERSONUSA_I</t>
  </si>
  <si>
    <t>emersonusa_i.prn</t>
  </si>
  <si>
    <t>CGPR-EMERSONUSA</t>
  </si>
  <si>
    <t xml:space="preserve">IF-CGT/APPALAC </t>
  </si>
  <si>
    <t>TCO</t>
  </si>
  <si>
    <t>John</t>
  </si>
  <si>
    <t>Carlton</t>
  </si>
  <si>
    <t>carlton_b.prn</t>
  </si>
  <si>
    <t>carlton_i.prn</t>
  </si>
  <si>
    <t>CARLTON_B</t>
  </si>
  <si>
    <t>CARLTON_I</t>
  </si>
  <si>
    <t># Carlton-Basis</t>
  </si>
  <si>
    <t>SOURCE=CGPR-CARLTON</t>
  </si>
  <si>
    <t>CVNAME=CGPR-CARLTON</t>
  </si>
  <si>
    <t># Carlton-Index</t>
  </si>
  <si>
    <t>SOURCE=CGPR-CARLTN/IDX</t>
  </si>
  <si>
    <t>CVNAME=CGPR-CARLTN/IDX</t>
  </si>
  <si>
    <t xml:space="preserve"> CGPR-CARLTON  </t>
  </si>
  <si>
    <t xml:space="preserve">  IF-NNG/VENT  </t>
  </si>
  <si>
    <t>VENT</t>
  </si>
  <si>
    <t>S01</t>
  </si>
  <si>
    <t xml:space="preserve">   IF-HEHUB    </t>
  </si>
  <si>
    <t>Fletch</t>
  </si>
  <si>
    <t>N-V</t>
  </si>
  <si>
    <t>X-H</t>
  </si>
  <si>
    <t>Gulf</t>
  </si>
  <si>
    <t>Index</t>
  </si>
  <si>
    <t>Farwell</t>
  </si>
  <si>
    <t>SOURCE=CGPR-FARWELL</t>
  </si>
  <si>
    <t>CVNAME=CGPR-FARWELL</t>
  </si>
  <si>
    <t>#Farwell-Basis</t>
  </si>
  <si>
    <t># Farwell-Index</t>
  </si>
  <si>
    <t>FARWELL_I</t>
  </si>
  <si>
    <t>FARWELL_B</t>
  </si>
  <si>
    <t>farwell_b.prn</t>
  </si>
  <si>
    <t>farwell_i.prn</t>
  </si>
  <si>
    <t>NGW-IROQ/Z2</t>
  </si>
  <si>
    <t xml:space="preserve">  NGW-IROQ/Z2  </t>
  </si>
  <si>
    <t>GL</t>
  </si>
  <si>
    <t>Wtr02/03</t>
  </si>
  <si>
    <t>Wtr03/04</t>
  </si>
  <si>
    <t>Wtr04/05</t>
  </si>
  <si>
    <t>Wtr05/06</t>
  </si>
  <si>
    <t>Wtr06/07</t>
  </si>
  <si>
    <t>Wtr07/08</t>
  </si>
  <si>
    <t>Chic</t>
  </si>
  <si>
    <t>WINTERS</t>
  </si>
  <si>
    <t>WINTER FORWARD ROLL</t>
  </si>
  <si>
    <t>Canada</t>
  </si>
  <si>
    <t>WINTER BACKWARD ROLL</t>
  </si>
  <si>
    <t>SUMMER</t>
  </si>
  <si>
    <t>SUMMER FORWARD ROLL</t>
  </si>
  <si>
    <t>SUMMER BACKWARD ROLL</t>
  </si>
  <si>
    <t>Sum03</t>
  </si>
  <si>
    <t>Sum04</t>
  </si>
  <si>
    <t>Sum05</t>
  </si>
  <si>
    <t>Sum06</t>
  </si>
  <si>
    <t>Sum07</t>
  </si>
  <si>
    <t>Sum08</t>
  </si>
  <si>
    <t>Vent</t>
  </si>
  <si>
    <t>.</t>
  </si>
  <si>
    <t>PERIOD</t>
  </si>
  <si>
    <t>CONTRACTS</t>
  </si>
  <si>
    <t>GD Spread Options</t>
  </si>
  <si>
    <t>TOTAL EXOTIC POSITIONS</t>
  </si>
  <si>
    <t>CONTRACT</t>
  </si>
  <si>
    <t>POSITION</t>
  </si>
  <si>
    <t>DO NOT DELETE OR MOVE!!</t>
  </si>
  <si>
    <t>extendable collars</t>
  </si>
  <si>
    <t>Spread</t>
  </si>
  <si>
    <t>basket options</t>
  </si>
  <si>
    <t>gd spread options</t>
  </si>
  <si>
    <t>digital options</t>
  </si>
  <si>
    <t>IF-ANR/ML7</t>
  </si>
  <si>
    <t>-69.20-"</t>
  </si>
  <si>
    <t>-58.94-"</t>
  </si>
  <si>
    <t>CGPR-ALBR/IDX</t>
  </si>
  <si>
    <t>CGPR-CARLTN/IDX</t>
  </si>
  <si>
    <t>CGPR-CHIP/IDX</t>
  </si>
  <si>
    <t>CGPR-DAWN/IDX</t>
  </si>
  <si>
    <t>CGPR-EMRSNUS/I</t>
  </si>
  <si>
    <t>CGPR-IROQ/IDX</t>
  </si>
  <si>
    <t>CGPR-NIAG/IDX</t>
  </si>
  <si>
    <t>CGPR-PARK/IDX</t>
  </si>
  <si>
    <t>CGPR-SPUR/IDX</t>
  </si>
  <si>
    <t>CGPR-ST.CLAIR/I</t>
  </si>
  <si>
    <t>CGPR-WADD/IDX</t>
  </si>
  <si>
    <t>CONSUMERS_CDA/I</t>
  </si>
  <si>
    <t>MICH/CONS/I</t>
  </si>
  <si>
    <t>ML7/CG-IDX</t>
  </si>
  <si>
    <t>NGI-CTYGATE/I</t>
  </si>
  <si>
    <t>NGMR-ALBDR/IDX</t>
  </si>
  <si>
    <t>NGW-IROQ/Z2-IDX</t>
  </si>
  <si>
    <t>UNION_CDA/IDX</t>
  </si>
  <si>
    <t>if-ANR/LA</t>
  </si>
  <si>
    <t xml:space="preserve">   IF-ANR/LA   </t>
  </si>
  <si>
    <t>NGI CHI</t>
  </si>
  <si>
    <t>FARWELL</t>
  </si>
  <si>
    <t>PRINTED ON: 24-JUL-2000</t>
  </si>
  <si>
    <t>TIME: 04:20</t>
  </si>
  <si>
    <t>-91.35-"</t>
  </si>
  <si>
    <t>-54.46-"</t>
  </si>
  <si>
    <t>PRINTED ON: 25-JUL-2000</t>
  </si>
  <si>
    <t>TIME: 06:33</t>
  </si>
  <si>
    <t>-91.37-"</t>
  </si>
  <si>
    <t>-33.60-"</t>
  </si>
  <si>
    <t>Dow</t>
  </si>
  <si>
    <t>Other</t>
  </si>
  <si>
    <t>Husky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</si>
</sst>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2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7" formatCode="0.0000_)"/>
    <numFmt numFmtId="168" formatCode="0.0%"/>
    <numFmt numFmtId="169" formatCode="m/d/yyyy\ h:mm:ss"/>
    <numFmt numFmtId="170" formatCode="0.0000"/>
    <numFmt numFmtId="172" formatCode="_(* #,##0.0_);_(* \(#,##0.0\);_(* &quot;-&quot;??_);_(@_)"/>
    <numFmt numFmtId="173" formatCode="_(* #,##0_);_(* \(#,##0\);_(* &quot;-&quot;??_);_(@_)"/>
    <numFmt numFmtId="174" formatCode="_(&quot;$&quot;* #,##0.000_);_(&quot;$&quot;* \(#,##0.000\);_(&quot;$&quot;* &quot;-&quot;??_);_(@_)"/>
    <numFmt numFmtId="176" formatCode="#,##0.0"/>
    <numFmt numFmtId="177" formatCode="_(* #,##0.0000_);_(* \(#,##0.0000\);_(* &quot;-&quot;??_);_(@_)"/>
    <numFmt numFmtId="179" formatCode="General_)"/>
    <numFmt numFmtId="180" formatCode="0_)"/>
    <numFmt numFmtId="181" formatCode="0.000_)"/>
    <numFmt numFmtId="182" formatCode="mmm\-yy_)"/>
    <numFmt numFmtId="183" formatCode="#,##0.0000_);\(#,##0.0000\)"/>
    <numFmt numFmtId="184" formatCode="0.00_)"/>
    <numFmt numFmtId="188" formatCode="#,##0.000_);\(#,##0.000\)"/>
    <numFmt numFmtId="191" formatCode="#,##0.0_);[Red]\(#,##0.0\)"/>
    <numFmt numFmtId="193" formatCode="mmm\-dd\-yy"/>
    <numFmt numFmtId="198" formatCode="0.0_)"/>
    <numFmt numFmtId="206" formatCode="#,##0.000"/>
    <numFmt numFmtId="211" formatCode="mmdd"/>
    <numFmt numFmtId="212" formatCode="mm/dd/yyyy"/>
    <numFmt numFmtId="214" formatCode="&quot;DATE=&quot;mm/dd/yy"/>
    <numFmt numFmtId="215" formatCode="&quot;Curves Loaded for&quot;\ \ mm/dd/yy"/>
    <numFmt numFmtId="216" formatCode="dd\-mmm\-yy"/>
    <numFmt numFmtId="217" formatCode="_(&quot;$&quot;* #,##0_);_(&quot;$&quot;* \(#,##0\);_(&quot;$&quot;* &quot;-&quot;??_);_(@_)"/>
    <numFmt numFmtId="219" formatCode="0.00000000_)"/>
    <numFmt numFmtId="220" formatCode="0.000000000_)"/>
    <numFmt numFmtId="221" formatCode="#,##0.0000_);[Red]\(#,##0.0000\)"/>
    <numFmt numFmtId="222" formatCode="m/d/yy\ h:mm\ AM/PM"/>
    <numFmt numFmtId="225" formatCode="mm/dd/yy"/>
    <numFmt numFmtId="229" formatCode="0_);\(0\)"/>
    <numFmt numFmtId="249" formatCode="_ &quot;\&quot;* #,##0_ ;_ &quot;\&quot;* \-#,##0_ ;_ &quot;\&quot;* &quot;-&quot;_ ;_ @_ "/>
    <numFmt numFmtId="250" formatCode="_ * #,##0_ ;_ * \-#,##0_ ;_ * &quot;-&quot;_ ;_ @_ "/>
    <numFmt numFmtId="251" formatCode="&quot;\&quot;#,##0.00;[Red]&quot;\&quot;\-#,##0.00"/>
    <numFmt numFmtId="252" formatCode="#,##0;[Red]&quot;-&quot;#,##0"/>
    <numFmt numFmtId="253" formatCode="_ * #,##0.00_ ;_ * &quot;\&quot;&quot;\&quot;&quot;\&quot;&quot;\&quot;\-#,##0.00_ ;_ * &quot;-&quot;??_ ;_ @_ "/>
    <numFmt numFmtId="254" formatCode="&quot;\&quot;#,##0;[Red]&quot;\&quot;&quot;\&quot;&quot;\&quot;&quot;\&quot;\-#,##0"/>
    <numFmt numFmtId="255" formatCode="_ &quot;\&quot;* #,##0_ ;_ &quot;\&quot;* &quot;\&quot;&quot;\&quot;&quot;\&quot;&quot;\&quot;\-#,##0_ ;_ &quot;\&quot;* &quot;-&quot;_ ;_ @_ "/>
    <numFmt numFmtId="256" formatCode="_ * #,##0.00_ ;_ * &quot;\&quot;&quot;\&quot;&quot;\&quot;&quot;\&quot;&quot;\&quot;\-#,##0.00_ ;_ * &quot;-&quot;??_ ;_ @_ "/>
    <numFmt numFmtId="257" formatCode="_ &quot;\&quot;* #,##0.00_ ;_ &quot;\&quot;* \-#,##0.00_ ;_ &quot;\&quot;* &quot;-&quot;??_ ;_ @_ "/>
    <numFmt numFmtId="258" formatCode="_ * #,##0.00_ ;_ * \-#,##0.00_ ;_ * &quot;-&quot;??_ ;_ @_ "/>
    <numFmt numFmtId="259" formatCode="&quot;\&quot;#,##0;[Red]&quot;\&quot;\-#,##0"/>
    <numFmt numFmtId="260" formatCode="#,##0.00;[Red]&quot;-&quot;#,##0.00"/>
    <numFmt numFmtId="261" formatCode="&quot;\&quot;#,##0;&quot;\&quot;&quot;\&quot;&quot;\&quot;&quot;\&quot;&quot;\&quot;&quot;\&quot;\-#,##0"/>
    <numFmt numFmtId="262" formatCode="&quot;\&quot;#,##0;&quot;\&quot;&quot;\&quot;&quot;\&quot;&quot;\&quot;&quot;\&quot;&quot;\&quot;&quot;\&quot;\-#,##0"/>
    <numFmt numFmtId="263" formatCode="_-* #,##0_-;\-* #,##0_-;_-* &quot;-&quot;_-;_-@_-"/>
    <numFmt numFmtId="264" formatCode="&quot;\&quot;#,##0.00;[Red]&quot;\&quot;&quot;\&quot;&quot;\&quot;&quot;\&quot;&quot;\&quot;\-#,##0.00"/>
    <numFmt numFmtId="265" formatCode="&quot;\&quot;#,##0.00;&quot;\&quot;&quot;\&quot;&quot;\&quot;&quot;\&quot;&quot;\&quot;&quot;\&quot;\-#,##0.00"/>
    <numFmt numFmtId="266" formatCode="_ &quot;\&quot;* #,##0.00_ ;_ &quot;\&quot;* &quot;\&quot;&quot;\&quot;&quot;\&quot;&quot;\&quot;&quot;\&quot;\-#,##0.00_ ;_ &quot;\&quot;* &quot;-&quot;??_ ;_ @_ "/>
    <numFmt numFmtId="267" formatCode="_ * #,##0_ ;_ * &quot;\&quot;&quot;\&quot;&quot;\&quot;&quot;\&quot;&quot;\&quot;\-#,##0_ ;_ * &quot;-&quot;_ ;_ @_ "/>
    <numFmt numFmtId="268" formatCode="_-* #,##0.00_-;\-* #,##0.00_-;_-* &quot;-&quot;??_-;_-@_-"/>
    <numFmt numFmtId="269" formatCode="_ * #,##0_ ;_ * &quot;\&quot;&quot;\&quot;&quot;\&quot;&quot;\&quot;\-#,##0_ ;_ * &quot;-&quot;_ ;_ @_ "/>
    <numFmt numFmtId="270" formatCode="_ &quot;\&quot;* #,##0_ ;_ &quot;\&quot;* &quot;\&quot;&quot;\&quot;&quot;\&quot;&quot;\&quot;&quot;\&quot;\-#,##0_ ;_ &quot;\&quot;* &quot;-&quot;_ ;_ @_ "/>
    <numFmt numFmtId="271" formatCode="_ * #,##0_ ;_ * &quot;\&quot;&quot;\&quot;\-#,##0_ ;_ * &quot;-&quot;_ ;_ @_ "/>
    <numFmt numFmtId="272" formatCode="&quot;\&quot;#,##0.00;[Red]&quot;\&quot;&quot;\&quot;&quot;\&quot;&quot;\&quot;&quot;\&quot;&quot;\&quot;\-#,##0.00"/>
    <numFmt numFmtId="273" formatCode="&quot;\&quot;#,##0.00;&quot;\&quot;&quot;\&quot;&quot;\&quot;&quot;\&quot;&quot;\&quot;\-#,##0.00"/>
    <numFmt numFmtId="274" formatCode="_-&quot;\&quot;* #,##0_-;\-&quot;\&quot;* #,##0_-;_-&quot;\&quot;* &quot;-&quot;_-;_-@_-"/>
    <numFmt numFmtId="275" formatCode="&quot;\&quot;#,##0.00;&quot;\&quot;\-#,##0.00"/>
    <numFmt numFmtId="276" formatCode="&quot;\&quot;#,##0;[Red]&quot;\&quot;&quot;\&quot;&quot;\&quot;&quot;\&quot;&quot;\&quot;&quot;\&quot;\-#,##0"/>
    <numFmt numFmtId="277" formatCode="&quot;\&quot;#,##0.00;&quot;\&quot;&quot;\&quot;&quot;\&quot;\-#,##0.00"/>
    <numFmt numFmtId="278" formatCode="_ &quot;\&quot;* #,##0.00_ ;_ &quot;\&quot;* &quot;\&quot;&quot;\&quot;&quot;\&quot;&quot;\&quot;\-#,##0.00_ ;_ &quot;\&quot;* &quot;-&quot;??_ ;_ @_ "/>
    <numFmt numFmtId="279" formatCode="_ &quot;\&quot;* #,##0.00_ ;_ &quot;\&quot;* &quot;\&quot;&quot;\&quot;\-#,##0.00_ ;_ &quot;\&quot;* &quot;-&quot;??_ ;_ @_ "/>
    <numFmt numFmtId="280" formatCode="_-&quot;\&quot;* #,##0.00_-;\-&quot;\&quot;* #,##0.00_-;_-&quot;\&quot;* &quot;-&quot;??_-;_-@_-"/>
    <numFmt numFmtId="281" formatCode="_ &quot;\&quot;* #,##0_ ;_ &quot;\&quot;* &quot;\&quot;&quot;\&quot;\-#,##0_ ;_ &quot;\&quot;* &quot;-&quot;_ ;_ @_ "/>
    <numFmt numFmtId="282" formatCode="_ &quot;\&quot;* #,##0.00_ ;_ &quot;\&quot;* &quot;\&quot;\-#,##0.00_ ;_ &quot;\&quot;* &quot;-&quot;??_ ;_ @_ "/>
    <numFmt numFmtId="283" formatCode="&quot;\&quot;#,##0;[Red]&quot;\&quot;&quot;\&quot;&quot;\&quot;&quot;\&quot;&quot;\&quot;&quot;\&quot;&quot;\&quot;\-#,##0"/>
    <numFmt numFmtId="284" formatCode="yy&quot;\&quot;&quot;\&quot;&quot;\&quot;\-mm&quot;\&quot;&quot;\&quot;&quot;\&quot;\-dd&quot;\&quot;&quot;\&quot;&quot;\&quot;&quot;\&quot;\ h:mm"/>
    <numFmt numFmtId="285" formatCode="#&quot;\&quot;&quot;\&quot;&quot;\&quot;&quot;\&quot;\ ??/??"/>
    <numFmt numFmtId="288" formatCode="0_);[Red]\(0\)"/>
    <numFmt numFmtId="290" formatCode="mmm"/>
    <numFmt numFmtId="296" formatCode="mmm\-yyyy"/>
    <numFmt numFmtId="297" formatCode="#,##0.0000000000000_);[Red]\(#,##0.000000000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MS Sans Serif"/>
    </font>
    <font>
      <sz val="10"/>
      <name val="Courier"/>
    </font>
    <font>
      <sz val="10"/>
      <name val="Book Antiqua"/>
    </font>
    <font>
      <sz val="10"/>
      <name val="Tms Rmn"/>
    </font>
    <font>
      <sz val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8"/>
      <name val="Arial"/>
      <family val="2"/>
    </font>
    <font>
      <sz val="8"/>
      <color indexed="8"/>
      <name val="Times New Roman"/>
      <family val="1"/>
    </font>
    <font>
      <sz val="10"/>
      <color indexed="12"/>
      <name val="Times New Roman"/>
      <family val="1"/>
    </font>
    <font>
      <b/>
      <i/>
      <sz val="8"/>
      <name val="Times New Roman"/>
    </font>
    <font>
      <sz val="8"/>
      <name val="Times New Roman"/>
      <family val="1"/>
    </font>
    <font>
      <b/>
      <i/>
      <sz val="10"/>
      <name val="Times New Roman"/>
    </font>
    <font>
      <b/>
      <sz val="10"/>
      <name val="Times New Roman"/>
    </font>
    <font>
      <b/>
      <sz val="8"/>
      <name val="Times New Roman"/>
    </font>
    <font>
      <b/>
      <sz val="10"/>
      <name val="Arial"/>
      <family val="2"/>
    </font>
    <font>
      <b/>
      <sz val="8"/>
      <color indexed="10"/>
      <name val="Times New Roman"/>
    </font>
    <font>
      <b/>
      <sz val="8"/>
      <color indexed="17"/>
      <name val="Times New Roman"/>
      <family val="1"/>
    </font>
    <font>
      <sz val="10"/>
      <name val="Times New Roman"/>
    </font>
    <font>
      <b/>
      <sz val="8"/>
      <color indexed="12"/>
      <name val="Times New Roman"/>
    </font>
    <font>
      <sz val="8"/>
      <name val="Times New Roman"/>
    </font>
    <font>
      <b/>
      <sz val="8"/>
      <name val="Times New Roman"/>
      <family val="1"/>
    </font>
    <font>
      <b/>
      <sz val="8"/>
      <color indexed="8"/>
      <name val="Times New Roman"/>
    </font>
    <font>
      <sz val="8"/>
      <color indexed="12"/>
      <name val="Times New Roman"/>
      <family val="1"/>
    </font>
    <font>
      <b/>
      <sz val="8"/>
      <color indexed="10"/>
      <name val="Times New Roman"/>
      <family val="1"/>
    </font>
    <font>
      <b/>
      <i/>
      <sz val="10"/>
      <name val="Times New Roman"/>
      <family val="1"/>
    </font>
    <font>
      <sz val="11"/>
      <name val="Arial"/>
    </font>
    <font>
      <b/>
      <sz val="10"/>
      <color indexed="12"/>
      <name val="Times New Roman"/>
      <family val="1"/>
    </font>
    <font>
      <b/>
      <sz val="11"/>
      <color indexed="32"/>
      <name val="Times New Roman"/>
      <family val="1"/>
    </font>
    <font>
      <sz val="10"/>
      <color indexed="18"/>
      <name val="Times New Roman"/>
      <family val="1"/>
    </font>
    <font>
      <b/>
      <i/>
      <sz val="14"/>
      <name val="Times New Roman"/>
    </font>
    <font>
      <b/>
      <sz val="11"/>
      <color indexed="8"/>
      <name val="Arial"/>
    </font>
    <font>
      <b/>
      <sz val="11"/>
      <name val="Arial"/>
    </font>
    <font>
      <sz val="11"/>
      <name val="Arial"/>
      <family val="2"/>
    </font>
    <font>
      <b/>
      <sz val="11"/>
      <name val="Arial"/>
      <family val="2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Advisor SSi"/>
      <family val="1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8"/>
      <name val="Tahoma"/>
      <family val="2"/>
    </font>
    <font>
      <b/>
      <i/>
      <sz val="12"/>
      <name val="Arial"/>
      <family val="2"/>
    </font>
    <font>
      <sz val="10"/>
      <color indexed="32"/>
      <name val="Arial"/>
    </font>
    <font>
      <i/>
      <sz val="8"/>
      <name val="Times New Roman"/>
      <family val="1"/>
    </font>
    <font>
      <sz val="6"/>
      <color indexed="8"/>
      <name val="Times New Roman"/>
      <family val="1"/>
    </font>
    <font>
      <i/>
      <sz val="10"/>
      <name val="Times New Roman"/>
      <family val="1"/>
    </font>
    <font>
      <b/>
      <sz val="6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u/>
      <sz val="10"/>
      <name val="Times New Roman"/>
      <family val="1"/>
    </font>
    <font>
      <sz val="10"/>
      <color indexed="17"/>
      <name val="Times New Roman"/>
      <family val="1"/>
    </font>
    <font>
      <sz val="6"/>
      <color indexed="17"/>
      <name val="Times New Roman"/>
      <family val="1"/>
    </font>
    <font>
      <sz val="10"/>
      <name val="MS Serif"/>
      <family val="1"/>
    </font>
    <font>
      <sz val="8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mediumGray">
        <fgColor indexed="13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8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1">
    <xf numFmtId="0" fontId="0" fillId="0" borderId="0"/>
    <xf numFmtId="0" fontId="39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1" fillId="0" borderId="0">
      <protection locked="0"/>
    </xf>
    <xf numFmtId="266" fontId="41" fillId="0" borderId="0">
      <protection locked="0"/>
    </xf>
    <xf numFmtId="0" fontId="52" fillId="0" borderId="0" applyNumberFormat="0" applyFill="0" applyBorder="0" applyAlignment="0" applyProtection="0"/>
    <xf numFmtId="284" fontId="41" fillId="0" borderId="0">
      <protection locked="0"/>
    </xf>
    <xf numFmtId="284" fontId="41" fillId="0" borderId="0">
      <protection locked="0"/>
    </xf>
    <xf numFmtId="0" fontId="53" fillId="0" borderId="2" applyNumberFormat="0" applyFill="0" applyAlignment="0" applyProtection="0"/>
    <xf numFmtId="0" fontId="3" fillId="3" borderId="0" applyNumberFormat="0" applyFont="0" applyAlignment="0" applyProtection="0"/>
    <xf numFmtId="285" fontId="41" fillId="0" borderId="0"/>
    <xf numFmtId="0" fontId="30" fillId="0" borderId="0"/>
    <xf numFmtId="0" fontId="30" fillId="0" borderId="0"/>
    <xf numFmtId="0" fontId="1" fillId="0" borderId="0"/>
    <xf numFmtId="0" fontId="22" fillId="0" borderId="0"/>
    <xf numFmtId="0" fontId="22" fillId="0" borderId="0"/>
    <xf numFmtId="284" fontId="41" fillId="0" borderId="4">
      <protection locked="0"/>
    </xf>
    <xf numFmtId="37" fontId="11" fillId="5" borderId="0" applyNumberFormat="0" applyBorder="0" applyAlignment="0" applyProtection="0"/>
    <xf numFmtId="37" fontId="7" fillId="0" borderId="0"/>
    <xf numFmtId="3" fontId="72" fillId="0" borderId="2" applyProtection="0"/>
  </cellStyleXfs>
  <cellXfs count="649">
    <xf numFmtId="0" fontId="0" fillId="0" borderId="0" xfId="0"/>
    <xf numFmtId="0" fontId="8" fillId="0" borderId="0" xfId="14" applyFont="1" applyAlignment="1" applyProtection="1">
      <alignment horizontal="centerContinuous"/>
      <protection locked="0"/>
    </xf>
    <xf numFmtId="0" fontId="2" fillId="0" borderId="0" xfId="14" applyFont="1" applyAlignment="1" applyProtection="1">
      <alignment horizontal="centerContinuous"/>
      <protection locked="0"/>
    </xf>
    <xf numFmtId="0" fontId="2" fillId="0" borderId="0" xfId="14" applyFont="1" applyAlignment="1">
      <alignment horizontal="centerContinuous"/>
    </xf>
    <xf numFmtId="0" fontId="2" fillId="0" borderId="0" xfId="14" applyFont="1" applyAlignment="1">
      <alignment horizontal="left"/>
    </xf>
    <xf numFmtId="211" fontId="2" fillId="0" borderId="0" xfId="14" applyNumberFormat="1" applyFont="1"/>
    <xf numFmtId="0" fontId="2" fillId="0" borderId="0" xfId="14" applyFont="1"/>
    <xf numFmtId="0" fontId="2" fillId="0" borderId="0" xfId="14" applyFont="1" applyBorder="1"/>
    <xf numFmtId="0" fontId="9" fillId="0" borderId="0" xfId="14" applyFont="1" applyAlignment="1" applyProtection="1">
      <alignment horizontal="right"/>
      <protection locked="0"/>
    </xf>
    <xf numFmtId="0" fontId="9" fillId="0" borderId="0" xfId="14" applyFont="1" applyProtection="1">
      <protection locked="0"/>
    </xf>
    <xf numFmtId="0" fontId="2" fillId="0" borderId="5" xfId="14" applyFont="1" applyBorder="1"/>
    <xf numFmtId="0" fontId="9" fillId="0" borderId="0" xfId="14" quotePrefix="1" applyFont="1" applyProtection="1">
      <protection locked="0"/>
    </xf>
    <xf numFmtId="0" fontId="2" fillId="0" borderId="0" xfId="14" applyFont="1" applyProtection="1">
      <protection locked="0"/>
    </xf>
    <xf numFmtId="0" fontId="2" fillId="0" borderId="0" xfId="14" applyFont="1" applyProtection="1"/>
    <xf numFmtId="0" fontId="2" fillId="0" borderId="0" xfId="0" applyFont="1" applyBorder="1"/>
    <xf numFmtId="0" fontId="9" fillId="0" borderId="6" xfId="14" applyFont="1" applyBorder="1" applyAlignment="1">
      <alignment horizontal="centerContinuous"/>
    </xf>
    <xf numFmtId="0" fontId="2" fillId="0" borderId="7" xfId="14" applyFont="1" applyBorder="1" applyAlignment="1">
      <alignment horizontal="centerContinuous"/>
    </xf>
    <xf numFmtId="0" fontId="2" fillId="0" borderId="8" xfId="14" applyFont="1" applyBorder="1" applyAlignment="1">
      <alignment horizontal="centerContinuous"/>
    </xf>
    <xf numFmtId="0" fontId="9" fillId="0" borderId="9" xfId="14" applyFont="1" applyBorder="1" applyAlignment="1" applyProtection="1">
      <alignment horizontal="center"/>
      <protection locked="0"/>
    </xf>
    <xf numFmtId="0" fontId="9" fillId="0" borderId="9" xfId="14" applyFont="1" applyBorder="1" applyAlignment="1">
      <alignment horizontal="center"/>
    </xf>
    <xf numFmtId="0" fontId="2" fillId="0" borderId="0" xfId="0" applyFont="1"/>
    <xf numFmtId="0" fontId="9" fillId="0" borderId="10" xfId="14" applyFont="1" applyBorder="1" applyAlignment="1" applyProtection="1">
      <alignment horizontal="center"/>
      <protection locked="0"/>
    </xf>
    <xf numFmtId="0" fontId="9" fillId="0" borderId="8" xfId="14" applyFont="1" applyBorder="1" applyAlignment="1">
      <alignment horizontal="centerContinuous"/>
    </xf>
    <xf numFmtId="0" fontId="2" fillId="0" borderId="11" xfId="0" applyFont="1" applyBorder="1"/>
    <xf numFmtId="0" fontId="2" fillId="0" borderId="9" xfId="14" applyFont="1" applyBorder="1"/>
    <xf numFmtId="0" fontId="2" fillId="0" borderId="6" xfId="14" applyFont="1" applyBorder="1"/>
    <xf numFmtId="0" fontId="2" fillId="0" borderId="8" xfId="14" applyFont="1" applyBorder="1"/>
    <xf numFmtId="14" fontId="2" fillId="0" borderId="0" xfId="14" applyNumberFormat="1" applyFont="1"/>
    <xf numFmtId="0" fontId="9" fillId="0" borderId="0" xfId="0" applyFont="1"/>
    <xf numFmtId="215" fontId="9" fillId="2" borderId="6" xfId="0" applyNumberFormat="1" applyFont="1" applyFill="1" applyBorder="1" applyAlignment="1">
      <alignment horizontal="centerContinuous"/>
    </xf>
    <xf numFmtId="0" fontId="2" fillId="2" borderId="7" xfId="0" applyFont="1" applyFill="1" applyBorder="1" applyAlignment="1">
      <alignment horizontal="centerContinuous"/>
    </xf>
    <xf numFmtId="14" fontId="2" fillId="2" borderId="8" xfId="14" applyNumberFormat="1" applyFont="1" applyFill="1" applyBorder="1" applyAlignment="1">
      <alignment horizontal="centerContinuous"/>
    </xf>
    <xf numFmtId="0" fontId="9" fillId="2" borderId="12" xfId="14" applyFont="1" applyFill="1" applyBorder="1"/>
    <xf numFmtId="0" fontId="9" fillId="2" borderId="11" xfId="0" applyFont="1" applyFill="1" applyBorder="1"/>
    <xf numFmtId="0" fontId="9" fillId="2" borderId="5" xfId="14" applyFont="1" applyFill="1" applyBorder="1"/>
    <xf numFmtId="0" fontId="9" fillId="2" borderId="13" xfId="0" applyFont="1" applyFill="1" applyBorder="1"/>
    <xf numFmtId="0" fontId="9" fillId="2" borderId="10" xfId="14" applyFont="1" applyFill="1" applyBorder="1"/>
    <xf numFmtId="0" fontId="9" fillId="2" borderId="14" xfId="0" applyFont="1" applyFill="1" applyBorder="1"/>
    <xf numFmtId="14" fontId="2" fillId="0" borderId="0" xfId="14" applyNumberFormat="1" applyFont="1" applyBorder="1"/>
    <xf numFmtId="0" fontId="2" fillId="0" borderId="13" xfId="0" applyFont="1" applyBorder="1"/>
    <xf numFmtId="0" fontId="10" fillId="0" borderId="0" xfId="0" applyFont="1" applyBorder="1"/>
    <xf numFmtId="181" fontId="10" fillId="0" borderId="0" xfId="0" applyNumberFormat="1" applyFont="1" applyBorder="1" applyProtection="1"/>
    <xf numFmtId="0" fontId="10" fillId="0" borderId="0" xfId="0" applyFont="1" applyBorder="1" applyProtection="1">
      <protection locked="0"/>
    </xf>
    <xf numFmtId="0" fontId="10" fillId="0" borderId="0" xfId="0" applyFont="1" applyBorder="1" applyAlignment="1" applyProtection="1">
      <alignment horizontal="right"/>
      <protection locked="0"/>
    </xf>
    <xf numFmtId="177" fontId="10" fillId="0" borderId="0" xfId="2" applyNumberFormat="1" applyFont="1" applyBorder="1" applyAlignment="1">
      <alignment horizontal="right"/>
    </xf>
    <xf numFmtId="177" fontId="10" fillId="0" borderId="0" xfId="2" applyNumberFormat="1" applyFont="1" applyBorder="1" applyAlignment="1" applyProtection="1">
      <alignment horizontal="right"/>
    </xf>
    <xf numFmtId="177" fontId="10" fillId="0" borderId="0" xfId="2" applyNumberFormat="1" applyFont="1" applyBorder="1" applyProtection="1"/>
    <xf numFmtId="10" fontId="10" fillId="0" borderId="0" xfId="0" applyNumberFormat="1" applyFont="1" applyBorder="1" applyProtection="1"/>
    <xf numFmtId="167" fontId="10" fillId="0" borderId="0" xfId="0" applyNumberFormat="1" applyFont="1" applyBorder="1" applyProtection="1"/>
    <xf numFmtId="5" fontId="10" fillId="0" borderId="0" xfId="0" applyNumberFormat="1" applyFont="1" applyBorder="1" applyProtection="1"/>
    <xf numFmtId="181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177" fontId="10" fillId="0" borderId="0" xfId="2" applyNumberFormat="1" applyFont="1" applyBorder="1" applyAlignment="1">
      <alignment horizontal="fill"/>
    </xf>
    <xf numFmtId="0" fontId="10" fillId="0" borderId="0" xfId="0" applyFont="1" applyBorder="1" applyAlignment="1">
      <alignment horizontal="fill"/>
    </xf>
    <xf numFmtId="37" fontId="10" fillId="0" borderId="0" xfId="0" applyNumberFormat="1" applyFont="1" applyBorder="1" applyProtection="1"/>
    <xf numFmtId="17" fontId="10" fillId="0" borderId="0" xfId="0" applyNumberFormat="1" applyFont="1" applyBorder="1" applyProtection="1"/>
    <xf numFmtId="216" fontId="10" fillId="0" borderId="0" xfId="0" applyNumberFormat="1" applyFont="1" applyBorder="1"/>
    <xf numFmtId="17" fontId="10" fillId="0" borderId="0" xfId="0" applyNumberFormat="1" applyFont="1" applyBorder="1"/>
    <xf numFmtId="170" fontId="10" fillId="0" borderId="0" xfId="0" applyNumberFormat="1" applyFont="1" applyBorder="1"/>
    <xf numFmtId="184" fontId="10" fillId="0" borderId="0" xfId="0" applyNumberFormat="1" applyFont="1" applyBorder="1" applyProtection="1"/>
    <xf numFmtId="44" fontId="10" fillId="0" borderId="0" xfId="3" applyFont="1" applyBorder="1"/>
    <xf numFmtId="217" fontId="10" fillId="0" borderId="0" xfId="3" applyNumberFormat="1" applyFont="1" applyBorder="1"/>
    <xf numFmtId="5" fontId="10" fillId="0" borderId="0" xfId="0" applyNumberFormat="1" applyFont="1" applyBorder="1" applyProtection="1">
      <protection locked="0"/>
    </xf>
    <xf numFmtId="182" fontId="10" fillId="0" borderId="0" xfId="0" applyNumberFormat="1" applyFont="1" applyBorder="1" applyProtection="1"/>
    <xf numFmtId="164" fontId="10" fillId="0" borderId="0" xfId="2" applyNumberFormat="1" applyFont="1" applyBorder="1" applyProtection="1">
      <protection locked="0"/>
    </xf>
    <xf numFmtId="0" fontId="10" fillId="0" borderId="0" xfId="0" applyFont="1" applyBorder="1" applyProtection="1"/>
    <xf numFmtId="164" fontId="10" fillId="0" borderId="0" xfId="2" applyNumberFormat="1" applyFont="1" applyBorder="1" applyProtection="1"/>
    <xf numFmtId="164" fontId="10" fillId="0" borderId="0" xfId="2" applyNumberFormat="1" applyFont="1" applyBorder="1"/>
    <xf numFmtId="173" fontId="10" fillId="0" borderId="0" xfId="2" applyNumberFormat="1" applyFont="1" applyBorder="1"/>
    <xf numFmtId="219" fontId="10" fillId="0" borderId="0" xfId="0" applyNumberFormat="1" applyFont="1" applyBorder="1" applyProtection="1"/>
    <xf numFmtId="198" fontId="10" fillId="0" borderId="0" xfId="0" applyNumberFormat="1" applyFont="1" applyBorder="1" applyProtection="1"/>
    <xf numFmtId="167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Protection="1">
      <protection locked="0"/>
    </xf>
    <xf numFmtId="220" fontId="10" fillId="0" borderId="0" xfId="0" applyNumberFormat="1" applyFont="1" applyBorder="1" applyProtection="1"/>
    <xf numFmtId="0" fontId="2" fillId="0" borderId="12" xfId="14" applyFont="1" applyBorder="1" applyAlignment="1" applyProtection="1">
      <alignment horizontal="left"/>
      <protection locked="0"/>
    </xf>
    <xf numFmtId="0" fontId="2" fillId="0" borderId="5" xfId="14" applyFont="1" applyBorder="1" applyAlignment="1" applyProtection="1">
      <alignment horizontal="left"/>
      <protection locked="0"/>
    </xf>
    <xf numFmtId="14" fontId="11" fillId="0" borderId="0" xfId="0" applyNumberFormat="1" applyFont="1"/>
    <xf numFmtId="164" fontId="11" fillId="0" borderId="0" xfId="2" applyNumberFormat="1" applyFont="1"/>
    <xf numFmtId="0" fontId="11" fillId="0" borderId="0" xfId="0" applyFont="1"/>
    <xf numFmtId="214" fontId="11" fillId="0" borderId="0" xfId="0" quotePrefix="1" applyNumberFormat="1" applyFont="1" applyAlignment="1">
      <alignment horizontal="left"/>
    </xf>
    <xf numFmtId="0" fontId="2" fillId="0" borderId="0" xfId="0" applyFont="1" applyAlignment="1">
      <alignment horizontal="fill"/>
    </xf>
    <xf numFmtId="181" fontId="2" fillId="0" borderId="0" xfId="0" applyNumberFormat="1" applyFont="1" applyProtection="1"/>
    <xf numFmtId="37" fontId="2" fillId="0" borderId="0" xfId="0" applyNumberFormat="1" applyFont="1" applyProtection="1"/>
    <xf numFmtId="5" fontId="2" fillId="0" borderId="0" xfId="0" applyNumberFormat="1" applyFont="1" applyProtection="1"/>
    <xf numFmtId="39" fontId="2" fillId="0" borderId="0" xfId="0" applyNumberFormat="1" applyFont="1" applyProtection="1"/>
    <xf numFmtId="0" fontId="2" fillId="0" borderId="0" xfId="0" applyFont="1" applyAlignment="1">
      <alignment horizontal="right"/>
    </xf>
    <xf numFmtId="184" fontId="2" fillId="0" borderId="0" xfId="0" applyNumberFormat="1" applyFont="1" applyProtection="1"/>
    <xf numFmtId="177" fontId="10" fillId="0" borderId="0" xfId="2" applyNumberFormat="1" applyFont="1" applyBorder="1"/>
    <xf numFmtId="17" fontId="2" fillId="0" borderId="0" xfId="0" applyNumberFormat="1" applyFont="1"/>
    <xf numFmtId="38" fontId="2" fillId="0" borderId="0" xfId="0" applyNumberFormat="1" applyFont="1"/>
    <xf numFmtId="181" fontId="2" fillId="0" borderId="0" xfId="0" applyNumberFormat="1" applyFont="1" applyAlignment="1" applyProtection="1">
      <alignment horizontal="right"/>
    </xf>
    <xf numFmtId="181" fontId="10" fillId="0" borderId="0" xfId="0" applyNumberFormat="1" applyFont="1" applyBorder="1"/>
    <xf numFmtId="38" fontId="10" fillId="0" borderId="0" xfId="0" applyNumberFormat="1" applyFont="1" applyBorder="1" applyProtection="1"/>
    <xf numFmtId="38" fontId="10" fillId="0" borderId="0" xfId="0" applyNumberFormat="1" applyFont="1" applyBorder="1" applyProtection="1">
      <protection locked="0"/>
    </xf>
    <xf numFmtId="38" fontId="10" fillId="0" borderId="0" xfId="2" applyNumberFormat="1" applyFont="1" applyBorder="1" applyProtection="1"/>
    <xf numFmtId="38" fontId="10" fillId="0" borderId="0" xfId="0" applyNumberFormat="1" applyFont="1" applyBorder="1"/>
    <xf numFmtId="38" fontId="10" fillId="0" borderId="0" xfId="2" applyNumberFormat="1" applyFont="1" applyBorder="1" applyProtection="1">
      <protection locked="0"/>
    </xf>
    <xf numFmtId="221" fontId="10" fillId="0" borderId="0" xfId="0" applyNumberFormat="1" applyFont="1" applyBorder="1" applyProtection="1"/>
    <xf numFmtId="221" fontId="10" fillId="0" borderId="0" xfId="2" applyNumberFormat="1" applyFont="1" applyBorder="1" applyProtection="1"/>
    <xf numFmtId="6" fontId="2" fillId="0" borderId="0" xfId="3" applyNumberFormat="1" applyFont="1"/>
    <xf numFmtId="6" fontId="2" fillId="0" borderId="0" xfId="0" applyNumberFormat="1" applyFont="1"/>
    <xf numFmtId="6" fontId="2" fillId="0" borderId="0" xfId="0" applyNumberFormat="1" applyFont="1" applyAlignment="1">
      <alignment horizontal="right"/>
    </xf>
    <xf numFmtId="222" fontId="14" fillId="0" borderId="0" xfId="2" applyNumberFormat="1" applyFont="1" applyBorder="1" applyAlignment="1" applyProtection="1">
      <alignment horizontal="centerContinuous"/>
    </xf>
    <xf numFmtId="173" fontId="15" fillId="0" borderId="0" xfId="2" applyNumberFormat="1" applyFont="1" applyBorder="1" applyAlignment="1" applyProtection="1">
      <alignment horizontal="left"/>
    </xf>
    <xf numFmtId="173" fontId="15" fillId="0" borderId="0" xfId="2" applyNumberFormat="1" applyFont="1" applyBorder="1" applyAlignment="1" applyProtection="1">
      <alignment horizontal="left" vertical="center"/>
    </xf>
    <xf numFmtId="0" fontId="2" fillId="0" borderId="0" xfId="0" applyFont="1" applyAlignment="1">
      <alignment horizontal="centerContinuous"/>
    </xf>
    <xf numFmtId="17" fontId="20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173" fontId="21" fillId="0" borderId="0" xfId="2" applyNumberFormat="1" applyFont="1"/>
    <xf numFmtId="173" fontId="21" fillId="0" borderId="0" xfId="2" applyNumberFormat="1" applyFont="1" applyAlignment="1">
      <alignment horizontal="right"/>
    </xf>
    <xf numFmtId="0" fontId="16" fillId="0" borderId="15" xfId="0" applyFont="1" applyBorder="1" applyAlignment="1">
      <alignment horizontal="left"/>
    </xf>
    <xf numFmtId="0" fontId="16" fillId="0" borderId="15" xfId="0" applyFont="1" applyBorder="1" applyAlignment="1">
      <alignment horizontal="centerContinuous"/>
    </xf>
    <xf numFmtId="0" fontId="16" fillId="0" borderId="16" xfId="0" applyFont="1" applyBorder="1" applyAlignment="1">
      <alignment horizontal="centerContinuous"/>
    </xf>
    <xf numFmtId="0" fontId="2" fillId="0" borderId="17" xfId="0" applyFont="1" applyBorder="1"/>
    <xf numFmtId="0" fontId="17" fillId="0" borderId="17" xfId="0" applyFont="1" applyBorder="1" applyAlignment="1">
      <alignment horizontal="center"/>
    </xf>
    <xf numFmtId="17" fontId="15" fillId="0" borderId="0" xfId="0" applyNumberFormat="1" applyFont="1"/>
    <xf numFmtId="17" fontId="23" fillId="0" borderId="0" xfId="0" applyNumberFormat="1" applyFont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17" fontId="24" fillId="0" borderId="0" xfId="0" applyNumberFormat="1" applyFont="1" applyAlignment="1">
      <alignment vertical="center"/>
    </xf>
    <xf numFmtId="0" fontId="18" fillId="0" borderId="0" xfId="0" applyFont="1" applyAlignment="1">
      <alignment horizontal="right" vertical="center"/>
    </xf>
    <xf numFmtId="182" fontId="25" fillId="0" borderId="0" xfId="0" applyNumberFormat="1" applyFont="1" applyAlignment="1" applyProtection="1">
      <alignment horizontal="left"/>
    </xf>
    <xf numFmtId="173" fontId="2" fillId="0" borderId="0" xfId="0" applyNumberFormat="1" applyFont="1"/>
    <xf numFmtId="173" fontId="17" fillId="0" borderId="0" xfId="0" applyNumberFormat="1" applyFont="1"/>
    <xf numFmtId="173" fontId="2" fillId="0" borderId="0" xfId="0" applyNumberFormat="1" applyFont="1" applyBorder="1"/>
    <xf numFmtId="173" fontId="17" fillId="0" borderId="0" xfId="0" applyNumberFormat="1" applyFont="1" applyBorder="1"/>
    <xf numFmtId="0" fontId="16" fillId="0" borderId="0" xfId="0" applyFont="1" applyAlignment="1">
      <alignment horizontal="right"/>
    </xf>
    <xf numFmtId="17" fontId="24" fillId="0" borderId="0" xfId="0" applyNumberFormat="1" applyFont="1"/>
    <xf numFmtId="0" fontId="15" fillId="0" borderId="0" xfId="0" applyFont="1"/>
    <xf numFmtId="173" fontId="26" fillId="0" borderId="0" xfId="2" applyNumberFormat="1" applyFont="1"/>
    <xf numFmtId="0" fontId="17" fillId="0" borderId="0" xfId="0" applyFont="1" applyAlignment="1">
      <alignment horizontal="right"/>
    </xf>
    <xf numFmtId="182" fontId="25" fillId="0" borderId="22" xfId="0" applyNumberFormat="1" applyFont="1" applyBorder="1" applyAlignment="1" applyProtection="1">
      <alignment horizontal="left"/>
    </xf>
    <xf numFmtId="173" fontId="15" fillId="0" borderId="23" xfId="2" applyNumberFormat="1" applyFont="1" applyBorder="1" applyAlignment="1" applyProtection="1">
      <alignment horizontal="right"/>
    </xf>
    <xf numFmtId="173" fontId="15" fillId="0" borderId="24" xfId="2" applyNumberFormat="1" applyFont="1" applyBorder="1" applyAlignment="1" applyProtection="1">
      <alignment horizontal="right"/>
    </xf>
    <xf numFmtId="173" fontId="18" fillId="0" borderId="22" xfId="2" applyNumberFormat="1" applyFont="1" applyBorder="1" applyAlignment="1" applyProtection="1">
      <alignment horizontal="right"/>
    </xf>
    <xf numFmtId="17" fontId="15" fillId="6" borderId="0" xfId="0" applyNumberFormat="1" applyFont="1" applyFill="1"/>
    <xf numFmtId="43" fontId="13" fillId="6" borderId="0" xfId="2" applyFont="1" applyFill="1"/>
    <xf numFmtId="173" fontId="12" fillId="0" borderId="0" xfId="2" applyNumberFormat="1" applyFont="1"/>
    <xf numFmtId="182" fontId="25" fillId="0" borderId="25" xfId="0" applyNumberFormat="1" applyFont="1" applyBorder="1" applyAlignment="1" applyProtection="1">
      <alignment horizontal="left"/>
    </xf>
    <xf numFmtId="173" fontId="15" fillId="0" borderId="26" xfId="2" applyNumberFormat="1" applyFont="1" applyBorder="1" applyAlignment="1" applyProtection="1">
      <alignment horizontal="right"/>
    </xf>
    <xf numFmtId="173" fontId="15" fillId="0" borderId="0" xfId="2" applyNumberFormat="1" applyFont="1" applyBorder="1" applyAlignment="1" applyProtection="1">
      <alignment horizontal="right"/>
    </xf>
    <xf numFmtId="173" fontId="18" fillId="0" borderId="25" xfId="2" applyNumberFormat="1" applyFont="1" applyBorder="1" applyAlignment="1" applyProtection="1">
      <alignment horizontal="right"/>
    </xf>
    <xf numFmtId="182" fontId="25" fillId="0" borderId="27" xfId="0" applyNumberFormat="1" applyFont="1" applyBorder="1" applyAlignment="1" applyProtection="1">
      <alignment horizontal="left"/>
    </xf>
    <xf numFmtId="173" fontId="15" fillId="0" borderId="28" xfId="2" applyNumberFormat="1" applyFont="1" applyBorder="1" applyAlignment="1" applyProtection="1">
      <alignment horizontal="right"/>
    </xf>
    <xf numFmtId="173" fontId="15" fillId="0" borderId="3" xfId="2" applyNumberFormat="1" applyFont="1" applyBorder="1" applyAlignment="1" applyProtection="1">
      <alignment horizontal="right"/>
    </xf>
    <xf numFmtId="173" fontId="18" fillId="0" borderId="27" xfId="2" applyNumberFormat="1" applyFont="1" applyBorder="1" applyAlignment="1" applyProtection="1">
      <alignment horizontal="right"/>
    </xf>
    <xf numFmtId="0" fontId="27" fillId="0" borderId="0" xfId="0" applyFont="1"/>
    <xf numFmtId="173" fontId="25" fillId="0" borderId="0" xfId="2" applyNumberFormat="1" applyFont="1" applyBorder="1"/>
    <xf numFmtId="173" fontId="15" fillId="0" borderId="0" xfId="2" quotePrefix="1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 vertical="center"/>
    </xf>
    <xf numFmtId="0" fontId="25" fillId="0" borderId="0" xfId="0" applyFont="1" applyBorder="1"/>
    <xf numFmtId="182" fontId="9" fillId="0" borderId="0" xfId="0" applyNumberFormat="1" applyFont="1" applyAlignment="1" applyProtection="1">
      <alignment horizontal="left"/>
    </xf>
    <xf numFmtId="0" fontId="2" fillId="0" borderId="0" xfId="0" applyFont="1" applyAlignment="1">
      <alignment horizontal="center"/>
    </xf>
    <xf numFmtId="0" fontId="9" fillId="0" borderId="0" xfId="0" applyFont="1" applyBorder="1"/>
    <xf numFmtId="173" fontId="9" fillId="0" borderId="0" xfId="2" applyNumberFormat="1" applyFont="1" applyBorder="1"/>
    <xf numFmtId="173" fontId="2" fillId="0" borderId="0" xfId="2" quotePrefix="1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 vertical="center"/>
    </xf>
    <xf numFmtId="216" fontId="10" fillId="0" borderId="0" xfId="0" applyNumberFormat="1" applyFont="1" applyBorder="1" applyAlignment="1">
      <alignment horizontal="left"/>
    </xf>
    <xf numFmtId="182" fontId="10" fillId="0" borderId="0" xfId="0" applyNumberFormat="1" applyFont="1" applyBorder="1" applyAlignment="1" applyProtection="1">
      <alignment horizontal="left"/>
    </xf>
    <xf numFmtId="0" fontId="10" fillId="0" borderId="0" xfId="0" applyFont="1" applyBorder="1" applyAlignment="1">
      <alignment horizontal="left"/>
    </xf>
    <xf numFmtId="181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Alignment="1" applyProtection="1">
      <alignment horizontal="right"/>
    </xf>
    <xf numFmtId="184" fontId="10" fillId="0" borderId="0" xfId="0" applyNumberFormat="1" applyFont="1" applyBorder="1" applyAlignment="1" applyProtection="1">
      <alignment horizontal="right"/>
    </xf>
    <xf numFmtId="10" fontId="10" fillId="0" borderId="0" xfId="0" applyNumberFormat="1" applyFont="1" applyBorder="1" applyAlignment="1" applyProtection="1">
      <alignment horizontal="right"/>
    </xf>
    <xf numFmtId="167" fontId="10" fillId="0" borderId="0" xfId="0" applyNumberFormat="1" applyFont="1" applyBorder="1" applyAlignment="1" applyProtection="1">
      <alignment horizontal="right"/>
      <protection locked="0"/>
    </xf>
    <xf numFmtId="44" fontId="10" fillId="0" borderId="0" xfId="3" applyFont="1" applyBorder="1" applyAlignment="1">
      <alignment horizontal="right"/>
    </xf>
    <xf numFmtId="217" fontId="10" fillId="0" borderId="0" xfId="3" applyNumberFormat="1" applyFont="1" applyBorder="1" applyAlignment="1">
      <alignment horizontal="right"/>
    </xf>
    <xf numFmtId="217" fontId="2" fillId="0" borderId="0" xfId="3" applyNumberFormat="1" applyFont="1"/>
    <xf numFmtId="15" fontId="2" fillId="0" borderId="0" xfId="0" applyNumberFormat="1" applyFont="1" applyAlignment="1">
      <alignment horizontal="center"/>
    </xf>
    <xf numFmtId="37" fontId="2" fillId="0" borderId="0" xfId="2" applyNumberFormat="1" applyFont="1" applyAlignment="1">
      <alignment horizontal="center"/>
    </xf>
    <xf numFmtId="217" fontId="17" fillId="0" borderId="0" xfId="3" applyNumberFormat="1" applyFont="1" applyAlignment="1">
      <alignment horizontal="right"/>
    </xf>
    <xf numFmtId="0" fontId="22" fillId="0" borderId="0" xfId="16" applyNumberFormat="1"/>
    <xf numFmtId="0" fontId="22" fillId="0" borderId="29" xfId="16" applyNumberFormat="1" applyBorder="1"/>
    <xf numFmtId="0" fontId="22" fillId="0" borderId="30" xfId="16" applyNumberFormat="1" applyBorder="1"/>
    <xf numFmtId="0" fontId="22" fillId="0" borderId="31" xfId="16" applyNumberFormat="1" applyBorder="1"/>
    <xf numFmtId="212" fontId="11" fillId="0" borderId="0" xfId="0" applyNumberFormat="1" applyFont="1"/>
    <xf numFmtId="216" fontId="13" fillId="0" borderId="0" xfId="0" applyNumberFormat="1" applyFont="1" applyBorder="1" applyAlignment="1">
      <alignment horizontal="left"/>
    </xf>
    <xf numFmtId="167" fontId="10" fillId="0" borderId="0" xfId="0" applyNumberFormat="1" applyFont="1" applyBorder="1"/>
    <xf numFmtId="15" fontId="10" fillId="0" borderId="0" xfId="0" applyNumberFormat="1" applyFont="1" applyBorder="1" applyProtection="1">
      <protection locked="0"/>
    </xf>
    <xf numFmtId="0" fontId="22" fillId="0" borderId="0" xfId="16"/>
    <xf numFmtId="173" fontId="2" fillId="0" borderId="0" xfId="2" applyNumberFormat="1" applyFont="1" applyAlignment="1"/>
    <xf numFmtId="173" fontId="18" fillId="6" borderId="22" xfId="2" applyNumberFormat="1" applyFont="1" applyFill="1" applyBorder="1" applyAlignment="1" applyProtection="1">
      <alignment horizontal="right"/>
    </xf>
    <xf numFmtId="173" fontId="18" fillId="6" borderId="25" xfId="2" applyNumberFormat="1" applyFont="1" applyFill="1" applyBorder="1" applyAlignment="1" applyProtection="1">
      <alignment horizontal="right"/>
    </xf>
    <xf numFmtId="173" fontId="18" fillId="6" borderId="27" xfId="2" applyNumberFormat="1" applyFont="1" applyFill="1" applyBorder="1" applyAlignment="1" applyProtection="1">
      <alignment horizontal="right"/>
    </xf>
    <xf numFmtId="173" fontId="2" fillId="0" borderId="0" xfId="2" applyNumberFormat="1" applyFont="1" applyBorder="1"/>
    <xf numFmtId="173" fontId="15" fillId="0" borderId="32" xfId="2" applyNumberFormat="1" applyFont="1" applyBorder="1" applyAlignment="1" applyProtection="1">
      <alignment horizontal="right"/>
    </xf>
    <xf numFmtId="173" fontId="15" fillId="0" borderId="33" xfId="2" applyNumberFormat="1" applyFont="1" applyBorder="1" applyAlignment="1" applyProtection="1">
      <alignment horizontal="right"/>
    </xf>
    <xf numFmtId="173" fontId="15" fillId="0" borderId="1" xfId="2" applyNumberFormat="1" applyFont="1" applyBorder="1" applyAlignment="1" applyProtection="1">
      <alignment horizontal="right"/>
    </xf>
    <xf numFmtId="0" fontId="2" fillId="6" borderId="23" xfId="0" applyFont="1" applyFill="1" applyBorder="1"/>
    <xf numFmtId="0" fontId="0" fillId="6" borderId="24" xfId="0" applyFill="1" applyBorder="1"/>
    <xf numFmtId="0" fontId="0" fillId="6" borderId="32" xfId="0" applyFill="1" applyBorder="1"/>
    <xf numFmtId="0" fontId="2" fillId="6" borderId="26" xfId="0" applyFont="1" applyFill="1" applyBorder="1"/>
    <xf numFmtId="0" fontId="2" fillId="6" borderId="33" xfId="0" applyFont="1" applyFill="1" applyBorder="1"/>
    <xf numFmtId="173" fontId="17" fillId="6" borderId="33" xfId="0" applyNumberFormat="1" applyFont="1" applyFill="1" applyBorder="1"/>
    <xf numFmtId="0" fontId="2" fillId="6" borderId="28" xfId="0" applyFont="1" applyFill="1" applyBorder="1"/>
    <xf numFmtId="0" fontId="2" fillId="7" borderId="0" xfId="0" applyFont="1" applyFill="1" applyBorder="1"/>
    <xf numFmtId="173" fontId="18" fillId="7" borderId="22" xfId="2" applyNumberFormat="1" applyFont="1" applyFill="1" applyBorder="1" applyAlignment="1" applyProtection="1">
      <alignment horizontal="right"/>
    </xf>
    <xf numFmtId="173" fontId="18" fillId="7" borderId="25" xfId="2" applyNumberFormat="1" applyFont="1" applyFill="1" applyBorder="1" applyAlignment="1" applyProtection="1">
      <alignment horizontal="right"/>
    </xf>
    <xf numFmtId="173" fontId="17" fillId="7" borderId="0" xfId="0" applyNumberFormat="1" applyFont="1" applyFill="1" applyBorder="1"/>
    <xf numFmtId="173" fontId="18" fillId="7" borderId="27" xfId="2" applyNumberFormat="1" applyFont="1" applyFill="1" applyBorder="1" applyAlignment="1" applyProtection="1">
      <alignment horizontal="right"/>
    </xf>
    <xf numFmtId="17" fontId="28" fillId="0" borderId="0" xfId="0" applyNumberFormat="1" applyFont="1"/>
    <xf numFmtId="222" fontId="16" fillId="0" borderId="0" xfId="2" applyNumberFormat="1" applyFont="1" applyBorder="1" applyAlignment="1" applyProtection="1">
      <alignment horizontal="centerContinuous"/>
    </xf>
    <xf numFmtId="183" fontId="2" fillId="0" borderId="0" xfId="2" applyNumberFormat="1" applyFont="1" applyAlignment="1">
      <alignment horizontal="center"/>
    </xf>
    <xf numFmtId="183" fontId="17" fillId="0" borderId="0" xfId="2" applyNumberFormat="1" applyFont="1" applyAlignment="1">
      <alignment horizontal="right"/>
    </xf>
    <xf numFmtId="173" fontId="26" fillId="6" borderId="25" xfId="2" applyNumberFormat="1" applyFont="1" applyFill="1" applyBorder="1"/>
    <xf numFmtId="173" fontId="26" fillId="6" borderId="27" xfId="2" applyNumberFormat="1" applyFont="1" applyFill="1" applyBorder="1"/>
    <xf numFmtId="43" fontId="10" fillId="0" borderId="0" xfId="2" applyFont="1" applyBorder="1" applyAlignment="1">
      <alignment horizontal="right"/>
    </xf>
    <xf numFmtId="43" fontId="10" fillId="0" borderId="0" xfId="2" applyFont="1" applyBorder="1"/>
    <xf numFmtId="0" fontId="0" fillId="7" borderId="23" xfId="0" applyFill="1" applyBorder="1"/>
    <xf numFmtId="0" fontId="0" fillId="7" borderId="24" xfId="0" applyFill="1" applyBorder="1"/>
    <xf numFmtId="0" fontId="0" fillId="7" borderId="26" xfId="0" applyFill="1" applyBorder="1"/>
    <xf numFmtId="0" fontId="2" fillId="7" borderId="33" xfId="0" applyFont="1" applyFill="1" applyBorder="1"/>
    <xf numFmtId="173" fontId="17" fillId="7" borderId="33" xfId="0" applyNumberFormat="1" applyFont="1" applyFill="1" applyBorder="1"/>
    <xf numFmtId="0" fontId="0" fillId="7" borderId="28" xfId="0" applyFill="1" applyBorder="1"/>
    <xf numFmtId="0" fontId="2" fillId="7" borderId="3" xfId="0" applyFont="1" applyFill="1" applyBorder="1"/>
    <xf numFmtId="0" fontId="2" fillId="7" borderId="1" xfId="0" applyFont="1" applyFill="1" applyBorder="1"/>
    <xf numFmtId="17" fontId="17" fillId="7" borderId="34" xfId="0" applyNumberFormat="1" applyFont="1" applyFill="1" applyBorder="1"/>
    <xf numFmtId="216" fontId="31" fillId="7" borderId="35" xfId="0" applyNumberFormat="1" applyFont="1" applyFill="1" applyBorder="1" applyAlignment="1">
      <alignment horizontal="center"/>
    </xf>
    <xf numFmtId="225" fontId="2" fillId="0" borderId="9" xfId="0" applyNumberFormat="1" applyFont="1" applyBorder="1" applyAlignment="1">
      <alignment horizontal="center"/>
    </xf>
    <xf numFmtId="229" fontId="2" fillId="0" borderId="9" xfId="0" applyNumberFormat="1" applyFont="1" applyBorder="1" applyAlignment="1">
      <alignment horizontal="center"/>
    </xf>
    <xf numFmtId="0" fontId="2" fillId="0" borderId="36" xfId="0" applyFont="1" applyFill="1" applyBorder="1"/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Fill="1" applyBorder="1"/>
    <xf numFmtId="0" fontId="2" fillId="0" borderId="27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10" xfId="0" applyFont="1" applyFill="1" applyBorder="1"/>
    <xf numFmtId="0" fontId="2" fillId="0" borderId="41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17" fontId="32" fillId="7" borderId="42" xfId="0" applyNumberFormat="1" applyFont="1" applyFill="1" applyBorder="1" applyAlignment="1">
      <alignment horizontal="left"/>
    </xf>
    <xf numFmtId="0" fontId="9" fillId="0" borderId="42" xfId="0" quotePrefix="1" applyFont="1" applyBorder="1" applyAlignment="1">
      <alignment horizontal="right"/>
    </xf>
    <xf numFmtId="0" fontId="9" fillId="0" borderId="42" xfId="0" applyFont="1" applyBorder="1" applyAlignment="1">
      <alignment horizontal="right"/>
    </xf>
    <xf numFmtId="216" fontId="9" fillId="0" borderId="42" xfId="0" applyNumberFormat="1" applyFont="1" applyBorder="1"/>
    <xf numFmtId="0" fontId="2" fillId="0" borderId="42" xfId="0" quotePrefix="1" applyFont="1" applyBorder="1" applyAlignment="1">
      <alignment horizontal="right"/>
    </xf>
    <xf numFmtId="0" fontId="2" fillId="0" borderId="42" xfId="0" applyFont="1" applyBorder="1" applyAlignment="1">
      <alignment horizontal="right"/>
    </xf>
    <xf numFmtId="17" fontId="32" fillId="7" borderId="42" xfId="0" quotePrefix="1" applyNumberFormat="1" applyFont="1" applyFill="1" applyBorder="1" applyAlignment="1">
      <alignment horizontal="left"/>
    </xf>
    <xf numFmtId="216" fontId="9" fillId="0" borderId="42" xfId="0" applyNumberFormat="1" applyFont="1" applyBorder="1" applyAlignment="1">
      <alignment horizontal="right"/>
    </xf>
    <xf numFmtId="17" fontId="33" fillId="8" borderId="42" xfId="0" applyNumberFormat="1" applyFont="1" applyFill="1" applyBorder="1" applyAlignment="1">
      <alignment horizontal="center"/>
    </xf>
    <xf numFmtId="0" fontId="2" fillId="8" borderId="42" xfId="13" quotePrefix="1" applyFont="1" applyFill="1" applyBorder="1" applyAlignment="1">
      <alignment horizontal="center"/>
    </xf>
    <xf numFmtId="169" fontId="2" fillId="0" borderId="0" xfId="0" applyNumberFormat="1" applyFont="1"/>
    <xf numFmtId="169" fontId="0" fillId="0" borderId="0" xfId="0" applyNumberFormat="1"/>
    <xf numFmtId="0" fontId="2" fillId="0" borderId="0" xfId="0" applyFont="1" applyFill="1" applyBorder="1"/>
    <xf numFmtId="0" fontId="35" fillId="0" borderId="0" xfId="12" applyFont="1" applyAlignment="1">
      <alignment horizontal="center"/>
    </xf>
    <xf numFmtId="0" fontId="36" fillId="0" borderId="0" xfId="12" applyFont="1" applyAlignment="1">
      <alignment horizontal="center"/>
    </xf>
    <xf numFmtId="0" fontId="30" fillId="0" borderId="0" xfId="12"/>
    <xf numFmtId="0" fontId="36" fillId="0" borderId="3" xfId="12" applyFont="1" applyBorder="1" applyAlignment="1">
      <alignment horizontal="center"/>
    </xf>
    <xf numFmtId="0" fontId="36" fillId="0" borderId="0" xfId="12" applyFont="1" applyBorder="1" applyAlignment="1">
      <alignment horizontal="center"/>
    </xf>
    <xf numFmtId="0" fontId="36" fillId="0" borderId="0" xfId="12" applyFont="1" applyAlignment="1">
      <alignment horizontal="left"/>
    </xf>
    <xf numFmtId="0" fontId="37" fillId="0" borderId="0" xfId="0" applyFont="1"/>
    <xf numFmtId="0" fontId="37" fillId="0" borderId="0" xfId="0" quotePrefix="1" applyFont="1" applyAlignment="1">
      <alignment horizontal="left"/>
    </xf>
    <xf numFmtId="0" fontId="30" fillId="0" borderId="0" xfId="12" quotePrefix="1" applyAlignment="1">
      <alignment horizontal="left"/>
    </xf>
    <xf numFmtId="0" fontId="36" fillId="0" borderId="0" xfId="12" applyFont="1"/>
    <xf numFmtId="0" fontId="38" fillId="0" borderId="0" xfId="12" applyFont="1"/>
    <xf numFmtId="0" fontId="38" fillId="5" borderId="6" xfId="0" applyFont="1" applyFill="1" applyBorder="1" applyAlignment="1">
      <alignment horizontal="centerContinuous"/>
    </xf>
    <xf numFmtId="0" fontId="38" fillId="5" borderId="7" xfId="0" applyFont="1" applyFill="1" applyBorder="1" applyAlignment="1">
      <alignment horizontal="centerContinuous"/>
    </xf>
    <xf numFmtId="0" fontId="38" fillId="5" borderId="8" xfId="0" applyFont="1" applyFill="1" applyBorder="1" applyAlignment="1">
      <alignment horizontal="centerContinuous"/>
    </xf>
    <xf numFmtId="0" fontId="37" fillId="0" borderId="5" xfId="0" applyFont="1" applyBorder="1"/>
    <xf numFmtId="0" fontId="37" fillId="0" borderId="0" xfId="0" applyFont="1" applyBorder="1"/>
    <xf numFmtId="0" fontId="37" fillId="0" borderId="13" xfId="0" applyFont="1" applyBorder="1"/>
    <xf numFmtId="0" fontId="37" fillId="0" borderId="5" xfId="12" applyFont="1" applyBorder="1" applyAlignment="1">
      <alignment horizontal="center"/>
    </xf>
    <xf numFmtId="0" fontId="37" fillId="0" borderId="0" xfId="12" applyFont="1" applyBorder="1"/>
    <xf numFmtId="0" fontId="37" fillId="0" borderId="13" xfId="12" quotePrefix="1" applyFont="1" applyBorder="1" applyAlignment="1">
      <alignment horizontal="left"/>
    </xf>
    <xf numFmtId="0" fontId="37" fillId="0" borderId="13" xfId="12" applyFont="1" applyBorder="1" applyAlignment="1">
      <alignment horizontal="left"/>
    </xf>
    <xf numFmtId="0" fontId="37" fillId="0" borderId="10" xfId="12" applyFont="1" applyBorder="1" applyAlignment="1">
      <alignment horizontal="center"/>
    </xf>
    <xf numFmtId="0" fontId="37" fillId="0" borderId="43" xfId="12" applyFont="1" applyBorder="1"/>
    <xf numFmtId="0" fontId="37" fillId="0" borderId="14" xfId="12" quotePrefix="1" applyFont="1" applyBorder="1" applyAlignment="1">
      <alignment horizontal="left"/>
    </xf>
    <xf numFmtId="0" fontId="38" fillId="8" borderId="6" xfId="0" applyFont="1" applyFill="1" applyBorder="1" applyAlignment="1">
      <alignment horizontal="centerContinuous"/>
    </xf>
    <xf numFmtId="0" fontId="38" fillId="8" borderId="7" xfId="0" applyFont="1" applyFill="1" applyBorder="1" applyAlignment="1">
      <alignment horizontal="centerContinuous"/>
    </xf>
    <xf numFmtId="0" fontId="38" fillId="8" borderId="8" xfId="0" applyFont="1" applyFill="1" applyBorder="1" applyAlignment="1">
      <alignment horizontal="centerContinuous"/>
    </xf>
    <xf numFmtId="0" fontId="37" fillId="0" borderId="5" xfId="0" applyFont="1" applyBorder="1" applyAlignment="1">
      <alignment horizontal="center"/>
    </xf>
    <xf numFmtId="0" fontId="37" fillId="0" borderId="13" xfId="0" quotePrefix="1" applyFont="1" applyBorder="1" applyAlignment="1">
      <alignment horizontal="left"/>
    </xf>
    <xf numFmtId="0" fontId="37" fillId="0" borderId="10" xfId="0" applyFont="1" applyBorder="1"/>
    <xf numFmtId="0" fontId="37" fillId="0" borderId="43" xfId="0" applyFont="1" applyBorder="1"/>
    <xf numFmtId="0" fontId="37" fillId="0" borderId="14" xfId="0" applyFont="1" applyBorder="1"/>
    <xf numFmtId="0" fontId="36" fillId="9" borderId="6" xfId="0" applyFont="1" applyFill="1" applyBorder="1" applyAlignment="1">
      <alignment horizontal="centerContinuous"/>
    </xf>
    <xf numFmtId="0" fontId="36" fillId="9" borderId="7" xfId="0" applyFont="1" applyFill="1" applyBorder="1" applyAlignment="1">
      <alignment horizontal="centerContinuous"/>
    </xf>
    <xf numFmtId="0" fontId="36" fillId="9" borderId="8" xfId="0" applyFont="1" applyFill="1" applyBorder="1" applyAlignment="1">
      <alignment horizontal="centerContinuous"/>
    </xf>
    <xf numFmtId="0" fontId="37" fillId="0" borderId="0" xfId="12" quotePrefix="1" applyFont="1" applyBorder="1" applyAlignment="1">
      <alignment horizontal="left"/>
    </xf>
    <xf numFmtId="0" fontId="37" fillId="0" borderId="13" xfId="0" applyFont="1" applyBorder="1" applyAlignment="1">
      <alignment horizontal="left"/>
    </xf>
    <xf numFmtId="0" fontId="37" fillId="0" borderId="10" xfId="0" applyFont="1" applyBorder="1" applyAlignment="1">
      <alignment horizontal="center"/>
    </xf>
    <xf numFmtId="0" fontId="22" fillId="0" borderId="0" xfId="16" applyBorder="1"/>
    <xf numFmtId="181" fontId="10" fillId="0" borderId="0" xfId="0" applyNumberFormat="1" applyFont="1" applyFill="1" applyBorder="1"/>
    <xf numFmtId="167" fontId="10" fillId="10" borderId="0" xfId="0" applyNumberFormat="1" applyFont="1" applyFill="1" applyBorder="1" applyProtection="1"/>
    <xf numFmtId="167" fontId="10" fillId="10" borderId="0" xfId="0" applyNumberFormat="1" applyFont="1" applyFill="1" applyBorder="1" applyProtection="1">
      <protection locked="0"/>
    </xf>
    <xf numFmtId="0" fontId="22" fillId="0" borderId="0" xfId="15"/>
    <xf numFmtId="0" fontId="9" fillId="0" borderId="0" xfId="0" applyFont="1" applyBorder="1" applyAlignment="1">
      <alignment horizontal="center"/>
    </xf>
    <xf numFmtId="44" fontId="10" fillId="0" borderId="0" xfId="0" applyNumberFormat="1" applyFont="1" applyBorder="1" applyAlignment="1">
      <alignment horizontal="right"/>
    </xf>
    <xf numFmtId="164" fontId="2" fillId="0" borderId="0" xfId="2" applyNumberFormat="1" applyFont="1" applyBorder="1" applyProtection="1">
      <protection locked="0"/>
    </xf>
    <xf numFmtId="0" fontId="0" fillId="0" borderId="0" xfId="0" applyFill="1" applyBorder="1"/>
    <xf numFmtId="0" fontId="0" fillId="7" borderId="32" xfId="0" applyFill="1" applyBorder="1"/>
    <xf numFmtId="0" fontId="0" fillId="8" borderId="24" xfId="0" applyFill="1" applyBorder="1"/>
    <xf numFmtId="0" fontId="2" fillId="8" borderId="32" xfId="0" applyFont="1" applyFill="1" applyBorder="1"/>
    <xf numFmtId="0" fontId="2" fillId="8" borderId="33" xfId="0" applyFont="1" applyFill="1" applyBorder="1"/>
    <xf numFmtId="173" fontId="17" fillId="8" borderId="33" xfId="0" applyNumberFormat="1" applyFont="1" applyFill="1" applyBorder="1"/>
    <xf numFmtId="0" fontId="2" fillId="0" borderId="0" xfId="0" applyFont="1" applyFill="1"/>
    <xf numFmtId="173" fontId="17" fillId="0" borderId="0" xfId="0" applyNumberFormat="1" applyFont="1" applyFill="1" applyBorder="1"/>
    <xf numFmtId="0" fontId="0" fillId="8" borderId="23" xfId="0" applyFill="1" applyBorder="1"/>
    <xf numFmtId="173" fontId="18" fillId="8" borderId="22" xfId="2" applyNumberFormat="1" applyFont="1" applyFill="1" applyBorder="1" applyAlignment="1" applyProtection="1">
      <alignment horizontal="right"/>
    </xf>
    <xf numFmtId="173" fontId="18" fillId="8" borderId="25" xfId="2" applyNumberFormat="1" applyFont="1" applyFill="1" applyBorder="1" applyAlignment="1" applyProtection="1">
      <alignment horizontal="right"/>
    </xf>
    <xf numFmtId="173" fontId="18" fillId="8" borderId="27" xfId="2" applyNumberFormat="1" applyFont="1" applyFill="1" applyBorder="1" applyAlignment="1" applyProtection="1">
      <alignment horizontal="right"/>
    </xf>
    <xf numFmtId="0" fontId="2" fillId="8" borderId="28" xfId="0" applyFont="1" applyFill="1" applyBorder="1"/>
    <xf numFmtId="0" fontId="2" fillId="8" borderId="26" xfId="0" applyFont="1" applyFill="1" applyBorder="1"/>
    <xf numFmtId="173" fontId="17" fillId="8" borderId="26" xfId="0" applyNumberFormat="1" applyFont="1" applyFill="1" applyBorder="1"/>
    <xf numFmtId="0" fontId="17" fillId="8" borderId="2" xfId="0" applyFont="1" applyFill="1" applyBorder="1" applyAlignment="1">
      <alignment horizontal="center"/>
    </xf>
    <xf numFmtId="173" fontId="9" fillId="0" borderId="0" xfId="0" applyNumberFormat="1" applyFont="1" applyBorder="1"/>
    <xf numFmtId="38" fontId="2" fillId="0" borderId="0" xfId="2" applyNumberFormat="1" applyFont="1"/>
    <xf numFmtId="14" fontId="0" fillId="0" borderId="0" xfId="0" applyNumberFormat="1"/>
    <xf numFmtId="177" fontId="11" fillId="0" borderId="0" xfId="2" applyNumberFormat="1" applyFont="1"/>
    <xf numFmtId="177" fontId="11" fillId="0" borderId="0" xfId="0" applyNumberFormat="1" applyFont="1"/>
    <xf numFmtId="164" fontId="10" fillId="0" borderId="0" xfId="0" applyNumberFormat="1" applyFont="1" applyBorder="1" applyProtection="1"/>
    <xf numFmtId="0" fontId="74" fillId="0" borderId="0" xfId="0" applyFont="1"/>
    <xf numFmtId="0" fontId="0" fillId="0" borderId="0" xfId="0" applyAlignment="1">
      <alignment horizontal="centerContinuous"/>
    </xf>
    <xf numFmtId="222" fontId="9" fillId="0" borderId="0" xfId="0" applyNumberFormat="1" applyFont="1" applyAlignment="1">
      <alignment horizontal="centerContinuous"/>
    </xf>
    <xf numFmtId="0" fontId="22" fillId="0" borderId="0" xfId="16" applyNumberFormat="1" applyBorder="1"/>
    <xf numFmtId="0" fontId="0" fillId="0" borderId="0" xfId="0" applyBorder="1"/>
    <xf numFmtId="217" fontId="2" fillId="0" borderId="0" xfId="0" applyNumberFormat="1" applyFont="1"/>
    <xf numFmtId="43" fontId="2" fillId="0" borderId="0" xfId="0" applyNumberFormat="1" applyFont="1"/>
    <xf numFmtId="217" fontId="9" fillId="0" borderId="0" xfId="0" applyNumberFormat="1" applyFont="1"/>
    <xf numFmtId="165" fontId="22" fillId="0" borderId="0" xfId="16" applyNumberFormat="1" applyBorder="1"/>
    <xf numFmtId="206" fontId="10" fillId="0" borderId="0" xfId="2" applyNumberFormat="1" applyFont="1" applyBorder="1" applyAlignment="1">
      <alignment horizontal="right"/>
    </xf>
    <xf numFmtId="165" fontId="2" fillId="0" borderId="0" xfId="0" applyNumberFormat="1" applyFont="1" applyAlignment="1">
      <alignment horizontal="center"/>
    </xf>
    <xf numFmtId="182" fontId="25" fillId="0" borderId="23" xfId="0" applyNumberFormat="1" applyFont="1" applyBorder="1" applyAlignment="1" applyProtection="1">
      <alignment horizontal="left"/>
    </xf>
    <xf numFmtId="182" fontId="25" fillId="0" borderId="26" xfId="0" applyNumberFormat="1" applyFont="1" applyBorder="1" applyAlignment="1" applyProtection="1">
      <alignment horizontal="left"/>
    </xf>
    <xf numFmtId="182" fontId="25" fillId="0" borderId="28" xfId="0" applyNumberFormat="1" applyFont="1" applyBorder="1" applyAlignment="1" applyProtection="1">
      <alignment horizontal="left"/>
    </xf>
    <xf numFmtId="173" fontId="18" fillId="0" borderId="32" xfId="2" applyNumberFormat="1" applyFont="1" applyBorder="1" applyAlignment="1" applyProtection="1">
      <alignment horizontal="right"/>
    </xf>
    <xf numFmtId="173" fontId="18" fillId="0" borderId="33" xfId="2" applyNumberFormat="1" applyFont="1" applyBorder="1" applyAlignment="1" applyProtection="1">
      <alignment horizontal="right"/>
    </xf>
    <xf numFmtId="173" fontId="18" fillId="0" borderId="1" xfId="2" applyNumberFormat="1" applyFont="1" applyBorder="1" applyAlignment="1" applyProtection="1">
      <alignment horizontal="right"/>
    </xf>
    <xf numFmtId="0" fontId="2" fillId="6" borderId="25" xfId="0" applyFont="1" applyFill="1" applyBorder="1"/>
    <xf numFmtId="173" fontId="17" fillId="6" borderId="25" xfId="0" applyNumberFormat="1" applyFont="1" applyFill="1" applyBorder="1"/>
    <xf numFmtId="288" fontId="9" fillId="0" borderId="0" xfId="0" applyNumberFormat="1" applyFont="1" applyAlignment="1">
      <alignment horizontal="center"/>
    </xf>
    <xf numFmtId="17" fontId="9" fillId="0" borderId="0" xfId="0" quotePrefix="1" applyNumberFormat="1" applyFont="1"/>
    <xf numFmtId="3" fontId="0" fillId="0" borderId="0" xfId="0" applyNumberFormat="1"/>
    <xf numFmtId="14" fontId="1" fillId="0" borderId="42" xfId="0" applyNumberFormat="1" applyFont="1" applyBorder="1" applyAlignment="1" applyProtection="1">
      <alignment horizontal="right"/>
    </xf>
    <xf numFmtId="169" fontId="75" fillId="7" borderId="42" xfId="0" applyNumberFormat="1" applyFont="1" applyFill="1" applyBorder="1" applyAlignment="1">
      <alignment horizontal="right"/>
    </xf>
    <xf numFmtId="14" fontId="1" fillId="0" borderId="42" xfId="0" applyNumberFormat="1" applyFont="1" applyBorder="1" applyAlignment="1">
      <alignment horizontal="right"/>
    </xf>
    <xf numFmtId="17" fontId="1" fillId="0" borderId="42" xfId="0" applyNumberFormat="1" applyFont="1" applyBorder="1" applyAlignment="1" applyProtection="1">
      <alignment horizontal="right"/>
    </xf>
    <xf numFmtId="0" fontId="1" fillId="0" borderId="42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93" fontId="0" fillId="0" borderId="0" xfId="0" applyNumberFormat="1"/>
    <xf numFmtId="165" fontId="0" fillId="0" borderId="0" xfId="0" applyNumberFormat="1"/>
    <xf numFmtId="1" fontId="0" fillId="0" borderId="0" xfId="0" applyNumberFormat="1"/>
    <xf numFmtId="17" fontId="1" fillId="0" borderId="0" xfId="0" applyNumberFormat="1" applyFont="1" applyBorder="1" applyAlignment="1" applyProtection="1">
      <alignment horizontal="left"/>
    </xf>
    <xf numFmtId="14" fontId="19" fillId="0" borderId="42" xfId="0" applyNumberFormat="1" applyFont="1" applyBorder="1" applyAlignment="1">
      <alignment horizontal="right"/>
    </xf>
    <xf numFmtId="0" fontId="9" fillId="0" borderId="0" xfId="0" applyFont="1" applyAlignment="1">
      <alignment horizontal="center"/>
    </xf>
    <xf numFmtId="165" fontId="9" fillId="0" borderId="0" xfId="0" applyNumberFormat="1" applyFont="1" applyAlignment="1">
      <alignment horizontal="center"/>
    </xf>
    <xf numFmtId="222" fontId="76" fillId="0" borderId="0" xfId="2" applyNumberFormat="1" applyFont="1" applyBorder="1" applyAlignment="1" applyProtection="1">
      <alignment horizontal="centerContinuous"/>
    </xf>
    <xf numFmtId="16" fontId="2" fillId="0" borderId="0" xfId="0" quotePrefix="1" applyNumberFormat="1" applyFont="1"/>
    <xf numFmtId="290" fontId="9" fillId="6" borderId="22" xfId="0" applyNumberFormat="1" applyFont="1" applyFill="1" applyBorder="1" applyAlignment="1">
      <alignment horizontal="left"/>
    </xf>
    <xf numFmtId="290" fontId="9" fillId="6" borderId="25" xfId="0" applyNumberFormat="1" applyFont="1" applyFill="1" applyBorder="1" applyAlignment="1">
      <alignment horizontal="left"/>
    </xf>
    <xf numFmtId="290" fontId="9" fillId="6" borderId="27" xfId="0" applyNumberFormat="1" applyFont="1" applyFill="1" applyBorder="1" applyAlignment="1">
      <alignment horizontal="left"/>
    </xf>
    <xf numFmtId="177" fontId="2" fillId="10" borderId="0" xfId="2" applyNumberFormat="1" applyFont="1" applyFill="1" applyBorder="1" applyProtection="1">
      <protection locked="0"/>
    </xf>
    <xf numFmtId="14" fontId="2" fillId="0" borderId="0" xfId="14" applyNumberFormat="1" applyFont="1" applyProtection="1"/>
    <xf numFmtId="0" fontId="9" fillId="0" borderId="0" xfId="0" applyFont="1" applyAlignment="1">
      <alignment horizontal="centerContinuous"/>
    </xf>
    <xf numFmtId="0" fontId="77" fillId="0" borderId="0" xfId="0" applyFont="1" applyBorder="1" applyAlignment="1">
      <alignment horizontal="center" vertical="top"/>
    </xf>
    <xf numFmtId="0" fontId="11" fillId="0" borderId="0" xfId="2" applyNumberFormat="1" applyFont="1"/>
    <xf numFmtId="164" fontId="0" fillId="0" borderId="0" xfId="2" applyNumberFormat="1" applyFont="1"/>
    <xf numFmtId="16" fontId="2" fillId="0" borderId="0" xfId="0" applyNumberFormat="1" applyFont="1"/>
    <xf numFmtId="0" fontId="2" fillId="8" borderId="44" xfId="0" applyFont="1" applyFill="1" applyBorder="1"/>
    <xf numFmtId="0" fontId="2" fillId="8" borderId="23" xfId="0" applyFont="1" applyFill="1" applyBorder="1"/>
    <xf numFmtId="0" fontId="9" fillId="8" borderId="24" xfId="0" applyFont="1" applyFill="1" applyBorder="1" applyAlignment="1">
      <alignment horizontal="center"/>
    </xf>
    <xf numFmtId="0" fontId="9" fillId="8" borderId="32" xfId="0" applyFont="1" applyFill="1" applyBorder="1" applyAlignment="1">
      <alignment horizontal="center"/>
    </xf>
    <xf numFmtId="0" fontId="9" fillId="8" borderId="28" xfId="0" applyFont="1" applyFill="1" applyBorder="1"/>
    <xf numFmtId="38" fontId="2" fillId="8" borderId="0" xfId="0" applyNumberFormat="1" applyFont="1" applyFill="1" applyBorder="1" applyAlignment="1">
      <alignment horizontal="center"/>
    </xf>
    <xf numFmtId="38" fontId="2" fillId="8" borderId="33" xfId="0" applyNumberFormat="1" applyFont="1" applyFill="1" applyBorder="1" applyAlignment="1">
      <alignment horizontal="center"/>
    </xf>
    <xf numFmtId="38" fontId="9" fillId="8" borderId="3" xfId="0" applyNumberFormat="1" applyFont="1" applyFill="1" applyBorder="1" applyAlignment="1">
      <alignment horizontal="center"/>
    </xf>
    <xf numFmtId="38" fontId="9" fillId="8" borderId="1" xfId="0" applyNumberFormat="1" applyFont="1" applyFill="1" applyBorder="1" applyAlignment="1">
      <alignment horizontal="center"/>
    </xf>
    <xf numFmtId="38" fontId="2" fillId="0" borderId="0" xfId="0" applyNumberFormat="1" applyFont="1" applyAlignment="1">
      <alignment horizontal="center"/>
    </xf>
    <xf numFmtId="288" fontId="9" fillId="11" borderId="23" xfId="0" applyNumberFormat="1" applyFont="1" applyFill="1" applyBorder="1" applyAlignment="1">
      <alignment horizontal="center"/>
    </xf>
    <xf numFmtId="288" fontId="9" fillId="11" borderId="24" xfId="0" applyNumberFormat="1" applyFont="1" applyFill="1" applyBorder="1" applyAlignment="1">
      <alignment horizontal="center"/>
    </xf>
    <xf numFmtId="288" fontId="9" fillId="11" borderId="45" xfId="0" applyNumberFormat="1" applyFont="1" applyFill="1" applyBorder="1" applyAlignment="1">
      <alignment horizontal="center"/>
    </xf>
    <xf numFmtId="288" fontId="9" fillId="11" borderId="32" xfId="0" applyNumberFormat="1" applyFont="1" applyFill="1" applyBorder="1" applyAlignment="1">
      <alignment horizontal="center"/>
    </xf>
    <xf numFmtId="288" fontId="9" fillId="11" borderId="26" xfId="0" applyNumberFormat="1" applyFont="1" applyFill="1" applyBorder="1" applyAlignment="1">
      <alignment horizontal="center"/>
    </xf>
    <xf numFmtId="288" fontId="9" fillId="11" borderId="0" xfId="0" applyNumberFormat="1" applyFont="1" applyFill="1" applyBorder="1" applyAlignment="1">
      <alignment horizontal="center"/>
    </xf>
    <xf numFmtId="288" fontId="9" fillId="11" borderId="46" xfId="0" applyNumberFormat="1" applyFont="1" applyFill="1" applyBorder="1" applyAlignment="1">
      <alignment horizontal="center"/>
    </xf>
    <xf numFmtId="288" fontId="9" fillId="11" borderId="33" xfId="0" applyNumberFormat="1" applyFont="1" applyFill="1" applyBorder="1" applyAlignment="1">
      <alignment horizontal="center"/>
    </xf>
    <xf numFmtId="288" fontId="9" fillId="11" borderId="28" xfId="0" applyNumberFormat="1" applyFont="1" applyFill="1" applyBorder="1" applyAlignment="1">
      <alignment horizontal="center"/>
    </xf>
    <xf numFmtId="288" fontId="9" fillId="11" borderId="3" xfId="0" applyNumberFormat="1" applyFont="1" applyFill="1" applyBorder="1" applyAlignment="1">
      <alignment horizontal="center"/>
    </xf>
    <xf numFmtId="288" fontId="9" fillId="11" borderId="47" xfId="0" applyNumberFormat="1" applyFont="1" applyFill="1" applyBorder="1" applyAlignment="1">
      <alignment horizontal="center"/>
    </xf>
    <xf numFmtId="288" fontId="9" fillId="11" borderId="1" xfId="0" applyNumberFormat="1" applyFont="1" applyFill="1" applyBorder="1" applyAlignment="1">
      <alignment horizontal="center"/>
    </xf>
    <xf numFmtId="288" fontId="9" fillId="11" borderId="48" xfId="0" applyNumberFormat="1" applyFont="1" applyFill="1" applyBorder="1" applyAlignment="1">
      <alignment horizontal="center"/>
    </xf>
    <xf numFmtId="288" fontId="9" fillId="11" borderId="49" xfId="0" applyNumberFormat="1" applyFont="1" applyFill="1" applyBorder="1" applyAlignment="1">
      <alignment horizontal="center"/>
    </xf>
    <xf numFmtId="288" fontId="9" fillId="11" borderId="50" xfId="0" applyNumberFormat="1" applyFont="1" applyFill="1" applyBorder="1" applyAlignment="1">
      <alignment horizontal="center"/>
    </xf>
    <xf numFmtId="288" fontId="9" fillId="11" borderId="22" xfId="0" applyNumberFormat="1" applyFont="1" applyFill="1" applyBorder="1" applyAlignment="1">
      <alignment horizontal="center"/>
    </xf>
    <xf numFmtId="288" fontId="9" fillId="11" borderId="25" xfId="0" applyNumberFormat="1" applyFont="1" applyFill="1" applyBorder="1" applyAlignment="1">
      <alignment horizontal="center"/>
    </xf>
    <xf numFmtId="288" fontId="9" fillId="11" borderId="27" xfId="0" applyNumberFormat="1" applyFont="1" applyFill="1" applyBorder="1" applyAlignment="1">
      <alignment horizontal="center"/>
    </xf>
    <xf numFmtId="38" fontId="78" fillId="8" borderId="0" xfId="0" applyNumberFormat="1" applyFont="1" applyFill="1" applyBorder="1" applyAlignment="1">
      <alignment horizontal="center"/>
    </xf>
    <xf numFmtId="38" fontId="9" fillId="0" borderId="0" xfId="0" applyNumberFormat="1" applyFont="1" applyAlignment="1">
      <alignment horizontal="center"/>
    </xf>
    <xf numFmtId="167" fontId="10" fillId="0" borderId="0" xfId="0" applyNumberFormat="1" applyFont="1" applyFill="1" applyBorder="1" applyProtection="1"/>
    <xf numFmtId="0" fontId="79" fillId="0" borderId="0" xfId="0" applyFont="1"/>
    <xf numFmtId="164" fontId="13" fillId="0" borderId="0" xfId="2" applyNumberFormat="1" applyFont="1" applyBorder="1" applyProtection="1"/>
    <xf numFmtId="181" fontId="2" fillId="0" borderId="0" xfId="0" applyNumberFormat="1" applyFont="1" applyFill="1" applyBorder="1"/>
    <xf numFmtId="181" fontId="2" fillId="0" borderId="0" xfId="0" applyNumberFormat="1" applyFont="1" applyBorder="1"/>
    <xf numFmtId="173" fontId="2" fillId="0" borderId="0" xfId="2" applyNumberFormat="1" applyFont="1" applyAlignment="1">
      <alignment horizontal="center"/>
    </xf>
    <xf numFmtId="38" fontId="80" fillId="0" borderId="0" xfId="2" applyNumberFormat="1" applyFont="1" applyAlignment="1">
      <alignment horizontal="center"/>
    </xf>
    <xf numFmtId="0" fontId="16" fillId="0" borderId="0" xfId="0" applyFont="1" applyBorder="1" applyAlignment="1">
      <alignment horizontal="centerContinuous"/>
    </xf>
    <xf numFmtId="0" fontId="2" fillId="0" borderId="51" xfId="0" applyFont="1" applyBorder="1" applyAlignment="1">
      <alignment horizontal="center"/>
    </xf>
    <xf numFmtId="0" fontId="2" fillId="0" borderId="52" xfId="0" applyFont="1" applyBorder="1" applyAlignment="1">
      <alignment horizontal="center"/>
    </xf>
    <xf numFmtId="0" fontId="29" fillId="0" borderId="0" xfId="0" applyFont="1"/>
    <xf numFmtId="0" fontId="2" fillId="0" borderId="5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0" fontId="2" fillId="0" borderId="5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5" xfId="0" applyFont="1" applyBorder="1" applyAlignment="1">
      <alignment horizontal="centerContinuous"/>
    </xf>
    <xf numFmtId="288" fontId="2" fillId="0" borderId="0" xfId="0" applyNumberFormat="1" applyFont="1"/>
    <xf numFmtId="167" fontId="2" fillId="0" borderId="0" xfId="0" applyNumberFormat="1" applyFont="1" applyBorder="1"/>
    <xf numFmtId="15" fontId="2" fillId="0" borderId="0" xfId="0" applyNumberFormat="1" applyFont="1"/>
    <xf numFmtId="164" fontId="2" fillId="0" borderId="0" xfId="0" applyNumberFormat="1" applyFont="1"/>
    <xf numFmtId="188" fontId="10" fillId="0" borderId="0" xfId="0" applyNumberFormat="1" applyFont="1" applyBorder="1" applyProtection="1"/>
    <xf numFmtId="167" fontId="10" fillId="0" borderId="0" xfId="0" applyNumberFormat="1" applyFont="1" applyFill="1" applyBorder="1" applyProtection="1">
      <protection locked="0"/>
    </xf>
    <xf numFmtId="181" fontId="10" fillId="0" borderId="0" xfId="0" applyNumberFormat="1" applyFont="1" applyFill="1" applyBorder="1" applyProtection="1">
      <protection locked="0"/>
    </xf>
    <xf numFmtId="173" fontId="2" fillId="0" borderId="0" xfId="2" applyNumberFormat="1" applyFont="1"/>
    <xf numFmtId="165" fontId="2" fillId="0" borderId="0" xfId="0" applyNumberFormat="1" applyFont="1"/>
    <xf numFmtId="0" fontId="9" fillId="12" borderId="56" xfId="0" applyFont="1" applyFill="1" applyBorder="1" applyAlignment="1">
      <alignment horizontal="right"/>
    </xf>
    <xf numFmtId="0" fontId="9" fillId="6" borderId="57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center"/>
    </xf>
    <xf numFmtId="0" fontId="9" fillId="12" borderId="58" xfId="0" applyFont="1" applyFill="1" applyBorder="1" applyAlignment="1">
      <alignment horizontal="right"/>
    </xf>
    <xf numFmtId="0" fontId="9" fillId="6" borderId="59" xfId="0" applyFont="1" applyFill="1" applyBorder="1" applyAlignment="1">
      <alignment horizontal="center"/>
    </xf>
    <xf numFmtId="0" fontId="9" fillId="12" borderId="60" xfId="0" applyFont="1" applyFill="1" applyBorder="1" applyAlignment="1">
      <alignment horizontal="right"/>
    </xf>
    <xf numFmtId="0" fontId="9" fillId="6" borderId="61" xfId="0" applyFont="1" applyFill="1" applyBorder="1" applyAlignment="1">
      <alignment horizontal="center"/>
    </xf>
    <xf numFmtId="0" fontId="9" fillId="0" borderId="43" xfId="0" applyFont="1" applyFill="1" applyBorder="1" applyAlignment="1">
      <alignment horizontal="right"/>
    </xf>
    <xf numFmtId="0" fontId="9" fillId="0" borderId="43" xfId="0" applyFont="1" applyFill="1" applyBorder="1" applyAlignment="1">
      <alignment horizontal="center"/>
    </xf>
    <xf numFmtId="0" fontId="0" fillId="0" borderId="43" xfId="0" applyFill="1" applyBorder="1"/>
    <xf numFmtId="296" fontId="8" fillId="12" borderId="10" xfId="0" applyNumberFormat="1" applyFont="1" applyFill="1" applyBorder="1" applyAlignment="1">
      <alignment horizontal="centerContinuous" vertical="center"/>
    </xf>
    <xf numFmtId="296" fontId="8" fillId="12" borderId="43" xfId="0" applyNumberFormat="1" applyFont="1" applyFill="1" applyBorder="1" applyAlignment="1">
      <alignment horizontal="centerContinuous" vertical="center"/>
    </xf>
    <xf numFmtId="296" fontId="8" fillId="12" borderId="14" xfId="0" applyNumberFormat="1" applyFont="1" applyFill="1" applyBorder="1" applyAlignment="1">
      <alignment horizontal="centerContinuous" vertical="center"/>
    </xf>
    <xf numFmtId="49" fontId="8" fillId="12" borderId="10" xfId="0" applyNumberFormat="1" applyFont="1" applyFill="1" applyBorder="1" applyAlignment="1">
      <alignment horizontal="centerContinuous" vertical="center"/>
    </xf>
    <xf numFmtId="49" fontId="8" fillId="12" borderId="43" xfId="0" applyNumberFormat="1" applyFont="1" applyFill="1" applyBorder="1" applyAlignment="1">
      <alignment horizontal="centerContinuous" vertical="center"/>
    </xf>
    <xf numFmtId="49" fontId="8" fillId="12" borderId="14" xfId="0" applyNumberFormat="1" applyFont="1" applyFill="1" applyBorder="1" applyAlignment="1">
      <alignment horizontal="centerContinuous"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296" fontId="9" fillId="6" borderId="12" xfId="0" applyNumberFormat="1" applyFont="1" applyFill="1" applyBorder="1" applyAlignment="1">
      <alignment horizontal="center" vertical="top" wrapText="1"/>
    </xf>
    <xf numFmtId="296" fontId="9" fillId="6" borderId="0" xfId="0" applyNumberFormat="1" applyFont="1" applyFill="1" applyBorder="1" applyAlignment="1">
      <alignment horizontal="center" vertical="top" wrapText="1"/>
    </xf>
    <xf numFmtId="176" fontId="9" fillId="6" borderId="12" xfId="0" applyNumberFormat="1" applyFont="1" applyFill="1" applyBorder="1" applyAlignment="1">
      <alignment horizontal="center"/>
    </xf>
    <xf numFmtId="176" fontId="2" fillId="6" borderId="62" xfId="0" applyNumberFormat="1" applyFont="1" applyFill="1" applyBorder="1"/>
    <xf numFmtId="176" fontId="9" fillId="6" borderId="62" xfId="0" applyNumberFormat="1" applyFont="1" applyFill="1" applyBorder="1" applyAlignment="1">
      <alignment horizontal="centerContinuous"/>
    </xf>
    <xf numFmtId="176" fontId="9" fillId="6" borderId="11" xfId="0" applyNumberFormat="1" applyFont="1" applyFill="1" applyBorder="1" applyAlignment="1">
      <alignment horizontal="centerContinuous"/>
    </xf>
    <xf numFmtId="296" fontId="9" fillId="6" borderId="10" xfId="0" applyNumberFormat="1" applyFont="1" applyFill="1" applyBorder="1" applyAlignment="1">
      <alignment horizontal="center" vertical="top" wrapText="1"/>
    </xf>
    <xf numFmtId="296" fontId="9" fillId="6" borderId="43" xfId="0" applyNumberFormat="1" applyFont="1" applyFill="1" applyBorder="1" applyAlignment="1">
      <alignment horizontal="center" vertical="top" wrapText="1"/>
    </xf>
    <xf numFmtId="176" fontId="9" fillId="6" borderId="43" xfId="0" applyNumberFormat="1" applyFont="1" applyFill="1" applyBorder="1" applyAlignment="1">
      <alignment horizontal="center"/>
    </xf>
    <xf numFmtId="176" fontId="9" fillId="6" borderId="14" xfId="0" applyNumberFormat="1" applyFont="1" applyFill="1" applyBorder="1" applyAlignment="1">
      <alignment horizontal="center"/>
    </xf>
    <xf numFmtId="176" fontId="9" fillId="6" borderId="10" xfId="0" applyNumberFormat="1" applyFont="1" applyFill="1" applyBorder="1" applyAlignment="1">
      <alignment horizontal="center"/>
    </xf>
    <xf numFmtId="4" fontId="9" fillId="6" borderId="63" xfId="0" applyNumberFormat="1" applyFont="1" applyFill="1" applyBorder="1" applyAlignment="1">
      <alignment horizontal="right"/>
    </xf>
    <xf numFmtId="4" fontId="9" fillId="6" borderId="64" xfId="0" applyNumberFormat="1" applyFont="1" applyFill="1" applyBorder="1" applyAlignment="1">
      <alignment horizontal="right"/>
    </xf>
    <xf numFmtId="4" fontId="9" fillId="6" borderId="65" xfId="0" applyNumberFormat="1" applyFont="1" applyFill="1" applyBorder="1" applyAlignment="1">
      <alignment horizontal="right"/>
    </xf>
    <xf numFmtId="0" fontId="9" fillId="0" borderId="0" xfId="0" applyFont="1" applyAlignment="1">
      <alignment horizontal="center" vertical="top"/>
    </xf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14" fontId="0" fillId="0" borderId="66" xfId="0" applyNumberFormat="1" applyBorder="1"/>
    <xf numFmtId="14" fontId="0" fillId="0" borderId="30" xfId="0" applyNumberFormat="1" applyBorder="1"/>
    <xf numFmtId="0" fontId="0" fillId="0" borderId="70" xfId="0" pivotButton="1" applyBorder="1"/>
    <xf numFmtId="14" fontId="0" fillId="0" borderId="71" xfId="0" applyNumberFormat="1" applyBorder="1"/>
    <xf numFmtId="38" fontId="0" fillId="0" borderId="66" xfId="0" applyNumberFormat="1" applyBorder="1"/>
    <xf numFmtId="38" fontId="0" fillId="0" borderId="67" xfId="0" applyNumberFormat="1" applyBorder="1"/>
    <xf numFmtId="38" fontId="0" fillId="0" borderId="69" xfId="0" applyNumberFormat="1" applyBorder="1"/>
    <xf numFmtId="38" fontId="0" fillId="0" borderId="30" xfId="0" applyNumberFormat="1" applyBorder="1"/>
    <xf numFmtId="38" fontId="0" fillId="0" borderId="0" xfId="0" applyNumberFormat="1"/>
    <xf numFmtId="38" fontId="0" fillId="0" borderId="72" xfId="0" applyNumberFormat="1" applyBorder="1"/>
    <xf numFmtId="38" fontId="0" fillId="0" borderId="71" xfId="0" applyNumberFormat="1" applyBorder="1"/>
    <xf numFmtId="38" fontId="0" fillId="0" borderId="73" xfId="0" applyNumberFormat="1" applyBorder="1"/>
    <xf numFmtId="38" fontId="0" fillId="0" borderId="70" xfId="0" applyNumberFormat="1" applyBorder="1"/>
    <xf numFmtId="181" fontId="2" fillId="0" borderId="0" xfId="0" applyNumberFormat="1" applyFont="1" applyFill="1" applyBorder="1" applyProtection="1"/>
    <xf numFmtId="164" fontId="81" fillId="0" borderId="0" xfId="2" applyNumberFormat="1" applyFont="1" applyBorder="1" applyProtection="1">
      <protection locked="0"/>
    </xf>
    <xf numFmtId="38" fontId="2" fillId="13" borderId="0" xfId="0" applyNumberFormat="1" applyFont="1" applyFill="1" applyBorder="1" applyAlignment="1">
      <alignment horizontal="center"/>
    </xf>
    <xf numFmtId="16" fontId="2" fillId="0" borderId="0" xfId="0" applyNumberFormat="1" applyFont="1" applyAlignment="1">
      <alignment horizontal="center"/>
    </xf>
    <xf numFmtId="37" fontId="9" fillId="0" borderId="0" xfId="2" applyNumberFormat="1" applyFont="1" applyAlignment="1">
      <alignment horizontal="center"/>
    </xf>
    <xf numFmtId="0" fontId="2" fillId="0" borderId="13" xfId="14" applyFont="1" applyBorder="1"/>
    <xf numFmtId="181" fontId="10" fillId="0" borderId="0" xfId="0" applyNumberFormat="1" applyFont="1" applyBorder="1" applyAlignment="1" applyProtection="1">
      <alignment horizontal="left"/>
    </xf>
    <xf numFmtId="0" fontId="10" fillId="0" borderId="0" xfId="0" quotePrefix="1" applyFont="1" applyBorder="1"/>
    <xf numFmtId="38" fontId="2" fillId="8" borderId="74" xfId="0" applyNumberFormat="1" applyFont="1" applyFill="1" applyBorder="1" applyAlignment="1">
      <alignment horizontal="center"/>
    </xf>
    <xf numFmtId="38" fontId="2" fillId="13" borderId="74" xfId="0" applyNumberFormat="1" applyFont="1" applyFill="1" applyBorder="1" applyAlignment="1">
      <alignment horizontal="center"/>
    </xf>
    <xf numFmtId="38" fontId="2" fillId="8" borderId="75" xfId="0" applyNumberFormat="1" applyFont="1" applyFill="1" applyBorder="1" applyAlignment="1">
      <alignment horizontal="center"/>
    </xf>
    <xf numFmtId="1" fontId="2" fillId="0" borderId="0" xfId="0" applyNumberFormat="1" applyFont="1"/>
    <xf numFmtId="0" fontId="10" fillId="0" borderId="0" xfId="0" applyNumberFormat="1" applyFont="1" applyBorder="1" applyProtection="1"/>
    <xf numFmtId="181" fontId="2" fillId="14" borderId="0" xfId="0" applyNumberFormat="1" applyFont="1" applyFill="1" applyBorder="1" applyProtection="1"/>
    <xf numFmtId="38" fontId="82" fillId="0" borderId="0" xfId="0" applyNumberFormat="1" applyFont="1" applyAlignment="1">
      <alignment horizontal="center"/>
    </xf>
    <xf numFmtId="182" fontId="10" fillId="10" borderId="0" xfId="0" applyNumberFormat="1" applyFont="1" applyFill="1" applyBorder="1" applyAlignment="1" applyProtection="1">
      <alignment horizontal="left"/>
    </xf>
    <xf numFmtId="288" fontId="2" fillId="0" borderId="0" xfId="0" applyNumberFormat="1" applyFont="1" applyBorder="1"/>
    <xf numFmtId="288" fontId="9" fillId="0" borderId="0" xfId="0" applyNumberFormat="1" applyFont="1" applyBorder="1" applyAlignment="1">
      <alignment horizontal="center"/>
    </xf>
    <xf numFmtId="173" fontId="9" fillId="0" borderId="0" xfId="2" applyNumberFormat="1" applyFont="1"/>
    <xf numFmtId="173" fontId="18" fillId="6" borderId="28" xfId="2" applyNumberFormat="1" applyFont="1" applyFill="1" applyBorder="1" applyAlignment="1" applyProtection="1">
      <alignment horizontal="right"/>
    </xf>
    <xf numFmtId="0" fontId="17" fillId="6" borderId="27" xfId="0" applyFont="1" applyFill="1" applyBorder="1" applyAlignment="1">
      <alignment horizontal="center"/>
    </xf>
    <xf numFmtId="0" fontId="0" fillId="6" borderId="76" xfId="0" applyFill="1" applyBorder="1"/>
    <xf numFmtId="0" fontId="17" fillId="6" borderId="34" xfId="0" applyFont="1" applyFill="1" applyBorder="1" applyAlignment="1">
      <alignment horizontal="center"/>
    </xf>
    <xf numFmtId="0" fontId="17" fillId="7" borderId="42" xfId="0" applyFont="1" applyFill="1" applyBorder="1" applyAlignment="1">
      <alignment horizontal="center"/>
    </xf>
    <xf numFmtId="173" fontId="18" fillId="7" borderId="28" xfId="2" applyNumberFormat="1" applyFont="1" applyFill="1" applyBorder="1" applyAlignment="1" applyProtection="1">
      <alignment horizontal="right"/>
    </xf>
    <xf numFmtId="173" fontId="18" fillId="7" borderId="23" xfId="2" applyNumberFormat="1" applyFont="1" applyFill="1" applyBorder="1" applyAlignment="1" applyProtection="1">
      <alignment horizontal="right"/>
    </xf>
    <xf numFmtId="0" fontId="2" fillId="7" borderId="25" xfId="0" applyFont="1" applyFill="1" applyBorder="1"/>
    <xf numFmtId="0" fontId="17" fillId="7" borderId="76" xfId="0" applyFont="1" applyFill="1" applyBorder="1" applyAlignment="1">
      <alignment horizontal="center"/>
    </xf>
    <xf numFmtId="17" fontId="9" fillId="0" borderId="0" xfId="0" applyNumberFormat="1" applyFont="1"/>
    <xf numFmtId="0" fontId="9" fillId="6" borderId="22" xfId="0" applyFont="1" applyFill="1" applyBorder="1"/>
    <xf numFmtId="17" fontId="9" fillId="6" borderId="25" xfId="0" applyNumberFormat="1" applyFont="1" applyFill="1" applyBorder="1"/>
    <xf numFmtId="17" fontId="9" fillId="6" borderId="25" xfId="0" quotePrefix="1" applyNumberFormat="1" applyFont="1" applyFill="1" applyBorder="1"/>
    <xf numFmtId="17" fontId="9" fillId="6" borderId="27" xfId="0" quotePrefix="1" applyNumberFormat="1" applyFont="1" applyFill="1" applyBorder="1"/>
    <xf numFmtId="164" fontId="10" fillId="0" borderId="0" xfId="0" applyNumberFormat="1" applyFont="1" applyBorder="1"/>
    <xf numFmtId="297" fontId="82" fillId="0" borderId="0" xfId="0" applyNumberFormat="1" applyFont="1" applyAlignment="1">
      <alignment horizontal="center"/>
    </xf>
    <xf numFmtId="173" fontId="9" fillId="7" borderId="0" xfId="0" applyNumberFormat="1" applyFont="1" applyFill="1" applyBorder="1"/>
    <xf numFmtId="173" fontId="9" fillId="7" borderId="0" xfId="2" applyNumberFormat="1" applyFont="1" applyFill="1" applyBorder="1"/>
    <xf numFmtId="173" fontId="18" fillId="6" borderId="26" xfId="2" applyNumberFormat="1" applyFont="1" applyFill="1" applyBorder="1" applyAlignment="1" applyProtection="1">
      <alignment horizontal="right"/>
    </xf>
    <xf numFmtId="173" fontId="18" fillId="6" borderId="23" xfId="2" applyNumberFormat="1" applyFont="1" applyFill="1" applyBorder="1" applyAlignment="1" applyProtection="1">
      <alignment horizontal="right"/>
    </xf>
    <xf numFmtId="173" fontId="18" fillId="6" borderId="33" xfId="2" applyNumberFormat="1" applyFont="1" applyFill="1" applyBorder="1" applyAlignment="1" applyProtection="1">
      <alignment horizontal="right"/>
    </xf>
    <xf numFmtId="173" fontId="18" fillId="6" borderId="32" xfId="2" applyNumberFormat="1" applyFont="1" applyFill="1" applyBorder="1" applyAlignment="1" applyProtection="1">
      <alignment horizontal="right"/>
    </xf>
    <xf numFmtId="173" fontId="18" fillId="6" borderId="1" xfId="2" applyNumberFormat="1" applyFont="1" applyFill="1" applyBorder="1" applyAlignment="1" applyProtection="1">
      <alignment horizontal="right"/>
    </xf>
    <xf numFmtId="229" fontId="17" fillId="6" borderId="25" xfId="0" applyNumberFormat="1" applyFont="1" applyFill="1" applyBorder="1" applyAlignment="1">
      <alignment horizontal="center"/>
    </xf>
    <xf numFmtId="0" fontId="2" fillId="6" borderId="27" xfId="0" applyFont="1" applyFill="1" applyBorder="1"/>
    <xf numFmtId="173" fontId="18" fillId="7" borderId="26" xfId="2" applyNumberFormat="1" applyFont="1" applyFill="1" applyBorder="1" applyAlignment="1" applyProtection="1">
      <alignment horizontal="right"/>
    </xf>
    <xf numFmtId="173" fontId="9" fillId="7" borderId="25" xfId="2" applyNumberFormat="1" applyFont="1" applyFill="1" applyBorder="1"/>
    <xf numFmtId="173" fontId="17" fillId="7" borderId="25" xfId="0" applyNumberFormat="1" applyFont="1" applyFill="1" applyBorder="1"/>
    <xf numFmtId="0" fontId="2" fillId="7" borderId="27" xfId="0" applyFont="1" applyFill="1" applyBorder="1"/>
    <xf numFmtId="173" fontId="31" fillId="6" borderId="25" xfId="0" applyNumberFormat="1" applyFont="1" applyFill="1" applyBorder="1"/>
    <xf numFmtId="288" fontId="2" fillId="0" borderId="0" xfId="0" applyNumberFormat="1" applyFont="1" applyAlignment="1">
      <alignment horizontal="center"/>
    </xf>
    <xf numFmtId="1" fontId="2" fillId="0" borderId="0" xfId="0" quotePrefix="1" applyNumberFormat="1" applyFont="1"/>
    <xf numFmtId="38" fontId="9" fillId="0" borderId="0" xfId="0" applyNumberFormat="1" applyFont="1"/>
    <xf numFmtId="38" fontId="82" fillId="0" borderId="0" xfId="0" applyNumberFormat="1" applyFont="1" applyBorder="1" applyAlignment="1">
      <alignment horizontal="center"/>
    </xf>
    <xf numFmtId="173" fontId="31" fillId="8" borderId="25" xfId="0" applyNumberFormat="1" applyFont="1" applyFill="1" applyBorder="1"/>
    <xf numFmtId="0" fontId="2" fillId="8" borderId="25" xfId="0" applyFont="1" applyFill="1" applyBorder="1"/>
    <xf numFmtId="173" fontId="17" fillId="8" borderId="25" xfId="0" applyNumberFormat="1" applyFont="1" applyFill="1" applyBorder="1"/>
    <xf numFmtId="229" fontId="17" fillId="8" borderId="25" xfId="0" applyNumberFormat="1" applyFont="1" applyFill="1" applyBorder="1" applyAlignment="1">
      <alignment horizontal="center"/>
    </xf>
    <xf numFmtId="0" fontId="2" fillId="8" borderId="27" xfId="0" applyFont="1" applyFill="1" applyBorder="1"/>
    <xf numFmtId="164" fontId="2" fillId="5" borderId="0" xfId="0" applyNumberFormat="1" applyFont="1" applyFill="1"/>
    <xf numFmtId="181" fontId="10" fillId="5" borderId="0" xfId="0" applyNumberFormat="1" applyFont="1" applyFill="1" applyBorder="1" applyProtection="1"/>
    <xf numFmtId="164" fontId="10" fillId="5" borderId="0" xfId="0" applyNumberFormat="1" applyFont="1" applyFill="1" applyBorder="1" applyProtection="1"/>
    <xf numFmtId="0" fontId="2" fillId="5" borderId="0" xfId="0" applyFont="1" applyFill="1"/>
    <xf numFmtId="0" fontId="10" fillId="5" borderId="0" xfId="0" applyFont="1" applyFill="1" applyBorder="1" applyAlignment="1">
      <alignment horizontal="right"/>
    </xf>
    <xf numFmtId="0" fontId="10" fillId="5" borderId="0" xfId="0" applyFont="1" applyFill="1" applyBorder="1"/>
    <xf numFmtId="167" fontId="10" fillId="5" borderId="0" xfId="0" applyNumberFormat="1" applyFont="1" applyFill="1" applyBorder="1" applyAlignment="1" applyProtection="1">
      <alignment horizontal="right"/>
    </xf>
    <xf numFmtId="0" fontId="2" fillId="5" borderId="0" xfId="0" applyFont="1" applyFill="1" applyAlignment="1">
      <alignment horizontal="right"/>
    </xf>
    <xf numFmtId="0" fontId="77" fillId="5" borderId="0" xfId="0" applyFont="1" applyFill="1" applyBorder="1" applyAlignment="1">
      <alignment horizontal="center" vertical="top"/>
    </xf>
    <xf numFmtId="0" fontId="10" fillId="5" borderId="0" xfId="0" applyFont="1" applyFill="1" applyBorder="1" applyProtection="1"/>
    <xf numFmtId="0" fontId="22" fillId="5" borderId="0" xfId="16" applyFill="1" applyBorder="1"/>
    <xf numFmtId="177" fontId="10" fillId="5" borderId="0" xfId="2" applyNumberFormat="1" applyFont="1" applyFill="1" applyBorder="1" applyAlignment="1">
      <alignment horizontal="right"/>
    </xf>
    <xf numFmtId="37" fontId="10" fillId="5" borderId="0" xfId="0" applyNumberFormat="1" applyFont="1" applyFill="1" applyBorder="1" applyProtection="1"/>
    <xf numFmtId="221" fontId="10" fillId="5" borderId="0" xfId="0" applyNumberFormat="1" applyFont="1" applyFill="1" applyBorder="1" applyProtection="1"/>
    <xf numFmtId="38" fontId="10" fillId="5" borderId="0" xfId="0" applyNumberFormat="1" applyFont="1" applyFill="1" applyBorder="1" applyProtection="1"/>
    <xf numFmtId="38" fontId="2" fillId="5" borderId="0" xfId="0" applyNumberFormat="1" applyFont="1" applyFill="1"/>
    <xf numFmtId="167" fontId="2" fillId="5" borderId="0" xfId="0" applyNumberFormat="1" applyFont="1" applyFill="1"/>
    <xf numFmtId="188" fontId="10" fillId="5" borderId="0" xfId="0" applyNumberFormat="1" applyFont="1" applyFill="1" applyBorder="1" applyProtection="1"/>
    <xf numFmtId="177" fontId="10" fillId="5" borderId="0" xfId="0" applyNumberFormat="1" applyFont="1" applyFill="1" applyBorder="1"/>
    <xf numFmtId="164" fontId="2" fillId="8" borderId="0" xfId="0" applyNumberFormat="1" applyFont="1" applyFill="1"/>
    <xf numFmtId="181" fontId="10" fillId="8" borderId="0" xfId="0" applyNumberFormat="1" applyFont="1" applyFill="1" applyBorder="1" applyProtection="1"/>
    <xf numFmtId="164" fontId="10" fillId="8" borderId="0" xfId="0" applyNumberFormat="1" applyFont="1" applyFill="1" applyBorder="1" applyProtection="1"/>
    <xf numFmtId="0" fontId="2" fillId="8" borderId="0" xfId="0" applyFont="1" applyFill="1"/>
    <xf numFmtId="0" fontId="10" fillId="8" borderId="0" xfId="0" applyFont="1" applyFill="1" applyBorder="1" applyAlignment="1">
      <alignment horizontal="right"/>
    </xf>
    <xf numFmtId="167" fontId="10" fillId="8" borderId="0" xfId="0" applyNumberFormat="1" applyFont="1" applyFill="1" applyBorder="1" applyAlignment="1" applyProtection="1">
      <alignment horizontal="right"/>
    </xf>
    <xf numFmtId="0" fontId="2" fillId="8" borderId="0" xfId="0" applyFont="1" applyFill="1" applyAlignment="1">
      <alignment horizontal="right"/>
    </xf>
    <xf numFmtId="0" fontId="77" fillId="8" borderId="0" xfId="0" applyFont="1" applyFill="1" applyBorder="1" applyAlignment="1">
      <alignment horizontal="center" vertical="top"/>
    </xf>
    <xf numFmtId="0" fontId="10" fillId="8" borderId="0" xfId="0" applyFont="1" applyFill="1" applyBorder="1" applyProtection="1"/>
    <xf numFmtId="0" fontId="22" fillId="8" borderId="0" xfId="16" applyFill="1" applyBorder="1"/>
    <xf numFmtId="177" fontId="10" fillId="8" borderId="0" xfId="2" applyNumberFormat="1" applyFont="1" applyFill="1" applyBorder="1" applyAlignment="1">
      <alignment horizontal="right"/>
    </xf>
    <xf numFmtId="37" fontId="10" fillId="8" borderId="0" xfId="0" applyNumberFormat="1" applyFont="1" applyFill="1" applyBorder="1" applyProtection="1"/>
    <xf numFmtId="0" fontId="10" fillId="8" borderId="0" xfId="0" applyFont="1" applyFill="1" applyBorder="1"/>
    <xf numFmtId="221" fontId="10" fillId="8" borderId="0" xfId="0" applyNumberFormat="1" applyFont="1" applyFill="1" applyBorder="1" applyProtection="1"/>
    <xf numFmtId="38" fontId="10" fillId="8" borderId="0" xfId="0" applyNumberFormat="1" applyFont="1" applyFill="1" applyBorder="1" applyProtection="1"/>
    <xf numFmtId="38" fontId="2" fillId="8" borderId="0" xfId="0" applyNumberFormat="1" applyFont="1" applyFill="1"/>
    <xf numFmtId="167" fontId="2" fillId="8" borderId="0" xfId="0" applyNumberFormat="1" applyFont="1" applyFill="1"/>
    <xf numFmtId="164" fontId="83" fillId="0" borderId="0" xfId="0" applyNumberFormat="1" applyFont="1" applyFill="1"/>
    <xf numFmtId="164" fontId="83" fillId="0" borderId="0" xfId="0" applyNumberFormat="1" applyFont="1" applyFill="1" applyBorder="1" applyProtection="1"/>
    <xf numFmtId="0" fontId="83" fillId="0" borderId="0" xfId="0" applyFont="1" applyFill="1"/>
    <xf numFmtId="0" fontId="83" fillId="0" borderId="0" xfId="0" applyFont="1" applyFill="1" applyBorder="1"/>
    <xf numFmtId="181" fontId="83" fillId="0" borderId="0" xfId="0" applyNumberFormat="1" applyFont="1" applyFill="1" applyBorder="1" applyAlignment="1" applyProtection="1">
      <alignment horizontal="left"/>
    </xf>
    <xf numFmtId="0" fontId="84" fillId="0" borderId="0" xfId="0" applyFont="1" applyFill="1" applyBorder="1" applyAlignment="1">
      <alignment horizontal="center" vertical="top"/>
    </xf>
    <xf numFmtId="181" fontId="83" fillId="0" borderId="0" xfId="0" applyNumberFormat="1" applyFont="1" applyFill="1" applyBorder="1"/>
    <xf numFmtId="177" fontId="83" fillId="0" borderId="0" xfId="2" applyNumberFormat="1" applyFont="1" applyFill="1" applyBorder="1" applyAlignment="1">
      <alignment horizontal="right"/>
    </xf>
    <xf numFmtId="181" fontId="83" fillId="0" borderId="0" xfId="0" applyNumberFormat="1" applyFont="1" applyFill="1" applyBorder="1" applyProtection="1"/>
    <xf numFmtId="0" fontId="83" fillId="0" borderId="0" xfId="0" applyFont="1" applyFill="1" applyBorder="1" applyAlignment="1">
      <alignment horizontal="right"/>
    </xf>
    <xf numFmtId="181" fontId="83" fillId="0" borderId="0" xfId="0" applyNumberFormat="1" applyFont="1" applyFill="1" applyBorder="1" applyAlignment="1" applyProtection="1">
      <alignment horizontal="right"/>
    </xf>
    <xf numFmtId="221" fontId="83" fillId="0" borderId="0" xfId="0" applyNumberFormat="1" applyFont="1" applyFill="1" applyBorder="1" applyProtection="1"/>
    <xf numFmtId="38" fontId="83" fillId="0" borderId="0" xfId="0" applyNumberFormat="1" applyFont="1" applyFill="1" applyBorder="1"/>
    <xf numFmtId="0" fontId="85" fillId="0" borderId="0" xfId="14" applyFont="1" applyBorder="1"/>
    <xf numFmtId="174" fontId="10" fillId="0" borderId="0" xfId="3" applyNumberFormat="1" applyFont="1" applyBorder="1"/>
    <xf numFmtId="173" fontId="15" fillId="0" borderId="53" xfId="2" applyNumberFormat="1" applyFont="1" applyBorder="1" applyAlignment="1" applyProtection="1">
      <alignment horizontal="left"/>
    </xf>
    <xf numFmtId="173" fontId="15" fillId="0" borderId="18" xfId="2" applyNumberFormat="1" applyFont="1" applyBorder="1" applyAlignment="1" applyProtection="1">
      <alignment horizontal="left" vertical="center"/>
    </xf>
    <xf numFmtId="173" fontId="18" fillId="0" borderId="24" xfId="2" applyNumberFormat="1" applyFont="1" applyBorder="1" applyAlignment="1" applyProtection="1">
      <alignment horizontal="right"/>
    </xf>
    <xf numFmtId="173" fontId="18" fillId="0" borderId="0" xfId="2" applyNumberFormat="1" applyFont="1" applyBorder="1" applyAlignment="1" applyProtection="1">
      <alignment horizontal="right"/>
    </xf>
    <xf numFmtId="173" fontId="18" fillId="0" borderId="3" xfId="2" applyNumberFormat="1" applyFont="1" applyBorder="1" applyAlignment="1" applyProtection="1">
      <alignment horizontal="right"/>
    </xf>
    <xf numFmtId="173" fontId="18" fillId="0" borderId="26" xfId="2" applyNumberFormat="1" applyFont="1" applyBorder="1" applyAlignment="1" applyProtection="1">
      <alignment horizontal="right"/>
    </xf>
    <xf numFmtId="173" fontId="18" fillId="0" borderId="28" xfId="2" applyNumberFormat="1" applyFont="1" applyBorder="1" applyAlignment="1" applyProtection="1">
      <alignment horizontal="right"/>
    </xf>
    <xf numFmtId="173" fontId="18" fillId="0" borderId="23" xfId="2" applyNumberFormat="1" applyFont="1" applyBorder="1" applyAlignment="1" applyProtection="1">
      <alignment horizontal="right"/>
    </xf>
    <xf numFmtId="173" fontId="2" fillId="0" borderId="15" xfId="2" applyNumberFormat="1" applyFont="1" applyBorder="1" applyAlignment="1" applyProtection="1">
      <alignment horizontal="left"/>
    </xf>
    <xf numFmtId="173" fontId="2" fillId="0" borderId="19" xfId="2" applyNumberFormat="1" applyFont="1" applyBorder="1" applyAlignment="1" applyProtection="1">
      <alignment horizontal="left" vertical="center"/>
    </xf>
    <xf numFmtId="173" fontId="15" fillId="0" borderId="15" xfId="2" applyNumberFormat="1" applyFont="1" applyBorder="1" applyAlignment="1" applyProtection="1">
      <alignment horizontal="left"/>
    </xf>
    <xf numFmtId="173" fontId="15" fillId="0" borderId="16" xfId="2" applyNumberFormat="1" applyFont="1" applyBorder="1" applyAlignment="1" applyProtection="1">
      <alignment horizontal="left"/>
    </xf>
    <xf numFmtId="173" fontId="15" fillId="0" borderId="19" xfId="2" applyNumberFormat="1" applyFont="1" applyBorder="1" applyAlignment="1" applyProtection="1">
      <alignment horizontal="left" vertical="center"/>
    </xf>
    <xf numFmtId="173" fontId="15" fillId="0" borderId="20" xfId="2" applyNumberFormat="1" applyFont="1" applyBorder="1" applyAlignment="1" applyProtection="1">
      <alignment horizontal="left" vertical="center"/>
    </xf>
    <xf numFmtId="0" fontId="2" fillId="6" borderId="24" xfId="0" applyFont="1" applyFill="1" applyBorder="1"/>
    <xf numFmtId="0" fontId="17" fillId="6" borderId="42" xfId="0" applyFont="1" applyFill="1" applyBorder="1" applyAlignment="1">
      <alignment horizontal="center"/>
    </xf>
    <xf numFmtId="14" fontId="2" fillId="0" borderId="0" xfId="0" applyNumberFormat="1" applyFont="1"/>
    <xf numFmtId="40" fontId="2" fillId="0" borderId="0" xfId="2" applyNumberFormat="1" applyFont="1"/>
    <xf numFmtId="288" fontId="2" fillId="0" borderId="0" xfId="2" applyNumberFormat="1" applyFont="1" applyAlignment="1">
      <alignment horizontal="center"/>
    </xf>
    <xf numFmtId="6" fontId="9" fillId="0" borderId="0" xfId="0" applyNumberFormat="1" applyFont="1"/>
    <xf numFmtId="217" fontId="9" fillId="0" borderId="0" xfId="3" applyNumberFormat="1" applyFont="1"/>
    <xf numFmtId="0" fontId="19" fillId="15" borderId="12" xfId="0" applyFont="1" applyFill="1" applyBorder="1"/>
    <xf numFmtId="0" fontId="19" fillId="15" borderId="62" xfId="0" applyFont="1" applyFill="1" applyBorder="1"/>
    <xf numFmtId="0" fontId="19" fillId="15" borderId="77" xfId="0" applyFont="1" applyFill="1" applyBorder="1"/>
    <xf numFmtId="0" fontId="19" fillId="15" borderId="10" xfId="0" applyFont="1" applyFill="1" applyBorder="1"/>
    <xf numFmtId="0" fontId="2" fillId="0" borderId="43" xfId="0" applyFont="1" applyBorder="1"/>
    <xf numFmtId="0" fontId="2" fillId="0" borderId="14" xfId="0" applyFont="1" applyBorder="1"/>
    <xf numFmtId="0" fontId="19" fillId="15" borderId="78" xfId="0" applyFont="1" applyFill="1" applyBorder="1"/>
    <xf numFmtId="0" fontId="19" fillId="15" borderId="11" xfId="0" applyFont="1" applyFill="1" applyBorder="1"/>
    <xf numFmtId="0" fontId="19" fillId="15" borderId="6" xfId="0" applyFont="1" applyFill="1" applyBorder="1"/>
    <xf numFmtId="0" fontId="0" fillId="15" borderId="8" xfId="0" applyFill="1" applyBorder="1"/>
    <xf numFmtId="17" fontId="19" fillId="15" borderId="79" xfId="0" applyNumberFormat="1" applyFont="1" applyFill="1" applyBorder="1"/>
    <xf numFmtId="191" fontId="0" fillId="15" borderId="0" xfId="2" applyNumberFormat="1" applyFont="1" applyFill="1" applyBorder="1"/>
    <xf numFmtId="191" fontId="19" fillId="6" borderId="79" xfId="2" applyNumberFormat="1" applyFont="1" applyFill="1" applyBorder="1" applyAlignment="1">
      <alignment horizontal="center"/>
    </xf>
    <xf numFmtId="0" fontId="19" fillId="15" borderId="5" xfId="0" applyFont="1" applyFill="1" applyBorder="1"/>
    <xf numFmtId="0" fontId="19" fillId="15" borderId="13" xfId="0" applyFont="1" applyFill="1" applyBorder="1"/>
    <xf numFmtId="0" fontId="0" fillId="15" borderId="5" xfId="0" applyFill="1" applyBorder="1"/>
    <xf numFmtId="0" fontId="19" fillId="15" borderId="14" xfId="0" applyFont="1" applyFill="1" applyBorder="1"/>
    <xf numFmtId="0" fontId="0" fillId="15" borderId="10" xfId="0" applyFill="1" applyBorder="1"/>
    <xf numFmtId="0" fontId="19" fillId="0" borderId="0" xfId="0" applyFont="1"/>
    <xf numFmtId="38" fontId="19" fillId="6" borderId="79" xfId="0" applyNumberFormat="1" applyFont="1" applyFill="1" applyBorder="1" applyAlignment="1">
      <alignment horizontal="center"/>
    </xf>
    <xf numFmtId="17" fontId="0" fillId="15" borderId="5" xfId="0" applyNumberFormat="1" applyFill="1" applyBorder="1"/>
    <xf numFmtId="43" fontId="19" fillId="6" borderId="79" xfId="2" applyNumberFormat="1" applyFont="1" applyFill="1" applyBorder="1" applyAlignment="1">
      <alignment horizontal="left"/>
    </xf>
    <xf numFmtId="0" fontId="0" fillId="14" borderId="12" xfId="0" applyFill="1" applyBorder="1"/>
    <xf numFmtId="0" fontId="0" fillId="14" borderId="62" xfId="0" applyFill="1" applyBorder="1"/>
    <xf numFmtId="0" fontId="0" fillId="14" borderId="11" xfId="0" applyFill="1" applyBorder="1"/>
    <xf numFmtId="0" fontId="0" fillId="14" borderId="5" xfId="0" applyFill="1" applyBorder="1"/>
    <xf numFmtId="0" fontId="0" fillId="14" borderId="0" xfId="0" applyFill="1" applyBorder="1"/>
    <xf numFmtId="0" fontId="0" fillId="14" borderId="13" xfId="0" applyFill="1" applyBorder="1"/>
    <xf numFmtId="0" fontId="0" fillId="14" borderId="10" xfId="0" applyFill="1" applyBorder="1"/>
    <xf numFmtId="0" fontId="0" fillId="14" borderId="43" xfId="0" applyFill="1" applyBorder="1"/>
    <xf numFmtId="0" fontId="0" fillId="14" borderId="14" xfId="0" applyFill="1" applyBorder="1"/>
    <xf numFmtId="0" fontId="19" fillId="0" borderId="78" xfId="0" applyFont="1" applyBorder="1"/>
    <xf numFmtId="38" fontId="19" fillId="6" borderId="9" xfId="0" applyNumberFormat="1" applyFont="1" applyFill="1" applyBorder="1" applyAlignment="1">
      <alignment horizontal="center"/>
    </xf>
    <xf numFmtId="2" fontId="0" fillId="0" borderId="0" xfId="0" applyNumberFormat="1"/>
    <xf numFmtId="17" fontId="0" fillId="15" borderId="79" xfId="0" applyNumberFormat="1" applyFill="1" applyBorder="1"/>
    <xf numFmtId="17" fontId="19" fillId="0" borderId="9" xfId="0" applyNumberFormat="1" applyFont="1" applyFill="1" applyBorder="1"/>
    <xf numFmtId="191" fontId="0" fillId="15" borderId="6" xfId="2" applyNumberFormat="1" applyFont="1" applyFill="1" applyBorder="1"/>
    <xf numFmtId="191" fontId="0" fillId="15" borderId="8" xfId="2" applyNumberFormat="1" applyFont="1" applyFill="1" applyBorder="1"/>
    <xf numFmtId="191" fontId="19" fillId="6" borderId="9" xfId="2" applyNumberFormat="1" applyFont="1" applyFill="1" applyBorder="1" applyAlignment="1">
      <alignment horizontal="center"/>
    </xf>
    <xf numFmtId="2" fontId="19" fillId="0" borderId="9" xfId="0" applyNumberFormat="1" applyFont="1" applyFill="1" applyBorder="1"/>
    <xf numFmtId="191" fontId="19" fillId="0" borderId="0" xfId="2" applyNumberFormat="1" applyFont="1" applyFill="1" applyBorder="1" applyAlignment="1">
      <alignment horizontal="center"/>
    </xf>
    <xf numFmtId="17" fontId="0" fillId="0" borderId="0" xfId="0" applyNumberFormat="1" applyFill="1" applyBorder="1"/>
    <xf numFmtId="38" fontId="0" fillId="0" borderId="0" xfId="2" applyNumberFormat="1" applyFont="1" applyFill="1" applyBorder="1"/>
    <xf numFmtId="173" fontId="28" fillId="0" borderId="0" xfId="2" applyNumberFormat="1" applyFont="1"/>
    <xf numFmtId="17" fontId="0" fillId="0" borderId="0" xfId="0" applyNumberFormat="1"/>
    <xf numFmtId="172" fontId="12" fillId="0" borderId="0" xfId="2" applyNumberFormat="1" applyFont="1"/>
    <xf numFmtId="37" fontId="0" fillId="0" borderId="0" xfId="0" applyNumberFormat="1"/>
    <xf numFmtId="0" fontId="0" fillId="0" borderId="66" xfId="0" pivotButton="1" applyBorder="1"/>
  </cellXfs>
  <cellStyles count="21">
    <cellStyle name="??_?.????" xfId="1"/>
    <cellStyle name="Comma" xfId="2" builtinId="3"/>
    <cellStyle name="Currency" xfId="3" builtinId="4"/>
    <cellStyle name="Date" xfId="4"/>
    <cellStyle name="Fixed" xfId="5"/>
    <cellStyle name="HEADER" xfId="6"/>
    <cellStyle name="Heading1" xfId="7"/>
    <cellStyle name="Heading2" xfId="8"/>
    <cellStyle name="HIGHLIGHT" xfId="9"/>
    <cellStyle name="NewFill" xfId="10"/>
    <cellStyle name="Normal" xfId="0" builtinId="0"/>
    <cellStyle name="Normal - Style1" xfId="11"/>
    <cellStyle name="Normal_Codes2" xfId="12"/>
    <cellStyle name="Normal_Curves_Input" xfId="13"/>
    <cellStyle name="Normal_Data_1" xfId="14"/>
    <cellStyle name="Normal_dlgPostID" xfId="15"/>
    <cellStyle name="Normal_m1" xfId="16"/>
    <cellStyle name="Total" xfId="17" builtinId="25" customBuiltin="1"/>
    <cellStyle name="Unprot" xfId="18"/>
    <cellStyle name="Unprot$" xfId="19"/>
    <cellStyle name="Unprotect" xfId="2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DDDDDD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19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dialogsheet" Target="dialogsheets/sheet1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Drop" dropLines="10" dropStyle="combo" dx="22" fmlaLink="C$11" fmlaRange="Tables!$D$4:$D$13" noThreeD="1" sel="2" val="0"/>
</file>

<file path=xl/ctrlProps/ctrlProp8.xml><?xml version="1.0" encoding="utf-8"?>
<formControlPr xmlns="http://schemas.microsoft.com/office/spreadsheetml/2009/9/main" objectType="Drop" dropLines="10" dropStyle="combo" dx="22" fmlaLink="C$12" fmlaRange="Tables!$D$4:$D$13" noThreeD="1" sel="7" val="0"/>
</file>

<file path=xl/ctrlProps/ctrlProp9.xml><?xml version="1.0" encoding="utf-8"?>
<formControlPr xmlns="http://schemas.microsoft.com/office/spreadsheetml/2009/9/main" objectType="Drop" dropLines="12" dropStyle="combo" dx="22" fmlaLink="C$10" fmlaRange="Tables!$D$18:$D$29" noThreeD="1" sel="1" val="0"/>
</file>

<file path=xl/ctrlProps/ctrlProp10.xml><?xml version="1.0" encoding="utf-8"?>
<formControlPr xmlns="http://schemas.microsoft.com/office/spreadsheetml/2009/9/main" objectType="Drop" dropLines="15" dropStyle="combo" dx="22" fmlaLink="C$9" fmlaRange="Tables!$D$34:$D$154" noThreeD="1" sel="63" val="61"/>
</file>

<file path=xl/ctrlProps/ctrlProp11.xml><?xml version="1.0" encoding="utf-8"?>
<formControlPr xmlns="http://schemas.microsoft.com/office/spreadsheetml/2009/9/main" objectType="Drop" dropLines="10" dropStyle="combo" dx="22" fmlaLink="$G$11" fmlaRange="Tables!$D$4:$D$13" noThreeD="1" sel="2" val="0"/>
</file>

<file path=xl/ctrlProps/ctrlProp12.xml><?xml version="1.0" encoding="utf-8"?>
<formControlPr xmlns="http://schemas.microsoft.com/office/spreadsheetml/2009/9/main" objectType="Drop" dropLines="10" dropStyle="combo" dx="22" fmlaLink="$G$12" fmlaRange="Tables!$D$4:$D$13" noThreeD="1" sel="7" val="0"/>
</file>

<file path=xl/ctrlProps/ctrlProp13.xml><?xml version="1.0" encoding="utf-8"?>
<formControlPr xmlns="http://schemas.microsoft.com/office/spreadsheetml/2009/9/main" objectType="Drop" dropLines="12" dropStyle="combo" dx="22" fmlaLink="$G$10" fmlaRange="Tables!$D$18:$D$29" noThreeD="1" sel="1" val="0"/>
</file>

<file path=xl/ctrlProps/ctrlProp14.xml><?xml version="1.0" encoding="utf-8"?>
<formControlPr xmlns="http://schemas.microsoft.com/office/spreadsheetml/2009/9/main" objectType="Drop" dropLines="15" dropStyle="combo" dx="22" fmlaLink="$G$9" fmlaRange="Tables!$D$34:$D$154" noThreeD="1" sel="61" val="57"/>
</file>

<file path=xl/ctrlProps/ctrlProp15.xml><?xml version="1.0" encoding="utf-8"?>
<formControlPr xmlns="http://schemas.microsoft.com/office/spreadsheetml/2009/9/main" objectType="Drop" dropLines="10" dropStyle="combo" dx="22" fmlaLink="$K$11" fmlaRange="Tables!$D$4:$D$13" noThreeD="1" sel="2" val="0"/>
</file>

<file path=xl/ctrlProps/ctrlProp16.xml><?xml version="1.0" encoding="utf-8"?>
<formControlPr xmlns="http://schemas.microsoft.com/office/spreadsheetml/2009/9/main" objectType="Drop" dropLines="10" dropStyle="combo" dx="22" fmlaLink="$K$12" fmlaRange="Tables!$D$4:$D$13" noThreeD="1" sel="7" val="0"/>
</file>

<file path=xl/ctrlProps/ctrlProp17.xml><?xml version="1.0" encoding="utf-8"?>
<formControlPr xmlns="http://schemas.microsoft.com/office/spreadsheetml/2009/9/main" objectType="Drop" dropLines="12" dropStyle="combo" dx="22" fmlaLink="$K$10" fmlaRange="Tables!$D$18:$D$29" noThreeD="1" sel="1" val="0"/>
</file>

<file path=xl/ctrlProps/ctrlProp18.xml><?xml version="1.0" encoding="utf-8"?>
<formControlPr xmlns="http://schemas.microsoft.com/office/spreadsheetml/2009/9/main" objectType="Drop" dropLines="15" dropStyle="combo" dx="22" fmlaLink="$K$9" fmlaRange="Tables!$D$34:$D$154" noThreeD="1" sel="54" val="0"/>
</file>

<file path=xl/ctrlProps/ctrlProp19.xml><?xml version="1.0" encoding="utf-8"?>
<formControlPr xmlns="http://schemas.microsoft.com/office/spreadsheetml/2009/9/main" objectType="Drop" dropLines="10" dropStyle="combo" dx="22" fmlaLink="$C$11" fmlaRange="Tables!$D$4:$D$13" noThreeD="1" sel="2" val="0"/>
</file>

<file path=xl/ctrlProps/ctrlProp20.xml><?xml version="1.0" encoding="utf-8"?>
<formControlPr xmlns="http://schemas.microsoft.com/office/spreadsheetml/2009/9/main" objectType="Drop" dropLines="10" dropStyle="combo" dx="22" fmlaLink="$C$12" fmlaRange="Tables!$D$4:$D$13" noThreeD="1" sel="7" val="0"/>
</file>

<file path=xl/ctrlProps/ctrlProp21.xml><?xml version="1.0" encoding="utf-8"?>
<formControlPr xmlns="http://schemas.microsoft.com/office/spreadsheetml/2009/9/main" objectType="Drop" dropLines="12" dropStyle="combo" dx="22" fmlaLink="$C$10" fmlaRange="Tables!$D$18:$D$29" noThreeD="1" sel="1" val="0"/>
</file>

<file path=xl/ctrlProps/ctrlProp22.xml><?xml version="1.0" encoding="utf-8"?>
<formControlPr xmlns="http://schemas.microsoft.com/office/spreadsheetml/2009/9/main" objectType="Drop" dropLines="15" dropStyle="combo" dx="22" fmlaLink="$C$9" fmlaRange="Tables!$D$34:$D$154" noThreeD="1" sel="63" val="45"/>
</file>

<file path=xl/ctrlProps/ctrlProp23.xml><?xml version="1.0" encoding="utf-8"?>
<formControlPr xmlns="http://schemas.microsoft.com/office/spreadsheetml/2009/9/main" objectType="Drop" dropLines="10" dropStyle="combo" dx="22" fmlaLink="$G$11" fmlaRange="Tables!$D$4:$D$13" noThreeD="1" sel="2" val="0"/>
</file>

<file path=xl/ctrlProps/ctrlProp24.xml><?xml version="1.0" encoding="utf-8"?>
<formControlPr xmlns="http://schemas.microsoft.com/office/spreadsheetml/2009/9/main" objectType="Drop" dropLines="10" dropStyle="combo" dx="22" fmlaLink="$G$12" fmlaRange="Tables!$D$4:$D$13" noThreeD="1" sel="7" val="0"/>
</file>

<file path=xl/ctrlProps/ctrlProp25.xml><?xml version="1.0" encoding="utf-8"?>
<formControlPr xmlns="http://schemas.microsoft.com/office/spreadsheetml/2009/9/main" objectType="Drop" dropLines="12" dropStyle="combo" dx="22" fmlaLink="$G$10" fmlaRange="Tables!$D$18:$D$29" noThreeD="1" sel="1" val="0"/>
</file>

<file path=xl/ctrlProps/ctrlProp26.xml><?xml version="1.0" encoding="utf-8"?>
<formControlPr xmlns="http://schemas.microsoft.com/office/spreadsheetml/2009/9/main" objectType="Drop" dropLines="15" dropStyle="combo" dx="22" fmlaLink="$G$9" fmlaRange="Tables!$D$34:$D$154" noThreeD="1" sel="61" val="57"/>
</file>

<file path=xl/ctrlProps/ctrlProp27.xml><?xml version="1.0" encoding="utf-8"?>
<formControlPr xmlns="http://schemas.microsoft.com/office/spreadsheetml/2009/9/main" objectType="Drop" dropLines="10" dropStyle="combo" dx="22" fmlaLink="$K$11" fmlaRange="Tables!$D$4:$D$13" noThreeD="1" sel="2" val="0"/>
</file>

<file path=xl/ctrlProps/ctrlProp28.xml><?xml version="1.0" encoding="utf-8"?>
<formControlPr xmlns="http://schemas.microsoft.com/office/spreadsheetml/2009/9/main" objectType="Drop" dropLines="10" dropStyle="combo" dx="22" fmlaLink="$K$12" fmlaRange="Tables!$D$4:$D$13" noThreeD="1" sel="7" val="0"/>
</file>

<file path=xl/ctrlProps/ctrlProp29.xml><?xml version="1.0" encoding="utf-8"?>
<formControlPr xmlns="http://schemas.microsoft.com/office/spreadsheetml/2009/9/main" objectType="Drop" dropLines="12" dropStyle="combo" dx="22" fmlaLink="$K$10" fmlaRange="Tables!$D$18:$D$29" noThreeD="1" sel="1" val="0"/>
</file>

<file path=xl/ctrlProps/ctrlProp30.xml><?xml version="1.0" encoding="utf-8"?>
<formControlPr xmlns="http://schemas.microsoft.com/office/spreadsheetml/2009/9/main" objectType="Drop" dropLines="15" dropStyle="combo" dx="22" fmlaLink="$K$9" fmlaRange="Tables!$D$34:$D$154" noThreeD="1" sel="54" val="0"/>
</file>

<file path=xl/ctrlProps/ctrlProp31.xml><?xml version="1.0" encoding="utf-8"?>
<formControlPr xmlns="http://schemas.microsoft.com/office/spreadsheetml/2009/9/main" objectType="Drop" dropLines="10" dropStyle="combo" dx="22" fmlaLink="AA$11" fmlaRange="Tables!$D$4:$D$13" noThreeD="1" sel="1" val="0"/>
</file>

<file path=xl/ctrlProps/ctrlProp32.xml><?xml version="1.0" encoding="utf-8"?>
<formControlPr xmlns="http://schemas.microsoft.com/office/spreadsheetml/2009/9/main" objectType="Drop" dropLines="10" dropStyle="combo" dx="22" fmlaLink="AA$12" fmlaRange="Tables!$D$4:$D$13" noThreeD="1" sel="7" val="0"/>
</file>

<file path=xl/ctrlProps/ctrlProp33.xml><?xml version="1.0" encoding="utf-8"?>
<formControlPr xmlns="http://schemas.microsoft.com/office/spreadsheetml/2009/9/main" objectType="Drop" dropLines="12" dropStyle="combo" dx="22" fmlaLink="AA$10" fmlaRange="Tables!$D$18:$D$29" noThreeD="1" sel="1" val="0"/>
</file>

<file path=xl/ctrlProps/ctrlProp34.xml><?xml version="1.0" encoding="utf-8"?>
<formControlPr xmlns="http://schemas.microsoft.com/office/spreadsheetml/2009/9/main" objectType="Drop" dropLines="15" dropStyle="combo" dx="22" fmlaLink="AA$9" fmlaRange="Tables!$D$34:$D$154" noThreeD="1" sel="1" val="0"/>
</file>

<file path=xl/ctrlProps/ctrlProp35.xml><?xml version="1.0" encoding="utf-8"?>
<formControlPr xmlns="http://schemas.microsoft.com/office/spreadsheetml/2009/9/main" objectType="Drop" dropLines="10" dropStyle="combo" dx="22" fmlaLink="AE$11" fmlaRange="Tables!$D$4:$D$13" noThreeD="1" sel="5" val="0"/>
</file>

<file path=xl/ctrlProps/ctrlProp36.xml><?xml version="1.0" encoding="utf-8"?>
<formControlPr xmlns="http://schemas.microsoft.com/office/spreadsheetml/2009/9/main" objectType="Drop" dropLines="10" dropStyle="combo" dx="22" fmlaLink="AE$12" fmlaRange="Tables!$D$4:$D$13" noThreeD="1" sel="7" val="0"/>
</file>

<file path=xl/ctrlProps/ctrlProp37.xml><?xml version="1.0" encoding="utf-8"?>
<formControlPr xmlns="http://schemas.microsoft.com/office/spreadsheetml/2009/9/main" objectType="Drop" dropLines="12" dropStyle="combo" dx="22" fmlaLink="AE$10" fmlaRange="Tables!$D$18:$D$29" noThreeD="1" sel="8" val="0"/>
</file>

<file path=xl/ctrlProps/ctrlProp38.xml><?xml version="1.0" encoding="utf-8"?>
<formControlPr xmlns="http://schemas.microsoft.com/office/spreadsheetml/2009/9/main" objectType="Drop" dropLines="15" dropStyle="combo" dx="22" fmlaLink="AE$9" fmlaRange="Tables!$D$34:$D$154" noThreeD="1" sel="3" val="2"/>
</file>

<file path=xl/ctrlProps/ctrlProp39.xml><?xml version="1.0" encoding="utf-8"?>
<formControlPr xmlns="http://schemas.microsoft.com/office/spreadsheetml/2009/9/main" objectType="Drop" dropLines="10" dropStyle="combo" dx="22" fmlaLink="AI$11" fmlaRange="Tables!$D$4:$D$13" noThreeD="1" sel="4" val="0"/>
</file>

<file path=xl/ctrlProps/ctrlProp40.xml><?xml version="1.0" encoding="utf-8"?>
<formControlPr xmlns="http://schemas.microsoft.com/office/spreadsheetml/2009/9/main" objectType="Drop" dropLines="10" dropStyle="combo" dx="22" fmlaLink="AI$12" fmlaRange="Tables!$D$4:$D$13" noThreeD="1" sel="7" val="0"/>
</file>

<file path=xl/ctrlProps/ctrlProp41.xml><?xml version="1.0" encoding="utf-8"?>
<formControlPr xmlns="http://schemas.microsoft.com/office/spreadsheetml/2009/9/main" objectType="Drop" dropLines="12" dropStyle="combo" dx="22" fmlaLink="AI$10" fmlaRange="Tables!$D$18:$D$29" noThreeD="1" sel="10" val="0"/>
</file>

<file path=xl/ctrlProps/ctrlProp42.xml><?xml version="1.0" encoding="utf-8"?>
<formControlPr xmlns="http://schemas.microsoft.com/office/spreadsheetml/2009/9/main" objectType="Drop" dropLines="15" dropStyle="combo" dx="22" fmlaLink="AI$9" fmlaRange="Tables!$D$34:$D$154" noThreeD="1" sel="2"/>
</file>

<file path=xl/ctrlProps/ctrlProp43.xml><?xml version="1.0" encoding="utf-8"?>
<formControlPr xmlns="http://schemas.microsoft.com/office/spreadsheetml/2009/9/main" objectType="Drop" dropLines="10" dropStyle="combo" dx="22" fmlaLink="AM$11" fmlaRange="Tables!$D$4:$D$13" noThreeD="1" sel="4" val="0"/>
</file>

<file path=xl/ctrlProps/ctrlProp44.xml><?xml version="1.0" encoding="utf-8"?>
<formControlPr xmlns="http://schemas.microsoft.com/office/spreadsheetml/2009/9/main" objectType="Drop" dropLines="10" dropStyle="combo" dx="22" fmlaLink="AM$12" fmlaRange="Tables!$D$4:$D$13" noThreeD="1" sel="7" val="0"/>
</file>

<file path=xl/ctrlProps/ctrlProp45.xml><?xml version="1.0" encoding="utf-8"?>
<formControlPr xmlns="http://schemas.microsoft.com/office/spreadsheetml/2009/9/main" objectType="Drop" dropLines="12" dropStyle="combo" dx="22" fmlaLink="AM$10" fmlaRange="Tables!$D$18:$D$29" noThreeD="1" sel="4" val="0"/>
</file>

<file path=xl/ctrlProps/ctrlProp46.xml><?xml version="1.0" encoding="utf-8"?>
<formControlPr xmlns="http://schemas.microsoft.com/office/spreadsheetml/2009/9/main" objectType="Drop" dropLines="15" dropStyle="combo" dx="22" fmlaLink="AM$9" fmlaRange="Tables!$D$34:$D$154" noThreeD="1" sel="2"/>
</file>

<file path=xl/ctrlProps/ctrlProp47.xml><?xml version="1.0" encoding="utf-8"?>
<formControlPr xmlns="http://schemas.microsoft.com/office/spreadsheetml/2009/9/main" objectType="Drop" dropLines="10" dropStyle="combo" dx="22" fmlaLink="AQ$11" fmlaRange="Tables!$D$4:$D$13" noThreeD="1" sel="2" val="0"/>
</file>

<file path=xl/ctrlProps/ctrlProp48.xml><?xml version="1.0" encoding="utf-8"?>
<formControlPr xmlns="http://schemas.microsoft.com/office/spreadsheetml/2009/9/main" objectType="Drop" dropLines="10" dropStyle="combo" dx="22" fmlaLink="AQ$12" fmlaRange="Tables!$D$4:$D$13" noThreeD="1" sel="6" val="0"/>
</file>

<file path=xl/ctrlProps/ctrlProp49.xml><?xml version="1.0" encoding="utf-8"?>
<formControlPr xmlns="http://schemas.microsoft.com/office/spreadsheetml/2009/9/main" objectType="Drop" dropLines="12" dropStyle="combo" dx="22" fmlaLink="AQ$10" fmlaRange="Tables!$D$18:$D$29" noThreeD="1" sel="1" val="0"/>
</file>

<file path=xl/ctrlProps/ctrlProp50.xml><?xml version="1.0" encoding="utf-8"?>
<formControlPr xmlns="http://schemas.microsoft.com/office/spreadsheetml/2009/9/main" objectType="Drop" dropLines="15" dropStyle="combo" dx="22" fmlaLink="AQ$9" fmlaRange="Tables!$D$34:$D$154" noThreeD="1" sel="28" val="26"/>
</file>

<file path=xl/ctrlProps/ctrlProp51.xml><?xml version="1.0" encoding="utf-8"?>
<formControlPr xmlns="http://schemas.microsoft.com/office/spreadsheetml/2009/9/main" objectType="Drop" dropLines="10" dropStyle="combo" dx="22" fmlaLink="AU$11" fmlaRange="Tables!$D$4:$D$13" noThreeD="1" sel="2" val="0"/>
</file>

<file path=xl/ctrlProps/ctrlProp52.xml><?xml version="1.0" encoding="utf-8"?>
<formControlPr xmlns="http://schemas.microsoft.com/office/spreadsheetml/2009/9/main" objectType="Drop" dropLines="10" dropStyle="combo" dx="22" fmlaLink="AU$12" fmlaRange="Tables!$D$4:$D$13" noThreeD="1" sel="7" val="0"/>
</file>

<file path=xl/ctrlProps/ctrlProp53.xml><?xml version="1.0" encoding="utf-8"?>
<formControlPr xmlns="http://schemas.microsoft.com/office/spreadsheetml/2009/9/main" objectType="Drop" dropLines="12" dropStyle="combo" dx="22" fmlaLink="AU$10" fmlaRange="Tables!$D$18:$D$29" noThreeD="1" sel="1" val="0"/>
</file>

<file path=xl/ctrlProps/ctrlProp54.xml><?xml version="1.0" encoding="utf-8"?>
<formControlPr xmlns="http://schemas.microsoft.com/office/spreadsheetml/2009/9/main" objectType="Drop" dropLines="15" dropStyle="combo" dx="22" fmlaLink="AU$9" fmlaRange="Tables!$D$34:$D$154" noThreeD="1" sel="65" val="64"/>
</file>

<file path=xl/ctrlProps/ctrlProp55.xml><?xml version="1.0" encoding="utf-8"?>
<formControlPr xmlns="http://schemas.microsoft.com/office/spreadsheetml/2009/9/main" objectType="Drop" dropLines="10" dropStyle="combo" dx="22" fmlaLink="G$11" fmlaRange="Tables!$D$4:$D$13" noThreeD="1" sel="2" val="0"/>
</file>

<file path=xl/ctrlProps/ctrlProp56.xml><?xml version="1.0" encoding="utf-8"?>
<formControlPr xmlns="http://schemas.microsoft.com/office/spreadsheetml/2009/9/main" objectType="Drop" dropLines="10" dropStyle="combo" dx="22" fmlaLink="G$12" fmlaRange="Tables!$D$4:$D$13" noThreeD="1" sel="7" val="0"/>
</file>

<file path=xl/ctrlProps/ctrlProp57.xml><?xml version="1.0" encoding="utf-8"?>
<formControlPr xmlns="http://schemas.microsoft.com/office/spreadsheetml/2009/9/main" objectType="Drop" dropLines="12" dropStyle="combo" dx="22" fmlaLink="G$10" fmlaRange="Tables!$D$18:$D$29" noThreeD="1" sel="1" val="0"/>
</file>

<file path=xl/ctrlProps/ctrlProp58.xml><?xml version="1.0" encoding="utf-8"?>
<formControlPr xmlns="http://schemas.microsoft.com/office/spreadsheetml/2009/9/main" objectType="Drop" dropLines="15" dropStyle="combo" dx="22" fmlaLink="G$9" fmlaRange="Tables!$D$34:$D$154" noThreeD="1" sel="61" val="59"/>
</file>

<file path=xl/ctrlProps/ctrlProp59.xml><?xml version="1.0" encoding="utf-8"?>
<formControlPr xmlns="http://schemas.microsoft.com/office/spreadsheetml/2009/9/main" objectType="Drop" dropLines="10" dropStyle="combo" dx="22" fmlaLink="K$11" fmlaRange="Tables!$D$4:$D$13" noThreeD="1" sel="2" val="0"/>
</file>

<file path=xl/ctrlProps/ctrlProp60.xml><?xml version="1.0" encoding="utf-8"?>
<formControlPr xmlns="http://schemas.microsoft.com/office/spreadsheetml/2009/9/main" objectType="Drop" dropLines="10" dropStyle="combo" dx="22" fmlaLink="K$12" fmlaRange="Tables!$D$4:$D$13" noThreeD="1" sel="7" val="0"/>
</file>

<file path=xl/ctrlProps/ctrlProp61.xml><?xml version="1.0" encoding="utf-8"?>
<formControlPr xmlns="http://schemas.microsoft.com/office/spreadsheetml/2009/9/main" objectType="Drop" dropLines="12" dropStyle="combo" dx="22" fmlaLink="K$10" fmlaRange="Tables!$D$18:$D$29" noThreeD="1" sel="1" val="0"/>
</file>

<file path=xl/ctrlProps/ctrlProp62.xml><?xml version="1.0" encoding="utf-8"?>
<formControlPr xmlns="http://schemas.microsoft.com/office/spreadsheetml/2009/9/main" objectType="Drop" dropLines="15" dropStyle="combo" dx="22" fmlaLink="K$9" fmlaRange="Tables!$D$34:$D$154" noThreeD="1" sel="54" val="52"/>
</file>

<file path=xl/ctrlProps/ctrlProp63.xml><?xml version="1.0" encoding="utf-8"?>
<formControlPr xmlns="http://schemas.microsoft.com/office/spreadsheetml/2009/9/main" objectType="Drop" dropLines="10" dropStyle="combo" dx="22" fmlaLink="O$11" fmlaRange="Tables!$D$4:$D$13" noThreeD="1" sel="2" val="0"/>
</file>

<file path=xl/ctrlProps/ctrlProp64.xml><?xml version="1.0" encoding="utf-8"?>
<formControlPr xmlns="http://schemas.microsoft.com/office/spreadsheetml/2009/9/main" objectType="Drop" dropLines="10" dropStyle="combo" dx="22" fmlaLink="O$12" fmlaRange="Tables!$D$4:$D$13" noThreeD="1" sel="7" val="0"/>
</file>

<file path=xl/ctrlProps/ctrlProp65.xml><?xml version="1.0" encoding="utf-8"?>
<formControlPr xmlns="http://schemas.microsoft.com/office/spreadsheetml/2009/9/main" objectType="Drop" dropLines="12" dropStyle="combo" dx="22" fmlaLink="O$10" fmlaRange="Tables!$D$18:$D$29" noThreeD="1" sel="1" val="0"/>
</file>

<file path=xl/ctrlProps/ctrlProp66.xml><?xml version="1.0" encoding="utf-8"?>
<formControlPr xmlns="http://schemas.microsoft.com/office/spreadsheetml/2009/9/main" objectType="Drop" dropLines="15" dropStyle="combo" dx="22" fmlaLink="O$9" fmlaRange="Tables!$D$34:$D$154" noThreeD="1" sel="44" val="42"/>
</file>

<file path=xl/ctrlProps/ctrlProp67.xml><?xml version="1.0" encoding="utf-8"?>
<formControlPr xmlns="http://schemas.microsoft.com/office/spreadsheetml/2009/9/main" objectType="Drop" dropLines="10" dropStyle="combo" dx="22" fmlaLink="S$11" fmlaRange="Tables!$D$4:$D$13" noThreeD="1" sel="2" val="0"/>
</file>

<file path=xl/ctrlProps/ctrlProp68.xml><?xml version="1.0" encoding="utf-8"?>
<formControlPr xmlns="http://schemas.microsoft.com/office/spreadsheetml/2009/9/main" objectType="Drop" dropLines="10" dropStyle="combo" dx="22" fmlaLink="S$12" fmlaRange="Tables!$D$4:$D$13" noThreeD="1" sel="7" val="0"/>
</file>

<file path=xl/ctrlProps/ctrlProp69.xml><?xml version="1.0" encoding="utf-8"?>
<formControlPr xmlns="http://schemas.microsoft.com/office/spreadsheetml/2009/9/main" objectType="Drop" dropLines="12" dropStyle="combo" dx="22" fmlaLink="S$10" fmlaRange="Tables!$D$18:$D$29" noThreeD="1" sel="1" val="0"/>
</file>

<file path=xl/ctrlProps/ctrlProp70.xml><?xml version="1.0" encoding="utf-8"?>
<formControlPr xmlns="http://schemas.microsoft.com/office/spreadsheetml/2009/9/main" objectType="Drop" dropLines="15" dropStyle="combo" dx="22" fmlaLink="S$9" fmlaRange="Tables!$D$34:$D$154" noThreeD="1" sel="10" val="8"/>
</file>

<file path=xl/ctrlProps/ctrlProp71.xml><?xml version="1.0" encoding="utf-8"?>
<formControlPr xmlns="http://schemas.microsoft.com/office/spreadsheetml/2009/9/main" objectType="Drop" dropLines="10" dropStyle="combo" dx="22" fmlaLink="W$11" fmlaRange="Tables!$D$4:$D$13" noThreeD="1" sel="2" val="0"/>
</file>

<file path=xl/ctrlProps/ctrlProp72.xml><?xml version="1.0" encoding="utf-8"?>
<formControlPr xmlns="http://schemas.microsoft.com/office/spreadsheetml/2009/9/main" objectType="Drop" dropLines="10" dropStyle="combo" dx="22" fmlaLink="W$12" fmlaRange="Tables!$D$4:$D$13" noThreeD="1" sel="7" val="0"/>
</file>

<file path=xl/ctrlProps/ctrlProp73.xml><?xml version="1.0" encoding="utf-8"?>
<formControlPr xmlns="http://schemas.microsoft.com/office/spreadsheetml/2009/9/main" objectType="Drop" dropLines="12" dropStyle="combo" dx="22" fmlaLink="W$10" fmlaRange="Tables!$D$18:$D$29" noThreeD="1" sel="1" val="0"/>
</file>

<file path=xl/ctrlProps/ctrlProp74.xml><?xml version="1.0" encoding="utf-8"?>
<formControlPr xmlns="http://schemas.microsoft.com/office/spreadsheetml/2009/9/main" objectType="Drop" dropLines="15" dropStyle="combo" dx="22" fmlaLink="W$9" fmlaRange="Tables!$D$34:$D$154" noThreeD="1" sel="8" val="5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Drop" dropLines="10" dropStyle="combo" dx="22" fmlaLink="AY$11" fmlaRange="Tables!$D$4:$D$13" noThreeD="1" sel="2" val="0"/>
</file>

<file path=xl/ctrlProps/ctrlProp89.xml><?xml version="1.0" encoding="utf-8"?>
<formControlPr xmlns="http://schemas.microsoft.com/office/spreadsheetml/2009/9/main" objectType="Drop" dropLines="10" dropStyle="combo" dx="22" fmlaLink="AY$12" fmlaRange="Tables!$D$4:$D$13" noThreeD="1" sel="7" val="0"/>
</file>

<file path=xl/ctrlProps/ctrlProp90.xml><?xml version="1.0" encoding="utf-8"?>
<formControlPr xmlns="http://schemas.microsoft.com/office/spreadsheetml/2009/9/main" objectType="Drop" dropLines="12" dropStyle="combo" dx="22" fmlaLink="AY$10" fmlaRange="Tables!$D$18:$D$29" noThreeD="1" sel="1" val="0"/>
</file>

<file path=xl/ctrlProps/ctrlProp91.xml><?xml version="1.0" encoding="utf-8"?>
<formControlPr xmlns="http://schemas.microsoft.com/office/spreadsheetml/2009/9/main" objectType="Drop" dropLines="15" dropStyle="combo" dx="22" fmlaLink="AY$9" fmlaRange="Tables!$D$34:$D$154" noThreeD="1" sel="73" val="65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Drop" dropLines="10" dropStyle="combo" dx="22" fmlaLink="BC$11" fmlaRange="Tables!$D$4:$D$13" noThreeD="1" sel="2" val="0"/>
</file>

<file path=xl/ctrlProps/ctrlProp94.xml><?xml version="1.0" encoding="utf-8"?>
<formControlPr xmlns="http://schemas.microsoft.com/office/spreadsheetml/2009/9/main" objectType="Drop" dropLines="10" dropStyle="combo" dx="22" fmlaLink="BC$12" fmlaRange="Tables!$D$4:$D$13" noThreeD="1" sel="7" val="0"/>
</file>

<file path=xl/ctrlProps/ctrlProp95.xml><?xml version="1.0" encoding="utf-8"?>
<formControlPr xmlns="http://schemas.microsoft.com/office/spreadsheetml/2009/9/main" objectType="Drop" dropLines="12" dropStyle="combo" dx="22" fmlaLink="BC$10" fmlaRange="Tables!$D$18:$D$29" noThreeD="1" sel="1" val="0"/>
</file>

<file path=xl/ctrlProps/ctrlProp96.xml><?xml version="1.0" encoding="utf-8"?>
<formControlPr xmlns="http://schemas.microsoft.com/office/spreadsheetml/2009/9/main" objectType="Drop" dropLines="15" dropStyle="combo" dx="22" fmlaLink="BC$9" fmlaRange="Tables!$D$34:$D$154" noThreeD="1" sel="16" val="4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Drop" dropLines="10" dropStyle="combo" dx="22" fmlaLink="BG$11" fmlaRange="Tables!$D$4:$D$13" noThreeD="1" sel="1" val="0"/>
</file>

<file path=xl/ctrlProps/ctrlProp99.xml><?xml version="1.0" encoding="utf-8"?>
<formControlPr xmlns="http://schemas.microsoft.com/office/spreadsheetml/2009/9/main" objectType="Drop" dropLines="10" dropStyle="combo" dx="22" fmlaLink="BG$12" fmlaRange="Tables!$D$4:$D$13" noThreeD="1" sel="7" val="0"/>
</file>

<file path=xl/ctrlProps/ctrlProp100.xml><?xml version="1.0" encoding="utf-8"?>
<formControlPr xmlns="http://schemas.microsoft.com/office/spreadsheetml/2009/9/main" objectType="Drop" dropLines="12" dropStyle="combo" dx="22" fmlaLink="BG$10" fmlaRange="Tables!$D$18:$D$29" noThreeD="1" sel="5" val="0"/>
</file>

<file path=xl/ctrlProps/ctrlProp101.xml><?xml version="1.0" encoding="utf-8"?>
<formControlPr xmlns="http://schemas.microsoft.com/office/spreadsheetml/2009/9/main" objectType="Drop" dropLines="15" dropStyle="combo" dx="22" fmlaLink="BG$9" fmlaRange="Tables!$D$34:$D$154" noThreeD="1" sel="1" val="0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Drop" dropLines="10" dropStyle="combo" dx="22" fmlaLink="BK$11" fmlaRange="Tables!$D$4:$D$13" noThreeD="1" sel="2" val="0"/>
</file>

<file path=xl/ctrlProps/ctrlProp104.xml><?xml version="1.0" encoding="utf-8"?>
<formControlPr xmlns="http://schemas.microsoft.com/office/spreadsheetml/2009/9/main" objectType="Drop" dropLines="10" dropStyle="combo" dx="22" fmlaLink="BK$12" fmlaRange="Tables!$D$4:$D$13" noThreeD="1" sel="7" val="0"/>
</file>

<file path=xl/ctrlProps/ctrlProp105.xml><?xml version="1.0" encoding="utf-8"?>
<formControlPr xmlns="http://schemas.microsoft.com/office/spreadsheetml/2009/9/main" objectType="Drop" dropLines="12" dropStyle="combo" dx="22" fmlaLink="BK$10" fmlaRange="Tables!$D$18:$D$29" noThreeD="1" sel="1" val="0"/>
</file>

<file path=xl/ctrlProps/ctrlProp106.xml><?xml version="1.0" encoding="utf-8"?>
<formControlPr xmlns="http://schemas.microsoft.com/office/spreadsheetml/2009/9/main" objectType="Drop" dropLines="15" dropStyle="combo" dx="22" fmlaLink="BK$9" fmlaRange="Tables!$D$34:$D$154" noThreeD="1" sel="4" val="0"/>
</file>

<file path=xl/ctrlProps/ctrlProp107.xml><?xml version="1.0" encoding="utf-8"?>
<formControlPr xmlns="http://schemas.microsoft.com/office/spreadsheetml/2009/9/main" objectType="Button" lockText="1"/>
</file>

<file path=xl/ctrlProps/ctrlProp108.xml><?xml version="1.0" encoding="utf-8"?>
<formControlPr xmlns="http://schemas.microsoft.com/office/spreadsheetml/2009/9/main" objectType="Drop" dropLines="10" dropStyle="combo" dx="22" fmlaLink="BO$11" fmlaRange="Tables!$D$4:$D$13" noThreeD="1" sel="2" val="0"/>
</file>

<file path=xl/ctrlProps/ctrlProp109.xml><?xml version="1.0" encoding="utf-8"?>
<formControlPr xmlns="http://schemas.microsoft.com/office/spreadsheetml/2009/9/main" objectType="Drop" dropLines="10" dropStyle="combo" dx="22" fmlaLink="BO$12" fmlaRange="Tables!$D$4:$D$13" noThreeD="1" sel="7" val="0"/>
</file>

<file path=xl/ctrlProps/ctrlProp110.xml><?xml version="1.0" encoding="utf-8"?>
<formControlPr xmlns="http://schemas.microsoft.com/office/spreadsheetml/2009/9/main" objectType="Drop" dropLines="12" dropStyle="combo" dx="22" fmlaLink="BO$10" fmlaRange="Tables!$D$18:$D$29" noThreeD="1" sel="1" val="0"/>
</file>

<file path=xl/ctrlProps/ctrlProp111.xml><?xml version="1.0" encoding="utf-8"?>
<formControlPr xmlns="http://schemas.microsoft.com/office/spreadsheetml/2009/9/main" objectType="Drop" dropLines="15" dropStyle="combo" dx="22" fmlaLink="BO$9" fmlaRange="Tables!$D$34:$D$154" noThreeD="1" sel="67" val="60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419100</xdr:colOff>
          <xdr:row>2</xdr:row>
          <xdr:rowOff>114300</xdr:rowOff>
        </xdr:from>
        <xdr:to>
          <xdr:col>14</xdr:col>
          <xdr:colOff>361950</xdr:colOff>
          <xdr:row>6</xdr:row>
          <xdr:rowOff>9525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8C62F330-ACE7-E8C4-6104-F2EC0BE63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EXOTIC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5" name="btnEnterPostID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08FCD43-4EAC-6655-AA7B-527FA24ED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6" name="btnEnterPostID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EC8B0CAD-22D3-0C67-1ACB-5C2736B5D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7" name="btnEnterPostID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77CBE515-A811-C4B2-E79C-92C4CB0A3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8" name="btnEnterPostID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6D520BA7-1FA3-2683-C9C8-62A414E2E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0</xdr:row>
          <xdr:rowOff>66675</xdr:rowOff>
        </xdr:from>
        <xdr:to>
          <xdr:col>0</xdr:col>
          <xdr:colOff>504825</xdr:colOff>
          <xdr:row>1</xdr:row>
          <xdr:rowOff>133350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1E74077B-128B-1AB4-8ABE-04432D1AB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Setup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2</xdr:col>
          <xdr:colOff>9525</xdr:colOff>
          <xdr:row>21</xdr:row>
          <xdr:rowOff>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D1ACC6C8-C01E-0CA2-54A1-1DBD72D769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2</xdr:col>
          <xdr:colOff>9525</xdr:colOff>
          <xdr:row>22</xdr:row>
          <xdr:rowOff>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5F752C80-7CA9-CA29-FC86-21A94FAA69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9525</xdr:colOff>
          <xdr:row>20</xdr:row>
          <xdr:rowOff>0</xdr:rowOff>
        </xdr:to>
        <xdr:sp macro="" textlink="">
          <xdr:nvSpPr>
            <xdr:cNvPr id="3076" name="Drop Dow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4B3B0C62-5164-5C1B-4276-EAB1379C5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2</xdr:col>
          <xdr:colOff>9525</xdr:colOff>
          <xdr:row>19</xdr:row>
          <xdr:rowOff>0</xdr:rowOff>
        </xdr:to>
        <xdr:sp macro="" textlink="">
          <xdr:nvSpPr>
            <xdr:cNvPr id="3077" name="Drop Down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25E401AA-4A88-509C-869D-34906A5EB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078" name="Drop Down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808F15F1-016D-3437-BF47-B73E5A0C7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079" name="Drop Down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9936F05B-3316-40AD-30A0-CE96C7B99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080" name="Drop Down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CBD8078A-7090-2490-088F-5318666BBD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081" name="Drop Down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F8188D54-D7A5-323C-F193-240D922FC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082" name="Drop Dow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434072B0-7CEC-2113-37BF-913F4708F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083" name="Drop Down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443D67A7-4751-4F93-EB3A-6FC1B0E26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084" name="Drop Down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22742CB0-2697-523E-A6A4-E615DA205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085" name="Drop Down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7583E07B-6410-FD38-8308-1AAC61AAE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9525</xdr:colOff>
          <xdr:row>21</xdr:row>
          <xdr:rowOff>0</xdr:rowOff>
        </xdr:to>
        <xdr:sp macro="" textlink="">
          <xdr:nvSpPr>
            <xdr:cNvPr id="3086" name="Drop Down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7A9C8177-8454-E076-8FBC-D9DA6EC85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9525</xdr:colOff>
          <xdr:row>22</xdr:row>
          <xdr:rowOff>0</xdr:rowOff>
        </xdr:to>
        <xdr:sp macro="" textlink="">
          <xdr:nvSpPr>
            <xdr:cNvPr id="3087" name="Drop Down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3DAA16DB-E5EC-42D3-0332-A3330F571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9525</xdr:colOff>
          <xdr:row>20</xdr:row>
          <xdr:rowOff>0</xdr:rowOff>
        </xdr:to>
        <xdr:sp macro="" textlink="">
          <xdr:nvSpPr>
            <xdr:cNvPr id="3088" name="Drop Down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2703D3BF-90E3-E728-11F2-6EDF84C36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9525</xdr:colOff>
          <xdr:row>19</xdr:row>
          <xdr:rowOff>0</xdr:rowOff>
        </xdr:to>
        <xdr:sp macro="" textlink="">
          <xdr:nvSpPr>
            <xdr:cNvPr id="3089" name="Drop Down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5B8B085A-B2D9-7CF9-81CE-71172477C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090" name="Drop Down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427F056E-978F-1049-2574-22D4F9732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091" name="Drop Down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A6835550-9F6C-D4F1-487C-F666EA4BF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092" name="Drop Down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4E7D287B-C2D5-4F18-0E0C-385393F19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093" name="Drop Down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AE9B0818-850B-C07A-961F-4327D4F37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094" name="Drop Down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DF8944C7-5E1B-0315-8376-6110ACCE8C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095" name="Drop Down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899831E-797F-E137-E610-736D5E125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096" name="Drop Down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50AF24C2-5D69-665E-3D8E-EC9BB870E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097" name="Drop Down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9FF3B2D2-ACA1-C491-66C0-9A0F1A24B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20</xdr:row>
          <xdr:rowOff>0</xdr:rowOff>
        </xdr:from>
        <xdr:to>
          <xdr:col>26</xdr:col>
          <xdr:colOff>9525</xdr:colOff>
          <xdr:row>21</xdr:row>
          <xdr:rowOff>0</xdr:rowOff>
        </xdr:to>
        <xdr:sp macro="" textlink="">
          <xdr:nvSpPr>
            <xdr:cNvPr id="3098" name="Drop Down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C1A46F2D-8984-B5D8-FB26-228209B268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21</xdr:row>
          <xdr:rowOff>0</xdr:rowOff>
        </xdr:from>
        <xdr:to>
          <xdr:col>26</xdr:col>
          <xdr:colOff>9525</xdr:colOff>
          <xdr:row>22</xdr:row>
          <xdr:rowOff>0</xdr:rowOff>
        </xdr:to>
        <xdr:sp macro="" textlink="">
          <xdr:nvSpPr>
            <xdr:cNvPr id="3099" name="Drop Down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CF2D902E-537C-900C-73CE-58C524DE0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19</xdr:row>
          <xdr:rowOff>0</xdr:rowOff>
        </xdr:from>
        <xdr:to>
          <xdr:col>26</xdr:col>
          <xdr:colOff>9525</xdr:colOff>
          <xdr:row>20</xdr:row>
          <xdr:rowOff>0</xdr:rowOff>
        </xdr:to>
        <xdr:sp macro="" textlink="">
          <xdr:nvSpPr>
            <xdr:cNvPr id="3100" name="Drop Down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E7D2CDFC-1AE0-8CCB-C7BC-C44382413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18</xdr:row>
          <xdr:rowOff>0</xdr:rowOff>
        </xdr:from>
        <xdr:to>
          <xdr:col>26</xdr:col>
          <xdr:colOff>9525</xdr:colOff>
          <xdr:row>19</xdr:row>
          <xdr:rowOff>0</xdr:rowOff>
        </xdr:to>
        <xdr:sp macro="" textlink="">
          <xdr:nvSpPr>
            <xdr:cNvPr id="3101" name="Drop Down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A03BF183-7569-60D9-A5AE-93F8514A1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30</xdr:col>
          <xdr:colOff>0</xdr:colOff>
          <xdr:row>21</xdr:row>
          <xdr:rowOff>0</xdr:rowOff>
        </xdr:to>
        <xdr:sp macro="" textlink="">
          <xdr:nvSpPr>
            <xdr:cNvPr id="3102" name="Drop Down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3BB67F15-CA91-7B02-FC80-B3DC8162A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30</xdr:col>
          <xdr:colOff>0</xdr:colOff>
          <xdr:row>22</xdr:row>
          <xdr:rowOff>0</xdr:rowOff>
        </xdr:to>
        <xdr:sp macro="" textlink="">
          <xdr:nvSpPr>
            <xdr:cNvPr id="3103" name="Drop Down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19C7FAD0-BB4B-80F2-79B5-436440497A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30</xdr:col>
          <xdr:colOff>0</xdr:colOff>
          <xdr:row>20</xdr:row>
          <xdr:rowOff>0</xdr:rowOff>
        </xdr:to>
        <xdr:sp macro="" textlink="">
          <xdr:nvSpPr>
            <xdr:cNvPr id="3104" name="Drop Down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85CA2DC-021A-8A32-7226-DC46DD9AC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30</xdr:col>
          <xdr:colOff>0</xdr:colOff>
          <xdr:row>19</xdr:row>
          <xdr:rowOff>0</xdr:rowOff>
        </xdr:to>
        <xdr:sp macro="" textlink="">
          <xdr:nvSpPr>
            <xdr:cNvPr id="3105" name="Drop Down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57CC85F7-1EF9-CA60-73DC-9B4347F32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20</xdr:row>
          <xdr:rowOff>0</xdr:rowOff>
        </xdr:from>
        <xdr:to>
          <xdr:col>34</xdr:col>
          <xdr:colOff>0</xdr:colOff>
          <xdr:row>21</xdr:row>
          <xdr:rowOff>0</xdr:rowOff>
        </xdr:to>
        <xdr:sp macro="" textlink="">
          <xdr:nvSpPr>
            <xdr:cNvPr id="3106" name="Drop Down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A0910FA8-6B4C-EAC5-3779-8ED821FB1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21</xdr:row>
          <xdr:rowOff>0</xdr:rowOff>
        </xdr:from>
        <xdr:to>
          <xdr:col>34</xdr:col>
          <xdr:colOff>0</xdr:colOff>
          <xdr:row>22</xdr:row>
          <xdr:rowOff>0</xdr:rowOff>
        </xdr:to>
        <xdr:sp macro="" textlink="">
          <xdr:nvSpPr>
            <xdr:cNvPr id="3107" name="Drop Down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F9F5B6E3-AD84-0F0C-C0DA-E4E4536CE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19</xdr:row>
          <xdr:rowOff>0</xdr:rowOff>
        </xdr:from>
        <xdr:to>
          <xdr:col>34</xdr:col>
          <xdr:colOff>0</xdr:colOff>
          <xdr:row>20</xdr:row>
          <xdr:rowOff>0</xdr:rowOff>
        </xdr:to>
        <xdr:sp macro="" textlink="">
          <xdr:nvSpPr>
            <xdr:cNvPr id="3108" name="Drop Down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C5DBDF60-9187-1DC7-5B21-96EE4A1B1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18</xdr:row>
          <xdr:rowOff>0</xdr:rowOff>
        </xdr:from>
        <xdr:to>
          <xdr:col>34</xdr:col>
          <xdr:colOff>0</xdr:colOff>
          <xdr:row>19</xdr:row>
          <xdr:rowOff>0</xdr:rowOff>
        </xdr:to>
        <xdr:sp macro="" textlink="">
          <xdr:nvSpPr>
            <xdr:cNvPr id="3109" name="Drop Down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D3282EB7-7387-CE05-E3C4-4391899EC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20</xdr:row>
          <xdr:rowOff>0</xdr:rowOff>
        </xdr:from>
        <xdr:to>
          <xdr:col>38</xdr:col>
          <xdr:colOff>9525</xdr:colOff>
          <xdr:row>21</xdr:row>
          <xdr:rowOff>0</xdr:rowOff>
        </xdr:to>
        <xdr:sp macro="" textlink="">
          <xdr:nvSpPr>
            <xdr:cNvPr id="3110" name="Drop Down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56296A5C-F480-CB72-28B5-A9B6D8C57C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21</xdr:row>
          <xdr:rowOff>0</xdr:rowOff>
        </xdr:from>
        <xdr:to>
          <xdr:col>38</xdr:col>
          <xdr:colOff>9525</xdr:colOff>
          <xdr:row>22</xdr:row>
          <xdr:rowOff>0</xdr:rowOff>
        </xdr:to>
        <xdr:sp macro="" textlink="">
          <xdr:nvSpPr>
            <xdr:cNvPr id="3111" name="Drop Down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926F9E38-7043-42A9-B9A0-7BDC83099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19</xdr:row>
          <xdr:rowOff>0</xdr:rowOff>
        </xdr:from>
        <xdr:to>
          <xdr:col>38</xdr:col>
          <xdr:colOff>9525</xdr:colOff>
          <xdr:row>20</xdr:row>
          <xdr:rowOff>0</xdr:rowOff>
        </xdr:to>
        <xdr:sp macro="" textlink="">
          <xdr:nvSpPr>
            <xdr:cNvPr id="3112" name="Drop Down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260F8FA8-212F-1DC0-8C68-870AE8C56B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18</xdr:row>
          <xdr:rowOff>0</xdr:rowOff>
        </xdr:from>
        <xdr:to>
          <xdr:col>38</xdr:col>
          <xdr:colOff>9525</xdr:colOff>
          <xdr:row>19</xdr:row>
          <xdr:rowOff>0</xdr:rowOff>
        </xdr:to>
        <xdr:sp macro="" textlink="">
          <xdr:nvSpPr>
            <xdr:cNvPr id="3113" name="Drop Down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2368B845-D96B-3ACE-798E-44EC32F79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20</xdr:row>
          <xdr:rowOff>0</xdr:rowOff>
        </xdr:from>
        <xdr:to>
          <xdr:col>42</xdr:col>
          <xdr:colOff>0</xdr:colOff>
          <xdr:row>21</xdr:row>
          <xdr:rowOff>0</xdr:rowOff>
        </xdr:to>
        <xdr:sp macro="" textlink="">
          <xdr:nvSpPr>
            <xdr:cNvPr id="3114" name="Drop Down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6C15F27C-3C18-E7FD-7423-5D5DF865C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21</xdr:row>
          <xdr:rowOff>0</xdr:rowOff>
        </xdr:from>
        <xdr:to>
          <xdr:col>42</xdr:col>
          <xdr:colOff>0</xdr:colOff>
          <xdr:row>22</xdr:row>
          <xdr:rowOff>0</xdr:rowOff>
        </xdr:to>
        <xdr:sp macro="" textlink="">
          <xdr:nvSpPr>
            <xdr:cNvPr id="3115" name="Drop Down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E6AB3950-A92D-22B8-E1CA-7D7C4C55F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19</xdr:row>
          <xdr:rowOff>0</xdr:rowOff>
        </xdr:from>
        <xdr:to>
          <xdr:col>42</xdr:col>
          <xdr:colOff>0</xdr:colOff>
          <xdr:row>20</xdr:row>
          <xdr:rowOff>0</xdr:rowOff>
        </xdr:to>
        <xdr:sp macro="" textlink="">
          <xdr:nvSpPr>
            <xdr:cNvPr id="3116" name="Drop Down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3E88AE67-42DF-1B20-2883-6664A93D5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18</xdr:row>
          <xdr:rowOff>0</xdr:rowOff>
        </xdr:from>
        <xdr:to>
          <xdr:col>42</xdr:col>
          <xdr:colOff>0</xdr:colOff>
          <xdr:row>19</xdr:row>
          <xdr:rowOff>0</xdr:rowOff>
        </xdr:to>
        <xdr:sp macro="" textlink="">
          <xdr:nvSpPr>
            <xdr:cNvPr id="3117" name="Drop Down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28997B44-CCED-C8F5-05A5-3444F1522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20</xdr:row>
          <xdr:rowOff>0</xdr:rowOff>
        </xdr:from>
        <xdr:to>
          <xdr:col>46</xdr:col>
          <xdr:colOff>0</xdr:colOff>
          <xdr:row>21</xdr:row>
          <xdr:rowOff>0</xdr:rowOff>
        </xdr:to>
        <xdr:sp macro="" textlink="">
          <xdr:nvSpPr>
            <xdr:cNvPr id="3118" name="Drop Down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EEDA381C-49B8-4113-20EF-ABAF916AA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21</xdr:row>
          <xdr:rowOff>0</xdr:rowOff>
        </xdr:from>
        <xdr:to>
          <xdr:col>46</xdr:col>
          <xdr:colOff>0</xdr:colOff>
          <xdr:row>22</xdr:row>
          <xdr:rowOff>0</xdr:rowOff>
        </xdr:to>
        <xdr:sp macro="" textlink="">
          <xdr:nvSpPr>
            <xdr:cNvPr id="3119" name="Drop Down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D62DBFA7-0D0F-60BA-EDCC-D51BA68EE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19</xdr:row>
          <xdr:rowOff>0</xdr:rowOff>
        </xdr:from>
        <xdr:to>
          <xdr:col>46</xdr:col>
          <xdr:colOff>0</xdr:colOff>
          <xdr:row>20</xdr:row>
          <xdr:rowOff>0</xdr:rowOff>
        </xdr:to>
        <xdr:sp macro="" textlink="">
          <xdr:nvSpPr>
            <xdr:cNvPr id="3120" name="Drop Down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68008E1A-7B36-EE7C-1CAE-AB53F6835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18</xdr:row>
          <xdr:rowOff>0</xdr:rowOff>
        </xdr:from>
        <xdr:to>
          <xdr:col>46</xdr:col>
          <xdr:colOff>0</xdr:colOff>
          <xdr:row>19</xdr:row>
          <xdr:rowOff>0</xdr:rowOff>
        </xdr:to>
        <xdr:sp macro="" textlink="">
          <xdr:nvSpPr>
            <xdr:cNvPr id="3121" name="Drop Down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4F04EFAA-92E1-D392-B253-B4B4E968D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126" name="Drop Down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E3597B84-B1CF-506A-3103-27448DB88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127" name="Drop Down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4F4BA470-8022-CC57-6CEF-F1162F1E8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128" name="Drop Down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C8612DF7-BE1B-B3DE-6948-6A79B3E07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129" name="Drop Down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7E228EEF-F269-60F6-B7E4-A24773B1A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130" name="Drop Down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5DD4CDA1-E71A-1269-B55D-EB85F8FC1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131" name="Drop Down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D4845B76-05CE-1FBC-4754-A716FA259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132" name="Drop Down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89330A54-FC23-D5DC-9754-75E0DA72F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133" name="Drop Down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E2982D9A-8F53-CB9F-B3BB-D154765A97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9525</xdr:colOff>
          <xdr:row>21</xdr:row>
          <xdr:rowOff>0</xdr:rowOff>
        </xdr:to>
        <xdr:sp macro="" textlink="">
          <xdr:nvSpPr>
            <xdr:cNvPr id="3134" name="Drop Down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A04C84DF-EBEC-DBBC-D04B-4EC11763B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9525</xdr:colOff>
          <xdr:row>22</xdr:row>
          <xdr:rowOff>0</xdr:rowOff>
        </xdr:to>
        <xdr:sp macro="" textlink="">
          <xdr:nvSpPr>
            <xdr:cNvPr id="3135" name="Drop Down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24ED76E6-00E3-60BF-57EC-A1A8D59E5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9525</xdr:colOff>
          <xdr:row>20</xdr:row>
          <xdr:rowOff>0</xdr:rowOff>
        </xdr:to>
        <xdr:sp macro="" textlink="">
          <xdr:nvSpPr>
            <xdr:cNvPr id="3136" name="Drop Down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B6CE9CD0-14F9-6A0F-EFDB-8BD695A00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9525</xdr:colOff>
          <xdr:row>19</xdr:row>
          <xdr:rowOff>0</xdr:rowOff>
        </xdr:to>
        <xdr:sp macro="" textlink="">
          <xdr:nvSpPr>
            <xdr:cNvPr id="3137" name="Drop Down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D1470A24-355A-8803-D00A-5201C90C6F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138" name="Drop Down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F9121A7C-9FBE-F2E5-083E-5629141A6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139" name="Drop Down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D980F4B8-995D-E2C2-AB7A-7A49FD15E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140" name="Drop Down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B48314B0-6278-2A79-133C-78D8321190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141" name="Drop Down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BF5661DC-405D-C276-E9F6-78B17F7F79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142" name="Drop Down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F1AA66C-3BA0-4B8D-244A-83B204F7C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143" name="Drop Down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7E4FF09B-93F0-C929-41EA-1DCCE115F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144" name="Drop Down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4B6BCC9F-6F5D-6E2A-D8CF-AC4009575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145" name="Drop Down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7C5581A7-BB10-1086-AA45-09FDBC547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12</xdr:row>
          <xdr:rowOff>161925</xdr:rowOff>
        </xdr:from>
        <xdr:to>
          <xdr:col>1</xdr:col>
          <xdr:colOff>1647825</xdr:colOff>
          <xdr:row>13</xdr:row>
          <xdr:rowOff>123825</xdr:rowOff>
        </xdr:to>
        <xdr:sp macro="" textlink="">
          <xdr:nvSpPr>
            <xdr:cNvPr id="3146" name="Button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831D18D1-AF26-D702-7E4C-13EA3610C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47625</xdr:colOff>
          <xdr:row>12</xdr:row>
          <xdr:rowOff>180975</xdr:rowOff>
        </xdr:from>
        <xdr:to>
          <xdr:col>45</xdr:col>
          <xdr:colOff>1666875</xdr:colOff>
          <xdr:row>13</xdr:row>
          <xdr:rowOff>142875</xdr:rowOff>
        </xdr:to>
        <xdr:sp macro="" textlink="">
          <xdr:nvSpPr>
            <xdr:cNvPr id="3148" name="Button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2017C70D-38C4-B87A-7B24-4F714E645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41</xdr:col>
          <xdr:colOff>47625</xdr:colOff>
          <xdr:row>12</xdr:row>
          <xdr:rowOff>171450</xdr:rowOff>
        </xdr:from>
        <xdr:to>
          <xdr:col>41</xdr:col>
          <xdr:colOff>1666875</xdr:colOff>
          <xdr:row>13</xdr:row>
          <xdr:rowOff>133350</xdr:rowOff>
        </xdr:to>
        <xdr:sp macro="" textlink="">
          <xdr:nvSpPr>
            <xdr:cNvPr id="3149" name="Button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5007D82B-50AA-4D4F-2595-F74465F35A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57150</xdr:colOff>
          <xdr:row>12</xdr:row>
          <xdr:rowOff>142875</xdr:rowOff>
        </xdr:from>
        <xdr:to>
          <xdr:col>37</xdr:col>
          <xdr:colOff>1676400</xdr:colOff>
          <xdr:row>13</xdr:row>
          <xdr:rowOff>104775</xdr:rowOff>
        </xdr:to>
        <xdr:sp macro="" textlink="">
          <xdr:nvSpPr>
            <xdr:cNvPr id="3150" name="Button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B5303645-3F00-39AC-3465-B2AA384B2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10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38100</xdr:colOff>
          <xdr:row>12</xdr:row>
          <xdr:rowOff>152400</xdr:rowOff>
        </xdr:from>
        <xdr:to>
          <xdr:col>33</xdr:col>
          <xdr:colOff>1657350</xdr:colOff>
          <xdr:row>13</xdr:row>
          <xdr:rowOff>114300</xdr:rowOff>
        </xdr:to>
        <xdr:sp macro="" textlink="">
          <xdr:nvSpPr>
            <xdr:cNvPr id="3151" name="Button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110CFECF-BABE-4546-53EE-2C09EA9BF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9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28575</xdr:colOff>
          <xdr:row>12</xdr:row>
          <xdr:rowOff>161925</xdr:rowOff>
        </xdr:from>
        <xdr:to>
          <xdr:col>29</xdr:col>
          <xdr:colOff>1647825</xdr:colOff>
          <xdr:row>13</xdr:row>
          <xdr:rowOff>123825</xdr:rowOff>
        </xdr:to>
        <xdr:sp macro="" textlink="">
          <xdr:nvSpPr>
            <xdr:cNvPr id="3152" name="Button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8C4609E-D908-CF6F-564D-0F343B2C5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8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114300</xdr:colOff>
          <xdr:row>12</xdr:row>
          <xdr:rowOff>171450</xdr:rowOff>
        </xdr:from>
        <xdr:to>
          <xdr:col>26</xdr:col>
          <xdr:colOff>47625</xdr:colOff>
          <xdr:row>13</xdr:row>
          <xdr:rowOff>133350</xdr:rowOff>
        </xdr:to>
        <xdr:sp macro="" textlink="">
          <xdr:nvSpPr>
            <xdr:cNvPr id="3153" name="Button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A6618F24-6DDB-448A-0FD5-428E0A6F9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7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28575</xdr:colOff>
          <xdr:row>12</xdr:row>
          <xdr:rowOff>190500</xdr:rowOff>
        </xdr:from>
        <xdr:to>
          <xdr:col>21</xdr:col>
          <xdr:colOff>1647825</xdr:colOff>
          <xdr:row>13</xdr:row>
          <xdr:rowOff>152400</xdr:rowOff>
        </xdr:to>
        <xdr:sp macro="" textlink="">
          <xdr:nvSpPr>
            <xdr:cNvPr id="3154" name="Button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AB6C3A30-4823-6470-A0E7-9B468BDC77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1047750</xdr:colOff>
          <xdr:row>12</xdr:row>
          <xdr:rowOff>190500</xdr:rowOff>
        </xdr:from>
        <xdr:to>
          <xdr:col>17</xdr:col>
          <xdr:colOff>1609725</xdr:colOff>
          <xdr:row>13</xdr:row>
          <xdr:rowOff>152400</xdr:rowOff>
        </xdr:to>
        <xdr:sp macro="" textlink="">
          <xdr:nvSpPr>
            <xdr:cNvPr id="3155" name="Button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7C54359D-4772-4462-5275-882788AED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1000125</xdr:colOff>
          <xdr:row>12</xdr:row>
          <xdr:rowOff>190500</xdr:rowOff>
        </xdr:from>
        <xdr:to>
          <xdr:col>13</xdr:col>
          <xdr:colOff>1562100</xdr:colOff>
          <xdr:row>13</xdr:row>
          <xdr:rowOff>152400</xdr:rowOff>
        </xdr:to>
        <xdr:sp macro="" textlink="">
          <xdr:nvSpPr>
            <xdr:cNvPr id="3156" name="Button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CE9E0008-A86D-2041-6707-A8EF54F75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12</xdr:row>
          <xdr:rowOff>171450</xdr:rowOff>
        </xdr:from>
        <xdr:to>
          <xdr:col>10</xdr:col>
          <xdr:colOff>47625</xdr:colOff>
          <xdr:row>13</xdr:row>
          <xdr:rowOff>133350</xdr:rowOff>
        </xdr:to>
        <xdr:sp macro="" textlink="">
          <xdr:nvSpPr>
            <xdr:cNvPr id="3157" name="Button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975E398F-0BAE-F66F-1453-4FB9E21E0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133350</xdr:colOff>
          <xdr:row>12</xdr:row>
          <xdr:rowOff>171450</xdr:rowOff>
        </xdr:from>
        <xdr:to>
          <xdr:col>6</xdr:col>
          <xdr:colOff>57150</xdr:colOff>
          <xdr:row>13</xdr:row>
          <xdr:rowOff>133350</xdr:rowOff>
        </xdr:to>
        <xdr:sp macro="" textlink="">
          <xdr:nvSpPr>
            <xdr:cNvPr id="3158" name="Button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5A470527-8E53-3A2F-2B28-86F8E8954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390525</xdr:colOff>
          <xdr:row>1</xdr:row>
          <xdr:rowOff>76200</xdr:rowOff>
        </xdr:from>
        <xdr:to>
          <xdr:col>5</xdr:col>
          <xdr:colOff>1495425</xdr:colOff>
          <xdr:row>6</xdr:row>
          <xdr:rowOff>0</xdr:rowOff>
        </xdr:to>
        <xdr:sp macro="" textlink="">
          <xdr:nvSpPr>
            <xdr:cNvPr id="3159" name="Button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420866CD-6800-A97B-1737-8520C1F8B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4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All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20</xdr:row>
          <xdr:rowOff>9525</xdr:rowOff>
        </xdr:from>
        <xdr:to>
          <xdr:col>50</xdr:col>
          <xdr:colOff>0</xdr:colOff>
          <xdr:row>21</xdr:row>
          <xdr:rowOff>9525</xdr:rowOff>
        </xdr:to>
        <xdr:sp macro="" textlink="">
          <xdr:nvSpPr>
            <xdr:cNvPr id="3160" name="Drop Down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C9578914-1B15-B60A-E76A-7B0A240CF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21</xdr:row>
          <xdr:rowOff>0</xdr:rowOff>
        </xdr:from>
        <xdr:to>
          <xdr:col>50</xdr:col>
          <xdr:colOff>0</xdr:colOff>
          <xdr:row>22</xdr:row>
          <xdr:rowOff>0</xdr:rowOff>
        </xdr:to>
        <xdr:sp macro="" textlink="">
          <xdr:nvSpPr>
            <xdr:cNvPr id="3161" name="Drop Down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B6798DC5-4B1B-F00A-41FA-A8F6D4886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19</xdr:row>
          <xdr:rowOff>0</xdr:rowOff>
        </xdr:from>
        <xdr:to>
          <xdr:col>50</xdr:col>
          <xdr:colOff>0</xdr:colOff>
          <xdr:row>20</xdr:row>
          <xdr:rowOff>0</xdr:rowOff>
        </xdr:to>
        <xdr:sp macro="" textlink="">
          <xdr:nvSpPr>
            <xdr:cNvPr id="3162" name="Drop Down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A2B270C8-7D9E-D54A-F619-28091FC69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18</xdr:row>
          <xdr:rowOff>0</xdr:rowOff>
        </xdr:from>
        <xdr:to>
          <xdr:col>50</xdr:col>
          <xdr:colOff>0</xdr:colOff>
          <xdr:row>19</xdr:row>
          <xdr:rowOff>0</xdr:rowOff>
        </xdr:to>
        <xdr:sp macro="" textlink="">
          <xdr:nvSpPr>
            <xdr:cNvPr id="3163" name="Drop Down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7E14250D-B14F-9D7F-599C-0987E9456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49</xdr:col>
          <xdr:colOff>47625</xdr:colOff>
          <xdr:row>12</xdr:row>
          <xdr:rowOff>180975</xdr:rowOff>
        </xdr:from>
        <xdr:to>
          <xdr:col>49</xdr:col>
          <xdr:colOff>1666875</xdr:colOff>
          <xdr:row>13</xdr:row>
          <xdr:rowOff>142875</xdr:rowOff>
        </xdr:to>
        <xdr:sp macro="" textlink="">
          <xdr:nvSpPr>
            <xdr:cNvPr id="3164" name="Button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75F90082-4FAF-27F3-A0F4-8C7BE4E9D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20</xdr:row>
          <xdr:rowOff>0</xdr:rowOff>
        </xdr:from>
        <xdr:to>
          <xdr:col>54</xdr:col>
          <xdr:colOff>0</xdr:colOff>
          <xdr:row>21</xdr:row>
          <xdr:rowOff>0</xdr:rowOff>
        </xdr:to>
        <xdr:sp macro="" textlink="">
          <xdr:nvSpPr>
            <xdr:cNvPr id="3165" name="Drop Down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25C82B82-C8FC-7CAF-5F65-08C6977D9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21</xdr:row>
          <xdr:rowOff>0</xdr:rowOff>
        </xdr:from>
        <xdr:to>
          <xdr:col>54</xdr:col>
          <xdr:colOff>0</xdr:colOff>
          <xdr:row>22</xdr:row>
          <xdr:rowOff>0</xdr:rowOff>
        </xdr:to>
        <xdr:sp macro="" textlink="">
          <xdr:nvSpPr>
            <xdr:cNvPr id="3166" name="Drop Down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FCA220F7-560E-FB4C-E0BB-DD25670F4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19</xdr:row>
          <xdr:rowOff>0</xdr:rowOff>
        </xdr:from>
        <xdr:to>
          <xdr:col>54</xdr:col>
          <xdr:colOff>0</xdr:colOff>
          <xdr:row>20</xdr:row>
          <xdr:rowOff>0</xdr:rowOff>
        </xdr:to>
        <xdr:sp macro="" textlink="">
          <xdr:nvSpPr>
            <xdr:cNvPr id="3167" name="Drop Down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37501F88-F157-F02E-B45E-BEC43E0C2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18</xdr:row>
          <xdr:rowOff>0</xdr:rowOff>
        </xdr:from>
        <xdr:to>
          <xdr:col>54</xdr:col>
          <xdr:colOff>0</xdr:colOff>
          <xdr:row>19</xdr:row>
          <xdr:rowOff>0</xdr:rowOff>
        </xdr:to>
        <xdr:sp macro="" textlink="">
          <xdr:nvSpPr>
            <xdr:cNvPr id="3168" name="Drop Down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3DA5FC68-EA61-EE21-A4B8-2EB77893F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</xdr:col>
          <xdr:colOff>47625</xdr:colOff>
          <xdr:row>12</xdr:row>
          <xdr:rowOff>180975</xdr:rowOff>
        </xdr:from>
        <xdr:to>
          <xdr:col>53</xdr:col>
          <xdr:colOff>1666875</xdr:colOff>
          <xdr:row>13</xdr:row>
          <xdr:rowOff>142875</xdr:rowOff>
        </xdr:to>
        <xdr:sp macro="" textlink="">
          <xdr:nvSpPr>
            <xdr:cNvPr id="3169" name="Button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D3CDB27D-9867-D309-FD10-E42B76C82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20</xdr:row>
          <xdr:rowOff>0</xdr:rowOff>
        </xdr:from>
        <xdr:to>
          <xdr:col>58</xdr:col>
          <xdr:colOff>0</xdr:colOff>
          <xdr:row>21</xdr:row>
          <xdr:rowOff>0</xdr:rowOff>
        </xdr:to>
        <xdr:sp macro="" textlink="">
          <xdr:nvSpPr>
            <xdr:cNvPr id="3170" name="Drop Down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44AA9205-FA20-0C9D-F96D-D57CCD2055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21</xdr:row>
          <xdr:rowOff>0</xdr:rowOff>
        </xdr:from>
        <xdr:to>
          <xdr:col>58</xdr:col>
          <xdr:colOff>0</xdr:colOff>
          <xdr:row>22</xdr:row>
          <xdr:rowOff>0</xdr:rowOff>
        </xdr:to>
        <xdr:sp macro="" textlink="">
          <xdr:nvSpPr>
            <xdr:cNvPr id="3171" name="Drop Down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795593A2-7E3A-58EB-2C17-2C4591F65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19</xdr:row>
          <xdr:rowOff>0</xdr:rowOff>
        </xdr:from>
        <xdr:to>
          <xdr:col>58</xdr:col>
          <xdr:colOff>0</xdr:colOff>
          <xdr:row>20</xdr:row>
          <xdr:rowOff>0</xdr:rowOff>
        </xdr:to>
        <xdr:sp macro="" textlink="">
          <xdr:nvSpPr>
            <xdr:cNvPr id="3172" name="Drop Down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B1F48995-02FB-25DE-39FD-D7DA5EEEC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18</xdr:row>
          <xdr:rowOff>0</xdr:rowOff>
        </xdr:from>
        <xdr:to>
          <xdr:col>58</xdr:col>
          <xdr:colOff>0</xdr:colOff>
          <xdr:row>19</xdr:row>
          <xdr:rowOff>0</xdr:rowOff>
        </xdr:to>
        <xdr:sp macro="" textlink="">
          <xdr:nvSpPr>
            <xdr:cNvPr id="3173" name="Drop Down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70F86746-4719-DFF7-0C6D-59120C727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47625</xdr:colOff>
          <xdr:row>12</xdr:row>
          <xdr:rowOff>180975</xdr:rowOff>
        </xdr:from>
        <xdr:to>
          <xdr:col>57</xdr:col>
          <xdr:colOff>1666875</xdr:colOff>
          <xdr:row>13</xdr:row>
          <xdr:rowOff>142875</xdr:rowOff>
        </xdr:to>
        <xdr:sp macro="" textlink="">
          <xdr:nvSpPr>
            <xdr:cNvPr id="3174" name="Button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4B42AB9F-906E-7900-2996-7B7057169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20</xdr:row>
          <xdr:rowOff>0</xdr:rowOff>
        </xdr:from>
        <xdr:to>
          <xdr:col>62</xdr:col>
          <xdr:colOff>0</xdr:colOff>
          <xdr:row>21</xdr:row>
          <xdr:rowOff>0</xdr:rowOff>
        </xdr:to>
        <xdr:sp macro="" textlink="">
          <xdr:nvSpPr>
            <xdr:cNvPr id="3175" name="Drop Down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46111CF3-CFB7-0A75-D2DF-8420BCBDB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21</xdr:row>
          <xdr:rowOff>0</xdr:rowOff>
        </xdr:from>
        <xdr:to>
          <xdr:col>62</xdr:col>
          <xdr:colOff>0</xdr:colOff>
          <xdr:row>22</xdr:row>
          <xdr:rowOff>0</xdr:rowOff>
        </xdr:to>
        <xdr:sp macro="" textlink="">
          <xdr:nvSpPr>
            <xdr:cNvPr id="3176" name="Drop Down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7A45D455-A012-CCF4-3E62-45F7C954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19</xdr:row>
          <xdr:rowOff>0</xdr:rowOff>
        </xdr:from>
        <xdr:to>
          <xdr:col>62</xdr:col>
          <xdr:colOff>0</xdr:colOff>
          <xdr:row>20</xdr:row>
          <xdr:rowOff>0</xdr:rowOff>
        </xdr:to>
        <xdr:sp macro="" textlink="">
          <xdr:nvSpPr>
            <xdr:cNvPr id="3177" name="Drop Down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D5C875C6-B52B-44C0-7F95-7DC440520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18</xdr:row>
          <xdr:rowOff>0</xdr:rowOff>
        </xdr:from>
        <xdr:to>
          <xdr:col>62</xdr:col>
          <xdr:colOff>0</xdr:colOff>
          <xdr:row>19</xdr:row>
          <xdr:rowOff>0</xdr:rowOff>
        </xdr:to>
        <xdr:sp macro="" textlink="">
          <xdr:nvSpPr>
            <xdr:cNvPr id="3178" name="Drop Down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3469E8F7-5F9B-558D-DDD7-527A0FF033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47625</xdr:colOff>
          <xdr:row>12</xdr:row>
          <xdr:rowOff>180975</xdr:rowOff>
        </xdr:from>
        <xdr:to>
          <xdr:col>61</xdr:col>
          <xdr:colOff>1666875</xdr:colOff>
          <xdr:row>13</xdr:row>
          <xdr:rowOff>142875</xdr:rowOff>
        </xdr:to>
        <xdr:sp macro="" textlink="">
          <xdr:nvSpPr>
            <xdr:cNvPr id="3179" name="Button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DFB8259-E2F9-FC41-1134-D6EFD52EE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20</xdr:row>
          <xdr:rowOff>0</xdr:rowOff>
        </xdr:from>
        <xdr:to>
          <xdr:col>66</xdr:col>
          <xdr:colOff>0</xdr:colOff>
          <xdr:row>21</xdr:row>
          <xdr:rowOff>0</xdr:rowOff>
        </xdr:to>
        <xdr:sp macro="" textlink="">
          <xdr:nvSpPr>
            <xdr:cNvPr id="3180" name="Drop Down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BFA64DB4-82B4-8695-EE4B-6BF607F25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21</xdr:row>
          <xdr:rowOff>0</xdr:rowOff>
        </xdr:from>
        <xdr:to>
          <xdr:col>66</xdr:col>
          <xdr:colOff>0</xdr:colOff>
          <xdr:row>22</xdr:row>
          <xdr:rowOff>0</xdr:rowOff>
        </xdr:to>
        <xdr:sp macro="" textlink="">
          <xdr:nvSpPr>
            <xdr:cNvPr id="3181" name="Drop Down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42C5830-3FFE-6898-5DFD-8E8024199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19</xdr:row>
          <xdr:rowOff>0</xdr:rowOff>
        </xdr:from>
        <xdr:to>
          <xdr:col>66</xdr:col>
          <xdr:colOff>0</xdr:colOff>
          <xdr:row>20</xdr:row>
          <xdr:rowOff>0</xdr:rowOff>
        </xdr:to>
        <xdr:sp macro="" textlink="">
          <xdr:nvSpPr>
            <xdr:cNvPr id="3182" name="Drop Down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DD11D7A8-CEDB-FDD7-E1BB-9DA970D43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18</xdr:row>
          <xdr:rowOff>0</xdr:rowOff>
        </xdr:from>
        <xdr:to>
          <xdr:col>66</xdr:col>
          <xdr:colOff>0</xdr:colOff>
          <xdr:row>19</xdr:row>
          <xdr:rowOff>0</xdr:rowOff>
        </xdr:to>
        <xdr:sp macro="" textlink="">
          <xdr:nvSpPr>
            <xdr:cNvPr id="3183" name="Drop Down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1778740E-1DDA-8C1E-3B90-18FAD4341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47625</xdr:colOff>
          <xdr:row>12</xdr:row>
          <xdr:rowOff>180975</xdr:rowOff>
        </xdr:from>
        <xdr:to>
          <xdr:col>65</xdr:col>
          <xdr:colOff>1666875</xdr:colOff>
          <xdr:row>13</xdr:row>
          <xdr:rowOff>142875</xdr:rowOff>
        </xdr:to>
        <xdr:sp macro="" textlink="">
          <xdr:nvSpPr>
            <xdr:cNvPr id="3184" name="Button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66E7D5DB-3800-E425-77FF-143832541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17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9</xdr:row>
          <xdr:rowOff>76200</xdr:rowOff>
        </xdr:from>
        <xdr:to>
          <xdr:col>2</xdr:col>
          <xdr:colOff>104775</xdr:colOff>
          <xdr:row>11</xdr:row>
          <xdr:rowOff>57150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2A887C66-3051-6237-332D-F22D94762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9</xdr:row>
          <xdr:rowOff>76200</xdr:rowOff>
        </xdr:from>
        <xdr:to>
          <xdr:col>2</xdr:col>
          <xdr:colOff>104775</xdr:colOff>
          <xdr:row>11</xdr:row>
          <xdr:rowOff>57150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C0983820-93FF-D301-A6B5-1938E451E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104775</xdr:colOff>
          <xdr:row>1</xdr:row>
          <xdr:rowOff>19050</xdr:rowOff>
        </xdr:from>
        <xdr:to>
          <xdr:col>6</xdr:col>
          <xdr:colOff>28575</xdr:colOff>
          <xdr:row>2</xdr:row>
          <xdr:rowOff>76200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129786E6-7E2D-6F6F-3248-983868EC3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Curves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KHOLST\INTRA\Prompt\Deals_Jul2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d_fe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ast0915(c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ast0525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CT_Trading/Central/Ontario/Gstorey/Spread_Op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1postids/Ontario/0700/transport%20canad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port/Ontario%20Transport/transport%20canada%20071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Fetch"/>
    </sheetNames>
    <definedNames>
      <definedName name="CurveFetch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ositions"/>
      <sheetName val="INDEX"/>
      <sheetName val="p1"/>
      <sheetName val="p0"/>
      <sheetName val="p_chgs"/>
      <sheetName val="pl"/>
      <sheetName val="m1"/>
      <sheetName val="m0"/>
      <sheetName val="m_chg"/>
      <sheetName val="download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ositions"/>
      <sheetName val="p1"/>
      <sheetName val="p0"/>
      <sheetName val="p_chgs"/>
      <sheetName val="pl"/>
      <sheetName val="m1"/>
      <sheetName val="m0"/>
      <sheetName val="m_chg"/>
      <sheetName val="download"/>
      <sheetName val="Index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definedNames>
      <definedName name="btnEnterPostI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pread Options"/>
      <sheetName val="Intra-Month"/>
      <sheetName val="CashFlows"/>
      <sheetName val="Correllations"/>
      <sheetName val="POSITION"/>
      <sheetName val="Curves"/>
      <sheetName val="PREVCURVES"/>
      <sheetName val="pipe_opt"/>
      <sheetName val="DATA3"/>
      <sheetName val="DATA2"/>
      <sheetName val="TXT File"/>
      <sheetName val="Module1"/>
    </sheetNames>
    <definedNames>
      <definedName name="PRINTEXOTIC"/>
    </definedNames>
    <sheetDataSet>
      <sheetData sheetId="0" refreshError="1"/>
      <sheetData sheetId="1" refreshError="1">
        <row r="10">
          <cell r="AY10">
            <v>36678</v>
          </cell>
          <cell r="AZ10">
            <v>0</v>
          </cell>
          <cell r="BA10">
            <v>0</v>
          </cell>
        </row>
        <row r="11">
          <cell r="AY11">
            <v>36708</v>
          </cell>
          <cell r="AZ11">
            <v>0</v>
          </cell>
          <cell r="BA11">
            <v>0</v>
          </cell>
        </row>
        <row r="12">
          <cell r="AY12">
            <v>36739</v>
          </cell>
          <cell r="AZ12">
            <v>0</v>
          </cell>
          <cell r="BA12">
            <v>0</v>
          </cell>
        </row>
        <row r="13">
          <cell r="AY13">
            <v>36770</v>
          </cell>
          <cell r="AZ13">
            <v>0</v>
          </cell>
          <cell r="BA13">
            <v>0</v>
          </cell>
        </row>
        <row r="14">
          <cell r="AY14">
            <v>36800</v>
          </cell>
          <cell r="AZ14">
            <v>0</v>
          </cell>
          <cell r="BA14">
            <v>0</v>
          </cell>
        </row>
        <row r="15">
          <cell r="AY15">
            <v>36831</v>
          </cell>
          <cell r="AZ15">
            <v>-133604.10852430973</v>
          </cell>
          <cell r="BA15">
            <v>137082.10584102396</v>
          </cell>
        </row>
        <row r="16">
          <cell r="AY16">
            <v>36861</v>
          </cell>
          <cell r="AZ16">
            <v>-136974.22605789223</v>
          </cell>
          <cell r="BA16">
            <v>141144.87154692577</v>
          </cell>
        </row>
        <row r="17">
          <cell r="AY17">
            <v>36892</v>
          </cell>
          <cell r="AZ17">
            <v>-105800.83066120578</v>
          </cell>
          <cell r="BA17">
            <v>110258.16020641688</v>
          </cell>
        </row>
        <row r="18">
          <cell r="AY18">
            <v>36923</v>
          </cell>
          <cell r="AZ18">
            <v>-95592.99629234476</v>
          </cell>
          <cell r="BA18">
            <v>99834.045966703547</v>
          </cell>
        </row>
        <row r="19">
          <cell r="AY19">
            <v>36951</v>
          </cell>
          <cell r="AZ19">
            <v>-134348.46825091416</v>
          </cell>
          <cell r="BA19">
            <v>138970.63916192361</v>
          </cell>
        </row>
        <row r="20">
          <cell r="AY20">
            <v>36982</v>
          </cell>
          <cell r="AZ20">
            <v>0</v>
          </cell>
          <cell r="BA20">
            <v>0</v>
          </cell>
        </row>
        <row r="21">
          <cell r="AY21">
            <v>37012</v>
          </cell>
          <cell r="AZ21">
            <v>0</v>
          </cell>
          <cell r="BA21">
            <v>0</v>
          </cell>
        </row>
        <row r="22">
          <cell r="AY22">
            <v>37043</v>
          </cell>
          <cell r="AZ22">
            <v>0</v>
          </cell>
          <cell r="BA22">
            <v>0</v>
          </cell>
        </row>
        <row r="23">
          <cell r="AY23">
            <v>37073</v>
          </cell>
          <cell r="AZ23">
            <v>0</v>
          </cell>
          <cell r="BA23">
            <v>0</v>
          </cell>
        </row>
        <row r="24">
          <cell r="AY24">
            <v>37104</v>
          </cell>
          <cell r="AZ24">
            <v>0</v>
          </cell>
          <cell r="BA24">
            <v>0</v>
          </cell>
        </row>
        <row r="25">
          <cell r="AY25">
            <v>37135</v>
          </cell>
          <cell r="AZ25">
            <v>0</v>
          </cell>
          <cell r="BA25">
            <v>0</v>
          </cell>
        </row>
        <row r="26">
          <cell r="AY26">
            <v>37165</v>
          </cell>
          <cell r="AZ26">
            <v>0</v>
          </cell>
          <cell r="BA26">
            <v>0</v>
          </cell>
        </row>
        <row r="27">
          <cell r="AY27">
            <v>37196</v>
          </cell>
          <cell r="AZ27">
            <v>-118235.79440381935</v>
          </cell>
          <cell r="BA27">
            <v>123206.66122056555</v>
          </cell>
        </row>
        <row r="28">
          <cell r="AY28">
            <v>37226</v>
          </cell>
          <cell r="AZ28">
            <v>-121812.20324441062</v>
          </cell>
          <cell r="BA28">
            <v>127112.98554554385</v>
          </cell>
        </row>
        <row r="29">
          <cell r="AY29">
            <v>37257</v>
          </cell>
          <cell r="AZ29">
            <v>-121308.78467346611</v>
          </cell>
          <cell r="BA29">
            <v>126763.91362909046</v>
          </cell>
        </row>
        <row r="30">
          <cell r="AY30">
            <v>37288</v>
          </cell>
          <cell r="AZ30">
            <v>-108774.62271714077</v>
          </cell>
          <cell r="BA30">
            <v>113709.05330141821</v>
          </cell>
        </row>
        <row r="31">
          <cell r="AY31">
            <v>37316</v>
          </cell>
          <cell r="AZ31">
            <v>-119358.98179848118</v>
          </cell>
          <cell r="BA31">
            <v>124574.35692637021</v>
          </cell>
        </row>
        <row r="32">
          <cell r="AY32">
            <v>37347</v>
          </cell>
          <cell r="AZ32">
            <v>0</v>
          </cell>
          <cell r="BA32">
            <v>0</v>
          </cell>
        </row>
        <row r="33">
          <cell r="AY33">
            <v>37377</v>
          </cell>
          <cell r="AZ33">
            <v>0</v>
          </cell>
          <cell r="BA33">
            <v>0</v>
          </cell>
        </row>
        <row r="34">
          <cell r="AY34">
            <v>37408</v>
          </cell>
          <cell r="AZ34">
            <v>0</v>
          </cell>
          <cell r="BA34">
            <v>0</v>
          </cell>
        </row>
        <row r="35">
          <cell r="AY35">
            <v>37438</v>
          </cell>
          <cell r="AZ35">
            <v>0</v>
          </cell>
          <cell r="BA35">
            <v>0</v>
          </cell>
        </row>
        <row r="36">
          <cell r="AY36">
            <v>37469</v>
          </cell>
          <cell r="AZ36">
            <v>0</v>
          </cell>
          <cell r="BA36">
            <v>0</v>
          </cell>
        </row>
        <row r="37">
          <cell r="AY37">
            <v>37500</v>
          </cell>
          <cell r="AZ37">
            <v>0</v>
          </cell>
          <cell r="BA37">
            <v>0</v>
          </cell>
        </row>
        <row r="38">
          <cell r="AY38">
            <v>37530</v>
          </cell>
          <cell r="AZ38">
            <v>0</v>
          </cell>
          <cell r="BA38">
            <v>0</v>
          </cell>
        </row>
        <row r="39">
          <cell r="AY39">
            <v>37561</v>
          </cell>
          <cell r="AZ39">
            <v>-107457.16371188966</v>
          </cell>
          <cell r="BA39">
            <v>112128.04766926588</v>
          </cell>
        </row>
        <row r="40">
          <cell r="AY40">
            <v>37591</v>
          </cell>
          <cell r="AZ40">
            <v>-110754.3248143497</v>
          </cell>
          <cell r="BA40">
            <v>115675.4505982774</v>
          </cell>
        </row>
        <row r="41">
          <cell r="AY41">
            <v>37622</v>
          </cell>
          <cell r="AZ41">
            <v>-110131.4313239294</v>
          </cell>
          <cell r="BA41">
            <v>115001.1720907493</v>
          </cell>
        </row>
        <row r="42">
          <cell r="AY42">
            <v>37653</v>
          </cell>
          <cell r="AZ42">
            <v>-98824.48752525686</v>
          </cell>
          <cell r="BA42">
            <v>103271.9037878313</v>
          </cell>
        </row>
        <row r="43">
          <cell r="AY43">
            <v>37681</v>
          </cell>
          <cell r="AZ43">
            <v>-108482.57157544669</v>
          </cell>
          <cell r="BA43">
            <v>113338.29666618288</v>
          </cell>
        </row>
        <row r="44">
          <cell r="AY44">
            <v>37712</v>
          </cell>
          <cell r="AZ44">
            <v>0</v>
          </cell>
          <cell r="BA44">
            <v>0</v>
          </cell>
        </row>
        <row r="45">
          <cell r="AY45">
            <v>37742</v>
          </cell>
          <cell r="AZ45">
            <v>0</v>
          </cell>
          <cell r="BA45">
            <v>0</v>
          </cell>
        </row>
        <row r="46">
          <cell r="AY46">
            <v>37773</v>
          </cell>
          <cell r="AZ46">
            <v>0</v>
          </cell>
          <cell r="BA46">
            <v>0</v>
          </cell>
        </row>
        <row r="47">
          <cell r="AY47">
            <v>37803</v>
          </cell>
          <cell r="AZ47">
            <v>0</v>
          </cell>
          <cell r="BA47">
            <v>0</v>
          </cell>
        </row>
        <row r="48">
          <cell r="AY48">
            <v>37834</v>
          </cell>
          <cell r="AZ48">
            <v>0</v>
          </cell>
          <cell r="BA48">
            <v>0</v>
          </cell>
        </row>
        <row r="49">
          <cell r="AY49">
            <v>37865</v>
          </cell>
          <cell r="AZ49">
            <v>0</v>
          </cell>
          <cell r="BA49">
            <v>0</v>
          </cell>
        </row>
        <row r="50">
          <cell r="AY50">
            <v>37895</v>
          </cell>
          <cell r="AZ50">
            <v>0</v>
          </cell>
          <cell r="BA50">
            <v>0</v>
          </cell>
        </row>
        <row r="51">
          <cell r="AY51">
            <v>37926</v>
          </cell>
          <cell r="AZ51">
            <v>-102554.18422277518</v>
          </cell>
          <cell r="BA51">
            <v>107433.18451859866</v>
          </cell>
        </row>
        <row r="52">
          <cell r="AY52">
            <v>37956</v>
          </cell>
          <cell r="AZ52">
            <v>-105558.1125129713</v>
          </cell>
          <cell r="BA52">
            <v>110672.35877270819</v>
          </cell>
        </row>
        <row r="53">
          <cell r="AY53">
            <v>37987</v>
          </cell>
          <cell r="AZ53">
            <v>-105099.3084809526</v>
          </cell>
          <cell r="BA53">
            <v>110579.59140478662</v>
          </cell>
        </row>
        <row r="54">
          <cell r="AY54">
            <v>38018</v>
          </cell>
          <cell r="AZ54">
            <v>-97658.495059380773</v>
          </cell>
          <cell r="BA54">
            <v>102660.36507218535</v>
          </cell>
        </row>
        <row r="55">
          <cell r="AY55">
            <v>38047</v>
          </cell>
          <cell r="AZ55">
            <v>-103660.41614944079</v>
          </cell>
          <cell r="BA55">
            <v>108951.85371386589</v>
          </cell>
        </row>
        <row r="56">
          <cell r="AY56">
            <v>38078</v>
          </cell>
          <cell r="AZ56">
            <v>0</v>
          </cell>
          <cell r="BA56">
            <v>0</v>
          </cell>
        </row>
        <row r="57">
          <cell r="AY57">
            <v>38108</v>
          </cell>
          <cell r="AZ57">
            <v>0</v>
          </cell>
          <cell r="BA57">
            <v>0</v>
          </cell>
        </row>
        <row r="58">
          <cell r="AY58">
            <v>38139</v>
          </cell>
          <cell r="AZ58">
            <v>0</v>
          </cell>
          <cell r="BA58">
            <v>0</v>
          </cell>
        </row>
        <row r="59">
          <cell r="AY59">
            <v>38169</v>
          </cell>
          <cell r="AZ59">
            <v>0</v>
          </cell>
          <cell r="BA59">
            <v>0</v>
          </cell>
        </row>
        <row r="60">
          <cell r="AY60">
            <v>38200</v>
          </cell>
          <cell r="AZ60">
            <v>0</v>
          </cell>
          <cell r="BA60">
            <v>0</v>
          </cell>
        </row>
        <row r="61">
          <cell r="AY61">
            <v>38231</v>
          </cell>
          <cell r="AZ61">
            <v>0</v>
          </cell>
          <cell r="BA61">
            <v>0</v>
          </cell>
        </row>
        <row r="62">
          <cell r="AY62">
            <v>38261</v>
          </cell>
          <cell r="AZ62">
            <v>0</v>
          </cell>
          <cell r="BA62">
            <v>0</v>
          </cell>
        </row>
        <row r="63">
          <cell r="AY63">
            <v>38292</v>
          </cell>
          <cell r="AZ63">
            <v>-95579.636249403848</v>
          </cell>
          <cell r="BA63">
            <v>100560.91339233557</v>
          </cell>
        </row>
        <row r="64">
          <cell r="AY64">
            <v>38322</v>
          </cell>
          <cell r="AZ64">
            <v>-98267.24478394934</v>
          </cell>
          <cell r="BA64">
            <v>103478.1756092397</v>
          </cell>
        </row>
        <row r="65">
          <cell r="AY65">
            <v>38353</v>
          </cell>
          <cell r="AZ65">
            <v>-97814.807324858033</v>
          </cell>
          <cell r="BA65">
            <v>103131.71669322632</v>
          </cell>
        </row>
        <row r="66">
          <cell r="AY66">
            <v>38384</v>
          </cell>
          <cell r="AZ66">
            <v>-87754.023736941119</v>
          </cell>
          <cell r="BA66">
            <v>92333.954471177363</v>
          </cell>
        </row>
        <row r="67">
          <cell r="AY67">
            <v>38412</v>
          </cell>
          <cell r="AZ67">
            <v>-96466.819633235762</v>
          </cell>
          <cell r="BA67">
            <v>101463.77937634228</v>
          </cell>
        </row>
        <row r="68">
          <cell r="AY68">
            <v>38443</v>
          </cell>
          <cell r="AZ68">
            <v>0</v>
          </cell>
          <cell r="BA68">
            <v>0</v>
          </cell>
        </row>
        <row r="69">
          <cell r="AY69">
            <v>38473</v>
          </cell>
          <cell r="AZ69">
            <v>0</v>
          </cell>
          <cell r="BA69">
            <v>0</v>
          </cell>
        </row>
        <row r="70">
          <cell r="AY70">
            <v>38504</v>
          </cell>
          <cell r="AZ70">
            <v>0</v>
          </cell>
          <cell r="BA70">
            <v>0</v>
          </cell>
        </row>
        <row r="71">
          <cell r="AY71">
            <v>38534</v>
          </cell>
          <cell r="AZ71">
            <v>0</v>
          </cell>
          <cell r="BA71">
            <v>0</v>
          </cell>
        </row>
        <row r="72">
          <cell r="AY72">
            <v>38565</v>
          </cell>
          <cell r="AZ72">
            <v>0</v>
          </cell>
          <cell r="BA72">
            <v>0</v>
          </cell>
        </row>
        <row r="73">
          <cell r="AY73">
            <v>38596</v>
          </cell>
          <cell r="AZ73">
            <v>0</v>
          </cell>
          <cell r="BA73">
            <v>0</v>
          </cell>
        </row>
        <row r="74">
          <cell r="AY74">
            <v>38626</v>
          </cell>
          <cell r="AZ74">
            <v>0</v>
          </cell>
          <cell r="BA74">
            <v>0</v>
          </cell>
        </row>
        <row r="75">
          <cell r="AY75">
            <v>38657</v>
          </cell>
          <cell r="AZ75">
            <v>-88826.860518835412</v>
          </cell>
          <cell r="BA75">
            <v>93366.164699423083</v>
          </cell>
        </row>
        <row r="76">
          <cell r="AY76">
            <v>38687</v>
          </cell>
          <cell r="AZ76">
            <v>-91342.636283963482</v>
          </cell>
          <cell r="BA76">
            <v>98054.130724974137</v>
          </cell>
        </row>
        <row r="77">
          <cell r="AY77">
            <v>38718</v>
          </cell>
          <cell r="AZ77">
            <v>-90873.827310896915</v>
          </cell>
          <cell r="BA77">
            <v>97595.772003449121</v>
          </cell>
        </row>
        <row r="78">
          <cell r="AY78">
            <v>38749</v>
          </cell>
          <cell r="AZ78">
            <v>-81516.492835833749</v>
          </cell>
          <cell r="BA78">
            <v>87539.579112268388</v>
          </cell>
        </row>
        <row r="79">
          <cell r="AY79">
            <v>38777</v>
          </cell>
          <cell r="AZ79">
            <v>-89660.006908197131</v>
          </cell>
          <cell r="BA79">
            <v>96208.959041870257</v>
          </cell>
        </row>
        <row r="80">
          <cell r="AY80">
            <v>38808</v>
          </cell>
          <cell r="AZ80">
            <v>0</v>
          </cell>
          <cell r="BA80">
            <v>0</v>
          </cell>
        </row>
        <row r="81">
          <cell r="AY81">
            <v>38838</v>
          </cell>
          <cell r="AZ81">
            <v>0</v>
          </cell>
          <cell r="BA81">
            <v>0</v>
          </cell>
        </row>
        <row r="82">
          <cell r="AY82">
            <v>38869</v>
          </cell>
          <cell r="AZ82">
            <v>0</v>
          </cell>
          <cell r="BA82">
            <v>0</v>
          </cell>
        </row>
        <row r="83">
          <cell r="AY83">
            <v>38899</v>
          </cell>
          <cell r="AZ83">
            <v>0</v>
          </cell>
          <cell r="BA83">
            <v>0</v>
          </cell>
        </row>
        <row r="84">
          <cell r="AY84">
            <v>38930</v>
          </cell>
          <cell r="AZ84">
            <v>0</v>
          </cell>
          <cell r="BA84">
            <v>0</v>
          </cell>
        </row>
        <row r="85">
          <cell r="AY85">
            <v>38961</v>
          </cell>
          <cell r="AZ85">
            <v>0</v>
          </cell>
          <cell r="BA85">
            <v>0</v>
          </cell>
        </row>
        <row r="86">
          <cell r="AY86">
            <v>38991</v>
          </cell>
          <cell r="AZ86">
            <v>0</v>
          </cell>
          <cell r="BA86">
            <v>0</v>
          </cell>
        </row>
        <row r="87">
          <cell r="AY87">
            <v>39022</v>
          </cell>
          <cell r="AZ87">
            <v>-82346.811425349239</v>
          </cell>
          <cell r="BA87">
            <v>86246.260967151538</v>
          </cell>
        </row>
        <row r="88">
          <cell r="AY88">
            <v>39052</v>
          </cell>
          <cell r="AZ88">
            <v>-84670.495052269267</v>
          </cell>
          <cell r="BA88">
            <v>88701.605384351875</v>
          </cell>
        </row>
        <row r="89">
          <cell r="AY89">
            <v>39083</v>
          </cell>
          <cell r="AZ89">
            <v>-84312.957873673789</v>
          </cell>
          <cell r="BA89">
            <v>88345.394982635262</v>
          </cell>
        </row>
        <row r="90">
          <cell r="AY90">
            <v>39114</v>
          </cell>
          <cell r="AZ90">
            <v>-75604.649391013445</v>
          </cell>
          <cell r="BA90">
            <v>79247.48952042358</v>
          </cell>
        </row>
        <row r="91">
          <cell r="AY91">
            <v>39142</v>
          </cell>
          <cell r="AZ91">
            <v>-83112.139600178503</v>
          </cell>
          <cell r="BA91">
            <v>87145.280677670438</v>
          </cell>
        </row>
        <row r="92">
          <cell r="AY92">
            <v>39173</v>
          </cell>
          <cell r="AZ92">
            <v>0</v>
          </cell>
          <cell r="BA92">
            <v>0</v>
          </cell>
        </row>
        <row r="93">
          <cell r="AY93">
            <v>39203</v>
          </cell>
          <cell r="AZ93">
            <v>0</v>
          </cell>
          <cell r="BA93">
            <v>0</v>
          </cell>
        </row>
        <row r="94">
          <cell r="AY94">
            <v>39234</v>
          </cell>
          <cell r="AZ94">
            <v>0</v>
          </cell>
          <cell r="BA94">
            <v>0</v>
          </cell>
        </row>
        <row r="95">
          <cell r="AY95">
            <v>39264</v>
          </cell>
          <cell r="AZ95">
            <v>0</v>
          </cell>
          <cell r="BA95">
            <v>0</v>
          </cell>
        </row>
        <row r="96">
          <cell r="AY96">
            <v>39295</v>
          </cell>
          <cell r="AZ96">
            <v>0</v>
          </cell>
          <cell r="BA96">
            <v>0</v>
          </cell>
        </row>
        <row r="97">
          <cell r="AY97">
            <v>39326</v>
          </cell>
          <cell r="AZ97">
            <v>0</v>
          </cell>
          <cell r="BA97">
            <v>0</v>
          </cell>
        </row>
        <row r="98">
          <cell r="AY98">
            <v>39356</v>
          </cell>
          <cell r="AZ98">
            <v>0</v>
          </cell>
          <cell r="BA98">
            <v>0</v>
          </cell>
        </row>
        <row r="99">
          <cell r="AY99">
            <v>39387</v>
          </cell>
          <cell r="AZ99">
            <v>-76545.196964178962</v>
          </cell>
          <cell r="BA99">
            <v>80442.97292171049</v>
          </cell>
        </row>
        <row r="100">
          <cell r="AY100">
            <v>39417</v>
          </cell>
          <cell r="AZ100">
            <v>-78709.916821999082</v>
          </cell>
          <cell r="BA100">
            <v>82736.578159891505</v>
          </cell>
        </row>
        <row r="101">
          <cell r="AY101">
            <v>39448</v>
          </cell>
          <cell r="AZ101">
            <v>-78392.183298139775</v>
          </cell>
          <cell r="BA101">
            <v>82417.734530318194</v>
          </cell>
        </row>
        <row r="102">
          <cell r="AY102">
            <v>39479</v>
          </cell>
          <cell r="AZ102">
            <v>-72827.527885446718</v>
          </cell>
          <cell r="BA102">
            <v>76591.471535593329</v>
          </cell>
        </row>
        <row r="103">
          <cell r="AY103">
            <v>39508</v>
          </cell>
          <cell r="AZ103">
            <v>-77311.209099643209</v>
          </cell>
          <cell r="BA103">
            <v>81332.541622199686</v>
          </cell>
        </row>
        <row r="104">
          <cell r="AY104">
            <v>39539</v>
          </cell>
          <cell r="AZ104">
            <v>0</v>
          </cell>
          <cell r="BA104">
            <v>0</v>
          </cell>
        </row>
        <row r="105">
          <cell r="AY105">
            <v>39569</v>
          </cell>
          <cell r="AZ105">
            <v>0</v>
          </cell>
          <cell r="BA105">
            <v>0</v>
          </cell>
        </row>
        <row r="106">
          <cell r="AY106">
            <v>39600</v>
          </cell>
          <cell r="AZ106">
            <v>0</v>
          </cell>
          <cell r="BA106">
            <v>0</v>
          </cell>
        </row>
        <row r="107">
          <cell r="AY107">
            <v>39630</v>
          </cell>
          <cell r="AZ107">
            <v>0</v>
          </cell>
          <cell r="BA107">
            <v>0</v>
          </cell>
        </row>
        <row r="108">
          <cell r="AY108">
            <v>39661</v>
          </cell>
          <cell r="AZ108">
            <v>0</v>
          </cell>
          <cell r="BA108">
            <v>0</v>
          </cell>
        </row>
        <row r="109">
          <cell r="AY109">
            <v>39692</v>
          </cell>
          <cell r="AZ109">
            <v>0</v>
          </cell>
          <cell r="BA109">
            <v>0</v>
          </cell>
        </row>
        <row r="110">
          <cell r="AY110">
            <v>39722</v>
          </cell>
          <cell r="AZ110">
            <v>0</v>
          </cell>
          <cell r="BA110">
            <v>0</v>
          </cell>
        </row>
        <row r="111">
          <cell r="AY111">
            <v>39753</v>
          </cell>
          <cell r="AZ111">
            <v>0</v>
          </cell>
          <cell r="BA111">
            <v>0</v>
          </cell>
        </row>
        <row r="112">
          <cell r="AY112">
            <v>39783</v>
          </cell>
          <cell r="AZ112">
            <v>0</v>
          </cell>
          <cell r="BA112">
            <v>0</v>
          </cell>
        </row>
      </sheetData>
      <sheetData sheetId="2" refreshError="1">
        <row r="19">
          <cell r="AZ19">
            <v>36526</v>
          </cell>
          <cell r="BA19">
            <v>0</v>
          </cell>
        </row>
        <row r="20">
          <cell r="AZ20">
            <v>36557</v>
          </cell>
          <cell r="BA20">
            <v>0</v>
          </cell>
        </row>
        <row r="21">
          <cell r="AZ21">
            <v>36586</v>
          </cell>
          <cell r="BA21">
            <v>0</v>
          </cell>
        </row>
        <row r="22">
          <cell r="AZ22">
            <v>36617</v>
          </cell>
          <cell r="BA22">
            <v>0</v>
          </cell>
        </row>
        <row r="23">
          <cell r="AZ23">
            <v>36647</v>
          </cell>
          <cell r="BA23">
            <v>0</v>
          </cell>
        </row>
        <row r="24">
          <cell r="AZ24">
            <v>36678</v>
          </cell>
          <cell r="BA24">
            <v>0</v>
          </cell>
        </row>
        <row r="25">
          <cell r="AZ25">
            <v>36708</v>
          </cell>
          <cell r="BA25">
            <v>0</v>
          </cell>
        </row>
        <row r="26">
          <cell r="AZ26">
            <v>36739</v>
          </cell>
          <cell r="BA26">
            <v>0</v>
          </cell>
        </row>
        <row r="27">
          <cell r="AZ27">
            <v>36770</v>
          </cell>
          <cell r="BA27">
            <v>0</v>
          </cell>
        </row>
        <row r="28">
          <cell r="AZ28">
            <v>36800</v>
          </cell>
          <cell r="BA28">
            <v>0</v>
          </cell>
        </row>
        <row r="29">
          <cell r="AZ29">
            <v>36831</v>
          </cell>
          <cell r="BA29">
            <v>0</v>
          </cell>
        </row>
        <row r="30">
          <cell r="AZ30">
            <v>36861</v>
          </cell>
          <cell r="BA30">
            <v>0</v>
          </cell>
        </row>
        <row r="31">
          <cell r="AZ31">
            <v>36892</v>
          </cell>
          <cell r="BA31">
            <v>0</v>
          </cell>
        </row>
        <row r="32">
          <cell r="AZ32">
            <v>36923</v>
          </cell>
          <cell r="BA32">
            <v>0</v>
          </cell>
        </row>
        <row r="33">
          <cell r="AZ33">
            <v>36951</v>
          </cell>
          <cell r="BA33">
            <v>0</v>
          </cell>
        </row>
        <row r="34">
          <cell r="AZ34">
            <v>36982</v>
          </cell>
          <cell r="BA34">
            <v>0</v>
          </cell>
        </row>
        <row r="35">
          <cell r="AZ35">
            <v>37012</v>
          </cell>
          <cell r="BA35">
            <v>0</v>
          </cell>
        </row>
        <row r="36">
          <cell r="AZ36">
            <v>37043</v>
          </cell>
          <cell r="BA36">
            <v>0</v>
          </cell>
        </row>
        <row r="37">
          <cell r="AZ37">
            <v>37073</v>
          </cell>
          <cell r="BA37">
            <v>0</v>
          </cell>
        </row>
        <row r="38">
          <cell r="AZ38">
            <v>37104</v>
          </cell>
          <cell r="BA38">
            <v>0</v>
          </cell>
        </row>
        <row r="39">
          <cell r="AZ39">
            <v>37135</v>
          </cell>
          <cell r="BA39">
            <v>0</v>
          </cell>
        </row>
        <row r="40">
          <cell r="AZ40">
            <v>37165</v>
          </cell>
          <cell r="BA40">
            <v>0</v>
          </cell>
        </row>
        <row r="41">
          <cell r="AZ41">
            <v>37196</v>
          </cell>
          <cell r="BA41">
            <v>0</v>
          </cell>
        </row>
        <row r="42">
          <cell r="AZ42">
            <v>37226</v>
          </cell>
          <cell r="BA42">
            <v>0</v>
          </cell>
        </row>
        <row r="43">
          <cell r="AZ43">
            <v>37257</v>
          </cell>
          <cell r="BA43">
            <v>0</v>
          </cell>
        </row>
        <row r="44">
          <cell r="AZ44">
            <v>37288</v>
          </cell>
          <cell r="BA44">
            <v>0</v>
          </cell>
        </row>
        <row r="45">
          <cell r="AZ45">
            <v>37316</v>
          </cell>
          <cell r="BA45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 Operation"/>
      <sheetName val="Contract DB (Canada)"/>
      <sheetName val="P&amp;L Report"/>
      <sheetName val="P&amp;L Template"/>
      <sheetName val="Central Position Rpt"/>
      <sheetName val="LongTerm1"/>
      <sheetName val="LongTerm2"/>
      <sheetName val="LongTerm3"/>
      <sheetName val="LongTerm4"/>
      <sheetName val="LongTerm5"/>
      <sheetName val="LongTerm6"/>
      <sheetName val="LongTerm7"/>
      <sheetName val="Configuration"/>
      <sheetName val="Correlations"/>
      <sheetName val="Curves"/>
      <sheetName val="Help"/>
      <sheetName val="Codes"/>
    </sheetNames>
    <sheetDataSet>
      <sheetData sheetId="0"/>
      <sheetData sheetId="1"/>
      <sheetData sheetId="2"/>
      <sheetData sheetId="3"/>
      <sheetData sheetId="4">
        <row r="27">
          <cell r="H27">
            <v>0</v>
          </cell>
          <cell r="I27">
            <v>0</v>
          </cell>
          <cell r="J27">
            <v>0</v>
          </cell>
          <cell r="K27">
            <v>-639771.47997493041</v>
          </cell>
          <cell r="L27">
            <v>-617524.94255659485</v>
          </cell>
          <cell r="M27">
            <v>-637054.31536886794</v>
          </cell>
          <cell r="N27">
            <v>-1355468.8039507559</v>
          </cell>
        </row>
        <row r="28">
          <cell r="H28">
            <v>0</v>
          </cell>
          <cell r="I28">
            <v>0</v>
          </cell>
          <cell r="J28">
            <v>0</v>
          </cell>
          <cell r="K28">
            <v>632286.1536592237</v>
          </cell>
          <cell r="L28">
            <v>610299.90072868264</v>
          </cell>
          <cell r="M28">
            <v>629600.77987905219</v>
          </cell>
          <cell r="N28">
            <v>1339609.818944532</v>
          </cell>
        </row>
        <row r="29">
          <cell r="H29">
            <v>0</v>
          </cell>
          <cell r="I29">
            <v>0</v>
          </cell>
          <cell r="J29">
            <v>0</v>
          </cell>
          <cell r="K29">
            <v>-509510.06710194505</v>
          </cell>
          <cell r="L29">
            <v>-1088892.2819109336</v>
          </cell>
          <cell r="M29">
            <v>-2825704.8563971547</v>
          </cell>
          <cell r="N29">
            <v>-3038831.7933154749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242490.91907328324</v>
          </cell>
          <cell r="L30">
            <v>527134.46095634508</v>
          </cell>
          <cell r="M30">
            <v>1387840.8921957433</v>
          </cell>
          <cell r="N30">
            <v>1484358.9518492403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261339.27483557464</v>
          </cell>
          <cell r="L31">
            <v>549663.14014645689</v>
          </cell>
          <cell r="M31">
            <v>1406576.3599490668</v>
          </cell>
          <cell r="N31">
            <v>1520785.0646107835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 Operation"/>
      <sheetName val="Contract DB (Canada)"/>
      <sheetName val="P&amp;L Report"/>
      <sheetName val="P&amp;L Template"/>
      <sheetName val="Central Position Rpt"/>
      <sheetName val="LongTerm1"/>
      <sheetName val="LongTerm2"/>
      <sheetName val="LongTerm3"/>
      <sheetName val="LongTerm4"/>
      <sheetName val="LongTerm5"/>
      <sheetName val="LongTerm6"/>
      <sheetName val="LongTerm7"/>
      <sheetName val="Configuration"/>
      <sheetName val="Correlations"/>
      <sheetName val="Curves"/>
      <sheetName val="Help"/>
      <sheetName val="Codes"/>
    </sheetNames>
    <sheetDataSet>
      <sheetData sheetId="0"/>
      <sheetData sheetId="1"/>
      <sheetData sheetId="2"/>
      <sheetData sheetId="3"/>
      <sheetData sheetId="4"/>
      <sheetData sheetId="5">
        <row r="2">
          <cell r="X2">
            <v>-13129.708450914302</v>
          </cell>
        </row>
        <row r="3">
          <cell r="X3">
            <v>-19263.696814810741</v>
          </cell>
        </row>
        <row r="4">
          <cell r="X4">
            <v>-38602.911381550715</v>
          </cell>
        </row>
        <row r="5">
          <cell r="X5">
            <v>-34980.230006601312</v>
          </cell>
        </row>
        <row r="6">
          <cell r="X6">
            <v>-14142.751084088173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love" refreshedDate="36732.799361921294" createdVersion="1" recordCount="1494">
  <cacheSource type="worksheet">
    <worksheetSource ref="A6:C1500" sheet="I1"/>
  </cacheSource>
  <cacheFields count="3">
    <cacheField name="PUB Code (Region)" numFmtId="0">
      <sharedItems containsBlank="1" count="40">
        <s v="CGPR-ALBR/IDX"/>
        <s v="CGPR-CARLTN/IDX"/>
        <s v="CGPR-CHIP/IDX"/>
        <s v="CGPR-DAWN/IDX"/>
        <s v="CGPR-EMRSNUS/I"/>
        <s v="CGPR-IROQ/IDX"/>
        <s v="CGPR-NIAG/IDX"/>
        <s v="CGPR-PARK/IDX"/>
        <s v="CGPR-SPUR/IDX"/>
        <s v="CGPR-ST.CLAIR/I"/>
        <s v="CGPR-WADD/IDX"/>
        <s v="CONSUMERS_CDA/I"/>
        <s v="MICH/CONS/I"/>
        <s v="ML7/CG-IDX"/>
        <s v="NGI-CTYGATE/I"/>
        <s v="NGMR-ALBDR/IDX"/>
        <s v="NGW-IROQ/Z2-IDX"/>
        <s v="UNION_CDA/IDX"/>
        <m/>
        <s v="CGPR-CORN/IDX" u="1"/>
        <s v="GD-MICH/IDX" u="1"/>
        <s v="MICH-ST.CLAIR/I" u="1"/>
        <s v="DAWN-GDM/IDX" u="1"/>
        <s v="GDM-NIAG/IDX" u="1"/>
        <s v="IF-ANR/LA-IDX" u="1"/>
        <s v="IF-ANR/OK-IDX" u="1"/>
        <s v="IF-TRUNK/LA-IDX" u="1"/>
        <s v="IF-PAN/TX/OK/I" u="1"/>
        <s v="CGPR-FARWEL/IDX" u="1"/>
        <s v="IF-ANR/JOLIET-I" u="1"/>
        <s v="GDP-ANR/LA_ONSH" u="1"/>
        <s v="GDP-CHI. GATE" u="1"/>
        <s v="GDP-CNG/SOUTH" u="1"/>
        <s v="GDP-CONSUMERS" u="1"/>
        <s v="GDP-DAWN" u="1"/>
        <s v="GDP-DAWN2" u="1"/>
        <s v="GDP-HEHUB" u="1"/>
        <s v="GDP-MICHCON" u="1"/>
        <s v="GDP-ML7/CG" u="1"/>
        <s v="GDP-NGPL/LA" u="1"/>
      </sharedItems>
    </cacheField>
    <cacheField name="Period" numFmtId="0">
      <sharedItems containsDate="1" containsString="0" containsBlank="1" minDate="1999-09-01T00:00:00" maxDate="2009-10-02T00:00:00" count="182"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m/>
        <d v="1999-09-01T00:00:00" u="1"/>
        <d v="1999-10-01T00:00:00" u="1"/>
        <d v="1999-11-01T00:00:00" u="1"/>
        <d v="1999-12-01T00:00:00" u="1"/>
        <d v="2000-01-01T00:00:00" u="1"/>
        <d v="2000-02-01T00:00:00" u="1"/>
        <d v="2000-03-01T00:00:00" u="1"/>
        <d v="2000-04-01T00:00:00" u="1"/>
        <d v="2000-05-01T00:00:00" u="1"/>
        <d v="2000-06-01T00:00:00" u="1"/>
        <d v="2000-06-02T00:00:00" u="1"/>
        <d v="2000-06-03T00:00:00" u="1"/>
        <d v="2000-06-04T00:00:00" u="1"/>
        <d v="2000-06-05T00:00:00" u="1"/>
        <d v="2000-06-06T00:00:00" u="1"/>
        <d v="2000-06-07T00:00:00" u="1"/>
        <d v="2000-06-08T00:00:00" u="1"/>
        <d v="2000-06-09T00:00:00" u="1"/>
        <d v="2000-06-10T00:00:00" u="1"/>
        <d v="2000-06-11T00:00:00" u="1"/>
        <d v="2000-06-12T00:00:00" u="1"/>
        <d v="2000-06-13T00:00:00" u="1"/>
        <d v="2000-06-14T00:00:00" u="1"/>
        <d v="2000-06-15T00:00:00" u="1"/>
        <d v="2000-06-16T00:00:00" u="1"/>
        <d v="2000-06-17T00:00:00" u="1"/>
        <d v="2000-06-18T00:00:00" u="1"/>
        <d v="2000-06-19T00:00:00" u="1"/>
        <d v="2000-06-20T00:00:00" u="1"/>
        <d v="2000-06-21T00:00:00" u="1"/>
        <d v="2000-06-22T00:00:00" u="1"/>
        <d v="2000-06-23T00:00:00" u="1"/>
        <d v="2000-06-24T00:00:00" u="1"/>
        <d v="2000-06-25T00:00:00" u="1"/>
        <d v="2000-06-26T00:00:00" u="1"/>
        <d v="2000-06-27T00:00:00" u="1"/>
        <d v="2000-06-28T00:00:00" u="1"/>
        <d v="2000-06-29T00:00:00" u="1"/>
        <d v="2000-06-30T00:00:00" u="1"/>
        <d v="2000-07-02T00:00:00" u="1"/>
        <d v="2000-07-03T00:00:00" u="1"/>
        <d v="2000-07-04T00:00:00" u="1"/>
        <d v="2000-07-05T00:00:00" u="1"/>
        <d v="2000-07-06T00:00:00" u="1"/>
        <d v="2000-07-07T00:00:00" u="1"/>
        <d v="2000-07-08T00:00:00" u="1"/>
        <d v="2000-07-09T00:00:00" u="1"/>
        <d v="2000-07-10T00:00:00" u="1"/>
        <d v="2000-07-11T00:00:00" u="1"/>
        <d v="2000-07-12T00:00:00" u="1"/>
        <d v="2000-07-13T00:00:00" u="1"/>
        <d v="2000-07-14T00:00:00" u="1"/>
        <d v="2000-07-15T00:00:00" u="1"/>
        <d v="2000-07-16T00:00:00" u="1"/>
        <d v="2000-07-17T00:00:00" u="1"/>
        <d v="2000-07-18T00:00:00" u="1"/>
        <d v="2000-07-19T00:00:00" u="1"/>
        <d v="2000-07-20T00:00:00" u="1"/>
        <d v="2000-07-21T00:00:00" u="1"/>
        <d v="2000-07-22T00:00:00" u="1"/>
        <d v="2000-07-23T00:00:00" u="1"/>
        <d v="2000-07-24T00:00:00" u="1"/>
        <d v="2000-07-25T00:00:00" u="1"/>
        <d v="2000-07-26T00:00:00" u="1"/>
        <d v="2000-07-27T00:00:00" u="1"/>
        <d v="2000-07-28T00:00:00" u="1"/>
        <d v="2000-07-29T00:00:00" u="1"/>
        <d v="2000-07-30T00:00:00" u="1"/>
        <d v="2000-07-31T00:00:00" u="1"/>
      </sharedItems>
    </cacheField>
    <cacheField name="Qty" numFmtId="0">
      <sharedItems containsString="0" containsBlank="1" containsNumber="1" minValue="-176.11062056" maxValue="1014.163756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4">
  <r>
    <x v="0"/>
    <x v="0"/>
    <n v="0"/>
  </r>
  <r>
    <x v="0"/>
    <x v="1"/>
    <n v="0"/>
  </r>
  <r>
    <x v="0"/>
    <x v="2"/>
    <n v="0"/>
  </r>
  <r>
    <x v="0"/>
    <x v="3"/>
    <n v="0"/>
  </r>
  <r>
    <x v="0"/>
    <x v="4"/>
    <n v="0"/>
  </r>
  <r>
    <x v="0"/>
    <x v="5"/>
    <n v="0"/>
  </r>
  <r>
    <x v="0"/>
    <x v="6"/>
    <n v="0"/>
  </r>
  <r>
    <x v="0"/>
    <x v="7"/>
    <n v="0"/>
  </r>
  <r>
    <x v="0"/>
    <x v="8"/>
    <n v="0"/>
  </r>
  <r>
    <x v="0"/>
    <x v="9"/>
    <n v="0"/>
  </r>
  <r>
    <x v="0"/>
    <x v="10"/>
    <n v="0"/>
  </r>
  <r>
    <x v="0"/>
    <x v="11"/>
    <n v="0"/>
  </r>
  <r>
    <x v="0"/>
    <x v="12"/>
    <n v="0"/>
  </r>
  <r>
    <x v="0"/>
    <x v="13"/>
    <n v="0"/>
  </r>
  <r>
    <x v="0"/>
    <x v="14"/>
    <n v="0"/>
  </r>
  <r>
    <x v="0"/>
    <x v="15"/>
    <n v="0"/>
  </r>
  <r>
    <x v="0"/>
    <x v="16"/>
    <n v="0"/>
  </r>
  <r>
    <x v="0"/>
    <x v="17"/>
    <n v="0"/>
  </r>
  <r>
    <x v="0"/>
    <x v="18"/>
    <n v="0"/>
  </r>
  <r>
    <x v="0"/>
    <x v="19"/>
    <n v="0"/>
  </r>
  <r>
    <x v="0"/>
    <x v="20"/>
    <n v="0"/>
  </r>
  <r>
    <x v="0"/>
    <x v="21"/>
    <n v="0"/>
  </r>
  <r>
    <x v="0"/>
    <x v="22"/>
    <n v="0"/>
  </r>
  <r>
    <x v="0"/>
    <x v="23"/>
    <n v="0"/>
  </r>
  <r>
    <x v="0"/>
    <x v="24"/>
    <n v="0"/>
  </r>
  <r>
    <x v="0"/>
    <x v="25"/>
    <n v="0"/>
  </r>
  <r>
    <x v="0"/>
    <x v="26"/>
    <n v="0"/>
  </r>
  <r>
    <x v="0"/>
    <x v="27"/>
    <n v="0"/>
  </r>
  <r>
    <x v="0"/>
    <x v="28"/>
    <n v="0"/>
  </r>
  <r>
    <x v="0"/>
    <x v="29"/>
    <n v="0"/>
  </r>
  <r>
    <x v="0"/>
    <x v="30"/>
    <n v="0"/>
  </r>
  <r>
    <x v="0"/>
    <x v="31"/>
    <n v="0"/>
  </r>
  <r>
    <x v="0"/>
    <x v="32"/>
    <n v="0"/>
  </r>
  <r>
    <x v="0"/>
    <x v="33"/>
    <n v="0"/>
  </r>
  <r>
    <x v="0"/>
    <x v="34"/>
    <n v="0"/>
  </r>
  <r>
    <x v="0"/>
    <x v="35"/>
    <n v="0"/>
  </r>
  <r>
    <x v="0"/>
    <x v="36"/>
    <n v="0"/>
  </r>
  <r>
    <x v="0"/>
    <x v="37"/>
    <n v="0"/>
  </r>
  <r>
    <x v="0"/>
    <x v="38"/>
    <n v="0"/>
  </r>
  <r>
    <x v="0"/>
    <x v="39"/>
    <n v="0"/>
  </r>
  <r>
    <x v="0"/>
    <x v="40"/>
    <n v="0"/>
  </r>
  <r>
    <x v="0"/>
    <x v="41"/>
    <n v="0"/>
  </r>
  <r>
    <x v="0"/>
    <x v="42"/>
    <n v="0"/>
  </r>
  <r>
    <x v="0"/>
    <x v="43"/>
    <n v="0"/>
  </r>
  <r>
    <x v="0"/>
    <x v="44"/>
    <n v="0"/>
  </r>
  <r>
    <x v="0"/>
    <x v="45"/>
    <n v="0"/>
  </r>
  <r>
    <x v="0"/>
    <x v="46"/>
    <n v="0"/>
  </r>
  <r>
    <x v="0"/>
    <x v="47"/>
    <n v="0"/>
  </r>
  <r>
    <x v="0"/>
    <x v="48"/>
    <n v="0"/>
  </r>
  <r>
    <x v="0"/>
    <x v="49"/>
    <n v="0"/>
  </r>
  <r>
    <x v="0"/>
    <x v="50"/>
    <n v="0"/>
  </r>
  <r>
    <x v="0"/>
    <x v="51"/>
    <n v="0"/>
  </r>
  <r>
    <x v="0"/>
    <x v="52"/>
    <n v="0"/>
  </r>
  <r>
    <x v="0"/>
    <x v="53"/>
    <n v="0"/>
  </r>
  <r>
    <x v="0"/>
    <x v="54"/>
    <n v="0"/>
  </r>
  <r>
    <x v="0"/>
    <x v="55"/>
    <n v="0"/>
  </r>
  <r>
    <x v="0"/>
    <x v="56"/>
    <n v="0"/>
  </r>
  <r>
    <x v="0"/>
    <x v="57"/>
    <n v="0"/>
  </r>
  <r>
    <x v="0"/>
    <x v="58"/>
    <n v="0"/>
  </r>
  <r>
    <x v="0"/>
    <x v="59"/>
    <n v="0"/>
  </r>
  <r>
    <x v="0"/>
    <x v="60"/>
    <n v="0"/>
  </r>
  <r>
    <x v="0"/>
    <x v="61"/>
    <n v="0"/>
  </r>
  <r>
    <x v="0"/>
    <x v="62"/>
    <n v="0"/>
  </r>
  <r>
    <x v="0"/>
    <x v="63"/>
    <n v="0"/>
  </r>
  <r>
    <x v="0"/>
    <x v="64"/>
    <n v="0"/>
  </r>
  <r>
    <x v="0"/>
    <x v="65"/>
    <n v="0"/>
  </r>
  <r>
    <x v="0"/>
    <x v="66"/>
    <n v="0"/>
  </r>
  <r>
    <x v="0"/>
    <x v="67"/>
    <n v="0"/>
  </r>
  <r>
    <x v="0"/>
    <x v="68"/>
    <n v="0"/>
  </r>
  <r>
    <x v="0"/>
    <x v="69"/>
    <n v="0"/>
  </r>
  <r>
    <x v="0"/>
    <x v="70"/>
    <n v="0"/>
  </r>
  <r>
    <x v="0"/>
    <x v="71"/>
    <n v="0"/>
  </r>
  <r>
    <x v="0"/>
    <x v="72"/>
    <n v="0"/>
  </r>
  <r>
    <x v="0"/>
    <x v="73"/>
    <n v="0"/>
  </r>
  <r>
    <x v="0"/>
    <x v="74"/>
    <n v="0"/>
  </r>
  <r>
    <x v="0"/>
    <x v="75"/>
    <n v="0"/>
  </r>
  <r>
    <x v="0"/>
    <x v="76"/>
    <n v="0"/>
  </r>
  <r>
    <x v="0"/>
    <x v="77"/>
    <n v="0"/>
  </r>
  <r>
    <x v="0"/>
    <x v="78"/>
    <n v="0"/>
  </r>
  <r>
    <x v="0"/>
    <x v="79"/>
    <n v="0"/>
  </r>
  <r>
    <x v="0"/>
    <x v="80"/>
    <n v="0"/>
  </r>
  <r>
    <x v="0"/>
    <x v="81"/>
    <n v="0"/>
  </r>
  <r>
    <x v="0"/>
    <x v="82"/>
    <n v="0"/>
  </r>
  <r>
    <x v="0"/>
    <x v="83"/>
    <n v="0"/>
  </r>
  <r>
    <x v="0"/>
    <x v="84"/>
    <n v="0"/>
  </r>
  <r>
    <x v="0"/>
    <x v="85"/>
    <n v="0"/>
  </r>
  <r>
    <x v="0"/>
    <x v="86"/>
    <n v="0"/>
  </r>
  <r>
    <x v="0"/>
    <x v="87"/>
    <n v="0"/>
  </r>
  <r>
    <x v="0"/>
    <x v="88"/>
    <n v="0"/>
  </r>
  <r>
    <x v="0"/>
    <x v="89"/>
    <n v="0"/>
  </r>
  <r>
    <x v="0"/>
    <x v="90"/>
    <n v="0"/>
  </r>
  <r>
    <x v="0"/>
    <x v="91"/>
    <n v="0"/>
  </r>
  <r>
    <x v="0"/>
    <x v="92"/>
    <n v="0"/>
  </r>
  <r>
    <x v="0"/>
    <x v="93"/>
    <n v="0"/>
  </r>
  <r>
    <x v="0"/>
    <x v="94"/>
    <n v="0"/>
  </r>
  <r>
    <x v="0"/>
    <x v="95"/>
    <n v="0"/>
  </r>
  <r>
    <x v="0"/>
    <x v="96"/>
    <n v="0"/>
  </r>
  <r>
    <x v="0"/>
    <x v="97"/>
    <n v="0"/>
  </r>
  <r>
    <x v="0"/>
    <x v="98"/>
    <n v="0"/>
  </r>
  <r>
    <x v="0"/>
    <x v="99"/>
    <n v="0"/>
  </r>
  <r>
    <x v="1"/>
    <x v="4"/>
    <n v="-35.617915199999999"/>
  </r>
  <r>
    <x v="1"/>
    <x v="5"/>
    <n v="-36.599467709999999"/>
  </r>
  <r>
    <x v="1"/>
    <x v="6"/>
    <n v="-36.386467000000003"/>
  </r>
  <r>
    <x v="1"/>
    <x v="7"/>
    <n v="-32.671723720000003"/>
  </r>
  <r>
    <x v="1"/>
    <x v="8"/>
    <n v="-35.978469369999999"/>
  </r>
  <r>
    <x v="2"/>
    <x v="0"/>
    <n v="-36.5563997"/>
  </r>
  <r>
    <x v="2"/>
    <x v="1"/>
    <n v="-6.2106771800000002"/>
  </r>
  <r>
    <x v="2"/>
    <x v="2"/>
    <n v="-35.845269119999998"/>
  </r>
  <r>
    <x v="2"/>
    <x v="3"/>
    <n v="-38.022046170000003"/>
  </r>
  <r>
    <x v="2"/>
    <x v="4"/>
    <n v="-0.98971381999999997"/>
  </r>
  <r>
    <x v="2"/>
    <x v="5"/>
    <n v="-1.4088071099999999"/>
  </r>
  <r>
    <x v="2"/>
    <x v="6"/>
    <n v="5.5078825800000004"/>
  </r>
  <r>
    <x v="2"/>
    <x v="7"/>
    <n v="4.8306624200000003"/>
  </r>
  <r>
    <x v="2"/>
    <x v="8"/>
    <n v="5.74615907"/>
  </r>
  <r>
    <x v="2"/>
    <x v="9"/>
    <n v="-1.45683451"/>
  </r>
  <r>
    <x v="2"/>
    <x v="10"/>
    <n v="-0.91907963999999998"/>
  </r>
  <r>
    <x v="2"/>
    <x v="11"/>
    <n v="-0.58687858000000004"/>
  </r>
  <r>
    <x v="2"/>
    <x v="12"/>
    <n v="-0.37291689"/>
  </r>
  <r>
    <x v="2"/>
    <x v="13"/>
    <n v="-0.32727427999999997"/>
  </r>
  <r>
    <x v="2"/>
    <x v="14"/>
    <n v="-0.38964227000000001"/>
  </r>
  <r>
    <x v="2"/>
    <x v="15"/>
    <n v="-0.43420523"/>
  </r>
  <r>
    <x v="2"/>
    <x v="16"/>
    <n v="-0.25680029999999998"/>
  </r>
  <r>
    <x v="2"/>
    <x v="17"/>
    <n v="-0.29666386"/>
  </r>
  <r>
    <x v="2"/>
    <x v="18"/>
    <n v="-0.30322609"/>
  </r>
  <r>
    <x v="2"/>
    <x v="19"/>
    <n v="-0.10850828"/>
  </r>
  <r>
    <x v="2"/>
    <x v="20"/>
    <n v="-8.868384E-2"/>
  </r>
  <r>
    <x v="2"/>
    <x v="21"/>
    <n v="-8.0059720000000001E-2"/>
  </r>
  <r>
    <x v="2"/>
    <x v="22"/>
    <n v="-6.1913009999999997E-2"/>
  </r>
  <r>
    <x v="2"/>
    <x v="23"/>
    <n v="-3.5167959999999998E-2"/>
  </r>
  <r>
    <x v="2"/>
    <x v="24"/>
    <n v="-2.6224330000000001E-2"/>
  </r>
  <r>
    <x v="3"/>
    <x v="0"/>
    <n v="630.97320019999995"/>
  </r>
  <r>
    <x v="3"/>
    <x v="1"/>
    <n v="1014.16375633"/>
  </r>
  <r>
    <x v="3"/>
    <x v="2"/>
    <n v="969.17709865999996"/>
  </r>
  <r>
    <x v="3"/>
    <x v="3"/>
    <n v="717.91789621999999"/>
  </r>
  <r>
    <x v="3"/>
    <x v="4"/>
    <n v="422.95145269"/>
  </r>
  <r>
    <x v="3"/>
    <x v="5"/>
    <n v="209.39070025000001"/>
  </r>
  <r>
    <x v="3"/>
    <x v="6"/>
    <n v="213.02573254000001"/>
  </r>
  <r>
    <x v="3"/>
    <x v="7"/>
    <n v="-44.020983999999999"/>
  </r>
  <r>
    <x v="3"/>
    <x v="8"/>
    <n v="243.75026199999999"/>
  </r>
  <r>
    <x v="3"/>
    <x v="9"/>
    <n v="147.17940171999999"/>
  </r>
  <r>
    <x v="3"/>
    <x v="10"/>
    <n v="121.58893706000001"/>
  </r>
  <r>
    <x v="3"/>
    <x v="11"/>
    <n v="117.18540187000001"/>
  </r>
  <r>
    <x v="3"/>
    <x v="12"/>
    <n v="159.56288498000001"/>
  </r>
  <r>
    <x v="3"/>
    <x v="13"/>
    <n v="119.46925775"/>
  </r>
  <r>
    <x v="3"/>
    <x v="14"/>
    <n v="115.13924824999999"/>
  </r>
  <r>
    <x v="3"/>
    <x v="15"/>
    <n v="118.0791483"/>
  </r>
  <r>
    <x v="3"/>
    <x v="16"/>
    <n v="47.21024079"/>
  </r>
  <r>
    <x v="3"/>
    <x v="17"/>
    <n v="76.731151460000007"/>
  </r>
  <r>
    <x v="3"/>
    <x v="18"/>
    <n v="48.214813630000002"/>
  </r>
  <r>
    <x v="3"/>
    <x v="19"/>
    <n v="5.4996071200000003"/>
  </r>
  <r>
    <x v="3"/>
    <x v="20"/>
    <n v="47.668120760000001"/>
  </r>
  <r>
    <x v="3"/>
    <x v="21"/>
    <n v="46.938125929999998"/>
  </r>
  <r>
    <x v="3"/>
    <x v="22"/>
    <n v="48.431312069999997"/>
  </r>
  <r>
    <x v="3"/>
    <x v="23"/>
    <n v="46.39296865"/>
  </r>
  <r>
    <x v="3"/>
    <x v="24"/>
    <n v="47.868647690000003"/>
  </r>
  <r>
    <x v="3"/>
    <x v="25"/>
    <n v="47.58531602"/>
  </r>
  <r>
    <x v="3"/>
    <x v="26"/>
    <n v="45.582549309999997"/>
  </r>
  <r>
    <x v="3"/>
    <x v="27"/>
    <n v="47.03251006"/>
  </r>
  <r>
    <x v="3"/>
    <x v="28"/>
    <n v="25.61494519"/>
  </r>
  <r>
    <x v="3"/>
    <x v="29"/>
    <n v="26.317182089999999"/>
  </r>
  <r>
    <x v="3"/>
    <x v="30"/>
    <n v="26.160999629999999"/>
  </r>
  <r>
    <x v="3"/>
    <x v="31"/>
    <n v="23.488540660000002"/>
  </r>
  <r>
    <x v="3"/>
    <x v="32"/>
    <n v="25.865124600000001"/>
  </r>
  <r>
    <x v="4"/>
    <x v="4"/>
    <n v="-29.45576844"/>
  </r>
  <r>
    <x v="4"/>
    <x v="5"/>
    <n v="-30.267505539999998"/>
  </r>
  <r>
    <x v="4"/>
    <x v="6"/>
    <n v="-30.091355440000001"/>
  </r>
  <r>
    <x v="4"/>
    <x v="7"/>
    <n v="-27.01928856"/>
  </r>
  <r>
    <x v="4"/>
    <x v="8"/>
    <n v="-29.753944239999999"/>
  </r>
  <r>
    <x v="5"/>
    <x v="0"/>
    <n v="110.2174"/>
  </r>
  <r>
    <x v="5"/>
    <x v="1"/>
    <n v="110.07697735000001"/>
  </r>
  <r>
    <x v="5"/>
    <x v="2"/>
    <n v="105.92198224000001"/>
  </r>
  <r>
    <x v="5"/>
    <x v="3"/>
    <n v="108.84798670000001"/>
  </r>
  <r>
    <x v="5"/>
    <x v="4"/>
    <n v="104.72703912999999"/>
  </r>
  <r>
    <x v="5"/>
    <x v="5"/>
    <n v="107.61308923"/>
  </r>
  <r>
    <x v="5"/>
    <x v="6"/>
    <n v="106.98680515"/>
  </r>
  <r>
    <x v="5"/>
    <x v="7"/>
    <n v="96.064378509999997"/>
  </r>
  <r>
    <x v="5"/>
    <x v="8"/>
    <n v="105.78717335"/>
  </r>
  <r>
    <x v="5"/>
    <x v="9"/>
    <n v="101.76748981999999"/>
  </r>
  <r>
    <x v="5"/>
    <x v="10"/>
    <n v="104.5609102"/>
  </r>
  <r>
    <x v="5"/>
    <x v="11"/>
    <n v="100.59094331"/>
  </r>
  <r>
    <x v="5"/>
    <x v="12"/>
    <n v="103.34934233"/>
  </r>
  <r>
    <x v="5"/>
    <x v="13"/>
    <n v="102.73808321999999"/>
  </r>
  <r>
    <x v="5"/>
    <x v="14"/>
    <n v="98.834542630000001"/>
  </r>
  <r>
    <x v="5"/>
    <x v="15"/>
    <n v="101.54265282"/>
  </r>
  <r>
    <x v="5"/>
    <x v="16"/>
    <n v="97.684508019999996"/>
  </r>
  <r>
    <x v="5"/>
    <x v="17"/>
    <n v="100.36049586"/>
  </r>
  <r>
    <x v="5"/>
    <x v="18"/>
    <n v="99.763107939999998"/>
  </r>
  <r>
    <x v="5"/>
    <x v="19"/>
    <n v="89.570788680000007"/>
  </r>
  <r>
    <x v="5"/>
    <x v="20"/>
    <n v="98.631924920000003"/>
  </r>
  <r>
    <x v="5"/>
    <x v="21"/>
    <n v="94.881444340000002"/>
  </r>
  <r>
    <x v="5"/>
    <x v="22"/>
    <n v="97.482631639999994"/>
  </r>
  <r>
    <x v="5"/>
    <x v="23"/>
    <n v="93.779455080000005"/>
  </r>
  <r>
    <x v="5"/>
    <x v="24"/>
    <n v="96.350099819999997"/>
  </r>
  <r>
    <x v="5"/>
    <x v="25"/>
    <n v="95.779809310000005"/>
  </r>
  <r>
    <x v="5"/>
    <x v="26"/>
    <n v="92.141261069999999"/>
  </r>
  <r>
    <x v="5"/>
    <x v="27"/>
    <n v="94.667120499999996"/>
  </r>
  <r>
    <x v="5"/>
    <x v="28"/>
    <n v="91.071376110000003"/>
  </r>
  <r>
    <x v="5"/>
    <x v="29"/>
    <n v="93.568109190000001"/>
  </r>
  <r>
    <x v="5"/>
    <x v="30"/>
    <n v="93.012818089999996"/>
  </r>
  <r>
    <x v="5"/>
    <x v="31"/>
    <n v="83.511157479999994"/>
  </r>
  <r>
    <x v="5"/>
    <x v="32"/>
    <n v="91.960864000000001"/>
  </r>
  <r>
    <x v="5"/>
    <x v="33"/>
    <n v="88.465804460000001"/>
  </r>
  <r>
    <x v="5"/>
    <x v="34"/>
    <n v="90.892065009999996"/>
  </r>
  <r>
    <x v="5"/>
    <x v="35"/>
    <n v="87.440461119999995"/>
  </r>
  <r>
    <x v="5"/>
    <x v="36"/>
    <n v="89.8385107"/>
  </r>
  <r>
    <x v="5"/>
    <x v="37"/>
    <n v="89.307702370000001"/>
  </r>
  <r>
    <x v="5"/>
    <x v="38"/>
    <n v="85.91611743"/>
  </r>
  <r>
    <x v="5"/>
    <x v="39"/>
    <n v="88.272163340000006"/>
  </r>
  <r>
    <x v="5"/>
    <x v="40"/>
    <n v="84.919681949999998"/>
  </r>
  <r>
    <x v="5"/>
    <x v="41"/>
    <n v="87.248236340000005"/>
  </r>
  <r>
    <x v="5"/>
    <x v="42"/>
    <n v="86.730692439999999"/>
  </r>
  <r>
    <x v="5"/>
    <x v="43"/>
    <n v="80.652056490000007"/>
  </r>
  <r>
    <x v="5"/>
    <x v="44"/>
    <n v="85.733747300000005"/>
  </r>
  <r>
    <x v="5"/>
    <x v="45"/>
    <n v="82.47555328"/>
  </r>
  <r>
    <x v="5"/>
    <x v="46"/>
    <n v="84.736896529999996"/>
  </r>
  <r>
    <x v="5"/>
    <x v="47"/>
    <n v="81.518411979999996"/>
  </r>
  <r>
    <x v="5"/>
    <x v="48"/>
    <n v="83.749733120000002"/>
  </r>
  <r>
    <x v="5"/>
    <x v="49"/>
    <n v="83.245872309999996"/>
  </r>
  <r>
    <x v="5"/>
    <x v="50"/>
    <n v="80.075475710000006"/>
  </r>
  <r>
    <x v="5"/>
    <x v="51"/>
    <n v="82.262121759999999"/>
  </r>
  <r>
    <x v="5"/>
    <x v="52"/>
    <n v="79.128467270000002"/>
  </r>
  <r>
    <x v="5"/>
    <x v="53"/>
    <n v="81.288533549999997"/>
  </r>
  <r>
    <x v="5"/>
    <x v="54"/>
    <n v="80.797626359999995"/>
  </r>
  <r>
    <x v="5"/>
    <x v="55"/>
    <n v="72.537441749999999"/>
  </r>
  <r>
    <x v="5"/>
    <x v="56"/>
    <n v="79.870469099999994"/>
  </r>
  <r>
    <x v="5"/>
    <x v="57"/>
    <n v="76.826181739999996"/>
  </r>
  <r>
    <x v="5"/>
    <x v="58"/>
    <n v="78.921670590000005"/>
  </r>
  <r>
    <x v="5"/>
    <x v="59"/>
    <n v="75.912852720000004"/>
  </r>
  <r>
    <x v="5"/>
    <x v="60"/>
    <n v="77.982739699999996"/>
  </r>
  <r>
    <x v="5"/>
    <x v="61"/>
    <n v="77.508500429999998"/>
  </r>
  <r>
    <x v="5"/>
    <x v="62"/>
    <n v="74.547468859999995"/>
  </r>
  <r>
    <x v="5"/>
    <x v="63"/>
    <n v="76.573909139999998"/>
  </r>
  <r>
    <x v="5"/>
    <x v="64"/>
    <n v="73.647581959999997"/>
  </r>
  <r>
    <x v="5"/>
    <x v="65"/>
    <n v="75.648566900000006"/>
  </r>
  <r>
    <x v="5"/>
    <x v="66"/>
    <n v="75.181835489999997"/>
  </r>
  <r>
    <x v="5"/>
    <x v="67"/>
    <n v="67.486745659999997"/>
  </r>
  <r>
    <x v="5"/>
    <x v="68"/>
    <n v="74.300065470000007"/>
  </r>
  <r>
    <x v="5"/>
    <x v="69"/>
    <n v="71.458234469999994"/>
  </r>
  <r>
    <x v="5"/>
    <x v="70"/>
    <n v="73.397349500000004"/>
  </r>
  <r>
    <x v="5"/>
    <x v="71"/>
    <n v="70.589087809999995"/>
  </r>
  <r>
    <x v="5"/>
    <x v="72"/>
    <n v="72.503665369999993"/>
  </r>
  <r>
    <x v="5"/>
    <x v="73"/>
    <n v="72.052939300000006"/>
  </r>
  <r>
    <x v="5"/>
    <x v="74"/>
    <n v="69.294698240000002"/>
  </r>
  <r>
    <x v="5"/>
    <x v="75"/>
    <n v="71.172758900000005"/>
  </r>
  <r>
    <x v="5"/>
    <x v="76"/>
    <n v="68.447283220000003"/>
  </r>
  <r>
    <x v="5"/>
    <x v="77"/>
    <n v="70.301453850000001"/>
  </r>
  <r>
    <x v="5"/>
    <x v="78"/>
    <n v="69.862040820000004"/>
  </r>
  <r>
    <x v="5"/>
    <x v="79"/>
    <n v="62.706357410000003"/>
  </r>
  <r>
    <x v="5"/>
    <x v="80"/>
    <n v="69.031997480000001"/>
  </r>
  <r>
    <x v="5"/>
    <x v="81"/>
    <n v="66.386270469999999"/>
  </r>
  <r>
    <x v="5"/>
    <x v="82"/>
    <n v="68.182394650000006"/>
  </r>
  <r>
    <x v="5"/>
    <x v="83"/>
    <n v="65.568340259999999"/>
  </r>
  <r>
    <x v="5"/>
    <x v="84"/>
    <n v="67.341450890000004"/>
  </r>
  <r>
    <x v="5"/>
    <x v="85"/>
    <n v="66.920494649999995"/>
  </r>
  <r>
    <x v="5"/>
    <x v="86"/>
    <n v="64.372310440000007"/>
  </r>
  <r>
    <x v="5"/>
    <x v="87"/>
    <n v="66.130904580000006"/>
  </r>
  <r>
    <x v="6"/>
    <x v="0"/>
    <n v="64.514099999999999"/>
  </r>
  <r>
    <x v="6"/>
    <x v="1"/>
    <n v="-44.152775320000003"/>
  </r>
  <r>
    <x v="6"/>
    <x v="2"/>
    <n v="181.16728531999999"/>
  </r>
  <r>
    <x v="6"/>
    <x v="3"/>
    <n v="170.86445929999999"/>
  </r>
  <r>
    <x v="6"/>
    <x v="4"/>
    <n v="-174.34574784"/>
  </r>
  <r>
    <x v="6"/>
    <x v="5"/>
    <n v="-138.28920608999999"/>
  </r>
  <r>
    <x v="6"/>
    <x v="6"/>
    <n v="-137.48439388"/>
  </r>
  <r>
    <x v="6"/>
    <x v="7"/>
    <n v="-123.44842748000001"/>
  </r>
  <r>
    <x v="6"/>
    <x v="8"/>
    <n v="-176.11062056"/>
  </r>
  <r>
    <x v="6"/>
    <x v="9"/>
    <n v="59.568071959999997"/>
  </r>
  <r>
    <x v="6"/>
    <x v="10"/>
    <n v="61.203158639999998"/>
  </r>
  <r>
    <x v="6"/>
    <x v="11"/>
    <n v="58.879398129999998"/>
  </r>
  <r>
    <x v="6"/>
    <x v="12"/>
    <n v="60.493985559999999"/>
  </r>
  <r>
    <x v="6"/>
    <x v="13"/>
    <n v="60.136194230000001"/>
  </r>
  <r>
    <x v="6"/>
    <x v="14"/>
    <n v="57.851315370000002"/>
  </r>
  <r>
    <x v="6"/>
    <x v="15"/>
    <n v="59.436467020000002"/>
  </r>
  <r>
    <x v="6"/>
    <x v="16"/>
    <n v="-11.509264890000001"/>
  </r>
  <r>
    <x v="6"/>
    <x v="17"/>
    <n v="-11.824551870000001"/>
  </r>
  <r>
    <x v="6"/>
    <x v="18"/>
    <n v="-11.75416716"/>
  </r>
  <r>
    <x v="6"/>
    <x v="19"/>
    <n v="-10.553300159999999"/>
  </r>
  <r>
    <x v="6"/>
    <x v="20"/>
    <n v="-11.62089029"/>
  </r>
  <r>
    <x v="6"/>
    <x v="21"/>
    <n v="-11.17900575"/>
  </r>
  <r>
    <x v="6"/>
    <x v="22"/>
    <n v="-11.485479659999999"/>
  </r>
  <r>
    <x v="6"/>
    <x v="23"/>
    <n v="-11.049168509999999"/>
  </r>
  <r>
    <x v="6"/>
    <x v="24"/>
    <n v="-11.35204388"/>
  </r>
  <r>
    <x v="6"/>
    <x v="25"/>
    <n v="-11.284851809999999"/>
  </r>
  <r>
    <x v="6"/>
    <x v="26"/>
    <n v="-10.85615522"/>
  </r>
  <r>
    <x v="6"/>
    <x v="27"/>
    <n v="-11.15375395"/>
  </r>
  <r>
    <x v="6"/>
    <x v="28"/>
    <n v="-10.73010054"/>
  </r>
  <r>
    <x v="6"/>
    <x v="29"/>
    <n v="-11.02426758"/>
  </r>
  <r>
    <x v="6"/>
    <x v="30"/>
    <n v="-10.95884274"/>
  </r>
  <r>
    <x v="6"/>
    <x v="31"/>
    <n v="-9.8393496900000006"/>
  </r>
  <r>
    <x v="6"/>
    <x v="32"/>
    <n v="-10.83490069"/>
  </r>
  <r>
    <x v="6"/>
    <x v="33"/>
    <n v="-10.42311005"/>
  </r>
  <r>
    <x v="6"/>
    <x v="34"/>
    <n v="-10.70897396"/>
  </r>
  <r>
    <x v="6"/>
    <x v="35"/>
    <n v="-10.302303309999999"/>
  </r>
  <r>
    <x v="6"/>
    <x v="36"/>
    <n v="-10.58484337"/>
  </r>
  <r>
    <x v="6"/>
    <x v="37"/>
    <n v="-10.522303129999999"/>
  </r>
  <r>
    <x v="6"/>
    <x v="38"/>
    <n v="-10.122703939999999"/>
  </r>
  <r>
    <x v="6"/>
    <x v="39"/>
    <n v="-10.40029511"/>
  </r>
  <r>
    <x v="6"/>
    <x v="40"/>
    <n v="-21.94765589"/>
  </r>
  <r>
    <x v="6"/>
    <x v="41"/>
    <n v="-22.549475269999999"/>
  </r>
  <r>
    <x v="6"/>
    <x v="42"/>
    <n v="-22.415715049999999"/>
  </r>
  <r>
    <x v="6"/>
    <x v="43"/>
    <n v="-20.844679840000001"/>
  </r>
  <r>
    <x v="6"/>
    <x v="44"/>
    <n v="-22.158052649999998"/>
  </r>
  <r>
    <x v="6"/>
    <x v="45"/>
    <n v="-21.315966110000002"/>
  </r>
  <r>
    <x v="6"/>
    <x v="46"/>
    <n v="-21.900414640000001"/>
  </r>
  <r>
    <x v="6"/>
    <x v="47"/>
    <n v="-21.068591090000002"/>
  </r>
  <r>
    <x v="6"/>
    <x v="48"/>
    <n v="-21.64528035"/>
  </r>
  <r>
    <x v="6"/>
    <x v="49"/>
    <n v="-21.515056550000001"/>
  </r>
  <r>
    <x v="6"/>
    <x v="50"/>
    <n v="-20.69566142"/>
  </r>
  <r>
    <x v="6"/>
    <x v="51"/>
    <n v="-21.260804319999998"/>
  </r>
  <r>
    <x v="6"/>
    <x v="52"/>
    <n v="-20.450905259999999"/>
  </r>
  <r>
    <x v="6"/>
    <x v="53"/>
    <n v="-21.00917857"/>
  </r>
  <r>
    <x v="6"/>
    <x v="54"/>
    <n v="-20.88230265"/>
  </r>
  <r>
    <x v="6"/>
    <x v="55"/>
    <n v="-18.747441980000001"/>
  </r>
  <r>
    <x v="6"/>
    <x v="56"/>
    <n v="-20.642677070000001"/>
  </r>
  <r>
    <x v="6"/>
    <x v="57"/>
    <n v="-19.85587512"/>
  </r>
  <r>
    <x v="6"/>
    <x v="58"/>
    <n v="-20.397458260000001"/>
  </r>
  <r>
    <x v="6"/>
    <x v="59"/>
    <n v="-19.61982347"/>
  </r>
  <r>
    <x v="6"/>
    <x v="60"/>
    <n v="-20.15478976"/>
  </r>
  <r>
    <x v="6"/>
    <x v="61"/>
    <n v="-20.032221700000001"/>
  </r>
  <r>
    <x v="6"/>
    <x v="62"/>
    <n v="-19.266937370000001"/>
  </r>
  <r>
    <x v="6"/>
    <x v="63"/>
    <n v="-19.79067478"/>
  </r>
  <r>
    <x v="6"/>
    <x v="64"/>
    <n v="-19.034359859999999"/>
  </r>
  <r>
    <x v="6"/>
    <x v="65"/>
    <n v="-19.551518290000001"/>
  </r>
  <r>
    <x v="6"/>
    <x v="66"/>
    <n v="-19.430890649999998"/>
  </r>
  <r>
    <x v="6"/>
    <x v="67"/>
    <n v="-17.44207982"/>
  </r>
  <r>
    <x v="6"/>
    <x v="68"/>
    <n v="-19.202995489999999"/>
  </r>
  <r>
    <x v="6"/>
    <x v="69"/>
    <n v="-18.468518769999999"/>
  </r>
  <r>
    <x v="6"/>
    <x v="70"/>
    <n v="-18.969686800000002"/>
  </r>
  <r>
    <x v="6"/>
    <x v="71"/>
    <n v="-18.243886140000001"/>
  </r>
  <r>
    <x v="6"/>
    <x v="72"/>
    <n v="-18.738712410000002"/>
  </r>
  <r>
    <x v="6"/>
    <x v="73"/>
    <n v="-18.62222139"/>
  </r>
  <r>
    <x v="6"/>
    <x v="74"/>
    <n v="-17.909348659999999"/>
  </r>
  <r>
    <x v="6"/>
    <x v="75"/>
    <n v="-18.394737060000001"/>
  </r>
  <r>
    <x v="6"/>
    <x v="76"/>
    <n v="-17.690332609999999"/>
  </r>
  <r>
    <x v="6"/>
    <x v="77"/>
    <n v="-18.169546589999999"/>
  </r>
  <r>
    <x v="6"/>
    <x v="78"/>
    <n v="-18.055979440000002"/>
  </r>
  <r>
    <x v="6"/>
    <x v="79"/>
    <n v="-16.20657924"/>
  </r>
  <r>
    <x v="6"/>
    <x v="80"/>
    <n v="-17.841453139999999"/>
  </r>
  <r>
    <x v="6"/>
    <x v="81"/>
    <n v="-17.157659880000001"/>
  </r>
  <r>
    <x v="6"/>
    <x v="82"/>
    <n v="-17.621871649999999"/>
  </r>
  <r>
    <x v="6"/>
    <x v="83"/>
    <n v="-16.946264240000001"/>
  </r>
  <r>
    <x v="6"/>
    <x v="84"/>
    <n v="-17.4045281"/>
  </r>
  <r>
    <x v="6"/>
    <x v="85"/>
    <n v="-17.295731150000002"/>
  </r>
  <r>
    <x v="6"/>
    <x v="86"/>
    <n v="-16.637148020000001"/>
  </r>
  <r>
    <x v="6"/>
    <x v="87"/>
    <n v="-17.09166007"/>
  </r>
  <r>
    <x v="6"/>
    <x v="88"/>
    <n v="-16.44084986"/>
  </r>
  <r>
    <x v="6"/>
    <x v="89"/>
    <n v="-16.890001550000001"/>
  </r>
  <r>
    <x v="6"/>
    <x v="90"/>
    <n v="-16.78843474"/>
  </r>
  <r>
    <x v="6"/>
    <x v="91"/>
    <n v="-15.6108683"/>
  </r>
  <r>
    <x v="6"/>
    <x v="92"/>
    <n v="-16.59358903"/>
  </r>
  <r>
    <x v="6"/>
    <x v="93"/>
    <n v="-15.961749859999999"/>
  </r>
  <r>
    <x v="6"/>
    <x v="94"/>
    <n v="-16.397818520000001"/>
  </r>
  <r>
    <x v="6"/>
    <x v="95"/>
    <n v="-15.773436009999999"/>
  </r>
  <r>
    <x v="6"/>
    <x v="96"/>
    <n v="-16.204362249999999"/>
  </r>
  <r>
    <x v="6"/>
    <x v="97"/>
    <n v="-16.1069265"/>
  </r>
  <r>
    <x v="6"/>
    <x v="98"/>
    <n v="-15.49362365"/>
  </r>
  <r>
    <x v="6"/>
    <x v="99"/>
    <n v="-15.9169088"/>
  </r>
  <r>
    <x v="7"/>
    <x v="0"/>
    <n v="-13.497400000000001"/>
  </r>
  <r>
    <x v="7"/>
    <x v="1"/>
    <n v="-41.047436730000001"/>
  </r>
  <r>
    <x v="7"/>
    <x v="2"/>
    <n v="-39.498049180000002"/>
  </r>
  <r>
    <x v="7"/>
    <x v="3"/>
    <n v="-40.589149110000001"/>
  </r>
  <r>
    <x v="7"/>
    <x v="4"/>
    <n v="-22.97844495"/>
  </r>
  <r>
    <x v="7"/>
    <x v="5"/>
    <n v="-23.611681099999998"/>
  </r>
  <r>
    <x v="7"/>
    <x v="6"/>
    <n v="-23.47426638"/>
  </r>
  <r>
    <x v="7"/>
    <x v="7"/>
    <n v="-21.077746999999999"/>
  </r>
  <r>
    <x v="7"/>
    <x v="8"/>
    <n v="-23.211051909999998"/>
  </r>
  <r>
    <x v="7"/>
    <x v="9"/>
    <n v="-79.575799750000002"/>
  </r>
  <r>
    <x v="7"/>
    <x v="10"/>
    <n v="-81.760079450000006"/>
  </r>
  <r>
    <x v="7"/>
    <x v="11"/>
    <n v="-78.655814129999996"/>
  </r>
  <r>
    <x v="7"/>
    <x v="12"/>
    <n v="-80.812709290000001"/>
  </r>
  <r>
    <x v="7"/>
    <x v="13"/>
    <n v="-80.334742969999994"/>
  </r>
  <r>
    <x v="7"/>
    <x v="14"/>
    <n v="-77.282418860000007"/>
  </r>
  <r>
    <x v="7"/>
    <x v="15"/>
    <n v="-79.399991290000003"/>
  </r>
  <r>
    <x v="7"/>
    <x v="16"/>
    <n v="-88.95021509"/>
  </r>
  <r>
    <x v="7"/>
    <x v="17"/>
    <n v="-91.386934049999994"/>
  </r>
  <r>
    <x v="7"/>
    <x v="18"/>
    <n v="-90.842960570000002"/>
  </r>
  <r>
    <x v="7"/>
    <x v="19"/>
    <n v="-81.561970070000001"/>
  </r>
  <r>
    <x v="7"/>
    <x v="20"/>
    <n v="-89.812920329999997"/>
  </r>
  <r>
    <x v="7"/>
    <x v="21"/>
    <n v="-85.701262970000002"/>
  </r>
  <r>
    <x v="7"/>
    <x v="22"/>
    <n v="-88.050774390000001"/>
  </r>
  <r>
    <x v="7"/>
    <x v="23"/>
    <n v="-84.705895830000003"/>
  </r>
  <r>
    <x v="7"/>
    <x v="24"/>
    <n v="-87.027819809999997"/>
  </r>
  <r>
    <x v="7"/>
    <x v="25"/>
    <n v="-86.512707320000004"/>
  </r>
  <r>
    <x v="7"/>
    <x v="26"/>
    <n v="-83.226204030000005"/>
  </r>
  <r>
    <x v="7"/>
    <x v="27"/>
    <n v="-85.50767587"/>
  </r>
  <r>
    <x v="7"/>
    <x v="28"/>
    <n v="-25.38697217"/>
  </r>
  <r>
    <x v="7"/>
    <x v="29"/>
    <n v="-26.082959169999999"/>
  </r>
  <r>
    <x v="7"/>
    <x v="30"/>
    <n v="-25.928166749999999"/>
  </r>
  <r>
    <x v="7"/>
    <x v="31"/>
    <n v="-23.279492650000002"/>
  </r>
  <r>
    <x v="7"/>
    <x v="32"/>
    <n v="-25.634924999999999"/>
  </r>
  <r>
    <x v="7"/>
    <x v="33"/>
    <n v="-24.66064544"/>
  </r>
  <r>
    <x v="7"/>
    <x v="34"/>
    <n v="-25.336987579999999"/>
  </r>
  <r>
    <x v="7"/>
    <x v="35"/>
    <n v="-24.37482168"/>
  </r>
  <r>
    <x v="7"/>
    <x v="36"/>
    <n v="-25.04329976"/>
  </r>
  <r>
    <x v="7"/>
    <x v="37"/>
    <n v="-24.89533213"/>
  </r>
  <r>
    <x v="7"/>
    <x v="38"/>
    <n v="-23.949897060000001"/>
  </r>
  <r>
    <x v="7"/>
    <x v="39"/>
    <n v="-24.606666229999998"/>
  </r>
  <r>
    <x v="7"/>
    <x v="40"/>
    <n v="2.3430895999999999"/>
  </r>
  <r>
    <x v="7"/>
    <x v="41"/>
    <n v="2.40733869"/>
  </r>
  <r>
    <x v="7"/>
    <x v="42"/>
    <n v="2.39305871"/>
  </r>
  <r>
    <x v="7"/>
    <x v="43"/>
    <n v="2.2253379999999998"/>
  </r>
  <r>
    <x v="7"/>
    <x v="44"/>
    <n v="2.3655511599999999"/>
  </r>
  <r>
    <x v="7"/>
    <x v="45"/>
    <n v="2.2756516200000001"/>
  </r>
  <r>
    <x v="7"/>
    <x v="46"/>
    <n v="2.3380462199999998"/>
  </r>
  <r>
    <x v="7"/>
    <x v="47"/>
    <n v="2.2492423399999999"/>
  </r>
  <r>
    <x v="7"/>
    <x v="48"/>
    <n v="2.3108085799999998"/>
  </r>
  <r>
    <x v="7"/>
    <x v="49"/>
    <n v="2.29690613"/>
  </r>
  <r>
    <x v="7"/>
    <x v="50"/>
    <n v="2.20942908"/>
  </r>
  <r>
    <x v="7"/>
    <x v="51"/>
    <n v="2.26976266"/>
  </r>
  <r>
    <x v="7"/>
    <x v="52"/>
    <n v="2.1832993799999998"/>
  </r>
  <r>
    <x v="7"/>
    <x v="53"/>
    <n v="2.2428995700000001"/>
  </r>
  <r>
    <x v="7"/>
    <x v="54"/>
    <n v="2.2293545400000001"/>
  </r>
  <r>
    <x v="7"/>
    <x v="55"/>
    <n v="2.0014409199999998"/>
  </r>
  <r>
    <x v="7"/>
    <x v="56"/>
    <n v="2.2037725699999999"/>
  </r>
  <r>
    <x v="7"/>
    <x v="57"/>
    <n v="7.0464695600000002"/>
  </r>
  <r>
    <x v="7"/>
    <x v="58"/>
    <n v="7.2386670300000002"/>
  </r>
  <r>
    <x v="7"/>
    <x v="59"/>
    <n v="6.9626993500000003"/>
  </r>
  <r>
    <x v="7"/>
    <x v="60"/>
    <n v="7.15254864"/>
  </r>
  <r>
    <x v="7"/>
    <x v="61"/>
    <n v="7.10905158"/>
  </r>
  <r>
    <x v="7"/>
    <x v="62"/>
    <n v="6.8374668400000003"/>
  </r>
  <r>
    <x v="7"/>
    <x v="63"/>
    <n v="7.0233312000000003"/>
  </r>
  <r>
    <x v="7"/>
    <x v="64"/>
    <n v="6.75492954"/>
  </r>
  <r>
    <x v="7"/>
    <x v="65"/>
    <n v="6.9384591499999999"/>
  </r>
  <r>
    <x v="7"/>
    <x v="66"/>
    <n v="6.8956507199999999"/>
  </r>
  <r>
    <x v="7"/>
    <x v="67"/>
    <n v="6.1898598700000003"/>
  </r>
  <r>
    <x v="7"/>
    <x v="68"/>
    <n v="6.8147750800000004"/>
  </r>
  <r>
    <x v="7"/>
    <x v="69"/>
    <n v="6.5541233800000001"/>
  </r>
  <r>
    <x v="7"/>
    <x v="70"/>
    <n v="6.7319782999999997"/>
  </r>
  <r>
    <x v="7"/>
    <x v="71"/>
    <n v="6.4744055600000001"/>
  </r>
  <r>
    <x v="7"/>
    <x v="72"/>
    <n v="6.6500099300000004"/>
  </r>
  <r>
    <x v="7"/>
    <x v="73"/>
    <n v="6.6086694899999996"/>
  </r>
  <r>
    <x v="7"/>
    <x v="74"/>
    <n v="6.3556846199999999"/>
  </r>
  <r>
    <x v="7"/>
    <x v="75"/>
    <n v="6.5279396600000004"/>
  </r>
  <r>
    <x v="7"/>
    <x v="76"/>
    <n v="-9.1233525100000001"/>
  </r>
  <r>
    <x v="7"/>
    <x v="77"/>
    <n v="-9.3704953"/>
  </r>
  <r>
    <x v="7"/>
    <x v="78"/>
    <n v="-9.3119258400000007"/>
  </r>
  <r>
    <x v="7"/>
    <x v="79"/>
    <n v="-8.3581433199999999"/>
  </r>
  <r>
    <x v="7"/>
    <x v="80"/>
    <n v="-9.2012891999999997"/>
  </r>
  <r>
    <x v="7"/>
    <x v="81"/>
    <n v="-8.8486396999999997"/>
  </r>
  <r>
    <x v="7"/>
    <x v="82"/>
    <n v="-9.08804546"/>
  </r>
  <r>
    <x v="7"/>
    <x v="83"/>
    <n v="-8.7396176099999998"/>
  </r>
  <r>
    <x v="7"/>
    <x v="84"/>
    <n v="-8.9759558899999998"/>
  </r>
  <r>
    <x v="7"/>
    <x v="85"/>
    <n v="-8.9198465500000008"/>
  </r>
  <r>
    <x v="7"/>
    <x v="86"/>
    <n v="-8.5801985500000004"/>
  </r>
  <r>
    <x v="7"/>
    <x v="87"/>
    <n v="-8.8146019199999994"/>
  </r>
  <r>
    <x v="8"/>
    <x v="0"/>
    <n v="28.485900000000001"/>
  </r>
  <r>
    <x v="8"/>
    <x v="1"/>
    <n v="28.449607490000002"/>
  </r>
  <r>
    <x v="8"/>
    <x v="2"/>
    <n v="27.37574098"/>
  </r>
  <r>
    <x v="8"/>
    <x v="3"/>
    <n v="28.131972489999999"/>
  </r>
  <r>
    <x v="8"/>
    <x v="4"/>
    <n v="0"/>
  </r>
  <r>
    <x v="8"/>
    <x v="5"/>
    <n v="0"/>
  </r>
  <r>
    <x v="8"/>
    <x v="6"/>
    <n v="0"/>
  </r>
  <r>
    <x v="8"/>
    <x v="7"/>
    <n v="0"/>
  </r>
  <r>
    <x v="8"/>
    <x v="8"/>
    <n v="0"/>
  </r>
  <r>
    <x v="8"/>
    <x v="9"/>
    <n v="26.30200439"/>
  </r>
  <r>
    <x v="8"/>
    <x v="10"/>
    <n v="27.023969279999999"/>
  </r>
  <r>
    <x v="8"/>
    <x v="11"/>
    <n v="25.997923669999999"/>
  </r>
  <r>
    <x v="8"/>
    <x v="12"/>
    <n v="26.710837229999999"/>
  </r>
  <r>
    <x v="8"/>
    <x v="13"/>
    <n v="26.552856129999999"/>
  </r>
  <r>
    <x v="8"/>
    <x v="14"/>
    <n v="25.54397852"/>
  </r>
  <r>
    <x v="8"/>
    <x v="15"/>
    <n v="26.243894829999999"/>
  </r>
  <r>
    <x v="8"/>
    <x v="16"/>
    <n v="0"/>
  </r>
  <r>
    <x v="8"/>
    <x v="17"/>
    <n v="0"/>
  </r>
  <r>
    <x v="8"/>
    <x v="18"/>
    <n v="0"/>
  </r>
  <r>
    <x v="8"/>
    <x v="19"/>
    <n v="0"/>
  </r>
  <r>
    <x v="8"/>
    <x v="20"/>
    <n v="0"/>
  </r>
  <r>
    <x v="8"/>
    <x v="21"/>
    <n v="24.522292629999999"/>
  </r>
  <r>
    <x v="8"/>
    <x v="22"/>
    <n v="25.194574509999999"/>
  </r>
  <r>
    <x v="8"/>
    <x v="23"/>
    <n v="24.237481370000001"/>
  </r>
  <r>
    <x v="8"/>
    <x v="24"/>
    <n v="24.901869470000001"/>
  </r>
  <r>
    <x v="8"/>
    <x v="25"/>
    <n v="24.754476789999998"/>
  </r>
  <r>
    <x v="8"/>
    <x v="26"/>
    <n v="23.814086970000002"/>
  </r>
  <r>
    <x v="8"/>
    <x v="27"/>
    <n v="24.466900219999999"/>
  </r>
  <r>
    <x v="8"/>
    <x v="28"/>
    <n v="0"/>
  </r>
  <r>
    <x v="8"/>
    <x v="29"/>
    <n v="0"/>
  </r>
  <r>
    <x v="8"/>
    <x v="30"/>
    <n v="0"/>
  </r>
  <r>
    <x v="8"/>
    <x v="31"/>
    <n v="0"/>
  </r>
  <r>
    <x v="8"/>
    <x v="32"/>
    <n v="0"/>
  </r>
  <r>
    <x v="8"/>
    <x v="33"/>
    <n v="22.864158100000001"/>
  </r>
  <r>
    <x v="8"/>
    <x v="34"/>
    <n v="23.491229830000002"/>
  </r>
  <r>
    <x v="8"/>
    <x v="35"/>
    <n v="22.599156140000002"/>
  </r>
  <r>
    <x v="8"/>
    <x v="36"/>
    <n v="23.218936679999999"/>
  </r>
  <r>
    <x v="8"/>
    <x v="37"/>
    <n v="23.08174825"/>
  </r>
  <r>
    <x v="8"/>
    <x v="38"/>
    <n v="22.205186560000001"/>
  </r>
  <r>
    <x v="8"/>
    <x v="39"/>
    <n v="22.814111180000001"/>
  </r>
  <r>
    <x v="8"/>
    <x v="40"/>
    <n v="0"/>
  </r>
  <r>
    <x v="8"/>
    <x v="41"/>
    <n v="0"/>
  </r>
  <r>
    <x v="8"/>
    <x v="42"/>
    <n v="0"/>
  </r>
  <r>
    <x v="8"/>
    <x v="43"/>
    <n v="0"/>
  </r>
  <r>
    <x v="8"/>
    <x v="44"/>
    <n v="0"/>
  </r>
  <r>
    <x v="8"/>
    <x v="45"/>
    <n v="21.315966110000002"/>
  </r>
  <r>
    <x v="8"/>
    <x v="46"/>
    <n v="21.900414640000001"/>
  </r>
  <r>
    <x v="8"/>
    <x v="47"/>
    <n v="21.068591090000002"/>
  </r>
  <r>
    <x v="8"/>
    <x v="48"/>
    <n v="21.64528035"/>
  </r>
  <r>
    <x v="8"/>
    <x v="49"/>
    <n v="21.515056550000001"/>
  </r>
  <r>
    <x v="8"/>
    <x v="50"/>
    <n v="20.69566142"/>
  </r>
  <r>
    <x v="8"/>
    <x v="51"/>
    <n v="21.260804319999998"/>
  </r>
  <r>
    <x v="8"/>
    <x v="52"/>
    <n v="0"/>
  </r>
  <r>
    <x v="8"/>
    <x v="53"/>
    <n v="0"/>
  </r>
  <r>
    <x v="8"/>
    <x v="54"/>
    <n v="0"/>
  </r>
  <r>
    <x v="8"/>
    <x v="55"/>
    <n v="0"/>
  </r>
  <r>
    <x v="8"/>
    <x v="56"/>
    <n v="0"/>
  </r>
  <r>
    <x v="8"/>
    <x v="57"/>
    <n v="19.85587512"/>
  </r>
  <r>
    <x v="8"/>
    <x v="58"/>
    <n v="20.397458260000001"/>
  </r>
  <r>
    <x v="8"/>
    <x v="59"/>
    <n v="19.61982347"/>
  </r>
  <r>
    <x v="8"/>
    <x v="60"/>
    <n v="20.15478976"/>
  </r>
  <r>
    <x v="8"/>
    <x v="61"/>
    <n v="20.032221700000001"/>
  </r>
  <r>
    <x v="8"/>
    <x v="62"/>
    <n v="19.266937370000001"/>
  </r>
  <r>
    <x v="8"/>
    <x v="63"/>
    <n v="19.79067478"/>
  </r>
  <r>
    <x v="8"/>
    <x v="64"/>
    <n v="0"/>
  </r>
  <r>
    <x v="8"/>
    <x v="65"/>
    <n v="0"/>
  </r>
  <r>
    <x v="8"/>
    <x v="66"/>
    <n v="0"/>
  </r>
  <r>
    <x v="8"/>
    <x v="67"/>
    <n v="0"/>
  </r>
  <r>
    <x v="8"/>
    <x v="68"/>
    <n v="0"/>
  </r>
  <r>
    <x v="8"/>
    <x v="69"/>
    <n v="18.468518769999999"/>
  </r>
  <r>
    <x v="8"/>
    <x v="70"/>
    <n v="18.969686800000002"/>
  </r>
  <r>
    <x v="8"/>
    <x v="71"/>
    <n v="18.243886140000001"/>
  </r>
  <r>
    <x v="8"/>
    <x v="72"/>
    <n v="18.738712410000002"/>
  </r>
  <r>
    <x v="8"/>
    <x v="73"/>
    <n v="18.62222139"/>
  </r>
  <r>
    <x v="8"/>
    <x v="74"/>
    <n v="17.909348659999999"/>
  </r>
  <r>
    <x v="8"/>
    <x v="75"/>
    <n v="18.394737060000001"/>
  </r>
  <r>
    <x v="8"/>
    <x v="76"/>
    <n v="0"/>
  </r>
  <r>
    <x v="8"/>
    <x v="77"/>
    <n v="0"/>
  </r>
  <r>
    <x v="8"/>
    <x v="78"/>
    <n v="0"/>
  </r>
  <r>
    <x v="8"/>
    <x v="79"/>
    <n v="0"/>
  </r>
  <r>
    <x v="8"/>
    <x v="80"/>
    <n v="0"/>
  </r>
  <r>
    <x v="8"/>
    <x v="81"/>
    <n v="17.157659880000001"/>
  </r>
  <r>
    <x v="8"/>
    <x v="82"/>
    <n v="17.621871649999999"/>
  </r>
  <r>
    <x v="8"/>
    <x v="83"/>
    <n v="16.946264240000001"/>
  </r>
  <r>
    <x v="8"/>
    <x v="84"/>
    <n v="17.4045281"/>
  </r>
  <r>
    <x v="8"/>
    <x v="85"/>
    <n v="17.295731150000002"/>
  </r>
  <r>
    <x v="8"/>
    <x v="86"/>
    <n v="16.637148020000001"/>
  </r>
  <r>
    <x v="8"/>
    <x v="87"/>
    <n v="17.09166007"/>
  </r>
  <r>
    <x v="8"/>
    <x v="88"/>
    <n v="0"/>
  </r>
  <r>
    <x v="8"/>
    <x v="89"/>
    <n v="0"/>
  </r>
  <r>
    <x v="8"/>
    <x v="90"/>
    <n v="0"/>
  </r>
  <r>
    <x v="8"/>
    <x v="91"/>
    <n v="0"/>
  </r>
  <r>
    <x v="8"/>
    <x v="92"/>
    <n v="0"/>
  </r>
  <r>
    <x v="8"/>
    <x v="93"/>
    <n v="15.961749859999999"/>
  </r>
  <r>
    <x v="8"/>
    <x v="94"/>
    <n v="16.397818520000001"/>
  </r>
  <r>
    <x v="8"/>
    <x v="95"/>
    <n v="15.773436009999999"/>
  </r>
  <r>
    <x v="8"/>
    <x v="96"/>
    <n v="16.204362249999999"/>
  </r>
  <r>
    <x v="8"/>
    <x v="97"/>
    <n v="16.1069265"/>
  </r>
  <r>
    <x v="8"/>
    <x v="98"/>
    <n v="15.49362365"/>
  </r>
  <r>
    <x v="8"/>
    <x v="99"/>
    <n v="15.9169088"/>
  </r>
  <r>
    <x v="9"/>
    <x v="0"/>
    <n v="40.299999999999997"/>
  </r>
  <r>
    <x v="9"/>
    <x v="1"/>
    <n v="-68.113109679999994"/>
  </r>
  <r>
    <x v="9"/>
    <x v="2"/>
    <n v="53.625349620000001"/>
  </r>
  <r>
    <x v="9"/>
    <x v="3"/>
    <n v="55.106704190000002"/>
  </r>
  <r>
    <x v="9"/>
    <x v="4"/>
    <n v="-29.455768450000001"/>
  </r>
  <r>
    <x v="9"/>
    <x v="5"/>
    <n v="-30.267505549999999"/>
  </r>
  <r>
    <x v="9"/>
    <x v="6"/>
    <n v="-30.091355440000001"/>
  </r>
  <r>
    <x v="9"/>
    <x v="7"/>
    <n v="-27.019288549999999"/>
  </r>
  <r>
    <x v="9"/>
    <x v="8"/>
    <n v="-29.753944239999999"/>
  </r>
  <r>
    <x v="9"/>
    <x v="9"/>
    <n v="0"/>
  </r>
  <r>
    <x v="9"/>
    <x v="10"/>
    <n v="0"/>
  </r>
  <r>
    <x v="9"/>
    <x v="11"/>
    <n v="0"/>
  </r>
  <r>
    <x v="9"/>
    <x v="12"/>
    <n v="0"/>
  </r>
  <r>
    <x v="9"/>
    <x v="13"/>
    <n v="0"/>
  </r>
  <r>
    <x v="9"/>
    <x v="14"/>
    <n v="0"/>
  </r>
  <r>
    <x v="9"/>
    <x v="15"/>
    <n v="0"/>
  </r>
  <r>
    <x v="9"/>
    <x v="16"/>
    <n v="0"/>
  </r>
  <r>
    <x v="9"/>
    <x v="17"/>
    <n v="0"/>
  </r>
  <r>
    <x v="9"/>
    <x v="18"/>
    <n v="0"/>
  </r>
  <r>
    <x v="9"/>
    <x v="19"/>
    <n v="0"/>
  </r>
  <r>
    <x v="9"/>
    <x v="20"/>
    <n v="0"/>
  </r>
  <r>
    <x v="9"/>
    <x v="21"/>
    <n v="0"/>
  </r>
  <r>
    <x v="9"/>
    <x v="22"/>
    <n v="0"/>
  </r>
  <r>
    <x v="9"/>
    <x v="23"/>
    <n v="0"/>
  </r>
  <r>
    <x v="9"/>
    <x v="24"/>
    <n v="0"/>
  </r>
  <r>
    <x v="9"/>
    <x v="25"/>
    <n v="0"/>
  </r>
  <r>
    <x v="9"/>
    <x v="26"/>
    <n v="0"/>
  </r>
  <r>
    <x v="9"/>
    <x v="27"/>
    <n v="0"/>
  </r>
  <r>
    <x v="9"/>
    <x v="28"/>
    <n v="0"/>
  </r>
  <r>
    <x v="9"/>
    <x v="29"/>
    <n v="0"/>
  </r>
  <r>
    <x v="9"/>
    <x v="30"/>
    <n v="0"/>
  </r>
  <r>
    <x v="9"/>
    <x v="31"/>
    <n v="0"/>
  </r>
  <r>
    <x v="9"/>
    <x v="32"/>
    <n v="0"/>
  </r>
  <r>
    <x v="9"/>
    <x v="33"/>
    <n v="0"/>
  </r>
  <r>
    <x v="9"/>
    <x v="34"/>
    <n v="0"/>
  </r>
  <r>
    <x v="9"/>
    <x v="35"/>
    <n v="0"/>
  </r>
  <r>
    <x v="9"/>
    <x v="36"/>
    <n v="0"/>
  </r>
  <r>
    <x v="9"/>
    <x v="37"/>
    <n v="0"/>
  </r>
  <r>
    <x v="9"/>
    <x v="38"/>
    <n v="0"/>
  </r>
  <r>
    <x v="9"/>
    <x v="39"/>
    <n v="0"/>
  </r>
  <r>
    <x v="9"/>
    <x v="40"/>
    <n v="0"/>
  </r>
  <r>
    <x v="9"/>
    <x v="41"/>
    <n v="0"/>
  </r>
  <r>
    <x v="9"/>
    <x v="42"/>
    <n v="0"/>
  </r>
  <r>
    <x v="9"/>
    <x v="43"/>
    <n v="0"/>
  </r>
  <r>
    <x v="9"/>
    <x v="44"/>
    <n v="0"/>
  </r>
  <r>
    <x v="9"/>
    <x v="45"/>
    <n v="0"/>
  </r>
  <r>
    <x v="9"/>
    <x v="46"/>
    <n v="0"/>
  </r>
  <r>
    <x v="9"/>
    <x v="47"/>
    <n v="0"/>
  </r>
  <r>
    <x v="9"/>
    <x v="48"/>
    <n v="0"/>
  </r>
  <r>
    <x v="9"/>
    <x v="49"/>
    <n v="0"/>
  </r>
  <r>
    <x v="9"/>
    <x v="50"/>
    <n v="0"/>
  </r>
  <r>
    <x v="9"/>
    <x v="51"/>
    <n v="0"/>
  </r>
  <r>
    <x v="9"/>
    <x v="52"/>
    <n v="0"/>
  </r>
  <r>
    <x v="9"/>
    <x v="53"/>
    <n v="0"/>
  </r>
  <r>
    <x v="9"/>
    <x v="54"/>
    <n v="0"/>
  </r>
  <r>
    <x v="9"/>
    <x v="55"/>
    <n v="0"/>
  </r>
  <r>
    <x v="9"/>
    <x v="56"/>
    <n v="0"/>
  </r>
  <r>
    <x v="9"/>
    <x v="57"/>
    <n v="0"/>
  </r>
  <r>
    <x v="9"/>
    <x v="58"/>
    <n v="0"/>
  </r>
  <r>
    <x v="9"/>
    <x v="59"/>
    <n v="0"/>
  </r>
  <r>
    <x v="9"/>
    <x v="60"/>
    <n v="0"/>
  </r>
  <r>
    <x v="9"/>
    <x v="61"/>
    <n v="0"/>
  </r>
  <r>
    <x v="9"/>
    <x v="62"/>
    <n v="0"/>
  </r>
  <r>
    <x v="9"/>
    <x v="63"/>
    <n v="0"/>
  </r>
  <r>
    <x v="9"/>
    <x v="64"/>
    <n v="0"/>
  </r>
  <r>
    <x v="9"/>
    <x v="65"/>
    <n v="0"/>
  </r>
  <r>
    <x v="9"/>
    <x v="66"/>
    <n v="0"/>
  </r>
  <r>
    <x v="9"/>
    <x v="67"/>
    <n v="0"/>
  </r>
  <r>
    <x v="9"/>
    <x v="68"/>
    <n v="0"/>
  </r>
  <r>
    <x v="9"/>
    <x v="69"/>
    <n v="0"/>
  </r>
  <r>
    <x v="9"/>
    <x v="70"/>
    <n v="0"/>
  </r>
  <r>
    <x v="9"/>
    <x v="71"/>
    <n v="0"/>
  </r>
  <r>
    <x v="9"/>
    <x v="72"/>
    <n v="0"/>
  </r>
  <r>
    <x v="9"/>
    <x v="73"/>
    <n v="0"/>
  </r>
  <r>
    <x v="9"/>
    <x v="74"/>
    <n v="0"/>
  </r>
  <r>
    <x v="9"/>
    <x v="75"/>
    <n v="0"/>
  </r>
  <r>
    <x v="9"/>
    <x v="76"/>
    <n v="0"/>
  </r>
  <r>
    <x v="9"/>
    <x v="77"/>
    <n v="0"/>
  </r>
  <r>
    <x v="9"/>
    <x v="78"/>
    <n v="0"/>
  </r>
  <r>
    <x v="9"/>
    <x v="79"/>
    <n v="0"/>
  </r>
  <r>
    <x v="9"/>
    <x v="80"/>
    <n v="0"/>
  </r>
  <r>
    <x v="9"/>
    <x v="81"/>
    <n v="0"/>
  </r>
  <r>
    <x v="9"/>
    <x v="82"/>
    <n v="0"/>
  </r>
  <r>
    <x v="9"/>
    <x v="83"/>
    <n v="0"/>
  </r>
  <r>
    <x v="9"/>
    <x v="84"/>
    <n v="0"/>
  </r>
  <r>
    <x v="9"/>
    <x v="85"/>
    <n v="0"/>
  </r>
  <r>
    <x v="9"/>
    <x v="86"/>
    <n v="0"/>
  </r>
  <r>
    <x v="9"/>
    <x v="87"/>
    <n v="0"/>
  </r>
  <r>
    <x v="9"/>
    <x v="88"/>
    <n v="0"/>
  </r>
  <r>
    <x v="9"/>
    <x v="89"/>
    <n v="0"/>
  </r>
  <r>
    <x v="9"/>
    <x v="90"/>
    <n v="0"/>
  </r>
  <r>
    <x v="9"/>
    <x v="91"/>
    <n v="0"/>
  </r>
  <r>
    <x v="9"/>
    <x v="92"/>
    <n v="0"/>
  </r>
  <r>
    <x v="9"/>
    <x v="93"/>
    <n v="0"/>
  </r>
  <r>
    <x v="9"/>
    <x v="94"/>
    <n v="0"/>
  </r>
  <r>
    <x v="9"/>
    <x v="95"/>
    <n v="0"/>
  </r>
  <r>
    <x v="9"/>
    <x v="96"/>
    <n v="0"/>
  </r>
  <r>
    <x v="9"/>
    <x v="97"/>
    <n v="0"/>
  </r>
  <r>
    <x v="9"/>
    <x v="98"/>
    <n v="0"/>
  </r>
  <r>
    <x v="9"/>
    <x v="99"/>
    <n v="0"/>
  </r>
  <r>
    <x v="9"/>
    <x v="100"/>
    <n v="0"/>
  </r>
  <r>
    <x v="9"/>
    <x v="101"/>
    <n v="0"/>
  </r>
  <r>
    <x v="9"/>
    <x v="102"/>
    <n v="0"/>
  </r>
  <r>
    <x v="9"/>
    <x v="103"/>
    <n v="0"/>
  </r>
  <r>
    <x v="9"/>
    <x v="104"/>
    <n v="0"/>
  </r>
  <r>
    <x v="9"/>
    <x v="105"/>
    <n v="0"/>
  </r>
  <r>
    <x v="9"/>
    <x v="106"/>
    <n v="0"/>
  </r>
  <r>
    <x v="9"/>
    <x v="107"/>
    <n v="0"/>
  </r>
  <r>
    <x v="9"/>
    <x v="108"/>
    <n v="0"/>
  </r>
  <r>
    <x v="9"/>
    <x v="109"/>
    <n v="0"/>
  </r>
  <r>
    <x v="9"/>
    <x v="110"/>
    <n v="0"/>
  </r>
  <r>
    <x v="9"/>
    <x v="111"/>
    <n v="0"/>
  </r>
  <r>
    <x v="10"/>
    <x v="0"/>
    <n v="-37.565800000000003"/>
  </r>
  <r>
    <x v="10"/>
    <x v="1"/>
    <n v="-55.558625149999997"/>
  </r>
  <r>
    <x v="10"/>
    <x v="2"/>
    <n v="-53.461494389999999"/>
  </r>
  <r>
    <x v="10"/>
    <x v="3"/>
    <n v="-54.938322589999999"/>
  </r>
  <r>
    <x v="10"/>
    <x v="4"/>
    <n v="16.271366489999998"/>
  </r>
  <r>
    <x v="10"/>
    <x v="5"/>
    <n v="16.71977004"/>
  </r>
  <r>
    <x v="10"/>
    <x v="6"/>
    <n v="16.622464730000001"/>
  </r>
  <r>
    <x v="10"/>
    <x v="7"/>
    <n v="14.92545503"/>
  </r>
  <r>
    <x v="10"/>
    <x v="8"/>
    <n v="16.436078800000001"/>
  </r>
  <r>
    <x v="10"/>
    <x v="9"/>
    <n v="-105.83773144"/>
  </r>
  <r>
    <x v="10"/>
    <x v="10"/>
    <n v="-108.74287606"/>
  </r>
  <r>
    <x v="10"/>
    <x v="11"/>
    <n v="-104.61412836"/>
  </r>
  <r>
    <x v="10"/>
    <x v="12"/>
    <n v="-107.48285093"/>
  </r>
  <r>
    <x v="10"/>
    <x v="13"/>
    <n v="-106.84714421"/>
  </r>
  <r>
    <x v="10"/>
    <x v="14"/>
    <n v="-102.78747955999999"/>
  </r>
  <r>
    <x v="10"/>
    <x v="15"/>
    <n v="-105.60390197"/>
  </r>
  <r>
    <x v="10"/>
    <x v="16"/>
    <n v="-97.684508019999996"/>
  </r>
  <r>
    <x v="10"/>
    <x v="17"/>
    <n v="-100.36049586"/>
  </r>
  <r>
    <x v="10"/>
    <x v="18"/>
    <n v="-99.763107939999998"/>
  </r>
  <r>
    <x v="10"/>
    <x v="19"/>
    <n v="-89.570788680000007"/>
  </r>
  <r>
    <x v="10"/>
    <x v="20"/>
    <n v="-98.631924920000003"/>
  </r>
  <r>
    <x v="10"/>
    <x v="21"/>
    <n v="-94.881444340000002"/>
  </r>
  <r>
    <x v="10"/>
    <x v="22"/>
    <n v="-97.482631639999994"/>
  </r>
  <r>
    <x v="10"/>
    <x v="23"/>
    <n v="-93.779455080000005"/>
  </r>
  <r>
    <x v="10"/>
    <x v="24"/>
    <n v="-96.350099819999997"/>
  </r>
  <r>
    <x v="10"/>
    <x v="25"/>
    <n v="-95.779809310000005"/>
  </r>
  <r>
    <x v="10"/>
    <x v="26"/>
    <n v="-92.141261069999999"/>
  </r>
  <r>
    <x v="10"/>
    <x v="27"/>
    <n v="-94.667120499999996"/>
  </r>
  <r>
    <x v="10"/>
    <x v="28"/>
    <n v="-91.071376110000003"/>
  </r>
  <r>
    <x v="10"/>
    <x v="29"/>
    <n v="-93.568109190000001"/>
  </r>
  <r>
    <x v="10"/>
    <x v="30"/>
    <n v="-93.012818089999996"/>
  </r>
  <r>
    <x v="10"/>
    <x v="31"/>
    <n v="-83.511157479999994"/>
  </r>
  <r>
    <x v="10"/>
    <x v="32"/>
    <n v="-91.960864000000001"/>
  </r>
  <r>
    <x v="10"/>
    <x v="33"/>
    <n v="-88.465804460000001"/>
  </r>
  <r>
    <x v="10"/>
    <x v="34"/>
    <n v="-90.892065009999996"/>
  </r>
  <r>
    <x v="10"/>
    <x v="35"/>
    <n v="-87.440461119999995"/>
  </r>
  <r>
    <x v="10"/>
    <x v="36"/>
    <n v="-89.8385107"/>
  </r>
  <r>
    <x v="10"/>
    <x v="37"/>
    <n v="-89.307702370000001"/>
  </r>
  <r>
    <x v="10"/>
    <x v="38"/>
    <n v="-85.91611743"/>
  </r>
  <r>
    <x v="10"/>
    <x v="39"/>
    <n v="-88.272163340000006"/>
  </r>
  <r>
    <x v="10"/>
    <x v="40"/>
    <n v="-84.919681949999998"/>
  </r>
  <r>
    <x v="10"/>
    <x v="41"/>
    <n v="-87.248236340000005"/>
  </r>
  <r>
    <x v="10"/>
    <x v="42"/>
    <n v="-86.730692439999999"/>
  </r>
  <r>
    <x v="10"/>
    <x v="43"/>
    <n v="-80.652056490000007"/>
  </r>
  <r>
    <x v="10"/>
    <x v="44"/>
    <n v="-85.733747300000005"/>
  </r>
  <r>
    <x v="10"/>
    <x v="45"/>
    <n v="-82.47555328"/>
  </r>
  <r>
    <x v="10"/>
    <x v="46"/>
    <n v="-84.736896529999996"/>
  </r>
  <r>
    <x v="10"/>
    <x v="47"/>
    <n v="-81.518411979999996"/>
  </r>
  <r>
    <x v="10"/>
    <x v="48"/>
    <n v="-83.749733120000002"/>
  </r>
  <r>
    <x v="10"/>
    <x v="49"/>
    <n v="-83.245872309999996"/>
  </r>
  <r>
    <x v="10"/>
    <x v="50"/>
    <n v="-80.075475710000006"/>
  </r>
  <r>
    <x v="10"/>
    <x v="51"/>
    <n v="-82.262121759999999"/>
  </r>
  <r>
    <x v="10"/>
    <x v="52"/>
    <n v="-79.128467270000002"/>
  </r>
  <r>
    <x v="10"/>
    <x v="53"/>
    <n v="-81.288533549999997"/>
  </r>
  <r>
    <x v="10"/>
    <x v="54"/>
    <n v="-80.797626359999995"/>
  </r>
  <r>
    <x v="10"/>
    <x v="55"/>
    <n v="-72.537441749999999"/>
  </r>
  <r>
    <x v="10"/>
    <x v="56"/>
    <n v="-79.870469099999994"/>
  </r>
  <r>
    <x v="10"/>
    <x v="57"/>
    <n v="-76.826181739999996"/>
  </r>
  <r>
    <x v="10"/>
    <x v="58"/>
    <n v="-78.921670590000005"/>
  </r>
  <r>
    <x v="10"/>
    <x v="59"/>
    <n v="-75.912852720000004"/>
  </r>
  <r>
    <x v="10"/>
    <x v="60"/>
    <n v="-77.982739699999996"/>
  </r>
  <r>
    <x v="10"/>
    <x v="61"/>
    <n v="-77.508500429999998"/>
  </r>
  <r>
    <x v="10"/>
    <x v="62"/>
    <n v="-74.547468859999995"/>
  </r>
  <r>
    <x v="10"/>
    <x v="63"/>
    <n v="-76.573909139999998"/>
  </r>
  <r>
    <x v="10"/>
    <x v="64"/>
    <n v="-73.647581959999997"/>
  </r>
  <r>
    <x v="10"/>
    <x v="65"/>
    <n v="-75.648566900000006"/>
  </r>
  <r>
    <x v="10"/>
    <x v="66"/>
    <n v="-75.181835489999997"/>
  </r>
  <r>
    <x v="10"/>
    <x v="67"/>
    <n v="-67.486745659999997"/>
  </r>
  <r>
    <x v="10"/>
    <x v="68"/>
    <n v="-74.300065470000007"/>
  </r>
  <r>
    <x v="10"/>
    <x v="69"/>
    <n v="-71.458234469999994"/>
  </r>
  <r>
    <x v="10"/>
    <x v="70"/>
    <n v="-73.397349500000004"/>
  </r>
  <r>
    <x v="10"/>
    <x v="71"/>
    <n v="-70.589087809999995"/>
  </r>
  <r>
    <x v="10"/>
    <x v="72"/>
    <n v="-72.503665369999993"/>
  </r>
  <r>
    <x v="10"/>
    <x v="73"/>
    <n v="-72.052939300000006"/>
  </r>
  <r>
    <x v="10"/>
    <x v="74"/>
    <n v="-69.294698240000002"/>
  </r>
  <r>
    <x v="10"/>
    <x v="75"/>
    <n v="-71.172758900000005"/>
  </r>
  <r>
    <x v="10"/>
    <x v="76"/>
    <n v="-68.447283220000003"/>
  </r>
  <r>
    <x v="10"/>
    <x v="77"/>
    <n v="-70.301453850000001"/>
  </r>
  <r>
    <x v="10"/>
    <x v="78"/>
    <n v="-69.862040820000004"/>
  </r>
  <r>
    <x v="10"/>
    <x v="79"/>
    <n v="-62.706357410000003"/>
  </r>
  <r>
    <x v="10"/>
    <x v="80"/>
    <n v="-69.031997480000001"/>
  </r>
  <r>
    <x v="10"/>
    <x v="81"/>
    <n v="-66.386270469999999"/>
  </r>
  <r>
    <x v="10"/>
    <x v="82"/>
    <n v="-68.182394650000006"/>
  </r>
  <r>
    <x v="10"/>
    <x v="83"/>
    <n v="-65.568340259999999"/>
  </r>
  <r>
    <x v="10"/>
    <x v="84"/>
    <n v="-67.341450890000004"/>
  </r>
  <r>
    <x v="10"/>
    <x v="85"/>
    <n v="-66.920494649999995"/>
  </r>
  <r>
    <x v="10"/>
    <x v="86"/>
    <n v="-64.372310440000007"/>
  </r>
  <r>
    <x v="10"/>
    <x v="87"/>
    <n v="-66.130904580000006"/>
  </r>
  <r>
    <x v="11"/>
    <x v="0"/>
    <n v="-23.200399999999998"/>
  </r>
  <r>
    <x v="11"/>
    <x v="1"/>
    <n v="-23.05009553"/>
  </r>
  <r>
    <x v="11"/>
    <x v="2"/>
    <n v="-22.180040429999998"/>
  </r>
  <r>
    <x v="11"/>
    <x v="3"/>
    <n v="-22.792745149999998"/>
  </r>
  <r>
    <x v="11"/>
    <x v="4"/>
    <n v="9.9678320500000002"/>
  </r>
  <r>
    <x v="11"/>
    <x v="5"/>
    <n v="10.24252388"/>
  </r>
  <r>
    <x v="11"/>
    <x v="6"/>
    <n v="10.182914670000001"/>
  </r>
  <r>
    <x v="11"/>
    <x v="7"/>
    <n v="9.1433272399999996"/>
  </r>
  <r>
    <x v="11"/>
    <x v="8"/>
    <n v="10.068734729999999"/>
  </r>
  <r>
    <x v="11"/>
    <x v="9"/>
    <n v="-18.937214170000001"/>
  </r>
  <r>
    <x v="11"/>
    <x v="10"/>
    <n v="-19.457022609999999"/>
  </r>
  <r>
    <x v="11"/>
    <x v="11"/>
    <n v="-18.718278699999999"/>
  </r>
  <r>
    <x v="11"/>
    <x v="12"/>
    <n v="-19.231570260000002"/>
  </r>
  <r>
    <x v="11"/>
    <x v="13"/>
    <n v="-19.117825239999998"/>
  </r>
  <r>
    <x v="11"/>
    <x v="14"/>
    <n v="-18.39144215"/>
  </r>
  <r>
    <x v="11"/>
    <x v="15"/>
    <n v="-18.8953758"/>
  </r>
  <r>
    <x v="11"/>
    <x v="16"/>
    <n v="-30.027394619999999"/>
  </r>
  <r>
    <x v="11"/>
    <x v="17"/>
    <n v="-30.849970729999999"/>
  </r>
  <r>
    <x v="11"/>
    <x v="18"/>
    <n v="-30.666338710000002"/>
  </r>
  <r>
    <x v="11"/>
    <x v="19"/>
    <n v="-27.53330566"/>
  </r>
  <r>
    <x v="11"/>
    <x v="20"/>
    <n v="-30.31862259"/>
  </r>
  <r>
    <x v="11"/>
    <x v="21"/>
    <n v="-29.165756460000001"/>
  </r>
  <r>
    <x v="11"/>
    <x v="22"/>
    <n v="-29.96533951"/>
  </r>
  <r>
    <x v="11"/>
    <x v="23"/>
    <n v="-28.82701424"/>
  </r>
  <r>
    <x v="11"/>
    <x v="24"/>
    <n v="-29.617208779999999"/>
  </r>
  <r>
    <x v="11"/>
    <x v="25"/>
    <n v="-29.441906280000001"/>
  </r>
  <r>
    <x v="11"/>
    <x v="26"/>
    <n v="-28.323447219999998"/>
  </r>
  <r>
    <x v="11"/>
    <x v="27"/>
    <n v="-29.09987512"/>
  </r>
  <r>
    <x v="11"/>
    <x v="28"/>
    <n v="5.7531166899999997"/>
  </r>
  <r>
    <x v="11"/>
    <x v="29"/>
    <n v="5.9108390999999996"/>
  </r>
  <r>
    <x v="11"/>
    <x v="30"/>
    <n v="5.87576052"/>
  </r>
  <r>
    <x v="11"/>
    <x v="31"/>
    <n v="5.2755262299999997"/>
  </r>
  <r>
    <x v="11"/>
    <x v="32"/>
    <n v="5.8093069899999996"/>
  </r>
  <r>
    <x v="11"/>
    <x v="33"/>
    <n v="5.5885187800000002"/>
  </r>
  <r>
    <x v="11"/>
    <x v="34"/>
    <n v="5.7417893400000004"/>
  </r>
  <r>
    <x v="11"/>
    <x v="35"/>
    <n v="5.5237462900000001"/>
  </r>
  <r>
    <x v="11"/>
    <x v="36"/>
    <n v="5.6752347099999998"/>
  </r>
  <r>
    <x v="11"/>
    <x v="37"/>
    <n v="5.6417027500000003"/>
  </r>
  <r>
    <x v="11"/>
    <x v="38"/>
    <n v="5.4274511900000002"/>
  </r>
  <r>
    <x v="11"/>
    <x v="39"/>
    <n v="5.5762861800000003"/>
  </r>
  <r>
    <x v="11"/>
    <x v="40"/>
    <n v="11.94235275"/>
  </r>
  <r>
    <x v="11"/>
    <x v="41"/>
    <n v="12.269820040000001"/>
  </r>
  <r>
    <x v="11"/>
    <x v="42"/>
    <n v="12.19703724"/>
  </r>
  <r>
    <x v="11"/>
    <x v="43"/>
    <n v="11.34219167"/>
  </r>
  <r>
    <x v="11"/>
    <x v="44"/>
    <n v="12.056835700000001"/>
  </r>
  <r>
    <x v="11"/>
    <x v="45"/>
    <n v="11.59863212"/>
  </r>
  <r>
    <x v="11"/>
    <x v="46"/>
    <n v="11.916647429999999"/>
  </r>
  <r>
    <x v="11"/>
    <x v="47"/>
    <n v="11.464028239999999"/>
  </r>
  <r>
    <x v="11"/>
    <x v="48"/>
    <n v="11.7778215"/>
  </r>
  <r>
    <x v="11"/>
    <x v="49"/>
    <n v="11.706962969999999"/>
  </r>
  <r>
    <x v="11"/>
    <x v="50"/>
    <n v="11.26110645"/>
  </r>
  <r>
    <x v="11"/>
    <x v="51"/>
    <n v="11.568617"/>
  </r>
  <r>
    <x v="11"/>
    <x v="52"/>
    <n v="11.12792756"/>
  </r>
  <r>
    <x v="11"/>
    <x v="53"/>
    <n v="11.431700169999999"/>
  </r>
  <r>
    <x v="11"/>
    <x v="54"/>
    <n v="11.362663319999999"/>
  </r>
  <r>
    <x v="11"/>
    <x v="55"/>
    <n v="10.20102404"/>
  </r>
  <r>
    <x v="11"/>
    <x v="56"/>
    <n v="11.232276130000001"/>
  </r>
  <r>
    <x v="11"/>
    <x v="57"/>
    <n v="10.80415449"/>
  </r>
  <r>
    <x v="11"/>
    <x v="58"/>
    <n v="11.098845499999999"/>
  </r>
  <r>
    <x v="11"/>
    <x v="59"/>
    <n v="10.675711980000001"/>
  </r>
  <r>
    <x v="11"/>
    <x v="60"/>
    <n v="10.96680257"/>
  </r>
  <r>
    <x v="11"/>
    <x v="61"/>
    <n v="10.90010975"/>
  </r>
  <r>
    <x v="11"/>
    <x v="62"/>
    <n v="10.48369647"/>
  </r>
  <r>
    <x v="11"/>
    <x v="63"/>
    <n v="10.7686771"/>
  </r>
  <r>
    <x v="11"/>
    <x v="64"/>
    <n v="10.35714434"/>
  </r>
  <r>
    <x v="11"/>
    <x v="65"/>
    <n v="10.63854516"/>
  </r>
  <r>
    <x v="11"/>
    <x v="66"/>
    <n v="10.572908180000001"/>
  </r>
  <r>
    <x v="11"/>
    <x v="67"/>
    <n v="9.4907388299999997"/>
  </r>
  <r>
    <x v="11"/>
    <x v="68"/>
    <n v="10.448903850000001"/>
  </r>
  <r>
    <x v="11"/>
    <x v="69"/>
    <n v="10.04925388"/>
  </r>
  <r>
    <x v="11"/>
    <x v="70"/>
    <n v="10.321953860000001"/>
  </r>
  <r>
    <x v="11"/>
    <x v="71"/>
    <n v="9.92702478"/>
  </r>
  <r>
    <x v="11"/>
    <x v="72"/>
    <n v="10.19627403"/>
  </r>
  <r>
    <x v="11"/>
    <x v="73"/>
    <n v="10.1328879"/>
  </r>
  <r>
    <x v="11"/>
    <x v="74"/>
    <n v="9.7449932799999992"/>
  </r>
  <r>
    <x v="11"/>
    <x v="75"/>
    <n v="10.009107119999999"/>
  </r>
  <r>
    <x v="12"/>
    <x v="0"/>
    <n v="0"/>
  </r>
  <r>
    <x v="12"/>
    <x v="1"/>
    <n v="0"/>
  </r>
  <r>
    <x v="12"/>
    <x v="2"/>
    <n v="0"/>
  </r>
  <r>
    <x v="12"/>
    <x v="3"/>
    <n v="0"/>
  </r>
  <r>
    <x v="12"/>
    <x v="4"/>
    <n v="29.45576844"/>
  </r>
  <r>
    <x v="12"/>
    <x v="5"/>
    <n v="30.267505539999998"/>
  </r>
  <r>
    <x v="12"/>
    <x v="6"/>
    <n v="30.091355440000001"/>
  </r>
  <r>
    <x v="12"/>
    <x v="7"/>
    <n v="27.01928856"/>
  </r>
  <r>
    <x v="12"/>
    <x v="8"/>
    <n v="29.753944239999999"/>
  </r>
  <r>
    <x v="13"/>
    <x v="0"/>
    <n v="-15.5"/>
  </r>
  <r>
    <x v="13"/>
    <x v="1"/>
    <n v="-15.480252200000001"/>
  </r>
  <r>
    <x v="13"/>
    <x v="2"/>
    <n v="-14.89593045"/>
  </r>
  <r>
    <x v="13"/>
    <x v="3"/>
    <n v="-15.30741783"/>
  </r>
  <r>
    <x v="14"/>
    <x v="16"/>
    <n v="13.73748496"/>
  </r>
  <r>
    <x v="14"/>
    <x v="17"/>
    <n v="14.113812210000001"/>
  </r>
  <r>
    <x v="14"/>
    <x v="18"/>
    <n v="14.02980086"/>
  </r>
  <r>
    <x v="14"/>
    <x v="19"/>
    <n v="12.59644325"/>
  </r>
  <r>
    <x v="14"/>
    <x v="20"/>
    <n v="13.870721290000001"/>
  </r>
  <r>
    <x v="14"/>
    <x v="21"/>
    <n v="13.343286880000001"/>
  </r>
  <r>
    <x v="14"/>
    <x v="22"/>
    <n v="13.70909485"/>
  </r>
  <r>
    <x v="14"/>
    <x v="23"/>
    <n v="13.18831286"/>
  </r>
  <r>
    <x v="14"/>
    <x v="24"/>
    <n v="13.549825589999999"/>
  </r>
  <r>
    <x v="14"/>
    <x v="25"/>
    <n v="13.469624980000001"/>
  </r>
  <r>
    <x v="14"/>
    <x v="26"/>
    <n v="12.95793175"/>
  </r>
  <r>
    <x v="14"/>
    <x v="27"/>
    <n v="13.313146270000001"/>
  </r>
  <r>
    <x v="15"/>
    <x v="0"/>
    <n v="0"/>
  </r>
  <r>
    <x v="15"/>
    <x v="1"/>
    <n v="0"/>
  </r>
  <r>
    <x v="15"/>
    <x v="2"/>
    <n v="0"/>
  </r>
  <r>
    <x v="15"/>
    <x v="3"/>
    <n v="0"/>
  </r>
  <r>
    <x v="16"/>
    <x v="6"/>
    <n v="15.04567772"/>
  </r>
  <r>
    <x v="17"/>
    <x v="4"/>
    <n v="27.06690562"/>
  </r>
  <r>
    <x v="17"/>
    <x v="5"/>
    <n v="27.812810850000002"/>
  </r>
  <r>
    <x v="17"/>
    <x v="6"/>
    <n v="27.650946520000002"/>
  </r>
  <r>
    <x v="17"/>
    <x v="7"/>
    <n v="24.828024249999999"/>
  </r>
  <r>
    <x v="17"/>
    <x v="8"/>
    <n v="27.340899360000002"/>
  </r>
  <r>
    <x v="17"/>
    <x v="16"/>
    <n v="25.24674985"/>
  </r>
  <r>
    <x v="17"/>
    <x v="17"/>
    <n v="25.938364079999999"/>
  </r>
  <r>
    <x v="17"/>
    <x v="18"/>
    <n v="25.78396802"/>
  </r>
  <r>
    <x v="17"/>
    <x v="19"/>
    <n v="23.149743409999999"/>
  </r>
  <r>
    <x v="17"/>
    <x v="20"/>
    <n v="25.491611580000001"/>
  </r>
  <r>
    <x v="17"/>
    <x v="28"/>
    <n v="23.537573129999998"/>
  </r>
  <r>
    <x v="17"/>
    <x v="29"/>
    <n v="24.182858620000001"/>
  </r>
  <r>
    <x v="17"/>
    <x v="30"/>
    <n v="24.039342560000001"/>
  </r>
  <r>
    <x v="17"/>
    <x v="31"/>
    <n v="21.583620020000001"/>
  </r>
  <r>
    <x v="17"/>
    <x v="32"/>
    <n v="23.767462989999999"/>
  </r>
  <r>
    <x v="17"/>
    <x v="40"/>
    <n v="21.94765589"/>
  </r>
  <r>
    <x v="17"/>
    <x v="41"/>
    <n v="22.549475269999999"/>
  </r>
  <r>
    <x v="17"/>
    <x v="42"/>
    <n v="22.415715049999999"/>
  </r>
  <r>
    <x v="17"/>
    <x v="43"/>
    <n v="20.844679840000001"/>
  </r>
  <r>
    <x v="17"/>
    <x v="44"/>
    <n v="22.158052649999998"/>
  </r>
  <r>
    <x v="17"/>
    <x v="52"/>
    <n v="20.450905259999999"/>
  </r>
  <r>
    <x v="17"/>
    <x v="53"/>
    <n v="21.00917857"/>
  </r>
  <r>
    <x v="17"/>
    <x v="54"/>
    <n v="20.88230265"/>
  </r>
  <r>
    <x v="17"/>
    <x v="55"/>
    <n v="18.747441980000001"/>
  </r>
  <r>
    <x v="17"/>
    <x v="56"/>
    <n v="20.642677070000001"/>
  </r>
  <r>
    <x v="17"/>
    <x v="64"/>
    <n v="19.034359859999999"/>
  </r>
  <r>
    <x v="17"/>
    <x v="65"/>
    <n v="19.551518290000001"/>
  </r>
  <r>
    <x v="17"/>
    <x v="66"/>
    <n v="19.430890649999998"/>
  </r>
  <r>
    <x v="17"/>
    <x v="67"/>
    <n v="17.44207982"/>
  </r>
  <r>
    <x v="17"/>
    <x v="68"/>
    <n v="19.202995489999999"/>
  </r>
  <r>
    <x v="17"/>
    <x v="76"/>
    <n v="17.690332609999999"/>
  </r>
  <r>
    <x v="17"/>
    <x v="77"/>
    <n v="18.169546589999999"/>
  </r>
  <r>
    <x v="17"/>
    <x v="78"/>
    <n v="18.055979440000002"/>
  </r>
  <r>
    <x v="17"/>
    <x v="79"/>
    <n v="16.20657924"/>
  </r>
  <r>
    <x v="17"/>
    <x v="80"/>
    <n v="17.841453139999999"/>
  </r>
  <r>
    <x v="17"/>
    <x v="88"/>
    <n v="16.44084986"/>
  </r>
  <r>
    <x v="17"/>
    <x v="89"/>
    <n v="16.890001550000001"/>
  </r>
  <r>
    <x v="17"/>
    <x v="90"/>
    <n v="16.78843474"/>
  </r>
  <r>
    <x v="17"/>
    <x v="91"/>
    <n v="15.6108683"/>
  </r>
  <r>
    <x v="17"/>
    <x v="92"/>
    <n v="16.59358903"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U116" firstHeaderRow="1" firstDataRow="2" firstDataCol="1"/>
  <pivotFields count="3">
    <pivotField axis="axisCol" compact="0" outline="0" subtotalTop="0" showAll="0" includeNewItemsInFilter="1">
      <items count="41">
        <item x="2"/>
        <item m="1" x="19"/>
        <item x="3"/>
        <item x="6"/>
        <item x="7"/>
        <item x="9"/>
        <item x="10"/>
        <item x="11"/>
        <item m="1" x="20"/>
        <item x="18"/>
        <item m="1" x="21"/>
        <item x="13"/>
        <item x="15"/>
        <item m="1" x="22"/>
        <item x="0"/>
        <item x="5"/>
        <item x="8"/>
        <item m="1" x="23"/>
        <item m="1" x="24"/>
        <item m="1" x="25"/>
        <item x="12"/>
        <item m="1" x="26"/>
        <item x="17"/>
        <item x="4"/>
        <item x="1"/>
        <item m="1" x="27"/>
        <item x="14"/>
        <item m="1" x="28"/>
        <item m="1" x="29"/>
        <item x="16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t="default"/>
      </items>
    </pivotField>
    <pivotField axis="axisRow" compact="0" numFmtId="14" outline="0" subtotalTop="0" showAll="0" includeNewItemsInFilter="1">
      <items count="183"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112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t="default"/>
      </items>
    </pivotField>
    <pivotField dataField="1" compact="0" outline="0" subtotalTop="0" showAll="0" includeNewItemsInFilter="1"/>
  </pivotFields>
  <rowFields count="1">
    <field x="1"/>
  </rowFields>
  <rowItems count="114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0"/>
  </colFields>
  <colItems count="20">
    <i>
      <x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4"/>
    </i>
    <i>
      <x v="15"/>
    </i>
    <i>
      <x v="16"/>
    </i>
    <i>
      <x v="20"/>
    </i>
    <i>
      <x v="22"/>
    </i>
    <i>
      <x v="23"/>
    </i>
    <i>
      <x v="24"/>
    </i>
    <i>
      <x v="26"/>
    </i>
    <i>
      <x v="29"/>
    </i>
    <i t="grand">
      <x/>
    </i>
  </colItems>
  <dataFields count="1">
    <dataField name="Sum of Qty" fld="2" baseField="0" baseItem="0" numFmtId="3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6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9.xml"/><Relationship Id="rId21" Type="http://schemas.openxmlformats.org/officeDocument/2006/relationships/ctrlProp" Target="../ctrlProps/ctrlProp24.xml"/><Relationship Id="rId42" Type="http://schemas.openxmlformats.org/officeDocument/2006/relationships/ctrlProp" Target="../ctrlProps/ctrlProp45.xml"/><Relationship Id="rId47" Type="http://schemas.openxmlformats.org/officeDocument/2006/relationships/ctrlProp" Target="../ctrlProps/ctrlProp50.xml"/><Relationship Id="rId63" Type="http://schemas.openxmlformats.org/officeDocument/2006/relationships/ctrlProp" Target="../ctrlProps/ctrlProp66.xml"/><Relationship Id="rId68" Type="http://schemas.openxmlformats.org/officeDocument/2006/relationships/ctrlProp" Target="../ctrlProps/ctrlProp71.xml"/><Relationship Id="rId84" Type="http://schemas.openxmlformats.org/officeDocument/2006/relationships/ctrlProp" Target="../ctrlProps/ctrlProp87.xml"/><Relationship Id="rId89" Type="http://schemas.openxmlformats.org/officeDocument/2006/relationships/ctrlProp" Target="../ctrlProps/ctrlProp92.xml"/><Relationship Id="rId16" Type="http://schemas.openxmlformats.org/officeDocument/2006/relationships/ctrlProp" Target="../ctrlProps/ctrlProp19.xml"/><Relationship Id="rId107" Type="http://schemas.openxmlformats.org/officeDocument/2006/relationships/ctrlProp" Target="../ctrlProps/ctrlProp110.xml"/><Relationship Id="rId11" Type="http://schemas.openxmlformats.org/officeDocument/2006/relationships/ctrlProp" Target="../ctrlProps/ctrlProp14.xml"/><Relationship Id="rId32" Type="http://schemas.openxmlformats.org/officeDocument/2006/relationships/ctrlProp" Target="../ctrlProps/ctrlProp35.xml"/><Relationship Id="rId37" Type="http://schemas.openxmlformats.org/officeDocument/2006/relationships/ctrlProp" Target="../ctrlProps/ctrlProp40.xml"/><Relationship Id="rId53" Type="http://schemas.openxmlformats.org/officeDocument/2006/relationships/ctrlProp" Target="../ctrlProps/ctrlProp56.xml"/><Relationship Id="rId58" Type="http://schemas.openxmlformats.org/officeDocument/2006/relationships/ctrlProp" Target="../ctrlProps/ctrlProp61.xml"/><Relationship Id="rId74" Type="http://schemas.openxmlformats.org/officeDocument/2006/relationships/ctrlProp" Target="../ctrlProps/ctrlProp77.xml"/><Relationship Id="rId79" Type="http://schemas.openxmlformats.org/officeDocument/2006/relationships/ctrlProp" Target="../ctrlProps/ctrlProp82.xml"/><Relationship Id="rId102" Type="http://schemas.openxmlformats.org/officeDocument/2006/relationships/ctrlProp" Target="../ctrlProps/ctrlProp105.xml"/><Relationship Id="rId5" Type="http://schemas.openxmlformats.org/officeDocument/2006/relationships/ctrlProp" Target="../ctrlProps/ctrlProp8.xml"/><Relationship Id="rId90" Type="http://schemas.openxmlformats.org/officeDocument/2006/relationships/ctrlProp" Target="../ctrlProps/ctrlProp93.xml"/><Relationship Id="rId95" Type="http://schemas.openxmlformats.org/officeDocument/2006/relationships/ctrlProp" Target="../ctrlProps/ctrlProp98.xml"/><Relationship Id="rId22" Type="http://schemas.openxmlformats.org/officeDocument/2006/relationships/ctrlProp" Target="../ctrlProps/ctrlProp25.xml"/><Relationship Id="rId27" Type="http://schemas.openxmlformats.org/officeDocument/2006/relationships/ctrlProp" Target="../ctrlProps/ctrlProp30.xml"/><Relationship Id="rId43" Type="http://schemas.openxmlformats.org/officeDocument/2006/relationships/ctrlProp" Target="../ctrlProps/ctrlProp46.xml"/><Relationship Id="rId48" Type="http://schemas.openxmlformats.org/officeDocument/2006/relationships/ctrlProp" Target="../ctrlProps/ctrlProp51.xml"/><Relationship Id="rId64" Type="http://schemas.openxmlformats.org/officeDocument/2006/relationships/ctrlProp" Target="../ctrlProps/ctrlProp67.xml"/><Relationship Id="rId69" Type="http://schemas.openxmlformats.org/officeDocument/2006/relationships/ctrlProp" Target="../ctrlProps/ctrlProp72.xml"/><Relationship Id="rId80" Type="http://schemas.openxmlformats.org/officeDocument/2006/relationships/ctrlProp" Target="../ctrlProps/ctrlProp83.xml"/><Relationship Id="rId85" Type="http://schemas.openxmlformats.org/officeDocument/2006/relationships/ctrlProp" Target="../ctrlProps/ctrlProp88.xml"/><Relationship Id="rId12" Type="http://schemas.openxmlformats.org/officeDocument/2006/relationships/ctrlProp" Target="../ctrlProps/ctrlProp15.xml"/><Relationship Id="rId17" Type="http://schemas.openxmlformats.org/officeDocument/2006/relationships/ctrlProp" Target="../ctrlProps/ctrlProp20.xml"/><Relationship Id="rId33" Type="http://schemas.openxmlformats.org/officeDocument/2006/relationships/ctrlProp" Target="../ctrlProps/ctrlProp36.xml"/><Relationship Id="rId38" Type="http://schemas.openxmlformats.org/officeDocument/2006/relationships/ctrlProp" Target="../ctrlProps/ctrlProp41.xml"/><Relationship Id="rId59" Type="http://schemas.openxmlformats.org/officeDocument/2006/relationships/ctrlProp" Target="../ctrlProps/ctrlProp62.xml"/><Relationship Id="rId103" Type="http://schemas.openxmlformats.org/officeDocument/2006/relationships/ctrlProp" Target="../ctrlProps/ctrlProp106.xml"/><Relationship Id="rId108" Type="http://schemas.openxmlformats.org/officeDocument/2006/relationships/ctrlProp" Target="../ctrlProps/ctrlProp111.xml"/><Relationship Id="rId54" Type="http://schemas.openxmlformats.org/officeDocument/2006/relationships/ctrlProp" Target="../ctrlProps/ctrlProp57.xml"/><Relationship Id="rId70" Type="http://schemas.openxmlformats.org/officeDocument/2006/relationships/ctrlProp" Target="../ctrlProps/ctrlProp73.xml"/><Relationship Id="rId75" Type="http://schemas.openxmlformats.org/officeDocument/2006/relationships/ctrlProp" Target="../ctrlProps/ctrlProp78.xml"/><Relationship Id="rId91" Type="http://schemas.openxmlformats.org/officeDocument/2006/relationships/ctrlProp" Target="../ctrlProps/ctrlProp94.xml"/><Relationship Id="rId96" Type="http://schemas.openxmlformats.org/officeDocument/2006/relationships/ctrlProp" Target="../ctrlProps/ctrlProp99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9.xml"/><Relationship Id="rId15" Type="http://schemas.openxmlformats.org/officeDocument/2006/relationships/ctrlProp" Target="../ctrlProps/ctrlProp18.xml"/><Relationship Id="rId23" Type="http://schemas.openxmlformats.org/officeDocument/2006/relationships/ctrlProp" Target="../ctrlProps/ctrlProp26.xml"/><Relationship Id="rId28" Type="http://schemas.openxmlformats.org/officeDocument/2006/relationships/ctrlProp" Target="../ctrlProps/ctrlProp31.xml"/><Relationship Id="rId36" Type="http://schemas.openxmlformats.org/officeDocument/2006/relationships/ctrlProp" Target="../ctrlProps/ctrlProp39.xml"/><Relationship Id="rId49" Type="http://schemas.openxmlformats.org/officeDocument/2006/relationships/ctrlProp" Target="../ctrlProps/ctrlProp52.xml"/><Relationship Id="rId57" Type="http://schemas.openxmlformats.org/officeDocument/2006/relationships/ctrlProp" Target="../ctrlProps/ctrlProp60.xml"/><Relationship Id="rId106" Type="http://schemas.openxmlformats.org/officeDocument/2006/relationships/ctrlProp" Target="../ctrlProps/ctrlProp109.xml"/><Relationship Id="rId10" Type="http://schemas.openxmlformats.org/officeDocument/2006/relationships/ctrlProp" Target="../ctrlProps/ctrlProp13.xml"/><Relationship Id="rId31" Type="http://schemas.openxmlformats.org/officeDocument/2006/relationships/ctrlProp" Target="../ctrlProps/ctrlProp34.xml"/><Relationship Id="rId44" Type="http://schemas.openxmlformats.org/officeDocument/2006/relationships/ctrlProp" Target="../ctrlProps/ctrlProp47.xml"/><Relationship Id="rId52" Type="http://schemas.openxmlformats.org/officeDocument/2006/relationships/ctrlProp" Target="../ctrlProps/ctrlProp55.xml"/><Relationship Id="rId60" Type="http://schemas.openxmlformats.org/officeDocument/2006/relationships/ctrlProp" Target="../ctrlProps/ctrlProp63.xml"/><Relationship Id="rId65" Type="http://schemas.openxmlformats.org/officeDocument/2006/relationships/ctrlProp" Target="../ctrlProps/ctrlProp68.xml"/><Relationship Id="rId73" Type="http://schemas.openxmlformats.org/officeDocument/2006/relationships/ctrlProp" Target="../ctrlProps/ctrlProp76.xml"/><Relationship Id="rId78" Type="http://schemas.openxmlformats.org/officeDocument/2006/relationships/ctrlProp" Target="../ctrlProps/ctrlProp81.xml"/><Relationship Id="rId81" Type="http://schemas.openxmlformats.org/officeDocument/2006/relationships/ctrlProp" Target="../ctrlProps/ctrlProp84.xml"/><Relationship Id="rId86" Type="http://schemas.openxmlformats.org/officeDocument/2006/relationships/ctrlProp" Target="../ctrlProps/ctrlProp89.xml"/><Relationship Id="rId94" Type="http://schemas.openxmlformats.org/officeDocument/2006/relationships/ctrlProp" Target="../ctrlProps/ctrlProp97.xml"/><Relationship Id="rId99" Type="http://schemas.openxmlformats.org/officeDocument/2006/relationships/ctrlProp" Target="../ctrlProps/ctrlProp102.xml"/><Relationship Id="rId101" Type="http://schemas.openxmlformats.org/officeDocument/2006/relationships/ctrlProp" Target="../ctrlProps/ctrlProp104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Relationship Id="rId13" Type="http://schemas.openxmlformats.org/officeDocument/2006/relationships/ctrlProp" Target="../ctrlProps/ctrlProp16.xml"/><Relationship Id="rId18" Type="http://schemas.openxmlformats.org/officeDocument/2006/relationships/ctrlProp" Target="../ctrlProps/ctrlProp21.xml"/><Relationship Id="rId39" Type="http://schemas.openxmlformats.org/officeDocument/2006/relationships/ctrlProp" Target="../ctrlProps/ctrlProp42.xml"/><Relationship Id="rId109" Type="http://schemas.openxmlformats.org/officeDocument/2006/relationships/ctrlProp" Target="../ctrlProps/ctrlProp112.xml"/><Relationship Id="rId34" Type="http://schemas.openxmlformats.org/officeDocument/2006/relationships/ctrlProp" Target="../ctrlProps/ctrlProp37.xml"/><Relationship Id="rId50" Type="http://schemas.openxmlformats.org/officeDocument/2006/relationships/ctrlProp" Target="../ctrlProps/ctrlProp53.xml"/><Relationship Id="rId55" Type="http://schemas.openxmlformats.org/officeDocument/2006/relationships/ctrlProp" Target="../ctrlProps/ctrlProp58.xml"/><Relationship Id="rId76" Type="http://schemas.openxmlformats.org/officeDocument/2006/relationships/ctrlProp" Target="../ctrlProps/ctrlProp79.xml"/><Relationship Id="rId97" Type="http://schemas.openxmlformats.org/officeDocument/2006/relationships/ctrlProp" Target="../ctrlProps/ctrlProp100.xml"/><Relationship Id="rId104" Type="http://schemas.openxmlformats.org/officeDocument/2006/relationships/ctrlProp" Target="../ctrlProps/ctrlProp107.xml"/><Relationship Id="rId7" Type="http://schemas.openxmlformats.org/officeDocument/2006/relationships/ctrlProp" Target="../ctrlProps/ctrlProp10.xml"/><Relationship Id="rId71" Type="http://schemas.openxmlformats.org/officeDocument/2006/relationships/ctrlProp" Target="../ctrlProps/ctrlProp74.xml"/><Relationship Id="rId92" Type="http://schemas.openxmlformats.org/officeDocument/2006/relationships/ctrlProp" Target="../ctrlProps/ctrlProp95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32.xml"/><Relationship Id="rId24" Type="http://schemas.openxmlformats.org/officeDocument/2006/relationships/ctrlProp" Target="../ctrlProps/ctrlProp27.xml"/><Relationship Id="rId40" Type="http://schemas.openxmlformats.org/officeDocument/2006/relationships/ctrlProp" Target="../ctrlProps/ctrlProp43.xml"/><Relationship Id="rId45" Type="http://schemas.openxmlformats.org/officeDocument/2006/relationships/ctrlProp" Target="../ctrlProps/ctrlProp48.xml"/><Relationship Id="rId66" Type="http://schemas.openxmlformats.org/officeDocument/2006/relationships/ctrlProp" Target="../ctrlProps/ctrlProp69.xml"/><Relationship Id="rId87" Type="http://schemas.openxmlformats.org/officeDocument/2006/relationships/ctrlProp" Target="../ctrlProps/ctrlProp90.xml"/><Relationship Id="rId61" Type="http://schemas.openxmlformats.org/officeDocument/2006/relationships/ctrlProp" Target="../ctrlProps/ctrlProp64.xml"/><Relationship Id="rId82" Type="http://schemas.openxmlformats.org/officeDocument/2006/relationships/ctrlProp" Target="../ctrlProps/ctrlProp85.xml"/><Relationship Id="rId19" Type="http://schemas.openxmlformats.org/officeDocument/2006/relationships/ctrlProp" Target="../ctrlProps/ctrlProp22.xml"/><Relationship Id="rId14" Type="http://schemas.openxmlformats.org/officeDocument/2006/relationships/ctrlProp" Target="../ctrlProps/ctrlProp17.xml"/><Relationship Id="rId30" Type="http://schemas.openxmlformats.org/officeDocument/2006/relationships/ctrlProp" Target="../ctrlProps/ctrlProp33.xml"/><Relationship Id="rId35" Type="http://schemas.openxmlformats.org/officeDocument/2006/relationships/ctrlProp" Target="../ctrlProps/ctrlProp38.xml"/><Relationship Id="rId56" Type="http://schemas.openxmlformats.org/officeDocument/2006/relationships/ctrlProp" Target="../ctrlProps/ctrlProp59.xml"/><Relationship Id="rId77" Type="http://schemas.openxmlformats.org/officeDocument/2006/relationships/ctrlProp" Target="../ctrlProps/ctrlProp80.xml"/><Relationship Id="rId100" Type="http://schemas.openxmlformats.org/officeDocument/2006/relationships/ctrlProp" Target="../ctrlProps/ctrlProp103.xml"/><Relationship Id="rId105" Type="http://schemas.openxmlformats.org/officeDocument/2006/relationships/ctrlProp" Target="../ctrlProps/ctrlProp108.xml"/><Relationship Id="rId8" Type="http://schemas.openxmlformats.org/officeDocument/2006/relationships/ctrlProp" Target="../ctrlProps/ctrlProp11.xml"/><Relationship Id="rId51" Type="http://schemas.openxmlformats.org/officeDocument/2006/relationships/ctrlProp" Target="../ctrlProps/ctrlProp54.xml"/><Relationship Id="rId72" Type="http://schemas.openxmlformats.org/officeDocument/2006/relationships/ctrlProp" Target="../ctrlProps/ctrlProp75.xml"/><Relationship Id="rId93" Type="http://schemas.openxmlformats.org/officeDocument/2006/relationships/ctrlProp" Target="../ctrlProps/ctrlProp96.xml"/><Relationship Id="rId98" Type="http://schemas.openxmlformats.org/officeDocument/2006/relationships/ctrlProp" Target="../ctrlProps/ctrlProp101.xml"/><Relationship Id="rId3" Type="http://schemas.openxmlformats.org/officeDocument/2006/relationships/vmlDrawing" Target="../drawings/vmlDrawing4.vml"/><Relationship Id="rId25" Type="http://schemas.openxmlformats.org/officeDocument/2006/relationships/ctrlProp" Target="../ctrlProps/ctrlProp28.xml"/><Relationship Id="rId46" Type="http://schemas.openxmlformats.org/officeDocument/2006/relationships/ctrlProp" Target="../ctrlProps/ctrlProp49.xml"/><Relationship Id="rId67" Type="http://schemas.openxmlformats.org/officeDocument/2006/relationships/ctrlProp" Target="../ctrlProps/ctrlProp70.xml"/><Relationship Id="rId20" Type="http://schemas.openxmlformats.org/officeDocument/2006/relationships/ctrlProp" Target="../ctrlProps/ctrlProp23.xml"/><Relationship Id="rId41" Type="http://schemas.openxmlformats.org/officeDocument/2006/relationships/ctrlProp" Target="../ctrlProps/ctrlProp44.xml"/><Relationship Id="rId62" Type="http://schemas.openxmlformats.org/officeDocument/2006/relationships/ctrlProp" Target="../ctrlProps/ctrlProp65.xml"/><Relationship Id="rId83" Type="http://schemas.openxmlformats.org/officeDocument/2006/relationships/ctrlProp" Target="../ctrlProps/ctrlProp86.xml"/><Relationship Id="rId88" Type="http://schemas.openxmlformats.org/officeDocument/2006/relationships/ctrlProp" Target="../ctrlProps/ctrlProp9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3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trlProp" Target="../ctrlProps/ctrlProp1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N53"/>
  <sheetViews>
    <sheetView showGridLines="0" tabSelected="1" workbookViewId="0"/>
  </sheetViews>
  <sheetFormatPr defaultRowHeight="12.75"/>
  <cols>
    <col min="1" max="1" width="8.85546875" style="28" customWidth="1"/>
    <col min="2" max="2" width="7.85546875" style="28" bestFit="1" customWidth="1"/>
    <col min="3" max="3" width="9.140625" style="20"/>
    <col min="4" max="4" width="7.85546875" style="20" bestFit="1" customWidth="1"/>
    <col min="5" max="5" width="7.28515625" style="20" bestFit="1" customWidth="1"/>
    <col min="6" max="6" width="8.42578125" style="20" bestFit="1" customWidth="1"/>
    <col min="7" max="8" width="9.140625" style="20"/>
    <col min="9" max="9" width="5.140625" style="20" bestFit="1" customWidth="1"/>
    <col min="10" max="10" width="7.28515625" style="20" customWidth="1"/>
    <col min="11" max="11" width="7.85546875" style="20" customWidth="1"/>
    <col min="12" max="12" width="7.42578125" style="20" bestFit="1" customWidth="1"/>
    <col min="13" max="13" width="9.140625" style="20"/>
    <col min="14" max="14" width="3.5703125" style="20" customWidth="1"/>
    <col min="15" max="15" width="7.5703125" style="20" customWidth="1"/>
    <col min="16" max="16" width="3.7109375" style="20" customWidth="1"/>
    <col min="17" max="17" width="8.28515625" style="20" bestFit="1" customWidth="1"/>
    <col min="18" max="18" width="6.140625" style="20" customWidth="1"/>
    <col min="19" max="19" width="9.42578125" style="20" customWidth="1"/>
    <col min="20" max="20" width="7.5703125" style="20" customWidth="1"/>
    <col min="21" max="22" width="9.7109375" style="20" bestFit="1" customWidth="1"/>
    <col min="23" max="23" width="9.140625" style="20" bestFit="1"/>
    <col min="24" max="24" width="9.140625" style="20"/>
    <col min="25" max="26" width="9" style="20" customWidth="1"/>
    <col min="27" max="27" width="9.42578125" style="20" bestFit="1" customWidth="1"/>
    <col min="28" max="28" width="9.42578125" style="20" customWidth="1"/>
    <col min="29" max="29" width="7.28515625" style="20" customWidth="1"/>
    <col min="30" max="30" width="6.85546875" style="20" customWidth="1"/>
    <col min="31" max="31" width="10.5703125" style="20" bestFit="1" customWidth="1"/>
    <col min="32" max="32" width="9.28515625" style="20" bestFit="1" customWidth="1"/>
    <col min="33" max="33" width="11.5703125" style="20" bestFit="1" customWidth="1"/>
    <col min="34" max="46" width="11.5703125" style="20" customWidth="1"/>
    <col min="47" max="16384" width="9.140625" style="20"/>
  </cols>
  <sheetData>
    <row r="1" spans="1:40" ht="15">
      <c r="A1" s="317" t="s">
        <v>543</v>
      </c>
      <c r="B1" s="317"/>
      <c r="G1" s="499"/>
      <c r="H1" s="489"/>
    </row>
    <row r="2" spans="1:40" ht="15" customHeight="1">
      <c r="A2" s="352">
        <f ca="1">NOW()</f>
        <v>36734.317660995373</v>
      </c>
      <c r="B2" s="352"/>
      <c r="C2" s="208"/>
      <c r="D2" s="107"/>
      <c r="G2" s="499"/>
      <c r="K2" s="418"/>
    </row>
    <row r="3" spans="1:40" ht="13.5" customHeight="1">
      <c r="A3" s="352"/>
      <c r="G3" s="359" t="s">
        <v>606</v>
      </c>
      <c r="H3" s="107"/>
      <c r="M3" s="359" t="s">
        <v>606</v>
      </c>
    </row>
    <row r="4" spans="1:40">
      <c r="B4" s="350" t="s">
        <v>763</v>
      </c>
      <c r="C4" s="350" t="s">
        <v>29</v>
      </c>
      <c r="D4" s="350" t="s">
        <v>30</v>
      </c>
      <c r="E4" s="350" t="s">
        <v>31</v>
      </c>
      <c r="F4" s="350" t="s">
        <v>32</v>
      </c>
      <c r="G4" s="350" t="s">
        <v>607</v>
      </c>
      <c r="H4" s="350" t="s">
        <v>550</v>
      </c>
      <c r="I4" s="350"/>
      <c r="J4" s="350" t="s">
        <v>762</v>
      </c>
      <c r="K4" s="350" t="s">
        <v>761</v>
      </c>
      <c r="L4" s="350" t="s">
        <v>34</v>
      </c>
      <c r="M4" s="350" t="s">
        <v>549</v>
      </c>
      <c r="O4" s="350" t="s">
        <v>476</v>
      </c>
      <c r="P4" s="350"/>
      <c r="Q4" s="350" t="s">
        <v>85</v>
      </c>
      <c r="T4" s="20" t="s">
        <v>813</v>
      </c>
      <c r="U4" s="418"/>
      <c r="V4" s="418"/>
      <c r="Y4" s="474"/>
      <c r="Z4" s="474"/>
      <c r="AA4" s="399"/>
      <c r="AB4" s="399"/>
      <c r="AC4" s="158"/>
      <c r="AE4" s="20" t="s">
        <v>817</v>
      </c>
      <c r="AF4" s="418"/>
      <c r="AG4" s="418"/>
      <c r="AJ4" s="474"/>
      <c r="AK4" s="474"/>
      <c r="AL4" s="399"/>
      <c r="AM4" s="399"/>
      <c r="AN4" s="158"/>
    </row>
    <row r="5" spans="1:40" ht="13.5" customHeight="1">
      <c r="A5" s="354">
        <f>positions!A6</f>
        <v>36708</v>
      </c>
      <c r="B5" s="389"/>
      <c r="C5" s="374"/>
      <c r="D5" s="375"/>
      <c r="E5" s="375"/>
      <c r="F5" s="375"/>
      <c r="G5" s="376"/>
      <c r="H5" s="377"/>
      <c r="I5" s="336"/>
      <c r="J5" s="374"/>
      <c r="K5" s="375"/>
      <c r="L5" s="375"/>
      <c r="M5" s="386"/>
      <c r="O5" s="389">
        <f>positions!AG6</f>
        <v>0</v>
      </c>
      <c r="P5" s="350"/>
      <c r="Q5" s="389">
        <v>-40</v>
      </c>
      <c r="R5" s="411"/>
      <c r="W5" s="418"/>
      <c r="X5" s="418"/>
      <c r="Y5" s="474"/>
      <c r="Z5" s="474"/>
      <c r="AA5" s="399"/>
      <c r="AB5" s="399"/>
      <c r="AC5" s="158"/>
      <c r="AH5" s="418"/>
      <c r="AI5" s="418"/>
      <c r="AJ5" s="474"/>
      <c r="AK5" s="474"/>
      <c r="AL5" s="399"/>
      <c r="AM5" s="399"/>
      <c r="AN5" s="158"/>
    </row>
    <row r="6" spans="1:40" ht="13.5" customHeight="1">
      <c r="A6" s="355">
        <f>positions!A7</f>
        <v>36739</v>
      </c>
      <c r="B6" s="390">
        <f>positions!AM7</f>
        <v>0</v>
      </c>
      <c r="C6" s="378">
        <f>positions!AO7</f>
        <v>203.00023777088211</v>
      </c>
      <c r="D6" s="379">
        <f>positions!AQ7</f>
        <v>18.509524458235752</v>
      </c>
      <c r="E6" s="379">
        <f>positions!AS7</f>
        <v>-20.082702991456028</v>
      </c>
      <c r="F6" s="379">
        <f>positions!AU7</f>
        <v>-9.2899999999999991</v>
      </c>
      <c r="G6" s="380">
        <f t="shared" ref="G6:G13" si="0">F6+D6+E6</f>
        <v>-10.863178533220275</v>
      </c>
      <c r="H6" s="381">
        <f>positions!AW7</f>
        <v>192.13705923766184</v>
      </c>
      <c r="I6" s="336"/>
      <c r="J6" s="378">
        <f>positions!BA7</f>
        <v>-61.91762229117878</v>
      </c>
      <c r="K6" s="379">
        <f>positions!BC7</f>
        <v>61.92</v>
      </c>
      <c r="L6" s="379">
        <f>positions!BE7</f>
        <v>0</v>
      </c>
      <c r="M6" s="387">
        <f t="shared" ref="M6:M12" si="1">+L6+K6+J6+H6</f>
        <v>192.13943694648307</v>
      </c>
      <c r="O6" s="390">
        <f>positions!AG7</f>
        <v>0</v>
      </c>
      <c r="P6" s="350"/>
      <c r="Q6" s="390">
        <f>positions!AI7</f>
        <v>214.5</v>
      </c>
      <c r="R6" s="411">
        <f>+Q6+Q5</f>
        <v>174.5</v>
      </c>
      <c r="U6" s="158" t="s">
        <v>805</v>
      </c>
      <c r="V6" s="158" t="s">
        <v>0</v>
      </c>
      <c r="W6" s="158" t="s">
        <v>717</v>
      </c>
      <c r="X6" s="158" t="s">
        <v>31</v>
      </c>
      <c r="Y6" s="474" t="s">
        <v>32</v>
      </c>
      <c r="Z6" s="474" t="s">
        <v>815</v>
      </c>
      <c r="AA6" s="399" t="s">
        <v>14</v>
      </c>
      <c r="AB6" s="399" t="s">
        <v>812</v>
      </c>
      <c r="AC6" s="158" t="s">
        <v>34</v>
      </c>
      <c r="AF6" s="158" t="s">
        <v>805</v>
      </c>
      <c r="AG6" s="158" t="s">
        <v>0</v>
      </c>
      <c r="AH6" s="158" t="s">
        <v>717</v>
      </c>
      <c r="AI6" s="158" t="s">
        <v>31</v>
      </c>
      <c r="AJ6" s="474" t="s">
        <v>32</v>
      </c>
      <c r="AK6" s="474" t="s">
        <v>815</v>
      </c>
      <c r="AL6" s="399" t="s">
        <v>14</v>
      </c>
      <c r="AM6" s="399" t="s">
        <v>812</v>
      </c>
      <c r="AN6" s="158" t="s">
        <v>34</v>
      </c>
    </row>
    <row r="7" spans="1:40" ht="13.5" customHeight="1">
      <c r="A7" s="355">
        <f>positions!A8</f>
        <v>36770</v>
      </c>
      <c r="B7" s="390">
        <f>positions!AM8</f>
        <v>0</v>
      </c>
      <c r="C7" s="378">
        <f>positions!AO8</f>
        <v>174.79000000000002</v>
      </c>
      <c r="D7" s="379">
        <f>positions!AQ8</f>
        <v>166.74403969289219</v>
      </c>
      <c r="E7" s="379">
        <f>positions!AS8</f>
        <v>-61.68</v>
      </c>
      <c r="F7" s="379">
        <f>positions!AU8</f>
        <v>-8.9399999999999977</v>
      </c>
      <c r="G7" s="380">
        <f t="shared" si="0"/>
        <v>96.124039692892183</v>
      </c>
      <c r="H7" s="381">
        <f>positions!AW8</f>
        <v>270.91403969289217</v>
      </c>
      <c r="I7" s="336"/>
      <c r="J7" s="378">
        <f>positions!BA8</f>
        <v>-74.480396928922005</v>
      </c>
      <c r="K7" s="379">
        <f>positions!BC8</f>
        <v>119.17</v>
      </c>
      <c r="L7" s="379">
        <f>positions!BE8</f>
        <v>0</v>
      </c>
      <c r="M7" s="387">
        <f t="shared" si="1"/>
        <v>315.60364276397019</v>
      </c>
      <c r="O7" s="390">
        <f>positions!AG8</f>
        <v>0</v>
      </c>
      <c r="P7" s="350"/>
      <c r="Q7" s="390">
        <f>positions!AI8</f>
        <v>-50.5</v>
      </c>
      <c r="R7" s="411">
        <f t="shared" ref="R7:R13" si="2">Q7+R6</f>
        <v>124</v>
      </c>
      <c r="T7" s="411" t="s">
        <v>648</v>
      </c>
      <c r="U7" s="520">
        <f>+positions!AN12</f>
        <v>-2.670334678850935</v>
      </c>
      <c r="V7" s="520">
        <f>+positions!AP12</f>
        <v>-544.22282984194146</v>
      </c>
      <c r="W7" s="520">
        <f>+positions!AR12</f>
        <v>4.0978886339488128</v>
      </c>
      <c r="X7" s="520">
        <f>+positions!AT12</f>
        <v>155.90793702133331</v>
      </c>
      <c r="Y7" s="520">
        <f>+positions!AV12</f>
        <v>558.17000000000007</v>
      </c>
      <c r="Z7" s="520">
        <f>SUM(U7:Y7)</f>
        <v>171.28266113448979</v>
      </c>
      <c r="AA7" s="598">
        <f>+positions!BB12</f>
        <v>-146.59</v>
      </c>
      <c r="AB7" s="598">
        <f>+positions!BD12</f>
        <v>-179.08195418511491</v>
      </c>
      <c r="AC7" s="520">
        <f>+positions!BF12</f>
        <v>146.59</v>
      </c>
      <c r="AE7" s="20" t="s">
        <v>547</v>
      </c>
      <c r="AF7" s="520">
        <f>+positions!AN18</f>
        <v>0</v>
      </c>
      <c r="AG7" s="520">
        <f>+positions!AP18</f>
        <v>296.26</v>
      </c>
      <c r="AH7" s="520">
        <f>+positions!AR18</f>
        <v>597.44000000000005</v>
      </c>
      <c r="AI7" s="520">
        <f>+positions!AT18</f>
        <v>-690.57999999999993</v>
      </c>
      <c r="AJ7" s="520">
        <f>+positions!AV18</f>
        <v>-289.38</v>
      </c>
      <c r="AK7" s="520">
        <f>SUM(AF7:AJ7)</f>
        <v>-86.259999999999877</v>
      </c>
      <c r="AL7" s="520">
        <f>+positions!BB18</f>
        <v>0</v>
      </c>
      <c r="AM7" s="520">
        <f>+positions!BD18</f>
        <v>0</v>
      </c>
      <c r="AN7" s="520">
        <f>+positions!BF18</f>
        <v>401.3</v>
      </c>
    </row>
    <row r="8" spans="1:40" ht="13.5" customHeight="1">
      <c r="A8" s="355">
        <f>positions!A9</f>
        <v>36800</v>
      </c>
      <c r="B8" s="390">
        <f>positions!AM9</f>
        <v>0</v>
      </c>
      <c r="C8" s="378">
        <f>positions!AO9</f>
        <v>-22.960000000000008</v>
      </c>
      <c r="D8" s="379">
        <f>positions!AQ9</f>
        <v>154.80260194763804</v>
      </c>
      <c r="E8" s="379">
        <f>positions!AS9</f>
        <v>-63.38</v>
      </c>
      <c r="F8" s="379">
        <f>positions!AU9</f>
        <v>-9.1800000000000068</v>
      </c>
      <c r="G8" s="380">
        <f t="shared" si="0"/>
        <v>82.242601947638036</v>
      </c>
      <c r="H8" s="381">
        <f>positions!AW9</f>
        <v>59.282601947638028</v>
      </c>
      <c r="I8" s="336"/>
      <c r="J8" s="378">
        <f>positions!BA9</f>
        <v>3.9805236196173155E-3</v>
      </c>
      <c r="K8" s="379">
        <f>positions!BC9</f>
        <v>-107.15</v>
      </c>
      <c r="L8" s="379">
        <f>positions!BE9</f>
        <v>122.45</v>
      </c>
      <c r="M8" s="387">
        <f t="shared" si="1"/>
        <v>74.586582471257643</v>
      </c>
      <c r="O8" s="390">
        <f>positions!AG9</f>
        <v>0</v>
      </c>
      <c r="P8" s="350"/>
      <c r="Q8" s="390">
        <f>positions!AI9</f>
        <v>-117.88</v>
      </c>
      <c r="R8" s="411">
        <f t="shared" si="2"/>
        <v>6.1200000000000045</v>
      </c>
      <c r="T8" s="20" t="s">
        <v>649</v>
      </c>
      <c r="U8" s="520">
        <f>positions!AN24</f>
        <v>0</v>
      </c>
      <c r="V8" s="520">
        <f>positions!AP24</f>
        <v>156.97000000000003</v>
      </c>
      <c r="W8" s="520">
        <f>positions!AR24</f>
        <v>-28.453302937701167</v>
      </c>
      <c r="X8" s="520">
        <f>positions!AT24</f>
        <v>-525.28903868373186</v>
      </c>
      <c r="Y8" s="520">
        <f>positions!AV24</f>
        <v>-177.71</v>
      </c>
      <c r="Z8" s="520">
        <f t="shared" ref="Z8:Z14" si="3">SUM(U8:Y8)</f>
        <v>-574.48234162143297</v>
      </c>
      <c r="AA8" s="520">
        <f>positions!BB24</f>
        <v>205.04000000000002</v>
      </c>
      <c r="AB8" s="520">
        <f>positions!BD24</f>
        <v>205.04000000000002</v>
      </c>
      <c r="AC8" s="520">
        <f>positions!BF24</f>
        <v>0</v>
      </c>
      <c r="AE8" s="411" t="s">
        <v>548</v>
      </c>
      <c r="AF8" s="520">
        <f>+positions!AN30</f>
        <v>0</v>
      </c>
      <c r="AG8" s="520">
        <f>+positions!AP30</f>
        <v>329.83000000000004</v>
      </c>
      <c r="AH8" s="520">
        <f>+positions!AR30</f>
        <v>93.309999999999988</v>
      </c>
      <c r="AI8" s="520">
        <f>+positions!AT30</f>
        <v>-805.18999999999994</v>
      </c>
      <c r="AJ8" s="520">
        <f>+positions!AV30</f>
        <v>-243.17000000000002</v>
      </c>
      <c r="AK8" s="520">
        <f t="shared" ref="AK8:AK13" si="4">SUM(AF8:AJ8)</f>
        <v>-625.21999999999991</v>
      </c>
      <c r="AL8" s="520">
        <f>+positions!BB30</f>
        <v>93.53</v>
      </c>
      <c r="AM8" s="520">
        <f>+positions!BD30</f>
        <v>374.12</v>
      </c>
      <c r="AN8" s="520">
        <f>+positions!BF30</f>
        <v>0</v>
      </c>
    </row>
    <row r="9" spans="1:40" ht="13.5" customHeight="1">
      <c r="A9" s="355">
        <f>positions!A10</f>
        <v>36831</v>
      </c>
      <c r="B9" s="390">
        <f>positions!AM10</f>
        <v>-1.8513846340776254</v>
      </c>
      <c r="C9" s="378">
        <f>positions!AO10</f>
        <v>136.34899328980549</v>
      </c>
      <c r="D9" s="379">
        <f>positions!AQ10</f>
        <v>-123.51877002501179</v>
      </c>
      <c r="E9" s="379">
        <f>positions!AS10</f>
        <v>30.159589147569022</v>
      </c>
      <c r="F9" s="379">
        <f>positions!AU10</f>
        <v>112.16</v>
      </c>
      <c r="G9" s="380">
        <f t="shared" si="0"/>
        <v>18.800819122557229</v>
      </c>
      <c r="H9" s="381">
        <f>positions!AW10</f>
        <v>155.14981241236273</v>
      </c>
      <c r="I9" s="488"/>
      <c r="J9" s="378">
        <f>positions!BA10</f>
        <v>-29.449999999999996</v>
      </c>
      <c r="K9" s="379">
        <f>positions!BC10</f>
        <v>-152.33714799749302</v>
      </c>
      <c r="L9" s="379">
        <f>positions!BE10</f>
        <v>29.46</v>
      </c>
      <c r="M9" s="387">
        <f t="shared" si="1"/>
        <v>2.8226644148697346</v>
      </c>
      <c r="N9" s="14"/>
      <c r="O9" s="390">
        <f>positions!AG10</f>
        <v>0.77</v>
      </c>
      <c r="P9" s="292"/>
      <c r="Q9" s="390">
        <f>positions!AI10</f>
        <v>-0.19517111342000781</v>
      </c>
      <c r="R9" s="411">
        <f t="shared" si="2"/>
        <v>5.9248288865799967</v>
      </c>
      <c r="T9" s="20" t="s">
        <v>806</v>
      </c>
      <c r="U9" s="520">
        <f>+positions!AN36</f>
        <v>0</v>
      </c>
      <c r="V9" s="520">
        <f>+positions!AP36</f>
        <v>127.45</v>
      </c>
      <c r="W9" s="520">
        <f>+positions!AR36</f>
        <v>2.5614870812306751</v>
      </c>
      <c r="X9" s="520">
        <f>+positions!AT36</f>
        <v>-34.134997895087231</v>
      </c>
      <c r="Y9" s="520">
        <f>+positions!AV36</f>
        <v>-165.67999999999998</v>
      </c>
      <c r="Z9" s="520">
        <f t="shared" si="3"/>
        <v>-69.803510813856519</v>
      </c>
      <c r="AA9" s="520">
        <f>+positions!BB36</f>
        <v>127.45</v>
      </c>
      <c r="AB9" s="520">
        <f>+positions!BD36</f>
        <v>0</v>
      </c>
      <c r="AC9" s="520">
        <f>+positions!BF36</f>
        <v>0</v>
      </c>
      <c r="AE9" s="20" t="s">
        <v>820</v>
      </c>
      <c r="AF9" s="520">
        <f>+positions!AN42</f>
        <v>0</v>
      </c>
      <c r="AG9" s="520">
        <f>+positions!AP42</f>
        <v>0</v>
      </c>
      <c r="AH9" s="520">
        <f>+positions!AR42</f>
        <v>87.22</v>
      </c>
      <c r="AI9" s="520">
        <f>+positions!AT42</f>
        <v>-133.69</v>
      </c>
      <c r="AJ9" s="520">
        <f>+positions!AV42</f>
        <v>-226.74</v>
      </c>
      <c r="AK9" s="520">
        <f t="shared" si="4"/>
        <v>-273.21000000000004</v>
      </c>
      <c r="AL9" s="520">
        <f>+positions!BB42</f>
        <v>0</v>
      </c>
      <c r="AM9" s="520">
        <f>+positions!BD42</f>
        <v>0</v>
      </c>
      <c r="AN9" s="520">
        <f>+positions!BF42</f>
        <v>0</v>
      </c>
    </row>
    <row r="10" spans="1:40" ht="13.5" customHeight="1">
      <c r="A10" s="355">
        <f>positions!A11</f>
        <v>36861</v>
      </c>
      <c r="B10" s="390">
        <f>positions!AM11</f>
        <v>-5.8400099271317387</v>
      </c>
      <c r="C10" s="378">
        <f>positions!AO11</f>
        <v>-141.63922819109334</v>
      </c>
      <c r="D10" s="379">
        <f>positions!AQ11</f>
        <v>-30.105752735027206</v>
      </c>
      <c r="E10" s="379">
        <f>positions!AS11</f>
        <v>31.01257739421078</v>
      </c>
      <c r="F10" s="379">
        <f>positions!AU11</f>
        <v>115.25</v>
      </c>
      <c r="G10" s="380">
        <f t="shared" si="0"/>
        <v>116.15682465918357</v>
      </c>
      <c r="H10" s="381">
        <f>positions!AW11</f>
        <v>-25.482403531909767</v>
      </c>
      <c r="I10" s="488"/>
      <c r="J10" s="378">
        <f>positions!BA11</f>
        <v>-30.27</v>
      </c>
      <c r="K10" s="379">
        <f>positions!BC11</f>
        <v>-1.212494255659486</v>
      </c>
      <c r="L10" s="379">
        <f>positions!BE11</f>
        <v>30.27</v>
      </c>
      <c r="M10" s="387">
        <f t="shared" si="1"/>
        <v>-26.694897787569253</v>
      </c>
      <c r="N10" s="14"/>
      <c r="O10" s="390">
        <f>positions!AG11</f>
        <v>0.79</v>
      </c>
      <c r="P10" s="292"/>
      <c r="Q10" s="390">
        <f>positions!AI11</f>
        <v>0.26069486742228065</v>
      </c>
      <c r="R10" s="411">
        <f t="shared" si="2"/>
        <v>6.1855237540022774</v>
      </c>
      <c r="T10" s="20" t="s">
        <v>807</v>
      </c>
      <c r="U10" s="520">
        <f>+positions!AN48</f>
        <v>0</v>
      </c>
      <c r="V10" s="520">
        <f>+positions!AP48</f>
        <v>0</v>
      </c>
      <c r="W10" s="520">
        <f>+positions!AR48</f>
        <v>-55.890264651785529</v>
      </c>
      <c r="X10" s="520">
        <f>+positions!AT48</f>
        <v>130.01694835744792</v>
      </c>
      <c r="Y10" s="520">
        <f>+positions!AV48</f>
        <v>0</v>
      </c>
      <c r="Z10" s="520">
        <f t="shared" si="3"/>
        <v>74.126683705662387</v>
      </c>
      <c r="AA10" s="520">
        <f>+positions!BB48</f>
        <v>0</v>
      </c>
      <c r="AB10" s="520">
        <f>+positions!BD48</f>
        <v>0</v>
      </c>
      <c r="AC10" s="520">
        <f>+positions!BF48</f>
        <v>0</v>
      </c>
      <c r="AE10" s="411" t="s">
        <v>821</v>
      </c>
      <c r="AF10" s="520">
        <f>+positions!AN54</f>
        <v>0</v>
      </c>
      <c r="AG10" s="520">
        <f>+positions!AP54</f>
        <v>0</v>
      </c>
      <c r="AH10" s="520">
        <f>+positions!AR54</f>
        <v>0</v>
      </c>
      <c r="AI10" s="520">
        <f>+positions!AT54</f>
        <v>97.26</v>
      </c>
      <c r="AJ10" s="520">
        <f>+positions!AV54</f>
        <v>0</v>
      </c>
      <c r="AK10" s="520">
        <f t="shared" si="4"/>
        <v>97.26</v>
      </c>
      <c r="AL10" s="520">
        <f>+positions!BB54</f>
        <v>0</v>
      </c>
      <c r="AM10" s="520">
        <f>+positions!BD54</f>
        <v>0</v>
      </c>
      <c r="AN10" s="520">
        <f>+positions!BF54</f>
        <v>0</v>
      </c>
    </row>
    <row r="11" spans="1:40" ht="13.5" customHeight="1">
      <c r="A11" s="355">
        <f>positions!A12</f>
        <v>36892</v>
      </c>
      <c r="B11" s="390">
        <f>positions!AM12</f>
        <v>-3.5199220120947814</v>
      </c>
      <c r="C11" s="378">
        <f>positions!AO12</f>
        <v>-204.95048563971542</v>
      </c>
      <c r="D11" s="379">
        <f>positions!AQ12</f>
        <v>146.3675412351227</v>
      </c>
      <c r="E11" s="379">
        <f>positions!AS12</f>
        <v>33.869916933879416</v>
      </c>
      <c r="F11" s="379">
        <f>positions!AU12</f>
        <v>114.58</v>
      </c>
      <c r="G11" s="380">
        <f t="shared" si="0"/>
        <v>294.81745816900212</v>
      </c>
      <c r="H11" s="381">
        <f>positions!AW12</f>
        <v>89.866972529286699</v>
      </c>
      <c r="I11" s="488"/>
      <c r="J11" s="378">
        <f>positions!BA12</f>
        <v>-30.09</v>
      </c>
      <c r="K11" s="379">
        <f>positions!BC12</f>
        <v>-3.5254315368867886</v>
      </c>
      <c r="L11" s="379">
        <f>positions!BE12</f>
        <v>30.09</v>
      </c>
      <c r="M11" s="387">
        <f t="shared" si="1"/>
        <v>86.341540992399914</v>
      </c>
      <c r="N11" s="14"/>
      <c r="O11" s="390">
        <f>positions!AG12</f>
        <v>0.79</v>
      </c>
      <c r="P11" s="292"/>
      <c r="Q11" s="390">
        <f>positions!AI12</f>
        <v>-2.6245581836339609</v>
      </c>
      <c r="R11" s="411">
        <f t="shared" si="2"/>
        <v>3.5609655703683165</v>
      </c>
      <c r="T11" s="411" t="s">
        <v>808</v>
      </c>
      <c r="U11" s="520">
        <f>+positions!AN60</f>
        <v>0</v>
      </c>
      <c r="V11" s="520">
        <f>+positions!AP60</f>
        <v>0</v>
      </c>
      <c r="W11" s="520">
        <f>+positions!AR60</f>
        <v>-51.63314604576788</v>
      </c>
      <c r="X11" s="520">
        <f>+positions!AT60</f>
        <v>120.34174682716119</v>
      </c>
      <c r="Y11" s="520">
        <f>+positions!AV60</f>
        <v>0</v>
      </c>
      <c r="Z11" s="520">
        <f t="shared" si="3"/>
        <v>68.708600781393301</v>
      </c>
      <c r="AA11" s="520">
        <f>+positions!BB60</f>
        <v>0</v>
      </c>
      <c r="AB11" s="520">
        <f>+positions!BD60</f>
        <v>0</v>
      </c>
      <c r="AC11" s="520">
        <f>+positions!BF60</f>
        <v>0</v>
      </c>
      <c r="AE11" s="20" t="s">
        <v>822</v>
      </c>
      <c r="AF11" s="520">
        <f>+positions!AN66</f>
        <v>0</v>
      </c>
      <c r="AG11" s="520">
        <f>+positions!AP66</f>
        <v>0</v>
      </c>
      <c r="AH11" s="520">
        <f>+positions!AR66</f>
        <v>0</v>
      </c>
      <c r="AI11" s="520">
        <f>+positions!AT66</f>
        <v>125.07</v>
      </c>
      <c r="AJ11" s="520">
        <f>+positions!AV66</f>
        <v>0</v>
      </c>
      <c r="AK11" s="520">
        <f t="shared" si="4"/>
        <v>125.07</v>
      </c>
      <c r="AL11" s="520">
        <f>+positions!BB66</f>
        <v>0</v>
      </c>
      <c r="AM11" s="520">
        <f>+positions!BD66</f>
        <v>0</v>
      </c>
      <c r="AN11" s="520">
        <f>+positions!BF66</f>
        <v>0</v>
      </c>
    </row>
    <row r="12" spans="1:40" ht="13.5" customHeight="1">
      <c r="A12" s="355">
        <f>positions!A13</f>
        <v>36923</v>
      </c>
      <c r="B12" s="390">
        <f>positions!AM13</f>
        <v>7.2904909472266013</v>
      </c>
      <c r="C12" s="378">
        <f>positions!AO13</f>
        <v>-398.57379136778349</v>
      </c>
      <c r="D12" s="379">
        <f>positions!AQ13</f>
        <v>119.71492591347226</v>
      </c>
      <c r="E12" s="379">
        <f>positions!AS13</f>
        <v>30.350700370765523</v>
      </c>
      <c r="F12" s="379">
        <f>positions!AU13</f>
        <v>102.88000000000001</v>
      </c>
      <c r="G12" s="380">
        <f t="shared" si="0"/>
        <v>252.94562628423779</v>
      </c>
      <c r="H12" s="381">
        <f>positions!AW13</f>
        <v>-145.6281650835457</v>
      </c>
      <c r="I12" s="488"/>
      <c r="J12" s="378">
        <f>positions!BA13</f>
        <v>-27.02</v>
      </c>
      <c r="K12" s="379">
        <f>positions!BC13</f>
        <v>-13.733440197537799</v>
      </c>
      <c r="L12" s="379">
        <f>positions!BE13</f>
        <v>27.02</v>
      </c>
      <c r="M12" s="387">
        <f t="shared" si="1"/>
        <v>-159.36160528108348</v>
      </c>
      <c r="N12" s="14"/>
      <c r="O12" s="390">
        <f>positions!AG13</f>
        <v>0.7</v>
      </c>
      <c r="P12" s="292"/>
      <c r="Q12" s="390">
        <f>positions!AI13</f>
        <v>4.6081966775747496E-2</v>
      </c>
      <c r="R12" s="411">
        <f t="shared" si="2"/>
        <v>3.607047537144064</v>
      </c>
      <c r="T12" s="20" t="s">
        <v>809</v>
      </c>
      <c r="U12" s="520">
        <f>+positions!AN72</f>
        <v>0</v>
      </c>
      <c r="V12" s="520">
        <f>+positions!AP72</f>
        <v>0</v>
      </c>
      <c r="W12" s="520">
        <f>+positions!AR72</f>
        <v>-47.373539441801505</v>
      </c>
      <c r="X12" s="520">
        <f>+positions!AT72</f>
        <v>135.52801761422734</v>
      </c>
      <c r="Y12" s="520">
        <f>+positions!AV72</f>
        <v>0</v>
      </c>
      <c r="Z12" s="520">
        <f t="shared" si="3"/>
        <v>88.154478172425826</v>
      </c>
      <c r="AA12" s="520">
        <f>+positions!BB72</f>
        <v>0</v>
      </c>
      <c r="AB12" s="520">
        <f>+positions!BD72</f>
        <v>0</v>
      </c>
      <c r="AC12" s="520">
        <f>+positions!BF72</f>
        <v>0</v>
      </c>
      <c r="AE12" s="411" t="s">
        <v>823</v>
      </c>
      <c r="AF12" s="520">
        <f>+positions!AN78</f>
        <v>0</v>
      </c>
      <c r="AG12" s="520">
        <f>+positions!AP78</f>
        <v>0</v>
      </c>
      <c r="AH12" s="520">
        <f>+positions!AR78</f>
        <v>0</v>
      </c>
      <c r="AI12" s="520">
        <f>+positions!AT78</f>
        <v>116.28</v>
      </c>
      <c r="AJ12" s="520">
        <f>+positions!AV78</f>
        <v>0</v>
      </c>
      <c r="AK12" s="520">
        <f t="shared" si="4"/>
        <v>116.28</v>
      </c>
      <c r="AL12" s="520">
        <f>+positions!BB78</f>
        <v>0</v>
      </c>
      <c r="AM12" s="520">
        <f>+positions!BD78</f>
        <v>0</v>
      </c>
      <c r="AN12" s="520">
        <f>+positions!BF78</f>
        <v>0</v>
      </c>
    </row>
    <row r="13" spans="1:40" ht="13.5" customHeight="1">
      <c r="A13" s="356">
        <f>positions!A14</f>
        <v>36951</v>
      </c>
      <c r="B13" s="391">
        <f>positions!AM14</f>
        <v>1.2504909472266093</v>
      </c>
      <c r="C13" s="382">
        <f>positions!AO14</f>
        <v>64.591682066845252</v>
      </c>
      <c r="D13" s="383">
        <f>positions!AQ14</f>
        <v>-108.36005575460716</v>
      </c>
      <c r="E13" s="383">
        <f>positions!AS14</f>
        <v>30.515153174908587</v>
      </c>
      <c r="F13" s="383">
        <f>positions!AU14</f>
        <v>113.30000000000001</v>
      </c>
      <c r="G13" s="384">
        <f t="shared" si="0"/>
        <v>35.455097420301442</v>
      </c>
      <c r="H13" s="385">
        <f>positions!AW14</f>
        <v>100.04677948714669</v>
      </c>
      <c r="I13" s="488"/>
      <c r="J13" s="382">
        <f>positions!BA14</f>
        <v>-29.759999999999998</v>
      </c>
      <c r="K13" s="383">
        <f>positions!BC14</f>
        <v>-8.2734401975377949</v>
      </c>
      <c r="L13" s="383">
        <f>positions!BE14</f>
        <v>29.75</v>
      </c>
      <c r="M13" s="388">
        <f>+L13+K13+J13+H13</f>
        <v>91.763339289608894</v>
      </c>
      <c r="N13" s="14"/>
      <c r="O13" s="391">
        <f>positions!AG14</f>
        <v>0.78</v>
      </c>
      <c r="P13" s="292"/>
      <c r="Q13" s="391">
        <f>positions!AI14</f>
        <v>-3.0520580173078731</v>
      </c>
      <c r="R13" s="411">
        <f t="shared" si="2"/>
        <v>0.55498951983619094</v>
      </c>
      <c r="T13" s="20" t="s">
        <v>810</v>
      </c>
      <c r="U13" s="520">
        <f>+positions!AN84</f>
        <v>0</v>
      </c>
      <c r="V13" s="520">
        <f>+positions!AP84</f>
        <v>0</v>
      </c>
      <c r="W13" s="520">
        <f>+positions!AR84</f>
        <v>-45.001396846776728</v>
      </c>
      <c r="X13" s="520">
        <f>+positions!AT84</f>
        <v>1.6052946657515799</v>
      </c>
      <c r="Y13" s="520">
        <f>+positions!AV84</f>
        <v>0</v>
      </c>
      <c r="Z13" s="520">
        <f t="shared" si="3"/>
        <v>-43.396102181025149</v>
      </c>
      <c r="AA13" s="520">
        <f>+positions!BB84</f>
        <v>0</v>
      </c>
      <c r="AB13" s="520">
        <f>+positions!BD84</f>
        <v>0</v>
      </c>
      <c r="AC13" s="520">
        <f>+positions!BF84</f>
        <v>0</v>
      </c>
      <c r="AE13" s="20" t="s">
        <v>824</v>
      </c>
      <c r="AF13" s="520">
        <f>+positions!AN90</f>
        <v>0</v>
      </c>
      <c r="AG13" s="520">
        <f>+positions!AP90</f>
        <v>0</v>
      </c>
      <c r="AH13" s="520">
        <f>+positions!AR90</f>
        <v>0</v>
      </c>
      <c r="AI13" s="520">
        <f>+positions!AT90</f>
        <v>-61.97</v>
      </c>
      <c r="AJ13" s="520">
        <f>+positions!AV90</f>
        <v>0</v>
      </c>
      <c r="AK13" s="520">
        <f t="shared" si="4"/>
        <v>-61.97</v>
      </c>
      <c r="AL13" s="520">
        <f>+positions!BB90</f>
        <v>0</v>
      </c>
      <c r="AM13" s="520">
        <f>+positions!BD90</f>
        <v>0</v>
      </c>
      <c r="AN13" s="520">
        <f>+positions!BF90</f>
        <v>0</v>
      </c>
    </row>
    <row r="14" spans="1:40" ht="13.5" customHeight="1">
      <c r="A14" s="336"/>
      <c r="B14" s="336"/>
      <c r="C14" s="336"/>
      <c r="D14" s="336"/>
      <c r="E14" s="336"/>
      <c r="F14" s="336"/>
      <c r="G14" s="336"/>
      <c r="H14" s="336"/>
      <c r="I14" s="336"/>
      <c r="J14" s="336"/>
      <c r="K14" s="336"/>
      <c r="L14" s="336"/>
      <c r="M14" s="336"/>
      <c r="O14" s="336"/>
      <c r="P14" s="350"/>
      <c r="Q14" s="336"/>
      <c r="T14" s="20" t="s">
        <v>811</v>
      </c>
      <c r="U14" s="520">
        <f>+positions!AN96</f>
        <v>0</v>
      </c>
      <c r="V14" s="520">
        <f>+positions!AP96</f>
        <v>0</v>
      </c>
      <c r="W14" s="520">
        <f>+positions!AR96</f>
        <v>-41.967870123028682</v>
      </c>
      <c r="X14" s="520">
        <f>+positions!AT96</f>
        <v>43.941396593059224</v>
      </c>
      <c r="Y14" s="520">
        <f>+positions!AV96</f>
        <v>0</v>
      </c>
      <c r="Z14" s="520">
        <f t="shared" si="3"/>
        <v>1.9735264700305422</v>
      </c>
      <c r="AA14" s="520">
        <f>+positions!BB96</f>
        <v>0</v>
      </c>
      <c r="AB14" s="520">
        <f>+positions!BD96</f>
        <v>0</v>
      </c>
      <c r="AC14" s="520">
        <f>+positions!BF96</f>
        <v>0</v>
      </c>
      <c r="AE14" s="20" t="s">
        <v>825</v>
      </c>
      <c r="AF14" s="520">
        <f>+positions!AN102</f>
        <v>0</v>
      </c>
      <c r="AG14" s="520">
        <f>+positions!AP102</f>
        <v>0</v>
      </c>
      <c r="AH14" s="520">
        <f>+positions!AR102</f>
        <v>0</v>
      </c>
      <c r="AI14" s="520">
        <f>+positions!AT102</f>
        <v>0</v>
      </c>
      <c r="AJ14" s="520">
        <f>+positions!AV102</f>
        <v>0</v>
      </c>
      <c r="AK14" s="520">
        <f>SUM(AF14:AJ14)</f>
        <v>0</v>
      </c>
      <c r="AL14" s="520">
        <f>+positions!BB102</f>
        <v>0</v>
      </c>
      <c r="AM14" s="520">
        <f>+positions!BD102</f>
        <v>0</v>
      </c>
      <c r="AN14" s="520">
        <f>+positions!BF102</f>
        <v>0</v>
      </c>
    </row>
    <row r="15" spans="1:40" ht="13.5" customHeight="1">
      <c r="A15" s="500" t="s">
        <v>546</v>
      </c>
      <c r="B15" s="375"/>
      <c r="C15" s="374">
        <f>positions!AP6</f>
        <v>354.83023777088215</v>
      </c>
      <c r="D15" s="375">
        <f>positions!AR6</f>
        <v>340.05616609876597</v>
      </c>
      <c r="E15" s="375">
        <f>positions!AT6</f>
        <v>-145.14270299145602</v>
      </c>
      <c r="F15" s="375">
        <f>positions!AV6</f>
        <v>-27.410000000000004</v>
      </c>
      <c r="G15" s="375">
        <f t="shared" ref="G15:G25" si="5">F15+D15+E15</f>
        <v>167.50346310730993</v>
      </c>
      <c r="H15" s="377">
        <f>+G15+C15</f>
        <v>522.33370087819208</v>
      </c>
      <c r="I15" s="488"/>
      <c r="J15" s="374">
        <f>positions!BB6</f>
        <v>-136.39403869648118</v>
      </c>
      <c r="K15" s="375">
        <f>positions!BD6</f>
        <v>73.94</v>
      </c>
      <c r="L15" s="375">
        <f>positions!BF6</f>
        <v>122.45</v>
      </c>
      <c r="M15" s="377">
        <f>+H15+J15+K15+L15</f>
        <v>582.32966218171089</v>
      </c>
      <c r="N15" s="14"/>
      <c r="O15" s="389">
        <f>positions!BH6</f>
        <v>0</v>
      </c>
      <c r="P15" s="292"/>
      <c r="Q15" s="389">
        <f>SUM(Q5:Q8)</f>
        <v>6.1200000000000045</v>
      </c>
      <c r="T15" s="411"/>
      <c r="AA15" s="127"/>
      <c r="AB15" s="127"/>
      <c r="AE15" s="411"/>
      <c r="AL15" s="127"/>
      <c r="AM15" s="127"/>
    </row>
    <row r="16" spans="1:40" ht="13.5" customHeight="1">
      <c r="A16" s="501" t="s">
        <v>648</v>
      </c>
      <c r="B16" s="379">
        <f>SUM(positions!AM10:AM14)</f>
        <v>-2.670334678850935</v>
      </c>
      <c r="C16" s="378">
        <f>positions!AP12</f>
        <v>-544.22282984194146</v>
      </c>
      <c r="D16" s="379">
        <f>positions!AR12</f>
        <v>4.0978886339488128</v>
      </c>
      <c r="E16" s="379">
        <f>positions!AT12</f>
        <v>155.90793702133331</v>
      </c>
      <c r="F16" s="379">
        <f>positions!AV12</f>
        <v>558.17000000000007</v>
      </c>
      <c r="G16" s="379">
        <f t="shared" si="5"/>
        <v>718.17582565528221</v>
      </c>
      <c r="H16" s="381">
        <f t="shared" ref="H16:H25" si="6">+G16+C16</f>
        <v>173.95299581334075</v>
      </c>
      <c r="I16" s="488"/>
      <c r="J16" s="378">
        <f>positions!BB12</f>
        <v>-146.59</v>
      </c>
      <c r="K16" s="379">
        <f>positions!BD12</f>
        <v>-179.08195418511491</v>
      </c>
      <c r="L16" s="379">
        <f>positions!BF12</f>
        <v>146.59</v>
      </c>
      <c r="M16" s="381">
        <f>+H16+J16+K16+L16+B16</f>
        <v>-7.7992930506250957</v>
      </c>
      <c r="N16" s="14"/>
      <c r="O16" s="390">
        <f>SUM(positions!AG10:AG14)</f>
        <v>3.83</v>
      </c>
      <c r="P16" s="292"/>
      <c r="Q16" s="390">
        <f>positions!AJ12</f>
        <v>-5.5650104801638136</v>
      </c>
      <c r="R16" s="411"/>
      <c r="S16" s="520"/>
      <c r="AA16" s="127"/>
      <c r="AB16" s="127"/>
      <c r="AL16" s="127"/>
      <c r="AM16" s="127"/>
    </row>
    <row r="17" spans="1:40" ht="13.5" customHeight="1">
      <c r="A17" s="501" t="s">
        <v>547</v>
      </c>
      <c r="B17" s="379">
        <f>SUM(positions!AM15:AM21)</f>
        <v>0</v>
      </c>
      <c r="C17" s="378">
        <f>positions!AP18</f>
        <v>296.26</v>
      </c>
      <c r="D17" s="379">
        <f>positions!AR18</f>
        <v>597.44000000000005</v>
      </c>
      <c r="E17" s="379">
        <f>positions!AT18</f>
        <v>-690.57999999999993</v>
      </c>
      <c r="F17" s="379">
        <f>positions!AV18</f>
        <v>-289.38</v>
      </c>
      <c r="G17" s="379">
        <f t="shared" si="5"/>
        <v>-382.51999999999987</v>
      </c>
      <c r="H17" s="381">
        <f t="shared" si="6"/>
        <v>-86.259999999999877</v>
      </c>
      <c r="I17" s="488"/>
      <c r="J17" s="378">
        <f>positions!BB18</f>
        <v>0</v>
      </c>
      <c r="K17" s="379">
        <f>positions!BD18</f>
        <v>0</v>
      </c>
      <c r="L17" s="379">
        <f>positions!BF18</f>
        <v>401.3</v>
      </c>
      <c r="M17" s="381">
        <f t="shared" ref="M17:M24" si="7">+H17+J17+K17+L17</f>
        <v>315.04000000000013</v>
      </c>
      <c r="N17" s="487"/>
      <c r="O17" s="390"/>
      <c r="P17" s="292"/>
      <c r="Q17" s="390">
        <f>positions!AJ18</f>
        <v>2.740000000000002</v>
      </c>
      <c r="S17" s="411"/>
      <c r="T17" s="20" t="s">
        <v>814</v>
      </c>
      <c r="AE17" s="20" t="s">
        <v>818</v>
      </c>
    </row>
    <row r="18" spans="1:40" ht="13.5" customHeight="1">
      <c r="A18" s="501" t="s">
        <v>649</v>
      </c>
      <c r="B18" s="379"/>
      <c r="C18" s="378">
        <f>positions!AP24</f>
        <v>156.97000000000003</v>
      </c>
      <c r="D18" s="379">
        <f>positions!AR24</f>
        <v>-28.453302937701167</v>
      </c>
      <c r="E18" s="379">
        <f>positions!AT24</f>
        <v>-525.28903868373186</v>
      </c>
      <c r="F18" s="379">
        <f>positions!AV24</f>
        <v>-177.71</v>
      </c>
      <c r="G18" s="379">
        <f t="shared" si="5"/>
        <v>-731.45234162143311</v>
      </c>
      <c r="H18" s="381">
        <f t="shared" si="6"/>
        <v>-574.48234162143308</v>
      </c>
      <c r="I18" s="488"/>
      <c r="J18" s="378">
        <f>positions!BB24</f>
        <v>205.04000000000002</v>
      </c>
      <c r="K18" s="379">
        <f>positions!BD24</f>
        <v>205.04000000000002</v>
      </c>
      <c r="L18" s="379">
        <f>positions!BF24</f>
        <v>0</v>
      </c>
      <c r="M18" s="381">
        <f t="shared" si="7"/>
        <v>-164.40234162143304</v>
      </c>
      <c r="N18" s="14"/>
      <c r="O18" s="390"/>
      <c r="P18" s="292"/>
      <c r="Q18" s="390"/>
      <c r="S18" s="411"/>
    </row>
    <row r="19" spans="1:40" ht="13.5" customHeight="1">
      <c r="A19" s="501" t="s">
        <v>548</v>
      </c>
      <c r="B19" s="379"/>
      <c r="C19" s="378">
        <f>positions!AP30</f>
        <v>329.83000000000004</v>
      </c>
      <c r="D19" s="379">
        <f>positions!AR30</f>
        <v>93.309999999999988</v>
      </c>
      <c r="E19" s="379">
        <f>positions!AT30</f>
        <v>-805.18999999999994</v>
      </c>
      <c r="F19" s="379">
        <f>positions!AV30</f>
        <v>-243.17000000000002</v>
      </c>
      <c r="G19" s="379">
        <f t="shared" si="5"/>
        <v>-955.05</v>
      </c>
      <c r="H19" s="381">
        <f t="shared" si="6"/>
        <v>-625.21999999999991</v>
      </c>
      <c r="I19" s="488"/>
      <c r="J19" s="378">
        <f>positions!BB30</f>
        <v>93.53</v>
      </c>
      <c r="K19" s="379">
        <f>positions!BD30</f>
        <v>374.12</v>
      </c>
      <c r="L19" s="379">
        <f>positions!BF30</f>
        <v>0</v>
      </c>
      <c r="M19" s="381">
        <f t="shared" si="7"/>
        <v>-157.56999999999994</v>
      </c>
      <c r="N19" s="14"/>
      <c r="O19" s="390"/>
      <c r="P19" s="292"/>
      <c r="Q19" s="390"/>
      <c r="U19" s="158" t="s">
        <v>805</v>
      </c>
      <c r="V19" s="158" t="s">
        <v>0</v>
      </c>
      <c r="W19" s="158" t="s">
        <v>717</v>
      </c>
      <c r="X19" s="158" t="s">
        <v>31</v>
      </c>
      <c r="Y19" s="158" t="s">
        <v>32</v>
      </c>
      <c r="Z19" s="158" t="s">
        <v>815</v>
      </c>
      <c r="AA19" s="158" t="s">
        <v>14</v>
      </c>
      <c r="AB19" s="158" t="s">
        <v>812</v>
      </c>
      <c r="AC19" s="158" t="s">
        <v>34</v>
      </c>
      <c r="AF19" s="158" t="s">
        <v>805</v>
      </c>
      <c r="AG19" s="158" t="s">
        <v>0</v>
      </c>
      <c r="AH19" s="158" t="s">
        <v>717</v>
      </c>
      <c r="AI19" s="158" t="s">
        <v>31</v>
      </c>
      <c r="AJ19" s="158" t="s">
        <v>32</v>
      </c>
      <c r="AK19" s="158" t="s">
        <v>815</v>
      </c>
      <c r="AL19" s="158" t="s">
        <v>14</v>
      </c>
      <c r="AM19" s="158" t="s">
        <v>812</v>
      </c>
      <c r="AN19" s="158" t="s">
        <v>34</v>
      </c>
    </row>
    <row r="20" spans="1:40" ht="13.5" customHeight="1">
      <c r="A20" s="502" t="s">
        <v>736</v>
      </c>
      <c r="B20" s="379"/>
      <c r="C20" s="378">
        <f>positions!AP39</f>
        <v>127.45</v>
      </c>
      <c r="D20" s="379">
        <f>positions!AR39</f>
        <v>89.781487081230679</v>
      </c>
      <c r="E20" s="379">
        <f>positions!AT39</f>
        <v>-167.82499789508725</v>
      </c>
      <c r="F20" s="379">
        <f>positions!AV39</f>
        <v>-392.41999999999996</v>
      </c>
      <c r="G20" s="379">
        <f t="shared" si="5"/>
        <v>-470.46351081385649</v>
      </c>
      <c r="H20" s="381">
        <f t="shared" si="6"/>
        <v>-343.0135108138565</v>
      </c>
      <c r="I20" s="488"/>
      <c r="J20" s="378">
        <f>positions!BB39</f>
        <v>152.33000000000001</v>
      </c>
      <c r="K20" s="379">
        <f>positions!BD39</f>
        <v>0</v>
      </c>
      <c r="L20" s="379">
        <f>positions!BF39</f>
        <v>0</v>
      </c>
      <c r="M20" s="381">
        <f t="shared" si="7"/>
        <v>-190.68351081385649</v>
      </c>
      <c r="N20" s="14"/>
      <c r="O20" s="390"/>
      <c r="P20" s="292"/>
      <c r="Q20" s="390"/>
      <c r="T20" s="411" t="s">
        <v>648</v>
      </c>
      <c r="U20" s="520">
        <f>U7</f>
        <v>-2.670334678850935</v>
      </c>
      <c r="V20" s="520">
        <f>V7</f>
        <v>-544.22282984194146</v>
      </c>
      <c r="W20" s="520">
        <f>W7</f>
        <v>4.0978886339488128</v>
      </c>
      <c r="X20" s="520">
        <f>X7</f>
        <v>155.90793702133331</v>
      </c>
      <c r="Y20" s="520">
        <f>Y7</f>
        <v>558.17000000000007</v>
      </c>
      <c r="Z20" s="520">
        <f>SUM(U20:Y20)</f>
        <v>171.28266113448979</v>
      </c>
      <c r="AA20" s="520">
        <f>AA7</f>
        <v>-146.59</v>
      </c>
      <c r="AB20" s="520">
        <f>AB7</f>
        <v>-179.08195418511491</v>
      </c>
      <c r="AC20" s="520">
        <f>AC7</f>
        <v>146.59</v>
      </c>
      <c r="AE20" s="20" t="s">
        <v>547</v>
      </c>
      <c r="AF20" s="520">
        <f>+AF7</f>
        <v>0</v>
      </c>
      <c r="AG20" s="520">
        <f>+AG7</f>
        <v>296.26</v>
      </c>
      <c r="AH20" s="520">
        <f>+AH7</f>
        <v>597.44000000000005</v>
      </c>
      <c r="AI20" s="520">
        <f>+AI7</f>
        <v>-690.57999999999993</v>
      </c>
      <c r="AJ20" s="520">
        <f>+AJ7</f>
        <v>-289.38</v>
      </c>
      <c r="AK20" s="520">
        <f>SUM(AF20:AJ20)</f>
        <v>-86.259999999999877</v>
      </c>
      <c r="AL20" s="520">
        <f>+AL7</f>
        <v>0</v>
      </c>
      <c r="AM20" s="520">
        <f>+AM7</f>
        <v>0</v>
      </c>
      <c r="AN20" s="520">
        <f>+AN7</f>
        <v>401.3</v>
      </c>
    </row>
    <row r="21" spans="1:40" ht="13.5" customHeight="1">
      <c r="A21" s="502" t="s">
        <v>737</v>
      </c>
      <c r="B21" s="379"/>
      <c r="C21" s="378">
        <f>positions!AP51</f>
        <v>0</v>
      </c>
      <c r="D21" s="379">
        <f>positions!AR51</f>
        <v>-55.890264651785529</v>
      </c>
      <c r="E21" s="379">
        <f>positions!AT51</f>
        <v>227.27694835744791</v>
      </c>
      <c r="F21" s="379">
        <f>positions!AV51</f>
        <v>0</v>
      </c>
      <c r="G21" s="379">
        <f t="shared" si="5"/>
        <v>171.38668370566239</v>
      </c>
      <c r="H21" s="381">
        <f t="shared" si="6"/>
        <v>171.38668370566239</v>
      </c>
      <c r="I21" s="488"/>
      <c r="J21" s="378">
        <f>positions!BB51</f>
        <v>0</v>
      </c>
      <c r="K21" s="379">
        <f>positions!BD51</f>
        <v>0</v>
      </c>
      <c r="L21" s="379">
        <f>positions!BF51</f>
        <v>0</v>
      </c>
      <c r="M21" s="381">
        <f t="shared" si="7"/>
        <v>171.38668370566239</v>
      </c>
      <c r="N21" s="14"/>
      <c r="O21" s="390"/>
      <c r="P21" s="292"/>
      <c r="Q21" s="390"/>
      <c r="T21" s="20" t="s">
        <v>649</v>
      </c>
      <c r="U21" s="520">
        <f t="shared" ref="U21:Y27" si="8">+U20+U8</f>
        <v>-2.670334678850935</v>
      </c>
      <c r="V21" s="520">
        <f t="shared" si="8"/>
        <v>-387.25282984194143</v>
      </c>
      <c r="W21" s="520">
        <f t="shared" si="8"/>
        <v>-24.355414303752354</v>
      </c>
      <c r="X21" s="520">
        <f t="shared" si="8"/>
        <v>-369.38110166239858</v>
      </c>
      <c r="Y21" s="520">
        <f t="shared" si="8"/>
        <v>380.46000000000004</v>
      </c>
      <c r="Z21" s="520">
        <f t="shared" ref="Z21:Z27" si="9">SUM(U21:Y21)</f>
        <v>-403.19968048694329</v>
      </c>
      <c r="AA21" s="520">
        <f t="shared" ref="AA21:AC27" si="10">+AA20+AA8</f>
        <v>58.450000000000017</v>
      </c>
      <c r="AB21" s="520">
        <f t="shared" si="10"/>
        <v>25.958045814885111</v>
      </c>
      <c r="AC21" s="520">
        <f t="shared" si="10"/>
        <v>146.59</v>
      </c>
      <c r="AE21" s="411" t="s">
        <v>548</v>
      </c>
      <c r="AF21" s="520">
        <f>+AF20+AF8</f>
        <v>0</v>
      </c>
      <c r="AG21" s="520">
        <f t="shared" ref="AG21:AJ27" si="11">+AG20+AG8</f>
        <v>626.09</v>
      </c>
      <c r="AH21" s="520">
        <f t="shared" si="11"/>
        <v>690.75</v>
      </c>
      <c r="AI21" s="520">
        <f t="shared" si="11"/>
        <v>-1495.77</v>
      </c>
      <c r="AJ21" s="520">
        <f t="shared" si="11"/>
        <v>-532.54999999999995</v>
      </c>
      <c r="AK21" s="520">
        <f t="shared" ref="AK21:AK27" si="12">SUM(AF21:AJ21)</f>
        <v>-711.47999999999979</v>
      </c>
      <c r="AL21" s="520">
        <f t="shared" ref="AL21:AL27" si="13">+AL20+AL8</f>
        <v>93.53</v>
      </c>
      <c r="AM21" s="520">
        <f t="shared" ref="AM21:AM27" si="14">+AM20+AM8</f>
        <v>374.12</v>
      </c>
      <c r="AN21" s="520">
        <f t="shared" ref="AN21:AN27" si="15">+AN20+AN8</f>
        <v>401.3</v>
      </c>
    </row>
    <row r="22" spans="1:40" ht="13.5" customHeight="1">
      <c r="A22" s="502" t="s">
        <v>738</v>
      </c>
      <c r="B22" s="379"/>
      <c r="C22" s="378">
        <f>positions!AP63</f>
        <v>0</v>
      </c>
      <c r="D22" s="379">
        <f>positions!AR63</f>
        <v>-51.63314604576788</v>
      </c>
      <c r="E22" s="379">
        <f>positions!AT63</f>
        <v>245.41174682716118</v>
      </c>
      <c r="F22" s="379">
        <f>positions!AV63</f>
        <v>0</v>
      </c>
      <c r="G22" s="379">
        <f t="shared" si="5"/>
        <v>193.77860078139329</v>
      </c>
      <c r="H22" s="381">
        <f t="shared" si="6"/>
        <v>193.77860078139329</v>
      </c>
      <c r="I22" s="336"/>
      <c r="J22" s="378"/>
      <c r="K22" s="379">
        <f>positions!BD63</f>
        <v>0</v>
      </c>
      <c r="L22" s="379"/>
      <c r="M22" s="381">
        <f t="shared" si="7"/>
        <v>193.77860078139329</v>
      </c>
      <c r="N22" s="14"/>
      <c r="O22" s="390"/>
      <c r="P22" s="292"/>
      <c r="Q22" s="390"/>
      <c r="T22" s="20" t="s">
        <v>806</v>
      </c>
      <c r="U22" s="520">
        <f t="shared" si="8"/>
        <v>-2.670334678850935</v>
      </c>
      <c r="V22" s="520">
        <f t="shared" si="8"/>
        <v>-259.80282984194145</v>
      </c>
      <c r="W22" s="520">
        <f t="shared" si="8"/>
        <v>-21.793927222521681</v>
      </c>
      <c r="X22" s="520">
        <f t="shared" si="8"/>
        <v>-403.5160995574858</v>
      </c>
      <c r="Y22" s="520">
        <f t="shared" si="8"/>
        <v>214.78000000000006</v>
      </c>
      <c r="Z22" s="520">
        <f t="shared" si="9"/>
        <v>-473.00319130079981</v>
      </c>
      <c r="AA22" s="520">
        <f t="shared" si="10"/>
        <v>185.90000000000003</v>
      </c>
      <c r="AB22" s="520">
        <f t="shared" si="10"/>
        <v>25.958045814885111</v>
      </c>
      <c r="AC22" s="520">
        <f t="shared" si="10"/>
        <v>146.59</v>
      </c>
      <c r="AE22" s="20" t="s">
        <v>820</v>
      </c>
      <c r="AF22" s="520">
        <f t="shared" ref="AF22:AF27" si="16">+AF21+AF9</f>
        <v>0</v>
      </c>
      <c r="AG22" s="520">
        <f t="shared" si="11"/>
        <v>626.09</v>
      </c>
      <c r="AH22" s="520">
        <f t="shared" si="11"/>
        <v>777.97</v>
      </c>
      <c r="AI22" s="520">
        <f t="shared" si="11"/>
        <v>-1629.46</v>
      </c>
      <c r="AJ22" s="520">
        <f t="shared" si="11"/>
        <v>-759.29</v>
      </c>
      <c r="AK22" s="520">
        <f t="shared" si="12"/>
        <v>-984.69</v>
      </c>
      <c r="AL22" s="520">
        <f t="shared" si="13"/>
        <v>93.53</v>
      </c>
      <c r="AM22" s="520">
        <f t="shared" si="14"/>
        <v>374.12</v>
      </c>
      <c r="AN22" s="520">
        <f t="shared" si="15"/>
        <v>401.3</v>
      </c>
    </row>
    <row r="23" spans="1:40" ht="13.5" customHeight="1">
      <c r="A23" s="502" t="s">
        <v>739</v>
      </c>
      <c r="B23" s="379"/>
      <c r="C23" s="378">
        <f>positions!AP75</f>
        <v>0</v>
      </c>
      <c r="D23" s="379">
        <f>positions!AR75</f>
        <v>-47.373539441801505</v>
      </c>
      <c r="E23" s="379">
        <f>positions!AT75</f>
        <v>251.80801761422734</v>
      </c>
      <c r="F23" s="379">
        <f>positions!AV75</f>
        <v>0</v>
      </c>
      <c r="G23" s="379">
        <f t="shared" si="5"/>
        <v>204.43447817242583</v>
      </c>
      <c r="H23" s="381">
        <f t="shared" si="6"/>
        <v>204.43447817242583</v>
      </c>
      <c r="I23" s="336"/>
      <c r="J23" s="378"/>
      <c r="K23" s="379">
        <f>positions!BD75</f>
        <v>0</v>
      </c>
      <c r="L23" s="379"/>
      <c r="M23" s="381">
        <f t="shared" si="7"/>
        <v>204.43447817242583</v>
      </c>
      <c r="N23" s="14"/>
      <c r="O23" s="390"/>
      <c r="P23" s="292"/>
      <c r="Q23" s="390"/>
      <c r="T23" s="20" t="s">
        <v>807</v>
      </c>
      <c r="U23" s="520">
        <f t="shared" si="8"/>
        <v>-2.670334678850935</v>
      </c>
      <c r="V23" s="520">
        <f t="shared" si="8"/>
        <v>-259.80282984194145</v>
      </c>
      <c r="W23" s="520">
        <f t="shared" si="8"/>
        <v>-77.684191874307203</v>
      </c>
      <c r="X23" s="520">
        <f t="shared" si="8"/>
        <v>-273.49915120003789</v>
      </c>
      <c r="Y23" s="520">
        <f t="shared" si="8"/>
        <v>214.78000000000006</v>
      </c>
      <c r="Z23" s="520">
        <f t="shared" si="9"/>
        <v>-398.87650759513735</v>
      </c>
      <c r="AA23" s="520">
        <f t="shared" si="10"/>
        <v>185.90000000000003</v>
      </c>
      <c r="AB23" s="520">
        <f t="shared" si="10"/>
        <v>25.958045814885111</v>
      </c>
      <c r="AC23" s="520">
        <f t="shared" si="10"/>
        <v>146.59</v>
      </c>
      <c r="AE23" s="411" t="s">
        <v>821</v>
      </c>
      <c r="AF23" s="520">
        <f t="shared" si="16"/>
        <v>0</v>
      </c>
      <c r="AG23" s="520">
        <f t="shared" si="11"/>
        <v>626.09</v>
      </c>
      <c r="AH23" s="520">
        <f t="shared" si="11"/>
        <v>777.97</v>
      </c>
      <c r="AI23" s="520">
        <f t="shared" si="11"/>
        <v>-1532.2</v>
      </c>
      <c r="AJ23" s="520">
        <f t="shared" si="11"/>
        <v>-759.29</v>
      </c>
      <c r="AK23" s="520">
        <f t="shared" si="12"/>
        <v>-887.43000000000006</v>
      </c>
      <c r="AL23" s="520">
        <f t="shared" si="13"/>
        <v>93.53</v>
      </c>
      <c r="AM23" s="520">
        <f t="shared" si="14"/>
        <v>374.12</v>
      </c>
      <c r="AN23" s="520">
        <f t="shared" si="15"/>
        <v>401.3</v>
      </c>
    </row>
    <row r="24" spans="1:40" ht="13.5" customHeight="1">
      <c r="A24" s="502" t="s">
        <v>740</v>
      </c>
      <c r="B24" s="379"/>
      <c r="C24" s="378">
        <f>positions!AP87</f>
        <v>0</v>
      </c>
      <c r="D24" s="379">
        <f>positions!AR87</f>
        <v>-45.001396846776728</v>
      </c>
      <c r="E24" s="379">
        <f>positions!AT87</f>
        <v>-60.364705334248427</v>
      </c>
      <c r="F24" s="379">
        <f>positions!AV87</f>
        <v>0</v>
      </c>
      <c r="G24" s="379">
        <f t="shared" si="5"/>
        <v>-105.36610218102516</v>
      </c>
      <c r="H24" s="381">
        <f t="shared" si="6"/>
        <v>-105.36610218102516</v>
      </c>
      <c r="I24" s="336"/>
      <c r="J24" s="378"/>
      <c r="K24" s="379">
        <f>positions!BD87</f>
        <v>0</v>
      </c>
      <c r="L24" s="379"/>
      <c r="M24" s="381">
        <f t="shared" si="7"/>
        <v>-105.36610218102516</v>
      </c>
      <c r="N24" s="14"/>
      <c r="O24" s="390"/>
      <c r="P24" s="292"/>
      <c r="Q24" s="390"/>
      <c r="T24" s="411" t="s">
        <v>808</v>
      </c>
      <c r="U24" s="520">
        <f t="shared" si="8"/>
        <v>-2.670334678850935</v>
      </c>
      <c r="V24" s="520">
        <f t="shared" si="8"/>
        <v>-259.80282984194145</v>
      </c>
      <c r="W24" s="520">
        <f t="shared" si="8"/>
        <v>-129.31733792007509</v>
      </c>
      <c r="X24" s="520">
        <f t="shared" si="8"/>
        <v>-153.1574043728767</v>
      </c>
      <c r="Y24" s="520">
        <f t="shared" si="8"/>
        <v>214.78000000000006</v>
      </c>
      <c r="Z24" s="520">
        <f t="shared" si="9"/>
        <v>-330.16790681374403</v>
      </c>
      <c r="AA24" s="520">
        <f t="shared" si="10"/>
        <v>185.90000000000003</v>
      </c>
      <c r="AB24" s="520">
        <f t="shared" si="10"/>
        <v>25.958045814885111</v>
      </c>
      <c r="AC24" s="520">
        <f t="shared" si="10"/>
        <v>146.59</v>
      </c>
      <c r="AE24" s="20" t="s">
        <v>822</v>
      </c>
      <c r="AF24" s="520">
        <f t="shared" si="16"/>
        <v>0</v>
      </c>
      <c r="AG24" s="520">
        <f t="shared" si="11"/>
        <v>626.09</v>
      </c>
      <c r="AH24" s="520">
        <f t="shared" si="11"/>
        <v>777.97</v>
      </c>
      <c r="AI24" s="520">
        <f t="shared" si="11"/>
        <v>-1407.13</v>
      </c>
      <c r="AJ24" s="520">
        <f t="shared" si="11"/>
        <v>-759.29</v>
      </c>
      <c r="AK24" s="520">
        <f t="shared" si="12"/>
        <v>-762.36000000000013</v>
      </c>
      <c r="AL24" s="520">
        <f t="shared" si="13"/>
        <v>93.53</v>
      </c>
      <c r="AM24" s="520">
        <f t="shared" si="14"/>
        <v>374.12</v>
      </c>
      <c r="AN24" s="520">
        <f t="shared" si="15"/>
        <v>401.3</v>
      </c>
    </row>
    <row r="25" spans="1:40" ht="13.5" customHeight="1">
      <c r="A25" s="503" t="s">
        <v>741</v>
      </c>
      <c r="B25" s="383"/>
      <c r="C25" s="382">
        <f>positions!AP99</f>
        <v>0</v>
      </c>
      <c r="D25" s="383">
        <f>positions!AR99</f>
        <v>-41.967870123028682</v>
      </c>
      <c r="E25" s="383">
        <f>positions!AT99</f>
        <v>43.941396593059224</v>
      </c>
      <c r="F25" s="383">
        <f>positions!AV99</f>
        <v>0</v>
      </c>
      <c r="G25" s="383">
        <f t="shared" si="5"/>
        <v>1.9735264700305422</v>
      </c>
      <c r="H25" s="385">
        <f t="shared" si="6"/>
        <v>1.9735264700305422</v>
      </c>
      <c r="I25" s="336"/>
      <c r="J25" s="382"/>
      <c r="K25" s="383">
        <f>positions!BD99</f>
        <v>0</v>
      </c>
      <c r="L25" s="383"/>
      <c r="M25" s="385">
        <f>H25+J25+K25</f>
        <v>1.9735264700305422</v>
      </c>
      <c r="N25" s="14"/>
      <c r="O25" s="391"/>
      <c r="P25" s="292"/>
      <c r="Q25" s="391"/>
      <c r="T25" s="20" t="s">
        <v>809</v>
      </c>
      <c r="U25" s="520">
        <f t="shared" si="8"/>
        <v>-2.670334678850935</v>
      </c>
      <c r="V25" s="520">
        <f t="shared" si="8"/>
        <v>-259.80282984194145</v>
      </c>
      <c r="W25" s="520">
        <f t="shared" si="8"/>
        <v>-176.6908773618766</v>
      </c>
      <c r="X25" s="520">
        <f t="shared" si="8"/>
        <v>-17.62938675864936</v>
      </c>
      <c r="Y25" s="520">
        <f t="shared" si="8"/>
        <v>214.78000000000006</v>
      </c>
      <c r="Z25" s="520">
        <f t="shared" si="9"/>
        <v>-242.01342864131826</v>
      </c>
      <c r="AA25" s="520">
        <f t="shared" si="10"/>
        <v>185.90000000000003</v>
      </c>
      <c r="AB25" s="520">
        <f t="shared" si="10"/>
        <v>25.958045814885111</v>
      </c>
      <c r="AC25" s="520">
        <f t="shared" si="10"/>
        <v>146.59</v>
      </c>
      <c r="AE25" s="411" t="s">
        <v>823</v>
      </c>
      <c r="AF25" s="520">
        <f t="shared" si="16"/>
        <v>0</v>
      </c>
      <c r="AG25" s="520">
        <f t="shared" si="11"/>
        <v>626.09</v>
      </c>
      <c r="AH25" s="520">
        <f t="shared" si="11"/>
        <v>777.97</v>
      </c>
      <c r="AI25" s="520">
        <f t="shared" si="11"/>
        <v>-1290.8500000000001</v>
      </c>
      <c r="AJ25" s="520">
        <f t="shared" si="11"/>
        <v>-759.29</v>
      </c>
      <c r="AK25" s="520">
        <f t="shared" si="12"/>
        <v>-646.08000000000015</v>
      </c>
      <c r="AL25" s="520">
        <f t="shared" si="13"/>
        <v>93.53</v>
      </c>
      <c r="AM25" s="520">
        <f t="shared" si="14"/>
        <v>374.12</v>
      </c>
      <c r="AN25" s="520">
        <f t="shared" si="15"/>
        <v>401.3</v>
      </c>
    </row>
    <row r="26" spans="1:40">
      <c r="A26" s="395" t="s">
        <v>650</v>
      </c>
      <c r="B26" s="395"/>
      <c r="C26" s="336">
        <f t="shared" ref="C26:H26" si="17">SUM(C15:C25)</f>
        <v>721.11740792894079</v>
      </c>
      <c r="D26" s="336">
        <f t="shared" si="17"/>
        <v>854.36602176708368</v>
      </c>
      <c r="E26" s="336">
        <f t="shared" si="17"/>
        <v>-1470.0453984912942</v>
      </c>
      <c r="F26" s="336">
        <f t="shared" si="17"/>
        <v>-571.91999999999985</v>
      </c>
      <c r="G26" s="336">
        <f t="shared" si="17"/>
        <v>-1187.5993767242105</v>
      </c>
      <c r="H26" s="336">
        <f t="shared" si="17"/>
        <v>-466.48196879526978</v>
      </c>
      <c r="J26" s="336">
        <f>SUM(J15:J25)</f>
        <v>167.91596130351883</v>
      </c>
      <c r="K26" s="336">
        <f>SUM(K15:K25)</f>
        <v>474.01804581488511</v>
      </c>
      <c r="L26" s="336">
        <f>SUM(L15:L25)</f>
        <v>670.34</v>
      </c>
      <c r="M26" s="336">
        <f>SUM(M15:M25)</f>
        <v>843.12170364428334</v>
      </c>
      <c r="O26" s="336">
        <f>SUM(O15:O17)</f>
        <v>3.83</v>
      </c>
      <c r="P26" s="350"/>
      <c r="Q26" s="336"/>
      <c r="T26" s="20" t="s">
        <v>810</v>
      </c>
      <c r="U26" s="520">
        <f t="shared" si="8"/>
        <v>-2.670334678850935</v>
      </c>
      <c r="V26" s="520">
        <f t="shared" si="8"/>
        <v>-259.80282984194145</v>
      </c>
      <c r="W26" s="520">
        <f t="shared" si="8"/>
        <v>-221.69227420865332</v>
      </c>
      <c r="X26" s="520">
        <f t="shared" si="8"/>
        <v>-16.024092092897781</v>
      </c>
      <c r="Y26" s="520">
        <f t="shared" si="8"/>
        <v>214.78000000000006</v>
      </c>
      <c r="Z26" s="520">
        <f t="shared" si="9"/>
        <v>-285.40953082234341</v>
      </c>
      <c r="AA26" s="520">
        <f t="shared" si="10"/>
        <v>185.90000000000003</v>
      </c>
      <c r="AB26" s="520">
        <f t="shared" si="10"/>
        <v>25.958045814885111</v>
      </c>
      <c r="AC26" s="520">
        <f t="shared" si="10"/>
        <v>146.59</v>
      </c>
      <c r="AE26" s="20" t="s">
        <v>824</v>
      </c>
      <c r="AF26" s="520">
        <f t="shared" si="16"/>
        <v>0</v>
      </c>
      <c r="AG26" s="520">
        <f t="shared" si="11"/>
        <v>626.09</v>
      </c>
      <c r="AH26" s="520">
        <f t="shared" si="11"/>
        <v>777.97</v>
      </c>
      <c r="AI26" s="520">
        <f t="shared" si="11"/>
        <v>-1352.8200000000002</v>
      </c>
      <c r="AJ26" s="520">
        <f t="shared" si="11"/>
        <v>-759.29</v>
      </c>
      <c r="AK26" s="520">
        <f t="shared" si="12"/>
        <v>-708.05000000000018</v>
      </c>
      <c r="AL26" s="520">
        <f t="shared" si="13"/>
        <v>93.53</v>
      </c>
      <c r="AM26" s="520">
        <f t="shared" si="14"/>
        <v>374.12</v>
      </c>
      <c r="AN26" s="520">
        <f t="shared" si="15"/>
        <v>401.3</v>
      </c>
    </row>
    <row r="27" spans="1:40">
      <c r="A27" s="337"/>
      <c r="B27" s="327"/>
      <c r="O27" s="20" t="s">
        <v>789</v>
      </c>
      <c r="Q27" s="336"/>
      <c r="T27" s="20" t="s">
        <v>811</v>
      </c>
      <c r="U27" s="336">
        <f t="shared" si="8"/>
        <v>-2.670334678850935</v>
      </c>
      <c r="V27" s="336">
        <f t="shared" si="8"/>
        <v>-259.80282984194145</v>
      </c>
      <c r="W27" s="336">
        <f t="shared" si="8"/>
        <v>-263.66014433168198</v>
      </c>
      <c r="X27" s="336">
        <f t="shared" si="8"/>
        <v>27.917304500161443</v>
      </c>
      <c r="Y27" s="336">
        <f t="shared" si="8"/>
        <v>214.78000000000006</v>
      </c>
      <c r="Z27" s="336">
        <f t="shared" si="9"/>
        <v>-283.43600435231281</v>
      </c>
      <c r="AA27" s="336">
        <f t="shared" si="10"/>
        <v>185.90000000000003</v>
      </c>
      <c r="AB27" s="336">
        <f t="shared" si="10"/>
        <v>25.958045814885111</v>
      </c>
      <c r="AC27" s="336">
        <f t="shared" si="10"/>
        <v>146.59</v>
      </c>
      <c r="AE27" s="20" t="s">
        <v>825</v>
      </c>
      <c r="AF27" s="336">
        <f t="shared" si="16"/>
        <v>0</v>
      </c>
      <c r="AG27" s="336">
        <f t="shared" si="11"/>
        <v>626.09</v>
      </c>
      <c r="AH27" s="336">
        <f t="shared" si="11"/>
        <v>777.97</v>
      </c>
      <c r="AI27" s="336">
        <f t="shared" si="11"/>
        <v>-1352.8200000000002</v>
      </c>
      <c r="AJ27" s="336">
        <f t="shared" si="11"/>
        <v>-759.29</v>
      </c>
      <c r="AK27" s="336">
        <f t="shared" si="12"/>
        <v>-708.05000000000018</v>
      </c>
      <c r="AL27" s="336">
        <f t="shared" si="13"/>
        <v>93.53</v>
      </c>
      <c r="AM27" s="336">
        <f t="shared" si="14"/>
        <v>374.12</v>
      </c>
      <c r="AN27" s="336">
        <f t="shared" si="15"/>
        <v>401.3</v>
      </c>
    </row>
    <row r="28" spans="1:40">
      <c r="A28" s="365"/>
      <c r="B28" s="366" t="s">
        <v>616</v>
      </c>
      <c r="C28" s="366" t="s">
        <v>617</v>
      </c>
      <c r="D28" s="366" t="s">
        <v>742</v>
      </c>
      <c r="E28" s="366" t="s">
        <v>694</v>
      </c>
      <c r="F28" s="366" t="s">
        <v>696</v>
      </c>
      <c r="G28" s="366" t="s">
        <v>618</v>
      </c>
      <c r="H28" s="366" t="s">
        <v>695</v>
      </c>
      <c r="I28" s="366" t="s">
        <v>619</v>
      </c>
      <c r="J28" s="366"/>
      <c r="K28" s="367" t="s">
        <v>8</v>
      </c>
      <c r="M28" s="87" t="s">
        <v>17</v>
      </c>
    </row>
    <row r="29" spans="1:40">
      <c r="A29" s="308" t="s">
        <v>657</v>
      </c>
      <c r="B29" s="369">
        <f>positions!L7</f>
        <v>352.68705923766186</v>
      </c>
      <c r="C29" s="369">
        <f t="shared" ref="C29:C34" si="18">+M29-D29</f>
        <v>-51.550000000000011</v>
      </c>
      <c r="D29" s="473">
        <f>108-217</f>
        <v>-109</v>
      </c>
      <c r="E29" s="473"/>
      <c r="F29" s="369">
        <f t="shared" ref="F29:F34" si="19">+D29+E29</f>
        <v>-109</v>
      </c>
      <c r="G29" s="369">
        <f>-B29-C29</f>
        <v>-301.13705923766184</v>
      </c>
      <c r="H29" s="369"/>
      <c r="I29" s="369"/>
      <c r="J29" s="369"/>
      <c r="K29" s="370">
        <f t="shared" ref="K29:K34" si="20">I29+H29+G29+E29+C29+B29</f>
        <v>0</v>
      </c>
      <c r="M29" s="482">
        <f>positions!N7+positions!P7+positions!O7</f>
        <v>-160.55000000000001</v>
      </c>
      <c r="P29" s="482"/>
      <c r="Q29" s="411"/>
      <c r="T29" s="20" t="s">
        <v>816</v>
      </c>
      <c r="AA29" s="411">
        <f>+AC27+AB27+AA27+Z27</f>
        <v>75.01204146257237</v>
      </c>
      <c r="AE29" s="20" t="s">
        <v>819</v>
      </c>
    </row>
    <row r="30" spans="1:40">
      <c r="A30" s="308" t="s">
        <v>4</v>
      </c>
      <c r="B30" s="392"/>
      <c r="C30" s="369">
        <f t="shared" si="18"/>
        <v>-7.9999999999998295E-2</v>
      </c>
      <c r="D30" s="473">
        <v>62</v>
      </c>
      <c r="E30" s="473"/>
      <c r="F30" s="369">
        <f t="shared" si="19"/>
        <v>62</v>
      </c>
      <c r="G30" s="369">
        <f>-B30-C30</f>
        <v>7.9999999999998295E-2</v>
      </c>
      <c r="H30" s="369"/>
      <c r="I30" s="369"/>
      <c r="J30" s="369"/>
      <c r="K30" s="370">
        <f t="shared" si="20"/>
        <v>0</v>
      </c>
      <c r="M30" s="482">
        <f>positions!T7</f>
        <v>61.92</v>
      </c>
      <c r="P30" s="521"/>
    </row>
    <row r="31" spans="1:40">
      <c r="A31" s="308" t="s">
        <v>2</v>
      </c>
      <c r="B31" s="369"/>
      <c r="C31" s="369">
        <f t="shared" si="18"/>
        <v>15.08237770882122</v>
      </c>
      <c r="D31" s="473">
        <f>-62-15</f>
        <v>-77</v>
      </c>
      <c r="E31" s="473"/>
      <c r="F31" s="369">
        <f t="shared" si="19"/>
        <v>-77</v>
      </c>
      <c r="G31" s="369">
        <f>-B31-C31</f>
        <v>-15.08237770882122</v>
      </c>
      <c r="H31" s="369"/>
      <c r="I31" s="369"/>
      <c r="J31" s="369"/>
      <c r="K31" s="370">
        <f t="shared" si="20"/>
        <v>0</v>
      </c>
      <c r="M31" s="482">
        <f>positions!Q7+positions!S7</f>
        <v>-61.91762229117878</v>
      </c>
      <c r="P31" s="482"/>
      <c r="S31" s="400"/>
      <c r="U31" s="158" t="s">
        <v>805</v>
      </c>
      <c r="V31" s="158" t="s">
        <v>0</v>
      </c>
      <c r="W31" s="158" t="s">
        <v>717</v>
      </c>
      <c r="X31" s="158" t="s">
        <v>31</v>
      </c>
      <c r="Y31" s="158" t="s">
        <v>32</v>
      </c>
      <c r="Z31" s="158" t="s">
        <v>815</v>
      </c>
      <c r="AA31" s="158" t="s">
        <v>14</v>
      </c>
      <c r="AB31" s="158" t="s">
        <v>812</v>
      </c>
      <c r="AC31" s="158" t="s">
        <v>34</v>
      </c>
      <c r="AF31" s="158" t="s">
        <v>805</v>
      </c>
      <c r="AG31" s="158" t="s">
        <v>0</v>
      </c>
      <c r="AH31" s="158" t="s">
        <v>717</v>
      </c>
      <c r="AI31" s="158" t="s">
        <v>31</v>
      </c>
      <c r="AJ31" s="158" t="s">
        <v>32</v>
      </c>
      <c r="AK31" s="158" t="s">
        <v>815</v>
      </c>
      <c r="AL31" s="158" t="s">
        <v>14</v>
      </c>
      <c r="AM31" s="158" t="s">
        <v>812</v>
      </c>
      <c r="AN31" s="158" t="s">
        <v>34</v>
      </c>
    </row>
    <row r="32" spans="1:40">
      <c r="A32" s="308" t="s">
        <v>34</v>
      </c>
      <c r="B32" s="369"/>
      <c r="C32" s="369">
        <f t="shared" si="18"/>
        <v>0</v>
      </c>
      <c r="D32" s="473"/>
      <c r="E32" s="473"/>
      <c r="F32" s="369">
        <f t="shared" si="19"/>
        <v>0</v>
      </c>
      <c r="G32" s="369">
        <f>-B32-C32</f>
        <v>0</v>
      </c>
      <c r="H32" s="369"/>
      <c r="I32" s="369"/>
      <c r="J32" s="369"/>
      <c r="K32" s="370">
        <f t="shared" si="20"/>
        <v>0</v>
      </c>
      <c r="M32" s="482">
        <f>positions!V7+positions!W7+positions!X7+positions!Y7</f>
        <v>0</v>
      </c>
      <c r="P32" s="482"/>
      <c r="S32" s="393"/>
      <c r="T32" s="411" t="s">
        <v>648</v>
      </c>
      <c r="U32" s="336">
        <f t="shared" ref="U32:U37" si="21">+U33+U7</f>
        <v>-2.670334678850935</v>
      </c>
      <c r="V32" s="336">
        <f t="shared" ref="V32:V37" si="22">+V33+V7</f>
        <v>-259.80282984194145</v>
      </c>
      <c r="W32" s="336">
        <f t="shared" ref="W32:W37" si="23">+W33+W7</f>
        <v>-263.66014433168203</v>
      </c>
      <c r="X32" s="336">
        <f t="shared" ref="X32:X37" si="24">+X33+X7</f>
        <v>27.917304500161464</v>
      </c>
      <c r="Y32" s="336">
        <f t="shared" ref="Y32:Y37" si="25">+Y33+Y7</f>
        <v>214.78000000000009</v>
      </c>
      <c r="Z32" s="336">
        <f>SUM(U32:Y32)</f>
        <v>-283.43600435231281</v>
      </c>
      <c r="AA32" s="336">
        <f t="shared" ref="AA32:AA37" si="26">+AA33+AA7</f>
        <v>185.9</v>
      </c>
      <c r="AB32" s="336">
        <f t="shared" ref="AB32:AB37" si="27">+AB33+AB7</f>
        <v>25.958045814885111</v>
      </c>
      <c r="AC32" s="336">
        <f t="shared" ref="AC32:AC37" si="28">+AC33+AC7</f>
        <v>146.59</v>
      </c>
      <c r="AE32" s="20" t="s">
        <v>547</v>
      </c>
      <c r="AF32" s="336">
        <f t="shared" ref="AF32:AF37" si="29">+AF33+AF7</f>
        <v>0</v>
      </c>
      <c r="AG32" s="336">
        <f t="shared" ref="AG32:AG38" si="30">+AG33+AG7</f>
        <v>626.09</v>
      </c>
      <c r="AH32" s="336">
        <f t="shared" ref="AH32:AH38" si="31">+AH33+AH7</f>
        <v>777.97</v>
      </c>
      <c r="AI32" s="336">
        <f t="shared" ref="AI32:AI38" si="32">+AI33+AI7</f>
        <v>-1352.82</v>
      </c>
      <c r="AJ32" s="336">
        <f t="shared" ref="AJ32:AJ38" si="33">+AJ33+AJ7</f>
        <v>-759.29</v>
      </c>
      <c r="AK32" s="336">
        <f>SUM(AF32:AJ32)</f>
        <v>-708.05</v>
      </c>
      <c r="AL32" s="336">
        <f t="shared" ref="AL32:AL38" si="34">+AL33+AL7</f>
        <v>93.53</v>
      </c>
      <c r="AM32" s="336">
        <f t="shared" ref="AM32:AM38" si="35">+AM33+AM7</f>
        <v>374.12</v>
      </c>
      <c r="AN32" s="336">
        <f t="shared" ref="AN32:AN38" si="36">+AN33+AN7</f>
        <v>401.3</v>
      </c>
    </row>
    <row r="33" spans="1:40">
      <c r="A33" s="308" t="s">
        <v>792</v>
      </c>
      <c r="B33" s="369"/>
      <c r="C33" s="369">
        <f t="shared" si="18"/>
        <v>0</v>
      </c>
      <c r="D33" s="473"/>
      <c r="E33" s="473"/>
      <c r="F33" s="369">
        <f t="shared" si="19"/>
        <v>0</v>
      </c>
      <c r="G33" s="369">
        <f>-B33-C33</f>
        <v>0</v>
      </c>
      <c r="H33" s="369"/>
      <c r="I33" s="369"/>
      <c r="J33" s="369"/>
      <c r="K33" s="370">
        <f t="shared" si="20"/>
        <v>0</v>
      </c>
      <c r="M33" s="482">
        <v>0</v>
      </c>
      <c r="P33" s="482"/>
      <c r="S33" s="393"/>
      <c r="T33" s="20" t="s">
        <v>649</v>
      </c>
      <c r="U33" s="520">
        <f t="shared" si="21"/>
        <v>0</v>
      </c>
      <c r="V33" s="520">
        <f t="shared" si="22"/>
        <v>284.42</v>
      </c>
      <c r="W33" s="520">
        <f t="shared" si="23"/>
        <v>-267.75803296563083</v>
      </c>
      <c r="X33" s="520">
        <f t="shared" si="24"/>
        <v>-127.99063252117185</v>
      </c>
      <c r="Y33" s="520">
        <f t="shared" si="25"/>
        <v>-343.39</v>
      </c>
      <c r="Z33" s="520">
        <f t="shared" ref="Z33:Z39" si="37">SUM(U33:Y33)</f>
        <v>-454.71866548680265</v>
      </c>
      <c r="AA33" s="520">
        <f t="shared" si="26"/>
        <v>332.49</v>
      </c>
      <c r="AB33" s="520">
        <f t="shared" si="27"/>
        <v>205.04000000000002</v>
      </c>
      <c r="AC33" s="520">
        <f t="shared" si="28"/>
        <v>0</v>
      </c>
      <c r="AE33" s="411" t="s">
        <v>548</v>
      </c>
      <c r="AF33" s="520">
        <f t="shared" si="29"/>
        <v>0</v>
      </c>
      <c r="AG33" s="520">
        <f t="shared" si="30"/>
        <v>329.83000000000004</v>
      </c>
      <c r="AH33" s="520">
        <f t="shared" si="31"/>
        <v>180.52999999999997</v>
      </c>
      <c r="AI33" s="520">
        <f t="shared" si="32"/>
        <v>-662.24</v>
      </c>
      <c r="AJ33" s="520">
        <f t="shared" si="33"/>
        <v>-469.91</v>
      </c>
      <c r="AK33" s="520">
        <f t="shared" ref="AK33:AK39" si="38">SUM(AF33:AJ33)</f>
        <v>-621.79</v>
      </c>
      <c r="AL33" s="520">
        <f t="shared" si="34"/>
        <v>93.53</v>
      </c>
      <c r="AM33" s="520">
        <f t="shared" si="35"/>
        <v>374.12</v>
      </c>
      <c r="AN33" s="520">
        <f t="shared" si="36"/>
        <v>0</v>
      </c>
    </row>
    <row r="34" spans="1:40">
      <c r="A34" s="364" t="s">
        <v>78</v>
      </c>
      <c r="B34" s="479"/>
      <c r="C34" s="479">
        <f t="shared" si="18"/>
        <v>0</v>
      </c>
      <c r="D34" s="480"/>
      <c r="E34" s="480"/>
      <c r="F34" s="479">
        <f t="shared" si="19"/>
        <v>0</v>
      </c>
      <c r="G34" s="479">
        <f>positions!AI7-H34-I34</f>
        <v>326.5</v>
      </c>
      <c r="H34" s="479">
        <v>-100</v>
      </c>
      <c r="I34" s="479">
        <v>-12</v>
      </c>
      <c r="J34" s="479"/>
      <c r="K34" s="481">
        <f t="shared" si="20"/>
        <v>214.5</v>
      </c>
      <c r="M34" s="482">
        <v>0</v>
      </c>
      <c r="P34" s="482"/>
      <c r="T34" s="20" t="s">
        <v>806</v>
      </c>
      <c r="U34" s="520">
        <f t="shared" si="21"/>
        <v>0</v>
      </c>
      <c r="V34" s="520">
        <f t="shared" si="22"/>
        <v>127.45</v>
      </c>
      <c r="W34" s="520">
        <f t="shared" si="23"/>
        <v>-239.30473002792968</v>
      </c>
      <c r="X34" s="520">
        <f t="shared" si="24"/>
        <v>397.29840616256001</v>
      </c>
      <c r="Y34" s="520">
        <f t="shared" si="25"/>
        <v>-165.67999999999998</v>
      </c>
      <c r="Z34" s="520">
        <f t="shared" si="37"/>
        <v>119.76367613463034</v>
      </c>
      <c r="AA34" s="520">
        <f t="shared" si="26"/>
        <v>127.45</v>
      </c>
      <c r="AB34" s="520">
        <f t="shared" si="27"/>
        <v>0</v>
      </c>
      <c r="AC34" s="520">
        <f t="shared" si="28"/>
        <v>0</v>
      </c>
      <c r="AE34" s="20" t="s">
        <v>820</v>
      </c>
      <c r="AF34" s="520">
        <f t="shared" si="29"/>
        <v>0</v>
      </c>
      <c r="AG34" s="520">
        <f t="shared" si="30"/>
        <v>0</v>
      </c>
      <c r="AH34" s="520">
        <f t="shared" si="31"/>
        <v>87.22</v>
      </c>
      <c r="AI34" s="520">
        <f t="shared" si="32"/>
        <v>142.94999999999999</v>
      </c>
      <c r="AJ34" s="520">
        <f t="shared" si="33"/>
        <v>-226.74</v>
      </c>
      <c r="AK34" s="520">
        <f t="shared" si="38"/>
        <v>3.4299999999999784</v>
      </c>
      <c r="AL34" s="520">
        <f t="shared" si="34"/>
        <v>0</v>
      </c>
      <c r="AM34" s="520">
        <f t="shared" si="35"/>
        <v>0</v>
      </c>
      <c r="AN34" s="520">
        <f t="shared" si="36"/>
        <v>0</v>
      </c>
    </row>
    <row r="35" spans="1:40">
      <c r="A35" s="368" t="s">
        <v>8</v>
      </c>
      <c r="B35" s="371">
        <f t="shared" ref="B35:I35" si="39">SUM(B29:B34)</f>
        <v>352.68705923766186</v>
      </c>
      <c r="C35" s="371">
        <f t="shared" si="39"/>
        <v>-36.54762229117879</v>
      </c>
      <c r="D35" s="371">
        <f t="shared" si="39"/>
        <v>-124</v>
      </c>
      <c r="E35" s="371">
        <f t="shared" si="39"/>
        <v>0</v>
      </c>
      <c r="F35" s="371">
        <f t="shared" si="39"/>
        <v>-124</v>
      </c>
      <c r="G35" s="371">
        <f t="shared" si="39"/>
        <v>10.360563053516898</v>
      </c>
      <c r="H35" s="371">
        <f t="shared" si="39"/>
        <v>-100</v>
      </c>
      <c r="I35" s="371">
        <f t="shared" si="39"/>
        <v>-12</v>
      </c>
      <c r="J35" s="371"/>
      <c r="K35" s="372">
        <f>SUM(K29:K34)</f>
        <v>214.5</v>
      </c>
      <c r="O35" s="28">
        <f>SUM(O28:O34)</f>
        <v>0</v>
      </c>
      <c r="T35" s="20" t="s">
        <v>807</v>
      </c>
      <c r="U35" s="520">
        <f t="shared" si="21"/>
        <v>0</v>
      </c>
      <c r="V35" s="520">
        <f t="shared" si="22"/>
        <v>0</v>
      </c>
      <c r="W35" s="520">
        <f t="shared" si="23"/>
        <v>-241.86621710916035</v>
      </c>
      <c r="X35" s="520">
        <f t="shared" si="24"/>
        <v>431.43340405764724</v>
      </c>
      <c r="Y35" s="520">
        <f t="shared" si="25"/>
        <v>0</v>
      </c>
      <c r="Z35" s="520">
        <f t="shared" si="37"/>
        <v>189.56718694848689</v>
      </c>
      <c r="AA35" s="520">
        <f t="shared" si="26"/>
        <v>0</v>
      </c>
      <c r="AB35" s="520">
        <f t="shared" si="27"/>
        <v>0</v>
      </c>
      <c r="AC35" s="520">
        <f t="shared" si="28"/>
        <v>0</v>
      </c>
      <c r="AE35" s="411" t="s">
        <v>821</v>
      </c>
      <c r="AF35" s="520">
        <f t="shared" si="29"/>
        <v>0</v>
      </c>
      <c r="AG35" s="520">
        <f t="shared" si="30"/>
        <v>0</v>
      </c>
      <c r="AH35" s="520">
        <f t="shared" si="31"/>
        <v>0</v>
      </c>
      <c r="AI35" s="520">
        <f t="shared" si="32"/>
        <v>276.64</v>
      </c>
      <c r="AJ35" s="520">
        <f t="shared" si="33"/>
        <v>0</v>
      </c>
      <c r="AK35" s="520">
        <f t="shared" si="38"/>
        <v>276.64</v>
      </c>
      <c r="AL35" s="520">
        <f t="shared" si="34"/>
        <v>0</v>
      </c>
      <c r="AM35" s="520">
        <f t="shared" si="35"/>
        <v>0</v>
      </c>
      <c r="AN35" s="520">
        <f t="shared" si="36"/>
        <v>0</v>
      </c>
    </row>
    <row r="36" spans="1:40">
      <c r="A36" s="337"/>
      <c r="B36" s="351"/>
      <c r="C36" s="28"/>
      <c r="D36" s="393"/>
      <c r="E36" s="28" t="s">
        <v>616</v>
      </c>
      <c r="F36" s="393">
        <f>+F35+B35</f>
        <v>228.68705923766186</v>
      </c>
      <c r="G36" s="393"/>
      <c r="I36" s="373"/>
      <c r="J36" s="373" t="s">
        <v>790</v>
      </c>
      <c r="K36" s="336">
        <f>SUM(Q7:Q8)</f>
        <v>-168.38</v>
      </c>
      <c r="L36" s="393"/>
      <c r="M36" s="350"/>
      <c r="T36" s="411" t="s">
        <v>808</v>
      </c>
      <c r="U36" s="520">
        <f t="shared" si="21"/>
        <v>0</v>
      </c>
      <c r="V36" s="520">
        <f t="shared" si="22"/>
        <v>0</v>
      </c>
      <c r="W36" s="520">
        <f t="shared" si="23"/>
        <v>-185.9759524573748</v>
      </c>
      <c r="X36" s="520">
        <f t="shared" si="24"/>
        <v>301.41645570019932</v>
      </c>
      <c r="Y36" s="520">
        <f t="shared" si="25"/>
        <v>0</v>
      </c>
      <c r="Z36" s="520">
        <f t="shared" si="37"/>
        <v>115.44050324282452</v>
      </c>
      <c r="AA36" s="520">
        <f t="shared" si="26"/>
        <v>0</v>
      </c>
      <c r="AB36" s="520">
        <f t="shared" si="27"/>
        <v>0</v>
      </c>
      <c r="AC36" s="520">
        <f t="shared" si="28"/>
        <v>0</v>
      </c>
      <c r="AE36" s="20" t="s">
        <v>822</v>
      </c>
      <c r="AF36" s="520">
        <f t="shared" si="29"/>
        <v>0</v>
      </c>
      <c r="AG36" s="520">
        <f t="shared" si="30"/>
        <v>0</v>
      </c>
      <c r="AH36" s="520">
        <f t="shared" si="31"/>
        <v>0</v>
      </c>
      <c r="AI36" s="520">
        <f t="shared" si="32"/>
        <v>179.38</v>
      </c>
      <c r="AJ36" s="520">
        <f t="shared" si="33"/>
        <v>0</v>
      </c>
      <c r="AK36" s="520">
        <f t="shared" si="38"/>
        <v>179.38</v>
      </c>
      <c r="AL36" s="520">
        <f t="shared" si="34"/>
        <v>0</v>
      </c>
      <c r="AM36" s="520">
        <f t="shared" si="35"/>
        <v>0</v>
      </c>
      <c r="AN36" s="520">
        <f t="shared" si="36"/>
        <v>0</v>
      </c>
    </row>
    <row r="37" spans="1:40">
      <c r="C37" s="28"/>
      <c r="D37" s="28"/>
      <c r="E37" s="28" t="s">
        <v>793</v>
      </c>
      <c r="F37" s="336">
        <f>+C35</f>
        <v>-36.54762229117879</v>
      </c>
      <c r="G37" s="393"/>
      <c r="H37" s="28"/>
      <c r="I37" s="28"/>
      <c r="J37" s="158" t="s">
        <v>791</v>
      </c>
      <c r="K37" s="393">
        <f>SUM(Q9:Q13)</f>
        <v>-5.5650104801638136</v>
      </c>
      <c r="L37" s="505"/>
      <c r="M37" s="28"/>
      <c r="N37" s="28"/>
      <c r="O37" s="28"/>
      <c r="P37" s="28"/>
      <c r="Q37" s="28"/>
      <c r="T37" s="20" t="s">
        <v>809</v>
      </c>
      <c r="U37" s="520">
        <f t="shared" si="21"/>
        <v>0</v>
      </c>
      <c r="V37" s="520">
        <f t="shared" si="22"/>
        <v>0</v>
      </c>
      <c r="W37" s="520">
        <f t="shared" si="23"/>
        <v>-134.34280641160692</v>
      </c>
      <c r="X37" s="520">
        <f t="shared" si="24"/>
        <v>181.07470887303813</v>
      </c>
      <c r="Y37" s="520">
        <f t="shared" si="25"/>
        <v>0</v>
      </c>
      <c r="Z37" s="520">
        <f t="shared" si="37"/>
        <v>46.731902461431218</v>
      </c>
      <c r="AA37" s="520">
        <f t="shared" si="26"/>
        <v>0</v>
      </c>
      <c r="AB37" s="520">
        <f t="shared" si="27"/>
        <v>0</v>
      </c>
      <c r="AC37" s="520">
        <f t="shared" si="28"/>
        <v>0</v>
      </c>
      <c r="AE37" s="411" t="s">
        <v>823</v>
      </c>
      <c r="AF37" s="520">
        <f t="shared" si="29"/>
        <v>0</v>
      </c>
      <c r="AG37" s="520">
        <f t="shared" si="30"/>
        <v>0</v>
      </c>
      <c r="AH37" s="520">
        <f t="shared" si="31"/>
        <v>0</v>
      </c>
      <c r="AI37" s="520">
        <f t="shared" si="32"/>
        <v>54.31</v>
      </c>
      <c r="AJ37" s="520">
        <f t="shared" si="33"/>
        <v>0</v>
      </c>
      <c r="AK37" s="520">
        <f t="shared" si="38"/>
        <v>54.31</v>
      </c>
      <c r="AL37" s="520">
        <f t="shared" si="34"/>
        <v>0</v>
      </c>
      <c r="AM37" s="520">
        <f t="shared" si="35"/>
        <v>0</v>
      </c>
      <c r="AN37" s="520">
        <f t="shared" si="36"/>
        <v>0</v>
      </c>
    </row>
    <row r="38" spans="1:40">
      <c r="C38" s="28"/>
      <c r="D38" s="28"/>
      <c r="E38" s="522" t="str">
        <f>J36</f>
        <v>N-V</v>
      </c>
      <c r="F38" s="393">
        <f>+K36</f>
        <v>-168.38</v>
      </c>
      <c r="G38" s="485"/>
      <c r="H38" s="28"/>
      <c r="I38" s="28"/>
      <c r="J38" s="28"/>
      <c r="K38" s="393">
        <f>+K37+K36+K35</f>
        <v>40.554989519836198</v>
      </c>
      <c r="L38" s="393"/>
      <c r="M38" s="28"/>
      <c r="N38" s="28"/>
      <c r="O38" s="28"/>
      <c r="P38" s="28"/>
      <c r="Q38" s="28"/>
      <c r="T38" s="20" t="s">
        <v>810</v>
      </c>
      <c r="U38" s="520">
        <f>+U39+U13</f>
        <v>0</v>
      </c>
      <c r="V38" s="520">
        <f t="shared" ref="V38:AC38" si="40">+V39+V13</f>
        <v>0</v>
      </c>
      <c r="W38" s="520">
        <f t="shared" si="40"/>
        <v>-86.969266969805403</v>
      </c>
      <c r="X38" s="520">
        <f t="shared" si="40"/>
        <v>45.546691258810803</v>
      </c>
      <c r="Y38" s="520">
        <f t="shared" si="40"/>
        <v>0</v>
      </c>
      <c r="Z38" s="520">
        <f t="shared" si="37"/>
        <v>-41.4225757109946</v>
      </c>
      <c r="AA38" s="520">
        <f t="shared" si="40"/>
        <v>0</v>
      </c>
      <c r="AB38" s="520">
        <f t="shared" si="40"/>
        <v>0</v>
      </c>
      <c r="AC38" s="520">
        <f t="shared" si="40"/>
        <v>0</v>
      </c>
      <c r="AE38" s="20" t="s">
        <v>824</v>
      </c>
      <c r="AF38" s="520">
        <f>+AF39+AF13</f>
        <v>0</v>
      </c>
      <c r="AG38" s="520">
        <f t="shared" si="30"/>
        <v>0</v>
      </c>
      <c r="AH38" s="520">
        <f t="shared" si="31"/>
        <v>0</v>
      </c>
      <c r="AI38" s="520">
        <f t="shared" si="32"/>
        <v>-61.97</v>
      </c>
      <c r="AJ38" s="520">
        <f t="shared" si="33"/>
        <v>0</v>
      </c>
      <c r="AK38" s="520">
        <f t="shared" si="38"/>
        <v>-61.97</v>
      </c>
      <c r="AL38" s="520">
        <f t="shared" si="34"/>
        <v>0</v>
      </c>
      <c r="AM38" s="520">
        <f t="shared" si="35"/>
        <v>0</v>
      </c>
      <c r="AN38" s="520">
        <f t="shared" si="36"/>
        <v>0</v>
      </c>
    </row>
    <row r="39" spans="1:40">
      <c r="C39" s="28"/>
      <c r="D39" s="28"/>
      <c r="E39" s="522" t="str">
        <f>J37</f>
        <v>X-H</v>
      </c>
      <c r="F39" s="523">
        <f>+K37</f>
        <v>-5.5650104801638136</v>
      </c>
      <c r="G39" s="485"/>
      <c r="H39" s="28"/>
      <c r="I39" s="28"/>
      <c r="J39" s="28"/>
      <c r="K39" s="28"/>
      <c r="L39" s="28"/>
      <c r="M39" s="28"/>
      <c r="N39" s="28"/>
      <c r="O39" s="28"/>
      <c r="P39" s="28"/>
      <c r="Q39" s="28"/>
      <c r="T39" s="20" t="s">
        <v>811</v>
      </c>
      <c r="U39" s="520">
        <f>+U14</f>
        <v>0</v>
      </c>
      <c r="V39" s="520">
        <f t="shared" ref="V39:AC39" si="41">+V14</f>
        <v>0</v>
      </c>
      <c r="W39" s="520">
        <f t="shared" si="41"/>
        <v>-41.967870123028682</v>
      </c>
      <c r="X39" s="520">
        <f t="shared" si="41"/>
        <v>43.941396593059224</v>
      </c>
      <c r="Y39" s="520">
        <f t="shared" si="41"/>
        <v>0</v>
      </c>
      <c r="Z39" s="520">
        <f t="shared" si="37"/>
        <v>1.9735264700305422</v>
      </c>
      <c r="AA39" s="520">
        <f t="shared" si="41"/>
        <v>0</v>
      </c>
      <c r="AB39" s="520">
        <f t="shared" si="41"/>
        <v>0</v>
      </c>
      <c r="AC39" s="520">
        <f t="shared" si="41"/>
        <v>0</v>
      </c>
      <c r="AE39" s="20" t="s">
        <v>825</v>
      </c>
      <c r="AF39" s="520">
        <f>+AF14</f>
        <v>0</v>
      </c>
      <c r="AG39" s="520">
        <f>+AG14</f>
        <v>0</v>
      </c>
      <c r="AH39" s="520">
        <f>+AH14</f>
        <v>0</v>
      </c>
      <c r="AI39" s="520">
        <f>+AI14</f>
        <v>0</v>
      </c>
      <c r="AJ39" s="520">
        <f>+AJ14</f>
        <v>0</v>
      </c>
      <c r="AK39" s="520">
        <f t="shared" si="38"/>
        <v>0</v>
      </c>
      <c r="AL39" s="520">
        <f>+AL14</f>
        <v>0</v>
      </c>
      <c r="AM39" s="520">
        <f>+AM14</f>
        <v>0</v>
      </c>
      <c r="AN39" s="520">
        <f>+AN14</f>
        <v>0</v>
      </c>
    </row>
    <row r="40" spans="1:40">
      <c r="C40" s="28"/>
      <c r="D40" s="28"/>
      <c r="E40" s="28"/>
      <c r="F40" s="393">
        <f>SUM(F36:F39)</f>
        <v>18.194426466319264</v>
      </c>
      <c r="G40" s="485"/>
      <c r="H40" s="28"/>
      <c r="I40" s="28"/>
      <c r="J40" s="28"/>
      <c r="K40" s="28"/>
      <c r="L40" s="28"/>
      <c r="M40" s="28"/>
      <c r="N40" s="28"/>
      <c r="O40" s="28"/>
      <c r="P40" s="28"/>
      <c r="Q40" s="28"/>
    </row>
    <row r="41" spans="1:40">
      <c r="C41" s="28"/>
      <c r="D41" s="28"/>
      <c r="E41" s="28"/>
      <c r="F41" s="393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</row>
    <row r="42" spans="1:40">
      <c r="C42" s="28"/>
      <c r="D42" s="28"/>
      <c r="E42" s="28"/>
      <c r="F42" s="350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</row>
    <row r="43" spans="1:40">
      <c r="C43" s="28"/>
      <c r="D43" s="28"/>
      <c r="E43" s="28"/>
      <c r="F43" s="393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</row>
    <row r="44" spans="1:40"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</row>
    <row r="45" spans="1:40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</row>
    <row r="46" spans="1:40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</row>
    <row r="47" spans="1:40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T47" s="28"/>
      <c r="U47" s="28"/>
      <c r="V47" s="28"/>
    </row>
    <row r="48" spans="1:40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T48" s="28"/>
      <c r="U48" s="28"/>
      <c r="V48" s="28"/>
    </row>
    <row r="49" spans="3:22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T49" s="28"/>
      <c r="U49" s="28"/>
      <c r="V49" s="28"/>
    </row>
    <row r="50" spans="3:22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T50" s="28"/>
      <c r="U50" s="351"/>
      <c r="V50" s="28"/>
    </row>
    <row r="51" spans="3:22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T51" s="28"/>
      <c r="U51" s="351"/>
      <c r="V51" s="28"/>
    </row>
    <row r="52" spans="3:22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</row>
    <row r="53" spans="3:22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</row>
  </sheetData>
  <pageMargins left="0.36" right="0.4" top="1" bottom="1" header="0.5" footer="0.5"/>
  <pageSetup scale="75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GY349"/>
  <sheetViews>
    <sheetView showGridLines="0" workbookViewId="0">
      <selection activeCell="A7" sqref="A7"/>
    </sheetView>
  </sheetViews>
  <sheetFormatPr defaultRowHeight="12.75"/>
  <cols>
    <col min="1" max="4" width="7" style="20" customWidth="1"/>
    <col min="5" max="8" width="8.42578125" style="20" customWidth="1"/>
    <col min="9" max="9" width="10" style="20" bestFit="1" customWidth="1"/>
    <col min="10" max="10" width="9.5703125" style="20" bestFit="1" customWidth="1"/>
    <col min="11" max="11" width="8.42578125" style="20" customWidth="1"/>
    <col min="12" max="12" width="7.42578125" style="20" customWidth="1"/>
    <col min="13" max="13" width="1.42578125" style="20" customWidth="1"/>
    <col min="14" max="14" width="6.85546875" style="20" bestFit="1" customWidth="1"/>
    <col min="15" max="18" width="5.7109375" style="20" customWidth="1"/>
    <col min="19" max="19" width="7.7109375" style="14" bestFit="1" customWidth="1"/>
    <col min="20" max="21" width="7.28515625" style="20" customWidth="1"/>
    <col min="22" max="22" width="7.42578125" style="20" bestFit="1" customWidth="1"/>
    <col min="23" max="25" width="7.42578125" style="20" customWidth="1"/>
    <col min="26" max="27" width="7.42578125" style="20" hidden="1" customWidth="1"/>
    <col min="28" max="29" width="7" style="20" hidden="1" customWidth="1"/>
    <col min="30" max="30" width="6.42578125" style="20" hidden="1" customWidth="1"/>
    <col min="31" max="31" width="6.28515625" style="20" customWidth="1"/>
    <col min="32" max="32" width="1.5703125" style="20" customWidth="1"/>
    <col min="33" max="33" width="6.140625" style="20" customWidth="1"/>
    <col min="34" max="34" width="2" style="20" customWidth="1"/>
    <col min="35" max="35" width="6.140625" style="20" customWidth="1"/>
    <col min="36" max="36" width="5.7109375" style="20" customWidth="1"/>
    <col min="37" max="37" width="8.140625" style="20" customWidth="1"/>
    <col min="38" max="38" width="3" style="20" customWidth="1"/>
    <col min="39" max="39" width="6.5703125" style="20" customWidth="1"/>
    <col min="40" max="40" width="4.7109375" style="20" bestFit="1" customWidth="1"/>
    <col min="41" max="41" width="6.5703125" style="20" customWidth="1"/>
    <col min="42" max="44" width="5.7109375" style="20" customWidth="1"/>
    <col min="45" max="45" width="5.85546875" style="20" customWidth="1"/>
    <col min="46" max="46" width="7.140625" style="20" bestFit="1" customWidth="1"/>
    <col min="47" max="47" width="5.5703125" style="20" customWidth="1"/>
    <col min="48" max="48" width="7.140625" style="20" customWidth="1"/>
    <col min="49" max="49" width="5.28515625" style="20" customWidth="1"/>
    <col min="50" max="50" width="6.5703125" style="20" customWidth="1"/>
    <col min="51" max="52" width="2" style="20" customWidth="1"/>
    <col min="53" max="53" width="5.28515625" style="20" customWidth="1"/>
    <col min="54" max="54" width="5.7109375" style="20" customWidth="1"/>
    <col min="55" max="55" width="5.28515625" style="20" customWidth="1"/>
    <col min="56" max="56" width="5.7109375" style="20" customWidth="1"/>
    <col min="57" max="57" width="5.28515625" style="20" customWidth="1"/>
    <col min="58" max="58" width="5.7109375" style="20" customWidth="1"/>
    <col min="59" max="60" width="5.140625" style="20" customWidth="1"/>
    <col min="61" max="62" width="1.7109375" style="301" customWidth="1"/>
    <col min="63" max="63" width="5.28515625" style="20" customWidth="1"/>
    <col min="64" max="64" width="6.5703125" style="20" customWidth="1"/>
    <col min="65" max="65" width="5.85546875" style="20" customWidth="1"/>
    <col min="66" max="66" width="6" style="20" customWidth="1"/>
    <col min="67" max="67" width="5.7109375" style="20" customWidth="1"/>
    <col min="68" max="68" width="9.140625" style="20"/>
    <col min="69" max="69" width="9.85546875" style="20" bestFit="1" customWidth="1"/>
    <col min="70" max="75" width="9.85546875" style="20" customWidth="1"/>
    <col min="76" max="76" width="3.7109375" style="20" customWidth="1"/>
    <col min="77" max="78" width="9.140625" style="209"/>
    <col min="79" max="80" width="8.28515625" style="20" customWidth="1"/>
    <col min="81" max="82" width="9.140625" style="20"/>
    <col min="83" max="83" width="8.28515625" style="20" bestFit="1" customWidth="1"/>
    <col min="84" max="94" width="8.28515625" style="20" customWidth="1"/>
    <col min="95" max="95" width="8.28515625" style="20" bestFit="1" customWidth="1"/>
    <col min="96" max="120" width="9.140625" style="20"/>
    <col min="121" max="127" width="8.42578125" style="20" customWidth="1"/>
    <col min="128" max="134" width="9.140625" style="20"/>
    <col min="135" max="136" width="9" style="20" customWidth="1"/>
    <col min="137" max="137" width="9.85546875" style="20" customWidth="1"/>
    <col min="138" max="140" width="9.140625" style="20"/>
    <col min="141" max="141" width="9" style="20" customWidth="1"/>
    <col min="142" max="147" width="9.140625" style="20"/>
    <col min="148" max="148" width="9" style="20" customWidth="1"/>
    <col min="149" max="152" width="9.140625" style="20"/>
    <col min="153" max="153" width="9" style="20" customWidth="1"/>
    <col min="154" max="172" width="9.140625" style="20"/>
    <col min="174" max="174" width="9.140625" style="20"/>
    <col min="175" max="175" width="9" style="20" customWidth="1"/>
    <col min="176" max="179" width="9.140625" style="20"/>
    <col min="180" max="180" width="9" style="20" customWidth="1"/>
    <col min="181" max="184" width="9.140625" style="20"/>
    <col min="185" max="185" width="9" style="20" customWidth="1"/>
    <col min="186" max="189" width="9.140625" style="20"/>
    <col min="190" max="190" width="9" style="20" customWidth="1"/>
    <col min="191" max="192" width="9.140625" style="20"/>
    <col min="194" max="194" width="9.140625" style="20"/>
    <col min="195" max="195" width="9" style="20" customWidth="1"/>
    <col min="196" max="197" width="9.140625" style="20"/>
    <col min="203" max="203" width="9.140625" style="20"/>
    <col min="208" max="16384" width="9.140625" style="20"/>
  </cols>
  <sheetData>
    <row r="1" spans="1:203" ht="15">
      <c r="A1" s="317" t="s">
        <v>543</v>
      </c>
      <c r="B1" s="317"/>
      <c r="C1" s="317"/>
      <c r="D1" s="317"/>
      <c r="CA1" s="110"/>
      <c r="CB1" s="110" t="s">
        <v>760</v>
      </c>
      <c r="CD1" s="108" t="s">
        <v>0</v>
      </c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U1" s="108" t="s">
        <v>1</v>
      </c>
      <c r="CV1" s="110"/>
      <c r="CW1" s="110"/>
      <c r="CX1" s="110"/>
      <c r="CY1" s="110"/>
      <c r="CZ1" s="110"/>
      <c r="DA1" s="110"/>
      <c r="DB1" s="110"/>
      <c r="DC1" s="110"/>
      <c r="DF1" s="108" t="s">
        <v>5</v>
      </c>
      <c r="DG1" s="110"/>
      <c r="DH1" s="110"/>
      <c r="DK1" s="108" t="s">
        <v>691</v>
      </c>
      <c r="DL1" s="110"/>
      <c r="DM1" s="110"/>
      <c r="DP1" s="108" t="s">
        <v>6</v>
      </c>
      <c r="DQ1" s="110"/>
      <c r="DR1" s="110"/>
      <c r="DS1" s="110"/>
      <c r="DT1" s="110"/>
      <c r="DU1" s="110"/>
      <c r="DV1" s="110"/>
      <c r="DY1" s="108" t="s">
        <v>7</v>
      </c>
      <c r="DZ1" s="112"/>
      <c r="EA1" s="110"/>
      <c r="ED1" s="108" t="s">
        <v>26</v>
      </c>
      <c r="EE1" s="112"/>
      <c r="EF1" s="112"/>
      <c r="EG1" s="110"/>
      <c r="EJ1" s="108" t="s">
        <v>23</v>
      </c>
      <c r="EK1" s="112"/>
      <c r="EL1" s="110"/>
      <c r="EM1" s="110"/>
      <c r="EN1" s="110"/>
      <c r="EQ1" s="108" t="s">
        <v>24</v>
      </c>
      <c r="ER1" s="112"/>
      <c r="ES1" s="110"/>
      <c r="EV1" s="108" t="s">
        <v>25</v>
      </c>
      <c r="EW1" s="112"/>
      <c r="EX1" s="110"/>
      <c r="FA1" s="108" t="s">
        <v>2</v>
      </c>
      <c r="FB1" s="110"/>
      <c r="FC1" s="110"/>
      <c r="FD1" s="110"/>
      <c r="FG1" s="108" t="s">
        <v>4</v>
      </c>
      <c r="FH1" s="110"/>
      <c r="FI1" s="110"/>
      <c r="FJ1" s="110"/>
      <c r="FM1" s="108" t="s">
        <v>3</v>
      </c>
      <c r="FN1" s="110"/>
      <c r="FO1" s="110"/>
      <c r="FR1" s="108" t="s">
        <v>77</v>
      </c>
      <c r="FS1" s="112"/>
      <c r="FT1" s="110"/>
      <c r="FW1" s="108" t="s">
        <v>771</v>
      </c>
      <c r="FX1" s="112"/>
      <c r="FY1" s="110"/>
      <c r="GB1" s="108" t="s">
        <v>722</v>
      </c>
      <c r="GC1" s="112"/>
      <c r="GD1" s="110"/>
      <c r="GG1" s="108" t="s">
        <v>763</v>
      </c>
      <c r="GH1" s="112"/>
      <c r="GI1" s="110"/>
      <c r="GL1" s="108" t="s">
        <v>541</v>
      </c>
      <c r="GM1" s="112"/>
      <c r="GN1" s="110"/>
    </row>
    <row r="2" spans="1:203" ht="14.25" thickBot="1">
      <c r="A2" s="104">
        <f ca="1">NOW()</f>
        <v>36734.317660763889</v>
      </c>
      <c r="B2" s="104"/>
      <c r="C2" s="104"/>
      <c r="D2" s="104"/>
      <c r="E2" s="208"/>
      <c r="F2" s="107"/>
      <c r="H2" s="404" t="s">
        <v>653</v>
      </c>
      <c r="N2" s="401" t="s">
        <v>27</v>
      </c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J2"/>
      <c r="AL2" s="318"/>
      <c r="AM2" s="318"/>
      <c r="AN2" s="318"/>
      <c r="AO2" s="318"/>
      <c r="AP2" s="318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 s="295"/>
      <c r="BJ2" s="295"/>
      <c r="BK2"/>
      <c r="BM2"/>
      <c r="BN2"/>
      <c r="BO2"/>
      <c r="CA2" s="119"/>
      <c r="CB2" s="119">
        <v>36617</v>
      </c>
      <c r="CC2" s="118"/>
      <c r="CD2" s="109" t="s">
        <v>9</v>
      </c>
      <c r="CE2" s="207">
        <v>36831</v>
      </c>
      <c r="CF2" s="207">
        <v>36831</v>
      </c>
      <c r="CG2" s="207">
        <v>36861</v>
      </c>
      <c r="CH2" s="207">
        <v>36892</v>
      </c>
      <c r="CI2" s="207">
        <v>36923</v>
      </c>
      <c r="CJ2" s="207">
        <v>36951</v>
      </c>
      <c r="CK2" s="207">
        <v>36982</v>
      </c>
      <c r="CL2" s="207">
        <v>37196</v>
      </c>
      <c r="CM2" s="119">
        <v>36739</v>
      </c>
      <c r="CN2" s="119">
        <v>36739</v>
      </c>
      <c r="CO2" s="119">
        <v>36739</v>
      </c>
      <c r="CP2" s="119">
        <v>36770</v>
      </c>
      <c r="CQ2" s="119">
        <v>36800</v>
      </c>
      <c r="CR2" s="119">
        <v>36739</v>
      </c>
      <c r="CT2" s="118"/>
      <c r="CU2" s="109" t="s">
        <v>9</v>
      </c>
      <c r="CV2" s="119">
        <v>36831</v>
      </c>
      <c r="CW2" s="119">
        <v>36861</v>
      </c>
      <c r="CX2" s="119">
        <v>36892</v>
      </c>
      <c r="CY2" s="207">
        <v>36831</v>
      </c>
      <c r="CZ2" s="119">
        <v>36982</v>
      </c>
      <c r="DA2" s="119">
        <v>36831</v>
      </c>
      <c r="DB2" s="119">
        <v>36739</v>
      </c>
      <c r="DC2" s="119">
        <v>36770</v>
      </c>
      <c r="DF2" s="109" t="s">
        <v>9</v>
      </c>
      <c r="DG2" s="119">
        <v>36831</v>
      </c>
      <c r="DH2" s="119">
        <v>36739</v>
      </c>
      <c r="DJ2" s="118"/>
      <c r="DK2" s="109" t="s">
        <v>9</v>
      </c>
      <c r="DL2" s="119">
        <v>36831</v>
      </c>
      <c r="DM2" s="119">
        <v>36617</v>
      </c>
      <c r="DP2" s="109" t="s">
        <v>9</v>
      </c>
      <c r="DQ2" s="119">
        <v>36831</v>
      </c>
      <c r="DR2" s="119">
        <v>36861</v>
      </c>
      <c r="DS2" s="119">
        <v>36892</v>
      </c>
      <c r="DT2" s="119">
        <v>36617</v>
      </c>
      <c r="DU2" s="119">
        <v>36617</v>
      </c>
      <c r="DV2" s="119">
        <v>36586</v>
      </c>
      <c r="DX2" s="118"/>
      <c r="DY2" s="109" t="s">
        <v>9</v>
      </c>
      <c r="DZ2" s="119">
        <v>36739</v>
      </c>
      <c r="EA2" s="119">
        <v>36831</v>
      </c>
      <c r="ED2" s="109" t="s">
        <v>9</v>
      </c>
      <c r="EE2" s="119">
        <v>36831</v>
      </c>
      <c r="EF2" s="119">
        <v>36861</v>
      </c>
      <c r="EG2" s="119">
        <v>36739</v>
      </c>
      <c r="EJ2" s="109" t="s">
        <v>9</v>
      </c>
      <c r="EK2" s="119">
        <v>36831</v>
      </c>
      <c r="EL2" s="119">
        <v>36708</v>
      </c>
      <c r="EM2" s="119">
        <v>36678</v>
      </c>
      <c r="EN2" s="119">
        <v>36678</v>
      </c>
      <c r="EP2" s="118"/>
      <c r="EQ2" s="109" t="s">
        <v>9</v>
      </c>
      <c r="ER2" s="119">
        <v>36678</v>
      </c>
      <c r="ES2" s="119">
        <v>37196</v>
      </c>
      <c r="EU2" s="118"/>
      <c r="EV2" s="109" t="s">
        <v>9</v>
      </c>
      <c r="EW2" s="119">
        <v>36708</v>
      </c>
      <c r="EX2" s="119">
        <v>36069</v>
      </c>
      <c r="FA2" s="109" t="s">
        <v>9</v>
      </c>
      <c r="FB2" s="119">
        <v>36831</v>
      </c>
      <c r="FC2" s="119">
        <v>36739</v>
      </c>
      <c r="FD2" s="207">
        <v>36739</v>
      </c>
      <c r="FF2" s="118"/>
      <c r="FG2" s="109" t="s">
        <v>9</v>
      </c>
      <c r="FH2" s="119">
        <v>37196</v>
      </c>
      <c r="FI2" s="119">
        <v>36800</v>
      </c>
      <c r="FJ2" s="119">
        <v>36739</v>
      </c>
      <c r="FL2" s="118"/>
      <c r="FM2" s="109" t="s">
        <v>9</v>
      </c>
      <c r="FN2" s="119">
        <v>36678</v>
      </c>
      <c r="FO2" s="119">
        <v>36281</v>
      </c>
      <c r="FR2" s="109" t="s">
        <v>9</v>
      </c>
      <c r="FS2" s="119">
        <v>36708</v>
      </c>
      <c r="FT2" s="119">
        <v>36800</v>
      </c>
      <c r="FV2" s="118"/>
      <c r="FW2" s="109" t="s">
        <v>9</v>
      </c>
      <c r="FX2" s="119">
        <v>36982</v>
      </c>
      <c r="FY2" s="119">
        <v>36130</v>
      </c>
      <c r="GA2" s="118"/>
      <c r="GB2" s="109" t="s">
        <v>9</v>
      </c>
      <c r="GC2" s="119">
        <v>36831</v>
      </c>
      <c r="GD2" s="119">
        <v>35886</v>
      </c>
      <c r="GF2" s="118"/>
      <c r="GG2" s="109" t="s">
        <v>9</v>
      </c>
      <c r="GH2" s="119">
        <v>36831</v>
      </c>
      <c r="GI2" s="119">
        <v>36831</v>
      </c>
      <c r="GL2" s="109" t="s">
        <v>9</v>
      </c>
      <c r="GM2" s="119">
        <v>36831</v>
      </c>
      <c r="GN2" s="119">
        <v>35886</v>
      </c>
      <c r="GU2" s="118"/>
    </row>
    <row r="3" spans="1:203" ht="15.75" customHeight="1" thickTop="1">
      <c r="A3" s="105"/>
      <c r="B3" s="580"/>
      <c r="C3" s="590"/>
      <c r="D3" s="591"/>
      <c r="E3" s="588"/>
      <c r="F3" s="410"/>
      <c r="G3" s="113"/>
      <c r="H3" s="114"/>
      <c r="I3" s="406" t="s">
        <v>658</v>
      </c>
      <c r="J3" s="406" t="s">
        <v>651</v>
      </c>
      <c r="K3" s="115"/>
      <c r="L3" s="116"/>
      <c r="N3" s="405" t="s">
        <v>91</v>
      </c>
      <c r="O3" s="406" t="s">
        <v>91</v>
      </c>
      <c r="P3" s="407" t="s">
        <v>91</v>
      </c>
      <c r="Q3" s="406"/>
      <c r="R3" s="406" t="s">
        <v>734</v>
      </c>
      <c r="S3" s="408" t="s">
        <v>91</v>
      </c>
      <c r="T3" s="407" t="s">
        <v>654</v>
      </c>
      <c r="U3" s="406" t="s">
        <v>655</v>
      </c>
      <c r="V3" s="408" t="s">
        <v>655</v>
      </c>
      <c r="W3" s="406" t="s">
        <v>655</v>
      </c>
      <c r="X3" s="406" t="s">
        <v>655</v>
      </c>
      <c r="Y3" s="406" t="s">
        <v>655</v>
      </c>
      <c r="Z3" s="405" t="s">
        <v>655</v>
      </c>
      <c r="AA3" s="409" t="s">
        <v>655</v>
      </c>
      <c r="AB3" s="406" t="s">
        <v>655</v>
      </c>
      <c r="AC3" s="406" t="s">
        <v>655</v>
      </c>
      <c r="AD3" s="409" t="s">
        <v>656</v>
      </c>
      <c r="AE3" s="116"/>
      <c r="AG3" s="117" t="s">
        <v>476</v>
      </c>
      <c r="AI3" s="117" t="s">
        <v>15</v>
      </c>
      <c r="AK3" s="319"/>
      <c r="CA3" s="119"/>
      <c r="CB3" s="119">
        <v>36617</v>
      </c>
      <c r="CC3" s="124"/>
      <c r="CD3" s="125" t="s">
        <v>19</v>
      </c>
      <c r="CE3" s="207">
        <v>36951</v>
      </c>
      <c r="CF3" s="207">
        <v>36831</v>
      </c>
      <c r="CG3" s="207">
        <v>36861</v>
      </c>
      <c r="CH3" s="207">
        <v>36892</v>
      </c>
      <c r="CI3" s="207">
        <v>36923</v>
      </c>
      <c r="CJ3" s="207">
        <v>36951</v>
      </c>
      <c r="CK3" s="207">
        <v>37165</v>
      </c>
      <c r="CL3" s="207">
        <v>37316</v>
      </c>
      <c r="CM3" s="119">
        <v>36739</v>
      </c>
      <c r="CN3" s="119">
        <v>36800</v>
      </c>
      <c r="CO3" s="119">
        <v>36739</v>
      </c>
      <c r="CP3" s="119">
        <v>36770</v>
      </c>
      <c r="CQ3" s="119">
        <v>36800</v>
      </c>
      <c r="CR3" s="119">
        <v>36800</v>
      </c>
      <c r="CT3" s="124"/>
      <c r="CU3" s="125" t="s">
        <v>19</v>
      </c>
      <c r="CV3" s="119">
        <v>36951</v>
      </c>
      <c r="CW3" s="119">
        <v>36923</v>
      </c>
      <c r="CX3" s="119">
        <v>36923</v>
      </c>
      <c r="CY3" s="207">
        <v>36951</v>
      </c>
      <c r="CZ3" s="119">
        <v>37165</v>
      </c>
      <c r="DA3" s="119">
        <v>36951</v>
      </c>
      <c r="DB3" s="119">
        <v>36739</v>
      </c>
      <c r="DC3" s="119">
        <v>36800</v>
      </c>
      <c r="DD3"/>
      <c r="DF3" s="125" t="s">
        <v>19</v>
      </c>
      <c r="DG3" s="119">
        <v>36951</v>
      </c>
      <c r="DH3" s="119">
        <v>36739</v>
      </c>
      <c r="DJ3" s="124"/>
      <c r="DK3" s="125" t="s">
        <v>19</v>
      </c>
      <c r="DL3" s="119">
        <v>36951</v>
      </c>
      <c r="DM3" s="119">
        <v>38412</v>
      </c>
      <c r="DP3" s="125" t="s">
        <v>19</v>
      </c>
      <c r="DQ3" s="119">
        <v>36951</v>
      </c>
      <c r="DR3" s="119">
        <v>36923</v>
      </c>
      <c r="DS3" s="119">
        <v>36923</v>
      </c>
      <c r="DT3" s="119">
        <v>36617</v>
      </c>
      <c r="DU3" s="119">
        <v>36617</v>
      </c>
      <c r="DV3" s="119">
        <v>36586</v>
      </c>
      <c r="DX3" s="124"/>
      <c r="DY3" s="125" t="s">
        <v>19</v>
      </c>
      <c r="DZ3" s="119">
        <v>36739</v>
      </c>
      <c r="EA3" s="119">
        <v>36951</v>
      </c>
      <c r="ED3" s="125" t="s">
        <v>19</v>
      </c>
      <c r="EE3" s="119">
        <v>36951</v>
      </c>
      <c r="EF3" s="119">
        <v>36923</v>
      </c>
      <c r="EG3" s="119">
        <v>36739</v>
      </c>
      <c r="EJ3" s="125" t="s">
        <v>19</v>
      </c>
      <c r="EK3" s="119">
        <v>36951</v>
      </c>
      <c r="EL3" s="119">
        <v>36708</v>
      </c>
      <c r="EM3" s="119">
        <v>36678</v>
      </c>
      <c r="EN3" s="119">
        <v>36678</v>
      </c>
      <c r="EP3" s="124"/>
      <c r="EQ3" s="125" t="s">
        <v>19</v>
      </c>
      <c r="ER3" s="119">
        <v>36678</v>
      </c>
      <c r="ES3" s="119">
        <v>37316</v>
      </c>
      <c r="EU3" s="124"/>
      <c r="EV3" s="125" t="s">
        <v>19</v>
      </c>
      <c r="EW3" s="119">
        <v>36708</v>
      </c>
      <c r="EX3" s="119">
        <v>36069</v>
      </c>
      <c r="FA3" s="125" t="s">
        <v>19</v>
      </c>
      <c r="FB3" s="119">
        <v>36951</v>
      </c>
      <c r="FC3" s="119">
        <v>36739</v>
      </c>
      <c r="FD3" s="207">
        <v>36800</v>
      </c>
      <c r="FF3" s="124"/>
      <c r="FG3" s="125" t="s">
        <v>19</v>
      </c>
      <c r="FH3" s="119">
        <v>37316</v>
      </c>
      <c r="FI3" s="119">
        <v>36800</v>
      </c>
      <c r="FJ3" s="119">
        <v>36739</v>
      </c>
      <c r="FL3" s="124"/>
      <c r="FM3" s="125" t="s">
        <v>19</v>
      </c>
      <c r="FN3" s="119">
        <v>36800</v>
      </c>
      <c r="FO3" s="119">
        <v>36464</v>
      </c>
      <c r="FR3" s="125" t="s">
        <v>19</v>
      </c>
      <c r="FS3" s="119">
        <v>36800</v>
      </c>
      <c r="FT3" s="119">
        <v>36800</v>
      </c>
      <c r="FV3" s="124"/>
      <c r="FW3" s="125" t="s">
        <v>19</v>
      </c>
      <c r="FX3" s="119">
        <v>37165</v>
      </c>
      <c r="FY3" s="119">
        <v>36160</v>
      </c>
      <c r="GA3" s="124"/>
      <c r="GB3" s="125" t="s">
        <v>19</v>
      </c>
      <c r="GC3" s="119">
        <v>36951</v>
      </c>
      <c r="GD3" s="119">
        <v>35915</v>
      </c>
      <c r="GF3" s="124"/>
      <c r="GG3" s="125" t="s">
        <v>19</v>
      </c>
      <c r="GH3" s="119">
        <v>36951</v>
      </c>
      <c r="GI3" s="119">
        <v>36951</v>
      </c>
      <c r="GL3" s="125" t="s">
        <v>19</v>
      </c>
      <c r="GM3" s="119">
        <v>36951</v>
      </c>
      <c r="GN3" s="119">
        <v>35915</v>
      </c>
      <c r="GU3" s="124"/>
    </row>
    <row r="4" spans="1:203" ht="15.75" customHeight="1" thickBot="1">
      <c r="A4" s="106"/>
      <c r="B4" s="581" t="s">
        <v>763</v>
      </c>
      <c r="C4" s="592" t="s">
        <v>773</v>
      </c>
      <c r="D4" s="593" t="s">
        <v>794</v>
      </c>
      <c r="E4" s="589" t="s">
        <v>26</v>
      </c>
      <c r="F4" s="121" t="s">
        <v>10</v>
      </c>
      <c r="G4" s="121" t="s">
        <v>1</v>
      </c>
      <c r="H4" s="121" t="s">
        <v>6</v>
      </c>
      <c r="I4" s="121" t="s">
        <v>5</v>
      </c>
      <c r="J4" s="121" t="s">
        <v>31</v>
      </c>
      <c r="K4" s="122" t="s">
        <v>13</v>
      </c>
      <c r="L4" s="123" t="s">
        <v>8</v>
      </c>
      <c r="N4" s="120" t="s">
        <v>1</v>
      </c>
      <c r="O4" s="121" t="s">
        <v>0</v>
      </c>
      <c r="P4" s="402" t="s">
        <v>13</v>
      </c>
      <c r="Q4" s="121" t="s">
        <v>687</v>
      </c>
      <c r="R4" s="121" t="s">
        <v>735</v>
      </c>
      <c r="S4" s="403" t="s">
        <v>14</v>
      </c>
      <c r="T4" s="402" t="s">
        <v>4</v>
      </c>
      <c r="U4" s="121" t="s">
        <v>786</v>
      </c>
      <c r="V4" s="403" t="s">
        <v>16</v>
      </c>
      <c r="W4" s="121" t="s">
        <v>771</v>
      </c>
      <c r="X4" s="121" t="s">
        <v>77</v>
      </c>
      <c r="Y4" s="121" t="s">
        <v>614</v>
      </c>
      <c r="Z4" s="120" t="s">
        <v>652</v>
      </c>
      <c r="AA4" s="122" t="s">
        <v>601</v>
      </c>
      <c r="AB4" s="121" t="s">
        <v>542</v>
      </c>
      <c r="AC4" s="121" t="s">
        <v>660</v>
      </c>
      <c r="AD4" s="122" t="s">
        <v>541</v>
      </c>
      <c r="AE4" s="123" t="s">
        <v>8</v>
      </c>
      <c r="AG4" s="123" t="s">
        <v>17</v>
      </c>
      <c r="AI4" s="123" t="s">
        <v>28</v>
      </c>
      <c r="AL4" s="195"/>
      <c r="AM4" s="594"/>
      <c r="AN4" s="594"/>
      <c r="AO4" s="492"/>
      <c r="AP4" s="196"/>
      <c r="AQ4" s="492"/>
      <c r="AR4" s="196"/>
      <c r="AS4" s="492"/>
      <c r="AT4" s="196"/>
      <c r="AU4" s="492"/>
      <c r="AV4" s="196"/>
      <c r="AW4" s="196"/>
      <c r="AX4" s="197"/>
      <c r="AY4"/>
      <c r="AZ4" s="215"/>
      <c r="BA4" s="216"/>
      <c r="BB4" s="216"/>
      <c r="BC4" s="216"/>
      <c r="BD4" s="216"/>
      <c r="BE4" s="216"/>
      <c r="BF4" s="216"/>
      <c r="BG4" s="216"/>
      <c r="BH4" s="296"/>
      <c r="BI4" s="295"/>
      <c r="BJ4" s="303"/>
      <c r="BK4" s="297"/>
      <c r="BL4" s="298"/>
      <c r="BQ4" s="350" t="s">
        <v>8</v>
      </c>
      <c r="BR4" s="350"/>
      <c r="BZ4" s="475">
        <f>SUM(BZ6:BZ105)</f>
        <v>509.21073221232018</v>
      </c>
      <c r="CA4" s="111"/>
      <c r="CB4" s="111"/>
      <c r="CC4" s="132"/>
      <c r="CD4" s="109" t="s">
        <v>21</v>
      </c>
      <c r="CE4" s="111"/>
      <c r="CF4" s="111"/>
      <c r="CG4" s="111"/>
      <c r="CH4" s="111"/>
      <c r="CI4" s="111">
        <v>20000</v>
      </c>
      <c r="CJ4" s="111"/>
      <c r="CK4" s="111"/>
      <c r="CL4" s="111"/>
      <c r="CM4" s="111">
        <v>5000</v>
      </c>
      <c r="CN4" s="111"/>
      <c r="CO4" s="111"/>
      <c r="CP4" s="111"/>
      <c r="CQ4" s="111"/>
      <c r="CR4" s="111"/>
      <c r="CS4" s="135" t="s">
        <v>22</v>
      </c>
      <c r="CT4" s="132"/>
      <c r="CU4" s="109" t="s">
        <v>21</v>
      </c>
      <c r="CV4" s="111"/>
      <c r="CW4" s="111"/>
      <c r="CX4" s="111"/>
      <c r="CY4" s="644"/>
      <c r="CZ4" s="111"/>
      <c r="DA4" s="111"/>
      <c r="DB4" s="111">
        <v>-10000</v>
      </c>
      <c r="DC4" s="111">
        <v>-5000</v>
      </c>
      <c r="DD4" s="135" t="s">
        <v>22</v>
      </c>
      <c r="DF4" s="109" t="s">
        <v>21</v>
      </c>
      <c r="DG4" s="111"/>
      <c r="DH4" s="111">
        <f>15000/1.055056</f>
        <v>14217.254818701567</v>
      </c>
      <c r="DI4" s="135" t="s">
        <v>22</v>
      </c>
      <c r="DJ4" s="132"/>
      <c r="DK4" s="109" t="s">
        <v>21</v>
      </c>
      <c r="DL4" s="111"/>
      <c r="DM4" s="111"/>
      <c r="DN4" s="135" t="s">
        <v>22</v>
      </c>
      <c r="DP4" s="109" t="s">
        <v>21</v>
      </c>
      <c r="DQ4" s="111"/>
      <c r="DR4" s="111"/>
      <c r="DS4" s="111"/>
      <c r="DT4" s="111"/>
      <c r="DU4" s="111"/>
      <c r="DV4" s="111"/>
      <c r="DW4" s="135" t="s">
        <v>22</v>
      </c>
      <c r="DX4" s="132"/>
      <c r="DY4" s="109" t="s">
        <v>21</v>
      </c>
      <c r="DZ4" s="111"/>
      <c r="EA4" s="111"/>
      <c r="EB4" s="135" t="s">
        <v>22</v>
      </c>
      <c r="EC4" s="135"/>
      <c r="ED4" s="109" t="s">
        <v>21</v>
      </c>
      <c r="EE4" s="111"/>
      <c r="EF4" s="111"/>
      <c r="EG4" s="111"/>
      <c r="EH4" s="135" t="s">
        <v>22</v>
      </c>
      <c r="EI4" s="135"/>
      <c r="EJ4" s="109" t="s">
        <v>21</v>
      </c>
      <c r="EK4" s="111"/>
      <c r="EL4" s="111"/>
      <c r="EM4" s="111"/>
      <c r="EN4" s="111"/>
      <c r="EO4" s="135" t="s">
        <v>22</v>
      </c>
      <c r="EP4" s="132"/>
      <c r="EQ4" s="109" t="s">
        <v>21</v>
      </c>
      <c r="ER4" s="111"/>
      <c r="ES4" s="111"/>
      <c r="ET4" s="135" t="s">
        <v>22</v>
      </c>
      <c r="EU4" s="132"/>
      <c r="EV4" s="109" t="s">
        <v>21</v>
      </c>
      <c r="EW4" s="111"/>
      <c r="EX4" s="111"/>
      <c r="EY4" s="135" t="s">
        <v>22</v>
      </c>
      <c r="EZ4" s="135"/>
      <c r="FA4" s="109" t="s">
        <v>21</v>
      </c>
      <c r="FB4" s="111"/>
      <c r="FC4" s="111"/>
      <c r="FD4" s="111">
        <v>50000</v>
      </c>
      <c r="FE4" s="135" t="s">
        <v>22</v>
      </c>
      <c r="FF4" s="132"/>
      <c r="FG4" s="109" t="s">
        <v>21</v>
      </c>
      <c r="FH4" s="111"/>
      <c r="FI4" s="111"/>
      <c r="FJ4" s="111"/>
      <c r="FK4" s="135" t="s">
        <v>22</v>
      </c>
      <c r="FL4" s="132"/>
      <c r="FM4" s="109" t="s">
        <v>21</v>
      </c>
      <c r="FN4" s="111"/>
      <c r="FO4" s="111"/>
      <c r="FP4" s="135" t="s">
        <v>22</v>
      </c>
      <c r="FR4" s="109" t="s">
        <v>21</v>
      </c>
      <c r="FS4" s="111"/>
      <c r="FT4" s="111"/>
      <c r="FU4" s="135" t="s">
        <v>22</v>
      </c>
      <c r="FV4" s="132"/>
      <c r="FW4" s="109" t="s">
        <v>21</v>
      </c>
      <c r="FX4" s="111"/>
      <c r="FY4" s="111"/>
      <c r="FZ4" s="135" t="s">
        <v>22</v>
      </c>
      <c r="GA4" s="132"/>
      <c r="GB4" s="109" t="s">
        <v>21</v>
      </c>
      <c r="GC4" s="111"/>
      <c r="GD4" s="111"/>
      <c r="GE4" s="135" t="s">
        <v>22</v>
      </c>
      <c r="GF4" s="132"/>
      <c r="GG4" s="109" t="s">
        <v>21</v>
      </c>
      <c r="GH4" s="111"/>
      <c r="GI4" s="111"/>
      <c r="GJ4" s="135" t="s">
        <v>22</v>
      </c>
      <c r="GL4" s="109" t="s">
        <v>21</v>
      </c>
      <c r="GM4" s="111"/>
      <c r="GN4" s="111"/>
      <c r="GO4" s="135" t="s">
        <v>22</v>
      </c>
      <c r="GU4" s="132"/>
    </row>
    <row r="5" spans="1:203" ht="15" thickTop="1" thickBot="1">
      <c r="A5" s="126"/>
      <c r="B5" s="126"/>
      <c r="C5" s="126"/>
      <c r="D5" s="126"/>
      <c r="E5" s="157"/>
      <c r="F5" s="157"/>
      <c r="G5" s="157"/>
      <c r="H5" s="127"/>
      <c r="I5" s="127"/>
      <c r="J5" s="127"/>
      <c r="K5" s="127"/>
      <c r="L5" s="128"/>
      <c r="N5" s="127"/>
      <c r="O5" s="127"/>
      <c r="P5" s="127"/>
      <c r="Q5" s="127"/>
      <c r="R5" s="127"/>
      <c r="S5" s="129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30"/>
      <c r="AL5" s="198"/>
      <c r="AM5" s="595" t="s">
        <v>805</v>
      </c>
      <c r="AN5" s="199"/>
      <c r="AO5" s="491" t="s">
        <v>29</v>
      </c>
      <c r="AP5" s="199"/>
      <c r="AQ5" s="491" t="s">
        <v>30</v>
      </c>
      <c r="AR5" s="199"/>
      <c r="AS5" s="491" t="s">
        <v>31</v>
      </c>
      <c r="AT5" s="199"/>
      <c r="AU5" s="491" t="s">
        <v>32</v>
      </c>
      <c r="AV5" s="199"/>
      <c r="AW5" s="493" t="s">
        <v>544</v>
      </c>
      <c r="AX5" s="334"/>
      <c r="AY5"/>
      <c r="AZ5" s="217"/>
      <c r="BA5" s="494" t="s">
        <v>762</v>
      </c>
      <c r="BB5" s="202"/>
      <c r="BC5" s="494" t="s">
        <v>761</v>
      </c>
      <c r="BD5" s="497"/>
      <c r="BE5" s="498" t="s">
        <v>34</v>
      </c>
      <c r="BF5" s="497"/>
      <c r="BG5" s="498" t="s">
        <v>454</v>
      </c>
      <c r="BH5" s="497"/>
      <c r="BI5" s="248"/>
      <c r="BJ5" s="308"/>
      <c r="BK5" s="310" t="s">
        <v>8</v>
      </c>
      <c r="BL5" s="299"/>
      <c r="BQ5" s="131" t="s">
        <v>20</v>
      </c>
      <c r="BR5" s="131" t="s">
        <v>695</v>
      </c>
      <c r="BS5" s="131" t="s">
        <v>772</v>
      </c>
      <c r="BT5" s="131" t="s">
        <v>873</v>
      </c>
      <c r="BU5" s="131" t="s">
        <v>875</v>
      </c>
      <c r="BV5" s="131" t="s">
        <v>874</v>
      </c>
      <c r="BW5" s="131"/>
      <c r="BZ5" s="210" t="s">
        <v>22</v>
      </c>
      <c r="CA5" s="134"/>
      <c r="CB5" s="134">
        <f>SUM(CB6:CB179)</f>
        <v>0</v>
      </c>
      <c r="CC5" s="118"/>
      <c r="CD5" s="133"/>
      <c r="CE5" s="134">
        <f t="shared" ref="CE5:CS5" si="0">SUM(CE6:CE179)</f>
        <v>0</v>
      </c>
      <c r="CF5" s="134">
        <f t="shared" si="0"/>
        <v>0</v>
      </c>
      <c r="CG5" s="134">
        <f t="shared" si="0"/>
        <v>0</v>
      </c>
      <c r="CH5" s="134">
        <f t="shared" si="0"/>
        <v>0</v>
      </c>
      <c r="CI5" s="134">
        <f t="shared" si="0"/>
        <v>54.041070030609241</v>
      </c>
      <c r="CJ5" s="134">
        <f t="shared" si="0"/>
        <v>0</v>
      </c>
      <c r="CK5" s="134">
        <f>SUM(CK6:CK179)</f>
        <v>0</v>
      </c>
      <c r="CL5" s="134">
        <f>SUM(CL6:CL179)</f>
        <v>0</v>
      </c>
      <c r="CM5" s="134">
        <f t="shared" si="0"/>
        <v>15.480237770882123</v>
      </c>
      <c r="CN5" s="134">
        <f t="shared" si="0"/>
        <v>0</v>
      </c>
      <c r="CO5" s="134">
        <f t="shared" si="0"/>
        <v>0</v>
      </c>
      <c r="CP5" s="134">
        <f t="shared" si="0"/>
        <v>0</v>
      </c>
      <c r="CQ5" s="134">
        <f t="shared" si="0"/>
        <v>0</v>
      </c>
      <c r="CR5" s="134">
        <f t="shared" si="0"/>
        <v>0</v>
      </c>
      <c r="CS5" s="134">
        <f t="shared" si="0"/>
        <v>69.521307801491361</v>
      </c>
      <c r="CT5" s="118"/>
      <c r="CU5" s="133"/>
      <c r="CV5" s="134">
        <f t="shared" ref="CV5:DD5" si="1">SUM(CV6:CV179)</f>
        <v>0</v>
      </c>
      <c r="CW5" s="134">
        <f t="shared" si="1"/>
        <v>0</v>
      </c>
      <c r="CX5" s="134">
        <f t="shared" si="1"/>
        <v>0</v>
      </c>
      <c r="CY5" s="134">
        <f t="shared" si="1"/>
        <v>0</v>
      </c>
      <c r="CZ5" s="134">
        <f t="shared" si="1"/>
        <v>0</v>
      </c>
      <c r="DA5" s="134">
        <f t="shared" si="1"/>
        <v>0</v>
      </c>
      <c r="DB5" s="134">
        <f t="shared" si="1"/>
        <v>-30.960475541764247</v>
      </c>
      <c r="DC5" s="134">
        <f t="shared" si="1"/>
        <v>-30.20335835946976</v>
      </c>
      <c r="DD5" s="134">
        <f t="shared" si="1"/>
        <v>-61.163833901234007</v>
      </c>
      <c r="DF5" s="133"/>
      <c r="DG5" s="134">
        <f>SUM(DG6:DG179)</f>
        <v>0</v>
      </c>
      <c r="DH5" s="134">
        <f>SUM(DH6:DH179)</f>
        <v>44.01729700854397</v>
      </c>
      <c r="DI5" s="134">
        <f>SUM(DI6:DI179)</f>
        <v>44.01729700854397</v>
      </c>
      <c r="DJ5" s="118"/>
      <c r="DK5" s="133"/>
      <c r="DL5" s="134">
        <f>SUM(DL6:DL179)</f>
        <v>0</v>
      </c>
      <c r="DM5" s="134">
        <f>SUM(DM6:DM179)</f>
        <v>0</v>
      </c>
      <c r="DN5" s="134">
        <f>SUM(DN6:DN179)</f>
        <v>0</v>
      </c>
      <c r="DP5" s="133"/>
      <c r="DQ5" s="134">
        <f t="shared" ref="DQ5:DW5" si="2">SUM(DQ6:DQ179)</f>
        <v>0</v>
      </c>
      <c r="DR5" s="134">
        <f t="shared" si="2"/>
        <v>0</v>
      </c>
      <c r="DS5" s="134">
        <f t="shared" si="2"/>
        <v>0</v>
      </c>
      <c r="DT5" s="134">
        <f t="shared" si="2"/>
        <v>0</v>
      </c>
      <c r="DU5" s="134">
        <f t="shared" si="2"/>
        <v>0</v>
      </c>
      <c r="DV5" s="134">
        <f t="shared" si="2"/>
        <v>0</v>
      </c>
      <c r="DW5" s="134">
        <f t="shared" si="2"/>
        <v>0</v>
      </c>
      <c r="DX5" s="118"/>
      <c r="DY5" s="133"/>
      <c r="DZ5" s="134">
        <f>SUM(DZ6:DZ179)</f>
        <v>0</v>
      </c>
      <c r="EA5" s="134">
        <f>SUM(EA6:EA179)</f>
        <v>0</v>
      </c>
      <c r="EB5" s="134">
        <f>SUM(EB6:EB179)</f>
        <v>0</v>
      </c>
      <c r="EC5" s="134"/>
      <c r="ED5" s="133"/>
      <c r="EE5" s="134">
        <f>SUM(EE6:EE179)</f>
        <v>0</v>
      </c>
      <c r="EF5" s="134">
        <f>SUM(EF6:EF179)</f>
        <v>0</v>
      </c>
      <c r="EG5" s="134">
        <f>SUM(EG6:EG179)</f>
        <v>0</v>
      </c>
      <c r="EH5" s="134">
        <f>SUM(EH6:EH179)</f>
        <v>0</v>
      </c>
      <c r="EI5" s="134"/>
      <c r="EJ5" s="133"/>
      <c r="EK5" s="134">
        <f>SUM(EK6:EK179)</f>
        <v>0</v>
      </c>
      <c r="EL5" s="134">
        <f>SUM(EL6:EL179)</f>
        <v>0</v>
      </c>
      <c r="EM5" s="134">
        <f>SUM(EM6:EM179)</f>
        <v>0</v>
      </c>
      <c r="EN5" s="134">
        <f>SUM(EN6:EN179)</f>
        <v>0</v>
      </c>
      <c r="EO5" s="134">
        <f>SUM(EO6:EO179)</f>
        <v>0</v>
      </c>
      <c r="EP5" s="118"/>
      <c r="EQ5" s="133"/>
      <c r="ER5" s="134">
        <f>SUM(ER6:ER179)</f>
        <v>0</v>
      </c>
      <c r="ES5" s="134">
        <f>SUM(ES6:ES179)</f>
        <v>0</v>
      </c>
      <c r="ET5" s="134">
        <f>SUM(ET6:ET179)</f>
        <v>0</v>
      </c>
      <c r="EU5" s="118"/>
      <c r="EV5" s="133"/>
      <c r="EW5" s="134">
        <f>SUM(EW6:EW179)</f>
        <v>0</v>
      </c>
      <c r="EX5" s="134">
        <f>SUM(EX6:EX179)</f>
        <v>0</v>
      </c>
      <c r="EY5" s="134">
        <f>SUM(EY6:EY179)</f>
        <v>0</v>
      </c>
      <c r="EZ5" s="134"/>
      <c r="FA5" s="133"/>
      <c r="FB5" s="134">
        <f>SUM(FB6:FB179)</f>
        <v>0</v>
      </c>
      <c r="FC5" s="134">
        <f>SUM(FC6:FC179)</f>
        <v>0</v>
      </c>
      <c r="FD5" s="134">
        <f>SUM(FD6:FD179)</f>
        <v>456.83596130351884</v>
      </c>
      <c r="FE5" s="134">
        <f>SUM(FE6:FE179)</f>
        <v>456.83596130351884</v>
      </c>
      <c r="FF5" s="118"/>
      <c r="FG5" s="133"/>
      <c r="FH5" s="134">
        <f>SUM(FH6:FH179)</f>
        <v>0</v>
      </c>
      <c r="FI5" s="134">
        <f>SUM(FI6:FI179)</f>
        <v>0</v>
      </c>
      <c r="FJ5" s="134">
        <f>SUM(FJ6:FJ179)</f>
        <v>0</v>
      </c>
      <c r="FK5" s="134">
        <f>SUM(FK6:FK179)</f>
        <v>0</v>
      </c>
      <c r="FL5" s="118"/>
      <c r="FM5" s="133"/>
      <c r="FN5" s="134">
        <f>SUM(FN6:FN179)</f>
        <v>0</v>
      </c>
      <c r="FO5" s="134">
        <f>SUM(FO6:FO179)</f>
        <v>0</v>
      </c>
      <c r="FP5" s="134">
        <f>SUM(FP6:FP179)</f>
        <v>0</v>
      </c>
      <c r="FR5" s="133"/>
      <c r="FS5" s="134">
        <f>SUM(FS6:FS179)</f>
        <v>0</v>
      </c>
      <c r="FT5" s="134">
        <f>SUM(FT6:FT179)</f>
        <v>0</v>
      </c>
      <c r="FU5" s="134">
        <f>SUM(FU6:FU179)</f>
        <v>0</v>
      </c>
      <c r="FV5" s="118"/>
      <c r="FW5" s="133"/>
      <c r="FX5" s="134">
        <f>SUM(FX6:FX179)</f>
        <v>0</v>
      </c>
      <c r="FY5" s="134">
        <f>SUM(FY6:FY179)</f>
        <v>0</v>
      </c>
      <c r="FZ5" s="134">
        <f>SUM(FZ6:FZ179)</f>
        <v>0</v>
      </c>
      <c r="GA5" s="118"/>
      <c r="GB5" s="133"/>
      <c r="GC5" s="134">
        <f>SUM(GC6:GC179)</f>
        <v>0</v>
      </c>
      <c r="GD5" s="134">
        <f>SUM(GD6:GD179)</f>
        <v>0</v>
      </c>
      <c r="GE5" s="134">
        <f>SUM(GE6:GE179)</f>
        <v>0</v>
      </c>
      <c r="GF5" s="118"/>
      <c r="GG5" s="133"/>
      <c r="GH5" s="134">
        <f>SUM(GH6:GH179)</f>
        <v>0</v>
      </c>
      <c r="GI5" s="134">
        <f>SUM(GI6:GI179)</f>
        <v>0</v>
      </c>
      <c r="GJ5" s="134">
        <f>SUM(GJ6:GJ179)</f>
        <v>0</v>
      </c>
      <c r="GL5" s="133"/>
      <c r="GM5" s="134">
        <f>SUM(GM6:GM179)</f>
        <v>0</v>
      </c>
      <c r="GN5" s="134">
        <f>SUM(GN6:GN179)</f>
        <v>0</v>
      </c>
      <c r="GO5" s="134">
        <f>SUM(GO6:GO179)</f>
        <v>0</v>
      </c>
      <c r="GU5" s="118"/>
    </row>
    <row r="6" spans="1:203" ht="15" customHeight="1" thickTop="1">
      <c r="A6" s="328">
        <v>36708</v>
      </c>
      <c r="B6" s="137"/>
      <c r="C6" s="138"/>
      <c r="D6" s="192"/>
      <c r="E6" s="138"/>
      <c r="F6" s="138"/>
      <c r="G6" s="138"/>
      <c r="H6" s="138"/>
      <c r="I6" s="138"/>
      <c r="J6" s="138"/>
      <c r="K6" s="138"/>
      <c r="L6" s="139"/>
      <c r="M6" s="14"/>
      <c r="N6" s="137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9">
        <f t="shared" ref="AE6:AE21" si="3">SUM(N6:AD6)</f>
        <v>0</v>
      </c>
      <c r="AF6" s="14"/>
      <c r="AG6" s="139">
        <f>GO6+'p1'!B15</f>
        <v>0</v>
      </c>
      <c r="AH6" s="191"/>
      <c r="AI6" s="139"/>
      <c r="AJ6" s="311"/>
      <c r="AK6" s="136">
        <v>36708</v>
      </c>
      <c r="AL6" s="198"/>
      <c r="AM6" s="189">
        <f t="shared" ref="AM6:AM69" si="4">+B6+C6+D6</f>
        <v>0</v>
      </c>
      <c r="AN6" s="513">
        <f>SUM(AM6:AM9)</f>
        <v>0</v>
      </c>
      <c r="AO6" s="189">
        <f t="shared" ref="AO6:AO30" si="5">E6+F6+O6</f>
        <v>0</v>
      </c>
      <c r="AP6" s="513">
        <f>SUM(AO6:AO9)</f>
        <v>354.83023777088215</v>
      </c>
      <c r="AQ6" s="508">
        <f t="shared" ref="AQ6:AQ30" si="6">+G6+H6+N6</f>
        <v>0</v>
      </c>
      <c r="AR6" s="513">
        <f>SUM(AQ6:AQ9)</f>
        <v>340.05616609876597</v>
      </c>
      <c r="AS6" s="510">
        <f t="shared" ref="AS6:AS62" si="7">+I6+J6</f>
        <v>0</v>
      </c>
      <c r="AT6" s="513">
        <f>SUM(AS6:AS9)</f>
        <v>-145.14270299145602</v>
      </c>
      <c r="AU6" s="189">
        <f t="shared" ref="AU6:AU61" si="8">K6+P6</f>
        <v>0</v>
      </c>
      <c r="AV6" s="513">
        <f>SUM(AU6:AU9)</f>
        <v>-27.410000000000004</v>
      </c>
      <c r="AW6" s="189">
        <f t="shared" ref="AW6:AW35" si="9">AO6+AQ6+AS6+AU6</f>
        <v>0</v>
      </c>
      <c r="AX6" s="200">
        <f>SUM(AW6:AW9)</f>
        <v>522.33370087819208</v>
      </c>
      <c r="AY6"/>
      <c r="AZ6" s="217"/>
      <c r="BA6" s="204">
        <f t="shared" ref="BA6:BA66" si="10">Q6+R6+S6</f>
        <v>0</v>
      </c>
      <c r="BB6" s="205">
        <f>SUM(BA6:BA9)</f>
        <v>-136.39403869648118</v>
      </c>
      <c r="BC6" s="204">
        <f t="shared" ref="BC6:BC69" si="11">T6+U6</f>
        <v>0</v>
      </c>
      <c r="BD6" s="205">
        <f>SUM(BC6:BC9)</f>
        <v>73.94</v>
      </c>
      <c r="BE6" s="204">
        <f t="shared" ref="BE6:BE67" si="12">SUM(V6:Y6)</f>
        <v>0</v>
      </c>
      <c r="BF6" s="205">
        <f>SUM(BE6:BE9)</f>
        <v>122.45</v>
      </c>
      <c r="BG6" s="204">
        <f t="shared" ref="BG6:BG55" si="13">SUM(AB6:AD6)</f>
        <v>0</v>
      </c>
      <c r="BH6" s="219">
        <f>SUM(BG6:BG9)</f>
        <v>0</v>
      </c>
      <c r="BI6" s="248"/>
      <c r="BJ6" s="308"/>
      <c r="BK6" s="305">
        <f>+AE6+L6</f>
        <v>0</v>
      </c>
      <c r="BL6" s="300">
        <f>SUM(BK6:BK9)</f>
        <v>582.32966218171089</v>
      </c>
      <c r="BM6" s="129"/>
      <c r="BN6" s="129"/>
      <c r="BO6" s="129"/>
      <c r="BP6" s="140">
        <f t="shared" ref="BP6:BP51" si="14">$A6</f>
        <v>36708</v>
      </c>
      <c r="BQ6" s="141">
        <f t="shared" ref="BQ6:BQ57" si="15">SUM(BR6:BW6)</f>
        <v>0</v>
      </c>
      <c r="BR6" s="141"/>
      <c r="BS6" s="141"/>
      <c r="BT6" s="141"/>
      <c r="BU6" s="141"/>
      <c r="BV6" s="141"/>
      <c r="BW6" s="141"/>
      <c r="BY6" s="209">
        <f>'m1'!BL8</f>
        <v>1</v>
      </c>
      <c r="BZ6" s="211">
        <f t="shared" ref="BZ6:BZ21" si="16">CS6+DD6+FE6+FP6+FK6+DI6+DW6+EB6+FZ6+GE6+EO6+ET6+EY6+EH6+GJ6</f>
        <v>0</v>
      </c>
      <c r="CA6" s="142"/>
      <c r="CB6" s="142">
        <f t="shared" ref="CB6:CB34" si="17">IF(CB$2&lt;=$A6,IF(CB$3&gt;=$A6,(CB$4),0),0)*($A7-$A6)/10000*$BY6</f>
        <v>0</v>
      </c>
      <c r="CC6"/>
      <c r="CD6" s="118">
        <f t="shared" ref="CD6:CD51" si="18">$A6</f>
        <v>36708</v>
      </c>
      <c r="CE6" s="142">
        <f t="shared" ref="CE6:CE34" si="19">IF(CE$2&lt;=$A6,IF(CE$3&gt;=$A6,(CE$4),0),0)*($A7-$A6)/10000*$BY6</f>
        <v>0</v>
      </c>
      <c r="CF6" s="142">
        <f t="shared" ref="CF6:CF34" si="20">IF(CF$2&lt;=$A6,IF(CF$3&gt;=$A6,(CF$4),0),0)*($A7-$A6)/10000*$BY6</f>
        <v>0</v>
      </c>
      <c r="CG6" s="142">
        <f t="shared" ref="CG6:CO34" si="21">IF(CG$2&lt;=$A6,IF(CG$3&gt;=$A6,(CG$4),0),0)*($A7-$A6)/10000*$BY6</f>
        <v>0</v>
      </c>
      <c r="CH6" s="142">
        <f t="shared" si="21"/>
        <v>0</v>
      </c>
      <c r="CI6" s="142">
        <f t="shared" si="21"/>
        <v>0</v>
      </c>
      <c r="CJ6" s="142">
        <f t="shared" si="21"/>
        <v>0</v>
      </c>
      <c r="CK6" s="142">
        <f t="shared" si="21"/>
        <v>0</v>
      </c>
      <c r="CL6" s="142">
        <f t="shared" si="21"/>
        <v>0</v>
      </c>
      <c r="CM6" s="142">
        <f t="shared" si="21"/>
        <v>0</v>
      </c>
      <c r="CN6" s="142">
        <f t="shared" si="21"/>
        <v>0</v>
      </c>
      <c r="CO6" s="142">
        <f t="shared" si="21"/>
        <v>0</v>
      </c>
      <c r="CP6" s="142">
        <f t="shared" ref="CP6:CP34" si="22">IF(CP$2&lt;=$A6,IF(CP$3&gt;=$A6,(CP$4),0),0)*($A7-$A6)/10000*$BY6</f>
        <v>0</v>
      </c>
      <c r="CQ6" s="142">
        <f t="shared" ref="CQ6:CQ34" si="23">IF(CQ$2&lt;=$A6,IF(CQ$3&gt;=$A6,(CQ$4),0),0)*($A7-$A6)/10000*$BY6</f>
        <v>0</v>
      </c>
      <c r="CR6" s="142">
        <f t="shared" ref="CR6:CR34" si="24">IF(CR$2&lt;=$A6,IF(CR$3&gt;=$A6,(CR$4),0),0)*($A7-$A6)/10000*$BY6</f>
        <v>0</v>
      </c>
      <c r="CS6" s="142">
        <f t="shared" ref="CS6:CS36" si="25">SUM(CE6:CR6)</f>
        <v>0</v>
      </c>
      <c r="CT6"/>
      <c r="CU6" s="118">
        <f t="shared" ref="CU6:CU51" si="26">$A6</f>
        <v>36708</v>
      </c>
      <c r="CV6" s="142">
        <f t="shared" ref="CV6:CW34" si="27">IF(CV$2&lt;=$A6,IF(CV$3&gt;=$A6,(CV$4),0),0)*($A7-$A6)/10000*$BY6</f>
        <v>0</v>
      </c>
      <c r="CW6" s="142">
        <f t="shared" si="27"/>
        <v>0</v>
      </c>
      <c r="CX6" s="142">
        <f t="shared" ref="CX6:CZ34" si="28">IF(CX$2&lt;=$A6,IF(CX$3&gt;=$A6,(CX$4),0),0)*($A7-$A6)/10000*$BY6</f>
        <v>0</v>
      </c>
      <c r="CY6" s="142">
        <f t="shared" si="28"/>
        <v>0</v>
      </c>
      <c r="CZ6" s="142">
        <f t="shared" si="28"/>
        <v>0</v>
      </c>
      <c r="DA6" s="142">
        <f t="shared" ref="DA6:DB34" si="29">IF(DA$2&lt;=$A6,IF(DA$3&gt;=$A6,(DA$4),0),0)*($A7-$A6)/10000*$BY6</f>
        <v>0</v>
      </c>
      <c r="DB6" s="142">
        <f t="shared" si="29"/>
        <v>0</v>
      </c>
      <c r="DC6" s="142">
        <f t="shared" ref="DC6:DC34" si="30">IF(DC$2&lt;=$A6,IF(DC$3&gt;=$A6,(DC$4),0),0)*($A7-$A6)/10000*$BY6</f>
        <v>0</v>
      </c>
      <c r="DD6" s="142">
        <f t="shared" ref="DD6:DD33" si="31">SUM(CV6:DC6)</f>
        <v>0</v>
      </c>
      <c r="DF6" s="118">
        <f t="shared" ref="DF6:DF51" si="32">$A6</f>
        <v>36708</v>
      </c>
      <c r="DG6" s="142">
        <f t="shared" ref="DG6:DG34" si="33">IF(DG$2&lt;=$A6,IF(DG$3&gt;=$A6,(DG$4),0),0)*($A7-$A6)/10000*$BY6</f>
        <v>0</v>
      </c>
      <c r="DH6" s="142">
        <f t="shared" ref="DH6:DH34" si="34">IF(DH$2&lt;=$A6,IF(DH$3&gt;=$A6,(DH$4),0),0)*($A7-$A6)/10000*$BY6</f>
        <v>0</v>
      </c>
      <c r="DI6" s="142">
        <f t="shared" ref="DI6:DI13" si="35">SUM(DG6:DH6)</f>
        <v>0</v>
      </c>
      <c r="DJ6"/>
      <c r="DK6" s="118">
        <f t="shared" ref="DK6:DK60" si="36">$A6</f>
        <v>36708</v>
      </c>
      <c r="DL6" s="142">
        <f t="shared" ref="DL6:DL34" si="37">IF(DL$2&lt;=$A6,IF(DL$3&gt;=$A6,(DL$4),0),0)*($A7-$A6)/10000*$BY6</f>
        <v>0</v>
      </c>
      <c r="DM6" s="142">
        <f t="shared" ref="DM6:DM34" si="38">IF(DM$2&lt;=$A6,IF(DM$3&gt;=$A6,(DM$4),0),0)*($A7-$A6)/10000*$BY6</f>
        <v>0</v>
      </c>
      <c r="DN6" s="142">
        <f t="shared" ref="DN6:DN61" si="39">SUM(DL6:DM6)</f>
        <v>0</v>
      </c>
      <c r="DP6" s="118">
        <f t="shared" ref="DP6:DP51" si="40">$A6</f>
        <v>36708</v>
      </c>
      <c r="DQ6" s="142">
        <f t="shared" ref="DQ6:DU34" si="41">IF(DQ$2&lt;=$A6,IF(DQ$3&gt;=$A6,(DQ$4),0),0)*($A7-$A6)/10000*$BY6</f>
        <v>0</v>
      </c>
      <c r="DR6" s="142">
        <f t="shared" si="41"/>
        <v>0</v>
      </c>
      <c r="DS6" s="142">
        <f t="shared" si="41"/>
        <v>0</v>
      </c>
      <c r="DT6" s="142">
        <f t="shared" si="41"/>
        <v>0</v>
      </c>
      <c r="DU6" s="142">
        <f t="shared" si="41"/>
        <v>0</v>
      </c>
      <c r="DV6" s="142">
        <f t="shared" ref="DV6:DV34" si="42">IF(DV$2&lt;=$A6,IF(DV$3&gt;=$A6,(DV$4),0),0)*($A7-$A6)/10000*$BY6</f>
        <v>0</v>
      </c>
      <c r="DW6" s="142">
        <f t="shared" ref="DW6:DW13" si="43">SUM(DQ6:DV6)</f>
        <v>0</v>
      </c>
      <c r="DX6"/>
      <c r="DY6" s="118">
        <f t="shared" ref="DY6:DY51" si="44">$A6</f>
        <v>36708</v>
      </c>
      <c r="DZ6" s="142">
        <f t="shared" ref="DZ6:DZ34" si="45">IF(DZ$2&lt;=$A6,IF(DZ$3&gt;=$A6,(DZ$4),0),0)*($A7-$A6)/10000*$BY6</f>
        <v>0</v>
      </c>
      <c r="EA6" s="142">
        <f t="shared" ref="EA6:EA34" si="46">IF(EA$2&lt;=$A6,IF(EA$3&gt;=$A6,(EA$4),0),0)*($A7-$A6)/10000*$BY6</f>
        <v>0</v>
      </c>
      <c r="EB6" s="142">
        <f t="shared" ref="EB6:EB13" si="47">SUM(DZ6:EA6)</f>
        <v>0</v>
      </c>
      <c r="EC6" s="142"/>
      <c r="ED6" s="118">
        <f t="shared" ref="ED6:ED51" si="48">$A6</f>
        <v>36708</v>
      </c>
      <c r="EE6" s="142">
        <f t="shared" ref="EE6:EF34" si="49">IF(EE$2&lt;=$A6,IF(EE$3&gt;=$A6,(EE$4),0),0)*($A7-$A6)/10000*$BY6</f>
        <v>0</v>
      </c>
      <c r="EF6" s="142">
        <f t="shared" si="49"/>
        <v>0</v>
      </c>
      <c r="EG6" s="142">
        <f t="shared" ref="EG6:EG34" si="50">IF(EG$2&lt;=$A6,IF(EG$3&gt;=$A6,(EG$4),0),0)*($A7-$A6)/10000*$BY6</f>
        <v>0</v>
      </c>
      <c r="EH6" s="142">
        <f t="shared" ref="EH6:EH17" si="51">SUM(EE6:EG6)</f>
        <v>0</v>
      </c>
      <c r="EI6" s="142"/>
      <c r="EJ6" s="118">
        <f t="shared" ref="EJ6:EJ51" si="52">$A6</f>
        <v>36708</v>
      </c>
      <c r="EK6" s="142">
        <f t="shared" ref="EK6:EK34" si="53">IF(EK$2&lt;=$A6,IF(EK$3&gt;=$A6,(EK$4),0),0)*($A7-$A6)/10000*$BY6</f>
        <v>0</v>
      </c>
      <c r="EL6" s="142">
        <f t="shared" ref="EL6:EN34" si="54">IF(EL$2&lt;=$A6,IF(EL$3&gt;=$A6,(EL$4),0),0)*($A7-$A6)/10000*$BY6</f>
        <v>0</v>
      </c>
      <c r="EM6" s="142">
        <f t="shared" si="54"/>
        <v>0</v>
      </c>
      <c r="EN6" s="142">
        <f t="shared" si="54"/>
        <v>0</v>
      </c>
      <c r="EO6" s="142">
        <f t="shared" ref="EO6:EO13" si="55">SUM(EK6:EN6)</f>
        <v>0</v>
      </c>
      <c r="EP6"/>
      <c r="EQ6" s="118">
        <f t="shared" ref="EQ6:EQ51" si="56">$A6</f>
        <v>36708</v>
      </c>
      <c r="ER6" s="142">
        <f t="shared" ref="ER6:ER34" si="57">IF(ER$2&lt;=$A6,IF(ER$3&gt;=$A6,(ER$4),0),0)*($A7-$A6)/10000*$BY6</f>
        <v>0</v>
      </c>
      <c r="ES6" s="142">
        <f t="shared" ref="ES6:ES34" si="58">IF(ES$2&lt;=$A6,IF(ES$3&gt;=$A6,(ES$4),0),0)*($A7-$A6)/10000*$BY6</f>
        <v>0</v>
      </c>
      <c r="ET6" s="142">
        <f t="shared" ref="ET6:ET16" si="59">SUM(ER6:ES6)</f>
        <v>0</v>
      </c>
      <c r="EU6"/>
      <c r="EV6" s="118">
        <f t="shared" ref="EV6:EV51" si="60">$A6</f>
        <v>36708</v>
      </c>
      <c r="EW6" s="142">
        <f t="shared" ref="EW6:EW34" si="61">IF(EW$2&lt;=$A6,IF(EW$3&gt;=$A6,(EW$4),0),0)*($A7-$A6)/10000*$BY6</f>
        <v>0</v>
      </c>
      <c r="EX6" s="142">
        <f t="shared" ref="EX6:EX34" si="62">IF(EX$2&lt;=$A6,IF(EX$3&gt;=$A6,(EX$4),0),0)*($A7-$A6)/10000*$BY6</f>
        <v>0</v>
      </c>
      <c r="EY6" s="142">
        <f t="shared" ref="EY6:EY16" si="63">SUM(EW6:EX6)</f>
        <v>0</v>
      </c>
      <c r="EZ6" s="142"/>
      <c r="FA6" s="118">
        <f t="shared" ref="FA6:FA51" si="64">$A6</f>
        <v>36708</v>
      </c>
      <c r="FB6" s="142">
        <f t="shared" ref="FB6:FC34" si="65">IF(FB$2&lt;=$A6,IF(FB$3&gt;=$A6,(FB$4),0),0)*($A7-$A6)/10000*$BY6</f>
        <v>0</v>
      </c>
      <c r="FC6" s="142">
        <f t="shared" si="65"/>
        <v>0</v>
      </c>
      <c r="FD6" s="142">
        <f t="shared" ref="FD6:FD34" si="66">IF(FD$2&lt;=$A6,IF(FD$3&gt;=$A6,(FD$4),0),0)*($A7-$A6)/10000*$BY6</f>
        <v>0</v>
      </c>
      <c r="FE6" s="142">
        <f t="shared" ref="FE6:FE13" si="67">SUM(FB6:FD6)</f>
        <v>0</v>
      </c>
      <c r="FF6"/>
      <c r="FG6" s="118">
        <f t="shared" ref="FG6:FG51" si="68">$A6</f>
        <v>36708</v>
      </c>
      <c r="FH6" s="142">
        <f t="shared" ref="FH6:FI34" si="69">IF(FH$2&lt;=$A6,IF(FH$3&gt;=$A6,(FH$4),0),0)*($A7-$A6)/10000*$BY6</f>
        <v>0</v>
      </c>
      <c r="FI6" s="142">
        <f t="shared" si="69"/>
        <v>0</v>
      </c>
      <c r="FJ6" s="142">
        <f t="shared" ref="FJ6:FJ34" si="70">IF(FJ$2&lt;=$A6,IF(FJ$3&gt;=$A6,(FJ$4),0),0)*($A7-$A6)/10000*$BY6</f>
        <v>0</v>
      </c>
      <c r="FK6" s="142">
        <f t="shared" ref="FK6:FK13" si="71">SUM(FH6:FJ6)</f>
        <v>0</v>
      </c>
      <c r="FL6"/>
      <c r="FM6" s="118">
        <f t="shared" ref="FM6:FM51" si="72">$A6</f>
        <v>36708</v>
      </c>
      <c r="FN6" s="142">
        <f t="shared" ref="FN6:FN34" si="73">IF(FN$2&lt;=$A6,IF(FN$3&gt;=$A6,(FN$4),0),0)*($A7-$A6)/10000*$BY6</f>
        <v>0</v>
      </c>
      <c r="FO6" s="142">
        <f t="shared" ref="FO6:FO34" si="74">IF(FO$2&lt;=$A6,IF(FO$3&gt;=$A6,(FO$4),0),0)*($A7-$A6)/10000*$BY6</f>
        <v>0</v>
      </c>
      <c r="FP6" s="142">
        <f t="shared" ref="FP6:FP13" si="75">SUM(FN6:FO6)</f>
        <v>0</v>
      </c>
      <c r="FR6" s="118">
        <f t="shared" ref="FR6:FR66" si="76">$A6</f>
        <v>36708</v>
      </c>
      <c r="FS6" s="142">
        <f t="shared" ref="FS6:FT34" si="77">IF(FS$2&lt;=$A6,IF(FS$3&gt;=$A6,(FS$4),0),0)*($A7-$A6)/10000*$BY6</f>
        <v>0</v>
      </c>
      <c r="FT6" s="142">
        <f t="shared" si="77"/>
        <v>0</v>
      </c>
      <c r="FU6" s="142">
        <f t="shared" ref="FU6:FU66" si="78">SUM(FS6:FT6)</f>
        <v>0</v>
      </c>
      <c r="FV6"/>
      <c r="FW6" s="118">
        <f t="shared" ref="FW6:FW51" si="79">$A6</f>
        <v>36708</v>
      </c>
      <c r="FX6" s="142">
        <f t="shared" ref="FX6:FX34" si="80">IF(FX$2&lt;=$A6,IF(FX$3&gt;=$A6,(FX$4),0),0)*($A7-$A6)/10000*$BY6</f>
        <v>0</v>
      </c>
      <c r="FY6" s="142">
        <f t="shared" ref="FY6:FY34" si="81">IF(FY$2&lt;=$A6,IF(FY$3&gt;=$A6,(FY$4),0),0)*($A7-$A6)/10000*$BY6</f>
        <v>0</v>
      </c>
      <c r="FZ6" s="142">
        <f t="shared" ref="FZ6:FZ13" si="82">SUM(FX6:FY6)</f>
        <v>0</v>
      </c>
      <c r="GA6"/>
      <c r="GB6" s="118">
        <f t="shared" ref="GB6:GB51" si="83">$A6</f>
        <v>36708</v>
      </c>
      <c r="GC6" s="142">
        <f t="shared" ref="GC6:GC34" si="84">IF(GC$2&lt;=$A6,IF(GC$3&gt;=$A6,(GC$4),0),0)*($A7-$A6)/10000*$BY6</f>
        <v>0</v>
      </c>
      <c r="GD6" s="142">
        <f t="shared" ref="GD6:GD34" si="85">IF(GD$2&lt;=$A6,IF(GD$3&gt;=$A6,(GD$4),0),0)*($A7-$A6)/10000*$BY6</f>
        <v>0</v>
      </c>
      <c r="GE6" s="142">
        <f t="shared" ref="GE6:GE13" si="86">SUM(GC6:GD6)</f>
        <v>0</v>
      </c>
      <c r="GF6"/>
      <c r="GG6" s="118">
        <f t="shared" ref="GG6:GG66" si="87">$A6</f>
        <v>36708</v>
      </c>
      <c r="GH6" s="142">
        <f t="shared" ref="GH6:GI34" si="88">IF(GH$2&lt;=$A6,IF(GH$3&gt;=$A6,(GH$4),0),0)*($A7-$A6)/10000*$BY6</f>
        <v>0</v>
      </c>
      <c r="GI6" s="142">
        <f t="shared" si="88"/>
        <v>0</v>
      </c>
      <c r="GJ6" s="142">
        <f t="shared" ref="GJ6:GJ66" si="89">SUM(GH6:GI6)</f>
        <v>0</v>
      </c>
      <c r="GL6" s="118">
        <f t="shared" ref="GL6:GL66" si="90">$A6</f>
        <v>36708</v>
      </c>
      <c r="GM6" s="142">
        <f t="shared" ref="GM6:GN34" si="91">IF(GM$2&lt;=$A6,IF(GM$3&gt;=$A6,(GM$4),0),0)*($A7-$A6)/10000*$BY6</f>
        <v>0</v>
      </c>
      <c r="GN6" s="142">
        <f t="shared" si="91"/>
        <v>0</v>
      </c>
      <c r="GO6" s="142">
        <f t="shared" ref="GO6:GO66" si="92">SUM(GM6:GN6)</f>
        <v>0</v>
      </c>
      <c r="GQ6" s="144"/>
      <c r="GR6" s="145"/>
      <c r="GS6" s="193"/>
      <c r="GU6"/>
    </row>
    <row r="7" spans="1:203" ht="15" customHeight="1">
      <c r="A7" s="329">
        <v>36739</v>
      </c>
      <c r="B7" s="144">
        <f>'p1'!F16</f>
        <v>0</v>
      </c>
      <c r="C7" s="145">
        <f>+'p1'!C16</f>
        <v>0</v>
      </c>
      <c r="D7" s="193">
        <f>'Transport Pos'!C3</f>
        <v>0</v>
      </c>
      <c r="E7" s="145">
        <f>'p1'!K16+EH7+'Transport Pos'!D3</f>
        <v>-68.11</v>
      </c>
      <c r="F7" s="145">
        <f>'p1'!E16+CS7</f>
        <v>379.47023777088214</v>
      </c>
      <c r="G7" s="145">
        <f>'p1'!H16+'p1'!J16+DD7+'Spread Opt'!D7+'Transport Pos'!E3</f>
        <v>15.479524458235751</v>
      </c>
      <c r="H7" s="145">
        <f>'p1'!D16+DW7+'Transport Pos'!F3</f>
        <v>-6.21</v>
      </c>
      <c r="I7" s="145">
        <f>'p1'!I16+'p1'!AG16+DI7+'Spread Opt'!C7</f>
        <v>2.9672970085439729</v>
      </c>
      <c r="J7" s="145">
        <f>'p1'!M16+DL7</f>
        <v>-23.05</v>
      </c>
      <c r="K7" s="145">
        <f>'p1'!L16+'p1'!G16+EB7</f>
        <v>52.14</v>
      </c>
      <c r="L7" s="146">
        <f t="shared" ref="L7:L21" si="93">SUM(E7:K7)</f>
        <v>352.68705923766186</v>
      </c>
      <c r="M7" s="14"/>
      <c r="N7" s="144">
        <f>'p1'!O16+ET7</f>
        <v>9.24</v>
      </c>
      <c r="O7" s="145">
        <f>'p1'!N16+EO7</f>
        <v>-108.36</v>
      </c>
      <c r="P7" s="145">
        <f>'p1'!P16+EY7</f>
        <v>-61.43</v>
      </c>
      <c r="Q7" s="145">
        <f>'p1'!Z16</f>
        <v>-30.96</v>
      </c>
      <c r="R7" s="145">
        <f>'p1'!X16</f>
        <v>0</v>
      </c>
      <c r="S7" s="145">
        <f>'p1'!Y16+FE7</f>
        <v>-30.95762229117878</v>
      </c>
      <c r="T7" s="145">
        <f>'p1'!AB16+FK7+'Transport Pos'!B3</f>
        <v>61.92</v>
      </c>
      <c r="U7" s="145"/>
      <c r="V7" s="145">
        <f>'p1'!W16+FP7</f>
        <v>0</v>
      </c>
      <c r="W7" s="145">
        <f>'p1'!R16+FZ7</f>
        <v>0</v>
      </c>
      <c r="X7" s="145">
        <f>'p1'!S16+FU7</f>
        <v>0</v>
      </c>
      <c r="Y7" s="145"/>
      <c r="Z7" s="145"/>
      <c r="AA7" s="145"/>
      <c r="AB7" s="145"/>
      <c r="AC7" s="145"/>
      <c r="AD7" s="145"/>
      <c r="AE7" s="146">
        <f t="shared" si="3"/>
        <v>-160.54762229117881</v>
      </c>
      <c r="AF7" s="14"/>
      <c r="AG7" s="146">
        <f>GO7+'p1'!B16</f>
        <v>0</v>
      </c>
      <c r="AH7" s="191"/>
      <c r="AI7" s="146">
        <f>'p1'!AA16+BQ7+'Spread Opt'!E7+'Transport Pos'!G3</f>
        <v>214.5</v>
      </c>
      <c r="AJ7" s="14"/>
      <c r="AK7" s="143">
        <v>36739</v>
      </c>
      <c r="AL7" s="198"/>
      <c r="AM7" s="189">
        <f t="shared" si="4"/>
        <v>0</v>
      </c>
      <c r="AN7" s="334"/>
      <c r="AO7" s="189">
        <f t="shared" si="5"/>
        <v>203.00023777088211</v>
      </c>
      <c r="AP7" s="334"/>
      <c r="AQ7" s="508">
        <f t="shared" si="6"/>
        <v>18.509524458235752</v>
      </c>
      <c r="AR7" s="334"/>
      <c r="AS7" s="510">
        <f t="shared" si="7"/>
        <v>-20.082702991456028</v>
      </c>
      <c r="AT7" s="334"/>
      <c r="AU7" s="189">
        <f t="shared" si="8"/>
        <v>-9.2899999999999991</v>
      </c>
      <c r="AV7" s="334"/>
      <c r="AW7" s="189">
        <f t="shared" si="9"/>
        <v>192.13705923766184</v>
      </c>
      <c r="AX7" s="200"/>
      <c r="AY7"/>
      <c r="AZ7" s="217"/>
      <c r="BA7" s="204">
        <f t="shared" si="10"/>
        <v>-61.91762229117878</v>
      </c>
      <c r="BB7" s="202"/>
      <c r="BC7" s="204">
        <f t="shared" si="11"/>
        <v>61.92</v>
      </c>
      <c r="BD7" s="202"/>
      <c r="BE7" s="204">
        <f t="shared" si="12"/>
        <v>0</v>
      </c>
      <c r="BF7" s="202"/>
      <c r="BG7" s="204">
        <f t="shared" si="13"/>
        <v>0</v>
      </c>
      <c r="BH7" s="218"/>
      <c r="BI7" s="248"/>
      <c r="BJ7" s="308"/>
      <c r="BK7" s="305">
        <f>+AE7+L7</f>
        <v>192.13943694648304</v>
      </c>
      <c r="BL7" s="299"/>
      <c r="BM7" s="129"/>
      <c r="BN7" s="129"/>
      <c r="BO7" s="129"/>
      <c r="BP7" s="140">
        <f t="shared" si="14"/>
        <v>36739</v>
      </c>
      <c r="BQ7" s="141">
        <f t="shared" si="15"/>
        <v>21.5</v>
      </c>
      <c r="BR7" s="141"/>
      <c r="BS7" s="141">
        <f>-15.5-31</f>
        <v>-46.5</v>
      </c>
      <c r="BT7" s="141">
        <v>44</v>
      </c>
      <c r="BU7" s="141">
        <f>15.5+11.5</f>
        <v>27</v>
      </c>
      <c r="BV7" s="141">
        <v>-3</v>
      </c>
      <c r="BW7" s="141"/>
      <c r="BY7" s="209">
        <f>'m1'!BL9</f>
        <v>0.99872501747626596</v>
      </c>
      <c r="BZ7" s="211">
        <f t="shared" si="16"/>
        <v>183.33943694648306</v>
      </c>
      <c r="CA7" s="142"/>
      <c r="CB7" s="142">
        <f t="shared" si="17"/>
        <v>0</v>
      </c>
      <c r="CC7"/>
      <c r="CD7" s="118">
        <f t="shared" si="18"/>
        <v>36739</v>
      </c>
      <c r="CE7" s="142">
        <f t="shared" si="19"/>
        <v>0</v>
      </c>
      <c r="CF7" s="142">
        <f t="shared" si="20"/>
        <v>0</v>
      </c>
      <c r="CG7" s="142">
        <f t="shared" si="21"/>
        <v>0</v>
      </c>
      <c r="CH7" s="142">
        <f t="shared" si="21"/>
        <v>0</v>
      </c>
      <c r="CI7" s="142">
        <f t="shared" si="21"/>
        <v>0</v>
      </c>
      <c r="CJ7" s="142">
        <f t="shared" si="21"/>
        <v>0</v>
      </c>
      <c r="CK7" s="142">
        <f t="shared" si="21"/>
        <v>0</v>
      </c>
      <c r="CL7" s="142">
        <f t="shared" si="21"/>
        <v>0</v>
      </c>
      <c r="CM7" s="142">
        <f t="shared" si="21"/>
        <v>15.480237770882123</v>
      </c>
      <c r="CN7" s="142">
        <f t="shared" si="21"/>
        <v>0</v>
      </c>
      <c r="CO7" s="142">
        <f t="shared" si="21"/>
        <v>0</v>
      </c>
      <c r="CP7" s="142">
        <f t="shared" si="22"/>
        <v>0</v>
      </c>
      <c r="CQ7" s="142">
        <f t="shared" si="23"/>
        <v>0</v>
      </c>
      <c r="CR7" s="142">
        <f t="shared" si="24"/>
        <v>0</v>
      </c>
      <c r="CS7" s="142">
        <f t="shared" si="25"/>
        <v>15.480237770882123</v>
      </c>
      <c r="CT7"/>
      <c r="CU7" s="118">
        <f t="shared" si="26"/>
        <v>36739</v>
      </c>
      <c r="CV7" s="142">
        <f t="shared" si="27"/>
        <v>0</v>
      </c>
      <c r="CW7" s="142">
        <f t="shared" si="27"/>
        <v>0</v>
      </c>
      <c r="CX7" s="142">
        <f t="shared" si="28"/>
        <v>0</v>
      </c>
      <c r="CY7" s="142">
        <f t="shared" si="28"/>
        <v>0</v>
      </c>
      <c r="CZ7" s="142">
        <f t="shared" si="28"/>
        <v>0</v>
      </c>
      <c r="DA7" s="142">
        <f t="shared" si="29"/>
        <v>0</v>
      </c>
      <c r="DB7" s="142">
        <f t="shared" si="29"/>
        <v>-30.960475541764247</v>
      </c>
      <c r="DC7" s="142">
        <f t="shared" si="30"/>
        <v>0</v>
      </c>
      <c r="DD7" s="142">
        <f t="shared" si="31"/>
        <v>-30.960475541764247</v>
      </c>
      <c r="DF7" s="118">
        <f t="shared" si="32"/>
        <v>36739</v>
      </c>
      <c r="DG7" s="142">
        <f t="shared" si="33"/>
        <v>0</v>
      </c>
      <c r="DH7" s="142">
        <f t="shared" si="34"/>
        <v>44.01729700854397</v>
      </c>
      <c r="DI7" s="142">
        <f t="shared" si="35"/>
        <v>44.01729700854397</v>
      </c>
      <c r="DJ7"/>
      <c r="DK7" s="118">
        <f t="shared" si="36"/>
        <v>36739</v>
      </c>
      <c r="DL7" s="142">
        <f t="shared" si="37"/>
        <v>0</v>
      </c>
      <c r="DM7" s="142">
        <f t="shared" si="38"/>
        <v>0</v>
      </c>
      <c r="DN7" s="142">
        <f t="shared" si="39"/>
        <v>0</v>
      </c>
      <c r="DP7" s="118">
        <f t="shared" si="40"/>
        <v>36739</v>
      </c>
      <c r="DQ7" s="142">
        <f t="shared" si="41"/>
        <v>0</v>
      </c>
      <c r="DR7" s="142">
        <f t="shared" si="41"/>
        <v>0</v>
      </c>
      <c r="DS7" s="142">
        <f t="shared" si="41"/>
        <v>0</v>
      </c>
      <c r="DT7" s="142">
        <f t="shared" si="41"/>
        <v>0</v>
      </c>
      <c r="DU7" s="142">
        <f t="shared" si="41"/>
        <v>0</v>
      </c>
      <c r="DV7" s="142">
        <f t="shared" si="42"/>
        <v>0</v>
      </c>
      <c r="DW7" s="142">
        <f t="shared" si="43"/>
        <v>0</v>
      </c>
      <c r="DX7"/>
      <c r="DY7" s="118">
        <f t="shared" si="44"/>
        <v>36739</v>
      </c>
      <c r="DZ7" s="142">
        <f t="shared" si="45"/>
        <v>0</v>
      </c>
      <c r="EA7" s="142">
        <f t="shared" si="46"/>
        <v>0</v>
      </c>
      <c r="EB7" s="142">
        <f t="shared" si="47"/>
        <v>0</v>
      </c>
      <c r="EC7" s="142"/>
      <c r="ED7" s="118">
        <f t="shared" si="48"/>
        <v>36739</v>
      </c>
      <c r="EE7" s="142">
        <f t="shared" si="49"/>
        <v>0</v>
      </c>
      <c r="EF7" s="142">
        <f t="shared" si="49"/>
        <v>0</v>
      </c>
      <c r="EG7" s="142">
        <f t="shared" si="50"/>
        <v>0</v>
      </c>
      <c r="EH7" s="142">
        <f t="shared" si="51"/>
        <v>0</v>
      </c>
      <c r="EI7" s="142"/>
      <c r="EJ7" s="118">
        <f t="shared" si="52"/>
        <v>36739</v>
      </c>
      <c r="EK7" s="142">
        <f t="shared" si="53"/>
        <v>0</v>
      </c>
      <c r="EL7" s="142">
        <f t="shared" si="54"/>
        <v>0</v>
      </c>
      <c r="EM7" s="142">
        <f t="shared" si="54"/>
        <v>0</v>
      </c>
      <c r="EN7" s="142">
        <f t="shared" si="54"/>
        <v>0</v>
      </c>
      <c r="EO7" s="142">
        <f t="shared" si="55"/>
        <v>0</v>
      </c>
      <c r="EP7"/>
      <c r="EQ7" s="118">
        <f t="shared" si="56"/>
        <v>36739</v>
      </c>
      <c r="ER7" s="142">
        <f t="shared" si="57"/>
        <v>0</v>
      </c>
      <c r="ES7" s="142">
        <f t="shared" si="58"/>
        <v>0</v>
      </c>
      <c r="ET7" s="142">
        <f t="shared" si="59"/>
        <v>0</v>
      </c>
      <c r="EU7"/>
      <c r="EV7" s="118">
        <f t="shared" si="60"/>
        <v>36739</v>
      </c>
      <c r="EW7" s="142">
        <f t="shared" si="61"/>
        <v>0</v>
      </c>
      <c r="EX7" s="142">
        <f t="shared" si="62"/>
        <v>0</v>
      </c>
      <c r="EY7" s="142">
        <f t="shared" si="63"/>
        <v>0</v>
      </c>
      <c r="EZ7" s="142"/>
      <c r="FA7" s="118">
        <f t="shared" si="64"/>
        <v>36739</v>
      </c>
      <c r="FB7" s="142">
        <f t="shared" si="65"/>
        <v>0</v>
      </c>
      <c r="FC7" s="142">
        <f t="shared" si="65"/>
        <v>0</v>
      </c>
      <c r="FD7" s="142">
        <f t="shared" si="66"/>
        <v>154.80237770882121</v>
      </c>
      <c r="FE7" s="142">
        <f t="shared" si="67"/>
        <v>154.80237770882121</v>
      </c>
      <c r="FF7"/>
      <c r="FG7" s="118">
        <f t="shared" si="68"/>
        <v>36739</v>
      </c>
      <c r="FH7" s="142">
        <f t="shared" si="69"/>
        <v>0</v>
      </c>
      <c r="FI7" s="142">
        <f t="shared" si="69"/>
        <v>0</v>
      </c>
      <c r="FJ7" s="142">
        <f t="shared" si="70"/>
        <v>0</v>
      </c>
      <c r="FK7" s="142">
        <f t="shared" si="71"/>
        <v>0</v>
      </c>
      <c r="FL7"/>
      <c r="FM7" s="118">
        <f t="shared" si="72"/>
        <v>36739</v>
      </c>
      <c r="FN7" s="142">
        <f t="shared" si="73"/>
        <v>0</v>
      </c>
      <c r="FO7" s="142">
        <f t="shared" si="74"/>
        <v>0</v>
      </c>
      <c r="FP7" s="142">
        <f t="shared" si="75"/>
        <v>0</v>
      </c>
      <c r="FR7" s="118">
        <f t="shared" si="76"/>
        <v>36739</v>
      </c>
      <c r="FS7" s="142">
        <f t="shared" si="77"/>
        <v>0</v>
      </c>
      <c r="FT7" s="142">
        <f t="shared" si="77"/>
        <v>0</v>
      </c>
      <c r="FU7" s="142">
        <f t="shared" si="78"/>
        <v>0</v>
      </c>
      <c r="FV7"/>
      <c r="FW7" s="118">
        <f t="shared" si="79"/>
        <v>36739</v>
      </c>
      <c r="FX7" s="142">
        <f t="shared" si="80"/>
        <v>0</v>
      </c>
      <c r="FY7" s="142">
        <f t="shared" si="81"/>
        <v>0</v>
      </c>
      <c r="FZ7" s="142">
        <f t="shared" si="82"/>
        <v>0</v>
      </c>
      <c r="GA7"/>
      <c r="GB7" s="118">
        <f t="shared" si="83"/>
        <v>36739</v>
      </c>
      <c r="GC7" s="142">
        <f t="shared" si="84"/>
        <v>0</v>
      </c>
      <c r="GD7" s="142">
        <f t="shared" si="85"/>
        <v>0</v>
      </c>
      <c r="GE7" s="142">
        <f t="shared" si="86"/>
        <v>0</v>
      </c>
      <c r="GF7"/>
      <c r="GG7" s="118">
        <f t="shared" si="87"/>
        <v>36739</v>
      </c>
      <c r="GH7" s="142">
        <f t="shared" si="88"/>
        <v>0</v>
      </c>
      <c r="GI7" s="142">
        <f t="shared" si="88"/>
        <v>0</v>
      </c>
      <c r="GJ7" s="142">
        <f t="shared" si="89"/>
        <v>0</v>
      </c>
      <c r="GL7" s="118">
        <f t="shared" si="90"/>
        <v>36739</v>
      </c>
      <c r="GM7" s="142">
        <f t="shared" si="91"/>
        <v>0</v>
      </c>
      <c r="GN7" s="142">
        <f t="shared" si="91"/>
        <v>0</v>
      </c>
      <c r="GO7" s="142">
        <f t="shared" si="92"/>
        <v>0</v>
      </c>
      <c r="GQ7" s="144"/>
      <c r="GR7" s="145"/>
      <c r="GS7" s="193"/>
      <c r="GU7"/>
    </row>
    <row r="8" spans="1:203" ht="15" customHeight="1">
      <c r="A8" s="329">
        <v>36770</v>
      </c>
      <c r="B8" s="144">
        <f>'p1'!F17</f>
        <v>0</v>
      </c>
      <c r="C8" s="145">
        <f>+'p1'!C17</f>
        <v>0</v>
      </c>
      <c r="D8" s="193">
        <f>'Transport Pos'!C4</f>
        <v>0</v>
      </c>
      <c r="E8" s="145">
        <f>'p1'!K17+EH8+'Transport Pos'!D4</f>
        <v>53.63</v>
      </c>
      <c r="F8" s="145">
        <f>'p1'!E17+CS8</f>
        <v>255.22</v>
      </c>
      <c r="G8" s="145">
        <f>'p1'!H17+'p1'!J17+DD8+'Spread Opt'!D8+'Transport Pos'!E4</f>
        <v>193.65403969289218</v>
      </c>
      <c r="H8" s="145">
        <f>'p1'!D17+DW8+'Transport Pos'!F4</f>
        <v>-35.85</v>
      </c>
      <c r="I8" s="145">
        <f>'p1'!I17+'p1'!AG17+DI8+'Spread Opt'!C8</f>
        <v>-39.5</v>
      </c>
      <c r="J8" s="145">
        <f>'p1'!M17+DL8</f>
        <v>-22.18</v>
      </c>
      <c r="K8" s="145">
        <f>'p1'!L17+'p1'!G17+EB8</f>
        <v>50.17</v>
      </c>
      <c r="L8" s="146">
        <f t="shared" si="93"/>
        <v>455.14403969289219</v>
      </c>
      <c r="M8" s="14"/>
      <c r="N8" s="144">
        <f>'p1'!O17+ET8</f>
        <v>8.94</v>
      </c>
      <c r="O8" s="145">
        <f>'p1'!N17+EO8</f>
        <v>-134.06</v>
      </c>
      <c r="P8" s="145">
        <f>'p1'!P17+EY8</f>
        <v>-59.11</v>
      </c>
      <c r="Q8" s="145">
        <f>'p1'!Z17</f>
        <v>-29.79</v>
      </c>
      <c r="R8" s="145">
        <f>'p1'!X17</f>
        <v>0</v>
      </c>
      <c r="S8" s="145">
        <f>'p1'!Y17+FE8</f>
        <v>-44.690396928922013</v>
      </c>
      <c r="T8" s="145">
        <f>'p1'!AB17+FK8+'Transport Pos'!B4</f>
        <v>119.17</v>
      </c>
      <c r="U8" s="145"/>
      <c r="V8" s="145">
        <f>'p1'!W17+FP8</f>
        <v>0</v>
      </c>
      <c r="W8" s="145">
        <f>'p1'!R17+FZ8</f>
        <v>0</v>
      </c>
      <c r="X8" s="145">
        <f>'p1'!S17+FU8</f>
        <v>0</v>
      </c>
      <c r="Y8" s="145"/>
      <c r="Z8" s="145"/>
      <c r="AA8" s="145"/>
      <c r="AB8" s="145"/>
      <c r="AC8" s="145"/>
      <c r="AD8" s="145"/>
      <c r="AE8" s="146">
        <f t="shared" si="3"/>
        <v>-139.54039692892201</v>
      </c>
      <c r="AF8" s="14"/>
      <c r="AG8" s="146">
        <f>GO8+'p1'!B17</f>
        <v>0</v>
      </c>
      <c r="AH8" s="191"/>
      <c r="AI8" s="146">
        <f>'p1'!AA17+BQ8+'Spread Opt'!E8+'Transport Pos'!G4</f>
        <v>-50.5</v>
      </c>
      <c r="AJ8" s="14"/>
      <c r="AK8" s="143">
        <v>36770</v>
      </c>
      <c r="AL8" s="198"/>
      <c r="AM8" s="189">
        <f t="shared" si="4"/>
        <v>0</v>
      </c>
      <c r="AN8" s="334"/>
      <c r="AO8" s="189">
        <f t="shared" si="5"/>
        <v>174.79000000000002</v>
      </c>
      <c r="AP8" s="334"/>
      <c r="AQ8" s="508">
        <f t="shared" si="6"/>
        <v>166.74403969289219</v>
      </c>
      <c r="AR8" s="334"/>
      <c r="AS8" s="510">
        <f t="shared" si="7"/>
        <v>-61.68</v>
      </c>
      <c r="AT8" s="334"/>
      <c r="AU8" s="189">
        <f t="shared" si="8"/>
        <v>-8.9399999999999977</v>
      </c>
      <c r="AV8" s="334"/>
      <c r="AW8" s="189">
        <f t="shared" si="9"/>
        <v>270.91403969289217</v>
      </c>
      <c r="AX8" s="199"/>
      <c r="AY8"/>
      <c r="AZ8" s="217"/>
      <c r="BA8" s="204">
        <f t="shared" si="10"/>
        <v>-74.480396928922005</v>
      </c>
      <c r="BB8" s="202"/>
      <c r="BC8" s="204">
        <f t="shared" si="11"/>
        <v>119.17</v>
      </c>
      <c r="BD8" s="202"/>
      <c r="BE8" s="204">
        <f t="shared" si="12"/>
        <v>0</v>
      </c>
      <c r="BF8" s="202"/>
      <c r="BG8" s="204">
        <f t="shared" si="13"/>
        <v>0</v>
      </c>
      <c r="BH8" s="218"/>
      <c r="BI8" s="248"/>
      <c r="BJ8" s="308"/>
      <c r="BK8" s="305">
        <f>+AE8+L8</f>
        <v>315.60364276397019</v>
      </c>
      <c r="BL8" s="299"/>
      <c r="BM8" s="129"/>
      <c r="BN8" s="129"/>
      <c r="BO8" s="129"/>
      <c r="BP8" s="140">
        <f t="shared" si="14"/>
        <v>36770</v>
      </c>
      <c r="BQ8" s="141">
        <f t="shared" si="15"/>
        <v>0</v>
      </c>
      <c r="BR8" s="141"/>
      <c r="BS8" s="141"/>
      <c r="BT8" s="141"/>
      <c r="BU8" s="141"/>
      <c r="BV8" s="141"/>
      <c r="BW8" s="141"/>
      <c r="BY8" s="209">
        <f>'m1'!BL10</f>
        <v>0.99306402047385334</v>
      </c>
      <c r="BZ8" s="211">
        <f t="shared" si="16"/>
        <v>134.06364276397019</v>
      </c>
      <c r="CA8" s="142"/>
      <c r="CB8" s="142">
        <f t="shared" si="17"/>
        <v>0</v>
      </c>
      <c r="CC8"/>
      <c r="CD8" s="118">
        <f t="shared" si="18"/>
        <v>36770</v>
      </c>
      <c r="CE8" s="142">
        <f t="shared" si="19"/>
        <v>0</v>
      </c>
      <c r="CF8" s="142">
        <f t="shared" si="20"/>
        <v>0</v>
      </c>
      <c r="CG8" s="142">
        <f t="shared" si="21"/>
        <v>0</v>
      </c>
      <c r="CH8" s="142">
        <f t="shared" si="21"/>
        <v>0</v>
      </c>
      <c r="CI8" s="142">
        <f t="shared" si="21"/>
        <v>0</v>
      </c>
      <c r="CJ8" s="142">
        <f t="shared" si="21"/>
        <v>0</v>
      </c>
      <c r="CK8" s="142">
        <f t="shared" si="21"/>
        <v>0</v>
      </c>
      <c r="CL8" s="142">
        <f t="shared" si="21"/>
        <v>0</v>
      </c>
      <c r="CM8" s="142">
        <f t="shared" si="21"/>
        <v>0</v>
      </c>
      <c r="CN8" s="142">
        <f t="shared" si="21"/>
        <v>0</v>
      </c>
      <c r="CO8" s="142">
        <f t="shared" si="21"/>
        <v>0</v>
      </c>
      <c r="CP8" s="142">
        <f t="shared" si="22"/>
        <v>0</v>
      </c>
      <c r="CQ8" s="142">
        <f t="shared" si="23"/>
        <v>0</v>
      </c>
      <c r="CR8" s="142">
        <f t="shared" si="24"/>
        <v>0</v>
      </c>
      <c r="CS8" s="142">
        <f t="shared" si="25"/>
        <v>0</v>
      </c>
      <c r="CT8"/>
      <c r="CU8" s="118">
        <f t="shared" si="26"/>
        <v>36770</v>
      </c>
      <c r="CV8" s="142">
        <f t="shared" si="27"/>
        <v>0</v>
      </c>
      <c r="CW8" s="142">
        <f t="shared" si="27"/>
        <v>0</v>
      </c>
      <c r="CX8" s="142">
        <f t="shared" si="28"/>
        <v>0</v>
      </c>
      <c r="CY8" s="142">
        <f t="shared" si="28"/>
        <v>0</v>
      </c>
      <c r="CZ8" s="142">
        <f t="shared" si="28"/>
        <v>0</v>
      </c>
      <c r="DA8" s="142">
        <f t="shared" si="29"/>
        <v>0</v>
      </c>
      <c r="DB8" s="142">
        <f t="shared" si="29"/>
        <v>0</v>
      </c>
      <c r="DC8" s="142">
        <f t="shared" si="30"/>
        <v>-14.895960307107799</v>
      </c>
      <c r="DD8" s="142">
        <f t="shared" si="31"/>
        <v>-14.895960307107799</v>
      </c>
      <c r="DF8" s="118">
        <f t="shared" si="32"/>
        <v>36770</v>
      </c>
      <c r="DG8" s="142">
        <f t="shared" si="33"/>
        <v>0</v>
      </c>
      <c r="DH8" s="142">
        <f t="shared" si="34"/>
        <v>0</v>
      </c>
      <c r="DI8" s="142">
        <f t="shared" si="35"/>
        <v>0</v>
      </c>
      <c r="DJ8"/>
      <c r="DK8" s="118">
        <f t="shared" si="36"/>
        <v>36770</v>
      </c>
      <c r="DL8" s="142">
        <f t="shared" si="37"/>
        <v>0</v>
      </c>
      <c r="DM8" s="142">
        <f t="shared" si="38"/>
        <v>0</v>
      </c>
      <c r="DN8" s="142">
        <f t="shared" si="39"/>
        <v>0</v>
      </c>
      <c r="DP8" s="118">
        <f t="shared" si="40"/>
        <v>36770</v>
      </c>
      <c r="DQ8" s="142">
        <f t="shared" si="41"/>
        <v>0</v>
      </c>
      <c r="DR8" s="142">
        <f t="shared" si="41"/>
        <v>0</v>
      </c>
      <c r="DS8" s="142">
        <f t="shared" si="41"/>
        <v>0</v>
      </c>
      <c r="DT8" s="142">
        <f t="shared" si="41"/>
        <v>0</v>
      </c>
      <c r="DU8" s="142">
        <f t="shared" si="41"/>
        <v>0</v>
      </c>
      <c r="DV8" s="142">
        <f t="shared" si="42"/>
        <v>0</v>
      </c>
      <c r="DW8" s="142">
        <f t="shared" si="43"/>
        <v>0</v>
      </c>
      <c r="DX8"/>
      <c r="DY8" s="118">
        <f t="shared" si="44"/>
        <v>36770</v>
      </c>
      <c r="DZ8" s="142">
        <f t="shared" si="45"/>
        <v>0</v>
      </c>
      <c r="EA8" s="142">
        <f t="shared" si="46"/>
        <v>0</v>
      </c>
      <c r="EB8" s="142">
        <f t="shared" si="47"/>
        <v>0</v>
      </c>
      <c r="EC8" s="142"/>
      <c r="ED8" s="118">
        <f t="shared" si="48"/>
        <v>36770</v>
      </c>
      <c r="EE8" s="142">
        <f t="shared" si="49"/>
        <v>0</v>
      </c>
      <c r="EF8" s="142">
        <f t="shared" si="49"/>
        <v>0</v>
      </c>
      <c r="EG8" s="142">
        <f t="shared" si="50"/>
        <v>0</v>
      </c>
      <c r="EH8" s="142">
        <f t="shared" si="51"/>
        <v>0</v>
      </c>
      <c r="EI8" s="142"/>
      <c r="EJ8" s="118">
        <f t="shared" si="52"/>
        <v>36770</v>
      </c>
      <c r="EK8" s="142">
        <f t="shared" si="53"/>
        <v>0</v>
      </c>
      <c r="EL8" s="142">
        <f t="shared" si="54"/>
        <v>0</v>
      </c>
      <c r="EM8" s="142">
        <f t="shared" si="54"/>
        <v>0</v>
      </c>
      <c r="EN8" s="142">
        <f t="shared" si="54"/>
        <v>0</v>
      </c>
      <c r="EO8" s="142">
        <f t="shared" si="55"/>
        <v>0</v>
      </c>
      <c r="EP8"/>
      <c r="EQ8" s="118">
        <f t="shared" si="56"/>
        <v>36770</v>
      </c>
      <c r="ER8" s="142">
        <f t="shared" si="57"/>
        <v>0</v>
      </c>
      <c r="ES8" s="142">
        <f t="shared" si="58"/>
        <v>0</v>
      </c>
      <c r="ET8" s="142">
        <f t="shared" si="59"/>
        <v>0</v>
      </c>
      <c r="EU8"/>
      <c r="EV8" s="118">
        <f t="shared" si="60"/>
        <v>36770</v>
      </c>
      <c r="EW8" s="142">
        <f t="shared" si="61"/>
        <v>0</v>
      </c>
      <c r="EX8" s="142">
        <f t="shared" si="62"/>
        <v>0</v>
      </c>
      <c r="EY8" s="142">
        <f t="shared" si="63"/>
        <v>0</v>
      </c>
      <c r="EZ8" s="142"/>
      <c r="FA8" s="118">
        <f t="shared" si="64"/>
        <v>36770</v>
      </c>
      <c r="FB8" s="142">
        <f t="shared" si="65"/>
        <v>0</v>
      </c>
      <c r="FC8" s="142">
        <f t="shared" si="65"/>
        <v>0</v>
      </c>
      <c r="FD8" s="142">
        <f t="shared" si="66"/>
        <v>148.95960307107799</v>
      </c>
      <c r="FE8" s="142">
        <f t="shared" si="67"/>
        <v>148.95960307107799</v>
      </c>
      <c r="FF8"/>
      <c r="FG8" s="118">
        <f t="shared" si="68"/>
        <v>36770</v>
      </c>
      <c r="FH8" s="142">
        <f t="shared" si="69"/>
        <v>0</v>
      </c>
      <c r="FI8" s="142">
        <f t="shared" si="69"/>
        <v>0</v>
      </c>
      <c r="FJ8" s="142">
        <f t="shared" si="70"/>
        <v>0</v>
      </c>
      <c r="FK8" s="142">
        <f t="shared" si="71"/>
        <v>0</v>
      </c>
      <c r="FL8"/>
      <c r="FM8" s="118">
        <f t="shared" si="72"/>
        <v>36770</v>
      </c>
      <c r="FN8" s="142">
        <f t="shared" si="73"/>
        <v>0</v>
      </c>
      <c r="FO8" s="142">
        <f t="shared" si="74"/>
        <v>0</v>
      </c>
      <c r="FP8" s="142">
        <f t="shared" si="75"/>
        <v>0</v>
      </c>
      <c r="FR8" s="118">
        <f t="shared" si="76"/>
        <v>36770</v>
      </c>
      <c r="FS8" s="142">
        <f t="shared" si="77"/>
        <v>0</v>
      </c>
      <c r="FT8" s="142">
        <f t="shared" si="77"/>
        <v>0</v>
      </c>
      <c r="FU8" s="142">
        <f t="shared" si="78"/>
        <v>0</v>
      </c>
      <c r="FV8"/>
      <c r="FW8" s="118">
        <f t="shared" si="79"/>
        <v>36770</v>
      </c>
      <c r="FX8" s="142">
        <f t="shared" si="80"/>
        <v>0</v>
      </c>
      <c r="FY8" s="142">
        <f t="shared" si="81"/>
        <v>0</v>
      </c>
      <c r="FZ8" s="142">
        <f t="shared" si="82"/>
        <v>0</v>
      </c>
      <c r="GA8"/>
      <c r="GB8" s="118">
        <f t="shared" si="83"/>
        <v>36770</v>
      </c>
      <c r="GC8" s="142">
        <f t="shared" si="84"/>
        <v>0</v>
      </c>
      <c r="GD8" s="142">
        <f t="shared" si="85"/>
        <v>0</v>
      </c>
      <c r="GE8" s="142">
        <f t="shared" si="86"/>
        <v>0</v>
      </c>
      <c r="GF8"/>
      <c r="GG8" s="118">
        <f t="shared" si="87"/>
        <v>36770</v>
      </c>
      <c r="GH8" s="142">
        <f t="shared" si="88"/>
        <v>0</v>
      </c>
      <c r="GI8" s="142">
        <f t="shared" si="88"/>
        <v>0</v>
      </c>
      <c r="GJ8" s="142">
        <f t="shared" si="89"/>
        <v>0</v>
      </c>
      <c r="GL8" s="118">
        <f t="shared" si="90"/>
        <v>36770</v>
      </c>
      <c r="GM8" s="142">
        <f t="shared" si="91"/>
        <v>0</v>
      </c>
      <c r="GN8" s="142">
        <f t="shared" si="91"/>
        <v>0</v>
      </c>
      <c r="GO8" s="142">
        <f t="shared" si="92"/>
        <v>0</v>
      </c>
      <c r="GQ8" s="144"/>
      <c r="GR8" s="145"/>
      <c r="GS8" s="193"/>
      <c r="GU8"/>
    </row>
    <row r="9" spans="1:203" ht="15" customHeight="1">
      <c r="A9" s="330">
        <v>36800</v>
      </c>
      <c r="B9" s="148">
        <f>'p1'!F18</f>
        <v>0</v>
      </c>
      <c r="C9" s="149">
        <f>+'p1'!C18</f>
        <v>0</v>
      </c>
      <c r="D9" s="194">
        <f>'Transport Pos'!C5</f>
        <v>0</v>
      </c>
      <c r="E9" s="149">
        <f>'p1'!K18+EH9+'Transport Pos'!D5</f>
        <v>55.11</v>
      </c>
      <c r="F9" s="149">
        <f>'p1'!E18+CS9</f>
        <v>59.7</v>
      </c>
      <c r="G9" s="149">
        <f>'p1'!H18+'p1'!J18+DD9+'Spread Opt'!D9+'Transport Pos'!E5</f>
        <v>183.68260194763806</v>
      </c>
      <c r="H9" s="149">
        <f>'p1'!D18+DW9+'Transport Pos'!F5</f>
        <v>-38.020000000000003</v>
      </c>
      <c r="I9" s="149">
        <f>'p1'!I18+'p1'!AG18+DI9+'Spread Opt'!C9</f>
        <v>-40.590000000000003</v>
      </c>
      <c r="J9" s="149">
        <f>'p1'!M18+DL9</f>
        <v>-22.79</v>
      </c>
      <c r="K9" s="149">
        <f>'p1'!L18+'p1'!G18+EB9</f>
        <v>51.559999999999995</v>
      </c>
      <c r="L9" s="150">
        <f t="shared" si="93"/>
        <v>248.65260194763806</v>
      </c>
      <c r="M9" s="14"/>
      <c r="N9" s="148">
        <f>'p1'!O18+ET9</f>
        <v>9.14</v>
      </c>
      <c r="O9" s="149">
        <f>'p1'!N18+EO9</f>
        <v>-137.77000000000001</v>
      </c>
      <c r="P9" s="149">
        <f>'p1'!P18+EY9</f>
        <v>-60.74</v>
      </c>
      <c r="Q9" s="149">
        <f>'p1'!Z18</f>
        <v>-30.61</v>
      </c>
      <c r="R9" s="149">
        <f>'p1'!X18</f>
        <v>0</v>
      </c>
      <c r="S9" s="149">
        <f>'p1'!Y18+FE9</f>
        <v>30.613980523619617</v>
      </c>
      <c r="T9" s="149">
        <f>'p1'!AB18+FK9+'Transport Pos'!B5</f>
        <v>-107.15</v>
      </c>
      <c r="U9" s="149"/>
      <c r="V9" s="149">
        <f>'p1'!W18+FP9</f>
        <v>0</v>
      </c>
      <c r="W9" s="149">
        <f>'p1'!R18+FZ9</f>
        <v>30.61</v>
      </c>
      <c r="X9" s="149">
        <f>'p1'!S18+FU9</f>
        <v>91.84</v>
      </c>
      <c r="Y9" s="149"/>
      <c r="Z9" s="149"/>
      <c r="AA9" s="149"/>
      <c r="AB9" s="149"/>
      <c r="AC9" s="149"/>
      <c r="AD9" s="149"/>
      <c r="AE9" s="150">
        <f t="shared" si="3"/>
        <v>-174.06601947638038</v>
      </c>
      <c r="AF9" s="14"/>
      <c r="AG9" s="150">
        <f>GO9+'p1'!B18</f>
        <v>0</v>
      </c>
      <c r="AH9" s="191"/>
      <c r="AI9" s="150">
        <f>'p1'!AA18+BQ9+'Spread Opt'!E9+'Transport Pos'!G5</f>
        <v>-117.88</v>
      </c>
      <c r="AJ9" s="14"/>
      <c r="AK9" s="147">
        <v>36800</v>
      </c>
      <c r="AL9" s="198"/>
      <c r="AM9" s="189">
        <f t="shared" si="4"/>
        <v>0</v>
      </c>
      <c r="AN9" s="334"/>
      <c r="AO9" s="189">
        <f t="shared" si="5"/>
        <v>-22.960000000000008</v>
      </c>
      <c r="AP9" s="334"/>
      <c r="AQ9" s="508">
        <f t="shared" si="6"/>
        <v>154.80260194763804</v>
      </c>
      <c r="AR9" s="334"/>
      <c r="AS9" s="510">
        <f t="shared" si="7"/>
        <v>-63.38</v>
      </c>
      <c r="AT9" s="334"/>
      <c r="AU9" s="189">
        <f t="shared" si="8"/>
        <v>-9.1800000000000068</v>
      </c>
      <c r="AV9" s="334"/>
      <c r="AW9" s="189">
        <f t="shared" si="9"/>
        <v>59.282601947638028</v>
      </c>
      <c r="AX9" s="199"/>
      <c r="AY9"/>
      <c r="AZ9" s="217"/>
      <c r="BA9" s="206">
        <f t="shared" si="10"/>
        <v>3.9805236196173155E-3</v>
      </c>
      <c r="BB9" s="202"/>
      <c r="BC9" s="206">
        <f t="shared" si="11"/>
        <v>-107.15</v>
      </c>
      <c r="BD9" s="202"/>
      <c r="BE9" s="206">
        <f t="shared" si="12"/>
        <v>122.45</v>
      </c>
      <c r="BF9" s="202"/>
      <c r="BG9" s="206">
        <f t="shared" si="13"/>
        <v>0</v>
      </c>
      <c r="BH9" s="218"/>
      <c r="BI9" s="248"/>
      <c r="BJ9" s="308"/>
      <c r="BK9" s="306">
        <f>+AE9+L9</f>
        <v>74.586582471257685</v>
      </c>
      <c r="BL9" s="299"/>
      <c r="BM9" s="129"/>
      <c r="BN9" s="129"/>
      <c r="BO9" s="129"/>
      <c r="BP9" s="140">
        <f t="shared" si="14"/>
        <v>36800</v>
      </c>
      <c r="BQ9" s="141">
        <f t="shared" si="15"/>
        <v>0</v>
      </c>
      <c r="BR9" s="141"/>
      <c r="BS9" s="141"/>
      <c r="BT9" s="141"/>
      <c r="BU9" s="141"/>
      <c r="BV9" s="141"/>
      <c r="BW9" s="141"/>
      <c r="BY9" s="209">
        <f>'m1'!BL11</f>
        <v>0.98757406789432001</v>
      </c>
      <c r="BZ9" s="211">
        <f t="shared" si="16"/>
        <v>137.76658247125766</v>
      </c>
      <c r="CA9" s="142"/>
      <c r="CB9" s="142">
        <f t="shared" si="17"/>
        <v>0</v>
      </c>
      <c r="CC9"/>
      <c r="CD9" s="118">
        <f t="shared" si="18"/>
        <v>36800</v>
      </c>
      <c r="CE9" s="142">
        <f t="shared" si="19"/>
        <v>0</v>
      </c>
      <c r="CF9" s="142">
        <f t="shared" si="20"/>
        <v>0</v>
      </c>
      <c r="CG9" s="142">
        <f t="shared" si="21"/>
        <v>0</v>
      </c>
      <c r="CH9" s="142">
        <f t="shared" si="21"/>
        <v>0</v>
      </c>
      <c r="CI9" s="142">
        <f t="shared" si="21"/>
        <v>0</v>
      </c>
      <c r="CJ9" s="142">
        <f t="shared" si="21"/>
        <v>0</v>
      </c>
      <c r="CK9" s="142">
        <f t="shared" si="21"/>
        <v>0</v>
      </c>
      <c r="CL9" s="142">
        <f t="shared" si="21"/>
        <v>0</v>
      </c>
      <c r="CM9" s="142">
        <f t="shared" si="21"/>
        <v>0</v>
      </c>
      <c r="CN9" s="142">
        <f t="shared" si="21"/>
        <v>0</v>
      </c>
      <c r="CO9" s="142">
        <f t="shared" si="21"/>
        <v>0</v>
      </c>
      <c r="CP9" s="142">
        <f t="shared" si="22"/>
        <v>0</v>
      </c>
      <c r="CQ9" s="142">
        <f t="shared" si="23"/>
        <v>0</v>
      </c>
      <c r="CR9" s="142">
        <f t="shared" si="24"/>
        <v>0</v>
      </c>
      <c r="CS9" s="142">
        <f t="shared" si="25"/>
        <v>0</v>
      </c>
      <c r="CT9"/>
      <c r="CU9" s="118">
        <f t="shared" si="26"/>
        <v>36800</v>
      </c>
      <c r="CV9" s="142">
        <f t="shared" si="27"/>
        <v>0</v>
      </c>
      <c r="CW9" s="142">
        <f t="shared" si="27"/>
        <v>0</v>
      </c>
      <c r="CX9" s="142">
        <f t="shared" si="28"/>
        <v>0</v>
      </c>
      <c r="CY9" s="142">
        <f t="shared" si="28"/>
        <v>0</v>
      </c>
      <c r="CZ9" s="142">
        <f t="shared" si="28"/>
        <v>0</v>
      </c>
      <c r="DA9" s="142">
        <f t="shared" si="29"/>
        <v>0</v>
      </c>
      <c r="DB9" s="142">
        <f t="shared" si="29"/>
        <v>0</v>
      </c>
      <c r="DC9" s="142">
        <f t="shared" si="30"/>
        <v>-15.307398052361959</v>
      </c>
      <c r="DD9" s="142">
        <f t="shared" si="31"/>
        <v>-15.307398052361959</v>
      </c>
      <c r="DF9" s="118">
        <f t="shared" si="32"/>
        <v>36800</v>
      </c>
      <c r="DG9" s="142">
        <f t="shared" si="33"/>
        <v>0</v>
      </c>
      <c r="DH9" s="142">
        <f t="shared" si="34"/>
        <v>0</v>
      </c>
      <c r="DI9" s="142">
        <f t="shared" si="35"/>
        <v>0</v>
      </c>
      <c r="DJ9"/>
      <c r="DK9" s="118">
        <f t="shared" si="36"/>
        <v>36800</v>
      </c>
      <c r="DL9" s="142">
        <f t="shared" si="37"/>
        <v>0</v>
      </c>
      <c r="DM9" s="142">
        <f t="shared" si="38"/>
        <v>0</v>
      </c>
      <c r="DN9" s="142">
        <f t="shared" si="39"/>
        <v>0</v>
      </c>
      <c r="DP9" s="118">
        <f t="shared" si="40"/>
        <v>36800</v>
      </c>
      <c r="DQ9" s="142">
        <f t="shared" si="41"/>
        <v>0</v>
      </c>
      <c r="DR9" s="142">
        <f t="shared" si="41"/>
        <v>0</v>
      </c>
      <c r="DS9" s="142">
        <f t="shared" si="41"/>
        <v>0</v>
      </c>
      <c r="DT9" s="142">
        <f t="shared" si="41"/>
        <v>0</v>
      </c>
      <c r="DU9" s="142">
        <f t="shared" si="41"/>
        <v>0</v>
      </c>
      <c r="DV9" s="142">
        <f t="shared" si="42"/>
        <v>0</v>
      </c>
      <c r="DW9" s="142">
        <f t="shared" si="43"/>
        <v>0</v>
      </c>
      <c r="DX9"/>
      <c r="DY9" s="118">
        <f t="shared" si="44"/>
        <v>36800</v>
      </c>
      <c r="DZ9" s="142">
        <f t="shared" si="45"/>
        <v>0</v>
      </c>
      <c r="EA9" s="142">
        <f t="shared" si="46"/>
        <v>0</v>
      </c>
      <c r="EB9" s="142">
        <f t="shared" si="47"/>
        <v>0</v>
      </c>
      <c r="EC9" s="142"/>
      <c r="ED9" s="118">
        <f t="shared" si="48"/>
        <v>36800</v>
      </c>
      <c r="EE9" s="142">
        <f t="shared" si="49"/>
        <v>0</v>
      </c>
      <c r="EF9" s="142">
        <f t="shared" si="49"/>
        <v>0</v>
      </c>
      <c r="EG9" s="142">
        <f t="shared" si="50"/>
        <v>0</v>
      </c>
      <c r="EH9" s="142">
        <f t="shared" si="51"/>
        <v>0</v>
      </c>
      <c r="EI9" s="142"/>
      <c r="EJ9" s="118">
        <f t="shared" si="52"/>
        <v>36800</v>
      </c>
      <c r="EK9" s="142">
        <f t="shared" si="53"/>
        <v>0</v>
      </c>
      <c r="EL9" s="142">
        <f t="shared" si="54"/>
        <v>0</v>
      </c>
      <c r="EM9" s="142">
        <f t="shared" si="54"/>
        <v>0</v>
      </c>
      <c r="EN9" s="142">
        <f t="shared" si="54"/>
        <v>0</v>
      </c>
      <c r="EO9" s="142">
        <f t="shared" si="55"/>
        <v>0</v>
      </c>
      <c r="EP9"/>
      <c r="EQ9" s="118">
        <f t="shared" si="56"/>
        <v>36800</v>
      </c>
      <c r="ER9" s="142">
        <f t="shared" si="57"/>
        <v>0</v>
      </c>
      <c r="ES9" s="142">
        <f t="shared" si="58"/>
        <v>0</v>
      </c>
      <c r="ET9" s="142">
        <f t="shared" si="59"/>
        <v>0</v>
      </c>
      <c r="EU9"/>
      <c r="EV9" s="118">
        <f t="shared" si="60"/>
        <v>36800</v>
      </c>
      <c r="EW9" s="142">
        <f t="shared" si="61"/>
        <v>0</v>
      </c>
      <c r="EX9" s="142">
        <f t="shared" si="62"/>
        <v>0</v>
      </c>
      <c r="EY9" s="142">
        <f t="shared" si="63"/>
        <v>0</v>
      </c>
      <c r="EZ9" s="142"/>
      <c r="FA9" s="118">
        <f t="shared" si="64"/>
        <v>36800</v>
      </c>
      <c r="FB9" s="142">
        <f t="shared" si="65"/>
        <v>0</v>
      </c>
      <c r="FC9" s="142">
        <f t="shared" si="65"/>
        <v>0</v>
      </c>
      <c r="FD9" s="142">
        <f t="shared" si="66"/>
        <v>153.07398052361961</v>
      </c>
      <c r="FE9" s="142">
        <f t="shared" si="67"/>
        <v>153.07398052361961</v>
      </c>
      <c r="FF9"/>
      <c r="FG9" s="118">
        <f t="shared" si="68"/>
        <v>36800</v>
      </c>
      <c r="FH9" s="142">
        <f t="shared" si="69"/>
        <v>0</v>
      </c>
      <c r="FI9" s="142">
        <f t="shared" si="69"/>
        <v>0</v>
      </c>
      <c r="FJ9" s="142">
        <f t="shared" si="70"/>
        <v>0</v>
      </c>
      <c r="FK9" s="142">
        <f t="shared" si="71"/>
        <v>0</v>
      </c>
      <c r="FL9"/>
      <c r="FM9" s="118">
        <f t="shared" si="72"/>
        <v>36800</v>
      </c>
      <c r="FN9" s="142">
        <f t="shared" si="73"/>
        <v>0</v>
      </c>
      <c r="FO9" s="142">
        <f t="shared" si="74"/>
        <v>0</v>
      </c>
      <c r="FP9" s="142">
        <f t="shared" si="75"/>
        <v>0</v>
      </c>
      <c r="FR9" s="118">
        <f t="shared" si="76"/>
        <v>36800</v>
      </c>
      <c r="FS9" s="142">
        <f t="shared" si="77"/>
        <v>0</v>
      </c>
      <c r="FT9" s="142">
        <f t="shared" si="77"/>
        <v>0</v>
      </c>
      <c r="FU9" s="142">
        <f t="shared" si="78"/>
        <v>0</v>
      </c>
      <c r="FV9"/>
      <c r="FW9" s="118">
        <f t="shared" si="79"/>
        <v>36800</v>
      </c>
      <c r="FX9" s="142">
        <f t="shared" si="80"/>
        <v>0</v>
      </c>
      <c r="FY9" s="142">
        <f t="shared" si="81"/>
        <v>0</v>
      </c>
      <c r="FZ9" s="142">
        <f t="shared" si="82"/>
        <v>0</v>
      </c>
      <c r="GA9"/>
      <c r="GB9" s="118">
        <f t="shared" si="83"/>
        <v>36800</v>
      </c>
      <c r="GC9" s="142">
        <f t="shared" si="84"/>
        <v>0</v>
      </c>
      <c r="GD9" s="142">
        <f t="shared" si="85"/>
        <v>0</v>
      </c>
      <c r="GE9" s="142">
        <f t="shared" si="86"/>
        <v>0</v>
      </c>
      <c r="GF9"/>
      <c r="GG9" s="118">
        <f t="shared" si="87"/>
        <v>36800</v>
      </c>
      <c r="GH9" s="142">
        <f t="shared" si="88"/>
        <v>0</v>
      </c>
      <c r="GI9" s="142">
        <f t="shared" si="88"/>
        <v>0</v>
      </c>
      <c r="GJ9" s="142">
        <f t="shared" si="89"/>
        <v>0</v>
      </c>
      <c r="GL9" s="118">
        <f t="shared" si="90"/>
        <v>36800</v>
      </c>
      <c r="GM9" s="142">
        <f t="shared" si="91"/>
        <v>0</v>
      </c>
      <c r="GN9" s="142">
        <f t="shared" si="91"/>
        <v>0</v>
      </c>
      <c r="GO9" s="142">
        <f t="shared" si="92"/>
        <v>0</v>
      </c>
      <c r="GQ9" s="144"/>
      <c r="GR9" s="145"/>
      <c r="GS9" s="193"/>
      <c r="GU9"/>
    </row>
    <row r="10" spans="1:203" ht="15" customHeight="1">
      <c r="A10" s="328">
        <v>36831</v>
      </c>
      <c r="B10" s="137">
        <f>'p1'!F19+GJ10</f>
        <v>-29.46</v>
      </c>
      <c r="C10" s="138">
        <f>+'p1'!C19</f>
        <v>-35.619999999999997</v>
      </c>
      <c r="D10" s="192">
        <f>'Transport Pos'!C6</f>
        <v>63.228615365922373</v>
      </c>
      <c r="E10" s="145">
        <f>'p1'!K19+EH10+'Transport Pos'!D6</f>
        <v>-80.411006710194499</v>
      </c>
      <c r="F10" s="138">
        <f>'p1'!E19+CS10</f>
        <v>334.58</v>
      </c>
      <c r="G10" s="145">
        <f>'p1'!H19+'p1'!J19+DD10+'Spread Opt'!D10+'Transport Pos'!E6</f>
        <v>-136.39269750856926</v>
      </c>
      <c r="H10" s="138">
        <f>'p1'!D19+DW10+'Transport Pos'!F6</f>
        <v>25.143927483557466</v>
      </c>
      <c r="I10" s="145">
        <f>'p1'!I19+'p1'!AG19+DI10+'Spread Opt'!C10</f>
        <v>20.189589147569023</v>
      </c>
      <c r="J10" s="138">
        <f>'p1'!M19+DL10</f>
        <v>9.9700000000000006</v>
      </c>
      <c r="K10" s="138">
        <f>'p1'!L19+'p1'!G19+EB10</f>
        <v>121</v>
      </c>
      <c r="L10" s="139">
        <f t="shared" si="93"/>
        <v>294.07981241236268</v>
      </c>
      <c r="M10" s="14"/>
      <c r="N10" s="137">
        <f>'p1'!O19+ET10</f>
        <v>-12.27</v>
      </c>
      <c r="O10" s="138">
        <f>'p1'!N19+EO10</f>
        <v>-117.82</v>
      </c>
      <c r="P10" s="138">
        <f>'p1'!P19+EY10</f>
        <v>-8.84</v>
      </c>
      <c r="Q10" s="138">
        <f>'p1'!Z19</f>
        <v>0</v>
      </c>
      <c r="R10" s="138">
        <f>'p1'!X19</f>
        <v>29.46</v>
      </c>
      <c r="S10" s="138">
        <f>'p1'!Y19+FE10</f>
        <v>-58.91</v>
      </c>
      <c r="T10" s="138">
        <f>'p1'!AB19+FK10+'Transport Pos'!B6</f>
        <v>-181.79714799749303</v>
      </c>
      <c r="U10" s="138">
        <f>'p1'!U19</f>
        <v>29.46</v>
      </c>
      <c r="V10" s="138">
        <f>'p1'!W19+FP10</f>
        <v>0</v>
      </c>
      <c r="W10" s="138">
        <f>'p1'!R19+FZ10</f>
        <v>29.46</v>
      </c>
      <c r="X10" s="138">
        <f>'p1'!S19+FU10</f>
        <v>0</v>
      </c>
      <c r="Y10" s="138">
        <f>'p1'!V19+'p1'!AC19+GE10</f>
        <v>0</v>
      </c>
      <c r="Z10" s="138"/>
      <c r="AA10" s="138"/>
      <c r="AB10" s="138"/>
      <c r="AC10" s="138"/>
      <c r="AD10" s="192"/>
      <c r="AE10" s="139">
        <f t="shared" si="3"/>
        <v>-291.25714799749306</v>
      </c>
      <c r="AF10" s="14"/>
      <c r="AG10" s="139">
        <f>GO10+'p1'!B19</f>
        <v>0.77</v>
      </c>
      <c r="AH10" s="191"/>
      <c r="AI10" s="139">
        <f>'p1'!AA19+BQ10+'Spread Opt'!E10+'Transport Pos'!G6</f>
        <v>-0.19517111342000781</v>
      </c>
      <c r="AJ10" s="14"/>
      <c r="AK10" s="136">
        <v>36831</v>
      </c>
      <c r="AL10" s="198"/>
      <c r="AM10" s="188">
        <f t="shared" si="4"/>
        <v>-1.8513846340776254</v>
      </c>
      <c r="AN10" s="519">
        <f>+AN12+AN22</f>
        <v>-2.670334678850935</v>
      </c>
      <c r="AO10" s="188">
        <f t="shared" si="5"/>
        <v>136.34899328980549</v>
      </c>
      <c r="AP10" s="519">
        <f>+AP12+AP22</f>
        <v>-259.80282984194145</v>
      </c>
      <c r="AQ10" s="509">
        <f t="shared" si="6"/>
        <v>-123.51877002501179</v>
      </c>
      <c r="AR10" s="519">
        <f>+AR12+AR22</f>
        <v>-221.69227420865332</v>
      </c>
      <c r="AS10" s="511">
        <f t="shared" si="7"/>
        <v>30.159589147569022</v>
      </c>
      <c r="AT10" s="519">
        <f>+AT12+AT22</f>
        <v>-16.024092092897746</v>
      </c>
      <c r="AU10" s="188">
        <f t="shared" si="8"/>
        <v>112.16</v>
      </c>
      <c r="AV10" s="519">
        <f>+AV12+AV22</f>
        <v>214.78000000000009</v>
      </c>
      <c r="AW10" s="188">
        <f t="shared" si="9"/>
        <v>155.14981241236273</v>
      </c>
      <c r="AX10" s="519">
        <f>+AX12+AX22</f>
        <v>-282.73919614349245</v>
      </c>
      <c r="AY10"/>
      <c r="AZ10" s="217"/>
      <c r="BA10" s="203">
        <f t="shared" si="10"/>
        <v>-29.449999999999996</v>
      </c>
      <c r="BB10" s="202"/>
      <c r="BC10" s="203">
        <f t="shared" si="11"/>
        <v>-152.33714799749302</v>
      </c>
      <c r="BD10" s="202"/>
      <c r="BE10" s="203">
        <f t="shared" si="12"/>
        <v>29.46</v>
      </c>
      <c r="BF10" s="202"/>
      <c r="BG10" s="203">
        <f t="shared" ref="BG10:BG33" si="94">SUM(AB10:AD10)</f>
        <v>0</v>
      </c>
      <c r="BH10" s="218"/>
      <c r="BI10" s="248"/>
      <c r="BJ10" s="308"/>
      <c r="BK10" s="304">
        <f t="shared" ref="BK10:BK33" si="95">+AE10+L10</f>
        <v>2.8226644148696209</v>
      </c>
      <c r="BL10" s="524">
        <f>+BL12+BL22</f>
        <v>75.708849671392642</v>
      </c>
      <c r="BM10" s="129"/>
      <c r="BN10" s="129"/>
      <c r="BO10" s="129"/>
      <c r="BP10" s="140">
        <f t="shared" si="14"/>
        <v>36831</v>
      </c>
      <c r="BQ10" s="141">
        <f t="shared" si="15"/>
        <v>0</v>
      </c>
      <c r="BR10" s="141"/>
      <c r="BS10" s="141"/>
      <c r="BT10" s="141"/>
      <c r="BU10" s="141"/>
      <c r="BV10" s="141"/>
      <c r="BW10" s="141"/>
      <c r="BY10" s="209">
        <f>'m1'!BL12</f>
        <v>0.98186120408310629</v>
      </c>
      <c r="BZ10" s="211">
        <f t="shared" si="16"/>
        <v>0</v>
      </c>
      <c r="CA10" s="142"/>
      <c r="CB10" s="142">
        <f t="shared" si="17"/>
        <v>0</v>
      </c>
      <c r="CC10"/>
      <c r="CD10" s="118">
        <f t="shared" si="18"/>
        <v>36831</v>
      </c>
      <c r="CE10" s="142">
        <f t="shared" si="19"/>
        <v>0</v>
      </c>
      <c r="CF10" s="142">
        <f t="shared" si="20"/>
        <v>0</v>
      </c>
      <c r="CG10" s="142">
        <f t="shared" si="21"/>
        <v>0</v>
      </c>
      <c r="CH10" s="142">
        <f t="shared" si="21"/>
        <v>0</v>
      </c>
      <c r="CI10" s="142">
        <f t="shared" si="21"/>
        <v>0</v>
      </c>
      <c r="CJ10" s="142">
        <f t="shared" si="21"/>
        <v>0</v>
      </c>
      <c r="CK10" s="142">
        <f t="shared" si="21"/>
        <v>0</v>
      </c>
      <c r="CL10" s="142">
        <f t="shared" si="21"/>
        <v>0</v>
      </c>
      <c r="CM10" s="142">
        <f t="shared" si="21"/>
        <v>0</v>
      </c>
      <c r="CN10" s="142">
        <f t="shared" si="21"/>
        <v>0</v>
      </c>
      <c r="CO10" s="142">
        <f t="shared" si="21"/>
        <v>0</v>
      </c>
      <c r="CP10" s="142">
        <f t="shared" si="22"/>
        <v>0</v>
      </c>
      <c r="CQ10" s="142">
        <f t="shared" si="23"/>
        <v>0</v>
      </c>
      <c r="CR10" s="142">
        <f t="shared" si="24"/>
        <v>0</v>
      </c>
      <c r="CS10" s="142">
        <f t="shared" si="25"/>
        <v>0</v>
      </c>
      <c r="CT10"/>
      <c r="CU10" s="118">
        <f t="shared" si="26"/>
        <v>36831</v>
      </c>
      <c r="CV10" s="142">
        <f t="shared" si="27"/>
        <v>0</v>
      </c>
      <c r="CW10" s="142">
        <f t="shared" si="27"/>
        <v>0</v>
      </c>
      <c r="CX10" s="142">
        <f t="shared" si="28"/>
        <v>0</v>
      </c>
      <c r="CY10" s="142">
        <f t="shared" si="28"/>
        <v>0</v>
      </c>
      <c r="CZ10" s="142">
        <f t="shared" si="28"/>
        <v>0</v>
      </c>
      <c r="DA10" s="142">
        <f t="shared" si="29"/>
        <v>0</v>
      </c>
      <c r="DB10" s="142">
        <f t="shared" si="29"/>
        <v>0</v>
      </c>
      <c r="DC10" s="142">
        <f t="shared" si="30"/>
        <v>0</v>
      </c>
      <c r="DD10" s="142">
        <f t="shared" si="31"/>
        <v>0</v>
      </c>
      <c r="DF10" s="118">
        <f t="shared" si="32"/>
        <v>36831</v>
      </c>
      <c r="DG10" s="142">
        <f t="shared" si="33"/>
        <v>0</v>
      </c>
      <c r="DH10" s="142">
        <f t="shared" si="34"/>
        <v>0</v>
      </c>
      <c r="DI10" s="142">
        <f t="shared" si="35"/>
        <v>0</v>
      </c>
      <c r="DJ10"/>
      <c r="DK10" s="118">
        <f t="shared" si="36"/>
        <v>36831</v>
      </c>
      <c r="DL10" s="142">
        <f t="shared" si="37"/>
        <v>0</v>
      </c>
      <c r="DM10" s="142">
        <f t="shared" si="38"/>
        <v>0</v>
      </c>
      <c r="DN10" s="142">
        <f t="shared" si="39"/>
        <v>0</v>
      </c>
      <c r="DP10" s="118">
        <f t="shared" si="40"/>
        <v>36831</v>
      </c>
      <c r="DQ10" s="142">
        <f t="shared" si="41"/>
        <v>0</v>
      </c>
      <c r="DR10" s="142">
        <f t="shared" si="41"/>
        <v>0</v>
      </c>
      <c r="DS10" s="142">
        <f t="shared" si="41"/>
        <v>0</v>
      </c>
      <c r="DT10" s="142">
        <f t="shared" si="41"/>
        <v>0</v>
      </c>
      <c r="DU10" s="142">
        <f t="shared" si="41"/>
        <v>0</v>
      </c>
      <c r="DV10" s="142">
        <f t="shared" si="42"/>
        <v>0</v>
      </c>
      <c r="DW10" s="142">
        <f t="shared" si="43"/>
        <v>0</v>
      </c>
      <c r="DX10"/>
      <c r="DY10" s="118">
        <f t="shared" si="44"/>
        <v>36831</v>
      </c>
      <c r="DZ10" s="142">
        <f t="shared" si="45"/>
        <v>0</v>
      </c>
      <c r="EA10" s="142">
        <f t="shared" si="46"/>
        <v>0</v>
      </c>
      <c r="EB10" s="142">
        <f t="shared" si="47"/>
        <v>0</v>
      </c>
      <c r="EC10" s="142"/>
      <c r="ED10" s="118">
        <f t="shared" si="48"/>
        <v>36831</v>
      </c>
      <c r="EE10" s="142">
        <f t="shared" si="49"/>
        <v>0</v>
      </c>
      <c r="EF10" s="142">
        <f t="shared" si="49"/>
        <v>0</v>
      </c>
      <c r="EG10" s="142">
        <f t="shared" si="50"/>
        <v>0</v>
      </c>
      <c r="EH10" s="142">
        <f t="shared" si="51"/>
        <v>0</v>
      </c>
      <c r="EI10" s="142"/>
      <c r="EJ10" s="118">
        <f t="shared" si="52"/>
        <v>36831</v>
      </c>
      <c r="EK10" s="142">
        <f t="shared" si="53"/>
        <v>0</v>
      </c>
      <c r="EL10" s="142">
        <f t="shared" si="54"/>
        <v>0</v>
      </c>
      <c r="EM10" s="142">
        <f t="shared" si="54"/>
        <v>0</v>
      </c>
      <c r="EN10" s="142">
        <f t="shared" si="54"/>
        <v>0</v>
      </c>
      <c r="EO10" s="142">
        <f t="shared" si="55"/>
        <v>0</v>
      </c>
      <c r="EP10"/>
      <c r="EQ10" s="118">
        <f t="shared" si="56"/>
        <v>36831</v>
      </c>
      <c r="ER10" s="142">
        <f t="shared" si="57"/>
        <v>0</v>
      </c>
      <c r="ES10" s="142">
        <f t="shared" si="58"/>
        <v>0</v>
      </c>
      <c r="ET10" s="142">
        <f t="shared" si="59"/>
        <v>0</v>
      </c>
      <c r="EU10"/>
      <c r="EV10" s="118">
        <f t="shared" si="60"/>
        <v>36831</v>
      </c>
      <c r="EW10" s="142">
        <f t="shared" si="61"/>
        <v>0</v>
      </c>
      <c r="EX10" s="142">
        <f t="shared" si="62"/>
        <v>0</v>
      </c>
      <c r="EY10" s="142">
        <f t="shared" si="63"/>
        <v>0</v>
      </c>
      <c r="EZ10" s="142"/>
      <c r="FA10" s="118">
        <f t="shared" si="64"/>
        <v>36831</v>
      </c>
      <c r="FB10" s="142">
        <f t="shared" si="65"/>
        <v>0</v>
      </c>
      <c r="FC10" s="142">
        <f t="shared" si="65"/>
        <v>0</v>
      </c>
      <c r="FD10" s="142">
        <f t="shared" si="66"/>
        <v>0</v>
      </c>
      <c r="FE10" s="142">
        <f t="shared" si="67"/>
        <v>0</v>
      </c>
      <c r="FF10"/>
      <c r="FG10" s="118">
        <f t="shared" si="68"/>
        <v>36831</v>
      </c>
      <c r="FH10" s="142">
        <f t="shared" si="69"/>
        <v>0</v>
      </c>
      <c r="FI10" s="142">
        <f t="shared" si="69"/>
        <v>0</v>
      </c>
      <c r="FJ10" s="142">
        <f t="shared" si="70"/>
        <v>0</v>
      </c>
      <c r="FK10" s="142">
        <f t="shared" si="71"/>
        <v>0</v>
      </c>
      <c r="FL10"/>
      <c r="FM10" s="118">
        <f t="shared" si="72"/>
        <v>36831</v>
      </c>
      <c r="FN10" s="142">
        <f t="shared" si="73"/>
        <v>0</v>
      </c>
      <c r="FO10" s="142">
        <f t="shared" si="74"/>
        <v>0</v>
      </c>
      <c r="FP10" s="142">
        <f t="shared" si="75"/>
        <v>0</v>
      </c>
      <c r="FR10" s="118">
        <f t="shared" si="76"/>
        <v>36831</v>
      </c>
      <c r="FS10" s="142">
        <f t="shared" si="77"/>
        <v>0</v>
      </c>
      <c r="FT10" s="142">
        <f t="shared" si="77"/>
        <v>0</v>
      </c>
      <c r="FU10" s="142">
        <f t="shared" si="78"/>
        <v>0</v>
      </c>
      <c r="FV10"/>
      <c r="FW10" s="118">
        <f t="shared" si="79"/>
        <v>36831</v>
      </c>
      <c r="FX10" s="142">
        <f t="shared" si="80"/>
        <v>0</v>
      </c>
      <c r="FY10" s="142">
        <f t="shared" si="81"/>
        <v>0</v>
      </c>
      <c r="FZ10" s="142">
        <f t="shared" si="82"/>
        <v>0</v>
      </c>
      <c r="GA10"/>
      <c r="GB10" s="118">
        <f t="shared" si="83"/>
        <v>36831</v>
      </c>
      <c r="GC10" s="142">
        <f t="shared" si="84"/>
        <v>0</v>
      </c>
      <c r="GD10" s="142">
        <f t="shared" si="85"/>
        <v>0</v>
      </c>
      <c r="GE10" s="142">
        <f t="shared" si="86"/>
        <v>0</v>
      </c>
      <c r="GF10"/>
      <c r="GG10" s="118">
        <f t="shared" si="87"/>
        <v>36831</v>
      </c>
      <c r="GH10" s="142">
        <f t="shared" si="88"/>
        <v>0</v>
      </c>
      <c r="GI10" s="142">
        <f t="shared" si="88"/>
        <v>0</v>
      </c>
      <c r="GJ10" s="142">
        <f t="shared" si="89"/>
        <v>0</v>
      </c>
      <c r="GL10" s="118">
        <f t="shared" si="90"/>
        <v>36831</v>
      </c>
      <c r="GM10" s="142">
        <f t="shared" si="91"/>
        <v>0</v>
      </c>
      <c r="GN10" s="142">
        <f t="shared" si="91"/>
        <v>0</v>
      </c>
      <c r="GO10" s="142">
        <f t="shared" si="92"/>
        <v>0</v>
      </c>
      <c r="GQ10" s="587"/>
      <c r="GR10" s="582"/>
      <c r="GS10" s="331"/>
      <c r="GU10"/>
    </row>
    <row r="11" spans="1:203" ht="15" customHeight="1">
      <c r="A11" s="329">
        <v>36861</v>
      </c>
      <c r="B11" s="144">
        <f>'p1'!F20+GJ11</f>
        <v>-30.27</v>
      </c>
      <c r="C11" s="145">
        <f>+'p1'!C20</f>
        <v>-36.6</v>
      </c>
      <c r="D11" s="193">
        <f>'Transport Pos'!C7</f>
        <v>61.029990072868266</v>
      </c>
      <c r="E11" s="145">
        <f>'p1'!K20+EH11+'Transport Pos'!D7</f>
        <v>-139.15922819109335</v>
      </c>
      <c r="F11" s="145">
        <f>'p1'!E20+CS11</f>
        <v>118.59</v>
      </c>
      <c r="G11" s="145">
        <f>'p1'!H20+'p1'!J20+DD11+'Spread Opt'!D11+'Transport Pos'!E7</f>
        <v>-71.4620667496729</v>
      </c>
      <c r="H11" s="145">
        <f>'p1'!D20+DW11+'Transport Pos'!F7</f>
        <v>53.556314014645693</v>
      </c>
      <c r="I11" s="145">
        <f>'p1'!I20+'p1'!AG20+DI11+'Spread Opt'!C11</f>
        <v>20.772577394210778</v>
      </c>
      <c r="J11" s="145">
        <f>'p1'!M20+DL11</f>
        <v>10.24</v>
      </c>
      <c r="K11" s="145">
        <f>'p1'!L20+'p1'!G20+EB11</f>
        <v>124.33</v>
      </c>
      <c r="L11" s="146">
        <f t="shared" si="93"/>
        <v>116.86759646809023</v>
      </c>
      <c r="M11" s="14"/>
      <c r="N11" s="144">
        <f>'p1'!O20+ET11</f>
        <v>-12.2</v>
      </c>
      <c r="O11" s="145">
        <f>'p1'!N20+EO11</f>
        <v>-121.07</v>
      </c>
      <c r="P11" s="145">
        <f>'p1'!P20+EY11</f>
        <v>-9.08</v>
      </c>
      <c r="Q11" s="145">
        <f>'p1'!Z20</f>
        <v>0</v>
      </c>
      <c r="R11" s="145">
        <f>'p1'!X20</f>
        <v>30.27</v>
      </c>
      <c r="S11" s="145">
        <f>'p1'!Y20+FE11</f>
        <v>-60.54</v>
      </c>
      <c r="T11" s="145">
        <f>'p1'!AB20+FK11+'Transport Pos'!B7</f>
        <v>-31.482494255659486</v>
      </c>
      <c r="U11" s="145">
        <f>'p1'!U20</f>
        <v>30.27</v>
      </c>
      <c r="V11" s="145">
        <f>'p1'!W20+FP11</f>
        <v>0</v>
      </c>
      <c r="W11" s="145">
        <f>'p1'!R20+FZ11</f>
        <v>30.27</v>
      </c>
      <c r="X11" s="145">
        <f>'p1'!S20+FU11</f>
        <v>0</v>
      </c>
      <c r="Y11" s="145">
        <f>'p1'!V20+'p1'!AC20+GE11</f>
        <v>0</v>
      </c>
      <c r="Z11" s="145"/>
      <c r="AA11" s="145"/>
      <c r="AB11" s="145"/>
      <c r="AC11" s="145"/>
      <c r="AD11" s="193"/>
      <c r="AE11" s="146">
        <f t="shared" si="3"/>
        <v>-143.56249425565946</v>
      </c>
      <c r="AF11" s="14"/>
      <c r="AG11" s="146">
        <f>GO11+'p1'!B20</f>
        <v>0.79</v>
      </c>
      <c r="AH11" s="191"/>
      <c r="AI11" s="146">
        <f>'p1'!AA20+BQ11+'Spread Opt'!E11+'Transport Pos'!G7</f>
        <v>0.26069486742228065</v>
      </c>
      <c r="AJ11" s="14"/>
      <c r="AK11" s="143">
        <v>36861</v>
      </c>
      <c r="AL11" s="198"/>
      <c r="AM11" s="189">
        <f t="shared" si="4"/>
        <v>-5.8400099271317387</v>
      </c>
      <c r="AN11" s="334"/>
      <c r="AO11" s="189">
        <f t="shared" si="5"/>
        <v>-141.63922819109334</v>
      </c>
      <c r="AP11" s="334"/>
      <c r="AQ11" s="508">
        <f t="shared" si="6"/>
        <v>-30.105752735027206</v>
      </c>
      <c r="AR11" s="334"/>
      <c r="AS11" s="510">
        <f t="shared" si="7"/>
        <v>31.01257739421078</v>
      </c>
      <c r="AT11" s="334"/>
      <c r="AU11" s="189">
        <f t="shared" si="8"/>
        <v>115.25</v>
      </c>
      <c r="AV11" s="334"/>
      <c r="AW11" s="189">
        <f t="shared" si="9"/>
        <v>-25.482403531909767</v>
      </c>
      <c r="AX11" s="334"/>
      <c r="AY11"/>
      <c r="AZ11" s="217"/>
      <c r="BA11" s="204">
        <f t="shared" si="10"/>
        <v>-30.27</v>
      </c>
      <c r="BB11" s="202"/>
      <c r="BC11" s="204">
        <f t="shared" si="11"/>
        <v>-1.212494255659486</v>
      </c>
      <c r="BD11" s="202"/>
      <c r="BE11" s="204">
        <f t="shared" si="12"/>
        <v>30.27</v>
      </c>
      <c r="BF11" s="202"/>
      <c r="BG11" s="204">
        <f t="shared" si="94"/>
        <v>0</v>
      </c>
      <c r="BH11" s="218"/>
      <c r="BI11" s="248"/>
      <c r="BJ11" s="308"/>
      <c r="BK11" s="305">
        <f t="shared" si="95"/>
        <v>-26.694897787569232</v>
      </c>
      <c r="BL11" s="525"/>
      <c r="BM11" s="129"/>
      <c r="BN11" s="129"/>
      <c r="BO11" s="129"/>
      <c r="BP11" s="140">
        <f t="shared" si="14"/>
        <v>36861</v>
      </c>
      <c r="BQ11" s="141">
        <f t="shared" si="15"/>
        <v>0</v>
      </c>
      <c r="BR11" s="141"/>
      <c r="BS11" s="141"/>
      <c r="BT11" s="141"/>
      <c r="BU11" s="141"/>
      <c r="BV11" s="141"/>
      <c r="BW11" s="141"/>
      <c r="BY11" s="209">
        <f>'m1'!BL13</f>
        <v>0.97638880079110779</v>
      </c>
      <c r="BZ11" s="211">
        <f t="shared" si="16"/>
        <v>0</v>
      </c>
      <c r="CA11" s="142"/>
      <c r="CB11" s="142">
        <f t="shared" si="17"/>
        <v>0</v>
      </c>
      <c r="CC11"/>
      <c r="CD11" s="118">
        <f t="shared" si="18"/>
        <v>36861</v>
      </c>
      <c r="CE11" s="142">
        <f t="shared" si="19"/>
        <v>0</v>
      </c>
      <c r="CF11" s="142">
        <f t="shared" si="20"/>
        <v>0</v>
      </c>
      <c r="CG11" s="142">
        <f t="shared" si="21"/>
        <v>0</v>
      </c>
      <c r="CH11" s="142">
        <f t="shared" si="21"/>
        <v>0</v>
      </c>
      <c r="CI11" s="142">
        <f t="shared" si="21"/>
        <v>0</v>
      </c>
      <c r="CJ11" s="142">
        <f t="shared" si="21"/>
        <v>0</v>
      </c>
      <c r="CK11" s="142">
        <f t="shared" si="21"/>
        <v>0</v>
      </c>
      <c r="CL11" s="142">
        <f t="shared" si="21"/>
        <v>0</v>
      </c>
      <c r="CM11" s="142">
        <f t="shared" si="21"/>
        <v>0</v>
      </c>
      <c r="CN11" s="142">
        <f t="shared" si="21"/>
        <v>0</v>
      </c>
      <c r="CO11" s="142">
        <f t="shared" si="21"/>
        <v>0</v>
      </c>
      <c r="CP11" s="142">
        <f t="shared" si="22"/>
        <v>0</v>
      </c>
      <c r="CQ11" s="142">
        <f t="shared" si="23"/>
        <v>0</v>
      </c>
      <c r="CR11" s="142">
        <f t="shared" si="24"/>
        <v>0</v>
      </c>
      <c r="CS11" s="142">
        <f t="shared" si="25"/>
        <v>0</v>
      </c>
      <c r="CT11"/>
      <c r="CU11" s="118">
        <f t="shared" si="26"/>
        <v>36861</v>
      </c>
      <c r="CV11" s="142">
        <f t="shared" si="27"/>
        <v>0</v>
      </c>
      <c r="CW11" s="142">
        <f t="shared" si="27"/>
        <v>0</v>
      </c>
      <c r="CX11" s="142">
        <f t="shared" si="28"/>
        <v>0</v>
      </c>
      <c r="CY11" s="142">
        <f t="shared" si="28"/>
        <v>0</v>
      </c>
      <c r="CZ11" s="142">
        <f t="shared" si="28"/>
        <v>0</v>
      </c>
      <c r="DA11" s="142">
        <f t="shared" si="29"/>
        <v>0</v>
      </c>
      <c r="DB11" s="142">
        <f t="shared" si="29"/>
        <v>0</v>
      </c>
      <c r="DC11" s="142">
        <f t="shared" si="30"/>
        <v>0</v>
      </c>
      <c r="DD11" s="142">
        <f t="shared" si="31"/>
        <v>0</v>
      </c>
      <c r="DF11" s="118">
        <f t="shared" si="32"/>
        <v>36861</v>
      </c>
      <c r="DG11" s="142">
        <f t="shared" si="33"/>
        <v>0</v>
      </c>
      <c r="DH11" s="142">
        <f t="shared" si="34"/>
        <v>0</v>
      </c>
      <c r="DI11" s="142">
        <f t="shared" si="35"/>
        <v>0</v>
      </c>
      <c r="DJ11"/>
      <c r="DK11" s="118">
        <f t="shared" si="36"/>
        <v>36861</v>
      </c>
      <c r="DL11" s="142">
        <f t="shared" si="37"/>
        <v>0</v>
      </c>
      <c r="DM11" s="142">
        <f t="shared" si="38"/>
        <v>0</v>
      </c>
      <c r="DN11" s="142">
        <f t="shared" si="39"/>
        <v>0</v>
      </c>
      <c r="DP11" s="118">
        <f t="shared" si="40"/>
        <v>36861</v>
      </c>
      <c r="DQ11" s="142">
        <f t="shared" si="41"/>
        <v>0</v>
      </c>
      <c r="DR11" s="142">
        <f t="shared" si="41"/>
        <v>0</v>
      </c>
      <c r="DS11" s="142">
        <f t="shared" si="41"/>
        <v>0</v>
      </c>
      <c r="DT11" s="142">
        <f t="shared" si="41"/>
        <v>0</v>
      </c>
      <c r="DU11" s="142">
        <f t="shared" si="41"/>
        <v>0</v>
      </c>
      <c r="DV11" s="142">
        <f t="shared" si="42"/>
        <v>0</v>
      </c>
      <c r="DW11" s="142">
        <f t="shared" si="43"/>
        <v>0</v>
      </c>
      <c r="DX11"/>
      <c r="DY11" s="118">
        <f t="shared" si="44"/>
        <v>36861</v>
      </c>
      <c r="DZ11" s="142">
        <f t="shared" si="45"/>
        <v>0</v>
      </c>
      <c r="EA11" s="142">
        <f t="shared" si="46"/>
        <v>0</v>
      </c>
      <c r="EB11" s="142">
        <f t="shared" si="47"/>
        <v>0</v>
      </c>
      <c r="EC11" s="142"/>
      <c r="ED11" s="118">
        <f t="shared" si="48"/>
        <v>36861</v>
      </c>
      <c r="EE11" s="142">
        <f t="shared" si="49"/>
        <v>0</v>
      </c>
      <c r="EF11" s="142">
        <f t="shared" si="49"/>
        <v>0</v>
      </c>
      <c r="EG11" s="142">
        <f t="shared" si="50"/>
        <v>0</v>
      </c>
      <c r="EH11" s="142">
        <f t="shared" si="51"/>
        <v>0</v>
      </c>
      <c r="EI11" s="142"/>
      <c r="EJ11" s="118">
        <f t="shared" si="52"/>
        <v>36861</v>
      </c>
      <c r="EK11" s="142">
        <f t="shared" si="53"/>
        <v>0</v>
      </c>
      <c r="EL11" s="142">
        <f t="shared" si="54"/>
        <v>0</v>
      </c>
      <c r="EM11" s="142">
        <f t="shared" si="54"/>
        <v>0</v>
      </c>
      <c r="EN11" s="142">
        <f t="shared" si="54"/>
        <v>0</v>
      </c>
      <c r="EO11" s="142">
        <f t="shared" si="55"/>
        <v>0</v>
      </c>
      <c r="EP11"/>
      <c r="EQ11" s="118">
        <f t="shared" si="56"/>
        <v>36861</v>
      </c>
      <c r="ER11" s="142">
        <f t="shared" si="57"/>
        <v>0</v>
      </c>
      <c r="ES11" s="142">
        <f t="shared" si="58"/>
        <v>0</v>
      </c>
      <c r="ET11" s="142">
        <f t="shared" si="59"/>
        <v>0</v>
      </c>
      <c r="EU11"/>
      <c r="EV11" s="118">
        <f t="shared" si="60"/>
        <v>36861</v>
      </c>
      <c r="EW11" s="142">
        <f t="shared" si="61"/>
        <v>0</v>
      </c>
      <c r="EX11" s="142">
        <f t="shared" si="62"/>
        <v>0</v>
      </c>
      <c r="EY11" s="142">
        <f t="shared" si="63"/>
        <v>0</v>
      </c>
      <c r="EZ11" s="142"/>
      <c r="FA11" s="118">
        <f t="shared" si="64"/>
        <v>36861</v>
      </c>
      <c r="FB11" s="142">
        <f t="shared" si="65"/>
        <v>0</v>
      </c>
      <c r="FC11" s="142">
        <f t="shared" si="65"/>
        <v>0</v>
      </c>
      <c r="FD11" s="142">
        <f t="shared" si="66"/>
        <v>0</v>
      </c>
      <c r="FE11" s="142">
        <f t="shared" si="67"/>
        <v>0</v>
      </c>
      <c r="FF11"/>
      <c r="FG11" s="118">
        <f t="shared" si="68"/>
        <v>36861</v>
      </c>
      <c r="FH11" s="142">
        <f t="shared" si="69"/>
        <v>0</v>
      </c>
      <c r="FI11" s="142">
        <f t="shared" si="69"/>
        <v>0</v>
      </c>
      <c r="FJ11" s="142">
        <f t="shared" si="70"/>
        <v>0</v>
      </c>
      <c r="FK11" s="142">
        <f t="shared" si="71"/>
        <v>0</v>
      </c>
      <c r="FL11"/>
      <c r="FM11" s="118">
        <f t="shared" si="72"/>
        <v>36861</v>
      </c>
      <c r="FN11" s="142">
        <f t="shared" si="73"/>
        <v>0</v>
      </c>
      <c r="FO11" s="142">
        <f t="shared" si="74"/>
        <v>0</v>
      </c>
      <c r="FP11" s="142">
        <f t="shared" si="75"/>
        <v>0</v>
      </c>
      <c r="FR11" s="118">
        <f t="shared" si="76"/>
        <v>36861</v>
      </c>
      <c r="FS11" s="142">
        <f t="shared" si="77"/>
        <v>0</v>
      </c>
      <c r="FT11" s="142">
        <f t="shared" si="77"/>
        <v>0</v>
      </c>
      <c r="FU11" s="142">
        <f t="shared" si="78"/>
        <v>0</v>
      </c>
      <c r="FV11"/>
      <c r="FW11" s="118">
        <f t="shared" si="79"/>
        <v>36861</v>
      </c>
      <c r="FX11" s="142">
        <f t="shared" si="80"/>
        <v>0</v>
      </c>
      <c r="FY11" s="142">
        <f t="shared" si="81"/>
        <v>0</v>
      </c>
      <c r="FZ11" s="142">
        <f t="shared" si="82"/>
        <v>0</v>
      </c>
      <c r="GA11"/>
      <c r="GB11" s="118">
        <f t="shared" si="83"/>
        <v>36861</v>
      </c>
      <c r="GC11" s="142">
        <f t="shared" si="84"/>
        <v>0</v>
      </c>
      <c r="GD11" s="142">
        <f t="shared" si="85"/>
        <v>0</v>
      </c>
      <c r="GE11" s="142">
        <f t="shared" si="86"/>
        <v>0</v>
      </c>
      <c r="GF11"/>
      <c r="GG11" s="118">
        <f t="shared" si="87"/>
        <v>36861</v>
      </c>
      <c r="GH11" s="142">
        <f t="shared" si="88"/>
        <v>0</v>
      </c>
      <c r="GI11" s="142">
        <f t="shared" si="88"/>
        <v>0</v>
      </c>
      <c r="GJ11" s="142">
        <f t="shared" si="89"/>
        <v>0</v>
      </c>
      <c r="GL11" s="118">
        <f t="shared" si="90"/>
        <v>36861</v>
      </c>
      <c r="GM11" s="142">
        <f t="shared" si="91"/>
        <v>0</v>
      </c>
      <c r="GN11" s="142">
        <f t="shared" si="91"/>
        <v>0</v>
      </c>
      <c r="GO11" s="142">
        <f t="shared" si="92"/>
        <v>0</v>
      </c>
      <c r="GQ11" s="585"/>
      <c r="GR11" s="583"/>
      <c r="GS11" s="332"/>
      <c r="GU11"/>
    </row>
    <row r="12" spans="1:203" ht="15" customHeight="1">
      <c r="A12" s="329">
        <v>36892</v>
      </c>
      <c r="B12" s="144">
        <f>'p1'!F21+GJ12</f>
        <v>-30.09</v>
      </c>
      <c r="C12" s="145">
        <f>+'p1'!C21</f>
        <v>-36.39</v>
      </c>
      <c r="D12" s="193">
        <f>'Transport Pos'!C8</f>
        <v>62.960077987905223</v>
      </c>
      <c r="E12" s="145">
        <f>'p1'!K21+EH12+'Transport Pos'!D8</f>
        <v>-312.66048563971543</v>
      </c>
      <c r="F12" s="145">
        <f>'p1'!E21+CS12</f>
        <v>213.03</v>
      </c>
      <c r="G12" s="145">
        <f>'p1'!H21+'p1'!J21+DD12+'Spread Opt'!D12+'Transport Pos'!E8</f>
        <v>12.329905240216021</v>
      </c>
      <c r="H12" s="145">
        <f>'p1'!D21+DW12+'Transport Pos'!F8</f>
        <v>146.16763599490668</v>
      </c>
      <c r="I12" s="145">
        <f>'p1'!I21+'p1'!AG21+DI12+'Spread Opt'!C12</f>
        <v>23.689916933879417</v>
      </c>
      <c r="J12" s="145">
        <f>'p1'!M21+DL12</f>
        <v>10.18</v>
      </c>
      <c r="K12" s="145">
        <f>'p1'!L21+'p1'!G21+EB12</f>
        <v>123.61</v>
      </c>
      <c r="L12" s="146">
        <f t="shared" si="93"/>
        <v>216.34697252928669</v>
      </c>
      <c r="M12" s="14"/>
      <c r="N12" s="144">
        <f>'p1'!O21+ET12</f>
        <v>-12.13</v>
      </c>
      <c r="O12" s="145">
        <f>'p1'!N21+EO12</f>
        <v>-105.32</v>
      </c>
      <c r="P12" s="145">
        <f>'p1'!P21+EY12</f>
        <v>-9.0299999999999994</v>
      </c>
      <c r="Q12" s="145">
        <f>'p1'!Z21</f>
        <v>0</v>
      </c>
      <c r="R12" s="145">
        <f>'p1'!X21</f>
        <v>30.09</v>
      </c>
      <c r="S12" s="145">
        <f>'p1'!Y21+FE12</f>
        <v>-60.18</v>
      </c>
      <c r="T12" s="145">
        <f>'p1'!AB21+FK12+'Transport Pos'!B8</f>
        <v>-33.615431536886788</v>
      </c>
      <c r="U12" s="145">
        <f>'p1'!U21</f>
        <v>30.09</v>
      </c>
      <c r="V12" s="145">
        <f>'p1'!W21+FP12</f>
        <v>0</v>
      </c>
      <c r="W12" s="145">
        <f>'p1'!R21+FZ12</f>
        <v>30.09</v>
      </c>
      <c r="X12" s="145">
        <f>'p1'!S21+FU12</f>
        <v>0</v>
      </c>
      <c r="Y12" s="145">
        <f>'p1'!V21+'p1'!AC21+GE12</f>
        <v>0</v>
      </c>
      <c r="Z12" s="145"/>
      <c r="AA12" s="145"/>
      <c r="AB12" s="145"/>
      <c r="AC12" s="145"/>
      <c r="AD12" s="193"/>
      <c r="AE12" s="146">
        <f t="shared" si="3"/>
        <v>-130.00543153688676</v>
      </c>
      <c r="AF12" s="14"/>
      <c r="AG12" s="146">
        <f>GO12+'p1'!B21</f>
        <v>0.79</v>
      </c>
      <c r="AH12" s="191"/>
      <c r="AI12" s="146">
        <f>'p1'!AA21+BQ12+'Spread Opt'!E12+'Transport Pos'!G8</f>
        <v>-2.6245581836339609</v>
      </c>
      <c r="AJ12" s="311">
        <f>SUM(AI10:AI14)</f>
        <v>-5.5650104801638136</v>
      </c>
      <c r="AK12" s="143">
        <v>36892</v>
      </c>
      <c r="AL12" s="198"/>
      <c r="AM12" s="189">
        <f t="shared" si="4"/>
        <v>-3.5199220120947814</v>
      </c>
      <c r="AN12" s="335">
        <f>SUM(AM10:AM14)</f>
        <v>-2.670334678850935</v>
      </c>
      <c r="AO12" s="189">
        <f t="shared" si="5"/>
        <v>-204.95048563971542</v>
      </c>
      <c r="AP12" s="335">
        <f>SUM(AO10:AO14)</f>
        <v>-544.22282984194146</v>
      </c>
      <c r="AQ12" s="508">
        <f t="shared" si="6"/>
        <v>146.3675412351227</v>
      </c>
      <c r="AR12" s="335">
        <f>SUM(AQ10:AQ14)</f>
        <v>4.0978886339488128</v>
      </c>
      <c r="AS12" s="510">
        <f t="shared" si="7"/>
        <v>33.869916933879416</v>
      </c>
      <c r="AT12" s="335">
        <f>SUM(AS10:AS14)</f>
        <v>155.90793702133331</v>
      </c>
      <c r="AU12" s="189">
        <f t="shared" si="8"/>
        <v>114.58</v>
      </c>
      <c r="AV12" s="335">
        <f>SUM(AU10:AU14)</f>
        <v>558.17000000000007</v>
      </c>
      <c r="AW12" s="189">
        <f t="shared" si="9"/>
        <v>89.866972529286699</v>
      </c>
      <c r="AX12" s="335">
        <f>SUM(AW10:AW14)</f>
        <v>173.95299581334066</v>
      </c>
      <c r="AY12"/>
      <c r="AZ12" s="217"/>
      <c r="BA12" s="204">
        <f t="shared" si="10"/>
        <v>-30.09</v>
      </c>
      <c r="BB12" s="506">
        <f>SUM(BA10:BA14)</f>
        <v>-146.59</v>
      </c>
      <c r="BC12" s="204">
        <f t="shared" si="11"/>
        <v>-3.5254315368867886</v>
      </c>
      <c r="BD12" s="205">
        <f>SUM(BC10:BC14)</f>
        <v>-179.08195418511491</v>
      </c>
      <c r="BE12" s="204">
        <f t="shared" si="12"/>
        <v>30.09</v>
      </c>
      <c r="BF12" s="205">
        <f>SUM(BE10:BE14)</f>
        <v>146.59</v>
      </c>
      <c r="BG12" s="204">
        <f t="shared" si="94"/>
        <v>0</v>
      </c>
      <c r="BH12" s="219">
        <f>SUM(BG10:BG14)</f>
        <v>0</v>
      </c>
      <c r="BI12" s="302"/>
      <c r="BJ12" s="309"/>
      <c r="BK12" s="305">
        <f t="shared" si="95"/>
        <v>86.341540992399928</v>
      </c>
      <c r="BL12" s="526">
        <f>SUM(BK10:BK14)</f>
        <v>-5.1289583717742744</v>
      </c>
      <c r="BM12" s="129"/>
      <c r="BN12" s="129"/>
      <c r="BO12" s="129"/>
      <c r="BP12" s="140">
        <f t="shared" si="14"/>
        <v>36892</v>
      </c>
      <c r="BQ12" s="141">
        <f t="shared" si="15"/>
        <v>0</v>
      </c>
      <c r="BR12" s="141"/>
      <c r="BS12" s="141"/>
      <c r="BT12" s="141"/>
      <c r="BU12" s="141"/>
      <c r="BV12" s="141"/>
      <c r="BW12" s="141"/>
      <c r="BY12" s="209">
        <f>'m1'!BL14</f>
        <v>0.97072334091769596</v>
      </c>
      <c r="BZ12" s="211">
        <f t="shared" si="16"/>
        <v>0</v>
      </c>
      <c r="CA12" s="142"/>
      <c r="CB12" s="142">
        <f t="shared" si="17"/>
        <v>0</v>
      </c>
      <c r="CC12"/>
      <c r="CD12" s="118">
        <f t="shared" si="18"/>
        <v>36892</v>
      </c>
      <c r="CE12" s="142">
        <f t="shared" si="19"/>
        <v>0</v>
      </c>
      <c r="CF12" s="142">
        <f t="shared" si="20"/>
        <v>0</v>
      </c>
      <c r="CG12" s="142">
        <f t="shared" si="21"/>
        <v>0</v>
      </c>
      <c r="CH12" s="142">
        <f t="shared" si="21"/>
        <v>0</v>
      </c>
      <c r="CI12" s="142">
        <f t="shared" si="21"/>
        <v>0</v>
      </c>
      <c r="CJ12" s="142">
        <f t="shared" si="21"/>
        <v>0</v>
      </c>
      <c r="CK12" s="142">
        <f t="shared" si="21"/>
        <v>0</v>
      </c>
      <c r="CL12" s="142">
        <f t="shared" si="21"/>
        <v>0</v>
      </c>
      <c r="CM12" s="142">
        <f t="shared" si="21"/>
        <v>0</v>
      </c>
      <c r="CN12" s="142">
        <f t="shared" si="21"/>
        <v>0</v>
      </c>
      <c r="CO12" s="142">
        <f t="shared" si="21"/>
        <v>0</v>
      </c>
      <c r="CP12" s="142">
        <f t="shared" si="22"/>
        <v>0</v>
      </c>
      <c r="CQ12" s="142">
        <f t="shared" si="23"/>
        <v>0</v>
      </c>
      <c r="CR12" s="142">
        <f t="shared" si="24"/>
        <v>0</v>
      </c>
      <c r="CS12" s="142">
        <f t="shared" si="25"/>
        <v>0</v>
      </c>
      <c r="CT12"/>
      <c r="CU12" s="118">
        <f t="shared" si="26"/>
        <v>36892</v>
      </c>
      <c r="CV12" s="142">
        <f t="shared" si="27"/>
        <v>0</v>
      </c>
      <c r="CW12" s="142">
        <f t="shared" si="27"/>
        <v>0</v>
      </c>
      <c r="CX12" s="142">
        <f t="shared" si="28"/>
        <v>0</v>
      </c>
      <c r="CY12" s="142">
        <f t="shared" si="28"/>
        <v>0</v>
      </c>
      <c r="CZ12" s="142">
        <f t="shared" si="28"/>
        <v>0</v>
      </c>
      <c r="DA12" s="142">
        <f t="shared" si="29"/>
        <v>0</v>
      </c>
      <c r="DB12" s="142">
        <f t="shared" si="29"/>
        <v>0</v>
      </c>
      <c r="DC12" s="142">
        <f t="shared" si="30"/>
        <v>0</v>
      </c>
      <c r="DD12" s="142">
        <f t="shared" si="31"/>
        <v>0</v>
      </c>
      <c r="DF12" s="118">
        <f t="shared" si="32"/>
        <v>36892</v>
      </c>
      <c r="DG12" s="142">
        <f t="shared" si="33"/>
        <v>0</v>
      </c>
      <c r="DH12" s="142">
        <f t="shared" si="34"/>
        <v>0</v>
      </c>
      <c r="DI12" s="142">
        <f t="shared" si="35"/>
        <v>0</v>
      </c>
      <c r="DJ12"/>
      <c r="DK12" s="118">
        <f t="shared" si="36"/>
        <v>36892</v>
      </c>
      <c r="DL12" s="142">
        <f t="shared" si="37"/>
        <v>0</v>
      </c>
      <c r="DM12" s="142">
        <f t="shared" si="38"/>
        <v>0</v>
      </c>
      <c r="DN12" s="142">
        <f t="shared" si="39"/>
        <v>0</v>
      </c>
      <c r="DP12" s="118">
        <f t="shared" si="40"/>
        <v>36892</v>
      </c>
      <c r="DQ12" s="142">
        <f t="shared" si="41"/>
        <v>0</v>
      </c>
      <c r="DR12" s="142">
        <f t="shared" si="41"/>
        <v>0</v>
      </c>
      <c r="DS12" s="142">
        <f t="shared" si="41"/>
        <v>0</v>
      </c>
      <c r="DT12" s="142">
        <f t="shared" si="41"/>
        <v>0</v>
      </c>
      <c r="DU12" s="142">
        <f t="shared" si="41"/>
        <v>0</v>
      </c>
      <c r="DV12" s="142">
        <f t="shared" si="42"/>
        <v>0</v>
      </c>
      <c r="DW12" s="142">
        <f t="shared" si="43"/>
        <v>0</v>
      </c>
      <c r="DX12"/>
      <c r="DY12" s="118">
        <f t="shared" si="44"/>
        <v>36892</v>
      </c>
      <c r="DZ12" s="142">
        <f t="shared" si="45"/>
        <v>0</v>
      </c>
      <c r="EA12" s="142">
        <f t="shared" si="46"/>
        <v>0</v>
      </c>
      <c r="EB12" s="142">
        <f t="shared" si="47"/>
        <v>0</v>
      </c>
      <c r="EC12" s="142"/>
      <c r="ED12" s="118">
        <f t="shared" si="48"/>
        <v>36892</v>
      </c>
      <c r="EE12" s="142">
        <f t="shared" si="49"/>
        <v>0</v>
      </c>
      <c r="EF12" s="142">
        <f t="shared" si="49"/>
        <v>0</v>
      </c>
      <c r="EG12" s="142">
        <f t="shared" si="50"/>
        <v>0</v>
      </c>
      <c r="EH12" s="142">
        <f t="shared" si="51"/>
        <v>0</v>
      </c>
      <c r="EI12" s="142"/>
      <c r="EJ12" s="118">
        <f t="shared" si="52"/>
        <v>36892</v>
      </c>
      <c r="EK12" s="142">
        <f t="shared" si="53"/>
        <v>0</v>
      </c>
      <c r="EL12" s="142">
        <f t="shared" si="54"/>
        <v>0</v>
      </c>
      <c r="EM12" s="142">
        <f t="shared" si="54"/>
        <v>0</v>
      </c>
      <c r="EN12" s="142">
        <f t="shared" si="54"/>
        <v>0</v>
      </c>
      <c r="EO12" s="142">
        <f t="shared" si="55"/>
        <v>0</v>
      </c>
      <c r="EP12"/>
      <c r="EQ12" s="118">
        <f t="shared" si="56"/>
        <v>36892</v>
      </c>
      <c r="ER12" s="142">
        <f t="shared" si="57"/>
        <v>0</v>
      </c>
      <c r="ES12" s="142">
        <f t="shared" si="58"/>
        <v>0</v>
      </c>
      <c r="ET12" s="142">
        <f t="shared" si="59"/>
        <v>0</v>
      </c>
      <c r="EU12"/>
      <c r="EV12" s="118">
        <f t="shared" si="60"/>
        <v>36892</v>
      </c>
      <c r="EW12" s="142">
        <f t="shared" si="61"/>
        <v>0</v>
      </c>
      <c r="EX12" s="142">
        <f t="shared" si="62"/>
        <v>0</v>
      </c>
      <c r="EY12" s="142">
        <f t="shared" si="63"/>
        <v>0</v>
      </c>
      <c r="EZ12" s="142"/>
      <c r="FA12" s="118">
        <f t="shared" si="64"/>
        <v>36892</v>
      </c>
      <c r="FB12" s="142">
        <f t="shared" si="65"/>
        <v>0</v>
      </c>
      <c r="FC12" s="142">
        <f t="shared" si="65"/>
        <v>0</v>
      </c>
      <c r="FD12" s="142">
        <f t="shared" si="66"/>
        <v>0</v>
      </c>
      <c r="FE12" s="142">
        <f t="shared" si="67"/>
        <v>0</v>
      </c>
      <c r="FF12"/>
      <c r="FG12" s="118">
        <f t="shared" si="68"/>
        <v>36892</v>
      </c>
      <c r="FH12" s="142">
        <f t="shared" si="69"/>
        <v>0</v>
      </c>
      <c r="FI12" s="142">
        <f t="shared" si="69"/>
        <v>0</v>
      </c>
      <c r="FJ12" s="142">
        <f t="shared" si="70"/>
        <v>0</v>
      </c>
      <c r="FK12" s="142">
        <f t="shared" si="71"/>
        <v>0</v>
      </c>
      <c r="FL12"/>
      <c r="FM12" s="118">
        <f t="shared" si="72"/>
        <v>36892</v>
      </c>
      <c r="FN12" s="142">
        <f t="shared" si="73"/>
        <v>0</v>
      </c>
      <c r="FO12" s="142">
        <f t="shared" si="74"/>
        <v>0</v>
      </c>
      <c r="FP12" s="142">
        <f t="shared" si="75"/>
        <v>0</v>
      </c>
      <c r="FR12" s="118">
        <f t="shared" si="76"/>
        <v>36892</v>
      </c>
      <c r="FS12" s="142">
        <f t="shared" si="77"/>
        <v>0</v>
      </c>
      <c r="FT12" s="142">
        <f t="shared" si="77"/>
        <v>0</v>
      </c>
      <c r="FU12" s="142">
        <f t="shared" si="78"/>
        <v>0</v>
      </c>
      <c r="FV12"/>
      <c r="FW12" s="118">
        <f t="shared" si="79"/>
        <v>36892</v>
      </c>
      <c r="FX12" s="142">
        <f t="shared" si="80"/>
        <v>0</v>
      </c>
      <c r="FY12" s="142">
        <f t="shared" si="81"/>
        <v>0</v>
      </c>
      <c r="FZ12" s="142">
        <f t="shared" si="82"/>
        <v>0</v>
      </c>
      <c r="GA12"/>
      <c r="GB12" s="118">
        <f t="shared" si="83"/>
        <v>36892</v>
      </c>
      <c r="GC12" s="142">
        <f t="shared" si="84"/>
        <v>0</v>
      </c>
      <c r="GD12" s="142">
        <f t="shared" si="85"/>
        <v>0</v>
      </c>
      <c r="GE12" s="142">
        <f t="shared" si="86"/>
        <v>0</v>
      </c>
      <c r="GF12"/>
      <c r="GG12" s="118">
        <f t="shared" si="87"/>
        <v>36892</v>
      </c>
      <c r="GH12" s="142">
        <f t="shared" si="88"/>
        <v>0</v>
      </c>
      <c r="GI12" s="142">
        <f t="shared" si="88"/>
        <v>0</v>
      </c>
      <c r="GJ12" s="142">
        <f t="shared" si="89"/>
        <v>0</v>
      </c>
      <c r="GL12" s="118">
        <f t="shared" si="90"/>
        <v>36892</v>
      </c>
      <c r="GM12" s="142">
        <f t="shared" si="91"/>
        <v>0</v>
      </c>
      <c r="GN12" s="142">
        <f t="shared" si="91"/>
        <v>0</v>
      </c>
      <c r="GO12" s="142">
        <f t="shared" si="92"/>
        <v>0</v>
      </c>
      <c r="GQ12" s="585"/>
      <c r="GR12" s="583"/>
      <c r="GS12" s="332"/>
      <c r="GU12"/>
    </row>
    <row r="13" spans="1:203" ht="15" customHeight="1">
      <c r="A13" s="329">
        <v>36923</v>
      </c>
      <c r="B13" s="144">
        <f>'p1'!F22+GJ13</f>
        <v>-27.02</v>
      </c>
      <c r="C13" s="145">
        <f>+'p1'!C22</f>
        <v>-32.67</v>
      </c>
      <c r="D13" s="193">
        <f>'Transport Pos'!C9</f>
        <v>66.980490947226599</v>
      </c>
      <c r="E13" s="145">
        <f>'p1'!K22+EH13+'Transport Pos'!D9</f>
        <v>-300.51486139839272</v>
      </c>
      <c r="F13" s="145">
        <f>'p1'!E22+CS13</f>
        <v>10.021070030609238</v>
      </c>
      <c r="G13" s="145">
        <f>'p1'!H22+'p1'!J22+DD13+'Spread Opt'!D13+'Transport Pos'!E9</f>
        <v>5.2821207446095713</v>
      </c>
      <c r="H13" s="145">
        <f>'p1'!D22+DW13+'Transport Pos'!F9</f>
        <v>126.49280516886269</v>
      </c>
      <c r="I13" s="145">
        <f>'p1'!I22+'p1'!AG22+DI13+'Spread Opt'!C13</f>
        <v>21.210700370765522</v>
      </c>
      <c r="J13" s="145">
        <f>'p1'!M22+DL13</f>
        <v>9.14</v>
      </c>
      <c r="K13" s="145">
        <f>'p1'!L22+'p1'!G22+EB13</f>
        <v>110.99000000000001</v>
      </c>
      <c r="L13" s="146">
        <f t="shared" si="93"/>
        <v>-17.378165083545696</v>
      </c>
      <c r="M13" s="14"/>
      <c r="N13" s="144">
        <f>'p1'!O22+ET13</f>
        <v>-12.06</v>
      </c>
      <c r="O13" s="145">
        <f>'p1'!N22+EO13</f>
        <v>-108.08</v>
      </c>
      <c r="P13" s="145">
        <f>'p1'!P22+EY13</f>
        <v>-8.11</v>
      </c>
      <c r="Q13" s="145">
        <f>'p1'!Z22</f>
        <v>0</v>
      </c>
      <c r="R13" s="145">
        <f>'p1'!X22</f>
        <v>27.02</v>
      </c>
      <c r="S13" s="145">
        <f>'p1'!Y22+FE13</f>
        <v>-54.04</v>
      </c>
      <c r="T13" s="145">
        <f>'p1'!AB22+FK13+'Transport Pos'!B9</f>
        <v>-40.753440197537799</v>
      </c>
      <c r="U13" s="145">
        <f>'p1'!U22</f>
        <v>27.02</v>
      </c>
      <c r="V13" s="145">
        <f>'p1'!W22+FP13</f>
        <v>0</v>
      </c>
      <c r="W13" s="145">
        <f>'p1'!R22+FZ13</f>
        <v>27.02</v>
      </c>
      <c r="X13" s="145">
        <f>'p1'!S22+FU13</f>
        <v>0</v>
      </c>
      <c r="Y13" s="145">
        <f>'p1'!V22+'p1'!AC22+GE13</f>
        <v>0</v>
      </c>
      <c r="Z13" s="145"/>
      <c r="AA13" s="145"/>
      <c r="AB13" s="145"/>
      <c r="AC13" s="145"/>
      <c r="AD13" s="193"/>
      <c r="AE13" s="146">
        <f t="shared" si="3"/>
        <v>-141.98344019753779</v>
      </c>
      <c r="AF13" s="14"/>
      <c r="AG13" s="146">
        <f>GO13+'p1'!B22</f>
        <v>0.7</v>
      </c>
      <c r="AH13" s="191"/>
      <c r="AI13" s="146">
        <f>'p1'!AA22+BQ13+'Spread Opt'!E13+'Transport Pos'!G9</f>
        <v>4.6081966775747496E-2</v>
      </c>
      <c r="AJ13" s="14"/>
      <c r="AK13" s="143">
        <v>36923</v>
      </c>
      <c r="AL13" s="198"/>
      <c r="AM13" s="189">
        <f t="shared" si="4"/>
        <v>7.2904909472266013</v>
      </c>
      <c r="AN13" s="334"/>
      <c r="AO13" s="189">
        <f t="shared" si="5"/>
        <v>-398.57379136778349</v>
      </c>
      <c r="AP13" s="334"/>
      <c r="AQ13" s="508">
        <f t="shared" si="6"/>
        <v>119.71492591347226</v>
      </c>
      <c r="AR13" s="334"/>
      <c r="AS13" s="510">
        <f t="shared" si="7"/>
        <v>30.350700370765523</v>
      </c>
      <c r="AT13" s="334"/>
      <c r="AU13" s="189">
        <f t="shared" si="8"/>
        <v>102.88000000000001</v>
      </c>
      <c r="AV13" s="334"/>
      <c r="AW13" s="189">
        <f t="shared" si="9"/>
        <v>-145.6281650835457</v>
      </c>
      <c r="AX13" s="334"/>
      <c r="AY13"/>
      <c r="AZ13" s="217"/>
      <c r="BA13" s="204">
        <f t="shared" si="10"/>
        <v>-27.02</v>
      </c>
      <c r="BB13" s="202"/>
      <c r="BC13" s="204">
        <f t="shared" si="11"/>
        <v>-13.733440197537799</v>
      </c>
      <c r="BD13" s="202"/>
      <c r="BE13" s="204">
        <f t="shared" si="12"/>
        <v>27.02</v>
      </c>
      <c r="BF13" s="202"/>
      <c r="BG13" s="204">
        <f t="shared" si="94"/>
        <v>0</v>
      </c>
      <c r="BH13" s="218"/>
      <c r="BI13" s="248"/>
      <c r="BJ13" s="308"/>
      <c r="BK13" s="305">
        <f t="shared" si="95"/>
        <v>-159.36160528108348</v>
      </c>
      <c r="BL13" s="525"/>
      <c r="BM13" s="129"/>
      <c r="BN13" s="14"/>
      <c r="BO13" s="14"/>
      <c r="BP13" s="140">
        <f t="shared" si="14"/>
        <v>36923</v>
      </c>
      <c r="BQ13" s="141">
        <f t="shared" si="15"/>
        <v>0</v>
      </c>
      <c r="BR13" s="141"/>
      <c r="BS13" s="141"/>
      <c r="BT13" s="141"/>
      <c r="BU13" s="141"/>
      <c r="BV13" s="141"/>
      <c r="BW13" s="141"/>
      <c r="BY13" s="209">
        <f>'m1'!BL15</f>
        <v>0.96501910768945076</v>
      </c>
      <c r="BZ13" s="211">
        <f t="shared" si="16"/>
        <v>54.041070030609241</v>
      </c>
      <c r="CA13" s="142"/>
      <c r="CB13" s="142">
        <f t="shared" si="17"/>
        <v>0</v>
      </c>
      <c r="CC13"/>
      <c r="CD13" s="118">
        <f t="shared" si="18"/>
        <v>36923</v>
      </c>
      <c r="CE13" s="142">
        <f t="shared" si="19"/>
        <v>0</v>
      </c>
      <c r="CF13" s="142">
        <f t="shared" si="20"/>
        <v>0</v>
      </c>
      <c r="CG13" s="142">
        <f t="shared" si="21"/>
        <v>0</v>
      </c>
      <c r="CH13" s="142">
        <f t="shared" si="21"/>
        <v>0</v>
      </c>
      <c r="CI13" s="646">
        <f t="shared" si="21"/>
        <v>54.041070030609241</v>
      </c>
      <c r="CJ13" s="142">
        <f t="shared" si="21"/>
        <v>0</v>
      </c>
      <c r="CK13" s="142">
        <f t="shared" si="21"/>
        <v>0</v>
      </c>
      <c r="CL13" s="142">
        <f t="shared" si="21"/>
        <v>0</v>
      </c>
      <c r="CM13" s="142">
        <f t="shared" si="21"/>
        <v>0</v>
      </c>
      <c r="CN13" s="142">
        <f t="shared" si="21"/>
        <v>0</v>
      </c>
      <c r="CO13" s="142">
        <f t="shared" si="21"/>
        <v>0</v>
      </c>
      <c r="CP13" s="142">
        <f t="shared" si="22"/>
        <v>0</v>
      </c>
      <c r="CQ13" s="142">
        <f t="shared" si="23"/>
        <v>0</v>
      </c>
      <c r="CR13" s="142">
        <f t="shared" si="24"/>
        <v>0</v>
      </c>
      <c r="CS13" s="142">
        <f t="shared" si="25"/>
        <v>54.041070030609241</v>
      </c>
      <c r="CT13"/>
      <c r="CU13" s="118">
        <f t="shared" si="26"/>
        <v>36923</v>
      </c>
      <c r="CV13" s="142">
        <f t="shared" si="27"/>
        <v>0</v>
      </c>
      <c r="CW13" s="142">
        <f t="shared" si="27"/>
        <v>0</v>
      </c>
      <c r="CX13" s="142">
        <f t="shared" si="28"/>
        <v>0</v>
      </c>
      <c r="CY13" s="142">
        <f t="shared" si="28"/>
        <v>0</v>
      </c>
      <c r="CZ13" s="142">
        <f t="shared" si="28"/>
        <v>0</v>
      </c>
      <c r="DA13" s="142">
        <f t="shared" si="29"/>
        <v>0</v>
      </c>
      <c r="DB13" s="142">
        <f t="shared" si="29"/>
        <v>0</v>
      </c>
      <c r="DC13" s="142">
        <f t="shared" si="30"/>
        <v>0</v>
      </c>
      <c r="DD13" s="142">
        <f t="shared" si="31"/>
        <v>0</v>
      </c>
      <c r="DF13" s="118">
        <f t="shared" si="32"/>
        <v>36923</v>
      </c>
      <c r="DG13" s="142">
        <f t="shared" si="33"/>
        <v>0</v>
      </c>
      <c r="DH13" s="142">
        <f t="shared" si="34"/>
        <v>0</v>
      </c>
      <c r="DI13" s="142">
        <f t="shared" si="35"/>
        <v>0</v>
      </c>
      <c r="DJ13"/>
      <c r="DK13" s="118">
        <f t="shared" si="36"/>
        <v>36923</v>
      </c>
      <c r="DL13" s="142">
        <f t="shared" si="37"/>
        <v>0</v>
      </c>
      <c r="DM13" s="142">
        <f t="shared" si="38"/>
        <v>0</v>
      </c>
      <c r="DN13" s="142">
        <f t="shared" si="39"/>
        <v>0</v>
      </c>
      <c r="DP13" s="118">
        <f t="shared" si="40"/>
        <v>36923</v>
      </c>
      <c r="DQ13" s="142">
        <f t="shared" si="41"/>
        <v>0</v>
      </c>
      <c r="DR13" s="142">
        <f t="shared" si="41"/>
        <v>0</v>
      </c>
      <c r="DS13" s="142">
        <f t="shared" si="41"/>
        <v>0</v>
      </c>
      <c r="DT13" s="142">
        <f t="shared" si="41"/>
        <v>0</v>
      </c>
      <c r="DU13" s="142">
        <f t="shared" si="41"/>
        <v>0</v>
      </c>
      <c r="DV13" s="142">
        <f t="shared" si="42"/>
        <v>0</v>
      </c>
      <c r="DW13" s="142">
        <f t="shared" si="43"/>
        <v>0</v>
      </c>
      <c r="DX13"/>
      <c r="DY13" s="118">
        <f t="shared" si="44"/>
        <v>36923</v>
      </c>
      <c r="DZ13" s="142">
        <f t="shared" si="45"/>
        <v>0</v>
      </c>
      <c r="EA13" s="142">
        <f t="shared" si="46"/>
        <v>0</v>
      </c>
      <c r="EB13" s="142">
        <f t="shared" si="47"/>
        <v>0</v>
      </c>
      <c r="EC13" s="142"/>
      <c r="ED13" s="118">
        <f t="shared" si="48"/>
        <v>36923</v>
      </c>
      <c r="EE13" s="142">
        <f t="shared" si="49"/>
        <v>0</v>
      </c>
      <c r="EF13" s="142">
        <f t="shared" si="49"/>
        <v>0</v>
      </c>
      <c r="EG13" s="142">
        <f t="shared" si="50"/>
        <v>0</v>
      </c>
      <c r="EH13" s="142">
        <f t="shared" si="51"/>
        <v>0</v>
      </c>
      <c r="EI13" s="142"/>
      <c r="EJ13" s="118">
        <f t="shared" si="52"/>
        <v>36923</v>
      </c>
      <c r="EK13" s="142">
        <f t="shared" si="53"/>
        <v>0</v>
      </c>
      <c r="EL13" s="142">
        <f t="shared" si="54"/>
        <v>0</v>
      </c>
      <c r="EM13" s="142">
        <f t="shared" si="54"/>
        <v>0</v>
      </c>
      <c r="EN13" s="142">
        <f t="shared" si="54"/>
        <v>0</v>
      </c>
      <c r="EO13" s="142">
        <f t="shared" si="55"/>
        <v>0</v>
      </c>
      <c r="EP13"/>
      <c r="EQ13" s="118">
        <f t="shared" si="56"/>
        <v>36923</v>
      </c>
      <c r="ER13" s="142">
        <f t="shared" si="57"/>
        <v>0</v>
      </c>
      <c r="ES13" s="142">
        <f t="shared" si="58"/>
        <v>0</v>
      </c>
      <c r="ET13" s="142">
        <f t="shared" si="59"/>
        <v>0</v>
      </c>
      <c r="EU13"/>
      <c r="EV13" s="118">
        <f t="shared" si="60"/>
        <v>36923</v>
      </c>
      <c r="EW13" s="142">
        <f t="shared" si="61"/>
        <v>0</v>
      </c>
      <c r="EX13" s="142">
        <f t="shared" si="62"/>
        <v>0</v>
      </c>
      <c r="EY13" s="142">
        <f t="shared" si="63"/>
        <v>0</v>
      </c>
      <c r="EZ13" s="142"/>
      <c r="FA13" s="118">
        <f t="shared" si="64"/>
        <v>36923</v>
      </c>
      <c r="FB13" s="142">
        <f t="shared" si="65"/>
        <v>0</v>
      </c>
      <c r="FC13" s="142">
        <f t="shared" si="65"/>
        <v>0</v>
      </c>
      <c r="FD13" s="142">
        <f t="shared" si="66"/>
        <v>0</v>
      </c>
      <c r="FE13" s="142">
        <f t="shared" si="67"/>
        <v>0</v>
      </c>
      <c r="FF13"/>
      <c r="FG13" s="118">
        <f t="shared" si="68"/>
        <v>36923</v>
      </c>
      <c r="FH13" s="142">
        <f t="shared" si="69"/>
        <v>0</v>
      </c>
      <c r="FI13" s="142">
        <f t="shared" si="69"/>
        <v>0</v>
      </c>
      <c r="FJ13" s="142">
        <f t="shared" si="70"/>
        <v>0</v>
      </c>
      <c r="FK13" s="142">
        <f t="shared" si="71"/>
        <v>0</v>
      </c>
      <c r="FL13"/>
      <c r="FM13" s="118">
        <f t="shared" si="72"/>
        <v>36923</v>
      </c>
      <c r="FN13" s="142">
        <f t="shared" si="73"/>
        <v>0</v>
      </c>
      <c r="FO13" s="142">
        <f t="shared" si="74"/>
        <v>0</v>
      </c>
      <c r="FP13" s="142">
        <f t="shared" si="75"/>
        <v>0</v>
      </c>
      <c r="FR13" s="118">
        <f t="shared" si="76"/>
        <v>36923</v>
      </c>
      <c r="FS13" s="142">
        <f t="shared" si="77"/>
        <v>0</v>
      </c>
      <c r="FT13" s="142">
        <f t="shared" si="77"/>
        <v>0</v>
      </c>
      <c r="FU13" s="142">
        <f t="shared" si="78"/>
        <v>0</v>
      </c>
      <c r="FV13"/>
      <c r="FW13" s="118">
        <f t="shared" si="79"/>
        <v>36923</v>
      </c>
      <c r="FX13" s="142">
        <f t="shared" si="80"/>
        <v>0</v>
      </c>
      <c r="FY13" s="142">
        <f t="shared" si="81"/>
        <v>0</v>
      </c>
      <c r="FZ13" s="142">
        <f t="shared" si="82"/>
        <v>0</v>
      </c>
      <c r="GA13"/>
      <c r="GB13" s="118">
        <f t="shared" si="83"/>
        <v>36923</v>
      </c>
      <c r="GC13" s="142">
        <f t="shared" si="84"/>
        <v>0</v>
      </c>
      <c r="GD13" s="142">
        <f t="shared" si="85"/>
        <v>0</v>
      </c>
      <c r="GE13" s="142">
        <f t="shared" si="86"/>
        <v>0</v>
      </c>
      <c r="GF13"/>
      <c r="GG13" s="118">
        <f t="shared" si="87"/>
        <v>36923</v>
      </c>
      <c r="GH13" s="142">
        <f t="shared" si="88"/>
        <v>0</v>
      </c>
      <c r="GI13" s="142">
        <f t="shared" si="88"/>
        <v>0</v>
      </c>
      <c r="GJ13" s="142">
        <f t="shared" si="89"/>
        <v>0</v>
      </c>
      <c r="GL13" s="118">
        <f t="shared" si="90"/>
        <v>36923</v>
      </c>
      <c r="GM13" s="142">
        <f t="shared" si="91"/>
        <v>0</v>
      </c>
      <c r="GN13" s="142">
        <f t="shared" si="91"/>
        <v>0</v>
      </c>
      <c r="GO13" s="142">
        <f t="shared" si="92"/>
        <v>0</v>
      </c>
      <c r="GQ13" s="585"/>
      <c r="GR13" s="583"/>
      <c r="GS13" s="332"/>
      <c r="GU13"/>
    </row>
    <row r="14" spans="1:203" ht="15" customHeight="1">
      <c r="A14" s="330">
        <v>36951</v>
      </c>
      <c r="B14" s="148">
        <f>'p1'!F23+GJ14</f>
        <v>-29.75</v>
      </c>
      <c r="C14" s="149">
        <f>+'p1'!C23</f>
        <v>-35.979999999999997</v>
      </c>
      <c r="D14" s="194">
        <f>'Transport Pos'!C10</f>
        <v>66.980490947226599</v>
      </c>
      <c r="E14" s="149">
        <f>'p1'!K23+EH14+'Transport Pos'!D10</f>
        <v>-60.138317933154752</v>
      </c>
      <c r="F14" s="149">
        <f>'p1'!E23+CS14</f>
        <v>243.75</v>
      </c>
      <c r="G14" s="149">
        <f>'p1'!H23+'p1'!J23+DD14+'Spread Opt'!D14+'Transport Pos'!E10</f>
        <v>-132.52575704682283</v>
      </c>
      <c r="H14" s="149">
        <f>'p1'!D23+DW14+'Transport Pos'!F10</f>
        <v>36.165701292215672</v>
      </c>
      <c r="I14" s="149">
        <f>'p1'!I23+'p1'!AG23+DI14+'Spread Opt'!C14</f>
        <v>20.445153174908587</v>
      </c>
      <c r="J14" s="149">
        <f>'p1'!M23+DL14</f>
        <v>10.07</v>
      </c>
      <c r="K14" s="149">
        <f>'p1'!L23+'p1'!G23+EB14</f>
        <v>122.23</v>
      </c>
      <c r="L14" s="150">
        <f t="shared" si="93"/>
        <v>239.99677948714668</v>
      </c>
      <c r="M14" s="14"/>
      <c r="N14" s="148">
        <f>'p1'!O23+ET14</f>
        <v>-12</v>
      </c>
      <c r="O14" s="149">
        <f>'p1'!N23+EO14</f>
        <v>-119.02</v>
      </c>
      <c r="P14" s="149">
        <f>'p1'!P23+EY14</f>
        <v>-8.93</v>
      </c>
      <c r="Q14" s="149">
        <f>'p1'!Z23</f>
        <v>0</v>
      </c>
      <c r="R14" s="149">
        <f>'p1'!X23</f>
        <v>29.75</v>
      </c>
      <c r="S14" s="149">
        <f>'p1'!Y23+FE14</f>
        <v>-59.51</v>
      </c>
      <c r="T14" s="149">
        <f>'p1'!AB23+FK14+'Transport Pos'!B10</f>
        <v>-38.023440197537795</v>
      </c>
      <c r="U14" s="149">
        <f>'p1'!U23</f>
        <v>29.75</v>
      </c>
      <c r="V14" s="149">
        <f>'p1'!W23+FP14</f>
        <v>0</v>
      </c>
      <c r="W14" s="149">
        <f>'p1'!R23+FZ14</f>
        <v>29.75</v>
      </c>
      <c r="X14" s="149">
        <f>'p1'!S23+FU14</f>
        <v>0</v>
      </c>
      <c r="Y14" s="149">
        <f>'p1'!V23+'p1'!AC23+GE14</f>
        <v>0</v>
      </c>
      <c r="Z14" s="149"/>
      <c r="AA14" s="149"/>
      <c r="AB14" s="149"/>
      <c r="AC14" s="149"/>
      <c r="AD14" s="194"/>
      <c r="AE14" s="150">
        <f t="shared" si="3"/>
        <v>-148.23344019753779</v>
      </c>
      <c r="AF14" s="14"/>
      <c r="AG14" s="150">
        <f>GO14+'p1'!B23</f>
        <v>0.78</v>
      </c>
      <c r="AH14" s="191"/>
      <c r="AI14" s="150">
        <f>'p1'!AA23+BQ14+'Spread Opt'!E14+'Transport Pos'!G10</f>
        <v>-3.0520580173078731</v>
      </c>
      <c r="AJ14" s="14"/>
      <c r="AK14" s="143">
        <v>36951</v>
      </c>
      <c r="AL14" s="198"/>
      <c r="AM14" s="190">
        <f t="shared" si="4"/>
        <v>1.2504909472266093</v>
      </c>
      <c r="AN14" s="334"/>
      <c r="AO14" s="190">
        <f t="shared" si="5"/>
        <v>64.591682066845252</v>
      </c>
      <c r="AP14" s="334"/>
      <c r="AQ14" s="490">
        <f t="shared" si="6"/>
        <v>-108.36005575460716</v>
      </c>
      <c r="AR14" s="334"/>
      <c r="AS14" s="512">
        <f t="shared" si="7"/>
        <v>30.515153174908587</v>
      </c>
      <c r="AT14" s="334"/>
      <c r="AU14" s="190">
        <f t="shared" si="8"/>
        <v>113.30000000000001</v>
      </c>
      <c r="AV14" s="334"/>
      <c r="AW14" s="190">
        <f t="shared" si="9"/>
        <v>100.04677948714669</v>
      </c>
      <c r="AX14" s="334"/>
      <c r="AY14"/>
      <c r="AZ14" s="217"/>
      <c r="BA14" s="206">
        <f t="shared" si="10"/>
        <v>-29.759999999999998</v>
      </c>
      <c r="BB14" s="202"/>
      <c r="BC14" s="206">
        <f t="shared" si="11"/>
        <v>-8.2734401975377949</v>
      </c>
      <c r="BD14" s="202"/>
      <c r="BE14" s="206">
        <f t="shared" si="12"/>
        <v>29.75</v>
      </c>
      <c r="BF14" s="202"/>
      <c r="BG14" s="206">
        <f t="shared" si="94"/>
        <v>0</v>
      </c>
      <c r="BH14" s="218"/>
      <c r="BI14" s="248"/>
      <c r="BJ14" s="308"/>
      <c r="BK14" s="306">
        <f t="shared" si="95"/>
        <v>91.763339289608894</v>
      </c>
      <c r="BL14" s="525"/>
      <c r="BM14" s="129"/>
      <c r="BN14" s="14"/>
      <c r="BO14" s="14"/>
      <c r="BP14" s="140">
        <f t="shared" si="14"/>
        <v>36951</v>
      </c>
      <c r="BQ14" s="141">
        <f t="shared" si="15"/>
        <v>0</v>
      </c>
      <c r="BR14" s="141"/>
      <c r="BS14" s="141"/>
      <c r="BT14" s="141"/>
      <c r="BU14" s="141"/>
      <c r="BV14" s="141"/>
      <c r="BW14" s="141"/>
      <c r="BY14" s="209">
        <f>'m1'!BL16</f>
        <v>0.95985915758632323</v>
      </c>
      <c r="BZ14" s="211">
        <f t="shared" si="16"/>
        <v>0</v>
      </c>
      <c r="CA14" s="142"/>
      <c r="CB14" s="142">
        <f t="shared" si="17"/>
        <v>0</v>
      </c>
      <c r="CC14"/>
      <c r="CD14" s="118">
        <f t="shared" si="18"/>
        <v>36951</v>
      </c>
      <c r="CE14" s="142">
        <f t="shared" si="19"/>
        <v>0</v>
      </c>
      <c r="CF14" s="142">
        <f t="shared" si="20"/>
        <v>0</v>
      </c>
      <c r="CG14" s="142">
        <f t="shared" si="21"/>
        <v>0</v>
      </c>
      <c r="CH14" s="142">
        <f t="shared" si="21"/>
        <v>0</v>
      </c>
      <c r="CI14" s="142">
        <f t="shared" si="21"/>
        <v>0</v>
      </c>
      <c r="CJ14" s="142">
        <f t="shared" si="21"/>
        <v>0</v>
      </c>
      <c r="CK14" s="142">
        <f t="shared" si="21"/>
        <v>0</v>
      </c>
      <c r="CL14" s="142">
        <f t="shared" si="21"/>
        <v>0</v>
      </c>
      <c r="CM14" s="142">
        <f t="shared" si="21"/>
        <v>0</v>
      </c>
      <c r="CN14" s="142">
        <f t="shared" si="21"/>
        <v>0</v>
      </c>
      <c r="CO14" s="142">
        <f t="shared" si="21"/>
        <v>0</v>
      </c>
      <c r="CP14" s="142">
        <f t="shared" si="22"/>
        <v>0</v>
      </c>
      <c r="CQ14" s="142">
        <f t="shared" si="23"/>
        <v>0</v>
      </c>
      <c r="CR14" s="142">
        <f t="shared" si="24"/>
        <v>0</v>
      </c>
      <c r="CS14" s="142">
        <f t="shared" si="25"/>
        <v>0</v>
      </c>
      <c r="CT14"/>
      <c r="CU14" s="118">
        <f t="shared" si="26"/>
        <v>36951</v>
      </c>
      <c r="CV14" s="142">
        <f t="shared" si="27"/>
        <v>0</v>
      </c>
      <c r="CW14" s="142">
        <f t="shared" si="27"/>
        <v>0</v>
      </c>
      <c r="CX14" s="142">
        <f t="shared" si="28"/>
        <v>0</v>
      </c>
      <c r="CY14" s="142">
        <f t="shared" si="28"/>
        <v>0</v>
      </c>
      <c r="CZ14" s="142">
        <f t="shared" si="28"/>
        <v>0</v>
      </c>
      <c r="DA14" s="142">
        <f t="shared" si="29"/>
        <v>0</v>
      </c>
      <c r="DB14" s="142">
        <f t="shared" si="29"/>
        <v>0</v>
      </c>
      <c r="DC14" s="142">
        <f t="shared" si="30"/>
        <v>0</v>
      </c>
      <c r="DD14" s="142">
        <f t="shared" si="31"/>
        <v>0</v>
      </c>
      <c r="DF14" s="118">
        <f t="shared" si="32"/>
        <v>36951</v>
      </c>
      <c r="DG14" s="142">
        <f t="shared" si="33"/>
        <v>0</v>
      </c>
      <c r="DH14" s="142">
        <f t="shared" si="34"/>
        <v>0</v>
      </c>
      <c r="DI14" s="142">
        <f t="shared" ref="DI14:DI25" si="96">SUM(DG14:DH14)</f>
        <v>0</v>
      </c>
      <c r="DJ14"/>
      <c r="DK14" s="118">
        <f t="shared" si="36"/>
        <v>36951</v>
      </c>
      <c r="DL14" s="142">
        <f t="shared" si="37"/>
        <v>0</v>
      </c>
      <c r="DM14" s="142">
        <f t="shared" si="38"/>
        <v>0</v>
      </c>
      <c r="DN14" s="142">
        <f t="shared" si="39"/>
        <v>0</v>
      </c>
      <c r="DP14" s="118">
        <f t="shared" si="40"/>
        <v>36951</v>
      </c>
      <c r="DQ14" s="142">
        <f t="shared" si="41"/>
        <v>0</v>
      </c>
      <c r="DR14" s="142">
        <f t="shared" si="41"/>
        <v>0</v>
      </c>
      <c r="DS14" s="142">
        <f t="shared" si="41"/>
        <v>0</v>
      </c>
      <c r="DT14" s="142">
        <f t="shared" si="41"/>
        <v>0</v>
      </c>
      <c r="DU14" s="142">
        <f t="shared" si="41"/>
        <v>0</v>
      </c>
      <c r="DV14" s="142">
        <f t="shared" si="42"/>
        <v>0</v>
      </c>
      <c r="DW14" s="142">
        <f t="shared" ref="DW14:DW25" si="97">SUM(DQ14:DV14)</f>
        <v>0</v>
      </c>
      <c r="DX14"/>
      <c r="DY14" s="118">
        <f t="shared" si="44"/>
        <v>36951</v>
      </c>
      <c r="DZ14" s="142">
        <f t="shared" si="45"/>
        <v>0</v>
      </c>
      <c r="EA14" s="142">
        <f t="shared" si="46"/>
        <v>0</v>
      </c>
      <c r="EB14" s="142">
        <f t="shared" ref="EB14:EB25" si="98">SUM(DZ14:EA14)</f>
        <v>0</v>
      </c>
      <c r="EC14" s="142"/>
      <c r="ED14" s="118">
        <f t="shared" si="48"/>
        <v>36951</v>
      </c>
      <c r="EE14" s="142">
        <f t="shared" si="49"/>
        <v>0</v>
      </c>
      <c r="EF14" s="142">
        <f t="shared" si="49"/>
        <v>0</v>
      </c>
      <c r="EG14" s="142">
        <f t="shared" si="50"/>
        <v>0</v>
      </c>
      <c r="EH14" s="142">
        <f t="shared" si="51"/>
        <v>0</v>
      </c>
      <c r="EI14" s="142"/>
      <c r="EJ14" s="118">
        <f t="shared" si="52"/>
        <v>36951</v>
      </c>
      <c r="EK14" s="142">
        <f t="shared" si="53"/>
        <v>0</v>
      </c>
      <c r="EL14" s="142">
        <f t="shared" si="54"/>
        <v>0</v>
      </c>
      <c r="EM14" s="142">
        <f t="shared" si="54"/>
        <v>0</v>
      </c>
      <c r="EN14" s="142">
        <f t="shared" si="54"/>
        <v>0</v>
      </c>
      <c r="EO14" s="142">
        <f t="shared" ref="EO14:EO25" si="99">SUM(EK14:EN14)</f>
        <v>0</v>
      </c>
      <c r="EP14"/>
      <c r="EQ14" s="118">
        <f t="shared" si="56"/>
        <v>36951</v>
      </c>
      <c r="ER14" s="142">
        <f t="shared" si="57"/>
        <v>0</v>
      </c>
      <c r="ES14" s="142">
        <f t="shared" si="58"/>
        <v>0</v>
      </c>
      <c r="ET14" s="142">
        <f t="shared" si="59"/>
        <v>0</v>
      </c>
      <c r="EU14"/>
      <c r="EV14" s="118">
        <f t="shared" si="60"/>
        <v>36951</v>
      </c>
      <c r="EW14" s="142">
        <f t="shared" si="61"/>
        <v>0</v>
      </c>
      <c r="EX14" s="142">
        <f t="shared" si="62"/>
        <v>0</v>
      </c>
      <c r="EY14" s="142">
        <f t="shared" si="63"/>
        <v>0</v>
      </c>
      <c r="EZ14" s="142"/>
      <c r="FA14" s="118">
        <f t="shared" si="64"/>
        <v>36951</v>
      </c>
      <c r="FB14" s="142">
        <f t="shared" si="65"/>
        <v>0</v>
      </c>
      <c r="FC14" s="142">
        <f t="shared" si="65"/>
        <v>0</v>
      </c>
      <c r="FD14" s="142">
        <f t="shared" si="66"/>
        <v>0</v>
      </c>
      <c r="FE14" s="142">
        <f t="shared" ref="FE14:FE25" si="100">SUM(FB14:FD14)</f>
        <v>0</v>
      </c>
      <c r="FF14"/>
      <c r="FG14" s="118">
        <f t="shared" si="68"/>
        <v>36951</v>
      </c>
      <c r="FH14" s="142">
        <f t="shared" si="69"/>
        <v>0</v>
      </c>
      <c r="FI14" s="142">
        <f t="shared" si="69"/>
        <v>0</v>
      </c>
      <c r="FJ14" s="142">
        <f t="shared" si="70"/>
        <v>0</v>
      </c>
      <c r="FK14" s="142">
        <f t="shared" ref="FK14:FK25" si="101">SUM(FH14:FJ14)</f>
        <v>0</v>
      </c>
      <c r="FL14"/>
      <c r="FM14" s="118">
        <f t="shared" si="72"/>
        <v>36951</v>
      </c>
      <c r="FN14" s="142">
        <f t="shared" si="73"/>
        <v>0</v>
      </c>
      <c r="FO14" s="142">
        <f t="shared" si="74"/>
        <v>0</v>
      </c>
      <c r="FP14" s="142">
        <f t="shared" ref="FP14:FP25" si="102">SUM(FN14:FO14)</f>
        <v>0</v>
      </c>
      <c r="FR14" s="118">
        <f t="shared" si="76"/>
        <v>36951</v>
      </c>
      <c r="FS14" s="142">
        <f t="shared" si="77"/>
        <v>0</v>
      </c>
      <c r="FT14" s="142">
        <f t="shared" si="77"/>
        <v>0</v>
      </c>
      <c r="FU14" s="142">
        <f t="shared" si="78"/>
        <v>0</v>
      </c>
      <c r="FV14"/>
      <c r="FW14" s="118">
        <f t="shared" si="79"/>
        <v>36951</v>
      </c>
      <c r="FX14" s="142">
        <f t="shared" si="80"/>
        <v>0</v>
      </c>
      <c r="FY14" s="142">
        <f t="shared" si="81"/>
        <v>0</v>
      </c>
      <c r="FZ14" s="142">
        <f t="shared" ref="FZ14:FZ25" si="103">SUM(FX14:FY14)</f>
        <v>0</v>
      </c>
      <c r="GA14"/>
      <c r="GB14" s="118">
        <f t="shared" si="83"/>
        <v>36951</v>
      </c>
      <c r="GC14" s="142">
        <f t="shared" si="84"/>
        <v>0</v>
      </c>
      <c r="GD14" s="142">
        <f t="shared" si="85"/>
        <v>0</v>
      </c>
      <c r="GE14" s="142">
        <f t="shared" ref="GE14:GE25" si="104">SUM(GC14:GD14)</f>
        <v>0</v>
      </c>
      <c r="GF14"/>
      <c r="GG14" s="118">
        <f t="shared" si="87"/>
        <v>36951</v>
      </c>
      <c r="GH14" s="142">
        <f t="shared" si="88"/>
        <v>0</v>
      </c>
      <c r="GI14" s="142">
        <f t="shared" si="88"/>
        <v>0</v>
      </c>
      <c r="GJ14" s="142">
        <f t="shared" si="89"/>
        <v>0</v>
      </c>
      <c r="GL14" s="118">
        <f t="shared" si="90"/>
        <v>36951</v>
      </c>
      <c r="GM14" s="142">
        <f t="shared" si="91"/>
        <v>0</v>
      </c>
      <c r="GN14" s="142">
        <f t="shared" si="91"/>
        <v>0</v>
      </c>
      <c r="GO14" s="142">
        <f t="shared" si="92"/>
        <v>0</v>
      </c>
      <c r="GQ14" s="585"/>
      <c r="GR14" s="583"/>
      <c r="GS14" s="332"/>
      <c r="GU14"/>
    </row>
    <row r="15" spans="1:203" ht="15" customHeight="1">
      <c r="A15" s="329">
        <v>36982</v>
      </c>
      <c r="B15" s="144">
        <f>'p1'!F24</f>
        <v>0</v>
      </c>
      <c r="C15" s="145">
        <f>+'p1'!C24</f>
        <v>0</v>
      </c>
      <c r="D15" s="193">
        <f>'Transport Pos'!C11</f>
        <v>0</v>
      </c>
      <c r="E15" s="145">
        <f>'p1'!K24+EH15+'Transport Pos'!D11</f>
        <v>0</v>
      </c>
      <c r="F15" s="145">
        <f>'p1'!E24+CS15</f>
        <v>75.62</v>
      </c>
      <c r="G15" s="145">
        <f>'p1'!H24+'p1'!J24+DD15+'Spread Opt'!D15+'Transport Pos'!E11</f>
        <v>85.87</v>
      </c>
      <c r="H15" s="145">
        <f>'p1'!D24+DW15+'Transport Pos'!F11</f>
        <v>-1.46</v>
      </c>
      <c r="I15" s="145">
        <f>'p1'!I24+'p1'!AG24+DI15+'Spread Opt'!C15</f>
        <v>-79.58</v>
      </c>
      <c r="J15" s="145">
        <f>'p1'!M24+DL15</f>
        <v>-18.940000000000001</v>
      </c>
      <c r="K15" s="145">
        <f>'p1'!L24+'p1'!G24+EB15</f>
        <v>-4.0700000000000074</v>
      </c>
      <c r="L15" s="146">
        <f t="shared" si="93"/>
        <v>57.44</v>
      </c>
      <c r="M15" s="14"/>
      <c r="N15" s="144">
        <f>'p1'!O24+ET15</f>
        <v>0</v>
      </c>
      <c r="O15" s="145">
        <f>'p1'!N24+EO15</f>
        <v>-14.31</v>
      </c>
      <c r="P15" s="145">
        <f>'p1'!P24+EY15</f>
        <v>-37.21</v>
      </c>
      <c r="Q15" s="145">
        <f>'p1'!Z24</f>
        <v>0</v>
      </c>
      <c r="R15" s="145">
        <f>'p1'!X24</f>
        <v>0</v>
      </c>
      <c r="S15" s="145">
        <f>'p1'!Y24+FE15</f>
        <v>0</v>
      </c>
      <c r="T15" s="145">
        <f>'p1'!AB24+FK15+'Transport Pos'!B11</f>
        <v>0</v>
      </c>
      <c r="U15" s="145"/>
      <c r="V15" s="145">
        <f>'p1'!W24+FP15</f>
        <v>0</v>
      </c>
      <c r="W15" s="145">
        <f>'p1'!R24+FZ15</f>
        <v>0</v>
      </c>
      <c r="X15" s="145">
        <f>'p1'!S24+FU15</f>
        <v>57.25</v>
      </c>
      <c r="Y15" s="145"/>
      <c r="Z15" s="145"/>
      <c r="AA15" s="145"/>
      <c r="AB15" s="145"/>
      <c r="AC15" s="145"/>
      <c r="AD15" s="193"/>
      <c r="AE15" s="146">
        <f t="shared" si="3"/>
        <v>5.7299999999999969</v>
      </c>
      <c r="AF15" s="14"/>
      <c r="AG15" s="146">
        <f>GO15+'p1'!B24</f>
        <v>0</v>
      </c>
      <c r="AH15" s="191"/>
      <c r="AI15" s="146">
        <f>'p1'!AA24+BQ15+'Spread Opt'!E15+'Transport Pos'!G11</f>
        <v>41.02</v>
      </c>
      <c r="AJ15" s="14"/>
      <c r="AK15" s="143">
        <v>36982</v>
      </c>
      <c r="AL15" s="198"/>
      <c r="AM15" s="188">
        <f t="shared" si="4"/>
        <v>0</v>
      </c>
      <c r="AN15" s="334"/>
      <c r="AO15" s="188">
        <f t="shared" si="5"/>
        <v>61.31</v>
      </c>
      <c r="AP15" s="334"/>
      <c r="AQ15" s="509">
        <f t="shared" si="6"/>
        <v>84.410000000000011</v>
      </c>
      <c r="AR15" s="334"/>
      <c r="AS15" s="511">
        <f t="shared" si="7"/>
        <v>-98.52</v>
      </c>
      <c r="AT15" s="334"/>
      <c r="AU15" s="188">
        <f t="shared" si="8"/>
        <v>-41.280000000000008</v>
      </c>
      <c r="AV15" s="334"/>
      <c r="AW15" s="188">
        <f t="shared" si="9"/>
        <v>5.920000000000023</v>
      </c>
      <c r="AX15" s="334"/>
      <c r="AY15"/>
      <c r="AZ15" s="217"/>
      <c r="BA15" s="203">
        <f t="shared" si="10"/>
        <v>0</v>
      </c>
      <c r="BB15" s="202"/>
      <c r="BC15" s="203">
        <f t="shared" si="11"/>
        <v>0</v>
      </c>
      <c r="BD15" s="202"/>
      <c r="BE15" s="203">
        <f t="shared" si="12"/>
        <v>57.25</v>
      </c>
      <c r="BF15" s="202"/>
      <c r="BG15" s="203">
        <f t="shared" si="94"/>
        <v>0</v>
      </c>
      <c r="BH15" s="218"/>
      <c r="BI15" s="248"/>
      <c r="BJ15" s="308"/>
      <c r="BK15" s="304">
        <f t="shared" si="95"/>
        <v>63.169999999999995</v>
      </c>
      <c r="BL15" s="525"/>
      <c r="BM15" s="129"/>
      <c r="BN15" s="14"/>
      <c r="BO15" s="14"/>
      <c r="BP15" s="140">
        <f t="shared" si="14"/>
        <v>36982</v>
      </c>
      <c r="BQ15" s="141">
        <f t="shared" si="15"/>
        <v>0</v>
      </c>
      <c r="BR15" s="141"/>
      <c r="BS15" s="141"/>
      <c r="BT15" s="141"/>
      <c r="BU15" s="141"/>
      <c r="BV15" s="141"/>
      <c r="BW15" s="141"/>
      <c r="BY15" s="209">
        <f>'m1'!BL17</f>
        <v>0.95417706051947904</v>
      </c>
      <c r="BZ15" s="211">
        <f t="shared" si="16"/>
        <v>0</v>
      </c>
      <c r="CA15" s="142"/>
      <c r="CB15" s="142">
        <f t="shared" si="17"/>
        <v>0</v>
      </c>
      <c r="CC15"/>
      <c r="CD15" s="118">
        <f t="shared" si="18"/>
        <v>36982</v>
      </c>
      <c r="CE15" s="142">
        <f t="shared" si="19"/>
        <v>0</v>
      </c>
      <c r="CF15" s="142">
        <f t="shared" si="20"/>
        <v>0</v>
      </c>
      <c r="CG15" s="142">
        <f t="shared" si="21"/>
        <v>0</v>
      </c>
      <c r="CH15" s="142">
        <f t="shared" si="21"/>
        <v>0</v>
      </c>
      <c r="CI15" s="142">
        <f t="shared" si="21"/>
        <v>0</v>
      </c>
      <c r="CJ15" s="142">
        <f t="shared" si="21"/>
        <v>0</v>
      </c>
      <c r="CK15" s="142">
        <f t="shared" si="21"/>
        <v>0</v>
      </c>
      <c r="CL15" s="142">
        <f t="shared" si="21"/>
        <v>0</v>
      </c>
      <c r="CM15" s="142">
        <f t="shared" si="21"/>
        <v>0</v>
      </c>
      <c r="CN15" s="142">
        <f t="shared" si="21"/>
        <v>0</v>
      </c>
      <c r="CO15" s="142">
        <f t="shared" si="21"/>
        <v>0</v>
      </c>
      <c r="CP15" s="142">
        <f t="shared" si="22"/>
        <v>0</v>
      </c>
      <c r="CQ15" s="142">
        <f t="shared" si="23"/>
        <v>0</v>
      </c>
      <c r="CR15" s="142">
        <f t="shared" si="24"/>
        <v>0</v>
      </c>
      <c r="CS15" s="142">
        <f t="shared" si="25"/>
        <v>0</v>
      </c>
      <c r="CT15"/>
      <c r="CU15" s="118">
        <f t="shared" si="26"/>
        <v>36982</v>
      </c>
      <c r="CV15" s="142">
        <f t="shared" si="27"/>
        <v>0</v>
      </c>
      <c r="CW15" s="142">
        <f t="shared" si="27"/>
        <v>0</v>
      </c>
      <c r="CX15" s="142">
        <f t="shared" si="28"/>
        <v>0</v>
      </c>
      <c r="CY15" s="142">
        <f t="shared" si="28"/>
        <v>0</v>
      </c>
      <c r="CZ15" s="142">
        <f t="shared" si="28"/>
        <v>0</v>
      </c>
      <c r="DA15" s="142">
        <f t="shared" si="29"/>
        <v>0</v>
      </c>
      <c r="DB15" s="142">
        <f t="shared" si="29"/>
        <v>0</v>
      </c>
      <c r="DC15" s="142">
        <f t="shared" si="30"/>
        <v>0</v>
      </c>
      <c r="DD15" s="142">
        <f t="shared" si="31"/>
        <v>0</v>
      </c>
      <c r="DF15" s="118">
        <f t="shared" si="32"/>
        <v>36982</v>
      </c>
      <c r="DG15" s="142">
        <f t="shared" si="33"/>
        <v>0</v>
      </c>
      <c r="DH15" s="142">
        <f t="shared" si="34"/>
        <v>0</v>
      </c>
      <c r="DI15" s="142">
        <f t="shared" si="96"/>
        <v>0</v>
      </c>
      <c r="DJ15"/>
      <c r="DK15" s="118">
        <f t="shared" si="36"/>
        <v>36982</v>
      </c>
      <c r="DL15" s="142">
        <f t="shared" si="37"/>
        <v>0</v>
      </c>
      <c r="DM15" s="142">
        <f t="shared" si="38"/>
        <v>0</v>
      </c>
      <c r="DN15" s="142">
        <f t="shared" si="39"/>
        <v>0</v>
      </c>
      <c r="DP15" s="118">
        <f t="shared" si="40"/>
        <v>36982</v>
      </c>
      <c r="DQ15" s="142">
        <f t="shared" si="41"/>
        <v>0</v>
      </c>
      <c r="DR15" s="142">
        <f t="shared" si="41"/>
        <v>0</v>
      </c>
      <c r="DS15" s="142">
        <f t="shared" si="41"/>
        <v>0</v>
      </c>
      <c r="DT15" s="142">
        <f t="shared" si="41"/>
        <v>0</v>
      </c>
      <c r="DU15" s="142">
        <f t="shared" si="41"/>
        <v>0</v>
      </c>
      <c r="DV15" s="142">
        <f t="shared" si="42"/>
        <v>0</v>
      </c>
      <c r="DW15" s="142">
        <f t="shared" si="97"/>
        <v>0</v>
      </c>
      <c r="DX15"/>
      <c r="DY15" s="118">
        <f t="shared" si="44"/>
        <v>36982</v>
      </c>
      <c r="DZ15" s="142">
        <f t="shared" si="45"/>
        <v>0</v>
      </c>
      <c r="EA15" s="142">
        <f t="shared" si="46"/>
        <v>0</v>
      </c>
      <c r="EB15" s="142">
        <f t="shared" si="98"/>
        <v>0</v>
      </c>
      <c r="EC15" s="142"/>
      <c r="ED15" s="118">
        <f t="shared" si="48"/>
        <v>36982</v>
      </c>
      <c r="EE15" s="142">
        <f t="shared" si="49"/>
        <v>0</v>
      </c>
      <c r="EF15" s="142">
        <f t="shared" si="49"/>
        <v>0</v>
      </c>
      <c r="EG15" s="142">
        <f t="shared" si="50"/>
        <v>0</v>
      </c>
      <c r="EH15" s="142">
        <f t="shared" si="51"/>
        <v>0</v>
      </c>
      <c r="EI15" s="142"/>
      <c r="EJ15" s="118">
        <f t="shared" si="52"/>
        <v>36982</v>
      </c>
      <c r="EK15" s="142">
        <f t="shared" si="53"/>
        <v>0</v>
      </c>
      <c r="EL15" s="142">
        <f t="shared" si="54"/>
        <v>0</v>
      </c>
      <c r="EM15" s="142">
        <f t="shared" si="54"/>
        <v>0</v>
      </c>
      <c r="EN15" s="142">
        <f t="shared" si="54"/>
        <v>0</v>
      </c>
      <c r="EO15" s="142">
        <f t="shared" si="99"/>
        <v>0</v>
      </c>
      <c r="EP15"/>
      <c r="EQ15" s="118">
        <f t="shared" si="56"/>
        <v>36982</v>
      </c>
      <c r="ER15" s="142">
        <f t="shared" si="57"/>
        <v>0</v>
      </c>
      <c r="ES15" s="142">
        <f t="shared" si="58"/>
        <v>0</v>
      </c>
      <c r="ET15" s="142">
        <f t="shared" si="59"/>
        <v>0</v>
      </c>
      <c r="EU15"/>
      <c r="EV15" s="118">
        <f t="shared" si="60"/>
        <v>36982</v>
      </c>
      <c r="EW15" s="142">
        <f t="shared" si="61"/>
        <v>0</v>
      </c>
      <c r="EX15" s="142">
        <f t="shared" si="62"/>
        <v>0</v>
      </c>
      <c r="EY15" s="142">
        <f t="shared" si="63"/>
        <v>0</v>
      </c>
      <c r="EZ15" s="142"/>
      <c r="FA15" s="118">
        <f t="shared" si="64"/>
        <v>36982</v>
      </c>
      <c r="FB15" s="142">
        <f t="shared" si="65"/>
        <v>0</v>
      </c>
      <c r="FC15" s="142">
        <f t="shared" si="65"/>
        <v>0</v>
      </c>
      <c r="FD15" s="142">
        <f t="shared" si="66"/>
        <v>0</v>
      </c>
      <c r="FE15" s="142">
        <f t="shared" si="100"/>
        <v>0</v>
      </c>
      <c r="FF15"/>
      <c r="FG15" s="118">
        <f t="shared" si="68"/>
        <v>36982</v>
      </c>
      <c r="FH15" s="142">
        <f t="shared" si="69"/>
        <v>0</v>
      </c>
      <c r="FI15" s="142">
        <f t="shared" si="69"/>
        <v>0</v>
      </c>
      <c r="FJ15" s="142">
        <f t="shared" si="70"/>
        <v>0</v>
      </c>
      <c r="FK15" s="142">
        <f t="shared" si="101"/>
        <v>0</v>
      </c>
      <c r="FL15"/>
      <c r="FM15" s="118">
        <f t="shared" si="72"/>
        <v>36982</v>
      </c>
      <c r="FN15" s="142">
        <f t="shared" si="73"/>
        <v>0</v>
      </c>
      <c r="FO15" s="142">
        <f t="shared" si="74"/>
        <v>0</v>
      </c>
      <c r="FP15" s="142">
        <f t="shared" si="102"/>
        <v>0</v>
      </c>
      <c r="FR15" s="118">
        <f t="shared" si="76"/>
        <v>36982</v>
      </c>
      <c r="FS15" s="142">
        <f t="shared" si="77"/>
        <v>0</v>
      </c>
      <c r="FT15" s="142">
        <f t="shared" si="77"/>
        <v>0</v>
      </c>
      <c r="FU15" s="142">
        <f t="shared" si="78"/>
        <v>0</v>
      </c>
      <c r="FV15"/>
      <c r="FW15" s="118">
        <f t="shared" si="79"/>
        <v>36982</v>
      </c>
      <c r="FX15" s="142">
        <f t="shared" si="80"/>
        <v>0</v>
      </c>
      <c r="FY15" s="142">
        <f t="shared" si="81"/>
        <v>0</v>
      </c>
      <c r="FZ15" s="142">
        <f t="shared" si="103"/>
        <v>0</v>
      </c>
      <c r="GA15"/>
      <c r="GB15" s="118">
        <f t="shared" si="83"/>
        <v>36982</v>
      </c>
      <c r="GC15" s="142">
        <f t="shared" si="84"/>
        <v>0</v>
      </c>
      <c r="GD15" s="142">
        <f t="shared" si="85"/>
        <v>0</v>
      </c>
      <c r="GE15" s="142">
        <f t="shared" si="104"/>
        <v>0</v>
      </c>
      <c r="GF15"/>
      <c r="GG15" s="118">
        <f t="shared" si="87"/>
        <v>36982</v>
      </c>
      <c r="GH15" s="142">
        <f t="shared" si="88"/>
        <v>0</v>
      </c>
      <c r="GI15" s="142">
        <f t="shared" si="88"/>
        <v>0</v>
      </c>
      <c r="GJ15" s="142">
        <f t="shared" si="89"/>
        <v>0</v>
      </c>
      <c r="GL15" s="118">
        <f t="shared" si="90"/>
        <v>36982</v>
      </c>
      <c r="GM15" s="142">
        <f t="shared" si="91"/>
        <v>0</v>
      </c>
      <c r="GN15" s="142">
        <f t="shared" si="91"/>
        <v>0</v>
      </c>
      <c r="GO15" s="142">
        <f t="shared" si="92"/>
        <v>0</v>
      </c>
      <c r="GQ15" s="587"/>
      <c r="GR15" s="582"/>
      <c r="GS15" s="331"/>
      <c r="GU15"/>
    </row>
    <row r="16" spans="1:203" ht="15" customHeight="1">
      <c r="A16" s="329">
        <v>37012</v>
      </c>
      <c r="B16" s="144">
        <f>'p1'!F25</f>
        <v>0</v>
      </c>
      <c r="C16" s="145">
        <f>+'p1'!C25</f>
        <v>0</v>
      </c>
      <c r="D16" s="193">
        <f>'Transport Pos'!C12</f>
        <v>0</v>
      </c>
      <c r="E16" s="145">
        <f>'p1'!K25+EH16+'Transport Pos'!D12</f>
        <v>0</v>
      </c>
      <c r="F16" s="145">
        <f>'p1'!E25+CS16</f>
        <v>48.07</v>
      </c>
      <c r="G16" s="145">
        <f>'p1'!H25+'p1'!J25+DD16+'Spread Opt'!D16+'Transport Pos'!E12</f>
        <v>88.22</v>
      </c>
      <c r="H16" s="145">
        <f>'p1'!D25+DW16+'Transport Pos'!F12</f>
        <v>-0.92</v>
      </c>
      <c r="I16" s="145">
        <f>'p1'!I25+'p1'!AG25+DI16+'Spread Opt'!C16</f>
        <v>-81.760000000000005</v>
      </c>
      <c r="J16" s="145">
        <f>'p1'!M25+DL16</f>
        <v>-19.46</v>
      </c>
      <c r="K16" s="145">
        <f>'p1'!L25+'p1'!G25+EB16</f>
        <v>-4.1799999999999926</v>
      </c>
      <c r="L16" s="146">
        <f t="shared" si="93"/>
        <v>29.970000000000006</v>
      </c>
      <c r="M16" s="14"/>
      <c r="N16" s="144">
        <f>'p1'!O25+ET16</f>
        <v>0</v>
      </c>
      <c r="O16" s="145">
        <f>'p1'!N25+EO16</f>
        <v>-14.7</v>
      </c>
      <c r="P16" s="145">
        <f>'p1'!P25+EY16</f>
        <v>-38.229999999999997</v>
      </c>
      <c r="Q16" s="145">
        <f>'p1'!Z25</f>
        <v>0</v>
      </c>
      <c r="R16" s="145">
        <f>'p1'!X25</f>
        <v>0</v>
      </c>
      <c r="S16" s="145">
        <f>'p1'!Y25+FE16</f>
        <v>0</v>
      </c>
      <c r="T16" s="145">
        <f>'p1'!AB25+FK16+'Transport Pos'!B12</f>
        <v>0</v>
      </c>
      <c r="U16" s="145"/>
      <c r="V16" s="145">
        <f>'p1'!W25+FP16</f>
        <v>0</v>
      </c>
      <c r="W16" s="145">
        <f>'p1'!R25+FZ16</f>
        <v>0</v>
      </c>
      <c r="X16" s="145">
        <f>'p1'!S25+FU16</f>
        <v>58.82</v>
      </c>
      <c r="Y16" s="145"/>
      <c r="Z16" s="145"/>
      <c r="AA16" s="145"/>
      <c r="AB16" s="145"/>
      <c r="AC16" s="145"/>
      <c r="AD16" s="193"/>
      <c r="AE16" s="146">
        <f t="shared" si="3"/>
        <v>5.8900000000000077</v>
      </c>
      <c r="AF16" s="14"/>
      <c r="AG16" s="146">
        <f>GO16+'p1'!B25</f>
        <v>0</v>
      </c>
      <c r="AH16" s="191"/>
      <c r="AI16" s="146">
        <f>'p1'!AA25+BQ16+'Spread Opt'!E16+'Transport Pos'!G12</f>
        <v>-5.92</v>
      </c>
      <c r="AJ16" s="14"/>
      <c r="AK16" s="143">
        <v>37012</v>
      </c>
      <c r="AL16" s="198"/>
      <c r="AM16" s="189">
        <f t="shared" si="4"/>
        <v>0</v>
      </c>
      <c r="AN16" s="334"/>
      <c r="AO16" s="189">
        <f t="shared" si="5"/>
        <v>33.370000000000005</v>
      </c>
      <c r="AP16" s="334"/>
      <c r="AQ16" s="508">
        <f t="shared" si="6"/>
        <v>87.3</v>
      </c>
      <c r="AR16" s="334"/>
      <c r="AS16" s="510">
        <f t="shared" si="7"/>
        <v>-101.22</v>
      </c>
      <c r="AT16" s="334"/>
      <c r="AU16" s="189">
        <f t="shared" si="8"/>
        <v>-42.409999999999989</v>
      </c>
      <c r="AV16" s="334"/>
      <c r="AW16" s="189">
        <f t="shared" si="9"/>
        <v>-22.959999999999987</v>
      </c>
      <c r="AX16" s="334"/>
      <c r="AY16"/>
      <c r="AZ16" s="217"/>
      <c r="BA16" s="204">
        <f t="shared" si="10"/>
        <v>0</v>
      </c>
      <c r="BB16" s="202"/>
      <c r="BC16" s="204">
        <f t="shared" si="11"/>
        <v>0</v>
      </c>
      <c r="BD16" s="202"/>
      <c r="BE16" s="204">
        <f t="shared" si="12"/>
        <v>58.82</v>
      </c>
      <c r="BF16" s="202"/>
      <c r="BG16" s="204">
        <f t="shared" si="94"/>
        <v>0</v>
      </c>
      <c r="BH16" s="218"/>
      <c r="BI16" s="248"/>
      <c r="BJ16" s="308"/>
      <c r="BK16" s="305">
        <f t="shared" si="95"/>
        <v>35.860000000000014</v>
      </c>
      <c r="BL16" s="525"/>
      <c r="BM16" s="129"/>
      <c r="BN16" s="14"/>
      <c r="BO16" s="14"/>
      <c r="BP16" s="140">
        <f t="shared" si="14"/>
        <v>37012</v>
      </c>
      <c r="BQ16" s="141">
        <f t="shared" si="15"/>
        <v>0</v>
      </c>
      <c r="BR16" s="141"/>
      <c r="BS16" s="141"/>
      <c r="BT16" s="141"/>
      <c r="BU16" s="141"/>
      <c r="BV16" s="141"/>
      <c r="BW16" s="141"/>
      <c r="BY16" s="209">
        <f>'m1'!BL18</f>
        <v>0.94875217986803939</v>
      </c>
      <c r="BZ16" s="211">
        <f t="shared" si="16"/>
        <v>0</v>
      </c>
      <c r="CA16" s="142"/>
      <c r="CB16" s="142">
        <f t="shared" si="17"/>
        <v>0</v>
      </c>
      <c r="CC16"/>
      <c r="CD16" s="118">
        <f t="shared" si="18"/>
        <v>37012</v>
      </c>
      <c r="CE16" s="142">
        <f t="shared" si="19"/>
        <v>0</v>
      </c>
      <c r="CF16" s="142">
        <f t="shared" si="20"/>
        <v>0</v>
      </c>
      <c r="CG16" s="142">
        <f t="shared" si="21"/>
        <v>0</v>
      </c>
      <c r="CH16" s="142">
        <f t="shared" si="21"/>
        <v>0</v>
      </c>
      <c r="CI16" s="142">
        <f t="shared" si="21"/>
        <v>0</v>
      </c>
      <c r="CJ16" s="142">
        <f t="shared" si="21"/>
        <v>0</v>
      </c>
      <c r="CK16" s="142">
        <f t="shared" si="21"/>
        <v>0</v>
      </c>
      <c r="CL16" s="142">
        <f t="shared" si="21"/>
        <v>0</v>
      </c>
      <c r="CM16" s="142">
        <f t="shared" si="21"/>
        <v>0</v>
      </c>
      <c r="CN16" s="142">
        <f t="shared" si="21"/>
        <v>0</v>
      </c>
      <c r="CO16" s="142">
        <f t="shared" si="21"/>
        <v>0</v>
      </c>
      <c r="CP16" s="142">
        <f t="shared" si="22"/>
        <v>0</v>
      </c>
      <c r="CQ16" s="142">
        <f t="shared" si="23"/>
        <v>0</v>
      </c>
      <c r="CR16" s="142">
        <f t="shared" si="24"/>
        <v>0</v>
      </c>
      <c r="CS16" s="142">
        <f t="shared" si="25"/>
        <v>0</v>
      </c>
      <c r="CT16"/>
      <c r="CU16" s="118">
        <f t="shared" si="26"/>
        <v>37012</v>
      </c>
      <c r="CV16" s="142">
        <f t="shared" si="27"/>
        <v>0</v>
      </c>
      <c r="CW16" s="142">
        <f t="shared" si="27"/>
        <v>0</v>
      </c>
      <c r="CX16" s="142">
        <f t="shared" si="28"/>
        <v>0</v>
      </c>
      <c r="CY16" s="142">
        <f t="shared" si="28"/>
        <v>0</v>
      </c>
      <c r="CZ16" s="142">
        <f t="shared" si="28"/>
        <v>0</v>
      </c>
      <c r="DA16" s="142">
        <f t="shared" si="29"/>
        <v>0</v>
      </c>
      <c r="DB16" s="142">
        <f t="shared" si="29"/>
        <v>0</v>
      </c>
      <c r="DC16" s="142">
        <f t="shared" si="30"/>
        <v>0</v>
      </c>
      <c r="DD16" s="142">
        <f t="shared" si="31"/>
        <v>0</v>
      </c>
      <c r="DF16" s="118">
        <f t="shared" si="32"/>
        <v>37012</v>
      </c>
      <c r="DG16" s="142">
        <f t="shared" si="33"/>
        <v>0</v>
      </c>
      <c r="DH16" s="142">
        <f t="shared" si="34"/>
        <v>0</v>
      </c>
      <c r="DI16" s="142">
        <f t="shared" si="96"/>
        <v>0</v>
      </c>
      <c r="DJ16"/>
      <c r="DK16" s="118">
        <f t="shared" si="36"/>
        <v>37012</v>
      </c>
      <c r="DL16" s="142">
        <f t="shared" si="37"/>
        <v>0</v>
      </c>
      <c r="DM16" s="142">
        <f t="shared" si="38"/>
        <v>0</v>
      </c>
      <c r="DN16" s="142">
        <f t="shared" si="39"/>
        <v>0</v>
      </c>
      <c r="DP16" s="118">
        <f t="shared" si="40"/>
        <v>37012</v>
      </c>
      <c r="DQ16" s="142">
        <f t="shared" si="41"/>
        <v>0</v>
      </c>
      <c r="DR16" s="142">
        <f t="shared" si="41"/>
        <v>0</v>
      </c>
      <c r="DS16" s="142">
        <f t="shared" si="41"/>
        <v>0</v>
      </c>
      <c r="DT16" s="142">
        <f t="shared" si="41"/>
        <v>0</v>
      </c>
      <c r="DU16" s="142">
        <f t="shared" si="41"/>
        <v>0</v>
      </c>
      <c r="DV16" s="142">
        <f t="shared" si="42"/>
        <v>0</v>
      </c>
      <c r="DW16" s="142">
        <f t="shared" si="97"/>
        <v>0</v>
      </c>
      <c r="DX16"/>
      <c r="DY16" s="118">
        <f t="shared" si="44"/>
        <v>37012</v>
      </c>
      <c r="DZ16" s="142">
        <f t="shared" si="45"/>
        <v>0</v>
      </c>
      <c r="EA16" s="142">
        <f t="shared" si="46"/>
        <v>0</v>
      </c>
      <c r="EB16" s="142">
        <f t="shared" si="98"/>
        <v>0</v>
      </c>
      <c r="EC16" s="142"/>
      <c r="ED16" s="118">
        <f t="shared" si="48"/>
        <v>37012</v>
      </c>
      <c r="EE16" s="142">
        <f t="shared" si="49"/>
        <v>0</v>
      </c>
      <c r="EF16" s="142">
        <f t="shared" si="49"/>
        <v>0</v>
      </c>
      <c r="EG16" s="142">
        <f t="shared" si="50"/>
        <v>0</v>
      </c>
      <c r="EH16" s="142">
        <f t="shared" si="51"/>
        <v>0</v>
      </c>
      <c r="EI16" s="142"/>
      <c r="EJ16" s="118">
        <f t="shared" si="52"/>
        <v>37012</v>
      </c>
      <c r="EK16" s="142">
        <f t="shared" si="53"/>
        <v>0</v>
      </c>
      <c r="EL16" s="142">
        <f t="shared" si="54"/>
        <v>0</v>
      </c>
      <c r="EM16" s="142">
        <f t="shared" si="54"/>
        <v>0</v>
      </c>
      <c r="EN16" s="142">
        <f t="shared" si="54"/>
        <v>0</v>
      </c>
      <c r="EO16" s="142">
        <f t="shared" si="99"/>
        <v>0</v>
      </c>
      <c r="EP16"/>
      <c r="EQ16" s="118">
        <f t="shared" si="56"/>
        <v>37012</v>
      </c>
      <c r="ER16" s="142">
        <f t="shared" si="57"/>
        <v>0</v>
      </c>
      <c r="ES16" s="142">
        <f t="shared" si="58"/>
        <v>0</v>
      </c>
      <c r="ET16" s="142">
        <f t="shared" si="59"/>
        <v>0</v>
      </c>
      <c r="EU16"/>
      <c r="EV16" s="118">
        <f t="shared" si="60"/>
        <v>37012</v>
      </c>
      <c r="EW16" s="142">
        <f t="shared" si="61"/>
        <v>0</v>
      </c>
      <c r="EX16" s="142">
        <f t="shared" si="62"/>
        <v>0</v>
      </c>
      <c r="EY16" s="142">
        <f t="shared" si="63"/>
        <v>0</v>
      </c>
      <c r="EZ16" s="142"/>
      <c r="FA16" s="118">
        <f t="shared" si="64"/>
        <v>37012</v>
      </c>
      <c r="FB16" s="142">
        <f t="shared" si="65"/>
        <v>0</v>
      </c>
      <c r="FC16" s="142">
        <f t="shared" si="65"/>
        <v>0</v>
      </c>
      <c r="FD16" s="142">
        <f t="shared" si="66"/>
        <v>0</v>
      </c>
      <c r="FE16" s="142">
        <f t="shared" si="100"/>
        <v>0</v>
      </c>
      <c r="FF16"/>
      <c r="FG16" s="118">
        <f t="shared" si="68"/>
        <v>37012</v>
      </c>
      <c r="FH16" s="142">
        <f t="shared" si="69"/>
        <v>0</v>
      </c>
      <c r="FI16" s="142">
        <f t="shared" si="69"/>
        <v>0</v>
      </c>
      <c r="FJ16" s="142">
        <f t="shared" si="70"/>
        <v>0</v>
      </c>
      <c r="FK16" s="142">
        <f t="shared" si="101"/>
        <v>0</v>
      </c>
      <c r="FL16"/>
      <c r="FM16" s="118">
        <f t="shared" si="72"/>
        <v>37012</v>
      </c>
      <c r="FN16" s="142">
        <f t="shared" si="73"/>
        <v>0</v>
      </c>
      <c r="FO16" s="142">
        <f t="shared" si="74"/>
        <v>0</v>
      </c>
      <c r="FP16" s="142">
        <f t="shared" si="102"/>
        <v>0</v>
      </c>
      <c r="FR16" s="118">
        <f t="shared" si="76"/>
        <v>37012</v>
      </c>
      <c r="FS16" s="142">
        <f t="shared" si="77"/>
        <v>0</v>
      </c>
      <c r="FT16" s="142">
        <f t="shared" si="77"/>
        <v>0</v>
      </c>
      <c r="FU16" s="142">
        <f t="shared" si="78"/>
        <v>0</v>
      </c>
      <c r="FV16"/>
      <c r="FW16" s="118">
        <f t="shared" si="79"/>
        <v>37012</v>
      </c>
      <c r="FX16" s="142">
        <f t="shared" si="80"/>
        <v>0</v>
      </c>
      <c r="FY16" s="142">
        <f t="shared" si="81"/>
        <v>0</v>
      </c>
      <c r="FZ16" s="142">
        <f t="shared" si="103"/>
        <v>0</v>
      </c>
      <c r="GA16"/>
      <c r="GB16" s="118">
        <f t="shared" si="83"/>
        <v>37012</v>
      </c>
      <c r="GC16" s="142">
        <f t="shared" si="84"/>
        <v>0</v>
      </c>
      <c r="GD16" s="142">
        <f t="shared" si="85"/>
        <v>0</v>
      </c>
      <c r="GE16" s="142">
        <f t="shared" si="104"/>
        <v>0</v>
      </c>
      <c r="GF16"/>
      <c r="GG16" s="118">
        <f t="shared" si="87"/>
        <v>37012</v>
      </c>
      <c r="GH16" s="142">
        <f t="shared" si="88"/>
        <v>0</v>
      </c>
      <c r="GI16" s="142">
        <f t="shared" si="88"/>
        <v>0</v>
      </c>
      <c r="GJ16" s="142">
        <f t="shared" si="89"/>
        <v>0</v>
      </c>
      <c r="GL16" s="118">
        <f t="shared" si="90"/>
        <v>37012</v>
      </c>
      <c r="GM16" s="142">
        <f t="shared" si="91"/>
        <v>0</v>
      </c>
      <c r="GN16" s="142">
        <f t="shared" si="91"/>
        <v>0</v>
      </c>
      <c r="GO16" s="142">
        <f t="shared" si="92"/>
        <v>0</v>
      </c>
      <c r="GQ16" s="585"/>
      <c r="GR16" s="583"/>
      <c r="GS16" s="332"/>
      <c r="GU16"/>
    </row>
    <row r="17" spans="1:203" ht="15" customHeight="1">
      <c r="A17" s="329">
        <v>37043</v>
      </c>
      <c r="B17" s="144">
        <f>'p1'!F26</f>
        <v>0</v>
      </c>
      <c r="C17" s="145">
        <f>+'p1'!C26</f>
        <v>0</v>
      </c>
      <c r="D17" s="193">
        <f>'Transport Pos'!C13</f>
        <v>0</v>
      </c>
      <c r="E17" s="145">
        <f>'p1'!K26+EH17+'Transport Pos'!D13</f>
        <v>0</v>
      </c>
      <c r="F17" s="145">
        <f>'p1'!E26+CS17</f>
        <v>46.45</v>
      </c>
      <c r="G17" s="145">
        <f>'p1'!H26+'p1'!J26+DD17+'Spread Opt'!D17+'Transport Pos'!E13</f>
        <v>84.88</v>
      </c>
      <c r="H17" s="145">
        <f>'p1'!D26+DW17+'Transport Pos'!F13</f>
        <v>-0.59</v>
      </c>
      <c r="I17" s="145">
        <f>'p1'!I26+'p1'!AG26+DI17+'Spread Opt'!C17</f>
        <v>-78.66</v>
      </c>
      <c r="J17" s="145">
        <f>'p1'!M26+DL17</f>
        <v>-18.72</v>
      </c>
      <c r="K17" s="145">
        <f>'p1'!L26+'p1'!G26+EB17</f>
        <v>-4.019999999999996</v>
      </c>
      <c r="L17" s="146">
        <f t="shared" si="93"/>
        <v>29.339999999999989</v>
      </c>
      <c r="M17" s="14"/>
      <c r="N17" s="144">
        <f>'p1'!O26+ET17</f>
        <v>0</v>
      </c>
      <c r="O17" s="145">
        <f>'p1'!N26+EO17</f>
        <v>-14.15</v>
      </c>
      <c r="P17" s="145">
        <f>'p1'!P26+EY17</f>
        <v>-36.78</v>
      </c>
      <c r="Q17" s="145">
        <f>'p1'!Z26</f>
        <v>0</v>
      </c>
      <c r="R17" s="145">
        <f>'p1'!X26</f>
        <v>0</v>
      </c>
      <c r="S17" s="145">
        <f>'p1'!Y26+FE17</f>
        <v>0</v>
      </c>
      <c r="T17" s="145">
        <f>'p1'!AB26+FK17+'Transport Pos'!B13</f>
        <v>0</v>
      </c>
      <c r="U17" s="145"/>
      <c r="V17" s="145">
        <f>'p1'!W26+FP17</f>
        <v>0</v>
      </c>
      <c r="W17" s="145">
        <f>'p1'!R26+FZ17</f>
        <v>0</v>
      </c>
      <c r="X17" s="145">
        <f>'p1'!S26+FU17</f>
        <v>56.58</v>
      </c>
      <c r="Y17" s="145"/>
      <c r="Z17" s="145"/>
      <c r="AA17" s="145"/>
      <c r="AB17" s="145"/>
      <c r="AC17" s="145"/>
      <c r="AD17" s="193"/>
      <c r="AE17" s="146">
        <f t="shared" si="3"/>
        <v>5.6499999999999986</v>
      </c>
      <c r="AF17" s="14"/>
      <c r="AG17" s="146">
        <f>GO17+'p1'!B26</f>
        <v>0</v>
      </c>
      <c r="AH17" s="191"/>
      <c r="AI17" s="146">
        <f>'p1'!AA26+BQ17+'Spread Opt'!E17+'Transport Pos'!G13</f>
        <v>-6.61</v>
      </c>
      <c r="AJ17" s="14"/>
      <c r="AK17" s="143">
        <v>37043</v>
      </c>
      <c r="AL17" s="198"/>
      <c r="AM17" s="189">
        <f t="shared" si="4"/>
        <v>0</v>
      </c>
      <c r="AN17" s="334"/>
      <c r="AO17" s="189">
        <f t="shared" si="5"/>
        <v>32.300000000000004</v>
      </c>
      <c r="AP17" s="334"/>
      <c r="AQ17" s="508">
        <f t="shared" si="6"/>
        <v>84.289999999999992</v>
      </c>
      <c r="AR17" s="334"/>
      <c r="AS17" s="510">
        <f t="shared" si="7"/>
        <v>-97.38</v>
      </c>
      <c r="AT17" s="334"/>
      <c r="AU17" s="189">
        <f t="shared" si="8"/>
        <v>-40.799999999999997</v>
      </c>
      <c r="AV17" s="334"/>
      <c r="AW17" s="189">
        <f t="shared" si="9"/>
        <v>-21.589999999999989</v>
      </c>
      <c r="AX17" s="334"/>
      <c r="AY17"/>
      <c r="AZ17" s="217"/>
      <c r="BA17" s="204">
        <f t="shared" si="10"/>
        <v>0</v>
      </c>
      <c r="BB17" s="202"/>
      <c r="BC17" s="204">
        <f t="shared" si="11"/>
        <v>0</v>
      </c>
      <c r="BD17" s="202"/>
      <c r="BE17" s="204">
        <f t="shared" si="12"/>
        <v>56.58</v>
      </c>
      <c r="BF17" s="202"/>
      <c r="BG17" s="204">
        <f t="shared" si="94"/>
        <v>0</v>
      </c>
      <c r="BH17" s="218"/>
      <c r="BI17" s="248"/>
      <c r="BJ17" s="308"/>
      <c r="BK17" s="305">
        <f t="shared" si="95"/>
        <v>34.989999999999988</v>
      </c>
      <c r="BL17" s="525"/>
      <c r="BM17" s="129"/>
      <c r="BN17" s="14"/>
      <c r="BO17" s="14"/>
      <c r="BP17" s="140">
        <f t="shared" si="14"/>
        <v>37043</v>
      </c>
      <c r="BQ17" s="141">
        <f t="shared" si="15"/>
        <v>0</v>
      </c>
      <c r="BR17" s="141"/>
      <c r="BS17" s="141"/>
      <c r="BT17" s="141"/>
      <c r="BU17" s="141"/>
      <c r="BV17" s="141"/>
      <c r="BW17" s="141"/>
      <c r="BY17" s="209">
        <f>'m1'!BL19</f>
        <v>0.94316339439299368</v>
      </c>
      <c r="BZ17" s="211">
        <f t="shared" si="16"/>
        <v>0</v>
      </c>
      <c r="CA17" s="142"/>
      <c r="CB17" s="142">
        <f t="shared" si="17"/>
        <v>0</v>
      </c>
      <c r="CC17"/>
      <c r="CD17" s="118">
        <f t="shared" si="18"/>
        <v>37043</v>
      </c>
      <c r="CE17" s="142">
        <f t="shared" si="19"/>
        <v>0</v>
      </c>
      <c r="CF17" s="142">
        <f t="shared" si="20"/>
        <v>0</v>
      </c>
      <c r="CG17" s="142">
        <f t="shared" si="21"/>
        <v>0</v>
      </c>
      <c r="CH17" s="142">
        <f t="shared" si="21"/>
        <v>0</v>
      </c>
      <c r="CI17" s="142">
        <f t="shared" si="21"/>
        <v>0</v>
      </c>
      <c r="CJ17" s="142">
        <f t="shared" si="21"/>
        <v>0</v>
      </c>
      <c r="CK17" s="142">
        <f t="shared" si="21"/>
        <v>0</v>
      </c>
      <c r="CL17" s="142">
        <f t="shared" si="21"/>
        <v>0</v>
      </c>
      <c r="CM17" s="142">
        <f t="shared" si="21"/>
        <v>0</v>
      </c>
      <c r="CN17" s="142">
        <f t="shared" si="21"/>
        <v>0</v>
      </c>
      <c r="CO17" s="142">
        <f t="shared" si="21"/>
        <v>0</v>
      </c>
      <c r="CP17" s="142">
        <f t="shared" si="22"/>
        <v>0</v>
      </c>
      <c r="CQ17" s="142">
        <f t="shared" si="23"/>
        <v>0</v>
      </c>
      <c r="CR17" s="142">
        <f t="shared" si="24"/>
        <v>0</v>
      </c>
      <c r="CS17" s="142">
        <f t="shared" si="25"/>
        <v>0</v>
      </c>
      <c r="CT17"/>
      <c r="CU17" s="118">
        <f t="shared" si="26"/>
        <v>37043</v>
      </c>
      <c r="CV17" s="142">
        <f t="shared" si="27"/>
        <v>0</v>
      </c>
      <c r="CW17" s="142">
        <f t="shared" si="27"/>
        <v>0</v>
      </c>
      <c r="CX17" s="142">
        <f t="shared" si="28"/>
        <v>0</v>
      </c>
      <c r="CY17" s="142">
        <f t="shared" si="28"/>
        <v>0</v>
      </c>
      <c r="CZ17" s="142">
        <f t="shared" si="28"/>
        <v>0</v>
      </c>
      <c r="DA17" s="142">
        <f t="shared" si="29"/>
        <v>0</v>
      </c>
      <c r="DB17" s="142">
        <f t="shared" si="29"/>
        <v>0</v>
      </c>
      <c r="DC17" s="142">
        <f t="shared" si="30"/>
        <v>0</v>
      </c>
      <c r="DD17" s="142">
        <f t="shared" si="31"/>
        <v>0</v>
      </c>
      <c r="DF17" s="118">
        <f t="shared" si="32"/>
        <v>37043</v>
      </c>
      <c r="DG17" s="142">
        <f t="shared" si="33"/>
        <v>0</v>
      </c>
      <c r="DH17" s="142">
        <f t="shared" si="34"/>
        <v>0</v>
      </c>
      <c r="DI17" s="142">
        <f t="shared" si="96"/>
        <v>0</v>
      </c>
      <c r="DJ17"/>
      <c r="DK17" s="118">
        <f t="shared" si="36"/>
        <v>37043</v>
      </c>
      <c r="DL17" s="142">
        <f t="shared" si="37"/>
        <v>0</v>
      </c>
      <c r="DM17" s="142">
        <f t="shared" si="38"/>
        <v>0</v>
      </c>
      <c r="DN17" s="142">
        <f t="shared" si="39"/>
        <v>0</v>
      </c>
      <c r="DP17" s="118">
        <f t="shared" si="40"/>
        <v>37043</v>
      </c>
      <c r="DQ17" s="142">
        <f t="shared" si="41"/>
        <v>0</v>
      </c>
      <c r="DR17" s="142">
        <f t="shared" si="41"/>
        <v>0</v>
      </c>
      <c r="DS17" s="142">
        <f t="shared" si="41"/>
        <v>0</v>
      </c>
      <c r="DT17" s="142">
        <f t="shared" si="41"/>
        <v>0</v>
      </c>
      <c r="DU17" s="142">
        <f t="shared" si="41"/>
        <v>0</v>
      </c>
      <c r="DV17" s="142">
        <f t="shared" si="42"/>
        <v>0</v>
      </c>
      <c r="DW17" s="142">
        <f t="shared" si="97"/>
        <v>0</v>
      </c>
      <c r="DX17"/>
      <c r="DY17" s="118">
        <f t="shared" si="44"/>
        <v>37043</v>
      </c>
      <c r="DZ17" s="142">
        <f t="shared" si="45"/>
        <v>0</v>
      </c>
      <c r="EA17" s="142">
        <f t="shared" si="46"/>
        <v>0</v>
      </c>
      <c r="EB17" s="142">
        <f t="shared" si="98"/>
        <v>0</v>
      </c>
      <c r="EC17" s="142"/>
      <c r="ED17" s="118">
        <f t="shared" si="48"/>
        <v>37043</v>
      </c>
      <c r="EE17" s="142">
        <f t="shared" si="49"/>
        <v>0</v>
      </c>
      <c r="EF17" s="142">
        <f t="shared" si="49"/>
        <v>0</v>
      </c>
      <c r="EG17" s="142">
        <f t="shared" si="50"/>
        <v>0</v>
      </c>
      <c r="EH17" s="142">
        <f t="shared" si="51"/>
        <v>0</v>
      </c>
      <c r="EI17" s="142"/>
      <c r="EJ17" s="118">
        <f t="shared" si="52"/>
        <v>37043</v>
      </c>
      <c r="EK17" s="142">
        <f t="shared" si="53"/>
        <v>0</v>
      </c>
      <c r="EL17" s="142">
        <f t="shared" si="54"/>
        <v>0</v>
      </c>
      <c r="EM17" s="142">
        <f t="shared" si="54"/>
        <v>0</v>
      </c>
      <c r="EN17" s="142">
        <f t="shared" si="54"/>
        <v>0</v>
      </c>
      <c r="EO17" s="142">
        <f t="shared" si="99"/>
        <v>0</v>
      </c>
      <c r="EP17"/>
      <c r="EQ17" s="118">
        <f t="shared" si="56"/>
        <v>37043</v>
      </c>
      <c r="ER17" s="142">
        <f t="shared" si="57"/>
        <v>0</v>
      </c>
      <c r="ES17" s="142">
        <f t="shared" si="58"/>
        <v>0</v>
      </c>
      <c r="ET17" s="142">
        <f>SUM(ER17:ES17)</f>
        <v>0</v>
      </c>
      <c r="EU17"/>
      <c r="EV17" s="118">
        <f t="shared" si="60"/>
        <v>37043</v>
      </c>
      <c r="EW17" s="142">
        <f t="shared" si="61"/>
        <v>0</v>
      </c>
      <c r="EX17" s="142">
        <f t="shared" si="62"/>
        <v>0</v>
      </c>
      <c r="EY17" s="142">
        <f>SUM(EW17:EX17)</f>
        <v>0</v>
      </c>
      <c r="EZ17" s="142"/>
      <c r="FA17" s="118">
        <f t="shared" si="64"/>
        <v>37043</v>
      </c>
      <c r="FB17" s="142">
        <f t="shared" si="65"/>
        <v>0</v>
      </c>
      <c r="FC17" s="142">
        <f t="shared" si="65"/>
        <v>0</v>
      </c>
      <c r="FD17" s="142">
        <f t="shared" si="66"/>
        <v>0</v>
      </c>
      <c r="FE17" s="142">
        <f t="shared" si="100"/>
        <v>0</v>
      </c>
      <c r="FF17"/>
      <c r="FG17" s="118">
        <f t="shared" si="68"/>
        <v>37043</v>
      </c>
      <c r="FH17" s="142">
        <f t="shared" si="69"/>
        <v>0</v>
      </c>
      <c r="FI17" s="142">
        <f t="shared" si="69"/>
        <v>0</v>
      </c>
      <c r="FJ17" s="142">
        <f t="shared" si="70"/>
        <v>0</v>
      </c>
      <c r="FK17" s="142">
        <f t="shared" si="101"/>
        <v>0</v>
      </c>
      <c r="FL17"/>
      <c r="FM17" s="118">
        <f t="shared" si="72"/>
        <v>37043</v>
      </c>
      <c r="FN17" s="142">
        <f t="shared" si="73"/>
        <v>0</v>
      </c>
      <c r="FO17" s="142">
        <f t="shared" si="74"/>
        <v>0</v>
      </c>
      <c r="FP17" s="142">
        <f t="shared" si="102"/>
        <v>0</v>
      </c>
      <c r="FR17" s="118">
        <f t="shared" si="76"/>
        <v>37043</v>
      </c>
      <c r="FS17" s="142">
        <f t="shared" si="77"/>
        <v>0</v>
      </c>
      <c r="FT17" s="142">
        <f t="shared" si="77"/>
        <v>0</v>
      </c>
      <c r="FU17" s="142">
        <f t="shared" si="78"/>
        <v>0</v>
      </c>
      <c r="FV17"/>
      <c r="FW17" s="118">
        <f t="shared" si="79"/>
        <v>37043</v>
      </c>
      <c r="FX17" s="142">
        <f t="shared" si="80"/>
        <v>0</v>
      </c>
      <c r="FY17" s="142">
        <f t="shared" si="81"/>
        <v>0</v>
      </c>
      <c r="FZ17" s="142">
        <f t="shared" si="103"/>
        <v>0</v>
      </c>
      <c r="GA17"/>
      <c r="GB17" s="118">
        <f t="shared" si="83"/>
        <v>37043</v>
      </c>
      <c r="GC17" s="142">
        <f t="shared" si="84"/>
        <v>0</v>
      </c>
      <c r="GD17" s="142">
        <f t="shared" si="85"/>
        <v>0</v>
      </c>
      <c r="GE17" s="142">
        <f t="shared" si="104"/>
        <v>0</v>
      </c>
      <c r="GF17"/>
      <c r="GG17" s="118">
        <f t="shared" si="87"/>
        <v>37043</v>
      </c>
      <c r="GH17" s="142">
        <f t="shared" si="88"/>
        <v>0</v>
      </c>
      <c r="GI17" s="142">
        <f t="shared" si="88"/>
        <v>0</v>
      </c>
      <c r="GJ17" s="142">
        <f t="shared" si="89"/>
        <v>0</v>
      </c>
      <c r="GL17" s="118">
        <f t="shared" si="90"/>
        <v>37043</v>
      </c>
      <c r="GM17" s="142">
        <f t="shared" si="91"/>
        <v>0</v>
      </c>
      <c r="GN17" s="142">
        <f t="shared" si="91"/>
        <v>0</v>
      </c>
      <c r="GO17" s="142">
        <f t="shared" si="92"/>
        <v>0</v>
      </c>
      <c r="GQ17" s="585"/>
      <c r="GR17" s="583"/>
      <c r="GS17" s="332"/>
      <c r="GU17"/>
    </row>
    <row r="18" spans="1:203" ht="15" customHeight="1">
      <c r="A18" s="329">
        <v>37073</v>
      </c>
      <c r="B18" s="144">
        <f>'p1'!F27</f>
        <v>0</v>
      </c>
      <c r="C18" s="145">
        <f>+'p1'!C27</f>
        <v>0</v>
      </c>
      <c r="D18" s="193">
        <f>'Transport Pos'!C14</f>
        <v>0</v>
      </c>
      <c r="E18" s="145">
        <f>'p1'!K27+EH18+'Transport Pos'!D14</f>
        <v>0</v>
      </c>
      <c r="F18" s="145">
        <f>'p1'!E27+CS18</f>
        <v>86.89</v>
      </c>
      <c r="G18" s="145">
        <f>'p1'!H27+'p1'!J27+DD18+'Spread Opt'!D18+'Transport Pos'!E14</f>
        <v>87.2</v>
      </c>
      <c r="H18" s="145">
        <f>'p1'!D27+DW18+'Transport Pos'!F14</f>
        <v>-0.37</v>
      </c>
      <c r="I18" s="145">
        <f>'p1'!I27+'p1'!AG27+DI18+'Spread Opt'!C18</f>
        <v>-80.81</v>
      </c>
      <c r="J18" s="145">
        <f>'p1'!M27+DL18</f>
        <v>-19.23</v>
      </c>
      <c r="K18" s="145">
        <f>'p1'!L27+'p1'!G27+EB18</f>
        <v>-4.1300000000000097</v>
      </c>
      <c r="L18" s="146">
        <f t="shared" si="93"/>
        <v>69.549999999999983</v>
      </c>
      <c r="M18" s="14"/>
      <c r="N18" s="144">
        <f>'p1'!O27+ET18</f>
        <v>0</v>
      </c>
      <c r="O18" s="145">
        <f>'p1'!N27+EO18</f>
        <v>-14.53</v>
      </c>
      <c r="P18" s="145">
        <f>'p1'!P27+EY18</f>
        <v>-37.79</v>
      </c>
      <c r="Q18" s="145">
        <f>'p1'!Z27</f>
        <v>0</v>
      </c>
      <c r="R18" s="145">
        <f>'p1'!X27</f>
        <v>0</v>
      </c>
      <c r="S18" s="145">
        <f>'p1'!Y27+FE18</f>
        <v>0</v>
      </c>
      <c r="T18" s="145">
        <f>'p1'!AB27+FK18+'Transport Pos'!B14</f>
        <v>0</v>
      </c>
      <c r="U18" s="145"/>
      <c r="V18" s="145">
        <f>'p1'!W27+FP18</f>
        <v>0</v>
      </c>
      <c r="W18" s="145">
        <f>'p1'!R27+FZ18</f>
        <v>0</v>
      </c>
      <c r="X18" s="145">
        <f>'p1'!S27+FU18</f>
        <v>58.14</v>
      </c>
      <c r="Y18" s="145"/>
      <c r="Z18" s="145"/>
      <c r="AA18" s="145"/>
      <c r="AB18" s="145"/>
      <c r="AC18" s="145"/>
      <c r="AD18" s="193"/>
      <c r="AE18" s="146">
        <f t="shared" si="3"/>
        <v>5.82</v>
      </c>
      <c r="AF18" s="14"/>
      <c r="AG18" s="146">
        <f>GO18+'p1'!B27</f>
        <v>0</v>
      </c>
      <c r="AH18" s="191"/>
      <c r="AI18" s="146">
        <f>'p1'!AA27+BQ18+'Spread Opt'!E18+'Transport Pos'!G14</f>
        <v>-4.91</v>
      </c>
      <c r="AJ18" s="311">
        <f>SUM(AI15:AI21)</f>
        <v>2.740000000000002</v>
      </c>
      <c r="AK18" s="143">
        <v>37073</v>
      </c>
      <c r="AL18" s="198"/>
      <c r="AM18" s="189">
        <f t="shared" si="4"/>
        <v>0</v>
      </c>
      <c r="AN18" s="513">
        <f>SUM(AM15:AM21)</f>
        <v>0</v>
      </c>
      <c r="AO18" s="189">
        <f t="shared" si="5"/>
        <v>72.36</v>
      </c>
      <c r="AP18" s="513">
        <f>SUM(AO15:AO21)</f>
        <v>296.26</v>
      </c>
      <c r="AQ18" s="508">
        <f t="shared" si="6"/>
        <v>86.83</v>
      </c>
      <c r="AR18" s="513">
        <f>SUM(AQ15:AQ21)</f>
        <v>597.44000000000005</v>
      </c>
      <c r="AS18" s="510">
        <f t="shared" si="7"/>
        <v>-100.04</v>
      </c>
      <c r="AT18" s="513">
        <f>SUM(AS15:AS21)</f>
        <v>-690.57999999999993</v>
      </c>
      <c r="AU18" s="189">
        <f t="shared" si="8"/>
        <v>-41.920000000000009</v>
      </c>
      <c r="AV18" s="513">
        <f>SUM(AU15:AU21)</f>
        <v>-289.38</v>
      </c>
      <c r="AW18" s="189">
        <f t="shared" si="9"/>
        <v>17.229999999999983</v>
      </c>
      <c r="AX18" s="513">
        <f>SUM(AW15:AW21)</f>
        <v>-86.259999999999991</v>
      </c>
      <c r="AY18"/>
      <c r="AZ18" s="217"/>
      <c r="BA18" s="204">
        <f t="shared" si="10"/>
        <v>0</v>
      </c>
      <c r="BB18" s="205">
        <f>SUM(BA15:BA21)</f>
        <v>0</v>
      </c>
      <c r="BC18" s="204">
        <f t="shared" si="11"/>
        <v>0</v>
      </c>
      <c r="BD18" s="205">
        <f>SUM(BC15:BC21)</f>
        <v>0</v>
      </c>
      <c r="BE18" s="204">
        <f t="shared" si="12"/>
        <v>58.14</v>
      </c>
      <c r="BF18" s="205">
        <f>SUM(BE15:BE21)</f>
        <v>401.3</v>
      </c>
      <c r="BG18" s="204">
        <f t="shared" si="94"/>
        <v>0</v>
      </c>
      <c r="BH18" s="219">
        <f>SUM(BG15:BG21)</f>
        <v>0</v>
      </c>
      <c r="BI18" s="248"/>
      <c r="BJ18" s="308"/>
      <c r="BK18" s="305">
        <f t="shared" si="95"/>
        <v>75.369999999999976</v>
      </c>
      <c r="BL18" s="527">
        <f>SUM(BK15:BK21)</f>
        <v>315.03999999999991</v>
      </c>
      <c r="BM18" s="129"/>
      <c r="BN18" s="14"/>
      <c r="BO18" s="14"/>
      <c r="BP18" s="140">
        <f t="shared" si="14"/>
        <v>37073</v>
      </c>
      <c r="BQ18" s="141">
        <f t="shared" si="15"/>
        <v>0</v>
      </c>
      <c r="BR18" s="141"/>
      <c r="BS18" s="141"/>
      <c r="BT18" s="141"/>
      <c r="BU18" s="141"/>
      <c r="BV18" s="141"/>
      <c r="BW18" s="141"/>
      <c r="BY18" s="209">
        <f>'m1'!BL20</f>
        <v>0.93777545188004885</v>
      </c>
      <c r="BZ18" s="211">
        <f t="shared" si="16"/>
        <v>0</v>
      </c>
      <c r="CA18" s="142"/>
      <c r="CB18" s="142">
        <f t="shared" si="17"/>
        <v>0</v>
      </c>
      <c r="CC18"/>
      <c r="CD18" s="118">
        <f t="shared" si="18"/>
        <v>37073</v>
      </c>
      <c r="CE18" s="142">
        <f t="shared" si="19"/>
        <v>0</v>
      </c>
      <c r="CF18" s="142">
        <f t="shared" si="20"/>
        <v>0</v>
      </c>
      <c r="CG18" s="142">
        <f t="shared" si="21"/>
        <v>0</v>
      </c>
      <c r="CH18" s="142">
        <f t="shared" si="21"/>
        <v>0</v>
      </c>
      <c r="CI18" s="142">
        <f t="shared" si="21"/>
        <v>0</v>
      </c>
      <c r="CJ18" s="142">
        <f t="shared" si="21"/>
        <v>0</v>
      </c>
      <c r="CK18" s="142">
        <f t="shared" si="21"/>
        <v>0</v>
      </c>
      <c r="CL18" s="142">
        <f t="shared" si="21"/>
        <v>0</v>
      </c>
      <c r="CM18" s="142">
        <f t="shared" si="21"/>
        <v>0</v>
      </c>
      <c r="CN18" s="142">
        <f t="shared" si="21"/>
        <v>0</v>
      </c>
      <c r="CO18" s="142">
        <f t="shared" si="21"/>
        <v>0</v>
      </c>
      <c r="CP18" s="142">
        <f t="shared" si="22"/>
        <v>0</v>
      </c>
      <c r="CQ18" s="142">
        <f t="shared" si="23"/>
        <v>0</v>
      </c>
      <c r="CR18" s="142">
        <f t="shared" si="24"/>
        <v>0</v>
      </c>
      <c r="CS18" s="142">
        <f t="shared" si="25"/>
        <v>0</v>
      </c>
      <c r="CT18"/>
      <c r="CU18" s="118">
        <f t="shared" si="26"/>
        <v>37073</v>
      </c>
      <c r="CV18" s="142">
        <f t="shared" si="27"/>
        <v>0</v>
      </c>
      <c r="CW18" s="142">
        <f t="shared" si="27"/>
        <v>0</v>
      </c>
      <c r="CX18" s="142">
        <f t="shared" si="28"/>
        <v>0</v>
      </c>
      <c r="CY18" s="142">
        <f t="shared" si="28"/>
        <v>0</v>
      </c>
      <c r="CZ18" s="142">
        <f t="shared" si="28"/>
        <v>0</v>
      </c>
      <c r="DA18" s="142">
        <f t="shared" si="29"/>
        <v>0</v>
      </c>
      <c r="DB18" s="142">
        <f t="shared" si="29"/>
        <v>0</v>
      </c>
      <c r="DC18" s="142">
        <f t="shared" si="30"/>
        <v>0</v>
      </c>
      <c r="DD18" s="142">
        <f t="shared" si="31"/>
        <v>0</v>
      </c>
      <c r="DF18" s="118">
        <f t="shared" si="32"/>
        <v>37073</v>
      </c>
      <c r="DG18" s="142">
        <f t="shared" si="33"/>
        <v>0</v>
      </c>
      <c r="DH18" s="142">
        <f t="shared" si="34"/>
        <v>0</v>
      </c>
      <c r="DI18" s="142">
        <f t="shared" si="96"/>
        <v>0</v>
      </c>
      <c r="DJ18"/>
      <c r="DK18" s="118">
        <f t="shared" si="36"/>
        <v>37073</v>
      </c>
      <c r="DL18" s="142">
        <f t="shared" si="37"/>
        <v>0</v>
      </c>
      <c r="DM18" s="142">
        <f t="shared" si="38"/>
        <v>0</v>
      </c>
      <c r="DN18" s="142">
        <f t="shared" si="39"/>
        <v>0</v>
      </c>
      <c r="DP18" s="118">
        <f t="shared" si="40"/>
        <v>37073</v>
      </c>
      <c r="DQ18" s="142">
        <f t="shared" si="41"/>
        <v>0</v>
      </c>
      <c r="DR18" s="142">
        <f t="shared" si="41"/>
        <v>0</v>
      </c>
      <c r="DS18" s="142">
        <f t="shared" si="41"/>
        <v>0</v>
      </c>
      <c r="DT18" s="142">
        <f t="shared" si="41"/>
        <v>0</v>
      </c>
      <c r="DU18" s="142">
        <f t="shared" si="41"/>
        <v>0</v>
      </c>
      <c r="DV18" s="142">
        <f t="shared" si="42"/>
        <v>0</v>
      </c>
      <c r="DW18" s="142">
        <f t="shared" si="97"/>
        <v>0</v>
      </c>
      <c r="DX18"/>
      <c r="DY18" s="118">
        <f t="shared" si="44"/>
        <v>37073</v>
      </c>
      <c r="DZ18" s="142">
        <f t="shared" si="45"/>
        <v>0</v>
      </c>
      <c r="EA18" s="142">
        <f t="shared" si="46"/>
        <v>0</v>
      </c>
      <c r="EB18" s="142">
        <f t="shared" si="98"/>
        <v>0</v>
      </c>
      <c r="EC18" s="142"/>
      <c r="ED18" s="118">
        <f t="shared" si="48"/>
        <v>37073</v>
      </c>
      <c r="EE18" s="142">
        <f t="shared" si="49"/>
        <v>0</v>
      </c>
      <c r="EF18" s="142">
        <f t="shared" si="49"/>
        <v>0</v>
      </c>
      <c r="EG18" s="142">
        <f t="shared" si="50"/>
        <v>0</v>
      </c>
      <c r="EH18" s="142">
        <f>SUM(EE18:EG18)</f>
        <v>0</v>
      </c>
      <c r="EI18" s="142"/>
      <c r="EJ18" s="118">
        <f t="shared" si="52"/>
        <v>37073</v>
      </c>
      <c r="EK18" s="142">
        <f t="shared" si="53"/>
        <v>0</v>
      </c>
      <c r="EL18" s="142">
        <f t="shared" si="54"/>
        <v>0</v>
      </c>
      <c r="EM18" s="142">
        <f t="shared" si="54"/>
        <v>0</v>
      </c>
      <c r="EN18" s="142">
        <f t="shared" si="54"/>
        <v>0</v>
      </c>
      <c r="EO18" s="142">
        <f t="shared" si="99"/>
        <v>0</v>
      </c>
      <c r="EP18"/>
      <c r="EQ18" s="118">
        <f t="shared" si="56"/>
        <v>37073</v>
      </c>
      <c r="ER18" s="142">
        <f t="shared" si="57"/>
        <v>0</v>
      </c>
      <c r="ES18" s="142">
        <f t="shared" si="58"/>
        <v>0</v>
      </c>
      <c r="ET18" s="142">
        <f>SUM(ER18:ES18)</f>
        <v>0</v>
      </c>
      <c r="EU18"/>
      <c r="EV18" s="118">
        <f t="shared" si="60"/>
        <v>37073</v>
      </c>
      <c r="EW18" s="142">
        <f t="shared" si="61"/>
        <v>0</v>
      </c>
      <c r="EX18" s="142">
        <f t="shared" si="62"/>
        <v>0</v>
      </c>
      <c r="EY18" s="142">
        <f>SUM(EW18:EX18)</f>
        <v>0</v>
      </c>
      <c r="EZ18" s="142"/>
      <c r="FA18" s="118">
        <f t="shared" si="64"/>
        <v>37073</v>
      </c>
      <c r="FB18" s="142">
        <f t="shared" si="65"/>
        <v>0</v>
      </c>
      <c r="FC18" s="142">
        <f t="shared" si="65"/>
        <v>0</v>
      </c>
      <c r="FD18" s="142">
        <f t="shared" si="66"/>
        <v>0</v>
      </c>
      <c r="FE18" s="142">
        <f t="shared" si="100"/>
        <v>0</v>
      </c>
      <c r="FF18"/>
      <c r="FG18" s="118">
        <f t="shared" si="68"/>
        <v>37073</v>
      </c>
      <c r="FH18" s="142">
        <f t="shared" si="69"/>
        <v>0</v>
      </c>
      <c r="FI18" s="142">
        <f t="shared" si="69"/>
        <v>0</v>
      </c>
      <c r="FJ18" s="142">
        <f t="shared" si="70"/>
        <v>0</v>
      </c>
      <c r="FK18" s="142">
        <f t="shared" si="101"/>
        <v>0</v>
      </c>
      <c r="FL18"/>
      <c r="FM18" s="118">
        <f t="shared" si="72"/>
        <v>37073</v>
      </c>
      <c r="FN18" s="142">
        <f t="shared" si="73"/>
        <v>0</v>
      </c>
      <c r="FO18" s="142">
        <f t="shared" si="74"/>
        <v>0</v>
      </c>
      <c r="FP18" s="142">
        <f t="shared" si="102"/>
        <v>0</v>
      </c>
      <c r="FR18" s="118">
        <f t="shared" si="76"/>
        <v>37073</v>
      </c>
      <c r="FS18" s="142">
        <f t="shared" si="77"/>
        <v>0</v>
      </c>
      <c r="FT18" s="142">
        <f t="shared" si="77"/>
        <v>0</v>
      </c>
      <c r="FU18" s="142">
        <f t="shared" si="78"/>
        <v>0</v>
      </c>
      <c r="FV18"/>
      <c r="FW18" s="118">
        <f t="shared" si="79"/>
        <v>37073</v>
      </c>
      <c r="FX18" s="142">
        <f t="shared" si="80"/>
        <v>0</v>
      </c>
      <c r="FY18" s="142">
        <f t="shared" si="81"/>
        <v>0</v>
      </c>
      <c r="FZ18" s="142">
        <f t="shared" si="103"/>
        <v>0</v>
      </c>
      <c r="GA18"/>
      <c r="GB18" s="118">
        <f t="shared" si="83"/>
        <v>37073</v>
      </c>
      <c r="GC18" s="142">
        <f t="shared" si="84"/>
        <v>0</v>
      </c>
      <c r="GD18" s="142">
        <f t="shared" si="85"/>
        <v>0</v>
      </c>
      <c r="GE18" s="142">
        <f t="shared" si="104"/>
        <v>0</v>
      </c>
      <c r="GF18"/>
      <c r="GG18" s="118">
        <f t="shared" si="87"/>
        <v>37073</v>
      </c>
      <c r="GH18" s="142">
        <f t="shared" si="88"/>
        <v>0</v>
      </c>
      <c r="GI18" s="142">
        <f t="shared" si="88"/>
        <v>0</v>
      </c>
      <c r="GJ18" s="142">
        <f t="shared" si="89"/>
        <v>0</v>
      </c>
      <c r="GL18" s="118">
        <f t="shared" si="90"/>
        <v>37073</v>
      </c>
      <c r="GM18" s="142">
        <f t="shared" si="91"/>
        <v>0</v>
      </c>
      <c r="GN18" s="142">
        <f t="shared" si="91"/>
        <v>0</v>
      </c>
      <c r="GO18" s="142">
        <f t="shared" si="92"/>
        <v>0</v>
      </c>
      <c r="GQ18" s="585"/>
      <c r="GR18" s="583"/>
      <c r="GS18" s="332"/>
      <c r="GU18"/>
    </row>
    <row r="19" spans="1:203" ht="15" customHeight="1">
      <c r="A19" s="329">
        <v>37104</v>
      </c>
      <c r="B19" s="144">
        <f>'p1'!F28</f>
        <v>0</v>
      </c>
      <c r="C19" s="145">
        <f>+'p1'!C28</f>
        <v>0</v>
      </c>
      <c r="D19" s="193">
        <f>'Transport Pos'!C15</f>
        <v>0</v>
      </c>
      <c r="E19" s="145">
        <f>'p1'!K28+EH19+'Transport Pos'!D15</f>
        <v>0</v>
      </c>
      <c r="F19" s="145">
        <f>'p1'!E28+CS19</f>
        <v>47.23</v>
      </c>
      <c r="G19" s="145">
        <f>'p1'!H28+'p1'!J28+DD19+'Spread Opt'!D19+'Transport Pos'!E15</f>
        <v>86.69</v>
      </c>
      <c r="H19" s="145">
        <f>'p1'!D28+DW19+'Transport Pos'!F15</f>
        <v>-0.33</v>
      </c>
      <c r="I19" s="145">
        <f>'p1'!I28+'p1'!AG28+DI19+'Spread Opt'!C19</f>
        <v>-80.33</v>
      </c>
      <c r="J19" s="145">
        <f>'p1'!M28+DL19</f>
        <v>-19.12</v>
      </c>
      <c r="K19" s="145">
        <f>'p1'!L28+'p1'!G28+EB19</f>
        <v>-4.1099999999999994</v>
      </c>
      <c r="L19" s="146">
        <f t="shared" si="93"/>
        <v>30.029999999999973</v>
      </c>
      <c r="M19" s="14"/>
      <c r="N19" s="144">
        <f>'p1'!O28+ET19</f>
        <v>0</v>
      </c>
      <c r="O19" s="145">
        <f>'p1'!N28+EO19</f>
        <v>-14.45</v>
      </c>
      <c r="P19" s="145">
        <f>'p1'!P28+EY19</f>
        <v>-37.57</v>
      </c>
      <c r="Q19" s="145">
        <f>'p1'!Z28</f>
        <v>0</v>
      </c>
      <c r="R19" s="145">
        <f>'p1'!X28</f>
        <v>0</v>
      </c>
      <c r="S19" s="145">
        <f>'p1'!Y28+FE19</f>
        <v>0</v>
      </c>
      <c r="T19" s="145">
        <f>'p1'!AB28+FK19+'Transport Pos'!B15</f>
        <v>0</v>
      </c>
      <c r="U19" s="145"/>
      <c r="V19" s="145">
        <f>'p1'!W28+FP19</f>
        <v>0</v>
      </c>
      <c r="W19" s="145">
        <f>'p1'!R28+FZ19</f>
        <v>0</v>
      </c>
      <c r="X19" s="145">
        <f>'p1'!S28+FU19</f>
        <v>57.79</v>
      </c>
      <c r="Y19" s="145"/>
      <c r="Z19" s="145"/>
      <c r="AA19" s="145"/>
      <c r="AB19" s="145"/>
      <c r="AC19" s="145"/>
      <c r="AD19" s="193"/>
      <c r="AE19" s="146">
        <f t="shared" si="3"/>
        <v>5.7700000000000031</v>
      </c>
      <c r="AF19" s="14"/>
      <c r="AG19" s="146">
        <f>GO19+'p1'!B28</f>
        <v>0</v>
      </c>
      <c r="AH19" s="191"/>
      <c r="AI19" s="146">
        <f>'p1'!AA28+BQ19+'Spread Opt'!E19+'Transport Pos'!G15</f>
        <v>-7.68</v>
      </c>
      <c r="AJ19" s="14"/>
      <c r="AK19" s="143">
        <v>37104</v>
      </c>
      <c r="AL19" s="198"/>
      <c r="AM19" s="189">
        <f t="shared" si="4"/>
        <v>0</v>
      </c>
      <c r="AN19" s="334"/>
      <c r="AO19" s="189">
        <f t="shared" si="5"/>
        <v>32.78</v>
      </c>
      <c r="AP19" s="334"/>
      <c r="AQ19" s="508">
        <f t="shared" si="6"/>
        <v>86.36</v>
      </c>
      <c r="AR19" s="334"/>
      <c r="AS19" s="510">
        <f t="shared" si="7"/>
        <v>-99.45</v>
      </c>
      <c r="AT19" s="334"/>
      <c r="AU19" s="189">
        <f t="shared" si="8"/>
        <v>-41.68</v>
      </c>
      <c r="AV19" s="334"/>
      <c r="AW19" s="189">
        <f t="shared" si="9"/>
        <v>-21.990000000000002</v>
      </c>
      <c r="AX19" s="334"/>
      <c r="AY19"/>
      <c r="AZ19" s="217"/>
      <c r="BA19" s="204">
        <f t="shared" si="10"/>
        <v>0</v>
      </c>
      <c r="BB19" s="202"/>
      <c r="BC19" s="204">
        <f t="shared" si="11"/>
        <v>0</v>
      </c>
      <c r="BD19" s="202"/>
      <c r="BE19" s="204">
        <f t="shared" si="12"/>
        <v>57.79</v>
      </c>
      <c r="BF19" s="202"/>
      <c r="BG19" s="204">
        <f t="shared" si="94"/>
        <v>0</v>
      </c>
      <c r="BH19" s="218"/>
      <c r="BI19" s="248"/>
      <c r="BJ19" s="308"/>
      <c r="BK19" s="305">
        <f t="shared" si="95"/>
        <v>35.799999999999976</v>
      </c>
      <c r="BL19" s="525"/>
      <c r="BM19" s="129"/>
      <c r="BN19" s="14"/>
      <c r="BO19" s="14"/>
      <c r="BP19" s="140">
        <f t="shared" si="14"/>
        <v>37104</v>
      </c>
      <c r="BQ19" s="141">
        <f t="shared" si="15"/>
        <v>0</v>
      </c>
      <c r="BR19" s="141"/>
      <c r="BS19" s="141"/>
      <c r="BT19" s="141"/>
      <c r="BU19" s="141"/>
      <c r="BV19" s="141"/>
      <c r="BW19" s="141"/>
      <c r="BY19" s="209">
        <f>'m1'!BL21</f>
        <v>0.93223406058300173</v>
      </c>
      <c r="BZ19" s="211">
        <f t="shared" si="16"/>
        <v>0</v>
      </c>
      <c r="CA19" s="142"/>
      <c r="CB19" s="142">
        <f t="shared" si="17"/>
        <v>0</v>
      </c>
      <c r="CC19"/>
      <c r="CD19" s="118">
        <f t="shared" si="18"/>
        <v>37104</v>
      </c>
      <c r="CE19" s="142">
        <f t="shared" si="19"/>
        <v>0</v>
      </c>
      <c r="CF19" s="142">
        <f t="shared" si="20"/>
        <v>0</v>
      </c>
      <c r="CG19" s="142">
        <f t="shared" si="21"/>
        <v>0</v>
      </c>
      <c r="CH19" s="142">
        <f t="shared" si="21"/>
        <v>0</v>
      </c>
      <c r="CI19" s="142">
        <f t="shared" si="21"/>
        <v>0</v>
      </c>
      <c r="CJ19" s="142">
        <f t="shared" si="21"/>
        <v>0</v>
      </c>
      <c r="CK19" s="142">
        <f t="shared" si="21"/>
        <v>0</v>
      </c>
      <c r="CL19" s="142">
        <f t="shared" si="21"/>
        <v>0</v>
      </c>
      <c r="CM19" s="142">
        <f t="shared" si="21"/>
        <v>0</v>
      </c>
      <c r="CN19" s="142">
        <f t="shared" si="21"/>
        <v>0</v>
      </c>
      <c r="CO19" s="142">
        <f t="shared" si="21"/>
        <v>0</v>
      </c>
      <c r="CP19" s="142">
        <f t="shared" si="22"/>
        <v>0</v>
      </c>
      <c r="CQ19" s="142">
        <f t="shared" si="23"/>
        <v>0</v>
      </c>
      <c r="CR19" s="142">
        <f t="shared" si="24"/>
        <v>0</v>
      </c>
      <c r="CS19" s="142">
        <f t="shared" si="25"/>
        <v>0</v>
      </c>
      <c r="CT19"/>
      <c r="CU19" s="118">
        <f t="shared" si="26"/>
        <v>37104</v>
      </c>
      <c r="CV19" s="142">
        <f t="shared" si="27"/>
        <v>0</v>
      </c>
      <c r="CW19" s="142">
        <f t="shared" si="27"/>
        <v>0</v>
      </c>
      <c r="CX19" s="142">
        <f t="shared" si="28"/>
        <v>0</v>
      </c>
      <c r="CY19" s="142">
        <f t="shared" si="28"/>
        <v>0</v>
      </c>
      <c r="CZ19" s="142">
        <f t="shared" si="28"/>
        <v>0</v>
      </c>
      <c r="DA19" s="142">
        <f t="shared" si="29"/>
        <v>0</v>
      </c>
      <c r="DB19" s="142">
        <f t="shared" si="29"/>
        <v>0</v>
      </c>
      <c r="DC19" s="142">
        <f t="shared" si="30"/>
        <v>0</v>
      </c>
      <c r="DD19" s="142">
        <f t="shared" si="31"/>
        <v>0</v>
      </c>
      <c r="DF19" s="118">
        <f t="shared" si="32"/>
        <v>37104</v>
      </c>
      <c r="DG19" s="142">
        <f t="shared" si="33"/>
        <v>0</v>
      </c>
      <c r="DH19" s="142">
        <f t="shared" si="34"/>
        <v>0</v>
      </c>
      <c r="DI19" s="142">
        <f t="shared" si="96"/>
        <v>0</v>
      </c>
      <c r="DJ19"/>
      <c r="DK19" s="118">
        <f t="shared" si="36"/>
        <v>37104</v>
      </c>
      <c r="DL19" s="142">
        <f t="shared" si="37"/>
        <v>0</v>
      </c>
      <c r="DM19" s="142">
        <f t="shared" si="38"/>
        <v>0</v>
      </c>
      <c r="DN19" s="142">
        <f t="shared" si="39"/>
        <v>0</v>
      </c>
      <c r="DP19" s="118">
        <f t="shared" si="40"/>
        <v>37104</v>
      </c>
      <c r="DQ19" s="142">
        <f t="shared" si="41"/>
        <v>0</v>
      </c>
      <c r="DR19" s="142">
        <f t="shared" si="41"/>
        <v>0</v>
      </c>
      <c r="DS19" s="142">
        <f t="shared" si="41"/>
        <v>0</v>
      </c>
      <c r="DT19" s="142">
        <f t="shared" si="41"/>
        <v>0</v>
      </c>
      <c r="DU19" s="142">
        <f t="shared" si="41"/>
        <v>0</v>
      </c>
      <c r="DV19" s="142">
        <f t="shared" si="42"/>
        <v>0</v>
      </c>
      <c r="DW19" s="142">
        <f t="shared" si="97"/>
        <v>0</v>
      </c>
      <c r="DX19"/>
      <c r="DY19" s="118">
        <f t="shared" si="44"/>
        <v>37104</v>
      </c>
      <c r="DZ19" s="142">
        <f t="shared" si="45"/>
        <v>0</v>
      </c>
      <c r="EA19" s="142">
        <f t="shared" si="46"/>
        <v>0</v>
      </c>
      <c r="EB19" s="142">
        <f t="shared" si="98"/>
        <v>0</v>
      </c>
      <c r="EC19" s="142"/>
      <c r="ED19" s="118">
        <f t="shared" si="48"/>
        <v>37104</v>
      </c>
      <c r="EE19" s="142">
        <f t="shared" si="49"/>
        <v>0</v>
      </c>
      <c r="EF19" s="142">
        <f t="shared" si="49"/>
        <v>0</v>
      </c>
      <c r="EG19" s="142">
        <f t="shared" si="50"/>
        <v>0</v>
      </c>
      <c r="EH19" s="142">
        <f>SUM(EE19:EG19)</f>
        <v>0</v>
      </c>
      <c r="EI19" s="142"/>
      <c r="EJ19" s="118">
        <f t="shared" si="52"/>
        <v>37104</v>
      </c>
      <c r="EK19" s="142">
        <f t="shared" si="53"/>
        <v>0</v>
      </c>
      <c r="EL19" s="142">
        <f t="shared" si="54"/>
        <v>0</v>
      </c>
      <c r="EM19" s="142">
        <f t="shared" si="54"/>
        <v>0</v>
      </c>
      <c r="EN19" s="142">
        <f t="shared" si="54"/>
        <v>0</v>
      </c>
      <c r="EO19" s="142">
        <f t="shared" si="99"/>
        <v>0</v>
      </c>
      <c r="EP19"/>
      <c r="EQ19" s="118">
        <f t="shared" si="56"/>
        <v>37104</v>
      </c>
      <c r="ER19" s="142">
        <f t="shared" si="57"/>
        <v>0</v>
      </c>
      <c r="ES19" s="142">
        <f t="shared" si="58"/>
        <v>0</v>
      </c>
      <c r="ET19" s="142">
        <f>SUM(ER19:ES19)</f>
        <v>0</v>
      </c>
      <c r="EU19"/>
      <c r="EV19" s="118">
        <f t="shared" si="60"/>
        <v>37104</v>
      </c>
      <c r="EW19" s="142">
        <f t="shared" si="61"/>
        <v>0</v>
      </c>
      <c r="EX19" s="142">
        <f t="shared" si="62"/>
        <v>0</v>
      </c>
      <c r="EY19" s="142">
        <f>SUM(EW19:EX19)</f>
        <v>0</v>
      </c>
      <c r="EZ19" s="142"/>
      <c r="FA19" s="118">
        <f t="shared" si="64"/>
        <v>37104</v>
      </c>
      <c r="FB19" s="142">
        <f t="shared" si="65"/>
        <v>0</v>
      </c>
      <c r="FC19" s="142">
        <f t="shared" si="65"/>
        <v>0</v>
      </c>
      <c r="FD19" s="142">
        <f t="shared" si="66"/>
        <v>0</v>
      </c>
      <c r="FE19" s="142">
        <f t="shared" si="100"/>
        <v>0</v>
      </c>
      <c r="FF19"/>
      <c r="FG19" s="118">
        <f t="shared" si="68"/>
        <v>37104</v>
      </c>
      <c r="FH19" s="142">
        <f t="shared" si="69"/>
        <v>0</v>
      </c>
      <c r="FI19" s="142">
        <f t="shared" si="69"/>
        <v>0</v>
      </c>
      <c r="FJ19" s="142">
        <f t="shared" si="70"/>
        <v>0</v>
      </c>
      <c r="FK19" s="142">
        <f t="shared" si="101"/>
        <v>0</v>
      </c>
      <c r="FL19"/>
      <c r="FM19" s="118">
        <f t="shared" si="72"/>
        <v>37104</v>
      </c>
      <c r="FN19" s="142">
        <f t="shared" si="73"/>
        <v>0</v>
      </c>
      <c r="FO19" s="142">
        <f t="shared" si="74"/>
        <v>0</v>
      </c>
      <c r="FP19" s="142">
        <f t="shared" si="102"/>
        <v>0</v>
      </c>
      <c r="FR19" s="118">
        <f t="shared" si="76"/>
        <v>37104</v>
      </c>
      <c r="FS19" s="142">
        <f t="shared" si="77"/>
        <v>0</v>
      </c>
      <c r="FT19" s="142">
        <f t="shared" si="77"/>
        <v>0</v>
      </c>
      <c r="FU19" s="142">
        <f t="shared" si="78"/>
        <v>0</v>
      </c>
      <c r="FV19"/>
      <c r="FW19" s="118">
        <f t="shared" si="79"/>
        <v>37104</v>
      </c>
      <c r="FX19" s="142">
        <f t="shared" si="80"/>
        <v>0</v>
      </c>
      <c r="FY19" s="142">
        <f t="shared" si="81"/>
        <v>0</v>
      </c>
      <c r="FZ19" s="142">
        <f t="shared" si="103"/>
        <v>0</v>
      </c>
      <c r="GA19"/>
      <c r="GB19" s="118">
        <f t="shared" si="83"/>
        <v>37104</v>
      </c>
      <c r="GC19" s="142">
        <f t="shared" si="84"/>
        <v>0</v>
      </c>
      <c r="GD19" s="142">
        <f t="shared" si="85"/>
        <v>0</v>
      </c>
      <c r="GE19" s="142">
        <f t="shared" si="104"/>
        <v>0</v>
      </c>
      <c r="GF19"/>
      <c r="GG19" s="118">
        <f t="shared" si="87"/>
        <v>37104</v>
      </c>
      <c r="GH19" s="142">
        <f t="shared" si="88"/>
        <v>0</v>
      </c>
      <c r="GI19" s="142">
        <f t="shared" si="88"/>
        <v>0</v>
      </c>
      <c r="GJ19" s="142">
        <f t="shared" si="89"/>
        <v>0</v>
      </c>
      <c r="GL19" s="118">
        <f t="shared" si="90"/>
        <v>37104</v>
      </c>
      <c r="GM19" s="142">
        <f t="shared" si="91"/>
        <v>0</v>
      </c>
      <c r="GN19" s="142">
        <f t="shared" si="91"/>
        <v>0</v>
      </c>
      <c r="GO19" s="142">
        <f t="shared" si="92"/>
        <v>0</v>
      </c>
      <c r="GQ19" s="585"/>
      <c r="GR19" s="583"/>
      <c r="GS19" s="332"/>
      <c r="GU19"/>
    </row>
    <row r="20" spans="1:203" ht="15" customHeight="1">
      <c r="A20" s="329">
        <v>37135</v>
      </c>
      <c r="B20" s="144">
        <f>'p1'!F29</f>
        <v>0</v>
      </c>
      <c r="C20" s="145">
        <f>+'p1'!C29</f>
        <v>0</v>
      </c>
      <c r="D20" s="193">
        <f>'Transport Pos'!C16</f>
        <v>0</v>
      </c>
      <c r="E20" s="145">
        <f>'p1'!K29+EH20+'Transport Pos'!D16</f>
        <v>0</v>
      </c>
      <c r="F20" s="145">
        <f>'p1'!E29+CS20</f>
        <v>45.64</v>
      </c>
      <c r="G20" s="145">
        <f>'p1'!H29+'p1'!J29+DD20+'Spread Opt'!D20+'Transport Pos'!E16</f>
        <v>83.39</v>
      </c>
      <c r="H20" s="145">
        <f>'p1'!D29+DW20+'Transport Pos'!F16</f>
        <v>-0.39</v>
      </c>
      <c r="I20" s="145">
        <f>'p1'!I29+'p1'!AG29+DI20+'Spread Opt'!C20</f>
        <v>-77.28</v>
      </c>
      <c r="J20" s="145">
        <f>'p1'!M29+DL20</f>
        <v>-18.39</v>
      </c>
      <c r="K20" s="145">
        <f>'p1'!L29+'p1'!G29+EB20</f>
        <v>-3.960000000000008</v>
      </c>
      <c r="L20" s="146">
        <f t="shared" si="93"/>
        <v>29.010000000000005</v>
      </c>
      <c r="M20" s="14"/>
      <c r="N20" s="144">
        <f>'p1'!O29+ET20</f>
        <v>0</v>
      </c>
      <c r="O20" s="145">
        <f>'p1'!N29+EO20</f>
        <v>-13.9</v>
      </c>
      <c r="P20" s="145">
        <f>'p1'!P29+EY20</f>
        <v>-36.14</v>
      </c>
      <c r="Q20" s="145">
        <f>'p1'!Z29</f>
        <v>0</v>
      </c>
      <c r="R20" s="145">
        <f>'p1'!X29</f>
        <v>0</v>
      </c>
      <c r="S20" s="145">
        <f>'p1'!Y29+FE20</f>
        <v>0</v>
      </c>
      <c r="T20" s="145">
        <f>'p1'!AB29+FK20+'Transport Pos'!B16</f>
        <v>0</v>
      </c>
      <c r="U20" s="145"/>
      <c r="V20" s="145">
        <f>'p1'!W29+FP20</f>
        <v>0</v>
      </c>
      <c r="W20" s="145">
        <f>'p1'!R29+FZ20</f>
        <v>0</v>
      </c>
      <c r="X20" s="145">
        <f>'p1'!S29+FU20</f>
        <v>55.6</v>
      </c>
      <c r="Y20" s="145"/>
      <c r="Z20" s="145"/>
      <c r="AA20" s="145"/>
      <c r="AB20" s="145"/>
      <c r="AC20" s="145"/>
      <c r="AD20" s="193"/>
      <c r="AE20" s="146">
        <f t="shared" si="3"/>
        <v>5.5600000000000023</v>
      </c>
      <c r="AF20" s="14"/>
      <c r="AG20" s="146">
        <f>GO20+'p1'!B29</f>
        <v>0</v>
      </c>
      <c r="AH20" s="191"/>
      <c r="AI20" s="146">
        <f>'p1'!AA29+BQ20+'Spread Opt'!E20+'Transport Pos'!G16</f>
        <v>-6.49</v>
      </c>
      <c r="AJ20" s="14"/>
      <c r="AK20" s="143">
        <v>37135</v>
      </c>
      <c r="AL20" s="198"/>
      <c r="AM20" s="189">
        <f t="shared" si="4"/>
        <v>0</v>
      </c>
      <c r="AN20" s="334"/>
      <c r="AO20" s="189">
        <f t="shared" si="5"/>
        <v>31.740000000000002</v>
      </c>
      <c r="AP20" s="334"/>
      <c r="AQ20" s="508">
        <f t="shared" si="6"/>
        <v>83</v>
      </c>
      <c r="AR20" s="334"/>
      <c r="AS20" s="510">
        <f t="shared" si="7"/>
        <v>-95.67</v>
      </c>
      <c r="AT20" s="334"/>
      <c r="AU20" s="189">
        <f t="shared" si="8"/>
        <v>-40.100000000000009</v>
      </c>
      <c r="AV20" s="334"/>
      <c r="AW20" s="189">
        <f t="shared" si="9"/>
        <v>-21.03</v>
      </c>
      <c r="AX20" s="334"/>
      <c r="AY20"/>
      <c r="AZ20" s="217"/>
      <c r="BA20" s="204">
        <f t="shared" si="10"/>
        <v>0</v>
      </c>
      <c r="BB20" s="202"/>
      <c r="BC20" s="204">
        <f t="shared" si="11"/>
        <v>0</v>
      </c>
      <c r="BD20" s="202"/>
      <c r="BE20" s="204">
        <f t="shared" si="12"/>
        <v>55.6</v>
      </c>
      <c r="BF20" s="202"/>
      <c r="BG20" s="204">
        <f t="shared" si="94"/>
        <v>0</v>
      </c>
      <c r="BH20" s="218"/>
      <c r="BI20" s="248"/>
      <c r="BJ20" s="308"/>
      <c r="BK20" s="305">
        <f t="shared" si="95"/>
        <v>34.570000000000007</v>
      </c>
      <c r="BL20" s="525"/>
      <c r="BM20" s="129"/>
      <c r="BN20" s="14"/>
      <c r="BO20" s="14"/>
      <c r="BP20" s="140">
        <f t="shared" si="14"/>
        <v>37135</v>
      </c>
      <c r="BQ20" s="141">
        <f t="shared" si="15"/>
        <v>0</v>
      </c>
      <c r="BR20" s="141"/>
      <c r="BS20" s="141"/>
      <c r="BT20" s="141"/>
      <c r="BU20" s="141"/>
      <c r="BV20" s="141"/>
      <c r="BW20" s="141"/>
      <c r="BY20" s="209">
        <f>'m1'!BL22</f>
        <v>0.92671210713910412</v>
      </c>
      <c r="BZ20" s="211">
        <f t="shared" si="16"/>
        <v>0</v>
      </c>
      <c r="CA20" s="142"/>
      <c r="CB20" s="142">
        <f t="shared" si="17"/>
        <v>0</v>
      </c>
      <c r="CC20"/>
      <c r="CD20" s="118">
        <f t="shared" si="18"/>
        <v>37135</v>
      </c>
      <c r="CE20" s="142">
        <f t="shared" si="19"/>
        <v>0</v>
      </c>
      <c r="CF20" s="142">
        <f t="shared" si="20"/>
        <v>0</v>
      </c>
      <c r="CG20" s="142">
        <f t="shared" si="21"/>
        <v>0</v>
      </c>
      <c r="CH20" s="142">
        <f t="shared" si="21"/>
        <v>0</v>
      </c>
      <c r="CI20" s="142">
        <f t="shared" si="21"/>
        <v>0</v>
      </c>
      <c r="CJ20" s="142">
        <f t="shared" si="21"/>
        <v>0</v>
      </c>
      <c r="CK20" s="142">
        <f t="shared" si="21"/>
        <v>0</v>
      </c>
      <c r="CL20" s="142">
        <f t="shared" si="21"/>
        <v>0</v>
      </c>
      <c r="CM20" s="142">
        <f t="shared" si="21"/>
        <v>0</v>
      </c>
      <c r="CN20" s="142">
        <f t="shared" si="21"/>
        <v>0</v>
      </c>
      <c r="CO20" s="142">
        <f t="shared" si="21"/>
        <v>0</v>
      </c>
      <c r="CP20" s="142">
        <f t="shared" si="22"/>
        <v>0</v>
      </c>
      <c r="CQ20" s="142">
        <f t="shared" si="23"/>
        <v>0</v>
      </c>
      <c r="CR20" s="142">
        <f t="shared" si="24"/>
        <v>0</v>
      </c>
      <c r="CS20" s="142">
        <f t="shared" si="25"/>
        <v>0</v>
      </c>
      <c r="CT20"/>
      <c r="CU20" s="118">
        <f t="shared" si="26"/>
        <v>37135</v>
      </c>
      <c r="CV20" s="142">
        <f t="shared" si="27"/>
        <v>0</v>
      </c>
      <c r="CW20" s="142">
        <f t="shared" si="27"/>
        <v>0</v>
      </c>
      <c r="CX20" s="142">
        <f t="shared" si="28"/>
        <v>0</v>
      </c>
      <c r="CY20" s="142">
        <f t="shared" si="28"/>
        <v>0</v>
      </c>
      <c r="CZ20" s="142">
        <f t="shared" si="28"/>
        <v>0</v>
      </c>
      <c r="DA20" s="142">
        <f t="shared" si="29"/>
        <v>0</v>
      </c>
      <c r="DB20" s="142">
        <f t="shared" si="29"/>
        <v>0</v>
      </c>
      <c r="DC20" s="142">
        <f t="shared" si="30"/>
        <v>0</v>
      </c>
      <c r="DD20" s="142">
        <f t="shared" si="31"/>
        <v>0</v>
      </c>
      <c r="DF20" s="118">
        <f t="shared" si="32"/>
        <v>37135</v>
      </c>
      <c r="DG20" s="142">
        <f t="shared" si="33"/>
        <v>0</v>
      </c>
      <c r="DH20" s="142">
        <f t="shared" si="34"/>
        <v>0</v>
      </c>
      <c r="DI20" s="142">
        <f t="shared" si="96"/>
        <v>0</v>
      </c>
      <c r="DJ20"/>
      <c r="DK20" s="118">
        <f t="shared" si="36"/>
        <v>37135</v>
      </c>
      <c r="DL20" s="142">
        <f t="shared" si="37"/>
        <v>0</v>
      </c>
      <c r="DM20" s="142">
        <f t="shared" si="38"/>
        <v>0</v>
      </c>
      <c r="DN20" s="142">
        <f t="shared" si="39"/>
        <v>0</v>
      </c>
      <c r="DP20" s="118">
        <f t="shared" si="40"/>
        <v>37135</v>
      </c>
      <c r="DQ20" s="142">
        <f t="shared" si="41"/>
        <v>0</v>
      </c>
      <c r="DR20" s="142">
        <f t="shared" si="41"/>
        <v>0</v>
      </c>
      <c r="DS20" s="142">
        <f t="shared" si="41"/>
        <v>0</v>
      </c>
      <c r="DT20" s="142">
        <f t="shared" si="41"/>
        <v>0</v>
      </c>
      <c r="DU20" s="142">
        <f t="shared" si="41"/>
        <v>0</v>
      </c>
      <c r="DV20" s="142">
        <f t="shared" si="42"/>
        <v>0</v>
      </c>
      <c r="DW20" s="142">
        <f t="shared" si="97"/>
        <v>0</v>
      </c>
      <c r="DX20"/>
      <c r="DY20" s="118">
        <f t="shared" si="44"/>
        <v>37135</v>
      </c>
      <c r="DZ20" s="142">
        <f t="shared" si="45"/>
        <v>0</v>
      </c>
      <c r="EA20" s="142">
        <f t="shared" si="46"/>
        <v>0</v>
      </c>
      <c r="EB20" s="142">
        <f t="shared" si="98"/>
        <v>0</v>
      </c>
      <c r="EC20" s="142"/>
      <c r="ED20" s="118">
        <f t="shared" si="48"/>
        <v>37135</v>
      </c>
      <c r="EE20" s="142">
        <f t="shared" si="49"/>
        <v>0</v>
      </c>
      <c r="EF20" s="142">
        <f t="shared" si="49"/>
        <v>0</v>
      </c>
      <c r="EG20" s="142">
        <f t="shared" si="50"/>
        <v>0</v>
      </c>
      <c r="EH20" s="142">
        <f>SUM(EE20:EG20)</f>
        <v>0</v>
      </c>
      <c r="EI20" s="142"/>
      <c r="EJ20" s="118">
        <f t="shared" si="52"/>
        <v>37135</v>
      </c>
      <c r="EK20" s="142">
        <f t="shared" si="53"/>
        <v>0</v>
      </c>
      <c r="EL20" s="142">
        <f t="shared" si="54"/>
        <v>0</v>
      </c>
      <c r="EM20" s="142">
        <f t="shared" si="54"/>
        <v>0</v>
      </c>
      <c r="EN20" s="142">
        <f t="shared" si="54"/>
        <v>0</v>
      </c>
      <c r="EO20" s="142">
        <f t="shared" si="99"/>
        <v>0</v>
      </c>
      <c r="EP20"/>
      <c r="EQ20" s="118">
        <f t="shared" si="56"/>
        <v>37135</v>
      </c>
      <c r="ER20" s="142">
        <f t="shared" si="57"/>
        <v>0</v>
      </c>
      <c r="ES20" s="142">
        <f t="shared" si="58"/>
        <v>0</v>
      </c>
      <c r="ET20" s="142">
        <f>SUM(ER20:ES20)</f>
        <v>0</v>
      </c>
      <c r="EU20"/>
      <c r="EV20" s="118">
        <f t="shared" si="60"/>
        <v>37135</v>
      </c>
      <c r="EW20" s="142">
        <f t="shared" si="61"/>
        <v>0</v>
      </c>
      <c r="EX20" s="142">
        <f t="shared" si="62"/>
        <v>0</v>
      </c>
      <c r="EY20" s="142">
        <f>SUM(EW20:EX20)</f>
        <v>0</v>
      </c>
      <c r="EZ20" s="142"/>
      <c r="FA20" s="118">
        <f t="shared" si="64"/>
        <v>37135</v>
      </c>
      <c r="FB20" s="142">
        <f t="shared" si="65"/>
        <v>0</v>
      </c>
      <c r="FC20" s="142">
        <f t="shared" si="65"/>
        <v>0</v>
      </c>
      <c r="FD20" s="142">
        <f t="shared" si="66"/>
        <v>0</v>
      </c>
      <c r="FE20" s="142">
        <f t="shared" si="100"/>
        <v>0</v>
      </c>
      <c r="FF20"/>
      <c r="FG20" s="118">
        <f t="shared" si="68"/>
        <v>37135</v>
      </c>
      <c r="FH20" s="142">
        <f t="shared" si="69"/>
        <v>0</v>
      </c>
      <c r="FI20" s="142">
        <f t="shared" si="69"/>
        <v>0</v>
      </c>
      <c r="FJ20" s="142">
        <f t="shared" si="70"/>
        <v>0</v>
      </c>
      <c r="FK20" s="142">
        <f t="shared" si="101"/>
        <v>0</v>
      </c>
      <c r="FL20"/>
      <c r="FM20" s="118">
        <f t="shared" si="72"/>
        <v>37135</v>
      </c>
      <c r="FN20" s="142">
        <f t="shared" si="73"/>
        <v>0</v>
      </c>
      <c r="FO20" s="142">
        <f t="shared" si="74"/>
        <v>0</v>
      </c>
      <c r="FP20" s="142">
        <f t="shared" si="102"/>
        <v>0</v>
      </c>
      <c r="FR20" s="118">
        <f t="shared" si="76"/>
        <v>37135</v>
      </c>
      <c r="FS20" s="142">
        <f t="shared" si="77"/>
        <v>0</v>
      </c>
      <c r="FT20" s="142">
        <f t="shared" si="77"/>
        <v>0</v>
      </c>
      <c r="FU20" s="142">
        <f t="shared" si="78"/>
        <v>0</v>
      </c>
      <c r="FV20"/>
      <c r="FW20" s="118">
        <f t="shared" si="79"/>
        <v>37135</v>
      </c>
      <c r="FX20" s="142">
        <f t="shared" si="80"/>
        <v>0</v>
      </c>
      <c r="FY20" s="142">
        <f t="shared" si="81"/>
        <v>0</v>
      </c>
      <c r="FZ20" s="142">
        <f t="shared" si="103"/>
        <v>0</v>
      </c>
      <c r="GA20"/>
      <c r="GB20" s="118">
        <f t="shared" si="83"/>
        <v>37135</v>
      </c>
      <c r="GC20" s="142">
        <f t="shared" si="84"/>
        <v>0</v>
      </c>
      <c r="GD20" s="142">
        <f t="shared" si="85"/>
        <v>0</v>
      </c>
      <c r="GE20" s="142">
        <f t="shared" si="104"/>
        <v>0</v>
      </c>
      <c r="GF20"/>
      <c r="GG20" s="118">
        <f t="shared" si="87"/>
        <v>37135</v>
      </c>
      <c r="GH20" s="142">
        <f t="shared" si="88"/>
        <v>0</v>
      </c>
      <c r="GI20" s="142">
        <f t="shared" si="88"/>
        <v>0</v>
      </c>
      <c r="GJ20" s="142">
        <f t="shared" si="89"/>
        <v>0</v>
      </c>
      <c r="GL20" s="118">
        <f t="shared" si="90"/>
        <v>37135</v>
      </c>
      <c r="GM20" s="142">
        <f t="shared" si="91"/>
        <v>0</v>
      </c>
      <c r="GN20" s="142">
        <f t="shared" si="91"/>
        <v>0</v>
      </c>
      <c r="GO20" s="142">
        <f t="shared" si="92"/>
        <v>0</v>
      </c>
      <c r="GQ20" s="585"/>
      <c r="GR20" s="583"/>
      <c r="GS20" s="332"/>
      <c r="GU20"/>
    </row>
    <row r="21" spans="1:203" ht="15" customHeight="1">
      <c r="A21" s="330">
        <v>37165</v>
      </c>
      <c r="B21" s="144">
        <f>'p1'!F30</f>
        <v>0</v>
      </c>
      <c r="C21" s="145">
        <f>+'p1'!C30</f>
        <v>0</v>
      </c>
      <c r="D21" s="194">
        <f>'Transport Pos'!C17</f>
        <v>0</v>
      </c>
      <c r="E21" s="149">
        <f>'p1'!K30+EH21+'Transport Pos'!D17</f>
        <v>0</v>
      </c>
      <c r="F21" s="149">
        <f>'p1'!E30+CS21</f>
        <v>46.68</v>
      </c>
      <c r="G21" s="149">
        <f>'p1'!H30+'p1'!J30+DD21+'Spread Opt'!D21+'Transport Pos'!E17</f>
        <v>85.679999999999993</v>
      </c>
      <c r="H21" s="149">
        <f>'p1'!D30+DW21+'Transport Pos'!F17</f>
        <v>-0.43</v>
      </c>
      <c r="I21" s="149">
        <f>'p1'!I30+'p1'!AG30+DI21+'Spread Opt'!C21</f>
        <v>-79.400000000000006</v>
      </c>
      <c r="J21" s="149">
        <f>'p1'!M30+DL21</f>
        <v>-18.899999999999999</v>
      </c>
      <c r="K21" s="149">
        <f>'p1'!L30+'p1'!G30+EB21</f>
        <v>-4.0599999999999881</v>
      </c>
      <c r="L21" s="150">
        <f t="shared" si="93"/>
        <v>29.569999999999986</v>
      </c>
      <c r="M21" s="14"/>
      <c r="N21" s="148">
        <f>'p1'!O30+ET21</f>
        <v>0</v>
      </c>
      <c r="O21" s="149">
        <f>'p1'!N30+EO21</f>
        <v>-14.28</v>
      </c>
      <c r="P21" s="149">
        <f>'p1'!P30+EY21</f>
        <v>-37.130000000000003</v>
      </c>
      <c r="Q21" s="149">
        <f>'p1'!Z30</f>
        <v>0</v>
      </c>
      <c r="R21" s="149">
        <f>'p1'!X30</f>
        <v>0</v>
      </c>
      <c r="S21" s="149">
        <f>'p1'!Y30+FE21</f>
        <v>0</v>
      </c>
      <c r="T21" s="149">
        <f>'p1'!AB30+FK21+'Transport Pos'!B17</f>
        <v>0</v>
      </c>
      <c r="U21" s="149"/>
      <c r="V21" s="149">
        <f>'p1'!W30+FP21</f>
        <v>0</v>
      </c>
      <c r="W21" s="149">
        <f>'p1'!R30+FZ21</f>
        <v>0</v>
      </c>
      <c r="X21" s="149">
        <f>'p1'!S30+FU21</f>
        <v>57.12</v>
      </c>
      <c r="Y21" s="149"/>
      <c r="Z21" s="149"/>
      <c r="AA21" s="149"/>
      <c r="AB21" s="149"/>
      <c r="AC21" s="149"/>
      <c r="AD21" s="194"/>
      <c r="AE21" s="150">
        <f t="shared" si="3"/>
        <v>5.7099999999999937</v>
      </c>
      <c r="AF21" s="14"/>
      <c r="AG21" s="150">
        <f>GO21+'p1'!B30</f>
        <v>0</v>
      </c>
      <c r="AH21" s="191"/>
      <c r="AI21" s="150">
        <f>'p1'!AA30+BQ21+'Spread Opt'!E21+'Transport Pos'!G17</f>
        <v>-6.67</v>
      </c>
      <c r="AJ21" s="14"/>
      <c r="AK21" s="147">
        <v>37165</v>
      </c>
      <c r="AL21" s="198"/>
      <c r="AM21" s="189">
        <f t="shared" si="4"/>
        <v>0</v>
      </c>
      <c r="AN21" s="334"/>
      <c r="AO21" s="189">
        <f t="shared" si="5"/>
        <v>32.4</v>
      </c>
      <c r="AP21" s="334"/>
      <c r="AQ21" s="508">
        <f t="shared" si="6"/>
        <v>85.249999999999986</v>
      </c>
      <c r="AR21" s="334"/>
      <c r="AS21" s="510">
        <f t="shared" si="7"/>
        <v>-98.300000000000011</v>
      </c>
      <c r="AT21" s="334"/>
      <c r="AU21" s="189">
        <f t="shared" si="8"/>
        <v>-41.189999999999991</v>
      </c>
      <c r="AV21" s="334"/>
      <c r="AW21" s="189">
        <f t="shared" si="9"/>
        <v>-21.840000000000025</v>
      </c>
      <c r="AX21" s="334"/>
      <c r="AY21"/>
      <c r="AZ21" s="217"/>
      <c r="BA21" s="206">
        <f t="shared" si="10"/>
        <v>0</v>
      </c>
      <c r="BB21" s="202"/>
      <c r="BC21" s="206">
        <f t="shared" si="11"/>
        <v>0</v>
      </c>
      <c r="BD21" s="202"/>
      <c r="BE21" s="206">
        <f t="shared" si="12"/>
        <v>57.12</v>
      </c>
      <c r="BF21" s="202"/>
      <c r="BG21" s="206">
        <f t="shared" si="94"/>
        <v>0</v>
      </c>
      <c r="BH21" s="218"/>
      <c r="BI21" s="248"/>
      <c r="BJ21" s="308"/>
      <c r="BK21" s="306">
        <f t="shared" si="95"/>
        <v>35.27999999999998</v>
      </c>
      <c r="BL21" s="525"/>
      <c r="BM21" s="129"/>
      <c r="BN21" s="14"/>
      <c r="BO21" s="14"/>
      <c r="BP21" s="140">
        <f t="shared" si="14"/>
        <v>37165</v>
      </c>
      <c r="BQ21" s="141">
        <f t="shared" si="15"/>
        <v>0</v>
      </c>
      <c r="BR21" s="141"/>
      <c r="BS21" s="141"/>
      <c r="BT21" s="141"/>
      <c r="BU21" s="141"/>
      <c r="BV21" s="141"/>
      <c r="BW21" s="141"/>
      <c r="BY21" s="209">
        <f>'m1'!BL23</f>
        <v>0.92139692550235242</v>
      </c>
      <c r="BZ21" s="211">
        <f t="shared" si="16"/>
        <v>0</v>
      </c>
      <c r="CA21" s="142"/>
      <c r="CB21" s="142">
        <f t="shared" si="17"/>
        <v>0</v>
      </c>
      <c r="CC21"/>
      <c r="CD21" s="118">
        <f t="shared" si="18"/>
        <v>37165</v>
      </c>
      <c r="CE21" s="142">
        <f t="shared" si="19"/>
        <v>0</v>
      </c>
      <c r="CF21" s="142">
        <f t="shared" si="20"/>
        <v>0</v>
      </c>
      <c r="CG21" s="142">
        <f t="shared" si="21"/>
        <v>0</v>
      </c>
      <c r="CH21" s="142">
        <f t="shared" si="21"/>
        <v>0</v>
      </c>
      <c r="CI21" s="142">
        <f t="shared" si="21"/>
        <v>0</v>
      </c>
      <c r="CJ21" s="142">
        <f t="shared" si="21"/>
        <v>0</v>
      </c>
      <c r="CK21" s="142">
        <f t="shared" si="21"/>
        <v>0</v>
      </c>
      <c r="CL21" s="142">
        <f t="shared" si="21"/>
        <v>0</v>
      </c>
      <c r="CM21" s="142">
        <f t="shared" si="21"/>
        <v>0</v>
      </c>
      <c r="CN21" s="142">
        <f t="shared" si="21"/>
        <v>0</v>
      </c>
      <c r="CO21" s="142">
        <f t="shared" si="21"/>
        <v>0</v>
      </c>
      <c r="CP21" s="142">
        <f t="shared" si="22"/>
        <v>0</v>
      </c>
      <c r="CQ21" s="142">
        <f t="shared" si="23"/>
        <v>0</v>
      </c>
      <c r="CR21" s="142">
        <f t="shared" si="24"/>
        <v>0</v>
      </c>
      <c r="CS21" s="142">
        <f t="shared" si="25"/>
        <v>0</v>
      </c>
      <c r="CT21"/>
      <c r="CU21" s="118">
        <f t="shared" si="26"/>
        <v>37165</v>
      </c>
      <c r="CV21" s="142">
        <f t="shared" si="27"/>
        <v>0</v>
      </c>
      <c r="CW21" s="142">
        <f t="shared" si="27"/>
        <v>0</v>
      </c>
      <c r="CX21" s="142">
        <f t="shared" si="28"/>
        <v>0</v>
      </c>
      <c r="CY21" s="142">
        <f t="shared" si="28"/>
        <v>0</v>
      </c>
      <c r="CZ21" s="142">
        <f t="shared" si="28"/>
        <v>0</v>
      </c>
      <c r="DA21" s="142">
        <f t="shared" si="29"/>
        <v>0</v>
      </c>
      <c r="DB21" s="142">
        <f t="shared" si="29"/>
        <v>0</v>
      </c>
      <c r="DC21" s="142">
        <f t="shared" si="30"/>
        <v>0</v>
      </c>
      <c r="DD21" s="142">
        <f t="shared" si="31"/>
        <v>0</v>
      </c>
      <c r="DF21" s="118">
        <f t="shared" si="32"/>
        <v>37165</v>
      </c>
      <c r="DG21" s="142">
        <f t="shared" si="33"/>
        <v>0</v>
      </c>
      <c r="DH21" s="142">
        <f t="shared" si="34"/>
        <v>0</v>
      </c>
      <c r="DI21" s="142">
        <f t="shared" si="96"/>
        <v>0</v>
      </c>
      <c r="DJ21"/>
      <c r="DK21" s="118">
        <f t="shared" si="36"/>
        <v>37165</v>
      </c>
      <c r="DL21" s="142">
        <f t="shared" si="37"/>
        <v>0</v>
      </c>
      <c r="DM21" s="142">
        <f t="shared" si="38"/>
        <v>0</v>
      </c>
      <c r="DN21" s="142">
        <f t="shared" si="39"/>
        <v>0</v>
      </c>
      <c r="DP21" s="118">
        <f t="shared" si="40"/>
        <v>37165</v>
      </c>
      <c r="DQ21" s="142">
        <f t="shared" si="41"/>
        <v>0</v>
      </c>
      <c r="DR21" s="142">
        <f t="shared" si="41"/>
        <v>0</v>
      </c>
      <c r="DS21" s="142">
        <f t="shared" si="41"/>
        <v>0</v>
      </c>
      <c r="DT21" s="142">
        <f t="shared" si="41"/>
        <v>0</v>
      </c>
      <c r="DU21" s="142">
        <f t="shared" si="41"/>
        <v>0</v>
      </c>
      <c r="DV21" s="142">
        <f t="shared" si="42"/>
        <v>0</v>
      </c>
      <c r="DW21" s="142">
        <f t="shared" si="97"/>
        <v>0</v>
      </c>
      <c r="DX21"/>
      <c r="DY21" s="118">
        <f t="shared" si="44"/>
        <v>37165</v>
      </c>
      <c r="DZ21" s="142">
        <f t="shared" si="45"/>
        <v>0</v>
      </c>
      <c r="EA21" s="142">
        <f t="shared" si="46"/>
        <v>0</v>
      </c>
      <c r="EB21" s="142">
        <f t="shared" si="98"/>
        <v>0</v>
      </c>
      <c r="EC21" s="142"/>
      <c r="ED21" s="118">
        <f t="shared" si="48"/>
        <v>37165</v>
      </c>
      <c r="EE21" s="142">
        <f t="shared" si="49"/>
        <v>0</v>
      </c>
      <c r="EF21" s="142">
        <f t="shared" si="49"/>
        <v>0</v>
      </c>
      <c r="EG21" s="142">
        <f t="shared" si="50"/>
        <v>0</v>
      </c>
      <c r="EH21" s="142">
        <f>SUM(EE21:EG21)</f>
        <v>0</v>
      </c>
      <c r="EI21" s="142"/>
      <c r="EJ21" s="118">
        <f t="shared" si="52"/>
        <v>37165</v>
      </c>
      <c r="EK21" s="142">
        <f t="shared" si="53"/>
        <v>0</v>
      </c>
      <c r="EL21" s="142">
        <f t="shared" si="54"/>
        <v>0</v>
      </c>
      <c r="EM21" s="142">
        <f t="shared" si="54"/>
        <v>0</v>
      </c>
      <c r="EN21" s="142">
        <f t="shared" si="54"/>
        <v>0</v>
      </c>
      <c r="EO21" s="142">
        <f t="shared" si="99"/>
        <v>0</v>
      </c>
      <c r="EP21"/>
      <c r="EQ21" s="118">
        <f t="shared" si="56"/>
        <v>37165</v>
      </c>
      <c r="ER21" s="142">
        <f t="shared" si="57"/>
        <v>0</v>
      </c>
      <c r="ES21" s="142">
        <f t="shared" si="58"/>
        <v>0</v>
      </c>
      <c r="ET21" s="142">
        <f>SUM(ER21:ES21)</f>
        <v>0</v>
      </c>
      <c r="EU21"/>
      <c r="EV21" s="118">
        <f t="shared" si="60"/>
        <v>37165</v>
      </c>
      <c r="EW21" s="142">
        <f t="shared" si="61"/>
        <v>0</v>
      </c>
      <c r="EX21" s="142">
        <f t="shared" si="62"/>
        <v>0</v>
      </c>
      <c r="EY21" s="142">
        <f>SUM(EW21:EX21)</f>
        <v>0</v>
      </c>
      <c r="EZ21" s="142"/>
      <c r="FA21" s="118">
        <f t="shared" si="64"/>
        <v>37165</v>
      </c>
      <c r="FB21" s="142">
        <f t="shared" si="65"/>
        <v>0</v>
      </c>
      <c r="FC21" s="142">
        <f t="shared" si="65"/>
        <v>0</v>
      </c>
      <c r="FD21" s="142">
        <f t="shared" si="66"/>
        <v>0</v>
      </c>
      <c r="FE21" s="142">
        <f t="shared" si="100"/>
        <v>0</v>
      </c>
      <c r="FF21"/>
      <c r="FG21" s="118">
        <f t="shared" si="68"/>
        <v>37165</v>
      </c>
      <c r="FH21" s="142">
        <f t="shared" si="69"/>
        <v>0</v>
      </c>
      <c r="FI21" s="142">
        <f t="shared" si="69"/>
        <v>0</v>
      </c>
      <c r="FJ21" s="142">
        <f t="shared" si="70"/>
        <v>0</v>
      </c>
      <c r="FK21" s="142">
        <f t="shared" si="101"/>
        <v>0</v>
      </c>
      <c r="FL21"/>
      <c r="FM21" s="118">
        <f t="shared" si="72"/>
        <v>37165</v>
      </c>
      <c r="FN21" s="142">
        <f t="shared" si="73"/>
        <v>0</v>
      </c>
      <c r="FO21" s="142">
        <f t="shared" si="74"/>
        <v>0</v>
      </c>
      <c r="FP21" s="142">
        <f t="shared" si="102"/>
        <v>0</v>
      </c>
      <c r="FR21" s="118">
        <f t="shared" si="76"/>
        <v>37165</v>
      </c>
      <c r="FS21" s="142">
        <f t="shared" si="77"/>
        <v>0</v>
      </c>
      <c r="FT21" s="142">
        <f t="shared" si="77"/>
        <v>0</v>
      </c>
      <c r="FU21" s="142">
        <f t="shared" si="78"/>
        <v>0</v>
      </c>
      <c r="FV21"/>
      <c r="FW21" s="118">
        <f t="shared" si="79"/>
        <v>37165</v>
      </c>
      <c r="FX21" s="142">
        <f t="shared" si="80"/>
        <v>0</v>
      </c>
      <c r="FY21" s="142">
        <f t="shared" si="81"/>
        <v>0</v>
      </c>
      <c r="FZ21" s="142">
        <f t="shared" si="103"/>
        <v>0</v>
      </c>
      <c r="GA21"/>
      <c r="GB21" s="118">
        <f t="shared" si="83"/>
        <v>37165</v>
      </c>
      <c r="GC21" s="142">
        <f t="shared" si="84"/>
        <v>0</v>
      </c>
      <c r="GD21" s="142">
        <f t="shared" si="85"/>
        <v>0</v>
      </c>
      <c r="GE21" s="142">
        <f t="shared" si="104"/>
        <v>0</v>
      </c>
      <c r="GF21"/>
      <c r="GG21" s="118">
        <f t="shared" si="87"/>
        <v>37165</v>
      </c>
      <c r="GH21" s="142">
        <f t="shared" si="88"/>
        <v>0</v>
      </c>
      <c r="GI21" s="142">
        <f t="shared" si="88"/>
        <v>0</v>
      </c>
      <c r="GJ21" s="142">
        <f t="shared" si="89"/>
        <v>0</v>
      </c>
      <c r="GL21" s="118">
        <f t="shared" si="90"/>
        <v>37165</v>
      </c>
      <c r="GM21" s="142">
        <f t="shared" si="91"/>
        <v>0</v>
      </c>
      <c r="GN21" s="142">
        <f t="shared" si="91"/>
        <v>0</v>
      </c>
      <c r="GO21" s="142">
        <f t="shared" si="92"/>
        <v>0</v>
      </c>
      <c r="GQ21" s="585"/>
      <c r="GR21" s="583"/>
      <c r="GS21" s="332"/>
      <c r="GU21"/>
    </row>
    <row r="22" spans="1:203" ht="15" customHeight="1">
      <c r="A22" s="328">
        <v>37196</v>
      </c>
      <c r="B22" s="137">
        <f>'p1'!F31</f>
        <v>0</v>
      </c>
      <c r="C22" s="138">
        <f>+'p1'!C31</f>
        <v>0</v>
      </c>
      <c r="D22" s="192">
        <f>'Transport Pos'!C18</f>
        <v>0</v>
      </c>
      <c r="E22" s="145">
        <f>'p1'!K31+EH22+'Transport Pos'!D18</f>
        <v>0</v>
      </c>
      <c r="F22" s="138">
        <f>'p1'!E31+CS22</f>
        <v>47.21</v>
      </c>
      <c r="G22" s="145">
        <f>'p1'!H31+'p1'!J31+DD22+'Spread Opt'!D22+'Transport Pos'!E18</f>
        <v>0.8106661220565563</v>
      </c>
      <c r="H22" s="138">
        <f>'p1'!D31+DW22+'Transport Pos'!F18</f>
        <v>-0.26</v>
      </c>
      <c r="I22" s="145">
        <f>'p1'!I31+'p1'!AG31+DI22+'Spread Opt'!C22</f>
        <v>-75.523579440381937</v>
      </c>
      <c r="J22" s="138">
        <f>'p1'!M31+DL22</f>
        <v>-30.03</v>
      </c>
      <c r="K22" s="138">
        <f>'p1'!L31+'p1'!G31+EB22</f>
        <v>0</v>
      </c>
      <c r="L22" s="139">
        <f t="shared" ref="L22:L81" si="105">SUM(E22:K22)</f>
        <v>-57.792913318325382</v>
      </c>
      <c r="M22" s="14"/>
      <c r="N22" s="137">
        <f>'p1'!O31+ET22</f>
        <v>-6.41</v>
      </c>
      <c r="O22" s="138">
        <f>'p1'!N31+EO22</f>
        <v>-13.74</v>
      </c>
      <c r="P22" s="138">
        <f>'p1'!P31+EY22</f>
        <v>-35.72</v>
      </c>
      <c r="Q22" s="138">
        <f>'p1'!Z31</f>
        <v>0</v>
      </c>
      <c r="R22" s="138">
        <f>'p1'!X31</f>
        <v>0</v>
      </c>
      <c r="S22" s="138">
        <f>'p1'!Y31+FE22</f>
        <v>41.21</v>
      </c>
      <c r="T22" s="138">
        <f>'p1'!AB31+FK22+'Transport Pos'!B18</f>
        <v>41.21</v>
      </c>
      <c r="U22" s="138"/>
      <c r="V22" s="138">
        <f>'p1'!W31+FP22</f>
        <v>0</v>
      </c>
      <c r="W22" s="138">
        <f>'p1'!R31+FZ22</f>
        <v>0</v>
      </c>
      <c r="X22" s="138">
        <f>'p1'!S31+FU22</f>
        <v>0</v>
      </c>
      <c r="Y22" s="138"/>
      <c r="Z22" s="138"/>
      <c r="AA22" s="138"/>
      <c r="AB22" s="138"/>
      <c r="AC22" s="138"/>
      <c r="AD22" s="192"/>
      <c r="AE22" s="331">
        <f t="shared" ref="AE22:AE53" si="106">SUM(N22:AD22)</f>
        <v>26.550000000000004</v>
      </c>
      <c r="AF22" s="14"/>
      <c r="AG22" s="139">
        <f>GO22+'p1'!B31</f>
        <v>0</v>
      </c>
      <c r="AH22" s="191"/>
      <c r="AI22" s="139">
        <f>'p1'!AA31+BQ22+'Spread Opt'!E22+'Transport Pos'!G18</f>
        <v>0.49708668167462022</v>
      </c>
      <c r="AJ22" s="14"/>
      <c r="AK22" s="136">
        <v>37196</v>
      </c>
      <c r="AL22" s="198"/>
      <c r="AM22" s="188">
        <f t="shared" si="4"/>
        <v>0</v>
      </c>
      <c r="AN22" s="519">
        <f>+AN24+AN34</f>
        <v>0</v>
      </c>
      <c r="AO22" s="188">
        <f t="shared" si="5"/>
        <v>33.47</v>
      </c>
      <c r="AP22" s="519">
        <f>+AP24+AP34</f>
        <v>284.42</v>
      </c>
      <c r="AQ22" s="509">
        <f t="shared" si="6"/>
        <v>-5.8593338779434436</v>
      </c>
      <c r="AR22" s="519">
        <f>+AR24+AR34</f>
        <v>-225.79016284260211</v>
      </c>
      <c r="AS22" s="511">
        <f t="shared" si="7"/>
        <v>-105.55357944038194</v>
      </c>
      <c r="AT22" s="519">
        <f>+AT24+AT34</f>
        <v>-171.93202911423106</v>
      </c>
      <c r="AU22" s="188">
        <f t="shared" si="8"/>
        <v>-35.72</v>
      </c>
      <c r="AV22" s="519">
        <f>+AV24+AV34</f>
        <v>-343.39</v>
      </c>
      <c r="AW22" s="188">
        <f t="shared" si="9"/>
        <v>-113.66291331832538</v>
      </c>
      <c r="AX22" s="519">
        <f>+AX24+AX34</f>
        <v>-456.69219195683308</v>
      </c>
      <c r="AY22"/>
      <c r="AZ22" s="217"/>
      <c r="BA22" s="203">
        <f t="shared" si="10"/>
        <v>41.21</v>
      </c>
      <c r="BB22" s="202"/>
      <c r="BC22" s="203">
        <f t="shared" si="11"/>
        <v>41.21</v>
      </c>
      <c r="BD22" s="202"/>
      <c r="BE22" s="203">
        <f t="shared" si="12"/>
        <v>0</v>
      </c>
      <c r="BF22" s="202"/>
      <c r="BG22" s="203">
        <f t="shared" si="94"/>
        <v>0</v>
      </c>
      <c r="BH22" s="218"/>
      <c r="BI22" s="248"/>
      <c r="BJ22" s="308"/>
      <c r="BK22" s="304">
        <f t="shared" si="95"/>
        <v>-31.242913318325378</v>
      </c>
      <c r="BL22" s="524">
        <f>+BL24+BL34</f>
        <v>80.837808043166916</v>
      </c>
      <c r="BM22" s="129"/>
      <c r="BN22" s="129"/>
      <c r="BO22" s="129"/>
      <c r="BP22" s="140">
        <f t="shared" si="14"/>
        <v>37196</v>
      </c>
      <c r="BQ22" s="141">
        <f t="shared" si="15"/>
        <v>0</v>
      </c>
      <c r="BR22" s="141"/>
      <c r="BS22" s="141"/>
      <c r="BT22" s="141"/>
      <c r="BU22" s="141"/>
      <c r="BV22" s="141"/>
      <c r="BW22" s="141"/>
      <c r="BY22" s="209">
        <f>'m1'!BL24</f>
        <v>0.91594272860935577</v>
      </c>
      <c r="BZ22" s="211">
        <f>CS22+DD22+FE22+FP22+FK22+DI22+DW22+EB22+FZ22+GE22+EO22+ET22+EY22+EH22</f>
        <v>0</v>
      </c>
      <c r="CA22" s="142"/>
      <c r="CB22" s="142">
        <f t="shared" si="17"/>
        <v>0</v>
      </c>
      <c r="CC22"/>
      <c r="CD22" s="118">
        <f t="shared" si="18"/>
        <v>37196</v>
      </c>
      <c r="CE22" s="142">
        <f t="shared" si="19"/>
        <v>0</v>
      </c>
      <c r="CF22" s="142">
        <f t="shared" si="20"/>
        <v>0</v>
      </c>
      <c r="CG22" s="142">
        <f t="shared" si="21"/>
        <v>0</v>
      </c>
      <c r="CH22" s="142">
        <f t="shared" si="21"/>
        <v>0</v>
      </c>
      <c r="CI22" s="142">
        <f t="shared" si="21"/>
        <v>0</v>
      </c>
      <c r="CJ22" s="142">
        <f t="shared" si="21"/>
        <v>0</v>
      </c>
      <c r="CK22" s="142">
        <f t="shared" si="21"/>
        <v>0</v>
      </c>
      <c r="CL22" s="142">
        <f t="shared" si="21"/>
        <v>0</v>
      </c>
      <c r="CM22" s="142">
        <f t="shared" si="21"/>
        <v>0</v>
      </c>
      <c r="CN22" s="142">
        <f t="shared" si="21"/>
        <v>0</v>
      </c>
      <c r="CO22" s="142">
        <f t="shared" si="21"/>
        <v>0</v>
      </c>
      <c r="CP22" s="142">
        <f t="shared" si="22"/>
        <v>0</v>
      </c>
      <c r="CQ22" s="142">
        <f t="shared" si="23"/>
        <v>0</v>
      </c>
      <c r="CR22" s="142">
        <f t="shared" si="24"/>
        <v>0</v>
      </c>
      <c r="CS22" s="142">
        <f t="shared" si="25"/>
        <v>0</v>
      </c>
      <c r="CT22"/>
      <c r="CU22" s="118">
        <f t="shared" si="26"/>
        <v>37196</v>
      </c>
      <c r="CV22" s="142">
        <f t="shared" si="27"/>
        <v>0</v>
      </c>
      <c r="CW22" s="142">
        <f t="shared" si="27"/>
        <v>0</v>
      </c>
      <c r="CX22" s="142">
        <f t="shared" si="28"/>
        <v>0</v>
      </c>
      <c r="CY22" s="142">
        <f t="shared" si="28"/>
        <v>0</v>
      </c>
      <c r="CZ22" s="142">
        <f t="shared" si="28"/>
        <v>0</v>
      </c>
      <c r="DA22" s="142">
        <f t="shared" si="29"/>
        <v>0</v>
      </c>
      <c r="DB22" s="142">
        <f t="shared" si="29"/>
        <v>0</v>
      </c>
      <c r="DC22" s="142">
        <f t="shared" si="30"/>
        <v>0</v>
      </c>
      <c r="DD22" s="142">
        <f t="shared" si="31"/>
        <v>0</v>
      </c>
      <c r="DF22" s="118">
        <f t="shared" si="32"/>
        <v>37196</v>
      </c>
      <c r="DG22" s="142">
        <f t="shared" si="33"/>
        <v>0</v>
      </c>
      <c r="DH22" s="142">
        <f t="shared" si="34"/>
        <v>0</v>
      </c>
      <c r="DI22" s="142">
        <f t="shared" si="96"/>
        <v>0</v>
      </c>
      <c r="DJ22"/>
      <c r="DK22" s="118">
        <f t="shared" si="36"/>
        <v>37196</v>
      </c>
      <c r="DL22" s="142">
        <f t="shared" si="37"/>
        <v>0</v>
      </c>
      <c r="DM22" s="142">
        <f t="shared" si="38"/>
        <v>0</v>
      </c>
      <c r="DN22" s="142">
        <f t="shared" si="39"/>
        <v>0</v>
      </c>
      <c r="DP22" s="118">
        <f t="shared" si="40"/>
        <v>37196</v>
      </c>
      <c r="DQ22" s="142">
        <f t="shared" si="41"/>
        <v>0</v>
      </c>
      <c r="DR22" s="142">
        <f t="shared" si="41"/>
        <v>0</v>
      </c>
      <c r="DS22" s="142">
        <f t="shared" si="41"/>
        <v>0</v>
      </c>
      <c r="DT22" s="142">
        <f t="shared" si="41"/>
        <v>0</v>
      </c>
      <c r="DU22" s="142">
        <f t="shared" si="41"/>
        <v>0</v>
      </c>
      <c r="DV22" s="142">
        <f t="shared" si="42"/>
        <v>0</v>
      </c>
      <c r="DW22" s="142">
        <f t="shared" si="97"/>
        <v>0</v>
      </c>
      <c r="DX22"/>
      <c r="DY22" s="118">
        <f t="shared" si="44"/>
        <v>37196</v>
      </c>
      <c r="DZ22" s="142">
        <f t="shared" si="45"/>
        <v>0</v>
      </c>
      <c r="EA22" s="142">
        <f t="shared" si="46"/>
        <v>0</v>
      </c>
      <c r="EB22" s="142">
        <f t="shared" si="98"/>
        <v>0</v>
      </c>
      <c r="EC22" s="142"/>
      <c r="ED22" s="118">
        <f t="shared" si="48"/>
        <v>37196</v>
      </c>
      <c r="EE22" s="142">
        <f t="shared" si="49"/>
        <v>0</v>
      </c>
      <c r="EF22" s="142">
        <f t="shared" si="49"/>
        <v>0</v>
      </c>
      <c r="EG22" s="142">
        <f t="shared" si="50"/>
        <v>0</v>
      </c>
      <c r="EH22" s="142">
        <f t="shared" ref="EH22:EH29" si="107">SUM(EE22:EG22)</f>
        <v>0</v>
      </c>
      <c r="EI22" s="142"/>
      <c r="EJ22" s="118">
        <f t="shared" si="52"/>
        <v>37196</v>
      </c>
      <c r="EK22" s="142">
        <f t="shared" si="53"/>
        <v>0</v>
      </c>
      <c r="EL22" s="142">
        <f t="shared" si="54"/>
        <v>0</v>
      </c>
      <c r="EM22" s="142">
        <f t="shared" si="54"/>
        <v>0</v>
      </c>
      <c r="EN22" s="142">
        <f t="shared" si="54"/>
        <v>0</v>
      </c>
      <c r="EO22" s="142">
        <f t="shared" si="99"/>
        <v>0</v>
      </c>
      <c r="EP22"/>
      <c r="EQ22" s="118">
        <f t="shared" si="56"/>
        <v>37196</v>
      </c>
      <c r="ER22" s="142">
        <f t="shared" si="57"/>
        <v>0</v>
      </c>
      <c r="ES22" s="142">
        <f t="shared" si="58"/>
        <v>0</v>
      </c>
      <c r="ET22" s="142">
        <f t="shared" ref="ET22:ET28" si="108">SUM(ER22:ES22)</f>
        <v>0</v>
      </c>
      <c r="EU22"/>
      <c r="EV22" s="118">
        <f t="shared" si="60"/>
        <v>37196</v>
      </c>
      <c r="EW22" s="142">
        <f t="shared" si="61"/>
        <v>0</v>
      </c>
      <c r="EX22" s="142">
        <f t="shared" si="62"/>
        <v>0</v>
      </c>
      <c r="EY22" s="142">
        <f t="shared" ref="EY22:EY28" si="109">SUM(EW22:EX22)</f>
        <v>0</v>
      </c>
      <c r="EZ22" s="142"/>
      <c r="FA22" s="118">
        <f t="shared" si="64"/>
        <v>37196</v>
      </c>
      <c r="FB22" s="142">
        <f t="shared" si="65"/>
        <v>0</v>
      </c>
      <c r="FC22" s="142">
        <f t="shared" si="65"/>
        <v>0</v>
      </c>
      <c r="FD22" s="142">
        <f t="shared" si="66"/>
        <v>0</v>
      </c>
      <c r="FE22" s="142">
        <f t="shared" si="100"/>
        <v>0</v>
      </c>
      <c r="FF22"/>
      <c r="FG22" s="118">
        <f t="shared" si="68"/>
        <v>37196</v>
      </c>
      <c r="FH22" s="142">
        <f t="shared" si="69"/>
        <v>0</v>
      </c>
      <c r="FI22" s="142">
        <f t="shared" si="69"/>
        <v>0</v>
      </c>
      <c r="FJ22" s="142">
        <f t="shared" si="70"/>
        <v>0</v>
      </c>
      <c r="FK22" s="142">
        <f t="shared" si="101"/>
        <v>0</v>
      </c>
      <c r="FL22"/>
      <c r="FM22" s="118">
        <f t="shared" si="72"/>
        <v>37196</v>
      </c>
      <c r="FN22" s="142">
        <f t="shared" si="73"/>
        <v>0</v>
      </c>
      <c r="FO22" s="142">
        <f t="shared" si="74"/>
        <v>0</v>
      </c>
      <c r="FP22" s="142">
        <f t="shared" si="102"/>
        <v>0</v>
      </c>
      <c r="FR22" s="118">
        <f t="shared" si="76"/>
        <v>37196</v>
      </c>
      <c r="FS22" s="142">
        <f t="shared" si="77"/>
        <v>0</v>
      </c>
      <c r="FT22" s="142">
        <f t="shared" si="77"/>
        <v>0</v>
      </c>
      <c r="FU22" s="142">
        <f t="shared" si="78"/>
        <v>0</v>
      </c>
      <c r="FV22"/>
      <c r="FW22" s="118">
        <f t="shared" si="79"/>
        <v>37196</v>
      </c>
      <c r="FX22" s="142">
        <f t="shared" si="80"/>
        <v>0</v>
      </c>
      <c r="FY22" s="142">
        <f t="shared" si="81"/>
        <v>0</v>
      </c>
      <c r="FZ22" s="142">
        <f t="shared" si="103"/>
        <v>0</v>
      </c>
      <c r="GA22"/>
      <c r="GB22" s="118">
        <f t="shared" si="83"/>
        <v>37196</v>
      </c>
      <c r="GC22" s="142">
        <f t="shared" si="84"/>
        <v>0</v>
      </c>
      <c r="GD22" s="142">
        <f t="shared" si="85"/>
        <v>0</v>
      </c>
      <c r="GE22" s="142">
        <f t="shared" si="104"/>
        <v>0</v>
      </c>
      <c r="GF22"/>
      <c r="GG22" s="118">
        <f t="shared" si="87"/>
        <v>37196</v>
      </c>
      <c r="GH22" s="142">
        <f t="shared" si="88"/>
        <v>0</v>
      </c>
      <c r="GI22" s="142">
        <f t="shared" si="88"/>
        <v>0</v>
      </c>
      <c r="GJ22" s="142">
        <f t="shared" si="89"/>
        <v>0</v>
      </c>
      <c r="GL22" s="118">
        <f t="shared" si="90"/>
        <v>37196</v>
      </c>
      <c r="GM22" s="142">
        <f t="shared" si="91"/>
        <v>0</v>
      </c>
      <c r="GN22" s="142">
        <f t="shared" si="91"/>
        <v>0</v>
      </c>
      <c r="GO22" s="142">
        <f t="shared" si="92"/>
        <v>0</v>
      </c>
      <c r="GQ22" s="587"/>
      <c r="GR22" s="582"/>
      <c r="GS22" s="331"/>
      <c r="GU22"/>
    </row>
    <row r="23" spans="1:203" ht="15" customHeight="1">
      <c r="A23" s="329">
        <v>37226</v>
      </c>
      <c r="B23" s="144">
        <f>'p1'!F32</f>
        <v>0</v>
      </c>
      <c r="C23" s="145">
        <f>+'p1'!C32</f>
        <v>0</v>
      </c>
      <c r="D23" s="193">
        <f>'Transport Pos'!C19</f>
        <v>0</v>
      </c>
      <c r="E23" s="145">
        <f>'p1'!K32+EH23+'Transport Pos'!D19</f>
        <v>0</v>
      </c>
      <c r="F23" s="145">
        <f>'p1'!E32+CS23</f>
        <v>76.73</v>
      </c>
      <c r="G23" s="145">
        <f>'p1'!H32+'p1'!J32+DD23+'Spread Opt'!D23+'Transport Pos'!E19</f>
        <v>0.89129855455438545</v>
      </c>
      <c r="H23" s="145">
        <f>'p1'!D32+DW23+'Transport Pos'!F19</f>
        <v>-0.3</v>
      </c>
      <c r="I23" s="145">
        <f>'p1'!I32+'p1'!AG32+DI23+'Spread Opt'!C23</f>
        <v>-77.63122032444106</v>
      </c>
      <c r="J23" s="145">
        <f>'p1'!M32+DL23</f>
        <v>-30.85</v>
      </c>
      <c r="K23" s="145">
        <f>'p1'!L32+'p1'!G32+EB23</f>
        <v>0</v>
      </c>
      <c r="L23" s="146">
        <f t="shared" si="105"/>
        <v>-31.159921769886672</v>
      </c>
      <c r="M23" s="14"/>
      <c r="N23" s="144">
        <f>'p1'!O32+ET23</f>
        <v>-6.37</v>
      </c>
      <c r="O23" s="145">
        <f>'p1'!N32+EO23</f>
        <v>-14.11</v>
      </c>
      <c r="P23" s="145">
        <f>'p1'!P32+EY23</f>
        <v>-36.700000000000003</v>
      </c>
      <c r="Q23" s="145">
        <f>'p1'!Z32</f>
        <v>0</v>
      </c>
      <c r="R23" s="145">
        <f>'p1'!X32</f>
        <v>0</v>
      </c>
      <c r="S23" s="145">
        <f>'p1'!Y32+FE23</f>
        <v>42.34</v>
      </c>
      <c r="T23" s="145">
        <f>'p1'!AB32+FK23+'Transport Pos'!B19</f>
        <v>42.34</v>
      </c>
      <c r="U23" s="145"/>
      <c r="V23" s="145">
        <f>'p1'!W32+FP23</f>
        <v>0</v>
      </c>
      <c r="W23" s="145">
        <f>'p1'!R32+FZ23</f>
        <v>0</v>
      </c>
      <c r="X23" s="145">
        <f>'p1'!S32+FU23</f>
        <v>0</v>
      </c>
      <c r="Y23" s="145"/>
      <c r="Z23" s="145"/>
      <c r="AA23" s="145"/>
      <c r="AB23" s="145"/>
      <c r="AC23" s="145"/>
      <c r="AD23" s="193"/>
      <c r="AE23" s="332">
        <f t="shared" si="106"/>
        <v>27.5</v>
      </c>
      <c r="AF23" s="14"/>
      <c r="AG23" s="146">
        <f>GO23+'p1'!B32</f>
        <v>0</v>
      </c>
      <c r="AH23" s="191"/>
      <c r="AI23" s="146">
        <f>'p1'!AA32+BQ23+'Spread Opt'!E23+'Transport Pos'!G19</f>
        <v>0.53007823011332356</v>
      </c>
      <c r="AJ23" s="14"/>
      <c r="AK23" s="143">
        <v>37226</v>
      </c>
      <c r="AL23" s="198"/>
      <c r="AM23" s="189">
        <f t="shared" si="4"/>
        <v>0</v>
      </c>
      <c r="AN23" s="334"/>
      <c r="AO23" s="189">
        <f t="shared" si="5"/>
        <v>62.620000000000005</v>
      </c>
      <c r="AP23" s="334"/>
      <c r="AQ23" s="508">
        <f t="shared" si="6"/>
        <v>-5.7787014454456145</v>
      </c>
      <c r="AR23" s="334"/>
      <c r="AS23" s="510">
        <f t="shared" si="7"/>
        <v>-108.48122032444107</v>
      </c>
      <c r="AT23" s="334"/>
      <c r="AU23" s="189">
        <f t="shared" si="8"/>
        <v>-36.700000000000003</v>
      </c>
      <c r="AV23" s="334"/>
      <c r="AW23" s="189">
        <f t="shared" si="9"/>
        <v>-88.339921769886672</v>
      </c>
      <c r="AX23" s="334"/>
      <c r="AY23"/>
      <c r="AZ23" s="217"/>
      <c r="BA23" s="204">
        <f t="shared" si="10"/>
        <v>42.34</v>
      </c>
      <c r="BB23" s="202"/>
      <c r="BC23" s="204">
        <f t="shared" si="11"/>
        <v>42.34</v>
      </c>
      <c r="BD23" s="202"/>
      <c r="BE23" s="204">
        <f t="shared" si="12"/>
        <v>0</v>
      </c>
      <c r="BF23" s="202"/>
      <c r="BG23" s="204">
        <f t="shared" si="94"/>
        <v>0</v>
      </c>
      <c r="BH23" s="218"/>
      <c r="BI23" s="248"/>
      <c r="BJ23" s="308"/>
      <c r="BK23" s="305">
        <f t="shared" si="95"/>
        <v>-3.6599217698866724</v>
      </c>
      <c r="BL23" s="525"/>
      <c r="BM23" s="129"/>
      <c r="BN23" s="129"/>
      <c r="BO23" s="129"/>
      <c r="BP23" s="140">
        <f t="shared" si="14"/>
        <v>37226</v>
      </c>
      <c r="BQ23" s="141">
        <f t="shared" si="15"/>
        <v>0</v>
      </c>
      <c r="BR23" s="141"/>
      <c r="BS23" s="141"/>
      <c r="BT23" s="141"/>
      <c r="BU23" s="141"/>
      <c r="BV23" s="141"/>
      <c r="BW23" s="141"/>
      <c r="BY23" s="209">
        <f>'m1'!BL25</f>
        <v>0.91068639909790294</v>
      </c>
      <c r="BZ23" s="211">
        <f>CS23+DD23+FE23+FP23+FK23+DI23+DW23+EB23+FZ23+GE23+EO23+ET23+EY23+EH23</f>
        <v>0</v>
      </c>
      <c r="CA23" s="142"/>
      <c r="CB23" s="142">
        <f t="shared" si="17"/>
        <v>0</v>
      </c>
      <c r="CC23"/>
      <c r="CD23" s="118">
        <f t="shared" si="18"/>
        <v>37226</v>
      </c>
      <c r="CE23" s="142">
        <f t="shared" si="19"/>
        <v>0</v>
      </c>
      <c r="CF23" s="142">
        <f t="shared" si="20"/>
        <v>0</v>
      </c>
      <c r="CG23" s="142">
        <f t="shared" si="21"/>
        <v>0</v>
      </c>
      <c r="CH23" s="142">
        <f t="shared" si="21"/>
        <v>0</v>
      </c>
      <c r="CI23" s="142">
        <f t="shared" si="21"/>
        <v>0</v>
      </c>
      <c r="CJ23" s="142">
        <f t="shared" si="21"/>
        <v>0</v>
      </c>
      <c r="CK23" s="142">
        <f t="shared" si="21"/>
        <v>0</v>
      </c>
      <c r="CL23" s="142">
        <f t="shared" si="21"/>
        <v>0</v>
      </c>
      <c r="CM23" s="142">
        <f t="shared" si="21"/>
        <v>0</v>
      </c>
      <c r="CN23" s="142">
        <f t="shared" si="21"/>
        <v>0</v>
      </c>
      <c r="CO23" s="142">
        <f t="shared" si="21"/>
        <v>0</v>
      </c>
      <c r="CP23" s="142">
        <f t="shared" si="22"/>
        <v>0</v>
      </c>
      <c r="CQ23" s="142">
        <f t="shared" si="23"/>
        <v>0</v>
      </c>
      <c r="CR23" s="142">
        <f t="shared" si="24"/>
        <v>0</v>
      </c>
      <c r="CS23" s="142">
        <f t="shared" si="25"/>
        <v>0</v>
      </c>
      <c r="CT23"/>
      <c r="CU23" s="118">
        <f t="shared" si="26"/>
        <v>37226</v>
      </c>
      <c r="CV23" s="142">
        <f t="shared" si="27"/>
        <v>0</v>
      </c>
      <c r="CW23" s="142">
        <f t="shared" si="27"/>
        <v>0</v>
      </c>
      <c r="CX23" s="142">
        <f t="shared" si="28"/>
        <v>0</v>
      </c>
      <c r="CY23" s="142">
        <f t="shared" si="28"/>
        <v>0</v>
      </c>
      <c r="CZ23" s="142">
        <f t="shared" si="28"/>
        <v>0</v>
      </c>
      <c r="DA23" s="142">
        <f t="shared" si="29"/>
        <v>0</v>
      </c>
      <c r="DB23" s="142">
        <f t="shared" si="29"/>
        <v>0</v>
      </c>
      <c r="DC23" s="142">
        <f t="shared" si="30"/>
        <v>0</v>
      </c>
      <c r="DD23" s="142">
        <f t="shared" si="31"/>
        <v>0</v>
      </c>
      <c r="DF23" s="118">
        <f t="shared" si="32"/>
        <v>37226</v>
      </c>
      <c r="DG23" s="142">
        <f t="shared" si="33"/>
        <v>0</v>
      </c>
      <c r="DH23" s="142">
        <f t="shared" si="34"/>
        <v>0</v>
      </c>
      <c r="DI23" s="142">
        <f t="shared" si="96"/>
        <v>0</v>
      </c>
      <c r="DJ23"/>
      <c r="DK23" s="118">
        <f t="shared" si="36"/>
        <v>37226</v>
      </c>
      <c r="DL23" s="142">
        <f t="shared" si="37"/>
        <v>0</v>
      </c>
      <c r="DM23" s="142">
        <f t="shared" si="38"/>
        <v>0</v>
      </c>
      <c r="DN23" s="142">
        <f t="shared" si="39"/>
        <v>0</v>
      </c>
      <c r="DP23" s="118">
        <f t="shared" si="40"/>
        <v>37226</v>
      </c>
      <c r="DQ23" s="142">
        <f t="shared" si="41"/>
        <v>0</v>
      </c>
      <c r="DR23" s="142">
        <f t="shared" si="41"/>
        <v>0</v>
      </c>
      <c r="DS23" s="142">
        <f t="shared" si="41"/>
        <v>0</v>
      </c>
      <c r="DT23" s="142">
        <f t="shared" si="41"/>
        <v>0</v>
      </c>
      <c r="DU23" s="142">
        <f t="shared" si="41"/>
        <v>0</v>
      </c>
      <c r="DV23" s="142">
        <f t="shared" si="42"/>
        <v>0</v>
      </c>
      <c r="DW23" s="142">
        <f t="shared" si="97"/>
        <v>0</v>
      </c>
      <c r="DX23"/>
      <c r="DY23" s="118">
        <f t="shared" si="44"/>
        <v>37226</v>
      </c>
      <c r="DZ23" s="142">
        <f t="shared" si="45"/>
        <v>0</v>
      </c>
      <c r="EA23" s="142">
        <f t="shared" si="46"/>
        <v>0</v>
      </c>
      <c r="EB23" s="142">
        <f t="shared" si="98"/>
        <v>0</v>
      </c>
      <c r="EC23" s="142"/>
      <c r="ED23" s="118">
        <f t="shared" si="48"/>
        <v>37226</v>
      </c>
      <c r="EE23" s="142">
        <f t="shared" si="49"/>
        <v>0</v>
      </c>
      <c r="EF23" s="142">
        <f t="shared" si="49"/>
        <v>0</v>
      </c>
      <c r="EG23" s="142">
        <f t="shared" si="50"/>
        <v>0</v>
      </c>
      <c r="EH23" s="142">
        <f t="shared" si="107"/>
        <v>0</v>
      </c>
      <c r="EI23" s="142"/>
      <c r="EJ23" s="118">
        <f t="shared" si="52"/>
        <v>37226</v>
      </c>
      <c r="EK23" s="142">
        <f t="shared" si="53"/>
        <v>0</v>
      </c>
      <c r="EL23" s="142">
        <f t="shared" si="54"/>
        <v>0</v>
      </c>
      <c r="EM23" s="142">
        <f t="shared" si="54"/>
        <v>0</v>
      </c>
      <c r="EN23" s="142">
        <f t="shared" si="54"/>
        <v>0</v>
      </c>
      <c r="EO23" s="142">
        <f t="shared" si="99"/>
        <v>0</v>
      </c>
      <c r="EP23"/>
      <c r="EQ23" s="118">
        <f t="shared" si="56"/>
        <v>37226</v>
      </c>
      <c r="ER23" s="142">
        <f t="shared" si="57"/>
        <v>0</v>
      </c>
      <c r="ES23" s="142">
        <f t="shared" si="58"/>
        <v>0</v>
      </c>
      <c r="ET23" s="142">
        <f t="shared" si="108"/>
        <v>0</v>
      </c>
      <c r="EU23"/>
      <c r="EV23" s="118">
        <f t="shared" si="60"/>
        <v>37226</v>
      </c>
      <c r="EW23" s="142">
        <f t="shared" si="61"/>
        <v>0</v>
      </c>
      <c r="EX23" s="142">
        <f t="shared" si="62"/>
        <v>0</v>
      </c>
      <c r="EY23" s="142">
        <f t="shared" si="109"/>
        <v>0</v>
      </c>
      <c r="EZ23" s="142"/>
      <c r="FA23" s="118">
        <f t="shared" si="64"/>
        <v>37226</v>
      </c>
      <c r="FB23" s="142">
        <f t="shared" si="65"/>
        <v>0</v>
      </c>
      <c r="FC23" s="142">
        <f t="shared" si="65"/>
        <v>0</v>
      </c>
      <c r="FD23" s="142">
        <f t="shared" si="66"/>
        <v>0</v>
      </c>
      <c r="FE23" s="142">
        <f t="shared" si="100"/>
        <v>0</v>
      </c>
      <c r="FF23"/>
      <c r="FG23" s="118">
        <f t="shared" si="68"/>
        <v>37226</v>
      </c>
      <c r="FH23" s="142">
        <f t="shared" si="69"/>
        <v>0</v>
      </c>
      <c r="FI23" s="142">
        <f t="shared" si="69"/>
        <v>0</v>
      </c>
      <c r="FJ23" s="142">
        <f t="shared" si="70"/>
        <v>0</v>
      </c>
      <c r="FK23" s="142">
        <f t="shared" si="101"/>
        <v>0</v>
      </c>
      <c r="FL23"/>
      <c r="FM23" s="118">
        <f t="shared" si="72"/>
        <v>37226</v>
      </c>
      <c r="FN23" s="142">
        <f t="shared" si="73"/>
        <v>0</v>
      </c>
      <c r="FO23" s="142">
        <f t="shared" si="74"/>
        <v>0</v>
      </c>
      <c r="FP23" s="142">
        <f t="shared" si="102"/>
        <v>0</v>
      </c>
      <c r="FR23" s="118">
        <f t="shared" si="76"/>
        <v>37226</v>
      </c>
      <c r="FS23" s="142">
        <f t="shared" si="77"/>
        <v>0</v>
      </c>
      <c r="FT23" s="142">
        <f t="shared" si="77"/>
        <v>0</v>
      </c>
      <c r="FU23" s="142">
        <f t="shared" si="78"/>
        <v>0</v>
      </c>
      <c r="FV23"/>
      <c r="FW23" s="118">
        <f t="shared" si="79"/>
        <v>37226</v>
      </c>
      <c r="FX23" s="142">
        <f t="shared" si="80"/>
        <v>0</v>
      </c>
      <c r="FY23" s="142">
        <f t="shared" si="81"/>
        <v>0</v>
      </c>
      <c r="FZ23" s="142">
        <f t="shared" si="103"/>
        <v>0</v>
      </c>
      <c r="GA23"/>
      <c r="GB23" s="118">
        <f t="shared" si="83"/>
        <v>37226</v>
      </c>
      <c r="GC23" s="142">
        <f t="shared" si="84"/>
        <v>0</v>
      </c>
      <c r="GD23" s="142">
        <f t="shared" si="85"/>
        <v>0</v>
      </c>
      <c r="GE23" s="142">
        <f t="shared" si="104"/>
        <v>0</v>
      </c>
      <c r="GF23"/>
      <c r="GG23" s="118">
        <f t="shared" si="87"/>
        <v>37226</v>
      </c>
      <c r="GH23" s="142">
        <f t="shared" si="88"/>
        <v>0</v>
      </c>
      <c r="GI23" s="142">
        <f t="shared" si="88"/>
        <v>0</v>
      </c>
      <c r="GJ23" s="142">
        <f t="shared" si="89"/>
        <v>0</v>
      </c>
      <c r="GL23" s="118">
        <f t="shared" si="90"/>
        <v>37226</v>
      </c>
      <c r="GM23" s="142">
        <f t="shared" si="91"/>
        <v>0</v>
      </c>
      <c r="GN23" s="142">
        <f t="shared" si="91"/>
        <v>0</v>
      </c>
      <c r="GO23" s="142">
        <f t="shared" si="92"/>
        <v>0</v>
      </c>
      <c r="GQ23" s="585"/>
      <c r="GR23" s="583"/>
      <c r="GS23" s="332"/>
      <c r="GU23"/>
    </row>
    <row r="24" spans="1:203" ht="15" customHeight="1">
      <c r="A24" s="329">
        <v>37257</v>
      </c>
      <c r="B24" s="144">
        <f>'p1'!F33</f>
        <v>0</v>
      </c>
      <c r="C24" s="145">
        <f>+'p1'!C33</f>
        <v>0</v>
      </c>
      <c r="D24" s="193">
        <f>'Transport Pos'!C20</f>
        <v>0</v>
      </c>
      <c r="E24" s="145">
        <f>'p1'!K33+EH24+'Transport Pos'!D20</f>
        <v>0</v>
      </c>
      <c r="F24" s="145">
        <f>'p1'!E33+CS24</f>
        <v>48.21</v>
      </c>
      <c r="G24" s="145">
        <f>'p1'!H33+'p1'!J33+DD24+'Spread Opt'!D24+'Transport Pos'!E20</f>
        <v>0.92639136290904567</v>
      </c>
      <c r="H24" s="145">
        <f>'p1'!D33+DW24</f>
        <v>-0.3</v>
      </c>
      <c r="I24" s="145">
        <f>'p1'!I33+'p1'!AG33+DI24+'Spread Opt'!C24</f>
        <v>-77.190878467346607</v>
      </c>
      <c r="J24" s="145">
        <f>'p1'!M33+DL24</f>
        <v>-30.67</v>
      </c>
      <c r="K24" s="145">
        <f>'p1'!L33+'p1'!G33+EB24</f>
        <v>0</v>
      </c>
      <c r="L24" s="146">
        <f t="shared" si="105"/>
        <v>-59.024487104437561</v>
      </c>
      <c r="M24" s="14"/>
      <c r="N24" s="144">
        <f>'p1'!O33+ET24</f>
        <v>-6.34</v>
      </c>
      <c r="O24" s="145">
        <f>'p1'!N33+EO24</f>
        <v>-14.03</v>
      </c>
      <c r="P24" s="145">
        <f>'p1'!P33+EY24</f>
        <v>-36.479999999999997</v>
      </c>
      <c r="Q24" s="145">
        <f>'p1'!Z33</f>
        <v>0</v>
      </c>
      <c r="R24" s="145">
        <f>'p1'!X33</f>
        <v>0</v>
      </c>
      <c r="S24" s="145">
        <f>'p1'!Y33+FE24</f>
        <v>42.09</v>
      </c>
      <c r="T24" s="145">
        <f>'p1'!AB33+FK24+'Transport Pos'!B20</f>
        <v>42.09</v>
      </c>
      <c r="U24" s="145"/>
      <c r="V24" s="145">
        <f>'p1'!W33+FP24</f>
        <v>0</v>
      </c>
      <c r="W24" s="145">
        <f>'p1'!R33+FZ24</f>
        <v>0</v>
      </c>
      <c r="X24" s="145">
        <f>'p1'!S33+FU24</f>
        <v>0</v>
      </c>
      <c r="Y24" s="145"/>
      <c r="Z24" s="145"/>
      <c r="AA24" s="145"/>
      <c r="AB24" s="145"/>
      <c r="AC24" s="145"/>
      <c r="AD24" s="193"/>
      <c r="AE24" s="332">
        <f t="shared" si="106"/>
        <v>27.330000000000013</v>
      </c>
      <c r="AF24" s="14"/>
      <c r="AG24" s="146">
        <f>GO24+'p1'!B33</f>
        <v>0</v>
      </c>
      <c r="AH24" s="191"/>
      <c r="AI24" s="146">
        <f>'p1'!AA33+BQ24+'Spread Opt'!E24+'Transport Pos'!G20</f>
        <v>0.54551289556243354</v>
      </c>
      <c r="AJ24" s="14"/>
      <c r="AK24" s="143">
        <v>37257</v>
      </c>
      <c r="AL24" s="198"/>
      <c r="AM24" s="189">
        <f t="shared" si="4"/>
        <v>0</v>
      </c>
      <c r="AN24" s="335">
        <f>SUM(AM22:AM26)</f>
        <v>0</v>
      </c>
      <c r="AO24" s="189">
        <f t="shared" si="5"/>
        <v>34.18</v>
      </c>
      <c r="AP24" s="335">
        <f>SUM(AO22:AO26)</f>
        <v>156.97000000000003</v>
      </c>
      <c r="AQ24" s="508">
        <f t="shared" si="6"/>
        <v>-5.713608637090954</v>
      </c>
      <c r="AR24" s="335">
        <f>SUM(AQ22:AQ26)</f>
        <v>-28.453302937701167</v>
      </c>
      <c r="AS24" s="510">
        <f t="shared" si="7"/>
        <v>-107.86087846734661</v>
      </c>
      <c r="AT24" s="335">
        <f>SUM(AS22:AS26)</f>
        <v>-525.28903868373186</v>
      </c>
      <c r="AU24" s="189">
        <f t="shared" si="8"/>
        <v>-36.479999999999997</v>
      </c>
      <c r="AV24" s="335">
        <f>SUM(AU22:AU26)</f>
        <v>-177.71</v>
      </c>
      <c r="AW24" s="189">
        <f t="shared" si="9"/>
        <v>-115.87448710443755</v>
      </c>
      <c r="AX24" s="335">
        <f>SUM(AW22:AW26)</f>
        <v>-574.48234162143297</v>
      </c>
      <c r="AY24"/>
      <c r="AZ24" s="217"/>
      <c r="BA24" s="204">
        <f t="shared" si="10"/>
        <v>42.09</v>
      </c>
      <c r="BB24" s="506">
        <f>SUM(BA22:BA26)</f>
        <v>205.04000000000002</v>
      </c>
      <c r="BC24" s="204">
        <f t="shared" si="11"/>
        <v>42.09</v>
      </c>
      <c r="BD24" s="205">
        <f>SUM(BC22:BC26)</f>
        <v>205.04000000000002</v>
      </c>
      <c r="BE24" s="204">
        <f t="shared" si="12"/>
        <v>0</v>
      </c>
      <c r="BF24" s="205">
        <f>SUM(BE22:BE26)</f>
        <v>0</v>
      </c>
      <c r="BG24" s="204">
        <f t="shared" si="94"/>
        <v>0</v>
      </c>
      <c r="BH24" s="219">
        <f>SUM(BG22:BG26)</f>
        <v>0</v>
      </c>
      <c r="BI24" s="302"/>
      <c r="BJ24" s="309"/>
      <c r="BK24" s="305">
        <f t="shared" si="95"/>
        <v>-31.694487104437549</v>
      </c>
      <c r="BL24" s="526">
        <f>SUM(BK22:BK26)</f>
        <v>-164.40234162143292</v>
      </c>
      <c r="BM24" s="129"/>
      <c r="BN24" s="129"/>
      <c r="BO24" s="129"/>
      <c r="BP24" s="140">
        <f t="shared" si="14"/>
        <v>37257</v>
      </c>
      <c r="BQ24" s="141">
        <f t="shared" si="15"/>
        <v>0</v>
      </c>
      <c r="BR24" s="141"/>
      <c r="BS24" s="141"/>
      <c r="BT24" s="141"/>
      <c r="BU24" s="141"/>
      <c r="BV24" s="141"/>
      <c r="BW24" s="141"/>
      <c r="BY24" s="209">
        <f>'m1'!BL26</f>
        <v>0.90527394228962765</v>
      </c>
      <c r="BZ24" s="211">
        <f>CS24+DD24+FE24+FP24+FK24+DI24+DW24+EB24+FZ24+GE24+EO24+ET24+EY24+EH24</f>
        <v>0</v>
      </c>
      <c r="CA24" s="142"/>
      <c r="CB24" s="142">
        <f t="shared" si="17"/>
        <v>0</v>
      </c>
      <c r="CC24"/>
      <c r="CD24" s="118">
        <f t="shared" si="18"/>
        <v>37257</v>
      </c>
      <c r="CE24" s="142">
        <f t="shared" si="19"/>
        <v>0</v>
      </c>
      <c r="CF24" s="142">
        <f t="shared" si="20"/>
        <v>0</v>
      </c>
      <c r="CG24" s="142">
        <f t="shared" si="21"/>
        <v>0</v>
      </c>
      <c r="CH24" s="142">
        <f t="shared" si="21"/>
        <v>0</v>
      </c>
      <c r="CI24" s="142">
        <f t="shared" si="21"/>
        <v>0</v>
      </c>
      <c r="CJ24" s="142">
        <f t="shared" si="21"/>
        <v>0</v>
      </c>
      <c r="CK24" s="142">
        <f t="shared" si="21"/>
        <v>0</v>
      </c>
      <c r="CL24" s="142">
        <f t="shared" si="21"/>
        <v>0</v>
      </c>
      <c r="CM24" s="142">
        <f t="shared" si="21"/>
        <v>0</v>
      </c>
      <c r="CN24" s="142">
        <f t="shared" si="21"/>
        <v>0</v>
      </c>
      <c r="CO24" s="142">
        <f t="shared" si="21"/>
        <v>0</v>
      </c>
      <c r="CP24" s="142">
        <f t="shared" si="22"/>
        <v>0</v>
      </c>
      <c r="CQ24" s="142">
        <f t="shared" si="23"/>
        <v>0</v>
      </c>
      <c r="CR24" s="142">
        <f t="shared" si="24"/>
        <v>0</v>
      </c>
      <c r="CS24" s="142">
        <f t="shared" si="25"/>
        <v>0</v>
      </c>
      <c r="CT24"/>
      <c r="CU24" s="118">
        <f t="shared" si="26"/>
        <v>37257</v>
      </c>
      <c r="CV24" s="142">
        <f t="shared" si="27"/>
        <v>0</v>
      </c>
      <c r="CW24" s="142">
        <f t="shared" si="27"/>
        <v>0</v>
      </c>
      <c r="CX24" s="142">
        <f t="shared" si="28"/>
        <v>0</v>
      </c>
      <c r="CY24" s="142">
        <f t="shared" si="28"/>
        <v>0</v>
      </c>
      <c r="CZ24" s="142">
        <f t="shared" si="28"/>
        <v>0</v>
      </c>
      <c r="DA24" s="142">
        <f t="shared" si="29"/>
        <v>0</v>
      </c>
      <c r="DB24" s="142">
        <f t="shared" si="29"/>
        <v>0</v>
      </c>
      <c r="DC24" s="142">
        <f t="shared" si="30"/>
        <v>0</v>
      </c>
      <c r="DD24" s="142">
        <f t="shared" si="31"/>
        <v>0</v>
      </c>
      <c r="DF24" s="118">
        <f t="shared" si="32"/>
        <v>37257</v>
      </c>
      <c r="DG24" s="142">
        <f t="shared" si="33"/>
        <v>0</v>
      </c>
      <c r="DH24" s="142">
        <f t="shared" si="34"/>
        <v>0</v>
      </c>
      <c r="DI24" s="142">
        <f t="shared" si="96"/>
        <v>0</v>
      </c>
      <c r="DJ24"/>
      <c r="DK24" s="118">
        <f t="shared" si="36"/>
        <v>37257</v>
      </c>
      <c r="DL24" s="142">
        <f t="shared" si="37"/>
        <v>0</v>
      </c>
      <c r="DM24" s="142">
        <f t="shared" si="38"/>
        <v>0</v>
      </c>
      <c r="DN24" s="142">
        <f t="shared" si="39"/>
        <v>0</v>
      </c>
      <c r="DP24" s="118">
        <f t="shared" si="40"/>
        <v>37257</v>
      </c>
      <c r="DQ24" s="142">
        <f t="shared" si="41"/>
        <v>0</v>
      </c>
      <c r="DR24" s="142">
        <f t="shared" si="41"/>
        <v>0</v>
      </c>
      <c r="DS24" s="142">
        <f t="shared" si="41"/>
        <v>0</v>
      </c>
      <c r="DT24" s="142">
        <f t="shared" si="41"/>
        <v>0</v>
      </c>
      <c r="DU24" s="142">
        <f t="shared" si="41"/>
        <v>0</v>
      </c>
      <c r="DV24" s="142">
        <f t="shared" si="42"/>
        <v>0</v>
      </c>
      <c r="DW24" s="142">
        <f t="shared" si="97"/>
        <v>0</v>
      </c>
      <c r="DX24"/>
      <c r="DY24" s="118">
        <f t="shared" si="44"/>
        <v>37257</v>
      </c>
      <c r="DZ24" s="142">
        <f t="shared" si="45"/>
        <v>0</v>
      </c>
      <c r="EA24" s="142">
        <f t="shared" si="46"/>
        <v>0</v>
      </c>
      <c r="EB24" s="142">
        <f t="shared" si="98"/>
        <v>0</v>
      </c>
      <c r="EC24" s="142"/>
      <c r="ED24" s="118">
        <f t="shared" si="48"/>
        <v>37257</v>
      </c>
      <c r="EE24" s="142">
        <f t="shared" si="49"/>
        <v>0</v>
      </c>
      <c r="EF24" s="142">
        <f t="shared" si="49"/>
        <v>0</v>
      </c>
      <c r="EG24" s="142">
        <f t="shared" si="50"/>
        <v>0</v>
      </c>
      <c r="EH24" s="142">
        <f t="shared" si="107"/>
        <v>0</v>
      </c>
      <c r="EI24" s="142"/>
      <c r="EJ24" s="118">
        <f t="shared" si="52"/>
        <v>37257</v>
      </c>
      <c r="EK24" s="142">
        <f t="shared" si="53"/>
        <v>0</v>
      </c>
      <c r="EL24" s="142">
        <f t="shared" si="54"/>
        <v>0</v>
      </c>
      <c r="EM24" s="142">
        <f t="shared" si="54"/>
        <v>0</v>
      </c>
      <c r="EN24" s="142">
        <f t="shared" si="54"/>
        <v>0</v>
      </c>
      <c r="EO24" s="142">
        <f t="shared" si="99"/>
        <v>0</v>
      </c>
      <c r="EP24"/>
      <c r="EQ24" s="118">
        <f t="shared" si="56"/>
        <v>37257</v>
      </c>
      <c r="ER24" s="142">
        <f t="shared" si="57"/>
        <v>0</v>
      </c>
      <c r="ES24" s="142">
        <f t="shared" si="58"/>
        <v>0</v>
      </c>
      <c r="ET24" s="142">
        <f t="shared" si="108"/>
        <v>0</v>
      </c>
      <c r="EU24"/>
      <c r="EV24" s="118">
        <f t="shared" si="60"/>
        <v>37257</v>
      </c>
      <c r="EW24" s="142">
        <f t="shared" si="61"/>
        <v>0</v>
      </c>
      <c r="EX24" s="142">
        <f t="shared" si="62"/>
        <v>0</v>
      </c>
      <c r="EY24" s="142">
        <f t="shared" si="109"/>
        <v>0</v>
      </c>
      <c r="EZ24" s="142"/>
      <c r="FA24" s="118">
        <f t="shared" si="64"/>
        <v>37257</v>
      </c>
      <c r="FB24" s="142">
        <f t="shared" si="65"/>
        <v>0</v>
      </c>
      <c r="FC24" s="142">
        <f t="shared" si="65"/>
        <v>0</v>
      </c>
      <c r="FD24" s="142">
        <f t="shared" si="66"/>
        <v>0</v>
      </c>
      <c r="FE24" s="142">
        <f t="shared" si="100"/>
        <v>0</v>
      </c>
      <c r="FF24"/>
      <c r="FG24" s="118">
        <f t="shared" si="68"/>
        <v>37257</v>
      </c>
      <c r="FH24" s="142">
        <f t="shared" si="69"/>
        <v>0</v>
      </c>
      <c r="FI24" s="142">
        <f t="shared" si="69"/>
        <v>0</v>
      </c>
      <c r="FJ24" s="142">
        <f t="shared" si="70"/>
        <v>0</v>
      </c>
      <c r="FK24" s="142">
        <f t="shared" si="101"/>
        <v>0</v>
      </c>
      <c r="FL24"/>
      <c r="FM24" s="118">
        <f t="shared" si="72"/>
        <v>37257</v>
      </c>
      <c r="FN24" s="142">
        <f t="shared" si="73"/>
        <v>0</v>
      </c>
      <c r="FO24" s="142">
        <f t="shared" si="74"/>
        <v>0</v>
      </c>
      <c r="FP24" s="142">
        <f t="shared" si="102"/>
        <v>0</v>
      </c>
      <c r="FR24" s="118">
        <f t="shared" si="76"/>
        <v>37257</v>
      </c>
      <c r="FS24" s="142">
        <f t="shared" si="77"/>
        <v>0</v>
      </c>
      <c r="FT24" s="142">
        <f t="shared" si="77"/>
        <v>0</v>
      </c>
      <c r="FU24" s="142">
        <f t="shared" si="78"/>
        <v>0</v>
      </c>
      <c r="FV24"/>
      <c r="FW24" s="118">
        <f t="shared" si="79"/>
        <v>37257</v>
      </c>
      <c r="FX24" s="142">
        <f t="shared" si="80"/>
        <v>0</v>
      </c>
      <c r="FY24" s="142">
        <f t="shared" si="81"/>
        <v>0</v>
      </c>
      <c r="FZ24" s="142">
        <f t="shared" si="103"/>
        <v>0</v>
      </c>
      <c r="GA24"/>
      <c r="GB24" s="118">
        <f t="shared" si="83"/>
        <v>37257</v>
      </c>
      <c r="GC24" s="142">
        <f t="shared" si="84"/>
        <v>0</v>
      </c>
      <c r="GD24" s="142">
        <f t="shared" si="85"/>
        <v>0</v>
      </c>
      <c r="GE24" s="142">
        <f t="shared" si="104"/>
        <v>0</v>
      </c>
      <c r="GF24"/>
      <c r="GG24" s="118">
        <f t="shared" si="87"/>
        <v>37257</v>
      </c>
      <c r="GH24" s="142">
        <f t="shared" si="88"/>
        <v>0</v>
      </c>
      <c r="GI24" s="142">
        <f t="shared" si="88"/>
        <v>0</v>
      </c>
      <c r="GJ24" s="142">
        <f t="shared" si="89"/>
        <v>0</v>
      </c>
      <c r="GL24" s="118">
        <f t="shared" si="90"/>
        <v>37257</v>
      </c>
      <c r="GM24" s="142">
        <f t="shared" si="91"/>
        <v>0</v>
      </c>
      <c r="GN24" s="142">
        <f t="shared" si="91"/>
        <v>0</v>
      </c>
      <c r="GO24" s="142">
        <f t="shared" si="92"/>
        <v>0</v>
      </c>
      <c r="GQ24" s="585"/>
      <c r="GR24" s="583"/>
      <c r="GS24" s="332"/>
      <c r="GU24"/>
    </row>
    <row r="25" spans="1:203" ht="15" customHeight="1">
      <c r="A25" s="329">
        <v>37288</v>
      </c>
      <c r="B25" s="144">
        <f>'p1'!F34</f>
        <v>0</v>
      </c>
      <c r="C25" s="145">
        <f>+'p1'!C34</f>
        <v>0</v>
      </c>
      <c r="D25" s="193">
        <f>'Transport Pos'!C21</f>
        <v>0</v>
      </c>
      <c r="E25" s="145">
        <f>'p1'!K34+EH25+'Transport Pos'!D21</f>
        <v>0</v>
      </c>
      <c r="F25" s="145">
        <f>'p1'!E34+CS25</f>
        <v>5.5</v>
      </c>
      <c r="G25" s="145">
        <f>'p1'!H34+'p1'!J34+DD25+'Spread Opt'!D25+'Transport Pos'!E21</f>
        <v>0.82090533014182121</v>
      </c>
      <c r="H25" s="145">
        <f>'p1'!D34+DW25</f>
        <v>-0.11</v>
      </c>
      <c r="I25" s="145">
        <f>'p1'!I34+'p1'!AG34+DI25+'Spread Opt'!C25</f>
        <v>-69.287462271714077</v>
      </c>
      <c r="J25" s="145">
        <f>'p1'!M34+DL25</f>
        <v>-27.53</v>
      </c>
      <c r="K25" s="145">
        <f>'p1'!L34+'p1'!G34+EB25</f>
        <v>0</v>
      </c>
      <c r="L25" s="146">
        <f t="shared" si="105"/>
        <v>-90.606556941572251</v>
      </c>
      <c r="M25" s="14"/>
      <c r="N25" s="144">
        <f>'p1'!O34+ET25</f>
        <v>-6.3</v>
      </c>
      <c r="O25" s="145">
        <f>'p1'!N34+EO25</f>
        <v>-12.6</v>
      </c>
      <c r="P25" s="145">
        <f>'p1'!P34+EY25</f>
        <v>-32.75</v>
      </c>
      <c r="Q25" s="145">
        <f>'p1'!Z34</f>
        <v>0</v>
      </c>
      <c r="R25" s="145">
        <f>'p1'!X34</f>
        <v>0</v>
      </c>
      <c r="S25" s="145">
        <f>'p1'!Y34+FE25</f>
        <v>37.79</v>
      </c>
      <c r="T25" s="145">
        <f>'p1'!AB34+FK25+'Transport Pos'!B21</f>
        <v>37.79</v>
      </c>
      <c r="U25" s="145"/>
      <c r="V25" s="145">
        <f>'p1'!W34+FP25</f>
        <v>0</v>
      </c>
      <c r="W25" s="145">
        <f>'p1'!R34+FZ25</f>
        <v>0</v>
      </c>
      <c r="X25" s="145">
        <f>'p1'!S34+FU25</f>
        <v>0</v>
      </c>
      <c r="Y25" s="145"/>
      <c r="Z25" s="145"/>
      <c r="AA25" s="145"/>
      <c r="AB25" s="145"/>
      <c r="AC25" s="145"/>
      <c r="AD25" s="193"/>
      <c r="AE25" s="332">
        <f t="shared" si="106"/>
        <v>23.93</v>
      </c>
      <c r="AF25" s="14"/>
      <c r="AG25" s="146">
        <f>GO25+'p1'!B34</f>
        <v>0</v>
      </c>
      <c r="AH25" s="191"/>
      <c r="AI25" s="146">
        <f>'p1'!AA34+BQ25+'Spread Opt'!E25+'Transport Pos'!G21</f>
        <v>-1.3065569415722547</v>
      </c>
      <c r="AJ25" s="14"/>
      <c r="AK25" s="143">
        <v>37288</v>
      </c>
      <c r="AL25" s="198"/>
      <c r="AM25" s="189">
        <f t="shared" si="4"/>
        <v>0</v>
      </c>
      <c r="AN25" s="334"/>
      <c r="AO25" s="189">
        <f t="shared" si="5"/>
        <v>-7.1</v>
      </c>
      <c r="AP25" s="334"/>
      <c r="AQ25" s="508">
        <f t="shared" si="6"/>
        <v>-5.5890946698581789</v>
      </c>
      <c r="AR25" s="334"/>
      <c r="AS25" s="510">
        <f t="shared" si="7"/>
        <v>-96.817462271714078</v>
      </c>
      <c r="AT25" s="334"/>
      <c r="AU25" s="189">
        <f t="shared" si="8"/>
        <v>-32.75</v>
      </c>
      <c r="AV25" s="334"/>
      <c r="AW25" s="189">
        <f t="shared" si="9"/>
        <v>-142.25655694157226</v>
      </c>
      <c r="AX25" s="334"/>
      <c r="AY25"/>
      <c r="AZ25" s="217"/>
      <c r="BA25" s="204">
        <f t="shared" si="10"/>
        <v>37.79</v>
      </c>
      <c r="BB25" s="202"/>
      <c r="BC25" s="204">
        <f t="shared" si="11"/>
        <v>37.79</v>
      </c>
      <c r="BD25" s="202"/>
      <c r="BE25" s="204">
        <f t="shared" si="12"/>
        <v>0</v>
      </c>
      <c r="BF25" s="202"/>
      <c r="BG25" s="204">
        <f t="shared" si="94"/>
        <v>0</v>
      </c>
      <c r="BH25" s="218"/>
      <c r="BI25" s="248"/>
      <c r="BJ25" s="308"/>
      <c r="BK25" s="305">
        <f t="shared" si="95"/>
        <v>-66.676556941572244</v>
      </c>
      <c r="BL25" s="525"/>
      <c r="BM25" s="129"/>
      <c r="BN25" s="14"/>
      <c r="BO25" s="14"/>
      <c r="BP25" s="140">
        <f t="shared" si="14"/>
        <v>37288</v>
      </c>
      <c r="BQ25" s="141">
        <f t="shared" si="15"/>
        <v>0</v>
      </c>
      <c r="BR25" s="141"/>
      <c r="BS25" s="141"/>
      <c r="BT25" s="141"/>
      <c r="BU25" s="141"/>
      <c r="BV25" s="141"/>
      <c r="BW25" s="141"/>
      <c r="BY25" s="209">
        <f>'m1'!BL27</f>
        <v>0.89987891667428932</v>
      </c>
      <c r="BZ25" s="211">
        <f t="shared" ref="BZ25:BZ33" si="110">CS25+DD25+FE25+FP25+FK25+DI25+DW25+EB25+FZ25+GE25+EO25+ET25+EY25</f>
        <v>0</v>
      </c>
      <c r="CA25" s="142"/>
      <c r="CB25" s="142">
        <f t="shared" si="17"/>
        <v>0</v>
      </c>
      <c r="CC25"/>
      <c r="CD25" s="118">
        <f t="shared" si="18"/>
        <v>37288</v>
      </c>
      <c r="CE25" s="142">
        <f t="shared" si="19"/>
        <v>0</v>
      </c>
      <c r="CF25" s="142">
        <f t="shared" si="20"/>
        <v>0</v>
      </c>
      <c r="CG25" s="142">
        <f t="shared" si="21"/>
        <v>0</v>
      </c>
      <c r="CH25" s="142">
        <f t="shared" si="21"/>
        <v>0</v>
      </c>
      <c r="CI25" s="142">
        <f t="shared" si="21"/>
        <v>0</v>
      </c>
      <c r="CJ25" s="142">
        <f t="shared" si="21"/>
        <v>0</v>
      </c>
      <c r="CK25" s="142">
        <f t="shared" si="21"/>
        <v>0</v>
      </c>
      <c r="CL25" s="142">
        <f t="shared" si="21"/>
        <v>0</v>
      </c>
      <c r="CM25" s="142">
        <f t="shared" si="21"/>
        <v>0</v>
      </c>
      <c r="CN25" s="142">
        <f t="shared" si="21"/>
        <v>0</v>
      </c>
      <c r="CO25" s="142">
        <f t="shared" si="21"/>
        <v>0</v>
      </c>
      <c r="CP25" s="142">
        <f t="shared" si="22"/>
        <v>0</v>
      </c>
      <c r="CQ25" s="142">
        <f t="shared" si="23"/>
        <v>0</v>
      </c>
      <c r="CR25" s="142">
        <f t="shared" si="24"/>
        <v>0</v>
      </c>
      <c r="CS25" s="142">
        <f t="shared" si="25"/>
        <v>0</v>
      </c>
      <c r="CT25"/>
      <c r="CU25" s="118">
        <f t="shared" si="26"/>
        <v>37288</v>
      </c>
      <c r="CV25" s="142">
        <f t="shared" si="27"/>
        <v>0</v>
      </c>
      <c r="CW25" s="142">
        <f t="shared" si="27"/>
        <v>0</v>
      </c>
      <c r="CX25" s="142">
        <f t="shared" si="28"/>
        <v>0</v>
      </c>
      <c r="CY25" s="142">
        <f t="shared" si="28"/>
        <v>0</v>
      </c>
      <c r="CZ25" s="142">
        <f t="shared" si="28"/>
        <v>0</v>
      </c>
      <c r="DA25" s="142">
        <f t="shared" si="29"/>
        <v>0</v>
      </c>
      <c r="DB25" s="142">
        <f t="shared" si="29"/>
        <v>0</v>
      </c>
      <c r="DC25" s="142">
        <f t="shared" si="30"/>
        <v>0</v>
      </c>
      <c r="DD25" s="142">
        <f t="shared" si="31"/>
        <v>0</v>
      </c>
      <c r="DF25" s="118">
        <f t="shared" si="32"/>
        <v>37288</v>
      </c>
      <c r="DG25" s="142">
        <f t="shared" si="33"/>
        <v>0</v>
      </c>
      <c r="DH25" s="142">
        <f t="shared" si="34"/>
        <v>0</v>
      </c>
      <c r="DI25" s="142">
        <f t="shared" si="96"/>
        <v>0</v>
      </c>
      <c r="DJ25"/>
      <c r="DK25" s="118">
        <f t="shared" si="36"/>
        <v>37288</v>
      </c>
      <c r="DL25" s="142">
        <f t="shared" si="37"/>
        <v>0</v>
      </c>
      <c r="DM25" s="142">
        <f t="shared" si="38"/>
        <v>0</v>
      </c>
      <c r="DN25" s="142">
        <f t="shared" si="39"/>
        <v>0</v>
      </c>
      <c r="DP25" s="118">
        <f t="shared" si="40"/>
        <v>37288</v>
      </c>
      <c r="DQ25" s="142">
        <f t="shared" si="41"/>
        <v>0</v>
      </c>
      <c r="DR25" s="142">
        <f t="shared" si="41"/>
        <v>0</v>
      </c>
      <c r="DS25" s="142">
        <f t="shared" si="41"/>
        <v>0</v>
      </c>
      <c r="DT25" s="142">
        <f t="shared" si="41"/>
        <v>0</v>
      </c>
      <c r="DU25" s="142">
        <f t="shared" si="41"/>
        <v>0</v>
      </c>
      <c r="DV25" s="142">
        <f t="shared" si="42"/>
        <v>0</v>
      </c>
      <c r="DW25" s="142">
        <f t="shared" si="97"/>
        <v>0</v>
      </c>
      <c r="DX25"/>
      <c r="DY25" s="118">
        <f t="shared" si="44"/>
        <v>37288</v>
      </c>
      <c r="DZ25" s="142">
        <f t="shared" si="45"/>
        <v>0</v>
      </c>
      <c r="EA25" s="142">
        <f t="shared" si="46"/>
        <v>0</v>
      </c>
      <c r="EB25" s="142">
        <f t="shared" si="98"/>
        <v>0</v>
      </c>
      <c r="EC25" s="142"/>
      <c r="ED25" s="118">
        <f t="shared" si="48"/>
        <v>37288</v>
      </c>
      <c r="EE25" s="142">
        <f t="shared" si="49"/>
        <v>0</v>
      </c>
      <c r="EF25" s="142">
        <f t="shared" si="49"/>
        <v>0</v>
      </c>
      <c r="EG25" s="142">
        <f t="shared" si="50"/>
        <v>0</v>
      </c>
      <c r="EH25" s="142">
        <f t="shared" si="107"/>
        <v>0</v>
      </c>
      <c r="EI25" s="142"/>
      <c r="EJ25" s="118">
        <f t="shared" si="52"/>
        <v>37288</v>
      </c>
      <c r="EK25" s="142">
        <f t="shared" si="53"/>
        <v>0</v>
      </c>
      <c r="EL25" s="142">
        <f t="shared" si="54"/>
        <v>0</v>
      </c>
      <c r="EM25" s="142">
        <f t="shared" si="54"/>
        <v>0</v>
      </c>
      <c r="EN25" s="142">
        <f t="shared" si="54"/>
        <v>0</v>
      </c>
      <c r="EO25" s="142">
        <f t="shared" si="99"/>
        <v>0</v>
      </c>
      <c r="EP25"/>
      <c r="EQ25" s="118">
        <f t="shared" si="56"/>
        <v>37288</v>
      </c>
      <c r="ER25" s="142">
        <f t="shared" si="57"/>
        <v>0</v>
      </c>
      <c r="ES25" s="142">
        <f t="shared" si="58"/>
        <v>0</v>
      </c>
      <c r="ET25" s="142">
        <f t="shared" si="108"/>
        <v>0</v>
      </c>
      <c r="EU25"/>
      <c r="EV25" s="118">
        <f t="shared" si="60"/>
        <v>37288</v>
      </c>
      <c r="EW25" s="142">
        <f t="shared" si="61"/>
        <v>0</v>
      </c>
      <c r="EX25" s="142">
        <f t="shared" si="62"/>
        <v>0</v>
      </c>
      <c r="EY25" s="142">
        <f t="shared" si="109"/>
        <v>0</v>
      </c>
      <c r="EZ25" s="142"/>
      <c r="FA25" s="118">
        <f t="shared" si="64"/>
        <v>37288</v>
      </c>
      <c r="FB25" s="142">
        <f t="shared" si="65"/>
        <v>0</v>
      </c>
      <c r="FC25" s="142">
        <f t="shared" si="65"/>
        <v>0</v>
      </c>
      <c r="FD25" s="142">
        <f t="shared" si="66"/>
        <v>0</v>
      </c>
      <c r="FE25" s="142">
        <f t="shared" si="100"/>
        <v>0</v>
      </c>
      <c r="FF25"/>
      <c r="FG25" s="118">
        <f t="shared" si="68"/>
        <v>37288</v>
      </c>
      <c r="FH25" s="142">
        <f t="shared" si="69"/>
        <v>0</v>
      </c>
      <c r="FI25" s="142">
        <f t="shared" si="69"/>
        <v>0</v>
      </c>
      <c r="FJ25" s="142">
        <f t="shared" si="70"/>
        <v>0</v>
      </c>
      <c r="FK25" s="142">
        <f t="shared" si="101"/>
        <v>0</v>
      </c>
      <c r="FL25"/>
      <c r="FM25" s="118">
        <f t="shared" si="72"/>
        <v>37288</v>
      </c>
      <c r="FN25" s="142">
        <f t="shared" si="73"/>
        <v>0</v>
      </c>
      <c r="FO25" s="142">
        <f t="shared" si="74"/>
        <v>0</v>
      </c>
      <c r="FP25" s="142">
        <f t="shared" si="102"/>
        <v>0</v>
      </c>
      <c r="FR25" s="118">
        <f t="shared" si="76"/>
        <v>37288</v>
      </c>
      <c r="FS25" s="142">
        <f t="shared" si="77"/>
        <v>0</v>
      </c>
      <c r="FT25" s="142">
        <f t="shared" si="77"/>
        <v>0</v>
      </c>
      <c r="FU25" s="142">
        <f t="shared" si="78"/>
        <v>0</v>
      </c>
      <c r="FV25"/>
      <c r="FW25" s="118">
        <f t="shared" si="79"/>
        <v>37288</v>
      </c>
      <c r="FX25" s="142">
        <f t="shared" si="80"/>
        <v>0</v>
      </c>
      <c r="FY25" s="142">
        <f t="shared" si="81"/>
        <v>0</v>
      </c>
      <c r="FZ25" s="142">
        <f t="shared" si="103"/>
        <v>0</v>
      </c>
      <c r="GA25"/>
      <c r="GB25" s="118">
        <f t="shared" si="83"/>
        <v>37288</v>
      </c>
      <c r="GC25" s="142">
        <f t="shared" si="84"/>
        <v>0</v>
      </c>
      <c r="GD25" s="142">
        <f t="shared" si="85"/>
        <v>0</v>
      </c>
      <c r="GE25" s="142">
        <f t="shared" si="104"/>
        <v>0</v>
      </c>
      <c r="GF25"/>
      <c r="GG25" s="118">
        <f t="shared" si="87"/>
        <v>37288</v>
      </c>
      <c r="GH25" s="142">
        <f t="shared" si="88"/>
        <v>0</v>
      </c>
      <c r="GI25" s="142">
        <f t="shared" si="88"/>
        <v>0</v>
      </c>
      <c r="GJ25" s="142">
        <f t="shared" si="89"/>
        <v>0</v>
      </c>
      <c r="GL25" s="118">
        <f t="shared" si="90"/>
        <v>37288</v>
      </c>
      <c r="GM25" s="142">
        <f t="shared" si="91"/>
        <v>0</v>
      </c>
      <c r="GN25" s="142">
        <f t="shared" si="91"/>
        <v>0</v>
      </c>
      <c r="GO25" s="142">
        <f t="shared" si="92"/>
        <v>0</v>
      </c>
      <c r="GQ25" s="585"/>
      <c r="GR25" s="583"/>
      <c r="GS25" s="332"/>
      <c r="GU25"/>
    </row>
    <row r="26" spans="1:203" ht="15" customHeight="1">
      <c r="A26" s="329">
        <v>37316</v>
      </c>
      <c r="B26" s="144">
        <f>'p1'!F35</f>
        <v>0</v>
      </c>
      <c r="C26" s="145">
        <f>+'p1'!C35</f>
        <v>0</v>
      </c>
      <c r="D26" s="193">
        <f>'Transport Pos'!C22</f>
        <v>0</v>
      </c>
      <c r="E26" s="145">
        <f>'p1'!K35+EH26+'Transport Pos'!D22</f>
        <v>0</v>
      </c>
      <c r="F26" s="145">
        <f>'p1'!E35+CS26</f>
        <v>47.67</v>
      </c>
      <c r="G26" s="145">
        <f>'p1'!H35+'p1'!J35+DD26+'Spread Opt'!D26+'Transport Pos'!E22</f>
        <v>0.83743569263702078</v>
      </c>
      <c r="H26" s="145">
        <f>'p1'!D35+DW26</f>
        <v>-0.09</v>
      </c>
      <c r="I26" s="145">
        <f>'p1'!I35+'p1'!AG35+DI26+'Spread Opt'!C26</f>
        <v>-76.255898179848131</v>
      </c>
      <c r="J26" s="145">
        <f>'p1'!M35+DL26</f>
        <v>-30.32</v>
      </c>
      <c r="K26" s="145">
        <f>'p1'!L35+'p1'!G35+EB26</f>
        <v>0</v>
      </c>
      <c r="L26" s="146">
        <f t="shared" si="105"/>
        <v>-58.158462487211111</v>
      </c>
      <c r="M26" s="14"/>
      <c r="N26" s="144">
        <f>'p1'!O35+ET26</f>
        <v>-6.26</v>
      </c>
      <c r="O26" s="145">
        <f>'p1'!N35+EO26</f>
        <v>-13.87</v>
      </c>
      <c r="P26" s="145">
        <f>'p1'!P35+EY26</f>
        <v>-36.06</v>
      </c>
      <c r="Q26" s="145">
        <f>'p1'!Z35</f>
        <v>0</v>
      </c>
      <c r="R26" s="145">
        <f>'p1'!X35</f>
        <v>0</v>
      </c>
      <c r="S26" s="145">
        <f>'p1'!Y35+FE26</f>
        <v>41.61</v>
      </c>
      <c r="T26" s="145">
        <f>'p1'!AB35+FK26+'Transport Pos'!B22</f>
        <v>41.61</v>
      </c>
      <c r="U26" s="145"/>
      <c r="V26" s="145">
        <f>'p1'!W35+FP26</f>
        <v>0</v>
      </c>
      <c r="W26" s="145">
        <f>'p1'!R35+FZ26</f>
        <v>0</v>
      </c>
      <c r="X26" s="145">
        <f>'p1'!S35+FU26</f>
        <v>0</v>
      </c>
      <c r="Y26" s="145"/>
      <c r="Z26" s="145"/>
      <c r="AA26" s="145"/>
      <c r="AB26" s="145"/>
      <c r="AC26" s="145"/>
      <c r="AD26" s="193"/>
      <c r="AE26" s="332">
        <f t="shared" si="106"/>
        <v>27.03</v>
      </c>
      <c r="AF26" s="14"/>
      <c r="AG26" s="146">
        <f>GO26+'p1'!B35</f>
        <v>0</v>
      </c>
      <c r="AH26" s="191"/>
      <c r="AI26" s="146">
        <f>'p1'!AA35+BQ26+'Spread Opt'!E26+'Transport Pos'!G22</f>
        <v>0.52153751278890148</v>
      </c>
      <c r="AJ26" s="14"/>
      <c r="AK26" s="143">
        <v>37316</v>
      </c>
      <c r="AL26" s="198"/>
      <c r="AM26" s="190">
        <f t="shared" si="4"/>
        <v>0</v>
      </c>
      <c r="AN26" s="334"/>
      <c r="AO26" s="190">
        <f t="shared" si="5"/>
        <v>33.800000000000004</v>
      </c>
      <c r="AP26" s="334"/>
      <c r="AQ26" s="490">
        <f t="shared" si="6"/>
        <v>-5.5125643073629789</v>
      </c>
      <c r="AR26" s="334"/>
      <c r="AS26" s="512">
        <f t="shared" si="7"/>
        <v>-106.57589817984814</v>
      </c>
      <c r="AT26" s="334"/>
      <c r="AU26" s="190">
        <f t="shared" si="8"/>
        <v>-36.06</v>
      </c>
      <c r="AV26" s="334"/>
      <c r="AW26" s="190">
        <f t="shared" si="9"/>
        <v>-114.34846248721112</v>
      </c>
      <c r="AX26" s="334"/>
      <c r="AY26"/>
      <c r="AZ26" s="217"/>
      <c r="BA26" s="206">
        <f t="shared" si="10"/>
        <v>41.61</v>
      </c>
      <c r="BB26" s="202"/>
      <c r="BC26" s="206">
        <f t="shared" si="11"/>
        <v>41.61</v>
      </c>
      <c r="BD26" s="202"/>
      <c r="BE26" s="206">
        <f t="shared" si="12"/>
        <v>0</v>
      </c>
      <c r="BF26" s="202"/>
      <c r="BG26" s="206">
        <f t="shared" si="94"/>
        <v>0</v>
      </c>
      <c r="BH26" s="218"/>
      <c r="BI26" s="248"/>
      <c r="BJ26" s="308"/>
      <c r="BK26" s="306">
        <f t="shared" si="95"/>
        <v>-31.12846248721111</v>
      </c>
      <c r="BL26" s="525"/>
      <c r="BM26" s="129"/>
      <c r="BN26" s="14"/>
      <c r="BO26" s="14"/>
      <c r="BP26" s="140">
        <f t="shared" si="14"/>
        <v>37316</v>
      </c>
      <c r="BQ26" s="141">
        <f t="shared" si="15"/>
        <v>0</v>
      </c>
      <c r="BR26" s="141"/>
      <c r="BS26" s="141"/>
      <c r="BT26" s="141"/>
      <c r="BU26" s="141"/>
      <c r="BV26" s="141"/>
      <c r="BW26" s="141"/>
      <c r="BY26" s="209">
        <f>'m1'!BL28</f>
        <v>0.89502496100604134</v>
      </c>
      <c r="BZ26" s="211">
        <f t="shared" si="110"/>
        <v>0</v>
      </c>
      <c r="CA26" s="142"/>
      <c r="CB26" s="142">
        <f t="shared" si="17"/>
        <v>0</v>
      </c>
      <c r="CC26"/>
      <c r="CD26" s="118">
        <f t="shared" si="18"/>
        <v>37316</v>
      </c>
      <c r="CE26" s="142">
        <f t="shared" si="19"/>
        <v>0</v>
      </c>
      <c r="CF26" s="142">
        <f t="shared" si="20"/>
        <v>0</v>
      </c>
      <c r="CG26" s="142">
        <f t="shared" si="21"/>
        <v>0</v>
      </c>
      <c r="CH26" s="142">
        <f t="shared" si="21"/>
        <v>0</v>
      </c>
      <c r="CI26" s="142">
        <f t="shared" si="21"/>
        <v>0</v>
      </c>
      <c r="CJ26" s="142">
        <f t="shared" si="21"/>
        <v>0</v>
      </c>
      <c r="CK26" s="142">
        <f t="shared" si="21"/>
        <v>0</v>
      </c>
      <c r="CL26" s="142">
        <f t="shared" si="21"/>
        <v>0</v>
      </c>
      <c r="CM26" s="142">
        <f t="shared" si="21"/>
        <v>0</v>
      </c>
      <c r="CN26" s="142">
        <f t="shared" si="21"/>
        <v>0</v>
      </c>
      <c r="CO26" s="142">
        <f t="shared" si="21"/>
        <v>0</v>
      </c>
      <c r="CP26" s="142">
        <f t="shared" si="22"/>
        <v>0</v>
      </c>
      <c r="CQ26" s="142">
        <f t="shared" si="23"/>
        <v>0</v>
      </c>
      <c r="CR26" s="142">
        <f t="shared" si="24"/>
        <v>0</v>
      </c>
      <c r="CS26" s="142">
        <f t="shared" si="25"/>
        <v>0</v>
      </c>
      <c r="CT26"/>
      <c r="CU26" s="118">
        <f t="shared" si="26"/>
        <v>37316</v>
      </c>
      <c r="CV26" s="142">
        <f t="shared" si="27"/>
        <v>0</v>
      </c>
      <c r="CW26" s="142">
        <f t="shared" si="27"/>
        <v>0</v>
      </c>
      <c r="CX26" s="142">
        <f t="shared" si="28"/>
        <v>0</v>
      </c>
      <c r="CY26" s="142">
        <f t="shared" si="28"/>
        <v>0</v>
      </c>
      <c r="CZ26" s="142">
        <f t="shared" si="28"/>
        <v>0</v>
      </c>
      <c r="DA26" s="142">
        <f t="shared" si="29"/>
        <v>0</v>
      </c>
      <c r="DB26" s="142">
        <f t="shared" si="29"/>
        <v>0</v>
      </c>
      <c r="DC26" s="142">
        <f t="shared" si="30"/>
        <v>0</v>
      </c>
      <c r="DD26" s="142">
        <f t="shared" si="31"/>
        <v>0</v>
      </c>
      <c r="DF26" s="118">
        <f t="shared" si="32"/>
        <v>37316</v>
      </c>
      <c r="DG26" s="142">
        <f t="shared" si="33"/>
        <v>0</v>
      </c>
      <c r="DH26" s="142">
        <f t="shared" si="34"/>
        <v>0</v>
      </c>
      <c r="DI26" s="142">
        <f t="shared" ref="DI26:DI81" si="111">SUM(DG26:DH26)</f>
        <v>0</v>
      </c>
      <c r="DJ26"/>
      <c r="DK26" s="118">
        <f t="shared" si="36"/>
        <v>37316</v>
      </c>
      <c r="DL26" s="142">
        <f t="shared" si="37"/>
        <v>0</v>
      </c>
      <c r="DM26" s="142">
        <f t="shared" si="38"/>
        <v>0</v>
      </c>
      <c r="DN26" s="142">
        <f t="shared" si="39"/>
        <v>0</v>
      </c>
      <c r="DP26" s="118">
        <f t="shared" si="40"/>
        <v>37316</v>
      </c>
      <c r="DQ26" s="142">
        <f t="shared" si="41"/>
        <v>0</v>
      </c>
      <c r="DR26" s="142">
        <f t="shared" si="41"/>
        <v>0</v>
      </c>
      <c r="DS26" s="142">
        <f t="shared" si="41"/>
        <v>0</v>
      </c>
      <c r="DT26" s="142">
        <f t="shared" si="41"/>
        <v>0</v>
      </c>
      <c r="DU26" s="142">
        <f t="shared" si="41"/>
        <v>0</v>
      </c>
      <c r="DV26" s="142">
        <f t="shared" si="42"/>
        <v>0</v>
      </c>
      <c r="DW26" s="142">
        <f t="shared" ref="DW26:DW81" si="112">SUM(DQ26:DV26)</f>
        <v>0</v>
      </c>
      <c r="DX26"/>
      <c r="DY26" s="118">
        <f t="shared" si="44"/>
        <v>37316</v>
      </c>
      <c r="DZ26" s="142">
        <f t="shared" si="45"/>
        <v>0</v>
      </c>
      <c r="EA26" s="142">
        <f t="shared" si="46"/>
        <v>0</v>
      </c>
      <c r="EB26" s="142">
        <f t="shared" ref="EB26:EB81" si="113">SUM(DZ26:EA26)</f>
        <v>0</v>
      </c>
      <c r="EC26" s="142"/>
      <c r="ED26" s="118">
        <f t="shared" si="48"/>
        <v>37316</v>
      </c>
      <c r="EE26" s="142">
        <f t="shared" si="49"/>
        <v>0</v>
      </c>
      <c r="EF26" s="142">
        <f t="shared" si="49"/>
        <v>0</v>
      </c>
      <c r="EG26" s="142">
        <f t="shared" si="50"/>
        <v>0</v>
      </c>
      <c r="EH26" s="142">
        <f t="shared" si="107"/>
        <v>0</v>
      </c>
      <c r="EI26" s="142"/>
      <c r="EJ26" s="118">
        <f t="shared" si="52"/>
        <v>37316</v>
      </c>
      <c r="EK26" s="142">
        <f t="shared" si="53"/>
        <v>0</v>
      </c>
      <c r="EL26" s="142">
        <f t="shared" si="54"/>
        <v>0</v>
      </c>
      <c r="EM26" s="142">
        <f t="shared" si="54"/>
        <v>0</v>
      </c>
      <c r="EN26" s="142">
        <f t="shared" si="54"/>
        <v>0</v>
      </c>
      <c r="EO26" s="142">
        <f t="shared" ref="EO26:EO81" si="114">SUM(EK26:EN26)</f>
        <v>0</v>
      </c>
      <c r="EP26"/>
      <c r="EQ26" s="118">
        <f t="shared" si="56"/>
        <v>37316</v>
      </c>
      <c r="ER26" s="142">
        <f t="shared" si="57"/>
        <v>0</v>
      </c>
      <c r="ES26" s="142">
        <f t="shared" si="58"/>
        <v>0</v>
      </c>
      <c r="ET26" s="142">
        <f t="shared" si="108"/>
        <v>0</v>
      </c>
      <c r="EU26"/>
      <c r="EV26" s="118">
        <f t="shared" si="60"/>
        <v>37316</v>
      </c>
      <c r="EW26" s="142">
        <f t="shared" si="61"/>
        <v>0</v>
      </c>
      <c r="EX26" s="142">
        <f t="shared" si="62"/>
        <v>0</v>
      </c>
      <c r="EY26" s="142">
        <f t="shared" si="109"/>
        <v>0</v>
      </c>
      <c r="EZ26" s="142"/>
      <c r="FA26" s="118">
        <f t="shared" si="64"/>
        <v>37316</v>
      </c>
      <c r="FB26" s="142">
        <f t="shared" si="65"/>
        <v>0</v>
      </c>
      <c r="FC26" s="142">
        <f t="shared" si="65"/>
        <v>0</v>
      </c>
      <c r="FD26" s="142">
        <f t="shared" si="66"/>
        <v>0</v>
      </c>
      <c r="FE26" s="142">
        <f t="shared" ref="FE26:FE81" si="115">SUM(FB26:FD26)</f>
        <v>0</v>
      </c>
      <c r="FF26"/>
      <c r="FG26" s="118">
        <f t="shared" si="68"/>
        <v>37316</v>
      </c>
      <c r="FH26" s="142">
        <f t="shared" si="69"/>
        <v>0</v>
      </c>
      <c r="FI26" s="142">
        <f t="shared" si="69"/>
        <v>0</v>
      </c>
      <c r="FJ26" s="142">
        <f t="shared" si="70"/>
        <v>0</v>
      </c>
      <c r="FK26" s="142">
        <f t="shared" ref="FK26:FK81" si="116">SUM(FH26:FJ26)</f>
        <v>0</v>
      </c>
      <c r="FL26"/>
      <c r="FM26" s="118">
        <f t="shared" si="72"/>
        <v>37316</v>
      </c>
      <c r="FN26" s="142">
        <f t="shared" si="73"/>
        <v>0</v>
      </c>
      <c r="FO26" s="142">
        <f t="shared" si="74"/>
        <v>0</v>
      </c>
      <c r="FP26" s="142">
        <f t="shared" ref="FP26:FP81" si="117">SUM(FN26:FO26)</f>
        <v>0</v>
      </c>
      <c r="FR26" s="118">
        <f t="shared" si="76"/>
        <v>37316</v>
      </c>
      <c r="FS26" s="142">
        <f t="shared" si="77"/>
        <v>0</v>
      </c>
      <c r="FT26" s="142">
        <f t="shared" si="77"/>
        <v>0</v>
      </c>
      <c r="FU26" s="142">
        <f t="shared" si="78"/>
        <v>0</v>
      </c>
      <c r="FV26"/>
      <c r="FW26" s="118">
        <f t="shared" si="79"/>
        <v>37316</v>
      </c>
      <c r="FX26" s="142">
        <f t="shared" si="80"/>
        <v>0</v>
      </c>
      <c r="FY26" s="142">
        <f t="shared" si="81"/>
        <v>0</v>
      </c>
      <c r="FZ26" s="142">
        <f t="shared" ref="FZ26:FZ81" si="118">SUM(FX26:FY26)</f>
        <v>0</v>
      </c>
      <c r="GA26"/>
      <c r="GB26" s="118">
        <f t="shared" si="83"/>
        <v>37316</v>
      </c>
      <c r="GC26" s="142">
        <f t="shared" si="84"/>
        <v>0</v>
      </c>
      <c r="GD26" s="142">
        <f t="shared" si="85"/>
        <v>0</v>
      </c>
      <c r="GE26" s="142">
        <f t="shared" ref="GE26:GE81" si="119">SUM(GC26:GD26)</f>
        <v>0</v>
      </c>
      <c r="GF26"/>
      <c r="GG26" s="118">
        <f t="shared" si="87"/>
        <v>37316</v>
      </c>
      <c r="GH26" s="142">
        <f t="shared" si="88"/>
        <v>0</v>
      </c>
      <c r="GI26" s="142">
        <f t="shared" si="88"/>
        <v>0</v>
      </c>
      <c r="GJ26" s="142">
        <f t="shared" si="89"/>
        <v>0</v>
      </c>
      <c r="GL26" s="118">
        <f t="shared" si="90"/>
        <v>37316</v>
      </c>
      <c r="GM26" s="142">
        <f t="shared" si="91"/>
        <v>0</v>
      </c>
      <c r="GN26" s="142">
        <f t="shared" si="91"/>
        <v>0</v>
      </c>
      <c r="GO26" s="142">
        <f t="shared" si="92"/>
        <v>0</v>
      </c>
      <c r="GQ26" s="585"/>
      <c r="GR26" s="583"/>
      <c r="GS26" s="332"/>
      <c r="GU26"/>
    </row>
    <row r="27" spans="1:203" ht="15" customHeight="1">
      <c r="A27" s="329">
        <v>37347</v>
      </c>
      <c r="B27" s="144">
        <f>'p1'!F36</f>
        <v>0</v>
      </c>
      <c r="C27" s="145">
        <f>+'p1'!C36</f>
        <v>0</v>
      </c>
      <c r="D27" s="193">
        <f>'Transport Pos'!C23</f>
        <v>0</v>
      </c>
      <c r="E27" s="145">
        <f>'p1'!K36+EH27+'Transport Pos'!D23</f>
        <v>0</v>
      </c>
      <c r="F27" s="145">
        <f>'p1'!E36+CS27</f>
        <v>46.94</v>
      </c>
      <c r="G27" s="145">
        <f>'p1'!H36+'p1'!J36+DD27+'Spread Opt'!D27+'Transport Pos'!E23</f>
        <v>13.34</v>
      </c>
      <c r="H27" s="145">
        <f>'p1'!D36+DW27</f>
        <v>-0.08</v>
      </c>
      <c r="I27" s="145">
        <f>'p1'!I36+'p1'!AG36+DI27+'Spread Opt'!C27</f>
        <v>-85.7</v>
      </c>
      <c r="J27" s="145">
        <f>'p1'!M36+DL27</f>
        <v>-29.17</v>
      </c>
      <c r="K27" s="145">
        <f>'p1'!L36+'p1'!G36+EB27</f>
        <v>0</v>
      </c>
      <c r="L27" s="146">
        <f t="shared" si="105"/>
        <v>-54.67</v>
      </c>
      <c r="M27" s="14"/>
      <c r="N27" s="144">
        <f>'p1'!O36+ET27</f>
        <v>0</v>
      </c>
      <c r="O27" s="145">
        <f>'p1'!N36+EO27</f>
        <v>0</v>
      </c>
      <c r="P27" s="145">
        <f>'p1'!P36+EY27</f>
        <v>-34.69</v>
      </c>
      <c r="Q27" s="145">
        <f>'p1'!Z36</f>
        <v>0</v>
      </c>
      <c r="R27" s="145">
        <f>'p1'!X36</f>
        <v>0</v>
      </c>
      <c r="S27" s="145">
        <f>'p1'!Y36+FE27</f>
        <v>13.34</v>
      </c>
      <c r="T27" s="145">
        <f>'p1'!AB36+FK27+'Transport Pos'!B23</f>
        <v>53.37</v>
      </c>
      <c r="U27" s="145"/>
      <c r="V27" s="145">
        <f>'p1'!W36+FP27</f>
        <v>0</v>
      </c>
      <c r="W27" s="145">
        <f>'p1'!R36+FZ27</f>
        <v>0</v>
      </c>
      <c r="X27" s="145">
        <f>'p1'!S36+FU27</f>
        <v>0</v>
      </c>
      <c r="Y27" s="145"/>
      <c r="Z27" s="145"/>
      <c r="AA27" s="145"/>
      <c r="AB27" s="145"/>
      <c r="AC27" s="145"/>
      <c r="AD27" s="193"/>
      <c r="AE27" s="332">
        <f t="shared" si="106"/>
        <v>32.019999999999996</v>
      </c>
      <c r="AF27" s="14"/>
      <c r="AG27" s="146">
        <f>GO27+'p1'!B36</f>
        <v>0</v>
      </c>
      <c r="AH27" s="191"/>
      <c r="AI27" s="146">
        <f>'p1'!AA36+BQ27+'Spread Opt'!E27+'Transport Pos'!G23</f>
        <v>0</v>
      </c>
      <c r="AJ27" s="14"/>
      <c r="AK27" s="143">
        <v>37347</v>
      </c>
      <c r="AL27" s="198"/>
      <c r="AM27" s="188">
        <f t="shared" si="4"/>
        <v>0</v>
      </c>
      <c r="AN27" s="334"/>
      <c r="AO27" s="188">
        <f t="shared" si="5"/>
        <v>46.94</v>
      </c>
      <c r="AP27" s="334"/>
      <c r="AQ27" s="509">
        <f t="shared" si="6"/>
        <v>13.26</v>
      </c>
      <c r="AR27" s="334"/>
      <c r="AS27" s="511">
        <f t="shared" si="7"/>
        <v>-114.87</v>
      </c>
      <c r="AT27" s="334"/>
      <c r="AU27" s="188">
        <f t="shared" si="8"/>
        <v>-34.69</v>
      </c>
      <c r="AV27" s="334"/>
      <c r="AW27" s="188">
        <f t="shared" si="9"/>
        <v>-89.360000000000014</v>
      </c>
      <c r="AX27" s="334"/>
      <c r="AY27"/>
      <c r="AZ27" s="217"/>
      <c r="BA27" s="203">
        <f t="shared" si="10"/>
        <v>13.34</v>
      </c>
      <c r="BB27" s="202"/>
      <c r="BC27" s="203">
        <f t="shared" si="11"/>
        <v>53.37</v>
      </c>
      <c r="BD27" s="202"/>
      <c r="BE27" s="203">
        <f t="shared" si="12"/>
        <v>0</v>
      </c>
      <c r="BF27" s="202"/>
      <c r="BG27" s="203">
        <f t="shared" si="94"/>
        <v>0</v>
      </c>
      <c r="BH27" s="218"/>
      <c r="BI27" s="248"/>
      <c r="BJ27" s="308"/>
      <c r="BK27" s="304">
        <f t="shared" si="95"/>
        <v>-22.650000000000006</v>
      </c>
      <c r="BL27" s="525"/>
      <c r="BM27" s="129"/>
      <c r="BN27" s="14"/>
      <c r="BO27" s="14"/>
      <c r="BP27" s="140">
        <f t="shared" si="14"/>
        <v>37347</v>
      </c>
      <c r="BQ27" s="141">
        <f t="shared" si="15"/>
        <v>0</v>
      </c>
      <c r="BR27" s="141"/>
      <c r="BS27" s="141"/>
      <c r="BT27" s="141"/>
      <c r="BU27" s="141"/>
      <c r="BV27" s="141"/>
      <c r="BW27" s="141"/>
      <c r="BY27" s="209">
        <f>'m1'!BL29</f>
        <v>0.88969797864282563</v>
      </c>
      <c r="BZ27" s="211">
        <f t="shared" si="110"/>
        <v>0</v>
      </c>
      <c r="CA27" s="142"/>
      <c r="CB27" s="142">
        <f t="shared" si="17"/>
        <v>0</v>
      </c>
      <c r="CC27"/>
      <c r="CD27" s="118">
        <f t="shared" si="18"/>
        <v>37347</v>
      </c>
      <c r="CE27" s="142">
        <f t="shared" si="19"/>
        <v>0</v>
      </c>
      <c r="CF27" s="142">
        <f t="shared" si="20"/>
        <v>0</v>
      </c>
      <c r="CG27" s="142">
        <f t="shared" si="21"/>
        <v>0</v>
      </c>
      <c r="CH27" s="142">
        <f t="shared" si="21"/>
        <v>0</v>
      </c>
      <c r="CI27" s="142">
        <f t="shared" si="21"/>
        <v>0</v>
      </c>
      <c r="CJ27" s="142">
        <f t="shared" si="21"/>
        <v>0</v>
      </c>
      <c r="CK27" s="142">
        <f t="shared" si="21"/>
        <v>0</v>
      </c>
      <c r="CL27" s="142">
        <f t="shared" si="21"/>
        <v>0</v>
      </c>
      <c r="CM27" s="142">
        <f t="shared" si="21"/>
        <v>0</v>
      </c>
      <c r="CN27" s="142">
        <f t="shared" si="21"/>
        <v>0</v>
      </c>
      <c r="CO27" s="142">
        <f t="shared" si="21"/>
        <v>0</v>
      </c>
      <c r="CP27" s="142">
        <f t="shared" si="22"/>
        <v>0</v>
      </c>
      <c r="CQ27" s="142">
        <f t="shared" si="23"/>
        <v>0</v>
      </c>
      <c r="CR27" s="142">
        <f t="shared" si="24"/>
        <v>0</v>
      </c>
      <c r="CS27" s="142">
        <f t="shared" si="25"/>
        <v>0</v>
      </c>
      <c r="CT27"/>
      <c r="CU27" s="118">
        <f t="shared" si="26"/>
        <v>37347</v>
      </c>
      <c r="CV27" s="142">
        <f t="shared" si="27"/>
        <v>0</v>
      </c>
      <c r="CW27" s="142">
        <f t="shared" si="27"/>
        <v>0</v>
      </c>
      <c r="CX27" s="142">
        <f t="shared" si="28"/>
        <v>0</v>
      </c>
      <c r="CY27" s="142">
        <f t="shared" si="28"/>
        <v>0</v>
      </c>
      <c r="CZ27" s="142">
        <f t="shared" si="28"/>
        <v>0</v>
      </c>
      <c r="DA27" s="142">
        <f t="shared" si="29"/>
        <v>0</v>
      </c>
      <c r="DB27" s="142">
        <f t="shared" si="29"/>
        <v>0</v>
      </c>
      <c r="DC27" s="142">
        <f t="shared" si="30"/>
        <v>0</v>
      </c>
      <c r="DD27" s="142">
        <f t="shared" si="31"/>
        <v>0</v>
      </c>
      <c r="DF27" s="118">
        <f t="shared" si="32"/>
        <v>37347</v>
      </c>
      <c r="DG27" s="142">
        <f t="shared" si="33"/>
        <v>0</v>
      </c>
      <c r="DH27" s="142">
        <f t="shared" si="34"/>
        <v>0</v>
      </c>
      <c r="DI27" s="142">
        <f t="shared" si="111"/>
        <v>0</v>
      </c>
      <c r="DJ27"/>
      <c r="DK27" s="118">
        <f t="shared" si="36"/>
        <v>37347</v>
      </c>
      <c r="DL27" s="142">
        <f t="shared" si="37"/>
        <v>0</v>
      </c>
      <c r="DM27" s="142">
        <f t="shared" si="38"/>
        <v>0</v>
      </c>
      <c r="DN27" s="142">
        <f t="shared" si="39"/>
        <v>0</v>
      </c>
      <c r="DP27" s="118">
        <f t="shared" si="40"/>
        <v>37347</v>
      </c>
      <c r="DQ27" s="142">
        <f t="shared" si="41"/>
        <v>0</v>
      </c>
      <c r="DR27" s="142">
        <f t="shared" si="41"/>
        <v>0</v>
      </c>
      <c r="DS27" s="142">
        <f t="shared" si="41"/>
        <v>0</v>
      </c>
      <c r="DT27" s="142">
        <f t="shared" si="41"/>
        <v>0</v>
      </c>
      <c r="DU27" s="142">
        <f t="shared" si="41"/>
        <v>0</v>
      </c>
      <c r="DV27" s="142">
        <f t="shared" si="42"/>
        <v>0</v>
      </c>
      <c r="DW27" s="142">
        <f t="shared" si="112"/>
        <v>0</v>
      </c>
      <c r="DX27"/>
      <c r="DY27" s="118">
        <f t="shared" si="44"/>
        <v>37347</v>
      </c>
      <c r="DZ27" s="142">
        <f t="shared" si="45"/>
        <v>0</v>
      </c>
      <c r="EA27" s="142">
        <f t="shared" si="46"/>
        <v>0</v>
      </c>
      <c r="EB27" s="142">
        <f t="shared" si="113"/>
        <v>0</v>
      </c>
      <c r="EC27" s="142"/>
      <c r="ED27" s="118">
        <f t="shared" si="48"/>
        <v>37347</v>
      </c>
      <c r="EE27" s="142">
        <f t="shared" si="49"/>
        <v>0</v>
      </c>
      <c r="EF27" s="142">
        <f t="shared" si="49"/>
        <v>0</v>
      </c>
      <c r="EG27" s="142">
        <f t="shared" si="50"/>
        <v>0</v>
      </c>
      <c r="EH27" s="142">
        <f t="shared" si="107"/>
        <v>0</v>
      </c>
      <c r="EI27" s="142"/>
      <c r="EJ27" s="118">
        <f t="shared" si="52"/>
        <v>37347</v>
      </c>
      <c r="EK27" s="142">
        <f t="shared" si="53"/>
        <v>0</v>
      </c>
      <c r="EL27" s="142">
        <f t="shared" si="54"/>
        <v>0</v>
      </c>
      <c r="EM27" s="142">
        <f t="shared" si="54"/>
        <v>0</v>
      </c>
      <c r="EN27" s="142">
        <f t="shared" si="54"/>
        <v>0</v>
      </c>
      <c r="EO27" s="142">
        <f t="shared" si="114"/>
        <v>0</v>
      </c>
      <c r="EP27"/>
      <c r="EQ27" s="118">
        <f t="shared" si="56"/>
        <v>37347</v>
      </c>
      <c r="ER27" s="142">
        <f t="shared" si="57"/>
        <v>0</v>
      </c>
      <c r="ES27" s="142">
        <f t="shared" si="58"/>
        <v>0</v>
      </c>
      <c r="ET27" s="142">
        <f t="shared" si="108"/>
        <v>0</v>
      </c>
      <c r="EU27"/>
      <c r="EV27" s="118">
        <f t="shared" si="60"/>
        <v>37347</v>
      </c>
      <c r="EW27" s="142">
        <f t="shared" si="61"/>
        <v>0</v>
      </c>
      <c r="EX27" s="142">
        <f t="shared" si="62"/>
        <v>0</v>
      </c>
      <c r="EY27" s="142">
        <f t="shared" si="109"/>
        <v>0</v>
      </c>
      <c r="EZ27" s="142"/>
      <c r="FA27" s="118">
        <f t="shared" si="64"/>
        <v>37347</v>
      </c>
      <c r="FB27" s="142">
        <f t="shared" si="65"/>
        <v>0</v>
      </c>
      <c r="FC27" s="142">
        <f t="shared" si="65"/>
        <v>0</v>
      </c>
      <c r="FD27" s="142">
        <f t="shared" si="66"/>
        <v>0</v>
      </c>
      <c r="FE27" s="142">
        <f t="shared" si="115"/>
        <v>0</v>
      </c>
      <c r="FF27"/>
      <c r="FG27" s="118">
        <f t="shared" si="68"/>
        <v>37347</v>
      </c>
      <c r="FH27" s="142">
        <f t="shared" si="69"/>
        <v>0</v>
      </c>
      <c r="FI27" s="142">
        <f t="shared" si="69"/>
        <v>0</v>
      </c>
      <c r="FJ27" s="142">
        <f t="shared" si="70"/>
        <v>0</v>
      </c>
      <c r="FK27" s="142">
        <f t="shared" si="116"/>
        <v>0</v>
      </c>
      <c r="FL27"/>
      <c r="FM27" s="118">
        <f t="shared" si="72"/>
        <v>37347</v>
      </c>
      <c r="FN27" s="142">
        <f t="shared" si="73"/>
        <v>0</v>
      </c>
      <c r="FO27" s="142">
        <f t="shared" si="74"/>
        <v>0</v>
      </c>
      <c r="FP27" s="142">
        <f t="shared" si="117"/>
        <v>0</v>
      </c>
      <c r="FR27" s="118">
        <f t="shared" si="76"/>
        <v>37347</v>
      </c>
      <c r="FS27" s="142">
        <f t="shared" si="77"/>
        <v>0</v>
      </c>
      <c r="FT27" s="142">
        <f t="shared" si="77"/>
        <v>0</v>
      </c>
      <c r="FU27" s="142">
        <f t="shared" si="78"/>
        <v>0</v>
      </c>
      <c r="FV27"/>
      <c r="FW27" s="118">
        <f t="shared" si="79"/>
        <v>37347</v>
      </c>
      <c r="FX27" s="142">
        <f t="shared" si="80"/>
        <v>0</v>
      </c>
      <c r="FY27" s="142">
        <f t="shared" si="81"/>
        <v>0</v>
      </c>
      <c r="FZ27" s="142">
        <f t="shared" si="118"/>
        <v>0</v>
      </c>
      <c r="GA27"/>
      <c r="GB27" s="118">
        <f t="shared" si="83"/>
        <v>37347</v>
      </c>
      <c r="GC27" s="142">
        <f t="shared" si="84"/>
        <v>0</v>
      </c>
      <c r="GD27" s="142">
        <f t="shared" si="85"/>
        <v>0</v>
      </c>
      <c r="GE27" s="142">
        <f t="shared" si="119"/>
        <v>0</v>
      </c>
      <c r="GF27"/>
      <c r="GG27" s="118">
        <f t="shared" si="87"/>
        <v>37347</v>
      </c>
      <c r="GH27" s="142">
        <f t="shared" si="88"/>
        <v>0</v>
      </c>
      <c r="GI27" s="142">
        <f t="shared" si="88"/>
        <v>0</v>
      </c>
      <c r="GJ27" s="142">
        <f t="shared" si="89"/>
        <v>0</v>
      </c>
      <c r="GL27" s="118">
        <f t="shared" si="90"/>
        <v>37347</v>
      </c>
      <c r="GM27" s="142">
        <f t="shared" si="91"/>
        <v>0</v>
      </c>
      <c r="GN27" s="142">
        <f t="shared" si="91"/>
        <v>0</v>
      </c>
      <c r="GO27" s="142">
        <f t="shared" si="92"/>
        <v>0</v>
      </c>
      <c r="GQ27" s="585"/>
      <c r="GR27" s="583"/>
      <c r="GS27" s="332"/>
      <c r="GU27"/>
    </row>
    <row r="28" spans="1:203" ht="15" customHeight="1">
      <c r="A28" s="329">
        <v>37377</v>
      </c>
      <c r="B28" s="144">
        <f>'p1'!F37</f>
        <v>0</v>
      </c>
      <c r="C28" s="145">
        <f>+'p1'!C37</f>
        <v>0</v>
      </c>
      <c r="D28" s="193">
        <f>'Transport Pos'!C24</f>
        <v>0</v>
      </c>
      <c r="E28" s="145">
        <f>'p1'!K37+EH28+'Transport Pos'!D24</f>
        <v>0</v>
      </c>
      <c r="F28" s="145">
        <f>'p1'!E37+CS28</f>
        <v>48.43</v>
      </c>
      <c r="G28" s="145">
        <f>'p1'!H37+'p1'!J37+DD28+'Spread Opt'!D28+'Transport Pos'!E24</f>
        <v>13.700000000000001</v>
      </c>
      <c r="H28" s="145">
        <f>'p1'!D37+DW28</f>
        <v>-0.06</v>
      </c>
      <c r="I28" s="145">
        <f>'p1'!I37+'p1'!AG37+DI28+'Spread Opt'!C28</f>
        <v>-88.05</v>
      </c>
      <c r="J28" s="145">
        <f>'p1'!M37+DL28</f>
        <v>-29.97</v>
      </c>
      <c r="K28" s="145">
        <f>'p1'!L37+'p1'!G37+EB28</f>
        <v>0</v>
      </c>
      <c r="L28" s="146">
        <f t="shared" si="105"/>
        <v>-55.949999999999996</v>
      </c>
      <c r="M28" s="14"/>
      <c r="N28" s="144">
        <f>'p1'!O37+ET28</f>
        <v>0</v>
      </c>
      <c r="O28" s="145">
        <f>'p1'!N37+EO28</f>
        <v>0</v>
      </c>
      <c r="P28" s="145">
        <f>'p1'!P37+EY28</f>
        <v>-35.64</v>
      </c>
      <c r="Q28" s="145">
        <f>'p1'!Z37</f>
        <v>0</v>
      </c>
      <c r="R28" s="145">
        <f>'p1'!X37</f>
        <v>0</v>
      </c>
      <c r="S28" s="145">
        <f>'p1'!Y37+FE28</f>
        <v>13.71</v>
      </c>
      <c r="T28" s="145">
        <f>'p1'!AB37+FK28+'Transport Pos'!B24</f>
        <v>54.84</v>
      </c>
      <c r="U28" s="145"/>
      <c r="V28" s="145">
        <f>'p1'!W37+FP28</f>
        <v>0</v>
      </c>
      <c r="W28" s="145">
        <f>'p1'!R37+FZ28</f>
        <v>0</v>
      </c>
      <c r="X28" s="145">
        <f>'p1'!S37+FU28</f>
        <v>0</v>
      </c>
      <c r="Y28" s="145"/>
      <c r="Z28" s="145"/>
      <c r="AA28" s="145"/>
      <c r="AB28" s="145"/>
      <c r="AC28" s="145"/>
      <c r="AD28" s="193"/>
      <c r="AE28" s="332">
        <f t="shared" si="106"/>
        <v>32.910000000000004</v>
      </c>
      <c r="AF28" s="14"/>
      <c r="AG28" s="146">
        <f>GO28+'p1'!B37</f>
        <v>0</v>
      </c>
      <c r="AH28" s="191"/>
      <c r="AI28" s="146">
        <f>'p1'!AA37+BQ28+'Spread Opt'!E28+'Transport Pos'!G24</f>
        <v>0</v>
      </c>
      <c r="AJ28" s="14"/>
      <c r="AK28" s="143">
        <v>37377</v>
      </c>
      <c r="AL28" s="198"/>
      <c r="AM28" s="189">
        <f t="shared" si="4"/>
        <v>0</v>
      </c>
      <c r="AN28" s="334"/>
      <c r="AO28" s="189">
        <f t="shared" si="5"/>
        <v>48.43</v>
      </c>
      <c r="AP28" s="334"/>
      <c r="AQ28" s="508">
        <f t="shared" si="6"/>
        <v>13.64</v>
      </c>
      <c r="AR28" s="334"/>
      <c r="AS28" s="510">
        <f t="shared" si="7"/>
        <v>-118.02</v>
      </c>
      <c r="AT28" s="334"/>
      <c r="AU28" s="189">
        <f t="shared" si="8"/>
        <v>-35.64</v>
      </c>
      <c r="AV28" s="334"/>
      <c r="AW28" s="189">
        <f t="shared" si="9"/>
        <v>-91.59</v>
      </c>
      <c r="AX28" s="334"/>
      <c r="AY28"/>
      <c r="AZ28" s="217"/>
      <c r="BA28" s="204">
        <f t="shared" si="10"/>
        <v>13.71</v>
      </c>
      <c r="BB28" s="202"/>
      <c r="BC28" s="204">
        <f t="shared" si="11"/>
        <v>54.84</v>
      </c>
      <c r="BD28" s="202"/>
      <c r="BE28" s="204">
        <f t="shared" si="12"/>
        <v>0</v>
      </c>
      <c r="BF28" s="202"/>
      <c r="BG28" s="204">
        <f t="shared" si="94"/>
        <v>0</v>
      </c>
      <c r="BH28" s="218"/>
      <c r="BI28" s="248"/>
      <c r="BJ28" s="308"/>
      <c r="BK28" s="305">
        <f t="shared" si="95"/>
        <v>-23.039999999999992</v>
      </c>
      <c r="BL28" s="525"/>
      <c r="BM28" s="129"/>
      <c r="BN28" s="14"/>
      <c r="BO28" s="14"/>
      <c r="BP28" s="140">
        <f t="shared" si="14"/>
        <v>37377</v>
      </c>
      <c r="BQ28" s="141">
        <f t="shared" si="15"/>
        <v>0</v>
      </c>
      <c r="BR28" s="141"/>
      <c r="BS28" s="141"/>
      <c r="BT28" s="141"/>
      <c r="BU28" s="141"/>
      <c r="BV28" s="141"/>
      <c r="BW28" s="141"/>
      <c r="BY28" s="209">
        <f>'m1'!BL30</f>
        <v>0.88460640559081927</v>
      </c>
      <c r="BZ28" s="211">
        <f t="shared" si="110"/>
        <v>0</v>
      </c>
      <c r="CA28" s="142"/>
      <c r="CB28" s="142">
        <f t="shared" si="17"/>
        <v>0</v>
      </c>
      <c r="CC28"/>
      <c r="CD28" s="118">
        <f t="shared" si="18"/>
        <v>37377</v>
      </c>
      <c r="CE28" s="142">
        <f t="shared" si="19"/>
        <v>0</v>
      </c>
      <c r="CF28" s="142">
        <f t="shared" si="20"/>
        <v>0</v>
      </c>
      <c r="CG28" s="142">
        <f t="shared" si="21"/>
        <v>0</v>
      </c>
      <c r="CH28" s="142">
        <f t="shared" si="21"/>
        <v>0</v>
      </c>
      <c r="CI28" s="142">
        <f t="shared" si="21"/>
        <v>0</v>
      </c>
      <c r="CJ28" s="142">
        <f t="shared" si="21"/>
        <v>0</v>
      </c>
      <c r="CK28" s="142">
        <f t="shared" si="21"/>
        <v>0</v>
      </c>
      <c r="CL28" s="142">
        <f t="shared" si="21"/>
        <v>0</v>
      </c>
      <c r="CM28" s="142">
        <f t="shared" si="21"/>
        <v>0</v>
      </c>
      <c r="CN28" s="142">
        <f t="shared" si="21"/>
        <v>0</v>
      </c>
      <c r="CO28" s="142">
        <f t="shared" si="21"/>
        <v>0</v>
      </c>
      <c r="CP28" s="142">
        <f t="shared" si="22"/>
        <v>0</v>
      </c>
      <c r="CQ28" s="142">
        <f t="shared" si="23"/>
        <v>0</v>
      </c>
      <c r="CR28" s="142">
        <f t="shared" si="24"/>
        <v>0</v>
      </c>
      <c r="CS28" s="142">
        <f t="shared" si="25"/>
        <v>0</v>
      </c>
      <c r="CT28"/>
      <c r="CU28" s="118">
        <f t="shared" si="26"/>
        <v>37377</v>
      </c>
      <c r="CV28" s="142">
        <f t="shared" si="27"/>
        <v>0</v>
      </c>
      <c r="CW28" s="142">
        <f t="shared" si="27"/>
        <v>0</v>
      </c>
      <c r="CX28" s="142">
        <f t="shared" si="28"/>
        <v>0</v>
      </c>
      <c r="CY28" s="142">
        <f t="shared" si="28"/>
        <v>0</v>
      </c>
      <c r="CZ28" s="142">
        <f t="shared" si="28"/>
        <v>0</v>
      </c>
      <c r="DA28" s="142">
        <f t="shared" si="29"/>
        <v>0</v>
      </c>
      <c r="DB28" s="142">
        <f t="shared" si="29"/>
        <v>0</v>
      </c>
      <c r="DC28" s="142">
        <f t="shared" si="30"/>
        <v>0</v>
      </c>
      <c r="DD28" s="142">
        <f t="shared" si="31"/>
        <v>0</v>
      </c>
      <c r="DF28" s="118">
        <f t="shared" si="32"/>
        <v>37377</v>
      </c>
      <c r="DG28" s="142">
        <f t="shared" si="33"/>
        <v>0</v>
      </c>
      <c r="DH28" s="142">
        <f t="shared" si="34"/>
        <v>0</v>
      </c>
      <c r="DI28" s="142">
        <f t="shared" si="111"/>
        <v>0</v>
      </c>
      <c r="DJ28"/>
      <c r="DK28" s="118">
        <f t="shared" si="36"/>
        <v>37377</v>
      </c>
      <c r="DL28" s="142">
        <f t="shared" si="37"/>
        <v>0</v>
      </c>
      <c r="DM28" s="142">
        <f t="shared" si="38"/>
        <v>0</v>
      </c>
      <c r="DN28" s="142">
        <f t="shared" si="39"/>
        <v>0</v>
      </c>
      <c r="DP28" s="118">
        <f t="shared" si="40"/>
        <v>37377</v>
      </c>
      <c r="DQ28" s="142">
        <f t="shared" si="41"/>
        <v>0</v>
      </c>
      <c r="DR28" s="142">
        <f t="shared" si="41"/>
        <v>0</v>
      </c>
      <c r="DS28" s="142">
        <f t="shared" si="41"/>
        <v>0</v>
      </c>
      <c r="DT28" s="142">
        <f t="shared" si="41"/>
        <v>0</v>
      </c>
      <c r="DU28" s="142">
        <f t="shared" si="41"/>
        <v>0</v>
      </c>
      <c r="DV28" s="142">
        <f t="shared" si="42"/>
        <v>0</v>
      </c>
      <c r="DW28" s="142">
        <f t="shared" si="112"/>
        <v>0</v>
      </c>
      <c r="DX28"/>
      <c r="DY28" s="118">
        <f t="shared" si="44"/>
        <v>37377</v>
      </c>
      <c r="DZ28" s="142">
        <f t="shared" si="45"/>
        <v>0</v>
      </c>
      <c r="EA28" s="142">
        <f t="shared" si="46"/>
        <v>0</v>
      </c>
      <c r="EB28" s="142">
        <f t="shared" si="113"/>
        <v>0</v>
      </c>
      <c r="EC28" s="142"/>
      <c r="ED28" s="118">
        <f t="shared" si="48"/>
        <v>37377</v>
      </c>
      <c r="EE28" s="142">
        <f t="shared" si="49"/>
        <v>0</v>
      </c>
      <c r="EF28" s="142">
        <f t="shared" si="49"/>
        <v>0</v>
      </c>
      <c r="EG28" s="142">
        <f t="shared" si="50"/>
        <v>0</v>
      </c>
      <c r="EH28" s="142">
        <f t="shared" si="107"/>
        <v>0</v>
      </c>
      <c r="EI28" s="142"/>
      <c r="EJ28" s="118">
        <f t="shared" si="52"/>
        <v>37377</v>
      </c>
      <c r="EK28" s="142">
        <f t="shared" si="53"/>
        <v>0</v>
      </c>
      <c r="EL28" s="142">
        <f t="shared" si="54"/>
        <v>0</v>
      </c>
      <c r="EM28" s="142">
        <f t="shared" si="54"/>
        <v>0</v>
      </c>
      <c r="EN28" s="142">
        <f t="shared" si="54"/>
        <v>0</v>
      </c>
      <c r="EO28" s="142">
        <f t="shared" si="114"/>
        <v>0</v>
      </c>
      <c r="EP28"/>
      <c r="EQ28" s="118">
        <f t="shared" si="56"/>
        <v>37377</v>
      </c>
      <c r="ER28" s="142">
        <f t="shared" si="57"/>
        <v>0</v>
      </c>
      <c r="ES28" s="142">
        <f t="shared" si="58"/>
        <v>0</v>
      </c>
      <c r="ET28" s="142">
        <f t="shared" si="108"/>
        <v>0</v>
      </c>
      <c r="EU28"/>
      <c r="EV28" s="118">
        <f t="shared" si="60"/>
        <v>37377</v>
      </c>
      <c r="EW28" s="142">
        <f t="shared" si="61"/>
        <v>0</v>
      </c>
      <c r="EX28" s="142">
        <f t="shared" si="62"/>
        <v>0</v>
      </c>
      <c r="EY28" s="142">
        <f t="shared" si="109"/>
        <v>0</v>
      </c>
      <c r="EZ28" s="142"/>
      <c r="FA28" s="118">
        <f t="shared" si="64"/>
        <v>37377</v>
      </c>
      <c r="FB28" s="142">
        <f t="shared" si="65"/>
        <v>0</v>
      </c>
      <c r="FC28" s="142">
        <f t="shared" si="65"/>
        <v>0</v>
      </c>
      <c r="FD28" s="142">
        <f t="shared" si="66"/>
        <v>0</v>
      </c>
      <c r="FE28" s="142">
        <f t="shared" si="115"/>
        <v>0</v>
      </c>
      <c r="FF28"/>
      <c r="FG28" s="118">
        <f t="shared" si="68"/>
        <v>37377</v>
      </c>
      <c r="FH28" s="142">
        <f t="shared" si="69"/>
        <v>0</v>
      </c>
      <c r="FI28" s="142">
        <f t="shared" si="69"/>
        <v>0</v>
      </c>
      <c r="FJ28" s="142">
        <f t="shared" si="70"/>
        <v>0</v>
      </c>
      <c r="FK28" s="142">
        <f t="shared" si="116"/>
        <v>0</v>
      </c>
      <c r="FL28"/>
      <c r="FM28" s="118">
        <f t="shared" si="72"/>
        <v>37377</v>
      </c>
      <c r="FN28" s="142">
        <f t="shared" si="73"/>
        <v>0</v>
      </c>
      <c r="FO28" s="142">
        <f t="shared" si="74"/>
        <v>0</v>
      </c>
      <c r="FP28" s="142">
        <f t="shared" si="117"/>
        <v>0</v>
      </c>
      <c r="FR28" s="118">
        <f t="shared" si="76"/>
        <v>37377</v>
      </c>
      <c r="FS28" s="142">
        <f t="shared" si="77"/>
        <v>0</v>
      </c>
      <c r="FT28" s="142">
        <f t="shared" si="77"/>
        <v>0</v>
      </c>
      <c r="FU28" s="142">
        <f t="shared" si="78"/>
        <v>0</v>
      </c>
      <c r="FV28"/>
      <c r="FW28" s="118">
        <f t="shared" si="79"/>
        <v>37377</v>
      </c>
      <c r="FX28" s="142">
        <f t="shared" si="80"/>
        <v>0</v>
      </c>
      <c r="FY28" s="142">
        <f t="shared" si="81"/>
        <v>0</v>
      </c>
      <c r="FZ28" s="142">
        <f t="shared" si="118"/>
        <v>0</v>
      </c>
      <c r="GA28"/>
      <c r="GB28" s="118">
        <f t="shared" si="83"/>
        <v>37377</v>
      </c>
      <c r="GC28" s="142">
        <f t="shared" si="84"/>
        <v>0</v>
      </c>
      <c r="GD28" s="142">
        <f t="shared" si="85"/>
        <v>0</v>
      </c>
      <c r="GE28" s="142">
        <f t="shared" si="119"/>
        <v>0</v>
      </c>
      <c r="GF28"/>
      <c r="GG28" s="118">
        <f t="shared" si="87"/>
        <v>37377</v>
      </c>
      <c r="GH28" s="142">
        <f t="shared" si="88"/>
        <v>0</v>
      </c>
      <c r="GI28" s="142">
        <f t="shared" si="88"/>
        <v>0</v>
      </c>
      <c r="GJ28" s="142">
        <f t="shared" si="89"/>
        <v>0</v>
      </c>
      <c r="GL28" s="118">
        <f t="shared" si="90"/>
        <v>37377</v>
      </c>
      <c r="GM28" s="142">
        <f t="shared" si="91"/>
        <v>0</v>
      </c>
      <c r="GN28" s="142">
        <f t="shared" si="91"/>
        <v>0</v>
      </c>
      <c r="GO28" s="142">
        <f t="shared" si="92"/>
        <v>0</v>
      </c>
      <c r="GQ28" s="585"/>
      <c r="GR28" s="583"/>
      <c r="GS28" s="332"/>
      <c r="GU28"/>
    </row>
    <row r="29" spans="1:203" ht="15" customHeight="1">
      <c r="A29" s="329">
        <v>37408</v>
      </c>
      <c r="B29" s="144">
        <f>'p1'!F38</f>
        <v>0</v>
      </c>
      <c r="C29" s="145">
        <f>+'p1'!C38</f>
        <v>0</v>
      </c>
      <c r="D29" s="193">
        <f>'Transport Pos'!C25</f>
        <v>0</v>
      </c>
      <c r="E29" s="145">
        <f>'p1'!K38+EH29+'Transport Pos'!D25</f>
        <v>0</v>
      </c>
      <c r="F29" s="145">
        <f>'p1'!E38+CS29</f>
        <v>46.39</v>
      </c>
      <c r="G29" s="145">
        <f>'p1'!H38+'p1'!J38+DD29+'Spread Opt'!D29+'Transport Pos'!E25</f>
        <v>13.189999999999998</v>
      </c>
      <c r="H29" s="145">
        <f>'p1'!D38+DW29</f>
        <v>-0.04</v>
      </c>
      <c r="I29" s="145">
        <f>'p1'!I38+'p1'!AG38+DI29+'Spread Opt'!C29</f>
        <v>-84.71</v>
      </c>
      <c r="J29" s="145">
        <f>'p1'!M38+DL29</f>
        <v>-28.83</v>
      </c>
      <c r="K29" s="145">
        <f>'p1'!L38+'p1'!G38+EB29</f>
        <v>0</v>
      </c>
      <c r="L29" s="146">
        <f t="shared" si="105"/>
        <v>-53.999999999999993</v>
      </c>
      <c r="M29" s="14"/>
      <c r="N29" s="144">
        <f>'p1'!O38+ET29</f>
        <v>0</v>
      </c>
      <c r="O29" s="145">
        <f>'p1'!N38+EO29</f>
        <v>0</v>
      </c>
      <c r="P29" s="145">
        <f>'p1'!P38+EY29</f>
        <v>-34.29</v>
      </c>
      <c r="Q29" s="145">
        <f>'p1'!Z38</f>
        <v>0</v>
      </c>
      <c r="R29" s="145">
        <f>'p1'!X38</f>
        <v>0</v>
      </c>
      <c r="S29" s="145">
        <f>'p1'!Y38+FE29</f>
        <v>13.19</v>
      </c>
      <c r="T29" s="145">
        <f>'p1'!AB38+FK29+'Transport Pos'!B25</f>
        <v>52.75</v>
      </c>
      <c r="U29" s="145"/>
      <c r="V29" s="145">
        <f>'p1'!W38+FP29</f>
        <v>0</v>
      </c>
      <c r="W29" s="145">
        <f>'p1'!R38+FZ29</f>
        <v>0</v>
      </c>
      <c r="X29" s="145">
        <f>'p1'!S38+FU29</f>
        <v>0</v>
      </c>
      <c r="Y29" s="145"/>
      <c r="Z29" s="145"/>
      <c r="AA29" s="145"/>
      <c r="AB29" s="145"/>
      <c r="AC29" s="145"/>
      <c r="AD29" s="193"/>
      <c r="AE29" s="332">
        <f t="shared" si="106"/>
        <v>31.65</v>
      </c>
      <c r="AF29" s="14"/>
      <c r="AG29" s="146">
        <f>GO29+'p1'!B38</f>
        <v>0</v>
      </c>
      <c r="AH29" s="191"/>
      <c r="AI29" s="146">
        <f>'p1'!AA38+BQ29+'Spread Opt'!E29+'Transport Pos'!G25</f>
        <v>0</v>
      </c>
      <c r="AJ29" s="14"/>
      <c r="AK29" s="143">
        <v>37408</v>
      </c>
      <c r="AL29" s="198"/>
      <c r="AM29" s="189">
        <f t="shared" si="4"/>
        <v>0</v>
      </c>
      <c r="AN29" s="334"/>
      <c r="AO29" s="189">
        <f t="shared" si="5"/>
        <v>46.39</v>
      </c>
      <c r="AP29" s="334"/>
      <c r="AQ29" s="508">
        <f t="shared" si="6"/>
        <v>13.149999999999999</v>
      </c>
      <c r="AR29" s="334"/>
      <c r="AS29" s="510">
        <f t="shared" si="7"/>
        <v>-113.53999999999999</v>
      </c>
      <c r="AT29" s="334"/>
      <c r="AU29" s="189">
        <f t="shared" si="8"/>
        <v>-34.29</v>
      </c>
      <c r="AV29" s="334"/>
      <c r="AW29" s="189">
        <f t="shared" si="9"/>
        <v>-88.289999999999992</v>
      </c>
      <c r="AX29" s="334"/>
      <c r="AY29"/>
      <c r="AZ29" s="217"/>
      <c r="BA29" s="204">
        <f t="shared" si="10"/>
        <v>13.19</v>
      </c>
      <c r="BB29" s="202"/>
      <c r="BC29" s="204">
        <f t="shared" si="11"/>
        <v>52.75</v>
      </c>
      <c r="BD29" s="202"/>
      <c r="BE29" s="204">
        <f t="shared" si="12"/>
        <v>0</v>
      </c>
      <c r="BF29" s="202"/>
      <c r="BG29" s="204">
        <f t="shared" si="94"/>
        <v>0</v>
      </c>
      <c r="BH29" s="218"/>
      <c r="BI29" s="248"/>
      <c r="BJ29" s="308"/>
      <c r="BK29" s="305">
        <f t="shared" si="95"/>
        <v>-22.349999999999994</v>
      </c>
      <c r="BL29" s="525"/>
      <c r="BM29" s="129"/>
      <c r="BN29" s="14"/>
      <c r="BO29" s="14"/>
      <c r="BP29" s="140">
        <f t="shared" si="14"/>
        <v>37408</v>
      </c>
      <c r="BQ29" s="141">
        <f t="shared" si="15"/>
        <v>0</v>
      </c>
      <c r="BR29" s="141"/>
      <c r="BS29" s="141"/>
      <c r="BT29" s="141"/>
      <c r="BU29" s="141"/>
      <c r="BV29" s="141"/>
      <c r="BW29" s="141"/>
      <c r="BY29" s="209">
        <f>'m1'!BL31</f>
        <v>0.87937244750007382</v>
      </c>
      <c r="BZ29" s="211">
        <f t="shared" si="110"/>
        <v>0</v>
      </c>
      <c r="CA29" s="142"/>
      <c r="CB29" s="142">
        <f t="shared" si="17"/>
        <v>0</v>
      </c>
      <c r="CC29"/>
      <c r="CD29" s="118">
        <f t="shared" si="18"/>
        <v>37408</v>
      </c>
      <c r="CE29" s="142">
        <f t="shared" si="19"/>
        <v>0</v>
      </c>
      <c r="CF29" s="142">
        <f t="shared" si="20"/>
        <v>0</v>
      </c>
      <c r="CG29" s="142">
        <f t="shared" si="21"/>
        <v>0</v>
      </c>
      <c r="CH29" s="142">
        <f t="shared" si="21"/>
        <v>0</v>
      </c>
      <c r="CI29" s="142">
        <f t="shared" si="21"/>
        <v>0</v>
      </c>
      <c r="CJ29" s="142">
        <f t="shared" si="21"/>
        <v>0</v>
      </c>
      <c r="CK29" s="142">
        <f t="shared" si="21"/>
        <v>0</v>
      </c>
      <c r="CL29" s="142">
        <f t="shared" si="21"/>
        <v>0</v>
      </c>
      <c r="CM29" s="142">
        <f t="shared" si="21"/>
        <v>0</v>
      </c>
      <c r="CN29" s="142">
        <f t="shared" si="21"/>
        <v>0</v>
      </c>
      <c r="CO29" s="142">
        <f t="shared" si="21"/>
        <v>0</v>
      </c>
      <c r="CP29" s="142">
        <f t="shared" si="22"/>
        <v>0</v>
      </c>
      <c r="CQ29" s="142">
        <f t="shared" si="23"/>
        <v>0</v>
      </c>
      <c r="CR29" s="142">
        <f t="shared" si="24"/>
        <v>0</v>
      </c>
      <c r="CS29" s="142">
        <f t="shared" si="25"/>
        <v>0</v>
      </c>
      <c r="CT29"/>
      <c r="CU29" s="118">
        <f t="shared" si="26"/>
        <v>37408</v>
      </c>
      <c r="CV29" s="142">
        <f t="shared" si="27"/>
        <v>0</v>
      </c>
      <c r="CW29" s="142">
        <f t="shared" si="27"/>
        <v>0</v>
      </c>
      <c r="CX29" s="142">
        <f t="shared" si="28"/>
        <v>0</v>
      </c>
      <c r="CY29" s="142">
        <f t="shared" si="28"/>
        <v>0</v>
      </c>
      <c r="CZ29" s="142">
        <f t="shared" si="28"/>
        <v>0</v>
      </c>
      <c r="DA29" s="142">
        <f t="shared" si="29"/>
        <v>0</v>
      </c>
      <c r="DB29" s="142">
        <f t="shared" si="29"/>
        <v>0</v>
      </c>
      <c r="DC29" s="142">
        <f t="shared" si="30"/>
        <v>0</v>
      </c>
      <c r="DD29" s="142">
        <f t="shared" si="31"/>
        <v>0</v>
      </c>
      <c r="DF29" s="118">
        <f t="shared" si="32"/>
        <v>37408</v>
      </c>
      <c r="DG29" s="142">
        <f t="shared" si="33"/>
        <v>0</v>
      </c>
      <c r="DH29" s="142">
        <f t="shared" si="34"/>
        <v>0</v>
      </c>
      <c r="DI29" s="142">
        <f t="shared" si="111"/>
        <v>0</v>
      </c>
      <c r="DJ29"/>
      <c r="DK29" s="118">
        <f t="shared" si="36"/>
        <v>37408</v>
      </c>
      <c r="DL29" s="142">
        <f t="shared" si="37"/>
        <v>0</v>
      </c>
      <c r="DM29" s="142">
        <f t="shared" si="38"/>
        <v>0</v>
      </c>
      <c r="DN29" s="142">
        <f t="shared" si="39"/>
        <v>0</v>
      </c>
      <c r="DP29" s="118">
        <f t="shared" si="40"/>
        <v>37408</v>
      </c>
      <c r="DQ29" s="142">
        <f t="shared" si="41"/>
        <v>0</v>
      </c>
      <c r="DR29" s="142">
        <f t="shared" si="41"/>
        <v>0</v>
      </c>
      <c r="DS29" s="142">
        <f t="shared" si="41"/>
        <v>0</v>
      </c>
      <c r="DT29" s="142">
        <f t="shared" si="41"/>
        <v>0</v>
      </c>
      <c r="DU29" s="142">
        <f t="shared" si="41"/>
        <v>0</v>
      </c>
      <c r="DV29" s="142">
        <f t="shared" si="42"/>
        <v>0</v>
      </c>
      <c r="DW29" s="142">
        <f t="shared" si="112"/>
        <v>0</v>
      </c>
      <c r="DX29"/>
      <c r="DY29" s="118">
        <f t="shared" si="44"/>
        <v>37408</v>
      </c>
      <c r="DZ29" s="142">
        <f t="shared" si="45"/>
        <v>0</v>
      </c>
      <c r="EA29" s="142">
        <f t="shared" si="46"/>
        <v>0</v>
      </c>
      <c r="EB29" s="142">
        <f t="shared" si="113"/>
        <v>0</v>
      </c>
      <c r="EC29" s="142"/>
      <c r="ED29" s="118">
        <f t="shared" si="48"/>
        <v>37408</v>
      </c>
      <c r="EE29" s="142">
        <f t="shared" si="49"/>
        <v>0</v>
      </c>
      <c r="EF29" s="142">
        <f t="shared" si="49"/>
        <v>0</v>
      </c>
      <c r="EG29" s="142">
        <f t="shared" si="50"/>
        <v>0</v>
      </c>
      <c r="EH29" s="142">
        <f t="shared" si="107"/>
        <v>0</v>
      </c>
      <c r="EI29" s="142"/>
      <c r="EJ29" s="118">
        <f t="shared" si="52"/>
        <v>37408</v>
      </c>
      <c r="EK29" s="142">
        <f t="shared" si="53"/>
        <v>0</v>
      </c>
      <c r="EL29" s="142">
        <f t="shared" si="54"/>
        <v>0</v>
      </c>
      <c r="EM29" s="142">
        <f t="shared" si="54"/>
        <v>0</v>
      </c>
      <c r="EN29" s="142">
        <f t="shared" si="54"/>
        <v>0</v>
      </c>
      <c r="EO29" s="142">
        <f t="shared" si="114"/>
        <v>0</v>
      </c>
      <c r="EP29"/>
      <c r="EQ29" s="118">
        <f t="shared" si="56"/>
        <v>37408</v>
      </c>
      <c r="ER29" s="142">
        <f t="shared" si="57"/>
        <v>0</v>
      </c>
      <c r="ES29" s="142">
        <f t="shared" si="58"/>
        <v>0</v>
      </c>
      <c r="ET29" s="142">
        <f>SUM(ER29:ES29)</f>
        <v>0</v>
      </c>
      <c r="EU29"/>
      <c r="EV29" s="118">
        <f t="shared" si="60"/>
        <v>37408</v>
      </c>
      <c r="EW29" s="142">
        <f t="shared" si="61"/>
        <v>0</v>
      </c>
      <c r="EX29" s="142">
        <f t="shared" si="62"/>
        <v>0</v>
      </c>
      <c r="EY29" s="142">
        <f>SUM(EW29:EX29)</f>
        <v>0</v>
      </c>
      <c r="EZ29" s="142"/>
      <c r="FA29" s="118">
        <f t="shared" si="64"/>
        <v>37408</v>
      </c>
      <c r="FB29" s="142">
        <f t="shared" si="65"/>
        <v>0</v>
      </c>
      <c r="FC29" s="142">
        <f t="shared" si="65"/>
        <v>0</v>
      </c>
      <c r="FD29" s="142">
        <f t="shared" si="66"/>
        <v>0</v>
      </c>
      <c r="FE29" s="142">
        <f t="shared" si="115"/>
        <v>0</v>
      </c>
      <c r="FF29"/>
      <c r="FG29" s="118">
        <f t="shared" si="68"/>
        <v>37408</v>
      </c>
      <c r="FH29" s="142">
        <f t="shared" si="69"/>
        <v>0</v>
      </c>
      <c r="FI29" s="142">
        <f t="shared" si="69"/>
        <v>0</v>
      </c>
      <c r="FJ29" s="142">
        <f t="shared" si="70"/>
        <v>0</v>
      </c>
      <c r="FK29" s="142">
        <f t="shared" si="116"/>
        <v>0</v>
      </c>
      <c r="FL29"/>
      <c r="FM29" s="118">
        <f t="shared" si="72"/>
        <v>37408</v>
      </c>
      <c r="FN29" s="142">
        <f t="shared" si="73"/>
        <v>0</v>
      </c>
      <c r="FO29" s="142">
        <f t="shared" si="74"/>
        <v>0</v>
      </c>
      <c r="FP29" s="142">
        <f t="shared" si="117"/>
        <v>0</v>
      </c>
      <c r="FR29" s="118">
        <f t="shared" si="76"/>
        <v>37408</v>
      </c>
      <c r="FS29" s="142">
        <f t="shared" si="77"/>
        <v>0</v>
      </c>
      <c r="FT29" s="142">
        <f t="shared" si="77"/>
        <v>0</v>
      </c>
      <c r="FU29" s="142">
        <f t="shared" si="78"/>
        <v>0</v>
      </c>
      <c r="FV29"/>
      <c r="FW29" s="118">
        <f t="shared" si="79"/>
        <v>37408</v>
      </c>
      <c r="FX29" s="142">
        <f t="shared" si="80"/>
        <v>0</v>
      </c>
      <c r="FY29" s="142">
        <f t="shared" si="81"/>
        <v>0</v>
      </c>
      <c r="FZ29" s="142">
        <f t="shared" si="118"/>
        <v>0</v>
      </c>
      <c r="GA29"/>
      <c r="GB29" s="118">
        <f t="shared" si="83"/>
        <v>37408</v>
      </c>
      <c r="GC29" s="142">
        <f t="shared" si="84"/>
        <v>0</v>
      </c>
      <c r="GD29" s="142">
        <f t="shared" si="85"/>
        <v>0</v>
      </c>
      <c r="GE29" s="142">
        <f t="shared" si="119"/>
        <v>0</v>
      </c>
      <c r="GF29"/>
      <c r="GG29" s="118">
        <f t="shared" si="87"/>
        <v>37408</v>
      </c>
      <c r="GH29" s="142">
        <f t="shared" si="88"/>
        <v>0</v>
      </c>
      <c r="GI29" s="142">
        <f t="shared" si="88"/>
        <v>0</v>
      </c>
      <c r="GJ29" s="142">
        <f t="shared" si="89"/>
        <v>0</v>
      </c>
      <c r="GL29" s="118">
        <f t="shared" si="90"/>
        <v>37408</v>
      </c>
      <c r="GM29" s="142">
        <f t="shared" si="91"/>
        <v>0</v>
      </c>
      <c r="GN29" s="142">
        <f t="shared" si="91"/>
        <v>0</v>
      </c>
      <c r="GO29" s="142">
        <f t="shared" si="92"/>
        <v>0</v>
      </c>
      <c r="GQ29" s="585"/>
      <c r="GR29" s="583"/>
      <c r="GS29" s="332"/>
      <c r="GU29"/>
    </row>
    <row r="30" spans="1:203" ht="15" customHeight="1">
      <c r="A30" s="329">
        <v>37438</v>
      </c>
      <c r="B30" s="144">
        <f>'p1'!F39</f>
        <v>0</v>
      </c>
      <c r="C30" s="145">
        <f>+'p1'!C39</f>
        <v>0</v>
      </c>
      <c r="D30" s="193">
        <f>'Transport Pos'!C26</f>
        <v>0</v>
      </c>
      <c r="E30" s="145">
        <f>'p1'!K39+EH30+'Transport Pos'!D26</f>
        <v>0</v>
      </c>
      <c r="F30" s="145">
        <f>'p1'!E39+CS30</f>
        <v>47.87</v>
      </c>
      <c r="G30" s="145">
        <f>'p1'!H39+'p1'!J39+DD30+'Spread Opt'!D30+'Transport Pos'!E26</f>
        <v>13.549999999999999</v>
      </c>
      <c r="H30" s="145">
        <f>'p1'!D39+DW30</f>
        <v>-0.03</v>
      </c>
      <c r="I30" s="145">
        <f>'p1'!I39+'p1'!AG39+DI30+'Spread Opt'!C30</f>
        <v>-87.03</v>
      </c>
      <c r="J30" s="145">
        <f>'p1'!M39+DL30</f>
        <v>-29.62</v>
      </c>
      <c r="K30" s="145">
        <f>'p1'!L39+'p1'!G39+EB30</f>
        <v>0</v>
      </c>
      <c r="L30" s="146">
        <f t="shared" si="105"/>
        <v>-55.260000000000005</v>
      </c>
      <c r="M30" s="14"/>
      <c r="N30" s="144">
        <f>'p1'!O39+ET30</f>
        <v>0</v>
      </c>
      <c r="O30" s="145">
        <f>'p1'!N39+EO30</f>
        <v>0</v>
      </c>
      <c r="P30" s="145">
        <f>'p1'!P39+EY30</f>
        <v>-35.229999999999997</v>
      </c>
      <c r="Q30" s="145">
        <f>'p1'!Z39</f>
        <v>0</v>
      </c>
      <c r="R30" s="145">
        <f>'p1'!X39</f>
        <v>0</v>
      </c>
      <c r="S30" s="145">
        <f>'p1'!Y39+FE30</f>
        <v>13.55</v>
      </c>
      <c r="T30" s="145">
        <f>'p1'!AB39+FK30+'Transport Pos'!B26</f>
        <v>54.2</v>
      </c>
      <c r="U30" s="145"/>
      <c r="V30" s="145">
        <f>'p1'!W39+FP30</f>
        <v>0</v>
      </c>
      <c r="W30" s="145">
        <f>'p1'!R39+FZ30</f>
        <v>0</v>
      </c>
      <c r="X30" s="145">
        <f>'p1'!S39+FU30</f>
        <v>0</v>
      </c>
      <c r="Y30" s="145"/>
      <c r="Z30" s="145"/>
      <c r="AA30" s="145"/>
      <c r="AB30" s="145"/>
      <c r="AC30" s="145"/>
      <c r="AD30" s="193"/>
      <c r="AE30" s="332">
        <f t="shared" si="106"/>
        <v>32.52000000000001</v>
      </c>
      <c r="AF30" s="14"/>
      <c r="AG30" s="146">
        <f>GO30+'p1'!B39</f>
        <v>0</v>
      </c>
      <c r="AH30" s="191"/>
      <c r="AI30" s="146">
        <f>'p1'!AA39+BQ30+'Spread Opt'!E30+'Transport Pos'!G26</f>
        <v>0</v>
      </c>
      <c r="AJ30" s="14"/>
      <c r="AK30" s="143">
        <v>37438</v>
      </c>
      <c r="AL30" s="198"/>
      <c r="AM30" s="189">
        <f t="shared" si="4"/>
        <v>0</v>
      </c>
      <c r="AN30" s="513">
        <f>SUM(AM27:AM33)</f>
        <v>0</v>
      </c>
      <c r="AO30" s="189">
        <f t="shared" si="5"/>
        <v>47.87</v>
      </c>
      <c r="AP30" s="513">
        <f>SUM(AO27:AO33)</f>
        <v>329.83000000000004</v>
      </c>
      <c r="AQ30" s="508">
        <f t="shared" si="6"/>
        <v>13.52</v>
      </c>
      <c r="AR30" s="513">
        <f>SUM(AQ27:AQ33)</f>
        <v>93.309999999999988</v>
      </c>
      <c r="AS30" s="510">
        <f t="shared" si="7"/>
        <v>-116.65</v>
      </c>
      <c r="AT30" s="513">
        <f>SUM(AS27:AS33)</f>
        <v>-805.18999999999994</v>
      </c>
      <c r="AU30" s="189">
        <f t="shared" si="8"/>
        <v>-35.229999999999997</v>
      </c>
      <c r="AV30" s="513">
        <f>SUM(AU27:AU33)</f>
        <v>-243.17000000000002</v>
      </c>
      <c r="AW30" s="189">
        <f t="shared" si="9"/>
        <v>-90.490000000000009</v>
      </c>
      <c r="AX30" s="513">
        <f>SUM(AW27:AW33)</f>
        <v>-625.22</v>
      </c>
      <c r="AY30"/>
      <c r="AZ30" s="217"/>
      <c r="BA30" s="204">
        <f t="shared" si="10"/>
        <v>13.55</v>
      </c>
      <c r="BB30" s="205">
        <f>SUM(BA27:BA33)</f>
        <v>93.53</v>
      </c>
      <c r="BC30" s="204">
        <f t="shared" si="11"/>
        <v>54.2</v>
      </c>
      <c r="BD30" s="205">
        <f>SUM(BC27:BC33)</f>
        <v>374.12</v>
      </c>
      <c r="BE30" s="204">
        <f t="shared" si="12"/>
        <v>0</v>
      </c>
      <c r="BF30" s="205">
        <f>SUM(BE27:BE33)</f>
        <v>0</v>
      </c>
      <c r="BG30" s="204">
        <f t="shared" si="94"/>
        <v>0</v>
      </c>
      <c r="BH30" s="219">
        <f>SUM(BG27:BG33)</f>
        <v>0</v>
      </c>
      <c r="BI30" s="248"/>
      <c r="BJ30" s="308"/>
      <c r="BK30" s="305">
        <f t="shared" si="95"/>
        <v>-22.739999999999995</v>
      </c>
      <c r="BL30" s="527">
        <f>SUM(BK27:BK33)</f>
        <v>-157.57</v>
      </c>
      <c r="BM30" s="129"/>
      <c r="BN30" s="14"/>
      <c r="BO30" s="14"/>
      <c r="BP30" s="140">
        <f t="shared" si="14"/>
        <v>37438</v>
      </c>
      <c r="BQ30" s="141">
        <f t="shared" si="15"/>
        <v>0</v>
      </c>
      <c r="BR30" s="141"/>
      <c r="BS30" s="141"/>
      <c r="BT30" s="141"/>
      <c r="BU30" s="141"/>
      <c r="BV30" s="141"/>
      <c r="BW30" s="141"/>
      <c r="BY30" s="209">
        <f>'m1'!BL32</f>
        <v>0.87433790820049573</v>
      </c>
      <c r="BZ30" s="211">
        <f t="shared" si="110"/>
        <v>0</v>
      </c>
      <c r="CA30" s="142"/>
      <c r="CB30" s="142">
        <f t="shared" si="17"/>
        <v>0</v>
      </c>
      <c r="CC30"/>
      <c r="CD30" s="118">
        <f t="shared" si="18"/>
        <v>37438</v>
      </c>
      <c r="CE30" s="142">
        <f t="shared" si="19"/>
        <v>0</v>
      </c>
      <c r="CF30" s="142">
        <f t="shared" si="20"/>
        <v>0</v>
      </c>
      <c r="CG30" s="142">
        <f t="shared" si="21"/>
        <v>0</v>
      </c>
      <c r="CH30" s="142">
        <f t="shared" si="21"/>
        <v>0</v>
      </c>
      <c r="CI30" s="142">
        <f t="shared" si="21"/>
        <v>0</v>
      </c>
      <c r="CJ30" s="142">
        <f t="shared" si="21"/>
        <v>0</v>
      </c>
      <c r="CK30" s="142">
        <f t="shared" si="21"/>
        <v>0</v>
      </c>
      <c r="CL30" s="142">
        <f t="shared" si="21"/>
        <v>0</v>
      </c>
      <c r="CM30" s="142">
        <f t="shared" si="21"/>
        <v>0</v>
      </c>
      <c r="CN30" s="142">
        <f t="shared" si="21"/>
        <v>0</v>
      </c>
      <c r="CO30" s="142">
        <f t="shared" si="21"/>
        <v>0</v>
      </c>
      <c r="CP30" s="142">
        <f t="shared" si="22"/>
        <v>0</v>
      </c>
      <c r="CQ30" s="142">
        <f t="shared" si="23"/>
        <v>0</v>
      </c>
      <c r="CR30" s="142">
        <f t="shared" si="24"/>
        <v>0</v>
      </c>
      <c r="CS30" s="142">
        <f t="shared" si="25"/>
        <v>0</v>
      </c>
      <c r="CT30"/>
      <c r="CU30" s="118">
        <f t="shared" si="26"/>
        <v>37438</v>
      </c>
      <c r="CV30" s="142">
        <f t="shared" si="27"/>
        <v>0</v>
      </c>
      <c r="CW30" s="142">
        <f t="shared" si="27"/>
        <v>0</v>
      </c>
      <c r="CX30" s="142">
        <f t="shared" si="28"/>
        <v>0</v>
      </c>
      <c r="CY30" s="142">
        <f t="shared" si="28"/>
        <v>0</v>
      </c>
      <c r="CZ30" s="142">
        <f t="shared" si="28"/>
        <v>0</v>
      </c>
      <c r="DA30" s="142">
        <f t="shared" si="29"/>
        <v>0</v>
      </c>
      <c r="DB30" s="142">
        <f t="shared" si="29"/>
        <v>0</v>
      </c>
      <c r="DC30" s="142">
        <f t="shared" si="30"/>
        <v>0</v>
      </c>
      <c r="DD30" s="142">
        <f t="shared" si="31"/>
        <v>0</v>
      </c>
      <c r="DF30" s="118">
        <f t="shared" si="32"/>
        <v>37438</v>
      </c>
      <c r="DG30" s="142">
        <f t="shared" si="33"/>
        <v>0</v>
      </c>
      <c r="DH30" s="142">
        <f t="shared" si="34"/>
        <v>0</v>
      </c>
      <c r="DI30" s="142">
        <f t="shared" si="111"/>
        <v>0</v>
      </c>
      <c r="DJ30"/>
      <c r="DK30" s="118">
        <f t="shared" si="36"/>
        <v>37438</v>
      </c>
      <c r="DL30" s="142">
        <f t="shared" si="37"/>
        <v>0</v>
      </c>
      <c r="DM30" s="142">
        <f t="shared" si="38"/>
        <v>0</v>
      </c>
      <c r="DN30" s="142">
        <f t="shared" si="39"/>
        <v>0</v>
      </c>
      <c r="DP30" s="118">
        <f t="shared" si="40"/>
        <v>37438</v>
      </c>
      <c r="DQ30" s="142">
        <f t="shared" si="41"/>
        <v>0</v>
      </c>
      <c r="DR30" s="142">
        <f t="shared" si="41"/>
        <v>0</v>
      </c>
      <c r="DS30" s="142">
        <f t="shared" si="41"/>
        <v>0</v>
      </c>
      <c r="DT30" s="142">
        <f t="shared" si="41"/>
        <v>0</v>
      </c>
      <c r="DU30" s="142">
        <f t="shared" si="41"/>
        <v>0</v>
      </c>
      <c r="DV30" s="142">
        <f t="shared" si="42"/>
        <v>0</v>
      </c>
      <c r="DW30" s="142">
        <f t="shared" si="112"/>
        <v>0</v>
      </c>
      <c r="DX30"/>
      <c r="DY30" s="118">
        <f t="shared" si="44"/>
        <v>37438</v>
      </c>
      <c r="DZ30" s="142">
        <f t="shared" si="45"/>
        <v>0</v>
      </c>
      <c r="EA30" s="142">
        <f t="shared" si="46"/>
        <v>0</v>
      </c>
      <c r="EB30" s="142">
        <f t="shared" si="113"/>
        <v>0</v>
      </c>
      <c r="EC30" s="142"/>
      <c r="ED30" s="118">
        <f t="shared" si="48"/>
        <v>37438</v>
      </c>
      <c r="EE30" s="142">
        <f t="shared" si="49"/>
        <v>0</v>
      </c>
      <c r="EF30" s="142">
        <f t="shared" si="49"/>
        <v>0</v>
      </c>
      <c r="EG30" s="142">
        <f t="shared" si="50"/>
        <v>0</v>
      </c>
      <c r="EH30" s="142">
        <f>SUM(EE30:EG30)</f>
        <v>0</v>
      </c>
      <c r="EI30" s="142"/>
      <c r="EJ30" s="118">
        <f t="shared" si="52"/>
        <v>37438</v>
      </c>
      <c r="EK30" s="142">
        <f t="shared" si="53"/>
        <v>0</v>
      </c>
      <c r="EL30" s="142">
        <f t="shared" si="54"/>
        <v>0</v>
      </c>
      <c r="EM30" s="142">
        <f t="shared" si="54"/>
        <v>0</v>
      </c>
      <c r="EN30" s="142">
        <f t="shared" si="54"/>
        <v>0</v>
      </c>
      <c r="EO30" s="142">
        <f t="shared" si="114"/>
        <v>0</v>
      </c>
      <c r="EP30"/>
      <c r="EQ30" s="118">
        <f t="shared" si="56"/>
        <v>37438</v>
      </c>
      <c r="ER30" s="142">
        <f t="shared" si="57"/>
        <v>0</v>
      </c>
      <c r="ES30" s="142">
        <f t="shared" si="58"/>
        <v>0</v>
      </c>
      <c r="ET30" s="142">
        <f>SUM(ER30:ES30)</f>
        <v>0</v>
      </c>
      <c r="EU30"/>
      <c r="EV30" s="118">
        <f t="shared" si="60"/>
        <v>37438</v>
      </c>
      <c r="EW30" s="142">
        <f t="shared" si="61"/>
        <v>0</v>
      </c>
      <c r="EX30" s="142">
        <f t="shared" si="62"/>
        <v>0</v>
      </c>
      <c r="EY30" s="142">
        <f>SUM(EW30:EX30)</f>
        <v>0</v>
      </c>
      <c r="EZ30" s="142"/>
      <c r="FA30" s="118">
        <f t="shared" si="64"/>
        <v>37438</v>
      </c>
      <c r="FB30" s="142">
        <f t="shared" si="65"/>
        <v>0</v>
      </c>
      <c r="FC30" s="142">
        <f t="shared" si="65"/>
        <v>0</v>
      </c>
      <c r="FD30" s="142">
        <f t="shared" si="66"/>
        <v>0</v>
      </c>
      <c r="FE30" s="142">
        <f t="shared" si="115"/>
        <v>0</v>
      </c>
      <c r="FF30"/>
      <c r="FG30" s="118">
        <f t="shared" si="68"/>
        <v>37438</v>
      </c>
      <c r="FH30" s="142">
        <f t="shared" si="69"/>
        <v>0</v>
      </c>
      <c r="FI30" s="142">
        <f t="shared" si="69"/>
        <v>0</v>
      </c>
      <c r="FJ30" s="142">
        <f t="shared" si="70"/>
        <v>0</v>
      </c>
      <c r="FK30" s="142">
        <f t="shared" si="116"/>
        <v>0</v>
      </c>
      <c r="FL30"/>
      <c r="FM30" s="118">
        <f t="shared" si="72"/>
        <v>37438</v>
      </c>
      <c r="FN30" s="142">
        <f t="shared" si="73"/>
        <v>0</v>
      </c>
      <c r="FO30" s="142">
        <f t="shared" si="74"/>
        <v>0</v>
      </c>
      <c r="FP30" s="142">
        <f t="shared" si="117"/>
        <v>0</v>
      </c>
      <c r="FR30" s="118">
        <f t="shared" si="76"/>
        <v>37438</v>
      </c>
      <c r="FS30" s="142">
        <f t="shared" si="77"/>
        <v>0</v>
      </c>
      <c r="FT30" s="142">
        <f t="shared" si="77"/>
        <v>0</v>
      </c>
      <c r="FU30" s="142">
        <f t="shared" si="78"/>
        <v>0</v>
      </c>
      <c r="FV30"/>
      <c r="FW30" s="118">
        <f t="shared" si="79"/>
        <v>37438</v>
      </c>
      <c r="FX30" s="142">
        <f t="shared" si="80"/>
        <v>0</v>
      </c>
      <c r="FY30" s="142">
        <f t="shared" si="81"/>
        <v>0</v>
      </c>
      <c r="FZ30" s="142">
        <f t="shared" si="118"/>
        <v>0</v>
      </c>
      <c r="GA30"/>
      <c r="GB30" s="118">
        <f t="shared" si="83"/>
        <v>37438</v>
      </c>
      <c r="GC30" s="142">
        <f t="shared" si="84"/>
        <v>0</v>
      </c>
      <c r="GD30" s="142">
        <f t="shared" si="85"/>
        <v>0</v>
      </c>
      <c r="GE30" s="142">
        <f t="shared" si="119"/>
        <v>0</v>
      </c>
      <c r="GF30"/>
      <c r="GG30" s="118">
        <f t="shared" si="87"/>
        <v>37438</v>
      </c>
      <c r="GH30" s="142">
        <f t="shared" si="88"/>
        <v>0</v>
      </c>
      <c r="GI30" s="142">
        <f t="shared" si="88"/>
        <v>0</v>
      </c>
      <c r="GJ30" s="142">
        <f t="shared" si="89"/>
        <v>0</v>
      </c>
      <c r="GL30" s="118">
        <f t="shared" si="90"/>
        <v>37438</v>
      </c>
      <c r="GM30" s="142">
        <f t="shared" si="91"/>
        <v>0</v>
      </c>
      <c r="GN30" s="142">
        <f t="shared" si="91"/>
        <v>0</v>
      </c>
      <c r="GO30" s="142">
        <f t="shared" si="92"/>
        <v>0</v>
      </c>
      <c r="GQ30" s="585"/>
      <c r="GR30" s="583"/>
      <c r="GS30" s="332"/>
      <c r="GU30"/>
    </row>
    <row r="31" spans="1:203" ht="15" customHeight="1">
      <c r="A31" s="329">
        <v>37469</v>
      </c>
      <c r="B31" s="144">
        <f>'p1'!F40</f>
        <v>0</v>
      </c>
      <c r="C31" s="145">
        <f>+'p1'!C40</f>
        <v>0</v>
      </c>
      <c r="D31" s="193">
        <f>'Transport Pos'!C27</f>
        <v>0</v>
      </c>
      <c r="E31" s="145">
        <f>'p1'!K40+EH31+'Transport Pos'!D27</f>
        <v>0</v>
      </c>
      <c r="F31" s="145">
        <f>'p1'!E40+CS31</f>
        <v>47.59</v>
      </c>
      <c r="G31" s="145">
        <f>'p1'!H40+'p1'!J40+DD31+'Spread Opt'!D31+'Transport Pos'!E27</f>
        <v>13.47</v>
      </c>
      <c r="H31" s="145">
        <f>'p1'!D40+DW31</f>
        <v>0</v>
      </c>
      <c r="I31" s="145">
        <f>'p1'!I40+'p1'!AG40+DI31+'Spread Opt'!C31</f>
        <v>-86.51</v>
      </c>
      <c r="J31" s="145">
        <f>'p1'!M40+DL31</f>
        <v>-29.44</v>
      </c>
      <c r="K31" s="145">
        <f>'p1'!L40+'p1'!G40+EB31</f>
        <v>0</v>
      </c>
      <c r="L31" s="146">
        <f t="shared" si="105"/>
        <v>-54.89</v>
      </c>
      <c r="M31" s="14"/>
      <c r="N31" s="144">
        <f>'p1'!O40+ET31</f>
        <v>0</v>
      </c>
      <c r="O31" s="145">
        <f>'p1'!N40+EO31</f>
        <v>0</v>
      </c>
      <c r="P31" s="145">
        <f>'p1'!P40+EY31</f>
        <v>-35.020000000000003</v>
      </c>
      <c r="Q31" s="145">
        <f>'p1'!Z40</f>
        <v>0</v>
      </c>
      <c r="R31" s="145">
        <f>'p1'!X40</f>
        <v>0</v>
      </c>
      <c r="S31" s="145">
        <f>'p1'!Y40+FE31</f>
        <v>13.47</v>
      </c>
      <c r="T31" s="145">
        <f>'p1'!AB40+FK31+'Transport Pos'!B27</f>
        <v>53.88</v>
      </c>
      <c r="U31" s="145"/>
      <c r="V31" s="145">
        <f>'p1'!W40+FP31</f>
        <v>0</v>
      </c>
      <c r="W31" s="145">
        <f>'p1'!R40+FZ31</f>
        <v>0</v>
      </c>
      <c r="X31" s="145">
        <f>'p1'!S40+FU31</f>
        <v>0</v>
      </c>
      <c r="Y31" s="145"/>
      <c r="Z31" s="145"/>
      <c r="AA31" s="145"/>
      <c r="AB31" s="145"/>
      <c r="AC31" s="145"/>
      <c r="AD31" s="193"/>
      <c r="AE31" s="332">
        <f t="shared" si="106"/>
        <v>32.33</v>
      </c>
      <c r="AF31" s="14"/>
      <c r="AG31" s="146">
        <f>GO31+'p1'!B40</f>
        <v>0</v>
      </c>
      <c r="AH31" s="191"/>
      <c r="AI31" s="146">
        <f>'p1'!AA40+BQ31+'Spread Opt'!E31+'Transport Pos'!G27</f>
        <v>0</v>
      </c>
      <c r="AJ31" s="14"/>
      <c r="AK31" s="143">
        <v>37469</v>
      </c>
      <c r="AL31" s="198"/>
      <c r="AM31" s="189">
        <f t="shared" si="4"/>
        <v>0</v>
      </c>
      <c r="AN31" s="334"/>
      <c r="AO31" s="189">
        <f t="shared" ref="AO31:AO62" si="120">E31+F31+O31</f>
        <v>47.59</v>
      </c>
      <c r="AP31" s="334"/>
      <c r="AQ31" s="508">
        <f t="shared" ref="AQ31:AQ62" si="121">+G31+H31+N31</f>
        <v>13.47</v>
      </c>
      <c r="AR31" s="334"/>
      <c r="AS31" s="510">
        <f t="shared" si="7"/>
        <v>-115.95</v>
      </c>
      <c r="AT31" s="334"/>
      <c r="AU31" s="189">
        <f t="shared" si="8"/>
        <v>-35.020000000000003</v>
      </c>
      <c r="AV31" s="334"/>
      <c r="AW31" s="189">
        <f t="shared" si="9"/>
        <v>-89.91</v>
      </c>
      <c r="AX31" s="334"/>
      <c r="AY31"/>
      <c r="AZ31" s="217"/>
      <c r="BA31" s="204">
        <f t="shared" si="10"/>
        <v>13.47</v>
      </c>
      <c r="BB31" s="202"/>
      <c r="BC31" s="204">
        <f t="shared" si="11"/>
        <v>53.88</v>
      </c>
      <c r="BD31" s="202"/>
      <c r="BE31" s="204">
        <f t="shared" si="12"/>
        <v>0</v>
      </c>
      <c r="BF31" s="202"/>
      <c r="BG31" s="204">
        <f t="shared" si="94"/>
        <v>0</v>
      </c>
      <c r="BH31" s="218"/>
      <c r="BI31" s="248"/>
      <c r="BJ31" s="308"/>
      <c r="BK31" s="305">
        <f t="shared" si="95"/>
        <v>-22.560000000000002</v>
      </c>
      <c r="BL31" s="525"/>
      <c r="BM31" s="129"/>
      <c r="BN31" s="14"/>
      <c r="BO31" s="14"/>
      <c r="BP31" s="140">
        <f t="shared" si="14"/>
        <v>37469</v>
      </c>
      <c r="BQ31" s="141">
        <f t="shared" si="15"/>
        <v>0</v>
      </c>
      <c r="BR31" s="141"/>
      <c r="BS31" s="141"/>
      <c r="BT31" s="141"/>
      <c r="BU31" s="141"/>
      <c r="BV31" s="141"/>
      <c r="BW31" s="141"/>
      <c r="BY31" s="209">
        <f>'m1'!BL33</f>
        <v>0.86917022213178197</v>
      </c>
      <c r="BZ31" s="211">
        <f t="shared" si="110"/>
        <v>0</v>
      </c>
      <c r="CA31" s="142"/>
      <c r="CB31" s="142">
        <f t="shared" si="17"/>
        <v>0</v>
      </c>
      <c r="CC31"/>
      <c r="CD31" s="118">
        <f t="shared" si="18"/>
        <v>37469</v>
      </c>
      <c r="CE31" s="142">
        <f t="shared" si="19"/>
        <v>0</v>
      </c>
      <c r="CF31" s="142">
        <f t="shared" si="20"/>
        <v>0</v>
      </c>
      <c r="CG31" s="142">
        <f t="shared" si="21"/>
        <v>0</v>
      </c>
      <c r="CH31" s="142">
        <f t="shared" si="21"/>
        <v>0</v>
      </c>
      <c r="CI31" s="142">
        <f t="shared" si="21"/>
        <v>0</v>
      </c>
      <c r="CJ31" s="142">
        <f t="shared" si="21"/>
        <v>0</v>
      </c>
      <c r="CK31" s="142">
        <f t="shared" si="21"/>
        <v>0</v>
      </c>
      <c r="CL31" s="142">
        <f t="shared" si="21"/>
        <v>0</v>
      </c>
      <c r="CM31" s="142">
        <f t="shared" si="21"/>
        <v>0</v>
      </c>
      <c r="CN31" s="142">
        <f t="shared" si="21"/>
        <v>0</v>
      </c>
      <c r="CO31" s="142">
        <f t="shared" si="21"/>
        <v>0</v>
      </c>
      <c r="CP31" s="142">
        <f t="shared" si="22"/>
        <v>0</v>
      </c>
      <c r="CQ31" s="142">
        <f t="shared" si="23"/>
        <v>0</v>
      </c>
      <c r="CR31" s="142">
        <f t="shared" si="24"/>
        <v>0</v>
      </c>
      <c r="CS31" s="142">
        <f t="shared" si="25"/>
        <v>0</v>
      </c>
      <c r="CT31"/>
      <c r="CU31" s="118">
        <f t="shared" si="26"/>
        <v>37469</v>
      </c>
      <c r="CV31" s="142">
        <f t="shared" si="27"/>
        <v>0</v>
      </c>
      <c r="CW31" s="142">
        <f t="shared" si="27"/>
        <v>0</v>
      </c>
      <c r="CX31" s="142">
        <f t="shared" si="28"/>
        <v>0</v>
      </c>
      <c r="CY31" s="142">
        <f t="shared" si="28"/>
        <v>0</v>
      </c>
      <c r="CZ31" s="142">
        <f t="shared" si="28"/>
        <v>0</v>
      </c>
      <c r="DA31" s="142">
        <f t="shared" si="29"/>
        <v>0</v>
      </c>
      <c r="DB31" s="142">
        <f t="shared" si="29"/>
        <v>0</v>
      </c>
      <c r="DC31" s="142">
        <f t="shared" si="30"/>
        <v>0</v>
      </c>
      <c r="DD31" s="142">
        <f t="shared" si="31"/>
        <v>0</v>
      </c>
      <c r="DF31" s="118">
        <f t="shared" si="32"/>
        <v>37469</v>
      </c>
      <c r="DG31" s="142">
        <f t="shared" si="33"/>
        <v>0</v>
      </c>
      <c r="DH31" s="142">
        <f t="shared" si="34"/>
        <v>0</v>
      </c>
      <c r="DI31" s="142">
        <f t="shared" si="111"/>
        <v>0</v>
      </c>
      <c r="DJ31"/>
      <c r="DK31" s="118">
        <f t="shared" si="36"/>
        <v>37469</v>
      </c>
      <c r="DL31" s="142">
        <f t="shared" si="37"/>
        <v>0</v>
      </c>
      <c r="DM31" s="142">
        <f t="shared" si="38"/>
        <v>0</v>
      </c>
      <c r="DN31" s="142">
        <f t="shared" si="39"/>
        <v>0</v>
      </c>
      <c r="DP31" s="118">
        <f t="shared" si="40"/>
        <v>37469</v>
      </c>
      <c r="DQ31" s="142">
        <f t="shared" si="41"/>
        <v>0</v>
      </c>
      <c r="DR31" s="142">
        <f t="shared" si="41"/>
        <v>0</v>
      </c>
      <c r="DS31" s="142">
        <f t="shared" si="41"/>
        <v>0</v>
      </c>
      <c r="DT31" s="142">
        <f t="shared" si="41"/>
        <v>0</v>
      </c>
      <c r="DU31" s="142">
        <f t="shared" si="41"/>
        <v>0</v>
      </c>
      <c r="DV31" s="142">
        <f t="shared" si="42"/>
        <v>0</v>
      </c>
      <c r="DW31" s="142">
        <f t="shared" si="112"/>
        <v>0</v>
      </c>
      <c r="DX31"/>
      <c r="DY31" s="118">
        <f t="shared" si="44"/>
        <v>37469</v>
      </c>
      <c r="DZ31" s="142">
        <f t="shared" si="45"/>
        <v>0</v>
      </c>
      <c r="EA31" s="142">
        <f t="shared" si="46"/>
        <v>0</v>
      </c>
      <c r="EB31" s="142">
        <f t="shared" si="113"/>
        <v>0</v>
      </c>
      <c r="EC31" s="142"/>
      <c r="ED31" s="118">
        <f t="shared" si="48"/>
        <v>37469</v>
      </c>
      <c r="EE31" s="142">
        <f t="shared" si="49"/>
        <v>0</v>
      </c>
      <c r="EF31" s="142">
        <f t="shared" si="49"/>
        <v>0</v>
      </c>
      <c r="EG31" s="142">
        <f t="shared" si="50"/>
        <v>0</v>
      </c>
      <c r="EH31" s="142">
        <f>SUM(EE31:EG31)</f>
        <v>0</v>
      </c>
      <c r="EI31" s="142"/>
      <c r="EJ31" s="118">
        <f t="shared" si="52"/>
        <v>37469</v>
      </c>
      <c r="EK31" s="142">
        <f t="shared" si="53"/>
        <v>0</v>
      </c>
      <c r="EL31" s="142">
        <f t="shared" si="54"/>
        <v>0</v>
      </c>
      <c r="EM31" s="142">
        <f t="shared" si="54"/>
        <v>0</v>
      </c>
      <c r="EN31" s="142">
        <f t="shared" si="54"/>
        <v>0</v>
      </c>
      <c r="EO31" s="142">
        <f t="shared" si="114"/>
        <v>0</v>
      </c>
      <c r="EP31"/>
      <c r="EQ31" s="118">
        <f t="shared" si="56"/>
        <v>37469</v>
      </c>
      <c r="ER31" s="142">
        <f t="shared" si="57"/>
        <v>0</v>
      </c>
      <c r="ES31" s="142">
        <f t="shared" si="58"/>
        <v>0</v>
      </c>
      <c r="ET31" s="142">
        <f>SUM(ER31:ES31)</f>
        <v>0</v>
      </c>
      <c r="EU31"/>
      <c r="EV31" s="118">
        <f t="shared" si="60"/>
        <v>37469</v>
      </c>
      <c r="EW31" s="142">
        <f t="shared" si="61"/>
        <v>0</v>
      </c>
      <c r="EX31" s="142">
        <f t="shared" si="62"/>
        <v>0</v>
      </c>
      <c r="EY31" s="142">
        <f>SUM(EW31:EX31)</f>
        <v>0</v>
      </c>
      <c r="EZ31" s="142"/>
      <c r="FA31" s="118">
        <f t="shared" si="64"/>
        <v>37469</v>
      </c>
      <c r="FB31" s="142">
        <f t="shared" si="65"/>
        <v>0</v>
      </c>
      <c r="FC31" s="142">
        <f t="shared" si="65"/>
        <v>0</v>
      </c>
      <c r="FD31" s="142">
        <f t="shared" si="66"/>
        <v>0</v>
      </c>
      <c r="FE31" s="142">
        <f t="shared" si="115"/>
        <v>0</v>
      </c>
      <c r="FF31"/>
      <c r="FG31" s="118">
        <f t="shared" si="68"/>
        <v>37469</v>
      </c>
      <c r="FH31" s="142">
        <f t="shared" si="69"/>
        <v>0</v>
      </c>
      <c r="FI31" s="142">
        <f t="shared" si="69"/>
        <v>0</v>
      </c>
      <c r="FJ31" s="142">
        <f t="shared" si="70"/>
        <v>0</v>
      </c>
      <c r="FK31" s="142">
        <f t="shared" si="116"/>
        <v>0</v>
      </c>
      <c r="FL31"/>
      <c r="FM31" s="118">
        <f t="shared" si="72"/>
        <v>37469</v>
      </c>
      <c r="FN31" s="142">
        <f t="shared" si="73"/>
        <v>0</v>
      </c>
      <c r="FO31" s="142">
        <f t="shared" si="74"/>
        <v>0</v>
      </c>
      <c r="FP31" s="142">
        <f t="shared" si="117"/>
        <v>0</v>
      </c>
      <c r="FR31" s="118">
        <f t="shared" si="76"/>
        <v>37469</v>
      </c>
      <c r="FS31" s="142">
        <f t="shared" si="77"/>
        <v>0</v>
      </c>
      <c r="FT31" s="142">
        <f t="shared" si="77"/>
        <v>0</v>
      </c>
      <c r="FU31" s="142">
        <f t="shared" si="78"/>
        <v>0</v>
      </c>
      <c r="FV31"/>
      <c r="FW31" s="118">
        <f t="shared" si="79"/>
        <v>37469</v>
      </c>
      <c r="FX31" s="142">
        <f t="shared" si="80"/>
        <v>0</v>
      </c>
      <c r="FY31" s="142">
        <f t="shared" si="81"/>
        <v>0</v>
      </c>
      <c r="FZ31" s="142">
        <f t="shared" si="118"/>
        <v>0</v>
      </c>
      <c r="GA31"/>
      <c r="GB31" s="118">
        <f t="shared" si="83"/>
        <v>37469</v>
      </c>
      <c r="GC31" s="142">
        <f t="shared" si="84"/>
        <v>0</v>
      </c>
      <c r="GD31" s="142">
        <f t="shared" si="85"/>
        <v>0</v>
      </c>
      <c r="GE31" s="142">
        <f t="shared" si="119"/>
        <v>0</v>
      </c>
      <c r="GF31"/>
      <c r="GG31" s="118">
        <f t="shared" si="87"/>
        <v>37469</v>
      </c>
      <c r="GH31" s="142">
        <f t="shared" si="88"/>
        <v>0</v>
      </c>
      <c r="GI31" s="142">
        <f t="shared" si="88"/>
        <v>0</v>
      </c>
      <c r="GJ31" s="142">
        <f t="shared" si="89"/>
        <v>0</v>
      </c>
      <c r="GL31" s="118">
        <f t="shared" si="90"/>
        <v>37469</v>
      </c>
      <c r="GM31" s="142">
        <f t="shared" si="91"/>
        <v>0</v>
      </c>
      <c r="GN31" s="142">
        <f t="shared" si="91"/>
        <v>0</v>
      </c>
      <c r="GO31" s="142">
        <f t="shared" si="92"/>
        <v>0</v>
      </c>
      <c r="GQ31" s="585"/>
      <c r="GR31" s="583"/>
      <c r="GS31" s="332"/>
      <c r="GU31"/>
    </row>
    <row r="32" spans="1:203" ht="15" customHeight="1">
      <c r="A32" s="329">
        <v>37500</v>
      </c>
      <c r="B32" s="144">
        <f>'p1'!F41</f>
        <v>0</v>
      </c>
      <c r="C32" s="145">
        <f>+'p1'!C41</f>
        <v>0</v>
      </c>
      <c r="D32" s="193">
        <f>'Transport Pos'!C28</f>
        <v>0</v>
      </c>
      <c r="E32" s="145">
        <f>'p1'!K41+EH32+'Transport Pos'!D28</f>
        <v>0</v>
      </c>
      <c r="F32" s="145">
        <f>'p1'!E41+CS32</f>
        <v>45.58</v>
      </c>
      <c r="G32" s="145">
        <f>'p1'!H41+'p1'!J41+DD32+'Spread Opt'!D32+'Transport Pos'!E28</f>
        <v>12.95</v>
      </c>
      <c r="H32" s="145">
        <f>'p1'!D41+DW32</f>
        <v>0</v>
      </c>
      <c r="I32" s="145">
        <f>'p1'!I41+'p1'!AG41+DI32+'Spread Opt'!C32</f>
        <v>-83.23</v>
      </c>
      <c r="J32" s="145">
        <f>'p1'!M41+DL32</f>
        <v>-28.32</v>
      </c>
      <c r="K32" s="145">
        <f>'p1'!L41+'p1'!G41+EB32</f>
        <v>0</v>
      </c>
      <c r="L32" s="146">
        <f t="shared" si="105"/>
        <v>-53.02</v>
      </c>
      <c r="M32" s="14"/>
      <c r="N32" s="144">
        <f>'p1'!O41+ET32</f>
        <v>0</v>
      </c>
      <c r="O32" s="145">
        <f>'p1'!N41+EO32</f>
        <v>0</v>
      </c>
      <c r="P32" s="145">
        <f>'p1'!P41+EY32</f>
        <v>-33.69</v>
      </c>
      <c r="Q32" s="145">
        <f>'p1'!Z41</f>
        <v>0</v>
      </c>
      <c r="R32" s="145">
        <f>'p1'!X41</f>
        <v>0</v>
      </c>
      <c r="S32" s="145">
        <f>'p1'!Y41+FE32</f>
        <v>12.96</v>
      </c>
      <c r="T32" s="145">
        <f>'p1'!AB41+FK32+'Transport Pos'!B28</f>
        <v>51.83</v>
      </c>
      <c r="U32" s="145"/>
      <c r="V32" s="145">
        <f>'p1'!W41+FP32</f>
        <v>0</v>
      </c>
      <c r="W32" s="145">
        <f>'p1'!R41+FZ32</f>
        <v>0</v>
      </c>
      <c r="X32" s="145">
        <f>'p1'!S41+FU32</f>
        <v>0</v>
      </c>
      <c r="Y32" s="145"/>
      <c r="Z32" s="145"/>
      <c r="AA32" s="145"/>
      <c r="AB32" s="145"/>
      <c r="AC32" s="145"/>
      <c r="AD32" s="193"/>
      <c r="AE32" s="332">
        <f t="shared" si="106"/>
        <v>31.1</v>
      </c>
      <c r="AF32" s="14"/>
      <c r="AG32" s="146">
        <f>GO32+'p1'!B41</f>
        <v>0</v>
      </c>
      <c r="AH32" s="191"/>
      <c r="AI32" s="146">
        <f>'p1'!AA41+BQ32+'Spread Opt'!E32+'Transport Pos'!G28</f>
        <v>0</v>
      </c>
      <c r="AJ32" s="14"/>
      <c r="AK32" s="143">
        <v>37500</v>
      </c>
      <c r="AL32" s="198"/>
      <c r="AM32" s="189">
        <f t="shared" si="4"/>
        <v>0</v>
      </c>
      <c r="AN32" s="334"/>
      <c r="AO32" s="189">
        <f t="shared" si="120"/>
        <v>45.58</v>
      </c>
      <c r="AP32" s="334"/>
      <c r="AQ32" s="508">
        <f t="shared" si="121"/>
        <v>12.95</v>
      </c>
      <c r="AR32" s="334"/>
      <c r="AS32" s="510">
        <f t="shared" si="7"/>
        <v>-111.55000000000001</v>
      </c>
      <c r="AT32" s="334"/>
      <c r="AU32" s="189">
        <f t="shared" si="8"/>
        <v>-33.69</v>
      </c>
      <c r="AV32" s="334"/>
      <c r="AW32" s="189">
        <f t="shared" si="9"/>
        <v>-86.710000000000008</v>
      </c>
      <c r="AX32" s="334"/>
      <c r="AY32"/>
      <c r="AZ32" s="217"/>
      <c r="BA32" s="204">
        <f t="shared" si="10"/>
        <v>12.96</v>
      </c>
      <c r="BB32" s="202"/>
      <c r="BC32" s="204">
        <f t="shared" si="11"/>
        <v>51.83</v>
      </c>
      <c r="BD32" s="202"/>
      <c r="BE32" s="204">
        <f t="shared" si="12"/>
        <v>0</v>
      </c>
      <c r="BF32" s="202"/>
      <c r="BG32" s="204">
        <f t="shared" si="94"/>
        <v>0</v>
      </c>
      <c r="BH32" s="218"/>
      <c r="BI32" s="248"/>
      <c r="BJ32" s="308"/>
      <c r="BK32" s="305">
        <f t="shared" si="95"/>
        <v>-21.92</v>
      </c>
      <c r="BL32" s="525"/>
      <c r="BM32" s="129"/>
      <c r="BN32" s="14"/>
      <c r="BO32" s="14"/>
      <c r="BP32" s="140">
        <f t="shared" si="14"/>
        <v>37500</v>
      </c>
      <c r="BQ32" s="141">
        <f t="shared" si="15"/>
        <v>0</v>
      </c>
      <c r="BR32" s="141"/>
      <c r="BS32" s="141"/>
      <c r="BT32" s="141"/>
      <c r="BU32" s="141"/>
      <c r="BV32" s="141"/>
      <c r="BW32" s="141"/>
      <c r="BY32" s="209">
        <f>'m1'!BL34</f>
        <v>0.86403079552008577</v>
      </c>
      <c r="BZ32" s="211">
        <f t="shared" si="110"/>
        <v>0</v>
      </c>
      <c r="CA32" s="142"/>
      <c r="CB32" s="142">
        <f t="shared" si="17"/>
        <v>0</v>
      </c>
      <c r="CC32"/>
      <c r="CD32" s="118">
        <f t="shared" si="18"/>
        <v>37500</v>
      </c>
      <c r="CE32" s="142">
        <f t="shared" si="19"/>
        <v>0</v>
      </c>
      <c r="CF32" s="142">
        <f t="shared" si="20"/>
        <v>0</v>
      </c>
      <c r="CG32" s="142">
        <f t="shared" si="21"/>
        <v>0</v>
      </c>
      <c r="CH32" s="142">
        <f t="shared" si="21"/>
        <v>0</v>
      </c>
      <c r="CI32" s="142">
        <f t="shared" si="21"/>
        <v>0</v>
      </c>
      <c r="CJ32" s="142">
        <f t="shared" si="21"/>
        <v>0</v>
      </c>
      <c r="CK32" s="142">
        <f t="shared" ref="CK32:CL34" si="122">IF(CK$2&lt;=$A32,IF(CK$3&gt;=$A32,(CK$4),0),0)*($A33-$A32)/10000*$BY32</f>
        <v>0</v>
      </c>
      <c r="CL32" s="142">
        <f t="shared" si="122"/>
        <v>0</v>
      </c>
      <c r="CM32" s="142">
        <f t="shared" si="21"/>
        <v>0</v>
      </c>
      <c r="CN32" s="142">
        <f t="shared" si="21"/>
        <v>0</v>
      </c>
      <c r="CO32" s="142">
        <f t="shared" si="21"/>
        <v>0</v>
      </c>
      <c r="CP32" s="142">
        <f t="shared" si="22"/>
        <v>0</v>
      </c>
      <c r="CQ32" s="142">
        <f t="shared" si="23"/>
        <v>0</v>
      </c>
      <c r="CR32" s="142">
        <f t="shared" si="24"/>
        <v>0</v>
      </c>
      <c r="CS32" s="142">
        <f t="shared" si="25"/>
        <v>0</v>
      </c>
      <c r="CT32"/>
      <c r="CU32" s="118">
        <f t="shared" si="26"/>
        <v>37500</v>
      </c>
      <c r="CV32" s="142">
        <f t="shared" si="27"/>
        <v>0</v>
      </c>
      <c r="CW32" s="142">
        <f t="shared" si="27"/>
        <v>0</v>
      </c>
      <c r="CX32" s="142">
        <f t="shared" si="28"/>
        <v>0</v>
      </c>
      <c r="CY32" s="142">
        <f t="shared" si="28"/>
        <v>0</v>
      </c>
      <c r="CZ32" s="142">
        <f t="shared" si="28"/>
        <v>0</v>
      </c>
      <c r="DA32" s="142">
        <f t="shared" si="29"/>
        <v>0</v>
      </c>
      <c r="DB32" s="142">
        <f t="shared" si="29"/>
        <v>0</v>
      </c>
      <c r="DC32" s="142">
        <f t="shared" si="30"/>
        <v>0</v>
      </c>
      <c r="DD32" s="142">
        <f t="shared" si="31"/>
        <v>0</v>
      </c>
      <c r="DF32" s="118">
        <f t="shared" si="32"/>
        <v>37500</v>
      </c>
      <c r="DG32" s="142">
        <f t="shared" si="33"/>
        <v>0</v>
      </c>
      <c r="DH32" s="142">
        <f t="shared" si="34"/>
        <v>0</v>
      </c>
      <c r="DI32" s="142">
        <f t="shared" si="111"/>
        <v>0</v>
      </c>
      <c r="DJ32"/>
      <c r="DK32" s="118">
        <f t="shared" si="36"/>
        <v>37500</v>
      </c>
      <c r="DL32" s="142">
        <f t="shared" si="37"/>
        <v>0</v>
      </c>
      <c r="DM32" s="142">
        <f t="shared" si="38"/>
        <v>0</v>
      </c>
      <c r="DN32" s="142">
        <f t="shared" si="39"/>
        <v>0</v>
      </c>
      <c r="DP32" s="118">
        <f t="shared" si="40"/>
        <v>37500</v>
      </c>
      <c r="DQ32" s="142">
        <f t="shared" si="41"/>
        <v>0</v>
      </c>
      <c r="DR32" s="142">
        <f t="shared" si="41"/>
        <v>0</v>
      </c>
      <c r="DS32" s="142">
        <f t="shared" si="41"/>
        <v>0</v>
      </c>
      <c r="DT32" s="142">
        <f t="shared" si="41"/>
        <v>0</v>
      </c>
      <c r="DU32" s="142">
        <f t="shared" si="41"/>
        <v>0</v>
      </c>
      <c r="DV32" s="142">
        <f t="shared" si="42"/>
        <v>0</v>
      </c>
      <c r="DW32" s="142">
        <f t="shared" si="112"/>
        <v>0</v>
      </c>
      <c r="DX32"/>
      <c r="DY32" s="118">
        <f t="shared" si="44"/>
        <v>37500</v>
      </c>
      <c r="DZ32" s="142">
        <f t="shared" si="45"/>
        <v>0</v>
      </c>
      <c r="EA32" s="142">
        <f t="shared" si="46"/>
        <v>0</v>
      </c>
      <c r="EB32" s="142">
        <f t="shared" si="113"/>
        <v>0</v>
      </c>
      <c r="EC32" s="142"/>
      <c r="ED32" s="118">
        <f t="shared" si="48"/>
        <v>37500</v>
      </c>
      <c r="EE32" s="142">
        <f t="shared" si="49"/>
        <v>0</v>
      </c>
      <c r="EF32" s="142">
        <f t="shared" si="49"/>
        <v>0</v>
      </c>
      <c r="EG32" s="142">
        <f t="shared" si="50"/>
        <v>0</v>
      </c>
      <c r="EH32" s="142">
        <f>SUM(EE32:EG32)</f>
        <v>0</v>
      </c>
      <c r="EI32" s="142"/>
      <c r="EJ32" s="118">
        <f t="shared" si="52"/>
        <v>37500</v>
      </c>
      <c r="EK32" s="142">
        <f t="shared" si="53"/>
        <v>0</v>
      </c>
      <c r="EL32" s="142">
        <f t="shared" si="54"/>
        <v>0</v>
      </c>
      <c r="EM32" s="142">
        <f t="shared" si="54"/>
        <v>0</v>
      </c>
      <c r="EN32" s="142">
        <f t="shared" si="54"/>
        <v>0</v>
      </c>
      <c r="EO32" s="142">
        <f t="shared" si="114"/>
        <v>0</v>
      </c>
      <c r="EP32"/>
      <c r="EQ32" s="118">
        <f t="shared" si="56"/>
        <v>37500</v>
      </c>
      <c r="ER32" s="142">
        <f t="shared" si="57"/>
        <v>0</v>
      </c>
      <c r="ES32" s="142">
        <f t="shared" si="58"/>
        <v>0</v>
      </c>
      <c r="ET32" s="142">
        <f>SUM(ER32:ES32)</f>
        <v>0</v>
      </c>
      <c r="EU32"/>
      <c r="EV32" s="118">
        <f t="shared" si="60"/>
        <v>37500</v>
      </c>
      <c r="EW32" s="142">
        <f t="shared" si="61"/>
        <v>0</v>
      </c>
      <c r="EX32" s="142">
        <f t="shared" si="62"/>
        <v>0</v>
      </c>
      <c r="EY32" s="142">
        <f>SUM(EW32:EX32)</f>
        <v>0</v>
      </c>
      <c r="EZ32" s="142"/>
      <c r="FA32" s="118">
        <f t="shared" si="64"/>
        <v>37500</v>
      </c>
      <c r="FB32" s="142">
        <f t="shared" si="65"/>
        <v>0</v>
      </c>
      <c r="FC32" s="142">
        <f t="shared" si="65"/>
        <v>0</v>
      </c>
      <c r="FD32" s="142">
        <f t="shared" si="66"/>
        <v>0</v>
      </c>
      <c r="FE32" s="142">
        <f t="shared" si="115"/>
        <v>0</v>
      </c>
      <c r="FF32"/>
      <c r="FG32" s="118">
        <f t="shared" si="68"/>
        <v>37500</v>
      </c>
      <c r="FH32" s="142">
        <f t="shared" si="69"/>
        <v>0</v>
      </c>
      <c r="FI32" s="142">
        <f t="shared" si="69"/>
        <v>0</v>
      </c>
      <c r="FJ32" s="142">
        <f t="shared" si="70"/>
        <v>0</v>
      </c>
      <c r="FK32" s="142">
        <f t="shared" si="116"/>
        <v>0</v>
      </c>
      <c r="FL32"/>
      <c r="FM32" s="118">
        <f t="shared" si="72"/>
        <v>37500</v>
      </c>
      <c r="FN32" s="142">
        <f t="shared" si="73"/>
        <v>0</v>
      </c>
      <c r="FO32" s="142">
        <f t="shared" si="74"/>
        <v>0</v>
      </c>
      <c r="FP32" s="142">
        <f t="shared" si="117"/>
        <v>0</v>
      </c>
      <c r="FR32" s="118">
        <f t="shared" si="76"/>
        <v>37500</v>
      </c>
      <c r="FS32" s="142">
        <f t="shared" si="77"/>
        <v>0</v>
      </c>
      <c r="FT32" s="142">
        <f t="shared" si="77"/>
        <v>0</v>
      </c>
      <c r="FU32" s="142">
        <f t="shared" si="78"/>
        <v>0</v>
      </c>
      <c r="FV32"/>
      <c r="FW32" s="118">
        <f t="shared" si="79"/>
        <v>37500</v>
      </c>
      <c r="FX32" s="142">
        <f t="shared" si="80"/>
        <v>0</v>
      </c>
      <c r="FY32" s="142">
        <f t="shared" si="81"/>
        <v>0</v>
      </c>
      <c r="FZ32" s="142">
        <f t="shared" si="118"/>
        <v>0</v>
      </c>
      <c r="GA32"/>
      <c r="GB32" s="118">
        <f t="shared" si="83"/>
        <v>37500</v>
      </c>
      <c r="GC32" s="142">
        <f t="shared" si="84"/>
        <v>0</v>
      </c>
      <c r="GD32" s="142">
        <f t="shared" si="85"/>
        <v>0</v>
      </c>
      <c r="GE32" s="142">
        <f t="shared" si="119"/>
        <v>0</v>
      </c>
      <c r="GF32"/>
      <c r="GG32" s="118">
        <f t="shared" si="87"/>
        <v>37500</v>
      </c>
      <c r="GH32" s="142">
        <f t="shared" si="88"/>
        <v>0</v>
      </c>
      <c r="GI32" s="142">
        <f t="shared" si="88"/>
        <v>0</v>
      </c>
      <c r="GJ32" s="142">
        <f t="shared" si="89"/>
        <v>0</v>
      </c>
      <c r="GL32" s="118">
        <f t="shared" si="90"/>
        <v>37500</v>
      </c>
      <c r="GM32" s="142">
        <f t="shared" si="91"/>
        <v>0</v>
      </c>
      <c r="GN32" s="142">
        <f t="shared" si="91"/>
        <v>0</v>
      </c>
      <c r="GO32" s="142">
        <f t="shared" si="92"/>
        <v>0</v>
      </c>
      <c r="GQ32" s="585"/>
      <c r="GR32" s="583"/>
      <c r="GS32" s="332"/>
      <c r="GU32"/>
    </row>
    <row r="33" spans="1:203" ht="15" customHeight="1">
      <c r="A33" s="330">
        <v>37530</v>
      </c>
      <c r="B33" s="148">
        <f>'p1'!F42</f>
        <v>0</v>
      </c>
      <c r="C33" s="149">
        <f>+'p1'!C42</f>
        <v>0</v>
      </c>
      <c r="D33" s="194">
        <f>'Transport Pos'!C29</f>
        <v>0</v>
      </c>
      <c r="E33" s="149">
        <f>'p1'!K42+EH33+'Transport Pos'!D29</f>
        <v>0</v>
      </c>
      <c r="F33" s="149">
        <f>'p1'!E42+CS33</f>
        <v>47.03</v>
      </c>
      <c r="G33" s="149">
        <f>'p1'!H42+'p1'!J42+DD33+'Spread Opt'!D33+'Transport Pos'!E29</f>
        <v>13.319999999999999</v>
      </c>
      <c r="H33" s="149">
        <f>'p1'!D42+DW33</f>
        <v>0</v>
      </c>
      <c r="I33" s="149">
        <f>'p1'!I42+'p1'!AG42+DI33+'Spread Opt'!C33</f>
        <v>-85.51</v>
      </c>
      <c r="J33" s="149">
        <f>'p1'!M42+DL33</f>
        <v>-29.1</v>
      </c>
      <c r="K33" s="149">
        <f>'p1'!L42+'p1'!G42+EB33</f>
        <v>0</v>
      </c>
      <c r="L33" s="150">
        <f t="shared" si="105"/>
        <v>-54.260000000000005</v>
      </c>
      <c r="M33" s="14"/>
      <c r="N33" s="148">
        <f>'p1'!O42+ET33</f>
        <v>0</v>
      </c>
      <c r="O33" s="149">
        <f>'p1'!N42+EO33</f>
        <v>0</v>
      </c>
      <c r="P33" s="149">
        <f>'p1'!P42+EY33</f>
        <v>-34.61</v>
      </c>
      <c r="Q33" s="149">
        <f>'p1'!Z42</f>
        <v>0</v>
      </c>
      <c r="R33" s="149">
        <f>'p1'!X42</f>
        <v>0</v>
      </c>
      <c r="S33" s="149">
        <f>'p1'!Y42+FE33</f>
        <v>13.31</v>
      </c>
      <c r="T33" s="149">
        <f>'p1'!AB42+FK33+'Transport Pos'!B29</f>
        <v>53.25</v>
      </c>
      <c r="U33" s="149"/>
      <c r="V33" s="149">
        <f>'p1'!W42+FP33</f>
        <v>0</v>
      </c>
      <c r="W33" s="149">
        <f>'p1'!R42+FZ33</f>
        <v>0</v>
      </c>
      <c r="X33" s="149">
        <f>'p1'!S42+FU33</f>
        <v>0</v>
      </c>
      <c r="Y33" s="149"/>
      <c r="Z33" s="149"/>
      <c r="AA33" s="149"/>
      <c r="AB33" s="149"/>
      <c r="AC33" s="149"/>
      <c r="AD33" s="194"/>
      <c r="AE33" s="333">
        <f t="shared" si="106"/>
        <v>31.950000000000003</v>
      </c>
      <c r="AF33" s="14"/>
      <c r="AG33" s="150">
        <f>GO33+'p1'!B42</f>
        <v>0</v>
      </c>
      <c r="AH33" s="191"/>
      <c r="AI33" s="150">
        <f>'p1'!AA42+BQ33+'Spread Opt'!E33+'Transport Pos'!G29</f>
        <v>0</v>
      </c>
      <c r="AJ33" s="14"/>
      <c r="AK33" s="147">
        <v>37530</v>
      </c>
      <c r="AL33" s="198"/>
      <c r="AM33" s="189">
        <f t="shared" si="4"/>
        <v>0</v>
      </c>
      <c r="AN33" s="334"/>
      <c r="AO33" s="189">
        <f t="shared" si="120"/>
        <v>47.03</v>
      </c>
      <c r="AP33" s="334"/>
      <c r="AQ33" s="508">
        <f t="shared" si="121"/>
        <v>13.319999999999999</v>
      </c>
      <c r="AR33" s="334"/>
      <c r="AS33" s="510">
        <f t="shared" si="7"/>
        <v>-114.61000000000001</v>
      </c>
      <c r="AT33" s="334"/>
      <c r="AU33" s="189">
        <f t="shared" si="8"/>
        <v>-34.61</v>
      </c>
      <c r="AV33" s="334"/>
      <c r="AW33" s="189">
        <f t="shared" si="9"/>
        <v>-88.87</v>
      </c>
      <c r="AX33" s="334"/>
      <c r="AY33"/>
      <c r="AZ33" s="217"/>
      <c r="BA33" s="206">
        <f t="shared" si="10"/>
        <v>13.31</v>
      </c>
      <c r="BB33" s="202"/>
      <c r="BC33" s="206">
        <f t="shared" si="11"/>
        <v>53.25</v>
      </c>
      <c r="BD33" s="202"/>
      <c r="BE33" s="206">
        <f t="shared" si="12"/>
        <v>0</v>
      </c>
      <c r="BF33" s="202"/>
      <c r="BG33" s="206">
        <f t="shared" si="94"/>
        <v>0</v>
      </c>
      <c r="BH33" s="218"/>
      <c r="BI33" s="248"/>
      <c r="BJ33" s="308"/>
      <c r="BK33" s="306">
        <f t="shared" si="95"/>
        <v>-22.310000000000002</v>
      </c>
      <c r="BL33" s="525"/>
      <c r="BM33" s="129"/>
      <c r="BN33" s="14"/>
      <c r="BO33" s="14"/>
      <c r="BP33" s="140">
        <f t="shared" si="14"/>
        <v>37530</v>
      </c>
      <c r="BQ33" s="141">
        <f t="shared" si="15"/>
        <v>0</v>
      </c>
      <c r="BR33" s="141"/>
      <c r="BS33" s="141"/>
      <c r="BT33" s="141"/>
      <c r="BU33" s="141"/>
      <c r="BV33" s="141"/>
      <c r="BW33" s="141"/>
      <c r="BY33" s="209">
        <f>'m1'!BL35</f>
        <v>0.85908889132770394</v>
      </c>
      <c r="BZ33" s="212">
        <f t="shared" si="110"/>
        <v>0</v>
      </c>
      <c r="CA33" s="142"/>
      <c r="CB33" s="142">
        <f t="shared" si="17"/>
        <v>0</v>
      </c>
      <c r="CC33"/>
      <c r="CD33" s="118">
        <f t="shared" si="18"/>
        <v>37530</v>
      </c>
      <c r="CE33" s="142">
        <f t="shared" si="19"/>
        <v>0</v>
      </c>
      <c r="CF33" s="142">
        <f t="shared" si="20"/>
        <v>0</v>
      </c>
      <c r="CG33" s="142">
        <f t="shared" si="21"/>
        <v>0</v>
      </c>
      <c r="CH33" s="142">
        <f t="shared" si="21"/>
        <v>0</v>
      </c>
      <c r="CI33" s="142">
        <f t="shared" si="21"/>
        <v>0</v>
      </c>
      <c r="CJ33" s="142">
        <f t="shared" si="21"/>
        <v>0</v>
      </c>
      <c r="CK33" s="142">
        <f t="shared" si="122"/>
        <v>0</v>
      </c>
      <c r="CL33" s="142">
        <f t="shared" si="122"/>
        <v>0</v>
      </c>
      <c r="CM33" s="142">
        <f t="shared" si="21"/>
        <v>0</v>
      </c>
      <c r="CN33" s="142">
        <f t="shared" si="21"/>
        <v>0</v>
      </c>
      <c r="CO33" s="142">
        <f t="shared" si="21"/>
        <v>0</v>
      </c>
      <c r="CP33" s="142">
        <f t="shared" si="22"/>
        <v>0</v>
      </c>
      <c r="CQ33" s="142">
        <f t="shared" si="23"/>
        <v>0</v>
      </c>
      <c r="CR33" s="142">
        <f t="shared" si="24"/>
        <v>0</v>
      </c>
      <c r="CS33" s="142">
        <f t="shared" si="25"/>
        <v>0</v>
      </c>
      <c r="CT33"/>
      <c r="CU33" s="118">
        <f t="shared" si="26"/>
        <v>37530</v>
      </c>
      <c r="CV33" s="142">
        <f t="shared" si="27"/>
        <v>0</v>
      </c>
      <c r="CW33" s="142">
        <f t="shared" si="27"/>
        <v>0</v>
      </c>
      <c r="CX33" s="142">
        <f t="shared" si="28"/>
        <v>0</v>
      </c>
      <c r="CY33" s="142">
        <f t="shared" si="28"/>
        <v>0</v>
      </c>
      <c r="CZ33" s="142">
        <f t="shared" si="28"/>
        <v>0</v>
      </c>
      <c r="DA33" s="142">
        <f t="shared" si="29"/>
        <v>0</v>
      </c>
      <c r="DB33" s="142">
        <f t="shared" si="29"/>
        <v>0</v>
      </c>
      <c r="DC33" s="142">
        <f t="shared" si="30"/>
        <v>0</v>
      </c>
      <c r="DD33" s="142">
        <f t="shared" si="31"/>
        <v>0</v>
      </c>
      <c r="DF33" s="118">
        <f t="shared" si="32"/>
        <v>37530</v>
      </c>
      <c r="DG33" s="142">
        <f t="shared" si="33"/>
        <v>0</v>
      </c>
      <c r="DH33" s="142">
        <f t="shared" si="34"/>
        <v>0</v>
      </c>
      <c r="DI33" s="142">
        <f t="shared" si="111"/>
        <v>0</v>
      </c>
      <c r="DJ33"/>
      <c r="DK33" s="118">
        <f t="shared" si="36"/>
        <v>37530</v>
      </c>
      <c r="DL33" s="142">
        <f t="shared" si="37"/>
        <v>0</v>
      </c>
      <c r="DM33" s="142">
        <f t="shared" si="38"/>
        <v>0</v>
      </c>
      <c r="DN33" s="142">
        <f t="shared" si="39"/>
        <v>0</v>
      </c>
      <c r="DP33" s="118">
        <f t="shared" si="40"/>
        <v>37530</v>
      </c>
      <c r="DQ33" s="142">
        <f t="shared" si="41"/>
        <v>0</v>
      </c>
      <c r="DR33" s="142">
        <f t="shared" si="41"/>
        <v>0</v>
      </c>
      <c r="DS33" s="142">
        <f t="shared" si="41"/>
        <v>0</v>
      </c>
      <c r="DT33" s="142">
        <f t="shared" si="41"/>
        <v>0</v>
      </c>
      <c r="DU33" s="142">
        <f t="shared" si="41"/>
        <v>0</v>
      </c>
      <c r="DV33" s="142">
        <f t="shared" si="42"/>
        <v>0</v>
      </c>
      <c r="DW33" s="142">
        <f t="shared" si="112"/>
        <v>0</v>
      </c>
      <c r="DX33"/>
      <c r="DY33" s="118">
        <f t="shared" si="44"/>
        <v>37530</v>
      </c>
      <c r="DZ33" s="142">
        <f t="shared" si="45"/>
        <v>0</v>
      </c>
      <c r="EA33" s="142">
        <f t="shared" si="46"/>
        <v>0</v>
      </c>
      <c r="EB33" s="142">
        <f t="shared" si="113"/>
        <v>0</v>
      </c>
      <c r="EC33" s="142"/>
      <c r="ED33" s="118">
        <f t="shared" si="48"/>
        <v>37530</v>
      </c>
      <c r="EE33" s="142">
        <f t="shared" si="49"/>
        <v>0</v>
      </c>
      <c r="EF33" s="142">
        <f t="shared" si="49"/>
        <v>0</v>
      </c>
      <c r="EG33" s="142">
        <f t="shared" si="50"/>
        <v>0</v>
      </c>
      <c r="EH33" s="142">
        <f>SUM(EE33:EG33)</f>
        <v>0</v>
      </c>
      <c r="EI33" s="142"/>
      <c r="EJ33" s="118">
        <f t="shared" si="52"/>
        <v>37530</v>
      </c>
      <c r="EK33" s="142">
        <f t="shared" si="53"/>
        <v>0</v>
      </c>
      <c r="EL33" s="142">
        <f t="shared" si="54"/>
        <v>0</v>
      </c>
      <c r="EM33" s="142">
        <f t="shared" si="54"/>
        <v>0</v>
      </c>
      <c r="EN33" s="142">
        <f t="shared" si="54"/>
        <v>0</v>
      </c>
      <c r="EO33" s="142">
        <f t="shared" si="114"/>
        <v>0</v>
      </c>
      <c r="EP33"/>
      <c r="EQ33" s="118">
        <f t="shared" si="56"/>
        <v>37530</v>
      </c>
      <c r="ER33" s="142">
        <f t="shared" si="57"/>
        <v>0</v>
      </c>
      <c r="ES33" s="142">
        <f t="shared" si="58"/>
        <v>0</v>
      </c>
      <c r="ET33" s="142">
        <f>SUM(ER33:ES33)</f>
        <v>0</v>
      </c>
      <c r="EU33"/>
      <c r="EV33" s="118">
        <f t="shared" si="60"/>
        <v>37530</v>
      </c>
      <c r="EW33" s="142">
        <f t="shared" si="61"/>
        <v>0</v>
      </c>
      <c r="EX33" s="142">
        <f t="shared" si="62"/>
        <v>0</v>
      </c>
      <c r="EY33" s="142">
        <f>SUM(EW33:EX33)</f>
        <v>0</v>
      </c>
      <c r="EZ33" s="142"/>
      <c r="FA33" s="118">
        <f t="shared" si="64"/>
        <v>37530</v>
      </c>
      <c r="FB33" s="142">
        <f t="shared" si="65"/>
        <v>0</v>
      </c>
      <c r="FC33" s="142">
        <f t="shared" si="65"/>
        <v>0</v>
      </c>
      <c r="FD33" s="142">
        <f t="shared" si="66"/>
        <v>0</v>
      </c>
      <c r="FE33" s="142">
        <f t="shared" si="115"/>
        <v>0</v>
      </c>
      <c r="FF33"/>
      <c r="FG33" s="118">
        <f t="shared" si="68"/>
        <v>37530</v>
      </c>
      <c r="FH33" s="142">
        <f t="shared" si="69"/>
        <v>0</v>
      </c>
      <c r="FI33" s="142">
        <f t="shared" si="69"/>
        <v>0</v>
      </c>
      <c r="FJ33" s="142">
        <f t="shared" si="70"/>
        <v>0</v>
      </c>
      <c r="FK33" s="142">
        <f t="shared" si="116"/>
        <v>0</v>
      </c>
      <c r="FL33"/>
      <c r="FM33" s="118">
        <f t="shared" si="72"/>
        <v>37530</v>
      </c>
      <c r="FN33" s="142">
        <f t="shared" si="73"/>
        <v>0</v>
      </c>
      <c r="FO33" s="142">
        <f t="shared" si="74"/>
        <v>0</v>
      </c>
      <c r="FP33" s="142">
        <f t="shared" si="117"/>
        <v>0</v>
      </c>
      <c r="FR33" s="118">
        <f t="shared" si="76"/>
        <v>37530</v>
      </c>
      <c r="FS33" s="142">
        <f t="shared" si="77"/>
        <v>0</v>
      </c>
      <c r="FT33" s="142">
        <f t="shared" si="77"/>
        <v>0</v>
      </c>
      <c r="FU33" s="142">
        <f t="shared" si="78"/>
        <v>0</v>
      </c>
      <c r="FV33"/>
      <c r="FW33" s="118">
        <f t="shared" si="79"/>
        <v>37530</v>
      </c>
      <c r="FX33" s="142">
        <f t="shared" si="80"/>
        <v>0</v>
      </c>
      <c r="FY33" s="142">
        <f t="shared" si="81"/>
        <v>0</v>
      </c>
      <c r="FZ33" s="142">
        <f t="shared" si="118"/>
        <v>0</v>
      </c>
      <c r="GA33"/>
      <c r="GB33" s="118">
        <f t="shared" si="83"/>
        <v>37530</v>
      </c>
      <c r="GC33" s="142">
        <f t="shared" si="84"/>
        <v>0</v>
      </c>
      <c r="GD33" s="142">
        <f t="shared" si="85"/>
        <v>0</v>
      </c>
      <c r="GE33" s="142">
        <f t="shared" si="119"/>
        <v>0</v>
      </c>
      <c r="GF33"/>
      <c r="GG33" s="118">
        <f t="shared" si="87"/>
        <v>37530</v>
      </c>
      <c r="GH33" s="142">
        <f t="shared" si="88"/>
        <v>0</v>
      </c>
      <c r="GI33" s="142">
        <f t="shared" si="88"/>
        <v>0</v>
      </c>
      <c r="GJ33" s="142">
        <f t="shared" si="89"/>
        <v>0</v>
      </c>
      <c r="GL33" s="118">
        <f t="shared" si="90"/>
        <v>37530</v>
      </c>
      <c r="GM33" s="142">
        <f t="shared" si="91"/>
        <v>0</v>
      </c>
      <c r="GN33" s="142">
        <f t="shared" si="91"/>
        <v>0</v>
      </c>
      <c r="GO33" s="142">
        <f t="shared" si="92"/>
        <v>0</v>
      </c>
      <c r="GQ33" s="586"/>
      <c r="GR33" s="584"/>
      <c r="GS33" s="333"/>
      <c r="GU33"/>
    </row>
    <row r="34" spans="1:203" ht="15" customHeight="1">
      <c r="A34" s="328">
        <v>37561</v>
      </c>
      <c r="B34" s="137">
        <f>'p1'!F43</f>
        <v>0</v>
      </c>
      <c r="C34" s="138">
        <f>+'p1'!C43</f>
        <v>0</v>
      </c>
      <c r="D34" s="192">
        <f>'Transport Pos'!C30</f>
        <v>0</v>
      </c>
      <c r="E34" s="138">
        <f>'p1'!K43+EH34+'Transport Pos'!D30</f>
        <v>0</v>
      </c>
      <c r="F34" s="138">
        <f>'p1'!E43+CS34</f>
        <v>25.61</v>
      </c>
      <c r="G34" s="145">
        <f>'p1'!H43+'p1'!J43+DD34+'Spread Opt'!D34+'Transport Pos'!E30</f>
        <v>0.4828047669265878</v>
      </c>
      <c r="H34" s="138">
        <f>'p1'!D43+DW34</f>
        <v>0</v>
      </c>
      <c r="I34" s="145">
        <f>'p1'!I43+'p1'!AG43+DI34+'Spread Opt'!C34</f>
        <v>-12.595716371188967</v>
      </c>
      <c r="J34" s="138">
        <f>'p1'!M43+DL34</f>
        <v>5.75</v>
      </c>
      <c r="K34" s="138">
        <f>'p1'!L43+'p1'!G43+EB34</f>
        <v>0</v>
      </c>
      <c r="L34" s="139">
        <f t="shared" si="105"/>
        <v>19.24708839573762</v>
      </c>
      <c r="M34" s="14"/>
      <c r="N34" s="137">
        <f>'p1'!O43+ET34</f>
        <v>0</v>
      </c>
      <c r="O34" s="138">
        <f>'p1'!N43+EO34</f>
        <v>0</v>
      </c>
      <c r="P34" s="138">
        <f>'p1'!P43+EY34</f>
        <v>-33.299999999999997</v>
      </c>
      <c r="Q34" s="138">
        <f>'p1'!Z43</f>
        <v>0</v>
      </c>
      <c r="R34" s="138">
        <f>'p1'!X43</f>
        <v>0</v>
      </c>
      <c r="S34" s="138">
        <f>'p1'!Y43+FE34</f>
        <v>25.61</v>
      </c>
      <c r="T34" s="138">
        <f>'p1'!AB43+FK34+'Transport Pos'!B30</f>
        <v>0</v>
      </c>
      <c r="U34" s="138"/>
      <c r="V34" s="138">
        <f>'p1'!W43+FP34</f>
        <v>0</v>
      </c>
      <c r="W34" s="138">
        <f>'p1'!R43+FZ34</f>
        <v>0</v>
      </c>
      <c r="X34" s="138">
        <f>'p1'!S43+FU34</f>
        <v>0</v>
      </c>
      <c r="Y34" s="138"/>
      <c r="Z34" s="138"/>
      <c r="AA34" s="138"/>
      <c r="AB34" s="138"/>
      <c r="AC34" s="138"/>
      <c r="AD34" s="192"/>
      <c r="AE34" s="331">
        <f t="shared" si="106"/>
        <v>-7.6899999999999977</v>
      </c>
      <c r="AF34" s="14"/>
      <c r="AG34" s="139"/>
      <c r="AH34" s="191"/>
      <c r="AI34" s="139">
        <f>'p1'!AA43+BQ34+'Spread Opt'!E34+'Transport Pos'!G30</f>
        <v>0.46708839573762262</v>
      </c>
      <c r="AJ34" s="14"/>
      <c r="AK34" s="136">
        <v>37561</v>
      </c>
      <c r="AL34" s="198"/>
      <c r="AM34" s="188">
        <f t="shared" si="4"/>
        <v>0</v>
      </c>
      <c r="AN34" s="519">
        <f>+AN36+AN46</f>
        <v>0</v>
      </c>
      <c r="AO34" s="188">
        <f t="shared" si="120"/>
        <v>25.61</v>
      </c>
      <c r="AP34" s="519">
        <f>+AP36+AP46</f>
        <v>127.45</v>
      </c>
      <c r="AQ34" s="509">
        <f t="shared" si="121"/>
        <v>0.4828047669265878</v>
      </c>
      <c r="AR34" s="519">
        <f>+AR36+AR46</f>
        <v>-197.33685990490096</v>
      </c>
      <c r="AS34" s="511">
        <f t="shared" si="7"/>
        <v>-6.845716371188967</v>
      </c>
      <c r="AT34" s="519">
        <f>+AT36+AT46</f>
        <v>353.3570095695008</v>
      </c>
      <c r="AU34" s="188">
        <f t="shared" si="8"/>
        <v>-33.299999999999997</v>
      </c>
      <c r="AV34" s="519">
        <f>+AV36+AV46</f>
        <v>-165.67999999999998</v>
      </c>
      <c r="AW34" s="188">
        <f t="shared" si="9"/>
        <v>-14.052911604262377</v>
      </c>
      <c r="AX34" s="519">
        <f>+AX36+AX46</f>
        <v>117.79014966459985</v>
      </c>
      <c r="AY34"/>
      <c r="AZ34" s="217"/>
      <c r="BA34" s="203">
        <f t="shared" si="10"/>
        <v>25.61</v>
      </c>
      <c r="BB34" s="202"/>
      <c r="BC34" s="203">
        <f t="shared" si="11"/>
        <v>0</v>
      </c>
      <c r="BD34" s="202"/>
      <c r="BE34" s="203">
        <f t="shared" si="12"/>
        <v>0</v>
      </c>
      <c r="BF34" s="202"/>
      <c r="BG34" s="203">
        <f t="shared" si="13"/>
        <v>0</v>
      </c>
      <c r="BH34" s="218"/>
      <c r="BI34" s="248"/>
      <c r="BJ34" s="308"/>
      <c r="BK34" s="304">
        <f t="shared" ref="BK34:BK56" si="123">+AE34+L34</f>
        <v>11.557088395737622</v>
      </c>
      <c r="BL34" s="524">
        <f>+BL36+BL46</f>
        <v>245.24014966459984</v>
      </c>
      <c r="BM34" s="129"/>
      <c r="BN34" s="129"/>
      <c r="BO34" s="129"/>
      <c r="BP34" s="140">
        <f t="shared" si="14"/>
        <v>37561</v>
      </c>
      <c r="BQ34" s="141">
        <f t="shared" si="15"/>
        <v>0</v>
      </c>
      <c r="BR34" s="141"/>
      <c r="BS34" s="141"/>
      <c r="BT34" s="141"/>
      <c r="BU34" s="141"/>
      <c r="BV34" s="141"/>
      <c r="BW34" s="141"/>
      <c r="BY34" s="209">
        <f>'m1'!BL36</f>
        <v>0.85401746997338601</v>
      </c>
      <c r="BZ34" s="211">
        <f>CS34+DD34+FE34+FP34+FK34+DI34+DW34+EB34+FZ34+GE34+EO34+ET34+EY34+EH34</f>
        <v>0</v>
      </c>
      <c r="CA34" s="142"/>
      <c r="CB34" s="142">
        <f t="shared" si="17"/>
        <v>0</v>
      </c>
      <c r="CC34"/>
      <c r="CD34" s="118">
        <f t="shared" si="18"/>
        <v>37561</v>
      </c>
      <c r="CE34" s="142">
        <f t="shared" si="19"/>
        <v>0</v>
      </c>
      <c r="CF34" s="142">
        <f t="shared" si="20"/>
        <v>0</v>
      </c>
      <c r="CG34" s="142">
        <f t="shared" si="21"/>
        <v>0</v>
      </c>
      <c r="CH34" s="142">
        <f t="shared" si="21"/>
        <v>0</v>
      </c>
      <c r="CI34" s="142">
        <f t="shared" si="21"/>
        <v>0</v>
      </c>
      <c r="CJ34" s="142">
        <f t="shared" si="21"/>
        <v>0</v>
      </c>
      <c r="CK34" s="142">
        <f t="shared" si="122"/>
        <v>0</v>
      </c>
      <c r="CL34" s="142">
        <f t="shared" si="122"/>
        <v>0</v>
      </c>
      <c r="CM34" s="142">
        <f t="shared" si="21"/>
        <v>0</v>
      </c>
      <c r="CN34" s="142">
        <f t="shared" si="21"/>
        <v>0</v>
      </c>
      <c r="CO34" s="142">
        <f t="shared" si="21"/>
        <v>0</v>
      </c>
      <c r="CP34" s="142">
        <f t="shared" si="22"/>
        <v>0</v>
      </c>
      <c r="CQ34" s="142">
        <f t="shared" si="23"/>
        <v>0</v>
      </c>
      <c r="CR34" s="142">
        <f t="shared" si="24"/>
        <v>0</v>
      </c>
      <c r="CS34" s="142">
        <f t="shared" si="25"/>
        <v>0</v>
      </c>
      <c r="CT34"/>
      <c r="CU34" s="118">
        <f t="shared" si="26"/>
        <v>37561</v>
      </c>
      <c r="CV34" s="142">
        <f t="shared" si="27"/>
        <v>0</v>
      </c>
      <c r="CW34" s="142">
        <f t="shared" si="27"/>
        <v>0</v>
      </c>
      <c r="CX34" s="142">
        <f t="shared" si="28"/>
        <v>0</v>
      </c>
      <c r="CY34" s="142">
        <f t="shared" si="28"/>
        <v>0</v>
      </c>
      <c r="CZ34" s="142">
        <f t="shared" si="28"/>
        <v>0</v>
      </c>
      <c r="DA34" s="142">
        <f t="shared" si="29"/>
        <v>0</v>
      </c>
      <c r="DB34" s="142">
        <f t="shared" si="29"/>
        <v>0</v>
      </c>
      <c r="DC34" s="142">
        <f t="shared" si="30"/>
        <v>0</v>
      </c>
      <c r="DD34" s="142">
        <f t="shared" ref="DD34:DD65" si="124">SUM(CV34:DC34)</f>
        <v>0</v>
      </c>
      <c r="DF34" s="118">
        <f t="shared" si="32"/>
        <v>37561</v>
      </c>
      <c r="DG34" s="142">
        <f t="shared" si="33"/>
        <v>0</v>
      </c>
      <c r="DH34" s="142">
        <f t="shared" si="34"/>
        <v>0</v>
      </c>
      <c r="DI34" s="142">
        <f t="shared" si="111"/>
        <v>0</v>
      </c>
      <c r="DJ34"/>
      <c r="DK34" s="118">
        <f t="shared" si="36"/>
        <v>37561</v>
      </c>
      <c r="DL34" s="142">
        <f t="shared" si="37"/>
        <v>0</v>
      </c>
      <c r="DM34" s="142">
        <f t="shared" si="38"/>
        <v>0</v>
      </c>
      <c r="DN34" s="142">
        <f t="shared" si="39"/>
        <v>0</v>
      </c>
      <c r="DP34" s="118">
        <f t="shared" si="40"/>
        <v>37561</v>
      </c>
      <c r="DQ34" s="142">
        <f t="shared" si="41"/>
        <v>0</v>
      </c>
      <c r="DR34" s="142">
        <f t="shared" si="41"/>
        <v>0</v>
      </c>
      <c r="DS34" s="142">
        <f t="shared" si="41"/>
        <v>0</v>
      </c>
      <c r="DT34" s="142">
        <f t="shared" si="41"/>
        <v>0</v>
      </c>
      <c r="DU34" s="142">
        <f t="shared" si="41"/>
        <v>0</v>
      </c>
      <c r="DV34" s="142">
        <f t="shared" si="42"/>
        <v>0</v>
      </c>
      <c r="DW34" s="142">
        <f t="shared" si="112"/>
        <v>0</v>
      </c>
      <c r="DX34"/>
      <c r="DY34" s="118">
        <f t="shared" si="44"/>
        <v>37561</v>
      </c>
      <c r="DZ34" s="142">
        <f t="shared" si="45"/>
        <v>0</v>
      </c>
      <c r="EA34" s="142">
        <f t="shared" si="46"/>
        <v>0</v>
      </c>
      <c r="EB34" s="142">
        <f t="shared" si="113"/>
        <v>0</v>
      </c>
      <c r="EC34" s="142"/>
      <c r="ED34" s="118">
        <f t="shared" si="48"/>
        <v>37561</v>
      </c>
      <c r="EE34" s="142">
        <f t="shared" si="49"/>
        <v>0</v>
      </c>
      <c r="EF34" s="142">
        <f t="shared" si="49"/>
        <v>0</v>
      </c>
      <c r="EG34" s="142">
        <f t="shared" si="50"/>
        <v>0</v>
      </c>
      <c r="EH34" s="142">
        <f t="shared" ref="EH34:EH41" si="125">SUM(EE34:EG34)</f>
        <v>0</v>
      </c>
      <c r="EI34" s="142"/>
      <c r="EJ34" s="118">
        <f t="shared" si="52"/>
        <v>37561</v>
      </c>
      <c r="EK34" s="142">
        <f t="shared" si="53"/>
        <v>0</v>
      </c>
      <c r="EL34" s="142">
        <f t="shared" si="54"/>
        <v>0</v>
      </c>
      <c r="EM34" s="142">
        <f t="shared" si="54"/>
        <v>0</v>
      </c>
      <c r="EN34" s="142">
        <f t="shared" si="54"/>
        <v>0</v>
      </c>
      <c r="EO34" s="142">
        <f t="shared" si="114"/>
        <v>0</v>
      </c>
      <c r="EP34"/>
      <c r="EQ34" s="118">
        <f t="shared" si="56"/>
        <v>37561</v>
      </c>
      <c r="ER34" s="142">
        <f t="shared" si="57"/>
        <v>0</v>
      </c>
      <c r="ES34" s="142">
        <f t="shared" si="58"/>
        <v>0</v>
      </c>
      <c r="ET34" s="142">
        <f t="shared" ref="ET34:ET40" si="126">SUM(ER34:ES34)</f>
        <v>0</v>
      </c>
      <c r="EU34"/>
      <c r="EV34" s="118">
        <f t="shared" si="60"/>
        <v>37561</v>
      </c>
      <c r="EW34" s="142">
        <f t="shared" si="61"/>
        <v>0</v>
      </c>
      <c r="EX34" s="142">
        <f t="shared" si="62"/>
        <v>0</v>
      </c>
      <c r="EY34" s="142">
        <f t="shared" ref="EY34:EY40" si="127">SUM(EW34:EX34)</f>
        <v>0</v>
      </c>
      <c r="EZ34" s="142"/>
      <c r="FA34" s="118">
        <f t="shared" si="64"/>
        <v>37561</v>
      </c>
      <c r="FB34" s="142">
        <f t="shared" si="65"/>
        <v>0</v>
      </c>
      <c r="FC34" s="142">
        <f t="shared" si="65"/>
        <v>0</v>
      </c>
      <c r="FD34" s="142">
        <f t="shared" si="66"/>
        <v>0</v>
      </c>
      <c r="FE34" s="142">
        <f t="shared" si="115"/>
        <v>0</v>
      </c>
      <c r="FF34"/>
      <c r="FG34" s="118">
        <f t="shared" si="68"/>
        <v>37561</v>
      </c>
      <c r="FH34" s="142">
        <f t="shared" si="69"/>
        <v>0</v>
      </c>
      <c r="FI34" s="142">
        <f t="shared" si="69"/>
        <v>0</v>
      </c>
      <c r="FJ34" s="142">
        <f t="shared" si="70"/>
        <v>0</v>
      </c>
      <c r="FK34" s="142">
        <f t="shared" si="116"/>
        <v>0</v>
      </c>
      <c r="FL34"/>
      <c r="FM34" s="118">
        <f t="shared" si="72"/>
        <v>37561</v>
      </c>
      <c r="FN34" s="142">
        <f t="shared" si="73"/>
        <v>0</v>
      </c>
      <c r="FO34" s="142">
        <f t="shared" si="74"/>
        <v>0</v>
      </c>
      <c r="FP34" s="142">
        <f t="shared" si="117"/>
        <v>0</v>
      </c>
      <c r="FR34" s="118">
        <f t="shared" si="76"/>
        <v>37561</v>
      </c>
      <c r="FS34" s="142">
        <f t="shared" si="77"/>
        <v>0</v>
      </c>
      <c r="FT34" s="142">
        <f t="shared" si="77"/>
        <v>0</v>
      </c>
      <c r="FU34" s="142">
        <f t="shared" si="78"/>
        <v>0</v>
      </c>
      <c r="FV34"/>
      <c r="FW34" s="118">
        <f t="shared" si="79"/>
        <v>37561</v>
      </c>
      <c r="FX34" s="142">
        <f t="shared" si="80"/>
        <v>0</v>
      </c>
      <c r="FY34" s="142">
        <f t="shared" si="81"/>
        <v>0</v>
      </c>
      <c r="FZ34" s="142">
        <f t="shared" si="118"/>
        <v>0</v>
      </c>
      <c r="GA34"/>
      <c r="GB34" s="118">
        <f t="shared" si="83"/>
        <v>37561</v>
      </c>
      <c r="GC34" s="142">
        <f t="shared" si="84"/>
        <v>0</v>
      </c>
      <c r="GD34" s="142">
        <f t="shared" si="85"/>
        <v>0</v>
      </c>
      <c r="GE34" s="142">
        <f t="shared" si="119"/>
        <v>0</v>
      </c>
      <c r="GF34"/>
      <c r="GG34" s="118">
        <f t="shared" si="87"/>
        <v>37561</v>
      </c>
      <c r="GH34" s="142">
        <f t="shared" si="88"/>
        <v>0</v>
      </c>
      <c r="GI34" s="142">
        <f t="shared" si="88"/>
        <v>0</v>
      </c>
      <c r="GJ34" s="142">
        <f t="shared" si="89"/>
        <v>0</v>
      </c>
      <c r="GL34" s="118">
        <f t="shared" si="90"/>
        <v>37561</v>
      </c>
      <c r="GM34" s="142">
        <f t="shared" si="91"/>
        <v>0</v>
      </c>
      <c r="GN34" s="142">
        <f t="shared" si="91"/>
        <v>0</v>
      </c>
      <c r="GO34" s="142">
        <f t="shared" si="92"/>
        <v>0</v>
      </c>
      <c r="GQ34" s="587"/>
      <c r="GR34" s="582"/>
      <c r="GS34" s="331"/>
      <c r="GU34"/>
    </row>
    <row r="35" spans="1:203" ht="15" customHeight="1">
      <c r="A35" s="329">
        <v>37591</v>
      </c>
      <c r="B35" s="144">
        <f>'p1'!F44</f>
        <v>0</v>
      </c>
      <c r="C35" s="145">
        <f>+'p1'!C44</f>
        <v>0</v>
      </c>
      <c r="D35" s="193">
        <f>'Transport Pos'!C31</f>
        <v>0</v>
      </c>
      <c r="E35" s="145">
        <f>'p1'!K44+EH35+'Transport Pos'!D31</f>
        <v>0</v>
      </c>
      <c r="F35" s="145">
        <f>'p1'!E44+CS35</f>
        <v>26.32</v>
      </c>
      <c r="G35" s="145">
        <f>'p1'!H44+'p1'!J44+DD35+'Spread Opt'!D35+'Transport Pos'!E31</f>
        <v>0.54754505982774049</v>
      </c>
      <c r="H35" s="145">
        <f>'p1'!D44+DW35</f>
        <v>0</v>
      </c>
      <c r="I35" s="145">
        <f>'p1'!I44+'p1'!AG44+DI35+'Spread Opt'!C35</f>
        <v>-12.97543248143497</v>
      </c>
      <c r="J35" s="145">
        <f>'p1'!M44+DL35</f>
        <v>5.91</v>
      </c>
      <c r="K35" s="145">
        <f>'p1'!L44+'p1'!G44+EB35</f>
        <v>0</v>
      </c>
      <c r="L35" s="146">
        <f t="shared" si="105"/>
        <v>19.802112578392773</v>
      </c>
      <c r="M35" s="14"/>
      <c r="N35" s="144">
        <f>'p1'!O44+ET35</f>
        <v>0</v>
      </c>
      <c r="O35" s="145">
        <f>'p1'!N44+EO35</f>
        <v>0</v>
      </c>
      <c r="P35" s="145">
        <f>'p1'!P44+EY35</f>
        <v>-34.21</v>
      </c>
      <c r="Q35" s="145">
        <f>'p1'!Z44</f>
        <v>0</v>
      </c>
      <c r="R35" s="145">
        <f>'p1'!X44</f>
        <v>0</v>
      </c>
      <c r="S35" s="145">
        <f>'p1'!Y44+FE35</f>
        <v>26.32</v>
      </c>
      <c r="T35" s="145">
        <f>'p1'!AB44+FK35+'Transport Pos'!B31</f>
        <v>0</v>
      </c>
      <c r="U35" s="145"/>
      <c r="V35" s="145">
        <f>'p1'!W44+FP35</f>
        <v>0</v>
      </c>
      <c r="W35" s="145">
        <f>'p1'!R44+FZ35</f>
        <v>0</v>
      </c>
      <c r="X35" s="145">
        <f>'p1'!S44+FU35</f>
        <v>0</v>
      </c>
      <c r="Y35" s="145"/>
      <c r="Z35" s="145"/>
      <c r="AA35" s="145"/>
      <c r="AB35" s="145"/>
      <c r="AC35" s="145"/>
      <c r="AD35" s="193"/>
      <c r="AE35" s="332">
        <f t="shared" si="106"/>
        <v>-7.8900000000000006</v>
      </c>
      <c r="AF35" s="14"/>
      <c r="AG35" s="146"/>
      <c r="AH35" s="191"/>
      <c r="AI35" s="146">
        <f>'p1'!AA44+BQ35+'Spread Opt'!E35+'Transport Pos'!G31</f>
        <v>0.4921125783927689</v>
      </c>
      <c r="AJ35" s="14"/>
      <c r="AK35" s="143">
        <v>37591</v>
      </c>
      <c r="AL35" s="198"/>
      <c r="AM35" s="189">
        <f t="shared" si="4"/>
        <v>0</v>
      </c>
      <c r="AN35" s="334"/>
      <c r="AO35" s="189">
        <f t="shared" si="120"/>
        <v>26.32</v>
      </c>
      <c r="AP35" s="334"/>
      <c r="AQ35" s="508">
        <f t="shared" si="121"/>
        <v>0.54754505982774049</v>
      </c>
      <c r="AR35" s="334"/>
      <c r="AS35" s="510">
        <f t="shared" si="7"/>
        <v>-7.0654324814349696</v>
      </c>
      <c r="AT35" s="334"/>
      <c r="AU35" s="189">
        <f t="shared" si="8"/>
        <v>-34.21</v>
      </c>
      <c r="AV35" s="334"/>
      <c r="AW35" s="189">
        <f t="shared" si="9"/>
        <v>-14.407887421607228</v>
      </c>
      <c r="AX35" s="334"/>
      <c r="AY35"/>
      <c r="AZ35" s="217"/>
      <c r="BA35" s="204">
        <f t="shared" si="10"/>
        <v>26.32</v>
      </c>
      <c r="BB35" s="202"/>
      <c r="BC35" s="204">
        <f t="shared" si="11"/>
        <v>0</v>
      </c>
      <c r="BD35" s="202"/>
      <c r="BE35" s="204">
        <f t="shared" si="12"/>
        <v>0</v>
      </c>
      <c r="BF35" s="202"/>
      <c r="BG35" s="204">
        <f t="shared" si="13"/>
        <v>0</v>
      </c>
      <c r="BH35" s="218"/>
      <c r="BI35" s="248"/>
      <c r="BJ35" s="308"/>
      <c r="BK35" s="305">
        <f t="shared" si="123"/>
        <v>11.912112578392772</v>
      </c>
      <c r="BL35" s="525"/>
      <c r="BM35" s="129"/>
      <c r="BN35" s="129"/>
      <c r="BO35" s="129"/>
      <c r="BP35" s="140">
        <f t="shared" si="14"/>
        <v>37591</v>
      </c>
      <c r="BQ35" s="141">
        <f t="shared" si="15"/>
        <v>0</v>
      </c>
      <c r="BR35" s="141"/>
      <c r="BS35" s="141"/>
      <c r="BT35" s="141"/>
      <c r="BU35" s="141"/>
      <c r="BV35" s="141"/>
      <c r="BW35" s="141"/>
      <c r="BY35" s="209">
        <f>'m1'!BL37</f>
        <v>0.84913690783986484</v>
      </c>
      <c r="BZ35" s="211">
        <f>CS35+DD35+FE35+FP35+FK35+DI35+DW35+EB35+FZ35+GE35+EO35+ET35+EY35+EH35</f>
        <v>0</v>
      </c>
      <c r="CA35" s="142"/>
      <c r="CB35" s="142">
        <f t="shared" ref="CB35:CB66" si="128">IF(CB$2&lt;=$A35,IF(CB$3&gt;=$A35,(CB$4),0),0)*($A36-$A35)/10000*$BY35</f>
        <v>0</v>
      </c>
      <c r="CC35"/>
      <c r="CD35" s="118">
        <f t="shared" si="18"/>
        <v>37591</v>
      </c>
      <c r="CE35" s="142">
        <f t="shared" ref="CE35:CE66" si="129">IF(CE$2&lt;=$A35,IF(CE$3&gt;=$A35,(CE$4),0),0)*($A36-$A35)/10000*$BY35</f>
        <v>0</v>
      </c>
      <c r="CF35" s="142">
        <f t="shared" ref="CF35:CF66" si="130">IF(CF$2&lt;=$A35,IF(CF$3&gt;=$A35,(CF$4),0),0)*($A36-$A35)/10000*$BY35</f>
        <v>0</v>
      </c>
      <c r="CG35" s="142">
        <f t="shared" ref="CG35:CO66" si="131">IF(CG$2&lt;=$A35,IF(CG$3&gt;=$A35,(CG$4),0),0)*($A36-$A35)/10000*$BY35</f>
        <v>0</v>
      </c>
      <c r="CH35" s="142">
        <f t="shared" si="131"/>
        <v>0</v>
      </c>
      <c r="CI35" s="142">
        <f t="shared" si="131"/>
        <v>0</v>
      </c>
      <c r="CJ35" s="142">
        <f t="shared" si="131"/>
        <v>0</v>
      </c>
      <c r="CK35" s="142">
        <f t="shared" si="131"/>
        <v>0</v>
      </c>
      <c r="CL35" s="142">
        <f t="shared" si="131"/>
        <v>0</v>
      </c>
      <c r="CM35" s="142">
        <f t="shared" si="131"/>
        <v>0</v>
      </c>
      <c r="CN35" s="142">
        <f t="shared" si="131"/>
        <v>0</v>
      </c>
      <c r="CO35" s="142">
        <f t="shared" si="131"/>
        <v>0</v>
      </c>
      <c r="CP35" s="142">
        <f t="shared" ref="CP35:CP66" si="132">IF(CP$2&lt;=$A35,IF(CP$3&gt;=$A35,(CP$4),0),0)*($A36-$A35)/10000*$BY35</f>
        <v>0</v>
      </c>
      <c r="CQ35" s="142">
        <f t="shared" ref="CQ35:CQ66" si="133">IF(CQ$2&lt;=$A35,IF(CQ$3&gt;=$A35,(CQ$4),0),0)*($A36-$A35)/10000*$BY35</f>
        <v>0</v>
      </c>
      <c r="CR35" s="142">
        <f t="shared" ref="CR35:CR66" si="134">IF(CR$2&lt;=$A35,IF(CR$3&gt;=$A35,(CR$4),0),0)*($A36-$A35)/10000*$BY35</f>
        <v>0</v>
      </c>
      <c r="CS35" s="142">
        <f t="shared" si="25"/>
        <v>0</v>
      </c>
      <c r="CT35"/>
      <c r="CU35" s="118">
        <f t="shared" si="26"/>
        <v>37591</v>
      </c>
      <c r="CV35" s="142">
        <f t="shared" ref="CV35:CW66" si="135">IF(CV$2&lt;=$A35,IF(CV$3&gt;=$A35,(CV$4),0),0)*($A36-$A35)/10000*$BY35</f>
        <v>0</v>
      </c>
      <c r="CW35" s="142">
        <f t="shared" si="135"/>
        <v>0</v>
      </c>
      <c r="CX35" s="142">
        <f t="shared" ref="CX35:CZ66" si="136">IF(CX$2&lt;=$A35,IF(CX$3&gt;=$A35,(CX$4),0),0)*($A36-$A35)/10000*$BY35</f>
        <v>0</v>
      </c>
      <c r="CY35" s="142">
        <f t="shared" si="136"/>
        <v>0</v>
      </c>
      <c r="CZ35" s="142">
        <f t="shared" si="136"/>
        <v>0</v>
      </c>
      <c r="DA35" s="142">
        <f t="shared" ref="DA35:DB66" si="137">IF(DA$2&lt;=$A35,IF(DA$3&gt;=$A35,(DA$4),0),0)*($A36-$A35)/10000*$BY35</f>
        <v>0</v>
      </c>
      <c r="DB35" s="142">
        <f t="shared" si="137"/>
        <v>0</v>
      </c>
      <c r="DC35" s="142">
        <f t="shared" ref="DC35:DC66" si="138">IF(DC$2&lt;=$A35,IF(DC$3&gt;=$A35,(DC$4),0),0)*($A36-$A35)/10000*$BY35</f>
        <v>0</v>
      </c>
      <c r="DD35" s="142">
        <f t="shared" si="124"/>
        <v>0</v>
      </c>
      <c r="DF35" s="118">
        <f t="shared" si="32"/>
        <v>37591</v>
      </c>
      <c r="DG35" s="142">
        <f t="shared" ref="DG35:DG66" si="139">IF(DG$2&lt;=$A35,IF(DG$3&gt;=$A35,(DG$4),0),0)*($A36-$A35)/10000*$BY35</f>
        <v>0</v>
      </c>
      <c r="DH35" s="142">
        <f t="shared" ref="DH35:DH66" si="140">IF(DH$2&lt;=$A35,IF(DH$3&gt;=$A35,(DH$4),0),0)*($A36-$A35)/10000*$BY35</f>
        <v>0</v>
      </c>
      <c r="DI35" s="142">
        <f t="shared" si="111"/>
        <v>0</v>
      </c>
      <c r="DJ35"/>
      <c r="DK35" s="118">
        <f t="shared" si="36"/>
        <v>37591</v>
      </c>
      <c r="DL35" s="142">
        <f t="shared" ref="DL35:DL66" si="141">IF(DL$2&lt;=$A35,IF(DL$3&gt;=$A35,(DL$4),0),0)*($A36-$A35)/10000*$BY35</f>
        <v>0</v>
      </c>
      <c r="DM35" s="142">
        <f t="shared" ref="DM35:DM66" si="142">IF(DM$2&lt;=$A35,IF(DM$3&gt;=$A35,(DM$4),0),0)*($A36-$A35)/10000*$BY35</f>
        <v>0</v>
      </c>
      <c r="DN35" s="142">
        <f t="shared" si="39"/>
        <v>0</v>
      </c>
      <c r="DP35" s="118">
        <f t="shared" si="40"/>
        <v>37591</v>
      </c>
      <c r="DQ35" s="142">
        <f t="shared" ref="DQ35:DU66" si="143">IF(DQ$2&lt;=$A35,IF(DQ$3&gt;=$A35,(DQ$4),0),0)*($A36-$A35)/10000*$BY35</f>
        <v>0</v>
      </c>
      <c r="DR35" s="142">
        <f t="shared" si="143"/>
        <v>0</v>
      </c>
      <c r="DS35" s="142">
        <f t="shared" si="143"/>
        <v>0</v>
      </c>
      <c r="DT35" s="142">
        <f t="shared" si="143"/>
        <v>0</v>
      </c>
      <c r="DU35" s="142">
        <f t="shared" si="143"/>
        <v>0</v>
      </c>
      <c r="DV35" s="142">
        <f t="shared" ref="DV35:DV66" si="144">IF(DV$2&lt;=$A35,IF(DV$3&gt;=$A35,(DV$4),0),0)*($A36-$A35)/10000*$BY35</f>
        <v>0</v>
      </c>
      <c r="DW35" s="142">
        <f t="shared" si="112"/>
        <v>0</v>
      </c>
      <c r="DX35"/>
      <c r="DY35" s="118">
        <f t="shared" si="44"/>
        <v>37591</v>
      </c>
      <c r="DZ35" s="142">
        <f t="shared" ref="DZ35:DZ66" si="145">IF(DZ$2&lt;=$A35,IF(DZ$3&gt;=$A35,(DZ$4),0),0)*($A36-$A35)/10000*$BY35</f>
        <v>0</v>
      </c>
      <c r="EA35" s="142">
        <f t="shared" ref="EA35:EA66" si="146">IF(EA$2&lt;=$A35,IF(EA$3&gt;=$A35,(EA$4),0),0)*($A36-$A35)/10000*$BY35</f>
        <v>0</v>
      </c>
      <c r="EB35" s="142">
        <f t="shared" si="113"/>
        <v>0</v>
      </c>
      <c r="EC35" s="142"/>
      <c r="ED35" s="118">
        <f t="shared" si="48"/>
        <v>37591</v>
      </c>
      <c r="EE35" s="142">
        <f t="shared" ref="EE35:EF66" si="147">IF(EE$2&lt;=$A35,IF(EE$3&gt;=$A35,(EE$4),0),0)*($A36-$A35)/10000*$BY35</f>
        <v>0</v>
      </c>
      <c r="EF35" s="142">
        <f t="shared" si="147"/>
        <v>0</v>
      </c>
      <c r="EG35" s="142">
        <f t="shared" ref="EG35:EG66" si="148">IF(EG$2&lt;=$A35,IF(EG$3&gt;=$A35,(EG$4),0),0)*($A36-$A35)/10000*$BY35</f>
        <v>0</v>
      </c>
      <c r="EH35" s="142">
        <f t="shared" si="125"/>
        <v>0</v>
      </c>
      <c r="EI35" s="142"/>
      <c r="EJ35" s="118">
        <f t="shared" si="52"/>
        <v>37591</v>
      </c>
      <c r="EK35" s="142">
        <f t="shared" ref="EK35:EK66" si="149">IF(EK$2&lt;=$A35,IF(EK$3&gt;=$A35,(EK$4),0),0)*($A36-$A35)/10000*$BY35</f>
        <v>0</v>
      </c>
      <c r="EL35" s="142">
        <f t="shared" ref="EL35:EN66" si="150">IF(EL$2&lt;=$A35,IF(EL$3&gt;=$A35,(EL$4),0),0)*($A36-$A35)/10000*$BY35</f>
        <v>0</v>
      </c>
      <c r="EM35" s="142">
        <f t="shared" si="150"/>
        <v>0</v>
      </c>
      <c r="EN35" s="142">
        <f t="shared" si="150"/>
        <v>0</v>
      </c>
      <c r="EO35" s="142">
        <f t="shared" si="114"/>
        <v>0</v>
      </c>
      <c r="EP35"/>
      <c r="EQ35" s="118">
        <f t="shared" si="56"/>
        <v>37591</v>
      </c>
      <c r="ER35" s="142">
        <f t="shared" ref="ER35:ER66" si="151">IF(ER$2&lt;=$A35,IF(ER$3&gt;=$A35,(ER$4),0),0)*($A36-$A35)/10000*$BY35</f>
        <v>0</v>
      </c>
      <c r="ES35" s="142">
        <f t="shared" ref="ES35:ES66" si="152">IF(ES$2&lt;=$A35,IF(ES$3&gt;=$A35,(ES$4),0),0)*($A36-$A35)/10000*$BY35</f>
        <v>0</v>
      </c>
      <c r="ET35" s="142">
        <f t="shared" si="126"/>
        <v>0</v>
      </c>
      <c r="EU35"/>
      <c r="EV35" s="118">
        <f t="shared" si="60"/>
        <v>37591</v>
      </c>
      <c r="EW35" s="142">
        <f t="shared" ref="EW35:EW66" si="153">IF(EW$2&lt;=$A35,IF(EW$3&gt;=$A35,(EW$4),0),0)*($A36-$A35)/10000*$BY35</f>
        <v>0</v>
      </c>
      <c r="EX35" s="142">
        <f t="shared" ref="EX35:EX66" si="154">IF(EX$2&lt;=$A35,IF(EX$3&gt;=$A35,(EX$4),0),0)*($A36-$A35)/10000*$BY35</f>
        <v>0</v>
      </c>
      <c r="EY35" s="142">
        <f t="shared" si="127"/>
        <v>0</v>
      </c>
      <c r="EZ35" s="142"/>
      <c r="FA35" s="118">
        <f t="shared" si="64"/>
        <v>37591</v>
      </c>
      <c r="FB35" s="142">
        <f t="shared" ref="FB35:FC66" si="155">IF(FB$2&lt;=$A35,IF(FB$3&gt;=$A35,(FB$4),0),0)*($A36-$A35)/10000*$BY35</f>
        <v>0</v>
      </c>
      <c r="FC35" s="142">
        <f t="shared" si="155"/>
        <v>0</v>
      </c>
      <c r="FD35" s="142">
        <f t="shared" ref="FD35:FD66" si="156">IF(FD$2&lt;=$A35,IF(FD$3&gt;=$A35,(FD$4),0),0)*($A36-$A35)/10000*$BY35</f>
        <v>0</v>
      </c>
      <c r="FE35" s="142">
        <f t="shared" si="115"/>
        <v>0</v>
      </c>
      <c r="FF35"/>
      <c r="FG35" s="118">
        <f t="shared" si="68"/>
        <v>37591</v>
      </c>
      <c r="FH35" s="142">
        <f t="shared" ref="FH35:FI66" si="157">IF(FH$2&lt;=$A35,IF(FH$3&gt;=$A35,(FH$4),0),0)*($A36-$A35)/10000*$BY35</f>
        <v>0</v>
      </c>
      <c r="FI35" s="142">
        <f t="shared" si="157"/>
        <v>0</v>
      </c>
      <c r="FJ35" s="142">
        <f t="shared" ref="FJ35:FJ66" si="158">IF(FJ$2&lt;=$A35,IF(FJ$3&gt;=$A35,(FJ$4),0),0)*($A36-$A35)/10000*$BY35</f>
        <v>0</v>
      </c>
      <c r="FK35" s="142">
        <f t="shared" si="116"/>
        <v>0</v>
      </c>
      <c r="FL35"/>
      <c r="FM35" s="118">
        <f t="shared" si="72"/>
        <v>37591</v>
      </c>
      <c r="FN35" s="142">
        <f t="shared" ref="FN35:FN66" si="159">IF(FN$2&lt;=$A35,IF(FN$3&gt;=$A35,(FN$4),0),0)*($A36-$A35)/10000*$BY35</f>
        <v>0</v>
      </c>
      <c r="FO35" s="142">
        <f t="shared" ref="FO35:FO66" si="160">IF(FO$2&lt;=$A35,IF(FO$3&gt;=$A35,(FO$4),0),0)*($A36-$A35)/10000*$BY35</f>
        <v>0</v>
      </c>
      <c r="FP35" s="142">
        <f t="shared" si="117"/>
        <v>0</v>
      </c>
      <c r="FR35" s="118">
        <f t="shared" si="76"/>
        <v>37591</v>
      </c>
      <c r="FS35" s="142">
        <f t="shared" ref="FS35:FT66" si="161">IF(FS$2&lt;=$A35,IF(FS$3&gt;=$A35,(FS$4),0),0)*($A36-$A35)/10000*$BY35</f>
        <v>0</v>
      </c>
      <c r="FT35" s="142">
        <f t="shared" si="161"/>
        <v>0</v>
      </c>
      <c r="FU35" s="142">
        <f t="shared" si="78"/>
        <v>0</v>
      </c>
      <c r="FV35"/>
      <c r="FW35" s="118">
        <f t="shared" si="79"/>
        <v>37591</v>
      </c>
      <c r="FX35" s="142">
        <f t="shared" ref="FX35:FX66" si="162">IF(FX$2&lt;=$A35,IF(FX$3&gt;=$A35,(FX$4),0),0)*($A36-$A35)/10000*$BY35</f>
        <v>0</v>
      </c>
      <c r="FY35" s="142">
        <f t="shared" ref="FY35:FY66" si="163">IF(FY$2&lt;=$A35,IF(FY$3&gt;=$A35,(FY$4),0),0)*($A36-$A35)/10000*$BY35</f>
        <v>0</v>
      </c>
      <c r="FZ35" s="142">
        <f t="shared" si="118"/>
        <v>0</v>
      </c>
      <c r="GA35"/>
      <c r="GB35" s="118">
        <f t="shared" si="83"/>
        <v>37591</v>
      </c>
      <c r="GC35" s="142">
        <f t="shared" ref="GC35:GC66" si="164">IF(GC$2&lt;=$A35,IF(GC$3&gt;=$A35,(GC$4),0),0)*($A36-$A35)/10000*$BY35</f>
        <v>0</v>
      </c>
      <c r="GD35" s="142">
        <f t="shared" ref="GD35:GD66" si="165">IF(GD$2&lt;=$A35,IF(GD$3&gt;=$A35,(GD$4),0),0)*($A36-$A35)/10000*$BY35</f>
        <v>0</v>
      </c>
      <c r="GE35" s="142">
        <f t="shared" si="119"/>
        <v>0</v>
      </c>
      <c r="GF35"/>
      <c r="GG35" s="118">
        <f t="shared" si="87"/>
        <v>37591</v>
      </c>
      <c r="GH35" s="142">
        <f t="shared" ref="GH35:GI66" si="166">IF(GH$2&lt;=$A35,IF(GH$3&gt;=$A35,(GH$4),0),0)*($A36-$A35)/10000*$BY35</f>
        <v>0</v>
      </c>
      <c r="GI35" s="142">
        <f t="shared" si="166"/>
        <v>0</v>
      </c>
      <c r="GJ35" s="142">
        <f t="shared" si="89"/>
        <v>0</v>
      </c>
      <c r="GL35" s="118">
        <f t="shared" si="90"/>
        <v>37591</v>
      </c>
      <c r="GM35" s="142">
        <f t="shared" ref="GM35:GN66" si="167">IF(GM$2&lt;=$A35,IF(GM$3&gt;=$A35,(GM$4),0),0)*($A36-$A35)/10000*$BY35</f>
        <v>0</v>
      </c>
      <c r="GN35" s="142">
        <f t="shared" si="167"/>
        <v>0</v>
      </c>
      <c r="GO35" s="142">
        <f t="shared" si="92"/>
        <v>0</v>
      </c>
      <c r="GQ35" s="585"/>
      <c r="GR35" s="583"/>
      <c r="GS35" s="332"/>
      <c r="GU35"/>
    </row>
    <row r="36" spans="1:203" ht="15" customHeight="1">
      <c r="A36" s="329">
        <v>37622</v>
      </c>
      <c r="B36" s="144">
        <f>'p1'!F45</f>
        <v>0</v>
      </c>
      <c r="C36" s="145">
        <f>+'p1'!C45</f>
        <v>0</v>
      </c>
      <c r="D36" s="193">
        <f>'Transport Pos'!C32</f>
        <v>0</v>
      </c>
      <c r="E36" s="145">
        <f>'p1'!K45+EH36+'Transport Pos'!D32</f>
        <v>0</v>
      </c>
      <c r="F36" s="145">
        <f>'p1'!E45+CS36</f>
        <v>26.16</v>
      </c>
      <c r="G36" s="145">
        <f>'p1'!H45+'p1'!J45+DD36+'Spread Opt'!D36+'Transport Pos'!E32</f>
        <v>0.54011720907492844</v>
      </c>
      <c r="H36" s="145">
        <f>'p1'!D45+DW36</f>
        <v>0</v>
      </c>
      <c r="I36" s="145">
        <f>'p1'!I45+'p1'!AG45+DI36+'Spread Opt'!C36</f>
        <v>-12.903143132392941</v>
      </c>
      <c r="J36" s="145">
        <f>'p1'!M45+DL36</f>
        <v>5.88</v>
      </c>
      <c r="K36" s="145">
        <f>'p1'!L45+'p1'!G45+EB36</f>
        <v>0</v>
      </c>
      <c r="L36" s="146">
        <f t="shared" si="105"/>
        <v>19.676974076681987</v>
      </c>
      <c r="M36" s="14"/>
      <c r="N36" s="144">
        <f>'p1'!O45+ET36</f>
        <v>0</v>
      </c>
      <c r="O36" s="145">
        <f>'p1'!N45+EO36</f>
        <v>0</v>
      </c>
      <c r="P36" s="145">
        <f>'p1'!P45+EY36</f>
        <v>-34.01</v>
      </c>
      <c r="Q36" s="145">
        <f>'p1'!Z45</f>
        <v>0</v>
      </c>
      <c r="R36" s="145">
        <f>'p1'!X45</f>
        <v>0</v>
      </c>
      <c r="S36" s="145">
        <f>'p1'!Y45+FE36</f>
        <v>26.16</v>
      </c>
      <c r="T36" s="145">
        <f>'p1'!AB45+FK36+'Transport Pos'!B32</f>
        <v>0</v>
      </c>
      <c r="U36" s="145"/>
      <c r="V36" s="145">
        <f>'p1'!W45+FP36</f>
        <v>0</v>
      </c>
      <c r="W36" s="145">
        <f>'p1'!R45+FZ36</f>
        <v>0</v>
      </c>
      <c r="X36" s="145">
        <f>'p1'!S45+FU36</f>
        <v>0</v>
      </c>
      <c r="Y36" s="145"/>
      <c r="Z36" s="145"/>
      <c r="AA36" s="145"/>
      <c r="AB36" s="145"/>
      <c r="AC36" s="145"/>
      <c r="AD36" s="193"/>
      <c r="AE36" s="332">
        <f t="shared" si="106"/>
        <v>-7.8499999999999979</v>
      </c>
      <c r="AF36" s="14"/>
      <c r="AG36" s="146"/>
      <c r="AH36" s="191"/>
      <c r="AI36" s="146">
        <f>'p1'!AA45+BQ36+'Spread Opt'!E36+'Transport Pos'!G32</f>
        <v>0.48697407668198878</v>
      </c>
      <c r="AJ36" s="14"/>
      <c r="AK36" s="143">
        <v>37622</v>
      </c>
      <c r="AL36" s="198"/>
      <c r="AM36" s="189">
        <f t="shared" si="4"/>
        <v>0</v>
      </c>
      <c r="AN36" s="335">
        <f>SUM(AM34:AM38)</f>
        <v>0</v>
      </c>
      <c r="AO36" s="189">
        <f t="shared" si="120"/>
        <v>26.16</v>
      </c>
      <c r="AP36" s="335">
        <f>SUM(AO34:AO38)</f>
        <v>127.45</v>
      </c>
      <c r="AQ36" s="508">
        <f t="shared" si="121"/>
        <v>0.54011720907492844</v>
      </c>
      <c r="AR36" s="335">
        <f>SUM(AQ34:AQ38)</f>
        <v>2.5614870812306751</v>
      </c>
      <c r="AS36" s="510">
        <f t="shared" si="7"/>
        <v>-7.0231431323929412</v>
      </c>
      <c r="AT36" s="335">
        <f>SUM(AS34:AS38)</f>
        <v>-34.134997895087231</v>
      </c>
      <c r="AU36" s="189">
        <f t="shared" si="8"/>
        <v>-34.01</v>
      </c>
      <c r="AV36" s="335">
        <f>SUM(AU34:AU38)</f>
        <v>-165.67999999999998</v>
      </c>
      <c r="AW36" s="189">
        <f t="shared" ref="AW36:AW67" si="168">AO36+AQ36+AS36+AU36</f>
        <v>-14.333025923318012</v>
      </c>
      <c r="AX36" s="335">
        <f>SUM(AW34:AW38)</f>
        <v>-69.803510813856548</v>
      </c>
      <c r="AY36"/>
      <c r="AZ36" s="217"/>
      <c r="BA36" s="204">
        <f t="shared" si="10"/>
        <v>26.16</v>
      </c>
      <c r="BB36" s="506">
        <f>SUM(BA34:BA38)</f>
        <v>127.45</v>
      </c>
      <c r="BC36" s="204">
        <f t="shared" si="11"/>
        <v>0</v>
      </c>
      <c r="BD36" s="506">
        <f>SUM(BC34:BC38)</f>
        <v>0</v>
      </c>
      <c r="BE36" s="204">
        <f t="shared" si="12"/>
        <v>0</v>
      </c>
      <c r="BF36" s="506">
        <f>SUM(BE34:BE38)</f>
        <v>0</v>
      </c>
      <c r="BG36" s="204">
        <f t="shared" si="13"/>
        <v>0</v>
      </c>
      <c r="BH36" s="506">
        <f>SUM(BG34:BG38)</f>
        <v>0</v>
      </c>
      <c r="BI36" s="302"/>
      <c r="BJ36" s="309"/>
      <c r="BK36" s="305">
        <f t="shared" si="123"/>
        <v>11.826974076681989</v>
      </c>
      <c r="BL36" s="526">
        <f>SUM(BK34:BK38)</f>
        <v>57.646489186143441</v>
      </c>
      <c r="BM36" s="129"/>
      <c r="BN36" s="129"/>
      <c r="BO36" s="129"/>
      <c r="BP36" s="140">
        <f t="shared" si="14"/>
        <v>37622</v>
      </c>
      <c r="BQ36" s="141">
        <f t="shared" si="15"/>
        <v>0</v>
      </c>
      <c r="BR36" s="141"/>
      <c r="BS36" s="141"/>
      <c r="BT36" s="141"/>
      <c r="BU36" s="141"/>
      <c r="BV36" s="141"/>
      <c r="BW36" s="141"/>
      <c r="BY36" s="209">
        <f>'m1'!BL38</f>
        <v>0.84410852583478402</v>
      </c>
      <c r="BZ36" s="211">
        <f>CS36+DD36+FE36+FP36+FK36+DI36+DW36+EB36+FZ36+GE36+EO36+ET36+EY36+EH36</f>
        <v>0</v>
      </c>
      <c r="CA36" s="142"/>
      <c r="CB36" s="142">
        <f t="shared" si="128"/>
        <v>0</v>
      </c>
      <c r="CC36"/>
      <c r="CD36" s="118">
        <f t="shared" si="18"/>
        <v>37622</v>
      </c>
      <c r="CE36" s="142">
        <f t="shared" si="129"/>
        <v>0</v>
      </c>
      <c r="CF36" s="142">
        <f t="shared" si="130"/>
        <v>0</v>
      </c>
      <c r="CG36" s="142">
        <f t="shared" si="131"/>
        <v>0</v>
      </c>
      <c r="CH36" s="142">
        <f t="shared" si="131"/>
        <v>0</v>
      </c>
      <c r="CI36" s="142">
        <f t="shared" si="131"/>
        <v>0</v>
      </c>
      <c r="CJ36" s="142">
        <f t="shared" si="131"/>
        <v>0</v>
      </c>
      <c r="CK36" s="142">
        <f t="shared" si="131"/>
        <v>0</v>
      </c>
      <c r="CL36" s="142">
        <f t="shared" si="131"/>
        <v>0</v>
      </c>
      <c r="CM36" s="142">
        <f t="shared" si="131"/>
        <v>0</v>
      </c>
      <c r="CN36" s="142">
        <f t="shared" si="131"/>
        <v>0</v>
      </c>
      <c r="CO36" s="142">
        <f t="shared" si="131"/>
        <v>0</v>
      </c>
      <c r="CP36" s="142">
        <f t="shared" si="132"/>
        <v>0</v>
      </c>
      <c r="CQ36" s="142">
        <f t="shared" si="133"/>
        <v>0</v>
      </c>
      <c r="CR36" s="142">
        <f t="shared" si="134"/>
        <v>0</v>
      </c>
      <c r="CS36" s="142">
        <f t="shared" si="25"/>
        <v>0</v>
      </c>
      <c r="CT36"/>
      <c r="CU36" s="118">
        <f t="shared" si="26"/>
        <v>37622</v>
      </c>
      <c r="CV36" s="142">
        <f t="shared" si="135"/>
        <v>0</v>
      </c>
      <c r="CW36" s="142">
        <f t="shared" si="135"/>
        <v>0</v>
      </c>
      <c r="CX36" s="142">
        <f t="shared" si="136"/>
        <v>0</v>
      </c>
      <c r="CY36" s="142">
        <f t="shared" si="136"/>
        <v>0</v>
      </c>
      <c r="CZ36" s="142">
        <f t="shared" si="136"/>
        <v>0</v>
      </c>
      <c r="DA36" s="142">
        <f t="shared" si="137"/>
        <v>0</v>
      </c>
      <c r="DB36" s="142">
        <f t="shared" si="137"/>
        <v>0</v>
      </c>
      <c r="DC36" s="142">
        <f t="shared" si="138"/>
        <v>0</v>
      </c>
      <c r="DD36" s="142">
        <f t="shared" si="124"/>
        <v>0</v>
      </c>
      <c r="DF36" s="118">
        <f t="shared" si="32"/>
        <v>37622</v>
      </c>
      <c r="DG36" s="142">
        <f t="shared" si="139"/>
        <v>0</v>
      </c>
      <c r="DH36" s="142">
        <f t="shared" si="140"/>
        <v>0</v>
      </c>
      <c r="DI36" s="142">
        <f t="shared" si="111"/>
        <v>0</v>
      </c>
      <c r="DJ36"/>
      <c r="DK36" s="118">
        <f t="shared" si="36"/>
        <v>37622</v>
      </c>
      <c r="DL36" s="142">
        <f t="shared" si="141"/>
        <v>0</v>
      </c>
      <c r="DM36" s="142">
        <f t="shared" si="142"/>
        <v>0</v>
      </c>
      <c r="DN36" s="142">
        <f t="shared" si="39"/>
        <v>0</v>
      </c>
      <c r="DP36" s="118">
        <f t="shared" si="40"/>
        <v>37622</v>
      </c>
      <c r="DQ36" s="142">
        <f t="shared" si="143"/>
        <v>0</v>
      </c>
      <c r="DR36" s="142">
        <f t="shared" si="143"/>
        <v>0</v>
      </c>
      <c r="DS36" s="142">
        <f t="shared" si="143"/>
        <v>0</v>
      </c>
      <c r="DT36" s="142">
        <f t="shared" si="143"/>
        <v>0</v>
      </c>
      <c r="DU36" s="142">
        <f t="shared" si="143"/>
        <v>0</v>
      </c>
      <c r="DV36" s="142">
        <f t="shared" si="144"/>
        <v>0</v>
      </c>
      <c r="DW36" s="142">
        <f t="shared" si="112"/>
        <v>0</v>
      </c>
      <c r="DX36"/>
      <c r="DY36" s="118">
        <f t="shared" si="44"/>
        <v>37622</v>
      </c>
      <c r="DZ36" s="142">
        <f t="shared" si="145"/>
        <v>0</v>
      </c>
      <c r="EA36" s="142">
        <f t="shared" si="146"/>
        <v>0</v>
      </c>
      <c r="EB36" s="142">
        <f t="shared" si="113"/>
        <v>0</v>
      </c>
      <c r="EC36" s="142"/>
      <c r="ED36" s="118">
        <f t="shared" si="48"/>
        <v>37622</v>
      </c>
      <c r="EE36" s="142">
        <f t="shared" si="147"/>
        <v>0</v>
      </c>
      <c r="EF36" s="142">
        <f t="shared" si="147"/>
        <v>0</v>
      </c>
      <c r="EG36" s="142">
        <f t="shared" si="148"/>
        <v>0</v>
      </c>
      <c r="EH36" s="142">
        <f t="shared" si="125"/>
        <v>0</v>
      </c>
      <c r="EI36" s="142"/>
      <c r="EJ36" s="118">
        <f t="shared" si="52"/>
        <v>37622</v>
      </c>
      <c r="EK36" s="142">
        <f t="shared" si="149"/>
        <v>0</v>
      </c>
      <c r="EL36" s="142">
        <f t="shared" si="150"/>
        <v>0</v>
      </c>
      <c r="EM36" s="142">
        <f t="shared" si="150"/>
        <v>0</v>
      </c>
      <c r="EN36" s="142">
        <f t="shared" si="150"/>
        <v>0</v>
      </c>
      <c r="EO36" s="142">
        <f t="shared" si="114"/>
        <v>0</v>
      </c>
      <c r="EP36"/>
      <c r="EQ36" s="118">
        <f t="shared" si="56"/>
        <v>37622</v>
      </c>
      <c r="ER36" s="142">
        <f t="shared" si="151"/>
        <v>0</v>
      </c>
      <c r="ES36" s="142">
        <f t="shared" si="152"/>
        <v>0</v>
      </c>
      <c r="ET36" s="142">
        <f t="shared" si="126"/>
        <v>0</v>
      </c>
      <c r="EU36"/>
      <c r="EV36" s="118">
        <f t="shared" si="60"/>
        <v>37622</v>
      </c>
      <c r="EW36" s="142">
        <f t="shared" si="153"/>
        <v>0</v>
      </c>
      <c r="EX36" s="142">
        <f t="shared" si="154"/>
        <v>0</v>
      </c>
      <c r="EY36" s="142">
        <f t="shared" si="127"/>
        <v>0</v>
      </c>
      <c r="EZ36" s="142"/>
      <c r="FA36" s="118">
        <f t="shared" si="64"/>
        <v>37622</v>
      </c>
      <c r="FB36" s="142">
        <f t="shared" si="155"/>
        <v>0</v>
      </c>
      <c r="FC36" s="142">
        <f t="shared" si="155"/>
        <v>0</v>
      </c>
      <c r="FD36" s="142">
        <f t="shared" si="156"/>
        <v>0</v>
      </c>
      <c r="FE36" s="142">
        <f t="shared" si="115"/>
        <v>0</v>
      </c>
      <c r="FF36"/>
      <c r="FG36" s="118">
        <f t="shared" si="68"/>
        <v>37622</v>
      </c>
      <c r="FH36" s="142">
        <f t="shared" si="157"/>
        <v>0</v>
      </c>
      <c r="FI36" s="142">
        <f t="shared" si="157"/>
        <v>0</v>
      </c>
      <c r="FJ36" s="142">
        <f t="shared" si="158"/>
        <v>0</v>
      </c>
      <c r="FK36" s="142">
        <f t="shared" si="116"/>
        <v>0</v>
      </c>
      <c r="FL36"/>
      <c r="FM36" s="118">
        <f t="shared" si="72"/>
        <v>37622</v>
      </c>
      <c r="FN36" s="142">
        <f t="shared" si="159"/>
        <v>0</v>
      </c>
      <c r="FO36" s="142">
        <f t="shared" si="160"/>
        <v>0</v>
      </c>
      <c r="FP36" s="142">
        <f t="shared" si="117"/>
        <v>0</v>
      </c>
      <c r="FR36" s="118">
        <f t="shared" si="76"/>
        <v>37622</v>
      </c>
      <c r="FS36" s="142">
        <f t="shared" si="161"/>
        <v>0</v>
      </c>
      <c r="FT36" s="142">
        <f t="shared" si="161"/>
        <v>0</v>
      </c>
      <c r="FU36" s="142">
        <f t="shared" si="78"/>
        <v>0</v>
      </c>
      <c r="FV36"/>
      <c r="FW36" s="118">
        <f t="shared" si="79"/>
        <v>37622</v>
      </c>
      <c r="FX36" s="142">
        <f t="shared" si="162"/>
        <v>0</v>
      </c>
      <c r="FY36" s="142">
        <f t="shared" si="163"/>
        <v>0</v>
      </c>
      <c r="FZ36" s="142">
        <f t="shared" si="118"/>
        <v>0</v>
      </c>
      <c r="GA36"/>
      <c r="GB36" s="118">
        <f t="shared" si="83"/>
        <v>37622</v>
      </c>
      <c r="GC36" s="142">
        <f t="shared" si="164"/>
        <v>0</v>
      </c>
      <c r="GD36" s="142">
        <f t="shared" si="165"/>
        <v>0</v>
      </c>
      <c r="GE36" s="142">
        <f t="shared" si="119"/>
        <v>0</v>
      </c>
      <c r="GF36"/>
      <c r="GG36" s="118">
        <f t="shared" si="87"/>
        <v>37622</v>
      </c>
      <c r="GH36" s="142">
        <f t="shared" si="166"/>
        <v>0</v>
      </c>
      <c r="GI36" s="142">
        <f t="shared" si="166"/>
        <v>0</v>
      </c>
      <c r="GJ36" s="142">
        <f t="shared" si="89"/>
        <v>0</v>
      </c>
      <c r="GL36" s="118">
        <f t="shared" si="90"/>
        <v>37622</v>
      </c>
      <c r="GM36" s="142">
        <f t="shared" si="167"/>
        <v>0</v>
      </c>
      <c r="GN36" s="142">
        <f t="shared" si="167"/>
        <v>0</v>
      </c>
      <c r="GO36" s="142">
        <f t="shared" si="92"/>
        <v>0</v>
      </c>
      <c r="GQ36" s="585"/>
      <c r="GR36" s="583"/>
      <c r="GS36" s="332"/>
      <c r="GU36"/>
    </row>
    <row r="37" spans="1:203" ht="15" customHeight="1">
      <c r="A37" s="329">
        <v>37653</v>
      </c>
      <c r="B37" s="144">
        <f>'p1'!F46</f>
        <v>0</v>
      </c>
      <c r="C37" s="145">
        <f>+'p1'!C46</f>
        <v>0</v>
      </c>
      <c r="D37" s="193">
        <f>'Transport Pos'!C33</f>
        <v>0</v>
      </c>
      <c r="E37" s="145">
        <f>'p1'!K46+EH37+'Transport Pos'!D33</f>
        <v>0</v>
      </c>
      <c r="F37" s="145">
        <f>'p1'!E46+CS37</f>
        <v>23.49</v>
      </c>
      <c r="G37" s="145">
        <f>'p1'!H46+'p1'!J46+DD37+'Spread Opt'!D37+'Transport Pos'!E33</f>
        <v>0.48719037878312932</v>
      </c>
      <c r="H37" s="145">
        <f>'p1'!D46+DW37</f>
        <v>0</v>
      </c>
      <c r="I37" s="145">
        <f>'p1'!I46+'p1'!AG46+DI37+'Spread Opt'!C37</f>
        <v>-11.582448752525689</v>
      </c>
      <c r="J37" s="145">
        <f>'p1'!M46+DL37</f>
        <v>5.28</v>
      </c>
      <c r="K37" s="145">
        <f>'p1'!L46+'p1'!G46+EB37</f>
        <v>0</v>
      </c>
      <c r="L37" s="146">
        <f t="shared" si="105"/>
        <v>17.67474162625744</v>
      </c>
      <c r="M37" s="14"/>
      <c r="N37" s="144">
        <f>'p1'!O46+ET37</f>
        <v>0</v>
      </c>
      <c r="O37" s="145">
        <f>'p1'!N46+EO37</f>
        <v>0</v>
      </c>
      <c r="P37" s="145">
        <f>'p1'!P46+EY37</f>
        <v>-30.54</v>
      </c>
      <c r="Q37" s="145">
        <f>'p1'!Z46</f>
        <v>0</v>
      </c>
      <c r="R37" s="145">
        <f>'p1'!X46</f>
        <v>0</v>
      </c>
      <c r="S37" s="145">
        <f>'p1'!Y46+FE37</f>
        <v>23.49</v>
      </c>
      <c r="T37" s="145">
        <f>'p1'!AB46+FK37+'Transport Pos'!B33</f>
        <v>0</v>
      </c>
      <c r="U37" s="145"/>
      <c r="V37" s="145">
        <f>'p1'!W46+FP37</f>
        <v>0</v>
      </c>
      <c r="W37" s="145">
        <f>'p1'!R46+FZ37</f>
        <v>0</v>
      </c>
      <c r="X37" s="145">
        <f>'p1'!S46+FU37</f>
        <v>0</v>
      </c>
      <c r="Y37" s="145"/>
      <c r="Z37" s="145"/>
      <c r="AA37" s="145"/>
      <c r="AB37" s="145"/>
      <c r="AC37" s="145"/>
      <c r="AD37" s="193"/>
      <c r="AE37" s="332">
        <f t="shared" si="106"/>
        <v>-7.0500000000000007</v>
      </c>
      <c r="AF37" s="14"/>
      <c r="AG37" s="146"/>
      <c r="AH37" s="191"/>
      <c r="AI37" s="146">
        <f>'p1'!AA46+BQ37+'Spread Opt'!E37+'Transport Pos'!G33</f>
        <v>0.44474162625744285</v>
      </c>
      <c r="AJ37" s="14"/>
      <c r="AK37" s="143">
        <v>37653</v>
      </c>
      <c r="AL37" s="198"/>
      <c r="AM37" s="189">
        <f t="shared" si="4"/>
        <v>0</v>
      </c>
      <c r="AN37" s="334"/>
      <c r="AO37" s="189">
        <f t="shared" si="120"/>
        <v>23.49</v>
      </c>
      <c r="AP37" s="334"/>
      <c r="AQ37" s="508">
        <f t="shared" si="121"/>
        <v>0.48719037878312932</v>
      </c>
      <c r="AR37" s="334"/>
      <c r="AS37" s="510">
        <f t="shared" si="7"/>
        <v>-6.3024487525256889</v>
      </c>
      <c r="AT37" s="334"/>
      <c r="AU37" s="189">
        <f t="shared" si="8"/>
        <v>-30.54</v>
      </c>
      <c r="AV37" s="334"/>
      <c r="AW37" s="189">
        <f t="shared" si="168"/>
        <v>-12.865258373742559</v>
      </c>
      <c r="AX37" s="334"/>
      <c r="AY37"/>
      <c r="AZ37" s="217"/>
      <c r="BA37" s="204">
        <f t="shared" si="10"/>
        <v>23.49</v>
      </c>
      <c r="BB37" s="202"/>
      <c r="BC37" s="204">
        <f t="shared" si="11"/>
        <v>0</v>
      </c>
      <c r="BD37" s="202"/>
      <c r="BE37" s="204">
        <f t="shared" si="12"/>
        <v>0</v>
      </c>
      <c r="BF37" s="202"/>
      <c r="BG37" s="204">
        <f t="shared" si="13"/>
        <v>0</v>
      </c>
      <c r="BH37" s="218"/>
      <c r="BI37" s="248"/>
      <c r="BJ37" s="308"/>
      <c r="BK37" s="305">
        <f t="shared" si="123"/>
        <v>10.624741626257439</v>
      </c>
      <c r="BL37" s="525"/>
      <c r="BM37" s="129"/>
      <c r="BN37" s="14"/>
      <c r="BO37" s="14"/>
      <c r="BP37" s="140">
        <f t="shared" si="14"/>
        <v>37653</v>
      </c>
      <c r="BQ37" s="141">
        <f t="shared" si="15"/>
        <v>0</v>
      </c>
      <c r="BR37" s="141"/>
      <c r="BS37" s="141"/>
      <c r="BT37" s="141"/>
      <c r="BU37" s="141"/>
      <c r="BV37" s="141"/>
      <c r="BW37" s="141"/>
      <c r="BY37" s="209">
        <f>'m1'!BL39</f>
        <v>0.83909128430924496</v>
      </c>
      <c r="BZ37" s="211">
        <f t="shared" ref="BZ37:BZ45" si="169">CS37+DD37+FE37+FP37+FK37+DI37+DW37+EB37+FZ37+GE37+EO37+ET37+EY37</f>
        <v>0</v>
      </c>
      <c r="CA37" s="142"/>
      <c r="CB37" s="142">
        <f t="shared" si="128"/>
        <v>0</v>
      </c>
      <c r="CC37"/>
      <c r="CD37" s="118">
        <f t="shared" si="18"/>
        <v>37653</v>
      </c>
      <c r="CE37" s="142">
        <f t="shared" si="129"/>
        <v>0</v>
      </c>
      <c r="CF37" s="142">
        <f t="shared" si="130"/>
        <v>0</v>
      </c>
      <c r="CG37" s="142">
        <f t="shared" si="131"/>
        <v>0</v>
      </c>
      <c r="CH37" s="142">
        <f t="shared" si="131"/>
        <v>0</v>
      </c>
      <c r="CI37" s="142">
        <f t="shared" si="131"/>
        <v>0</v>
      </c>
      <c r="CJ37" s="142">
        <f t="shared" si="131"/>
        <v>0</v>
      </c>
      <c r="CK37" s="142">
        <f t="shared" si="131"/>
        <v>0</v>
      </c>
      <c r="CL37" s="142">
        <f t="shared" si="131"/>
        <v>0</v>
      </c>
      <c r="CM37" s="142">
        <f t="shared" si="131"/>
        <v>0</v>
      </c>
      <c r="CN37" s="142">
        <f t="shared" si="131"/>
        <v>0</v>
      </c>
      <c r="CO37" s="142">
        <f t="shared" si="131"/>
        <v>0</v>
      </c>
      <c r="CP37" s="142">
        <f t="shared" si="132"/>
        <v>0</v>
      </c>
      <c r="CQ37" s="142">
        <f t="shared" si="133"/>
        <v>0</v>
      </c>
      <c r="CR37" s="142">
        <f t="shared" si="134"/>
        <v>0</v>
      </c>
      <c r="CS37" s="142">
        <f t="shared" ref="CS37:CS68" si="170">SUM(CE37:CR37)</f>
        <v>0</v>
      </c>
      <c r="CT37"/>
      <c r="CU37" s="118">
        <f t="shared" si="26"/>
        <v>37653</v>
      </c>
      <c r="CV37" s="142">
        <f t="shared" si="135"/>
        <v>0</v>
      </c>
      <c r="CW37" s="142">
        <f t="shared" si="135"/>
        <v>0</v>
      </c>
      <c r="CX37" s="142">
        <f t="shared" si="136"/>
        <v>0</v>
      </c>
      <c r="CY37" s="142">
        <f t="shared" si="136"/>
        <v>0</v>
      </c>
      <c r="CZ37" s="142">
        <f t="shared" si="136"/>
        <v>0</v>
      </c>
      <c r="DA37" s="142">
        <f t="shared" si="137"/>
        <v>0</v>
      </c>
      <c r="DB37" s="142">
        <f t="shared" si="137"/>
        <v>0</v>
      </c>
      <c r="DC37" s="142">
        <f t="shared" si="138"/>
        <v>0</v>
      </c>
      <c r="DD37" s="142">
        <f t="shared" si="124"/>
        <v>0</v>
      </c>
      <c r="DF37" s="118">
        <f t="shared" si="32"/>
        <v>37653</v>
      </c>
      <c r="DG37" s="142">
        <f t="shared" si="139"/>
        <v>0</v>
      </c>
      <c r="DH37" s="142">
        <f t="shared" si="140"/>
        <v>0</v>
      </c>
      <c r="DI37" s="142">
        <f t="shared" si="111"/>
        <v>0</v>
      </c>
      <c r="DJ37"/>
      <c r="DK37" s="118">
        <f t="shared" si="36"/>
        <v>37653</v>
      </c>
      <c r="DL37" s="142">
        <f t="shared" si="141"/>
        <v>0</v>
      </c>
      <c r="DM37" s="142">
        <f t="shared" si="142"/>
        <v>0</v>
      </c>
      <c r="DN37" s="142">
        <f t="shared" si="39"/>
        <v>0</v>
      </c>
      <c r="DP37" s="118">
        <f t="shared" si="40"/>
        <v>37653</v>
      </c>
      <c r="DQ37" s="142">
        <f t="shared" si="143"/>
        <v>0</v>
      </c>
      <c r="DR37" s="142">
        <f t="shared" si="143"/>
        <v>0</v>
      </c>
      <c r="DS37" s="142">
        <f t="shared" si="143"/>
        <v>0</v>
      </c>
      <c r="DT37" s="142">
        <f t="shared" si="143"/>
        <v>0</v>
      </c>
      <c r="DU37" s="142">
        <f t="shared" si="143"/>
        <v>0</v>
      </c>
      <c r="DV37" s="142">
        <f t="shared" si="144"/>
        <v>0</v>
      </c>
      <c r="DW37" s="142">
        <f t="shared" si="112"/>
        <v>0</v>
      </c>
      <c r="DX37"/>
      <c r="DY37" s="118">
        <f t="shared" si="44"/>
        <v>37653</v>
      </c>
      <c r="DZ37" s="142">
        <f t="shared" si="145"/>
        <v>0</v>
      </c>
      <c r="EA37" s="142">
        <f t="shared" si="146"/>
        <v>0</v>
      </c>
      <c r="EB37" s="142">
        <f t="shared" si="113"/>
        <v>0</v>
      </c>
      <c r="EC37" s="142"/>
      <c r="ED37" s="118">
        <f t="shared" si="48"/>
        <v>37653</v>
      </c>
      <c r="EE37" s="142">
        <f t="shared" si="147"/>
        <v>0</v>
      </c>
      <c r="EF37" s="142">
        <f t="shared" si="147"/>
        <v>0</v>
      </c>
      <c r="EG37" s="142">
        <f t="shared" si="148"/>
        <v>0</v>
      </c>
      <c r="EH37" s="142">
        <f t="shared" si="125"/>
        <v>0</v>
      </c>
      <c r="EI37" s="142"/>
      <c r="EJ37" s="118">
        <f t="shared" si="52"/>
        <v>37653</v>
      </c>
      <c r="EK37" s="142">
        <f t="shared" si="149"/>
        <v>0</v>
      </c>
      <c r="EL37" s="142">
        <f t="shared" si="150"/>
        <v>0</v>
      </c>
      <c r="EM37" s="142">
        <f t="shared" si="150"/>
        <v>0</v>
      </c>
      <c r="EN37" s="142">
        <f t="shared" si="150"/>
        <v>0</v>
      </c>
      <c r="EO37" s="142">
        <f t="shared" si="114"/>
        <v>0</v>
      </c>
      <c r="EP37"/>
      <c r="EQ37" s="118">
        <f t="shared" si="56"/>
        <v>37653</v>
      </c>
      <c r="ER37" s="142">
        <f t="shared" si="151"/>
        <v>0</v>
      </c>
      <c r="ES37" s="142">
        <f t="shared" si="152"/>
        <v>0</v>
      </c>
      <c r="ET37" s="142">
        <f t="shared" si="126"/>
        <v>0</v>
      </c>
      <c r="EU37"/>
      <c r="EV37" s="118">
        <f t="shared" si="60"/>
        <v>37653</v>
      </c>
      <c r="EW37" s="142">
        <f t="shared" si="153"/>
        <v>0</v>
      </c>
      <c r="EX37" s="142">
        <f t="shared" si="154"/>
        <v>0</v>
      </c>
      <c r="EY37" s="142">
        <f t="shared" si="127"/>
        <v>0</v>
      </c>
      <c r="EZ37" s="142"/>
      <c r="FA37" s="118">
        <f t="shared" si="64"/>
        <v>37653</v>
      </c>
      <c r="FB37" s="142">
        <f t="shared" si="155"/>
        <v>0</v>
      </c>
      <c r="FC37" s="142">
        <f t="shared" si="155"/>
        <v>0</v>
      </c>
      <c r="FD37" s="142">
        <f t="shared" si="156"/>
        <v>0</v>
      </c>
      <c r="FE37" s="142">
        <f t="shared" si="115"/>
        <v>0</v>
      </c>
      <c r="FF37"/>
      <c r="FG37" s="118">
        <f t="shared" si="68"/>
        <v>37653</v>
      </c>
      <c r="FH37" s="142">
        <f t="shared" si="157"/>
        <v>0</v>
      </c>
      <c r="FI37" s="142">
        <f t="shared" si="157"/>
        <v>0</v>
      </c>
      <c r="FJ37" s="142">
        <f t="shared" si="158"/>
        <v>0</v>
      </c>
      <c r="FK37" s="142">
        <f t="shared" si="116"/>
        <v>0</v>
      </c>
      <c r="FL37"/>
      <c r="FM37" s="118">
        <f t="shared" si="72"/>
        <v>37653</v>
      </c>
      <c r="FN37" s="142">
        <f t="shared" si="159"/>
        <v>0</v>
      </c>
      <c r="FO37" s="142">
        <f t="shared" si="160"/>
        <v>0</v>
      </c>
      <c r="FP37" s="142">
        <f t="shared" si="117"/>
        <v>0</v>
      </c>
      <c r="FR37" s="118">
        <f t="shared" si="76"/>
        <v>37653</v>
      </c>
      <c r="FS37" s="142">
        <f t="shared" si="161"/>
        <v>0</v>
      </c>
      <c r="FT37" s="142">
        <f t="shared" si="161"/>
        <v>0</v>
      </c>
      <c r="FU37" s="142">
        <f t="shared" si="78"/>
        <v>0</v>
      </c>
      <c r="FV37"/>
      <c r="FW37" s="118">
        <f t="shared" si="79"/>
        <v>37653</v>
      </c>
      <c r="FX37" s="142">
        <f t="shared" si="162"/>
        <v>0</v>
      </c>
      <c r="FY37" s="142">
        <f t="shared" si="163"/>
        <v>0</v>
      </c>
      <c r="FZ37" s="142">
        <f t="shared" si="118"/>
        <v>0</v>
      </c>
      <c r="GA37"/>
      <c r="GB37" s="118">
        <f t="shared" si="83"/>
        <v>37653</v>
      </c>
      <c r="GC37" s="142">
        <f t="shared" si="164"/>
        <v>0</v>
      </c>
      <c r="GD37" s="142">
        <f t="shared" si="165"/>
        <v>0</v>
      </c>
      <c r="GE37" s="142">
        <f t="shared" si="119"/>
        <v>0</v>
      </c>
      <c r="GF37"/>
      <c r="GG37" s="118">
        <f t="shared" si="87"/>
        <v>37653</v>
      </c>
      <c r="GH37" s="142">
        <f t="shared" si="166"/>
        <v>0</v>
      </c>
      <c r="GI37" s="142">
        <f t="shared" si="166"/>
        <v>0</v>
      </c>
      <c r="GJ37" s="142">
        <f t="shared" si="89"/>
        <v>0</v>
      </c>
      <c r="GL37" s="118">
        <f t="shared" si="90"/>
        <v>37653</v>
      </c>
      <c r="GM37" s="142">
        <f t="shared" si="167"/>
        <v>0</v>
      </c>
      <c r="GN37" s="142">
        <f t="shared" si="167"/>
        <v>0</v>
      </c>
      <c r="GO37" s="142">
        <f t="shared" si="92"/>
        <v>0</v>
      </c>
      <c r="GQ37" s="585"/>
      <c r="GR37" s="583"/>
      <c r="GS37" s="332"/>
      <c r="GU37"/>
    </row>
    <row r="38" spans="1:203" ht="15" customHeight="1">
      <c r="A38" s="329">
        <v>37681</v>
      </c>
      <c r="B38" s="144">
        <f>'p1'!F47</f>
        <v>0</v>
      </c>
      <c r="C38" s="145">
        <f>+'p1'!C47</f>
        <v>0</v>
      </c>
      <c r="D38" s="193">
        <f>'Transport Pos'!C34</f>
        <v>0</v>
      </c>
      <c r="E38" s="145">
        <f>'p1'!K47+EH38+'Transport Pos'!D34</f>
        <v>0</v>
      </c>
      <c r="F38" s="145">
        <f>'p1'!E47+CS38</f>
        <v>25.87</v>
      </c>
      <c r="G38" s="145">
        <f>'p1'!H47+'p1'!J47+DD38+'Spread Opt'!D38+'Transport Pos'!E34</f>
        <v>0.5038296666182891</v>
      </c>
      <c r="H38" s="145">
        <f>'p1'!D47+DW38</f>
        <v>0</v>
      </c>
      <c r="I38" s="145">
        <f>'p1'!I47+'p1'!AG47+DI38+'Spread Opt'!C38</f>
        <v>-12.708257157544669</v>
      </c>
      <c r="J38" s="145">
        <f>'p1'!M47+DL38</f>
        <v>5.81</v>
      </c>
      <c r="K38" s="145">
        <f>'p1'!L47+'p1'!G47+EB38</f>
        <v>0</v>
      </c>
      <c r="L38" s="146">
        <f t="shared" si="105"/>
        <v>19.475572509073622</v>
      </c>
      <c r="M38" s="14"/>
      <c r="N38" s="144">
        <f>'p1'!O47+ET38</f>
        <v>0</v>
      </c>
      <c r="O38" s="145">
        <f>'p1'!N47+EO38</f>
        <v>0</v>
      </c>
      <c r="P38" s="145">
        <f>'p1'!P47+EY38</f>
        <v>-33.619999999999997</v>
      </c>
      <c r="Q38" s="145">
        <f>'p1'!Z47</f>
        <v>0</v>
      </c>
      <c r="R38" s="145">
        <f>'p1'!X47</f>
        <v>0</v>
      </c>
      <c r="S38" s="145">
        <f>'p1'!Y47+FE38</f>
        <v>25.87</v>
      </c>
      <c r="T38" s="145">
        <f>'p1'!AB47+FK38+'Transport Pos'!B34</f>
        <v>0</v>
      </c>
      <c r="U38" s="145"/>
      <c r="V38" s="145">
        <f>'p1'!W47+FP38</f>
        <v>0</v>
      </c>
      <c r="W38" s="145">
        <f>'p1'!R47+FZ38</f>
        <v>0</v>
      </c>
      <c r="X38" s="145">
        <f>'p1'!S47+FU38</f>
        <v>0</v>
      </c>
      <c r="Y38" s="145"/>
      <c r="Z38" s="145"/>
      <c r="AA38" s="145"/>
      <c r="AB38" s="145"/>
      <c r="AC38" s="145"/>
      <c r="AD38" s="193"/>
      <c r="AE38" s="332">
        <f t="shared" si="106"/>
        <v>-7.7499999999999964</v>
      </c>
      <c r="AF38" s="14"/>
      <c r="AG38" s="146"/>
      <c r="AH38" s="191"/>
      <c r="AI38" s="146">
        <f>'p1'!AA47+BQ38+'Spread Opt'!E38+'Transport Pos'!G34</f>
        <v>0.48557250907362004</v>
      </c>
      <c r="AJ38" s="14"/>
      <c r="AK38" s="143">
        <v>37681</v>
      </c>
      <c r="AL38" s="198"/>
      <c r="AM38" s="189">
        <f t="shared" si="4"/>
        <v>0</v>
      </c>
      <c r="AN38" s="334"/>
      <c r="AO38" s="189">
        <f t="shared" si="120"/>
        <v>25.87</v>
      </c>
      <c r="AP38" s="334"/>
      <c r="AQ38" s="508">
        <f t="shared" si="121"/>
        <v>0.5038296666182891</v>
      </c>
      <c r="AR38" s="334"/>
      <c r="AS38" s="510">
        <f t="shared" si="7"/>
        <v>-6.8982571575446689</v>
      </c>
      <c r="AT38" s="334"/>
      <c r="AU38" s="189">
        <f t="shared" si="8"/>
        <v>-33.619999999999997</v>
      </c>
      <c r="AV38" s="334"/>
      <c r="AW38" s="189">
        <f t="shared" si="168"/>
        <v>-14.144427490926375</v>
      </c>
      <c r="AX38" s="334"/>
      <c r="AY38"/>
      <c r="AZ38" s="217"/>
      <c r="BA38" s="204">
        <f t="shared" si="10"/>
        <v>25.87</v>
      </c>
      <c r="BB38" s="202"/>
      <c r="BC38" s="204">
        <f t="shared" si="11"/>
        <v>0</v>
      </c>
      <c r="BD38" s="202"/>
      <c r="BE38" s="204">
        <f t="shared" si="12"/>
        <v>0</v>
      </c>
      <c r="BF38" s="202"/>
      <c r="BG38" s="204">
        <f t="shared" si="13"/>
        <v>0</v>
      </c>
      <c r="BH38" s="218"/>
      <c r="BI38" s="248"/>
      <c r="BJ38" s="308"/>
      <c r="BK38" s="305">
        <f t="shared" si="123"/>
        <v>11.725572509073626</v>
      </c>
      <c r="BL38" s="525"/>
      <c r="BM38" s="129"/>
      <c r="BN38" s="14"/>
      <c r="BO38" s="14"/>
      <c r="BP38" s="140">
        <f t="shared" si="14"/>
        <v>37681</v>
      </c>
      <c r="BQ38" s="141">
        <f t="shared" si="15"/>
        <v>0</v>
      </c>
      <c r="BR38" s="141"/>
      <c r="BS38" s="141"/>
      <c r="BT38" s="141"/>
      <c r="BU38" s="141"/>
      <c r="BV38" s="141"/>
      <c r="BW38" s="141"/>
      <c r="BY38" s="209">
        <f>'m1'!BL40</f>
        <v>0.83458239337575868</v>
      </c>
      <c r="BZ38" s="211">
        <f t="shared" si="169"/>
        <v>0</v>
      </c>
      <c r="CA38" s="142"/>
      <c r="CB38" s="142">
        <f t="shared" si="128"/>
        <v>0</v>
      </c>
      <c r="CC38"/>
      <c r="CD38" s="118">
        <f t="shared" si="18"/>
        <v>37681</v>
      </c>
      <c r="CE38" s="142">
        <f t="shared" si="129"/>
        <v>0</v>
      </c>
      <c r="CF38" s="142">
        <f t="shared" si="130"/>
        <v>0</v>
      </c>
      <c r="CG38" s="142">
        <f t="shared" si="131"/>
        <v>0</v>
      </c>
      <c r="CH38" s="142">
        <f t="shared" si="131"/>
        <v>0</v>
      </c>
      <c r="CI38" s="142">
        <f t="shared" si="131"/>
        <v>0</v>
      </c>
      <c r="CJ38" s="142">
        <f t="shared" si="131"/>
        <v>0</v>
      </c>
      <c r="CK38" s="142">
        <f t="shared" si="131"/>
        <v>0</v>
      </c>
      <c r="CL38" s="142">
        <f t="shared" si="131"/>
        <v>0</v>
      </c>
      <c r="CM38" s="142">
        <f t="shared" si="131"/>
        <v>0</v>
      </c>
      <c r="CN38" s="142">
        <f t="shared" si="131"/>
        <v>0</v>
      </c>
      <c r="CO38" s="142">
        <f t="shared" si="131"/>
        <v>0</v>
      </c>
      <c r="CP38" s="142">
        <f t="shared" si="132"/>
        <v>0</v>
      </c>
      <c r="CQ38" s="142">
        <f t="shared" si="133"/>
        <v>0</v>
      </c>
      <c r="CR38" s="142">
        <f t="shared" si="134"/>
        <v>0</v>
      </c>
      <c r="CS38" s="142">
        <f t="shared" si="170"/>
        <v>0</v>
      </c>
      <c r="CT38"/>
      <c r="CU38" s="118">
        <f t="shared" si="26"/>
        <v>37681</v>
      </c>
      <c r="CV38" s="142">
        <f t="shared" si="135"/>
        <v>0</v>
      </c>
      <c r="CW38" s="142">
        <f t="shared" si="135"/>
        <v>0</v>
      </c>
      <c r="CX38" s="142">
        <f t="shared" si="136"/>
        <v>0</v>
      </c>
      <c r="CY38" s="142">
        <f t="shared" si="136"/>
        <v>0</v>
      </c>
      <c r="CZ38" s="142">
        <f t="shared" si="136"/>
        <v>0</v>
      </c>
      <c r="DA38" s="142">
        <f t="shared" si="137"/>
        <v>0</v>
      </c>
      <c r="DB38" s="142">
        <f t="shared" si="137"/>
        <v>0</v>
      </c>
      <c r="DC38" s="142">
        <f t="shared" si="138"/>
        <v>0</v>
      </c>
      <c r="DD38" s="142">
        <f t="shared" si="124"/>
        <v>0</v>
      </c>
      <c r="DF38" s="118">
        <f t="shared" si="32"/>
        <v>37681</v>
      </c>
      <c r="DG38" s="142">
        <f t="shared" si="139"/>
        <v>0</v>
      </c>
      <c r="DH38" s="142">
        <f t="shared" si="140"/>
        <v>0</v>
      </c>
      <c r="DI38" s="142">
        <f t="shared" si="111"/>
        <v>0</v>
      </c>
      <c r="DJ38"/>
      <c r="DK38" s="118">
        <f t="shared" si="36"/>
        <v>37681</v>
      </c>
      <c r="DL38" s="142">
        <f t="shared" si="141"/>
        <v>0</v>
      </c>
      <c r="DM38" s="142">
        <f t="shared" si="142"/>
        <v>0</v>
      </c>
      <c r="DN38" s="142">
        <f t="shared" si="39"/>
        <v>0</v>
      </c>
      <c r="DP38" s="118">
        <f t="shared" si="40"/>
        <v>37681</v>
      </c>
      <c r="DQ38" s="142">
        <f t="shared" si="143"/>
        <v>0</v>
      </c>
      <c r="DR38" s="142">
        <f t="shared" si="143"/>
        <v>0</v>
      </c>
      <c r="DS38" s="142">
        <f t="shared" si="143"/>
        <v>0</v>
      </c>
      <c r="DT38" s="142">
        <f t="shared" si="143"/>
        <v>0</v>
      </c>
      <c r="DU38" s="142">
        <f t="shared" si="143"/>
        <v>0</v>
      </c>
      <c r="DV38" s="142">
        <f t="shared" si="144"/>
        <v>0</v>
      </c>
      <c r="DW38" s="142">
        <f t="shared" si="112"/>
        <v>0</v>
      </c>
      <c r="DX38"/>
      <c r="DY38" s="118">
        <f t="shared" si="44"/>
        <v>37681</v>
      </c>
      <c r="DZ38" s="142">
        <f t="shared" si="145"/>
        <v>0</v>
      </c>
      <c r="EA38" s="142">
        <f t="shared" si="146"/>
        <v>0</v>
      </c>
      <c r="EB38" s="142">
        <f t="shared" si="113"/>
        <v>0</v>
      </c>
      <c r="EC38" s="142"/>
      <c r="ED38" s="118">
        <f t="shared" si="48"/>
        <v>37681</v>
      </c>
      <c r="EE38" s="142">
        <f t="shared" si="147"/>
        <v>0</v>
      </c>
      <c r="EF38" s="142">
        <f t="shared" si="147"/>
        <v>0</v>
      </c>
      <c r="EG38" s="142">
        <f t="shared" si="148"/>
        <v>0</v>
      </c>
      <c r="EH38" s="142">
        <f t="shared" si="125"/>
        <v>0</v>
      </c>
      <c r="EI38" s="142"/>
      <c r="EJ38" s="118">
        <f t="shared" si="52"/>
        <v>37681</v>
      </c>
      <c r="EK38" s="142">
        <f t="shared" si="149"/>
        <v>0</v>
      </c>
      <c r="EL38" s="142">
        <f t="shared" si="150"/>
        <v>0</v>
      </c>
      <c r="EM38" s="142">
        <f t="shared" si="150"/>
        <v>0</v>
      </c>
      <c r="EN38" s="142">
        <f t="shared" si="150"/>
        <v>0</v>
      </c>
      <c r="EO38" s="142">
        <f t="shared" si="114"/>
        <v>0</v>
      </c>
      <c r="EP38"/>
      <c r="EQ38" s="118">
        <f t="shared" si="56"/>
        <v>37681</v>
      </c>
      <c r="ER38" s="142">
        <f t="shared" si="151"/>
        <v>0</v>
      </c>
      <c r="ES38" s="142">
        <f t="shared" si="152"/>
        <v>0</v>
      </c>
      <c r="ET38" s="142">
        <f t="shared" si="126"/>
        <v>0</v>
      </c>
      <c r="EU38"/>
      <c r="EV38" s="118">
        <f t="shared" si="60"/>
        <v>37681</v>
      </c>
      <c r="EW38" s="142">
        <f t="shared" si="153"/>
        <v>0</v>
      </c>
      <c r="EX38" s="142">
        <f t="shared" si="154"/>
        <v>0</v>
      </c>
      <c r="EY38" s="142">
        <f t="shared" si="127"/>
        <v>0</v>
      </c>
      <c r="EZ38" s="142"/>
      <c r="FA38" s="118">
        <f t="shared" si="64"/>
        <v>37681</v>
      </c>
      <c r="FB38" s="142">
        <f t="shared" si="155"/>
        <v>0</v>
      </c>
      <c r="FC38" s="142">
        <f t="shared" si="155"/>
        <v>0</v>
      </c>
      <c r="FD38" s="142">
        <f t="shared" si="156"/>
        <v>0</v>
      </c>
      <c r="FE38" s="142">
        <f t="shared" si="115"/>
        <v>0</v>
      </c>
      <c r="FF38"/>
      <c r="FG38" s="118">
        <f t="shared" si="68"/>
        <v>37681</v>
      </c>
      <c r="FH38" s="142">
        <f t="shared" si="157"/>
        <v>0</v>
      </c>
      <c r="FI38" s="142">
        <f t="shared" si="157"/>
        <v>0</v>
      </c>
      <c r="FJ38" s="142">
        <f t="shared" si="158"/>
        <v>0</v>
      </c>
      <c r="FK38" s="142">
        <f t="shared" si="116"/>
        <v>0</v>
      </c>
      <c r="FL38"/>
      <c r="FM38" s="118">
        <f t="shared" si="72"/>
        <v>37681</v>
      </c>
      <c r="FN38" s="142">
        <f t="shared" si="159"/>
        <v>0</v>
      </c>
      <c r="FO38" s="142">
        <f t="shared" si="160"/>
        <v>0</v>
      </c>
      <c r="FP38" s="142">
        <f t="shared" si="117"/>
        <v>0</v>
      </c>
      <c r="FR38" s="118">
        <f t="shared" si="76"/>
        <v>37681</v>
      </c>
      <c r="FS38" s="142">
        <f t="shared" si="161"/>
        <v>0</v>
      </c>
      <c r="FT38" s="142">
        <f t="shared" si="161"/>
        <v>0</v>
      </c>
      <c r="FU38" s="142">
        <f t="shared" si="78"/>
        <v>0</v>
      </c>
      <c r="FV38"/>
      <c r="FW38" s="118">
        <f t="shared" si="79"/>
        <v>37681</v>
      </c>
      <c r="FX38" s="142">
        <f t="shared" si="162"/>
        <v>0</v>
      </c>
      <c r="FY38" s="142">
        <f t="shared" si="163"/>
        <v>0</v>
      </c>
      <c r="FZ38" s="142">
        <f t="shared" si="118"/>
        <v>0</v>
      </c>
      <c r="GA38"/>
      <c r="GB38" s="118">
        <f t="shared" si="83"/>
        <v>37681</v>
      </c>
      <c r="GC38" s="142">
        <f t="shared" si="164"/>
        <v>0</v>
      </c>
      <c r="GD38" s="142">
        <f t="shared" si="165"/>
        <v>0</v>
      </c>
      <c r="GE38" s="142">
        <f t="shared" si="119"/>
        <v>0</v>
      </c>
      <c r="GF38"/>
      <c r="GG38" s="118">
        <f t="shared" si="87"/>
        <v>37681</v>
      </c>
      <c r="GH38" s="142">
        <f t="shared" si="166"/>
        <v>0</v>
      </c>
      <c r="GI38" s="142">
        <f t="shared" si="166"/>
        <v>0</v>
      </c>
      <c r="GJ38" s="142">
        <f t="shared" si="89"/>
        <v>0</v>
      </c>
      <c r="GL38" s="118">
        <f t="shared" si="90"/>
        <v>37681</v>
      </c>
      <c r="GM38" s="142">
        <f t="shared" si="167"/>
        <v>0</v>
      </c>
      <c r="GN38" s="142">
        <f t="shared" si="167"/>
        <v>0</v>
      </c>
      <c r="GO38" s="142">
        <f t="shared" si="92"/>
        <v>0</v>
      </c>
      <c r="GQ38" s="585"/>
      <c r="GR38" s="583"/>
      <c r="GS38" s="332"/>
      <c r="GU38"/>
    </row>
    <row r="39" spans="1:203" ht="15" customHeight="1">
      <c r="A39" s="329">
        <v>37712</v>
      </c>
      <c r="B39" s="144">
        <f>'p1'!F48</f>
        <v>0</v>
      </c>
      <c r="C39" s="145">
        <f>+'p1'!C48</f>
        <v>0</v>
      </c>
      <c r="D39" s="193">
        <f>'Transport Pos'!C35</f>
        <v>0</v>
      </c>
      <c r="E39" s="145">
        <f>'p1'!K48+EH39+'Transport Pos'!D35</f>
        <v>0</v>
      </c>
      <c r="F39" s="145">
        <f>'p1'!E48+CS39</f>
        <v>0</v>
      </c>
      <c r="G39" s="145">
        <f>'p1'!H48+'p1'!J48+DD39+'Spread Opt'!D39+'Transport Pos'!E35</f>
        <v>12.44</v>
      </c>
      <c r="H39" s="145">
        <f>'p1'!D48+DW39</f>
        <v>0</v>
      </c>
      <c r="I39" s="145">
        <f>'p1'!I48+'p1'!AG48+DI39+'Spread Opt'!C39</f>
        <v>-24.66</v>
      </c>
      <c r="J39" s="145">
        <f>'p1'!M48+DL39</f>
        <v>5.59</v>
      </c>
      <c r="K39" s="145">
        <f>'p1'!L48+'p1'!G48+EB39</f>
        <v>0</v>
      </c>
      <c r="L39" s="146">
        <f t="shared" si="105"/>
        <v>-6.6300000000000008</v>
      </c>
      <c r="M39" s="14"/>
      <c r="N39" s="144">
        <f>'p1'!O48+ET39</f>
        <v>0</v>
      </c>
      <c r="O39" s="145">
        <f>'p1'!N48+EO39</f>
        <v>0</v>
      </c>
      <c r="P39" s="145">
        <f>'p1'!P48+EY39</f>
        <v>-32.35</v>
      </c>
      <c r="Q39" s="145">
        <f>'p1'!Z48</f>
        <v>0</v>
      </c>
      <c r="R39" s="145">
        <f>'p1'!X48</f>
        <v>0</v>
      </c>
      <c r="S39" s="145">
        <f>'p1'!Y48+FE39</f>
        <v>24.88</v>
      </c>
      <c r="T39" s="145">
        <f>'p1'!AB48+FK39+'Transport Pos'!B35</f>
        <v>0</v>
      </c>
      <c r="U39" s="145"/>
      <c r="V39" s="145">
        <f>'p1'!W48+FP39</f>
        <v>0</v>
      </c>
      <c r="W39" s="145">
        <f>'p1'!R48+FZ39</f>
        <v>0</v>
      </c>
      <c r="X39" s="145">
        <f>'p1'!S48+FU39</f>
        <v>0</v>
      </c>
      <c r="Y39" s="145"/>
      <c r="Z39" s="145"/>
      <c r="AA39" s="145"/>
      <c r="AB39" s="145"/>
      <c r="AC39" s="145"/>
      <c r="AD39" s="193"/>
      <c r="AE39" s="332">
        <f t="shared" si="106"/>
        <v>-7.4700000000000024</v>
      </c>
      <c r="AF39" s="14"/>
      <c r="AG39" s="146"/>
      <c r="AH39" s="191"/>
      <c r="AI39" s="146">
        <f>'p1'!AA48+BQ39+'Spread Opt'!E39+'Transport Pos'!G35</f>
        <v>0</v>
      </c>
      <c r="AJ39" s="14"/>
      <c r="AK39" s="143">
        <v>37712</v>
      </c>
      <c r="AL39" s="198"/>
      <c r="AM39" s="189">
        <f t="shared" si="4"/>
        <v>0</v>
      </c>
      <c r="AN39" s="335">
        <f>SUM(AM34:AM45)</f>
        <v>0</v>
      </c>
      <c r="AO39" s="189">
        <f t="shared" si="120"/>
        <v>0</v>
      </c>
      <c r="AP39" s="335">
        <f>SUM(AO34:AO45)</f>
        <v>127.45</v>
      </c>
      <c r="AQ39" s="508">
        <f t="shared" si="121"/>
        <v>12.44</v>
      </c>
      <c r="AR39" s="335">
        <f>SUM(AQ34:AQ45)</f>
        <v>89.781487081230679</v>
      </c>
      <c r="AS39" s="510">
        <f t="shared" si="7"/>
        <v>-19.07</v>
      </c>
      <c r="AT39" s="335">
        <f>SUM(AS34:AS45)</f>
        <v>-167.82499789508725</v>
      </c>
      <c r="AU39" s="189">
        <f t="shared" si="8"/>
        <v>-32.35</v>
      </c>
      <c r="AV39" s="335">
        <f>SUM(AU34:AU45)</f>
        <v>-392.41999999999996</v>
      </c>
      <c r="AW39" s="189">
        <f t="shared" si="168"/>
        <v>-38.980000000000004</v>
      </c>
      <c r="AX39" s="335">
        <f>SUM(AW34:AW45)</f>
        <v>-343.01351081385656</v>
      </c>
      <c r="AY39"/>
      <c r="AZ39" s="217"/>
      <c r="BA39" s="204">
        <f t="shared" si="10"/>
        <v>24.88</v>
      </c>
      <c r="BB39" s="507">
        <f>SUM(BA34:BA45)</f>
        <v>152.33000000000001</v>
      </c>
      <c r="BC39" s="204">
        <f t="shared" si="11"/>
        <v>0</v>
      </c>
      <c r="BD39" s="205">
        <f>SUM(BC34:BC45)</f>
        <v>0</v>
      </c>
      <c r="BE39" s="204">
        <f t="shared" si="12"/>
        <v>0</v>
      </c>
      <c r="BF39" s="205">
        <f>SUM(BE34:BE45)</f>
        <v>0</v>
      </c>
      <c r="BG39" s="204">
        <f t="shared" si="13"/>
        <v>0</v>
      </c>
      <c r="BH39" s="219">
        <f>SUM(BG34:BG45)</f>
        <v>0</v>
      </c>
      <c r="BI39" s="248"/>
      <c r="BJ39" s="308"/>
      <c r="BK39" s="305">
        <f t="shared" si="123"/>
        <v>-14.100000000000003</v>
      </c>
      <c r="BL39" s="526">
        <f>SUM(BK34:BK45)</f>
        <v>-190.68351081385657</v>
      </c>
      <c r="BM39" s="129"/>
      <c r="BN39" s="14"/>
      <c r="BO39" s="14"/>
      <c r="BP39" s="140">
        <f t="shared" si="14"/>
        <v>37712</v>
      </c>
      <c r="BQ39" s="141">
        <f t="shared" si="15"/>
        <v>0</v>
      </c>
      <c r="BR39" s="141"/>
      <c r="BS39" s="141"/>
      <c r="BT39" s="141"/>
      <c r="BU39" s="141"/>
      <c r="BV39" s="141"/>
      <c r="BW39" s="141"/>
      <c r="BY39" s="209">
        <f>'m1'!BL41</f>
        <v>0.82963614743398084</v>
      </c>
      <c r="BZ39" s="211">
        <f t="shared" si="169"/>
        <v>0</v>
      </c>
      <c r="CA39" s="142"/>
      <c r="CB39" s="142">
        <f t="shared" si="128"/>
        <v>0</v>
      </c>
      <c r="CC39"/>
      <c r="CD39" s="118">
        <f t="shared" si="18"/>
        <v>37712</v>
      </c>
      <c r="CE39" s="142">
        <f t="shared" si="129"/>
        <v>0</v>
      </c>
      <c r="CF39" s="142">
        <f t="shared" si="130"/>
        <v>0</v>
      </c>
      <c r="CG39" s="142">
        <f t="shared" si="131"/>
        <v>0</v>
      </c>
      <c r="CH39" s="142">
        <f t="shared" si="131"/>
        <v>0</v>
      </c>
      <c r="CI39" s="142">
        <f t="shared" si="131"/>
        <v>0</v>
      </c>
      <c r="CJ39" s="142">
        <f t="shared" si="131"/>
        <v>0</v>
      </c>
      <c r="CK39" s="142">
        <f t="shared" si="131"/>
        <v>0</v>
      </c>
      <c r="CL39" s="142">
        <f t="shared" si="131"/>
        <v>0</v>
      </c>
      <c r="CM39" s="142">
        <f t="shared" si="131"/>
        <v>0</v>
      </c>
      <c r="CN39" s="142">
        <f t="shared" si="131"/>
        <v>0</v>
      </c>
      <c r="CO39" s="142">
        <f t="shared" si="131"/>
        <v>0</v>
      </c>
      <c r="CP39" s="142">
        <f t="shared" si="132"/>
        <v>0</v>
      </c>
      <c r="CQ39" s="142">
        <f t="shared" si="133"/>
        <v>0</v>
      </c>
      <c r="CR39" s="142">
        <f t="shared" si="134"/>
        <v>0</v>
      </c>
      <c r="CS39" s="142">
        <f t="shared" si="170"/>
        <v>0</v>
      </c>
      <c r="CT39"/>
      <c r="CU39" s="118">
        <f t="shared" si="26"/>
        <v>37712</v>
      </c>
      <c r="CV39" s="142">
        <f t="shared" si="135"/>
        <v>0</v>
      </c>
      <c r="CW39" s="142">
        <f t="shared" si="135"/>
        <v>0</v>
      </c>
      <c r="CX39" s="142">
        <f t="shared" si="136"/>
        <v>0</v>
      </c>
      <c r="CY39" s="142">
        <f t="shared" si="136"/>
        <v>0</v>
      </c>
      <c r="CZ39" s="142">
        <f t="shared" si="136"/>
        <v>0</v>
      </c>
      <c r="DA39" s="142">
        <f t="shared" si="137"/>
        <v>0</v>
      </c>
      <c r="DB39" s="142">
        <f t="shared" si="137"/>
        <v>0</v>
      </c>
      <c r="DC39" s="142">
        <f t="shared" si="138"/>
        <v>0</v>
      </c>
      <c r="DD39" s="142">
        <f t="shared" si="124"/>
        <v>0</v>
      </c>
      <c r="DF39" s="118">
        <f t="shared" si="32"/>
        <v>37712</v>
      </c>
      <c r="DG39" s="142">
        <f t="shared" si="139"/>
        <v>0</v>
      </c>
      <c r="DH39" s="142">
        <f t="shared" si="140"/>
        <v>0</v>
      </c>
      <c r="DI39" s="142">
        <f t="shared" si="111"/>
        <v>0</v>
      </c>
      <c r="DJ39"/>
      <c r="DK39" s="118">
        <f t="shared" si="36"/>
        <v>37712</v>
      </c>
      <c r="DL39" s="142">
        <f t="shared" si="141"/>
        <v>0</v>
      </c>
      <c r="DM39" s="142">
        <f t="shared" si="142"/>
        <v>0</v>
      </c>
      <c r="DN39" s="142">
        <f t="shared" si="39"/>
        <v>0</v>
      </c>
      <c r="DP39" s="118">
        <f t="shared" si="40"/>
        <v>37712</v>
      </c>
      <c r="DQ39" s="142">
        <f t="shared" si="143"/>
        <v>0</v>
      </c>
      <c r="DR39" s="142">
        <f t="shared" si="143"/>
        <v>0</v>
      </c>
      <c r="DS39" s="142">
        <f t="shared" si="143"/>
        <v>0</v>
      </c>
      <c r="DT39" s="142">
        <f t="shared" si="143"/>
        <v>0</v>
      </c>
      <c r="DU39" s="142">
        <f t="shared" si="143"/>
        <v>0</v>
      </c>
      <c r="DV39" s="142">
        <f t="shared" si="144"/>
        <v>0</v>
      </c>
      <c r="DW39" s="142">
        <f t="shared" si="112"/>
        <v>0</v>
      </c>
      <c r="DX39"/>
      <c r="DY39" s="118">
        <f t="shared" si="44"/>
        <v>37712</v>
      </c>
      <c r="DZ39" s="142">
        <f t="shared" si="145"/>
        <v>0</v>
      </c>
      <c r="EA39" s="142">
        <f t="shared" si="146"/>
        <v>0</v>
      </c>
      <c r="EB39" s="142">
        <f t="shared" si="113"/>
        <v>0</v>
      </c>
      <c r="EC39" s="142"/>
      <c r="ED39" s="118">
        <f t="shared" si="48"/>
        <v>37712</v>
      </c>
      <c r="EE39" s="142">
        <f t="shared" si="147"/>
        <v>0</v>
      </c>
      <c r="EF39" s="142">
        <f t="shared" si="147"/>
        <v>0</v>
      </c>
      <c r="EG39" s="142">
        <f t="shared" si="148"/>
        <v>0</v>
      </c>
      <c r="EH39" s="142">
        <f t="shared" si="125"/>
        <v>0</v>
      </c>
      <c r="EI39" s="142"/>
      <c r="EJ39" s="118">
        <f t="shared" si="52"/>
        <v>37712</v>
      </c>
      <c r="EK39" s="142">
        <f t="shared" si="149"/>
        <v>0</v>
      </c>
      <c r="EL39" s="142">
        <f t="shared" si="150"/>
        <v>0</v>
      </c>
      <c r="EM39" s="142">
        <f t="shared" si="150"/>
        <v>0</v>
      </c>
      <c r="EN39" s="142">
        <f t="shared" si="150"/>
        <v>0</v>
      </c>
      <c r="EO39" s="142">
        <f t="shared" si="114"/>
        <v>0</v>
      </c>
      <c r="EP39"/>
      <c r="EQ39" s="118">
        <f t="shared" si="56"/>
        <v>37712</v>
      </c>
      <c r="ER39" s="142">
        <f t="shared" si="151"/>
        <v>0</v>
      </c>
      <c r="ES39" s="142">
        <f t="shared" si="152"/>
        <v>0</v>
      </c>
      <c r="ET39" s="142">
        <f t="shared" si="126"/>
        <v>0</v>
      </c>
      <c r="EU39"/>
      <c r="EV39" s="118">
        <f t="shared" si="60"/>
        <v>37712</v>
      </c>
      <c r="EW39" s="142">
        <f t="shared" si="153"/>
        <v>0</v>
      </c>
      <c r="EX39" s="142">
        <f t="shared" si="154"/>
        <v>0</v>
      </c>
      <c r="EY39" s="142">
        <f t="shared" si="127"/>
        <v>0</v>
      </c>
      <c r="EZ39" s="142"/>
      <c r="FA39" s="118">
        <f t="shared" si="64"/>
        <v>37712</v>
      </c>
      <c r="FB39" s="142">
        <f t="shared" si="155"/>
        <v>0</v>
      </c>
      <c r="FC39" s="142">
        <f t="shared" si="155"/>
        <v>0</v>
      </c>
      <c r="FD39" s="142">
        <f t="shared" si="156"/>
        <v>0</v>
      </c>
      <c r="FE39" s="142">
        <f t="shared" si="115"/>
        <v>0</v>
      </c>
      <c r="FF39"/>
      <c r="FG39" s="118">
        <f t="shared" si="68"/>
        <v>37712</v>
      </c>
      <c r="FH39" s="142">
        <f t="shared" si="157"/>
        <v>0</v>
      </c>
      <c r="FI39" s="142">
        <f t="shared" si="157"/>
        <v>0</v>
      </c>
      <c r="FJ39" s="142">
        <f t="shared" si="158"/>
        <v>0</v>
      </c>
      <c r="FK39" s="142">
        <f t="shared" si="116"/>
        <v>0</v>
      </c>
      <c r="FL39"/>
      <c r="FM39" s="118">
        <f t="shared" si="72"/>
        <v>37712</v>
      </c>
      <c r="FN39" s="142">
        <f t="shared" si="159"/>
        <v>0</v>
      </c>
      <c r="FO39" s="142">
        <f t="shared" si="160"/>
        <v>0</v>
      </c>
      <c r="FP39" s="142">
        <f t="shared" si="117"/>
        <v>0</v>
      </c>
      <c r="FR39" s="118">
        <f t="shared" si="76"/>
        <v>37712</v>
      </c>
      <c r="FS39" s="142">
        <f t="shared" si="161"/>
        <v>0</v>
      </c>
      <c r="FT39" s="142">
        <f t="shared" si="161"/>
        <v>0</v>
      </c>
      <c r="FU39" s="142">
        <f t="shared" si="78"/>
        <v>0</v>
      </c>
      <c r="FV39"/>
      <c r="FW39" s="118">
        <f t="shared" si="79"/>
        <v>37712</v>
      </c>
      <c r="FX39" s="142">
        <f t="shared" si="162"/>
        <v>0</v>
      </c>
      <c r="FY39" s="142">
        <f t="shared" si="163"/>
        <v>0</v>
      </c>
      <c r="FZ39" s="142">
        <f t="shared" si="118"/>
        <v>0</v>
      </c>
      <c r="GA39"/>
      <c r="GB39" s="118">
        <f t="shared" si="83"/>
        <v>37712</v>
      </c>
      <c r="GC39" s="142">
        <f t="shared" si="164"/>
        <v>0</v>
      </c>
      <c r="GD39" s="142">
        <f t="shared" si="165"/>
        <v>0</v>
      </c>
      <c r="GE39" s="142">
        <f t="shared" si="119"/>
        <v>0</v>
      </c>
      <c r="GF39"/>
      <c r="GG39" s="118">
        <f t="shared" si="87"/>
        <v>37712</v>
      </c>
      <c r="GH39" s="142">
        <f t="shared" si="166"/>
        <v>0</v>
      </c>
      <c r="GI39" s="142">
        <f t="shared" si="166"/>
        <v>0</v>
      </c>
      <c r="GJ39" s="142">
        <f t="shared" si="89"/>
        <v>0</v>
      </c>
      <c r="GL39" s="118">
        <f t="shared" si="90"/>
        <v>37712</v>
      </c>
      <c r="GM39" s="142">
        <f t="shared" si="167"/>
        <v>0</v>
      </c>
      <c r="GN39" s="142">
        <f t="shared" si="167"/>
        <v>0</v>
      </c>
      <c r="GO39" s="142">
        <f t="shared" si="92"/>
        <v>0</v>
      </c>
      <c r="GQ39" s="585"/>
      <c r="GR39" s="583"/>
      <c r="GS39" s="332"/>
      <c r="GU39"/>
    </row>
    <row r="40" spans="1:203" ht="15" customHeight="1">
      <c r="A40" s="329">
        <v>37742</v>
      </c>
      <c r="B40" s="144">
        <f>'p1'!F49</f>
        <v>0</v>
      </c>
      <c r="C40" s="145">
        <f>+'p1'!C49</f>
        <v>0</v>
      </c>
      <c r="D40" s="193">
        <f>'Transport Pos'!C36</f>
        <v>0</v>
      </c>
      <c r="E40" s="145">
        <f>'p1'!K49+EH40+'Transport Pos'!D36</f>
        <v>0</v>
      </c>
      <c r="F40" s="145">
        <f>'p1'!E49+CS40</f>
        <v>0</v>
      </c>
      <c r="G40" s="145">
        <f>'p1'!H49+'p1'!J49+DD40+'Spread Opt'!D40+'Transport Pos'!E36</f>
        <v>12.779999999999998</v>
      </c>
      <c r="H40" s="145">
        <f>'p1'!D49+DW40</f>
        <v>0</v>
      </c>
      <c r="I40" s="145">
        <f>'p1'!I49+'p1'!AG49+DI40+'Spread Opt'!C40</f>
        <v>-25.34</v>
      </c>
      <c r="J40" s="145">
        <f>'p1'!M49+DL40</f>
        <v>5.74</v>
      </c>
      <c r="K40" s="145">
        <f>'p1'!L49+'p1'!G49+EB40</f>
        <v>0</v>
      </c>
      <c r="L40" s="146">
        <f t="shared" si="105"/>
        <v>-6.8200000000000021</v>
      </c>
      <c r="M40" s="14"/>
      <c r="N40" s="144">
        <f>'p1'!O49+ET40</f>
        <v>0</v>
      </c>
      <c r="O40" s="145">
        <f>'p1'!N49+EO40</f>
        <v>0</v>
      </c>
      <c r="P40" s="145">
        <f>'p1'!P49+EY40</f>
        <v>-33.229999999999997</v>
      </c>
      <c r="Q40" s="145">
        <f>'p1'!Z49</f>
        <v>0</v>
      </c>
      <c r="R40" s="145">
        <f>'p1'!X49</f>
        <v>0</v>
      </c>
      <c r="S40" s="145">
        <f>'p1'!Y49+FE40</f>
        <v>0</v>
      </c>
      <c r="T40" s="145">
        <f>'p1'!AB49+FK40+'Transport Pos'!B36</f>
        <v>0</v>
      </c>
      <c r="U40" s="145"/>
      <c r="V40" s="145">
        <f>'p1'!W49+FP40</f>
        <v>0</v>
      </c>
      <c r="W40" s="145">
        <f>'p1'!R49+FZ40</f>
        <v>0</v>
      </c>
      <c r="X40" s="145">
        <f>'p1'!S49+FU40</f>
        <v>0</v>
      </c>
      <c r="Y40" s="145"/>
      <c r="Z40" s="145"/>
      <c r="AA40" s="145"/>
      <c r="AB40" s="145"/>
      <c r="AC40" s="145"/>
      <c r="AD40" s="193"/>
      <c r="AE40" s="332">
        <f t="shared" si="106"/>
        <v>-33.229999999999997</v>
      </c>
      <c r="AF40" s="14"/>
      <c r="AG40" s="146"/>
      <c r="AH40" s="191"/>
      <c r="AI40" s="146">
        <f>'p1'!AA49+BQ40+'Spread Opt'!E40+'Transport Pos'!G36</f>
        <v>0</v>
      </c>
      <c r="AJ40" s="14"/>
      <c r="AK40" s="143">
        <v>37742</v>
      </c>
      <c r="AL40" s="198"/>
      <c r="AM40" s="189">
        <f t="shared" si="4"/>
        <v>0</v>
      </c>
      <c r="AN40" s="334"/>
      <c r="AO40" s="189">
        <f t="shared" si="120"/>
        <v>0</v>
      </c>
      <c r="AP40" s="334"/>
      <c r="AQ40" s="508">
        <f t="shared" si="121"/>
        <v>12.779999999999998</v>
      </c>
      <c r="AR40" s="334"/>
      <c r="AS40" s="510">
        <f t="shared" si="7"/>
        <v>-19.600000000000001</v>
      </c>
      <c r="AT40" s="334"/>
      <c r="AU40" s="189">
        <f t="shared" si="8"/>
        <v>-33.229999999999997</v>
      </c>
      <c r="AV40" s="334"/>
      <c r="AW40" s="189">
        <f t="shared" si="168"/>
        <v>-40.049999999999997</v>
      </c>
      <c r="AX40" s="334"/>
      <c r="AY40"/>
      <c r="AZ40" s="217"/>
      <c r="BA40" s="204">
        <f t="shared" si="10"/>
        <v>0</v>
      </c>
      <c r="BB40" s="202"/>
      <c r="BC40" s="204">
        <f t="shared" si="11"/>
        <v>0</v>
      </c>
      <c r="BD40" s="202"/>
      <c r="BE40" s="204">
        <f t="shared" si="12"/>
        <v>0</v>
      </c>
      <c r="BF40" s="202"/>
      <c r="BG40" s="204">
        <f t="shared" si="13"/>
        <v>0</v>
      </c>
      <c r="BH40" s="218"/>
      <c r="BI40" s="248"/>
      <c r="BJ40" s="308"/>
      <c r="BK40" s="305">
        <f t="shared" si="123"/>
        <v>-40.049999999999997</v>
      </c>
      <c r="BL40" s="525"/>
      <c r="BM40" s="129"/>
      <c r="BN40" s="14"/>
      <c r="BO40" s="14"/>
      <c r="BP40" s="140">
        <f t="shared" si="14"/>
        <v>37742</v>
      </c>
      <c r="BQ40" s="141">
        <f t="shared" si="15"/>
        <v>0</v>
      </c>
      <c r="BR40" s="141"/>
      <c r="BS40" s="141"/>
      <c r="BT40" s="141"/>
      <c r="BU40" s="141"/>
      <c r="BV40" s="141"/>
      <c r="BW40" s="141"/>
      <c r="BY40" s="209">
        <f>'m1'!BL42</f>
        <v>0.82490335846614082</v>
      </c>
      <c r="BZ40" s="211">
        <f t="shared" si="169"/>
        <v>0</v>
      </c>
      <c r="CA40" s="142"/>
      <c r="CB40" s="142">
        <f t="shared" si="128"/>
        <v>0</v>
      </c>
      <c r="CC40"/>
      <c r="CD40" s="118">
        <f t="shared" si="18"/>
        <v>37742</v>
      </c>
      <c r="CE40" s="142">
        <f t="shared" si="129"/>
        <v>0</v>
      </c>
      <c r="CF40" s="142">
        <f t="shared" si="130"/>
        <v>0</v>
      </c>
      <c r="CG40" s="142">
        <f t="shared" si="131"/>
        <v>0</v>
      </c>
      <c r="CH40" s="142">
        <f t="shared" si="131"/>
        <v>0</v>
      </c>
      <c r="CI40" s="142">
        <f t="shared" si="131"/>
        <v>0</v>
      </c>
      <c r="CJ40" s="142">
        <f t="shared" si="131"/>
        <v>0</v>
      </c>
      <c r="CK40" s="142">
        <f t="shared" si="131"/>
        <v>0</v>
      </c>
      <c r="CL40" s="142">
        <f t="shared" si="131"/>
        <v>0</v>
      </c>
      <c r="CM40" s="142">
        <f t="shared" si="131"/>
        <v>0</v>
      </c>
      <c r="CN40" s="142">
        <f t="shared" si="131"/>
        <v>0</v>
      </c>
      <c r="CO40" s="142">
        <f t="shared" si="131"/>
        <v>0</v>
      </c>
      <c r="CP40" s="142">
        <f t="shared" si="132"/>
        <v>0</v>
      </c>
      <c r="CQ40" s="142">
        <f t="shared" si="133"/>
        <v>0</v>
      </c>
      <c r="CR40" s="142">
        <f t="shared" si="134"/>
        <v>0</v>
      </c>
      <c r="CS40" s="142">
        <f t="shared" si="170"/>
        <v>0</v>
      </c>
      <c r="CT40"/>
      <c r="CU40" s="118">
        <f t="shared" si="26"/>
        <v>37742</v>
      </c>
      <c r="CV40" s="142">
        <f t="shared" si="135"/>
        <v>0</v>
      </c>
      <c r="CW40" s="142">
        <f t="shared" si="135"/>
        <v>0</v>
      </c>
      <c r="CX40" s="142">
        <f t="shared" si="136"/>
        <v>0</v>
      </c>
      <c r="CY40" s="142">
        <f t="shared" si="136"/>
        <v>0</v>
      </c>
      <c r="CZ40" s="142">
        <f t="shared" si="136"/>
        <v>0</v>
      </c>
      <c r="DA40" s="142">
        <f t="shared" si="137"/>
        <v>0</v>
      </c>
      <c r="DB40" s="142">
        <f t="shared" si="137"/>
        <v>0</v>
      </c>
      <c r="DC40" s="142">
        <f t="shared" si="138"/>
        <v>0</v>
      </c>
      <c r="DD40" s="142">
        <f t="shared" si="124"/>
        <v>0</v>
      </c>
      <c r="DF40" s="118">
        <f t="shared" si="32"/>
        <v>37742</v>
      </c>
      <c r="DG40" s="142">
        <f t="shared" si="139"/>
        <v>0</v>
      </c>
      <c r="DH40" s="142">
        <f t="shared" si="140"/>
        <v>0</v>
      </c>
      <c r="DI40" s="142">
        <f t="shared" si="111"/>
        <v>0</v>
      </c>
      <c r="DJ40"/>
      <c r="DK40" s="118">
        <f t="shared" si="36"/>
        <v>37742</v>
      </c>
      <c r="DL40" s="142">
        <f t="shared" si="141"/>
        <v>0</v>
      </c>
      <c r="DM40" s="142">
        <f t="shared" si="142"/>
        <v>0</v>
      </c>
      <c r="DN40" s="142">
        <f t="shared" si="39"/>
        <v>0</v>
      </c>
      <c r="DP40" s="118">
        <f t="shared" si="40"/>
        <v>37742</v>
      </c>
      <c r="DQ40" s="142">
        <f t="shared" si="143"/>
        <v>0</v>
      </c>
      <c r="DR40" s="142">
        <f t="shared" si="143"/>
        <v>0</v>
      </c>
      <c r="DS40" s="142">
        <f t="shared" si="143"/>
        <v>0</v>
      </c>
      <c r="DT40" s="142">
        <f t="shared" si="143"/>
        <v>0</v>
      </c>
      <c r="DU40" s="142">
        <f t="shared" si="143"/>
        <v>0</v>
      </c>
      <c r="DV40" s="142">
        <f t="shared" si="144"/>
        <v>0</v>
      </c>
      <c r="DW40" s="142">
        <f t="shared" si="112"/>
        <v>0</v>
      </c>
      <c r="DX40"/>
      <c r="DY40" s="118">
        <f t="shared" si="44"/>
        <v>37742</v>
      </c>
      <c r="DZ40" s="142">
        <f t="shared" si="145"/>
        <v>0</v>
      </c>
      <c r="EA40" s="142">
        <f t="shared" si="146"/>
        <v>0</v>
      </c>
      <c r="EB40" s="142">
        <f t="shared" si="113"/>
        <v>0</v>
      </c>
      <c r="EC40" s="142"/>
      <c r="ED40" s="118">
        <f t="shared" si="48"/>
        <v>37742</v>
      </c>
      <c r="EE40" s="142">
        <f t="shared" si="147"/>
        <v>0</v>
      </c>
      <c r="EF40" s="142">
        <f t="shared" si="147"/>
        <v>0</v>
      </c>
      <c r="EG40" s="142">
        <f t="shared" si="148"/>
        <v>0</v>
      </c>
      <c r="EH40" s="142">
        <f t="shared" si="125"/>
        <v>0</v>
      </c>
      <c r="EI40" s="142"/>
      <c r="EJ40" s="118">
        <f t="shared" si="52"/>
        <v>37742</v>
      </c>
      <c r="EK40" s="142">
        <f t="shared" si="149"/>
        <v>0</v>
      </c>
      <c r="EL40" s="142">
        <f t="shared" si="150"/>
        <v>0</v>
      </c>
      <c r="EM40" s="142">
        <f t="shared" si="150"/>
        <v>0</v>
      </c>
      <c r="EN40" s="142">
        <f t="shared" si="150"/>
        <v>0</v>
      </c>
      <c r="EO40" s="142">
        <f t="shared" si="114"/>
        <v>0</v>
      </c>
      <c r="EP40"/>
      <c r="EQ40" s="118">
        <f t="shared" si="56"/>
        <v>37742</v>
      </c>
      <c r="ER40" s="142">
        <f t="shared" si="151"/>
        <v>0</v>
      </c>
      <c r="ES40" s="142">
        <f t="shared" si="152"/>
        <v>0</v>
      </c>
      <c r="ET40" s="142">
        <f t="shared" si="126"/>
        <v>0</v>
      </c>
      <c r="EU40"/>
      <c r="EV40" s="118">
        <f t="shared" si="60"/>
        <v>37742</v>
      </c>
      <c r="EW40" s="142">
        <f t="shared" si="153"/>
        <v>0</v>
      </c>
      <c r="EX40" s="142">
        <f t="shared" si="154"/>
        <v>0</v>
      </c>
      <c r="EY40" s="142">
        <f t="shared" si="127"/>
        <v>0</v>
      </c>
      <c r="EZ40" s="142"/>
      <c r="FA40" s="118">
        <f t="shared" si="64"/>
        <v>37742</v>
      </c>
      <c r="FB40" s="142">
        <f t="shared" si="155"/>
        <v>0</v>
      </c>
      <c r="FC40" s="142">
        <f t="shared" si="155"/>
        <v>0</v>
      </c>
      <c r="FD40" s="142">
        <f t="shared" si="156"/>
        <v>0</v>
      </c>
      <c r="FE40" s="142">
        <f t="shared" si="115"/>
        <v>0</v>
      </c>
      <c r="FF40"/>
      <c r="FG40" s="118">
        <f t="shared" si="68"/>
        <v>37742</v>
      </c>
      <c r="FH40" s="142">
        <f t="shared" si="157"/>
        <v>0</v>
      </c>
      <c r="FI40" s="142">
        <f t="shared" si="157"/>
        <v>0</v>
      </c>
      <c r="FJ40" s="142">
        <f t="shared" si="158"/>
        <v>0</v>
      </c>
      <c r="FK40" s="142">
        <f t="shared" si="116"/>
        <v>0</v>
      </c>
      <c r="FL40"/>
      <c r="FM40" s="118">
        <f t="shared" si="72"/>
        <v>37742</v>
      </c>
      <c r="FN40" s="142">
        <f t="shared" si="159"/>
        <v>0</v>
      </c>
      <c r="FO40" s="142">
        <f t="shared" si="160"/>
        <v>0</v>
      </c>
      <c r="FP40" s="142">
        <f t="shared" si="117"/>
        <v>0</v>
      </c>
      <c r="FR40" s="118">
        <f t="shared" si="76"/>
        <v>37742</v>
      </c>
      <c r="FS40" s="142">
        <f t="shared" si="161"/>
        <v>0</v>
      </c>
      <c r="FT40" s="142">
        <f t="shared" si="161"/>
        <v>0</v>
      </c>
      <c r="FU40" s="142">
        <f t="shared" si="78"/>
        <v>0</v>
      </c>
      <c r="FV40"/>
      <c r="FW40" s="118">
        <f t="shared" si="79"/>
        <v>37742</v>
      </c>
      <c r="FX40" s="142">
        <f t="shared" si="162"/>
        <v>0</v>
      </c>
      <c r="FY40" s="142">
        <f t="shared" si="163"/>
        <v>0</v>
      </c>
      <c r="FZ40" s="142">
        <f t="shared" si="118"/>
        <v>0</v>
      </c>
      <c r="GA40"/>
      <c r="GB40" s="118">
        <f t="shared" si="83"/>
        <v>37742</v>
      </c>
      <c r="GC40" s="142">
        <f t="shared" si="164"/>
        <v>0</v>
      </c>
      <c r="GD40" s="142">
        <f t="shared" si="165"/>
        <v>0</v>
      </c>
      <c r="GE40" s="142">
        <f t="shared" si="119"/>
        <v>0</v>
      </c>
      <c r="GF40"/>
      <c r="GG40" s="118">
        <f t="shared" si="87"/>
        <v>37742</v>
      </c>
      <c r="GH40" s="142">
        <f t="shared" si="166"/>
        <v>0</v>
      </c>
      <c r="GI40" s="142">
        <f t="shared" si="166"/>
        <v>0</v>
      </c>
      <c r="GJ40" s="142">
        <f t="shared" si="89"/>
        <v>0</v>
      </c>
      <c r="GL40" s="118">
        <f t="shared" si="90"/>
        <v>37742</v>
      </c>
      <c r="GM40" s="142">
        <f t="shared" si="167"/>
        <v>0</v>
      </c>
      <c r="GN40" s="142">
        <f t="shared" si="167"/>
        <v>0</v>
      </c>
      <c r="GO40" s="142">
        <f t="shared" si="92"/>
        <v>0</v>
      </c>
      <c r="GQ40" s="585"/>
      <c r="GR40" s="583"/>
      <c r="GS40" s="332"/>
      <c r="GU40"/>
    </row>
    <row r="41" spans="1:203" ht="15" customHeight="1">
      <c r="A41" s="329">
        <v>37773</v>
      </c>
      <c r="B41" s="144">
        <f>'p1'!F50</f>
        <v>0</v>
      </c>
      <c r="C41" s="145">
        <f>+'p1'!C50</f>
        <v>0</v>
      </c>
      <c r="D41" s="193">
        <f>'Transport Pos'!C37</f>
        <v>0</v>
      </c>
      <c r="E41" s="145">
        <f>'p1'!K50+EH41+'Transport Pos'!D37</f>
        <v>0</v>
      </c>
      <c r="F41" s="145">
        <f>'p1'!E50+CS41</f>
        <v>0</v>
      </c>
      <c r="G41" s="145">
        <f>'p1'!H50+'p1'!J50+DD41+'Spread Opt'!D41+'Transport Pos'!E37</f>
        <v>12.3</v>
      </c>
      <c r="H41" s="145">
        <f>'p1'!D50+DW41</f>
        <v>0</v>
      </c>
      <c r="I41" s="145">
        <f>'p1'!I50+'p1'!AG50+DI41+'Spread Opt'!C41</f>
        <v>-24.37</v>
      </c>
      <c r="J41" s="145">
        <f>'p1'!M50+DL41</f>
        <v>5.52</v>
      </c>
      <c r="K41" s="145">
        <f>'p1'!L50+'p1'!G50+EB41</f>
        <v>0</v>
      </c>
      <c r="L41" s="146">
        <f t="shared" si="105"/>
        <v>-6.5500000000000007</v>
      </c>
      <c r="M41" s="14"/>
      <c r="N41" s="144">
        <f>'p1'!O50+ET41</f>
        <v>0</v>
      </c>
      <c r="O41" s="145">
        <f>'p1'!N50+EO41</f>
        <v>0</v>
      </c>
      <c r="P41" s="145">
        <f>'p1'!P50+EY41</f>
        <v>-31.97</v>
      </c>
      <c r="Q41" s="145">
        <f>'p1'!Z50</f>
        <v>0</v>
      </c>
      <c r="R41" s="145">
        <f>'p1'!X50</f>
        <v>0</v>
      </c>
      <c r="S41" s="145">
        <f>'p1'!Y50+FE41</f>
        <v>0</v>
      </c>
      <c r="T41" s="145">
        <f>'p1'!AB50+FK41+'Transport Pos'!B37</f>
        <v>0</v>
      </c>
      <c r="U41" s="145"/>
      <c r="V41" s="145">
        <f>'p1'!W50+FP41</f>
        <v>0</v>
      </c>
      <c r="W41" s="145">
        <f>'p1'!R50+FZ41</f>
        <v>0</v>
      </c>
      <c r="X41" s="145">
        <f>'p1'!S50+FU41</f>
        <v>0</v>
      </c>
      <c r="Y41" s="145"/>
      <c r="Z41" s="145"/>
      <c r="AA41" s="145"/>
      <c r="AB41" s="145"/>
      <c r="AC41" s="145"/>
      <c r="AD41" s="193"/>
      <c r="AE41" s="332">
        <f t="shared" si="106"/>
        <v>-31.97</v>
      </c>
      <c r="AF41" s="14"/>
      <c r="AG41" s="146"/>
      <c r="AH41" s="191"/>
      <c r="AI41" s="146">
        <f>'p1'!AA50+BQ41+'Spread Opt'!E41+'Transport Pos'!G37</f>
        <v>0</v>
      </c>
      <c r="AJ41" s="14"/>
      <c r="AK41" s="143">
        <v>37773</v>
      </c>
      <c r="AL41" s="198"/>
      <c r="AM41" s="189">
        <f t="shared" si="4"/>
        <v>0</v>
      </c>
      <c r="AN41" s="334"/>
      <c r="AO41" s="189">
        <f t="shared" si="120"/>
        <v>0</v>
      </c>
      <c r="AP41" s="334"/>
      <c r="AQ41" s="508">
        <f t="shared" si="121"/>
        <v>12.3</v>
      </c>
      <c r="AR41" s="334"/>
      <c r="AS41" s="510">
        <f t="shared" si="7"/>
        <v>-18.850000000000001</v>
      </c>
      <c r="AT41" s="334"/>
      <c r="AU41" s="189">
        <f t="shared" si="8"/>
        <v>-31.97</v>
      </c>
      <c r="AV41" s="334"/>
      <c r="AW41" s="189">
        <f t="shared" si="168"/>
        <v>-38.519999999999996</v>
      </c>
      <c r="AX41" s="334"/>
      <c r="AY41"/>
      <c r="AZ41" s="217"/>
      <c r="BA41" s="204">
        <f t="shared" si="10"/>
        <v>0</v>
      </c>
      <c r="BB41" s="202"/>
      <c r="BC41" s="204">
        <f t="shared" si="11"/>
        <v>0</v>
      </c>
      <c r="BD41" s="202"/>
      <c r="BE41" s="204">
        <f t="shared" si="12"/>
        <v>0</v>
      </c>
      <c r="BF41" s="202"/>
      <c r="BG41" s="204">
        <f t="shared" si="13"/>
        <v>0</v>
      </c>
      <c r="BH41" s="218"/>
      <c r="BI41" s="248"/>
      <c r="BJ41" s="308"/>
      <c r="BK41" s="305">
        <f t="shared" si="123"/>
        <v>-38.519999999999996</v>
      </c>
      <c r="BL41" s="525"/>
      <c r="BM41" s="129"/>
      <c r="BN41" s="14"/>
      <c r="BO41" s="14"/>
      <c r="BP41" s="140">
        <f t="shared" si="14"/>
        <v>37773</v>
      </c>
      <c r="BQ41" s="141">
        <f t="shared" si="15"/>
        <v>0</v>
      </c>
      <c r="BR41" s="141"/>
      <c r="BS41" s="141"/>
      <c r="BT41" s="141"/>
      <c r="BU41" s="141"/>
      <c r="BV41" s="141"/>
      <c r="BW41" s="141"/>
      <c r="BY41" s="209">
        <f>'m1'!BL43</f>
        <v>0.82004098767786104</v>
      </c>
      <c r="BZ41" s="211">
        <f t="shared" si="169"/>
        <v>0</v>
      </c>
      <c r="CA41" s="142"/>
      <c r="CB41" s="142">
        <f t="shared" si="128"/>
        <v>0</v>
      </c>
      <c r="CC41"/>
      <c r="CD41" s="118">
        <f t="shared" si="18"/>
        <v>37773</v>
      </c>
      <c r="CE41" s="142">
        <f t="shared" si="129"/>
        <v>0</v>
      </c>
      <c r="CF41" s="142">
        <f t="shared" si="130"/>
        <v>0</v>
      </c>
      <c r="CG41" s="142">
        <f t="shared" si="131"/>
        <v>0</v>
      </c>
      <c r="CH41" s="142">
        <f t="shared" si="131"/>
        <v>0</v>
      </c>
      <c r="CI41" s="142">
        <f t="shared" si="131"/>
        <v>0</v>
      </c>
      <c r="CJ41" s="142">
        <f t="shared" si="131"/>
        <v>0</v>
      </c>
      <c r="CK41" s="142">
        <f t="shared" si="131"/>
        <v>0</v>
      </c>
      <c r="CL41" s="142">
        <f t="shared" si="131"/>
        <v>0</v>
      </c>
      <c r="CM41" s="142">
        <f t="shared" si="131"/>
        <v>0</v>
      </c>
      <c r="CN41" s="142">
        <f t="shared" si="131"/>
        <v>0</v>
      </c>
      <c r="CO41" s="142">
        <f t="shared" si="131"/>
        <v>0</v>
      </c>
      <c r="CP41" s="142">
        <f t="shared" si="132"/>
        <v>0</v>
      </c>
      <c r="CQ41" s="142">
        <f t="shared" si="133"/>
        <v>0</v>
      </c>
      <c r="CR41" s="142">
        <f t="shared" si="134"/>
        <v>0</v>
      </c>
      <c r="CS41" s="142">
        <f t="shared" si="170"/>
        <v>0</v>
      </c>
      <c r="CT41"/>
      <c r="CU41" s="118">
        <f t="shared" si="26"/>
        <v>37773</v>
      </c>
      <c r="CV41" s="142">
        <f t="shared" si="135"/>
        <v>0</v>
      </c>
      <c r="CW41" s="142">
        <f t="shared" si="135"/>
        <v>0</v>
      </c>
      <c r="CX41" s="142">
        <f t="shared" si="136"/>
        <v>0</v>
      </c>
      <c r="CY41" s="142">
        <f t="shared" si="136"/>
        <v>0</v>
      </c>
      <c r="CZ41" s="142">
        <f t="shared" si="136"/>
        <v>0</v>
      </c>
      <c r="DA41" s="142">
        <f t="shared" si="137"/>
        <v>0</v>
      </c>
      <c r="DB41" s="142">
        <f t="shared" si="137"/>
        <v>0</v>
      </c>
      <c r="DC41" s="142">
        <f t="shared" si="138"/>
        <v>0</v>
      </c>
      <c r="DD41" s="142">
        <f t="shared" si="124"/>
        <v>0</v>
      </c>
      <c r="DF41" s="118">
        <f t="shared" si="32"/>
        <v>37773</v>
      </c>
      <c r="DG41" s="142">
        <f t="shared" si="139"/>
        <v>0</v>
      </c>
      <c r="DH41" s="142">
        <f t="shared" si="140"/>
        <v>0</v>
      </c>
      <c r="DI41" s="142">
        <f t="shared" si="111"/>
        <v>0</v>
      </c>
      <c r="DJ41"/>
      <c r="DK41" s="118">
        <f t="shared" si="36"/>
        <v>37773</v>
      </c>
      <c r="DL41" s="142">
        <f t="shared" si="141"/>
        <v>0</v>
      </c>
      <c r="DM41" s="142">
        <f t="shared" si="142"/>
        <v>0</v>
      </c>
      <c r="DN41" s="142">
        <f t="shared" si="39"/>
        <v>0</v>
      </c>
      <c r="DP41" s="118">
        <f t="shared" si="40"/>
        <v>37773</v>
      </c>
      <c r="DQ41" s="142">
        <f t="shared" si="143"/>
        <v>0</v>
      </c>
      <c r="DR41" s="142">
        <f t="shared" si="143"/>
        <v>0</v>
      </c>
      <c r="DS41" s="142">
        <f t="shared" si="143"/>
        <v>0</v>
      </c>
      <c r="DT41" s="142">
        <f t="shared" si="143"/>
        <v>0</v>
      </c>
      <c r="DU41" s="142">
        <f t="shared" si="143"/>
        <v>0</v>
      </c>
      <c r="DV41" s="142">
        <f t="shared" si="144"/>
        <v>0</v>
      </c>
      <c r="DW41" s="142">
        <f t="shared" si="112"/>
        <v>0</v>
      </c>
      <c r="DX41"/>
      <c r="DY41" s="118">
        <f t="shared" si="44"/>
        <v>37773</v>
      </c>
      <c r="DZ41" s="142">
        <f t="shared" si="145"/>
        <v>0</v>
      </c>
      <c r="EA41" s="142">
        <f t="shared" si="146"/>
        <v>0</v>
      </c>
      <c r="EB41" s="142">
        <f t="shared" si="113"/>
        <v>0</v>
      </c>
      <c r="EC41" s="142"/>
      <c r="ED41" s="118">
        <f t="shared" si="48"/>
        <v>37773</v>
      </c>
      <c r="EE41" s="142">
        <f t="shared" si="147"/>
        <v>0</v>
      </c>
      <c r="EF41" s="142">
        <f t="shared" si="147"/>
        <v>0</v>
      </c>
      <c r="EG41" s="142">
        <f t="shared" si="148"/>
        <v>0</v>
      </c>
      <c r="EH41" s="142">
        <f t="shared" si="125"/>
        <v>0</v>
      </c>
      <c r="EI41" s="142"/>
      <c r="EJ41" s="118">
        <f t="shared" si="52"/>
        <v>37773</v>
      </c>
      <c r="EK41" s="142">
        <f t="shared" si="149"/>
        <v>0</v>
      </c>
      <c r="EL41" s="142">
        <f t="shared" si="150"/>
        <v>0</v>
      </c>
      <c r="EM41" s="142">
        <f t="shared" si="150"/>
        <v>0</v>
      </c>
      <c r="EN41" s="142">
        <f t="shared" si="150"/>
        <v>0</v>
      </c>
      <c r="EO41" s="142">
        <f t="shared" si="114"/>
        <v>0</v>
      </c>
      <c r="EP41"/>
      <c r="EQ41" s="118">
        <f t="shared" si="56"/>
        <v>37773</v>
      </c>
      <c r="ER41" s="142">
        <f t="shared" si="151"/>
        <v>0</v>
      </c>
      <c r="ES41" s="142">
        <f t="shared" si="152"/>
        <v>0</v>
      </c>
      <c r="ET41" s="142">
        <f>SUM(ER41:ES41)</f>
        <v>0</v>
      </c>
      <c r="EU41"/>
      <c r="EV41" s="118">
        <f t="shared" si="60"/>
        <v>37773</v>
      </c>
      <c r="EW41" s="142">
        <f t="shared" si="153"/>
        <v>0</v>
      </c>
      <c r="EX41" s="142">
        <f t="shared" si="154"/>
        <v>0</v>
      </c>
      <c r="EY41" s="142">
        <f>SUM(EW41:EX41)</f>
        <v>0</v>
      </c>
      <c r="EZ41" s="142"/>
      <c r="FA41" s="118">
        <f t="shared" si="64"/>
        <v>37773</v>
      </c>
      <c r="FB41" s="142">
        <f t="shared" si="155"/>
        <v>0</v>
      </c>
      <c r="FC41" s="142">
        <f t="shared" si="155"/>
        <v>0</v>
      </c>
      <c r="FD41" s="142">
        <f t="shared" si="156"/>
        <v>0</v>
      </c>
      <c r="FE41" s="142">
        <f t="shared" si="115"/>
        <v>0</v>
      </c>
      <c r="FF41"/>
      <c r="FG41" s="118">
        <f t="shared" si="68"/>
        <v>37773</v>
      </c>
      <c r="FH41" s="142">
        <f t="shared" si="157"/>
        <v>0</v>
      </c>
      <c r="FI41" s="142">
        <f t="shared" si="157"/>
        <v>0</v>
      </c>
      <c r="FJ41" s="142">
        <f t="shared" si="158"/>
        <v>0</v>
      </c>
      <c r="FK41" s="142">
        <f t="shared" si="116"/>
        <v>0</v>
      </c>
      <c r="FL41"/>
      <c r="FM41" s="118">
        <f t="shared" si="72"/>
        <v>37773</v>
      </c>
      <c r="FN41" s="142">
        <f t="shared" si="159"/>
        <v>0</v>
      </c>
      <c r="FO41" s="142">
        <f t="shared" si="160"/>
        <v>0</v>
      </c>
      <c r="FP41" s="142">
        <f t="shared" si="117"/>
        <v>0</v>
      </c>
      <c r="FR41" s="118">
        <f t="shared" si="76"/>
        <v>37773</v>
      </c>
      <c r="FS41" s="142">
        <f t="shared" si="161"/>
        <v>0</v>
      </c>
      <c r="FT41" s="142">
        <f t="shared" si="161"/>
        <v>0</v>
      </c>
      <c r="FU41" s="142">
        <f t="shared" si="78"/>
        <v>0</v>
      </c>
      <c r="FV41"/>
      <c r="FW41" s="118">
        <f t="shared" si="79"/>
        <v>37773</v>
      </c>
      <c r="FX41" s="142">
        <f t="shared" si="162"/>
        <v>0</v>
      </c>
      <c r="FY41" s="142">
        <f t="shared" si="163"/>
        <v>0</v>
      </c>
      <c r="FZ41" s="142">
        <f t="shared" si="118"/>
        <v>0</v>
      </c>
      <c r="GA41"/>
      <c r="GB41" s="118">
        <f t="shared" si="83"/>
        <v>37773</v>
      </c>
      <c r="GC41" s="142">
        <f t="shared" si="164"/>
        <v>0</v>
      </c>
      <c r="GD41" s="142">
        <f t="shared" si="165"/>
        <v>0</v>
      </c>
      <c r="GE41" s="142">
        <f t="shared" si="119"/>
        <v>0</v>
      </c>
      <c r="GF41"/>
      <c r="GG41" s="118">
        <f t="shared" si="87"/>
        <v>37773</v>
      </c>
      <c r="GH41" s="142">
        <f t="shared" si="166"/>
        <v>0</v>
      </c>
      <c r="GI41" s="142">
        <f t="shared" si="166"/>
        <v>0</v>
      </c>
      <c r="GJ41" s="142">
        <f t="shared" si="89"/>
        <v>0</v>
      </c>
      <c r="GL41" s="118">
        <f t="shared" si="90"/>
        <v>37773</v>
      </c>
      <c r="GM41" s="142">
        <f t="shared" si="167"/>
        <v>0</v>
      </c>
      <c r="GN41" s="142">
        <f t="shared" si="167"/>
        <v>0</v>
      </c>
      <c r="GO41" s="142">
        <f t="shared" si="92"/>
        <v>0</v>
      </c>
      <c r="GQ41" s="585"/>
      <c r="GR41" s="583"/>
      <c r="GS41" s="332"/>
      <c r="GU41"/>
    </row>
    <row r="42" spans="1:203" ht="15" customHeight="1">
      <c r="A42" s="329">
        <v>37803</v>
      </c>
      <c r="B42" s="144">
        <f>'p1'!F51</f>
        <v>0</v>
      </c>
      <c r="C42" s="145">
        <f>+'p1'!C51</f>
        <v>0</v>
      </c>
      <c r="D42" s="193">
        <f>'Transport Pos'!C38</f>
        <v>0</v>
      </c>
      <c r="E42" s="145">
        <f>'p1'!K51+EH42+'Transport Pos'!D38</f>
        <v>0</v>
      </c>
      <c r="F42" s="145">
        <f>'p1'!E51+CS42</f>
        <v>0</v>
      </c>
      <c r="G42" s="145">
        <f>'p1'!H51+'p1'!J51+DD42+'Spread Opt'!D42+'Transport Pos'!E38</f>
        <v>12.639999999999999</v>
      </c>
      <c r="H42" s="145">
        <f>'p1'!D51+DW42</f>
        <v>0</v>
      </c>
      <c r="I42" s="145">
        <f>'p1'!I51+'p1'!AG51+DI42+'Spread Opt'!C42</f>
        <v>-25.04</v>
      </c>
      <c r="J42" s="145">
        <f>'p1'!M51+DL42</f>
        <v>5.68</v>
      </c>
      <c r="K42" s="145">
        <f>'p1'!L51+'p1'!G51+EB42</f>
        <v>0</v>
      </c>
      <c r="L42" s="146">
        <f t="shared" si="105"/>
        <v>-6.7200000000000006</v>
      </c>
      <c r="M42" s="14"/>
      <c r="N42" s="144">
        <f>'p1'!O51+ET42</f>
        <v>0</v>
      </c>
      <c r="O42" s="145">
        <f>'p1'!N51+EO42</f>
        <v>0</v>
      </c>
      <c r="P42" s="145">
        <f>'p1'!P51+EY42</f>
        <v>-32.85</v>
      </c>
      <c r="Q42" s="145">
        <f>'p1'!Z51</f>
        <v>0</v>
      </c>
      <c r="R42" s="145">
        <f>'p1'!X51</f>
        <v>0</v>
      </c>
      <c r="S42" s="145">
        <f>'p1'!Y51+FE42</f>
        <v>0</v>
      </c>
      <c r="T42" s="145">
        <f>'p1'!AB51+FK42+'Transport Pos'!B38</f>
        <v>0</v>
      </c>
      <c r="U42" s="145"/>
      <c r="V42" s="145">
        <f>'p1'!W51+FP42</f>
        <v>0</v>
      </c>
      <c r="W42" s="145">
        <f>'p1'!R51+FZ42</f>
        <v>0</v>
      </c>
      <c r="X42" s="145">
        <f>'p1'!S51+FU42</f>
        <v>0</v>
      </c>
      <c r="Y42" s="145"/>
      <c r="Z42" s="145"/>
      <c r="AA42" s="145"/>
      <c r="AB42" s="145"/>
      <c r="AC42" s="145"/>
      <c r="AD42" s="193"/>
      <c r="AE42" s="332">
        <f t="shared" si="106"/>
        <v>-32.85</v>
      </c>
      <c r="AF42" s="14"/>
      <c r="AG42" s="146"/>
      <c r="AH42" s="191"/>
      <c r="AI42" s="146">
        <f>'p1'!AA51+BQ42+'Spread Opt'!E42+'Transport Pos'!G38</f>
        <v>0</v>
      </c>
      <c r="AJ42" s="14"/>
      <c r="AK42" s="143">
        <v>37803</v>
      </c>
      <c r="AL42" s="198"/>
      <c r="AM42" s="189">
        <f t="shared" si="4"/>
        <v>0</v>
      </c>
      <c r="AN42" s="513">
        <f>SUM(AM39:AM45)</f>
        <v>0</v>
      </c>
      <c r="AO42" s="189">
        <f t="shared" si="120"/>
        <v>0</v>
      </c>
      <c r="AP42" s="513">
        <f>SUM(AO39:AO45)</f>
        <v>0</v>
      </c>
      <c r="AQ42" s="508">
        <f t="shared" si="121"/>
        <v>12.639999999999999</v>
      </c>
      <c r="AR42" s="513">
        <f>SUM(AQ39:AQ45)</f>
        <v>87.22</v>
      </c>
      <c r="AS42" s="510">
        <f t="shared" si="7"/>
        <v>-19.36</v>
      </c>
      <c r="AT42" s="513">
        <f>SUM(AS39:AS45)</f>
        <v>-133.69</v>
      </c>
      <c r="AU42" s="189">
        <f t="shared" si="8"/>
        <v>-32.85</v>
      </c>
      <c r="AV42" s="513">
        <f>SUM(AU39:AU45)</f>
        <v>-226.74</v>
      </c>
      <c r="AW42" s="189">
        <f t="shared" si="168"/>
        <v>-39.57</v>
      </c>
      <c r="AX42" s="513">
        <f>SUM(AW39:AW45)</f>
        <v>-273.21000000000004</v>
      </c>
      <c r="AY42"/>
      <c r="AZ42" s="217"/>
      <c r="BA42" s="204">
        <f t="shared" si="10"/>
        <v>0</v>
      </c>
      <c r="BB42" s="202"/>
      <c r="BC42" s="204">
        <f t="shared" si="11"/>
        <v>0</v>
      </c>
      <c r="BD42" s="205"/>
      <c r="BE42" s="204">
        <f t="shared" si="12"/>
        <v>0</v>
      </c>
      <c r="BF42" s="205"/>
      <c r="BG42" s="204">
        <f t="shared" si="13"/>
        <v>0</v>
      </c>
      <c r="BH42" s="219"/>
      <c r="BI42" s="248"/>
      <c r="BJ42" s="308"/>
      <c r="BK42" s="305">
        <f t="shared" si="123"/>
        <v>-39.57</v>
      </c>
      <c r="BL42" s="527">
        <f>SUM(BK39:BK45)</f>
        <v>-248.32999999999998</v>
      </c>
      <c r="BM42" s="129"/>
      <c r="BN42" s="14"/>
      <c r="BO42" s="14"/>
      <c r="BP42" s="140">
        <f t="shared" si="14"/>
        <v>37803</v>
      </c>
      <c r="BQ42" s="141">
        <f t="shared" si="15"/>
        <v>0</v>
      </c>
      <c r="BR42" s="141"/>
      <c r="BS42" s="141"/>
      <c r="BT42" s="141"/>
      <c r="BU42" s="141"/>
      <c r="BV42" s="141"/>
      <c r="BW42" s="141"/>
      <c r="BY42" s="209">
        <f>'m1'!BL44</f>
        <v>0.81535964858935217</v>
      </c>
      <c r="BZ42" s="211">
        <f t="shared" si="169"/>
        <v>0</v>
      </c>
      <c r="CA42" s="142"/>
      <c r="CB42" s="142">
        <f t="shared" si="128"/>
        <v>0</v>
      </c>
      <c r="CC42"/>
      <c r="CD42" s="118">
        <f t="shared" si="18"/>
        <v>37803</v>
      </c>
      <c r="CE42" s="142">
        <f t="shared" si="129"/>
        <v>0</v>
      </c>
      <c r="CF42" s="142">
        <f t="shared" si="130"/>
        <v>0</v>
      </c>
      <c r="CG42" s="142">
        <f t="shared" si="131"/>
        <v>0</v>
      </c>
      <c r="CH42" s="142">
        <f t="shared" si="131"/>
        <v>0</v>
      </c>
      <c r="CI42" s="142">
        <f t="shared" si="131"/>
        <v>0</v>
      </c>
      <c r="CJ42" s="142">
        <f t="shared" si="131"/>
        <v>0</v>
      </c>
      <c r="CK42" s="142">
        <f t="shared" si="131"/>
        <v>0</v>
      </c>
      <c r="CL42" s="142">
        <f t="shared" si="131"/>
        <v>0</v>
      </c>
      <c r="CM42" s="142">
        <f t="shared" si="131"/>
        <v>0</v>
      </c>
      <c r="CN42" s="142">
        <f t="shared" si="131"/>
        <v>0</v>
      </c>
      <c r="CO42" s="142">
        <f t="shared" si="131"/>
        <v>0</v>
      </c>
      <c r="CP42" s="142">
        <f t="shared" si="132"/>
        <v>0</v>
      </c>
      <c r="CQ42" s="142">
        <f t="shared" si="133"/>
        <v>0</v>
      </c>
      <c r="CR42" s="142">
        <f t="shared" si="134"/>
        <v>0</v>
      </c>
      <c r="CS42" s="142">
        <f t="shared" si="170"/>
        <v>0</v>
      </c>
      <c r="CT42"/>
      <c r="CU42" s="118">
        <f t="shared" si="26"/>
        <v>37803</v>
      </c>
      <c r="CV42" s="142">
        <f t="shared" si="135"/>
        <v>0</v>
      </c>
      <c r="CW42" s="142">
        <f t="shared" si="135"/>
        <v>0</v>
      </c>
      <c r="CX42" s="142">
        <f t="shared" si="136"/>
        <v>0</v>
      </c>
      <c r="CY42" s="142">
        <f t="shared" si="136"/>
        <v>0</v>
      </c>
      <c r="CZ42" s="142">
        <f t="shared" si="136"/>
        <v>0</v>
      </c>
      <c r="DA42" s="142">
        <f t="shared" si="137"/>
        <v>0</v>
      </c>
      <c r="DB42" s="142">
        <f t="shared" si="137"/>
        <v>0</v>
      </c>
      <c r="DC42" s="142">
        <f t="shared" si="138"/>
        <v>0</v>
      </c>
      <c r="DD42" s="142">
        <f t="shared" si="124"/>
        <v>0</v>
      </c>
      <c r="DF42" s="118">
        <f t="shared" si="32"/>
        <v>37803</v>
      </c>
      <c r="DG42" s="142">
        <f t="shared" si="139"/>
        <v>0</v>
      </c>
      <c r="DH42" s="142">
        <f t="shared" si="140"/>
        <v>0</v>
      </c>
      <c r="DI42" s="142">
        <f t="shared" si="111"/>
        <v>0</v>
      </c>
      <c r="DJ42"/>
      <c r="DK42" s="118">
        <f t="shared" si="36"/>
        <v>37803</v>
      </c>
      <c r="DL42" s="142">
        <f t="shared" si="141"/>
        <v>0</v>
      </c>
      <c r="DM42" s="142">
        <f t="shared" si="142"/>
        <v>0</v>
      </c>
      <c r="DN42" s="142">
        <f t="shared" si="39"/>
        <v>0</v>
      </c>
      <c r="DP42" s="118">
        <f t="shared" si="40"/>
        <v>37803</v>
      </c>
      <c r="DQ42" s="142">
        <f t="shared" si="143"/>
        <v>0</v>
      </c>
      <c r="DR42" s="142">
        <f t="shared" si="143"/>
        <v>0</v>
      </c>
      <c r="DS42" s="142">
        <f t="shared" si="143"/>
        <v>0</v>
      </c>
      <c r="DT42" s="142">
        <f t="shared" si="143"/>
        <v>0</v>
      </c>
      <c r="DU42" s="142">
        <f t="shared" si="143"/>
        <v>0</v>
      </c>
      <c r="DV42" s="142">
        <f t="shared" si="144"/>
        <v>0</v>
      </c>
      <c r="DW42" s="142">
        <f t="shared" si="112"/>
        <v>0</v>
      </c>
      <c r="DX42"/>
      <c r="DY42" s="118">
        <f t="shared" si="44"/>
        <v>37803</v>
      </c>
      <c r="DZ42" s="142">
        <f t="shared" si="145"/>
        <v>0</v>
      </c>
      <c r="EA42" s="142">
        <f t="shared" si="146"/>
        <v>0</v>
      </c>
      <c r="EB42" s="142">
        <f t="shared" si="113"/>
        <v>0</v>
      </c>
      <c r="EC42" s="142"/>
      <c r="ED42" s="118">
        <f t="shared" si="48"/>
        <v>37803</v>
      </c>
      <c r="EE42" s="142">
        <f t="shared" si="147"/>
        <v>0</v>
      </c>
      <c r="EF42" s="142">
        <f t="shared" si="147"/>
        <v>0</v>
      </c>
      <c r="EG42" s="142">
        <f t="shared" si="148"/>
        <v>0</v>
      </c>
      <c r="EH42" s="142">
        <f>SUM(EE42:EG42)</f>
        <v>0</v>
      </c>
      <c r="EI42" s="142"/>
      <c r="EJ42" s="118">
        <f t="shared" si="52"/>
        <v>37803</v>
      </c>
      <c r="EK42" s="142">
        <f t="shared" si="149"/>
        <v>0</v>
      </c>
      <c r="EL42" s="142">
        <f t="shared" si="150"/>
        <v>0</v>
      </c>
      <c r="EM42" s="142">
        <f t="shared" si="150"/>
        <v>0</v>
      </c>
      <c r="EN42" s="142">
        <f t="shared" si="150"/>
        <v>0</v>
      </c>
      <c r="EO42" s="142">
        <f t="shared" si="114"/>
        <v>0</v>
      </c>
      <c r="EP42"/>
      <c r="EQ42" s="118">
        <f t="shared" si="56"/>
        <v>37803</v>
      </c>
      <c r="ER42" s="142">
        <f t="shared" si="151"/>
        <v>0</v>
      </c>
      <c r="ES42" s="142">
        <f t="shared" si="152"/>
        <v>0</v>
      </c>
      <c r="ET42" s="142">
        <f>SUM(ER42:ES42)</f>
        <v>0</v>
      </c>
      <c r="EU42"/>
      <c r="EV42" s="118">
        <f t="shared" si="60"/>
        <v>37803</v>
      </c>
      <c r="EW42" s="142">
        <f t="shared" si="153"/>
        <v>0</v>
      </c>
      <c r="EX42" s="142">
        <f t="shared" si="154"/>
        <v>0</v>
      </c>
      <c r="EY42" s="142">
        <f>SUM(EW42:EX42)</f>
        <v>0</v>
      </c>
      <c r="EZ42" s="142"/>
      <c r="FA42" s="118">
        <f t="shared" si="64"/>
        <v>37803</v>
      </c>
      <c r="FB42" s="142">
        <f t="shared" si="155"/>
        <v>0</v>
      </c>
      <c r="FC42" s="142">
        <f t="shared" si="155"/>
        <v>0</v>
      </c>
      <c r="FD42" s="142">
        <f t="shared" si="156"/>
        <v>0</v>
      </c>
      <c r="FE42" s="142">
        <f t="shared" si="115"/>
        <v>0</v>
      </c>
      <c r="FF42"/>
      <c r="FG42" s="118">
        <f t="shared" si="68"/>
        <v>37803</v>
      </c>
      <c r="FH42" s="142">
        <f t="shared" si="157"/>
        <v>0</v>
      </c>
      <c r="FI42" s="142">
        <f t="shared" si="157"/>
        <v>0</v>
      </c>
      <c r="FJ42" s="142">
        <f t="shared" si="158"/>
        <v>0</v>
      </c>
      <c r="FK42" s="142">
        <f t="shared" si="116"/>
        <v>0</v>
      </c>
      <c r="FL42"/>
      <c r="FM42" s="118">
        <f t="shared" si="72"/>
        <v>37803</v>
      </c>
      <c r="FN42" s="142">
        <f t="shared" si="159"/>
        <v>0</v>
      </c>
      <c r="FO42" s="142">
        <f t="shared" si="160"/>
        <v>0</v>
      </c>
      <c r="FP42" s="142">
        <f t="shared" si="117"/>
        <v>0</v>
      </c>
      <c r="FR42" s="118">
        <f t="shared" si="76"/>
        <v>37803</v>
      </c>
      <c r="FS42" s="142">
        <f t="shared" si="161"/>
        <v>0</v>
      </c>
      <c r="FT42" s="142">
        <f t="shared" si="161"/>
        <v>0</v>
      </c>
      <c r="FU42" s="142">
        <f t="shared" si="78"/>
        <v>0</v>
      </c>
      <c r="FV42"/>
      <c r="FW42" s="118">
        <f t="shared" si="79"/>
        <v>37803</v>
      </c>
      <c r="FX42" s="142">
        <f t="shared" si="162"/>
        <v>0</v>
      </c>
      <c r="FY42" s="142">
        <f t="shared" si="163"/>
        <v>0</v>
      </c>
      <c r="FZ42" s="142">
        <f t="shared" si="118"/>
        <v>0</v>
      </c>
      <c r="GA42"/>
      <c r="GB42" s="118">
        <f t="shared" si="83"/>
        <v>37803</v>
      </c>
      <c r="GC42" s="142">
        <f t="shared" si="164"/>
        <v>0</v>
      </c>
      <c r="GD42" s="142">
        <f t="shared" si="165"/>
        <v>0</v>
      </c>
      <c r="GE42" s="142">
        <f t="shared" si="119"/>
        <v>0</v>
      </c>
      <c r="GF42"/>
      <c r="GG42" s="118">
        <f t="shared" si="87"/>
        <v>37803</v>
      </c>
      <c r="GH42" s="142">
        <f t="shared" si="166"/>
        <v>0</v>
      </c>
      <c r="GI42" s="142">
        <f t="shared" si="166"/>
        <v>0</v>
      </c>
      <c r="GJ42" s="142">
        <f t="shared" si="89"/>
        <v>0</v>
      </c>
      <c r="GL42" s="118">
        <f t="shared" si="90"/>
        <v>37803</v>
      </c>
      <c r="GM42" s="142">
        <f t="shared" si="167"/>
        <v>0</v>
      </c>
      <c r="GN42" s="142">
        <f t="shared" si="167"/>
        <v>0</v>
      </c>
      <c r="GO42" s="142">
        <f t="shared" si="92"/>
        <v>0</v>
      </c>
      <c r="GQ42" s="585"/>
      <c r="GR42" s="583"/>
      <c r="GS42" s="332"/>
      <c r="GU42"/>
    </row>
    <row r="43" spans="1:203" ht="15" customHeight="1">
      <c r="A43" s="329">
        <v>37834</v>
      </c>
      <c r="B43" s="144">
        <f>'p1'!F52</f>
        <v>0</v>
      </c>
      <c r="C43" s="145">
        <f>+'p1'!C52</f>
        <v>0</v>
      </c>
      <c r="D43" s="193">
        <f>'Transport Pos'!C39</f>
        <v>0</v>
      </c>
      <c r="E43" s="145">
        <f>'p1'!K52+EH43+'Transport Pos'!D39</f>
        <v>0</v>
      </c>
      <c r="F43" s="145">
        <f>'p1'!E52+CS43</f>
        <v>0</v>
      </c>
      <c r="G43" s="145">
        <f>'p1'!H52+'p1'!J52+DD43+'Spread Opt'!D43+'Transport Pos'!E39</f>
        <v>12.559999999999999</v>
      </c>
      <c r="H43" s="145">
        <f>'p1'!D52+DW43</f>
        <v>0</v>
      </c>
      <c r="I43" s="145">
        <f>'p1'!I52+'p1'!AG52+DI43+'Spread Opt'!C43</f>
        <v>-24.9</v>
      </c>
      <c r="J43" s="145">
        <f>'p1'!M52+DL43</f>
        <v>5.64</v>
      </c>
      <c r="K43" s="145">
        <f>'p1'!L52+'p1'!G52+EB43</f>
        <v>0</v>
      </c>
      <c r="L43" s="146">
        <f t="shared" si="105"/>
        <v>-6.7</v>
      </c>
      <c r="M43" s="14"/>
      <c r="N43" s="144">
        <f>'p1'!O52+ET43</f>
        <v>0</v>
      </c>
      <c r="O43" s="145">
        <f>'p1'!N52+EO43</f>
        <v>0</v>
      </c>
      <c r="P43" s="145">
        <f>'p1'!P52+EY43</f>
        <v>-32.65</v>
      </c>
      <c r="Q43" s="145">
        <f>'p1'!Z52</f>
        <v>0</v>
      </c>
      <c r="R43" s="145">
        <f>'p1'!X52</f>
        <v>0</v>
      </c>
      <c r="S43" s="145">
        <f>'p1'!Y52+FE43</f>
        <v>0</v>
      </c>
      <c r="T43" s="145">
        <f>'p1'!AB52+FK43+'Transport Pos'!B39</f>
        <v>0</v>
      </c>
      <c r="U43" s="145"/>
      <c r="V43" s="145">
        <f>'p1'!W52+FP43</f>
        <v>0</v>
      </c>
      <c r="W43" s="145">
        <f>'p1'!R52+FZ43</f>
        <v>0</v>
      </c>
      <c r="X43" s="145">
        <f>'p1'!S52+FU43</f>
        <v>0</v>
      </c>
      <c r="Y43" s="145"/>
      <c r="Z43" s="145"/>
      <c r="AA43" s="145"/>
      <c r="AB43" s="145"/>
      <c r="AC43" s="145"/>
      <c r="AD43" s="193"/>
      <c r="AE43" s="332">
        <f t="shared" si="106"/>
        <v>-32.65</v>
      </c>
      <c r="AF43" s="14"/>
      <c r="AG43" s="146"/>
      <c r="AH43" s="191"/>
      <c r="AI43" s="146">
        <f>'p1'!AA52+BQ43+'Spread Opt'!E43+'Transport Pos'!G39</f>
        <v>0</v>
      </c>
      <c r="AJ43" s="14"/>
      <c r="AK43" s="143">
        <v>37834</v>
      </c>
      <c r="AL43" s="198"/>
      <c r="AM43" s="189">
        <f t="shared" si="4"/>
        <v>0</v>
      </c>
      <c r="AN43" s="334"/>
      <c r="AO43" s="189">
        <f t="shared" si="120"/>
        <v>0</v>
      </c>
      <c r="AP43" s="334"/>
      <c r="AQ43" s="508">
        <f t="shared" si="121"/>
        <v>12.559999999999999</v>
      </c>
      <c r="AR43" s="334"/>
      <c r="AS43" s="510">
        <f t="shared" si="7"/>
        <v>-19.259999999999998</v>
      </c>
      <c r="AT43" s="334"/>
      <c r="AU43" s="189">
        <f t="shared" si="8"/>
        <v>-32.65</v>
      </c>
      <c r="AV43" s="334"/>
      <c r="AW43" s="189">
        <f t="shared" si="168"/>
        <v>-39.349999999999994</v>
      </c>
      <c r="AX43" s="334"/>
      <c r="AY43"/>
      <c r="AZ43" s="217"/>
      <c r="BA43" s="204">
        <f t="shared" si="10"/>
        <v>0</v>
      </c>
      <c r="BB43" s="202"/>
      <c r="BC43" s="204">
        <f t="shared" si="11"/>
        <v>0</v>
      </c>
      <c r="BD43" s="202"/>
      <c r="BE43" s="204">
        <f t="shared" si="12"/>
        <v>0</v>
      </c>
      <c r="BF43" s="202"/>
      <c r="BG43" s="204">
        <f t="shared" si="13"/>
        <v>0</v>
      </c>
      <c r="BH43" s="218"/>
      <c r="BI43" s="248"/>
      <c r="BJ43" s="308"/>
      <c r="BK43" s="305">
        <f t="shared" si="123"/>
        <v>-39.35</v>
      </c>
      <c r="BL43" s="525"/>
      <c r="BM43" s="129"/>
      <c r="BN43" s="14"/>
      <c r="BO43" s="14"/>
      <c r="BP43" s="140">
        <f t="shared" si="14"/>
        <v>37834</v>
      </c>
      <c r="BQ43" s="141">
        <f t="shared" si="15"/>
        <v>0</v>
      </c>
      <c r="BR43" s="141"/>
      <c r="BS43" s="141"/>
      <c r="BT43" s="141"/>
      <c r="BU43" s="141"/>
      <c r="BV43" s="141"/>
      <c r="BW43" s="141"/>
      <c r="BY43" s="209">
        <f>'m1'!BL45</f>
        <v>0.81054567081951212</v>
      </c>
      <c r="BZ43" s="211">
        <f t="shared" si="169"/>
        <v>0</v>
      </c>
      <c r="CA43" s="142"/>
      <c r="CB43" s="142">
        <f t="shared" si="128"/>
        <v>0</v>
      </c>
      <c r="CC43"/>
      <c r="CD43" s="118">
        <f t="shared" si="18"/>
        <v>37834</v>
      </c>
      <c r="CE43" s="142">
        <f t="shared" si="129"/>
        <v>0</v>
      </c>
      <c r="CF43" s="142">
        <f t="shared" si="130"/>
        <v>0</v>
      </c>
      <c r="CG43" s="142">
        <f t="shared" si="131"/>
        <v>0</v>
      </c>
      <c r="CH43" s="142">
        <f t="shared" si="131"/>
        <v>0</v>
      </c>
      <c r="CI43" s="142">
        <f t="shared" si="131"/>
        <v>0</v>
      </c>
      <c r="CJ43" s="142">
        <f t="shared" si="131"/>
        <v>0</v>
      </c>
      <c r="CK43" s="142">
        <f t="shared" si="131"/>
        <v>0</v>
      </c>
      <c r="CL43" s="142">
        <f t="shared" si="131"/>
        <v>0</v>
      </c>
      <c r="CM43" s="142">
        <f t="shared" si="131"/>
        <v>0</v>
      </c>
      <c r="CN43" s="142">
        <f t="shared" si="131"/>
        <v>0</v>
      </c>
      <c r="CO43" s="142">
        <f t="shared" si="131"/>
        <v>0</v>
      </c>
      <c r="CP43" s="142">
        <f t="shared" si="132"/>
        <v>0</v>
      </c>
      <c r="CQ43" s="142">
        <f t="shared" si="133"/>
        <v>0</v>
      </c>
      <c r="CR43" s="142">
        <f t="shared" si="134"/>
        <v>0</v>
      </c>
      <c r="CS43" s="142">
        <f t="shared" si="170"/>
        <v>0</v>
      </c>
      <c r="CT43"/>
      <c r="CU43" s="118">
        <f t="shared" si="26"/>
        <v>37834</v>
      </c>
      <c r="CV43" s="142">
        <f t="shared" si="135"/>
        <v>0</v>
      </c>
      <c r="CW43" s="142">
        <f t="shared" si="135"/>
        <v>0</v>
      </c>
      <c r="CX43" s="142">
        <f t="shared" si="136"/>
        <v>0</v>
      </c>
      <c r="CY43" s="142">
        <f t="shared" si="136"/>
        <v>0</v>
      </c>
      <c r="CZ43" s="142">
        <f t="shared" si="136"/>
        <v>0</v>
      </c>
      <c r="DA43" s="142">
        <f t="shared" si="137"/>
        <v>0</v>
      </c>
      <c r="DB43" s="142">
        <f t="shared" si="137"/>
        <v>0</v>
      </c>
      <c r="DC43" s="142">
        <f t="shared" si="138"/>
        <v>0</v>
      </c>
      <c r="DD43" s="142">
        <f t="shared" si="124"/>
        <v>0</v>
      </c>
      <c r="DF43" s="118">
        <f t="shared" si="32"/>
        <v>37834</v>
      </c>
      <c r="DG43" s="142">
        <f t="shared" si="139"/>
        <v>0</v>
      </c>
      <c r="DH43" s="142">
        <f t="shared" si="140"/>
        <v>0</v>
      </c>
      <c r="DI43" s="142">
        <f t="shared" si="111"/>
        <v>0</v>
      </c>
      <c r="DJ43"/>
      <c r="DK43" s="118">
        <f t="shared" si="36"/>
        <v>37834</v>
      </c>
      <c r="DL43" s="142">
        <f t="shared" si="141"/>
        <v>0</v>
      </c>
      <c r="DM43" s="142">
        <f t="shared" si="142"/>
        <v>0</v>
      </c>
      <c r="DN43" s="142">
        <f t="shared" si="39"/>
        <v>0</v>
      </c>
      <c r="DP43" s="118">
        <f t="shared" si="40"/>
        <v>37834</v>
      </c>
      <c r="DQ43" s="142">
        <f t="shared" si="143"/>
        <v>0</v>
      </c>
      <c r="DR43" s="142">
        <f t="shared" si="143"/>
        <v>0</v>
      </c>
      <c r="DS43" s="142">
        <f t="shared" si="143"/>
        <v>0</v>
      </c>
      <c r="DT43" s="142">
        <f t="shared" si="143"/>
        <v>0</v>
      </c>
      <c r="DU43" s="142">
        <f t="shared" si="143"/>
        <v>0</v>
      </c>
      <c r="DV43" s="142">
        <f t="shared" si="144"/>
        <v>0</v>
      </c>
      <c r="DW43" s="142">
        <f t="shared" si="112"/>
        <v>0</v>
      </c>
      <c r="DX43"/>
      <c r="DY43" s="118">
        <f t="shared" si="44"/>
        <v>37834</v>
      </c>
      <c r="DZ43" s="142">
        <f t="shared" si="145"/>
        <v>0</v>
      </c>
      <c r="EA43" s="142">
        <f t="shared" si="146"/>
        <v>0</v>
      </c>
      <c r="EB43" s="142">
        <f t="shared" si="113"/>
        <v>0</v>
      </c>
      <c r="EC43" s="142"/>
      <c r="ED43" s="118">
        <f t="shared" si="48"/>
        <v>37834</v>
      </c>
      <c r="EE43" s="142">
        <f t="shared" si="147"/>
        <v>0</v>
      </c>
      <c r="EF43" s="142">
        <f t="shared" si="147"/>
        <v>0</v>
      </c>
      <c r="EG43" s="142">
        <f t="shared" si="148"/>
        <v>0</v>
      </c>
      <c r="EH43" s="142">
        <f>SUM(EE43:EG43)</f>
        <v>0</v>
      </c>
      <c r="EI43" s="142"/>
      <c r="EJ43" s="118">
        <f t="shared" si="52"/>
        <v>37834</v>
      </c>
      <c r="EK43" s="142">
        <f t="shared" si="149"/>
        <v>0</v>
      </c>
      <c r="EL43" s="142">
        <f t="shared" si="150"/>
        <v>0</v>
      </c>
      <c r="EM43" s="142">
        <f t="shared" si="150"/>
        <v>0</v>
      </c>
      <c r="EN43" s="142">
        <f t="shared" si="150"/>
        <v>0</v>
      </c>
      <c r="EO43" s="142">
        <f t="shared" si="114"/>
        <v>0</v>
      </c>
      <c r="EP43"/>
      <c r="EQ43" s="118">
        <f t="shared" si="56"/>
        <v>37834</v>
      </c>
      <c r="ER43" s="142">
        <f t="shared" si="151"/>
        <v>0</v>
      </c>
      <c r="ES43" s="142">
        <f t="shared" si="152"/>
        <v>0</v>
      </c>
      <c r="ET43" s="142">
        <f>SUM(ER43:ES43)</f>
        <v>0</v>
      </c>
      <c r="EU43"/>
      <c r="EV43" s="118">
        <f t="shared" si="60"/>
        <v>37834</v>
      </c>
      <c r="EW43" s="142">
        <f t="shared" si="153"/>
        <v>0</v>
      </c>
      <c r="EX43" s="142">
        <f t="shared" si="154"/>
        <v>0</v>
      </c>
      <c r="EY43" s="142">
        <f>SUM(EW43:EX43)</f>
        <v>0</v>
      </c>
      <c r="EZ43" s="142"/>
      <c r="FA43" s="118">
        <f t="shared" si="64"/>
        <v>37834</v>
      </c>
      <c r="FB43" s="142">
        <f t="shared" si="155"/>
        <v>0</v>
      </c>
      <c r="FC43" s="142">
        <f t="shared" si="155"/>
        <v>0</v>
      </c>
      <c r="FD43" s="142">
        <f t="shared" si="156"/>
        <v>0</v>
      </c>
      <c r="FE43" s="142">
        <f t="shared" si="115"/>
        <v>0</v>
      </c>
      <c r="FF43"/>
      <c r="FG43" s="118">
        <f t="shared" si="68"/>
        <v>37834</v>
      </c>
      <c r="FH43" s="142">
        <f t="shared" si="157"/>
        <v>0</v>
      </c>
      <c r="FI43" s="142">
        <f t="shared" si="157"/>
        <v>0</v>
      </c>
      <c r="FJ43" s="142">
        <f t="shared" si="158"/>
        <v>0</v>
      </c>
      <c r="FK43" s="142">
        <f t="shared" si="116"/>
        <v>0</v>
      </c>
      <c r="FL43"/>
      <c r="FM43" s="118">
        <f t="shared" si="72"/>
        <v>37834</v>
      </c>
      <c r="FN43" s="142">
        <f t="shared" si="159"/>
        <v>0</v>
      </c>
      <c r="FO43" s="142">
        <f t="shared" si="160"/>
        <v>0</v>
      </c>
      <c r="FP43" s="142">
        <f t="shared" si="117"/>
        <v>0</v>
      </c>
      <c r="FR43" s="118">
        <f t="shared" si="76"/>
        <v>37834</v>
      </c>
      <c r="FS43" s="142">
        <f t="shared" si="161"/>
        <v>0</v>
      </c>
      <c r="FT43" s="142">
        <f t="shared" si="161"/>
        <v>0</v>
      </c>
      <c r="FU43" s="142">
        <f t="shared" si="78"/>
        <v>0</v>
      </c>
      <c r="FV43"/>
      <c r="FW43" s="118">
        <f t="shared" si="79"/>
        <v>37834</v>
      </c>
      <c r="FX43" s="142">
        <f t="shared" si="162"/>
        <v>0</v>
      </c>
      <c r="FY43" s="142">
        <f t="shared" si="163"/>
        <v>0</v>
      </c>
      <c r="FZ43" s="142">
        <f t="shared" si="118"/>
        <v>0</v>
      </c>
      <c r="GA43"/>
      <c r="GB43" s="118">
        <f t="shared" si="83"/>
        <v>37834</v>
      </c>
      <c r="GC43" s="142">
        <f t="shared" si="164"/>
        <v>0</v>
      </c>
      <c r="GD43" s="142">
        <f t="shared" si="165"/>
        <v>0</v>
      </c>
      <c r="GE43" s="142">
        <f t="shared" si="119"/>
        <v>0</v>
      </c>
      <c r="GF43"/>
      <c r="GG43" s="118">
        <f t="shared" si="87"/>
        <v>37834</v>
      </c>
      <c r="GH43" s="142">
        <f t="shared" si="166"/>
        <v>0</v>
      </c>
      <c r="GI43" s="142">
        <f t="shared" si="166"/>
        <v>0</v>
      </c>
      <c r="GJ43" s="142">
        <f t="shared" si="89"/>
        <v>0</v>
      </c>
      <c r="GL43" s="118">
        <f t="shared" si="90"/>
        <v>37834</v>
      </c>
      <c r="GM43" s="142">
        <f t="shared" si="167"/>
        <v>0</v>
      </c>
      <c r="GN43" s="142">
        <f t="shared" si="167"/>
        <v>0</v>
      </c>
      <c r="GO43" s="142">
        <f t="shared" si="92"/>
        <v>0</v>
      </c>
      <c r="GQ43" s="585"/>
      <c r="GR43" s="583"/>
      <c r="GS43" s="332"/>
      <c r="GU43"/>
    </row>
    <row r="44" spans="1:203" ht="15" customHeight="1">
      <c r="A44" s="329">
        <v>37865</v>
      </c>
      <c r="B44" s="144">
        <f>'p1'!F53</f>
        <v>0</v>
      </c>
      <c r="C44" s="145">
        <f>+'p1'!C53</f>
        <v>0</v>
      </c>
      <c r="D44" s="193">
        <f>'Transport Pos'!C40</f>
        <v>0</v>
      </c>
      <c r="E44" s="145">
        <f>'p1'!K53+EH44+'Transport Pos'!D40</f>
        <v>0</v>
      </c>
      <c r="F44" s="145">
        <f>'p1'!E53+CS44</f>
        <v>0</v>
      </c>
      <c r="G44" s="145">
        <f>'p1'!H53+'p1'!J53+DD44+'Spread Opt'!D44+'Transport Pos'!E40</f>
        <v>12.090000000000002</v>
      </c>
      <c r="H44" s="145">
        <f>'p1'!D53+DW44</f>
        <v>0</v>
      </c>
      <c r="I44" s="145">
        <f>'p1'!I53+'p1'!AG53+DI44+'Spread Opt'!C44</f>
        <v>-23.95</v>
      </c>
      <c r="J44" s="145">
        <f>'p1'!M53+DL44</f>
        <v>5.43</v>
      </c>
      <c r="K44" s="145">
        <f>'p1'!L53+'p1'!G53+EB44</f>
        <v>0</v>
      </c>
      <c r="L44" s="146">
        <f t="shared" si="105"/>
        <v>-6.4299999999999979</v>
      </c>
      <c r="M44" s="14"/>
      <c r="N44" s="144">
        <f>'p1'!O53+ET44</f>
        <v>0</v>
      </c>
      <c r="O44" s="145">
        <f>'p1'!N53+EO44</f>
        <v>0</v>
      </c>
      <c r="P44" s="145">
        <f>'p1'!P53+EY44</f>
        <v>-31.41</v>
      </c>
      <c r="Q44" s="145">
        <f>'p1'!Z53</f>
        <v>0</v>
      </c>
      <c r="R44" s="145">
        <f>'p1'!X53</f>
        <v>0</v>
      </c>
      <c r="S44" s="145">
        <f>'p1'!Y53+FE44</f>
        <v>0</v>
      </c>
      <c r="T44" s="145">
        <f>'p1'!AB53+FK44+'Transport Pos'!B40</f>
        <v>0</v>
      </c>
      <c r="U44" s="145"/>
      <c r="V44" s="145">
        <f>'p1'!W53+FP44</f>
        <v>0</v>
      </c>
      <c r="W44" s="145">
        <f>'p1'!R53+FZ44</f>
        <v>0</v>
      </c>
      <c r="X44" s="145">
        <f>'p1'!S53+FU44</f>
        <v>0</v>
      </c>
      <c r="Y44" s="145"/>
      <c r="Z44" s="145"/>
      <c r="AA44" s="145"/>
      <c r="AB44" s="145"/>
      <c r="AC44" s="145"/>
      <c r="AD44" s="193"/>
      <c r="AE44" s="332">
        <f t="shared" si="106"/>
        <v>-31.41</v>
      </c>
      <c r="AF44" s="14"/>
      <c r="AG44" s="146"/>
      <c r="AH44" s="191"/>
      <c r="AI44" s="146">
        <f>'p1'!AA53+BQ44+'Spread Opt'!E44+'Transport Pos'!G40</f>
        <v>0</v>
      </c>
      <c r="AJ44" s="14"/>
      <c r="AK44" s="143">
        <v>37865</v>
      </c>
      <c r="AL44" s="198"/>
      <c r="AM44" s="189">
        <f t="shared" si="4"/>
        <v>0</v>
      </c>
      <c r="AN44" s="334"/>
      <c r="AO44" s="189">
        <f t="shared" si="120"/>
        <v>0</v>
      </c>
      <c r="AP44" s="334"/>
      <c r="AQ44" s="508">
        <f t="shared" si="121"/>
        <v>12.090000000000002</v>
      </c>
      <c r="AR44" s="334"/>
      <c r="AS44" s="510">
        <f t="shared" si="7"/>
        <v>-18.52</v>
      </c>
      <c r="AT44" s="334"/>
      <c r="AU44" s="189">
        <f t="shared" si="8"/>
        <v>-31.41</v>
      </c>
      <c r="AV44" s="334"/>
      <c r="AW44" s="189">
        <f t="shared" si="168"/>
        <v>-37.839999999999996</v>
      </c>
      <c r="AX44" s="334"/>
      <c r="AY44"/>
      <c r="AZ44" s="217"/>
      <c r="BA44" s="204">
        <f t="shared" si="10"/>
        <v>0</v>
      </c>
      <c r="BB44" s="202"/>
      <c r="BC44" s="204">
        <f t="shared" si="11"/>
        <v>0</v>
      </c>
      <c r="BD44" s="202"/>
      <c r="BE44" s="204">
        <f t="shared" si="12"/>
        <v>0</v>
      </c>
      <c r="BF44" s="202"/>
      <c r="BG44" s="204">
        <f t="shared" si="13"/>
        <v>0</v>
      </c>
      <c r="BH44" s="218"/>
      <c r="BI44" s="248"/>
      <c r="BJ44" s="308"/>
      <c r="BK44" s="305">
        <f t="shared" si="123"/>
        <v>-37.839999999999996</v>
      </c>
      <c r="BL44" s="525"/>
      <c r="BM44" s="129"/>
      <c r="BN44" s="14"/>
      <c r="BO44" s="14"/>
      <c r="BP44" s="140">
        <f t="shared" si="14"/>
        <v>37865</v>
      </c>
      <c r="BQ44" s="141">
        <f t="shared" si="15"/>
        <v>0</v>
      </c>
      <c r="BR44" s="141"/>
      <c r="BS44" s="141"/>
      <c r="BT44" s="141"/>
      <c r="BU44" s="141"/>
      <c r="BV44" s="141"/>
      <c r="BW44" s="141"/>
      <c r="BY44" s="209">
        <f>'m1'!BL46</f>
        <v>0.80575951670001245</v>
      </c>
      <c r="BZ44" s="211">
        <f t="shared" si="169"/>
        <v>0</v>
      </c>
      <c r="CA44" s="142"/>
      <c r="CB44" s="142">
        <f t="shared" si="128"/>
        <v>0</v>
      </c>
      <c r="CC44"/>
      <c r="CD44" s="118">
        <f t="shared" si="18"/>
        <v>37865</v>
      </c>
      <c r="CE44" s="142">
        <f t="shared" si="129"/>
        <v>0</v>
      </c>
      <c r="CF44" s="142">
        <f t="shared" si="130"/>
        <v>0</v>
      </c>
      <c r="CG44" s="142">
        <f t="shared" si="131"/>
        <v>0</v>
      </c>
      <c r="CH44" s="142">
        <f t="shared" si="131"/>
        <v>0</v>
      </c>
      <c r="CI44" s="142">
        <f t="shared" si="131"/>
        <v>0</v>
      </c>
      <c r="CJ44" s="142">
        <f t="shared" si="131"/>
        <v>0</v>
      </c>
      <c r="CK44" s="142">
        <f t="shared" si="131"/>
        <v>0</v>
      </c>
      <c r="CL44" s="142">
        <f t="shared" si="131"/>
        <v>0</v>
      </c>
      <c r="CM44" s="142">
        <f t="shared" si="131"/>
        <v>0</v>
      </c>
      <c r="CN44" s="142">
        <f t="shared" si="131"/>
        <v>0</v>
      </c>
      <c r="CO44" s="142">
        <f t="shared" si="131"/>
        <v>0</v>
      </c>
      <c r="CP44" s="142">
        <f t="shared" si="132"/>
        <v>0</v>
      </c>
      <c r="CQ44" s="142">
        <f t="shared" si="133"/>
        <v>0</v>
      </c>
      <c r="CR44" s="142">
        <f t="shared" si="134"/>
        <v>0</v>
      </c>
      <c r="CS44" s="142">
        <f t="shared" si="170"/>
        <v>0</v>
      </c>
      <c r="CT44"/>
      <c r="CU44" s="118">
        <f t="shared" si="26"/>
        <v>37865</v>
      </c>
      <c r="CV44" s="142">
        <f t="shared" si="135"/>
        <v>0</v>
      </c>
      <c r="CW44" s="142">
        <f t="shared" si="135"/>
        <v>0</v>
      </c>
      <c r="CX44" s="142">
        <f t="shared" si="136"/>
        <v>0</v>
      </c>
      <c r="CY44" s="142">
        <f t="shared" si="136"/>
        <v>0</v>
      </c>
      <c r="CZ44" s="142">
        <f t="shared" si="136"/>
        <v>0</v>
      </c>
      <c r="DA44" s="142">
        <f t="shared" si="137"/>
        <v>0</v>
      </c>
      <c r="DB44" s="142">
        <f t="shared" si="137"/>
        <v>0</v>
      </c>
      <c r="DC44" s="142">
        <f t="shared" si="138"/>
        <v>0</v>
      </c>
      <c r="DD44" s="142">
        <f t="shared" si="124"/>
        <v>0</v>
      </c>
      <c r="DF44" s="118">
        <f t="shared" si="32"/>
        <v>37865</v>
      </c>
      <c r="DG44" s="142">
        <f t="shared" si="139"/>
        <v>0</v>
      </c>
      <c r="DH44" s="142">
        <f t="shared" si="140"/>
        <v>0</v>
      </c>
      <c r="DI44" s="142">
        <f t="shared" si="111"/>
        <v>0</v>
      </c>
      <c r="DJ44"/>
      <c r="DK44" s="118">
        <f t="shared" si="36"/>
        <v>37865</v>
      </c>
      <c r="DL44" s="142">
        <f t="shared" si="141"/>
        <v>0</v>
      </c>
      <c r="DM44" s="142">
        <f t="shared" si="142"/>
        <v>0</v>
      </c>
      <c r="DN44" s="142">
        <f t="shared" si="39"/>
        <v>0</v>
      </c>
      <c r="DP44" s="118">
        <f t="shared" si="40"/>
        <v>37865</v>
      </c>
      <c r="DQ44" s="142">
        <f t="shared" si="143"/>
        <v>0</v>
      </c>
      <c r="DR44" s="142">
        <f t="shared" si="143"/>
        <v>0</v>
      </c>
      <c r="DS44" s="142">
        <f t="shared" si="143"/>
        <v>0</v>
      </c>
      <c r="DT44" s="142">
        <f t="shared" si="143"/>
        <v>0</v>
      </c>
      <c r="DU44" s="142">
        <f t="shared" si="143"/>
        <v>0</v>
      </c>
      <c r="DV44" s="142">
        <f t="shared" si="144"/>
        <v>0</v>
      </c>
      <c r="DW44" s="142">
        <f t="shared" si="112"/>
        <v>0</v>
      </c>
      <c r="DX44"/>
      <c r="DY44" s="118">
        <f t="shared" si="44"/>
        <v>37865</v>
      </c>
      <c r="DZ44" s="142">
        <f t="shared" si="145"/>
        <v>0</v>
      </c>
      <c r="EA44" s="142">
        <f t="shared" si="146"/>
        <v>0</v>
      </c>
      <c r="EB44" s="142">
        <f t="shared" si="113"/>
        <v>0</v>
      </c>
      <c r="EC44" s="142"/>
      <c r="ED44" s="118">
        <f t="shared" si="48"/>
        <v>37865</v>
      </c>
      <c r="EE44" s="142">
        <f t="shared" si="147"/>
        <v>0</v>
      </c>
      <c r="EF44" s="142">
        <f t="shared" si="147"/>
        <v>0</v>
      </c>
      <c r="EG44" s="142">
        <f t="shared" si="148"/>
        <v>0</v>
      </c>
      <c r="EH44" s="142">
        <f>SUM(EE44:EG44)</f>
        <v>0</v>
      </c>
      <c r="EI44" s="142"/>
      <c r="EJ44" s="118">
        <f t="shared" si="52"/>
        <v>37865</v>
      </c>
      <c r="EK44" s="142">
        <f t="shared" si="149"/>
        <v>0</v>
      </c>
      <c r="EL44" s="142">
        <f t="shared" si="150"/>
        <v>0</v>
      </c>
      <c r="EM44" s="142">
        <f t="shared" si="150"/>
        <v>0</v>
      </c>
      <c r="EN44" s="142">
        <f t="shared" si="150"/>
        <v>0</v>
      </c>
      <c r="EO44" s="142">
        <f t="shared" si="114"/>
        <v>0</v>
      </c>
      <c r="EP44"/>
      <c r="EQ44" s="118">
        <f t="shared" si="56"/>
        <v>37865</v>
      </c>
      <c r="ER44" s="142">
        <f t="shared" si="151"/>
        <v>0</v>
      </c>
      <c r="ES44" s="142">
        <f t="shared" si="152"/>
        <v>0</v>
      </c>
      <c r="ET44" s="142">
        <f>SUM(ER44:ES44)</f>
        <v>0</v>
      </c>
      <c r="EU44"/>
      <c r="EV44" s="118">
        <f t="shared" si="60"/>
        <v>37865</v>
      </c>
      <c r="EW44" s="142">
        <f t="shared" si="153"/>
        <v>0</v>
      </c>
      <c r="EX44" s="142">
        <f t="shared" si="154"/>
        <v>0</v>
      </c>
      <c r="EY44" s="142">
        <f>SUM(EW44:EX44)</f>
        <v>0</v>
      </c>
      <c r="EZ44" s="142"/>
      <c r="FA44" s="118">
        <f t="shared" si="64"/>
        <v>37865</v>
      </c>
      <c r="FB44" s="142">
        <f t="shared" si="155"/>
        <v>0</v>
      </c>
      <c r="FC44" s="142">
        <f t="shared" si="155"/>
        <v>0</v>
      </c>
      <c r="FD44" s="142">
        <f t="shared" si="156"/>
        <v>0</v>
      </c>
      <c r="FE44" s="142">
        <f t="shared" si="115"/>
        <v>0</v>
      </c>
      <c r="FF44"/>
      <c r="FG44" s="118">
        <f t="shared" si="68"/>
        <v>37865</v>
      </c>
      <c r="FH44" s="142">
        <f t="shared" si="157"/>
        <v>0</v>
      </c>
      <c r="FI44" s="142">
        <f t="shared" si="157"/>
        <v>0</v>
      </c>
      <c r="FJ44" s="142">
        <f t="shared" si="158"/>
        <v>0</v>
      </c>
      <c r="FK44" s="142">
        <f t="shared" si="116"/>
        <v>0</v>
      </c>
      <c r="FL44"/>
      <c r="FM44" s="118">
        <f t="shared" si="72"/>
        <v>37865</v>
      </c>
      <c r="FN44" s="142">
        <f t="shared" si="159"/>
        <v>0</v>
      </c>
      <c r="FO44" s="142">
        <f t="shared" si="160"/>
        <v>0</v>
      </c>
      <c r="FP44" s="142">
        <f t="shared" si="117"/>
        <v>0</v>
      </c>
      <c r="FR44" s="118">
        <f t="shared" si="76"/>
        <v>37865</v>
      </c>
      <c r="FS44" s="142">
        <f t="shared" si="161"/>
        <v>0</v>
      </c>
      <c r="FT44" s="142">
        <f t="shared" si="161"/>
        <v>0</v>
      </c>
      <c r="FU44" s="142">
        <f t="shared" si="78"/>
        <v>0</v>
      </c>
      <c r="FV44"/>
      <c r="FW44" s="118">
        <f t="shared" si="79"/>
        <v>37865</v>
      </c>
      <c r="FX44" s="142">
        <f t="shared" si="162"/>
        <v>0</v>
      </c>
      <c r="FY44" s="142">
        <f t="shared" si="163"/>
        <v>0</v>
      </c>
      <c r="FZ44" s="142">
        <f t="shared" si="118"/>
        <v>0</v>
      </c>
      <c r="GA44"/>
      <c r="GB44" s="118">
        <f t="shared" si="83"/>
        <v>37865</v>
      </c>
      <c r="GC44" s="142">
        <f t="shared" si="164"/>
        <v>0</v>
      </c>
      <c r="GD44" s="142">
        <f t="shared" si="165"/>
        <v>0</v>
      </c>
      <c r="GE44" s="142">
        <f t="shared" si="119"/>
        <v>0</v>
      </c>
      <c r="GF44"/>
      <c r="GG44" s="118">
        <f t="shared" si="87"/>
        <v>37865</v>
      </c>
      <c r="GH44" s="142">
        <f t="shared" si="166"/>
        <v>0</v>
      </c>
      <c r="GI44" s="142">
        <f t="shared" si="166"/>
        <v>0</v>
      </c>
      <c r="GJ44" s="142">
        <f t="shared" si="89"/>
        <v>0</v>
      </c>
      <c r="GL44" s="118">
        <f t="shared" si="90"/>
        <v>37865</v>
      </c>
      <c r="GM44" s="142">
        <f t="shared" si="167"/>
        <v>0</v>
      </c>
      <c r="GN44" s="142">
        <f t="shared" si="167"/>
        <v>0</v>
      </c>
      <c r="GO44" s="142">
        <f t="shared" si="92"/>
        <v>0</v>
      </c>
      <c r="GQ44" s="585"/>
      <c r="GR44" s="583"/>
      <c r="GS44" s="332"/>
      <c r="GU44"/>
    </row>
    <row r="45" spans="1:203" ht="15" customHeight="1">
      <c r="A45" s="330">
        <v>37895</v>
      </c>
      <c r="B45" s="148">
        <f>'p1'!F54</f>
        <v>0</v>
      </c>
      <c r="C45" s="149">
        <f>+'p1'!C54</f>
        <v>0</v>
      </c>
      <c r="D45" s="194">
        <f>'Transport Pos'!C41</f>
        <v>0</v>
      </c>
      <c r="E45" s="149">
        <f>'p1'!K54+EH45+'Transport Pos'!D41</f>
        <v>0</v>
      </c>
      <c r="F45" s="149">
        <f>'p1'!E54+CS45</f>
        <v>0</v>
      </c>
      <c r="G45" s="149">
        <f>'p1'!H54+'p1'!J54+DD45+'Spread Opt'!D45+'Transport Pos'!E41</f>
        <v>12.409999999999998</v>
      </c>
      <c r="H45" s="149">
        <f>'p1'!D54+DW45</f>
        <v>0</v>
      </c>
      <c r="I45" s="149">
        <f>'p1'!I54+'p1'!AG54+DI45+'Spread Opt'!C45</f>
        <v>-24.61</v>
      </c>
      <c r="J45" s="149">
        <f>'p1'!M54+DL45</f>
        <v>5.58</v>
      </c>
      <c r="K45" s="149">
        <f>'p1'!L54+'p1'!G54+EB45</f>
        <v>0</v>
      </c>
      <c r="L45" s="150">
        <f t="shared" si="105"/>
        <v>-6.620000000000001</v>
      </c>
      <c r="M45" s="14"/>
      <c r="N45" s="148">
        <f>'p1'!O54+ET45</f>
        <v>0</v>
      </c>
      <c r="O45" s="149">
        <f>'p1'!N54+EO45</f>
        <v>0</v>
      </c>
      <c r="P45" s="149">
        <f>'p1'!P54+EY45</f>
        <v>-32.28</v>
      </c>
      <c r="Q45" s="149">
        <f>'p1'!Z54</f>
        <v>0</v>
      </c>
      <c r="R45" s="149">
        <f>'p1'!X54</f>
        <v>0</v>
      </c>
      <c r="S45" s="149">
        <f>'p1'!Y54+FE45</f>
        <v>0</v>
      </c>
      <c r="T45" s="149">
        <f>'p1'!AB54+FK45+'Transport Pos'!B41</f>
        <v>0</v>
      </c>
      <c r="U45" s="149"/>
      <c r="V45" s="149">
        <f>'p1'!W54+FP45</f>
        <v>0</v>
      </c>
      <c r="W45" s="149">
        <f>'p1'!R54+FZ45</f>
        <v>0</v>
      </c>
      <c r="X45" s="149">
        <f>'p1'!S54+FU45</f>
        <v>0</v>
      </c>
      <c r="Y45" s="149"/>
      <c r="Z45" s="149"/>
      <c r="AA45" s="149"/>
      <c r="AB45" s="149"/>
      <c r="AC45" s="149"/>
      <c r="AD45" s="194"/>
      <c r="AE45" s="333">
        <f t="shared" si="106"/>
        <v>-32.28</v>
      </c>
      <c r="AF45" s="14"/>
      <c r="AG45" s="150"/>
      <c r="AH45" s="191"/>
      <c r="AI45" s="150">
        <f>'p1'!AA54+BQ45+'Spread Opt'!E45+'Transport Pos'!G41</f>
        <v>0</v>
      </c>
      <c r="AJ45" s="14"/>
      <c r="AK45" s="147">
        <v>37895</v>
      </c>
      <c r="AL45" s="198"/>
      <c r="AM45" s="190">
        <f t="shared" si="4"/>
        <v>0</v>
      </c>
      <c r="AN45" s="334"/>
      <c r="AO45" s="190">
        <f t="shared" si="120"/>
        <v>0</v>
      </c>
      <c r="AP45" s="334"/>
      <c r="AQ45" s="490">
        <f t="shared" si="121"/>
        <v>12.409999999999998</v>
      </c>
      <c r="AR45" s="334"/>
      <c r="AS45" s="512">
        <f t="shared" si="7"/>
        <v>-19.03</v>
      </c>
      <c r="AT45" s="334"/>
      <c r="AU45" s="190">
        <f t="shared" si="8"/>
        <v>-32.28</v>
      </c>
      <c r="AV45" s="334"/>
      <c r="AW45" s="190">
        <f t="shared" si="168"/>
        <v>-38.900000000000006</v>
      </c>
      <c r="AX45" s="334"/>
      <c r="AY45"/>
      <c r="AZ45" s="217"/>
      <c r="BA45" s="206">
        <f t="shared" si="10"/>
        <v>0</v>
      </c>
      <c r="BB45" s="202"/>
      <c r="BC45" s="206">
        <f t="shared" si="11"/>
        <v>0</v>
      </c>
      <c r="BD45" s="202"/>
      <c r="BE45" s="206">
        <f t="shared" si="12"/>
        <v>0</v>
      </c>
      <c r="BF45" s="202"/>
      <c r="BG45" s="206">
        <f t="shared" si="13"/>
        <v>0</v>
      </c>
      <c r="BH45" s="218"/>
      <c r="BI45" s="248"/>
      <c r="BJ45" s="307"/>
      <c r="BK45" s="306">
        <f t="shared" si="123"/>
        <v>-38.900000000000006</v>
      </c>
      <c r="BL45" s="525"/>
      <c r="BM45" s="129"/>
      <c r="BN45" s="14"/>
      <c r="BO45" s="14"/>
      <c r="BP45" s="140">
        <f t="shared" si="14"/>
        <v>37895</v>
      </c>
      <c r="BQ45" s="141">
        <f t="shared" si="15"/>
        <v>0</v>
      </c>
      <c r="BR45" s="141"/>
      <c r="BS45" s="141"/>
      <c r="BT45" s="141"/>
      <c r="BU45" s="141"/>
      <c r="BV45" s="141"/>
      <c r="BW45" s="141"/>
      <c r="BY45" s="209">
        <f>'m1'!BL47</f>
        <v>0.8011538046378045</v>
      </c>
      <c r="BZ45" s="212">
        <f t="shared" si="169"/>
        <v>0</v>
      </c>
      <c r="CA45" s="142"/>
      <c r="CB45" s="142">
        <f t="shared" si="128"/>
        <v>0</v>
      </c>
      <c r="CC45"/>
      <c r="CD45" s="118">
        <f t="shared" si="18"/>
        <v>37895</v>
      </c>
      <c r="CE45" s="142">
        <f t="shared" si="129"/>
        <v>0</v>
      </c>
      <c r="CF45" s="142">
        <f t="shared" si="130"/>
        <v>0</v>
      </c>
      <c r="CG45" s="142">
        <f t="shared" si="131"/>
        <v>0</v>
      </c>
      <c r="CH45" s="142">
        <f t="shared" si="131"/>
        <v>0</v>
      </c>
      <c r="CI45" s="142">
        <f t="shared" si="131"/>
        <v>0</v>
      </c>
      <c r="CJ45" s="142">
        <f t="shared" si="131"/>
        <v>0</v>
      </c>
      <c r="CK45" s="142">
        <f t="shared" si="131"/>
        <v>0</v>
      </c>
      <c r="CL45" s="142">
        <f t="shared" si="131"/>
        <v>0</v>
      </c>
      <c r="CM45" s="142">
        <f t="shared" si="131"/>
        <v>0</v>
      </c>
      <c r="CN45" s="142">
        <f t="shared" si="131"/>
        <v>0</v>
      </c>
      <c r="CO45" s="142">
        <f t="shared" si="131"/>
        <v>0</v>
      </c>
      <c r="CP45" s="142">
        <f t="shared" si="132"/>
        <v>0</v>
      </c>
      <c r="CQ45" s="142">
        <f t="shared" si="133"/>
        <v>0</v>
      </c>
      <c r="CR45" s="142">
        <f t="shared" si="134"/>
        <v>0</v>
      </c>
      <c r="CS45" s="142">
        <f t="shared" si="170"/>
        <v>0</v>
      </c>
      <c r="CT45"/>
      <c r="CU45" s="118">
        <f t="shared" si="26"/>
        <v>37895</v>
      </c>
      <c r="CV45" s="142">
        <f t="shared" si="135"/>
        <v>0</v>
      </c>
      <c r="CW45" s="142">
        <f t="shared" si="135"/>
        <v>0</v>
      </c>
      <c r="CX45" s="142">
        <f t="shared" si="136"/>
        <v>0</v>
      </c>
      <c r="CY45" s="142">
        <f t="shared" si="136"/>
        <v>0</v>
      </c>
      <c r="CZ45" s="142">
        <f t="shared" si="136"/>
        <v>0</v>
      </c>
      <c r="DA45" s="142">
        <f t="shared" si="137"/>
        <v>0</v>
      </c>
      <c r="DB45" s="142">
        <f t="shared" si="137"/>
        <v>0</v>
      </c>
      <c r="DC45" s="142">
        <f t="shared" si="138"/>
        <v>0</v>
      </c>
      <c r="DD45" s="142">
        <f t="shared" si="124"/>
        <v>0</v>
      </c>
      <c r="DF45" s="118">
        <f t="shared" si="32"/>
        <v>37895</v>
      </c>
      <c r="DG45" s="142">
        <f t="shared" si="139"/>
        <v>0</v>
      </c>
      <c r="DH45" s="142">
        <f t="shared" si="140"/>
        <v>0</v>
      </c>
      <c r="DI45" s="142">
        <f t="shared" si="111"/>
        <v>0</v>
      </c>
      <c r="DJ45"/>
      <c r="DK45" s="118">
        <f t="shared" si="36"/>
        <v>37895</v>
      </c>
      <c r="DL45" s="142">
        <f t="shared" si="141"/>
        <v>0</v>
      </c>
      <c r="DM45" s="142">
        <f t="shared" si="142"/>
        <v>0</v>
      </c>
      <c r="DN45" s="142">
        <f t="shared" si="39"/>
        <v>0</v>
      </c>
      <c r="DP45" s="118">
        <f t="shared" si="40"/>
        <v>37895</v>
      </c>
      <c r="DQ45" s="142">
        <f t="shared" si="143"/>
        <v>0</v>
      </c>
      <c r="DR45" s="142">
        <f t="shared" si="143"/>
        <v>0</v>
      </c>
      <c r="DS45" s="142">
        <f t="shared" si="143"/>
        <v>0</v>
      </c>
      <c r="DT45" s="142">
        <f t="shared" si="143"/>
        <v>0</v>
      </c>
      <c r="DU45" s="142">
        <f t="shared" si="143"/>
        <v>0</v>
      </c>
      <c r="DV45" s="142">
        <f t="shared" si="144"/>
        <v>0</v>
      </c>
      <c r="DW45" s="142">
        <f t="shared" si="112"/>
        <v>0</v>
      </c>
      <c r="DX45"/>
      <c r="DY45" s="118">
        <f t="shared" si="44"/>
        <v>37895</v>
      </c>
      <c r="DZ45" s="142">
        <f t="shared" si="145"/>
        <v>0</v>
      </c>
      <c r="EA45" s="142">
        <f t="shared" si="146"/>
        <v>0</v>
      </c>
      <c r="EB45" s="142">
        <f t="shared" si="113"/>
        <v>0</v>
      </c>
      <c r="EC45" s="142"/>
      <c r="ED45" s="118">
        <f t="shared" si="48"/>
        <v>37895</v>
      </c>
      <c r="EE45" s="142">
        <f t="shared" si="147"/>
        <v>0</v>
      </c>
      <c r="EF45" s="142">
        <f t="shared" si="147"/>
        <v>0</v>
      </c>
      <c r="EG45" s="142">
        <f t="shared" si="148"/>
        <v>0</v>
      </c>
      <c r="EH45" s="142">
        <f>SUM(EE45:EG45)</f>
        <v>0</v>
      </c>
      <c r="EI45" s="142"/>
      <c r="EJ45" s="118">
        <f t="shared" si="52"/>
        <v>37895</v>
      </c>
      <c r="EK45" s="142">
        <f t="shared" si="149"/>
        <v>0</v>
      </c>
      <c r="EL45" s="142">
        <f t="shared" si="150"/>
        <v>0</v>
      </c>
      <c r="EM45" s="142">
        <f t="shared" si="150"/>
        <v>0</v>
      </c>
      <c r="EN45" s="142">
        <f t="shared" si="150"/>
        <v>0</v>
      </c>
      <c r="EO45" s="142">
        <f t="shared" si="114"/>
        <v>0</v>
      </c>
      <c r="EP45"/>
      <c r="EQ45" s="118">
        <f t="shared" si="56"/>
        <v>37895</v>
      </c>
      <c r="ER45" s="142">
        <f t="shared" si="151"/>
        <v>0</v>
      </c>
      <c r="ES45" s="142">
        <f t="shared" si="152"/>
        <v>0</v>
      </c>
      <c r="ET45" s="142">
        <f>SUM(ER45:ES45)</f>
        <v>0</v>
      </c>
      <c r="EU45"/>
      <c r="EV45" s="118">
        <f t="shared" si="60"/>
        <v>37895</v>
      </c>
      <c r="EW45" s="142">
        <f t="shared" si="153"/>
        <v>0</v>
      </c>
      <c r="EX45" s="142">
        <f t="shared" si="154"/>
        <v>0</v>
      </c>
      <c r="EY45" s="142">
        <f>SUM(EW45:EX45)</f>
        <v>0</v>
      </c>
      <c r="EZ45" s="142"/>
      <c r="FA45" s="118">
        <f t="shared" si="64"/>
        <v>37895</v>
      </c>
      <c r="FB45" s="142">
        <f t="shared" si="155"/>
        <v>0</v>
      </c>
      <c r="FC45" s="142">
        <f t="shared" si="155"/>
        <v>0</v>
      </c>
      <c r="FD45" s="142">
        <f t="shared" si="156"/>
        <v>0</v>
      </c>
      <c r="FE45" s="142">
        <f t="shared" si="115"/>
        <v>0</v>
      </c>
      <c r="FF45"/>
      <c r="FG45" s="118">
        <f t="shared" si="68"/>
        <v>37895</v>
      </c>
      <c r="FH45" s="142">
        <f t="shared" si="157"/>
        <v>0</v>
      </c>
      <c r="FI45" s="142">
        <f t="shared" si="157"/>
        <v>0</v>
      </c>
      <c r="FJ45" s="142">
        <f t="shared" si="158"/>
        <v>0</v>
      </c>
      <c r="FK45" s="142">
        <f t="shared" si="116"/>
        <v>0</v>
      </c>
      <c r="FL45"/>
      <c r="FM45" s="118">
        <f t="shared" si="72"/>
        <v>37895</v>
      </c>
      <c r="FN45" s="142">
        <f t="shared" si="159"/>
        <v>0</v>
      </c>
      <c r="FO45" s="142">
        <f t="shared" si="160"/>
        <v>0</v>
      </c>
      <c r="FP45" s="142">
        <f t="shared" si="117"/>
        <v>0</v>
      </c>
      <c r="FR45" s="118">
        <f t="shared" si="76"/>
        <v>37895</v>
      </c>
      <c r="FS45" s="142">
        <f t="shared" si="161"/>
        <v>0</v>
      </c>
      <c r="FT45" s="142">
        <f t="shared" si="161"/>
        <v>0</v>
      </c>
      <c r="FU45" s="142">
        <f t="shared" si="78"/>
        <v>0</v>
      </c>
      <c r="FV45"/>
      <c r="FW45" s="118">
        <f t="shared" si="79"/>
        <v>37895</v>
      </c>
      <c r="FX45" s="142">
        <f t="shared" si="162"/>
        <v>0</v>
      </c>
      <c r="FY45" s="142">
        <f t="shared" si="163"/>
        <v>0</v>
      </c>
      <c r="FZ45" s="142">
        <f t="shared" si="118"/>
        <v>0</v>
      </c>
      <c r="GA45"/>
      <c r="GB45" s="118">
        <f t="shared" si="83"/>
        <v>37895</v>
      </c>
      <c r="GC45" s="142">
        <f t="shared" si="164"/>
        <v>0</v>
      </c>
      <c r="GD45" s="142">
        <f t="shared" si="165"/>
        <v>0</v>
      </c>
      <c r="GE45" s="142">
        <f t="shared" si="119"/>
        <v>0</v>
      </c>
      <c r="GF45"/>
      <c r="GG45" s="118">
        <f t="shared" si="87"/>
        <v>37895</v>
      </c>
      <c r="GH45" s="142">
        <f t="shared" si="166"/>
        <v>0</v>
      </c>
      <c r="GI45" s="142">
        <f t="shared" si="166"/>
        <v>0</v>
      </c>
      <c r="GJ45" s="142">
        <f t="shared" si="89"/>
        <v>0</v>
      </c>
      <c r="GL45" s="118">
        <f t="shared" si="90"/>
        <v>37895</v>
      </c>
      <c r="GM45" s="142">
        <f t="shared" si="167"/>
        <v>0</v>
      </c>
      <c r="GN45" s="142">
        <f t="shared" si="167"/>
        <v>0</v>
      </c>
      <c r="GO45" s="142">
        <f t="shared" si="92"/>
        <v>0</v>
      </c>
      <c r="GQ45" s="586"/>
      <c r="GR45" s="584"/>
      <c r="GS45" s="333"/>
      <c r="GU45"/>
    </row>
    <row r="46" spans="1:203" ht="15" customHeight="1">
      <c r="A46" s="328">
        <v>37926</v>
      </c>
      <c r="B46" s="137">
        <f>'p1'!F55</f>
        <v>0</v>
      </c>
      <c r="C46" s="138">
        <f>+'p1'!C55</f>
        <v>0</v>
      </c>
      <c r="D46" s="192">
        <f>'Transport Pos'!C42</f>
        <v>0</v>
      </c>
      <c r="E46" s="138">
        <f>'p1'!K55+EH46+'Transport Pos'!D42</f>
        <v>0</v>
      </c>
      <c r="F46" s="138">
        <f>'p1'!E55+CS46</f>
        <v>0</v>
      </c>
      <c r="G46" s="145">
        <f>'p1'!H55+'p1'!J55+DD46+'Spread Opt'!D46+'Transport Pos'!E42</f>
        <v>-11.206681548140134</v>
      </c>
      <c r="H46" s="138">
        <f>'p1'!D55+DW46</f>
        <v>0</v>
      </c>
      <c r="I46" s="145">
        <f>'p1'!I55+'p1'!AG55+DI46+'Spread Opt'!C46</f>
        <v>14.034581577722481</v>
      </c>
      <c r="J46" s="138">
        <f>'p1'!M55+DL46</f>
        <v>11.94</v>
      </c>
      <c r="K46" s="138">
        <f>'p1'!L55+'p1'!G55+EB46</f>
        <v>0</v>
      </c>
      <c r="L46" s="139">
        <f t="shared" si="105"/>
        <v>14.767900029582346</v>
      </c>
      <c r="M46" s="14"/>
      <c r="N46" s="137">
        <f>'p1'!O55+ET46</f>
        <v>0</v>
      </c>
      <c r="O46" s="138">
        <f>'p1'!N55+EO46</f>
        <v>0</v>
      </c>
      <c r="P46" s="138">
        <f>'p1'!P55+EY46</f>
        <v>0</v>
      </c>
      <c r="Q46" s="138">
        <f>'p1'!Z55</f>
        <v>0</v>
      </c>
      <c r="R46" s="138">
        <f>'p1'!X55</f>
        <v>0</v>
      </c>
      <c r="S46" s="138">
        <f>'p1'!Y55+FE46</f>
        <v>0</v>
      </c>
      <c r="T46" s="138">
        <f>'p1'!AB55+FK46+'Transport Pos'!B42</f>
        <v>0</v>
      </c>
      <c r="U46" s="138"/>
      <c r="V46" s="138">
        <f>'p1'!W55+FP46</f>
        <v>0</v>
      </c>
      <c r="W46" s="138">
        <f>'p1'!R55+FZ46</f>
        <v>0</v>
      </c>
      <c r="X46" s="138">
        <f>'p1'!S55+FU46</f>
        <v>0</v>
      </c>
      <c r="Y46" s="138"/>
      <c r="Z46" s="138"/>
      <c r="AA46" s="138"/>
      <c r="AB46" s="138"/>
      <c r="AC46" s="138"/>
      <c r="AD46" s="192"/>
      <c r="AE46" s="331">
        <f t="shared" si="106"/>
        <v>0</v>
      </c>
      <c r="AF46" s="14"/>
      <c r="AG46" s="139"/>
      <c r="AH46" s="191"/>
      <c r="AI46" s="139">
        <f>'p1'!AA55+BQ46+'Spread Opt'!E46+'Transport Pos'!G42</f>
        <v>0.48790002958234702</v>
      </c>
      <c r="AJ46" s="14"/>
      <c r="AK46" s="136">
        <v>37926</v>
      </c>
      <c r="AL46" s="198"/>
      <c r="AM46" s="188">
        <f t="shared" si="4"/>
        <v>0</v>
      </c>
      <c r="AN46" s="519">
        <f>+AN48+AN58</f>
        <v>0</v>
      </c>
      <c r="AO46" s="188">
        <f t="shared" si="120"/>
        <v>0</v>
      </c>
      <c r="AP46" s="519">
        <f>+AP48+AP58</f>
        <v>0</v>
      </c>
      <c r="AQ46" s="509">
        <f t="shared" si="121"/>
        <v>-11.206681548140134</v>
      </c>
      <c r="AR46" s="519">
        <f>+AR48+AR58</f>
        <v>-199.89834698613163</v>
      </c>
      <c r="AS46" s="511">
        <f t="shared" si="7"/>
        <v>25.974581577722482</v>
      </c>
      <c r="AT46" s="519">
        <f>+AT48+AT58</f>
        <v>387.49200746458803</v>
      </c>
      <c r="AU46" s="188">
        <f t="shared" si="8"/>
        <v>0</v>
      </c>
      <c r="AV46" s="519">
        <f>+AV48+AV58</f>
        <v>0</v>
      </c>
      <c r="AW46" s="188">
        <f t="shared" si="168"/>
        <v>14.767900029582348</v>
      </c>
      <c r="AX46" s="519">
        <f>+AX48+AX58</f>
        <v>187.5936604784564</v>
      </c>
      <c r="AY46"/>
      <c r="AZ46" s="217"/>
      <c r="BA46" s="203">
        <f t="shared" si="10"/>
        <v>0</v>
      </c>
      <c r="BB46" s="202"/>
      <c r="BC46" s="203">
        <f t="shared" si="11"/>
        <v>0</v>
      </c>
      <c r="BD46" s="202"/>
      <c r="BE46" s="203">
        <f t="shared" si="12"/>
        <v>0</v>
      </c>
      <c r="BF46" s="202"/>
      <c r="BG46" s="203">
        <f t="shared" si="13"/>
        <v>0</v>
      </c>
      <c r="BH46" s="218"/>
      <c r="BI46" s="248"/>
      <c r="BJ46" s="308"/>
      <c r="BK46" s="304">
        <f t="shared" si="123"/>
        <v>14.767900029582346</v>
      </c>
      <c r="BL46" s="524">
        <f>+BL48+BL58</f>
        <v>187.5936604784564</v>
      </c>
      <c r="BM46" s="129"/>
      <c r="BN46" s="129"/>
      <c r="BO46" s="129"/>
      <c r="BP46" s="140">
        <f t="shared" si="14"/>
        <v>37926</v>
      </c>
      <c r="BQ46" s="141">
        <f t="shared" si="15"/>
        <v>0</v>
      </c>
      <c r="BR46" s="141"/>
      <c r="BS46" s="141"/>
      <c r="BT46" s="141"/>
      <c r="BU46" s="141"/>
      <c r="BV46" s="141"/>
      <c r="BW46" s="141"/>
      <c r="BY46" s="209">
        <f>'m1'!BL48</f>
        <v>0.79642124959126614</v>
      </c>
      <c r="BZ46" s="211">
        <f>CS46+DD46+FE46+FP46+FK46+DI46+DW46+EB46+FZ46+GE46+EO46+ET46+EY46+EH46</f>
        <v>0</v>
      </c>
      <c r="CA46" s="142"/>
      <c r="CB46" s="142">
        <f t="shared" si="128"/>
        <v>0</v>
      </c>
      <c r="CC46"/>
      <c r="CD46" s="118">
        <f t="shared" si="18"/>
        <v>37926</v>
      </c>
      <c r="CE46" s="142">
        <f t="shared" si="129"/>
        <v>0</v>
      </c>
      <c r="CF46" s="142">
        <f t="shared" si="130"/>
        <v>0</v>
      </c>
      <c r="CG46" s="142">
        <f t="shared" si="131"/>
        <v>0</v>
      </c>
      <c r="CH46" s="142">
        <f t="shared" si="131"/>
        <v>0</v>
      </c>
      <c r="CI46" s="142">
        <f t="shared" si="131"/>
        <v>0</v>
      </c>
      <c r="CJ46" s="142">
        <f t="shared" si="131"/>
        <v>0</v>
      </c>
      <c r="CK46" s="142">
        <f t="shared" si="131"/>
        <v>0</v>
      </c>
      <c r="CL46" s="142">
        <f t="shared" si="131"/>
        <v>0</v>
      </c>
      <c r="CM46" s="142">
        <f t="shared" si="131"/>
        <v>0</v>
      </c>
      <c r="CN46" s="142">
        <f t="shared" si="131"/>
        <v>0</v>
      </c>
      <c r="CO46" s="142">
        <f t="shared" si="131"/>
        <v>0</v>
      </c>
      <c r="CP46" s="142">
        <f t="shared" si="132"/>
        <v>0</v>
      </c>
      <c r="CQ46" s="142">
        <f t="shared" si="133"/>
        <v>0</v>
      </c>
      <c r="CR46" s="142">
        <f t="shared" si="134"/>
        <v>0</v>
      </c>
      <c r="CS46" s="142">
        <f t="shared" si="170"/>
        <v>0</v>
      </c>
      <c r="CT46"/>
      <c r="CU46" s="118">
        <f t="shared" si="26"/>
        <v>37926</v>
      </c>
      <c r="CV46" s="142">
        <f t="shared" si="135"/>
        <v>0</v>
      </c>
      <c r="CW46" s="142">
        <f t="shared" si="135"/>
        <v>0</v>
      </c>
      <c r="CX46" s="142">
        <f t="shared" si="136"/>
        <v>0</v>
      </c>
      <c r="CY46" s="142">
        <f t="shared" si="136"/>
        <v>0</v>
      </c>
      <c r="CZ46" s="142">
        <f t="shared" si="136"/>
        <v>0</v>
      </c>
      <c r="DA46" s="142">
        <f t="shared" si="137"/>
        <v>0</v>
      </c>
      <c r="DB46" s="142">
        <f t="shared" si="137"/>
        <v>0</v>
      </c>
      <c r="DC46" s="142">
        <f t="shared" si="138"/>
        <v>0</v>
      </c>
      <c r="DD46" s="142">
        <f t="shared" si="124"/>
        <v>0</v>
      </c>
      <c r="DF46" s="118">
        <f t="shared" si="32"/>
        <v>37926</v>
      </c>
      <c r="DG46" s="142">
        <f t="shared" si="139"/>
        <v>0</v>
      </c>
      <c r="DH46" s="142">
        <f t="shared" si="140"/>
        <v>0</v>
      </c>
      <c r="DI46" s="142">
        <f t="shared" si="111"/>
        <v>0</v>
      </c>
      <c r="DJ46"/>
      <c r="DK46" s="118">
        <f t="shared" si="36"/>
        <v>37926</v>
      </c>
      <c r="DL46" s="142">
        <f t="shared" si="141"/>
        <v>0</v>
      </c>
      <c r="DM46" s="142">
        <f t="shared" si="142"/>
        <v>0</v>
      </c>
      <c r="DN46" s="142">
        <f t="shared" si="39"/>
        <v>0</v>
      </c>
      <c r="DP46" s="118">
        <f t="shared" si="40"/>
        <v>37926</v>
      </c>
      <c r="DQ46" s="142">
        <f t="shared" si="143"/>
        <v>0</v>
      </c>
      <c r="DR46" s="142">
        <f t="shared" si="143"/>
        <v>0</v>
      </c>
      <c r="DS46" s="142">
        <f t="shared" si="143"/>
        <v>0</v>
      </c>
      <c r="DT46" s="142">
        <f t="shared" si="143"/>
        <v>0</v>
      </c>
      <c r="DU46" s="142">
        <f t="shared" si="143"/>
        <v>0</v>
      </c>
      <c r="DV46" s="142">
        <f t="shared" si="144"/>
        <v>0</v>
      </c>
      <c r="DW46" s="142">
        <f t="shared" si="112"/>
        <v>0</v>
      </c>
      <c r="DX46"/>
      <c r="DY46" s="118">
        <f t="shared" si="44"/>
        <v>37926</v>
      </c>
      <c r="DZ46" s="142">
        <f t="shared" si="145"/>
        <v>0</v>
      </c>
      <c r="EA46" s="142">
        <f t="shared" si="146"/>
        <v>0</v>
      </c>
      <c r="EB46" s="142">
        <f t="shared" si="113"/>
        <v>0</v>
      </c>
      <c r="EC46" s="142"/>
      <c r="ED46" s="118">
        <f t="shared" si="48"/>
        <v>37926</v>
      </c>
      <c r="EE46" s="142">
        <f t="shared" si="147"/>
        <v>0</v>
      </c>
      <c r="EF46" s="142">
        <f t="shared" si="147"/>
        <v>0</v>
      </c>
      <c r="EG46" s="142">
        <f t="shared" si="148"/>
        <v>0</v>
      </c>
      <c r="EH46" s="142">
        <f t="shared" ref="EH46:EH53" si="171">SUM(EE46:EG46)</f>
        <v>0</v>
      </c>
      <c r="EI46" s="142"/>
      <c r="EJ46" s="118">
        <f t="shared" si="52"/>
        <v>37926</v>
      </c>
      <c r="EK46" s="142">
        <f t="shared" si="149"/>
        <v>0</v>
      </c>
      <c r="EL46" s="142">
        <f t="shared" si="150"/>
        <v>0</v>
      </c>
      <c r="EM46" s="142">
        <f t="shared" si="150"/>
        <v>0</v>
      </c>
      <c r="EN46" s="142">
        <f t="shared" si="150"/>
        <v>0</v>
      </c>
      <c r="EO46" s="142">
        <f t="shared" si="114"/>
        <v>0</v>
      </c>
      <c r="EP46"/>
      <c r="EQ46" s="118">
        <f t="shared" si="56"/>
        <v>37926</v>
      </c>
      <c r="ER46" s="142">
        <f t="shared" si="151"/>
        <v>0</v>
      </c>
      <c r="ES46" s="142">
        <f t="shared" si="152"/>
        <v>0</v>
      </c>
      <c r="ET46" s="142">
        <f t="shared" ref="ET46:ET52" si="172">SUM(ER46:ES46)</f>
        <v>0</v>
      </c>
      <c r="EU46"/>
      <c r="EV46" s="118">
        <f t="shared" si="60"/>
        <v>37926</v>
      </c>
      <c r="EW46" s="142">
        <f t="shared" si="153"/>
        <v>0</v>
      </c>
      <c r="EX46" s="142">
        <f t="shared" si="154"/>
        <v>0</v>
      </c>
      <c r="EY46" s="142">
        <f t="shared" ref="EY46:EY52" si="173">SUM(EW46:EX46)</f>
        <v>0</v>
      </c>
      <c r="EZ46" s="142"/>
      <c r="FA46" s="118">
        <f t="shared" si="64"/>
        <v>37926</v>
      </c>
      <c r="FB46" s="142">
        <f t="shared" si="155"/>
        <v>0</v>
      </c>
      <c r="FC46" s="142">
        <f t="shared" si="155"/>
        <v>0</v>
      </c>
      <c r="FD46" s="142">
        <f t="shared" si="156"/>
        <v>0</v>
      </c>
      <c r="FE46" s="142">
        <f t="shared" si="115"/>
        <v>0</v>
      </c>
      <c r="FF46"/>
      <c r="FG46" s="118">
        <f t="shared" si="68"/>
        <v>37926</v>
      </c>
      <c r="FH46" s="142">
        <f t="shared" si="157"/>
        <v>0</v>
      </c>
      <c r="FI46" s="142">
        <f t="shared" si="157"/>
        <v>0</v>
      </c>
      <c r="FJ46" s="142">
        <f t="shared" si="158"/>
        <v>0</v>
      </c>
      <c r="FK46" s="142">
        <f t="shared" si="116"/>
        <v>0</v>
      </c>
      <c r="FL46"/>
      <c r="FM46" s="118">
        <f t="shared" si="72"/>
        <v>37926</v>
      </c>
      <c r="FN46" s="142">
        <f t="shared" si="159"/>
        <v>0</v>
      </c>
      <c r="FO46" s="142">
        <f t="shared" si="160"/>
        <v>0</v>
      </c>
      <c r="FP46" s="142">
        <f t="shared" si="117"/>
        <v>0</v>
      </c>
      <c r="FR46" s="118">
        <f t="shared" si="76"/>
        <v>37926</v>
      </c>
      <c r="FS46" s="142">
        <f t="shared" si="161"/>
        <v>0</v>
      </c>
      <c r="FT46" s="142">
        <f t="shared" si="161"/>
        <v>0</v>
      </c>
      <c r="FU46" s="142">
        <f t="shared" si="78"/>
        <v>0</v>
      </c>
      <c r="FV46"/>
      <c r="FW46" s="118">
        <f t="shared" si="79"/>
        <v>37926</v>
      </c>
      <c r="FX46" s="142">
        <f t="shared" si="162"/>
        <v>0</v>
      </c>
      <c r="FY46" s="142">
        <f t="shared" si="163"/>
        <v>0</v>
      </c>
      <c r="FZ46" s="142">
        <f t="shared" si="118"/>
        <v>0</v>
      </c>
      <c r="GA46"/>
      <c r="GB46" s="118">
        <f t="shared" si="83"/>
        <v>37926</v>
      </c>
      <c r="GC46" s="142">
        <f t="shared" si="164"/>
        <v>0</v>
      </c>
      <c r="GD46" s="142">
        <f t="shared" si="165"/>
        <v>0</v>
      </c>
      <c r="GE46" s="142">
        <f t="shared" si="119"/>
        <v>0</v>
      </c>
      <c r="GF46"/>
      <c r="GG46" s="118">
        <f t="shared" si="87"/>
        <v>37926</v>
      </c>
      <c r="GH46" s="142">
        <f t="shared" si="166"/>
        <v>0</v>
      </c>
      <c r="GI46" s="142">
        <f t="shared" si="166"/>
        <v>0</v>
      </c>
      <c r="GJ46" s="142">
        <f t="shared" si="89"/>
        <v>0</v>
      </c>
      <c r="GL46" s="118">
        <f t="shared" si="90"/>
        <v>37926</v>
      </c>
      <c r="GM46" s="142">
        <f t="shared" si="167"/>
        <v>0</v>
      </c>
      <c r="GN46" s="142">
        <f t="shared" si="167"/>
        <v>0</v>
      </c>
      <c r="GO46" s="142">
        <f t="shared" si="92"/>
        <v>0</v>
      </c>
      <c r="GQ46" s="587"/>
      <c r="GR46" s="582"/>
      <c r="GS46" s="331"/>
      <c r="GU46"/>
    </row>
    <row r="47" spans="1:203" ht="15" customHeight="1">
      <c r="A47" s="329">
        <v>37956</v>
      </c>
      <c r="B47" s="144">
        <f>'p1'!F56</f>
        <v>0</v>
      </c>
      <c r="C47" s="145">
        <f>+'p1'!C56</f>
        <v>0</v>
      </c>
      <c r="D47" s="193">
        <f>'Transport Pos'!C43</f>
        <v>0</v>
      </c>
      <c r="E47" s="145">
        <f>'p1'!K56+EH47+'Transport Pos'!D43</f>
        <v>0</v>
      </c>
      <c r="F47" s="145">
        <f>'p1'!E56+CS47</f>
        <v>0</v>
      </c>
      <c r="G47" s="145">
        <f>'p1'!H56+'p1'!J56+DD47+'Spread Opt'!D47+'Transport Pos'!E43</f>
        <v>-11.482764122729181</v>
      </c>
      <c r="H47" s="145">
        <f>'p1'!D56+DW47</f>
        <v>0</v>
      </c>
      <c r="I47" s="145">
        <f>'p1'!I56+'p1'!AG56+DI47+'Spread Opt'!C47</f>
        <v>14.40418874870287</v>
      </c>
      <c r="J47" s="145">
        <f>'p1'!M56+DL47</f>
        <v>12.27</v>
      </c>
      <c r="K47" s="145">
        <f>'p1'!L56+'p1'!G56+EB47</f>
        <v>0</v>
      </c>
      <c r="L47" s="146">
        <f t="shared" si="105"/>
        <v>15.191424625973688</v>
      </c>
      <c r="M47" s="14"/>
      <c r="N47" s="144">
        <f>'p1'!O56+ET47</f>
        <v>0</v>
      </c>
      <c r="O47" s="145">
        <f>'p1'!N56+EO47</f>
        <v>0</v>
      </c>
      <c r="P47" s="145">
        <f>'p1'!P56+EY47</f>
        <v>0</v>
      </c>
      <c r="Q47" s="145">
        <f>'p1'!Z56</f>
        <v>0</v>
      </c>
      <c r="R47" s="145">
        <f>'p1'!X56</f>
        <v>0</v>
      </c>
      <c r="S47" s="145">
        <f>'p1'!Y56+FE47</f>
        <v>0</v>
      </c>
      <c r="T47" s="145">
        <f>'p1'!AB56+FK47+'Transport Pos'!B43</f>
        <v>0</v>
      </c>
      <c r="U47" s="145"/>
      <c r="V47" s="145">
        <f>'p1'!W56+FP47</f>
        <v>0</v>
      </c>
      <c r="W47" s="145">
        <f>'p1'!R56+FZ47</f>
        <v>0</v>
      </c>
      <c r="X47" s="145">
        <f>'p1'!S56+FU47</f>
        <v>0</v>
      </c>
      <c r="Y47" s="145"/>
      <c r="Z47" s="145"/>
      <c r="AA47" s="145"/>
      <c r="AB47" s="145"/>
      <c r="AC47" s="145"/>
      <c r="AD47" s="193"/>
      <c r="AE47" s="332">
        <f t="shared" si="106"/>
        <v>0</v>
      </c>
      <c r="AF47" s="14"/>
      <c r="AG47" s="146"/>
      <c r="AH47" s="191"/>
      <c r="AI47" s="146">
        <f>'p1'!AA56+BQ47+'Spread Opt'!E47+'Transport Pos'!G43</f>
        <v>0.51142462597368876</v>
      </c>
      <c r="AJ47" s="14"/>
      <c r="AK47" s="143">
        <v>37956</v>
      </c>
      <c r="AL47" s="198"/>
      <c r="AM47" s="189">
        <f t="shared" si="4"/>
        <v>0</v>
      </c>
      <c r="AN47" s="334"/>
      <c r="AO47" s="189">
        <f t="shared" si="120"/>
        <v>0</v>
      </c>
      <c r="AP47" s="334"/>
      <c r="AQ47" s="508">
        <f t="shared" si="121"/>
        <v>-11.482764122729181</v>
      </c>
      <c r="AR47" s="334"/>
      <c r="AS47" s="510">
        <f t="shared" si="7"/>
        <v>26.674188748702868</v>
      </c>
      <c r="AT47" s="334"/>
      <c r="AU47" s="189">
        <f t="shared" si="8"/>
        <v>0</v>
      </c>
      <c r="AV47" s="334"/>
      <c r="AW47" s="189">
        <f t="shared" si="168"/>
        <v>15.191424625973687</v>
      </c>
      <c r="AX47" s="334"/>
      <c r="AY47"/>
      <c r="AZ47" s="217"/>
      <c r="BA47" s="204">
        <f t="shared" si="10"/>
        <v>0</v>
      </c>
      <c r="BB47" s="202"/>
      <c r="BC47" s="204">
        <f t="shared" si="11"/>
        <v>0</v>
      </c>
      <c r="BD47" s="202"/>
      <c r="BE47" s="204">
        <f t="shared" si="12"/>
        <v>0</v>
      </c>
      <c r="BF47" s="202"/>
      <c r="BG47" s="204">
        <f t="shared" si="13"/>
        <v>0</v>
      </c>
      <c r="BH47" s="218"/>
      <c r="BI47" s="248"/>
      <c r="BJ47" s="308"/>
      <c r="BK47" s="305">
        <f t="shared" si="123"/>
        <v>15.191424625973688</v>
      </c>
      <c r="BL47" s="525"/>
      <c r="BM47" s="129"/>
      <c r="BN47" s="129"/>
      <c r="BO47" s="129"/>
      <c r="BP47" s="140">
        <f t="shared" si="14"/>
        <v>37956</v>
      </c>
      <c r="BQ47" s="141">
        <f t="shared" si="15"/>
        <v>0</v>
      </c>
      <c r="BR47" s="141"/>
      <c r="BS47" s="141"/>
      <c r="BT47" s="141"/>
      <c r="BU47" s="141"/>
      <c r="BV47" s="141"/>
      <c r="BW47" s="141"/>
      <c r="BY47" s="209">
        <f>'m1'!BL49</f>
        <v>0.7918673832789821</v>
      </c>
      <c r="BZ47" s="211">
        <f>CS47+DD47+FE47+FP47+FK47+DI47+DW47+EB47+FZ47+GE47+EO47+ET47+EY47+EH47</f>
        <v>0</v>
      </c>
      <c r="CA47" s="142"/>
      <c r="CB47" s="142">
        <f t="shared" si="128"/>
        <v>0</v>
      </c>
      <c r="CC47"/>
      <c r="CD47" s="118">
        <f t="shared" si="18"/>
        <v>37956</v>
      </c>
      <c r="CE47" s="142">
        <f t="shared" si="129"/>
        <v>0</v>
      </c>
      <c r="CF47" s="142">
        <f t="shared" si="130"/>
        <v>0</v>
      </c>
      <c r="CG47" s="142">
        <f t="shared" si="131"/>
        <v>0</v>
      </c>
      <c r="CH47" s="142">
        <f t="shared" si="131"/>
        <v>0</v>
      </c>
      <c r="CI47" s="142">
        <f t="shared" si="131"/>
        <v>0</v>
      </c>
      <c r="CJ47" s="142">
        <f t="shared" si="131"/>
        <v>0</v>
      </c>
      <c r="CK47" s="142">
        <f t="shared" si="131"/>
        <v>0</v>
      </c>
      <c r="CL47" s="142">
        <f t="shared" si="131"/>
        <v>0</v>
      </c>
      <c r="CM47" s="142">
        <f t="shared" si="131"/>
        <v>0</v>
      </c>
      <c r="CN47" s="142">
        <f t="shared" si="131"/>
        <v>0</v>
      </c>
      <c r="CO47" s="142">
        <f t="shared" si="131"/>
        <v>0</v>
      </c>
      <c r="CP47" s="142">
        <f t="shared" si="132"/>
        <v>0</v>
      </c>
      <c r="CQ47" s="142">
        <f t="shared" si="133"/>
        <v>0</v>
      </c>
      <c r="CR47" s="142">
        <f t="shared" si="134"/>
        <v>0</v>
      </c>
      <c r="CS47" s="142">
        <f t="shared" si="170"/>
        <v>0</v>
      </c>
      <c r="CT47"/>
      <c r="CU47" s="118">
        <f t="shared" si="26"/>
        <v>37956</v>
      </c>
      <c r="CV47" s="142">
        <f t="shared" si="135"/>
        <v>0</v>
      </c>
      <c r="CW47" s="142">
        <f t="shared" si="135"/>
        <v>0</v>
      </c>
      <c r="CX47" s="142">
        <f t="shared" si="136"/>
        <v>0</v>
      </c>
      <c r="CY47" s="142">
        <f t="shared" si="136"/>
        <v>0</v>
      </c>
      <c r="CZ47" s="142">
        <f t="shared" si="136"/>
        <v>0</v>
      </c>
      <c r="DA47" s="142">
        <f t="shared" si="137"/>
        <v>0</v>
      </c>
      <c r="DB47" s="142">
        <f t="shared" si="137"/>
        <v>0</v>
      </c>
      <c r="DC47" s="142">
        <f t="shared" si="138"/>
        <v>0</v>
      </c>
      <c r="DD47" s="142">
        <f t="shared" si="124"/>
        <v>0</v>
      </c>
      <c r="DF47" s="118">
        <f t="shared" si="32"/>
        <v>37956</v>
      </c>
      <c r="DG47" s="142">
        <f t="shared" si="139"/>
        <v>0</v>
      </c>
      <c r="DH47" s="142">
        <f t="shared" si="140"/>
        <v>0</v>
      </c>
      <c r="DI47" s="142">
        <f t="shared" si="111"/>
        <v>0</v>
      </c>
      <c r="DJ47"/>
      <c r="DK47" s="118">
        <f t="shared" si="36"/>
        <v>37956</v>
      </c>
      <c r="DL47" s="142">
        <f t="shared" si="141"/>
        <v>0</v>
      </c>
      <c r="DM47" s="142">
        <f t="shared" si="142"/>
        <v>0</v>
      </c>
      <c r="DN47" s="142">
        <f t="shared" si="39"/>
        <v>0</v>
      </c>
      <c r="DP47" s="118">
        <f t="shared" si="40"/>
        <v>37956</v>
      </c>
      <c r="DQ47" s="142">
        <f t="shared" si="143"/>
        <v>0</v>
      </c>
      <c r="DR47" s="142">
        <f t="shared" si="143"/>
        <v>0</v>
      </c>
      <c r="DS47" s="142">
        <f t="shared" si="143"/>
        <v>0</v>
      </c>
      <c r="DT47" s="142">
        <f t="shared" si="143"/>
        <v>0</v>
      </c>
      <c r="DU47" s="142">
        <f t="shared" si="143"/>
        <v>0</v>
      </c>
      <c r="DV47" s="142">
        <f t="shared" si="144"/>
        <v>0</v>
      </c>
      <c r="DW47" s="142">
        <f t="shared" si="112"/>
        <v>0</v>
      </c>
      <c r="DX47"/>
      <c r="DY47" s="118">
        <f t="shared" si="44"/>
        <v>37956</v>
      </c>
      <c r="DZ47" s="142">
        <f t="shared" si="145"/>
        <v>0</v>
      </c>
      <c r="EA47" s="142">
        <f t="shared" si="146"/>
        <v>0</v>
      </c>
      <c r="EB47" s="142">
        <f t="shared" si="113"/>
        <v>0</v>
      </c>
      <c r="EC47" s="142"/>
      <c r="ED47" s="118">
        <f t="shared" si="48"/>
        <v>37956</v>
      </c>
      <c r="EE47" s="142">
        <f t="shared" si="147"/>
        <v>0</v>
      </c>
      <c r="EF47" s="142">
        <f t="shared" si="147"/>
        <v>0</v>
      </c>
      <c r="EG47" s="142">
        <f t="shared" si="148"/>
        <v>0</v>
      </c>
      <c r="EH47" s="142">
        <f t="shared" si="171"/>
        <v>0</v>
      </c>
      <c r="EI47" s="142"/>
      <c r="EJ47" s="118">
        <f t="shared" si="52"/>
        <v>37956</v>
      </c>
      <c r="EK47" s="142">
        <f t="shared" si="149"/>
        <v>0</v>
      </c>
      <c r="EL47" s="142">
        <f t="shared" si="150"/>
        <v>0</v>
      </c>
      <c r="EM47" s="142">
        <f t="shared" si="150"/>
        <v>0</v>
      </c>
      <c r="EN47" s="142">
        <f t="shared" si="150"/>
        <v>0</v>
      </c>
      <c r="EO47" s="142">
        <f t="shared" si="114"/>
        <v>0</v>
      </c>
      <c r="EP47"/>
      <c r="EQ47" s="118">
        <f t="shared" si="56"/>
        <v>37956</v>
      </c>
      <c r="ER47" s="142">
        <f t="shared" si="151"/>
        <v>0</v>
      </c>
      <c r="ES47" s="142">
        <f t="shared" si="152"/>
        <v>0</v>
      </c>
      <c r="ET47" s="142">
        <f t="shared" si="172"/>
        <v>0</v>
      </c>
      <c r="EU47"/>
      <c r="EV47" s="118">
        <f t="shared" si="60"/>
        <v>37956</v>
      </c>
      <c r="EW47" s="142">
        <f t="shared" si="153"/>
        <v>0</v>
      </c>
      <c r="EX47" s="142">
        <f t="shared" si="154"/>
        <v>0</v>
      </c>
      <c r="EY47" s="142">
        <f t="shared" si="173"/>
        <v>0</v>
      </c>
      <c r="EZ47" s="142"/>
      <c r="FA47" s="118">
        <f t="shared" si="64"/>
        <v>37956</v>
      </c>
      <c r="FB47" s="142">
        <f t="shared" si="155"/>
        <v>0</v>
      </c>
      <c r="FC47" s="142">
        <f t="shared" si="155"/>
        <v>0</v>
      </c>
      <c r="FD47" s="142">
        <f t="shared" si="156"/>
        <v>0</v>
      </c>
      <c r="FE47" s="142">
        <f t="shared" si="115"/>
        <v>0</v>
      </c>
      <c r="FF47"/>
      <c r="FG47" s="118">
        <f t="shared" si="68"/>
        <v>37956</v>
      </c>
      <c r="FH47" s="142">
        <f t="shared" si="157"/>
        <v>0</v>
      </c>
      <c r="FI47" s="142">
        <f t="shared" si="157"/>
        <v>0</v>
      </c>
      <c r="FJ47" s="142">
        <f t="shared" si="158"/>
        <v>0</v>
      </c>
      <c r="FK47" s="142">
        <f t="shared" si="116"/>
        <v>0</v>
      </c>
      <c r="FL47"/>
      <c r="FM47" s="118">
        <f t="shared" si="72"/>
        <v>37956</v>
      </c>
      <c r="FN47" s="142">
        <f t="shared" si="159"/>
        <v>0</v>
      </c>
      <c r="FO47" s="142">
        <f t="shared" si="160"/>
        <v>0</v>
      </c>
      <c r="FP47" s="142">
        <f t="shared" si="117"/>
        <v>0</v>
      </c>
      <c r="FR47" s="118">
        <f t="shared" si="76"/>
        <v>37956</v>
      </c>
      <c r="FS47" s="142">
        <f t="shared" si="161"/>
        <v>0</v>
      </c>
      <c r="FT47" s="142">
        <f t="shared" si="161"/>
        <v>0</v>
      </c>
      <c r="FU47" s="142">
        <f t="shared" si="78"/>
        <v>0</v>
      </c>
      <c r="FV47"/>
      <c r="FW47" s="118">
        <f t="shared" si="79"/>
        <v>37956</v>
      </c>
      <c r="FX47" s="142">
        <f t="shared" si="162"/>
        <v>0</v>
      </c>
      <c r="FY47" s="142">
        <f t="shared" si="163"/>
        <v>0</v>
      </c>
      <c r="FZ47" s="142">
        <f t="shared" si="118"/>
        <v>0</v>
      </c>
      <c r="GA47"/>
      <c r="GB47" s="118">
        <f t="shared" si="83"/>
        <v>37956</v>
      </c>
      <c r="GC47" s="142">
        <f t="shared" si="164"/>
        <v>0</v>
      </c>
      <c r="GD47" s="142">
        <f t="shared" si="165"/>
        <v>0</v>
      </c>
      <c r="GE47" s="142">
        <f t="shared" si="119"/>
        <v>0</v>
      </c>
      <c r="GF47"/>
      <c r="GG47" s="118">
        <f t="shared" si="87"/>
        <v>37956</v>
      </c>
      <c r="GH47" s="142">
        <f t="shared" si="166"/>
        <v>0</v>
      </c>
      <c r="GI47" s="142">
        <f t="shared" si="166"/>
        <v>0</v>
      </c>
      <c r="GJ47" s="142">
        <f t="shared" si="89"/>
        <v>0</v>
      </c>
      <c r="GL47" s="118">
        <f t="shared" si="90"/>
        <v>37956</v>
      </c>
      <c r="GM47" s="142">
        <f t="shared" si="167"/>
        <v>0</v>
      </c>
      <c r="GN47" s="142">
        <f t="shared" si="167"/>
        <v>0</v>
      </c>
      <c r="GO47" s="142">
        <f t="shared" si="92"/>
        <v>0</v>
      </c>
      <c r="GQ47" s="585"/>
      <c r="GR47" s="583"/>
      <c r="GS47" s="332"/>
      <c r="GU47"/>
    </row>
    <row r="48" spans="1:203" ht="15" customHeight="1">
      <c r="A48" s="329">
        <v>37987</v>
      </c>
      <c r="B48" s="144">
        <f>'p1'!F57</f>
        <v>0</v>
      </c>
      <c r="C48" s="145">
        <f>+'p1'!C57</f>
        <v>0</v>
      </c>
      <c r="D48" s="193">
        <f>'Transport Pos'!C44</f>
        <v>0</v>
      </c>
      <c r="E48" s="145">
        <f>'p1'!K57+EH48+'Transport Pos'!D44</f>
        <v>0</v>
      </c>
      <c r="F48" s="145">
        <f>'p1'!E57+CS48</f>
        <v>0</v>
      </c>
      <c r="G48" s="145">
        <f>'p1'!H57+'p1'!J57+DD48+'Spread Opt'!D48+'Transport Pos'!E44</f>
        <v>-11.36204085952134</v>
      </c>
      <c r="H48" s="145">
        <f>'p1'!D57+DW48</f>
        <v>0</v>
      </c>
      <c r="I48" s="145">
        <f>'p1'!I57+'p1'!AG57+DI48+'Spread Opt'!C48</f>
        <v>14.300069151904742</v>
      </c>
      <c r="J48" s="145">
        <f>'p1'!M57+DL48</f>
        <v>12.2</v>
      </c>
      <c r="K48" s="145">
        <f>'p1'!L57+'p1'!G57+EB48</f>
        <v>0</v>
      </c>
      <c r="L48" s="146">
        <f t="shared" si="105"/>
        <v>15.138028292383401</v>
      </c>
      <c r="M48" s="14"/>
      <c r="N48" s="144">
        <f>'p1'!O57+ET48</f>
        <v>0</v>
      </c>
      <c r="O48" s="145">
        <f>'p1'!N57+EO48</f>
        <v>0</v>
      </c>
      <c r="P48" s="145">
        <f>'p1'!P57+EY48</f>
        <v>0</v>
      </c>
      <c r="Q48" s="145">
        <f>'p1'!Z57</f>
        <v>0</v>
      </c>
      <c r="R48" s="145">
        <f>'p1'!X57</f>
        <v>0</v>
      </c>
      <c r="S48" s="145">
        <f>'p1'!Y57+FE48</f>
        <v>0</v>
      </c>
      <c r="T48" s="145">
        <f>'p1'!AB57+FK48+'Transport Pos'!B44</f>
        <v>0</v>
      </c>
      <c r="U48" s="145"/>
      <c r="V48" s="145">
        <f>'p1'!W57+FP48</f>
        <v>0</v>
      </c>
      <c r="W48" s="145">
        <f>'p1'!R57+FZ48</f>
        <v>0</v>
      </c>
      <c r="X48" s="145">
        <f>'p1'!S57+FU48</f>
        <v>0</v>
      </c>
      <c r="Y48" s="145"/>
      <c r="Z48" s="145"/>
      <c r="AA48" s="145"/>
      <c r="AB48" s="145"/>
      <c r="AC48" s="145"/>
      <c r="AD48" s="193"/>
      <c r="AE48" s="332">
        <f t="shared" si="106"/>
        <v>0</v>
      </c>
      <c r="AF48" s="14"/>
      <c r="AG48" s="146"/>
      <c r="AH48" s="191"/>
      <c r="AI48" s="146">
        <f>'p1'!AA57+BQ48+'Spread Opt'!E48+'Transport Pos'!G44</f>
        <v>0.54802829238340145</v>
      </c>
      <c r="AJ48" s="14"/>
      <c r="AK48" s="143">
        <v>37987</v>
      </c>
      <c r="AL48" s="198"/>
      <c r="AM48" s="189">
        <f t="shared" si="4"/>
        <v>0</v>
      </c>
      <c r="AN48" s="335">
        <f>SUM(AM46:AM50)</f>
        <v>0</v>
      </c>
      <c r="AO48" s="189">
        <f t="shared" si="120"/>
        <v>0</v>
      </c>
      <c r="AP48" s="335">
        <f>SUM(AO46:AO50)</f>
        <v>0</v>
      </c>
      <c r="AQ48" s="508">
        <f t="shared" si="121"/>
        <v>-11.36204085952134</v>
      </c>
      <c r="AR48" s="335">
        <f>SUM(AQ46:AQ50)</f>
        <v>-55.890264651785529</v>
      </c>
      <c r="AS48" s="510">
        <f t="shared" si="7"/>
        <v>26.500069151904739</v>
      </c>
      <c r="AT48" s="335">
        <f>SUM(AS46:AS50)</f>
        <v>130.01694835744792</v>
      </c>
      <c r="AU48" s="189">
        <f t="shared" si="8"/>
        <v>0</v>
      </c>
      <c r="AV48" s="335">
        <f>SUM(AU46:AU50)</f>
        <v>0</v>
      </c>
      <c r="AW48" s="189">
        <f t="shared" si="168"/>
        <v>15.1380282923834</v>
      </c>
      <c r="AX48" s="335">
        <f>SUM(AW46:AW50)</f>
        <v>74.126683705662401</v>
      </c>
      <c r="AY48"/>
      <c r="AZ48" s="217"/>
      <c r="BA48" s="204">
        <f t="shared" si="10"/>
        <v>0</v>
      </c>
      <c r="BB48" s="202"/>
      <c r="BC48" s="204">
        <f t="shared" si="11"/>
        <v>0</v>
      </c>
      <c r="BD48" s="205"/>
      <c r="BE48" s="204">
        <f t="shared" si="12"/>
        <v>0</v>
      </c>
      <c r="BF48" s="205"/>
      <c r="BG48" s="204">
        <f t="shared" si="13"/>
        <v>0</v>
      </c>
      <c r="BH48" s="219"/>
      <c r="BI48" s="302"/>
      <c r="BJ48" s="309"/>
      <c r="BK48" s="305">
        <f t="shared" si="123"/>
        <v>15.138028292383401</v>
      </c>
      <c r="BL48" s="526">
        <f>SUM(BK46:BK50)</f>
        <v>74.126683705662401</v>
      </c>
      <c r="BM48" s="129"/>
      <c r="BN48" s="129"/>
      <c r="BO48" s="129"/>
      <c r="BP48" s="140">
        <f t="shared" si="14"/>
        <v>37987</v>
      </c>
      <c r="BQ48" s="141">
        <f t="shared" si="15"/>
        <v>0</v>
      </c>
      <c r="BR48" s="141"/>
      <c r="BS48" s="141"/>
      <c r="BT48" s="141"/>
      <c r="BU48" s="141"/>
      <c r="BV48" s="141"/>
      <c r="BW48" s="141"/>
      <c r="BY48" s="209">
        <f>'m1'!BL50</f>
        <v>0.78717353783542154</v>
      </c>
      <c r="BZ48" s="211">
        <f>CS48+DD48+FE48+FP48+FK48+DI48+DW48+EB48+FZ48+GE48+EO48+ET48+EY48+EH48</f>
        <v>0</v>
      </c>
      <c r="CA48" s="142"/>
      <c r="CB48" s="142">
        <f t="shared" si="128"/>
        <v>0</v>
      </c>
      <c r="CC48"/>
      <c r="CD48" s="118">
        <f t="shared" si="18"/>
        <v>37987</v>
      </c>
      <c r="CE48" s="142">
        <f t="shared" si="129"/>
        <v>0</v>
      </c>
      <c r="CF48" s="142">
        <f t="shared" si="130"/>
        <v>0</v>
      </c>
      <c r="CG48" s="142">
        <f t="shared" si="131"/>
        <v>0</v>
      </c>
      <c r="CH48" s="142">
        <f t="shared" si="131"/>
        <v>0</v>
      </c>
      <c r="CI48" s="142">
        <f t="shared" si="131"/>
        <v>0</v>
      </c>
      <c r="CJ48" s="142">
        <f t="shared" si="131"/>
        <v>0</v>
      </c>
      <c r="CK48" s="142">
        <f t="shared" si="131"/>
        <v>0</v>
      </c>
      <c r="CL48" s="142">
        <f t="shared" si="131"/>
        <v>0</v>
      </c>
      <c r="CM48" s="142">
        <f t="shared" si="131"/>
        <v>0</v>
      </c>
      <c r="CN48" s="142">
        <f t="shared" si="131"/>
        <v>0</v>
      </c>
      <c r="CO48" s="142">
        <f t="shared" si="131"/>
        <v>0</v>
      </c>
      <c r="CP48" s="142">
        <f t="shared" si="132"/>
        <v>0</v>
      </c>
      <c r="CQ48" s="142">
        <f t="shared" si="133"/>
        <v>0</v>
      </c>
      <c r="CR48" s="142">
        <f t="shared" si="134"/>
        <v>0</v>
      </c>
      <c r="CS48" s="142">
        <f t="shared" si="170"/>
        <v>0</v>
      </c>
      <c r="CT48"/>
      <c r="CU48" s="118">
        <f t="shared" si="26"/>
        <v>37987</v>
      </c>
      <c r="CV48" s="142">
        <f t="shared" si="135"/>
        <v>0</v>
      </c>
      <c r="CW48" s="142">
        <f t="shared" si="135"/>
        <v>0</v>
      </c>
      <c r="CX48" s="142">
        <f t="shared" si="136"/>
        <v>0</v>
      </c>
      <c r="CY48" s="142">
        <f t="shared" si="136"/>
        <v>0</v>
      </c>
      <c r="CZ48" s="142">
        <f t="shared" si="136"/>
        <v>0</v>
      </c>
      <c r="DA48" s="142">
        <f t="shared" si="137"/>
        <v>0</v>
      </c>
      <c r="DB48" s="142">
        <f t="shared" si="137"/>
        <v>0</v>
      </c>
      <c r="DC48" s="142">
        <f t="shared" si="138"/>
        <v>0</v>
      </c>
      <c r="DD48" s="142">
        <f t="shared" si="124"/>
        <v>0</v>
      </c>
      <c r="DF48" s="118">
        <f t="shared" si="32"/>
        <v>37987</v>
      </c>
      <c r="DG48" s="142">
        <f t="shared" si="139"/>
        <v>0</v>
      </c>
      <c r="DH48" s="142">
        <f t="shared" si="140"/>
        <v>0</v>
      </c>
      <c r="DI48" s="142">
        <f t="shared" si="111"/>
        <v>0</v>
      </c>
      <c r="DJ48"/>
      <c r="DK48" s="118">
        <f t="shared" si="36"/>
        <v>37987</v>
      </c>
      <c r="DL48" s="142">
        <f t="shared" si="141"/>
        <v>0</v>
      </c>
      <c r="DM48" s="142">
        <f t="shared" si="142"/>
        <v>0</v>
      </c>
      <c r="DN48" s="142">
        <f t="shared" si="39"/>
        <v>0</v>
      </c>
      <c r="DP48" s="118">
        <f t="shared" si="40"/>
        <v>37987</v>
      </c>
      <c r="DQ48" s="142">
        <f t="shared" si="143"/>
        <v>0</v>
      </c>
      <c r="DR48" s="142">
        <f t="shared" si="143"/>
        <v>0</v>
      </c>
      <c r="DS48" s="142">
        <f t="shared" si="143"/>
        <v>0</v>
      </c>
      <c r="DT48" s="142">
        <f t="shared" si="143"/>
        <v>0</v>
      </c>
      <c r="DU48" s="142">
        <f t="shared" si="143"/>
        <v>0</v>
      </c>
      <c r="DV48" s="142">
        <f t="shared" si="144"/>
        <v>0</v>
      </c>
      <c r="DW48" s="142">
        <f t="shared" si="112"/>
        <v>0</v>
      </c>
      <c r="DX48"/>
      <c r="DY48" s="118">
        <f t="shared" si="44"/>
        <v>37987</v>
      </c>
      <c r="DZ48" s="142">
        <f t="shared" si="145"/>
        <v>0</v>
      </c>
      <c r="EA48" s="142">
        <f t="shared" si="146"/>
        <v>0</v>
      </c>
      <c r="EB48" s="142">
        <f t="shared" si="113"/>
        <v>0</v>
      </c>
      <c r="EC48" s="142"/>
      <c r="ED48" s="118">
        <f t="shared" si="48"/>
        <v>37987</v>
      </c>
      <c r="EE48" s="142">
        <f t="shared" si="147"/>
        <v>0</v>
      </c>
      <c r="EF48" s="142">
        <f t="shared" si="147"/>
        <v>0</v>
      </c>
      <c r="EG48" s="142">
        <f t="shared" si="148"/>
        <v>0</v>
      </c>
      <c r="EH48" s="142">
        <f t="shared" si="171"/>
        <v>0</v>
      </c>
      <c r="EI48" s="142"/>
      <c r="EJ48" s="118">
        <f t="shared" si="52"/>
        <v>37987</v>
      </c>
      <c r="EK48" s="142">
        <f t="shared" si="149"/>
        <v>0</v>
      </c>
      <c r="EL48" s="142">
        <f t="shared" si="150"/>
        <v>0</v>
      </c>
      <c r="EM48" s="142">
        <f t="shared" si="150"/>
        <v>0</v>
      </c>
      <c r="EN48" s="142">
        <f t="shared" si="150"/>
        <v>0</v>
      </c>
      <c r="EO48" s="142">
        <f t="shared" si="114"/>
        <v>0</v>
      </c>
      <c r="EP48"/>
      <c r="EQ48" s="118">
        <f t="shared" si="56"/>
        <v>37987</v>
      </c>
      <c r="ER48" s="142">
        <f t="shared" si="151"/>
        <v>0</v>
      </c>
      <c r="ES48" s="142">
        <f t="shared" si="152"/>
        <v>0</v>
      </c>
      <c r="ET48" s="142">
        <f t="shared" si="172"/>
        <v>0</v>
      </c>
      <c r="EU48"/>
      <c r="EV48" s="118">
        <f t="shared" si="60"/>
        <v>37987</v>
      </c>
      <c r="EW48" s="142">
        <f t="shared" si="153"/>
        <v>0</v>
      </c>
      <c r="EX48" s="142">
        <f t="shared" si="154"/>
        <v>0</v>
      </c>
      <c r="EY48" s="142">
        <f t="shared" si="173"/>
        <v>0</v>
      </c>
      <c r="EZ48" s="142"/>
      <c r="FA48" s="118">
        <f t="shared" si="64"/>
        <v>37987</v>
      </c>
      <c r="FB48" s="142">
        <f t="shared" si="155"/>
        <v>0</v>
      </c>
      <c r="FC48" s="142">
        <f t="shared" si="155"/>
        <v>0</v>
      </c>
      <c r="FD48" s="142">
        <f t="shared" si="156"/>
        <v>0</v>
      </c>
      <c r="FE48" s="142">
        <f t="shared" si="115"/>
        <v>0</v>
      </c>
      <c r="FF48"/>
      <c r="FG48" s="118">
        <f t="shared" si="68"/>
        <v>37987</v>
      </c>
      <c r="FH48" s="142">
        <f t="shared" si="157"/>
        <v>0</v>
      </c>
      <c r="FI48" s="142">
        <f t="shared" si="157"/>
        <v>0</v>
      </c>
      <c r="FJ48" s="142">
        <f t="shared" si="158"/>
        <v>0</v>
      </c>
      <c r="FK48" s="142">
        <f t="shared" si="116"/>
        <v>0</v>
      </c>
      <c r="FL48"/>
      <c r="FM48" s="118">
        <f t="shared" si="72"/>
        <v>37987</v>
      </c>
      <c r="FN48" s="142">
        <f t="shared" si="159"/>
        <v>0</v>
      </c>
      <c r="FO48" s="142">
        <f t="shared" si="160"/>
        <v>0</v>
      </c>
      <c r="FP48" s="142">
        <f t="shared" si="117"/>
        <v>0</v>
      </c>
      <c r="FR48" s="118">
        <f t="shared" si="76"/>
        <v>37987</v>
      </c>
      <c r="FS48" s="142">
        <f t="shared" si="161"/>
        <v>0</v>
      </c>
      <c r="FT48" s="142">
        <f t="shared" si="161"/>
        <v>0</v>
      </c>
      <c r="FU48" s="142">
        <f t="shared" si="78"/>
        <v>0</v>
      </c>
      <c r="FV48"/>
      <c r="FW48" s="118">
        <f t="shared" si="79"/>
        <v>37987</v>
      </c>
      <c r="FX48" s="142">
        <f t="shared" si="162"/>
        <v>0</v>
      </c>
      <c r="FY48" s="142">
        <f t="shared" si="163"/>
        <v>0</v>
      </c>
      <c r="FZ48" s="142">
        <f t="shared" si="118"/>
        <v>0</v>
      </c>
      <c r="GA48"/>
      <c r="GB48" s="118">
        <f t="shared" si="83"/>
        <v>37987</v>
      </c>
      <c r="GC48" s="142">
        <f t="shared" si="164"/>
        <v>0</v>
      </c>
      <c r="GD48" s="142">
        <f t="shared" si="165"/>
        <v>0</v>
      </c>
      <c r="GE48" s="142">
        <f t="shared" si="119"/>
        <v>0</v>
      </c>
      <c r="GF48"/>
      <c r="GG48" s="118">
        <f t="shared" si="87"/>
        <v>37987</v>
      </c>
      <c r="GH48" s="142">
        <f t="shared" si="166"/>
        <v>0</v>
      </c>
      <c r="GI48" s="142">
        <f t="shared" si="166"/>
        <v>0</v>
      </c>
      <c r="GJ48" s="142">
        <f t="shared" si="89"/>
        <v>0</v>
      </c>
      <c r="GL48" s="118">
        <f t="shared" si="90"/>
        <v>37987</v>
      </c>
      <c r="GM48" s="142">
        <f t="shared" si="167"/>
        <v>0</v>
      </c>
      <c r="GN48" s="142">
        <f t="shared" si="167"/>
        <v>0</v>
      </c>
      <c r="GO48" s="142">
        <f t="shared" si="92"/>
        <v>0</v>
      </c>
      <c r="GQ48" s="585"/>
      <c r="GR48" s="583"/>
      <c r="GS48" s="332"/>
      <c r="GU48"/>
    </row>
    <row r="49" spans="1:203" ht="15" customHeight="1">
      <c r="A49" s="329">
        <v>38018</v>
      </c>
      <c r="B49" s="144">
        <f>'p1'!F58</f>
        <v>0</v>
      </c>
      <c r="C49" s="145">
        <f>+'p1'!C58</f>
        <v>0</v>
      </c>
      <c r="D49" s="193">
        <f>'Transport Pos'!C45</f>
        <v>0</v>
      </c>
      <c r="E49" s="145">
        <f>'p1'!K58+EH49+'Transport Pos'!D45</f>
        <v>0</v>
      </c>
      <c r="F49" s="145">
        <f>'p1'!E58+CS49</f>
        <v>0</v>
      </c>
      <c r="G49" s="145">
        <f>'p1'!H58+'p1'!J58+DD49+'Spread Opt'!D49+'Transport Pos'!E45</f>
        <v>-10.573963492781465</v>
      </c>
      <c r="H49" s="145">
        <f>'p1'!D58+DW49</f>
        <v>0</v>
      </c>
      <c r="I49" s="145">
        <f>'p1'!I58+'p1'!AG58+DI49+'Spread Opt'!C49</f>
        <v>13.304150494061924</v>
      </c>
      <c r="J49" s="145">
        <f>'p1'!M58+DL49</f>
        <v>11.34</v>
      </c>
      <c r="K49" s="145">
        <f>'p1'!L58+'p1'!G58+EB49</f>
        <v>0</v>
      </c>
      <c r="L49" s="146">
        <f t="shared" si="105"/>
        <v>14.070187001280459</v>
      </c>
      <c r="M49" s="14"/>
      <c r="N49" s="144">
        <f>'p1'!O58+ET49</f>
        <v>0</v>
      </c>
      <c r="O49" s="145">
        <f>'p1'!N58+EO49</f>
        <v>0</v>
      </c>
      <c r="P49" s="145">
        <f>'p1'!P58+EY49</f>
        <v>0</v>
      </c>
      <c r="Q49" s="145">
        <f>'p1'!Z58</f>
        <v>0</v>
      </c>
      <c r="R49" s="145">
        <f>'p1'!X58</f>
        <v>0</v>
      </c>
      <c r="S49" s="145">
        <f>'p1'!Y58+FE49</f>
        <v>0</v>
      </c>
      <c r="T49" s="145">
        <f>'p1'!AB58+FK49+'Transport Pos'!B45</f>
        <v>0</v>
      </c>
      <c r="U49" s="145"/>
      <c r="V49" s="145">
        <f>'p1'!W58+FP49</f>
        <v>0</v>
      </c>
      <c r="W49" s="145">
        <f>'p1'!R58+FZ49</f>
        <v>0</v>
      </c>
      <c r="X49" s="145">
        <f>'p1'!S58+FU49</f>
        <v>0</v>
      </c>
      <c r="Y49" s="145"/>
      <c r="Z49" s="145"/>
      <c r="AA49" s="145"/>
      <c r="AB49" s="145"/>
      <c r="AC49" s="145"/>
      <c r="AD49" s="193"/>
      <c r="AE49" s="332">
        <f t="shared" si="106"/>
        <v>0</v>
      </c>
      <c r="AF49" s="14"/>
      <c r="AG49" s="146"/>
      <c r="AH49" s="191"/>
      <c r="AI49" s="146">
        <f>'p1'!AA58+BQ49+'Spread Opt'!E49+'Transport Pos'!G45</f>
        <v>0.50018700128045879</v>
      </c>
      <c r="AJ49" s="14"/>
      <c r="AK49" s="143">
        <v>38018</v>
      </c>
      <c r="AL49" s="198"/>
      <c r="AM49" s="189">
        <f t="shared" si="4"/>
        <v>0</v>
      </c>
      <c r="AN49" s="334"/>
      <c r="AO49" s="189">
        <f t="shared" si="120"/>
        <v>0</v>
      </c>
      <c r="AP49" s="334"/>
      <c r="AQ49" s="508">
        <f t="shared" si="121"/>
        <v>-10.573963492781465</v>
      </c>
      <c r="AR49" s="334"/>
      <c r="AS49" s="510">
        <f t="shared" si="7"/>
        <v>24.644150494061925</v>
      </c>
      <c r="AT49" s="334"/>
      <c r="AU49" s="189">
        <f t="shared" si="8"/>
        <v>0</v>
      </c>
      <c r="AV49" s="334"/>
      <c r="AW49" s="189">
        <f t="shared" si="168"/>
        <v>14.070187001280461</v>
      </c>
      <c r="AX49" s="334"/>
      <c r="AY49"/>
      <c r="AZ49" s="217"/>
      <c r="BA49" s="204">
        <f t="shared" si="10"/>
        <v>0</v>
      </c>
      <c r="BB49" s="202"/>
      <c r="BC49" s="204">
        <f t="shared" si="11"/>
        <v>0</v>
      </c>
      <c r="BD49" s="202"/>
      <c r="BE49" s="204">
        <f t="shared" si="12"/>
        <v>0</v>
      </c>
      <c r="BF49" s="202"/>
      <c r="BG49" s="204">
        <f t="shared" si="13"/>
        <v>0</v>
      </c>
      <c r="BH49" s="218"/>
      <c r="BI49" s="248"/>
      <c r="BJ49" s="308"/>
      <c r="BK49" s="305">
        <f t="shared" si="123"/>
        <v>14.070187001280459</v>
      </c>
      <c r="BL49" s="525"/>
      <c r="BM49" s="129"/>
      <c r="BN49" s="14"/>
      <c r="BO49" s="14"/>
      <c r="BP49" s="140">
        <f t="shared" si="14"/>
        <v>38018</v>
      </c>
      <c r="BQ49" s="141">
        <f t="shared" si="15"/>
        <v>0</v>
      </c>
      <c r="BR49" s="141"/>
      <c r="BS49" s="141"/>
      <c r="BT49" s="141"/>
      <c r="BU49" s="141"/>
      <c r="BV49" s="141"/>
      <c r="BW49" s="141"/>
      <c r="BY49" s="209">
        <f>'m1'!BL51</f>
        <v>0.7824899481565305</v>
      </c>
      <c r="BZ49" s="211">
        <f t="shared" ref="BZ49:BZ57" si="174">CS49+DD49+FE49+FP49+FK49+DI49+DW49+EB49+FZ49+GE49+EO49+ET49+EY49</f>
        <v>0</v>
      </c>
      <c r="CA49" s="142"/>
      <c r="CB49" s="142">
        <f t="shared" si="128"/>
        <v>0</v>
      </c>
      <c r="CC49"/>
      <c r="CD49" s="118">
        <f t="shared" si="18"/>
        <v>38018</v>
      </c>
      <c r="CE49" s="142">
        <f t="shared" si="129"/>
        <v>0</v>
      </c>
      <c r="CF49" s="142">
        <f t="shared" si="130"/>
        <v>0</v>
      </c>
      <c r="CG49" s="142">
        <f t="shared" si="131"/>
        <v>0</v>
      </c>
      <c r="CH49" s="142">
        <f t="shared" si="131"/>
        <v>0</v>
      </c>
      <c r="CI49" s="142">
        <f t="shared" si="131"/>
        <v>0</v>
      </c>
      <c r="CJ49" s="142">
        <f t="shared" si="131"/>
        <v>0</v>
      </c>
      <c r="CK49" s="142">
        <f t="shared" si="131"/>
        <v>0</v>
      </c>
      <c r="CL49" s="142">
        <f t="shared" si="131"/>
        <v>0</v>
      </c>
      <c r="CM49" s="142">
        <f t="shared" si="131"/>
        <v>0</v>
      </c>
      <c r="CN49" s="142">
        <f t="shared" si="131"/>
        <v>0</v>
      </c>
      <c r="CO49" s="142">
        <f t="shared" si="131"/>
        <v>0</v>
      </c>
      <c r="CP49" s="142">
        <f t="shared" si="132"/>
        <v>0</v>
      </c>
      <c r="CQ49" s="142">
        <f t="shared" si="133"/>
        <v>0</v>
      </c>
      <c r="CR49" s="142">
        <f t="shared" si="134"/>
        <v>0</v>
      </c>
      <c r="CS49" s="142">
        <f t="shared" si="170"/>
        <v>0</v>
      </c>
      <c r="CT49"/>
      <c r="CU49" s="118">
        <f t="shared" si="26"/>
        <v>38018</v>
      </c>
      <c r="CV49" s="142">
        <f t="shared" si="135"/>
        <v>0</v>
      </c>
      <c r="CW49" s="142">
        <f t="shared" si="135"/>
        <v>0</v>
      </c>
      <c r="CX49" s="142">
        <f t="shared" si="136"/>
        <v>0</v>
      </c>
      <c r="CY49" s="142">
        <f t="shared" si="136"/>
        <v>0</v>
      </c>
      <c r="CZ49" s="142">
        <f t="shared" si="136"/>
        <v>0</v>
      </c>
      <c r="DA49" s="142">
        <f t="shared" si="137"/>
        <v>0</v>
      </c>
      <c r="DB49" s="142">
        <f t="shared" si="137"/>
        <v>0</v>
      </c>
      <c r="DC49" s="142">
        <f t="shared" si="138"/>
        <v>0</v>
      </c>
      <c r="DD49" s="142">
        <f t="shared" si="124"/>
        <v>0</v>
      </c>
      <c r="DF49" s="118">
        <f t="shared" si="32"/>
        <v>38018</v>
      </c>
      <c r="DG49" s="142">
        <f t="shared" si="139"/>
        <v>0</v>
      </c>
      <c r="DH49" s="142">
        <f t="shared" si="140"/>
        <v>0</v>
      </c>
      <c r="DI49" s="142">
        <f t="shared" si="111"/>
        <v>0</v>
      </c>
      <c r="DJ49"/>
      <c r="DK49" s="118">
        <f t="shared" si="36"/>
        <v>38018</v>
      </c>
      <c r="DL49" s="142">
        <f t="shared" si="141"/>
        <v>0</v>
      </c>
      <c r="DM49" s="142">
        <f t="shared" si="142"/>
        <v>0</v>
      </c>
      <c r="DN49" s="142">
        <f t="shared" si="39"/>
        <v>0</v>
      </c>
      <c r="DP49" s="118">
        <f t="shared" si="40"/>
        <v>38018</v>
      </c>
      <c r="DQ49" s="142">
        <f t="shared" si="143"/>
        <v>0</v>
      </c>
      <c r="DR49" s="142">
        <f t="shared" si="143"/>
        <v>0</v>
      </c>
      <c r="DS49" s="142">
        <f t="shared" si="143"/>
        <v>0</v>
      </c>
      <c r="DT49" s="142">
        <f t="shared" si="143"/>
        <v>0</v>
      </c>
      <c r="DU49" s="142">
        <f t="shared" si="143"/>
        <v>0</v>
      </c>
      <c r="DV49" s="142">
        <f t="shared" si="144"/>
        <v>0</v>
      </c>
      <c r="DW49" s="142">
        <f t="shared" si="112"/>
        <v>0</v>
      </c>
      <c r="DX49"/>
      <c r="DY49" s="118">
        <f t="shared" si="44"/>
        <v>38018</v>
      </c>
      <c r="DZ49" s="142">
        <f t="shared" si="145"/>
        <v>0</v>
      </c>
      <c r="EA49" s="142">
        <f t="shared" si="146"/>
        <v>0</v>
      </c>
      <c r="EB49" s="142">
        <f t="shared" si="113"/>
        <v>0</v>
      </c>
      <c r="EC49" s="142"/>
      <c r="ED49" s="118">
        <f t="shared" si="48"/>
        <v>38018</v>
      </c>
      <c r="EE49" s="142">
        <f t="shared" si="147"/>
        <v>0</v>
      </c>
      <c r="EF49" s="142">
        <f t="shared" si="147"/>
        <v>0</v>
      </c>
      <c r="EG49" s="142">
        <f t="shared" si="148"/>
        <v>0</v>
      </c>
      <c r="EH49" s="142">
        <f t="shared" si="171"/>
        <v>0</v>
      </c>
      <c r="EI49" s="142"/>
      <c r="EJ49" s="118">
        <f t="shared" si="52"/>
        <v>38018</v>
      </c>
      <c r="EK49" s="142">
        <f t="shared" si="149"/>
        <v>0</v>
      </c>
      <c r="EL49" s="142">
        <f t="shared" si="150"/>
        <v>0</v>
      </c>
      <c r="EM49" s="142">
        <f t="shared" si="150"/>
        <v>0</v>
      </c>
      <c r="EN49" s="142">
        <f t="shared" si="150"/>
        <v>0</v>
      </c>
      <c r="EO49" s="142">
        <f t="shared" si="114"/>
        <v>0</v>
      </c>
      <c r="EP49"/>
      <c r="EQ49" s="118">
        <f t="shared" si="56"/>
        <v>38018</v>
      </c>
      <c r="ER49" s="142">
        <f t="shared" si="151"/>
        <v>0</v>
      </c>
      <c r="ES49" s="142">
        <f t="shared" si="152"/>
        <v>0</v>
      </c>
      <c r="ET49" s="142">
        <f t="shared" si="172"/>
        <v>0</v>
      </c>
      <c r="EU49"/>
      <c r="EV49" s="118">
        <f t="shared" si="60"/>
        <v>38018</v>
      </c>
      <c r="EW49" s="142">
        <f t="shared" si="153"/>
        <v>0</v>
      </c>
      <c r="EX49" s="142">
        <f t="shared" si="154"/>
        <v>0</v>
      </c>
      <c r="EY49" s="142">
        <f t="shared" si="173"/>
        <v>0</v>
      </c>
      <c r="EZ49" s="142"/>
      <c r="FA49" s="118">
        <f t="shared" si="64"/>
        <v>38018</v>
      </c>
      <c r="FB49" s="142">
        <f t="shared" si="155"/>
        <v>0</v>
      </c>
      <c r="FC49" s="142">
        <f t="shared" si="155"/>
        <v>0</v>
      </c>
      <c r="FD49" s="142">
        <f t="shared" si="156"/>
        <v>0</v>
      </c>
      <c r="FE49" s="142">
        <f t="shared" si="115"/>
        <v>0</v>
      </c>
      <c r="FF49"/>
      <c r="FG49" s="118">
        <f t="shared" si="68"/>
        <v>38018</v>
      </c>
      <c r="FH49" s="142">
        <f t="shared" si="157"/>
        <v>0</v>
      </c>
      <c r="FI49" s="142">
        <f t="shared" si="157"/>
        <v>0</v>
      </c>
      <c r="FJ49" s="142">
        <f t="shared" si="158"/>
        <v>0</v>
      </c>
      <c r="FK49" s="142">
        <f t="shared" si="116"/>
        <v>0</v>
      </c>
      <c r="FL49"/>
      <c r="FM49" s="118">
        <f t="shared" si="72"/>
        <v>38018</v>
      </c>
      <c r="FN49" s="142">
        <f t="shared" si="159"/>
        <v>0</v>
      </c>
      <c r="FO49" s="142">
        <f t="shared" si="160"/>
        <v>0</v>
      </c>
      <c r="FP49" s="142">
        <f t="shared" si="117"/>
        <v>0</v>
      </c>
      <c r="FR49" s="118">
        <f t="shared" si="76"/>
        <v>38018</v>
      </c>
      <c r="FS49" s="142">
        <f t="shared" si="161"/>
        <v>0</v>
      </c>
      <c r="FT49" s="142">
        <f t="shared" si="161"/>
        <v>0</v>
      </c>
      <c r="FU49" s="142">
        <f t="shared" si="78"/>
        <v>0</v>
      </c>
      <c r="FV49"/>
      <c r="FW49" s="118">
        <f t="shared" si="79"/>
        <v>38018</v>
      </c>
      <c r="FX49" s="142">
        <f t="shared" si="162"/>
        <v>0</v>
      </c>
      <c r="FY49" s="142">
        <f t="shared" si="163"/>
        <v>0</v>
      </c>
      <c r="FZ49" s="142">
        <f t="shared" si="118"/>
        <v>0</v>
      </c>
      <c r="GA49"/>
      <c r="GB49" s="118">
        <f t="shared" si="83"/>
        <v>38018</v>
      </c>
      <c r="GC49" s="142">
        <f t="shared" si="164"/>
        <v>0</v>
      </c>
      <c r="GD49" s="142">
        <f t="shared" si="165"/>
        <v>0</v>
      </c>
      <c r="GE49" s="142">
        <f t="shared" si="119"/>
        <v>0</v>
      </c>
      <c r="GF49"/>
      <c r="GG49" s="118">
        <f t="shared" si="87"/>
        <v>38018</v>
      </c>
      <c r="GH49" s="142">
        <f t="shared" si="166"/>
        <v>0</v>
      </c>
      <c r="GI49" s="142">
        <f t="shared" si="166"/>
        <v>0</v>
      </c>
      <c r="GJ49" s="142">
        <f t="shared" si="89"/>
        <v>0</v>
      </c>
      <c r="GL49" s="118">
        <f t="shared" si="90"/>
        <v>38018</v>
      </c>
      <c r="GM49" s="142">
        <f t="shared" si="167"/>
        <v>0</v>
      </c>
      <c r="GN49" s="142">
        <f t="shared" si="167"/>
        <v>0</v>
      </c>
      <c r="GO49" s="142">
        <f t="shared" si="92"/>
        <v>0</v>
      </c>
      <c r="GQ49" s="585"/>
      <c r="GR49" s="583"/>
      <c r="GS49" s="332"/>
      <c r="GU49"/>
    </row>
    <row r="50" spans="1:203" ht="15" customHeight="1">
      <c r="A50" s="329">
        <v>38047</v>
      </c>
      <c r="B50" s="144">
        <f>'p1'!F59</f>
        <v>0</v>
      </c>
      <c r="C50" s="145">
        <f>+'p1'!C59</f>
        <v>0</v>
      </c>
      <c r="D50" s="193">
        <f>'Transport Pos'!C46</f>
        <v>0</v>
      </c>
      <c r="E50" s="145">
        <f>'p1'!K59+EH50+'Transport Pos'!D46</f>
        <v>0</v>
      </c>
      <c r="F50" s="145">
        <f>'p1'!E59+CS50</f>
        <v>0</v>
      </c>
      <c r="G50" s="145">
        <f>'p1'!H59+'p1'!J59+DD50+'Spread Opt'!D50+'Transport Pos'!E46</f>
        <v>-11.264814628613411</v>
      </c>
      <c r="H50" s="145">
        <f>'p1'!D59+DW50</f>
        <v>0</v>
      </c>
      <c r="I50" s="145">
        <f>'p1'!I59+'p1'!AG59+DI50+'Spread Opt'!C50</f>
        <v>14.163958385055922</v>
      </c>
      <c r="J50" s="145">
        <f>'p1'!M59+DL50</f>
        <v>12.06</v>
      </c>
      <c r="K50" s="145">
        <f>'p1'!L59+'p1'!G59+EB50</f>
        <v>0</v>
      </c>
      <c r="L50" s="146">
        <f t="shared" si="105"/>
        <v>14.959143756442511</v>
      </c>
      <c r="M50" s="14"/>
      <c r="N50" s="144">
        <f>'p1'!O59+ET50</f>
        <v>0</v>
      </c>
      <c r="O50" s="145">
        <f>'p1'!N59+EO50</f>
        <v>0</v>
      </c>
      <c r="P50" s="145">
        <f>'p1'!P59+EY50</f>
        <v>0</v>
      </c>
      <c r="Q50" s="145">
        <f>'p1'!Z59</f>
        <v>0</v>
      </c>
      <c r="R50" s="145">
        <f>'p1'!X59</f>
        <v>0</v>
      </c>
      <c r="S50" s="145">
        <f>'p1'!Y59+FE50</f>
        <v>0</v>
      </c>
      <c r="T50" s="145">
        <f>'p1'!AB59+FK50+'Transport Pos'!B46</f>
        <v>0</v>
      </c>
      <c r="U50" s="145"/>
      <c r="V50" s="145">
        <f>'p1'!W59+FP50</f>
        <v>0</v>
      </c>
      <c r="W50" s="145">
        <f>'p1'!R59+FZ50</f>
        <v>0</v>
      </c>
      <c r="X50" s="145">
        <f>'p1'!S59+FU50</f>
        <v>0</v>
      </c>
      <c r="Y50" s="145"/>
      <c r="Z50" s="145"/>
      <c r="AA50" s="145"/>
      <c r="AB50" s="145"/>
      <c r="AC50" s="145"/>
      <c r="AD50" s="193"/>
      <c r="AE50" s="332">
        <f t="shared" si="106"/>
        <v>0</v>
      </c>
      <c r="AF50" s="14"/>
      <c r="AG50" s="146"/>
      <c r="AH50" s="191"/>
      <c r="AI50" s="146">
        <f>'p1'!AA59+BQ50+'Spread Opt'!E50+'Transport Pos'!G46</f>
        <v>0.52914375644250988</v>
      </c>
      <c r="AJ50" s="14"/>
      <c r="AK50" s="143">
        <v>38047</v>
      </c>
      <c r="AL50" s="198"/>
      <c r="AM50" s="189">
        <f t="shared" si="4"/>
        <v>0</v>
      </c>
      <c r="AN50" s="334"/>
      <c r="AO50" s="189">
        <f t="shared" si="120"/>
        <v>0</v>
      </c>
      <c r="AP50" s="334"/>
      <c r="AQ50" s="508">
        <f t="shared" si="121"/>
        <v>-11.264814628613411</v>
      </c>
      <c r="AR50" s="334"/>
      <c r="AS50" s="510">
        <f t="shared" si="7"/>
        <v>26.223958385055923</v>
      </c>
      <c r="AT50" s="334"/>
      <c r="AU50" s="189">
        <f t="shared" si="8"/>
        <v>0</v>
      </c>
      <c r="AV50" s="334"/>
      <c r="AW50" s="189">
        <f t="shared" si="168"/>
        <v>14.959143756442511</v>
      </c>
      <c r="AX50" s="334"/>
      <c r="AY50"/>
      <c r="AZ50" s="217"/>
      <c r="BA50" s="204">
        <f t="shared" si="10"/>
        <v>0</v>
      </c>
      <c r="BB50" s="202"/>
      <c r="BC50" s="204">
        <f t="shared" si="11"/>
        <v>0</v>
      </c>
      <c r="BD50" s="202"/>
      <c r="BE50" s="204">
        <f t="shared" si="12"/>
        <v>0</v>
      </c>
      <c r="BF50" s="202"/>
      <c r="BG50" s="204">
        <f t="shared" si="13"/>
        <v>0</v>
      </c>
      <c r="BH50" s="218"/>
      <c r="BI50" s="248"/>
      <c r="BJ50" s="308"/>
      <c r="BK50" s="305">
        <f t="shared" si="123"/>
        <v>14.959143756442511</v>
      </c>
      <c r="BL50" s="525"/>
      <c r="BM50" s="129"/>
      <c r="BN50" s="14"/>
      <c r="BO50" s="14"/>
      <c r="BP50" s="140">
        <f t="shared" si="14"/>
        <v>38047</v>
      </c>
      <c r="BQ50" s="141">
        <f t="shared" si="15"/>
        <v>0</v>
      </c>
      <c r="BR50" s="141"/>
      <c r="BS50" s="141"/>
      <c r="BT50" s="141"/>
      <c r="BU50" s="141"/>
      <c r="BV50" s="141"/>
      <c r="BW50" s="141"/>
      <c r="BY50" s="209">
        <f>'m1'!BL52</f>
        <v>0.7781318384023761</v>
      </c>
      <c r="BZ50" s="211">
        <f t="shared" si="174"/>
        <v>0</v>
      </c>
      <c r="CA50" s="142"/>
      <c r="CB50" s="142">
        <f t="shared" si="128"/>
        <v>0</v>
      </c>
      <c r="CC50"/>
      <c r="CD50" s="118">
        <f t="shared" si="18"/>
        <v>38047</v>
      </c>
      <c r="CE50" s="142">
        <f t="shared" si="129"/>
        <v>0</v>
      </c>
      <c r="CF50" s="142">
        <f t="shared" si="130"/>
        <v>0</v>
      </c>
      <c r="CG50" s="142">
        <f t="shared" si="131"/>
        <v>0</v>
      </c>
      <c r="CH50" s="142">
        <f t="shared" si="131"/>
        <v>0</v>
      </c>
      <c r="CI50" s="142">
        <f t="shared" si="131"/>
        <v>0</v>
      </c>
      <c r="CJ50" s="142">
        <f t="shared" si="131"/>
        <v>0</v>
      </c>
      <c r="CK50" s="142">
        <f t="shared" si="131"/>
        <v>0</v>
      </c>
      <c r="CL50" s="142">
        <f t="shared" ref="CK50:CL65" si="175">IF(CL$2&lt;=$A50,IF(CL$3&gt;=$A50,(CL$4),0),0)*($A51-$A50)/10000*$BY50</f>
        <v>0</v>
      </c>
      <c r="CM50" s="142">
        <f t="shared" si="131"/>
        <v>0</v>
      </c>
      <c r="CN50" s="142">
        <f t="shared" si="131"/>
        <v>0</v>
      </c>
      <c r="CO50" s="142">
        <f t="shared" si="131"/>
        <v>0</v>
      </c>
      <c r="CP50" s="142">
        <f t="shared" si="132"/>
        <v>0</v>
      </c>
      <c r="CQ50" s="142">
        <f t="shared" si="133"/>
        <v>0</v>
      </c>
      <c r="CR50" s="142">
        <f t="shared" si="134"/>
        <v>0</v>
      </c>
      <c r="CS50" s="142">
        <f t="shared" si="170"/>
        <v>0</v>
      </c>
      <c r="CT50"/>
      <c r="CU50" s="118">
        <f t="shared" si="26"/>
        <v>38047</v>
      </c>
      <c r="CV50" s="142">
        <f t="shared" si="135"/>
        <v>0</v>
      </c>
      <c r="CW50" s="142">
        <f t="shared" si="135"/>
        <v>0</v>
      </c>
      <c r="CX50" s="142">
        <f t="shared" si="136"/>
        <v>0</v>
      </c>
      <c r="CY50" s="142">
        <f t="shared" si="136"/>
        <v>0</v>
      </c>
      <c r="CZ50" s="142">
        <f t="shared" si="136"/>
        <v>0</v>
      </c>
      <c r="DA50" s="142">
        <f t="shared" si="137"/>
        <v>0</v>
      </c>
      <c r="DB50" s="142">
        <f t="shared" si="137"/>
        <v>0</v>
      </c>
      <c r="DC50" s="142">
        <f t="shared" si="138"/>
        <v>0</v>
      </c>
      <c r="DD50" s="142">
        <f t="shared" si="124"/>
        <v>0</v>
      </c>
      <c r="DF50" s="118">
        <f t="shared" si="32"/>
        <v>38047</v>
      </c>
      <c r="DG50" s="142">
        <f t="shared" si="139"/>
        <v>0</v>
      </c>
      <c r="DH50" s="142">
        <f t="shared" si="140"/>
        <v>0</v>
      </c>
      <c r="DI50" s="142">
        <f t="shared" si="111"/>
        <v>0</v>
      </c>
      <c r="DJ50"/>
      <c r="DK50" s="118">
        <f t="shared" si="36"/>
        <v>38047</v>
      </c>
      <c r="DL50" s="142">
        <f t="shared" si="141"/>
        <v>0</v>
      </c>
      <c r="DM50" s="142">
        <f t="shared" si="142"/>
        <v>0</v>
      </c>
      <c r="DN50" s="142">
        <f t="shared" si="39"/>
        <v>0</v>
      </c>
      <c r="DP50" s="118">
        <f t="shared" si="40"/>
        <v>38047</v>
      </c>
      <c r="DQ50" s="142">
        <f t="shared" si="143"/>
        <v>0</v>
      </c>
      <c r="DR50" s="142">
        <f t="shared" si="143"/>
        <v>0</v>
      </c>
      <c r="DS50" s="142">
        <f t="shared" si="143"/>
        <v>0</v>
      </c>
      <c r="DT50" s="142">
        <f t="shared" si="143"/>
        <v>0</v>
      </c>
      <c r="DU50" s="142">
        <f t="shared" si="143"/>
        <v>0</v>
      </c>
      <c r="DV50" s="142">
        <f t="shared" si="144"/>
        <v>0</v>
      </c>
      <c r="DW50" s="142">
        <f t="shared" si="112"/>
        <v>0</v>
      </c>
      <c r="DX50"/>
      <c r="DY50" s="118">
        <f t="shared" si="44"/>
        <v>38047</v>
      </c>
      <c r="DZ50" s="142">
        <f t="shared" si="145"/>
        <v>0</v>
      </c>
      <c r="EA50" s="142">
        <f t="shared" si="146"/>
        <v>0</v>
      </c>
      <c r="EB50" s="142">
        <f t="shared" si="113"/>
        <v>0</v>
      </c>
      <c r="EC50" s="142"/>
      <c r="ED50" s="118">
        <f t="shared" si="48"/>
        <v>38047</v>
      </c>
      <c r="EE50" s="142">
        <f t="shared" si="147"/>
        <v>0</v>
      </c>
      <c r="EF50" s="142">
        <f t="shared" si="147"/>
        <v>0</v>
      </c>
      <c r="EG50" s="142">
        <f t="shared" si="148"/>
        <v>0</v>
      </c>
      <c r="EH50" s="142">
        <f t="shared" si="171"/>
        <v>0</v>
      </c>
      <c r="EI50" s="142"/>
      <c r="EJ50" s="118">
        <f t="shared" si="52"/>
        <v>38047</v>
      </c>
      <c r="EK50" s="142">
        <f t="shared" si="149"/>
        <v>0</v>
      </c>
      <c r="EL50" s="142">
        <f t="shared" si="150"/>
        <v>0</v>
      </c>
      <c r="EM50" s="142">
        <f t="shared" si="150"/>
        <v>0</v>
      </c>
      <c r="EN50" s="142">
        <f t="shared" si="150"/>
        <v>0</v>
      </c>
      <c r="EO50" s="142">
        <f t="shared" si="114"/>
        <v>0</v>
      </c>
      <c r="EP50"/>
      <c r="EQ50" s="118">
        <f t="shared" si="56"/>
        <v>38047</v>
      </c>
      <c r="ER50" s="142">
        <f t="shared" si="151"/>
        <v>0</v>
      </c>
      <c r="ES50" s="142">
        <f t="shared" si="152"/>
        <v>0</v>
      </c>
      <c r="ET50" s="142">
        <f t="shared" si="172"/>
        <v>0</v>
      </c>
      <c r="EU50"/>
      <c r="EV50" s="118">
        <f t="shared" si="60"/>
        <v>38047</v>
      </c>
      <c r="EW50" s="142">
        <f t="shared" si="153"/>
        <v>0</v>
      </c>
      <c r="EX50" s="142">
        <f t="shared" si="154"/>
        <v>0</v>
      </c>
      <c r="EY50" s="142">
        <f t="shared" si="173"/>
        <v>0</v>
      </c>
      <c r="EZ50" s="142"/>
      <c r="FA50" s="118">
        <f t="shared" si="64"/>
        <v>38047</v>
      </c>
      <c r="FB50" s="142">
        <f t="shared" si="155"/>
        <v>0</v>
      </c>
      <c r="FC50" s="142">
        <f t="shared" si="155"/>
        <v>0</v>
      </c>
      <c r="FD50" s="142">
        <f t="shared" si="156"/>
        <v>0</v>
      </c>
      <c r="FE50" s="142">
        <f t="shared" si="115"/>
        <v>0</v>
      </c>
      <c r="FF50"/>
      <c r="FG50" s="118">
        <f t="shared" si="68"/>
        <v>38047</v>
      </c>
      <c r="FH50" s="142">
        <f t="shared" si="157"/>
        <v>0</v>
      </c>
      <c r="FI50" s="142">
        <f t="shared" si="157"/>
        <v>0</v>
      </c>
      <c r="FJ50" s="142">
        <f t="shared" si="158"/>
        <v>0</v>
      </c>
      <c r="FK50" s="142">
        <f t="shared" si="116"/>
        <v>0</v>
      </c>
      <c r="FL50"/>
      <c r="FM50" s="118">
        <f t="shared" si="72"/>
        <v>38047</v>
      </c>
      <c r="FN50" s="142">
        <f t="shared" si="159"/>
        <v>0</v>
      </c>
      <c r="FO50" s="142">
        <f t="shared" si="160"/>
        <v>0</v>
      </c>
      <c r="FP50" s="142">
        <f t="shared" si="117"/>
        <v>0</v>
      </c>
      <c r="FR50" s="118">
        <f t="shared" si="76"/>
        <v>38047</v>
      </c>
      <c r="FS50" s="142">
        <f t="shared" si="161"/>
        <v>0</v>
      </c>
      <c r="FT50" s="142">
        <f t="shared" si="161"/>
        <v>0</v>
      </c>
      <c r="FU50" s="142">
        <f t="shared" si="78"/>
        <v>0</v>
      </c>
      <c r="FV50"/>
      <c r="FW50" s="118">
        <f t="shared" si="79"/>
        <v>38047</v>
      </c>
      <c r="FX50" s="142">
        <f t="shared" si="162"/>
        <v>0</v>
      </c>
      <c r="FY50" s="142">
        <f t="shared" si="163"/>
        <v>0</v>
      </c>
      <c r="FZ50" s="142">
        <f t="shared" si="118"/>
        <v>0</v>
      </c>
      <c r="GA50"/>
      <c r="GB50" s="118">
        <f t="shared" si="83"/>
        <v>38047</v>
      </c>
      <c r="GC50" s="142">
        <f t="shared" si="164"/>
        <v>0</v>
      </c>
      <c r="GD50" s="142">
        <f t="shared" si="165"/>
        <v>0</v>
      </c>
      <c r="GE50" s="142">
        <f t="shared" si="119"/>
        <v>0</v>
      </c>
      <c r="GF50"/>
      <c r="GG50" s="118">
        <f t="shared" si="87"/>
        <v>38047</v>
      </c>
      <c r="GH50" s="142">
        <f t="shared" si="166"/>
        <v>0</v>
      </c>
      <c r="GI50" s="142">
        <f t="shared" si="166"/>
        <v>0</v>
      </c>
      <c r="GJ50" s="142">
        <f t="shared" si="89"/>
        <v>0</v>
      </c>
      <c r="GL50" s="118">
        <f t="shared" si="90"/>
        <v>38047</v>
      </c>
      <c r="GM50" s="142">
        <f t="shared" si="167"/>
        <v>0</v>
      </c>
      <c r="GN50" s="142">
        <f t="shared" si="167"/>
        <v>0</v>
      </c>
      <c r="GO50" s="142">
        <f t="shared" si="92"/>
        <v>0</v>
      </c>
      <c r="GQ50" s="585"/>
      <c r="GR50" s="583"/>
      <c r="GS50" s="332"/>
      <c r="GU50"/>
    </row>
    <row r="51" spans="1:203" ht="15" customHeight="1">
      <c r="A51" s="329">
        <v>38078</v>
      </c>
      <c r="B51" s="144">
        <f>'p1'!F60</f>
        <v>0</v>
      </c>
      <c r="C51" s="145">
        <f>+'p1'!C60</f>
        <v>0</v>
      </c>
      <c r="D51" s="193">
        <f>'Transport Pos'!C47</f>
        <v>0</v>
      </c>
      <c r="E51" s="145">
        <f>'p1'!K60+EH51+'Transport Pos'!D47</f>
        <v>0</v>
      </c>
      <c r="F51" s="145">
        <f>'p1'!E60+CS51</f>
        <v>0</v>
      </c>
      <c r="G51" s="145">
        <f>'p1'!H60+'p1'!J60+DD51+'Spread Opt'!D51+'Transport Pos'!E47</f>
        <v>0</v>
      </c>
      <c r="H51" s="145">
        <f>'p1'!D60+DW51</f>
        <v>0</v>
      </c>
      <c r="I51" s="145">
        <f>'p1'!I60+'p1'!AG60+DI51+'Spread Opt'!C51</f>
        <v>2.2799999999999998</v>
      </c>
      <c r="J51" s="145">
        <f>'p1'!M60+DL51</f>
        <v>11.6</v>
      </c>
      <c r="K51" s="145">
        <f>'p1'!L60+'p1'!G60+EB51</f>
        <v>0</v>
      </c>
      <c r="L51" s="146">
        <f t="shared" si="105"/>
        <v>13.879999999999999</v>
      </c>
      <c r="M51" s="14"/>
      <c r="N51" s="144">
        <f>'p1'!O60+ET51</f>
        <v>0</v>
      </c>
      <c r="O51" s="145">
        <f>'p1'!N60+EO51</f>
        <v>0</v>
      </c>
      <c r="P51" s="145">
        <f>'p1'!P60+EY51</f>
        <v>0</v>
      </c>
      <c r="Q51" s="145">
        <f>'p1'!Z60</f>
        <v>0</v>
      </c>
      <c r="R51" s="145">
        <f>'p1'!X60</f>
        <v>0</v>
      </c>
      <c r="S51" s="145">
        <f>'p1'!Y60+FE51</f>
        <v>0</v>
      </c>
      <c r="T51" s="145">
        <f>'p1'!AB60+FK51+'Transport Pos'!B47</f>
        <v>0</v>
      </c>
      <c r="U51" s="145"/>
      <c r="V51" s="145">
        <f>'p1'!W60+FP51</f>
        <v>0</v>
      </c>
      <c r="W51" s="145">
        <f>'p1'!R60+FZ51</f>
        <v>0</v>
      </c>
      <c r="X51" s="145">
        <f>'p1'!S60+FU51</f>
        <v>0</v>
      </c>
      <c r="Y51" s="145"/>
      <c r="Z51" s="145"/>
      <c r="AA51" s="145"/>
      <c r="AB51" s="145"/>
      <c r="AC51" s="145"/>
      <c r="AD51" s="193"/>
      <c r="AE51" s="332">
        <f t="shared" si="106"/>
        <v>0</v>
      </c>
      <c r="AF51" s="14"/>
      <c r="AG51" s="146"/>
      <c r="AH51" s="191"/>
      <c r="AI51" s="146">
        <f>'p1'!AA60+BQ51+'Spread Opt'!E51+'Transport Pos'!G47</f>
        <v>0</v>
      </c>
      <c r="AJ51" s="14"/>
      <c r="AK51" s="143">
        <v>38078</v>
      </c>
      <c r="AL51" s="198"/>
      <c r="AM51" s="189">
        <f t="shared" si="4"/>
        <v>0</v>
      </c>
      <c r="AN51" s="335">
        <f>SUM(AM46:AM57)</f>
        <v>0</v>
      </c>
      <c r="AO51" s="189">
        <f t="shared" si="120"/>
        <v>0</v>
      </c>
      <c r="AP51" s="335">
        <f>SUM(AO46:AO57)</f>
        <v>0</v>
      </c>
      <c r="AQ51" s="508">
        <f t="shared" si="121"/>
        <v>0</v>
      </c>
      <c r="AR51" s="335">
        <f>SUM(AQ46:AQ57)</f>
        <v>-55.890264651785529</v>
      </c>
      <c r="AS51" s="510">
        <f t="shared" si="7"/>
        <v>13.879999999999999</v>
      </c>
      <c r="AT51" s="335">
        <f>SUM(AS46:AS57)</f>
        <v>227.27694835744791</v>
      </c>
      <c r="AU51" s="189">
        <f t="shared" si="8"/>
        <v>0</v>
      </c>
      <c r="AV51" s="335">
        <f>SUM(AU46:AU57)</f>
        <v>0</v>
      </c>
      <c r="AW51" s="189">
        <f t="shared" si="168"/>
        <v>13.879999999999999</v>
      </c>
      <c r="AX51" s="335">
        <f>SUM(AW46:AW57)</f>
        <v>171.38668370566239</v>
      </c>
      <c r="AY51"/>
      <c r="AZ51" s="217"/>
      <c r="BA51" s="204">
        <f t="shared" si="10"/>
        <v>0</v>
      </c>
      <c r="BB51" s="507">
        <f>SUM(BA46:BA57)</f>
        <v>0</v>
      </c>
      <c r="BC51" s="204">
        <f t="shared" si="11"/>
        <v>0</v>
      </c>
      <c r="BD51" s="516">
        <f>SUM(BC46:BC57)</f>
        <v>0</v>
      </c>
      <c r="BE51" s="515">
        <f t="shared" si="12"/>
        <v>0</v>
      </c>
      <c r="BF51" s="205">
        <f>SUM(BE46:BE81)</f>
        <v>0</v>
      </c>
      <c r="BG51" s="204">
        <f t="shared" si="13"/>
        <v>0</v>
      </c>
      <c r="BH51" s="219">
        <f>SUM(BG46:BG81)</f>
        <v>0</v>
      </c>
      <c r="BI51" s="248"/>
      <c r="BJ51" s="308"/>
      <c r="BK51" s="305">
        <f t="shared" si="123"/>
        <v>13.879999999999999</v>
      </c>
      <c r="BL51" s="526">
        <f>SUM(BK46:BK57)</f>
        <v>171.38668370566239</v>
      </c>
      <c r="BM51" s="14"/>
      <c r="BN51" s="14"/>
      <c r="BO51" s="14"/>
      <c r="BP51" s="140">
        <f t="shared" si="14"/>
        <v>38078</v>
      </c>
      <c r="BQ51" s="141">
        <f t="shared" si="15"/>
        <v>0</v>
      </c>
      <c r="BR51" s="141"/>
      <c r="BS51" s="141"/>
      <c r="BT51" s="141"/>
      <c r="BU51" s="141"/>
      <c r="BV51" s="141"/>
      <c r="BW51" s="141"/>
      <c r="BY51" s="209">
        <f>'m1'!BL53</f>
        <v>0.77351534500260322</v>
      </c>
      <c r="BZ51" s="211">
        <f t="shared" si="174"/>
        <v>0</v>
      </c>
      <c r="CA51" s="142"/>
      <c r="CB51" s="142">
        <f t="shared" si="128"/>
        <v>0</v>
      </c>
      <c r="CC51"/>
      <c r="CD51" s="118">
        <f t="shared" si="18"/>
        <v>38078</v>
      </c>
      <c r="CE51" s="142">
        <f t="shared" si="129"/>
        <v>0</v>
      </c>
      <c r="CF51" s="142">
        <f t="shared" si="130"/>
        <v>0</v>
      </c>
      <c r="CG51" s="142">
        <f t="shared" si="131"/>
        <v>0</v>
      </c>
      <c r="CH51" s="142">
        <f t="shared" si="131"/>
        <v>0</v>
      </c>
      <c r="CI51" s="142">
        <f t="shared" si="131"/>
        <v>0</v>
      </c>
      <c r="CJ51" s="142">
        <f t="shared" si="131"/>
        <v>0</v>
      </c>
      <c r="CK51" s="142">
        <f t="shared" si="175"/>
        <v>0</v>
      </c>
      <c r="CL51" s="142">
        <f t="shared" si="175"/>
        <v>0</v>
      </c>
      <c r="CM51" s="142">
        <f t="shared" si="131"/>
        <v>0</v>
      </c>
      <c r="CN51" s="142">
        <f t="shared" si="131"/>
        <v>0</v>
      </c>
      <c r="CO51" s="142">
        <f t="shared" si="131"/>
        <v>0</v>
      </c>
      <c r="CP51" s="142">
        <f t="shared" si="132"/>
        <v>0</v>
      </c>
      <c r="CQ51" s="142">
        <f t="shared" si="133"/>
        <v>0</v>
      </c>
      <c r="CR51" s="142">
        <f t="shared" si="134"/>
        <v>0</v>
      </c>
      <c r="CS51" s="142">
        <f t="shared" si="170"/>
        <v>0</v>
      </c>
      <c r="CT51"/>
      <c r="CU51" s="118">
        <f t="shared" si="26"/>
        <v>38078</v>
      </c>
      <c r="CV51" s="142">
        <f t="shared" si="135"/>
        <v>0</v>
      </c>
      <c r="CW51" s="142">
        <f t="shared" si="135"/>
        <v>0</v>
      </c>
      <c r="CX51" s="142">
        <f t="shared" si="136"/>
        <v>0</v>
      </c>
      <c r="CY51" s="142">
        <f t="shared" si="136"/>
        <v>0</v>
      </c>
      <c r="CZ51" s="142">
        <f t="shared" si="136"/>
        <v>0</v>
      </c>
      <c r="DA51" s="142">
        <f t="shared" si="137"/>
        <v>0</v>
      </c>
      <c r="DB51" s="142">
        <f t="shared" si="137"/>
        <v>0</v>
      </c>
      <c r="DC51" s="142">
        <f t="shared" si="138"/>
        <v>0</v>
      </c>
      <c r="DD51" s="142">
        <f t="shared" si="124"/>
        <v>0</v>
      </c>
      <c r="DF51" s="118">
        <f t="shared" si="32"/>
        <v>38078</v>
      </c>
      <c r="DG51" s="142">
        <f t="shared" si="139"/>
        <v>0</v>
      </c>
      <c r="DH51" s="142">
        <f t="shared" si="140"/>
        <v>0</v>
      </c>
      <c r="DI51" s="142">
        <f t="shared" si="111"/>
        <v>0</v>
      </c>
      <c r="DJ51"/>
      <c r="DK51" s="118">
        <f t="shared" si="36"/>
        <v>38078</v>
      </c>
      <c r="DL51" s="142">
        <f t="shared" si="141"/>
        <v>0</v>
      </c>
      <c r="DM51" s="142">
        <f t="shared" si="142"/>
        <v>0</v>
      </c>
      <c r="DN51" s="142">
        <f t="shared" si="39"/>
        <v>0</v>
      </c>
      <c r="DP51" s="118">
        <f t="shared" si="40"/>
        <v>38078</v>
      </c>
      <c r="DQ51" s="142">
        <f t="shared" si="143"/>
        <v>0</v>
      </c>
      <c r="DR51" s="142">
        <f t="shared" si="143"/>
        <v>0</v>
      </c>
      <c r="DS51" s="142">
        <f t="shared" si="143"/>
        <v>0</v>
      </c>
      <c r="DT51" s="142">
        <f t="shared" si="143"/>
        <v>0</v>
      </c>
      <c r="DU51" s="142">
        <f t="shared" si="143"/>
        <v>0</v>
      </c>
      <c r="DV51" s="142">
        <f t="shared" si="144"/>
        <v>0</v>
      </c>
      <c r="DW51" s="142">
        <f t="shared" si="112"/>
        <v>0</v>
      </c>
      <c r="DX51"/>
      <c r="DY51" s="118">
        <f t="shared" si="44"/>
        <v>38078</v>
      </c>
      <c r="DZ51" s="142">
        <f t="shared" si="145"/>
        <v>0</v>
      </c>
      <c r="EA51" s="142">
        <f t="shared" si="146"/>
        <v>0</v>
      </c>
      <c r="EB51" s="142">
        <f t="shared" si="113"/>
        <v>0</v>
      </c>
      <c r="EC51" s="142"/>
      <c r="ED51" s="118">
        <f t="shared" si="48"/>
        <v>38078</v>
      </c>
      <c r="EE51" s="142">
        <f t="shared" si="147"/>
        <v>0</v>
      </c>
      <c r="EF51" s="142">
        <f t="shared" si="147"/>
        <v>0</v>
      </c>
      <c r="EG51" s="142">
        <f t="shared" si="148"/>
        <v>0</v>
      </c>
      <c r="EH51" s="142">
        <f t="shared" si="171"/>
        <v>0</v>
      </c>
      <c r="EI51" s="142"/>
      <c r="EJ51" s="118">
        <f t="shared" si="52"/>
        <v>38078</v>
      </c>
      <c r="EK51" s="142">
        <f t="shared" si="149"/>
        <v>0</v>
      </c>
      <c r="EL51" s="142">
        <f t="shared" si="150"/>
        <v>0</v>
      </c>
      <c r="EM51" s="142">
        <f t="shared" si="150"/>
        <v>0</v>
      </c>
      <c r="EN51" s="142">
        <f t="shared" si="150"/>
        <v>0</v>
      </c>
      <c r="EO51" s="142">
        <f t="shared" si="114"/>
        <v>0</v>
      </c>
      <c r="EP51"/>
      <c r="EQ51" s="118">
        <f t="shared" si="56"/>
        <v>38078</v>
      </c>
      <c r="ER51" s="142">
        <f t="shared" si="151"/>
        <v>0</v>
      </c>
      <c r="ES51" s="142">
        <f t="shared" si="152"/>
        <v>0</v>
      </c>
      <c r="ET51" s="142">
        <f t="shared" si="172"/>
        <v>0</v>
      </c>
      <c r="EU51"/>
      <c r="EV51" s="118">
        <f t="shared" si="60"/>
        <v>38078</v>
      </c>
      <c r="EW51" s="142">
        <f t="shared" si="153"/>
        <v>0</v>
      </c>
      <c r="EX51" s="142">
        <f t="shared" si="154"/>
        <v>0</v>
      </c>
      <c r="EY51" s="142">
        <f t="shared" si="173"/>
        <v>0</v>
      </c>
      <c r="EZ51" s="142"/>
      <c r="FA51" s="118">
        <f t="shared" si="64"/>
        <v>38078</v>
      </c>
      <c r="FB51" s="142">
        <f t="shared" si="155"/>
        <v>0</v>
      </c>
      <c r="FC51" s="142">
        <f t="shared" si="155"/>
        <v>0</v>
      </c>
      <c r="FD51" s="142">
        <f t="shared" si="156"/>
        <v>0</v>
      </c>
      <c r="FE51" s="142">
        <f t="shared" si="115"/>
        <v>0</v>
      </c>
      <c r="FF51"/>
      <c r="FG51" s="118">
        <f t="shared" si="68"/>
        <v>38078</v>
      </c>
      <c r="FH51" s="142">
        <f t="shared" si="157"/>
        <v>0</v>
      </c>
      <c r="FI51" s="142">
        <f t="shared" si="157"/>
        <v>0</v>
      </c>
      <c r="FJ51" s="142">
        <f t="shared" si="158"/>
        <v>0</v>
      </c>
      <c r="FK51" s="142">
        <f t="shared" si="116"/>
        <v>0</v>
      </c>
      <c r="FL51"/>
      <c r="FM51" s="118">
        <f t="shared" si="72"/>
        <v>38078</v>
      </c>
      <c r="FN51" s="142">
        <f t="shared" si="159"/>
        <v>0</v>
      </c>
      <c r="FO51" s="142">
        <f t="shared" si="160"/>
        <v>0</v>
      </c>
      <c r="FP51" s="142">
        <f t="shared" si="117"/>
        <v>0</v>
      </c>
      <c r="FR51" s="118">
        <f t="shared" si="76"/>
        <v>38078</v>
      </c>
      <c r="FS51" s="142">
        <f t="shared" si="161"/>
        <v>0</v>
      </c>
      <c r="FT51" s="142">
        <f t="shared" si="161"/>
        <v>0</v>
      </c>
      <c r="FU51" s="142">
        <f t="shared" si="78"/>
        <v>0</v>
      </c>
      <c r="FV51"/>
      <c r="FW51" s="118">
        <f t="shared" si="79"/>
        <v>38078</v>
      </c>
      <c r="FX51" s="142">
        <f t="shared" si="162"/>
        <v>0</v>
      </c>
      <c r="FY51" s="142">
        <f t="shared" si="163"/>
        <v>0</v>
      </c>
      <c r="FZ51" s="142">
        <f t="shared" si="118"/>
        <v>0</v>
      </c>
      <c r="GA51"/>
      <c r="GB51" s="118">
        <f t="shared" si="83"/>
        <v>38078</v>
      </c>
      <c r="GC51" s="142">
        <f t="shared" si="164"/>
        <v>0</v>
      </c>
      <c r="GD51" s="142">
        <f t="shared" si="165"/>
        <v>0</v>
      </c>
      <c r="GE51" s="142">
        <f t="shared" si="119"/>
        <v>0</v>
      </c>
      <c r="GF51"/>
      <c r="GG51" s="118">
        <f t="shared" si="87"/>
        <v>38078</v>
      </c>
      <c r="GH51" s="142">
        <f t="shared" si="166"/>
        <v>0</v>
      </c>
      <c r="GI51" s="142">
        <f t="shared" si="166"/>
        <v>0</v>
      </c>
      <c r="GJ51" s="142">
        <f t="shared" si="89"/>
        <v>0</v>
      </c>
      <c r="GL51" s="118">
        <f t="shared" si="90"/>
        <v>38078</v>
      </c>
      <c r="GM51" s="142">
        <f t="shared" si="167"/>
        <v>0</v>
      </c>
      <c r="GN51" s="142">
        <f t="shared" si="167"/>
        <v>0</v>
      </c>
      <c r="GO51" s="142">
        <f t="shared" si="92"/>
        <v>0</v>
      </c>
      <c r="GQ51" s="585"/>
      <c r="GR51" s="583"/>
      <c r="GS51" s="332"/>
      <c r="GU51"/>
    </row>
    <row r="52" spans="1:203" ht="15" customHeight="1">
      <c r="A52" s="329">
        <v>38108</v>
      </c>
      <c r="B52" s="144">
        <f>'p1'!F61</f>
        <v>0</v>
      </c>
      <c r="C52" s="145">
        <f>+'p1'!C61</f>
        <v>0</v>
      </c>
      <c r="D52" s="193">
        <f>'Transport Pos'!C48</f>
        <v>0</v>
      </c>
      <c r="E52" s="145">
        <f>'p1'!K61+EH52+'Transport Pos'!D48</f>
        <v>0</v>
      </c>
      <c r="F52" s="145">
        <f>'p1'!E61+CS52</f>
        <v>0</v>
      </c>
      <c r="G52" s="145">
        <f>'p1'!H61+'p1'!J61+DD52+'Spread Opt'!D52+'Transport Pos'!E48</f>
        <v>0</v>
      </c>
      <c r="H52" s="145">
        <f>'p1'!D61+DW52</f>
        <v>0</v>
      </c>
      <c r="I52" s="145">
        <f>'p1'!I61+'p1'!AG61+DI52+'Spread Opt'!C52</f>
        <v>2.34</v>
      </c>
      <c r="J52" s="145">
        <f>'p1'!M61+DL52</f>
        <v>11.92</v>
      </c>
      <c r="K52" s="145">
        <f>'p1'!L61+'p1'!G61+EB52</f>
        <v>0</v>
      </c>
      <c r="L52" s="146">
        <f t="shared" si="105"/>
        <v>14.26</v>
      </c>
      <c r="M52" s="14"/>
      <c r="N52" s="144">
        <f>'p1'!O61+ET52</f>
        <v>0</v>
      </c>
      <c r="O52" s="145">
        <f>'p1'!N61+EO52</f>
        <v>0</v>
      </c>
      <c r="P52" s="145">
        <f>'p1'!P61+EY52</f>
        <v>0</v>
      </c>
      <c r="Q52" s="145">
        <f>'p1'!Z61</f>
        <v>0</v>
      </c>
      <c r="R52" s="145">
        <f>'p1'!X61</f>
        <v>0</v>
      </c>
      <c r="S52" s="145">
        <f>'p1'!Y61+FE52</f>
        <v>0</v>
      </c>
      <c r="T52" s="145">
        <f>'p1'!AB61+FK52+'Transport Pos'!B48</f>
        <v>0</v>
      </c>
      <c r="U52" s="145"/>
      <c r="V52" s="145">
        <f>'p1'!W61+FP52</f>
        <v>0</v>
      </c>
      <c r="W52" s="145">
        <f>'p1'!R61+FZ52</f>
        <v>0</v>
      </c>
      <c r="X52" s="145">
        <f>'p1'!S61+FU52</f>
        <v>0</v>
      </c>
      <c r="Y52" s="145"/>
      <c r="Z52" s="145"/>
      <c r="AA52" s="145"/>
      <c r="AB52" s="145"/>
      <c r="AC52" s="145"/>
      <c r="AD52" s="193"/>
      <c r="AE52" s="332">
        <f t="shared" si="106"/>
        <v>0</v>
      </c>
      <c r="AF52" s="14"/>
      <c r="AG52" s="146"/>
      <c r="AH52" s="191"/>
      <c r="AI52" s="146">
        <f>'p1'!AA61+BQ52+'Spread Opt'!E52+'Transport Pos'!G48</f>
        <v>0</v>
      </c>
      <c r="AJ52" s="14"/>
      <c r="AK52" s="143">
        <v>38108</v>
      </c>
      <c r="AL52" s="198"/>
      <c r="AM52" s="189">
        <f t="shared" si="4"/>
        <v>0</v>
      </c>
      <c r="AN52" s="334"/>
      <c r="AO52" s="189">
        <f t="shared" si="120"/>
        <v>0</v>
      </c>
      <c r="AP52" s="334"/>
      <c r="AQ52" s="508">
        <f t="shared" si="121"/>
        <v>0</v>
      </c>
      <c r="AR52" s="334"/>
      <c r="AS52" s="510">
        <f t="shared" si="7"/>
        <v>14.26</v>
      </c>
      <c r="AT52" s="334"/>
      <c r="AU52" s="189">
        <f t="shared" si="8"/>
        <v>0</v>
      </c>
      <c r="AV52" s="334"/>
      <c r="AW52" s="189">
        <f t="shared" si="168"/>
        <v>14.26</v>
      </c>
      <c r="AX52" s="334"/>
      <c r="AY52"/>
      <c r="AZ52" s="217"/>
      <c r="BA52" s="204">
        <f t="shared" si="10"/>
        <v>0</v>
      </c>
      <c r="BB52" s="202"/>
      <c r="BC52" s="204">
        <f t="shared" si="11"/>
        <v>0</v>
      </c>
      <c r="BD52" s="497"/>
      <c r="BE52" s="515">
        <f t="shared" si="12"/>
        <v>0</v>
      </c>
      <c r="BF52" s="202"/>
      <c r="BG52" s="204">
        <f t="shared" si="13"/>
        <v>0</v>
      </c>
      <c r="BH52" s="218"/>
      <c r="BI52" s="248"/>
      <c r="BJ52" s="308"/>
      <c r="BK52" s="305">
        <f t="shared" si="123"/>
        <v>14.26</v>
      </c>
      <c r="BL52" s="525"/>
      <c r="BM52" s="14"/>
      <c r="BN52" s="14"/>
      <c r="BO52" s="14"/>
      <c r="BP52" s="140">
        <f t="shared" ref="BP52:BP105" si="176">$A52</f>
        <v>38108</v>
      </c>
      <c r="BQ52" s="141">
        <f t="shared" si="15"/>
        <v>0</v>
      </c>
      <c r="BR52" s="141"/>
      <c r="BS52" s="141"/>
      <c r="BT52" s="141"/>
      <c r="BU52" s="141"/>
      <c r="BV52" s="141"/>
      <c r="BW52" s="141"/>
      <c r="BY52" s="209">
        <f>'m1'!BL54</f>
        <v>0.76909084506204972</v>
      </c>
      <c r="BZ52" s="211">
        <f t="shared" si="174"/>
        <v>0</v>
      </c>
      <c r="CA52" s="142"/>
      <c r="CB52" s="142">
        <f t="shared" si="128"/>
        <v>0</v>
      </c>
      <c r="CC52"/>
      <c r="CD52" s="118">
        <f t="shared" ref="CD52:CD116" si="177">$A52</f>
        <v>38108</v>
      </c>
      <c r="CE52" s="142">
        <f t="shared" si="129"/>
        <v>0</v>
      </c>
      <c r="CF52" s="142">
        <f t="shared" si="130"/>
        <v>0</v>
      </c>
      <c r="CG52" s="142">
        <f t="shared" si="131"/>
        <v>0</v>
      </c>
      <c r="CH52" s="142">
        <f t="shared" si="131"/>
        <v>0</v>
      </c>
      <c r="CI52" s="142">
        <f t="shared" si="131"/>
        <v>0</v>
      </c>
      <c r="CJ52" s="142">
        <f t="shared" si="131"/>
        <v>0</v>
      </c>
      <c r="CK52" s="142">
        <f t="shared" si="175"/>
        <v>0</v>
      </c>
      <c r="CL52" s="142">
        <f t="shared" si="175"/>
        <v>0</v>
      </c>
      <c r="CM52" s="142">
        <f t="shared" si="131"/>
        <v>0</v>
      </c>
      <c r="CN52" s="142">
        <f t="shared" si="131"/>
        <v>0</v>
      </c>
      <c r="CO52" s="142">
        <f t="shared" si="131"/>
        <v>0</v>
      </c>
      <c r="CP52" s="142">
        <f t="shared" si="132"/>
        <v>0</v>
      </c>
      <c r="CQ52" s="142">
        <f t="shared" si="133"/>
        <v>0</v>
      </c>
      <c r="CR52" s="142">
        <f t="shared" si="134"/>
        <v>0</v>
      </c>
      <c r="CS52" s="142">
        <f t="shared" si="170"/>
        <v>0</v>
      </c>
      <c r="CT52"/>
      <c r="CU52" s="118">
        <f t="shared" ref="CU52:CU105" si="178">$A52</f>
        <v>38108</v>
      </c>
      <c r="CV52" s="142">
        <f t="shared" si="135"/>
        <v>0</v>
      </c>
      <c r="CW52" s="142">
        <f t="shared" si="135"/>
        <v>0</v>
      </c>
      <c r="CX52" s="142">
        <f t="shared" si="136"/>
        <v>0</v>
      </c>
      <c r="CY52" s="142">
        <f t="shared" si="136"/>
        <v>0</v>
      </c>
      <c r="CZ52" s="142">
        <f t="shared" si="136"/>
        <v>0</v>
      </c>
      <c r="DA52" s="142">
        <f t="shared" si="137"/>
        <v>0</v>
      </c>
      <c r="DB52" s="142">
        <f t="shared" si="137"/>
        <v>0</v>
      </c>
      <c r="DC52" s="142">
        <f t="shared" si="138"/>
        <v>0</v>
      </c>
      <c r="DD52" s="142">
        <f t="shared" si="124"/>
        <v>0</v>
      </c>
      <c r="DF52" s="118">
        <f t="shared" ref="DF52:DF105" si="179">$A52</f>
        <v>38108</v>
      </c>
      <c r="DG52" s="142">
        <f t="shared" si="139"/>
        <v>0</v>
      </c>
      <c r="DH52" s="142">
        <f t="shared" si="140"/>
        <v>0</v>
      </c>
      <c r="DI52" s="142">
        <f t="shared" si="111"/>
        <v>0</v>
      </c>
      <c r="DJ52"/>
      <c r="DK52" s="118">
        <f t="shared" si="36"/>
        <v>38108</v>
      </c>
      <c r="DL52" s="142">
        <f t="shared" si="141"/>
        <v>0</v>
      </c>
      <c r="DM52" s="142">
        <f t="shared" si="142"/>
        <v>0</v>
      </c>
      <c r="DN52" s="142">
        <f t="shared" si="39"/>
        <v>0</v>
      </c>
      <c r="DP52" s="118">
        <f t="shared" ref="DP52:DP105" si="180">$A52</f>
        <v>38108</v>
      </c>
      <c r="DQ52" s="142">
        <f t="shared" si="143"/>
        <v>0</v>
      </c>
      <c r="DR52" s="142">
        <f t="shared" si="143"/>
        <v>0</v>
      </c>
      <c r="DS52" s="142">
        <f t="shared" si="143"/>
        <v>0</v>
      </c>
      <c r="DT52" s="142">
        <f t="shared" si="143"/>
        <v>0</v>
      </c>
      <c r="DU52" s="142">
        <f t="shared" si="143"/>
        <v>0</v>
      </c>
      <c r="DV52" s="142">
        <f t="shared" si="144"/>
        <v>0</v>
      </c>
      <c r="DW52" s="142">
        <f t="shared" si="112"/>
        <v>0</v>
      </c>
      <c r="DX52"/>
      <c r="DY52" s="118">
        <f t="shared" ref="DY52:DY105" si="181">$A52</f>
        <v>38108</v>
      </c>
      <c r="DZ52" s="142">
        <f t="shared" si="145"/>
        <v>0</v>
      </c>
      <c r="EA52" s="142">
        <f t="shared" si="146"/>
        <v>0</v>
      </c>
      <c r="EB52" s="142">
        <f t="shared" si="113"/>
        <v>0</v>
      </c>
      <c r="EC52" s="142"/>
      <c r="ED52" s="118">
        <f t="shared" ref="ED52:ED105" si="182">$A52</f>
        <v>38108</v>
      </c>
      <c r="EE52" s="142">
        <f t="shared" si="147"/>
        <v>0</v>
      </c>
      <c r="EF52" s="142">
        <f t="shared" si="147"/>
        <v>0</v>
      </c>
      <c r="EG52" s="142">
        <f t="shared" si="148"/>
        <v>0</v>
      </c>
      <c r="EH52" s="142">
        <f t="shared" si="171"/>
        <v>0</v>
      </c>
      <c r="EI52" s="142"/>
      <c r="EJ52" s="118">
        <f t="shared" ref="EJ52:EJ105" si="183">$A52</f>
        <v>38108</v>
      </c>
      <c r="EK52" s="142">
        <f t="shared" si="149"/>
        <v>0</v>
      </c>
      <c r="EL52" s="142">
        <f t="shared" si="150"/>
        <v>0</v>
      </c>
      <c r="EM52" s="142">
        <f t="shared" si="150"/>
        <v>0</v>
      </c>
      <c r="EN52" s="142">
        <f t="shared" si="150"/>
        <v>0</v>
      </c>
      <c r="EO52" s="142">
        <f t="shared" si="114"/>
        <v>0</v>
      </c>
      <c r="EP52"/>
      <c r="EQ52" s="118">
        <f t="shared" ref="EQ52:EQ105" si="184">$A52</f>
        <v>38108</v>
      </c>
      <c r="ER52" s="142">
        <f t="shared" si="151"/>
        <v>0</v>
      </c>
      <c r="ES52" s="142">
        <f t="shared" si="152"/>
        <v>0</v>
      </c>
      <c r="ET52" s="142">
        <f t="shared" si="172"/>
        <v>0</v>
      </c>
      <c r="EU52"/>
      <c r="EV52" s="118">
        <f t="shared" ref="EV52:EV105" si="185">$A52</f>
        <v>38108</v>
      </c>
      <c r="EW52" s="142">
        <f t="shared" si="153"/>
        <v>0</v>
      </c>
      <c r="EX52" s="142">
        <f t="shared" si="154"/>
        <v>0</v>
      </c>
      <c r="EY52" s="142">
        <f t="shared" si="173"/>
        <v>0</v>
      </c>
      <c r="EZ52" s="142"/>
      <c r="FA52" s="118">
        <f t="shared" ref="FA52:FA115" si="186">$A52</f>
        <v>38108</v>
      </c>
      <c r="FB52" s="142">
        <f t="shared" si="155"/>
        <v>0</v>
      </c>
      <c r="FC52" s="142">
        <f t="shared" si="155"/>
        <v>0</v>
      </c>
      <c r="FD52" s="142">
        <f t="shared" si="156"/>
        <v>0</v>
      </c>
      <c r="FE52" s="142">
        <f t="shared" si="115"/>
        <v>0</v>
      </c>
      <c r="FF52"/>
      <c r="FG52" s="118">
        <f t="shared" ref="FG52:FG105" si="187">$A52</f>
        <v>38108</v>
      </c>
      <c r="FH52" s="142">
        <f t="shared" si="157"/>
        <v>0</v>
      </c>
      <c r="FI52" s="142">
        <f t="shared" si="157"/>
        <v>0</v>
      </c>
      <c r="FJ52" s="142">
        <f t="shared" si="158"/>
        <v>0</v>
      </c>
      <c r="FK52" s="142">
        <f t="shared" si="116"/>
        <v>0</v>
      </c>
      <c r="FL52"/>
      <c r="FM52" s="118">
        <f t="shared" ref="FM52:FM105" si="188">$A52</f>
        <v>38108</v>
      </c>
      <c r="FN52" s="142">
        <f t="shared" si="159"/>
        <v>0</v>
      </c>
      <c r="FO52" s="142">
        <f t="shared" si="160"/>
        <v>0</v>
      </c>
      <c r="FP52" s="142">
        <f t="shared" si="117"/>
        <v>0</v>
      </c>
      <c r="FR52" s="118">
        <f t="shared" si="76"/>
        <v>38108</v>
      </c>
      <c r="FS52" s="142">
        <f t="shared" si="161"/>
        <v>0</v>
      </c>
      <c r="FT52" s="142">
        <f t="shared" si="161"/>
        <v>0</v>
      </c>
      <c r="FU52" s="142">
        <f t="shared" si="78"/>
        <v>0</v>
      </c>
      <c r="FV52"/>
      <c r="FW52" s="118">
        <f t="shared" ref="FW52:FW105" si="189">$A52</f>
        <v>38108</v>
      </c>
      <c r="FX52" s="142">
        <f t="shared" si="162"/>
        <v>0</v>
      </c>
      <c r="FY52" s="142">
        <f t="shared" si="163"/>
        <v>0</v>
      </c>
      <c r="FZ52" s="142">
        <f t="shared" si="118"/>
        <v>0</v>
      </c>
      <c r="GA52"/>
      <c r="GB52" s="118">
        <f t="shared" ref="GB52:GB105" si="190">$A52</f>
        <v>38108</v>
      </c>
      <c r="GC52" s="142">
        <f t="shared" si="164"/>
        <v>0</v>
      </c>
      <c r="GD52" s="142">
        <f t="shared" si="165"/>
        <v>0</v>
      </c>
      <c r="GE52" s="142">
        <f t="shared" si="119"/>
        <v>0</v>
      </c>
      <c r="GF52"/>
      <c r="GG52" s="118">
        <f t="shared" si="87"/>
        <v>38108</v>
      </c>
      <c r="GH52" s="142">
        <f t="shared" si="166"/>
        <v>0</v>
      </c>
      <c r="GI52" s="142">
        <f t="shared" si="166"/>
        <v>0</v>
      </c>
      <c r="GJ52" s="142">
        <f t="shared" si="89"/>
        <v>0</v>
      </c>
      <c r="GL52" s="118">
        <f t="shared" si="90"/>
        <v>38108</v>
      </c>
      <c r="GM52" s="142">
        <f t="shared" si="167"/>
        <v>0</v>
      </c>
      <c r="GN52" s="142">
        <f t="shared" si="167"/>
        <v>0</v>
      </c>
      <c r="GO52" s="142">
        <f t="shared" si="92"/>
        <v>0</v>
      </c>
      <c r="GQ52" s="585"/>
      <c r="GR52" s="583"/>
      <c r="GS52" s="332"/>
      <c r="GU52"/>
    </row>
    <row r="53" spans="1:203" ht="15" customHeight="1">
      <c r="A53" s="329">
        <v>38139</v>
      </c>
      <c r="B53" s="144">
        <f>'p1'!F62</f>
        <v>0</v>
      </c>
      <c r="C53" s="145">
        <f>+'p1'!C62</f>
        <v>0</v>
      </c>
      <c r="D53" s="193">
        <f>'Transport Pos'!C49</f>
        <v>0</v>
      </c>
      <c r="E53" s="145">
        <f>'p1'!K62+EH53+'Transport Pos'!D49</f>
        <v>0</v>
      </c>
      <c r="F53" s="145">
        <f>'p1'!E62+CS53</f>
        <v>0</v>
      </c>
      <c r="G53" s="145">
        <f>'p1'!H62+'p1'!J62+DD53+'Spread Opt'!D53+'Transport Pos'!E49</f>
        <v>0</v>
      </c>
      <c r="H53" s="145">
        <f>'p1'!D62+DW53</f>
        <v>0</v>
      </c>
      <c r="I53" s="145">
        <f>'p1'!I62+'p1'!AG62+DI53+'Spread Opt'!C53</f>
        <v>2.25</v>
      </c>
      <c r="J53" s="145">
        <f>'p1'!M62+DL53</f>
        <v>11.46</v>
      </c>
      <c r="K53" s="145">
        <f>'p1'!L62+'p1'!G62+EB53</f>
        <v>0</v>
      </c>
      <c r="L53" s="146">
        <f t="shared" si="105"/>
        <v>13.71</v>
      </c>
      <c r="M53" s="14"/>
      <c r="N53" s="144">
        <f>'p1'!O62+ET53</f>
        <v>0</v>
      </c>
      <c r="O53" s="145">
        <f>'p1'!N62+EO53</f>
        <v>0</v>
      </c>
      <c r="P53" s="145">
        <f>'p1'!P62+EY53</f>
        <v>0</v>
      </c>
      <c r="Q53" s="145">
        <f>'p1'!Z62</f>
        <v>0</v>
      </c>
      <c r="R53" s="145">
        <f>'p1'!X62</f>
        <v>0</v>
      </c>
      <c r="S53" s="145">
        <f>'p1'!Y62+FE53</f>
        <v>0</v>
      </c>
      <c r="T53" s="145">
        <f>'p1'!AB62+FK53+'Transport Pos'!B49</f>
        <v>0</v>
      </c>
      <c r="U53" s="145"/>
      <c r="V53" s="145">
        <f>'p1'!W62+FP53</f>
        <v>0</v>
      </c>
      <c r="W53" s="145">
        <f>'p1'!R62+FZ53</f>
        <v>0</v>
      </c>
      <c r="X53" s="145">
        <f>'p1'!S62+FU53</f>
        <v>0</v>
      </c>
      <c r="Y53" s="145"/>
      <c r="Z53" s="145"/>
      <c r="AA53" s="145"/>
      <c r="AB53" s="145"/>
      <c r="AC53" s="145"/>
      <c r="AD53" s="193"/>
      <c r="AE53" s="332">
        <f t="shared" si="106"/>
        <v>0</v>
      </c>
      <c r="AF53" s="14"/>
      <c r="AG53" s="146"/>
      <c r="AH53" s="191"/>
      <c r="AI53" s="146">
        <f>'p1'!AA62+BQ53+'Spread Opt'!E53+'Transport Pos'!G49</f>
        <v>0</v>
      </c>
      <c r="AJ53" s="14"/>
      <c r="AK53" s="143">
        <v>38139</v>
      </c>
      <c r="AL53" s="198"/>
      <c r="AM53" s="189">
        <f t="shared" si="4"/>
        <v>0</v>
      </c>
      <c r="AN53" s="334"/>
      <c r="AO53" s="189">
        <f t="shared" si="120"/>
        <v>0</v>
      </c>
      <c r="AP53" s="334"/>
      <c r="AQ53" s="508">
        <f t="shared" si="121"/>
        <v>0</v>
      </c>
      <c r="AR53" s="334"/>
      <c r="AS53" s="510">
        <f t="shared" si="7"/>
        <v>13.71</v>
      </c>
      <c r="AT53" s="334"/>
      <c r="AU53" s="189">
        <f t="shared" si="8"/>
        <v>0</v>
      </c>
      <c r="AV53" s="334"/>
      <c r="AW53" s="189">
        <f t="shared" si="168"/>
        <v>13.71</v>
      </c>
      <c r="AX53" s="334"/>
      <c r="AY53"/>
      <c r="AZ53" s="217"/>
      <c r="BA53" s="204">
        <f t="shared" si="10"/>
        <v>0</v>
      </c>
      <c r="BB53" s="202"/>
      <c r="BC53" s="204">
        <f t="shared" si="11"/>
        <v>0</v>
      </c>
      <c r="BD53" s="497"/>
      <c r="BE53" s="515">
        <f t="shared" si="12"/>
        <v>0</v>
      </c>
      <c r="BF53" s="202"/>
      <c r="BG53" s="204">
        <f t="shared" si="13"/>
        <v>0</v>
      </c>
      <c r="BH53" s="218"/>
      <c r="BI53" s="248"/>
      <c r="BJ53" s="308"/>
      <c r="BK53" s="305">
        <f t="shared" si="123"/>
        <v>13.71</v>
      </c>
      <c r="BL53" s="525"/>
      <c r="BM53" s="14"/>
      <c r="BN53" s="14"/>
      <c r="BO53" s="14"/>
      <c r="BP53" s="140">
        <f t="shared" si="176"/>
        <v>38139</v>
      </c>
      <c r="BQ53" s="141">
        <f t="shared" si="15"/>
        <v>0</v>
      </c>
      <c r="BR53" s="141"/>
      <c r="BS53" s="141"/>
      <c r="BT53" s="141"/>
      <c r="BU53" s="141"/>
      <c r="BV53" s="141"/>
      <c r="BW53" s="141"/>
      <c r="BY53" s="209">
        <f>'m1'!BL55</f>
        <v>0.76454500749232079</v>
      </c>
      <c r="BZ53" s="211">
        <f t="shared" si="174"/>
        <v>0</v>
      </c>
      <c r="CA53" s="142"/>
      <c r="CB53" s="142">
        <f t="shared" si="128"/>
        <v>0</v>
      </c>
      <c r="CC53"/>
      <c r="CD53" s="118">
        <f t="shared" si="177"/>
        <v>38139</v>
      </c>
      <c r="CE53" s="142">
        <f t="shared" si="129"/>
        <v>0</v>
      </c>
      <c r="CF53" s="142">
        <f t="shared" si="130"/>
        <v>0</v>
      </c>
      <c r="CG53" s="142">
        <f t="shared" si="131"/>
        <v>0</v>
      </c>
      <c r="CH53" s="142">
        <f t="shared" si="131"/>
        <v>0</v>
      </c>
      <c r="CI53" s="142">
        <f t="shared" si="131"/>
        <v>0</v>
      </c>
      <c r="CJ53" s="142">
        <f t="shared" si="131"/>
        <v>0</v>
      </c>
      <c r="CK53" s="142">
        <f t="shared" si="175"/>
        <v>0</v>
      </c>
      <c r="CL53" s="142">
        <f t="shared" si="175"/>
        <v>0</v>
      </c>
      <c r="CM53" s="142">
        <f t="shared" si="131"/>
        <v>0</v>
      </c>
      <c r="CN53" s="142">
        <f t="shared" si="131"/>
        <v>0</v>
      </c>
      <c r="CO53" s="142">
        <f t="shared" si="131"/>
        <v>0</v>
      </c>
      <c r="CP53" s="142">
        <f t="shared" si="132"/>
        <v>0</v>
      </c>
      <c r="CQ53" s="142">
        <f t="shared" si="133"/>
        <v>0</v>
      </c>
      <c r="CR53" s="142">
        <f t="shared" si="134"/>
        <v>0</v>
      </c>
      <c r="CS53" s="142">
        <f t="shared" si="170"/>
        <v>0</v>
      </c>
      <c r="CT53"/>
      <c r="CU53" s="118">
        <f t="shared" si="178"/>
        <v>38139</v>
      </c>
      <c r="CV53" s="142">
        <f t="shared" si="135"/>
        <v>0</v>
      </c>
      <c r="CW53" s="142">
        <f t="shared" si="135"/>
        <v>0</v>
      </c>
      <c r="CX53" s="142">
        <f t="shared" si="136"/>
        <v>0</v>
      </c>
      <c r="CY53" s="142">
        <f t="shared" si="136"/>
        <v>0</v>
      </c>
      <c r="CZ53" s="142">
        <f t="shared" si="136"/>
        <v>0</v>
      </c>
      <c r="DA53" s="142">
        <f t="shared" si="137"/>
        <v>0</v>
      </c>
      <c r="DB53" s="142">
        <f t="shared" si="137"/>
        <v>0</v>
      </c>
      <c r="DC53" s="142">
        <f t="shared" si="138"/>
        <v>0</v>
      </c>
      <c r="DD53" s="142">
        <f t="shared" si="124"/>
        <v>0</v>
      </c>
      <c r="DF53" s="118">
        <f t="shared" si="179"/>
        <v>38139</v>
      </c>
      <c r="DG53" s="142">
        <f t="shared" si="139"/>
        <v>0</v>
      </c>
      <c r="DH53" s="142">
        <f t="shared" si="140"/>
        <v>0</v>
      </c>
      <c r="DI53" s="142">
        <f t="shared" si="111"/>
        <v>0</v>
      </c>
      <c r="DJ53"/>
      <c r="DK53" s="118">
        <f t="shared" si="36"/>
        <v>38139</v>
      </c>
      <c r="DL53" s="142">
        <f t="shared" si="141"/>
        <v>0</v>
      </c>
      <c r="DM53" s="142">
        <f t="shared" si="142"/>
        <v>0</v>
      </c>
      <c r="DN53" s="142">
        <f t="shared" si="39"/>
        <v>0</v>
      </c>
      <c r="DP53" s="118">
        <f t="shared" si="180"/>
        <v>38139</v>
      </c>
      <c r="DQ53" s="142">
        <f t="shared" si="143"/>
        <v>0</v>
      </c>
      <c r="DR53" s="142">
        <f t="shared" si="143"/>
        <v>0</v>
      </c>
      <c r="DS53" s="142">
        <f t="shared" si="143"/>
        <v>0</v>
      </c>
      <c r="DT53" s="142">
        <f t="shared" si="143"/>
        <v>0</v>
      </c>
      <c r="DU53" s="142">
        <f t="shared" si="143"/>
        <v>0</v>
      </c>
      <c r="DV53" s="142">
        <f t="shared" si="144"/>
        <v>0</v>
      </c>
      <c r="DW53" s="142">
        <f t="shared" si="112"/>
        <v>0</v>
      </c>
      <c r="DX53"/>
      <c r="DY53" s="118">
        <f t="shared" si="181"/>
        <v>38139</v>
      </c>
      <c r="DZ53" s="142">
        <f t="shared" si="145"/>
        <v>0</v>
      </c>
      <c r="EA53" s="142">
        <f t="shared" si="146"/>
        <v>0</v>
      </c>
      <c r="EB53" s="142">
        <f t="shared" si="113"/>
        <v>0</v>
      </c>
      <c r="EC53" s="142"/>
      <c r="ED53" s="118">
        <f t="shared" si="182"/>
        <v>38139</v>
      </c>
      <c r="EE53" s="142">
        <f t="shared" si="147"/>
        <v>0</v>
      </c>
      <c r="EF53" s="142">
        <f t="shared" si="147"/>
        <v>0</v>
      </c>
      <c r="EG53" s="142">
        <f t="shared" si="148"/>
        <v>0</v>
      </c>
      <c r="EH53" s="142">
        <f t="shared" si="171"/>
        <v>0</v>
      </c>
      <c r="EI53" s="142"/>
      <c r="EJ53" s="118">
        <f t="shared" si="183"/>
        <v>38139</v>
      </c>
      <c r="EK53" s="142">
        <f t="shared" si="149"/>
        <v>0</v>
      </c>
      <c r="EL53" s="142">
        <f t="shared" si="150"/>
        <v>0</v>
      </c>
      <c r="EM53" s="142">
        <f t="shared" si="150"/>
        <v>0</v>
      </c>
      <c r="EN53" s="142">
        <f t="shared" si="150"/>
        <v>0</v>
      </c>
      <c r="EO53" s="142">
        <f t="shared" si="114"/>
        <v>0</v>
      </c>
      <c r="EP53"/>
      <c r="EQ53" s="118">
        <f t="shared" si="184"/>
        <v>38139</v>
      </c>
      <c r="ER53" s="142">
        <f t="shared" si="151"/>
        <v>0</v>
      </c>
      <c r="ES53" s="142">
        <f t="shared" si="152"/>
        <v>0</v>
      </c>
      <c r="ET53" s="142">
        <f>SUM(ER53:ES53)</f>
        <v>0</v>
      </c>
      <c r="EU53"/>
      <c r="EV53" s="118">
        <f t="shared" si="185"/>
        <v>38139</v>
      </c>
      <c r="EW53" s="142">
        <f t="shared" si="153"/>
        <v>0</v>
      </c>
      <c r="EX53" s="142">
        <f t="shared" si="154"/>
        <v>0</v>
      </c>
      <c r="EY53" s="142">
        <f>SUM(EW53:EX53)</f>
        <v>0</v>
      </c>
      <c r="EZ53" s="142"/>
      <c r="FA53" s="118">
        <f t="shared" si="186"/>
        <v>38139</v>
      </c>
      <c r="FB53" s="142">
        <f t="shared" si="155"/>
        <v>0</v>
      </c>
      <c r="FC53" s="142">
        <f t="shared" si="155"/>
        <v>0</v>
      </c>
      <c r="FD53" s="142">
        <f t="shared" si="156"/>
        <v>0</v>
      </c>
      <c r="FE53" s="142">
        <f t="shared" si="115"/>
        <v>0</v>
      </c>
      <c r="FF53"/>
      <c r="FG53" s="118">
        <f t="shared" si="187"/>
        <v>38139</v>
      </c>
      <c r="FH53" s="142">
        <f t="shared" si="157"/>
        <v>0</v>
      </c>
      <c r="FI53" s="142">
        <f t="shared" si="157"/>
        <v>0</v>
      </c>
      <c r="FJ53" s="142">
        <f t="shared" si="158"/>
        <v>0</v>
      </c>
      <c r="FK53" s="142">
        <f t="shared" si="116"/>
        <v>0</v>
      </c>
      <c r="FL53"/>
      <c r="FM53" s="118">
        <f t="shared" si="188"/>
        <v>38139</v>
      </c>
      <c r="FN53" s="142">
        <f t="shared" si="159"/>
        <v>0</v>
      </c>
      <c r="FO53" s="142">
        <f t="shared" si="160"/>
        <v>0</v>
      </c>
      <c r="FP53" s="142">
        <f t="shared" si="117"/>
        <v>0</v>
      </c>
      <c r="FR53" s="118">
        <f t="shared" si="76"/>
        <v>38139</v>
      </c>
      <c r="FS53" s="142">
        <f t="shared" si="161"/>
        <v>0</v>
      </c>
      <c r="FT53" s="142">
        <f t="shared" si="161"/>
        <v>0</v>
      </c>
      <c r="FU53" s="142">
        <f t="shared" si="78"/>
        <v>0</v>
      </c>
      <c r="FV53"/>
      <c r="FW53" s="118">
        <f t="shared" si="189"/>
        <v>38139</v>
      </c>
      <c r="FX53" s="142">
        <f t="shared" si="162"/>
        <v>0</v>
      </c>
      <c r="FY53" s="142">
        <f t="shared" si="163"/>
        <v>0</v>
      </c>
      <c r="FZ53" s="142">
        <f t="shared" si="118"/>
        <v>0</v>
      </c>
      <c r="GA53"/>
      <c r="GB53" s="118">
        <f t="shared" si="190"/>
        <v>38139</v>
      </c>
      <c r="GC53" s="142">
        <f t="shared" si="164"/>
        <v>0</v>
      </c>
      <c r="GD53" s="142">
        <f t="shared" si="165"/>
        <v>0</v>
      </c>
      <c r="GE53" s="142">
        <f t="shared" si="119"/>
        <v>0</v>
      </c>
      <c r="GF53"/>
      <c r="GG53" s="118">
        <f t="shared" si="87"/>
        <v>38139</v>
      </c>
      <c r="GH53" s="142">
        <f t="shared" si="166"/>
        <v>0</v>
      </c>
      <c r="GI53" s="142">
        <f t="shared" si="166"/>
        <v>0</v>
      </c>
      <c r="GJ53" s="142">
        <f t="shared" si="89"/>
        <v>0</v>
      </c>
      <c r="GL53" s="118">
        <f t="shared" si="90"/>
        <v>38139</v>
      </c>
      <c r="GM53" s="142">
        <f t="shared" si="167"/>
        <v>0</v>
      </c>
      <c r="GN53" s="142">
        <f t="shared" si="167"/>
        <v>0</v>
      </c>
      <c r="GO53" s="142">
        <f t="shared" si="92"/>
        <v>0</v>
      </c>
      <c r="GQ53" s="585"/>
      <c r="GR53" s="583"/>
      <c r="GS53" s="332"/>
      <c r="GU53"/>
    </row>
    <row r="54" spans="1:203" ht="15" customHeight="1">
      <c r="A54" s="329">
        <v>38169</v>
      </c>
      <c r="B54" s="144">
        <f>'p1'!F63</f>
        <v>0</v>
      </c>
      <c r="C54" s="145">
        <f>+'p1'!C63</f>
        <v>0</v>
      </c>
      <c r="D54" s="193">
        <f>'Transport Pos'!C50</f>
        <v>0</v>
      </c>
      <c r="E54" s="145">
        <f>'p1'!K63+EH54+'Transport Pos'!D50</f>
        <v>0</v>
      </c>
      <c r="F54" s="145">
        <f>'p1'!E63+CS54</f>
        <v>0</v>
      </c>
      <c r="G54" s="145">
        <f>'p1'!H63+'p1'!J63+DD54+'Spread Opt'!D54+'Transport Pos'!E50</f>
        <v>0</v>
      </c>
      <c r="H54" s="145">
        <f>'p1'!D63+DW54</f>
        <v>0</v>
      </c>
      <c r="I54" s="145">
        <f>'p1'!I63+'p1'!AG63+DI54+'Spread Opt'!C54</f>
        <v>2.31</v>
      </c>
      <c r="J54" s="145">
        <f>'p1'!M63+DL54</f>
        <v>11.78</v>
      </c>
      <c r="K54" s="145">
        <f>'p1'!L63+'p1'!G63+EB54</f>
        <v>0</v>
      </c>
      <c r="L54" s="146">
        <f t="shared" si="105"/>
        <v>14.09</v>
      </c>
      <c r="M54" s="14"/>
      <c r="N54" s="144">
        <f>'p1'!O63+ET54</f>
        <v>0</v>
      </c>
      <c r="O54" s="145">
        <f>'p1'!N63+EO54</f>
        <v>0</v>
      </c>
      <c r="P54" s="145">
        <f>'p1'!P63+EY54</f>
        <v>0</v>
      </c>
      <c r="Q54" s="145">
        <f>'p1'!Z63</f>
        <v>0</v>
      </c>
      <c r="R54" s="145">
        <f>'p1'!X63</f>
        <v>0</v>
      </c>
      <c r="S54" s="145">
        <f>'p1'!Y63+FE54</f>
        <v>0</v>
      </c>
      <c r="T54" s="145">
        <f>'p1'!AB63+FK54+'Transport Pos'!B50</f>
        <v>0</v>
      </c>
      <c r="U54" s="145"/>
      <c r="V54" s="145">
        <f>'p1'!W63+FP54</f>
        <v>0</v>
      </c>
      <c r="W54" s="145">
        <f>'p1'!R63+FZ54</f>
        <v>0</v>
      </c>
      <c r="X54" s="145">
        <f>'p1'!S63+FU54</f>
        <v>0</v>
      </c>
      <c r="Y54" s="145"/>
      <c r="Z54" s="145"/>
      <c r="AA54" s="145"/>
      <c r="AB54" s="145"/>
      <c r="AC54" s="145"/>
      <c r="AD54" s="193"/>
      <c r="AE54" s="332">
        <f t="shared" ref="AE54:AE81" si="191">SUM(N54:AD54)</f>
        <v>0</v>
      </c>
      <c r="AF54" s="14"/>
      <c r="AG54" s="146"/>
      <c r="AH54" s="191"/>
      <c r="AI54" s="146">
        <f>'p1'!AA63+BQ54+'Spread Opt'!E54+'Transport Pos'!G50</f>
        <v>0</v>
      </c>
      <c r="AJ54" s="14"/>
      <c r="AK54" s="143">
        <v>38169</v>
      </c>
      <c r="AL54" s="198"/>
      <c r="AM54" s="189">
        <f t="shared" si="4"/>
        <v>0</v>
      </c>
      <c r="AN54" s="513">
        <f>SUM(AM51:AM57)</f>
        <v>0</v>
      </c>
      <c r="AO54" s="189">
        <f t="shared" si="120"/>
        <v>0</v>
      </c>
      <c r="AP54" s="513">
        <f>SUM(AO51:AO57)</f>
        <v>0</v>
      </c>
      <c r="AQ54" s="508">
        <f t="shared" si="121"/>
        <v>0</v>
      </c>
      <c r="AR54" s="513">
        <f>SUM(AQ51:AQ57)</f>
        <v>0</v>
      </c>
      <c r="AS54" s="510">
        <f t="shared" si="7"/>
        <v>14.09</v>
      </c>
      <c r="AT54" s="513">
        <f>SUM(AS51:AS57)</f>
        <v>97.26</v>
      </c>
      <c r="AU54" s="189">
        <f t="shared" si="8"/>
        <v>0</v>
      </c>
      <c r="AV54" s="513">
        <f>SUM(AU51:AU57)</f>
        <v>0</v>
      </c>
      <c r="AW54" s="189">
        <f t="shared" si="168"/>
        <v>14.09</v>
      </c>
      <c r="AX54" s="513">
        <f>SUM(AW51:AW57)</f>
        <v>97.26</v>
      </c>
      <c r="AY54"/>
      <c r="AZ54" s="217"/>
      <c r="BA54" s="204">
        <f t="shared" si="10"/>
        <v>0</v>
      </c>
      <c r="BB54" s="202"/>
      <c r="BC54" s="204">
        <f t="shared" si="11"/>
        <v>0</v>
      </c>
      <c r="BD54" s="517"/>
      <c r="BE54" s="515">
        <f t="shared" si="12"/>
        <v>0</v>
      </c>
      <c r="BF54" s="205"/>
      <c r="BG54" s="204">
        <f t="shared" si="13"/>
        <v>0</v>
      </c>
      <c r="BH54" s="219"/>
      <c r="BI54" s="248"/>
      <c r="BJ54" s="308"/>
      <c r="BK54" s="305">
        <f t="shared" si="123"/>
        <v>14.09</v>
      </c>
      <c r="BL54" s="527">
        <f>SUM(BK51:BK57)</f>
        <v>97.26</v>
      </c>
      <c r="BM54" s="14"/>
      <c r="BN54" s="14"/>
      <c r="BO54" s="14"/>
      <c r="BP54" s="140">
        <f t="shared" si="176"/>
        <v>38169</v>
      </c>
      <c r="BQ54" s="141">
        <f t="shared" si="15"/>
        <v>0</v>
      </c>
      <c r="BR54" s="141"/>
      <c r="BS54" s="141"/>
      <c r="BT54" s="141"/>
      <c r="BU54" s="141"/>
      <c r="BV54" s="141"/>
      <c r="BW54" s="141"/>
      <c r="BY54" s="209">
        <f>'m1'!BL56</f>
        <v>0.7601491408186698</v>
      </c>
      <c r="BZ54" s="211">
        <f t="shared" si="174"/>
        <v>0</v>
      </c>
      <c r="CA54" s="142"/>
      <c r="CB54" s="142">
        <f t="shared" si="128"/>
        <v>0</v>
      </c>
      <c r="CC54"/>
      <c r="CD54" s="118">
        <f t="shared" si="177"/>
        <v>38169</v>
      </c>
      <c r="CE54" s="142">
        <f t="shared" si="129"/>
        <v>0</v>
      </c>
      <c r="CF54" s="142">
        <f t="shared" si="130"/>
        <v>0</v>
      </c>
      <c r="CG54" s="142">
        <f t="shared" si="131"/>
        <v>0</v>
      </c>
      <c r="CH54" s="142">
        <f t="shared" si="131"/>
        <v>0</v>
      </c>
      <c r="CI54" s="142">
        <f t="shared" si="131"/>
        <v>0</v>
      </c>
      <c r="CJ54" s="142">
        <f t="shared" si="131"/>
        <v>0</v>
      </c>
      <c r="CK54" s="142">
        <f t="shared" si="175"/>
        <v>0</v>
      </c>
      <c r="CL54" s="142">
        <f t="shared" si="175"/>
        <v>0</v>
      </c>
      <c r="CM54" s="142">
        <f t="shared" si="131"/>
        <v>0</v>
      </c>
      <c r="CN54" s="142">
        <f t="shared" si="131"/>
        <v>0</v>
      </c>
      <c r="CO54" s="142">
        <f t="shared" si="131"/>
        <v>0</v>
      </c>
      <c r="CP54" s="142">
        <f t="shared" si="132"/>
        <v>0</v>
      </c>
      <c r="CQ54" s="142">
        <f t="shared" si="133"/>
        <v>0</v>
      </c>
      <c r="CR54" s="142">
        <f t="shared" si="134"/>
        <v>0</v>
      </c>
      <c r="CS54" s="142">
        <f t="shared" si="170"/>
        <v>0</v>
      </c>
      <c r="CT54"/>
      <c r="CU54" s="118">
        <f t="shared" si="178"/>
        <v>38169</v>
      </c>
      <c r="CV54" s="142">
        <f t="shared" si="135"/>
        <v>0</v>
      </c>
      <c r="CW54" s="142">
        <f t="shared" si="135"/>
        <v>0</v>
      </c>
      <c r="CX54" s="142">
        <f t="shared" si="136"/>
        <v>0</v>
      </c>
      <c r="CY54" s="142">
        <f t="shared" si="136"/>
        <v>0</v>
      </c>
      <c r="CZ54" s="142">
        <f t="shared" si="136"/>
        <v>0</v>
      </c>
      <c r="DA54" s="142">
        <f t="shared" si="137"/>
        <v>0</v>
      </c>
      <c r="DB54" s="142">
        <f t="shared" si="137"/>
        <v>0</v>
      </c>
      <c r="DC54" s="142">
        <f t="shared" si="138"/>
        <v>0</v>
      </c>
      <c r="DD54" s="142">
        <f t="shared" si="124"/>
        <v>0</v>
      </c>
      <c r="DF54" s="118">
        <f t="shared" si="179"/>
        <v>38169</v>
      </c>
      <c r="DG54" s="142">
        <f t="shared" si="139"/>
        <v>0</v>
      </c>
      <c r="DH54" s="142">
        <f t="shared" si="140"/>
        <v>0</v>
      </c>
      <c r="DI54" s="142">
        <f t="shared" si="111"/>
        <v>0</v>
      </c>
      <c r="DJ54"/>
      <c r="DK54" s="118">
        <f t="shared" si="36"/>
        <v>38169</v>
      </c>
      <c r="DL54" s="142">
        <f t="shared" si="141"/>
        <v>0</v>
      </c>
      <c r="DM54" s="142">
        <f t="shared" si="142"/>
        <v>0</v>
      </c>
      <c r="DN54" s="142">
        <f t="shared" si="39"/>
        <v>0</v>
      </c>
      <c r="DP54" s="118">
        <f t="shared" si="180"/>
        <v>38169</v>
      </c>
      <c r="DQ54" s="142">
        <f t="shared" si="143"/>
        <v>0</v>
      </c>
      <c r="DR54" s="142">
        <f t="shared" si="143"/>
        <v>0</v>
      </c>
      <c r="DS54" s="142">
        <f t="shared" si="143"/>
        <v>0</v>
      </c>
      <c r="DT54" s="142">
        <f t="shared" si="143"/>
        <v>0</v>
      </c>
      <c r="DU54" s="142">
        <f t="shared" si="143"/>
        <v>0</v>
      </c>
      <c r="DV54" s="142">
        <f t="shared" si="144"/>
        <v>0</v>
      </c>
      <c r="DW54" s="142">
        <f t="shared" si="112"/>
        <v>0</v>
      </c>
      <c r="DX54"/>
      <c r="DY54" s="118">
        <f t="shared" si="181"/>
        <v>38169</v>
      </c>
      <c r="DZ54" s="142">
        <f t="shared" si="145"/>
        <v>0</v>
      </c>
      <c r="EA54" s="142">
        <f t="shared" si="146"/>
        <v>0</v>
      </c>
      <c r="EB54" s="142">
        <f t="shared" si="113"/>
        <v>0</v>
      </c>
      <c r="EC54" s="142"/>
      <c r="ED54" s="118">
        <f t="shared" si="182"/>
        <v>38169</v>
      </c>
      <c r="EE54" s="142">
        <f t="shared" si="147"/>
        <v>0</v>
      </c>
      <c r="EF54" s="142">
        <f t="shared" si="147"/>
        <v>0</v>
      </c>
      <c r="EG54" s="142">
        <f t="shared" si="148"/>
        <v>0</v>
      </c>
      <c r="EH54" s="142">
        <f>SUM(EE54:EG54)</f>
        <v>0</v>
      </c>
      <c r="EI54" s="142"/>
      <c r="EJ54" s="118">
        <f t="shared" si="183"/>
        <v>38169</v>
      </c>
      <c r="EK54" s="142">
        <f t="shared" si="149"/>
        <v>0</v>
      </c>
      <c r="EL54" s="142">
        <f t="shared" si="150"/>
        <v>0</v>
      </c>
      <c r="EM54" s="142">
        <f t="shared" si="150"/>
        <v>0</v>
      </c>
      <c r="EN54" s="142">
        <f t="shared" si="150"/>
        <v>0</v>
      </c>
      <c r="EO54" s="142">
        <f t="shared" si="114"/>
        <v>0</v>
      </c>
      <c r="EP54"/>
      <c r="EQ54" s="118">
        <f t="shared" si="184"/>
        <v>38169</v>
      </c>
      <c r="ER54" s="142">
        <f t="shared" si="151"/>
        <v>0</v>
      </c>
      <c r="ES54" s="142">
        <f t="shared" si="152"/>
        <v>0</v>
      </c>
      <c r="ET54" s="142">
        <f>SUM(ER54:ES54)</f>
        <v>0</v>
      </c>
      <c r="EU54"/>
      <c r="EV54" s="118">
        <f t="shared" si="185"/>
        <v>38169</v>
      </c>
      <c r="EW54" s="142">
        <f t="shared" si="153"/>
        <v>0</v>
      </c>
      <c r="EX54" s="142">
        <f t="shared" si="154"/>
        <v>0</v>
      </c>
      <c r="EY54" s="142">
        <f>SUM(EW54:EX54)</f>
        <v>0</v>
      </c>
      <c r="EZ54" s="142"/>
      <c r="FA54" s="118">
        <f t="shared" si="186"/>
        <v>38169</v>
      </c>
      <c r="FB54" s="142">
        <f t="shared" si="155"/>
        <v>0</v>
      </c>
      <c r="FC54" s="142">
        <f t="shared" si="155"/>
        <v>0</v>
      </c>
      <c r="FD54" s="142">
        <f t="shared" si="156"/>
        <v>0</v>
      </c>
      <c r="FE54" s="142">
        <f t="shared" si="115"/>
        <v>0</v>
      </c>
      <c r="FF54"/>
      <c r="FG54" s="118">
        <f t="shared" si="187"/>
        <v>38169</v>
      </c>
      <c r="FH54" s="142">
        <f t="shared" si="157"/>
        <v>0</v>
      </c>
      <c r="FI54" s="142">
        <f t="shared" si="157"/>
        <v>0</v>
      </c>
      <c r="FJ54" s="142">
        <f t="shared" si="158"/>
        <v>0</v>
      </c>
      <c r="FK54" s="142">
        <f t="shared" si="116"/>
        <v>0</v>
      </c>
      <c r="FL54"/>
      <c r="FM54" s="118">
        <f t="shared" si="188"/>
        <v>38169</v>
      </c>
      <c r="FN54" s="142">
        <f t="shared" si="159"/>
        <v>0</v>
      </c>
      <c r="FO54" s="142">
        <f t="shared" si="160"/>
        <v>0</v>
      </c>
      <c r="FP54" s="142">
        <f t="shared" si="117"/>
        <v>0</v>
      </c>
      <c r="FR54" s="118">
        <f t="shared" si="76"/>
        <v>38169</v>
      </c>
      <c r="FS54" s="142">
        <f t="shared" si="161"/>
        <v>0</v>
      </c>
      <c r="FT54" s="142">
        <f t="shared" si="161"/>
        <v>0</v>
      </c>
      <c r="FU54" s="142">
        <f t="shared" si="78"/>
        <v>0</v>
      </c>
      <c r="FV54"/>
      <c r="FW54" s="118">
        <f t="shared" si="189"/>
        <v>38169</v>
      </c>
      <c r="FX54" s="142">
        <f t="shared" si="162"/>
        <v>0</v>
      </c>
      <c r="FY54" s="142">
        <f t="shared" si="163"/>
        <v>0</v>
      </c>
      <c r="FZ54" s="142">
        <f t="shared" si="118"/>
        <v>0</v>
      </c>
      <c r="GA54"/>
      <c r="GB54" s="118">
        <f t="shared" si="190"/>
        <v>38169</v>
      </c>
      <c r="GC54" s="142">
        <f t="shared" si="164"/>
        <v>0</v>
      </c>
      <c r="GD54" s="142">
        <f t="shared" si="165"/>
        <v>0</v>
      </c>
      <c r="GE54" s="142">
        <f t="shared" si="119"/>
        <v>0</v>
      </c>
      <c r="GF54"/>
      <c r="GG54" s="118">
        <f t="shared" si="87"/>
        <v>38169</v>
      </c>
      <c r="GH54" s="142">
        <f t="shared" si="166"/>
        <v>0</v>
      </c>
      <c r="GI54" s="142">
        <f t="shared" si="166"/>
        <v>0</v>
      </c>
      <c r="GJ54" s="142">
        <f t="shared" si="89"/>
        <v>0</v>
      </c>
      <c r="GL54" s="118">
        <f t="shared" si="90"/>
        <v>38169</v>
      </c>
      <c r="GM54" s="142">
        <f t="shared" si="167"/>
        <v>0</v>
      </c>
      <c r="GN54" s="142">
        <f t="shared" si="167"/>
        <v>0</v>
      </c>
      <c r="GO54" s="142">
        <f t="shared" si="92"/>
        <v>0</v>
      </c>
      <c r="GQ54" s="585"/>
      <c r="GR54" s="583"/>
      <c r="GS54" s="332"/>
      <c r="GU54"/>
    </row>
    <row r="55" spans="1:203" ht="15" customHeight="1">
      <c r="A55" s="329">
        <v>38200</v>
      </c>
      <c r="B55" s="144">
        <f>'p1'!F64</f>
        <v>0</v>
      </c>
      <c r="C55" s="145">
        <f>+'p1'!C64</f>
        <v>0</v>
      </c>
      <c r="D55" s="193">
        <f>'Transport Pos'!C51</f>
        <v>0</v>
      </c>
      <c r="E55" s="145">
        <f>'p1'!K64+EH55+'Transport Pos'!D51</f>
        <v>0</v>
      </c>
      <c r="F55" s="145">
        <f>'p1'!E64+CS55</f>
        <v>0</v>
      </c>
      <c r="G55" s="145">
        <f>'p1'!H64+'p1'!J64+DD55+'Spread Opt'!D55+'Transport Pos'!E51</f>
        <v>0</v>
      </c>
      <c r="H55" s="145">
        <f>'p1'!D64+DW55</f>
        <v>0</v>
      </c>
      <c r="I55" s="145">
        <f>'p1'!I64+'p1'!AG64+DI55+'Spread Opt'!C55</f>
        <v>2.2999999999999998</v>
      </c>
      <c r="J55" s="145">
        <f>'p1'!M64+DL55</f>
        <v>11.71</v>
      </c>
      <c r="K55" s="145">
        <f>'p1'!L64+'p1'!G64+EB55</f>
        <v>0</v>
      </c>
      <c r="L55" s="146">
        <f t="shared" si="105"/>
        <v>14.010000000000002</v>
      </c>
      <c r="M55" s="14"/>
      <c r="N55" s="144">
        <f>'p1'!O64+ET55</f>
        <v>0</v>
      </c>
      <c r="O55" s="145">
        <f>'p1'!N64+EO55</f>
        <v>0</v>
      </c>
      <c r="P55" s="145">
        <f>'p1'!P64+EY55</f>
        <v>0</v>
      </c>
      <c r="Q55" s="145">
        <f>'p1'!Z64</f>
        <v>0</v>
      </c>
      <c r="R55" s="145">
        <f>'p1'!X64</f>
        <v>0</v>
      </c>
      <c r="S55" s="145">
        <f>'p1'!Y64+FE55</f>
        <v>0</v>
      </c>
      <c r="T55" s="145">
        <f>'p1'!AB64+FK55+'Transport Pos'!B51</f>
        <v>0</v>
      </c>
      <c r="U55" s="145"/>
      <c r="V55" s="145">
        <f>'p1'!W64+FP55</f>
        <v>0</v>
      </c>
      <c r="W55" s="145">
        <f>'p1'!R64+FZ55</f>
        <v>0</v>
      </c>
      <c r="X55" s="145">
        <f>'p1'!S64+FU55</f>
        <v>0</v>
      </c>
      <c r="Y55" s="145"/>
      <c r="Z55" s="145"/>
      <c r="AA55" s="145"/>
      <c r="AB55" s="145"/>
      <c r="AC55" s="145"/>
      <c r="AD55" s="193"/>
      <c r="AE55" s="332">
        <f t="shared" si="191"/>
        <v>0</v>
      </c>
      <c r="AF55" s="14"/>
      <c r="AG55" s="146"/>
      <c r="AH55" s="191"/>
      <c r="AI55" s="146">
        <f>'p1'!AA64+BQ55+'Spread Opt'!E55+'Transport Pos'!G51</f>
        <v>0</v>
      </c>
      <c r="AJ55" s="14"/>
      <c r="AK55" s="143">
        <v>38200</v>
      </c>
      <c r="AL55" s="198"/>
      <c r="AM55" s="189">
        <f t="shared" si="4"/>
        <v>0</v>
      </c>
      <c r="AN55" s="334"/>
      <c r="AO55" s="189">
        <f t="shared" si="120"/>
        <v>0</v>
      </c>
      <c r="AP55" s="334"/>
      <c r="AQ55" s="508">
        <f t="shared" si="121"/>
        <v>0</v>
      </c>
      <c r="AR55" s="334"/>
      <c r="AS55" s="510">
        <f t="shared" si="7"/>
        <v>14.010000000000002</v>
      </c>
      <c r="AT55" s="334"/>
      <c r="AU55" s="189">
        <f t="shared" si="8"/>
        <v>0</v>
      </c>
      <c r="AV55" s="334"/>
      <c r="AW55" s="189">
        <f t="shared" si="168"/>
        <v>14.010000000000002</v>
      </c>
      <c r="AX55" s="334"/>
      <c r="AY55"/>
      <c r="AZ55" s="217"/>
      <c r="BA55" s="204">
        <f t="shared" si="10"/>
        <v>0</v>
      </c>
      <c r="BB55" s="202"/>
      <c r="BC55" s="204">
        <f t="shared" si="11"/>
        <v>0</v>
      </c>
      <c r="BD55" s="497"/>
      <c r="BE55" s="515">
        <f t="shared" si="12"/>
        <v>0</v>
      </c>
      <c r="BF55" s="202"/>
      <c r="BG55" s="204">
        <f t="shared" si="13"/>
        <v>0</v>
      </c>
      <c r="BH55" s="218"/>
      <c r="BI55" s="248"/>
      <c r="BJ55" s="308"/>
      <c r="BK55" s="305">
        <f t="shared" si="123"/>
        <v>14.010000000000002</v>
      </c>
      <c r="BL55" s="525"/>
      <c r="BM55" s="14"/>
      <c r="BN55" s="14"/>
      <c r="BO55" s="14"/>
      <c r="BP55" s="140">
        <f t="shared" si="176"/>
        <v>38200</v>
      </c>
      <c r="BQ55" s="141">
        <f t="shared" si="15"/>
        <v>0</v>
      </c>
      <c r="BR55" s="141"/>
      <c r="BS55" s="141"/>
      <c r="BT55" s="141"/>
      <c r="BU55" s="141"/>
      <c r="BV55" s="141"/>
      <c r="BW55" s="141"/>
      <c r="BY55" s="209">
        <f>'m1'!BL57</f>
        <v>0.75560573065138203</v>
      </c>
      <c r="BZ55" s="211">
        <f t="shared" si="174"/>
        <v>0</v>
      </c>
      <c r="CA55" s="142"/>
      <c r="CB55" s="142">
        <f t="shared" si="128"/>
        <v>0</v>
      </c>
      <c r="CC55"/>
      <c r="CD55" s="118">
        <f t="shared" si="177"/>
        <v>38200</v>
      </c>
      <c r="CE55" s="142">
        <f t="shared" si="129"/>
        <v>0</v>
      </c>
      <c r="CF55" s="142">
        <f t="shared" si="130"/>
        <v>0</v>
      </c>
      <c r="CG55" s="142">
        <f t="shared" si="131"/>
        <v>0</v>
      </c>
      <c r="CH55" s="142">
        <f t="shared" si="131"/>
        <v>0</v>
      </c>
      <c r="CI55" s="142">
        <f t="shared" si="131"/>
        <v>0</v>
      </c>
      <c r="CJ55" s="142">
        <f t="shared" si="131"/>
        <v>0</v>
      </c>
      <c r="CK55" s="142">
        <f t="shared" si="175"/>
        <v>0</v>
      </c>
      <c r="CL55" s="142">
        <f t="shared" si="175"/>
        <v>0</v>
      </c>
      <c r="CM55" s="142">
        <f t="shared" si="131"/>
        <v>0</v>
      </c>
      <c r="CN55" s="142">
        <f t="shared" si="131"/>
        <v>0</v>
      </c>
      <c r="CO55" s="142">
        <f t="shared" si="131"/>
        <v>0</v>
      </c>
      <c r="CP55" s="142">
        <f t="shared" si="132"/>
        <v>0</v>
      </c>
      <c r="CQ55" s="142">
        <f t="shared" si="133"/>
        <v>0</v>
      </c>
      <c r="CR55" s="142">
        <f t="shared" si="134"/>
        <v>0</v>
      </c>
      <c r="CS55" s="142">
        <f t="shared" si="170"/>
        <v>0</v>
      </c>
      <c r="CT55"/>
      <c r="CU55" s="118">
        <f t="shared" si="178"/>
        <v>38200</v>
      </c>
      <c r="CV55" s="142">
        <f t="shared" si="135"/>
        <v>0</v>
      </c>
      <c r="CW55" s="142">
        <f t="shared" si="135"/>
        <v>0</v>
      </c>
      <c r="CX55" s="142">
        <f t="shared" si="136"/>
        <v>0</v>
      </c>
      <c r="CY55" s="142">
        <f t="shared" si="136"/>
        <v>0</v>
      </c>
      <c r="CZ55" s="142">
        <f t="shared" si="136"/>
        <v>0</v>
      </c>
      <c r="DA55" s="142">
        <f t="shared" si="137"/>
        <v>0</v>
      </c>
      <c r="DB55" s="142">
        <f t="shared" si="137"/>
        <v>0</v>
      </c>
      <c r="DC55" s="142">
        <f t="shared" si="138"/>
        <v>0</v>
      </c>
      <c r="DD55" s="142">
        <f t="shared" si="124"/>
        <v>0</v>
      </c>
      <c r="DF55" s="118">
        <f t="shared" si="179"/>
        <v>38200</v>
      </c>
      <c r="DG55" s="142">
        <f t="shared" si="139"/>
        <v>0</v>
      </c>
      <c r="DH55" s="142">
        <f t="shared" si="140"/>
        <v>0</v>
      </c>
      <c r="DI55" s="142">
        <f t="shared" si="111"/>
        <v>0</v>
      </c>
      <c r="DJ55"/>
      <c r="DK55" s="118">
        <f t="shared" si="36"/>
        <v>38200</v>
      </c>
      <c r="DL55" s="142">
        <f t="shared" si="141"/>
        <v>0</v>
      </c>
      <c r="DM55" s="142">
        <f t="shared" si="142"/>
        <v>0</v>
      </c>
      <c r="DN55" s="142">
        <f t="shared" si="39"/>
        <v>0</v>
      </c>
      <c r="DP55" s="118">
        <f t="shared" si="180"/>
        <v>38200</v>
      </c>
      <c r="DQ55" s="142">
        <f t="shared" si="143"/>
        <v>0</v>
      </c>
      <c r="DR55" s="142">
        <f t="shared" si="143"/>
        <v>0</v>
      </c>
      <c r="DS55" s="142">
        <f t="shared" si="143"/>
        <v>0</v>
      </c>
      <c r="DT55" s="142">
        <f t="shared" si="143"/>
        <v>0</v>
      </c>
      <c r="DU55" s="142">
        <f t="shared" si="143"/>
        <v>0</v>
      </c>
      <c r="DV55" s="142">
        <f t="shared" si="144"/>
        <v>0</v>
      </c>
      <c r="DW55" s="142">
        <f t="shared" si="112"/>
        <v>0</v>
      </c>
      <c r="DX55"/>
      <c r="DY55" s="118">
        <f t="shared" si="181"/>
        <v>38200</v>
      </c>
      <c r="DZ55" s="142">
        <f t="shared" si="145"/>
        <v>0</v>
      </c>
      <c r="EA55" s="142">
        <f t="shared" si="146"/>
        <v>0</v>
      </c>
      <c r="EB55" s="142">
        <f t="shared" si="113"/>
        <v>0</v>
      </c>
      <c r="EC55" s="142"/>
      <c r="ED55" s="118">
        <f t="shared" si="182"/>
        <v>38200</v>
      </c>
      <c r="EE55" s="142">
        <f t="shared" si="147"/>
        <v>0</v>
      </c>
      <c r="EF55" s="142">
        <f t="shared" si="147"/>
        <v>0</v>
      </c>
      <c r="EG55" s="142">
        <f t="shared" si="148"/>
        <v>0</v>
      </c>
      <c r="EH55" s="142">
        <f>SUM(EE55:EG55)</f>
        <v>0</v>
      </c>
      <c r="EI55" s="142"/>
      <c r="EJ55" s="118">
        <f t="shared" si="183"/>
        <v>38200</v>
      </c>
      <c r="EK55" s="142">
        <f t="shared" si="149"/>
        <v>0</v>
      </c>
      <c r="EL55" s="142">
        <f t="shared" si="150"/>
        <v>0</v>
      </c>
      <c r="EM55" s="142">
        <f t="shared" si="150"/>
        <v>0</v>
      </c>
      <c r="EN55" s="142">
        <f t="shared" si="150"/>
        <v>0</v>
      </c>
      <c r="EO55" s="142">
        <f t="shared" si="114"/>
        <v>0</v>
      </c>
      <c r="EP55"/>
      <c r="EQ55" s="118">
        <f t="shared" si="184"/>
        <v>38200</v>
      </c>
      <c r="ER55" s="142">
        <f t="shared" si="151"/>
        <v>0</v>
      </c>
      <c r="ES55" s="142">
        <f t="shared" si="152"/>
        <v>0</v>
      </c>
      <c r="ET55" s="142">
        <f>SUM(ER55:ES55)</f>
        <v>0</v>
      </c>
      <c r="EU55"/>
      <c r="EV55" s="118">
        <f t="shared" si="185"/>
        <v>38200</v>
      </c>
      <c r="EW55" s="142">
        <f t="shared" si="153"/>
        <v>0</v>
      </c>
      <c r="EX55" s="142">
        <f t="shared" si="154"/>
        <v>0</v>
      </c>
      <c r="EY55" s="142">
        <f>SUM(EW55:EX55)</f>
        <v>0</v>
      </c>
      <c r="EZ55" s="142"/>
      <c r="FA55" s="118">
        <f t="shared" si="186"/>
        <v>38200</v>
      </c>
      <c r="FB55" s="142">
        <f t="shared" si="155"/>
        <v>0</v>
      </c>
      <c r="FC55" s="142">
        <f t="shared" si="155"/>
        <v>0</v>
      </c>
      <c r="FD55" s="142">
        <f t="shared" si="156"/>
        <v>0</v>
      </c>
      <c r="FE55" s="142">
        <f t="shared" si="115"/>
        <v>0</v>
      </c>
      <c r="FF55"/>
      <c r="FG55" s="118">
        <f t="shared" si="187"/>
        <v>38200</v>
      </c>
      <c r="FH55" s="142">
        <f t="shared" si="157"/>
        <v>0</v>
      </c>
      <c r="FI55" s="142">
        <f t="shared" si="157"/>
        <v>0</v>
      </c>
      <c r="FJ55" s="142">
        <f t="shared" si="158"/>
        <v>0</v>
      </c>
      <c r="FK55" s="142">
        <f t="shared" si="116"/>
        <v>0</v>
      </c>
      <c r="FL55"/>
      <c r="FM55" s="118">
        <f t="shared" si="188"/>
        <v>38200</v>
      </c>
      <c r="FN55" s="142">
        <f t="shared" si="159"/>
        <v>0</v>
      </c>
      <c r="FO55" s="142">
        <f t="shared" si="160"/>
        <v>0</v>
      </c>
      <c r="FP55" s="142">
        <f t="shared" si="117"/>
        <v>0</v>
      </c>
      <c r="FR55" s="118">
        <f t="shared" si="76"/>
        <v>38200</v>
      </c>
      <c r="FS55" s="142">
        <f t="shared" si="161"/>
        <v>0</v>
      </c>
      <c r="FT55" s="142">
        <f t="shared" si="161"/>
        <v>0</v>
      </c>
      <c r="FU55" s="142">
        <f t="shared" si="78"/>
        <v>0</v>
      </c>
      <c r="FV55"/>
      <c r="FW55" s="118">
        <f t="shared" si="189"/>
        <v>38200</v>
      </c>
      <c r="FX55" s="142">
        <f t="shared" si="162"/>
        <v>0</v>
      </c>
      <c r="FY55" s="142">
        <f t="shared" si="163"/>
        <v>0</v>
      </c>
      <c r="FZ55" s="142">
        <f t="shared" si="118"/>
        <v>0</v>
      </c>
      <c r="GA55"/>
      <c r="GB55" s="118">
        <f t="shared" si="190"/>
        <v>38200</v>
      </c>
      <c r="GC55" s="142">
        <f t="shared" si="164"/>
        <v>0</v>
      </c>
      <c r="GD55" s="142">
        <f t="shared" si="165"/>
        <v>0</v>
      </c>
      <c r="GE55" s="142">
        <f t="shared" si="119"/>
        <v>0</v>
      </c>
      <c r="GF55"/>
      <c r="GG55" s="118">
        <f t="shared" si="87"/>
        <v>38200</v>
      </c>
      <c r="GH55" s="142">
        <f t="shared" si="166"/>
        <v>0</v>
      </c>
      <c r="GI55" s="142">
        <f t="shared" si="166"/>
        <v>0</v>
      </c>
      <c r="GJ55" s="142">
        <f t="shared" si="89"/>
        <v>0</v>
      </c>
      <c r="GL55" s="118">
        <f t="shared" si="90"/>
        <v>38200</v>
      </c>
      <c r="GM55" s="142">
        <f t="shared" si="167"/>
        <v>0</v>
      </c>
      <c r="GN55" s="142">
        <f t="shared" si="167"/>
        <v>0</v>
      </c>
      <c r="GO55" s="142">
        <f t="shared" si="92"/>
        <v>0</v>
      </c>
      <c r="GQ55" s="585"/>
      <c r="GR55" s="583"/>
      <c r="GS55" s="332"/>
      <c r="GU55"/>
    </row>
    <row r="56" spans="1:203" ht="15" customHeight="1">
      <c r="A56" s="329">
        <v>38231</v>
      </c>
      <c r="B56" s="144">
        <f>'p1'!F65</f>
        <v>0</v>
      </c>
      <c r="C56" s="145">
        <f>+'p1'!C65</f>
        <v>0</v>
      </c>
      <c r="D56" s="193">
        <f>'Transport Pos'!C52</f>
        <v>0</v>
      </c>
      <c r="E56" s="145">
        <f>'p1'!K65+EH56+'Transport Pos'!D52</f>
        <v>0</v>
      </c>
      <c r="F56" s="145">
        <f>'p1'!E65+CS56</f>
        <v>0</v>
      </c>
      <c r="G56" s="145">
        <f>'p1'!H65+'p1'!J65+DD56+'Spread Opt'!D56+'Transport Pos'!E52</f>
        <v>0</v>
      </c>
      <c r="H56" s="145">
        <f>'p1'!D65+DW56</f>
        <v>0</v>
      </c>
      <c r="I56" s="145">
        <f>'p1'!I65+'p1'!AG65+DI56+'Spread Opt'!C56</f>
        <v>2.21</v>
      </c>
      <c r="J56" s="145">
        <f>'p1'!M65+DL56</f>
        <v>11.26</v>
      </c>
      <c r="K56" s="145">
        <f>'p1'!L65+'p1'!G65+EB56</f>
        <v>0</v>
      </c>
      <c r="L56" s="146">
        <f t="shared" si="105"/>
        <v>13.469999999999999</v>
      </c>
      <c r="M56" s="14"/>
      <c r="N56" s="144">
        <f>'p1'!O65+ET56</f>
        <v>0</v>
      </c>
      <c r="O56" s="145">
        <f>'p1'!N65+EO56</f>
        <v>0</v>
      </c>
      <c r="P56" s="145">
        <f>'p1'!P65+EY56</f>
        <v>0</v>
      </c>
      <c r="Q56" s="145">
        <f>'p1'!Z65</f>
        <v>0</v>
      </c>
      <c r="R56" s="145">
        <f>'p1'!X65</f>
        <v>0</v>
      </c>
      <c r="S56" s="145">
        <f>'p1'!Y65+FE56</f>
        <v>0</v>
      </c>
      <c r="T56" s="145">
        <f>'p1'!AB65+FK56+'Transport Pos'!B52</f>
        <v>0</v>
      </c>
      <c r="U56" s="145"/>
      <c r="V56" s="145">
        <f>'p1'!W65+FP56</f>
        <v>0</v>
      </c>
      <c r="W56" s="145">
        <f>'p1'!R65+FZ56</f>
        <v>0</v>
      </c>
      <c r="X56" s="145">
        <f>'p1'!S65+FU56</f>
        <v>0</v>
      </c>
      <c r="Y56" s="145"/>
      <c r="Z56" s="145"/>
      <c r="AA56" s="145"/>
      <c r="AB56" s="145"/>
      <c r="AC56" s="145"/>
      <c r="AD56" s="193"/>
      <c r="AE56" s="332">
        <f t="shared" si="191"/>
        <v>0</v>
      </c>
      <c r="AF56" s="14"/>
      <c r="AG56" s="146"/>
      <c r="AH56" s="191"/>
      <c r="AI56" s="146">
        <f>'p1'!AA65+BQ56+'Spread Opt'!E56+'Transport Pos'!G52</f>
        <v>0</v>
      </c>
      <c r="AJ56" s="14"/>
      <c r="AK56" s="143">
        <v>38231</v>
      </c>
      <c r="AL56" s="198"/>
      <c r="AM56" s="189">
        <f t="shared" si="4"/>
        <v>0</v>
      </c>
      <c r="AN56" s="334"/>
      <c r="AO56" s="189">
        <f t="shared" si="120"/>
        <v>0</v>
      </c>
      <c r="AP56" s="334"/>
      <c r="AQ56" s="508">
        <f t="shared" si="121"/>
        <v>0</v>
      </c>
      <c r="AR56" s="334"/>
      <c r="AS56" s="510">
        <f t="shared" si="7"/>
        <v>13.469999999999999</v>
      </c>
      <c r="AT56" s="334"/>
      <c r="AU56" s="189">
        <f t="shared" si="8"/>
        <v>0</v>
      </c>
      <c r="AV56" s="334"/>
      <c r="AW56" s="189">
        <f t="shared" si="168"/>
        <v>13.469999999999999</v>
      </c>
      <c r="AX56" s="334"/>
      <c r="AY56"/>
      <c r="AZ56" s="217"/>
      <c r="BA56" s="204">
        <f t="shared" si="10"/>
        <v>0</v>
      </c>
      <c r="BB56" s="202"/>
      <c r="BC56" s="204">
        <f t="shared" si="11"/>
        <v>0</v>
      </c>
      <c r="BD56" s="497"/>
      <c r="BE56" s="515">
        <f t="shared" si="12"/>
        <v>0</v>
      </c>
      <c r="BF56" s="202"/>
      <c r="BG56" s="204">
        <f t="shared" ref="BG56:BG81" si="192">SUM(AB56:AD56)</f>
        <v>0</v>
      </c>
      <c r="BH56" s="218"/>
      <c r="BI56" s="248"/>
      <c r="BJ56" s="308"/>
      <c r="BK56" s="305">
        <f t="shared" si="123"/>
        <v>13.469999999999999</v>
      </c>
      <c r="BL56" s="525"/>
      <c r="BM56" s="14"/>
      <c r="BN56" s="14"/>
      <c r="BO56" s="14"/>
      <c r="BP56" s="140">
        <f t="shared" si="176"/>
        <v>38231</v>
      </c>
      <c r="BQ56" s="141">
        <f t="shared" si="15"/>
        <v>0</v>
      </c>
      <c r="BR56" s="141"/>
      <c r="BS56" s="141"/>
      <c r="BT56" s="141"/>
      <c r="BU56" s="141"/>
      <c r="BV56" s="141"/>
      <c r="BW56" s="141"/>
      <c r="BY56" s="209">
        <f>'m1'!BL58</f>
        <v>0.7510869768662024</v>
      </c>
      <c r="BZ56" s="211">
        <f t="shared" si="174"/>
        <v>0</v>
      </c>
      <c r="CA56" s="142"/>
      <c r="CB56" s="142">
        <f t="shared" si="128"/>
        <v>0</v>
      </c>
      <c r="CC56"/>
      <c r="CD56" s="118">
        <f t="shared" si="177"/>
        <v>38231</v>
      </c>
      <c r="CE56" s="142">
        <f t="shared" si="129"/>
        <v>0</v>
      </c>
      <c r="CF56" s="142">
        <f t="shared" si="130"/>
        <v>0</v>
      </c>
      <c r="CG56" s="142">
        <f t="shared" si="131"/>
        <v>0</v>
      </c>
      <c r="CH56" s="142">
        <f t="shared" si="131"/>
        <v>0</v>
      </c>
      <c r="CI56" s="142">
        <f t="shared" si="131"/>
        <v>0</v>
      </c>
      <c r="CJ56" s="142">
        <f t="shared" si="131"/>
        <v>0</v>
      </c>
      <c r="CK56" s="142">
        <f t="shared" si="175"/>
        <v>0</v>
      </c>
      <c r="CL56" s="142">
        <f t="shared" si="175"/>
        <v>0</v>
      </c>
      <c r="CM56" s="142">
        <f t="shared" si="131"/>
        <v>0</v>
      </c>
      <c r="CN56" s="142">
        <f t="shared" si="131"/>
        <v>0</v>
      </c>
      <c r="CO56" s="142">
        <f t="shared" si="131"/>
        <v>0</v>
      </c>
      <c r="CP56" s="142">
        <f t="shared" si="132"/>
        <v>0</v>
      </c>
      <c r="CQ56" s="142">
        <f t="shared" si="133"/>
        <v>0</v>
      </c>
      <c r="CR56" s="142">
        <f t="shared" si="134"/>
        <v>0</v>
      </c>
      <c r="CS56" s="142">
        <f t="shared" si="170"/>
        <v>0</v>
      </c>
      <c r="CT56"/>
      <c r="CU56" s="118">
        <f t="shared" si="178"/>
        <v>38231</v>
      </c>
      <c r="CV56" s="142">
        <f t="shared" si="135"/>
        <v>0</v>
      </c>
      <c r="CW56" s="142">
        <f t="shared" si="135"/>
        <v>0</v>
      </c>
      <c r="CX56" s="142">
        <f t="shared" si="136"/>
        <v>0</v>
      </c>
      <c r="CY56" s="142">
        <f t="shared" si="136"/>
        <v>0</v>
      </c>
      <c r="CZ56" s="142">
        <f t="shared" si="136"/>
        <v>0</v>
      </c>
      <c r="DA56" s="142">
        <f t="shared" si="137"/>
        <v>0</v>
      </c>
      <c r="DB56" s="142">
        <f t="shared" si="137"/>
        <v>0</v>
      </c>
      <c r="DC56" s="142">
        <f t="shared" si="138"/>
        <v>0</v>
      </c>
      <c r="DD56" s="142">
        <f t="shared" si="124"/>
        <v>0</v>
      </c>
      <c r="DF56" s="118">
        <f t="shared" si="179"/>
        <v>38231</v>
      </c>
      <c r="DG56" s="142">
        <f t="shared" si="139"/>
        <v>0</v>
      </c>
      <c r="DH56" s="142">
        <f t="shared" si="140"/>
        <v>0</v>
      </c>
      <c r="DI56" s="142">
        <f t="shared" si="111"/>
        <v>0</v>
      </c>
      <c r="DJ56"/>
      <c r="DK56" s="118">
        <f t="shared" si="36"/>
        <v>38231</v>
      </c>
      <c r="DL56" s="142">
        <f t="shared" si="141"/>
        <v>0</v>
      </c>
      <c r="DM56" s="142">
        <f t="shared" si="142"/>
        <v>0</v>
      </c>
      <c r="DN56" s="142">
        <f t="shared" si="39"/>
        <v>0</v>
      </c>
      <c r="DP56" s="118">
        <f t="shared" si="180"/>
        <v>38231</v>
      </c>
      <c r="DQ56" s="142">
        <f t="shared" si="143"/>
        <v>0</v>
      </c>
      <c r="DR56" s="142">
        <f t="shared" si="143"/>
        <v>0</v>
      </c>
      <c r="DS56" s="142">
        <f t="shared" si="143"/>
        <v>0</v>
      </c>
      <c r="DT56" s="142">
        <f t="shared" si="143"/>
        <v>0</v>
      </c>
      <c r="DU56" s="142">
        <f t="shared" si="143"/>
        <v>0</v>
      </c>
      <c r="DV56" s="142">
        <f t="shared" si="144"/>
        <v>0</v>
      </c>
      <c r="DW56" s="142">
        <f t="shared" si="112"/>
        <v>0</v>
      </c>
      <c r="DX56"/>
      <c r="DY56" s="118">
        <f t="shared" si="181"/>
        <v>38231</v>
      </c>
      <c r="DZ56" s="142">
        <f t="shared" si="145"/>
        <v>0</v>
      </c>
      <c r="EA56" s="142">
        <f t="shared" si="146"/>
        <v>0</v>
      </c>
      <c r="EB56" s="142">
        <f t="shared" si="113"/>
        <v>0</v>
      </c>
      <c r="EC56" s="142"/>
      <c r="ED56" s="118">
        <f t="shared" si="182"/>
        <v>38231</v>
      </c>
      <c r="EE56" s="142">
        <f t="shared" si="147"/>
        <v>0</v>
      </c>
      <c r="EF56" s="142">
        <f t="shared" si="147"/>
        <v>0</v>
      </c>
      <c r="EG56" s="142">
        <f t="shared" si="148"/>
        <v>0</v>
      </c>
      <c r="EH56" s="142">
        <f>SUM(EE56:EG56)</f>
        <v>0</v>
      </c>
      <c r="EI56" s="142"/>
      <c r="EJ56" s="118">
        <f t="shared" si="183"/>
        <v>38231</v>
      </c>
      <c r="EK56" s="142">
        <f t="shared" si="149"/>
        <v>0</v>
      </c>
      <c r="EL56" s="142">
        <f t="shared" si="150"/>
        <v>0</v>
      </c>
      <c r="EM56" s="142">
        <f t="shared" si="150"/>
        <v>0</v>
      </c>
      <c r="EN56" s="142">
        <f t="shared" si="150"/>
        <v>0</v>
      </c>
      <c r="EO56" s="142">
        <f t="shared" si="114"/>
        <v>0</v>
      </c>
      <c r="EP56"/>
      <c r="EQ56" s="118">
        <f t="shared" si="184"/>
        <v>38231</v>
      </c>
      <c r="ER56" s="142">
        <f t="shared" si="151"/>
        <v>0</v>
      </c>
      <c r="ES56" s="142">
        <f t="shared" si="152"/>
        <v>0</v>
      </c>
      <c r="ET56" s="142">
        <f>SUM(ER56:ES56)</f>
        <v>0</v>
      </c>
      <c r="EU56"/>
      <c r="EV56" s="118">
        <f t="shared" si="185"/>
        <v>38231</v>
      </c>
      <c r="EW56" s="142">
        <f t="shared" si="153"/>
        <v>0</v>
      </c>
      <c r="EX56" s="142">
        <f t="shared" si="154"/>
        <v>0</v>
      </c>
      <c r="EY56" s="142">
        <f>SUM(EW56:EX56)</f>
        <v>0</v>
      </c>
      <c r="EZ56" s="142"/>
      <c r="FA56" s="118">
        <f t="shared" si="186"/>
        <v>38231</v>
      </c>
      <c r="FB56" s="142">
        <f t="shared" si="155"/>
        <v>0</v>
      </c>
      <c r="FC56" s="142">
        <f t="shared" si="155"/>
        <v>0</v>
      </c>
      <c r="FD56" s="142">
        <f t="shared" si="156"/>
        <v>0</v>
      </c>
      <c r="FE56" s="142">
        <f t="shared" si="115"/>
        <v>0</v>
      </c>
      <c r="FF56"/>
      <c r="FG56" s="118">
        <f t="shared" si="187"/>
        <v>38231</v>
      </c>
      <c r="FH56" s="142">
        <f t="shared" si="157"/>
        <v>0</v>
      </c>
      <c r="FI56" s="142">
        <f t="shared" si="157"/>
        <v>0</v>
      </c>
      <c r="FJ56" s="142">
        <f t="shared" si="158"/>
        <v>0</v>
      </c>
      <c r="FK56" s="142">
        <f t="shared" si="116"/>
        <v>0</v>
      </c>
      <c r="FL56"/>
      <c r="FM56" s="118">
        <f t="shared" si="188"/>
        <v>38231</v>
      </c>
      <c r="FN56" s="142">
        <f t="shared" si="159"/>
        <v>0</v>
      </c>
      <c r="FO56" s="142">
        <f t="shared" si="160"/>
        <v>0</v>
      </c>
      <c r="FP56" s="142">
        <f t="shared" si="117"/>
        <v>0</v>
      </c>
      <c r="FR56" s="118">
        <f t="shared" si="76"/>
        <v>38231</v>
      </c>
      <c r="FS56" s="142">
        <f t="shared" si="161"/>
        <v>0</v>
      </c>
      <c r="FT56" s="142">
        <f t="shared" si="161"/>
        <v>0</v>
      </c>
      <c r="FU56" s="142">
        <f t="shared" si="78"/>
        <v>0</v>
      </c>
      <c r="FV56"/>
      <c r="FW56" s="118">
        <f t="shared" si="189"/>
        <v>38231</v>
      </c>
      <c r="FX56" s="142">
        <f t="shared" si="162"/>
        <v>0</v>
      </c>
      <c r="FY56" s="142">
        <f t="shared" si="163"/>
        <v>0</v>
      </c>
      <c r="FZ56" s="142">
        <f t="shared" si="118"/>
        <v>0</v>
      </c>
      <c r="GA56"/>
      <c r="GB56" s="118">
        <f t="shared" si="190"/>
        <v>38231</v>
      </c>
      <c r="GC56" s="142">
        <f t="shared" si="164"/>
        <v>0</v>
      </c>
      <c r="GD56" s="142">
        <f t="shared" si="165"/>
        <v>0</v>
      </c>
      <c r="GE56" s="142">
        <f t="shared" si="119"/>
        <v>0</v>
      </c>
      <c r="GF56"/>
      <c r="GG56" s="118">
        <f t="shared" si="87"/>
        <v>38231</v>
      </c>
      <c r="GH56" s="142">
        <f t="shared" si="166"/>
        <v>0</v>
      </c>
      <c r="GI56" s="142">
        <f t="shared" si="166"/>
        <v>0</v>
      </c>
      <c r="GJ56" s="142">
        <f t="shared" si="89"/>
        <v>0</v>
      </c>
      <c r="GL56" s="118">
        <f t="shared" si="90"/>
        <v>38231</v>
      </c>
      <c r="GM56" s="142">
        <f t="shared" si="167"/>
        <v>0</v>
      </c>
      <c r="GN56" s="142">
        <f t="shared" si="167"/>
        <v>0</v>
      </c>
      <c r="GO56" s="142">
        <f t="shared" si="92"/>
        <v>0</v>
      </c>
      <c r="GQ56" s="585"/>
      <c r="GR56" s="583"/>
      <c r="GS56" s="332"/>
      <c r="GU56"/>
    </row>
    <row r="57" spans="1:203" ht="15" customHeight="1">
      <c r="A57" s="330">
        <v>38261</v>
      </c>
      <c r="B57" s="148">
        <f>'p1'!F66</f>
        <v>0</v>
      </c>
      <c r="C57" s="149">
        <f>+'p1'!C66</f>
        <v>0</v>
      </c>
      <c r="D57" s="194">
        <f>'Transport Pos'!C53</f>
        <v>0</v>
      </c>
      <c r="E57" s="149">
        <f>'p1'!K66+EH57+'Transport Pos'!D53</f>
        <v>0</v>
      </c>
      <c r="F57" s="149">
        <f>'p1'!E66+CS57</f>
        <v>0</v>
      </c>
      <c r="G57" s="149">
        <f>'p1'!H66+'p1'!J66+DD57+'Spread Opt'!D57+'Transport Pos'!E53</f>
        <v>0</v>
      </c>
      <c r="H57" s="149">
        <f>'p1'!D66+DW57</f>
        <v>0</v>
      </c>
      <c r="I57" s="149">
        <f>'p1'!I66+'p1'!AG66+DI57+'Spread Opt'!C57</f>
        <v>2.27</v>
      </c>
      <c r="J57" s="149">
        <f>'p1'!M66+DL57</f>
        <v>11.57</v>
      </c>
      <c r="K57" s="149">
        <f>'p1'!L66+'p1'!G66+EB57</f>
        <v>0</v>
      </c>
      <c r="L57" s="150">
        <f t="shared" si="105"/>
        <v>13.84</v>
      </c>
      <c r="M57" s="14"/>
      <c r="N57" s="148">
        <f>'p1'!O66+ET57</f>
        <v>0</v>
      </c>
      <c r="O57" s="149">
        <f>'p1'!N66+EO57</f>
        <v>0</v>
      </c>
      <c r="P57" s="149">
        <f>'p1'!P66+EY57</f>
        <v>0</v>
      </c>
      <c r="Q57" s="149">
        <f>'p1'!Z66</f>
        <v>0</v>
      </c>
      <c r="R57" s="149">
        <f>'p1'!X66</f>
        <v>0</v>
      </c>
      <c r="S57" s="149">
        <f>'p1'!Y66+FE57</f>
        <v>0</v>
      </c>
      <c r="T57" s="149">
        <f>'p1'!AB66+FK57+'Transport Pos'!B53</f>
        <v>0</v>
      </c>
      <c r="U57" s="149"/>
      <c r="V57" s="149">
        <f>'p1'!W66+FP57</f>
        <v>0</v>
      </c>
      <c r="W57" s="149">
        <f>'p1'!R66+FZ57</f>
        <v>0</v>
      </c>
      <c r="X57" s="149">
        <f>'p1'!S66+FU57</f>
        <v>0</v>
      </c>
      <c r="Y57" s="149"/>
      <c r="Z57" s="149"/>
      <c r="AA57" s="149"/>
      <c r="AB57" s="149"/>
      <c r="AC57" s="149"/>
      <c r="AD57" s="194"/>
      <c r="AE57" s="333">
        <f t="shared" si="191"/>
        <v>0</v>
      </c>
      <c r="AF57" s="14"/>
      <c r="AG57" s="150"/>
      <c r="AH57" s="191"/>
      <c r="AI57" s="150">
        <f>'p1'!AA66+BQ57+'Spread Opt'!E57+'Transport Pos'!G53</f>
        <v>0</v>
      </c>
      <c r="AJ57" s="14"/>
      <c r="AK57" s="147">
        <v>38261</v>
      </c>
      <c r="AL57" s="198"/>
      <c r="AM57" s="190">
        <f t="shared" si="4"/>
        <v>0</v>
      </c>
      <c r="AN57" s="334"/>
      <c r="AO57" s="190">
        <f t="shared" si="120"/>
        <v>0</v>
      </c>
      <c r="AP57" s="334"/>
      <c r="AQ57" s="490">
        <f t="shared" si="121"/>
        <v>0</v>
      </c>
      <c r="AR57" s="334"/>
      <c r="AS57" s="512">
        <f t="shared" si="7"/>
        <v>13.84</v>
      </c>
      <c r="AT57" s="334"/>
      <c r="AU57" s="190">
        <f t="shared" si="8"/>
        <v>0</v>
      </c>
      <c r="AV57" s="334"/>
      <c r="AW57" s="190">
        <f t="shared" si="168"/>
        <v>13.84</v>
      </c>
      <c r="AX57" s="334"/>
      <c r="AY57"/>
      <c r="AZ57" s="217"/>
      <c r="BA57" s="206">
        <f t="shared" si="10"/>
        <v>0</v>
      </c>
      <c r="BB57" s="202"/>
      <c r="BC57" s="206">
        <f t="shared" si="11"/>
        <v>0</v>
      </c>
      <c r="BD57" s="497"/>
      <c r="BE57" s="495">
        <f t="shared" si="12"/>
        <v>0</v>
      </c>
      <c r="BF57" s="202"/>
      <c r="BG57" s="206">
        <f t="shared" si="192"/>
        <v>0</v>
      </c>
      <c r="BH57" s="218"/>
      <c r="BI57" s="248"/>
      <c r="BJ57" s="307"/>
      <c r="BK57" s="306">
        <f t="shared" ref="BK57:BK81" si="193">+AE57+L57</f>
        <v>13.84</v>
      </c>
      <c r="BL57" s="525"/>
      <c r="BM57" s="14"/>
      <c r="BN57" s="14"/>
      <c r="BO57" s="14"/>
      <c r="BP57" s="140">
        <f t="shared" si="176"/>
        <v>38261</v>
      </c>
      <c r="BQ57" s="141">
        <f t="shared" si="15"/>
        <v>0</v>
      </c>
      <c r="BR57" s="141"/>
      <c r="BS57" s="141"/>
      <c r="BT57" s="141"/>
      <c r="BU57" s="141"/>
      <c r="BV57" s="141"/>
      <c r="BW57" s="141"/>
      <c r="BY57" s="209">
        <f>'m1'!BL59</f>
        <v>0.74673735488183168</v>
      </c>
      <c r="BZ57" s="212">
        <f t="shared" si="174"/>
        <v>0</v>
      </c>
      <c r="CA57" s="142"/>
      <c r="CB57" s="142">
        <f t="shared" si="128"/>
        <v>0</v>
      </c>
      <c r="CC57"/>
      <c r="CD57" s="118">
        <f t="shared" si="177"/>
        <v>38261</v>
      </c>
      <c r="CE57" s="142">
        <f t="shared" si="129"/>
        <v>0</v>
      </c>
      <c r="CF57" s="142">
        <f t="shared" si="130"/>
        <v>0</v>
      </c>
      <c r="CG57" s="142">
        <f t="shared" si="131"/>
        <v>0</v>
      </c>
      <c r="CH57" s="142">
        <f t="shared" si="131"/>
        <v>0</v>
      </c>
      <c r="CI57" s="142">
        <f t="shared" si="131"/>
        <v>0</v>
      </c>
      <c r="CJ57" s="142">
        <f t="shared" si="131"/>
        <v>0</v>
      </c>
      <c r="CK57" s="142">
        <f t="shared" si="175"/>
        <v>0</v>
      </c>
      <c r="CL57" s="142">
        <f t="shared" si="175"/>
        <v>0</v>
      </c>
      <c r="CM57" s="142">
        <f t="shared" si="131"/>
        <v>0</v>
      </c>
      <c r="CN57" s="142">
        <f t="shared" si="131"/>
        <v>0</v>
      </c>
      <c r="CO57" s="142">
        <f t="shared" si="131"/>
        <v>0</v>
      </c>
      <c r="CP57" s="142">
        <f t="shared" si="132"/>
        <v>0</v>
      </c>
      <c r="CQ57" s="142">
        <f t="shared" si="133"/>
        <v>0</v>
      </c>
      <c r="CR57" s="142">
        <f t="shared" si="134"/>
        <v>0</v>
      </c>
      <c r="CS57" s="142">
        <f t="shared" si="170"/>
        <v>0</v>
      </c>
      <c r="CT57"/>
      <c r="CU57" s="118">
        <f t="shared" si="178"/>
        <v>38261</v>
      </c>
      <c r="CV57" s="142">
        <f t="shared" si="135"/>
        <v>0</v>
      </c>
      <c r="CW57" s="142">
        <f t="shared" si="135"/>
        <v>0</v>
      </c>
      <c r="CX57" s="142">
        <f t="shared" si="136"/>
        <v>0</v>
      </c>
      <c r="CY57" s="142">
        <f t="shared" si="136"/>
        <v>0</v>
      </c>
      <c r="CZ57" s="142">
        <f t="shared" si="136"/>
        <v>0</v>
      </c>
      <c r="DA57" s="142">
        <f t="shared" si="137"/>
        <v>0</v>
      </c>
      <c r="DB57" s="142">
        <f t="shared" si="137"/>
        <v>0</v>
      </c>
      <c r="DC57" s="142">
        <f t="shared" si="138"/>
        <v>0</v>
      </c>
      <c r="DD57" s="142">
        <f t="shared" si="124"/>
        <v>0</v>
      </c>
      <c r="DF57" s="118">
        <f t="shared" si="179"/>
        <v>38261</v>
      </c>
      <c r="DG57" s="142">
        <f t="shared" si="139"/>
        <v>0</v>
      </c>
      <c r="DH57" s="142">
        <f t="shared" si="140"/>
        <v>0</v>
      </c>
      <c r="DI57" s="142">
        <f t="shared" si="111"/>
        <v>0</v>
      </c>
      <c r="DJ57"/>
      <c r="DK57" s="118">
        <f t="shared" si="36"/>
        <v>38261</v>
      </c>
      <c r="DL57" s="142">
        <f t="shared" si="141"/>
        <v>0</v>
      </c>
      <c r="DM57" s="142">
        <f t="shared" si="142"/>
        <v>0</v>
      </c>
      <c r="DN57" s="142">
        <f t="shared" si="39"/>
        <v>0</v>
      </c>
      <c r="DP57" s="118">
        <f t="shared" si="180"/>
        <v>38261</v>
      </c>
      <c r="DQ57" s="142">
        <f t="shared" si="143"/>
        <v>0</v>
      </c>
      <c r="DR57" s="142">
        <f t="shared" si="143"/>
        <v>0</v>
      </c>
      <c r="DS57" s="142">
        <f t="shared" si="143"/>
        <v>0</v>
      </c>
      <c r="DT57" s="142">
        <f t="shared" si="143"/>
        <v>0</v>
      </c>
      <c r="DU57" s="142">
        <f t="shared" si="143"/>
        <v>0</v>
      </c>
      <c r="DV57" s="142">
        <f t="shared" si="144"/>
        <v>0</v>
      </c>
      <c r="DW57" s="142">
        <f t="shared" si="112"/>
        <v>0</v>
      </c>
      <c r="DX57"/>
      <c r="DY57" s="118">
        <f t="shared" si="181"/>
        <v>38261</v>
      </c>
      <c r="DZ57" s="142">
        <f t="shared" si="145"/>
        <v>0</v>
      </c>
      <c r="EA57" s="142">
        <f t="shared" si="146"/>
        <v>0</v>
      </c>
      <c r="EB57" s="142">
        <f t="shared" si="113"/>
        <v>0</v>
      </c>
      <c r="EC57" s="142"/>
      <c r="ED57" s="118">
        <f t="shared" si="182"/>
        <v>38261</v>
      </c>
      <c r="EE57" s="142">
        <f t="shared" si="147"/>
        <v>0</v>
      </c>
      <c r="EF57" s="142">
        <f t="shared" si="147"/>
        <v>0</v>
      </c>
      <c r="EG57" s="142">
        <f t="shared" si="148"/>
        <v>0</v>
      </c>
      <c r="EH57" s="142">
        <f>SUM(EE57:EG57)</f>
        <v>0</v>
      </c>
      <c r="EI57" s="142"/>
      <c r="EJ57" s="118">
        <f t="shared" si="183"/>
        <v>38261</v>
      </c>
      <c r="EK57" s="142">
        <f t="shared" si="149"/>
        <v>0</v>
      </c>
      <c r="EL57" s="142">
        <f t="shared" si="150"/>
        <v>0</v>
      </c>
      <c r="EM57" s="142">
        <f t="shared" si="150"/>
        <v>0</v>
      </c>
      <c r="EN57" s="142">
        <f t="shared" si="150"/>
        <v>0</v>
      </c>
      <c r="EO57" s="142">
        <f t="shared" si="114"/>
        <v>0</v>
      </c>
      <c r="EP57"/>
      <c r="EQ57" s="118">
        <f t="shared" si="184"/>
        <v>38261</v>
      </c>
      <c r="ER57" s="142">
        <f t="shared" si="151"/>
        <v>0</v>
      </c>
      <c r="ES57" s="142">
        <f t="shared" si="152"/>
        <v>0</v>
      </c>
      <c r="ET57" s="142">
        <f>SUM(ER57:ES57)</f>
        <v>0</v>
      </c>
      <c r="EU57"/>
      <c r="EV57" s="118">
        <f t="shared" si="185"/>
        <v>38261</v>
      </c>
      <c r="EW57" s="142">
        <f t="shared" si="153"/>
        <v>0</v>
      </c>
      <c r="EX57" s="142">
        <f t="shared" si="154"/>
        <v>0</v>
      </c>
      <c r="EY57" s="142">
        <f>SUM(EW57:EX57)</f>
        <v>0</v>
      </c>
      <c r="EZ57" s="142"/>
      <c r="FA57" s="118">
        <f t="shared" si="186"/>
        <v>38261</v>
      </c>
      <c r="FB57" s="142">
        <f t="shared" si="155"/>
        <v>0</v>
      </c>
      <c r="FC57" s="142">
        <f t="shared" si="155"/>
        <v>0</v>
      </c>
      <c r="FD57" s="142">
        <f t="shared" si="156"/>
        <v>0</v>
      </c>
      <c r="FE57" s="142">
        <f t="shared" si="115"/>
        <v>0</v>
      </c>
      <c r="FF57"/>
      <c r="FG57" s="118">
        <f t="shared" si="187"/>
        <v>38261</v>
      </c>
      <c r="FH57" s="142">
        <f t="shared" si="157"/>
        <v>0</v>
      </c>
      <c r="FI57" s="142">
        <f t="shared" si="157"/>
        <v>0</v>
      </c>
      <c r="FJ57" s="142">
        <f t="shared" si="158"/>
        <v>0</v>
      </c>
      <c r="FK57" s="142">
        <f t="shared" si="116"/>
        <v>0</v>
      </c>
      <c r="FL57"/>
      <c r="FM57" s="118">
        <f t="shared" si="188"/>
        <v>38261</v>
      </c>
      <c r="FN57" s="142">
        <f t="shared" si="159"/>
        <v>0</v>
      </c>
      <c r="FO57" s="142">
        <f t="shared" si="160"/>
        <v>0</v>
      </c>
      <c r="FP57" s="142">
        <f t="shared" si="117"/>
        <v>0</v>
      </c>
      <c r="FR57" s="118">
        <f t="shared" si="76"/>
        <v>38261</v>
      </c>
      <c r="FS57" s="142">
        <f t="shared" si="161"/>
        <v>0</v>
      </c>
      <c r="FT57" s="142">
        <f t="shared" si="161"/>
        <v>0</v>
      </c>
      <c r="FU57" s="142">
        <f t="shared" si="78"/>
        <v>0</v>
      </c>
      <c r="FV57"/>
      <c r="FW57" s="118">
        <f t="shared" si="189"/>
        <v>38261</v>
      </c>
      <c r="FX57" s="142">
        <f t="shared" si="162"/>
        <v>0</v>
      </c>
      <c r="FY57" s="142">
        <f t="shared" si="163"/>
        <v>0</v>
      </c>
      <c r="FZ57" s="142">
        <f t="shared" si="118"/>
        <v>0</v>
      </c>
      <c r="GA57"/>
      <c r="GB57" s="118">
        <f t="shared" si="190"/>
        <v>38261</v>
      </c>
      <c r="GC57" s="142">
        <f t="shared" si="164"/>
        <v>0</v>
      </c>
      <c r="GD57" s="142">
        <f t="shared" si="165"/>
        <v>0</v>
      </c>
      <c r="GE57" s="142">
        <f t="shared" si="119"/>
        <v>0</v>
      </c>
      <c r="GF57"/>
      <c r="GG57" s="118">
        <f t="shared" si="87"/>
        <v>38261</v>
      </c>
      <c r="GH57" s="142">
        <f t="shared" si="166"/>
        <v>0</v>
      </c>
      <c r="GI57" s="142">
        <f t="shared" si="166"/>
        <v>0</v>
      </c>
      <c r="GJ57" s="142">
        <f t="shared" si="89"/>
        <v>0</v>
      </c>
      <c r="GL57" s="118">
        <f t="shared" si="90"/>
        <v>38261</v>
      </c>
      <c r="GM57" s="142">
        <f t="shared" si="167"/>
        <v>0</v>
      </c>
      <c r="GN57" s="142">
        <f t="shared" si="167"/>
        <v>0</v>
      </c>
      <c r="GO57" s="142">
        <f t="shared" si="92"/>
        <v>0</v>
      </c>
      <c r="GQ57" s="586"/>
      <c r="GR57" s="584"/>
      <c r="GS57" s="333"/>
      <c r="GU57"/>
    </row>
    <row r="58" spans="1:203" ht="15" customHeight="1">
      <c r="A58" s="328">
        <v>38292</v>
      </c>
      <c r="B58" s="137">
        <f>'p1'!F67</f>
        <v>0</v>
      </c>
      <c r="C58" s="138">
        <f>+'p1'!C67</f>
        <v>0</v>
      </c>
      <c r="D58" s="192">
        <f>'Transport Pos'!C54</f>
        <v>0</v>
      </c>
      <c r="E58" s="138">
        <f>'p1'!K67+EH58+'Transport Pos'!D54</f>
        <v>0</v>
      </c>
      <c r="F58" s="138">
        <f>'p1'!E67+CS58</f>
        <v>0</v>
      </c>
      <c r="G58" s="145">
        <f>'p1'!H67+'p1'!J67+DD58+'Spread Opt'!D58+'Transport Pos'!E54</f>
        <v>-10.393908660766442</v>
      </c>
      <c r="H58" s="138">
        <f>'p1'!D67+DW58</f>
        <v>0</v>
      </c>
      <c r="I58" s="145">
        <f>'p1'!I67+'p1'!AG67+DI58+'Spread Opt'!C58</f>
        <v>13.072036375059614</v>
      </c>
      <c r="J58" s="138">
        <f>'p1'!M67+DL58</f>
        <v>11.13</v>
      </c>
      <c r="K58" s="138">
        <f>'p1'!L67+'p1'!G67+EB58</f>
        <v>0</v>
      </c>
      <c r="L58" s="139">
        <f t="shared" si="105"/>
        <v>13.808127714293173</v>
      </c>
      <c r="M58" s="14"/>
      <c r="N58" s="137">
        <f>'p1'!O67+ET58</f>
        <v>0</v>
      </c>
      <c r="O58" s="138">
        <f>'p1'!N67+EO58</f>
        <v>0</v>
      </c>
      <c r="P58" s="138">
        <f>'p1'!P67+EY58</f>
        <v>0</v>
      </c>
      <c r="Q58" s="138">
        <f>'p1'!Z67</f>
        <v>0</v>
      </c>
      <c r="R58" s="138">
        <f>'p1'!X67</f>
        <v>0</v>
      </c>
      <c r="S58" s="138">
        <f>'p1'!Y67+FE58</f>
        <v>0</v>
      </c>
      <c r="T58" s="138">
        <f>'p1'!AB67+FK58+'Transport Pos'!B54</f>
        <v>0</v>
      </c>
      <c r="U58" s="138"/>
      <c r="V58" s="138">
        <f>'p1'!W67+FP58</f>
        <v>0</v>
      </c>
      <c r="W58" s="138">
        <f>'p1'!R67+FZ58</f>
        <v>0</v>
      </c>
      <c r="X58" s="138">
        <f>'p1'!S67+FU58</f>
        <v>0</v>
      </c>
      <c r="Y58" s="138"/>
      <c r="Z58" s="138"/>
      <c r="AA58" s="138"/>
      <c r="AB58" s="138"/>
      <c r="AC58" s="138"/>
      <c r="AD58" s="192"/>
      <c r="AE58" s="331">
        <f t="shared" si="191"/>
        <v>0</v>
      </c>
      <c r="AF58" s="14"/>
      <c r="AG58" s="139"/>
      <c r="AH58" s="191"/>
      <c r="AI58" s="139">
        <f>'p1'!AA67+BQ58+'Spread Opt'!E58+'Transport Pos'!G54</f>
        <v>0.49812771429317237</v>
      </c>
      <c r="AJ58" s="14"/>
      <c r="AK58" s="136">
        <v>38292</v>
      </c>
      <c r="AL58" s="198"/>
      <c r="AM58" s="188">
        <f t="shared" si="4"/>
        <v>0</v>
      </c>
      <c r="AN58" s="519">
        <f>+AN60+AN70</f>
        <v>0</v>
      </c>
      <c r="AO58" s="188">
        <f t="shared" si="120"/>
        <v>0</v>
      </c>
      <c r="AP58" s="519">
        <f>+AP60+AP70</f>
        <v>0</v>
      </c>
      <c r="AQ58" s="509">
        <f t="shared" si="121"/>
        <v>-10.393908660766442</v>
      </c>
      <c r="AR58" s="519">
        <f>+AR60+AR70</f>
        <v>-144.00808233434611</v>
      </c>
      <c r="AS58" s="511">
        <f t="shared" si="7"/>
        <v>24.202036375059613</v>
      </c>
      <c r="AT58" s="519">
        <f>+AT60+AT70</f>
        <v>257.47505910714011</v>
      </c>
      <c r="AU58" s="188">
        <f t="shared" si="8"/>
        <v>0</v>
      </c>
      <c r="AV58" s="519">
        <f>+AV60+AV70</f>
        <v>0</v>
      </c>
      <c r="AW58" s="188">
        <f t="shared" si="168"/>
        <v>13.808127714293171</v>
      </c>
      <c r="AX58" s="519">
        <f>+AX60+AX70</f>
        <v>113.46697677279398</v>
      </c>
      <c r="AY58"/>
      <c r="AZ58" s="217"/>
      <c r="BA58" s="203">
        <f t="shared" si="10"/>
        <v>0</v>
      </c>
      <c r="BB58" s="202"/>
      <c r="BC58" s="203">
        <f t="shared" si="11"/>
        <v>0</v>
      </c>
      <c r="BD58" s="497"/>
      <c r="BE58" s="496">
        <f t="shared" si="12"/>
        <v>0</v>
      </c>
      <c r="BF58" s="202"/>
      <c r="BG58" s="203">
        <f t="shared" si="192"/>
        <v>0</v>
      </c>
      <c r="BH58" s="218"/>
      <c r="BI58" s="248"/>
      <c r="BJ58" s="308"/>
      <c r="BK58" s="304">
        <f t="shared" si="193"/>
        <v>13.808127714293173</v>
      </c>
      <c r="BL58" s="524">
        <f>+BL60+BL70</f>
        <v>113.466976772794</v>
      </c>
      <c r="BM58" s="129"/>
      <c r="BN58" s="129"/>
      <c r="BO58" s="129"/>
      <c r="BP58" s="140">
        <f t="shared" si="176"/>
        <v>38292</v>
      </c>
      <c r="BQ58" s="141"/>
      <c r="BR58" s="141"/>
      <c r="BS58" s="141"/>
      <c r="BT58" s="141"/>
      <c r="BU58" s="141"/>
      <c r="BV58" s="141"/>
      <c r="BW58" s="141"/>
      <c r="BY58" s="209">
        <f>'m1'!BL60</f>
        <v>0.74226677604388236</v>
      </c>
      <c r="BZ58" s="211">
        <f>CS58+DD58+FE58+FP58+FK58+DI58+DW58+EB58+FZ58+GE58+EO58+ET58+EY58+EH58</f>
        <v>0</v>
      </c>
      <c r="CA58" s="142"/>
      <c r="CB58" s="142">
        <f t="shared" si="128"/>
        <v>0</v>
      </c>
      <c r="CC58"/>
      <c r="CD58" s="118">
        <f t="shared" si="177"/>
        <v>38292</v>
      </c>
      <c r="CE58" s="142">
        <f t="shared" si="129"/>
        <v>0</v>
      </c>
      <c r="CF58" s="142">
        <f t="shared" si="130"/>
        <v>0</v>
      </c>
      <c r="CG58" s="142">
        <f t="shared" si="131"/>
        <v>0</v>
      </c>
      <c r="CH58" s="142">
        <f t="shared" si="131"/>
        <v>0</v>
      </c>
      <c r="CI58" s="142">
        <f t="shared" si="131"/>
        <v>0</v>
      </c>
      <c r="CJ58" s="142">
        <f t="shared" si="131"/>
        <v>0</v>
      </c>
      <c r="CK58" s="142">
        <f t="shared" si="175"/>
        <v>0</v>
      </c>
      <c r="CL58" s="142">
        <f t="shared" si="175"/>
        <v>0</v>
      </c>
      <c r="CM58" s="142">
        <f t="shared" si="131"/>
        <v>0</v>
      </c>
      <c r="CN58" s="142">
        <f t="shared" si="131"/>
        <v>0</v>
      </c>
      <c r="CO58" s="142">
        <f t="shared" si="131"/>
        <v>0</v>
      </c>
      <c r="CP58" s="142">
        <f t="shared" si="132"/>
        <v>0</v>
      </c>
      <c r="CQ58" s="142">
        <f t="shared" si="133"/>
        <v>0</v>
      </c>
      <c r="CR58" s="142">
        <f t="shared" si="134"/>
        <v>0</v>
      </c>
      <c r="CS58" s="142">
        <f t="shared" si="170"/>
        <v>0</v>
      </c>
      <c r="CT58"/>
      <c r="CU58" s="118">
        <f t="shared" si="178"/>
        <v>38292</v>
      </c>
      <c r="CV58" s="142">
        <f t="shared" si="135"/>
        <v>0</v>
      </c>
      <c r="CW58" s="142">
        <f t="shared" si="135"/>
        <v>0</v>
      </c>
      <c r="CX58" s="142">
        <f t="shared" si="136"/>
        <v>0</v>
      </c>
      <c r="CY58" s="142">
        <f t="shared" si="136"/>
        <v>0</v>
      </c>
      <c r="CZ58" s="142">
        <f t="shared" si="136"/>
        <v>0</v>
      </c>
      <c r="DA58" s="142">
        <f t="shared" si="137"/>
        <v>0</v>
      </c>
      <c r="DB58" s="142">
        <f t="shared" si="137"/>
        <v>0</v>
      </c>
      <c r="DC58" s="142">
        <f t="shared" si="138"/>
        <v>0</v>
      </c>
      <c r="DD58" s="142">
        <f t="shared" si="124"/>
        <v>0</v>
      </c>
      <c r="DF58" s="118">
        <f t="shared" si="179"/>
        <v>38292</v>
      </c>
      <c r="DG58" s="142">
        <f t="shared" si="139"/>
        <v>0</v>
      </c>
      <c r="DH58" s="142">
        <f t="shared" si="140"/>
        <v>0</v>
      </c>
      <c r="DI58" s="142">
        <f t="shared" si="111"/>
        <v>0</v>
      </c>
      <c r="DJ58"/>
      <c r="DK58" s="118">
        <f t="shared" si="36"/>
        <v>38292</v>
      </c>
      <c r="DL58" s="142">
        <f t="shared" si="141"/>
        <v>0</v>
      </c>
      <c r="DM58" s="142">
        <f t="shared" si="142"/>
        <v>0</v>
      </c>
      <c r="DN58" s="142">
        <f t="shared" si="39"/>
        <v>0</v>
      </c>
      <c r="DP58" s="118">
        <f t="shared" si="180"/>
        <v>38292</v>
      </c>
      <c r="DQ58" s="142">
        <f t="shared" si="143"/>
        <v>0</v>
      </c>
      <c r="DR58" s="142">
        <f t="shared" si="143"/>
        <v>0</v>
      </c>
      <c r="DS58" s="142">
        <f t="shared" si="143"/>
        <v>0</v>
      </c>
      <c r="DT58" s="142">
        <f t="shared" si="143"/>
        <v>0</v>
      </c>
      <c r="DU58" s="142">
        <f t="shared" si="143"/>
        <v>0</v>
      </c>
      <c r="DV58" s="142">
        <f t="shared" si="144"/>
        <v>0</v>
      </c>
      <c r="DW58" s="142">
        <f t="shared" si="112"/>
        <v>0</v>
      </c>
      <c r="DX58"/>
      <c r="DY58" s="118">
        <f t="shared" si="181"/>
        <v>38292</v>
      </c>
      <c r="DZ58" s="142">
        <f t="shared" si="145"/>
        <v>0</v>
      </c>
      <c r="EA58" s="142">
        <f t="shared" si="146"/>
        <v>0</v>
      </c>
      <c r="EB58" s="142">
        <f t="shared" si="113"/>
        <v>0</v>
      </c>
      <c r="EC58" s="142"/>
      <c r="ED58" s="118">
        <f t="shared" si="182"/>
        <v>38292</v>
      </c>
      <c r="EE58" s="142">
        <f t="shared" si="147"/>
        <v>0</v>
      </c>
      <c r="EF58" s="142">
        <f t="shared" si="147"/>
        <v>0</v>
      </c>
      <c r="EG58" s="142">
        <f t="shared" si="148"/>
        <v>0</v>
      </c>
      <c r="EH58" s="142">
        <f t="shared" ref="EH58:EH65" si="194">SUM(EE58:EG58)</f>
        <v>0</v>
      </c>
      <c r="EI58" s="142"/>
      <c r="EJ58" s="118">
        <f t="shared" si="183"/>
        <v>38292</v>
      </c>
      <c r="EK58" s="142">
        <f t="shared" si="149"/>
        <v>0</v>
      </c>
      <c r="EL58" s="142">
        <f t="shared" si="150"/>
        <v>0</v>
      </c>
      <c r="EM58" s="142">
        <f t="shared" si="150"/>
        <v>0</v>
      </c>
      <c r="EN58" s="142">
        <f t="shared" si="150"/>
        <v>0</v>
      </c>
      <c r="EO58" s="142">
        <f t="shared" si="114"/>
        <v>0</v>
      </c>
      <c r="EP58"/>
      <c r="EQ58" s="118">
        <f t="shared" si="184"/>
        <v>38292</v>
      </c>
      <c r="ER58" s="142">
        <f t="shared" si="151"/>
        <v>0</v>
      </c>
      <c r="ES58" s="142">
        <f t="shared" si="152"/>
        <v>0</v>
      </c>
      <c r="ET58" s="142">
        <f t="shared" ref="ET58:ET64" si="195">SUM(ER58:ES58)</f>
        <v>0</v>
      </c>
      <c r="EU58"/>
      <c r="EV58" s="118">
        <f t="shared" si="185"/>
        <v>38292</v>
      </c>
      <c r="EW58" s="142">
        <f t="shared" si="153"/>
        <v>0</v>
      </c>
      <c r="EX58" s="142">
        <f t="shared" si="154"/>
        <v>0</v>
      </c>
      <c r="EY58" s="142">
        <f t="shared" ref="EY58:EY64" si="196">SUM(EW58:EX58)</f>
        <v>0</v>
      </c>
      <c r="EZ58" s="142"/>
      <c r="FA58" s="118">
        <f t="shared" si="186"/>
        <v>38292</v>
      </c>
      <c r="FB58" s="142">
        <f t="shared" si="155"/>
        <v>0</v>
      </c>
      <c r="FC58" s="142">
        <f t="shared" si="155"/>
        <v>0</v>
      </c>
      <c r="FD58" s="142">
        <f t="shared" si="156"/>
        <v>0</v>
      </c>
      <c r="FE58" s="142">
        <f t="shared" si="115"/>
        <v>0</v>
      </c>
      <c r="FF58"/>
      <c r="FG58" s="118">
        <f t="shared" si="187"/>
        <v>38292</v>
      </c>
      <c r="FH58" s="142">
        <f t="shared" si="157"/>
        <v>0</v>
      </c>
      <c r="FI58" s="142">
        <f t="shared" si="157"/>
        <v>0</v>
      </c>
      <c r="FJ58" s="142">
        <f t="shared" si="158"/>
        <v>0</v>
      </c>
      <c r="FK58" s="142">
        <f t="shared" si="116"/>
        <v>0</v>
      </c>
      <c r="FL58"/>
      <c r="FM58" s="118">
        <f t="shared" si="188"/>
        <v>38292</v>
      </c>
      <c r="FN58" s="142">
        <f t="shared" si="159"/>
        <v>0</v>
      </c>
      <c r="FO58" s="142">
        <f t="shared" si="160"/>
        <v>0</v>
      </c>
      <c r="FP58" s="142">
        <f t="shared" si="117"/>
        <v>0</v>
      </c>
      <c r="FR58" s="118">
        <f t="shared" si="76"/>
        <v>38292</v>
      </c>
      <c r="FS58" s="142">
        <f t="shared" si="161"/>
        <v>0</v>
      </c>
      <c r="FT58" s="142">
        <f t="shared" si="161"/>
        <v>0</v>
      </c>
      <c r="FU58" s="142">
        <f t="shared" si="78"/>
        <v>0</v>
      </c>
      <c r="FV58"/>
      <c r="FW58" s="118">
        <f t="shared" si="189"/>
        <v>38292</v>
      </c>
      <c r="FX58" s="142">
        <f t="shared" si="162"/>
        <v>0</v>
      </c>
      <c r="FY58" s="142">
        <f t="shared" si="163"/>
        <v>0</v>
      </c>
      <c r="FZ58" s="142">
        <f t="shared" si="118"/>
        <v>0</v>
      </c>
      <c r="GA58"/>
      <c r="GB58" s="118">
        <f t="shared" si="190"/>
        <v>38292</v>
      </c>
      <c r="GC58" s="142">
        <f t="shared" si="164"/>
        <v>0</v>
      </c>
      <c r="GD58" s="142">
        <f t="shared" si="165"/>
        <v>0</v>
      </c>
      <c r="GE58" s="142">
        <f t="shared" si="119"/>
        <v>0</v>
      </c>
      <c r="GF58"/>
      <c r="GG58" s="118">
        <f t="shared" si="87"/>
        <v>38292</v>
      </c>
      <c r="GH58" s="142">
        <f t="shared" si="166"/>
        <v>0</v>
      </c>
      <c r="GI58" s="142">
        <f t="shared" si="166"/>
        <v>0</v>
      </c>
      <c r="GJ58" s="142">
        <f t="shared" si="89"/>
        <v>0</v>
      </c>
      <c r="GL58" s="118">
        <f t="shared" si="90"/>
        <v>38292</v>
      </c>
      <c r="GM58" s="142">
        <f t="shared" si="167"/>
        <v>0</v>
      </c>
      <c r="GN58" s="142">
        <f t="shared" si="167"/>
        <v>0</v>
      </c>
      <c r="GO58" s="142">
        <f t="shared" si="92"/>
        <v>0</v>
      </c>
      <c r="GQ58" s="587"/>
      <c r="GR58" s="582"/>
      <c r="GS58" s="331"/>
      <c r="GU58"/>
    </row>
    <row r="59" spans="1:203" ht="15" customHeight="1">
      <c r="A59" s="329">
        <v>38322</v>
      </c>
      <c r="B59" s="144">
        <f>'p1'!F68</f>
        <v>0</v>
      </c>
      <c r="C59" s="145">
        <f>+'p1'!C68</f>
        <v>0</v>
      </c>
      <c r="D59" s="193">
        <f>'Transport Pos'!C55</f>
        <v>0</v>
      </c>
      <c r="E59" s="145">
        <f>'p1'!K68+EH59+'Transport Pos'!D55</f>
        <v>0</v>
      </c>
      <c r="F59" s="145">
        <f>'p1'!E68+CS59</f>
        <v>0</v>
      </c>
      <c r="G59" s="145">
        <f>'p1'!H68+'p1'!J68+DD59+'Spread Opt'!D59+'Transport Pos'!E55</f>
        <v>-10.662182439076032</v>
      </c>
      <c r="H59" s="145">
        <f>'p1'!D68+DW59</f>
        <v>0</v>
      </c>
      <c r="I59" s="145">
        <f>'p1'!I68+'p1'!AG68+DI59+'Spread Opt'!C59</f>
        <v>13.423275521605065</v>
      </c>
      <c r="J59" s="145">
        <f>'p1'!M68+DL59</f>
        <v>11.43</v>
      </c>
      <c r="K59" s="145">
        <f>'p1'!L68+'p1'!G68+EB59</f>
        <v>0</v>
      </c>
      <c r="L59" s="146">
        <f t="shared" si="105"/>
        <v>14.191093082529033</v>
      </c>
      <c r="M59" s="14"/>
      <c r="N59" s="144">
        <f>'p1'!O68+ET59</f>
        <v>0</v>
      </c>
      <c r="O59" s="145">
        <f>'p1'!N68+EO59</f>
        <v>0</v>
      </c>
      <c r="P59" s="145">
        <f>'p1'!P68+EY59</f>
        <v>0</v>
      </c>
      <c r="Q59" s="145">
        <f>'p1'!Z68</f>
        <v>0</v>
      </c>
      <c r="R59" s="145">
        <f>'p1'!X68</f>
        <v>0</v>
      </c>
      <c r="S59" s="145">
        <f>'p1'!Y68+FE59</f>
        <v>0</v>
      </c>
      <c r="T59" s="145">
        <f>'p1'!AB68+FK59+'Transport Pos'!B55</f>
        <v>0</v>
      </c>
      <c r="U59" s="145"/>
      <c r="V59" s="145">
        <f>'p1'!W68+FP59</f>
        <v>0</v>
      </c>
      <c r="W59" s="145">
        <f>'p1'!R68+FZ59</f>
        <v>0</v>
      </c>
      <c r="X59" s="145">
        <f>'p1'!S68+FU59</f>
        <v>0</v>
      </c>
      <c r="Y59" s="145"/>
      <c r="Z59" s="145"/>
      <c r="AA59" s="145"/>
      <c r="AB59" s="145"/>
      <c r="AC59" s="145"/>
      <c r="AD59" s="193"/>
      <c r="AE59" s="332">
        <f t="shared" si="191"/>
        <v>0</v>
      </c>
      <c r="AF59" s="14"/>
      <c r="AG59" s="146"/>
      <c r="AH59" s="191"/>
      <c r="AI59" s="146">
        <f>'p1'!AA68+BQ59+'Spread Opt'!E59+'Transport Pos'!G55</f>
        <v>0.52109308252903475</v>
      </c>
      <c r="AJ59" s="14"/>
      <c r="AK59" s="143">
        <v>38322</v>
      </c>
      <c r="AL59" s="198"/>
      <c r="AM59" s="189">
        <f t="shared" si="4"/>
        <v>0</v>
      </c>
      <c r="AN59" s="334"/>
      <c r="AO59" s="189">
        <f t="shared" si="120"/>
        <v>0</v>
      </c>
      <c r="AP59" s="334"/>
      <c r="AQ59" s="508">
        <f t="shared" si="121"/>
        <v>-10.662182439076032</v>
      </c>
      <c r="AR59" s="334"/>
      <c r="AS59" s="510">
        <f t="shared" si="7"/>
        <v>24.853275521605063</v>
      </c>
      <c r="AT59" s="334"/>
      <c r="AU59" s="189">
        <f t="shared" si="8"/>
        <v>0</v>
      </c>
      <c r="AV59" s="334"/>
      <c r="AW59" s="189">
        <f t="shared" si="168"/>
        <v>14.191093082529031</v>
      </c>
      <c r="AX59" s="334"/>
      <c r="AY59"/>
      <c r="AZ59" s="217"/>
      <c r="BA59" s="204">
        <f t="shared" si="10"/>
        <v>0</v>
      </c>
      <c r="BB59" s="202"/>
      <c r="BC59" s="204">
        <f t="shared" si="11"/>
        <v>0</v>
      </c>
      <c r="BD59" s="497"/>
      <c r="BE59" s="515">
        <f t="shared" si="12"/>
        <v>0</v>
      </c>
      <c r="BF59" s="202"/>
      <c r="BG59" s="204">
        <f t="shared" si="192"/>
        <v>0</v>
      </c>
      <c r="BH59" s="218"/>
      <c r="BI59" s="248"/>
      <c r="BJ59" s="308"/>
      <c r="BK59" s="305">
        <f t="shared" si="193"/>
        <v>14.191093082529033</v>
      </c>
      <c r="BL59" s="525"/>
      <c r="BM59" s="129"/>
      <c r="BN59" s="129"/>
      <c r="BO59" s="129"/>
      <c r="BP59" s="140">
        <f t="shared" si="176"/>
        <v>38322</v>
      </c>
      <c r="BQ59" s="141"/>
      <c r="BR59" s="141"/>
      <c r="BS59" s="141"/>
      <c r="BT59" s="141"/>
      <c r="BU59" s="141"/>
      <c r="BV59" s="141"/>
      <c r="BW59" s="141"/>
      <c r="BY59" s="209">
        <f>'m1'!BL61</f>
        <v>0.73796355622680987</v>
      </c>
      <c r="BZ59" s="211">
        <f>CS59+DD59+FE59+FP59+FK59+DI59+DW59+EB59+FZ59+GE59+EO59+ET59+EY59+EH59</f>
        <v>0</v>
      </c>
      <c r="CA59" s="142"/>
      <c r="CB59" s="142">
        <f t="shared" si="128"/>
        <v>0</v>
      </c>
      <c r="CC59"/>
      <c r="CD59" s="118">
        <f t="shared" si="177"/>
        <v>38322</v>
      </c>
      <c r="CE59" s="142">
        <f t="shared" si="129"/>
        <v>0</v>
      </c>
      <c r="CF59" s="142">
        <f t="shared" si="130"/>
        <v>0</v>
      </c>
      <c r="CG59" s="142">
        <f t="shared" si="131"/>
        <v>0</v>
      </c>
      <c r="CH59" s="142">
        <f t="shared" si="131"/>
        <v>0</v>
      </c>
      <c r="CI59" s="142">
        <f t="shared" si="131"/>
        <v>0</v>
      </c>
      <c r="CJ59" s="142">
        <f t="shared" si="131"/>
        <v>0</v>
      </c>
      <c r="CK59" s="142">
        <f t="shared" si="175"/>
        <v>0</v>
      </c>
      <c r="CL59" s="142">
        <f t="shared" si="175"/>
        <v>0</v>
      </c>
      <c r="CM59" s="142">
        <f t="shared" si="131"/>
        <v>0</v>
      </c>
      <c r="CN59" s="142">
        <f t="shared" si="131"/>
        <v>0</v>
      </c>
      <c r="CO59" s="142">
        <f t="shared" si="131"/>
        <v>0</v>
      </c>
      <c r="CP59" s="142">
        <f t="shared" si="132"/>
        <v>0</v>
      </c>
      <c r="CQ59" s="142">
        <f t="shared" si="133"/>
        <v>0</v>
      </c>
      <c r="CR59" s="142">
        <f t="shared" si="134"/>
        <v>0</v>
      </c>
      <c r="CS59" s="142">
        <f t="shared" si="170"/>
        <v>0</v>
      </c>
      <c r="CT59"/>
      <c r="CU59" s="118">
        <f t="shared" si="178"/>
        <v>38322</v>
      </c>
      <c r="CV59" s="142">
        <f t="shared" si="135"/>
        <v>0</v>
      </c>
      <c r="CW59" s="142">
        <f t="shared" si="135"/>
        <v>0</v>
      </c>
      <c r="CX59" s="142">
        <f t="shared" si="136"/>
        <v>0</v>
      </c>
      <c r="CY59" s="142">
        <f t="shared" si="136"/>
        <v>0</v>
      </c>
      <c r="CZ59" s="142">
        <f t="shared" si="136"/>
        <v>0</v>
      </c>
      <c r="DA59" s="142">
        <f t="shared" si="137"/>
        <v>0</v>
      </c>
      <c r="DB59" s="142">
        <f t="shared" si="137"/>
        <v>0</v>
      </c>
      <c r="DC59" s="142">
        <f t="shared" si="138"/>
        <v>0</v>
      </c>
      <c r="DD59" s="142">
        <f t="shared" si="124"/>
        <v>0</v>
      </c>
      <c r="DF59" s="118">
        <f t="shared" si="179"/>
        <v>38322</v>
      </c>
      <c r="DG59" s="142">
        <f t="shared" si="139"/>
        <v>0</v>
      </c>
      <c r="DH59" s="142">
        <f t="shared" si="140"/>
        <v>0</v>
      </c>
      <c r="DI59" s="142">
        <f t="shared" si="111"/>
        <v>0</v>
      </c>
      <c r="DJ59"/>
      <c r="DK59" s="118">
        <f t="shared" si="36"/>
        <v>38322</v>
      </c>
      <c r="DL59" s="142">
        <f t="shared" si="141"/>
        <v>0</v>
      </c>
      <c r="DM59" s="142">
        <f t="shared" si="142"/>
        <v>0</v>
      </c>
      <c r="DN59" s="142">
        <f t="shared" si="39"/>
        <v>0</v>
      </c>
      <c r="DP59" s="118">
        <f t="shared" si="180"/>
        <v>38322</v>
      </c>
      <c r="DQ59" s="142">
        <f t="shared" si="143"/>
        <v>0</v>
      </c>
      <c r="DR59" s="142">
        <f t="shared" si="143"/>
        <v>0</v>
      </c>
      <c r="DS59" s="142">
        <f t="shared" si="143"/>
        <v>0</v>
      </c>
      <c r="DT59" s="142">
        <f t="shared" si="143"/>
        <v>0</v>
      </c>
      <c r="DU59" s="142">
        <f t="shared" si="143"/>
        <v>0</v>
      </c>
      <c r="DV59" s="142">
        <f t="shared" si="144"/>
        <v>0</v>
      </c>
      <c r="DW59" s="142">
        <f t="shared" si="112"/>
        <v>0</v>
      </c>
      <c r="DX59"/>
      <c r="DY59" s="118">
        <f t="shared" si="181"/>
        <v>38322</v>
      </c>
      <c r="DZ59" s="142">
        <f t="shared" si="145"/>
        <v>0</v>
      </c>
      <c r="EA59" s="142">
        <f t="shared" si="146"/>
        <v>0</v>
      </c>
      <c r="EB59" s="142">
        <f t="shared" si="113"/>
        <v>0</v>
      </c>
      <c r="EC59" s="142"/>
      <c r="ED59" s="118">
        <f t="shared" si="182"/>
        <v>38322</v>
      </c>
      <c r="EE59" s="142">
        <f t="shared" si="147"/>
        <v>0</v>
      </c>
      <c r="EF59" s="142">
        <f t="shared" si="147"/>
        <v>0</v>
      </c>
      <c r="EG59" s="142">
        <f t="shared" si="148"/>
        <v>0</v>
      </c>
      <c r="EH59" s="142">
        <f t="shared" si="194"/>
        <v>0</v>
      </c>
      <c r="EI59" s="142"/>
      <c r="EJ59" s="118">
        <f t="shared" si="183"/>
        <v>38322</v>
      </c>
      <c r="EK59" s="142">
        <f t="shared" si="149"/>
        <v>0</v>
      </c>
      <c r="EL59" s="142">
        <f t="shared" si="150"/>
        <v>0</v>
      </c>
      <c r="EM59" s="142">
        <f t="shared" si="150"/>
        <v>0</v>
      </c>
      <c r="EN59" s="142">
        <f t="shared" si="150"/>
        <v>0</v>
      </c>
      <c r="EO59" s="142">
        <f t="shared" si="114"/>
        <v>0</v>
      </c>
      <c r="EP59"/>
      <c r="EQ59" s="118">
        <f t="shared" si="184"/>
        <v>38322</v>
      </c>
      <c r="ER59" s="142">
        <f t="shared" si="151"/>
        <v>0</v>
      </c>
      <c r="ES59" s="142">
        <f t="shared" si="152"/>
        <v>0</v>
      </c>
      <c r="ET59" s="142">
        <f t="shared" si="195"/>
        <v>0</v>
      </c>
      <c r="EU59"/>
      <c r="EV59" s="118">
        <f t="shared" si="185"/>
        <v>38322</v>
      </c>
      <c r="EW59" s="142">
        <f t="shared" si="153"/>
        <v>0</v>
      </c>
      <c r="EX59" s="142">
        <f t="shared" si="154"/>
        <v>0</v>
      </c>
      <c r="EY59" s="142">
        <f t="shared" si="196"/>
        <v>0</v>
      </c>
      <c r="EZ59" s="142"/>
      <c r="FA59" s="118">
        <f t="shared" si="186"/>
        <v>38322</v>
      </c>
      <c r="FB59" s="142">
        <f t="shared" si="155"/>
        <v>0</v>
      </c>
      <c r="FC59" s="142">
        <f t="shared" si="155"/>
        <v>0</v>
      </c>
      <c r="FD59" s="142">
        <f t="shared" si="156"/>
        <v>0</v>
      </c>
      <c r="FE59" s="142">
        <f t="shared" si="115"/>
        <v>0</v>
      </c>
      <c r="FF59"/>
      <c r="FG59" s="118">
        <f t="shared" si="187"/>
        <v>38322</v>
      </c>
      <c r="FH59" s="142">
        <f t="shared" si="157"/>
        <v>0</v>
      </c>
      <c r="FI59" s="142">
        <f t="shared" si="157"/>
        <v>0</v>
      </c>
      <c r="FJ59" s="142">
        <f t="shared" si="158"/>
        <v>0</v>
      </c>
      <c r="FK59" s="142">
        <f t="shared" si="116"/>
        <v>0</v>
      </c>
      <c r="FL59"/>
      <c r="FM59" s="118">
        <f t="shared" si="188"/>
        <v>38322</v>
      </c>
      <c r="FN59" s="142">
        <f t="shared" si="159"/>
        <v>0</v>
      </c>
      <c r="FO59" s="142">
        <f t="shared" si="160"/>
        <v>0</v>
      </c>
      <c r="FP59" s="142">
        <f t="shared" si="117"/>
        <v>0</v>
      </c>
      <c r="FR59" s="118">
        <f t="shared" si="76"/>
        <v>38322</v>
      </c>
      <c r="FS59" s="142">
        <f t="shared" si="161"/>
        <v>0</v>
      </c>
      <c r="FT59" s="142">
        <f t="shared" si="161"/>
        <v>0</v>
      </c>
      <c r="FU59" s="142">
        <f t="shared" si="78"/>
        <v>0</v>
      </c>
      <c r="FV59"/>
      <c r="FW59" s="118">
        <f t="shared" si="189"/>
        <v>38322</v>
      </c>
      <c r="FX59" s="142">
        <f t="shared" si="162"/>
        <v>0</v>
      </c>
      <c r="FY59" s="142">
        <f t="shared" si="163"/>
        <v>0</v>
      </c>
      <c r="FZ59" s="142">
        <f t="shared" si="118"/>
        <v>0</v>
      </c>
      <c r="GA59"/>
      <c r="GB59" s="118">
        <f t="shared" si="190"/>
        <v>38322</v>
      </c>
      <c r="GC59" s="142">
        <f t="shared" si="164"/>
        <v>0</v>
      </c>
      <c r="GD59" s="142">
        <f t="shared" si="165"/>
        <v>0</v>
      </c>
      <c r="GE59" s="142">
        <f t="shared" si="119"/>
        <v>0</v>
      </c>
      <c r="GF59"/>
      <c r="GG59" s="118">
        <f t="shared" si="87"/>
        <v>38322</v>
      </c>
      <c r="GH59" s="142">
        <f t="shared" si="166"/>
        <v>0</v>
      </c>
      <c r="GI59" s="142">
        <f t="shared" si="166"/>
        <v>0</v>
      </c>
      <c r="GJ59" s="142">
        <f t="shared" si="89"/>
        <v>0</v>
      </c>
      <c r="GL59" s="118">
        <f t="shared" si="90"/>
        <v>38322</v>
      </c>
      <c r="GM59" s="142">
        <f t="shared" si="167"/>
        <v>0</v>
      </c>
      <c r="GN59" s="142">
        <f t="shared" si="167"/>
        <v>0</v>
      </c>
      <c r="GO59" s="142">
        <f t="shared" si="92"/>
        <v>0</v>
      </c>
      <c r="GQ59" s="585"/>
      <c r="GR59" s="583"/>
      <c r="GS59" s="332"/>
      <c r="GU59"/>
    </row>
    <row r="60" spans="1:203" ht="15" customHeight="1">
      <c r="A60" s="329">
        <v>38353</v>
      </c>
      <c r="B60" s="144">
        <f>'p1'!F69</f>
        <v>0</v>
      </c>
      <c r="C60" s="145">
        <f>+'p1'!C69</f>
        <v>0</v>
      </c>
      <c r="D60" s="193">
        <f>'Transport Pos'!C56</f>
        <v>0</v>
      </c>
      <c r="E60" s="145">
        <f>'p1'!K69+EH60+'Transport Pos'!D56</f>
        <v>0</v>
      </c>
      <c r="F60" s="145">
        <f>'p1'!E69+CS60</f>
        <v>0</v>
      </c>
      <c r="G60" s="145">
        <f>'p1'!H69+'p1'!J69+DD60+'Spread Opt'!D60+'Transport Pos'!E56</f>
        <v>-10.566828330677367</v>
      </c>
      <c r="H60" s="145">
        <f>'p1'!D69+DW60</f>
        <v>0</v>
      </c>
      <c r="I60" s="145">
        <f>'p1'!I69+'p1'!AG69+DI60+'Spread Opt'!C60</f>
        <v>13.328519267514196</v>
      </c>
      <c r="J60" s="145">
        <f>'p1'!M69+DL60</f>
        <v>11.36</v>
      </c>
      <c r="K60" s="145">
        <f>'p1'!L69+'p1'!G69+EB60</f>
        <v>0</v>
      </c>
      <c r="L60" s="146">
        <f t="shared" si="105"/>
        <v>14.121690936836828</v>
      </c>
      <c r="M60" s="14"/>
      <c r="N60" s="144">
        <f>'p1'!O69+ET60</f>
        <v>0</v>
      </c>
      <c r="O60" s="145">
        <f>'p1'!N69+EO60</f>
        <v>0</v>
      </c>
      <c r="P60" s="145">
        <f>'p1'!P69+EY60</f>
        <v>0</v>
      </c>
      <c r="Q60" s="145">
        <f>'p1'!Z69</f>
        <v>0</v>
      </c>
      <c r="R60" s="145">
        <f>'p1'!X69</f>
        <v>0</v>
      </c>
      <c r="S60" s="145">
        <f>'p1'!Y69+FE60</f>
        <v>0</v>
      </c>
      <c r="T60" s="145">
        <f>'p1'!AB69+FK60+'Transport Pos'!B56</f>
        <v>0</v>
      </c>
      <c r="U60" s="145"/>
      <c r="V60" s="145">
        <f>'p1'!W69+FP60</f>
        <v>0</v>
      </c>
      <c r="W60" s="145">
        <f>'p1'!R69+FZ60</f>
        <v>0</v>
      </c>
      <c r="X60" s="145">
        <f>'p1'!S69+FU60</f>
        <v>0</v>
      </c>
      <c r="Y60" s="145"/>
      <c r="Z60" s="145"/>
      <c r="AA60" s="145"/>
      <c r="AB60" s="145"/>
      <c r="AC60" s="145"/>
      <c r="AD60" s="193"/>
      <c r="AE60" s="332">
        <f t="shared" si="191"/>
        <v>0</v>
      </c>
      <c r="AF60" s="14"/>
      <c r="AG60" s="146"/>
      <c r="AH60" s="191"/>
      <c r="AI60" s="146">
        <f>'p1'!AA69+BQ60+'Spread Opt'!E60+'Transport Pos'!G56</f>
        <v>0.53169093683682789</v>
      </c>
      <c r="AJ60" s="14"/>
      <c r="AK60" s="143">
        <v>38353</v>
      </c>
      <c r="AL60" s="198"/>
      <c r="AM60" s="189">
        <f t="shared" si="4"/>
        <v>0</v>
      </c>
      <c r="AN60" s="335">
        <f>SUM(AM58:AM62)</f>
        <v>0</v>
      </c>
      <c r="AO60" s="189">
        <f t="shared" si="120"/>
        <v>0</v>
      </c>
      <c r="AP60" s="335">
        <f>SUM(AO58:AO62)</f>
        <v>0</v>
      </c>
      <c r="AQ60" s="508">
        <f t="shared" si="121"/>
        <v>-10.566828330677367</v>
      </c>
      <c r="AR60" s="335">
        <f>SUM(AQ58:AQ62)</f>
        <v>-51.63314604576788</v>
      </c>
      <c r="AS60" s="510">
        <f t="shared" si="7"/>
        <v>24.688519267514195</v>
      </c>
      <c r="AT60" s="335">
        <f>SUM(AS58:AS62)</f>
        <v>120.34174682716119</v>
      </c>
      <c r="AU60" s="189">
        <f t="shared" si="8"/>
        <v>0</v>
      </c>
      <c r="AV60" s="335">
        <f>SUM(AU58:AU62)</f>
        <v>0</v>
      </c>
      <c r="AW60" s="189">
        <f t="shared" si="168"/>
        <v>14.121690936836828</v>
      </c>
      <c r="AX60" s="335">
        <f>SUM(AW58:AW62)</f>
        <v>68.708600781393301</v>
      </c>
      <c r="AY60"/>
      <c r="AZ60" s="217"/>
      <c r="BA60" s="204">
        <f t="shared" si="10"/>
        <v>0</v>
      </c>
      <c r="BB60" s="202"/>
      <c r="BC60" s="204">
        <f t="shared" si="11"/>
        <v>0</v>
      </c>
      <c r="BD60" s="517"/>
      <c r="BE60" s="515">
        <f t="shared" si="12"/>
        <v>0</v>
      </c>
      <c r="BF60" s="205"/>
      <c r="BG60" s="204">
        <f t="shared" si="192"/>
        <v>0</v>
      </c>
      <c r="BH60" s="219"/>
      <c r="BI60" s="302"/>
      <c r="BJ60" s="309"/>
      <c r="BK60" s="305">
        <f t="shared" si="193"/>
        <v>14.121690936836828</v>
      </c>
      <c r="BL60" s="526">
        <f>SUM(BK58:BK62)</f>
        <v>68.708600781393315</v>
      </c>
      <c r="BM60" s="129">
        <f>+AT60+AV60</f>
        <v>120.34174682716119</v>
      </c>
      <c r="BN60" s="129"/>
      <c r="BO60" s="129"/>
      <c r="BP60" s="140">
        <f t="shared" si="176"/>
        <v>38353</v>
      </c>
      <c r="BQ60" s="141"/>
      <c r="BR60" s="141"/>
      <c r="BS60" s="141"/>
      <c r="BT60" s="141"/>
      <c r="BU60" s="141"/>
      <c r="BV60" s="141"/>
      <c r="BW60" s="141"/>
      <c r="BY60" s="209">
        <f>'m1'!BL62</f>
        <v>0.7335407011270082</v>
      </c>
      <c r="BZ60" s="211">
        <f>CS60+DD60+FE60+FP60+FK60+DI60+DW60+EB60+FZ60+GE60+EO60+ET60+EY60+EH60</f>
        <v>0</v>
      </c>
      <c r="CA60" s="142"/>
      <c r="CB60" s="142">
        <f t="shared" si="128"/>
        <v>0</v>
      </c>
      <c r="CC60"/>
      <c r="CD60" s="118">
        <f t="shared" si="177"/>
        <v>38353</v>
      </c>
      <c r="CE60" s="142">
        <f t="shared" si="129"/>
        <v>0</v>
      </c>
      <c r="CF60" s="142">
        <f t="shared" si="130"/>
        <v>0</v>
      </c>
      <c r="CG60" s="142">
        <f t="shared" si="131"/>
        <v>0</v>
      </c>
      <c r="CH60" s="142">
        <f t="shared" si="131"/>
        <v>0</v>
      </c>
      <c r="CI60" s="142">
        <f t="shared" si="131"/>
        <v>0</v>
      </c>
      <c r="CJ60" s="142">
        <f t="shared" si="131"/>
        <v>0</v>
      </c>
      <c r="CK60" s="142">
        <f t="shared" si="175"/>
        <v>0</v>
      </c>
      <c r="CL60" s="142">
        <f t="shared" si="175"/>
        <v>0</v>
      </c>
      <c r="CM60" s="142">
        <f t="shared" si="131"/>
        <v>0</v>
      </c>
      <c r="CN60" s="142">
        <f t="shared" si="131"/>
        <v>0</v>
      </c>
      <c r="CO60" s="142">
        <f t="shared" si="131"/>
        <v>0</v>
      </c>
      <c r="CP60" s="142">
        <f t="shared" si="132"/>
        <v>0</v>
      </c>
      <c r="CQ60" s="142">
        <f t="shared" si="133"/>
        <v>0</v>
      </c>
      <c r="CR60" s="142">
        <f t="shared" si="134"/>
        <v>0</v>
      </c>
      <c r="CS60" s="142">
        <f t="shared" si="170"/>
        <v>0</v>
      </c>
      <c r="CT60"/>
      <c r="CU60" s="118">
        <f t="shared" si="178"/>
        <v>38353</v>
      </c>
      <c r="CV60" s="142">
        <f t="shared" si="135"/>
        <v>0</v>
      </c>
      <c r="CW60" s="142">
        <f t="shared" si="135"/>
        <v>0</v>
      </c>
      <c r="CX60" s="142">
        <f t="shared" si="136"/>
        <v>0</v>
      </c>
      <c r="CY60" s="142">
        <f t="shared" si="136"/>
        <v>0</v>
      </c>
      <c r="CZ60" s="142">
        <f t="shared" si="136"/>
        <v>0</v>
      </c>
      <c r="DA60" s="142">
        <f t="shared" si="137"/>
        <v>0</v>
      </c>
      <c r="DB60" s="142">
        <f t="shared" si="137"/>
        <v>0</v>
      </c>
      <c r="DC60" s="142">
        <f t="shared" si="138"/>
        <v>0</v>
      </c>
      <c r="DD60" s="142">
        <f t="shared" si="124"/>
        <v>0</v>
      </c>
      <c r="DF60" s="118">
        <f t="shared" si="179"/>
        <v>38353</v>
      </c>
      <c r="DG60" s="142">
        <f t="shared" si="139"/>
        <v>0</v>
      </c>
      <c r="DH60" s="142">
        <f t="shared" si="140"/>
        <v>0</v>
      </c>
      <c r="DI60" s="142">
        <f t="shared" si="111"/>
        <v>0</v>
      </c>
      <c r="DJ60"/>
      <c r="DK60" s="118">
        <f t="shared" si="36"/>
        <v>38353</v>
      </c>
      <c r="DL60" s="142">
        <f t="shared" si="141"/>
        <v>0</v>
      </c>
      <c r="DM60" s="142">
        <f t="shared" si="142"/>
        <v>0</v>
      </c>
      <c r="DN60" s="142">
        <f t="shared" si="39"/>
        <v>0</v>
      </c>
      <c r="DP60" s="118">
        <f t="shared" si="180"/>
        <v>38353</v>
      </c>
      <c r="DQ60" s="142">
        <f t="shared" si="143"/>
        <v>0</v>
      </c>
      <c r="DR60" s="142">
        <f t="shared" si="143"/>
        <v>0</v>
      </c>
      <c r="DS60" s="142">
        <f t="shared" si="143"/>
        <v>0</v>
      </c>
      <c r="DT60" s="142">
        <f t="shared" si="143"/>
        <v>0</v>
      </c>
      <c r="DU60" s="142">
        <f t="shared" si="143"/>
        <v>0</v>
      </c>
      <c r="DV60" s="142">
        <f t="shared" si="144"/>
        <v>0</v>
      </c>
      <c r="DW60" s="142">
        <f t="shared" si="112"/>
        <v>0</v>
      </c>
      <c r="DX60"/>
      <c r="DY60" s="118">
        <f t="shared" si="181"/>
        <v>38353</v>
      </c>
      <c r="DZ60" s="142">
        <f t="shared" si="145"/>
        <v>0</v>
      </c>
      <c r="EA60" s="142">
        <f t="shared" si="146"/>
        <v>0</v>
      </c>
      <c r="EB60" s="142">
        <f t="shared" si="113"/>
        <v>0</v>
      </c>
      <c r="EC60" s="142"/>
      <c r="ED60" s="118">
        <f t="shared" si="182"/>
        <v>38353</v>
      </c>
      <c r="EE60" s="142">
        <f t="shared" si="147"/>
        <v>0</v>
      </c>
      <c r="EF60" s="142">
        <f t="shared" si="147"/>
        <v>0</v>
      </c>
      <c r="EG60" s="142">
        <f t="shared" si="148"/>
        <v>0</v>
      </c>
      <c r="EH60" s="142">
        <f t="shared" si="194"/>
        <v>0</v>
      </c>
      <c r="EI60" s="142"/>
      <c r="EJ60" s="118">
        <f t="shared" si="183"/>
        <v>38353</v>
      </c>
      <c r="EK60" s="142">
        <f t="shared" si="149"/>
        <v>0</v>
      </c>
      <c r="EL60" s="142">
        <f t="shared" si="150"/>
        <v>0</v>
      </c>
      <c r="EM60" s="142">
        <f t="shared" si="150"/>
        <v>0</v>
      </c>
      <c r="EN60" s="142">
        <f t="shared" si="150"/>
        <v>0</v>
      </c>
      <c r="EO60" s="142">
        <f t="shared" si="114"/>
        <v>0</v>
      </c>
      <c r="EP60"/>
      <c r="EQ60" s="118">
        <f t="shared" si="184"/>
        <v>38353</v>
      </c>
      <c r="ER60" s="142">
        <f t="shared" si="151"/>
        <v>0</v>
      </c>
      <c r="ES60" s="142">
        <f t="shared" si="152"/>
        <v>0</v>
      </c>
      <c r="ET60" s="142">
        <f t="shared" si="195"/>
        <v>0</v>
      </c>
      <c r="EU60"/>
      <c r="EV60" s="118">
        <f t="shared" si="185"/>
        <v>38353</v>
      </c>
      <c r="EW60" s="142">
        <f t="shared" si="153"/>
        <v>0</v>
      </c>
      <c r="EX60" s="142">
        <f t="shared" si="154"/>
        <v>0</v>
      </c>
      <c r="EY60" s="142">
        <f t="shared" si="196"/>
        <v>0</v>
      </c>
      <c r="EZ60" s="142"/>
      <c r="FA60" s="118">
        <f t="shared" si="186"/>
        <v>38353</v>
      </c>
      <c r="FB60" s="142">
        <f t="shared" si="155"/>
        <v>0</v>
      </c>
      <c r="FC60" s="142">
        <f t="shared" si="155"/>
        <v>0</v>
      </c>
      <c r="FD60" s="142">
        <f t="shared" si="156"/>
        <v>0</v>
      </c>
      <c r="FE60" s="142">
        <f t="shared" si="115"/>
        <v>0</v>
      </c>
      <c r="FF60"/>
      <c r="FG60" s="118">
        <f t="shared" si="187"/>
        <v>38353</v>
      </c>
      <c r="FH60" s="142">
        <f t="shared" si="157"/>
        <v>0</v>
      </c>
      <c r="FI60" s="142">
        <f t="shared" si="157"/>
        <v>0</v>
      </c>
      <c r="FJ60" s="142">
        <f t="shared" si="158"/>
        <v>0</v>
      </c>
      <c r="FK60" s="142">
        <f t="shared" si="116"/>
        <v>0</v>
      </c>
      <c r="FL60"/>
      <c r="FM60" s="118">
        <f t="shared" si="188"/>
        <v>38353</v>
      </c>
      <c r="FN60" s="142">
        <f t="shared" si="159"/>
        <v>0</v>
      </c>
      <c r="FO60" s="142">
        <f t="shared" si="160"/>
        <v>0</v>
      </c>
      <c r="FP60" s="142">
        <f t="shared" si="117"/>
        <v>0</v>
      </c>
      <c r="FR60" s="118">
        <f t="shared" si="76"/>
        <v>38353</v>
      </c>
      <c r="FS60" s="142">
        <f t="shared" si="161"/>
        <v>0</v>
      </c>
      <c r="FT60" s="142">
        <f t="shared" si="161"/>
        <v>0</v>
      </c>
      <c r="FU60" s="142">
        <f t="shared" si="78"/>
        <v>0</v>
      </c>
      <c r="FV60"/>
      <c r="FW60" s="118">
        <f t="shared" si="189"/>
        <v>38353</v>
      </c>
      <c r="FX60" s="142">
        <f t="shared" si="162"/>
        <v>0</v>
      </c>
      <c r="FY60" s="142">
        <f t="shared" si="163"/>
        <v>0</v>
      </c>
      <c r="FZ60" s="142">
        <f t="shared" si="118"/>
        <v>0</v>
      </c>
      <c r="GA60"/>
      <c r="GB60" s="118">
        <f t="shared" si="190"/>
        <v>38353</v>
      </c>
      <c r="GC60" s="142">
        <f t="shared" si="164"/>
        <v>0</v>
      </c>
      <c r="GD60" s="142">
        <f t="shared" si="165"/>
        <v>0</v>
      </c>
      <c r="GE60" s="142">
        <f t="shared" si="119"/>
        <v>0</v>
      </c>
      <c r="GF60"/>
      <c r="GG60" s="118">
        <f t="shared" si="87"/>
        <v>38353</v>
      </c>
      <c r="GH60" s="142">
        <f t="shared" si="166"/>
        <v>0</v>
      </c>
      <c r="GI60" s="142">
        <f t="shared" si="166"/>
        <v>0</v>
      </c>
      <c r="GJ60" s="142">
        <f t="shared" si="89"/>
        <v>0</v>
      </c>
      <c r="GL60" s="118">
        <f t="shared" si="90"/>
        <v>38353</v>
      </c>
      <c r="GM60" s="142">
        <f t="shared" si="167"/>
        <v>0</v>
      </c>
      <c r="GN60" s="142">
        <f t="shared" si="167"/>
        <v>0</v>
      </c>
      <c r="GO60" s="142">
        <f t="shared" si="92"/>
        <v>0</v>
      </c>
      <c r="GQ60" s="585"/>
      <c r="GR60" s="583"/>
      <c r="GS60" s="332"/>
      <c r="GU60"/>
    </row>
    <row r="61" spans="1:203" ht="15" customHeight="1">
      <c r="A61" s="329">
        <v>38384</v>
      </c>
      <c r="B61" s="144">
        <f>'p1'!F70</f>
        <v>0</v>
      </c>
      <c r="C61" s="145">
        <f>+'p1'!C70</f>
        <v>0</v>
      </c>
      <c r="D61" s="193">
        <f>'Transport Pos'!C57</f>
        <v>0</v>
      </c>
      <c r="E61" s="145">
        <f>'p1'!K70+EH61+'Transport Pos'!D57</f>
        <v>0</v>
      </c>
      <c r="F61" s="145">
        <f>'p1'!E70+CS61</f>
        <v>0</v>
      </c>
      <c r="G61" s="145">
        <f>'p1'!H70+'p1'!J70+DD61+'Spread Opt'!D61+'Transport Pos'!E57</f>
        <v>-9.5166045528822636</v>
      </c>
      <c r="H61" s="145">
        <f>'p1'!D70+DW61</f>
        <v>0</v>
      </c>
      <c r="I61" s="145">
        <f>'p1'!I70+'p1'!AG70+DI61+'Spread Opt'!C61</f>
        <v>11.974597626305888</v>
      </c>
      <c r="J61" s="145">
        <f>'p1'!M70+DL61</f>
        <v>10.199999999999999</v>
      </c>
      <c r="K61" s="145">
        <f>'p1'!L70+'p1'!G70+EB61</f>
        <v>0</v>
      </c>
      <c r="L61" s="146">
        <f t="shared" si="105"/>
        <v>12.657993073423624</v>
      </c>
      <c r="M61" s="14"/>
      <c r="N61" s="144">
        <f>'p1'!O70+ET61</f>
        <v>0</v>
      </c>
      <c r="O61" s="145">
        <f>'p1'!N70+EO61</f>
        <v>0</v>
      </c>
      <c r="P61" s="145">
        <f>'p1'!P70+EY61</f>
        <v>0</v>
      </c>
      <c r="Q61" s="145">
        <f>'p1'!Z70</f>
        <v>0</v>
      </c>
      <c r="R61" s="145">
        <f>'p1'!X70</f>
        <v>0</v>
      </c>
      <c r="S61" s="145">
        <f>'p1'!Y70+FE61</f>
        <v>0</v>
      </c>
      <c r="T61" s="145">
        <f>'p1'!AB70+FK61+'Transport Pos'!B57</f>
        <v>0</v>
      </c>
      <c r="U61" s="145"/>
      <c r="V61" s="145">
        <f>'p1'!W70+FP61</f>
        <v>0</v>
      </c>
      <c r="W61" s="145">
        <f>'p1'!R70+FZ61</f>
        <v>0</v>
      </c>
      <c r="X61" s="145">
        <f>'p1'!S70+FU61</f>
        <v>0</v>
      </c>
      <c r="Y61" s="145"/>
      <c r="Z61" s="145"/>
      <c r="AA61" s="145"/>
      <c r="AB61" s="145"/>
      <c r="AC61" s="145"/>
      <c r="AD61" s="193"/>
      <c r="AE61" s="332">
        <f t="shared" si="191"/>
        <v>0</v>
      </c>
      <c r="AF61" s="14"/>
      <c r="AG61" s="146"/>
      <c r="AH61" s="191"/>
      <c r="AI61" s="146">
        <f>'p1'!AA70+BQ61+'Spread Opt'!E61+'Transport Pos'!G57</f>
        <v>0.45799307342362461</v>
      </c>
      <c r="AJ61" s="14"/>
      <c r="AK61" s="143">
        <v>38384</v>
      </c>
      <c r="AL61" s="198"/>
      <c r="AM61" s="189">
        <f t="shared" si="4"/>
        <v>0</v>
      </c>
      <c r="AN61" s="334"/>
      <c r="AO61" s="189">
        <f t="shared" si="120"/>
        <v>0</v>
      </c>
      <c r="AP61" s="334"/>
      <c r="AQ61" s="508">
        <f t="shared" si="121"/>
        <v>-9.5166045528822636</v>
      </c>
      <c r="AR61" s="334"/>
      <c r="AS61" s="510">
        <f t="shared" si="7"/>
        <v>22.174597626305889</v>
      </c>
      <c r="AT61" s="334"/>
      <c r="AU61" s="189">
        <f t="shared" si="8"/>
        <v>0</v>
      </c>
      <c r="AV61" s="334"/>
      <c r="AW61" s="189">
        <f t="shared" si="168"/>
        <v>12.657993073423626</v>
      </c>
      <c r="AX61" s="334"/>
      <c r="AY61"/>
      <c r="AZ61" s="217"/>
      <c r="BA61" s="204">
        <f t="shared" si="10"/>
        <v>0</v>
      </c>
      <c r="BB61" s="202"/>
      <c r="BC61" s="204">
        <f t="shared" si="11"/>
        <v>0</v>
      </c>
      <c r="BD61" s="497"/>
      <c r="BE61" s="515">
        <f t="shared" si="12"/>
        <v>0</v>
      </c>
      <c r="BF61" s="202"/>
      <c r="BG61" s="204">
        <f t="shared" si="192"/>
        <v>0</v>
      </c>
      <c r="BH61" s="218"/>
      <c r="BI61" s="248"/>
      <c r="BJ61" s="308"/>
      <c r="BK61" s="305">
        <f t="shared" si="193"/>
        <v>12.657993073423624</v>
      </c>
      <c r="BL61" s="525"/>
      <c r="BM61" s="129">
        <f>+BM49+BM60</f>
        <v>120.34174682716119</v>
      </c>
      <c r="BN61" s="14"/>
      <c r="BO61" s="14"/>
      <c r="BP61" s="140">
        <f t="shared" si="176"/>
        <v>38384</v>
      </c>
      <c r="BQ61" s="141"/>
      <c r="BR61" s="141"/>
      <c r="BS61" s="141"/>
      <c r="BT61" s="141"/>
      <c r="BU61" s="141"/>
      <c r="BV61" s="141"/>
      <c r="BW61" s="141"/>
      <c r="BY61" s="209">
        <f>'m1'!BL63</f>
        <v>0.72914192726807647</v>
      </c>
      <c r="BZ61" s="211">
        <f t="shared" ref="BZ61:BZ69" si="197">CS61+DD61+FE61+FP61+FK61+DI61+DW61+EB61+FZ61+GE61+EO61+ET61+EY61</f>
        <v>0</v>
      </c>
      <c r="CA61" s="142"/>
      <c r="CB61" s="142">
        <f t="shared" si="128"/>
        <v>0</v>
      </c>
      <c r="CC61"/>
      <c r="CD61" s="118">
        <f t="shared" si="177"/>
        <v>38384</v>
      </c>
      <c r="CE61" s="142">
        <f t="shared" si="129"/>
        <v>0</v>
      </c>
      <c r="CF61" s="142">
        <f t="shared" si="130"/>
        <v>0</v>
      </c>
      <c r="CG61" s="142">
        <f t="shared" si="131"/>
        <v>0</v>
      </c>
      <c r="CH61" s="142">
        <f t="shared" si="131"/>
        <v>0</v>
      </c>
      <c r="CI61" s="142">
        <f t="shared" si="131"/>
        <v>0</v>
      </c>
      <c r="CJ61" s="142">
        <f t="shared" si="131"/>
        <v>0</v>
      </c>
      <c r="CK61" s="142">
        <f t="shared" si="175"/>
        <v>0</v>
      </c>
      <c r="CL61" s="142">
        <f t="shared" si="175"/>
        <v>0</v>
      </c>
      <c r="CM61" s="142">
        <f t="shared" si="131"/>
        <v>0</v>
      </c>
      <c r="CN61" s="142">
        <f t="shared" si="131"/>
        <v>0</v>
      </c>
      <c r="CO61" s="142">
        <f t="shared" si="131"/>
        <v>0</v>
      </c>
      <c r="CP61" s="142">
        <f t="shared" si="132"/>
        <v>0</v>
      </c>
      <c r="CQ61" s="142">
        <f t="shared" si="133"/>
        <v>0</v>
      </c>
      <c r="CR61" s="142">
        <f t="shared" si="134"/>
        <v>0</v>
      </c>
      <c r="CS61" s="142">
        <f t="shared" si="170"/>
        <v>0</v>
      </c>
      <c r="CT61"/>
      <c r="CU61" s="118">
        <f t="shared" si="178"/>
        <v>38384</v>
      </c>
      <c r="CV61" s="142">
        <f t="shared" si="135"/>
        <v>0</v>
      </c>
      <c r="CW61" s="142">
        <f t="shared" si="135"/>
        <v>0</v>
      </c>
      <c r="CX61" s="142">
        <f t="shared" si="136"/>
        <v>0</v>
      </c>
      <c r="CY61" s="142">
        <f t="shared" si="136"/>
        <v>0</v>
      </c>
      <c r="CZ61" s="142">
        <f t="shared" si="136"/>
        <v>0</v>
      </c>
      <c r="DA61" s="142">
        <f t="shared" si="137"/>
        <v>0</v>
      </c>
      <c r="DB61" s="142">
        <f t="shared" si="137"/>
        <v>0</v>
      </c>
      <c r="DC61" s="142">
        <f t="shared" si="138"/>
        <v>0</v>
      </c>
      <c r="DD61" s="142">
        <f t="shared" si="124"/>
        <v>0</v>
      </c>
      <c r="DF61" s="118">
        <f t="shared" si="179"/>
        <v>38384</v>
      </c>
      <c r="DG61" s="142">
        <f t="shared" si="139"/>
        <v>0</v>
      </c>
      <c r="DH61" s="142">
        <f t="shared" si="140"/>
        <v>0</v>
      </c>
      <c r="DI61" s="142">
        <f t="shared" si="111"/>
        <v>0</v>
      </c>
      <c r="DJ61"/>
      <c r="DK61" s="118">
        <f t="shared" ref="DK61:DK105" si="198">$A61</f>
        <v>38384</v>
      </c>
      <c r="DL61" s="142">
        <f t="shared" si="141"/>
        <v>0</v>
      </c>
      <c r="DM61" s="142">
        <f t="shared" si="142"/>
        <v>0</v>
      </c>
      <c r="DN61" s="142">
        <f t="shared" si="39"/>
        <v>0</v>
      </c>
      <c r="DP61" s="118">
        <f t="shared" si="180"/>
        <v>38384</v>
      </c>
      <c r="DQ61" s="142">
        <f t="shared" si="143"/>
        <v>0</v>
      </c>
      <c r="DR61" s="142">
        <f t="shared" si="143"/>
        <v>0</v>
      </c>
      <c r="DS61" s="142">
        <f t="shared" si="143"/>
        <v>0</v>
      </c>
      <c r="DT61" s="142">
        <f t="shared" si="143"/>
        <v>0</v>
      </c>
      <c r="DU61" s="142">
        <f t="shared" si="143"/>
        <v>0</v>
      </c>
      <c r="DV61" s="142">
        <f t="shared" si="144"/>
        <v>0</v>
      </c>
      <c r="DW61" s="142">
        <f t="shared" si="112"/>
        <v>0</v>
      </c>
      <c r="DX61"/>
      <c r="DY61" s="118">
        <f t="shared" si="181"/>
        <v>38384</v>
      </c>
      <c r="DZ61" s="142">
        <f t="shared" si="145"/>
        <v>0</v>
      </c>
      <c r="EA61" s="142">
        <f t="shared" si="146"/>
        <v>0</v>
      </c>
      <c r="EB61" s="142">
        <f t="shared" si="113"/>
        <v>0</v>
      </c>
      <c r="EC61" s="142"/>
      <c r="ED61" s="118">
        <f t="shared" si="182"/>
        <v>38384</v>
      </c>
      <c r="EE61" s="142">
        <f t="shared" si="147"/>
        <v>0</v>
      </c>
      <c r="EF61" s="142">
        <f t="shared" si="147"/>
        <v>0</v>
      </c>
      <c r="EG61" s="142">
        <f t="shared" si="148"/>
        <v>0</v>
      </c>
      <c r="EH61" s="142">
        <f t="shared" si="194"/>
        <v>0</v>
      </c>
      <c r="EI61" s="142"/>
      <c r="EJ61" s="118">
        <f t="shared" si="183"/>
        <v>38384</v>
      </c>
      <c r="EK61" s="142">
        <f t="shared" si="149"/>
        <v>0</v>
      </c>
      <c r="EL61" s="142">
        <f t="shared" si="150"/>
        <v>0</v>
      </c>
      <c r="EM61" s="142">
        <f t="shared" si="150"/>
        <v>0</v>
      </c>
      <c r="EN61" s="142">
        <f t="shared" si="150"/>
        <v>0</v>
      </c>
      <c r="EO61" s="142">
        <f t="shared" si="114"/>
        <v>0</v>
      </c>
      <c r="EP61"/>
      <c r="EQ61" s="118">
        <f t="shared" si="184"/>
        <v>38384</v>
      </c>
      <c r="ER61" s="142">
        <f t="shared" si="151"/>
        <v>0</v>
      </c>
      <c r="ES61" s="142">
        <f t="shared" si="152"/>
        <v>0</v>
      </c>
      <c r="ET61" s="142">
        <f t="shared" si="195"/>
        <v>0</v>
      </c>
      <c r="EU61"/>
      <c r="EV61" s="118">
        <f t="shared" si="185"/>
        <v>38384</v>
      </c>
      <c r="EW61" s="142">
        <f t="shared" si="153"/>
        <v>0</v>
      </c>
      <c r="EX61" s="142">
        <f t="shared" si="154"/>
        <v>0</v>
      </c>
      <c r="EY61" s="142">
        <f t="shared" si="196"/>
        <v>0</v>
      </c>
      <c r="EZ61" s="142"/>
      <c r="FA61" s="118">
        <f t="shared" si="186"/>
        <v>38384</v>
      </c>
      <c r="FB61" s="142">
        <f t="shared" si="155"/>
        <v>0</v>
      </c>
      <c r="FC61" s="142">
        <f t="shared" si="155"/>
        <v>0</v>
      </c>
      <c r="FD61" s="142">
        <f t="shared" si="156"/>
        <v>0</v>
      </c>
      <c r="FE61" s="142">
        <f t="shared" si="115"/>
        <v>0</v>
      </c>
      <c r="FF61"/>
      <c r="FG61" s="118">
        <f t="shared" si="187"/>
        <v>38384</v>
      </c>
      <c r="FH61" s="142">
        <f t="shared" si="157"/>
        <v>0</v>
      </c>
      <c r="FI61" s="142">
        <f t="shared" si="157"/>
        <v>0</v>
      </c>
      <c r="FJ61" s="142">
        <f t="shared" si="158"/>
        <v>0</v>
      </c>
      <c r="FK61" s="142">
        <f t="shared" si="116"/>
        <v>0</v>
      </c>
      <c r="FL61"/>
      <c r="FM61" s="118">
        <f t="shared" si="188"/>
        <v>38384</v>
      </c>
      <c r="FN61" s="142">
        <f t="shared" si="159"/>
        <v>0</v>
      </c>
      <c r="FO61" s="142">
        <f t="shared" si="160"/>
        <v>0</v>
      </c>
      <c r="FP61" s="142">
        <f t="shared" si="117"/>
        <v>0</v>
      </c>
      <c r="FR61" s="118">
        <f t="shared" si="76"/>
        <v>38384</v>
      </c>
      <c r="FS61" s="142">
        <f t="shared" si="161"/>
        <v>0</v>
      </c>
      <c r="FT61" s="142">
        <f t="shared" si="161"/>
        <v>0</v>
      </c>
      <c r="FU61" s="142">
        <f t="shared" si="78"/>
        <v>0</v>
      </c>
      <c r="FV61"/>
      <c r="FW61" s="118">
        <f t="shared" si="189"/>
        <v>38384</v>
      </c>
      <c r="FX61" s="142">
        <f t="shared" si="162"/>
        <v>0</v>
      </c>
      <c r="FY61" s="142">
        <f t="shared" si="163"/>
        <v>0</v>
      </c>
      <c r="FZ61" s="142">
        <f t="shared" si="118"/>
        <v>0</v>
      </c>
      <c r="GA61"/>
      <c r="GB61" s="118">
        <f t="shared" si="190"/>
        <v>38384</v>
      </c>
      <c r="GC61" s="142">
        <f t="shared" si="164"/>
        <v>0</v>
      </c>
      <c r="GD61" s="142">
        <f t="shared" si="165"/>
        <v>0</v>
      </c>
      <c r="GE61" s="142">
        <f t="shared" si="119"/>
        <v>0</v>
      </c>
      <c r="GF61"/>
      <c r="GG61" s="118">
        <f t="shared" si="87"/>
        <v>38384</v>
      </c>
      <c r="GH61" s="142">
        <f t="shared" si="166"/>
        <v>0</v>
      </c>
      <c r="GI61" s="142">
        <f t="shared" si="166"/>
        <v>0</v>
      </c>
      <c r="GJ61" s="142">
        <f t="shared" si="89"/>
        <v>0</v>
      </c>
      <c r="GL61" s="118">
        <f t="shared" si="90"/>
        <v>38384</v>
      </c>
      <c r="GM61" s="142">
        <f t="shared" si="167"/>
        <v>0</v>
      </c>
      <c r="GN61" s="142">
        <f t="shared" si="167"/>
        <v>0</v>
      </c>
      <c r="GO61" s="142">
        <f t="shared" si="92"/>
        <v>0</v>
      </c>
      <c r="GQ61" s="585"/>
      <c r="GR61" s="583"/>
      <c r="GS61" s="332"/>
      <c r="GU61"/>
    </row>
    <row r="62" spans="1:203" ht="15" customHeight="1">
      <c r="A62" s="329">
        <v>38412</v>
      </c>
      <c r="B62" s="144">
        <f>'p1'!F71</f>
        <v>0</v>
      </c>
      <c r="C62" s="145">
        <f>+'p1'!C71</f>
        <v>0</v>
      </c>
      <c r="D62" s="193">
        <f>'Transport Pos'!C58</f>
        <v>0</v>
      </c>
      <c r="E62" s="145">
        <f>'p1'!K71+EH62+'Transport Pos'!D58</f>
        <v>0</v>
      </c>
      <c r="F62" s="145">
        <f>'p1'!E71+CS62</f>
        <v>0</v>
      </c>
      <c r="G62" s="145">
        <f>'p1'!H71+'p1'!J71+DD62+'Spread Opt'!D62+'Transport Pos'!E58</f>
        <v>-10.493622062365773</v>
      </c>
      <c r="H62" s="145">
        <f>'p1'!D71+DW62</f>
        <v>0</v>
      </c>
      <c r="I62" s="145">
        <f>'p1'!I71+'p1'!AG71+DI62+'Spread Opt'!C62</f>
        <v>13.193318036676423</v>
      </c>
      <c r="J62" s="145">
        <f>'p1'!M71+DL62</f>
        <v>11.23</v>
      </c>
      <c r="K62" s="145">
        <f>'p1'!L71+'p1'!G71+EB62</f>
        <v>0</v>
      </c>
      <c r="L62" s="146">
        <f t="shared" si="105"/>
        <v>13.929695974310651</v>
      </c>
      <c r="M62" s="14"/>
      <c r="N62" s="144">
        <f>'p1'!O71+ET62</f>
        <v>0</v>
      </c>
      <c r="O62" s="145">
        <f>'p1'!N71+EO62</f>
        <v>0</v>
      </c>
      <c r="P62" s="145">
        <f>'p1'!P71+EY62</f>
        <v>0</v>
      </c>
      <c r="Q62" s="145">
        <f>'p1'!Z71</f>
        <v>0</v>
      </c>
      <c r="R62" s="145">
        <f>'p1'!X71</f>
        <v>0</v>
      </c>
      <c r="S62" s="145">
        <f>'p1'!Y71+FE62</f>
        <v>0</v>
      </c>
      <c r="T62" s="145">
        <f>'p1'!AB71+FK62+'Transport Pos'!B58</f>
        <v>0</v>
      </c>
      <c r="U62" s="145"/>
      <c r="V62" s="145">
        <f>'p1'!W71+FP62</f>
        <v>0</v>
      </c>
      <c r="W62" s="145">
        <f>'p1'!R71+FZ62</f>
        <v>0</v>
      </c>
      <c r="X62" s="145">
        <f>'p1'!S71+FU62</f>
        <v>0</v>
      </c>
      <c r="Y62" s="145"/>
      <c r="Z62" s="145"/>
      <c r="AA62" s="145"/>
      <c r="AB62" s="145"/>
      <c r="AC62" s="145"/>
      <c r="AD62" s="193"/>
      <c r="AE62" s="332">
        <f t="shared" si="191"/>
        <v>0</v>
      </c>
      <c r="AF62" s="14"/>
      <c r="AG62" s="146"/>
      <c r="AH62" s="191"/>
      <c r="AI62" s="146">
        <f>'p1'!AA71+BQ62+'Spread Opt'!E62+'Transport Pos'!G58</f>
        <v>0.49969597431065083</v>
      </c>
      <c r="AJ62" s="14"/>
      <c r="AK62" s="143">
        <v>38412</v>
      </c>
      <c r="AL62" s="198"/>
      <c r="AM62" s="189">
        <f t="shared" si="4"/>
        <v>0</v>
      </c>
      <c r="AN62" s="334"/>
      <c r="AO62" s="189">
        <f t="shared" si="120"/>
        <v>0</v>
      </c>
      <c r="AP62" s="334"/>
      <c r="AQ62" s="508">
        <f t="shared" si="121"/>
        <v>-10.493622062365773</v>
      </c>
      <c r="AR62" s="334"/>
      <c r="AS62" s="510">
        <f t="shared" si="7"/>
        <v>24.423318036676424</v>
      </c>
      <c r="AT62" s="334"/>
      <c r="AU62" s="189">
        <f t="shared" ref="AU62:AU81" si="199">K62+P62</f>
        <v>0</v>
      </c>
      <c r="AV62" s="334"/>
      <c r="AW62" s="189">
        <f t="shared" si="168"/>
        <v>13.929695974310651</v>
      </c>
      <c r="AX62" s="334"/>
      <c r="AY62"/>
      <c r="AZ62" s="217"/>
      <c r="BA62" s="204">
        <f t="shared" si="10"/>
        <v>0</v>
      </c>
      <c r="BB62" s="202"/>
      <c r="BC62" s="204">
        <f t="shared" si="11"/>
        <v>0</v>
      </c>
      <c r="BD62" s="497"/>
      <c r="BE62" s="515">
        <f t="shared" si="12"/>
        <v>0</v>
      </c>
      <c r="BF62" s="202"/>
      <c r="BG62" s="204">
        <f t="shared" si="192"/>
        <v>0</v>
      </c>
      <c r="BH62" s="218"/>
      <c r="BI62" s="248"/>
      <c r="BJ62" s="308"/>
      <c r="BK62" s="305">
        <f t="shared" si="193"/>
        <v>13.929695974310651</v>
      </c>
      <c r="BL62" s="525"/>
      <c r="BM62" s="14"/>
      <c r="BN62" s="14"/>
      <c r="BO62" s="14"/>
      <c r="BP62" s="140">
        <f t="shared" si="176"/>
        <v>38412</v>
      </c>
      <c r="BQ62" s="141"/>
      <c r="BR62" s="141"/>
      <c r="BS62" s="141"/>
      <c r="BT62" s="141"/>
      <c r="BU62" s="141"/>
      <c r="BV62" s="141"/>
      <c r="BW62" s="141"/>
      <c r="BY62" s="209">
        <f>'m1'!BL64</f>
        <v>0.72518944372429461</v>
      </c>
      <c r="BZ62" s="211">
        <f t="shared" si="197"/>
        <v>0</v>
      </c>
      <c r="CA62" s="142"/>
      <c r="CB62" s="142">
        <f t="shared" si="128"/>
        <v>0</v>
      </c>
      <c r="CC62"/>
      <c r="CD62" s="118">
        <f t="shared" si="177"/>
        <v>38412</v>
      </c>
      <c r="CE62" s="142">
        <f t="shared" si="129"/>
        <v>0</v>
      </c>
      <c r="CF62" s="142">
        <f t="shared" si="130"/>
        <v>0</v>
      </c>
      <c r="CG62" s="142">
        <f t="shared" si="131"/>
        <v>0</v>
      </c>
      <c r="CH62" s="142">
        <f t="shared" si="131"/>
        <v>0</v>
      </c>
      <c r="CI62" s="142">
        <f t="shared" si="131"/>
        <v>0</v>
      </c>
      <c r="CJ62" s="142">
        <f t="shared" si="131"/>
        <v>0</v>
      </c>
      <c r="CK62" s="142">
        <f t="shared" si="175"/>
        <v>0</v>
      </c>
      <c r="CL62" s="142">
        <f t="shared" si="175"/>
        <v>0</v>
      </c>
      <c r="CM62" s="142">
        <f t="shared" si="131"/>
        <v>0</v>
      </c>
      <c r="CN62" s="142">
        <f t="shared" si="131"/>
        <v>0</v>
      </c>
      <c r="CO62" s="142">
        <f t="shared" si="131"/>
        <v>0</v>
      </c>
      <c r="CP62" s="142">
        <f t="shared" si="132"/>
        <v>0</v>
      </c>
      <c r="CQ62" s="142">
        <f t="shared" si="133"/>
        <v>0</v>
      </c>
      <c r="CR62" s="142">
        <f t="shared" si="134"/>
        <v>0</v>
      </c>
      <c r="CS62" s="142">
        <f t="shared" si="170"/>
        <v>0</v>
      </c>
      <c r="CT62"/>
      <c r="CU62" s="118">
        <f t="shared" si="178"/>
        <v>38412</v>
      </c>
      <c r="CV62" s="142">
        <f t="shared" si="135"/>
        <v>0</v>
      </c>
      <c r="CW62" s="142">
        <f t="shared" si="135"/>
        <v>0</v>
      </c>
      <c r="CX62" s="142">
        <f t="shared" si="136"/>
        <v>0</v>
      </c>
      <c r="CY62" s="142">
        <f t="shared" si="136"/>
        <v>0</v>
      </c>
      <c r="CZ62" s="142">
        <f t="shared" si="136"/>
        <v>0</v>
      </c>
      <c r="DA62" s="142">
        <f t="shared" si="137"/>
        <v>0</v>
      </c>
      <c r="DB62" s="142">
        <f t="shared" si="137"/>
        <v>0</v>
      </c>
      <c r="DC62" s="142">
        <f t="shared" si="138"/>
        <v>0</v>
      </c>
      <c r="DD62" s="142">
        <f t="shared" si="124"/>
        <v>0</v>
      </c>
      <c r="DF62" s="118">
        <f t="shared" si="179"/>
        <v>38412</v>
      </c>
      <c r="DG62" s="142">
        <f t="shared" si="139"/>
        <v>0</v>
      </c>
      <c r="DH62" s="142">
        <f t="shared" si="140"/>
        <v>0</v>
      </c>
      <c r="DI62" s="142">
        <f t="shared" si="111"/>
        <v>0</v>
      </c>
      <c r="DJ62"/>
      <c r="DK62" s="118">
        <f t="shared" si="198"/>
        <v>38412</v>
      </c>
      <c r="DL62" s="142">
        <f t="shared" si="141"/>
        <v>0</v>
      </c>
      <c r="DM62" s="142">
        <f t="shared" si="142"/>
        <v>0</v>
      </c>
      <c r="DN62" s="142">
        <f t="shared" ref="DN62:DN81" si="200">SUM(DL62:DM62)</f>
        <v>0</v>
      </c>
      <c r="DP62" s="118">
        <f t="shared" si="180"/>
        <v>38412</v>
      </c>
      <c r="DQ62" s="142">
        <f t="shared" si="143"/>
        <v>0</v>
      </c>
      <c r="DR62" s="142">
        <f t="shared" si="143"/>
        <v>0</v>
      </c>
      <c r="DS62" s="142">
        <f t="shared" si="143"/>
        <v>0</v>
      </c>
      <c r="DT62" s="142">
        <f t="shared" si="143"/>
        <v>0</v>
      </c>
      <c r="DU62" s="142">
        <f t="shared" si="143"/>
        <v>0</v>
      </c>
      <c r="DV62" s="142">
        <f t="shared" si="144"/>
        <v>0</v>
      </c>
      <c r="DW62" s="142">
        <f t="shared" si="112"/>
        <v>0</v>
      </c>
      <c r="DX62"/>
      <c r="DY62" s="118">
        <f t="shared" si="181"/>
        <v>38412</v>
      </c>
      <c r="DZ62" s="142">
        <f t="shared" si="145"/>
        <v>0</v>
      </c>
      <c r="EA62" s="142">
        <f t="shared" si="146"/>
        <v>0</v>
      </c>
      <c r="EB62" s="142">
        <f t="shared" si="113"/>
        <v>0</v>
      </c>
      <c r="EC62" s="142"/>
      <c r="ED62" s="118">
        <f t="shared" si="182"/>
        <v>38412</v>
      </c>
      <c r="EE62" s="142">
        <f t="shared" si="147"/>
        <v>0</v>
      </c>
      <c r="EF62" s="142">
        <f t="shared" si="147"/>
        <v>0</v>
      </c>
      <c r="EG62" s="142">
        <f t="shared" si="148"/>
        <v>0</v>
      </c>
      <c r="EH62" s="142">
        <f t="shared" si="194"/>
        <v>0</v>
      </c>
      <c r="EI62" s="142"/>
      <c r="EJ62" s="118">
        <f t="shared" si="183"/>
        <v>38412</v>
      </c>
      <c r="EK62" s="142">
        <f t="shared" si="149"/>
        <v>0</v>
      </c>
      <c r="EL62" s="142">
        <f t="shared" si="150"/>
        <v>0</v>
      </c>
      <c r="EM62" s="142">
        <f t="shared" si="150"/>
        <v>0</v>
      </c>
      <c r="EN62" s="142">
        <f t="shared" si="150"/>
        <v>0</v>
      </c>
      <c r="EO62" s="142">
        <f t="shared" si="114"/>
        <v>0</v>
      </c>
      <c r="EP62"/>
      <c r="EQ62" s="118">
        <f t="shared" si="184"/>
        <v>38412</v>
      </c>
      <c r="ER62" s="142">
        <f t="shared" si="151"/>
        <v>0</v>
      </c>
      <c r="ES62" s="142">
        <f t="shared" si="152"/>
        <v>0</v>
      </c>
      <c r="ET62" s="142">
        <f t="shared" si="195"/>
        <v>0</v>
      </c>
      <c r="EU62"/>
      <c r="EV62" s="118">
        <f t="shared" si="185"/>
        <v>38412</v>
      </c>
      <c r="EW62" s="142">
        <f t="shared" si="153"/>
        <v>0</v>
      </c>
      <c r="EX62" s="142">
        <f t="shared" si="154"/>
        <v>0</v>
      </c>
      <c r="EY62" s="142">
        <f t="shared" si="196"/>
        <v>0</v>
      </c>
      <c r="EZ62" s="142"/>
      <c r="FA62" s="118">
        <f t="shared" si="186"/>
        <v>38412</v>
      </c>
      <c r="FB62" s="142">
        <f t="shared" si="155"/>
        <v>0</v>
      </c>
      <c r="FC62" s="142">
        <f t="shared" si="155"/>
        <v>0</v>
      </c>
      <c r="FD62" s="142">
        <f t="shared" si="156"/>
        <v>0</v>
      </c>
      <c r="FE62" s="142">
        <f t="shared" si="115"/>
        <v>0</v>
      </c>
      <c r="FF62"/>
      <c r="FG62" s="118">
        <f t="shared" si="187"/>
        <v>38412</v>
      </c>
      <c r="FH62" s="142">
        <f t="shared" si="157"/>
        <v>0</v>
      </c>
      <c r="FI62" s="142">
        <f t="shared" si="157"/>
        <v>0</v>
      </c>
      <c r="FJ62" s="142">
        <f t="shared" si="158"/>
        <v>0</v>
      </c>
      <c r="FK62" s="142">
        <f t="shared" si="116"/>
        <v>0</v>
      </c>
      <c r="FL62"/>
      <c r="FM62" s="118">
        <f t="shared" si="188"/>
        <v>38412</v>
      </c>
      <c r="FN62" s="142">
        <f t="shared" si="159"/>
        <v>0</v>
      </c>
      <c r="FO62" s="142">
        <f t="shared" si="160"/>
        <v>0</v>
      </c>
      <c r="FP62" s="142">
        <f t="shared" si="117"/>
        <v>0</v>
      </c>
      <c r="FR62" s="118">
        <f t="shared" si="76"/>
        <v>38412</v>
      </c>
      <c r="FS62" s="142">
        <f t="shared" si="161"/>
        <v>0</v>
      </c>
      <c r="FT62" s="142">
        <f t="shared" si="161"/>
        <v>0</v>
      </c>
      <c r="FU62" s="142">
        <f t="shared" si="78"/>
        <v>0</v>
      </c>
      <c r="FV62"/>
      <c r="FW62" s="118">
        <f t="shared" si="189"/>
        <v>38412</v>
      </c>
      <c r="FX62" s="142">
        <f t="shared" si="162"/>
        <v>0</v>
      </c>
      <c r="FY62" s="142">
        <f t="shared" si="163"/>
        <v>0</v>
      </c>
      <c r="FZ62" s="142">
        <f t="shared" si="118"/>
        <v>0</v>
      </c>
      <c r="GA62"/>
      <c r="GB62" s="118">
        <f t="shared" si="190"/>
        <v>38412</v>
      </c>
      <c r="GC62" s="142">
        <f t="shared" si="164"/>
        <v>0</v>
      </c>
      <c r="GD62" s="142">
        <f t="shared" si="165"/>
        <v>0</v>
      </c>
      <c r="GE62" s="142">
        <f t="shared" si="119"/>
        <v>0</v>
      </c>
      <c r="GF62"/>
      <c r="GG62" s="118">
        <f t="shared" si="87"/>
        <v>38412</v>
      </c>
      <c r="GH62" s="142">
        <f t="shared" si="166"/>
        <v>0</v>
      </c>
      <c r="GI62" s="142">
        <f t="shared" si="166"/>
        <v>0</v>
      </c>
      <c r="GJ62" s="142">
        <f t="shared" si="89"/>
        <v>0</v>
      </c>
      <c r="GL62" s="118">
        <f t="shared" si="90"/>
        <v>38412</v>
      </c>
      <c r="GM62" s="142">
        <f t="shared" si="167"/>
        <v>0</v>
      </c>
      <c r="GN62" s="142">
        <f t="shared" si="167"/>
        <v>0</v>
      </c>
      <c r="GO62" s="142">
        <f t="shared" si="92"/>
        <v>0</v>
      </c>
      <c r="GQ62" s="585"/>
      <c r="GR62" s="583"/>
      <c r="GS62" s="332"/>
      <c r="GU62"/>
    </row>
    <row r="63" spans="1:203" ht="15" customHeight="1">
      <c r="A63" s="329">
        <v>38443</v>
      </c>
      <c r="B63" s="144">
        <f>'p1'!F72</f>
        <v>0</v>
      </c>
      <c r="C63" s="145">
        <f>+'p1'!C72</f>
        <v>0</v>
      </c>
      <c r="D63" s="193">
        <f>'Transport Pos'!C59</f>
        <v>0</v>
      </c>
      <c r="E63" s="145">
        <f>'p1'!K72+EH63+'Transport Pos'!D59</f>
        <v>0</v>
      </c>
      <c r="F63" s="145">
        <f>'p1'!E72+CS63</f>
        <v>0</v>
      </c>
      <c r="G63" s="145">
        <f>'p1'!H72+'p1'!J72+DD63+'Spread Opt'!D63+'Transport Pos'!E59</f>
        <v>0</v>
      </c>
      <c r="H63" s="145">
        <f>'p1'!D72+DW63</f>
        <v>0</v>
      </c>
      <c r="I63" s="145">
        <f>'p1'!I72+'p1'!AG72+DI63+'Spread Opt'!C63</f>
        <v>7.05</v>
      </c>
      <c r="J63" s="145">
        <f>'p1'!M72+DL63</f>
        <v>10.8</v>
      </c>
      <c r="K63" s="145">
        <f>'p1'!L72+'p1'!G72+EB63</f>
        <v>0</v>
      </c>
      <c r="L63" s="146">
        <f t="shared" si="105"/>
        <v>17.850000000000001</v>
      </c>
      <c r="M63" s="14"/>
      <c r="N63" s="144">
        <f>'p1'!O72+ET63</f>
        <v>0</v>
      </c>
      <c r="O63" s="145">
        <f>'p1'!N72+EO63</f>
        <v>0</v>
      </c>
      <c r="P63" s="145">
        <f>'p1'!P72+EY63</f>
        <v>0</v>
      </c>
      <c r="Q63" s="145">
        <f>'p1'!Z72</f>
        <v>0</v>
      </c>
      <c r="R63" s="145">
        <f>'p1'!X72</f>
        <v>0</v>
      </c>
      <c r="S63" s="145">
        <f>'p1'!Y72+FE63</f>
        <v>0</v>
      </c>
      <c r="T63" s="145">
        <f>'p1'!AB72+FK63+'Transport Pos'!B59</f>
        <v>0</v>
      </c>
      <c r="U63" s="145"/>
      <c r="V63" s="145">
        <f>'p1'!W72+FP63</f>
        <v>0</v>
      </c>
      <c r="W63" s="145">
        <f>'p1'!R72+FZ63</f>
        <v>0</v>
      </c>
      <c r="X63" s="145">
        <f>'p1'!S72+FU63</f>
        <v>0</v>
      </c>
      <c r="Y63" s="145"/>
      <c r="Z63" s="145"/>
      <c r="AA63" s="145"/>
      <c r="AB63" s="145"/>
      <c r="AC63" s="145"/>
      <c r="AD63" s="193"/>
      <c r="AE63" s="332">
        <f t="shared" si="191"/>
        <v>0</v>
      </c>
      <c r="AF63" s="14"/>
      <c r="AG63" s="146"/>
      <c r="AH63" s="191"/>
      <c r="AI63" s="146">
        <f>'p1'!AA72+BQ63+'Spread Opt'!E63+'Transport Pos'!G59</f>
        <v>0</v>
      </c>
      <c r="AJ63" s="14"/>
      <c r="AK63" s="143">
        <v>38443</v>
      </c>
      <c r="AL63" s="198"/>
      <c r="AM63" s="189">
        <f t="shared" si="4"/>
        <v>0</v>
      </c>
      <c r="AN63" s="335">
        <f>SUM(AM58:AM69)</f>
        <v>0</v>
      </c>
      <c r="AO63" s="189">
        <f t="shared" ref="AO63:AO81" si="201">E63+F63+O63</f>
        <v>0</v>
      </c>
      <c r="AP63" s="335">
        <f>SUM(AO58:AO69)</f>
        <v>0</v>
      </c>
      <c r="AQ63" s="508">
        <f t="shared" ref="AQ63:AQ81" si="202">+G63+H63+N63</f>
        <v>0</v>
      </c>
      <c r="AR63" s="335">
        <f>SUM(AQ58:AQ69)</f>
        <v>-51.63314604576788</v>
      </c>
      <c r="AS63" s="510">
        <f t="shared" ref="AS63:AS81" si="203">+I63+J63</f>
        <v>17.850000000000001</v>
      </c>
      <c r="AT63" s="335">
        <f>SUM(AS58:AS69)</f>
        <v>245.41174682716118</v>
      </c>
      <c r="AU63" s="189">
        <f t="shared" si="199"/>
        <v>0</v>
      </c>
      <c r="AV63" s="335">
        <f>SUM(AU58:AU69)</f>
        <v>0</v>
      </c>
      <c r="AW63" s="189">
        <f t="shared" si="168"/>
        <v>17.850000000000001</v>
      </c>
      <c r="AX63" s="335">
        <f>SUM(AW58:AW69)</f>
        <v>193.77860078139327</v>
      </c>
      <c r="AY63"/>
      <c r="AZ63" s="217"/>
      <c r="BA63" s="204">
        <f t="shared" si="10"/>
        <v>0</v>
      </c>
      <c r="BB63" s="507">
        <f>SUM(BA58:BA69)</f>
        <v>0</v>
      </c>
      <c r="BC63" s="204">
        <f t="shared" si="11"/>
        <v>0</v>
      </c>
      <c r="BD63" s="517">
        <f>SUM(BC58:BC69)</f>
        <v>0</v>
      </c>
      <c r="BE63" s="515">
        <f t="shared" si="12"/>
        <v>0</v>
      </c>
      <c r="BF63" s="205">
        <f>SUM(BE58:BE69)</f>
        <v>0</v>
      </c>
      <c r="BG63" s="204">
        <f t="shared" si="192"/>
        <v>0</v>
      </c>
      <c r="BH63" s="219">
        <f>SUM(BG58:BG69)</f>
        <v>0</v>
      </c>
      <c r="BI63" s="248"/>
      <c r="BJ63" s="308"/>
      <c r="BK63" s="305">
        <f t="shared" si="193"/>
        <v>17.850000000000001</v>
      </c>
      <c r="BL63" s="526">
        <f>SUM(BK58:BK69)</f>
        <v>193.77860078139329</v>
      </c>
      <c r="BM63" s="14"/>
      <c r="BN63" s="14"/>
      <c r="BO63" s="14"/>
      <c r="BP63" s="140">
        <f t="shared" si="176"/>
        <v>38443</v>
      </c>
      <c r="BQ63" s="141"/>
      <c r="BR63" s="141"/>
      <c r="BS63" s="141"/>
      <c r="BT63" s="141"/>
      <c r="BU63" s="141"/>
      <c r="BV63" s="141"/>
      <c r="BW63" s="141"/>
      <c r="BY63" s="209">
        <f>'m1'!BL65</f>
        <v>0.72083618405818661</v>
      </c>
      <c r="BZ63" s="211">
        <f t="shared" si="197"/>
        <v>0</v>
      </c>
      <c r="CA63" s="142"/>
      <c r="CB63" s="142">
        <f t="shared" si="128"/>
        <v>0</v>
      </c>
      <c r="CC63"/>
      <c r="CD63" s="118">
        <f t="shared" si="177"/>
        <v>38443</v>
      </c>
      <c r="CE63" s="142">
        <f t="shared" si="129"/>
        <v>0</v>
      </c>
      <c r="CF63" s="142">
        <f t="shared" si="130"/>
        <v>0</v>
      </c>
      <c r="CG63" s="142">
        <f t="shared" si="131"/>
        <v>0</v>
      </c>
      <c r="CH63" s="142">
        <f t="shared" si="131"/>
        <v>0</v>
      </c>
      <c r="CI63" s="142">
        <f t="shared" si="131"/>
        <v>0</v>
      </c>
      <c r="CJ63" s="142">
        <f t="shared" si="131"/>
        <v>0</v>
      </c>
      <c r="CK63" s="142">
        <f t="shared" si="175"/>
        <v>0</v>
      </c>
      <c r="CL63" s="142">
        <f t="shared" si="175"/>
        <v>0</v>
      </c>
      <c r="CM63" s="142">
        <f t="shared" si="131"/>
        <v>0</v>
      </c>
      <c r="CN63" s="142">
        <f t="shared" si="131"/>
        <v>0</v>
      </c>
      <c r="CO63" s="142">
        <f t="shared" si="131"/>
        <v>0</v>
      </c>
      <c r="CP63" s="142">
        <f t="shared" si="132"/>
        <v>0</v>
      </c>
      <c r="CQ63" s="142">
        <f t="shared" si="133"/>
        <v>0</v>
      </c>
      <c r="CR63" s="142">
        <f t="shared" si="134"/>
        <v>0</v>
      </c>
      <c r="CS63" s="142">
        <f t="shared" si="170"/>
        <v>0</v>
      </c>
      <c r="CT63"/>
      <c r="CU63" s="118">
        <f t="shared" si="178"/>
        <v>38443</v>
      </c>
      <c r="CV63" s="142">
        <f t="shared" si="135"/>
        <v>0</v>
      </c>
      <c r="CW63" s="142">
        <f t="shared" si="135"/>
        <v>0</v>
      </c>
      <c r="CX63" s="142">
        <f t="shared" si="136"/>
        <v>0</v>
      </c>
      <c r="CY63" s="142">
        <f t="shared" si="136"/>
        <v>0</v>
      </c>
      <c r="CZ63" s="142">
        <f t="shared" si="136"/>
        <v>0</v>
      </c>
      <c r="DA63" s="142">
        <f t="shared" si="137"/>
        <v>0</v>
      </c>
      <c r="DB63" s="142">
        <f t="shared" si="137"/>
        <v>0</v>
      </c>
      <c r="DC63" s="142">
        <f t="shared" si="138"/>
        <v>0</v>
      </c>
      <c r="DD63" s="142">
        <f t="shared" si="124"/>
        <v>0</v>
      </c>
      <c r="DF63" s="118">
        <f t="shared" si="179"/>
        <v>38443</v>
      </c>
      <c r="DG63" s="142">
        <f t="shared" si="139"/>
        <v>0</v>
      </c>
      <c r="DH63" s="142">
        <f t="shared" si="140"/>
        <v>0</v>
      </c>
      <c r="DI63" s="142">
        <f t="shared" si="111"/>
        <v>0</v>
      </c>
      <c r="DJ63"/>
      <c r="DK63" s="118">
        <f t="shared" si="198"/>
        <v>38443</v>
      </c>
      <c r="DL63" s="142">
        <f t="shared" si="141"/>
        <v>0</v>
      </c>
      <c r="DM63" s="142">
        <f t="shared" si="142"/>
        <v>0</v>
      </c>
      <c r="DN63" s="142">
        <f t="shared" si="200"/>
        <v>0</v>
      </c>
      <c r="DP63" s="118">
        <f t="shared" si="180"/>
        <v>38443</v>
      </c>
      <c r="DQ63" s="142">
        <f t="shared" si="143"/>
        <v>0</v>
      </c>
      <c r="DR63" s="142">
        <f t="shared" si="143"/>
        <v>0</v>
      </c>
      <c r="DS63" s="142">
        <f t="shared" si="143"/>
        <v>0</v>
      </c>
      <c r="DT63" s="142">
        <f t="shared" si="143"/>
        <v>0</v>
      </c>
      <c r="DU63" s="142">
        <f t="shared" si="143"/>
        <v>0</v>
      </c>
      <c r="DV63" s="142">
        <f t="shared" si="144"/>
        <v>0</v>
      </c>
      <c r="DW63" s="142">
        <f t="shared" si="112"/>
        <v>0</v>
      </c>
      <c r="DX63"/>
      <c r="DY63" s="118">
        <f t="shared" si="181"/>
        <v>38443</v>
      </c>
      <c r="DZ63" s="142">
        <f t="shared" si="145"/>
        <v>0</v>
      </c>
      <c r="EA63" s="142">
        <f t="shared" si="146"/>
        <v>0</v>
      </c>
      <c r="EB63" s="142">
        <f t="shared" si="113"/>
        <v>0</v>
      </c>
      <c r="EC63" s="142"/>
      <c r="ED63" s="118">
        <f t="shared" si="182"/>
        <v>38443</v>
      </c>
      <c r="EE63" s="142">
        <f t="shared" si="147"/>
        <v>0</v>
      </c>
      <c r="EF63" s="142">
        <f t="shared" si="147"/>
        <v>0</v>
      </c>
      <c r="EG63" s="142">
        <f t="shared" si="148"/>
        <v>0</v>
      </c>
      <c r="EH63" s="142">
        <f t="shared" si="194"/>
        <v>0</v>
      </c>
      <c r="EI63" s="142"/>
      <c r="EJ63" s="118">
        <f t="shared" si="183"/>
        <v>38443</v>
      </c>
      <c r="EK63" s="142">
        <f t="shared" si="149"/>
        <v>0</v>
      </c>
      <c r="EL63" s="142">
        <f t="shared" si="150"/>
        <v>0</v>
      </c>
      <c r="EM63" s="142">
        <f t="shared" si="150"/>
        <v>0</v>
      </c>
      <c r="EN63" s="142">
        <f t="shared" si="150"/>
        <v>0</v>
      </c>
      <c r="EO63" s="142">
        <f t="shared" si="114"/>
        <v>0</v>
      </c>
      <c r="EP63"/>
      <c r="EQ63" s="118">
        <f t="shared" si="184"/>
        <v>38443</v>
      </c>
      <c r="ER63" s="142">
        <f t="shared" si="151"/>
        <v>0</v>
      </c>
      <c r="ES63" s="142">
        <f t="shared" si="152"/>
        <v>0</v>
      </c>
      <c r="ET63" s="142">
        <f t="shared" si="195"/>
        <v>0</v>
      </c>
      <c r="EU63"/>
      <c r="EV63" s="118">
        <f t="shared" si="185"/>
        <v>38443</v>
      </c>
      <c r="EW63" s="142">
        <f t="shared" si="153"/>
        <v>0</v>
      </c>
      <c r="EX63" s="142">
        <f t="shared" si="154"/>
        <v>0</v>
      </c>
      <c r="EY63" s="142">
        <f t="shared" si="196"/>
        <v>0</v>
      </c>
      <c r="EZ63" s="142"/>
      <c r="FA63" s="118">
        <f t="shared" si="186"/>
        <v>38443</v>
      </c>
      <c r="FB63" s="142">
        <f t="shared" si="155"/>
        <v>0</v>
      </c>
      <c r="FC63" s="142">
        <f t="shared" si="155"/>
        <v>0</v>
      </c>
      <c r="FD63" s="142">
        <f t="shared" si="156"/>
        <v>0</v>
      </c>
      <c r="FE63" s="142">
        <f t="shared" si="115"/>
        <v>0</v>
      </c>
      <c r="FF63"/>
      <c r="FG63" s="118">
        <f t="shared" si="187"/>
        <v>38443</v>
      </c>
      <c r="FH63" s="142">
        <f t="shared" si="157"/>
        <v>0</v>
      </c>
      <c r="FI63" s="142">
        <f t="shared" si="157"/>
        <v>0</v>
      </c>
      <c r="FJ63" s="142">
        <f t="shared" si="158"/>
        <v>0</v>
      </c>
      <c r="FK63" s="142">
        <f t="shared" si="116"/>
        <v>0</v>
      </c>
      <c r="FL63"/>
      <c r="FM63" s="118">
        <f t="shared" si="188"/>
        <v>38443</v>
      </c>
      <c r="FN63" s="142">
        <f t="shared" si="159"/>
        <v>0</v>
      </c>
      <c r="FO63" s="142">
        <f t="shared" si="160"/>
        <v>0</v>
      </c>
      <c r="FP63" s="142">
        <f t="shared" si="117"/>
        <v>0</v>
      </c>
      <c r="FR63" s="118">
        <f t="shared" si="76"/>
        <v>38443</v>
      </c>
      <c r="FS63" s="142">
        <f t="shared" si="161"/>
        <v>0</v>
      </c>
      <c r="FT63" s="142">
        <f t="shared" si="161"/>
        <v>0</v>
      </c>
      <c r="FU63" s="142">
        <f t="shared" si="78"/>
        <v>0</v>
      </c>
      <c r="FV63"/>
      <c r="FW63" s="118">
        <f t="shared" si="189"/>
        <v>38443</v>
      </c>
      <c r="FX63" s="142">
        <f t="shared" si="162"/>
        <v>0</v>
      </c>
      <c r="FY63" s="142">
        <f t="shared" si="163"/>
        <v>0</v>
      </c>
      <c r="FZ63" s="142">
        <f t="shared" si="118"/>
        <v>0</v>
      </c>
      <c r="GA63"/>
      <c r="GB63" s="118">
        <f t="shared" si="190"/>
        <v>38443</v>
      </c>
      <c r="GC63" s="142">
        <f t="shared" si="164"/>
        <v>0</v>
      </c>
      <c r="GD63" s="142">
        <f t="shared" si="165"/>
        <v>0</v>
      </c>
      <c r="GE63" s="142">
        <f t="shared" si="119"/>
        <v>0</v>
      </c>
      <c r="GF63"/>
      <c r="GG63" s="118">
        <f t="shared" si="87"/>
        <v>38443</v>
      </c>
      <c r="GH63" s="142">
        <f t="shared" si="166"/>
        <v>0</v>
      </c>
      <c r="GI63" s="142">
        <f t="shared" si="166"/>
        <v>0</v>
      </c>
      <c r="GJ63" s="142">
        <f t="shared" si="89"/>
        <v>0</v>
      </c>
      <c r="GL63" s="118">
        <f t="shared" si="90"/>
        <v>38443</v>
      </c>
      <c r="GM63" s="142">
        <f t="shared" si="167"/>
        <v>0</v>
      </c>
      <c r="GN63" s="142">
        <f t="shared" si="167"/>
        <v>0</v>
      </c>
      <c r="GO63" s="142">
        <f t="shared" si="92"/>
        <v>0</v>
      </c>
      <c r="GQ63" s="585"/>
      <c r="GR63" s="583"/>
      <c r="GS63" s="332"/>
      <c r="GU63"/>
    </row>
    <row r="64" spans="1:203" ht="15" customHeight="1">
      <c r="A64" s="329">
        <v>38473</v>
      </c>
      <c r="B64" s="144">
        <f>'p1'!F73</f>
        <v>0</v>
      </c>
      <c r="C64" s="145">
        <f>+'p1'!C73</f>
        <v>0</v>
      </c>
      <c r="D64" s="193">
        <f>'Transport Pos'!C60</f>
        <v>0</v>
      </c>
      <c r="E64" s="145">
        <f>'p1'!K73+EH64+'Transport Pos'!D60</f>
        <v>0</v>
      </c>
      <c r="F64" s="145">
        <f>'p1'!E73+CS64</f>
        <v>0</v>
      </c>
      <c r="G64" s="145">
        <f>'p1'!H73+'p1'!J73+DD64+'Spread Opt'!D64+'Transport Pos'!E60</f>
        <v>0</v>
      </c>
      <c r="H64" s="145">
        <f>'p1'!D73+DW64</f>
        <v>0</v>
      </c>
      <c r="I64" s="145">
        <f>'p1'!I73+'p1'!AG73+DI64+'Spread Opt'!C64</f>
        <v>7.24</v>
      </c>
      <c r="J64" s="145">
        <f>'p1'!M73+DL64</f>
        <v>11.1</v>
      </c>
      <c r="K64" s="145">
        <f>'p1'!L73+'p1'!G73+EB64</f>
        <v>0</v>
      </c>
      <c r="L64" s="146">
        <f t="shared" si="105"/>
        <v>18.34</v>
      </c>
      <c r="M64" s="14"/>
      <c r="N64" s="144">
        <f>'p1'!O73+ET64</f>
        <v>0</v>
      </c>
      <c r="O64" s="145">
        <f>'p1'!N73+EO64</f>
        <v>0</v>
      </c>
      <c r="P64" s="145">
        <f>'p1'!P73+EY64</f>
        <v>0</v>
      </c>
      <c r="Q64" s="145">
        <f>'p1'!Z73</f>
        <v>0</v>
      </c>
      <c r="R64" s="145">
        <f>'p1'!X73</f>
        <v>0</v>
      </c>
      <c r="S64" s="145">
        <f>'p1'!Y73+FE64</f>
        <v>0</v>
      </c>
      <c r="T64" s="145">
        <f>'p1'!AB73+FK64+'Transport Pos'!B60</f>
        <v>0</v>
      </c>
      <c r="U64" s="145"/>
      <c r="V64" s="145">
        <f>'p1'!W73+FP64</f>
        <v>0</v>
      </c>
      <c r="W64" s="145">
        <f>'p1'!R73+FZ64</f>
        <v>0</v>
      </c>
      <c r="X64" s="145">
        <f>'p1'!S73+FU64</f>
        <v>0</v>
      </c>
      <c r="Y64" s="145"/>
      <c r="Z64" s="145"/>
      <c r="AA64" s="145"/>
      <c r="AB64" s="145"/>
      <c r="AC64" s="145"/>
      <c r="AD64" s="193"/>
      <c r="AE64" s="332">
        <f t="shared" si="191"/>
        <v>0</v>
      </c>
      <c r="AF64" s="14"/>
      <c r="AG64" s="146"/>
      <c r="AH64" s="191"/>
      <c r="AI64" s="146">
        <f>'p1'!AA73+BQ64+'Spread Opt'!E64+'Transport Pos'!G60</f>
        <v>0</v>
      </c>
      <c r="AJ64" s="14"/>
      <c r="AK64" s="143">
        <v>38473</v>
      </c>
      <c r="AL64" s="198"/>
      <c r="AM64" s="189">
        <f t="shared" si="4"/>
        <v>0</v>
      </c>
      <c r="AN64" s="334"/>
      <c r="AO64" s="189">
        <f t="shared" si="201"/>
        <v>0</v>
      </c>
      <c r="AP64" s="334"/>
      <c r="AQ64" s="508">
        <f t="shared" si="202"/>
        <v>0</v>
      </c>
      <c r="AR64" s="334"/>
      <c r="AS64" s="510">
        <f t="shared" si="203"/>
        <v>18.34</v>
      </c>
      <c r="AT64" s="334"/>
      <c r="AU64" s="189">
        <f t="shared" si="199"/>
        <v>0</v>
      </c>
      <c r="AV64" s="334"/>
      <c r="AW64" s="189">
        <f t="shared" si="168"/>
        <v>18.34</v>
      </c>
      <c r="AX64" s="334"/>
      <c r="AY64"/>
      <c r="AZ64" s="217"/>
      <c r="BA64" s="204">
        <f t="shared" si="10"/>
        <v>0</v>
      </c>
      <c r="BB64" s="202"/>
      <c r="BC64" s="204">
        <f t="shared" si="11"/>
        <v>0</v>
      </c>
      <c r="BD64" s="497"/>
      <c r="BE64" s="515">
        <f t="shared" si="12"/>
        <v>0</v>
      </c>
      <c r="BF64" s="202"/>
      <c r="BG64" s="204">
        <f t="shared" si="192"/>
        <v>0</v>
      </c>
      <c r="BH64" s="218"/>
      <c r="BI64" s="248"/>
      <c r="BJ64" s="308"/>
      <c r="BK64" s="305">
        <f t="shared" si="193"/>
        <v>18.34</v>
      </c>
      <c r="BL64" s="525"/>
      <c r="BM64" s="14"/>
      <c r="BN64" s="14"/>
      <c r="BO64" s="14"/>
      <c r="BP64" s="140">
        <f t="shared" si="176"/>
        <v>38473</v>
      </c>
      <c r="BQ64" s="141"/>
      <c r="BR64" s="141"/>
      <c r="BS64" s="141"/>
      <c r="BT64" s="141"/>
      <c r="BU64" s="141"/>
      <c r="BV64" s="141"/>
      <c r="BW64" s="141"/>
      <c r="BY64" s="209">
        <f>'m1'!BL66</f>
        <v>0.71664596463040531</v>
      </c>
      <c r="BZ64" s="211">
        <f t="shared" si="197"/>
        <v>0</v>
      </c>
      <c r="CA64" s="142"/>
      <c r="CB64" s="142">
        <f t="shared" si="128"/>
        <v>0</v>
      </c>
      <c r="CC64"/>
      <c r="CD64" s="118">
        <f t="shared" si="177"/>
        <v>38473</v>
      </c>
      <c r="CE64" s="142">
        <f t="shared" si="129"/>
        <v>0</v>
      </c>
      <c r="CF64" s="142">
        <f t="shared" si="130"/>
        <v>0</v>
      </c>
      <c r="CG64" s="142">
        <f t="shared" si="131"/>
        <v>0</v>
      </c>
      <c r="CH64" s="142">
        <f t="shared" si="131"/>
        <v>0</v>
      </c>
      <c r="CI64" s="142">
        <f t="shared" si="131"/>
        <v>0</v>
      </c>
      <c r="CJ64" s="142">
        <f t="shared" si="131"/>
        <v>0</v>
      </c>
      <c r="CK64" s="142">
        <f t="shared" si="175"/>
        <v>0</v>
      </c>
      <c r="CL64" s="142">
        <f t="shared" si="175"/>
        <v>0</v>
      </c>
      <c r="CM64" s="142">
        <f t="shared" si="131"/>
        <v>0</v>
      </c>
      <c r="CN64" s="142">
        <f t="shared" si="131"/>
        <v>0</v>
      </c>
      <c r="CO64" s="142">
        <f t="shared" si="131"/>
        <v>0</v>
      </c>
      <c r="CP64" s="142">
        <f t="shared" si="132"/>
        <v>0</v>
      </c>
      <c r="CQ64" s="142">
        <f t="shared" si="133"/>
        <v>0</v>
      </c>
      <c r="CR64" s="142">
        <f t="shared" si="134"/>
        <v>0</v>
      </c>
      <c r="CS64" s="142">
        <f t="shared" si="170"/>
        <v>0</v>
      </c>
      <c r="CT64"/>
      <c r="CU64" s="118">
        <f t="shared" si="178"/>
        <v>38473</v>
      </c>
      <c r="CV64" s="142">
        <f t="shared" si="135"/>
        <v>0</v>
      </c>
      <c r="CW64" s="142">
        <f t="shared" si="135"/>
        <v>0</v>
      </c>
      <c r="CX64" s="142">
        <f t="shared" si="136"/>
        <v>0</v>
      </c>
      <c r="CY64" s="142">
        <f t="shared" si="136"/>
        <v>0</v>
      </c>
      <c r="CZ64" s="142">
        <f t="shared" si="136"/>
        <v>0</v>
      </c>
      <c r="DA64" s="142">
        <f t="shared" si="137"/>
        <v>0</v>
      </c>
      <c r="DB64" s="142">
        <f t="shared" si="137"/>
        <v>0</v>
      </c>
      <c r="DC64" s="142">
        <f t="shared" si="138"/>
        <v>0</v>
      </c>
      <c r="DD64" s="142">
        <f t="shared" si="124"/>
        <v>0</v>
      </c>
      <c r="DF64" s="118">
        <f t="shared" si="179"/>
        <v>38473</v>
      </c>
      <c r="DG64" s="142">
        <f t="shared" si="139"/>
        <v>0</v>
      </c>
      <c r="DH64" s="142">
        <f t="shared" si="140"/>
        <v>0</v>
      </c>
      <c r="DI64" s="142">
        <f t="shared" si="111"/>
        <v>0</v>
      </c>
      <c r="DJ64"/>
      <c r="DK64" s="118">
        <f t="shared" si="198"/>
        <v>38473</v>
      </c>
      <c r="DL64" s="142">
        <f t="shared" si="141"/>
        <v>0</v>
      </c>
      <c r="DM64" s="142">
        <f t="shared" si="142"/>
        <v>0</v>
      </c>
      <c r="DN64" s="142">
        <f t="shared" si="200"/>
        <v>0</v>
      </c>
      <c r="DP64" s="118">
        <f t="shared" si="180"/>
        <v>38473</v>
      </c>
      <c r="DQ64" s="142">
        <f t="shared" si="143"/>
        <v>0</v>
      </c>
      <c r="DR64" s="142">
        <f t="shared" si="143"/>
        <v>0</v>
      </c>
      <c r="DS64" s="142">
        <f t="shared" si="143"/>
        <v>0</v>
      </c>
      <c r="DT64" s="142">
        <f t="shared" si="143"/>
        <v>0</v>
      </c>
      <c r="DU64" s="142">
        <f t="shared" si="143"/>
        <v>0</v>
      </c>
      <c r="DV64" s="142">
        <f t="shared" si="144"/>
        <v>0</v>
      </c>
      <c r="DW64" s="142">
        <f t="shared" si="112"/>
        <v>0</v>
      </c>
      <c r="DX64"/>
      <c r="DY64" s="118">
        <f t="shared" si="181"/>
        <v>38473</v>
      </c>
      <c r="DZ64" s="142">
        <f t="shared" si="145"/>
        <v>0</v>
      </c>
      <c r="EA64" s="142">
        <f t="shared" si="146"/>
        <v>0</v>
      </c>
      <c r="EB64" s="142">
        <f t="shared" si="113"/>
        <v>0</v>
      </c>
      <c r="EC64" s="142"/>
      <c r="ED64" s="118">
        <f t="shared" si="182"/>
        <v>38473</v>
      </c>
      <c r="EE64" s="142">
        <f t="shared" si="147"/>
        <v>0</v>
      </c>
      <c r="EF64" s="142">
        <f t="shared" si="147"/>
        <v>0</v>
      </c>
      <c r="EG64" s="142">
        <f t="shared" si="148"/>
        <v>0</v>
      </c>
      <c r="EH64" s="142">
        <f t="shared" si="194"/>
        <v>0</v>
      </c>
      <c r="EI64" s="142"/>
      <c r="EJ64" s="118">
        <f t="shared" si="183"/>
        <v>38473</v>
      </c>
      <c r="EK64" s="142">
        <f t="shared" si="149"/>
        <v>0</v>
      </c>
      <c r="EL64" s="142">
        <f t="shared" si="150"/>
        <v>0</v>
      </c>
      <c r="EM64" s="142">
        <f t="shared" si="150"/>
        <v>0</v>
      </c>
      <c r="EN64" s="142">
        <f t="shared" si="150"/>
        <v>0</v>
      </c>
      <c r="EO64" s="142">
        <f t="shared" si="114"/>
        <v>0</v>
      </c>
      <c r="EP64"/>
      <c r="EQ64" s="118">
        <f t="shared" si="184"/>
        <v>38473</v>
      </c>
      <c r="ER64" s="142">
        <f t="shared" si="151"/>
        <v>0</v>
      </c>
      <c r="ES64" s="142">
        <f t="shared" si="152"/>
        <v>0</v>
      </c>
      <c r="ET64" s="142">
        <f t="shared" si="195"/>
        <v>0</v>
      </c>
      <c r="EU64"/>
      <c r="EV64" s="118">
        <f t="shared" si="185"/>
        <v>38473</v>
      </c>
      <c r="EW64" s="142">
        <f t="shared" si="153"/>
        <v>0</v>
      </c>
      <c r="EX64" s="142">
        <f t="shared" si="154"/>
        <v>0</v>
      </c>
      <c r="EY64" s="142">
        <f t="shared" si="196"/>
        <v>0</v>
      </c>
      <c r="EZ64" s="142"/>
      <c r="FA64" s="118">
        <f t="shared" si="186"/>
        <v>38473</v>
      </c>
      <c r="FB64" s="142">
        <f t="shared" si="155"/>
        <v>0</v>
      </c>
      <c r="FC64" s="142">
        <f t="shared" si="155"/>
        <v>0</v>
      </c>
      <c r="FD64" s="142">
        <f t="shared" si="156"/>
        <v>0</v>
      </c>
      <c r="FE64" s="142">
        <f t="shared" si="115"/>
        <v>0</v>
      </c>
      <c r="FF64"/>
      <c r="FG64" s="118">
        <f t="shared" si="187"/>
        <v>38473</v>
      </c>
      <c r="FH64" s="142">
        <f t="shared" si="157"/>
        <v>0</v>
      </c>
      <c r="FI64" s="142">
        <f t="shared" si="157"/>
        <v>0</v>
      </c>
      <c r="FJ64" s="142">
        <f t="shared" si="158"/>
        <v>0</v>
      </c>
      <c r="FK64" s="142">
        <f t="shared" si="116"/>
        <v>0</v>
      </c>
      <c r="FL64"/>
      <c r="FM64" s="118">
        <f t="shared" si="188"/>
        <v>38473</v>
      </c>
      <c r="FN64" s="142">
        <f t="shared" si="159"/>
        <v>0</v>
      </c>
      <c r="FO64" s="142">
        <f t="shared" si="160"/>
        <v>0</v>
      </c>
      <c r="FP64" s="142">
        <f t="shared" si="117"/>
        <v>0</v>
      </c>
      <c r="FR64" s="118">
        <f t="shared" si="76"/>
        <v>38473</v>
      </c>
      <c r="FS64" s="142">
        <f t="shared" si="161"/>
        <v>0</v>
      </c>
      <c r="FT64" s="142">
        <f t="shared" si="161"/>
        <v>0</v>
      </c>
      <c r="FU64" s="142">
        <f t="shared" si="78"/>
        <v>0</v>
      </c>
      <c r="FV64"/>
      <c r="FW64" s="118">
        <f t="shared" si="189"/>
        <v>38473</v>
      </c>
      <c r="FX64" s="142">
        <f t="shared" si="162"/>
        <v>0</v>
      </c>
      <c r="FY64" s="142">
        <f t="shared" si="163"/>
        <v>0</v>
      </c>
      <c r="FZ64" s="142">
        <f t="shared" si="118"/>
        <v>0</v>
      </c>
      <c r="GA64"/>
      <c r="GB64" s="118">
        <f t="shared" si="190"/>
        <v>38473</v>
      </c>
      <c r="GC64" s="142">
        <f t="shared" si="164"/>
        <v>0</v>
      </c>
      <c r="GD64" s="142">
        <f t="shared" si="165"/>
        <v>0</v>
      </c>
      <c r="GE64" s="142">
        <f t="shared" si="119"/>
        <v>0</v>
      </c>
      <c r="GF64"/>
      <c r="GG64" s="118">
        <f t="shared" si="87"/>
        <v>38473</v>
      </c>
      <c r="GH64" s="142">
        <f t="shared" si="166"/>
        <v>0</v>
      </c>
      <c r="GI64" s="142">
        <f t="shared" si="166"/>
        <v>0</v>
      </c>
      <c r="GJ64" s="142">
        <f t="shared" si="89"/>
        <v>0</v>
      </c>
      <c r="GL64" s="118">
        <f t="shared" si="90"/>
        <v>38473</v>
      </c>
      <c r="GM64" s="142">
        <f t="shared" si="167"/>
        <v>0</v>
      </c>
      <c r="GN64" s="142">
        <f t="shared" si="167"/>
        <v>0</v>
      </c>
      <c r="GO64" s="142">
        <f t="shared" si="92"/>
        <v>0</v>
      </c>
      <c r="GQ64" s="585"/>
      <c r="GR64" s="583"/>
      <c r="GS64" s="332"/>
      <c r="GU64"/>
    </row>
    <row r="65" spans="1:203" ht="15" customHeight="1">
      <c r="A65" s="329">
        <v>38504</v>
      </c>
      <c r="B65" s="144">
        <f>'p1'!F74</f>
        <v>0</v>
      </c>
      <c r="C65" s="145">
        <f>+'p1'!C74</f>
        <v>0</v>
      </c>
      <c r="D65" s="193">
        <f>'Transport Pos'!C61</f>
        <v>0</v>
      </c>
      <c r="E65" s="145">
        <f>'p1'!K74+EH65+'Transport Pos'!D61</f>
        <v>0</v>
      </c>
      <c r="F65" s="145">
        <f>'p1'!E74+CS65</f>
        <v>0</v>
      </c>
      <c r="G65" s="145">
        <f>'p1'!H74+'p1'!J74+DD65+'Spread Opt'!D65+'Transport Pos'!E61</f>
        <v>0</v>
      </c>
      <c r="H65" s="145">
        <f>'p1'!D74+DW65</f>
        <v>0</v>
      </c>
      <c r="I65" s="145">
        <f>'p1'!I74+'p1'!AG74+DI65+'Spread Opt'!C65</f>
        <v>6.96</v>
      </c>
      <c r="J65" s="145">
        <f>'p1'!M74+DL65</f>
        <v>10.68</v>
      </c>
      <c r="K65" s="145">
        <f>'p1'!L74+'p1'!G74+EB65</f>
        <v>0</v>
      </c>
      <c r="L65" s="146">
        <f t="shared" si="105"/>
        <v>17.64</v>
      </c>
      <c r="M65" s="14"/>
      <c r="N65" s="144">
        <f>'p1'!O74+ET65</f>
        <v>0</v>
      </c>
      <c r="O65" s="145">
        <f>'p1'!N74+EO65</f>
        <v>0</v>
      </c>
      <c r="P65" s="145">
        <f>'p1'!P74+EY65</f>
        <v>0</v>
      </c>
      <c r="Q65" s="145">
        <f>'p1'!Z74</f>
        <v>0</v>
      </c>
      <c r="R65" s="145">
        <f>'p1'!X74</f>
        <v>0</v>
      </c>
      <c r="S65" s="145">
        <f>'p1'!Y74+FE65</f>
        <v>0</v>
      </c>
      <c r="T65" s="145">
        <f>'p1'!AB74+FK65+'Transport Pos'!B61</f>
        <v>0</v>
      </c>
      <c r="U65" s="145"/>
      <c r="V65" s="145">
        <f>'p1'!W74+FP65</f>
        <v>0</v>
      </c>
      <c r="W65" s="145">
        <f>'p1'!R74+FZ65</f>
        <v>0</v>
      </c>
      <c r="X65" s="145">
        <f>'p1'!S74+FU65</f>
        <v>0</v>
      </c>
      <c r="Y65" s="145"/>
      <c r="Z65" s="145"/>
      <c r="AA65" s="145"/>
      <c r="AB65" s="145"/>
      <c r="AC65" s="145"/>
      <c r="AD65" s="193"/>
      <c r="AE65" s="332">
        <f t="shared" si="191"/>
        <v>0</v>
      </c>
      <c r="AF65" s="14"/>
      <c r="AG65" s="146"/>
      <c r="AH65" s="191"/>
      <c r="AI65" s="146">
        <f>'p1'!AA74+BQ65+'Spread Opt'!E65+'Transport Pos'!G61</f>
        <v>0</v>
      </c>
      <c r="AJ65" s="14"/>
      <c r="AK65" s="143">
        <v>38504</v>
      </c>
      <c r="AL65" s="198"/>
      <c r="AM65" s="189">
        <f t="shared" si="4"/>
        <v>0</v>
      </c>
      <c r="AN65" s="334"/>
      <c r="AO65" s="189">
        <f t="shared" si="201"/>
        <v>0</v>
      </c>
      <c r="AP65" s="334"/>
      <c r="AQ65" s="508">
        <f t="shared" si="202"/>
        <v>0</v>
      </c>
      <c r="AR65" s="334"/>
      <c r="AS65" s="510">
        <f t="shared" si="203"/>
        <v>17.64</v>
      </c>
      <c r="AT65" s="334"/>
      <c r="AU65" s="189">
        <f t="shared" si="199"/>
        <v>0</v>
      </c>
      <c r="AV65" s="334"/>
      <c r="AW65" s="189">
        <f t="shared" si="168"/>
        <v>17.64</v>
      </c>
      <c r="AX65" s="334"/>
      <c r="AY65"/>
      <c r="AZ65" s="217"/>
      <c r="BA65" s="204">
        <f t="shared" si="10"/>
        <v>0</v>
      </c>
      <c r="BB65" s="202"/>
      <c r="BC65" s="204">
        <f t="shared" si="11"/>
        <v>0</v>
      </c>
      <c r="BD65" s="497"/>
      <c r="BE65" s="515">
        <f t="shared" si="12"/>
        <v>0</v>
      </c>
      <c r="BF65" s="202"/>
      <c r="BG65" s="204">
        <f t="shared" si="192"/>
        <v>0</v>
      </c>
      <c r="BH65" s="218"/>
      <c r="BI65" s="248"/>
      <c r="BJ65" s="308"/>
      <c r="BK65" s="305">
        <f t="shared" si="193"/>
        <v>17.64</v>
      </c>
      <c r="BL65" s="525"/>
      <c r="BM65" s="14"/>
      <c r="BN65" s="14"/>
      <c r="BO65" s="14"/>
      <c r="BP65" s="140">
        <f t="shared" si="176"/>
        <v>38504</v>
      </c>
      <c r="BQ65" s="141"/>
      <c r="BR65" s="141"/>
      <c r="BS65" s="141"/>
      <c r="BT65" s="141"/>
      <c r="BU65" s="141"/>
      <c r="BV65" s="141"/>
      <c r="BW65" s="141"/>
      <c r="BY65" s="209">
        <f>'m1'!BL67</f>
        <v>0.71233932663848032</v>
      </c>
      <c r="BZ65" s="211">
        <f t="shared" si="197"/>
        <v>0</v>
      </c>
      <c r="CA65" s="142"/>
      <c r="CB65" s="142">
        <f t="shared" si="128"/>
        <v>0</v>
      </c>
      <c r="CC65"/>
      <c r="CD65" s="118">
        <f t="shared" si="177"/>
        <v>38504</v>
      </c>
      <c r="CE65" s="142">
        <f t="shared" si="129"/>
        <v>0</v>
      </c>
      <c r="CF65" s="142">
        <f t="shared" si="130"/>
        <v>0</v>
      </c>
      <c r="CG65" s="142">
        <f t="shared" si="131"/>
        <v>0</v>
      </c>
      <c r="CH65" s="142">
        <f t="shared" si="131"/>
        <v>0</v>
      </c>
      <c r="CI65" s="142">
        <f t="shared" si="131"/>
        <v>0</v>
      </c>
      <c r="CJ65" s="142">
        <f t="shared" si="131"/>
        <v>0</v>
      </c>
      <c r="CK65" s="142">
        <f t="shared" si="175"/>
        <v>0</v>
      </c>
      <c r="CL65" s="142">
        <f t="shared" si="175"/>
        <v>0</v>
      </c>
      <c r="CM65" s="142">
        <f t="shared" si="131"/>
        <v>0</v>
      </c>
      <c r="CN65" s="142">
        <f t="shared" si="131"/>
        <v>0</v>
      </c>
      <c r="CO65" s="142">
        <f t="shared" si="131"/>
        <v>0</v>
      </c>
      <c r="CP65" s="142">
        <f t="shared" si="132"/>
        <v>0</v>
      </c>
      <c r="CQ65" s="142">
        <f t="shared" si="133"/>
        <v>0</v>
      </c>
      <c r="CR65" s="142">
        <f t="shared" si="134"/>
        <v>0</v>
      </c>
      <c r="CS65" s="142">
        <f t="shared" si="170"/>
        <v>0</v>
      </c>
      <c r="CT65"/>
      <c r="CU65" s="118">
        <f t="shared" si="178"/>
        <v>38504</v>
      </c>
      <c r="CV65" s="142">
        <f t="shared" si="135"/>
        <v>0</v>
      </c>
      <c r="CW65" s="142">
        <f t="shared" si="135"/>
        <v>0</v>
      </c>
      <c r="CX65" s="142">
        <f t="shared" si="136"/>
        <v>0</v>
      </c>
      <c r="CY65" s="142">
        <f t="shared" si="136"/>
        <v>0</v>
      </c>
      <c r="CZ65" s="142">
        <f t="shared" si="136"/>
        <v>0</v>
      </c>
      <c r="DA65" s="142">
        <f t="shared" si="137"/>
        <v>0</v>
      </c>
      <c r="DB65" s="142">
        <f t="shared" si="137"/>
        <v>0</v>
      </c>
      <c r="DC65" s="142">
        <f t="shared" si="138"/>
        <v>0</v>
      </c>
      <c r="DD65" s="142">
        <f t="shared" si="124"/>
        <v>0</v>
      </c>
      <c r="DF65" s="118">
        <f t="shared" si="179"/>
        <v>38504</v>
      </c>
      <c r="DG65" s="142">
        <f t="shared" si="139"/>
        <v>0</v>
      </c>
      <c r="DH65" s="142">
        <f t="shared" si="140"/>
        <v>0</v>
      </c>
      <c r="DI65" s="142">
        <f t="shared" si="111"/>
        <v>0</v>
      </c>
      <c r="DJ65"/>
      <c r="DK65" s="118">
        <f t="shared" si="198"/>
        <v>38504</v>
      </c>
      <c r="DL65" s="142">
        <f t="shared" si="141"/>
        <v>0</v>
      </c>
      <c r="DM65" s="142">
        <f t="shared" si="142"/>
        <v>0</v>
      </c>
      <c r="DN65" s="142">
        <f t="shared" si="200"/>
        <v>0</v>
      </c>
      <c r="DP65" s="118">
        <f t="shared" si="180"/>
        <v>38504</v>
      </c>
      <c r="DQ65" s="142">
        <f t="shared" si="143"/>
        <v>0</v>
      </c>
      <c r="DR65" s="142">
        <f t="shared" si="143"/>
        <v>0</v>
      </c>
      <c r="DS65" s="142">
        <f t="shared" si="143"/>
        <v>0</v>
      </c>
      <c r="DT65" s="142">
        <f t="shared" si="143"/>
        <v>0</v>
      </c>
      <c r="DU65" s="142">
        <f t="shared" si="143"/>
        <v>0</v>
      </c>
      <c r="DV65" s="142">
        <f t="shared" si="144"/>
        <v>0</v>
      </c>
      <c r="DW65" s="142">
        <f t="shared" si="112"/>
        <v>0</v>
      </c>
      <c r="DX65"/>
      <c r="DY65" s="118">
        <f t="shared" si="181"/>
        <v>38504</v>
      </c>
      <c r="DZ65" s="142">
        <f t="shared" si="145"/>
        <v>0</v>
      </c>
      <c r="EA65" s="142">
        <f t="shared" si="146"/>
        <v>0</v>
      </c>
      <c r="EB65" s="142">
        <f t="shared" si="113"/>
        <v>0</v>
      </c>
      <c r="EC65" s="142"/>
      <c r="ED65" s="118">
        <f t="shared" si="182"/>
        <v>38504</v>
      </c>
      <c r="EE65" s="142">
        <f t="shared" si="147"/>
        <v>0</v>
      </c>
      <c r="EF65" s="142">
        <f t="shared" si="147"/>
        <v>0</v>
      </c>
      <c r="EG65" s="142">
        <f t="shared" si="148"/>
        <v>0</v>
      </c>
      <c r="EH65" s="142">
        <f t="shared" si="194"/>
        <v>0</v>
      </c>
      <c r="EI65" s="142"/>
      <c r="EJ65" s="118">
        <f t="shared" si="183"/>
        <v>38504</v>
      </c>
      <c r="EK65" s="142">
        <f t="shared" si="149"/>
        <v>0</v>
      </c>
      <c r="EL65" s="142">
        <f t="shared" si="150"/>
        <v>0</v>
      </c>
      <c r="EM65" s="142">
        <f t="shared" si="150"/>
        <v>0</v>
      </c>
      <c r="EN65" s="142">
        <f t="shared" si="150"/>
        <v>0</v>
      </c>
      <c r="EO65" s="142">
        <f t="shared" si="114"/>
        <v>0</v>
      </c>
      <c r="EP65"/>
      <c r="EQ65" s="118">
        <f t="shared" si="184"/>
        <v>38504</v>
      </c>
      <c r="ER65" s="142">
        <f t="shared" si="151"/>
        <v>0</v>
      </c>
      <c r="ES65" s="142">
        <f t="shared" si="152"/>
        <v>0</v>
      </c>
      <c r="ET65" s="142">
        <f>SUM(ER65:ES65)</f>
        <v>0</v>
      </c>
      <c r="EU65"/>
      <c r="EV65" s="118">
        <f t="shared" si="185"/>
        <v>38504</v>
      </c>
      <c r="EW65" s="142">
        <f t="shared" si="153"/>
        <v>0</v>
      </c>
      <c r="EX65" s="142">
        <f t="shared" si="154"/>
        <v>0</v>
      </c>
      <c r="EY65" s="142">
        <f>SUM(EW65:EX65)</f>
        <v>0</v>
      </c>
      <c r="EZ65" s="142"/>
      <c r="FA65" s="118">
        <f t="shared" si="186"/>
        <v>38504</v>
      </c>
      <c r="FB65" s="142">
        <f t="shared" si="155"/>
        <v>0</v>
      </c>
      <c r="FC65" s="142">
        <f t="shared" si="155"/>
        <v>0</v>
      </c>
      <c r="FD65" s="142">
        <f t="shared" si="156"/>
        <v>0</v>
      </c>
      <c r="FE65" s="142">
        <f t="shared" si="115"/>
        <v>0</v>
      </c>
      <c r="FF65"/>
      <c r="FG65" s="118">
        <f t="shared" si="187"/>
        <v>38504</v>
      </c>
      <c r="FH65" s="142">
        <f t="shared" si="157"/>
        <v>0</v>
      </c>
      <c r="FI65" s="142">
        <f t="shared" si="157"/>
        <v>0</v>
      </c>
      <c r="FJ65" s="142">
        <f t="shared" si="158"/>
        <v>0</v>
      </c>
      <c r="FK65" s="142">
        <f t="shared" si="116"/>
        <v>0</v>
      </c>
      <c r="FL65"/>
      <c r="FM65" s="118">
        <f t="shared" si="188"/>
        <v>38504</v>
      </c>
      <c r="FN65" s="142">
        <f t="shared" si="159"/>
        <v>0</v>
      </c>
      <c r="FO65" s="142">
        <f t="shared" si="160"/>
        <v>0</v>
      </c>
      <c r="FP65" s="142">
        <f t="shared" si="117"/>
        <v>0</v>
      </c>
      <c r="FR65" s="118">
        <f t="shared" si="76"/>
        <v>38504</v>
      </c>
      <c r="FS65" s="142">
        <f t="shared" si="161"/>
        <v>0</v>
      </c>
      <c r="FT65" s="142">
        <f t="shared" si="161"/>
        <v>0</v>
      </c>
      <c r="FU65" s="142">
        <f t="shared" si="78"/>
        <v>0</v>
      </c>
      <c r="FV65"/>
      <c r="FW65" s="118">
        <f t="shared" si="189"/>
        <v>38504</v>
      </c>
      <c r="FX65" s="142">
        <f t="shared" si="162"/>
        <v>0</v>
      </c>
      <c r="FY65" s="142">
        <f t="shared" si="163"/>
        <v>0</v>
      </c>
      <c r="FZ65" s="142">
        <f t="shared" si="118"/>
        <v>0</v>
      </c>
      <c r="GA65"/>
      <c r="GB65" s="118">
        <f t="shared" si="190"/>
        <v>38504</v>
      </c>
      <c r="GC65" s="142">
        <f t="shared" si="164"/>
        <v>0</v>
      </c>
      <c r="GD65" s="142">
        <f t="shared" si="165"/>
        <v>0</v>
      </c>
      <c r="GE65" s="142">
        <f t="shared" si="119"/>
        <v>0</v>
      </c>
      <c r="GF65"/>
      <c r="GG65" s="118">
        <f t="shared" si="87"/>
        <v>38504</v>
      </c>
      <c r="GH65" s="142">
        <f t="shared" si="166"/>
        <v>0</v>
      </c>
      <c r="GI65" s="142">
        <f t="shared" si="166"/>
        <v>0</v>
      </c>
      <c r="GJ65" s="142">
        <f t="shared" si="89"/>
        <v>0</v>
      </c>
      <c r="GL65" s="118">
        <f t="shared" si="90"/>
        <v>38504</v>
      </c>
      <c r="GM65" s="142">
        <f t="shared" si="167"/>
        <v>0</v>
      </c>
      <c r="GN65" s="142">
        <f t="shared" si="167"/>
        <v>0</v>
      </c>
      <c r="GO65" s="142">
        <f t="shared" si="92"/>
        <v>0</v>
      </c>
      <c r="GQ65" s="585"/>
      <c r="GR65" s="583"/>
      <c r="GS65" s="332"/>
      <c r="GU65"/>
    </row>
    <row r="66" spans="1:203" ht="15" customHeight="1">
      <c r="A66" s="329">
        <v>38534</v>
      </c>
      <c r="B66" s="144">
        <f>'p1'!F75</f>
        <v>0</v>
      </c>
      <c r="C66" s="145">
        <f>+'p1'!C75</f>
        <v>0</v>
      </c>
      <c r="D66" s="193">
        <f>'Transport Pos'!C62</f>
        <v>0</v>
      </c>
      <c r="E66" s="145">
        <f>'p1'!K75+EH66+'Transport Pos'!D62</f>
        <v>0</v>
      </c>
      <c r="F66" s="145">
        <f>'p1'!E75+CS66</f>
        <v>0</v>
      </c>
      <c r="G66" s="145">
        <f>'p1'!H75+'p1'!J75+DD66+'Spread Opt'!D66+'Transport Pos'!E62</f>
        <v>0</v>
      </c>
      <c r="H66" s="145">
        <f>'p1'!D75+DW66</f>
        <v>0</v>
      </c>
      <c r="I66" s="145">
        <f>'p1'!I75+'p1'!AG75+DI66+'Spread Opt'!C66</f>
        <v>7.15</v>
      </c>
      <c r="J66" s="145">
        <f>'p1'!M75+DL66</f>
        <v>10.97</v>
      </c>
      <c r="K66" s="145">
        <f>'p1'!L75+'p1'!G75+EB66</f>
        <v>0</v>
      </c>
      <c r="L66" s="146">
        <f t="shared" si="105"/>
        <v>18.12</v>
      </c>
      <c r="M66" s="14"/>
      <c r="N66" s="144">
        <f>'p1'!O75+ET66</f>
        <v>0</v>
      </c>
      <c r="O66" s="145">
        <f>'p1'!N75+EO66</f>
        <v>0</v>
      </c>
      <c r="P66" s="145">
        <f>'p1'!P75+EY66</f>
        <v>0</v>
      </c>
      <c r="Q66" s="145">
        <f>'p1'!Z75</f>
        <v>0</v>
      </c>
      <c r="R66" s="145">
        <f>'p1'!X75</f>
        <v>0</v>
      </c>
      <c r="S66" s="145">
        <f>'p1'!Y75+FE66</f>
        <v>0</v>
      </c>
      <c r="T66" s="145">
        <f>'p1'!AB75+FK66+'Transport Pos'!B62</f>
        <v>0</v>
      </c>
      <c r="U66" s="145"/>
      <c r="V66" s="145">
        <f>'p1'!W75+FP66</f>
        <v>0</v>
      </c>
      <c r="W66" s="145">
        <f>'p1'!R75+FZ66</f>
        <v>0</v>
      </c>
      <c r="X66" s="145">
        <f>'p1'!S75+FU66</f>
        <v>0</v>
      </c>
      <c r="Y66" s="145"/>
      <c r="Z66" s="145"/>
      <c r="AA66" s="145"/>
      <c r="AB66" s="145"/>
      <c r="AC66" s="145"/>
      <c r="AD66" s="193"/>
      <c r="AE66" s="332">
        <f t="shared" si="191"/>
        <v>0</v>
      </c>
      <c r="AF66" s="14"/>
      <c r="AG66" s="146"/>
      <c r="AH66" s="191"/>
      <c r="AI66" s="146">
        <f>'p1'!AA75+BQ66+'Spread Opt'!E66+'Transport Pos'!G62</f>
        <v>0</v>
      </c>
      <c r="AJ66" s="14"/>
      <c r="AK66" s="143">
        <v>38534</v>
      </c>
      <c r="AL66" s="198"/>
      <c r="AM66" s="189">
        <f t="shared" si="4"/>
        <v>0</v>
      </c>
      <c r="AN66" s="513">
        <f>SUM(AM63:AM69)</f>
        <v>0</v>
      </c>
      <c r="AO66" s="189">
        <f t="shared" si="201"/>
        <v>0</v>
      </c>
      <c r="AP66" s="513">
        <f>SUM(AO63:AO69)</f>
        <v>0</v>
      </c>
      <c r="AQ66" s="508">
        <f t="shared" si="202"/>
        <v>0</v>
      </c>
      <c r="AR66" s="513">
        <f>SUM(AQ63:AQ69)</f>
        <v>0</v>
      </c>
      <c r="AS66" s="510">
        <f t="shared" si="203"/>
        <v>18.12</v>
      </c>
      <c r="AT66" s="513">
        <f>SUM(AS63:AS69)</f>
        <v>125.07</v>
      </c>
      <c r="AU66" s="189">
        <f t="shared" si="199"/>
        <v>0</v>
      </c>
      <c r="AV66" s="513">
        <f>SUM(AU63:AU69)</f>
        <v>0</v>
      </c>
      <c r="AW66" s="189">
        <f t="shared" si="168"/>
        <v>18.12</v>
      </c>
      <c r="AX66" s="513">
        <f>SUM(AW63:AW69)</f>
        <v>125.07</v>
      </c>
      <c r="AY66"/>
      <c r="AZ66" s="217"/>
      <c r="BA66" s="204">
        <f t="shared" si="10"/>
        <v>0</v>
      </c>
      <c r="BB66" s="202"/>
      <c r="BC66" s="204">
        <f t="shared" si="11"/>
        <v>0</v>
      </c>
      <c r="BD66" s="517"/>
      <c r="BE66" s="515">
        <f t="shared" si="12"/>
        <v>0</v>
      </c>
      <c r="BF66" s="205"/>
      <c r="BG66" s="204">
        <f t="shared" si="192"/>
        <v>0</v>
      </c>
      <c r="BH66" s="219"/>
      <c r="BI66" s="248"/>
      <c r="BJ66" s="308"/>
      <c r="BK66" s="305">
        <f t="shared" si="193"/>
        <v>18.12</v>
      </c>
      <c r="BL66" s="527">
        <f>SUM(BK63:BK69)</f>
        <v>125.07</v>
      </c>
      <c r="BM66" s="14"/>
      <c r="BN66" s="14"/>
      <c r="BO66" s="14"/>
      <c r="BP66" s="140">
        <f t="shared" si="176"/>
        <v>38534</v>
      </c>
      <c r="BQ66" s="141"/>
      <c r="BR66" s="141"/>
      <c r="BS66" s="141"/>
      <c r="BT66" s="141"/>
      <c r="BU66" s="141"/>
      <c r="BV66" s="141"/>
      <c r="BW66" s="141"/>
      <c r="BY66" s="209">
        <f>'m1'!BL68</f>
        <v>0.70819401200654464</v>
      </c>
      <c r="BZ66" s="211">
        <f t="shared" si="197"/>
        <v>0</v>
      </c>
      <c r="CA66" s="142"/>
      <c r="CB66" s="142">
        <f t="shared" si="128"/>
        <v>0</v>
      </c>
      <c r="CC66"/>
      <c r="CD66" s="118">
        <f t="shared" si="177"/>
        <v>38534</v>
      </c>
      <c r="CE66" s="142">
        <f t="shared" si="129"/>
        <v>0</v>
      </c>
      <c r="CF66" s="142">
        <f t="shared" si="130"/>
        <v>0</v>
      </c>
      <c r="CG66" s="142">
        <f t="shared" si="131"/>
        <v>0</v>
      </c>
      <c r="CH66" s="142">
        <f t="shared" si="131"/>
        <v>0</v>
      </c>
      <c r="CI66" s="142">
        <f t="shared" si="131"/>
        <v>0</v>
      </c>
      <c r="CJ66" s="142">
        <f t="shared" si="131"/>
        <v>0</v>
      </c>
      <c r="CK66" s="142">
        <f>IF(CK$2&lt;=$A66,IF(CK$3&gt;=$A66,(CK$4),0),0)*($A67-$A66)/10000*$BY66</f>
        <v>0</v>
      </c>
      <c r="CL66" s="142">
        <f>IF(CL$2&lt;=$A66,IF(CL$3&gt;=$A66,(CL$4),0),0)*($A67-$A66)/10000*$BY66</f>
        <v>0</v>
      </c>
      <c r="CM66" s="142">
        <f t="shared" si="131"/>
        <v>0</v>
      </c>
      <c r="CN66" s="142">
        <f t="shared" si="131"/>
        <v>0</v>
      </c>
      <c r="CO66" s="142">
        <f t="shared" si="131"/>
        <v>0</v>
      </c>
      <c r="CP66" s="142">
        <f t="shared" si="132"/>
        <v>0</v>
      </c>
      <c r="CQ66" s="142">
        <f t="shared" si="133"/>
        <v>0</v>
      </c>
      <c r="CR66" s="142">
        <f t="shared" si="134"/>
        <v>0</v>
      </c>
      <c r="CS66" s="142">
        <f t="shared" si="170"/>
        <v>0</v>
      </c>
      <c r="CT66"/>
      <c r="CU66" s="118">
        <f t="shared" si="178"/>
        <v>38534</v>
      </c>
      <c r="CV66" s="142">
        <f t="shared" si="135"/>
        <v>0</v>
      </c>
      <c r="CW66" s="142">
        <f t="shared" si="135"/>
        <v>0</v>
      </c>
      <c r="CX66" s="142">
        <f t="shared" si="136"/>
        <v>0</v>
      </c>
      <c r="CY66" s="142">
        <f t="shared" si="136"/>
        <v>0</v>
      </c>
      <c r="CZ66" s="142">
        <f t="shared" si="136"/>
        <v>0</v>
      </c>
      <c r="DA66" s="142">
        <f t="shared" si="137"/>
        <v>0</v>
      </c>
      <c r="DB66" s="142">
        <f t="shared" si="137"/>
        <v>0</v>
      </c>
      <c r="DC66" s="142">
        <f t="shared" si="138"/>
        <v>0</v>
      </c>
      <c r="DD66" s="142">
        <f t="shared" ref="DD66:DD97" si="204">SUM(CV66:DC66)</f>
        <v>0</v>
      </c>
      <c r="DF66" s="118">
        <f t="shared" si="179"/>
        <v>38534</v>
      </c>
      <c r="DG66" s="142">
        <f t="shared" si="139"/>
        <v>0</v>
      </c>
      <c r="DH66" s="142">
        <f t="shared" si="140"/>
        <v>0</v>
      </c>
      <c r="DI66" s="142">
        <f t="shared" si="111"/>
        <v>0</v>
      </c>
      <c r="DJ66"/>
      <c r="DK66" s="118">
        <f t="shared" si="198"/>
        <v>38534</v>
      </c>
      <c r="DL66" s="142">
        <f t="shared" si="141"/>
        <v>0</v>
      </c>
      <c r="DM66" s="142">
        <f t="shared" si="142"/>
        <v>0</v>
      </c>
      <c r="DN66" s="142">
        <f t="shared" si="200"/>
        <v>0</v>
      </c>
      <c r="DP66" s="118">
        <f t="shared" si="180"/>
        <v>38534</v>
      </c>
      <c r="DQ66" s="142">
        <f t="shared" si="143"/>
        <v>0</v>
      </c>
      <c r="DR66" s="142">
        <f t="shared" si="143"/>
        <v>0</v>
      </c>
      <c r="DS66" s="142">
        <f t="shared" si="143"/>
        <v>0</v>
      </c>
      <c r="DT66" s="142">
        <f t="shared" si="143"/>
        <v>0</v>
      </c>
      <c r="DU66" s="142">
        <f t="shared" si="143"/>
        <v>0</v>
      </c>
      <c r="DV66" s="142">
        <f t="shared" si="144"/>
        <v>0</v>
      </c>
      <c r="DW66" s="142">
        <f t="shared" si="112"/>
        <v>0</v>
      </c>
      <c r="DX66"/>
      <c r="DY66" s="118">
        <f t="shared" si="181"/>
        <v>38534</v>
      </c>
      <c r="DZ66" s="142">
        <f t="shared" si="145"/>
        <v>0</v>
      </c>
      <c r="EA66" s="142">
        <f t="shared" si="146"/>
        <v>0</v>
      </c>
      <c r="EB66" s="142">
        <f t="shared" si="113"/>
        <v>0</v>
      </c>
      <c r="EC66" s="142"/>
      <c r="ED66" s="118">
        <f t="shared" si="182"/>
        <v>38534</v>
      </c>
      <c r="EE66" s="142">
        <f t="shared" si="147"/>
        <v>0</v>
      </c>
      <c r="EF66" s="142">
        <f t="shared" si="147"/>
        <v>0</v>
      </c>
      <c r="EG66" s="142">
        <f t="shared" si="148"/>
        <v>0</v>
      </c>
      <c r="EH66" s="142">
        <f>SUM(EE66:EG66)</f>
        <v>0</v>
      </c>
      <c r="EI66" s="142"/>
      <c r="EJ66" s="118">
        <f t="shared" si="183"/>
        <v>38534</v>
      </c>
      <c r="EK66" s="142">
        <f t="shared" si="149"/>
        <v>0</v>
      </c>
      <c r="EL66" s="142">
        <f t="shared" si="150"/>
        <v>0</v>
      </c>
      <c r="EM66" s="142">
        <f t="shared" si="150"/>
        <v>0</v>
      </c>
      <c r="EN66" s="142">
        <f t="shared" si="150"/>
        <v>0</v>
      </c>
      <c r="EO66" s="142">
        <f t="shared" si="114"/>
        <v>0</v>
      </c>
      <c r="EP66"/>
      <c r="EQ66" s="118">
        <f t="shared" si="184"/>
        <v>38534</v>
      </c>
      <c r="ER66" s="142">
        <f t="shared" si="151"/>
        <v>0</v>
      </c>
      <c r="ES66" s="142">
        <f t="shared" si="152"/>
        <v>0</v>
      </c>
      <c r="ET66" s="142">
        <f>SUM(ER66:ES66)</f>
        <v>0</v>
      </c>
      <c r="EU66"/>
      <c r="EV66" s="118">
        <f t="shared" si="185"/>
        <v>38534</v>
      </c>
      <c r="EW66" s="142">
        <f t="shared" si="153"/>
        <v>0</v>
      </c>
      <c r="EX66" s="142">
        <f t="shared" si="154"/>
        <v>0</v>
      </c>
      <c r="EY66" s="142">
        <f>SUM(EW66:EX66)</f>
        <v>0</v>
      </c>
      <c r="EZ66" s="142"/>
      <c r="FA66" s="118">
        <f t="shared" si="186"/>
        <v>38534</v>
      </c>
      <c r="FB66" s="142">
        <f t="shared" si="155"/>
        <v>0</v>
      </c>
      <c r="FC66" s="142">
        <f t="shared" si="155"/>
        <v>0</v>
      </c>
      <c r="FD66" s="142">
        <f t="shared" si="156"/>
        <v>0</v>
      </c>
      <c r="FE66" s="142">
        <f t="shared" si="115"/>
        <v>0</v>
      </c>
      <c r="FF66"/>
      <c r="FG66" s="118">
        <f t="shared" si="187"/>
        <v>38534</v>
      </c>
      <c r="FH66" s="142">
        <f t="shared" si="157"/>
        <v>0</v>
      </c>
      <c r="FI66" s="142">
        <f t="shared" si="157"/>
        <v>0</v>
      </c>
      <c r="FJ66" s="142">
        <f t="shared" si="158"/>
        <v>0</v>
      </c>
      <c r="FK66" s="142">
        <f t="shared" si="116"/>
        <v>0</v>
      </c>
      <c r="FL66"/>
      <c r="FM66" s="118">
        <f t="shared" si="188"/>
        <v>38534</v>
      </c>
      <c r="FN66" s="142">
        <f t="shared" si="159"/>
        <v>0</v>
      </c>
      <c r="FO66" s="142">
        <f t="shared" si="160"/>
        <v>0</v>
      </c>
      <c r="FP66" s="142">
        <f t="shared" si="117"/>
        <v>0</v>
      </c>
      <c r="FR66" s="118">
        <f t="shared" si="76"/>
        <v>38534</v>
      </c>
      <c r="FS66" s="142">
        <f t="shared" si="161"/>
        <v>0</v>
      </c>
      <c r="FT66" s="142">
        <f t="shared" si="161"/>
        <v>0</v>
      </c>
      <c r="FU66" s="142">
        <f t="shared" si="78"/>
        <v>0</v>
      </c>
      <c r="FV66"/>
      <c r="FW66" s="118">
        <f t="shared" si="189"/>
        <v>38534</v>
      </c>
      <c r="FX66" s="142">
        <f t="shared" si="162"/>
        <v>0</v>
      </c>
      <c r="FY66" s="142">
        <f t="shared" si="163"/>
        <v>0</v>
      </c>
      <c r="FZ66" s="142">
        <f t="shared" si="118"/>
        <v>0</v>
      </c>
      <c r="GA66"/>
      <c r="GB66" s="118">
        <f t="shared" si="190"/>
        <v>38534</v>
      </c>
      <c r="GC66" s="142">
        <f t="shared" si="164"/>
        <v>0</v>
      </c>
      <c r="GD66" s="142">
        <f t="shared" si="165"/>
        <v>0</v>
      </c>
      <c r="GE66" s="142">
        <f t="shared" si="119"/>
        <v>0</v>
      </c>
      <c r="GF66"/>
      <c r="GG66" s="118">
        <f t="shared" si="87"/>
        <v>38534</v>
      </c>
      <c r="GH66" s="142">
        <f t="shared" si="166"/>
        <v>0</v>
      </c>
      <c r="GI66" s="142">
        <f t="shared" si="166"/>
        <v>0</v>
      </c>
      <c r="GJ66" s="142">
        <f t="shared" si="89"/>
        <v>0</v>
      </c>
      <c r="GL66" s="118">
        <f t="shared" si="90"/>
        <v>38534</v>
      </c>
      <c r="GM66" s="142">
        <f t="shared" si="167"/>
        <v>0</v>
      </c>
      <c r="GN66" s="142">
        <f t="shared" si="167"/>
        <v>0</v>
      </c>
      <c r="GO66" s="142">
        <f t="shared" si="92"/>
        <v>0</v>
      </c>
      <c r="GQ66" s="585"/>
      <c r="GR66" s="583"/>
      <c r="GS66" s="332"/>
      <c r="GU66"/>
    </row>
    <row r="67" spans="1:203" ht="15" customHeight="1">
      <c r="A67" s="329">
        <v>38565</v>
      </c>
      <c r="B67" s="144">
        <f>'p1'!F76</f>
        <v>0</v>
      </c>
      <c r="C67" s="145">
        <f>+'p1'!C76</f>
        <v>0</v>
      </c>
      <c r="D67" s="193">
        <f>'Transport Pos'!C63</f>
        <v>0</v>
      </c>
      <c r="E67" s="145">
        <f>'p1'!K76+EH67+'Transport Pos'!D63</f>
        <v>0</v>
      </c>
      <c r="F67" s="145">
        <f>'p1'!E76+CS67</f>
        <v>0</v>
      </c>
      <c r="G67" s="145">
        <f>'p1'!H76+'p1'!J76+DD67+'Spread Opt'!D67+'Transport Pos'!E63</f>
        <v>0</v>
      </c>
      <c r="H67" s="145">
        <f>'p1'!D76+DW67</f>
        <v>0</v>
      </c>
      <c r="I67" s="145">
        <f>'p1'!I76+'p1'!AG76+DI67+'Spread Opt'!C67</f>
        <v>7.11</v>
      </c>
      <c r="J67" s="145">
        <f>'p1'!M76+DL67</f>
        <v>10.9</v>
      </c>
      <c r="K67" s="145">
        <f>'p1'!L76+'p1'!G76+EB67</f>
        <v>0</v>
      </c>
      <c r="L67" s="146">
        <f t="shared" si="105"/>
        <v>18.010000000000002</v>
      </c>
      <c r="M67" s="14"/>
      <c r="N67" s="144">
        <f>'p1'!O76+ET67</f>
        <v>0</v>
      </c>
      <c r="O67" s="145">
        <f>'p1'!N76+EO67</f>
        <v>0</v>
      </c>
      <c r="P67" s="145">
        <f>'p1'!P76+EY67</f>
        <v>0</v>
      </c>
      <c r="Q67" s="145">
        <f>'p1'!Z76</f>
        <v>0</v>
      </c>
      <c r="R67" s="145">
        <f>'p1'!X76</f>
        <v>0</v>
      </c>
      <c r="S67" s="145">
        <f>'p1'!Y76+FE67</f>
        <v>0</v>
      </c>
      <c r="T67" s="145">
        <f>'p1'!AB76+FK67+'Transport Pos'!B63</f>
        <v>0</v>
      </c>
      <c r="U67" s="145"/>
      <c r="V67" s="145">
        <f>'p1'!W76+FP67</f>
        <v>0</v>
      </c>
      <c r="W67" s="145">
        <f>'p1'!R76+FZ67</f>
        <v>0</v>
      </c>
      <c r="X67" s="145">
        <f>'p1'!S76+FU67</f>
        <v>0</v>
      </c>
      <c r="Y67" s="145"/>
      <c r="Z67" s="145"/>
      <c r="AA67" s="145"/>
      <c r="AB67" s="145"/>
      <c r="AC67" s="145"/>
      <c r="AD67" s="193"/>
      <c r="AE67" s="332">
        <f t="shared" si="191"/>
        <v>0</v>
      </c>
      <c r="AF67" s="14"/>
      <c r="AG67" s="146"/>
      <c r="AH67" s="191"/>
      <c r="AI67" s="146">
        <f>'p1'!AA76+BQ67+'Spread Opt'!E67+'Transport Pos'!G63</f>
        <v>0</v>
      </c>
      <c r="AJ67" s="14"/>
      <c r="AK67" s="143">
        <v>38565</v>
      </c>
      <c r="AL67" s="198"/>
      <c r="AM67" s="189">
        <f t="shared" si="4"/>
        <v>0</v>
      </c>
      <c r="AN67" s="334"/>
      <c r="AO67" s="189">
        <f t="shared" si="201"/>
        <v>0</v>
      </c>
      <c r="AP67" s="334"/>
      <c r="AQ67" s="508">
        <f t="shared" si="202"/>
        <v>0</v>
      </c>
      <c r="AR67" s="334"/>
      <c r="AS67" s="510">
        <f t="shared" si="203"/>
        <v>18.010000000000002</v>
      </c>
      <c r="AT67" s="334"/>
      <c r="AU67" s="189">
        <f t="shared" si="199"/>
        <v>0</v>
      </c>
      <c r="AV67" s="334"/>
      <c r="AW67" s="189">
        <f t="shared" si="168"/>
        <v>18.010000000000002</v>
      </c>
      <c r="AX67" s="334"/>
      <c r="AY67"/>
      <c r="AZ67" s="217"/>
      <c r="BA67" s="204">
        <f t="shared" ref="BA67:BA105" si="205">Q67+R67+S67</f>
        <v>0</v>
      </c>
      <c r="BB67" s="202"/>
      <c r="BC67" s="204">
        <f t="shared" si="11"/>
        <v>0</v>
      </c>
      <c r="BD67" s="497"/>
      <c r="BE67" s="515">
        <f t="shared" si="12"/>
        <v>0</v>
      </c>
      <c r="BF67" s="202"/>
      <c r="BG67" s="204">
        <f t="shared" si="192"/>
        <v>0</v>
      </c>
      <c r="BH67" s="218"/>
      <c r="BI67" s="248"/>
      <c r="BJ67" s="308"/>
      <c r="BK67" s="305">
        <f t="shared" si="193"/>
        <v>18.010000000000002</v>
      </c>
      <c r="BL67" s="525"/>
      <c r="BM67" s="14"/>
      <c r="BN67" s="14"/>
      <c r="BO67" s="14"/>
      <c r="BP67" s="140">
        <f t="shared" si="176"/>
        <v>38565</v>
      </c>
      <c r="BQ67" s="141"/>
      <c r="BR67" s="141"/>
      <c r="BS67" s="141"/>
      <c r="BT67" s="141"/>
      <c r="BU67" s="141"/>
      <c r="BV67" s="141"/>
      <c r="BW67" s="141"/>
      <c r="BY67" s="209">
        <f>'m1'!BL69</f>
        <v>0.70392057084784365</v>
      </c>
      <c r="BZ67" s="211">
        <f t="shared" si="197"/>
        <v>0</v>
      </c>
      <c r="CA67" s="142"/>
      <c r="CB67" s="142">
        <f t="shared" ref="CB67:CB98" si="206">IF(CB$2&lt;=$A67,IF(CB$3&gt;=$A67,(CB$4),0),0)*($A68-$A67)/10000*$BY67</f>
        <v>0</v>
      </c>
      <c r="CC67"/>
      <c r="CD67" s="118">
        <f t="shared" si="177"/>
        <v>38565</v>
      </c>
      <c r="CE67" s="142">
        <f t="shared" ref="CE67:CE98" si="207">IF(CE$2&lt;=$A67,IF(CE$3&gt;=$A67,(CE$4),0),0)*($A68-$A67)/10000*$BY67</f>
        <v>0</v>
      </c>
      <c r="CF67" s="142">
        <f t="shared" ref="CF67:CF98" si="208">IF(CF$2&lt;=$A67,IF(CF$3&gt;=$A67,(CF$4),0),0)*($A68-$A67)/10000*$BY67</f>
        <v>0</v>
      </c>
      <c r="CG67" s="142">
        <f t="shared" ref="CG67:CO98" si="209">IF(CG$2&lt;=$A67,IF(CG$3&gt;=$A67,(CG$4),0),0)*($A68-$A67)/10000*$BY67</f>
        <v>0</v>
      </c>
      <c r="CH67" s="142">
        <f t="shared" si="209"/>
        <v>0</v>
      </c>
      <c r="CI67" s="142">
        <f t="shared" si="209"/>
        <v>0</v>
      </c>
      <c r="CJ67" s="142">
        <f t="shared" si="209"/>
        <v>0</v>
      </c>
      <c r="CK67" s="142">
        <f t="shared" si="209"/>
        <v>0</v>
      </c>
      <c r="CL67" s="142">
        <f t="shared" si="209"/>
        <v>0</v>
      </c>
      <c r="CM67" s="142">
        <f t="shared" si="209"/>
        <v>0</v>
      </c>
      <c r="CN67" s="142">
        <f t="shared" si="209"/>
        <v>0</v>
      </c>
      <c r="CO67" s="142">
        <f t="shared" si="209"/>
        <v>0</v>
      </c>
      <c r="CP67" s="142">
        <f t="shared" ref="CP67:CP98" si="210">IF(CP$2&lt;=$A67,IF(CP$3&gt;=$A67,(CP$4),0),0)*($A68-$A67)/10000*$BY67</f>
        <v>0</v>
      </c>
      <c r="CQ67" s="142">
        <f t="shared" ref="CQ67:CQ98" si="211">IF(CQ$2&lt;=$A67,IF(CQ$3&gt;=$A67,(CQ$4),0),0)*($A68-$A67)/10000*$BY67</f>
        <v>0</v>
      </c>
      <c r="CR67" s="142">
        <f t="shared" ref="CR67:CR98" si="212">IF(CR$2&lt;=$A67,IF(CR$3&gt;=$A67,(CR$4),0),0)*($A68-$A67)/10000*$BY67</f>
        <v>0</v>
      </c>
      <c r="CS67" s="142">
        <f t="shared" si="170"/>
        <v>0</v>
      </c>
      <c r="CT67"/>
      <c r="CU67" s="118">
        <f t="shared" si="178"/>
        <v>38565</v>
      </c>
      <c r="CV67" s="142">
        <f t="shared" ref="CV67:CW98" si="213">IF(CV$2&lt;=$A67,IF(CV$3&gt;=$A67,(CV$4),0),0)*($A68-$A67)/10000*$BY67</f>
        <v>0</v>
      </c>
      <c r="CW67" s="142">
        <f t="shared" si="213"/>
        <v>0</v>
      </c>
      <c r="CX67" s="142">
        <f t="shared" ref="CX67:CZ98" si="214">IF(CX$2&lt;=$A67,IF(CX$3&gt;=$A67,(CX$4),0),0)*($A68-$A67)/10000*$BY67</f>
        <v>0</v>
      </c>
      <c r="CY67" s="142">
        <f t="shared" si="214"/>
        <v>0</v>
      </c>
      <c r="CZ67" s="142">
        <f t="shared" si="214"/>
        <v>0</v>
      </c>
      <c r="DA67" s="142">
        <f t="shared" ref="DA67:DB98" si="215">IF(DA$2&lt;=$A67,IF(DA$3&gt;=$A67,(DA$4),0),0)*($A68-$A67)/10000*$BY67</f>
        <v>0</v>
      </c>
      <c r="DB67" s="142">
        <f t="shared" si="215"/>
        <v>0</v>
      </c>
      <c r="DC67" s="142">
        <f t="shared" ref="DC67:DC98" si="216">IF(DC$2&lt;=$A67,IF(DC$3&gt;=$A67,(DC$4),0),0)*($A68-$A67)/10000*$BY67</f>
        <v>0</v>
      </c>
      <c r="DD67" s="142">
        <f t="shared" si="204"/>
        <v>0</v>
      </c>
      <c r="DF67" s="118">
        <f t="shared" si="179"/>
        <v>38565</v>
      </c>
      <c r="DG67" s="142">
        <f t="shared" ref="DG67:DG98" si="217">IF(DG$2&lt;=$A67,IF(DG$3&gt;=$A67,(DG$4),0),0)*($A68-$A67)/10000*$BY67</f>
        <v>0</v>
      </c>
      <c r="DH67" s="142">
        <f t="shared" ref="DH67:DH98" si="218">IF(DH$2&lt;=$A67,IF(DH$3&gt;=$A67,(DH$4),0),0)*($A68-$A67)/10000*$BY67</f>
        <v>0</v>
      </c>
      <c r="DI67" s="142">
        <f t="shared" si="111"/>
        <v>0</v>
      </c>
      <c r="DJ67"/>
      <c r="DK67" s="118">
        <f t="shared" si="198"/>
        <v>38565</v>
      </c>
      <c r="DL67" s="142">
        <f t="shared" ref="DL67:DL98" si="219">IF(DL$2&lt;=$A67,IF(DL$3&gt;=$A67,(DL$4),0),0)*($A68-$A67)/10000*$BY67</f>
        <v>0</v>
      </c>
      <c r="DM67" s="142">
        <f t="shared" ref="DM67:DM98" si="220">IF(DM$2&lt;=$A67,IF(DM$3&gt;=$A67,(DM$4),0),0)*($A68-$A67)/10000*$BY67</f>
        <v>0</v>
      </c>
      <c r="DN67" s="142">
        <f t="shared" si="200"/>
        <v>0</v>
      </c>
      <c r="DP67" s="118">
        <f t="shared" si="180"/>
        <v>38565</v>
      </c>
      <c r="DQ67" s="142">
        <f t="shared" ref="DQ67:DU98" si="221">IF(DQ$2&lt;=$A67,IF(DQ$3&gt;=$A67,(DQ$4),0),0)*($A68-$A67)/10000*$BY67</f>
        <v>0</v>
      </c>
      <c r="DR67" s="142">
        <f t="shared" si="221"/>
        <v>0</v>
      </c>
      <c r="DS67" s="142">
        <f t="shared" si="221"/>
        <v>0</v>
      </c>
      <c r="DT67" s="142">
        <f t="shared" si="221"/>
        <v>0</v>
      </c>
      <c r="DU67" s="142">
        <f t="shared" si="221"/>
        <v>0</v>
      </c>
      <c r="DV67" s="142">
        <f t="shared" ref="DV67:DV98" si="222">IF(DV$2&lt;=$A67,IF(DV$3&gt;=$A67,(DV$4),0),0)*($A68-$A67)/10000*$BY67</f>
        <v>0</v>
      </c>
      <c r="DW67" s="142">
        <f t="shared" si="112"/>
        <v>0</v>
      </c>
      <c r="DX67"/>
      <c r="DY67" s="118">
        <f t="shared" si="181"/>
        <v>38565</v>
      </c>
      <c r="DZ67" s="142">
        <f t="shared" ref="DZ67:DZ98" si="223">IF(DZ$2&lt;=$A67,IF(DZ$3&gt;=$A67,(DZ$4),0),0)*($A68-$A67)/10000*$BY67</f>
        <v>0</v>
      </c>
      <c r="EA67" s="142">
        <f t="shared" ref="EA67:EA98" si="224">IF(EA$2&lt;=$A67,IF(EA$3&gt;=$A67,(EA$4),0),0)*($A68-$A67)/10000*$BY67</f>
        <v>0</v>
      </c>
      <c r="EB67" s="142">
        <f t="shared" si="113"/>
        <v>0</v>
      </c>
      <c r="EC67" s="142"/>
      <c r="ED67" s="118">
        <f t="shared" si="182"/>
        <v>38565</v>
      </c>
      <c r="EE67" s="142">
        <f t="shared" ref="EE67:EF98" si="225">IF(EE$2&lt;=$A67,IF(EE$3&gt;=$A67,(EE$4),0),0)*($A68-$A67)/10000*$BY67</f>
        <v>0</v>
      </c>
      <c r="EF67" s="142">
        <f t="shared" si="225"/>
        <v>0</v>
      </c>
      <c r="EG67" s="142">
        <f t="shared" ref="EG67:EG98" si="226">IF(EG$2&lt;=$A67,IF(EG$3&gt;=$A67,(EG$4),0),0)*($A68-$A67)/10000*$BY67</f>
        <v>0</v>
      </c>
      <c r="EH67" s="142">
        <f>SUM(EE67:EG67)</f>
        <v>0</v>
      </c>
      <c r="EI67" s="142"/>
      <c r="EJ67" s="118">
        <f t="shared" si="183"/>
        <v>38565</v>
      </c>
      <c r="EK67" s="142">
        <f t="shared" ref="EK67:EK98" si="227">IF(EK$2&lt;=$A67,IF(EK$3&gt;=$A67,(EK$4),0),0)*($A68-$A67)/10000*$BY67</f>
        <v>0</v>
      </c>
      <c r="EL67" s="142">
        <f t="shared" ref="EL67:EN98" si="228">IF(EL$2&lt;=$A67,IF(EL$3&gt;=$A67,(EL$4),0),0)*($A68-$A67)/10000*$BY67</f>
        <v>0</v>
      </c>
      <c r="EM67" s="142">
        <f t="shared" si="228"/>
        <v>0</v>
      </c>
      <c r="EN67" s="142">
        <f t="shared" si="228"/>
        <v>0</v>
      </c>
      <c r="EO67" s="142">
        <f t="shared" si="114"/>
        <v>0</v>
      </c>
      <c r="EP67"/>
      <c r="EQ67" s="118">
        <f t="shared" si="184"/>
        <v>38565</v>
      </c>
      <c r="ER67" s="142">
        <f t="shared" ref="ER67:ER98" si="229">IF(ER$2&lt;=$A67,IF(ER$3&gt;=$A67,(ER$4),0),0)*($A68-$A67)/10000*$BY67</f>
        <v>0</v>
      </c>
      <c r="ES67" s="142">
        <f t="shared" ref="ES67:ES98" si="230">IF(ES$2&lt;=$A67,IF(ES$3&gt;=$A67,(ES$4),0),0)*($A68-$A67)/10000*$BY67</f>
        <v>0</v>
      </c>
      <c r="ET67" s="142">
        <f>SUM(ER67:ES67)</f>
        <v>0</v>
      </c>
      <c r="EU67"/>
      <c r="EV67" s="118">
        <f t="shared" si="185"/>
        <v>38565</v>
      </c>
      <c r="EW67" s="142">
        <f t="shared" ref="EW67:EW98" si="231">IF(EW$2&lt;=$A67,IF(EW$3&gt;=$A67,(EW$4),0),0)*($A68-$A67)/10000*$BY67</f>
        <v>0</v>
      </c>
      <c r="EX67" s="142">
        <f t="shared" ref="EX67:EX98" si="232">IF(EX$2&lt;=$A67,IF(EX$3&gt;=$A67,(EX$4),0),0)*($A68-$A67)/10000*$BY67</f>
        <v>0</v>
      </c>
      <c r="EY67" s="142">
        <f>SUM(EW67:EX67)</f>
        <v>0</v>
      </c>
      <c r="EZ67" s="142"/>
      <c r="FA67" s="118">
        <f t="shared" si="186"/>
        <v>38565</v>
      </c>
      <c r="FB67" s="142">
        <f t="shared" ref="FB67:FC98" si="233">IF(FB$2&lt;=$A67,IF(FB$3&gt;=$A67,(FB$4),0),0)*($A68-$A67)/10000*$BY67</f>
        <v>0</v>
      </c>
      <c r="FC67" s="142">
        <f t="shared" si="233"/>
        <v>0</v>
      </c>
      <c r="FD67" s="142">
        <f t="shared" ref="FD67:FD98" si="234">IF(FD$2&lt;=$A67,IF(FD$3&gt;=$A67,(FD$4),0),0)*($A68-$A67)/10000*$BY67</f>
        <v>0</v>
      </c>
      <c r="FE67" s="142">
        <f t="shared" si="115"/>
        <v>0</v>
      </c>
      <c r="FF67"/>
      <c r="FG67" s="118">
        <f t="shared" si="187"/>
        <v>38565</v>
      </c>
      <c r="FH67" s="142">
        <f t="shared" ref="FH67:FI98" si="235">IF(FH$2&lt;=$A67,IF(FH$3&gt;=$A67,(FH$4),0),0)*($A68-$A67)/10000*$BY67</f>
        <v>0</v>
      </c>
      <c r="FI67" s="142">
        <f t="shared" si="235"/>
        <v>0</v>
      </c>
      <c r="FJ67" s="142">
        <f t="shared" ref="FJ67:FJ98" si="236">IF(FJ$2&lt;=$A67,IF(FJ$3&gt;=$A67,(FJ$4),0),0)*($A68-$A67)/10000*$BY67</f>
        <v>0</v>
      </c>
      <c r="FK67" s="142">
        <f t="shared" si="116"/>
        <v>0</v>
      </c>
      <c r="FL67"/>
      <c r="FM67" s="118">
        <f t="shared" si="188"/>
        <v>38565</v>
      </c>
      <c r="FN67" s="142">
        <f t="shared" ref="FN67:FN98" si="237">IF(FN$2&lt;=$A67,IF(FN$3&gt;=$A67,(FN$4),0),0)*($A68-$A67)/10000*$BY67</f>
        <v>0</v>
      </c>
      <c r="FO67" s="142">
        <f t="shared" ref="FO67:FO98" si="238">IF(FO$2&lt;=$A67,IF(FO$3&gt;=$A67,(FO$4),0),0)*($A68-$A67)/10000*$BY67</f>
        <v>0</v>
      </c>
      <c r="FP67" s="142">
        <f t="shared" si="117"/>
        <v>0</v>
      </c>
      <c r="FR67" s="118">
        <f t="shared" ref="FR67:FR105" si="239">$A67</f>
        <v>38565</v>
      </c>
      <c r="FS67" s="142">
        <f t="shared" ref="FS67:FT98" si="240">IF(FS$2&lt;=$A67,IF(FS$3&gt;=$A67,(FS$4),0),0)*($A68-$A67)/10000*$BY67</f>
        <v>0</v>
      </c>
      <c r="FT67" s="142">
        <f t="shared" si="240"/>
        <v>0</v>
      </c>
      <c r="FU67" s="142">
        <f t="shared" ref="FU67:FU105" si="241">SUM(FS67:FT67)</f>
        <v>0</v>
      </c>
      <c r="FV67"/>
      <c r="FW67" s="118">
        <f t="shared" si="189"/>
        <v>38565</v>
      </c>
      <c r="FX67" s="142">
        <f t="shared" ref="FX67:FX98" si="242">IF(FX$2&lt;=$A67,IF(FX$3&gt;=$A67,(FX$4),0),0)*($A68-$A67)/10000*$BY67</f>
        <v>0</v>
      </c>
      <c r="FY67" s="142">
        <f t="shared" ref="FY67:FY98" si="243">IF(FY$2&lt;=$A67,IF(FY$3&gt;=$A67,(FY$4),0),0)*($A68-$A67)/10000*$BY67</f>
        <v>0</v>
      </c>
      <c r="FZ67" s="142">
        <f t="shared" si="118"/>
        <v>0</v>
      </c>
      <c r="GA67"/>
      <c r="GB67" s="118">
        <f t="shared" si="190"/>
        <v>38565</v>
      </c>
      <c r="GC67" s="142">
        <f t="shared" ref="GC67:GC98" si="244">IF(GC$2&lt;=$A67,IF(GC$3&gt;=$A67,(GC$4),0),0)*($A68-$A67)/10000*$BY67</f>
        <v>0</v>
      </c>
      <c r="GD67" s="142">
        <f t="shared" ref="GD67:GD98" si="245">IF(GD$2&lt;=$A67,IF(GD$3&gt;=$A67,(GD$4),0),0)*($A68-$A67)/10000*$BY67</f>
        <v>0</v>
      </c>
      <c r="GE67" s="142">
        <f t="shared" si="119"/>
        <v>0</v>
      </c>
      <c r="GF67"/>
      <c r="GG67" s="118">
        <f t="shared" ref="GG67:GG105" si="246">$A67</f>
        <v>38565</v>
      </c>
      <c r="GH67" s="142">
        <f t="shared" ref="GH67:GI98" si="247">IF(GH$2&lt;=$A67,IF(GH$3&gt;=$A67,(GH$4),0),0)*($A68-$A67)/10000*$BY67</f>
        <v>0</v>
      </c>
      <c r="GI67" s="142">
        <f t="shared" si="247"/>
        <v>0</v>
      </c>
      <c r="GJ67" s="142">
        <f t="shared" ref="GJ67:GJ105" si="248">SUM(GH67:GI67)</f>
        <v>0</v>
      </c>
      <c r="GL67" s="118">
        <f t="shared" ref="GL67:GL105" si="249">$A67</f>
        <v>38565</v>
      </c>
      <c r="GM67" s="142">
        <f t="shared" ref="GM67:GN98" si="250">IF(GM$2&lt;=$A67,IF(GM$3&gt;=$A67,(GM$4),0),0)*($A68-$A67)/10000*$BY67</f>
        <v>0</v>
      </c>
      <c r="GN67" s="142">
        <f t="shared" si="250"/>
        <v>0</v>
      </c>
      <c r="GO67" s="142">
        <f t="shared" ref="GO67:GO105" si="251">SUM(GM67:GN67)</f>
        <v>0</v>
      </c>
      <c r="GQ67" s="585"/>
      <c r="GR67" s="583"/>
      <c r="GS67" s="332"/>
      <c r="GU67"/>
    </row>
    <row r="68" spans="1:203" ht="15" customHeight="1">
      <c r="A68" s="329">
        <v>38596</v>
      </c>
      <c r="B68" s="144">
        <f>'p1'!F77</f>
        <v>0</v>
      </c>
      <c r="C68" s="145">
        <f>+'p1'!C77</f>
        <v>0</v>
      </c>
      <c r="D68" s="193">
        <f>'Transport Pos'!C64</f>
        <v>0</v>
      </c>
      <c r="E68" s="145">
        <f>'p1'!K77+EH68+'Transport Pos'!D64</f>
        <v>0</v>
      </c>
      <c r="F68" s="145">
        <f>'p1'!E77+CS68</f>
        <v>0</v>
      </c>
      <c r="G68" s="145">
        <f>'p1'!H77+'p1'!J77+DD68+'Spread Opt'!D68+'Transport Pos'!E64</f>
        <v>0</v>
      </c>
      <c r="H68" s="145">
        <f>'p1'!D77+DW68</f>
        <v>0</v>
      </c>
      <c r="I68" s="145">
        <f>'p1'!I77+'p1'!AG77+DI68+'Spread Opt'!C68</f>
        <v>6.84</v>
      </c>
      <c r="J68" s="145">
        <f>'p1'!M77+DL68</f>
        <v>10.48</v>
      </c>
      <c r="K68" s="145">
        <f>'p1'!L77+'p1'!G77+EB68</f>
        <v>0</v>
      </c>
      <c r="L68" s="146">
        <f t="shared" si="105"/>
        <v>17.32</v>
      </c>
      <c r="M68" s="14"/>
      <c r="N68" s="144">
        <f>'p1'!O77+ET68</f>
        <v>0</v>
      </c>
      <c r="O68" s="145">
        <f>'p1'!N77+EO68</f>
        <v>0</v>
      </c>
      <c r="P68" s="145">
        <f>'p1'!P77+EY68</f>
        <v>0</v>
      </c>
      <c r="Q68" s="145">
        <f>'p1'!Z77</f>
        <v>0</v>
      </c>
      <c r="R68" s="145">
        <f>'p1'!X77</f>
        <v>0</v>
      </c>
      <c r="S68" s="145">
        <f>'p1'!Y77+FE68</f>
        <v>0</v>
      </c>
      <c r="T68" s="145">
        <f>'p1'!AB77+FK68+'Transport Pos'!B64</f>
        <v>0</v>
      </c>
      <c r="U68" s="145"/>
      <c r="V68" s="145">
        <f>'p1'!W77+FP68</f>
        <v>0</v>
      </c>
      <c r="W68" s="145">
        <f>'p1'!R77+FZ68</f>
        <v>0</v>
      </c>
      <c r="X68" s="145">
        <f>'p1'!S77+FU68</f>
        <v>0</v>
      </c>
      <c r="Y68" s="145"/>
      <c r="Z68" s="145"/>
      <c r="AA68" s="145"/>
      <c r="AB68" s="145"/>
      <c r="AC68" s="145"/>
      <c r="AD68" s="193"/>
      <c r="AE68" s="332">
        <f t="shared" si="191"/>
        <v>0</v>
      </c>
      <c r="AF68" s="14"/>
      <c r="AG68" s="146"/>
      <c r="AH68" s="191"/>
      <c r="AI68" s="146">
        <f>'p1'!AA77+BQ68+'Spread Opt'!E68+'Transport Pos'!G64</f>
        <v>0</v>
      </c>
      <c r="AJ68" s="14"/>
      <c r="AK68" s="143">
        <v>38596</v>
      </c>
      <c r="AL68" s="198"/>
      <c r="AM68" s="189">
        <f t="shared" si="4"/>
        <v>0</v>
      </c>
      <c r="AN68" s="334"/>
      <c r="AO68" s="189">
        <f t="shared" si="201"/>
        <v>0</v>
      </c>
      <c r="AP68" s="334"/>
      <c r="AQ68" s="508">
        <f t="shared" si="202"/>
        <v>0</v>
      </c>
      <c r="AR68" s="334"/>
      <c r="AS68" s="510">
        <f t="shared" si="203"/>
        <v>17.32</v>
      </c>
      <c r="AT68" s="334"/>
      <c r="AU68" s="189">
        <f t="shared" si="199"/>
        <v>0</v>
      </c>
      <c r="AV68" s="334"/>
      <c r="AW68" s="189">
        <f t="shared" ref="AW68:AW99" si="252">AO68+AQ68+AS68+AU68</f>
        <v>17.32</v>
      </c>
      <c r="AX68" s="334"/>
      <c r="AY68"/>
      <c r="AZ68" s="217"/>
      <c r="BA68" s="204">
        <f t="shared" si="205"/>
        <v>0</v>
      </c>
      <c r="BB68" s="202"/>
      <c r="BC68" s="204">
        <f t="shared" si="11"/>
        <v>0</v>
      </c>
      <c r="BD68" s="497"/>
      <c r="BE68" s="515">
        <f t="shared" ref="BE68:BE105" si="253">SUM(V68:Y68)</f>
        <v>0</v>
      </c>
      <c r="BF68" s="202"/>
      <c r="BG68" s="204">
        <f t="shared" si="192"/>
        <v>0</v>
      </c>
      <c r="BH68" s="218"/>
      <c r="BI68" s="248"/>
      <c r="BJ68" s="308"/>
      <c r="BK68" s="305">
        <f t="shared" si="193"/>
        <v>17.32</v>
      </c>
      <c r="BL68" s="525"/>
      <c r="BM68" s="14"/>
      <c r="BN68" s="14"/>
      <c r="BO68" s="14"/>
      <c r="BP68" s="140">
        <f t="shared" si="176"/>
        <v>38596</v>
      </c>
      <c r="BQ68" s="141"/>
      <c r="BR68" s="141"/>
      <c r="BS68" s="141"/>
      <c r="BT68" s="141"/>
      <c r="BU68" s="141"/>
      <c r="BV68" s="141"/>
      <c r="BW68" s="141"/>
      <c r="BY68" s="209">
        <f>'m1'!BL70</f>
        <v>0.69962515342462295</v>
      </c>
      <c r="BZ68" s="211">
        <f t="shared" si="197"/>
        <v>0</v>
      </c>
      <c r="CA68" s="142"/>
      <c r="CB68" s="142">
        <f t="shared" si="206"/>
        <v>0</v>
      </c>
      <c r="CC68"/>
      <c r="CD68" s="118">
        <f t="shared" si="177"/>
        <v>38596</v>
      </c>
      <c r="CE68" s="142">
        <f t="shared" si="207"/>
        <v>0</v>
      </c>
      <c r="CF68" s="142">
        <f t="shared" si="208"/>
        <v>0</v>
      </c>
      <c r="CG68" s="142">
        <f t="shared" si="209"/>
        <v>0</v>
      </c>
      <c r="CH68" s="142">
        <f t="shared" si="209"/>
        <v>0</v>
      </c>
      <c r="CI68" s="142">
        <f t="shared" si="209"/>
        <v>0</v>
      </c>
      <c r="CJ68" s="142">
        <f t="shared" si="209"/>
        <v>0</v>
      </c>
      <c r="CK68" s="142">
        <f t="shared" si="209"/>
        <v>0</v>
      </c>
      <c r="CL68" s="142">
        <f t="shared" si="209"/>
        <v>0</v>
      </c>
      <c r="CM68" s="142">
        <f t="shared" si="209"/>
        <v>0</v>
      </c>
      <c r="CN68" s="142">
        <f t="shared" si="209"/>
        <v>0</v>
      </c>
      <c r="CO68" s="142">
        <f t="shared" si="209"/>
        <v>0</v>
      </c>
      <c r="CP68" s="142">
        <f t="shared" si="210"/>
        <v>0</v>
      </c>
      <c r="CQ68" s="142">
        <f t="shared" si="211"/>
        <v>0</v>
      </c>
      <c r="CR68" s="142">
        <f t="shared" si="212"/>
        <v>0</v>
      </c>
      <c r="CS68" s="142">
        <f t="shared" si="170"/>
        <v>0</v>
      </c>
      <c r="CT68"/>
      <c r="CU68" s="118">
        <f t="shared" si="178"/>
        <v>38596</v>
      </c>
      <c r="CV68" s="142">
        <f t="shared" si="213"/>
        <v>0</v>
      </c>
      <c r="CW68" s="142">
        <f t="shared" si="213"/>
        <v>0</v>
      </c>
      <c r="CX68" s="142">
        <f t="shared" si="214"/>
        <v>0</v>
      </c>
      <c r="CY68" s="142">
        <f t="shared" si="214"/>
        <v>0</v>
      </c>
      <c r="CZ68" s="142">
        <f t="shared" si="214"/>
        <v>0</v>
      </c>
      <c r="DA68" s="142">
        <f t="shared" si="215"/>
        <v>0</v>
      </c>
      <c r="DB68" s="142">
        <f t="shared" si="215"/>
        <v>0</v>
      </c>
      <c r="DC68" s="142">
        <f t="shared" si="216"/>
        <v>0</v>
      </c>
      <c r="DD68" s="142">
        <f t="shared" si="204"/>
        <v>0</v>
      </c>
      <c r="DF68" s="118">
        <f t="shared" si="179"/>
        <v>38596</v>
      </c>
      <c r="DG68" s="142">
        <f t="shared" si="217"/>
        <v>0</v>
      </c>
      <c r="DH68" s="142">
        <f t="shared" si="218"/>
        <v>0</v>
      </c>
      <c r="DI68" s="142">
        <f t="shared" si="111"/>
        <v>0</v>
      </c>
      <c r="DJ68"/>
      <c r="DK68" s="118">
        <f t="shared" si="198"/>
        <v>38596</v>
      </c>
      <c r="DL68" s="142">
        <f t="shared" si="219"/>
        <v>0</v>
      </c>
      <c r="DM68" s="142">
        <f t="shared" si="220"/>
        <v>0</v>
      </c>
      <c r="DN68" s="142">
        <f t="shared" si="200"/>
        <v>0</v>
      </c>
      <c r="DP68" s="118">
        <f t="shared" si="180"/>
        <v>38596</v>
      </c>
      <c r="DQ68" s="142">
        <f t="shared" si="221"/>
        <v>0</v>
      </c>
      <c r="DR68" s="142">
        <f t="shared" si="221"/>
        <v>0</v>
      </c>
      <c r="DS68" s="142">
        <f t="shared" si="221"/>
        <v>0</v>
      </c>
      <c r="DT68" s="142">
        <f t="shared" si="221"/>
        <v>0</v>
      </c>
      <c r="DU68" s="142">
        <f t="shared" si="221"/>
        <v>0</v>
      </c>
      <c r="DV68" s="142">
        <f t="shared" si="222"/>
        <v>0</v>
      </c>
      <c r="DW68" s="142">
        <f t="shared" si="112"/>
        <v>0</v>
      </c>
      <c r="DX68"/>
      <c r="DY68" s="118">
        <f t="shared" si="181"/>
        <v>38596</v>
      </c>
      <c r="DZ68" s="142">
        <f t="shared" si="223"/>
        <v>0</v>
      </c>
      <c r="EA68" s="142">
        <f t="shared" si="224"/>
        <v>0</v>
      </c>
      <c r="EB68" s="142">
        <f t="shared" si="113"/>
        <v>0</v>
      </c>
      <c r="EC68" s="142"/>
      <c r="ED68" s="118">
        <f t="shared" si="182"/>
        <v>38596</v>
      </c>
      <c r="EE68" s="142">
        <f t="shared" si="225"/>
        <v>0</v>
      </c>
      <c r="EF68" s="142">
        <f t="shared" si="225"/>
        <v>0</v>
      </c>
      <c r="EG68" s="142">
        <f t="shared" si="226"/>
        <v>0</v>
      </c>
      <c r="EH68" s="142">
        <f>SUM(EE68:EG68)</f>
        <v>0</v>
      </c>
      <c r="EI68" s="142"/>
      <c r="EJ68" s="118">
        <f t="shared" si="183"/>
        <v>38596</v>
      </c>
      <c r="EK68" s="142">
        <f t="shared" si="227"/>
        <v>0</v>
      </c>
      <c r="EL68" s="142">
        <f t="shared" si="228"/>
        <v>0</v>
      </c>
      <c r="EM68" s="142">
        <f t="shared" si="228"/>
        <v>0</v>
      </c>
      <c r="EN68" s="142">
        <f t="shared" si="228"/>
        <v>0</v>
      </c>
      <c r="EO68" s="142">
        <f t="shared" si="114"/>
        <v>0</v>
      </c>
      <c r="EP68"/>
      <c r="EQ68" s="118">
        <f t="shared" si="184"/>
        <v>38596</v>
      </c>
      <c r="ER68" s="142">
        <f t="shared" si="229"/>
        <v>0</v>
      </c>
      <c r="ES68" s="142">
        <f t="shared" si="230"/>
        <v>0</v>
      </c>
      <c r="ET68" s="142">
        <f>SUM(ER68:ES68)</f>
        <v>0</v>
      </c>
      <c r="EU68"/>
      <c r="EV68" s="118">
        <f t="shared" si="185"/>
        <v>38596</v>
      </c>
      <c r="EW68" s="142">
        <f t="shared" si="231"/>
        <v>0</v>
      </c>
      <c r="EX68" s="142">
        <f t="shared" si="232"/>
        <v>0</v>
      </c>
      <c r="EY68" s="142">
        <f>SUM(EW68:EX68)</f>
        <v>0</v>
      </c>
      <c r="EZ68" s="142"/>
      <c r="FA68" s="118">
        <f t="shared" si="186"/>
        <v>38596</v>
      </c>
      <c r="FB68" s="142">
        <f t="shared" si="233"/>
        <v>0</v>
      </c>
      <c r="FC68" s="142">
        <f t="shared" si="233"/>
        <v>0</v>
      </c>
      <c r="FD68" s="142">
        <f t="shared" si="234"/>
        <v>0</v>
      </c>
      <c r="FE68" s="142">
        <f t="shared" si="115"/>
        <v>0</v>
      </c>
      <c r="FF68"/>
      <c r="FG68" s="118">
        <f t="shared" si="187"/>
        <v>38596</v>
      </c>
      <c r="FH68" s="142">
        <f t="shared" si="235"/>
        <v>0</v>
      </c>
      <c r="FI68" s="142">
        <f t="shared" si="235"/>
        <v>0</v>
      </c>
      <c r="FJ68" s="142">
        <f t="shared" si="236"/>
        <v>0</v>
      </c>
      <c r="FK68" s="142">
        <f t="shared" si="116"/>
        <v>0</v>
      </c>
      <c r="FL68"/>
      <c r="FM68" s="118">
        <f t="shared" si="188"/>
        <v>38596</v>
      </c>
      <c r="FN68" s="142">
        <f t="shared" si="237"/>
        <v>0</v>
      </c>
      <c r="FO68" s="142">
        <f t="shared" si="238"/>
        <v>0</v>
      </c>
      <c r="FP68" s="142">
        <f t="shared" si="117"/>
        <v>0</v>
      </c>
      <c r="FR68" s="118">
        <f t="shared" si="239"/>
        <v>38596</v>
      </c>
      <c r="FS68" s="142">
        <f t="shared" si="240"/>
        <v>0</v>
      </c>
      <c r="FT68" s="142">
        <f t="shared" si="240"/>
        <v>0</v>
      </c>
      <c r="FU68" s="142">
        <f t="shared" si="241"/>
        <v>0</v>
      </c>
      <c r="FV68"/>
      <c r="FW68" s="118">
        <f t="shared" si="189"/>
        <v>38596</v>
      </c>
      <c r="FX68" s="142">
        <f t="shared" si="242"/>
        <v>0</v>
      </c>
      <c r="FY68" s="142">
        <f t="shared" si="243"/>
        <v>0</v>
      </c>
      <c r="FZ68" s="142">
        <f t="shared" si="118"/>
        <v>0</v>
      </c>
      <c r="GA68"/>
      <c r="GB68" s="118">
        <f t="shared" si="190"/>
        <v>38596</v>
      </c>
      <c r="GC68" s="142">
        <f t="shared" si="244"/>
        <v>0</v>
      </c>
      <c r="GD68" s="142">
        <f t="shared" si="245"/>
        <v>0</v>
      </c>
      <c r="GE68" s="142">
        <f t="shared" si="119"/>
        <v>0</v>
      </c>
      <c r="GF68"/>
      <c r="GG68" s="118">
        <f t="shared" si="246"/>
        <v>38596</v>
      </c>
      <c r="GH68" s="142">
        <f t="shared" si="247"/>
        <v>0</v>
      </c>
      <c r="GI68" s="142">
        <f t="shared" si="247"/>
        <v>0</v>
      </c>
      <c r="GJ68" s="142">
        <f t="shared" si="248"/>
        <v>0</v>
      </c>
      <c r="GL68" s="118">
        <f t="shared" si="249"/>
        <v>38596</v>
      </c>
      <c r="GM68" s="142">
        <f t="shared" si="250"/>
        <v>0</v>
      </c>
      <c r="GN68" s="142">
        <f t="shared" si="250"/>
        <v>0</v>
      </c>
      <c r="GO68" s="142">
        <f t="shared" si="251"/>
        <v>0</v>
      </c>
      <c r="GQ68" s="585"/>
      <c r="GR68" s="583"/>
      <c r="GS68" s="332"/>
      <c r="GU68"/>
    </row>
    <row r="69" spans="1:203" ht="15" customHeight="1">
      <c r="A69" s="330">
        <v>38626</v>
      </c>
      <c r="B69" s="148">
        <f>'p1'!F78</f>
        <v>0</v>
      </c>
      <c r="C69" s="149">
        <f>+'p1'!C78</f>
        <v>0</v>
      </c>
      <c r="D69" s="194">
        <f>'Transport Pos'!C65</f>
        <v>0</v>
      </c>
      <c r="E69" s="149">
        <f>'p1'!K78+EH69+'Transport Pos'!D65</f>
        <v>0</v>
      </c>
      <c r="F69" s="149">
        <f>'p1'!E78+CS69</f>
        <v>0</v>
      </c>
      <c r="G69" s="149">
        <f>'p1'!H78+'p1'!J78+DD69+'Spread Opt'!D69+'Transport Pos'!E65</f>
        <v>0</v>
      </c>
      <c r="H69" s="149">
        <f>'p1'!D78+DW69</f>
        <v>0</v>
      </c>
      <c r="I69" s="149">
        <f>'p1'!I78+'p1'!AG78+DI69+'Spread Opt'!C69</f>
        <v>7.02</v>
      </c>
      <c r="J69" s="149">
        <f>'p1'!M78+DL69</f>
        <v>10.77</v>
      </c>
      <c r="K69" s="149">
        <f>'p1'!L78+'p1'!G78+EB69</f>
        <v>0</v>
      </c>
      <c r="L69" s="150">
        <f t="shared" si="105"/>
        <v>17.79</v>
      </c>
      <c r="M69" s="14"/>
      <c r="N69" s="148">
        <f>'p1'!O78+ET69</f>
        <v>0</v>
      </c>
      <c r="O69" s="149">
        <f>'p1'!N78+EO69</f>
        <v>0</v>
      </c>
      <c r="P69" s="149">
        <f>'p1'!P78+EY69</f>
        <v>0</v>
      </c>
      <c r="Q69" s="149">
        <f>'p1'!Z78</f>
        <v>0</v>
      </c>
      <c r="R69" s="149">
        <f>'p1'!X78</f>
        <v>0</v>
      </c>
      <c r="S69" s="149">
        <f>'p1'!Y78+FE69</f>
        <v>0</v>
      </c>
      <c r="T69" s="149">
        <f>'p1'!AB78+FK69+'Transport Pos'!B65</f>
        <v>0</v>
      </c>
      <c r="U69" s="149"/>
      <c r="V69" s="149">
        <f>'p1'!W78+FP69</f>
        <v>0</v>
      </c>
      <c r="W69" s="149">
        <f>'p1'!R78+FZ69</f>
        <v>0</v>
      </c>
      <c r="X69" s="149">
        <f>'p1'!S78+FU69</f>
        <v>0</v>
      </c>
      <c r="Y69" s="149"/>
      <c r="Z69" s="149"/>
      <c r="AA69" s="149"/>
      <c r="AB69" s="149"/>
      <c r="AC69" s="149"/>
      <c r="AD69" s="194"/>
      <c r="AE69" s="333">
        <f t="shared" si="191"/>
        <v>0</v>
      </c>
      <c r="AF69" s="14"/>
      <c r="AG69" s="150"/>
      <c r="AH69" s="191"/>
      <c r="AI69" s="150">
        <f>'p1'!AA78+BQ69+'Spread Opt'!E69+'Transport Pos'!G65</f>
        <v>0</v>
      </c>
      <c r="AJ69" s="14"/>
      <c r="AK69" s="147">
        <v>38626</v>
      </c>
      <c r="AL69" s="198"/>
      <c r="AM69" s="190">
        <f t="shared" si="4"/>
        <v>0</v>
      </c>
      <c r="AN69" s="334"/>
      <c r="AO69" s="190">
        <f t="shared" si="201"/>
        <v>0</v>
      </c>
      <c r="AP69" s="334"/>
      <c r="AQ69" s="490">
        <f t="shared" si="202"/>
        <v>0</v>
      </c>
      <c r="AR69" s="334"/>
      <c r="AS69" s="512">
        <f t="shared" si="203"/>
        <v>17.79</v>
      </c>
      <c r="AT69" s="334"/>
      <c r="AU69" s="190">
        <f t="shared" si="199"/>
        <v>0</v>
      </c>
      <c r="AV69" s="334"/>
      <c r="AW69" s="190">
        <f t="shared" si="252"/>
        <v>17.79</v>
      </c>
      <c r="AX69" s="334"/>
      <c r="AY69"/>
      <c r="AZ69" s="217"/>
      <c r="BA69" s="206">
        <f t="shared" si="205"/>
        <v>0</v>
      </c>
      <c r="BB69" s="202"/>
      <c r="BC69" s="206">
        <f t="shared" si="11"/>
        <v>0</v>
      </c>
      <c r="BD69" s="497"/>
      <c r="BE69" s="495">
        <f t="shared" si="253"/>
        <v>0</v>
      </c>
      <c r="BF69" s="202"/>
      <c r="BG69" s="206">
        <f t="shared" si="192"/>
        <v>0</v>
      </c>
      <c r="BH69" s="218"/>
      <c r="BI69" s="248"/>
      <c r="BJ69" s="307"/>
      <c r="BK69" s="306">
        <f t="shared" si="193"/>
        <v>17.79</v>
      </c>
      <c r="BL69" s="525"/>
      <c r="BM69" s="14"/>
      <c r="BN69" s="14"/>
      <c r="BO69" s="14"/>
      <c r="BP69" s="140">
        <f t="shared" si="176"/>
        <v>38626</v>
      </c>
      <c r="BQ69" s="141"/>
      <c r="BR69" s="141"/>
      <c r="BS69" s="141"/>
      <c r="BT69" s="141"/>
      <c r="BU69" s="141"/>
      <c r="BV69" s="141"/>
      <c r="BW69" s="141"/>
      <c r="BY69" s="209">
        <f>'m1'!BL71</f>
        <v>0.69548922443881589</v>
      </c>
      <c r="BZ69" s="212">
        <f t="shared" si="197"/>
        <v>0</v>
      </c>
      <c r="CA69" s="142"/>
      <c r="CB69" s="142">
        <f t="shared" si="206"/>
        <v>0</v>
      </c>
      <c r="CC69"/>
      <c r="CD69" s="118">
        <f t="shared" si="177"/>
        <v>38626</v>
      </c>
      <c r="CE69" s="142">
        <f t="shared" si="207"/>
        <v>0</v>
      </c>
      <c r="CF69" s="142">
        <f t="shared" si="208"/>
        <v>0</v>
      </c>
      <c r="CG69" s="142">
        <f t="shared" si="209"/>
        <v>0</v>
      </c>
      <c r="CH69" s="142">
        <f t="shared" si="209"/>
        <v>0</v>
      </c>
      <c r="CI69" s="142">
        <f t="shared" si="209"/>
        <v>0</v>
      </c>
      <c r="CJ69" s="142">
        <f t="shared" si="209"/>
        <v>0</v>
      </c>
      <c r="CK69" s="142">
        <f t="shared" si="209"/>
        <v>0</v>
      </c>
      <c r="CL69" s="142">
        <f t="shared" si="209"/>
        <v>0</v>
      </c>
      <c r="CM69" s="142">
        <f t="shared" si="209"/>
        <v>0</v>
      </c>
      <c r="CN69" s="142">
        <f t="shared" si="209"/>
        <v>0</v>
      </c>
      <c r="CO69" s="142">
        <f t="shared" si="209"/>
        <v>0</v>
      </c>
      <c r="CP69" s="142">
        <f t="shared" si="210"/>
        <v>0</v>
      </c>
      <c r="CQ69" s="142">
        <f t="shared" si="211"/>
        <v>0</v>
      </c>
      <c r="CR69" s="142">
        <f t="shared" si="212"/>
        <v>0</v>
      </c>
      <c r="CS69" s="142">
        <f t="shared" ref="CS69:CS100" si="254">SUM(CE69:CR69)</f>
        <v>0</v>
      </c>
      <c r="CT69"/>
      <c r="CU69" s="118">
        <f t="shared" si="178"/>
        <v>38626</v>
      </c>
      <c r="CV69" s="142">
        <f t="shared" si="213"/>
        <v>0</v>
      </c>
      <c r="CW69" s="142">
        <f t="shared" si="213"/>
        <v>0</v>
      </c>
      <c r="CX69" s="142">
        <f t="shared" si="214"/>
        <v>0</v>
      </c>
      <c r="CY69" s="142">
        <f t="shared" si="214"/>
        <v>0</v>
      </c>
      <c r="CZ69" s="142">
        <f t="shared" si="214"/>
        <v>0</v>
      </c>
      <c r="DA69" s="142">
        <f t="shared" si="215"/>
        <v>0</v>
      </c>
      <c r="DB69" s="142">
        <f t="shared" si="215"/>
        <v>0</v>
      </c>
      <c r="DC69" s="142">
        <f t="shared" si="216"/>
        <v>0</v>
      </c>
      <c r="DD69" s="142">
        <f t="shared" si="204"/>
        <v>0</v>
      </c>
      <c r="DF69" s="118">
        <f t="shared" si="179"/>
        <v>38626</v>
      </c>
      <c r="DG69" s="142">
        <f t="shared" si="217"/>
        <v>0</v>
      </c>
      <c r="DH69" s="142">
        <f t="shared" si="218"/>
        <v>0</v>
      </c>
      <c r="DI69" s="142">
        <f t="shared" si="111"/>
        <v>0</v>
      </c>
      <c r="DJ69"/>
      <c r="DK69" s="118">
        <f t="shared" si="198"/>
        <v>38626</v>
      </c>
      <c r="DL69" s="142">
        <f t="shared" si="219"/>
        <v>0</v>
      </c>
      <c r="DM69" s="142">
        <f t="shared" si="220"/>
        <v>0</v>
      </c>
      <c r="DN69" s="142">
        <f t="shared" si="200"/>
        <v>0</v>
      </c>
      <c r="DP69" s="118">
        <f t="shared" si="180"/>
        <v>38626</v>
      </c>
      <c r="DQ69" s="142">
        <f t="shared" si="221"/>
        <v>0</v>
      </c>
      <c r="DR69" s="142">
        <f t="shared" si="221"/>
        <v>0</v>
      </c>
      <c r="DS69" s="142">
        <f t="shared" si="221"/>
        <v>0</v>
      </c>
      <c r="DT69" s="142">
        <f t="shared" si="221"/>
        <v>0</v>
      </c>
      <c r="DU69" s="142">
        <f t="shared" si="221"/>
        <v>0</v>
      </c>
      <c r="DV69" s="142">
        <f t="shared" si="222"/>
        <v>0</v>
      </c>
      <c r="DW69" s="142">
        <f t="shared" si="112"/>
        <v>0</v>
      </c>
      <c r="DX69"/>
      <c r="DY69" s="118">
        <f t="shared" si="181"/>
        <v>38626</v>
      </c>
      <c r="DZ69" s="142">
        <f t="shared" si="223"/>
        <v>0</v>
      </c>
      <c r="EA69" s="142">
        <f t="shared" si="224"/>
        <v>0</v>
      </c>
      <c r="EB69" s="142">
        <f t="shared" si="113"/>
        <v>0</v>
      </c>
      <c r="EC69" s="142"/>
      <c r="ED69" s="118">
        <f t="shared" si="182"/>
        <v>38626</v>
      </c>
      <c r="EE69" s="142">
        <f t="shared" si="225"/>
        <v>0</v>
      </c>
      <c r="EF69" s="142">
        <f t="shared" si="225"/>
        <v>0</v>
      </c>
      <c r="EG69" s="142">
        <f t="shared" si="226"/>
        <v>0</v>
      </c>
      <c r="EH69" s="142">
        <f>SUM(EE69:EG69)</f>
        <v>0</v>
      </c>
      <c r="EI69" s="142"/>
      <c r="EJ69" s="118">
        <f t="shared" si="183"/>
        <v>38626</v>
      </c>
      <c r="EK69" s="142">
        <f t="shared" si="227"/>
        <v>0</v>
      </c>
      <c r="EL69" s="142">
        <f t="shared" si="228"/>
        <v>0</v>
      </c>
      <c r="EM69" s="142">
        <f t="shared" si="228"/>
        <v>0</v>
      </c>
      <c r="EN69" s="142">
        <f t="shared" si="228"/>
        <v>0</v>
      </c>
      <c r="EO69" s="142">
        <f t="shared" si="114"/>
        <v>0</v>
      </c>
      <c r="EP69"/>
      <c r="EQ69" s="118">
        <f t="shared" si="184"/>
        <v>38626</v>
      </c>
      <c r="ER69" s="142">
        <f t="shared" si="229"/>
        <v>0</v>
      </c>
      <c r="ES69" s="142">
        <f t="shared" si="230"/>
        <v>0</v>
      </c>
      <c r="ET69" s="142">
        <f>SUM(ER69:ES69)</f>
        <v>0</v>
      </c>
      <c r="EU69"/>
      <c r="EV69" s="118">
        <f t="shared" si="185"/>
        <v>38626</v>
      </c>
      <c r="EW69" s="142">
        <f t="shared" si="231"/>
        <v>0</v>
      </c>
      <c r="EX69" s="142">
        <f t="shared" si="232"/>
        <v>0</v>
      </c>
      <c r="EY69" s="142">
        <f>SUM(EW69:EX69)</f>
        <v>0</v>
      </c>
      <c r="EZ69" s="142"/>
      <c r="FA69" s="118">
        <f t="shared" si="186"/>
        <v>38626</v>
      </c>
      <c r="FB69" s="142">
        <f t="shared" si="233"/>
        <v>0</v>
      </c>
      <c r="FC69" s="142">
        <f t="shared" si="233"/>
        <v>0</v>
      </c>
      <c r="FD69" s="142">
        <f t="shared" si="234"/>
        <v>0</v>
      </c>
      <c r="FE69" s="142">
        <f t="shared" si="115"/>
        <v>0</v>
      </c>
      <c r="FF69"/>
      <c r="FG69" s="118">
        <f t="shared" si="187"/>
        <v>38626</v>
      </c>
      <c r="FH69" s="142">
        <f t="shared" si="235"/>
        <v>0</v>
      </c>
      <c r="FI69" s="142">
        <f t="shared" si="235"/>
        <v>0</v>
      </c>
      <c r="FJ69" s="142">
        <f t="shared" si="236"/>
        <v>0</v>
      </c>
      <c r="FK69" s="142">
        <f t="shared" si="116"/>
        <v>0</v>
      </c>
      <c r="FL69"/>
      <c r="FM69" s="118">
        <f t="shared" si="188"/>
        <v>38626</v>
      </c>
      <c r="FN69" s="142">
        <f t="shared" si="237"/>
        <v>0</v>
      </c>
      <c r="FO69" s="142">
        <f t="shared" si="238"/>
        <v>0</v>
      </c>
      <c r="FP69" s="142">
        <f t="shared" si="117"/>
        <v>0</v>
      </c>
      <c r="FR69" s="118">
        <f t="shared" si="239"/>
        <v>38626</v>
      </c>
      <c r="FS69" s="142">
        <f t="shared" si="240"/>
        <v>0</v>
      </c>
      <c r="FT69" s="142">
        <f t="shared" si="240"/>
        <v>0</v>
      </c>
      <c r="FU69" s="142">
        <f t="shared" si="241"/>
        <v>0</v>
      </c>
      <c r="FV69"/>
      <c r="FW69" s="118">
        <f t="shared" si="189"/>
        <v>38626</v>
      </c>
      <c r="FX69" s="142">
        <f t="shared" si="242"/>
        <v>0</v>
      </c>
      <c r="FY69" s="142">
        <f t="shared" si="243"/>
        <v>0</v>
      </c>
      <c r="FZ69" s="142">
        <f t="shared" si="118"/>
        <v>0</v>
      </c>
      <c r="GA69"/>
      <c r="GB69" s="118">
        <f t="shared" si="190"/>
        <v>38626</v>
      </c>
      <c r="GC69" s="142">
        <f t="shared" si="244"/>
        <v>0</v>
      </c>
      <c r="GD69" s="142">
        <f t="shared" si="245"/>
        <v>0</v>
      </c>
      <c r="GE69" s="142">
        <f t="shared" si="119"/>
        <v>0</v>
      </c>
      <c r="GF69"/>
      <c r="GG69" s="118">
        <f t="shared" si="246"/>
        <v>38626</v>
      </c>
      <c r="GH69" s="142">
        <f t="shared" si="247"/>
        <v>0</v>
      </c>
      <c r="GI69" s="142">
        <f t="shared" si="247"/>
        <v>0</v>
      </c>
      <c r="GJ69" s="142">
        <f t="shared" si="248"/>
        <v>0</v>
      </c>
      <c r="GL69" s="118">
        <f t="shared" si="249"/>
        <v>38626</v>
      </c>
      <c r="GM69" s="142">
        <f t="shared" si="250"/>
        <v>0</v>
      </c>
      <c r="GN69" s="142">
        <f t="shared" si="250"/>
        <v>0</v>
      </c>
      <c r="GO69" s="142">
        <f t="shared" si="251"/>
        <v>0</v>
      </c>
      <c r="GQ69" s="586"/>
      <c r="GR69" s="584"/>
      <c r="GS69" s="333"/>
      <c r="GU69"/>
    </row>
    <row r="70" spans="1:203" ht="15" customHeight="1">
      <c r="A70" s="328">
        <v>38657</v>
      </c>
      <c r="B70" s="137">
        <f>'p1'!F79</f>
        <v>0</v>
      </c>
      <c r="C70" s="138">
        <f>+'p1'!C79</f>
        <v>0</v>
      </c>
      <c r="D70" s="192">
        <f>'Transport Pos'!C66</f>
        <v>0</v>
      </c>
      <c r="E70" s="138">
        <f>'p1'!K79+EH70+'Transport Pos'!D66</f>
        <v>0</v>
      </c>
      <c r="F70" s="138">
        <f>'p1'!E79+CS70</f>
        <v>0</v>
      </c>
      <c r="G70" s="145">
        <f>'p1'!H79+'p1'!J79+DD70+'Spread Opt'!D70+'Transport Pos'!E66</f>
        <v>-9.6933835300576927</v>
      </c>
      <c r="H70" s="138">
        <f>'p1'!D79+DW70</f>
        <v>0</v>
      </c>
      <c r="I70" s="145">
        <f>'p1'!I79+'p1'!AG79+DI70+'Spread Opt'!C70</f>
        <v>16.897313948116462</v>
      </c>
      <c r="J70" s="138">
        <f>'p1'!M79+DL70</f>
        <v>10.36</v>
      </c>
      <c r="K70" s="138">
        <f>'p1'!L79+'p1'!G79+EB70</f>
        <v>0</v>
      </c>
      <c r="L70" s="139">
        <f t="shared" si="105"/>
        <v>17.563930418058767</v>
      </c>
      <c r="M70" s="14"/>
      <c r="N70" s="137">
        <f>'p1'!O79+ET70</f>
        <v>0</v>
      </c>
      <c r="O70" s="138">
        <f>'p1'!N79+EO70</f>
        <v>0</v>
      </c>
      <c r="P70" s="138">
        <f>'p1'!P79+EY70</f>
        <v>0</v>
      </c>
      <c r="Q70" s="138">
        <f>'p1'!Z79</f>
        <v>0</v>
      </c>
      <c r="R70" s="138">
        <f>'p1'!X79</f>
        <v>0</v>
      </c>
      <c r="S70" s="138">
        <f>'p1'!Y79+FE70</f>
        <v>0</v>
      </c>
      <c r="T70" s="138">
        <f>'p1'!AB79+FK70+'Transport Pos'!B66</f>
        <v>0</v>
      </c>
      <c r="U70" s="138"/>
      <c r="V70" s="138">
        <f>'p1'!W79+FP70</f>
        <v>0</v>
      </c>
      <c r="W70" s="138">
        <f>'p1'!R79+FZ70</f>
        <v>0</v>
      </c>
      <c r="X70" s="138">
        <f>'p1'!S79+FU70</f>
        <v>0</v>
      </c>
      <c r="Y70" s="138"/>
      <c r="Z70" s="138"/>
      <c r="AA70" s="138"/>
      <c r="AB70" s="138"/>
      <c r="AC70" s="138"/>
      <c r="AD70" s="192"/>
      <c r="AE70" s="331">
        <f t="shared" si="191"/>
        <v>0</v>
      </c>
      <c r="AF70" s="14"/>
      <c r="AG70" s="139"/>
      <c r="AH70" s="191"/>
      <c r="AI70" s="139">
        <f>'p1'!AA79+BQ70+'Spread Opt'!E70+'Transport Pos'!G66</f>
        <v>0.45393041805876777</v>
      </c>
      <c r="AJ70" s="14"/>
      <c r="AK70" s="136">
        <v>38657</v>
      </c>
      <c r="AL70" s="198"/>
      <c r="AM70" s="188">
        <f t="shared" ref="AM70:AM105" si="255">+B70+C70+D70</f>
        <v>0</v>
      </c>
      <c r="AN70" s="519">
        <f>+AN72+AN84</f>
        <v>0</v>
      </c>
      <c r="AO70" s="188">
        <f t="shared" si="201"/>
        <v>0</v>
      </c>
      <c r="AP70" s="519">
        <f>+AP72+AP84</f>
        <v>0</v>
      </c>
      <c r="AQ70" s="509">
        <f t="shared" si="202"/>
        <v>-9.6933835300576927</v>
      </c>
      <c r="AR70" s="519">
        <f>+AR72+AR84</f>
        <v>-92.374936288578226</v>
      </c>
      <c r="AS70" s="511">
        <f t="shared" si="203"/>
        <v>27.257313948116462</v>
      </c>
      <c r="AT70" s="519">
        <f>+AT72+AT84</f>
        <v>137.13331227997892</v>
      </c>
      <c r="AU70" s="188">
        <f t="shared" si="199"/>
        <v>0</v>
      </c>
      <c r="AV70" s="519">
        <f>+AV72+AV84</f>
        <v>0</v>
      </c>
      <c r="AW70" s="188">
        <f t="shared" si="252"/>
        <v>17.563930418058767</v>
      </c>
      <c r="AX70" s="519">
        <f>+AX72+AX84</f>
        <v>44.758375991400683</v>
      </c>
      <c r="AY70"/>
      <c r="AZ70" s="217"/>
      <c r="BA70" s="203">
        <f t="shared" si="205"/>
        <v>0</v>
      </c>
      <c r="BB70" s="202"/>
      <c r="BC70" s="203">
        <f t="shared" ref="BC70:BC105" si="256">T70+U70</f>
        <v>0</v>
      </c>
      <c r="BD70" s="497"/>
      <c r="BE70" s="496">
        <f t="shared" si="253"/>
        <v>0</v>
      </c>
      <c r="BF70" s="202"/>
      <c r="BG70" s="203">
        <f t="shared" si="192"/>
        <v>0</v>
      </c>
      <c r="BH70" s="218"/>
      <c r="BI70" s="248"/>
      <c r="BJ70" s="308"/>
      <c r="BK70" s="304">
        <f t="shared" si="193"/>
        <v>17.563930418058767</v>
      </c>
      <c r="BL70" s="524">
        <f>+BL72+BL84</f>
        <v>44.758375991400683</v>
      </c>
      <c r="BM70" s="129"/>
      <c r="BN70" s="129"/>
      <c r="BO70" s="129"/>
      <c r="BP70" s="140">
        <f t="shared" si="176"/>
        <v>38657</v>
      </c>
      <c r="BQ70" s="141"/>
      <c r="BR70" s="141"/>
      <c r="BS70" s="141"/>
      <c r="BT70" s="141"/>
      <c r="BU70" s="141"/>
      <c r="BV70" s="141"/>
      <c r="BW70" s="141"/>
      <c r="BY70" s="209">
        <f>'m1'!BL72</f>
        <v>0.6912369752318358</v>
      </c>
      <c r="BZ70" s="211">
        <f>CS70+DD70+FE70+FP70+FK70+DI70+DW70+EB70+FZ70+GE70+EO70+ET70+EY70+EH70</f>
        <v>0</v>
      </c>
      <c r="CA70" s="142"/>
      <c r="CB70" s="142">
        <f t="shared" si="206"/>
        <v>0</v>
      </c>
      <c r="CC70"/>
      <c r="CD70" s="118">
        <f t="shared" si="177"/>
        <v>38657</v>
      </c>
      <c r="CE70" s="142">
        <f t="shared" si="207"/>
        <v>0</v>
      </c>
      <c r="CF70" s="142">
        <f t="shared" si="208"/>
        <v>0</v>
      </c>
      <c r="CG70" s="142">
        <f t="shared" si="209"/>
        <v>0</v>
      </c>
      <c r="CH70" s="142">
        <f t="shared" si="209"/>
        <v>0</v>
      </c>
      <c r="CI70" s="142">
        <f t="shared" si="209"/>
        <v>0</v>
      </c>
      <c r="CJ70" s="142">
        <f t="shared" si="209"/>
        <v>0</v>
      </c>
      <c r="CK70" s="142">
        <f t="shared" si="209"/>
        <v>0</v>
      </c>
      <c r="CL70" s="142">
        <f t="shared" si="209"/>
        <v>0</v>
      </c>
      <c r="CM70" s="142">
        <f t="shared" si="209"/>
        <v>0</v>
      </c>
      <c r="CN70" s="142">
        <f t="shared" si="209"/>
        <v>0</v>
      </c>
      <c r="CO70" s="142">
        <f t="shared" si="209"/>
        <v>0</v>
      </c>
      <c r="CP70" s="142">
        <f t="shared" si="210"/>
        <v>0</v>
      </c>
      <c r="CQ70" s="142">
        <f t="shared" si="211"/>
        <v>0</v>
      </c>
      <c r="CR70" s="142">
        <f t="shared" si="212"/>
        <v>0</v>
      </c>
      <c r="CS70" s="142">
        <f t="shared" si="254"/>
        <v>0</v>
      </c>
      <c r="CT70"/>
      <c r="CU70" s="118">
        <f t="shared" si="178"/>
        <v>38657</v>
      </c>
      <c r="CV70" s="142">
        <f t="shared" si="213"/>
        <v>0</v>
      </c>
      <c r="CW70" s="142">
        <f t="shared" si="213"/>
        <v>0</v>
      </c>
      <c r="CX70" s="142">
        <f t="shared" si="214"/>
        <v>0</v>
      </c>
      <c r="CY70" s="142">
        <f t="shared" si="214"/>
        <v>0</v>
      </c>
      <c r="CZ70" s="142">
        <f t="shared" si="214"/>
        <v>0</v>
      </c>
      <c r="DA70" s="142">
        <f t="shared" si="215"/>
        <v>0</v>
      </c>
      <c r="DB70" s="142">
        <f t="shared" si="215"/>
        <v>0</v>
      </c>
      <c r="DC70" s="142">
        <f t="shared" si="216"/>
        <v>0</v>
      </c>
      <c r="DD70" s="142">
        <f t="shared" si="204"/>
        <v>0</v>
      </c>
      <c r="DF70" s="118">
        <f t="shared" si="179"/>
        <v>38657</v>
      </c>
      <c r="DG70" s="142">
        <f t="shared" si="217"/>
        <v>0</v>
      </c>
      <c r="DH70" s="142">
        <f t="shared" si="218"/>
        <v>0</v>
      </c>
      <c r="DI70" s="142">
        <f t="shared" si="111"/>
        <v>0</v>
      </c>
      <c r="DJ70"/>
      <c r="DK70" s="118">
        <f t="shared" si="198"/>
        <v>38657</v>
      </c>
      <c r="DL70" s="142">
        <f t="shared" si="219"/>
        <v>0</v>
      </c>
      <c r="DM70" s="142">
        <f t="shared" si="220"/>
        <v>0</v>
      </c>
      <c r="DN70" s="142">
        <f t="shared" si="200"/>
        <v>0</v>
      </c>
      <c r="DP70" s="118">
        <f t="shared" si="180"/>
        <v>38657</v>
      </c>
      <c r="DQ70" s="142">
        <f t="shared" si="221"/>
        <v>0</v>
      </c>
      <c r="DR70" s="142">
        <f t="shared" si="221"/>
        <v>0</v>
      </c>
      <c r="DS70" s="142">
        <f t="shared" si="221"/>
        <v>0</v>
      </c>
      <c r="DT70" s="142">
        <f t="shared" si="221"/>
        <v>0</v>
      </c>
      <c r="DU70" s="142">
        <f t="shared" si="221"/>
        <v>0</v>
      </c>
      <c r="DV70" s="142">
        <f t="shared" si="222"/>
        <v>0</v>
      </c>
      <c r="DW70" s="142">
        <f t="shared" si="112"/>
        <v>0</v>
      </c>
      <c r="DX70"/>
      <c r="DY70" s="118">
        <f t="shared" si="181"/>
        <v>38657</v>
      </c>
      <c r="DZ70" s="142">
        <f t="shared" si="223"/>
        <v>0</v>
      </c>
      <c r="EA70" s="142">
        <f t="shared" si="224"/>
        <v>0</v>
      </c>
      <c r="EB70" s="142">
        <f t="shared" si="113"/>
        <v>0</v>
      </c>
      <c r="EC70" s="142"/>
      <c r="ED70" s="118">
        <f t="shared" si="182"/>
        <v>38657</v>
      </c>
      <c r="EE70" s="142">
        <f t="shared" si="225"/>
        <v>0</v>
      </c>
      <c r="EF70" s="142">
        <f t="shared" si="225"/>
        <v>0</v>
      </c>
      <c r="EG70" s="142">
        <f t="shared" si="226"/>
        <v>0</v>
      </c>
      <c r="EH70" s="142">
        <f t="shared" ref="EH70:EH77" si="257">SUM(EE70:EG70)</f>
        <v>0</v>
      </c>
      <c r="EI70" s="142"/>
      <c r="EJ70" s="118">
        <f t="shared" si="183"/>
        <v>38657</v>
      </c>
      <c r="EK70" s="142">
        <f t="shared" si="227"/>
        <v>0</v>
      </c>
      <c r="EL70" s="142">
        <f t="shared" si="228"/>
        <v>0</v>
      </c>
      <c r="EM70" s="142">
        <f t="shared" si="228"/>
        <v>0</v>
      </c>
      <c r="EN70" s="142">
        <f t="shared" si="228"/>
        <v>0</v>
      </c>
      <c r="EO70" s="142">
        <f t="shared" si="114"/>
        <v>0</v>
      </c>
      <c r="EP70"/>
      <c r="EQ70" s="118">
        <f t="shared" si="184"/>
        <v>38657</v>
      </c>
      <c r="ER70" s="142">
        <f t="shared" si="229"/>
        <v>0</v>
      </c>
      <c r="ES70" s="142">
        <f t="shared" si="230"/>
        <v>0</v>
      </c>
      <c r="ET70" s="142">
        <f t="shared" ref="ET70:ET76" si="258">SUM(ER70:ES70)</f>
        <v>0</v>
      </c>
      <c r="EU70"/>
      <c r="EV70" s="118">
        <f t="shared" si="185"/>
        <v>38657</v>
      </c>
      <c r="EW70" s="142">
        <f t="shared" si="231"/>
        <v>0</v>
      </c>
      <c r="EX70" s="142">
        <f t="shared" si="232"/>
        <v>0</v>
      </c>
      <c r="EY70" s="142">
        <f t="shared" ref="EY70:EY76" si="259">SUM(EW70:EX70)</f>
        <v>0</v>
      </c>
      <c r="EZ70" s="142"/>
      <c r="FA70" s="118">
        <f t="shared" si="186"/>
        <v>38657</v>
      </c>
      <c r="FB70" s="142">
        <f t="shared" si="233"/>
        <v>0</v>
      </c>
      <c r="FC70" s="142">
        <f t="shared" si="233"/>
        <v>0</v>
      </c>
      <c r="FD70" s="142">
        <f t="shared" si="234"/>
        <v>0</v>
      </c>
      <c r="FE70" s="142">
        <f t="shared" si="115"/>
        <v>0</v>
      </c>
      <c r="FF70"/>
      <c r="FG70" s="118">
        <f t="shared" si="187"/>
        <v>38657</v>
      </c>
      <c r="FH70" s="142">
        <f t="shared" si="235"/>
        <v>0</v>
      </c>
      <c r="FI70" s="142">
        <f t="shared" si="235"/>
        <v>0</v>
      </c>
      <c r="FJ70" s="142">
        <f t="shared" si="236"/>
        <v>0</v>
      </c>
      <c r="FK70" s="142">
        <f t="shared" si="116"/>
        <v>0</v>
      </c>
      <c r="FL70"/>
      <c r="FM70" s="118">
        <f t="shared" si="188"/>
        <v>38657</v>
      </c>
      <c r="FN70" s="142">
        <f t="shared" si="237"/>
        <v>0</v>
      </c>
      <c r="FO70" s="142">
        <f t="shared" si="238"/>
        <v>0</v>
      </c>
      <c r="FP70" s="142">
        <f t="shared" si="117"/>
        <v>0</v>
      </c>
      <c r="FR70" s="118">
        <f t="shared" si="239"/>
        <v>38657</v>
      </c>
      <c r="FS70" s="142">
        <f t="shared" si="240"/>
        <v>0</v>
      </c>
      <c r="FT70" s="142">
        <f t="shared" si="240"/>
        <v>0</v>
      </c>
      <c r="FU70" s="142">
        <f t="shared" si="241"/>
        <v>0</v>
      </c>
      <c r="FV70"/>
      <c r="FW70" s="118">
        <f t="shared" si="189"/>
        <v>38657</v>
      </c>
      <c r="FX70" s="142">
        <f t="shared" si="242"/>
        <v>0</v>
      </c>
      <c r="FY70" s="142">
        <f t="shared" si="243"/>
        <v>0</v>
      </c>
      <c r="FZ70" s="142">
        <f t="shared" si="118"/>
        <v>0</v>
      </c>
      <c r="GA70"/>
      <c r="GB70" s="118">
        <f t="shared" si="190"/>
        <v>38657</v>
      </c>
      <c r="GC70" s="142">
        <f t="shared" si="244"/>
        <v>0</v>
      </c>
      <c r="GD70" s="142">
        <f t="shared" si="245"/>
        <v>0</v>
      </c>
      <c r="GE70" s="142">
        <f t="shared" si="119"/>
        <v>0</v>
      </c>
      <c r="GF70"/>
      <c r="GG70" s="118">
        <f t="shared" si="246"/>
        <v>38657</v>
      </c>
      <c r="GH70" s="142">
        <f t="shared" si="247"/>
        <v>0</v>
      </c>
      <c r="GI70" s="142">
        <f t="shared" si="247"/>
        <v>0</v>
      </c>
      <c r="GJ70" s="142">
        <f t="shared" si="248"/>
        <v>0</v>
      </c>
      <c r="GL70" s="118">
        <f t="shared" si="249"/>
        <v>38657</v>
      </c>
      <c r="GM70" s="142">
        <f t="shared" si="250"/>
        <v>0</v>
      </c>
      <c r="GN70" s="142">
        <f t="shared" si="250"/>
        <v>0</v>
      </c>
      <c r="GO70" s="142">
        <f t="shared" si="251"/>
        <v>0</v>
      </c>
      <c r="GQ70" s="587"/>
      <c r="GR70" s="582"/>
      <c r="GS70" s="331"/>
      <c r="GU70"/>
    </row>
    <row r="71" spans="1:203" ht="15" customHeight="1">
      <c r="A71" s="329">
        <v>38687</v>
      </c>
      <c r="B71" s="144">
        <f>'p1'!F80</f>
        <v>0</v>
      </c>
      <c r="C71" s="145">
        <f>+'p1'!C80</f>
        <v>0</v>
      </c>
      <c r="D71" s="193">
        <f>'Transport Pos'!C67</f>
        <v>0</v>
      </c>
      <c r="E71" s="145">
        <f>'p1'!K80+EH71+'Transport Pos'!D67</f>
        <v>0</v>
      </c>
      <c r="F71" s="145">
        <f>'p1'!E80+CS71</f>
        <v>0</v>
      </c>
      <c r="G71" s="145">
        <f>'p1'!H80+'p1'!J80+DD71+'Spread Opt'!D71+'Transport Pos'!E67</f>
        <v>-9.7445869275025867</v>
      </c>
      <c r="H71" s="145">
        <f>'p1'!D80+DW71</f>
        <v>0</v>
      </c>
      <c r="I71" s="145">
        <f>'p1'!I80+'p1'!AG80+DI71+'Spread Opt'!C71</f>
        <v>17.355736371603655</v>
      </c>
      <c r="J71" s="145">
        <f>'p1'!M80+DL71</f>
        <v>10.64</v>
      </c>
      <c r="K71" s="145">
        <f>'p1'!L80+'p1'!G80+EB71</f>
        <v>0</v>
      </c>
      <c r="L71" s="146">
        <f t="shared" si="105"/>
        <v>18.251149444101067</v>
      </c>
      <c r="M71" s="14"/>
      <c r="N71" s="144">
        <f>'p1'!O80+ET71</f>
        <v>0</v>
      </c>
      <c r="O71" s="145">
        <f>'p1'!N80+EO71</f>
        <v>0</v>
      </c>
      <c r="P71" s="145">
        <f>'p1'!P80+EY71</f>
        <v>0</v>
      </c>
      <c r="Q71" s="145">
        <f>'p1'!Z80</f>
        <v>0</v>
      </c>
      <c r="R71" s="145">
        <f>'p1'!X80</f>
        <v>0</v>
      </c>
      <c r="S71" s="145">
        <f>'p1'!Y80+FE71</f>
        <v>0</v>
      </c>
      <c r="T71" s="145">
        <f>'p1'!AB80+FK71+'Transport Pos'!B67</f>
        <v>0</v>
      </c>
      <c r="U71" s="145"/>
      <c r="V71" s="145">
        <f>'p1'!W80+FP71</f>
        <v>0</v>
      </c>
      <c r="W71" s="145">
        <f>'p1'!R80+FZ71</f>
        <v>0</v>
      </c>
      <c r="X71" s="145">
        <f>'p1'!S80+FU71</f>
        <v>0</v>
      </c>
      <c r="Y71" s="145"/>
      <c r="Z71" s="145"/>
      <c r="AA71" s="145"/>
      <c r="AB71" s="145"/>
      <c r="AC71" s="145"/>
      <c r="AD71" s="193"/>
      <c r="AE71" s="332">
        <f t="shared" si="191"/>
        <v>0</v>
      </c>
      <c r="AF71" s="14"/>
      <c r="AG71" s="146"/>
      <c r="AH71" s="191"/>
      <c r="AI71" s="146">
        <f>'p1'!AA80+BQ71+'Spread Opt'!E71+'Transport Pos'!G67</f>
        <v>0.67114944410106503</v>
      </c>
      <c r="AJ71" s="14"/>
      <c r="AK71" s="143">
        <v>38687</v>
      </c>
      <c r="AL71" s="198"/>
      <c r="AM71" s="189">
        <f t="shared" si="255"/>
        <v>0</v>
      </c>
      <c r="AN71" s="334"/>
      <c r="AO71" s="189">
        <f t="shared" si="201"/>
        <v>0</v>
      </c>
      <c r="AP71" s="334"/>
      <c r="AQ71" s="508">
        <f t="shared" si="202"/>
        <v>-9.7445869275025867</v>
      </c>
      <c r="AR71" s="334"/>
      <c r="AS71" s="510">
        <f t="shared" si="203"/>
        <v>27.995736371603655</v>
      </c>
      <c r="AT71" s="334"/>
      <c r="AU71" s="189">
        <f t="shared" si="199"/>
        <v>0</v>
      </c>
      <c r="AV71" s="334"/>
      <c r="AW71" s="189">
        <f t="shared" si="252"/>
        <v>18.251149444101067</v>
      </c>
      <c r="AX71" s="334"/>
      <c r="AY71"/>
      <c r="AZ71" s="217"/>
      <c r="BA71" s="204">
        <f t="shared" si="205"/>
        <v>0</v>
      </c>
      <c r="BB71" s="202"/>
      <c r="BC71" s="204">
        <f t="shared" si="256"/>
        <v>0</v>
      </c>
      <c r="BD71" s="497"/>
      <c r="BE71" s="515">
        <f t="shared" si="253"/>
        <v>0</v>
      </c>
      <c r="BF71" s="202"/>
      <c r="BG71" s="204">
        <f t="shared" si="192"/>
        <v>0</v>
      </c>
      <c r="BH71" s="218"/>
      <c r="BI71" s="248"/>
      <c r="BJ71" s="308"/>
      <c r="BK71" s="305">
        <f t="shared" si="193"/>
        <v>18.251149444101067</v>
      </c>
      <c r="BL71" s="525"/>
      <c r="BM71" s="129"/>
      <c r="BN71" s="129"/>
      <c r="BO71" s="129"/>
      <c r="BP71" s="140">
        <f t="shared" si="176"/>
        <v>38687</v>
      </c>
      <c r="BQ71" s="141"/>
      <c r="BR71" s="141"/>
      <c r="BS71" s="141"/>
      <c r="BT71" s="141"/>
      <c r="BU71" s="141"/>
      <c r="BV71" s="141"/>
      <c r="BW71" s="141"/>
      <c r="BY71" s="209">
        <f>'m1'!BL73</f>
        <v>0.68714266792074286</v>
      </c>
      <c r="BZ71" s="211">
        <f>CS71+DD71+FE71+FP71+FK71+DI71+DW71+EB71+FZ71+GE71+EO71+ET71+EY71+EH71</f>
        <v>0</v>
      </c>
      <c r="CA71" s="142"/>
      <c r="CB71" s="142">
        <f t="shared" si="206"/>
        <v>0</v>
      </c>
      <c r="CC71"/>
      <c r="CD71" s="118">
        <f t="shared" si="177"/>
        <v>38687</v>
      </c>
      <c r="CE71" s="142">
        <f t="shared" si="207"/>
        <v>0</v>
      </c>
      <c r="CF71" s="142">
        <f t="shared" si="208"/>
        <v>0</v>
      </c>
      <c r="CG71" s="142">
        <f t="shared" si="209"/>
        <v>0</v>
      </c>
      <c r="CH71" s="142">
        <f t="shared" si="209"/>
        <v>0</v>
      </c>
      <c r="CI71" s="142">
        <f t="shared" si="209"/>
        <v>0</v>
      </c>
      <c r="CJ71" s="142">
        <f t="shared" si="209"/>
        <v>0</v>
      </c>
      <c r="CK71" s="142">
        <f t="shared" si="209"/>
        <v>0</v>
      </c>
      <c r="CL71" s="142">
        <f t="shared" si="209"/>
        <v>0</v>
      </c>
      <c r="CM71" s="142">
        <f t="shared" si="209"/>
        <v>0</v>
      </c>
      <c r="CN71" s="142">
        <f t="shared" si="209"/>
        <v>0</v>
      </c>
      <c r="CO71" s="142">
        <f t="shared" si="209"/>
        <v>0</v>
      </c>
      <c r="CP71" s="142">
        <f t="shared" si="210"/>
        <v>0</v>
      </c>
      <c r="CQ71" s="142">
        <f t="shared" si="211"/>
        <v>0</v>
      </c>
      <c r="CR71" s="142">
        <f t="shared" si="212"/>
        <v>0</v>
      </c>
      <c r="CS71" s="142">
        <f t="shared" si="254"/>
        <v>0</v>
      </c>
      <c r="CT71"/>
      <c r="CU71" s="118">
        <f t="shared" si="178"/>
        <v>38687</v>
      </c>
      <c r="CV71" s="142">
        <f t="shared" si="213"/>
        <v>0</v>
      </c>
      <c r="CW71" s="142">
        <f t="shared" si="213"/>
        <v>0</v>
      </c>
      <c r="CX71" s="142">
        <f t="shared" si="214"/>
        <v>0</v>
      </c>
      <c r="CY71" s="142">
        <f t="shared" si="214"/>
        <v>0</v>
      </c>
      <c r="CZ71" s="142">
        <f t="shared" si="214"/>
        <v>0</v>
      </c>
      <c r="DA71" s="142">
        <f t="shared" si="215"/>
        <v>0</v>
      </c>
      <c r="DB71" s="142">
        <f t="shared" si="215"/>
        <v>0</v>
      </c>
      <c r="DC71" s="142">
        <f t="shared" si="216"/>
        <v>0</v>
      </c>
      <c r="DD71" s="142">
        <f t="shared" si="204"/>
        <v>0</v>
      </c>
      <c r="DF71" s="118">
        <f t="shared" si="179"/>
        <v>38687</v>
      </c>
      <c r="DG71" s="142">
        <f t="shared" si="217"/>
        <v>0</v>
      </c>
      <c r="DH71" s="142">
        <f t="shared" si="218"/>
        <v>0</v>
      </c>
      <c r="DI71" s="142">
        <f t="shared" si="111"/>
        <v>0</v>
      </c>
      <c r="DJ71"/>
      <c r="DK71" s="118">
        <f t="shared" si="198"/>
        <v>38687</v>
      </c>
      <c r="DL71" s="142">
        <f t="shared" si="219"/>
        <v>0</v>
      </c>
      <c r="DM71" s="142">
        <f t="shared" si="220"/>
        <v>0</v>
      </c>
      <c r="DN71" s="142">
        <f t="shared" si="200"/>
        <v>0</v>
      </c>
      <c r="DP71" s="118">
        <f t="shared" si="180"/>
        <v>38687</v>
      </c>
      <c r="DQ71" s="142">
        <f t="shared" si="221"/>
        <v>0</v>
      </c>
      <c r="DR71" s="142">
        <f t="shared" si="221"/>
        <v>0</v>
      </c>
      <c r="DS71" s="142">
        <f t="shared" si="221"/>
        <v>0</v>
      </c>
      <c r="DT71" s="142">
        <f t="shared" si="221"/>
        <v>0</v>
      </c>
      <c r="DU71" s="142">
        <f t="shared" si="221"/>
        <v>0</v>
      </c>
      <c r="DV71" s="142">
        <f t="shared" si="222"/>
        <v>0</v>
      </c>
      <c r="DW71" s="142">
        <f t="shared" si="112"/>
        <v>0</v>
      </c>
      <c r="DX71"/>
      <c r="DY71" s="118">
        <f t="shared" si="181"/>
        <v>38687</v>
      </c>
      <c r="DZ71" s="142">
        <f t="shared" si="223"/>
        <v>0</v>
      </c>
      <c r="EA71" s="142">
        <f t="shared" si="224"/>
        <v>0</v>
      </c>
      <c r="EB71" s="142">
        <f t="shared" si="113"/>
        <v>0</v>
      </c>
      <c r="EC71" s="142"/>
      <c r="ED71" s="118">
        <f t="shared" si="182"/>
        <v>38687</v>
      </c>
      <c r="EE71" s="142">
        <f t="shared" si="225"/>
        <v>0</v>
      </c>
      <c r="EF71" s="142">
        <f t="shared" si="225"/>
        <v>0</v>
      </c>
      <c r="EG71" s="142">
        <f t="shared" si="226"/>
        <v>0</v>
      </c>
      <c r="EH71" s="142">
        <f t="shared" si="257"/>
        <v>0</v>
      </c>
      <c r="EI71" s="142"/>
      <c r="EJ71" s="118">
        <f t="shared" si="183"/>
        <v>38687</v>
      </c>
      <c r="EK71" s="142">
        <f t="shared" si="227"/>
        <v>0</v>
      </c>
      <c r="EL71" s="142">
        <f t="shared" si="228"/>
        <v>0</v>
      </c>
      <c r="EM71" s="142">
        <f t="shared" si="228"/>
        <v>0</v>
      </c>
      <c r="EN71" s="142">
        <f t="shared" si="228"/>
        <v>0</v>
      </c>
      <c r="EO71" s="142">
        <f t="shared" si="114"/>
        <v>0</v>
      </c>
      <c r="EP71"/>
      <c r="EQ71" s="118">
        <f t="shared" si="184"/>
        <v>38687</v>
      </c>
      <c r="ER71" s="142">
        <f t="shared" si="229"/>
        <v>0</v>
      </c>
      <c r="ES71" s="142">
        <f t="shared" si="230"/>
        <v>0</v>
      </c>
      <c r="ET71" s="142">
        <f t="shared" si="258"/>
        <v>0</v>
      </c>
      <c r="EU71"/>
      <c r="EV71" s="118">
        <f t="shared" si="185"/>
        <v>38687</v>
      </c>
      <c r="EW71" s="142">
        <f t="shared" si="231"/>
        <v>0</v>
      </c>
      <c r="EX71" s="142">
        <f t="shared" si="232"/>
        <v>0</v>
      </c>
      <c r="EY71" s="142">
        <f t="shared" si="259"/>
        <v>0</v>
      </c>
      <c r="EZ71" s="142"/>
      <c r="FA71" s="118">
        <f t="shared" si="186"/>
        <v>38687</v>
      </c>
      <c r="FB71" s="142">
        <f t="shared" si="233"/>
        <v>0</v>
      </c>
      <c r="FC71" s="142">
        <f t="shared" si="233"/>
        <v>0</v>
      </c>
      <c r="FD71" s="142">
        <f t="shared" si="234"/>
        <v>0</v>
      </c>
      <c r="FE71" s="142">
        <f t="shared" si="115"/>
        <v>0</v>
      </c>
      <c r="FF71"/>
      <c r="FG71" s="118">
        <f t="shared" si="187"/>
        <v>38687</v>
      </c>
      <c r="FH71" s="142">
        <f t="shared" si="235"/>
        <v>0</v>
      </c>
      <c r="FI71" s="142">
        <f t="shared" si="235"/>
        <v>0</v>
      </c>
      <c r="FJ71" s="142">
        <f t="shared" si="236"/>
        <v>0</v>
      </c>
      <c r="FK71" s="142">
        <f t="shared" si="116"/>
        <v>0</v>
      </c>
      <c r="FL71"/>
      <c r="FM71" s="118">
        <f t="shared" si="188"/>
        <v>38687</v>
      </c>
      <c r="FN71" s="142">
        <f t="shared" si="237"/>
        <v>0</v>
      </c>
      <c r="FO71" s="142">
        <f t="shared" si="238"/>
        <v>0</v>
      </c>
      <c r="FP71" s="142">
        <f t="shared" si="117"/>
        <v>0</v>
      </c>
      <c r="FR71" s="118">
        <f t="shared" si="239"/>
        <v>38687</v>
      </c>
      <c r="FS71" s="142">
        <f t="shared" si="240"/>
        <v>0</v>
      </c>
      <c r="FT71" s="142">
        <f t="shared" si="240"/>
        <v>0</v>
      </c>
      <c r="FU71" s="142">
        <f t="shared" si="241"/>
        <v>0</v>
      </c>
      <c r="FV71"/>
      <c r="FW71" s="118">
        <f t="shared" si="189"/>
        <v>38687</v>
      </c>
      <c r="FX71" s="142">
        <f t="shared" si="242"/>
        <v>0</v>
      </c>
      <c r="FY71" s="142">
        <f t="shared" si="243"/>
        <v>0</v>
      </c>
      <c r="FZ71" s="142">
        <f t="shared" si="118"/>
        <v>0</v>
      </c>
      <c r="GA71"/>
      <c r="GB71" s="118">
        <f t="shared" si="190"/>
        <v>38687</v>
      </c>
      <c r="GC71" s="142">
        <f t="shared" si="244"/>
        <v>0</v>
      </c>
      <c r="GD71" s="142">
        <f t="shared" si="245"/>
        <v>0</v>
      </c>
      <c r="GE71" s="142">
        <f t="shared" si="119"/>
        <v>0</v>
      </c>
      <c r="GF71"/>
      <c r="GG71" s="118">
        <f t="shared" si="246"/>
        <v>38687</v>
      </c>
      <c r="GH71" s="142">
        <f t="shared" si="247"/>
        <v>0</v>
      </c>
      <c r="GI71" s="142">
        <f t="shared" si="247"/>
        <v>0</v>
      </c>
      <c r="GJ71" s="142">
        <f t="shared" si="248"/>
        <v>0</v>
      </c>
      <c r="GL71" s="118">
        <f t="shared" si="249"/>
        <v>38687</v>
      </c>
      <c r="GM71" s="142">
        <f t="shared" si="250"/>
        <v>0</v>
      </c>
      <c r="GN71" s="142">
        <f t="shared" si="250"/>
        <v>0</v>
      </c>
      <c r="GO71" s="142">
        <f t="shared" si="251"/>
        <v>0</v>
      </c>
      <c r="GQ71" s="585"/>
      <c r="GR71" s="583"/>
      <c r="GS71" s="332"/>
      <c r="GU71"/>
    </row>
    <row r="72" spans="1:203" ht="15" customHeight="1">
      <c r="A72" s="329">
        <v>38718</v>
      </c>
      <c r="B72" s="144">
        <f>'p1'!F81</f>
        <v>0</v>
      </c>
      <c r="C72" s="145">
        <f>+'p1'!C81</f>
        <v>0</v>
      </c>
      <c r="D72" s="193">
        <f>'Transport Pos'!C68</f>
        <v>0</v>
      </c>
      <c r="E72" s="145">
        <f>'p1'!K81+EH72+'Transport Pos'!D68</f>
        <v>0</v>
      </c>
      <c r="F72" s="145">
        <f>'p1'!E81+CS72</f>
        <v>0</v>
      </c>
      <c r="G72" s="145">
        <f>'p1'!H81+'p1'!J81+DD72+'Spread Opt'!D72+'Transport Pos'!E68</f>
        <v>-9.6704227996550873</v>
      </c>
      <c r="H72" s="145">
        <f>'p1'!D81+DW72</f>
        <v>0</v>
      </c>
      <c r="I72" s="145">
        <f>'p1'!I81+'p1'!AG81+DI72+'Spread Opt'!C72</f>
        <v>17.242617268910308</v>
      </c>
      <c r="J72" s="145">
        <f>'p1'!M81+DL72</f>
        <v>10.57</v>
      </c>
      <c r="K72" s="145">
        <f>'p1'!L81+'p1'!G81+EB72</f>
        <v>0</v>
      </c>
      <c r="L72" s="146">
        <f t="shared" si="105"/>
        <v>18.142194469255223</v>
      </c>
      <c r="M72" s="14"/>
      <c r="N72" s="144">
        <f>'p1'!O81+ET72</f>
        <v>0</v>
      </c>
      <c r="O72" s="145">
        <f>'p1'!N81+EO72</f>
        <v>0</v>
      </c>
      <c r="P72" s="145">
        <f>'p1'!P81+EY72</f>
        <v>0</v>
      </c>
      <c r="Q72" s="145">
        <f>'p1'!Z81</f>
        <v>0</v>
      </c>
      <c r="R72" s="145">
        <f>'p1'!X81</f>
        <v>0</v>
      </c>
      <c r="S72" s="145">
        <f>'p1'!Y81+FE72</f>
        <v>0</v>
      </c>
      <c r="T72" s="145">
        <f>'p1'!AB81+FK72+'Transport Pos'!B68</f>
        <v>0</v>
      </c>
      <c r="U72" s="145"/>
      <c r="V72" s="145">
        <f>'p1'!W81+FP72</f>
        <v>0</v>
      </c>
      <c r="W72" s="145">
        <f>'p1'!R81+FZ72</f>
        <v>0</v>
      </c>
      <c r="X72" s="145">
        <f>'p1'!S81+FU72</f>
        <v>0</v>
      </c>
      <c r="Y72" s="145"/>
      <c r="Z72" s="145"/>
      <c r="AA72" s="145"/>
      <c r="AB72" s="145"/>
      <c r="AC72" s="145"/>
      <c r="AD72" s="193"/>
      <c r="AE72" s="332">
        <f t="shared" si="191"/>
        <v>0</v>
      </c>
      <c r="AF72" s="14"/>
      <c r="AG72" s="146"/>
      <c r="AH72" s="191"/>
      <c r="AI72" s="146">
        <f>'p1'!AA81+BQ72+'Spread Opt'!E72+'Transport Pos'!G68</f>
        <v>0.67219446925522064</v>
      </c>
      <c r="AJ72" s="14"/>
      <c r="AK72" s="143">
        <v>38718</v>
      </c>
      <c r="AL72" s="198"/>
      <c r="AM72" s="189">
        <f t="shared" si="255"/>
        <v>0</v>
      </c>
      <c r="AN72" s="335">
        <f>SUM(AM70:AM74)</f>
        <v>0</v>
      </c>
      <c r="AO72" s="189">
        <f t="shared" si="201"/>
        <v>0</v>
      </c>
      <c r="AP72" s="335">
        <f>SUM(AO70:AO74)</f>
        <v>0</v>
      </c>
      <c r="AQ72" s="508">
        <f t="shared" si="202"/>
        <v>-9.6704227996550873</v>
      </c>
      <c r="AR72" s="335">
        <f>SUM(AQ70:AQ74)</f>
        <v>-47.373539441801505</v>
      </c>
      <c r="AS72" s="510">
        <f t="shared" si="203"/>
        <v>27.812617268910309</v>
      </c>
      <c r="AT72" s="335">
        <f>SUM(AS70:AS74)</f>
        <v>135.52801761422734</v>
      </c>
      <c r="AU72" s="189">
        <f t="shared" si="199"/>
        <v>0</v>
      </c>
      <c r="AV72" s="335">
        <f>SUM(AU70:AU74)</f>
        <v>0</v>
      </c>
      <c r="AW72" s="189">
        <f t="shared" si="252"/>
        <v>18.142194469255223</v>
      </c>
      <c r="AX72" s="335">
        <f>SUM(AW70:AW74)</f>
        <v>88.15447817242584</v>
      </c>
      <c r="AY72"/>
      <c r="AZ72" s="217"/>
      <c r="BA72" s="204">
        <f t="shared" si="205"/>
        <v>0</v>
      </c>
      <c r="BB72" s="202"/>
      <c r="BC72" s="204">
        <f t="shared" si="256"/>
        <v>0</v>
      </c>
      <c r="BD72" s="517"/>
      <c r="BE72" s="515">
        <f t="shared" si="253"/>
        <v>0</v>
      </c>
      <c r="BF72" s="205"/>
      <c r="BG72" s="204">
        <f t="shared" si="192"/>
        <v>0</v>
      </c>
      <c r="BH72" s="219"/>
      <c r="BI72" s="302"/>
      <c r="BJ72" s="309"/>
      <c r="BK72" s="305">
        <f t="shared" si="193"/>
        <v>18.142194469255223</v>
      </c>
      <c r="BL72" s="526">
        <f>SUM(BK70:BK74)</f>
        <v>88.15447817242584</v>
      </c>
      <c r="BM72" s="129">
        <f>+AT72+AV72</f>
        <v>135.52801761422734</v>
      </c>
      <c r="BN72" s="129"/>
      <c r="BO72" s="129"/>
      <c r="BP72" s="140">
        <f t="shared" si="176"/>
        <v>38718</v>
      </c>
      <c r="BQ72" s="141"/>
      <c r="BR72" s="141"/>
      <c r="BS72" s="141"/>
      <c r="BT72" s="141"/>
      <c r="BU72" s="141"/>
      <c r="BV72" s="141"/>
      <c r="BW72" s="141"/>
      <c r="BY72" s="209">
        <f>'m1'!BL74</f>
        <v>0.68293326882166994</v>
      </c>
      <c r="BZ72" s="211">
        <f>CS72+DD72+FE72+FP72+FK72+DI72+DW72+EB72+FZ72+GE72+EO72+ET72+EY72+EH72</f>
        <v>0</v>
      </c>
      <c r="CA72" s="142"/>
      <c r="CB72" s="142">
        <f t="shared" si="206"/>
        <v>0</v>
      </c>
      <c r="CC72"/>
      <c r="CD72" s="118">
        <f t="shared" si="177"/>
        <v>38718</v>
      </c>
      <c r="CE72" s="142">
        <f t="shared" si="207"/>
        <v>0</v>
      </c>
      <c r="CF72" s="142">
        <f t="shared" si="208"/>
        <v>0</v>
      </c>
      <c r="CG72" s="142">
        <f t="shared" si="209"/>
        <v>0</v>
      </c>
      <c r="CH72" s="142">
        <f t="shared" si="209"/>
        <v>0</v>
      </c>
      <c r="CI72" s="142">
        <f t="shared" si="209"/>
        <v>0</v>
      </c>
      <c r="CJ72" s="142">
        <f t="shared" si="209"/>
        <v>0</v>
      </c>
      <c r="CK72" s="142">
        <f t="shared" si="209"/>
        <v>0</v>
      </c>
      <c r="CL72" s="142">
        <f t="shared" si="209"/>
        <v>0</v>
      </c>
      <c r="CM72" s="142">
        <f t="shared" si="209"/>
        <v>0</v>
      </c>
      <c r="CN72" s="142">
        <f t="shared" si="209"/>
        <v>0</v>
      </c>
      <c r="CO72" s="142">
        <f t="shared" si="209"/>
        <v>0</v>
      </c>
      <c r="CP72" s="142">
        <f t="shared" si="210"/>
        <v>0</v>
      </c>
      <c r="CQ72" s="142">
        <f t="shared" si="211"/>
        <v>0</v>
      </c>
      <c r="CR72" s="142">
        <f t="shared" si="212"/>
        <v>0</v>
      </c>
      <c r="CS72" s="142">
        <f t="shared" si="254"/>
        <v>0</v>
      </c>
      <c r="CT72"/>
      <c r="CU72" s="118">
        <f t="shared" si="178"/>
        <v>38718</v>
      </c>
      <c r="CV72" s="142">
        <f t="shared" si="213"/>
        <v>0</v>
      </c>
      <c r="CW72" s="142">
        <f t="shared" si="213"/>
        <v>0</v>
      </c>
      <c r="CX72" s="142">
        <f t="shared" si="214"/>
        <v>0</v>
      </c>
      <c r="CY72" s="142">
        <f t="shared" si="214"/>
        <v>0</v>
      </c>
      <c r="CZ72" s="142">
        <f t="shared" si="214"/>
        <v>0</v>
      </c>
      <c r="DA72" s="142">
        <f t="shared" si="215"/>
        <v>0</v>
      </c>
      <c r="DB72" s="142">
        <f t="shared" si="215"/>
        <v>0</v>
      </c>
      <c r="DC72" s="142">
        <f t="shared" si="216"/>
        <v>0</v>
      </c>
      <c r="DD72" s="142">
        <f t="shared" si="204"/>
        <v>0</v>
      </c>
      <c r="DF72" s="118">
        <f t="shared" si="179"/>
        <v>38718</v>
      </c>
      <c r="DG72" s="142">
        <f t="shared" si="217"/>
        <v>0</v>
      </c>
      <c r="DH72" s="142">
        <f t="shared" si="218"/>
        <v>0</v>
      </c>
      <c r="DI72" s="142">
        <f t="shared" si="111"/>
        <v>0</v>
      </c>
      <c r="DJ72"/>
      <c r="DK72" s="118">
        <f t="shared" si="198"/>
        <v>38718</v>
      </c>
      <c r="DL72" s="142">
        <f t="shared" si="219"/>
        <v>0</v>
      </c>
      <c r="DM72" s="142">
        <f t="shared" si="220"/>
        <v>0</v>
      </c>
      <c r="DN72" s="142">
        <f t="shared" si="200"/>
        <v>0</v>
      </c>
      <c r="DP72" s="118">
        <f t="shared" si="180"/>
        <v>38718</v>
      </c>
      <c r="DQ72" s="142">
        <f t="shared" si="221"/>
        <v>0</v>
      </c>
      <c r="DR72" s="142">
        <f t="shared" si="221"/>
        <v>0</v>
      </c>
      <c r="DS72" s="142">
        <f t="shared" si="221"/>
        <v>0</v>
      </c>
      <c r="DT72" s="142">
        <f t="shared" si="221"/>
        <v>0</v>
      </c>
      <c r="DU72" s="142">
        <f t="shared" si="221"/>
        <v>0</v>
      </c>
      <c r="DV72" s="142">
        <f t="shared" si="222"/>
        <v>0</v>
      </c>
      <c r="DW72" s="142">
        <f t="shared" si="112"/>
        <v>0</v>
      </c>
      <c r="DX72"/>
      <c r="DY72" s="118">
        <f t="shared" si="181"/>
        <v>38718</v>
      </c>
      <c r="DZ72" s="142">
        <f t="shared" si="223"/>
        <v>0</v>
      </c>
      <c r="EA72" s="142">
        <f t="shared" si="224"/>
        <v>0</v>
      </c>
      <c r="EB72" s="142">
        <f t="shared" si="113"/>
        <v>0</v>
      </c>
      <c r="EC72" s="142"/>
      <c r="ED72" s="118">
        <f t="shared" si="182"/>
        <v>38718</v>
      </c>
      <c r="EE72" s="142">
        <f t="shared" si="225"/>
        <v>0</v>
      </c>
      <c r="EF72" s="142">
        <f t="shared" si="225"/>
        <v>0</v>
      </c>
      <c r="EG72" s="142">
        <f t="shared" si="226"/>
        <v>0</v>
      </c>
      <c r="EH72" s="142">
        <f t="shared" si="257"/>
        <v>0</v>
      </c>
      <c r="EI72" s="142"/>
      <c r="EJ72" s="118">
        <f t="shared" si="183"/>
        <v>38718</v>
      </c>
      <c r="EK72" s="142">
        <f t="shared" si="227"/>
        <v>0</v>
      </c>
      <c r="EL72" s="142">
        <f t="shared" si="228"/>
        <v>0</v>
      </c>
      <c r="EM72" s="142">
        <f t="shared" si="228"/>
        <v>0</v>
      </c>
      <c r="EN72" s="142">
        <f t="shared" si="228"/>
        <v>0</v>
      </c>
      <c r="EO72" s="142">
        <f t="shared" si="114"/>
        <v>0</v>
      </c>
      <c r="EP72"/>
      <c r="EQ72" s="118">
        <f t="shared" si="184"/>
        <v>38718</v>
      </c>
      <c r="ER72" s="142">
        <f t="shared" si="229"/>
        <v>0</v>
      </c>
      <c r="ES72" s="142">
        <f t="shared" si="230"/>
        <v>0</v>
      </c>
      <c r="ET72" s="142">
        <f t="shared" si="258"/>
        <v>0</v>
      </c>
      <c r="EU72"/>
      <c r="EV72" s="118">
        <f t="shared" si="185"/>
        <v>38718</v>
      </c>
      <c r="EW72" s="142">
        <f t="shared" si="231"/>
        <v>0</v>
      </c>
      <c r="EX72" s="142">
        <f t="shared" si="232"/>
        <v>0</v>
      </c>
      <c r="EY72" s="142">
        <f t="shared" si="259"/>
        <v>0</v>
      </c>
      <c r="EZ72" s="142"/>
      <c r="FA72" s="118">
        <f t="shared" si="186"/>
        <v>38718</v>
      </c>
      <c r="FB72" s="142">
        <f t="shared" si="233"/>
        <v>0</v>
      </c>
      <c r="FC72" s="142">
        <f t="shared" si="233"/>
        <v>0</v>
      </c>
      <c r="FD72" s="142">
        <f t="shared" si="234"/>
        <v>0</v>
      </c>
      <c r="FE72" s="142">
        <f t="shared" si="115"/>
        <v>0</v>
      </c>
      <c r="FF72"/>
      <c r="FG72" s="118">
        <f t="shared" si="187"/>
        <v>38718</v>
      </c>
      <c r="FH72" s="142">
        <f t="shared" si="235"/>
        <v>0</v>
      </c>
      <c r="FI72" s="142">
        <f t="shared" si="235"/>
        <v>0</v>
      </c>
      <c r="FJ72" s="142">
        <f t="shared" si="236"/>
        <v>0</v>
      </c>
      <c r="FK72" s="142">
        <f t="shared" si="116"/>
        <v>0</v>
      </c>
      <c r="FL72"/>
      <c r="FM72" s="118">
        <f t="shared" si="188"/>
        <v>38718</v>
      </c>
      <c r="FN72" s="142">
        <f t="shared" si="237"/>
        <v>0</v>
      </c>
      <c r="FO72" s="142">
        <f t="shared" si="238"/>
        <v>0</v>
      </c>
      <c r="FP72" s="142">
        <f t="shared" si="117"/>
        <v>0</v>
      </c>
      <c r="FR72" s="118">
        <f t="shared" si="239"/>
        <v>38718</v>
      </c>
      <c r="FS72" s="142">
        <f t="shared" si="240"/>
        <v>0</v>
      </c>
      <c r="FT72" s="142">
        <f t="shared" si="240"/>
        <v>0</v>
      </c>
      <c r="FU72" s="142">
        <f t="shared" si="241"/>
        <v>0</v>
      </c>
      <c r="FV72"/>
      <c r="FW72" s="118">
        <f t="shared" si="189"/>
        <v>38718</v>
      </c>
      <c r="FX72" s="142">
        <f t="shared" si="242"/>
        <v>0</v>
      </c>
      <c r="FY72" s="142">
        <f t="shared" si="243"/>
        <v>0</v>
      </c>
      <c r="FZ72" s="142">
        <f t="shared" si="118"/>
        <v>0</v>
      </c>
      <c r="GA72"/>
      <c r="GB72" s="118">
        <f t="shared" si="190"/>
        <v>38718</v>
      </c>
      <c r="GC72" s="142">
        <f t="shared" si="244"/>
        <v>0</v>
      </c>
      <c r="GD72" s="142">
        <f t="shared" si="245"/>
        <v>0</v>
      </c>
      <c r="GE72" s="142">
        <f t="shared" si="119"/>
        <v>0</v>
      </c>
      <c r="GF72"/>
      <c r="GG72" s="118">
        <f t="shared" si="246"/>
        <v>38718</v>
      </c>
      <c r="GH72" s="142">
        <f t="shared" si="247"/>
        <v>0</v>
      </c>
      <c r="GI72" s="142">
        <f t="shared" si="247"/>
        <v>0</v>
      </c>
      <c r="GJ72" s="142">
        <f t="shared" si="248"/>
        <v>0</v>
      </c>
      <c r="GL72" s="118">
        <f t="shared" si="249"/>
        <v>38718</v>
      </c>
      <c r="GM72" s="142">
        <f t="shared" si="250"/>
        <v>0</v>
      </c>
      <c r="GN72" s="142">
        <f t="shared" si="250"/>
        <v>0</v>
      </c>
      <c r="GO72" s="142">
        <f t="shared" si="251"/>
        <v>0</v>
      </c>
      <c r="GQ72" s="585"/>
      <c r="GR72" s="583"/>
      <c r="GS72" s="332"/>
      <c r="GU72"/>
    </row>
    <row r="73" spans="1:203" ht="15" customHeight="1">
      <c r="A73" s="329">
        <v>38749</v>
      </c>
      <c r="B73" s="144">
        <f>'p1'!F82</f>
        <v>0</v>
      </c>
      <c r="C73" s="145">
        <f>+'p1'!C82</f>
        <v>0</v>
      </c>
      <c r="D73" s="193">
        <f>'Transport Pos'!C69</f>
        <v>0</v>
      </c>
      <c r="E73" s="145">
        <f>'p1'!K82+EH73+'Transport Pos'!D69</f>
        <v>0</v>
      </c>
      <c r="F73" s="145">
        <f>'p1'!E82+CS73</f>
        <v>0</v>
      </c>
      <c r="G73" s="145">
        <f>'p1'!H82+'p1'!J82+DD73+'Spread Opt'!D73+'Transport Pos'!E69</f>
        <v>-8.6860420887731618</v>
      </c>
      <c r="H73" s="145">
        <f>'p1'!D82+DW73</f>
        <v>0</v>
      </c>
      <c r="I73" s="145">
        <f>'p1'!I82+'p1'!AG82+DI73+'Spread Opt'!C73</f>
        <v>15.478350716416628</v>
      </c>
      <c r="J73" s="145">
        <f>'p1'!M82+DL73</f>
        <v>9.49</v>
      </c>
      <c r="K73" s="145">
        <f>'p1'!L82+'p1'!G82+EB73</f>
        <v>0</v>
      </c>
      <c r="L73" s="146">
        <f t="shared" si="105"/>
        <v>16.282308627643467</v>
      </c>
      <c r="M73" s="14"/>
      <c r="N73" s="144">
        <f>'p1'!O82+ET73</f>
        <v>0</v>
      </c>
      <c r="O73" s="145">
        <f>'p1'!N82+EO73</f>
        <v>0</v>
      </c>
      <c r="P73" s="145">
        <f>'p1'!P82+EY73</f>
        <v>0</v>
      </c>
      <c r="Q73" s="145">
        <f>'p1'!Z82</f>
        <v>0</v>
      </c>
      <c r="R73" s="145">
        <f>'p1'!X82</f>
        <v>0</v>
      </c>
      <c r="S73" s="145">
        <f>'p1'!Y82+FE73</f>
        <v>0</v>
      </c>
      <c r="T73" s="145">
        <f>'p1'!AB82+FK73+'Transport Pos'!B69</f>
        <v>0</v>
      </c>
      <c r="U73" s="145"/>
      <c r="V73" s="145">
        <f>'p1'!W82+FP73</f>
        <v>0</v>
      </c>
      <c r="W73" s="145">
        <f>'p1'!R82+FZ73</f>
        <v>0</v>
      </c>
      <c r="X73" s="145">
        <f>'p1'!S82+FU73</f>
        <v>0</v>
      </c>
      <c r="Y73" s="145"/>
      <c r="Z73" s="145"/>
      <c r="AA73" s="145"/>
      <c r="AB73" s="145"/>
      <c r="AC73" s="145"/>
      <c r="AD73" s="193"/>
      <c r="AE73" s="332">
        <f t="shared" si="191"/>
        <v>0</v>
      </c>
      <c r="AF73" s="14"/>
      <c r="AG73" s="146"/>
      <c r="AH73" s="191"/>
      <c r="AI73" s="146">
        <f>'p1'!AA82+BQ73+'Spread Opt'!E73+'Transport Pos'!G69</f>
        <v>0.60230862764346504</v>
      </c>
      <c r="AJ73" s="14"/>
      <c r="AK73" s="143">
        <v>38749</v>
      </c>
      <c r="AL73" s="198"/>
      <c r="AM73" s="189">
        <f t="shared" si="255"/>
        <v>0</v>
      </c>
      <c r="AN73" s="334"/>
      <c r="AO73" s="189">
        <f t="shared" si="201"/>
        <v>0</v>
      </c>
      <c r="AP73" s="334"/>
      <c r="AQ73" s="508">
        <f t="shared" si="202"/>
        <v>-8.6860420887731618</v>
      </c>
      <c r="AR73" s="334"/>
      <c r="AS73" s="510">
        <f t="shared" si="203"/>
        <v>24.96835071641663</v>
      </c>
      <c r="AT73" s="334"/>
      <c r="AU73" s="189">
        <f t="shared" si="199"/>
        <v>0</v>
      </c>
      <c r="AV73" s="334"/>
      <c r="AW73" s="189">
        <f t="shared" si="252"/>
        <v>16.282308627643467</v>
      </c>
      <c r="AX73" s="334"/>
      <c r="AY73"/>
      <c r="AZ73" s="217"/>
      <c r="BA73" s="204">
        <f t="shared" si="205"/>
        <v>0</v>
      </c>
      <c r="BB73" s="202"/>
      <c r="BC73" s="204">
        <f t="shared" si="256"/>
        <v>0</v>
      </c>
      <c r="BD73" s="497"/>
      <c r="BE73" s="515">
        <f t="shared" si="253"/>
        <v>0</v>
      </c>
      <c r="BF73" s="202"/>
      <c r="BG73" s="204">
        <f t="shared" si="192"/>
        <v>0</v>
      </c>
      <c r="BH73" s="218"/>
      <c r="BI73" s="248"/>
      <c r="BJ73" s="308"/>
      <c r="BK73" s="305">
        <f t="shared" si="193"/>
        <v>16.282308627643467</v>
      </c>
      <c r="BL73" s="525"/>
      <c r="BM73" s="129">
        <f>+BM61+BM72</f>
        <v>255.86976444138853</v>
      </c>
      <c r="BN73" s="14"/>
      <c r="BO73" s="14"/>
      <c r="BP73" s="140">
        <f t="shared" si="176"/>
        <v>38749</v>
      </c>
      <c r="BQ73" s="141"/>
      <c r="BR73" s="141"/>
      <c r="BS73" s="141"/>
      <c r="BT73" s="141"/>
      <c r="BU73" s="141"/>
      <c r="BV73" s="141"/>
      <c r="BW73" s="141"/>
      <c r="BY73" s="209">
        <f>'m1'!BL75</f>
        <v>0.67874552435107116</v>
      </c>
      <c r="BZ73" s="211">
        <f t="shared" ref="BZ73:BZ81" si="260">CS73+DD73+FE73+FP73+FK73+DI73+DW73+EB73+FZ73+GE73+EO73+ET73+EY73</f>
        <v>0</v>
      </c>
      <c r="CA73" s="142"/>
      <c r="CB73" s="142">
        <f t="shared" si="206"/>
        <v>0</v>
      </c>
      <c r="CC73"/>
      <c r="CD73" s="118">
        <f t="shared" si="177"/>
        <v>38749</v>
      </c>
      <c r="CE73" s="142">
        <f t="shared" si="207"/>
        <v>0</v>
      </c>
      <c r="CF73" s="142">
        <f t="shared" si="208"/>
        <v>0</v>
      </c>
      <c r="CG73" s="142">
        <f t="shared" si="209"/>
        <v>0</v>
      </c>
      <c r="CH73" s="142">
        <f t="shared" si="209"/>
        <v>0</v>
      </c>
      <c r="CI73" s="142">
        <f t="shared" si="209"/>
        <v>0</v>
      </c>
      <c r="CJ73" s="142">
        <f t="shared" si="209"/>
        <v>0</v>
      </c>
      <c r="CK73" s="142">
        <f t="shared" si="209"/>
        <v>0</v>
      </c>
      <c r="CL73" s="142">
        <f t="shared" si="209"/>
        <v>0</v>
      </c>
      <c r="CM73" s="142">
        <f t="shared" si="209"/>
        <v>0</v>
      </c>
      <c r="CN73" s="142">
        <f t="shared" si="209"/>
        <v>0</v>
      </c>
      <c r="CO73" s="142">
        <f t="shared" si="209"/>
        <v>0</v>
      </c>
      <c r="CP73" s="142">
        <f t="shared" si="210"/>
        <v>0</v>
      </c>
      <c r="CQ73" s="142">
        <f t="shared" si="211"/>
        <v>0</v>
      </c>
      <c r="CR73" s="142">
        <f t="shared" si="212"/>
        <v>0</v>
      </c>
      <c r="CS73" s="142">
        <f t="shared" si="254"/>
        <v>0</v>
      </c>
      <c r="CT73"/>
      <c r="CU73" s="118">
        <f t="shared" si="178"/>
        <v>38749</v>
      </c>
      <c r="CV73" s="142">
        <f t="shared" si="213"/>
        <v>0</v>
      </c>
      <c r="CW73" s="142">
        <f t="shared" si="213"/>
        <v>0</v>
      </c>
      <c r="CX73" s="142">
        <f t="shared" si="214"/>
        <v>0</v>
      </c>
      <c r="CY73" s="142">
        <f t="shared" si="214"/>
        <v>0</v>
      </c>
      <c r="CZ73" s="142">
        <f t="shared" si="214"/>
        <v>0</v>
      </c>
      <c r="DA73" s="142">
        <f t="shared" si="215"/>
        <v>0</v>
      </c>
      <c r="DB73" s="142">
        <f t="shared" si="215"/>
        <v>0</v>
      </c>
      <c r="DC73" s="142">
        <f t="shared" si="216"/>
        <v>0</v>
      </c>
      <c r="DD73" s="142">
        <f t="shared" si="204"/>
        <v>0</v>
      </c>
      <c r="DF73" s="118">
        <f t="shared" si="179"/>
        <v>38749</v>
      </c>
      <c r="DG73" s="142">
        <f t="shared" si="217"/>
        <v>0</v>
      </c>
      <c r="DH73" s="142">
        <f t="shared" si="218"/>
        <v>0</v>
      </c>
      <c r="DI73" s="142">
        <f t="shared" si="111"/>
        <v>0</v>
      </c>
      <c r="DJ73"/>
      <c r="DK73" s="118">
        <f t="shared" si="198"/>
        <v>38749</v>
      </c>
      <c r="DL73" s="142">
        <f t="shared" si="219"/>
        <v>0</v>
      </c>
      <c r="DM73" s="142">
        <f t="shared" si="220"/>
        <v>0</v>
      </c>
      <c r="DN73" s="142">
        <f t="shared" si="200"/>
        <v>0</v>
      </c>
      <c r="DP73" s="118">
        <f t="shared" si="180"/>
        <v>38749</v>
      </c>
      <c r="DQ73" s="142">
        <f t="shared" si="221"/>
        <v>0</v>
      </c>
      <c r="DR73" s="142">
        <f t="shared" si="221"/>
        <v>0</v>
      </c>
      <c r="DS73" s="142">
        <f t="shared" si="221"/>
        <v>0</v>
      </c>
      <c r="DT73" s="142">
        <f t="shared" si="221"/>
        <v>0</v>
      </c>
      <c r="DU73" s="142">
        <f t="shared" si="221"/>
        <v>0</v>
      </c>
      <c r="DV73" s="142">
        <f t="shared" si="222"/>
        <v>0</v>
      </c>
      <c r="DW73" s="142">
        <f t="shared" si="112"/>
        <v>0</v>
      </c>
      <c r="DX73"/>
      <c r="DY73" s="118">
        <f t="shared" si="181"/>
        <v>38749</v>
      </c>
      <c r="DZ73" s="142">
        <f t="shared" si="223"/>
        <v>0</v>
      </c>
      <c r="EA73" s="142">
        <f t="shared" si="224"/>
        <v>0</v>
      </c>
      <c r="EB73" s="142">
        <f t="shared" si="113"/>
        <v>0</v>
      </c>
      <c r="EC73" s="142"/>
      <c r="ED73" s="118">
        <f t="shared" si="182"/>
        <v>38749</v>
      </c>
      <c r="EE73" s="142">
        <f t="shared" si="225"/>
        <v>0</v>
      </c>
      <c r="EF73" s="142">
        <f t="shared" si="225"/>
        <v>0</v>
      </c>
      <c r="EG73" s="142">
        <f t="shared" si="226"/>
        <v>0</v>
      </c>
      <c r="EH73" s="142">
        <f t="shared" si="257"/>
        <v>0</v>
      </c>
      <c r="EI73" s="142"/>
      <c r="EJ73" s="118">
        <f t="shared" si="183"/>
        <v>38749</v>
      </c>
      <c r="EK73" s="142">
        <f t="shared" si="227"/>
        <v>0</v>
      </c>
      <c r="EL73" s="142">
        <f t="shared" si="228"/>
        <v>0</v>
      </c>
      <c r="EM73" s="142">
        <f t="shared" si="228"/>
        <v>0</v>
      </c>
      <c r="EN73" s="142">
        <f t="shared" si="228"/>
        <v>0</v>
      </c>
      <c r="EO73" s="142">
        <f t="shared" si="114"/>
        <v>0</v>
      </c>
      <c r="EP73"/>
      <c r="EQ73" s="118">
        <f t="shared" si="184"/>
        <v>38749</v>
      </c>
      <c r="ER73" s="142">
        <f t="shared" si="229"/>
        <v>0</v>
      </c>
      <c r="ES73" s="142">
        <f t="shared" si="230"/>
        <v>0</v>
      </c>
      <c r="ET73" s="142">
        <f t="shared" si="258"/>
        <v>0</v>
      </c>
      <c r="EU73"/>
      <c r="EV73" s="118">
        <f t="shared" si="185"/>
        <v>38749</v>
      </c>
      <c r="EW73" s="142">
        <f t="shared" si="231"/>
        <v>0</v>
      </c>
      <c r="EX73" s="142">
        <f t="shared" si="232"/>
        <v>0</v>
      </c>
      <c r="EY73" s="142">
        <f t="shared" si="259"/>
        <v>0</v>
      </c>
      <c r="EZ73" s="142"/>
      <c r="FA73" s="118">
        <f t="shared" si="186"/>
        <v>38749</v>
      </c>
      <c r="FB73" s="142">
        <f t="shared" si="233"/>
        <v>0</v>
      </c>
      <c r="FC73" s="142">
        <f t="shared" si="233"/>
        <v>0</v>
      </c>
      <c r="FD73" s="142">
        <f t="shared" si="234"/>
        <v>0</v>
      </c>
      <c r="FE73" s="142">
        <f t="shared" si="115"/>
        <v>0</v>
      </c>
      <c r="FF73"/>
      <c r="FG73" s="118">
        <f t="shared" si="187"/>
        <v>38749</v>
      </c>
      <c r="FH73" s="142">
        <f t="shared" si="235"/>
        <v>0</v>
      </c>
      <c r="FI73" s="142">
        <f t="shared" si="235"/>
        <v>0</v>
      </c>
      <c r="FJ73" s="142">
        <f t="shared" si="236"/>
        <v>0</v>
      </c>
      <c r="FK73" s="142">
        <f t="shared" si="116"/>
        <v>0</v>
      </c>
      <c r="FL73"/>
      <c r="FM73" s="118">
        <f t="shared" si="188"/>
        <v>38749</v>
      </c>
      <c r="FN73" s="142">
        <f t="shared" si="237"/>
        <v>0</v>
      </c>
      <c r="FO73" s="142">
        <f t="shared" si="238"/>
        <v>0</v>
      </c>
      <c r="FP73" s="142">
        <f t="shared" si="117"/>
        <v>0</v>
      </c>
      <c r="FR73" s="118">
        <f t="shared" si="239"/>
        <v>38749</v>
      </c>
      <c r="FS73" s="142">
        <f t="shared" si="240"/>
        <v>0</v>
      </c>
      <c r="FT73" s="142">
        <f t="shared" si="240"/>
        <v>0</v>
      </c>
      <c r="FU73" s="142">
        <f t="shared" si="241"/>
        <v>0</v>
      </c>
      <c r="FV73"/>
      <c r="FW73" s="118">
        <f t="shared" si="189"/>
        <v>38749</v>
      </c>
      <c r="FX73" s="142">
        <f t="shared" si="242"/>
        <v>0</v>
      </c>
      <c r="FY73" s="142">
        <f t="shared" si="243"/>
        <v>0</v>
      </c>
      <c r="FZ73" s="142">
        <f t="shared" si="118"/>
        <v>0</v>
      </c>
      <c r="GA73"/>
      <c r="GB73" s="118">
        <f t="shared" si="190"/>
        <v>38749</v>
      </c>
      <c r="GC73" s="142">
        <f t="shared" si="244"/>
        <v>0</v>
      </c>
      <c r="GD73" s="142">
        <f t="shared" si="245"/>
        <v>0</v>
      </c>
      <c r="GE73" s="142">
        <f t="shared" si="119"/>
        <v>0</v>
      </c>
      <c r="GF73"/>
      <c r="GG73" s="118">
        <f t="shared" si="246"/>
        <v>38749</v>
      </c>
      <c r="GH73" s="142">
        <f t="shared" si="247"/>
        <v>0</v>
      </c>
      <c r="GI73" s="142">
        <f t="shared" si="247"/>
        <v>0</v>
      </c>
      <c r="GJ73" s="142">
        <f t="shared" si="248"/>
        <v>0</v>
      </c>
      <c r="GL73" s="118">
        <f t="shared" si="249"/>
        <v>38749</v>
      </c>
      <c r="GM73" s="142">
        <f t="shared" si="250"/>
        <v>0</v>
      </c>
      <c r="GN73" s="142">
        <f t="shared" si="250"/>
        <v>0</v>
      </c>
      <c r="GO73" s="142">
        <f t="shared" si="251"/>
        <v>0</v>
      </c>
      <c r="GQ73" s="585"/>
      <c r="GR73" s="583"/>
      <c r="GS73" s="332"/>
      <c r="GU73"/>
    </row>
    <row r="74" spans="1:203" ht="15" customHeight="1">
      <c r="A74" s="329">
        <v>38777</v>
      </c>
      <c r="B74" s="144">
        <f>'p1'!F83</f>
        <v>0</v>
      </c>
      <c r="C74" s="145">
        <f>+'p1'!C83</f>
        <v>0</v>
      </c>
      <c r="D74" s="193">
        <f>'Transport Pos'!C70</f>
        <v>0</v>
      </c>
      <c r="E74" s="145">
        <f>'p1'!K83+EH74+'Transport Pos'!D70</f>
        <v>0</v>
      </c>
      <c r="F74" s="145">
        <f>'p1'!E83+CS74</f>
        <v>0</v>
      </c>
      <c r="G74" s="145">
        <f>'p1'!H83+'p1'!J83+DD74+'Spread Opt'!D74+'Transport Pos'!E70</f>
        <v>-9.5791040958129727</v>
      </c>
      <c r="H74" s="145">
        <f>'p1'!D83+DW74</f>
        <v>0</v>
      </c>
      <c r="I74" s="145">
        <f>'p1'!I83+'p1'!AG83+DI74+'Spread Opt'!C74</f>
        <v>17.043999309180286</v>
      </c>
      <c r="J74" s="145">
        <f>'p1'!M83+DL74</f>
        <v>10.45</v>
      </c>
      <c r="K74" s="145">
        <f>'p1'!L83+'p1'!G83+EB74</f>
        <v>0</v>
      </c>
      <c r="L74" s="146">
        <f t="shared" si="105"/>
        <v>17.914895213367313</v>
      </c>
      <c r="M74" s="14"/>
      <c r="N74" s="144">
        <f>'p1'!O83+ET74</f>
        <v>0</v>
      </c>
      <c r="O74" s="145">
        <f>'p1'!N83+EO74</f>
        <v>0</v>
      </c>
      <c r="P74" s="145">
        <f>'p1'!P83+EY74</f>
        <v>0</v>
      </c>
      <c r="Q74" s="145">
        <f>'p1'!Z83</f>
        <v>0</v>
      </c>
      <c r="R74" s="145">
        <f>'p1'!X83</f>
        <v>0</v>
      </c>
      <c r="S74" s="145">
        <f>'p1'!Y83+FE74</f>
        <v>0</v>
      </c>
      <c r="T74" s="145">
        <f>'p1'!AB83+FK74+'Transport Pos'!B70</f>
        <v>0</v>
      </c>
      <c r="U74" s="145"/>
      <c r="V74" s="145">
        <f>'p1'!W83+FP74</f>
        <v>0</v>
      </c>
      <c r="W74" s="145">
        <f>'p1'!R83+FZ74</f>
        <v>0</v>
      </c>
      <c r="X74" s="145">
        <f>'p1'!S83+FU74</f>
        <v>0</v>
      </c>
      <c r="Y74" s="145"/>
      <c r="Z74" s="145"/>
      <c r="AA74" s="145"/>
      <c r="AB74" s="145"/>
      <c r="AC74" s="145"/>
      <c r="AD74" s="193"/>
      <c r="AE74" s="332">
        <f t="shared" si="191"/>
        <v>0</v>
      </c>
      <c r="AF74" s="14"/>
      <c r="AG74" s="146"/>
      <c r="AH74" s="191"/>
      <c r="AI74" s="146">
        <f>'p1'!AA83+BQ74+'Spread Opt'!E74+'Transport Pos'!G70</f>
        <v>0.65489521336731293</v>
      </c>
      <c r="AJ74" s="14"/>
      <c r="AK74" s="143">
        <v>38777</v>
      </c>
      <c r="AL74" s="198"/>
      <c r="AM74" s="189">
        <f t="shared" si="255"/>
        <v>0</v>
      </c>
      <c r="AN74" s="334"/>
      <c r="AO74" s="189">
        <f t="shared" si="201"/>
        <v>0</v>
      </c>
      <c r="AP74" s="334"/>
      <c r="AQ74" s="508">
        <f t="shared" si="202"/>
        <v>-9.5791040958129727</v>
      </c>
      <c r="AR74" s="334"/>
      <c r="AS74" s="510">
        <f t="shared" si="203"/>
        <v>27.493999309180285</v>
      </c>
      <c r="AT74" s="334"/>
      <c r="AU74" s="189">
        <f t="shared" si="199"/>
        <v>0</v>
      </c>
      <c r="AV74" s="334"/>
      <c r="AW74" s="189">
        <f t="shared" si="252"/>
        <v>17.914895213367313</v>
      </c>
      <c r="AX74" s="334"/>
      <c r="AY74"/>
      <c r="AZ74" s="217"/>
      <c r="BA74" s="204">
        <f t="shared" si="205"/>
        <v>0</v>
      </c>
      <c r="BB74" s="202"/>
      <c r="BC74" s="204">
        <f t="shared" si="256"/>
        <v>0</v>
      </c>
      <c r="BD74" s="497"/>
      <c r="BE74" s="515">
        <f t="shared" si="253"/>
        <v>0</v>
      </c>
      <c r="BF74" s="202"/>
      <c r="BG74" s="204">
        <f t="shared" si="192"/>
        <v>0</v>
      </c>
      <c r="BH74" s="218"/>
      <c r="BI74" s="248"/>
      <c r="BJ74" s="308"/>
      <c r="BK74" s="305">
        <f t="shared" si="193"/>
        <v>17.914895213367313</v>
      </c>
      <c r="BL74" s="525"/>
      <c r="BM74" s="14"/>
      <c r="BN74" s="14"/>
      <c r="BO74" s="14"/>
      <c r="BP74" s="140">
        <f t="shared" si="176"/>
        <v>38777</v>
      </c>
      <c r="BQ74" s="141"/>
      <c r="BR74" s="141"/>
      <c r="BS74" s="141"/>
      <c r="BT74" s="141"/>
      <c r="BU74" s="141"/>
      <c r="BV74" s="141"/>
      <c r="BW74" s="141"/>
      <c r="BY74" s="209">
        <f>'m1'!BL76</f>
        <v>0.67498159000844937</v>
      </c>
      <c r="BZ74" s="211">
        <f t="shared" si="260"/>
        <v>0</v>
      </c>
      <c r="CA74" s="142"/>
      <c r="CB74" s="142">
        <f t="shared" si="206"/>
        <v>0</v>
      </c>
      <c r="CC74"/>
      <c r="CD74" s="118">
        <f t="shared" si="177"/>
        <v>38777</v>
      </c>
      <c r="CE74" s="142">
        <f t="shared" si="207"/>
        <v>0</v>
      </c>
      <c r="CF74" s="142">
        <f t="shared" si="208"/>
        <v>0</v>
      </c>
      <c r="CG74" s="142">
        <f t="shared" si="209"/>
        <v>0</v>
      </c>
      <c r="CH74" s="142">
        <f t="shared" si="209"/>
        <v>0</v>
      </c>
      <c r="CI74" s="142">
        <f t="shared" si="209"/>
        <v>0</v>
      </c>
      <c r="CJ74" s="142">
        <f t="shared" si="209"/>
        <v>0</v>
      </c>
      <c r="CK74" s="142">
        <f t="shared" si="209"/>
        <v>0</v>
      </c>
      <c r="CL74" s="142">
        <f t="shared" si="209"/>
        <v>0</v>
      </c>
      <c r="CM74" s="142">
        <f t="shared" si="209"/>
        <v>0</v>
      </c>
      <c r="CN74" s="142">
        <f t="shared" si="209"/>
        <v>0</v>
      </c>
      <c r="CO74" s="142">
        <f t="shared" si="209"/>
        <v>0</v>
      </c>
      <c r="CP74" s="142">
        <f t="shared" si="210"/>
        <v>0</v>
      </c>
      <c r="CQ74" s="142">
        <f t="shared" si="211"/>
        <v>0</v>
      </c>
      <c r="CR74" s="142">
        <f t="shared" si="212"/>
        <v>0</v>
      </c>
      <c r="CS74" s="142">
        <f t="shared" si="254"/>
        <v>0</v>
      </c>
      <c r="CT74"/>
      <c r="CU74" s="118">
        <f t="shared" si="178"/>
        <v>38777</v>
      </c>
      <c r="CV74" s="142">
        <f t="shared" si="213"/>
        <v>0</v>
      </c>
      <c r="CW74" s="142">
        <f t="shared" si="213"/>
        <v>0</v>
      </c>
      <c r="CX74" s="142">
        <f t="shared" si="214"/>
        <v>0</v>
      </c>
      <c r="CY74" s="142">
        <f t="shared" si="214"/>
        <v>0</v>
      </c>
      <c r="CZ74" s="142">
        <f t="shared" si="214"/>
        <v>0</v>
      </c>
      <c r="DA74" s="142">
        <f t="shared" si="215"/>
        <v>0</v>
      </c>
      <c r="DB74" s="142">
        <f t="shared" si="215"/>
        <v>0</v>
      </c>
      <c r="DC74" s="142">
        <f t="shared" si="216"/>
        <v>0</v>
      </c>
      <c r="DD74" s="142">
        <f t="shared" si="204"/>
        <v>0</v>
      </c>
      <c r="DF74" s="118">
        <f t="shared" si="179"/>
        <v>38777</v>
      </c>
      <c r="DG74" s="142">
        <f t="shared" si="217"/>
        <v>0</v>
      </c>
      <c r="DH74" s="142">
        <f t="shared" si="218"/>
        <v>0</v>
      </c>
      <c r="DI74" s="142">
        <f t="shared" si="111"/>
        <v>0</v>
      </c>
      <c r="DJ74"/>
      <c r="DK74" s="118">
        <f t="shared" si="198"/>
        <v>38777</v>
      </c>
      <c r="DL74" s="142">
        <f t="shared" si="219"/>
        <v>0</v>
      </c>
      <c r="DM74" s="142">
        <f t="shared" si="220"/>
        <v>0</v>
      </c>
      <c r="DN74" s="142">
        <f t="shared" si="200"/>
        <v>0</v>
      </c>
      <c r="DP74" s="118">
        <f t="shared" si="180"/>
        <v>38777</v>
      </c>
      <c r="DQ74" s="142">
        <f t="shared" si="221"/>
        <v>0</v>
      </c>
      <c r="DR74" s="142">
        <f t="shared" si="221"/>
        <v>0</v>
      </c>
      <c r="DS74" s="142">
        <f t="shared" si="221"/>
        <v>0</v>
      </c>
      <c r="DT74" s="142">
        <f t="shared" si="221"/>
        <v>0</v>
      </c>
      <c r="DU74" s="142">
        <f t="shared" si="221"/>
        <v>0</v>
      </c>
      <c r="DV74" s="142">
        <f t="shared" si="222"/>
        <v>0</v>
      </c>
      <c r="DW74" s="142">
        <f t="shared" si="112"/>
        <v>0</v>
      </c>
      <c r="DX74"/>
      <c r="DY74" s="118">
        <f t="shared" si="181"/>
        <v>38777</v>
      </c>
      <c r="DZ74" s="142">
        <f t="shared" si="223"/>
        <v>0</v>
      </c>
      <c r="EA74" s="142">
        <f t="shared" si="224"/>
        <v>0</v>
      </c>
      <c r="EB74" s="142">
        <f t="shared" si="113"/>
        <v>0</v>
      </c>
      <c r="EC74" s="142"/>
      <c r="ED74" s="118">
        <f t="shared" si="182"/>
        <v>38777</v>
      </c>
      <c r="EE74" s="142">
        <f t="shared" si="225"/>
        <v>0</v>
      </c>
      <c r="EF74" s="142">
        <f t="shared" si="225"/>
        <v>0</v>
      </c>
      <c r="EG74" s="142">
        <f t="shared" si="226"/>
        <v>0</v>
      </c>
      <c r="EH74" s="142">
        <f t="shared" si="257"/>
        <v>0</v>
      </c>
      <c r="EI74" s="142"/>
      <c r="EJ74" s="118">
        <f t="shared" si="183"/>
        <v>38777</v>
      </c>
      <c r="EK74" s="142">
        <f t="shared" si="227"/>
        <v>0</v>
      </c>
      <c r="EL74" s="142">
        <f t="shared" si="228"/>
        <v>0</v>
      </c>
      <c r="EM74" s="142">
        <f t="shared" si="228"/>
        <v>0</v>
      </c>
      <c r="EN74" s="142">
        <f t="shared" si="228"/>
        <v>0</v>
      </c>
      <c r="EO74" s="142">
        <f t="shared" si="114"/>
        <v>0</v>
      </c>
      <c r="EP74"/>
      <c r="EQ74" s="118">
        <f t="shared" si="184"/>
        <v>38777</v>
      </c>
      <c r="ER74" s="142">
        <f t="shared" si="229"/>
        <v>0</v>
      </c>
      <c r="ES74" s="142">
        <f t="shared" si="230"/>
        <v>0</v>
      </c>
      <c r="ET74" s="142">
        <f t="shared" si="258"/>
        <v>0</v>
      </c>
      <c r="EU74"/>
      <c r="EV74" s="118">
        <f t="shared" si="185"/>
        <v>38777</v>
      </c>
      <c r="EW74" s="142">
        <f t="shared" si="231"/>
        <v>0</v>
      </c>
      <c r="EX74" s="142">
        <f t="shared" si="232"/>
        <v>0</v>
      </c>
      <c r="EY74" s="142">
        <f t="shared" si="259"/>
        <v>0</v>
      </c>
      <c r="EZ74" s="142"/>
      <c r="FA74" s="118">
        <f t="shared" si="186"/>
        <v>38777</v>
      </c>
      <c r="FB74" s="142">
        <f t="shared" si="233"/>
        <v>0</v>
      </c>
      <c r="FC74" s="142">
        <f t="shared" si="233"/>
        <v>0</v>
      </c>
      <c r="FD74" s="142">
        <f t="shared" si="234"/>
        <v>0</v>
      </c>
      <c r="FE74" s="142">
        <f t="shared" si="115"/>
        <v>0</v>
      </c>
      <c r="FF74"/>
      <c r="FG74" s="118">
        <f t="shared" si="187"/>
        <v>38777</v>
      </c>
      <c r="FH74" s="142">
        <f t="shared" si="235"/>
        <v>0</v>
      </c>
      <c r="FI74" s="142">
        <f t="shared" si="235"/>
        <v>0</v>
      </c>
      <c r="FJ74" s="142">
        <f t="shared" si="236"/>
        <v>0</v>
      </c>
      <c r="FK74" s="142">
        <f t="shared" si="116"/>
        <v>0</v>
      </c>
      <c r="FL74"/>
      <c r="FM74" s="118">
        <f t="shared" si="188"/>
        <v>38777</v>
      </c>
      <c r="FN74" s="142">
        <f t="shared" si="237"/>
        <v>0</v>
      </c>
      <c r="FO74" s="142">
        <f t="shared" si="238"/>
        <v>0</v>
      </c>
      <c r="FP74" s="142">
        <f t="shared" si="117"/>
        <v>0</v>
      </c>
      <c r="FR74" s="118">
        <f t="shared" si="239"/>
        <v>38777</v>
      </c>
      <c r="FS74" s="142">
        <f t="shared" si="240"/>
        <v>0</v>
      </c>
      <c r="FT74" s="142">
        <f t="shared" si="240"/>
        <v>0</v>
      </c>
      <c r="FU74" s="142">
        <f t="shared" si="241"/>
        <v>0</v>
      </c>
      <c r="FV74"/>
      <c r="FW74" s="118">
        <f t="shared" si="189"/>
        <v>38777</v>
      </c>
      <c r="FX74" s="142">
        <f t="shared" si="242"/>
        <v>0</v>
      </c>
      <c r="FY74" s="142">
        <f t="shared" si="243"/>
        <v>0</v>
      </c>
      <c r="FZ74" s="142">
        <f t="shared" si="118"/>
        <v>0</v>
      </c>
      <c r="GA74"/>
      <c r="GB74" s="118">
        <f t="shared" si="190"/>
        <v>38777</v>
      </c>
      <c r="GC74" s="142">
        <f t="shared" si="244"/>
        <v>0</v>
      </c>
      <c r="GD74" s="142">
        <f t="shared" si="245"/>
        <v>0</v>
      </c>
      <c r="GE74" s="142">
        <f t="shared" si="119"/>
        <v>0</v>
      </c>
      <c r="GF74"/>
      <c r="GG74" s="118">
        <f t="shared" si="246"/>
        <v>38777</v>
      </c>
      <c r="GH74" s="142">
        <f t="shared" si="247"/>
        <v>0</v>
      </c>
      <c r="GI74" s="142">
        <f t="shared" si="247"/>
        <v>0</v>
      </c>
      <c r="GJ74" s="142">
        <f t="shared" si="248"/>
        <v>0</v>
      </c>
      <c r="GL74" s="118">
        <f t="shared" si="249"/>
        <v>38777</v>
      </c>
      <c r="GM74" s="142">
        <f t="shared" si="250"/>
        <v>0</v>
      </c>
      <c r="GN74" s="142">
        <f t="shared" si="250"/>
        <v>0</v>
      </c>
      <c r="GO74" s="142">
        <f t="shared" si="251"/>
        <v>0</v>
      </c>
      <c r="GQ74" s="585"/>
      <c r="GR74" s="583"/>
      <c r="GS74" s="332"/>
      <c r="GU74"/>
    </row>
    <row r="75" spans="1:203" ht="15" customHeight="1">
      <c r="A75" s="329">
        <v>38808</v>
      </c>
      <c r="B75" s="144">
        <f>'p1'!F84</f>
        <v>0</v>
      </c>
      <c r="C75" s="145">
        <f>+'p1'!C84</f>
        <v>0</v>
      </c>
      <c r="D75" s="193">
        <f>'Transport Pos'!C71</f>
        <v>0</v>
      </c>
      <c r="E75" s="145">
        <f>'p1'!K84+EH75+'Transport Pos'!D71</f>
        <v>0</v>
      </c>
      <c r="F75" s="145">
        <f>'p1'!E84+CS75</f>
        <v>0</v>
      </c>
      <c r="G75" s="145">
        <f>'p1'!H84+'p1'!J84+DD75+'Spread Opt'!D75+'Transport Pos'!E71</f>
        <v>0</v>
      </c>
      <c r="H75" s="145">
        <f>'p1'!D84+DW75</f>
        <v>0</v>
      </c>
      <c r="I75" s="145">
        <f>'p1'!I84+'p1'!AG84+DI75+'Spread Opt'!C75</f>
        <v>6.55</v>
      </c>
      <c r="J75" s="145">
        <f>'p1'!M84+DL75</f>
        <v>10.050000000000001</v>
      </c>
      <c r="K75" s="145">
        <f>'p1'!L84+'p1'!G84+EB75</f>
        <v>0</v>
      </c>
      <c r="L75" s="146">
        <f t="shared" si="105"/>
        <v>16.600000000000001</v>
      </c>
      <c r="M75" s="14"/>
      <c r="N75" s="144">
        <f>'p1'!O84+ET75</f>
        <v>0</v>
      </c>
      <c r="O75" s="145">
        <f>'p1'!N84+EO75</f>
        <v>0</v>
      </c>
      <c r="P75" s="145">
        <f>'p1'!P84+EY75</f>
        <v>0</v>
      </c>
      <c r="Q75" s="145">
        <f>'p1'!Z84</f>
        <v>0</v>
      </c>
      <c r="R75" s="145">
        <f>'p1'!X84</f>
        <v>0</v>
      </c>
      <c r="S75" s="145">
        <f>'p1'!Y84+FE75</f>
        <v>0</v>
      </c>
      <c r="T75" s="145">
        <f>'p1'!AB84+FK75+'Transport Pos'!B71</f>
        <v>0</v>
      </c>
      <c r="U75" s="145"/>
      <c r="V75" s="145">
        <f>'p1'!W84+FP75</f>
        <v>0</v>
      </c>
      <c r="W75" s="145">
        <f>'p1'!R84+FZ75</f>
        <v>0</v>
      </c>
      <c r="X75" s="145">
        <f>'p1'!S84+FU75</f>
        <v>0</v>
      </c>
      <c r="Y75" s="145"/>
      <c r="Z75" s="145"/>
      <c r="AA75" s="145"/>
      <c r="AB75" s="145"/>
      <c r="AC75" s="145"/>
      <c r="AD75" s="193"/>
      <c r="AE75" s="332">
        <f t="shared" si="191"/>
        <v>0</v>
      </c>
      <c r="AF75" s="14"/>
      <c r="AG75" s="146"/>
      <c r="AH75" s="191"/>
      <c r="AI75" s="146">
        <f>'p1'!AA84+BQ75+'Spread Opt'!E75+'Transport Pos'!G71</f>
        <v>0</v>
      </c>
      <c r="AJ75" s="14"/>
      <c r="AK75" s="143">
        <v>38808</v>
      </c>
      <c r="AL75" s="198"/>
      <c r="AM75" s="189">
        <f t="shared" si="255"/>
        <v>0</v>
      </c>
      <c r="AN75" s="335">
        <f>SUM(AM70:AM81)</f>
        <v>0</v>
      </c>
      <c r="AO75" s="189">
        <f t="shared" si="201"/>
        <v>0</v>
      </c>
      <c r="AP75" s="335">
        <f>SUM(AO70:AO81)</f>
        <v>0</v>
      </c>
      <c r="AQ75" s="508">
        <f t="shared" si="202"/>
        <v>0</v>
      </c>
      <c r="AR75" s="335">
        <f>SUM(AQ70:AQ81)</f>
        <v>-47.373539441801505</v>
      </c>
      <c r="AS75" s="510">
        <f t="shared" si="203"/>
        <v>16.600000000000001</v>
      </c>
      <c r="AT75" s="335">
        <f>SUM(AS70:AS81)</f>
        <v>251.80801761422734</v>
      </c>
      <c r="AU75" s="189">
        <f t="shared" si="199"/>
        <v>0</v>
      </c>
      <c r="AV75" s="335">
        <f>SUM(AU70:AU81)</f>
        <v>0</v>
      </c>
      <c r="AW75" s="189">
        <f t="shared" si="252"/>
        <v>16.600000000000001</v>
      </c>
      <c r="AX75" s="335">
        <f>SUM(AW70:AW81)</f>
        <v>204.43447817242583</v>
      </c>
      <c r="AY75"/>
      <c r="AZ75" s="217"/>
      <c r="BA75" s="204">
        <f t="shared" si="205"/>
        <v>0</v>
      </c>
      <c r="BB75" s="507">
        <f>SUM(BA70:BA81)</f>
        <v>0</v>
      </c>
      <c r="BC75" s="204">
        <f t="shared" si="256"/>
        <v>0</v>
      </c>
      <c r="BD75" s="517">
        <f>SUM(BC70:BC81)</f>
        <v>0</v>
      </c>
      <c r="BE75" s="515">
        <f t="shared" si="253"/>
        <v>0</v>
      </c>
      <c r="BF75" s="205">
        <f>SUM(BE70:BE81)</f>
        <v>0</v>
      </c>
      <c r="BG75" s="204">
        <f t="shared" si="192"/>
        <v>0</v>
      </c>
      <c r="BH75" s="219">
        <f>SUM(BG70:BG81)</f>
        <v>0</v>
      </c>
      <c r="BI75" s="248"/>
      <c r="BJ75" s="308"/>
      <c r="BK75" s="305">
        <f t="shared" si="193"/>
        <v>16.600000000000001</v>
      </c>
      <c r="BL75" s="526">
        <f>SUM(BK70:BK81)</f>
        <v>204.43447817242583</v>
      </c>
      <c r="BM75" s="14"/>
      <c r="BN75" s="14"/>
      <c r="BO75" s="14"/>
      <c r="BP75" s="140">
        <f t="shared" si="176"/>
        <v>38808</v>
      </c>
      <c r="BQ75" s="141"/>
      <c r="BR75" s="141"/>
      <c r="BS75" s="141"/>
      <c r="BT75" s="141"/>
      <c r="BU75" s="141"/>
      <c r="BV75" s="141"/>
      <c r="BW75" s="141"/>
      <c r="BY75" s="209">
        <f>'m1'!BL77</f>
        <v>0.67083483315561621</v>
      </c>
      <c r="BZ75" s="211">
        <f t="shared" si="260"/>
        <v>0</v>
      </c>
      <c r="CA75" s="142"/>
      <c r="CB75" s="142">
        <f t="shared" si="206"/>
        <v>0</v>
      </c>
      <c r="CC75"/>
      <c r="CD75" s="118">
        <f t="shared" si="177"/>
        <v>38808</v>
      </c>
      <c r="CE75" s="142">
        <f t="shared" si="207"/>
        <v>0</v>
      </c>
      <c r="CF75" s="142">
        <f t="shared" si="208"/>
        <v>0</v>
      </c>
      <c r="CG75" s="142">
        <f t="shared" si="209"/>
        <v>0</v>
      </c>
      <c r="CH75" s="142">
        <f t="shared" si="209"/>
        <v>0</v>
      </c>
      <c r="CI75" s="142">
        <f t="shared" si="209"/>
        <v>0</v>
      </c>
      <c r="CJ75" s="142">
        <f t="shared" si="209"/>
        <v>0</v>
      </c>
      <c r="CK75" s="142">
        <f t="shared" si="209"/>
        <v>0</v>
      </c>
      <c r="CL75" s="142">
        <f t="shared" si="209"/>
        <v>0</v>
      </c>
      <c r="CM75" s="142">
        <f t="shared" si="209"/>
        <v>0</v>
      </c>
      <c r="CN75" s="142">
        <f t="shared" si="209"/>
        <v>0</v>
      </c>
      <c r="CO75" s="142">
        <f t="shared" si="209"/>
        <v>0</v>
      </c>
      <c r="CP75" s="142">
        <f t="shared" si="210"/>
        <v>0</v>
      </c>
      <c r="CQ75" s="142">
        <f t="shared" si="211"/>
        <v>0</v>
      </c>
      <c r="CR75" s="142">
        <f t="shared" si="212"/>
        <v>0</v>
      </c>
      <c r="CS75" s="142">
        <f t="shared" si="254"/>
        <v>0</v>
      </c>
      <c r="CT75"/>
      <c r="CU75" s="118">
        <f t="shared" si="178"/>
        <v>38808</v>
      </c>
      <c r="CV75" s="142">
        <f t="shared" si="213"/>
        <v>0</v>
      </c>
      <c r="CW75" s="142">
        <f t="shared" si="213"/>
        <v>0</v>
      </c>
      <c r="CX75" s="142">
        <f t="shared" si="214"/>
        <v>0</v>
      </c>
      <c r="CY75" s="142">
        <f t="shared" si="214"/>
        <v>0</v>
      </c>
      <c r="CZ75" s="142">
        <f t="shared" si="214"/>
        <v>0</v>
      </c>
      <c r="DA75" s="142">
        <f t="shared" si="215"/>
        <v>0</v>
      </c>
      <c r="DB75" s="142">
        <f t="shared" si="215"/>
        <v>0</v>
      </c>
      <c r="DC75" s="142">
        <f t="shared" si="216"/>
        <v>0</v>
      </c>
      <c r="DD75" s="142">
        <f t="shared" si="204"/>
        <v>0</v>
      </c>
      <c r="DF75" s="118">
        <f t="shared" si="179"/>
        <v>38808</v>
      </c>
      <c r="DG75" s="142">
        <f t="shared" si="217"/>
        <v>0</v>
      </c>
      <c r="DH75" s="142">
        <f t="shared" si="218"/>
        <v>0</v>
      </c>
      <c r="DI75" s="142">
        <f t="shared" si="111"/>
        <v>0</v>
      </c>
      <c r="DJ75"/>
      <c r="DK75" s="118">
        <f t="shared" si="198"/>
        <v>38808</v>
      </c>
      <c r="DL75" s="142">
        <f t="shared" si="219"/>
        <v>0</v>
      </c>
      <c r="DM75" s="142">
        <f t="shared" si="220"/>
        <v>0</v>
      </c>
      <c r="DN75" s="142">
        <f t="shared" si="200"/>
        <v>0</v>
      </c>
      <c r="DP75" s="118">
        <f t="shared" si="180"/>
        <v>38808</v>
      </c>
      <c r="DQ75" s="142">
        <f t="shared" si="221"/>
        <v>0</v>
      </c>
      <c r="DR75" s="142">
        <f t="shared" si="221"/>
        <v>0</v>
      </c>
      <c r="DS75" s="142">
        <f t="shared" si="221"/>
        <v>0</v>
      </c>
      <c r="DT75" s="142">
        <f t="shared" si="221"/>
        <v>0</v>
      </c>
      <c r="DU75" s="142">
        <f t="shared" si="221"/>
        <v>0</v>
      </c>
      <c r="DV75" s="142">
        <f t="shared" si="222"/>
        <v>0</v>
      </c>
      <c r="DW75" s="142">
        <f t="shared" si="112"/>
        <v>0</v>
      </c>
      <c r="DX75"/>
      <c r="DY75" s="118">
        <f t="shared" si="181"/>
        <v>38808</v>
      </c>
      <c r="DZ75" s="142">
        <f t="shared" si="223"/>
        <v>0</v>
      </c>
      <c r="EA75" s="142">
        <f t="shared" si="224"/>
        <v>0</v>
      </c>
      <c r="EB75" s="142">
        <f t="shared" si="113"/>
        <v>0</v>
      </c>
      <c r="EC75" s="142"/>
      <c r="ED75" s="118">
        <f t="shared" si="182"/>
        <v>38808</v>
      </c>
      <c r="EE75" s="142">
        <f t="shared" si="225"/>
        <v>0</v>
      </c>
      <c r="EF75" s="142">
        <f t="shared" si="225"/>
        <v>0</v>
      </c>
      <c r="EG75" s="142">
        <f t="shared" si="226"/>
        <v>0</v>
      </c>
      <c r="EH75" s="142">
        <f t="shared" si="257"/>
        <v>0</v>
      </c>
      <c r="EI75" s="142"/>
      <c r="EJ75" s="118">
        <f t="shared" si="183"/>
        <v>38808</v>
      </c>
      <c r="EK75" s="142">
        <f t="shared" si="227"/>
        <v>0</v>
      </c>
      <c r="EL75" s="142">
        <f t="shared" si="228"/>
        <v>0</v>
      </c>
      <c r="EM75" s="142">
        <f t="shared" si="228"/>
        <v>0</v>
      </c>
      <c r="EN75" s="142">
        <f t="shared" si="228"/>
        <v>0</v>
      </c>
      <c r="EO75" s="142">
        <f t="shared" si="114"/>
        <v>0</v>
      </c>
      <c r="EP75"/>
      <c r="EQ75" s="118">
        <f t="shared" si="184"/>
        <v>38808</v>
      </c>
      <c r="ER75" s="142">
        <f t="shared" si="229"/>
        <v>0</v>
      </c>
      <c r="ES75" s="142">
        <f t="shared" si="230"/>
        <v>0</v>
      </c>
      <c r="ET75" s="142">
        <f t="shared" si="258"/>
        <v>0</v>
      </c>
      <c r="EU75"/>
      <c r="EV75" s="118">
        <f t="shared" si="185"/>
        <v>38808</v>
      </c>
      <c r="EW75" s="142">
        <f t="shared" si="231"/>
        <v>0</v>
      </c>
      <c r="EX75" s="142">
        <f t="shared" si="232"/>
        <v>0</v>
      </c>
      <c r="EY75" s="142">
        <f t="shared" si="259"/>
        <v>0</v>
      </c>
      <c r="EZ75" s="142"/>
      <c r="FA75" s="118">
        <f t="shared" si="186"/>
        <v>38808</v>
      </c>
      <c r="FB75" s="142">
        <f t="shared" si="233"/>
        <v>0</v>
      </c>
      <c r="FC75" s="142">
        <f t="shared" si="233"/>
        <v>0</v>
      </c>
      <c r="FD75" s="142">
        <f t="shared" si="234"/>
        <v>0</v>
      </c>
      <c r="FE75" s="142">
        <f t="shared" si="115"/>
        <v>0</v>
      </c>
      <c r="FF75"/>
      <c r="FG75" s="118">
        <f t="shared" si="187"/>
        <v>38808</v>
      </c>
      <c r="FH75" s="142">
        <f t="shared" si="235"/>
        <v>0</v>
      </c>
      <c r="FI75" s="142">
        <f t="shared" si="235"/>
        <v>0</v>
      </c>
      <c r="FJ75" s="142">
        <f t="shared" si="236"/>
        <v>0</v>
      </c>
      <c r="FK75" s="142">
        <f t="shared" si="116"/>
        <v>0</v>
      </c>
      <c r="FL75"/>
      <c r="FM75" s="118">
        <f t="shared" si="188"/>
        <v>38808</v>
      </c>
      <c r="FN75" s="142">
        <f t="shared" si="237"/>
        <v>0</v>
      </c>
      <c r="FO75" s="142">
        <f t="shared" si="238"/>
        <v>0</v>
      </c>
      <c r="FP75" s="142">
        <f t="shared" si="117"/>
        <v>0</v>
      </c>
      <c r="FR75" s="118">
        <f t="shared" si="239"/>
        <v>38808</v>
      </c>
      <c r="FS75" s="142">
        <f t="shared" si="240"/>
        <v>0</v>
      </c>
      <c r="FT75" s="142">
        <f t="shared" si="240"/>
        <v>0</v>
      </c>
      <c r="FU75" s="142">
        <f t="shared" si="241"/>
        <v>0</v>
      </c>
      <c r="FV75"/>
      <c r="FW75" s="118">
        <f t="shared" si="189"/>
        <v>38808</v>
      </c>
      <c r="FX75" s="142">
        <f t="shared" si="242"/>
        <v>0</v>
      </c>
      <c r="FY75" s="142">
        <f t="shared" si="243"/>
        <v>0</v>
      </c>
      <c r="FZ75" s="142">
        <f t="shared" si="118"/>
        <v>0</v>
      </c>
      <c r="GA75"/>
      <c r="GB75" s="118">
        <f t="shared" si="190"/>
        <v>38808</v>
      </c>
      <c r="GC75" s="142">
        <f t="shared" si="244"/>
        <v>0</v>
      </c>
      <c r="GD75" s="142">
        <f t="shared" si="245"/>
        <v>0</v>
      </c>
      <c r="GE75" s="142">
        <f t="shared" si="119"/>
        <v>0</v>
      </c>
      <c r="GF75"/>
      <c r="GG75" s="118">
        <f t="shared" si="246"/>
        <v>38808</v>
      </c>
      <c r="GH75" s="142">
        <f t="shared" si="247"/>
        <v>0</v>
      </c>
      <c r="GI75" s="142">
        <f t="shared" si="247"/>
        <v>0</v>
      </c>
      <c r="GJ75" s="142">
        <f t="shared" si="248"/>
        <v>0</v>
      </c>
      <c r="GL75" s="118">
        <f t="shared" si="249"/>
        <v>38808</v>
      </c>
      <c r="GM75" s="142">
        <f t="shared" si="250"/>
        <v>0</v>
      </c>
      <c r="GN75" s="142">
        <f t="shared" si="250"/>
        <v>0</v>
      </c>
      <c r="GO75" s="142">
        <f t="shared" si="251"/>
        <v>0</v>
      </c>
      <c r="GQ75" s="585"/>
      <c r="GR75" s="583"/>
      <c r="GS75" s="332"/>
      <c r="GU75"/>
    </row>
    <row r="76" spans="1:203" ht="15" customHeight="1">
      <c r="A76" s="329">
        <v>38838</v>
      </c>
      <c r="B76" s="144">
        <f>'p1'!F85</f>
        <v>0</v>
      </c>
      <c r="C76" s="145">
        <f>+'p1'!C85</f>
        <v>0</v>
      </c>
      <c r="D76" s="193">
        <f>'Transport Pos'!C72</f>
        <v>0</v>
      </c>
      <c r="E76" s="145">
        <f>'p1'!K85+EH76+'Transport Pos'!D72</f>
        <v>0</v>
      </c>
      <c r="F76" s="145">
        <f>'p1'!E85+CS76</f>
        <v>0</v>
      </c>
      <c r="G76" s="145">
        <f>'p1'!H85+'p1'!J85+DD76+'Spread Opt'!D76+'Transport Pos'!E72</f>
        <v>0</v>
      </c>
      <c r="H76" s="145">
        <f>'p1'!D85+DW76</f>
        <v>0</v>
      </c>
      <c r="I76" s="145">
        <f>'p1'!I85+'p1'!AG85+DI76+'Spread Opt'!C76</f>
        <v>6.73</v>
      </c>
      <c r="J76" s="145">
        <f>'p1'!M85+DL76</f>
        <v>10.32</v>
      </c>
      <c r="K76" s="145">
        <f>'p1'!L85+'p1'!G85+EB76</f>
        <v>0</v>
      </c>
      <c r="L76" s="146">
        <f t="shared" si="105"/>
        <v>17.05</v>
      </c>
      <c r="M76" s="14"/>
      <c r="N76" s="144">
        <f>'p1'!O85+ET76</f>
        <v>0</v>
      </c>
      <c r="O76" s="145">
        <f>'p1'!N85+EO76</f>
        <v>0</v>
      </c>
      <c r="P76" s="145">
        <f>'p1'!P85+EY76</f>
        <v>0</v>
      </c>
      <c r="Q76" s="145">
        <f>'p1'!Z85</f>
        <v>0</v>
      </c>
      <c r="R76" s="145">
        <f>'p1'!X85</f>
        <v>0</v>
      </c>
      <c r="S76" s="145">
        <f>'p1'!Y85+FE76</f>
        <v>0</v>
      </c>
      <c r="T76" s="145">
        <f>'p1'!AB85+FK76+'Transport Pos'!B72</f>
        <v>0</v>
      </c>
      <c r="U76" s="145"/>
      <c r="V76" s="145">
        <f>'p1'!W85+FP76</f>
        <v>0</v>
      </c>
      <c r="W76" s="145">
        <f>'p1'!R85+FZ76</f>
        <v>0</v>
      </c>
      <c r="X76" s="145">
        <f>'p1'!S85+FU76</f>
        <v>0</v>
      </c>
      <c r="Y76" s="145"/>
      <c r="Z76" s="145"/>
      <c r="AA76" s="145"/>
      <c r="AB76" s="145"/>
      <c r="AC76" s="145"/>
      <c r="AD76" s="193"/>
      <c r="AE76" s="332">
        <f t="shared" si="191"/>
        <v>0</v>
      </c>
      <c r="AF76" s="14"/>
      <c r="AG76" s="146"/>
      <c r="AH76" s="191"/>
      <c r="AI76" s="146">
        <f>'p1'!AA85+BQ76+'Spread Opt'!E76+'Transport Pos'!G72</f>
        <v>0</v>
      </c>
      <c r="AJ76" s="14"/>
      <c r="AK76" s="143">
        <v>38838</v>
      </c>
      <c r="AL76" s="198"/>
      <c r="AM76" s="189">
        <f t="shared" si="255"/>
        <v>0</v>
      </c>
      <c r="AN76" s="334"/>
      <c r="AO76" s="189">
        <f t="shared" si="201"/>
        <v>0</v>
      </c>
      <c r="AP76" s="334"/>
      <c r="AQ76" s="508">
        <f t="shared" si="202"/>
        <v>0</v>
      </c>
      <c r="AR76" s="334"/>
      <c r="AS76" s="510">
        <f t="shared" si="203"/>
        <v>17.05</v>
      </c>
      <c r="AT76" s="334"/>
      <c r="AU76" s="189">
        <f t="shared" si="199"/>
        <v>0</v>
      </c>
      <c r="AV76" s="334"/>
      <c r="AW76" s="189">
        <f t="shared" si="252"/>
        <v>17.05</v>
      </c>
      <c r="AX76" s="334"/>
      <c r="AY76"/>
      <c r="AZ76" s="217"/>
      <c r="BA76" s="204">
        <f t="shared" si="205"/>
        <v>0</v>
      </c>
      <c r="BB76" s="202"/>
      <c r="BC76" s="204">
        <f t="shared" si="256"/>
        <v>0</v>
      </c>
      <c r="BD76" s="497"/>
      <c r="BE76" s="515">
        <f t="shared" si="253"/>
        <v>0</v>
      </c>
      <c r="BF76" s="202"/>
      <c r="BG76" s="204">
        <f t="shared" si="192"/>
        <v>0</v>
      </c>
      <c r="BH76" s="218"/>
      <c r="BI76" s="248"/>
      <c r="BJ76" s="308"/>
      <c r="BK76" s="305">
        <f t="shared" si="193"/>
        <v>17.05</v>
      </c>
      <c r="BL76" s="525"/>
      <c r="BM76" s="14"/>
      <c r="BN76" s="14"/>
      <c r="BO76" s="14"/>
      <c r="BP76" s="140">
        <f t="shared" si="176"/>
        <v>38838</v>
      </c>
      <c r="BQ76" s="141"/>
      <c r="BR76" s="141"/>
      <c r="BS76" s="141"/>
      <c r="BT76" s="141"/>
      <c r="BU76" s="141"/>
      <c r="BV76" s="141"/>
      <c r="BW76" s="141"/>
      <c r="BY76" s="209">
        <f>'m1'!BL78</f>
        <v>0.66684223561900635</v>
      </c>
      <c r="BZ76" s="211">
        <f t="shared" si="260"/>
        <v>0</v>
      </c>
      <c r="CA76" s="142"/>
      <c r="CB76" s="142">
        <f t="shared" si="206"/>
        <v>0</v>
      </c>
      <c r="CC76"/>
      <c r="CD76" s="118">
        <f t="shared" si="177"/>
        <v>38838</v>
      </c>
      <c r="CE76" s="142">
        <f t="shared" si="207"/>
        <v>0</v>
      </c>
      <c r="CF76" s="142">
        <f t="shared" si="208"/>
        <v>0</v>
      </c>
      <c r="CG76" s="142">
        <f t="shared" si="209"/>
        <v>0</v>
      </c>
      <c r="CH76" s="142">
        <f t="shared" si="209"/>
        <v>0</v>
      </c>
      <c r="CI76" s="142">
        <f t="shared" si="209"/>
        <v>0</v>
      </c>
      <c r="CJ76" s="142">
        <f t="shared" si="209"/>
        <v>0</v>
      </c>
      <c r="CK76" s="142">
        <f t="shared" si="209"/>
        <v>0</v>
      </c>
      <c r="CL76" s="142">
        <f t="shared" si="209"/>
        <v>0</v>
      </c>
      <c r="CM76" s="142">
        <f t="shared" si="209"/>
        <v>0</v>
      </c>
      <c r="CN76" s="142">
        <f t="shared" si="209"/>
        <v>0</v>
      </c>
      <c r="CO76" s="142">
        <f t="shared" si="209"/>
        <v>0</v>
      </c>
      <c r="CP76" s="142">
        <f t="shared" si="210"/>
        <v>0</v>
      </c>
      <c r="CQ76" s="142">
        <f t="shared" si="211"/>
        <v>0</v>
      </c>
      <c r="CR76" s="142">
        <f t="shared" si="212"/>
        <v>0</v>
      </c>
      <c r="CS76" s="142">
        <f t="shared" si="254"/>
        <v>0</v>
      </c>
      <c r="CT76"/>
      <c r="CU76" s="118">
        <f t="shared" si="178"/>
        <v>38838</v>
      </c>
      <c r="CV76" s="142">
        <f t="shared" si="213"/>
        <v>0</v>
      </c>
      <c r="CW76" s="142">
        <f t="shared" si="213"/>
        <v>0</v>
      </c>
      <c r="CX76" s="142">
        <f t="shared" si="214"/>
        <v>0</v>
      </c>
      <c r="CY76" s="142">
        <f t="shared" si="214"/>
        <v>0</v>
      </c>
      <c r="CZ76" s="142">
        <f t="shared" si="214"/>
        <v>0</v>
      </c>
      <c r="DA76" s="142">
        <f t="shared" si="215"/>
        <v>0</v>
      </c>
      <c r="DB76" s="142">
        <f t="shared" si="215"/>
        <v>0</v>
      </c>
      <c r="DC76" s="142">
        <f t="shared" si="216"/>
        <v>0</v>
      </c>
      <c r="DD76" s="142">
        <f t="shared" si="204"/>
        <v>0</v>
      </c>
      <c r="DF76" s="118">
        <f t="shared" si="179"/>
        <v>38838</v>
      </c>
      <c r="DG76" s="142">
        <f t="shared" si="217"/>
        <v>0</v>
      </c>
      <c r="DH76" s="142">
        <f t="shared" si="218"/>
        <v>0</v>
      </c>
      <c r="DI76" s="142">
        <f t="shared" si="111"/>
        <v>0</v>
      </c>
      <c r="DJ76"/>
      <c r="DK76" s="118">
        <f t="shared" si="198"/>
        <v>38838</v>
      </c>
      <c r="DL76" s="142">
        <f t="shared" si="219"/>
        <v>0</v>
      </c>
      <c r="DM76" s="142">
        <f t="shared" si="220"/>
        <v>0</v>
      </c>
      <c r="DN76" s="142">
        <f t="shared" si="200"/>
        <v>0</v>
      </c>
      <c r="DP76" s="118">
        <f t="shared" si="180"/>
        <v>38838</v>
      </c>
      <c r="DQ76" s="142">
        <f t="shared" si="221"/>
        <v>0</v>
      </c>
      <c r="DR76" s="142">
        <f t="shared" si="221"/>
        <v>0</v>
      </c>
      <c r="DS76" s="142">
        <f t="shared" si="221"/>
        <v>0</v>
      </c>
      <c r="DT76" s="142">
        <f t="shared" si="221"/>
        <v>0</v>
      </c>
      <c r="DU76" s="142">
        <f t="shared" si="221"/>
        <v>0</v>
      </c>
      <c r="DV76" s="142">
        <f t="shared" si="222"/>
        <v>0</v>
      </c>
      <c r="DW76" s="142">
        <f t="shared" si="112"/>
        <v>0</v>
      </c>
      <c r="DX76"/>
      <c r="DY76" s="118">
        <f t="shared" si="181"/>
        <v>38838</v>
      </c>
      <c r="DZ76" s="142">
        <f t="shared" si="223"/>
        <v>0</v>
      </c>
      <c r="EA76" s="142">
        <f t="shared" si="224"/>
        <v>0</v>
      </c>
      <c r="EB76" s="142">
        <f t="shared" si="113"/>
        <v>0</v>
      </c>
      <c r="EC76" s="142"/>
      <c r="ED76" s="118">
        <f t="shared" si="182"/>
        <v>38838</v>
      </c>
      <c r="EE76" s="142">
        <f t="shared" si="225"/>
        <v>0</v>
      </c>
      <c r="EF76" s="142">
        <f t="shared" si="225"/>
        <v>0</v>
      </c>
      <c r="EG76" s="142">
        <f t="shared" si="226"/>
        <v>0</v>
      </c>
      <c r="EH76" s="142">
        <f t="shared" si="257"/>
        <v>0</v>
      </c>
      <c r="EI76" s="142"/>
      <c r="EJ76" s="118">
        <f t="shared" si="183"/>
        <v>38838</v>
      </c>
      <c r="EK76" s="142">
        <f t="shared" si="227"/>
        <v>0</v>
      </c>
      <c r="EL76" s="142">
        <f t="shared" si="228"/>
        <v>0</v>
      </c>
      <c r="EM76" s="142">
        <f t="shared" si="228"/>
        <v>0</v>
      </c>
      <c r="EN76" s="142">
        <f t="shared" si="228"/>
        <v>0</v>
      </c>
      <c r="EO76" s="142">
        <f t="shared" si="114"/>
        <v>0</v>
      </c>
      <c r="EP76"/>
      <c r="EQ76" s="118">
        <f t="shared" si="184"/>
        <v>38838</v>
      </c>
      <c r="ER76" s="142">
        <f t="shared" si="229"/>
        <v>0</v>
      </c>
      <c r="ES76" s="142">
        <f t="shared" si="230"/>
        <v>0</v>
      </c>
      <c r="ET76" s="142">
        <f t="shared" si="258"/>
        <v>0</v>
      </c>
      <c r="EU76"/>
      <c r="EV76" s="118">
        <f t="shared" si="185"/>
        <v>38838</v>
      </c>
      <c r="EW76" s="142">
        <f t="shared" si="231"/>
        <v>0</v>
      </c>
      <c r="EX76" s="142">
        <f t="shared" si="232"/>
        <v>0</v>
      </c>
      <c r="EY76" s="142">
        <f t="shared" si="259"/>
        <v>0</v>
      </c>
      <c r="EZ76" s="142"/>
      <c r="FA76" s="118">
        <f t="shared" si="186"/>
        <v>38838</v>
      </c>
      <c r="FB76" s="142">
        <f t="shared" si="233"/>
        <v>0</v>
      </c>
      <c r="FC76" s="142">
        <f t="shared" si="233"/>
        <v>0</v>
      </c>
      <c r="FD76" s="142">
        <f t="shared" si="234"/>
        <v>0</v>
      </c>
      <c r="FE76" s="142">
        <f t="shared" si="115"/>
        <v>0</v>
      </c>
      <c r="FF76"/>
      <c r="FG76" s="118">
        <f t="shared" si="187"/>
        <v>38838</v>
      </c>
      <c r="FH76" s="142">
        <f t="shared" si="235"/>
        <v>0</v>
      </c>
      <c r="FI76" s="142">
        <f t="shared" si="235"/>
        <v>0</v>
      </c>
      <c r="FJ76" s="142">
        <f t="shared" si="236"/>
        <v>0</v>
      </c>
      <c r="FK76" s="142">
        <f t="shared" si="116"/>
        <v>0</v>
      </c>
      <c r="FL76"/>
      <c r="FM76" s="118">
        <f t="shared" si="188"/>
        <v>38838</v>
      </c>
      <c r="FN76" s="142">
        <f t="shared" si="237"/>
        <v>0</v>
      </c>
      <c r="FO76" s="142">
        <f t="shared" si="238"/>
        <v>0</v>
      </c>
      <c r="FP76" s="142">
        <f t="shared" si="117"/>
        <v>0</v>
      </c>
      <c r="FR76" s="118">
        <f t="shared" si="239"/>
        <v>38838</v>
      </c>
      <c r="FS76" s="142">
        <f t="shared" si="240"/>
        <v>0</v>
      </c>
      <c r="FT76" s="142">
        <f t="shared" si="240"/>
        <v>0</v>
      </c>
      <c r="FU76" s="142">
        <f t="shared" si="241"/>
        <v>0</v>
      </c>
      <c r="FV76"/>
      <c r="FW76" s="118">
        <f t="shared" si="189"/>
        <v>38838</v>
      </c>
      <c r="FX76" s="142">
        <f t="shared" si="242"/>
        <v>0</v>
      </c>
      <c r="FY76" s="142">
        <f t="shared" si="243"/>
        <v>0</v>
      </c>
      <c r="FZ76" s="142">
        <f t="shared" si="118"/>
        <v>0</v>
      </c>
      <c r="GA76"/>
      <c r="GB76" s="118">
        <f t="shared" si="190"/>
        <v>38838</v>
      </c>
      <c r="GC76" s="142">
        <f t="shared" si="244"/>
        <v>0</v>
      </c>
      <c r="GD76" s="142">
        <f t="shared" si="245"/>
        <v>0</v>
      </c>
      <c r="GE76" s="142">
        <f t="shared" si="119"/>
        <v>0</v>
      </c>
      <c r="GF76"/>
      <c r="GG76" s="118">
        <f t="shared" si="246"/>
        <v>38838</v>
      </c>
      <c r="GH76" s="142">
        <f t="shared" si="247"/>
        <v>0</v>
      </c>
      <c r="GI76" s="142">
        <f t="shared" si="247"/>
        <v>0</v>
      </c>
      <c r="GJ76" s="142">
        <f t="shared" si="248"/>
        <v>0</v>
      </c>
      <c r="GL76" s="118">
        <f t="shared" si="249"/>
        <v>38838</v>
      </c>
      <c r="GM76" s="142">
        <f t="shared" si="250"/>
        <v>0</v>
      </c>
      <c r="GN76" s="142">
        <f t="shared" si="250"/>
        <v>0</v>
      </c>
      <c r="GO76" s="142">
        <f t="shared" si="251"/>
        <v>0</v>
      </c>
      <c r="GQ76" s="585"/>
      <c r="GR76" s="583"/>
      <c r="GS76" s="332"/>
      <c r="GU76"/>
    </row>
    <row r="77" spans="1:203" ht="15" customHeight="1">
      <c r="A77" s="329">
        <v>38869</v>
      </c>
      <c r="B77" s="144">
        <f>'p1'!F86</f>
        <v>0</v>
      </c>
      <c r="C77" s="145">
        <f>+'p1'!C86</f>
        <v>0</v>
      </c>
      <c r="D77" s="193">
        <f>'Transport Pos'!C73</f>
        <v>0</v>
      </c>
      <c r="E77" s="145">
        <f>'p1'!K86+EH77+'Transport Pos'!D73</f>
        <v>0</v>
      </c>
      <c r="F77" s="145">
        <f>'p1'!E86+CS77</f>
        <v>0</v>
      </c>
      <c r="G77" s="145">
        <f>'p1'!H86+'p1'!J86+DD77+'Spread Opt'!D77+'Transport Pos'!E73</f>
        <v>0</v>
      </c>
      <c r="H77" s="145">
        <f>'p1'!D86+DW77</f>
        <v>0</v>
      </c>
      <c r="I77" s="145">
        <f>'p1'!I86+'p1'!AG86+DI77+'Spread Opt'!C77</f>
        <v>6.47</v>
      </c>
      <c r="J77" s="145">
        <f>'p1'!M86+DL77</f>
        <v>9.93</v>
      </c>
      <c r="K77" s="145">
        <f>'p1'!L86+'p1'!G86+EB77</f>
        <v>0</v>
      </c>
      <c r="L77" s="146">
        <f t="shared" si="105"/>
        <v>16.399999999999999</v>
      </c>
      <c r="M77" s="14"/>
      <c r="N77" s="144">
        <f>'p1'!O86+ET77</f>
        <v>0</v>
      </c>
      <c r="O77" s="145">
        <f>'p1'!N86+EO77</f>
        <v>0</v>
      </c>
      <c r="P77" s="145">
        <f>'p1'!P86+EY77</f>
        <v>0</v>
      </c>
      <c r="Q77" s="145">
        <f>'p1'!Z86</f>
        <v>0</v>
      </c>
      <c r="R77" s="145">
        <f>'p1'!X86</f>
        <v>0</v>
      </c>
      <c r="S77" s="145">
        <f>'p1'!Y86+FE77</f>
        <v>0</v>
      </c>
      <c r="T77" s="145">
        <f>'p1'!AB86+FK77+'Transport Pos'!B73</f>
        <v>0</v>
      </c>
      <c r="U77" s="145"/>
      <c r="V77" s="145">
        <f>'p1'!W86+FP77</f>
        <v>0</v>
      </c>
      <c r="W77" s="145">
        <f>'p1'!R86+FZ77</f>
        <v>0</v>
      </c>
      <c r="X77" s="145">
        <f>'p1'!S86+FU77</f>
        <v>0</v>
      </c>
      <c r="Y77" s="145"/>
      <c r="Z77" s="145"/>
      <c r="AA77" s="145"/>
      <c r="AB77" s="145"/>
      <c r="AC77" s="145"/>
      <c r="AD77" s="193"/>
      <c r="AE77" s="332">
        <f t="shared" si="191"/>
        <v>0</v>
      </c>
      <c r="AF77" s="14"/>
      <c r="AG77" s="146"/>
      <c r="AH77" s="191"/>
      <c r="AI77" s="146">
        <f>'p1'!AA86+BQ77+'Spread Opt'!E77+'Transport Pos'!G73</f>
        <v>0</v>
      </c>
      <c r="AJ77" s="14"/>
      <c r="AK77" s="143">
        <v>38869</v>
      </c>
      <c r="AL77" s="198"/>
      <c r="AM77" s="189">
        <f t="shared" si="255"/>
        <v>0</v>
      </c>
      <c r="AN77" s="334"/>
      <c r="AO77" s="189">
        <f t="shared" si="201"/>
        <v>0</v>
      </c>
      <c r="AP77" s="334"/>
      <c r="AQ77" s="508">
        <f t="shared" si="202"/>
        <v>0</v>
      </c>
      <c r="AR77" s="334"/>
      <c r="AS77" s="510">
        <f t="shared" si="203"/>
        <v>16.399999999999999</v>
      </c>
      <c r="AT77" s="334"/>
      <c r="AU77" s="189">
        <f t="shared" si="199"/>
        <v>0</v>
      </c>
      <c r="AV77" s="334"/>
      <c r="AW77" s="189">
        <f t="shared" si="252"/>
        <v>16.399999999999999</v>
      </c>
      <c r="AX77" s="334"/>
      <c r="AY77"/>
      <c r="AZ77" s="217"/>
      <c r="BA77" s="204">
        <f t="shared" si="205"/>
        <v>0</v>
      </c>
      <c r="BB77" s="202"/>
      <c r="BC77" s="204">
        <f t="shared" si="256"/>
        <v>0</v>
      </c>
      <c r="BD77" s="497"/>
      <c r="BE77" s="515">
        <f t="shared" si="253"/>
        <v>0</v>
      </c>
      <c r="BF77" s="202"/>
      <c r="BG77" s="204">
        <f t="shared" si="192"/>
        <v>0</v>
      </c>
      <c r="BH77" s="218"/>
      <c r="BI77" s="248"/>
      <c r="BJ77" s="308"/>
      <c r="BK77" s="305">
        <f t="shared" si="193"/>
        <v>16.399999999999999</v>
      </c>
      <c r="BL77" s="525"/>
      <c r="BM77" s="14"/>
      <c r="BN77" s="14"/>
      <c r="BO77" s="14"/>
      <c r="BP77" s="140">
        <f t="shared" si="176"/>
        <v>38869</v>
      </c>
      <c r="BQ77" s="141"/>
      <c r="BR77" s="141"/>
      <c r="BS77" s="141"/>
      <c r="BT77" s="141"/>
      <c r="BU77" s="141"/>
      <c r="BV77" s="141"/>
      <c r="BW77" s="141"/>
      <c r="BY77" s="209">
        <f>'m1'!BL79</f>
        <v>0.66273754487479908</v>
      </c>
      <c r="BZ77" s="211">
        <f t="shared" si="260"/>
        <v>0</v>
      </c>
      <c r="CA77" s="142"/>
      <c r="CB77" s="142">
        <f t="shared" si="206"/>
        <v>0</v>
      </c>
      <c r="CC77"/>
      <c r="CD77" s="118">
        <f t="shared" si="177"/>
        <v>38869</v>
      </c>
      <c r="CE77" s="142">
        <f t="shared" si="207"/>
        <v>0</v>
      </c>
      <c r="CF77" s="142">
        <f t="shared" si="208"/>
        <v>0</v>
      </c>
      <c r="CG77" s="142">
        <f t="shared" si="209"/>
        <v>0</v>
      </c>
      <c r="CH77" s="142">
        <f t="shared" si="209"/>
        <v>0</v>
      </c>
      <c r="CI77" s="142">
        <f t="shared" si="209"/>
        <v>0</v>
      </c>
      <c r="CJ77" s="142">
        <f t="shared" si="209"/>
        <v>0</v>
      </c>
      <c r="CK77" s="142">
        <f t="shared" si="209"/>
        <v>0</v>
      </c>
      <c r="CL77" s="142">
        <f t="shared" si="209"/>
        <v>0</v>
      </c>
      <c r="CM77" s="142">
        <f t="shared" si="209"/>
        <v>0</v>
      </c>
      <c r="CN77" s="142">
        <f t="shared" si="209"/>
        <v>0</v>
      </c>
      <c r="CO77" s="142">
        <f t="shared" si="209"/>
        <v>0</v>
      </c>
      <c r="CP77" s="142">
        <f t="shared" si="210"/>
        <v>0</v>
      </c>
      <c r="CQ77" s="142">
        <f t="shared" si="211"/>
        <v>0</v>
      </c>
      <c r="CR77" s="142">
        <f t="shared" si="212"/>
        <v>0</v>
      </c>
      <c r="CS77" s="142">
        <f t="shared" si="254"/>
        <v>0</v>
      </c>
      <c r="CT77"/>
      <c r="CU77" s="118">
        <f t="shared" si="178"/>
        <v>38869</v>
      </c>
      <c r="CV77" s="142">
        <f t="shared" si="213"/>
        <v>0</v>
      </c>
      <c r="CW77" s="142">
        <f t="shared" si="213"/>
        <v>0</v>
      </c>
      <c r="CX77" s="142">
        <f t="shared" si="214"/>
        <v>0</v>
      </c>
      <c r="CY77" s="142">
        <f t="shared" si="214"/>
        <v>0</v>
      </c>
      <c r="CZ77" s="142">
        <f t="shared" si="214"/>
        <v>0</v>
      </c>
      <c r="DA77" s="142">
        <f t="shared" si="215"/>
        <v>0</v>
      </c>
      <c r="DB77" s="142">
        <f t="shared" si="215"/>
        <v>0</v>
      </c>
      <c r="DC77" s="142">
        <f t="shared" si="216"/>
        <v>0</v>
      </c>
      <c r="DD77" s="142">
        <f t="shared" si="204"/>
        <v>0</v>
      </c>
      <c r="DF77" s="118">
        <f t="shared" si="179"/>
        <v>38869</v>
      </c>
      <c r="DG77" s="142">
        <f t="shared" si="217"/>
        <v>0</v>
      </c>
      <c r="DH77" s="142">
        <f t="shared" si="218"/>
        <v>0</v>
      </c>
      <c r="DI77" s="142">
        <f t="shared" si="111"/>
        <v>0</v>
      </c>
      <c r="DJ77"/>
      <c r="DK77" s="118">
        <f t="shared" si="198"/>
        <v>38869</v>
      </c>
      <c r="DL77" s="142">
        <f t="shared" si="219"/>
        <v>0</v>
      </c>
      <c r="DM77" s="142">
        <f t="shared" si="220"/>
        <v>0</v>
      </c>
      <c r="DN77" s="142">
        <f t="shared" si="200"/>
        <v>0</v>
      </c>
      <c r="DP77" s="118">
        <f t="shared" si="180"/>
        <v>38869</v>
      </c>
      <c r="DQ77" s="142">
        <f t="shared" si="221"/>
        <v>0</v>
      </c>
      <c r="DR77" s="142">
        <f t="shared" si="221"/>
        <v>0</v>
      </c>
      <c r="DS77" s="142">
        <f t="shared" si="221"/>
        <v>0</v>
      </c>
      <c r="DT77" s="142">
        <f t="shared" si="221"/>
        <v>0</v>
      </c>
      <c r="DU77" s="142">
        <f t="shared" si="221"/>
        <v>0</v>
      </c>
      <c r="DV77" s="142">
        <f t="shared" si="222"/>
        <v>0</v>
      </c>
      <c r="DW77" s="142">
        <f t="shared" si="112"/>
        <v>0</v>
      </c>
      <c r="DX77"/>
      <c r="DY77" s="118">
        <f t="shared" si="181"/>
        <v>38869</v>
      </c>
      <c r="DZ77" s="142">
        <f t="shared" si="223"/>
        <v>0</v>
      </c>
      <c r="EA77" s="142">
        <f t="shared" si="224"/>
        <v>0</v>
      </c>
      <c r="EB77" s="142">
        <f t="shared" si="113"/>
        <v>0</v>
      </c>
      <c r="EC77" s="142"/>
      <c r="ED77" s="118">
        <f t="shared" si="182"/>
        <v>38869</v>
      </c>
      <c r="EE77" s="142">
        <f t="shared" si="225"/>
        <v>0</v>
      </c>
      <c r="EF77" s="142">
        <f t="shared" si="225"/>
        <v>0</v>
      </c>
      <c r="EG77" s="142">
        <f t="shared" si="226"/>
        <v>0</v>
      </c>
      <c r="EH77" s="142">
        <f t="shared" si="257"/>
        <v>0</v>
      </c>
      <c r="EI77" s="142"/>
      <c r="EJ77" s="118">
        <f t="shared" si="183"/>
        <v>38869</v>
      </c>
      <c r="EK77" s="142">
        <f t="shared" si="227"/>
        <v>0</v>
      </c>
      <c r="EL77" s="142">
        <f t="shared" si="228"/>
        <v>0</v>
      </c>
      <c r="EM77" s="142">
        <f t="shared" si="228"/>
        <v>0</v>
      </c>
      <c r="EN77" s="142">
        <f t="shared" si="228"/>
        <v>0</v>
      </c>
      <c r="EO77" s="142">
        <f t="shared" si="114"/>
        <v>0</v>
      </c>
      <c r="EP77"/>
      <c r="EQ77" s="118">
        <f t="shared" si="184"/>
        <v>38869</v>
      </c>
      <c r="ER77" s="142">
        <f t="shared" si="229"/>
        <v>0</v>
      </c>
      <c r="ES77" s="142">
        <f t="shared" si="230"/>
        <v>0</v>
      </c>
      <c r="ET77" s="142">
        <f t="shared" ref="ET77:ET105" si="261">SUM(ER77:ES77)</f>
        <v>0</v>
      </c>
      <c r="EU77"/>
      <c r="EV77" s="118">
        <f t="shared" si="185"/>
        <v>38869</v>
      </c>
      <c r="EW77" s="142">
        <f t="shared" si="231"/>
        <v>0</v>
      </c>
      <c r="EX77" s="142">
        <f t="shared" si="232"/>
        <v>0</v>
      </c>
      <c r="EY77" s="142">
        <f t="shared" ref="EY77:EY105" si="262">SUM(EW77:EX77)</f>
        <v>0</v>
      </c>
      <c r="EZ77" s="142"/>
      <c r="FA77" s="118">
        <f t="shared" si="186"/>
        <v>38869</v>
      </c>
      <c r="FB77" s="142">
        <f t="shared" si="233"/>
        <v>0</v>
      </c>
      <c r="FC77" s="142">
        <f t="shared" si="233"/>
        <v>0</v>
      </c>
      <c r="FD77" s="142">
        <f t="shared" si="234"/>
        <v>0</v>
      </c>
      <c r="FE77" s="142">
        <f t="shared" si="115"/>
        <v>0</v>
      </c>
      <c r="FF77"/>
      <c r="FG77" s="118">
        <f t="shared" si="187"/>
        <v>38869</v>
      </c>
      <c r="FH77" s="142">
        <f t="shared" si="235"/>
        <v>0</v>
      </c>
      <c r="FI77" s="142">
        <f t="shared" si="235"/>
        <v>0</v>
      </c>
      <c r="FJ77" s="142">
        <f t="shared" si="236"/>
        <v>0</v>
      </c>
      <c r="FK77" s="142">
        <f t="shared" si="116"/>
        <v>0</v>
      </c>
      <c r="FL77"/>
      <c r="FM77" s="118">
        <f t="shared" si="188"/>
        <v>38869</v>
      </c>
      <c r="FN77" s="142">
        <f t="shared" si="237"/>
        <v>0</v>
      </c>
      <c r="FO77" s="142">
        <f t="shared" si="238"/>
        <v>0</v>
      </c>
      <c r="FP77" s="142">
        <f t="shared" si="117"/>
        <v>0</v>
      </c>
      <c r="FR77" s="118">
        <f t="shared" si="239"/>
        <v>38869</v>
      </c>
      <c r="FS77" s="142">
        <f t="shared" si="240"/>
        <v>0</v>
      </c>
      <c r="FT77" s="142">
        <f t="shared" si="240"/>
        <v>0</v>
      </c>
      <c r="FU77" s="142">
        <f t="shared" si="241"/>
        <v>0</v>
      </c>
      <c r="FV77"/>
      <c r="FW77" s="118">
        <f t="shared" si="189"/>
        <v>38869</v>
      </c>
      <c r="FX77" s="142">
        <f t="shared" si="242"/>
        <v>0</v>
      </c>
      <c r="FY77" s="142">
        <f t="shared" si="243"/>
        <v>0</v>
      </c>
      <c r="FZ77" s="142">
        <f t="shared" si="118"/>
        <v>0</v>
      </c>
      <c r="GA77"/>
      <c r="GB77" s="118">
        <f t="shared" si="190"/>
        <v>38869</v>
      </c>
      <c r="GC77" s="142">
        <f t="shared" si="244"/>
        <v>0</v>
      </c>
      <c r="GD77" s="142">
        <f t="shared" si="245"/>
        <v>0</v>
      </c>
      <c r="GE77" s="142">
        <f t="shared" si="119"/>
        <v>0</v>
      </c>
      <c r="GF77"/>
      <c r="GG77" s="118">
        <f t="shared" si="246"/>
        <v>38869</v>
      </c>
      <c r="GH77" s="142">
        <f t="shared" si="247"/>
        <v>0</v>
      </c>
      <c r="GI77" s="142">
        <f t="shared" si="247"/>
        <v>0</v>
      </c>
      <c r="GJ77" s="142">
        <f t="shared" si="248"/>
        <v>0</v>
      </c>
      <c r="GL77" s="118">
        <f t="shared" si="249"/>
        <v>38869</v>
      </c>
      <c r="GM77" s="142">
        <f t="shared" si="250"/>
        <v>0</v>
      </c>
      <c r="GN77" s="142">
        <f t="shared" si="250"/>
        <v>0</v>
      </c>
      <c r="GO77" s="142">
        <f t="shared" si="251"/>
        <v>0</v>
      </c>
      <c r="GQ77" s="585"/>
      <c r="GR77" s="583"/>
      <c r="GS77" s="332"/>
      <c r="GU77"/>
    </row>
    <row r="78" spans="1:203" ht="15" customHeight="1">
      <c r="A78" s="329">
        <v>38899</v>
      </c>
      <c r="B78" s="144">
        <f>'p1'!F87</f>
        <v>0</v>
      </c>
      <c r="C78" s="145">
        <f>+'p1'!C87</f>
        <v>0</v>
      </c>
      <c r="D78" s="193">
        <f>'Transport Pos'!C74</f>
        <v>0</v>
      </c>
      <c r="E78" s="145">
        <f>'p1'!K87+EH78+'Transport Pos'!D74</f>
        <v>0</v>
      </c>
      <c r="F78" s="145">
        <f>'p1'!E87+CS78</f>
        <v>0</v>
      </c>
      <c r="G78" s="145">
        <f>'p1'!H87+'p1'!J87+DD78+'Spread Opt'!D78+'Transport Pos'!E74</f>
        <v>0</v>
      </c>
      <c r="H78" s="145">
        <f>'p1'!D87+DW78</f>
        <v>0</v>
      </c>
      <c r="I78" s="145">
        <f>'p1'!I87+'p1'!AG87+DI78+'Spread Opt'!C78</f>
        <v>6.65</v>
      </c>
      <c r="J78" s="145">
        <f>'p1'!M87+DL78</f>
        <v>10.199999999999999</v>
      </c>
      <c r="K78" s="145">
        <f>'p1'!L87+'p1'!G87+EB78</f>
        <v>0</v>
      </c>
      <c r="L78" s="146">
        <f t="shared" si="105"/>
        <v>16.850000000000001</v>
      </c>
      <c r="M78" s="14"/>
      <c r="N78" s="144">
        <f>'p1'!O87+ET78</f>
        <v>0</v>
      </c>
      <c r="O78" s="145">
        <f>'p1'!N87+EO78</f>
        <v>0</v>
      </c>
      <c r="P78" s="145">
        <f>'p1'!P87+EY78</f>
        <v>0</v>
      </c>
      <c r="Q78" s="145">
        <f>'p1'!Z87</f>
        <v>0</v>
      </c>
      <c r="R78" s="145">
        <f>'p1'!X87</f>
        <v>0</v>
      </c>
      <c r="S78" s="145">
        <f>'p1'!Y87+FE78</f>
        <v>0</v>
      </c>
      <c r="T78" s="145">
        <f>'p1'!AB87+FK78+'Transport Pos'!B74</f>
        <v>0</v>
      </c>
      <c r="U78" s="145"/>
      <c r="V78" s="145">
        <f>'p1'!W87+FP78</f>
        <v>0</v>
      </c>
      <c r="W78" s="145">
        <f>'p1'!R87+FZ78</f>
        <v>0</v>
      </c>
      <c r="X78" s="145">
        <f>'p1'!S87+FU78</f>
        <v>0</v>
      </c>
      <c r="Y78" s="145"/>
      <c r="Z78" s="145"/>
      <c r="AA78" s="145"/>
      <c r="AB78" s="145"/>
      <c r="AC78" s="145"/>
      <c r="AD78" s="193"/>
      <c r="AE78" s="332">
        <f t="shared" si="191"/>
        <v>0</v>
      </c>
      <c r="AF78" s="14"/>
      <c r="AG78" s="146"/>
      <c r="AH78" s="191"/>
      <c r="AI78" s="146">
        <f>'p1'!AA87+BQ78+'Spread Opt'!E78+'Transport Pos'!G74</f>
        <v>0</v>
      </c>
      <c r="AJ78" s="14"/>
      <c r="AK78" s="143">
        <v>38899</v>
      </c>
      <c r="AL78" s="198"/>
      <c r="AM78" s="189">
        <f t="shared" si="255"/>
        <v>0</v>
      </c>
      <c r="AN78" s="513">
        <f>SUM(AM75:AM81)</f>
        <v>0</v>
      </c>
      <c r="AO78" s="189">
        <f t="shared" si="201"/>
        <v>0</v>
      </c>
      <c r="AP78" s="513">
        <f>SUM(AO75:AO81)</f>
        <v>0</v>
      </c>
      <c r="AQ78" s="508">
        <f t="shared" si="202"/>
        <v>0</v>
      </c>
      <c r="AR78" s="513">
        <f>SUM(AQ75:AQ81)</f>
        <v>0</v>
      </c>
      <c r="AS78" s="510">
        <f t="shared" si="203"/>
        <v>16.850000000000001</v>
      </c>
      <c r="AT78" s="513">
        <f>SUM(AS75:AS81)</f>
        <v>116.28</v>
      </c>
      <c r="AU78" s="189">
        <f t="shared" si="199"/>
        <v>0</v>
      </c>
      <c r="AV78" s="513">
        <f>SUM(AU75:AU81)</f>
        <v>0</v>
      </c>
      <c r="AW78" s="189">
        <f t="shared" si="252"/>
        <v>16.850000000000001</v>
      </c>
      <c r="AX78" s="513">
        <f>SUM(AW75:AW81)</f>
        <v>116.28</v>
      </c>
      <c r="AY78"/>
      <c r="AZ78" s="217"/>
      <c r="BA78" s="204">
        <f t="shared" si="205"/>
        <v>0</v>
      </c>
      <c r="BB78" s="202"/>
      <c r="BC78" s="204">
        <f t="shared" si="256"/>
        <v>0</v>
      </c>
      <c r="BD78" s="517"/>
      <c r="BE78" s="515">
        <f t="shared" si="253"/>
        <v>0</v>
      </c>
      <c r="BF78" s="205"/>
      <c r="BG78" s="204">
        <f t="shared" si="192"/>
        <v>0</v>
      </c>
      <c r="BH78" s="219"/>
      <c r="BI78" s="248"/>
      <c r="BJ78" s="308"/>
      <c r="BK78" s="305">
        <f t="shared" si="193"/>
        <v>16.850000000000001</v>
      </c>
      <c r="BL78" s="527">
        <f>SUM(BK75:BK81)</f>
        <v>116.28</v>
      </c>
      <c r="BM78" s="14"/>
      <c r="BN78" s="14"/>
      <c r="BO78" s="14"/>
      <c r="BP78" s="140">
        <f t="shared" si="176"/>
        <v>38899</v>
      </c>
      <c r="BQ78" s="141"/>
      <c r="BR78" s="141"/>
      <c r="BS78" s="141"/>
      <c r="BT78" s="141"/>
      <c r="BU78" s="141"/>
      <c r="BV78" s="141"/>
      <c r="BW78" s="141"/>
      <c r="BY78" s="209">
        <f>'m1'!BL80</f>
        <v>0.65878550382244494</v>
      </c>
      <c r="BZ78" s="211">
        <f t="shared" si="260"/>
        <v>0</v>
      </c>
      <c r="CA78" s="142"/>
      <c r="CB78" s="142">
        <f t="shared" si="206"/>
        <v>0</v>
      </c>
      <c r="CC78"/>
      <c r="CD78" s="118">
        <f t="shared" si="177"/>
        <v>38899</v>
      </c>
      <c r="CE78" s="142">
        <f t="shared" si="207"/>
        <v>0</v>
      </c>
      <c r="CF78" s="142">
        <f t="shared" si="208"/>
        <v>0</v>
      </c>
      <c r="CG78" s="142">
        <f t="shared" si="209"/>
        <v>0</v>
      </c>
      <c r="CH78" s="142">
        <f t="shared" si="209"/>
        <v>0</v>
      </c>
      <c r="CI78" s="142">
        <f t="shared" si="209"/>
        <v>0</v>
      </c>
      <c r="CJ78" s="142">
        <f t="shared" si="209"/>
        <v>0</v>
      </c>
      <c r="CK78" s="142">
        <f t="shared" si="209"/>
        <v>0</v>
      </c>
      <c r="CL78" s="142">
        <f t="shared" si="209"/>
        <v>0</v>
      </c>
      <c r="CM78" s="142">
        <f t="shared" si="209"/>
        <v>0</v>
      </c>
      <c r="CN78" s="142">
        <f t="shared" si="209"/>
        <v>0</v>
      </c>
      <c r="CO78" s="142">
        <f t="shared" si="209"/>
        <v>0</v>
      </c>
      <c r="CP78" s="142">
        <f t="shared" si="210"/>
        <v>0</v>
      </c>
      <c r="CQ78" s="142">
        <f t="shared" si="211"/>
        <v>0</v>
      </c>
      <c r="CR78" s="142">
        <f t="shared" si="212"/>
        <v>0</v>
      </c>
      <c r="CS78" s="142">
        <f t="shared" si="254"/>
        <v>0</v>
      </c>
      <c r="CT78"/>
      <c r="CU78" s="118">
        <f t="shared" si="178"/>
        <v>38899</v>
      </c>
      <c r="CV78" s="142">
        <f t="shared" si="213"/>
        <v>0</v>
      </c>
      <c r="CW78" s="142">
        <f t="shared" si="213"/>
        <v>0</v>
      </c>
      <c r="CX78" s="142">
        <f t="shared" si="214"/>
        <v>0</v>
      </c>
      <c r="CY78" s="142">
        <f t="shared" si="214"/>
        <v>0</v>
      </c>
      <c r="CZ78" s="142">
        <f t="shared" si="214"/>
        <v>0</v>
      </c>
      <c r="DA78" s="142">
        <f t="shared" si="215"/>
        <v>0</v>
      </c>
      <c r="DB78" s="142">
        <f t="shared" si="215"/>
        <v>0</v>
      </c>
      <c r="DC78" s="142">
        <f t="shared" si="216"/>
        <v>0</v>
      </c>
      <c r="DD78" s="142">
        <f t="shared" si="204"/>
        <v>0</v>
      </c>
      <c r="DF78" s="118">
        <f t="shared" si="179"/>
        <v>38899</v>
      </c>
      <c r="DG78" s="142">
        <f t="shared" si="217"/>
        <v>0</v>
      </c>
      <c r="DH78" s="142">
        <f t="shared" si="218"/>
        <v>0</v>
      </c>
      <c r="DI78" s="142">
        <f t="shared" si="111"/>
        <v>0</v>
      </c>
      <c r="DJ78"/>
      <c r="DK78" s="118">
        <f t="shared" si="198"/>
        <v>38899</v>
      </c>
      <c r="DL78" s="142">
        <f t="shared" si="219"/>
        <v>0</v>
      </c>
      <c r="DM78" s="142">
        <f t="shared" si="220"/>
        <v>0</v>
      </c>
      <c r="DN78" s="142">
        <f t="shared" si="200"/>
        <v>0</v>
      </c>
      <c r="DP78" s="118">
        <f t="shared" si="180"/>
        <v>38899</v>
      </c>
      <c r="DQ78" s="142">
        <f t="shared" si="221"/>
        <v>0</v>
      </c>
      <c r="DR78" s="142">
        <f t="shared" si="221"/>
        <v>0</v>
      </c>
      <c r="DS78" s="142">
        <f t="shared" si="221"/>
        <v>0</v>
      </c>
      <c r="DT78" s="142">
        <f t="shared" si="221"/>
        <v>0</v>
      </c>
      <c r="DU78" s="142">
        <f t="shared" si="221"/>
        <v>0</v>
      </c>
      <c r="DV78" s="142">
        <f t="shared" si="222"/>
        <v>0</v>
      </c>
      <c r="DW78" s="142">
        <f t="shared" si="112"/>
        <v>0</v>
      </c>
      <c r="DX78"/>
      <c r="DY78" s="118">
        <f t="shared" si="181"/>
        <v>38899</v>
      </c>
      <c r="DZ78" s="142">
        <f t="shared" si="223"/>
        <v>0</v>
      </c>
      <c r="EA78" s="142">
        <f t="shared" si="224"/>
        <v>0</v>
      </c>
      <c r="EB78" s="142">
        <f t="shared" si="113"/>
        <v>0</v>
      </c>
      <c r="EC78" s="142"/>
      <c r="ED78" s="118">
        <f t="shared" si="182"/>
        <v>38899</v>
      </c>
      <c r="EE78" s="142">
        <f t="shared" si="225"/>
        <v>0</v>
      </c>
      <c r="EF78" s="142">
        <f t="shared" si="225"/>
        <v>0</v>
      </c>
      <c r="EG78" s="142">
        <f t="shared" si="226"/>
        <v>0</v>
      </c>
      <c r="EH78" s="142">
        <f t="shared" ref="EH78:EH105" si="263">SUM(EE78:EG78)</f>
        <v>0</v>
      </c>
      <c r="EI78" s="142"/>
      <c r="EJ78" s="118">
        <f t="shared" si="183"/>
        <v>38899</v>
      </c>
      <c r="EK78" s="142">
        <f t="shared" si="227"/>
        <v>0</v>
      </c>
      <c r="EL78" s="142">
        <f t="shared" si="228"/>
        <v>0</v>
      </c>
      <c r="EM78" s="142">
        <f t="shared" si="228"/>
        <v>0</v>
      </c>
      <c r="EN78" s="142">
        <f t="shared" si="228"/>
        <v>0</v>
      </c>
      <c r="EO78" s="142">
        <f t="shared" si="114"/>
        <v>0</v>
      </c>
      <c r="EP78"/>
      <c r="EQ78" s="118">
        <f t="shared" si="184"/>
        <v>38899</v>
      </c>
      <c r="ER78" s="142">
        <f t="shared" si="229"/>
        <v>0</v>
      </c>
      <c r="ES78" s="142">
        <f t="shared" si="230"/>
        <v>0</v>
      </c>
      <c r="ET78" s="142">
        <f t="shared" si="261"/>
        <v>0</v>
      </c>
      <c r="EU78"/>
      <c r="EV78" s="118">
        <f t="shared" si="185"/>
        <v>38899</v>
      </c>
      <c r="EW78" s="142">
        <f t="shared" si="231"/>
        <v>0</v>
      </c>
      <c r="EX78" s="142">
        <f t="shared" si="232"/>
        <v>0</v>
      </c>
      <c r="EY78" s="142">
        <f t="shared" si="262"/>
        <v>0</v>
      </c>
      <c r="EZ78" s="142"/>
      <c r="FA78" s="118">
        <f t="shared" si="186"/>
        <v>38899</v>
      </c>
      <c r="FB78" s="142">
        <f t="shared" si="233"/>
        <v>0</v>
      </c>
      <c r="FC78" s="142">
        <f t="shared" si="233"/>
        <v>0</v>
      </c>
      <c r="FD78" s="142">
        <f t="shared" si="234"/>
        <v>0</v>
      </c>
      <c r="FE78" s="142">
        <f t="shared" si="115"/>
        <v>0</v>
      </c>
      <c r="FF78"/>
      <c r="FG78" s="118">
        <f t="shared" si="187"/>
        <v>38899</v>
      </c>
      <c r="FH78" s="142">
        <f t="shared" si="235"/>
        <v>0</v>
      </c>
      <c r="FI78" s="142">
        <f t="shared" si="235"/>
        <v>0</v>
      </c>
      <c r="FJ78" s="142">
        <f t="shared" si="236"/>
        <v>0</v>
      </c>
      <c r="FK78" s="142">
        <f t="shared" si="116"/>
        <v>0</v>
      </c>
      <c r="FL78"/>
      <c r="FM78" s="118">
        <f t="shared" si="188"/>
        <v>38899</v>
      </c>
      <c r="FN78" s="142">
        <f t="shared" si="237"/>
        <v>0</v>
      </c>
      <c r="FO78" s="142">
        <f t="shared" si="238"/>
        <v>0</v>
      </c>
      <c r="FP78" s="142">
        <f t="shared" si="117"/>
        <v>0</v>
      </c>
      <c r="FR78" s="118">
        <f t="shared" si="239"/>
        <v>38899</v>
      </c>
      <c r="FS78" s="142">
        <f t="shared" si="240"/>
        <v>0</v>
      </c>
      <c r="FT78" s="142">
        <f t="shared" si="240"/>
        <v>0</v>
      </c>
      <c r="FU78" s="142">
        <f t="shared" si="241"/>
        <v>0</v>
      </c>
      <c r="FV78"/>
      <c r="FW78" s="118">
        <f t="shared" si="189"/>
        <v>38899</v>
      </c>
      <c r="FX78" s="142">
        <f t="shared" si="242"/>
        <v>0</v>
      </c>
      <c r="FY78" s="142">
        <f t="shared" si="243"/>
        <v>0</v>
      </c>
      <c r="FZ78" s="142">
        <f t="shared" si="118"/>
        <v>0</v>
      </c>
      <c r="GA78"/>
      <c r="GB78" s="118">
        <f t="shared" si="190"/>
        <v>38899</v>
      </c>
      <c r="GC78" s="142">
        <f t="shared" si="244"/>
        <v>0</v>
      </c>
      <c r="GD78" s="142">
        <f t="shared" si="245"/>
        <v>0</v>
      </c>
      <c r="GE78" s="142">
        <f t="shared" si="119"/>
        <v>0</v>
      </c>
      <c r="GF78"/>
      <c r="GG78" s="118">
        <f t="shared" si="246"/>
        <v>38899</v>
      </c>
      <c r="GH78" s="142">
        <f t="shared" si="247"/>
        <v>0</v>
      </c>
      <c r="GI78" s="142">
        <f t="shared" si="247"/>
        <v>0</v>
      </c>
      <c r="GJ78" s="142">
        <f t="shared" si="248"/>
        <v>0</v>
      </c>
      <c r="GL78" s="118">
        <f t="shared" si="249"/>
        <v>38899</v>
      </c>
      <c r="GM78" s="142">
        <f t="shared" si="250"/>
        <v>0</v>
      </c>
      <c r="GN78" s="142">
        <f t="shared" si="250"/>
        <v>0</v>
      </c>
      <c r="GO78" s="142">
        <f t="shared" si="251"/>
        <v>0</v>
      </c>
      <c r="GQ78" s="585"/>
      <c r="GR78" s="583"/>
      <c r="GS78" s="332"/>
      <c r="GU78"/>
    </row>
    <row r="79" spans="1:203" ht="15" customHeight="1">
      <c r="A79" s="329">
        <v>38930</v>
      </c>
      <c r="B79" s="144">
        <f>'p1'!F88</f>
        <v>0</v>
      </c>
      <c r="C79" s="145">
        <f>+'p1'!C88</f>
        <v>0</v>
      </c>
      <c r="D79" s="193">
        <f>'Transport Pos'!C75</f>
        <v>0</v>
      </c>
      <c r="E79" s="145">
        <f>'p1'!K88+EH79+'Transport Pos'!D75</f>
        <v>0</v>
      </c>
      <c r="F79" s="145">
        <f>'p1'!E88+CS79</f>
        <v>0</v>
      </c>
      <c r="G79" s="145">
        <f>'p1'!H88+'p1'!J88+DD79+'Spread Opt'!D79+'Transport Pos'!E75</f>
        <v>0</v>
      </c>
      <c r="H79" s="145">
        <f>'p1'!D88+DW79</f>
        <v>0</v>
      </c>
      <c r="I79" s="145">
        <f>'p1'!I88+'p1'!AG88+DI79+'Spread Opt'!C79</f>
        <v>6.61</v>
      </c>
      <c r="J79" s="145">
        <f>'p1'!M88+DL79</f>
        <v>10.130000000000001</v>
      </c>
      <c r="K79" s="145">
        <f>'p1'!L88+'p1'!G88+EB79</f>
        <v>0</v>
      </c>
      <c r="L79" s="146">
        <f t="shared" si="105"/>
        <v>16.740000000000002</v>
      </c>
      <c r="M79" s="14"/>
      <c r="N79" s="144">
        <f>'p1'!O88+ET79</f>
        <v>0</v>
      </c>
      <c r="O79" s="145">
        <f>'p1'!N88+EO79</f>
        <v>0</v>
      </c>
      <c r="P79" s="145">
        <f>'p1'!P88+EY79</f>
        <v>0</v>
      </c>
      <c r="Q79" s="145">
        <f>'p1'!Z88</f>
        <v>0</v>
      </c>
      <c r="R79" s="145">
        <f>'p1'!X88</f>
        <v>0</v>
      </c>
      <c r="S79" s="145">
        <f>'p1'!Y88+FE79</f>
        <v>0</v>
      </c>
      <c r="T79" s="145">
        <f>'p1'!AB88+FK79+'Transport Pos'!B75</f>
        <v>0</v>
      </c>
      <c r="U79" s="145"/>
      <c r="V79" s="145">
        <f>'p1'!W88+FP79</f>
        <v>0</v>
      </c>
      <c r="W79" s="145">
        <f>'p1'!R88+FZ79</f>
        <v>0</v>
      </c>
      <c r="X79" s="145">
        <f>'p1'!S88+FU79</f>
        <v>0</v>
      </c>
      <c r="Y79" s="145"/>
      <c r="Z79" s="145"/>
      <c r="AA79" s="145"/>
      <c r="AB79" s="145"/>
      <c r="AC79" s="145"/>
      <c r="AD79" s="193"/>
      <c r="AE79" s="332">
        <f t="shared" si="191"/>
        <v>0</v>
      </c>
      <c r="AF79" s="14"/>
      <c r="AG79" s="146"/>
      <c r="AH79" s="191"/>
      <c r="AI79" s="146">
        <f>'p1'!AA88+BQ79+'Spread Opt'!E79+'Transport Pos'!G75</f>
        <v>0</v>
      </c>
      <c r="AJ79" s="14"/>
      <c r="AK79" s="143">
        <v>38930</v>
      </c>
      <c r="AL79" s="198"/>
      <c r="AM79" s="189">
        <f t="shared" si="255"/>
        <v>0</v>
      </c>
      <c r="AN79" s="334"/>
      <c r="AO79" s="189">
        <f t="shared" si="201"/>
        <v>0</v>
      </c>
      <c r="AP79" s="334"/>
      <c r="AQ79" s="508">
        <f t="shared" si="202"/>
        <v>0</v>
      </c>
      <c r="AR79" s="334"/>
      <c r="AS79" s="510">
        <f t="shared" si="203"/>
        <v>16.740000000000002</v>
      </c>
      <c r="AT79" s="334"/>
      <c r="AU79" s="189">
        <f t="shared" si="199"/>
        <v>0</v>
      </c>
      <c r="AV79" s="334"/>
      <c r="AW79" s="189">
        <f t="shared" si="252"/>
        <v>16.740000000000002</v>
      </c>
      <c r="AX79" s="334"/>
      <c r="AY79"/>
      <c r="AZ79" s="217"/>
      <c r="BA79" s="204">
        <f t="shared" si="205"/>
        <v>0</v>
      </c>
      <c r="BB79" s="202"/>
      <c r="BC79" s="204">
        <f t="shared" si="256"/>
        <v>0</v>
      </c>
      <c r="BD79" s="497"/>
      <c r="BE79" s="515">
        <f t="shared" si="253"/>
        <v>0</v>
      </c>
      <c r="BF79" s="202"/>
      <c r="BG79" s="204">
        <f t="shared" si="192"/>
        <v>0</v>
      </c>
      <c r="BH79" s="218"/>
      <c r="BI79" s="248"/>
      <c r="BJ79" s="308"/>
      <c r="BK79" s="305">
        <f t="shared" si="193"/>
        <v>16.740000000000002</v>
      </c>
      <c r="BL79" s="525"/>
      <c r="BM79" s="14"/>
      <c r="BN79" s="14"/>
      <c r="BO79" s="14"/>
      <c r="BP79" s="140">
        <f t="shared" si="176"/>
        <v>38930</v>
      </c>
      <c r="BQ79" s="141"/>
      <c r="BR79" s="141"/>
      <c r="BS79" s="141"/>
      <c r="BT79" s="141"/>
      <c r="BU79" s="141"/>
      <c r="BV79" s="141"/>
      <c r="BW79" s="141"/>
      <c r="BY79" s="209">
        <f>'m1'!BL81</f>
        <v>0.65472256391789418</v>
      </c>
      <c r="BZ79" s="211">
        <f t="shared" si="260"/>
        <v>0</v>
      </c>
      <c r="CA79" s="142"/>
      <c r="CB79" s="142">
        <f t="shared" si="206"/>
        <v>0</v>
      </c>
      <c r="CC79"/>
      <c r="CD79" s="118">
        <f t="shared" si="177"/>
        <v>38930</v>
      </c>
      <c r="CE79" s="142">
        <f t="shared" si="207"/>
        <v>0</v>
      </c>
      <c r="CF79" s="142">
        <f t="shared" si="208"/>
        <v>0</v>
      </c>
      <c r="CG79" s="142">
        <f t="shared" si="209"/>
        <v>0</v>
      </c>
      <c r="CH79" s="142">
        <f t="shared" si="209"/>
        <v>0</v>
      </c>
      <c r="CI79" s="142">
        <f t="shared" si="209"/>
        <v>0</v>
      </c>
      <c r="CJ79" s="142">
        <f t="shared" si="209"/>
        <v>0</v>
      </c>
      <c r="CK79" s="142">
        <f t="shared" si="209"/>
        <v>0</v>
      </c>
      <c r="CL79" s="142">
        <f t="shared" si="209"/>
        <v>0</v>
      </c>
      <c r="CM79" s="142">
        <f t="shared" si="209"/>
        <v>0</v>
      </c>
      <c r="CN79" s="142">
        <f t="shared" si="209"/>
        <v>0</v>
      </c>
      <c r="CO79" s="142">
        <f t="shared" si="209"/>
        <v>0</v>
      </c>
      <c r="CP79" s="142">
        <f t="shared" si="210"/>
        <v>0</v>
      </c>
      <c r="CQ79" s="142">
        <f t="shared" si="211"/>
        <v>0</v>
      </c>
      <c r="CR79" s="142">
        <f t="shared" si="212"/>
        <v>0</v>
      </c>
      <c r="CS79" s="142">
        <f t="shared" si="254"/>
        <v>0</v>
      </c>
      <c r="CT79"/>
      <c r="CU79" s="118">
        <f t="shared" si="178"/>
        <v>38930</v>
      </c>
      <c r="CV79" s="142">
        <f t="shared" si="213"/>
        <v>0</v>
      </c>
      <c r="CW79" s="142">
        <f t="shared" si="213"/>
        <v>0</v>
      </c>
      <c r="CX79" s="142">
        <f t="shared" si="214"/>
        <v>0</v>
      </c>
      <c r="CY79" s="142">
        <f t="shared" si="214"/>
        <v>0</v>
      </c>
      <c r="CZ79" s="142">
        <f t="shared" si="214"/>
        <v>0</v>
      </c>
      <c r="DA79" s="142">
        <f t="shared" si="215"/>
        <v>0</v>
      </c>
      <c r="DB79" s="142">
        <f t="shared" si="215"/>
        <v>0</v>
      </c>
      <c r="DC79" s="142">
        <f t="shared" si="216"/>
        <v>0</v>
      </c>
      <c r="DD79" s="142">
        <f t="shared" si="204"/>
        <v>0</v>
      </c>
      <c r="DF79" s="118">
        <f t="shared" si="179"/>
        <v>38930</v>
      </c>
      <c r="DG79" s="142">
        <f t="shared" si="217"/>
        <v>0</v>
      </c>
      <c r="DH79" s="142">
        <f t="shared" si="218"/>
        <v>0</v>
      </c>
      <c r="DI79" s="142">
        <f t="shared" si="111"/>
        <v>0</v>
      </c>
      <c r="DJ79"/>
      <c r="DK79" s="118">
        <f t="shared" si="198"/>
        <v>38930</v>
      </c>
      <c r="DL79" s="142">
        <f t="shared" si="219"/>
        <v>0</v>
      </c>
      <c r="DM79" s="142">
        <f t="shared" si="220"/>
        <v>0</v>
      </c>
      <c r="DN79" s="142">
        <f t="shared" si="200"/>
        <v>0</v>
      </c>
      <c r="DP79" s="118">
        <f t="shared" si="180"/>
        <v>38930</v>
      </c>
      <c r="DQ79" s="142">
        <f t="shared" si="221"/>
        <v>0</v>
      </c>
      <c r="DR79" s="142">
        <f t="shared" si="221"/>
        <v>0</v>
      </c>
      <c r="DS79" s="142">
        <f t="shared" si="221"/>
        <v>0</v>
      </c>
      <c r="DT79" s="142">
        <f t="shared" si="221"/>
        <v>0</v>
      </c>
      <c r="DU79" s="142">
        <f t="shared" si="221"/>
        <v>0</v>
      </c>
      <c r="DV79" s="142">
        <f t="shared" si="222"/>
        <v>0</v>
      </c>
      <c r="DW79" s="142">
        <f t="shared" si="112"/>
        <v>0</v>
      </c>
      <c r="DX79"/>
      <c r="DY79" s="118">
        <f t="shared" si="181"/>
        <v>38930</v>
      </c>
      <c r="DZ79" s="142">
        <f t="shared" si="223"/>
        <v>0</v>
      </c>
      <c r="EA79" s="142">
        <f t="shared" si="224"/>
        <v>0</v>
      </c>
      <c r="EB79" s="142">
        <f t="shared" si="113"/>
        <v>0</v>
      </c>
      <c r="EC79" s="142"/>
      <c r="ED79" s="118">
        <f t="shared" si="182"/>
        <v>38930</v>
      </c>
      <c r="EE79" s="142">
        <f t="shared" si="225"/>
        <v>0</v>
      </c>
      <c r="EF79" s="142">
        <f t="shared" si="225"/>
        <v>0</v>
      </c>
      <c r="EG79" s="142">
        <f t="shared" si="226"/>
        <v>0</v>
      </c>
      <c r="EH79" s="142">
        <f t="shared" si="263"/>
        <v>0</v>
      </c>
      <c r="EI79" s="142"/>
      <c r="EJ79" s="118">
        <f t="shared" si="183"/>
        <v>38930</v>
      </c>
      <c r="EK79" s="142">
        <f t="shared" si="227"/>
        <v>0</v>
      </c>
      <c r="EL79" s="142">
        <f t="shared" si="228"/>
        <v>0</v>
      </c>
      <c r="EM79" s="142">
        <f t="shared" si="228"/>
        <v>0</v>
      </c>
      <c r="EN79" s="142">
        <f t="shared" si="228"/>
        <v>0</v>
      </c>
      <c r="EO79" s="142">
        <f t="shared" si="114"/>
        <v>0</v>
      </c>
      <c r="EP79"/>
      <c r="EQ79" s="118">
        <f t="shared" si="184"/>
        <v>38930</v>
      </c>
      <c r="ER79" s="142">
        <f t="shared" si="229"/>
        <v>0</v>
      </c>
      <c r="ES79" s="142">
        <f t="shared" si="230"/>
        <v>0</v>
      </c>
      <c r="ET79" s="142">
        <f t="shared" si="261"/>
        <v>0</v>
      </c>
      <c r="EU79"/>
      <c r="EV79" s="118">
        <f t="shared" si="185"/>
        <v>38930</v>
      </c>
      <c r="EW79" s="142">
        <f t="shared" si="231"/>
        <v>0</v>
      </c>
      <c r="EX79" s="142">
        <f t="shared" si="232"/>
        <v>0</v>
      </c>
      <c r="EY79" s="142">
        <f t="shared" si="262"/>
        <v>0</v>
      </c>
      <c r="EZ79" s="142"/>
      <c r="FA79" s="118">
        <f t="shared" si="186"/>
        <v>38930</v>
      </c>
      <c r="FB79" s="142">
        <f t="shared" si="233"/>
        <v>0</v>
      </c>
      <c r="FC79" s="142">
        <f t="shared" si="233"/>
        <v>0</v>
      </c>
      <c r="FD79" s="142">
        <f t="shared" si="234"/>
        <v>0</v>
      </c>
      <c r="FE79" s="142">
        <f t="shared" si="115"/>
        <v>0</v>
      </c>
      <c r="FF79"/>
      <c r="FG79" s="118">
        <f t="shared" si="187"/>
        <v>38930</v>
      </c>
      <c r="FH79" s="142">
        <f t="shared" si="235"/>
        <v>0</v>
      </c>
      <c r="FI79" s="142">
        <f t="shared" si="235"/>
        <v>0</v>
      </c>
      <c r="FJ79" s="142">
        <f t="shared" si="236"/>
        <v>0</v>
      </c>
      <c r="FK79" s="142">
        <f t="shared" si="116"/>
        <v>0</v>
      </c>
      <c r="FL79"/>
      <c r="FM79" s="118">
        <f t="shared" si="188"/>
        <v>38930</v>
      </c>
      <c r="FN79" s="142">
        <f t="shared" si="237"/>
        <v>0</v>
      </c>
      <c r="FO79" s="142">
        <f t="shared" si="238"/>
        <v>0</v>
      </c>
      <c r="FP79" s="142">
        <f t="shared" si="117"/>
        <v>0</v>
      </c>
      <c r="FR79" s="118">
        <f t="shared" si="239"/>
        <v>38930</v>
      </c>
      <c r="FS79" s="142">
        <f t="shared" si="240"/>
        <v>0</v>
      </c>
      <c r="FT79" s="142">
        <f t="shared" si="240"/>
        <v>0</v>
      </c>
      <c r="FU79" s="142">
        <f t="shared" si="241"/>
        <v>0</v>
      </c>
      <c r="FV79"/>
      <c r="FW79" s="118">
        <f t="shared" si="189"/>
        <v>38930</v>
      </c>
      <c r="FX79" s="142">
        <f t="shared" si="242"/>
        <v>0</v>
      </c>
      <c r="FY79" s="142">
        <f t="shared" si="243"/>
        <v>0</v>
      </c>
      <c r="FZ79" s="142">
        <f t="shared" si="118"/>
        <v>0</v>
      </c>
      <c r="GA79"/>
      <c r="GB79" s="118">
        <f t="shared" si="190"/>
        <v>38930</v>
      </c>
      <c r="GC79" s="142">
        <f t="shared" si="244"/>
        <v>0</v>
      </c>
      <c r="GD79" s="142">
        <f t="shared" si="245"/>
        <v>0</v>
      </c>
      <c r="GE79" s="142">
        <f t="shared" si="119"/>
        <v>0</v>
      </c>
      <c r="GF79"/>
      <c r="GG79" s="118">
        <f t="shared" si="246"/>
        <v>38930</v>
      </c>
      <c r="GH79" s="142">
        <f t="shared" si="247"/>
        <v>0</v>
      </c>
      <c r="GI79" s="142">
        <f t="shared" si="247"/>
        <v>0</v>
      </c>
      <c r="GJ79" s="142">
        <f t="shared" si="248"/>
        <v>0</v>
      </c>
      <c r="GL79" s="118">
        <f t="shared" si="249"/>
        <v>38930</v>
      </c>
      <c r="GM79" s="142">
        <f t="shared" si="250"/>
        <v>0</v>
      </c>
      <c r="GN79" s="142">
        <f t="shared" si="250"/>
        <v>0</v>
      </c>
      <c r="GO79" s="142">
        <f t="shared" si="251"/>
        <v>0</v>
      </c>
      <c r="GQ79" s="585"/>
      <c r="GR79" s="583"/>
      <c r="GS79" s="332"/>
      <c r="GU79"/>
    </row>
    <row r="80" spans="1:203" ht="15" customHeight="1">
      <c r="A80" s="329">
        <v>38961</v>
      </c>
      <c r="B80" s="144">
        <f>'p1'!F89</f>
        <v>0</v>
      </c>
      <c r="C80" s="145">
        <f>+'p1'!C89</f>
        <v>0</v>
      </c>
      <c r="D80" s="193">
        <f>'Transport Pos'!C76</f>
        <v>0</v>
      </c>
      <c r="E80" s="145">
        <f>'p1'!K89+EH80+'Transport Pos'!D76</f>
        <v>0</v>
      </c>
      <c r="F80" s="145">
        <f>'p1'!E89+CS80</f>
        <v>0</v>
      </c>
      <c r="G80" s="145">
        <f>'p1'!H89+'p1'!J89+DD80+'Spread Opt'!D80+'Transport Pos'!E76</f>
        <v>0</v>
      </c>
      <c r="H80" s="145">
        <f>'p1'!D89+DW80</f>
        <v>0</v>
      </c>
      <c r="I80" s="145">
        <f>'p1'!I89+'p1'!AG89+DI80+'Spread Opt'!C80</f>
        <v>6.36</v>
      </c>
      <c r="J80" s="145">
        <f>'p1'!M89+DL80</f>
        <v>9.74</v>
      </c>
      <c r="K80" s="145">
        <f>'p1'!L89+'p1'!G89+EB80</f>
        <v>0</v>
      </c>
      <c r="L80" s="146">
        <f t="shared" si="105"/>
        <v>16.100000000000001</v>
      </c>
      <c r="M80" s="14"/>
      <c r="N80" s="144">
        <f>'p1'!O89+ET80</f>
        <v>0</v>
      </c>
      <c r="O80" s="145">
        <f>'p1'!N89+EO80</f>
        <v>0</v>
      </c>
      <c r="P80" s="145">
        <f>'p1'!P89+EY80</f>
        <v>0</v>
      </c>
      <c r="Q80" s="145">
        <f>'p1'!Z89</f>
        <v>0</v>
      </c>
      <c r="R80" s="145">
        <f>'p1'!X89</f>
        <v>0</v>
      </c>
      <c r="S80" s="145">
        <f>'p1'!Y89+FE80</f>
        <v>0</v>
      </c>
      <c r="T80" s="145">
        <f>'p1'!AB89+FK80+'Transport Pos'!B76</f>
        <v>0</v>
      </c>
      <c r="U80" s="145"/>
      <c r="V80" s="145">
        <f>'p1'!W89+FP80</f>
        <v>0</v>
      </c>
      <c r="W80" s="145">
        <f>'p1'!R89+FZ80</f>
        <v>0</v>
      </c>
      <c r="X80" s="145">
        <f>'p1'!S89+FU80</f>
        <v>0</v>
      </c>
      <c r="Y80" s="145"/>
      <c r="Z80" s="145"/>
      <c r="AA80" s="145"/>
      <c r="AB80" s="145"/>
      <c r="AC80" s="145"/>
      <c r="AD80" s="193"/>
      <c r="AE80" s="332">
        <f t="shared" si="191"/>
        <v>0</v>
      </c>
      <c r="AF80" s="14"/>
      <c r="AG80" s="146"/>
      <c r="AH80" s="191"/>
      <c r="AI80" s="146">
        <f>'p1'!AA89+BQ80+'Spread Opt'!E80+'Transport Pos'!G76</f>
        <v>0</v>
      </c>
      <c r="AJ80" s="14"/>
      <c r="AK80" s="143">
        <v>38961</v>
      </c>
      <c r="AL80" s="198"/>
      <c r="AM80" s="189">
        <f t="shared" si="255"/>
        <v>0</v>
      </c>
      <c r="AN80" s="334"/>
      <c r="AO80" s="189">
        <f t="shared" si="201"/>
        <v>0</v>
      </c>
      <c r="AP80" s="334"/>
      <c r="AQ80" s="508">
        <f t="shared" si="202"/>
        <v>0</v>
      </c>
      <c r="AR80" s="334"/>
      <c r="AS80" s="510">
        <f t="shared" si="203"/>
        <v>16.100000000000001</v>
      </c>
      <c r="AT80" s="334"/>
      <c r="AU80" s="189">
        <f t="shared" si="199"/>
        <v>0</v>
      </c>
      <c r="AV80" s="334"/>
      <c r="AW80" s="189">
        <f t="shared" si="252"/>
        <v>16.100000000000001</v>
      </c>
      <c r="AX80" s="334"/>
      <c r="AY80"/>
      <c r="AZ80" s="217"/>
      <c r="BA80" s="204">
        <f t="shared" si="205"/>
        <v>0</v>
      </c>
      <c r="BB80" s="202"/>
      <c r="BC80" s="204">
        <f t="shared" si="256"/>
        <v>0</v>
      </c>
      <c r="BD80" s="497"/>
      <c r="BE80" s="515">
        <f t="shared" si="253"/>
        <v>0</v>
      </c>
      <c r="BF80" s="202"/>
      <c r="BG80" s="204">
        <f t="shared" si="192"/>
        <v>0</v>
      </c>
      <c r="BH80" s="218"/>
      <c r="BI80" s="248"/>
      <c r="BJ80" s="308"/>
      <c r="BK80" s="305">
        <f t="shared" si="193"/>
        <v>16.100000000000001</v>
      </c>
      <c r="BL80" s="525"/>
      <c r="BM80" s="14"/>
      <c r="BN80" s="14"/>
      <c r="BO80" s="14"/>
      <c r="BP80" s="140">
        <f t="shared" si="176"/>
        <v>38961</v>
      </c>
      <c r="BQ80" s="141"/>
      <c r="BR80" s="141"/>
      <c r="BS80" s="141"/>
      <c r="BT80" s="141"/>
      <c r="BU80" s="141"/>
      <c r="BV80" s="141"/>
      <c r="BW80" s="141"/>
      <c r="BY80" s="209">
        <f>'m1'!BL82</f>
        <v>0.65068072110785535</v>
      </c>
      <c r="BZ80" s="211">
        <f t="shared" si="260"/>
        <v>0</v>
      </c>
      <c r="CA80" s="142"/>
      <c r="CB80" s="142">
        <f t="shared" si="206"/>
        <v>0</v>
      </c>
      <c r="CC80"/>
      <c r="CD80" s="118">
        <f t="shared" si="177"/>
        <v>38961</v>
      </c>
      <c r="CE80" s="142">
        <f t="shared" si="207"/>
        <v>0</v>
      </c>
      <c r="CF80" s="142">
        <f t="shared" si="208"/>
        <v>0</v>
      </c>
      <c r="CG80" s="142">
        <f t="shared" si="209"/>
        <v>0</v>
      </c>
      <c r="CH80" s="142">
        <f t="shared" si="209"/>
        <v>0</v>
      </c>
      <c r="CI80" s="142">
        <f t="shared" si="209"/>
        <v>0</v>
      </c>
      <c r="CJ80" s="142">
        <f t="shared" si="209"/>
        <v>0</v>
      </c>
      <c r="CK80" s="142">
        <f t="shared" si="209"/>
        <v>0</v>
      </c>
      <c r="CL80" s="142">
        <f t="shared" si="209"/>
        <v>0</v>
      </c>
      <c r="CM80" s="142">
        <f t="shared" si="209"/>
        <v>0</v>
      </c>
      <c r="CN80" s="142">
        <f t="shared" si="209"/>
        <v>0</v>
      </c>
      <c r="CO80" s="142">
        <f t="shared" si="209"/>
        <v>0</v>
      </c>
      <c r="CP80" s="142">
        <f t="shared" si="210"/>
        <v>0</v>
      </c>
      <c r="CQ80" s="142">
        <f t="shared" si="211"/>
        <v>0</v>
      </c>
      <c r="CR80" s="142">
        <f t="shared" si="212"/>
        <v>0</v>
      </c>
      <c r="CS80" s="142">
        <f t="shared" si="254"/>
        <v>0</v>
      </c>
      <c r="CT80"/>
      <c r="CU80" s="118">
        <f t="shared" si="178"/>
        <v>38961</v>
      </c>
      <c r="CV80" s="142">
        <f t="shared" si="213"/>
        <v>0</v>
      </c>
      <c r="CW80" s="142">
        <f t="shared" si="213"/>
        <v>0</v>
      </c>
      <c r="CX80" s="142">
        <f t="shared" si="214"/>
        <v>0</v>
      </c>
      <c r="CY80" s="142">
        <f t="shared" si="214"/>
        <v>0</v>
      </c>
      <c r="CZ80" s="142">
        <f t="shared" si="214"/>
        <v>0</v>
      </c>
      <c r="DA80" s="142">
        <f t="shared" si="215"/>
        <v>0</v>
      </c>
      <c r="DB80" s="142">
        <f t="shared" si="215"/>
        <v>0</v>
      </c>
      <c r="DC80" s="142">
        <f t="shared" si="216"/>
        <v>0</v>
      </c>
      <c r="DD80" s="142">
        <f t="shared" si="204"/>
        <v>0</v>
      </c>
      <c r="DF80" s="118">
        <f t="shared" si="179"/>
        <v>38961</v>
      </c>
      <c r="DG80" s="142">
        <f t="shared" si="217"/>
        <v>0</v>
      </c>
      <c r="DH80" s="142">
        <f t="shared" si="218"/>
        <v>0</v>
      </c>
      <c r="DI80" s="142">
        <f t="shared" si="111"/>
        <v>0</v>
      </c>
      <c r="DJ80"/>
      <c r="DK80" s="118">
        <f t="shared" si="198"/>
        <v>38961</v>
      </c>
      <c r="DL80" s="142">
        <f t="shared" si="219"/>
        <v>0</v>
      </c>
      <c r="DM80" s="142">
        <f t="shared" si="220"/>
        <v>0</v>
      </c>
      <c r="DN80" s="142">
        <f t="shared" si="200"/>
        <v>0</v>
      </c>
      <c r="DP80" s="118">
        <f t="shared" si="180"/>
        <v>38961</v>
      </c>
      <c r="DQ80" s="142">
        <f t="shared" si="221"/>
        <v>0</v>
      </c>
      <c r="DR80" s="142">
        <f t="shared" si="221"/>
        <v>0</v>
      </c>
      <c r="DS80" s="142">
        <f t="shared" si="221"/>
        <v>0</v>
      </c>
      <c r="DT80" s="142">
        <f t="shared" si="221"/>
        <v>0</v>
      </c>
      <c r="DU80" s="142">
        <f t="shared" si="221"/>
        <v>0</v>
      </c>
      <c r="DV80" s="142">
        <f t="shared" si="222"/>
        <v>0</v>
      </c>
      <c r="DW80" s="142">
        <f t="shared" si="112"/>
        <v>0</v>
      </c>
      <c r="DX80"/>
      <c r="DY80" s="118">
        <f t="shared" si="181"/>
        <v>38961</v>
      </c>
      <c r="DZ80" s="142">
        <f t="shared" si="223"/>
        <v>0</v>
      </c>
      <c r="EA80" s="142">
        <f t="shared" si="224"/>
        <v>0</v>
      </c>
      <c r="EB80" s="142">
        <f t="shared" si="113"/>
        <v>0</v>
      </c>
      <c r="EC80" s="142"/>
      <c r="ED80" s="118">
        <f t="shared" si="182"/>
        <v>38961</v>
      </c>
      <c r="EE80" s="142">
        <f t="shared" si="225"/>
        <v>0</v>
      </c>
      <c r="EF80" s="142">
        <f t="shared" si="225"/>
        <v>0</v>
      </c>
      <c r="EG80" s="142">
        <f t="shared" si="226"/>
        <v>0</v>
      </c>
      <c r="EH80" s="142">
        <f t="shared" si="263"/>
        <v>0</v>
      </c>
      <c r="EI80" s="142"/>
      <c r="EJ80" s="118">
        <f t="shared" si="183"/>
        <v>38961</v>
      </c>
      <c r="EK80" s="142">
        <f t="shared" si="227"/>
        <v>0</v>
      </c>
      <c r="EL80" s="142">
        <f t="shared" si="228"/>
        <v>0</v>
      </c>
      <c r="EM80" s="142">
        <f t="shared" si="228"/>
        <v>0</v>
      </c>
      <c r="EN80" s="142">
        <f t="shared" si="228"/>
        <v>0</v>
      </c>
      <c r="EO80" s="142">
        <f t="shared" si="114"/>
        <v>0</v>
      </c>
      <c r="EP80"/>
      <c r="EQ80" s="118">
        <f t="shared" si="184"/>
        <v>38961</v>
      </c>
      <c r="ER80" s="142">
        <f t="shared" si="229"/>
        <v>0</v>
      </c>
      <c r="ES80" s="142">
        <f t="shared" si="230"/>
        <v>0</v>
      </c>
      <c r="ET80" s="142">
        <f t="shared" si="261"/>
        <v>0</v>
      </c>
      <c r="EU80"/>
      <c r="EV80" s="118">
        <f t="shared" si="185"/>
        <v>38961</v>
      </c>
      <c r="EW80" s="142">
        <f t="shared" si="231"/>
        <v>0</v>
      </c>
      <c r="EX80" s="142">
        <f t="shared" si="232"/>
        <v>0</v>
      </c>
      <c r="EY80" s="142">
        <f t="shared" si="262"/>
        <v>0</v>
      </c>
      <c r="EZ80" s="142"/>
      <c r="FA80" s="118">
        <f t="shared" si="186"/>
        <v>38961</v>
      </c>
      <c r="FB80" s="142">
        <f t="shared" si="233"/>
        <v>0</v>
      </c>
      <c r="FC80" s="142">
        <f t="shared" si="233"/>
        <v>0</v>
      </c>
      <c r="FD80" s="142">
        <f t="shared" si="234"/>
        <v>0</v>
      </c>
      <c r="FE80" s="142">
        <f t="shared" si="115"/>
        <v>0</v>
      </c>
      <c r="FF80"/>
      <c r="FG80" s="118">
        <f t="shared" si="187"/>
        <v>38961</v>
      </c>
      <c r="FH80" s="142">
        <f t="shared" si="235"/>
        <v>0</v>
      </c>
      <c r="FI80" s="142">
        <f t="shared" si="235"/>
        <v>0</v>
      </c>
      <c r="FJ80" s="142">
        <f t="shared" si="236"/>
        <v>0</v>
      </c>
      <c r="FK80" s="142">
        <f t="shared" si="116"/>
        <v>0</v>
      </c>
      <c r="FL80"/>
      <c r="FM80" s="118">
        <f t="shared" si="188"/>
        <v>38961</v>
      </c>
      <c r="FN80" s="142">
        <f t="shared" si="237"/>
        <v>0</v>
      </c>
      <c r="FO80" s="142">
        <f t="shared" si="238"/>
        <v>0</v>
      </c>
      <c r="FP80" s="142">
        <f t="shared" si="117"/>
        <v>0</v>
      </c>
      <c r="FR80" s="118">
        <f t="shared" si="239"/>
        <v>38961</v>
      </c>
      <c r="FS80" s="142">
        <f t="shared" si="240"/>
        <v>0</v>
      </c>
      <c r="FT80" s="142">
        <f t="shared" si="240"/>
        <v>0</v>
      </c>
      <c r="FU80" s="142">
        <f t="shared" si="241"/>
        <v>0</v>
      </c>
      <c r="FV80"/>
      <c r="FW80" s="118">
        <f t="shared" si="189"/>
        <v>38961</v>
      </c>
      <c r="FX80" s="142">
        <f t="shared" si="242"/>
        <v>0</v>
      </c>
      <c r="FY80" s="142">
        <f t="shared" si="243"/>
        <v>0</v>
      </c>
      <c r="FZ80" s="142">
        <f t="shared" si="118"/>
        <v>0</v>
      </c>
      <c r="GA80"/>
      <c r="GB80" s="118">
        <f t="shared" si="190"/>
        <v>38961</v>
      </c>
      <c r="GC80" s="142">
        <f t="shared" si="244"/>
        <v>0</v>
      </c>
      <c r="GD80" s="142">
        <f t="shared" si="245"/>
        <v>0</v>
      </c>
      <c r="GE80" s="142">
        <f t="shared" si="119"/>
        <v>0</v>
      </c>
      <c r="GF80"/>
      <c r="GG80" s="118">
        <f t="shared" si="246"/>
        <v>38961</v>
      </c>
      <c r="GH80" s="142">
        <f t="shared" si="247"/>
        <v>0</v>
      </c>
      <c r="GI80" s="142">
        <f t="shared" si="247"/>
        <v>0</v>
      </c>
      <c r="GJ80" s="142">
        <f t="shared" si="248"/>
        <v>0</v>
      </c>
      <c r="GL80" s="118">
        <f t="shared" si="249"/>
        <v>38961</v>
      </c>
      <c r="GM80" s="142">
        <f t="shared" si="250"/>
        <v>0</v>
      </c>
      <c r="GN80" s="142">
        <f t="shared" si="250"/>
        <v>0</v>
      </c>
      <c r="GO80" s="142">
        <f t="shared" si="251"/>
        <v>0</v>
      </c>
      <c r="GQ80" s="585"/>
      <c r="GR80" s="583"/>
      <c r="GS80" s="332"/>
      <c r="GU80"/>
    </row>
    <row r="81" spans="1:203" ht="15" customHeight="1">
      <c r="A81" s="330">
        <v>38991</v>
      </c>
      <c r="B81" s="148">
        <f>'p1'!F90</f>
        <v>0</v>
      </c>
      <c r="C81" s="149">
        <f>+'p1'!C90</f>
        <v>0</v>
      </c>
      <c r="D81" s="194">
        <f>'Transport Pos'!C77</f>
        <v>0</v>
      </c>
      <c r="E81" s="149">
        <f>'p1'!K90+EH81+'Transport Pos'!D77</f>
        <v>0</v>
      </c>
      <c r="F81" s="149">
        <f>'p1'!E90+CS81</f>
        <v>0</v>
      </c>
      <c r="G81" s="149">
        <f>'p1'!H90+'p1'!J90+DD81+'Spread Opt'!D81+'Transport Pos'!E77</f>
        <v>0</v>
      </c>
      <c r="H81" s="149">
        <f>'p1'!D90+DW81</f>
        <v>0</v>
      </c>
      <c r="I81" s="149">
        <f>'p1'!I90+'p1'!AG90+DI81+'Spread Opt'!C81</f>
        <v>6.53</v>
      </c>
      <c r="J81" s="149">
        <f>'p1'!M90+DL81</f>
        <v>10.01</v>
      </c>
      <c r="K81" s="149">
        <f>'p1'!L90+'p1'!G90+EB81</f>
        <v>0</v>
      </c>
      <c r="L81" s="150">
        <f t="shared" si="105"/>
        <v>16.54</v>
      </c>
      <c r="M81" s="14"/>
      <c r="N81" s="148">
        <f>'p1'!O90+ET81</f>
        <v>0</v>
      </c>
      <c r="O81" s="149">
        <f>'p1'!N90+EO81</f>
        <v>0</v>
      </c>
      <c r="P81" s="149">
        <f>'p1'!P90+EY81</f>
        <v>0</v>
      </c>
      <c r="Q81" s="149">
        <f>'p1'!Z90</f>
        <v>0</v>
      </c>
      <c r="R81" s="149">
        <f>'p1'!X90</f>
        <v>0</v>
      </c>
      <c r="S81" s="149">
        <f>'p1'!Y90+FE81</f>
        <v>0</v>
      </c>
      <c r="T81" s="149">
        <f>'p1'!AB90+FK81+'Transport Pos'!B77</f>
        <v>0</v>
      </c>
      <c r="U81" s="149"/>
      <c r="V81" s="149">
        <f>'p1'!W90+FP81</f>
        <v>0</v>
      </c>
      <c r="W81" s="149">
        <f>'p1'!R90+FZ81</f>
        <v>0</v>
      </c>
      <c r="X81" s="149">
        <f>'p1'!S90+FU81</f>
        <v>0</v>
      </c>
      <c r="Y81" s="149"/>
      <c r="Z81" s="149"/>
      <c r="AA81" s="149"/>
      <c r="AB81" s="149"/>
      <c r="AC81" s="149"/>
      <c r="AD81" s="194"/>
      <c r="AE81" s="333">
        <f t="shared" si="191"/>
        <v>0</v>
      </c>
      <c r="AF81" s="14"/>
      <c r="AG81" s="150"/>
      <c r="AH81" s="191"/>
      <c r="AI81" s="150">
        <f>'p1'!AA90+BQ81+'Spread Opt'!E81+'Transport Pos'!G77</f>
        <v>0</v>
      </c>
      <c r="AJ81" s="14"/>
      <c r="AK81" s="147">
        <v>38991</v>
      </c>
      <c r="AL81" s="201"/>
      <c r="AM81" s="190">
        <f t="shared" si="255"/>
        <v>0</v>
      </c>
      <c r="AN81" s="334"/>
      <c r="AO81" s="190">
        <f t="shared" si="201"/>
        <v>0</v>
      </c>
      <c r="AP81" s="334"/>
      <c r="AQ81" s="490">
        <f t="shared" si="202"/>
        <v>0</v>
      </c>
      <c r="AR81" s="334"/>
      <c r="AS81" s="512">
        <f t="shared" si="203"/>
        <v>16.54</v>
      </c>
      <c r="AT81" s="334"/>
      <c r="AU81" s="190">
        <f t="shared" si="199"/>
        <v>0</v>
      </c>
      <c r="AV81" s="334"/>
      <c r="AW81" s="190">
        <f t="shared" si="252"/>
        <v>16.54</v>
      </c>
      <c r="AX81" s="334"/>
      <c r="AY81"/>
      <c r="AZ81" s="220"/>
      <c r="BA81" s="206">
        <f t="shared" si="205"/>
        <v>0</v>
      </c>
      <c r="BB81" s="202"/>
      <c r="BC81" s="206">
        <f t="shared" si="256"/>
        <v>0</v>
      </c>
      <c r="BD81" s="497"/>
      <c r="BE81" s="495">
        <f t="shared" si="253"/>
        <v>0</v>
      </c>
      <c r="BF81" s="221"/>
      <c r="BG81" s="206">
        <f t="shared" si="192"/>
        <v>0</v>
      </c>
      <c r="BH81" s="222"/>
      <c r="BI81" s="248"/>
      <c r="BJ81" s="307"/>
      <c r="BK81" s="306">
        <f t="shared" si="193"/>
        <v>16.54</v>
      </c>
      <c r="BL81" s="525"/>
      <c r="BM81" s="14"/>
      <c r="BN81" s="14"/>
      <c r="BO81" s="14"/>
      <c r="BP81" s="140">
        <f t="shared" si="176"/>
        <v>38991</v>
      </c>
      <c r="BQ81" s="141"/>
      <c r="BR81" s="141"/>
      <c r="BS81" s="141"/>
      <c r="BT81" s="141"/>
      <c r="BU81" s="141"/>
      <c r="BV81" s="141"/>
      <c r="BW81" s="141"/>
      <c r="BY81" s="209">
        <f>'m1'!BL83</f>
        <v>0.64678927119316476</v>
      </c>
      <c r="BZ81" s="212">
        <f t="shared" si="260"/>
        <v>0</v>
      </c>
      <c r="CA81" s="142"/>
      <c r="CB81" s="142">
        <f t="shared" si="206"/>
        <v>0</v>
      </c>
      <c r="CC81"/>
      <c r="CD81" s="118">
        <f t="shared" si="177"/>
        <v>38991</v>
      </c>
      <c r="CE81" s="142">
        <f t="shared" si="207"/>
        <v>0</v>
      </c>
      <c r="CF81" s="142">
        <f t="shared" si="208"/>
        <v>0</v>
      </c>
      <c r="CG81" s="142">
        <f t="shared" si="209"/>
        <v>0</v>
      </c>
      <c r="CH81" s="142">
        <f t="shared" si="209"/>
        <v>0</v>
      </c>
      <c r="CI81" s="142">
        <f t="shared" si="209"/>
        <v>0</v>
      </c>
      <c r="CJ81" s="142">
        <f t="shared" si="209"/>
        <v>0</v>
      </c>
      <c r="CK81" s="142">
        <f t="shared" si="209"/>
        <v>0</v>
      </c>
      <c r="CL81" s="142">
        <f t="shared" si="209"/>
        <v>0</v>
      </c>
      <c r="CM81" s="142">
        <f t="shared" si="209"/>
        <v>0</v>
      </c>
      <c r="CN81" s="142">
        <f t="shared" si="209"/>
        <v>0</v>
      </c>
      <c r="CO81" s="142">
        <f t="shared" si="209"/>
        <v>0</v>
      </c>
      <c r="CP81" s="142">
        <f t="shared" si="210"/>
        <v>0</v>
      </c>
      <c r="CQ81" s="142">
        <f t="shared" si="211"/>
        <v>0</v>
      </c>
      <c r="CR81" s="142">
        <f t="shared" si="212"/>
        <v>0</v>
      </c>
      <c r="CS81" s="142">
        <f t="shared" si="254"/>
        <v>0</v>
      </c>
      <c r="CT81"/>
      <c r="CU81" s="118">
        <f t="shared" si="178"/>
        <v>38991</v>
      </c>
      <c r="CV81" s="142">
        <f t="shared" si="213"/>
        <v>0</v>
      </c>
      <c r="CW81" s="142">
        <f t="shared" si="213"/>
        <v>0</v>
      </c>
      <c r="CX81" s="142">
        <f t="shared" si="214"/>
        <v>0</v>
      </c>
      <c r="CY81" s="142">
        <f t="shared" si="214"/>
        <v>0</v>
      </c>
      <c r="CZ81" s="142">
        <f t="shared" si="214"/>
        <v>0</v>
      </c>
      <c r="DA81" s="142">
        <f t="shared" si="215"/>
        <v>0</v>
      </c>
      <c r="DB81" s="142">
        <f t="shared" si="215"/>
        <v>0</v>
      </c>
      <c r="DC81" s="142">
        <f t="shared" si="216"/>
        <v>0</v>
      </c>
      <c r="DD81" s="142">
        <f t="shared" si="204"/>
        <v>0</v>
      </c>
      <c r="DF81" s="118">
        <f t="shared" si="179"/>
        <v>38991</v>
      </c>
      <c r="DG81" s="142">
        <f t="shared" si="217"/>
        <v>0</v>
      </c>
      <c r="DH81" s="142">
        <f t="shared" si="218"/>
        <v>0</v>
      </c>
      <c r="DI81" s="142">
        <f t="shared" si="111"/>
        <v>0</v>
      </c>
      <c r="DJ81"/>
      <c r="DK81" s="118">
        <f t="shared" si="198"/>
        <v>38991</v>
      </c>
      <c r="DL81" s="142">
        <f t="shared" si="219"/>
        <v>0</v>
      </c>
      <c r="DM81" s="142">
        <f t="shared" si="220"/>
        <v>0</v>
      </c>
      <c r="DN81" s="142">
        <f t="shared" si="200"/>
        <v>0</v>
      </c>
      <c r="DP81" s="118">
        <f t="shared" si="180"/>
        <v>38991</v>
      </c>
      <c r="DQ81" s="142">
        <f t="shared" si="221"/>
        <v>0</v>
      </c>
      <c r="DR81" s="142">
        <f t="shared" si="221"/>
        <v>0</v>
      </c>
      <c r="DS81" s="142">
        <f t="shared" si="221"/>
        <v>0</v>
      </c>
      <c r="DT81" s="142">
        <f t="shared" si="221"/>
        <v>0</v>
      </c>
      <c r="DU81" s="142">
        <f t="shared" si="221"/>
        <v>0</v>
      </c>
      <c r="DV81" s="142">
        <f t="shared" si="222"/>
        <v>0</v>
      </c>
      <c r="DW81" s="142">
        <f t="shared" si="112"/>
        <v>0</v>
      </c>
      <c r="DX81"/>
      <c r="DY81" s="118">
        <f t="shared" si="181"/>
        <v>38991</v>
      </c>
      <c r="DZ81" s="142">
        <f t="shared" si="223"/>
        <v>0</v>
      </c>
      <c r="EA81" s="142">
        <f t="shared" si="224"/>
        <v>0</v>
      </c>
      <c r="EB81" s="142">
        <f t="shared" si="113"/>
        <v>0</v>
      </c>
      <c r="EC81" s="142"/>
      <c r="ED81" s="118">
        <f t="shared" si="182"/>
        <v>38991</v>
      </c>
      <c r="EE81" s="142">
        <f t="shared" si="225"/>
        <v>0</v>
      </c>
      <c r="EF81" s="142">
        <f t="shared" si="225"/>
        <v>0</v>
      </c>
      <c r="EG81" s="142">
        <f t="shared" si="226"/>
        <v>0</v>
      </c>
      <c r="EH81" s="142">
        <f t="shared" si="263"/>
        <v>0</v>
      </c>
      <c r="EI81" s="142"/>
      <c r="EJ81" s="118">
        <f t="shared" si="183"/>
        <v>38991</v>
      </c>
      <c r="EK81" s="142">
        <f t="shared" si="227"/>
        <v>0</v>
      </c>
      <c r="EL81" s="142">
        <f t="shared" si="228"/>
        <v>0</v>
      </c>
      <c r="EM81" s="142">
        <f t="shared" si="228"/>
        <v>0</v>
      </c>
      <c r="EN81" s="142">
        <f t="shared" si="228"/>
        <v>0</v>
      </c>
      <c r="EO81" s="142">
        <f t="shared" si="114"/>
        <v>0</v>
      </c>
      <c r="EP81"/>
      <c r="EQ81" s="118">
        <f t="shared" si="184"/>
        <v>38991</v>
      </c>
      <c r="ER81" s="142">
        <f t="shared" si="229"/>
        <v>0</v>
      </c>
      <c r="ES81" s="142">
        <f t="shared" si="230"/>
        <v>0</v>
      </c>
      <c r="ET81" s="142">
        <f t="shared" si="261"/>
        <v>0</v>
      </c>
      <c r="EU81"/>
      <c r="EV81" s="118">
        <f t="shared" si="185"/>
        <v>38991</v>
      </c>
      <c r="EW81" s="142">
        <f t="shared" si="231"/>
        <v>0</v>
      </c>
      <c r="EX81" s="142">
        <f t="shared" si="232"/>
        <v>0</v>
      </c>
      <c r="EY81" s="142">
        <f t="shared" si="262"/>
        <v>0</v>
      </c>
      <c r="EZ81" s="142"/>
      <c r="FA81" s="118">
        <f t="shared" si="186"/>
        <v>38991</v>
      </c>
      <c r="FB81" s="142">
        <f t="shared" si="233"/>
        <v>0</v>
      </c>
      <c r="FC81" s="142">
        <f t="shared" si="233"/>
        <v>0</v>
      </c>
      <c r="FD81" s="142">
        <f t="shared" si="234"/>
        <v>0</v>
      </c>
      <c r="FE81" s="142">
        <f t="shared" si="115"/>
        <v>0</v>
      </c>
      <c r="FF81"/>
      <c r="FG81" s="118">
        <f t="shared" si="187"/>
        <v>38991</v>
      </c>
      <c r="FH81" s="142">
        <f t="shared" si="235"/>
        <v>0</v>
      </c>
      <c r="FI81" s="142">
        <f t="shared" si="235"/>
        <v>0</v>
      </c>
      <c r="FJ81" s="142">
        <f t="shared" si="236"/>
        <v>0</v>
      </c>
      <c r="FK81" s="142">
        <f t="shared" si="116"/>
        <v>0</v>
      </c>
      <c r="FL81"/>
      <c r="FM81" s="118">
        <f t="shared" si="188"/>
        <v>38991</v>
      </c>
      <c r="FN81" s="142">
        <f t="shared" si="237"/>
        <v>0</v>
      </c>
      <c r="FO81" s="142">
        <f t="shared" si="238"/>
        <v>0</v>
      </c>
      <c r="FP81" s="142">
        <f t="shared" si="117"/>
        <v>0</v>
      </c>
      <c r="FR81" s="118">
        <f t="shared" si="239"/>
        <v>38991</v>
      </c>
      <c r="FS81" s="142">
        <f t="shared" si="240"/>
        <v>0</v>
      </c>
      <c r="FT81" s="142">
        <f t="shared" si="240"/>
        <v>0</v>
      </c>
      <c r="FU81" s="142">
        <f t="shared" si="241"/>
        <v>0</v>
      </c>
      <c r="FV81"/>
      <c r="FW81" s="118">
        <f t="shared" si="189"/>
        <v>38991</v>
      </c>
      <c r="FX81" s="142">
        <f t="shared" si="242"/>
        <v>0</v>
      </c>
      <c r="FY81" s="142">
        <f t="shared" si="243"/>
        <v>0</v>
      </c>
      <c r="FZ81" s="142">
        <f t="shared" si="118"/>
        <v>0</v>
      </c>
      <c r="GA81"/>
      <c r="GB81" s="118">
        <f t="shared" si="190"/>
        <v>38991</v>
      </c>
      <c r="GC81" s="142">
        <f t="shared" si="244"/>
        <v>0</v>
      </c>
      <c r="GD81" s="142">
        <f t="shared" si="245"/>
        <v>0</v>
      </c>
      <c r="GE81" s="142">
        <f t="shared" si="119"/>
        <v>0</v>
      </c>
      <c r="GF81"/>
      <c r="GG81" s="118">
        <f t="shared" si="246"/>
        <v>38991</v>
      </c>
      <c r="GH81" s="142">
        <f t="shared" si="247"/>
        <v>0</v>
      </c>
      <c r="GI81" s="142">
        <f t="shared" si="247"/>
        <v>0</v>
      </c>
      <c r="GJ81" s="142">
        <f t="shared" si="248"/>
        <v>0</v>
      </c>
      <c r="GL81" s="118">
        <f t="shared" si="249"/>
        <v>38991</v>
      </c>
      <c r="GM81" s="142">
        <f t="shared" si="250"/>
        <v>0</v>
      </c>
      <c r="GN81" s="142">
        <f t="shared" si="250"/>
        <v>0</v>
      </c>
      <c r="GO81" s="142">
        <f t="shared" si="251"/>
        <v>0</v>
      </c>
      <c r="GQ81" s="586"/>
      <c r="GR81" s="584"/>
      <c r="GS81" s="333"/>
      <c r="GU81"/>
    </row>
    <row r="82" spans="1:203">
      <c r="A82" s="329">
        <v>39022</v>
      </c>
      <c r="B82" s="137">
        <f>'p1'!F91</f>
        <v>0</v>
      </c>
      <c r="C82" s="138">
        <f>+'p1'!C91</f>
        <v>0</v>
      </c>
      <c r="D82" s="192">
        <f>'Transport Pos'!C78</f>
        <v>0</v>
      </c>
      <c r="E82" s="138">
        <f>'p1'!K91+EH82+'Transport Pos'!D78</f>
        <v>0</v>
      </c>
      <c r="F82" s="138">
        <f>'p1'!E91+CS82</f>
        <v>0</v>
      </c>
      <c r="G82" s="145">
        <f>'p1'!H91+'p1'!J91+DD82+'Spread Opt'!D82+'Transport Pos'!E78</f>
        <v>-9.065373903284847</v>
      </c>
      <c r="H82" s="138">
        <f>'p1'!D91+DW82</f>
        <v>0</v>
      </c>
      <c r="I82" s="145">
        <f>'p1'!I91+'p1'!AG91+DI82+'Spread Opt'!C82</f>
        <v>0.33531885746507761</v>
      </c>
      <c r="J82" s="138">
        <f>'p1'!M91+DL82</f>
        <v>0</v>
      </c>
      <c r="K82" s="138">
        <f>'p1'!L91+'p1'!G91+EB82</f>
        <v>0</v>
      </c>
      <c r="L82" s="139">
        <f t="shared" ref="L82:L105" si="264">SUM(E82:K82)</f>
        <v>-8.7300550458197694</v>
      </c>
      <c r="M82" s="14"/>
      <c r="N82" s="137">
        <f>'p1'!O91+ET82</f>
        <v>0</v>
      </c>
      <c r="O82" s="138">
        <f>'p1'!N91+EO82</f>
        <v>0</v>
      </c>
      <c r="P82" s="138">
        <f>'p1'!P91+EY82</f>
        <v>0</v>
      </c>
      <c r="Q82" s="138">
        <f>'p1'!Z91</f>
        <v>0</v>
      </c>
      <c r="R82" s="138">
        <f>'p1'!X91</f>
        <v>0</v>
      </c>
      <c r="S82" s="138">
        <f>'p1'!Y91+FE82</f>
        <v>0</v>
      </c>
      <c r="T82" s="138">
        <f>'p1'!AB91+FK82+'Transport Pos'!B78</f>
        <v>0</v>
      </c>
      <c r="U82" s="138"/>
      <c r="V82" s="138">
        <f>'p1'!W91+FP82</f>
        <v>0</v>
      </c>
      <c r="W82" s="138">
        <f>'p1'!R91+FZ82</f>
        <v>0</v>
      </c>
      <c r="X82" s="138">
        <f>'p1'!S91+FU82</f>
        <v>0</v>
      </c>
      <c r="Y82" s="138"/>
      <c r="Z82" s="138"/>
      <c r="AA82" s="138"/>
      <c r="AB82" s="138"/>
      <c r="AC82" s="138"/>
      <c r="AD82" s="192"/>
      <c r="AE82" s="331">
        <f t="shared" ref="AE82:AE105" si="265">SUM(N82:AD82)</f>
        <v>0</v>
      </c>
      <c r="AF82" s="14"/>
      <c r="AG82" s="139"/>
      <c r="AH82" s="191"/>
      <c r="AI82" s="139">
        <f>'p1'!AA91+BQ82+'Spread Opt'!E82+'Transport Pos'!G78</f>
        <v>0.38994495418022979</v>
      </c>
      <c r="AJ82" s="14"/>
      <c r="AK82" s="136">
        <v>39022</v>
      </c>
      <c r="AL82" s="198"/>
      <c r="AM82" s="188">
        <f t="shared" si="255"/>
        <v>0</v>
      </c>
      <c r="AN82" s="334"/>
      <c r="AO82" s="188">
        <f t="shared" ref="AO82:AO105" si="266">E82+F82+O82</f>
        <v>0</v>
      </c>
      <c r="AP82" s="334"/>
      <c r="AQ82" s="509">
        <f t="shared" ref="AQ82:AQ105" si="267">+G82+H82+N82</f>
        <v>-9.065373903284847</v>
      </c>
      <c r="AR82" s="334"/>
      <c r="AS82" s="511">
        <f t="shared" ref="AS82:AS105" si="268">+I82+J82</f>
        <v>0.33531885746507761</v>
      </c>
      <c r="AT82" s="334"/>
      <c r="AU82" s="188">
        <f t="shared" ref="AU82:AU105" si="269">K82+P82</f>
        <v>0</v>
      </c>
      <c r="AV82" s="334"/>
      <c r="AW82" s="188">
        <f t="shared" si="252"/>
        <v>-8.7300550458197694</v>
      </c>
      <c r="AX82" s="334"/>
      <c r="AY82"/>
      <c r="AZ82" s="217"/>
      <c r="BA82" s="203">
        <f t="shared" si="205"/>
        <v>0</v>
      </c>
      <c r="BB82" s="202"/>
      <c r="BC82" s="203">
        <f t="shared" si="256"/>
        <v>0</v>
      </c>
      <c r="BD82" s="497"/>
      <c r="BE82" s="496">
        <f t="shared" si="253"/>
        <v>0</v>
      </c>
      <c r="BF82" s="202"/>
      <c r="BG82" s="203">
        <f t="shared" ref="BG82:BG105" si="270">SUM(AB82:AD82)</f>
        <v>0</v>
      </c>
      <c r="BH82" s="218"/>
      <c r="BI82" s="248"/>
      <c r="BJ82" s="308"/>
      <c r="BK82" s="304">
        <f t="shared" ref="BK82:BK105" si="271">+AE82+L82</f>
        <v>-8.7300550458197694</v>
      </c>
      <c r="BL82" s="525"/>
      <c r="BM82" s="129"/>
      <c r="BN82" s="129"/>
      <c r="BO82" s="129"/>
      <c r="BP82" s="140">
        <f t="shared" si="176"/>
        <v>39022</v>
      </c>
      <c r="BQ82" s="141"/>
      <c r="BR82" s="141"/>
      <c r="BS82" s="141"/>
      <c r="BT82" s="141"/>
      <c r="BU82" s="141"/>
      <c r="BV82" s="141"/>
      <c r="BW82" s="141"/>
      <c r="BY82" s="209">
        <f>'m1'!BL84</f>
        <v>0.64278870537116028</v>
      </c>
      <c r="BZ82" s="211">
        <f>CS82+DD82+FE82+FP82+FK82+DI82+DW82+EB82+FZ82+GE82+EO82+ET82+EY82+EH82</f>
        <v>0</v>
      </c>
      <c r="CA82" s="142"/>
      <c r="CB82" s="142">
        <f t="shared" si="206"/>
        <v>0</v>
      </c>
      <c r="CC82" s="118"/>
      <c r="CD82" s="118">
        <f t="shared" si="177"/>
        <v>39022</v>
      </c>
      <c r="CE82" s="142">
        <f t="shared" si="207"/>
        <v>0</v>
      </c>
      <c r="CF82" s="142">
        <f t="shared" si="208"/>
        <v>0</v>
      </c>
      <c r="CG82" s="142">
        <f t="shared" si="209"/>
        <v>0</v>
      </c>
      <c r="CH82" s="142">
        <f t="shared" si="209"/>
        <v>0</v>
      </c>
      <c r="CI82" s="142">
        <f t="shared" si="209"/>
        <v>0</v>
      </c>
      <c r="CJ82" s="142">
        <f t="shared" si="209"/>
        <v>0</v>
      </c>
      <c r="CK82" s="142">
        <f t="shared" si="209"/>
        <v>0</v>
      </c>
      <c r="CL82" s="142">
        <f t="shared" ref="CK82:CL97" si="272">IF(CL$2&lt;=$A82,IF(CL$3&gt;=$A82,(CL$4),0),0)*($A83-$A82)/10000*$BY82</f>
        <v>0</v>
      </c>
      <c r="CM82" s="142">
        <f t="shared" si="209"/>
        <v>0</v>
      </c>
      <c r="CN82" s="142">
        <f t="shared" si="209"/>
        <v>0</v>
      </c>
      <c r="CO82" s="142">
        <f t="shared" si="209"/>
        <v>0</v>
      </c>
      <c r="CP82" s="142">
        <f t="shared" si="210"/>
        <v>0</v>
      </c>
      <c r="CQ82" s="142">
        <f t="shared" si="211"/>
        <v>0</v>
      </c>
      <c r="CR82" s="142">
        <f t="shared" si="212"/>
        <v>0</v>
      </c>
      <c r="CS82" s="142">
        <f t="shared" si="254"/>
        <v>0</v>
      </c>
      <c r="CT82"/>
      <c r="CU82" s="118">
        <f t="shared" si="178"/>
        <v>39022</v>
      </c>
      <c r="CV82" s="142">
        <f t="shared" si="213"/>
        <v>0</v>
      </c>
      <c r="CW82" s="142">
        <f t="shared" si="213"/>
        <v>0</v>
      </c>
      <c r="CX82" s="142">
        <f t="shared" si="214"/>
        <v>0</v>
      </c>
      <c r="CY82" s="142">
        <f t="shared" si="214"/>
        <v>0</v>
      </c>
      <c r="CZ82" s="142">
        <f t="shared" si="214"/>
        <v>0</v>
      </c>
      <c r="DA82" s="142">
        <f t="shared" si="215"/>
        <v>0</v>
      </c>
      <c r="DB82" s="142">
        <f t="shared" si="215"/>
        <v>0</v>
      </c>
      <c r="DC82" s="142">
        <f t="shared" si="216"/>
        <v>0</v>
      </c>
      <c r="DD82" s="142">
        <f t="shared" si="204"/>
        <v>0</v>
      </c>
      <c r="DF82" s="118">
        <f t="shared" si="179"/>
        <v>39022</v>
      </c>
      <c r="DG82" s="142">
        <f t="shared" si="217"/>
        <v>0</v>
      </c>
      <c r="DH82" s="142">
        <f t="shared" si="218"/>
        <v>0</v>
      </c>
      <c r="DI82" s="142">
        <f t="shared" ref="DI82:DI105" si="273">SUM(DG82:DH82)</f>
        <v>0</v>
      </c>
      <c r="DJ82"/>
      <c r="DK82" s="118">
        <f t="shared" si="198"/>
        <v>39022</v>
      </c>
      <c r="DL82" s="142">
        <f t="shared" si="219"/>
        <v>0</v>
      </c>
      <c r="DM82" s="142">
        <f t="shared" si="220"/>
        <v>0</v>
      </c>
      <c r="DN82" s="142">
        <f t="shared" ref="DN82:DN105" si="274">SUM(DL82:DM82)</f>
        <v>0</v>
      </c>
      <c r="DP82" s="118">
        <f t="shared" si="180"/>
        <v>39022</v>
      </c>
      <c r="DQ82" s="142">
        <f t="shared" si="221"/>
        <v>0</v>
      </c>
      <c r="DR82" s="142">
        <f t="shared" si="221"/>
        <v>0</v>
      </c>
      <c r="DS82" s="142">
        <f t="shared" si="221"/>
        <v>0</v>
      </c>
      <c r="DT82" s="142">
        <f t="shared" si="221"/>
        <v>0</v>
      </c>
      <c r="DU82" s="142">
        <f t="shared" si="221"/>
        <v>0</v>
      </c>
      <c r="DV82" s="142">
        <f t="shared" si="222"/>
        <v>0</v>
      </c>
      <c r="DW82" s="142">
        <f t="shared" ref="DW82:DW105" si="275">SUM(DQ82:DV82)</f>
        <v>0</v>
      </c>
      <c r="DX82"/>
      <c r="DY82" s="118">
        <f t="shared" si="181"/>
        <v>39022</v>
      </c>
      <c r="DZ82" s="142">
        <f t="shared" si="223"/>
        <v>0</v>
      </c>
      <c r="EA82" s="142">
        <f t="shared" si="224"/>
        <v>0</v>
      </c>
      <c r="EB82" s="142">
        <f t="shared" ref="EB82:EB105" si="276">SUM(DZ82:EA82)</f>
        <v>0</v>
      </c>
      <c r="EC82" s="142"/>
      <c r="ED82" s="118">
        <f t="shared" si="182"/>
        <v>39022</v>
      </c>
      <c r="EE82" s="142">
        <f t="shared" si="225"/>
        <v>0</v>
      </c>
      <c r="EF82" s="142">
        <f t="shared" si="225"/>
        <v>0</v>
      </c>
      <c r="EG82" s="142">
        <f t="shared" si="226"/>
        <v>0</v>
      </c>
      <c r="EH82" s="142">
        <f t="shared" si="263"/>
        <v>0</v>
      </c>
      <c r="EI82" s="142"/>
      <c r="EJ82" s="118">
        <f t="shared" si="183"/>
        <v>39022</v>
      </c>
      <c r="EK82" s="142">
        <f t="shared" si="227"/>
        <v>0</v>
      </c>
      <c r="EL82" s="142">
        <f t="shared" si="228"/>
        <v>0</v>
      </c>
      <c r="EM82" s="142">
        <f t="shared" si="228"/>
        <v>0</v>
      </c>
      <c r="EN82" s="142">
        <f t="shared" si="228"/>
        <v>0</v>
      </c>
      <c r="EO82" s="142">
        <f t="shared" ref="EO82:EO105" si="277">SUM(EK82:EN82)</f>
        <v>0</v>
      </c>
      <c r="EP82"/>
      <c r="EQ82" s="118">
        <f t="shared" si="184"/>
        <v>39022</v>
      </c>
      <c r="ER82" s="142">
        <f t="shared" si="229"/>
        <v>0</v>
      </c>
      <c r="ES82" s="142">
        <f t="shared" si="230"/>
        <v>0</v>
      </c>
      <c r="ET82" s="142">
        <f t="shared" si="261"/>
        <v>0</v>
      </c>
      <c r="EU82"/>
      <c r="EV82" s="118">
        <f t="shared" si="185"/>
        <v>39022</v>
      </c>
      <c r="EW82" s="142">
        <f t="shared" si="231"/>
        <v>0</v>
      </c>
      <c r="EX82" s="142">
        <f t="shared" si="232"/>
        <v>0</v>
      </c>
      <c r="EY82" s="142">
        <f t="shared" si="262"/>
        <v>0</v>
      </c>
      <c r="EZ82" s="142"/>
      <c r="FA82" s="118">
        <f t="shared" si="186"/>
        <v>39022</v>
      </c>
      <c r="FB82" s="142">
        <f t="shared" si="233"/>
        <v>0</v>
      </c>
      <c r="FC82" s="142">
        <f t="shared" si="233"/>
        <v>0</v>
      </c>
      <c r="FD82" s="142">
        <f t="shared" si="234"/>
        <v>0</v>
      </c>
      <c r="FE82" s="142">
        <f t="shared" ref="FE82:FE105" si="278">SUM(FB82:FD82)</f>
        <v>0</v>
      </c>
      <c r="FF82"/>
      <c r="FG82" s="118">
        <f t="shared" si="187"/>
        <v>39022</v>
      </c>
      <c r="FH82" s="142">
        <f t="shared" si="235"/>
        <v>0</v>
      </c>
      <c r="FI82" s="142">
        <f t="shared" si="235"/>
        <v>0</v>
      </c>
      <c r="FJ82" s="142">
        <f t="shared" si="236"/>
        <v>0</v>
      </c>
      <c r="FK82" s="142">
        <f t="shared" ref="FK82:FK105" si="279">SUM(FH82:FJ82)</f>
        <v>0</v>
      </c>
      <c r="FL82"/>
      <c r="FM82" s="118">
        <f t="shared" si="188"/>
        <v>39022</v>
      </c>
      <c r="FN82" s="142">
        <f t="shared" si="237"/>
        <v>0</v>
      </c>
      <c r="FO82" s="142">
        <f t="shared" si="238"/>
        <v>0</v>
      </c>
      <c r="FP82" s="142">
        <f t="shared" ref="FP82:FP105" si="280">SUM(FN82:FO82)</f>
        <v>0</v>
      </c>
      <c r="FR82" s="118">
        <f t="shared" si="239"/>
        <v>39022</v>
      </c>
      <c r="FS82" s="142">
        <f t="shared" si="240"/>
        <v>0</v>
      </c>
      <c r="FT82" s="142">
        <f t="shared" si="240"/>
        <v>0</v>
      </c>
      <c r="FU82" s="142">
        <f t="shared" si="241"/>
        <v>0</v>
      </c>
      <c r="FV82"/>
      <c r="FW82" s="118">
        <f t="shared" si="189"/>
        <v>39022</v>
      </c>
      <c r="FX82" s="142">
        <f t="shared" si="242"/>
        <v>0</v>
      </c>
      <c r="FY82" s="142">
        <f t="shared" si="243"/>
        <v>0</v>
      </c>
      <c r="FZ82" s="142">
        <f t="shared" ref="FZ82:FZ105" si="281">SUM(FX82:FY82)</f>
        <v>0</v>
      </c>
      <c r="GA82"/>
      <c r="GB82" s="118">
        <f t="shared" si="190"/>
        <v>39022</v>
      </c>
      <c r="GC82" s="142">
        <f t="shared" si="244"/>
        <v>0</v>
      </c>
      <c r="GD82" s="142">
        <f t="shared" si="245"/>
        <v>0</v>
      </c>
      <c r="GE82" s="142">
        <f t="shared" ref="GE82:GE105" si="282">SUM(GC82:GD82)</f>
        <v>0</v>
      </c>
      <c r="GF82"/>
      <c r="GG82" s="118">
        <f t="shared" si="246"/>
        <v>39022</v>
      </c>
      <c r="GH82" s="142">
        <f t="shared" si="247"/>
        <v>0</v>
      </c>
      <c r="GI82" s="142">
        <f t="shared" si="247"/>
        <v>0</v>
      </c>
      <c r="GJ82" s="142">
        <f t="shared" si="248"/>
        <v>0</v>
      </c>
      <c r="GL82" s="118">
        <f t="shared" si="249"/>
        <v>39022</v>
      </c>
      <c r="GM82" s="142">
        <f t="shared" si="250"/>
        <v>0</v>
      </c>
      <c r="GN82" s="142">
        <f t="shared" si="250"/>
        <v>0</v>
      </c>
      <c r="GO82" s="142">
        <f t="shared" si="251"/>
        <v>0</v>
      </c>
      <c r="GQ82" s="587"/>
      <c r="GR82" s="582"/>
      <c r="GS82" s="331"/>
      <c r="GU82"/>
    </row>
    <row r="83" spans="1:203">
      <c r="A83" s="329">
        <v>39052</v>
      </c>
      <c r="B83" s="144">
        <f>'p1'!F92</f>
        <v>0</v>
      </c>
      <c r="C83" s="145">
        <f>+'p1'!C92</f>
        <v>0</v>
      </c>
      <c r="D83" s="193">
        <f>'Transport Pos'!C79</f>
        <v>0</v>
      </c>
      <c r="E83" s="145">
        <f>'p1'!K92+EH83+'Transport Pos'!D79</f>
        <v>0</v>
      </c>
      <c r="F83" s="145">
        <f>'p1'!E92+CS83</f>
        <v>0</v>
      </c>
      <c r="G83" s="145">
        <f>'p1'!H92+'p1'!J92+DD83+'Spread Opt'!D83+'Transport Pos'!E79</f>
        <v>-9.2998394615648134</v>
      </c>
      <c r="H83" s="145">
        <f>'p1'!D92+DW83</f>
        <v>0</v>
      </c>
      <c r="I83" s="145">
        <f>'p1'!I92+'p1'!AG92+DI83+'Spread Opt'!C83</f>
        <v>0.33295049477307614</v>
      </c>
      <c r="J83" s="145">
        <f>'p1'!M92+DL83</f>
        <v>0</v>
      </c>
      <c r="K83" s="145">
        <f>'p1'!L92+'p1'!G92+EB83</f>
        <v>0</v>
      </c>
      <c r="L83" s="146">
        <f t="shared" si="264"/>
        <v>-8.9668889667917373</v>
      </c>
      <c r="M83" s="14"/>
      <c r="N83" s="144">
        <f>'p1'!O92+ET83</f>
        <v>0</v>
      </c>
      <c r="O83" s="145">
        <f>'p1'!N92+EO83</f>
        <v>0</v>
      </c>
      <c r="P83" s="145">
        <f>'p1'!P92+EY83</f>
        <v>0</v>
      </c>
      <c r="Q83" s="145">
        <f>'p1'!Z92</f>
        <v>0</v>
      </c>
      <c r="R83" s="145">
        <f>'p1'!X92</f>
        <v>0</v>
      </c>
      <c r="S83" s="145">
        <f>'p1'!Y92+FE83</f>
        <v>0</v>
      </c>
      <c r="T83" s="145">
        <f>'p1'!AB92+FK83+'Transport Pos'!B79</f>
        <v>0</v>
      </c>
      <c r="U83" s="145"/>
      <c r="V83" s="145">
        <f>'p1'!W92+FP83</f>
        <v>0</v>
      </c>
      <c r="W83" s="145">
        <f>'p1'!R92+FZ83</f>
        <v>0</v>
      </c>
      <c r="X83" s="145">
        <f>'p1'!S92+FU83</f>
        <v>0</v>
      </c>
      <c r="Y83" s="145"/>
      <c r="Z83" s="145"/>
      <c r="AA83" s="145"/>
      <c r="AB83" s="145"/>
      <c r="AC83" s="145"/>
      <c r="AD83" s="193"/>
      <c r="AE83" s="332">
        <f t="shared" si="265"/>
        <v>0</v>
      </c>
      <c r="AF83" s="14"/>
      <c r="AG83" s="146"/>
      <c r="AH83" s="191"/>
      <c r="AI83" s="146">
        <f>'p1'!AA92+BQ83+'Spread Opt'!E83+'Transport Pos'!G79</f>
        <v>0.40311103320826192</v>
      </c>
      <c r="AJ83" s="14"/>
      <c r="AK83" s="136">
        <v>39052</v>
      </c>
      <c r="AL83" s="198"/>
      <c r="AM83" s="189">
        <f t="shared" si="255"/>
        <v>0</v>
      </c>
      <c r="AN83" s="334"/>
      <c r="AO83" s="189">
        <f t="shared" si="266"/>
        <v>0</v>
      </c>
      <c r="AP83" s="334"/>
      <c r="AQ83" s="508">
        <f t="shared" si="267"/>
        <v>-9.2998394615648134</v>
      </c>
      <c r="AR83" s="334"/>
      <c r="AS83" s="510">
        <f t="shared" si="268"/>
        <v>0.33295049477307614</v>
      </c>
      <c r="AT83" s="334"/>
      <c r="AU83" s="189">
        <f t="shared" si="269"/>
        <v>0</v>
      </c>
      <c r="AV83" s="334"/>
      <c r="AW83" s="189">
        <f t="shared" si="252"/>
        <v>-8.9668889667917373</v>
      </c>
      <c r="AX83" s="334"/>
      <c r="AY83"/>
      <c r="AZ83" s="217"/>
      <c r="BA83" s="204">
        <f t="shared" si="205"/>
        <v>0</v>
      </c>
      <c r="BB83" s="202"/>
      <c r="BC83" s="204">
        <f t="shared" si="256"/>
        <v>0</v>
      </c>
      <c r="BD83" s="497"/>
      <c r="BE83" s="515">
        <f t="shared" si="253"/>
        <v>0</v>
      </c>
      <c r="BF83" s="202"/>
      <c r="BG83" s="204">
        <f t="shared" si="270"/>
        <v>0</v>
      </c>
      <c r="BH83" s="218"/>
      <c r="BI83" s="248"/>
      <c r="BJ83" s="308"/>
      <c r="BK83" s="305">
        <f t="shared" si="271"/>
        <v>-8.9668889667917373</v>
      </c>
      <c r="BL83" s="525"/>
      <c r="BM83" s="129"/>
      <c r="BN83" s="129"/>
      <c r="BO83" s="129"/>
      <c r="BP83" s="140">
        <f t="shared" si="176"/>
        <v>39052</v>
      </c>
      <c r="BQ83" s="141"/>
      <c r="BR83" s="141"/>
      <c r="BS83" s="141"/>
      <c r="BT83" s="141"/>
      <c r="BU83" s="141"/>
      <c r="BV83" s="141"/>
      <c r="BW83" s="141"/>
      <c r="BY83" s="209">
        <f>'m1'!BL85</f>
        <v>0.63893704933318196</v>
      </c>
      <c r="BZ83" s="211">
        <f>CS83+DD83+FE83+FP83+FK83+DI83+DW83+EB83+FZ83+GE83+EO83+ET83+EY83+EH83</f>
        <v>0</v>
      </c>
      <c r="CA83" s="142"/>
      <c r="CB83" s="142">
        <f t="shared" si="206"/>
        <v>0</v>
      </c>
      <c r="CC83" s="118"/>
      <c r="CD83" s="118">
        <f t="shared" si="177"/>
        <v>39052</v>
      </c>
      <c r="CE83" s="142">
        <f t="shared" si="207"/>
        <v>0</v>
      </c>
      <c r="CF83" s="142">
        <f t="shared" si="208"/>
        <v>0</v>
      </c>
      <c r="CG83" s="142">
        <f t="shared" si="209"/>
        <v>0</v>
      </c>
      <c r="CH83" s="142">
        <f t="shared" si="209"/>
        <v>0</v>
      </c>
      <c r="CI83" s="142">
        <f t="shared" si="209"/>
        <v>0</v>
      </c>
      <c r="CJ83" s="142">
        <f t="shared" si="209"/>
        <v>0</v>
      </c>
      <c r="CK83" s="142">
        <f t="shared" si="272"/>
        <v>0</v>
      </c>
      <c r="CL83" s="142">
        <f t="shared" si="272"/>
        <v>0</v>
      </c>
      <c r="CM83" s="142">
        <f t="shared" si="209"/>
        <v>0</v>
      </c>
      <c r="CN83" s="142">
        <f t="shared" si="209"/>
        <v>0</v>
      </c>
      <c r="CO83" s="142">
        <f t="shared" si="209"/>
        <v>0</v>
      </c>
      <c r="CP83" s="142">
        <f t="shared" si="210"/>
        <v>0</v>
      </c>
      <c r="CQ83" s="142">
        <f t="shared" si="211"/>
        <v>0</v>
      </c>
      <c r="CR83" s="142">
        <f t="shared" si="212"/>
        <v>0</v>
      </c>
      <c r="CS83" s="142">
        <f t="shared" si="254"/>
        <v>0</v>
      </c>
      <c r="CT83"/>
      <c r="CU83" s="118">
        <f t="shared" si="178"/>
        <v>39052</v>
      </c>
      <c r="CV83" s="142">
        <f t="shared" si="213"/>
        <v>0</v>
      </c>
      <c r="CW83" s="142">
        <f t="shared" si="213"/>
        <v>0</v>
      </c>
      <c r="CX83" s="142">
        <f t="shared" si="214"/>
        <v>0</v>
      </c>
      <c r="CY83" s="142">
        <f t="shared" si="214"/>
        <v>0</v>
      </c>
      <c r="CZ83" s="142">
        <f t="shared" si="214"/>
        <v>0</v>
      </c>
      <c r="DA83" s="142">
        <f t="shared" si="215"/>
        <v>0</v>
      </c>
      <c r="DB83" s="142">
        <f t="shared" si="215"/>
        <v>0</v>
      </c>
      <c r="DC83" s="142">
        <f t="shared" si="216"/>
        <v>0</v>
      </c>
      <c r="DD83" s="142">
        <f t="shared" si="204"/>
        <v>0</v>
      </c>
      <c r="DF83" s="118">
        <f t="shared" si="179"/>
        <v>39052</v>
      </c>
      <c r="DG83" s="142">
        <f t="shared" si="217"/>
        <v>0</v>
      </c>
      <c r="DH83" s="142">
        <f t="shared" si="218"/>
        <v>0</v>
      </c>
      <c r="DI83" s="142">
        <f t="shared" si="273"/>
        <v>0</v>
      </c>
      <c r="DJ83"/>
      <c r="DK83" s="118">
        <f t="shared" si="198"/>
        <v>39052</v>
      </c>
      <c r="DL83" s="142">
        <f t="shared" si="219"/>
        <v>0</v>
      </c>
      <c r="DM83" s="142">
        <f t="shared" si="220"/>
        <v>0</v>
      </c>
      <c r="DN83" s="142">
        <f t="shared" si="274"/>
        <v>0</v>
      </c>
      <c r="DP83" s="118">
        <f t="shared" si="180"/>
        <v>39052</v>
      </c>
      <c r="DQ83" s="142">
        <f t="shared" si="221"/>
        <v>0</v>
      </c>
      <c r="DR83" s="142">
        <f t="shared" si="221"/>
        <v>0</v>
      </c>
      <c r="DS83" s="142">
        <f t="shared" si="221"/>
        <v>0</v>
      </c>
      <c r="DT83" s="142">
        <f t="shared" si="221"/>
        <v>0</v>
      </c>
      <c r="DU83" s="142">
        <f t="shared" si="221"/>
        <v>0</v>
      </c>
      <c r="DV83" s="142">
        <f t="shared" si="222"/>
        <v>0</v>
      </c>
      <c r="DW83" s="142">
        <f t="shared" si="275"/>
        <v>0</v>
      </c>
      <c r="DX83"/>
      <c r="DY83" s="118">
        <f t="shared" si="181"/>
        <v>39052</v>
      </c>
      <c r="DZ83" s="142">
        <f t="shared" si="223"/>
        <v>0</v>
      </c>
      <c r="EA83" s="142">
        <f t="shared" si="224"/>
        <v>0</v>
      </c>
      <c r="EB83" s="142">
        <f t="shared" si="276"/>
        <v>0</v>
      </c>
      <c r="EC83" s="142"/>
      <c r="ED83" s="118">
        <f t="shared" si="182"/>
        <v>39052</v>
      </c>
      <c r="EE83" s="142">
        <f t="shared" si="225"/>
        <v>0</v>
      </c>
      <c r="EF83" s="142">
        <f t="shared" si="225"/>
        <v>0</v>
      </c>
      <c r="EG83" s="142">
        <f t="shared" si="226"/>
        <v>0</v>
      </c>
      <c r="EH83" s="142">
        <f t="shared" si="263"/>
        <v>0</v>
      </c>
      <c r="EI83" s="142"/>
      <c r="EJ83" s="118">
        <f t="shared" si="183"/>
        <v>39052</v>
      </c>
      <c r="EK83" s="142">
        <f t="shared" si="227"/>
        <v>0</v>
      </c>
      <c r="EL83" s="142">
        <f t="shared" si="228"/>
        <v>0</v>
      </c>
      <c r="EM83" s="142">
        <f t="shared" si="228"/>
        <v>0</v>
      </c>
      <c r="EN83" s="142">
        <f t="shared" si="228"/>
        <v>0</v>
      </c>
      <c r="EO83" s="142">
        <f t="shared" si="277"/>
        <v>0</v>
      </c>
      <c r="EP83"/>
      <c r="EQ83" s="118">
        <f t="shared" si="184"/>
        <v>39052</v>
      </c>
      <c r="ER83" s="142">
        <f t="shared" si="229"/>
        <v>0</v>
      </c>
      <c r="ES83" s="142">
        <f t="shared" si="230"/>
        <v>0</v>
      </c>
      <c r="ET83" s="142">
        <f t="shared" si="261"/>
        <v>0</v>
      </c>
      <c r="EU83"/>
      <c r="EV83" s="118">
        <f t="shared" si="185"/>
        <v>39052</v>
      </c>
      <c r="EW83" s="142">
        <f t="shared" si="231"/>
        <v>0</v>
      </c>
      <c r="EX83" s="142">
        <f t="shared" si="232"/>
        <v>0</v>
      </c>
      <c r="EY83" s="142">
        <f t="shared" si="262"/>
        <v>0</v>
      </c>
      <c r="EZ83" s="142"/>
      <c r="FA83" s="118">
        <f t="shared" si="186"/>
        <v>39052</v>
      </c>
      <c r="FB83" s="142">
        <f t="shared" si="233"/>
        <v>0</v>
      </c>
      <c r="FC83" s="142">
        <f t="shared" si="233"/>
        <v>0</v>
      </c>
      <c r="FD83" s="142">
        <f t="shared" si="234"/>
        <v>0</v>
      </c>
      <c r="FE83" s="142">
        <f t="shared" si="278"/>
        <v>0</v>
      </c>
      <c r="FF83"/>
      <c r="FG83" s="118">
        <f t="shared" si="187"/>
        <v>39052</v>
      </c>
      <c r="FH83" s="142">
        <f t="shared" si="235"/>
        <v>0</v>
      </c>
      <c r="FI83" s="142">
        <f t="shared" si="235"/>
        <v>0</v>
      </c>
      <c r="FJ83" s="142">
        <f t="shared" si="236"/>
        <v>0</v>
      </c>
      <c r="FK83" s="142">
        <f t="shared" si="279"/>
        <v>0</v>
      </c>
      <c r="FL83"/>
      <c r="FM83" s="118">
        <f t="shared" si="188"/>
        <v>39052</v>
      </c>
      <c r="FN83" s="142">
        <f t="shared" si="237"/>
        <v>0</v>
      </c>
      <c r="FO83" s="142">
        <f t="shared" si="238"/>
        <v>0</v>
      </c>
      <c r="FP83" s="142">
        <f t="shared" si="280"/>
        <v>0</v>
      </c>
      <c r="FR83" s="118">
        <f t="shared" si="239"/>
        <v>39052</v>
      </c>
      <c r="FS83" s="142">
        <f t="shared" si="240"/>
        <v>0</v>
      </c>
      <c r="FT83" s="142">
        <f t="shared" si="240"/>
        <v>0</v>
      </c>
      <c r="FU83" s="142">
        <f t="shared" si="241"/>
        <v>0</v>
      </c>
      <c r="FV83"/>
      <c r="FW83" s="118">
        <f t="shared" si="189"/>
        <v>39052</v>
      </c>
      <c r="FX83" s="142">
        <f t="shared" si="242"/>
        <v>0</v>
      </c>
      <c r="FY83" s="142">
        <f t="shared" si="243"/>
        <v>0</v>
      </c>
      <c r="FZ83" s="142">
        <f t="shared" si="281"/>
        <v>0</v>
      </c>
      <c r="GA83"/>
      <c r="GB83" s="118">
        <f t="shared" si="190"/>
        <v>39052</v>
      </c>
      <c r="GC83" s="142">
        <f t="shared" si="244"/>
        <v>0</v>
      </c>
      <c r="GD83" s="142">
        <f t="shared" si="245"/>
        <v>0</v>
      </c>
      <c r="GE83" s="142">
        <f t="shared" si="282"/>
        <v>0</v>
      </c>
      <c r="GF83"/>
      <c r="GG83" s="118">
        <f t="shared" si="246"/>
        <v>39052</v>
      </c>
      <c r="GH83" s="142">
        <f t="shared" si="247"/>
        <v>0</v>
      </c>
      <c r="GI83" s="142">
        <f t="shared" si="247"/>
        <v>0</v>
      </c>
      <c r="GJ83" s="142">
        <f t="shared" si="248"/>
        <v>0</v>
      </c>
      <c r="GL83" s="118">
        <f t="shared" si="249"/>
        <v>39052</v>
      </c>
      <c r="GM83" s="142">
        <f t="shared" si="250"/>
        <v>0</v>
      </c>
      <c r="GN83" s="142">
        <f t="shared" si="250"/>
        <v>0</v>
      </c>
      <c r="GO83" s="142">
        <f t="shared" si="251"/>
        <v>0</v>
      </c>
      <c r="GQ83" s="585"/>
      <c r="GR83" s="583"/>
      <c r="GS83" s="332"/>
      <c r="GU83"/>
    </row>
    <row r="84" spans="1:203">
      <c r="A84" s="329">
        <v>39083</v>
      </c>
      <c r="B84" s="144">
        <f>'p1'!F93</f>
        <v>0</v>
      </c>
      <c r="C84" s="145">
        <f>+'p1'!C93</f>
        <v>0</v>
      </c>
      <c r="D84" s="193">
        <f>'Transport Pos'!C80</f>
        <v>0</v>
      </c>
      <c r="E84" s="145">
        <f>'p1'!K93+EH84+'Transport Pos'!D80</f>
        <v>0</v>
      </c>
      <c r="F84" s="145">
        <f>'p1'!E93+CS84</f>
        <v>0</v>
      </c>
      <c r="G84" s="145">
        <f>'p1'!H93+'p1'!J93+DD84+'Spread Opt'!D84+'Transport Pos'!E80</f>
        <v>-9.2254605017364728</v>
      </c>
      <c r="H84" s="145">
        <f>'p1'!D93+DW84</f>
        <v>0</v>
      </c>
      <c r="I84" s="145">
        <f>'p1'!I93+'p1'!AG93+DI84+'Spread Opt'!C84</f>
        <v>0.31870421263261939</v>
      </c>
      <c r="J84" s="145">
        <f>'p1'!M93+DL84</f>
        <v>0</v>
      </c>
      <c r="K84" s="145">
        <f>'p1'!L93+'p1'!G93+EB84</f>
        <v>0</v>
      </c>
      <c r="L84" s="146">
        <f t="shared" si="264"/>
        <v>-8.9067562891038534</v>
      </c>
      <c r="M84" s="14"/>
      <c r="N84" s="144">
        <f>'p1'!O93+ET84</f>
        <v>0</v>
      </c>
      <c r="O84" s="145">
        <f>'p1'!N93+EO84</f>
        <v>0</v>
      </c>
      <c r="P84" s="145">
        <f>'p1'!P93+EY84</f>
        <v>0</v>
      </c>
      <c r="Q84" s="145">
        <f>'p1'!Z93</f>
        <v>0</v>
      </c>
      <c r="R84" s="145">
        <f>'p1'!X93</f>
        <v>0</v>
      </c>
      <c r="S84" s="145">
        <f>'p1'!Y93+FE84</f>
        <v>0</v>
      </c>
      <c r="T84" s="145">
        <f>'p1'!AB93+FK84+'Transport Pos'!B80</f>
        <v>0</v>
      </c>
      <c r="U84" s="145"/>
      <c r="V84" s="145">
        <f>'p1'!W93+FP84</f>
        <v>0</v>
      </c>
      <c r="W84" s="145">
        <f>'p1'!R93+FZ84</f>
        <v>0</v>
      </c>
      <c r="X84" s="145">
        <f>'p1'!S93+FU84</f>
        <v>0</v>
      </c>
      <c r="Y84" s="145"/>
      <c r="Z84" s="145"/>
      <c r="AA84" s="145"/>
      <c r="AB84" s="145"/>
      <c r="AC84" s="145"/>
      <c r="AD84" s="193"/>
      <c r="AE84" s="332">
        <f t="shared" si="265"/>
        <v>0</v>
      </c>
      <c r="AF84" s="14"/>
      <c r="AG84" s="146"/>
      <c r="AH84" s="191"/>
      <c r="AI84" s="146">
        <f>'p1'!AA93+BQ84+'Spread Opt'!E84+'Transport Pos'!G80</f>
        <v>0.40324371089614708</v>
      </c>
      <c r="AJ84" s="14"/>
      <c r="AK84" s="143">
        <v>39083</v>
      </c>
      <c r="AL84" s="198"/>
      <c r="AM84" s="189">
        <f t="shared" si="255"/>
        <v>0</v>
      </c>
      <c r="AN84" s="335">
        <f>SUM(AM82:AM86)</f>
        <v>0</v>
      </c>
      <c r="AO84" s="189">
        <f t="shared" si="266"/>
        <v>0</v>
      </c>
      <c r="AP84" s="335">
        <f>SUM(AO82:AO86)</f>
        <v>0</v>
      </c>
      <c r="AQ84" s="508">
        <f t="shared" si="267"/>
        <v>-9.2254605017364728</v>
      </c>
      <c r="AR84" s="335">
        <f>SUM(AQ82:AQ86)</f>
        <v>-45.001396846776728</v>
      </c>
      <c r="AS84" s="510">
        <f t="shared" si="268"/>
        <v>0.31870421263261939</v>
      </c>
      <c r="AT84" s="335">
        <f>SUM(AS82:AS86)</f>
        <v>1.6052946657515799</v>
      </c>
      <c r="AU84" s="189">
        <f t="shared" si="269"/>
        <v>0</v>
      </c>
      <c r="AV84" s="335">
        <f>SUM(AU82:AU86)</f>
        <v>0</v>
      </c>
      <c r="AW84" s="189">
        <f t="shared" si="252"/>
        <v>-8.9067562891038534</v>
      </c>
      <c r="AX84" s="335">
        <f>SUM(AW82:AW86)</f>
        <v>-43.396102181025157</v>
      </c>
      <c r="AY84"/>
      <c r="AZ84" s="217"/>
      <c r="BA84" s="204">
        <f t="shared" si="205"/>
        <v>0</v>
      </c>
      <c r="BB84" s="202"/>
      <c r="BC84" s="204">
        <f t="shared" si="256"/>
        <v>0</v>
      </c>
      <c r="BD84" s="517"/>
      <c r="BE84" s="515">
        <f t="shared" si="253"/>
        <v>0</v>
      </c>
      <c r="BF84" s="205"/>
      <c r="BG84" s="204">
        <f t="shared" si="270"/>
        <v>0</v>
      </c>
      <c r="BH84" s="219"/>
      <c r="BI84" s="302"/>
      <c r="BJ84" s="309"/>
      <c r="BK84" s="305">
        <f t="shared" si="271"/>
        <v>-8.9067562891038534</v>
      </c>
      <c r="BL84" s="526">
        <f>SUM(BK82:BK86)</f>
        <v>-43.396102181025157</v>
      </c>
      <c r="BM84" s="129">
        <f>+AT84+AV84</f>
        <v>1.6052946657515799</v>
      </c>
      <c r="BN84" s="129"/>
      <c r="BO84" s="129"/>
      <c r="BP84" s="140">
        <f t="shared" si="176"/>
        <v>39083</v>
      </c>
      <c r="BQ84" s="141"/>
      <c r="BR84" s="141"/>
      <c r="BS84" s="141"/>
      <c r="BT84" s="141"/>
      <c r="BU84" s="141"/>
      <c r="BV84" s="141"/>
      <c r="BW84" s="141"/>
      <c r="BY84" s="209">
        <f>'m1'!BL86</f>
        <v>0.63497744742796691</v>
      </c>
      <c r="BZ84" s="211">
        <f>CS84+DD84+FE84+FP84+FK84+DI84+DW84+EB84+FZ84+GE84+EO84+ET84+EY84+EH84</f>
        <v>0</v>
      </c>
      <c r="CA84" s="142"/>
      <c r="CB84" s="142">
        <f t="shared" si="206"/>
        <v>0</v>
      </c>
      <c r="CC84" s="118"/>
      <c r="CD84" s="118">
        <f t="shared" si="177"/>
        <v>39083</v>
      </c>
      <c r="CE84" s="142">
        <f t="shared" si="207"/>
        <v>0</v>
      </c>
      <c r="CF84" s="142">
        <f t="shared" si="208"/>
        <v>0</v>
      </c>
      <c r="CG84" s="142">
        <f t="shared" si="209"/>
        <v>0</v>
      </c>
      <c r="CH84" s="142">
        <f t="shared" si="209"/>
        <v>0</v>
      </c>
      <c r="CI84" s="142">
        <f t="shared" si="209"/>
        <v>0</v>
      </c>
      <c r="CJ84" s="142">
        <f t="shared" si="209"/>
        <v>0</v>
      </c>
      <c r="CK84" s="142">
        <f t="shared" si="272"/>
        <v>0</v>
      </c>
      <c r="CL84" s="142">
        <f t="shared" si="272"/>
        <v>0</v>
      </c>
      <c r="CM84" s="142">
        <f t="shared" si="209"/>
        <v>0</v>
      </c>
      <c r="CN84" s="142">
        <f t="shared" si="209"/>
        <v>0</v>
      </c>
      <c r="CO84" s="142">
        <f t="shared" si="209"/>
        <v>0</v>
      </c>
      <c r="CP84" s="142">
        <f t="shared" si="210"/>
        <v>0</v>
      </c>
      <c r="CQ84" s="142">
        <f t="shared" si="211"/>
        <v>0</v>
      </c>
      <c r="CR84" s="142">
        <f t="shared" si="212"/>
        <v>0</v>
      </c>
      <c r="CS84" s="142">
        <f t="shared" si="254"/>
        <v>0</v>
      </c>
      <c r="CT84"/>
      <c r="CU84" s="118">
        <f t="shared" si="178"/>
        <v>39083</v>
      </c>
      <c r="CV84" s="142">
        <f t="shared" si="213"/>
        <v>0</v>
      </c>
      <c r="CW84" s="142">
        <f t="shared" si="213"/>
        <v>0</v>
      </c>
      <c r="CX84" s="142">
        <f t="shared" si="214"/>
        <v>0</v>
      </c>
      <c r="CY84" s="142">
        <f t="shared" si="214"/>
        <v>0</v>
      </c>
      <c r="CZ84" s="142">
        <f t="shared" si="214"/>
        <v>0</v>
      </c>
      <c r="DA84" s="142">
        <f t="shared" si="215"/>
        <v>0</v>
      </c>
      <c r="DB84" s="142">
        <f t="shared" si="215"/>
        <v>0</v>
      </c>
      <c r="DC84" s="142">
        <f t="shared" si="216"/>
        <v>0</v>
      </c>
      <c r="DD84" s="142">
        <f t="shared" si="204"/>
        <v>0</v>
      </c>
      <c r="DF84" s="118">
        <f t="shared" si="179"/>
        <v>39083</v>
      </c>
      <c r="DG84" s="142">
        <f t="shared" si="217"/>
        <v>0</v>
      </c>
      <c r="DH84" s="142">
        <f t="shared" si="218"/>
        <v>0</v>
      </c>
      <c r="DI84" s="142">
        <f t="shared" si="273"/>
        <v>0</v>
      </c>
      <c r="DJ84"/>
      <c r="DK84" s="118">
        <f t="shared" si="198"/>
        <v>39083</v>
      </c>
      <c r="DL84" s="142">
        <f t="shared" si="219"/>
        <v>0</v>
      </c>
      <c r="DM84" s="142">
        <f t="shared" si="220"/>
        <v>0</v>
      </c>
      <c r="DN84" s="142">
        <f t="shared" si="274"/>
        <v>0</v>
      </c>
      <c r="DP84" s="118">
        <f t="shared" si="180"/>
        <v>39083</v>
      </c>
      <c r="DQ84" s="142">
        <f t="shared" si="221"/>
        <v>0</v>
      </c>
      <c r="DR84" s="142">
        <f t="shared" si="221"/>
        <v>0</v>
      </c>
      <c r="DS84" s="142">
        <f t="shared" si="221"/>
        <v>0</v>
      </c>
      <c r="DT84" s="142">
        <f t="shared" si="221"/>
        <v>0</v>
      </c>
      <c r="DU84" s="142">
        <f t="shared" si="221"/>
        <v>0</v>
      </c>
      <c r="DV84" s="142">
        <f t="shared" si="222"/>
        <v>0</v>
      </c>
      <c r="DW84" s="142">
        <f t="shared" si="275"/>
        <v>0</v>
      </c>
      <c r="DX84"/>
      <c r="DY84" s="118">
        <f t="shared" si="181"/>
        <v>39083</v>
      </c>
      <c r="DZ84" s="142">
        <f t="shared" si="223"/>
        <v>0</v>
      </c>
      <c r="EA84" s="142">
        <f t="shared" si="224"/>
        <v>0</v>
      </c>
      <c r="EB84" s="142">
        <f t="shared" si="276"/>
        <v>0</v>
      </c>
      <c r="EC84" s="142"/>
      <c r="ED84" s="118">
        <f t="shared" si="182"/>
        <v>39083</v>
      </c>
      <c r="EE84" s="142">
        <f t="shared" si="225"/>
        <v>0</v>
      </c>
      <c r="EF84" s="142">
        <f t="shared" si="225"/>
        <v>0</v>
      </c>
      <c r="EG84" s="142">
        <f t="shared" si="226"/>
        <v>0</v>
      </c>
      <c r="EH84" s="142">
        <f t="shared" si="263"/>
        <v>0</v>
      </c>
      <c r="EI84" s="142"/>
      <c r="EJ84" s="118">
        <f t="shared" si="183"/>
        <v>39083</v>
      </c>
      <c r="EK84" s="142">
        <f t="shared" si="227"/>
        <v>0</v>
      </c>
      <c r="EL84" s="142">
        <f t="shared" si="228"/>
        <v>0</v>
      </c>
      <c r="EM84" s="142">
        <f t="shared" si="228"/>
        <v>0</v>
      </c>
      <c r="EN84" s="142">
        <f t="shared" si="228"/>
        <v>0</v>
      </c>
      <c r="EO84" s="142">
        <f t="shared" si="277"/>
        <v>0</v>
      </c>
      <c r="EP84"/>
      <c r="EQ84" s="118">
        <f t="shared" si="184"/>
        <v>39083</v>
      </c>
      <c r="ER84" s="142">
        <f t="shared" si="229"/>
        <v>0</v>
      </c>
      <c r="ES84" s="142">
        <f t="shared" si="230"/>
        <v>0</v>
      </c>
      <c r="ET84" s="142">
        <f t="shared" si="261"/>
        <v>0</v>
      </c>
      <c r="EU84"/>
      <c r="EV84" s="118">
        <f t="shared" si="185"/>
        <v>39083</v>
      </c>
      <c r="EW84" s="142">
        <f t="shared" si="231"/>
        <v>0</v>
      </c>
      <c r="EX84" s="142">
        <f t="shared" si="232"/>
        <v>0</v>
      </c>
      <c r="EY84" s="142">
        <f t="shared" si="262"/>
        <v>0</v>
      </c>
      <c r="EZ84" s="142"/>
      <c r="FA84" s="118">
        <f t="shared" si="186"/>
        <v>39083</v>
      </c>
      <c r="FB84" s="142">
        <f t="shared" si="233"/>
        <v>0</v>
      </c>
      <c r="FC84" s="142">
        <f t="shared" si="233"/>
        <v>0</v>
      </c>
      <c r="FD84" s="142">
        <f t="shared" si="234"/>
        <v>0</v>
      </c>
      <c r="FE84" s="142">
        <f t="shared" si="278"/>
        <v>0</v>
      </c>
      <c r="FF84"/>
      <c r="FG84" s="118">
        <f t="shared" si="187"/>
        <v>39083</v>
      </c>
      <c r="FH84" s="142">
        <f t="shared" si="235"/>
        <v>0</v>
      </c>
      <c r="FI84" s="142">
        <f t="shared" si="235"/>
        <v>0</v>
      </c>
      <c r="FJ84" s="142">
        <f t="shared" si="236"/>
        <v>0</v>
      </c>
      <c r="FK84" s="142">
        <f t="shared" si="279"/>
        <v>0</v>
      </c>
      <c r="FL84"/>
      <c r="FM84" s="118">
        <f t="shared" si="188"/>
        <v>39083</v>
      </c>
      <c r="FN84" s="142">
        <f t="shared" si="237"/>
        <v>0</v>
      </c>
      <c r="FO84" s="142">
        <f t="shared" si="238"/>
        <v>0</v>
      </c>
      <c r="FP84" s="142">
        <f t="shared" si="280"/>
        <v>0</v>
      </c>
      <c r="FR84" s="118">
        <f t="shared" si="239"/>
        <v>39083</v>
      </c>
      <c r="FS84" s="142">
        <f t="shared" si="240"/>
        <v>0</v>
      </c>
      <c r="FT84" s="142">
        <f t="shared" si="240"/>
        <v>0</v>
      </c>
      <c r="FU84" s="142">
        <f t="shared" si="241"/>
        <v>0</v>
      </c>
      <c r="FV84"/>
      <c r="FW84" s="118">
        <f t="shared" si="189"/>
        <v>39083</v>
      </c>
      <c r="FX84" s="142">
        <f t="shared" si="242"/>
        <v>0</v>
      </c>
      <c r="FY84" s="142">
        <f t="shared" si="243"/>
        <v>0</v>
      </c>
      <c r="FZ84" s="142">
        <f t="shared" si="281"/>
        <v>0</v>
      </c>
      <c r="GA84"/>
      <c r="GB84" s="118">
        <f t="shared" si="190"/>
        <v>39083</v>
      </c>
      <c r="GC84" s="142">
        <f t="shared" si="244"/>
        <v>0</v>
      </c>
      <c r="GD84" s="142">
        <f t="shared" si="245"/>
        <v>0</v>
      </c>
      <c r="GE84" s="142">
        <f t="shared" si="282"/>
        <v>0</v>
      </c>
      <c r="GF84"/>
      <c r="GG84" s="118">
        <f t="shared" si="246"/>
        <v>39083</v>
      </c>
      <c r="GH84" s="142">
        <f t="shared" si="247"/>
        <v>0</v>
      </c>
      <c r="GI84" s="142">
        <f t="shared" si="247"/>
        <v>0</v>
      </c>
      <c r="GJ84" s="142">
        <f t="shared" si="248"/>
        <v>0</v>
      </c>
      <c r="GL84" s="118">
        <f t="shared" si="249"/>
        <v>39083</v>
      </c>
      <c r="GM84" s="142">
        <f t="shared" si="250"/>
        <v>0</v>
      </c>
      <c r="GN84" s="142">
        <f t="shared" si="250"/>
        <v>0</v>
      </c>
      <c r="GO84" s="142">
        <f t="shared" si="251"/>
        <v>0</v>
      </c>
      <c r="GQ84" s="585"/>
      <c r="GR84" s="583"/>
      <c r="GS84" s="332"/>
      <c r="GU84"/>
    </row>
    <row r="85" spans="1:203">
      <c r="A85" s="329">
        <v>39114</v>
      </c>
      <c r="B85" s="144">
        <f>'p1'!F94</f>
        <v>0</v>
      </c>
      <c r="C85" s="145">
        <f>+'p1'!C94</f>
        <v>0</v>
      </c>
      <c r="D85" s="193">
        <f>'Transport Pos'!C81</f>
        <v>0</v>
      </c>
      <c r="E85" s="145">
        <f>'p1'!K94+EH85+'Transport Pos'!D81</f>
        <v>0</v>
      </c>
      <c r="F85" s="145">
        <f>'p1'!E94+CS85</f>
        <v>0</v>
      </c>
      <c r="G85" s="145">
        <f>'p1'!H94+'p1'!J94+DD85+'Spread Opt'!D85+'Transport Pos'!E81</f>
        <v>-8.2852510479576438</v>
      </c>
      <c r="H85" s="145">
        <f>'p1'!D94+DW85</f>
        <v>0</v>
      </c>
      <c r="I85" s="145">
        <f>'p1'!I94+'p1'!AG94+DI85+'Spread Opt'!C85</f>
        <v>0.28953506089865666</v>
      </c>
      <c r="J85" s="145">
        <f>'p1'!M94+DL85</f>
        <v>0</v>
      </c>
      <c r="K85" s="145">
        <f>'p1'!L94+'p1'!G94+EB85</f>
        <v>0</v>
      </c>
      <c r="L85" s="146">
        <f t="shared" si="264"/>
        <v>-7.9957159870589871</v>
      </c>
      <c r="M85" s="14"/>
      <c r="N85" s="144">
        <f>'p1'!O94+ET85</f>
        <v>0</v>
      </c>
      <c r="O85" s="145">
        <f>'p1'!N94+EO85</f>
        <v>0</v>
      </c>
      <c r="P85" s="145">
        <f>'p1'!P94+EY85</f>
        <v>0</v>
      </c>
      <c r="Q85" s="145">
        <f>'p1'!Z94</f>
        <v>0</v>
      </c>
      <c r="R85" s="145">
        <f>'p1'!X94</f>
        <v>0</v>
      </c>
      <c r="S85" s="145">
        <f>'p1'!Y94+FE85</f>
        <v>0</v>
      </c>
      <c r="T85" s="145">
        <f>'p1'!AB94+FK85+'Transport Pos'!B81</f>
        <v>0</v>
      </c>
      <c r="U85" s="145"/>
      <c r="V85" s="145">
        <f>'p1'!W94+FP85</f>
        <v>0</v>
      </c>
      <c r="W85" s="145">
        <f>'p1'!R94+FZ85</f>
        <v>0</v>
      </c>
      <c r="X85" s="145">
        <f>'p1'!S94+FU85</f>
        <v>0</v>
      </c>
      <c r="Y85" s="145"/>
      <c r="Z85" s="145"/>
      <c r="AA85" s="145"/>
      <c r="AB85" s="145"/>
      <c r="AC85" s="145"/>
      <c r="AD85" s="193"/>
      <c r="AE85" s="332">
        <f t="shared" si="265"/>
        <v>0</v>
      </c>
      <c r="AF85" s="14"/>
      <c r="AG85" s="146"/>
      <c r="AH85" s="191"/>
      <c r="AI85" s="146">
        <f>'p1'!AA94+BQ85+'Spread Opt'!E85+'Transport Pos'!G81</f>
        <v>0.3642840129410132</v>
      </c>
      <c r="AJ85" s="14"/>
      <c r="AK85" s="143">
        <v>39114</v>
      </c>
      <c r="AL85" s="198"/>
      <c r="AM85" s="189">
        <f t="shared" si="255"/>
        <v>0</v>
      </c>
      <c r="AN85" s="334"/>
      <c r="AO85" s="189">
        <f t="shared" si="266"/>
        <v>0</v>
      </c>
      <c r="AP85" s="334"/>
      <c r="AQ85" s="508">
        <f t="shared" si="267"/>
        <v>-8.2852510479576438</v>
      </c>
      <c r="AR85" s="334"/>
      <c r="AS85" s="510">
        <f t="shared" si="268"/>
        <v>0.28953506089865666</v>
      </c>
      <c r="AT85" s="334"/>
      <c r="AU85" s="189">
        <f t="shared" si="269"/>
        <v>0</v>
      </c>
      <c r="AV85" s="334"/>
      <c r="AW85" s="189">
        <f t="shared" si="252"/>
        <v>-7.9957159870589871</v>
      </c>
      <c r="AX85" s="334"/>
      <c r="AY85"/>
      <c r="AZ85" s="217"/>
      <c r="BA85" s="204">
        <f t="shared" si="205"/>
        <v>0</v>
      </c>
      <c r="BB85" s="202"/>
      <c r="BC85" s="204">
        <f t="shared" si="256"/>
        <v>0</v>
      </c>
      <c r="BD85" s="497"/>
      <c r="BE85" s="515">
        <f t="shared" si="253"/>
        <v>0</v>
      </c>
      <c r="BF85" s="202"/>
      <c r="BG85" s="204">
        <f t="shared" si="270"/>
        <v>0</v>
      </c>
      <c r="BH85" s="218"/>
      <c r="BI85" s="248"/>
      <c r="BJ85" s="308"/>
      <c r="BK85" s="305">
        <f t="shared" si="271"/>
        <v>-7.9957159870589871</v>
      </c>
      <c r="BL85" s="525"/>
      <c r="BM85" s="129">
        <f>+BM73+BM84</f>
        <v>257.47505910714011</v>
      </c>
      <c r="BN85" s="14"/>
      <c r="BO85" s="14"/>
      <c r="BP85" s="140">
        <f t="shared" si="176"/>
        <v>39114</v>
      </c>
      <c r="BQ85" s="141"/>
      <c r="BR85" s="141"/>
      <c r="BS85" s="141"/>
      <c r="BT85" s="141"/>
      <c r="BU85" s="141"/>
      <c r="BV85" s="141"/>
      <c r="BW85" s="141"/>
      <c r="BY85" s="209">
        <f>'m1'!BL87</f>
        <v>0.63103854356325229</v>
      </c>
      <c r="BZ85" s="211">
        <f t="shared" ref="BZ85:BZ93" si="283">CS85+DD85+FE85+FP85+FK85+DI85+DW85+EB85+FZ85+GE85+EO85+ET85+EY85</f>
        <v>0</v>
      </c>
      <c r="CA85" s="142"/>
      <c r="CB85" s="142">
        <f t="shared" si="206"/>
        <v>0</v>
      </c>
      <c r="CC85" s="118"/>
      <c r="CD85" s="118">
        <f t="shared" si="177"/>
        <v>39114</v>
      </c>
      <c r="CE85" s="142">
        <f t="shared" si="207"/>
        <v>0</v>
      </c>
      <c r="CF85" s="142">
        <f t="shared" si="208"/>
        <v>0</v>
      </c>
      <c r="CG85" s="142">
        <f t="shared" si="209"/>
        <v>0</v>
      </c>
      <c r="CH85" s="142">
        <f t="shared" si="209"/>
        <v>0</v>
      </c>
      <c r="CI85" s="142">
        <f t="shared" si="209"/>
        <v>0</v>
      </c>
      <c r="CJ85" s="142">
        <f t="shared" si="209"/>
        <v>0</v>
      </c>
      <c r="CK85" s="142">
        <f t="shared" si="272"/>
        <v>0</v>
      </c>
      <c r="CL85" s="142">
        <f t="shared" si="272"/>
        <v>0</v>
      </c>
      <c r="CM85" s="142">
        <f t="shared" si="209"/>
        <v>0</v>
      </c>
      <c r="CN85" s="142">
        <f t="shared" si="209"/>
        <v>0</v>
      </c>
      <c r="CO85" s="142">
        <f t="shared" si="209"/>
        <v>0</v>
      </c>
      <c r="CP85" s="142">
        <f t="shared" si="210"/>
        <v>0</v>
      </c>
      <c r="CQ85" s="142">
        <f t="shared" si="211"/>
        <v>0</v>
      </c>
      <c r="CR85" s="142">
        <f t="shared" si="212"/>
        <v>0</v>
      </c>
      <c r="CS85" s="142">
        <f t="shared" si="254"/>
        <v>0</v>
      </c>
      <c r="CT85"/>
      <c r="CU85" s="118">
        <f t="shared" si="178"/>
        <v>39114</v>
      </c>
      <c r="CV85" s="142">
        <f t="shared" si="213"/>
        <v>0</v>
      </c>
      <c r="CW85" s="142">
        <f t="shared" si="213"/>
        <v>0</v>
      </c>
      <c r="CX85" s="142">
        <f t="shared" si="214"/>
        <v>0</v>
      </c>
      <c r="CY85" s="142">
        <f t="shared" si="214"/>
        <v>0</v>
      </c>
      <c r="CZ85" s="142">
        <f t="shared" si="214"/>
        <v>0</v>
      </c>
      <c r="DA85" s="142">
        <f t="shared" si="215"/>
        <v>0</v>
      </c>
      <c r="DB85" s="142">
        <f t="shared" si="215"/>
        <v>0</v>
      </c>
      <c r="DC85" s="142">
        <f t="shared" si="216"/>
        <v>0</v>
      </c>
      <c r="DD85" s="142">
        <f t="shared" si="204"/>
        <v>0</v>
      </c>
      <c r="DF85" s="118">
        <f t="shared" si="179"/>
        <v>39114</v>
      </c>
      <c r="DG85" s="142">
        <f t="shared" si="217"/>
        <v>0</v>
      </c>
      <c r="DH85" s="142">
        <f t="shared" si="218"/>
        <v>0</v>
      </c>
      <c r="DI85" s="142">
        <f t="shared" si="273"/>
        <v>0</v>
      </c>
      <c r="DJ85"/>
      <c r="DK85" s="118">
        <f t="shared" si="198"/>
        <v>39114</v>
      </c>
      <c r="DL85" s="142">
        <f t="shared" si="219"/>
        <v>0</v>
      </c>
      <c r="DM85" s="142">
        <f t="shared" si="220"/>
        <v>0</v>
      </c>
      <c r="DN85" s="142">
        <f t="shared" si="274"/>
        <v>0</v>
      </c>
      <c r="DP85" s="118">
        <f t="shared" si="180"/>
        <v>39114</v>
      </c>
      <c r="DQ85" s="142">
        <f t="shared" si="221"/>
        <v>0</v>
      </c>
      <c r="DR85" s="142">
        <f t="shared" si="221"/>
        <v>0</v>
      </c>
      <c r="DS85" s="142">
        <f t="shared" si="221"/>
        <v>0</v>
      </c>
      <c r="DT85" s="142">
        <f t="shared" si="221"/>
        <v>0</v>
      </c>
      <c r="DU85" s="142">
        <f t="shared" si="221"/>
        <v>0</v>
      </c>
      <c r="DV85" s="142">
        <f t="shared" si="222"/>
        <v>0</v>
      </c>
      <c r="DW85" s="142">
        <f t="shared" si="275"/>
        <v>0</v>
      </c>
      <c r="DX85"/>
      <c r="DY85" s="118">
        <f t="shared" si="181"/>
        <v>39114</v>
      </c>
      <c r="DZ85" s="142">
        <f t="shared" si="223"/>
        <v>0</v>
      </c>
      <c r="EA85" s="142">
        <f t="shared" si="224"/>
        <v>0</v>
      </c>
      <c r="EB85" s="142">
        <f t="shared" si="276"/>
        <v>0</v>
      </c>
      <c r="EC85" s="142"/>
      <c r="ED85" s="118">
        <f t="shared" si="182"/>
        <v>39114</v>
      </c>
      <c r="EE85" s="142">
        <f t="shared" si="225"/>
        <v>0</v>
      </c>
      <c r="EF85" s="142">
        <f t="shared" si="225"/>
        <v>0</v>
      </c>
      <c r="EG85" s="142">
        <f t="shared" si="226"/>
        <v>0</v>
      </c>
      <c r="EH85" s="142">
        <f t="shared" si="263"/>
        <v>0</v>
      </c>
      <c r="EI85" s="142"/>
      <c r="EJ85" s="118">
        <f t="shared" si="183"/>
        <v>39114</v>
      </c>
      <c r="EK85" s="142">
        <f t="shared" si="227"/>
        <v>0</v>
      </c>
      <c r="EL85" s="142">
        <f t="shared" si="228"/>
        <v>0</v>
      </c>
      <c r="EM85" s="142">
        <f t="shared" si="228"/>
        <v>0</v>
      </c>
      <c r="EN85" s="142">
        <f t="shared" si="228"/>
        <v>0</v>
      </c>
      <c r="EO85" s="142">
        <f t="shared" si="277"/>
        <v>0</v>
      </c>
      <c r="EP85"/>
      <c r="EQ85" s="118">
        <f t="shared" si="184"/>
        <v>39114</v>
      </c>
      <c r="ER85" s="142">
        <f t="shared" si="229"/>
        <v>0</v>
      </c>
      <c r="ES85" s="142">
        <f t="shared" si="230"/>
        <v>0</v>
      </c>
      <c r="ET85" s="142">
        <f t="shared" si="261"/>
        <v>0</v>
      </c>
      <c r="EU85"/>
      <c r="EV85" s="118">
        <f t="shared" si="185"/>
        <v>39114</v>
      </c>
      <c r="EW85" s="142">
        <f t="shared" si="231"/>
        <v>0</v>
      </c>
      <c r="EX85" s="142">
        <f t="shared" si="232"/>
        <v>0</v>
      </c>
      <c r="EY85" s="142">
        <f t="shared" si="262"/>
        <v>0</v>
      </c>
      <c r="EZ85" s="142"/>
      <c r="FA85" s="118">
        <f t="shared" si="186"/>
        <v>39114</v>
      </c>
      <c r="FB85" s="142">
        <f t="shared" si="233"/>
        <v>0</v>
      </c>
      <c r="FC85" s="142">
        <f t="shared" si="233"/>
        <v>0</v>
      </c>
      <c r="FD85" s="142">
        <f t="shared" si="234"/>
        <v>0</v>
      </c>
      <c r="FE85" s="142">
        <f t="shared" si="278"/>
        <v>0</v>
      </c>
      <c r="FF85"/>
      <c r="FG85" s="118">
        <f t="shared" si="187"/>
        <v>39114</v>
      </c>
      <c r="FH85" s="142">
        <f t="shared" si="235"/>
        <v>0</v>
      </c>
      <c r="FI85" s="142">
        <f t="shared" si="235"/>
        <v>0</v>
      </c>
      <c r="FJ85" s="142">
        <f t="shared" si="236"/>
        <v>0</v>
      </c>
      <c r="FK85" s="142">
        <f t="shared" si="279"/>
        <v>0</v>
      </c>
      <c r="FL85"/>
      <c r="FM85" s="118">
        <f t="shared" si="188"/>
        <v>39114</v>
      </c>
      <c r="FN85" s="142">
        <f t="shared" si="237"/>
        <v>0</v>
      </c>
      <c r="FO85" s="142">
        <f t="shared" si="238"/>
        <v>0</v>
      </c>
      <c r="FP85" s="142">
        <f t="shared" si="280"/>
        <v>0</v>
      </c>
      <c r="FR85" s="118">
        <f t="shared" si="239"/>
        <v>39114</v>
      </c>
      <c r="FS85" s="142">
        <f t="shared" si="240"/>
        <v>0</v>
      </c>
      <c r="FT85" s="142">
        <f t="shared" si="240"/>
        <v>0</v>
      </c>
      <c r="FU85" s="142">
        <f t="shared" si="241"/>
        <v>0</v>
      </c>
      <c r="FV85"/>
      <c r="FW85" s="118">
        <f t="shared" si="189"/>
        <v>39114</v>
      </c>
      <c r="FX85" s="142">
        <f t="shared" si="242"/>
        <v>0</v>
      </c>
      <c r="FY85" s="142">
        <f t="shared" si="243"/>
        <v>0</v>
      </c>
      <c r="FZ85" s="142">
        <f t="shared" si="281"/>
        <v>0</v>
      </c>
      <c r="GA85"/>
      <c r="GB85" s="118">
        <f t="shared" si="190"/>
        <v>39114</v>
      </c>
      <c r="GC85" s="142">
        <f t="shared" si="244"/>
        <v>0</v>
      </c>
      <c r="GD85" s="142">
        <f t="shared" si="245"/>
        <v>0</v>
      </c>
      <c r="GE85" s="142">
        <f t="shared" si="282"/>
        <v>0</v>
      </c>
      <c r="GF85"/>
      <c r="GG85" s="118">
        <f t="shared" si="246"/>
        <v>39114</v>
      </c>
      <c r="GH85" s="142">
        <f t="shared" si="247"/>
        <v>0</v>
      </c>
      <c r="GI85" s="142">
        <f t="shared" si="247"/>
        <v>0</v>
      </c>
      <c r="GJ85" s="142">
        <f t="shared" si="248"/>
        <v>0</v>
      </c>
      <c r="GL85" s="118">
        <f t="shared" si="249"/>
        <v>39114</v>
      </c>
      <c r="GM85" s="142">
        <f t="shared" si="250"/>
        <v>0</v>
      </c>
      <c r="GN85" s="142">
        <f t="shared" si="250"/>
        <v>0</v>
      </c>
      <c r="GO85" s="142">
        <f t="shared" si="251"/>
        <v>0</v>
      </c>
      <c r="GQ85" s="585"/>
      <c r="GR85" s="583"/>
      <c r="GS85" s="332"/>
      <c r="GU85"/>
    </row>
    <row r="86" spans="1:203">
      <c r="A86" s="329">
        <v>39142</v>
      </c>
      <c r="B86" s="144">
        <f>'p1'!F95</f>
        <v>0</v>
      </c>
      <c r="C86" s="145">
        <f>+'p1'!C95</f>
        <v>0</v>
      </c>
      <c r="D86" s="193">
        <f>'Transport Pos'!C82</f>
        <v>0</v>
      </c>
      <c r="E86" s="145">
        <f>'p1'!K95+EH86+'Transport Pos'!D82</f>
        <v>0</v>
      </c>
      <c r="F86" s="145">
        <f>'p1'!E95+CS86</f>
        <v>0</v>
      </c>
      <c r="G86" s="145">
        <f>'p1'!H95+'p1'!J95+DD86+'Spread Opt'!D86+'Transport Pos'!E82</f>
        <v>-9.1254719322329567</v>
      </c>
      <c r="H86" s="145">
        <f>'p1'!D95+DW86</f>
        <v>0</v>
      </c>
      <c r="I86" s="145">
        <f>'p1'!I95+'p1'!AG95+DI86+'Spread Opt'!C86</f>
        <v>0.32878603998215006</v>
      </c>
      <c r="J86" s="145">
        <f>'p1'!M95+DL86</f>
        <v>0</v>
      </c>
      <c r="K86" s="145">
        <f>'p1'!L95+'p1'!G95+EB86</f>
        <v>0</v>
      </c>
      <c r="L86" s="146">
        <f t="shared" si="264"/>
        <v>-8.7966858922508067</v>
      </c>
      <c r="M86" s="14"/>
      <c r="N86" s="144">
        <f>'p1'!O95+ET86</f>
        <v>0</v>
      </c>
      <c r="O86" s="145">
        <f>'p1'!N95+EO86</f>
        <v>0</v>
      </c>
      <c r="P86" s="145">
        <f>'p1'!P95+EY86</f>
        <v>0</v>
      </c>
      <c r="Q86" s="145">
        <f>'p1'!Z95</f>
        <v>0</v>
      </c>
      <c r="R86" s="145">
        <f>'p1'!X95</f>
        <v>0</v>
      </c>
      <c r="S86" s="145">
        <f>'p1'!Y95+FE86</f>
        <v>0</v>
      </c>
      <c r="T86" s="145">
        <f>'p1'!AB95+FK86+'Transport Pos'!B82</f>
        <v>0</v>
      </c>
      <c r="U86" s="145"/>
      <c r="V86" s="145">
        <f>'p1'!W95+FP86</f>
        <v>0</v>
      </c>
      <c r="W86" s="145">
        <f>'p1'!R95+FZ86</f>
        <v>0</v>
      </c>
      <c r="X86" s="145">
        <f>'p1'!S95+FU86</f>
        <v>0</v>
      </c>
      <c r="Y86" s="145"/>
      <c r="Z86" s="145"/>
      <c r="AA86" s="145"/>
      <c r="AB86" s="145"/>
      <c r="AC86" s="145"/>
      <c r="AD86" s="193"/>
      <c r="AE86" s="332">
        <f t="shared" si="265"/>
        <v>0</v>
      </c>
      <c r="AF86" s="14"/>
      <c r="AG86" s="146"/>
      <c r="AH86" s="191"/>
      <c r="AI86" s="146">
        <f>'p1'!AA95+BQ86+'Spread Opt'!E86+'Transport Pos'!G82</f>
        <v>0.40331410774919263</v>
      </c>
      <c r="AJ86" s="14"/>
      <c r="AK86" s="143">
        <v>39142</v>
      </c>
      <c r="AL86" s="198"/>
      <c r="AM86" s="189">
        <f t="shared" si="255"/>
        <v>0</v>
      </c>
      <c r="AN86" s="334"/>
      <c r="AO86" s="189">
        <f t="shared" si="266"/>
        <v>0</v>
      </c>
      <c r="AP86" s="334"/>
      <c r="AQ86" s="508">
        <f t="shared" si="267"/>
        <v>-9.1254719322329567</v>
      </c>
      <c r="AR86" s="334"/>
      <c r="AS86" s="510">
        <f t="shared" si="268"/>
        <v>0.32878603998215006</v>
      </c>
      <c r="AT86" s="334"/>
      <c r="AU86" s="189">
        <f t="shared" si="269"/>
        <v>0</v>
      </c>
      <c r="AV86" s="334"/>
      <c r="AW86" s="189">
        <f t="shared" si="252"/>
        <v>-8.7966858922508067</v>
      </c>
      <c r="AX86" s="334"/>
      <c r="AY86"/>
      <c r="AZ86" s="217"/>
      <c r="BA86" s="204">
        <f t="shared" si="205"/>
        <v>0</v>
      </c>
      <c r="BB86" s="202"/>
      <c r="BC86" s="204">
        <f t="shared" si="256"/>
        <v>0</v>
      </c>
      <c r="BD86" s="497"/>
      <c r="BE86" s="515">
        <f t="shared" si="253"/>
        <v>0</v>
      </c>
      <c r="BF86" s="202"/>
      <c r="BG86" s="204">
        <f t="shared" si="270"/>
        <v>0</v>
      </c>
      <c r="BH86" s="218"/>
      <c r="BI86" s="248"/>
      <c r="BJ86" s="308"/>
      <c r="BK86" s="305">
        <f t="shared" si="271"/>
        <v>-8.7966858922508067</v>
      </c>
      <c r="BL86" s="525"/>
      <c r="BM86" s="14"/>
      <c r="BN86" s="14"/>
      <c r="BO86" s="14"/>
      <c r="BP86" s="140">
        <f t="shared" si="176"/>
        <v>39142</v>
      </c>
      <c r="BQ86" s="141"/>
      <c r="BR86" s="141"/>
      <c r="BS86" s="141"/>
      <c r="BT86" s="141"/>
      <c r="BU86" s="141"/>
      <c r="BV86" s="141"/>
      <c r="BW86" s="141"/>
      <c r="BY86" s="209">
        <f>'m1'!BL88</f>
        <v>0.62749854738959743</v>
      </c>
      <c r="BZ86" s="211">
        <f t="shared" si="283"/>
        <v>0</v>
      </c>
      <c r="CA86" s="142"/>
      <c r="CB86" s="142">
        <f t="shared" si="206"/>
        <v>0</v>
      </c>
      <c r="CC86" s="118"/>
      <c r="CD86" s="118">
        <f t="shared" si="177"/>
        <v>39142</v>
      </c>
      <c r="CE86" s="142">
        <f t="shared" si="207"/>
        <v>0</v>
      </c>
      <c r="CF86" s="142">
        <f t="shared" si="208"/>
        <v>0</v>
      </c>
      <c r="CG86" s="142">
        <f t="shared" si="209"/>
        <v>0</v>
      </c>
      <c r="CH86" s="142">
        <f t="shared" si="209"/>
        <v>0</v>
      </c>
      <c r="CI86" s="142">
        <f t="shared" si="209"/>
        <v>0</v>
      </c>
      <c r="CJ86" s="142">
        <f t="shared" si="209"/>
        <v>0</v>
      </c>
      <c r="CK86" s="142">
        <f t="shared" si="272"/>
        <v>0</v>
      </c>
      <c r="CL86" s="142">
        <f t="shared" si="272"/>
        <v>0</v>
      </c>
      <c r="CM86" s="142">
        <f t="shared" si="209"/>
        <v>0</v>
      </c>
      <c r="CN86" s="142">
        <f t="shared" si="209"/>
        <v>0</v>
      </c>
      <c r="CO86" s="142">
        <f t="shared" si="209"/>
        <v>0</v>
      </c>
      <c r="CP86" s="142">
        <f t="shared" si="210"/>
        <v>0</v>
      </c>
      <c r="CQ86" s="142">
        <f t="shared" si="211"/>
        <v>0</v>
      </c>
      <c r="CR86" s="142">
        <f t="shared" si="212"/>
        <v>0</v>
      </c>
      <c r="CS86" s="142">
        <f t="shared" si="254"/>
        <v>0</v>
      </c>
      <c r="CT86"/>
      <c r="CU86" s="118">
        <f t="shared" si="178"/>
        <v>39142</v>
      </c>
      <c r="CV86" s="142">
        <f t="shared" si="213"/>
        <v>0</v>
      </c>
      <c r="CW86" s="142">
        <f t="shared" si="213"/>
        <v>0</v>
      </c>
      <c r="CX86" s="142">
        <f t="shared" si="214"/>
        <v>0</v>
      </c>
      <c r="CY86" s="142">
        <f t="shared" si="214"/>
        <v>0</v>
      </c>
      <c r="CZ86" s="142">
        <f t="shared" si="214"/>
        <v>0</v>
      </c>
      <c r="DA86" s="142">
        <f t="shared" si="215"/>
        <v>0</v>
      </c>
      <c r="DB86" s="142">
        <f t="shared" si="215"/>
        <v>0</v>
      </c>
      <c r="DC86" s="142">
        <f t="shared" si="216"/>
        <v>0</v>
      </c>
      <c r="DD86" s="142">
        <f t="shared" si="204"/>
        <v>0</v>
      </c>
      <c r="DF86" s="118">
        <f t="shared" si="179"/>
        <v>39142</v>
      </c>
      <c r="DG86" s="142">
        <f t="shared" si="217"/>
        <v>0</v>
      </c>
      <c r="DH86" s="142">
        <f t="shared" si="218"/>
        <v>0</v>
      </c>
      <c r="DI86" s="142">
        <f t="shared" si="273"/>
        <v>0</v>
      </c>
      <c r="DJ86"/>
      <c r="DK86" s="118">
        <f t="shared" si="198"/>
        <v>39142</v>
      </c>
      <c r="DL86" s="142">
        <f t="shared" si="219"/>
        <v>0</v>
      </c>
      <c r="DM86" s="142">
        <f t="shared" si="220"/>
        <v>0</v>
      </c>
      <c r="DN86" s="142">
        <f t="shared" si="274"/>
        <v>0</v>
      </c>
      <c r="DP86" s="118">
        <f t="shared" si="180"/>
        <v>39142</v>
      </c>
      <c r="DQ86" s="142">
        <f t="shared" si="221"/>
        <v>0</v>
      </c>
      <c r="DR86" s="142">
        <f t="shared" si="221"/>
        <v>0</v>
      </c>
      <c r="DS86" s="142">
        <f t="shared" si="221"/>
        <v>0</v>
      </c>
      <c r="DT86" s="142">
        <f t="shared" si="221"/>
        <v>0</v>
      </c>
      <c r="DU86" s="142">
        <f t="shared" si="221"/>
        <v>0</v>
      </c>
      <c r="DV86" s="142">
        <f t="shared" si="222"/>
        <v>0</v>
      </c>
      <c r="DW86" s="142">
        <f t="shared" si="275"/>
        <v>0</v>
      </c>
      <c r="DX86"/>
      <c r="DY86" s="118">
        <f t="shared" si="181"/>
        <v>39142</v>
      </c>
      <c r="DZ86" s="142">
        <f t="shared" si="223"/>
        <v>0</v>
      </c>
      <c r="EA86" s="142">
        <f t="shared" si="224"/>
        <v>0</v>
      </c>
      <c r="EB86" s="142">
        <f t="shared" si="276"/>
        <v>0</v>
      </c>
      <c r="EC86" s="142"/>
      <c r="ED86" s="118">
        <f t="shared" si="182"/>
        <v>39142</v>
      </c>
      <c r="EE86" s="142">
        <f t="shared" si="225"/>
        <v>0</v>
      </c>
      <c r="EF86" s="142">
        <f t="shared" si="225"/>
        <v>0</v>
      </c>
      <c r="EG86" s="142">
        <f t="shared" si="226"/>
        <v>0</v>
      </c>
      <c r="EH86" s="142">
        <f t="shared" si="263"/>
        <v>0</v>
      </c>
      <c r="EI86" s="142"/>
      <c r="EJ86" s="118">
        <f t="shared" si="183"/>
        <v>39142</v>
      </c>
      <c r="EK86" s="142">
        <f t="shared" si="227"/>
        <v>0</v>
      </c>
      <c r="EL86" s="142">
        <f t="shared" si="228"/>
        <v>0</v>
      </c>
      <c r="EM86" s="142">
        <f t="shared" si="228"/>
        <v>0</v>
      </c>
      <c r="EN86" s="142">
        <f t="shared" si="228"/>
        <v>0</v>
      </c>
      <c r="EO86" s="142">
        <f t="shared" si="277"/>
        <v>0</v>
      </c>
      <c r="EP86"/>
      <c r="EQ86" s="118">
        <f t="shared" si="184"/>
        <v>39142</v>
      </c>
      <c r="ER86" s="142">
        <f t="shared" si="229"/>
        <v>0</v>
      </c>
      <c r="ES86" s="142">
        <f t="shared" si="230"/>
        <v>0</v>
      </c>
      <c r="ET86" s="142">
        <f t="shared" si="261"/>
        <v>0</v>
      </c>
      <c r="EU86"/>
      <c r="EV86" s="118">
        <f t="shared" si="185"/>
        <v>39142</v>
      </c>
      <c r="EW86" s="142">
        <f t="shared" si="231"/>
        <v>0</v>
      </c>
      <c r="EX86" s="142">
        <f t="shared" si="232"/>
        <v>0</v>
      </c>
      <c r="EY86" s="142">
        <f t="shared" si="262"/>
        <v>0</v>
      </c>
      <c r="EZ86" s="142"/>
      <c r="FA86" s="118">
        <f t="shared" si="186"/>
        <v>39142</v>
      </c>
      <c r="FB86" s="142">
        <f t="shared" si="233"/>
        <v>0</v>
      </c>
      <c r="FC86" s="142">
        <f t="shared" si="233"/>
        <v>0</v>
      </c>
      <c r="FD86" s="142">
        <f t="shared" si="234"/>
        <v>0</v>
      </c>
      <c r="FE86" s="142">
        <f t="shared" si="278"/>
        <v>0</v>
      </c>
      <c r="FF86"/>
      <c r="FG86" s="118">
        <f t="shared" si="187"/>
        <v>39142</v>
      </c>
      <c r="FH86" s="142">
        <f t="shared" si="235"/>
        <v>0</v>
      </c>
      <c r="FI86" s="142">
        <f t="shared" si="235"/>
        <v>0</v>
      </c>
      <c r="FJ86" s="142">
        <f t="shared" si="236"/>
        <v>0</v>
      </c>
      <c r="FK86" s="142">
        <f t="shared" si="279"/>
        <v>0</v>
      </c>
      <c r="FL86"/>
      <c r="FM86" s="118">
        <f t="shared" si="188"/>
        <v>39142</v>
      </c>
      <c r="FN86" s="142">
        <f t="shared" si="237"/>
        <v>0</v>
      </c>
      <c r="FO86" s="142">
        <f t="shared" si="238"/>
        <v>0</v>
      </c>
      <c r="FP86" s="142">
        <f t="shared" si="280"/>
        <v>0</v>
      </c>
      <c r="FR86" s="118">
        <f t="shared" si="239"/>
        <v>39142</v>
      </c>
      <c r="FS86" s="142">
        <f t="shared" si="240"/>
        <v>0</v>
      </c>
      <c r="FT86" s="142">
        <f t="shared" si="240"/>
        <v>0</v>
      </c>
      <c r="FU86" s="142">
        <f t="shared" si="241"/>
        <v>0</v>
      </c>
      <c r="FV86"/>
      <c r="FW86" s="118">
        <f t="shared" si="189"/>
        <v>39142</v>
      </c>
      <c r="FX86" s="142">
        <f t="shared" si="242"/>
        <v>0</v>
      </c>
      <c r="FY86" s="142">
        <f t="shared" si="243"/>
        <v>0</v>
      </c>
      <c r="FZ86" s="142">
        <f t="shared" si="281"/>
        <v>0</v>
      </c>
      <c r="GA86"/>
      <c r="GB86" s="118">
        <f t="shared" si="190"/>
        <v>39142</v>
      </c>
      <c r="GC86" s="142">
        <f t="shared" si="244"/>
        <v>0</v>
      </c>
      <c r="GD86" s="142">
        <f t="shared" si="245"/>
        <v>0</v>
      </c>
      <c r="GE86" s="142">
        <f t="shared" si="282"/>
        <v>0</v>
      </c>
      <c r="GF86"/>
      <c r="GG86" s="118">
        <f t="shared" si="246"/>
        <v>39142</v>
      </c>
      <c r="GH86" s="142">
        <f t="shared" si="247"/>
        <v>0</v>
      </c>
      <c r="GI86" s="142">
        <f t="shared" si="247"/>
        <v>0</v>
      </c>
      <c r="GJ86" s="142">
        <f t="shared" si="248"/>
        <v>0</v>
      </c>
      <c r="GL86" s="118">
        <f t="shared" si="249"/>
        <v>39142</v>
      </c>
      <c r="GM86" s="142">
        <f t="shared" si="250"/>
        <v>0</v>
      </c>
      <c r="GN86" s="142">
        <f t="shared" si="250"/>
        <v>0</v>
      </c>
      <c r="GO86" s="142">
        <f t="shared" si="251"/>
        <v>0</v>
      </c>
      <c r="GQ86" s="585"/>
      <c r="GR86" s="583"/>
      <c r="GS86" s="332"/>
      <c r="GU86"/>
    </row>
    <row r="87" spans="1:203">
      <c r="A87" s="329">
        <v>39173</v>
      </c>
      <c r="B87" s="144">
        <f>'p1'!F96</f>
        <v>0</v>
      </c>
      <c r="C87" s="145">
        <f>+'p1'!C96</f>
        <v>0</v>
      </c>
      <c r="D87" s="193">
        <f>'Transport Pos'!C83</f>
        <v>0</v>
      </c>
      <c r="E87" s="145">
        <f>'p1'!K96+EH87+'Transport Pos'!D83</f>
        <v>0</v>
      </c>
      <c r="F87" s="145">
        <f>'p1'!E96+CS87</f>
        <v>0</v>
      </c>
      <c r="G87" s="145">
        <f>'p1'!H96+'p1'!J96+DD87+'Spread Opt'!D87+'Transport Pos'!E83</f>
        <v>0</v>
      </c>
      <c r="H87" s="145">
        <f>'p1'!D96+DW87</f>
        <v>0</v>
      </c>
      <c r="I87" s="145">
        <f>'p1'!I96+'p1'!AG96+DI87+'Spread Opt'!C87</f>
        <v>-8.85</v>
      </c>
      <c r="J87" s="145">
        <f>'p1'!M96+DL87</f>
        <v>0</v>
      </c>
      <c r="K87" s="145">
        <f>'p1'!L96+'p1'!G96+EB87</f>
        <v>0</v>
      </c>
      <c r="L87" s="146">
        <f t="shared" si="264"/>
        <v>-8.85</v>
      </c>
      <c r="M87" s="14"/>
      <c r="N87" s="144">
        <f>'p1'!O96+ET87</f>
        <v>0</v>
      </c>
      <c r="O87" s="145">
        <f>'p1'!N96+EO87</f>
        <v>0</v>
      </c>
      <c r="P87" s="145">
        <f>'p1'!P96+EY87</f>
        <v>0</v>
      </c>
      <c r="Q87" s="145">
        <f>'p1'!Z96</f>
        <v>0</v>
      </c>
      <c r="R87" s="145">
        <f>'p1'!X96</f>
        <v>0</v>
      </c>
      <c r="S87" s="145">
        <f>'p1'!Y96+FE87</f>
        <v>0</v>
      </c>
      <c r="T87" s="145">
        <f>'p1'!AB96+FK87+'Transport Pos'!B83</f>
        <v>0</v>
      </c>
      <c r="U87" s="145"/>
      <c r="V87" s="145">
        <f>'p1'!W96+FP87</f>
        <v>0</v>
      </c>
      <c r="W87" s="145">
        <f>'p1'!R96+FZ87</f>
        <v>0</v>
      </c>
      <c r="X87" s="145">
        <f>'p1'!S96+FU87</f>
        <v>0</v>
      </c>
      <c r="Y87" s="145"/>
      <c r="Z87" s="145"/>
      <c r="AA87" s="145"/>
      <c r="AB87" s="145"/>
      <c r="AC87" s="145"/>
      <c r="AD87" s="193"/>
      <c r="AE87" s="332">
        <f t="shared" si="265"/>
        <v>0</v>
      </c>
      <c r="AF87" s="14"/>
      <c r="AG87" s="146"/>
      <c r="AH87" s="191"/>
      <c r="AI87" s="146">
        <f>'p1'!AA96+BQ87+'Spread Opt'!E87+'Transport Pos'!G83</f>
        <v>0</v>
      </c>
      <c r="AJ87" s="14"/>
      <c r="AK87" s="143">
        <v>39173</v>
      </c>
      <c r="AL87" s="198"/>
      <c r="AM87" s="189">
        <f t="shared" si="255"/>
        <v>0</v>
      </c>
      <c r="AN87" s="335">
        <f>SUM(AM82:AM93)</f>
        <v>0</v>
      </c>
      <c r="AO87" s="189">
        <f t="shared" si="266"/>
        <v>0</v>
      </c>
      <c r="AP87" s="335">
        <f>SUM(AO82:AO93)</f>
        <v>0</v>
      </c>
      <c r="AQ87" s="508">
        <f t="shared" si="267"/>
        <v>0</v>
      </c>
      <c r="AR87" s="335">
        <f>SUM(AQ82:AQ93)</f>
        <v>-45.001396846776728</v>
      </c>
      <c r="AS87" s="510">
        <f t="shared" si="268"/>
        <v>-8.85</v>
      </c>
      <c r="AT87" s="335">
        <f>SUM(AS82:AS93)</f>
        <v>-60.364705334248427</v>
      </c>
      <c r="AU87" s="189">
        <f t="shared" si="269"/>
        <v>0</v>
      </c>
      <c r="AV87" s="335">
        <f>SUM(AU82:AU93)</f>
        <v>0</v>
      </c>
      <c r="AW87" s="189">
        <f t="shared" si="252"/>
        <v>-8.85</v>
      </c>
      <c r="AX87" s="335">
        <f>SUM(AW82:AW93)</f>
        <v>-105.36610218102516</v>
      </c>
      <c r="AY87"/>
      <c r="AZ87" s="217"/>
      <c r="BA87" s="204">
        <f t="shared" si="205"/>
        <v>0</v>
      </c>
      <c r="BB87" s="507">
        <f>SUM(BA82:BA93)</f>
        <v>0</v>
      </c>
      <c r="BC87" s="204">
        <f t="shared" si="256"/>
        <v>0</v>
      </c>
      <c r="BD87" s="517">
        <f>SUM(BC82:BC93)</f>
        <v>0</v>
      </c>
      <c r="BE87" s="515">
        <f t="shared" si="253"/>
        <v>0</v>
      </c>
      <c r="BF87" s="205">
        <f>SUM(BE82:BE93)</f>
        <v>0</v>
      </c>
      <c r="BG87" s="204">
        <f t="shared" si="270"/>
        <v>0</v>
      </c>
      <c r="BH87" s="219">
        <f>SUM(BG82:BG93)</f>
        <v>0</v>
      </c>
      <c r="BI87" s="248"/>
      <c r="BJ87" s="308"/>
      <c r="BK87" s="305">
        <f t="shared" si="271"/>
        <v>-8.85</v>
      </c>
      <c r="BL87" s="526">
        <f>SUM(BK82:BK93)</f>
        <v>-105.36610218102516</v>
      </c>
      <c r="BM87" s="14"/>
      <c r="BN87" s="14"/>
      <c r="BO87" s="14"/>
      <c r="BP87" s="140">
        <f t="shared" si="176"/>
        <v>39173</v>
      </c>
      <c r="BQ87" s="141"/>
      <c r="BR87" s="141"/>
      <c r="BS87" s="141"/>
      <c r="BT87" s="141"/>
      <c r="BU87" s="141"/>
      <c r="BV87" s="141"/>
      <c r="BW87" s="141"/>
      <c r="BY87" s="209">
        <f>'m1'!BL89</f>
        <v>0.62359881427265573</v>
      </c>
      <c r="BZ87" s="211">
        <f t="shared" si="283"/>
        <v>0</v>
      </c>
      <c r="CA87" s="142"/>
      <c r="CB87" s="142">
        <f t="shared" si="206"/>
        <v>0</v>
      </c>
      <c r="CC87" s="118"/>
      <c r="CD87" s="118">
        <f t="shared" si="177"/>
        <v>39173</v>
      </c>
      <c r="CE87" s="142">
        <f t="shared" si="207"/>
        <v>0</v>
      </c>
      <c r="CF87" s="142">
        <f t="shared" si="208"/>
        <v>0</v>
      </c>
      <c r="CG87" s="142">
        <f t="shared" si="209"/>
        <v>0</v>
      </c>
      <c r="CH87" s="142">
        <f t="shared" si="209"/>
        <v>0</v>
      </c>
      <c r="CI87" s="142">
        <f t="shared" si="209"/>
        <v>0</v>
      </c>
      <c r="CJ87" s="142">
        <f t="shared" si="209"/>
        <v>0</v>
      </c>
      <c r="CK87" s="142">
        <f t="shared" si="272"/>
        <v>0</v>
      </c>
      <c r="CL87" s="142">
        <f t="shared" si="272"/>
        <v>0</v>
      </c>
      <c r="CM87" s="142">
        <f t="shared" si="209"/>
        <v>0</v>
      </c>
      <c r="CN87" s="142">
        <f t="shared" si="209"/>
        <v>0</v>
      </c>
      <c r="CO87" s="142">
        <f t="shared" si="209"/>
        <v>0</v>
      </c>
      <c r="CP87" s="142">
        <f t="shared" si="210"/>
        <v>0</v>
      </c>
      <c r="CQ87" s="142">
        <f t="shared" si="211"/>
        <v>0</v>
      </c>
      <c r="CR87" s="142">
        <f t="shared" si="212"/>
        <v>0</v>
      </c>
      <c r="CS87" s="142">
        <f t="shared" si="254"/>
        <v>0</v>
      </c>
      <c r="CT87"/>
      <c r="CU87" s="118">
        <f t="shared" si="178"/>
        <v>39173</v>
      </c>
      <c r="CV87" s="142">
        <f t="shared" si="213"/>
        <v>0</v>
      </c>
      <c r="CW87" s="142">
        <f t="shared" si="213"/>
        <v>0</v>
      </c>
      <c r="CX87" s="142">
        <f t="shared" si="214"/>
        <v>0</v>
      </c>
      <c r="CY87" s="142">
        <f t="shared" si="214"/>
        <v>0</v>
      </c>
      <c r="CZ87" s="142">
        <f t="shared" si="214"/>
        <v>0</v>
      </c>
      <c r="DA87" s="142">
        <f t="shared" si="215"/>
        <v>0</v>
      </c>
      <c r="DB87" s="142">
        <f t="shared" si="215"/>
        <v>0</v>
      </c>
      <c r="DC87" s="142">
        <f t="shared" si="216"/>
        <v>0</v>
      </c>
      <c r="DD87" s="142">
        <f t="shared" si="204"/>
        <v>0</v>
      </c>
      <c r="DF87" s="118">
        <f t="shared" si="179"/>
        <v>39173</v>
      </c>
      <c r="DG87" s="142">
        <f t="shared" si="217"/>
        <v>0</v>
      </c>
      <c r="DH87" s="142">
        <f t="shared" si="218"/>
        <v>0</v>
      </c>
      <c r="DI87" s="142">
        <f t="shared" si="273"/>
        <v>0</v>
      </c>
      <c r="DJ87"/>
      <c r="DK87" s="118">
        <f t="shared" si="198"/>
        <v>39173</v>
      </c>
      <c r="DL87" s="142">
        <f t="shared" si="219"/>
        <v>0</v>
      </c>
      <c r="DM87" s="142">
        <f t="shared" si="220"/>
        <v>0</v>
      </c>
      <c r="DN87" s="142">
        <f t="shared" si="274"/>
        <v>0</v>
      </c>
      <c r="DP87" s="118">
        <f t="shared" si="180"/>
        <v>39173</v>
      </c>
      <c r="DQ87" s="142">
        <f t="shared" si="221"/>
        <v>0</v>
      </c>
      <c r="DR87" s="142">
        <f t="shared" si="221"/>
        <v>0</v>
      </c>
      <c r="DS87" s="142">
        <f t="shared" si="221"/>
        <v>0</v>
      </c>
      <c r="DT87" s="142">
        <f t="shared" si="221"/>
        <v>0</v>
      </c>
      <c r="DU87" s="142">
        <f t="shared" si="221"/>
        <v>0</v>
      </c>
      <c r="DV87" s="142">
        <f t="shared" si="222"/>
        <v>0</v>
      </c>
      <c r="DW87" s="142">
        <f t="shared" si="275"/>
        <v>0</v>
      </c>
      <c r="DX87"/>
      <c r="DY87" s="118">
        <f t="shared" si="181"/>
        <v>39173</v>
      </c>
      <c r="DZ87" s="142">
        <f t="shared" si="223"/>
        <v>0</v>
      </c>
      <c r="EA87" s="142">
        <f t="shared" si="224"/>
        <v>0</v>
      </c>
      <c r="EB87" s="142">
        <f t="shared" si="276"/>
        <v>0</v>
      </c>
      <c r="EC87" s="142"/>
      <c r="ED87" s="118">
        <f t="shared" si="182"/>
        <v>39173</v>
      </c>
      <c r="EE87" s="142">
        <f t="shared" si="225"/>
        <v>0</v>
      </c>
      <c r="EF87" s="142">
        <f t="shared" si="225"/>
        <v>0</v>
      </c>
      <c r="EG87" s="142">
        <f t="shared" si="226"/>
        <v>0</v>
      </c>
      <c r="EH87" s="142">
        <f t="shared" si="263"/>
        <v>0</v>
      </c>
      <c r="EI87" s="142"/>
      <c r="EJ87" s="118">
        <f t="shared" si="183"/>
        <v>39173</v>
      </c>
      <c r="EK87" s="142">
        <f t="shared" si="227"/>
        <v>0</v>
      </c>
      <c r="EL87" s="142">
        <f t="shared" si="228"/>
        <v>0</v>
      </c>
      <c r="EM87" s="142">
        <f t="shared" si="228"/>
        <v>0</v>
      </c>
      <c r="EN87" s="142">
        <f t="shared" si="228"/>
        <v>0</v>
      </c>
      <c r="EO87" s="142">
        <f t="shared" si="277"/>
        <v>0</v>
      </c>
      <c r="EP87"/>
      <c r="EQ87" s="118">
        <f t="shared" si="184"/>
        <v>39173</v>
      </c>
      <c r="ER87" s="142">
        <f t="shared" si="229"/>
        <v>0</v>
      </c>
      <c r="ES87" s="142">
        <f t="shared" si="230"/>
        <v>0</v>
      </c>
      <c r="ET87" s="142">
        <f t="shared" si="261"/>
        <v>0</v>
      </c>
      <c r="EU87"/>
      <c r="EV87" s="118">
        <f t="shared" si="185"/>
        <v>39173</v>
      </c>
      <c r="EW87" s="142">
        <f t="shared" si="231"/>
        <v>0</v>
      </c>
      <c r="EX87" s="142">
        <f t="shared" si="232"/>
        <v>0</v>
      </c>
      <c r="EY87" s="142">
        <f t="shared" si="262"/>
        <v>0</v>
      </c>
      <c r="EZ87" s="142"/>
      <c r="FA87" s="118">
        <f t="shared" si="186"/>
        <v>39173</v>
      </c>
      <c r="FB87" s="142">
        <f t="shared" si="233"/>
        <v>0</v>
      </c>
      <c r="FC87" s="142">
        <f t="shared" si="233"/>
        <v>0</v>
      </c>
      <c r="FD87" s="142">
        <f t="shared" si="234"/>
        <v>0</v>
      </c>
      <c r="FE87" s="142">
        <f t="shared" si="278"/>
        <v>0</v>
      </c>
      <c r="FF87"/>
      <c r="FG87" s="118">
        <f t="shared" si="187"/>
        <v>39173</v>
      </c>
      <c r="FH87" s="142">
        <f t="shared" si="235"/>
        <v>0</v>
      </c>
      <c r="FI87" s="142">
        <f t="shared" si="235"/>
        <v>0</v>
      </c>
      <c r="FJ87" s="142">
        <f t="shared" si="236"/>
        <v>0</v>
      </c>
      <c r="FK87" s="142">
        <f t="shared" si="279"/>
        <v>0</v>
      </c>
      <c r="FL87"/>
      <c r="FM87" s="118">
        <f t="shared" si="188"/>
        <v>39173</v>
      </c>
      <c r="FN87" s="142">
        <f t="shared" si="237"/>
        <v>0</v>
      </c>
      <c r="FO87" s="142">
        <f t="shared" si="238"/>
        <v>0</v>
      </c>
      <c r="FP87" s="142">
        <f t="shared" si="280"/>
        <v>0</v>
      </c>
      <c r="FR87" s="118">
        <f t="shared" si="239"/>
        <v>39173</v>
      </c>
      <c r="FS87" s="142">
        <f t="shared" si="240"/>
        <v>0</v>
      </c>
      <c r="FT87" s="142">
        <f t="shared" si="240"/>
        <v>0</v>
      </c>
      <c r="FU87" s="142">
        <f t="shared" si="241"/>
        <v>0</v>
      </c>
      <c r="FV87"/>
      <c r="FW87" s="118">
        <f t="shared" si="189"/>
        <v>39173</v>
      </c>
      <c r="FX87" s="142">
        <f t="shared" si="242"/>
        <v>0</v>
      </c>
      <c r="FY87" s="142">
        <f t="shared" si="243"/>
        <v>0</v>
      </c>
      <c r="FZ87" s="142">
        <f t="shared" si="281"/>
        <v>0</v>
      </c>
      <c r="GA87"/>
      <c r="GB87" s="118">
        <f t="shared" si="190"/>
        <v>39173</v>
      </c>
      <c r="GC87" s="142">
        <f t="shared" si="244"/>
        <v>0</v>
      </c>
      <c r="GD87" s="142">
        <f t="shared" si="245"/>
        <v>0</v>
      </c>
      <c r="GE87" s="142">
        <f t="shared" si="282"/>
        <v>0</v>
      </c>
      <c r="GF87"/>
      <c r="GG87" s="118">
        <f t="shared" si="246"/>
        <v>39173</v>
      </c>
      <c r="GH87" s="142">
        <f t="shared" si="247"/>
        <v>0</v>
      </c>
      <c r="GI87" s="142">
        <f t="shared" si="247"/>
        <v>0</v>
      </c>
      <c r="GJ87" s="142">
        <f t="shared" si="248"/>
        <v>0</v>
      </c>
      <c r="GL87" s="118">
        <f t="shared" si="249"/>
        <v>39173</v>
      </c>
      <c r="GM87" s="142">
        <f t="shared" si="250"/>
        <v>0</v>
      </c>
      <c r="GN87" s="142">
        <f t="shared" si="250"/>
        <v>0</v>
      </c>
      <c r="GO87" s="142">
        <f t="shared" si="251"/>
        <v>0</v>
      </c>
      <c r="GQ87" s="585"/>
      <c r="GR87" s="583"/>
      <c r="GS87" s="332"/>
      <c r="GU87"/>
    </row>
    <row r="88" spans="1:203">
      <c r="A88" s="329">
        <v>39203</v>
      </c>
      <c r="B88" s="144">
        <f>'p1'!F97</f>
        <v>0</v>
      </c>
      <c r="C88" s="145">
        <f>+'p1'!C97</f>
        <v>0</v>
      </c>
      <c r="D88" s="193">
        <f>'Transport Pos'!C84</f>
        <v>0</v>
      </c>
      <c r="E88" s="145">
        <f>'p1'!K97+EH88+'Transport Pos'!D84</f>
        <v>0</v>
      </c>
      <c r="F88" s="145">
        <f>'p1'!E97+CS88</f>
        <v>0</v>
      </c>
      <c r="G88" s="145">
        <f>'p1'!H97+'p1'!J97+DD88+'Spread Opt'!D88+'Transport Pos'!E84</f>
        <v>0</v>
      </c>
      <c r="H88" s="145">
        <f>'p1'!D97+DW88</f>
        <v>0</v>
      </c>
      <c r="I88" s="145">
        <f>'p1'!I97+'p1'!AG97+DI88+'Spread Opt'!C88</f>
        <v>-9.09</v>
      </c>
      <c r="J88" s="145">
        <f>'p1'!M97+DL88</f>
        <v>0</v>
      </c>
      <c r="K88" s="145">
        <f>'p1'!L97+'p1'!G97+EB88</f>
        <v>0</v>
      </c>
      <c r="L88" s="146">
        <f t="shared" si="264"/>
        <v>-9.09</v>
      </c>
      <c r="M88" s="14"/>
      <c r="N88" s="144">
        <f>'p1'!O97+ET88</f>
        <v>0</v>
      </c>
      <c r="O88" s="145">
        <f>'p1'!N97+EO88</f>
        <v>0</v>
      </c>
      <c r="P88" s="145">
        <f>'p1'!P97+EY88</f>
        <v>0</v>
      </c>
      <c r="Q88" s="145">
        <f>'p1'!Z97</f>
        <v>0</v>
      </c>
      <c r="R88" s="145">
        <f>'p1'!X97</f>
        <v>0</v>
      </c>
      <c r="S88" s="145">
        <f>'p1'!Y97+FE88</f>
        <v>0</v>
      </c>
      <c r="T88" s="145">
        <f>'p1'!AB97+FK88+'Transport Pos'!B84</f>
        <v>0</v>
      </c>
      <c r="U88" s="145"/>
      <c r="V88" s="145">
        <f>'p1'!W97+FP88</f>
        <v>0</v>
      </c>
      <c r="W88" s="145">
        <f>'p1'!R97+FZ88</f>
        <v>0</v>
      </c>
      <c r="X88" s="145">
        <f>'p1'!S97+FU88</f>
        <v>0</v>
      </c>
      <c r="Y88" s="145"/>
      <c r="Z88" s="145"/>
      <c r="AA88" s="145"/>
      <c r="AB88" s="145"/>
      <c r="AC88" s="145"/>
      <c r="AD88" s="193"/>
      <c r="AE88" s="332">
        <f t="shared" si="265"/>
        <v>0</v>
      </c>
      <c r="AF88" s="14"/>
      <c r="AG88" s="146"/>
      <c r="AH88" s="191"/>
      <c r="AI88" s="146">
        <f>'p1'!AA97+BQ88+'Spread Opt'!E88+'Transport Pos'!G84</f>
        <v>0</v>
      </c>
      <c r="AJ88" s="14"/>
      <c r="AK88" s="143">
        <v>39203</v>
      </c>
      <c r="AL88" s="198"/>
      <c r="AM88" s="189">
        <f t="shared" si="255"/>
        <v>0</v>
      </c>
      <c r="AN88" s="334"/>
      <c r="AO88" s="189">
        <f t="shared" si="266"/>
        <v>0</v>
      </c>
      <c r="AP88" s="334"/>
      <c r="AQ88" s="508">
        <f t="shared" si="267"/>
        <v>0</v>
      </c>
      <c r="AR88" s="334"/>
      <c r="AS88" s="510">
        <f t="shared" si="268"/>
        <v>-9.09</v>
      </c>
      <c r="AT88" s="334"/>
      <c r="AU88" s="189">
        <f t="shared" si="269"/>
        <v>0</v>
      </c>
      <c r="AV88" s="334"/>
      <c r="AW88" s="189">
        <f t="shared" si="252"/>
        <v>-9.09</v>
      </c>
      <c r="AX88" s="334"/>
      <c r="AY88"/>
      <c r="AZ88" s="217"/>
      <c r="BA88" s="204">
        <f t="shared" si="205"/>
        <v>0</v>
      </c>
      <c r="BB88" s="202"/>
      <c r="BC88" s="204">
        <f t="shared" si="256"/>
        <v>0</v>
      </c>
      <c r="BD88" s="497"/>
      <c r="BE88" s="515">
        <f t="shared" si="253"/>
        <v>0</v>
      </c>
      <c r="BF88" s="202"/>
      <c r="BG88" s="204">
        <f t="shared" si="270"/>
        <v>0</v>
      </c>
      <c r="BH88" s="218"/>
      <c r="BI88" s="248"/>
      <c r="BJ88" s="308"/>
      <c r="BK88" s="305">
        <f t="shared" si="271"/>
        <v>-9.09</v>
      </c>
      <c r="BL88" s="525"/>
      <c r="BM88" s="14"/>
      <c r="BN88" s="14"/>
      <c r="BO88" s="14"/>
      <c r="BP88" s="140">
        <f t="shared" si="176"/>
        <v>39203</v>
      </c>
      <c r="BQ88" s="141"/>
      <c r="BR88" s="141"/>
      <c r="BS88" s="141"/>
      <c r="BT88" s="141"/>
      <c r="BU88" s="141"/>
      <c r="BV88" s="141"/>
      <c r="BW88" s="141"/>
      <c r="BY88" s="209">
        <f>'m1'!BL90</f>
        <v>0.61984436491299477</v>
      </c>
      <c r="BZ88" s="211">
        <f t="shared" si="283"/>
        <v>0</v>
      </c>
      <c r="CA88" s="142"/>
      <c r="CB88" s="142">
        <f t="shared" si="206"/>
        <v>0</v>
      </c>
      <c r="CC88" s="118"/>
      <c r="CD88" s="118">
        <f t="shared" si="177"/>
        <v>39203</v>
      </c>
      <c r="CE88" s="142">
        <f t="shared" si="207"/>
        <v>0</v>
      </c>
      <c r="CF88" s="142">
        <f t="shared" si="208"/>
        <v>0</v>
      </c>
      <c r="CG88" s="142">
        <f t="shared" si="209"/>
        <v>0</v>
      </c>
      <c r="CH88" s="142">
        <f t="shared" si="209"/>
        <v>0</v>
      </c>
      <c r="CI88" s="142">
        <f t="shared" si="209"/>
        <v>0</v>
      </c>
      <c r="CJ88" s="142">
        <f t="shared" si="209"/>
        <v>0</v>
      </c>
      <c r="CK88" s="142">
        <f t="shared" si="272"/>
        <v>0</v>
      </c>
      <c r="CL88" s="142">
        <f t="shared" si="272"/>
        <v>0</v>
      </c>
      <c r="CM88" s="142">
        <f t="shared" si="209"/>
        <v>0</v>
      </c>
      <c r="CN88" s="142">
        <f t="shared" si="209"/>
        <v>0</v>
      </c>
      <c r="CO88" s="142">
        <f t="shared" si="209"/>
        <v>0</v>
      </c>
      <c r="CP88" s="142">
        <f t="shared" si="210"/>
        <v>0</v>
      </c>
      <c r="CQ88" s="142">
        <f t="shared" si="211"/>
        <v>0</v>
      </c>
      <c r="CR88" s="142">
        <f t="shared" si="212"/>
        <v>0</v>
      </c>
      <c r="CS88" s="142">
        <f t="shared" si="254"/>
        <v>0</v>
      </c>
      <c r="CT88"/>
      <c r="CU88" s="118">
        <f t="shared" si="178"/>
        <v>39203</v>
      </c>
      <c r="CV88" s="142">
        <f t="shared" si="213"/>
        <v>0</v>
      </c>
      <c r="CW88" s="142">
        <f t="shared" si="213"/>
        <v>0</v>
      </c>
      <c r="CX88" s="142">
        <f t="shared" si="214"/>
        <v>0</v>
      </c>
      <c r="CY88" s="142">
        <f t="shared" si="214"/>
        <v>0</v>
      </c>
      <c r="CZ88" s="142">
        <f t="shared" si="214"/>
        <v>0</v>
      </c>
      <c r="DA88" s="142">
        <f t="shared" si="215"/>
        <v>0</v>
      </c>
      <c r="DB88" s="142">
        <f t="shared" si="215"/>
        <v>0</v>
      </c>
      <c r="DC88" s="142">
        <f t="shared" si="216"/>
        <v>0</v>
      </c>
      <c r="DD88" s="142">
        <f t="shared" si="204"/>
        <v>0</v>
      </c>
      <c r="DF88" s="118">
        <f t="shared" si="179"/>
        <v>39203</v>
      </c>
      <c r="DG88" s="142">
        <f t="shared" si="217"/>
        <v>0</v>
      </c>
      <c r="DH88" s="142">
        <f t="shared" si="218"/>
        <v>0</v>
      </c>
      <c r="DI88" s="142">
        <f t="shared" si="273"/>
        <v>0</v>
      </c>
      <c r="DJ88"/>
      <c r="DK88" s="118">
        <f t="shared" si="198"/>
        <v>39203</v>
      </c>
      <c r="DL88" s="142">
        <f t="shared" si="219"/>
        <v>0</v>
      </c>
      <c r="DM88" s="142">
        <f t="shared" si="220"/>
        <v>0</v>
      </c>
      <c r="DN88" s="142">
        <f t="shared" si="274"/>
        <v>0</v>
      </c>
      <c r="DP88" s="118">
        <f t="shared" si="180"/>
        <v>39203</v>
      </c>
      <c r="DQ88" s="142">
        <f t="shared" si="221"/>
        <v>0</v>
      </c>
      <c r="DR88" s="142">
        <f t="shared" si="221"/>
        <v>0</v>
      </c>
      <c r="DS88" s="142">
        <f t="shared" si="221"/>
        <v>0</v>
      </c>
      <c r="DT88" s="142">
        <f t="shared" si="221"/>
        <v>0</v>
      </c>
      <c r="DU88" s="142">
        <f t="shared" si="221"/>
        <v>0</v>
      </c>
      <c r="DV88" s="142">
        <f t="shared" si="222"/>
        <v>0</v>
      </c>
      <c r="DW88" s="142">
        <f t="shared" si="275"/>
        <v>0</v>
      </c>
      <c r="DX88"/>
      <c r="DY88" s="118">
        <f t="shared" si="181"/>
        <v>39203</v>
      </c>
      <c r="DZ88" s="142">
        <f t="shared" si="223"/>
        <v>0</v>
      </c>
      <c r="EA88" s="142">
        <f t="shared" si="224"/>
        <v>0</v>
      </c>
      <c r="EB88" s="142">
        <f t="shared" si="276"/>
        <v>0</v>
      </c>
      <c r="EC88" s="142"/>
      <c r="ED88" s="118">
        <f t="shared" si="182"/>
        <v>39203</v>
      </c>
      <c r="EE88" s="142">
        <f t="shared" si="225"/>
        <v>0</v>
      </c>
      <c r="EF88" s="142">
        <f t="shared" si="225"/>
        <v>0</v>
      </c>
      <c r="EG88" s="142">
        <f t="shared" si="226"/>
        <v>0</v>
      </c>
      <c r="EH88" s="142">
        <f t="shared" si="263"/>
        <v>0</v>
      </c>
      <c r="EI88" s="142"/>
      <c r="EJ88" s="118">
        <f t="shared" si="183"/>
        <v>39203</v>
      </c>
      <c r="EK88" s="142">
        <f t="shared" si="227"/>
        <v>0</v>
      </c>
      <c r="EL88" s="142">
        <f t="shared" si="228"/>
        <v>0</v>
      </c>
      <c r="EM88" s="142">
        <f t="shared" si="228"/>
        <v>0</v>
      </c>
      <c r="EN88" s="142">
        <f t="shared" si="228"/>
        <v>0</v>
      </c>
      <c r="EO88" s="142">
        <f t="shared" si="277"/>
        <v>0</v>
      </c>
      <c r="EP88"/>
      <c r="EQ88" s="118">
        <f t="shared" si="184"/>
        <v>39203</v>
      </c>
      <c r="ER88" s="142">
        <f t="shared" si="229"/>
        <v>0</v>
      </c>
      <c r="ES88" s="142">
        <f t="shared" si="230"/>
        <v>0</v>
      </c>
      <c r="ET88" s="142">
        <f t="shared" si="261"/>
        <v>0</v>
      </c>
      <c r="EU88"/>
      <c r="EV88" s="118">
        <f t="shared" si="185"/>
        <v>39203</v>
      </c>
      <c r="EW88" s="142">
        <f t="shared" si="231"/>
        <v>0</v>
      </c>
      <c r="EX88" s="142">
        <f t="shared" si="232"/>
        <v>0</v>
      </c>
      <c r="EY88" s="142">
        <f t="shared" si="262"/>
        <v>0</v>
      </c>
      <c r="EZ88" s="142"/>
      <c r="FA88" s="118">
        <f t="shared" si="186"/>
        <v>39203</v>
      </c>
      <c r="FB88" s="142">
        <f t="shared" si="233"/>
        <v>0</v>
      </c>
      <c r="FC88" s="142">
        <f t="shared" si="233"/>
        <v>0</v>
      </c>
      <c r="FD88" s="142">
        <f t="shared" si="234"/>
        <v>0</v>
      </c>
      <c r="FE88" s="142">
        <f t="shared" si="278"/>
        <v>0</v>
      </c>
      <c r="FF88"/>
      <c r="FG88" s="118">
        <f t="shared" si="187"/>
        <v>39203</v>
      </c>
      <c r="FH88" s="142">
        <f t="shared" si="235"/>
        <v>0</v>
      </c>
      <c r="FI88" s="142">
        <f t="shared" si="235"/>
        <v>0</v>
      </c>
      <c r="FJ88" s="142">
        <f t="shared" si="236"/>
        <v>0</v>
      </c>
      <c r="FK88" s="142">
        <f t="shared" si="279"/>
        <v>0</v>
      </c>
      <c r="FL88"/>
      <c r="FM88" s="118">
        <f t="shared" si="188"/>
        <v>39203</v>
      </c>
      <c r="FN88" s="142">
        <f t="shared" si="237"/>
        <v>0</v>
      </c>
      <c r="FO88" s="142">
        <f t="shared" si="238"/>
        <v>0</v>
      </c>
      <c r="FP88" s="142">
        <f t="shared" si="280"/>
        <v>0</v>
      </c>
      <c r="FR88" s="118">
        <f t="shared" si="239"/>
        <v>39203</v>
      </c>
      <c r="FS88" s="142">
        <f t="shared" si="240"/>
        <v>0</v>
      </c>
      <c r="FT88" s="142">
        <f t="shared" si="240"/>
        <v>0</v>
      </c>
      <c r="FU88" s="142">
        <f t="shared" si="241"/>
        <v>0</v>
      </c>
      <c r="FV88"/>
      <c r="FW88" s="118">
        <f t="shared" si="189"/>
        <v>39203</v>
      </c>
      <c r="FX88" s="142">
        <f t="shared" si="242"/>
        <v>0</v>
      </c>
      <c r="FY88" s="142">
        <f t="shared" si="243"/>
        <v>0</v>
      </c>
      <c r="FZ88" s="142">
        <f t="shared" si="281"/>
        <v>0</v>
      </c>
      <c r="GA88"/>
      <c r="GB88" s="118">
        <f t="shared" si="190"/>
        <v>39203</v>
      </c>
      <c r="GC88" s="142">
        <f t="shared" si="244"/>
        <v>0</v>
      </c>
      <c r="GD88" s="142">
        <f t="shared" si="245"/>
        <v>0</v>
      </c>
      <c r="GE88" s="142">
        <f t="shared" si="282"/>
        <v>0</v>
      </c>
      <c r="GF88"/>
      <c r="GG88" s="118">
        <f t="shared" si="246"/>
        <v>39203</v>
      </c>
      <c r="GH88" s="142">
        <f t="shared" si="247"/>
        <v>0</v>
      </c>
      <c r="GI88" s="142">
        <f t="shared" si="247"/>
        <v>0</v>
      </c>
      <c r="GJ88" s="142">
        <f t="shared" si="248"/>
        <v>0</v>
      </c>
      <c r="GL88" s="118">
        <f t="shared" si="249"/>
        <v>39203</v>
      </c>
      <c r="GM88" s="142">
        <f t="shared" si="250"/>
        <v>0</v>
      </c>
      <c r="GN88" s="142">
        <f t="shared" si="250"/>
        <v>0</v>
      </c>
      <c r="GO88" s="142">
        <f t="shared" si="251"/>
        <v>0</v>
      </c>
      <c r="GQ88" s="585"/>
      <c r="GR88" s="583"/>
      <c r="GS88" s="332"/>
      <c r="GU88"/>
    </row>
    <row r="89" spans="1:203">
      <c r="A89" s="329">
        <v>39234</v>
      </c>
      <c r="B89" s="144">
        <f>'p1'!F98</f>
        <v>0</v>
      </c>
      <c r="C89" s="145">
        <f>+'p1'!C98</f>
        <v>0</v>
      </c>
      <c r="D89" s="193">
        <f>'Transport Pos'!C85</f>
        <v>0</v>
      </c>
      <c r="E89" s="145">
        <f>'p1'!K98+EH89+'Transport Pos'!D85</f>
        <v>0</v>
      </c>
      <c r="F89" s="145">
        <f>'p1'!E98+CS89</f>
        <v>0</v>
      </c>
      <c r="G89" s="145">
        <f>'p1'!H98+'p1'!J98+DD89+'Spread Opt'!D89+'Transport Pos'!E85</f>
        <v>0</v>
      </c>
      <c r="H89" s="145">
        <f>'p1'!D98+DW89</f>
        <v>0</v>
      </c>
      <c r="I89" s="145">
        <f>'p1'!I98+'p1'!AG98+DI89+'Spread Opt'!C89</f>
        <v>-8.74</v>
      </c>
      <c r="J89" s="145">
        <f>'p1'!M98+DL89</f>
        <v>0</v>
      </c>
      <c r="K89" s="145">
        <f>'p1'!L98+'p1'!G98+EB89</f>
        <v>0</v>
      </c>
      <c r="L89" s="146">
        <f t="shared" si="264"/>
        <v>-8.74</v>
      </c>
      <c r="M89" s="14"/>
      <c r="N89" s="144">
        <f>'p1'!O98+ET89</f>
        <v>0</v>
      </c>
      <c r="O89" s="145">
        <f>'p1'!N98+EO89</f>
        <v>0</v>
      </c>
      <c r="P89" s="145">
        <f>'p1'!P98+EY89</f>
        <v>0</v>
      </c>
      <c r="Q89" s="145">
        <f>'p1'!Z98</f>
        <v>0</v>
      </c>
      <c r="R89" s="145">
        <f>'p1'!X98</f>
        <v>0</v>
      </c>
      <c r="S89" s="145">
        <f>'p1'!Y98+FE89</f>
        <v>0</v>
      </c>
      <c r="T89" s="145">
        <f>'p1'!AB98+FK89+'Transport Pos'!B85</f>
        <v>0</v>
      </c>
      <c r="U89" s="145"/>
      <c r="V89" s="145">
        <f>'p1'!W98+FP89</f>
        <v>0</v>
      </c>
      <c r="W89" s="145">
        <f>'p1'!R98+FZ89</f>
        <v>0</v>
      </c>
      <c r="X89" s="145">
        <f>'p1'!S98+FU89</f>
        <v>0</v>
      </c>
      <c r="Y89" s="145"/>
      <c r="Z89" s="145"/>
      <c r="AA89" s="145"/>
      <c r="AB89" s="145"/>
      <c r="AC89" s="145"/>
      <c r="AD89" s="193"/>
      <c r="AE89" s="332">
        <f t="shared" si="265"/>
        <v>0</v>
      </c>
      <c r="AF89" s="14"/>
      <c r="AG89" s="146"/>
      <c r="AH89" s="191"/>
      <c r="AI89" s="146">
        <f>'p1'!AA98+BQ89+'Spread Opt'!E89+'Transport Pos'!G85</f>
        <v>0</v>
      </c>
      <c r="AJ89" s="14"/>
      <c r="AK89" s="143">
        <v>39234</v>
      </c>
      <c r="AL89" s="198"/>
      <c r="AM89" s="189">
        <f t="shared" si="255"/>
        <v>0</v>
      </c>
      <c r="AN89" s="334"/>
      <c r="AO89" s="189">
        <f t="shared" si="266"/>
        <v>0</v>
      </c>
      <c r="AP89" s="334"/>
      <c r="AQ89" s="508">
        <f t="shared" si="267"/>
        <v>0</v>
      </c>
      <c r="AR89" s="334"/>
      <c r="AS89" s="510">
        <f t="shared" si="268"/>
        <v>-8.74</v>
      </c>
      <c r="AT89" s="334"/>
      <c r="AU89" s="189">
        <f t="shared" si="269"/>
        <v>0</v>
      </c>
      <c r="AV89" s="334"/>
      <c r="AW89" s="189">
        <f t="shared" si="252"/>
        <v>-8.74</v>
      </c>
      <c r="AX89" s="334"/>
      <c r="AY89"/>
      <c r="AZ89" s="217"/>
      <c r="BA89" s="204">
        <f t="shared" si="205"/>
        <v>0</v>
      </c>
      <c r="BB89" s="202"/>
      <c r="BC89" s="204">
        <f t="shared" si="256"/>
        <v>0</v>
      </c>
      <c r="BD89" s="497"/>
      <c r="BE89" s="515">
        <f t="shared" si="253"/>
        <v>0</v>
      </c>
      <c r="BF89" s="202"/>
      <c r="BG89" s="204">
        <f t="shared" si="270"/>
        <v>0</v>
      </c>
      <c r="BH89" s="218"/>
      <c r="BI89" s="248"/>
      <c r="BJ89" s="308"/>
      <c r="BK89" s="305">
        <f t="shared" si="271"/>
        <v>-8.74</v>
      </c>
      <c r="BL89" s="525"/>
      <c r="BM89" s="14"/>
      <c r="BN89" s="14"/>
      <c r="BO89" s="14"/>
      <c r="BP89" s="140">
        <f t="shared" si="176"/>
        <v>39234</v>
      </c>
      <c r="BQ89" s="141"/>
      <c r="BR89" s="141"/>
      <c r="BS89" s="141"/>
      <c r="BT89" s="141"/>
      <c r="BU89" s="141"/>
      <c r="BV89" s="141"/>
      <c r="BW89" s="141"/>
      <c r="BY89" s="209">
        <f>'m1'!BL91</f>
        <v>0.61598482468469129</v>
      </c>
      <c r="BZ89" s="211">
        <f t="shared" si="283"/>
        <v>0</v>
      </c>
      <c r="CA89" s="142"/>
      <c r="CB89" s="142">
        <f t="shared" si="206"/>
        <v>0</v>
      </c>
      <c r="CC89" s="118"/>
      <c r="CD89" s="118">
        <f t="shared" si="177"/>
        <v>39234</v>
      </c>
      <c r="CE89" s="142">
        <f t="shared" si="207"/>
        <v>0</v>
      </c>
      <c r="CF89" s="142">
        <f t="shared" si="208"/>
        <v>0</v>
      </c>
      <c r="CG89" s="142">
        <f t="shared" si="209"/>
        <v>0</v>
      </c>
      <c r="CH89" s="142">
        <f t="shared" si="209"/>
        <v>0</v>
      </c>
      <c r="CI89" s="142">
        <f t="shared" si="209"/>
        <v>0</v>
      </c>
      <c r="CJ89" s="142">
        <f t="shared" si="209"/>
        <v>0</v>
      </c>
      <c r="CK89" s="142">
        <f t="shared" si="272"/>
        <v>0</v>
      </c>
      <c r="CL89" s="142">
        <f t="shared" si="272"/>
        <v>0</v>
      </c>
      <c r="CM89" s="142">
        <f t="shared" si="209"/>
        <v>0</v>
      </c>
      <c r="CN89" s="142">
        <f t="shared" si="209"/>
        <v>0</v>
      </c>
      <c r="CO89" s="142">
        <f t="shared" si="209"/>
        <v>0</v>
      </c>
      <c r="CP89" s="142">
        <f t="shared" si="210"/>
        <v>0</v>
      </c>
      <c r="CQ89" s="142">
        <f t="shared" si="211"/>
        <v>0</v>
      </c>
      <c r="CR89" s="142">
        <f t="shared" si="212"/>
        <v>0</v>
      </c>
      <c r="CS89" s="142">
        <f t="shared" si="254"/>
        <v>0</v>
      </c>
      <c r="CT89"/>
      <c r="CU89" s="118">
        <f t="shared" si="178"/>
        <v>39234</v>
      </c>
      <c r="CV89" s="142">
        <f t="shared" si="213"/>
        <v>0</v>
      </c>
      <c r="CW89" s="142">
        <f t="shared" si="213"/>
        <v>0</v>
      </c>
      <c r="CX89" s="142">
        <f t="shared" si="214"/>
        <v>0</v>
      </c>
      <c r="CY89" s="142">
        <f t="shared" si="214"/>
        <v>0</v>
      </c>
      <c r="CZ89" s="142">
        <f t="shared" si="214"/>
        <v>0</v>
      </c>
      <c r="DA89" s="142">
        <f t="shared" si="215"/>
        <v>0</v>
      </c>
      <c r="DB89" s="142">
        <f t="shared" si="215"/>
        <v>0</v>
      </c>
      <c r="DC89" s="142">
        <f t="shared" si="216"/>
        <v>0</v>
      </c>
      <c r="DD89" s="142">
        <f t="shared" si="204"/>
        <v>0</v>
      </c>
      <c r="DF89" s="118">
        <f t="shared" si="179"/>
        <v>39234</v>
      </c>
      <c r="DG89" s="142">
        <f t="shared" si="217"/>
        <v>0</v>
      </c>
      <c r="DH89" s="142">
        <f t="shared" si="218"/>
        <v>0</v>
      </c>
      <c r="DI89" s="142">
        <f t="shared" si="273"/>
        <v>0</v>
      </c>
      <c r="DJ89"/>
      <c r="DK89" s="118">
        <f t="shared" si="198"/>
        <v>39234</v>
      </c>
      <c r="DL89" s="142">
        <f t="shared" si="219"/>
        <v>0</v>
      </c>
      <c r="DM89" s="142">
        <f t="shared" si="220"/>
        <v>0</v>
      </c>
      <c r="DN89" s="142">
        <f t="shared" si="274"/>
        <v>0</v>
      </c>
      <c r="DP89" s="118">
        <f t="shared" si="180"/>
        <v>39234</v>
      </c>
      <c r="DQ89" s="142">
        <f t="shared" si="221"/>
        <v>0</v>
      </c>
      <c r="DR89" s="142">
        <f t="shared" si="221"/>
        <v>0</v>
      </c>
      <c r="DS89" s="142">
        <f t="shared" si="221"/>
        <v>0</v>
      </c>
      <c r="DT89" s="142">
        <f t="shared" si="221"/>
        <v>0</v>
      </c>
      <c r="DU89" s="142">
        <f t="shared" si="221"/>
        <v>0</v>
      </c>
      <c r="DV89" s="142">
        <f t="shared" si="222"/>
        <v>0</v>
      </c>
      <c r="DW89" s="142">
        <f t="shared" si="275"/>
        <v>0</v>
      </c>
      <c r="DX89"/>
      <c r="DY89" s="118">
        <f t="shared" si="181"/>
        <v>39234</v>
      </c>
      <c r="DZ89" s="142">
        <f t="shared" si="223"/>
        <v>0</v>
      </c>
      <c r="EA89" s="142">
        <f t="shared" si="224"/>
        <v>0</v>
      </c>
      <c r="EB89" s="142">
        <f t="shared" si="276"/>
        <v>0</v>
      </c>
      <c r="EC89" s="142"/>
      <c r="ED89" s="118">
        <f t="shared" si="182"/>
        <v>39234</v>
      </c>
      <c r="EE89" s="142">
        <f t="shared" si="225"/>
        <v>0</v>
      </c>
      <c r="EF89" s="142">
        <f t="shared" si="225"/>
        <v>0</v>
      </c>
      <c r="EG89" s="142">
        <f t="shared" si="226"/>
        <v>0</v>
      </c>
      <c r="EH89" s="142">
        <f t="shared" si="263"/>
        <v>0</v>
      </c>
      <c r="EI89" s="142"/>
      <c r="EJ89" s="118">
        <f t="shared" si="183"/>
        <v>39234</v>
      </c>
      <c r="EK89" s="142">
        <f t="shared" si="227"/>
        <v>0</v>
      </c>
      <c r="EL89" s="142">
        <f t="shared" si="228"/>
        <v>0</v>
      </c>
      <c r="EM89" s="142">
        <f t="shared" si="228"/>
        <v>0</v>
      </c>
      <c r="EN89" s="142">
        <f t="shared" si="228"/>
        <v>0</v>
      </c>
      <c r="EO89" s="142">
        <f t="shared" si="277"/>
        <v>0</v>
      </c>
      <c r="EP89"/>
      <c r="EQ89" s="118">
        <f t="shared" si="184"/>
        <v>39234</v>
      </c>
      <c r="ER89" s="142">
        <f t="shared" si="229"/>
        <v>0</v>
      </c>
      <c r="ES89" s="142">
        <f t="shared" si="230"/>
        <v>0</v>
      </c>
      <c r="ET89" s="142">
        <f t="shared" si="261"/>
        <v>0</v>
      </c>
      <c r="EU89"/>
      <c r="EV89" s="118">
        <f t="shared" si="185"/>
        <v>39234</v>
      </c>
      <c r="EW89" s="142">
        <f t="shared" si="231"/>
        <v>0</v>
      </c>
      <c r="EX89" s="142">
        <f t="shared" si="232"/>
        <v>0</v>
      </c>
      <c r="EY89" s="142">
        <f t="shared" si="262"/>
        <v>0</v>
      </c>
      <c r="EZ89" s="142"/>
      <c r="FA89" s="118">
        <f t="shared" si="186"/>
        <v>39234</v>
      </c>
      <c r="FB89" s="142">
        <f t="shared" si="233"/>
        <v>0</v>
      </c>
      <c r="FC89" s="142">
        <f t="shared" si="233"/>
        <v>0</v>
      </c>
      <c r="FD89" s="142">
        <f t="shared" si="234"/>
        <v>0</v>
      </c>
      <c r="FE89" s="142">
        <f t="shared" si="278"/>
        <v>0</v>
      </c>
      <c r="FF89"/>
      <c r="FG89" s="118">
        <f t="shared" si="187"/>
        <v>39234</v>
      </c>
      <c r="FH89" s="142">
        <f t="shared" si="235"/>
        <v>0</v>
      </c>
      <c r="FI89" s="142">
        <f t="shared" si="235"/>
        <v>0</v>
      </c>
      <c r="FJ89" s="142">
        <f t="shared" si="236"/>
        <v>0</v>
      </c>
      <c r="FK89" s="142">
        <f t="shared" si="279"/>
        <v>0</v>
      </c>
      <c r="FL89"/>
      <c r="FM89" s="118">
        <f t="shared" si="188"/>
        <v>39234</v>
      </c>
      <c r="FN89" s="142">
        <f t="shared" si="237"/>
        <v>0</v>
      </c>
      <c r="FO89" s="142">
        <f t="shared" si="238"/>
        <v>0</v>
      </c>
      <c r="FP89" s="142">
        <f t="shared" si="280"/>
        <v>0</v>
      </c>
      <c r="FR89" s="118">
        <f t="shared" si="239"/>
        <v>39234</v>
      </c>
      <c r="FS89" s="142">
        <f t="shared" si="240"/>
        <v>0</v>
      </c>
      <c r="FT89" s="142">
        <f t="shared" si="240"/>
        <v>0</v>
      </c>
      <c r="FU89" s="142">
        <f t="shared" si="241"/>
        <v>0</v>
      </c>
      <c r="FV89"/>
      <c r="FW89" s="118">
        <f t="shared" si="189"/>
        <v>39234</v>
      </c>
      <c r="FX89" s="142">
        <f t="shared" si="242"/>
        <v>0</v>
      </c>
      <c r="FY89" s="142">
        <f t="shared" si="243"/>
        <v>0</v>
      </c>
      <c r="FZ89" s="142">
        <f t="shared" si="281"/>
        <v>0</v>
      </c>
      <c r="GA89"/>
      <c r="GB89" s="118">
        <f t="shared" si="190"/>
        <v>39234</v>
      </c>
      <c r="GC89" s="142">
        <f t="shared" si="244"/>
        <v>0</v>
      </c>
      <c r="GD89" s="142">
        <f t="shared" si="245"/>
        <v>0</v>
      </c>
      <c r="GE89" s="142">
        <f t="shared" si="282"/>
        <v>0</v>
      </c>
      <c r="GF89"/>
      <c r="GG89" s="118">
        <f t="shared" si="246"/>
        <v>39234</v>
      </c>
      <c r="GH89" s="142">
        <f t="shared" si="247"/>
        <v>0</v>
      </c>
      <c r="GI89" s="142">
        <f t="shared" si="247"/>
        <v>0</v>
      </c>
      <c r="GJ89" s="142">
        <f t="shared" si="248"/>
        <v>0</v>
      </c>
      <c r="GL89" s="118">
        <f t="shared" si="249"/>
        <v>39234</v>
      </c>
      <c r="GM89" s="142">
        <f t="shared" si="250"/>
        <v>0</v>
      </c>
      <c r="GN89" s="142">
        <f t="shared" si="250"/>
        <v>0</v>
      </c>
      <c r="GO89" s="142">
        <f t="shared" si="251"/>
        <v>0</v>
      </c>
      <c r="GQ89" s="585"/>
      <c r="GR89" s="583"/>
      <c r="GS89" s="332"/>
      <c r="GU89"/>
    </row>
    <row r="90" spans="1:203">
      <c r="A90" s="329">
        <v>39264</v>
      </c>
      <c r="B90" s="144">
        <f>'p1'!F99</f>
        <v>0</v>
      </c>
      <c r="C90" s="145">
        <f>+'p1'!C99</f>
        <v>0</v>
      </c>
      <c r="D90" s="193">
        <f>'Transport Pos'!C86</f>
        <v>0</v>
      </c>
      <c r="E90" s="145">
        <f>'p1'!K99+EH90+'Transport Pos'!D86</f>
        <v>0</v>
      </c>
      <c r="F90" s="145">
        <f>'p1'!E99+CS90</f>
        <v>0</v>
      </c>
      <c r="G90" s="145">
        <f>'p1'!H99+'p1'!J99+DD90+'Spread Opt'!D90+'Transport Pos'!E86</f>
        <v>0</v>
      </c>
      <c r="H90" s="145">
        <f>'p1'!D99+DW90</f>
        <v>0</v>
      </c>
      <c r="I90" s="145">
        <f>'p1'!I99+'p1'!AG99+DI90+'Spread Opt'!C90</f>
        <v>-8.98</v>
      </c>
      <c r="J90" s="145">
        <f>'p1'!M99+DL90</f>
        <v>0</v>
      </c>
      <c r="K90" s="145">
        <f>'p1'!L99+'p1'!G99+EB90</f>
        <v>0</v>
      </c>
      <c r="L90" s="146">
        <f t="shared" si="264"/>
        <v>-8.98</v>
      </c>
      <c r="M90" s="14"/>
      <c r="N90" s="144">
        <f>'p1'!O99+ET90</f>
        <v>0</v>
      </c>
      <c r="O90" s="145">
        <f>'p1'!N99+EO90</f>
        <v>0</v>
      </c>
      <c r="P90" s="145">
        <f>'p1'!P99+EY90</f>
        <v>0</v>
      </c>
      <c r="Q90" s="145">
        <f>'p1'!Z99</f>
        <v>0</v>
      </c>
      <c r="R90" s="145">
        <f>'p1'!X99</f>
        <v>0</v>
      </c>
      <c r="S90" s="145">
        <f>'p1'!Y99+FE90</f>
        <v>0</v>
      </c>
      <c r="T90" s="145">
        <f>'p1'!AB99+FK90+'Transport Pos'!B86</f>
        <v>0</v>
      </c>
      <c r="U90" s="145"/>
      <c r="V90" s="145">
        <f>'p1'!W99+FP90</f>
        <v>0</v>
      </c>
      <c r="W90" s="145">
        <f>'p1'!R99+FZ90</f>
        <v>0</v>
      </c>
      <c r="X90" s="145">
        <f>'p1'!S99+FU90</f>
        <v>0</v>
      </c>
      <c r="Y90" s="145"/>
      <c r="Z90" s="145"/>
      <c r="AA90" s="145"/>
      <c r="AB90" s="145"/>
      <c r="AC90" s="145"/>
      <c r="AD90" s="193"/>
      <c r="AE90" s="332">
        <f t="shared" si="265"/>
        <v>0</v>
      </c>
      <c r="AF90" s="14"/>
      <c r="AG90" s="146"/>
      <c r="AH90" s="191"/>
      <c r="AI90" s="146">
        <f>'p1'!AA99+BQ90+'Spread Opt'!E90+'Transport Pos'!G86</f>
        <v>0</v>
      </c>
      <c r="AJ90" s="14"/>
      <c r="AK90" s="143">
        <v>39264</v>
      </c>
      <c r="AL90" s="198"/>
      <c r="AM90" s="189">
        <f t="shared" si="255"/>
        <v>0</v>
      </c>
      <c r="AN90" s="513">
        <f>SUM(AM87:AM93)</f>
        <v>0</v>
      </c>
      <c r="AO90" s="189">
        <f t="shared" si="266"/>
        <v>0</v>
      </c>
      <c r="AP90" s="513">
        <f>SUM(AO87:AO93)</f>
        <v>0</v>
      </c>
      <c r="AQ90" s="508">
        <f t="shared" si="267"/>
        <v>0</v>
      </c>
      <c r="AR90" s="513">
        <f>SUM(AQ87:AQ93)</f>
        <v>0</v>
      </c>
      <c r="AS90" s="510">
        <f t="shared" si="268"/>
        <v>-8.98</v>
      </c>
      <c r="AT90" s="513">
        <f>SUM(AS87:AS93)</f>
        <v>-61.97</v>
      </c>
      <c r="AU90" s="189">
        <f t="shared" si="269"/>
        <v>0</v>
      </c>
      <c r="AV90" s="513">
        <f>SUM(AU87:AU93)</f>
        <v>0</v>
      </c>
      <c r="AW90" s="189">
        <f t="shared" si="252"/>
        <v>-8.98</v>
      </c>
      <c r="AX90" s="513">
        <f>SUM(AW87:AW93)</f>
        <v>-61.97</v>
      </c>
      <c r="AY90"/>
      <c r="AZ90" s="217"/>
      <c r="BA90" s="204">
        <f t="shared" si="205"/>
        <v>0</v>
      </c>
      <c r="BB90" s="202"/>
      <c r="BC90" s="204">
        <f t="shared" si="256"/>
        <v>0</v>
      </c>
      <c r="BD90" s="517"/>
      <c r="BE90" s="515">
        <f t="shared" si="253"/>
        <v>0</v>
      </c>
      <c r="BF90" s="205"/>
      <c r="BG90" s="204">
        <f t="shared" si="270"/>
        <v>0</v>
      </c>
      <c r="BH90" s="219"/>
      <c r="BI90" s="248"/>
      <c r="BJ90" s="308"/>
      <c r="BK90" s="305">
        <f t="shared" si="271"/>
        <v>-8.98</v>
      </c>
      <c r="BL90" s="527">
        <f>SUM(BK87:BK93)</f>
        <v>-61.97</v>
      </c>
      <c r="BM90" s="14"/>
      <c r="BN90" s="14"/>
      <c r="BO90" s="14"/>
      <c r="BP90" s="140">
        <f t="shared" si="176"/>
        <v>39264</v>
      </c>
      <c r="BQ90" s="141"/>
      <c r="BR90" s="141"/>
      <c r="BS90" s="141"/>
      <c r="BT90" s="141"/>
      <c r="BU90" s="141"/>
      <c r="BV90" s="141"/>
      <c r="BW90" s="141"/>
      <c r="BY90" s="209">
        <f>'m1'!BL92</f>
        <v>0.61226912163326708</v>
      </c>
      <c r="BZ90" s="211">
        <f t="shared" si="283"/>
        <v>0</v>
      </c>
      <c r="CA90" s="142"/>
      <c r="CB90" s="142">
        <f t="shared" si="206"/>
        <v>0</v>
      </c>
      <c r="CC90" s="118"/>
      <c r="CD90" s="118">
        <f t="shared" si="177"/>
        <v>39264</v>
      </c>
      <c r="CE90" s="142">
        <f t="shared" si="207"/>
        <v>0</v>
      </c>
      <c r="CF90" s="142">
        <f t="shared" si="208"/>
        <v>0</v>
      </c>
      <c r="CG90" s="142">
        <f t="shared" si="209"/>
        <v>0</v>
      </c>
      <c r="CH90" s="142">
        <f t="shared" si="209"/>
        <v>0</v>
      </c>
      <c r="CI90" s="142">
        <f t="shared" si="209"/>
        <v>0</v>
      </c>
      <c r="CJ90" s="142">
        <f t="shared" si="209"/>
        <v>0</v>
      </c>
      <c r="CK90" s="142">
        <f t="shared" si="272"/>
        <v>0</v>
      </c>
      <c r="CL90" s="142">
        <f t="shared" si="272"/>
        <v>0</v>
      </c>
      <c r="CM90" s="142">
        <f t="shared" si="209"/>
        <v>0</v>
      </c>
      <c r="CN90" s="142">
        <f t="shared" si="209"/>
        <v>0</v>
      </c>
      <c r="CO90" s="142">
        <f t="shared" si="209"/>
        <v>0</v>
      </c>
      <c r="CP90" s="142">
        <f t="shared" si="210"/>
        <v>0</v>
      </c>
      <c r="CQ90" s="142">
        <f t="shared" si="211"/>
        <v>0</v>
      </c>
      <c r="CR90" s="142">
        <f t="shared" si="212"/>
        <v>0</v>
      </c>
      <c r="CS90" s="142">
        <f t="shared" si="254"/>
        <v>0</v>
      </c>
      <c r="CT90"/>
      <c r="CU90" s="118">
        <f t="shared" si="178"/>
        <v>39264</v>
      </c>
      <c r="CV90" s="142">
        <f t="shared" si="213"/>
        <v>0</v>
      </c>
      <c r="CW90" s="142">
        <f t="shared" si="213"/>
        <v>0</v>
      </c>
      <c r="CX90" s="142">
        <f t="shared" si="214"/>
        <v>0</v>
      </c>
      <c r="CY90" s="142">
        <f t="shared" si="214"/>
        <v>0</v>
      </c>
      <c r="CZ90" s="142">
        <f t="shared" si="214"/>
        <v>0</v>
      </c>
      <c r="DA90" s="142">
        <f t="shared" si="215"/>
        <v>0</v>
      </c>
      <c r="DB90" s="142">
        <f t="shared" si="215"/>
        <v>0</v>
      </c>
      <c r="DC90" s="142">
        <f t="shared" si="216"/>
        <v>0</v>
      </c>
      <c r="DD90" s="142">
        <f t="shared" si="204"/>
        <v>0</v>
      </c>
      <c r="DF90" s="118">
        <f t="shared" si="179"/>
        <v>39264</v>
      </c>
      <c r="DG90" s="142">
        <f t="shared" si="217"/>
        <v>0</v>
      </c>
      <c r="DH90" s="142">
        <f t="shared" si="218"/>
        <v>0</v>
      </c>
      <c r="DI90" s="142">
        <f t="shared" si="273"/>
        <v>0</v>
      </c>
      <c r="DJ90"/>
      <c r="DK90" s="118">
        <f t="shared" si="198"/>
        <v>39264</v>
      </c>
      <c r="DL90" s="142">
        <f t="shared" si="219"/>
        <v>0</v>
      </c>
      <c r="DM90" s="142">
        <f t="shared" si="220"/>
        <v>0</v>
      </c>
      <c r="DN90" s="142">
        <f t="shared" si="274"/>
        <v>0</v>
      </c>
      <c r="DP90" s="118">
        <f t="shared" si="180"/>
        <v>39264</v>
      </c>
      <c r="DQ90" s="142">
        <f t="shared" si="221"/>
        <v>0</v>
      </c>
      <c r="DR90" s="142">
        <f t="shared" si="221"/>
        <v>0</v>
      </c>
      <c r="DS90" s="142">
        <f t="shared" si="221"/>
        <v>0</v>
      </c>
      <c r="DT90" s="142">
        <f t="shared" si="221"/>
        <v>0</v>
      </c>
      <c r="DU90" s="142">
        <f t="shared" si="221"/>
        <v>0</v>
      </c>
      <c r="DV90" s="142">
        <f t="shared" si="222"/>
        <v>0</v>
      </c>
      <c r="DW90" s="142">
        <f t="shared" si="275"/>
        <v>0</v>
      </c>
      <c r="DX90"/>
      <c r="DY90" s="118">
        <f t="shared" si="181"/>
        <v>39264</v>
      </c>
      <c r="DZ90" s="142">
        <f t="shared" si="223"/>
        <v>0</v>
      </c>
      <c r="EA90" s="142">
        <f t="shared" si="224"/>
        <v>0</v>
      </c>
      <c r="EB90" s="142">
        <f t="shared" si="276"/>
        <v>0</v>
      </c>
      <c r="EC90" s="142"/>
      <c r="ED90" s="118">
        <f t="shared" si="182"/>
        <v>39264</v>
      </c>
      <c r="EE90" s="142">
        <f t="shared" si="225"/>
        <v>0</v>
      </c>
      <c r="EF90" s="142">
        <f t="shared" si="225"/>
        <v>0</v>
      </c>
      <c r="EG90" s="142">
        <f t="shared" si="226"/>
        <v>0</v>
      </c>
      <c r="EH90" s="142">
        <f t="shared" si="263"/>
        <v>0</v>
      </c>
      <c r="EI90" s="142"/>
      <c r="EJ90" s="118">
        <f t="shared" si="183"/>
        <v>39264</v>
      </c>
      <c r="EK90" s="142">
        <f t="shared" si="227"/>
        <v>0</v>
      </c>
      <c r="EL90" s="142">
        <f t="shared" si="228"/>
        <v>0</v>
      </c>
      <c r="EM90" s="142">
        <f t="shared" si="228"/>
        <v>0</v>
      </c>
      <c r="EN90" s="142">
        <f t="shared" si="228"/>
        <v>0</v>
      </c>
      <c r="EO90" s="142">
        <f t="shared" si="277"/>
        <v>0</v>
      </c>
      <c r="EP90"/>
      <c r="EQ90" s="118">
        <f t="shared" si="184"/>
        <v>39264</v>
      </c>
      <c r="ER90" s="142">
        <f t="shared" si="229"/>
        <v>0</v>
      </c>
      <c r="ES90" s="142">
        <f t="shared" si="230"/>
        <v>0</v>
      </c>
      <c r="ET90" s="142">
        <f t="shared" si="261"/>
        <v>0</v>
      </c>
      <c r="EU90"/>
      <c r="EV90" s="118">
        <f t="shared" si="185"/>
        <v>39264</v>
      </c>
      <c r="EW90" s="142">
        <f t="shared" si="231"/>
        <v>0</v>
      </c>
      <c r="EX90" s="142">
        <f t="shared" si="232"/>
        <v>0</v>
      </c>
      <c r="EY90" s="142">
        <f t="shared" si="262"/>
        <v>0</v>
      </c>
      <c r="EZ90" s="142"/>
      <c r="FA90" s="118">
        <f t="shared" si="186"/>
        <v>39264</v>
      </c>
      <c r="FB90" s="142">
        <f t="shared" si="233"/>
        <v>0</v>
      </c>
      <c r="FC90" s="142">
        <f t="shared" si="233"/>
        <v>0</v>
      </c>
      <c r="FD90" s="142">
        <f t="shared" si="234"/>
        <v>0</v>
      </c>
      <c r="FE90" s="142">
        <f t="shared" si="278"/>
        <v>0</v>
      </c>
      <c r="FF90"/>
      <c r="FG90" s="118">
        <f t="shared" si="187"/>
        <v>39264</v>
      </c>
      <c r="FH90" s="142">
        <f t="shared" si="235"/>
        <v>0</v>
      </c>
      <c r="FI90" s="142">
        <f t="shared" si="235"/>
        <v>0</v>
      </c>
      <c r="FJ90" s="142">
        <f t="shared" si="236"/>
        <v>0</v>
      </c>
      <c r="FK90" s="142">
        <f t="shared" si="279"/>
        <v>0</v>
      </c>
      <c r="FL90"/>
      <c r="FM90" s="118">
        <f t="shared" si="188"/>
        <v>39264</v>
      </c>
      <c r="FN90" s="142">
        <f t="shared" si="237"/>
        <v>0</v>
      </c>
      <c r="FO90" s="142">
        <f t="shared" si="238"/>
        <v>0</v>
      </c>
      <c r="FP90" s="142">
        <f t="shared" si="280"/>
        <v>0</v>
      </c>
      <c r="FR90" s="118">
        <f t="shared" si="239"/>
        <v>39264</v>
      </c>
      <c r="FS90" s="142">
        <f t="shared" si="240"/>
        <v>0</v>
      </c>
      <c r="FT90" s="142">
        <f t="shared" si="240"/>
        <v>0</v>
      </c>
      <c r="FU90" s="142">
        <f t="shared" si="241"/>
        <v>0</v>
      </c>
      <c r="FV90"/>
      <c r="FW90" s="118">
        <f t="shared" si="189"/>
        <v>39264</v>
      </c>
      <c r="FX90" s="142">
        <f t="shared" si="242"/>
        <v>0</v>
      </c>
      <c r="FY90" s="142">
        <f t="shared" si="243"/>
        <v>0</v>
      </c>
      <c r="FZ90" s="142">
        <f t="shared" si="281"/>
        <v>0</v>
      </c>
      <c r="GA90"/>
      <c r="GB90" s="118">
        <f t="shared" si="190"/>
        <v>39264</v>
      </c>
      <c r="GC90" s="142">
        <f t="shared" si="244"/>
        <v>0</v>
      </c>
      <c r="GD90" s="142">
        <f t="shared" si="245"/>
        <v>0</v>
      </c>
      <c r="GE90" s="142">
        <f t="shared" si="282"/>
        <v>0</v>
      </c>
      <c r="GF90"/>
      <c r="GG90" s="118">
        <f t="shared" si="246"/>
        <v>39264</v>
      </c>
      <c r="GH90" s="142">
        <f t="shared" si="247"/>
        <v>0</v>
      </c>
      <c r="GI90" s="142">
        <f t="shared" si="247"/>
        <v>0</v>
      </c>
      <c r="GJ90" s="142">
        <f t="shared" si="248"/>
        <v>0</v>
      </c>
      <c r="GL90" s="118">
        <f t="shared" si="249"/>
        <v>39264</v>
      </c>
      <c r="GM90" s="142">
        <f t="shared" si="250"/>
        <v>0</v>
      </c>
      <c r="GN90" s="142">
        <f t="shared" si="250"/>
        <v>0</v>
      </c>
      <c r="GO90" s="142">
        <f t="shared" si="251"/>
        <v>0</v>
      </c>
      <c r="GQ90" s="585"/>
      <c r="GR90" s="583"/>
      <c r="GS90" s="332"/>
      <c r="GU90"/>
    </row>
    <row r="91" spans="1:203">
      <c r="A91" s="329">
        <v>39295</v>
      </c>
      <c r="B91" s="144">
        <f>'p1'!F100</f>
        <v>0</v>
      </c>
      <c r="C91" s="145">
        <f>+'p1'!C100</f>
        <v>0</v>
      </c>
      <c r="D91" s="193">
        <f>'Transport Pos'!C87</f>
        <v>0</v>
      </c>
      <c r="E91" s="145">
        <f>'p1'!K100+EH91+'Transport Pos'!D87</f>
        <v>0</v>
      </c>
      <c r="F91" s="145">
        <f>'p1'!E100+CS91</f>
        <v>0</v>
      </c>
      <c r="G91" s="145">
        <f>'p1'!H100+'p1'!J100+DD91+'Spread Opt'!D91+'Transport Pos'!E87</f>
        <v>0</v>
      </c>
      <c r="H91" s="145">
        <f>'p1'!D100+DW91</f>
        <v>0</v>
      </c>
      <c r="I91" s="145">
        <f>'p1'!I100+'p1'!AG100+DI91+'Spread Opt'!C91</f>
        <v>-8.92</v>
      </c>
      <c r="J91" s="145">
        <f>'p1'!M100+DL91</f>
        <v>0</v>
      </c>
      <c r="K91" s="145">
        <f>'p1'!L100+'p1'!G100+EB91</f>
        <v>0</v>
      </c>
      <c r="L91" s="146">
        <f t="shared" si="264"/>
        <v>-8.92</v>
      </c>
      <c r="M91" s="14"/>
      <c r="N91" s="144">
        <f>'p1'!O100+ET91</f>
        <v>0</v>
      </c>
      <c r="O91" s="145">
        <f>'p1'!N100+EO91</f>
        <v>0</v>
      </c>
      <c r="P91" s="145">
        <f>'p1'!P100+EY91</f>
        <v>0</v>
      </c>
      <c r="Q91" s="145">
        <f>'p1'!Z100</f>
        <v>0</v>
      </c>
      <c r="R91" s="145">
        <f>'p1'!X100</f>
        <v>0</v>
      </c>
      <c r="S91" s="145">
        <f>'p1'!Y100+FE91</f>
        <v>0</v>
      </c>
      <c r="T91" s="145">
        <f>'p1'!AB100+FK91+'Transport Pos'!B87</f>
        <v>0</v>
      </c>
      <c r="U91" s="145"/>
      <c r="V91" s="145">
        <f>'p1'!W100+FP91</f>
        <v>0</v>
      </c>
      <c r="W91" s="145">
        <f>'p1'!R100+FZ91</f>
        <v>0</v>
      </c>
      <c r="X91" s="145">
        <f>'p1'!S100+FU91</f>
        <v>0</v>
      </c>
      <c r="Y91" s="145"/>
      <c r="Z91" s="145"/>
      <c r="AA91" s="145"/>
      <c r="AB91" s="145"/>
      <c r="AC91" s="145"/>
      <c r="AD91" s="193"/>
      <c r="AE91" s="332">
        <f t="shared" si="265"/>
        <v>0</v>
      </c>
      <c r="AF91" s="14"/>
      <c r="AG91" s="146"/>
      <c r="AH91" s="191"/>
      <c r="AI91" s="146">
        <f>'p1'!AA100+BQ91+'Spread Opt'!E91+'Transport Pos'!G87</f>
        <v>0</v>
      </c>
      <c r="AJ91" s="14"/>
      <c r="AK91" s="143">
        <v>39295</v>
      </c>
      <c r="AL91" s="198"/>
      <c r="AM91" s="189">
        <f t="shared" si="255"/>
        <v>0</v>
      </c>
      <c r="AN91" s="334"/>
      <c r="AO91" s="189">
        <f t="shared" si="266"/>
        <v>0</v>
      </c>
      <c r="AP91" s="334"/>
      <c r="AQ91" s="508">
        <f t="shared" si="267"/>
        <v>0</v>
      </c>
      <c r="AR91" s="334"/>
      <c r="AS91" s="510">
        <f t="shared" si="268"/>
        <v>-8.92</v>
      </c>
      <c r="AT91" s="334"/>
      <c r="AU91" s="189">
        <f t="shared" si="269"/>
        <v>0</v>
      </c>
      <c r="AV91" s="334"/>
      <c r="AW91" s="189">
        <f t="shared" si="252"/>
        <v>-8.92</v>
      </c>
      <c r="AX91" s="334"/>
      <c r="AY91"/>
      <c r="AZ91" s="217"/>
      <c r="BA91" s="204">
        <f t="shared" si="205"/>
        <v>0</v>
      </c>
      <c r="BB91" s="202"/>
      <c r="BC91" s="204">
        <f t="shared" si="256"/>
        <v>0</v>
      </c>
      <c r="BD91" s="497"/>
      <c r="BE91" s="515">
        <f t="shared" si="253"/>
        <v>0</v>
      </c>
      <c r="BF91" s="202"/>
      <c r="BG91" s="204">
        <f t="shared" si="270"/>
        <v>0</v>
      </c>
      <c r="BH91" s="218"/>
      <c r="BI91" s="248"/>
      <c r="BJ91" s="308"/>
      <c r="BK91" s="305">
        <f t="shared" si="271"/>
        <v>-8.92</v>
      </c>
      <c r="BL91" s="525"/>
      <c r="BM91" s="14"/>
      <c r="BN91" s="14"/>
      <c r="BO91" s="14"/>
      <c r="BP91" s="140">
        <f t="shared" si="176"/>
        <v>39295</v>
      </c>
      <c r="BQ91" s="141"/>
      <c r="BR91" s="141"/>
      <c r="BS91" s="141"/>
      <c r="BT91" s="141"/>
      <c r="BU91" s="141"/>
      <c r="BV91" s="141"/>
      <c r="BW91" s="141"/>
      <c r="BY91" s="209">
        <f>'m1'!BL93</f>
        <v>0.60848716656827539</v>
      </c>
      <c r="BZ91" s="211">
        <f t="shared" si="283"/>
        <v>0</v>
      </c>
      <c r="CA91" s="142"/>
      <c r="CB91" s="142">
        <f t="shared" si="206"/>
        <v>0</v>
      </c>
      <c r="CC91" s="118"/>
      <c r="CD91" s="118">
        <f t="shared" si="177"/>
        <v>39295</v>
      </c>
      <c r="CE91" s="142">
        <f t="shared" si="207"/>
        <v>0</v>
      </c>
      <c r="CF91" s="142">
        <f t="shared" si="208"/>
        <v>0</v>
      </c>
      <c r="CG91" s="142">
        <f t="shared" si="209"/>
        <v>0</v>
      </c>
      <c r="CH91" s="142">
        <f t="shared" si="209"/>
        <v>0</v>
      </c>
      <c r="CI91" s="142">
        <f t="shared" si="209"/>
        <v>0</v>
      </c>
      <c r="CJ91" s="142">
        <f t="shared" si="209"/>
        <v>0</v>
      </c>
      <c r="CK91" s="142">
        <f t="shared" si="272"/>
        <v>0</v>
      </c>
      <c r="CL91" s="142">
        <f t="shared" si="272"/>
        <v>0</v>
      </c>
      <c r="CM91" s="142">
        <f t="shared" si="209"/>
        <v>0</v>
      </c>
      <c r="CN91" s="142">
        <f t="shared" si="209"/>
        <v>0</v>
      </c>
      <c r="CO91" s="142">
        <f t="shared" si="209"/>
        <v>0</v>
      </c>
      <c r="CP91" s="142">
        <f t="shared" si="210"/>
        <v>0</v>
      </c>
      <c r="CQ91" s="142">
        <f t="shared" si="211"/>
        <v>0</v>
      </c>
      <c r="CR91" s="142">
        <f t="shared" si="212"/>
        <v>0</v>
      </c>
      <c r="CS91" s="142">
        <f t="shared" si="254"/>
        <v>0</v>
      </c>
      <c r="CT91"/>
      <c r="CU91" s="118">
        <f t="shared" si="178"/>
        <v>39295</v>
      </c>
      <c r="CV91" s="142">
        <f t="shared" si="213"/>
        <v>0</v>
      </c>
      <c r="CW91" s="142">
        <f t="shared" si="213"/>
        <v>0</v>
      </c>
      <c r="CX91" s="142">
        <f t="shared" si="214"/>
        <v>0</v>
      </c>
      <c r="CY91" s="142">
        <f t="shared" si="214"/>
        <v>0</v>
      </c>
      <c r="CZ91" s="142">
        <f t="shared" si="214"/>
        <v>0</v>
      </c>
      <c r="DA91" s="142">
        <f t="shared" si="215"/>
        <v>0</v>
      </c>
      <c r="DB91" s="142">
        <f t="shared" si="215"/>
        <v>0</v>
      </c>
      <c r="DC91" s="142">
        <f t="shared" si="216"/>
        <v>0</v>
      </c>
      <c r="DD91" s="142">
        <f t="shared" si="204"/>
        <v>0</v>
      </c>
      <c r="DF91" s="118">
        <f t="shared" si="179"/>
        <v>39295</v>
      </c>
      <c r="DG91" s="142">
        <f t="shared" si="217"/>
        <v>0</v>
      </c>
      <c r="DH91" s="142">
        <f t="shared" si="218"/>
        <v>0</v>
      </c>
      <c r="DI91" s="142">
        <f t="shared" si="273"/>
        <v>0</v>
      </c>
      <c r="DJ91"/>
      <c r="DK91" s="118">
        <f t="shared" si="198"/>
        <v>39295</v>
      </c>
      <c r="DL91" s="142">
        <f t="shared" si="219"/>
        <v>0</v>
      </c>
      <c r="DM91" s="142">
        <f t="shared" si="220"/>
        <v>0</v>
      </c>
      <c r="DN91" s="142">
        <f t="shared" si="274"/>
        <v>0</v>
      </c>
      <c r="DP91" s="118">
        <f t="shared" si="180"/>
        <v>39295</v>
      </c>
      <c r="DQ91" s="142">
        <f t="shared" si="221"/>
        <v>0</v>
      </c>
      <c r="DR91" s="142">
        <f t="shared" si="221"/>
        <v>0</v>
      </c>
      <c r="DS91" s="142">
        <f t="shared" si="221"/>
        <v>0</v>
      </c>
      <c r="DT91" s="142">
        <f t="shared" si="221"/>
        <v>0</v>
      </c>
      <c r="DU91" s="142">
        <f t="shared" si="221"/>
        <v>0</v>
      </c>
      <c r="DV91" s="142">
        <f t="shared" si="222"/>
        <v>0</v>
      </c>
      <c r="DW91" s="142">
        <f t="shared" si="275"/>
        <v>0</v>
      </c>
      <c r="DX91"/>
      <c r="DY91" s="118">
        <f t="shared" si="181"/>
        <v>39295</v>
      </c>
      <c r="DZ91" s="142">
        <f t="shared" si="223"/>
        <v>0</v>
      </c>
      <c r="EA91" s="142">
        <f t="shared" si="224"/>
        <v>0</v>
      </c>
      <c r="EB91" s="142">
        <f t="shared" si="276"/>
        <v>0</v>
      </c>
      <c r="EC91" s="142"/>
      <c r="ED91" s="118">
        <f t="shared" si="182"/>
        <v>39295</v>
      </c>
      <c r="EE91" s="142">
        <f t="shared" si="225"/>
        <v>0</v>
      </c>
      <c r="EF91" s="142">
        <f t="shared" si="225"/>
        <v>0</v>
      </c>
      <c r="EG91" s="142">
        <f t="shared" si="226"/>
        <v>0</v>
      </c>
      <c r="EH91" s="142">
        <f t="shared" si="263"/>
        <v>0</v>
      </c>
      <c r="EI91" s="142"/>
      <c r="EJ91" s="118">
        <f t="shared" si="183"/>
        <v>39295</v>
      </c>
      <c r="EK91" s="142">
        <f t="shared" si="227"/>
        <v>0</v>
      </c>
      <c r="EL91" s="142">
        <f t="shared" si="228"/>
        <v>0</v>
      </c>
      <c r="EM91" s="142">
        <f t="shared" si="228"/>
        <v>0</v>
      </c>
      <c r="EN91" s="142">
        <f t="shared" si="228"/>
        <v>0</v>
      </c>
      <c r="EO91" s="142">
        <f t="shared" si="277"/>
        <v>0</v>
      </c>
      <c r="EP91"/>
      <c r="EQ91" s="118">
        <f t="shared" si="184"/>
        <v>39295</v>
      </c>
      <c r="ER91" s="142">
        <f t="shared" si="229"/>
        <v>0</v>
      </c>
      <c r="ES91" s="142">
        <f t="shared" si="230"/>
        <v>0</v>
      </c>
      <c r="ET91" s="142">
        <f t="shared" si="261"/>
        <v>0</v>
      </c>
      <c r="EU91"/>
      <c r="EV91" s="118">
        <f t="shared" si="185"/>
        <v>39295</v>
      </c>
      <c r="EW91" s="142">
        <f t="shared" si="231"/>
        <v>0</v>
      </c>
      <c r="EX91" s="142">
        <f t="shared" si="232"/>
        <v>0</v>
      </c>
      <c r="EY91" s="142">
        <f t="shared" si="262"/>
        <v>0</v>
      </c>
      <c r="EZ91" s="142"/>
      <c r="FA91" s="118">
        <f t="shared" si="186"/>
        <v>39295</v>
      </c>
      <c r="FB91" s="142">
        <f t="shared" si="233"/>
        <v>0</v>
      </c>
      <c r="FC91" s="142">
        <f t="shared" si="233"/>
        <v>0</v>
      </c>
      <c r="FD91" s="142">
        <f t="shared" si="234"/>
        <v>0</v>
      </c>
      <c r="FE91" s="142">
        <f t="shared" si="278"/>
        <v>0</v>
      </c>
      <c r="FF91"/>
      <c r="FG91" s="118">
        <f t="shared" si="187"/>
        <v>39295</v>
      </c>
      <c r="FH91" s="142">
        <f t="shared" si="235"/>
        <v>0</v>
      </c>
      <c r="FI91" s="142">
        <f t="shared" si="235"/>
        <v>0</v>
      </c>
      <c r="FJ91" s="142">
        <f t="shared" si="236"/>
        <v>0</v>
      </c>
      <c r="FK91" s="142">
        <f t="shared" si="279"/>
        <v>0</v>
      </c>
      <c r="FL91"/>
      <c r="FM91" s="118">
        <f t="shared" si="188"/>
        <v>39295</v>
      </c>
      <c r="FN91" s="142">
        <f t="shared" si="237"/>
        <v>0</v>
      </c>
      <c r="FO91" s="142">
        <f t="shared" si="238"/>
        <v>0</v>
      </c>
      <c r="FP91" s="142">
        <f t="shared" si="280"/>
        <v>0</v>
      </c>
      <c r="FR91" s="118">
        <f t="shared" si="239"/>
        <v>39295</v>
      </c>
      <c r="FS91" s="142">
        <f t="shared" si="240"/>
        <v>0</v>
      </c>
      <c r="FT91" s="142">
        <f t="shared" si="240"/>
        <v>0</v>
      </c>
      <c r="FU91" s="142">
        <f t="shared" si="241"/>
        <v>0</v>
      </c>
      <c r="FV91"/>
      <c r="FW91" s="118">
        <f t="shared" si="189"/>
        <v>39295</v>
      </c>
      <c r="FX91" s="142">
        <f t="shared" si="242"/>
        <v>0</v>
      </c>
      <c r="FY91" s="142">
        <f t="shared" si="243"/>
        <v>0</v>
      </c>
      <c r="FZ91" s="142">
        <f t="shared" si="281"/>
        <v>0</v>
      </c>
      <c r="GA91"/>
      <c r="GB91" s="118">
        <f t="shared" si="190"/>
        <v>39295</v>
      </c>
      <c r="GC91" s="142">
        <f t="shared" si="244"/>
        <v>0</v>
      </c>
      <c r="GD91" s="142">
        <f t="shared" si="245"/>
        <v>0</v>
      </c>
      <c r="GE91" s="142">
        <f t="shared" si="282"/>
        <v>0</v>
      </c>
      <c r="GF91"/>
      <c r="GG91" s="118">
        <f t="shared" si="246"/>
        <v>39295</v>
      </c>
      <c r="GH91" s="142">
        <f t="shared" si="247"/>
        <v>0</v>
      </c>
      <c r="GI91" s="142">
        <f t="shared" si="247"/>
        <v>0</v>
      </c>
      <c r="GJ91" s="142">
        <f t="shared" si="248"/>
        <v>0</v>
      </c>
      <c r="GL91" s="118">
        <f t="shared" si="249"/>
        <v>39295</v>
      </c>
      <c r="GM91" s="142">
        <f t="shared" si="250"/>
        <v>0</v>
      </c>
      <c r="GN91" s="142">
        <f t="shared" si="250"/>
        <v>0</v>
      </c>
      <c r="GO91" s="142">
        <f t="shared" si="251"/>
        <v>0</v>
      </c>
      <c r="GQ91" s="585"/>
      <c r="GR91" s="583"/>
      <c r="GS91" s="332"/>
      <c r="GU91"/>
    </row>
    <row r="92" spans="1:203">
      <c r="A92" s="329">
        <v>39326</v>
      </c>
      <c r="B92" s="144">
        <f>'p1'!F101</f>
        <v>0</v>
      </c>
      <c r="C92" s="145">
        <f>+'p1'!C101</f>
        <v>0</v>
      </c>
      <c r="D92" s="193">
        <f>'Transport Pos'!C88</f>
        <v>0</v>
      </c>
      <c r="E92" s="145">
        <f>'p1'!K101+EH92+'Transport Pos'!D88</f>
        <v>0</v>
      </c>
      <c r="F92" s="145">
        <f>'p1'!E101+CS92</f>
        <v>0</v>
      </c>
      <c r="G92" s="145">
        <f>'p1'!H101+'p1'!J101+DD92+'Spread Opt'!D92+'Transport Pos'!E88</f>
        <v>0</v>
      </c>
      <c r="H92" s="145">
        <f>'p1'!D101+DW92</f>
        <v>0</v>
      </c>
      <c r="I92" s="145">
        <f>'p1'!I101+'p1'!AG101+DI92+'Spread Opt'!C92</f>
        <v>-8.58</v>
      </c>
      <c r="J92" s="145">
        <f>'p1'!M101+DL92</f>
        <v>0</v>
      </c>
      <c r="K92" s="145">
        <f>'p1'!L101+'p1'!G101+EB92</f>
        <v>0</v>
      </c>
      <c r="L92" s="146">
        <f t="shared" si="264"/>
        <v>-8.58</v>
      </c>
      <c r="M92" s="14"/>
      <c r="N92" s="144">
        <f>'p1'!O101+ET92</f>
        <v>0</v>
      </c>
      <c r="O92" s="145">
        <f>'p1'!N101+EO92</f>
        <v>0</v>
      </c>
      <c r="P92" s="145">
        <f>'p1'!P101+EY92</f>
        <v>0</v>
      </c>
      <c r="Q92" s="145">
        <f>'p1'!Z101</f>
        <v>0</v>
      </c>
      <c r="R92" s="145">
        <f>'p1'!X101</f>
        <v>0</v>
      </c>
      <c r="S92" s="145">
        <f>'p1'!Y101+FE92</f>
        <v>0</v>
      </c>
      <c r="T92" s="145">
        <f>'p1'!AB101+FK92+'Transport Pos'!B88</f>
        <v>0</v>
      </c>
      <c r="U92" s="145"/>
      <c r="V92" s="145">
        <f>'p1'!W101+FP92</f>
        <v>0</v>
      </c>
      <c r="W92" s="145">
        <f>'p1'!R101+FZ92</f>
        <v>0</v>
      </c>
      <c r="X92" s="145">
        <f>'p1'!S101+FU92</f>
        <v>0</v>
      </c>
      <c r="Y92" s="145"/>
      <c r="Z92" s="145"/>
      <c r="AA92" s="145"/>
      <c r="AB92" s="145"/>
      <c r="AC92" s="145"/>
      <c r="AD92" s="193"/>
      <c r="AE92" s="332">
        <f t="shared" si="265"/>
        <v>0</v>
      </c>
      <c r="AF92" s="14"/>
      <c r="AG92" s="146"/>
      <c r="AH92" s="191"/>
      <c r="AI92" s="146">
        <f>'p1'!AA101+BQ92+'Spread Opt'!E92+'Transport Pos'!G88</f>
        <v>0</v>
      </c>
      <c r="AJ92" s="14"/>
      <c r="AK92" s="143">
        <v>39326</v>
      </c>
      <c r="AL92" s="198"/>
      <c r="AM92" s="189">
        <f t="shared" si="255"/>
        <v>0</v>
      </c>
      <c r="AN92" s="334"/>
      <c r="AO92" s="189">
        <f t="shared" si="266"/>
        <v>0</v>
      </c>
      <c r="AP92" s="334"/>
      <c r="AQ92" s="508">
        <f t="shared" si="267"/>
        <v>0</v>
      </c>
      <c r="AR92" s="334"/>
      <c r="AS92" s="510">
        <f t="shared" si="268"/>
        <v>-8.58</v>
      </c>
      <c r="AT92" s="334"/>
      <c r="AU92" s="189">
        <f t="shared" si="269"/>
        <v>0</v>
      </c>
      <c r="AV92" s="334"/>
      <c r="AW92" s="189">
        <f t="shared" si="252"/>
        <v>-8.58</v>
      </c>
      <c r="AX92" s="334"/>
      <c r="AY92"/>
      <c r="AZ92" s="217"/>
      <c r="BA92" s="204">
        <f t="shared" si="205"/>
        <v>0</v>
      </c>
      <c r="BB92" s="202"/>
      <c r="BC92" s="204">
        <f t="shared" si="256"/>
        <v>0</v>
      </c>
      <c r="BD92" s="497"/>
      <c r="BE92" s="515">
        <f t="shared" si="253"/>
        <v>0</v>
      </c>
      <c r="BF92" s="202"/>
      <c r="BG92" s="204">
        <f t="shared" si="270"/>
        <v>0</v>
      </c>
      <c r="BH92" s="218"/>
      <c r="BI92" s="248"/>
      <c r="BJ92" s="308"/>
      <c r="BK92" s="305">
        <f t="shared" si="271"/>
        <v>-8.58</v>
      </c>
      <c r="BL92" s="525"/>
      <c r="BM92" s="14"/>
      <c r="BN92" s="14"/>
      <c r="BO92" s="14"/>
      <c r="BP92" s="140">
        <f t="shared" si="176"/>
        <v>39326</v>
      </c>
      <c r="BQ92" s="141"/>
      <c r="BR92" s="141"/>
      <c r="BS92" s="141"/>
      <c r="BT92" s="141"/>
      <c r="BU92" s="141"/>
      <c r="BV92" s="141"/>
      <c r="BW92" s="141"/>
      <c r="BY92" s="209">
        <f>'m1'!BL94</f>
        <v>0.60485583484698024</v>
      </c>
      <c r="BZ92" s="211">
        <f t="shared" si="283"/>
        <v>0</v>
      </c>
      <c r="CA92" s="142"/>
      <c r="CB92" s="142">
        <f t="shared" si="206"/>
        <v>0</v>
      </c>
      <c r="CC92" s="118"/>
      <c r="CD92" s="118">
        <f t="shared" si="177"/>
        <v>39326</v>
      </c>
      <c r="CE92" s="142">
        <f t="shared" si="207"/>
        <v>0</v>
      </c>
      <c r="CF92" s="142">
        <f t="shared" si="208"/>
        <v>0</v>
      </c>
      <c r="CG92" s="142">
        <f t="shared" si="209"/>
        <v>0</v>
      </c>
      <c r="CH92" s="142">
        <f t="shared" si="209"/>
        <v>0</v>
      </c>
      <c r="CI92" s="142">
        <f t="shared" si="209"/>
        <v>0</v>
      </c>
      <c r="CJ92" s="142">
        <f t="shared" si="209"/>
        <v>0</v>
      </c>
      <c r="CK92" s="142">
        <f t="shared" si="272"/>
        <v>0</v>
      </c>
      <c r="CL92" s="142">
        <f t="shared" si="272"/>
        <v>0</v>
      </c>
      <c r="CM92" s="142">
        <f t="shared" si="209"/>
        <v>0</v>
      </c>
      <c r="CN92" s="142">
        <f t="shared" si="209"/>
        <v>0</v>
      </c>
      <c r="CO92" s="142">
        <f t="shared" si="209"/>
        <v>0</v>
      </c>
      <c r="CP92" s="142">
        <f t="shared" si="210"/>
        <v>0</v>
      </c>
      <c r="CQ92" s="142">
        <f t="shared" si="211"/>
        <v>0</v>
      </c>
      <c r="CR92" s="142">
        <f t="shared" si="212"/>
        <v>0</v>
      </c>
      <c r="CS92" s="142">
        <f t="shared" si="254"/>
        <v>0</v>
      </c>
      <c r="CT92"/>
      <c r="CU92" s="118">
        <f t="shared" si="178"/>
        <v>39326</v>
      </c>
      <c r="CV92" s="142">
        <f t="shared" si="213"/>
        <v>0</v>
      </c>
      <c r="CW92" s="142">
        <f t="shared" si="213"/>
        <v>0</v>
      </c>
      <c r="CX92" s="142">
        <f t="shared" si="214"/>
        <v>0</v>
      </c>
      <c r="CY92" s="142">
        <f t="shared" si="214"/>
        <v>0</v>
      </c>
      <c r="CZ92" s="142">
        <f t="shared" si="214"/>
        <v>0</v>
      </c>
      <c r="DA92" s="142">
        <f t="shared" si="215"/>
        <v>0</v>
      </c>
      <c r="DB92" s="142">
        <f t="shared" si="215"/>
        <v>0</v>
      </c>
      <c r="DC92" s="142">
        <f t="shared" si="216"/>
        <v>0</v>
      </c>
      <c r="DD92" s="142">
        <f t="shared" si="204"/>
        <v>0</v>
      </c>
      <c r="DF92" s="118">
        <f t="shared" si="179"/>
        <v>39326</v>
      </c>
      <c r="DG92" s="142">
        <f t="shared" si="217"/>
        <v>0</v>
      </c>
      <c r="DH92" s="142">
        <f t="shared" si="218"/>
        <v>0</v>
      </c>
      <c r="DI92" s="142">
        <f t="shared" si="273"/>
        <v>0</v>
      </c>
      <c r="DJ92"/>
      <c r="DK92" s="118">
        <f t="shared" si="198"/>
        <v>39326</v>
      </c>
      <c r="DL92" s="142">
        <f t="shared" si="219"/>
        <v>0</v>
      </c>
      <c r="DM92" s="142">
        <f t="shared" si="220"/>
        <v>0</v>
      </c>
      <c r="DN92" s="142">
        <f t="shared" si="274"/>
        <v>0</v>
      </c>
      <c r="DP92" s="118">
        <f t="shared" si="180"/>
        <v>39326</v>
      </c>
      <c r="DQ92" s="142">
        <f t="shared" si="221"/>
        <v>0</v>
      </c>
      <c r="DR92" s="142">
        <f t="shared" si="221"/>
        <v>0</v>
      </c>
      <c r="DS92" s="142">
        <f t="shared" si="221"/>
        <v>0</v>
      </c>
      <c r="DT92" s="142">
        <f t="shared" si="221"/>
        <v>0</v>
      </c>
      <c r="DU92" s="142">
        <f t="shared" si="221"/>
        <v>0</v>
      </c>
      <c r="DV92" s="142">
        <f t="shared" si="222"/>
        <v>0</v>
      </c>
      <c r="DW92" s="142">
        <f t="shared" si="275"/>
        <v>0</v>
      </c>
      <c r="DX92"/>
      <c r="DY92" s="118">
        <f t="shared" si="181"/>
        <v>39326</v>
      </c>
      <c r="DZ92" s="142">
        <f t="shared" si="223"/>
        <v>0</v>
      </c>
      <c r="EA92" s="142">
        <f t="shared" si="224"/>
        <v>0</v>
      </c>
      <c r="EB92" s="142">
        <f t="shared" si="276"/>
        <v>0</v>
      </c>
      <c r="EC92" s="142"/>
      <c r="ED92" s="118">
        <f t="shared" si="182"/>
        <v>39326</v>
      </c>
      <c r="EE92" s="142">
        <f t="shared" si="225"/>
        <v>0</v>
      </c>
      <c r="EF92" s="142">
        <f t="shared" si="225"/>
        <v>0</v>
      </c>
      <c r="EG92" s="142">
        <f t="shared" si="226"/>
        <v>0</v>
      </c>
      <c r="EH92" s="142">
        <f t="shared" si="263"/>
        <v>0</v>
      </c>
      <c r="EI92" s="142"/>
      <c r="EJ92" s="118">
        <f t="shared" si="183"/>
        <v>39326</v>
      </c>
      <c r="EK92" s="142">
        <f t="shared" si="227"/>
        <v>0</v>
      </c>
      <c r="EL92" s="142">
        <f t="shared" si="228"/>
        <v>0</v>
      </c>
      <c r="EM92" s="142">
        <f t="shared" si="228"/>
        <v>0</v>
      </c>
      <c r="EN92" s="142">
        <f t="shared" si="228"/>
        <v>0</v>
      </c>
      <c r="EO92" s="142">
        <f t="shared" si="277"/>
        <v>0</v>
      </c>
      <c r="EP92"/>
      <c r="EQ92" s="118">
        <f t="shared" si="184"/>
        <v>39326</v>
      </c>
      <c r="ER92" s="142">
        <f t="shared" si="229"/>
        <v>0</v>
      </c>
      <c r="ES92" s="142">
        <f t="shared" si="230"/>
        <v>0</v>
      </c>
      <c r="ET92" s="142">
        <f t="shared" si="261"/>
        <v>0</v>
      </c>
      <c r="EU92"/>
      <c r="EV92" s="118">
        <f t="shared" si="185"/>
        <v>39326</v>
      </c>
      <c r="EW92" s="142">
        <f t="shared" si="231"/>
        <v>0</v>
      </c>
      <c r="EX92" s="142">
        <f t="shared" si="232"/>
        <v>0</v>
      </c>
      <c r="EY92" s="142">
        <f t="shared" si="262"/>
        <v>0</v>
      </c>
      <c r="EZ92" s="142"/>
      <c r="FA92" s="118">
        <f t="shared" si="186"/>
        <v>39326</v>
      </c>
      <c r="FB92" s="142">
        <f t="shared" si="233"/>
        <v>0</v>
      </c>
      <c r="FC92" s="142">
        <f t="shared" si="233"/>
        <v>0</v>
      </c>
      <c r="FD92" s="142">
        <f t="shared" si="234"/>
        <v>0</v>
      </c>
      <c r="FE92" s="142">
        <f t="shared" si="278"/>
        <v>0</v>
      </c>
      <c r="FF92"/>
      <c r="FG92" s="118">
        <f t="shared" si="187"/>
        <v>39326</v>
      </c>
      <c r="FH92" s="142">
        <f t="shared" si="235"/>
        <v>0</v>
      </c>
      <c r="FI92" s="142">
        <f t="shared" si="235"/>
        <v>0</v>
      </c>
      <c r="FJ92" s="142">
        <f t="shared" si="236"/>
        <v>0</v>
      </c>
      <c r="FK92" s="142">
        <f t="shared" si="279"/>
        <v>0</v>
      </c>
      <c r="FL92"/>
      <c r="FM92" s="118">
        <f t="shared" si="188"/>
        <v>39326</v>
      </c>
      <c r="FN92" s="142">
        <f t="shared" si="237"/>
        <v>0</v>
      </c>
      <c r="FO92" s="142">
        <f t="shared" si="238"/>
        <v>0</v>
      </c>
      <c r="FP92" s="142">
        <f t="shared" si="280"/>
        <v>0</v>
      </c>
      <c r="FR92" s="118">
        <f t="shared" si="239"/>
        <v>39326</v>
      </c>
      <c r="FS92" s="142">
        <f t="shared" si="240"/>
        <v>0</v>
      </c>
      <c r="FT92" s="142">
        <f t="shared" si="240"/>
        <v>0</v>
      </c>
      <c r="FU92" s="142">
        <f t="shared" si="241"/>
        <v>0</v>
      </c>
      <c r="FV92"/>
      <c r="FW92" s="118">
        <f t="shared" si="189"/>
        <v>39326</v>
      </c>
      <c r="FX92" s="142">
        <f t="shared" si="242"/>
        <v>0</v>
      </c>
      <c r="FY92" s="142">
        <f t="shared" si="243"/>
        <v>0</v>
      </c>
      <c r="FZ92" s="142">
        <f t="shared" si="281"/>
        <v>0</v>
      </c>
      <c r="GA92"/>
      <c r="GB92" s="118">
        <f t="shared" si="190"/>
        <v>39326</v>
      </c>
      <c r="GC92" s="142">
        <f t="shared" si="244"/>
        <v>0</v>
      </c>
      <c r="GD92" s="142">
        <f t="shared" si="245"/>
        <v>0</v>
      </c>
      <c r="GE92" s="142">
        <f t="shared" si="282"/>
        <v>0</v>
      </c>
      <c r="GF92"/>
      <c r="GG92" s="118">
        <f t="shared" si="246"/>
        <v>39326</v>
      </c>
      <c r="GH92" s="142">
        <f t="shared" si="247"/>
        <v>0</v>
      </c>
      <c r="GI92" s="142">
        <f t="shared" si="247"/>
        <v>0</v>
      </c>
      <c r="GJ92" s="142">
        <f t="shared" si="248"/>
        <v>0</v>
      </c>
      <c r="GL92" s="118">
        <f t="shared" si="249"/>
        <v>39326</v>
      </c>
      <c r="GM92" s="142">
        <f t="shared" si="250"/>
        <v>0</v>
      </c>
      <c r="GN92" s="142">
        <f t="shared" si="250"/>
        <v>0</v>
      </c>
      <c r="GO92" s="142">
        <f t="shared" si="251"/>
        <v>0</v>
      </c>
      <c r="GQ92" s="585"/>
      <c r="GR92" s="583"/>
      <c r="GS92" s="332"/>
      <c r="GU92"/>
    </row>
    <row r="93" spans="1:203">
      <c r="A93" s="329">
        <v>39356</v>
      </c>
      <c r="B93" s="148">
        <f>'p1'!F102</f>
        <v>0</v>
      </c>
      <c r="C93" s="149">
        <f>+'p1'!C102</f>
        <v>0</v>
      </c>
      <c r="D93" s="194">
        <f>'Transport Pos'!C89</f>
        <v>0</v>
      </c>
      <c r="E93" s="149">
        <f>'p1'!K102+EH93+'Transport Pos'!D89</f>
        <v>0</v>
      </c>
      <c r="F93" s="149">
        <f>'p1'!E102+CS93</f>
        <v>0</v>
      </c>
      <c r="G93" s="149">
        <f>'p1'!H102+'p1'!J102+DD93+'Spread Opt'!D93+'Transport Pos'!E89</f>
        <v>0</v>
      </c>
      <c r="H93" s="149">
        <f>'p1'!D102+DW93</f>
        <v>0</v>
      </c>
      <c r="I93" s="149">
        <f>'p1'!I102+'p1'!AG102+DI93+'Spread Opt'!C93</f>
        <v>-8.81</v>
      </c>
      <c r="J93" s="149">
        <f>'p1'!M102+DL93</f>
        <v>0</v>
      </c>
      <c r="K93" s="149">
        <f>'p1'!L102+'p1'!G102+EB93</f>
        <v>0</v>
      </c>
      <c r="L93" s="150">
        <f t="shared" si="264"/>
        <v>-8.81</v>
      </c>
      <c r="M93" s="14"/>
      <c r="N93" s="148">
        <f>'p1'!O102+ET93</f>
        <v>0</v>
      </c>
      <c r="O93" s="149">
        <f>'p1'!N102+EO93</f>
        <v>0</v>
      </c>
      <c r="P93" s="149">
        <f>'p1'!P102+EY93</f>
        <v>0</v>
      </c>
      <c r="Q93" s="149">
        <f>'p1'!Z102</f>
        <v>0</v>
      </c>
      <c r="R93" s="149">
        <f>'p1'!X102</f>
        <v>0</v>
      </c>
      <c r="S93" s="149">
        <f>'p1'!Y102+FE93</f>
        <v>0</v>
      </c>
      <c r="T93" s="149">
        <f>'p1'!AB102+FK93+'Transport Pos'!B89</f>
        <v>0</v>
      </c>
      <c r="U93" s="149"/>
      <c r="V93" s="149">
        <f>'p1'!W102+FP93</f>
        <v>0</v>
      </c>
      <c r="W93" s="149">
        <f>'p1'!R102+FZ93</f>
        <v>0</v>
      </c>
      <c r="X93" s="149">
        <f>'p1'!S102+FU93</f>
        <v>0</v>
      </c>
      <c r="Y93" s="149"/>
      <c r="Z93" s="149"/>
      <c r="AA93" s="149"/>
      <c r="AB93" s="149"/>
      <c r="AC93" s="149"/>
      <c r="AD93" s="194"/>
      <c r="AE93" s="333">
        <f t="shared" si="265"/>
        <v>0</v>
      </c>
      <c r="AF93" s="14"/>
      <c r="AG93" s="150"/>
      <c r="AH93" s="191"/>
      <c r="AI93" s="150">
        <f>'p1'!AA102+BQ93+'Spread Opt'!E93+'Transport Pos'!G89</f>
        <v>0</v>
      </c>
      <c r="AJ93" s="14"/>
      <c r="AK93" s="143">
        <v>39356</v>
      </c>
      <c r="AL93" s="201"/>
      <c r="AM93" s="190">
        <f t="shared" si="255"/>
        <v>0</v>
      </c>
      <c r="AN93" s="334"/>
      <c r="AO93" s="190">
        <f t="shared" si="266"/>
        <v>0</v>
      </c>
      <c r="AP93" s="334"/>
      <c r="AQ93" s="490">
        <f t="shared" si="267"/>
        <v>0</v>
      </c>
      <c r="AR93" s="334"/>
      <c r="AS93" s="512">
        <f t="shared" si="268"/>
        <v>-8.81</v>
      </c>
      <c r="AT93" s="334"/>
      <c r="AU93" s="190">
        <f t="shared" si="269"/>
        <v>0</v>
      </c>
      <c r="AV93" s="334"/>
      <c r="AW93" s="190">
        <f t="shared" si="252"/>
        <v>-8.81</v>
      </c>
      <c r="AX93" s="334"/>
      <c r="AY93"/>
      <c r="AZ93" s="220"/>
      <c r="BA93" s="206">
        <f t="shared" si="205"/>
        <v>0</v>
      </c>
      <c r="BB93" s="202"/>
      <c r="BC93" s="206">
        <f t="shared" si="256"/>
        <v>0</v>
      </c>
      <c r="BD93" s="497"/>
      <c r="BE93" s="495">
        <f t="shared" si="253"/>
        <v>0</v>
      </c>
      <c r="BF93" s="221"/>
      <c r="BG93" s="206">
        <f t="shared" si="270"/>
        <v>0</v>
      </c>
      <c r="BH93" s="222"/>
      <c r="BI93" s="248"/>
      <c r="BJ93" s="307"/>
      <c r="BK93" s="306">
        <f t="shared" si="271"/>
        <v>-8.81</v>
      </c>
      <c r="BL93" s="525"/>
      <c r="BM93" s="14"/>
      <c r="BN93" s="14"/>
      <c r="BO93" s="14"/>
      <c r="BP93" s="140">
        <f t="shared" si="176"/>
        <v>39356</v>
      </c>
      <c r="BQ93" s="141"/>
      <c r="BR93" s="141"/>
      <c r="BS93" s="141"/>
      <c r="BT93" s="141"/>
      <c r="BU93" s="141"/>
      <c r="BV93" s="141"/>
      <c r="BW93" s="141"/>
      <c r="BY93" s="209">
        <f>'m1'!BL95</f>
        <v>0.60136259224605038</v>
      </c>
      <c r="BZ93" s="212">
        <f t="shared" si="283"/>
        <v>0</v>
      </c>
      <c r="CA93" s="142"/>
      <c r="CB93" s="142">
        <f t="shared" si="206"/>
        <v>0</v>
      </c>
      <c r="CC93" s="118"/>
      <c r="CD93" s="118">
        <f t="shared" si="177"/>
        <v>39356</v>
      </c>
      <c r="CE93" s="142">
        <f t="shared" si="207"/>
        <v>0</v>
      </c>
      <c r="CF93" s="142">
        <f t="shared" si="208"/>
        <v>0</v>
      </c>
      <c r="CG93" s="142">
        <f t="shared" si="209"/>
        <v>0</v>
      </c>
      <c r="CH93" s="142">
        <f t="shared" si="209"/>
        <v>0</v>
      </c>
      <c r="CI93" s="142">
        <f t="shared" si="209"/>
        <v>0</v>
      </c>
      <c r="CJ93" s="142">
        <f t="shared" si="209"/>
        <v>0</v>
      </c>
      <c r="CK93" s="142">
        <f t="shared" si="272"/>
        <v>0</v>
      </c>
      <c r="CL93" s="142">
        <f t="shared" si="272"/>
        <v>0</v>
      </c>
      <c r="CM93" s="142">
        <f t="shared" si="209"/>
        <v>0</v>
      </c>
      <c r="CN93" s="142">
        <f t="shared" si="209"/>
        <v>0</v>
      </c>
      <c r="CO93" s="142">
        <f t="shared" si="209"/>
        <v>0</v>
      </c>
      <c r="CP93" s="142">
        <f t="shared" si="210"/>
        <v>0</v>
      </c>
      <c r="CQ93" s="142">
        <f t="shared" si="211"/>
        <v>0</v>
      </c>
      <c r="CR93" s="142">
        <f t="shared" si="212"/>
        <v>0</v>
      </c>
      <c r="CS93" s="142">
        <f t="shared" si="254"/>
        <v>0</v>
      </c>
      <c r="CT93"/>
      <c r="CU93" s="118">
        <f t="shared" si="178"/>
        <v>39356</v>
      </c>
      <c r="CV93" s="142">
        <f t="shared" si="213"/>
        <v>0</v>
      </c>
      <c r="CW93" s="142">
        <f t="shared" si="213"/>
        <v>0</v>
      </c>
      <c r="CX93" s="142">
        <f t="shared" si="214"/>
        <v>0</v>
      </c>
      <c r="CY93" s="142">
        <f t="shared" si="214"/>
        <v>0</v>
      </c>
      <c r="CZ93" s="142">
        <f t="shared" si="214"/>
        <v>0</v>
      </c>
      <c r="DA93" s="142">
        <f t="shared" si="215"/>
        <v>0</v>
      </c>
      <c r="DB93" s="142">
        <f t="shared" si="215"/>
        <v>0</v>
      </c>
      <c r="DC93" s="142">
        <f t="shared" si="216"/>
        <v>0</v>
      </c>
      <c r="DD93" s="142">
        <f t="shared" si="204"/>
        <v>0</v>
      </c>
      <c r="DF93" s="118">
        <f t="shared" si="179"/>
        <v>39356</v>
      </c>
      <c r="DG93" s="142">
        <f t="shared" si="217"/>
        <v>0</v>
      </c>
      <c r="DH93" s="142">
        <f t="shared" si="218"/>
        <v>0</v>
      </c>
      <c r="DI93" s="142">
        <f t="shared" si="273"/>
        <v>0</v>
      </c>
      <c r="DJ93"/>
      <c r="DK93" s="118">
        <f t="shared" si="198"/>
        <v>39356</v>
      </c>
      <c r="DL93" s="142">
        <f t="shared" si="219"/>
        <v>0</v>
      </c>
      <c r="DM93" s="142">
        <f t="shared" si="220"/>
        <v>0</v>
      </c>
      <c r="DN93" s="142">
        <f t="shared" si="274"/>
        <v>0</v>
      </c>
      <c r="DP93" s="118">
        <f t="shared" si="180"/>
        <v>39356</v>
      </c>
      <c r="DQ93" s="142">
        <f t="shared" si="221"/>
        <v>0</v>
      </c>
      <c r="DR93" s="142">
        <f t="shared" si="221"/>
        <v>0</v>
      </c>
      <c r="DS93" s="142">
        <f t="shared" si="221"/>
        <v>0</v>
      </c>
      <c r="DT93" s="142">
        <f t="shared" si="221"/>
        <v>0</v>
      </c>
      <c r="DU93" s="142">
        <f t="shared" si="221"/>
        <v>0</v>
      </c>
      <c r="DV93" s="142">
        <f t="shared" si="222"/>
        <v>0</v>
      </c>
      <c r="DW93" s="142">
        <f t="shared" si="275"/>
        <v>0</v>
      </c>
      <c r="DX93"/>
      <c r="DY93" s="118">
        <f t="shared" si="181"/>
        <v>39356</v>
      </c>
      <c r="DZ93" s="142">
        <f t="shared" si="223"/>
        <v>0</v>
      </c>
      <c r="EA93" s="142">
        <f t="shared" si="224"/>
        <v>0</v>
      </c>
      <c r="EB93" s="142">
        <f t="shared" si="276"/>
        <v>0</v>
      </c>
      <c r="EC93" s="142"/>
      <c r="ED93" s="118">
        <f t="shared" si="182"/>
        <v>39356</v>
      </c>
      <c r="EE93" s="142">
        <f t="shared" si="225"/>
        <v>0</v>
      </c>
      <c r="EF93" s="142">
        <f t="shared" si="225"/>
        <v>0</v>
      </c>
      <c r="EG93" s="142">
        <f t="shared" si="226"/>
        <v>0</v>
      </c>
      <c r="EH93" s="142">
        <f t="shared" si="263"/>
        <v>0</v>
      </c>
      <c r="EI93" s="142"/>
      <c r="EJ93" s="118">
        <f t="shared" si="183"/>
        <v>39356</v>
      </c>
      <c r="EK93" s="142">
        <f t="shared" si="227"/>
        <v>0</v>
      </c>
      <c r="EL93" s="142">
        <f t="shared" si="228"/>
        <v>0</v>
      </c>
      <c r="EM93" s="142">
        <f t="shared" si="228"/>
        <v>0</v>
      </c>
      <c r="EN93" s="142">
        <f t="shared" si="228"/>
        <v>0</v>
      </c>
      <c r="EO93" s="142">
        <f t="shared" si="277"/>
        <v>0</v>
      </c>
      <c r="EP93"/>
      <c r="EQ93" s="118">
        <f t="shared" si="184"/>
        <v>39356</v>
      </c>
      <c r="ER93" s="142">
        <f t="shared" si="229"/>
        <v>0</v>
      </c>
      <c r="ES93" s="142">
        <f t="shared" si="230"/>
        <v>0</v>
      </c>
      <c r="ET93" s="142">
        <f t="shared" si="261"/>
        <v>0</v>
      </c>
      <c r="EU93"/>
      <c r="EV93" s="118">
        <f t="shared" si="185"/>
        <v>39356</v>
      </c>
      <c r="EW93" s="142">
        <f t="shared" si="231"/>
        <v>0</v>
      </c>
      <c r="EX93" s="142">
        <f t="shared" si="232"/>
        <v>0</v>
      </c>
      <c r="EY93" s="142">
        <f t="shared" si="262"/>
        <v>0</v>
      </c>
      <c r="EZ93" s="142"/>
      <c r="FA93" s="118">
        <f t="shared" si="186"/>
        <v>39356</v>
      </c>
      <c r="FB93" s="142">
        <f t="shared" si="233"/>
        <v>0</v>
      </c>
      <c r="FC93" s="142">
        <f t="shared" si="233"/>
        <v>0</v>
      </c>
      <c r="FD93" s="142">
        <f t="shared" si="234"/>
        <v>0</v>
      </c>
      <c r="FE93" s="142">
        <f t="shared" si="278"/>
        <v>0</v>
      </c>
      <c r="FF93"/>
      <c r="FG93" s="118">
        <f t="shared" si="187"/>
        <v>39356</v>
      </c>
      <c r="FH93" s="142">
        <f t="shared" si="235"/>
        <v>0</v>
      </c>
      <c r="FI93" s="142">
        <f t="shared" si="235"/>
        <v>0</v>
      </c>
      <c r="FJ93" s="142">
        <f t="shared" si="236"/>
        <v>0</v>
      </c>
      <c r="FK93" s="142">
        <f t="shared" si="279"/>
        <v>0</v>
      </c>
      <c r="FL93"/>
      <c r="FM93" s="118">
        <f t="shared" si="188"/>
        <v>39356</v>
      </c>
      <c r="FN93" s="142">
        <f t="shared" si="237"/>
        <v>0</v>
      </c>
      <c r="FO93" s="142">
        <f t="shared" si="238"/>
        <v>0</v>
      </c>
      <c r="FP93" s="142">
        <f t="shared" si="280"/>
        <v>0</v>
      </c>
      <c r="FR93" s="118">
        <f t="shared" si="239"/>
        <v>39356</v>
      </c>
      <c r="FS93" s="142">
        <f t="shared" si="240"/>
        <v>0</v>
      </c>
      <c r="FT93" s="142">
        <f t="shared" si="240"/>
        <v>0</v>
      </c>
      <c r="FU93" s="142">
        <f t="shared" si="241"/>
        <v>0</v>
      </c>
      <c r="FV93"/>
      <c r="FW93" s="118">
        <f t="shared" si="189"/>
        <v>39356</v>
      </c>
      <c r="FX93" s="142">
        <f t="shared" si="242"/>
        <v>0</v>
      </c>
      <c r="FY93" s="142">
        <f t="shared" si="243"/>
        <v>0</v>
      </c>
      <c r="FZ93" s="142">
        <f t="shared" si="281"/>
        <v>0</v>
      </c>
      <c r="GA93"/>
      <c r="GB93" s="118">
        <f t="shared" si="190"/>
        <v>39356</v>
      </c>
      <c r="GC93" s="142">
        <f t="shared" si="244"/>
        <v>0</v>
      </c>
      <c r="GD93" s="142">
        <f t="shared" si="245"/>
        <v>0</v>
      </c>
      <c r="GE93" s="142">
        <f t="shared" si="282"/>
        <v>0</v>
      </c>
      <c r="GF93"/>
      <c r="GG93" s="118">
        <f t="shared" si="246"/>
        <v>39356</v>
      </c>
      <c r="GH93" s="142">
        <f t="shared" si="247"/>
        <v>0</v>
      </c>
      <c r="GI93" s="142">
        <f t="shared" si="247"/>
        <v>0</v>
      </c>
      <c r="GJ93" s="142">
        <f t="shared" si="248"/>
        <v>0</v>
      </c>
      <c r="GL93" s="118">
        <f t="shared" si="249"/>
        <v>39356</v>
      </c>
      <c r="GM93" s="142">
        <f t="shared" si="250"/>
        <v>0</v>
      </c>
      <c r="GN93" s="142">
        <f t="shared" si="250"/>
        <v>0</v>
      </c>
      <c r="GO93" s="142">
        <f t="shared" si="251"/>
        <v>0</v>
      </c>
      <c r="GQ93" s="586"/>
      <c r="GR93" s="584"/>
      <c r="GS93" s="333"/>
      <c r="GU93"/>
    </row>
    <row r="94" spans="1:203">
      <c r="A94" s="329">
        <v>39387</v>
      </c>
      <c r="B94" s="137">
        <f>'p1'!F103</f>
        <v>0</v>
      </c>
      <c r="C94" s="138">
        <f>+'p1'!C103</f>
        <v>0</v>
      </c>
      <c r="D94" s="192">
        <f>'Transport Pos'!C90</f>
        <v>0</v>
      </c>
      <c r="E94" s="138">
        <f>'p1'!K103+EH94+'Transport Pos'!D90</f>
        <v>0</v>
      </c>
      <c r="F94" s="138">
        <f>'p1'!E103+CS94</f>
        <v>0</v>
      </c>
      <c r="G94" s="145">
        <f>'p1'!H103+'p1'!J103+DD94+'Spread Opt'!D94+'Transport Pos'!E90</f>
        <v>-8.3957027078289528</v>
      </c>
      <c r="H94" s="138">
        <f>'p1'!D103+DW94</f>
        <v>0</v>
      </c>
      <c r="I94" s="145">
        <f>'p1'!I103+'p1'!AG103+DI94+'Spread Opt'!C94</f>
        <v>8.785480303582105</v>
      </c>
      <c r="J94" s="138">
        <f>'p1'!M103+DL94</f>
        <v>0</v>
      </c>
      <c r="K94" s="138">
        <f>'p1'!L103+'p1'!G103+EB94</f>
        <v>0</v>
      </c>
      <c r="L94" s="139">
        <f t="shared" si="264"/>
        <v>0.38977759575315218</v>
      </c>
      <c r="M94" s="14"/>
      <c r="N94" s="137">
        <f>'p1'!O103+ET94</f>
        <v>0</v>
      </c>
      <c r="O94" s="138">
        <f>'p1'!N103+EO94</f>
        <v>0</v>
      </c>
      <c r="P94" s="138">
        <f>'p1'!P103+EY94</f>
        <v>0</v>
      </c>
      <c r="Q94" s="138">
        <f>'p1'!Z103</f>
        <v>0</v>
      </c>
      <c r="R94" s="138">
        <f>'p1'!X103</f>
        <v>0</v>
      </c>
      <c r="S94" s="138">
        <f>'p1'!Y103+FE94</f>
        <v>0</v>
      </c>
      <c r="T94" s="138">
        <f>'p1'!AB103+FK94+'Transport Pos'!B90</f>
        <v>0</v>
      </c>
      <c r="U94" s="138"/>
      <c r="V94" s="138">
        <f>'p1'!W103+FP94</f>
        <v>0</v>
      </c>
      <c r="W94" s="138">
        <f>'p1'!R103+FZ94</f>
        <v>0</v>
      </c>
      <c r="X94" s="138">
        <f>'p1'!S103+FU94</f>
        <v>0</v>
      </c>
      <c r="Y94" s="138"/>
      <c r="Z94" s="138"/>
      <c r="AA94" s="138"/>
      <c r="AB94" s="138"/>
      <c r="AC94" s="138"/>
      <c r="AD94" s="192"/>
      <c r="AE94" s="331">
        <f t="shared" si="265"/>
        <v>0</v>
      </c>
      <c r="AF94" s="14"/>
      <c r="AG94" s="139"/>
      <c r="AH94" s="191"/>
      <c r="AI94" s="139">
        <f>'p1'!AA103+BQ94+'Spread Opt'!E94+'Transport Pos'!G90</f>
        <v>0.38977759575315218</v>
      </c>
      <c r="AJ94" s="14"/>
      <c r="AK94" s="147">
        <v>39387</v>
      </c>
      <c r="AL94" s="198"/>
      <c r="AM94" s="188">
        <f t="shared" si="255"/>
        <v>0</v>
      </c>
      <c r="AN94" s="334"/>
      <c r="AO94" s="188">
        <f t="shared" si="266"/>
        <v>0</v>
      </c>
      <c r="AP94" s="334"/>
      <c r="AQ94" s="509">
        <f t="shared" si="267"/>
        <v>-8.3957027078289528</v>
      </c>
      <c r="AR94" s="334"/>
      <c r="AS94" s="511">
        <f t="shared" si="268"/>
        <v>8.785480303582105</v>
      </c>
      <c r="AT94" s="334"/>
      <c r="AU94" s="188">
        <f t="shared" si="269"/>
        <v>0</v>
      </c>
      <c r="AV94" s="334"/>
      <c r="AW94" s="188">
        <f t="shared" si="252"/>
        <v>0.38977759575315218</v>
      </c>
      <c r="AX94" s="334"/>
      <c r="AY94"/>
      <c r="AZ94" s="217"/>
      <c r="BA94" s="203">
        <f t="shared" si="205"/>
        <v>0</v>
      </c>
      <c r="BB94" s="202"/>
      <c r="BC94" s="203">
        <f t="shared" si="256"/>
        <v>0</v>
      </c>
      <c r="BD94" s="497"/>
      <c r="BE94" s="496">
        <f t="shared" si="253"/>
        <v>0</v>
      </c>
      <c r="BF94" s="202"/>
      <c r="BG94" s="203">
        <f t="shared" si="270"/>
        <v>0</v>
      </c>
      <c r="BH94" s="218"/>
      <c r="BI94" s="248"/>
      <c r="BJ94" s="308"/>
      <c r="BK94" s="304">
        <f t="shared" si="271"/>
        <v>0.38977759575315218</v>
      </c>
      <c r="BL94" s="525"/>
      <c r="BM94" s="129"/>
      <c r="BN94" s="129"/>
      <c r="BO94" s="129"/>
      <c r="BP94" s="140">
        <f t="shared" si="176"/>
        <v>39387</v>
      </c>
      <c r="BQ94" s="141"/>
      <c r="BR94" s="141"/>
      <c r="BS94" s="141"/>
      <c r="BT94" s="141"/>
      <c r="BU94" s="141"/>
      <c r="BV94" s="141"/>
      <c r="BW94" s="141"/>
      <c r="BY94" s="209">
        <f>'m1'!BL96</f>
        <v>0.59777442428770333</v>
      </c>
      <c r="BZ94" s="211">
        <f>CS94+DD94+FE94+FP94+FK94+DI94+DW94+EB94+FZ94+GE94+EO94+ET94+EY94+EH94</f>
        <v>0</v>
      </c>
      <c r="CA94" s="142"/>
      <c r="CB94" s="142">
        <f t="shared" si="206"/>
        <v>0</v>
      </c>
      <c r="CC94" s="118"/>
      <c r="CD94" s="118">
        <f t="shared" si="177"/>
        <v>39387</v>
      </c>
      <c r="CE94" s="142">
        <f t="shared" si="207"/>
        <v>0</v>
      </c>
      <c r="CF94" s="142">
        <f t="shared" si="208"/>
        <v>0</v>
      </c>
      <c r="CG94" s="142">
        <f t="shared" si="209"/>
        <v>0</v>
      </c>
      <c r="CH94" s="142">
        <f t="shared" si="209"/>
        <v>0</v>
      </c>
      <c r="CI94" s="142">
        <f t="shared" si="209"/>
        <v>0</v>
      </c>
      <c r="CJ94" s="142">
        <f t="shared" si="209"/>
        <v>0</v>
      </c>
      <c r="CK94" s="142">
        <f t="shared" si="272"/>
        <v>0</v>
      </c>
      <c r="CL94" s="142">
        <f t="shared" si="272"/>
        <v>0</v>
      </c>
      <c r="CM94" s="142">
        <f t="shared" si="209"/>
        <v>0</v>
      </c>
      <c r="CN94" s="142">
        <f t="shared" si="209"/>
        <v>0</v>
      </c>
      <c r="CO94" s="142">
        <f t="shared" si="209"/>
        <v>0</v>
      </c>
      <c r="CP94" s="142">
        <f t="shared" si="210"/>
        <v>0</v>
      </c>
      <c r="CQ94" s="142">
        <f t="shared" si="211"/>
        <v>0</v>
      </c>
      <c r="CR94" s="142">
        <f t="shared" si="212"/>
        <v>0</v>
      </c>
      <c r="CS94" s="142">
        <f t="shared" si="254"/>
        <v>0</v>
      </c>
      <c r="CT94"/>
      <c r="CU94" s="118">
        <f t="shared" si="178"/>
        <v>39387</v>
      </c>
      <c r="CV94" s="142">
        <f t="shared" si="213"/>
        <v>0</v>
      </c>
      <c r="CW94" s="142">
        <f t="shared" si="213"/>
        <v>0</v>
      </c>
      <c r="CX94" s="142">
        <f t="shared" si="214"/>
        <v>0</v>
      </c>
      <c r="CY94" s="142">
        <f t="shared" si="214"/>
        <v>0</v>
      </c>
      <c r="CZ94" s="142">
        <f t="shared" si="214"/>
        <v>0</v>
      </c>
      <c r="DA94" s="142">
        <f t="shared" si="215"/>
        <v>0</v>
      </c>
      <c r="DB94" s="142">
        <f t="shared" si="215"/>
        <v>0</v>
      </c>
      <c r="DC94" s="142">
        <f t="shared" si="216"/>
        <v>0</v>
      </c>
      <c r="DD94" s="142">
        <f t="shared" si="204"/>
        <v>0</v>
      </c>
      <c r="DF94" s="118">
        <f t="shared" si="179"/>
        <v>39387</v>
      </c>
      <c r="DG94" s="142">
        <f t="shared" si="217"/>
        <v>0</v>
      </c>
      <c r="DH94" s="142">
        <f t="shared" si="218"/>
        <v>0</v>
      </c>
      <c r="DI94" s="142">
        <f t="shared" si="273"/>
        <v>0</v>
      </c>
      <c r="DJ94"/>
      <c r="DK94" s="118">
        <f t="shared" si="198"/>
        <v>39387</v>
      </c>
      <c r="DL94" s="142">
        <f t="shared" si="219"/>
        <v>0</v>
      </c>
      <c r="DM94" s="142">
        <f t="shared" si="220"/>
        <v>0</v>
      </c>
      <c r="DN94" s="142">
        <f t="shared" si="274"/>
        <v>0</v>
      </c>
      <c r="DP94" s="118">
        <f t="shared" si="180"/>
        <v>39387</v>
      </c>
      <c r="DQ94" s="142">
        <f t="shared" si="221"/>
        <v>0</v>
      </c>
      <c r="DR94" s="142">
        <f t="shared" si="221"/>
        <v>0</v>
      </c>
      <c r="DS94" s="142">
        <f t="shared" si="221"/>
        <v>0</v>
      </c>
      <c r="DT94" s="142">
        <f t="shared" si="221"/>
        <v>0</v>
      </c>
      <c r="DU94" s="142">
        <f t="shared" si="221"/>
        <v>0</v>
      </c>
      <c r="DV94" s="142">
        <f t="shared" si="222"/>
        <v>0</v>
      </c>
      <c r="DW94" s="142">
        <f t="shared" si="275"/>
        <v>0</v>
      </c>
      <c r="DX94"/>
      <c r="DY94" s="118">
        <f t="shared" si="181"/>
        <v>39387</v>
      </c>
      <c r="DZ94" s="142">
        <f t="shared" si="223"/>
        <v>0</v>
      </c>
      <c r="EA94" s="142">
        <f t="shared" si="224"/>
        <v>0</v>
      </c>
      <c r="EB94" s="142">
        <f t="shared" si="276"/>
        <v>0</v>
      </c>
      <c r="EC94" s="142"/>
      <c r="ED94" s="118">
        <f t="shared" si="182"/>
        <v>39387</v>
      </c>
      <c r="EE94" s="142">
        <f t="shared" si="225"/>
        <v>0</v>
      </c>
      <c r="EF94" s="142">
        <f t="shared" si="225"/>
        <v>0</v>
      </c>
      <c r="EG94" s="142">
        <f t="shared" si="226"/>
        <v>0</v>
      </c>
      <c r="EH94" s="142">
        <f t="shared" si="263"/>
        <v>0</v>
      </c>
      <c r="EI94" s="142"/>
      <c r="EJ94" s="118">
        <f t="shared" si="183"/>
        <v>39387</v>
      </c>
      <c r="EK94" s="142">
        <f t="shared" si="227"/>
        <v>0</v>
      </c>
      <c r="EL94" s="142">
        <f t="shared" si="228"/>
        <v>0</v>
      </c>
      <c r="EM94" s="142">
        <f t="shared" si="228"/>
        <v>0</v>
      </c>
      <c r="EN94" s="142">
        <f t="shared" si="228"/>
        <v>0</v>
      </c>
      <c r="EO94" s="142">
        <f t="shared" si="277"/>
        <v>0</v>
      </c>
      <c r="EP94"/>
      <c r="EQ94" s="118">
        <f t="shared" si="184"/>
        <v>39387</v>
      </c>
      <c r="ER94" s="142">
        <f t="shared" si="229"/>
        <v>0</v>
      </c>
      <c r="ES94" s="142">
        <f t="shared" si="230"/>
        <v>0</v>
      </c>
      <c r="ET94" s="142">
        <f t="shared" si="261"/>
        <v>0</v>
      </c>
      <c r="EU94"/>
      <c r="EV94" s="118">
        <f t="shared" si="185"/>
        <v>39387</v>
      </c>
      <c r="EW94" s="142">
        <f t="shared" si="231"/>
        <v>0</v>
      </c>
      <c r="EX94" s="142">
        <f t="shared" si="232"/>
        <v>0</v>
      </c>
      <c r="EY94" s="142">
        <f t="shared" si="262"/>
        <v>0</v>
      </c>
      <c r="EZ94" s="142"/>
      <c r="FA94" s="118">
        <f t="shared" si="186"/>
        <v>39387</v>
      </c>
      <c r="FB94" s="142">
        <f t="shared" si="233"/>
        <v>0</v>
      </c>
      <c r="FC94" s="142">
        <f t="shared" si="233"/>
        <v>0</v>
      </c>
      <c r="FD94" s="142">
        <f t="shared" si="234"/>
        <v>0</v>
      </c>
      <c r="FE94" s="142">
        <f t="shared" si="278"/>
        <v>0</v>
      </c>
      <c r="FF94"/>
      <c r="FG94" s="118">
        <f t="shared" si="187"/>
        <v>39387</v>
      </c>
      <c r="FH94" s="142">
        <f t="shared" si="235"/>
        <v>0</v>
      </c>
      <c r="FI94" s="142">
        <f t="shared" si="235"/>
        <v>0</v>
      </c>
      <c r="FJ94" s="142">
        <f t="shared" si="236"/>
        <v>0</v>
      </c>
      <c r="FK94" s="142">
        <f t="shared" si="279"/>
        <v>0</v>
      </c>
      <c r="FL94"/>
      <c r="FM94" s="118">
        <f t="shared" si="188"/>
        <v>39387</v>
      </c>
      <c r="FN94" s="142">
        <f t="shared" si="237"/>
        <v>0</v>
      </c>
      <c r="FO94" s="142">
        <f t="shared" si="238"/>
        <v>0</v>
      </c>
      <c r="FP94" s="142">
        <f t="shared" si="280"/>
        <v>0</v>
      </c>
      <c r="FR94" s="118">
        <f t="shared" si="239"/>
        <v>39387</v>
      </c>
      <c r="FS94" s="142">
        <f t="shared" si="240"/>
        <v>0</v>
      </c>
      <c r="FT94" s="142">
        <f t="shared" si="240"/>
        <v>0</v>
      </c>
      <c r="FU94" s="142">
        <f t="shared" si="241"/>
        <v>0</v>
      </c>
      <c r="FV94"/>
      <c r="FW94" s="118">
        <f t="shared" si="189"/>
        <v>39387</v>
      </c>
      <c r="FX94" s="142">
        <f t="shared" si="242"/>
        <v>0</v>
      </c>
      <c r="FY94" s="142">
        <f t="shared" si="243"/>
        <v>0</v>
      </c>
      <c r="FZ94" s="142">
        <f t="shared" si="281"/>
        <v>0</v>
      </c>
      <c r="GA94"/>
      <c r="GB94" s="118">
        <f t="shared" si="190"/>
        <v>39387</v>
      </c>
      <c r="GC94" s="142">
        <f t="shared" si="244"/>
        <v>0</v>
      </c>
      <c r="GD94" s="142">
        <f t="shared" si="245"/>
        <v>0</v>
      </c>
      <c r="GE94" s="142">
        <f t="shared" si="282"/>
        <v>0</v>
      </c>
      <c r="GF94"/>
      <c r="GG94" s="118">
        <f t="shared" si="246"/>
        <v>39387</v>
      </c>
      <c r="GH94" s="142">
        <f t="shared" si="247"/>
        <v>0</v>
      </c>
      <c r="GI94" s="142">
        <f t="shared" si="247"/>
        <v>0</v>
      </c>
      <c r="GJ94" s="142">
        <f t="shared" si="248"/>
        <v>0</v>
      </c>
      <c r="GL94" s="118">
        <f t="shared" si="249"/>
        <v>39387</v>
      </c>
      <c r="GM94" s="142">
        <f t="shared" si="250"/>
        <v>0</v>
      </c>
      <c r="GN94" s="142">
        <f t="shared" si="250"/>
        <v>0</v>
      </c>
      <c r="GO94" s="142">
        <f t="shared" si="251"/>
        <v>0</v>
      </c>
      <c r="GQ94" s="587"/>
      <c r="GR94" s="582"/>
      <c r="GS94" s="331"/>
      <c r="GU94"/>
    </row>
    <row r="95" spans="1:203">
      <c r="A95" s="329">
        <v>39417</v>
      </c>
      <c r="B95" s="144">
        <f>'p1'!F104</f>
        <v>0</v>
      </c>
      <c r="C95" s="145">
        <f>+'p1'!C104</f>
        <v>0</v>
      </c>
      <c r="D95" s="193">
        <f>'Transport Pos'!C91</f>
        <v>0</v>
      </c>
      <c r="E95" s="145">
        <f>'p1'!K104+EH95+'Transport Pos'!D91</f>
        <v>0</v>
      </c>
      <c r="F95" s="145">
        <f>'p1'!E104+CS95</f>
        <v>0</v>
      </c>
      <c r="G95" s="145">
        <f>'p1'!H104+'p1'!J104+DD95+'Spread Opt'!D95+'Transport Pos'!E91</f>
        <v>-8.6163421840108505</v>
      </c>
      <c r="H95" s="145">
        <f>'p1'!D104+DW95</f>
        <v>0</v>
      </c>
      <c r="I95" s="145">
        <f>'p1'!I104+'p1'!AG104+DI95+'Spread Opt'!C95</f>
        <v>9.0190083178000933</v>
      </c>
      <c r="J95" s="145">
        <f>'p1'!M104+DL95</f>
        <v>0</v>
      </c>
      <c r="K95" s="145">
        <f>'p1'!L104+'p1'!G104+EB95</f>
        <v>0</v>
      </c>
      <c r="L95" s="146">
        <f t="shared" si="264"/>
        <v>0.40266613378924276</v>
      </c>
      <c r="M95" s="14"/>
      <c r="N95" s="144">
        <f>'p1'!O104+ET95</f>
        <v>0</v>
      </c>
      <c r="O95" s="145">
        <f>'p1'!N104+EO95</f>
        <v>0</v>
      </c>
      <c r="P95" s="145">
        <f>'p1'!P104+EY95</f>
        <v>0</v>
      </c>
      <c r="Q95" s="145">
        <f>'p1'!Z104</f>
        <v>0</v>
      </c>
      <c r="R95" s="145">
        <f>'p1'!X104</f>
        <v>0</v>
      </c>
      <c r="S95" s="145">
        <f>'p1'!Y104+FE95</f>
        <v>0</v>
      </c>
      <c r="T95" s="145">
        <f>'p1'!AB104+FK95+'Transport Pos'!B91</f>
        <v>0</v>
      </c>
      <c r="U95" s="145"/>
      <c r="V95" s="145">
        <f>'p1'!W104+FP95</f>
        <v>0</v>
      </c>
      <c r="W95" s="145">
        <f>'p1'!R104+FZ95</f>
        <v>0</v>
      </c>
      <c r="X95" s="145">
        <f>'p1'!S104+FU95</f>
        <v>0</v>
      </c>
      <c r="Y95" s="145"/>
      <c r="Z95" s="145"/>
      <c r="AA95" s="145"/>
      <c r="AB95" s="145"/>
      <c r="AC95" s="145"/>
      <c r="AD95" s="193"/>
      <c r="AE95" s="332">
        <f t="shared" si="265"/>
        <v>0</v>
      </c>
      <c r="AF95" s="14"/>
      <c r="AG95" s="146"/>
      <c r="AH95" s="191"/>
      <c r="AI95" s="146">
        <f>'p1'!AA104+BQ95+'Spread Opt'!E95+'Transport Pos'!G91</f>
        <v>0.40266613378924188</v>
      </c>
      <c r="AJ95" s="14"/>
      <c r="AK95" s="136">
        <v>39417</v>
      </c>
      <c r="AL95" s="198"/>
      <c r="AM95" s="189">
        <f t="shared" si="255"/>
        <v>0</v>
      </c>
      <c r="AN95" s="334"/>
      <c r="AO95" s="189">
        <f t="shared" si="266"/>
        <v>0</v>
      </c>
      <c r="AP95" s="334"/>
      <c r="AQ95" s="508">
        <f t="shared" si="267"/>
        <v>-8.6163421840108505</v>
      </c>
      <c r="AR95" s="334"/>
      <c r="AS95" s="510">
        <f t="shared" si="268"/>
        <v>9.0190083178000933</v>
      </c>
      <c r="AT95" s="334"/>
      <c r="AU95" s="189">
        <f t="shared" si="269"/>
        <v>0</v>
      </c>
      <c r="AV95" s="334"/>
      <c r="AW95" s="189">
        <f t="shared" si="252"/>
        <v>0.40266613378924276</v>
      </c>
      <c r="AX95" s="334"/>
      <c r="AY95"/>
      <c r="AZ95" s="217"/>
      <c r="BA95" s="204">
        <f t="shared" si="205"/>
        <v>0</v>
      </c>
      <c r="BB95" s="202"/>
      <c r="BC95" s="204">
        <f t="shared" si="256"/>
        <v>0</v>
      </c>
      <c r="BD95" s="497"/>
      <c r="BE95" s="515">
        <f t="shared" si="253"/>
        <v>0</v>
      </c>
      <c r="BF95" s="202"/>
      <c r="BG95" s="204">
        <f t="shared" si="270"/>
        <v>0</v>
      </c>
      <c r="BH95" s="218"/>
      <c r="BI95" s="248"/>
      <c r="BJ95" s="308"/>
      <c r="BK95" s="305">
        <f t="shared" si="271"/>
        <v>0.40266613378924276</v>
      </c>
      <c r="BL95" s="525"/>
      <c r="BM95" s="129"/>
      <c r="BN95" s="129"/>
      <c r="BO95" s="129"/>
      <c r="BP95" s="140">
        <f t="shared" si="176"/>
        <v>39417</v>
      </c>
      <c r="BQ95" s="141"/>
      <c r="BR95" s="141"/>
      <c r="BS95" s="141"/>
      <c r="BT95" s="141"/>
      <c r="BU95" s="141"/>
      <c r="BV95" s="141"/>
      <c r="BW95" s="141"/>
      <c r="BY95" s="209">
        <f>'m1'!BL97</f>
        <v>0.59432270044496049</v>
      </c>
      <c r="BZ95" s="211">
        <f>CS95+DD95+FE95+FP95+FK95+DI95+DW95+EB95+FZ95+GE95+EO95+ET95+EY95+EH95</f>
        <v>0</v>
      </c>
      <c r="CA95" s="142"/>
      <c r="CB95" s="142">
        <f t="shared" si="206"/>
        <v>0</v>
      </c>
      <c r="CC95" s="118"/>
      <c r="CD95" s="118">
        <f t="shared" si="177"/>
        <v>39417</v>
      </c>
      <c r="CE95" s="142">
        <f t="shared" si="207"/>
        <v>0</v>
      </c>
      <c r="CF95" s="142">
        <f t="shared" si="208"/>
        <v>0</v>
      </c>
      <c r="CG95" s="142">
        <f t="shared" si="209"/>
        <v>0</v>
      </c>
      <c r="CH95" s="142">
        <f t="shared" si="209"/>
        <v>0</v>
      </c>
      <c r="CI95" s="142">
        <f t="shared" si="209"/>
        <v>0</v>
      </c>
      <c r="CJ95" s="142">
        <f t="shared" si="209"/>
        <v>0</v>
      </c>
      <c r="CK95" s="142">
        <f t="shared" si="272"/>
        <v>0</v>
      </c>
      <c r="CL95" s="142">
        <f t="shared" si="272"/>
        <v>0</v>
      </c>
      <c r="CM95" s="142">
        <f t="shared" si="209"/>
        <v>0</v>
      </c>
      <c r="CN95" s="142">
        <f t="shared" si="209"/>
        <v>0</v>
      </c>
      <c r="CO95" s="142">
        <f t="shared" si="209"/>
        <v>0</v>
      </c>
      <c r="CP95" s="142">
        <f t="shared" si="210"/>
        <v>0</v>
      </c>
      <c r="CQ95" s="142">
        <f t="shared" si="211"/>
        <v>0</v>
      </c>
      <c r="CR95" s="142">
        <f t="shared" si="212"/>
        <v>0</v>
      </c>
      <c r="CS95" s="142">
        <f t="shared" si="254"/>
        <v>0</v>
      </c>
      <c r="CT95"/>
      <c r="CU95" s="118">
        <f t="shared" si="178"/>
        <v>39417</v>
      </c>
      <c r="CV95" s="142">
        <f t="shared" si="213"/>
        <v>0</v>
      </c>
      <c r="CW95" s="142">
        <f t="shared" si="213"/>
        <v>0</v>
      </c>
      <c r="CX95" s="142">
        <f t="shared" si="214"/>
        <v>0</v>
      </c>
      <c r="CY95" s="142">
        <f t="shared" si="214"/>
        <v>0</v>
      </c>
      <c r="CZ95" s="142">
        <f t="shared" si="214"/>
        <v>0</v>
      </c>
      <c r="DA95" s="142">
        <f t="shared" si="215"/>
        <v>0</v>
      </c>
      <c r="DB95" s="142">
        <f t="shared" si="215"/>
        <v>0</v>
      </c>
      <c r="DC95" s="142">
        <f t="shared" si="216"/>
        <v>0</v>
      </c>
      <c r="DD95" s="142">
        <f t="shared" si="204"/>
        <v>0</v>
      </c>
      <c r="DF95" s="118">
        <f t="shared" si="179"/>
        <v>39417</v>
      </c>
      <c r="DG95" s="142">
        <f t="shared" si="217"/>
        <v>0</v>
      </c>
      <c r="DH95" s="142">
        <f t="shared" si="218"/>
        <v>0</v>
      </c>
      <c r="DI95" s="142">
        <f t="shared" si="273"/>
        <v>0</v>
      </c>
      <c r="DJ95"/>
      <c r="DK95" s="118">
        <f t="shared" si="198"/>
        <v>39417</v>
      </c>
      <c r="DL95" s="142">
        <f t="shared" si="219"/>
        <v>0</v>
      </c>
      <c r="DM95" s="142">
        <f t="shared" si="220"/>
        <v>0</v>
      </c>
      <c r="DN95" s="142">
        <f t="shared" si="274"/>
        <v>0</v>
      </c>
      <c r="DP95" s="118">
        <f t="shared" si="180"/>
        <v>39417</v>
      </c>
      <c r="DQ95" s="142">
        <f t="shared" si="221"/>
        <v>0</v>
      </c>
      <c r="DR95" s="142">
        <f t="shared" si="221"/>
        <v>0</v>
      </c>
      <c r="DS95" s="142">
        <f t="shared" si="221"/>
        <v>0</v>
      </c>
      <c r="DT95" s="142">
        <f t="shared" si="221"/>
        <v>0</v>
      </c>
      <c r="DU95" s="142">
        <f t="shared" si="221"/>
        <v>0</v>
      </c>
      <c r="DV95" s="142">
        <f t="shared" si="222"/>
        <v>0</v>
      </c>
      <c r="DW95" s="142">
        <f t="shared" si="275"/>
        <v>0</v>
      </c>
      <c r="DX95"/>
      <c r="DY95" s="118">
        <f t="shared" si="181"/>
        <v>39417</v>
      </c>
      <c r="DZ95" s="142">
        <f t="shared" si="223"/>
        <v>0</v>
      </c>
      <c r="EA95" s="142">
        <f t="shared" si="224"/>
        <v>0</v>
      </c>
      <c r="EB95" s="142">
        <f t="shared" si="276"/>
        <v>0</v>
      </c>
      <c r="EC95" s="142"/>
      <c r="ED95" s="118">
        <f t="shared" si="182"/>
        <v>39417</v>
      </c>
      <c r="EE95" s="142">
        <f t="shared" si="225"/>
        <v>0</v>
      </c>
      <c r="EF95" s="142">
        <f t="shared" si="225"/>
        <v>0</v>
      </c>
      <c r="EG95" s="142">
        <f t="shared" si="226"/>
        <v>0</v>
      </c>
      <c r="EH95" s="142">
        <f t="shared" si="263"/>
        <v>0</v>
      </c>
      <c r="EI95" s="142"/>
      <c r="EJ95" s="118">
        <f t="shared" si="183"/>
        <v>39417</v>
      </c>
      <c r="EK95" s="142">
        <f t="shared" si="227"/>
        <v>0</v>
      </c>
      <c r="EL95" s="142">
        <f t="shared" si="228"/>
        <v>0</v>
      </c>
      <c r="EM95" s="142">
        <f t="shared" si="228"/>
        <v>0</v>
      </c>
      <c r="EN95" s="142">
        <f t="shared" si="228"/>
        <v>0</v>
      </c>
      <c r="EO95" s="142">
        <f t="shared" si="277"/>
        <v>0</v>
      </c>
      <c r="EP95"/>
      <c r="EQ95" s="118">
        <f t="shared" si="184"/>
        <v>39417</v>
      </c>
      <c r="ER95" s="142">
        <f t="shared" si="229"/>
        <v>0</v>
      </c>
      <c r="ES95" s="142">
        <f t="shared" si="230"/>
        <v>0</v>
      </c>
      <c r="ET95" s="142">
        <f t="shared" si="261"/>
        <v>0</v>
      </c>
      <c r="EU95"/>
      <c r="EV95" s="118">
        <f t="shared" si="185"/>
        <v>39417</v>
      </c>
      <c r="EW95" s="142">
        <f t="shared" si="231"/>
        <v>0</v>
      </c>
      <c r="EX95" s="142">
        <f t="shared" si="232"/>
        <v>0</v>
      </c>
      <c r="EY95" s="142">
        <f t="shared" si="262"/>
        <v>0</v>
      </c>
      <c r="EZ95" s="142"/>
      <c r="FA95" s="118">
        <f t="shared" si="186"/>
        <v>39417</v>
      </c>
      <c r="FB95" s="142">
        <f t="shared" si="233"/>
        <v>0</v>
      </c>
      <c r="FC95" s="142">
        <f t="shared" si="233"/>
        <v>0</v>
      </c>
      <c r="FD95" s="142">
        <f t="shared" si="234"/>
        <v>0</v>
      </c>
      <c r="FE95" s="142">
        <f t="shared" si="278"/>
        <v>0</v>
      </c>
      <c r="FF95"/>
      <c r="FG95" s="118">
        <f t="shared" si="187"/>
        <v>39417</v>
      </c>
      <c r="FH95" s="142">
        <f t="shared" si="235"/>
        <v>0</v>
      </c>
      <c r="FI95" s="142">
        <f t="shared" si="235"/>
        <v>0</v>
      </c>
      <c r="FJ95" s="142">
        <f t="shared" si="236"/>
        <v>0</v>
      </c>
      <c r="FK95" s="142">
        <f t="shared" si="279"/>
        <v>0</v>
      </c>
      <c r="FL95"/>
      <c r="FM95" s="118">
        <f t="shared" si="188"/>
        <v>39417</v>
      </c>
      <c r="FN95" s="142">
        <f t="shared" si="237"/>
        <v>0</v>
      </c>
      <c r="FO95" s="142">
        <f t="shared" si="238"/>
        <v>0</v>
      </c>
      <c r="FP95" s="142">
        <f t="shared" si="280"/>
        <v>0</v>
      </c>
      <c r="FR95" s="118">
        <f t="shared" si="239"/>
        <v>39417</v>
      </c>
      <c r="FS95" s="142">
        <f t="shared" si="240"/>
        <v>0</v>
      </c>
      <c r="FT95" s="142">
        <f t="shared" si="240"/>
        <v>0</v>
      </c>
      <c r="FU95" s="142">
        <f t="shared" si="241"/>
        <v>0</v>
      </c>
      <c r="FV95"/>
      <c r="FW95" s="118">
        <f t="shared" si="189"/>
        <v>39417</v>
      </c>
      <c r="FX95" s="142">
        <f t="shared" si="242"/>
        <v>0</v>
      </c>
      <c r="FY95" s="142">
        <f t="shared" si="243"/>
        <v>0</v>
      </c>
      <c r="FZ95" s="142">
        <f t="shared" si="281"/>
        <v>0</v>
      </c>
      <c r="GA95"/>
      <c r="GB95" s="118">
        <f t="shared" si="190"/>
        <v>39417</v>
      </c>
      <c r="GC95" s="142">
        <f t="shared" si="244"/>
        <v>0</v>
      </c>
      <c r="GD95" s="142">
        <f t="shared" si="245"/>
        <v>0</v>
      </c>
      <c r="GE95" s="142">
        <f t="shared" si="282"/>
        <v>0</v>
      </c>
      <c r="GF95"/>
      <c r="GG95" s="118">
        <f t="shared" si="246"/>
        <v>39417</v>
      </c>
      <c r="GH95" s="142">
        <f t="shared" si="247"/>
        <v>0</v>
      </c>
      <c r="GI95" s="142">
        <f t="shared" si="247"/>
        <v>0</v>
      </c>
      <c r="GJ95" s="142">
        <f t="shared" si="248"/>
        <v>0</v>
      </c>
      <c r="GL95" s="118">
        <f t="shared" si="249"/>
        <v>39417</v>
      </c>
      <c r="GM95" s="142">
        <f t="shared" si="250"/>
        <v>0</v>
      </c>
      <c r="GN95" s="142">
        <f t="shared" si="250"/>
        <v>0</v>
      </c>
      <c r="GO95" s="142">
        <f t="shared" si="251"/>
        <v>0</v>
      </c>
      <c r="GQ95" s="585"/>
      <c r="GR95" s="583"/>
      <c r="GS95" s="332"/>
      <c r="GU95"/>
    </row>
    <row r="96" spans="1:203">
      <c r="A96" s="329">
        <v>39448</v>
      </c>
      <c r="B96" s="144">
        <f>'p1'!F105</f>
        <v>0</v>
      </c>
      <c r="C96" s="145">
        <f>+'p1'!C105</f>
        <v>0</v>
      </c>
      <c r="D96" s="193">
        <f>'Transport Pos'!C92</f>
        <v>0</v>
      </c>
      <c r="E96" s="145">
        <f>'p1'!K105+EH96+'Transport Pos'!D92</f>
        <v>0</v>
      </c>
      <c r="F96" s="145">
        <f>'p1'!E105+CS96</f>
        <v>0</v>
      </c>
      <c r="G96" s="145">
        <f>'p1'!H105+'p1'!J105+DD96+'Spread Opt'!D96+'Transport Pos'!E92</f>
        <v>-8.5482265469681806</v>
      </c>
      <c r="H96" s="145">
        <f>'p1'!D105+DW96</f>
        <v>0</v>
      </c>
      <c r="I96" s="145">
        <f>'p1'!I105+'p1'!AG105+DI96+'Spread Opt'!C96</f>
        <v>8.9507816701860214</v>
      </c>
      <c r="J96" s="145">
        <f>'p1'!M105+DL96</f>
        <v>0</v>
      </c>
      <c r="K96" s="145">
        <f>'p1'!L105+'p1'!G105+EB96</f>
        <v>0</v>
      </c>
      <c r="L96" s="146">
        <f t="shared" si="264"/>
        <v>0.40255512321784082</v>
      </c>
      <c r="M96" s="14"/>
      <c r="N96" s="144">
        <f>'p1'!O105+ET96</f>
        <v>0</v>
      </c>
      <c r="O96" s="145">
        <f>'p1'!N105+EO96</f>
        <v>0</v>
      </c>
      <c r="P96" s="145">
        <f>'p1'!P105+EY96</f>
        <v>0</v>
      </c>
      <c r="Q96" s="145">
        <f>'p1'!Z105</f>
        <v>0</v>
      </c>
      <c r="R96" s="145">
        <f>'p1'!X105</f>
        <v>0</v>
      </c>
      <c r="S96" s="145">
        <f>'p1'!Y105+FE96</f>
        <v>0</v>
      </c>
      <c r="T96" s="145">
        <f>'p1'!AB105+FK96+'Transport Pos'!B92</f>
        <v>0</v>
      </c>
      <c r="U96" s="145"/>
      <c r="V96" s="145">
        <f>'p1'!W105+FP96</f>
        <v>0</v>
      </c>
      <c r="W96" s="145">
        <f>'p1'!R105+FZ96</f>
        <v>0</v>
      </c>
      <c r="X96" s="145">
        <f>'p1'!S105+FU96</f>
        <v>0</v>
      </c>
      <c r="Y96" s="145"/>
      <c r="Z96" s="145"/>
      <c r="AA96" s="145"/>
      <c r="AB96" s="145"/>
      <c r="AC96" s="145"/>
      <c r="AD96" s="193"/>
      <c r="AE96" s="332">
        <f t="shared" si="265"/>
        <v>0</v>
      </c>
      <c r="AF96" s="14"/>
      <c r="AG96" s="146"/>
      <c r="AH96" s="191"/>
      <c r="AI96" s="146">
        <f>'p1'!AA105+BQ96+'Spread Opt'!E96+'Transport Pos'!G92</f>
        <v>0.40255512321784082</v>
      </c>
      <c r="AJ96" s="14"/>
      <c r="AK96" s="136">
        <v>39448</v>
      </c>
      <c r="AL96" s="198"/>
      <c r="AM96" s="189">
        <f t="shared" si="255"/>
        <v>0</v>
      </c>
      <c r="AN96" s="335">
        <f>SUM(AM94:AM98)</f>
        <v>0</v>
      </c>
      <c r="AO96" s="189">
        <f t="shared" si="266"/>
        <v>0</v>
      </c>
      <c r="AP96" s="335">
        <f>SUM(AO94:AO98)</f>
        <v>0</v>
      </c>
      <c r="AQ96" s="508">
        <f t="shared" si="267"/>
        <v>-8.5482265469681806</v>
      </c>
      <c r="AR96" s="335">
        <f>SUM(AQ94:AQ98)</f>
        <v>-41.967870123028682</v>
      </c>
      <c r="AS96" s="510">
        <f t="shared" si="268"/>
        <v>8.9507816701860214</v>
      </c>
      <c r="AT96" s="335">
        <f>SUM(AS94:AS98)</f>
        <v>43.941396593059224</v>
      </c>
      <c r="AU96" s="189">
        <f t="shared" si="269"/>
        <v>0</v>
      </c>
      <c r="AV96" s="335">
        <f>SUM(AU94:AU98)</f>
        <v>0</v>
      </c>
      <c r="AW96" s="189">
        <f t="shared" si="252"/>
        <v>0.40255512321784082</v>
      </c>
      <c r="AX96" s="335">
        <f>SUM(AW94:AW98)</f>
        <v>1.9735264700305439</v>
      </c>
      <c r="AY96"/>
      <c r="AZ96" s="217"/>
      <c r="BA96" s="204">
        <f t="shared" si="205"/>
        <v>0</v>
      </c>
      <c r="BB96" s="202"/>
      <c r="BC96" s="204">
        <f t="shared" si="256"/>
        <v>0</v>
      </c>
      <c r="BD96" s="517"/>
      <c r="BE96" s="515">
        <f t="shared" si="253"/>
        <v>0</v>
      </c>
      <c r="BF96" s="205"/>
      <c r="BG96" s="204">
        <f t="shared" si="270"/>
        <v>0</v>
      </c>
      <c r="BH96" s="219"/>
      <c r="BI96" s="302"/>
      <c r="BJ96" s="309"/>
      <c r="BK96" s="305">
        <f t="shared" si="271"/>
        <v>0.40255512321784082</v>
      </c>
      <c r="BL96" s="526">
        <f>SUM(BK94:BK98)</f>
        <v>1.9735264700305439</v>
      </c>
      <c r="BM96" s="129">
        <f>+AT96+AV96</f>
        <v>43.941396593059224</v>
      </c>
      <c r="BN96" s="129"/>
      <c r="BO96" s="129"/>
      <c r="BP96" s="140">
        <f t="shared" si="176"/>
        <v>39448</v>
      </c>
      <c r="BQ96" s="141"/>
      <c r="BR96" s="141"/>
      <c r="BS96" s="141"/>
      <c r="BT96" s="141"/>
      <c r="BU96" s="141"/>
      <c r="BV96" s="141"/>
      <c r="BW96" s="141"/>
      <c r="BY96" s="209">
        <f>'m1'!BL98</f>
        <v>0.59077717576669353</v>
      </c>
      <c r="BZ96" s="211">
        <f>CS96+DD96+FE96+FP96+FK96+DI96+DW96+EB96+FZ96+GE96+EO96+ET96+EY96+EH96</f>
        <v>0</v>
      </c>
      <c r="CA96" s="142"/>
      <c r="CB96" s="142">
        <f t="shared" si="206"/>
        <v>0</v>
      </c>
      <c r="CC96" s="118"/>
      <c r="CD96" s="118">
        <f t="shared" si="177"/>
        <v>39448</v>
      </c>
      <c r="CE96" s="142">
        <f t="shared" si="207"/>
        <v>0</v>
      </c>
      <c r="CF96" s="142">
        <f t="shared" si="208"/>
        <v>0</v>
      </c>
      <c r="CG96" s="142">
        <f t="shared" si="209"/>
        <v>0</v>
      </c>
      <c r="CH96" s="142">
        <f t="shared" si="209"/>
        <v>0</v>
      </c>
      <c r="CI96" s="142">
        <f t="shared" si="209"/>
        <v>0</v>
      </c>
      <c r="CJ96" s="142">
        <f t="shared" si="209"/>
        <v>0</v>
      </c>
      <c r="CK96" s="142">
        <f t="shared" si="272"/>
        <v>0</v>
      </c>
      <c r="CL96" s="142">
        <f t="shared" si="272"/>
        <v>0</v>
      </c>
      <c r="CM96" s="142">
        <f t="shared" si="209"/>
        <v>0</v>
      </c>
      <c r="CN96" s="142">
        <f t="shared" si="209"/>
        <v>0</v>
      </c>
      <c r="CO96" s="142">
        <f t="shared" si="209"/>
        <v>0</v>
      </c>
      <c r="CP96" s="142">
        <f t="shared" si="210"/>
        <v>0</v>
      </c>
      <c r="CQ96" s="142">
        <f t="shared" si="211"/>
        <v>0</v>
      </c>
      <c r="CR96" s="142">
        <f t="shared" si="212"/>
        <v>0</v>
      </c>
      <c r="CS96" s="142">
        <f t="shared" si="254"/>
        <v>0</v>
      </c>
      <c r="CT96"/>
      <c r="CU96" s="118">
        <f t="shared" si="178"/>
        <v>39448</v>
      </c>
      <c r="CV96" s="142">
        <f t="shared" si="213"/>
        <v>0</v>
      </c>
      <c r="CW96" s="142">
        <f t="shared" si="213"/>
        <v>0</v>
      </c>
      <c r="CX96" s="142">
        <f t="shared" si="214"/>
        <v>0</v>
      </c>
      <c r="CY96" s="142">
        <f t="shared" si="214"/>
        <v>0</v>
      </c>
      <c r="CZ96" s="142">
        <f t="shared" si="214"/>
        <v>0</v>
      </c>
      <c r="DA96" s="142">
        <f t="shared" si="215"/>
        <v>0</v>
      </c>
      <c r="DB96" s="142">
        <f t="shared" si="215"/>
        <v>0</v>
      </c>
      <c r="DC96" s="142">
        <f t="shared" si="216"/>
        <v>0</v>
      </c>
      <c r="DD96" s="142">
        <f t="shared" si="204"/>
        <v>0</v>
      </c>
      <c r="DF96" s="118">
        <f t="shared" si="179"/>
        <v>39448</v>
      </c>
      <c r="DG96" s="142">
        <f t="shared" si="217"/>
        <v>0</v>
      </c>
      <c r="DH96" s="142">
        <f t="shared" si="218"/>
        <v>0</v>
      </c>
      <c r="DI96" s="142">
        <f t="shared" si="273"/>
        <v>0</v>
      </c>
      <c r="DJ96"/>
      <c r="DK96" s="118">
        <f t="shared" si="198"/>
        <v>39448</v>
      </c>
      <c r="DL96" s="142">
        <f t="shared" si="219"/>
        <v>0</v>
      </c>
      <c r="DM96" s="142">
        <f t="shared" si="220"/>
        <v>0</v>
      </c>
      <c r="DN96" s="142">
        <f t="shared" si="274"/>
        <v>0</v>
      </c>
      <c r="DP96" s="118">
        <f t="shared" si="180"/>
        <v>39448</v>
      </c>
      <c r="DQ96" s="142">
        <f t="shared" si="221"/>
        <v>0</v>
      </c>
      <c r="DR96" s="142">
        <f t="shared" si="221"/>
        <v>0</v>
      </c>
      <c r="DS96" s="142">
        <f t="shared" si="221"/>
        <v>0</v>
      </c>
      <c r="DT96" s="142">
        <f t="shared" si="221"/>
        <v>0</v>
      </c>
      <c r="DU96" s="142">
        <f t="shared" si="221"/>
        <v>0</v>
      </c>
      <c r="DV96" s="142">
        <f t="shared" si="222"/>
        <v>0</v>
      </c>
      <c r="DW96" s="142">
        <f t="shared" si="275"/>
        <v>0</v>
      </c>
      <c r="DX96"/>
      <c r="DY96" s="118">
        <f t="shared" si="181"/>
        <v>39448</v>
      </c>
      <c r="DZ96" s="142">
        <f t="shared" si="223"/>
        <v>0</v>
      </c>
      <c r="EA96" s="142">
        <f t="shared" si="224"/>
        <v>0</v>
      </c>
      <c r="EB96" s="142">
        <f t="shared" si="276"/>
        <v>0</v>
      </c>
      <c r="EC96" s="142"/>
      <c r="ED96" s="118">
        <f t="shared" si="182"/>
        <v>39448</v>
      </c>
      <c r="EE96" s="142">
        <f t="shared" si="225"/>
        <v>0</v>
      </c>
      <c r="EF96" s="142">
        <f t="shared" si="225"/>
        <v>0</v>
      </c>
      <c r="EG96" s="142">
        <f t="shared" si="226"/>
        <v>0</v>
      </c>
      <c r="EH96" s="142">
        <f t="shared" si="263"/>
        <v>0</v>
      </c>
      <c r="EI96" s="142"/>
      <c r="EJ96" s="118">
        <f t="shared" si="183"/>
        <v>39448</v>
      </c>
      <c r="EK96" s="142">
        <f t="shared" si="227"/>
        <v>0</v>
      </c>
      <c r="EL96" s="142">
        <f t="shared" si="228"/>
        <v>0</v>
      </c>
      <c r="EM96" s="142">
        <f t="shared" si="228"/>
        <v>0</v>
      </c>
      <c r="EN96" s="142">
        <f t="shared" si="228"/>
        <v>0</v>
      </c>
      <c r="EO96" s="142">
        <f t="shared" si="277"/>
        <v>0</v>
      </c>
      <c r="EP96"/>
      <c r="EQ96" s="118">
        <f t="shared" si="184"/>
        <v>39448</v>
      </c>
      <c r="ER96" s="142">
        <f t="shared" si="229"/>
        <v>0</v>
      </c>
      <c r="ES96" s="142">
        <f t="shared" si="230"/>
        <v>0</v>
      </c>
      <c r="ET96" s="142">
        <f t="shared" si="261"/>
        <v>0</v>
      </c>
      <c r="EU96"/>
      <c r="EV96" s="118">
        <f t="shared" si="185"/>
        <v>39448</v>
      </c>
      <c r="EW96" s="142">
        <f t="shared" si="231"/>
        <v>0</v>
      </c>
      <c r="EX96" s="142">
        <f t="shared" si="232"/>
        <v>0</v>
      </c>
      <c r="EY96" s="142">
        <f t="shared" si="262"/>
        <v>0</v>
      </c>
      <c r="EZ96" s="142"/>
      <c r="FA96" s="118">
        <f t="shared" si="186"/>
        <v>39448</v>
      </c>
      <c r="FB96" s="142">
        <f t="shared" si="233"/>
        <v>0</v>
      </c>
      <c r="FC96" s="142">
        <f t="shared" si="233"/>
        <v>0</v>
      </c>
      <c r="FD96" s="142">
        <f t="shared" si="234"/>
        <v>0</v>
      </c>
      <c r="FE96" s="142">
        <f t="shared" si="278"/>
        <v>0</v>
      </c>
      <c r="FF96"/>
      <c r="FG96" s="118">
        <f t="shared" si="187"/>
        <v>39448</v>
      </c>
      <c r="FH96" s="142">
        <f t="shared" si="235"/>
        <v>0</v>
      </c>
      <c r="FI96" s="142">
        <f t="shared" si="235"/>
        <v>0</v>
      </c>
      <c r="FJ96" s="142">
        <f t="shared" si="236"/>
        <v>0</v>
      </c>
      <c r="FK96" s="142">
        <f t="shared" si="279"/>
        <v>0</v>
      </c>
      <c r="FL96"/>
      <c r="FM96" s="118">
        <f t="shared" si="188"/>
        <v>39448</v>
      </c>
      <c r="FN96" s="142">
        <f t="shared" si="237"/>
        <v>0</v>
      </c>
      <c r="FO96" s="142">
        <f t="shared" si="238"/>
        <v>0</v>
      </c>
      <c r="FP96" s="142">
        <f t="shared" si="280"/>
        <v>0</v>
      </c>
      <c r="FR96" s="118">
        <f t="shared" si="239"/>
        <v>39448</v>
      </c>
      <c r="FS96" s="142">
        <f t="shared" si="240"/>
        <v>0</v>
      </c>
      <c r="FT96" s="142">
        <f t="shared" si="240"/>
        <v>0</v>
      </c>
      <c r="FU96" s="142">
        <f t="shared" si="241"/>
        <v>0</v>
      </c>
      <c r="FV96"/>
      <c r="FW96" s="118">
        <f t="shared" si="189"/>
        <v>39448</v>
      </c>
      <c r="FX96" s="142">
        <f t="shared" si="242"/>
        <v>0</v>
      </c>
      <c r="FY96" s="142">
        <f t="shared" si="243"/>
        <v>0</v>
      </c>
      <c r="FZ96" s="142">
        <f t="shared" si="281"/>
        <v>0</v>
      </c>
      <c r="GA96"/>
      <c r="GB96" s="118">
        <f t="shared" si="190"/>
        <v>39448</v>
      </c>
      <c r="GC96" s="142">
        <f t="shared" si="244"/>
        <v>0</v>
      </c>
      <c r="GD96" s="142">
        <f t="shared" si="245"/>
        <v>0</v>
      </c>
      <c r="GE96" s="142">
        <f t="shared" si="282"/>
        <v>0</v>
      </c>
      <c r="GF96"/>
      <c r="GG96" s="118">
        <f t="shared" si="246"/>
        <v>39448</v>
      </c>
      <c r="GH96" s="142">
        <f t="shared" si="247"/>
        <v>0</v>
      </c>
      <c r="GI96" s="142">
        <f t="shared" si="247"/>
        <v>0</v>
      </c>
      <c r="GJ96" s="142">
        <f t="shared" si="248"/>
        <v>0</v>
      </c>
      <c r="GL96" s="118">
        <f t="shared" si="249"/>
        <v>39448</v>
      </c>
      <c r="GM96" s="142">
        <f t="shared" si="250"/>
        <v>0</v>
      </c>
      <c r="GN96" s="142">
        <f t="shared" si="250"/>
        <v>0</v>
      </c>
      <c r="GO96" s="142">
        <f t="shared" si="251"/>
        <v>0</v>
      </c>
      <c r="GQ96" s="585"/>
      <c r="GR96" s="583"/>
      <c r="GS96" s="332"/>
      <c r="GU96"/>
    </row>
    <row r="97" spans="1:203">
      <c r="A97" s="329">
        <v>39479</v>
      </c>
      <c r="B97" s="144">
        <f>'p1'!F106</f>
        <v>0</v>
      </c>
      <c r="C97" s="145">
        <f>+'p1'!C106</f>
        <v>0</v>
      </c>
      <c r="D97" s="193">
        <f>'Transport Pos'!C93</f>
        <v>0</v>
      </c>
      <c r="E97" s="145">
        <f>'p1'!K106+EH97+'Transport Pos'!D93</f>
        <v>0</v>
      </c>
      <c r="F97" s="145">
        <f>'p1'!E106+CS97</f>
        <v>0</v>
      </c>
      <c r="G97" s="145">
        <f>'p1'!H106+'p1'!J106+DD97+'Spread Opt'!D97+'Transport Pos'!E93</f>
        <v>-7.9508528464406663</v>
      </c>
      <c r="H97" s="145">
        <f>'p1'!D106+DW97</f>
        <v>0</v>
      </c>
      <c r="I97" s="145">
        <f>'p1'!I106+'p1'!AG106+DI97+'Spread Opt'!C97</f>
        <v>8.3272472114553278</v>
      </c>
      <c r="J97" s="145">
        <f>'p1'!M106+DL97</f>
        <v>0</v>
      </c>
      <c r="K97" s="145">
        <f>'p1'!L106+'p1'!G106+EB97</f>
        <v>0</v>
      </c>
      <c r="L97" s="146">
        <f t="shared" si="264"/>
        <v>0.3763943650146615</v>
      </c>
      <c r="M97" s="14"/>
      <c r="N97" s="144">
        <f>'p1'!O106+ET97</f>
        <v>0</v>
      </c>
      <c r="O97" s="145">
        <f>'p1'!N106+EO97</f>
        <v>0</v>
      </c>
      <c r="P97" s="145">
        <f>'p1'!P106+EY97</f>
        <v>0</v>
      </c>
      <c r="Q97" s="145">
        <f>'p1'!Z106</f>
        <v>0</v>
      </c>
      <c r="R97" s="145">
        <f>'p1'!X106</f>
        <v>0</v>
      </c>
      <c r="S97" s="145">
        <f>'p1'!Y106+FE97</f>
        <v>0</v>
      </c>
      <c r="T97" s="145">
        <f>'p1'!AB106+FK97+'Transport Pos'!B93</f>
        <v>0</v>
      </c>
      <c r="U97" s="145"/>
      <c r="V97" s="145">
        <f>'p1'!W106+FP97</f>
        <v>0</v>
      </c>
      <c r="W97" s="145">
        <f>'p1'!R106+FZ97</f>
        <v>0</v>
      </c>
      <c r="X97" s="145">
        <f>'p1'!S106+FU97</f>
        <v>0</v>
      </c>
      <c r="Y97" s="145"/>
      <c r="Z97" s="145"/>
      <c r="AA97" s="145"/>
      <c r="AB97" s="145"/>
      <c r="AC97" s="145"/>
      <c r="AD97" s="193"/>
      <c r="AE97" s="332">
        <f t="shared" si="265"/>
        <v>0</v>
      </c>
      <c r="AF97" s="14"/>
      <c r="AG97" s="146"/>
      <c r="AH97" s="191"/>
      <c r="AI97" s="146">
        <f>'p1'!AA106+BQ97+'Spread Opt'!E97+'Transport Pos'!G93</f>
        <v>0.3763943650146615</v>
      </c>
      <c r="AJ97" s="14"/>
      <c r="AK97" s="143">
        <v>39479</v>
      </c>
      <c r="AL97" s="198"/>
      <c r="AM97" s="189">
        <f t="shared" si="255"/>
        <v>0</v>
      </c>
      <c r="AN97" s="334"/>
      <c r="AO97" s="189">
        <f t="shared" si="266"/>
        <v>0</v>
      </c>
      <c r="AP97" s="334"/>
      <c r="AQ97" s="508">
        <f t="shared" si="267"/>
        <v>-7.9508528464406663</v>
      </c>
      <c r="AR97" s="334"/>
      <c r="AS97" s="510">
        <f t="shared" si="268"/>
        <v>8.3272472114553278</v>
      </c>
      <c r="AT97" s="334"/>
      <c r="AU97" s="189">
        <f t="shared" si="269"/>
        <v>0</v>
      </c>
      <c r="AV97" s="334"/>
      <c r="AW97" s="189">
        <f t="shared" si="252"/>
        <v>0.3763943650146615</v>
      </c>
      <c r="AX97" s="334"/>
      <c r="AY97"/>
      <c r="AZ97" s="217"/>
      <c r="BA97" s="204">
        <f t="shared" si="205"/>
        <v>0</v>
      </c>
      <c r="BB97" s="202"/>
      <c r="BC97" s="204">
        <f t="shared" si="256"/>
        <v>0</v>
      </c>
      <c r="BD97" s="497"/>
      <c r="BE97" s="515">
        <f t="shared" si="253"/>
        <v>0</v>
      </c>
      <c r="BF97" s="202"/>
      <c r="BG97" s="204">
        <f t="shared" si="270"/>
        <v>0</v>
      </c>
      <c r="BH97" s="218"/>
      <c r="BI97" s="248"/>
      <c r="BJ97" s="308"/>
      <c r="BK97" s="305">
        <f t="shared" si="271"/>
        <v>0.3763943650146615</v>
      </c>
      <c r="BL97" s="525"/>
      <c r="BM97" s="129">
        <f>+BM85+BM96</f>
        <v>301.41645570019932</v>
      </c>
      <c r="BN97" s="14"/>
      <c r="BO97" s="14"/>
      <c r="BP97" s="140">
        <f t="shared" si="176"/>
        <v>39479</v>
      </c>
      <c r="BQ97" s="141"/>
      <c r="BR97" s="141"/>
      <c r="BS97" s="141"/>
      <c r="BT97" s="141"/>
      <c r="BU97" s="141"/>
      <c r="BV97" s="141"/>
      <c r="BW97" s="141"/>
      <c r="BY97" s="209">
        <f>'m1'!BL99</f>
        <v>0.58725312484058811</v>
      </c>
      <c r="BZ97" s="211">
        <f t="shared" ref="BZ97:BZ105" si="284">CS97+DD97+FE97+FP97+FK97+DI97+DW97+EB97+FZ97+GE97+EO97+ET97+EY97</f>
        <v>0</v>
      </c>
      <c r="CA97" s="142"/>
      <c r="CB97" s="142">
        <f t="shared" si="206"/>
        <v>0</v>
      </c>
      <c r="CC97" s="118"/>
      <c r="CD97" s="118">
        <f t="shared" si="177"/>
        <v>39479</v>
      </c>
      <c r="CE97" s="142">
        <f t="shared" si="207"/>
        <v>0</v>
      </c>
      <c r="CF97" s="142">
        <f t="shared" si="208"/>
        <v>0</v>
      </c>
      <c r="CG97" s="142">
        <f t="shared" si="209"/>
        <v>0</v>
      </c>
      <c r="CH97" s="142">
        <f t="shared" si="209"/>
        <v>0</v>
      </c>
      <c r="CI97" s="142">
        <f t="shared" si="209"/>
        <v>0</v>
      </c>
      <c r="CJ97" s="142">
        <f t="shared" si="209"/>
        <v>0</v>
      </c>
      <c r="CK97" s="142">
        <f t="shared" si="272"/>
        <v>0</v>
      </c>
      <c r="CL97" s="142">
        <f t="shared" si="272"/>
        <v>0</v>
      </c>
      <c r="CM97" s="142">
        <f t="shared" si="209"/>
        <v>0</v>
      </c>
      <c r="CN97" s="142">
        <f t="shared" si="209"/>
        <v>0</v>
      </c>
      <c r="CO97" s="142">
        <f t="shared" si="209"/>
        <v>0</v>
      </c>
      <c r="CP97" s="142">
        <f t="shared" si="210"/>
        <v>0</v>
      </c>
      <c r="CQ97" s="142">
        <f t="shared" si="211"/>
        <v>0</v>
      </c>
      <c r="CR97" s="142">
        <f t="shared" si="212"/>
        <v>0</v>
      </c>
      <c r="CS97" s="142">
        <f t="shared" si="254"/>
        <v>0</v>
      </c>
      <c r="CT97"/>
      <c r="CU97" s="118">
        <f t="shared" si="178"/>
        <v>39479</v>
      </c>
      <c r="CV97" s="142">
        <f t="shared" si="213"/>
        <v>0</v>
      </c>
      <c r="CW97" s="142">
        <f t="shared" si="213"/>
        <v>0</v>
      </c>
      <c r="CX97" s="142">
        <f t="shared" si="214"/>
        <v>0</v>
      </c>
      <c r="CY97" s="142">
        <f t="shared" si="214"/>
        <v>0</v>
      </c>
      <c r="CZ97" s="142">
        <f t="shared" si="214"/>
        <v>0</v>
      </c>
      <c r="DA97" s="142">
        <f t="shared" si="215"/>
        <v>0</v>
      </c>
      <c r="DB97" s="142">
        <f t="shared" si="215"/>
        <v>0</v>
      </c>
      <c r="DC97" s="142">
        <f t="shared" si="216"/>
        <v>0</v>
      </c>
      <c r="DD97" s="142">
        <f t="shared" si="204"/>
        <v>0</v>
      </c>
      <c r="DF97" s="118">
        <f t="shared" si="179"/>
        <v>39479</v>
      </c>
      <c r="DG97" s="142">
        <f t="shared" si="217"/>
        <v>0</v>
      </c>
      <c r="DH97" s="142">
        <f t="shared" si="218"/>
        <v>0</v>
      </c>
      <c r="DI97" s="142">
        <f t="shared" si="273"/>
        <v>0</v>
      </c>
      <c r="DJ97"/>
      <c r="DK97" s="118">
        <f t="shared" si="198"/>
        <v>39479</v>
      </c>
      <c r="DL97" s="142">
        <f t="shared" si="219"/>
        <v>0</v>
      </c>
      <c r="DM97" s="142">
        <f t="shared" si="220"/>
        <v>0</v>
      </c>
      <c r="DN97" s="142">
        <f t="shared" si="274"/>
        <v>0</v>
      </c>
      <c r="DP97" s="118">
        <f t="shared" si="180"/>
        <v>39479</v>
      </c>
      <c r="DQ97" s="142">
        <f t="shared" si="221"/>
        <v>0</v>
      </c>
      <c r="DR97" s="142">
        <f t="shared" si="221"/>
        <v>0</v>
      </c>
      <c r="DS97" s="142">
        <f t="shared" si="221"/>
        <v>0</v>
      </c>
      <c r="DT97" s="142">
        <f t="shared" si="221"/>
        <v>0</v>
      </c>
      <c r="DU97" s="142">
        <f t="shared" si="221"/>
        <v>0</v>
      </c>
      <c r="DV97" s="142">
        <f t="shared" si="222"/>
        <v>0</v>
      </c>
      <c r="DW97" s="142">
        <f t="shared" si="275"/>
        <v>0</v>
      </c>
      <c r="DX97"/>
      <c r="DY97" s="118">
        <f t="shared" si="181"/>
        <v>39479</v>
      </c>
      <c r="DZ97" s="142">
        <f t="shared" si="223"/>
        <v>0</v>
      </c>
      <c r="EA97" s="142">
        <f t="shared" si="224"/>
        <v>0</v>
      </c>
      <c r="EB97" s="142">
        <f t="shared" si="276"/>
        <v>0</v>
      </c>
      <c r="EC97" s="142"/>
      <c r="ED97" s="118">
        <f t="shared" si="182"/>
        <v>39479</v>
      </c>
      <c r="EE97" s="142">
        <f t="shared" si="225"/>
        <v>0</v>
      </c>
      <c r="EF97" s="142">
        <f t="shared" si="225"/>
        <v>0</v>
      </c>
      <c r="EG97" s="142">
        <f t="shared" si="226"/>
        <v>0</v>
      </c>
      <c r="EH97" s="142">
        <f t="shared" si="263"/>
        <v>0</v>
      </c>
      <c r="EI97" s="142"/>
      <c r="EJ97" s="118">
        <f t="shared" si="183"/>
        <v>39479</v>
      </c>
      <c r="EK97" s="142">
        <f t="shared" si="227"/>
        <v>0</v>
      </c>
      <c r="EL97" s="142">
        <f t="shared" si="228"/>
        <v>0</v>
      </c>
      <c r="EM97" s="142">
        <f t="shared" si="228"/>
        <v>0</v>
      </c>
      <c r="EN97" s="142">
        <f t="shared" si="228"/>
        <v>0</v>
      </c>
      <c r="EO97" s="142">
        <f t="shared" si="277"/>
        <v>0</v>
      </c>
      <c r="EP97"/>
      <c r="EQ97" s="118">
        <f t="shared" si="184"/>
        <v>39479</v>
      </c>
      <c r="ER97" s="142">
        <f t="shared" si="229"/>
        <v>0</v>
      </c>
      <c r="ES97" s="142">
        <f t="shared" si="230"/>
        <v>0</v>
      </c>
      <c r="ET97" s="142">
        <f t="shared" si="261"/>
        <v>0</v>
      </c>
      <c r="EU97"/>
      <c r="EV97" s="118">
        <f t="shared" si="185"/>
        <v>39479</v>
      </c>
      <c r="EW97" s="142">
        <f t="shared" si="231"/>
        <v>0</v>
      </c>
      <c r="EX97" s="142">
        <f t="shared" si="232"/>
        <v>0</v>
      </c>
      <c r="EY97" s="142">
        <f t="shared" si="262"/>
        <v>0</v>
      </c>
      <c r="EZ97" s="142"/>
      <c r="FA97" s="118">
        <f t="shared" si="186"/>
        <v>39479</v>
      </c>
      <c r="FB97" s="142">
        <f t="shared" si="233"/>
        <v>0</v>
      </c>
      <c r="FC97" s="142">
        <f t="shared" si="233"/>
        <v>0</v>
      </c>
      <c r="FD97" s="142">
        <f t="shared" si="234"/>
        <v>0</v>
      </c>
      <c r="FE97" s="142">
        <f t="shared" si="278"/>
        <v>0</v>
      </c>
      <c r="FF97"/>
      <c r="FG97" s="118">
        <f t="shared" si="187"/>
        <v>39479</v>
      </c>
      <c r="FH97" s="142">
        <f t="shared" si="235"/>
        <v>0</v>
      </c>
      <c r="FI97" s="142">
        <f t="shared" si="235"/>
        <v>0</v>
      </c>
      <c r="FJ97" s="142">
        <f t="shared" si="236"/>
        <v>0</v>
      </c>
      <c r="FK97" s="142">
        <f t="shared" si="279"/>
        <v>0</v>
      </c>
      <c r="FL97"/>
      <c r="FM97" s="118">
        <f t="shared" si="188"/>
        <v>39479</v>
      </c>
      <c r="FN97" s="142">
        <f t="shared" si="237"/>
        <v>0</v>
      </c>
      <c r="FO97" s="142">
        <f t="shared" si="238"/>
        <v>0</v>
      </c>
      <c r="FP97" s="142">
        <f t="shared" si="280"/>
        <v>0</v>
      </c>
      <c r="FR97" s="118">
        <f t="shared" si="239"/>
        <v>39479</v>
      </c>
      <c r="FS97" s="142">
        <f t="shared" si="240"/>
        <v>0</v>
      </c>
      <c r="FT97" s="142">
        <f t="shared" si="240"/>
        <v>0</v>
      </c>
      <c r="FU97" s="142">
        <f t="shared" si="241"/>
        <v>0</v>
      </c>
      <c r="FV97"/>
      <c r="FW97" s="118">
        <f t="shared" si="189"/>
        <v>39479</v>
      </c>
      <c r="FX97" s="142">
        <f t="shared" si="242"/>
        <v>0</v>
      </c>
      <c r="FY97" s="142">
        <f t="shared" si="243"/>
        <v>0</v>
      </c>
      <c r="FZ97" s="142">
        <f t="shared" si="281"/>
        <v>0</v>
      </c>
      <c r="GA97"/>
      <c r="GB97" s="118">
        <f t="shared" si="190"/>
        <v>39479</v>
      </c>
      <c r="GC97" s="142">
        <f t="shared" si="244"/>
        <v>0</v>
      </c>
      <c r="GD97" s="142">
        <f t="shared" si="245"/>
        <v>0</v>
      </c>
      <c r="GE97" s="142">
        <f t="shared" si="282"/>
        <v>0</v>
      </c>
      <c r="GF97"/>
      <c r="GG97" s="118">
        <f t="shared" si="246"/>
        <v>39479</v>
      </c>
      <c r="GH97" s="142">
        <f t="shared" si="247"/>
        <v>0</v>
      </c>
      <c r="GI97" s="142">
        <f t="shared" si="247"/>
        <v>0</v>
      </c>
      <c r="GJ97" s="142">
        <f t="shared" si="248"/>
        <v>0</v>
      </c>
      <c r="GL97" s="118">
        <f t="shared" si="249"/>
        <v>39479</v>
      </c>
      <c r="GM97" s="142">
        <f t="shared" si="250"/>
        <v>0</v>
      </c>
      <c r="GN97" s="142">
        <f t="shared" si="250"/>
        <v>0</v>
      </c>
      <c r="GO97" s="142">
        <f t="shared" si="251"/>
        <v>0</v>
      </c>
      <c r="GQ97" s="585"/>
      <c r="GR97" s="583"/>
      <c r="GS97" s="332"/>
      <c r="GU97"/>
    </row>
    <row r="98" spans="1:203">
      <c r="A98" s="329">
        <v>39508</v>
      </c>
      <c r="B98" s="144">
        <f>'p1'!F107</f>
        <v>0</v>
      </c>
      <c r="C98" s="145">
        <f>+'p1'!C107</f>
        <v>0</v>
      </c>
      <c r="D98" s="193">
        <f>'Transport Pos'!C94</f>
        <v>0</v>
      </c>
      <c r="E98" s="145">
        <f>'p1'!K107+EH98+'Transport Pos'!D94</f>
        <v>0</v>
      </c>
      <c r="F98" s="145">
        <f>'p1'!E107+CS98</f>
        <v>0</v>
      </c>
      <c r="G98" s="145">
        <f>'p1'!H107+'p1'!J107+DD98+'Spread Opt'!D98+'Transport Pos'!E94</f>
        <v>-8.4567458377800317</v>
      </c>
      <c r="H98" s="145">
        <f>'p1'!D107+DW98</f>
        <v>0</v>
      </c>
      <c r="I98" s="145">
        <f>'p1'!I107+'p1'!AG107+DI98+'Spread Opt'!C98</f>
        <v>8.8588790900356784</v>
      </c>
      <c r="J98" s="145">
        <f>'p1'!M107+DL98</f>
        <v>0</v>
      </c>
      <c r="K98" s="145">
        <f>'p1'!L107+'p1'!G107+EB98</f>
        <v>0</v>
      </c>
      <c r="L98" s="146">
        <f t="shared" si="264"/>
        <v>0.40213325225564667</v>
      </c>
      <c r="M98" s="14"/>
      <c r="N98" s="144">
        <f>'p1'!O107+ET98</f>
        <v>0</v>
      </c>
      <c r="O98" s="145">
        <f>'p1'!N107+EO98</f>
        <v>0</v>
      </c>
      <c r="P98" s="145">
        <f>'p1'!P107+EY98</f>
        <v>0</v>
      </c>
      <c r="Q98" s="145">
        <f>'p1'!Z107</f>
        <v>0</v>
      </c>
      <c r="R98" s="145">
        <f>'p1'!X107</f>
        <v>0</v>
      </c>
      <c r="S98" s="145">
        <f>'p1'!Y107+FE98</f>
        <v>0</v>
      </c>
      <c r="T98" s="145">
        <f>'p1'!AB107+FK98+'Transport Pos'!B94</f>
        <v>0</v>
      </c>
      <c r="U98" s="145"/>
      <c r="V98" s="145">
        <f>'p1'!W107+FP98</f>
        <v>0</v>
      </c>
      <c r="W98" s="145">
        <f>'p1'!R107+FZ98</f>
        <v>0</v>
      </c>
      <c r="X98" s="145">
        <f>'p1'!S107+FU98</f>
        <v>0</v>
      </c>
      <c r="Y98" s="145"/>
      <c r="Z98" s="145"/>
      <c r="AA98" s="145"/>
      <c r="AB98" s="145"/>
      <c r="AC98" s="145"/>
      <c r="AD98" s="193"/>
      <c r="AE98" s="332">
        <f t="shared" si="265"/>
        <v>0</v>
      </c>
      <c r="AF98" s="14"/>
      <c r="AG98" s="146"/>
      <c r="AH98" s="191"/>
      <c r="AI98" s="146">
        <f>'p1'!AA107+BQ98+'Spread Opt'!E98+'Transport Pos'!G94</f>
        <v>0.40213325225564756</v>
      </c>
      <c r="AJ98" s="14"/>
      <c r="AK98" s="143">
        <v>39508</v>
      </c>
      <c r="AL98" s="198"/>
      <c r="AM98" s="189">
        <f t="shared" si="255"/>
        <v>0</v>
      </c>
      <c r="AN98" s="334"/>
      <c r="AO98" s="189">
        <f t="shared" si="266"/>
        <v>0</v>
      </c>
      <c r="AP98" s="334"/>
      <c r="AQ98" s="508">
        <f t="shared" si="267"/>
        <v>-8.4567458377800317</v>
      </c>
      <c r="AR98" s="334"/>
      <c r="AS98" s="510">
        <f t="shared" si="268"/>
        <v>8.8588790900356784</v>
      </c>
      <c r="AT98" s="334"/>
      <c r="AU98" s="189">
        <f t="shared" si="269"/>
        <v>0</v>
      </c>
      <c r="AV98" s="334"/>
      <c r="AW98" s="189">
        <f t="shared" si="252"/>
        <v>0.40213325225564667</v>
      </c>
      <c r="AX98" s="334"/>
      <c r="AY98"/>
      <c r="AZ98" s="217"/>
      <c r="BA98" s="204">
        <f t="shared" si="205"/>
        <v>0</v>
      </c>
      <c r="BB98" s="202"/>
      <c r="BC98" s="204">
        <f t="shared" si="256"/>
        <v>0</v>
      </c>
      <c r="BD98" s="497"/>
      <c r="BE98" s="515">
        <f t="shared" si="253"/>
        <v>0</v>
      </c>
      <c r="BF98" s="202"/>
      <c r="BG98" s="204">
        <f t="shared" si="270"/>
        <v>0</v>
      </c>
      <c r="BH98" s="218"/>
      <c r="BI98" s="248"/>
      <c r="BJ98" s="308"/>
      <c r="BK98" s="305">
        <f t="shared" si="271"/>
        <v>0.40213325225564667</v>
      </c>
      <c r="BL98" s="525"/>
      <c r="BM98" s="14"/>
      <c r="BN98" s="14"/>
      <c r="BO98" s="14"/>
      <c r="BP98" s="140">
        <f t="shared" si="176"/>
        <v>39508</v>
      </c>
      <c r="BQ98" s="141"/>
      <c r="BR98" s="141"/>
      <c r="BS98" s="141"/>
      <c r="BT98" s="141"/>
      <c r="BU98" s="141"/>
      <c r="BV98" s="141"/>
      <c r="BW98" s="141"/>
      <c r="BY98" s="209">
        <f>'m1'!BL100</f>
        <v>0.58397575547818681</v>
      </c>
      <c r="BZ98" s="211">
        <f t="shared" si="284"/>
        <v>0</v>
      </c>
      <c r="CA98" s="142"/>
      <c r="CB98" s="142">
        <f t="shared" si="206"/>
        <v>0</v>
      </c>
      <c r="CC98" s="118"/>
      <c r="CD98" s="118">
        <f t="shared" si="177"/>
        <v>39508</v>
      </c>
      <c r="CE98" s="142">
        <f t="shared" si="207"/>
        <v>0</v>
      </c>
      <c r="CF98" s="142">
        <f t="shared" si="208"/>
        <v>0</v>
      </c>
      <c r="CG98" s="142">
        <f t="shared" si="209"/>
        <v>0</v>
      </c>
      <c r="CH98" s="142">
        <f t="shared" si="209"/>
        <v>0</v>
      </c>
      <c r="CI98" s="142">
        <f t="shared" si="209"/>
        <v>0</v>
      </c>
      <c r="CJ98" s="142">
        <f t="shared" si="209"/>
        <v>0</v>
      </c>
      <c r="CK98" s="142">
        <f>IF(CK$2&lt;=$A98,IF(CK$3&gt;=$A98,(CK$4),0),0)*($A99-$A98)/10000*$BY98</f>
        <v>0</v>
      </c>
      <c r="CL98" s="142">
        <f>IF(CL$2&lt;=$A98,IF(CL$3&gt;=$A98,(CL$4),0),0)*($A99-$A98)/10000*$BY98</f>
        <v>0</v>
      </c>
      <c r="CM98" s="142">
        <f t="shared" si="209"/>
        <v>0</v>
      </c>
      <c r="CN98" s="142">
        <f t="shared" si="209"/>
        <v>0</v>
      </c>
      <c r="CO98" s="142">
        <f t="shared" si="209"/>
        <v>0</v>
      </c>
      <c r="CP98" s="142">
        <f t="shared" si="210"/>
        <v>0</v>
      </c>
      <c r="CQ98" s="142">
        <f t="shared" si="211"/>
        <v>0</v>
      </c>
      <c r="CR98" s="142">
        <f t="shared" si="212"/>
        <v>0</v>
      </c>
      <c r="CS98" s="142">
        <f t="shared" si="254"/>
        <v>0</v>
      </c>
      <c r="CT98"/>
      <c r="CU98" s="118">
        <f t="shared" si="178"/>
        <v>39508</v>
      </c>
      <c r="CV98" s="142">
        <f t="shared" si="213"/>
        <v>0</v>
      </c>
      <c r="CW98" s="142">
        <f t="shared" si="213"/>
        <v>0</v>
      </c>
      <c r="CX98" s="142">
        <f t="shared" si="214"/>
        <v>0</v>
      </c>
      <c r="CY98" s="142">
        <f t="shared" si="214"/>
        <v>0</v>
      </c>
      <c r="CZ98" s="142">
        <f t="shared" si="214"/>
        <v>0</v>
      </c>
      <c r="DA98" s="142">
        <f t="shared" si="215"/>
        <v>0</v>
      </c>
      <c r="DB98" s="142">
        <f t="shared" si="215"/>
        <v>0</v>
      </c>
      <c r="DC98" s="142">
        <f t="shared" si="216"/>
        <v>0</v>
      </c>
      <c r="DD98" s="142">
        <f t="shared" ref="DD98:DD105" si="285">SUM(CV98:DC98)</f>
        <v>0</v>
      </c>
      <c r="DF98" s="118">
        <f t="shared" si="179"/>
        <v>39508</v>
      </c>
      <c r="DG98" s="142">
        <f t="shared" si="217"/>
        <v>0</v>
      </c>
      <c r="DH98" s="142">
        <f t="shared" si="218"/>
        <v>0</v>
      </c>
      <c r="DI98" s="142">
        <f t="shared" si="273"/>
        <v>0</v>
      </c>
      <c r="DJ98"/>
      <c r="DK98" s="118">
        <f t="shared" si="198"/>
        <v>39508</v>
      </c>
      <c r="DL98" s="142">
        <f t="shared" si="219"/>
        <v>0</v>
      </c>
      <c r="DM98" s="142">
        <f t="shared" si="220"/>
        <v>0</v>
      </c>
      <c r="DN98" s="142">
        <f t="shared" si="274"/>
        <v>0</v>
      </c>
      <c r="DP98" s="118">
        <f t="shared" si="180"/>
        <v>39508</v>
      </c>
      <c r="DQ98" s="142">
        <f t="shared" si="221"/>
        <v>0</v>
      </c>
      <c r="DR98" s="142">
        <f t="shared" si="221"/>
        <v>0</v>
      </c>
      <c r="DS98" s="142">
        <f t="shared" si="221"/>
        <v>0</v>
      </c>
      <c r="DT98" s="142">
        <f t="shared" si="221"/>
        <v>0</v>
      </c>
      <c r="DU98" s="142">
        <f t="shared" si="221"/>
        <v>0</v>
      </c>
      <c r="DV98" s="142">
        <f t="shared" si="222"/>
        <v>0</v>
      </c>
      <c r="DW98" s="142">
        <f t="shared" si="275"/>
        <v>0</v>
      </c>
      <c r="DX98"/>
      <c r="DY98" s="118">
        <f t="shared" si="181"/>
        <v>39508</v>
      </c>
      <c r="DZ98" s="142">
        <f t="shared" si="223"/>
        <v>0</v>
      </c>
      <c r="EA98" s="142">
        <f t="shared" si="224"/>
        <v>0</v>
      </c>
      <c r="EB98" s="142">
        <f t="shared" si="276"/>
        <v>0</v>
      </c>
      <c r="EC98" s="142"/>
      <c r="ED98" s="118">
        <f t="shared" si="182"/>
        <v>39508</v>
      </c>
      <c r="EE98" s="142">
        <f t="shared" si="225"/>
        <v>0</v>
      </c>
      <c r="EF98" s="142">
        <f t="shared" si="225"/>
        <v>0</v>
      </c>
      <c r="EG98" s="142">
        <f t="shared" si="226"/>
        <v>0</v>
      </c>
      <c r="EH98" s="142">
        <f t="shared" si="263"/>
        <v>0</v>
      </c>
      <c r="EI98" s="142"/>
      <c r="EJ98" s="118">
        <f t="shared" si="183"/>
        <v>39508</v>
      </c>
      <c r="EK98" s="142">
        <f t="shared" si="227"/>
        <v>0</v>
      </c>
      <c r="EL98" s="142">
        <f t="shared" si="228"/>
        <v>0</v>
      </c>
      <c r="EM98" s="142">
        <f t="shared" si="228"/>
        <v>0</v>
      </c>
      <c r="EN98" s="142">
        <f t="shared" si="228"/>
        <v>0</v>
      </c>
      <c r="EO98" s="142">
        <f t="shared" si="277"/>
        <v>0</v>
      </c>
      <c r="EP98"/>
      <c r="EQ98" s="118">
        <f t="shared" si="184"/>
        <v>39508</v>
      </c>
      <c r="ER98" s="142">
        <f t="shared" si="229"/>
        <v>0</v>
      </c>
      <c r="ES98" s="142">
        <f t="shared" si="230"/>
        <v>0</v>
      </c>
      <c r="ET98" s="142">
        <f t="shared" si="261"/>
        <v>0</v>
      </c>
      <c r="EU98"/>
      <c r="EV98" s="118">
        <f t="shared" si="185"/>
        <v>39508</v>
      </c>
      <c r="EW98" s="142">
        <f t="shared" si="231"/>
        <v>0</v>
      </c>
      <c r="EX98" s="142">
        <f t="shared" si="232"/>
        <v>0</v>
      </c>
      <c r="EY98" s="142">
        <f t="shared" si="262"/>
        <v>0</v>
      </c>
      <c r="EZ98" s="142"/>
      <c r="FA98" s="118">
        <f t="shared" si="186"/>
        <v>39508</v>
      </c>
      <c r="FB98" s="142">
        <f t="shared" si="233"/>
        <v>0</v>
      </c>
      <c r="FC98" s="142">
        <f t="shared" si="233"/>
        <v>0</v>
      </c>
      <c r="FD98" s="142">
        <f t="shared" si="234"/>
        <v>0</v>
      </c>
      <c r="FE98" s="142">
        <f t="shared" si="278"/>
        <v>0</v>
      </c>
      <c r="FF98"/>
      <c r="FG98" s="118">
        <f t="shared" si="187"/>
        <v>39508</v>
      </c>
      <c r="FH98" s="142">
        <f t="shared" si="235"/>
        <v>0</v>
      </c>
      <c r="FI98" s="142">
        <f t="shared" si="235"/>
        <v>0</v>
      </c>
      <c r="FJ98" s="142">
        <f t="shared" si="236"/>
        <v>0</v>
      </c>
      <c r="FK98" s="142">
        <f t="shared" si="279"/>
        <v>0</v>
      </c>
      <c r="FL98"/>
      <c r="FM98" s="118">
        <f t="shared" si="188"/>
        <v>39508</v>
      </c>
      <c r="FN98" s="142">
        <f t="shared" si="237"/>
        <v>0</v>
      </c>
      <c r="FO98" s="142">
        <f t="shared" si="238"/>
        <v>0</v>
      </c>
      <c r="FP98" s="142">
        <f t="shared" si="280"/>
        <v>0</v>
      </c>
      <c r="FR98" s="118">
        <f t="shared" si="239"/>
        <v>39508</v>
      </c>
      <c r="FS98" s="142">
        <f t="shared" si="240"/>
        <v>0</v>
      </c>
      <c r="FT98" s="142">
        <f t="shared" si="240"/>
        <v>0</v>
      </c>
      <c r="FU98" s="142">
        <f t="shared" si="241"/>
        <v>0</v>
      </c>
      <c r="FV98"/>
      <c r="FW98" s="118">
        <f t="shared" si="189"/>
        <v>39508</v>
      </c>
      <c r="FX98" s="142">
        <f t="shared" si="242"/>
        <v>0</v>
      </c>
      <c r="FY98" s="142">
        <f t="shared" si="243"/>
        <v>0</v>
      </c>
      <c r="FZ98" s="142">
        <f t="shared" si="281"/>
        <v>0</v>
      </c>
      <c r="GA98"/>
      <c r="GB98" s="118">
        <f t="shared" si="190"/>
        <v>39508</v>
      </c>
      <c r="GC98" s="142">
        <f t="shared" si="244"/>
        <v>0</v>
      </c>
      <c r="GD98" s="142">
        <f t="shared" si="245"/>
        <v>0</v>
      </c>
      <c r="GE98" s="142">
        <f t="shared" si="282"/>
        <v>0</v>
      </c>
      <c r="GF98"/>
      <c r="GG98" s="118">
        <f t="shared" si="246"/>
        <v>39508</v>
      </c>
      <c r="GH98" s="142">
        <f t="shared" si="247"/>
        <v>0</v>
      </c>
      <c r="GI98" s="142">
        <f t="shared" si="247"/>
        <v>0</v>
      </c>
      <c r="GJ98" s="142">
        <f t="shared" si="248"/>
        <v>0</v>
      </c>
      <c r="GL98" s="118">
        <f t="shared" si="249"/>
        <v>39508</v>
      </c>
      <c r="GM98" s="142">
        <f t="shared" si="250"/>
        <v>0</v>
      </c>
      <c r="GN98" s="142">
        <f t="shared" si="250"/>
        <v>0</v>
      </c>
      <c r="GO98" s="142">
        <f t="shared" si="251"/>
        <v>0</v>
      </c>
      <c r="GQ98" s="585"/>
      <c r="GR98" s="583"/>
      <c r="GS98" s="332"/>
      <c r="GU98"/>
    </row>
    <row r="99" spans="1:203">
      <c r="A99" s="329">
        <v>39539</v>
      </c>
      <c r="B99" s="144">
        <f>'p1'!F108</f>
        <v>0</v>
      </c>
      <c r="C99" s="145">
        <f>+'p1'!C108</f>
        <v>0</v>
      </c>
      <c r="D99" s="193">
        <f>'Transport Pos'!C95</f>
        <v>0</v>
      </c>
      <c r="E99" s="145">
        <f>'p1'!K108+EH99+'Transport Pos'!D95</f>
        <v>0</v>
      </c>
      <c r="F99" s="145">
        <f>'p1'!E108+CS99</f>
        <v>0</v>
      </c>
      <c r="G99" s="145">
        <f>'p1'!H108+'p1'!J108+DD99+'Spread Opt'!D99+'Transport Pos'!E95</f>
        <v>0</v>
      </c>
      <c r="H99" s="145">
        <f>'p1'!D108+DW99</f>
        <v>0</v>
      </c>
      <c r="I99" s="145">
        <f>'p1'!I108+'p1'!AG108+DI99+'Spread Opt'!C99</f>
        <v>0</v>
      </c>
      <c r="J99" s="145">
        <f>'p1'!M108+DL99</f>
        <v>0</v>
      </c>
      <c r="K99" s="145">
        <f>'p1'!L108+'p1'!G108+EB99</f>
        <v>0</v>
      </c>
      <c r="L99" s="146">
        <f t="shared" si="264"/>
        <v>0</v>
      </c>
      <c r="M99" s="14"/>
      <c r="N99" s="144">
        <f>'p1'!O108+ET99</f>
        <v>0</v>
      </c>
      <c r="O99" s="145">
        <f>'p1'!N108+EO99</f>
        <v>0</v>
      </c>
      <c r="P99" s="145">
        <f>'p1'!P108+EY99</f>
        <v>0</v>
      </c>
      <c r="Q99" s="145">
        <f>'p1'!Z108</f>
        <v>0</v>
      </c>
      <c r="R99" s="145">
        <f>'p1'!X108</f>
        <v>0</v>
      </c>
      <c r="S99" s="145">
        <f>'p1'!Y108+FE99</f>
        <v>0</v>
      </c>
      <c r="T99" s="145">
        <f>'p1'!AB108+FK99+'Transport Pos'!B95</f>
        <v>0</v>
      </c>
      <c r="U99" s="145"/>
      <c r="V99" s="145">
        <f>'p1'!W108+FP99</f>
        <v>0</v>
      </c>
      <c r="W99" s="145">
        <f>'p1'!R108+FZ99</f>
        <v>0</v>
      </c>
      <c r="X99" s="145">
        <f>'p1'!S108+FU99</f>
        <v>0</v>
      </c>
      <c r="Y99" s="145"/>
      <c r="Z99" s="145"/>
      <c r="AA99" s="145"/>
      <c r="AB99" s="145"/>
      <c r="AC99" s="145"/>
      <c r="AD99" s="193"/>
      <c r="AE99" s="332">
        <f t="shared" si="265"/>
        <v>0</v>
      </c>
      <c r="AF99" s="14"/>
      <c r="AG99" s="146"/>
      <c r="AH99" s="191"/>
      <c r="AI99" s="146">
        <f>'p1'!AA108+BQ99+'Spread Opt'!E99+'Transport Pos'!G95</f>
        <v>0</v>
      </c>
      <c r="AJ99" s="14"/>
      <c r="AK99" s="143">
        <v>39539</v>
      </c>
      <c r="AL99" s="198"/>
      <c r="AM99" s="189">
        <f t="shared" si="255"/>
        <v>0</v>
      </c>
      <c r="AN99" s="335">
        <f>SUM(AM94:AM105)</f>
        <v>0</v>
      </c>
      <c r="AO99" s="189">
        <f t="shared" si="266"/>
        <v>0</v>
      </c>
      <c r="AP99" s="335">
        <f>SUM(AO94:AO105)</f>
        <v>0</v>
      </c>
      <c r="AQ99" s="508">
        <f t="shared" si="267"/>
        <v>0</v>
      </c>
      <c r="AR99" s="335">
        <f>SUM(AQ94:AQ105)</f>
        <v>-41.967870123028682</v>
      </c>
      <c r="AS99" s="510">
        <f t="shared" si="268"/>
        <v>0</v>
      </c>
      <c r="AT99" s="335">
        <f>SUM(AS94:AS105)</f>
        <v>43.941396593059224</v>
      </c>
      <c r="AU99" s="189">
        <f t="shared" si="269"/>
        <v>0</v>
      </c>
      <c r="AV99" s="335">
        <f>SUM(AU94:AU105)</f>
        <v>0</v>
      </c>
      <c r="AW99" s="189">
        <f t="shared" si="252"/>
        <v>0</v>
      </c>
      <c r="AX99" s="335">
        <f>SUM(AW94:AW105)</f>
        <v>1.9735264700305439</v>
      </c>
      <c r="AY99"/>
      <c r="AZ99" s="217"/>
      <c r="BA99" s="204">
        <f t="shared" si="205"/>
        <v>0</v>
      </c>
      <c r="BB99" s="507">
        <f>SUM(BA94:BA105)</f>
        <v>0</v>
      </c>
      <c r="BC99" s="204">
        <f t="shared" si="256"/>
        <v>0</v>
      </c>
      <c r="BD99" s="517">
        <f>SUM(BC94:BC105)</f>
        <v>0</v>
      </c>
      <c r="BE99" s="515">
        <f t="shared" si="253"/>
        <v>0</v>
      </c>
      <c r="BF99" s="205">
        <f>SUM(BE94:BE105)</f>
        <v>0</v>
      </c>
      <c r="BG99" s="204">
        <f t="shared" si="270"/>
        <v>0</v>
      </c>
      <c r="BH99" s="219">
        <f>SUM(BG94:BG105)</f>
        <v>0</v>
      </c>
      <c r="BI99" s="248"/>
      <c r="BJ99" s="308"/>
      <c r="BK99" s="305">
        <f t="shared" si="271"/>
        <v>0</v>
      </c>
      <c r="BL99" s="526">
        <f>SUM(BK94:BK105)</f>
        <v>1.9735264700305439</v>
      </c>
      <c r="BM99" s="14"/>
      <c r="BN99" s="14"/>
      <c r="BO99" s="14"/>
      <c r="BP99" s="140">
        <f t="shared" si="176"/>
        <v>39539</v>
      </c>
      <c r="BQ99" s="141"/>
      <c r="BR99" s="141"/>
      <c r="BS99" s="141"/>
      <c r="BT99" s="141"/>
      <c r="BU99" s="141"/>
      <c r="BV99" s="141"/>
      <c r="BW99" s="141"/>
      <c r="BY99" s="209">
        <f>'m1'!BL101</f>
        <v>0.58049289253891279</v>
      </c>
      <c r="BZ99" s="211">
        <f t="shared" si="284"/>
        <v>0</v>
      </c>
      <c r="CA99" s="142"/>
      <c r="CB99" s="142">
        <f t="shared" ref="CB99:CB105" si="286">IF(CB$2&lt;=$A99,IF(CB$3&gt;=$A99,(CB$4),0),0)*($A100-$A99)/10000*$BY99</f>
        <v>0</v>
      </c>
      <c r="CC99" s="118"/>
      <c r="CD99" s="118">
        <f t="shared" si="177"/>
        <v>39539</v>
      </c>
      <c r="CE99" s="142">
        <f t="shared" ref="CE99:CE105" si="287">IF(CE$2&lt;=$A99,IF(CE$3&gt;=$A99,(CE$4),0),0)*($A100-$A99)/10000*$BY99</f>
        <v>0</v>
      </c>
      <c r="CF99" s="142">
        <f t="shared" ref="CF99:CF105" si="288">IF(CF$2&lt;=$A99,IF(CF$3&gt;=$A99,(CF$4),0),0)*($A100-$A99)/10000*$BY99</f>
        <v>0</v>
      </c>
      <c r="CG99" s="142">
        <f t="shared" ref="CG99:CO105" si="289">IF(CG$2&lt;=$A99,IF(CG$3&gt;=$A99,(CG$4),0),0)*($A100-$A99)/10000*$BY99</f>
        <v>0</v>
      </c>
      <c r="CH99" s="142">
        <f t="shared" si="289"/>
        <v>0</v>
      </c>
      <c r="CI99" s="142">
        <f t="shared" si="289"/>
        <v>0</v>
      </c>
      <c r="CJ99" s="142">
        <f t="shared" si="289"/>
        <v>0</v>
      </c>
      <c r="CK99" s="142">
        <f t="shared" si="289"/>
        <v>0</v>
      </c>
      <c r="CL99" s="142">
        <f t="shared" si="289"/>
        <v>0</v>
      </c>
      <c r="CM99" s="142">
        <f t="shared" si="289"/>
        <v>0</v>
      </c>
      <c r="CN99" s="142">
        <f t="shared" si="289"/>
        <v>0</v>
      </c>
      <c r="CO99" s="142">
        <f t="shared" si="289"/>
        <v>0</v>
      </c>
      <c r="CP99" s="142">
        <f t="shared" ref="CP99:CP105" si="290">IF(CP$2&lt;=$A99,IF(CP$3&gt;=$A99,(CP$4),0),0)*($A100-$A99)/10000*$BY99</f>
        <v>0</v>
      </c>
      <c r="CQ99" s="142">
        <f t="shared" ref="CQ99:CQ105" si="291">IF(CQ$2&lt;=$A99,IF(CQ$3&gt;=$A99,(CQ$4),0),0)*($A100-$A99)/10000*$BY99</f>
        <v>0</v>
      </c>
      <c r="CR99" s="142">
        <f t="shared" ref="CR99:CR105" si="292">IF(CR$2&lt;=$A99,IF(CR$3&gt;=$A99,(CR$4),0),0)*($A100-$A99)/10000*$BY99</f>
        <v>0</v>
      </c>
      <c r="CS99" s="142">
        <f t="shared" si="254"/>
        <v>0</v>
      </c>
      <c r="CT99"/>
      <c r="CU99" s="118">
        <f t="shared" si="178"/>
        <v>39539</v>
      </c>
      <c r="CV99" s="142">
        <f t="shared" ref="CV99:CW105" si="293">IF(CV$2&lt;=$A99,IF(CV$3&gt;=$A99,(CV$4),0),0)*($A100-$A99)/10000*$BY99</f>
        <v>0</v>
      </c>
      <c r="CW99" s="142">
        <f t="shared" si="293"/>
        <v>0</v>
      </c>
      <c r="CX99" s="142">
        <f t="shared" ref="CX99:CZ105" si="294">IF(CX$2&lt;=$A99,IF(CX$3&gt;=$A99,(CX$4),0),0)*($A100-$A99)/10000*$BY99</f>
        <v>0</v>
      </c>
      <c r="CY99" s="142">
        <f t="shared" si="294"/>
        <v>0</v>
      </c>
      <c r="CZ99" s="142">
        <f t="shared" si="294"/>
        <v>0</v>
      </c>
      <c r="DA99" s="142">
        <f t="shared" ref="DA99:DB105" si="295">IF(DA$2&lt;=$A99,IF(DA$3&gt;=$A99,(DA$4),0),0)*($A100-$A99)/10000*$BY99</f>
        <v>0</v>
      </c>
      <c r="DB99" s="142">
        <f t="shared" si="295"/>
        <v>0</v>
      </c>
      <c r="DC99" s="142">
        <f t="shared" ref="DC99:DC105" si="296">IF(DC$2&lt;=$A99,IF(DC$3&gt;=$A99,(DC$4),0),0)*($A100-$A99)/10000*$BY99</f>
        <v>0</v>
      </c>
      <c r="DD99" s="142">
        <f t="shared" si="285"/>
        <v>0</v>
      </c>
      <c r="DF99" s="118">
        <f t="shared" si="179"/>
        <v>39539</v>
      </c>
      <c r="DG99" s="142">
        <f t="shared" ref="DG99:DG105" si="297">IF(DG$2&lt;=$A99,IF(DG$3&gt;=$A99,(DG$4),0),0)*($A100-$A99)/10000*$BY99</f>
        <v>0</v>
      </c>
      <c r="DH99" s="142">
        <f t="shared" ref="DH99:DH105" si="298">IF(DH$2&lt;=$A99,IF(DH$3&gt;=$A99,(DH$4),0),0)*($A100-$A99)/10000*$BY99</f>
        <v>0</v>
      </c>
      <c r="DI99" s="142">
        <f t="shared" si="273"/>
        <v>0</v>
      </c>
      <c r="DJ99"/>
      <c r="DK99" s="118">
        <f t="shared" si="198"/>
        <v>39539</v>
      </c>
      <c r="DL99" s="142">
        <f t="shared" ref="DL99:DL105" si="299">IF(DL$2&lt;=$A99,IF(DL$3&gt;=$A99,(DL$4),0),0)*($A100-$A99)/10000*$BY99</f>
        <v>0</v>
      </c>
      <c r="DM99" s="142">
        <f t="shared" ref="DM99:DM105" si="300">IF(DM$2&lt;=$A99,IF(DM$3&gt;=$A99,(DM$4),0),0)*($A100-$A99)/10000*$BY99</f>
        <v>0</v>
      </c>
      <c r="DN99" s="142">
        <f t="shared" si="274"/>
        <v>0</v>
      </c>
      <c r="DP99" s="118">
        <f t="shared" si="180"/>
        <v>39539</v>
      </c>
      <c r="DQ99" s="142">
        <f t="shared" ref="DQ99:DU105" si="301">IF(DQ$2&lt;=$A99,IF(DQ$3&gt;=$A99,(DQ$4),0),0)*($A100-$A99)/10000*$BY99</f>
        <v>0</v>
      </c>
      <c r="DR99" s="142">
        <f t="shared" si="301"/>
        <v>0</v>
      </c>
      <c r="DS99" s="142">
        <f t="shared" si="301"/>
        <v>0</v>
      </c>
      <c r="DT99" s="142">
        <f t="shared" si="301"/>
        <v>0</v>
      </c>
      <c r="DU99" s="142">
        <f t="shared" si="301"/>
        <v>0</v>
      </c>
      <c r="DV99" s="142">
        <f t="shared" ref="DV99:DV105" si="302">IF(DV$2&lt;=$A99,IF(DV$3&gt;=$A99,(DV$4),0),0)*($A100-$A99)/10000*$BY99</f>
        <v>0</v>
      </c>
      <c r="DW99" s="142">
        <f t="shared" si="275"/>
        <v>0</v>
      </c>
      <c r="DX99"/>
      <c r="DY99" s="118">
        <f t="shared" si="181"/>
        <v>39539</v>
      </c>
      <c r="DZ99" s="142">
        <f t="shared" ref="DZ99:DZ105" si="303">IF(DZ$2&lt;=$A99,IF(DZ$3&gt;=$A99,(DZ$4),0),0)*($A100-$A99)/10000*$BY99</f>
        <v>0</v>
      </c>
      <c r="EA99" s="142">
        <f t="shared" ref="EA99:EA105" si="304">IF(EA$2&lt;=$A99,IF(EA$3&gt;=$A99,(EA$4),0),0)*($A100-$A99)/10000*$BY99</f>
        <v>0</v>
      </c>
      <c r="EB99" s="142">
        <f t="shared" si="276"/>
        <v>0</v>
      </c>
      <c r="EC99" s="142"/>
      <c r="ED99" s="118">
        <f t="shared" si="182"/>
        <v>39539</v>
      </c>
      <c r="EE99" s="142">
        <f t="shared" ref="EE99:EF105" si="305">IF(EE$2&lt;=$A99,IF(EE$3&gt;=$A99,(EE$4),0),0)*($A100-$A99)/10000*$BY99</f>
        <v>0</v>
      </c>
      <c r="EF99" s="142">
        <f t="shared" si="305"/>
        <v>0</v>
      </c>
      <c r="EG99" s="142">
        <f t="shared" ref="EG99:EG105" si="306">IF(EG$2&lt;=$A99,IF(EG$3&gt;=$A99,(EG$4),0),0)*($A100-$A99)/10000*$BY99</f>
        <v>0</v>
      </c>
      <c r="EH99" s="142">
        <f t="shared" si="263"/>
        <v>0</v>
      </c>
      <c r="EI99" s="142"/>
      <c r="EJ99" s="118">
        <f t="shared" si="183"/>
        <v>39539</v>
      </c>
      <c r="EK99" s="142">
        <f t="shared" ref="EK99:EK105" si="307">IF(EK$2&lt;=$A99,IF(EK$3&gt;=$A99,(EK$4),0),0)*($A100-$A99)/10000*$BY99</f>
        <v>0</v>
      </c>
      <c r="EL99" s="142">
        <f t="shared" ref="EL99:EN105" si="308">IF(EL$2&lt;=$A99,IF(EL$3&gt;=$A99,(EL$4),0),0)*($A100-$A99)/10000*$BY99</f>
        <v>0</v>
      </c>
      <c r="EM99" s="142">
        <f t="shared" si="308"/>
        <v>0</v>
      </c>
      <c r="EN99" s="142">
        <f t="shared" si="308"/>
        <v>0</v>
      </c>
      <c r="EO99" s="142">
        <f t="shared" si="277"/>
        <v>0</v>
      </c>
      <c r="EP99"/>
      <c r="EQ99" s="118">
        <f t="shared" si="184"/>
        <v>39539</v>
      </c>
      <c r="ER99" s="142">
        <f t="shared" ref="ER99:ER105" si="309">IF(ER$2&lt;=$A99,IF(ER$3&gt;=$A99,(ER$4),0),0)*($A100-$A99)/10000*$BY99</f>
        <v>0</v>
      </c>
      <c r="ES99" s="142">
        <f t="shared" ref="ES99:ES105" si="310">IF(ES$2&lt;=$A99,IF(ES$3&gt;=$A99,(ES$4),0),0)*($A100-$A99)/10000*$BY99</f>
        <v>0</v>
      </c>
      <c r="ET99" s="142">
        <f t="shared" si="261"/>
        <v>0</v>
      </c>
      <c r="EU99"/>
      <c r="EV99" s="118">
        <f t="shared" si="185"/>
        <v>39539</v>
      </c>
      <c r="EW99" s="142">
        <f t="shared" ref="EW99:EW105" si="311">IF(EW$2&lt;=$A99,IF(EW$3&gt;=$A99,(EW$4),0),0)*($A100-$A99)/10000*$BY99</f>
        <v>0</v>
      </c>
      <c r="EX99" s="142">
        <f t="shared" ref="EX99:EX105" si="312">IF(EX$2&lt;=$A99,IF(EX$3&gt;=$A99,(EX$4),0),0)*($A100-$A99)/10000*$BY99</f>
        <v>0</v>
      </c>
      <c r="EY99" s="142">
        <f t="shared" si="262"/>
        <v>0</v>
      </c>
      <c r="EZ99" s="142"/>
      <c r="FA99" s="118">
        <f t="shared" si="186"/>
        <v>39539</v>
      </c>
      <c r="FB99" s="142">
        <f t="shared" ref="FB99:FC117" si="313">IF(FB$2&lt;=$A99,IF(FB$3&gt;=$A99,(FB$4),0),0)*($A100-$A99)/10000*$BY99</f>
        <v>0</v>
      </c>
      <c r="FC99" s="142">
        <f t="shared" si="313"/>
        <v>0</v>
      </c>
      <c r="FD99" s="142">
        <f t="shared" ref="FD99:FD117" si="314">IF(FD$2&lt;=$A99,IF(FD$3&gt;=$A99,(FD$4),0),0)*($A100-$A99)/10000*$BY99</f>
        <v>0</v>
      </c>
      <c r="FE99" s="142">
        <f t="shared" si="278"/>
        <v>0</v>
      </c>
      <c r="FF99"/>
      <c r="FG99" s="118">
        <f t="shared" si="187"/>
        <v>39539</v>
      </c>
      <c r="FH99" s="142">
        <f t="shared" ref="FH99:FI105" si="315">IF(FH$2&lt;=$A99,IF(FH$3&gt;=$A99,(FH$4),0),0)*($A100-$A99)/10000*$BY99</f>
        <v>0</v>
      </c>
      <c r="FI99" s="142">
        <f t="shared" si="315"/>
        <v>0</v>
      </c>
      <c r="FJ99" s="142">
        <f t="shared" ref="FJ99:FJ105" si="316">IF(FJ$2&lt;=$A99,IF(FJ$3&gt;=$A99,(FJ$4),0),0)*($A100-$A99)/10000*$BY99</f>
        <v>0</v>
      </c>
      <c r="FK99" s="142">
        <f t="shared" si="279"/>
        <v>0</v>
      </c>
      <c r="FL99"/>
      <c r="FM99" s="118">
        <f t="shared" si="188"/>
        <v>39539</v>
      </c>
      <c r="FN99" s="142">
        <f t="shared" ref="FN99:FN105" si="317">IF(FN$2&lt;=$A99,IF(FN$3&gt;=$A99,(FN$4),0),0)*($A100-$A99)/10000*$BY99</f>
        <v>0</v>
      </c>
      <c r="FO99" s="142">
        <f t="shared" ref="FO99:FO105" si="318">IF(FO$2&lt;=$A99,IF(FO$3&gt;=$A99,(FO$4),0),0)*($A100-$A99)/10000*$BY99</f>
        <v>0</v>
      </c>
      <c r="FP99" s="142">
        <f t="shared" si="280"/>
        <v>0</v>
      </c>
      <c r="FR99" s="118">
        <f t="shared" si="239"/>
        <v>39539</v>
      </c>
      <c r="FS99" s="142">
        <f t="shared" ref="FS99:FT105" si="319">IF(FS$2&lt;=$A99,IF(FS$3&gt;=$A99,(FS$4),0),0)*($A100-$A99)/10000*$BY99</f>
        <v>0</v>
      </c>
      <c r="FT99" s="142">
        <f t="shared" si="319"/>
        <v>0</v>
      </c>
      <c r="FU99" s="142">
        <f t="shared" si="241"/>
        <v>0</v>
      </c>
      <c r="FV99"/>
      <c r="FW99" s="118">
        <f t="shared" si="189"/>
        <v>39539</v>
      </c>
      <c r="FX99" s="142">
        <f t="shared" ref="FX99:FX105" si="320">IF(FX$2&lt;=$A99,IF(FX$3&gt;=$A99,(FX$4),0),0)*($A100-$A99)/10000*$BY99</f>
        <v>0</v>
      </c>
      <c r="FY99" s="142">
        <f t="shared" ref="FY99:FY105" si="321">IF(FY$2&lt;=$A99,IF(FY$3&gt;=$A99,(FY$4),0),0)*($A100-$A99)/10000*$BY99</f>
        <v>0</v>
      </c>
      <c r="FZ99" s="142">
        <f t="shared" si="281"/>
        <v>0</v>
      </c>
      <c r="GA99"/>
      <c r="GB99" s="118">
        <f t="shared" si="190"/>
        <v>39539</v>
      </c>
      <c r="GC99" s="142">
        <f t="shared" ref="GC99:GC105" si="322">IF(GC$2&lt;=$A99,IF(GC$3&gt;=$A99,(GC$4),0),0)*($A100-$A99)/10000*$BY99</f>
        <v>0</v>
      </c>
      <c r="GD99" s="142">
        <f t="shared" ref="GD99:GD105" si="323">IF(GD$2&lt;=$A99,IF(GD$3&gt;=$A99,(GD$4),0),0)*($A100-$A99)/10000*$BY99</f>
        <v>0</v>
      </c>
      <c r="GE99" s="142">
        <f t="shared" si="282"/>
        <v>0</v>
      </c>
      <c r="GF99"/>
      <c r="GG99" s="118">
        <f t="shared" si="246"/>
        <v>39539</v>
      </c>
      <c r="GH99" s="142">
        <f t="shared" ref="GH99:GI105" si="324">IF(GH$2&lt;=$A99,IF(GH$3&gt;=$A99,(GH$4),0),0)*($A100-$A99)/10000*$BY99</f>
        <v>0</v>
      </c>
      <c r="GI99" s="142">
        <f t="shared" si="324"/>
        <v>0</v>
      </c>
      <c r="GJ99" s="142">
        <f t="shared" si="248"/>
        <v>0</v>
      </c>
      <c r="GL99" s="118">
        <f t="shared" si="249"/>
        <v>39539</v>
      </c>
      <c r="GM99" s="142">
        <f t="shared" ref="GM99:GN105" si="325">IF(GM$2&lt;=$A99,IF(GM$3&gt;=$A99,(GM$4),0),0)*($A100-$A99)/10000*$BY99</f>
        <v>0</v>
      </c>
      <c r="GN99" s="142">
        <f t="shared" si="325"/>
        <v>0</v>
      </c>
      <c r="GO99" s="142">
        <f t="shared" si="251"/>
        <v>0</v>
      </c>
      <c r="GQ99" s="585"/>
      <c r="GR99" s="583"/>
      <c r="GS99" s="332"/>
      <c r="GU99"/>
    </row>
    <row r="100" spans="1:203">
      <c r="A100" s="329">
        <v>39569</v>
      </c>
      <c r="B100" s="144">
        <f>'p1'!F109</f>
        <v>0</v>
      </c>
      <c r="C100" s="145">
        <f>+'p1'!C109</f>
        <v>0</v>
      </c>
      <c r="D100" s="193">
        <f>'Transport Pos'!C96</f>
        <v>0</v>
      </c>
      <c r="E100" s="145">
        <f>'p1'!K109+EH100+'Transport Pos'!D96</f>
        <v>0</v>
      </c>
      <c r="F100" s="145">
        <f>'p1'!E109+CS100</f>
        <v>0</v>
      </c>
      <c r="G100" s="145">
        <f>'p1'!H109+'p1'!J109+DD100+'Spread Opt'!D100+'Transport Pos'!E96</f>
        <v>0</v>
      </c>
      <c r="H100" s="145">
        <f>'p1'!D109+DW100</f>
        <v>0</v>
      </c>
      <c r="I100" s="145">
        <f>'p1'!I109+'p1'!AG109+DI100+'Spread Opt'!C100</f>
        <v>0</v>
      </c>
      <c r="J100" s="145">
        <f>'p1'!M109+DL100</f>
        <v>0</v>
      </c>
      <c r="K100" s="145">
        <f>'p1'!L109+'p1'!G109+EB100</f>
        <v>0</v>
      </c>
      <c r="L100" s="146">
        <f t="shared" si="264"/>
        <v>0</v>
      </c>
      <c r="M100" s="14"/>
      <c r="N100" s="144">
        <f>'p1'!O109+ET100</f>
        <v>0</v>
      </c>
      <c r="O100" s="145">
        <f>'p1'!N109+EO100</f>
        <v>0</v>
      </c>
      <c r="P100" s="145">
        <f>'p1'!P109+EY100</f>
        <v>0</v>
      </c>
      <c r="Q100" s="145">
        <f>'p1'!Z109</f>
        <v>0</v>
      </c>
      <c r="R100" s="145">
        <f>'p1'!X109</f>
        <v>0</v>
      </c>
      <c r="S100" s="145">
        <f>'p1'!Y109+FE100</f>
        <v>0</v>
      </c>
      <c r="T100" s="145">
        <f>'p1'!AB109+FK100+'Transport Pos'!B96</f>
        <v>0</v>
      </c>
      <c r="U100" s="145"/>
      <c r="V100" s="145">
        <f>'p1'!W109+FP100</f>
        <v>0</v>
      </c>
      <c r="W100" s="145">
        <f>'p1'!R109+FZ100</f>
        <v>0</v>
      </c>
      <c r="X100" s="145">
        <f>'p1'!S109+FU100</f>
        <v>0</v>
      </c>
      <c r="Y100" s="145"/>
      <c r="Z100" s="145"/>
      <c r="AA100" s="145"/>
      <c r="AB100" s="145"/>
      <c r="AC100" s="145"/>
      <c r="AD100" s="193"/>
      <c r="AE100" s="332">
        <f t="shared" si="265"/>
        <v>0</v>
      </c>
      <c r="AF100" s="14"/>
      <c r="AG100" s="146"/>
      <c r="AH100" s="191"/>
      <c r="AI100" s="146">
        <f>'p1'!AA109+BQ100+'Spread Opt'!E100+'Transport Pos'!G96</f>
        <v>0</v>
      </c>
      <c r="AJ100" s="14"/>
      <c r="AK100" s="143">
        <v>39569</v>
      </c>
      <c r="AL100" s="198"/>
      <c r="AM100" s="189">
        <f t="shared" si="255"/>
        <v>0</v>
      </c>
      <c r="AN100" s="334"/>
      <c r="AO100" s="189">
        <f t="shared" si="266"/>
        <v>0</v>
      </c>
      <c r="AP100" s="334"/>
      <c r="AQ100" s="508">
        <f t="shared" si="267"/>
        <v>0</v>
      </c>
      <c r="AR100" s="334"/>
      <c r="AS100" s="510">
        <f t="shared" si="268"/>
        <v>0</v>
      </c>
      <c r="AT100" s="334"/>
      <c r="AU100" s="189">
        <f t="shared" si="269"/>
        <v>0</v>
      </c>
      <c r="AV100" s="334"/>
      <c r="AW100" s="189">
        <f t="shared" ref="AW100:AW105" si="326">AO100+AQ100+AS100+AU100</f>
        <v>0</v>
      </c>
      <c r="AX100" s="334"/>
      <c r="AY100"/>
      <c r="AZ100" s="217"/>
      <c r="BA100" s="204">
        <f t="shared" si="205"/>
        <v>0</v>
      </c>
      <c r="BB100" s="202"/>
      <c r="BC100" s="204">
        <f t="shared" si="256"/>
        <v>0</v>
      </c>
      <c r="BD100" s="497"/>
      <c r="BE100" s="515">
        <f t="shared" si="253"/>
        <v>0</v>
      </c>
      <c r="BF100" s="202"/>
      <c r="BG100" s="204">
        <f t="shared" si="270"/>
        <v>0</v>
      </c>
      <c r="BH100" s="218"/>
      <c r="BI100" s="248"/>
      <c r="BJ100" s="308"/>
      <c r="BK100" s="305">
        <f t="shared" si="271"/>
        <v>0</v>
      </c>
      <c r="BL100" s="525"/>
      <c r="BM100" s="14"/>
      <c r="BN100" s="14"/>
      <c r="BO100" s="14"/>
      <c r="BP100" s="140">
        <f t="shared" si="176"/>
        <v>39569</v>
      </c>
      <c r="BQ100" s="141"/>
      <c r="BR100" s="141"/>
      <c r="BS100" s="141"/>
      <c r="BT100" s="141"/>
      <c r="BU100" s="141"/>
      <c r="BV100" s="141"/>
      <c r="BW100" s="141"/>
      <c r="BY100" s="209">
        <f>'m1'!BL102</f>
        <v>0.57714246064039298</v>
      </c>
      <c r="BZ100" s="211">
        <f t="shared" si="284"/>
        <v>0</v>
      </c>
      <c r="CA100" s="142"/>
      <c r="CB100" s="142">
        <f t="shared" si="286"/>
        <v>0</v>
      </c>
      <c r="CC100" s="118"/>
      <c r="CD100" s="118">
        <f t="shared" si="177"/>
        <v>39569</v>
      </c>
      <c r="CE100" s="142">
        <f t="shared" si="287"/>
        <v>0</v>
      </c>
      <c r="CF100" s="142">
        <f t="shared" si="288"/>
        <v>0</v>
      </c>
      <c r="CG100" s="142">
        <f t="shared" si="289"/>
        <v>0</v>
      </c>
      <c r="CH100" s="142">
        <f t="shared" si="289"/>
        <v>0</v>
      </c>
      <c r="CI100" s="142">
        <f t="shared" si="289"/>
        <v>0</v>
      </c>
      <c r="CJ100" s="142">
        <f t="shared" si="289"/>
        <v>0</v>
      </c>
      <c r="CK100" s="142">
        <f t="shared" si="289"/>
        <v>0</v>
      </c>
      <c r="CL100" s="142">
        <f t="shared" si="289"/>
        <v>0</v>
      </c>
      <c r="CM100" s="142">
        <f t="shared" si="289"/>
        <v>0</v>
      </c>
      <c r="CN100" s="142">
        <f t="shared" si="289"/>
        <v>0</v>
      </c>
      <c r="CO100" s="142">
        <f t="shared" si="289"/>
        <v>0</v>
      </c>
      <c r="CP100" s="142">
        <f t="shared" si="290"/>
        <v>0</v>
      </c>
      <c r="CQ100" s="142">
        <f t="shared" si="291"/>
        <v>0</v>
      </c>
      <c r="CR100" s="142">
        <f t="shared" si="292"/>
        <v>0</v>
      </c>
      <c r="CS100" s="142">
        <f t="shared" si="254"/>
        <v>0</v>
      </c>
      <c r="CT100"/>
      <c r="CU100" s="118">
        <f t="shared" si="178"/>
        <v>39569</v>
      </c>
      <c r="CV100" s="142">
        <f t="shared" si="293"/>
        <v>0</v>
      </c>
      <c r="CW100" s="142">
        <f t="shared" si="293"/>
        <v>0</v>
      </c>
      <c r="CX100" s="142">
        <f t="shared" si="294"/>
        <v>0</v>
      </c>
      <c r="CY100" s="142">
        <f t="shared" si="294"/>
        <v>0</v>
      </c>
      <c r="CZ100" s="142">
        <f t="shared" si="294"/>
        <v>0</v>
      </c>
      <c r="DA100" s="142">
        <f t="shared" si="295"/>
        <v>0</v>
      </c>
      <c r="DB100" s="142">
        <f t="shared" si="295"/>
        <v>0</v>
      </c>
      <c r="DC100" s="142">
        <f t="shared" si="296"/>
        <v>0</v>
      </c>
      <c r="DD100" s="142">
        <f t="shared" si="285"/>
        <v>0</v>
      </c>
      <c r="DF100" s="118">
        <f t="shared" si="179"/>
        <v>39569</v>
      </c>
      <c r="DG100" s="142">
        <f t="shared" si="297"/>
        <v>0</v>
      </c>
      <c r="DH100" s="142">
        <f t="shared" si="298"/>
        <v>0</v>
      </c>
      <c r="DI100" s="142">
        <f t="shared" si="273"/>
        <v>0</v>
      </c>
      <c r="DJ100"/>
      <c r="DK100" s="118">
        <f t="shared" si="198"/>
        <v>39569</v>
      </c>
      <c r="DL100" s="142">
        <f t="shared" si="299"/>
        <v>0</v>
      </c>
      <c r="DM100" s="142">
        <f t="shared" si="300"/>
        <v>0</v>
      </c>
      <c r="DN100" s="142">
        <f t="shared" si="274"/>
        <v>0</v>
      </c>
      <c r="DP100" s="118">
        <f t="shared" si="180"/>
        <v>39569</v>
      </c>
      <c r="DQ100" s="142">
        <f t="shared" si="301"/>
        <v>0</v>
      </c>
      <c r="DR100" s="142">
        <f t="shared" si="301"/>
        <v>0</v>
      </c>
      <c r="DS100" s="142">
        <f t="shared" si="301"/>
        <v>0</v>
      </c>
      <c r="DT100" s="142">
        <f t="shared" si="301"/>
        <v>0</v>
      </c>
      <c r="DU100" s="142">
        <f t="shared" si="301"/>
        <v>0</v>
      </c>
      <c r="DV100" s="142">
        <f t="shared" si="302"/>
        <v>0</v>
      </c>
      <c r="DW100" s="142">
        <f t="shared" si="275"/>
        <v>0</v>
      </c>
      <c r="DX100"/>
      <c r="DY100" s="118">
        <f t="shared" si="181"/>
        <v>39569</v>
      </c>
      <c r="DZ100" s="142">
        <f t="shared" si="303"/>
        <v>0</v>
      </c>
      <c r="EA100" s="142">
        <f t="shared" si="304"/>
        <v>0</v>
      </c>
      <c r="EB100" s="142">
        <f t="shared" si="276"/>
        <v>0</v>
      </c>
      <c r="EC100" s="142"/>
      <c r="ED100" s="118">
        <f t="shared" si="182"/>
        <v>39569</v>
      </c>
      <c r="EE100" s="142">
        <f t="shared" si="305"/>
        <v>0</v>
      </c>
      <c r="EF100" s="142">
        <f t="shared" si="305"/>
        <v>0</v>
      </c>
      <c r="EG100" s="142">
        <f t="shared" si="306"/>
        <v>0</v>
      </c>
      <c r="EH100" s="142">
        <f t="shared" si="263"/>
        <v>0</v>
      </c>
      <c r="EI100" s="142"/>
      <c r="EJ100" s="118">
        <f t="shared" si="183"/>
        <v>39569</v>
      </c>
      <c r="EK100" s="142">
        <f t="shared" si="307"/>
        <v>0</v>
      </c>
      <c r="EL100" s="142">
        <f t="shared" si="308"/>
        <v>0</v>
      </c>
      <c r="EM100" s="142">
        <f t="shared" si="308"/>
        <v>0</v>
      </c>
      <c r="EN100" s="142">
        <f t="shared" si="308"/>
        <v>0</v>
      </c>
      <c r="EO100" s="142">
        <f t="shared" si="277"/>
        <v>0</v>
      </c>
      <c r="EP100"/>
      <c r="EQ100" s="118">
        <f t="shared" si="184"/>
        <v>39569</v>
      </c>
      <c r="ER100" s="142">
        <f t="shared" si="309"/>
        <v>0</v>
      </c>
      <c r="ES100" s="142">
        <f t="shared" si="310"/>
        <v>0</v>
      </c>
      <c r="ET100" s="142">
        <f t="shared" si="261"/>
        <v>0</v>
      </c>
      <c r="EU100"/>
      <c r="EV100" s="118">
        <f t="shared" si="185"/>
        <v>39569</v>
      </c>
      <c r="EW100" s="142">
        <f t="shared" si="311"/>
        <v>0</v>
      </c>
      <c r="EX100" s="142">
        <f t="shared" si="312"/>
        <v>0</v>
      </c>
      <c r="EY100" s="142">
        <f t="shared" si="262"/>
        <v>0</v>
      </c>
      <c r="EZ100" s="142"/>
      <c r="FA100" s="118">
        <f t="shared" si="186"/>
        <v>39569</v>
      </c>
      <c r="FB100" s="142">
        <f t="shared" si="313"/>
        <v>0</v>
      </c>
      <c r="FC100" s="142">
        <f t="shared" si="313"/>
        <v>0</v>
      </c>
      <c r="FD100" s="142">
        <f t="shared" si="314"/>
        <v>0</v>
      </c>
      <c r="FE100" s="142">
        <f t="shared" si="278"/>
        <v>0</v>
      </c>
      <c r="FF100"/>
      <c r="FG100" s="118">
        <f t="shared" si="187"/>
        <v>39569</v>
      </c>
      <c r="FH100" s="142">
        <f t="shared" si="315"/>
        <v>0</v>
      </c>
      <c r="FI100" s="142">
        <f t="shared" si="315"/>
        <v>0</v>
      </c>
      <c r="FJ100" s="142">
        <f t="shared" si="316"/>
        <v>0</v>
      </c>
      <c r="FK100" s="142">
        <f t="shared" si="279"/>
        <v>0</v>
      </c>
      <c r="FL100"/>
      <c r="FM100" s="118">
        <f t="shared" si="188"/>
        <v>39569</v>
      </c>
      <c r="FN100" s="142">
        <f t="shared" si="317"/>
        <v>0</v>
      </c>
      <c r="FO100" s="142">
        <f t="shared" si="318"/>
        <v>0</v>
      </c>
      <c r="FP100" s="142">
        <f t="shared" si="280"/>
        <v>0</v>
      </c>
      <c r="FR100" s="118">
        <f t="shared" si="239"/>
        <v>39569</v>
      </c>
      <c r="FS100" s="142">
        <f t="shared" si="319"/>
        <v>0</v>
      </c>
      <c r="FT100" s="142">
        <f t="shared" si="319"/>
        <v>0</v>
      </c>
      <c r="FU100" s="142">
        <f t="shared" si="241"/>
        <v>0</v>
      </c>
      <c r="FV100"/>
      <c r="FW100" s="118">
        <f t="shared" si="189"/>
        <v>39569</v>
      </c>
      <c r="FX100" s="142">
        <f t="shared" si="320"/>
        <v>0</v>
      </c>
      <c r="FY100" s="142">
        <f t="shared" si="321"/>
        <v>0</v>
      </c>
      <c r="FZ100" s="142">
        <f t="shared" si="281"/>
        <v>0</v>
      </c>
      <c r="GA100"/>
      <c r="GB100" s="118">
        <f t="shared" si="190"/>
        <v>39569</v>
      </c>
      <c r="GC100" s="142">
        <f t="shared" si="322"/>
        <v>0</v>
      </c>
      <c r="GD100" s="142">
        <f t="shared" si="323"/>
        <v>0</v>
      </c>
      <c r="GE100" s="142">
        <f t="shared" si="282"/>
        <v>0</v>
      </c>
      <c r="GF100"/>
      <c r="GG100" s="118">
        <f t="shared" si="246"/>
        <v>39569</v>
      </c>
      <c r="GH100" s="142">
        <f t="shared" si="324"/>
        <v>0</v>
      </c>
      <c r="GI100" s="142">
        <f t="shared" si="324"/>
        <v>0</v>
      </c>
      <c r="GJ100" s="142">
        <f t="shared" si="248"/>
        <v>0</v>
      </c>
      <c r="GL100" s="118">
        <f t="shared" si="249"/>
        <v>39569</v>
      </c>
      <c r="GM100" s="142">
        <f t="shared" si="325"/>
        <v>0</v>
      </c>
      <c r="GN100" s="142">
        <f t="shared" si="325"/>
        <v>0</v>
      </c>
      <c r="GO100" s="142">
        <f t="shared" si="251"/>
        <v>0</v>
      </c>
      <c r="GQ100" s="585"/>
      <c r="GR100" s="583"/>
      <c r="GS100" s="332"/>
      <c r="GU100"/>
    </row>
    <row r="101" spans="1:203">
      <c r="A101" s="329">
        <v>39600</v>
      </c>
      <c r="B101" s="144">
        <f>'p1'!F110</f>
        <v>0</v>
      </c>
      <c r="C101" s="145">
        <f>+'p1'!C110</f>
        <v>0</v>
      </c>
      <c r="D101" s="193">
        <f>'Transport Pos'!C97</f>
        <v>0</v>
      </c>
      <c r="E101" s="145">
        <f>'p1'!K110+EH101+'Transport Pos'!D97</f>
        <v>0</v>
      </c>
      <c r="F101" s="145">
        <f>'p1'!E110+CS101</f>
        <v>0</v>
      </c>
      <c r="G101" s="145">
        <f>'p1'!H110+'p1'!J110+DD101+'Spread Opt'!D101+'Transport Pos'!E97</f>
        <v>0</v>
      </c>
      <c r="H101" s="145">
        <f>'p1'!D110+DW101</f>
        <v>0</v>
      </c>
      <c r="I101" s="145">
        <f>'p1'!I110+'p1'!AG110+DI101+'Spread Opt'!C101</f>
        <v>0</v>
      </c>
      <c r="J101" s="145">
        <f>'p1'!M110+DL101</f>
        <v>0</v>
      </c>
      <c r="K101" s="145">
        <f>'p1'!L110+'p1'!G110+EB101</f>
        <v>0</v>
      </c>
      <c r="L101" s="146">
        <f t="shared" si="264"/>
        <v>0</v>
      </c>
      <c r="M101" s="14"/>
      <c r="N101" s="144">
        <f>'p1'!O110+ET101</f>
        <v>0</v>
      </c>
      <c r="O101" s="145">
        <f>'p1'!N110+EO101</f>
        <v>0</v>
      </c>
      <c r="P101" s="145">
        <f>'p1'!P110+EY101</f>
        <v>0</v>
      </c>
      <c r="Q101" s="145">
        <f>'p1'!Z110</f>
        <v>0</v>
      </c>
      <c r="R101" s="145">
        <f>'p1'!X110</f>
        <v>0</v>
      </c>
      <c r="S101" s="145">
        <f>'p1'!Y110+FE101</f>
        <v>0</v>
      </c>
      <c r="T101" s="145">
        <f>'p1'!AB110+FK101+'Transport Pos'!B97</f>
        <v>0</v>
      </c>
      <c r="U101" s="145"/>
      <c r="V101" s="145">
        <f>'p1'!W110+FP101</f>
        <v>0</v>
      </c>
      <c r="W101" s="145">
        <f>'p1'!R110+FZ101</f>
        <v>0</v>
      </c>
      <c r="X101" s="145">
        <f>'p1'!S110+FU101</f>
        <v>0</v>
      </c>
      <c r="Y101" s="145"/>
      <c r="Z101" s="145"/>
      <c r="AA101" s="145"/>
      <c r="AB101" s="145"/>
      <c r="AC101" s="145"/>
      <c r="AD101" s="193"/>
      <c r="AE101" s="332">
        <f t="shared" si="265"/>
        <v>0</v>
      </c>
      <c r="AF101" s="14"/>
      <c r="AG101" s="146"/>
      <c r="AH101" s="191"/>
      <c r="AI101" s="146">
        <f>'p1'!AA110+BQ101+'Spread Opt'!E101+'Transport Pos'!G97</f>
        <v>0</v>
      </c>
      <c r="AJ101" s="14"/>
      <c r="AK101" s="143">
        <v>39600</v>
      </c>
      <c r="AL101" s="198"/>
      <c r="AM101" s="189">
        <f t="shared" si="255"/>
        <v>0</v>
      </c>
      <c r="AN101" s="334"/>
      <c r="AO101" s="189">
        <f t="shared" si="266"/>
        <v>0</v>
      </c>
      <c r="AP101" s="334"/>
      <c r="AQ101" s="508">
        <f t="shared" si="267"/>
        <v>0</v>
      </c>
      <c r="AR101" s="334"/>
      <c r="AS101" s="510">
        <f t="shared" si="268"/>
        <v>0</v>
      </c>
      <c r="AT101" s="334"/>
      <c r="AU101" s="189">
        <f t="shared" si="269"/>
        <v>0</v>
      </c>
      <c r="AV101" s="334"/>
      <c r="AW101" s="189">
        <f t="shared" si="326"/>
        <v>0</v>
      </c>
      <c r="AX101" s="334"/>
      <c r="AY101"/>
      <c r="AZ101" s="217"/>
      <c r="BA101" s="204">
        <f t="shared" si="205"/>
        <v>0</v>
      </c>
      <c r="BB101" s="202"/>
      <c r="BC101" s="204">
        <f t="shared" si="256"/>
        <v>0</v>
      </c>
      <c r="BD101" s="497"/>
      <c r="BE101" s="515">
        <f t="shared" si="253"/>
        <v>0</v>
      </c>
      <c r="BF101" s="202"/>
      <c r="BG101" s="204">
        <f t="shared" si="270"/>
        <v>0</v>
      </c>
      <c r="BH101" s="218"/>
      <c r="BI101" s="248"/>
      <c r="BJ101" s="308"/>
      <c r="BK101" s="305">
        <f t="shared" si="271"/>
        <v>0</v>
      </c>
      <c r="BL101" s="525"/>
      <c r="BM101" s="14"/>
      <c r="BN101" s="14"/>
      <c r="BO101" s="14"/>
      <c r="BP101" s="140">
        <f t="shared" si="176"/>
        <v>39600</v>
      </c>
      <c r="BQ101" s="141"/>
      <c r="BR101" s="141"/>
      <c r="BS101" s="141"/>
      <c r="BT101" s="141"/>
      <c r="BU101" s="141"/>
      <c r="BV101" s="141"/>
      <c r="BW101" s="141"/>
      <c r="BY101" s="209">
        <f>'m1'!BL103</f>
        <v>0.57370097155193678</v>
      </c>
      <c r="BZ101" s="211">
        <f t="shared" si="284"/>
        <v>0</v>
      </c>
      <c r="CA101" s="142"/>
      <c r="CB101" s="142">
        <f t="shared" si="286"/>
        <v>0</v>
      </c>
      <c r="CC101" s="118"/>
      <c r="CD101" s="118">
        <f t="shared" si="177"/>
        <v>39600</v>
      </c>
      <c r="CE101" s="142">
        <f t="shared" si="287"/>
        <v>0</v>
      </c>
      <c r="CF101" s="142">
        <f t="shared" si="288"/>
        <v>0</v>
      </c>
      <c r="CG101" s="142">
        <f t="shared" si="289"/>
        <v>0</v>
      </c>
      <c r="CH101" s="142">
        <f t="shared" si="289"/>
        <v>0</v>
      </c>
      <c r="CI101" s="142">
        <f t="shared" si="289"/>
        <v>0</v>
      </c>
      <c r="CJ101" s="142">
        <f t="shared" si="289"/>
        <v>0</v>
      </c>
      <c r="CK101" s="142">
        <f t="shared" si="289"/>
        <v>0</v>
      </c>
      <c r="CL101" s="142">
        <f t="shared" si="289"/>
        <v>0</v>
      </c>
      <c r="CM101" s="142">
        <f t="shared" si="289"/>
        <v>0</v>
      </c>
      <c r="CN101" s="142">
        <f t="shared" si="289"/>
        <v>0</v>
      </c>
      <c r="CO101" s="142">
        <f t="shared" si="289"/>
        <v>0</v>
      </c>
      <c r="CP101" s="142">
        <f t="shared" si="290"/>
        <v>0</v>
      </c>
      <c r="CQ101" s="142">
        <f t="shared" si="291"/>
        <v>0</v>
      </c>
      <c r="CR101" s="142">
        <f t="shared" si="292"/>
        <v>0</v>
      </c>
      <c r="CS101" s="142">
        <f>SUM(CE101:CR101)</f>
        <v>0</v>
      </c>
      <c r="CT101"/>
      <c r="CU101" s="118">
        <f t="shared" si="178"/>
        <v>39600</v>
      </c>
      <c r="CV101" s="142">
        <f t="shared" si="293"/>
        <v>0</v>
      </c>
      <c r="CW101" s="142">
        <f t="shared" si="293"/>
        <v>0</v>
      </c>
      <c r="CX101" s="142">
        <f t="shared" si="294"/>
        <v>0</v>
      </c>
      <c r="CY101" s="142">
        <f t="shared" si="294"/>
        <v>0</v>
      </c>
      <c r="CZ101" s="142">
        <f t="shared" si="294"/>
        <v>0</v>
      </c>
      <c r="DA101" s="142">
        <f t="shared" si="295"/>
        <v>0</v>
      </c>
      <c r="DB101" s="142">
        <f t="shared" si="295"/>
        <v>0</v>
      </c>
      <c r="DC101" s="142">
        <f t="shared" si="296"/>
        <v>0</v>
      </c>
      <c r="DD101" s="142">
        <f t="shared" si="285"/>
        <v>0</v>
      </c>
      <c r="DF101" s="118">
        <f t="shared" si="179"/>
        <v>39600</v>
      </c>
      <c r="DG101" s="142">
        <f t="shared" si="297"/>
        <v>0</v>
      </c>
      <c r="DH101" s="142">
        <f t="shared" si="298"/>
        <v>0</v>
      </c>
      <c r="DI101" s="142">
        <f t="shared" si="273"/>
        <v>0</v>
      </c>
      <c r="DJ101"/>
      <c r="DK101" s="118">
        <f t="shared" si="198"/>
        <v>39600</v>
      </c>
      <c r="DL101" s="142">
        <f t="shared" si="299"/>
        <v>0</v>
      </c>
      <c r="DM101" s="142">
        <f t="shared" si="300"/>
        <v>0</v>
      </c>
      <c r="DN101" s="142">
        <f t="shared" si="274"/>
        <v>0</v>
      </c>
      <c r="DP101" s="118">
        <f t="shared" si="180"/>
        <v>39600</v>
      </c>
      <c r="DQ101" s="142">
        <f t="shared" si="301"/>
        <v>0</v>
      </c>
      <c r="DR101" s="142">
        <f t="shared" si="301"/>
        <v>0</v>
      </c>
      <c r="DS101" s="142">
        <f t="shared" si="301"/>
        <v>0</v>
      </c>
      <c r="DT101" s="142">
        <f t="shared" si="301"/>
        <v>0</v>
      </c>
      <c r="DU101" s="142">
        <f t="shared" si="301"/>
        <v>0</v>
      </c>
      <c r="DV101" s="142">
        <f t="shared" si="302"/>
        <v>0</v>
      </c>
      <c r="DW101" s="142">
        <f t="shared" si="275"/>
        <v>0</v>
      </c>
      <c r="DX101"/>
      <c r="DY101" s="118">
        <f t="shared" si="181"/>
        <v>39600</v>
      </c>
      <c r="DZ101" s="142">
        <f t="shared" si="303"/>
        <v>0</v>
      </c>
      <c r="EA101" s="142">
        <f t="shared" si="304"/>
        <v>0</v>
      </c>
      <c r="EB101" s="142">
        <f t="shared" si="276"/>
        <v>0</v>
      </c>
      <c r="EC101" s="142"/>
      <c r="ED101" s="118">
        <f t="shared" si="182"/>
        <v>39600</v>
      </c>
      <c r="EE101" s="142">
        <f t="shared" si="305"/>
        <v>0</v>
      </c>
      <c r="EF101" s="142">
        <f t="shared" si="305"/>
        <v>0</v>
      </c>
      <c r="EG101" s="142">
        <f t="shared" si="306"/>
        <v>0</v>
      </c>
      <c r="EH101" s="142">
        <f t="shared" si="263"/>
        <v>0</v>
      </c>
      <c r="EI101" s="142"/>
      <c r="EJ101" s="118">
        <f t="shared" si="183"/>
        <v>39600</v>
      </c>
      <c r="EK101" s="142">
        <f t="shared" si="307"/>
        <v>0</v>
      </c>
      <c r="EL101" s="142">
        <f t="shared" si="308"/>
        <v>0</v>
      </c>
      <c r="EM101" s="142">
        <f t="shared" si="308"/>
        <v>0</v>
      </c>
      <c r="EN101" s="142">
        <f t="shared" si="308"/>
        <v>0</v>
      </c>
      <c r="EO101" s="142">
        <f t="shared" si="277"/>
        <v>0</v>
      </c>
      <c r="EP101"/>
      <c r="EQ101" s="118">
        <f t="shared" si="184"/>
        <v>39600</v>
      </c>
      <c r="ER101" s="142">
        <f t="shared" si="309"/>
        <v>0</v>
      </c>
      <c r="ES101" s="142">
        <f t="shared" si="310"/>
        <v>0</v>
      </c>
      <c r="ET101" s="142">
        <f t="shared" si="261"/>
        <v>0</v>
      </c>
      <c r="EU101"/>
      <c r="EV101" s="118">
        <f t="shared" si="185"/>
        <v>39600</v>
      </c>
      <c r="EW101" s="142">
        <f t="shared" si="311"/>
        <v>0</v>
      </c>
      <c r="EX101" s="142">
        <f t="shared" si="312"/>
        <v>0</v>
      </c>
      <c r="EY101" s="142">
        <f t="shared" si="262"/>
        <v>0</v>
      </c>
      <c r="EZ101" s="142"/>
      <c r="FA101" s="118">
        <f t="shared" si="186"/>
        <v>39600</v>
      </c>
      <c r="FB101" s="142">
        <f t="shared" si="313"/>
        <v>0</v>
      </c>
      <c r="FC101" s="142">
        <f t="shared" si="313"/>
        <v>0</v>
      </c>
      <c r="FD101" s="142">
        <f t="shared" si="314"/>
        <v>0</v>
      </c>
      <c r="FE101" s="142">
        <f t="shared" si="278"/>
        <v>0</v>
      </c>
      <c r="FF101"/>
      <c r="FG101" s="118">
        <f t="shared" si="187"/>
        <v>39600</v>
      </c>
      <c r="FH101" s="142">
        <f t="shared" si="315"/>
        <v>0</v>
      </c>
      <c r="FI101" s="142">
        <f t="shared" si="315"/>
        <v>0</v>
      </c>
      <c r="FJ101" s="142">
        <f t="shared" si="316"/>
        <v>0</v>
      </c>
      <c r="FK101" s="142">
        <f t="shared" si="279"/>
        <v>0</v>
      </c>
      <c r="FL101"/>
      <c r="FM101" s="118">
        <f t="shared" si="188"/>
        <v>39600</v>
      </c>
      <c r="FN101" s="142">
        <f t="shared" si="317"/>
        <v>0</v>
      </c>
      <c r="FO101" s="142">
        <f t="shared" si="318"/>
        <v>0</v>
      </c>
      <c r="FP101" s="142">
        <f t="shared" si="280"/>
        <v>0</v>
      </c>
      <c r="FR101" s="118">
        <f t="shared" si="239"/>
        <v>39600</v>
      </c>
      <c r="FS101" s="142">
        <f t="shared" si="319"/>
        <v>0</v>
      </c>
      <c r="FT101" s="142">
        <f t="shared" si="319"/>
        <v>0</v>
      </c>
      <c r="FU101" s="142">
        <f t="shared" si="241"/>
        <v>0</v>
      </c>
      <c r="FV101"/>
      <c r="FW101" s="118">
        <f t="shared" si="189"/>
        <v>39600</v>
      </c>
      <c r="FX101" s="142">
        <f t="shared" si="320"/>
        <v>0</v>
      </c>
      <c r="FY101" s="142">
        <f t="shared" si="321"/>
        <v>0</v>
      </c>
      <c r="FZ101" s="142">
        <f t="shared" si="281"/>
        <v>0</v>
      </c>
      <c r="GA101"/>
      <c r="GB101" s="118">
        <f t="shared" si="190"/>
        <v>39600</v>
      </c>
      <c r="GC101" s="142">
        <f t="shared" si="322"/>
        <v>0</v>
      </c>
      <c r="GD101" s="142">
        <f t="shared" si="323"/>
        <v>0</v>
      </c>
      <c r="GE101" s="142">
        <f t="shared" si="282"/>
        <v>0</v>
      </c>
      <c r="GF101"/>
      <c r="GG101" s="118">
        <f t="shared" si="246"/>
        <v>39600</v>
      </c>
      <c r="GH101" s="142">
        <f t="shared" si="324"/>
        <v>0</v>
      </c>
      <c r="GI101" s="142">
        <f t="shared" si="324"/>
        <v>0</v>
      </c>
      <c r="GJ101" s="142">
        <f t="shared" si="248"/>
        <v>0</v>
      </c>
      <c r="GL101" s="118">
        <f t="shared" si="249"/>
        <v>39600</v>
      </c>
      <c r="GM101" s="142">
        <f t="shared" si="325"/>
        <v>0</v>
      </c>
      <c r="GN101" s="142">
        <f t="shared" si="325"/>
        <v>0</v>
      </c>
      <c r="GO101" s="142">
        <f t="shared" si="251"/>
        <v>0</v>
      </c>
      <c r="GQ101" s="585"/>
      <c r="GR101" s="583"/>
      <c r="GS101" s="332"/>
      <c r="GU101"/>
    </row>
    <row r="102" spans="1:203">
      <c r="A102" s="329">
        <v>39630</v>
      </c>
      <c r="B102" s="144">
        <f>'p1'!F111</f>
        <v>0</v>
      </c>
      <c r="C102" s="145">
        <f>+'p1'!C111</f>
        <v>0</v>
      </c>
      <c r="D102" s="193">
        <f>'Transport Pos'!C98</f>
        <v>0</v>
      </c>
      <c r="E102" s="145">
        <f>'p1'!K111+EH102+'Transport Pos'!D98</f>
        <v>0</v>
      </c>
      <c r="F102" s="145">
        <f>'p1'!E111+CS102</f>
        <v>0</v>
      </c>
      <c r="G102" s="145">
        <f>'p1'!H111+'p1'!J111+DD102+'Spread Opt'!D102+'Transport Pos'!E98</f>
        <v>0</v>
      </c>
      <c r="H102" s="145">
        <f>'p1'!D111+DW102</f>
        <v>0</v>
      </c>
      <c r="I102" s="145">
        <f>'p1'!I111+'p1'!AG111+DI102+'Spread Opt'!C102</f>
        <v>0</v>
      </c>
      <c r="J102" s="145">
        <f>'p1'!M111+DL102</f>
        <v>0</v>
      </c>
      <c r="K102" s="145">
        <f>'p1'!L111+'p1'!G111+EB102</f>
        <v>0</v>
      </c>
      <c r="L102" s="146">
        <f t="shared" si="264"/>
        <v>0</v>
      </c>
      <c r="M102" s="14"/>
      <c r="N102" s="144">
        <f>'p1'!O111+ET102</f>
        <v>0</v>
      </c>
      <c r="O102" s="145">
        <f>'p1'!N111+EO102</f>
        <v>0</v>
      </c>
      <c r="P102" s="145">
        <f>'p1'!P111+EY102</f>
        <v>0</v>
      </c>
      <c r="Q102" s="145">
        <f>'p1'!Z111</f>
        <v>0</v>
      </c>
      <c r="R102" s="145">
        <f>'p1'!X111</f>
        <v>0</v>
      </c>
      <c r="S102" s="145">
        <f>'p1'!Y111+FE102</f>
        <v>0</v>
      </c>
      <c r="T102" s="145">
        <f>'p1'!AB111+FK102+'Transport Pos'!B98</f>
        <v>0</v>
      </c>
      <c r="U102" s="145"/>
      <c r="V102" s="145">
        <f>'p1'!W111+FP102</f>
        <v>0</v>
      </c>
      <c r="W102" s="145">
        <f>'p1'!R111+FZ102</f>
        <v>0</v>
      </c>
      <c r="X102" s="145">
        <f>'p1'!S111+FU102</f>
        <v>0</v>
      </c>
      <c r="Y102" s="145"/>
      <c r="Z102" s="145"/>
      <c r="AA102" s="145"/>
      <c r="AB102" s="145"/>
      <c r="AC102" s="145"/>
      <c r="AD102" s="193"/>
      <c r="AE102" s="332">
        <f t="shared" si="265"/>
        <v>0</v>
      </c>
      <c r="AF102" s="14"/>
      <c r="AG102" s="146"/>
      <c r="AH102" s="191"/>
      <c r="AI102" s="146">
        <f>'p1'!AA111+BQ102+'Spread Opt'!E102+'Transport Pos'!G98</f>
        <v>0</v>
      </c>
      <c r="AJ102" s="14"/>
      <c r="AK102" s="143">
        <v>39630</v>
      </c>
      <c r="AL102" s="198"/>
      <c r="AM102" s="189">
        <f t="shared" si="255"/>
        <v>0</v>
      </c>
      <c r="AN102" s="513">
        <f>SUM(AM99:AM105)</f>
        <v>0</v>
      </c>
      <c r="AO102" s="189">
        <f t="shared" si="266"/>
        <v>0</v>
      </c>
      <c r="AP102" s="513">
        <f>SUM(AO99:AO105)</f>
        <v>0</v>
      </c>
      <c r="AQ102" s="508">
        <f t="shared" si="267"/>
        <v>0</v>
      </c>
      <c r="AR102" s="513">
        <f>SUM(AQ99:AQ105)</f>
        <v>0</v>
      </c>
      <c r="AS102" s="510">
        <f t="shared" si="268"/>
        <v>0</v>
      </c>
      <c r="AT102" s="513">
        <f>SUM(AS99:AS105)</f>
        <v>0</v>
      </c>
      <c r="AU102" s="189">
        <f t="shared" si="269"/>
        <v>0</v>
      </c>
      <c r="AV102" s="513">
        <f>SUM(AU99:AU105)</f>
        <v>0</v>
      </c>
      <c r="AW102" s="189">
        <f t="shared" si="326"/>
        <v>0</v>
      </c>
      <c r="AX102" s="513">
        <f>SUM(AW99:AW105)</f>
        <v>0</v>
      </c>
      <c r="AY102"/>
      <c r="AZ102" s="217"/>
      <c r="BA102" s="204">
        <f t="shared" si="205"/>
        <v>0</v>
      </c>
      <c r="BB102" s="202"/>
      <c r="BC102" s="204">
        <f t="shared" si="256"/>
        <v>0</v>
      </c>
      <c r="BD102" s="517"/>
      <c r="BE102" s="515">
        <f t="shared" si="253"/>
        <v>0</v>
      </c>
      <c r="BF102" s="205"/>
      <c r="BG102" s="204">
        <f t="shared" si="270"/>
        <v>0</v>
      </c>
      <c r="BH102" s="219"/>
      <c r="BI102" s="248"/>
      <c r="BJ102" s="308"/>
      <c r="BK102" s="305">
        <f t="shared" si="271"/>
        <v>0</v>
      </c>
      <c r="BL102" s="527">
        <f>SUM(BK99:BK105)</f>
        <v>0</v>
      </c>
      <c r="BM102" s="14"/>
      <c r="BN102" s="14"/>
      <c r="BO102" s="14"/>
      <c r="BP102" s="140">
        <f t="shared" si="176"/>
        <v>39630</v>
      </c>
      <c r="BQ102" s="141"/>
      <c r="BR102" s="141"/>
      <c r="BS102" s="141"/>
      <c r="BT102" s="141"/>
      <c r="BU102" s="141"/>
      <c r="BV102" s="141"/>
      <c r="BW102" s="141"/>
      <c r="BY102" s="209">
        <f>'m1'!BL104</f>
        <v>0.5703903368576736</v>
      </c>
      <c r="BZ102" s="211">
        <f t="shared" si="284"/>
        <v>0</v>
      </c>
      <c r="CA102" s="142"/>
      <c r="CB102" s="142">
        <f t="shared" si="286"/>
        <v>0</v>
      </c>
      <c r="CC102" s="118"/>
      <c r="CD102" s="118">
        <f t="shared" si="177"/>
        <v>39630</v>
      </c>
      <c r="CE102" s="142">
        <f t="shared" si="287"/>
        <v>0</v>
      </c>
      <c r="CF102" s="142">
        <f t="shared" si="288"/>
        <v>0</v>
      </c>
      <c r="CG102" s="142">
        <f t="shared" si="289"/>
        <v>0</v>
      </c>
      <c r="CH102" s="142">
        <f t="shared" si="289"/>
        <v>0</v>
      </c>
      <c r="CI102" s="142">
        <f t="shared" si="289"/>
        <v>0</v>
      </c>
      <c r="CJ102" s="142">
        <f t="shared" si="289"/>
        <v>0</v>
      </c>
      <c r="CK102" s="142">
        <f t="shared" si="289"/>
        <v>0</v>
      </c>
      <c r="CL102" s="142">
        <f t="shared" si="289"/>
        <v>0</v>
      </c>
      <c r="CM102" s="142">
        <f t="shared" si="289"/>
        <v>0</v>
      </c>
      <c r="CN102" s="142">
        <f t="shared" si="289"/>
        <v>0</v>
      </c>
      <c r="CO102" s="142">
        <f t="shared" si="289"/>
        <v>0</v>
      </c>
      <c r="CP102" s="142">
        <f t="shared" si="290"/>
        <v>0</v>
      </c>
      <c r="CQ102" s="142">
        <f t="shared" si="291"/>
        <v>0</v>
      </c>
      <c r="CR102" s="142">
        <f t="shared" si="292"/>
        <v>0</v>
      </c>
      <c r="CS102" s="142">
        <f>SUM(CE102:CR102)</f>
        <v>0</v>
      </c>
      <c r="CT102"/>
      <c r="CU102" s="118">
        <f t="shared" si="178"/>
        <v>39630</v>
      </c>
      <c r="CV102" s="142">
        <f t="shared" si="293"/>
        <v>0</v>
      </c>
      <c r="CW102" s="142">
        <f t="shared" si="293"/>
        <v>0</v>
      </c>
      <c r="CX102" s="142">
        <f t="shared" si="294"/>
        <v>0</v>
      </c>
      <c r="CY102" s="142">
        <f t="shared" si="294"/>
        <v>0</v>
      </c>
      <c r="CZ102" s="142">
        <f t="shared" si="294"/>
        <v>0</v>
      </c>
      <c r="DA102" s="142">
        <f t="shared" si="295"/>
        <v>0</v>
      </c>
      <c r="DB102" s="142">
        <f t="shared" si="295"/>
        <v>0</v>
      </c>
      <c r="DC102" s="142">
        <f t="shared" si="296"/>
        <v>0</v>
      </c>
      <c r="DD102" s="142">
        <f t="shared" si="285"/>
        <v>0</v>
      </c>
      <c r="DF102" s="118">
        <f t="shared" si="179"/>
        <v>39630</v>
      </c>
      <c r="DG102" s="142">
        <f t="shared" si="297"/>
        <v>0</v>
      </c>
      <c r="DH102" s="142">
        <f t="shared" si="298"/>
        <v>0</v>
      </c>
      <c r="DI102" s="142">
        <f t="shared" si="273"/>
        <v>0</v>
      </c>
      <c r="DJ102"/>
      <c r="DK102" s="118">
        <f t="shared" si="198"/>
        <v>39630</v>
      </c>
      <c r="DL102" s="142">
        <f t="shared" si="299"/>
        <v>0</v>
      </c>
      <c r="DM102" s="142">
        <f t="shared" si="300"/>
        <v>0</v>
      </c>
      <c r="DN102" s="142">
        <f t="shared" si="274"/>
        <v>0</v>
      </c>
      <c r="DP102" s="118">
        <f t="shared" si="180"/>
        <v>39630</v>
      </c>
      <c r="DQ102" s="142">
        <f t="shared" si="301"/>
        <v>0</v>
      </c>
      <c r="DR102" s="142">
        <f t="shared" si="301"/>
        <v>0</v>
      </c>
      <c r="DS102" s="142">
        <f t="shared" si="301"/>
        <v>0</v>
      </c>
      <c r="DT102" s="142">
        <f t="shared" si="301"/>
        <v>0</v>
      </c>
      <c r="DU102" s="142">
        <f t="shared" si="301"/>
        <v>0</v>
      </c>
      <c r="DV102" s="142">
        <f t="shared" si="302"/>
        <v>0</v>
      </c>
      <c r="DW102" s="142">
        <f t="shared" si="275"/>
        <v>0</v>
      </c>
      <c r="DX102"/>
      <c r="DY102" s="118">
        <f t="shared" si="181"/>
        <v>39630</v>
      </c>
      <c r="DZ102" s="142">
        <f t="shared" si="303"/>
        <v>0</v>
      </c>
      <c r="EA102" s="142">
        <f t="shared" si="304"/>
        <v>0</v>
      </c>
      <c r="EB102" s="142">
        <f t="shared" si="276"/>
        <v>0</v>
      </c>
      <c r="EC102" s="142"/>
      <c r="ED102" s="118">
        <f t="shared" si="182"/>
        <v>39630</v>
      </c>
      <c r="EE102" s="142">
        <f t="shared" si="305"/>
        <v>0</v>
      </c>
      <c r="EF102" s="142">
        <f t="shared" si="305"/>
        <v>0</v>
      </c>
      <c r="EG102" s="142">
        <f t="shared" si="306"/>
        <v>0</v>
      </c>
      <c r="EH102" s="142">
        <f t="shared" si="263"/>
        <v>0</v>
      </c>
      <c r="EI102" s="142"/>
      <c r="EJ102" s="118">
        <f t="shared" si="183"/>
        <v>39630</v>
      </c>
      <c r="EK102" s="142">
        <f t="shared" si="307"/>
        <v>0</v>
      </c>
      <c r="EL102" s="142">
        <f t="shared" si="308"/>
        <v>0</v>
      </c>
      <c r="EM102" s="142">
        <f t="shared" si="308"/>
        <v>0</v>
      </c>
      <c r="EN102" s="142">
        <f t="shared" si="308"/>
        <v>0</v>
      </c>
      <c r="EO102" s="142">
        <f t="shared" si="277"/>
        <v>0</v>
      </c>
      <c r="EP102"/>
      <c r="EQ102" s="118">
        <f t="shared" si="184"/>
        <v>39630</v>
      </c>
      <c r="ER102" s="142">
        <f t="shared" si="309"/>
        <v>0</v>
      </c>
      <c r="ES102" s="142">
        <f t="shared" si="310"/>
        <v>0</v>
      </c>
      <c r="ET102" s="142">
        <f t="shared" si="261"/>
        <v>0</v>
      </c>
      <c r="EU102"/>
      <c r="EV102" s="118">
        <f t="shared" si="185"/>
        <v>39630</v>
      </c>
      <c r="EW102" s="142">
        <f t="shared" si="311"/>
        <v>0</v>
      </c>
      <c r="EX102" s="142">
        <f t="shared" si="312"/>
        <v>0</v>
      </c>
      <c r="EY102" s="142">
        <f t="shared" si="262"/>
        <v>0</v>
      </c>
      <c r="EZ102" s="142"/>
      <c r="FA102" s="118">
        <f t="shared" si="186"/>
        <v>39630</v>
      </c>
      <c r="FB102" s="142">
        <f t="shared" si="313"/>
        <v>0</v>
      </c>
      <c r="FC102" s="142">
        <f t="shared" si="313"/>
        <v>0</v>
      </c>
      <c r="FD102" s="142">
        <f t="shared" si="314"/>
        <v>0</v>
      </c>
      <c r="FE102" s="142">
        <f t="shared" si="278"/>
        <v>0</v>
      </c>
      <c r="FF102"/>
      <c r="FG102" s="118">
        <f t="shared" si="187"/>
        <v>39630</v>
      </c>
      <c r="FH102" s="142">
        <f t="shared" si="315"/>
        <v>0</v>
      </c>
      <c r="FI102" s="142">
        <f t="shared" si="315"/>
        <v>0</v>
      </c>
      <c r="FJ102" s="142">
        <f t="shared" si="316"/>
        <v>0</v>
      </c>
      <c r="FK102" s="142">
        <f t="shared" si="279"/>
        <v>0</v>
      </c>
      <c r="FL102"/>
      <c r="FM102" s="118">
        <f t="shared" si="188"/>
        <v>39630</v>
      </c>
      <c r="FN102" s="142">
        <f t="shared" si="317"/>
        <v>0</v>
      </c>
      <c r="FO102" s="142">
        <f t="shared" si="318"/>
        <v>0</v>
      </c>
      <c r="FP102" s="142">
        <f t="shared" si="280"/>
        <v>0</v>
      </c>
      <c r="FR102" s="118">
        <f t="shared" si="239"/>
        <v>39630</v>
      </c>
      <c r="FS102" s="142">
        <f t="shared" si="319"/>
        <v>0</v>
      </c>
      <c r="FT102" s="142">
        <f t="shared" si="319"/>
        <v>0</v>
      </c>
      <c r="FU102" s="142">
        <f t="shared" si="241"/>
        <v>0</v>
      </c>
      <c r="FV102"/>
      <c r="FW102" s="118">
        <f t="shared" si="189"/>
        <v>39630</v>
      </c>
      <c r="FX102" s="142">
        <f t="shared" si="320"/>
        <v>0</v>
      </c>
      <c r="FY102" s="142">
        <f t="shared" si="321"/>
        <v>0</v>
      </c>
      <c r="FZ102" s="142">
        <f t="shared" si="281"/>
        <v>0</v>
      </c>
      <c r="GA102"/>
      <c r="GB102" s="118">
        <f t="shared" si="190"/>
        <v>39630</v>
      </c>
      <c r="GC102" s="142">
        <f t="shared" si="322"/>
        <v>0</v>
      </c>
      <c r="GD102" s="142">
        <f t="shared" si="323"/>
        <v>0</v>
      </c>
      <c r="GE102" s="142">
        <f t="shared" si="282"/>
        <v>0</v>
      </c>
      <c r="GF102"/>
      <c r="GG102" s="118">
        <f t="shared" si="246"/>
        <v>39630</v>
      </c>
      <c r="GH102" s="142">
        <f t="shared" si="324"/>
        <v>0</v>
      </c>
      <c r="GI102" s="142">
        <f t="shared" si="324"/>
        <v>0</v>
      </c>
      <c r="GJ102" s="142">
        <f t="shared" si="248"/>
        <v>0</v>
      </c>
      <c r="GL102" s="118">
        <f t="shared" si="249"/>
        <v>39630</v>
      </c>
      <c r="GM102" s="142">
        <f t="shared" si="325"/>
        <v>0</v>
      </c>
      <c r="GN102" s="142">
        <f t="shared" si="325"/>
        <v>0</v>
      </c>
      <c r="GO102" s="142">
        <f t="shared" si="251"/>
        <v>0</v>
      </c>
      <c r="GQ102" s="585"/>
      <c r="GR102" s="583"/>
      <c r="GS102" s="332"/>
      <c r="GU102"/>
    </row>
    <row r="103" spans="1:203">
      <c r="A103" s="329">
        <v>39661</v>
      </c>
      <c r="B103" s="144">
        <f>'p1'!F112</f>
        <v>0</v>
      </c>
      <c r="C103" s="145">
        <f>+'p1'!C112</f>
        <v>0</v>
      </c>
      <c r="D103" s="193">
        <f>'Transport Pos'!C99</f>
        <v>0</v>
      </c>
      <c r="E103" s="145">
        <f>'p1'!K112+EH103+'Transport Pos'!D99</f>
        <v>0</v>
      </c>
      <c r="F103" s="145">
        <f>'p1'!E112+CS103</f>
        <v>0</v>
      </c>
      <c r="G103" s="145">
        <f>'p1'!H112+'p1'!J112+DD103+'Spread Opt'!D103+'Transport Pos'!E99</f>
        <v>0</v>
      </c>
      <c r="H103" s="145">
        <f>'p1'!D112+DW103</f>
        <v>0</v>
      </c>
      <c r="I103" s="145">
        <f>'p1'!I112+'p1'!AG112+DI103+'Spread Opt'!C103</f>
        <v>0</v>
      </c>
      <c r="J103" s="145">
        <f>'p1'!M112+DL103</f>
        <v>0</v>
      </c>
      <c r="K103" s="145">
        <f>'p1'!L112+'p1'!G112+EB103</f>
        <v>0</v>
      </c>
      <c r="L103" s="146">
        <f t="shared" si="264"/>
        <v>0</v>
      </c>
      <c r="M103" s="14"/>
      <c r="N103" s="144">
        <f>'p1'!O112+ET103</f>
        <v>0</v>
      </c>
      <c r="O103" s="145">
        <f>'p1'!N112+EO103</f>
        <v>0</v>
      </c>
      <c r="P103" s="145">
        <f>'p1'!P112+EY103</f>
        <v>0</v>
      </c>
      <c r="Q103" s="145">
        <f>'p1'!Z112</f>
        <v>0</v>
      </c>
      <c r="R103" s="145">
        <f>'p1'!X112</f>
        <v>0</v>
      </c>
      <c r="S103" s="145">
        <f>'p1'!Y112+FE103</f>
        <v>0</v>
      </c>
      <c r="T103" s="145">
        <f>'p1'!AB112+FK103+'Transport Pos'!B99</f>
        <v>0</v>
      </c>
      <c r="U103" s="145"/>
      <c r="V103" s="145">
        <f>'p1'!W112+FP103</f>
        <v>0</v>
      </c>
      <c r="W103" s="145">
        <f>'p1'!R112+FZ103</f>
        <v>0</v>
      </c>
      <c r="X103" s="145">
        <f>'p1'!S112+FU103</f>
        <v>0</v>
      </c>
      <c r="Y103" s="145"/>
      <c r="Z103" s="145"/>
      <c r="AA103" s="145"/>
      <c r="AB103" s="145"/>
      <c r="AC103" s="145"/>
      <c r="AD103" s="193"/>
      <c r="AE103" s="332">
        <f t="shared" si="265"/>
        <v>0</v>
      </c>
      <c r="AF103" s="14"/>
      <c r="AG103" s="146"/>
      <c r="AH103" s="191"/>
      <c r="AI103" s="146">
        <f>'p1'!AA112+BQ103+'Spread Opt'!E103+'Transport Pos'!G99</f>
        <v>0</v>
      </c>
      <c r="AJ103" s="14"/>
      <c r="AK103" s="143">
        <v>39661</v>
      </c>
      <c r="AL103" s="198"/>
      <c r="AM103" s="189">
        <f t="shared" si="255"/>
        <v>0</v>
      </c>
      <c r="AN103" s="334"/>
      <c r="AO103" s="189">
        <f t="shared" si="266"/>
        <v>0</v>
      </c>
      <c r="AP103" s="334"/>
      <c r="AQ103" s="508">
        <f t="shared" si="267"/>
        <v>0</v>
      </c>
      <c r="AR103" s="334"/>
      <c r="AS103" s="510">
        <f t="shared" si="268"/>
        <v>0</v>
      </c>
      <c r="AT103" s="334"/>
      <c r="AU103" s="189">
        <f t="shared" si="269"/>
        <v>0</v>
      </c>
      <c r="AV103" s="334"/>
      <c r="AW103" s="189">
        <f t="shared" si="326"/>
        <v>0</v>
      </c>
      <c r="AX103" s="334"/>
      <c r="AY103"/>
      <c r="AZ103" s="217"/>
      <c r="BA103" s="204">
        <f t="shared" si="205"/>
        <v>0</v>
      </c>
      <c r="BB103" s="202"/>
      <c r="BC103" s="204">
        <f t="shared" si="256"/>
        <v>0</v>
      </c>
      <c r="BD103" s="497"/>
      <c r="BE103" s="515">
        <f t="shared" si="253"/>
        <v>0</v>
      </c>
      <c r="BF103" s="202"/>
      <c r="BG103" s="204">
        <f t="shared" si="270"/>
        <v>0</v>
      </c>
      <c r="BH103" s="218"/>
      <c r="BI103" s="248"/>
      <c r="BJ103" s="308"/>
      <c r="BK103" s="305">
        <f t="shared" si="271"/>
        <v>0</v>
      </c>
      <c r="BL103" s="525"/>
      <c r="BM103" s="14"/>
      <c r="BN103" s="14"/>
      <c r="BO103" s="14"/>
      <c r="BP103" s="140">
        <f t="shared" si="176"/>
        <v>39661</v>
      </c>
      <c r="BQ103" s="141"/>
      <c r="BR103" s="141"/>
      <c r="BS103" s="141"/>
      <c r="BT103" s="141"/>
      <c r="BU103" s="141"/>
      <c r="BV103" s="141"/>
      <c r="BW103" s="141"/>
      <c r="BY103" s="209">
        <f>'m1'!BL105</f>
        <v>0.56698972301475681</v>
      </c>
      <c r="BZ103" s="211">
        <f t="shared" si="284"/>
        <v>0</v>
      </c>
      <c r="CA103" s="142"/>
      <c r="CB103" s="142">
        <f t="shared" si="286"/>
        <v>0</v>
      </c>
      <c r="CC103" s="118"/>
      <c r="CD103" s="118">
        <f t="shared" si="177"/>
        <v>39661</v>
      </c>
      <c r="CE103" s="142">
        <f t="shared" si="287"/>
        <v>0</v>
      </c>
      <c r="CF103" s="142">
        <f t="shared" si="288"/>
        <v>0</v>
      </c>
      <c r="CG103" s="142">
        <f t="shared" si="289"/>
        <v>0</v>
      </c>
      <c r="CH103" s="142">
        <f t="shared" si="289"/>
        <v>0</v>
      </c>
      <c r="CI103" s="142">
        <f t="shared" si="289"/>
        <v>0</v>
      </c>
      <c r="CJ103" s="142">
        <f t="shared" si="289"/>
        <v>0</v>
      </c>
      <c r="CK103" s="142">
        <f t="shared" si="289"/>
        <v>0</v>
      </c>
      <c r="CL103" s="142">
        <f t="shared" si="289"/>
        <v>0</v>
      </c>
      <c r="CM103" s="142">
        <f t="shared" si="289"/>
        <v>0</v>
      </c>
      <c r="CN103" s="142">
        <f t="shared" si="289"/>
        <v>0</v>
      </c>
      <c r="CO103" s="142">
        <f t="shared" si="289"/>
        <v>0</v>
      </c>
      <c r="CP103" s="142">
        <f t="shared" si="290"/>
        <v>0</v>
      </c>
      <c r="CQ103" s="142">
        <f t="shared" si="291"/>
        <v>0</v>
      </c>
      <c r="CR103" s="142">
        <f t="shared" si="292"/>
        <v>0</v>
      </c>
      <c r="CS103" s="142">
        <f>SUM(CE103:CR103)</f>
        <v>0</v>
      </c>
      <c r="CT103"/>
      <c r="CU103" s="118">
        <f t="shared" si="178"/>
        <v>39661</v>
      </c>
      <c r="CV103" s="142">
        <f t="shared" si="293"/>
        <v>0</v>
      </c>
      <c r="CW103" s="142">
        <f t="shared" si="293"/>
        <v>0</v>
      </c>
      <c r="CX103" s="142">
        <f t="shared" si="294"/>
        <v>0</v>
      </c>
      <c r="CY103" s="142">
        <f t="shared" si="294"/>
        <v>0</v>
      </c>
      <c r="CZ103" s="142">
        <f t="shared" si="294"/>
        <v>0</v>
      </c>
      <c r="DA103" s="142">
        <f t="shared" si="295"/>
        <v>0</v>
      </c>
      <c r="DB103" s="142">
        <f t="shared" si="295"/>
        <v>0</v>
      </c>
      <c r="DC103" s="142">
        <f t="shared" si="296"/>
        <v>0</v>
      </c>
      <c r="DD103" s="142">
        <f t="shared" si="285"/>
        <v>0</v>
      </c>
      <c r="DF103" s="118">
        <f t="shared" si="179"/>
        <v>39661</v>
      </c>
      <c r="DG103" s="142">
        <f t="shared" si="297"/>
        <v>0</v>
      </c>
      <c r="DH103" s="142">
        <f t="shared" si="298"/>
        <v>0</v>
      </c>
      <c r="DI103" s="142">
        <f t="shared" si="273"/>
        <v>0</v>
      </c>
      <c r="DJ103"/>
      <c r="DK103" s="118">
        <f t="shared" si="198"/>
        <v>39661</v>
      </c>
      <c r="DL103" s="142">
        <f t="shared" si="299"/>
        <v>0</v>
      </c>
      <c r="DM103" s="142">
        <f t="shared" si="300"/>
        <v>0</v>
      </c>
      <c r="DN103" s="142">
        <f t="shared" si="274"/>
        <v>0</v>
      </c>
      <c r="DP103" s="118">
        <f t="shared" si="180"/>
        <v>39661</v>
      </c>
      <c r="DQ103" s="142">
        <f t="shared" si="301"/>
        <v>0</v>
      </c>
      <c r="DR103" s="142">
        <f t="shared" si="301"/>
        <v>0</v>
      </c>
      <c r="DS103" s="142">
        <f t="shared" si="301"/>
        <v>0</v>
      </c>
      <c r="DT103" s="142">
        <f t="shared" si="301"/>
        <v>0</v>
      </c>
      <c r="DU103" s="142">
        <f t="shared" si="301"/>
        <v>0</v>
      </c>
      <c r="DV103" s="142">
        <f t="shared" si="302"/>
        <v>0</v>
      </c>
      <c r="DW103" s="142">
        <f t="shared" si="275"/>
        <v>0</v>
      </c>
      <c r="DX103"/>
      <c r="DY103" s="118">
        <f t="shared" si="181"/>
        <v>39661</v>
      </c>
      <c r="DZ103" s="142">
        <f t="shared" si="303"/>
        <v>0</v>
      </c>
      <c r="EA103" s="142">
        <f t="shared" si="304"/>
        <v>0</v>
      </c>
      <c r="EB103" s="142">
        <f t="shared" si="276"/>
        <v>0</v>
      </c>
      <c r="EC103" s="142"/>
      <c r="ED103" s="118">
        <f t="shared" si="182"/>
        <v>39661</v>
      </c>
      <c r="EE103" s="142">
        <f t="shared" si="305"/>
        <v>0</v>
      </c>
      <c r="EF103" s="142">
        <f t="shared" si="305"/>
        <v>0</v>
      </c>
      <c r="EG103" s="142">
        <f t="shared" si="306"/>
        <v>0</v>
      </c>
      <c r="EH103" s="142">
        <f t="shared" si="263"/>
        <v>0</v>
      </c>
      <c r="EI103" s="142"/>
      <c r="EJ103" s="118">
        <f t="shared" si="183"/>
        <v>39661</v>
      </c>
      <c r="EK103" s="142">
        <f t="shared" si="307"/>
        <v>0</v>
      </c>
      <c r="EL103" s="142">
        <f t="shared" si="308"/>
        <v>0</v>
      </c>
      <c r="EM103" s="142">
        <f t="shared" si="308"/>
        <v>0</v>
      </c>
      <c r="EN103" s="142">
        <f t="shared" si="308"/>
        <v>0</v>
      </c>
      <c r="EO103" s="142">
        <f t="shared" si="277"/>
        <v>0</v>
      </c>
      <c r="EP103"/>
      <c r="EQ103" s="118">
        <f t="shared" si="184"/>
        <v>39661</v>
      </c>
      <c r="ER103" s="142">
        <f t="shared" si="309"/>
        <v>0</v>
      </c>
      <c r="ES103" s="142">
        <f t="shared" si="310"/>
        <v>0</v>
      </c>
      <c r="ET103" s="142">
        <f t="shared" si="261"/>
        <v>0</v>
      </c>
      <c r="EU103"/>
      <c r="EV103" s="118">
        <f t="shared" si="185"/>
        <v>39661</v>
      </c>
      <c r="EW103" s="142">
        <f t="shared" si="311"/>
        <v>0</v>
      </c>
      <c r="EX103" s="142">
        <f t="shared" si="312"/>
        <v>0</v>
      </c>
      <c r="EY103" s="142">
        <f t="shared" si="262"/>
        <v>0</v>
      </c>
      <c r="EZ103" s="142"/>
      <c r="FA103" s="118">
        <f t="shared" si="186"/>
        <v>39661</v>
      </c>
      <c r="FB103" s="142">
        <f t="shared" si="313"/>
        <v>0</v>
      </c>
      <c r="FC103" s="142">
        <f t="shared" si="313"/>
        <v>0</v>
      </c>
      <c r="FD103" s="142">
        <f t="shared" si="314"/>
        <v>0</v>
      </c>
      <c r="FE103" s="142">
        <f t="shared" si="278"/>
        <v>0</v>
      </c>
      <c r="FF103"/>
      <c r="FG103" s="118">
        <f t="shared" si="187"/>
        <v>39661</v>
      </c>
      <c r="FH103" s="142">
        <f t="shared" si="315"/>
        <v>0</v>
      </c>
      <c r="FI103" s="142">
        <f t="shared" si="315"/>
        <v>0</v>
      </c>
      <c r="FJ103" s="142">
        <f t="shared" si="316"/>
        <v>0</v>
      </c>
      <c r="FK103" s="142">
        <f t="shared" si="279"/>
        <v>0</v>
      </c>
      <c r="FL103"/>
      <c r="FM103" s="118">
        <f t="shared" si="188"/>
        <v>39661</v>
      </c>
      <c r="FN103" s="142">
        <f t="shared" si="317"/>
        <v>0</v>
      </c>
      <c r="FO103" s="142">
        <f t="shared" si="318"/>
        <v>0</v>
      </c>
      <c r="FP103" s="142">
        <f t="shared" si="280"/>
        <v>0</v>
      </c>
      <c r="FR103" s="118">
        <f t="shared" si="239"/>
        <v>39661</v>
      </c>
      <c r="FS103" s="142">
        <f t="shared" si="319"/>
        <v>0</v>
      </c>
      <c r="FT103" s="142">
        <f t="shared" si="319"/>
        <v>0</v>
      </c>
      <c r="FU103" s="142">
        <f t="shared" si="241"/>
        <v>0</v>
      </c>
      <c r="FV103"/>
      <c r="FW103" s="118">
        <f t="shared" si="189"/>
        <v>39661</v>
      </c>
      <c r="FX103" s="142">
        <f t="shared" si="320"/>
        <v>0</v>
      </c>
      <c r="FY103" s="142">
        <f t="shared" si="321"/>
        <v>0</v>
      </c>
      <c r="FZ103" s="142">
        <f t="shared" si="281"/>
        <v>0</v>
      </c>
      <c r="GA103"/>
      <c r="GB103" s="118">
        <f t="shared" si="190"/>
        <v>39661</v>
      </c>
      <c r="GC103" s="142">
        <f t="shared" si="322"/>
        <v>0</v>
      </c>
      <c r="GD103" s="142">
        <f t="shared" si="323"/>
        <v>0</v>
      </c>
      <c r="GE103" s="142">
        <f t="shared" si="282"/>
        <v>0</v>
      </c>
      <c r="GF103"/>
      <c r="GG103" s="118">
        <f t="shared" si="246"/>
        <v>39661</v>
      </c>
      <c r="GH103" s="142">
        <f t="shared" si="324"/>
        <v>0</v>
      </c>
      <c r="GI103" s="142">
        <f t="shared" si="324"/>
        <v>0</v>
      </c>
      <c r="GJ103" s="142">
        <f t="shared" si="248"/>
        <v>0</v>
      </c>
      <c r="GL103" s="118">
        <f t="shared" si="249"/>
        <v>39661</v>
      </c>
      <c r="GM103" s="142">
        <f t="shared" si="325"/>
        <v>0</v>
      </c>
      <c r="GN103" s="142">
        <f t="shared" si="325"/>
        <v>0</v>
      </c>
      <c r="GO103" s="142">
        <f t="shared" si="251"/>
        <v>0</v>
      </c>
      <c r="GQ103" s="585"/>
      <c r="GR103" s="583"/>
      <c r="GS103" s="332"/>
      <c r="GU103"/>
    </row>
    <row r="104" spans="1:203">
      <c r="A104" s="329">
        <v>39692</v>
      </c>
      <c r="B104" s="144">
        <f>'p1'!F113</f>
        <v>0</v>
      </c>
      <c r="C104" s="145">
        <f>+'p1'!C113</f>
        <v>0</v>
      </c>
      <c r="D104" s="193">
        <f>'Transport Pos'!C100</f>
        <v>0</v>
      </c>
      <c r="E104" s="145">
        <f>'p1'!K113+EH104+'Transport Pos'!D100</f>
        <v>0</v>
      </c>
      <c r="F104" s="145">
        <f>'p1'!E113+CS104</f>
        <v>0</v>
      </c>
      <c r="G104" s="145">
        <f>'p1'!H113+'p1'!J113+DD104+'Spread Opt'!D104+'Transport Pos'!E100</f>
        <v>0</v>
      </c>
      <c r="H104" s="145">
        <f>'p1'!D113+DW104</f>
        <v>0</v>
      </c>
      <c r="I104" s="145">
        <f>'p1'!I113+'p1'!AG113+DI104+'Spread Opt'!C104</f>
        <v>0</v>
      </c>
      <c r="J104" s="145">
        <f>'p1'!M113+DL104</f>
        <v>0</v>
      </c>
      <c r="K104" s="145">
        <f>'p1'!L113+'p1'!G113+EB104</f>
        <v>0</v>
      </c>
      <c r="L104" s="146">
        <f t="shared" si="264"/>
        <v>0</v>
      </c>
      <c r="M104" s="14"/>
      <c r="N104" s="144">
        <f>'p1'!O113+ET104</f>
        <v>0</v>
      </c>
      <c r="O104" s="145">
        <f>'p1'!N113+EO104</f>
        <v>0</v>
      </c>
      <c r="P104" s="145">
        <f>'p1'!P113+EY104</f>
        <v>0</v>
      </c>
      <c r="Q104" s="145">
        <f>'p1'!Z113</f>
        <v>0</v>
      </c>
      <c r="R104" s="145">
        <f>'p1'!X113</f>
        <v>0</v>
      </c>
      <c r="S104" s="145">
        <f>'p1'!Y113+FE104</f>
        <v>0</v>
      </c>
      <c r="T104" s="145">
        <f>'p1'!AB113+FK104+'Transport Pos'!B100</f>
        <v>0</v>
      </c>
      <c r="U104" s="145"/>
      <c r="V104" s="145">
        <f>'p1'!W113+FP104</f>
        <v>0</v>
      </c>
      <c r="W104" s="145">
        <f>'p1'!R113+FZ104</f>
        <v>0</v>
      </c>
      <c r="X104" s="145">
        <f>'p1'!S113+FU104</f>
        <v>0</v>
      </c>
      <c r="Y104" s="145"/>
      <c r="Z104" s="145"/>
      <c r="AA104" s="145"/>
      <c r="AB104" s="145"/>
      <c r="AC104" s="145"/>
      <c r="AD104" s="193"/>
      <c r="AE104" s="332">
        <f t="shared" si="265"/>
        <v>0</v>
      </c>
      <c r="AF104" s="14"/>
      <c r="AG104" s="146"/>
      <c r="AH104" s="191"/>
      <c r="AI104" s="146">
        <f>'p1'!AA113+BQ104+'Spread Opt'!E104+'Transport Pos'!G100</f>
        <v>0</v>
      </c>
      <c r="AJ104" s="14"/>
      <c r="AK104" s="143">
        <v>39692</v>
      </c>
      <c r="AL104" s="198"/>
      <c r="AM104" s="189">
        <f t="shared" si="255"/>
        <v>0</v>
      </c>
      <c r="AN104" s="334"/>
      <c r="AO104" s="189">
        <f t="shared" si="266"/>
        <v>0</v>
      </c>
      <c r="AP104" s="334"/>
      <c r="AQ104" s="508">
        <f t="shared" si="267"/>
        <v>0</v>
      </c>
      <c r="AR104" s="334"/>
      <c r="AS104" s="510">
        <f t="shared" si="268"/>
        <v>0</v>
      </c>
      <c r="AT104" s="334"/>
      <c r="AU104" s="189">
        <f t="shared" si="269"/>
        <v>0</v>
      </c>
      <c r="AV104" s="334"/>
      <c r="AW104" s="189">
        <f t="shared" si="326"/>
        <v>0</v>
      </c>
      <c r="AX104" s="334"/>
      <c r="AY104"/>
      <c r="AZ104" s="217"/>
      <c r="BA104" s="204">
        <f t="shared" si="205"/>
        <v>0</v>
      </c>
      <c r="BB104" s="202"/>
      <c r="BC104" s="204">
        <f t="shared" si="256"/>
        <v>0</v>
      </c>
      <c r="BD104" s="497"/>
      <c r="BE104" s="515">
        <f t="shared" si="253"/>
        <v>0</v>
      </c>
      <c r="BF104" s="202"/>
      <c r="BG104" s="204">
        <f t="shared" si="270"/>
        <v>0</v>
      </c>
      <c r="BH104" s="218"/>
      <c r="BI104" s="248"/>
      <c r="BJ104" s="308"/>
      <c r="BK104" s="305">
        <f t="shared" si="271"/>
        <v>0</v>
      </c>
      <c r="BL104" s="525"/>
      <c r="BM104" s="14"/>
      <c r="BN104" s="14"/>
      <c r="BO104" s="14"/>
      <c r="BP104" s="140">
        <f t="shared" si="176"/>
        <v>39692</v>
      </c>
      <c r="BQ104" s="141"/>
      <c r="BR104" s="141"/>
      <c r="BS104" s="141"/>
      <c r="BT104" s="141"/>
      <c r="BU104" s="141"/>
      <c r="BV104" s="141"/>
      <c r="BW104" s="141"/>
      <c r="BY104" s="209">
        <f>'m1'!BL106</f>
        <v>0.56360969271186745</v>
      </c>
      <c r="BZ104" s="211">
        <f t="shared" si="284"/>
        <v>0</v>
      </c>
      <c r="CA104" s="142"/>
      <c r="CB104" s="142">
        <f t="shared" si="286"/>
        <v>0</v>
      </c>
      <c r="CC104" s="118"/>
      <c r="CD104" s="118">
        <f t="shared" si="177"/>
        <v>39692</v>
      </c>
      <c r="CE104" s="142">
        <f t="shared" si="287"/>
        <v>0</v>
      </c>
      <c r="CF104" s="142">
        <f t="shared" si="288"/>
        <v>0</v>
      </c>
      <c r="CG104" s="142">
        <f t="shared" si="289"/>
        <v>0</v>
      </c>
      <c r="CH104" s="142">
        <f t="shared" si="289"/>
        <v>0</v>
      </c>
      <c r="CI104" s="142">
        <f t="shared" si="289"/>
        <v>0</v>
      </c>
      <c r="CJ104" s="142">
        <f t="shared" si="289"/>
        <v>0</v>
      </c>
      <c r="CK104" s="142">
        <f t="shared" si="289"/>
        <v>0</v>
      </c>
      <c r="CL104" s="142">
        <f t="shared" si="289"/>
        <v>0</v>
      </c>
      <c r="CM104" s="142">
        <f t="shared" si="289"/>
        <v>0</v>
      </c>
      <c r="CN104" s="142">
        <f t="shared" si="289"/>
        <v>0</v>
      </c>
      <c r="CO104" s="142">
        <f t="shared" si="289"/>
        <v>0</v>
      </c>
      <c r="CP104" s="142">
        <f t="shared" si="290"/>
        <v>0</v>
      </c>
      <c r="CQ104" s="142">
        <f t="shared" si="291"/>
        <v>0</v>
      </c>
      <c r="CR104" s="142">
        <f t="shared" si="292"/>
        <v>0</v>
      </c>
      <c r="CS104" s="142">
        <f>SUM(CE104:CR104)</f>
        <v>0</v>
      </c>
      <c r="CT104"/>
      <c r="CU104" s="118">
        <f t="shared" si="178"/>
        <v>39692</v>
      </c>
      <c r="CV104" s="142">
        <f t="shared" si="293"/>
        <v>0</v>
      </c>
      <c r="CW104" s="142">
        <f t="shared" si="293"/>
        <v>0</v>
      </c>
      <c r="CX104" s="142">
        <f t="shared" si="294"/>
        <v>0</v>
      </c>
      <c r="CY104" s="142">
        <f t="shared" si="294"/>
        <v>0</v>
      </c>
      <c r="CZ104" s="142">
        <f t="shared" si="294"/>
        <v>0</v>
      </c>
      <c r="DA104" s="142">
        <f t="shared" si="295"/>
        <v>0</v>
      </c>
      <c r="DB104" s="142">
        <f t="shared" si="295"/>
        <v>0</v>
      </c>
      <c r="DC104" s="142">
        <f t="shared" si="296"/>
        <v>0</v>
      </c>
      <c r="DD104" s="142">
        <f t="shared" si="285"/>
        <v>0</v>
      </c>
      <c r="DF104" s="118">
        <f t="shared" si="179"/>
        <v>39692</v>
      </c>
      <c r="DG104" s="142">
        <f t="shared" si="297"/>
        <v>0</v>
      </c>
      <c r="DH104" s="142">
        <f t="shared" si="298"/>
        <v>0</v>
      </c>
      <c r="DI104" s="142">
        <f t="shared" si="273"/>
        <v>0</v>
      </c>
      <c r="DJ104"/>
      <c r="DK104" s="118">
        <f t="shared" si="198"/>
        <v>39692</v>
      </c>
      <c r="DL104" s="142">
        <f t="shared" si="299"/>
        <v>0</v>
      </c>
      <c r="DM104" s="142">
        <f t="shared" si="300"/>
        <v>0</v>
      </c>
      <c r="DN104" s="142">
        <f t="shared" si="274"/>
        <v>0</v>
      </c>
      <c r="DP104" s="118">
        <f t="shared" si="180"/>
        <v>39692</v>
      </c>
      <c r="DQ104" s="142">
        <f t="shared" si="301"/>
        <v>0</v>
      </c>
      <c r="DR104" s="142">
        <f t="shared" si="301"/>
        <v>0</v>
      </c>
      <c r="DS104" s="142">
        <f t="shared" si="301"/>
        <v>0</v>
      </c>
      <c r="DT104" s="142">
        <f t="shared" si="301"/>
        <v>0</v>
      </c>
      <c r="DU104" s="142">
        <f t="shared" si="301"/>
        <v>0</v>
      </c>
      <c r="DV104" s="142">
        <f t="shared" si="302"/>
        <v>0</v>
      </c>
      <c r="DW104" s="142">
        <f t="shared" si="275"/>
        <v>0</v>
      </c>
      <c r="DX104"/>
      <c r="DY104" s="118">
        <f t="shared" si="181"/>
        <v>39692</v>
      </c>
      <c r="DZ104" s="142">
        <f t="shared" si="303"/>
        <v>0</v>
      </c>
      <c r="EA104" s="142">
        <f t="shared" si="304"/>
        <v>0</v>
      </c>
      <c r="EB104" s="142">
        <f t="shared" si="276"/>
        <v>0</v>
      </c>
      <c r="EC104" s="142"/>
      <c r="ED104" s="118">
        <f t="shared" si="182"/>
        <v>39692</v>
      </c>
      <c r="EE104" s="142">
        <f t="shared" si="305"/>
        <v>0</v>
      </c>
      <c r="EF104" s="142">
        <f t="shared" si="305"/>
        <v>0</v>
      </c>
      <c r="EG104" s="142">
        <f t="shared" si="306"/>
        <v>0</v>
      </c>
      <c r="EH104" s="142">
        <f t="shared" si="263"/>
        <v>0</v>
      </c>
      <c r="EI104" s="142"/>
      <c r="EJ104" s="118">
        <f t="shared" si="183"/>
        <v>39692</v>
      </c>
      <c r="EK104" s="142">
        <f t="shared" si="307"/>
        <v>0</v>
      </c>
      <c r="EL104" s="142">
        <f t="shared" si="308"/>
        <v>0</v>
      </c>
      <c r="EM104" s="142">
        <f t="shared" si="308"/>
        <v>0</v>
      </c>
      <c r="EN104" s="142">
        <f t="shared" si="308"/>
        <v>0</v>
      </c>
      <c r="EO104" s="142">
        <f t="shared" si="277"/>
        <v>0</v>
      </c>
      <c r="EP104"/>
      <c r="EQ104" s="118">
        <f t="shared" si="184"/>
        <v>39692</v>
      </c>
      <c r="ER104" s="142">
        <f t="shared" si="309"/>
        <v>0</v>
      </c>
      <c r="ES104" s="142">
        <f t="shared" si="310"/>
        <v>0</v>
      </c>
      <c r="ET104" s="142">
        <f t="shared" si="261"/>
        <v>0</v>
      </c>
      <c r="EU104"/>
      <c r="EV104" s="118">
        <f t="shared" si="185"/>
        <v>39692</v>
      </c>
      <c r="EW104" s="142">
        <f t="shared" si="311"/>
        <v>0</v>
      </c>
      <c r="EX104" s="142">
        <f t="shared" si="312"/>
        <v>0</v>
      </c>
      <c r="EY104" s="142">
        <f t="shared" si="262"/>
        <v>0</v>
      </c>
      <c r="EZ104" s="142"/>
      <c r="FA104" s="118">
        <f t="shared" si="186"/>
        <v>39692</v>
      </c>
      <c r="FB104" s="142">
        <f t="shared" si="313"/>
        <v>0</v>
      </c>
      <c r="FC104" s="142">
        <f t="shared" si="313"/>
        <v>0</v>
      </c>
      <c r="FD104" s="142">
        <f t="shared" si="314"/>
        <v>0</v>
      </c>
      <c r="FE104" s="142">
        <f t="shared" si="278"/>
        <v>0</v>
      </c>
      <c r="FF104"/>
      <c r="FG104" s="118">
        <f t="shared" si="187"/>
        <v>39692</v>
      </c>
      <c r="FH104" s="142">
        <f t="shared" si="315"/>
        <v>0</v>
      </c>
      <c r="FI104" s="142">
        <f t="shared" si="315"/>
        <v>0</v>
      </c>
      <c r="FJ104" s="142">
        <f t="shared" si="316"/>
        <v>0</v>
      </c>
      <c r="FK104" s="142">
        <f t="shared" si="279"/>
        <v>0</v>
      </c>
      <c r="FL104"/>
      <c r="FM104" s="118">
        <f t="shared" si="188"/>
        <v>39692</v>
      </c>
      <c r="FN104" s="142">
        <f t="shared" si="317"/>
        <v>0</v>
      </c>
      <c r="FO104" s="142">
        <f t="shared" si="318"/>
        <v>0</v>
      </c>
      <c r="FP104" s="142">
        <f t="shared" si="280"/>
        <v>0</v>
      </c>
      <c r="FR104" s="118">
        <f t="shared" si="239"/>
        <v>39692</v>
      </c>
      <c r="FS104" s="142">
        <f t="shared" si="319"/>
        <v>0</v>
      </c>
      <c r="FT104" s="142">
        <f t="shared" si="319"/>
        <v>0</v>
      </c>
      <c r="FU104" s="142">
        <f t="shared" si="241"/>
        <v>0</v>
      </c>
      <c r="FV104"/>
      <c r="FW104" s="118">
        <f t="shared" si="189"/>
        <v>39692</v>
      </c>
      <c r="FX104" s="142">
        <f t="shared" si="320"/>
        <v>0</v>
      </c>
      <c r="FY104" s="142">
        <f t="shared" si="321"/>
        <v>0</v>
      </c>
      <c r="FZ104" s="142">
        <f t="shared" si="281"/>
        <v>0</v>
      </c>
      <c r="GA104"/>
      <c r="GB104" s="118">
        <f t="shared" si="190"/>
        <v>39692</v>
      </c>
      <c r="GC104" s="142">
        <f t="shared" si="322"/>
        <v>0</v>
      </c>
      <c r="GD104" s="142">
        <f t="shared" si="323"/>
        <v>0</v>
      </c>
      <c r="GE104" s="142">
        <f t="shared" si="282"/>
        <v>0</v>
      </c>
      <c r="GF104"/>
      <c r="GG104" s="118">
        <f t="shared" si="246"/>
        <v>39692</v>
      </c>
      <c r="GH104" s="142">
        <f t="shared" si="324"/>
        <v>0</v>
      </c>
      <c r="GI104" s="142">
        <f t="shared" si="324"/>
        <v>0</v>
      </c>
      <c r="GJ104" s="142">
        <f t="shared" si="248"/>
        <v>0</v>
      </c>
      <c r="GL104" s="118">
        <f t="shared" si="249"/>
        <v>39692</v>
      </c>
      <c r="GM104" s="142">
        <f t="shared" si="325"/>
        <v>0</v>
      </c>
      <c r="GN104" s="142">
        <f t="shared" si="325"/>
        <v>0</v>
      </c>
      <c r="GO104" s="142">
        <f t="shared" si="251"/>
        <v>0</v>
      </c>
      <c r="GQ104" s="585"/>
      <c r="GR104" s="583"/>
      <c r="GS104" s="332"/>
      <c r="GU104"/>
    </row>
    <row r="105" spans="1:203">
      <c r="A105" s="329">
        <v>39722</v>
      </c>
      <c r="B105" s="148">
        <f>'p1'!F114</f>
        <v>0</v>
      </c>
      <c r="C105" s="149">
        <f>+'p1'!C114</f>
        <v>0</v>
      </c>
      <c r="D105" s="194">
        <f>'Transport Pos'!C101</f>
        <v>0</v>
      </c>
      <c r="E105" s="149">
        <f>'p1'!K114+EH105+'Transport Pos'!D101</f>
        <v>0</v>
      </c>
      <c r="F105" s="149">
        <f>'p1'!E114+CS105</f>
        <v>0</v>
      </c>
      <c r="G105" s="149">
        <f>'p1'!H114+'p1'!J114+DD105+'Spread Opt'!D105+'Transport Pos'!E101</f>
        <v>0</v>
      </c>
      <c r="H105" s="149">
        <f>'p1'!D114+DW105</f>
        <v>0</v>
      </c>
      <c r="I105" s="149">
        <f>'p1'!I114+'p1'!AG114+DI105+'Spread Opt'!C105</f>
        <v>0</v>
      </c>
      <c r="J105" s="149">
        <f>'p1'!M114+DL105</f>
        <v>0</v>
      </c>
      <c r="K105" s="149">
        <f>'p1'!L114+'p1'!G114+EB105</f>
        <v>0</v>
      </c>
      <c r="L105" s="150">
        <f t="shared" si="264"/>
        <v>0</v>
      </c>
      <c r="M105" s="14"/>
      <c r="N105" s="148">
        <f>'p1'!O114+ET105</f>
        <v>0</v>
      </c>
      <c r="O105" s="149">
        <f>'p1'!N114+EO105</f>
        <v>0</v>
      </c>
      <c r="P105" s="149">
        <f>'p1'!P114+EY105</f>
        <v>0</v>
      </c>
      <c r="Q105" s="149">
        <f>'p1'!Z114</f>
        <v>0</v>
      </c>
      <c r="R105" s="149">
        <f>'p1'!X114</f>
        <v>0</v>
      </c>
      <c r="S105" s="149">
        <f>'p1'!Y114+FE105</f>
        <v>0</v>
      </c>
      <c r="T105" s="149">
        <f>'p1'!AB114+FK105+'Transport Pos'!B101</f>
        <v>0</v>
      </c>
      <c r="U105" s="149"/>
      <c r="V105" s="149">
        <f>'p1'!W114+FP105</f>
        <v>0</v>
      </c>
      <c r="W105" s="149">
        <f>'p1'!R114+FZ105</f>
        <v>0</v>
      </c>
      <c r="X105" s="149">
        <f>'p1'!S114+FU105</f>
        <v>0</v>
      </c>
      <c r="Y105" s="149"/>
      <c r="Z105" s="149"/>
      <c r="AA105" s="149"/>
      <c r="AB105" s="149"/>
      <c r="AC105" s="149"/>
      <c r="AD105" s="194"/>
      <c r="AE105" s="333">
        <f t="shared" si="265"/>
        <v>0</v>
      </c>
      <c r="AF105" s="14"/>
      <c r="AG105" s="150"/>
      <c r="AH105" s="191"/>
      <c r="AI105" s="150">
        <f>'p1'!AA114+BQ105+'Spread Opt'!E105+'Transport Pos'!G101</f>
        <v>0</v>
      </c>
      <c r="AJ105" s="14"/>
      <c r="AK105" s="143">
        <v>39722</v>
      </c>
      <c r="AL105" s="201"/>
      <c r="AM105" s="190">
        <f t="shared" si="255"/>
        <v>0</v>
      </c>
      <c r="AN105" s="514"/>
      <c r="AO105" s="190">
        <f t="shared" si="266"/>
        <v>0</v>
      </c>
      <c r="AP105" s="514"/>
      <c r="AQ105" s="490">
        <f t="shared" si="267"/>
        <v>0</v>
      </c>
      <c r="AR105" s="514"/>
      <c r="AS105" s="512">
        <f t="shared" si="268"/>
        <v>0</v>
      </c>
      <c r="AT105" s="514"/>
      <c r="AU105" s="190">
        <f t="shared" si="269"/>
        <v>0</v>
      </c>
      <c r="AV105" s="514"/>
      <c r="AW105" s="190">
        <f t="shared" si="326"/>
        <v>0</v>
      </c>
      <c r="AX105" s="514"/>
      <c r="AY105"/>
      <c r="AZ105" s="220"/>
      <c r="BA105" s="206">
        <f t="shared" si="205"/>
        <v>0</v>
      </c>
      <c r="BB105" s="518"/>
      <c r="BC105" s="206">
        <f t="shared" si="256"/>
        <v>0</v>
      </c>
      <c r="BD105" s="518"/>
      <c r="BE105" s="495">
        <f t="shared" si="253"/>
        <v>0</v>
      </c>
      <c r="BF105" s="221"/>
      <c r="BG105" s="206">
        <f t="shared" si="270"/>
        <v>0</v>
      </c>
      <c r="BH105" s="222"/>
      <c r="BI105" s="248"/>
      <c r="BJ105" s="307"/>
      <c r="BK105" s="306">
        <f t="shared" si="271"/>
        <v>0</v>
      </c>
      <c r="BL105" s="528"/>
      <c r="BM105" s="14"/>
      <c r="BN105" s="14"/>
      <c r="BO105" s="14"/>
      <c r="BP105" s="140">
        <f t="shared" si="176"/>
        <v>39722</v>
      </c>
      <c r="BQ105" s="141"/>
      <c r="BR105" s="141"/>
      <c r="BS105" s="141"/>
      <c r="BT105" s="141"/>
      <c r="BU105" s="141"/>
      <c r="BV105" s="141"/>
      <c r="BW105" s="141"/>
      <c r="BY105" s="209">
        <f>'m1'!BL107</f>
        <v>0.56035817484993522</v>
      </c>
      <c r="BZ105" s="212">
        <f t="shared" si="284"/>
        <v>0</v>
      </c>
      <c r="CA105" s="142"/>
      <c r="CB105" s="142">
        <f t="shared" si="286"/>
        <v>0</v>
      </c>
      <c r="CC105" s="118"/>
      <c r="CD105" s="118">
        <f t="shared" si="177"/>
        <v>39722</v>
      </c>
      <c r="CE105" s="142">
        <f t="shared" si="287"/>
        <v>0</v>
      </c>
      <c r="CF105" s="142">
        <f t="shared" si="288"/>
        <v>0</v>
      </c>
      <c r="CG105" s="142">
        <f t="shared" si="289"/>
        <v>0</v>
      </c>
      <c r="CH105" s="142">
        <f t="shared" si="289"/>
        <v>0</v>
      </c>
      <c r="CI105" s="142">
        <f t="shared" si="289"/>
        <v>0</v>
      </c>
      <c r="CJ105" s="142">
        <f t="shared" si="289"/>
        <v>0</v>
      </c>
      <c r="CK105" s="142">
        <f t="shared" si="289"/>
        <v>0</v>
      </c>
      <c r="CL105" s="142">
        <f t="shared" si="289"/>
        <v>0</v>
      </c>
      <c r="CM105" s="142">
        <f t="shared" si="289"/>
        <v>0</v>
      </c>
      <c r="CN105" s="142">
        <f t="shared" si="289"/>
        <v>0</v>
      </c>
      <c r="CO105" s="142">
        <f t="shared" si="289"/>
        <v>0</v>
      </c>
      <c r="CP105" s="142">
        <f t="shared" si="290"/>
        <v>0</v>
      </c>
      <c r="CQ105" s="142">
        <f t="shared" si="291"/>
        <v>0</v>
      </c>
      <c r="CR105" s="142">
        <f t="shared" si="292"/>
        <v>0</v>
      </c>
      <c r="CS105" s="142">
        <f>SUM(CE105:CR105)</f>
        <v>0</v>
      </c>
      <c r="CT105"/>
      <c r="CU105" s="118">
        <f t="shared" si="178"/>
        <v>39722</v>
      </c>
      <c r="CV105" s="142">
        <f t="shared" si="293"/>
        <v>0</v>
      </c>
      <c r="CW105" s="142">
        <f t="shared" si="293"/>
        <v>0</v>
      </c>
      <c r="CX105" s="142">
        <f t="shared" si="294"/>
        <v>0</v>
      </c>
      <c r="CY105" s="142">
        <f t="shared" si="294"/>
        <v>0</v>
      </c>
      <c r="CZ105" s="142">
        <f t="shared" si="294"/>
        <v>0</v>
      </c>
      <c r="DA105" s="142">
        <f t="shared" si="295"/>
        <v>0</v>
      </c>
      <c r="DB105" s="142">
        <f t="shared" si="295"/>
        <v>0</v>
      </c>
      <c r="DC105" s="142">
        <f t="shared" si="296"/>
        <v>0</v>
      </c>
      <c r="DD105" s="142">
        <f t="shared" si="285"/>
        <v>0</v>
      </c>
      <c r="DF105" s="118">
        <f t="shared" si="179"/>
        <v>39722</v>
      </c>
      <c r="DG105" s="142">
        <f t="shared" si="297"/>
        <v>0</v>
      </c>
      <c r="DH105" s="142">
        <f t="shared" si="298"/>
        <v>0</v>
      </c>
      <c r="DI105" s="142">
        <f t="shared" si="273"/>
        <v>0</v>
      </c>
      <c r="DJ105"/>
      <c r="DK105" s="118">
        <f t="shared" si="198"/>
        <v>39722</v>
      </c>
      <c r="DL105" s="142">
        <f t="shared" si="299"/>
        <v>0</v>
      </c>
      <c r="DM105" s="142">
        <f t="shared" si="300"/>
        <v>0</v>
      </c>
      <c r="DN105" s="142">
        <f t="shared" si="274"/>
        <v>0</v>
      </c>
      <c r="DP105" s="118">
        <f t="shared" si="180"/>
        <v>39722</v>
      </c>
      <c r="DQ105" s="142">
        <f t="shared" si="301"/>
        <v>0</v>
      </c>
      <c r="DR105" s="142">
        <f t="shared" si="301"/>
        <v>0</v>
      </c>
      <c r="DS105" s="142">
        <f t="shared" si="301"/>
        <v>0</v>
      </c>
      <c r="DT105" s="142">
        <f t="shared" si="301"/>
        <v>0</v>
      </c>
      <c r="DU105" s="142">
        <f t="shared" si="301"/>
        <v>0</v>
      </c>
      <c r="DV105" s="142">
        <f t="shared" si="302"/>
        <v>0</v>
      </c>
      <c r="DW105" s="142">
        <f t="shared" si="275"/>
        <v>0</v>
      </c>
      <c r="DX105"/>
      <c r="DY105" s="118">
        <f t="shared" si="181"/>
        <v>39722</v>
      </c>
      <c r="DZ105" s="142">
        <f t="shared" si="303"/>
        <v>0</v>
      </c>
      <c r="EA105" s="142">
        <f t="shared" si="304"/>
        <v>0</v>
      </c>
      <c r="EB105" s="142">
        <f t="shared" si="276"/>
        <v>0</v>
      </c>
      <c r="EC105" s="142"/>
      <c r="ED105" s="118">
        <f t="shared" si="182"/>
        <v>39722</v>
      </c>
      <c r="EE105" s="142">
        <f t="shared" si="305"/>
        <v>0</v>
      </c>
      <c r="EF105" s="142">
        <f t="shared" si="305"/>
        <v>0</v>
      </c>
      <c r="EG105" s="142">
        <f t="shared" si="306"/>
        <v>0</v>
      </c>
      <c r="EH105" s="142">
        <f t="shared" si="263"/>
        <v>0</v>
      </c>
      <c r="EI105" s="142"/>
      <c r="EJ105" s="118">
        <f t="shared" si="183"/>
        <v>39722</v>
      </c>
      <c r="EK105" s="142">
        <f t="shared" si="307"/>
        <v>0</v>
      </c>
      <c r="EL105" s="142">
        <f t="shared" si="308"/>
        <v>0</v>
      </c>
      <c r="EM105" s="142">
        <f t="shared" si="308"/>
        <v>0</v>
      </c>
      <c r="EN105" s="142">
        <f t="shared" si="308"/>
        <v>0</v>
      </c>
      <c r="EO105" s="142">
        <f t="shared" si="277"/>
        <v>0</v>
      </c>
      <c r="EP105"/>
      <c r="EQ105" s="118">
        <f t="shared" si="184"/>
        <v>39722</v>
      </c>
      <c r="ER105" s="142">
        <f t="shared" si="309"/>
        <v>0</v>
      </c>
      <c r="ES105" s="142">
        <f t="shared" si="310"/>
        <v>0</v>
      </c>
      <c r="ET105" s="142">
        <f t="shared" si="261"/>
        <v>0</v>
      </c>
      <c r="EU105"/>
      <c r="EV105" s="118">
        <f t="shared" si="185"/>
        <v>39722</v>
      </c>
      <c r="EW105" s="142">
        <f t="shared" si="311"/>
        <v>0</v>
      </c>
      <c r="EX105" s="142">
        <f t="shared" si="312"/>
        <v>0</v>
      </c>
      <c r="EY105" s="142">
        <f t="shared" si="262"/>
        <v>0</v>
      </c>
      <c r="EZ105" s="142"/>
      <c r="FA105" s="118">
        <f t="shared" si="186"/>
        <v>39722</v>
      </c>
      <c r="FB105" s="142">
        <f t="shared" si="313"/>
        <v>0</v>
      </c>
      <c r="FC105" s="142">
        <f t="shared" si="313"/>
        <v>0</v>
      </c>
      <c r="FD105" s="142">
        <f t="shared" si="314"/>
        <v>0</v>
      </c>
      <c r="FE105" s="142">
        <f t="shared" si="278"/>
        <v>0</v>
      </c>
      <c r="FF105"/>
      <c r="FG105" s="118">
        <f t="shared" si="187"/>
        <v>39722</v>
      </c>
      <c r="FH105" s="142">
        <f t="shared" si="315"/>
        <v>0</v>
      </c>
      <c r="FI105" s="142">
        <f t="shared" si="315"/>
        <v>0</v>
      </c>
      <c r="FJ105" s="142">
        <f t="shared" si="316"/>
        <v>0</v>
      </c>
      <c r="FK105" s="142">
        <f t="shared" si="279"/>
        <v>0</v>
      </c>
      <c r="FL105"/>
      <c r="FM105" s="118">
        <f t="shared" si="188"/>
        <v>39722</v>
      </c>
      <c r="FN105" s="142">
        <f t="shared" si="317"/>
        <v>0</v>
      </c>
      <c r="FO105" s="142">
        <f t="shared" si="318"/>
        <v>0</v>
      </c>
      <c r="FP105" s="142">
        <f t="shared" si="280"/>
        <v>0</v>
      </c>
      <c r="FR105" s="118">
        <f t="shared" si="239"/>
        <v>39722</v>
      </c>
      <c r="FS105" s="142">
        <f t="shared" si="319"/>
        <v>0</v>
      </c>
      <c r="FT105" s="142">
        <f t="shared" si="319"/>
        <v>0</v>
      </c>
      <c r="FU105" s="142">
        <f t="shared" si="241"/>
        <v>0</v>
      </c>
      <c r="FV105"/>
      <c r="FW105" s="118">
        <f t="shared" si="189"/>
        <v>39722</v>
      </c>
      <c r="FX105" s="142">
        <f t="shared" si="320"/>
        <v>0</v>
      </c>
      <c r="FY105" s="142">
        <f t="shared" si="321"/>
        <v>0</v>
      </c>
      <c r="FZ105" s="142">
        <f t="shared" si="281"/>
        <v>0</v>
      </c>
      <c r="GA105"/>
      <c r="GB105" s="118">
        <f t="shared" si="190"/>
        <v>39722</v>
      </c>
      <c r="GC105" s="142">
        <f t="shared" si="322"/>
        <v>0</v>
      </c>
      <c r="GD105" s="142">
        <f t="shared" si="323"/>
        <v>0</v>
      </c>
      <c r="GE105" s="142">
        <f t="shared" si="282"/>
        <v>0</v>
      </c>
      <c r="GF105"/>
      <c r="GG105" s="118">
        <f t="shared" si="246"/>
        <v>39722</v>
      </c>
      <c r="GH105" s="142">
        <f t="shared" si="324"/>
        <v>0</v>
      </c>
      <c r="GI105" s="142">
        <f t="shared" si="324"/>
        <v>0</v>
      </c>
      <c r="GJ105" s="142">
        <f t="shared" si="248"/>
        <v>0</v>
      </c>
      <c r="GL105" s="118">
        <f t="shared" si="249"/>
        <v>39722</v>
      </c>
      <c r="GM105" s="142">
        <f t="shared" si="325"/>
        <v>0</v>
      </c>
      <c r="GN105" s="142">
        <f t="shared" si="325"/>
        <v>0</v>
      </c>
      <c r="GO105" s="142">
        <f t="shared" si="251"/>
        <v>0</v>
      </c>
      <c r="GQ105" s="586"/>
      <c r="GR105" s="584"/>
      <c r="GS105" s="333"/>
      <c r="GU105"/>
    </row>
    <row r="106" spans="1:203">
      <c r="A106" s="329">
        <v>39753</v>
      </c>
      <c r="B106" s="587"/>
      <c r="C106" s="582"/>
      <c r="D106" s="331"/>
      <c r="E106" s="157"/>
      <c r="AN106" s="14"/>
      <c r="AP106" s="14"/>
      <c r="AR106" s="14"/>
      <c r="AT106" s="14"/>
      <c r="AV106" s="14"/>
      <c r="BY106" s="209">
        <f>'m1'!BL108</f>
        <v>0.55701827929622483</v>
      </c>
      <c r="CA106" s="142"/>
      <c r="CB106" s="142"/>
      <c r="CC106" s="118"/>
      <c r="CD106" s="118">
        <f t="shared" si="177"/>
        <v>39753</v>
      </c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FA106" s="118">
        <f t="shared" si="186"/>
        <v>39753</v>
      </c>
      <c r="FB106" s="142">
        <f t="shared" si="313"/>
        <v>0</v>
      </c>
      <c r="FC106" s="142">
        <f t="shared" si="313"/>
        <v>0</v>
      </c>
      <c r="FD106" s="142">
        <f t="shared" si="314"/>
        <v>0</v>
      </c>
      <c r="FE106" s="142">
        <f t="shared" ref="FE106:FE117" si="327">SUM(FB106:FD106)</f>
        <v>0</v>
      </c>
      <c r="GQ106" s="587"/>
      <c r="GR106" s="582"/>
      <c r="GS106" s="331"/>
    </row>
    <row r="107" spans="1:203">
      <c r="A107" s="329">
        <v>39783</v>
      </c>
      <c r="B107" s="585"/>
      <c r="C107" s="583"/>
      <c r="D107" s="332"/>
      <c r="E107" s="157"/>
      <c r="AN107" s="14"/>
      <c r="AP107" s="14"/>
      <c r="AR107" s="14"/>
      <c r="AT107" s="14"/>
      <c r="AV107" s="14"/>
      <c r="BY107" s="209">
        <f>'m1'!BL109</f>
        <v>0.55380536685557458</v>
      </c>
      <c r="CA107" s="142"/>
      <c r="CB107" s="142"/>
      <c r="CC107" s="118"/>
      <c r="CD107" s="118">
        <f t="shared" si="177"/>
        <v>39783</v>
      </c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FA107" s="118">
        <f t="shared" si="186"/>
        <v>39783</v>
      </c>
      <c r="FB107" s="142">
        <f t="shared" si="313"/>
        <v>0</v>
      </c>
      <c r="FC107" s="142">
        <f t="shared" si="313"/>
        <v>0</v>
      </c>
      <c r="FD107" s="142">
        <f t="shared" si="314"/>
        <v>0</v>
      </c>
      <c r="FE107" s="142">
        <f t="shared" si="327"/>
        <v>0</v>
      </c>
      <c r="GQ107" s="585"/>
      <c r="GR107" s="583"/>
      <c r="GS107" s="332"/>
    </row>
    <row r="108" spans="1:203">
      <c r="A108" s="329">
        <v>39814</v>
      </c>
      <c r="B108" s="585"/>
      <c r="C108" s="583"/>
      <c r="D108" s="332"/>
      <c r="E108" s="157"/>
      <c r="AN108" s="14"/>
      <c r="AP108" s="14"/>
      <c r="AR108" s="14"/>
      <c r="AT108" s="14"/>
      <c r="AV108" s="14"/>
      <c r="BY108" s="209">
        <f>'m1'!BL110</f>
        <v>0.55050512258349449</v>
      </c>
      <c r="CA108" s="142"/>
      <c r="CB108" s="142"/>
      <c r="CC108" s="118"/>
      <c r="CD108" s="118">
        <f t="shared" si="177"/>
        <v>39814</v>
      </c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FA108" s="118">
        <f t="shared" si="186"/>
        <v>39814</v>
      </c>
      <c r="FB108" s="142">
        <f t="shared" si="313"/>
        <v>0</v>
      </c>
      <c r="FC108" s="142">
        <f t="shared" si="313"/>
        <v>0</v>
      </c>
      <c r="FD108" s="142">
        <f t="shared" si="314"/>
        <v>0</v>
      </c>
      <c r="FE108" s="142">
        <f t="shared" si="327"/>
        <v>0</v>
      </c>
      <c r="GQ108" s="585"/>
      <c r="GR108" s="583"/>
      <c r="GS108" s="332"/>
    </row>
    <row r="109" spans="1:203">
      <c r="A109" s="329">
        <v>39845</v>
      </c>
      <c r="B109" s="585"/>
      <c r="C109" s="583"/>
      <c r="D109" s="332"/>
      <c r="E109" s="157"/>
      <c r="AN109" s="14"/>
      <c r="AP109" s="14"/>
      <c r="AR109" s="14"/>
      <c r="AT109" s="14"/>
      <c r="AV109" s="14"/>
      <c r="BY109" s="209">
        <f>'m1'!BL111</f>
        <v>0.5472248455780836</v>
      </c>
      <c r="CA109" s="142"/>
      <c r="CB109" s="142"/>
      <c r="CC109" s="118"/>
      <c r="CD109" s="118">
        <f t="shared" si="177"/>
        <v>39845</v>
      </c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FA109" s="118">
        <f t="shared" si="186"/>
        <v>39845</v>
      </c>
      <c r="FB109" s="142">
        <f t="shared" si="313"/>
        <v>0</v>
      </c>
      <c r="FC109" s="142">
        <f t="shared" si="313"/>
        <v>0</v>
      </c>
      <c r="FD109" s="142">
        <f t="shared" si="314"/>
        <v>0</v>
      </c>
      <c r="FE109" s="142">
        <f t="shared" si="327"/>
        <v>0</v>
      </c>
      <c r="GQ109" s="585"/>
      <c r="GR109" s="583"/>
      <c r="GS109" s="332"/>
    </row>
    <row r="110" spans="1:203">
      <c r="A110" s="329">
        <v>39873</v>
      </c>
      <c r="B110" s="585"/>
      <c r="C110" s="583"/>
      <c r="D110" s="332"/>
      <c r="E110" s="157"/>
      <c r="AN110" s="14"/>
      <c r="AP110" s="14"/>
      <c r="AR110" s="14"/>
      <c r="AT110" s="14"/>
      <c r="AV110" s="14"/>
      <c r="BY110" s="209">
        <f>'m1'!BL112</f>
        <v>0.54427907505903184</v>
      </c>
      <c r="CA110" s="142"/>
      <c r="CB110" s="142"/>
      <c r="CC110" s="118"/>
      <c r="CD110" s="118">
        <f t="shared" si="177"/>
        <v>39873</v>
      </c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FA110" s="118">
        <f t="shared" si="186"/>
        <v>39873</v>
      </c>
      <c r="FB110" s="142">
        <f t="shared" si="313"/>
        <v>0</v>
      </c>
      <c r="FC110" s="142">
        <f t="shared" si="313"/>
        <v>0</v>
      </c>
      <c r="FD110" s="142">
        <f t="shared" si="314"/>
        <v>0</v>
      </c>
      <c r="FE110" s="142">
        <f t="shared" si="327"/>
        <v>0</v>
      </c>
      <c r="GQ110" s="585"/>
      <c r="GR110" s="583"/>
      <c r="GS110" s="332"/>
    </row>
    <row r="111" spans="1:203">
      <c r="A111" s="329">
        <v>39904</v>
      </c>
      <c r="B111" s="585"/>
      <c r="C111" s="583"/>
      <c r="D111" s="332"/>
      <c r="E111" s="157"/>
      <c r="AN111" s="14"/>
      <c r="AP111" s="14"/>
      <c r="AR111" s="14"/>
      <c r="AT111" s="14"/>
      <c r="AV111" s="14"/>
      <c r="BY111" s="209">
        <f>'m1'!BL113</f>
        <v>0.54103646228009217</v>
      </c>
      <c r="CA111" s="142"/>
      <c r="CB111" s="142"/>
      <c r="CC111" s="118"/>
      <c r="CD111" s="118">
        <f t="shared" si="177"/>
        <v>39904</v>
      </c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FA111" s="118">
        <f t="shared" si="186"/>
        <v>39904</v>
      </c>
      <c r="FB111" s="142">
        <f t="shared" si="313"/>
        <v>0</v>
      </c>
      <c r="FC111" s="142">
        <f t="shared" si="313"/>
        <v>0</v>
      </c>
      <c r="FD111" s="142">
        <f t="shared" si="314"/>
        <v>0</v>
      </c>
      <c r="FE111" s="142">
        <f t="shared" si="327"/>
        <v>0</v>
      </c>
      <c r="GQ111" s="585"/>
      <c r="GR111" s="583"/>
      <c r="GS111" s="332"/>
    </row>
    <row r="112" spans="1:203">
      <c r="A112" s="329">
        <v>39934</v>
      </c>
      <c r="B112" s="585"/>
      <c r="C112" s="583"/>
      <c r="D112" s="332"/>
      <c r="E112" s="157"/>
      <c r="AN112" s="14"/>
      <c r="AP112" s="14"/>
      <c r="AR112" s="14"/>
      <c r="AT112" s="14"/>
      <c r="AV112" s="14"/>
      <c r="BY112" s="209">
        <f>'m1'!BL114</f>
        <v>0.53791712583748874</v>
      </c>
      <c r="CA112" s="142"/>
      <c r="CB112" s="142"/>
      <c r="CC112" s="118"/>
      <c r="CD112" s="118">
        <f t="shared" si="177"/>
        <v>39934</v>
      </c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FA112" s="118">
        <f t="shared" si="186"/>
        <v>39934</v>
      </c>
      <c r="FB112" s="142">
        <f t="shared" si="313"/>
        <v>0</v>
      </c>
      <c r="FC112" s="142">
        <f t="shared" si="313"/>
        <v>0</v>
      </c>
      <c r="FD112" s="142">
        <f t="shared" si="314"/>
        <v>0</v>
      </c>
      <c r="FE112" s="142">
        <f t="shared" si="327"/>
        <v>0</v>
      </c>
      <c r="GQ112" s="585"/>
      <c r="GR112" s="583"/>
      <c r="GS112" s="332"/>
    </row>
    <row r="113" spans="1:201">
      <c r="A113" s="329">
        <v>39965</v>
      </c>
      <c r="B113" s="585"/>
      <c r="C113" s="583"/>
      <c r="D113" s="332"/>
      <c r="E113" s="157"/>
      <c r="AN113" s="14"/>
      <c r="AP113" s="14"/>
      <c r="AR113" s="14"/>
      <c r="AT113" s="14"/>
      <c r="AV113" s="14"/>
      <c r="BY113" s="209">
        <f>'m1'!BL115</f>
        <v>0.53471299280456686</v>
      </c>
      <c r="CA113" s="142"/>
      <c r="CB113" s="142"/>
      <c r="CC113" s="118"/>
      <c r="CD113" s="118">
        <f t="shared" si="177"/>
        <v>39965</v>
      </c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FA113" s="118">
        <f t="shared" si="186"/>
        <v>39965</v>
      </c>
      <c r="FB113" s="142">
        <f t="shared" si="313"/>
        <v>0</v>
      </c>
      <c r="FC113" s="142">
        <f t="shared" si="313"/>
        <v>0</v>
      </c>
      <c r="FD113" s="142">
        <f t="shared" si="314"/>
        <v>0</v>
      </c>
      <c r="FE113" s="142">
        <f t="shared" si="327"/>
        <v>0</v>
      </c>
      <c r="GQ113" s="585"/>
      <c r="GR113" s="583"/>
      <c r="GS113" s="332"/>
    </row>
    <row r="114" spans="1:201">
      <c r="A114" s="329">
        <v>39995</v>
      </c>
      <c r="B114" s="585"/>
      <c r="C114" s="583"/>
      <c r="D114" s="332"/>
      <c r="E114" s="157"/>
      <c r="AN114" s="14"/>
      <c r="AP114" s="14"/>
      <c r="AR114" s="14"/>
      <c r="AT114" s="14"/>
      <c r="AV114" s="14"/>
      <c r="BY114" s="209">
        <f>'m1'!BL116</f>
        <v>0.53163066997630548</v>
      </c>
      <c r="CA114" s="142"/>
      <c r="CB114" s="142"/>
      <c r="CC114" s="118"/>
      <c r="CD114" s="118">
        <f t="shared" si="177"/>
        <v>39995</v>
      </c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FA114" s="118">
        <f t="shared" si="186"/>
        <v>39995</v>
      </c>
      <c r="FB114" s="142">
        <f t="shared" si="313"/>
        <v>0</v>
      </c>
      <c r="FC114" s="142">
        <f t="shared" si="313"/>
        <v>0</v>
      </c>
      <c r="FD114" s="142">
        <f t="shared" si="314"/>
        <v>0</v>
      </c>
      <c r="FE114" s="142">
        <f t="shared" si="327"/>
        <v>0</v>
      </c>
      <c r="GQ114" s="585"/>
      <c r="GR114" s="583"/>
      <c r="GS114" s="332"/>
    </row>
    <row r="115" spans="1:201">
      <c r="A115" s="329">
        <v>40026</v>
      </c>
      <c r="B115" s="585"/>
      <c r="C115" s="583"/>
      <c r="D115" s="332"/>
      <c r="E115" s="157"/>
      <c r="AN115" s="14"/>
      <c r="AP115" s="14"/>
      <c r="AR115" s="14"/>
      <c r="AT115" s="14"/>
      <c r="AV115" s="14"/>
      <c r="BY115" s="209">
        <f>'m1'!BL117</f>
        <v>0.52846455343058008</v>
      </c>
      <c r="CA115" s="142"/>
      <c r="CB115" s="142"/>
      <c r="CC115" s="118"/>
      <c r="CD115" s="118">
        <f t="shared" si="177"/>
        <v>40026</v>
      </c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42"/>
      <c r="CR115" s="142"/>
      <c r="FA115" s="118">
        <f t="shared" si="186"/>
        <v>40026</v>
      </c>
      <c r="FB115" s="142">
        <f t="shared" si="313"/>
        <v>0</v>
      </c>
      <c r="FC115" s="142">
        <f t="shared" si="313"/>
        <v>0</v>
      </c>
      <c r="FD115" s="142">
        <f t="shared" si="314"/>
        <v>0</v>
      </c>
      <c r="FE115" s="142">
        <f t="shared" si="327"/>
        <v>0</v>
      </c>
      <c r="GQ115" s="585"/>
      <c r="GR115" s="583"/>
      <c r="GS115" s="332"/>
    </row>
    <row r="116" spans="1:201">
      <c r="A116" s="329">
        <v>40057</v>
      </c>
      <c r="B116" s="585"/>
      <c r="C116" s="583"/>
      <c r="D116" s="332"/>
      <c r="E116" s="157"/>
      <c r="AN116" s="14"/>
      <c r="AP116" s="14"/>
      <c r="AR116" s="14"/>
      <c r="AT116" s="14"/>
      <c r="AV116" s="14"/>
      <c r="BY116" s="209">
        <f>'m1'!BL118</f>
        <v>0.52531758101870962</v>
      </c>
      <c r="CA116" s="142"/>
      <c r="CB116" s="142"/>
      <c r="CC116" s="118"/>
      <c r="CD116" s="118">
        <f t="shared" si="177"/>
        <v>40057</v>
      </c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FA116" s="118">
        <f>$A116</f>
        <v>40057</v>
      </c>
      <c r="FB116" s="142">
        <f t="shared" si="313"/>
        <v>0</v>
      </c>
      <c r="FC116" s="142">
        <f t="shared" si="313"/>
        <v>0</v>
      </c>
      <c r="FD116" s="142">
        <f t="shared" si="314"/>
        <v>0</v>
      </c>
      <c r="FE116" s="142">
        <f t="shared" si="327"/>
        <v>0</v>
      </c>
      <c r="GQ116" s="585"/>
      <c r="GR116" s="583"/>
      <c r="GS116" s="332"/>
    </row>
    <row r="117" spans="1:201">
      <c r="A117" s="329">
        <v>40087</v>
      </c>
      <c r="B117" s="586"/>
      <c r="C117" s="584"/>
      <c r="D117" s="333"/>
      <c r="E117" s="157"/>
      <c r="AN117" s="14"/>
      <c r="AP117" s="14"/>
      <c r="AR117" s="14"/>
      <c r="AT117" s="14"/>
      <c r="AV117" s="14"/>
      <c r="BY117" s="209">
        <f>'m1'!BL119</f>
        <v>0.52229024098358068</v>
      </c>
      <c r="CA117" s="142"/>
      <c r="CB117" s="142"/>
      <c r="CC117" s="118"/>
      <c r="CD117" s="118">
        <f>$A117</f>
        <v>40087</v>
      </c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FA117" s="118">
        <f>$A117</f>
        <v>40087</v>
      </c>
      <c r="FB117" s="142">
        <f t="shared" si="313"/>
        <v>0</v>
      </c>
      <c r="FC117" s="142">
        <f t="shared" si="313"/>
        <v>0</v>
      </c>
      <c r="FD117" s="142">
        <f t="shared" si="314"/>
        <v>0</v>
      </c>
      <c r="FE117" s="142">
        <f t="shared" si="327"/>
        <v>0</v>
      </c>
      <c r="GQ117" s="586"/>
      <c r="GR117" s="584"/>
      <c r="GS117" s="333"/>
    </row>
    <row r="118" spans="1:201">
      <c r="A118" s="126"/>
      <c r="B118"/>
      <c r="C118"/>
      <c r="D118"/>
      <c r="E118" s="157"/>
      <c r="AN118" s="14"/>
      <c r="AP118" s="14"/>
      <c r="AR118" s="14"/>
      <c r="AT118" s="14"/>
      <c r="AV118" s="14"/>
      <c r="CA118" s="142"/>
      <c r="CB118" s="142"/>
      <c r="CC118" s="118"/>
      <c r="CD118" s="133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</row>
    <row r="119" spans="1:201">
      <c r="A119" s="126"/>
      <c r="B119"/>
      <c r="C119"/>
      <c r="D119"/>
      <c r="E119" s="157"/>
      <c r="AN119" s="14"/>
      <c r="AP119" s="14"/>
      <c r="AR119" s="14"/>
      <c r="AT119" s="14"/>
      <c r="AV119" s="14"/>
      <c r="CA119" s="142"/>
      <c r="CB119" s="142"/>
      <c r="CC119" s="118"/>
      <c r="CD119" s="133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</row>
    <row r="120" spans="1:201">
      <c r="A120" s="126"/>
      <c r="B120"/>
      <c r="C120"/>
      <c r="D120"/>
      <c r="E120" s="157"/>
      <c r="AN120" s="14"/>
      <c r="AP120" s="14"/>
      <c r="AR120" s="14"/>
      <c r="AT120" s="14"/>
      <c r="AV120" s="14"/>
      <c r="CA120" s="142"/>
      <c r="CB120" s="142"/>
      <c r="CC120" s="118"/>
      <c r="CD120" s="133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</row>
    <row r="121" spans="1:201">
      <c r="A121" s="126"/>
      <c r="B121"/>
      <c r="C121"/>
      <c r="D121"/>
      <c r="E121" s="157"/>
      <c r="AN121" s="14"/>
      <c r="AP121" s="14"/>
      <c r="AR121" s="14"/>
      <c r="AT121" s="14"/>
      <c r="AV121" s="14"/>
      <c r="CA121" s="142"/>
      <c r="CB121" s="142"/>
      <c r="CC121" s="118"/>
      <c r="CD121" s="133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</row>
    <row r="122" spans="1:201">
      <c r="A122" s="126"/>
      <c r="B122"/>
      <c r="C122"/>
      <c r="D122"/>
      <c r="E122" s="157"/>
      <c r="AN122" s="14"/>
      <c r="AP122" s="14"/>
      <c r="AR122" s="14"/>
      <c r="AT122" s="14"/>
      <c r="AV122" s="14"/>
      <c r="CA122" s="142"/>
      <c r="CB122" s="142"/>
      <c r="CC122" s="118"/>
      <c r="CD122" s="133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</row>
    <row r="123" spans="1:201">
      <c r="A123" s="126"/>
      <c r="B123"/>
      <c r="C123"/>
      <c r="D123"/>
      <c r="E123" s="157"/>
      <c r="AN123" s="14"/>
      <c r="AP123" s="14"/>
      <c r="AR123" s="14"/>
      <c r="AT123" s="14"/>
      <c r="AV123" s="14"/>
      <c r="CA123" s="142"/>
      <c r="CB123" s="142"/>
      <c r="CC123" s="118"/>
      <c r="CD123" s="133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</row>
    <row r="124" spans="1:201">
      <c r="A124" s="126"/>
      <c r="B124"/>
      <c r="C124"/>
      <c r="D124"/>
      <c r="E124" s="157"/>
      <c r="AN124" s="14"/>
      <c r="AP124" s="14"/>
      <c r="AR124" s="14"/>
      <c r="AT124" s="14"/>
      <c r="AV124" s="14"/>
      <c r="CA124" s="142"/>
      <c r="CB124" s="142"/>
      <c r="CC124" s="118"/>
      <c r="CD124" s="133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</row>
    <row r="125" spans="1:201">
      <c r="A125" s="126"/>
      <c r="B125"/>
      <c r="C125"/>
      <c r="D125"/>
      <c r="E125" s="157"/>
      <c r="AN125" s="14"/>
      <c r="AP125" s="14"/>
      <c r="AR125" s="14"/>
      <c r="AT125" s="14"/>
      <c r="AV125" s="14"/>
      <c r="CA125" s="142"/>
      <c r="CB125" s="142"/>
      <c r="CC125" s="118"/>
      <c r="CD125" s="133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</row>
    <row r="126" spans="1:201">
      <c r="A126" s="126"/>
      <c r="B126"/>
      <c r="C126"/>
      <c r="D126"/>
      <c r="E126" s="157"/>
      <c r="AN126" s="14"/>
      <c r="AP126" s="14"/>
      <c r="AR126" s="14"/>
      <c r="AT126" s="14"/>
      <c r="AV126" s="14"/>
      <c r="CA126" s="142"/>
      <c r="CB126" s="142"/>
      <c r="CC126" s="118"/>
      <c r="CD126" s="133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</row>
    <row r="127" spans="1:201">
      <c r="A127" s="126"/>
      <c r="B127"/>
      <c r="C127"/>
      <c r="D127"/>
      <c r="E127" s="157"/>
      <c r="AN127" s="14"/>
      <c r="AP127" s="14"/>
      <c r="AR127" s="14"/>
      <c r="AT127" s="14"/>
      <c r="AV127" s="14"/>
      <c r="CA127" s="142"/>
      <c r="CB127" s="142"/>
      <c r="CC127" s="118"/>
      <c r="CD127" s="133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</row>
    <row r="128" spans="1:201">
      <c r="A128" s="126"/>
      <c r="B128"/>
      <c r="C128"/>
      <c r="D128"/>
      <c r="E128" s="157"/>
      <c r="AR128" s="14"/>
      <c r="CA128" s="142"/>
      <c r="CB128" s="142"/>
      <c r="CC128" s="118"/>
      <c r="CD128" s="133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</row>
    <row r="129" spans="1:96">
      <c r="A129" s="126"/>
      <c r="B129"/>
      <c r="C129"/>
      <c r="D129"/>
      <c r="E129" s="157"/>
      <c r="AR129" s="14"/>
      <c r="CA129" s="142"/>
      <c r="CB129" s="142"/>
      <c r="CC129" s="118"/>
      <c r="CD129" s="133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</row>
    <row r="130" spans="1:96">
      <c r="A130" s="126"/>
      <c r="B130"/>
      <c r="C130"/>
      <c r="D130"/>
      <c r="E130" s="157"/>
      <c r="AR130" s="14"/>
      <c r="CA130" s="142"/>
      <c r="CB130" s="142"/>
      <c r="CC130" s="118"/>
      <c r="CD130" s="133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</row>
    <row r="131" spans="1:96">
      <c r="A131" s="126"/>
      <c r="B131"/>
      <c r="C131"/>
      <c r="D131"/>
      <c r="E131" s="157"/>
      <c r="AR131" s="14"/>
      <c r="CA131" s="142"/>
      <c r="CB131" s="142"/>
      <c r="CC131" s="118"/>
      <c r="CD131" s="133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</row>
    <row r="132" spans="1:96">
      <c r="A132" s="126"/>
      <c r="B132"/>
      <c r="C132"/>
      <c r="D132"/>
      <c r="E132" s="157"/>
      <c r="AR132" s="14"/>
      <c r="CA132" s="142"/>
      <c r="CB132" s="142"/>
      <c r="CC132" s="118"/>
      <c r="CD132" s="133"/>
      <c r="CE132" s="142"/>
      <c r="CF132" s="142"/>
      <c r="CG132" s="142"/>
      <c r="CH132" s="142"/>
      <c r="CI132" s="142"/>
      <c r="CJ132" s="142"/>
      <c r="CK132" s="142"/>
      <c r="CL132" s="142"/>
      <c r="CM132" s="142"/>
      <c r="CN132" s="142"/>
      <c r="CO132" s="142"/>
      <c r="CP132" s="142"/>
      <c r="CQ132" s="142"/>
      <c r="CR132" s="142"/>
    </row>
    <row r="133" spans="1:96">
      <c r="A133" s="126"/>
      <c r="B133"/>
      <c r="C133"/>
      <c r="D133"/>
      <c r="E133" s="157"/>
      <c r="AR133" s="14"/>
      <c r="CA133" s="142"/>
      <c r="CB133" s="142"/>
      <c r="CC133" s="118"/>
      <c r="CD133" s="133"/>
      <c r="CE133" s="142"/>
      <c r="CF133" s="142"/>
      <c r="CG133" s="142"/>
      <c r="CH133" s="142"/>
      <c r="CI133" s="142"/>
      <c r="CJ133" s="142"/>
      <c r="CK133" s="142"/>
      <c r="CL133" s="142"/>
      <c r="CM133" s="142"/>
      <c r="CN133" s="142"/>
      <c r="CO133" s="142"/>
      <c r="CP133" s="142"/>
      <c r="CQ133" s="142"/>
      <c r="CR133" s="142"/>
    </row>
    <row r="134" spans="1:96">
      <c r="A134" s="126"/>
      <c r="B134"/>
      <c r="C134"/>
      <c r="D134"/>
      <c r="E134" s="157"/>
      <c r="AR134" s="14"/>
      <c r="CA134" s="142"/>
      <c r="CB134" s="142"/>
      <c r="CC134" s="118"/>
      <c r="CD134" s="133"/>
      <c r="CE134" s="142"/>
      <c r="CF134" s="142"/>
      <c r="CG134" s="142"/>
      <c r="CH134" s="142"/>
      <c r="CI134" s="142"/>
      <c r="CJ134" s="142"/>
      <c r="CK134" s="142"/>
      <c r="CL134" s="142"/>
      <c r="CM134" s="142"/>
      <c r="CN134" s="142"/>
      <c r="CO134" s="142"/>
      <c r="CP134" s="142"/>
      <c r="CQ134" s="142"/>
      <c r="CR134" s="142"/>
    </row>
    <row r="135" spans="1:96">
      <c r="A135" s="126"/>
      <c r="B135"/>
      <c r="C135"/>
      <c r="D135"/>
      <c r="E135" s="157"/>
      <c r="AR135" s="14"/>
      <c r="CA135" s="142"/>
      <c r="CB135" s="142"/>
      <c r="CC135" s="118"/>
      <c r="CD135" s="133"/>
      <c r="CE135" s="142"/>
      <c r="CF135" s="142"/>
      <c r="CG135" s="142"/>
      <c r="CH135" s="142"/>
      <c r="CI135" s="142"/>
      <c r="CJ135" s="142"/>
      <c r="CK135" s="142"/>
      <c r="CL135" s="142"/>
      <c r="CM135" s="142"/>
      <c r="CN135" s="142"/>
      <c r="CO135" s="142"/>
      <c r="CP135" s="142"/>
      <c r="CQ135" s="142"/>
      <c r="CR135" s="142"/>
    </row>
    <row r="136" spans="1:96">
      <c r="A136" s="126"/>
      <c r="B136"/>
      <c r="C136"/>
      <c r="D136"/>
      <c r="E136" s="157"/>
      <c r="AR136" s="14"/>
      <c r="CA136" s="142"/>
      <c r="CB136" s="142"/>
      <c r="CC136" s="118"/>
      <c r="CD136" s="133"/>
      <c r="CE136" s="142"/>
      <c r="CF136" s="142"/>
      <c r="CG136" s="142"/>
      <c r="CH136" s="142"/>
      <c r="CI136" s="142"/>
      <c r="CJ136" s="142"/>
      <c r="CK136" s="142"/>
      <c r="CL136" s="142"/>
      <c r="CM136" s="142"/>
      <c r="CN136" s="142"/>
      <c r="CO136" s="142"/>
      <c r="CP136" s="142"/>
      <c r="CQ136" s="142"/>
      <c r="CR136" s="142"/>
    </row>
    <row r="137" spans="1:96">
      <c r="A137" s="126"/>
      <c r="B137"/>
      <c r="C137"/>
      <c r="D137"/>
      <c r="E137" s="157"/>
      <c r="AR137" s="14"/>
      <c r="CA137" s="142"/>
      <c r="CB137" s="142"/>
      <c r="CC137" s="118"/>
      <c r="CD137" s="133"/>
      <c r="CE137" s="142"/>
      <c r="CF137" s="142"/>
      <c r="CG137" s="142"/>
      <c r="CH137" s="142"/>
      <c r="CI137" s="142"/>
      <c r="CJ137" s="142"/>
      <c r="CK137" s="142"/>
      <c r="CL137" s="142"/>
      <c r="CM137" s="142"/>
      <c r="CN137" s="142"/>
      <c r="CO137" s="142"/>
      <c r="CP137" s="142"/>
      <c r="CQ137" s="142"/>
      <c r="CR137" s="142"/>
    </row>
    <row r="138" spans="1:96">
      <c r="A138" s="126"/>
      <c r="B138"/>
      <c r="C138"/>
      <c r="D138"/>
      <c r="E138" s="157"/>
      <c r="AR138" s="14"/>
      <c r="CA138" s="142"/>
      <c r="CB138" s="142"/>
      <c r="CC138" s="118"/>
      <c r="CD138" s="133"/>
      <c r="CE138" s="142"/>
      <c r="CF138" s="142"/>
      <c r="CG138" s="142"/>
      <c r="CH138" s="142"/>
      <c r="CI138" s="142"/>
      <c r="CJ138" s="142"/>
      <c r="CK138" s="142"/>
      <c r="CL138" s="142"/>
      <c r="CM138" s="142"/>
      <c r="CN138" s="142"/>
      <c r="CO138" s="142"/>
      <c r="CP138" s="142"/>
      <c r="CQ138" s="142"/>
      <c r="CR138" s="142"/>
    </row>
    <row r="139" spans="1:96">
      <c r="A139" s="126"/>
      <c r="B139"/>
      <c r="C139"/>
      <c r="D139"/>
      <c r="E139" s="157"/>
      <c r="AR139" s="14"/>
      <c r="CA139" s="142"/>
      <c r="CB139" s="142"/>
      <c r="CC139" s="118"/>
      <c r="CD139" s="133"/>
      <c r="CE139" s="142"/>
      <c r="CF139" s="142"/>
      <c r="CG139" s="142"/>
      <c r="CH139" s="142"/>
      <c r="CI139" s="142"/>
      <c r="CJ139" s="142"/>
      <c r="CK139" s="142"/>
      <c r="CL139" s="142"/>
      <c r="CM139" s="142"/>
      <c r="CN139" s="142"/>
      <c r="CO139" s="142"/>
      <c r="CP139" s="142"/>
      <c r="CQ139" s="142"/>
      <c r="CR139" s="142"/>
    </row>
    <row r="140" spans="1:96">
      <c r="A140" s="126"/>
      <c r="B140"/>
      <c r="C140"/>
      <c r="D140"/>
      <c r="E140" s="157"/>
      <c r="AR140" s="14"/>
      <c r="CA140" s="142"/>
      <c r="CB140" s="142"/>
      <c r="CC140" s="118"/>
      <c r="CD140" s="133"/>
      <c r="CE140" s="142"/>
      <c r="CF140" s="142"/>
      <c r="CG140" s="142"/>
      <c r="CH140" s="142"/>
      <c r="CI140" s="142"/>
      <c r="CJ140" s="142"/>
      <c r="CK140" s="142"/>
      <c r="CL140" s="142"/>
      <c r="CM140" s="142"/>
      <c r="CN140" s="142"/>
      <c r="CO140" s="142"/>
      <c r="CP140" s="142"/>
      <c r="CQ140" s="142"/>
      <c r="CR140" s="142"/>
    </row>
    <row r="141" spans="1:96">
      <c r="A141" s="126"/>
      <c r="B141"/>
      <c r="C141"/>
      <c r="D141"/>
      <c r="E141" s="157"/>
      <c r="AR141" s="14"/>
      <c r="CA141" s="142"/>
      <c r="CB141" s="142"/>
      <c r="CC141" s="118"/>
      <c r="CD141" s="133"/>
      <c r="CE141" s="142"/>
      <c r="CF141" s="142"/>
      <c r="CG141" s="142"/>
      <c r="CH141" s="142"/>
      <c r="CI141" s="142"/>
      <c r="CJ141" s="142"/>
      <c r="CK141" s="142"/>
      <c r="CL141" s="142"/>
      <c r="CM141" s="142"/>
      <c r="CN141" s="142"/>
      <c r="CO141" s="142"/>
      <c r="CP141" s="142"/>
      <c r="CQ141" s="142"/>
      <c r="CR141" s="142"/>
    </row>
    <row r="142" spans="1:96">
      <c r="A142" s="126"/>
      <c r="B142"/>
      <c r="C142"/>
      <c r="D142"/>
      <c r="E142" s="157"/>
      <c r="AR142" s="14"/>
      <c r="CA142" s="142"/>
      <c r="CB142" s="142"/>
      <c r="CC142" s="118"/>
      <c r="CD142" s="133"/>
      <c r="CE142" s="142"/>
      <c r="CF142" s="142"/>
      <c r="CG142" s="142"/>
      <c r="CH142" s="142"/>
      <c r="CI142" s="142"/>
      <c r="CJ142" s="142"/>
      <c r="CK142" s="142"/>
      <c r="CL142" s="142"/>
      <c r="CM142" s="142"/>
      <c r="CN142" s="142"/>
      <c r="CO142" s="142"/>
      <c r="CP142" s="142"/>
      <c r="CQ142" s="142"/>
      <c r="CR142" s="142"/>
    </row>
    <row r="143" spans="1:96">
      <c r="A143" s="126"/>
      <c r="B143"/>
      <c r="C143"/>
      <c r="D143"/>
      <c r="E143" s="157"/>
      <c r="AR143" s="14"/>
      <c r="CA143" s="142"/>
      <c r="CB143" s="142"/>
      <c r="CC143" s="118"/>
      <c r="CD143" s="133"/>
      <c r="CE143" s="142"/>
      <c r="CF143" s="142"/>
      <c r="CG143" s="142"/>
      <c r="CH143" s="142"/>
      <c r="CI143" s="142"/>
      <c r="CJ143" s="142"/>
      <c r="CK143" s="142"/>
      <c r="CL143" s="142"/>
      <c r="CM143" s="142"/>
      <c r="CN143" s="142"/>
      <c r="CO143" s="142"/>
      <c r="CP143" s="142"/>
      <c r="CQ143" s="142"/>
      <c r="CR143" s="142"/>
    </row>
    <row r="144" spans="1:96">
      <c r="A144" s="126"/>
      <c r="B144"/>
      <c r="C144"/>
      <c r="D144"/>
      <c r="E144" s="157"/>
      <c r="AR144" s="14"/>
      <c r="CA144" s="142"/>
      <c r="CB144" s="142"/>
      <c r="CC144" s="118"/>
      <c r="CD144" s="133"/>
      <c r="CE144" s="142"/>
      <c r="CF144" s="142"/>
      <c r="CG144" s="142"/>
      <c r="CH144" s="142"/>
      <c r="CI144" s="142"/>
      <c r="CJ144" s="142"/>
      <c r="CK144" s="142"/>
      <c r="CL144" s="142"/>
      <c r="CM144" s="142"/>
      <c r="CN144" s="142"/>
      <c r="CO144" s="142"/>
      <c r="CP144" s="142"/>
      <c r="CQ144" s="142"/>
      <c r="CR144" s="142"/>
    </row>
    <row r="145" spans="1:96">
      <c r="A145" s="126"/>
      <c r="B145"/>
      <c r="C145"/>
      <c r="D145"/>
      <c r="E145" s="157"/>
      <c r="AR145" s="14"/>
      <c r="CA145" s="142"/>
      <c r="CB145" s="142"/>
      <c r="CC145" s="118"/>
      <c r="CD145" s="133"/>
      <c r="CE145" s="142"/>
      <c r="CF145" s="142"/>
      <c r="CG145" s="142"/>
      <c r="CH145" s="142"/>
      <c r="CI145" s="142"/>
      <c r="CJ145" s="142"/>
      <c r="CK145" s="142"/>
      <c r="CL145" s="142"/>
      <c r="CM145" s="142"/>
      <c r="CN145" s="142"/>
      <c r="CO145" s="142"/>
      <c r="CP145" s="142"/>
      <c r="CQ145" s="142"/>
      <c r="CR145" s="142"/>
    </row>
    <row r="146" spans="1:96">
      <c r="A146" s="126"/>
      <c r="B146"/>
      <c r="C146"/>
      <c r="D146"/>
      <c r="E146" s="157"/>
      <c r="AR146" s="14"/>
      <c r="CA146" s="142"/>
      <c r="CB146" s="142"/>
      <c r="CC146" s="118"/>
      <c r="CD146" s="133"/>
      <c r="CE146" s="142"/>
      <c r="CF146" s="142"/>
      <c r="CG146" s="142"/>
      <c r="CH146" s="142"/>
      <c r="CI146" s="142"/>
      <c r="CJ146" s="142"/>
      <c r="CK146" s="142"/>
      <c r="CL146" s="142"/>
      <c r="CM146" s="142"/>
      <c r="CN146" s="142"/>
      <c r="CO146" s="142"/>
      <c r="CP146" s="142"/>
      <c r="CQ146" s="142"/>
      <c r="CR146" s="142"/>
    </row>
    <row r="147" spans="1:96">
      <c r="A147" s="126"/>
      <c r="B147"/>
      <c r="C147"/>
      <c r="D147"/>
      <c r="E147" s="157"/>
      <c r="AR147" s="14"/>
      <c r="CA147" s="142"/>
      <c r="CB147" s="142"/>
      <c r="CC147" s="118"/>
      <c r="CD147" s="133"/>
      <c r="CE147" s="142"/>
      <c r="CF147" s="142"/>
      <c r="CG147" s="142"/>
      <c r="CH147" s="142"/>
      <c r="CI147" s="142"/>
      <c r="CJ147" s="142"/>
      <c r="CK147" s="142"/>
      <c r="CL147" s="142"/>
      <c r="CM147" s="142"/>
      <c r="CN147" s="142"/>
      <c r="CO147" s="142"/>
      <c r="CP147" s="142"/>
      <c r="CQ147" s="142"/>
      <c r="CR147" s="142"/>
    </row>
    <row r="148" spans="1:96">
      <c r="A148" s="126"/>
      <c r="B148"/>
      <c r="C148"/>
      <c r="D148"/>
      <c r="E148" s="157"/>
      <c r="AR148" s="14"/>
      <c r="CA148" s="142"/>
      <c r="CB148" s="142"/>
      <c r="CC148" s="118"/>
      <c r="CD148" s="133"/>
      <c r="CE148" s="142"/>
      <c r="CF148" s="142"/>
      <c r="CG148" s="142"/>
      <c r="CH148" s="142"/>
      <c r="CI148" s="142"/>
      <c r="CJ148" s="142"/>
      <c r="CK148" s="142"/>
      <c r="CL148" s="142"/>
      <c r="CM148" s="142"/>
      <c r="CN148" s="142"/>
      <c r="CO148" s="142"/>
      <c r="CP148" s="142"/>
      <c r="CQ148" s="142"/>
      <c r="CR148" s="142"/>
    </row>
    <row r="149" spans="1:96">
      <c r="A149" s="126"/>
      <c r="B149"/>
      <c r="C149"/>
      <c r="D149"/>
      <c r="E149" s="157"/>
      <c r="AR149" s="14"/>
      <c r="CA149" s="142"/>
      <c r="CB149" s="142"/>
      <c r="CC149" s="118"/>
      <c r="CD149" s="133"/>
      <c r="CE149" s="142"/>
      <c r="CF149" s="142"/>
      <c r="CG149" s="142"/>
      <c r="CH149" s="142"/>
      <c r="CI149" s="142"/>
      <c r="CJ149" s="142"/>
      <c r="CK149" s="142"/>
      <c r="CL149" s="142"/>
      <c r="CM149" s="142"/>
      <c r="CN149" s="142"/>
      <c r="CO149" s="142"/>
      <c r="CP149" s="142"/>
      <c r="CQ149" s="142"/>
      <c r="CR149" s="142"/>
    </row>
    <row r="150" spans="1:96">
      <c r="A150" s="126"/>
      <c r="B150"/>
      <c r="C150"/>
      <c r="D150"/>
      <c r="E150" s="157"/>
      <c r="AR150" s="14"/>
      <c r="CA150" s="142"/>
      <c r="CB150" s="142"/>
      <c r="CC150" s="118"/>
      <c r="CD150" s="133"/>
      <c r="CE150" s="142"/>
      <c r="CF150" s="142"/>
      <c r="CG150" s="142"/>
      <c r="CH150" s="142"/>
      <c r="CI150" s="142"/>
      <c r="CJ150" s="142"/>
      <c r="CK150" s="142"/>
      <c r="CL150" s="142"/>
      <c r="CM150" s="142"/>
      <c r="CN150" s="142"/>
      <c r="CO150" s="142"/>
      <c r="CP150" s="142"/>
      <c r="CQ150" s="142"/>
      <c r="CR150" s="142"/>
    </row>
    <row r="151" spans="1:96">
      <c r="A151" s="126"/>
      <c r="B151"/>
      <c r="C151"/>
      <c r="D151"/>
      <c r="E151" s="157"/>
      <c r="AR151" s="14"/>
      <c r="CA151" s="142"/>
      <c r="CB151" s="142"/>
      <c r="CC151" s="118"/>
      <c r="CD151" s="133"/>
      <c r="CE151" s="142"/>
      <c r="CF151" s="142"/>
      <c r="CG151" s="142"/>
      <c r="CH151" s="142"/>
      <c r="CI151" s="142"/>
      <c r="CJ151" s="142"/>
      <c r="CK151" s="142"/>
      <c r="CL151" s="142"/>
      <c r="CM151" s="142"/>
      <c r="CN151" s="142"/>
      <c r="CO151" s="142"/>
      <c r="CP151" s="142"/>
      <c r="CQ151" s="142"/>
      <c r="CR151" s="142"/>
    </row>
    <row r="152" spans="1:96">
      <c r="A152" s="126"/>
      <c r="B152"/>
      <c r="C152"/>
      <c r="D152"/>
      <c r="E152" s="157"/>
      <c r="AR152" s="14"/>
      <c r="CA152" s="142"/>
      <c r="CB152" s="142"/>
      <c r="CC152" s="118"/>
      <c r="CD152" s="133"/>
      <c r="CE152" s="142"/>
      <c r="CF152" s="142"/>
      <c r="CG152" s="142"/>
      <c r="CH152" s="142"/>
      <c r="CI152" s="142"/>
      <c r="CJ152" s="142"/>
      <c r="CK152" s="142"/>
      <c r="CL152" s="142"/>
      <c r="CM152" s="142"/>
      <c r="CN152" s="142"/>
      <c r="CO152" s="142"/>
      <c r="CP152" s="142"/>
      <c r="CQ152" s="142"/>
      <c r="CR152" s="142"/>
    </row>
    <row r="153" spans="1:96">
      <c r="A153" s="126"/>
      <c r="B153"/>
      <c r="C153"/>
      <c r="D153"/>
      <c r="E153" s="157"/>
      <c r="AR153" s="14"/>
      <c r="CA153" s="142"/>
      <c r="CB153" s="142"/>
      <c r="CC153" s="118"/>
      <c r="CD153" s="133"/>
      <c r="CE153" s="142"/>
      <c r="CF153" s="142"/>
      <c r="CG153" s="142"/>
      <c r="CH153" s="142"/>
      <c r="CI153" s="142"/>
      <c r="CJ153" s="142"/>
      <c r="CK153" s="142"/>
      <c r="CL153" s="142"/>
      <c r="CM153" s="142"/>
      <c r="CN153" s="142"/>
      <c r="CO153" s="142"/>
      <c r="CP153" s="142"/>
      <c r="CQ153" s="142"/>
      <c r="CR153" s="142"/>
    </row>
    <row r="154" spans="1:96">
      <c r="A154" s="126"/>
      <c r="B154"/>
      <c r="C154"/>
      <c r="D154"/>
      <c r="E154" s="157"/>
      <c r="AR154" s="14"/>
      <c r="CA154" s="142"/>
      <c r="CB154" s="142"/>
      <c r="CC154" s="118"/>
      <c r="CD154" s="133"/>
      <c r="CE154" s="142"/>
      <c r="CF154" s="142"/>
      <c r="CG154" s="142"/>
      <c r="CH154" s="142"/>
      <c r="CI154" s="142"/>
      <c r="CJ154" s="142"/>
      <c r="CK154" s="142"/>
      <c r="CL154" s="142"/>
      <c r="CM154" s="142"/>
      <c r="CN154" s="142"/>
      <c r="CO154" s="142"/>
      <c r="CP154" s="142"/>
      <c r="CQ154" s="142"/>
      <c r="CR154" s="142"/>
    </row>
    <row r="155" spans="1:96">
      <c r="A155" s="126"/>
      <c r="B155"/>
      <c r="C155"/>
      <c r="D155"/>
      <c r="E155" s="157"/>
      <c r="AR155" s="14"/>
      <c r="CA155" s="142"/>
      <c r="CB155" s="142"/>
      <c r="CC155" s="118"/>
      <c r="CD155" s="133"/>
      <c r="CE155" s="142"/>
      <c r="CF155" s="142"/>
      <c r="CG155" s="142"/>
      <c r="CH155" s="142"/>
      <c r="CI155" s="142"/>
      <c r="CJ155" s="142"/>
      <c r="CK155" s="142"/>
      <c r="CL155" s="142"/>
      <c r="CM155" s="142"/>
      <c r="CN155" s="142"/>
      <c r="CO155" s="142"/>
      <c r="CP155" s="142"/>
      <c r="CQ155" s="142"/>
      <c r="CR155" s="142"/>
    </row>
    <row r="156" spans="1:96">
      <c r="A156" s="126"/>
      <c r="B156"/>
      <c r="C156"/>
      <c r="D156"/>
      <c r="E156" s="157"/>
      <c r="AR156" s="14"/>
      <c r="CA156" s="142"/>
      <c r="CB156" s="142"/>
      <c r="CC156" s="118"/>
      <c r="CD156" s="133"/>
      <c r="CE156" s="142"/>
      <c r="CF156" s="142"/>
      <c r="CG156" s="142"/>
      <c r="CH156" s="142"/>
      <c r="CI156" s="142"/>
      <c r="CJ156" s="142"/>
      <c r="CK156" s="142"/>
      <c r="CL156" s="142"/>
      <c r="CM156" s="142"/>
      <c r="CN156" s="142"/>
      <c r="CO156" s="142"/>
      <c r="CP156" s="142"/>
      <c r="CQ156" s="142"/>
      <c r="CR156" s="142"/>
    </row>
    <row r="157" spans="1:96">
      <c r="A157" s="126"/>
      <c r="B157"/>
      <c r="C157"/>
      <c r="D157"/>
      <c r="E157" s="157"/>
      <c r="AR157" s="14"/>
      <c r="CA157" s="142"/>
      <c r="CB157" s="142"/>
      <c r="CC157" s="118"/>
      <c r="CD157" s="133"/>
      <c r="CE157" s="142"/>
      <c r="CF157" s="142"/>
      <c r="CG157" s="142"/>
      <c r="CH157" s="142"/>
      <c r="CI157" s="142"/>
      <c r="CJ157" s="142"/>
      <c r="CK157" s="142"/>
      <c r="CL157" s="142"/>
      <c r="CM157" s="142"/>
      <c r="CN157" s="142"/>
      <c r="CO157" s="142"/>
      <c r="CP157" s="142"/>
      <c r="CQ157" s="142"/>
      <c r="CR157" s="142"/>
    </row>
    <row r="158" spans="1:96">
      <c r="A158" s="126"/>
      <c r="B158"/>
      <c r="C158"/>
      <c r="D158"/>
      <c r="E158" s="157"/>
      <c r="AR158" s="14"/>
      <c r="CA158" s="142"/>
      <c r="CB158" s="142"/>
      <c r="CC158" s="118"/>
      <c r="CD158" s="133"/>
      <c r="CE158" s="142"/>
      <c r="CF158" s="142"/>
      <c r="CG158" s="142"/>
      <c r="CH158" s="142"/>
      <c r="CI158" s="142"/>
      <c r="CJ158" s="142"/>
      <c r="CK158" s="142"/>
      <c r="CL158" s="142"/>
      <c r="CM158" s="142"/>
      <c r="CN158" s="142"/>
      <c r="CO158" s="142"/>
      <c r="CP158" s="142"/>
      <c r="CQ158" s="142"/>
      <c r="CR158" s="142"/>
    </row>
    <row r="159" spans="1:96">
      <c r="A159" s="126"/>
      <c r="B159"/>
      <c r="C159"/>
      <c r="D159"/>
      <c r="E159" s="157"/>
      <c r="AR159" s="14"/>
      <c r="CA159" s="142"/>
      <c r="CB159" s="142"/>
      <c r="CC159" s="118"/>
      <c r="CD159" s="133"/>
      <c r="CE159" s="142"/>
      <c r="CF159" s="142"/>
      <c r="CG159" s="142"/>
      <c r="CH159" s="142"/>
      <c r="CI159" s="142"/>
      <c r="CJ159" s="142"/>
      <c r="CK159" s="142"/>
      <c r="CL159" s="142"/>
      <c r="CM159" s="142"/>
      <c r="CN159" s="142"/>
      <c r="CO159" s="142"/>
      <c r="CP159" s="142"/>
      <c r="CQ159" s="142"/>
      <c r="CR159" s="142"/>
    </row>
    <row r="160" spans="1:96">
      <c r="A160" s="126"/>
      <c r="B160"/>
      <c r="C160"/>
      <c r="D160"/>
      <c r="E160" s="157"/>
      <c r="AR160" s="14"/>
      <c r="CA160" s="142"/>
      <c r="CB160" s="142"/>
      <c r="CC160" s="118"/>
      <c r="CD160" s="133"/>
      <c r="CE160" s="142"/>
      <c r="CF160" s="142"/>
      <c r="CG160" s="142"/>
      <c r="CH160" s="142"/>
      <c r="CI160" s="142"/>
      <c r="CJ160" s="142"/>
      <c r="CK160" s="142"/>
      <c r="CL160" s="142"/>
      <c r="CM160" s="142"/>
      <c r="CN160" s="142"/>
      <c r="CO160" s="142"/>
      <c r="CP160" s="142"/>
      <c r="CQ160" s="142"/>
      <c r="CR160" s="142"/>
    </row>
    <row r="161" spans="1:96">
      <c r="A161" s="126"/>
      <c r="B161"/>
      <c r="C161"/>
      <c r="D161"/>
      <c r="E161" s="157"/>
      <c r="AR161" s="14"/>
      <c r="CA161" s="142"/>
      <c r="CB161" s="142"/>
      <c r="CC161" s="118"/>
      <c r="CD161" s="133"/>
      <c r="CE161" s="142"/>
      <c r="CF161" s="142"/>
      <c r="CG161" s="142"/>
      <c r="CH161" s="142"/>
      <c r="CI161" s="142"/>
      <c r="CJ161" s="142"/>
      <c r="CK161" s="142"/>
      <c r="CL161" s="142"/>
      <c r="CM161" s="142"/>
      <c r="CN161" s="142"/>
      <c r="CO161" s="142"/>
      <c r="CP161" s="142"/>
      <c r="CQ161" s="142"/>
      <c r="CR161" s="142"/>
    </row>
    <row r="162" spans="1:96">
      <c r="A162" s="126"/>
      <c r="B162"/>
      <c r="C162"/>
      <c r="D162"/>
      <c r="E162" s="157"/>
      <c r="AR162" s="14"/>
      <c r="CA162" s="142"/>
      <c r="CB162" s="142"/>
      <c r="CC162" s="118"/>
      <c r="CD162" s="133"/>
      <c r="CE162" s="142"/>
      <c r="CF162" s="142"/>
      <c r="CG162" s="142"/>
      <c r="CH162" s="142"/>
      <c r="CI162" s="142"/>
      <c r="CJ162" s="142"/>
      <c r="CK162" s="142"/>
      <c r="CL162" s="142"/>
      <c r="CM162" s="142"/>
      <c r="CN162" s="142"/>
      <c r="CO162" s="142"/>
      <c r="CP162" s="142"/>
      <c r="CQ162" s="142"/>
      <c r="CR162" s="142"/>
    </row>
    <row r="163" spans="1:96">
      <c r="A163" s="126"/>
      <c r="B163"/>
      <c r="C163"/>
      <c r="D163"/>
      <c r="E163" s="157"/>
      <c r="AR163" s="14"/>
      <c r="CA163" s="142"/>
      <c r="CB163" s="142"/>
      <c r="CC163" s="118"/>
      <c r="CD163" s="133"/>
      <c r="CE163" s="142"/>
      <c r="CF163" s="142"/>
      <c r="CG163" s="142"/>
      <c r="CH163" s="142"/>
      <c r="CI163" s="142"/>
      <c r="CJ163" s="142"/>
      <c r="CK163" s="142"/>
      <c r="CL163" s="142"/>
      <c r="CM163" s="142"/>
      <c r="CN163" s="142"/>
      <c r="CO163" s="142"/>
      <c r="CP163" s="142"/>
      <c r="CQ163" s="142"/>
      <c r="CR163" s="142"/>
    </row>
    <row r="164" spans="1:96">
      <c r="A164" s="126"/>
      <c r="B164"/>
      <c r="C164"/>
      <c r="D164"/>
      <c r="E164" s="157"/>
      <c r="AR164" s="14"/>
      <c r="CA164" s="142"/>
      <c r="CB164" s="142"/>
      <c r="CC164" s="118"/>
      <c r="CD164" s="133"/>
      <c r="CE164" s="142"/>
      <c r="CF164" s="142"/>
      <c r="CG164" s="142"/>
      <c r="CH164" s="142"/>
      <c r="CI164" s="142"/>
      <c r="CJ164" s="142"/>
      <c r="CK164" s="142"/>
      <c r="CL164" s="142"/>
      <c r="CM164" s="142"/>
      <c r="CN164" s="142"/>
      <c r="CO164" s="142"/>
      <c r="CP164" s="142"/>
      <c r="CQ164" s="142"/>
      <c r="CR164" s="142"/>
    </row>
    <row r="165" spans="1:96">
      <c r="A165" s="126"/>
      <c r="B165"/>
      <c r="C165"/>
      <c r="D165"/>
      <c r="E165" s="157"/>
      <c r="AR165" s="14"/>
      <c r="CA165" s="142"/>
      <c r="CB165" s="142"/>
      <c r="CC165" s="118"/>
      <c r="CD165" s="133"/>
      <c r="CE165" s="142"/>
      <c r="CF165" s="142"/>
      <c r="CG165" s="142"/>
      <c r="CH165" s="142"/>
      <c r="CI165" s="142"/>
      <c r="CJ165" s="142"/>
      <c r="CK165" s="142"/>
      <c r="CL165" s="142"/>
      <c r="CM165" s="142"/>
      <c r="CN165" s="142"/>
      <c r="CO165" s="142"/>
      <c r="CP165" s="142"/>
      <c r="CQ165" s="142"/>
      <c r="CR165" s="142"/>
    </row>
    <row r="166" spans="1:96">
      <c r="A166" s="126"/>
      <c r="B166"/>
      <c r="C166"/>
      <c r="D166"/>
      <c r="E166" s="157"/>
      <c r="AR166" s="14"/>
      <c r="CA166" s="142"/>
      <c r="CB166" s="142"/>
      <c r="CC166" s="118"/>
      <c r="CD166" s="133"/>
      <c r="CE166" s="142"/>
      <c r="CF166" s="142"/>
      <c r="CG166" s="142"/>
      <c r="CH166" s="142"/>
      <c r="CI166" s="142"/>
      <c r="CJ166" s="142"/>
      <c r="CK166" s="142"/>
      <c r="CL166" s="142"/>
      <c r="CM166" s="142"/>
      <c r="CN166" s="142"/>
      <c r="CO166" s="142"/>
      <c r="CP166" s="142"/>
      <c r="CQ166" s="142"/>
      <c r="CR166" s="142"/>
    </row>
    <row r="167" spans="1:96">
      <c r="A167" s="126"/>
      <c r="B167"/>
      <c r="C167"/>
      <c r="D167"/>
      <c r="E167" s="157"/>
      <c r="AR167" s="14"/>
      <c r="CA167" s="142"/>
      <c r="CB167" s="142"/>
      <c r="CC167" s="118"/>
      <c r="CD167" s="133"/>
      <c r="CE167" s="142"/>
      <c r="CF167" s="142"/>
      <c r="CG167" s="142"/>
      <c r="CH167" s="142"/>
      <c r="CI167" s="142"/>
      <c r="CJ167" s="142"/>
      <c r="CK167" s="142"/>
      <c r="CL167" s="142"/>
      <c r="CM167" s="142"/>
      <c r="CN167" s="142"/>
      <c r="CO167" s="142"/>
      <c r="CP167" s="142"/>
      <c r="CQ167" s="142"/>
      <c r="CR167" s="142"/>
    </row>
    <row r="168" spans="1:96">
      <c r="A168" s="126"/>
      <c r="B168"/>
      <c r="C168"/>
      <c r="D168"/>
      <c r="E168" s="157"/>
      <c r="AR168" s="14"/>
      <c r="CA168" s="142"/>
      <c r="CB168" s="142"/>
      <c r="CC168" s="118"/>
      <c r="CD168" s="133"/>
      <c r="CE168" s="142"/>
      <c r="CF168" s="142"/>
      <c r="CG168" s="142"/>
      <c r="CH168" s="142"/>
      <c r="CI168" s="142"/>
      <c r="CJ168" s="142"/>
      <c r="CK168" s="142"/>
      <c r="CL168" s="142"/>
      <c r="CM168" s="142"/>
      <c r="CN168" s="142"/>
      <c r="CO168" s="142"/>
      <c r="CP168" s="142"/>
      <c r="CQ168" s="142"/>
      <c r="CR168" s="142"/>
    </row>
    <row r="169" spans="1:96">
      <c r="A169" s="126"/>
      <c r="B169"/>
      <c r="C169"/>
      <c r="D169"/>
      <c r="E169" s="157"/>
      <c r="AR169" s="14"/>
      <c r="CA169" s="142"/>
      <c r="CB169" s="142"/>
      <c r="CC169" s="118"/>
      <c r="CD169" s="133"/>
      <c r="CE169" s="142"/>
      <c r="CF169" s="142"/>
      <c r="CG169" s="142"/>
      <c r="CH169" s="142"/>
      <c r="CI169" s="142"/>
      <c r="CJ169" s="142"/>
      <c r="CK169" s="142"/>
      <c r="CL169" s="142"/>
      <c r="CM169" s="142"/>
      <c r="CN169" s="142"/>
      <c r="CO169" s="142"/>
      <c r="CP169" s="142"/>
      <c r="CQ169" s="142"/>
      <c r="CR169" s="142"/>
    </row>
    <row r="170" spans="1:96">
      <c r="A170" s="126"/>
      <c r="B170"/>
      <c r="C170"/>
      <c r="D170"/>
      <c r="E170" s="157"/>
      <c r="AR170" s="14"/>
      <c r="CA170" s="142"/>
      <c r="CB170" s="142"/>
      <c r="CC170" s="118"/>
      <c r="CD170" s="133"/>
      <c r="CE170" s="142"/>
      <c r="CF170" s="142"/>
      <c r="CG170" s="142"/>
      <c r="CH170" s="142"/>
      <c r="CI170" s="142"/>
      <c r="CJ170" s="142"/>
      <c r="CK170" s="142"/>
      <c r="CL170" s="142"/>
      <c r="CM170" s="142"/>
      <c r="CN170" s="142"/>
      <c r="CO170" s="142"/>
      <c r="CP170" s="142"/>
      <c r="CQ170" s="142"/>
      <c r="CR170" s="142"/>
    </row>
    <row r="171" spans="1:96">
      <c r="A171" s="126"/>
      <c r="B171"/>
      <c r="C171"/>
      <c r="D171"/>
      <c r="E171" s="157"/>
      <c r="AR171" s="14"/>
      <c r="CA171" s="142"/>
      <c r="CB171" s="142"/>
      <c r="CC171" s="118"/>
      <c r="CD171" s="133"/>
      <c r="CE171" s="142"/>
      <c r="CF171" s="142"/>
      <c r="CG171" s="142"/>
      <c r="CH171" s="142"/>
      <c r="CI171" s="142"/>
      <c r="CJ171" s="142"/>
      <c r="CK171" s="142"/>
      <c r="CL171" s="142"/>
      <c r="CM171" s="142"/>
      <c r="CN171" s="142"/>
      <c r="CO171" s="142"/>
      <c r="CP171" s="142"/>
      <c r="CQ171" s="142"/>
      <c r="CR171" s="142"/>
    </row>
    <row r="172" spans="1:96">
      <c r="A172" s="126"/>
      <c r="B172"/>
      <c r="C172"/>
      <c r="D172"/>
      <c r="E172" s="157"/>
      <c r="AR172" s="14"/>
      <c r="CA172" s="142"/>
      <c r="CB172" s="142"/>
      <c r="CC172" s="118"/>
      <c r="CD172" s="133"/>
      <c r="CE172" s="142"/>
      <c r="CF172" s="142"/>
      <c r="CG172" s="142"/>
      <c r="CH172" s="142"/>
      <c r="CI172" s="142"/>
      <c r="CJ172" s="142"/>
      <c r="CK172" s="142"/>
      <c r="CL172" s="142"/>
      <c r="CM172" s="142"/>
      <c r="CN172" s="142"/>
      <c r="CO172" s="142"/>
      <c r="CP172" s="142"/>
      <c r="CQ172" s="142"/>
      <c r="CR172" s="142"/>
    </row>
    <row r="173" spans="1:96">
      <c r="A173" s="126"/>
      <c r="B173"/>
      <c r="C173"/>
      <c r="D173"/>
      <c r="E173" s="157"/>
      <c r="AR173" s="14"/>
      <c r="CA173" s="142"/>
      <c r="CB173" s="142"/>
      <c r="CC173" s="118"/>
      <c r="CD173" s="133"/>
      <c r="CE173" s="142"/>
      <c r="CF173" s="142"/>
      <c r="CG173" s="142"/>
      <c r="CH173" s="142"/>
      <c r="CI173" s="142"/>
      <c r="CJ173" s="142"/>
      <c r="CK173" s="142"/>
      <c r="CL173" s="142"/>
      <c r="CM173" s="142"/>
      <c r="CN173" s="142"/>
      <c r="CO173" s="142"/>
      <c r="CP173" s="142"/>
      <c r="CQ173" s="142"/>
      <c r="CR173" s="142"/>
    </row>
    <row r="174" spans="1:96">
      <c r="A174" s="126"/>
      <c r="B174" s="126"/>
      <c r="C174" s="126"/>
      <c r="D174" s="126"/>
      <c r="E174" s="157"/>
      <c r="AR174" s="14"/>
      <c r="CA174" s="142"/>
      <c r="CB174" s="142"/>
      <c r="CC174" s="118"/>
      <c r="CD174" s="133"/>
      <c r="CE174" s="142"/>
      <c r="CF174" s="142"/>
      <c r="CG174" s="142"/>
      <c r="CH174" s="142"/>
      <c r="CI174" s="142"/>
      <c r="CJ174" s="142"/>
      <c r="CK174" s="142"/>
      <c r="CL174" s="142"/>
      <c r="CM174" s="142"/>
      <c r="CN174" s="142"/>
      <c r="CO174" s="142"/>
      <c r="CP174" s="142"/>
      <c r="CQ174" s="142"/>
      <c r="CR174" s="142"/>
    </row>
    <row r="175" spans="1:96">
      <c r="A175" s="126"/>
      <c r="B175" s="126"/>
      <c r="C175" s="126"/>
      <c r="D175" s="126"/>
      <c r="E175" s="157"/>
      <c r="AR175" s="14"/>
      <c r="CA175" s="142"/>
      <c r="CB175" s="142"/>
      <c r="CC175" s="118"/>
      <c r="CD175" s="133"/>
      <c r="CE175" s="142"/>
      <c r="CF175" s="142"/>
      <c r="CG175" s="142"/>
      <c r="CH175" s="142"/>
      <c r="CI175" s="142"/>
      <c r="CJ175" s="142"/>
      <c r="CK175" s="142"/>
      <c r="CL175" s="142"/>
      <c r="CM175" s="142"/>
      <c r="CN175" s="142"/>
      <c r="CO175" s="142"/>
      <c r="CP175" s="142"/>
      <c r="CQ175" s="142"/>
      <c r="CR175" s="142"/>
    </row>
    <row r="176" spans="1:96">
      <c r="A176" s="126"/>
      <c r="B176" s="126"/>
      <c r="C176" s="126"/>
      <c r="D176" s="126"/>
      <c r="E176" s="157"/>
      <c r="AR176" s="14"/>
      <c r="CA176" s="142"/>
      <c r="CB176" s="142"/>
      <c r="CC176" s="118"/>
      <c r="CD176" s="133"/>
      <c r="CE176" s="142"/>
      <c r="CF176" s="142"/>
      <c r="CG176" s="142"/>
      <c r="CH176" s="142"/>
      <c r="CI176" s="142"/>
      <c r="CJ176" s="142"/>
      <c r="CK176" s="142"/>
      <c r="CL176" s="142"/>
      <c r="CM176" s="142"/>
      <c r="CN176" s="142"/>
      <c r="CO176" s="142"/>
      <c r="CP176" s="142"/>
      <c r="CQ176" s="142"/>
      <c r="CR176" s="142"/>
    </row>
    <row r="177" spans="1:96">
      <c r="A177" s="126"/>
      <c r="B177" s="126"/>
      <c r="C177" s="126"/>
      <c r="D177" s="126"/>
      <c r="E177" s="157"/>
      <c r="AR177" s="14"/>
      <c r="CA177" s="142"/>
      <c r="CB177" s="142"/>
      <c r="CC177" s="118"/>
      <c r="CD177" s="133"/>
      <c r="CE177" s="142"/>
      <c r="CF177" s="142"/>
      <c r="CG177" s="142"/>
      <c r="CH177" s="142"/>
      <c r="CI177" s="142"/>
      <c r="CJ177" s="142"/>
      <c r="CK177" s="142"/>
      <c r="CL177" s="142"/>
      <c r="CM177" s="142"/>
      <c r="CN177" s="142"/>
      <c r="CO177" s="142"/>
      <c r="CP177" s="142"/>
      <c r="CQ177" s="142"/>
      <c r="CR177" s="142"/>
    </row>
    <row r="178" spans="1:96">
      <c r="A178" s="126"/>
      <c r="B178" s="126"/>
      <c r="C178" s="126"/>
      <c r="D178" s="126"/>
      <c r="E178" s="157"/>
      <c r="AR178" s="14"/>
      <c r="CA178" s="142"/>
      <c r="CB178" s="142"/>
      <c r="CC178" s="118"/>
      <c r="CD178" s="133"/>
      <c r="CE178" s="142"/>
      <c r="CF178" s="142"/>
      <c r="CG178" s="142"/>
      <c r="CH178" s="142"/>
      <c r="CI178" s="142"/>
      <c r="CJ178" s="142"/>
      <c r="CK178" s="142"/>
      <c r="CL178" s="142"/>
      <c r="CM178" s="142"/>
      <c r="CN178" s="142"/>
      <c r="CO178" s="142"/>
      <c r="CP178" s="142"/>
      <c r="CQ178" s="142"/>
      <c r="CR178" s="142"/>
    </row>
    <row r="179" spans="1:96">
      <c r="A179" s="126"/>
      <c r="B179" s="126"/>
      <c r="C179" s="126"/>
      <c r="D179" s="126"/>
      <c r="E179" s="157"/>
      <c r="AR179" s="14"/>
      <c r="CA179" s="142"/>
      <c r="CB179" s="142"/>
      <c r="CC179" s="118"/>
      <c r="CD179" s="133"/>
      <c r="CE179" s="142"/>
      <c r="CF179" s="142"/>
      <c r="CG179" s="142"/>
      <c r="CH179" s="142"/>
      <c r="CI179" s="142"/>
      <c r="CJ179" s="142"/>
      <c r="CK179" s="142"/>
      <c r="CL179" s="142"/>
      <c r="CM179" s="142"/>
      <c r="CN179" s="142"/>
      <c r="CO179" s="142"/>
      <c r="CP179" s="142"/>
      <c r="CQ179" s="142"/>
      <c r="CR179" s="142"/>
    </row>
    <row r="180" spans="1:96">
      <c r="A180" s="126"/>
      <c r="B180" s="126"/>
      <c r="C180" s="126"/>
      <c r="D180" s="126"/>
      <c r="E180" s="157"/>
      <c r="AR180" s="14"/>
      <c r="CA180" s="151"/>
      <c r="CB180" s="151"/>
      <c r="CC180" s="118"/>
      <c r="CD180" s="133"/>
      <c r="CE180" s="151"/>
      <c r="CF180" s="151"/>
      <c r="CG180" s="151"/>
      <c r="CH180" s="151"/>
      <c r="CI180" s="151"/>
      <c r="CJ180" s="151"/>
      <c r="CK180" s="151"/>
      <c r="CL180" s="151"/>
      <c r="CM180" s="151"/>
      <c r="CN180" s="151"/>
      <c r="CO180" s="151"/>
      <c r="CP180" s="151"/>
      <c r="CQ180" s="151"/>
      <c r="CR180" s="151"/>
    </row>
    <row r="181" spans="1:96">
      <c r="A181" s="152"/>
      <c r="B181" s="152"/>
      <c r="C181" s="152"/>
      <c r="D181" s="152"/>
      <c r="E181" s="160"/>
      <c r="AR181" s="14"/>
    </row>
    <row r="182" spans="1:96">
      <c r="A182" s="153"/>
      <c r="B182" s="153"/>
      <c r="C182" s="153"/>
      <c r="D182" s="153"/>
      <c r="E182" s="161"/>
      <c r="AR182" s="14"/>
    </row>
    <row r="183" spans="1:96">
      <c r="A183" s="153"/>
      <c r="B183" s="153"/>
      <c r="C183" s="153"/>
      <c r="D183" s="153"/>
      <c r="E183" s="161"/>
      <c r="AR183" s="14"/>
    </row>
    <row r="184" spans="1:96">
      <c r="A184" s="154"/>
      <c r="B184" s="154"/>
      <c r="C184" s="154"/>
      <c r="D184" s="154"/>
      <c r="E184" s="162"/>
      <c r="AR184" s="14"/>
    </row>
    <row r="185" spans="1:96">
      <c r="A185" s="155"/>
      <c r="B185" s="155"/>
      <c r="C185" s="155"/>
      <c r="D185" s="155"/>
      <c r="E185" s="163"/>
      <c r="AR185" s="14"/>
    </row>
    <row r="186" spans="1:96">
      <c r="A186" s="152"/>
      <c r="B186" s="152"/>
      <c r="C186" s="152"/>
      <c r="D186" s="152"/>
      <c r="E186" s="160"/>
      <c r="AR186" s="14"/>
    </row>
    <row r="187" spans="1:96">
      <c r="A187" s="156"/>
      <c r="B187" s="156"/>
      <c r="C187" s="156"/>
      <c r="D187" s="156"/>
      <c r="E187" s="159"/>
      <c r="AR187" s="14"/>
    </row>
    <row r="188" spans="1:96">
      <c r="A188" s="14"/>
      <c r="B188" s="14"/>
      <c r="C188" s="14"/>
      <c r="D188" s="14"/>
      <c r="E188" s="14"/>
      <c r="AR188" s="14"/>
    </row>
    <row r="189" spans="1:96">
      <c r="A189" s="14"/>
      <c r="B189" s="14"/>
      <c r="C189" s="14"/>
      <c r="D189" s="14"/>
      <c r="E189" s="14"/>
      <c r="AR189" s="14"/>
    </row>
    <row r="190" spans="1:96">
      <c r="A190" s="14"/>
      <c r="B190" s="14"/>
      <c r="C190" s="14"/>
      <c r="D190" s="14"/>
      <c r="E190" s="14"/>
      <c r="AR190" s="14"/>
    </row>
    <row r="191" spans="1:96">
      <c r="A191" s="14"/>
      <c r="B191" s="14"/>
      <c r="C191" s="14"/>
      <c r="D191" s="14"/>
      <c r="E191" s="14"/>
      <c r="AR191" s="14"/>
    </row>
    <row r="192" spans="1:96">
      <c r="AR192" s="14"/>
    </row>
    <row r="193" spans="44:44">
      <c r="AR193" s="14"/>
    </row>
    <row r="194" spans="44:44">
      <c r="AR194" s="14"/>
    </row>
    <row r="195" spans="44:44">
      <c r="AR195" s="14"/>
    </row>
    <row r="196" spans="44:44">
      <c r="AR196" s="14"/>
    </row>
    <row r="197" spans="44:44">
      <c r="AR197" s="14"/>
    </row>
    <row r="198" spans="44:44">
      <c r="AR198" s="14"/>
    </row>
    <row r="199" spans="44:44">
      <c r="AR199" s="14"/>
    </row>
    <row r="200" spans="44:44">
      <c r="AR200" s="14"/>
    </row>
    <row r="201" spans="44:44">
      <c r="AR201" s="14"/>
    </row>
    <row r="202" spans="44:44">
      <c r="AR202" s="14"/>
    </row>
    <row r="203" spans="44:44">
      <c r="AR203" s="14"/>
    </row>
    <row r="204" spans="44:44">
      <c r="AR204" s="14"/>
    </row>
    <row r="205" spans="44:44">
      <c r="AR205" s="14"/>
    </row>
    <row r="206" spans="44:44">
      <c r="AR206" s="14"/>
    </row>
    <row r="207" spans="44:44">
      <c r="AR207" s="14"/>
    </row>
    <row r="208" spans="44:44">
      <c r="AR208" s="14"/>
    </row>
    <row r="209" spans="44:44">
      <c r="AR209" s="14"/>
    </row>
    <row r="210" spans="44:44">
      <c r="AR210" s="14"/>
    </row>
    <row r="211" spans="44:44">
      <c r="AR211" s="14"/>
    </row>
    <row r="212" spans="44:44">
      <c r="AR212" s="14"/>
    </row>
    <row r="213" spans="44:44">
      <c r="AR213" s="14"/>
    </row>
    <row r="214" spans="44:44">
      <c r="AR214" s="14"/>
    </row>
    <row r="215" spans="44:44">
      <c r="AR215" s="14"/>
    </row>
    <row r="216" spans="44:44">
      <c r="AR216" s="14"/>
    </row>
    <row r="217" spans="44:44">
      <c r="AR217" s="14"/>
    </row>
    <row r="218" spans="44:44">
      <c r="AR218" s="14"/>
    </row>
    <row r="219" spans="44:44">
      <c r="AR219" s="14"/>
    </row>
    <row r="220" spans="44:44">
      <c r="AR220" s="14"/>
    </row>
    <row r="221" spans="44:44">
      <c r="AR221" s="14"/>
    </row>
    <row r="222" spans="44:44">
      <c r="AR222" s="14"/>
    </row>
    <row r="223" spans="44:44">
      <c r="AR223" s="14"/>
    </row>
    <row r="224" spans="44:44">
      <c r="AR224" s="14"/>
    </row>
    <row r="225" spans="44:44">
      <c r="AR225" s="14"/>
    </row>
    <row r="226" spans="44:44">
      <c r="AR226" s="14"/>
    </row>
    <row r="227" spans="44:44">
      <c r="AR227" s="14"/>
    </row>
    <row r="228" spans="44:44">
      <c r="AR228" s="14"/>
    </row>
    <row r="229" spans="44:44">
      <c r="AR229" s="14"/>
    </row>
    <row r="230" spans="44:44">
      <c r="AR230" s="14"/>
    </row>
    <row r="231" spans="44:44">
      <c r="AR231" s="14"/>
    </row>
    <row r="232" spans="44:44">
      <c r="AR232" s="14"/>
    </row>
    <row r="233" spans="44:44">
      <c r="AR233" s="14"/>
    </row>
    <row r="234" spans="44:44">
      <c r="AR234" s="14"/>
    </row>
    <row r="235" spans="44:44">
      <c r="AR235" s="14"/>
    </row>
    <row r="236" spans="44:44">
      <c r="AR236" s="14"/>
    </row>
    <row r="237" spans="44:44">
      <c r="AR237" s="14"/>
    </row>
    <row r="238" spans="44:44">
      <c r="AR238" s="14"/>
    </row>
    <row r="239" spans="44:44">
      <c r="AR239" s="14"/>
    </row>
    <row r="240" spans="44:44">
      <c r="AR240" s="14"/>
    </row>
    <row r="241" spans="44:44">
      <c r="AR241" s="14"/>
    </row>
    <row r="242" spans="44:44">
      <c r="AR242" s="14"/>
    </row>
    <row r="243" spans="44:44">
      <c r="AR243" s="14"/>
    </row>
    <row r="244" spans="44:44">
      <c r="AR244" s="14"/>
    </row>
    <row r="245" spans="44:44">
      <c r="AR245" s="14"/>
    </row>
    <row r="246" spans="44:44">
      <c r="AR246" s="14"/>
    </row>
    <row r="247" spans="44:44">
      <c r="AR247" s="14"/>
    </row>
    <row r="248" spans="44:44">
      <c r="AR248" s="14"/>
    </row>
    <row r="249" spans="44:44">
      <c r="AR249" s="14"/>
    </row>
    <row r="250" spans="44:44">
      <c r="AR250" s="14"/>
    </row>
    <row r="251" spans="44:44">
      <c r="AR251" s="14"/>
    </row>
    <row r="252" spans="44:44">
      <c r="AR252" s="14"/>
    </row>
    <row r="253" spans="44:44">
      <c r="AR253" s="14"/>
    </row>
    <row r="254" spans="44:44">
      <c r="AR254" s="14"/>
    </row>
    <row r="255" spans="44:44">
      <c r="AR255" s="14"/>
    </row>
    <row r="256" spans="44:44">
      <c r="AR256" s="14"/>
    </row>
    <row r="257" spans="44:44">
      <c r="AR257" s="14"/>
    </row>
    <row r="258" spans="44:44">
      <c r="AR258" s="14"/>
    </row>
    <row r="259" spans="44:44">
      <c r="AR259" s="14"/>
    </row>
    <row r="260" spans="44:44">
      <c r="AR260" s="14"/>
    </row>
    <row r="261" spans="44:44">
      <c r="AR261" s="14"/>
    </row>
    <row r="262" spans="44:44">
      <c r="AR262" s="14"/>
    </row>
    <row r="263" spans="44:44">
      <c r="AR263" s="14"/>
    </row>
    <row r="264" spans="44:44">
      <c r="AR264" s="14"/>
    </row>
    <row r="265" spans="44:44">
      <c r="AR265" s="14"/>
    </row>
    <row r="266" spans="44:44">
      <c r="AR266" s="14"/>
    </row>
    <row r="267" spans="44:44">
      <c r="AR267" s="14"/>
    </row>
    <row r="268" spans="44:44">
      <c r="AR268" s="14"/>
    </row>
    <row r="269" spans="44:44">
      <c r="AR269" s="14"/>
    </row>
    <row r="270" spans="44:44">
      <c r="AR270" s="14"/>
    </row>
    <row r="271" spans="44:44">
      <c r="AR271" s="14"/>
    </row>
    <row r="272" spans="44:44">
      <c r="AR272" s="14"/>
    </row>
    <row r="273" spans="44:44">
      <c r="AR273" s="14"/>
    </row>
    <row r="274" spans="44:44">
      <c r="AR274" s="14"/>
    </row>
    <row r="275" spans="44:44">
      <c r="AR275" s="14"/>
    </row>
    <row r="276" spans="44:44">
      <c r="AR276" s="14"/>
    </row>
    <row r="277" spans="44:44">
      <c r="AR277" s="14"/>
    </row>
    <row r="278" spans="44:44">
      <c r="AR278" s="14"/>
    </row>
    <row r="279" spans="44:44">
      <c r="AR279" s="14"/>
    </row>
    <row r="280" spans="44:44">
      <c r="AR280" s="14"/>
    </row>
    <row r="281" spans="44:44">
      <c r="AR281" s="14"/>
    </row>
    <row r="282" spans="44:44">
      <c r="AR282" s="14"/>
    </row>
    <row r="283" spans="44:44">
      <c r="AR283" s="14"/>
    </row>
    <row r="284" spans="44:44">
      <c r="AR284" s="14"/>
    </row>
    <row r="285" spans="44:44">
      <c r="AR285" s="14"/>
    </row>
    <row r="286" spans="44:44">
      <c r="AR286" s="14"/>
    </row>
    <row r="287" spans="44:44">
      <c r="AR287" s="14"/>
    </row>
    <row r="288" spans="44:44">
      <c r="AR288" s="14"/>
    </row>
    <row r="289" spans="44:44">
      <c r="AR289" s="14"/>
    </row>
    <row r="290" spans="44:44">
      <c r="AR290" s="14"/>
    </row>
    <row r="291" spans="44:44">
      <c r="AR291" s="14"/>
    </row>
    <row r="292" spans="44:44">
      <c r="AR292" s="14"/>
    </row>
    <row r="293" spans="44:44">
      <c r="AR293" s="14"/>
    </row>
    <row r="294" spans="44:44">
      <c r="AR294" s="14"/>
    </row>
    <row r="295" spans="44:44">
      <c r="AR295" s="14"/>
    </row>
    <row r="296" spans="44:44">
      <c r="AR296" s="14"/>
    </row>
    <row r="297" spans="44:44">
      <c r="AR297" s="14"/>
    </row>
    <row r="298" spans="44:44">
      <c r="AR298" s="14"/>
    </row>
    <row r="299" spans="44:44">
      <c r="AR299" s="14"/>
    </row>
    <row r="300" spans="44:44">
      <c r="AR300" s="14"/>
    </row>
    <row r="301" spans="44:44">
      <c r="AR301" s="14"/>
    </row>
    <row r="302" spans="44:44">
      <c r="AR302" s="14"/>
    </row>
    <row r="303" spans="44:44">
      <c r="AR303" s="14"/>
    </row>
    <row r="304" spans="44:44">
      <c r="AR304" s="14"/>
    </row>
    <row r="305" spans="44:44">
      <c r="AR305" s="14"/>
    </row>
    <row r="306" spans="44:44">
      <c r="AR306" s="14"/>
    </row>
    <row r="307" spans="44:44">
      <c r="AR307" s="14"/>
    </row>
    <row r="308" spans="44:44">
      <c r="AR308" s="14"/>
    </row>
    <row r="309" spans="44:44">
      <c r="AR309" s="14"/>
    </row>
    <row r="310" spans="44:44">
      <c r="AR310" s="14"/>
    </row>
    <row r="311" spans="44:44">
      <c r="AR311" s="14"/>
    </row>
    <row r="312" spans="44:44">
      <c r="AR312" s="14"/>
    </row>
    <row r="313" spans="44:44">
      <c r="AR313" s="14"/>
    </row>
    <row r="314" spans="44:44">
      <c r="AR314" s="14"/>
    </row>
    <row r="315" spans="44:44">
      <c r="AR315" s="14"/>
    </row>
    <row r="316" spans="44:44">
      <c r="AR316" s="14"/>
    </row>
    <row r="317" spans="44:44">
      <c r="AR317" s="14"/>
    </row>
    <row r="318" spans="44:44">
      <c r="AR318" s="14"/>
    </row>
    <row r="319" spans="44:44">
      <c r="AR319" s="14"/>
    </row>
    <row r="320" spans="44:44">
      <c r="AR320" s="14"/>
    </row>
    <row r="321" spans="44:44">
      <c r="AR321" s="14"/>
    </row>
    <row r="322" spans="44:44">
      <c r="AR322" s="14"/>
    </row>
    <row r="323" spans="44:44">
      <c r="AR323" s="14"/>
    </row>
    <row r="324" spans="44:44">
      <c r="AR324" s="14"/>
    </row>
    <row r="325" spans="44:44">
      <c r="AR325" s="14"/>
    </row>
    <row r="326" spans="44:44">
      <c r="AR326" s="14"/>
    </row>
    <row r="327" spans="44:44">
      <c r="AR327" s="14"/>
    </row>
    <row r="328" spans="44:44">
      <c r="AR328" s="14"/>
    </row>
    <row r="329" spans="44:44">
      <c r="AR329" s="14"/>
    </row>
    <row r="330" spans="44:44">
      <c r="AR330" s="14"/>
    </row>
    <row r="331" spans="44:44">
      <c r="AR331" s="14"/>
    </row>
    <row r="332" spans="44:44">
      <c r="AR332" s="14"/>
    </row>
    <row r="333" spans="44:44">
      <c r="AR333" s="14"/>
    </row>
    <row r="334" spans="44:44">
      <c r="AR334" s="14"/>
    </row>
    <row r="335" spans="44:44">
      <c r="AR335" s="14"/>
    </row>
    <row r="336" spans="44:44">
      <c r="AR336" s="14"/>
    </row>
    <row r="337" spans="44:44">
      <c r="AR337" s="14"/>
    </row>
    <row r="338" spans="44:44">
      <c r="AR338" s="14"/>
    </row>
    <row r="339" spans="44:44">
      <c r="AR339" s="14"/>
    </row>
    <row r="340" spans="44:44">
      <c r="AR340" s="14"/>
    </row>
    <row r="341" spans="44:44">
      <c r="AR341" s="14"/>
    </row>
    <row r="342" spans="44:44">
      <c r="AR342" s="14"/>
    </row>
    <row r="343" spans="44:44">
      <c r="AR343" s="14"/>
    </row>
    <row r="344" spans="44:44">
      <c r="AR344" s="14"/>
    </row>
    <row r="345" spans="44:44">
      <c r="AR345" s="14"/>
    </row>
    <row r="346" spans="44:44">
      <c r="AR346" s="14"/>
    </row>
    <row r="347" spans="44:44">
      <c r="AR347" s="14"/>
    </row>
    <row r="348" spans="44:44">
      <c r="AR348" s="14"/>
    </row>
    <row r="349" spans="44:44">
      <c r="AR349" s="14"/>
    </row>
  </sheetData>
  <pageMargins left="0" right="0" top="0" bottom="0" header="0" footer="0"/>
  <pageSetup paperSize="5" scale="52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2:T303"/>
  <sheetViews>
    <sheetView workbookViewId="0">
      <selection activeCell="D22" sqref="D22"/>
    </sheetView>
  </sheetViews>
  <sheetFormatPr defaultRowHeight="12.75"/>
  <cols>
    <col min="1" max="1" width="2.140625" customWidth="1"/>
    <col min="2" max="2" width="13" customWidth="1"/>
    <col min="3" max="4" width="15.28515625" customWidth="1"/>
    <col min="5" max="5" width="12.28515625" customWidth="1"/>
    <col min="6" max="6" width="13.140625" customWidth="1"/>
    <col min="8" max="8" width="12.5703125" customWidth="1"/>
    <col min="10" max="10" width="11.85546875" customWidth="1"/>
    <col min="11" max="11" width="14.42578125" customWidth="1"/>
  </cols>
  <sheetData>
    <row r="2" spans="2:20" ht="13.5" thickBot="1">
      <c r="O2" t="s">
        <v>827</v>
      </c>
    </row>
    <row r="3" spans="2:20" ht="13.5" thickBot="1">
      <c r="B3" s="601"/>
      <c r="C3" s="602"/>
      <c r="D3" s="602"/>
      <c r="E3" s="603" t="s">
        <v>22</v>
      </c>
      <c r="G3" s="295"/>
      <c r="H3" s="295"/>
    </row>
    <row r="4" spans="2:20" ht="13.5" thickBot="1">
      <c r="B4" s="604" t="s">
        <v>828</v>
      </c>
      <c r="C4" s="605" t="s">
        <v>295</v>
      </c>
      <c r="D4" s="606" t="s">
        <v>293</v>
      </c>
      <c r="E4" s="607" t="s">
        <v>829</v>
      </c>
      <c r="G4" s="601" t="s">
        <v>830</v>
      </c>
      <c r="H4" s="608"/>
      <c r="J4" s="609" t="s">
        <v>831</v>
      </c>
      <c r="K4" s="610"/>
    </row>
    <row r="5" spans="2:20">
      <c r="B5" s="611">
        <f>'[5]Spread Options'!AY10</f>
        <v>36678</v>
      </c>
      <c r="C5" s="612">
        <f>'[5]Spread Options'!AZ10/10000</f>
        <v>0</v>
      </c>
      <c r="D5" s="612">
        <f>'[5]Spread Options'!BA10/10000</f>
        <v>0</v>
      </c>
      <c r="E5" s="613">
        <f>D5+C5</f>
        <v>0</v>
      </c>
      <c r="G5" s="614"/>
      <c r="H5" s="615" t="s">
        <v>22</v>
      </c>
      <c r="J5" s="616"/>
      <c r="K5" s="615" t="s">
        <v>832</v>
      </c>
    </row>
    <row r="6" spans="2:20" ht="13.5" thickBot="1">
      <c r="B6" s="611">
        <f>'[5]Spread Options'!AY11</f>
        <v>36708</v>
      </c>
      <c r="C6" s="612">
        <f>'[5]Spread Options'!AZ11/10000</f>
        <v>0</v>
      </c>
      <c r="D6" s="612">
        <f>'[5]Spread Options'!BA11/10000</f>
        <v>0</v>
      </c>
      <c r="E6" s="613">
        <f t="shared" ref="E6:E69" si="0">D6+C6</f>
        <v>0</v>
      </c>
      <c r="G6" s="604" t="s">
        <v>828</v>
      </c>
      <c r="H6" s="617" t="s">
        <v>829</v>
      </c>
      <c r="J6" s="618"/>
      <c r="K6" s="617" t="s">
        <v>833</v>
      </c>
      <c r="R6" s="619" t="s">
        <v>834</v>
      </c>
    </row>
    <row r="7" spans="2:20">
      <c r="B7" s="611">
        <f>'[5]Spread Options'!AY12</f>
        <v>36739</v>
      </c>
      <c r="C7" s="612">
        <f>'[5]Spread Options'!AZ12/10000</f>
        <v>0</v>
      </c>
      <c r="D7" s="612">
        <f>'[5]Spread Options'!BA12/10000</f>
        <v>0</v>
      </c>
      <c r="E7" s="613">
        <f t="shared" si="0"/>
        <v>0</v>
      </c>
      <c r="G7" s="611">
        <f>'[5]Intra-Month'!AZ19</f>
        <v>36526</v>
      </c>
      <c r="H7" s="620">
        <f>'[5]Intra-Month'!BA19/10000</f>
        <v>0</v>
      </c>
      <c r="J7" s="621">
        <f>B5</f>
        <v>36678</v>
      </c>
      <c r="K7" s="622">
        <f>INDEX(spreadpos,MATCH(J7,spreadmonths),spreadcount)+INDEX(gdspreadoptpos,MATCH(J7,gdspreadoptmonths),gdspreadoptcount)</f>
        <v>0</v>
      </c>
      <c r="R7" s="623" t="s">
        <v>835</v>
      </c>
      <c r="S7" s="624"/>
      <c r="T7" s="625">
        <f>COUNT(#REF!)</f>
        <v>0</v>
      </c>
    </row>
    <row r="8" spans="2:20">
      <c r="B8" s="611">
        <f>'[5]Spread Options'!AY13</f>
        <v>36770</v>
      </c>
      <c r="C8" s="612">
        <f>'[5]Spread Options'!AZ13/10000</f>
        <v>0</v>
      </c>
      <c r="D8" s="612">
        <f>'[5]Spread Options'!BA13/10000</f>
        <v>0</v>
      </c>
      <c r="E8" s="613">
        <f t="shared" si="0"/>
        <v>0</v>
      </c>
      <c r="G8" s="611">
        <f>'[5]Intra-Month'!AZ20</f>
        <v>36557</v>
      </c>
      <c r="H8" s="620">
        <f>'[5]Intra-Month'!BA20/10000</f>
        <v>0</v>
      </c>
      <c r="J8" s="621">
        <f t="shared" ref="J8:J71" si="1">B6</f>
        <v>36708</v>
      </c>
      <c r="K8" s="622">
        <f t="shared" ref="K8:K71" si="2">INDEX(spreadpos,MATCH(J8,spreadmonths),spreadcount)+INDEX(gdspreadoptpos,MATCH(J8,gdspreadoptmonths),gdspreadoptcount)</f>
        <v>0</v>
      </c>
      <c r="R8" s="626" t="s">
        <v>836</v>
      </c>
      <c r="S8" s="627"/>
      <c r="T8" s="628">
        <f>COUNT(B5:E5)</f>
        <v>4</v>
      </c>
    </row>
    <row r="9" spans="2:20">
      <c r="B9" s="611">
        <f>'[5]Spread Options'!AY14</f>
        <v>36800</v>
      </c>
      <c r="C9" s="612">
        <f>'[5]Spread Options'!AZ14/10000</f>
        <v>0</v>
      </c>
      <c r="D9" s="612">
        <f>'[5]Spread Options'!BA14/10000</f>
        <v>0</v>
      </c>
      <c r="E9" s="613">
        <f t="shared" si="0"/>
        <v>0</v>
      </c>
      <c r="G9" s="611">
        <f>'[5]Intra-Month'!AZ21</f>
        <v>36586</v>
      </c>
      <c r="H9" s="620">
        <f>'[5]Intra-Month'!BA21/10000</f>
        <v>0</v>
      </c>
      <c r="J9" s="621">
        <f t="shared" si="1"/>
        <v>36739</v>
      </c>
      <c r="K9" s="622">
        <f t="shared" si="2"/>
        <v>0</v>
      </c>
      <c r="R9" s="626" t="s">
        <v>837</v>
      </c>
      <c r="S9" s="627"/>
      <c r="T9" s="628">
        <f>COUNT(B52:D52)</f>
        <v>3</v>
      </c>
    </row>
    <row r="10" spans="2:20">
      <c r="B10" s="611">
        <f>'[5]Spread Options'!AY15</f>
        <v>36831</v>
      </c>
      <c r="C10" s="612">
        <f>'[5]Spread Options'!AZ15/10000</f>
        <v>-13.360410852430974</v>
      </c>
      <c r="D10" s="612">
        <f>'[5]Spread Options'!BA15/10000</f>
        <v>13.708210584102396</v>
      </c>
      <c r="E10" s="613">
        <f t="shared" si="0"/>
        <v>0.34779973167142231</v>
      </c>
      <c r="G10" s="611">
        <f>'[5]Intra-Month'!AZ22</f>
        <v>36617</v>
      </c>
      <c r="H10" s="620">
        <f>'[5]Intra-Month'!BA22/10000</f>
        <v>0</v>
      </c>
      <c r="J10" s="621">
        <f t="shared" si="1"/>
        <v>36770</v>
      </c>
      <c r="K10" s="622">
        <f t="shared" si="2"/>
        <v>0</v>
      </c>
      <c r="R10" s="626" t="s">
        <v>838</v>
      </c>
      <c r="S10" s="627"/>
      <c r="T10" s="628">
        <f>COUNT(G7:H7)</f>
        <v>2</v>
      </c>
    </row>
    <row r="11" spans="2:20" ht="13.5" thickBot="1">
      <c r="B11" s="611">
        <f>'[5]Spread Options'!AY16</f>
        <v>36861</v>
      </c>
      <c r="C11" s="612">
        <f>'[5]Spread Options'!AZ16/10000</f>
        <v>-13.697422605789223</v>
      </c>
      <c r="D11" s="612">
        <f>'[5]Spread Options'!BA16/10000</f>
        <v>14.114487154692577</v>
      </c>
      <c r="E11" s="613">
        <f t="shared" si="0"/>
        <v>0.41706454890335465</v>
      </c>
      <c r="G11" s="611">
        <f>'[5]Intra-Month'!AZ23</f>
        <v>36647</v>
      </c>
      <c r="H11" s="620">
        <f>'[5]Intra-Month'!BA23/10000</f>
        <v>0</v>
      </c>
      <c r="J11" s="621">
        <f t="shared" si="1"/>
        <v>36800</v>
      </c>
      <c r="K11" s="622">
        <f t="shared" si="2"/>
        <v>0</v>
      </c>
      <c r="R11" s="629" t="s">
        <v>839</v>
      </c>
      <c r="S11" s="630"/>
      <c r="T11" s="631">
        <f>COUNT(#REF!)</f>
        <v>0</v>
      </c>
    </row>
    <row r="12" spans="2:20">
      <c r="B12" s="611">
        <f>'[5]Spread Options'!AY17</f>
        <v>36892</v>
      </c>
      <c r="C12" s="612">
        <f>'[5]Spread Options'!AZ17/10000</f>
        <v>-10.580083066120578</v>
      </c>
      <c r="D12" s="612">
        <f>'[5]Spread Options'!BA17/10000</f>
        <v>11.025816020641688</v>
      </c>
      <c r="E12" s="613">
        <f t="shared" si="0"/>
        <v>0.44573295452111061</v>
      </c>
      <c r="G12" s="611">
        <f>'[5]Intra-Month'!AZ24</f>
        <v>36678</v>
      </c>
      <c r="H12" s="620">
        <f>'[5]Intra-Month'!BA24/10000</f>
        <v>0</v>
      </c>
      <c r="J12" s="621">
        <f t="shared" si="1"/>
        <v>36831</v>
      </c>
      <c r="K12" s="622">
        <f t="shared" si="2"/>
        <v>0.34779973167142231</v>
      </c>
    </row>
    <row r="13" spans="2:20">
      <c r="B13" s="611">
        <f>'[5]Spread Options'!AY18</f>
        <v>36923</v>
      </c>
      <c r="C13" s="612">
        <f>'[5]Spread Options'!AZ18/10000</f>
        <v>-9.5592996292344754</v>
      </c>
      <c r="D13" s="612">
        <f>'[5]Spread Options'!BA18/10000</f>
        <v>9.9834045966703542</v>
      </c>
      <c r="E13" s="613">
        <f t="shared" si="0"/>
        <v>0.42410496743587878</v>
      </c>
      <c r="G13" s="611">
        <f>'[5]Intra-Month'!AZ25</f>
        <v>36708</v>
      </c>
      <c r="H13" s="620">
        <f>'[5]Intra-Month'!BA25/10000</f>
        <v>0</v>
      </c>
      <c r="J13" s="621">
        <f t="shared" si="1"/>
        <v>36861</v>
      </c>
      <c r="K13" s="622">
        <f t="shared" si="2"/>
        <v>0.41706454890335465</v>
      </c>
    </row>
    <row r="14" spans="2:20">
      <c r="B14" s="611">
        <f>'[5]Spread Options'!AY19</f>
        <v>36951</v>
      </c>
      <c r="C14" s="612">
        <f>'[5]Spread Options'!AZ19/10000</f>
        <v>-13.434846825091416</v>
      </c>
      <c r="D14" s="612">
        <f>'[5]Spread Options'!BA19/10000</f>
        <v>13.89706391619236</v>
      </c>
      <c r="E14" s="613">
        <f t="shared" si="0"/>
        <v>0.46221709110094444</v>
      </c>
      <c r="G14" s="611">
        <f>'[5]Intra-Month'!AZ26</f>
        <v>36739</v>
      </c>
      <c r="H14" s="620">
        <f>'[5]Intra-Month'!BA26/10000</f>
        <v>0</v>
      </c>
      <c r="J14" s="621">
        <f t="shared" si="1"/>
        <v>36892</v>
      </c>
      <c r="K14" s="622">
        <f t="shared" si="2"/>
        <v>0.44573295452111061</v>
      </c>
    </row>
    <row r="15" spans="2:20">
      <c r="B15" s="611">
        <f>'[5]Spread Options'!AY20</f>
        <v>36982</v>
      </c>
      <c r="C15" s="612">
        <f>'[5]Spread Options'!AZ20/10000</f>
        <v>0</v>
      </c>
      <c r="D15" s="612">
        <f>'[5]Spread Options'!BA20/10000</f>
        <v>0</v>
      </c>
      <c r="E15" s="613">
        <f t="shared" si="0"/>
        <v>0</v>
      </c>
      <c r="G15" s="611">
        <f>'[5]Intra-Month'!AZ27</f>
        <v>36770</v>
      </c>
      <c r="H15" s="620">
        <f>'[5]Intra-Month'!BA27/10000</f>
        <v>0</v>
      </c>
      <c r="J15" s="621">
        <f t="shared" si="1"/>
        <v>36923</v>
      </c>
      <c r="K15" s="622">
        <f t="shared" si="2"/>
        <v>0.42410496743587878</v>
      </c>
    </row>
    <row r="16" spans="2:20">
      <c r="B16" s="611">
        <f>'[5]Spread Options'!AY21</f>
        <v>37012</v>
      </c>
      <c r="C16" s="612">
        <f>'[5]Spread Options'!AZ21/10000</f>
        <v>0</v>
      </c>
      <c r="D16" s="612">
        <f>'[5]Spread Options'!BA21/10000</f>
        <v>0</v>
      </c>
      <c r="E16" s="613">
        <f t="shared" si="0"/>
        <v>0</v>
      </c>
      <c r="G16" s="611">
        <f>'[5]Intra-Month'!AZ28</f>
        <v>36800</v>
      </c>
      <c r="H16" s="620">
        <f>'[5]Intra-Month'!BA28/10000</f>
        <v>0</v>
      </c>
      <c r="J16" s="621">
        <f t="shared" si="1"/>
        <v>36951</v>
      </c>
      <c r="K16" s="622">
        <f t="shared" si="2"/>
        <v>0.46221709110094444</v>
      </c>
    </row>
    <row r="17" spans="2:11">
      <c r="B17" s="611">
        <f>'[5]Spread Options'!AY22</f>
        <v>37043</v>
      </c>
      <c r="C17" s="612">
        <f>'[5]Spread Options'!AZ22/10000</f>
        <v>0</v>
      </c>
      <c r="D17" s="612">
        <f>'[5]Spread Options'!BA22/10000</f>
        <v>0</v>
      </c>
      <c r="E17" s="613">
        <f t="shared" si="0"/>
        <v>0</v>
      </c>
      <c r="G17" s="611">
        <f>'[5]Intra-Month'!AZ29</f>
        <v>36831</v>
      </c>
      <c r="H17" s="620">
        <f>'[5]Intra-Month'!BA29/10000</f>
        <v>0</v>
      </c>
      <c r="J17" s="621">
        <f t="shared" si="1"/>
        <v>36982</v>
      </c>
      <c r="K17" s="622">
        <f t="shared" si="2"/>
        <v>0</v>
      </c>
    </row>
    <row r="18" spans="2:11">
      <c r="B18" s="611">
        <f>'[5]Spread Options'!AY23</f>
        <v>37073</v>
      </c>
      <c r="C18" s="612">
        <f>'[5]Spread Options'!AZ23/10000</f>
        <v>0</v>
      </c>
      <c r="D18" s="612">
        <f>'[5]Spread Options'!BA23/10000</f>
        <v>0</v>
      </c>
      <c r="E18" s="613">
        <f t="shared" si="0"/>
        <v>0</v>
      </c>
      <c r="G18" s="611">
        <f>'[5]Intra-Month'!AZ30</f>
        <v>36861</v>
      </c>
      <c r="H18" s="620">
        <f>'[5]Intra-Month'!BA30/10000</f>
        <v>0</v>
      </c>
      <c r="J18" s="621">
        <f t="shared" si="1"/>
        <v>37012</v>
      </c>
      <c r="K18" s="622">
        <f t="shared" si="2"/>
        <v>0</v>
      </c>
    </row>
    <row r="19" spans="2:11">
      <c r="B19" s="611">
        <f>'[5]Spread Options'!AY24</f>
        <v>37104</v>
      </c>
      <c r="C19" s="612">
        <f>'[5]Spread Options'!AZ24/10000</f>
        <v>0</v>
      </c>
      <c r="D19" s="612">
        <f>'[5]Spread Options'!BA24/10000</f>
        <v>0</v>
      </c>
      <c r="E19" s="613">
        <f t="shared" si="0"/>
        <v>0</v>
      </c>
      <c r="G19" s="611">
        <f>'[5]Intra-Month'!AZ31</f>
        <v>36892</v>
      </c>
      <c r="H19" s="620">
        <f>'[5]Intra-Month'!BA31/10000</f>
        <v>0</v>
      </c>
      <c r="J19" s="621">
        <f t="shared" si="1"/>
        <v>37043</v>
      </c>
      <c r="K19" s="622">
        <f t="shared" si="2"/>
        <v>0</v>
      </c>
    </row>
    <row r="20" spans="2:11">
      <c r="B20" s="611">
        <f>'[5]Spread Options'!AY25</f>
        <v>37135</v>
      </c>
      <c r="C20" s="612">
        <f>'[5]Spread Options'!AZ25/10000</f>
        <v>0</v>
      </c>
      <c r="D20" s="612">
        <f>'[5]Spread Options'!BA25/10000</f>
        <v>0</v>
      </c>
      <c r="E20" s="613">
        <f t="shared" si="0"/>
        <v>0</v>
      </c>
      <c r="G20" s="611">
        <f>'[5]Intra-Month'!AZ32</f>
        <v>36923</v>
      </c>
      <c r="H20" s="620">
        <f>'[5]Intra-Month'!BA32/10000</f>
        <v>0</v>
      </c>
      <c r="J20" s="621">
        <f t="shared" si="1"/>
        <v>37073</v>
      </c>
      <c r="K20" s="622">
        <f t="shared" si="2"/>
        <v>0</v>
      </c>
    </row>
    <row r="21" spans="2:11">
      <c r="B21" s="611">
        <f>'[5]Spread Options'!AY26</f>
        <v>37165</v>
      </c>
      <c r="C21" s="612">
        <f>'[5]Spread Options'!AZ26/10000</f>
        <v>0</v>
      </c>
      <c r="D21" s="612">
        <f>'[5]Spread Options'!BA26/10000</f>
        <v>0</v>
      </c>
      <c r="E21" s="613">
        <f t="shared" si="0"/>
        <v>0</v>
      </c>
      <c r="G21" s="611">
        <f>'[5]Intra-Month'!AZ33</f>
        <v>36951</v>
      </c>
      <c r="H21" s="620">
        <f>'[5]Intra-Month'!BA33/10000</f>
        <v>0</v>
      </c>
      <c r="J21" s="621">
        <f t="shared" si="1"/>
        <v>37104</v>
      </c>
      <c r="K21" s="622">
        <f t="shared" si="2"/>
        <v>0</v>
      </c>
    </row>
    <row r="22" spans="2:11">
      <c r="B22" s="611">
        <f>'[5]Spread Options'!AY27</f>
        <v>37196</v>
      </c>
      <c r="C22" s="612">
        <f>'[5]Spread Options'!AZ27/10000</f>
        <v>-11.823579440381936</v>
      </c>
      <c r="D22" s="612">
        <f>'[5]Spread Options'!BA27/10000</f>
        <v>12.320666122056556</v>
      </c>
      <c r="E22" s="613">
        <f t="shared" si="0"/>
        <v>0.49708668167462022</v>
      </c>
      <c r="G22" s="611">
        <f>'[5]Intra-Month'!AZ34</f>
        <v>36982</v>
      </c>
      <c r="H22" s="620">
        <f>'[5]Intra-Month'!BA34/10000</f>
        <v>0</v>
      </c>
      <c r="J22" s="621">
        <f t="shared" si="1"/>
        <v>37135</v>
      </c>
      <c r="K22" s="622">
        <f t="shared" si="2"/>
        <v>0</v>
      </c>
    </row>
    <row r="23" spans="2:11">
      <c r="B23" s="611">
        <f>'[5]Spread Options'!AY28</f>
        <v>37226</v>
      </c>
      <c r="C23" s="612">
        <f>'[5]Spread Options'!AZ28/10000</f>
        <v>-12.181220324441062</v>
      </c>
      <c r="D23" s="612">
        <f>'[5]Spread Options'!BA28/10000</f>
        <v>12.711298554554386</v>
      </c>
      <c r="E23" s="613">
        <f t="shared" si="0"/>
        <v>0.53007823011332356</v>
      </c>
      <c r="G23" s="611">
        <f>'[5]Intra-Month'!AZ35</f>
        <v>37012</v>
      </c>
      <c r="H23" s="620">
        <f>'[5]Intra-Month'!BA35/10000</f>
        <v>0</v>
      </c>
      <c r="J23" s="621">
        <f t="shared" si="1"/>
        <v>37165</v>
      </c>
      <c r="K23" s="622">
        <f t="shared" si="2"/>
        <v>0</v>
      </c>
    </row>
    <row r="24" spans="2:11">
      <c r="B24" s="611">
        <f>'[5]Spread Options'!AY29</f>
        <v>37257</v>
      </c>
      <c r="C24" s="612">
        <f>'[5]Spread Options'!AZ29/10000</f>
        <v>-12.130878467346612</v>
      </c>
      <c r="D24" s="612">
        <f>'[5]Spread Options'!BA29/10000</f>
        <v>12.676391362909046</v>
      </c>
      <c r="E24" s="613">
        <f t="shared" si="0"/>
        <v>0.54551289556243354</v>
      </c>
      <c r="G24" s="611">
        <f>'[5]Intra-Month'!AZ36</f>
        <v>37043</v>
      </c>
      <c r="H24" s="620">
        <f>'[5]Intra-Month'!BA36/10000</f>
        <v>0</v>
      </c>
      <c r="J24" s="621">
        <f t="shared" si="1"/>
        <v>37196</v>
      </c>
      <c r="K24" s="622">
        <f t="shared" si="2"/>
        <v>0.49708668167462022</v>
      </c>
    </row>
    <row r="25" spans="2:11">
      <c r="B25" s="611">
        <f>'[5]Spread Options'!AY30</f>
        <v>37288</v>
      </c>
      <c r="C25" s="612">
        <f>'[5]Spread Options'!AZ30/10000</f>
        <v>-10.877462271714077</v>
      </c>
      <c r="D25" s="612">
        <f>'[5]Spread Options'!BA30/10000</f>
        <v>11.370905330141822</v>
      </c>
      <c r="E25" s="613">
        <f t="shared" si="0"/>
        <v>0.49344305842774538</v>
      </c>
      <c r="G25" s="611">
        <f>'[5]Intra-Month'!AZ37</f>
        <v>37073</v>
      </c>
      <c r="H25" s="620">
        <f>'[5]Intra-Month'!BA37/10000</f>
        <v>0</v>
      </c>
      <c r="J25" s="621">
        <f t="shared" si="1"/>
        <v>37226</v>
      </c>
      <c r="K25" s="622">
        <f t="shared" si="2"/>
        <v>0.53007823011332356</v>
      </c>
    </row>
    <row r="26" spans="2:11">
      <c r="B26" s="611">
        <f>'[5]Spread Options'!AY31</f>
        <v>37316</v>
      </c>
      <c r="C26" s="612">
        <f>'[5]Spread Options'!AZ31/10000</f>
        <v>-11.935898179848119</v>
      </c>
      <c r="D26" s="612">
        <f>'[5]Spread Options'!BA31/10000</f>
        <v>12.45743569263702</v>
      </c>
      <c r="E26" s="613">
        <f t="shared" si="0"/>
        <v>0.52153751278890148</v>
      </c>
      <c r="G26" s="611">
        <f>'[5]Intra-Month'!AZ38</f>
        <v>37104</v>
      </c>
      <c r="H26" s="620">
        <f>'[5]Intra-Month'!BA38/10000</f>
        <v>0</v>
      </c>
      <c r="J26" s="621">
        <f t="shared" si="1"/>
        <v>37257</v>
      </c>
      <c r="K26" s="622">
        <f t="shared" si="2"/>
        <v>0.54551289556243354</v>
      </c>
    </row>
    <row r="27" spans="2:11">
      <c r="B27" s="611">
        <f>'[5]Spread Options'!AY32</f>
        <v>37347</v>
      </c>
      <c r="C27" s="612">
        <f>'[5]Spread Options'!AZ32/10000</f>
        <v>0</v>
      </c>
      <c r="D27" s="612">
        <f>'[5]Spread Options'!BA32/10000</f>
        <v>0</v>
      </c>
      <c r="E27" s="613">
        <f t="shared" si="0"/>
        <v>0</v>
      </c>
      <c r="G27" s="611">
        <f>'[5]Intra-Month'!AZ39</f>
        <v>37135</v>
      </c>
      <c r="H27" s="620">
        <f>'[5]Intra-Month'!BA39/10000</f>
        <v>0</v>
      </c>
      <c r="J27" s="621">
        <f t="shared" si="1"/>
        <v>37288</v>
      </c>
      <c r="K27" s="622">
        <f t="shared" si="2"/>
        <v>0.49344305842774538</v>
      </c>
    </row>
    <row r="28" spans="2:11">
      <c r="B28" s="611">
        <f>'[5]Spread Options'!AY33</f>
        <v>37377</v>
      </c>
      <c r="C28" s="612">
        <f>'[5]Spread Options'!AZ33/10000</f>
        <v>0</v>
      </c>
      <c r="D28" s="612">
        <f>'[5]Spread Options'!BA33/10000</f>
        <v>0</v>
      </c>
      <c r="E28" s="613">
        <f t="shared" si="0"/>
        <v>0</v>
      </c>
      <c r="G28" s="611">
        <f>'[5]Intra-Month'!AZ40</f>
        <v>37165</v>
      </c>
      <c r="H28" s="620">
        <f>'[5]Intra-Month'!BA40/10000</f>
        <v>0</v>
      </c>
      <c r="J28" s="621">
        <f t="shared" si="1"/>
        <v>37316</v>
      </c>
      <c r="K28" s="622">
        <f t="shared" si="2"/>
        <v>0.52153751278890148</v>
      </c>
    </row>
    <row r="29" spans="2:11">
      <c r="B29" s="611">
        <f>'[5]Spread Options'!AY34</f>
        <v>37408</v>
      </c>
      <c r="C29" s="612">
        <f>'[5]Spread Options'!AZ34/10000</f>
        <v>0</v>
      </c>
      <c r="D29" s="612">
        <f>'[5]Spread Options'!BA34/10000</f>
        <v>0</v>
      </c>
      <c r="E29" s="613">
        <f t="shared" si="0"/>
        <v>0</v>
      </c>
      <c r="G29" s="611">
        <f>'[5]Intra-Month'!AZ41</f>
        <v>37196</v>
      </c>
      <c r="H29" s="620">
        <f>'[5]Intra-Month'!BA41/10000</f>
        <v>0</v>
      </c>
      <c r="J29" s="621">
        <f t="shared" si="1"/>
        <v>37347</v>
      </c>
      <c r="K29" s="622">
        <f t="shared" si="2"/>
        <v>0</v>
      </c>
    </row>
    <row r="30" spans="2:11">
      <c r="B30" s="611">
        <f>'[5]Spread Options'!AY35</f>
        <v>37438</v>
      </c>
      <c r="C30" s="612">
        <f>'[5]Spread Options'!AZ35/10000</f>
        <v>0</v>
      </c>
      <c r="D30" s="612">
        <f>'[5]Spread Options'!BA35/10000</f>
        <v>0</v>
      </c>
      <c r="E30" s="613">
        <f t="shared" si="0"/>
        <v>0</v>
      </c>
      <c r="G30" s="611">
        <f>'[5]Intra-Month'!AZ42</f>
        <v>37226</v>
      </c>
      <c r="H30" s="620">
        <f>'[5]Intra-Month'!BA42/10000</f>
        <v>0</v>
      </c>
      <c r="J30" s="621">
        <f t="shared" si="1"/>
        <v>37377</v>
      </c>
      <c r="K30" s="622">
        <f t="shared" si="2"/>
        <v>0</v>
      </c>
    </row>
    <row r="31" spans="2:11">
      <c r="B31" s="611">
        <f>'[5]Spread Options'!AY36</f>
        <v>37469</v>
      </c>
      <c r="C31" s="612">
        <f>'[5]Spread Options'!AZ36/10000</f>
        <v>0</v>
      </c>
      <c r="D31" s="612">
        <f>'[5]Spread Options'!BA36/10000</f>
        <v>0</v>
      </c>
      <c r="E31" s="613">
        <f t="shared" si="0"/>
        <v>0</v>
      </c>
      <c r="G31" s="611">
        <f>'[5]Intra-Month'!AZ43</f>
        <v>37257</v>
      </c>
      <c r="H31" s="620">
        <f>'[5]Intra-Month'!BA43/10000</f>
        <v>0</v>
      </c>
      <c r="J31" s="621">
        <f t="shared" si="1"/>
        <v>37408</v>
      </c>
      <c r="K31" s="622">
        <f t="shared" si="2"/>
        <v>0</v>
      </c>
    </row>
    <row r="32" spans="2:11">
      <c r="B32" s="611">
        <f>'[5]Spread Options'!AY37</f>
        <v>37500</v>
      </c>
      <c r="C32" s="612">
        <f>'[5]Spread Options'!AZ37/10000</f>
        <v>0</v>
      </c>
      <c r="D32" s="612">
        <f>'[5]Spread Options'!BA37/10000</f>
        <v>0</v>
      </c>
      <c r="E32" s="613">
        <f t="shared" si="0"/>
        <v>0</v>
      </c>
      <c r="G32" s="611">
        <f>'[5]Intra-Month'!AZ44</f>
        <v>37288</v>
      </c>
      <c r="H32" s="620">
        <f>'[5]Intra-Month'!BA44/10000</f>
        <v>0</v>
      </c>
      <c r="J32" s="621">
        <f t="shared" si="1"/>
        <v>37438</v>
      </c>
      <c r="K32" s="622">
        <f t="shared" si="2"/>
        <v>0</v>
      </c>
    </row>
    <row r="33" spans="2:11" ht="13.5" thickBot="1">
      <c r="B33" s="611">
        <f>'[5]Spread Options'!AY38</f>
        <v>37530</v>
      </c>
      <c r="C33" s="612">
        <f>'[5]Spread Options'!AZ38/10000</f>
        <v>0</v>
      </c>
      <c r="D33" s="612">
        <f>'[5]Spread Options'!BA38/10000</f>
        <v>0</v>
      </c>
      <c r="E33" s="613">
        <f t="shared" si="0"/>
        <v>0</v>
      </c>
      <c r="G33" s="611">
        <f>'[5]Intra-Month'!AZ45</f>
        <v>37316</v>
      </c>
      <c r="H33" s="620">
        <f>'[5]Intra-Month'!BA45/10000</f>
        <v>0</v>
      </c>
      <c r="J33" s="621">
        <f t="shared" si="1"/>
        <v>37469</v>
      </c>
      <c r="K33" s="622">
        <f t="shared" si="2"/>
        <v>0</v>
      </c>
    </row>
    <row r="34" spans="2:11" ht="13.5" thickBot="1">
      <c r="B34" s="611">
        <f>'[5]Spread Options'!AY39</f>
        <v>37561</v>
      </c>
      <c r="C34" s="612">
        <f>'[5]Spread Options'!AZ39/10000</f>
        <v>-10.745716371188966</v>
      </c>
      <c r="D34" s="612">
        <f>'[5]Spread Options'!BA39/10000</f>
        <v>11.212804766926588</v>
      </c>
      <c r="E34" s="613">
        <f t="shared" si="0"/>
        <v>0.46708839573762262</v>
      </c>
      <c r="G34" s="632" t="s">
        <v>22</v>
      </c>
      <c r="H34" s="633">
        <f>SUM(H7:H33)</f>
        <v>0</v>
      </c>
      <c r="J34" s="621">
        <f t="shared" si="1"/>
        <v>37500</v>
      </c>
      <c r="K34" s="622">
        <f t="shared" si="2"/>
        <v>0</v>
      </c>
    </row>
    <row r="35" spans="2:11">
      <c r="B35" s="611">
        <f>'[5]Spread Options'!AY40</f>
        <v>37591</v>
      </c>
      <c r="C35" s="612">
        <f>'[5]Spread Options'!AZ40/10000</f>
        <v>-11.075432481434971</v>
      </c>
      <c r="D35" s="612">
        <f>'[5]Spread Options'!BA40/10000</f>
        <v>11.56754505982774</v>
      </c>
      <c r="E35" s="613">
        <f t="shared" si="0"/>
        <v>0.4921125783927689</v>
      </c>
      <c r="G35" s="313"/>
      <c r="H35" s="634"/>
      <c r="J35" s="621">
        <f t="shared" si="1"/>
        <v>37530</v>
      </c>
      <c r="K35" s="622">
        <f t="shared" si="2"/>
        <v>0</v>
      </c>
    </row>
    <row r="36" spans="2:11" ht="12.75" customHeight="1">
      <c r="B36" s="611">
        <f>'[5]Spread Options'!AY41</f>
        <v>37622</v>
      </c>
      <c r="C36" s="612">
        <f>'[5]Spread Options'!AZ41/10000</f>
        <v>-11.013143132392941</v>
      </c>
      <c r="D36" s="612">
        <f>'[5]Spread Options'!BA41/10000</f>
        <v>11.500117209074929</v>
      </c>
      <c r="E36" s="613">
        <f t="shared" si="0"/>
        <v>0.48697407668198878</v>
      </c>
      <c r="G36" s="313"/>
      <c r="H36" s="634"/>
      <c r="J36" s="621">
        <f t="shared" si="1"/>
        <v>37561</v>
      </c>
      <c r="K36" s="622">
        <f t="shared" si="2"/>
        <v>0.46708839573762262</v>
      </c>
    </row>
    <row r="37" spans="2:11">
      <c r="B37" s="611">
        <f>'[5]Spread Options'!AY42</f>
        <v>37653</v>
      </c>
      <c r="C37" s="612">
        <f>'[5]Spread Options'!AZ42/10000</f>
        <v>-9.8824487525256863</v>
      </c>
      <c r="D37" s="612">
        <f>'[5]Spread Options'!BA42/10000</f>
        <v>10.327190378783129</v>
      </c>
      <c r="E37" s="613">
        <f t="shared" si="0"/>
        <v>0.44474162625744285</v>
      </c>
      <c r="J37" s="621">
        <f t="shared" si="1"/>
        <v>37591</v>
      </c>
      <c r="K37" s="622">
        <f t="shared" si="2"/>
        <v>0.4921125783927689</v>
      </c>
    </row>
    <row r="38" spans="2:11">
      <c r="B38" s="611">
        <f>'[5]Spread Options'!AY43</f>
        <v>37681</v>
      </c>
      <c r="C38" s="612">
        <f>'[5]Spread Options'!AZ43/10000</f>
        <v>-10.848257157544669</v>
      </c>
      <c r="D38" s="612">
        <f>'[5]Spread Options'!BA43/10000</f>
        <v>11.333829666618289</v>
      </c>
      <c r="E38" s="613">
        <f t="shared" si="0"/>
        <v>0.48557250907362004</v>
      </c>
      <c r="J38" s="621">
        <f t="shared" si="1"/>
        <v>37622</v>
      </c>
      <c r="K38" s="622">
        <f t="shared" si="2"/>
        <v>0.48697407668198878</v>
      </c>
    </row>
    <row r="39" spans="2:11">
      <c r="B39" s="611">
        <f>'[5]Spread Options'!AY44</f>
        <v>37712</v>
      </c>
      <c r="C39" s="612">
        <f>'[5]Spread Options'!AZ44/10000</f>
        <v>0</v>
      </c>
      <c r="D39" s="612">
        <f>'[5]Spread Options'!BA44/10000</f>
        <v>0</v>
      </c>
      <c r="E39" s="613">
        <f t="shared" si="0"/>
        <v>0</v>
      </c>
      <c r="J39" s="621">
        <f t="shared" si="1"/>
        <v>37653</v>
      </c>
      <c r="K39" s="622">
        <f t="shared" si="2"/>
        <v>0.44474162625744285</v>
      </c>
    </row>
    <row r="40" spans="2:11">
      <c r="B40" s="611">
        <f>'[5]Spread Options'!AY45</f>
        <v>37742</v>
      </c>
      <c r="C40" s="612">
        <f>'[5]Spread Options'!AZ45/10000</f>
        <v>0</v>
      </c>
      <c r="D40" s="612">
        <f>'[5]Spread Options'!BA45/10000</f>
        <v>0</v>
      </c>
      <c r="E40" s="613">
        <f t="shared" si="0"/>
        <v>0</v>
      </c>
      <c r="J40" s="621">
        <f t="shared" si="1"/>
        <v>37681</v>
      </c>
      <c r="K40" s="622">
        <f t="shared" si="2"/>
        <v>0.48557250907362004</v>
      </c>
    </row>
    <row r="41" spans="2:11">
      <c r="B41" s="611">
        <f>'[5]Spread Options'!AY46</f>
        <v>37773</v>
      </c>
      <c r="C41" s="612">
        <f>'[5]Spread Options'!AZ46/10000</f>
        <v>0</v>
      </c>
      <c r="D41" s="612">
        <f>'[5]Spread Options'!BA46/10000</f>
        <v>0</v>
      </c>
      <c r="E41" s="613">
        <f t="shared" si="0"/>
        <v>0</v>
      </c>
      <c r="J41" s="621">
        <f t="shared" si="1"/>
        <v>37712</v>
      </c>
      <c r="K41" s="622">
        <f t="shared" si="2"/>
        <v>0</v>
      </c>
    </row>
    <row r="42" spans="2:11">
      <c r="B42" s="611">
        <f>'[5]Spread Options'!AY47</f>
        <v>37803</v>
      </c>
      <c r="C42" s="612">
        <f>'[5]Spread Options'!AZ47/10000</f>
        <v>0</v>
      </c>
      <c r="D42" s="612">
        <f>'[5]Spread Options'!BA47/10000</f>
        <v>0</v>
      </c>
      <c r="E42" s="613">
        <f t="shared" si="0"/>
        <v>0</v>
      </c>
      <c r="J42" s="621">
        <f t="shared" si="1"/>
        <v>37742</v>
      </c>
      <c r="K42" s="622">
        <f t="shared" si="2"/>
        <v>0</v>
      </c>
    </row>
    <row r="43" spans="2:11">
      <c r="B43" s="611">
        <f>'[5]Spread Options'!AY48</f>
        <v>37834</v>
      </c>
      <c r="C43" s="612">
        <f>'[5]Spread Options'!AZ48/10000</f>
        <v>0</v>
      </c>
      <c r="D43" s="612">
        <f>'[5]Spread Options'!BA48/10000</f>
        <v>0</v>
      </c>
      <c r="E43" s="613">
        <f t="shared" si="0"/>
        <v>0</v>
      </c>
      <c r="J43" s="635">
        <f t="shared" si="1"/>
        <v>37773</v>
      </c>
      <c r="K43" s="622">
        <f t="shared" si="2"/>
        <v>0</v>
      </c>
    </row>
    <row r="44" spans="2:11">
      <c r="B44" s="611">
        <f>'[5]Spread Options'!AY49</f>
        <v>37865</v>
      </c>
      <c r="C44" s="612">
        <f>'[5]Spread Options'!AZ49/10000</f>
        <v>0</v>
      </c>
      <c r="D44" s="612">
        <f>'[5]Spread Options'!BA49/10000</f>
        <v>0</v>
      </c>
      <c r="E44" s="613">
        <f t="shared" si="0"/>
        <v>0</v>
      </c>
      <c r="J44" s="621">
        <f t="shared" si="1"/>
        <v>37803</v>
      </c>
      <c r="K44" s="622">
        <f t="shared" si="2"/>
        <v>0</v>
      </c>
    </row>
    <row r="45" spans="2:11">
      <c r="B45" s="611">
        <f>'[5]Spread Options'!AY50</f>
        <v>37895</v>
      </c>
      <c r="C45" s="612">
        <f>'[5]Spread Options'!AZ50/10000</f>
        <v>0</v>
      </c>
      <c r="D45" s="612">
        <f>'[5]Spread Options'!BA50/10000</f>
        <v>0</v>
      </c>
      <c r="E45" s="613">
        <f t="shared" si="0"/>
        <v>0</v>
      </c>
      <c r="J45" s="621">
        <f t="shared" si="1"/>
        <v>37834</v>
      </c>
      <c r="K45" s="622">
        <f t="shared" si="2"/>
        <v>0</v>
      </c>
    </row>
    <row r="46" spans="2:11">
      <c r="B46" s="611">
        <f>'[5]Spread Options'!AY51</f>
        <v>37926</v>
      </c>
      <c r="C46" s="612">
        <f>'[5]Spread Options'!AZ51/10000</f>
        <v>-10.255418422277518</v>
      </c>
      <c r="D46" s="612">
        <f>'[5]Spread Options'!BA51/10000</f>
        <v>10.743318451859865</v>
      </c>
      <c r="E46" s="613">
        <f t="shared" si="0"/>
        <v>0.48790002958234702</v>
      </c>
      <c r="J46" s="621">
        <f t="shared" si="1"/>
        <v>37865</v>
      </c>
      <c r="K46" s="622">
        <f t="shared" si="2"/>
        <v>0</v>
      </c>
    </row>
    <row r="47" spans="2:11">
      <c r="B47" s="611">
        <f>'[5]Spread Options'!AY52</f>
        <v>37956</v>
      </c>
      <c r="C47" s="612">
        <f>'[5]Spread Options'!AZ52/10000</f>
        <v>-10.555811251297131</v>
      </c>
      <c r="D47" s="612">
        <f>'[5]Spread Options'!BA52/10000</f>
        <v>11.06723587727082</v>
      </c>
      <c r="E47" s="613">
        <f t="shared" si="0"/>
        <v>0.51142462597368876</v>
      </c>
      <c r="J47" s="621">
        <f t="shared" si="1"/>
        <v>37895</v>
      </c>
      <c r="K47" s="622">
        <f t="shared" si="2"/>
        <v>0</v>
      </c>
    </row>
    <row r="48" spans="2:11">
      <c r="B48" s="611">
        <f>'[5]Spread Options'!AY53</f>
        <v>37987</v>
      </c>
      <c r="C48" s="612">
        <f>'[5]Spread Options'!AZ53/10000</f>
        <v>-10.50993084809526</v>
      </c>
      <c r="D48" s="612">
        <f>'[5]Spread Options'!BA53/10000</f>
        <v>11.057959140478662</v>
      </c>
      <c r="E48" s="613">
        <f t="shared" si="0"/>
        <v>0.54802829238340145</v>
      </c>
      <c r="J48" s="621">
        <f t="shared" si="1"/>
        <v>37926</v>
      </c>
      <c r="K48" s="622">
        <f t="shared" si="2"/>
        <v>0.48790002958234702</v>
      </c>
    </row>
    <row r="49" spans="2:11">
      <c r="B49" s="611">
        <f>'[5]Spread Options'!AY54</f>
        <v>38018</v>
      </c>
      <c r="C49" s="612">
        <f>'[5]Spread Options'!AZ54/10000</f>
        <v>-9.7658495059380765</v>
      </c>
      <c r="D49" s="612">
        <f>'[5]Spread Options'!BA54/10000</f>
        <v>10.266036507218535</v>
      </c>
      <c r="E49" s="613">
        <f t="shared" si="0"/>
        <v>0.50018700128045879</v>
      </c>
      <c r="J49" s="621">
        <f t="shared" si="1"/>
        <v>37956</v>
      </c>
      <c r="K49" s="622">
        <f t="shared" si="2"/>
        <v>0.51142462597368876</v>
      </c>
    </row>
    <row r="50" spans="2:11">
      <c r="B50" s="611">
        <f>'[5]Spread Options'!AY55</f>
        <v>38047</v>
      </c>
      <c r="C50" s="612">
        <f>'[5]Spread Options'!AZ55/10000</f>
        <v>-10.366041614944079</v>
      </c>
      <c r="D50" s="612">
        <f>'[5]Spread Options'!BA55/10000</f>
        <v>10.895185371386589</v>
      </c>
      <c r="E50" s="613">
        <f t="shared" si="0"/>
        <v>0.52914375644250988</v>
      </c>
      <c r="J50" s="621">
        <f t="shared" si="1"/>
        <v>37987</v>
      </c>
      <c r="K50" s="622">
        <f t="shared" si="2"/>
        <v>0.54802829238340145</v>
      </c>
    </row>
    <row r="51" spans="2:11">
      <c r="B51" s="611">
        <f>'[5]Spread Options'!AY56</f>
        <v>38078</v>
      </c>
      <c r="C51" s="612">
        <f>'[5]Spread Options'!AZ56/10000</f>
        <v>0</v>
      </c>
      <c r="D51" s="612">
        <f>'[5]Spread Options'!BA56/10000</f>
        <v>0</v>
      </c>
      <c r="E51" s="613">
        <f t="shared" si="0"/>
        <v>0</v>
      </c>
      <c r="J51" s="621">
        <f t="shared" si="1"/>
        <v>38018</v>
      </c>
      <c r="K51" s="622">
        <f t="shared" si="2"/>
        <v>0.50018700128045879</v>
      </c>
    </row>
    <row r="52" spans="2:11">
      <c r="B52" s="611">
        <f>'[5]Spread Options'!AY57</f>
        <v>38108</v>
      </c>
      <c r="C52" s="612">
        <f>'[5]Spread Options'!AZ57/10000</f>
        <v>0</v>
      </c>
      <c r="D52" s="612">
        <f>'[5]Spread Options'!BA57/10000</f>
        <v>0</v>
      </c>
      <c r="E52" s="613">
        <f t="shared" si="0"/>
        <v>0</v>
      </c>
      <c r="J52" s="621">
        <f t="shared" si="1"/>
        <v>38047</v>
      </c>
      <c r="K52" s="622">
        <f t="shared" si="2"/>
        <v>0.52914375644250988</v>
      </c>
    </row>
    <row r="53" spans="2:11">
      <c r="B53" s="611">
        <f>'[5]Spread Options'!AY58</f>
        <v>38139</v>
      </c>
      <c r="C53" s="612">
        <f>'[5]Spread Options'!AZ58/10000</f>
        <v>0</v>
      </c>
      <c r="D53" s="612">
        <f>'[5]Spread Options'!BA58/10000</f>
        <v>0</v>
      </c>
      <c r="E53" s="613">
        <f t="shared" si="0"/>
        <v>0</v>
      </c>
      <c r="J53" s="621">
        <f t="shared" si="1"/>
        <v>38078</v>
      </c>
      <c r="K53" s="622">
        <f t="shared" si="2"/>
        <v>0</v>
      </c>
    </row>
    <row r="54" spans="2:11">
      <c r="B54" s="611">
        <f>'[5]Spread Options'!AY59</f>
        <v>38169</v>
      </c>
      <c r="C54" s="612">
        <f>'[5]Spread Options'!AZ59/10000</f>
        <v>0</v>
      </c>
      <c r="D54" s="612">
        <f>'[5]Spread Options'!BA59/10000</f>
        <v>0</v>
      </c>
      <c r="E54" s="613">
        <f t="shared" si="0"/>
        <v>0</v>
      </c>
      <c r="J54" s="621">
        <f t="shared" si="1"/>
        <v>38108</v>
      </c>
      <c r="K54" s="622">
        <f t="shared" si="2"/>
        <v>0</v>
      </c>
    </row>
    <row r="55" spans="2:11">
      <c r="B55" s="611">
        <f>'[5]Spread Options'!AY60</f>
        <v>38200</v>
      </c>
      <c r="C55" s="612">
        <f>'[5]Spread Options'!AZ60/10000</f>
        <v>0</v>
      </c>
      <c r="D55" s="612">
        <f>'[5]Spread Options'!BA60/10000</f>
        <v>0</v>
      </c>
      <c r="E55" s="613">
        <f t="shared" si="0"/>
        <v>0</v>
      </c>
      <c r="J55" s="621">
        <f t="shared" si="1"/>
        <v>38139</v>
      </c>
      <c r="K55" s="622">
        <f t="shared" si="2"/>
        <v>0</v>
      </c>
    </row>
    <row r="56" spans="2:11">
      <c r="B56" s="611">
        <f>'[5]Spread Options'!AY61</f>
        <v>38231</v>
      </c>
      <c r="C56" s="612">
        <f>'[5]Spread Options'!AZ61/10000</f>
        <v>0</v>
      </c>
      <c r="D56" s="612">
        <f>'[5]Spread Options'!BA61/10000</f>
        <v>0</v>
      </c>
      <c r="E56" s="613">
        <f t="shared" si="0"/>
        <v>0</v>
      </c>
      <c r="J56" s="621">
        <f t="shared" si="1"/>
        <v>38169</v>
      </c>
      <c r="K56" s="622">
        <f t="shared" si="2"/>
        <v>0</v>
      </c>
    </row>
    <row r="57" spans="2:11">
      <c r="B57" s="611">
        <f>'[5]Spread Options'!AY62</f>
        <v>38261</v>
      </c>
      <c r="C57" s="612">
        <f>'[5]Spread Options'!AZ62/10000</f>
        <v>0</v>
      </c>
      <c r="D57" s="612">
        <f>'[5]Spread Options'!BA62/10000</f>
        <v>0</v>
      </c>
      <c r="E57" s="613">
        <f t="shared" si="0"/>
        <v>0</v>
      </c>
      <c r="J57" s="621">
        <f t="shared" si="1"/>
        <v>38200</v>
      </c>
      <c r="K57" s="622">
        <f t="shared" si="2"/>
        <v>0</v>
      </c>
    </row>
    <row r="58" spans="2:11">
      <c r="B58" s="611">
        <f>'[5]Spread Options'!AY63</f>
        <v>38292</v>
      </c>
      <c r="C58" s="612">
        <f>'[5]Spread Options'!AZ63/10000</f>
        <v>-9.5579636249403848</v>
      </c>
      <c r="D58" s="612">
        <f>'[5]Spread Options'!BA63/10000</f>
        <v>10.056091339233557</v>
      </c>
      <c r="E58" s="613">
        <f t="shared" si="0"/>
        <v>0.49812771429317237</v>
      </c>
      <c r="J58" s="621">
        <f t="shared" si="1"/>
        <v>38231</v>
      </c>
      <c r="K58" s="622">
        <f t="shared" si="2"/>
        <v>0</v>
      </c>
    </row>
    <row r="59" spans="2:11">
      <c r="B59" s="611">
        <f>'[5]Spread Options'!AY64</f>
        <v>38322</v>
      </c>
      <c r="C59" s="612">
        <f>'[5]Spread Options'!AZ64/10000</f>
        <v>-9.8267244783949348</v>
      </c>
      <c r="D59" s="612">
        <f>'[5]Spread Options'!BA64/10000</f>
        <v>10.34781756092397</v>
      </c>
      <c r="E59" s="613">
        <f t="shared" si="0"/>
        <v>0.52109308252903475</v>
      </c>
      <c r="J59" s="621">
        <f t="shared" si="1"/>
        <v>38261</v>
      </c>
      <c r="K59" s="622">
        <f t="shared" si="2"/>
        <v>0</v>
      </c>
    </row>
    <row r="60" spans="2:11">
      <c r="B60" s="611">
        <f>'[5]Spread Options'!AY65</f>
        <v>38353</v>
      </c>
      <c r="C60" s="612">
        <f>'[5]Spread Options'!AZ65/10000</f>
        <v>-9.7814807324858037</v>
      </c>
      <c r="D60" s="612">
        <f>'[5]Spread Options'!BA65/10000</f>
        <v>10.313171669322632</v>
      </c>
      <c r="E60" s="613">
        <f t="shared" si="0"/>
        <v>0.53169093683682789</v>
      </c>
      <c r="J60" s="621">
        <f t="shared" si="1"/>
        <v>38292</v>
      </c>
      <c r="K60" s="622">
        <f t="shared" si="2"/>
        <v>0.49812771429317237</v>
      </c>
    </row>
    <row r="61" spans="2:11">
      <c r="B61" s="611">
        <f>'[5]Spread Options'!AY66</f>
        <v>38384</v>
      </c>
      <c r="C61" s="612">
        <f>'[5]Spread Options'!AZ66/10000</f>
        <v>-8.7754023736941118</v>
      </c>
      <c r="D61" s="612">
        <f>'[5]Spread Options'!BA66/10000</f>
        <v>9.2333954471177364</v>
      </c>
      <c r="E61" s="613">
        <f t="shared" si="0"/>
        <v>0.45799307342362461</v>
      </c>
      <c r="J61" s="621">
        <f t="shared" si="1"/>
        <v>38322</v>
      </c>
      <c r="K61" s="622">
        <f t="shared" si="2"/>
        <v>0.52109308252903475</v>
      </c>
    </row>
    <row r="62" spans="2:11">
      <c r="B62" s="611">
        <f>'[5]Spread Options'!AY67</f>
        <v>38412</v>
      </c>
      <c r="C62" s="612">
        <f>'[5]Spread Options'!AZ67/10000</f>
        <v>-9.6466819633235765</v>
      </c>
      <c r="D62" s="612">
        <f>'[5]Spread Options'!BA67/10000</f>
        <v>10.146377937634227</v>
      </c>
      <c r="E62" s="613">
        <f t="shared" si="0"/>
        <v>0.49969597431065083</v>
      </c>
      <c r="J62" s="621">
        <f t="shared" si="1"/>
        <v>38353</v>
      </c>
      <c r="K62" s="622">
        <f t="shared" si="2"/>
        <v>0.53169093683682789</v>
      </c>
    </row>
    <row r="63" spans="2:11">
      <c r="B63" s="611">
        <f>'[5]Spread Options'!AY68</f>
        <v>38443</v>
      </c>
      <c r="C63" s="612">
        <f>'[5]Spread Options'!AZ68/10000</f>
        <v>0</v>
      </c>
      <c r="D63" s="612">
        <f>'[5]Spread Options'!BA68/10000</f>
        <v>0</v>
      </c>
      <c r="E63" s="613">
        <f t="shared" si="0"/>
        <v>0</v>
      </c>
      <c r="J63" s="621">
        <f t="shared" si="1"/>
        <v>38384</v>
      </c>
      <c r="K63" s="622">
        <f t="shared" si="2"/>
        <v>0.45799307342362461</v>
      </c>
    </row>
    <row r="64" spans="2:11">
      <c r="B64" s="611">
        <f>'[5]Spread Options'!AY69</f>
        <v>38473</v>
      </c>
      <c r="C64" s="612">
        <f>'[5]Spread Options'!AZ69/10000</f>
        <v>0</v>
      </c>
      <c r="D64" s="612">
        <f>'[5]Spread Options'!BA69/10000</f>
        <v>0</v>
      </c>
      <c r="E64" s="613">
        <f t="shared" si="0"/>
        <v>0</v>
      </c>
      <c r="J64" s="621">
        <f t="shared" si="1"/>
        <v>38412</v>
      </c>
      <c r="K64" s="622">
        <f t="shared" si="2"/>
        <v>0.49969597431065083</v>
      </c>
    </row>
    <row r="65" spans="2:11">
      <c r="B65" s="611">
        <f>'[5]Spread Options'!AY70</f>
        <v>38504</v>
      </c>
      <c r="C65" s="612">
        <f>'[5]Spread Options'!AZ70/10000</f>
        <v>0</v>
      </c>
      <c r="D65" s="612">
        <f>'[5]Spread Options'!BA70/10000</f>
        <v>0</v>
      </c>
      <c r="E65" s="613">
        <f t="shared" si="0"/>
        <v>0</v>
      </c>
      <c r="J65" s="621">
        <f t="shared" si="1"/>
        <v>38443</v>
      </c>
      <c r="K65" s="622">
        <f t="shared" si="2"/>
        <v>0</v>
      </c>
    </row>
    <row r="66" spans="2:11">
      <c r="B66" s="611">
        <f>'[5]Spread Options'!AY71</f>
        <v>38534</v>
      </c>
      <c r="C66" s="612">
        <f>'[5]Spread Options'!AZ71/10000</f>
        <v>0</v>
      </c>
      <c r="D66" s="612">
        <f>'[5]Spread Options'!BA71/10000</f>
        <v>0</v>
      </c>
      <c r="E66" s="613">
        <f t="shared" si="0"/>
        <v>0</v>
      </c>
      <c r="J66" s="621">
        <f t="shared" si="1"/>
        <v>38473</v>
      </c>
      <c r="K66" s="622">
        <f t="shared" si="2"/>
        <v>0</v>
      </c>
    </row>
    <row r="67" spans="2:11">
      <c r="B67" s="611">
        <f>'[5]Spread Options'!AY72</f>
        <v>38565</v>
      </c>
      <c r="C67" s="612">
        <f>'[5]Spread Options'!AZ72/10000</f>
        <v>0</v>
      </c>
      <c r="D67" s="612">
        <f>'[5]Spread Options'!BA72/10000</f>
        <v>0</v>
      </c>
      <c r="E67" s="613">
        <f t="shared" si="0"/>
        <v>0</v>
      </c>
      <c r="J67" s="621">
        <f t="shared" si="1"/>
        <v>38504</v>
      </c>
      <c r="K67" s="622">
        <f t="shared" si="2"/>
        <v>0</v>
      </c>
    </row>
    <row r="68" spans="2:11">
      <c r="B68" s="611">
        <f>'[5]Spread Options'!AY73</f>
        <v>38596</v>
      </c>
      <c r="C68" s="612">
        <f>'[5]Spread Options'!AZ73/10000</f>
        <v>0</v>
      </c>
      <c r="D68" s="612">
        <f>'[5]Spread Options'!BA73/10000</f>
        <v>0</v>
      </c>
      <c r="E68" s="613">
        <f t="shared" si="0"/>
        <v>0</v>
      </c>
      <c r="J68" s="621">
        <f t="shared" si="1"/>
        <v>38534</v>
      </c>
      <c r="K68" s="622">
        <f t="shared" si="2"/>
        <v>0</v>
      </c>
    </row>
    <row r="69" spans="2:11">
      <c r="B69" s="611">
        <f>'[5]Spread Options'!AY74</f>
        <v>38626</v>
      </c>
      <c r="C69" s="612">
        <f>'[5]Spread Options'!AZ74/10000</f>
        <v>0</v>
      </c>
      <c r="D69" s="612">
        <f>'[5]Spread Options'!BA74/10000</f>
        <v>0</v>
      </c>
      <c r="E69" s="613">
        <f t="shared" si="0"/>
        <v>0</v>
      </c>
      <c r="J69" s="621">
        <f t="shared" si="1"/>
        <v>38565</v>
      </c>
      <c r="K69" s="622">
        <f t="shared" si="2"/>
        <v>0</v>
      </c>
    </row>
    <row r="70" spans="2:11">
      <c r="B70" s="611">
        <f>'[5]Spread Options'!AY75</f>
        <v>38657</v>
      </c>
      <c r="C70" s="612">
        <f>'[5]Spread Options'!AZ75/10000</f>
        <v>-8.8826860518835407</v>
      </c>
      <c r="D70" s="612">
        <f>'[5]Spread Options'!BA75/10000</f>
        <v>9.3366164699423084</v>
      </c>
      <c r="E70" s="613">
        <f t="shared" ref="E70:E108" si="3">D70+C70</f>
        <v>0.45393041805876777</v>
      </c>
      <c r="J70" s="621">
        <f t="shared" si="1"/>
        <v>38596</v>
      </c>
      <c r="K70" s="622">
        <f t="shared" si="2"/>
        <v>0</v>
      </c>
    </row>
    <row r="71" spans="2:11">
      <c r="B71" s="611">
        <f>'[5]Spread Options'!AY76</f>
        <v>38687</v>
      </c>
      <c r="C71" s="612">
        <f>'[5]Spread Options'!AZ76/10000</f>
        <v>-9.134263628396349</v>
      </c>
      <c r="D71" s="612">
        <f>'[5]Spread Options'!BA76/10000</f>
        <v>9.805413072497414</v>
      </c>
      <c r="E71" s="613">
        <f t="shared" si="3"/>
        <v>0.67114944410106503</v>
      </c>
      <c r="J71" s="621">
        <f t="shared" si="1"/>
        <v>38626</v>
      </c>
      <c r="K71" s="622">
        <f t="shared" si="2"/>
        <v>0</v>
      </c>
    </row>
    <row r="72" spans="2:11">
      <c r="B72" s="611">
        <f>'[5]Spread Options'!AY77</f>
        <v>38718</v>
      </c>
      <c r="C72" s="612">
        <f>'[5]Spread Options'!AZ77/10000</f>
        <v>-9.0873827310896917</v>
      </c>
      <c r="D72" s="612">
        <f>'[5]Spread Options'!BA77/10000</f>
        <v>9.7595772003449124</v>
      </c>
      <c r="E72" s="613">
        <f t="shared" si="3"/>
        <v>0.67219446925522064</v>
      </c>
      <c r="J72" s="621">
        <f t="shared" ref="J72:J107" si="4">B70</f>
        <v>38657</v>
      </c>
      <c r="K72" s="622">
        <f t="shared" ref="K72:K107" si="5">INDEX(spreadpos,MATCH(J72,spreadmonths),spreadcount)+INDEX(gdspreadoptpos,MATCH(J72,gdspreadoptmonths),gdspreadoptcount)</f>
        <v>0.45393041805876777</v>
      </c>
    </row>
    <row r="73" spans="2:11">
      <c r="B73" s="611">
        <f>'[5]Spread Options'!AY78</f>
        <v>38749</v>
      </c>
      <c r="C73" s="612">
        <f>'[5]Spread Options'!AZ78/10000</f>
        <v>-8.1516492835833745</v>
      </c>
      <c r="D73" s="612">
        <f>'[5]Spread Options'!BA78/10000</f>
        <v>8.7539579112268395</v>
      </c>
      <c r="E73" s="613">
        <f t="shared" si="3"/>
        <v>0.60230862764346504</v>
      </c>
      <c r="J73" s="621">
        <f t="shared" si="4"/>
        <v>38687</v>
      </c>
      <c r="K73" s="622">
        <f t="shared" si="5"/>
        <v>0.67114944410106503</v>
      </c>
    </row>
    <row r="74" spans="2:11">
      <c r="B74" s="611">
        <f>'[5]Spread Options'!AY79</f>
        <v>38777</v>
      </c>
      <c r="C74" s="612">
        <f>'[5]Spread Options'!AZ79/10000</f>
        <v>-8.9660006908197136</v>
      </c>
      <c r="D74" s="612">
        <f>'[5]Spread Options'!BA79/10000</f>
        <v>9.6208959041870266</v>
      </c>
      <c r="E74" s="613">
        <f t="shared" si="3"/>
        <v>0.65489521336731293</v>
      </c>
      <c r="J74" s="621">
        <f t="shared" si="4"/>
        <v>38718</v>
      </c>
      <c r="K74" s="622">
        <f t="shared" si="5"/>
        <v>0.67219446925522064</v>
      </c>
    </row>
    <row r="75" spans="2:11">
      <c r="B75" s="611">
        <f>'[5]Spread Options'!AY80</f>
        <v>38808</v>
      </c>
      <c r="C75" s="612">
        <f>'[5]Spread Options'!AZ80/10000</f>
        <v>0</v>
      </c>
      <c r="D75" s="612">
        <f>'[5]Spread Options'!BA80/10000</f>
        <v>0</v>
      </c>
      <c r="E75" s="613">
        <f t="shared" si="3"/>
        <v>0</v>
      </c>
      <c r="J75" s="621">
        <f t="shared" si="4"/>
        <v>38749</v>
      </c>
      <c r="K75" s="622">
        <f t="shared" si="5"/>
        <v>0.60230862764346504</v>
      </c>
    </row>
    <row r="76" spans="2:11">
      <c r="B76" s="611">
        <f>'[5]Spread Options'!AY81</f>
        <v>38838</v>
      </c>
      <c r="C76" s="612">
        <f>'[5]Spread Options'!AZ81/10000</f>
        <v>0</v>
      </c>
      <c r="D76" s="612">
        <f>'[5]Spread Options'!BA81/10000</f>
        <v>0</v>
      </c>
      <c r="E76" s="613">
        <f t="shared" si="3"/>
        <v>0</v>
      </c>
      <c r="J76" s="621">
        <f t="shared" si="4"/>
        <v>38777</v>
      </c>
      <c r="K76" s="622">
        <f t="shared" si="5"/>
        <v>0.65489521336731293</v>
      </c>
    </row>
    <row r="77" spans="2:11">
      <c r="B77" s="611">
        <f>'[5]Spread Options'!AY82</f>
        <v>38869</v>
      </c>
      <c r="C77" s="612">
        <f>'[5]Spread Options'!AZ82/10000</f>
        <v>0</v>
      </c>
      <c r="D77" s="612">
        <f>'[5]Spread Options'!BA82/10000</f>
        <v>0</v>
      </c>
      <c r="E77" s="613">
        <f t="shared" si="3"/>
        <v>0</v>
      </c>
      <c r="J77" s="621">
        <f t="shared" si="4"/>
        <v>38808</v>
      </c>
      <c r="K77" s="622">
        <f t="shared" si="5"/>
        <v>0</v>
      </c>
    </row>
    <row r="78" spans="2:11">
      <c r="B78" s="611">
        <f>'[5]Spread Options'!AY83</f>
        <v>38899</v>
      </c>
      <c r="C78" s="612">
        <f>'[5]Spread Options'!AZ83/10000</f>
        <v>0</v>
      </c>
      <c r="D78" s="612">
        <f>'[5]Spread Options'!BA83/10000</f>
        <v>0</v>
      </c>
      <c r="E78" s="613">
        <f t="shared" si="3"/>
        <v>0</v>
      </c>
      <c r="J78" s="621">
        <f t="shared" si="4"/>
        <v>38838</v>
      </c>
      <c r="K78" s="622">
        <f t="shared" si="5"/>
        <v>0</v>
      </c>
    </row>
    <row r="79" spans="2:11">
      <c r="B79" s="611">
        <f>'[5]Spread Options'!AY84</f>
        <v>38930</v>
      </c>
      <c r="C79" s="612">
        <f>'[5]Spread Options'!AZ84/10000</f>
        <v>0</v>
      </c>
      <c r="D79" s="612">
        <f>'[5]Spread Options'!BA84/10000</f>
        <v>0</v>
      </c>
      <c r="E79" s="613">
        <f t="shared" si="3"/>
        <v>0</v>
      </c>
      <c r="J79" s="621">
        <f t="shared" si="4"/>
        <v>38869</v>
      </c>
      <c r="K79" s="622">
        <f t="shared" si="5"/>
        <v>0</v>
      </c>
    </row>
    <row r="80" spans="2:11">
      <c r="B80" s="611">
        <f>'[5]Spread Options'!AY85</f>
        <v>38961</v>
      </c>
      <c r="C80" s="612">
        <f>'[5]Spread Options'!AZ85/10000</f>
        <v>0</v>
      </c>
      <c r="D80" s="612">
        <f>'[5]Spread Options'!BA85/10000</f>
        <v>0</v>
      </c>
      <c r="E80" s="613">
        <f t="shared" si="3"/>
        <v>0</v>
      </c>
      <c r="J80" s="621">
        <f t="shared" si="4"/>
        <v>38899</v>
      </c>
      <c r="K80" s="622">
        <f t="shared" si="5"/>
        <v>0</v>
      </c>
    </row>
    <row r="81" spans="2:11">
      <c r="B81" s="611">
        <f>'[5]Spread Options'!AY86</f>
        <v>38991</v>
      </c>
      <c r="C81" s="612">
        <f>'[5]Spread Options'!AZ86/10000</f>
        <v>0</v>
      </c>
      <c r="D81" s="612">
        <f>'[5]Spread Options'!BA86/10000</f>
        <v>0</v>
      </c>
      <c r="E81" s="613">
        <f t="shared" si="3"/>
        <v>0</v>
      </c>
      <c r="J81" s="621">
        <f t="shared" si="4"/>
        <v>38930</v>
      </c>
      <c r="K81" s="622">
        <f t="shared" si="5"/>
        <v>0</v>
      </c>
    </row>
    <row r="82" spans="2:11">
      <c r="B82" s="611">
        <f>'[5]Spread Options'!AY87</f>
        <v>39022</v>
      </c>
      <c r="C82" s="612">
        <f>'[5]Spread Options'!AZ87/10000</f>
        <v>-8.2346811425349244</v>
      </c>
      <c r="D82" s="612">
        <f>'[5]Spread Options'!BA87/10000</f>
        <v>8.6246260967151542</v>
      </c>
      <c r="E82" s="613">
        <f t="shared" si="3"/>
        <v>0.38994495418022979</v>
      </c>
      <c r="J82" s="621">
        <f t="shared" si="4"/>
        <v>38961</v>
      </c>
      <c r="K82" s="622">
        <f t="shared" si="5"/>
        <v>0</v>
      </c>
    </row>
    <row r="83" spans="2:11">
      <c r="B83" s="611">
        <f>'[5]Spread Options'!AY88</f>
        <v>39052</v>
      </c>
      <c r="C83" s="612">
        <f>'[5]Spread Options'!AZ88/10000</f>
        <v>-8.4670495052269263</v>
      </c>
      <c r="D83" s="612">
        <f>'[5]Spread Options'!BA88/10000</f>
        <v>8.8701605384351883</v>
      </c>
      <c r="E83" s="613">
        <f t="shared" si="3"/>
        <v>0.40311103320826192</v>
      </c>
      <c r="J83" s="621">
        <f t="shared" si="4"/>
        <v>38991</v>
      </c>
      <c r="K83" s="622">
        <f t="shared" si="5"/>
        <v>0</v>
      </c>
    </row>
    <row r="84" spans="2:11">
      <c r="B84" s="611">
        <f>'[5]Spread Options'!AY89</f>
        <v>39083</v>
      </c>
      <c r="C84" s="612">
        <f>'[5]Spread Options'!AZ89/10000</f>
        <v>-8.4312957873673788</v>
      </c>
      <c r="D84" s="612">
        <f>'[5]Spread Options'!BA89/10000</f>
        <v>8.8345394982635259</v>
      </c>
      <c r="E84" s="613">
        <f t="shared" si="3"/>
        <v>0.40324371089614708</v>
      </c>
      <c r="J84" s="621">
        <f t="shared" si="4"/>
        <v>39022</v>
      </c>
      <c r="K84" s="622">
        <f t="shared" si="5"/>
        <v>0.38994495418022979</v>
      </c>
    </row>
    <row r="85" spans="2:11" ht="12" customHeight="1">
      <c r="B85" s="611">
        <f>'[5]Spread Options'!AY90</f>
        <v>39114</v>
      </c>
      <c r="C85" s="612">
        <f>'[5]Spread Options'!AZ90/10000</f>
        <v>-7.5604649391013448</v>
      </c>
      <c r="D85" s="612">
        <f>'[5]Spread Options'!BA90/10000</f>
        <v>7.924748952042358</v>
      </c>
      <c r="E85" s="613">
        <f t="shared" si="3"/>
        <v>0.3642840129410132</v>
      </c>
      <c r="J85" s="621">
        <f t="shared" si="4"/>
        <v>39052</v>
      </c>
      <c r="K85" s="622">
        <f t="shared" si="5"/>
        <v>0.40311103320826192</v>
      </c>
    </row>
    <row r="86" spans="2:11">
      <c r="B86" s="611">
        <f>'[5]Spread Options'!AY91</f>
        <v>39142</v>
      </c>
      <c r="C86" s="612">
        <f>'[5]Spread Options'!AZ91/10000</f>
        <v>-8.3112139600178505</v>
      </c>
      <c r="D86" s="612">
        <f>'[5]Spread Options'!BA91/10000</f>
        <v>8.7145280677670431</v>
      </c>
      <c r="E86" s="613">
        <f t="shared" si="3"/>
        <v>0.40331410774919263</v>
      </c>
      <c r="J86" s="621">
        <f t="shared" si="4"/>
        <v>39083</v>
      </c>
      <c r="K86" s="622">
        <f t="shared" si="5"/>
        <v>0.40324371089614708</v>
      </c>
    </row>
    <row r="87" spans="2:11">
      <c r="B87" s="611">
        <f>'[5]Spread Options'!AY92</f>
        <v>39173</v>
      </c>
      <c r="C87" s="612">
        <f>'[5]Spread Options'!AZ92/10000</f>
        <v>0</v>
      </c>
      <c r="D87" s="612">
        <f>'[5]Spread Options'!BA92/10000</f>
        <v>0</v>
      </c>
      <c r="E87" s="613">
        <f t="shared" si="3"/>
        <v>0</v>
      </c>
      <c r="J87" s="621">
        <f t="shared" si="4"/>
        <v>39114</v>
      </c>
      <c r="K87" s="622">
        <f t="shared" si="5"/>
        <v>0.3642840129410132</v>
      </c>
    </row>
    <row r="88" spans="2:11">
      <c r="B88" s="611">
        <f>'[5]Spread Options'!AY93</f>
        <v>39203</v>
      </c>
      <c r="C88" s="612">
        <f>'[5]Spread Options'!AZ93/10000</f>
        <v>0</v>
      </c>
      <c r="D88" s="612">
        <f>'[5]Spread Options'!BA93/10000</f>
        <v>0</v>
      </c>
      <c r="E88" s="613">
        <f t="shared" si="3"/>
        <v>0</v>
      </c>
      <c r="J88" s="621">
        <f t="shared" si="4"/>
        <v>39142</v>
      </c>
      <c r="K88" s="622">
        <f t="shared" si="5"/>
        <v>0.40331410774919263</v>
      </c>
    </row>
    <row r="89" spans="2:11">
      <c r="B89" s="611">
        <f>'[5]Spread Options'!AY94</f>
        <v>39234</v>
      </c>
      <c r="C89" s="612">
        <f>'[5]Spread Options'!AZ94/10000</f>
        <v>0</v>
      </c>
      <c r="D89" s="612">
        <f>'[5]Spread Options'!BA94/10000</f>
        <v>0</v>
      </c>
      <c r="E89" s="613">
        <f t="shared" si="3"/>
        <v>0</v>
      </c>
      <c r="J89" s="621">
        <f t="shared" si="4"/>
        <v>39173</v>
      </c>
      <c r="K89" s="622">
        <f t="shared" si="5"/>
        <v>0</v>
      </c>
    </row>
    <row r="90" spans="2:11">
      <c r="B90" s="611">
        <f>'[5]Spread Options'!AY95</f>
        <v>39264</v>
      </c>
      <c r="C90" s="612">
        <f>'[5]Spread Options'!AZ95/10000</f>
        <v>0</v>
      </c>
      <c r="D90" s="612">
        <f>'[5]Spread Options'!BA95/10000</f>
        <v>0</v>
      </c>
      <c r="E90" s="613">
        <f t="shared" si="3"/>
        <v>0</v>
      </c>
      <c r="J90" s="621">
        <f t="shared" si="4"/>
        <v>39203</v>
      </c>
      <c r="K90" s="622">
        <f t="shared" si="5"/>
        <v>0</v>
      </c>
    </row>
    <row r="91" spans="2:11">
      <c r="B91" s="611">
        <f>'[5]Spread Options'!AY96</f>
        <v>39295</v>
      </c>
      <c r="C91" s="612">
        <f>'[5]Spread Options'!AZ96/10000</f>
        <v>0</v>
      </c>
      <c r="D91" s="612">
        <f>'[5]Spread Options'!BA96/10000</f>
        <v>0</v>
      </c>
      <c r="E91" s="613">
        <f t="shared" si="3"/>
        <v>0</v>
      </c>
      <c r="J91" s="621">
        <f t="shared" si="4"/>
        <v>39234</v>
      </c>
      <c r="K91" s="622">
        <f t="shared" si="5"/>
        <v>0</v>
      </c>
    </row>
    <row r="92" spans="2:11">
      <c r="B92" s="611">
        <f>'[5]Spread Options'!AY97</f>
        <v>39326</v>
      </c>
      <c r="C92" s="612">
        <f>'[5]Spread Options'!AZ97/10000</f>
        <v>0</v>
      </c>
      <c r="D92" s="612">
        <f>'[5]Spread Options'!BA97/10000</f>
        <v>0</v>
      </c>
      <c r="E92" s="613">
        <f t="shared" si="3"/>
        <v>0</v>
      </c>
      <c r="J92" s="621">
        <f t="shared" si="4"/>
        <v>39264</v>
      </c>
      <c r="K92" s="622">
        <f t="shared" si="5"/>
        <v>0</v>
      </c>
    </row>
    <row r="93" spans="2:11">
      <c r="B93" s="611">
        <f>'[5]Spread Options'!AY98</f>
        <v>39356</v>
      </c>
      <c r="C93" s="612">
        <f>'[5]Spread Options'!AZ98/10000</f>
        <v>0</v>
      </c>
      <c r="D93" s="612">
        <f>'[5]Spread Options'!BA98/10000</f>
        <v>0</v>
      </c>
      <c r="E93" s="613">
        <f t="shared" si="3"/>
        <v>0</v>
      </c>
      <c r="J93" s="621">
        <f t="shared" si="4"/>
        <v>39295</v>
      </c>
      <c r="K93" s="622">
        <f t="shared" si="5"/>
        <v>0</v>
      </c>
    </row>
    <row r="94" spans="2:11">
      <c r="B94" s="611">
        <f>'[5]Spread Options'!AY99</f>
        <v>39387</v>
      </c>
      <c r="C94" s="612">
        <f>'[5]Spread Options'!AZ99/10000</f>
        <v>-7.6545196964178963</v>
      </c>
      <c r="D94" s="612">
        <f>'[5]Spread Options'!BA99/10000</f>
        <v>8.0442972921710485</v>
      </c>
      <c r="E94" s="613">
        <f t="shared" si="3"/>
        <v>0.38977759575315218</v>
      </c>
      <c r="J94" s="621">
        <f t="shared" si="4"/>
        <v>39326</v>
      </c>
      <c r="K94" s="622">
        <f t="shared" si="5"/>
        <v>0</v>
      </c>
    </row>
    <row r="95" spans="2:11">
      <c r="B95" s="611">
        <f>'[5]Spread Options'!AY100</f>
        <v>39417</v>
      </c>
      <c r="C95" s="612">
        <f>'[5]Spread Options'!AZ100/10000</f>
        <v>-7.8709916821999082</v>
      </c>
      <c r="D95" s="612">
        <f>'[5]Spread Options'!BA100/10000</f>
        <v>8.2736578159891501</v>
      </c>
      <c r="E95" s="613">
        <f t="shared" si="3"/>
        <v>0.40266613378924188</v>
      </c>
      <c r="J95" s="621">
        <f t="shared" si="4"/>
        <v>39356</v>
      </c>
      <c r="K95" s="622">
        <f t="shared" si="5"/>
        <v>0</v>
      </c>
    </row>
    <row r="96" spans="2:11">
      <c r="B96" s="611">
        <f>'[5]Spread Options'!AY101</f>
        <v>39448</v>
      </c>
      <c r="C96" s="612">
        <f>'[5]Spread Options'!AZ101/10000</f>
        <v>-7.8392183298139777</v>
      </c>
      <c r="D96" s="612">
        <f>'[5]Spread Options'!BA101/10000</f>
        <v>8.2417734530318185</v>
      </c>
      <c r="E96" s="613">
        <f t="shared" si="3"/>
        <v>0.40255512321784082</v>
      </c>
      <c r="J96" s="621">
        <f t="shared" si="4"/>
        <v>39387</v>
      </c>
      <c r="K96" s="622">
        <f t="shared" si="5"/>
        <v>0.38977759575315218</v>
      </c>
    </row>
    <row r="97" spans="2:12">
      <c r="B97" s="611">
        <f>'[5]Spread Options'!AY102</f>
        <v>39479</v>
      </c>
      <c r="C97" s="612">
        <f>'[5]Spread Options'!AZ102/10000</f>
        <v>-7.2827527885446717</v>
      </c>
      <c r="D97" s="612">
        <f>'[5]Spread Options'!BA102/10000</f>
        <v>7.6591471535593332</v>
      </c>
      <c r="E97" s="613">
        <f t="shared" si="3"/>
        <v>0.3763943650146615</v>
      </c>
      <c r="J97" s="621">
        <f t="shared" si="4"/>
        <v>39417</v>
      </c>
      <c r="K97" s="622">
        <f t="shared" si="5"/>
        <v>0.40266613378924188</v>
      </c>
    </row>
    <row r="98" spans="2:12">
      <c r="B98" s="611">
        <f>'[5]Spread Options'!AY103</f>
        <v>39508</v>
      </c>
      <c r="C98" s="612">
        <f>'[5]Spread Options'!AZ103/10000</f>
        <v>-7.7311209099643206</v>
      </c>
      <c r="D98" s="612">
        <f>'[5]Spread Options'!BA103/10000</f>
        <v>8.1332541622199681</v>
      </c>
      <c r="E98" s="613">
        <f t="shared" si="3"/>
        <v>0.40213325225564756</v>
      </c>
      <c r="J98" s="621">
        <f t="shared" si="4"/>
        <v>39448</v>
      </c>
      <c r="K98" s="622">
        <f t="shared" si="5"/>
        <v>0.40255512321784082</v>
      </c>
    </row>
    <row r="99" spans="2:12">
      <c r="B99" s="611">
        <f>'[5]Spread Options'!AY104</f>
        <v>39539</v>
      </c>
      <c r="C99" s="612">
        <f>'[5]Spread Options'!AZ104/10000</f>
        <v>0</v>
      </c>
      <c r="D99" s="612">
        <f>'[5]Spread Options'!BA104/10000</f>
        <v>0</v>
      </c>
      <c r="E99" s="613">
        <f t="shared" si="3"/>
        <v>0</v>
      </c>
      <c r="J99" s="621">
        <f t="shared" si="4"/>
        <v>39479</v>
      </c>
      <c r="K99" s="622">
        <f t="shared" si="5"/>
        <v>0.3763943650146615</v>
      </c>
    </row>
    <row r="100" spans="2:12">
      <c r="B100" s="611">
        <f>'[5]Spread Options'!AY105</f>
        <v>39569</v>
      </c>
      <c r="C100" s="612">
        <f>'[5]Spread Options'!AZ105/10000</f>
        <v>0</v>
      </c>
      <c r="D100" s="612">
        <f>'[5]Spread Options'!BA105/10000</f>
        <v>0</v>
      </c>
      <c r="E100" s="613">
        <f t="shared" si="3"/>
        <v>0</v>
      </c>
      <c r="J100" s="621">
        <f t="shared" si="4"/>
        <v>39508</v>
      </c>
      <c r="K100" s="622">
        <f t="shared" si="5"/>
        <v>0.40213325225564756</v>
      </c>
    </row>
    <row r="101" spans="2:12">
      <c r="B101" s="611">
        <f>'[5]Spread Options'!AY106</f>
        <v>39600</v>
      </c>
      <c r="C101" s="612">
        <f>'[5]Spread Options'!AZ106/10000</f>
        <v>0</v>
      </c>
      <c r="D101" s="612">
        <f>'[5]Spread Options'!BA106/10000</f>
        <v>0</v>
      </c>
      <c r="E101" s="613">
        <f t="shared" si="3"/>
        <v>0</v>
      </c>
      <c r="J101" s="621">
        <f t="shared" si="4"/>
        <v>39539</v>
      </c>
      <c r="K101" s="622">
        <f t="shared" si="5"/>
        <v>0</v>
      </c>
    </row>
    <row r="102" spans="2:12">
      <c r="B102" s="611">
        <f>'[5]Spread Options'!AY107</f>
        <v>39630</v>
      </c>
      <c r="C102" s="612">
        <f>'[5]Spread Options'!AZ107/10000</f>
        <v>0</v>
      </c>
      <c r="D102" s="612">
        <f>'[5]Spread Options'!BA107/10000</f>
        <v>0</v>
      </c>
      <c r="E102" s="613">
        <f t="shared" si="3"/>
        <v>0</v>
      </c>
      <c r="J102" s="621">
        <f t="shared" si="4"/>
        <v>39569</v>
      </c>
      <c r="K102" s="622">
        <f t="shared" si="5"/>
        <v>0</v>
      </c>
    </row>
    <row r="103" spans="2:12">
      <c r="B103" s="611">
        <f>'[5]Spread Options'!AY108</f>
        <v>39661</v>
      </c>
      <c r="C103" s="612">
        <f>'[5]Spread Options'!AZ108/10000</f>
        <v>0</v>
      </c>
      <c r="D103" s="612">
        <f>'[5]Spread Options'!BA108/10000</f>
        <v>0</v>
      </c>
      <c r="E103" s="613">
        <f t="shared" si="3"/>
        <v>0</v>
      </c>
      <c r="J103" s="621">
        <f t="shared" si="4"/>
        <v>39600</v>
      </c>
      <c r="K103" s="622">
        <f t="shared" si="5"/>
        <v>0</v>
      </c>
    </row>
    <row r="104" spans="2:12">
      <c r="B104" s="611">
        <f>'[5]Spread Options'!AY109</f>
        <v>39692</v>
      </c>
      <c r="C104" s="612">
        <f>'[5]Spread Options'!AZ109/10000</f>
        <v>0</v>
      </c>
      <c r="D104" s="612">
        <f>'[5]Spread Options'!BA109/10000</f>
        <v>0</v>
      </c>
      <c r="E104" s="613">
        <f t="shared" si="3"/>
        <v>0</v>
      </c>
      <c r="J104" s="621">
        <f t="shared" si="4"/>
        <v>39630</v>
      </c>
      <c r="K104" s="622">
        <f t="shared" si="5"/>
        <v>0</v>
      </c>
    </row>
    <row r="105" spans="2:12">
      <c r="B105" s="611">
        <f>'[5]Spread Options'!AY110</f>
        <v>39722</v>
      </c>
      <c r="C105" s="612">
        <f>'[5]Spread Options'!AZ110/10000</f>
        <v>0</v>
      </c>
      <c r="D105" s="612">
        <f>'[5]Spread Options'!BA110/10000</f>
        <v>0</v>
      </c>
      <c r="E105" s="613">
        <f t="shared" si="3"/>
        <v>0</v>
      </c>
      <c r="J105" s="621">
        <f t="shared" si="4"/>
        <v>39661</v>
      </c>
      <c r="K105" s="622">
        <f t="shared" si="5"/>
        <v>0</v>
      </c>
    </row>
    <row r="106" spans="2:12">
      <c r="B106" s="611">
        <f>'[5]Spread Options'!AY111</f>
        <v>39753</v>
      </c>
      <c r="C106" s="612">
        <f>'[5]Spread Options'!AZ111/10000</f>
        <v>0</v>
      </c>
      <c r="D106" s="612">
        <f>'[5]Spread Options'!BA111/10000</f>
        <v>0</v>
      </c>
      <c r="E106" s="613">
        <f t="shared" si="3"/>
        <v>0</v>
      </c>
      <c r="J106" s="621">
        <f t="shared" si="4"/>
        <v>39692</v>
      </c>
      <c r="K106" s="622">
        <f t="shared" si="5"/>
        <v>0</v>
      </c>
    </row>
    <row r="107" spans="2:12" ht="13.5" thickBot="1">
      <c r="B107" s="611">
        <f>'[5]Spread Options'!AY112</f>
        <v>39783</v>
      </c>
      <c r="C107" s="612">
        <f>'[5]Spread Options'!AZ112/10000</f>
        <v>0</v>
      </c>
      <c r="D107" s="612">
        <f>'[5]Spread Options'!BA112/10000</f>
        <v>0</v>
      </c>
      <c r="E107" s="613">
        <f t="shared" si="3"/>
        <v>0</v>
      </c>
      <c r="J107" s="621">
        <f t="shared" si="4"/>
        <v>39722</v>
      </c>
      <c r="K107" s="622">
        <f t="shared" si="5"/>
        <v>0</v>
      </c>
    </row>
    <row r="108" spans="2:12" ht="13.5" thickBot="1">
      <c r="B108" s="636" t="s">
        <v>22</v>
      </c>
      <c r="C108" s="637">
        <f>SUM(C5:C107)</f>
        <v>-395.79269549983854</v>
      </c>
      <c r="D108" s="638">
        <f>SUM(D5:D107)</f>
        <v>414.93094930666865</v>
      </c>
      <c r="E108" s="639">
        <f t="shared" si="3"/>
        <v>19.138253806830107</v>
      </c>
      <c r="J108" s="636" t="s">
        <v>22</v>
      </c>
      <c r="K108" s="640">
        <f>SUM(K7:K107)</f>
        <v>19.138253806830114</v>
      </c>
      <c r="L108" s="641"/>
    </row>
    <row r="109" spans="2:12">
      <c r="B109" s="642"/>
      <c r="C109" s="642"/>
      <c r="D109" s="643"/>
      <c r="E109" s="295"/>
    </row>
    <row r="110" spans="2:12">
      <c r="B110" s="642"/>
      <c r="C110" s="642"/>
      <c r="D110" s="643"/>
      <c r="E110" s="295"/>
    </row>
    <row r="111" spans="2:12">
      <c r="B111" s="642"/>
      <c r="C111" s="642"/>
      <c r="D111" s="643"/>
      <c r="E111" s="295"/>
    </row>
    <row r="112" spans="2:12">
      <c r="B112" s="642"/>
      <c r="C112" s="642"/>
      <c r="D112" s="643"/>
      <c r="E112" s="295"/>
    </row>
    <row r="113" spans="2:5">
      <c r="B113" s="642"/>
      <c r="C113" s="642"/>
      <c r="D113" s="643"/>
      <c r="E113" s="295"/>
    </row>
    <row r="114" spans="2:5">
      <c r="B114" s="642"/>
      <c r="C114" s="642"/>
      <c r="D114" s="643"/>
      <c r="E114" s="295"/>
    </row>
    <row r="115" spans="2:5">
      <c r="B115" s="642"/>
      <c r="C115" s="642"/>
      <c r="D115" s="643"/>
      <c r="E115" s="295"/>
    </row>
    <row r="116" spans="2:5">
      <c r="B116" s="642"/>
      <c r="C116" s="642"/>
      <c r="D116" s="643"/>
      <c r="E116" s="295"/>
    </row>
    <row r="117" spans="2:5">
      <c r="B117" s="642"/>
      <c r="C117" s="642"/>
      <c r="D117" s="643"/>
      <c r="E117" s="295"/>
    </row>
    <row r="118" spans="2:5">
      <c r="B118" s="642"/>
      <c r="C118" s="642"/>
      <c r="D118" s="643"/>
      <c r="E118" s="295"/>
    </row>
    <row r="119" spans="2:5">
      <c r="B119" s="642"/>
      <c r="C119" s="642"/>
      <c r="D119" s="643"/>
      <c r="E119" s="295"/>
    </row>
    <row r="120" spans="2:5">
      <c r="B120" s="642"/>
      <c r="C120" s="642"/>
      <c r="D120" s="643"/>
      <c r="E120" s="295"/>
    </row>
    <row r="121" spans="2:5">
      <c r="B121" s="642"/>
      <c r="C121" s="642"/>
      <c r="D121" s="643"/>
      <c r="E121" s="295"/>
    </row>
    <row r="122" spans="2:5">
      <c r="B122" s="642"/>
      <c r="C122" s="642"/>
      <c r="D122" s="643"/>
      <c r="E122" s="295"/>
    </row>
    <row r="123" spans="2:5">
      <c r="B123" s="642"/>
      <c r="C123" s="642"/>
      <c r="D123" s="643"/>
      <c r="E123" s="295"/>
    </row>
    <row r="124" spans="2:5">
      <c r="B124" s="642"/>
      <c r="C124" s="642"/>
      <c r="D124" s="643"/>
      <c r="E124" s="295"/>
    </row>
    <row r="125" spans="2:5">
      <c r="B125" s="642"/>
      <c r="C125" s="642"/>
      <c r="D125" s="643"/>
      <c r="E125" s="295"/>
    </row>
    <row r="126" spans="2:5">
      <c r="B126" s="642"/>
      <c r="C126" s="642"/>
      <c r="D126" s="643"/>
      <c r="E126" s="295"/>
    </row>
    <row r="127" spans="2:5">
      <c r="B127" s="642"/>
      <c r="C127" s="642"/>
      <c r="D127" s="643"/>
      <c r="E127" s="295"/>
    </row>
    <row r="128" spans="2:5">
      <c r="B128" s="642"/>
      <c r="C128" s="642"/>
      <c r="D128" s="643"/>
      <c r="E128" s="295"/>
    </row>
    <row r="129" spans="2:5">
      <c r="B129" s="642"/>
      <c r="C129" s="642"/>
      <c r="D129" s="643"/>
      <c r="E129" s="295"/>
    </row>
    <row r="130" spans="2:5">
      <c r="B130" s="642"/>
      <c r="C130" s="642"/>
      <c r="D130" s="643"/>
      <c r="E130" s="295"/>
    </row>
    <row r="131" spans="2:5">
      <c r="B131" s="642"/>
      <c r="C131" s="642"/>
      <c r="D131" s="643"/>
      <c r="E131" s="295"/>
    </row>
    <row r="132" spans="2:5">
      <c r="B132" s="642"/>
      <c r="C132" s="642"/>
      <c r="D132" s="643"/>
      <c r="E132" s="295"/>
    </row>
    <row r="133" spans="2:5">
      <c r="B133" s="642"/>
      <c r="C133" s="642"/>
      <c r="D133" s="643"/>
      <c r="E133" s="295"/>
    </row>
    <row r="134" spans="2:5">
      <c r="B134" s="642"/>
      <c r="C134" s="642"/>
      <c r="D134" s="643"/>
      <c r="E134" s="295"/>
    </row>
    <row r="135" spans="2:5">
      <c r="B135" s="642"/>
      <c r="C135" s="642"/>
      <c r="D135" s="643"/>
      <c r="E135" s="295"/>
    </row>
    <row r="136" spans="2:5">
      <c r="B136" s="642"/>
      <c r="C136" s="642"/>
      <c r="D136" s="643"/>
      <c r="E136" s="295"/>
    </row>
    <row r="137" spans="2:5">
      <c r="B137" s="642"/>
      <c r="C137" s="642"/>
      <c r="D137" s="643"/>
      <c r="E137" s="295"/>
    </row>
    <row r="138" spans="2:5">
      <c r="B138" s="642"/>
      <c r="C138" s="642"/>
      <c r="D138" s="643"/>
      <c r="E138" s="295"/>
    </row>
    <row r="139" spans="2:5">
      <c r="B139" s="642"/>
      <c r="C139" s="642"/>
      <c r="D139" s="643"/>
      <c r="E139" s="295"/>
    </row>
    <row r="140" spans="2:5">
      <c r="B140" s="642"/>
      <c r="C140" s="642"/>
      <c r="D140" s="643"/>
      <c r="E140" s="295"/>
    </row>
    <row r="141" spans="2:5">
      <c r="B141" s="642"/>
      <c r="C141" s="642"/>
      <c r="D141" s="643"/>
      <c r="E141" s="295"/>
    </row>
    <row r="142" spans="2:5">
      <c r="B142" s="642"/>
      <c r="C142" s="642"/>
      <c r="D142" s="643"/>
      <c r="E142" s="295"/>
    </row>
    <row r="143" spans="2:5">
      <c r="B143" s="642"/>
      <c r="C143" s="642"/>
      <c r="D143" s="643"/>
      <c r="E143" s="295"/>
    </row>
    <row r="144" spans="2:5">
      <c r="B144" s="642"/>
      <c r="C144" s="642"/>
      <c r="D144" s="643"/>
      <c r="E144" s="295"/>
    </row>
    <row r="145" spans="2:5">
      <c r="B145" s="642"/>
      <c r="C145" s="642"/>
      <c r="D145" s="643"/>
      <c r="E145" s="295"/>
    </row>
    <row r="146" spans="2:5">
      <c r="B146" s="642"/>
      <c r="C146" s="642"/>
      <c r="D146" s="643"/>
      <c r="E146" s="295"/>
    </row>
    <row r="147" spans="2:5">
      <c r="B147" s="642"/>
      <c r="C147" s="642"/>
      <c r="D147" s="643"/>
      <c r="E147" s="295"/>
    </row>
    <row r="148" spans="2:5">
      <c r="B148" s="642"/>
      <c r="C148" s="642"/>
      <c r="D148" s="643"/>
      <c r="E148" s="295"/>
    </row>
    <row r="149" spans="2:5">
      <c r="B149" s="642"/>
      <c r="C149" s="642"/>
      <c r="D149" s="643"/>
      <c r="E149" s="295"/>
    </row>
    <row r="150" spans="2:5">
      <c r="B150" s="642"/>
      <c r="C150" s="642"/>
      <c r="D150" s="643"/>
      <c r="E150" s="295"/>
    </row>
    <row r="151" spans="2:5">
      <c r="B151" s="642"/>
      <c r="C151" s="642"/>
      <c r="D151" s="643"/>
      <c r="E151" s="295"/>
    </row>
    <row r="152" spans="2:5">
      <c r="B152" s="642"/>
      <c r="C152" s="642"/>
      <c r="D152" s="643"/>
      <c r="E152" s="295"/>
    </row>
    <row r="153" spans="2:5">
      <c r="B153" s="642"/>
      <c r="C153" s="642"/>
      <c r="D153" s="643"/>
      <c r="E153" s="295"/>
    </row>
    <row r="154" spans="2:5">
      <c r="B154" s="642"/>
      <c r="C154" s="642"/>
      <c r="D154" s="643"/>
      <c r="E154" s="295"/>
    </row>
    <row r="155" spans="2:5">
      <c r="B155" s="642"/>
      <c r="C155" s="642"/>
      <c r="D155" s="643"/>
      <c r="E155" s="295"/>
    </row>
    <row r="156" spans="2:5">
      <c r="B156" s="642"/>
      <c r="C156" s="642"/>
      <c r="D156" s="643"/>
      <c r="E156" s="295"/>
    </row>
    <row r="157" spans="2:5">
      <c r="B157" s="642"/>
      <c r="C157" s="642"/>
      <c r="D157" s="643"/>
      <c r="E157" s="295"/>
    </row>
    <row r="158" spans="2:5">
      <c r="B158" s="642"/>
      <c r="C158" s="642"/>
      <c r="D158" s="643"/>
      <c r="E158" s="295"/>
    </row>
    <row r="159" spans="2:5">
      <c r="B159" s="642"/>
      <c r="C159" s="642"/>
      <c r="D159" s="643"/>
      <c r="E159" s="295"/>
    </row>
    <row r="160" spans="2:5">
      <c r="B160" s="642"/>
      <c r="C160" s="642"/>
      <c r="D160" s="643"/>
      <c r="E160" s="295"/>
    </row>
    <row r="161" spans="2:5">
      <c r="B161" s="642"/>
      <c r="C161" s="642"/>
      <c r="D161" s="643"/>
      <c r="E161" s="295"/>
    </row>
    <row r="162" spans="2:5">
      <c r="B162" s="642"/>
      <c r="C162" s="642"/>
      <c r="D162" s="643"/>
      <c r="E162" s="295"/>
    </row>
    <row r="163" spans="2:5">
      <c r="B163" s="642"/>
      <c r="C163" s="642"/>
      <c r="D163" s="643"/>
      <c r="E163" s="295"/>
    </row>
    <row r="164" spans="2:5">
      <c r="B164" s="642"/>
      <c r="C164" s="642"/>
      <c r="D164" s="643"/>
      <c r="E164" s="295"/>
    </row>
    <row r="165" spans="2:5">
      <c r="B165" s="642"/>
      <c r="C165" s="642"/>
      <c r="D165" s="643"/>
      <c r="E165" s="295"/>
    </row>
    <row r="166" spans="2:5">
      <c r="B166" s="642"/>
      <c r="C166" s="642"/>
      <c r="D166" s="643"/>
      <c r="E166" s="295"/>
    </row>
    <row r="167" spans="2:5">
      <c r="B167" s="642"/>
      <c r="C167" s="642"/>
      <c r="D167" s="643"/>
      <c r="E167" s="295"/>
    </row>
    <row r="168" spans="2:5">
      <c r="B168" s="642"/>
      <c r="C168" s="642"/>
      <c r="D168" s="643"/>
      <c r="E168" s="295"/>
    </row>
    <row r="169" spans="2:5">
      <c r="B169" s="642"/>
      <c r="C169" s="642"/>
      <c r="D169" s="643"/>
      <c r="E169" s="295"/>
    </row>
    <row r="170" spans="2:5">
      <c r="B170" s="642"/>
      <c r="C170" s="642"/>
      <c r="D170" s="643"/>
      <c r="E170" s="295"/>
    </row>
    <row r="171" spans="2:5">
      <c r="B171" s="642"/>
      <c r="C171" s="642"/>
      <c r="D171" s="643"/>
      <c r="E171" s="295"/>
    </row>
    <row r="172" spans="2:5">
      <c r="B172" s="642"/>
      <c r="C172" s="642"/>
      <c r="D172" s="643"/>
      <c r="E172" s="295"/>
    </row>
    <row r="173" spans="2:5">
      <c r="B173" s="642"/>
      <c r="C173" s="642"/>
      <c r="D173" s="643"/>
      <c r="E173" s="295"/>
    </row>
    <row r="174" spans="2:5">
      <c r="B174" s="642"/>
      <c r="C174" s="642"/>
      <c r="D174" s="643"/>
      <c r="E174" s="295"/>
    </row>
    <row r="175" spans="2:5">
      <c r="B175" s="642"/>
      <c r="C175" s="642"/>
      <c r="D175" s="643"/>
      <c r="E175" s="295"/>
    </row>
    <row r="176" spans="2:5">
      <c r="B176" s="642"/>
      <c r="C176" s="642"/>
      <c r="D176" s="643"/>
      <c r="E176" s="295"/>
    </row>
    <row r="177" spans="2:5">
      <c r="B177" s="642"/>
      <c r="C177" s="642"/>
      <c r="D177" s="643"/>
      <c r="E177" s="295"/>
    </row>
    <row r="178" spans="2:5">
      <c r="B178" s="642"/>
      <c r="C178" s="642"/>
      <c r="D178" s="643"/>
      <c r="E178" s="295"/>
    </row>
    <row r="179" spans="2:5">
      <c r="B179" s="642"/>
      <c r="C179" s="642"/>
      <c r="D179" s="643"/>
      <c r="E179" s="295"/>
    </row>
    <row r="180" spans="2:5">
      <c r="B180" s="642"/>
      <c r="C180" s="642"/>
      <c r="D180" s="643"/>
      <c r="E180" s="295"/>
    </row>
    <row r="181" spans="2:5">
      <c r="B181" s="642"/>
      <c r="C181" s="642"/>
      <c r="D181" s="643"/>
      <c r="E181" s="295"/>
    </row>
    <row r="182" spans="2:5">
      <c r="B182" s="642"/>
      <c r="C182" s="642"/>
      <c r="D182" s="643"/>
      <c r="E182" s="295"/>
    </row>
    <row r="183" spans="2:5">
      <c r="B183" s="642"/>
      <c r="C183" s="642"/>
      <c r="D183" s="643"/>
      <c r="E183" s="295"/>
    </row>
    <row r="184" spans="2:5">
      <c r="B184" s="642"/>
      <c r="C184" s="642"/>
      <c r="D184" s="643"/>
      <c r="E184" s="295"/>
    </row>
    <row r="185" spans="2:5">
      <c r="B185" s="642"/>
      <c r="C185" s="642"/>
      <c r="D185" s="643"/>
      <c r="E185" s="295"/>
    </row>
    <row r="186" spans="2:5">
      <c r="B186" s="642"/>
      <c r="C186" s="642"/>
      <c r="D186" s="643"/>
      <c r="E186" s="295"/>
    </row>
    <row r="187" spans="2:5">
      <c r="B187" s="642"/>
      <c r="C187" s="642"/>
      <c r="D187" s="643"/>
      <c r="E187" s="295"/>
    </row>
    <row r="188" spans="2:5">
      <c r="B188" s="642"/>
      <c r="C188" s="642"/>
      <c r="D188" s="643"/>
      <c r="E188" s="295"/>
    </row>
    <row r="189" spans="2:5">
      <c r="B189" s="642"/>
      <c r="C189" s="642"/>
      <c r="D189" s="643"/>
      <c r="E189" s="295"/>
    </row>
    <row r="190" spans="2:5">
      <c r="B190" s="642"/>
      <c r="C190" s="642"/>
      <c r="D190" s="643"/>
      <c r="E190" s="295"/>
    </row>
    <row r="191" spans="2:5">
      <c r="B191" s="642"/>
      <c r="C191" s="642"/>
      <c r="D191" s="643"/>
      <c r="E191" s="295"/>
    </row>
    <row r="192" spans="2:5">
      <c r="B192" s="642"/>
      <c r="C192" s="642"/>
      <c r="D192" s="643"/>
      <c r="E192" s="295"/>
    </row>
    <row r="193" spans="2:5">
      <c r="B193" s="642"/>
      <c r="C193" s="642"/>
      <c r="D193" s="643"/>
      <c r="E193" s="295"/>
    </row>
    <row r="194" spans="2:5">
      <c r="B194" s="642"/>
      <c r="C194" s="642"/>
      <c r="D194" s="643"/>
      <c r="E194" s="295"/>
    </row>
    <row r="195" spans="2:5">
      <c r="B195" s="642"/>
      <c r="C195" s="642"/>
      <c r="D195" s="643"/>
      <c r="E195" s="295"/>
    </row>
    <row r="196" spans="2:5">
      <c r="B196" s="642"/>
      <c r="C196" s="642"/>
      <c r="D196" s="643"/>
      <c r="E196" s="295"/>
    </row>
    <row r="197" spans="2:5">
      <c r="B197" s="642"/>
      <c r="C197" s="642"/>
      <c r="D197" s="643"/>
      <c r="E197" s="295"/>
    </row>
    <row r="198" spans="2:5">
      <c r="B198" s="642"/>
      <c r="C198" s="642"/>
      <c r="D198" s="643"/>
      <c r="E198" s="295"/>
    </row>
    <row r="199" spans="2:5">
      <c r="B199" s="642"/>
      <c r="C199" s="642"/>
      <c r="D199" s="643"/>
      <c r="E199" s="295"/>
    </row>
    <row r="200" spans="2:5">
      <c r="B200" s="642"/>
      <c r="C200" s="642"/>
      <c r="D200" s="643"/>
      <c r="E200" s="295"/>
    </row>
    <row r="201" spans="2:5">
      <c r="B201" s="642"/>
      <c r="C201" s="642"/>
      <c r="D201" s="643"/>
      <c r="E201" s="295"/>
    </row>
    <row r="202" spans="2:5">
      <c r="B202" s="642"/>
      <c r="C202" s="642"/>
      <c r="D202" s="643"/>
      <c r="E202" s="295"/>
    </row>
    <row r="203" spans="2:5">
      <c r="B203" s="642"/>
      <c r="C203" s="642"/>
      <c r="D203" s="643"/>
      <c r="E203" s="295"/>
    </row>
    <row r="204" spans="2:5">
      <c r="B204" s="642"/>
      <c r="C204" s="642"/>
      <c r="D204" s="643"/>
      <c r="E204" s="295"/>
    </row>
    <row r="205" spans="2:5">
      <c r="B205" s="642"/>
      <c r="C205" s="642"/>
      <c r="D205" s="643"/>
      <c r="E205" s="295"/>
    </row>
    <row r="206" spans="2:5">
      <c r="B206" s="642"/>
      <c r="C206" s="642"/>
      <c r="D206" s="643"/>
      <c r="E206" s="295"/>
    </row>
    <row r="207" spans="2:5">
      <c r="B207" s="642"/>
      <c r="C207" s="642"/>
      <c r="D207" s="643"/>
      <c r="E207" s="295"/>
    </row>
    <row r="208" spans="2:5">
      <c r="B208" s="642"/>
      <c r="C208" s="642"/>
      <c r="D208" s="643"/>
      <c r="E208" s="295"/>
    </row>
    <row r="209" spans="2:5">
      <c r="B209" s="642"/>
      <c r="C209" s="642"/>
      <c r="D209" s="643"/>
      <c r="E209" s="295"/>
    </row>
    <row r="210" spans="2:5">
      <c r="B210" s="642"/>
      <c r="C210" s="642"/>
      <c r="D210" s="643"/>
      <c r="E210" s="295"/>
    </row>
    <row r="211" spans="2:5">
      <c r="B211" s="642"/>
      <c r="C211" s="642"/>
      <c r="D211" s="643"/>
      <c r="E211" s="295"/>
    </row>
    <row r="212" spans="2:5">
      <c r="B212" s="642"/>
      <c r="C212" s="642"/>
      <c r="D212" s="643"/>
      <c r="E212" s="295"/>
    </row>
    <row r="213" spans="2:5">
      <c r="B213" s="642"/>
      <c r="C213" s="642"/>
      <c r="D213" s="643"/>
      <c r="E213" s="295"/>
    </row>
    <row r="214" spans="2:5">
      <c r="B214" s="642"/>
      <c r="C214" s="642"/>
      <c r="D214" s="643"/>
      <c r="E214" s="295"/>
    </row>
    <row r="215" spans="2:5">
      <c r="B215" s="642"/>
      <c r="C215" s="642"/>
      <c r="D215" s="643"/>
      <c r="E215" s="295"/>
    </row>
    <row r="216" spans="2:5">
      <c r="B216" s="642"/>
      <c r="C216" s="642"/>
      <c r="D216" s="643"/>
      <c r="E216" s="295"/>
    </row>
    <row r="217" spans="2:5">
      <c r="B217" s="642"/>
      <c r="C217" s="642"/>
      <c r="D217" s="643"/>
      <c r="E217" s="295"/>
    </row>
    <row r="218" spans="2:5">
      <c r="B218" s="642"/>
      <c r="C218" s="642"/>
      <c r="D218" s="643"/>
      <c r="E218" s="295"/>
    </row>
    <row r="219" spans="2:5">
      <c r="B219" s="642"/>
      <c r="C219" s="642"/>
      <c r="D219" s="643"/>
      <c r="E219" s="295"/>
    </row>
    <row r="220" spans="2:5">
      <c r="B220" s="642"/>
      <c r="C220" s="642"/>
      <c r="D220" s="643"/>
      <c r="E220" s="295"/>
    </row>
    <row r="221" spans="2:5">
      <c r="B221" s="642"/>
      <c r="C221" s="642"/>
      <c r="D221" s="643"/>
      <c r="E221" s="295"/>
    </row>
    <row r="222" spans="2:5">
      <c r="B222" s="642"/>
      <c r="C222" s="642"/>
      <c r="D222" s="643"/>
      <c r="E222" s="295"/>
    </row>
    <row r="223" spans="2:5">
      <c r="B223" s="642"/>
      <c r="C223" s="642"/>
      <c r="D223" s="643"/>
      <c r="E223" s="295"/>
    </row>
    <row r="224" spans="2:5">
      <c r="B224" s="642"/>
      <c r="C224" s="642"/>
      <c r="D224" s="643"/>
      <c r="E224" s="295"/>
    </row>
    <row r="225" spans="2:5">
      <c r="B225" s="642"/>
      <c r="C225" s="642"/>
      <c r="D225" s="643"/>
      <c r="E225" s="295"/>
    </row>
    <row r="226" spans="2:5">
      <c r="B226" s="642"/>
      <c r="C226" s="642"/>
      <c r="D226" s="643"/>
      <c r="E226" s="295"/>
    </row>
    <row r="227" spans="2:5">
      <c r="B227" s="642"/>
      <c r="C227" s="642"/>
      <c r="D227" s="643"/>
      <c r="E227" s="295"/>
    </row>
    <row r="228" spans="2:5">
      <c r="B228" s="642"/>
      <c r="C228" s="642"/>
      <c r="D228" s="643"/>
      <c r="E228" s="295"/>
    </row>
    <row r="229" spans="2:5">
      <c r="B229" s="642"/>
      <c r="C229" s="642"/>
      <c r="D229" s="643"/>
      <c r="E229" s="295"/>
    </row>
    <row r="230" spans="2:5">
      <c r="B230" s="642"/>
      <c r="C230" s="642"/>
      <c r="D230" s="643"/>
      <c r="E230" s="295"/>
    </row>
    <row r="231" spans="2:5">
      <c r="B231" s="642"/>
      <c r="C231" s="642"/>
      <c r="D231" s="643"/>
      <c r="E231" s="295"/>
    </row>
    <row r="232" spans="2:5">
      <c r="B232" s="642"/>
      <c r="C232" s="642"/>
      <c r="D232" s="643"/>
      <c r="E232" s="295"/>
    </row>
    <row r="233" spans="2:5">
      <c r="B233" s="642"/>
      <c r="C233" s="642"/>
      <c r="D233" s="643"/>
      <c r="E233" s="295"/>
    </row>
    <row r="234" spans="2:5">
      <c r="B234" s="642"/>
      <c r="C234" s="642"/>
      <c r="D234" s="643"/>
      <c r="E234" s="295"/>
    </row>
    <row r="235" spans="2:5">
      <c r="B235" s="642"/>
      <c r="C235" s="642"/>
      <c r="D235" s="643"/>
      <c r="E235" s="295"/>
    </row>
    <row r="236" spans="2:5">
      <c r="B236" s="642"/>
      <c r="C236" s="642"/>
      <c r="D236" s="643"/>
      <c r="E236" s="295"/>
    </row>
    <row r="237" spans="2:5">
      <c r="B237" s="642"/>
      <c r="C237" s="642"/>
      <c r="D237" s="643"/>
      <c r="E237" s="295"/>
    </row>
    <row r="238" spans="2:5">
      <c r="B238" s="642"/>
      <c r="C238" s="642"/>
      <c r="D238" s="643"/>
      <c r="E238" s="295"/>
    </row>
    <row r="239" spans="2:5">
      <c r="B239" s="642"/>
      <c r="C239" s="642"/>
      <c r="D239" s="643"/>
      <c r="E239" s="295"/>
    </row>
    <row r="240" spans="2:5">
      <c r="B240" s="642"/>
      <c r="C240" s="642"/>
      <c r="D240" s="643"/>
      <c r="E240" s="295"/>
    </row>
    <row r="241" spans="2:5">
      <c r="B241" s="642"/>
      <c r="C241" s="642"/>
      <c r="D241" s="643"/>
      <c r="E241" s="295"/>
    </row>
    <row r="242" spans="2:5">
      <c r="B242" s="295"/>
      <c r="C242" s="295"/>
      <c r="D242" s="295"/>
      <c r="E242" s="295"/>
    </row>
    <row r="243" spans="2:5">
      <c r="B243" s="295"/>
      <c r="C243" s="295"/>
      <c r="D243" s="295"/>
      <c r="E243" s="295"/>
    </row>
    <row r="244" spans="2:5">
      <c r="B244" s="295"/>
      <c r="C244" s="295"/>
      <c r="D244" s="295"/>
      <c r="E244" s="295"/>
    </row>
    <row r="245" spans="2:5">
      <c r="B245" s="295"/>
      <c r="C245" s="295"/>
      <c r="D245" s="295"/>
      <c r="E245" s="295"/>
    </row>
    <row r="246" spans="2:5">
      <c r="B246" s="295"/>
      <c r="C246" s="295"/>
      <c r="D246" s="295"/>
      <c r="E246" s="295"/>
    </row>
    <row r="247" spans="2:5">
      <c r="B247" s="295"/>
      <c r="C247" s="295"/>
      <c r="D247" s="295"/>
      <c r="E247" s="295"/>
    </row>
    <row r="248" spans="2:5">
      <c r="B248" s="295"/>
      <c r="C248" s="295"/>
      <c r="D248" s="295"/>
      <c r="E248" s="295"/>
    </row>
    <row r="249" spans="2:5">
      <c r="B249" s="295"/>
      <c r="C249" s="295"/>
      <c r="D249" s="295"/>
      <c r="E249" s="295"/>
    </row>
    <row r="250" spans="2:5">
      <c r="B250" s="295"/>
      <c r="C250" s="295"/>
      <c r="D250" s="295"/>
      <c r="E250" s="295"/>
    </row>
    <row r="251" spans="2:5">
      <c r="B251" s="295"/>
      <c r="C251" s="295"/>
      <c r="D251" s="295"/>
      <c r="E251" s="295"/>
    </row>
    <row r="252" spans="2:5">
      <c r="B252" s="295"/>
      <c r="C252" s="295"/>
      <c r="D252" s="295"/>
      <c r="E252" s="295"/>
    </row>
    <row r="253" spans="2:5">
      <c r="B253" s="295"/>
      <c r="C253" s="295"/>
      <c r="D253" s="295"/>
      <c r="E253" s="295"/>
    </row>
    <row r="254" spans="2:5">
      <c r="B254" s="295"/>
      <c r="C254" s="295"/>
      <c r="D254" s="295"/>
      <c r="E254" s="295"/>
    </row>
    <row r="255" spans="2:5">
      <c r="B255" s="295"/>
      <c r="C255" s="295"/>
      <c r="D255" s="295"/>
      <c r="E255" s="295"/>
    </row>
    <row r="256" spans="2:5">
      <c r="B256" s="295"/>
      <c r="C256" s="295"/>
      <c r="D256" s="295"/>
      <c r="E256" s="295"/>
    </row>
    <row r="257" spans="2:5">
      <c r="B257" s="295"/>
      <c r="C257" s="295"/>
      <c r="D257" s="295"/>
      <c r="E257" s="295"/>
    </row>
    <row r="258" spans="2:5">
      <c r="B258" s="295"/>
      <c r="C258" s="295"/>
      <c r="D258" s="295"/>
      <c r="E258" s="295"/>
    </row>
    <row r="259" spans="2:5">
      <c r="B259" s="295"/>
      <c r="C259" s="295"/>
      <c r="D259" s="295"/>
      <c r="E259" s="295"/>
    </row>
    <row r="260" spans="2:5">
      <c r="B260" s="295"/>
      <c r="C260" s="295"/>
      <c r="D260" s="295"/>
      <c r="E260" s="295"/>
    </row>
    <row r="261" spans="2:5">
      <c r="B261" s="295"/>
      <c r="C261" s="295"/>
      <c r="D261" s="295"/>
      <c r="E261" s="295"/>
    </row>
    <row r="262" spans="2:5">
      <c r="B262" s="295"/>
      <c r="C262" s="295"/>
      <c r="D262" s="295"/>
      <c r="E262" s="295"/>
    </row>
    <row r="263" spans="2:5">
      <c r="B263" s="295"/>
      <c r="C263" s="295"/>
      <c r="D263" s="295"/>
      <c r="E263" s="295"/>
    </row>
    <row r="264" spans="2:5">
      <c r="B264" s="295"/>
      <c r="C264" s="295"/>
      <c r="D264" s="295"/>
      <c r="E264" s="295"/>
    </row>
    <row r="265" spans="2:5">
      <c r="B265" s="295"/>
      <c r="C265" s="295"/>
      <c r="D265" s="295"/>
      <c r="E265" s="295"/>
    </row>
    <row r="266" spans="2:5">
      <c r="B266" s="295"/>
      <c r="C266" s="295"/>
      <c r="D266" s="295"/>
      <c r="E266" s="295"/>
    </row>
    <row r="267" spans="2:5">
      <c r="B267" s="295"/>
      <c r="C267" s="295"/>
      <c r="D267" s="295"/>
      <c r="E267" s="295"/>
    </row>
    <row r="268" spans="2:5">
      <c r="B268" s="295"/>
      <c r="C268" s="295"/>
      <c r="D268" s="295"/>
      <c r="E268" s="295"/>
    </row>
    <row r="269" spans="2:5">
      <c r="B269" s="295"/>
      <c r="C269" s="295"/>
      <c r="D269" s="295"/>
      <c r="E269" s="295"/>
    </row>
    <row r="270" spans="2:5">
      <c r="B270" s="295"/>
      <c r="C270" s="295"/>
      <c r="D270" s="295"/>
      <c r="E270" s="295"/>
    </row>
    <row r="271" spans="2:5">
      <c r="B271" s="295"/>
      <c r="C271" s="295"/>
      <c r="D271" s="295"/>
      <c r="E271" s="295"/>
    </row>
    <row r="272" spans="2:5">
      <c r="B272" s="295"/>
      <c r="C272" s="295"/>
      <c r="D272" s="295"/>
      <c r="E272" s="295"/>
    </row>
    <row r="273" spans="2:5">
      <c r="B273" s="295"/>
      <c r="C273" s="295"/>
      <c r="D273" s="295"/>
      <c r="E273" s="295"/>
    </row>
    <row r="274" spans="2:5">
      <c r="B274" s="295"/>
      <c r="C274" s="295"/>
      <c r="D274" s="295"/>
      <c r="E274" s="295"/>
    </row>
    <row r="275" spans="2:5">
      <c r="B275" s="295"/>
      <c r="C275" s="295"/>
      <c r="D275" s="295"/>
      <c r="E275" s="295"/>
    </row>
    <row r="276" spans="2:5">
      <c r="B276" s="295"/>
      <c r="C276" s="295"/>
      <c r="D276" s="295"/>
      <c r="E276" s="295"/>
    </row>
    <row r="277" spans="2:5">
      <c r="B277" s="295"/>
      <c r="C277" s="295"/>
      <c r="D277" s="295"/>
      <c r="E277" s="295"/>
    </row>
    <row r="278" spans="2:5">
      <c r="B278" s="295"/>
      <c r="C278" s="295"/>
      <c r="D278" s="295"/>
      <c r="E278" s="295"/>
    </row>
    <row r="279" spans="2:5">
      <c r="B279" s="295"/>
      <c r="C279" s="295"/>
      <c r="D279" s="295"/>
      <c r="E279" s="295"/>
    </row>
    <row r="280" spans="2:5">
      <c r="B280" s="295"/>
      <c r="C280" s="295"/>
      <c r="D280" s="295"/>
      <c r="E280" s="295"/>
    </row>
    <row r="281" spans="2:5">
      <c r="B281" s="295"/>
      <c r="C281" s="295"/>
      <c r="D281" s="295"/>
      <c r="E281" s="295"/>
    </row>
    <row r="282" spans="2:5">
      <c r="B282" s="295"/>
      <c r="C282" s="295"/>
      <c r="D282" s="295"/>
      <c r="E282" s="295"/>
    </row>
    <row r="283" spans="2:5">
      <c r="B283" s="295"/>
      <c r="C283" s="295"/>
      <c r="D283" s="295"/>
      <c r="E283" s="295"/>
    </row>
    <row r="284" spans="2:5">
      <c r="B284" s="295"/>
      <c r="C284" s="295"/>
      <c r="D284" s="295"/>
      <c r="E284" s="295"/>
    </row>
    <row r="285" spans="2:5">
      <c r="B285" s="295"/>
      <c r="C285" s="295"/>
      <c r="D285" s="295"/>
      <c r="E285" s="295"/>
    </row>
    <row r="286" spans="2:5">
      <c r="B286" s="295"/>
      <c r="C286" s="295"/>
      <c r="D286" s="295"/>
      <c r="E286" s="295"/>
    </row>
    <row r="287" spans="2:5">
      <c r="B287" s="295"/>
      <c r="C287" s="295"/>
      <c r="D287" s="295"/>
      <c r="E287" s="295"/>
    </row>
    <row r="288" spans="2:5">
      <c r="B288" s="295"/>
      <c r="C288" s="295"/>
      <c r="D288" s="295"/>
      <c r="E288" s="295"/>
    </row>
    <row r="289" spans="2:5">
      <c r="B289" s="295"/>
      <c r="C289" s="295"/>
      <c r="D289" s="295"/>
      <c r="E289" s="295"/>
    </row>
    <row r="290" spans="2:5">
      <c r="B290" s="295"/>
      <c r="C290" s="295"/>
      <c r="D290" s="295"/>
      <c r="E290" s="295"/>
    </row>
    <row r="291" spans="2:5">
      <c r="B291" s="295"/>
      <c r="C291" s="295"/>
      <c r="D291" s="295"/>
      <c r="E291" s="295"/>
    </row>
    <row r="292" spans="2:5">
      <c r="B292" s="295"/>
      <c r="C292" s="295"/>
      <c r="D292" s="295"/>
      <c r="E292" s="295"/>
    </row>
    <row r="293" spans="2:5">
      <c r="B293" s="295"/>
      <c r="C293" s="295"/>
      <c r="D293" s="295"/>
      <c r="E293" s="295"/>
    </row>
    <row r="294" spans="2:5">
      <c r="B294" s="295"/>
      <c r="C294" s="295"/>
      <c r="D294" s="295"/>
      <c r="E294" s="295"/>
    </row>
    <row r="295" spans="2:5">
      <c r="B295" s="295"/>
      <c r="C295" s="295"/>
      <c r="D295" s="295"/>
      <c r="E295" s="295"/>
    </row>
    <row r="296" spans="2:5">
      <c r="B296" s="295"/>
      <c r="C296" s="295"/>
      <c r="D296" s="295"/>
      <c r="E296" s="295"/>
    </row>
    <row r="297" spans="2:5">
      <c r="B297" s="295"/>
      <c r="C297" s="295"/>
      <c r="D297" s="295"/>
      <c r="E297" s="295"/>
    </row>
    <row r="298" spans="2:5">
      <c r="B298" s="295"/>
      <c r="C298" s="295"/>
      <c r="D298" s="295"/>
      <c r="E298" s="295"/>
    </row>
    <row r="299" spans="2:5">
      <c r="B299" s="295"/>
      <c r="C299" s="295"/>
      <c r="D299" s="295"/>
      <c r="E299" s="295"/>
    </row>
    <row r="300" spans="2:5">
      <c r="B300" s="295"/>
      <c r="C300" s="295"/>
      <c r="D300" s="295"/>
      <c r="E300" s="295"/>
    </row>
    <row r="301" spans="2:5">
      <c r="B301" s="295"/>
      <c r="C301" s="295"/>
      <c r="D301" s="295"/>
      <c r="E301" s="295"/>
    </row>
    <row r="302" spans="2:5">
      <c r="B302" s="295"/>
      <c r="C302" s="295"/>
      <c r="D302" s="295"/>
      <c r="E302" s="295"/>
    </row>
    <row r="303" spans="2:5">
      <c r="B303" s="295"/>
      <c r="C303" s="295"/>
      <c r="D303" s="295"/>
      <c r="E303" s="295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3" name="Button 1">
              <controlPr defaultSize="0" print="0" autoFill="0" autoPict="0" macro="[5]!PRINTEXOTIC">
                <anchor moveWithCells="1" sizeWithCells="1">
                  <from>
                    <xdr:col>11</xdr:col>
                    <xdr:colOff>419100</xdr:colOff>
                    <xdr:row>2</xdr:row>
                    <xdr:rowOff>114300</xdr:rowOff>
                  </from>
                  <to>
                    <xdr:col>14</xdr:col>
                    <xdr:colOff>361950</xdr:colOff>
                    <xdr:row>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G56"/>
  <sheetViews>
    <sheetView workbookViewId="0">
      <selection activeCell="F6" sqref="F6"/>
    </sheetView>
  </sheetViews>
  <sheetFormatPr defaultRowHeight="12.75"/>
  <cols>
    <col min="1" max="1" width="18.7109375" customWidth="1"/>
    <col min="3" max="4" width="10.140625" customWidth="1"/>
    <col min="5" max="5" width="10.42578125" customWidth="1"/>
  </cols>
  <sheetData>
    <row r="2" spans="1:7">
      <c r="B2" t="s">
        <v>863</v>
      </c>
      <c r="C2" t="s">
        <v>864</v>
      </c>
      <c r="D2" t="s">
        <v>143</v>
      </c>
      <c r="E2" t="s">
        <v>134</v>
      </c>
      <c r="F2" t="s">
        <v>138</v>
      </c>
      <c r="G2" t="s">
        <v>618</v>
      </c>
    </row>
    <row r="3" spans="1:7">
      <c r="A3" s="645">
        <v>36739</v>
      </c>
      <c r="B3" s="466">
        <f>'[6]Central Position Rpt'!$H$27/10000</f>
        <v>0</v>
      </c>
      <c r="C3" s="466">
        <f>'[6]Central Position Rpt'!$H$28/10000</f>
        <v>0</v>
      </c>
      <c r="D3" s="466">
        <f>'[6]Central Position Rpt'!$H$29/10000</f>
        <v>0</v>
      </c>
      <c r="E3" s="466">
        <f>'[6]Central Position Rpt'!$H$30/10000</f>
        <v>0</v>
      </c>
      <c r="F3" s="466">
        <f>'[6]Central Position Rpt'!$H$31/10000</f>
        <v>0</v>
      </c>
      <c r="G3">
        <v>0</v>
      </c>
    </row>
    <row r="4" spans="1:7">
      <c r="A4" s="645">
        <f>A3+31</f>
        <v>36770</v>
      </c>
      <c r="B4" s="466">
        <f>'[6]Central Position Rpt'!$I$27/10000</f>
        <v>0</v>
      </c>
      <c r="C4" s="466">
        <f>'[6]Central Position Rpt'!$I$28/10000</f>
        <v>0</v>
      </c>
      <c r="D4" s="466">
        <f>'[6]Central Position Rpt'!$I$29/10000</f>
        <v>0</v>
      </c>
      <c r="E4" s="466">
        <f>'[6]Central Position Rpt'!$I$30/10000</f>
        <v>0</v>
      </c>
      <c r="F4" s="466">
        <f>'[6]Central Position Rpt'!$I$31/10000</f>
        <v>0</v>
      </c>
      <c r="G4">
        <v>0</v>
      </c>
    </row>
    <row r="5" spans="1:7">
      <c r="A5" s="645">
        <f t="shared" ref="A5:A56" si="0">A4+31</f>
        <v>36801</v>
      </c>
      <c r="B5" s="466">
        <f>'[6]Central Position Rpt'!$J$27/10000</f>
        <v>0</v>
      </c>
      <c r="C5" s="466">
        <f>'[6]Central Position Rpt'!$J$28/10000</f>
        <v>0</v>
      </c>
      <c r="D5" s="466">
        <f>'[6]Central Position Rpt'!$J$29/10000</f>
        <v>0</v>
      </c>
      <c r="E5" s="466">
        <f>'[6]Central Position Rpt'!$J$30/10000</f>
        <v>0</v>
      </c>
      <c r="F5" s="466">
        <f>'[6]Central Position Rpt'!$J$31/10000</f>
        <v>0</v>
      </c>
      <c r="G5">
        <v>0</v>
      </c>
    </row>
    <row r="6" spans="1:7">
      <c r="A6" s="645">
        <f t="shared" si="0"/>
        <v>36832</v>
      </c>
      <c r="B6" s="466">
        <f>'[6]Central Position Rpt'!$K$27/10000</f>
        <v>-63.977147997493041</v>
      </c>
      <c r="C6" s="466">
        <f>'[6]Central Position Rpt'!$K$28/10000</f>
        <v>63.228615365922373</v>
      </c>
      <c r="D6" s="466">
        <f>'[6]Central Position Rpt'!$K$29/10000</f>
        <v>-50.951006710194505</v>
      </c>
      <c r="E6" s="466">
        <f>'[6]Central Position Rpt'!$K$30/10000</f>
        <v>24.249091907328324</v>
      </c>
      <c r="F6" s="466">
        <f>'[6]Central Position Rpt'!$K$31/10000</f>
        <v>26.133927483557464</v>
      </c>
      <c r="G6" s="647">
        <f>[7]LongTerm1!$X$2/10000</f>
        <v>-1.3129708450914301</v>
      </c>
    </row>
    <row r="7" spans="1:7">
      <c r="A7" s="645">
        <f t="shared" si="0"/>
        <v>36863</v>
      </c>
      <c r="B7" s="466">
        <f>'[6]Central Position Rpt'!$L$27/10000</f>
        <v>-61.752494255659485</v>
      </c>
      <c r="C7" s="466">
        <f>'[6]Central Position Rpt'!$L$28/10000</f>
        <v>61.029990072868266</v>
      </c>
      <c r="D7" s="466">
        <f>'[6]Central Position Rpt'!$L$29/10000</f>
        <v>-108.88922819109335</v>
      </c>
      <c r="E7" s="466">
        <f>'[6]Central Position Rpt'!$L$30/10000</f>
        <v>52.713446095634509</v>
      </c>
      <c r="F7" s="466">
        <f>'[6]Central Position Rpt'!$L$31/10000</f>
        <v>54.96631401464569</v>
      </c>
      <c r="G7" s="647">
        <f>[7]LongTerm1!$X$3/10000</f>
        <v>-1.926369681481074</v>
      </c>
    </row>
    <row r="8" spans="1:7">
      <c r="A8" s="645">
        <f t="shared" si="0"/>
        <v>36894</v>
      </c>
      <c r="B8" s="466">
        <f>'[6]Central Position Rpt'!$M$27/10000</f>
        <v>-63.705431536886792</v>
      </c>
      <c r="C8" s="466">
        <f>'[6]Central Position Rpt'!$M$28/10000</f>
        <v>62.960077987905223</v>
      </c>
      <c r="D8" s="466">
        <f>'[6]Central Position Rpt'!$M$29/10000</f>
        <v>-282.57048563971546</v>
      </c>
      <c r="E8" s="466">
        <f>'[6]Central Position Rpt'!$M$30/10000</f>
        <v>138.78408921957433</v>
      </c>
      <c r="F8" s="466">
        <f>'[6]Central Position Rpt'!$M$31/10000</f>
        <v>140.65763599490668</v>
      </c>
      <c r="G8" s="647">
        <f>[7]LongTerm1!$X$4/10000</f>
        <v>-3.8602911381550715</v>
      </c>
    </row>
    <row r="9" spans="1:7">
      <c r="A9" s="645">
        <f t="shared" si="0"/>
        <v>36925</v>
      </c>
      <c r="B9" s="466">
        <f>'[6]Central Position Rpt'!$N$27/10000/2</f>
        <v>-67.773440197537795</v>
      </c>
      <c r="C9" s="466">
        <f>'[6]Central Position Rpt'!$N$28/10000/2</f>
        <v>66.980490947226599</v>
      </c>
      <c r="D9" s="466">
        <f>'[6]Central Position Rpt'!$N$29/10000*0.9</f>
        <v>-273.49486139839274</v>
      </c>
      <c r="E9" s="466">
        <f>'[6]Central Position Rpt'!$N$30/10000*0.8</f>
        <v>118.74871614793922</v>
      </c>
      <c r="F9" s="466">
        <f>'[6]Central Position Rpt'!$N$31/10000*0.8</f>
        <v>121.66280516886269</v>
      </c>
      <c r="G9" s="647">
        <f>[7]LongTerm1!$X$5/10000</f>
        <v>-3.4980230006601314</v>
      </c>
    </row>
    <row r="10" spans="1:7">
      <c r="A10" s="645">
        <f t="shared" si="0"/>
        <v>36956</v>
      </c>
      <c r="B10" s="466">
        <f>'[6]Central Position Rpt'!$N$27/10000/2</f>
        <v>-67.773440197537795</v>
      </c>
      <c r="C10" s="466">
        <f>'[6]Central Position Rpt'!$N$28/10000/2</f>
        <v>66.980490947226599</v>
      </c>
      <c r="D10" s="466">
        <f>'[6]Central Position Rpt'!$N$29/10000*0.1</f>
        <v>-30.388317933154749</v>
      </c>
      <c r="E10" s="466">
        <f>'[6]Central Position Rpt'!$N$30/10000*0.2</f>
        <v>29.687179036984805</v>
      </c>
      <c r="F10" s="466">
        <f>'[6]Central Position Rpt'!$N$31/10000*0.2</f>
        <v>30.415701292215672</v>
      </c>
      <c r="G10" s="647">
        <f>[7]LongTerm1!$X$6/10000</f>
        <v>-1.4142751084088174</v>
      </c>
    </row>
    <row r="11" spans="1:7">
      <c r="A11" s="645">
        <f t="shared" si="0"/>
        <v>36987</v>
      </c>
      <c r="B11" s="466">
        <f>0</f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645">
        <f t="shared" si="0"/>
        <v>37018</v>
      </c>
      <c r="B12" s="466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s="645">
        <f t="shared" si="0"/>
        <v>37049</v>
      </c>
      <c r="B13" s="466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s="645">
        <f t="shared" si="0"/>
        <v>37080</v>
      </c>
      <c r="B14" s="466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s="645">
        <f t="shared" si="0"/>
        <v>37111</v>
      </c>
      <c r="B15" s="466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645">
        <f t="shared" si="0"/>
        <v>37142</v>
      </c>
      <c r="B16" s="46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645">
        <f t="shared" si="0"/>
        <v>37173</v>
      </c>
      <c r="B17" s="466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s="645">
        <f t="shared" si="0"/>
        <v>37204</v>
      </c>
      <c r="B18" s="466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s="645">
        <f t="shared" si="0"/>
        <v>37235</v>
      </c>
      <c r="B19" s="466">
        <v>0</v>
      </c>
      <c r="C19">
        <v>0</v>
      </c>
    </row>
    <row r="20" spans="1:7">
      <c r="A20" s="645">
        <f t="shared" si="0"/>
        <v>37266</v>
      </c>
    </row>
    <row r="21" spans="1:7">
      <c r="A21" s="645">
        <f t="shared" si="0"/>
        <v>37297</v>
      </c>
    </row>
    <row r="22" spans="1:7">
      <c r="A22" s="645">
        <f t="shared" si="0"/>
        <v>37328</v>
      </c>
    </row>
    <row r="23" spans="1:7">
      <c r="A23" s="645">
        <f t="shared" si="0"/>
        <v>37359</v>
      </c>
    </row>
    <row r="24" spans="1:7">
      <c r="A24" s="645">
        <f t="shared" si="0"/>
        <v>37390</v>
      </c>
    </row>
    <row r="25" spans="1:7">
      <c r="A25" s="645">
        <f t="shared" si="0"/>
        <v>37421</v>
      </c>
    </row>
    <row r="26" spans="1:7">
      <c r="A26" s="645">
        <f t="shared" si="0"/>
        <v>37452</v>
      </c>
    </row>
    <row r="27" spans="1:7">
      <c r="A27" s="645">
        <f t="shared" si="0"/>
        <v>37483</v>
      </c>
    </row>
    <row r="28" spans="1:7">
      <c r="A28" s="645">
        <f t="shared" si="0"/>
        <v>37514</v>
      </c>
    </row>
    <row r="29" spans="1:7">
      <c r="A29" s="645">
        <f t="shared" si="0"/>
        <v>37545</v>
      </c>
    </row>
    <row r="30" spans="1:7">
      <c r="A30" s="645">
        <f t="shared" si="0"/>
        <v>37576</v>
      </c>
    </row>
    <row r="31" spans="1:7">
      <c r="A31" s="645">
        <f t="shared" si="0"/>
        <v>37607</v>
      </c>
    </row>
    <row r="32" spans="1:7">
      <c r="A32" s="645">
        <f t="shared" si="0"/>
        <v>37638</v>
      </c>
    </row>
    <row r="33" spans="1:1">
      <c r="A33" s="645">
        <f t="shared" si="0"/>
        <v>37669</v>
      </c>
    </row>
    <row r="34" spans="1:1">
      <c r="A34" s="645">
        <f t="shared" si="0"/>
        <v>37700</v>
      </c>
    </row>
    <row r="35" spans="1:1">
      <c r="A35" s="645">
        <f t="shared" si="0"/>
        <v>37731</v>
      </c>
    </row>
    <row r="36" spans="1:1">
      <c r="A36" s="645">
        <f t="shared" si="0"/>
        <v>37762</v>
      </c>
    </row>
    <row r="37" spans="1:1">
      <c r="A37" s="645">
        <f t="shared" si="0"/>
        <v>37793</v>
      </c>
    </row>
    <row r="38" spans="1:1">
      <c r="A38" s="645">
        <f t="shared" si="0"/>
        <v>37824</v>
      </c>
    </row>
    <row r="39" spans="1:1">
      <c r="A39" s="645">
        <f t="shared" si="0"/>
        <v>37855</v>
      </c>
    </row>
    <row r="40" spans="1:1">
      <c r="A40" s="645">
        <f t="shared" si="0"/>
        <v>37886</v>
      </c>
    </row>
    <row r="41" spans="1:1">
      <c r="A41" s="645">
        <f t="shared" si="0"/>
        <v>37917</v>
      </c>
    </row>
    <row r="42" spans="1:1">
      <c r="A42" s="645">
        <f t="shared" si="0"/>
        <v>37948</v>
      </c>
    </row>
    <row r="43" spans="1:1">
      <c r="A43" s="645">
        <f t="shared" si="0"/>
        <v>37979</v>
      </c>
    </row>
    <row r="44" spans="1:1">
      <c r="A44" s="645">
        <f t="shared" si="0"/>
        <v>38010</v>
      </c>
    </row>
    <row r="45" spans="1:1">
      <c r="A45" s="645">
        <f t="shared" si="0"/>
        <v>38041</v>
      </c>
    </row>
    <row r="46" spans="1:1">
      <c r="A46" s="645">
        <f t="shared" si="0"/>
        <v>38072</v>
      </c>
    </row>
    <row r="47" spans="1:1">
      <c r="A47" s="645">
        <f t="shared" si="0"/>
        <v>38103</v>
      </c>
    </row>
    <row r="48" spans="1:1">
      <c r="A48" s="645">
        <f t="shared" si="0"/>
        <v>38134</v>
      </c>
    </row>
    <row r="49" spans="1:1">
      <c r="A49" s="645">
        <f t="shared" si="0"/>
        <v>38165</v>
      </c>
    </row>
    <row r="50" spans="1:1">
      <c r="A50" s="645">
        <f t="shared" si="0"/>
        <v>38196</v>
      </c>
    </row>
    <row r="51" spans="1:1">
      <c r="A51" s="645">
        <f t="shared" si="0"/>
        <v>38227</v>
      </c>
    </row>
    <row r="52" spans="1:1">
      <c r="A52" s="645">
        <f t="shared" si="0"/>
        <v>38258</v>
      </c>
    </row>
    <row r="53" spans="1:1">
      <c r="A53" s="645">
        <f t="shared" si="0"/>
        <v>38289</v>
      </c>
    </row>
    <row r="54" spans="1:1">
      <c r="A54" s="645">
        <f t="shared" si="0"/>
        <v>38320</v>
      </c>
    </row>
    <row r="55" spans="1:1">
      <c r="A55" s="645">
        <f t="shared" si="0"/>
        <v>38351</v>
      </c>
    </row>
    <row r="56" spans="1:1">
      <c r="A56" s="645">
        <f t="shared" si="0"/>
        <v>38382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3:AJ232"/>
  <sheetViews>
    <sheetView showGridLines="0" topLeftCell="F1" workbookViewId="0">
      <selection activeCell="Q16" sqref="Q16"/>
    </sheetView>
  </sheetViews>
  <sheetFormatPr defaultRowHeight="12.75"/>
  <cols>
    <col min="1" max="5" width="9.140625" style="20"/>
    <col min="6" max="6" width="10" style="20" customWidth="1"/>
    <col min="7" max="29" width="9.140625" style="20"/>
    <col min="30" max="31" width="16.28515625" style="20" customWidth="1"/>
    <col min="32" max="32" width="16.85546875" style="20" customWidth="1"/>
    <col min="33" max="33" width="17" style="20" customWidth="1"/>
    <col min="34" max="16384" width="9.140625" style="20"/>
  </cols>
  <sheetData>
    <row r="3" spans="1:36">
      <c r="A3" s="20" t="s">
        <v>688</v>
      </c>
      <c r="B3" s="20" t="s">
        <v>40</v>
      </c>
      <c r="F3" s="20" t="s">
        <v>41</v>
      </c>
      <c r="I3" s="20" t="s">
        <v>42</v>
      </c>
    </row>
    <row r="4" spans="1:36">
      <c r="A4" s="20" t="s">
        <v>688</v>
      </c>
      <c r="B4" s="20" t="s">
        <v>869</v>
      </c>
      <c r="F4" s="20" t="s">
        <v>43</v>
      </c>
      <c r="G4" s="20" t="s">
        <v>44</v>
      </c>
    </row>
    <row r="5" spans="1:36">
      <c r="A5" s="20" t="s">
        <v>688</v>
      </c>
      <c r="B5" s="20" t="s">
        <v>870</v>
      </c>
      <c r="F5" s="20" t="s">
        <v>45</v>
      </c>
      <c r="G5" s="596">
        <v>36732</v>
      </c>
      <c r="H5" s="413"/>
      <c r="I5" s="413"/>
      <c r="J5" s="413"/>
      <c r="K5" s="413"/>
    </row>
    <row r="6" spans="1:36">
      <c r="A6" s="20" t="s">
        <v>688</v>
      </c>
    </row>
    <row r="7" spans="1:36">
      <c r="A7" s="20" t="s">
        <v>688</v>
      </c>
      <c r="D7" s="20" t="s">
        <v>46</v>
      </c>
    </row>
    <row r="8" spans="1:36">
      <c r="A8" s="20" t="s">
        <v>688</v>
      </c>
    </row>
    <row r="9" spans="1:36">
      <c r="A9" s="20" t="s">
        <v>688</v>
      </c>
      <c r="B9" s="20" t="s">
        <v>47</v>
      </c>
      <c r="C9" s="20">
        <v>844318</v>
      </c>
      <c r="D9" s="20" t="s">
        <v>545</v>
      </c>
    </row>
    <row r="10" spans="1:36">
      <c r="A10" s="20" t="s">
        <v>688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6">
      <c r="A11" s="20" t="s">
        <v>688</v>
      </c>
      <c r="B11" s="20" t="s">
        <v>51</v>
      </c>
      <c r="C11" s="20" t="s">
        <v>540</v>
      </c>
    </row>
    <row r="12" spans="1:36">
      <c r="A12" s="20" t="s">
        <v>688</v>
      </c>
      <c r="AA12" s="20">
        <v>225.68</v>
      </c>
    </row>
    <row r="13" spans="1:36">
      <c r="A13" s="20" t="s">
        <v>689</v>
      </c>
      <c r="B13" s="20" t="s">
        <v>52</v>
      </c>
      <c r="C13" s="20" t="s">
        <v>784</v>
      </c>
      <c r="D13" s="20" t="s">
        <v>53</v>
      </c>
      <c r="E13" s="20" t="s">
        <v>54</v>
      </c>
      <c r="F13" s="20" t="s">
        <v>769</v>
      </c>
      <c r="G13" s="20" t="s">
        <v>719</v>
      </c>
      <c r="H13" s="20" t="s">
        <v>55</v>
      </c>
      <c r="I13" s="20" t="s">
        <v>56</v>
      </c>
      <c r="J13" s="20" t="s">
        <v>720</v>
      </c>
      <c r="K13" s="20" t="s">
        <v>758</v>
      </c>
      <c r="L13" s="20" t="s">
        <v>57</v>
      </c>
      <c r="M13" s="20" t="s">
        <v>643</v>
      </c>
      <c r="N13" s="20" t="s">
        <v>723</v>
      </c>
      <c r="O13" s="20" t="s">
        <v>724</v>
      </c>
      <c r="P13" s="20" t="s">
        <v>725</v>
      </c>
      <c r="Q13" s="20" t="s">
        <v>862</v>
      </c>
      <c r="R13" s="20" t="s">
        <v>770</v>
      </c>
      <c r="S13" s="20" t="s">
        <v>238</v>
      </c>
      <c r="T13" s="20" t="s">
        <v>788</v>
      </c>
      <c r="U13" s="20" t="s">
        <v>785</v>
      </c>
      <c r="V13" s="20" t="s">
        <v>726</v>
      </c>
      <c r="W13" s="20" t="s">
        <v>58</v>
      </c>
      <c r="X13" s="20" t="s">
        <v>733</v>
      </c>
      <c r="Y13" s="20" t="s">
        <v>59</v>
      </c>
      <c r="Z13" s="20" t="s">
        <v>686</v>
      </c>
      <c r="AA13" s="20" t="s">
        <v>60</v>
      </c>
      <c r="AB13" s="20" t="s">
        <v>61</v>
      </c>
      <c r="AC13" s="20" t="s">
        <v>804</v>
      </c>
      <c r="AD13" s="20" t="s">
        <v>721</v>
      </c>
      <c r="AE13" s="20" t="s">
        <v>692</v>
      </c>
      <c r="AF13" s="20" t="s">
        <v>693</v>
      </c>
      <c r="AG13" s="20" t="s">
        <v>755</v>
      </c>
      <c r="AH13" s="20" t="s">
        <v>62</v>
      </c>
      <c r="AI13" s="20" t="s">
        <v>63</v>
      </c>
      <c r="AJ13" s="20" t="s">
        <v>64</v>
      </c>
    </row>
    <row r="14" spans="1:36">
      <c r="A14" s="20" t="s">
        <v>690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</row>
    <row r="15" spans="1:36">
      <c r="A15" s="90">
        <v>36708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-26.64</v>
      </c>
      <c r="AJ15" s="20">
        <v>90.28</v>
      </c>
    </row>
    <row r="16" spans="1:36">
      <c r="A16" s="90">
        <v>36739</v>
      </c>
      <c r="B16" s="20">
        <v>0</v>
      </c>
      <c r="C16" s="20">
        <v>0</v>
      </c>
      <c r="D16" s="20">
        <v>-6.21</v>
      </c>
      <c r="E16" s="20">
        <v>363.99</v>
      </c>
      <c r="F16" s="20">
        <v>0</v>
      </c>
      <c r="G16" s="20">
        <v>110.08</v>
      </c>
      <c r="H16" s="20">
        <v>17.989999999999998</v>
      </c>
      <c r="I16" s="20">
        <v>-41.05</v>
      </c>
      <c r="J16" s="20">
        <v>28.45</v>
      </c>
      <c r="K16" s="20">
        <v>-68.11</v>
      </c>
      <c r="L16" s="20">
        <v>-57.94</v>
      </c>
      <c r="M16" s="20">
        <v>-23.05</v>
      </c>
      <c r="N16" s="20">
        <v>-108.36</v>
      </c>
      <c r="O16" s="20">
        <v>9.24</v>
      </c>
      <c r="P16" s="20">
        <v>-61.43</v>
      </c>
      <c r="Q16" s="20">
        <v>-77.400000000000006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-185.76</v>
      </c>
      <c r="Z16" s="20">
        <v>-30.96</v>
      </c>
      <c r="AA16" s="20">
        <v>193</v>
      </c>
      <c r="AB16" s="20">
        <v>61.92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157.08000000000001</v>
      </c>
      <c r="AI16" s="20">
        <v>0.16</v>
      </c>
      <c r="AJ16" s="20">
        <v>-9.92</v>
      </c>
    </row>
    <row r="17" spans="1:36">
      <c r="A17" s="90">
        <v>36770</v>
      </c>
      <c r="B17" s="20">
        <v>0</v>
      </c>
      <c r="C17" s="20">
        <v>0</v>
      </c>
      <c r="D17" s="20">
        <v>-35.85</v>
      </c>
      <c r="E17" s="20">
        <v>255.22</v>
      </c>
      <c r="F17" s="20">
        <v>0</v>
      </c>
      <c r="G17" s="20">
        <v>105.92</v>
      </c>
      <c r="H17" s="20">
        <v>181.17</v>
      </c>
      <c r="I17" s="20">
        <v>-39.5</v>
      </c>
      <c r="J17" s="20">
        <v>27.38</v>
      </c>
      <c r="K17" s="20">
        <v>53.63</v>
      </c>
      <c r="L17" s="20">
        <v>-55.75</v>
      </c>
      <c r="M17" s="20">
        <v>-22.18</v>
      </c>
      <c r="N17" s="20">
        <v>-134.06</v>
      </c>
      <c r="O17" s="20">
        <v>8.94</v>
      </c>
      <c r="P17" s="20">
        <v>-59.11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-193.65</v>
      </c>
      <c r="Z17" s="20">
        <v>-29.79</v>
      </c>
      <c r="AA17" s="20">
        <v>-50.5</v>
      </c>
      <c r="AB17" s="20">
        <v>119.17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131.03</v>
      </c>
      <c r="AI17" s="20">
        <v>0.16</v>
      </c>
      <c r="AJ17" s="20">
        <v>-12.48</v>
      </c>
    </row>
    <row r="18" spans="1:36">
      <c r="A18" s="90">
        <v>36800</v>
      </c>
      <c r="B18" s="20">
        <v>0</v>
      </c>
      <c r="C18" s="20">
        <v>0</v>
      </c>
      <c r="D18" s="20">
        <v>-38.020000000000003</v>
      </c>
      <c r="E18" s="20">
        <v>59.7</v>
      </c>
      <c r="F18" s="20">
        <v>0</v>
      </c>
      <c r="G18" s="20">
        <v>108.85</v>
      </c>
      <c r="H18" s="20">
        <v>170.86</v>
      </c>
      <c r="I18" s="20">
        <v>-40.590000000000003</v>
      </c>
      <c r="J18" s="20">
        <v>28.13</v>
      </c>
      <c r="K18" s="20">
        <v>55.11</v>
      </c>
      <c r="L18" s="20">
        <v>-57.29</v>
      </c>
      <c r="M18" s="20">
        <v>-22.79</v>
      </c>
      <c r="N18" s="20">
        <v>-137.77000000000001</v>
      </c>
      <c r="O18" s="20">
        <v>9.14</v>
      </c>
      <c r="P18" s="20">
        <v>-60.74</v>
      </c>
      <c r="Q18" s="20">
        <v>0</v>
      </c>
      <c r="R18" s="20">
        <v>30.61</v>
      </c>
      <c r="S18" s="20">
        <v>91.84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-122.46</v>
      </c>
      <c r="Z18" s="20">
        <v>-30.61</v>
      </c>
      <c r="AA18" s="20">
        <v>-117.88</v>
      </c>
      <c r="AB18" s="20">
        <v>-107.15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-181.07</v>
      </c>
      <c r="AI18" s="20">
        <v>0.16</v>
      </c>
      <c r="AJ18" s="20">
        <v>4.88</v>
      </c>
    </row>
    <row r="19" spans="1:36">
      <c r="A19" s="90">
        <v>36831</v>
      </c>
      <c r="B19" s="20">
        <v>0.77</v>
      </c>
      <c r="C19" s="20">
        <v>-35.619999999999997</v>
      </c>
      <c r="D19" s="20">
        <v>-0.99</v>
      </c>
      <c r="E19" s="20">
        <v>334.58</v>
      </c>
      <c r="F19" s="20">
        <v>-29.46</v>
      </c>
      <c r="G19" s="20">
        <v>104.73</v>
      </c>
      <c r="H19" s="20">
        <v>-174.35</v>
      </c>
      <c r="I19" s="20">
        <v>6.48</v>
      </c>
      <c r="J19" s="20">
        <v>0</v>
      </c>
      <c r="K19" s="20">
        <v>-29.46</v>
      </c>
      <c r="L19" s="20">
        <v>16.27</v>
      </c>
      <c r="M19" s="20">
        <v>9.9700000000000006</v>
      </c>
      <c r="N19" s="20">
        <v>-117.82</v>
      </c>
      <c r="O19" s="20">
        <v>-12.27</v>
      </c>
      <c r="P19" s="20">
        <v>-8.84</v>
      </c>
      <c r="Q19" s="20">
        <v>0</v>
      </c>
      <c r="R19" s="20">
        <v>29.46</v>
      </c>
      <c r="S19" s="20">
        <v>0</v>
      </c>
      <c r="T19" s="20">
        <v>0</v>
      </c>
      <c r="U19" s="20">
        <v>29.46</v>
      </c>
      <c r="V19" s="20">
        <v>0</v>
      </c>
      <c r="W19" s="20">
        <v>0</v>
      </c>
      <c r="X19" s="20">
        <v>29.46</v>
      </c>
      <c r="Y19" s="20">
        <v>-58.91</v>
      </c>
      <c r="AA19" s="20">
        <v>0.77</v>
      </c>
      <c r="AB19" s="20">
        <v>-117.82</v>
      </c>
      <c r="AC19" s="20">
        <v>0</v>
      </c>
      <c r="AD19" s="20">
        <v>0</v>
      </c>
      <c r="AE19" s="20">
        <v>0</v>
      </c>
      <c r="AF19" s="20">
        <v>0</v>
      </c>
      <c r="AG19" s="20">
        <v>27.07</v>
      </c>
      <c r="AH19" s="20">
        <v>3.47</v>
      </c>
      <c r="AI19" s="20">
        <v>7.95</v>
      </c>
      <c r="AJ19" s="20">
        <v>15.25</v>
      </c>
    </row>
    <row r="20" spans="1:36">
      <c r="A20" s="90">
        <v>36861</v>
      </c>
      <c r="B20" s="20">
        <v>0.79</v>
      </c>
      <c r="C20" s="20">
        <v>-36.6</v>
      </c>
      <c r="D20" s="20">
        <v>-1.41</v>
      </c>
      <c r="E20" s="20">
        <v>118.59</v>
      </c>
      <c r="F20" s="20">
        <v>-30.27</v>
      </c>
      <c r="G20" s="20">
        <v>107.61</v>
      </c>
      <c r="H20" s="20">
        <v>-138.29</v>
      </c>
      <c r="I20" s="20">
        <v>6.66</v>
      </c>
      <c r="J20" s="20">
        <v>0</v>
      </c>
      <c r="K20" s="20">
        <v>-30.27</v>
      </c>
      <c r="L20" s="20">
        <v>16.72</v>
      </c>
      <c r="M20" s="20">
        <v>10.24</v>
      </c>
      <c r="N20" s="20">
        <v>-121.07</v>
      </c>
      <c r="O20" s="20">
        <v>-12.2</v>
      </c>
      <c r="P20" s="20">
        <v>-9.08</v>
      </c>
      <c r="Q20" s="20">
        <v>0</v>
      </c>
      <c r="R20" s="20">
        <v>30.27</v>
      </c>
      <c r="S20" s="20">
        <v>0</v>
      </c>
      <c r="T20" s="20">
        <v>0</v>
      </c>
      <c r="U20" s="20">
        <v>30.27</v>
      </c>
      <c r="V20" s="20">
        <v>0</v>
      </c>
      <c r="W20" s="20">
        <v>0</v>
      </c>
      <c r="X20" s="20">
        <v>30.27</v>
      </c>
      <c r="Y20" s="20">
        <v>-60.54</v>
      </c>
      <c r="AA20" s="20">
        <v>1.77</v>
      </c>
      <c r="AB20" s="20">
        <v>30.27</v>
      </c>
      <c r="AC20" s="20">
        <v>0</v>
      </c>
      <c r="AD20" s="20">
        <v>0</v>
      </c>
      <c r="AE20" s="20">
        <v>0</v>
      </c>
      <c r="AF20" s="20">
        <v>0</v>
      </c>
      <c r="AG20" s="20">
        <v>27.81</v>
      </c>
      <c r="AH20" s="20">
        <v>-28.46</v>
      </c>
      <c r="AI20" s="20">
        <v>8.2200000000000006</v>
      </c>
      <c r="AJ20" s="20">
        <v>9.3000000000000007</v>
      </c>
    </row>
    <row r="21" spans="1:36">
      <c r="A21" s="90">
        <v>36892</v>
      </c>
      <c r="B21" s="20">
        <v>0.79</v>
      </c>
      <c r="C21" s="20">
        <v>-36.39</v>
      </c>
      <c r="D21" s="20">
        <v>5.51</v>
      </c>
      <c r="E21" s="20">
        <v>213.03</v>
      </c>
      <c r="F21" s="20">
        <v>-30.09</v>
      </c>
      <c r="G21" s="20">
        <v>106.99</v>
      </c>
      <c r="H21" s="20">
        <v>-137.47999999999999</v>
      </c>
      <c r="I21" s="20">
        <v>6.62</v>
      </c>
      <c r="J21" s="20">
        <v>0</v>
      </c>
      <c r="K21" s="20">
        <v>-30.09</v>
      </c>
      <c r="L21" s="20">
        <v>16.62</v>
      </c>
      <c r="M21" s="20">
        <v>10.18</v>
      </c>
      <c r="N21" s="20">
        <v>-105.32</v>
      </c>
      <c r="O21" s="20">
        <v>-12.13</v>
      </c>
      <c r="P21" s="20">
        <v>-9.0299999999999994</v>
      </c>
      <c r="Q21" s="20">
        <v>0</v>
      </c>
      <c r="R21" s="20">
        <v>30.09</v>
      </c>
      <c r="S21" s="20">
        <v>0</v>
      </c>
      <c r="T21" s="20">
        <v>0</v>
      </c>
      <c r="U21" s="20">
        <v>30.09</v>
      </c>
      <c r="V21" s="20">
        <v>-15.05</v>
      </c>
      <c r="W21" s="20">
        <v>0</v>
      </c>
      <c r="X21" s="20">
        <v>30.09</v>
      </c>
      <c r="Y21" s="20">
        <v>-60.18</v>
      </c>
      <c r="AA21" s="20">
        <v>0.79</v>
      </c>
      <c r="AB21" s="20">
        <v>30.09</v>
      </c>
      <c r="AC21" s="20">
        <v>15.05</v>
      </c>
      <c r="AD21" s="20">
        <v>0</v>
      </c>
      <c r="AE21" s="20">
        <v>0</v>
      </c>
      <c r="AF21" s="20">
        <v>0</v>
      </c>
      <c r="AG21" s="20">
        <v>27.65</v>
      </c>
      <c r="AH21" s="20">
        <v>87.81</v>
      </c>
      <c r="AI21" s="20">
        <v>8.2200000000000006</v>
      </c>
      <c r="AJ21" s="20">
        <v>-2.94</v>
      </c>
    </row>
    <row r="22" spans="1:36">
      <c r="A22" s="90">
        <v>36923</v>
      </c>
      <c r="B22" s="20">
        <v>0.7</v>
      </c>
      <c r="C22" s="20">
        <v>-32.67</v>
      </c>
      <c r="D22" s="20">
        <v>4.83</v>
      </c>
      <c r="E22" s="20">
        <v>-44.02</v>
      </c>
      <c r="F22" s="20">
        <v>-27.02</v>
      </c>
      <c r="G22" s="20">
        <v>96.06</v>
      </c>
      <c r="H22" s="20">
        <v>-123.45</v>
      </c>
      <c r="I22" s="20">
        <v>5.94</v>
      </c>
      <c r="J22" s="20">
        <v>0</v>
      </c>
      <c r="K22" s="20">
        <v>-27.02</v>
      </c>
      <c r="L22" s="20">
        <v>14.93</v>
      </c>
      <c r="M22" s="20">
        <v>9.14</v>
      </c>
      <c r="N22" s="20">
        <v>-108.08</v>
      </c>
      <c r="O22" s="20">
        <v>-12.06</v>
      </c>
      <c r="P22" s="20">
        <v>-8.11</v>
      </c>
      <c r="Q22" s="20">
        <v>0</v>
      </c>
      <c r="R22" s="20">
        <v>27.02</v>
      </c>
      <c r="S22" s="20">
        <v>0</v>
      </c>
      <c r="T22" s="20">
        <v>0</v>
      </c>
      <c r="U22" s="20">
        <v>27.02</v>
      </c>
      <c r="V22" s="20">
        <v>0</v>
      </c>
      <c r="W22" s="20">
        <v>0</v>
      </c>
      <c r="X22" s="20">
        <v>27.02</v>
      </c>
      <c r="Y22" s="20">
        <v>-54.04</v>
      </c>
      <c r="AA22" s="20">
        <v>3.12</v>
      </c>
      <c r="AB22" s="20">
        <v>27.02</v>
      </c>
      <c r="AC22" s="20">
        <v>0</v>
      </c>
      <c r="AD22" s="20">
        <v>0</v>
      </c>
      <c r="AE22" s="20">
        <v>0</v>
      </c>
      <c r="AF22" s="20">
        <v>0</v>
      </c>
      <c r="AG22" s="20">
        <v>24.83</v>
      </c>
      <c r="AH22" s="20">
        <v>-168.83</v>
      </c>
      <c r="AI22" s="20">
        <v>7.42</v>
      </c>
      <c r="AJ22" s="20">
        <v>-81.459999999999994</v>
      </c>
    </row>
    <row r="23" spans="1:36">
      <c r="A23" s="90">
        <v>36951</v>
      </c>
      <c r="B23" s="20">
        <v>0.78</v>
      </c>
      <c r="C23" s="20">
        <v>-35.979999999999997</v>
      </c>
      <c r="D23" s="20">
        <v>5.75</v>
      </c>
      <c r="E23" s="20">
        <v>243.75</v>
      </c>
      <c r="F23" s="20">
        <v>-29.75</v>
      </c>
      <c r="G23" s="20">
        <v>105.79</v>
      </c>
      <c r="H23" s="20">
        <v>-176.11</v>
      </c>
      <c r="I23" s="20">
        <v>6.54</v>
      </c>
      <c r="J23" s="20">
        <v>0</v>
      </c>
      <c r="K23" s="20">
        <v>-29.75</v>
      </c>
      <c r="L23" s="20">
        <v>16.440000000000001</v>
      </c>
      <c r="M23" s="20">
        <v>10.07</v>
      </c>
      <c r="N23" s="20">
        <v>-119.02</v>
      </c>
      <c r="O23" s="20">
        <v>-12</v>
      </c>
      <c r="P23" s="20">
        <v>-8.93</v>
      </c>
      <c r="Q23" s="20">
        <v>0</v>
      </c>
      <c r="R23" s="20">
        <v>29.75</v>
      </c>
      <c r="S23" s="20">
        <v>0</v>
      </c>
      <c r="T23" s="20">
        <v>0</v>
      </c>
      <c r="U23" s="20">
        <v>29.75</v>
      </c>
      <c r="V23" s="20">
        <v>0</v>
      </c>
      <c r="W23" s="20">
        <v>0</v>
      </c>
      <c r="X23" s="20">
        <v>29.75</v>
      </c>
      <c r="Y23" s="20">
        <v>-59.51</v>
      </c>
      <c r="AA23" s="20">
        <v>-2.1</v>
      </c>
      <c r="AB23" s="20">
        <v>29.75</v>
      </c>
      <c r="AC23" s="20">
        <v>0</v>
      </c>
      <c r="AD23" s="20">
        <v>0</v>
      </c>
      <c r="AE23" s="20">
        <v>0</v>
      </c>
      <c r="AF23" s="20">
        <v>0</v>
      </c>
      <c r="AG23" s="20">
        <v>27.34</v>
      </c>
      <c r="AH23" s="20">
        <v>62.32</v>
      </c>
      <c r="AI23" s="20">
        <v>8.2200000000000006</v>
      </c>
      <c r="AJ23" s="20">
        <v>-51.23</v>
      </c>
    </row>
    <row r="24" spans="1:36">
      <c r="A24" s="90">
        <v>36982</v>
      </c>
      <c r="B24" s="20">
        <v>0</v>
      </c>
      <c r="C24" s="20">
        <v>0</v>
      </c>
      <c r="D24" s="20">
        <v>-1.46</v>
      </c>
      <c r="E24" s="20">
        <v>75.62</v>
      </c>
      <c r="F24" s="20">
        <v>0</v>
      </c>
      <c r="G24" s="20">
        <v>101.77</v>
      </c>
      <c r="H24" s="20">
        <v>59.57</v>
      </c>
      <c r="I24" s="20">
        <v>-79.58</v>
      </c>
      <c r="J24" s="20">
        <v>26.3</v>
      </c>
      <c r="K24" s="20">
        <v>0</v>
      </c>
      <c r="L24" s="20">
        <v>-105.84</v>
      </c>
      <c r="M24" s="20">
        <v>-18.940000000000001</v>
      </c>
      <c r="N24" s="20">
        <v>-14.31</v>
      </c>
      <c r="O24" s="20">
        <v>0</v>
      </c>
      <c r="P24" s="20">
        <v>-37.21</v>
      </c>
      <c r="Q24" s="20">
        <v>0</v>
      </c>
      <c r="R24" s="20">
        <v>0</v>
      </c>
      <c r="S24" s="20">
        <v>57.25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AA24" s="20">
        <v>41.02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104.19</v>
      </c>
      <c r="AI24" s="20">
        <v>0</v>
      </c>
      <c r="AJ24" s="20">
        <v>1.31</v>
      </c>
    </row>
    <row r="25" spans="1:36">
      <c r="A25" s="90">
        <v>37012</v>
      </c>
      <c r="B25" s="20">
        <v>0</v>
      </c>
      <c r="C25" s="20">
        <v>0</v>
      </c>
      <c r="D25" s="20">
        <v>-0.92</v>
      </c>
      <c r="E25" s="20">
        <v>48.07</v>
      </c>
      <c r="F25" s="20">
        <v>0</v>
      </c>
      <c r="G25" s="20">
        <v>104.56</v>
      </c>
      <c r="H25" s="20">
        <v>61.2</v>
      </c>
      <c r="I25" s="20">
        <v>-81.760000000000005</v>
      </c>
      <c r="J25" s="20">
        <v>27.02</v>
      </c>
      <c r="K25" s="20">
        <v>0</v>
      </c>
      <c r="L25" s="20">
        <v>-108.74</v>
      </c>
      <c r="M25" s="20">
        <v>-19.46</v>
      </c>
      <c r="N25" s="20">
        <v>-14.7</v>
      </c>
      <c r="O25" s="20">
        <v>0</v>
      </c>
      <c r="P25" s="20">
        <v>-38.229999999999997</v>
      </c>
      <c r="Q25" s="20">
        <v>0</v>
      </c>
      <c r="R25" s="20">
        <v>0</v>
      </c>
      <c r="S25" s="20">
        <v>58.82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AA25" s="20">
        <v>-5.92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29.94</v>
      </c>
      <c r="AI25" s="20">
        <v>0</v>
      </c>
      <c r="AJ25" s="20">
        <v>8.98</v>
      </c>
    </row>
    <row r="26" spans="1:36">
      <c r="A26" s="90">
        <v>37043</v>
      </c>
      <c r="B26" s="20">
        <v>0</v>
      </c>
      <c r="C26" s="20">
        <v>0</v>
      </c>
      <c r="D26" s="20">
        <v>-0.59</v>
      </c>
      <c r="E26" s="20">
        <v>46.45</v>
      </c>
      <c r="F26" s="20">
        <v>0</v>
      </c>
      <c r="G26" s="20">
        <v>100.59</v>
      </c>
      <c r="H26" s="20">
        <v>58.88</v>
      </c>
      <c r="I26" s="20">
        <v>-78.66</v>
      </c>
      <c r="J26" s="20">
        <v>26</v>
      </c>
      <c r="K26" s="20">
        <v>0</v>
      </c>
      <c r="L26" s="20">
        <v>-104.61</v>
      </c>
      <c r="M26" s="20">
        <v>-18.72</v>
      </c>
      <c r="N26" s="20">
        <v>-14.15</v>
      </c>
      <c r="O26" s="20">
        <v>0</v>
      </c>
      <c r="P26" s="20">
        <v>-36.78</v>
      </c>
      <c r="Q26" s="20">
        <v>0</v>
      </c>
      <c r="R26" s="20">
        <v>0</v>
      </c>
      <c r="S26" s="20">
        <v>56.58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AA26" s="20">
        <v>-6.61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28.4</v>
      </c>
      <c r="AI26" s="20">
        <v>0</v>
      </c>
      <c r="AJ26" s="20">
        <v>-2.0299999999999998</v>
      </c>
    </row>
    <row r="27" spans="1:36">
      <c r="A27" s="90">
        <v>37073</v>
      </c>
      <c r="B27" s="20">
        <v>0</v>
      </c>
      <c r="C27" s="20">
        <v>0</v>
      </c>
      <c r="D27" s="20">
        <v>-0.37</v>
      </c>
      <c r="E27" s="20">
        <v>86.89</v>
      </c>
      <c r="F27" s="20">
        <v>0</v>
      </c>
      <c r="G27" s="20">
        <v>103.35</v>
      </c>
      <c r="H27" s="20">
        <v>60.49</v>
      </c>
      <c r="I27" s="20">
        <v>-80.81</v>
      </c>
      <c r="J27" s="20">
        <v>26.71</v>
      </c>
      <c r="K27" s="20">
        <v>0</v>
      </c>
      <c r="L27" s="20">
        <v>-107.48</v>
      </c>
      <c r="M27" s="20">
        <v>-19.23</v>
      </c>
      <c r="N27" s="20">
        <v>-14.53</v>
      </c>
      <c r="O27" s="20">
        <v>0</v>
      </c>
      <c r="P27" s="20">
        <v>-37.79</v>
      </c>
      <c r="Q27" s="20">
        <v>0</v>
      </c>
      <c r="R27" s="20">
        <v>0</v>
      </c>
      <c r="S27" s="20">
        <v>58.14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AA27" s="20">
        <v>-4.91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70.44</v>
      </c>
      <c r="AI27" s="20">
        <v>0</v>
      </c>
      <c r="AJ27" s="20">
        <v>16.559999999999999</v>
      </c>
    </row>
    <row r="28" spans="1:36">
      <c r="A28" s="90">
        <v>37104</v>
      </c>
      <c r="B28" s="20">
        <v>0</v>
      </c>
      <c r="C28" s="20">
        <v>0</v>
      </c>
      <c r="D28" s="20">
        <v>-0.33</v>
      </c>
      <c r="E28" s="20">
        <v>47.23</v>
      </c>
      <c r="F28" s="20">
        <v>0</v>
      </c>
      <c r="G28" s="20">
        <v>102.74</v>
      </c>
      <c r="H28" s="20">
        <v>60.14</v>
      </c>
      <c r="I28" s="20">
        <v>-80.33</v>
      </c>
      <c r="J28" s="20">
        <v>26.55</v>
      </c>
      <c r="K28" s="20">
        <v>0</v>
      </c>
      <c r="L28" s="20">
        <v>-106.85</v>
      </c>
      <c r="M28" s="20">
        <v>-19.12</v>
      </c>
      <c r="N28" s="20">
        <v>-14.45</v>
      </c>
      <c r="O28" s="20">
        <v>0</v>
      </c>
      <c r="P28" s="20">
        <v>-37.57</v>
      </c>
      <c r="Q28" s="20">
        <v>0</v>
      </c>
      <c r="R28" s="20">
        <v>0</v>
      </c>
      <c r="S28" s="20">
        <v>57.79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AA28" s="20">
        <v>-7.68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28.13</v>
      </c>
      <c r="AI28" s="20">
        <v>0</v>
      </c>
      <c r="AJ28" s="20">
        <v>-13.24</v>
      </c>
    </row>
    <row r="29" spans="1:36">
      <c r="A29" s="90">
        <v>37135</v>
      </c>
      <c r="B29" s="20">
        <v>0</v>
      </c>
      <c r="C29" s="20">
        <v>0</v>
      </c>
      <c r="D29" s="20">
        <v>-0.39</v>
      </c>
      <c r="E29" s="20">
        <v>45.64</v>
      </c>
      <c r="F29" s="20">
        <v>0</v>
      </c>
      <c r="G29" s="20">
        <v>98.83</v>
      </c>
      <c r="H29" s="20">
        <v>57.85</v>
      </c>
      <c r="I29" s="20">
        <v>-77.28</v>
      </c>
      <c r="J29" s="20">
        <v>25.54</v>
      </c>
      <c r="K29" s="20">
        <v>0</v>
      </c>
      <c r="L29" s="20">
        <v>-102.79</v>
      </c>
      <c r="M29" s="20">
        <v>-18.39</v>
      </c>
      <c r="N29" s="20">
        <v>-13.9</v>
      </c>
      <c r="O29" s="20">
        <v>0</v>
      </c>
      <c r="P29" s="20">
        <v>-36.14</v>
      </c>
      <c r="Q29" s="20">
        <v>0</v>
      </c>
      <c r="R29" s="20">
        <v>0</v>
      </c>
      <c r="S29" s="20">
        <v>55.6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AA29" s="20">
        <v>-6.49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28.09</v>
      </c>
      <c r="AI29" s="20">
        <v>0</v>
      </c>
      <c r="AJ29" s="20">
        <v>-2.06</v>
      </c>
    </row>
    <row r="30" spans="1:36">
      <c r="A30" s="90">
        <v>37165</v>
      </c>
      <c r="B30" s="20">
        <v>0</v>
      </c>
      <c r="C30" s="20">
        <v>0</v>
      </c>
      <c r="D30" s="20">
        <v>-0.43</v>
      </c>
      <c r="E30" s="20">
        <v>46.68</v>
      </c>
      <c r="F30" s="20">
        <v>0</v>
      </c>
      <c r="G30" s="20">
        <v>101.54</v>
      </c>
      <c r="H30" s="20">
        <v>59.44</v>
      </c>
      <c r="I30" s="20">
        <v>-79.400000000000006</v>
      </c>
      <c r="J30" s="20">
        <v>26.24</v>
      </c>
      <c r="K30" s="20">
        <v>0</v>
      </c>
      <c r="L30" s="20">
        <v>-105.6</v>
      </c>
      <c r="M30" s="20">
        <v>-18.899999999999999</v>
      </c>
      <c r="N30" s="20">
        <v>-14.28</v>
      </c>
      <c r="O30" s="20">
        <v>0</v>
      </c>
      <c r="P30" s="20">
        <v>-37.130000000000003</v>
      </c>
      <c r="Q30" s="20">
        <v>0</v>
      </c>
      <c r="R30" s="20">
        <v>0</v>
      </c>
      <c r="S30" s="20">
        <v>57.12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AA30" s="20">
        <v>-6.67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28.61</v>
      </c>
      <c r="AI30" s="20">
        <v>0</v>
      </c>
      <c r="AJ30" s="20">
        <v>-2.04</v>
      </c>
    </row>
    <row r="31" spans="1:36">
      <c r="A31" s="90">
        <v>37196</v>
      </c>
      <c r="B31" s="20">
        <v>0</v>
      </c>
      <c r="C31" s="20">
        <v>0</v>
      </c>
      <c r="D31" s="20">
        <v>-0.26</v>
      </c>
      <c r="E31" s="20">
        <v>47.21</v>
      </c>
      <c r="F31" s="20">
        <v>0</v>
      </c>
      <c r="G31" s="20">
        <v>97.68</v>
      </c>
      <c r="H31" s="20">
        <v>-11.51</v>
      </c>
      <c r="I31" s="20">
        <v>-88.95</v>
      </c>
      <c r="J31" s="20">
        <v>0</v>
      </c>
      <c r="K31" s="20">
        <v>0</v>
      </c>
      <c r="L31" s="20">
        <v>-97.68</v>
      </c>
      <c r="M31" s="20">
        <v>-30.03</v>
      </c>
      <c r="N31" s="20">
        <v>-13.74</v>
      </c>
      <c r="O31" s="20">
        <v>-6.41</v>
      </c>
      <c r="P31" s="20">
        <v>-35.72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41.21</v>
      </c>
      <c r="AA31" s="20">
        <v>0</v>
      </c>
      <c r="AB31" s="20">
        <v>41.21</v>
      </c>
      <c r="AC31" s="20">
        <v>0</v>
      </c>
      <c r="AD31" s="20">
        <v>0</v>
      </c>
      <c r="AE31" s="20">
        <v>0</v>
      </c>
      <c r="AF31" s="20">
        <v>0</v>
      </c>
      <c r="AG31" s="20">
        <v>25.25</v>
      </c>
      <c r="AH31" s="20">
        <v>-31.73</v>
      </c>
      <c r="AI31" s="20">
        <v>0</v>
      </c>
      <c r="AJ31" s="20">
        <v>0.6</v>
      </c>
    </row>
    <row r="32" spans="1:36">
      <c r="A32" s="90">
        <v>37226</v>
      </c>
      <c r="B32" s="20">
        <v>0</v>
      </c>
      <c r="C32" s="20">
        <v>0</v>
      </c>
      <c r="D32" s="20">
        <v>-0.3</v>
      </c>
      <c r="E32" s="20">
        <v>76.73</v>
      </c>
      <c r="F32" s="20">
        <v>0</v>
      </c>
      <c r="G32" s="20">
        <v>100.36</v>
      </c>
      <c r="H32" s="20">
        <v>-11.82</v>
      </c>
      <c r="I32" s="20">
        <v>-91.39</v>
      </c>
      <c r="J32" s="20">
        <v>0</v>
      </c>
      <c r="K32" s="20">
        <v>0</v>
      </c>
      <c r="L32" s="20">
        <v>-100.36</v>
      </c>
      <c r="M32" s="20">
        <v>-30.85</v>
      </c>
      <c r="N32" s="20">
        <v>-14.11</v>
      </c>
      <c r="O32" s="20">
        <v>-6.37</v>
      </c>
      <c r="P32" s="20">
        <v>-36.700000000000003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42.34</v>
      </c>
      <c r="AA32" s="20">
        <v>0</v>
      </c>
      <c r="AB32" s="20">
        <v>42.34</v>
      </c>
      <c r="AC32" s="20">
        <v>0</v>
      </c>
      <c r="AD32" s="20">
        <v>0</v>
      </c>
      <c r="AE32" s="20">
        <v>0</v>
      </c>
      <c r="AF32" s="20">
        <v>0</v>
      </c>
      <c r="AG32" s="20">
        <v>25.94</v>
      </c>
      <c r="AH32" s="20">
        <v>-4.1900000000000004</v>
      </c>
      <c r="AI32" s="20">
        <v>0</v>
      </c>
      <c r="AJ32" s="20">
        <v>-0.27</v>
      </c>
    </row>
    <row r="33" spans="1:36">
      <c r="A33" s="90">
        <v>37257</v>
      </c>
      <c r="B33" s="20">
        <v>0</v>
      </c>
      <c r="C33" s="20">
        <v>0</v>
      </c>
      <c r="D33" s="20">
        <v>-0.3</v>
      </c>
      <c r="E33" s="20">
        <v>48.21</v>
      </c>
      <c r="F33" s="20">
        <v>0</v>
      </c>
      <c r="G33" s="20">
        <v>99.76</v>
      </c>
      <c r="H33" s="20">
        <v>-11.75</v>
      </c>
      <c r="I33" s="20">
        <v>-90.84</v>
      </c>
      <c r="J33" s="20">
        <v>0</v>
      </c>
      <c r="K33" s="20">
        <v>0</v>
      </c>
      <c r="L33" s="20">
        <v>-99.76</v>
      </c>
      <c r="M33" s="20">
        <v>-30.67</v>
      </c>
      <c r="N33" s="20">
        <v>-14.03</v>
      </c>
      <c r="O33" s="20">
        <v>-6.34</v>
      </c>
      <c r="P33" s="20">
        <v>-36.479999999999997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42.09</v>
      </c>
      <c r="AA33" s="20">
        <v>0</v>
      </c>
      <c r="AB33" s="20">
        <v>42.09</v>
      </c>
      <c r="AC33" s="20">
        <v>0</v>
      </c>
      <c r="AD33" s="20">
        <v>0</v>
      </c>
      <c r="AE33" s="20">
        <v>0</v>
      </c>
      <c r="AF33" s="20">
        <v>0</v>
      </c>
      <c r="AG33" s="20">
        <v>25.78</v>
      </c>
      <c r="AH33" s="20">
        <v>-32.229999999999997</v>
      </c>
      <c r="AI33" s="20">
        <v>0</v>
      </c>
      <c r="AJ33" s="20">
        <v>-1.1599999999999999</v>
      </c>
    </row>
    <row r="34" spans="1:36">
      <c r="A34" s="90">
        <v>37288</v>
      </c>
      <c r="B34" s="20">
        <v>0</v>
      </c>
      <c r="C34" s="20">
        <v>0</v>
      </c>
      <c r="D34" s="20">
        <v>-0.11</v>
      </c>
      <c r="E34" s="20">
        <v>5.5</v>
      </c>
      <c r="F34" s="20">
        <v>0</v>
      </c>
      <c r="G34" s="20">
        <v>89.57</v>
      </c>
      <c r="H34" s="20">
        <v>-10.55</v>
      </c>
      <c r="I34" s="20">
        <v>-81.56</v>
      </c>
      <c r="J34" s="20">
        <v>0</v>
      </c>
      <c r="K34" s="20">
        <v>0</v>
      </c>
      <c r="L34" s="20">
        <v>-89.57</v>
      </c>
      <c r="M34" s="20">
        <v>-27.53</v>
      </c>
      <c r="N34" s="20">
        <v>-12.6</v>
      </c>
      <c r="O34" s="20">
        <v>-6.3</v>
      </c>
      <c r="P34" s="20">
        <v>-32.75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37.79</v>
      </c>
      <c r="AA34" s="20">
        <v>-1.8</v>
      </c>
      <c r="AB34" s="20">
        <v>37.79</v>
      </c>
      <c r="AC34" s="20">
        <v>0</v>
      </c>
      <c r="AD34" s="20">
        <v>0</v>
      </c>
      <c r="AE34" s="20">
        <v>0</v>
      </c>
      <c r="AF34" s="20">
        <v>0</v>
      </c>
      <c r="AG34" s="20">
        <v>23.15</v>
      </c>
      <c r="AH34" s="20">
        <v>-68.97</v>
      </c>
      <c r="AI34" s="20">
        <v>0</v>
      </c>
      <c r="AJ34" s="20">
        <v>-19.88</v>
      </c>
    </row>
    <row r="35" spans="1:36">
      <c r="A35" s="90">
        <v>37316</v>
      </c>
      <c r="B35" s="20">
        <v>0</v>
      </c>
      <c r="C35" s="20">
        <v>0</v>
      </c>
      <c r="D35" s="20">
        <v>-0.09</v>
      </c>
      <c r="E35" s="20">
        <v>47.67</v>
      </c>
      <c r="F35" s="20">
        <v>0</v>
      </c>
      <c r="G35" s="20">
        <v>98.63</v>
      </c>
      <c r="H35" s="20">
        <v>-11.62</v>
      </c>
      <c r="I35" s="20">
        <v>-89.81</v>
      </c>
      <c r="J35" s="20">
        <v>0</v>
      </c>
      <c r="K35" s="20">
        <v>0</v>
      </c>
      <c r="L35" s="20">
        <v>-98.63</v>
      </c>
      <c r="M35" s="20">
        <v>-30.32</v>
      </c>
      <c r="N35" s="20">
        <v>-13.87</v>
      </c>
      <c r="O35" s="20">
        <v>-6.26</v>
      </c>
      <c r="P35" s="20">
        <v>-36.06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41.61</v>
      </c>
      <c r="AA35" s="20">
        <v>0</v>
      </c>
      <c r="AB35" s="20">
        <v>41.61</v>
      </c>
      <c r="AC35" s="20">
        <v>0</v>
      </c>
      <c r="AD35" s="20">
        <v>0</v>
      </c>
      <c r="AE35" s="20">
        <v>0</v>
      </c>
      <c r="AF35" s="20">
        <v>0</v>
      </c>
      <c r="AG35" s="20">
        <v>25.49</v>
      </c>
      <c r="AH35" s="20">
        <v>-31.66</v>
      </c>
      <c r="AI35" s="20">
        <v>0</v>
      </c>
      <c r="AJ35" s="20">
        <v>0.72</v>
      </c>
    </row>
    <row r="36" spans="1:36">
      <c r="A36" s="90">
        <v>37347</v>
      </c>
      <c r="B36" s="20">
        <v>0</v>
      </c>
      <c r="C36" s="20">
        <v>0</v>
      </c>
      <c r="D36" s="20">
        <v>-0.08</v>
      </c>
      <c r="E36" s="20">
        <v>46.94</v>
      </c>
      <c r="F36" s="20">
        <v>0</v>
      </c>
      <c r="G36" s="20">
        <v>94.88</v>
      </c>
      <c r="H36" s="20">
        <v>-11.18</v>
      </c>
      <c r="I36" s="20">
        <v>-85.7</v>
      </c>
      <c r="J36" s="20">
        <v>24.52</v>
      </c>
      <c r="K36" s="20">
        <v>0</v>
      </c>
      <c r="L36" s="20">
        <v>-94.88</v>
      </c>
      <c r="M36" s="20">
        <v>-29.17</v>
      </c>
      <c r="N36" s="20">
        <v>0</v>
      </c>
      <c r="O36" s="20">
        <v>0</v>
      </c>
      <c r="P36" s="20">
        <v>-34.69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13.34</v>
      </c>
      <c r="AA36" s="20">
        <v>0</v>
      </c>
      <c r="AB36" s="20">
        <v>53.37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-22.64</v>
      </c>
      <c r="AI36" s="20">
        <v>0</v>
      </c>
      <c r="AJ36" s="20">
        <v>1.59</v>
      </c>
    </row>
    <row r="37" spans="1:36">
      <c r="A37" s="90">
        <v>37377</v>
      </c>
      <c r="B37" s="20">
        <v>0</v>
      </c>
      <c r="C37" s="20">
        <v>0</v>
      </c>
      <c r="D37" s="20">
        <v>-0.06</v>
      </c>
      <c r="E37" s="20">
        <v>48.43</v>
      </c>
      <c r="F37" s="20">
        <v>0</v>
      </c>
      <c r="G37" s="20">
        <v>97.48</v>
      </c>
      <c r="H37" s="20">
        <v>-11.49</v>
      </c>
      <c r="I37" s="20">
        <v>-88.05</v>
      </c>
      <c r="J37" s="20">
        <v>25.19</v>
      </c>
      <c r="K37" s="20">
        <v>0</v>
      </c>
      <c r="L37" s="20">
        <v>-97.48</v>
      </c>
      <c r="M37" s="20">
        <v>-29.97</v>
      </c>
      <c r="N37" s="20">
        <v>0</v>
      </c>
      <c r="O37" s="20">
        <v>0</v>
      </c>
      <c r="P37" s="20">
        <v>-35.64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13.71</v>
      </c>
      <c r="AA37" s="20">
        <v>0</v>
      </c>
      <c r="AB37" s="20">
        <v>54.84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-23.04</v>
      </c>
      <c r="AI37" s="20">
        <v>0</v>
      </c>
      <c r="AJ37" s="20">
        <v>1.56</v>
      </c>
    </row>
    <row r="38" spans="1:36">
      <c r="A38" s="90">
        <v>37408</v>
      </c>
      <c r="B38" s="20">
        <v>0</v>
      </c>
      <c r="C38" s="20">
        <v>0</v>
      </c>
      <c r="D38" s="20">
        <v>-0.04</v>
      </c>
      <c r="E38" s="20">
        <v>46.39</v>
      </c>
      <c r="F38" s="20">
        <v>0</v>
      </c>
      <c r="G38" s="20">
        <v>93.78</v>
      </c>
      <c r="H38" s="20">
        <v>-11.05</v>
      </c>
      <c r="I38" s="20">
        <v>-84.71</v>
      </c>
      <c r="J38" s="20">
        <v>24.24</v>
      </c>
      <c r="K38" s="20">
        <v>0</v>
      </c>
      <c r="L38" s="20">
        <v>-93.78</v>
      </c>
      <c r="M38" s="20">
        <v>-28.83</v>
      </c>
      <c r="N38" s="20">
        <v>0</v>
      </c>
      <c r="O38" s="20">
        <v>0</v>
      </c>
      <c r="P38" s="20">
        <v>-34.29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13.19</v>
      </c>
      <c r="AA38" s="20">
        <v>0</v>
      </c>
      <c r="AB38" s="20">
        <v>52.75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-22.33</v>
      </c>
      <c r="AI38" s="20">
        <v>0</v>
      </c>
      <c r="AJ38" s="20">
        <v>1.47</v>
      </c>
    </row>
    <row r="39" spans="1:36">
      <c r="A39" s="90">
        <v>37438</v>
      </c>
      <c r="B39" s="20">
        <v>0</v>
      </c>
      <c r="C39" s="20">
        <v>0</v>
      </c>
      <c r="D39" s="20">
        <v>-0.03</v>
      </c>
      <c r="E39" s="20">
        <v>47.87</v>
      </c>
      <c r="F39" s="20">
        <v>0</v>
      </c>
      <c r="G39" s="20">
        <v>96.35</v>
      </c>
      <c r="H39" s="20">
        <v>-11.35</v>
      </c>
      <c r="I39" s="20">
        <v>-87.03</v>
      </c>
      <c r="J39" s="20">
        <v>24.9</v>
      </c>
      <c r="K39" s="20">
        <v>0</v>
      </c>
      <c r="L39" s="20">
        <v>-96.35</v>
      </c>
      <c r="M39" s="20">
        <v>-29.62</v>
      </c>
      <c r="N39" s="20">
        <v>0</v>
      </c>
      <c r="O39" s="20">
        <v>0</v>
      </c>
      <c r="P39" s="20">
        <v>-35.229999999999997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13.55</v>
      </c>
      <c r="AA39" s="20">
        <v>0</v>
      </c>
      <c r="AB39" s="20">
        <v>54.2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-22.73</v>
      </c>
      <c r="AI39" s="20">
        <v>0</v>
      </c>
      <c r="AJ39" s="20">
        <v>1.44</v>
      </c>
    </row>
    <row r="40" spans="1:36">
      <c r="A40" s="90">
        <v>37469</v>
      </c>
      <c r="B40" s="20">
        <v>0</v>
      </c>
      <c r="C40" s="20">
        <v>0</v>
      </c>
      <c r="D40" s="20">
        <v>0</v>
      </c>
      <c r="E40" s="20">
        <v>47.59</v>
      </c>
      <c r="F40" s="20">
        <v>0</v>
      </c>
      <c r="G40" s="20">
        <v>95.78</v>
      </c>
      <c r="H40" s="20">
        <v>-11.28</v>
      </c>
      <c r="I40" s="20">
        <v>-86.51</v>
      </c>
      <c r="J40" s="20">
        <v>24.75</v>
      </c>
      <c r="K40" s="20">
        <v>0</v>
      </c>
      <c r="L40" s="20">
        <v>-95.78</v>
      </c>
      <c r="M40" s="20">
        <v>-29.44</v>
      </c>
      <c r="N40" s="20">
        <v>0</v>
      </c>
      <c r="O40" s="20">
        <v>0</v>
      </c>
      <c r="P40" s="20">
        <v>-35.020000000000003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13.47</v>
      </c>
      <c r="AA40" s="20">
        <v>0</v>
      </c>
      <c r="AB40" s="20">
        <v>53.88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-22.57</v>
      </c>
      <c r="AI40" s="20">
        <v>0</v>
      </c>
      <c r="AJ40" s="20">
        <v>1.42</v>
      </c>
    </row>
    <row r="41" spans="1:36">
      <c r="A41" s="90">
        <v>37500</v>
      </c>
      <c r="B41" s="20">
        <v>0</v>
      </c>
      <c r="C41" s="20">
        <v>0</v>
      </c>
      <c r="D41" s="20">
        <v>0</v>
      </c>
      <c r="E41" s="20">
        <v>45.58</v>
      </c>
      <c r="F41" s="20">
        <v>0</v>
      </c>
      <c r="G41" s="20">
        <v>92.14</v>
      </c>
      <c r="H41" s="20">
        <v>-10.86</v>
      </c>
      <c r="I41" s="20">
        <v>-83.23</v>
      </c>
      <c r="J41" s="20">
        <v>23.81</v>
      </c>
      <c r="K41" s="20">
        <v>0</v>
      </c>
      <c r="L41" s="20">
        <v>-92.14</v>
      </c>
      <c r="M41" s="20">
        <v>-28.32</v>
      </c>
      <c r="N41" s="20">
        <v>0</v>
      </c>
      <c r="O41" s="20">
        <v>0</v>
      </c>
      <c r="P41" s="20">
        <v>-33.69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12.96</v>
      </c>
      <c r="AA41" s="20">
        <v>0</v>
      </c>
      <c r="AB41" s="20">
        <v>51.83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-21.91</v>
      </c>
      <c r="AI41" s="20">
        <v>0</v>
      </c>
      <c r="AJ41" s="20">
        <v>1.36</v>
      </c>
    </row>
    <row r="42" spans="1:36">
      <c r="A42" s="90">
        <v>37530</v>
      </c>
      <c r="B42" s="20">
        <v>0</v>
      </c>
      <c r="C42" s="20">
        <v>0</v>
      </c>
      <c r="D42" s="20">
        <v>0</v>
      </c>
      <c r="E42" s="20">
        <v>47.03</v>
      </c>
      <c r="F42" s="20">
        <v>0</v>
      </c>
      <c r="G42" s="20">
        <v>94.67</v>
      </c>
      <c r="H42" s="20">
        <v>-11.15</v>
      </c>
      <c r="I42" s="20">
        <v>-85.51</v>
      </c>
      <c r="J42" s="20">
        <v>24.47</v>
      </c>
      <c r="K42" s="20">
        <v>0</v>
      </c>
      <c r="L42" s="20">
        <v>-94.67</v>
      </c>
      <c r="M42" s="20">
        <v>-29.1</v>
      </c>
      <c r="N42" s="20">
        <v>0</v>
      </c>
      <c r="O42" s="20">
        <v>0</v>
      </c>
      <c r="P42" s="20">
        <v>-34.61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13.31</v>
      </c>
      <c r="AA42" s="20">
        <v>0</v>
      </c>
      <c r="AB42" s="20">
        <v>53.25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-22.31</v>
      </c>
      <c r="AI42" s="20">
        <v>0</v>
      </c>
      <c r="AJ42" s="20">
        <v>1.52</v>
      </c>
    </row>
    <row r="43" spans="1:36">
      <c r="A43" s="90">
        <v>37561</v>
      </c>
      <c r="B43" s="20">
        <v>0</v>
      </c>
      <c r="C43" s="20">
        <v>0</v>
      </c>
      <c r="D43" s="20">
        <v>0</v>
      </c>
      <c r="E43" s="20">
        <v>25.61</v>
      </c>
      <c r="F43" s="20">
        <v>0</v>
      </c>
      <c r="G43" s="20">
        <v>91.07</v>
      </c>
      <c r="H43" s="20">
        <v>-10.73</v>
      </c>
      <c r="I43" s="20">
        <v>-25.39</v>
      </c>
      <c r="J43" s="20">
        <v>0</v>
      </c>
      <c r="K43" s="20">
        <v>0</v>
      </c>
      <c r="L43" s="20">
        <v>-91.07</v>
      </c>
      <c r="M43" s="20">
        <v>5.75</v>
      </c>
      <c r="N43" s="20">
        <v>0</v>
      </c>
      <c r="O43" s="20">
        <v>0</v>
      </c>
      <c r="P43" s="20">
        <v>-33.299999999999997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25.61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23.54</v>
      </c>
      <c r="AH43" s="20">
        <v>11.1</v>
      </c>
      <c r="AI43" s="20">
        <v>0</v>
      </c>
      <c r="AJ43" s="20">
        <v>-0.06</v>
      </c>
    </row>
    <row r="44" spans="1:36">
      <c r="A44" s="90">
        <v>37591</v>
      </c>
      <c r="B44" s="20">
        <v>0</v>
      </c>
      <c r="C44" s="20">
        <v>0</v>
      </c>
      <c r="D44" s="20">
        <v>0</v>
      </c>
      <c r="E44" s="20">
        <v>26.32</v>
      </c>
      <c r="F44" s="20">
        <v>0</v>
      </c>
      <c r="G44" s="20">
        <v>93.57</v>
      </c>
      <c r="H44" s="20">
        <v>-11.02</v>
      </c>
      <c r="I44" s="20">
        <v>-26.08</v>
      </c>
      <c r="J44" s="20">
        <v>0</v>
      </c>
      <c r="K44" s="20">
        <v>0</v>
      </c>
      <c r="L44" s="20">
        <v>-93.57</v>
      </c>
      <c r="M44" s="20">
        <v>5.91</v>
      </c>
      <c r="N44" s="20">
        <v>0</v>
      </c>
      <c r="O44" s="20">
        <v>0</v>
      </c>
      <c r="P44" s="20">
        <v>-34.21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26.32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24.18</v>
      </c>
      <c r="AH44" s="20">
        <v>11.41</v>
      </c>
      <c r="AI44" s="20">
        <v>0</v>
      </c>
      <c r="AJ44" s="20">
        <v>0.05</v>
      </c>
    </row>
    <row r="45" spans="1:36">
      <c r="A45" s="90">
        <v>37622</v>
      </c>
      <c r="B45" s="20">
        <v>0</v>
      </c>
      <c r="C45" s="20">
        <v>0</v>
      </c>
      <c r="D45" s="20">
        <v>0</v>
      </c>
      <c r="E45" s="20">
        <v>26.16</v>
      </c>
      <c r="F45" s="20">
        <v>0</v>
      </c>
      <c r="G45" s="20">
        <v>93.01</v>
      </c>
      <c r="H45" s="20">
        <v>-10.96</v>
      </c>
      <c r="I45" s="20">
        <v>-25.93</v>
      </c>
      <c r="J45" s="20">
        <v>0</v>
      </c>
      <c r="K45" s="20">
        <v>0</v>
      </c>
      <c r="L45" s="20">
        <v>-93.01</v>
      </c>
      <c r="M45" s="20">
        <v>5.88</v>
      </c>
      <c r="N45" s="20">
        <v>0</v>
      </c>
      <c r="O45" s="20">
        <v>0</v>
      </c>
      <c r="P45" s="20">
        <v>-34.01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26.16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24.04</v>
      </c>
      <c r="AH45" s="20">
        <v>11.34</v>
      </c>
      <c r="AI45" s="20">
        <v>0</v>
      </c>
      <c r="AJ45" s="20">
        <v>-0.05</v>
      </c>
    </row>
    <row r="46" spans="1:36">
      <c r="A46" s="90">
        <v>37653</v>
      </c>
      <c r="B46" s="20">
        <v>0</v>
      </c>
      <c r="C46" s="20">
        <v>0</v>
      </c>
      <c r="D46" s="20">
        <v>0</v>
      </c>
      <c r="E46" s="20">
        <v>23.49</v>
      </c>
      <c r="F46" s="20">
        <v>0</v>
      </c>
      <c r="G46" s="20">
        <v>83.51</v>
      </c>
      <c r="H46" s="20">
        <v>-9.84</v>
      </c>
      <c r="I46" s="20">
        <v>-23.28</v>
      </c>
      <c r="J46" s="20">
        <v>0</v>
      </c>
      <c r="K46" s="20">
        <v>0</v>
      </c>
      <c r="L46" s="20">
        <v>-83.51</v>
      </c>
      <c r="M46" s="20">
        <v>5.28</v>
      </c>
      <c r="N46" s="20">
        <v>0</v>
      </c>
      <c r="O46" s="20">
        <v>0</v>
      </c>
      <c r="P46" s="20">
        <v>-30.54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23.49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21.58</v>
      </c>
      <c r="AH46" s="20">
        <v>10.18</v>
      </c>
      <c r="AI46" s="20">
        <v>0</v>
      </c>
      <c r="AJ46" s="20">
        <v>0</v>
      </c>
    </row>
    <row r="47" spans="1:36">
      <c r="A47" s="90">
        <v>37681</v>
      </c>
      <c r="B47" s="20">
        <v>0</v>
      </c>
      <c r="C47" s="20">
        <v>0</v>
      </c>
      <c r="D47" s="20">
        <v>0</v>
      </c>
      <c r="E47" s="20">
        <v>25.87</v>
      </c>
      <c r="F47" s="20">
        <v>0</v>
      </c>
      <c r="G47" s="20">
        <v>91.96</v>
      </c>
      <c r="H47" s="20">
        <v>-10.83</v>
      </c>
      <c r="I47" s="20">
        <v>-25.63</v>
      </c>
      <c r="J47" s="20">
        <v>0</v>
      </c>
      <c r="K47" s="20">
        <v>0</v>
      </c>
      <c r="L47" s="20">
        <v>-91.96</v>
      </c>
      <c r="M47" s="20">
        <v>5.81</v>
      </c>
      <c r="N47" s="20">
        <v>0</v>
      </c>
      <c r="O47" s="20">
        <v>0</v>
      </c>
      <c r="P47" s="20">
        <v>-33.619999999999997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25.87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23.77</v>
      </c>
      <c r="AH47" s="20">
        <v>11.21</v>
      </c>
      <c r="AI47" s="20">
        <v>0</v>
      </c>
      <c r="AJ47" s="20">
        <v>0.05</v>
      </c>
    </row>
    <row r="48" spans="1:36">
      <c r="A48" s="90">
        <v>37712</v>
      </c>
      <c r="B48" s="20">
        <v>0</v>
      </c>
      <c r="C48" s="20">
        <v>0</v>
      </c>
      <c r="D48" s="20">
        <v>0</v>
      </c>
      <c r="E48" s="20">
        <v>0</v>
      </c>
      <c r="F48" s="20">
        <v>0</v>
      </c>
      <c r="G48" s="20">
        <v>88.47</v>
      </c>
      <c r="H48" s="20">
        <v>-10.42</v>
      </c>
      <c r="I48" s="20">
        <v>-24.66</v>
      </c>
      <c r="J48" s="20">
        <v>22.86</v>
      </c>
      <c r="K48" s="20">
        <v>0</v>
      </c>
      <c r="L48" s="20">
        <v>-88.47</v>
      </c>
      <c r="M48" s="20">
        <v>5.59</v>
      </c>
      <c r="N48" s="20">
        <v>0</v>
      </c>
      <c r="O48" s="20">
        <v>0</v>
      </c>
      <c r="P48" s="20">
        <v>-32.35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24.88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-14.1</v>
      </c>
      <c r="AI48" s="20">
        <v>0</v>
      </c>
      <c r="AJ48" s="20">
        <v>0.52</v>
      </c>
    </row>
    <row r="49" spans="1:36">
      <c r="A49" s="90">
        <v>37742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90.89</v>
      </c>
      <c r="H49" s="20">
        <v>-10.71</v>
      </c>
      <c r="I49" s="20">
        <v>-25.34</v>
      </c>
      <c r="J49" s="20">
        <v>23.49</v>
      </c>
      <c r="K49" s="20">
        <v>0</v>
      </c>
      <c r="L49" s="20">
        <v>-90.89</v>
      </c>
      <c r="M49" s="20">
        <v>5.74</v>
      </c>
      <c r="N49" s="20">
        <v>0</v>
      </c>
      <c r="O49" s="20">
        <v>0</v>
      </c>
      <c r="P49" s="20">
        <v>-33.229999999999997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-40.049999999999997</v>
      </c>
      <c r="AI49" s="20">
        <v>0</v>
      </c>
      <c r="AJ49" s="20">
        <v>0.55000000000000004</v>
      </c>
    </row>
    <row r="50" spans="1:36">
      <c r="A50" s="90">
        <v>37773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87.44</v>
      </c>
      <c r="H50" s="20">
        <v>-10.3</v>
      </c>
      <c r="I50" s="20">
        <v>-24.37</v>
      </c>
      <c r="J50" s="20">
        <v>22.6</v>
      </c>
      <c r="K50" s="20">
        <v>0</v>
      </c>
      <c r="L50" s="20">
        <v>-87.44</v>
      </c>
      <c r="M50" s="20">
        <v>5.52</v>
      </c>
      <c r="N50" s="20">
        <v>0</v>
      </c>
      <c r="O50" s="20">
        <v>0</v>
      </c>
      <c r="P50" s="20">
        <v>-31.97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-38.53</v>
      </c>
      <c r="AI50" s="20">
        <v>0</v>
      </c>
      <c r="AJ50" s="20">
        <v>0.53</v>
      </c>
    </row>
    <row r="51" spans="1:36">
      <c r="A51" s="90">
        <v>37803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89.84</v>
      </c>
      <c r="H51" s="20">
        <v>-10.58</v>
      </c>
      <c r="I51" s="20">
        <v>-25.04</v>
      </c>
      <c r="J51" s="20">
        <v>23.22</v>
      </c>
      <c r="K51" s="20">
        <v>0</v>
      </c>
      <c r="L51" s="20">
        <v>-89.84</v>
      </c>
      <c r="M51" s="20">
        <v>5.68</v>
      </c>
      <c r="N51" s="20">
        <v>0</v>
      </c>
      <c r="O51" s="20">
        <v>0</v>
      </c>
      <c r="P51" s="20">
        <v>-32.85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-39.58</v>
      </c>
      <c r="AI51" s="20">
        <v>0</v>
      </c>
      <c r="AJ51" s="20">
        <v>0.55000000000000004</v>
      </c>
    </row>
    <row r="52" spans="1:36">
      <c r="A52" s="90">
        <v>37834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89.31</v>
      </c>
      <c r="H52" s="20">
        <v>-10.52</v>
      </c>
      <c r="I52" s="20">
        <v>-24.9</v>
      </c>
      <c r="J52" s="20">
        <v>23.08</v>
      </c>
      <c r="K52" s="20">
        <v>0</v>
      </c>
      <c r="L52" s="20">
        <v>-89.31</v>
      </c>
      <c r="M52" s="20">
        <v>5.64</v>
      </c>
      <c r="N52" s="20">
        <v>0</v>
      </c>
      <c r="O52" s="20">
        <v>0</v>
      </c>
      <c r="P52" s="20">
        <v>-32.65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-39.35</v>
      </c>
      <c r="AI52" s="20">
        <v>0</v>
      </c>
      <c r="AJ52" s="20">
        <v>0.55000000000000004</v>
      </c>
    </row>
    <row r="53" spans="1:36">
      <c r="A53" s="90">
        <v>37865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85.92</v>
      </c>
      <c r="H53" s="20">
        <v>-10.119999999999999</v>
      </c>
      <c r="I53" s="20">
        <v>-23.95</v>
      </c>
      <c r="J53" s="20">
        <v>22.21</v>
      </c>
      <c r="K53" s="20">
        <v>0</v>
      </c>
      <c r="L53" s="20">
        <v>-85.92</v>
      </c>
      <c r="M53" s="20">
        <v>5.43</v>
      </c>
      <c r="N53" s="20">
        <v>0</v>
      </c>
      <c r="O53" s="20">
        <v>0</v>
      </c>
      <c r="P53" s="20">
        <v>-31.41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-37.85</v>
      </c>
      <c r="AI53" s="20">
        <v>0</v>
      </c>
      <c r="AJ53" s="20">
        <v>0.53</v>
      </c>
    </row>
    <row r="54" spans="1:36">
      <c r="A54" s="90">
        <v>37895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88.27</v>
      </c>
      <c r="H54" s="20">
        <v>-10.4</v>
      </c>
      <c r="I54" s="20">
        <v>-24.61</v>
      </c>
      <c r="J54" s="20">
        <v>22.81</v>
      </c>
      <c r="K54" s="20">
        <v>0</v>
      </c>
      <c r="L54" s="20">
        <v>-88.27</v>
      </c>
      <c r="M54" s="20">
        <v>5.58</v>
      </c>
      <c r="N54" s="20">
        <v>0</v>
      </c>
      <c r="O54" s="20">
        <v>0</v>
      </c>
      <c r="P54" s="20">
        <v>-32.28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-38.89</v>
      </c>
      <c r="AI54" s="20">
        <v>0</v>
      </c>
      <c r="AJ54" s="20">
        <v>0.55000000000000004</v>
      </c>
    </row>
    <row r="55" spans="1:36">
      <c r="A55" s="90">
        <v>37926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84.92</v>
      </c>
      <c r="H55" s="20">
        <v>-21.95</v>
      </c>
      <c r="I55" s="20">
        <v>2.34</v>
      </c>
      <c r="J55" s="20">
        <v>0</v>
      </c>
      <c r="K55" s="20">
        <v>0</v>
      </c>
      <c r="L55" s="20">
        <v>-84.92</v>
      </c>
      <c r="M55" s="20">
        <v>11.94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21.95</v>
      </c>
      <c r="AH55" s="20">
        <v>14.29</v>
      </c>
      <c r="AI55" s="20">
        <v>0</v>
      </c>
      <c r="AJ55" s="20">
        <v>0.31</v>
      </c>
    </row>
    <row r="56" spans="1:36">
      <c r="A56" s="90">
        <v>37956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87.25</v>
      </c>
      <c r="H56" s="20">
        <v>-22.55</v>
      </c>
      <c r="I56" s="20">
        <v>2.41</v>
      </c>
      <c r="J56" s="20">
        <v>0</v>
      </c>
      <c r="K56" s="20">
        <v>0</v>
      </c>
      <c r="L56" s="20">
        <v>-87.25</v>
      </c>
      <c r="M56" s="20">
        <v>12.27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22.55</v>
      </c>
      <c r="AH56" s="20">
        <v>14.68</v>
      </c>
      <c r="AI56" s="20">
        <v>0</v>
      </c>
      <c r="AJ56" s="20">
        <v>-0.16</v>
      </c>
    </row>
    <row r="57" spans="1:36">
      <c r="A57" s="90">
        <v>37987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86.73</v>
      </c>
      <c r="H57" s="20">
        <v>-22.42</v>
      </c>
      <c r="I57" s="20">
        <v>2.39</v>
      </c>
      <c r="J57" s="20">
        <v>0</v>
      </c>
      <c r="K57" s="20">
        <v>0</v>
      </c>
      <c r="L57" s="20">
        <v>-86.73</v>
      </c>
      <c r="M57" s="20">
        <v>12.2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22.42</v>
      </c>
      <c r="AH57" s="20">
        <v>14.59</v>
      </c>
      <c r="AI57" s="20">
        <v>0</v>
      </c>
      <c r="AJ57" s="20">
        <v>-0.57999999999999996</v>
      </c>
    </row>
    <row r="58" spans="1:36">
      <c r="A58" s="90">
        <v>38018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80.650000000000006</v>
      </c>
      <c r="H58" s="20">
        <v>-20.84</v>
      </c>
      <c r="I58" s="20">
        <v>2.23</v>
      </c>
      <c r="J58" s="20">
        <v>0</v>
      </c>
      <c r="K58" s="20">
        <v>0</v>
      </c>
      <c r="L58" s="20">
        <v>-80.650000000000006</v>
      </c>
      <c r="M58" s="20">
        <v>11.34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20.84</v>
      </c>
      <c r="AH58" s="20">
        <v>13.57</v>
      </c>
      <c r="AI58" s="20">
        <v>0</v>
      </c>
      <c r="AJ58" s="20">
        <v>-0.51</v>
      </c>
    </row>
    <row r="59" spans="1:36">
      <c r="A59" s="90">
        <v>38047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85.73</v>
      </c>
      <c r="H59" s="20">
        <v>-22.16</v>
      </c>
      <c r="I59" s="20">
        <v>2.37</v>
      </c>
      <c r="J59" s="20">
        <v>0</v>
      </c>
      <c r="K59" s="20">
        <v>0</v>
      </c>
      <c r="L59" s="20">
        <v>-85.73</v>
      </c>
      <c r="M59" s="20">
        <v>12.06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22.16</v>
      </c>
      <c r="AH59" s="20">
        <v>14.42</v>
      </c>
      <c r="AI59" s="20">
        <v>0</v>
      </c>
      <c r="AJ59" s="20">
        <v>-0.23</v>
      </c>
    </row>
    <row r="60" spans="1:36">
      <c r="A60" s="90">
        <v>38078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82.48</v>
      </c>
      <c r="H60" s="20">
        <v>-21.32</v>
      </c>
      <c r="I60" s="20">
        <v>2.2799999999999998</v>
      </c>
      <c r="J60" s="20">
        <v>21.32</v>
      </c>
      <c r="K60" s="20">
        <v>0</v>
      </c>
      <c r="L60" s="20">
        <v>-82.48</v>
      </c>
      <c r="M60" s="20">
        <v>11.6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13.87</v>
      </c>
      <c r="AI60" s="20">
        <v>0</v>
      </c>
      <c r="AJ60" s="20">
        <v>0.34</v>
      </c>
    </row>
    <row r="61" spans="1:36">
      <c r="A61" s="90">
        <v>38108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84.74</v>
      </c>
      <c r="H61" s="20">
        <v>-21.9</v>
      </c>
      <c r="I61" s="20">
        <v>2.34</v>
      </c>
      <c r="J61" s="20">
        <v>21.9</v>
      </c>
      <c r="K61" s="20">
        <v>0</v>
      </c>
      <c r="L61" s="20">
        <v>-84.74</v>
      </c>
      <c r="M61" s="20">
        <v>11.92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14.25</v>
      </c>
      <c r="AI61" s="20">
        <v>0</v>
      </c>
      <c r="AJ61" s="20">
        <v>0.35</v>
      </c>
    </row>
    <row r="62" spans="1:36">
      <c r="A62" s="90">
        <v>38139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81.52</v>
      </c>
      <c r="H62" s="20">
        <v>-21.07</v>
      </c>
      <c r="I62" s="20">
        <v>2.25</v>
      </c>
      <c r="J62" s="20">
        <v>21.07</v>
      </c>
      <c r="K62" s="20">
        <v>0</v>
      </c>
      <c r="L62" s="20">
        <v>-81.52</v>
      </c>
      <c r="M62" s="20">
        <v>11.46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13.71</v>
      </c>
      <c r="AI62" s="20">
        <v>0</v>
      </c>
      <c r="AJ62" s="20">
        <v>0.34</v>
      </c>
    </row>
    <row r="63" spans="1:36">
      <c r="A63" s="90">
        <v>38169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83.75</v>
      </c>
      <c r="H63" s="20">
        <v>-21.65</v>
      </c>
      <c r="I63" s="20">
        <v>2.31</v>
      </c>
      <c r="J63" s="20">
        <v>21.65</v>
      </c>
      <c r="K63" s="20">
        <v>0</v>
      </c>
      <c r="L63" s="20">
        <v>-83.75</v>
      </c>
      <c r="M63" s="20">
        <v>11.78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14.09</v>
      </c>
      <c r="AI63" s="20">
        <v>0</v>
      </c>
      <c r="AJ63" s="20">
        <v>0.35</v>
      </c>
    </row>
    <row r="64" spans="1:36">
      <c r="A64" s="90">
        <v>38200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83.25</v>
      </c>
      <c r="H64" s="20">
        <v>-21.52</v>
      </c>
      <c r="I64" s="20">
        <v>2.2999999999999998</v>
      </c>
      <c r="J64" s="20">
        <v>21.52</v>
      </c>
      <c r="K64" s="20">
        <v>0</v>
      </c>
      <c r="L64" s="20">
        <v>-83.25</v>
      </c>
      <c r="M64" s="20">
        <v>11.71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14</v>
      </c>
      <c r="AI64" s="20">
        <v>0</v>
      </c>
      <c r="AJ64" s="20">
        <v>0.35</v>
      </c>
    </row>
    <row r="65" spans="1:36">
      <c r="A65" s="90">
        <v>38231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80.08</v>
      </c>
      <c r="H65" s="20">
        <v>-20.7</v>
      </c>
      <c r="I65" s="20">
        <v>2.21</v>
      </c>
      <c r="J65" s="20">
        <v>20.7</v>
      </c>
      <c r="K65" s="20">
        <v>0</v>
      </c>
      <c r="L65" s="20">
        <v>-80.08</v>
      </c>
      <c r="M65" s="20">
        <v>11.26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13.47</v>
      </c>
      <c r="AI65" s="20">
        <v>0</v>
      </c>
      <c r="AJ65" s="20">
        <v>0.34</v>
      </c>
    </row>
    <row r="66" spans="1:36">
      <c r="A66" s="90">
        <v>38261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82.26</v>
      </c>
      <c r="H66" s="20">
        <v>-21.26</v>
      </c>
      <c r="I66" s="20">
        <v>2.27</v>
      </c>
      <c r="J66" s="20">
        <v>21.26</v>
      </c>
      <c r="K66" s="20">
        <v>0</v>
      </c>
      <c r="L66" s="20">
        <v>-82.26</v>
      </c>
      <c r="M66" s="20">
        <v>11.57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13.84</v>
      </c>
      <c r="AI66" s="20">
        <v>0</v>
      </c>
      <c r="AJ66" s="20">
        <v>0.35</v>
      </c>
    </row>
    <row r="67" spans="1:36">
      <c r="A67" s="90">
        <v>38292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79.13</v>
      </c>
      <c r="H67" s="20">
        <v>-20.45</v>
      </c>
      <c r="I67" s="20">
        <v>2.1800000000000002</v>
      </c>
      <c r="J67" s="20">
        <v>0</v>
      </c>
      <c r="K67" s="20">
        <v>0</v>
      </c>
      <c r="L67" s="20">
        <v>-79.13</v>
      </c>
      <c r="M67" s="20">
        <v>11.13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20.45</v>
      </c>
      <c r="AH67" s="20">
        <v>13.31</v>
      </c>
      <c r="AI67" s="20">
        <v>0</v>
      </c>
      <c r="AJ67" s="20">
        <v>0.28000000000000003</v>
      </c>
    </row>
    <row r="68" spans="1:36">
      <c r="A68" s="90">
        <v>38322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81.290000000000006</v>
      </c>
      <c r="H68" s="20">
        <v>-21.01</v>
      </c>
      <c r="I68" s="20">
        <v>2.2400000000000002</v>
      </c>
      <c r="J68" s="20">
        <v>0</v>
      </c>
      <c r="K68" s="20">
        <v>0</v>
      </c>
      <c r="L68" s="20">
        <v>-81.290000000000006</v>
      </c>
      <c r="M68" s="20">
        <v>11.43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21.01</v>
      </c>
      <c r="AH68" s="20">
        <v>13.67</v>
      </c>
      <c r="AI68" s="20">
        <v>0</v>
      </c>
      <c r="AJ68" s="20">
        <v>-0.2</v>
      </c>
    </row>
    <row r="69" spans="1:36">
      <c r="A69" s="90">
        <v>38353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80.8</v>
      </c>
      <c r="H69" s="20">
        <v>-20.88</v>
      </c>
      <c r="I69" s="20">
        <v>2.23</v>
      </c>
      <c r="J69" s="20">
        <v>0</v>
      </c>
      <c r="K69" s="20">
        <v>0</v>
      </c>
      <c r="L69" s="20">
        <v>-80.8</v>
      </c>
      <c r="M69" s="20">
        <v>11.36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20.88</v>
      </c>
      <c r="AH69" s="20">
        <v>13.59</v>
      </c>
      <c r="AI69" s="20">
        <v>0</v>
      </c>
      <c r="AJ69" s="20">
        <v>-0.62</v>
      </c>
    </row>
    <row r="70" spans="1:36">
      <c r="A70" s="90">
        <v>38384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72.540000000000006</v>
      </c>
      <c r="H70" s="20">
        <v>-18.75</v>
      </c>
      <c r="I70" s="20">
        <v>2</v>
      </c>
      <c r="J70" s="20">
        <v>0</v>
      </c>
      <c r="K70" s="20">
        <v>0</v>
      </c>
      <c r="L70" s="20">
        <v>-72.540000000000006</v>
      </c>
      <c r="M70" s="20">
        <v>10.199999999999999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18.75</v>
      </c>
      <c r="AH70" s="20">
        <v>12.2</v>
      </c>
      <c r="AI70" s="20">
        <v>0</v>
      </c>
      <c r="AJ70" s="20">
        <v>-0.53</v>
      </c>
    </row>
    <row r="71" spans="1:36">
      <c r="A71" s="90">
        <v>38412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79.87</v>
      </c>
      <c r="H71" s="20">
        <v>-20.64</v>
      </c>
      <c r="I71" s="20">
        <v>2.2000000000000002</v>
      </c>
      <c r="J71" s="20">
        <v>0</v>
      </c>
      <c r="K71" s="20">
        <v>0</v>
      </c>
      <c r="L71" s="20">
        <v>-79.87</v>
      </c>
      <c r="M71" s="20">
        <v>11.23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20.64</v>
      </c>
      <c r="AH71" s="20">
        <v>13.44</v>
      </c>
      <c r="AI71" s="20">
        <v>0</v>
      </c>
      <c r="AJ71" s="20">
        <v>-0.27</v>
      </c>
    </row>
    <row r="72" spans="1:36">
      <c r="A72" s="90">
        <v>38443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76.83</v>
      </c>
      <c r="H72" s="20">
        <v>-19.86</v>
      </c>
      <c r="I72" s="20">
        <v>7.05</v>
      </c>
      <c r="J72" s="20">
        <v>19.86</v>
      </c>
      <c r="K72" s="20">
        <v>0</v>
      </c>
      <c r="L72" s="20">
        <v>-76.83</v>
      </c>
      <c r="M72" s="20">
        <v>10.8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17.850000000000001</v>
      </c>
      <c r="AI72" s="20">
        <v>0</v>
      </c>
      <c r="AJ72" s="20">
        <v>0.22</v>
      </c>
    </row>
    <row r="73" spans="1:36">
      <c r="A73" s="90">
        <v>38473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78.92</v>
      </c>
      <c r="H73" s="20">
        <v>-20.399999999999999</v>
      </c>
      <c r="I73" s="20">
        <v>7.24</v>
      </c>
      <c r="J73" s="20">
        <v>20.399999999999999</v>
      </c>
      <c r="K73" s="20">
        <v>0</v>
      </c>
      <c r="L73" s="20">
        <v>-78.92</v>
      </c>
      <c r="M73" s="20">
        <v>11.1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18.34</v>
      </c>
      <c r="AI73" s="20">
        <v>0</v>
      </c>
      <c r="AJ73" s="20">
        <v>0.22</v>
      </c>
    </row>
    <row r="74" spans="1:36">
      <c r="A74" s="90">
        <v>38504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75.91</v>
      </c>
      <c r="H74" s="20">
        <v>-19.62</v>
      </c>
      <c r="I74" s="20">
        <v>6.96</v>
      </c>
      <c r="J74" s="20">
        <v>19.62</v>
      </c>
      <c r="K74" s="20">
        <v>0</v>
      </c>
      <c r="L74" s="20">
        <v>-75.91</v>
      </c>
      <c r="M74" s="20">
        <v>10.68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17.64</v>
      </c>
      <c r="AI74" s="20">
        <v>0</v>
      </c>
      <c r="AJ74" s="20">
        <v>0.22</v>
      </c>
    </row>
    <row r="75" spans="1:36">
      <c r="A75" s="90">
        <v>38534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77.98</v>
      </c>
      <c r="H75" s="20">
        <v>-20.149999999999999</v>
      </c>
      <c r="I75" s="20">
        <v>7.15</v>
      </c>
      <c r="J75" s="20">
        <v>20.149999999999999</v>
      </c>
      <c r="K75" s="20">
        <v>0</v>
      </c>
      <c r="L75" s="20">
        <v>-77.98</v>
      </c>
      <c r="M75" s="20">
        <v>10.97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18.12</v>
      </c>
      <c r="AI75" s="20">
        <v>0</v>
      </c>
      <c r="AJ75" s="20">
        <v>0.22</v>
      </c>
    </row>
    <row r="76" spans="1:36">
      <c r="A76" s="90">
        <v>38565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77.510000000000005</v>
      </c>
      <c r="H76" s="20">
        <v>-20.03</v>
      </c>
      <c r="I76" s="20">
        <v>7.11</v>
      </c>
      <c r="J76" s="20">
        <v>20.03</v>
      </c>
      <c r="K76" s="20">
        <v>0</v>
      </c>
      <c r="L76" s="20">
        <v>-77.510000000000005</v>
      </c>
      <c r="M76" s="20">
        <v>10.9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18.010000000000002</v>
      </c>
      <c r="AI76" s="20">
        <v>0</v>
      </c>
      <c r="AJ76" s="20">
        <v>0.22</v>
      </c>
    </row>
    <row r="77" spans="1:36">
      <c r="A77" s="90">
        <v>38596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74.55</v>
      </c>
      <c r="H77" s="20">
        <v>-19.27</v>
      </c>
      <c r="I77" s="20">
        <v>6.84</v>
      </c>
      <c r="J77" s="20">
        <v>19.27</v>
      </c>
      <c r="K77" s="20">
        <v>0</v>
      </c>
      <c r="L77" s="20">
        <v>-74.55</v>
      </c>
      <c r="M77" s="20">
        <v>10.48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17.32</v>
      </c>
      <c r="AI77" s="20">
        <v>0</v>
      </c>
      <c r="AJ77" s="20">
        <v>0.22</v>
      </c>
    </row>
    <row r="78" spans="1:36">
      <c r="A78" s="90">
        <v>38626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76.569999999999993</v>
      </c>
      <c r="H78" s="20">
        <v>-19.79</v>
      </c>
      <c r="I78" s="20">
        <v>7.02</v>
      </c>
      <c r="J78" s="20">
        <v>19.79</v>
      </c>
      <c r="K78" s="20">
        <v>0</v>
      </c>
      <c r="L78" s="20">
        <v>-76.569999999999993</v>
      </c>
      <c r="M78" s="20">
        <v>10.77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17.79</v>
      </c>
      <c r="AI78" s="20">
        <v>0</v>
      </c>
      <c r="AJ78" s="20">
        <v>0.22</v>
      </c>
    </row>
    <row r="79" spans="1:36">
      <c r="A79" s="90">
        <v>38657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73.650000000000006</v>
      </c>
      <c r="H79" s="20">
        <v>-19.03</v>
      </c>
      <c r="I79" s="20">
        <v>6.75</v>
      </c>
      <c r="J79" s="20">
        <v>0</v>
      </c>
      <c r="K79" s="20">
        <v>0</v>
      </c>
      <c r="L79" s="20">
        <v>-73.650000000000006</v>
      </c>
      <c r="M79" s="20">
        <v>10.36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19.03</v>
      </c>
      <c r="AH79" s="20">
        <v>17.11</v>
      </c>
      <c r="AI79" s="20">
        <v>0</v>
      </c>
      <c r="AJ79" s="20">
        <v>0.28999999999999998</v>
      </c>
    </row>
    <row r="80" spans="1:36">
      <c r="A80" s="90">
        <v>38687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75.650000000000006</v>
      </c>
      <c r="H80" s="20">
        <v>-19.55</v>
      </c>
      <c r="I80" s="20">
        <v>6.94</v>
      </c>
      <c r="J80" s="20">
        <v>0</v>
      </c>
      <c r="K80" s="20">
        <v>0</v>
      </c>
      <c r="L80" s="20">
        <v>-75.650000000000006</v>
      </c>
      <c r="M80" s="20">
        <v>10.64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19.55</v>
      </c>
      <c r="AH80" s="20">
        <v>17.579999999999998</v>
      </c>
      <c r="AI80" s="20">
        <v>0</v>
      </c>
      <c r="AJ80" s="20">
        <v>-0.18</v>
      </c>
    </row>
    <row r="81" spans="1:36">
      <c r="A81" s="90">
        <v>38718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75.180000000000007</v>
      </c>
      <c r="H81" s="20">
        <v>-19.43</v>
      </c>
      <c r="I81" s="20">
        <v>6.9</v>
      </c>
      <c r="J81" s="20">
        <v>0</v>
      </c>
      <c r="K81" s="20">
        <v>0</v>
      </c>
      <c r="L81" s="20">
        <v>-75.180000000000007</v>
      </c>
      <c r="M81" s="20">
        <v>10.57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19.43</v>
      </c>
      <c r="AH81" s="20">
        <v>17.47</v>
      </c>
      <c r="AI81" s="20">
        <v>0</v>
      </c>
      <c r="AJ81" s="20">
        <v>-0.57999999999999996</v>
      </c>
    </row>
    <row r="82" spans="1:36">
      <c r="A82" s="90">
        <v>38749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67.489999999999995</v>
      </c>
      <c r="H82" s="20">
        <v>-17.440000000000001</v>
      </c>
      <c r="I82" s="20">
        <v>6.19</v>
      </c>
      <c r="J82" s="20">
        <v>0</v>
      </c>
      <c r="K82" s="20">
        <v>0</v>
      </c>
      <c r="L82" s="20">
        <v>-67.489999999999995</v>
      </c>
      <c r="M82" s="20">
        <v>9.49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17.440000000000001</v>
      </c>
      <c r="AH82" s="20">
        <v>15.68</v>
      </c>
      <c r="AI82" s="20">
        <v>0</v>
      </c>
      <c r="AJ82" s="20">
        <v>-0.46</v>
      </c>
    </row>
    <row r="83" spans="1:36">
      <c r="A83" s="90">
        <v>38777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74.3</v>
      </c>
      <c r="H83" s="20">
        <v>-19.2</v>
      </c>
      <c r="I83" s="20">
        <v>6.81</v>
      </c>
      <c r="J83" s="20">
        <v>0</v>
      </c>
      <c r="K83" s="20">
        <v>0</v>
      </c>
      <c r="L83" s="20">
        <v>-74.3</v>
      </c>
      <c r="M83" s="20">
        <v>10.45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19.2</v>
      </c>
      <c r="AH83" s="20">
        <v>17.260000000000002</v>
      </c>
      <c r="AI83" s="20">
        <v>0</v>
      </c>
      <c r="AJ83" s="20">
        <v>-0.2</v>
      </c>
    </row>
    <row r="84" spans="1:36">
      <c r="A84" s="90">
        <v>38808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71.459999999999994</v>
      </c>
      <c r="H84" s="20">
        <v>-18.47</v>
      </c>
      <c r="I84" s="20">
        <v>6.55</v>
      </c>
      <c r="J84" s="20">
        <v>18.47</v>
      </c>
      <c r="K84" s="20">
        <v>0</v>
      </c>
      <c r="L84" s="20">
        <v>-71.459999999999994</v>
      </c>
      <c r="M84" s="20">
        <v>10.050000000000001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16.600000000000001</v>
      </c>
      <c r="AI84" s="20">
        <v>0</v>
      </c>
      <c r="AJ84" s="20">
        <v>0.21</v>
      </c>
    </row>
    <row r="85" spans="1:36">
      <c r="A85" s="90">
        <v>38838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73.400000000000006</v>
      </c>
      <c r="H85" s="20">
        <v>-18.97</v>
      </c>
      <c r="I85" s="20">
        <v>6.73</v>
      </c>
      <c r="J85" s="20">
        <v>18.97</v>
      </c>
      <c r="K85" s="20">
        <v>0</v>
      </c>
      <c r="L85" s="20">
        <v>-73.400000000000006</v>
      </c>
      <c r="M85" s="20">
        <v>10.32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17.05</v>
      </c>
      <c r="AI85" s="20">
        <v>0</v>
      </c>
      <c r="AJ85" s="20">
        <v>0.21</v>
      </c>
    </row>
    <row r="86" spans="1:36">
      <c r="A86" s="90">
        <v>38869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70.59</v>
      </c>
      <c r="H86" s="20">
        <v>-18.239999999999998</v>
      </c>
      <c r="I86" s="20">
        <v>6.47</v>
      </c>
      <c r="J86" s="20">
        <v>18.239999999999998</v>
      </c>
      <c r="K86" s="20">
        <v>0</v>
      </c>
      <c r="L86" s="20">
        <v>-70.59</v>
      </c>
      <c r="M86" s="20">
        <v>9.93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16.399999999999999</v>
      </c>
      <c r="AI86" s="20">
        <v>0</v>
      </c>
      <c r="AJ86" s="20">
        <v>0.21</v>
      </c>
    </row>
    <row r="87" spans="1:36">
      <c r="A87" s="90">
        <v>38899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72.5</v>
      </c>
      <c r="H87" s="20">
        <v>-18.739999999999998</v>
      </c>
      <c r="I87" s="20">
        <v>6.65</v>
      </c>
      <c r="J87" s="20">
        <v>18.739999999999998</v>
      </c>
      <c r="K87" s="20">
        <v>0</v>
      </c>
      <c r="L87" s="20">
        <v>-72.5</v>
      </c>
      <c r="M87" s="20">
        <v>10.199999999999999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16.850000000000001</v>
      </c>
      <c r="AI87" s="20">
        <v>0</v>
      </c>
      <c r="AJ87" s="20">
        <v>0.21</v>
      </c>
    </row>
    <row r="88" spans="1:36">
      <c r="A88" s="90">
        <v>38930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72.05</v>
      </c>
      <c r="H88" s="20">
        <v>-18.62</v>
      </c>
      <c r="I88" s="20">
        <v>6.61</v>
      </c>
      <c r="J88" s="20">
        <v>18.62</v>
      </c>
      <c r="K88" s="20">
        <v>0</v>
      </c>
      <c r="L88" s="20">
        <v>-72.05</v>
      </c>
      <c r="M88" s="20">
        <v>10.130000000000001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16.739999999999998</v>
      </c>
      <c r="AI88" s="20">
        <v>0</v>
      </c>
      <c r="AJ88" s="20">
        <v>0.21</v>
      </c>
    </row>
    <row r="89" spans="1:36">
      <c r="A89" s="90">
        <v>38961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69.290000000000006</v>
      </c>
      <c r="H89" s="20">
        <v>-17.91</v>
      </c>
      <c r="I89" s="20">
        <v>6.36</v>
      </c>
      <c r="J89" s="20">
        <v>17.91</v>
      </c>
      <c r="K89" s="20">
        <v>0</v>
      </c>
      <c r="L89" s="20">
        <v>-69.290000000000006</v>
      </c>
      <c r="M89" s="20">
        <v>9.74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16.100000000000001</v>
      </c>
      <c r="AI89" s="20">
        <v>0</v>
      </c>
      <c r="AJ89" s="20">
        <v>0.21</v>
      </c>
    </row>
    <row r="90" spans="1:36">
      <c r="A90" s="90">
        <v>38991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71.17</v>
      </c>
      <c r="H90" s="20">
        <v>-18.39</v>
      </c>
      <c r="I90" s="20">
        <v>6.53</v>
      </c>
      <c r="J90" s="20">
        <v>18.39</v>
      </c>
      <c r="K90" s="20">
        <v>0</v>
      </c>
      <c r="L90" s="20">
        <v>-71.17</v>
      </c>
      <c r="M90" s="20">
        <v>10.01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16.54</v>
      </c>
      <c r="AI90" s="20">
        <v>0</v>
      </c>
      <c r="AJ90" s="20">
        <v>0.21</v>
      </c>
    </row>
    <row r="91" spans="1:36">
      <c r="A91" s="90">
        <v>39022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68.45</v>
      </c>
      <c r="H91" s="20">
        <v>-17.690000000000001</v>
      </c>
      <c r="I91" s="20">
        <v>-9.1199999999999992</v>
      </c>
      <c r="J91" s="20">
        <v>0</v>
      </c>
      <c r="K91" s="20">
        <v>0</v>
      </c>
      <c r="L91" s="20">
        <v>-68.45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17.690000000000001</v>
      </c>
      <c r="AH91" s="20">
        <v>-9.1199999999999992</v>
      </c>
      <c r="AI91" s="20">
        <v>0</v>
      </c>
      <c r="AJ91" s="20">
        <v>-0.05</v>
      </c>
    </row>
    <row r="92" spans="1:36">
      <c r="A92" s="90">
        <v>39052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70.3</v>
      </c>
      <c r="H92" s="20">
        <v>-18.170000000000002</v>
      </c>
      <c r="I92" s="20">
        <v>-9.3699999999999992</v>
      </c>
      <c r="J92" s="20">
        <v>0</v>
      </c>
      <c r="K92" s="20">
        <v>0</v>
      </c>
      <c r="L92" s="20">
        <v>-70.3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18.170000000000002</v>
      </c>
      <c r="AH92" s="20">
        <v>-9.3699999999999992</v>
      </c>
      <c r="AI92" s="20">
        <v>0</v>
      </c>
      <c r="AJ92" s="20">
        <v>-0.05</v>
      </c>
    </row>
    <row r="93" spans="1:36">
      <c r="A93" s="90">
        <v>39083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69.86</v>
      </c>
      <c r="H93" s="20">
        <v>-18.059999999999999</v>
      </c>
      <c r="I93" s="20">
        <v>-9.31</v>
      </c>
      <c r="J93" s="20">
        <v>0</v>
      </c>
      <c r="K93" s="20">
        <v>0</v>
      </c>
      <c r="L93" s="20">
        <v>-69.86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18.059999999999999</v>
      </c>
      <c r="AH93" s="20">
        <v>-9.31</v>
      </c>
      <c r="AI93" s="20">
        <v>0</v>
      </c>
      <c r="AJ93" s="20">
        <v>-0.09</v>
      </c>
    </row>
    <row r="94" spans="1:36">
      <c r="A94" s="90">
        <v>39114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62.71</v>
      </c>
      <c r="H94" s="20">
        <v>-16.21</v>
      </c>
      <c r="I94" s="20">
        <v>-8.36</v>
      </c>
      <c r="J94" s="20">
        <v>0</v>
      </c>
      <c r="K94" s="20">
        <v>0</v>
      </c>
      <c r="L94" s="20">
        <v>-62.71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16.21</v>
      </c>
      <c r="AH94" s="20">
        <v>-8.36</v>
      </c>
      <c r="AI94" s="20">
        <v>0</v>
      </c>
      <c r="AJ94" s="20">
        <v>-0.16</v>
      </c>
    </row>
    <row r="95" spans="1:36">
      <c r="A95" s="90">
        <v>39142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69.03</v>
      </c>
      <c r="H95" s="20">
        <v>-17.84</v>
      </c>
      <c r="I95" s="20">
        <v>-9.1999999999999993</v>
      </c>
      <c r="J95" s="20">
        <v>0</v>
      </c>
      <c r="K95" s="20">
        <v>0</v>
      </c>
      <c r="L95" s="20">
        <v>-69.03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17.84</v>
      </c>
      <c r="AH95" s="20">
        <v>-9.1999999999999993</v>
      </c>
      <c r="AI95" s="20">
        <v>0</v>
      </c>
      <c r="AJ95" s="20">
        <v>-0.17</v>
      </c>
    </row>
    <row r="96" spans="1:36">
      <c r="A96" s="90">
        <v>39173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66.39</v>
      </c>
      <c r="H96" s="20">
        <v>-17.16</v>
      </c>
      <c r="I96" s="20">
        <v>-8.85</v>
      </c>
      <c r="J96" s="20">
        <v>17.16</v>
      </c>
      <c r="K96" s="20">
        <v>0</v>
      </c>
      <c r="L96" s="20">
        <v>-66.39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-8.85</v>
      </c>
      <c r="AI96" s="20">
        <v>0</v>
      </c>
      <c r="AJ96" s="20">
        <v>0.23</v>
      </c>
    </row>
    <row r="97" spans="1:36">
      <c r="A97" s="90">
        <v>39203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68.180000000000007</v>
      </c>
      <c r="H97" s="20">
        <v>-17.62</v>
      </c>
      <c r="I97" s="20">
        <v>-9.09</v>
      </c>
      <c r="J97" s="20">
        <v>17.62</v>
      </c>
      <c r="K97" s="20">
        <v>0</v>
      </c>
      <c r="L97" s="20">
        <v>-68.180000000000007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-9.09</v>
      </c>
      <c r="AI97" s="20">
        <v>0</v>
      </c>
      <c r="AJ97" s="20">
        <v>0.24</v>
      </c>
    </row>
    <row r="98" spans="1:36">
      <c r="A98" s="90">
        <v>39234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65.569999999999993</v>
      </c>
      <c r="H98" s="20">
        <v>-16.95</v>
      </c>
      <c r="I98" s="20">
        <v>-8.74</v>
      </c>
      <c r="J98" s="20">
        <v>16.95</v>
      </c>
      <c r="K98" s="20">
        <v>0</v>
      </c>
      <c r="L98" s="20">
        <v>-65.569999999999993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-8.74</v>
      </c>
      <c r="AI98" s="20">
        <v>0</v>
      </c>
      <c r="AJ98" s="20">
        <v>0.23</v>
      </c>
    </row>
    <row r="99" spans="1:36">
      <c r="A99" s="90">
        <v>39264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67.34</v>
      </c>
      <c r="H99" s="20">
        <v>-17.399999999999999</v>
      </c>
      <c r="I99" s="20">
        <v>-8.98</v>
      </c>
      <c r="J99" s="20">
        <v>17.399999999999999</v>
      </c>
      <c r="K99" s="20">
        <v>0</v>
      </c>
      <c r="L99" s="20">
        <v>-67.34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-8.98</v>
      </c>
      <c r="AI99" s="20">
        <v>0</v>
      </c>
      <c r="AJ99" s="20">
        <v>0.24</v>
      </c>
    </row>
    <row r="100" spans="1:36">
      <c r="A100" s="90">
        <v>39295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66.92</v>
      </c>
      <c r="H100" s="20">
        <v>-17.3</v>
      </c>
      <c r="I100" s="20">
        <v>-8.92</v>
      </c>
      <c r="J100" s="20">
        <v>17.3</v>
      </c>
      <c r="K100" s="20">
        <v>0</v>
      </c>
      <c r="L100" s="20">
        <v>-66.92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-8.92</v>
      </c>
      <c r="AI100" s="20">
        <v>0</v>
      </c>
      <c r="AJ100" s="20">
        <v>0.24</v>
      </c>
    </row>
    <row r="101" spans="1:36">
      <c r="A101" s="90">
        <v>39326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64.37</v>
      </c>
      <c r="H101" s="20">
        <v>-16.64</v>
      </c>
      <c r="I101" s="20">
        <v>-8.58</v>
      </c>
      <c r="J101" s="20">
        <v>16.64</v>
      </c>
      <c r="K101" s="20">
        <v>0</v>
      </c>
      <c r="L101" s="20">
        <v>-64.37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-8.58</v>
      </c>
      <c r="AI101" s="20">
        <v>0</v>
      </c>
      <c r="AJ101" s="20">
        <v>0.23</v>
      </c>
    </row>
    <row r="102" spans="1:36">
      <c r="A102" s="90">
        <v>39356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66.13</v>
      </c>
      <c r="H102" s="20">
        <v>-17.09</v>
      </c>
      <c r="I102" s="20">
        <v>-8.81</v>
      </c>
      <c r="J102" s="20">
        <v>17.09</v>
      </c>
      <c r="K102" s="20">
        <v>0</v>
      </c>
      <c r="L102" s="20">
        <v>-66.13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-8.81</v>
      </c>
      <c r="AI102" s="20">
        <v>0</v>
      </c>
      <c r="AJ102" s="20">
        <v>0.24</v>
      </c>
    </row>
    <row r="103" spans="1:36">
      <c r="A103" s="90">
        <v>39387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-16.440000000000001</v>
      </c>
      <c r="I103" s="20">
        <v>0</v>
      </c>
      <c r="J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16.440000000000001</v>
      </c>
      <c r="AH103" s="20">
        <v>0</v>
      </c>
      <c r="AI103" s="20">
        <v>0</v>
      </c>
      <c r="AJ103" s="20">
        <v>0.03</v>
      </c>
    </row>
    <row r="104" spans="1:36">
      <c r="A104" s="90">
        <v>39417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-16.89</v>
      </c>
      <c r="I104" s="20">
        <v>0</v>
      </c>
      <c r="J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16.89</v>
      </c>
      <c r="AH104" s="20">
        <v>0</v>
      </c>
      <c r="AI104" s="20">
        <v>0</v>
      </c>
      <c r="AJ104" s="20">
        <v>0.03</v>
      </c>
    </row>
    <row r="105" spans="1:36">
      <c r="A105" s="90">
        <v>39448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-16.79</v>
      </c>
      <c r="I105" s="20">
        <v>0</v>
      </c>
      <c r="J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16.79</v>
      </c>
      <c r="AH105" s="20">
        <v>0</v>
      </c>
      <c r="AI105" s="20">
        <v>0</v>
      </c>
      <c r="AJ105" s="20">
        <v>0.03</v>
      </c>
    </row>
    <row r="106" spans="1:36">
      <c r="A106" s="90">
        <v>39479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-15.61</v>
      </c>
      <c r="I106" s="20">
        <v>0</v>
      </c>
      <c r="J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15.61</v>
      </c>
      <c r="AH106" s="20">
        <v>0</v>
      </c>
      <c r="AI106" s="20">
        <v>0</v>
      </c>
      <c r="AJ106" s="20">
        <v>0.03</v>
      </c>
    </row>
    <row r="107" spans="1:36">
      <c r="A107" s="90">
        <v>39508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-16.59</v>
      </c>
      <c r="I107" s="20">
        <v>0</v>
      </c>
      <c r="J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16.59</v>
      </c>
      <c r="AH107" s="20">
        <v>0</v>
      </c>
      <c r="AI107" s="20">
        <v>0</v>
      </c>
      <c r="AJ107" s="20">
        <v>0.03</v>
      </c>
    </row>
    <row r="108" spans="1:36">
      <c r="A108" s="90">
        <v>39539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-15.96</v>
      </c>
      <c r="I108" s="20">
        <v>0</v>
      </c>
      <c r="J108" s="20">
        <v>15.96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</row>
    <row r="109" spans="1:36">
      <c r="A109" s="90">
        <v>39569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-16.399999999999999</v>
      </c>
      <c r="I109" s="20">
        <v>0</v>
      </c>
      <c r="J109" s="20">
        <v>16.399999999999999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</row>
    <row r="110" spans="1:36">
      <c r="A110" s="90">
        <v>39600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-15.77</v>
      </c>
      <c r="I110" s="20">
        <v>0</v>
      </c>
      <c r="J110" s="20">
        <v>15.77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</row>
    <row r="111" spans="1:36">
      <c r="A111" s="90">
        <v>39630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-16.2</v>
      </c>
      <c r="I111" s="20">
        <v>0</v>
      </c>
      <c r="J111" s="20">
        <v>16.2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</row>
    <row r="112" spans="1:36">
      <c r="A112" s="90">
        <v>39661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-16.11</v>
      </c>
      <c r="I112" s="20">
        <v>0</v>
      </c>
      <c r="J112" s="20">
        <v>16.11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</row>
    <row r="113" spans="1:36">
      <c r="A113" s="90">
        <v>39692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-15.49</v>
      </c>
      <c r="I113" s="20">
        <v>0</v>
      </c>
      <c r="J113" s="20">
        <v>15.49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</row>
    <row r="114" spans="1:36">
      <c r="A114" s="90">
        <v>39722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-15.92</v>
      </c>
      <c r="I114" s="20">
        <v>0</v>
      </c>
      <c r="J114" s="20">
        <v>15.92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</row>
    <row r="115" spans="1:36">
      <c r="A115" s="90" t="s">
        <v>66</v>
      </c>
      <c r="B115" s="20" t="s">
        <v>65</v>
      </c>
      <c r="C115" s="20" t="s">
        <v>65</v>
      </c>
      <c r="D115" s="20" t="s">
        <v>65</v>
      </c>
      <c r="E115" s="20" t="s">
        <v>65</v>
      </c>
      <c r="F115" s="20" t="s">
        <v>65</v>
      </c>
      <c r="G115" s="20" t="s">
        <v>65</v>
      </c>
      <c r="H115" s="20" t="s">
        <v>65</v>
      </c>
      <c r="I115" s="20" t="s">
        <v>65</v>
      </c>
      <c r="J115" s="20" t="s">
        <v>65</v>
      </c>
      <c r="K115" s="20" t="s">
        <v>65</v>
      </c>
      <c r="L115" s="20" t="s">
        <v>65</v>
      </c>
      <c r="M115" s="20" t="s">
        <v>65</v>
      </c>
      <c r="N115" s="20" t="s">
        <v>65</v>
      </c>
      <c r="O115" s="20" t="s">
        <v>65</v>
      </c>
      <c r="P115" s="20" t="s">
        <v>65</v>
      </c>
      <c r="Q115" s="20" t="s">
        <v>65</v>
      </c>
      <c r="R115" s="20" t="s">
        <v>65</v>
      </c>
      <c r="S115" s="20" t="s">
        <v>65</v>
      </c>
      <c r="T115" s="20" t="s">
        <v>65</v>
      </c>
      <c r="U115" s="20" t="s">
        <v>65</v>
      </c>
      <c r="V115" s="20" t="s">
        <v>65</v>
      </c>
      <c r="W115" s="20" t="s">
        <v>65</v>
      </c>
      <c r="X115" s="20" t="s">
        <v>65</v>
      </c>
      <c r="Y115" s="20" t="s">
        <v>65</v>
      </c>
      <c r="Z115" s="20" t="s">
        <v>65</v>
      </c>
      <c r="AA115" s="20" t="s">
        <v>65</v>
      </c>
      <c r="AB115" s="20" t="s">
        <v>65</v>
      </c>
      <c r="AC115" s="20" t="s">
        <v>65</v>
      </c>
      <c r="AD115" s="20" t="s">
        <v>65</v>
      </c>
      <c r="AE115" s="20" t="s">
        <v>65</v>
      </c>
      <c r="AF115" s="20" t="s">
        <v>65</v>
      </c>
      <c r="AG115" s="20" t="s">
        <v>65</v>
      </c>
      <c r="AH115" s="20" t="s">
        <v>65</v>
      </c>
      <c r="AI115" s="20" t="s">
        <v>65</v>
      </c>
      <c r="AJ115" s="20" t="s">
        <v>65</v>
      </c>
    </row>
    <row r="116" spans="1:36">
      <c r="A116" s="20" t="s">
        <v>67</v>
      </c>
      <c r="B116" s="20">
        <v>3.82</v>
      </c>
      <c r="C116" s="20">
        <v>-177.25</v>
      </c>
      <c r="D116" s="20">
        <v>-72.14</v>
      </c>
      <c r="E116" s="20">
        <v>2624.02</v>
      </c>
      <c r="F116" s="20">
        <v>-146.59</v>
      </c>
      <c r="G116" s="20">
        <v>7390.99</v>
      </c>
      <c r="H116" s="20">
        <v>-1350.64</v>
      </c>
      <c r="I116" s="20">
        <v>-1929.11</v>
      </c>
      <c r="J116" s="20">
        <v>1250.3800000000001</v>
      </c>
      <c r="K116" s="20">
        <v>-105.97</v>
      </c>
      <c r="L116" s="20">
        <v>-6663.5</v>
      </c>
      <c r="M116" s="20">
        <v>-43.16</v>
      </c>
      <c r="N116" s="20">
        <v>-1120.17</v>
      </c>
      <c r="O116" s="20">
        <v>-65.040000000000006</v>
      </c>
      <c r="P116" s="20">
        <v>-1299.4000000000001</v>
      </c>
      <c r="Q116" s="20">
        <v>-77.400000000000006</v>
      </c>
      <c r="R116" s="20">
        <v>177.2</v>
      </c>
      <c r="S116" s="20">
        <v>493.14</v>
      </c>
      <c r="T116" s="20">
        <v>0</v>
      </c>
      <c r="U116" s="20">
        <v>146.59</v>
      </c>
      <c r="V116" s="20">
        <v>-15.05</v>
      </c>
      <c r="W116" s="20">
        <v>0</v>
      </c>
      <c r="X116" s="20">
        <v>146.59</v>
      </c>
      <c r="Y116" s="20">
        <v>-344.14</v>
      </c>
      <c r="Z116" s="20" t="s">
        <v>871</v>
      </c>
      <c r="AA116" s="20">
        <v>62.56</v>
      </c>
      <c r="AB116" s="20">
        <v>652.41999999999996</v>
      </c>
      <c r="AC116" s="20">
        <v>15.05</v>
      </c>
      <c r="AD116" s="20">
        <v>0</v>
      </c>
      <c r="AE116" s="20">
        <v>0</v>
      </c>
      <c r="AF116" s="20">
        <v>0</v>
      </c>
      <c r="AG116" s="20">
        <v>854.02</v>
      </c>
      <c r="AH116" s="20">
        <v>315.83999999999997</v>
      </c>
      <c r="AI116" s="20">
        <v>13.88</v>
      </c>
      <c r="AJ116" s="20" t="s">
        <v>872</v>
      </c>
    </row>
    <row r="117" spans="1:36">
      <c r="A117" s="20" t="s">
        <v>756</v>
      </c>
    </row>
    <row r="119" spans="1:36">
      <c r="A119" s="20" t="s">
        <v>688</v>
      </c>
      <c r="B119" s="20" t="s">
        <v>40</v>
      </c>
      <c r="F119" s="20" t="s">
        <v>41</v>
      </c>
      <c r="I119" s="20" t="s">
        <v>757</v>
      </c>
    </row>
    <row r="120" spans="1:36">
      <c r="A120" s="20" t="s">
        <v>688</v>
      </c>
      <c r="B120" s="20" t="s">
        <v>869</v>
      </c>
      <c r="F120" s="20" t="s">
        <v>43</v>
      </c>
      <c r="G120" s="20" t="s">
        <v>44</v>
      </c>
    </row>
    <row r="121" spans="1:36">
      <c r="A121" s="20" t="s">
        <v>688</v>
      </c>
      <c r="B121" s="20" t="s">
        <v>870</v>
      </c>
      <c r="F121" s="20" t="s">
        <v>45</v>
      </c>
      <c r="G121" s="20">
        <v>36732</v>
      </c>
    </row>
    <row r="122" spans="1:36">
      <c r="A122" s="20" t="s">
        <v>688</v>
      </c>
    </row>
    <row r="123" spans="1:36">
      <c r="A123" s="20" t="s">
        <v>688</v>
      </c>
      <c r="D123" s="20" t="s">
        <v>46</v>
      </c>
    </row>
    <row r="124" spans="1:36">
      <c r="A124" s="20" t="s">
        <v>688</v>
      </c>
    </row>
    <row r="125" spans="1:36">
      <c r="A125" s="20" t="s">
        <v>688</v>
      </c>
      <c r="B125" s="20" t="s">
        <v>47</v>
      </c>
      <c r="C125" s="20">
        <v>844318</v>
      </c>
      <c r="D125" s="20" t="s">
        <v>545</v>
      </c>
    </row>
    <row r="126" spans="1:36">
      <c r="A126" s="20" t="s">
        <v>688</v>
      </c>
      <c r="B126" s="20" t="s">
        <v>48</v>
      </c>
      <c r="C126" s="20" t="s">
        <v>539</v>
      </c>
      <c r="D126" s="20" t="s">
        <v>49</v>
      </c>
      <c r="E126" s="20" t="s">
        <v>50</v>
      </c>
    </row>
    <row r="127" spans="1:36">
      <c r="A127" s="20" t="s">
        <v>688</v>
      </c>
      <c r="B127" s="20" t="s">
        <v>51</v>
      </c>
      <c r="C127" s="20" t="s">
        <v>540</v>
      </c>
    </row>
    <row r="128" spans="1:36">
      <c r="A128" s="20" t="s">
        <v>688</v>
      </c>
    </row>
    <row r="129" spans="1:11">
      <c r="A129" s="20" t="s">
        <v>689</v>
      </c>
      <c r="B129" s="20" t="s">
        <v>60</v>
      </c>
      <c r="C129" s="20" t="s">
        <v>61</v>
      </c>
      <c r="D129" s="20" t="s">
        <v>804</v>
      </c>
      <c r="E129" s="20" t="s">
        <v>721</v>
      </c>
      <c r="F129" s="20" t="s">
        <v>692</v>
      </c>
      <c r="G129" s="20" t="s">
        <v>693</v>
      </c>
      <c r="H129" s="20" t="s">
        <v>755</v>
      </c>
      <c r="I129" s="20" t="s">
        <v>62</v>
      </c>
      <c r="J129" s="20" t="s">
        <v>63</v>
      </c>
      <c r="K129" s="20" t="s">
        <v>64</v>
      </c>
    </row>
    <row r="130" spans="1:11">
      <c r="A130" s="20" t="s">
        <v>690</v>
      </c>
      <c r="B130" s="20" t="s">
        <v>65</v>
      </c>
      <c r="C130" s="20" t="s">
        <v>65</v>
      </c>
      <c r="D130" s="20" t="s">
        <v>65</v>
      </c>
      <c r="E130" s="20" t="s">
        <v>65</v>
      </c>
      <c r="F130" s="20" t="s">
        <v>65</v>
      </c>
      <c r="G130" s="20" t="s">
        <v>65</v>
      </c>
      <c r="H130" s="20" t="s">
        <v>65</v>
      </c>
      <c r="I130" s="20" t="s">
        <v>65</v>
      </c>
      <c r="J130" s="20" t="s">
        <v>65</v>
      </c>
      <c r="K130" s="20" t="s">
        <v>65</v>
      </c>
    </row>
    <row r="131" spans="1:11">
      <c r="A131" s="20">
        <v>36708</v>
      </c>
      <c r="B131" s="20">
        <v>0</v>
      </c>
      <c r="C131" s="20">
        <v>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-26.64</v>
      </c>
      <c r="K131" s="20">
        <v>90.28</v>
      </c>
    </row>
    <row r="132" spans="1:11">
      <c r="A132" s="20">
        <v>36739</v>
      </c>
      <c r="B132" s="20">
        <v>225.68</v>
      </c>
      <c r="C132" s="20">
        <v>61.92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157.08000000000001</v>
      </c>
      <c r="J132" s="20">
        <v>0.16</v>
      </c>
      <c r="K132" s="20">
        <v>-9.92</v>
      </c>
    </row>
    <row r="133" spans="1:11">
      <c r="A133" s="20">
        <v>36770</v>
      </c>
      <c r="B133" s="20">
        <v>-50.5</v>
      </c>
      <c r="C133" s="20">
        <v>119.17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131.03</v>
      </c>
      <c r="J133" s="20">
        <v>0.16</v>
      </c>
      <c r="K133" s="20">
        <v>-12.48</v>
      </c>
    </row>
    <row r="134" spans="1:11">
      <c r="A134" s="20">
        <v>36800</v>
      </c>
      <c r="B134" s="20">
        <v>-117.88</v>
      </c>
      <c r="C134" s="20">
        <v>-107.15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-181.07</v>
      </c>
      <c r="J134" s="20">
        <v>0.16</v>
      </c>
      <c r="K134" s="20">
        <v>4.88</v>
      </c>
    </row>
    <row r="135" spans="1:11">
      <c r="A135" s="20">
        <v>36831</v>
      </c>
      <c r="B135" s="20">
        <v>0.77</v>
      </c>
      <c r="C135" s="20">
        <v>-117.82</v>
      </c>
      <c r="D135" s="20">
        <v>0</v>
      </c>
      <c r="E135" s="20">
        <v>0</v>
      </c>
      <c r="F135" s="20">
        <v>0</v>
      </c>
      <c r="G135" s="20">
        <v>0</v>
      </c>
      <c r="H135" s="20">
        <v>27.07</v>
      </c>
      <c r="I135" s="20">
        <v>3.47</v>
      </c>
      <c r="J135" s="20">
        <v>7.95</v>
      </c>
      <c r="K135" s="20">
        <v>15.25</v>
      </c>
    </row>
    <row r="136" spans="1:11">
      <c r="A136" s="20">
        <v>36861</v>
      </c>
      <c r="B136" s="20">
        <v>1.77</v>
      </c>
      <c r="C136" s="20">
        <v>30.27</v>
      </c>
      <c r="D136" s="20">
        <v>0</v>
      </c>
      <c r="E136" s="20">
        <v>0</v>
      </c>
      <c r="F136" s="20">
        <v>0</v>
      </c>
      <c r="G136" s="20">
        <v>0</v>
      </c>
      <c r="H136" s="20">
        <v>27.81</v>
      </c>
      <c r="I136" s="20">
        <v>-28.46</v>
      </c>
      <c r="J136" s="20">
        <v>8.2200000000000006</v>
      </c>
      <c r="K136" s="20">
        <v>9.3000000000000007</v>
      </c>
    </row>
    <row r="137" spans="1:11">
      <c r="A137" s="20">
        <v>36892</v>
      </c>
      <c r="B137" s="20">
        <v>0.79</v>
      </c>
      <c r="C137" s="20">
        <v>30.09</v>
      </c>
      <c r="D137" s="20">
        <v>15.05</v>
      </c>
      <c r="E137" s="20">
        <v>0</v>
      </c>
      <c r="F137" s="20">
        <v>0</v>
      </c>
      <c r="G137" s="20">
        <v>0</v>
      </c>
      <c r="H137" s="20">
        <v>27.65</v>
      </c>
      <c r="I137" s="20">
        <v>87.81</v>
      </c>
      <c r="J137" s="20">
        <v>8.2200000000000006</v>
      </c>
      <c r="K137" s="20">
        <v>-2.94</v>
      </c>
    </row>
    <row r="138" spans="1:11">
      <c r="A138" s="20">
        <v>36923</v>
      </c>
      <c r="B138" s="20">
        <v>3.12</v>
      </c>
      <c r="C138" s="20">
        <v>27.02</v>
      </c>
      <c r="D138" s="20">
        <v>0</v>
      </c>
      <c r="E138" s="20">
        <v>0</v>
      </c>
      <c r="F138" s="20">
        <v>0</v>
      </c>
      <c r="G138" s="20">
        <v>0</v>
      </c>
      <c r="H138" s="20">
        <v>24.83</v>
      </c>
      <c r="I138" s="20">
        <v>-168.83</v>
      </c>
      <c r="J138" s="20">
        <v>7.42</v>
      </c>
      <c r="K138" s="20">
        <v>-81.459999999999994</v>
      </c>
    </row>
    <row r="139" spans="1:11">
      <c r="A139" s="20">
        <v>36951</v>
      </c>
      <c r="B139" s="20">
        <v>-2.1</v>
      </c>
      <c r="C139" s="20">
        <v>29.75</v>
      </c>
      <c r="D139" s="20">
        <v>0</v>
      </c>
      <c r="E139" s="20">
        <v>0</v>
      </c>
      <c r="F139" s="20">
        <v>0</v>
      </c>
      <c r="G139" s="20">
        <v>0</v>
      </c>
      <c r="H139" s="20">
        <v>27.34</v>
      </c>
      <c r="I139" s="20">
        <v>62.32</v>
      </c>
      <c r="J139" s="20">
        <v>8.2200000000000006</v>
      </c>
      <c r="K139" s="20">
        <v>-51.23</v>
      </c>
    </row>
    <row r="140" spans="1:11">
      <c r="A140" s="20">
        <v>36982</v>
      </c>
      <c r="B140" s="20">
        <v>41.02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104.19</v>
      </c>
      <c r="J140" s="20">
        <v>0</v>
      </c>
      <c r="K140" s="20">
        <v>1.31</v>
      </c>
    </row>
    <row r="141" spans="1:11">
      <c r="A141" s="20">
        <v>37012</v>
      </c>
      <c r="B141" s="20">
        <v>-5.92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29.94</v>
      </c>
      <c r="J141" s="20">
        <v>0</v>
      </c>
      <c r="K141" s="20">
        <v>8.98</v>
      </c>
    </row>
    <row r="142" spans="1:11">
      <c r="A142" s="20">
        <v>37043</v>
      </c>
      <c r="B142" s="20">
        <v>-6.61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28.4</v>
      </c>
      <c r="J142" s="20">
        <v>0</v>
      </c>
      <c r="K142" s="20">
        <v>-2.0299999999999998</v>
      </c>
    </row>
    <row r="143" spans="1:11">
      <c r="A143" s="20">
        <v>37073</v>
      </c>
      <c r="B143" s="20">
        <v>-4.91</v>
      </c>
      <c r="C143" s="20">
        <v>0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70.44</v>
      </c>
      <c r="J143" s="20">
        <v>0</v>
      </c>
      <c r="K143" s="20">
        <v>16.559999999999999</v>
      </c>
    </row>
    <row r="144" spans="1:11">
      <c r="A144" s="20">
        <v>37104</v>
      </c>
      <c r="B144" s="20">
        <v>-7.68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28.13</v>
      </c>
      <c r="J144" s="20">
        <v>0</v>
      </c>
      <c r="K144" s="20">
        <v>-13.24</v>
      </c>
    </row>
    <row r="145" spans="1:11">
      <c r="A145" s="20">
        <v>37135</v>
      </c>
      <c r="B145" s="20">
        <v>-6.49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28.09</v>
      </c>
      <c r="J145" s="20">
        <v>0</v>
      </c>
      <c r="K145" s="20">
        <v>-2.06</v>
      </c>
    </row>
    <row r="146" spans="1:11">
      <c r="A146" s="20">
        <v>37165</v>
      </c>
      <c r="B146" s="20">
        <v>-6.67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28.61</v>
      </c>
      <c r="J146" s="20">
        <v>0</v>
      </c>
      <c r="K146" s="20">
        <v>-2.04</v>
      </c>
    </row>
    <row r="147" spans="1:11">
      <c r="A147" s="20">
        <v>37196</v>
      </c>
      <c r="B147" s="20">
        <v>0</v>
      </c>
      <c r="C147" s="20">
        <v>41.21</v>
      </c>
      <c r="D147" s="20">
        <v>0</v>
      </c>
      <c r="E147" s="20">
        <v>0</v>
      </c>
      <c r="F147" s="20">
        <v>0</v>
      </c>
      <c r="G147" s="20">
        <v>0</v>
      </c>
      <c r="H147" s="20">
        <v>25.25</v>
      </c>
      <c r="I147" s="20">
        <v>-31.73</v>
      </c>
      <c r="J147" s="20">
        <v>0</v>
      </c>
      <c r="K147" s="20">
        <v>0.6</v>
      </c>
    </row>
    <row r="148" spans="1:11">
      <c r="A148" s="20">
        <v>37226</v>
      </c>
      <c r="B148" s="20">
        <v>0</v>
      </c>
      <c r="C148" s="20">
        <v>42.34</v>
      </c>
      <c r="D148" s="20">
        <v>0</v>
      </c>
      <c r="E148" s="20">
        <v>0</v>
      </c>
      <c r="F148" s="20">
        <v>0</v>
      </c>
      <c r="G148" s="20">
        <v>0</v>
      </c>
      <c r="H148" s="20">
        <v>25.94</v>
      </c>
      <c r="I148" s="20">
        <v>-4.1900000000000004</v>
      </c>
      <c r="J148" s="20">
        <v>0</v>
      </c>
      <c r="K148" s="20">
        <v>-0.27</v>
      </c>
    </row>
    <row r="149" spans="1:11">
      <c r="A149" s="20">
        <v>37257</v>
      </c>
      <c r="B149" s="20">
        <v>0</v>
      </c>
      <c r="C149" s="20">
        <v>42.09</v>
      </c>
      <c r="D149" s="20">
        <v>0</v>
      </c>
      <c r="E149" s="20">
        <v>0</v>
      </c>
      <c r="F149" s="20">
        <v>0</v>
      </c>
      <c r="G149" s="20">
        <v>0</v>
      </c>
      <c r="H149" s="20">
        <v>25.78</v>
      </c>
      <c r="I149" s="20">
        <v>-32.229999999999997</v>
      </c>
      <c r="J149" s="20">
        <v>0</v>
      </c>
      <c r="K149" s="20">
        <v>-1.1599999999999999</v>
      </c>
    </row>
    <row r="150" spans="1:11">
      <c r="A150" s="20">
        <v>37288</v>
      </c>
      <c r="B150" s="20">
        <v>-1.8</v>
      </c>
      <c r="C150" s="20">
        <v>37.79</v>
      </c>
      <c r="D150" s="20">
        <v>0</v>
      </c>
      <c r="E150" s="20">
        <v>0</v>
      </c>
      <c r="F150" s="20">
        <v>0</v>
      </c>
      <c r="G150" s="20">
        <v>0</v>
      </c>
      <c r="H150" s="20">
        <v>23.15</v>
      </c>
      <c r="I150" s="20">
        <v>-68.97</v>
      </c>
      <c r="J150" s="20">
        <v>0</v>
      </c>
      <c r="K150" s="20">
        <v>-19.88</v>
      </c>
    </row>
    <row r="151" spans="1:11">
      <c r="A151" s="20">
        <v>37316</v>
      </c>
      <c r="B151" s="20">
        <v>0</v>
      </c>
      <c r="C151" s="20">
        <v>41.61</v>
      </c>
      <c r="D151" s="20">
        <v>0</v>
      </c>
      <c r="E151" s="20">
        <v>0</v>
      </c>
      <c r="F151" s="20">
        <v>0</v>
      </c>
      <c r="G151" s="20">
        <v>0</v>
      </c>
      <c r="H151" s="20">
        <v>25.49</v>
      </c>
      <c r="I151" s="20">
        <v>-31.66</v>
      </c>
      <c r="J151" s="20">
        <v>0</v>
      </c>
      <c r="K151" s="20">
        <v>0.72</v>
      </c>
    </row>
    <row r="152" spans="1:11">
      <c r="A152" s="20">
        <v>37347</v>
      </c>
      <c r="B152" s="20">
        <v>0</v>
      </c>
      <c r="C152" s="20">
        <v>53.37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-22.64</v>
      </c>
      <c r="J152" s="20">
        <v>0</v>
      </c>
      <c r="K152" s="20">
        <v>1.59</v>
      </c>
    </row>
    <row r="153" spans="1:11">
      <c r="A153" s="20">
        <v>37377</v>
      </c>
      <c r="B153" s="20">
        <v>0</v>
      </c>
      <c r="C153" s="20">
        <v>54.84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-23.04</v>
      </c>
      <c r="J153" s="20">
        <v>0</v>
      </c>
      <c r="K153" s="20">
        <v>1.56</v>
      </c>
    </row>
    <row r="154" spans="1:11">
      <c r="A154" s="20">
        <v>37408</v>
      </c>
      <c r="B154" s="20">
        <v>0</v>
      </c>
      <c r="C154" s="20">
        <v>52.75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-22.33</v>
      </c>
      <c r="J154" s="20">
        <v>0</v>
      </c>
      <c r="K154" s="20">
        <v>1.47</v>
      </c>
    </row>
    <row r="155" spans="1:11">
      <c r="A155" s="20">
        <v>37438</v>
      </c>
      <c r="B155" s="20">
        <v>0</v>
      </c>
      <c r="C155" s="20">
        <v>54.2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-22.73</v>
      </c>
      <c r="J155" s="20">
        <v>0</v>
      </c>
      <c r="K155" s="20">
        <v>1.44</v>
      </c>
    </row>
    <row r="156" spans="1:11">
      <c r="A156" s="20">
        <v>37469</v>
      </c>
      <c r="B156" s="20">
        <v>0</v>
      </c>
      <c r="C156" s="20">
        <v>53.88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-22.57</v>
      </c>
      <c r="J156" s="20">
        <v>0</v>
      </c>
      <c r="K156" s="20">
        <v>1.42</v>
      </c>
    </row>
    <row r="157" spans="1:11">
      <c r="A157" s="20">
        <v>37500</v>
      </c>
      <c r="B157" s="20">
        <v>0</v>
      </c>
      <c r="C157" s="20">
        <v>51.83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-21.91</v>
      </c>
      <c r="J157" s="20">
        <v>0</v>
      </c>
      <c r="K157" s="20">
        <v>1.36</v>
      </c>
    </row>
    <row r="158" spans="1:11">
      <c r="A158" s="20">
        <v>37530</v>
      </c>
      <c r="B158" s="20">
        <v>0</v>
      </c>
      <c r="C158" s="20">
        <v>53.25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-22.31</v>
      </c>
      <c r="J158" s="20">
        <v>0</v>
      </c>
      <c r="K158" s="20">
        <v>1.52</v>
      </c>
    </row>
    <row r="159" spans="1:11">
      <c r="A159" s="20">
        <v>37561</v>
      </c>
      <c r="B159" s="20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23.54</v>
      </c>
      <c r="I159" s="20">
        <v>11.1</v>
      </c>
      <c r="J159" s="20">
        <v>0</v>
      </c>
      <c r="K159" s="20">
        <v>-0.06</v>
      </c>
    </row>
    <row r="160" spans="1:11">
      <c r="A160" s="20">
        <v>37591</v>
      </c>
      <c r="B160" s="20">
        <v>0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  <c r="H160" s="20">
        <v>24.18</v>
      </c>
      <c r="I160" s="20">
        <v>11.41</v>
      </c>
      <c r="J160" s="20">
        <v>0</v>
      </c>
      <c r="K160" s="20">
        <v>0.05</v>
      </c>
    </row>
    <row r="161" spans="1:11">
      <c r="A161" s="20">
        <v>37622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24.04</v>
      </c>
      <c r="I161" s="20">
        <v>11.34</v>
      </c>
      <c r="J161" s="20">
        <v>0</v>
      </c>
      <c r="K161" s="20">
        <v>-0.05</v>
      </c>
    </row>
    <row r="162" spans="1:11">
      <c r="A162" s="20">
        <v>37653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21.58</v>
      </c>
      <c r="I162" s="20">
        <v>10.18</v>
      </c>
      <c r="J162" s="20">
        <v>0</v>
      </c>
      <c r="K162" s="20">
        <v>0</v>
      </c>
    </row>
    <row r="163" spans="1:11">
      <c r="A163" s="20">
        <v>37681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23.77</v>
      </c>
      <c r="I163" s="20">
        <v>11.21</v>
      </c>
      <c r="J163" s="20">
        <v>0</v>
      </c>
      <c r="K163" s="20">
        <v>0.05</v>
      </c>
    </row>
    <row r="164" spans="1:11">
      <c r="A164" s="20">
        <v>37712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-14.1</v>
      </c>
      <c r="J164" s="20">
        <v>0</v>
      </c>
      <c r="K164" s="20">
        <v>0.52</v>
      </c>
    </row>
    <row r="165" spans="1:11">
      <c r="A165" s="20">
        <v>37742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-40.049999999999997</v>
      </c>
      <c r="J165" s="20">
        <v>0</v>
      </c>
      <c r="K165" s="20">
        <v>0.55000000000000004</v>
      </c>
    </row>
    <row r="166" spans="1:11">
      <c r="A166" s="20">
        <v>37773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-38.53</v>
      </c>
      <c r="J166" s="20">
        <v>0</v>
      </c>
      <c r="K166" s="20">
        <v>0.53</v>
      </c>
    </row>
    <row r="167" spans="1:11">
      <c r="A167" s="20">
        <v>37803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-39.58</v>
      </c>
      <c r="J167" s="20">
        <v>0</v>
      </c>
      <c r="K167" s="20">
        <v>0.55000000000000004</v>
      </c>
    </row>
    <row r="168" spans="1:11">
      <c r="A168" s="20">
        <v>37834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-39.35</v>
      </c>
      <c r="J168" s="20">
        <v>0</v>
      </c>
      <c r="K168" s="20">
        <v>0.55000000000000004</v>
      </c>
    </row>
    <row r="169" spans="1:11">
      <c r="A169" s="20">
        <v>37865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-37.85</v>
      </c>
      <c r="J169" s="20">
        <v>0</v>
      </c>
      <c r="K169" s="20">
        <v>0.53</v>
      </c>
    </row>
    <row r="170" spans="1:11">
      <c r="A170" s="20">
        <v>37895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-38.89</v>
      </c>
      <c r="J170" s="20">
        <v>0</v>
      </c>
      <c r="K170" s="20">
        <v>0.55000000000000004</v>
      </c>
    </row>
    <row r="171" spans="1:11">
      <c r="A171" s="20">
        <v>37926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21.95</v>
      </c>
      <c r="I171" s="20">
        <v>14.29</v>
      </c>
      <c r="J171" s="20">
        <v>0</v>
      </c>
      <c r="K171" s="20">
        <v>0.31</v>
      </c>
    </row>
    <row r="172" spans="1:11">
      <c r="A172" s="20">
        <v>37956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22.55</v>
      </c>
      <c r="I172" s="20">
        <v>14.68</v>
      </c>
      <c r="J172" s="20">
        <v>0</v>
      </c>
      <c r="K172" s="20">
        <v>-0.16</v>
      </c>
    </row>
    <row r="173" spans="1:11">
      <c r="A173" s="20">
        <v>37987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22.42</v>
      </c>
      <c r="I173" s="20">
        <v>14.59</v>
      </c>
      <c r="J173" s="20">
        <v>0</v>
      </c>
      <c r="K173" s="20">
        <v>-0.57999999999999996</v>
      </c>
    </row>
    <row r="174" spans="1:11">
      <c r="A174" s="20">
        <v>38018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20.84</v>
      </c>
      <c r="I174" s="20">
        <v>13.57</v>
      </c>
      <c r="J174" s="20">
        <v>0</v>
      </c>
      <c r="K174" s="20">
        <v>-0.51</v>
      </c>
    </row>
    <row r="175" spans="1:11">
      <c r="A175" s="20">
        <v>38047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22.16</v>
      </c>
      <c r="I175" s="20">
        <v>14.42</v>
      </c>
      <c r="J175" s="20">
        <v>0</v>
      </c>
      <c r="K175" s="20">
        <v>-0.23</v>
      </c>
    </row>
    <row r="176" spans="1:11">
      <c r="A176" s="20">
        <v>38078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13.87</v>
      </c>
      <c r="J176" s="20">
        <v>0</v>
      </c>
      <c r="K176" s="20">
        <v>0.34</v>
      </c>
    </row>
    <row r="177" spans="1:11">
      <c r="A177" s="20">
        <v>38108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14.25</v>
      </c>
      <c r="J177" s="20">
        <v>0</v>
      </c>
      <c r="K177" s="20">
        <v>0.35</v>
      </c>
    </row>
    <row r="178" spans="1:11">
      <c r="A178" s="20">
        <v>38139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13.71</v>
      </c>
      <c r="J178" s="20">
        <v>0</v>
      </c>
      <c r="K178" s="20">
        <v>0.34</v>
      </c>
    </row>
    <row r="179" spans="1:11">
      <c r="A179" s="20">
        <v>38169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14.09</v>
      </c>
      <c r="J179" s="20">
        <v>0</v>
      </c>
      <c r="K179" s="20">
        <v>0.35</v>
      </c>
    </row>
    <row r="180" spans="1:11">
      <c r="A180" s="20">
        <v>38200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14</v>
      </c>
      <c r="J180" s="20">
        <v>0</v>
      </c>
      <c r="K180" s="20">
        <v>0.35</v>
      </c>
    </row>
    <row r="181" spans="1:11">
      <c r="A181" s="20">
        <v>38231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13.47</v>
      </c>
      <c r="J181" s="20">
        <v>0</v>
      </c>
      <c r="K181" s="20">
        <v>0.34</v>
      </c>
    </row>
    <row r="182" spans="1:11">
      <c r="A182" s="20">
        <v>38261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13.84</v>
      </c>
      <c r="J182" s="20">
        <v>0</v>
      </c>
      <c r="K182" s="20">
        <v>0.35</v>
      </c>
    </row>
    <row r="183" spans="1:11">
      <c r="A183" s="20">
        <v>38292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20.45</v>
      </c>
      <c r="I183" s="20">
        <v>13.31</v>
      </c>
      <c r="J183" s="20">
        <v>0</v>
      </c>
      <c r="K183" s="20">
        <v>0.28000000000000003</v>
      </c>
    </row>
    <row r="184" spans="1:11">
      <c r="A184" s="20">
        <v>38322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21.01</v>
      </c>
      <c r="I184" s="20">
        <v>13.67</v>
      </c>
      <c r="J184" s="20">
        <v>0</v>
      </c>
      <c r="K184" s="20">
        <v>-0.2</v>
      </c>
    </row>
    <row r="185" spans="1:11">
      <c r="A185" s="20">
        <v>38353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20.88</v>
      </c>
      <c r="I185" s="20">
        <v>13.59</v>
      </c>
      <c r="J185" s="20">
        <v>0</v>
      </c>
      <c r="K185" s="20">
        <v>-0.62</v>
      </c>
    </row>
    <row r="186" spans="1:11">
      <c r="A186" s="20">
        <v>38384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18.75</v>
      </c>
      <c r="I186" s="20">
        <v>12.2</v>
      </c>
      <c r="J186" s="20">
        <v>0</v>
      </c>
      <c r="K186" s="20">
        <v>-0.53</v>
      </c>
    </row>
    <row r="187" spans="1:11">
      <c r="A187" s="20">
        <v>38412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20.64</v>
      </c>
      <c r="I187" s="20">
        <v>13.44</v>
      </c>
      <c r="J187" s="20">
        <v>0</v>
      </c>
      <c r="K187" s="20">
        <v>-0.27</v>
      </c>
    </row>
    <row r="188" spans="1:11">
      <c r="A188" s="20">
        <v>38443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17.850000000000001</v>
      </c>
      <c r="J188" s="20">
        <v>0</v>
      </c>
      <c r="K188" s="20">
        <v>0.22</v>
      </c>
    </row>
    <row r="189" spans="1:11">
      <c r="A189" s="20">
        <v>38473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18.34</v>
      </c>
      <c r="J189" s="20">
        <v>0</v>
      </c>
      <c r="K189" s="20">
        <v>0.22</v>
      </c>
    </row>
    <row r="190" spans="1:11">
      <c r="A190" s="20">
        <v>38504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17.64</v>
      </c>
      <c r="J190" s="20">
        <v>0</v>
      </c>
      <c r="K190" s="20">
        <v>0.22</v>
      </c>
    </row>
    <row r="191" spans="1:11">
      <c r="A191" s="20">
        <v>38534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18.12</v>
      </c>
      <c r="J191" s="20">
        <v>0</v>
      </c>
      <c r="K191" s="20">
        <v>0.22</v>
      </c>
    </row>
    <row r="192" spans="1:11">
      <c r="A192" s="20">
        <v>38565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18.010000000000002</v>
      </c>
      <c r="J192" s="20">
        <v>0</v>
      </c>
      <c r="K192" s="20">
        <v>0.22</v>
      </c>
    </row>
    <row r="193" spans="1:11">
      <c r="A193" s="20">
        <v>38596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17.32</v>
      </c>
      <c r="J193" s="20">
        <v>0</v>
      </c>
      <c r="K193" s="20">
        <v>0.22</v>
      </c>
    </row>
    <row r="194" spans="1:11">
      <c r="A194" s="20">
        <v>38626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17.79</v>
      </c>
      <c r="J194" s="20">
        <v>0</v>
      </c>
      <c r="K194" s="20">
        <v>0.22</v>
      </c>
    </row>
    <row r="195" spans="1:11">
      <c r="A195" s="20">
        <v>38657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19.03</v>
      </c>
      <c r="I195" s="20">
        <v>17.11</v>
      </c>
      <c r="J195" s="20">
        <v>0</v>
      </c>
      <c r="K195" s="20">
        <v>0.28999999999999998</v>
      </c>
    </row>
    <row r="196" spans="1:11">
      <c r="A196" s="20">
        <v>38687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19.55</v>
      </c>
      <c r="I196" s="20">
        <v>17.579999999999998</v>
      </c>
      <c r="J196" s="20">
        <v>0</v>
      </c>
      <c r="K196" s="20">
        <v>-0.18</v>
      </c>
    </row>
    <row r="197" spans="1:11">
      <c r="A197" s="20">
        <v>38718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19.43</v>
      </c>
      <c r="I197" s="20">
        <v>17.47</v>
      </c>
      <c r="J197" s="20">
        <v>0</v>
      </c>
      <c r="K197" s="20">
        <v>-0.57999999999999996</v>
      </c>
    </row>
    <row r="198" spans="1:11">
      <c r="A198" s="20">
        <v>38749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17.440000000000001</v>
      </c>
      <c r="I198" s="20">
        <v>15.68</v>
      </c>
      <c r="J198" s="20">
        <v>0</v>
      </c>
      <c r="K198" s="20">
        <v>-0.46</v>
      </c>
    </row>
    <row r="199" spans="1:11">
      <c r="A199" s="20">
        <v>38777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19.2</v>
      </c>
      <c r="I199" s="20">
        <v>17.260000000000002</v>
      </c>
      <c r="J199" s="20">
        <v>0</v>
      </c>
      <c r="K199" s="20">
        <v>-0.2</v>
      </c>
    </row>
    <row r="200" spans="1:11">
      <c r="A200" s="20">
        <v>38808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16.600000000000001</v>
      </c>
      <c r="J200" s="20">
        <v>0</v>
      </c>
      <c r="K200" s="20">
        <v>0.21</v>
      </c>
    </row>
    <row r="201" spans="1:11">
      <c r="A201" s="20">
        <v>38838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17.05</v>
      </c>
      <c r="J201" s="20">
        <v>0</v>
      </c>
      <c r="K201" s="20">
        <v>0.21</v>
      </c>
    </row>
    <row r="202" spans="1:11">
      <c r="A202" s="20">
        <v>38869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16.399999999999999</v>
      </c>
      <c r="J202" s="20">
        <v>0</v>
      </c>
      <c r="K202" s="20">
        <v>0.21</v>
      </c>
    </row>
    <row r="203" spans="1:11">
      <c r="A203" s="20">
        <v>38899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16.850000000000001</v>
      </c>
      <c r="J203" s="20">
        <v>0</v>
      </c>
      <c r="K203" s="20">
        <v>0.21</v>
      </c>
    </row>
    <row r="204" spans="1:11">
      <c r="A204" s="20">
        <v>38930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16.739999999999998</v>
      </c>
      <c r="J204" s="20">
        <v>0</v>
      </c>
      <c r="K204" s="20">
        <v>0.21</v>
      </c>
    </row>
    <row r="205" spans="1:11">
      <c r="A205" s="20">
        <v>38961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16.100000000000001</v>
      </c>
      <c r="J205" s="20">
        <v>0</v>
      </c>
      <c r="K205" s="20">
        <v>0.21</v>
      </c>
    </row>
    <row r="206" spans="1:11">
      <c r="A206" s="20">
        <v>38991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16.54</v>
      </c>
      <c r="J206" s="20">
        <v>0</v>
      </c>
      <c r="K206" s="20">
        <v>0.21</v>
      </c>
    </row>
    <row r="207" spans="1:11">
      <c r="A207" s="20">
        <v>39022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17.690000000000001</v>
      </c>
      <c r="I207" s="20">
        <v>-9.1199999999999992</v>
      </c>
      <c r="J207" s="20">
        <v>0</v>
      </c>
      <c r="K207" s="20">
        <v>-0.05</v>
      </c>
    </row>
    <row r="208" spans="1:11">
      <c r="A208" s="20">
        <v>39052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18.170000000000002</v>
      </c>
      <c r="I208" s="20">
        <v>-9.3699999999999992</v>
      </c>
      <c r="J208" s="20">
        <v>0</v>
      </c>
      <c r="K208" s="20">
        <v>-0.05</v>
      </c>
    </row>
    <row r="209" spans="1:11">
      <c r="A209" s="20">
        <v>39083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18.059999999999999</v>
      </c>
      <c r="I209" s="20">
        <v>-9.31</v>
      </c>
      <c r="J209" s="20">
        <v>0</v>
      </c>
      <c r="K209" s="20">
        <v>-0.09</v>
      </c>
    </row>
    <row r="210" spans="1:11">
      <c r="A210" s="20">
        <v>39114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16.21</v>
      </c>
      <c r="I210" s="20">
        <v>-8.36</v>
      </c>
      <c r="J210" s="20">
        <v>0</v>
      </c>
      <c r="K210" s="20">
        <v>-0.16</v>
      </c>
    </row>
    <row r="211" spans="1:11">
      <c r="A211" s="20">
        <v>39142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17.84</v>
      </c>
      <c r="I211" s="20">
        <v>-9.1999999999999993</v>
      </c>
      <c r="J211" s="20">
        <v>0</v>
      </c>
      <c r="K211" s="20">
        <v>-0.17</v>
      </c>
    </row>
    <row r="212" spans="1:11">
      <c r="A212" s="20">
        <v>39173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-8.85</v>
      </c>
      <c r="J212" s="20">
        <v>0</v>
      </c>
      <c r="K212" s="20">
        <v>0.23</v>
      </c>
    </row>
    <row r="213" spans="1:11">
      <c r="A213" s="20">
        <v>39203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-9.09</v>
      </c>
      <c r="J213" s="20">
        <v>0</v>
      </c>
      <c r="K213" s="20">
        <v>0.24</v>
      </c>
    </row>
    <row r="214" spans="1:11">
      <c r="A214" s="20">
        <v>39234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-8.74</v>
      </c>
      <c r="J214" s="20">
        <v>0</v>
      </c>
      <c r="K214" s="20">
        <v>0.23</v>
      </c>
    </row>
    <row r="215" spans="1:11">
      <c r="A215" s="20">
        <v>39264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-8.98</v>
      </c>
      <c r="J215" s="20">
        <v>0</v>
      </c>
      <c r="K215" s="20">
        <v>0.24</v>
      </c>
    </row>
    <row r="216" spans="1:11">
      <c r="A216" s="20">
        <v>39295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-8.92</v>
      </c>
      <c r="J216" s="20">
        <v>0</v>
      </c>
      <c r="K216" s="20">
        <v>0.24</v>
      </c>
    </row>
    <row r="217" spans="1:11">
      <c r="A217" s="20">
        <v>39326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-8.58</v>
      </c>
      <c r="J217" s="20">
        <v>0</v>
      </c>
      <c r="K217" s="20">
        <v>0.23</v>
      </c>
    </row>
    <row r="218" spans="1:11">
      <c r="A218" s="20">
        <v>39356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-8.81</v>
      </c>
      <c r="J218" s="20">
        <v>0</v>
      </c>
      <c r="K218" s="20">
        <v>0.24</v>
      </c>
    </row>
    <row r="219" spans="1:11">
      <c r="A219" s="20">
        <v>39387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16.440000000000001</v>
      </c>
      <c r="I219" s="20">
        <v>0</v>
      </c>
      <c r="J219" s="20">
        <v>0</v>
      </c>
      <c r="K219" s="20">
        <v>0.03</v>
      </c>
    </row>
    <row r="220" spans="1:11">
      <c r="A220" s="20">
        <v>39417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16.89</v>
      </c>
      <c r="I220" s="20">
        <v>0</v>
      </c>
      <c r="J220" s="20">
        <v>0</v>
      </c>
      <c r="K220" s="20">
        <v>0.03</v>
      </c>
    </row>
    <row r="221" spans="1:11">
      <c r="A221" s="20">
        <v>39448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16.79</v>
      </c>
      <c r="I221" s="20">
        <v>0</v>
      </c>
      <c r="J221" s="20">
        <v>0</v>
      </c>
      <c r="K221" s="20">
        <v>0.03</v>
      </c>
    </row>
    <row r="222" spans="1:11">
      <c r="A222" s="20">
        <v>39479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15.61</v>
      </c>
      <c r="I222" s="20">
        <v>0</v>
      </c>
      <c r="J222" s="20">
        <v>0</v>
      </c>
      <c r="K222" s="20">
        <v>0.03</v>
      </c>
    </row>
    <row r="223" spans="1:11">
      <c r="A223" s="20">
        <v>39508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16.59</v>
      </c>
      <c r="I223" s="20">
        <v>0</v>
      </c>
      <c r="J223" s="20">
        <v>0</v>
      </c>
      <c r="K223" s="20">
        <v>0.03</v>
      </c>
    </row>
    <row r="224" spans="1:11">
      <c r="A224" s="20">
        <v>39539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</row>
    <row r="225" spans="1:11">
      <c r="A225" s="20">
        <v>39569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</row>
    <row r="226" spans="1:11">
      <c r="A226" s="20">
        <v>39600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</row>
    <row r="227" spans="1:11">
      <c r="A227" s="20">
        <v>39630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</row>
    <row r="228" spans="1:11">
      <c r="A228" s="20">
        <v>39661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</row>
    <row r="229" spans="1:11">
      <c r="A229" s="20">
        <v>39692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</row>
    <row r="230" spans="1:11">
      <c r="A230" s="20">
        <v>39722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</row>
    <row r="231" spans="1:11">
      <c r="A231" s="20" t="s">
        <v>66</v>
      </c>
      <c r="B231" s="20" t="s">
        <v>65</v>
      </c>
      <c r="C231" s="20" t="s">
        <v>65</v>
      </c>
      <c r="D231" s="20" t="s">
        <v>65</v>
      </c>
      <c r="E231" s="20" t="s">
        <v>65</v>
      </c>
      <c r="F231" s="20" t="s">
        <v>65</v>
      </c>
      <c r="G231" s="20" t="s">
        <v>65</v>
      </c>
      <c r="H231" s="20" t="s">
        <v>65</v>
      </c>
      <c r="I231" s="20" t="s">
        <v>65</v>
      </c>
      <c r="J231" s="20" t="s">
        <v>65</v>
      </c>
      <c r="K231" s="20" t="s">
        <v>65</v>
      </c>
    </row>
    <row r="232" spans="1:11">
      <c r="A232" s="20" t="s">
        <v>67</v>
      </c>
      <c r="B232" s="20">
        <v>62.56</v>
      </c>
      <c r="C232" s="20">
        <v>652.41999999999996</v>
      </c>
      <c r="D232" s="20">
        <v>15.05</v>
      </c>
      <c r="E232" s="20">
        <v>0</v>
      </c>
      <c r="F232" s="20">
        <v>0</v>
      </c>
      <c r="G232" s="20">
        <v>0</v>
      </c>
      <c r="H232" s="20">
        <v>854.02</v>
      </c>
      <c r="I232" s="20">
        <v>315.83999999999997</v>
      </c>
      <c r="J232" s="20">
        <v>13.88</v>
      </c>
      <c r="K232" s="20" t="s">
        <v>872</v>
      </c>
    </row>
  </sheetData>
  <pageMargins left="0.75" right="0.75" top="1" bottom="1" header="0.5" footer="0.5"/>
  <pageSetup scale="70" orientation="landscape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tnEnterPostID">
              <controlPr defaultSize="0" print="0" autoFill="0" autoLine="0" autoPict="0" macro="[4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AJ233"/>
  <sheetViews>
    <sheetView showGridLines="0" topLeftCell="AA1" workbookViewId="0">
      <selection activeCell="AA16" sqref="AA16"/>
    </sheetView>
  </sheetViews>
  <sheetFormatPr defaultRowHeight="12.75"/>
  <cols>
    <col min="1" max="6" width="9.140625" style="20"/>
    <col min="7" max="7" width="11.42578125" style="20" customWidth="1"/>
    <col min="8" max="27" width="9.140625" style="20"/>
    <col min="28" max="29" width="16.28515625" style="20" customWidth="1"/>
    <col min="30" max="30" width="16.85546875" style="20" customWidth="1"/>
    <col min="31" max="31" width="17" style="20" customWidth="1"/>
    <col min="32" max="16384" width="9.140625" style="20"/>
  </cols>
  <sheetData>
    <row r="3" spans="1:36">
      <c r="A3" s="20" t="s">
        <v>688</v>
      </c>
      <c r="B3" s="20" t="s">
        <v>40</v>
      </c>
      <c r="F3" s="20" t="s">
        <v>41</v>
      </c>
      <c r="I3" s="20" t="s">
        <v>42</v>
      </c>
    </row>
    <row r="4" spans="1:36">
      <c r="A4" s="20" t="s">
        <v>688</v>
      </c>
      <c r="B4" s="20" t="s">
        <v>865</v>
      </c>
      <c r="F4" s="20" t="s">
        <v>43</v>
      </c>
      <c r="G4" s="20" t="s">
        <v>44</v>
      </c>
    </row>
    <row r="5" spans="1:36">
      <c r="A5" s="20" t="s">
        <v>688</v>
      </c>
      <c r="B5" s="20" t="s">
        <v>866</v>
      </c>
      <c r="F5" s="20" t="s">
        <v>45</v>
      </c>
      <c r="G5" s="413">
        <v>36731</v>
      </c>
      <c r="H5" s="413"/>
      <c r="I5" s="413"/>
      <c r="J5" s="413"/>
    </row>
    <row r="6" spans="1:36">
      <c r="A6" s="20" t="s">
        <v>688</v>
      </c>
    </row>
    <row r="7" spans="1:36">
      <c r="A7" s="20" t="s">
        <v>688</v>
      </c>
      <c r="D7" s="20" t="s">
        <v>46</v>
      </c>
    </row>
    <row r="8" spans="1:36">
      <c r="A8" s="20" t="s">
        <v>688</v>
      </c>
    </row>
    <row r="9" spans="1:36">
      <c r="A9" s="20" t="s">
        <v>688</v>
      </c>
      <c r="B9" s="20" t="s">
        <v>47</v>
      </c>
      <c r="C9" s="20">
        <v>842751</v>
      </c>
      <c r="D9" s="20" t="s">
        <v>545</v>
      </c>
    </row>
    <row r="10" spans="1:36">
      <c r="A10" s="20" t="s">
        <v>688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6">
      <c r="A11" s="20" t="s">
        <v>688</v>
      </c>
      <c r="B11" s="20" t="s">
        <v>51</v>
      </c>
      <c r="C11" s="20" t="s">
        <v>540</v>
      </c>
    </row>
    <row r="12" spans="1:36">
      <c r="A12" s="20" t="s">
        <v>688</v>
      </c>
    </row>
    <row r="13" spans="1:36">
      <c r="A13" s="20" t="s">
        <v>689</v>
      </c>
      <c r="B13" s="20" t="s">
        <v>52</v>
      </c>
      <c r="C13" s="20" t="s">
        <v>784</v>
      </c>
      <c r="D13" s="20" t="s">
        <v>53</v>
      </c>
      <c r="E13" s="20" t="s">
        <v>54</v>
      </c>
      <c r="F13" s="20" t="s">
        <v>769</v>
      </c>
      <c r="G13" s="20" t="s">
        <v>719</v>
      </c>
      <c r="H13" s="20" t="s">
        <v>55</v>
      </c>
      <c r="I13" s="20" t="s">
        <v>56</v>
      </c>
      <c r="J13" s="20" t="s">
        <v>720</v>
      </c>
      <c r="K13" s="20" t="s">
        <v>758</v>
      </c>
      <c r="L13" s="20" t="s">
        <v>57</v>
      </c>
      <c r="M13" s="20" t="s">
        <v>643</v>
      </c>
      <c r="N13" s="20" t="s">
        <v>723</v>
      </c>
      <c r="O13" s="20" t="s">
        <v>724</v>
      </c>
      <c r="P13" s="20" t="s">
        <v>725</v>
      </c>
      <c r="Q13" s="20" t="s">
        <v>862</v>
      </c>
      <c r="R13" s="20" t="s">
        <v>770</v>
      </c>
      <c r="S13" s="20" t="s">
        <v>238</v>
      </c>
      <c r="T13" s="20" t="s">
        <v>788</v>
      </c>
      <c r="U13" s="20" t="s">
        <v>785</v>
      </c>
      <c r="V13" s="20" t="s">
        <v>726</v>
      </c>
      <c r="W13" s="20" t="s">
        <v>58</v>
      </c>
      <c r="X13" s="20" t="s">
        <v>733</v>
      </c>
      <c r="Y13" s="20" t="s">
        <v>59</v>
      </c>
      <c r="Z13" s="20" t="s">
        <v>686</v>
      </c>
      <c r="AA13" s="20" t="s">
        <v>60</v>
      </c>
      <c r="AB13" s="20" t="s">
        <v>61</v>
      </c>
      <c r="AC13" s="20" t="s">
        <v>804</v>
      </c>
      <c r="AD13" s="20" t="s">
        <v>721</v>
      </c>
      <c r="AE13" s="20" t="s">
        <v>692</v>
      </c>
      <c r="AF13" s="20" t="s">
        <v>693</v>
      </c>
      <c r="AG13" s="20" t="s">
        <v>755</v>
      </c>
      <c r="AH13" s="20" t="s">
        <v>62</v>
      </c>
      <c r="AI13" s="20" t="s">
        <v>63</v>
      </c>
      <c r="AJ13" s="20" t="s">
        <v>64</v>
      </c>
    </row>
    <row r="14" spans="1:36">
      <c r="A14" s="20" t="s">
        <v>690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</row>
    <row r="15" spans="1:36">
      <c r="A15" s="90">
        <v>36708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-26.64</v>
      </c>
      <c r="AJ15" s="20">
        <v>90.81</v>
      </c>
    </row>
    <row r="16" spans="1:36">
      <c r="A16" s="90">
        <v>36739</v>
      </c>
      <c r="B16" s="20">
        <v>0</v>
      </c>
      <c r="C16" s="20">
        <v>0</v>
      </c>
      <c r="D16" s="20">
        <v>-6.21</v>
      </c>
      <c r="E16" s="20">
        <v>414.85</v>
      </c>
      <c r="F16" s="20">
        <v>0</v>
      </c>
      <c r="G16" s="20">
        <v>110.06</v>
      </c>
      <c r="H16" s="20">
        <v>110.85</v>
      </c>
      <c r="I16" s="20">
        <v>-41.04</v>
      </c>
      <c r="J16" s="20">
        <v>28.44</v>
      </c>
      <c r="K16" s="20">
        <v>55.72</v>
      </c>
      <c r="L16" s="20">
        <v>-88.88</v>
      </c>
      <c r="M16" s="20">
        <v>-23.05</v>
      </c>
      <c r="N16" s="20">
        <v>-77.39</v>
      </c>
      <c r="O16" s="20">
        <v>9.24</v>
      </c>
      <c r="P16" s="20">
        <v>-61.41</v>
      </c>
      <c r="Q16" s="20">
        <v>-77.39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-309.55</v>
      </c>
      <c r="Z16" s="20">
        <v>-30.95</v>
      </c>
      <c r="AA16" s="20">
        <v>193.35</v>
      </c>
      <c r="AB16" s="20">
        <v>123.82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330.46</v>
      </c>
      <c r="AI16" s="20">
        <v>0.16</v>
      </c>
      <c r="AJ16" s="20">
        <v>2.73</v>
      </c>
    </row>
    <row r="17" spans="1:36">
      <c r="A17" s="90">
        <v>36770</v>
      </c>
      <c r="B17" s="20">
        <v>0</v>
      </c>
      <c r="C17" s="20">
        <v>0</v>
      </c>
      <c r="D17" s="20">
        <v>-35.840000000000003</v>
      </c>
      <c r="E17" s="20">
        <v>209.5</v>
      </c>
      <c r="F17" s="20">
        <v>0</v>
      </c>
      <c r="G17" s="20">
        <v>105.9</v>
      </c>
      <c r="H17" s="20">
        <v>181.13</v>
      </c>
      <c r="I17" s="20">
        <v>-39.49</v>
      </c>
      <c r="J17" s="20">
        <v>27.37</v>
      </c>
      <c r="K17" s="20">
        <v>53.62</v>
      </c>
      <c r="L17" s="20">
        <v>-55.74</v>
      </c>
      <c r="M17" s="20">
        <v>-22.18</v>
      </c>
      <c r="N17" s="20">
        <v>-104.25</v>
      </c>
      <c r="O17" s="20">
        <v>8.94</v>
      </c>
      <c r="P17" s="20">
        <v>-59.1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-193.61</v>
      </c>
      <c r="Z17" s="20">
        <v>-29.79</v>
      </c>
      <c r="AA17" s="20">
        <v>-81.27</v>
      </c>
      <c r="AB17" s="20">
        <v>119.15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84.34</v>
      </c>
      <c r="AI17" s="20">
        <v>0.16</v>
      </c>
      <c r="AJ17" s="20">
        <v>-24.87</v>
      </c>
    </row>
    <row r="18" spans="1:36">
      <c r="A18" s="90">
        <v>36800</v>
      </c>
      <c r="B18" s="20">
        <v>0</v>
      </c>
      <c r="C18" s="20">
        <v>0</v>
      </c>
      <c r="D18" s="20">
        <v>-38.01</v>
      </c>
      <c r="E18" s="20">
        <v>90.3</v>
      </c>
      <c r="F18" s="20">
        <v>0</v>
      </c>
      <c r="G18" s="20">
        <v>108.83</v>
      </c>
      <c r="H18" s="20">
        <v>170.83</v>
      </c>
      <c r="I18" s="20">
        <v>-40.58</v>
      </c>
      <c r="J18" s="20">
        <v>28.13</v>
      </c>
      <c r="K18" s="20">
        <v>55.1</v>
      </c>
      <c r="L18" s="20">
        <v>-57.28</v>
      </c>
      <c r="M18" s="20">
        <v>-22.79</v>
      </c>
      <c r="N18" s="20">
        <v>-107.13</v>
      </c>
      <c r="O18" s="20">
        <v>9.1300000000000008</v>
      </c>
      <c r="P18" s="20">
        <v>-60.73</v>
      </c>
      <c r="Q18" s="20">
        <v>0</v>
      </c>
      <c r="R18" s="20">
        <v>30.61</v>
      </c>
      <c r="S18" s="20">
        <v>91.83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-122.44</v>
      </c>
      <c r="Z18" s="20">
        <v>-30.61</v>
      </c>
      <c r="AA18" s="20">
        <v>-117.86</v>
      </c>
      <c r="AB18" s="20">
        <v>-107.13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-119.82</v>
      </c>
      <c r="AI18" s="20">
        <v>0.16</v>
      </c>
      <c r="AJ18" s="20">
        <v>4.2</v>
      </c>
    </row>
    <row r="19" spans="1:36">
      <c r="A19" s="90">
        <v>36831</v>
      </c>
      <c r="B19" s="20">
        <v>0.77</v>
      </c>
      <c r="C19" s="20">
        <v>-35.61</v>
      </c>
      <c r="D19" s="20">
        <v>-0.99</v>
      </c>
      <c r="E19" s="20">
        <v>241.26</v>
      </c>
      <c r="F19" s="20">
        <v>-29.45</v>
      </c>
      <c r="G19" s="20">
        <v>104.71</v>
      </c>
      <c r="H19" s="20">
        <v>-174.31</v>
      </c>
      <c r="I19" s="20">
        <v>6.48</v>
      </c>
      <c r="J19" s="20">
        <v>0</v>
      </c>
      <c r="K19" s="20">
        <v>-29.45</v>
      </c>
      <c r="L19" s="20">
        <v>16.27</v>
      </c>
      <c r="M19" s="20">
        <v>9.9700000000000006</v>
      </c>
      <c r="N19" s="20">
        <v>-103.08</v>
      </c>
      <c r="O19" s="20">
        <v>-12.27</v>
      </c>
      <c r="P19" s="20">
        <v>-8.84</v>
      </c>
      <c r="Q19" s="20">
        <v>0</v>
      </c>
      <c r="R19" s="20">
        <v>29.45</v>
      </c>
      <c r="S19" s="20">
        <v>0</v>
      </c>
      <c r="T19" s="20">
        <v>0</v>
      </c>
      <c r="U19" s="20">
        <v>29.45</v>
      </c>
      <c r="V19" s="20">
        <v>0</v>
      </c>
      <c r="W19" s="20">
        <v>0</v>
      </c>
      <c r="X19" s="20">
        <v>14.73</v>
      </c>
      <c r="Y19" s="20">
        <v>0</v>
      </c>
      <c r="AA19" s="20">
        <v>0.77</v>
      </c>
      <c r="AB19" s="20">
        <v>-117.8</v>
      </c>
      <c r="AC19" s="20">
        <v>0</v>
      </c>
      <c r="AD19" s="20">
        <v>0</v>
      </c>
      <c r="AE19" s="20">
        <v>0</v>
      </c>
      <c r="AF19" s="20">
        <v>0</v>
      </c>
      <c r="AG19" s="20">
        <v>27.06</v>
      </c>
      <c r="AH19" s="20">
        <v>-30.89</v>
      </c>
      <c r="AI19" s="20">
        <v>7.95</v>
      </c>
      <c r="AJ19" s="20">
        <v>-4.04</v>
      </c>
    </row>
    <row r="20" spans="1:36">
      <c r="A20" s="90">
        <v>36861</v>
      </c>
      <c r="B20" s="20">
        <v>0.79</v>
      </c>
      <c r="C20" s="20">
        <v>-36.590000000000003</v>
      </c>
      <c r="D20" s="20">
        <v>-1.41</v>
      </c>
      <c r="E20" s="20">
        <v>73.17</v>
      </c>
      <c r="F20" s="20">
        <v>-30.26</v>
      </c>
      <c r="G20" s="20">
        <v>107.59</v>
      </c>
      <c r="H20" s="20">
        <v>-138.26</v>
      </c>
      <c r="I20" s="20">
        <v>6.65</v>
      </c>
      <c r="J20" s="20">
        <v>0</v>
      </c>
      <c r="K20" s="20">
        <v>-30.26</v>
      </c>
      <c r="L20" s="20">
        <v>16.72</v>
      </c>
      <c r="M20" s="20">
        <v>10.24</v>
      </c>
      <c r="N20" s="20">
        <v>-105.92</v>
      </c>
      <c r="O20" s="20">
        <v>-12.2</v>
      </c>
      <c r="P20" s="20">
        <v>-9.08</v>
      </c>
      <c r="Q20" s="20">
        <v>0</v>
      </c>
      <c r="R20" s="20">
        <v>30.26</v>
      </c>
      <c r="S20" s="20">
        <v>0</v>
      </c>
      <c r="T20" s="20">
        <v>0</v>
      </c>
      <c r="U20" s="20">
        <v>30.26</v>
      </c>
      <c r="V20" s="20">
        <v>0</v>
      </c>
      <c r="W20" s="20">
        <v>0</v>
      </c>
      <c r="X20" s="20">
        <v>15.13</v>
      </c>
      <c r="Y20" s="20">
        <v>0</v>
      </c>
      <c r="AA20" s="20">
        <v>1.77</v>
      </c>
      <c r="AB20" s="20">
        <v>30.26</v>
      </c>
      <c r="AC20" s="20">
        <v>0</v>
      </c>
      <c r="AD20" s="20">
        <v>0</v>
      </c>
      <c r="AE20" s="20">
        <v>0</v>
      </c>
      <c r="AF20" s="20">
        <v>0</v>
      </c>
      <c r="AG20" s="20">
        <v>27.81</v>
      </c>
      <c r="AH20" s="20">
        <v>-13.33</v>
      </c>
      <c r="AI20" s="20">
        <v>8.2200000000000006</v>
      </c>
      <c r="AJ20" s="20">
        <v>9.17</v>
      </c>
    </row>
    <row r="21" spans="1:36">
      <c r="A21" s="90">
        <v>36892</v>
      </c>
      <c r="B21" s="20">
        <v>0.78</v>
      </c>
      <c r="C21" s="20">
        <v>-36.380000000000003</v>
      </c>
      <c r="D21" s="20">
        <v>5.51</v>
      </c>
      <c r="E21" s="20">
        <v>167.86</v>
      </c>
      <c r="F21" s="20">
        <v>-30.09</v>
      </c>
      <c r="G21" s="20">
        <v>106.97</v>
      </c>
      <c r="H21" s="20">
        <v>-137.46</v>
      </c>
      <c r="I21" s="20">
        <v>6.62</v>
      </c>
      <c r="J21" s="20">
        <v>0</v>
      </c>
      <c r="K21" s="20">
        <v>-30.09</v>
      </c>
      <c r="L21" s="20">
        <v>16.62</v>
      </c>
      <c r="M21" s="20">
        <v>10.18</v>
      </c>
      <c r="N21" s="20">
        <v>-90.26</v>
      </c>
      <c r="O21" s="20">
        <v>-12.13</v>
      </c>
      <c r="P21" s="20">
        <v>-9.0299999999999994</v>
      </c>
      <c r="Q21" s="20">
        <v>0</v>
      </c>
      <c r="R21" s="20">
        <v>30.09</v>
      </c>
      <c r="S21" s="20">
        <v>0</v>
      </c>
      <c r="T21" s="20">
        <v>0</v>
      </c>
      <c r="U21" s="20">
        <v>30.09</v>
      </c>
      <c r="V21" s="20">
        <v>-15.04</v>
      </c>
      <c r="W21" s="20">
        <v>0</v>
      </c>
      <c r="X21" s="20">
        <v>15.04</v>
      </c>
      <c r="Y21" s="20">
        <v>0</v>
      </c>
      <c r="AA21" s="20">
        <v>0.78</v>
      </c>
      <c r="AB21" s="20">
        <v>30.09</v>
      </c>
      <c r="AC21" s="20">
        <v>15.04</v>
      </c>
      <c r="AD21" s="20">
        <v>0</v>
      </c>
      <c r="AE21" s="20">
        <v>0</v>
      </c>
      <c r="AF21" s="20">
        <v>0</v>
      </c>
      <c r="AG21" s="20">
        <v>27.65</v>
      </c>
      <c r="AH21" s="20">
        <v>102.84</v>
      </c>
      <c r="AI21" s="20">
        <v>8.2200000000000006</v>
      </c>
      <c r="AJ21" s="20">
        <v>-2.78</v>
      </c>
    </row>
    <row r="22" spans="1:36">
      <c r="A22" s="90">
        <v>36923</v>
      </c>
      <c r="B22" s="20">
        <v>0.7</v>
      </c>
      <c r="C22" s="20">
        <v>-32.659999999999997</v>
      </c>
      <c r="D22" s="20">
        <v>4.83</v>
      </c>
      <c r="E22" s="20">
        <v>-84.53</v>
      </c>
      <c r="F22" s="20">
        <v>-27.01</v>
      </c>
      <c r="G22" s="20">
        <v>96.04</v>
      </c>
      <c r="H22" s="20">
        <v>-123.42</v>
      </c>
      <c r="I22" s="20">
        <v>5.94</v>
      </c>
      <c r="J22" s="20">
        <v>0</v>
      </c>
      <c r="K22" s="20">
        <v>-27.01</v>
      </c>
      <c r="L22" s="20">
        <v>14.92</v>
      </c>
      <c r="M22" s="20">
        <v>9.14</v>
      </c>
      <c r="N22" s="20">
        <v>-94.55</v>
      </c>
      <c r="O22" s="20">
        <v>-12.06</v>
      </c>
      <c r="P22" s="20">
        <v>-8.1</v>
      </c>
      <c r="Q22" s="20">
        <v>0</v>
      </c>
      <c r="R22" s="20">
        <v>27.01</v>
      </c>
      <c r="S22" s="20">
        <v>0</v>
      </c>
      <c r="T22" s="20">
        <v>0</v>
      </c>
      <c r="U22" s="20">
        <v>27.01</v>
      </c>
      <c r="V22" s="20">
        <v>0</v>
      </c>
      <c r="W22" s="20">
        <v>0</v>
      </c>
      <c r="X22" s="20">
        <v>13.51</v>
      </c>
      <c r="Y22" s="20">
        <v>0</v>
      </c>
      <c r="AA22" s="20">
        <v>3.12</v>
      </c>
      <c r="AB22" s="20">
        <v>27.01</v>
      </c>
      <c r="AC22" s="20">
        <v>0</v>
      </c>
      <c r="AD22" s="20">
        <v>0</v>
      </c>
      <c r="AE22" s="20">
        <v>0</v>
      </c>
      <c r="AF22" s="20">
        <v>0</v>
      </c>
      <c r="AG22" s="20">
        <v>24.82</v>
      </c>
      <c r="AH22" s="20">
        <v>-155.29</v>
      </c>
      <c r="AI22" s="20">
        <v>7.42</v>
      </c>
      <c r="AJ22" s="20">
        <v>-81.87</v>
      </c>
    </row>
    <row r="23" spans="1:36">
      <c r="A23" s="90">
        <v>36951</v>
      </c>
      <c r="B23" s="20">
        <v>0.78</v>
      </c>
      <c r="C23" s="20">
        <v>-35.97</v>
      </c>
      <c r="D23" s="20">
        <v>5.74</v>
      </c>
      <c r="E23" s="20">
        <v>199.08</v>
      </c>
      <c r="F23" s="20">
        <v>-29.75</v>
      </c>
      <c r="G23" s="20">
        <v>105.76</v>
      </c>
      <c r="H23" s="20">
        <v>-176.07</v>
      </c>
      <c r="I23" s="20">
        <v>6.54</v>
      </c>
      <c r="J23" s="20">
        <v>0</v>
      </c>
      <c r="K23" s="20">
        <v>-29.75</v>
      </c>
      <c r="L23" s="20">
        <v>16.43</v>
      </c>
      <c r="M23" s="20">
        <v>10.07</v>
      </c>
      <c r="N23" s="20">
        <v>-104.12</v>
      </c>
      <c r="O23" s="20">
        <v>-11.99</v>
      </c>
      <c r="P23" s="20">
        <v>-8.92</v>
      </c>
      <c r="Q23" s="20">
        <v>0</v>
      </c>
      <c r="R23" s="20">
        <v>29.75</v>
      </c>
      <c r="S23" s="20">
        <v>0</v>
      </c>
      <c r="T23" s="20">
        <v>0</v>
      </c>
      <c r="U23" s="20">
        <v>29.75</v>
      </c>
      <c r="V23" s="20">
        <v>0</v>
      </c>
      <c r="W23" s="20">
        <v>0</v>
      </c>
      <c r="X23" s="20">
        <v>14.87</v>
      </c>
      <c r="Y23" s="20">
        <v>0</v>
      </c>
      <c r="AA23" s="20">
        <v>-2.1</v>
      </c>
      <c r="AB23" s="20">
        <v>29.75</v>
      </c>
      <c r="AC23" s="20">
        <v>0</v>
      </c>
      <c r="AD23" s="20">
        <v>0</v>
      </c>
      <c r="AE23" s="20">
        <v>0</v>
      </c>
      <c r="AF23" s="20">
        <v>0</v>
      </c>
      <c r="AG23" s="20">
        <v>27.33</v>
      </c>
      <c r="AH23" s="20">
        <v>77.180000000000007</v>
      </c>
      <c r="AI23" s="20">
        <v>8.2200000000000006</v>
      </c>
      <c r="AJ23" s="20">
        <v>-51.24</v>
      </c>
    </row>
    <row r="24" spans="1:36">
      <c r="A24" s="90">
        <v>36982</v>
      </c>
      <c r="B24" s="20">
        <v>0</v>
      </c>
      <c r="C24" s="20">
        <v>0</v>
      </c>
      <c r="D24" s="20">
        <v>-1.46</v>
      </c>
      <c r="E24" s="20">
        <v>75.599999999999994</v>
      </c>
      <c r="F24" s="20">
        <v>0</v>
      </c>
      <c r="G24" s="20">
        <v>101.74</v>
      </c>
      <c r="H24" s="20">
        <v>59.55</v>
      </c>
      <c r="I24" s="20">
        <v>-79.56</v>
      </c>
      <c r="J24" s="20">
        <v>26.3</v>
      </c>
      <c r="K24" s="20">
        <v>0</v>
      </c>
      <c r="L24" s="20">
        <v>-105.81</v>
      </c>
      <c r="M24" s="20">
        <v>-18.93</v>
      </c>
      <c r="N24" s="20">
        <v>-14.31</v>
      </c>
      <c r="O24" s="20">
        <v>0</v>
      </c>
      <c r="P24" s="20">
        <v>-37.200000000000003</v>
      </c>
      <c r="Q24" s="20">
        <v>0</v>
      </c>
      <c r="R24" s="20">
        <v>0</v>
      </c>
      <c r="S24" s="20">
        <v>57.23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AA24" s="20">
        <v>41.01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104.17</v>
      </c>
      <c r="AI24" s="20">
        <v>0</v>
      </c>
      <c r="AJ24" s="20">
        <v>1.4</v>
      </c>
    </row>
    <row r="25" spans="1:36">
      <c r="A25" s="90">
        <v>37012</v>
      </c>
      <c r="B25" s="20">
        <v>0</v>
      </c>
      <c r="C25" s="20">
        <v>0</v>
      </c>
      <c r="D25" s="20">
        <v>-0.92</v>
      </c>
      <c r="E25" s="20">
        <v>48.05</v>
      </c>
      <c r="F25" s="20">
        <v>0</v>
      </c>
      <c r="G25" s="20">
        <v>104.54</v>
      </c>
      <c r="H25" s="20">
        <v>61.19</v>
      </c>
      <c r="I25" s="20">
        <v>-81.739999999999995</v>
      </c>
      <c r="J25" s="20">
        <v>27.02</v>
      </c>
      <c r="K25" s="20">
        <v>0</v>
      </c>
      <c r="L25" s="20">
        <v>-108.72</v>
      </c>
      <c r="M25" s="20">
        <v>-19.45</v>
      </c>
      <c r="N25" s="20">
        <v>-14.7</v>
      </c>
      <c r="O25" s="20">
        <v>0</v>
      </c>
      <c r="P25" s="20">
        <v>-38.22</v>
      </c>
      <c r="Q25" s="20">
        <v>0</v>
      </c>
      <c r="R25" s="20">
        <v>0</v>
      </c>
      <c r="S25" s="20">
        <v>58.8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AA25" s="20">
        <v>-5.92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29.93</v>
      </c>
      <c r="AI25" s="20">
        <v>0</v>
      </c>
      <c r="AJ25" s="20">
        <v>8.93</v>
      </c>
    </row>
    <row r="26" spans="1:36">
      <c r="A26" s="90">
        <v>37043</v>
      </c>
      <c r="B26" s="20">
        <v>0</v>
      </c>
      <c r="C26" s="20">
        <v>0</v>
      </c>
      <c r="D26" s="20">
        <v>-0.59</v>
      </c>
      <c r="E26" s="20">
        <v>46.44</v>
      </c>
      <c r="F26" s="20">
        <v>0</v>
      </c>
      <c r="G26" s="20">
        <v>100.56</v>
      </c>
      <c r="H26" s="20">
        <v>58.86</v>
      </c>
      <c r="I26" s="20">
        <v>-78.64</v>
      </c>
      <c r="J26" s="20">
        <v>25.99</v>
      </c>
      <c r="K26" s="20">
        <v>0</v>
      </c>
      <c r="L26" s="20">
        <v>-104.59</v>
      </c>
      <c r="M26" s="20">
        <v>-18.71</v>
      </c>
      <c r="N26" s="20">
        <v>-14.14</v>
      </c>
      <c r="O26" s="20">
        <v>0</v>
      </c>
      <c r="P26" s="20">
        <v>-36.770000000000003</v>
      </c>
      <c r="Q26" s="20">
        <v>0</v>
      </c>
      <c r="R26" s="20">
        <v>0</v>
      </c>
      <c r="S26" s="20">
        <v>56.57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AA26" s="20">
        <v>-6.61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28.39</v>
      </c>
      <c r="AI26" s="20">
        <v>0</v>
      </c>
      <c r="AJ26" s="20">
        <v>-2.08</v>
      </c>
    </row>
    <row r="27" spans="1:36">
      <c r="A27" s="90">
        <v>37073</v>
      </c>
      <c r="B27" s="20">
        <v>0</v>
      </c>
      <c r="C27" s="20">
        <v>0</v>
      </c>
      <c r="D27" s="20">
        <v>-0.37</v>
      </c>
      <c r="E27" s="20">
        <v>86.87</v>
      </c>
      <c r="F27" s="20">
        <v>0</v>
      </c>
      <c r="G27" s="20">
        <v>103.32</v>
      </c>
      <c r="H27" s="20">
        <v>60.48</v>
      </c>
      <c r="I27" s="20">
        <v>-80.790000000000006</v>
      </c>
      <c r="J27" s="20">
        <v>26.7</v>
      </c>
      <c r="K27" s="20">
        <v>0</v>
      </c>
      <c r="L27" s="20">
        <v>-107.45</v>
      </c>
      <c r="M27" s="20">
        <v>-19.23</v>
      </c>
      <c r="N27" s="20">
        <v>-14.53</v>
      </c>
      <c r="O27" s="20">
        <v>0</v>
      </c>
      <c r="P27" s="20">
        <v>-37.78</v>
      </c>
      <c r="Q27" s="20">
        <v>0</v>
      </c>
      <c r="R27" s="20">
        <v>0</v>
      </c>
      <c r="S27" s="20">
        <v>58.12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AA27" s="20">
        <v>-4.91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70.430000000000007</v>
      </c>
      <c r="AI27" s="20">
        <v>0</v>
      </c>
      <c r="AJ27" s="20">
        <v>16.57</v>
      </c>
    </row>
    <row r="28" spans="1:36">
      <c r="A28" s="90">
        <v>37104</v>
      </c>
      <c r="B28" s="20">
        <v>0</v>
      </c>
      <c r="C28" s="20">
        <v>0</v>
      </c>
      <c r="D28" s="20">
        <v>-0.33</v>
      </c>
      <c r="E28" s="20">
        <v>47.21</v>
      </c>
      <c r="F28" s="20">
        <v>0</v>
      </c>
      <c r="G28" s="20">
        <v>102.71</v>
      </c>
      <c r="H28" s="20">
        <v>60.12</v>
      </c>
      <c r="I28" s="20">
        <v>-80.31</v>
      </c>
      <c r="J28" s="20">
        <v>26.55</v>
      </c>
      <c r="K28" s="20">
        <v>0</v>
      </c>
      <c r="L28" s="20">
        <v>-106.82</v>
      </c>
      <c r="M28" s="20">
        <v>-19.11</v>
      </c>
      <c r="N28" s="20">
        <v>-14.44</v>
      </c>
      <c r="O28" s="20">
        <v>0</v>
      </c>
      <c r="P28" s="20">
        <v>-37.549999999999997</v>
      </c>
      <c r="Q28" s="20">
        <v>0</v>
      </c>
      <c r="R28" s="20">
        <v>0</v>
      </c>
      <c r="S28" s="20">
        <v>57.78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AA28" s="20">
        <v>-7.68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28.12</v>
      </c>
      <c r="AI28" s="20">
        <v>0</v>
      </c>
      <c r="AJ28" s="20">
        <v>-13.29</v>
      </c>
    </row>
    <row r="29" spans="1:36">
      <c r="A29" s="90">
        <v>37135</v>
      </c>
      <c r="B29" s="20">
        <v>0</v>
      </c>
      <c r="C29" s="20">
        <v>0</v>
      </c>
      <c r="D29" s="20">
        <v>-0.39</v>
      </c>
      <c r="E29" s="20">
        <v>45.63</v>
      </c>
      <c r="F29" s="20">
        <v>0</v>
      </c>
      <c r="G29" s="20">
        <v>98.8</v>
      </c>
      <c r="H29" s="20">
        <v>57.83</v>
      </c>
      <c r="I29" s="20">
        <v>-77.260000000000005</v>
      </c>
      <c r="J29" s="20">
        <v>25.54</v>
      </c>
      <c r="K29" s="20">
        <v>0</v>
      </c>
      <c r="L29" s="20">
        <v>-102.76</v>
      </c>
      <c r="M29" s="20">
        <v>-18.39</v>
      </c>
      <c r="N29" s="20">
        <v>-13.89</v>
      </c>
      <c r="O29" s="20">
        <v>0</v>
      </c>
      <c r="P29" s="20">
        <v>-36.130000000000003</v>
      </c>
      <c r="Q29" s="20">
        <v>0</v>
      </c>
      <c r="R29" s="20">
        <v>0</v>
      </c>
      <c r="S29" s="20">
        <v>55.58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AA29" s="20">
        <v>-6.49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28.08</v>
      </c>
      <c r="AI29" s="20">
        <v>0</v>
      </c>
      <c r="AJ29" s="20">
        <v>-2.1</v>
      </c>
    </row>
    <row r="30" spans="1:36">
      <c r="A30" s="90">
        <v>37165</v>
      </c>
      <c r="B30" s="20">
        <v>0</v>
      </c>
      <c r="C30" s="20">
        <v>0</v>
      </c>
      <c r="D30" s="20">
        <v>-0.43</v>
      </c>
      <c r="E30" s="20">
        <v>46.66</v>
      </c>
      <c r="F30" s="20">
        <v>0</v>
      </c>
      <c r="G30" s="20">
        <v>101.51</v>
      </c>
      <c r="H30" s="20">
        <v>59.42</v>
      </c>
      <c r="I30" s="20">
        <v>-79.37</v>
      </c>
      <c r="J30" s="20">
        <v>26.24</v>
      </c>
      <c r="K30" s="20">
        <v>0</v>
      </c>
      <c r="L30" s="20">
        <v>-105.57</v>
      </c>
      <c r="M30" s="20">
        <v>-18.89</v>
      </c>
      <c r="N30" s="20">
        <v>-14.28</v>
      </c>
      <c r="O30" s="20">
        <v>0</v>
      </c>
      <c r="P30" s="20">
        <v>-37.119999999999997</v>
      </c>
      <c r="Q30" s="20">
        <v>0</v>
      </c>
      <c r="R30" s="20">
        <v>0</v>
      </c>
      <c r="S30" s="20">
        <v>57.1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AA30" s="20">
        <v>-6.67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28.6</v>
      </c>
      <c r="AI30" s="20">
        <v>0</v>
      </c>
      <c r="AJ30" s="20">
        <v>-2.09</v>
      </c>
    </row>
    <row r="31" spans="1:36">
      <c r="A31" s="90">
        <v>37196</v>
      </c>
      <c r="B31" s="20">
        <v>0</v>
      </c>
      <c r="C31" s="20">
        <v>0</v>
      </c>
      <c r="D31" s="20">
        <v>-0.26</v>
      </c>
      <c r="E31" s="20">
        <v>47.19</v>
      </c>
      <c r="F31" s="20">
        <v>0</v>
      </c>
      <c r="G31" s="20">
        <v>97.65</v>
      </c>
      <c r="H31" s="20">
        <v>-11.51</v>
      </c>
      <c r="I31" s="20">
        <v>-88.92</v>
      </c>
      <c r="J31" s="20">
        <v>0</v>
      </c>
      <c r="K31" s="20">
        <v>0</v>
      </c>
      <c r="L31" s="20">
        <v>-97.65</v>
      </c>
      <c r="M31" s="20">
        <v>-30.02</v>
      </c>
      <c r="N31" s="20">
        <v>-13.73</v>
      </c>
      <c r="O31" s="20">
        <v>-6.41</v>
      </c>
      <c r="P31" s="20">
        <v>-35.71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41.2</v>
      </c>
      <c r="AA31" s="20">
        <v>0</v>
      </c>
      <c r="AB31" s="20">
        <v>41.2</v>
      </c>
      <c r="AC31" s="20">
        <v>0</v>
      </c>
      <c r="AD31" s="20">
        <v>0</v>
      </c>
      <c r="AE31" s="20">
        <v>0</v>
      </c>
      <c r="AF31" s="20">
        <v>0</v>
      </c>
      <c r="AG31" s="20">
        <v>25.24</v>
      </c>
      <c r="AH31" s="20">
        <v>-31.72</v>
      </c>
      <c r="AI31" s="20">
        <v>0</v>
      </c>
      <c r="AJ31" s="20">
        <v>0.46</v>
      </c>
    </row>
    <row r="32" spans="1:36">
      <c r="A32" s="90">
        <v>37226</v>
      </c>
      <c r="B32" s="20">
        <v>0</v>
      </c>
      <c r="C32" s="20">
        <v>0</v>
      </c>
      <c r="D32" s="20">
        <v>-0.3</v>
      </c>
      <c r="E32" s="20">
        <v>76.7</v>
      </c>
      <c r="F32" s="20">
        <v>0</v>
      </c>
      <c r="G32" s="20">
        <v>100.33</v>
      </c>
      <c r="H32" s="20">
        <v>-11.82</v>
      </c>
      <c r="I32" s="20">
        <v>-91.35</v>
      </c>
      <c r="J32" s="20">
        <v>0</v>
      </c>
      <c r="K32" s="20">
        <v>0</v>
      </c>
      <c r="L32" s="20">
        <v>-100.33</v>
      </c>
      <c r="M32" s="20">
        <v>-30.84</v>
      </c>
      <c r="N32" s="20">
        <v>-14.11</v>
      </c>
      <c r="O32" s="20">
        <v>-6.37</v>
      </c>
      <c r="P32" s="20">
        <v>-36.68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42.33</v>
      </c>
      <c r="AA32" s="20">
        <v>0</v>
      </c>
      <c r="AB32" s="20">
        <v>42.33</v>
      </c>
      <c r="AC32" s="20">
        <v>0</v>
      </c>
      <c r="AD32" s="20">
        <v>0</v>
      </c>
      <c r="AE32" s="20">
        <v>0</v>
      </c>
      <c r="AF32" s="20">
        <v>0</v>
      </c>
      <c r="AG32" s="20">
        <v>25.93</v>
      </c>
      <c r="AH32" s="20">
        <v>-4.1900000000000004</v>
      </c>
      <c r="AI32" s="20">
        <v>0</v>
      </c>
      <c r="AJ32" s="20">
        <v>-0.39</v>
      </c>
    </row>
    <row r="33" spans="1:36">
      <c r="A33" s="90">
        <v>37257</v>
      </c>
      <c r="B33" s="20">
        <v>0</v>
      </c>
      <c r="C33" s="20">
        <v>0</v>
      </c>
      <c r="D33" s="20">
        <v>-0.3</v>
      </c>
      <c r="E33" s="20">
        <v>48.2</v>
      </c>
      <c r="F33" s="20">
        <v>0</v>
      </c>
      <c r="G33" s="20">
        <v>99.73</v>
      </c>
      <c r="H33" s="20">
        <v>-11.75</v>
      </c>
      <c r="I33" s="20">
        <v>-90.81</v>
      </c>
      <c r="J33" s="20">
        <v>0</v>
      </c>
      <c r="K33" s="20">
        <v>0</v>
      </c>
      <c r="L33" s="20">
        <v>-99.73</v>
      </c>
      <c r="M33" s="20">
        <v>-30.66</v>
      </c>
      <c r="N33" s="20">
        <v>-14.02</v>
      </c>
      <c r="O33" s="20">
        <v>-6.33</v>
      </c>
      <c r="P33" s="20">
        <v>-36.46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42.07</v>
      </c>
      <c r="AA33" s="20">
        <v>0</v>
      </c>
      <c r="AB33" s="20">
        <v>42.07</v>
      </c>
      <c r="AC33" s="20">
        <v>0</v>
      </c>
      <c r="AD33" s="20">
        <v>0</v>
      </c>
      <c r="AE33" s="20">
        <v>0</v>
      </c>
      <c r="AF33" s="20">
        <v>0</v>
      </c>
      <c r="AG33" s="20">
        <v>25.77</v>
      </c>
      <c r="AH33" s="20">
        <v>-32.22</v>
      </c>
      <c r="AI33" s="20">
        <v>0</v>
      </c>
      <c r="AJ33" s="20">
        <v>-1.31</v>
      </c>
    </row>
    <row r="34" spans="1:36">
      <c r="A34" s="90">
        <v>37288</v>
      </c>
      <c r="B34" s="20">
        <v>0</v>
      </c>
      <c r="C34" s="20">
        <v>0</v>
      </c>
      <c r="D34" s="20">
        <v>-0.11</v>
      </c>
      <c r="E34" s="20">
        <v>5.5</v>
      </c>
      <c r="F34" s="20">
        <v>0</v>
      </c>
      <c r="G34" s="20">
        <v>89.54</v>
      </c>
      <c r="H34" s="20">
        <v>-10.55</v>
      </c>
      <c r="I34" s="20">
        <v>-81.53</v>
      </c>
      <c r="J34" s="20">
        <v>0</v>
      </c>
      <c r="K34" s="20">
        <v>0</v>
      </c>
      <c r="L34" s="20">
        <v>-89.54</v>
      </c>
      <c r="M34" s="20">
        <v>-27.52</v>
      </c>
      <c r="N34" s="20">
        <v>-12.59</v>
      </c>
      <c r="O34" s="20">
        <v>-6.3</v>
      </c>
      <c r="P34" s="20">
        <v>-32.74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37.770000000000003</v>
      </c>
      <c r="AA34" s="20">
        <v>-1.8</v>
      </c>
      <c r="AB34" s="20">
        <v>37.770000000000003</v>
      </c>
      <c r="AC34" s="20">
        <v>0</v>
      </c>
      <c r="AD34" s="20">
        <v>0</v>
      </c>
      <c r="AE34" s="20">
        <v>0</v>
      </c>
      <c r="AF34" s="20">
        <v>0</v>
      </c>
      <c r="AG34" s="20">
        <v>23.14</v>
      </c>
      <c r="AH34" s="20">
        <v>-68.95</v>
      </c>
      <c r="AI34" s="20">
        <v>0</v>
      </c>
      <c r="AJ34" s="20">
        <v>-20.059999999999999</v>
      </c>
    </row>
    <row r="35" spans="1:36">
      <c r="A35" s="90">
        <v>37316</v>
      </c>
      <c r="B35" s="20">
        <v>0</v>
      </c>
      <c r="C35" s="20">
        <v>0</v>
      </c>
      <c r="D35" s="20">
        <v>-0.09</v>
      </c>
      <c r="E35" s="20">
        <v>47.65</v>
      </c>
      <c r="F35" s="20">
        <v>0</v>
      </c>
      <c r="G35" s="20">
        <v>98.59</v>
      </c>
      <c r="H35" s="20">
        <v>-11.62</v>
      </c>
      <c r="I35" s="20">
        <v>-89.78</v>
      </c>
      <c r="J35" s="20">
        <v>0</v>
      </c>
      <c r="K35" s="20">
        <v>0</v>
      </c>
      <c r="L35" s="20">
        <v>-98.59</v>
      </c>
      <c r="M35" s="20">
        <v>-30.31</v>
      </c>
      <c r="N35" s="20">
        <v>-13.87</v>
      </c>
      <c r="O35" s="20">
        <v>-6.26</v>
      </c>
      <c r="P35" s="20">
        <v>-36.049999999999997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41.6</v>
      </c>
      <c r="AA35" s="20">
        <v>0</v>
      </c>
      <c r="AB35" s="20">
        <v>41.6</v>
      </c>
      <c r="AC35" s="20">
        <v>0</v>
      </c>
      <c r="AD35" s="20">
        <v>0</v>
      </c>
      <c r="AE35" s="20">
        <v>0</v>
      </c>
      <c r="AF35" s="20">
        <v>0</v>
      </c>
      <c r="AG35" s="20">
        <v>25.48</v>
      </c>
      <c r="AH35" s="20">
        <v>-31.64</v>
      </c>
      <c r="AI35" s="20">
        <v>0</v>
      </c>
      <c r="AJ35" s="20">
        <v>0.56999999999999995</v>
      </c>
    </row>
    <row r="36" spans="1:36">
      <c r="A36" s="90">
        <v>37347</v>
      </c>
      <c r="B36" s="20">
        <v>0</v>
      </c>
      <c r="C36" s="20">
        <v>0</v>
      </c>
      <c r="D36" s="20">
        <v>-0.08</v>
      </c>
      <c r="E36" s="20">
        <v>46.92</v>
      </c>
      <c r="F36" s="20">
        <v>0</v>
      </c>
      <c r="G36" s="20">
        <v>94.84</v>
      </c>
      <c r="H36" s="20">
        <v>-11.17</v>
      </c>
      <c r="I36" s="20">
        <v>-85.67</v>
      </c>
      <c r="J36" s="20">
        <v>24.51</v>
      </c>
      <c r="K36" s="20">
        <v>0</v>
      </c>
      <c r="L36" s="20">
        <v>-94.84</v>
      </c>
      <c r="M36" s="20">
        <v>-29.15</v>
      </c>
      <c r="N36" s="20">
        <v>0</v>
      </c>
      <c r="O36" s="20">
        <v>0</v>
      </c>
      <c r="P36" s="20">
        <v>-34.68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13.34</v>
      </c>
      <c r="AA36" s="20">
        <v>0</v>
      </c>
      <c r="AB36" s="20">
        <v>53.35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-22.63</v>
      </c>
      <c r="AI36" s="20">
        <v>0</v>
      </c>
      <c r="AJ36" s="20">
        <v>1.5</v>
      </c>
    </row>
    <row r="37" spans="1:36">
      <c r="A37" s="90">
        <v>37377</v>
      </c>
      <c r="B37" s="20">
        <v>0</v>
      </c>
      <c r="C37" s="20">
        <v>0</v>
      </c>
      <c r="D37" s="20">
        <v>-0.06</v>
      </c>
      <c r="E37" s="20">
        <v>48.41</v>
      </c>
      <c r="F37" s="20">
        <v>0</v>
      </c>
      <c r="G37" s="20">
        <v>97.44</v>
      </c>
      <c r="H37" s="20">
        <v>-11.48</v>
      </c>
      <c r="I37" s="20">
        <v>-88.01</v>
      </c>
      <c r="J37" s="20">
        <v>25.18</v>
      </c>
      <c r="K37" s="20">
        <v>0</v>
      </c>
      <c r="L37" s="20">
        <v>-97.44</v>
      </c>
      <c r="M37" s="20">
        <v>-29.95</v>
      </c>
      <c r="N37" s="20">
        <v>0</v>
      </c>
      <c r="O37" s="20">
        <v>0</v>
      </c>
      <c r="P37" s="20">
        <v>-35.630000000000003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13.7</v>
      </c>
      <c r="AA37" s="20">
        <v>0</v>
      </c>
      <c r="AB37" s="20">
        <v>54.81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-23.03</v>
      </c>
      <c r="AI37" s="20">
        <v>0</v>
      </c>
      <c r="AJ37" s="20">
        <v>1.48</v>
      </c>
    </row>
    <row r="38" spans="1:36">
      <c r="A38" s="90">
        <v>37408</v>
      </c>
      <c r="B38" s="20">
        <v>0</v>
      </c>
      <c r="C38" s="20">
        <v>0</v>
      </c>
      <c r="D38" s="20">
        <v>-0.04</v>
      </c>
      <c r="E38" s="20">
        <v>46.37</v>
      </c>
      <c r="F38" s="20">
        <v>0</v>
      </c>
      <c r="G38" s="20">
        <v>93.74</v>
      </c>
      <c r="H38" s="20">
        <v>-11.04</v>
      </c>
      <c r="I38" s="20">
        <v>-84.67</v>
      </c>
      <c r="J38" s="20">
        <v>24.23</v>
      </c>
      <c r="K38" s="20">
        <v>0</v>
      </c>
      <c r="L38" s="20">
        <v>-93.74</v>
      </c>
      <c r="M38" s="20">
        <v>-28.81</v>
      </c>
      <c r="N38" s="20">
        <v>0</v>
      </c>
      <c r="O38" s="20">
        <v>0</v>
      </c>
      <c r="P38" s="20">
        <v>-34.270000000000003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13.18</v>
      </c>
      <c r="AA38" s="20">
        <v>0</v>
      </c>
      <c r="AB38" s="20">
        <v>52.73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-22.33</v>
      </c>
      <c r="AI38" s="20">
        <v>0</v>
      </c>
      <c r="AJ38" s="20">
        <v>1.39</v>
      </c>
    </row>
    <row r="39" spans="1:36">
      <c r="A39" s="90">
        <v>37438</v>
      </c>
      <c r="B39" s="20">
        <v>0</v>
      </c>
      <c r="C39" s="20">
        <v>0</v>
      </c>
      <c r="D39" s="20">
        <v>-0.03</v>
      </c>
      <c r="E39" s="20">
        <v>47.85</v>
      </c>
      <c r="F39" s="20">
        <v>0</v>
      </c>
      <c r="G39" s="20">
        <v>96.31</v>
      </c>
      <c r="H39" s="20">
        <v>-11.35</v>
      </c>
      <c r="I39" s="20">
        <v>-86.99</v>
      </c>
      <c r="J39" s="20">
        <v>24.89</v>
      </c>
      <c r="K39" s="20">
        <v>0</v>
      </c>
      <c r="L39" s="20">
        <v>-96.31</v>
      </c>
      <c r="M39" s="20">
        <v>-29.6</v>
      </c>
      <c r="N39" s="20">
        <v>0</v>
      </c>
      <c r="O39" s="20">
        <v>0</v>
      </c>
      <c r="P39" s="20">
        <v>-35.21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13.54</v>
      </c>
      <c r="AA39" s="20">
        <v>0</v>
      </c>
      <c r="AB39" s="20">
        <v>54.17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-22.72</v>
      </c>
      <c r="AI39" s="20">
        <v>0</v>
      </c>
      <c r="AJ39" s="20">
        <v>1.36</v>
      </c>
    </row>
    <row r="40" spans="1:36">
      <c r="A40" s="90">
        <v>37469</v>
      </c>
      <c r="B40" s="20">
        <v>0</v>
      </c>
      <c r="C40" s="20">
        <v>0</v>
      </c>
      <c r="D40" s="20">
        <v>0</v>
      </c>
      <c r="E40" s="20">
        <v>47.56</v>
      </c>
      <c r="F40" s="20">
        <v>0</v>
      </c>
      <c r="G40" s="20">
        <v>95.74</v>
      </c>
      <c r="H40" s="20">
        <v>-11.28</v>
      </c>
      <c r="I40" s="20">
        <v>-86.47</v>
      </c>
      <c r="J40" s="20">
        <v>24.74</v>
      </c>
      <c r="K40" s="20">
        <v>0</v>
      </c>
      <c r="L40" s="20">
        <v>-95.74</v>
      </c>
      <c r="M40" s="20">
        <v>-29.43</v>
      </c>
      <c r="N40" s="20">
        <v>0</v>
      </c>
      <c r="O40" s="20">
        <v>0</v>
      </c>
      <c r="P40" s="20">
        <v>-35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13.46</v>
      </c>
      <c r="AA40" s="20">
        <v>0</v>
      </c>
      <c r="AB40" s="20">
        <v>53.85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-22.56</v>
      </c>
      <c r="AI40" s="20">
        <v>0</v>
      </c>
      <c r="AJ40" s="20">
        <v>1.34</v>
      </c>
    </row>
    <row r="41" spans="1:36">
      <c r="A41" s="90">
        <v>37500</v>
      </c>
      <c r="B41" s="20">
        <v>0</v>
      </c>
      <c r="C41" s="20">
        <v>0</v>
      </c>
      <c r="D41" s="20">
        <v>0</v>
      </c>
      <c r="E41" s="20">
        <v>45.56</v>
      </c>
      <c r="F41" s="20">
        <v>0</v>
      </c>
      <c r="G41" s="20">
        <v>92.1</v>
      </c>
      <c r="H41" s="20">
        <v>-10.85</v>
      </c>
      <c r="I41" s="20">
        <v>-83.19</v>
      </c>
      <c r="J41" s="20">
        <v>23.8</v>
      </c>
      <c r="K41" s="20">
        <v>0</v>
      </c>
      <c r="L41" s="20">
        <v>-92.1</v>
      </c>
      <c r="M41" s="20">
        <v>-28.31</v>
      </c>
      <c r="N41" s="20">
        <v>0</v>
      </c>
      <c r="O41" s="20">
        <v>0</v>
      </c>
      <c r="P41" s="20">
        <v>-33.67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12.95</v>
      </c>
      <c r="AA41" s="20">
        <v>0</v>
      </c>
      <c r="AB41" s="20">
        <v>51.81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-21.9</v>
      </c>
      <c r="AI41" s="20">
        <v>0</v>
      </c>
      <c r="AJ41" s="20">
        <v>1.28</v>
      </c>
    </row>
    <row r="42" spans="1:36">
      <c r="A42" s="90">
        <v>37530</v>
      </c>
      <c r="B42" s="20">
        <v>0</v>
      </c>
      <c r="C42" s="20">
        <v>0</v>
      </c>
      <c r="D42" s="20">
        <v>0</v>
      </c>
      <c r="E42" s="20">
        <v>47.01</v>
      </c>
      <c r="F42" s="20">
        <v>0</v>
      </c>
      <c r="G42" s="20">
        <v>94.62</v>
      </c>
      <c r="H42" s="20">
        <v>-11.15</v>
      </c>
      <c r="I42" s="20">
        <v>-85.47</v>
      </c>
      <c r="J42" s="20">
        <v>24.45</v>
      </c>
      <c r="K42" s="20">
        <v>0</v>
      </c>
      <c r="L42" s="20">
        <v>-94.62</v>
      </c>
      <c r="M42" s="20">
        <v>-29.09</v>
      </c>
      <c r="N42" s="20">
        <v>0</v>
      </c>
      <c r="O42" s="20">
        <v>0</v>
      </c>
      <c r="P42" s="20">
        <v>-34.6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13.31</v>
      </c>
      <c r="AA42" s="20">
        <v>0</v>
      </c>
      <c r="AB42" s="20">
        <v>53.23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-22.3</v>
      </c>
      <c r="AI42" s="20">
        <v>0</v>
      </c>
      <c r="AJ42" s="20">
        <v>1.44</v>
      </c>
    </row>
    <row r="43" spans="1:36">
      <c r="A43" s="90">
        <v>37561</v>
      </c>
      <c r="B43" s="20">
        <v>0</v>
      </c>
      <c r="C43" s="20">
        <v>0</v>
      </c>
      <c r="D43" s="20">
        <v>0</v>
      </c>
      <c r="E43" s="20">
        <v>25.6</v>
      </c>
      <c r="F43" s="20">
        <v>0</v>
      </c>
      <c r="G43" s="20">
        <v>91.03</v>
      </c>
      <c r="H43" s="20">
        <v>-10.72</v>
      </c>
      <c r="I43" s="20">
        <v>-25.37</v>
      </c>
      <c r="J43" s="20">
        <v>0</v>
      </c>
      <c r="K43" s="20">
        <v>0</v>
      </c>
      <c r="L43" s="20">
        <v>-91.03</v>
      </c>
      <c r="M43" s="20">
        <v>5.75</v>
      </c>
      <c r="N43" s="20">
        <v>0</v>
      </c>
      <c r="O43" s="20">
        <v>0</v>
      </c>
      <c r="P43" s="20">
        <v>-33.28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25.6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23.53</v>
      </c>
      <c r="AH43" s="20">
        <v>11.1</v>
      </c>
      <c r="AI43" s="20">
        <v>0</v>
      </c>
      <c r="AJ43" s="20">
        <v>-0.08</v>
      </c>
    </row>
    <row r="44" spans="1:36">
      <c r="A44" s="90">
        <v>37591</v>
      </c>
      <c r="B44" s="20">
        <v>0</v>
      </c>
      <c r="C44" s="20">
        <v>0</v>
      </c>
      <c r="D44" s="20">
        <v>0</v>
      </c>
      <c r="E44" s="20">
        <v>26.3</v>
      </c>
      <c r="F44" s="20">
        <v>0</v>
      </c>
      <c r="G44" s="20">
        <v>93.52</v>
      </c>
      <c r="H44" s="20">
        <v>-11.02</v>
      </c>
      <c r="I44" s="20">
        <v>-26.07</v>
      </c>
      <c r="J44" s="20">
        <v>0</v>
      </c>
      <c r="K44" s="20">
        <v>0</v>
      </c>
      <c r="L44" s="20">
        <v>-93.52</v>
      </c>
      <c r="M44" s="20">
        <v>5.91</v>
      </c>
      <c r="N44" s="20">
        <v>0</v>
      </c>
      <c r="O44" s="20">
        <v>0</v>
      </c>
      <c r="P44" s="20">
        <v>-34.19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26.3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24.17</v>
      </c>
      <c r="AH44" s="20">
        <v>11.4</v>
      </c>
      <c r="AI44" s="20">
        <v>0</v>
      </c>
      <c r="AJ44" s="20">
        <v>0.03</v>
      </c>
    </row>
    <row r="45" spans="1:36">
      <c r="A45" s="90">
        <v>37622</v>
      </c>
      <c r="B45" s="20">
        <v>0</v>
      </c>
      <c r="C45" s="20">
        <v>0</v>
      </c>
      <c r="D45" s="20">
        <v>0</v>
      </c>
      <c r="E45" s="20">
        <v>26.15</v>
      </c>
      <c r="F45" s="20">
        <v>0</v>
      </c>
      <c r="G45" s="20">
        <v>92.96</v>
      </c>
      <c r="H45" s="20">
        <v>-10.95</v>
      </c>
      <c r="I45" s="20">
        <v>-25.91</v>
      </c>
      <c r="J45" s="20">
        <v>0</v>
      </c>
      <c r="K45" s="20">
        <v>0</v>
      </c>
      <c r="L45" s="20">
        <v>-92.96</v>
      </c>
      <c r="M45" s="20">
        <v>5.87</v>
      </c>
      <c r="N45" s="20">
        <v>0</v>
      </c>
      <c r="O45" s="20">
        <v>0</v>
      </c>
      <c r="P45" s="20">
        <v>-33.99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26.15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24.03</v>
      </c>
      <c r="AH45" s="20">
        <v>11.33</v>
      </c>
      <c r="AI45" s="20">
        <v>0</v>
      </c>
      <c r="AJ45" s="20">
        <v>-0.06</v>
      </c>
    </row>
    <row r="46" spans="1:36">
      <c r="A46" s="90">
        <v>37653</v>
      </c>
      <c r="B46" s="20">
        <v>0</v>
      </c>
      <c r="C46" s="20">
        <v>0</v>
      </c>
      <c r="D46" s="20">
        <v>0</v>
      </c>
      <c r="E46" s="20">
        <v>23.48</v>
      </c>
      <c r="F46" s="20">
        <v>0</v>
      </c>
      <c r="G46" s="20">
        <v>83.47</v>
      </c>
      <c r="H46" s="20">
        <v>-9.83</v>
      </c>
      <c r="I46" s="20">
        <v>-23.27</v>
      </c>
      <c r="J46" s="20">
        <v>0</v>
      </c>
      <c r="K46" s="20">
        <v>0</v>
      </c>
      <c r="L46" s="20">
        <v>-83.47</v>
      </c>
      <c r="M46" s="20">
        <v>5.27</v>
      </c>
      <c r="N46" s="20">
        <v>0</v>
      </c>
      <c r="O46" s="20">
        <v>0</v>
      </c>
      <c r="P46" s="20">
        <v>-30.52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23.48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21.57</v>
      </c>
      <c r="AH46" s="20">
        <v>10.18</v>
      </c>
      <c r="AI46" s="20">
        <v>0</v>
      </c>
      <c r="AJ46" s="20">
        <v>-0.02</v>
      </c>
    </row>
    <row r="47" spans="1:36">
      <c r="A47" s="90">
        <v>37681</v>
      </c>
      <c r="B47" s="20">
        <v>0</v>
      </c>
      <c r="C47" s="20">
        <v>0</v>
      </c>
      <c r="D47" s="20">
        <v>0</v>
      </c>
      <c r="E47" s="20">
        <v>25.85</v>
      </c>
      <c r="F47" s="20">
        <v>0</v>
      </c>
      <c r="G47" s="20">
        <v>91.91</v>
      </c>
      <c r="H47" s="20">
        <v>-10.83</v>
      </c>
      <c r="I47" s="20">
        <v>-25.62</v>
      </c>
      <c r="J47" s="20">
        <v>0</v>
      </c>
      <c r="K47" s="20">
        <v>0</v>
      </c>
      <c r="L47" s="20">
        <v>-91.91</v>
      </c>
      <c r="M47" s="20">
        <v>5.81</v>
      </c>
      <c r="N47" s="20">
        <v>0</v>
      </c>
      <c r="O47" s="20">
        <v>0</v>
      </c>
      <c r="P47" s="20">
        <v>-33.61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25.85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23.75</v>
      </c>
      <c r="AH47" s="20">
        <v>11.21</v>
      </c>
      <c r="AI47" s="20">
        <v>0</v>
      </c>
      <c r="AJ47" s="20">
        <v>0.03</v>
      </c>
    </row>
    <row r="48" spans="1:36">
      <c r="A48" s="90">
        <v>37712</v>
      </c>
      <c r="B48" s="20">
        <v>0</v>
      </c>
      <c r="C48" s="20">
        <v>0</v>
      </c>
      <c r="D48" s="20">
        <v>0</v>
      </c>
      <c r="E48" s="20">
        <v>0</v>
      </c>
      <c r="F48" s="20">
        <v>0</v>
      </c>
      <c r="G48" s="20">
        <v>88.42</v>
      </c>
      <c r="H48" s="20">
        <v>-10.42</v>
      </c>
      <c r="I48" s="20">
        <v>-24.65</v>
      </c>
      <c r="J48" s="20">
        <v>22.85</v>
      </c>
      <c r="K48" s="20">
        <v>0</v>
      </c>
      <c r="L48" s="20">
        <v>-88.42</v>
      </c>
      <c r="M48" s="20">
        <v>5.59</v>
      </c>
      <c r="N48" s="20">
        <v>0</v>
      </c>
      <c r="O48" s="20">
        <v>0</v>
      </c>
      <c r="P48" s="20">
        <v>-32.33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24.87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-14.09</v>
      </c>
      <c r="AI48" s="20">
        <v>0</v>
      </c>
      <c r="AJ48" s="20">
        <v>0.48</v>
      </c>
    </row>
    <row r="49" spans="1:36">
      <c r="A49" s="90">
        <v>37742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90.84</v>
      </c>
      <c r="H49" s="20">
        <v>-10.7</v>
      </c>
      <c r="I49" s="20">
        <v>-25.32</v>
      </c>
      <c r="J49" s="20">
        <v>23.48</v>
      </c>
      <c r="K49" s="20">
        <v>0</v>
      </c>
      <c r="L49" s="20">
        <v>-90.84</v>
      </c>
      <c r="M49" s="20">
        <v>5.74</v>
      </c>
      <c r="N49" s="20">
        <v>0</v>
      </c>
      <c r="O49" s="20">
        <v>0</v>
      </c>
      <c r="P49" s="20">
        <v>-33.22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-40.020000000000003</v>
      </c>
      <c r="AI49" s="20">
        <v>0</v>
      </c>
      <c r="AJ49" s="20">
        <v>0.51</v>
      </c>
    </row>
    <row r="50" spans="1:36">
      <c r="A50" s="90">
        <v>37773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87.39</v>
      </c>
      <c r="H50" s="20">
        <v>-10.3</v>
      </c>
      <c r="I50" s="20">
        <v>-24.36</v>
      </c>
      <c r="J50" s="20">
        <v>22.59</v>
      </c>
      <c r="K50" s="20">
        <v>0</v>
      </c>
      <c r="L50" s="20">
        <v>-87.39</v>
      </c>
      <c r="M50" s="20">
        <v>5.52</v>
      </c>
      <c r="N50" s="20">
        <v>0</v>
      </c>
      <c r="O50" s="20">
        <v>0</v>
      </c>
      <c r="P50" s="20">
        <v>-31.95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-38.5</v>
      </c>
      <c r="AI50" s="20">
        <v>0</v>
      </c>
      <c r="AJ50" s="20">
        <v>0.49</v>
      </c>
    </row>
    <row r="51" spans="1:36">
      <c r="A51" s="90">
        <v>37803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89.79</v>
      </c>
      <c r="H51" s="20">
        <v>-10.58</v>
      </c>
      <c r="I51" s="20">
        <v>-25.03</v>
      </c>
      <c r="J51" s="20">
        <v>23.21</v>
      </c>
      <c r="K51" s="20">
        <v>0</v>
      </c>
      <c r="L51" s="20">
        <v>-89.79</v>
      </c>
      <c r="M51" s="20">
        <v>5.67</v>
      </c>
      <c r="N51" s="20">
        <v>0</v>
      </c>
      <c r="O51" s="20">
        <v>0</v>
      </c>
      <c r="P51" s="20">
        <v>-32.83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-39.56</v>
      </c>
      <c r="AI51" s="20">
        <v>0</v>
      </c>
      <c r="AJ51" s="20">
        <v>0.51</v>
      </c>
    </row>
    <row r="52" spans="1:36">
      <c r="A52" s="90">
        <v>37834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89.26</v>
      </c>
      <c r="H52" s="20">
        <v>-10.52</v>
      </c>
      <c r="I52" s="20">
        <v>-24.88</v>
      </c>
      <c r="J52" s="20">
        <v>23.07</v>
      </c>
      <c r="K52" s="20">
        <v>0</v>
      </c>
      <c r="L52" s="20">
        <v>-89.26</v>
      </c>
      <c r="M52" s="20">
        <v>5.64</v>
      </c>
      <c r="N52" s="20">
        <v>0</v>
      </c>
      <c r="O52" s="20">
        <v>0</v>
      </c>
      <c r="P52" s="20">
        <v>-32.64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-39.33</v>
      </c>
      <c r="AI52" s="20">
        <v>0</v>
      </c>
      <c r="AJ52" s="20">
        <v>0.51</v>
      </c>
    </row>
    <row r="53" spans="1:36">
      <c r="A53" s="90">
        <v>37865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85.87</v>
      </c>
      <c r="H53" s="20">
        <v>-10.119999999999999</v>
      </c>
      <c r="I53" s="20">
        <v>-23.94</v>
      </c>
      <c r="J53" s="20">
        <v>22.19</v>
      </c>
      <c r="K53" s="20">
        <v>0</v>
      </c>
      <c r="L53" s="20">
        <v>-85.87</v>
      </c>
      <c r="M53" s="20">
        <v>5.42</v>
      </c>
      <c r="N53" s="20">
        <v>0</v>
      </c>
      <c r="O53" s="20">
        <v>0</v>
      </c>
      <c r="P53" s="20">
        <v>-31.4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-37.83</v>
      </c>
      <c r="AI53" s="20">
        <v>0</v>
      </c>
      <c r="AJ53" s="20">
        <v>0.49</v>
      </c>
    </row>
    <row r="54" spans="1:36">
      <c r="A54" s="90">
        <v>37895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88.22</v>
      </c>
      <c r="H54" s="20">
        <v>-10.39</v>
      </c>
      <c r="I54" s="20">
        <v>-24.59</v>
      </c>
      <c r="J54" s="20">
        <v>22.8</v>
      </c>
      <c r="K54" s="20">
        <v>0</v>
      </c>
      <c r="L54" s="20">
        <v>-88.22</v>
      </c>
      <c r="M54" s="20">
        <v>5.57</v>
      </c>
      <c r="N54" s="20">
        <v>0</v>
      </c>
      <c r="O54" s="20">
        <v>0</v>
      </c>
      <c r="P54" s="20">
        <v>-32.26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-38.869999999999997</v>
      </c>
      <c r="AI54" s="20">
        <v>0</v>
      </c>
      <c r="AJ54" s="20">
        <v>0.51</v>
      </c>
    </row>
    <row r="55" spans="1:36">
      <c r="A55" s="90">
        <v>37926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84.87</v>
      </c>
      <c r="H55" s="20">
        <v>-21.93</v>
      </c>
      <c r="I55" s="20">
        <v>2.34</v>
      </c>
      <c r="J55" s="20">
        <v>0</v>
      </c>
      <c r="K55" s="20">
        <v>0</v>
      </c>
      <c r="L55" s="20">
        <v>-84.87</v>
      </c>
      <c r="M55" s="20">
        <v>11.94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21.93</v>
      </c>
      <c r="AH55" s="20">
        <v>14.28</v>
      </c>
      <c r="AI55" s="20">
        <v>0</v>
      </c>
      <c r="AJ55" s="20">
        <v>0.33</v>
      </c>
    </row>
    <row r="56" spans="1:36">
      <c r="A56" s="90">
        <v>37956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87.19</v>
      </c>
      <c r="H56" s="20">
        <v>-22.54</v>
      </c>
      <c r="I56" s="20">
        <v>2.41</v>
      </c>
      <c r="J56" s="20">
        <v>0</v>
      </c>
      <c r="K56" s="20">
        <v>0</v>
      </c>
      <c r="L56" s="20">
        <v>-87.19</v>
      </c>
      <c r="M56" s="20">
        <v>12.26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22.54</v>
      </c>
      <c r="AH56" s="20">
        <v>14.67</v>
      </c>
      <c r="AI56" s="20">
        <v>0</v>
      </c>
      <c r="AJ56" s="20">
        <v>-0.14000000000000001</v>
      </c>
    </row>
    <row r="57" spans="1:36">
      <c r="A57" s="90">
        <v>37987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86.68</v>
      </c>
      <c r="H57" s="20">
        <v>-22.4</v>
      </c>
      <c r="I57" s="20">
        <v>2.39</v>
      </c>
      <c r="J57" s="20">
        <v>0</v>
      </c>
      <c r="K57" s="20">
        <v>0</v>
      </c>
      <c r="L57" s="20">
        <v>-86.68</v>
      </c>
      <c r="M57" s="20">
        <v>12.19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22.4</v>
      </c>
      <c r="AH57" s="20">
        <v>14.58</v>
      </c>
      <c r="AI57" s="20">
        <v>0</v>
      </c>
      <c r="AJ57" s="20">
        <v>-0.56000000000000005</v>
      </c>
    </row>
    <row r="58" spans="1:36">
      <c r="A58" s="90">
        <v>38018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80.599999999999994</v>
      </c>
      <c r="H58" s="20">
        <v>-20.83</v>
      </c>
      <c r="I58" s="20">
        <v>2.2200000000000002</v>
      </c>
      <c r="J58" s="20">
        <v>0</v>
      </c>
      <c r="K58" s="20">
        <v>0</v>
      </c>
      <c r="L58" s="20">
        <v>-80.599999999999994</v>
      </c>
      <c r="M58" s="20">
        <v>11.33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20.83</v>
      </c>
      <c r="AH58" s="20">
        <v>13.56</v>
      </c>
      <c r="AI58" s="20">
        <v>0</v>
      </c>
      <c r="AJ58" s="20">
        <v>-0.49</v>
      </c>
    </row>
    <row r="59" spans="1:36">
      <c r="A59" s="90">
        <v>38047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85.68</v>
      </c>
      <c r="H59" s="20">
        <v>-22.14</v>
      </c>
      <c r="I59" s="20">
        <v>2.36</v>
      </c>
      <c r="J59" s="20">
        <v>0</v>
      </c>
      <c r="K59" s="20">
        <v>0</v>
      </c>
      <c r="L59" s="20">
        <v>-85.68</v>
      </c>
      <c r="M59" s="20">
        <v>12.05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22.14</v>
      </c>
      <c r="AH59" s="20">
        <v>14.41</v>
      </c>
      <c r="AI59" s="20">
        <v>0</v>
      </c>
      <c r="AJ59" s="20">
        <v>-0.21</v>
      </c>
    </row>
    <row r="60" spans="1:36">
      <c r="A60" s="90">
        <v>38078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82.42</v>
      </c>
      <c r="H60" s="20">
        <v>-21.3</v>
      </c>
      <c r="I60" s="20">
        <v>2.27</v>
      </c>
      <c r="J60" s="20">
        <v>21.3</v>
      </c>
      <c r="K60" s="20">
        <v>0</v>
      </c>
      <c r="L60" s="20">
        <v>-82.42</v>
      </c>
      <c r="M60" s="20">
        <v>11.59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13.86</v>
      </c>
      <c r="AI60" s="20">
        <v>0</v>
      </c>
      <c r="AJ60" s="20">
        <v>0.36</v>
      </c>
    </row>
    <row r="61" spans="1:36">
      <c r="A61" s="90">
        <v>38108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84.68</v>
      </c>
      <c r="H61" s="20">
        <v>-21.89</v>
      </c>
      <c r="I61" s="20">
        <v>2.34</v>
      </c>
      <c r="J61" s="20">
        <v>21.89</v>
      </c>
      <c r="K61" s="20">
        <v>0</v>
      </c>
      <c r="L61" s="20">
        <v>-84.68</v>
      </c>
      <c r="M61" s="20">
        <v>11.91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14.24</v>
      </c>
      <c r="AI61" s="20">
        <v>0</v>
      </c>
      <c r="AJ61" s="20">
        <v>0.37</v>
      </c>
    </row>
    <row r="62" spans="1:36">
      <c r="A62" s="90">
        <v>38139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81.459999999999994</v>
      </c>
      <c r="H62" s="20">
        <v>-21.05</v>
      </c>
      <c r="I62" s="20">
        <v>2.25</v>
      </c>
      <c r="J62" s="20">
        <v>21.05</v>
      </c>
      <c r="K62" s="20">
        <v>0</v>
      </c>
      <c r="L62" s="20">
        <v>-81.459999999999994</v>
      </c>
      <c r="M62" s="20">
        <v>11.46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13.7</v>
      </c>
      <c r="AI62" s="20">
        <v>0</v>
      </c>
      <c r="AJ62" s="20">
        <v>0.36</v>
      </c>
    </row>
    <row r="63" spans="1:36">
      <c r="A63" s="90">
        <v>38169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83.69</v>
      </c>
      <c r="H63" s="20">
        <v>-21.63</v>
      </c>
      <c r="I63" s="20">
        <v>2.31</v>
      </c>
      <c r="J63" s="20">
        <v>21.63</v>
      </c>
      <c r="K63" s="20">
        <v>0</v>
      </c>
      <c r="L63" s="20">
        <v>-83.69</v>
      </c>
      <c r="M63" s="20">
        <v>11.77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14.08</v>
      </c>
      <c r="AI63" s="20">
        <v>0</v>
      </c>
      <c r="AJ63" s="20">
        <v>0.37</v>
      </c>
    </row>
    <row r="64" spans="1:36">
      <c r="A64" s="90">
        <v>38200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83.19</v>
      </c>
      <c r="H64" s="20">
        <v>-21.5</v>
      </c>
      <c r="I64" s="20">
        <v>2.2999999999999998</v>
      </c>
      <c r="J64" s="20">
        <v>21.5</v>
      </c>
      <c r="K64" s="20">
        <v>0</v>
      </c>
      <c r="L64" s="20">
        <v>-83.19</v>
      </c>
      <c r="M64" s="20">
        <v>11.7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13.99</v>
      </c>
      <c r="AI64" s="20">
        <v>0</v>
      </c>
      <c r="AJ64" s="20">
        <v>0.37</v>
      </c>
    </row>
    <row r="65" spans="1:36">
      <c r="A65" s="90">
        <v>38231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80.02</v>
      </c>
      <c r="H65" s="20">
        <v>-20.68</v>
      </c>
      <c r="I65" s="20">
        <v>2.21</v>
      </c>
      <c r="J65" s="20">
        <v>20.68</v>
      </c>
      <c r="K65" s="20">
        <v>0</v>
      </c>
      <c r="L65" s="20">
        <v>-80.02</v>
      </c>
      <c r="M65" s="20">
        <v>11.25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13.46</v>
      </c>
      <c r="AI65" s="20">
        <v>0</v>
      </c>
      <c r="AJ65" s="20">
        <v>0.36</v>
      </c>
    </row>
    <row r="66" spans="1:36">
      <c r="A66" s="90">
        <v>38261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82.2</v>
      </c>
      <c r="H66" s="20">
        <v>-21.24</v>
      </c>
      <c r="I66" s="20">
        <v>2.27</v>
      </c>
      <c r="J66" s="20">
        <v>21.24</v>
      </c>
      <c r="K66" s="20">
        <v>0</v>
      </c>
      <c r="L66" s="20">
        <v>-82.2</v>
      </c>
      <c r="M66" s="20">
        <v>11.56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13.83</v>
      </c>
      <c r="AI66" s="20">
        <v>0</v>
      </c>
      <c r="AJ66" s="20">
        <v>0.37</v>
      </c>
    </row>
    <row r="67" spans="1:36">
      <c r="A67" s="90">
        <v>38292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79.069999999999993</v>
      </c>
      <c r="H67" s="20">
        <v>-20.440000000000001</v>
      </c>
      <c r="I67" s="20">
        <v>2.1800000000000002</v>
      </c>
      <c r="J67" s="20">
        <v>0</v>
      </c>
      <c r="K67" s="20">
        <v>0</v>
      </c>
      <c r="L67" s="20">
        <v>-79.069999999999993</v>
      </c>
      <c r="M67" s="20">
        <v>11.12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20.440000000000001</v>
      </c>
      <c r="AH67" s="20">
        <v>13.3</v>
      </c>
      <c r="AI67" s="20">
        <v>0</v>
      </c>
      <c r="AJ67" s="20">
        <v>0.28999999999999998</v>
      </c>
    </row>
    <row r="68" spans="1:36">
      <c r="A68" s="90">
        <v>38322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81.22</v>
      </c>
      <c r="H68" s="20">
        <v>-20.99</v>
      </c>
      <c r="I68" s="20">
        <v>2.2400000000000002</v>
      </c>
      <c r="J68" s="20">
        <v>0</v>
      </c>
      <c r="K68" s="20">
        <v>0</v>
      </c>
      <c r="L68" s="20">
        <v>-81.22</v>
      </c>
      <c r="M68" s="20">
        <v>11.42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20.99</v>
      </c>
      <c r="AH68" s="20">
        <v>13.66</v>
      </c>
      <c r="AI68" s="20">
        <v>0</v>
      </c>
      <c r="AJ68" s="20">
        <v>-0.18</v>
      </c>
    </row>
    <row r="69" spans="1:36">
      <c r="A69" s="90">
        <v>38353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80.73</v>
      </c>
      <c r="H69" s="20">
        <v>-20.87</v>
      </c>
      <c r="I69" s="20">
        <v>2.23</v>
      </c>
      <c r="J69" s="20">
        <v>0</v>
      </c>
      <c r="K69" s="20">
        <v>0</v>
      </c>
      <c r="L69" s="20">
        <v>-80.73</v>
      </c>
      <c r="M69" s="20">
        <v>11.35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20.87</v>
      </c>
      <c r="AH69" s="20">
        <v>13.58</v>
      </c>
      <c r="AI69" s="20">
        <v>0</v>
      </c>
      <c r="AJ69" s="20">
        <v>-0.6</v>
      </c>
    </row>
    <row r="70" spans="1:36">
      <c r="A70" s="90">
        <v>38384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72.48</v>
      </c>
      <c r="H70" s="20">
        <v>-18.73</v>
      </c>
      <c r="I70" s="20">
        <v>2</v>
      </c>
      <c r="J70" s="20">
        <v>0</v>
      </c>
      <c r="K70" s="20">
        <v>0</v>
      </c>
      <c r="L70" s="20">
        <v>-72.48</v>
      </c>
      <c r="M70" s="20">
        <v>10.19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18.73</v>
      </c>
      <c r="AH70" s="20">
        <v>12.19</v>
      </c>
      <c r="AI70" s="20">
        <v>0</v>
      </c>
      <c r="AJ70" s="20">
        <v>-0.51</v>
      </c>
    </row>
    <row r="71" spans="1:36">
      <c r="A71" s="90">
        <v>38412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79.8</v>
      </c>
      <c r="H71" s="20">
        <v>-20.63</v>
      </c>
      <c r="I71" s="20">
        <v>2.2000000000000002</v>
      </c>
      <c r="J71" s="20">
        <v>0</v>
      </c>
      <c r="K71" s="20">
        <v>0</v>
      </c>
      <c r="L71" s="20">
        <v>-79.8</v>
      </c>
      <c r="M71" s="20">
        <v>11.22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20.63</v>
      </c>
      <c r="AH71" s="20">
        <v>13.42</v>
      </c>
      <c r="AI71" s="20">
        <v>0</v>
      </c>
      <c r="AJ71" s="20">
        <v>-0.25</v>
      </c>
    </row>
    <row r="72" spans="1:36">
      <c r="A72" s="90">
        <v>38443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76.760000000000005</v>
      </c>
      <c r="H72" s="20">
        <v>-19.84</v>
      </c>
      <c r="I72" s="20">
        <v>7.04</v>
      </c>
      <c r="J72" s="20">
        <v>19.84</v>
      </c>
      <c r="K72" s="20">
        <v>0</v>
      </c>
      <c r="L72" s="20">
        <v>-76.760000000000005</v>
      </c>
      <c r="M72" s="20">
        <v>10.79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17.84</v>
      </c>
      <c r="AI72" s="20">
        <v>0</v>
      </c>
      <c r="AJ72" s="20">
        <v>0.23</v>
      </c>
    </row>
    <row r="73" spans="1:36">
      <c r="A73" s="90">
        <v>38473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78.849999999999994</v>
      </c>
      <c r="H73" s="20">
        <v>-20.38</v>
      </c>
      <c r="I73" s="20">
        <v>7.23</v>
      </c>
      <c r="J73" s="20">
        <v>20.38</v>
      </c>
      <c r="K73" s="20">
        <v>0</v>
      </c>
      <c r="L73" s="20">
        <v>-78.849999999999994</v>
      </c>
      <c r="M73" s="20">
        <v>11.09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18.32</v>
      </c>
      <c r="AI73" s="20">
        <v>0</v>
      </c>
      <c r="AJ73" s="20">
        <v>0.24</v>
      </c>
    </row>
    <row r="74" spans="1:36">
      <c r="A74" s="90">
        <v>38504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75.849999999999994</v>
      </c>
      <c r="H74" s="20">
        <v>-19.600000000000001</v>
      </c>
      <c r="I74" s="20">
        <v>6.96</v>
      </c>
      <c r="J74" s="20">
        <v>19.600000000000001</v>
      </c>
      <c r="K74" s="20">
        <v>0</v>
      </c>
      <c r="L74" s="20">
        <v>-75.849999999999994</v>
      </c>
      <c r="M74" s="20">
        <v>10.67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17.62</v>
      </c>
      <c r="AI74" s="20">
        <v>0</v>
      </c>
      <c r="AJ74" s="20">
        <v>0.23</v>
      </c>
    </row>
    <row r="75" spans="1:36">
      <c r="A75" s="90">
        <v>38534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77.91</v>
      </c>
      <c r="H75" s="20">
        <v>-20.14</v>
      </c>
      <c r="I75" s="20">
        <v>7.15</v>
      </c>
      <c r="J75" s="20">
        <v>20.14</v>
      </c>
      <c r="K75" s="20">
        <v>0</v>
      </c>
      <c r="L75" s="20">
        <v>-77.91</v>
      </c>
      <c r="M75" s="20">
        <v>10.96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18.100000000000001</v>
      </c>
      <c r="AI75" s="20">
        <v>0</v>
      </c>
      <c r="AJ75" s="20">
        <v>0.24</v>
      </c>
    </row>
    <row r="76" spans="1:36">
      <c r="A76" s="90">
        <v>38565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77.44</v>
      </c>
      <c r="H76" s="20">
        <v>-20.010000000000002</v>
      </c>
      <c r="I76" s="20">
        <v>7.1</v>
      </c>
      <c r="J76" s="20">
        <v>20.010000000000002</v>
      </c>
      <c r="K76" s="20">
        <v>0</v>
      </c>
      <c r="L76" s="20">
        <v>-77.44</v>
      </c>
      <c r="M76" s="20">
        <v>10.89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17.989999999999998</v>
      </c>
      <c r="AI76" s="20">
        <v>0</v>
      </c>
      <c r="AJ76" s="20">
        <v>0.24</v>
      </c>
    </row>
    <row r="77" spans="1:36">
      <c r="A77" s="90">
        <v>38596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74.48</v>
      </c>
      <c r="H77" s="20">
        <v>-19.25</v>
      </c>
      <c r="I77" s="20">
        <v>6.83</v>
      </c>
      <c r="J77" s="20">
        <v>19.25</v>
      </c>
      <c r="K77" s="20">
        <v>0</v>
      </c>
      <c r="L77" s="20">
        <v>-74.48</v>
      </c>
      <c r="M77" s="20">
        <v>10.47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17.309999999999999</v>
      </c>
      <c r="AI77" s="20">
        <v>0</v>
      </c>
      <c r="AJ77" s="20">
        <v>0.23</v>
      </c>
    </row>
    <row r="78" spans="1:36">
      <c r="A78" s="90">
        <v>38626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76.510000000000005</v>
      </c>
      <c r="H78" s="20">
        <v>-19.77</v>
      </c>
      <c r="I78" s="20">
        <v>7.02</v>
      </c>
      <c r="J78" s="20">
        <v>19.77</v>
      </c>
      <c r="K78" s="20">
        <v>0</v>
      </c>
      <c r="L78" s="20">
        <v>-76.510000000000005</v>
      </c>
      <c r="M78" s="20">
        <v>10.76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17.78</v>
      </c>
      <c r="AI78" s="20">
        <v>0</v>
      </c>
      <c r="AJ78" s="20">
        <v>0.24</v>
      </c>
    </row>
    <row r="79" spans="1:36">
      <c r="A79" s="90">
        <v>38657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73.58</v>
      </c>
      <c r="H79" s="20">
        <v>-19.02</v>
      </c>
      <c r="I79" s="20">
        <v>6.75</v>
      </c>
      <c r="J79" s="20">
        <v>0</v>
      </c>
      <c r="K79" s="20">
        <v>0</v>
      </c>
      <c r="L79" s="20">
        <v>-73.58</v>
      </c>
      <c r="M79" s="20">
        <v>10.35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19.02</v>
      </c>
      <c r="AH79" s="20">
        <v>17.100000000000001</v>
      </c>
      <c r="AI79" s="20">
        <v>0</v>
      </c>
      <c r="AJ79" s="20">
        <v>0.32</v>
      </c>
    </row>
    <row r="80" spans="1:36">
      <c r="A80" s="90">
        <v>38687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75.58</v>
      </c>
      <c r="H80" s="20">
        <v>-19.53</v>
      </c>
      <c r="I80" s="20">
        <v>6.93</v>
      </c>
      <c r="J80" s="20">
        <v>0</v>
      </c>
      <c r="K80" s="20">
        <v>0</v>
      </c>
      <c r="L80" s="20">
        <v>-75.58</v>
      </c>
      <c r="M80" s="20">
        <v>10.63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19.53</v>
      </c>
      <c r="AH80" s="20">
        <v>17.559999999999999</v>
      </c>
      <c r="AI80" s="20">
        <v>0</v>
      </c>
      <c r="AJ80" s="20">
        <v>-0.15</v>
      </c>
    </row>
    <row r="81" spans="1:36">
      <c r="A81" s="90">
        <v>38718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75.12</v>
      </c>
      <c r="H81" s="20">
        <v>-19.41</v>
      </c>
      <c r="I81" s="20">
        <v>6.89</v>
      </c>
      <c r="J81" s="20">
        <v>0</v>
      </c>
      <c r="K81" s="20">
        <v>0</v>
      </c>
      <c r="L81" s="20">
        <v>-75.12</v>
      </c>
      <c r="M81" s="20">
        <v>10.56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19.41</v>
      </c>
      <c r="AH81" s="20">
        <v>17.45</v>
      </c>
      <c r="AI81" s="20">
        <v>0</v>
      </c>
      <c r="AJ81" s="20">
        <v>-0.55000000000000004</v>
      </c>
    </row>
    <row r="82" spans="1:36">
      <c r="A82" s="90">
        <v>38749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67.430000000000007</v>
      </c>
      <c r="H82" s="20">
        <v>-17.43</v>
      </c>
      <c r="I82" s="20">
        <v>6.18</v>
      </c>
      <c r="J82" s="20">
        <v>0</v>
      </c>
      <c r="K82" s="20">
        <v>0</v>
      </c>
      <c r="L82" s="20">
        <v>-67.430000000000007</v>
      </c>
      <c r="M82" s="20">
        <v>9.48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17.43</v>
      </c>
      <c r="AH82" s="20">
        <v>15.67</v>
      </c>
      <c r="AI82" s="20">
        <v>0</v>
      </c>
      <c r="AJ82" s="20">
        <v>-0.43</v>
      </c>
    </row>
    <row r="83" spans="1:36">
      <c r="A83" s="90">
        <v>38777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74.239999999999995</v>
      </c>
      <c r="H83" s="20">
        <v>-19.190000000000001</v>
      </c>
      <c r="I83" s="20">
        <v>6.81</v>
      </c>
      <c r="J83" s="20">
        <v>0</v>
      </c>
      <c r="K83" s="20">
        <v>0</v>
      </c>
      <c r="L83" s="20">
        <v>-74.239999999999995</v>
      </c>
      <c r="M83" s="20">
        <v>10.44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19.190000000000001</v>
      </c>
      <c r="AH83" s="20">
        <v>17.25</v>
      </c>
      <c r="AI83" s="20">
        <v>0</v>
      </c>
      <c r="AJ83" s="20">
        <v>-0.17</v>
      </c>
    </row>
    <row r="84" spans="1:36">
      <c r="A84" s="90">
        <v>38808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71.400000000000006</v>
      </c>
      <c r="H84" s="20">
        <v>-18.45</v>
      </c>
      <c r="I84" s="20">
        <v>6.55</v>
      </c>
      <c r="J84" s="20">
        <v>18.45</v>
      </c>
      <c r="K84" s="20">
        <v>0</v>
      </c>
      <c r="L84" s="20">
        <v>-71.400000000000006</v>
      </c>
      <c r="M84" s="20">
        <v>10.039999999999999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16.59</v>
      </c>
      <c r="AI84" s="20">
        <v>0</v>
      </c>
      <c r="AJ84" s="20">
        <v>0.23</v>
      </c>
    </row>
    <row r="85" spans="1:36">
      <c r="A85" s="90">
        <v>38838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73.34</v>
      </c>
      <c r="H85" s="20">
        <v>-18.95</v>
      </c>
      <c r="I85" s="20">
        <v>6.73</v>
      </c>
      <c r="J85" s="20">
        <v>18.95</v>
      </c>
      <c r="K85" s="20">
        <v>0</v>
      </c>
      <c r="L85" s="20">
        <v>-73.34</v>
      </c>
      <c r="M85" s="20">
        <v>10.31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17.04</v>
      </c>
      <c r="AI85" s="20">
        <v>0</v>
      </c>
      <c r="AJ85" s="20">
        <v>0.24</v>
      </c>
    </row>
    <row r="86" spans="1:36">
      <c r="A86" s="90">
        <v>38869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70.53</v>
      </c>
      <c r="H86" s="20">
        <v>-18.23</v>
      </c>
      <c r="I86" s="20">
        <v>6.47</v>
      </c>
      <c r="J86" s="20">
        <v>18.23</v>
      </c>
      <c r="K86" s="20">
        <v>0</v>
      </c>
      <c r="L86" s="20">
        <v>-70.53</v>
      </c>
      <c r="M86" s="20">
        <v>9.92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16.39</v>
      </c>
      <c r="AI86" s="20">
        <v>0</v>
      </c>
      <c r="AJ86" s="20">
        <v>0.23</v>
      </c>
    </row>
    <row r="87" spans="1:36">
      <c r="A87" s="90">
        <v>38899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72.45</v>
      </c>
      <c r="H87" s="20">
        <v>-18.72</v>
      </c>
      <c r="I87" s="20">
        <v>6.64</v>
      </c>
      <c r="J87" s="20">
        <v>18.72</v>
      </c>
      <c r="K87" s="20">
        <v>0</v>
      </c>
      <c r="L87" s="20">
        <v>-72.45</v>
      </c>
      <c r="M87" s="20">
        <v>10.19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16.829999999999998</v>
      </c>
      <c r="AI87" s="20">
        <v>0</v>
      </c>
      <c r="AJ87" s="20">
        <v>0.24</v>
      </c>
    </row>
    <row r="88" spans="1:36">
      <c r="A88" s="90">
        <v>38930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72</v>
      </c>
      <c r="H88" s="20">
        <v>-18.61</v>
      </c>
      <c r="I88" s="20">
        <v>6.6</v>
      </c>
      <c r="J88" s="20">
        <v>18.61</v>
      </c>
      <c r="K88" s="20">
        <v>0</v>
      </c>
      <c r="L88" s="20">
        <v>-72</v>
      </c>
      <c r="M88" s="20">
        <v>10.130000000000001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16.73</v>
      </c>
      <c r="AI88" s="20">
        <v>0</v>
      </c>
      <c r="AJ88" s="20">
        <v>0.24</v>
      </c>
    </row>
    <row r="89" spans="1:36">
      <c r="A89" s="90">
        <v>38961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69.239999999999995</v>
      </c>
      <c r="H89" s="20">
        <v>-17.899999999999999</v>
      </c>
      <c r="I89" s="20">
        <v>6.35</v>
      </c>
      <c r="J89" s="20">
        <v>17.899999999999999</v>
      </c>
      <c r="K89" s="20">
        <v>0</v>
      </c>
      <c r="L89" s="20">
        <v>-69.239999999999995</v>
      </c>
      <c r="M89" s="20">
        <v>9.74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16.09</v>
      </c>
      <c r="AI89" s="20">
        <v>0</v>
      </c>
      <c r="AJ89" s="20">
        <v>0.23</v>
      </c>
    </row>
    <row r="90" spans="1:36">
      <c r="A90" s="90">
        <v>38991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71.12</v>
      </c>
      <c r="H90" s="20">
        <v>-18.38</v>
      </c>
      <c r="I90" s="20">
        <v>6.52</v>
      </c>
      <c r="J90" s="20">
        <v>18.38</v>
      </c>
      <c r="K90" s="20">
        <v>0</v>
      </c>
      <c r="L90" s="20">
        <v>-71.12</v>
      </c>
      <c r="M90" s="20">
        <v>10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16.53</v>
      </c>
      <c r="AI90" s="20">
        <v>0</v>
      </c>
      <c r="AJ90" s="20">
        <v>0.24</v>
      </c>
    </row>
    <row r="91" spans="1:36">
      <c r="A91" s="90">
        <v>39022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68.400000000000006</v>
      </c>
      <c r="H91" s="20">
        <v>-17.68</v>
      </c>
      <c r="I91" s="20">
        <v>-9.1199999999999992</v>
      </c>
      <c r="J91" s="20">
        <v>0</v>
      </c>
      <c r="K91" s="20">
        <v>0</v>
      </c>
      <c r="L91" s="20">
        <v>-68.400000000000006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17.68</v>
      </c>
      <c r="AH91" s="20">
        <v>-9.1199999999999992</v>
      </c>
      <c r="AI91" s="20">
        <v>0</v>
      </c>
      <c r="AJ91" s="20">
        <v>-0.06</v>
      </c>
    </row>
    <row r="92" spans="1:36">
      <c r="A92" s="90">
        <v>39052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70.25</v>
      </c>
      <c r="H92" s="20">
        <v>-18.16</v>
      </c>
      <c r="I92" s="20">
        <v>-9.36</v>
      </c>
      <c r="J92" s="20">
        <v>0</v>
      </c>
      <c r="K92" s="20">
        <v>0</v>
      </c>
      <c r="L92" s="20">
        <v>-70.25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18.16</v>
      </c>
      <c r="AH92" s="20">
        <v>-9.36</v>
      </c>
      <c r="AI92" s="20">
        <v>0</v>
      </c>
      <c r="AJ92" s="20">
        <v>-7.0000000000000007E-2</v>
      </c>
    </row>
    <row r="93" spans="1:36">
      <c r="A93" s="90">
        <v>39083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69.819999999999993</v>
      </c>
      <c r="H93" s="20">
        <v>-18.04</v>
      </c>
      <c r="I93" s="20">
        <v>-9.31</v>
      </c>
      <c r="J93" s="20">
        <v>0</v>
      </c>
      <c r="K93" s="20">
        <v>0</v>
      </c>
      <c r="L93" s="20">
        <v>-69.819999999999993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18.04</v>
      </c>
      <c r="AH93" s="20">
        <v>-9.31</v>
      </c>
      <c r="AI93" s="20">
        <v>0</v>
      </c>
      <c r="AJ93" s="20">
        <v>-0.1</v>
      </c>
    </row>
    <row r="94" spans="1:36">
      <c r="A94" s="90">
        <v>39114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62.67</v>
      </c>
      <c r="H94" s="20">
        <v>-16.2</v>
      </c>
      <c r="I94" s="20">
        <v>-8.35</v>
      </c>
      <c r="J94" s="20">
        <v>0</v>
      </c>
      <c r="K94" s="20">
        <v>0</v>
      </c>
      <c r="L94" s="20">
        <v>-62.67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16.2</v>
      </c>
      <c r="AH94" s="20">
        <v>-8.35</v>
      </c>
      <c r="AI94" s="20">
        <v>0</v>
      </c>
      <c r="AJ94" s="20">
        <v>-0.17</v>
      </c>
    </row>
    <row r="95" spans="1:36">
      <c r="A95" s="90">
        <v>39142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68.989999999999995</v>
      </c>
      <c r="H95" s="20">
        <v>-17.829999999999998</v>
      </c>
      <c r="I95" s="20">
        <v>-9.1999999999999993</v>
      </c>
      <c r="J95" s="20">
        <v>0</v>
      </c>
      <c r="K95" s="20">
        <v>0</v>
      </c>
      <c r="L95" s="20">
        <v>-68.989999999999995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17.829999999999998</v>
      </c>
      <c r="AH95" s="20">
        <v>-9.1999999999999993</v>
      </c>
      <c r="AI95" s="20">
        <v>0</v>
      </c>
      <c r="AJ95" s="20">
        <v>-0.18</v>
      </c>
    </row>
    <row r="96" spans="1:36">
      <c r="A96" s="90">
        <v>39173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66.349999999999994</v>
      </c>
      <c r="H96" s="20">
        <v>-17.149999999999999</v>
      </c>
      <c r="I96" s="20">
        <v>-8.84</v>
      </c>
      <c r="J96" s="20">
        <v>17.149999999999999</v>
      </c>
      <c r="K96" s="20">
        <v>0</v>
      </c>
      <c r="L96" s="20">
        <v>-66.349999999999994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-8.84</v>
      </c>
      <c r="AI96" s="20">
        <v>0</v>
      </c>
      <c r="AJ96" s="20">
        <v>0.22</v>
      </c>
    </row>
    <row r="97" spans="1:36">
      <c r="A97" s="90">
        <v>39203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68.14</v>
      </c>
      <c r="H97" s="20">
        <v>-17.61</v>
      </c>
      <c r="I97" s="20">
        <v>-9.08</v>
      </c>
      <c r="J97" s="20">
        <v>17.61</v>
      </c>
      <c r="K97" s="20">
        <v>0</v>
      </c>
      <c r="L97" s="20">
        <v>-68.14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-9.08</v>
      </c>
      <c r="AI97" s="20">
        <v>0</v>
      </c>
      <c r="AJ97" s="20">
        <v>0.22</v>
      </c>
    </row>
    <row r="98" spans="1:36">
      <c r="A98" s="90">
        <v>39234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65.53</v>
      </c>
      <c r="H98" s="20">
        <v>-16.940000000000001</v>
      </c>
      <c r="I98" s="20">
        <v>-8.73</v>
      </c>
      <c r="J98" s="20">
        <v>16.940000000000001</v>
      </c>
      <c r="K98" s="20">
        <v>0</v>
      </c>
      <c r="L98" s="20">
        <v>-65.53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-8.73</v>
      </c>
      <c r="AI98" s="20">
        <v>0</v>
      </c>
      <c r="AJ98" s="20">
        <v>0.22</v>
      </c>
    </row>
    <row r="99" spans="1:36">
      <c r="A99" s="90">
        <v>39264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67.3</v>
      </c>
      <c r="H99" s="20">
        <v>-17.399999999999999</v>
      </c>
      <c r="I99" s="20">
        <v>-8.9700000000000006</v>
      </c>
      <c r="J99" s="20">
        <v>17.399999999999999</v>
      </c>
      <c r="K99" s="20">
        <v>0</v>
      </c>
      <c r="L99" s="20">
        <v>-67.3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-8.9700000000000006</v>
      </c>
      <c r="AI99" s="20">
        <v>0</v>
      </c>
      <c r="AJ99" s="20">
        <v>0.22</v>
      </c>
    </row>
    <row r="100" spans="1:36">
      <c r="A100" s="90">
        <v>39295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66.89</v>
      </c>
      <c r="H100" s="20">
        <v>-17.29</v>
      </c>
      <c r="I100" s="20">
        <v>-8.92</v>
      </c>
      <c r="J100" s="20">
        <v>17.29</v>
      </c>
      <c r="K100" s="20">
        <v>0</v>
      </c>
      <c r="L100" s="20">
        <v>-66.89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-8.92</v>
      </c>
      <c r="AI100" s="20">
        <v>0</v>
      </c>
      <c r="AJ100" s="20">
        <v>0.22</v>
      </c>
    </row>
    <row r="101" spans="1:36">
      <c r="A101" s="90">
        <v>39326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64.34</v>
      </c>
      <c r="H101" s="20">
        <v>-16.63</v>
      </c>
      <c r="I101" s="20">
        <v>-8.58</v>
      </c>
      <c r="J101" s="20">
        <v>16.63</v>
      </c>
      <c r="K101" s="20">
        <v>0</v>
      </c>
      <c r="L101" s="20">
        <v>-64.34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-8.58</v>
      </c>
      <c r="AI101" s="20">
        <v>0</v>
      </c>
      <c r="AJ101" s="20">
        <v>0.22</v>
      </c>
    </row>
    <row r="102" spans="1:36">
      <c r="A102" s="90">
        <v>39356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66.099999999999994</v>
      </c>
      <c r="H102" s="20">
        <v>-17.079999999999998</v>
      </c>
      <c r="I102" s="20">
        <v>-8.81</v>
      </c>
      <c r="J102" s="20">
        <v>17.079999999999998</v>
      </c>
      <c r="K102" s="20">
        <v>0</v>
      </c>
      <c r="L102" s="20">
        <v>-66.099999999999994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-8.81</v>
      </c>
      <c r="AI102" s="20">
        <v>0</v>
      </c>
      <c r="AJ102" s="20">
        <v>0.22</v>
      </c>
    </row>
    <row r="103" spans="1:36">
      <c r="A103" s="90">
        <v>39387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-16.43</v>
      </c>
      <c r="I103" s="20">
        <v>0</v>
      </c>
      <c r="J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16.43</v>
      </c>
      <c r="AH103" s="20">
        <v>0</v>
      </c>
      <c r="AI103" s="20">
        <v>0</v>
      </c>
      <c r="AJ103" s="20">
        <v>0.03</v>
      </c>
    </row>
    <row r="104" spans="1:36">
      <c r="A104" s="90">
        <v>39417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-16.88</v>
      </c>
      <c r="I104" s="20">
        <v>0</v>
      </c>
      <c r="J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16.88</v>
      </c>
      <c r="AH104" s="20">
        <v>0</v>
      </c>
      <c r="AI104" s="20">
        <v>0</v>
      </c>
      <c r="AJ104" s="20">
        <v>0.03</v>
      </c>
    </row>
    <row r="105" spans="1:36">
      <c r="A105" s="90">
        <v>39448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-16.78</v>
      </c>
      <c r="I105" s="20">
        <v>0</v>
      </c>
      <c r="J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16.78</v>
      </c>
      <c r="AH105" s="20">
        <v>0</v>
      </c>
      <c r="AI105" s="20">
        <v>0</v>
      </c>
      <c r="AJ105" s="20">
        <v>0.03</v>
      </c>
    </row>
    <row r="106" spans="1:36">
      <c r="A106" s="90">
        <v>39479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-15.6</v>
      </c>
      <c r="I106" s="20">
        <v>0</v>
      </c>
      <c r="J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15.6</v>
      </c>
      <c r="AH106" s="20">
        <v>0</v>
      </c>
      <c r="AI106" s="20">
        <v>0</v>
      </c>
      <c r="AJ106" s="20">
        <v>0.03</v>
      </c>
    </row>
    <row r="107" spans="1:36">
      <c r="A107" s="90">
        <v>39508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-16.59</v>
      </c>
      <c r="I107" s="20">
        <v>0</v>
      </c>
      <c r="J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16.59</v>
      </c>
      <c r="AH107" s="20">
        <v>0</v>
      </c>
      <c r="AI107" s="20">
        <v>0</v>
      </c>
      <c r="AJ107" s="20">
        <v>0.03</v>
      </c>
    </row>
    <row r="108" spans="1:36">
      <c r="A108" s="90">
        <v>39539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-15.96</v>
      </c>
      <c r="I108" s="20">
        <v>0</v>
      </c>
      <c r="J108" s="20">
        <v>15.96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</row>
    <row r="109" spans="1:36">
      <c r="A109" s="90">
        <v>39569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-16.39</v>
      </c>
      <c r="I109" s="20">
        <v>0</v>
      </c>
      <c r="J109" s="20">
        <v>16.39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</row>
    <row r="110" spans="1:36">
      <c r="A110" s="90">
        <v>39600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-15.77</v>
      </c>
      <c r="I110" s="20">
        <v>0</v>
      </c>
      <c r="J110" s="20">
        <v>15.77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</row>
    <row r="111" spans="1:36">
      <c r="A111" s="90">
        <v>39630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-16.2</v>
      </c>
      <c r="I111" s="20">
        <v>0</v>
      </c>
      <c r="J111" s="20">
        <v>16.2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</row>
    <row r="112" spans="1:36">
      <c r="A112" s="90">
        <v>39661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-16.100000000000001</v>
      </c>
      <c r="I112" s="20">
        <v>0</v>
      </c>
      <c r="J112" s="20">
        <v>16.100000000000001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</row>
    <row r="113" spans="1:36">
      <c r="A113" s="90">
        <v>39692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-15.49</v>
      </c>
      <c r="I113" s="20">
        <v>0</v>
      </c>
      <c r="J113" s="20">
        <v>15.49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</row>
    <row r="114" spans="1:36">
      <c r="A114" s="90">
        <v>39722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-15.91</v>
      </c>
      <c r="I114" s="20">
        <v>0</v>
      </c>
      <c r="J114" s="20">
        <v>15.91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</row>
    <row r="115" spans="1:36">
      <c r="A115" s="90" t="s">
        <v>66</v>
      </c>
      <c r="B115" s="20" t="s">
        <v>65</v>
      </c>
      <c r="C115" s="20" t="s">
        <v>65</v>
      </c>
      <c r="D115" s="20" t="s">
        <v>65</v>
      </c>
      <c r="E115" s="20" t="s">
        <v>65</v>
      </c>
      <c r="F115" s="20" t="s">
        <v>65</v>
      </c>
      <c r="G115" s="20" t="s">
        <v>65</v>
      </c>
      <c r="H115" s="20" t="s">
        <v>65</v>
      </c>
      <c r="I115" s="20" t="s">
        <v>65</v>
      </c>
      <c r="J115" s="20" t="s">
        <v>65</v>
      </c>
      <c r="K115" s="20" t="s">
        <v>65</v>
      </c>
      <c r="L115" s="20" t="s">
        <v>65</v>
      </c>
      <c r="M115" s="20" t="s">
        <v>65</v>
      </c>
      <c r="N115" s="20" t="s">
        <v>65</v>
      </c>
      <c r="O115" s="20" t="s">
        <v>65</v>
      </c>
      <c r="P115" s="20" t="s">
        <v>65</v>
      </c>
      <c r="Q115" s="20" t="s">
        <v>65</v>
      </c>
      <c r="R115" s="20" t="s">
        <v>65</v>
      </c>
      <c r="S115" s="20" t="s">
        <v>65</v>
      </c>
      <c r="T115" s="20" t="s">
        <v>65</v>
      </c>
      <c r="U115" s="20" t="s">
        <v>65</v>
      </c>
      <c r="V115" s="20" t="s">
        <v>65</v>
      </c>
      <c r="W115" s="20" t="s">
        <v>65</v>
      </c>
      <c r="X115" s="20" t="s">
        <v>65</v>
      </c>
      <c r="Y115" s="20" t="s">
        <v>65</v>
      </c>
      <c r="Z115" s="20" t="s">
        <v>65</v>
      </c>
      <c r="AA115" s="20" t="s">
        <v>65</v>
      </c>
      <c r="AB115" s="20" t="s">
        <v>65</v>
      </c>
      <c r="AC115" s="20" t="s">
        <v>65</v>
      </c>
      <c r="AD115" s="20" t="s">
        <v>65</v>
      </c>
      <c r="AE115" s="20" t="s">
        <v>65</v>
      </c>
      <c r="AF115" s="20" t="s">
        <v>65</v>
      </c>
      <c r="AG115" s="20" t="s">
        <v>65</v>
      </c>
      <c r="AH115" s="20" t="s">
        <v>65</v>
      </c>
      <c r="AI115" s="20" t="s">
        <v>65</v>
      </c>
      <c r="AJ115" s="20" t="s">
        <v>65</v>
      </c>
    </row>
    <row r="116" spans="1:36">
      <c r="A116" s="20" t="s">
        <v>67</v>
      </c>
      <c r="B116" s="20">
        <v>3.82</v>
      </c>
      <c r="C116" s="20">
        <v>-177.22</v>
      </c>
      <c r="D116" s="20">
        <v>-72.12</v>
      </c>
      <c r="E116" s="20">
        <v>2390.2600000000002</v>
      </c>
      <c r="F116" s="20">
        <v>-146.56</v>
      </c>
      <c r="G116" s="20">
        <v>7386.9</v>
      </c>
      <c r="H116" s="20">
        <v>-1256.93</v>
      </c>
      <c r="I116" s="20">
        <v>-1928.41</v>
      </c>
      <c r="J116" s="20">
        <v>1249.72</v>
      </c>
      <c r="K116" s="20">
        <v>17.87</v>
      </c>
      <c r="L116" s="20">
        <v>-6690.52</v>
      </c>
      <c r="M116" s="20">
        <v>-43.31</v>
      </c>
      <c r="N116" s="20">
        <v>-955.3</v>
      </c>
      <c r="O116" s="20">
        <v>-65.02</v>
      </c>
      <c r="P116" s="20">
        <v>-1298.9000000000001</v>
      </c>
      <c r="Q116" s="20">
        <v>-77.39</v>
      </c>
      <c r="R116" s="20">
        <v>177.17</v>
      </c>
      <c r="S116" s="20">
        <v>493.01</v>
      </c>
      <c r="T116" s="20">
        <v>0</v>
      </c>
      <c r="U116" s="20">
        <v>146.56</v>
      </c>
      <c r="V116" s="20">
        <v>-15.04</v>
      </c>
      <c r="W116" s="20">
        <v>0</v>
      </c>
      <c r="X116" s="20">
        <v>73.28</v>
      </c>
      <c r="Y116" s="20">
        <v>-174.89</v>
      </c>
      <c r="Z116" s="20" t="s">
        <v>867</v>
      </c>
      <c r="AA116" s="20">
        <v>-0.52</v>
      </c>
      <c r="AB116" s="20">
        <v>714.07</v>
      </c>
      <c r="AC116" s="20">
        <v>15.04</v>
      </c>
      <c r="AD116" s="20">
        <v>0</v>
      </c>
      <c r="AE116" s="20">
        <v>0</v>
      </c>
      <c r="AF116" s="20">
        <v>0</v>
      </c>
      <c r="AG116" s="20">
        <v>853.56</v>
      </c>
      <c r="AH116" s="20">
        <v>527.78</v>
      </c>
      <c r="AI116" s="20">
        <v>13.88</v>
      </c>
      <c r="AJ116" s="20" t="s">
        <v>868</v>
      </c>
    </row>
    <row r="117" spans="1:36">
      <c r="A117" s="20" t="s">
        <v>756</v>
      </c>
    </row>
    <row r="119" spans="1:36">
      <c r="A119" s="20" t="s">
        <v>688</v>
      </c>
      <c r="B119" s="20" t="s">
        <v>40</v>
      </c>
      <c r="F119" s="20" t="s">
        <v>41</v>
      </c>
      <c r="I119" s="20" t="s">
        <v>757</v>
      </c>
    </row>
    <row r="120" spans="1:36">
      <c r="A120" s="20" t="s">
        <v>688</v>
      </c>
      <c r="B120" s="20" t="s">
        <v>865</v>
      </c>
      <c r="F120" s="20" t="s">
        <v>43</v>
      </c>
      <c r="G120" s="20" t="s">
        <v>44</v>
      </c>
    </row>
    <row r="121" spans="1:36">
      <c r="A121" s="20" t="s">
        <v>688</v>
      </c>
      <c r="B121" s="20" t="s">
        <v>866</v>
      </c>
      <c r="F121" s="20" t="s">
        <v>45</v>
      </c>
      <c r="G121" s="20">
        <v>36731</v>
      </c>
    </row>
    <row r="122" spans="1:36">
      <c r="A122" s="20" t="s">
        <v>688</v>
      </c>
    </row>
    <row r="123" spans="1:36">
      <c r="A123" s="20" t="s">
        <v>688</v>
      </c>
      <c r="D123" s="20" t="s">
        <v>46</v>
      </c>
    </row>
    <row r="124" spans="1:36">
      <c r="A124" s="20" t="s">
        <v>688</v>
      </c>
    </row>
    <row r="125" spans="1:36">
      <c r="A125" s="20" t="s">
        <v>688</v>
      </c>
      <c r="B125" s="20" t="s">
        <v>47</v>
      </c>
      <c r="C125" s="20">
        <v>842751</v>
      </c>
      <c r="D125" s="20" t="s">
        <v>545</v>
      </c>
    </row>
    <row r="126" spans="1:36">
      <c r="A126" s="20" t="s">
        <v>688</v>
      </c>
      <c r="B126" s="20" t="s">
        <v>48</v>
      </c>
      <c r="C126" s="20" t="s">
        <v>539</v>
      </c>
      <c r="D126" s="20" t="s">
        <v>49</v>
      </c>
      <c r="E126" s="20" t="s">
        <v>50</v>
      </c>
    </row>
    <row r="127" spans="1:36">
      <c r="A127" s="20" t="s">
        <v>688</v>
      </c>
      <c r="B127" s="20" t="s">
        <v>51</v>
      </c>
      <c r="C127" s="20" t="s">
        <v>540</v>
      </c>
    </row>
    <row r="128" spans="1:36">
      <c r="A128" s="20" t="s">
        <v>688</v>
      </c>
    </row>
    <row r="129" spans="1:11">
      <c r="A129" s="20" t="s">
        <v>689</v>
      </c>
      <c r="B129" s="20" t="s">
        <v>60</v>
      </c>
      <c r="C129" s="20" t="s">
        <v>61</v>
      </c>
      <c r="D129" s="20" t="s">
        <v>804</v>
      </c>
      <c r="E129" s="20" t="s">
        <v>721</v>
      </c>
      <c r="F129" s="20" t="s">
        <v>692</v>
      </c>
      <c r="G129" s="20" t="s">
        <v>693</v>
      </c>
      <c r="H129" s="20" t="s">
        <v>755</v>
      </c>
      <c r="I129" s="20" t="s">
        <v>62</v>
      </c>
      <c r="J129" s="20" t="s">
        <v>63</v>
      </c>
      <c r="K129" s="20" t="s">
        <v>64</v>
      </c>
    </row>
    <row r="130" spans="1:11">
      <c r="A130" s="20" t="s">
        <v>690</v>
      </c>
      <c r="B130" s="20" t="s">
        <v>65</v>
      </c>
      <c r="C130" s="20" t="s">
        <v>65</v>
      </c>
      <c r="D130" s="20" t="s">
        <v>65</v>
      </c>
      <c r="E130" s="20" t="s">
        <v>65</v>
      </c>
      <c r="F130" s="20" t="s">
        <v>65</v>
      </c>
      <c r="G130" s="20" t="s">
        <v>65</v>
      </c>
      <c r="H130" s="20" t="s">
        <v>65</v>
      </c>
      <c r="I130" s="20" t="s">
        <v>65</v>
      </c>
      <c r="J130" s="20" t="s">
        <v>65</v>
      </c>
      <c r="K130" s="20" t="s">
        <v>65</v>
      </c>
    </row>
    <row r="131" spans="1:11">
      <c r="A131" s="20">
        <v>36708</v>
      </c>
      <c r="B131" s="20">
        <v>0</v>
      </c>
      <c r="C131" s="20">
        <v>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-26.64</v>
      </c>
      <c r="K131" s="20">
        <v>90.81</v>
      </c>
    </row>
    <row r="132" spans="1:11">
      <c r="A132" s="20">
        <v>36739</v>
      </c>
      <c r="B132" s="20">
        <v>193.35</v>
      </c>
      <c r="C132" s="20">
        <v>123.82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330.46</v>
      </c>
      <c r="J132" s="20">
        <v>0.16</v>
      </c>
      <c r="K132" s="20">
        <v>2.73</v>
      </c>
    </row>
    <row r="133" spans="1:11">
      <c r="A133" s="20">
        <v>36770</v>
      </c>
      <c r="B133" s="20">
        <v>-81.27</v>
      </c>
      <c r="C133" s="20">
        <v>119.15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84.34</v>
      </c>
      <c r="J133" s="20">
        <v>0.16</v>
      </c>
      <c r="K133" s="20">
        <v>-24.87</v>
      </c>
    </row>
    <row r="134" spans="1:11">
      <c r="A134" s="20">
        <v>36800</v>
      </c>
      <c r="B134" s="20">
        <v>-117.86</v>
      </c>
      <c r="C134" s="20">
        <v>-107.13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-119.82</v>
      </c>
      <c r="J134" s="20">
        <v>0.16</v>
      </c>
      <c r="K134" s="20">
        <v>4.2</v>
      </c>
    </row>
    <row r="135" spans="1:11">
      <c r="A135" s="20">
        <v>36831</v>
      </c>
      <c r="B135" s="20">
        <v>0.77</v>
      </c>
      <c r="C135" s="20">
        <v>-117.8</v>
      </c>
      <c r="D135" s="20">
        <v>0</v>
      </c>
      <c r="E135" s="20">
        <v>0</v>
      </c>
      <c r="F135" s="20">
        <v>0</v>
      </c>
      <c r="G135" s="20">
        <v>0</v>
      </c>
      <c r="H135" s="20">
        <v>27.06</v>
      </c>
      <c r="I135" s="20">
        <v>-30.89</v>
      </c>
      <c r="J135" s="20">
        <v>7.95</v>
      </c>
      <c r="K135" s="20">
        <v>-4.04</v>
      </c>
    </row>
    <row r="136" spans="1:11">
      <c r="A136" s="20">
        <v>36861</v>
      </c>
      <c r="B136" s="20">
        <v>1.77</v>
      </c>
      <c r="C136" s="20">
        <v>30.26</v>
      </c>
      <c r="D136" s="20">
        <v>0</v>
      </c>
      <c r="E136" s="20">
        <v>0</v>
      </c>
      <c r="F136" s="20">
        <v>0</v>
      </c>
      <c r="G136" s="20">
        <v>0</v>
      </c>
      <c r="H136" s="20">
        <v>27.81</v>
      </c>
      <c r="I136" s="20">
        <v>-13.33</v>
      </c>
      <c r="J136" s="20">
        <v>8.2200000000000006</v>
      </c>
      <c r="K136" s="20">
        <v>9.17</v>
      </c>
    </row>
    <row r="137" spans="1:11">
      <c r="A137" s="20">
        <v>36892</v>
      </c>
      <c r="B137" s="20">
        <v>0.78</v>
      </c>
      <c r="C137" s="20">
        <v>30.09</v>
      </c>
      <c r="D137" s="20">
        <v>15.04</v>
      </c>
      <c r="E137" s="20">
        <v>0</v>
      </c>
      <c r="F137" s="20">
        <v>0</v>
      </c>
      <c r="G137" s="20">
        <v>0</v>
      </c>
      <c r="H137" s="20">
        <v>27.65</v>
      </c>
      <c r="I137" s="20">
        <v>102.84</v>
      </c>
      <c r="J137" s="20">
        <v>8.2200000000000006</v>
      </c>
      <c r="K137" s="20">
        <v>-2.78</v>
      </c>
    </row>
    <row r="138" spans="1:11">
      <c r="A138" s="20">
        <v>36923</v>
      </c>
      <c r="B138" s="20">
        <v>3.12</v>
      </c>
      <c r="C138" s="20">
        <v>27.01</v>
      </c>
      <c r="D138" s="20">
        <v>0</v>
      </c>
      <c r="E138" s="20">
        <v>0</v>
      </c>
      <c r="F138" s="20">
        <v>0</v>
      </c>
      <c r="G138" s="20">
        <v>0</v>
      </c>
      <c r="H138" s="20">
        <v>24.82</v>
      </c>
      <c r="I138" s="20">
        <v>-155.29</v>
      </c>
      <c r="J138" s="20">
        <v>7.42</v>
      </c>
      <c r="K138" s="20">
        <v>-81.87</v>
      </c>
    </row>
    <row r="139" spans="1:11">
      <c r="A139" s="20">
        <v>36951</v>
      </c>
      <c r="B139" s="20">
        <v>-2.1</v>
      </c>
      <c r="C139" s="20">
        <v>29.75</v>
      </c>
      <c r="D139" s="20">
        <v>0</v>
      </c>
      <c r="E139" s="20">
        <v>0</v>
      </c>
      <c r="F139" s="20">
        <v>0</v>
      </c>
      <c r="G139" s="20">
        <v>0</v>
      </c>
      <c r="H139" s="20">
        <v>27.33</v>
      </c>
      <c r="I139" s="20">
        <v>77.180000000000007</v>
      </c>
      <c r="J139" s="20">
        <v>8.2200000000000006</v>
      </c>
      <c r="K139" s="20">
        <v>-51.24</v>
      </c>
    </row>
    <row r="140" spans="1:11">
      <c r="A140" s="20">
        <v>36982</v>
      </c>
      <c r="B140" s="20">
        <v>41.01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104.17</v>
      </c>
      <c r="J140" s="20">
        <v>0</v>
      </c>
      <c r="K140" s="20">
        <v>1.4</v>
      </c>
    </row>
    <row r="141" spans="1:11">
      <c r="A141" s="20">
        <v>37012</v>
      </c>
      <c r="B141" s="20">
        <v>-5.92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29.93</v>
      </c>
      <c r="J141" s="20">
        <v>0</v>
      </c>
      <c r="K141" s="20">
        <v>8.93</v>
      </c>
    </row>
    <row r="142" spans="1:11">
      <c r="A142" s="20">
        <v>37043</v>
      </c>
      <c r="B142" s="20">
        <v>-6.61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28.39</v>
      </c>
      <c r="J142" s="20">
        <v>0</v>
      </c>
      <c r="K142" s="20">
        <v>-2.08</v>
      </c>
    </row>
    <row r="143" spans="1:11">
      <c r="A143" s="20">
        <v>37073</v>
      </c>
      <c r="B143" s="20">
        <v>-4.91</v>
      </c>
      <c r="C143" s="20">
        <v>0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70.430000000000007</v>
      </c>
      <c r="J143" s="20">
        <v>0</v>
      </c>
      <c r="K143" s="20">
        <v>16.57</v>
      </c>
    </row>
    <row r="144" spans="1:11">
      <c r="A144" s="20">
        <v>37104</v>
      </c>
      <c r="B144" s="20">
        <v>-7.68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28.12</v>
      </c>
      <c r="J144" s="20">
        <v>0</v>
      </c>
      <c r="K144" s="20">
        <v>-13.29</v>
      </c>
    </row>
    <row r="145" spans="1:11">
      <c r="A145" s="20">
        <v>37135</v>
      </c>
      <c r="B145" s="20">
        <v>-6.49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28.08</v>
      </c>
      <c r="J145" s="20">
        <v>0</v>
      </c>
      <c r="K145" s="20">
        <v>-2.1</v>
      </c>
    </row>
    <row r="146" spans="1:11">
      <c r="A146" s="20">
        <v>37165</v>
      </c>
      <c r="B146" s="20">
        <v>-6.67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28.6</v>
      </c>
      <c r="J146" s="20">
        <v>0</v>
      </c>
      <c r="K146" s="20">
        <v>-2.09</v>
      </c>
    </row>
    <row r="147" spans="1:11">
      <c r="A147" s="20">
        <v>37196</v>
      </c>
      <c r="B147" s="20">
        <v>0</v>
      </c>
      <c r="C147" s="20">
        <v>41.2</v>
      </c>
      <c r="D147" s="20">
        <v>0</v>
      </c>
      <c r="E147" s="20">
        <v>0</v>
      </c>
      <c r="F147" s="20">
        <v>0</v>
      </c>
      <c r="G147" s="20">
        <v>0</v>
      </c>
      <c r="H147" s="20">
        <v>25.24</v>
      </c>
      <c r="I147" s="20">
        <v>-31.72</v>
      </c>
      <c r="J147" s="20">
        <v>0</v>
      </c>
      <c r="K147" s="20">
        <v>0.46</v>
      </c>
    </row>
    <row r="148" spans="1:11">
      <c r="A148" s="20">
        <v>37226</v>
      </c>
      <c r="B148" s="20">
        <v>0</v>
      </c>
      <c r="C148" s="20">
        <v>42.33</v>
      </c>
      <c r="D148" s="20">
        <v>0</v>
      </c>
      <c r="E148" s="20">
        <v>0</v>
      </c>
      <c r="F148" s="20">
        <v>0</v>
      </c>
      <c r="G148" s="20">
        <v>0</v>
      </c>
      <c r="H148" s="20">
        <v>25.93</v>
      </c>
      <c r="I148" s="20">
        <v>-4.1900000000000004</v>
      </c>
      <c r="J148" s="20">
        <v>0</v>
      </c>
      <c r="K148" s="20">
        <v>-0.39</v>
      </c>
    </row>
    <row r="149" spans="1:11">
      <c r="A149" s="20">
        <v>37257</v>
      </c>
      <c r="B149" s="20">
        <v>0</v>
      </c>
      <c r="C149" s="20">
        <v>42.07</v>
      </c>
      <c r="D149" s="20">
        <v>0</v>
      </c>
      <c r="E149" s="20">
        <v>0</v>
      </c>
      <c r="F149" s="20">
        <v>0</v>
      </c>
      <c r="G149" s="20">
        <v>0</v>
      </c>
      <c r="H149" s="20">
        <v>25.77</v>
      </c>
      <c r="I149" s="20">
        <v>-32.22</v>
      </c>
      <c r="J149" s="20">
        <v>0</v>
      </c>
      <c r="K149" s="20">
        <v>-1.31</v>
      </c>
    </row>
    <row r="150" spans="1:11">
      <c r="A150" s="20">
        <v>37288</v>
      </c>
      <c r="B150" s="20">
        <v>-1.8</v>
      </c>
      <c r="C150" s="20">
        <v>37.770000000000003</v>
      </c>
      <c r="D150" s="20">
        <v>0</v>
      </c>
      <c r="E150" s="20">
        <v>0</v>
      </c>
      <c r="F150" s="20">
        <v>0</v>
      </c>
      <c r="G150" s="20">
        <v>0</v>
      </c>
      <c r="H150" s="20">
        <v>23.14</v>
      </c>
      <c r="I150" s="20">
        <v>-68.95</v>
      </c>
      <c r="J150" s="20">
        <v>0</v>
      </c>
      <c r="K150" s="20">
        <v>-20.059999999999999</v>
      </c>
    </row>
    <row r="151" spans="1:11">
      <c r="A151" s="20">
        <v>37316</v>
      </c>
      <c r="B151" s="20">
        <v>0</v>
      </c>
      <c r="C151" s="20">
        <v>41.6</v>
      </c>
      <c r="D151" s="20">
        <v>0</v>
      </c>
      <c r="E151" s="20">
        <v>0</v>
      </c>
      <c r="F151" s="20">
        <v>0</v>
      </c>
      <c r="G151" s="20">
        <v>0</v>
      </c>
      <c r="H151" s="20">
        <v>25.48</v>
      </c>
      <c r="I151" s="20">
        <v>-31.64</v>
      </c>
      <c r="J151" s="20">
        <v>0</v>
      </c>
      <c r="K151" s="20">
        <v>0.56999999999999995</v>
      </c>
    </row>
    <row r="152" spans="1:11">
      <c r="A152" s="20">
        <v>37347</v>
      </c>
      <c r="B152" s="20">
        <v>0</v>
      </c>
      <c r="C152" s="20">
        <v>53.35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-22.63</v>
      </c>
      <c r="J152" s="20">
        <v>0</v>
      </c>
      <c r="K152" s="20">
        <v>1.5</v>
      </c>
    </row>
    <row r="153" spans="1:11">
      <c r="A153" s="20">
        <v>37377</v>
      </c>
      <c r="B153" s="20">
        <v>0</v>
      </c>
      <c r="C153" s="20">
        <v>54.81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-23.03</v>
      </c>
      <c r="J153" s="20">
        <v>0</v>
      </c>
      <c r="K153" s="20">
        <v>1.48</v>
      </c>
    </row>
    <row r="154" spans="1:11">
      <c r="A154" s="20">
        <v>37408</v>
      </c>
      <c r="B154" s="20">
        <v>0</v>
      </c>
      <c r="C154" s="20">
        <v>52.73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-22.33</v>
      </c>
      <c r="J154" s="20">
        <v>0</v>
      </c>
      <c r="K154" s="20">
        <v>1.39</v>
      </c>
    </row>
    <row r="155" spans="1:11">
      <c r="A155" s="20">
        <v>37438</v>
      </c>
      <c r="B155" s="20">
        <v>0</v>
      </c>
      <c r="C155" s="20">
        <v>54.17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-22.72</v>
      </c>
      <c r="J155" s="20">
        <v>0</v>
      </c>
      <c r="K155" s="20">
        <v>1.36</v>
      </c>
    </row>
    <row r="156" spans="1:11">
      <c r="A156" s="20">
        <v>37469</v>
      </c>
      <c r="B156" s="20">
        <v>0</v>
      </c>
      <c r="C156" s="20">
        <v>53.85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-22.56</v>
      </c>
      <c r="J156" s="20">
        <v>0</v>
      </c>
      <c r="K156" s="20">
        <v>1.34</v>
      </c>
    </row>
    <row r="157" spans="1:11">
      <c r="A157" s="20">
        <v>37500</v>
      </c>
      <c r="B157" s="20">
        <v>0</v>
      </c>
      <c r="C157" s="20">
        <v>51.81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-21.9</v>
      </c>
      <c r="J157" s="20">
        <v>0</v>
      </c>
      <c r="K157" s="20">
        <v>1.28</v>
      </c>
    </row>
    <row r="158" spans="1:11">
      <c r="A158" s="20">
        <v>37530</v>
      </c>
      <c r="B158" s="20">
        <v>0</v>
      </c>
      <c r="C158" s="20">
        <v>53.23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-22.3</v>
      </c>
      <c r="J158" s="20">
        <v>0</v>
      </c>
      <c r="K158" s="20">
        <v>1.44</v>
      </c>
    </row>
    <row r="159" spans="1:11">
      <c r="A159" s="20">
        <v>37561</v>
      </c>
      <c r="B159" s="20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23.53</v>
      </c>
      <c r="I159" s="20">
        <v>11.1</v>
      </c>
      <c r="J159" s="20">
        <v>0</v>
      </c>
      <c r="K159" s="20">
        <v>-0.08</v>
      </c>
    </row>
    <row r="160" spans="1:11">
      <c r="A160" s="20">
        <v>37591</v>
      </c>
      <c r="B160" s="20">
        <v>0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  <c r="H160" s="20">
        <v>24.17</v>
      </c>
      <c r="I160" s="20">
        <v>11.4</v>
      </c>
      <c r="J160" s="20">
        <v>0</v>
      </c>
      <c r="K160" s="20">
        <v>0.03</v>
      </c>
    </row>
    <row r="161" spans="1:11">
      <c r="A161" s="20">
        <v>37622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24.03</v>
      </c>
      <c r="I161" s="20">
        <v>11.33</v>
      </c>
      <c r="J161" s="20">
        <v>0</v>
      </c>
      <c r="K161" s="20">
        <v>-0.06</v>
      </c>
    </row>
    <row r="162" spans="1:11">
      <c r="A162" s="20">
        <v>37653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21.57</v>
      </c>
      <c r="I162" s="20">
        <v>10.18</v>
      </c>
      <c r="J162" s="20">
        <v>0</v>
      </c>
      <c r="K162" s="20">
        <v>-0.02</v>
      </c>
    </row>
    <row r="163" spans="1:11">
      <c r="A163" s="20">
        <v>37681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23.75</v>
      </c>
      <c r="I163" s="20">
        <v>11.21</v>
      </c>
      <c r="J163" s="20">
        <v>0</v>
      </c>
      <c r="K163" s="20">
        <v>0.03</v>
      </c>
    </row>
    <row r="164" spans="1:11">
      <c r="A164" s="20">
        <v>37712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-14.09</v>
      </c>
      <c r="J164" s="20">
        <v>0</v>
      </c>
      <c r="K164" s="20">
        <v>0.48</v>
      </c>
    </row>
    <row r="165" spans="1:11">
      <c r="A165" s="20">
        <v>37742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-40.020000000000003</v>
      </c>
      <c r="J165" s="20">
        <v>0</v>
      </c>
      <c r="K165" s="20">
        <v>0.51</v>
      </c>
    </row>
    <row r="166" spans="1:11">
      <c r="A166" s="20">
        <v>37773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-38.5</v>
      </c>
      <c r="J166" s="20">
        <v>0</v>
      </c>
      <c r="K166" s="20">
        <v>0.49</v>
      </c>
    </row>
    <row r="167" spans="1:11">
      <c r="A167" s="20">
        <v>37803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-39.56</v>
      </c>
      <c r="J167" s="20">
        <v>0</v>
      </c>
      <c r="K167" s="20">
        <v>0.51</v>
      </c>
    </row>
    <row r="168" spans="1:11">
      <c r="A168" s="20">
        <v>37834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-39.33</v>
      </c>
      <c r="J168" s="20">
        <v>0</v>
      </c>
      <c r="K168" s="20">
        <v>0.51</v>
      </c>
    </row>
    <row r="169" spans="1:11">
      <c r="A169" s="20">
        <v>37865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-37.83</v>
      </c>
      <c r="J169" s="20">
        <v>0</v>
      </c>
      <c r="K169" s="20">
        <v>0.49</v>
      </c>
    </row>
    <row r="170" spans="1:11">
      <c r="A170" s="20">
        <v>37895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-38.869999999999997</v>
      </c>
      <c r="J170" s="20">
        <v>0</v>
      </c>
      <c r="K170" s="20">
        <v>0.51</v>
      </c>
    </row>
    <row r="171" spans="1:11">
      <c r="A171" s="20">
        <v>37926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21.93</v>
      </c>
      <c r="I171" s="20">
        <v>14.28</v>
      </c>
      <c r="J171" s="20">
        <v>0</v>
      </c>
      <c r="K171" s="20">
        <v>0.33</v>
      </c>
    </row>
    <row r="172" spans="1:11">
      <c r="A172" s="20">
        <v>37956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22.54</v>
      </c>
      <c r="I172" s="20">
        <v>14.67</v>
      </c>
      <c r="J172" s="20">
        <v>0</v>
      </c>
      <c r="K172" s="20">
        <v>-0.14000000000000001</v>
      </c>
    </row>
    <row r="173" spans="1:11">
      <c r="A173" s="20">
        <v>37987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22.4</v>
      </c>
      <c r="I173" s="20">
        <v>14.58</v>
      </c>
      <c r="J173" s="20">
        <v>0</v>
      </c>
      <c r="K173" s="20">
        <v>-0.56000000000000005</v>
      </c>
    </row>
    <row r="174" spans="1:11">
      <c r="A174" s="20">
        <v>38018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20.83</v>
      </c>
      <c r="I174" s="20">
        <v>13.56</v>
      </c>
      <c r="J174" s="20">
        <v>0</v>
      </c>
      <c r="K174" s="20">
        <v>-0.49</v>
      </c>
    </row>
    <row r="175" spans="1:11">
      <c r="A175" s="20">
        <v>38047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22.14</v>
      </c>
      <c r="I175" s="20">
        <v>14.41</v>
      </c>
      <c r="J175" s="20">
        <v>0</v>
      </c>
      <c r="K175" s="20">
        <v>-0.21</v>
      </c>
    </row>
    <row r="176" spans="1:11">
      <c r="A176" s="20">
        <v>38078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13.86</v>
      </c>
      <c r="J176" s="20">
        <v>0</v>
      </c>
      <c r="K176" s="20">
        <v>0.36</v>
      </c>
    </row>
    <row r="177" spans="1:11">
      <c r="A177" s="20">
        <v>38108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14.24</v>
      </c>
      <c r="J177" s="20">
        <v>0</v>
      </c>
      <c r="K177" s="20">
        <v>0.37</v>
      </c>
    </row>
    <row r="178" spans="1:11">
      <c r="A178" s="20">
        <v>38139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13.7</v>
      </c>
      <c r="J178" s="20">
        <v>0</v>
      </c>
      <c r="K178" s="20">
        <v>0.36</v>
      </c>
    </row>
    <row r="179" spans="1:11">
      <c r="A179" s="20">
        <v>38169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14.08</v>
      </c>
      <c r="J179" s="20">
        <v>0</v>
      </c>
      <c r="K179" s="20">
        <v>0.37</v>
      </c>
    </row>
    <row r="180" spans="1:11">
      <c r="A180" s="20">
        <v>38200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13.99</v>
      </c>
      <c r="J180" s="20">
        <v>0</v>
      </c>
      <c r="K180" s="20">
        <v>0.37</v>
      </c>
    </row>
    <row r="181" spans="1:11">
      <c r="A181" s="20">
        <v>38231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13.46</v>
      </c>
      <c r="J181" s="20">
        <v>0</v>
      </c>
      <c r="K181" s="20">
        <v>0.36</v>
      </c>
    </row>
    <row r="182" spans="1:11">
      <c r="A182" s="20">
        <v>38261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13.83</v>
      </c>
      <c r="J182" s="20">
        <v>0</v>
      </c>
      <c r="K182" s="20">
        <v>0.37</v>
      </c>
    </row>
    <row r="183" spans="1:11">
      <c r="A183" s="20">
        <v>38292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20.440000000000001</v>
      </c>
      <c r="I183" s="20">
        <v>13.3</v>
      </c>
      <c r="J183" s="20">
        <v>0</v>
      </c>
      <c r="K183" s="20">
        <v>0.28999999999999998</v>
      </c>
    </row>
    <row r="184" spans="1:11">
      <c r="A184" s="20">
        <v>38322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20.99</v>
      </c>
      <c r="I184" s="20">
        <v>13.66</v>
      </c>
      <c r="J184" s="20">
        <v>0</v>
      </c>
      <c r="K184" s="20">
        <v>-0.18</v>
      </c>
    </row>
    <row r="185" spans="1:11">
      <c r="A185" s="20">
        <v>38353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20.87</v>
      </c>
      <c r="I185" s="20">
        <v>13.58</v>
      </c>
      <c r="J185" s="20">
        <v>0</v>
      </c>
      <c r="K185" s="20">
        <v>-0.6</v>
      </c>
    </row>
    <row r="186" spans="1:11">
      <c r="A186" s="20">
        <v>38384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18.73</v>
      </c>
      <c r="I186" s="20">
        <v>12.19</v>
      </c>
      <c r="J186" s="20">
        <v>0</v>
      </c>
      <c r="K186" s="20">
        <v>-0.51</v>
      </c>
    </row>
    <row r="187" spans="1:11">
      <c r="A187" s="20">
        <v>38412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20.63</v>
      </c>
      <c r="I187" s="20">
        <v>13.42</v>
      </c>
      <c r="J187" s="20">
        <v>0</v>
      </c>
      <c r="K187" s="20">
        <v>-0.25</v>
      </c>
    </row>
    <row r="188" spans="1:11">
      <c r="A188" s="20">
        <v>38443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17.84</v>
      </c>
      <c r="J188" s="20">
        <v>0</v>
      </c>
      <c r="K188" s="20">
        <v>0.23</v>
      </c>
    </row>
    <row r="189" spans="1:11">
      <c r="A189" s="20">
        <v>38473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18.32</v>
      </c>
      <c r="J189" s="20">
        <v>0</v>
      </c>
      <c r="K189" s="20">
        <v>0.24</v>
      </c>
    </row>
    <row r="190" spans="1:11">
      <c r="A190" s="20">
        <v>38504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17.62</v>
      </c>
      <c r="J190" s="20">
        <v>0</v>
      </c>
      <c r="K190" s="20">
        <v>0.23</v>
      </c>
    </row>
    <row r="191" spans="1:11">
      <c r="A191" s="20">
        <v>38534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18.100000000000001</v>
      </c>
      <c r="J191" s="20">
        <v>0</v>
      </c>
      <c r="K191" s="20">
        <v>0.24</v>
      </c>
    </row>
    <row r="192" spans="1:11">
      <c r="A192" s="20">
        <v>38565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17.989999999999998</v>
      </c>
      <c r="J192" s="20">
        <v>0</v>
      </c>
      <c r="K192" s="20">
        <v>0.24</v>
      </c>
    </row>
    <row r="193" spans="1:11">
      <c r="A193" s="20">
        <v>38596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17.309999999999999</v>
      </c>
      <c r="J193" s="20">
        <v>0</v>
      </c>
      <c r="K193" s="20">
        <v>0.23</v>
      </c>
    </row>
    <row r="194" spans="1:11">
      <c r="A194" s="20">
        <v>38626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17.78</v>
      </c>
      <c r="J194" s="20">
        <v>0</v>
      </c>
      <c r="K194" s="20">
        <v>0.24</v>
      </c>
    </row>
    <row r="195" spans="1:11">
      <c r="A195" s="20">
        <v>38657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19.02</v>
      </c>
      <c r="I195" s="20">
        <v>17.100000000000001</v>
      </c>
      <c r="J195" s="20">
        <v>0</v>
      </c>
      <c r="K195" s="20">
        <v>0.32</v>
      </c>
    </row>
    <row r="196" spans="1:11">
      <c r="A196" s="20">
        <v>38687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19.53</v>
      </c>
      <c r="I196" s="20">
        <v>17.559999999999999</v>
      </c>
      <c r="J196" s="20">
        <v>0</v>
      </c>
      <c r="K196" s="20">
        <v>-0.15</v>
      </c>
    </row>
    <row r="197" spans="1:11">
      <c r="A197" s="20">
        <v>38718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19.41</v>
      </c>
      <c r="I197" s="20">
        <v>17.45</v>
      </c>
      <c r="J197" s="20">
        <v>0</v>
      </c>
      <c r="K197" s="20">
        <v>-0.55000000000000004</v>
      </c>
    </row>
    <row r="198" spans="1:11">
      <c r="A198" s="20">
        <v>38749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17.43</v>
      </c>
      <c r="I198" s="20">
        <v>15.67</v>
      </c>
      <c r="J198" s="20">
        <v>0</v>
      </c>
      <c r="K198" s="20">
        <v>-0.43</v>
      </c>
    </row>
    <row r="199" spans="1:11">
      <c r="A199" s="20">
        <v>38777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19.190000000000001</v>
      </c>
      <c r="I199" s="20">
        <v>17.25</v>
      </c>
      <c r="J199" s="20">
        <v>0</v>
      </c>
      <c r="K199" s="20">
        <v>-0.17</v>
      </c>
    </row>
    <row r="200" spans="1:11">
      <c r="A200" s="20">
        <v>38808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16.59</v>
      </c>
      <c r="J200" s="20">
        <v>0</v>
      </c>
      <c r="K200" s="20">
        <v>0.23</v>
      </c>
    </row>
    <row r="201" spans="1:11">
      <c r="A201" s="20">
        <v>38838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17.04</v>
      </c>
      <c r="J201" s="20">
        <v>0</v>
      </c>
      <c r="K201" s="20">
        <v>0.24</v>
      </c>
    </row>
    <row r="202" spans="1:11">
      <c r="A202" s="20">
        <v>38869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16.39</v>
      </c>
      <c r="J202" s="20">
        <v>0</v>
      </c>
      <c r="K202" s="20">
        <v>0.23</v>
      </c>
    </row>
    <row r="203" spans="1:11">
      <c r="A203" s="20">
        <v>38899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16.829999999999998</v>
      </c>
      <c r="J203" s="20">
        <v>0</v>
      </c>
      <c r="K203" s="20">
        <v>0.24</v>
      </c>
    </row>
    <row r="204" spans="1:11">
      <c r="A204" s="20">
        <v>38930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16.73</v>
      </c>
      <c r="J204" s="20">
        <v>0</v>
      </c>
      <c r="K204" s="20">
        <v>0.24</v>
      </c>
    </row>
    <row r="205" spans="1:11">
      <c r="A205" s="20">
        <v>38961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16.09</v>
      </c>
      <c r="J205" s="20">
        <v>0</v>
      </c>
      <c r="K205" s="20">
        <v>0.23</v>
      </c>
    </row>
    <row r="206" spans="1:11">
      <c r="A206" s="20">
        <v>38991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16.53</v>
      </c>
      <c r="J206" s="20">
        <v>0</v>
      </c>
      <c r="K206" s="20">
        <v>0.24</v>
      </c>
    </row>
    <row r="207" spans="1:11">
      <c r="A207" s="20">
        <v>39022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17.68</v>
      </c>
      <c r="I207" s="20">
        <v>-9.1199999999999992</v>
      </c>
      <c r="J207" s="20">
        <v>0</v>
      </c>
      <c r="K207" s="20">
        <v>-0.06</v>
      </c>
    </row>
    <row r="208" spans="1:11">
      <c r="A208" s="20">
        <v>39052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18.16</v>
      </c>
      <c r="I208" s="20">
        <v>-9.36</v>
      </c>
      <c r="J208" s="20">
        <v>0</v>
      </c>
      <c r="K208" s="20">
        <v>-7.0000000000000007E-2</v>
      </c>
    </row>
    <row r="209" spans="1:11">
      <c r="A209" s="20">
        <v>39083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18.04</v>
      </c>
      <c r="I209" s="20">
        <v>-9.31</v>
      </c>
      <c r="J209" s="20">
        <v>0</v>
      </c>
      <c r="K209" s="20">
        <v>-0.1</v>
      </c>
    </row>
    <row r="210" spans="1:11">
      <c r="A210" s="20">
        <v>39114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16.2</v>
      </c>
      <c r="I210" s="20">
        <v>-8.35</v>
      </c>
      <c r="J210" s="20">
        <v>0</v>
      </c>
      <c r="K210" s="20">
        <v>-0.17</v>
      </c>
    </row>
    <row r="211" spans="1:11">
      <c r="A211" s="20">
        <v>39142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17.829999999999998</v>
      </c>
      <c r="I211" s="20">
        <v>-9.1999999999999993</v>
      </c>
      <c r="J211" s="20">
        <v>0</v>
      </c>
      <c r="K211" s="20">
        <v>-0.18</v>
      </c>
    </row>
    <row r="212" spans="1:11">
      <c r="A212" s="20">
        <v>39173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-8.84</v>
      </c>
      <c r="J212" s="20">
        <v>0</v>
      </c>
      <c r="K212" s="20">
        <v>0.22</v>
      </c>
    </row>
    <row r="213" spans="1:11">
      <c r="A213" s="20">
        <v>39203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-9.08</v>
      </c>
      <c r="J213" s="20">
        <v>0</v>
      </c>
      <c r="K213" s="20">
        <v>0.22</v>
      </c>
    </row>
    <row r="214" spans="1:11">
      <c r="A214" s="20">
        <v>39234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-8.73</v>
      </c>
      <c r="J214" s="20">
        <v>0</v>
      </c>
      <c r="K214" s="20">
        <v>0.22</v>
      </c>
    </row>
    <row r="215" spans="1:11">
      <c r="A215" s="20">
        <v>39264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-8.9700000000000006</v>
      </c>
      <c r="J215" s="20">
        <v>0</v>
      </c>
      <c r="K215" s="20">
        <v>0.22</v>
      </c>
    </row>
    <row r="216" spans="1:11">
      <c r="A216" s="20">
        <v>39295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-8.92</v>
      </c>
      <c r="J216" s="20">
        <v>0</v>
      </c>
      <c r="K216" s="20">
        <v>0.22</v>
      </c>
    </row>
    <row r="217" spans="1:11">
      <c r="A217" s="20">
        <v>39326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-8.58</v>
      </c>
      <c r="J217" s="20">
        <v>0</v>
      </c>
      <c r="K217" s="20">
        <v>0.22</v>
      </c>
    </row>
    <row r="218" spans="1:11">
      <c r="A218" s="20">
        <v>39356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-8.81</v>
      </c>
      <c r="J218" s="20">
        <v>0</v>
      </c>
      <c r="K218" s="20">
        <v>0.22</v>
      </c>
    </row>
    <row r="219" spans="1:11">
      <c r="A219" s="20">
        <v>39387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16.43</v>
      </c>
      <c r="I219" s="20">
        <v>0</v>
      </c>
      <c r="J219" s="20">
        <v>0</v>
      </c>
      <c r="K219" s="20">
        <v>0.03</v>
      </c>
    </row>
    <row r="220" spans="1:11">
      <c r="A220" s="20">
        <v>39417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16.88</v>
      </c>
      <c r="I220" s="20">
        <v>0</v>
      </c>
      <c r="J220" s="20">
        <v>0</v>
      </c>
      <c r="K220" s="20">
        <v>0.03</v>
      </c>
    </row>
    <row r="221" spans="1:11">
      <c r="A221" s="20">
        <v>39448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16.78</v>
      </c>
      <c r="I221" s="20">
        <v>0</v>
      </c>
      <c r="J221" s="20">
        <v>0</v>
      </c>
      <c r="K221" s="20">
        <v>0.03</v>
      </c>
    </row>
    <row r="222" spans="1:11">
      <c r="A222" s="20">
        <v>39479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15.6</v>
      </c>
      <c r="I222" s="20">
        <v>0</v>
      </c>
      <c r="J222" s="20">
        <v>0</v>
      </c>
      <c r="K222" s="20">
        <v>0.03</v>
      </c>
    </row>
    <row r="223" spans="1:11">
      <c r="A223" s="20">
        <v>39508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16.59</v>
      </c>
      <c r="I223" s="20">
        <v>0</v>
      </c>
      <c r="J223" s="20">
        <v>0</v>
      </c>
      <c r="K223" s="20">
        <v>0.03</v>
      </c>
    </row>
    <row r="224" spans="1:11">
      <c r="A224" s="20">
        <v>39539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</row>
    <row r="225" spans="1:15">
      <c r="A225" s="20">
        <v>39569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</row>
    <row r="226" spans="1:15">
      <c r="A226" s="20">
        <v>39600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</row>
    <row r="227" spans="1:15">
      <c r="A227" s="20">
        <v>39630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</row>
    <row r="228" spans="1:15">
      <c r="A228" s="20">
        <v>39661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</row>
    <row r="229" spans="1:15">
      <c r="A229" s="20">
        <v>39692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</row>
    <row r="230" spans="1:15">
      <c r="A230" s="20">
        <v>39722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</row>
    <row r="231" spans="1:15">
      <c r="A231" s="20" t="s">
        <v>66</v>
      </c>
      <c r="B231" s="20" t="s">
        <v>65</v>
      </c>
      <c r="C231" s="20" t="s">
        <v>65</v>
      </c>
      <c r="D231" s="20" t="s">
        <v>65</v>
      </c>
      <c r="E231" s="20" t="s">
        <v>65</v>
      </c>
      <c r="F231" s="20" t="s">
        <v>65</v>
      </c>
      <c r="G231" s="20" t="s">
        <v>65</v>
      </c>
      <c r="H231" s="20" t="s">
        <v>65</v>
      </c>
      <c r="I231" s="20" t="s">
        <v>65</v>
      </c>
      <c r="J231" s="20" t="s">
        <v>65</v>
      </c>
      <c r="K231" s="20" t="s">
        <v>65</v>
      </c>
      <c r="L231" s="20" t="s">
        <v>65</v>
      </c>
      <c r="M231" s="20" t="s">
        <v>65</v>
      </c>
      <c r="N231" s="20" t="s">
        <v>65</v>
      </c>
      <c r="O231" s="20" t="s">
        <v>65</v>
      </c>
    </row>
    <row r="232" spans="1:15">
      <c r="A232" s="20" t="s">
        <v>67</v>
      </c>
      <c r="B232" s="20">
        <v>-14.97</v>
      </c>
      <c r="C232" s="20">
        <v>0</v>
      </c>
      <c r="D232" s="20">
        <v>0</v>
      </c>
      <c r="E232" s="20">
        <v>-635.52</v>
      </c>
      <c r="F232" s="20">
        <v>-121.94</v>
      </c>
      <c r="G232" s="20">
        <v>127.61</v>
      </c>
      <c r="H232" s="20">
        <v>14.97</v>
      </c>
      <c r="I232" s="20">
        <v>0</v>
      </c>
      <c r="J232" s="20">
        <v>0</v>
      </c>
      <c r="K232" s="20">
        <v>0</v>
      </c>
      <c r="L232" s="20">
        <v>848.08</v>
      </c>
      <c r="M232" s="20">
        <v>337.32</v>
      </c>
      <c r="N232" s="20">
        <v>14.07</v>
      </c>
      <c r="O232" s="20" t="s">
        <v>842</v>
      </c>
    </row>
    <row r="233" spans="1:15">
      <c r="A233" s="20" t="s">
        <v>67</v>
      </c>
      <c r="B233" s="20">
        <v>-14.97</v>
      </c>
      <c r="C233" s="20">
        <v>0</v>
      </c>
      <c r="D233" s="20">
        <v>0</v>
      </c>
      <c r="E233" s="20">
        <v>-207.8</v>
      </c>
      <c r="F233" s="20">
        <v>-121.91</v>
      </c>
      <c r="G233" s="20">
        <v>205.08</v>
      </c>
      <c r="H233" s="20">
        <v>14.97</v>
      </c>
      <c r="I233" s="20">
        <v>0</v>
      </c>
      <c r="J233" s="20">
        <v>0</v>
      </c>
      <c r="K233" s="20">
        <v>0</v>
      </c>
      <c r="L233" s="20">
        <v>847.33</v>
      </c>
      <c r="M233" s="20">
        <v>820.52</v>
      </c>
      <c r="N233" s="20">
        <v>-11.53</v>
      </c>
      <c r="O233" s="20" t="s">
        <v>841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X204"/>
  <sheetViews>
    <sheetView showGridLines="0" workbookViewId="0">
      <selection activeCell="A10" sqref="A10"/>
    </sheetView>
  </sheetViews>
  <sheetFormatPr defaultRowHeight="12.75"/>
  <cols>
    <col min="1" max="1" width="9.7109375" style="20" customWidth="1"/>
    <col min="2" max="2" width="9.28515625" style="20" customWidth="1"/>
    <col min="3" max="3" width="9.7109375" style="20" customWidth="1"/>
    <col min="4" max="35" width="10.7109375" style="20" customWidth="1"/>
    <col min="36" max="16384" width="9.140625" style="20"/>
  </cols>
  <sheetData>
    <row r="1" spans="1:206">
      <c r="BJ1" s="82"/>
      <c r="CF1" s="83"/>
      <c r="CG1" s="83"/>
      <c r="CH1" s="83"/>
    </row>
    <row r="2" spans="1:206">
      <c r="CF2" s="83"/>
      <c r="CG2" s="83"/>
      <c r="CH2" s="83"/>
    </row>
    <row r="3" spans="1:206">
      <c r="CF3" s="83"/>
      <c r="CG3" s="83"/>
      <c r="CH3" s="83"/>
    </row>
    <row r="4" spans="1:206">
      <c r="CF4" s="83"/>
      <c r="CG4" s="83"/>
      <c r="CH4" s="83"/>
    </row>
    <row r="5" spans="1:206">
      <c r="CF5" s="83"/>
      <c r="CG5" s="83"/>
      <c r="CH5" s="83"/>
    </row>
    <row r="6" spans="1:206">
      <c r="CF6" s="83"/>
      <c r="CG6" s="83"/>
      <c r="CH6" s="83"/>
    </row>
    <row r="7" spans="1:206">
      <c r="CF7" s="83"/>
      <c r="CG7" s="83"/>
      <c r="CH7" s="83"/>
    </row>
    <row r="8" spans="1:206">
      <c r="CF8" s="83"/>
      <c r="CG8" s="83"/>
      <c r="CH8" s="83"/>
    </row>
    <row r="9" spans="1:206">
      <c r="CF9" s="83"/>
      <c r="CG9" s="83"/>
      <c r="CH9" s="83"/>
    </row>
    <row r="10" spans="1:206">
      <c r="AY10" s="84"/>
      <c r="AZ10" s="84"/>
      <c r="BB10" s="85"/>
      <c r="CF10" s="83"/>
      <c r="CG10" s="83"/>
      <c r="CH10" s="83"/>
    </row>
    <row r="11" spans="1:206">
      <c r="B11" s="187">
        <f t="shared" ref="B11:AG11" si="0">SUM(B15:B114)</f>
        <v>1.0000000000000009E-2</v>
      </c>
      <c r="C11" s="187">
        <f t="shared" si="0"/>
        <v>-4.9999999999997158E-2</v>
      </c>
      <c r="D11" s="187">
        <f t="shared" si="0"/>
        <v>-1.000000000000334E-2</v>
      </c>
      <c r="E11" s="187">
        <f t="shared" si="0"/>
        <v>233.76999999999995</v>
      </c>
      <c r="F11" s="187">
        <f t="shared" si="0"/>
        <v>-2.9999999999997584E-2</v>
      </c>
      <c r="G11" s="187">
        <f t="shared" si="0"/>
        <v>4.0500000000000043</v>
      </c>
      <c r="H11" s="187">
        <f t="shared" si="0"/>
        <v>-93.690000000000097</v>
      </c>
      <c r="I11" s="187">
        <f t="shared" si="0"/>
        <v>-0.69000000000000261</v>
      </c>
      <c r="J11" s="187">
        <f t="shared" si="0"/>
        <v>0.64999999999998259</v>
      </c>
      <c r="K11" s="187">
        <f t="shared" si="0"/>
        <v>-123.84</v>
      </c>
      <c r="L11" s="187">
        <f t="shared" si="0"/>
        <v>27.06999999999999</v>
      </c>
      <c r="M11" s="187">
        <f t="shared" si="0"/>
        <v>0.15999999999998504</v>
      </c>
      <c r="N11" s="187">
        <f t="shared" si="0"/>
        <v>-164.85999999999996</v>
      </c>
      <c r="O11" s="187">
        <f t="shared" si="0"/>
        <v>-9.9999999999997868E-3</v>
      </c>
      <c r="P11" s="187">
        <f t="shared" si="0"/>
        <v>-0.51999999999998892</v>
      </c>
      <c r="Q11" s="187">
        <f t="shared" si="0"/>
        <v>-1.0000000000005116E-2</v>
      </c>
      <c r="R11" s="187">
        <f t="shared" si="0"/>
        <v>2.9999999999997584E-2</v>
      </c>
      <c r="S11" s="187">
        <f t="shared" si="0"/>
        <v>0.13000000000000966</v>
      </c>
      <c r="T11" s="187">
        <f t="shared" si="0"/>
        <v>0</v>
      </c>
      <c r="U11" s="187">
        <f t="shared" si="0"/>
        <v>2.9999999999997584E-2</v>
      </c>
      <c r="V11" s="187">
        <f t="shared" si="0"/>
        <v>-1.0000000000001563E-2</v>
      </c>
      <c r="W11" s="187">
        <f t="shared" si="0"/>
        <v>0</v>
      </c>
      <c r="X11" s="187">
        <f t="shared" si="0"/>
        <v>73.31</v>
      </c>
      <c r="Y11" s="187">
        <f t="shared" si="0"/>
        <v>-169.25</v>
      </c>
      <c r="Z11" s="187">
        <f t="shared" si="0"/>
        <v>-1.0000000000001563E-2</v>
      </c>
      <c r="AA11" s="187">
        <f t="shared" si="0"/>
        <v>30.420000000000012</v>
      </c>
      <c r="AB11" s="187">
        <f t="shared" si="0"/>
        <v>-61.660000000000004</v>
      </c>
      <c r="AC11" s="187">
        <f t="shared" si="0"/>
        <v>1.0000000000001563E-2</v>
      </c>
      <c r="AD11" s="187">
        <f t="shared" si="0"/>
        <v>0</v>
      </c>
      <c r="AE11" s="187">
        <f t="shared" si="0"/>
        <v>0</v>
      </c>
      <c r="AF11" s="187">
        <f t="shared" si="0"/>
        <v>0</v>
      </c>
      <c r="AG11" s="187">
        <f t="shared" si="0"/>
        <v>0.46000000000000618</v>
      </c>
      <c r="AH11" s="187"/>
      <c r="AI11" s="187"/>
      <c r="AX11" s="84"/>
      <c r="AY11" s="84"/>
      <c r="AZ11" s="84"/>
      <c r="BA11" s="84"/>
      <c r="BB11" s="84"/>
      <c r="BC11" s="84"/>
      <c r="BI11" s="86"/>
      <c r="BL11" s="84"/>
      <c r="BM11" s="84"/>
      <c r="CF11" s="83"/>
      <c r="CG11" s="83"/>
      <c r="CH11" s="83"/>
      <c r="FU11" s="84"/>
      <c r="FV11" s="84"/>
      <c r="FW11" s="84"/>
      <c r="FX11" s="84"/>
      <c r="FZ11" s="84"/>
      <c r="GH11" s="86"/>
      <c r="GI11" s="86"/>
      <c r="GQ11" s="86"/>
      <c r="GR11" s="86"/>
    </row>
    <row r="12" spans="1:206">
      <c r="AY12" s="87"/>
      <c r="AZ12" s="87"/>
      <c r="BA12" s="87"/>
      <c r="CF12" s="83"/>
      <c r="CG12" s="83"/>
      <c r="CH12" s="83"/>
    </row>
    <row r="13" spans="1:206" s="133" customFormat="1">
      <c r="A13" s="133" t="s">
        <v>68</v>
      </c>
      <c r="B13" s="133" t="str">
        <f>p0!B13</f>
        <v>CGPR-AECO/BASIS</v>
      </c>
      <c r="C13" s="133" t="str">
        <f>p0!C13</f>
        <v xml:space="preserve"> CGPR-CARLTON  </v>
      </c>
      <c r="D13" s="133" t="str">
        <f>p0!D13</f>
        <v xml:space="preserve"> CGPR-CHIPPAWA </v>
      </c>
      <c r="E13" s="133" t="str">
        <f>p0!E13</f>
        <v xml:space="preserve">   CGPR-DAWN   </v>
      </c>
      <c r="F13" s="133" t="str">
        <f>p0!F13</f>
        <v>CGPR-EMERSONUSA</v>
      </c>
      <c r="G13" s="133" t="str">
        <f>p0!G13</f>
        <v xml:space="preserve">   CGPR-IROQ   </v>
      </c>
      <c r="H13" s="133" t="str">
        <f>p0!H13</f>
        <v xml:space="preserve"> CGPR-NIAGARA  </v>
      </c>
      <c r="I13" s="133" t="str">
        <f>p0!I13</f>
        <v xml:space="preserve"> CGPR-PARKWAY  </v>
      </c>
      <c r="J13" s="133" t="str">
        <f>p0!J13</f>
        <v xml:space="preserve">   CGPR-SPUR   </v>
      </c>
      <c r="K13" s="133" t="str">
        <f>p0!K13</f>
        <v xml:space="preserve"> CGPR-ST.CLAIR </v>
      </c>
      <c r="L13" s="133" t="str">
        <f>p0!L13</f>
        <v xml:space="preserve"> CGPR-WADDING  </v>
      </c>
      <c r="M13" s="133" t="str">
        <f>p0!M13</f>
        <v xml:space="preserve"> CONSUMERS_CDA </v>
      </c>
      <c r="N13" s="133" t="str">
        <f>p0!N13</f>
        <v xml:space="preserve">   GDM-DAWN    </v>
      </c>
      <c r="O13" s="133" t="str">
        <f>p0!O13</f>
        <v xml:space="preserve">  GDM-NIAGARA  </v>
      </c>
      <c r="P13" s="133" t="str">
        <f>p0!P13</f>
        <v xml:space="preserve">GDM-WADDINGTON </v>
      </c>
      <c r="Q13" s="133" t="s">
        <v>861</v>
      </c>
      <c r="R13" s="133" t="str">
        <f>p0!R13</f>
        <v xml:space="preserve">IF-CGT/APPALAC </v>
      </c>
      <c r="S13" s="133" t="str">
        <f>p0!S13</f>
        <v>IF-CNG/APPALACH</v>
      </c>
      <c r="T13" s="133" t="str">
        <f>p0!T13</f>
        <v xml:space="preserve">   IF-HEHUB    </v>
      </c>
      <c r="U13" s="133" t="str">
        <f>p0!U13</f>
        <v xml:space="preserve">  IF-NNG/VENT  </v>
      </c>
      <c r="V13" s="133" t="str">
        <f>p0!V13</f>
        <v xml:space="preserve">  IF-TETCO/M3  </v>
      </c>
      <c r="W13" s="133" t="str">
        <f>p0!W13</f>
        <v xml:space="preserve"> IF-TRANSCO/Z6 </v>
      </c>
      <c r="X13" s="133" t="str">
        <f>p0!X13</f>
        <v xml:space="preserve">   MICH/CONS   </v>
      </c>
      <c r="Y13" s="133" t="str">
        <f>p0!Y13</f>
        <v xml:space="preserve">  MICH_CG-GD   </v>
      </c>
      <c r="Z13" s="133" t="str">
        <f>p0!Z13</f>
        <v xml:space="preserve">    ML7/CG     </v>
      </c>
      <c r="AA13" s="133" t="str">
        <f>p0!AA13</f>
        <v xml:space="preserve">      NG       </v>
      </c>
      <c r="AB13" s="133" t="str">
        <f>p0!AB13</f>
        <v xml:space="preserve"> NGI/CHI. GATE </v>
      </c>
      <c r="AC13" s="133" t="s">
        <v>803</v>
      </c>
      <c r="AD13" s="133" t="str">
        <f>p0!AD13</f>
        <v>TOLL:EMP/EAST.Z</v>
      </c>
      <c r="AE13" s="133" t="str">
        <f>p0!AE13</f>
        <v xml:space="preserve"> TOLL:EMP/WADD </v>
      </c>
      <c r="AF13" s="133" t="str">
        <f>p0!AF13</f>
        <v xml:space="preserve">TRANS:AECO/EMP </v>
      </c>
      <c r="AG13" s="133" t="str">
        <f>p0!AG13</f>
        <v xml:space="preserve">   UNION_CDA   </v>
      </c>
      <c r="AH13" s="20"/>
      <c r="AI13" s="20"/>
      <c r="AJ13" s="20"/>
    </row>
    <row r="14" spans="1:206">
      <c r="A14" s="20" t="s">
        <v>69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Z14" s="82"/>
      <c r="BA14" s="82"/>
      <c r="CF14" s="83"/>
      <c r="CG14" s="83"/>
      <c r="CH14" s="83"/>
    </row>
    <row r="15" spans="1:206">
      <c r="A15" s="90">
        <v>36708</v>
      </c>
      <c r="B15" s="312">
        <f>'p1'!B15-p0!B15</f>
        <v>0</v>
      </c>
      <c r="C15" s="312">
        <f>'p1'!C15-p0!C15</f>
        <v>0</v>
      </c>
      <c r="D15" s="312">
        <f>'p1'!D15-p0!D15</f>
        <v>0</v>
      </c>
      <c r="E15" s="312">
        <f>'p1'!E15-p0!E15</f>
        <v>0</v>
      </c>
      <c r="F15" s="312">
        <f>'p1'!F15-p0!F15</f>
        <v>0</v>
      </c>
      <c r="G15" s="312">
        <f>'p1'!G15-p0!G15</f>
        <v>0</v>
      </c>
      <c r="H15" s="312">
        <f>'p1'!H15-p0!H15</f>
        <v>0</v>
      </c>
      <c r="I15" s="312">
        <f>'p1'!I15-p0!I15</f>
        <v>0</v>
      </c>
      <c r="J15" s="312">
        <f>'p1'!J15-p0!J15</f>
        <v>0</v>
      </c>
      <c r="K15" s="312">
        <f>'p1'!K15-p0!K15</f>
        <v>0</v>
      </c>
      <c r="L15" s="312">
        <f>'p1'!L15-p0!L15</f>
        <v>0</v>
      </c>
      <c r="M15" s="312">
        <f>'p1'!M15-p0!M15</f>
        <v>0</v>
      </c>
      <c r="N15" s="312">
        <f>'p1'!N15-p0!N15</f>
        <v>0</v>
      </c>
      <c r="O15" s="312">
        <f>'p1'!O15-p0!O15</f>
        <v>0</v>
      </c>
      <c r="P15" s="312">
        <f>'p1'!P15-p0!P15</f>
        <v>0</v>
      </c>
      <c r="Q15" s="312">
        <f>'p1'!Q15-p0!Q15</f>
        <v>0</v>
      </c>
      <c r="R15" s="312">
        <f>'p1'!R15-p0!R15</f>
        <v>0</v>
      </c>
      <c r="S15" s="312">
        <f>'p1'!S15-p0!S15</f>
        <v>0</v>
      </c>
      <c r="T15" s="312">
        <f>'p1'!T15-p0!T15</f>
        <v>0</v>
      </c>
      <c r="U15" s="312">
        <f>'p1'!U15-p0!U15</f>
        <v>0</v>
      </c>
      <c r="V15" s="312">
        <f>'p1'!V15-p0!V15</f>
        <v>0</v>
      </c>
      <c r="W15" s="312">
        <f>'p1'!W15-p0!W15</f>
        <v>0</v>
      </c>
      <c r="X15" s="312">
        <f>'p1'!X15-p0!X15</f>
        <v>0</v>
      </c>
      <c r="Y15" s="312">
        <f>'p1'!Y15-p0!Y15</f>
        <v>0</v>
      </c>
      <c r="Z15" s="312">
        <f>'p1'!Z15-p0!Z15</f>
        <v>0</v>
      </c>
      <c r="AA15" s="312">
        <f>'p1'!AA15-p0!AA15</f>
        <v>0</v>
      </c>
      <c r="AB15" s="312">
        <f>'p1'!AB15-p0!AB15</f>
        <v>0</v>
      </c>
      <c r="AC15" s="312">
        <f>'p1'!AC15-p0!AC15</f>
        <v>0</v>
      </c>
      <c r="AD15" s="312">
        <f>'p1'!AD15-p0!AD15</f>
        <v>0</v>
      </c>
      <c r="AE15" s="312">
        <f>'p1'!AE15-p0!AE15</f>
        <v>0</v>
      </c>
      <c r="AF15" s="312">
        <f>'p1'!AF15-p0!AF15</f>
        <v>0</v>
      </c>
      <c r="AG15" s="312">
        <f>'p1'!AG15-p0!AG15</f>
        <v>0</v>
      </c>
      <c r="AH15" s="312"/>
      <c r="AI15" s="312"/>
      <c r="AY15" s="84"/>
      <c r="AZ15" s="84"/>
      <c r="BA15" s="84"/>
      <c r="BB15" s="84"/>
      <c r="BC15" s="84"/>
      <c r="BM15" s="88"/>
      <c r="CF15" s="83"/>
      <c r="CG15" s="83"/>
      <c r="CH15" s="83"/>
      <c r="FV15" s="84"/>
      <c r="FW15" s="84"/>
      <c r="FX15" s="84"/>
      <c r="GH15" s="88"/>
      <c r="GI15" s="88"/>
      <c r="GO15" s="88"/>
      <c r="GQ15" s="88"/>
      <c r="GR15" s="88"/>
      <c r="GX15" s="88"/>
    </row>
    <row r="16" spans="1:206">
      <c r="A16" s="90">
        <v>36739</v>
      </c>
      <c r="B16" s="312">
        <f>'p1'!B16-p0!B16</f>
        <v>0</v>
      </c>
      <c r="C16" s="312">
        <f>'p1'!C16-p0!C16</f>
        <v>0</v>
      </c>
      <c r="D16" s="312">
        <f>'p1'!D16-p0!D16</f>
        <v>0</v>
      </c>
      <c r="E16" s="312">
        <f>'p1'!E16-p0!E16</f>
        <v>-50.860000000000014</v>
      </c>
      <c r="F16" s="312">
        <f>'p1'!F16-p0!F16</f>
        <v>0</v>
      </c>
      <c r="G16" s="312">
        <f>'p1'!G16-p0!G16</f>
        <v>1.9999999999996021E-2</v>
      </c>
      <c r="H16" s="312">
        <f>'p1'!H16-p0!H16</f>
        <v>-92.86</v>
      </c>
      <c r="I16" s="312">
        <f>'p1'!I16-p0!I16</f>
        <v>-9.9999999999980105E-3</v>
      </c>
      <c r="J16" s="312">
        <f>'p1'!J16-p0!J16</f>
        <v>9.9999999999980105E-3</v>
      </c>
      <c r="K16" s="312">
        <f>'p1'!K16-p0!K16</f>
        <v>-123.83</v>
      </c>
      <c r="L16" s="312">
        <f>'p1'!L16-p0!L16</f>
        <v>30.939999999999998</v>
      </c>
      <c r="M16" s="312">
        <f>'p1'!M16-p0!M16</f>
        <v>0</v>
      </c>
      <c r="N16" s="312">
        <f>'p1'!N16-p0!N16</f>
        <v>-30.97</v>
      </c>
      <c r="O16" s="312">
        <f>'p1'!O16-p0!O16</f>
        <v>0</v>
      </c>
      <c r="P16" s="312">
        <f>'p1'!P16-p0!P16</f>
        <v>-2.0000000000003126E-2</v>
      </c>
      <c r="Q16" s="312">
        <f>'p1'!Q16-p0!Q16</f>
        <v>-1.0000000000005116E-2</v>
      </c>
      <c r="R16" s="312">
        <f>'p1'!R16-p0!R16</f>
        <v>0</v>
      </c>
      <c r="S16" s="312">
        <f>'p1'!S16-p0!S16</f>
        <v>0</v>
      </c>
      <c r="T16" s="312">
        <f>'p1'!T16-p0!T16</f>
        <v>0</v>
      </c>
      <c r="U16" s="312">
        <f>'p1'!U16-p0!U16</f>
        <v>0</v>
      </c>
      <c r="V16" s="312">
        <f>'p1'!V16-p0!V16</f>
        <v>0</v>
      </c>
      <c r="W16" s="312">
        <f>'p1'!W16-p0!W16</f>
        <v>0</v>
      </c>
      <c r="X16" s="312">
        <f>'p1'!X16-p0!X16</f>
        <v>0</v>
      </c>
      <c r="Y16" s="312">
        <f>'p1'!Y16-p0!Y16</f>
        <v>123.79000000000002</v>
      </c>
      <c r="Z16" s="312">
        <f>'p1'!Z16-p0!Z16</f>
        <v>-1.0000000000001563E-2</v>
      </c>
      <c r="AA16" s="312">
        <f>'p1'!AA16-p0!AA16</f>
        <v>-0.34999999999999432</v>
      </c>
      <c r="AB16" s="312">
        <f>'p1'!AB16-p0!AB16</f>
        <v>-61.899999999999991</v>
      </c>
      <c r="AC16" s="312">
        <f>'p1'!AC16-p0!AC16</f>
        <v>0</v>
      </c>
      <c r="AD16" s="312">
        <f>'p1'!AD16-p0!AD16</f>
        <v>0</v>
      </c>
      <c r="AE16" s="312">
        <f>'p1'!AE16-p0!AE16</f>
        <v>0</v>
      </c>
      <c r="AF16" s="312">
        <f>'p1'!AF16-p0!AF16</f>
        <v>0</v>
      </c>
      <c r="AG16" s="312">
        <f>'p1'!AG16-p0!AG16</f>
        <v>0</v>
      </c>
      <c r="AH16" s="312"/>
      <c r="AI16" s="312"/>
      <c r="AY16" s="84"/>
      <c r="AZ16" s="84"/>
      <c r="BA16" s="84"/>
      <c r="BB16" s="84"/>
      <c r="BC16" s="84"/>
      <c r="BM16" s="88"/>
      <c r="CF16" s="83"/>
      <c r="CG16" s="83"/>
      <c r="CH16" s="83"/>
      <c r="FV16" s="84"/>
      <c r="FW16" s="84"/>
      <c r="FX16" s="84"/>
      <c r="GH16" s="88"/>
      <c r="GI16" s="88"/>
      <c r="GO16" s="88"/>
      <c r="GQ16" s="88"/>
      <c r="GR16" s="88"/>
      <c r="GX16" s="88"/>
    </row>
    <row r="17" spans="1:206">
      <c r="A17" s="90">
        <v>36770</v>
      </c>
      <c r="B17" s="312">
        <f>'p1'!B17-p0!B17</f>
        <v>0</v>
      </c>
      <c r="C17" s="312">
        <f>'p1'!C17-p0!C17</f>
        <v>0</v>
      </c>
      <c r="D17" s="312">
        <f>'p1'!D17-p0!D17</f>
        <v>-9.9999999999980105E-3</v>
      </c>
      <c r="E17" s="312">
        <f>'p1'!E17-p0!E17</f>
        <v>45.72</v>
      </c>
      <c r="F17" s="312">
        <f>'p1'!F17-p0!F17</f>
        <v>0</v>
      </c>
      <c r="G17" s="312">
        <f>'p1'!G17-p0!G17</f>
        <v>1.9999999999996021E-2</v>
      </c>
      <c r="H17" s="312">
        <f>'p1'!H17-p0!H17</f>
        <v>3.9999999999992042E-2</v>
      </c>
      <c r="I17" s="312">
        <f>'p1'!I17-p0!I17</f>
        <v>-9.9999999999980105E-3</v>
      </c>
      <c r="J17" s="312">
        <f>'p1'!J17-p0!J17</f>
        <v>9.9999999999980105E-3</v>
      </c>
      <c r="K17" s="312">
        <f>'p1'!K17-p0!K17</f>
        <v>1.0000000000005116E-2</v>
      </c>
      <c r="L17" s="312">
        <f>'p1'!L17-p0!L17</f>
        <v>-9.9999999999980105E-3</v>
      </c>
      <c r="M17" s="312">
        <f>'p1'!M17-p0!M17</f>
        <v>0</v>
      </c>
      <c r="N17" s="312">
        <f>'p1'!N17-p0!N17</f>
        <v>-29.810000000000002</v>
      </c>
      <c r="O17" s="312">
        <f>'p1'!O17-p0!O17</f>
        <v>0</v>
      </c>
      <c r="P17" s="312">
        <f>'p1'!P17-p0!P17</f>
        <v>-9.9999999999980105E-3</v>
      </c>
      <c r="Q17" s="312">
        <f>'p1'!Q17-p0!Q17</f>
        <v>0</v>
      </c>
      <c r="R17" s="312">
        <f>'p1'!R17-p0!R17</f>
        <v>0</v>
      </c>
      <c r="S17" s="312">
        <f>'p1'!S17-p0!S17</f>
        <v>0</v>
      </c>
      <c r="T17" s="312">
        <f>'p1'!T17-p0!T17</f>
        <v>0</v>
      </c>
      <c r="U17" s="312">
        <f>'p1'!U17-p0!U17</f>
        <v>0</v>
      </c>
      <c r="V17" s="312">
        <f>'p1'!V17-p0!V17</f>
        <v>0</v>
      </c>
      <c r="W17" s="312">
        <f>'p1'!W17-p0!W17</f>
        <v>0</v>
      </c>
      <c r="X17" s="312">
        <f>'p1'!X17-p0!X17</f>
        <v>0</v>
      </c>
      <c r="Y17" s="312">
        <f>'p1'!Y17-p0!Y17</f>
        <v>-3.9999999999992042E-2</v>
      </c>
      <c r="Z17" s="312">
        <f>'p1'!Z17-p0!Z17</f>
        <v>0</v>
      </c>
      <c r="AA17" s="312">
        <f>'p1'!AA17-p0!AA17</f>
        <v>30.769999999999996</v>
      </c>
      <c r="AB17" s="312">
        <f>'p1'!AB17-p0!AB17</f>
        <v>1.9999999999996021E-2</v>
      </c>
      <c r="AC17" s="312">
        <f>'p1'!AC17-p0!AC17</f>
        <v>0</v>
      </c>
      <c r="AD17" s="312">
        <f>'p1'!AD17-p0!AD17</f>
        <v>0</v>
      </c>
      <c r="AE17" s="312">
        <f>'p1'!AE17-p0!AE17</f>
        <v>0</v>
      </c>
      <c r="AF17" s="312">
        <f>'p1'!AF17-p0!AF17</f>
        <v>0</v>
      </c>
      <c r="AG17" s="312">
        <f>'p1'!AG17-p0!AG17</f>
        <v>0</v>
      </c>
      <c r="AH17" s="312"/>
      <c r="AI17" s="312"/>
      <c r="AY17" s="84"/>
      <c r="AZ17" s="84"/>
      <c r="BA17" s="84"/>
      <c r="BB17" s="84"/>
      <c r="BC17" s="84"/>
      <c r="BM17" s="88"/>
      <c r="CF17" s="83"/>
      <c r="CG17" s="83"/>
      <c r="CH17" s="83"/>
      <c r="FV17" s="84"/>
      <c r="FW17" s="84"/>
      <c r="FX17" s="84"/>
      <c r="GH17" s="88"/>
      <c r="GI17" s="88"/>
      <c r="GO17" s="88"/>
      <c r="GQ17" s="88"/>
      <c r="GR17" s="88"/>
      <c r="GX17" s="88"/>
    </row>
    <row r="18" spans="1:206">
      <c r="A18" s="90">
        <v>36800</v>
      </c>
      <c r="B18" s="312">
        <f>'p1'!B18-p0!B18</f>
        <v>0</v>
      </c>
      <c r="C18" s="312">
        <f>'p1'!C18-p0!C18</f>
        <v>0</v>
      </c>
      <c r="D18" s="312">
        <f>'p1'!D18-p0!D18</f>
        <v>-1.0000000000005116E-2</v>
      </c>
      <c r="E18" s="312">
        <f>'p1'!E18-p0!E18</f>
        <v>-30.599999999999994</v>
      </c>
      <c r="F18" s="312">
        <f>'p1'!F18-p0!F18</f>
        <v>0</v>
      </c>
      <c r="G18" s="312">
        <f>'p1'!G18-p0!G18</f>
        <v>1.9999999999996021E-2</v>
      </c>
      <c r="H18" s="312">
        <f>'p1'!H18-p0!H18</f>
        <v>3.0000000000001137E-2</v>
      </c>
      <c r="I18" s="312">
        <f>'p1'!I18-p0!I18</f>
        <v>-1.0000000000005116E-2</v>
      </c>
      <c r="J18" s="312">
        <f>'p1'!J18-p0!J18</f>
        <v>0</v>
      </c>
      <c r="K18" s="312">
        <f>'p1'!K18-p0!K18</f>
        <v>9.9999999999980105E-3</v>
      </c>
      <c r="L18" s="312">
        <f>'p1'!L18-p0!L18</f>
        <v>-9.9999999999980105E-3</v>
      </c>
      <c r="M18" s="312">
        <f>'p1'!M18-p0!M18</f>
        <v>0</v>
      </c>
      <c r="N18" s="312">
        <f>'p1'!N18-p0!N18</f>
        <v>-30.640000000000015</v>
      </c>
      <c r="O18" s="312">
        <f>'p1'!O18-p0!O18</f>
        <v>9.9999999999997868E-3</v>
      </c>
      <c r="P18" s="312">
        <f>'p1'!P18-p0!P18</f>
        <v>-1.0000000000005116E-2</v>
      </c>
      <c r="Q18" s="312">
        <f>'p1'!Q18-p0!Q18</f>
        <v>0</v>
      </c>
      <c r="R18" s="312">
        <f>'p1'!R18-p0!R18</f>
        <v>0</v>
      </c>
      <c r="S18" s="312">
        <f>'p1'!S18-p0!S18</f>
        <v>1.0000000000005116E-2</v>
      </c>
      <c r="T18" s="312">
        <f>'p1'!T18-p0!T18</f>
        <v>0</v>
      </c>
      <c r="U18" s="312">
        <f>'p1'!U18-p0!U18</f>
        <v>0</v>
      </c>
      <c r="V18" s="312">
        <f>'p1'!V18-p0!V18</f>
        <v>0</v>
      </c>
      <c r="W18" s="312">
        <f>'p1'!W18-p0!W18</f>
        <v>0</v>
      </c>
      <c r="X18" s="312">
        <f>'p1'!X18-p0!X18</f>
        <v>0</v>
      </c>
      <c r="Y18" s="312">
        <f>'p1'!Y18-p0!Y18</f>
        <v>-1.9999999999996021E-2</v>
      </c>
      <c r="Z18" s="312">
        <f>'p1'!Z18-p0!Z18</f>
        <v>0</v>
      </c>
      <c r="AA18" s="312">
        <f>'p1'!AA18-p0!AA18</f>
        <v>-1.9999999999996021E-2</v>
      </c>
      <c r="AB18" s="312">
        <f>'p1'!AB18-p0!AB18</f>
        <v>-2.0000000000010232E-2</v>
      </c>
      <c r="AC18" s="312">
        <f>'p1'!AC18-p0!AC18</f>
        <v>0</v>
      </c>
      <c r="AD18" s="312">
        <f>'p1'!AD18-p0!AD18</f>
        <v>0</v>
      </c>
      <c r="AE18" s="312">
        <f>'p1'!AE18-p0!AE18</f>
        <v>0</v>
      </c>
      <c r="AF18" s="312">
        <f>'p1'!AF18-p0!AF18</f>
        <v>0</v>
      </c>
      <c r="AG18" s="312">
        <f>'p1'!AG18-p0!AG18</f>
        <v>0</v>
      </c>
      <c r="AH18" s="312"/>
      <c r="AI18" s="312"/>
      <c r="AY18" s="84"/>
      <c r="AZ18" s="84"/>
      <c r="BA18" s="84"/>
      <c r="BB18" s="84"/>
      <c r="BC18" s="84"/>
      <c r="BM18" s="88"/>
      <c r="CF18" s="83"/>
      <c r="CG18" s="83"/>
      <c r="CH18" s="83"/>
      <c r="FV18" s="84"/>
      <c r="FW18" s="84"/>
      <c r="FX18" s="84"/>
      <c r="GH18" s="88"/>
      <c r="GI18" s="88"/>
      <c r="GO18" s="88"/>
      <c r="GQ18" s="88"/>
      <c r="GR18" s="88"/>
      <c r="GX18" s="88"/>
    </row>
    <row r="19" spans="1:206">
      <c r="A19" s="90">
        <v>36831</v>
      </c>
      <c r="B19" s="597">
        <f>'p1'!B19-p0!B19</f>
        <v>0</v>
      </c>
      <c r="C19" s="312">
        <f>'p1'!C19-p0!C19</f>
        <v>-9.9999999999980105E-3</v>
      </c>
      <c r="D19" s="312">
        <f>'p1'!D19-p0!D19</f>
        <v>0</v>
      </c>
      <c r="E19" s="312">
        <f>'p1'!E19-p0!E19</f>
        <v>93.32</v>
      </c>
      <c r="F19" s="312">
        <f>'p1'!F19-p0!F19</f>
        <v>-1.0000000000001563E-2</v>
      </c>
      <c r="G19" s="312">
        <f>'p1'!G19-p0!G19</f>
        <v>2.0000000000010232E-2</v>
      </c>
      <c r="H19" s="312">
        <f>'p1'!H19-p0!H19</f>
        <v>-3.9999999999992042E-2</v>
      </c>
      <c r="I19" s="312">
        <f>'p1'!I19-p0!I19</f>
        <v>0</v>
      </c>
      <c r="J19" s="312">
        <f>'p1'!J19-p0!J19</f>
        <v>0</v>
      </c>
      <c r="K19" s="312">
        <f>'p1'!K19-p0!K19</f>
        <v>-1.0000000000001563E-2</v>
      </c>
      <c r="L19" s="312">
        <f>'p1'!L19-p0!L19</f>
        <v>0</v>
      </c>
      <c r="M19" s="312">
        <f>'p1'!M19-p0!M19</f>
        <v>0</v>
      </c>
      <c r="N19" s="312">
        <f>'p1'!N19-p0!N19</f>
        <v>-14.739999999999995</v>
      </c>
      <c r="O19" s="312">
        <f>'p1'!O19-p0!O19</f>
        <v>0</v>
      </c>
      <c r="P19" s="312">
        <f>'p1'!P19-p0!P19</f>
        <v>0</v>
      </c>
      <c r="Q19" s="312">
        <f>'p1'!Q19-p0!Q19</f>
        <v>0</v>
      </c>
      <c r="R19" s="312">
        <f>'p1'!R19-p0!R19</f>
        <v>1.0000000000001563E-2</v>
      </c>
      <c r="S19" s="312">
        <f>'p1'!S19-p0!S19</f>
        <v>0</v>
      </c>
      <c r="T19" s="312">
        <f>'p1'!T19-p0!T19</f>
        <v>0</v>
      </c>
      <c r="U19" s="312">
        <f>'p1'!U19-p0!U19</f>
        <v>1.0000000000001563E-2</v>
      </c>
      <c r="V19" s="312">
        <f>'p1'!V19-p0!V19</f>
        <v>0</v>
      </c>
      <c r="W19" s="312">
        <f>'p1'!W19-p0!W19</f>
        <v>0</v>
      </c>
      <c r="X19" s="312">
        <f>'p1'!X19-p0!X19</f>
        <v>14.73</v>
      </c>
      <c r="Y19" s="312">
        <f>'p1'!Y19-p0!Y19</f>
        <v>-58.91</v>
      </c>
      <c r="Z19" s="312">
        <f>'p1'!Z19-p0!Z19</f>
        <v>0</v>
      </c>
      <c r="AA19" s="312">
        <f>'p1'!AA19-p0!AA19</f>
        <v>0</v>
      </c>
      <c r="AB19" s="312">
        <f>'p1'!AB19-p0!AB19</f>
        <v>-1.9999999999996021E-2</v>
      </c>
      <c r="AC19" s="312">
        <f>'p1'!AC19-p0!AC19</f>
        <v>0</v>
      </c>
      <c r="AD19" s="312">
        <f>'p1'!AD19-p0!AD19</f>
        <v>0</v>
      </c>
      <c r="AE19" s="312">
        <f>'p1'!AE19-p0!AE19</f>
        <v>0</v>
      </c>
      <c r="AF19" s="312">
        <f>'p1'!AF19-p0!AF19</f>
        <v>0</v>
      </c>
      <c r="AG19" s="312">
        <f>'p1'!AG19-p0!AG19</f>
        <v>1.0000000000001563E-2</v>
      </c>
      <c r="AH19" s="312"/>
      <c r="AI19" s="312"/>
      <c r="AY19" s="84"/>
      <c r="AZ19" s="84"/>
      <c r="BA19" s="84"/>
      <c r="BB19" s="84"/>
      <c r="BC19" s="84"/>
      <c r="BM19" s="88"/>
      <c r="CF19" s="83"/>
      <c r="CG19" s="83"/>
      <c r="CH19" s="83"/>
      <c r="FV19" s="84"/>
      <c r="FW19" s="84"/>
      <c r="FX19" s="84"/>
      <c r="GH19" s="88"/>
      <c r="GI19" s="88"/>
      <c r="GO19" s="88"/>
      <c r="GQ19" s="88"/>
      <c r="GR19" s="88"/>
      <c r="GX19" s="88"/>
    </row>
    <row r="20" spans="1:206">
      <c r="A20" s="90">
        <v>36861</v>
      </c>
      <c r="B20" s="312">
        <f>'p1'!B20-p0!B20</f>
        <v>0</v>
      </c>
      <c r="C20" s="312">
        <f>'p1'!C20-p0!C20</f>
        <v>-9.9999999999980105E-3</v>
      </c>
      <c r="D20" s="312">
        <f>'p1'!D20-p0!D20</f>
        <v>0</v>
      </c>
      <c r="E20" s="312">
        <f>'p1'!E20-p0!E20</f>
        <v>45.42</v>
      </c>
      <c r="F20" s="312">
        <f>'p1'!F20-p0!F20</f>
        <v>-9.9999999999980105E-3</v>
      </c>
      <c r="G20" s="312">
        <f>'p1'!G20-p0!G20</f>
        <v>1.9999999999996021E-2</v>
      </c>
      <c r="H20" s="312">
        <f>'p1'!H20-p0!H20</f>
        <v>-3.0000000000001137E-2</v>
      </c>
      <c r="I20" s="312">
        <f>'p1'!I20-p0!I20</f>
        <v>9.9999999999997868E-3</v>
      </c>
      <c r="J20" s="312">
        <f>'p1'!J20-p0!J20</f>
        <v>0</v>
      </c>
      <c r="K20" s="312">
        <f>'p1'!K20-p0!K20</f>
        <v>-9.9999999999980105E-3</v>
      </c>
      <c r="L20" s="312">
        <f>'p1'!L20-p0!L20</f>
        <v>0</v>
      </c>
      <c r="M20" s="312">
        <f>'p1'!M20-p0!M20</f>
        <v>0</v>
      </c>
      <c r="N20" s="312">
        <f>'p1'!N20-p0!N20</f>
        <v>-15.149999999999991</v>
      </c>
      <c r="O20" s="312">
        <f>'p1'!O20-p0!O20</f>
        <v>0</v>
      </c>
      <c r="P20" s="312">
        <f>'p1'!P20-p0!P20</f>
        <v>0</v>
      </c>
      <c r="Q20" s="312">
        <f>'p1'!Q20-p0!Q20</f>
        <v>0</v>
      </c>
      <c r="R20" s="312">
        <f>'p1'!R20-p0!R20</f>
        <v>9.9999999999980105E-3</v>
      </c>
      <c r="S20" s="312">
        <f>'p1'!S20-p0!S20</f>
        <v>0</v>
      </c>
      <c r="T20" s="312">
        <f>'p1'!T20-p0!T20</f>
        <v>0</v>
      </c>
      <c r="U20" s="312">
        <f>'p1'!U20-p0!U20</f>
        <v>9.9999999999980105E-3</v>
      </c>
      <c r="V20" s="312">
        <f>'p1'!V20-p0!V20</f>
        <v>0</v>
      </c>
      <c r="W20" s="312">
        <f>'p1'!W20-p0!W20</f>
        <v>0</v>
      </c>
      <c r="X20" s="312">
        <f>'p1'!X20-p0!X20</f>
        <v>15.139999999999999</v>
      </c>
      <c r="Y20" s="312">
        <f>'p1'!Y20-p0!Y20</f>
        <v>-60.54</v>
      </c>
      <c r="Z20" s="312">
        <f>'p1'!Z20-p0!Z20</f>
        <v>0</v>
      </c>
      <c r="AA20" s="312">
        <f>'p1'!AA20-p0!AA20</f>
        <v>0</v>
      </c>
      <c r="AB20" s="312">
        <f>'p1'!AB20-p0!AB20</f>
        <v>9.9999999999980105E-3</v>
      </c>
      <c r="AC20" s="312">
        <f>'p1'!AC20-p0!AC20</f>
        <v>0</v>
      </c>
      <c r="AD20" s="312">
        <f>'p1'!AD20-p0!AD20</f>
        <v>0</v>
      </c>
      <c r="AE20" s="312">
        <f>'p1'!AE20-p0!AE20</f>
        <v>0</v>
      </c>
      <c r="AF20" s="312">
        <f>'p1'!AF20-p0!AF20</f>
        <v>0</v>
      </c>
      <c r="AG20" s="312">
        <f>'p1'!AG20-p0!AG20</f>
        <v>0</v>
      </c>
      <c r="AH20" s="312"/>
      <c r="AI20" s="312"/>
      <c r="AY20" s="84"/>
      <c r="AZ20" s="84"/>
      <c r="BA20" s="84"/>
      <c r="BB20" s="84"/>
      <c r="BC20" s="84"/>
      <c r="BM20" s="88"/>
      <c r="CF20" s="83"/>
      <c r="CG20" s="83"/>
      <c r="CH20" s="83"/>
      <c r="FV20" s="84"/>
      <c r="FW20" s="84"/>
      <c r="FX20" s="84"/>
      <c r="GH20" s="88"/>
      <c r="GI20" s="88"/>
      <c r="GO20" s="88"/>
      <c r="GQ20" s="88"/>
      <c r="GR20" s="88"/>
      <c r="GX20" s="88"/>
    </row>
    <row r="21" spans="1:206">
      <c r="A21" s="90">
        <v>36892</v>
      </c>
      <c r="B21" s="312">
        <f>'p1'!B21-p0!B21</f>
        <v>1.0000000000000009E-2</v>
      </c>
      <c r="C21" s="312">
        <f>'p1'!C21-p0!C21</f>
        <v>-9.9999999999980105E-3</v>
      </c>
      <c r="D21" s="312">
        <f>'p1'!D21-p0!D21</f>
        <v>0</v>
      </c>
      <c r="E21" s="312">
        <f>'p1'!E21-p0!E21</f>
        <v>45.169999999999987</v>
      </c>
      <c r="F21" s="312">
        <f>'p1'!F21-p0!F21</f>
        <v>0</v>
      </c>
      <c r="G21" s="312">
        <f>'p1'!G21-p0!G21</f>
        <v>1.9999999999996021E-2</v>
      </c>
      <c r="H21" s="312">
        <f>'p1'!H21-p0!H21</f>
        <v>-1.999999999998181E-2</v>
      </c>
      <c r="I21" s="312">
        <f>'p1'!I21-p0!I21</f>
        <v>0</v>
      </c>
      <c r="J21" s="312">
        <f>'p1'!J21-p0!J21</f>
        <v>0</v>
      </c>
      <c r="K21" s="312">
        <f>'p1'!K21-p0!K21</f>
        <v>0</v>
      </c>
      <c r="L21" s="312">
        <f>'p1'!L21-p0!L21</f>
        <v>0</v>
      </c>
      <c r="M21" s="312">
        <f>'p1'!M21-p0!M21</f>
        <v>0</v>
      </c>
      <c r="N21" s="312">
        <f>'p1'!N21-p0!N21</f>
        <v>-15.059999999999988</v>
      </c>
      <c r="O21" s="312">
        <f>'p1'!O21-p0!O21</f>
        <v>0</v>
      </c>
      <c r="P21" s="312">
        <f>'p1'!P21-p0!P21</f>
        <v>0</v>
      </c>
      <c r="Q21" s="312">
        <f>'p1'!Q21-p0!Q21</f>
        <v>0</v>
      </c>
      <c r="R21" s="312">
        <f>'p1'!R21-p0!R21</f>
        <v>0</v>
      </c>
      <c r="S21" s="312">
        <f>'p1'!S21-p0!S21</f>
        <v>0</v>
      </c>
      <c r="T21" s="312">
        <f>'p1'!T21-p0!T21</f>
        <v>0</v>
      </c>
      <c r="U21" s="312">
        <f>'p1'!U21-p0!U21</f>
        <v>0</v>
      </c>
      <c r="V21" s="312">
        <f>'p1'!V21-p0!V21</f>
        <v>-1.0000000000001563E-2</v>
      </c>
      <c r="W21" s="312">
        <f>'p1'!W21-p0!W21</f>
        <v>0</v>
      </c>
      <c r="X21" s="312">
        <f>'p1'!X21-p0!X21</f>
        <v>15.05</v>
      </c>
      <c r="Y21" s="312">
        <f>'p1'!Y21-p0!Y21</f>
        <v>-60.18</v>
      </c>
      <c r="Z21" s="312">
        <f>'p1'!Z21-p0!Z21</f>
        <v>0</v>
      </c>
      <c r="AA21" s="312">
        <f>'p1'!AA21-p0!AA21</f>
        <v>1.0000000000000009E-2</v>
      </c>
      <c r="AB21" s="312">
        <f>'p1'!AB21-p0!AB21</f>
        <v>0</v>
      </c>
      <c r="AC21" s="312">
        <f>'p1'!AC21-p0!AC21</f>
        <v>1.0000000000001563E-2</v>
      </c>
      <c r="AD21" s="312">
        <f>'p1'!AD21-p0!AD21</f>
        <v>0</v>
      </c>
      <c r="AE21" s="312">
        <f>'p1'!AE21-p0!AE21</f>
        <v>0</v>
      </c>
      <c r="AF21" s="312">
        <f>'p1'!AF21-p0!AF21</f>
        <v>0</v>
      </c>
      <c r="AG21" s="312">
        <f>'p1'!AG21-p0!AG21</f>
        <v>0</v>
      </c>
      <c r="AH21" s="312"/>
      <c r="AI21" s="312"/>
      <c r="AY21" s="84"/>
      <c r="AZ21" s="84"/>
      <c r="BA21" s="84"/>
      <c r="BB21" s="84"/>
      <c r="BC21" s="84"/>
      <c r="BM21" s="88"/>
      <c r="CF21" s="83"/>
      <c r="CG21" s="83"/>
      <c r="CH21" s="83"/>
      <c r="FV21" s="84"/>
      <c r="FW21" s="84"/>
      <c r="FX21" s="84"/>
      <c r="GH21" s="88"/>
      <c r="GI21" s="88"/>
      <c r="GO21" s="88"/>
      <c r="GQ21" s="88"/>
      <c r="GR21" s="88"/>
      <c r="GX21" s="88"/>
    </row>
    <row r="22" spans="1:206">
      <c r="A22" s="90">
        <v>36923</v>
      </c>
      <c r="B22" s="312">
        <f>'p1'!B22-p0!B22</f>
        <v>0</v>
      </c>
      <c r="C22" s="312">
        <f>'p1'!C22-p0!C22</f>
        <v>-1.0000000000005116E-2</v>
      </c>
      <c r="D22" s="312">
        <f>'p1'!D22-p0!D22</f>
        <v>0</v>
      </c>
      <c r="E22" s="312">
        <f>'p1'!E22-p0!E22</f>
        <v>40.51</v>
      </c>
      <c r="F22" s="312">
        <f>'p1'!F22-p0!F22</f>
        <v>-9.9999999999980105E-3</v>
      </c>
      <c r="G22" s="312">
        <f>'p1'!G22-p0!G22</f>
        <v>1.9999999999996021E-2</v>
      </c>
      <c r="H22" s="312">
        <f>'p1'!H22-p0!H22</f>
        <v>-3.0000000000001137E-2</v>
      </c>
      <c r="I22" s="312">
        <f>'p1'!I22-p0!I22</f>
        <v>0</v>
      </c>
      <c r="J22" s="312">
        <f>'p1'!J22-p0!J22</f>
        <v>0</v>
      </c>
      <c r="K22" s="312">
        <f>'p1'!K22-p0!K22</f>
        <v>-9.9999999999980105E-3</v>
      </c>
      <c r="L22" s="312">
        <f>'p1'!L22-p0!L22</f>
        <v>9.9999999999997868E-3</v>
      </c>
      <c r="M22" s="312">
        <f>'p1'!M22-p0!M22</f>
        <v>0</v>
      </c>
      <c r="N22" s="312">
        <f>'p1'!N22-p0!N22</f>
        <v>-13.530000000000001</v>
      </c>
      <c r="O22" s="312">
        <f>'p1'!O22-p0!O22</f>
        <v>0</v>
      </c>
      <c r="P22" s="312">
        <f>'p1'!P22-p0!P22</f>
        <v>-9.9999999999997868E-3</v>
      </c>
      <c r="Q22" s="312">
        <f>'p1'!Q22-p0!Q22</f>
        <v>0</v>
      </c>
      <c r="R22" s="312">
        <f>'p1'!R22-p0!R22</f>
        <v>9.9999999999980105E-3</v>
      </c>
      <c r="S22" s="312">
        <f>'p1'!S22-p0!S22</f>
        <v>0</v>
      </c>
      <c r="T22" s="312">
        <f>'p1'!T22-p0!T22</f>
        <v>0</v>
      </c>
      <c r="U22" s="312">
        <f>'p1'!U22-p0!U22</f>
        <v>9.9999999999980105E-3</v>
      </c>
      <c r="V22" s="312">
        <f>'p1'!V22-p0!V22</f>
        <v>0</v>
      </c>
      <c r="W22" s="312">
        <f>'p1'!W22-p0!W22</f>
        <v>0</v>
      </c>
      <c r="X22" s="312">
        <f>'p1'!X22-p0!X22</f>
        <v>13.51</v>
      </c>
      <c r="Y22" s="312">
        <f>'p1'!Y22-p0!Y22</f>
        <v>-54.04</v>
      </c>
      <c r="Z22" s="312">
        <f>'p1'!Z22-p0!Z22</f>
        <v>0</v>
      </c>
      <c r="AA22" s="312">
        <f>'p1'!AA22-p0!AA22</f>
        <v>0</v>
      </c>
      <c r="AB22" s="312">
        <f>'p1'!AB22-p0!AB22</f>
        <v>9.9999999999980105E-3</v>
      </c>
      <c r="AC22" s="312">
        <f>'p1'!AC22-p0!AC22</f>
        <v>0</v>
      </c>
      <c r="AD22" s="312">
        <f>'p1'!AD22-p0!AD22</f>
        <v>0</v>
      </c>
      <c r="AE22" s="312">
        <f>'p1'!AE22-p0!AE22</f>
        <v>0</v>
      </c>
      <c r="AF22" s="312">
        <f>'p1'!AF22-p0!AF22</f>
        <v>0</v>
      </c>
      <c r="AG22" s="312">
        <f>'p1'!AG22-p0!AG22</f>
        <v>9.9999999999980105E-3</v>
      </c>
      <c r="AH22" s="312"/>
      <c r="AI22" s="312"/>
      <c r="AY22" s="84"/>
      <c r="AZ22" s="84"/>
      <c r="BA22" s="84"/>
      <c r="BB22" s="84"/>
      <c r="BC22" s="84"/>
      <c r="BM22" s="88"/>
      <c r="CF22" s="83"/>
      <c r="CG22" s="83"/>
      <c r="CH22" s="83"/>
      <c r="FV22" s="84"/>
      <c r="FW22" s="84"/>
      <c r="FX22" s="84"/>
      <c r="GH22" s="88"/>
      <c r="GI22" s="88"/>
      <c r="GO22" s="88"/>
      <c r="GQ22" s="88"/>
      <c r="GR22" s="88"/>
      <c r="GX22" s="88"/>
    </row>
    <row r="23" spans="1:206">
      <c r="A23" s="90">
        <v>36951</v>
      </c>
      <c r="B23" s="312">
        <f>'p1'!B23-p0!B23</f>
        <v>0</v>
      </c>
      <c r="C23" s="312">
        <f>'p1'!C23-p0!C23</f>
        <v>-9.9999999999980105E-3</v>
      </c>
      <c r="D23" s="312">
        <f>'p1'!D23-p0!D23</f>
        <v>9.9999999999997868E-3</v>
      </c>
      <c r="E23" s="312">
        <f>'p1'!E23-p0!E23</f>
        <v>44.669999999999987</v>
      </c>
      <c r="F23" s="312">
        <f>'p1'!F23-p0!F23</f>
        <v>0</v>
      </c>
      <c r="G23" s="312">
        <f>'p1'!G23-p0!G23</f>
        <v>3.0000000000001137E-2</v>
      </c>
      <c r="H23" s="312">
        <f>'p1'!H23-p0!H23</f>
        <v>-4.0000000000020464E-2</v>
      </c>
      <c r="I23" s="312">
        <f>'p1'!I23-p0!I23</f>
        <v>0</v>
      </c>
      <c r="J23" s="312">
        <f>'p1'!J23-p0!J23</f>
        <v>0</v>
      </c>
      <c r="K23" s="312">
        <f>'p1'!K23-p0!K23</f>
        <v>0</v>
      </c>
      <c r="L23" s="312">
        <f>'p1'!L23-p0!L23</f>
        <v>1.0000000000001563E-2</v>
      </c>
      <c r="M23" s="312">
        <f>'p1'!M23-p0!M23</f>
        <v>0</v>
      </c>
      <c r="N23" s="312">
        <f>'p1'!N23-p0!N23</f>
        <v>-14.899999999999991</v>
      </c>
      <c r="O23" s="312">
        <f>'p1'!O23-p0!O23</f>
        <v>-9.9999999999997868E-3</v>
      </c>
      <c r="P23" s="312">
        <f>'p1'!P23-p0!P23</f>
        <v>-9.9999999999997868E-3</v>
      </c>
      <c r="Q23" s="312">
        <f>'p1'!Q23-p0!Q23</f>
        <v>0</v>
      </c>
      <c r="R23" s="312">
        <f>'p1'!R23-p0!R23</f>
        <v>0</v>
      </c>
      <c r="S23" s="312">
        <f>'p1'!S23-p0!S23</f>
        <v>0</v>
      </c>
      <c r="T23" s="312">
        <f>'p1'!T23-p0!T23</f>
        <v>0</v>
      </c>
      <c r="U23" s="312">
        <f>'p1'!U23-p0!U23</f>
        <v>0</v>
      </c>
      <c r="V23" s="312">
        <f>'p1'!V23-p0!V23</f>
        <v>0</v>
      </c>
      <c r="W23" s="312">
        <f>'p1'!W23-p0!W23</f>
        <v>0</v>
      </c>
      <c r="X23" s="312">
        <f>'p1'!X23-p0!X23</f>
        <v>14.88</v>
      </c>
      <c r="Y23" s="312">
        <f>'p1'!Y23-p0!Y23</f>
        <v>-59.51</v>
      </c>
      <c r="Z23" s="312">
        <f>'p1'!Z23-p0!Z23</f>
        <v>0</v>
      </c>
      <c r="AA23" s="312">
        <f>'p1'!AA23-p0!AA23</f>
        <v>0</v>
      </c>
      <c r="AB23" s="312">
        <f>'p1'!AB23-p0!AB23</f>
        <v>0</v>
      </c>
      <c r="AC23" s="312">
        <f>'p1'!AC23-p0!AC23</f>
        <v>0</v>
      </c>
      <c r="AD23" s="312">
        <f>'p1'!AD23-p0!AD23</f>
        <v>0</v>
      </c>
      <c r="AE23" s="312">
        <f>'p1'!AE23-p0!AE23</f>
        <v>0</v>
      </c>
      <c r="AF23" s="312">
        <f>'p1'!AF23-p0!AF23</f>
        <v>0</v>
      </c>
      <c r="AG23" s="312">
        <f>'p1'!AG23-p0!AG23</f>
        <v>1.0000000000001563E-2</v>
      </c>
      <c r="AH23" s="312"/>
      <c r="AI23" s="312"/>
      <c r="AY23" s="84"/>
      <c r="AZ23" s="84"/>
      <c r="BA23" s="84"/>
      <c r="BB23" s="84"/>
      <c r="BC23" s="84"/>
      <c r="BM23" s="88"/>
      <c r="CF23" s="83"/>
      <c r="CG23" s="83"/>
      <c r="CH23" s="83"/>
      <c r="FV23" s="84"/>
      <c r="FW23" s="84"/>
      <c r="FX23" s="84"/>
      <c r="GH23" s="88"/>
      <c r="GI23" s="88"/>
      <c r="GO23" s="88"/>
      <c r="GQ23" s="88"/>
      <c r="GR23" s="88"/>
      <c r="GX23" s="88"/>
    </row>
    <row r="24" spans="1:206">
      <c r="A24" s="90">
        <v>36982</v>
      </c>
      <c r="B24" s="312">
        <f>'p1'!B24-p0!B24</f>
        <v>0</v>
      </c>
      <c r="C24" s="312">
        <f>'p1'!C24-p0!C24</f>
        <v>0</v>
      </c>
      <c r="D24" s="312">
        <f>'p1'!D24-p0!D24</f>
        <v>0</v>
      </c>
      <c r="E24" s="312">
        <f>'p1'!E24-p0!E24</f>
        <v>2.0000000000010232E-2</v>
      </c>
      <c r="F24" s="312">
        <f>'p1'!F24-p0!F24</f>
        <v>0</v>
      </c>
      <c r="G24" s="312">
        <f>'p1'!G24-p0!G24</f>
        <v>3.0000000000001137E-2</v>
      </c>
      <c r="H24" s="312">
        <f>'p1'!H24-p0!H24</f>
        <v>2.0000000000003126E-2</v>
      </c>
      <c r="I24" s="312">
        <f>'p1'!I24-p0!I24</f>
        <v>-1.9999999999996021E-2</v>
      </c>
      <c r="J24" s="312">
        <f>'p1'!J24-p0!J24</f>
        <v>0</v>
      </c>
      <c r="K24" s="312">
        <f>'p1'!K24-p0!K24</f>
        <v>0</v>
      </c>
      <c r="L24" s="312">
        <f>'p1'!L24-p0!L24</f>
        <v>-3.0000000000001137E-2</v>
      </c>
      <c r="M24" s="312">
        <f>'p1'!M24-p0!M24</f>
        <v>-1.0000000000001563E-2</v>
      </c>
      <c r="N24" s="312">
        <f>'p1'!N24-p0!N24</f>
        <v>0</v>
      </c>
      <c r="O24" s="312">
        <f>'p1'!O24-p0!O24</f>
        <v>0</v>
      </c>
      <c r="P24" s="312">
        <f>'p1'!P24-p0!P24</f>
        <v>-9.9999999999980105E-3</v>
      </c>
      <c r="Q24" s="312">
        <f>'p1'!Q24-p0!Q24</f>
        <v>0</v>
      </c>
      <c r="R24" s="312">
        <f>'p1'!R24-p0!R24</f>
        <v>0</v>
      </c>
      <c r="S24" s="312">
        <f>'p1'!S24-p0!S24</f>
        <v>2.0000000000003126E-2</v>
      </c>
      <c r="T24" s="312">
        <f>'p1'!T24-p0!T24</f>
        <v>0</v>
      </c>
      <c r="U24" s="312">
        <f>'p1'!U24-p0!U24</f>
        <v>0</v>
      </c>
      <c r="V24" s="312">
        <f>'p1'!V24-p0!V24</f>
        <v>0</v>
      </c>
      <c r="W24" s="312">
        <f>'p1'!W24-p0!W24</f>
        <v>0</v>
      </c>
      <c r="X24" s="312">
        <f>'p1'!X24-p0!X24</f>
        <v>0</v>
      </c>
      <c r="Y24" s="312">
        <f>'p1'!Y24-p0!Y24</f>
        <v>0</v>
      </c>
      <c r="Z24" s="312">
        <f>'p1'!Z24-p0!Z24</f>
        <v>0</v>
      </c>
      <c r="AA24" s="312">
        <f>'p1'!AA24-p0!AA24</f>
        <v>1.0000000000005116E-2</v>
      </c>
      <c r="AB24" s="312">
        <f>'p1'!AB24-p0!AB24</f>
        <v>0</v>
      </c>
      <c r="AC24" s="312">
        <f>'p1'!AC24-p0!AC24</f>
        <v>0</v>
      </c>
      <c r="AD24" s="312">
        <f>'p1'!AD24-p0!AD24</f>
        <v>0</v>
      </c>
      <c r="AE24" s="312">
        <f>'p1'!AE24-p0!AE24</f>
        <v>0</v>
      </c>
      <c r="AF24" s="312">
        <f>'p1'!AF24-p0!AF24</f>
        <v>0</v>
      </c>
      <c r="AG24" s="312">
        <f>'p1'!AG24-p0!AG24</f>
        <v>0</v>
      </c>
      <c r="AH24" s="312"/>
      <c r="AI24" s="312"/>
      <c r="AY24" s="84"/>
      <c r="AZ24" s="84"/>
      <c r="BA24" s="84"/>
      <c r="BB24" s="84"/>
      <c r="BC24" s="84"/>
      <c r="BM24" s="88"/>
      <c r="CF24" s="83"/>
      <c r="CG24" s="83"/>
      <c r="CH24" s="83"/>
      <c r="FV24" s="84"/>
      <c r="FW24" s="84"/>
      <c r="FX24" s="84"/>
      <c r="GH24" s="88"/>
      <c r="GI24" s="88"/>
      <c r="GO24" s="88"/>
      <c r="GQ24" s="88"/>
      <c r="GR24" s="88"/>
      <c r="GX24" s="88"/>
    </row>
    <row r="25" spans="1:206">
      <c r="A25" s="90">
        <v>37012</v>
      </c>
      <c r="B25" s="312">
        <f>'p1'!B25-p0!B25</f>
        <v>0</v>
      </c>
      <c r="C25" s="312">
        <f>'p1'!C25-p0!C25</f>
        <v>0</v>
      </c>
      <c r="D25" s="312">
        <f>'p1'!D25-p0!D25</f>
        <v>0</v>
      </c>
      <c r="E25" s="312">
        <f>'p1'!E25-p0!E25</f>
        <v>2.0000000000003126E-2</v>
      </c>
      <c r="F25" s="312">
        <f>'p1'!F25-p0!F25</f>
        <v>0</v>
      </c>
      <c r="G25" s="312">
        <f>'p1'!G25-p0!G25</f>
        <v>1.9999999999996021E-2</v>
      </c>
      <c r="H25" s="312">
        <f>'p1'!H25-p0!H25</f>
        <v>1.0000000000005116E-2</v>
      </c>
      <c r="I25" s="312">
        <f>'p1'!I25-p0!I25</f>
        <v>-2.0000000000010232E-2</v>
      </c>
      <c r="J25" s="312">
        <f>'p1'!J25-p0!J25</f>
        <v>0</v>
      </c>
      <c r="K25" s="312">
        <f>'p1'!K25-p0!K25</f>
        <v>0</v>
      </c>
      <c r="L25" s="312">
        <f>'p1'!L25-p0!L25</f>
        <v>-1.9999999999996021E-2</v>
      </c>
      <c r="M25" s="312">
        <f>'p1'!M25-p0!M25</f>
        <v>-1.0000000000001563E-2</v>
      </c>
      <c r="N25" s="312">
        <f>'p1'!N25-p0!N25</f>
        <v>0</v>
      </c>
      <c r="O25" s="312">
        <f>'p1'!O25-p0!O25</f>
        <v>0</v>
      </c>
      <c r="P25" s="312">
        <f>'p1'!P25-p0!P25</f>
        <v>-9.9999999999980105E-3</v>
      </c>
      <c r="Q25" s="312">
        <f>'p1'!Q25-p0!Q25</f>
        <v>0</v>
      </c>
      <c r="R25" s="312">
        <f>'p1'!R25-p0!R25</f>
        <v>0</v>
      </c>
      <c r="S25" s="312">
        <f>'p1'!S25-p0!S25</f>
        <v>2.0000000000003126E-2</v>
      </c>
      <c r="T25" s="312">
        <f>'p1'!T25-p0!T25</f>
        <v>0</v>
      </c>
      <c r="U25" s="312">
        <f>'p1'!U25-p0!U25</f>
        <v>0</v>
      </c>
      <c r="V25" s="312">
        <f>'p1'!V25-p0!V25</f>
        <v>0</v>
      </c>
      <c r="W25" s="312">
        <f>'p1'!W25-p0!W25</f>
        <v>0</v>
      </c>
      <c r="X25" s="312">
        <f>'p1'!X25-p0!X25</f>
        <v>0</v>
      </c>
      <c r="Y25" s="312">
        <f>'p1'!Y25-p0!Y25</f>
        <v>0</v>
      </c>
      <c r="Z25" s="312">
        <f>'p1'!Z25-p0!Z25</f>
        <v>0</v>
      </c>
      <c r="AA25" s="312">
        <f>'p1'!AA25-p0!AA25</f>
        <v>0</v>
      </c>
      <c r="AB25" s="312">
        <f>'p1'!AB25-p0!AB25</f>
        <v>0</v>
      </c>
      <c r="AC25" s="312">
        <f>'p1'!AC25-p0!AC25</f>
        <v>0</v>
      </c>
      <c r="AD25" s="312">
        <f>'p1'!AD25-p0!AD25</f>
        <v>0</v>
      </c>
      <c r="AE25" s="312">
        <f>'p1'!AE25-p0!AE25</f>
        <v>0</v>
      </c>
      <c r="AF25" s="312">
        <f>'p1'!AF25-p0!AF25</f>
        <v>0</v>
      </c>
      <c r="AG25" s="312">
        <f>'p1'!AG25-p0!AG25</f>
        <v>0</v>
      </c>
      <c r="AH25" s="312"/>
      <c r="AI25" s="312"/>
      <c r="AY25" s="84"/>
      <c r="AZ25" s="84"/>
      <c r="BA25" s="84"/>
      <c r="BB25" s="84"/>
      <c r="BC25" s="84"/>
      <c r="BM25" s="88"/>
      <c r="CF25" s="83"/>
      <c r="CG25" s="83"/>
      <c r="CH25" s="83"/>
      <c r="FV25" s="84"/>
      <c r="FW25" s="84"/>
      <c r="FX25" s="84"/>
      <c r="GH25" s="88"/>
      <c r="GI25" s="88"/>
      <c r="GO25" s="88"/>
      <c r="GQ25" s="88"/>
      <c r="GR25" s="88"/>
      <c r="GX25" s="88"/>
    </row>
    <row r="26" spans="1:206">
      <c r="A26" s="90">
        <v>37043</v>
      </c>
      <c r="B26" s="312">
        <f>'p1'!B26-p0!B26</f>
        <v>0</v>
      </c>
      <c r="C26" s="312">
        <f>'p1'!C26-p0!C26</f>
        <v>0</v>
      </c>
      <c r="D26" s="312">
        <f>'p1'!D26-p0!D26</f>
        <v>0</v>
      </c>
      <c r="E26" s="312">
        <f>'p1'!E26-p0!E26</f>
        <v>1.0000000000005116E-2</v>
      </c>
      <c r="F26" s="312">
        <f>'p1'!F26-p0!F26</f>
        <v>0</v>
      </c>
      <c r="G26" s="312">
        <f>'p1'!G26-p0!G26</f>
        <v>3.0000000000001137E-2</v>
      </c>
      <c r="H26" s="312">
        <f>'p1'!H26-p0!H26</f>
        <v>2.0000000000003126E-2</v>
      </c>
      <c r="I26" s="312">
        <f>'p1'!I26-p0!I26</f>
        <v>-1.9999999999996021E-2</v>
      </c>
      <c r="J26" s="312">
        <f>'p1'!J26-p0!J26</f>
        <v>1.0000000000001563E-2</v>
      </c>
      <c r="K26" s="312">
        <f>'p1'!K26-p0!K26</f>
        <v>0</v>
      </c>
      <c r="L26" s="312">
        <f>'p1'!L26-p0!L26</f>
        <v>-1.9999999999996021E-2</v>
      </c>
      <c r="M26" s="312">
        <f>'p1'!M26-p0!M26</f>
        <v>-9.9999999999980105E-3</v>
      </c>
      <c r="N26" s="312">
        <f>'p1'!N26-p0!N26</f>
        <v>-9.9999999999997868E-3</v>
      </c>
      <c r="O26" s="312">
        <f>'p1'!O26-p0!O26</f>
        <v>0</v>
      </c>
      <c r="P26" s="312">
        <f>'p1'!P26-p0!P26</f>
        <v>-9.9999999999980105E-3</v>
      </c>
      <c r="Q26" s="312">
        <f>'p1'!Q26-p0!Q26</f>
        <v>0</v>
      </c>
      <c r="R26" s="312">
        <f>'p1'!R26-p0!R26</f>
        <v>0</v>
      </c>
      <c r="S26" s="312">
        <f>'p1'!S26-p0!S26</f>
        <v>9.9999999999980105E-3</v>
      </c>
      <c r="T26" s="312">
        <f>'p1'!T26-p0!T26</f>
        <v>0</v>
      </c>
      <c r="U26" s="312">
        <f>'p1'!U26-p0!U26</f>
        <v>0</v>
      </c>
      <c r="V26" s="312">
        <f>'p1'!V26-p0!V26</f>
        <v>0</v>
      </c>
      <c r="W26" s="312">
        <f>'p1'!W26-p0!W26</f>
        <v>0</v>
      </c>
      <c r="X26" s="312">
        <f>'p1'!X26-p0!X26</f>
        <v>0</v>
      </c>
      <c r="Y26" s="312">
        <f>'p1'!Y26-p0!Y26</f>
        <v>0</v>
      </c>
      <c r="Z26" s="312">
        <f>'p1'!Z26-p0!Z26</f>
        <v>0</v>
      </c>
      <c r="AA26" s="312">
        <f>'p1'!AA26-p0!AA26</f>
        <v>0</v>
      </c>
      <c r="AB26" s="312">
        <f>'p1'!AB26-p0!AB26</f>
        <v>0</v>
      </c>
      <c r="AC26" s="312">
        <f>'p1'!AC26-p0!AC26</f>
        <v>0</v>
      </c>
      <c r="AD26" s="312">
        <f>'p1'!AD26-p0!AD26</f>
        <v>0</v>
      </c>
      <c r="AE26" s="312">
        <f>'p1'!AE26-p0!AE26</f>
        <v>0</v>
      </c>
      <c r="AF26" s="312">
        <f>'p1'!AF26-p0!AF26</f>
        <v>0</v>
      </c>
      <c r="AG26" s="312">
        <f>'p1'!AG26-p0!AG26</f>
        <v>0</v>
      </c>
      <c r="AH26" s="312"/>
      <c r="AI26" s="312"/>
      <c r="AY26" s="84"/>
      <c r="AZ26" s="84"/>
      <c r="BA26" s="84"/>
      <c r="BB26" s="84"/>
      <c r="BC26" s="84"/>
      <c r="BM26" s="88"/>
      <c r="CF26" s="83"/>
      <c r="CG26" s="83"/>
      <c r="CH26" s="83"/>
      <c r="FV26" s="84"/>
      <c r="FW26" s="84"/>
      <c r="FX26" s="84"/>
      <c r="GH26" s="88"/>
      <c r="GI26" s="88"/>
      <c r="GO26" s="88"/>
      <c r="GQ26" s="88"/>
      <c r="GR26" s="88"/>
      <c r="GX26" s="88"/>
    </row>
    <row r="27" spans="1:206">
      <c r="A27" s="90">
        <v>37073</v>
      </c>
      <c r="B27" s="312">
        <f>'p1'!B27-p0!B27</f>
        <v>0</v>
      </c>
      <c r="C27" s="312">
        <f>'p1'!C27-p0!C27</f>
        <v>0</v>
      </c>
      <c r="D27" s="312">
        <f>'p1'!D27-p0!D27</f>
        <v>0</v>
      </c>
      <c r="E27" s="312">
        <f>'p1'!E27-p0!E27</f>
        <v>1.9999999999996021E-2</v>
      </c>
      <c r="F27" s="312">
        <f>'p1'!F27-p0!F27</f>
        <v>0</v>
      </c>
      <c r="G27" s="312">
        <f>'p1'!G27-p0!G27</f>
        <v>3.0000000000001137E-2</v>
      </c>
      <c r="H27" s="312">
        <f>'p1'!H27-p0!H27</f>
        <v>1.0000000000005116E-2</v>
      </c>
      <c r="I27" s="312">
        <f>'p1'!I27-p0!I27</f>
        <v>-1.9999999999996021E-2</v>
      </c>
      <c r="J27" s="312">
        <f>'p1'!J27-p0!J27</f>
        <v>1.0000000000001563E-2</v>
      </c>
      <c r="K27" s="312">
        <f>'p1'!K27-p0!K27</f>
        <v>0</v>
      </c>
      <c r="L27" s="312">
        <f>'p1'!L27-p0!L27</f>
        <v>-3.0000000000001137E-2</v>
      </c>
      <c r="M27" s="312">
        <f>'p1'!M27-p0!M27</f>
        <v>0</v>
      </c>
      <c r="N27" s="312">
        <f>'p1'!N27-p0!N27</f>
        <v>0</v>
      </c>
      <c r="O27" s="312">
        <f>'p1'!O27-p0!O27</f>
        <v>0</v>
      </c>
      <c r="P27" s="312">
        <f>'p1'!P27-p0!P27</f>
        <v>-9.9999999999980105E-3</v>
      </c>
      <c r="Q27" s="312">
        <f>'p1'!Q27-p0!Q27</f>
        <v>0</v>
      </c>
      <c r="R27" s="312">
        <f>'p1'!R27-p0!R27</f>
        <v>0</v>
      </c>
      <c r="S27" s="312">
        <f>'p1'!S27-p0!S27</f>
        <v>2.0000000000003126E-2</v>
      </c>
      <c r="T27" s="312">
        <f>'p1'!T27-p0!T27</f>
        <v>0</v>
      </c>
      <c r="U27" s="312">
        <f>'p1'!U27-p0!U27</f>
        <v>0</v>
      </c>
      <c r="V27" s="312">
        <f>'p1'!V27-p0!V27</f>
        <v>0</v>
      </c>
      <c r="W27" s="312">
        <f>'p1'!W27-p0!W27</f>
        <v>0</v>
      </c>
      <c r="X27" s="312">
        <f>'p1'!X27-p0!X27</f>
        <v>0</v>
      </c>
      <c r="Y27" s="312">
        <f>'p1'!Y27-p0!Y27</f>
        <v>0</v>
      </c>
      <c r="Z27" s="312">
        <f>'p1'!Z27-p0!Z27</f>
        <v>0</v>
      </c>
      <c r="AA27" s="312">
        <f>'p1'!AA27-p0!AA27</f>
        <v>0</v>
      </c>
      <c r="AB27" s="312">
        <f>'p1'!AB27-p0!AB27</f>
        <v>0</v>
      </c>
      <c r="AC27" s="312">
        <f>'p1'!AC27-p0!AC27</f>
        <v>0</v>
      </c>
      <c r="AD27" s="312">
        <f>'p1'!AD27-p0!AD27</f>
        <v>0</v>
      </c>
      <c r="AE27" s="312">
        <f>'p1'!AE27-p0!AE27</f>
        <v>0</v>
      </c>
      <c r="AF27" s="312">
        <f>'p1'!AF27-p0!AF27</f>
        <v>0</v>
      </c>
      <c r="AG27" s="312">
        <f>'p1'!AG27-p0!AG27</f>
        <v>0</v>
      </c>
      <c r="AH27" s="312"/>
      <c r="AI27" s="312"/>
      <c r="AY27" s="84"/>
      <c r="AZ27" s="84"/>
      <c r="BA27" s="84"/>
      <c r="BB27" s="84"/>
      <c r="BC27" s="84"/>
      <c r="BM27" s="88"/>
      <c r="CF27" s="83"/>
      <c r="CG27" s="83"/>
      <c r="CH27" s="83"/>
      <c r="FV27" s="84"/>
      <c r="FW27" s="84"/>
      <c r="FX27" s="84"/>
      <c r="GH27" s="88"/>
      <c r="GI27" s="88"/>
      <c r="GO27" s="88"/>
      <c r="GQ27" s="88"/>
      <c r="GR27" s="88"/>
      <c r="GX27" s="88"/>
    </row>
    <row r="28" spans="1:206">
      <c r="A28" s="90">
        <v>37104</v>
      </c>
      <c r="B28" s="312">
        <f>'p1'!B28-p0!B28</f>
        <v>0</v>
      </c>
      <c r="C28" s="312">
        <f>'p1'!C28-p0!C28</f>
        <v>0</v>
      </c>
      <c r="D28" s="312">
        <f>'p1'!D28-p0!D28</f>
        <v>0</v>
      </c>
      <c r="E28" s="312">
        <f>'p1'!E28-p0!E28</f>
        <v>1.9999999999996021E-2</v>
      </c>
      <c r="F28" s="312">
        <f>'p1'!F28-p0!F28</f>
        <v>0</v>
      </c>
      <c r="G28" s="312">
        <f>'p1'!G28-p0!G28</f>
        <v>3.0000000000001137E-2</v>
      </c>
      <c r="H28" s="312">
        <f>'p1'!H28-p0!H28</f>
        <v>2.0000000000003126E-2</v>
      </c>
      <c r="I28" s="312">
        <f>'p1'!I28-p0!I28</f>
        <v>-1.9999999999996021E-2</v>
      </c>
      <c r="J28" s="312">
        <f>'p1'!J28-p0!J28</f>
        <v>0</v>
      </c>
      <c r="K28" s="312">
        <f>'p1'!K28-p0!K28</f>
        <v>0</v>
      </c>
      <c r="L28" s="312">
        <f>'p1'!L28-p0!L28</f>
        <v>-3.0000000000001137E-2</v>
      </c>
      <c r="M28" s="312">
        <f>'p1'!M28-p0!M28</f>
        <v>-1.0000000000001563E-2</v>
      </c>
      <c r="N28" s="312">
        <f>'p1'!N28-p0!N28</f>
        <v>-9.9999999999997868E-3</v>
      </c>
      <c r="O28" s="312">
        <f>'p1'!O28-p0!O28</f>
        <v>0</v>
      </c>
      <c r="P28" s="312">
        <f>'p1'!P28-p0!P28</f>
        <v>-2.0000000000003126E-2</v>
      </c>
      <c r="Q28" s="312">
        <f>'p1'!Q28-p0!Q28</f>
        <v>0</v>
      </c>
      <c r="R28" s="312">
        <f>'p1'!R28-p0!R28</f>
        <v>0</v>
      </c>
      <c r="S28" s="312">
        <f>'p1'!S28-p0!S28</f>
        <v>9.9999999999980105E-3</v>
      </c>
      <c r="T28" s="312">
        <f>'p1'!T28-p0!T28</f>
        <v>0</v>
      </c>
      <c r="U28" s="312">
        <f>'p1'!U28-p0!U28</f>
        <v>0</v>
      </c>
      <c r="V28" s="312">
        <f>'p1'!V28-p0!V28</f>
        <v>0</v>
      </c>
      <c r="W28" s="312">
        <f>'p1'!W28-p0!W28</f>
        <v>0</v>
      </c>
      <c r="X28" s="312">
        <f>'p1'!X28-p0!X28</f>
        <v>0</v>
      </c>
      <c r="Y28" s="312">
        <f>'p1'!Y28-p0!Y28</f>
        <v>0</v>
      </c>
      <c r="Z28" s="312">
        <f>'p1'!Z28-p0!Z28</f>
        <v>0</v>
      </c>
      <c r="AA28" s="312">
        <f>'p1'!AA28-p0!AA28</f>
        <v>0</v>
      </c>
      <c r="AB28" s="312">
        <f>'p1'!AB28-p0!AB28</f>
        <v>0</v>
      </c>
      <c r="AC28" s="312">
        <f>'p1'!AC28-p0!AC28</f>
        <v>0</v>
      </c>
      <c r="AD28" s="312">
        <f>'p1'!AD28-p0!AD28</f>
        <v>0</v>
      </c>
      <c r="AE28" s="312">
        <f>'p1'!AE28-p0!AE28</f>
        <v>0</v>
      </c>
      <c r="AF28" s="312">
        <f>'p1'!AF28-p0!AF28</f>
        <v>0</v>
      </c>
      <c r="AG28" s="312">
        <f>'p1'!AG28-p0!AG28</f>
        <v>0</v>
      </c>
      <c r="AH28" s="312"/>
      <c r="AI28" s="312"/>
      <c r="AY28" s="84"/>
      <c r="AZ28" s="84"/>
      <c r="BA28" s="84"/>
      <c r="BB28" s="84"/>
      <c r="BC28" s="84"/>
      <c r="BM28" s="88"/>
      <c r="CF28" s="83"/>
      <c r="CG28" s="83"/>
      <c r="CH28" s="83"/>
      <c r="FV28" s="84"/>
      <c r="FW28" s="84"/>
      <c r="FX28" s="84"/>
      <c r="GH28" s="88"/>
      <c r="GI28" s="88"/>
      <c r="GO28" s="88"/>
      <c r="GQ28" s="88"/>
      <c r="GR28" s="88"/>
      <c r="GX28" s="88"/>
    </row>
    <row r="29" spans="1:206">
      <c r="A29" s="90">
        <v>37135</v>
      </c>
      <c r="B29" s="312">
        <f>'p1'!B29-p0!B29</f>
        <v>0</v>
      </c>
      <c r="C29" s="312">
        <f>'p1'!C29-p0!C29</f>
        <v>0</v>
      </c>
      <c r="D29" s="312">
        <f>'p1'!D29-p0!D29</f>
        <v>0</v>
      </c>
      <c r="E29" s="312">
        <f>'p1'!E29-p0!E29</f>
        <v>9.9999999999980105E-3</v>
      </c>
      <c r="F29" s="312">
        <f>'p1'!F29-p0!F29</f>
        <v>0</v>
      </c>
      <c r="G29" s="312">
        <f>'p1'!G29-p0!G29</f>
        <v>3.0000000000001137E-2</v>
      </c>
      <c r="H29" s="312">
        <f>'p1'!H29-p0!H29</f>
        <v>2.0000000000003126E-2</v>
      </c>
      <c r="I29" s="312">
        <f>'p1'!I29-p0!I29</f>
        <v>-1.9999999999996021E-2</v>
      </c>
      <c r="J29" s="312">
        <f>'p1'!J29-p0!J29</f>
        <v>0</v>
      </c>
      <c r="K29" s="312">
        <f>'p1'!K29-p0!K29</f>
        <v>0</v>
      </c>
      <c r="L29" s="312">
        <f>'p1'!L29-p0!L29</f>
        <v>-3.0000000000001137E-2</v>
      </c>
      <c r="M29" s="312">
        <f>'p1'!M29-p0!M29</f>
        <v>0</v>
      </c>
      <c r="N29" s="312">
        <f>'p1'!N29-p0!N29</f>
        <v>-9.9999999999997868E-3</v>
      </c>
      <c r="O29" s="312">
        <f>'p1'!O29-p0!O29</f>
        <v>0</v>
      </c>
      <c r="P29" s="312">
        <f>'p1'!P29-p0!P29</f>
        <v>-9.9999999999980105E-3</v>
      </c>
      <c r="Q29" s="312">
        <f>'p1'!Q29-p0!Q29</f>
        <v>0</v>
      </c>
      <c r="R29" s="312">
        <f>'p1'!R29-p0!R29</f>
        <v>0</v>
      </c>
      <c r="S29" s="312">
        <f>'p1'!S29-p0!S29</f>
        <v>2.0000000000003126E-2</v>
      </c>
      <c r="T29" s="312">
        <f>'p1'!T29-p0!T29</f>
        <v>0</v>
      </c>
      <c r="U29" s="312">
        <f>'p1'!U29-p0!U29</f>
        <v>0</v>
      </c>
      <c r="V29" s="312">
        <f>'p1'!V29-p0!V29</f>
        <v>0</v>
      </c>
      <c r="W29" s="312">
        <f>'p1'!W29-p0!W29</f>
        <v>0</v>
      </c>
      <c r="X29" s="312">
        <f>'p1'!X29-p0!X29</f>
        <v>0</v>
      </c>
      <c r="Y29" s="312">
        <f>'p1'!Y29-p0!Y29</f>
        <v>0</v>
      </c>
      <c r="Z29" s="312">
        <f>'p1'!Z29-p0!Z29</f>
        <v>0</v>
      </c>
      <c r="AA29" s="312">
        <f>'p1'!AA29-p0!AA29</f>
        <v>0</v>
      </c>
      <c r="AB29" s="312">
        <f>'p1'!AB29-p0!AB29</f>
        <v>0</v>
      </c>
      <c r="AC29" s="312">
        <f>'p1'!AC29-p0!AC29</f>
        <v>0</v>
      </c>
      <c r="AD29" s="312">
        <f>'p1'!AD29-p0!AD29</f>
        <v>0</v>
      </c>
      <c r="AE29" s="312">
        <f>'p1'!AE29-p0!AE29</f>
        <v>0</v>
      </c>
      <c r="AF29" s="312">
        <f>'p1'!AF29-p0!AF29</f>
        <v>0</v>
      </c>
      <c r="AG29" s="312">
        <f>'p1'!AG29-p0!AG29</f>
        <v>0</v>
      </c>
      <c r="AH29" s="312"/>
      <c r="AI29" s="312"/>
      <c r="AY29" s="84"/>
      <c r="AZ29" s="84"/>
      <c r="BA29" s="84"/>
      <c r="BB29" s="84"/>
      <c r="BC29" s="84"/>
      <c r="BM29" s="88"/>
      <c r="CF29" s="83"/>
      <c r="CG29" s="83"/>
      <c r="CH29" s="83"/>
      <c r="FV29" s="84"/>
      <c r="FW29" s="84"/>
      <c r="FX29" s="84"/>
      <c r="GH29" s="88"/>
      <c r="GI29" s="88"/>
      <c r="GO29" s="88"/>
      <c r="GQ29" s="88"/>
      <c r="GR29" s="88"/>
      <c r="GX29" s="88"/>
    </row>
    <row r="30" spans="1:206">
      <c r="A30" s="90">
        <v>37165</v>
      </c>
      <c r="B30" s="312">
        <f>'p1'!B30-p0!B30</f>
        <v>0</v>
      </c>
      <c r="C30" s="312">
        <f>'p1'!C30-p0!C30</f>
        <v>0</v>
      </c>
      <c r="D30" s="312">
        <f>'p1'!D30-p0!D30</f>
        <v>0</v>
      </c>
      <c r="E30" s="312">
        <f>'p1'!E30-p0!E30</f>
        <v>2.0000000000003126E-2</v>
      </c>
      <c r="F30" s="312">
        <f>'p1'!F30-p0!F30</f>
        <v>0</v>
      </c>
      <c r="G30" s="312">
        <f>'p1'!G30-p0!G30</f>
        <v>3.0000000000001137E-2</v>
      </c>
      <c r="H30" s="312">
        <f>'p1'!H30-p0!H30</f>
        <v>1.9999999999996021E-2</v>
      </c>
      <c r="I30" s="312">
        <f>'p1'!I30-p0!I30</f>
        <v>-3.0000000000001137E-2</v>
      </c>
      <c r="J30" s="312">
        <f>'p1'!J30-p0!J30</f>
        <v>0</v>
      </c>
      <c r="K30" s="312">
        <f>'p1'!K30-p0!K30</f>
        <v>0</v>
      </c>
      <c r="L30" s="312">
        <f>'p1'!L30-p0!L30</f>
        <v>-3.0000000000001137E-2</v>
      </c>
      <c r="M30" s="312">
        <f>'p1'!M30-p0!M30</f>
        <v>-9.9999999999980105E-3</v>
      </c>
      <c r="N30" s="312">
        <f>'p1'!N30-p0!N30</f>
        <v>0</v>
      </c>
      <c r="O30" s="312">
        <f>'p1'!O30-p0!O30</f>
        <v>0</v>
      </c>
      <c r="P30" s="312">
        <f>'p1'!P30-p0!P30</f>
        <v>-1.0000000000005116E-2</v>
      </c>
      <c r="Q30" s="312">
        <f>'p1'!Q30-p0!Q30</f>
        <v>0</v>
      </c>
      <c r="R30" s="312">
        <f>'p1'!R30-p0!R30</f>
        <v>0</v>
      </c>
      <c r="S30" s="312">
        <f>'p1'!S30-p0!S30</f>
        <v>1.9999999999996021E-2</v>
      </c>
      <c r="T30" s="312">
        <f>'p1'!T30-p0!T30</f>
        <v>0</v>
      </c>
      <c r="U30" s="312">
        <f>'p1'!U30-p0!U30</f>
        <v>0</v>
      </c>
      <c r="V30" s="312">
        <f>'p1'!V30-p0!V30</f>
        <v>0</v>
      </c>
      <c r="W30" s="312">
        <f>'p1'!W30-p0!W30</f>
        <v>0</v>
      </c>
      <c r="X30" s="312">
        <f>'p1'!X30-p0!X30</f>
        <v>0</v>
      </c>
      <c r="Y30" s="312">
        <f>'p1'!Y30-p0!Y30</f>
        <v>0</v>
      </c>
      <c r="Z30" s="312">
        <f>'p1'!Z30-p0!Z30</f>
        <v>0</v>
      </c>
      <c r="AA30" s="312">
        <f>'p1'!AA30-p0!AA30</f>
        <v>0</v>
      </c>
      <c r="AB30" s="312">
        <f>'p1'!AB30-p0!AB30</f>
        <v>0</v>
      </c>
      <c r="AC30" s="312">
        <f>'p1'!AC30-p0!AC30</f>
        <v>0</v>
      </c>
      <c r="AD30" s="312">
        <f>'p1'!AD30-p0!AD30</f>
        <v>0</v>
      </c>
      <c r="AE30" s="312">
        <f>'p1'!AE30-p0!AE30</f>
        <v>0</v>
      </c>
      <c r="AF30" s="312">
        <f>'p1'!AF30-p0!AF30</f>
        <v>0</v>
      </c>
      <c r="AG30" s="312">
        <f>'p1'!AG30-p0!AG30</f>
        <v>0</v>
      </c>
      <c r="AH30" s="312"/>
      <c r="AI30" s="312"/>
      <c r="AY30" s="84"/>
      <c r="AZ30" s="84"/>
      <c r="BA30" s="84"/>
      <c r="BB30" s="84"/>
      <c r="BC30" s="84"/>
      <c r="BM30" s="88"/>
      <c r="CF30" s="83"/>
      <c r="CG30" s="83"/>
      <c r="CH30" s="83"/>
      <c r="FV30" s="84"/>
      <c r="FW30" s="84"/>
      <c r="FX30" s="84"/>
      <c r="GH30" s="88"/>
      <c r="GI30" s="88"/>
      <c r="GO30" s="88"/>
      <c r="GQ30" s="88"/>
      <c r="GR30" s="88"/>
      <c r="GX30" s="88"/>
    </row>
    <row r="31" spans="1:206">
      <c r="A31" s="90">
        <v>37196</v>
      </c>
      <c r="B31" s="312">
        <f>'p1'!B31-p0!B31</f>
        <v>0</v>
      </c>
      <c r="C31" s="312">
        <f>'p1'!C31-p0!C31</f>
        <v>0</v>
      </c>
      <c r="D31" s="312">
        <f>'p1'!D31-p0!D31</f>
        <v>0</v>
      </c>
      <c r="E31" s="312">
        <f>'p1'!E31-p0!E31</f>
        <v>2.0000000000003126E-2</v>
      </c>
      <c r="F31" s="312">
        <f>'p1'!F31-p0!F31</f>
        <v>0</v>
      </c>
      <c r="G31" s="312">
        <f>'p1'!G31-p0!G31</f>
        <v>3.0000000000001137E-2</v>
      </c>
      <c r="H31" s="312">
        <f>'p1'!H31-p0!H31</f>
        <v>0</v>
      </c>
      <c r="I31" s="312">
        <f>'p1'!I31-p0!I31</f>
        <v>-3.0000000000001137E-2</v>
      </c>
      <c r="J31" s="312">
        <f>'p1'!J31-p0!J31</f>
        <v>0</v>
      </c>
      <c r="K31" s="312">
        <f>'p1'!K31-p0!K31</f>
        <v>0</v>
      </c>
      <c r="L31" s="312">
        <f>'p1'!L31-p0!L31</f>
        <v>-3.0000000000001137E-2</v>
      </c>
      <c r="M31" s="312">
        <f>'p1'!M31-p0!M31</f>
        <v>-1.0000000000001563E-2</v>
      </c>
      <c r="N31" s="312">
        <f>'p1'!N31-p0!N31</f>
        <v>-9.9999999999997868E-3</v>
      </c>
      <c r="O31" s="312">
        <f>'p1'!O31-p0!O31</f>
        <v>0</v>
      </c>
      <c r="P31" s="312">
        <f>'p1'!P31-p0!P31</f>
        <v>-9.9999999999980105E-3</v>
      </c>
      <c r="Q31" s="312">
        <f>'p1'!Q31-p0!Q31</f>
        <v>0</v>
      </c>
      <c r="R31" s="312">
        <f>'p1'!R31-p0!R31</f>
        <v>0</v>
      </c>
      <c r="S31" s="312">
        <f>'p1'!S31-p0!S31</f>
        <v>0</v>
      </c>
      <c r="T31" s="312">
        <f>'p1'!T31-p0!T31</f>
        <v>0</v>
      </c>
      <c r="U31" s="312">
        <f>'p1'!U31-p0!U31</f>
        <v>0</v>
      </c>
      <c r="V31" s="312">
        <f>'p1'!V31-p0!V31</f>
        <v>0</v>
      </c>
      <c r="W31" s="312">
        <f>'p1'!W31-p0!W31</f>
        <v>0</v>
      </c>
      <c r="X31" s="312">
        <f>'p1'!X31-p0!X31</f>
        <v>0</v>
      </c>
      <c r="Y31" s="312">
        <f>'p1'!Y31-p0!Y31</f>
        <v>9.9999999999980105E-3</v>
      </c>
      <c r="Z31" s="312">
        <f>'p1'!Z31-p0!Z31</f>
        <v>0</v>
      </c>
      <c r="AA31" s="312">
        <f>'p1'!AA31-p0!AA31</f>
        <v>0</v>
      </c>
      <c r="AB31" s="312">
        <f>'p1'!AB31-p0!AB31</f>
        <v>9.9999999999980105E-3</v>
      </c>
      <c r="AC31" s="312">
        <f>'p1'!AC31-p0!AC31</f>
        <v>0</v>
      </c>
      <c r="AD31" s="312">
        <f>'p1'!AD31-p0!AD31</f>
        <v>0</v>
      </c>
      <c r="AE31" s="312">
        <f>'p1'!AE31-p0!AE31</f>
        <v>0</v>
      </c>
      <c r="AF31" s="312">
        <f>'p1'!AF31-p0!AF31</f>
        <v>0</v>
      </c>
      <c r="AG31" s="312">
        <f>'p1'!AG31-p0!AG31</f>
        <v>1.0000000000001563E-2</v>
      </c>
      <c r="AH31" s="312"/>
      <c r="AI31" s="312"/>
      <c r="AY31" s="84"/>
      <c r="AZ31" s="84"/>
      <c r="BA31" s="84"/>
      <c r="BB31" s="84"/>
      <c r="BC31" s="84"/>
      <c r="BM31" s="88"/>
      <c r="CF31" s="83"/>
      <c r="CG31" s="83"/>
      <c r="CH31" s="83"/>
      <c r="FV31" s="84"/>
      <c r="FW31" s="84"/>
      <c r="FX31" s="84"/>
      <c r="GH31" s="88"/>
      <c r="GI31" s="88"/>
      <c r="GO31" s="88"/>
      <c r="GQ31" s="88"/>
      <c r="GR31" s="88"/>
      <c r="GX31" s="88"/>
    </row>
    <row r="32" spans="1:206">
      <c r="A32" s="90">
        <v>37226</v>
      </c>
      <c r="B32" s="312">
        <f>'p1'!B32-p0!B32</f>
        <v>0</v>
      </c>
      <c r="C32" s="312">
        <f>'p1'!C32-p0!C32</f>
        <v>0</v>
      </c>
      <c r="D32" s="312">
        <f>'p1'!D32-p0!D32</f>
        <v>0</v>
      </c>
      <c r="E32" s="312">
        <f>'p1'!E32-p0!E32</f>
        <v>3.0000000000001137E-2</v>
      </c>
      <c r="F32" s="312">
        <f>'p1'!F32-p0!F32</f>
        <v>0</v>
      </c>
      <c r="G32" s="312">
        <f>'p1'!G32-p0!G32</f>
        <v>3.0000000000001137E-2</v>
      </c>
      <c r="H32" s="312">
        <f>'p1'!H32-p0!H32</f>
        <v>0</v>
      </c>
      <c r="I32" s="312">
        <f>'p1'!I32-p0!I32</f>
        <v>-4.0000000000006253E-2</v>
      </c>
      <c r="J32" s="312">
        <f>'p1'!J32-p0!J32</f>
        <v>0</v>
      </c>
      <c r="K32" s="312">
        <f>'p1'!K32-p0!K32</f>
        <v>0</v>
      </c>
      <c r="L32" s="312">
        <f>'p1'!L32-p0!L32</f>
        <v>-3.0000000000001137E-2</v>
      </c>
      <c r="M32" s="312">
        <f>'p1'!M32-p0!M32</f>
        <v>-1.0000000000001563E-2</v>
      </c>
      <c r="N32" s="312">
        <f>'p1'!N32-p0!N32</f>
        <v>0</v>
      </c>
      <c r="O32" s="312">
        <f>'p1'!O32-p0!O32</f>
        <v>0</v>
      </c>
      <c r="P32" s="312">
        <f>'p1'!P32-p0!P32</f>
        <v>-2.0000000000003126E-2</v>
      </c>
      <c r="Q32" s="312">
        <f>'p1'!Q32-p0!Q32</f>
        <v>0</v>
      </c>
      <c r="R32" s="312">
        <f>'p1'!R32-p0!R32</f>
        <v>0</v>
      </c>
      <c r="S32" s="312">
        <f>'p1'!S32-p0!S32</f>
        <v>0</v>
      </c>
      <c r="T32" s="312">
        <f>'p1'!T32-p0!T32</f>
        <v>0</v>
      </c>
      <c r="U32" s="312">
        <f>'p1'!U32-p0!U32</f>
        <v>0</v>
      </c>
      <c r="V32" s="312">
        <f>'p1'!V32-p0!V32</f>
        <v>0</v>
      </c>
      <c r="W32" s="312">
        <f>'p1'!W32-p0!W32</f>
        <v>0</v>
      </c>
      <c r="X32" s="312">
        <f>'p1'!X32-p0!X32</f>
        <v>0</v>
      </c>
      <c r="Y32" s="312">
        <f>'p1'!Y32-p0!Y32</f>
        <v>1.0000000000005116E-2</v>
      </c>
      <c r="Z32" s="312">
        <f>'p1'!Z32-p0!Z32</f>
        <v>0</v>
      </c>
      <c r="AA32" s="312">
        <f>'p1'!AA32-p0!AA32</f>
        <v>0</v>
      </c>
      <c r="AB32" s="312">
        <f>'p1'!AB32-p0!AB32</f>
        <v>1.0000000000005116E-2</v>
      </c>
      <c r="AC32" s="312">
        <f>'p1'!AC32-p0!AC32</f>
        <v>0</v>
      </c>
      <c r="AD32" s="312">
        <f>'p1'!AD32-p0!AD32</f>
        <v>0</v>
      </c>
      <c r="AE32" s="312">
        <f>'p1'!AE32-p0!AE32</f>
        <v>0</v>
      </c>
      <c r="AF32" s="312">
        <f>'p1'!AF32-p0!AF32</f>
        <v>0</v>
      </c>
      <c r="AG32" s="312">
        <f>'p1'!AG32-p0!AG32</f>
        <v>1.0000000000001563E-2</v>
      </c>
      <c r="AH32" s="312"/>
      <c r="AI32" s="312"/>
      <c r="AY32" s="84"/>
      <c r="AZ32" s="84"/>
      <c r="BA32" s="84"/>
      <c r="BB32" s="84"/>
      <c r="BC32" s="84"/>
      <c r="BM32" s="88"/>
      <c r="CF32" s="83"/>
      <c r="CG32" s="83"/>
      <c r="CH32" s="83"/>
      <c r="FV32" s="84"/>
      <c r="FW32" s="84"/>
      <c r="FX32" s="84"/>
      <c r="GH32" s="88"/>
      <c r="GI32" s="88"/>
      <c r="GO32" s="88"/>
      <c r="GQ32" s="88"/>
      <c r="GR32" s="88"/>
      <c r="GX32" s="88"/>
    </row>
    <row r="33" spans="1:206">
      <c r="A33" s="90">
        <v>37257</v>
      </c>
      <c r="B33" s="312">
        <f>'p1'!B33-p0!B33</f>
        <v>0</v>
      </c>
      <c r="C33" s="312">
        <f>'p1'!C33-p0!C33</f>
        <v>0</v>
      </c>
      <c r="D33" s="312">
        <f>'p1'!D33-p0!D33</f>
        <v>0</v>
      </c>
      <c r="E33" s="312">
        <f>'p1'!E33-p0!E33</f>
        <v>9.9999999999980105E-3</v>
      </c>
      <c r="F33" s="312">
        <f>'p1'!F33-p0!F33</f>
        <v>0</v>
      </c>
      <c r="G33" s="312">
        <f>'p1'!G33-p0!G33</f>
        <v>3.0000000000001137E-2</v>
      </c>
      <c r="H33" s="312">
        <f>'p1'!H33-p0!H33</f>
        <v>0</v>
      </c>
      <c r="I33" s="312">
        <f>'p1'!I33-p0!I33</f>
        <v>-3.0000000000001137E-2</v>
      </c>
      <c r="J33" s="312">
        <f>'p1'!J33-p0!J33</f>
        <v>0</v>
      </c>
      <c r="K33" s="312">
        <f>'p1'!K33-p0!K33</f>
        <v>0</v>
      </c>
      <c r="L33" s="312">
        <f>'p1'!L33-p0!L33</f>
        <v>-3.0000000000001137E-2</v>
      </c>
      <c r="M33" s="312">
        <f>'p1'!M33-p0!M33</f>
        <v>-1.0000000000001563E-2</v>
      </c>
      <c r="N33" s="312">
        <f>'p1'!N33-p0!N33</f>
        <v>-9.9999999999997868E-3</v>
      </c>
      <c r="O33" s="312">
        <f>'p1'!O33-p0!O33</f>
        <v>-9.9999999999997868E-3</v>
      </c>
      <c r="P33" s="312">
        <f>'p1'!P33-p0!P33</f>
        <v>-1.9999999999996021E-2</v>
      </c>
      <c r="Q33" s="312">
        <f>'p1'!Q33-p0!Q33</f>
        <v>0</v>
      </c>
      <c r="R33" s="312">
        <f>'p1'!R33-p0!R33</f>
        <v>0</v>
      </c>
      <c r="S33" s="312">
        <f>'p1'!S33-p0!S33</f>
        <v>0</v>
      </c>
      <c r="T33" s="312">
        <f>'p1'!T33-p0!T33</f>
        <v>0</v>
      </c>
      <c r="U33" s="312">
        <f>'p1'!U33-p0!U33</f>
        <v>0</v>
      </c>
      <c r="V33" s="312">
        <f>'p1'!V33-p0!V33</f>
        <v>0</v>
      </c>
      <c r="W33" s="312">
        <f>'p1'!W33-p0!W33</f>
        <v>0</v>
      </c>
      <c r="X33" s="312">
        <f>'p1'!X33-p0!X33</f>
        <v>0</v>
      </c>
      <c r="Y33" s="312">
        <f>'p1'!Y33-p0!Y33</f>
        <v>2.0000000000003126E-2</v>
      </c>
      <c r="Z33" s="312">
        <f>'p1'!Z33-p0!Z33</f>
        <v>0</v>
      </c>
      <c r="AA33" s="312">
        <f>'p1'!AA33-p0!AA33</f>
        <v>0</v>
      </c>
      <c r="AB33" s="312">
        <f>'p1'!AB33-p0!AB33</f>
        <v>2.0000000000003126E-2</v>
      </c>
      <c r="AC33" s="312">
        <f>'p1'!AC33-p0!AC33</f>
        <v>0</v>
      </c>
      <c r="AD33" s="312">
        <f>'p1'!AD33-p0!AD33</f>
        <v>0</v>
      </c>
      <c r="AE33" s="312">
        <f>'p1'!AE33-p0!AE33</f>
        <v>0</v>
      </c>
      <c r="AF33" s="312">
        <f>'p1'!AF33-p0!AF33</f>
        <v>0</v>
      </c>
      <c r="AG33" s="312">
        <f>'p1'!AG33-p0!AG33</f>
        <v>1.0000000000001563E-2</v>
      </c>
      <c r="AH33" s="312"/>
      <c r="AI33" s="312"/>
      <c r="AY33" s="84"/>
      <c r="AZ33" s="84"/>
      <c r="BA33" s="84"/>
      <c r="BB33" s="84"/>
      <c r="BC33" s="84"/>
      <c r="BM33" s="88"/>
      <c r="CF33" s="83"/>
      <c r="CG33" s="83"/>
      <c r="CH33" s="83"/>
      <c r="FV33" s="84"/>
      <c r="FW33" s="84"/>
      <c r="FX33" s="84"/>
      <c r="GH33" s="88"/>
      <c r="GI33" s="88"/>
      <c r="GO33" s="88"/>
      <c r="GQ33" s="88"/>
      <c r="GR33" s="88"/>
      <c r="GX33" s="88"/>
    </row>
    <row r="34" spans="1:206">
      <c r="A34" s="90">
        <v>37288</v>
      </c>
      <c r="B34" s="312">
        <f>'p1'!B34-p0!B34</f>
        <v>0</v>
      </c>
      <c r="C34" s="312">
        <f>'p1'!C34-p0!C34</f>
        <v>0</v>
      </c>
      <c r="D34" s="312">
        <f>'p1'!D34-p0!D34</f>
        <v>0</v>
      </c>
      <c r="E34" s="312">
        <f>'p1'!E34-p0!E34</f>
        <v>0</v>
      </c>
      <c r="F34" s="312">
        <f>'p1'!F34-p0!F34</f>
        <v>0</v>
      </c>
      <c r="G34" s="312">
        <f>'p1'!G34-p0!G34</f>
        <v>2.9999999999986926E-2</v>
      </c>
      <c r="H34" s="312">
        <f>'p1'!H34-p0!H34</f>
        <v>0</v>
      </c>
      <c r="I34" s="312">
        <f>'p1'!I34-p0!I34</f>
        <v>-3.0000000000001137E-2</v>
      </c>
      <c r="J34" s="312">
        <f>'p1'!J34-p0!J34</f>
        <v>0</v>
      </c>
      <c r="K34" s="312">
        <f>'p1'!K34-p0!K34</f>
        <v>0</v>
      </c>
      <c r="L34" s="312">
        <f>'p1'!L34-p0!L34</f>
        <v>-2.9999999999986926E-2</v>
      </c>
      <c r="M34" s="312">
        <f>'p1'!M34-p0!M34</f>
        <v>-1.0000000000001563E-2</v>
      </c>
      <c r="N34" s="312">
        <f>'p1'!N34-p0!N34</f>
        <v>-9.9999999999997868E-3</v>
      </c>
      <c r="O34" s="312">
        <f>'p1'!O34-p0!O34</f>
        <v>0</v>
      </c>
      <c r="P34" s="312">
        <f>'p1'!P34-p0!P34</f>
        <v>-9.9999999999980105E-3</v>
      </c>
      <c r="Q34" s="312">
        <f>'p1'!Q34-p0!Q34</f>
        <v>0</v>
      </c>
      <c r="R34" s="312">
        <f>'p1'!R34-p0!R34</f>
        <v>0</v>
      </c>
      <c r="S34" s="312">
        <f>'p1'!S34-p0!S34</f>
        <v>0</v>
      </c>
      <c r="T34" s="312">
        <f>'p1'!T34-p0!T34</f>
        <v>0</v>
      </c>
      <c r="U34" s="312">
        <f>'p1'!U34-p0!U34</f>
        <v>0</v>
      </c>
      <c r="V34" s="312">
        <f>'p1'!V34-p0!V34</f>
        <v>0</v>
      </c>
      <c r="W34" s="312">
        <f>'p1'!W34-p0!W34</f>
        <v>0</v>
      </c>
      <c r="X34" s="312">
        <f>'p1'!X34-p0!X34</f>
        <v>0</v>
      </c>
      <c r="Y34" s="312">
        <f>'p1'!Y34-p0!Y34</f>
        <v>1.9999999999996021E-2</v>
      </c>
      <c r="Z34" s="312">
        <f>'p1'!Z34-p0!Z34</f>
        <v>0</v>
      </c>
      <c r="AA34" s="312">
        <f>'p1'!AA34-p0!AA34</f>
        <v>0</v>
      </c>
      <c r="AB34" s="312">
        <f>'p1'!AB34-p0!AB34</f>
        <v>1.9999999999996021E-2</v>
      </c>
      <c r="AC34" s="312">
        <f>'p1'!AC34-p0!AC34</f>
        <v>0</v>
      </c>
      <c r="AD34" s="312">
        <f>'p1'!AD34-p0!AD34</f>
        <v>0</v>
      </c>
      <c r="AE34" s="312">
        <f>'p1'!AE34-p0!AE34</f>
        <v>0</v>
      </c>
      <c r="AF34" s="312">
        <f>'p1'!AF34-p0!AF34</f>
        <v>0</v>
      </c>
      <c r="AG34" s="312">
        <f>'p1'!AG34-p0!AG34</f>
        <v>9.9999999999980105E-3</v>
      </c>
      <c r="AH34" s="312"/>
      <c r="AI34" s="312"/>
      <c r="AY34" s="84"/>
      <c r="AZ34" s="84"/>
      <c r="BA34" s="84"/>
      <c r="BB34" s="84"/>
      <c r="BC34" s="84"/>
      <c r="BM34" s="88"/>
      <c r="CF34" s="83"/>
      <c r="CG34" s="83"/>
      <c r="CH34" s="83"/>
      <c r="FV34" s="84"/>
      <c r="FW34" s="84"/>
      <c r="FX34" s="84"/>
      <c r="GH34" s="88"/>
      <c r="GI34" s="88"/>
      <c r="GO34" s="88"/>
      <c r="GQ34" s="88"/>
      <c r="GR34" s="88"/>
      <c r="GX34" s="88"/>
    </row>
    <row r="35" spans="1:206">
      <c r="A35" s="90">
        <v>37316</v>
      </c>
      <c r="B35" s="312">
        <f>'p1'!B35-p0!B35</f>
        <v>0</v>
      </c>
      <c r="C35" s="312">
        <f>'p1'!C35-p0!C35</f>
        <v>0</v>
      </c>
      <c r="D35" s="312">
        <f>'p1'!D35-p0!D35</f>
        <v>0</v>
      </c>
      <c r="E35" s="312">
        <f>'p1'!E35-p0!E35</f>
        <v>2.0000000000003126E-2</v>
      </c>
      <c r="F35" s="312">
        <f>'p1'!F35-p0!F35</f>
        <v>0</v>
      </c>
      <c r="G35" s="312">
        <f>'p1'!G35-p0!G35</f>
        <v>3.9999999999992042E-2</v>
      </c>
      <c r="H35" s="312">
        <f>'p1'!H35-p0!H35</f>
        <v>0</v>
      </c>
      <c r="I35" s="312">
        <f>'p1'!I35-p0!I35</f>
        <v>-3.0000000000001137E-2</v>
      </c>
      <c r="J35" s="312">
        <f>'p1'!J35-p0!J35</f>
        <v>0</v>
      </c>
      <c r="K35" s="312">
        <f>'p1'!K35-p0!K35</f>
        <v>0</v>
      </c>
      <c r="L35" s="312">
        <f>'p1'!L35-p0!L35</f>
        <v>-3.9999999999992042E-2</v>
      </c>
      <c r="M35" s="312">
        <f>'p1'!M35-p0!M35</f>
        <v>-1.0000000000001563E-2</v>
      </c>
      <c r="N35" s="312">
        <f>'p1'!N35-p0!N35</f>
        <v>0</v>
      </c>
      <c r="O35" s="312">
        <f>'p1'!O35-p0!O35</f>
        <v>0</v>
      </c>
      <c r="P35" s="312">
        <f>'p1'!P35-p0!P35</f>
        <v>-1.0000000000005116E-2</v>
      </c>
      <c r="Q35" s="312">
        <f>'p1'!Q35-p0!Q35</f>
        <v>0</v>
      </c>
      <c r="R35" s="312">
        <f>'p1'!R35-p0!R35</f>
        <v>0</v>
      </c>
      <c r="S35" s="312">
        <f>'p1'!S35-p0!S35</f>
        <v>0</v>
      </c>
      <c r="T35" s="312">
        <f>'p1'!T35-p0!T35</f>
        <v>0</v>
      </c>
      <c r="U35" s="312">
        <f>'p1'!U35-p0!U35</f>
        <v>0</v>
      </c>
      <c r="V35" s="312">
        <f>'p1'!V35-p0!V35</f>
        <v>0</v>
      </c>
      <c r="W35" s="312">
        <f>'p1'!W35-p0!W35</f>
        <v>0</v>
      </c>
      <c r="X35" s="312">
        <f>'p1'!X35-p0!X35</f>
        <v>0</v>
      </c>
      <c r="Y35" s="312">
        <f>'p1'!Y35-p0!Y35</f>
        <v>9.9999999999980105E-3</v>
      </c>
      <c r="Z35" s="312">
        <f>'p1'!Z35-p0!Z35</f>
        <v>0</v>
      </c>
      <c r="AA35" s="312">
        <f>'p1'!AA35-p0!AA35</f>
        <v>0</v>
      </c>
      <c r="AB35" s="312">
        <f>'p1'!AB35-p0!AB35</f>
        <v>9.9999999999980105E-3</v>
      </c>
      <c r="AC35" s="312">
        <f>'p1'!AC35-p0!AC35</f>
        <v>0</v>
      </c>
      <c r="AD35" s="312">
        <f>'p1'!AD35-p0!AD35</f>
        <v>0</v>
      </c>
      <c r="AE35" s="312">
        <f>'p1'!AE35-p0!AE35</f>
        <v>0</v>
      </c>
      <c r="AF35" s="312">
        <f>'p1'!AF35-p0!AF35</f>
        <v>0</v>
      </c>
      <c r="AG35" s="312">
        <f>'p1'!AG35-p0!AG35</f>
        <v>9.9999999999980105E-3</v>
      </c>
      <c r="AH35" s="312"/>
      <c r="AI35" s="312"/>
      <c r="AY35" s="84"/>
      <c r="AZ35" s="84"/>
      <c r="BA35" s="84"/>
      <c r="BB35" s="84"/>
      <c r="BC35" s="84"/>
      <c r="BM35" s="88"/>
      <c r="CF35" s="83"/>
      <c r="CG35" s="83"/>
      <c r="CH35" s="83"/>
      <c r="FV35" s="84"/>
      <c r="FW35" s="84"/>
      <c r="FX35" s="84"/>
      <c r="GH35" s="88"/>
      <c r="GI35" s="88"/>
      <c r="GO35" s="88"/>
      <c r="GQ35" s="88"/>
      <c r="GR35" s="88"/>
      <c r="GX35" s="88"/>
    </row>
    <row r="36" spans="1:206">
      <c r="A36" s="90">
        <v>37347</v>
      </c>
      <c r="B36" s="312">
        <f>'p1'!B36-p0!B36</f>
        <v>0</v>
      </c>
      <c r="C36" s="312">
        <f>'p1'!C36-p0!C36</f>
        <v>0</v>
      </c>
      <c r="D36" s="312">
        <f>'p1'!D36-p0!D36</f>
        <v>0</v>
      </c>
      <c r="E36" s="312">
        <f>'p1'!E36-p0!E36</f>
        <v>1.9999999999996021E-2</v>
      </c>
      <c r="F36" s="312">
        <f>'p1'!F36-p0!F36</f>
        <v>0</v>
      </c>
      <c r="G36" s="312">
        <f>'p1'!G36-p0!G36</f>
        <v>3.9999999999992042E-2</v>
      </c>
      <c r="H36" s="312">
        <f>'p1'!H36-p0!H36</f>
        <v>-9.9999999999997868E-3</v>
      </c>
      <c r="I36" s="312">
        <f>'p1'!I36-p0!I36</f>
        <v>-3.0000000000001137E-2</v>
      </c>
      <c r="J36" s="312">
        <f>'p1'!J36-p0!J36</f>
        <v>9.9999999999980105E-3</v>
      </c>
      <c r="K36" s="312">
        <f>'p1'!K36-p0!K36</f>
        <v>0</v>
      </c>
      <c r="L36" s="312">
        <f>'p1'!L36-p0!L36</f>
        <v>-3.9999999999992042E-2</v>
      </c>
      <c r="M36" s="312">
        <f>'p1'!M36-p0!M36</f>
        <v>-2.0000000000003126E-2</v>
      </c>
      <c r="N36" s="312">
        <f>'p1'!N36-p0!N36</f>
        <v>0</v>
      </c>
      <c r="O36" s="312">
        <f>'p1'!O36-p0!O36</f>
        <v>0</v>
      </c>
      <c r="P36" s="312">
        <f>'p1'!P36-p0!P36</f>
        <v>-9.9999999999980105E-3</v>
      </c>
      <c r="Q36" s="312">
        <f>'p1'!Q36-p0!Q36</f>
        <v>0</v>
      </c>
      <c r="R36" s="312">
        <f>'p1'!R36-p0!R36</f>
        <v>0</v>
      </c>
      <c r="S36" s="312">
        <f>'p1'!S36-p0!S36</f>
        <v>0</v>
      </c>
      <c r="T36" s="312">
        <f>'p1'!T36-p0!T36</f>
        <v>0</v>
      </c>
      <c r="U36" s="312">
        <f>'p1'!U36-p0!U36</f>
        <v>0</v>
      </c>
      <c r="V36" s="312">
        <f>'p1'!V36-p0!V36</f>
        <v>0</v>
      </c>
      <c r="W36" s="312">
        <f>'p1'!W36-p0!W36</f>
        <v>0</v>
      </c>
      <c r="X36" s="312">
        <f>'p1'!X36-p0!X36</f>
        <v>0</v>
      </c>
      <c r="Y36" s="312">
        <f>'p1'!Y36-p0!Y36</f>
        <v>0</v>
      </c>
      <c r="Z36" s="312">
        <f>'p1'!Z36-p0!Z36</f>
        <v>0</v>
      </c>
      <c r="AA36" s="312">
        <f>'p1'!AA36-p0!AA36</f>
        <v>0</v>
      </c>
      <c r="AB36" s="312">
        <f>'p1'!AB36-p0!AB36</f>
        <v>1.9999999999996021E-2</v>
      </c>
      <c r="AC36" s="312">
        <f>'p1'!AC36-p0!AC36</f>
        <v>0</v>
      </c>
      <c r="AD36" s="312">
        <f>'p1'!AD36-p0!AD36</f>
        <v>0</v>
      </c>
      <c r="AE36" s="312">
        <f>'p1'!AE36-p0!AE36</f>
        <v>0</v>
      </c>
      <c r="AF36" s="312">
        <f>'p1'!AF36-p0!AF36</f>
        <v>0</v>
      </c>
      <c r="AG36" s="312">
        <f>'p1'!AG36-p0!AG36</f>
        <v>0</v>
      </c>
      <c r="AH36" s="312"/>
      <c r="AI36" s="312"/>
      <c r="AY36" s="84"/>
      <c r="AZ36" s="84"/>
      <c r="BA36" s="84"/>
      <c r="BB36" s="84"/>
      <c r="BC36" s="84"/>
      <c r="BM36" s="88"/>
      <c r="CF36" s="83"/>
      <c r="CG36" s="83"/>
      <c r="CH36" s="83"/>
      <c r="FV36" s="84"/>
      <c r="FW36" s="84"/>
      <c r="FX36" s="84"/>
      <c r="GH36" s="88"/>
      <c r="GI36" s="88"/>
      <c r="GO36" s="88"/>
      <c r="GQ36" s="88"/>
      <c r="GR36" s="88"/>
      <c r="GX36" s="88"/>
    </row>
    <row r="37" spans="1:206">
      <c r="A37" s="90">
        <v>37377</v>
      </c>
      <c r="B37" s="312">
        <f>'p1'!B37-p0!B37</f>
        <v>0</v>
      </c>
      <c r="C37" s="312">
        <f>'p1'!C37-p0!C37</f>
        <v>0</v>
      </c>
      <c r="D37" s="312">
        <f>'p1'!D37-p0!D37</f>
        <v>0</v>
      </c>
      <c r="E37" s="312">
        <f>'p1'!E37-p0!E37</f>
        <v>2.0000000000003126E-2</v>
      </c>
      <c r="F37" s="312">
        <f>'p1'!F37-p0!F37</f>
        <v>0</v>
      </c>
      <c r="G37" s="312">
        <f>'p1'!G37-p0!G37</f>
        <v>4.0000000000006253E-2</v>
      </c>
      <c r="H37" s="312">
        <f>'p1'!H37-p0!H37</f>
        <v>-9.9999999999997868E-3</v>
      </c>
      <c r="I37" s="312">
        <f>'p1'!I37-p0!I37</f>
        <v>-3.9999999999992042E-2</v>
      </c>
      <c r="J37" s="312">
        <f>'p1'!J37-p0!J37</f>
        <v>1.0000000000001563E-2</v>
      </c>
      <c r="K37" s="312">
        <f>'p1'!K37-p0!K37</f>
        <v>0</v>
      </c>
      <c r="L37" s="312">
        <f>'p1'!L37-p0!L37</f>
        <v>-4.0000000000006253E-2</v>
      </c>
      <c r="M37" s="312">
        <f>'p1'!M37-p0!M37</f>
        <v>-1.9999999999999574E-2</v>
      </c>
      <c r="N37" s="312">
        <f>'p1'!N37-p0!N37</f>
        <v>0</v>
      </c>
      <c r="O37" s="312">
        <f>'p1'!O37-p0!O37</f>
        <v>0</v>
      </c>
      <c r="P37" s="312">
        <f>'p1'!P37-p0!P37</f>
        <v>-9.9999999999980105E-3</v>
      </c>
      <c r="Q37" s="312">
        <f>'p1'!Q37-p0!Q37</f>
        <v>0</v>
      </c>
      <c r="R37" s="312">
        <f>'p1'!R37-p0!R37</f>
        <v>0</v>
      </c>
      <c r="S37" s="312">
        <f>'p1'!S37-p0!S37</f>
        <v>0</v>
      </c>
      <c r="T37" s="312">
        <f>'p1'!T37-p0!T37</f>
        <v>0</v>
      </c>
      <c r="U37" s="312">
        <f>'p1'!U37-p0!U37</f>
        <v>0</v>
      </c>
      <c r="V37" s="312">
        <f>'p1'!V37-p0!V37</f>
        <v>0</v>
      </c>
      <c r="W37" s="312">
        <f>'p1'!W37-p0!W37</f>
        <v>0</v>
      </c>
      <c r="X37" s="312">
        <f>'p1'!X37-p0!X37</f>
        <v>0</v>
      </c>
      <c r="Y37" s="312">
        <f>'p1'!Y37-p0!Y37</f>
        <v>1.0000000000001563E-2</v>
      </c>
      <c r="Z37" s="312">
        <f>'p1'!Z37-p0!Z37</f>
        <v>0</v>
      </c>
      <c r="AA37" s="312">
        <f>'p1'!AA37-p0!AA37</f>
        <v>0</v>
      </c>
      <c r="AB37" s="312">
        <f>'p1'!AB37-p0!AB37</f>
        <v>3.0000000000001137E-2</v>
      </c>
      <c r="AC37" s="312">
        <f>'p1'!AC37-p0!AC37</f>
        <v>0</v>
      </c>
      <c r="AD37" s="312">
        <f>'p1'!AD37-p0!AD37</f>
        <v>0</v>
      </c>
      <c r="AE37" s="312">
        <f>'p1'!AE37-p0!AE37</f>
        <v>0</v>
      </c>
      <c r="AF37" s="312">
        <f>'p1'!AF37-p0!AF37</f>
        <v>0</v>
      </c>
      <c r="AG37" s="312">
        <f>'p1'!AG37-p0!AG37</f>
        <v>0</v>
      </c>
      <c r="AH37" s="312"/>
      <c r="AI37" s="312"/>
      <c r="AY37" s="84"/>
      <c r="AZ37" s="84"/>
      <c r="BA37" s="84"/>
      <c r="BB37" s="84"/>
      <c r="BC37" s="84"/>
      <c r="BM37" s="88"/>
      <c r="CF37" s="83"/>
      <c r="CG37" s="83"/>
      <c r="CH37" s="83"/>
      <c r="FV37" s="84"/>
      <c r="FW37" s="84"/>
      <c r="FX37" s="84"/>
      <c r="GH37" s="88"/>
      <c r="GI37" s="88"/>
      <c r="GO37" s="88"/>
      <c r="GQ37" s="88"/>
      <c r="GR37" s="88"/>
      <c r="GX37" s="88"/>
    </row>
    <row r="38" spans="1:206">
      <c r="A38" s="90">
        <v>37408</v>
      </c>
      <c r="B38" s="312">
        <f>'p1'!B38-p0!B38</f>
        <v>0</v>
      </c>
      <c r="C38" s="312">
        <f>'p1'!C38-p0!C38</f>
        <v>0</v>
      </c>
      <c r="D38" s="312">
        <f>'p1'!D38-p0!D38</f>
        <v>0</v>
      </c>
      <c r="E38" s="312">
        <f>'p1'!E38-p0!E38</f>
        <v>2.0000000000003126E-2</v>
      </c>
      <c r="F38" s="312">
        <f>'p1'!F38-p0!F38</f>
        <v>0</v>
      </c>
      <c r="G38" s="312">
        <f>'p1'!G38-p0!G38</f>
        <v>4.0000000000006253E-2</v>
      </c>
      <c r="H38" s="312">
        <f>'p1'!H38-p0!H38</f>
        <v>-1.0000000000001563E-2</v>
      </c>
      <c r="I38" s="312">
        <f>'p1'!I38-p0!I38</f>
        <v>-3.9999999999992042E-2</v>
      </c>
      <c r="J38" s="312">
        <f>'p1'!J38-p0!J38</f>
        <v>9.9999999999980105E-3</v>
      </c>
      <c r="K38" s="312">
        <f>'p1'!K38-p0!K38</f>
        <v>0</v>
      </c>
      <c r="L38" s="312">
        <f>'p1'!L38-p0!L38</f>
        <v>-4.0000000000006253E-2</v>
      </c>
      <c r="M38" s="312">
        <f>'p1'!M38-p0!M38</f>
        <v>-1.9999999999999574E-2</v>
      </c>
      <c r="N38" s="312">
        <f>'p1'!N38-p0!N38</f>
        <v>0</v>
      </c>
      <c r="O38" s="312">
        <f>'p1'!O38-p0!O38</f>
        <v>0</v>
      </c>
      <c r="P38" s="312">
        <f>'p1'!P38-p0!P38</f>
        <v>-1.9999999999996021E-2</v>
      </c>
      <c r="Q38" s="312">
        <f>'p1'!Q38-p0!Q38</f>
        <v>0</v>
      </c>
      <c r="R38" s="312">
        <f>'p1'!R38-p0!R38</f>
        <v>0</v>
      </c>
      <c r="S38" s="312">
        <f>'p1'!S38-p0!S38</f>
        <v>0</v>
      </c>
      <c r="T38" s="312">
        <f>'p1'!T38-p0!T38</f>
        <v>0</v>
      </c>
      <c r="U38" s="312">
        <f>'p1'!U38-p0!U38</f>
        <v>0</v>
      </c>
      <c r="V38" s="312">
        <f>'p1'!V38-p0!V38</f>
        <v>0</v>
      </c>
      <c r="W38" s="312">
        <f>'p1'!W38-p0!W38</f>
        <v>0</v>
      </c>
      <c r="X38" s="312">
        <f>'p1'!X38-p0!X38</f>
        <v>0</v>
      </c>
      <c r="Y38" s="312">
        <f>'p1'!Y38-p0!Y38</f>
        <v>9.9999999999997868E-3</v>
      </c>
      <c r="Z38" s="312">
        <f>'p1'!Z38-p0!Z38</f>
        <v>0</v>
      </c>
      <c r="AA38" s="312">
        <f>'p1'!AA38-p0!AA38</f>
        <v>0</v>
      </c>
      <c r="AB38" s="312">
        <f>'p1'!AB38-p0!AB38</f>
        <v>2.0000000000003126E-2</v>
      </c>
      <c r="AC38" s="312">
        <f>'p1'!AC38-p0!AC38</f>
        <v>0</v>
      </c>
      <c r="AD38" s="312">
        <f>'p1'!AD38-p0!AD38</f>
        <v>0</v>
      </c>
      <c r="AE38" s="312">
        <f>'p1'!AE38-p0!AE38</f>
        <v>0</v>
      </c>
      <c r="AF38" s="312">
        <f>'p1'!AF38-p0!AF38</f>
        <v>0</v>
      </c>
      <c r="AG38" s="312">
        <f>'p1'!AG38-p0!AG38</f>
        <v>0</v>
      </c>
      <c r="AH38" s="312"/>
      <c r="AI38" s="312"/>
      <c r="AY38" s="84"/>
      <c r="AZ38" s="84"/>
      <c r="BA38" s="84"/>
      <c r="BB38" s="84"/>
      <c r="BC38" s="84"/>
      <c r="BM38" s="88"/>
      <c r="CF38" s="83"/>
      <c r="CG38" s="83"/>
      <c r="CH38" s="83"/>
      <c r="FV38" s="84"/>
      <c r="FW38" s="84"/>
      <c r="FX38" s="84"/>
      <c r="GH38" s="88"/>
      <c r="GI38" s="88"/>
      <c r="GO38" s="88"/>
      <c r="GQ38" s="88"/>
      <c r="GR38" s="88"/>
      <c r="GX38" s="88"/>
    </row>
    <row r="39" spans="1:206">
      <c r="A39" s="90">
        <v>37438</v>
      </c>
      <c r="B39" s="312">
        <f>'p1'!B39-p0!B39</f>
        <v>0</v>
      </c>
      <c r="C39" s="312">
        <f>'p1'!C39-p0!C39</f>
        <v>0</v>
      </c>
      <c r="D39" s="312">
        <f>'p1'!D39-p0!D39</f>
        <v>0</v>
      </c>
      <c r="E39" s="312">
        <f>'p1'!E39-p0!E39</f>
        <v>1.9999999999996021E-2</v>
      </c>
      <c r="F39" s="312">
        <f>'p1'!F39-p0!F39</f>
        <v>0</v>
      </c>
      <c r="G39" s="312">
        <f>'p1'!G39-p0!G39</f>
        <v>3.9999999999992042E-2</v>
      </c>
      <c r="H39" s="312">
        <f>'p1'!H39-p0!H39</f>
        <v>0</v>
      </c>
      <c r="I39" s="312">
        <f>'p1'!I39-p0!I39</f>
        <v>-4.0000000000006253E-2</v>
      </c>
      <c r="J39" s="312">
        <f>'p1'!J39-p0!J39</f>
        <v>9.9999999999980105E-3</v>
      </c>
      <c r="K39" s="312">
        <f>'p1'!K39-p0!K39</f>
        <v>0</v>
      </c>
      <c r="L39" s="312">
        <f>'p1'!L39-p0!L39</f>
        <v>-3.9999999999992042E-2</v>
      </c>
      <c r="M39" s="312">
        <f>'p1'!M39-p0!M39</f>
        <v>-1.9999999999999574E-2</v>
      </c>
      <c r="N39" s="312">
        <f>'p1'!N39-p0!N39</f>
        <v>0</v>
      </c>
      <c r="O39" s="312">
        <f>'p1'!O39-p0!O39</f>
        <v>0</v>
      </c>
      <c r="P39" s="312">
        <f>'p1'!P39-p0!P39</f>
        <v>-1.9999999999996021E-2</v>
      </c>
      <c r="Q39" s="312">
        <f>'p1'!Q39-p0!Q39</f>
        <v>0</v>
      </c>
      <c r="R39" s="312">
        <f>'p1'!R39-p0!R39</f>
        <v>0</v>
      </c>
      <c r="S39" s="312">
        <f>'p1'!S39-p0!S39</f>
        <v>0</v>
      </c>
      <c r="T39" s="312">
        <f>'p1'!T39-p0!T39</f>
        <v>0</v>
      </c>
      <c r="U39" s="312">
        <f>'p1'!U39-p0!U39</f>
        <v>0</v>
      </c>
      <c r="V39" s="312">
        <f>'p1'!V39-p0!V39</f>
        <v>0</v>
      </c>
      <c r="W39" s="312">
        <f>'p1'!W39-p0!W39</f>
        <v>0</v>
      </c>
      <c r="X39" s="312">
        <f>'p1'!X39-p0!X39</f>
        <v>0</v>
      </c>
      <c r="Y39" s="312">
        <f>'p1'!Y39-p0!Y39</f>
        <v>1.0000000000001563E-2</v>
      </c>
      <c r="Z39" s="312">
        <f>'p1'!Z39-p0!Z39</f>
        <v>0</v>
      </c>
      <c r="AA39" s="312">
        <f>'p1'!AA39-p0!AA39</f>
        <v>0</v>
      </c>
      <c r="AB39" s="312">
        <f>'p1'!AB39-p0!AB39</f>
        <v>3.0000000000001137E-2</v>
      </c>
      <c r="AC39" s="312">
        <f>'p1'!AC39-p0!AC39</f>
        <v>0</v>
      </c>
      <c r="AD39" s="312">
        <f>'p1'!AD39-p0!AD39</f>
        <v>0</v>
      </c>
      <c r="AE39" s="312">
        <f>'p1'!AE39-p0!AE39</f>
        <v>0</v>
      </c>
      <c r="AF39" s="312">
        <f>'p1'!AF39-p0!AF39</f>
        <v>0</v>
      </c>
      <c r="AG39" s="312">
        <f>'p1'!AG39-p0!AG39</f>
        <v>0</v>
      </c>
      <c r="AH39" s="312"/>
      <c r="AI39" s="312"/>
      <c r="AY39" s="84"/>
      <c r="AZ39" s="84"/>
      <c r="BA39" s="84"/>
      <c r="BB39" s="84"/>
      <c r="BC39" s="84"/>
      <c r="BM39" s="88"/>
      <c r="CF39" s="83"/>
      <c r="CG39" s="83"/>
      <c r="CH39" s="83"/>
      <c r="FV39" s="84"/>
      <c r="FW39" s="84"/>
      <c r="FX39" s="84"/>
      <c r="GH39" s="88"/>
      <c r="GI39" s="88"/>
      <c r="GO39" s="88"/>
      <c r="GQ39" s="88"/>
      <c r="GR39" s="88"/>
      <c r="GX39" s="88"/>
    </row>
    <row r="40" spans="1:206">
      <c r="A40" s="90">
        <v>37469</v>
      </c>
      <c r="B40" s="312">
        <f>'p1'!B40-p0!B40</f>
        <v>0</v>
      </c>
      <c r="C40" s="312">
        <f>'p1'!C40-p0!C40</f>
        <v>0</v>
      </c>
      <c r="D40" s="312">
        <f>'p1'!D40-p0!D40</f>
        <v>0</v>
      </c>
      <c r="E40" s="312">
        <f>'p1'!E40-p0!E40</f>
        <v>3.0000000000001137E-2</v>
      </c>
      <c r="F40" s="312">
        <f>'p1'!F40-p0!F40</f>
        <v>0</v>
      </c>
      <c r="G40" s="312">
        <f>'p1'!G40-p0!G40</f>
        <v>4.0000000000006253E-2</v>
      </c>
      <c r="H40" s="312">
        <f>'p1'!H40-p0!H40</f>
        <v>0</v>
      </c>
      <c r="I40" s="312">
        <f>'p1'!I40-p0!I40</f>
        <v>-4.0000000000006253E-2</v>
      </c>
      <c r="J40" s="312">
        <f>'p1'!J40-p0!J40</f>
        <v>1.0000000000001563E-2</v>
      </c>
      <c r="K40" s="312">
        <f>'p1'!K40-p0!K40</f>
        <v>0</v>
      </c>
      <c r="L40" s="312">
        <f>'p1'!L40-p0!L40</f>
        <v>-4.0000000000006253E-2</v>
      </c>
      <c r="M40" s="312">
        <f>'p1'!M40-p0!M40</f>
        <v>-1.0000000000001563E-2</v>
      </c>
      <c r="N40" s="312">
        <f>'p1'!N40-p0!N40</f>
        <v>0</v>
      </c>
      <c r="O40" s="312">
        <f>'p1'!O40-p0!O40</f>
        <v>0</v>
      </c>
      <c r="P40" s="312">
        <f>'p1'!P40-p0!P40</f>
        <v>-2.0000000000003126E-2</v>
      </c>
      <c r="Q40" s="312">
        <f>'p1'!Q40-p0!Q40</f>
        <v>0</v>
      </c>
      <c r="R40" s="312">
        <f>'p1'!R40-p0!R40</f>
        <v>0</v>
      </c>
      <c r="S40" s="312">
        <f>'p1'!S40-p0!S40</f>
        <v>0</v>
      </c>
      <c r="T40" s="312">
        <f>'p1'!T40-p0!T40</f>
        <v>0</v>
      </c>
      <c r="U40" s="312">
        <f>'p1'!U40-p0!U40</f>
        <v>0</v>
      </c>
      <c r="V40" s="312">
        <f>'p1'!V40-p0!V40</f>
        <v>0</v>
      </c>
      <c r="W40" s="312">
        <f>'p1'!W40-p0!W40</f>
        <v>0</v>
      </c>
      <c r="X40" s="312">
        <f>'p1'!X40-p0!X40</f>
        <v>0</v>
      </c>
      <c r="Y40" s="312">
        <f>'p1'!Y40-p0!Y40</f>
        <v>9.9999999999997868E-3</v>
      </c>
      <c r="Z40" s="312">
        <f>'p1'!Z40-p0!Z40</f>
        <v>0</v>
      </c>
      <c r="AA40" s="312">
        <f>'p1'!AA40-p0!AA40</f>
        <v>0</v>
      </c>
      <c r="AB40" s="312">
        <f>'p1'!AB40-p0!AB40</f>
        <v>3.0000000000001137E-2</v>
      </c>
      <c r="AC40" s="312">
        <f>'p1'!AC40-p0!AC40</f>
        <v>0</v>
      </c>
      <c r="AD40" s="312">
        <f>'p1'!AD40-p0!AD40</f>
        <v>0</v>
      </c>
      <c r="AE40" s="312">
        <f>'p1'!AE40-p0!AE40</f>
        <v>0</v>
      </c>
      <c r="AF40" s="312">
        <f>'p1'!AF40-p0!AF40</f>
        <v>0</v>
      </c>
      <c r="AG40" s="312">
        <f>'p1'!AG40-p0!AG40</f>
        <v>0</v>
      </c>
      <c r="AH40" s="312"/>
      <c r="AI40" s="312"/>
      <c r="AY40" s="84"/>
      <c r="AZ40" s="84"/>
      <c r="BA40" s="84"/>
      <c r="BB40" s="84"/>
      <c r="BC40" s="84"/>
      <c r="BM40" s="88"/>
      <c r="CF40" s="83"/>
      <c r="CG40" s="83"/>
      <c r="CH40" s="83"/>
      <c r="FV40" s="84"/>
      <c r="FW40" s="84"/>
      <c r="FX40" s="84"/>
      <c r="GH40" s="88"/>
      <c r="GI40" s="88"/>
      <c r="GO40" s="88"/>
      <c r="GQ40" s="88"/>
      <c r="GR40" s="88"/>
      <c r="GX40" s="88"/>
    </row>
    <row r="41" spans="1:206">
      <c r="A41" s="90">
        <v>37500</v>
      </c>
      <c r="B41" s="312">
        <f>'p1'!B41-p0!B41</f>
        <v>0</v>
      </c>
      <c r="C41" s="312">
        <f>'p1'!C41-p0!C41</f>
        <v>0</v>
      </c>
      <c r="D41" s="312">
        <f>'p1'!D41-p0!D41</f>
        <v>0</v>
      </c>
      <c r="E41" s="312">
        <f>'p1'!E41-p0!E41</f>
        <v>1.9999999999996021E-2</v>
      </c>
      <c r="F41" s="312">
        <f>'p1'!F41-p0!F41</f>
        <v>0</v>
      </c>
      <c r="G41" s="312">
        <f>'p1'!G41-p0!G41</f>
        <v>4.0000000000006253E-2</v>
      </c>
      <c r="H41" s="312">
        <f>'p1'!H41-p0!H41</f>
        <v>-9.9999999999997868E-3</v>
      </c>
      <c r="I41" s="312">
        <f>'p1'!I41-p0!I41</f>
        <v>-4.0000000000006253E-2</v>
      </c>
      <c r="J41" s="312">
        <f>'p1'!J41-p0!J41</f>
        <v>9.9999999999980105E-3</v>
      </c>
      <c r="K41" s="312">
        <f>'p1'!K41-p0!K41</f>
        <v>0</v>
      </c>
      <c r="L41" s="312">
        <f>'p1'!L41-p0!L41</f>
        <v>-4.0000000000006253E-2</v>
      </c>
      <c r="M41" s="312">
        <f>'p1'!M41-p0!M41</f>
        <v>-1.0000000000001563E-2</v>
      </c>
      <c r="N41" s="312">
        <f>'p1'!N41-p0!N41</f>
        <v>0</v>
      </c>
      <c r="O41" s="312">
        <f>'p1'!O41-p0!O41</f>
        <v>0</v>
      </c>
      <c r="P41" s="312">
        <f>'p1'!P41-p0!P41</f>
        <v>-1.9999999999996021E-2</v>
      </c>
      <c r="Q41" s="312">
        <f>'p1'!Q41-p0!Q41</f>
        <v>0</v>
      </c>
      <c r="R41" s="312">
        <f>'p1'!R41-p0!R41</f>
        <v>0</v>
      </c>
      <c r="S41" s="312">
        <f>'p1'!S41-p0!S41</f>
        <v>0</v>
      </c>
      <c r="T41" s="312">
        <f>'p1'!T41-p0!T41</f>
        <v>0</v>
      </c>
      <c r="U41" s="312">
        <f>'p1'!U41-p0!U41</f>
        <v>0</v>
      </c>
      <c r="V41" s="312">
        <f>'p1'!V41-p0!V41</f>
        <v>0</v>
      </c>
      <c r="W41" s="312">
        <f>'p1'!W41-p0!W41</f>
        <v>0</v>
      </c>
      <c r="X41" s="312">
        <f>'p1'!X41-p0!X41</f>
        <v>0</v>
      </c>
      <c r="Y41" s="312">
        <f>'p1'!Y41-p0!Y41</f>
        <v>1.0000000000001563E-2</v>
      </c>
      <c r="Z41" s="312">
        <f>'p1'!Z41-p0!Z41</f>
        <v>0</v>
      </c>
      <c r="AA41" s="312">
        <f>'p1'!AA41-p0!AA41</f>
        <v>0</v>
      </c>
      <c r="AB41" s="312">
        <f>'p1'!AB41-p0!AB41</f>
        <v>1.9999999999996021E-2</v>
      </c>
      <c r="AC41" s="312">
        <f>'p1'!AC41-p0!AC41</f>
        <v>0</v>
      </c>
      <c r="AD41" s="312">
        <f>'p1'!AD41-p0!AD41</f>
        <v>0</v>
      </c>
      <c r="AE41" s="312">
        <f>'p1'!AE41-p0!AE41</f>
        <v>0</v>
      </c>
      <c r="AF41" s="312">
        <f>'p1'!AF41-p0!AF41</f>
        <v>0</v>
      </c>
      <c r="AG41" s="312">
        <f>'p1'!AG41-p0!AG41</f>
        <v>0</v>
      </c>
      <c r="AH41" s="312"/>
      <c r="AI41" s="312"/>
      <c r="AY41" s="84"/>
      <c r="AZ41" s="84"/>
      <c r="BA41" s="84"/>
      <c r="BB41" s="84"/>
      <c r="BC41" s="84"/>
      <c r="BM41" s="88"/>
      <c r="CF41" s="83"/>
      <c r="CG41" s="83"/>
      <c r="CH41" s="83"/>
      <c r="FV41" s="84"/>
      <c r="FW41" s="84"/>
      <c r="FX41" s="84"/>
      <c r="GH41" s="88"/>
      <c r="GI41" s="88"/>
      <c r="GO41" s="88"/>
      <c r="GQ41" s="88"/>
      <c r="GR41" s="88"/>
      <c r="GX41" s="88"/>
    </row>
    <row r="42" spans="1:206">
      <c r="A42" s="90">
        <v>37530</v>
      </c>
      <c r="B42" s="312">
        <f>'p1'!B42-p0!B42</f>
        <v>0</v>
      </c>
      <c r="C42" s="312">
        <f>'p1'!C42-p0!C42</f>
        <v>0</v>
      </c>
      <c r="D42" s="312">
        <f>'p1'!D42-p0!D42</f>
        <v>0</v>
      </c>
      <c r="E42" s="312">
        <f>'p1'!E42-p0!E42</f>
        <v>2.0000000000003126E-2</v>
      </c>
      <c r="F42" s="312">
        <f>'p1'!F42-p0!F42</f>
        <v>0</v>
      </c>
      <c r="G42" s="312">
        <f>'p1'!G42-p0!G42</f>
        <v>4.9999999999997158E-2</v>
      </c>
      <c r="H42" s="312">
        <f>'p1'!H42-p0!H42</f>
        <v>0</v>
      </c>
      <c r="I42" s="312">
        <f>'p1'!I42-p0!I42</f>
        <v>-4.0000000000006253E-2</v>
      </c>
      <c r="J42" s="312">
        <f>'p1'!J42-p0!J42</f>
        <v>1.9999999999999574E-2</v>
      </c>
      <c r="K42" s="312">
        <f>'p1'!K42-p0!K42</f>
        <v>0</v>
      </c>
      <c r="L42" s="312">
        <f>'p1'!L42-p0!L42</f>
        <v>-4.9999999999997158E-2</v>
      </c>
      <c r="M42" s="312">
        <f>'p1'!M42-p0!M42</f>
        <v>-1.0000000000001563E-2</v>
      </c>
      <c r="N42" s="312">
        <f>'p1'!N42-p0!N42</f>
        <v>0</v>
      </c>
      <c r="O42" s="312">
        <f>'p1'!O42-p0!O42</f>
        <v>0</v>
      </c>
      <c r="P42" s="312">
        <f>'p1'!P42-p0!P42</f>
        <v>-9.9999999999980105E-3</v>
      </c>
      <c r="Q42" s="312">
        <f>'p1'!Q42-p0!Q42</f>
        <v>0</v>
      </c>
      <c r="R42" s="312">
        <f>'p1'!R42-p0!R42</f>
        <v>0</v>
      </c>
      <c r="S42" s="312">
        <f>'p1'!S42-p0!S42</f>
        <v>0</v>
      </c>
      <c r="T42" s="312">
        <f>'p1'!T42-p0!T42</f>
        <v>0</v>
      </c>
      <c r="U42" s="312">
        <f>'p1'!U42-p0!U42</f>
        <v>0</v>
      </c>
      <c r="V42" s="312">
        <f>'p1'!V42-p0!V42</f>
        <v>0</v>
      </c>
      <c r="W42" s="312">
        <f>'p1'!W42-p0!W42</f>
        <v>0</v>
      </c>
      <c r="X42" s="312">
        <f>'p1'!X42-p0!X42</f>
        <v>0</v>
      </c>
      <c r="Y42" s="312">
        <f>'p1'!Y42-p0!Y42</f>
        <v>0</v>
      </c>
      <c r="Z42" s="312">
        <f>'p1'!Z42-p0!Z42</f>
        <v>0</v>
      </c>
      <c r="AA42" s="312">
        <f>'p1'!AA42-p0!AA42</f>
        <v>0</v>
      </c>
      <c r="AB42" s="312">
        <f>'p1'!AB42-p0!AB42</f>
        <v>2.0000000000003126E-2</v>
      </c>
      <c r="AC42" s="312">
        <f>'p1'!AC42-p0!AC42</f>
        <v>0</v>
      </c>
      <c r="AD42" s="312">
        <f>'p1'!AD42-p0!AD42</f>
        <v>0</v>
      </c>
      <c r="AE42" s="312">
        <f>'p1'!AE42-p0!AE42</f>
        <v>0</v>
      </c>
      <c r="AF42" s="312">
        <f>'p1'!AF42-p0!AF42</f>
        <v>0</v>
      </c>
      <c r="AG42" s="312">
        <f>'p1'!AG42-p0!AG42</f>
        <v>0</v>
      </c>
      <c r="AH42" s="312"/>
      <c r="AI42" s="312"/>
      <c r="AY42" s="84"/>
      <c r="AZ42" s="84"/>
      <c r="BA42" s="84"/>
      <c r="BB42" s="84"/>
      <c r="BC42" s="84"/>
      <c r="BM42" s="88"/>
      <c r="CF42" s="83"/>
      <c r="CG42" s="83"/>
      <c r="CH42" s="83"/>
      <c r="FV42" s="84"/>
      <c r="FW42" s="84"/>
      <c r="FX42" s="84"/>
      <c r="GH42" s="88"/>
      <c r="GI42" s="88"/>
      <c r="GO42" s="88"/>
      <c r="GQ42" s="88"/>
      <c r="GR42" s="88"/>
      <c r="GX42" s="88"/>
    </row>
    <row r="43" spans="1:206">
      <c r="A43" s="90">
        <v>37561</v>
      </c>
      <c r="B43" s="312">
        <f>'p1'!B43-p0!B43</f>
        <v>0</v>
      </c>
      <c r="C43" s="312">
        <f>'p1'!C43-p0!C43</f>
        <v>0</v>
      </c>
      <c r="D43" s="312">
        <f>'p1'!D43-p0!D43</f>
        <v>0</v>
      </c>
      <c r="E43" s="312">
        <f>'p1'!E43-p0!E43</f>
        <v>9.9999999999980105E-3</v>
      </c>
      <c r="F43" s="312">
        <f>'p1'!F43-p0!F43</f>
        <v>0</v>
      </c>
      <c r="G43" s="312">
        <f>'p1'!G43-p0!G43</f>
        <v>3.9999999999992042E-2</v>
      </c>
      <c r="H43" s="312">
        <f>'p1'!H43-p0!H43</f>
        <v>-9.9999999999997868E-3</v>
      </c>
      <c r="I43" s="312">
        <f>'p1'!I43-p0!I43</f>
        <v>-1.9999999999999574E-2</v>
      </c>
      <c r="J43" s="312">
        <f>'p1'!J43-p0!J43</f>
        <v>0</v>
      </c>
      <c r="K43" s="312">
        <f>'p1'!K43-p0!K43</f>
        <v>0</v>
      </c>
      <c r="L43" s="312">
        <f>'p1'!L43-p0!L43</f>
        <v>-3.9999999999992042E-2</v>
      </c>
      <c r="M43" s="312">
        <f>'p1'!M43-p0!M43</f>
        <v>0</v>
      </c>
      <c r="N43" s="312">
        <f>'p1'!N43-p0!N43</f>
        <v>0</v>
      </c>
      <c r="O43" s="312">
        <f>'p1'!O43-p0!O43</f>
        <v>0</v>
      </c>
      <c r="P43" s="312">
        <f>'p1'!P43-p0!P43</f>
        <v>-1.9999999999996021E-2</v>
      </c>
      <c r="Q43" s="312">
        <f>'p1'!Q43-p0!Q43</f>
        <v>0</v>
      </c>
      <c r="R43" s="312">
        <f>'p1'!R43-p0!R43</f>
        <v>0</v>
      </c>
      <c r="S43" s="312">
        <f>'p1'!S43-p0!S43</f>
        <v>0</v>
      </c>
      <c r="T43" s="312">
        <f>'p1'!T43-p0!T43</f>
        <v>0</v>
      </c>
      <c r="U43" s="312">
        <f>'p1'!U43-p0!U43</f>
        <v>0</v>
      </c>
      <c r="V43" s="312">
        <f>'p1'!V43-p0!V43</f>
        <v>0</v>
      </c>
      <c r="W43" s="312">
        <f>'p1'!W43-p0!W43</f>
        <v>0</v>
      </c>
      <c r="X43" s="312">
        <f>'p1'!X43-p0!X43</f>
        <v>0</v>
      </c>
      <c r="Y43" s="312">
        <f>'p1'!Y43-p0!Y43</f>
        <v>9.9999999999980105E-3</v>
      </c>
      <c r="Z43" s="312">
        <f>'p1'!Z43-p0!Z43</f>
        <v>0</v>
      </c>
      <c r="AA43" s="312">
        <f>'p1'!AA43-p0!AA43</f>
        <v>0</v>
      </c>
      <c r="AB43" s="312">
        <f>'p1'!AB43-p0!AB43</f>
        <v>0</v>
      </c>
      <c r="AC43" s="312">
        <f>'p1'!AC43-p0!AC43</f>
        <v>0</v>
      </c>
      <c r="AD43" s="312">
        <f>'p1'!AD43-p0!AD43</f>
        <v>0</v>
      </c>
      <c r="AE43" s="312">
        <f>'p1'!AE43-p0!AE43</f>
        <v>0</v>
      </c>
      <c r="AF43" s="312">
        <f>'p1'!AF43-p0!AF43</f>
        <v>0</v>
      </c>
      <c r="AG43" s="312">
        <f>'p1'!AG43-p0!AG43</f>
        <v>9.9999999999980105E-3</v>
      </c>
      <c r="AH43" s="312"/>
      <c r="AI43" s="312"/>
      <c r="AY43" s="84"/>
      <c r="AZ43" s="84"/>
      <c r="BA43" s="84"/>
      <c r="BB43" s="84"/>
      <c r="BC43" s="84"/>
      <c r="BM43" s="88"/>
      <c r="CF43" s="83"/>
      <c r="CG43" s="83"/>
      <c r="CH43" s="83"/>
      <c r="FV43" s="84"/>
      <c r="FW43" s="84"/>
      <c r="FX43" s="84"/>
      <c r="GH43" s="88"/>
      <c r="GI43" s="88"/>
      <c r="GO43" s="88"/>
      <c r="GQ43" s="88"/>
      <c r="GR43" s="88"/>
      <c r="GX43" s="88"/>
    </row>
    <row r="44" spans="1:206">
      <c r="A44" s="90">
        <v>37591</v>
      </c>
      <c r="B44" s="312">
        <f>'p1'!B44-p0!B44</f>
        <v>0</v>
      </c>
      <c r="C44" s="312">
        <f>'p1'!C44-p0!C44</f>
        <v>0</v>
      </c>
      <c r="D44" s="312">
        <f>'p1'!D44-p0!D44</f>
        <v>0</v>
      </c>
      <c r="E44" s="312">
        <f>'p1'!E44-p0!E44</f>
        <v>1.9999999999999574E-2</v>
      </c>
      <c r="F44" s="312">
        <f>'p1'!F44-p0!F44</f>
        <v>0</v>
      </c>
      <c r="G44" s="312">
        <f>'p1'!G44-p0!G44</f>
        <v>4.9999999999997158E-2</v>
      </c>
      <c r="H44" s="312">
        <f>'p1'!H44-p0!H44</f>
        <v>0</v>
      </c>
      <c r="I44" s="312">
        <f>'p1'!I44-p0!I44</f>
        <v>-9.9999999999980105E-3</v>
      </c>
      <c r="J44" s="312">
        <f>'p1'!J44-p0!J44</f>
        <v>0</v>
      </c>
      <c r="K44" s="312">
        <f>'p1'!K44-p0!K44</f>
        <v>0</v>
      </c>
      <c r="L44" s="312">
        <f>'p1'!L44-p0!L44</f>
        <v>-4.9999999999997158E-2</v>
      </c>
      <c r="M44" s="312">
        <f>'p1'!M44-p0!M44</f>
        <v>0</v>
      </c>
      <c r="N44" s="312">
        <f>'p1'!N44-p0!N44</f>
        <v>0</v>
      </c>
      <c r="O44" s="312">
        <f>'p1'!O44-p0!O44</f>
        <v>0</v>
      </c>
      <c r="P44" s="312">
        <f>'p1'!P44-p0!P44</f>
        <v>-2.0000000000003126E-2</v>
      </c>
      <c r="Q44" s="312">
        <f>'p1'!Q44-p0!Q44</f>
        <v>0</v>
      </c>
      <c r="R44" s="312">
        <f>'p1'!R44-p0!R44</f>
        <v>0</v>
      </c>
      <c r="S44" s="312">
        <f>'p1'!S44-p0!S44</f>
        <v>0</v>
      </c>
      <c r="T44" s="312">
        <f>'p1'!T44-p0!T44</f>
        <v>0</v>
      </c>
      <c r="U44" s="312">
        <f>'p1'!U44-p0!U44</f>
        <v>0</v>
      </c>
      <c r="V44" s="312">
        <f>'p1'!V44-p0!V44</f>
        <v>0</v>
      </c>
      <c r="W44" s="312">
        <f>'p1'!W44-p0!W44</f>
        <v>0</v>
      </c>
      <c r="X44" s="312">
        <f>'p1'!X44-p0!X44</f>
        <v>0</v>
      </c>
      <c r="Y44" s="312">
        <f>'p1'!Y44-p0!Y44</f>
        <v>1.9999999999999574E-2</v>
      </c>
      <c r="Z44" s="312">
        <f>'p1'!Z44-p0!Z44</f>
        <v>0</v>
      </c>
      <c r="AA44" s="312">
        <f>'p1'!AA44-p0!AA44</f>
        <v>0</v>
      </c>
      <c r="AB44" s="312">
        <f>'p1'!AB44-p0!AB44</f>
        <v>0</v>
      </c>
      <c r="AC44" s="312">
        <f>'p1'!AC44-p0!AC44</f>
        <v>0</v>
      </c>
      <c r="AD44" s="312">
        <f>'p1'!AD44-p0!AD44</f>
        <v>0</v>
      </c>
      <c r="AE44" s="312">
        <f>'p1'!AE44-p0!AE44</f>
        <v>0</v>
      </c>
      <c r="AF44" s="312">
        <f>'p1'!AF44-p0!AF44</f>
        <v>0</v>
      </c>
      <c r="AG44" s="312">
        <f>'p1'!AG44-p0!AG44</f>
        <v>9.9999999999980105E-3</v>
      </c>
      <c r="AH44" s="312"/>
      <c r="AI44" s="312"/>
      <c r="AY44" s="84"/>
      <c r="AZ44" s="84"/>
      <c r="BA44" s="84"/>
      <c r="BB44" s="84"/>
      <c r="BC44" s="84"/>
      <c r="BM44" s="88"/>
      <c r="CF44" s="83"/>
      <c r="CG44" s="83"/>
      <c r="CH44" s="83"/>
      <c r="FV44" s="84"/>
      <c r="FW44" s="84"/>
      <c r="FX44" s="84"/>
      <c r="GH44" s="88"/>
      <c r="GI44" s="88"/>
      <c r="GO44" s="88"/>
      <c r="GQ44" s="88"/>
      <c r="GR44" s="88"/>
      <c r="GX44" s="88"/>
    </row>
    <row r="45" spans="1:206">
      <c r="A45" s="90">
        <v>37622</v>
      </c>
      <c r="B45" s="312">
        <f>'p1'!B45-p0!B45</f>
        <v>0</v>
      </c>
      <c r="C45" s="312">
        <f>'p1'!C45-p0!C45</f>
        <v>0</v>
      </c>
      <c r="D45" s="312">
        <f>'p1'!D45-p0!D45</f>
        <v>0</v>
      </c>
      <c r="E45" s="312">
        <f>'p1'!E45-p0!E45</f>
        <v>1.0000000000001563E-2</v>
      </c>
      <c r="F45" s="312">
        <f>'p1'!F45-p0!F45</f>
        <v>0</v>
      </c>
      <c r="G45" s="312">
        <f>'p1'!G45-p0!G45</f>
        <v>5.0000000000011369E-2</v>
      </c>
      <c r="H45" s="312">
        <f>'p1'!H45-p0!H45</f>
        <v>-1.0000000000001563E-2</v>
      </c>
      <c r="I45" s="312">
        <f>'p1'!I45-p0!I45</f>
        <v>-1.9999999999999574E-2</v>
      </c>
      <c r="J45" s="312">
        <f>'p1'!J45-p0!J45</f>
        <v>0</v>
      </c>
      <c r="K45" s="312">
        <f>'p1'!K45-p0!K45</f>
        <v>0</v>
      </c>
      <c r="L45" s="312">
        <f>'p1'!L45-p0!L45</f>
        <v>-5.0000000000011369E-2</v>
      </c>
      <c r="M45" s="312">
        <f>'p1'!M45-p0!M45</f>
        <v>9.9999999999997868E-3</v>
      </c>
      <c r="N45" s="312">
        <f>'p1'!N45-p0!N45</f>
        <v>0</v>
      </c>
      <c r="O45" s="312">
        <f>'p1'!O45-p0!O45</f>
        <v>0</v>
      </c>
      <c r="P45" s="312">
        <f>'p1'!P45-p0!P45</f>
        <v>-1.9999999999996021E-2</v>
      </c>
      <c r="Q45" s="312">
        <f>'p1'!Q45-p0!Q45</f>
        <v>0</v>
      </c>
      <c r="R45" s="312">
        <f>'p1'!R45-p0!R45</f>
        <v>0</v>
      </c>
      <c r="S45" s="312">
        <f>'p1'!S45-p0!S45</f>
        <v>0</v>
      </c>
      <c r="T45" s="312">
        <f>'p1'!T45-p0!T45</f>
        <v>0</v>
      </c>
      <c r="U45" s="312">
        <f>'p1'!U45-p0!U45</f>
        <v>0</v>
      </c>
      <c r="V45" s="312">
        <f>'p1'!V45-p0!V45</f>
        <v>0</v>
      </c>
      <c r="W45" s="312">
        <f>'p1'!W45-p0!W45</f>
        <v>0</v>
      </c>
      <c r="X45" s="312">
        <f>'p1'!X45-p0!X45</f>
        <v>0</v>
      </c>
      <c r="Y45" s="312">
        <f>'p1'!Y45-p0!Y45</f>
        <v>1.0000000000001563E-2</v>
      </c>
      <c r="Z45" s="312">
        <f>'p1'!Z45-p0!Z45</f>
        <v>0</v>
      </c>
      <c r="AA45" s="312">
        <f>'p1'!AA45-p0!AA45</f>
        <v>0</v>
      </c>
      <c r="AB45" s="312">
        <f>'p1'!AB45-p0!AB45</f>
        <v>0</v>
      </c>
      <c r="AC45" s="312">
        <f>'p1'!AC45-p0!AC45</f>
        <v>0</v>
      </c>
      <c r="AD45" s="312">
        <f>'p1'!AD45-p0!AD45</f>
        <v>0</v>
      </c>
      <c r="AE45" s="312">
        <f>'p1'!AE45-p0!AE45</f>
        <v>0</v>
      </c>
      <c r="AF45" s="312">
        <f>'p1'!AF45-p0!AF45</f>
        <v>0</v>
      </c>
      <c r="AG45" s="312">
        <f>'p1'!AG45-p0!AG45</f>
        <v>9.9999999999980105E-3</v>
      </c>
      <c r="AH45" s="312"/>
      <c r="AI45" s="312"/>
      <c r="AY45" s="84"/>
      <c r="AZ45" s="84"/>
      <c r="BA45" s="84"/>
      <c r="BB45" s="84"/>
      <c r="BC45" s="84"/>
      <c r="BM45" s="88"/>
      <c r="CF45" s="83"/>
      <c r="CG45" s="83"/>
      <c r="CH45" s="83"/>
      <c r="FV45" s="84"/>
      <c r="FW45" s="84"/>
      <c r="FX45" s="84"/>
      <c r="GH45" s="88"/>
      <c r="GI45" s="88"/>
      <c r="GO45" s="88"/>
      <c r="GQ45" s="88"/>
      <c r="GR45" s="88"/>
      <c r="GX45" s="88"/>
    </row>
    <row r="46" spans="1:206">
      <c r="A46" s="90">
        <v>37653</v>
      </c>
      <c r="B46" s="312">
        <f>'p1'!B46-p0!B46</f>
        <v>0</v>
      </c>
      <c r="C46" s="312">
        <f>'p1'!C46-p0!C46</f>
        <v>0</v>
      </c>
      <c r="D46" s="312">
        <f>'p1'!D46-p0!D46</f>
        <v>0</v>
      </c>
      <c r="E46" s="312">
        <f>'p1'!E46-p0!E46</f>
        <v>9.9999999999980105E-3</v>
      </c>
      <c r="F46" s="312">
        <f>'p1'!F46-p0!F46</f>
        <v>0</v>
      </c>
      <c r="G46" s="312">
        <f>'p1'!G46-p0!G46</f>
        <v>4.0000000000006253E-2</v>
      </c>
      <c r="H46" s="312">
        <f>'p1'!H46-p0!H46</f>
        <v>-9.9999999999997868E-3</v>
      </c>
      <c r="I46" s="312">
        <f>'p1'!I46-p0!I46</f>
        <v>-1.0000000000001563E-2</v>
      </c>
      <c r="J46" s="312">
        <f>'p1'!J46-p0!J46</f>
        <v>0</v>
      </c>
      <c r="K46" s="312">
        <f>'p1'!K46-p0!K46</f>
        <v>0</v>
      </c>
      <c r="L46" s="312">
        <f>'p1'!L46-p0!L46</f>
        <v>-4.0000000000006253E-2</v>
      </c>
      <c r="M46" s="312">
        <f>'p1'!M46-p0!M46</f>
        <v>1.0000000000000675E-2</v>
      </c>
      <c r="N46" s="312">
        <f>'p1'!N46-p0!N46</f>
        <v>0</v>
      </c>
      <c r="O46" s="312">
        <f>'p1'!O46-p0!O46</f>
        <v>0</v>
      </c>
      <c r="P46" s="312">
        <f>'p1'!P46-p0!P46</f>
        <v>-1.9999999999999574E-2</v>
      </c>
      <c r="Q46" s="312">
        <f>'p1'!Q46-p0!Q46</f>
        <v>0</v>
      </c>
      <c r="R46" s="312">
        <f>'p1'!R46-p0!R46</f>
        <v>0</v>
      </c>
      <c r="S46" s="312">
        <f>'p1'!S46-p0!S46</f>
        <v>0</v>
      </c>
      <c r="T46" s="312">
        <f>'p1'!T46-p0!T46</f>
        <v>0</v>
      </c>
      <c r="U46" s="312">
        <f>'p1'!U46-p0!U46</f>
        <v>0</v>
      </c>
      <c r="V46" s="312">
        <f>'p1'!V46-p0!V46</f>
        <v>0</v>
      </c>
      <c r="W46" s="312">
        <f>'p1'!W46-p0!W46</f>
        <v>0</v>
      </c>
      <c r="X46" s="312">
        <f>'p1'!X46-p0!X46</f>
        <v>0</v>
      </c>
      <c r="Y46" s="312">
        <f>'p1'!Y46-p0!Y46</f>
        <v>9.9999999999980105E-3</v>
      </c>
      <c r="Z46" s="312">
        <f>'p1'!Z46-p0!Z46</f>
        <v>0</v>
      </c>
      <c r="AA46" s="312">
        <f>'p1'!AA46-p0!AA46</f>
        <v>0</v>
      </c>
      <c r="AB46" s="312">
        <f>'p1'!AB46-p0!AB46</f>
        <v>0</v>
      </c>
      <c r="AC46" s="312">
        <f>'p1'!AC46-p0!AC46</f>
        <v>0</v>
      </c>
      <c r="AD46" s="312">
        <f>'p1'!AD46-p0!AD46</f>
        <v>0</v>
      </c>
      <c r="AE46" s="312">
        <f>'p1'!AE46-p0!AE46</f>
        <v>0</v>
      </c>
      <c r="AF46" s="312">
        <f>'p1'!AF46-p0!AF46</f>
        <v>0</v>
      </c>
      <c r="AG46" s="312">
        <f>'p1'!AG46-p0!AG46</f>
        <v>9.9999999999980105E-3</v>
      </c>
      <c r="AH46" s="312"/>
      <c r="AI46" s="312"/>
      <c r="AY46" s="84"/>
      <c r="AZ46" s="84"/>
      <c r="BA46" s="84"/>
      <c r="BB46" s="84"/>
      <c r="BC46" s="84"/>
      <c r="BM46" s="88"/>
      <c r="CF46" s="83"/>
      <c r="CG46" s="83"/>
      <c r="CH46" s="83"/>
      <c r="FV46" s="84"/>
      <c r="FW46" s="84"/>
      <c r="FX46" s="84"/>
      <c r="GH46" s="88"/>
      <c r="GI46" s="88"/>
      <c r="GO46" s="88"/>
      <c r="GQ46" s="88"/>
      <c r="GR46" s="88"/>
      <c r="GX46" s="88"/>
    </row>
    <row r="47" spans="1:206">
      <c r="A47" s="90">
        <v>37681</v>
      </c>
      <c r="B47" s="312">
        <f>'p1'!B47-p0!B47</f>
        <v>0</v>
      </c>
      <c r="C47" s="312">
        <f>'p1'!C47-p0!C47</f>
        <v>0</v>
      </c>
      <c r="D47" s="312">
        <f>'p1'!D47-p0!D47</f>
        <v>0</v>
      </c>
      <c r="E47" s="312">
        <f>'p1'!E47-p0!E47</f>
        <v>1.9999999999999574E-2</v>
      </c>
      <c r="F47" s="312">
        <f>'p1'!F47-p0!F47</f>
        <v>0</v>
      </c>
      <c r="G47" s="312">
        <f>'p1'!G47-p0!G47</f>
        <v>4.9999999999997158E-2</v>
      </c>
      <c r="H47" s="312">
        <f>'p1'!H47-p0!H47</f>
        <v>0</v>
      </c>
      <c r="I47" s="312">
        <f>'p1'!I47-p0!I47</f>
        <v>-9.9999999999980105E-3</v>
      </c>
      <c r="J47" s="312">
        <f>'p1'!J47-p0!J47</f>
        <v>0</v>
      </c>
      <c r="K47" s="312">
        <f>'p1'!K47-p0!K47</f>
        <v>0</v>
      </c>
      <c r="L47" s="312">
        <f>'p1'!L47-p0!L47</f>
        <v>-4.9999999999997158E-2</v>
      </c>
      <c r="M47" s="312">
        <f>'p1'!M47-p0!M47</f>
        <v>0</v>
      </c>
      <c r="N47" s="312">
        <f>'p1'!N47-p0!N47</f>
        <v>0</v>
      </c>
      <c r="O47" s="312">
        <f>'p1'!O47-p0!O47</f>
        <v>0</v>
      </c>
      <c r="P47" s="312">
        <f>'p1'!P47-p0!P47</f>
        <v>-9.9999999999980105E-3</v>
      </c>
      <c r="Q47" s="312">
        <f>'p1'!Q47-p0!Q47</f>
        <v>0</v>
      </c>
      <c r="R47" s="312">
        <f>'p1'!R47-p0!R47</f>
        <v>0</v>
      </c>
      <c r="S47" s="312">
        <f>'p1'!S47-p0!S47</f>
        <v>0</v>
      </c>
      <c r="T47" s="312">
        <f>'p1'!T47-p0!T47</f>
        <v>0</v>
      </c>
      <c r="U47" s="312">
        <f>'p1'!U47-p0!U47</f>
        <v>0</v>
      </c>
      <c r="V47" s="312">
        <f>'p1'!V47-p0!V47</f>
        <v>0</v>
      </c>
      <c r="W47" s="312">
        <f>'p1'!W47-p0!W47</f>
        <v>0</v>
      </c>
      <c r="X47" s="312">
        <f>'p1'!X47-p0!X47</f>
        <v>0</v>
      </c>
      <c r="Y47" s="312">
        <f>'p1'!Y47-p0!Y47</f>
        <v>1.9999999999999574E-2</v>
      </c>
      <c r="Z47" s="312">
        <f>'p1'!Z47-p0!Z47</f>
        <v>0</v>
      </c>
      <c r="AA47" s="312">
        <f>'p1'!AA47-p0!AA47</f>
        <v>0</v>
      </c>
      <c r="AB47" s="312">
        <f>'p1'!AB47-p0!AB47</f>
        <v>0</v>
      </c>
      <c r="AC47" s="312">
        <f>'p1'!AC47-p0!AC47</f>
        <v>0</v>
      </c>
      <c r="AD47" s="312">
        <f>'p1'!AD47-p0!AD47</f>
        <v>0</v>
      </c>
      <c r="AE47" s="312">
        <f>'p1'!AE47-p0!AE47</f>
        <v>0</v>
      </c>
      <c r="AF47" s="312">
        <f>'p1'!AF47-p0!AF47</f>
        <v>0</v>
      </c>
      <c r="AG47" s="312">
        <f>'p1'!AG47-p0!AG47</f>
        <v>1.9999999999999574E-2</v>
      </c>
      <c r="AH47" s="312"/>
      <c r="AI47" s="312"/>
      <c r="AY47" s="84"/>
      <c r="AZ47" s="84"/>
      <c r="BA47" s="84"/>
      <c r="BB47" s="84"/>
      <c r="BC47" s="84"/>
      <c r="BM47" s="88"/>
      <c r="CF47" s="83"/>
      <c r="CG47" s="83"/>
      <c r="CH47" s="83"/>
      <c r="FV47" s="84"/>
      <c r="FW47" s="84"/>
      <c r="FX47" s="84"/>
      <c r="GH47" s="88"/>
      <c r="GI47" s="88"/>
      <c r="GO47" s="88"/>
      <c r="GQ47" s="88"/>
      <c r="GR47" s="88"/>
      <c r="GX47" s="88"/>
    </row>
    <row r="48" spans="1:206">
      <c r="A48" s="90">
        <v>37712</v>
      </c>
      <c r="B48" s="312">
        <f>'p1'!B48-p0!B48</f>
        <v>0</v>
      </c>
      <c r="C48" s="312">
        <f>'p1'!C48-p0!C48</f>
        <v>0</v>
      </c>
      <c r="D48" s="312">
        <f>'p1'!D48-p0!D48</f>
        <v>0</v>
      </c>
      <c r="E48" s="312">
        <f>'p1'!E48-p0!E48</f>
        <v>0</v>
      </c>
      <c r="F48" s="312">
        <f>'p1'!F48-p0!F48</f>
        <v>0</v>
      </c>
      <c r="G48" s="312">
        <f>'p1'!G48-p0!G48</f>
        <v>4.9999999999997158E-2</v>
      </c>
      <c r="H48" s="312">
        <f>'p1'!H48-p0!H48</f>
        <v>0</v>
      </c>
      <c r="I48" s="312">
        <f>'p1'!I48-p0!I48</f>
        <v>-1.0000000000001563E-2</v>
      </c>
      <c r="J48" s="312">
        <f>'p1'!J48-p0!J48</f>
        <v>9.9999999999980105E-3</v>
      </c>
      <c r="K48" s="312">
        <f>'p1'!K48-p0!K48</f>
        <v>0</v>
      </c>
      <c r="L48" s="312">
        <f>'p1'!L48-p0!L48</f>
        <v>-4.9999999999997158E-2</v>
      </c>
      <c r="M48" s="312">
        <f>'p1'!M48-p0!M48</f>
        <v>0</v>
      </c>
      <c r="N48" s="312">
        <f>'p1'!N48-p0!N48</f>
        <v>0</v>
      </c>
      <c r="O48" s="312">
        <f>'p1'!O48-p0!O48</f>
        <v>0</v>
      </c>
      <c r="P48" s="312">
        <f>'p1'!P48-p0!P48</f>
        <v>-2.0000000000003126E-2</v>
      </c>
      <c r="Q48" s="312">
        <f>'p1'!Q48-p0!Q48</f>
        <v>0</v>
      </c>
      <c r="R48" s="312">
        <f>'p1'!R48-p0!R48</f>
        <v>0</v>
      </c>
      <c r="S48" s="312">
        <f>'p1'!S48-p0!S48</f>
        <v>0</v>
      </c>
      <c r="T48" s="312">
        <f>'p1'!T48-p0!T48</f>
        <v>0</v>
      </c>
      <c r="U48" s="312">
        <f>'p1'!U48-p0!U48</f>
        <v>0</v>
      </c>
      <c r="V48" s="312">
        <f>'p1'!V48-p0!V48</f>
        <v>0</v>
      </c>
      <c r="W48" s="312">
        <f>'p1'!W48-p0!W48</f>
        <v>0</v>
      </c>
      <c r="X48" s="312">
        <f>'p1'!X48-p0!X48</f>
        <v>0</v>
      </c>
      <c r="Y48" s="312">
        <f>'p1'!Y48-p0!Y48</f>
        <v>9.9999999999980105E-3</v>
      </c>
      <c r="Z48" s="312">
        <f>'p1'!Z48-p0!Z48</f>
        <v>0</v>
      </c>
      <c r="AA48" s="312">
        <f>'p1'!AA48-p0!AA48</f>
        <v>0</v>
      </c>
      <c r="AB48" s="312">
        <f>'p1'!AB48-p0!AB48</f>
        <v>0</v>
      </c>
      <c r="AC48" s="312">
        <f>'p1'!AC48-p0!AC48</f>
        <v>0</v>
      </c>
      <c r="AD48" s="312">
        <f>'p1'!AD48-p0!AD48</f>
        <v>0</v>
      </c>
      <c r="AE48" s="312">
        <f>'p1'!AE48-p0!AE48</f>
        <v>0</v>
      </c>
      <c r="AF48" s="312">
        <f>'p1'!AF48-p0!AF48</f>
        <v>0</v>
      </c>
      <c r="AG48" s="312">
        <f>'p1'!AG48-p0!AG48</f>
        <v>0</v>
      </c>
      <c r="AH48" s="312"/>
      <c r="AI48" s="312"/>
      <c r="AY48" s="84"/>
      <c r="AZ48" s="84"/>
      <c r="BA48" s="84"/>
      <c r="BB48" s="84"/>
      <c r="BC48" s="84"/>
      <c r="BM48" s="88"/>
      <c r="CF48" s="83"/>
      <c r="CG48" s="83"/>
      <c r="CH48" s="83"/>
      <c r="FV48" s="84"/>
      <c r="FW48" s="84"/>
      <c r="FX48" s="84"/>
      <c r="GH48" s="88"/>
      <c r="GI48" s="88"/>
      <c r="GO48" s="88"/>
      <c r="GQ48" s="88"/>
      <c r="GR48" s="88"/>
      <c r="GX48" s="88"/>
    </row>
    <row r="49" spans="1:206">
      <c r="A49" s="90">
        <v>37742</v>
      </c>
      <c r="B49" s="312">
        <f>'p1'!B49-p0!B49</f>
        <v>0</v>
      </c>
      <c r="C49" s="312">
        <f>'p1'!C49-p0!C49</f>
        <v>0</v>
      </c>
      <c r="D49" s="312">
        <f>'p1'!D49-p0!D49</f>
        <v>0</v>
      </c>
      <c r="E49" s="312">
        <f>'p1'!E49-p0!E49</f>
        <v>0</v>
      </c>
      <c r="F49" s="312">
        <f>'p1'!F49-p0!F49</f>
        <v>0</v>
      </c>
      <c r="G49" s="312">
        <f>'p1'!G49-p0!G49</f>
        <v>4.9999999999997158E-2</v>
      </c>
      <c r="H49" s="312">
        <f>'p1'!H49-p0!H49</f>
        <v>-1.0000000000001563E-2</v>
      </c>
      <c r="I49" s="312">
        <f>'p1'!I49-p0!I49</f>
        <v>-1.9999999999999574E-2</v>
      </c>
      <c r="J49" s="312">
        <f>'p1'!J49-p0!J49</f>
        <v>9.9999999999980105E-3</v>
      </c>
      <c r="K49" s="312">
        <f>'p1'!K49-p0!K49</f>
        <v>0</v>
      </c>
      <c r="L49" s="312">
        <f>'p1'!L49-p0!L49</f>
        <v>-4.9999999999997158E-2</v>
      </c>
      <c r="M49" s="312">
        <f>'p1'!M49-p0!M49</f>
        <v>0</v>
      </c>
      <c r="N49" s="312">
        <f>'p1'!N49-p0!N49</f>
        <v>0</v>
      </c>
      <c r="O49" s="312">
        <f>'p1'!O49-p0!O49</f>
        <v>0</v>
      </c>
      <c r="P49" s="312">
        <f>'p1'!P49-p0!P49</f>
        <v>-9.9999999999980105E-3</v>
      </c>
      <c r="Q49" s="312">
        <f>'p1'!Q49-p0!Q49</f>
        <v>0</v>
      </c>
      <c r="R49" s="312">
        <f>'p1'!R49-p0!R49</f>
        <v>0</v>
      </c>
      <c r="S49" s="312">
        <f>'p1'!S49-p0!S49</f>
        <v>0</v>
      </c>
      <c r="T49" s="312">
        <f>'p1'!T49-p0!T49</f>
        <v>0</v>
      </c>
      <c r="U49" s="312">
        <f>'p1'!U49-p0!U49</f>
        <v>0</v>
      </c>
      <c r="V49" s="312">
        <f>'p1'!V49-p0!V49</f>
        <v>0</v>
      </c>
      <c r="W49" s="312">
        <f>'p1'!W49-p0!W49</f>
        <v>0</v>
      </c>
      <c r="X49" s="312">
        <f>'p1'!X49-p0!X49</f>
        <v>0</v>
      </c>
      <c r="Y49" s="312">
        <f>'p1'!Y49-p0!Y49</f>
        <v>0</v>
      </c>
      <c r="Z49" s="312">
        <f>'p1'!Z49-p0!Z49</f>
        <v>0</v>
      </c>
      <c r="AA49" s="312">
        <f>'p1'!AA49-p0!AA49</f>
        <v>0</v>
      </c>
      <c r="AB49" s="312">
        <f>'p1'!AB49-p0!AB49</f>
        <v>0</v>
      </c>
      <c r="AC49" s="312">
        <f>'p1'!AC49-p0!AC49</f>
        <v>0</v>
      </c>
      <c r="AD49" s="312">
        <f>'p1'!AD49-p0!AD49</f>
        <v>0</v>
      </c>
      <c r="AE49" s="312">
        <f>'p1'!AE49-p0!AE49</f>
        <v>0</v>
      </c>
      <c r="AF49" s="312">
        <f>'p1'!AF49-p0!AF49</f>
        <v>0</v>
      </c>
      <c r="AG49" s="312">
        <f>'p1'!AG49-p0!AG49</f>
        <v>0</v>
      </c>
      <c r="AH49" s="312"/>
      <c r="AI49" s="312"/>
      <c r="AY49" s="84"/>
      <c r="AZ49" s="84"/>
      <c r="BA49" s="84"/>
      <c r="BB49" s="84"/>
      <c r="BC49" s="84"/>
      <c r="BM49" s="88"/>
      <c r="CF49" s="83"/>
      <c r="CG49" s="83"/>
      <c r="CH49" s="83"/>
      <c r="FV49" s="84"/>
      <c r="FW49" s="84"/>
      <c r="FX49" s="84"/>
      <c r="GH49" s="88"/>
      <c r="GI49" s="88"/>
      <c r="GO49" s="88"/>
      <c r="GQ49" s="88"/>
      <c r="GR49" s="88"/>
      <c r="GX49" s="88"/>
    </row>
    <row r="50" spans="1:206">
      <c r="A50" s="90">
        <v>37773</v>
      </c>
      <c r="B50" s="312">
        <f>'p1'!B50-p0!B50</f>
        <v>0</v>
      </c>
      <c r="C50" s="312">
        <f>'p1'!C50-p0!C50</f>
        <v>0</v>
      </c>
      <c r="D50" s="312">
        <f>'p1'!D50-p0!D50</f>
        <v>0</v>
      </c>
      <c r="E50" s="312">
        <f>'p1'!E50-p0!E50</f>
        <v>0</v>
      </c>
      <c r="F50" s="312">
        <f>'p1'!F50-p0!F50</f>
        <v>0</v>
      </c>
      <c r="G50" s="312">
        <f>'p1'!G50-p0!G50</f>
        <v>4.9999999999997158E-2</v>
      </c>
      <c r="H50" s="312">
        <f>'p1'!H50-p0!H50</f>
        <v>0</v>
      </c>
      <c r="I50" s="312">
        <f>'p1'!I50-p0!I50</f>
        <v>-1.0000000000001563E-2</v>
      </c>
      <c r="J50" s="312">
        <f>'p1'!J50-p0!J50</f>
        <v>1.0000000000001563E-2</v>
      </c>
      <c r="K50" s="312">
        <f>'p1'!K50-p0!K50</f>
        <v>0</v>
      </c>
      <c r="L50" s="312">
        <f>'p1'!L50-p0!L50</f>
        <v>-4.9999999999997158E-2</v>
      </c>
      <c r="M50" s="312">
        <f>'p1'!M50-p0!M50</f>
        <v>0</v>
      </c>
      <c r="N50" s="312">
        <f>'p1'!N50-p0!N50</f>
        <v>0</v>
      </c>
      <c r="O50" s="312">
        <f>'p1'!O50-p0!O50</f>
        <v>0</v>
      </c>
      <c r="P50" s="312">
        <f>'p1'!P50-p0!P50</f>
        <v>-1.9999999999999574E-2</v>
      </c>
      <c r="Q50" s="312">
        <f>'p1'!Q50-p0!Q50</f>
        <v>0</v>
      </c>
      <c r="R50" s="312">
        <f>'p1'!R50-p0!R50</f>
        <v>0</v>
      </c>
      <c r="S50" s="312">
        <f>'p1'!S50-p0!S50</f>
        <v>0</v>
      </c>
      <c r="T50" s="312">
        <f>'p1'!T50-p0!T50</f>
        <v>0</v>
      </c>
      <c r="U50" s="312">
        <f>'p1'!U50-p0!U50</f>
        <v>0</v>
      </c>
      <c r="V50" s="312">
        <f>'p1'!V50-p0!V50</f>
        <v>0</v>
      </c>
      <c r="W50" s="312">
        <f>'p1'!W50-p0!W50</f>
        <v>0</v>
      </c>
      <c r="X50" s="312">
        <f>'p1'!X50-p0!X50</f>
        <v>0</v>
      </c>
      <c r="Y50" s="312">
        <f>'p1'!Y50-p0!Y50</f>
        <v>0</v>
      </c>
      <c r="Z50" s="312">
        <f>'p1'!Z50-p0!Z50</f>
        <v>0</v>
      </c>
      <c r="AA50" s="312">
        <f>'p1'!AA50-p0!AA50</f>
        <v>0</v>
      </c>
      <c r="AB50" s="312">
        <f>'p1'!AB50-p0!AB50</f>
        <v>0</v>
      </c>
      <c r="AC50" s="312">
        <f>'p1'!AC50-p0!AC50</f>
        <v>0</v>
      </c>
      <c r="AD50" s="312">
        <f>'p1'!AD50-p0!AD50</f>
        <v>0</v>
      </c>
      <c r="AE50" s="312">
        <f>'p1'!AE50-p0!AE50</f>
        <v>0</v>
      </c>
      <c r="AF50" s="312">
        <f>'p1'!AF50-p0!AF50</f>
        <v>0</v>
      </c>
      <c r="AG50" s="312">
        <f>'p1'!AG50-p0!AG50</f>
        <v>0</v>
      </c>
      <c r="AH50" s="312"/>
      <c r="AI50" s="312"/>
      <c r="AY50" s="84"/>
      <c r="AZ50" s="84"/>
      <c r="BA50" s="84"/>
      <c r="BB50" s="84"/>
      <c r="BC50" s="84"/>
      <c r="BM50" s="88"/>
      <c r="CF50" s="83"/>
      <c r="CG50" s="83"/>
      <c r="CH50" s="83"/>
      <c r="FV50" s="84"/>
      <c r="FW50" s="84"/>
      <c r="FX50" s="84"/>
      <c r="GH50" s="88"/>
      <c r="GI50" s="88"/>
      <c r="GO50" s="88"/>
      <c r="GQ50" s="88"/>
      <c r="GR50" s="88"/>
      <c r="GX50" s="88"/>
    </row>
    <row r="51" spans="1:206">
      <c r="A51" s="90">
        <v>37803</v>
      </c>
      <c r="B51" s="312">
        <f>'p1'!B51-p0!B51</f>
        <v>0</v>
      </c>
      <c r="C51" s="312">
        <f>'p1'!C51-p0!C51</f>
        <v>0</v>
      </c>
      <c r="D51" s="312">
        <f>'p1'!D51-p0!D51</f>
        <v>0</v>
      </c>
      <c r="E51" s="312">
        <f>'p1'!E51-p0!E51</f>
        <v>0</v>
      </c>
      <c r="F51" s="312">
        <f>'p1'!F51-p0!F51</f>
        <v>0</v>
      </c>
      <c r="G51" s="312">
        <f>'p1'!G51-p0!G51</f>
        <v>4.9999999999997158E-2</v>
      </c>
      <c r="H51" s="312">
        <f>'p1'!H51-p0!H51</f>
        <v>0</v>
      </c>
      <c r="I51" s="312">
        <f>'p1'!I51-p0!I51</f>
        <v>-9.9999999999980105E-3</v>
      </c>
      <c r="J51" s="312">
        <f>'p1'!J51-p0!J51</f>
        <v>9.9999999999980105E-3</v>
      </c>
      <c r="K51" s="312">
        <f>'p1'!K51-p0!K51</f>
        <v>0</v>
      </c>
      <c r="L51" s="312">
        <f>'p1'!L51-p0!L51</f>
        <v>-4.9999999999997158E-2</v>
      </c>
      <c r="M51" s="312">
        <f>'p1'!M51-p0!M51</f>
        <v>9.9999999999997868E-3</v>
      </c>
      <c r="N51" s="312">
        <f>'p1'!N51-p0!N51</f>
        <v>0</v>
      </c>
      <c r="O51" s="312">
        <f>'p1'!O51-p0!O51</f>
        <v>0</v>
      </c>
      <c r="P51" s="312">
        <f>'p1'!P51-p0!P51</f>
        <v>-2.0000000000003126E-2</v>
      </c>
      <c r="Q51" s="312">
        <f>'p1'!Q51-p0!Q51</f>
        <v>0</v>
      </c>
      <c r="R51" s="312">
        <f>'p1'!R51-p0!R51</f>
        <v>0</v>
      </c>
      <c r="S51" s="312">
        <f>'p1'!S51-p0!S51</f>
        <v>0</v>
      </c>
      <c r="T51" s="312">
        <f>'p1'!T51-p0!T51</f>
        <v>0</v>
      </c>
      <c r="U51" s="312">
        <f>'p1'!U51-p0!U51</f>
        <v>0</v>
      </c>
      <c r="V51" s="312">
        <f>'p1'!V51-p0!V51</f>
        <v>0</v>
      </c>
      <c r="W51" s="312">
        <f>'p1'!W51-p0!W51</f>
        <v>0</v>
      </c>
      <c r="X51" s="312">
        <f>'p1'!X51-p0!X51</f>
        <v>0</v>
      </c>
      <c r="Y51" s="312">
        <f>'p1'!Y51-p0!Y51</f>
        <v>0</v>
      </c>
      <c r="Z51" s="312">
        <f>'p1'!Z51-p0!Z51</f>
        <v>0</v>
      </c>
      <c r="AA51" s="312">
        <f>'p1'!AA51-p0!AA51</f>
        <v>0</v>
      </c>
      <c r="AB51" s="312">
        <f>'p1'!AB51-p0!AB51</f>
        <v>0</v>
      </c>
      <c r="AC51" s="312">
        <f>'p1'!AC51-p0!AC51</f>
        <v>0</v>
      </c>
      <c r="AD51" s="312">
        <f>'p1'!AD51-p0!AD51</f>
        <v>0</v>
      </c>
      <c r="AE51" s="312">
        <f>'p1'!AE51-p0!AE51</f>
        <v>0</v>
      </c>
      <c r="AF51" s="312">
        <f>'p1'!AF51-p0!AF51</f>
        <v>0</v>
      </c>
      <c r="AG51" s="312">
        <f>'p1'!AG51-p0!AG51</f>
        <v>0</v>
      </c>
      <c r="AH51" s="312"/>
      <c r="AI51" s="312"/>
      <c r="AY51" s="84"/>
      <c r="AZ51" s="84"/>
      <c r="BA51" s="84"/>
      <c r="BB51" s="84"/>
      <c r="BC51" s="84"/>
      <c r="BM51" s="88"/>
      <c r="CF51" s="83"/>
      <c r="CG51" s="83"/>
      <c r="CH51" s="83"/>
      <c r="FV51" s="84"/>
      <c r="FW51" s="84"/>
      <c r="FX51" s="84"/>
      <c r="GH51" s="88"/>
      <c r="GI51" s="88"/>
      <c r="GO51" s="88"/>
      <c r="GQ51" s="88"/>
      <c r="GR51" s="88"/>
      <c r="GX51" s="88"/>
    </row>
    <row r="52" spans="1:206">
      <c r="A52" s="90">
        <v>37834</v>
      </c>
      <c r="B52" s="312">
        <f>'p1'!B52-p0!B52</f>
        <v>0</v>
      </c>
      <c r="C52" s="312">
        <f>'p1'!C52-p0!C52</f>
        <v>0</v>
      </c>
      <c r="D52" s="312">
        <f>'p1'!D52-p0!D52</f>
        <v>0</v>
      </c>
      <c r="E52" s="312">
        <f>'p1'!E52-p0!E52</f>
        <v>0</v>
      </c>
      <c r="F52" s="312">
        <f>'p1'!F52-p0!F52</f>
        <v>0</v>
      </c>
      <c r="G52" s="312">
        <f>'p1'!G52-p0!G52</f>
        <v>4.9999999999997158E-2</v>
      </c>
      <c r="H52" s="312">
        <f>'p1'!H52-p0!H52</f>
        <v>0</v>
      </c>
      <c r="I52" s="312">
        <f>'p1'!I52-p0!I52</f>
        <v>-1.9999999999999574E-2</v>
      </c>
      <c r="J52" s="312">
        <f>'p1'!J52-p0!J52</f>
        <v>9.9999999999980105E-3</v>
      </c>
      <c r="K52" s="312">
        <f>'p1'!K52-p0!K52</f>
        <v>0</v>
      </c>
      <c r="L52" s="312">
        <f>'p1'!L52-p0!L52</f>
        <v>-4.9999999999997158E-2</v>
      </c>
      <c r="M52" s="312">
        <f>'p1'!M52-p0!M52</f>
        <v>0</v>
      </c>
      <c r="N52" s="312">
        <f>'p1'!N52-p0!N52</f>
        <v>0</v>
      </c>
      <c r="O52" s="312">
        <f>'p1'!O52-p0!O52</f>
        <v>0</v>
      </c>
      <c r="P52" s="312">
        <f>'p1'!P52-p0!P52</f>
        <v>-9.9999999999980105E-3</v>
      </c>
      <c r="Q52" s="312">
        <f>'p1'!Q52-p0!Q52</f>
        <v>0</v>
      </c>
      <c r="R52" s="312">
        <f>'p1'!R52-p0!R52</f>
        <v>0</v>
      </c>
      <c r="S52" s="312">
        <f>'p1'!S52-p0!S52</f>
        <v>0</v>
      </c>
      <c r="T52" s="312">
        <f>'p1'!T52-p0!T52</f>
        <v>0</v>
      </c>
      <c r="U52" s="312">
        <f>'p1'!U52-p0!U52</f>
        <v>0</v>
      </c>
      <c r="V52" s="312">
        <f>'p1'!V52-p0!V52</f>
        <v>0</v>
      </c>
      <c r="W52" s="312">
        <f>'p1'!W52-p0!W52</f>
        <v>0</v>
      </c>
      <c r="X52" s="312">
        <f>'p1'!X52-p0!X52</f>
        <v>0</v>
      </c>
      <c r="Y52" s="312">
        <f>'p1'!Y52-p0!Y52</f>
        <v>0</v>
      </c>
      <c r="Z52" s="312">
        <f>'p1'!Z52-p0!Z52</f>
        <v>0</v>
      </c>
      <c r="AA52" s="312">
        <f>'p1'!AA52-p0!AA52</f>
        <v>0</v>
      </c>
      <c r="AB52" s="312">
        <f>'p1'!AB52-p0!AB52</f>
        <v>0</v>
      </c>
      <c r="AC52" s="312">
        <f>'p1'!AC52-p0!AC52</f>
        <v>0</v>
      </c>
      <c r="AD52" s="312">
        <f>'p1'!AD52-p0!AD52</f>
        <v>0</v>
      </c>
      <c r="AE52" s="312">
        <f>'p1'!AE52-p0!AE52</f>
        <v>0</v>
      </c>
      <c r="AF52" s="312">
        <f>'p1'!AF52-p0!AF52</f>
        <v>0</v>
      </c>
      <c r="AG52" s="312">
        <f>'p1'!AG52-p0!AG52</f>
        <v>0</v>
      </c>
      <c r="AH52" s="312"/>
      <c r="AI52" s="312"/>
      <c r="AY52" s="84"/>
      <c r="AZ52" s="84"/>
      <c r="BA52" s="84"/>
      <c r="BB52" s="84"/>
      <c r="BC52" s="84"/>
      <c r="BM52" s="88"/>
      <c r="CF52" s="83"/>
      <c r="CG52" s="83"/>
      <c r="CH52" s="83"/>
      <c r="FV52" s="84"/>
      <c r="FW52" s="84"/>
      <c r="FX52" s="84"/>
      <c r="GH52" s="88"/>
      <c r="GI52" s="88"/>
      <c r="GO52" s="88"/>
      <c r="GQ52" s="88"/>
      <c r="GR52" s="88"/>
      <c r="GX52" s="88"/>
    </row>
    <row r="53" spans="1:206">
      <c r="A53" s="90">
        <v>37865</v>
      </c>
      <c r="B53" s="312">
        <f>'p1'!B53-p0!B53</f>
        <v>0</v>
      </c>
      <c r="C53" s="312">
        <f>'p1'!C53-p0!C53</f>
        <v>0</v>
      </c>
      <c r="D53" s="312">
        <f>'p1'!D53-p0!D53</f>
        <v>0</v>
      </c>
      <c r="E53" s="312">
        <f>'p1'!E53-p0!E53</f>
        <v>0</v>
      </c>
      <c r="F53" s="312">
        <f>'p1'!F53-p0!F53</f>
        <v>0</v>
      </c>
      <c r="G53" s="312">
        <f>'p1'!G53-p0!G53</f>
        <v>4.9999999999997158E-2</v>
      </c>
      <c r="H53" s="312">
        <f>'p1'!H53-p0!H53</f>
        <v>0</v>
      </c>
      <c r="I53" s="312">
        <f>'p1'!I53-p0!I53</f>
        <v>-9.9999999999980105E-3</v>
      </c>
      <c r="J53" s="312">
        <f>'p1'!J53-p0!J53</f>
        <v>1.9999999999999574E-2</v>
      </c>
      <c r="K53" s="312">
        <f>'p1'!K53-p0!K53</f>
        <v>0</v>
      </c>
      <c r="L53" s="312">
        <f>'p1'!L53-p0!L53</f>
        <v>-4.9999999999997158E-2</v>
      </c>
      <c r="M53" s="312">
        <f>'p1'!M53-p0!M53</f>
        <v>9.9999999999997868E-3</v>
      </c>
      <c r="N53" s="312">
        <f>'p1'!N53-p0!N53</f>
        <v>0</v>
      </c>
      <c r="O53" s="312">
        <f>'p1'!O53-p0!O53</f>
        <v>0</v>
      </c>
      <c r="P53" s="312">
        <f>'p1'!P53-p0!P53</f>
        <v>-1.0000000000001563E-2</v>
      </c>
      <c r="Q53" s="312">
        <f>'p1'!Q53-p0!Q53</f>
        <v>0</v>
      </c>
      <c r="R53" s="312">
        <f>'p1'!R53-p0!R53</f>
        <v>0</v>
      </c>
      <c r="S53" s="312">
        <f>'p1'!S53-p0!S53</f>
        <v>0</v>
      </c>
      <c r="T53" s="312">
        <f>'p1'!T53-p0!T53</f>
        <v>0</v>
      </c>
      <c r="U53" s="312">
        <f>'p1'!U53-p0!U53</f>
        <v>0</v>
      </c>
      <c r="V53" s="312">
        <f>'p1'!V53-p0!V53</f>
        <v>0</v>
      </c>
      <c r="W53" s="312">
        <f>'p1'!W53-p0!W53</f>
        <v>0</v>
      </c>
      <c r="X53" s="312">
        <f>'p1'!X53-p0!X53</f>
        <v>0</v>
      </c>
      <c r="Y53" s="312">
        <f>'p1'!Y53-p0!Y53</f>
        <v>0</v>
      </c>
      <c r="Z53" s="312">
        <f>'p1'!Z53-p0!Z53</f>
        <v>0</v>
      </c>
      <c r="AA53" s="312">
        <f>'p1'!AA53-p0!AA53</f>
        <v>0</v>
      </c>
      <c r="AB53" s="312">
        <f>'p1'!AB53-p0!AB53</f>
        <v>0</v>
      </c>
      <c r="AC53" s="312">
        <f>'p1'!AC53-p0!AC53</f>
        <v>0</v>
      </c>
      <c r="AD53" s="312">
        <f>'p1'!AD53-p0!AD53</f>
        <v>0</v>
      </c>
      <c r="AE53" s="312">
        <f>'p1'!AE53-p0!AE53</f>
        <v>0</v>
      </c>
      <c r="AF53" s="312">
        <f>'p1'!AF53-p0!AF53</f>
        <v>0</v>
      </c>
      <c r="AG53" s="312">
        <f>'p1'!AG53-p0!AG53</f>
        <v>0</v>
      </c>
      <c r="AH53" s="312"/>
      <c r="AI53" s="312"/>
      <c r="AY53" s="84"/>
      <c r="AZ53" s="84"/>
      <c r="BA53" s="84"/>
      <c r="BB53" s="84"/>
      <c r="BC53" s="84"/>
      <c r="BM53" s="88"/>
      <c r="CF53" s="83"/>
      <c r="CG53" s="83"/>
      <c r="CH53" s="83"/>
      <c r="FV53" s="84"/>
      <c r="FW53" s="84"/>
      <c r="FX53" s="84"/>
      <c r="GH53" s="88"/>
      <c r="GI53" s="88"/>
      <c r="GO53" s="88"/>
      <c r="GQ53" s="88"/>
      <c r="GR53" s="88"/>
      <c r="GX53" s="88"/>
    </row>
    <row r="54" spans="1:206">
      <c r="A54" s="90">
        <v>37895</v>
      </c>
      <c r="B54" s="312">
        <f>'p1'!B54-p0!B54</f>
        <v>0</v>
      </c>
      <c r="C54" s="312">
        <f>'p1'!C54-p0!C54</f>
        <v>0</v>
      </c>
      <c r="D54" s="312">
        <f>'p1'!D54-p0!D54</f>
        <v>0</v>
      </c>
      <c r="E54" s="312">
        <f>'p1'!E54-p0!E54</f>
        <v>0</v>
      </c>
      <c r="F54" s="312">
        <f>'p1'!F54-p0!F54</f>
        <v>0</v>
      </c>
      <c r="G54" s="312">
        <f>'p1'!G54-p0!G54</f>
        <v>4.9999999999997158E-2</v>
      </c>
      <c r="H54" s="312">
        <f>'p1'!H54-p0!H54</f>
        <v>-9.9999999999997868E-3</v>
      </c>
      <c r="I54" s="312">
        <f>'p1'!I54-p0!I54</f>
        <v>-1.9999999999999574E-2</v>
      </c>
      <c r="J54" s="312">
        <f>'p1'!J54-p0!J54</f>
        <v>9.9999999999980105E-3</v>
      </c>
      <c r="K54" s="312">
        <f>'p1'!K54-p0!K54</f>
        <v>0</v>
      </c>
      <c r="L54" s="312">
        <f>'p1'!L54-p0!L54</f>
        <v>-4.9999999999997158E-2</v>
      </c>
      <c r="M54" s="312">
        <f>'p1'!M54-p0!M54</f>
        <v>9.9999999999997868E-3</v>
      </c>
      <c r="N54" s="312">
        <f>'p1'!N54-p0!N54</f>
        <v>0</v>
      </c>
      <c r="O54" s="312">
        <f>'p1'!O54-p0!O54</f>
        <v>0</v>
      </c>
      <c r="P54" s="312">
        <f>'p1'!P54-p0!P54</f>
        <v>-2.0000000000003126E-2</v>
      </c>
      <c r="Q54" s="312">
        <f>'p1'!Q54-p0!Q54</f>
        <v>0</v>
      </c>
      <c r="R54" s="312">
        <f>'p1'!R54-p0!R54</f>
        <v>0</v>
      </c>
      <c r="S54" s="312">
        <f>'p1'!S54-p0!S54</f>
        <v>0</v>
      </c>
      <c r="T54" s="312">
        <f>'p1'!T54-p0!T54</f>
        <v>0</v>
      </c>
      <c r="U54" s="312">
        <f>'p1'!U54-p0!U54</f>
        <v>0</v>
      </c>
      <c r="V54" s="312">
        <f>'p1'!V54-p0!V54</f>
        <v>0</v>
      </c>
      <c r="W54" s="312">
        <f>'p1'!W54-p0!W54</f>
        <v>0</v>
      </c>
      <c r="X54" s="312">
        <f>'p1'!X54-p0!X54</f>
        <v>0</v>
      </c>
      <c r="Y54" s="312">
        <f>'p1'!Y54-p0!Y54</f>
        <v>0</v>
      </c>
      <c r="Z54" s="312">
        <f>'p1'!Z54-p0!Z54</f>
        <v>0</v>
      </c>
      <c r="AA54" s="312">
        <f>'p1'!AA54-p0!AA54</f>
        <v>0</v>
      </c>
      <c r="AB54" s="312">
        <f>'p1'!AB54-p0!AB54</f>
        <v>0</v>
      </c>
      <c r="AC54" s="312">
        <f>'p1'!AC54-p0!AC54</f>
        <v>0</v>
      </c>
      <c r="AD54" s="312">
        <f>'p1'!AD54-p0!AD54</f>
        <v>0</v>
      </c>
      <c r="AE54" s="312">
        <f>'p1'!AE54-p0!AE54</f>
        <v>0</v>
      </c>
      <c r="AF54" s="312">
        <f>'p1'!AF54-p0!AF54</f>
        <v>0</v>
      </c>
      <c r="AG54" s="312">
        <f>'p1'!AG54-p0!AG54</f>
        <v>0</v>
      </c>
      <c r="AH54" s="312"/>
      <c r="AI54" s="312"/>
      <c r="AY54" s="84"/>
      <c r="AZ54" s="84"/>
      <c r="BA54" s="84"/>
      <c r="BB54" s="84"/>
      <c r="BC54" s="84"/>
      <c r="BM54" s="88"/>
      <c r="CF54" s="83"/>
      <c r="CG54" s="83"/>
      <c r="CH54" s="83"/>
      <c r="FV54" s="84"/>
      <c r="FW54" s="84"/>
      <c r="FX54" s="84"/>
      <c r="GH54" s="88"/>
      <c r="GI54" s="88"/>
      <c r="GO54" s="88"/>
      <c r="GQ54" s="88"/>
      <c r="GR54" s="88"/>
      <c r="GX54" s="88"/>
    </row>
    <row r="55" spans="1:206">
      <c r="A55" s="90">
        <v>37926</v>
      </c>
      <c r="B55" s="312">
        <f>'p1'!B55-p0!B55</f>
        <v>0</v>
      </c>
      <c r="C55" s="312">
        <f>'p1'!C55-p0!C55</f>
        <v>0</v>
      </c>
      <c r="D55" s="312">
        <f>'p1'!D55-p0!D55</f>
        <v>0</v>
      </c>
      <c r="E55" s="312">
        <f>'p1'!E55-p0!E55</f>
        <v>0</v>
      </c>
      <c r="F55" s="312">
        <f>'p1'!F55-p0!F55</f>
        <v>0</v>
      </c>
      <c r="G55" s="312">
        <f>'p1'!G55-p0!G55</f>
        <v>4.9999999999997158E-2</v>
      </c>
      <c r="H55" s="312">
        <f>'p1'!H55-p0!H55</f>
        <v>-1.9999999999999574E-2</v>
      </c>
      <c r="I55" s="312">
        <f>'p1'!I55-p0!I55</f>
        <v>0</v>
      </c>
      <c r="J55" s="312">
        <f>'p1'!J55-p0!J55</f>
        <v>0</v>
      </c>
      <c r="K55" s="312">
        <f>'p1'!K55-p0!K55</f>
        <v>0</v>
      </c>
      <c r="L55" s="312">
        <f>'p1'!L55-p0!L55</f>
        <v>-4.9999999999997158E-2</v>
      </c>
      <c r="M55" s="312">
        <f>'p1'!M55-p0!M55</f>
        <v>0</v>
      </c>
      <c r="N55" s="312">
        <f>'p1'!N55-p0!N55</f>
        <v>0</v>
      </c>
      <c r="O55" s="312">
        <f>'p1'!O55-p0!O55</f>
        <v>0</v>
      </c>
      <c r="P55" s="312">
        <f>'p1'!P55-p0!P55</f>
        <v>0</v>
      </c>
      <c r="Q55" s="312">
        <f>'p1'!Q55-p0!Q55</f>
        <v>0</v>
      </c>
      <c r="R55" s="312">
        <f>'p1'!R55-p0!R55</f>
        <v>0</v>
      </c>
      <c r="S55" s="312">
        <f>'p1'!S55-p0!S55</f>
        <v>0</v>
      </c>
      <c r="T55" s="312">
        <f>'p1'!T55-p0!T55</f>
        <v>0</v>
      </c>
      <c r="U55" s="312">
        <f>'p1'!U55-p0!U55</f>
        <v>0</v>
      </c>
      <c r="V55" s="312">
        <f>'p1'!V55-p0!V55</f>
        <v>0</v>
      </c>
      <c r="W55" s="312">
        <f>'p1'!W55-p0!W55</f>
        <v>0</v>
      </c>
      <c r="X55" s="312">
        <f>'p1'!X55-p0!X55</f>
        <v>0</v>
      </c>
      <c r="Y55" s="312">
        <f>'p1'!Y55-p0!Y55</f>
        <v>0</v>
      </c>
      <c r="Z55" s="312">
        <f>'p1'!Z55-p0!Z55</f>
        <v>0</v>
      </c>
      <c r="AA55" s="312">
        <f>'p1'!AA55-p0!AA55</f>
        <v>0</v>
      </c>
      <c r="AB55" s="312">
        <f>'p1'!AB55-p0!AB55</f>
        <v>0</v>
      </c>
      <c r="AC55" s="312">
        <f>'p1'!AC55-p0!AC55</f>
        <v>0</v>
      </c>
      <c r="AD55" s="312">
        <f>'p1'!AD55-p0!AD55</f>
        <v>0</v>
      </c>
      <c r="AE55" s="312">
        <f>'p1'!AE55-p0!AE55</f>
        <v>0</v>
      </c>
      <c r="AF55" s="312">
        <f>'p1'!AF55-p0!AF55</f>
        <v>0</v>
      </c>
      <c r="AG55" s="312">
        <f>'p1'!AG55-p0!AG55</f>
        <v>1.9999999999999574E-2</v>
      </c>
      <c r="AH55" s="312"/>
      <c r="AI55" s="312"/>
      <c r="AY55" s="84"/>
      <c r="AZ55" s="84"/>
      <c r="BA55" s="84"/>
      <c r="BB55" s="84"/>
      <c r="BC55" s="84"/>
      <c r="BM55" s="88"/>
      <c r="CF55" s="83"/>
      <c r="CG55" s="83"/>
      <c r="CH55" s="83"/>
      <c r="FV55" s="84"/>
      <c r="FW55" s="84"/>
      <c r="FX55" s="84"/>
      <c r="GH55" s="88"/>
      <c r="GI55" s="88"/>
      <c r="GO55" s="88"/>
      <c r="GQ55" s="88"/>
      <c r="GR55" s="88"/>
      <c r="GX55" s="88"/>
    </row>
    <row r="56" spans="1:206">
      <c r="A56" s="90">
        <v>37956</v>
      </c>
      <c r="B56" s="312">
        <f>'p1'!B56-p0!B56</f>
        <v>0</v>
      </c>
      <c r="C56" s="312">
        <f>'p1'!C56-p0!C56</f>
        <v>0</v>
      </c>
      <c r="D56" s="312">
        <f>'p1'!D56-p0!D56</f>
        <v>0</v>
      </c>
      <c r="E56" s="312">
        <f>'p1'!E56-p0!E56</f>
        <v>0</v>
      </c>
      <c r="F56" s="312">
        <f>'p1'!F56-p0!F56</f>
        <v>0</v>
      </c>
      <c r="G56" s="312">
        <f>'p1'!G56-p0!G56</f>
        <v>6.0000000000002274E-2</v>
      </c>
      <c r="H56" s="312">
        <f>'p1'!H56-p0!H56</f>
        <v>-1.0000000000001563E-2</v>
      </c>
      <c r="I56" s="312">
        <f>'p1'!I56-p0!I56</f>
        <v>0</v>
      </c>
      <c r="J56" s="312">
        <f>'p1'!J56-p0!J56</f>
        <v>0</v>
      </c>
      <c r="K56" s="312">
        <f>'p1'!K56-p0!K56</f>
        <v>0</v>
      </c>
      <c r="L56" s="312">
        <f>'p1'!L56-p0!L56</f>
        <v>-6.0000000000002274E-2</v>
      </c>
      <c r="M56" s="312">
        <f>'p1'!M56-p0!M56</f>
        <v>9.9999999999997868E-3</v>
      </c>
      <c r="N56" s="312">
        <f>'p1'!N56-p0!N56</f>
        <v>0</v>
      </c>
      <c r="O56" s="312">
        <f>'p1'!O56-p0!O56</f>
        <v>0</v>
      </c>
      <c r="P56" s="312">
        <f>'p1'!P56-p0!P56</f>
        <v>0</v>
      </c>
      <c r="Q56" s="312">
        <f>'p1'!Q56-p0!Q56</f>
        <v>0</v>
      </c>
      <c r="R56" s="312">
        <f>'p1'!R56-p0!R56</f>
        <v>0</v>
      </c>
      <c r="S56" s="312">
        <f>'p1'!S56-p0!S56</f>
        <v>0</v>
      </c>
      <c r="T56" s="312">
        <f>'p1'!T56-p0!T56</f>
        <v>0</v>
      </c>
      <c r="U56" s="312">
        <f>'p1'!U56-p0!U56</f>
        <v>0</v>
      </c>
      <c r="V56" s="312">
        <f>'p1'!V56-p0!V56</f>
        <v>0</v>
      </c>
      <c r="W56" s="312">
        <f>'p1'!W56-p0!W56</f>
        <v>0</v>
      </c>
      <c r="X56" s="312">
        <f>'p1'!X56-p0!X56</f>
        <v>0</v>
      </c>
      <c r="Y56" s="312">
        <f>'p1'!Y56-p0!Y56</f>
        <v>0</v>
      </c>
      <c r="Z56" s="312">
        <f>'p1'!Z56-p0!Z56</f>
        <v>0</v>
      </c>
      <c r="AA56" s="312">
        <f>'p1'!AA56-p0!AA56</f>
        <v>0</v>
      </c>
      <c r="AB56" s="312">
        <f>'p1'!AB56-p0!AB56</f>
        <v>0</v>
      </c>
      <c r="AC56" s="312">
        <f>'p1'!AC56-p0!AC56</f>
        <v>0</v>
      </c>
      <c r="AD56" s="312">
        <f>'p1'!AD56-p0!AD56</f>
        <v>0</v>
      </c>
      <c r="AE56" s="312">
        <f>'p1'!AE56-p0!AE56</f>
        <v>0</v>
      </c>
      <c r="AF56" s="312">
        <f>'p1'!AF56-p0!AF56</f>
        <v>0</v>
      </c>
      <c r="AG56" s="312">
        <f>'p1'!AG56-p0!AG56</f>
        <v>1.0000000000001563E-2</v>
      </c>
      <c r="AH56" s="312"/>
      <c r="AI56" s="312"/>
      <c r="AY56" s="84"/>
      <c r="AZ56" s="84"/>
      <c r="BA56" s="84"/>
      <c r="BB56" s="84"/>
      <c r="BC56" s="84"/>
      <c r="BM56" s="88"/>
      <c r="CF56" s="83"/>
      <c r="CG56" s="83"/>
      <c r="CH56" s="83"/>
      <c r="FV56" s="84"/>
      <c r="FW56" s="84"/>
      <c r="FX56" s="84"/>
      <c r="GH56" s="88"/>
      <c r="GI56" s="88"/>
      <c r="GO56" s="88"/>
      <c r="GQ56" s="88"/>
      <c r="GR56" s="88"/>
      <c r="GX56" s="88"/>
    </row>
    <row r="57" spans="1:206">
      <c r="A57" s="90">
        <v>37987</v>
      </c>
      <c r="B57" s="312">
        <f>'p1'!B57-p0!B57</f>
        <v>0</v>
      </c>
      <c r="C57" s="312">
        <f>'p1'!C57-p0!C57</f>
        <v>0</v>
      </c>
      <c r="D57" s="312">
        <f>'p1'!D57-p0!D57</f>
        <v>0</v>
      </c>
      <c r="E57" s="312">
        <f>'p1'!E57-p0!E57</f>
        <v>0</v>
      </c>
      <c r="F57" s="312">
        <f>'p1'!F57-p0!F57</f>
        <v>0</v>
      </c>
      <c r="G57" s="312">
        <f>'p1'!G57-p0!G57</f>
        <v>4.9999999999997158E-2</v>
      </c>
      <c r="H57" s="312">
        <f>'p1'!H57-p0!H57</f>
        <v>-2.0000000000003126E-2</v>
      </c>
      <c r="I57" s="312">
        <f>'p1'!I57-p0!I57</f>
        <v>0</v>
      </c>
      <c r="J57" s="312">
        <f>'p1'!J57-p0!J57</f>
        <v>0</v>
      </c>
      <c r="K57" s="312">
        <f>'p1'!K57-p0!K57</f>
        <v>0</v>
      </c>
      <c r="L57" s="312">
        <f>'p1'!L57-p0!L57</f>
        <v>-4.9999999999997158E-2</v>
      </c>
      <c r="M57" s="312">
        <f>'p1'!M57-p0!M57</f>
        <v>9.9999999999997868E-3</v>
      </c>
      <c r="N57" s="312">
        <f>'p1'!N57-p0!N57</f>
        <v>0</v>
      </c>
      <c r="O57" s="312">
        <f>'p1'!O57-p0!O57</f>
        <v>0</v>
      </c>
      <c r="P57" s="312">
        <f>'p1'!P57-p0!P57</f>
        <v>0</v>
      </c>
      <c r="Q57" s="312">
        <f>'p1'!Q57-p0!Q57</f>
        <v>0</v>
      </c>
      <c r="R57" s="312">
        <f>'p1'!R57-p0!R57</f>
        <v>0</v>
      </c>
      <c r="S57" s="312">
        <f>'p1'!S57-p0!S57</f>
        <v>0</v>
      </c>
      <c r="T57" s="312">
        <f>'p1'!T57-p0!T57</f>
        <v>0</v>
      </c>
      <c r="U57" s="312">
        <f>'p1'!U57-p0!U57</f>
        <v>0</v>
      </c>
      <c r="V57" s="312">
        <f>'p1'!V57-p0!V57</f>
        <v>0</v>
      </c>
      <c r="W57" s="312">
        <f>'p1'!W57-p0!W57</f>
        <v>0</v>
      </c>
      <c r="X57" s="312">
        <f>'p1'!X57-p0!X57</f>
        <v>0</v>
      </c>
      <c r="Y57" s="312">
        <f>'p1'!Y57-p0!Y57</f>
        <v>0</v>
      </c>
      <c r="Z57" s="312">
        <f>'p1'!Z57-p0!Z57</f>
        <v>0</v>
      </c>
      <c r="AA57" s="312">
        <f>'p1'!AA57-p0!AA57</f>
        <v>0</v>
      </c>
      <c r="AB57" s="312">
        <f>'p1'!AB57-p0!AB57</f>
        <v>0</v>
      </c>
      <c r="AC57" s="312">
        <f>'p1'!AC57-p0!AC57</f>
        <v>0</v>
      </c>
      <c r="AD57" s="312">
        <f>'p1'!AD57-p0!AD57</f>
        <v>0</v>
      </c>
      <c r="AE57" s="312">
        <f>'p1'!AE57-p0!AE57</f>
        <v>0</v>
      </c>
      <c r="AF57" s="312">
        <f>'p1'!AF57-p0!AF57</f>
        <v>0</v>
      </c>
      <c r="AG57" s="312">
        <f>'p1'!AG57-p0!AG57</f>
        <v>2.0000000000003126E-2</v>
      </c>
      <c r="AH57" s="312"/>
      <c r="AI57" s="312"/>
      <c r="AY57" s="84"/>
      <c r="AZ57" s="84"/>
      <c r="BA57" s="84"/>
      <c r="BB57" s="84"/>
      <c r="BC57" s="84"/>
      <c r="BM57" s="88"/>
      <c r="CF57" s="83"/>
      <c r="CG57" s="83"/>
      <c r="CH57" s="83"/>
      <c r="FV57" s="84"/>
      <c r="FW57" s="84"/>
      <c r="FX57" s="84"/>
      <c r="GH57" s="88"/>
      <c r="GI57" s="88"/>
      <c r="GO57" s="88"/>
      <c r="GQ57" s="88"/>
      <c r="GR57" s="88"/>
      <c r="GX57" s="88"/>
    </row>
    <row r="58" spans="1:206">
      <c r="A58" s="90">
        <v>38018</v>
      </c>
      <c r="B58" s="312">
        <f>'p1'!B58-p0!B58</f>
        <v>0</v>
      </c>
      <c r="C58" s="312">
        <f>'p1'!C58-p0!C58</f>
        <v>0</v>
      </c>
      <c r="D58" s="312">
        <f>'p1'!D58-p0!D58</f>
        <v>0</v>
      </c>
      <c r="E58" s="312">
        <f>'p1'!E58-p0!E58</f>
        <v>0</v>
      </c>
      <c r="F58" s="312">
        <f>'p1'!F58-p0!F58</f>
        <v>0</v>
      </c>
      <c r="G58" s="312">
        <f>'p1'!G58-p0!G58</f>
        <v>5.0000000000011369E-2</v>
      </c>
      <c r="H58" s="312">
        <f>'p1'!H58-p0!H58</f>
        <v>-1.0000000000001563E-2</v>
      </c>
      <c r="I58" s="312">
        <f>'p1'!I58-p0!I58</f>
        <v>9.9999999999997868E-3</v>
      </c>
      <c r="J58" s="312">
        <f>'p1'!J58-p0!J58</f>
        <v>0</v>
      </c>
      <c r="K58" s="312">
        <f>'p1'!K58-p0!K58</f>
        <v>0</v>
      </c>
      <c r="L58" s="312">
        <f>'p1'!L58-p0!L58</f>
        <v>-5.0000000000011369E-2</v>
      </c>
      <c r="M58" s="312">
        <f>'p1'!M58-p0!M58</f>
        <v>9.9999999999997868E-3</v>
      </c>
      <c r="N58" s="312">
        <f>'p1'!N58-p0!N58</f>
        <v>0</v>
      </c>
      <c r="O58" s="312">
        <f>'p1'!O58-p0!O58</f>
        <v>0</v>
      </c>
      <c r="P58" s="312">
        <f>'p1'!P58-p0!P58</f>
        <v>0</v>
      </c>
      <c r="Q58" s="312">
        <f>'p1'!Q58-p0!Q58</f>
        <v>0</v>
      </c>
      <c r="R58" s="312">
        <f>'p1'!R58-p0!R58</f>
        <v>0</v>
      </c>
      <c r="S58" s="312">
        <f>'p1'!S58-p0!S58</f>
        <v>0</v>
      </c>
      <c r="T58" s="312">
        <f>'p1'!T58-p0!T58</f>
        <v>0</v>
      </c>
      <c r="U58" s="312">
        <f>'p1'!U58-p0!U58</f>
        <v>0</v>
      </c>
      <c r="V58" s="312">
        <f>'p1'!V58-p0!V58</f>
        <v>0</v>
      </c>
      <c r="W58" s="312">
        <f>'p1'!W58-p0!W58</f>
        <v>0</v>
      </c>
      <c r="X58" s="312">
        <f>'p1'!X58-p0!X58</f>
        <v>0</v>
      </c>
      <c r="Y58" s="312">
        <f>'p1'!Y58-p0!Y58</f>
        <v>0</v>
      </c>
      <c r="Z58" s="312">
        <f>'p1'!Z58-p0!Z58</f>
        <v>0</v>
      </c>
      <c r="AA58" s="312">
        <f>'p1'!AA58-p0!AA58</f>
        <v>0</v>
      </c>
      <c r="AB58" s="312">
        <f>'p1'!AB58-p0!AB58</f>
        <v>0</v>
      </c>
      <c r="AC58" s="312">
        <f>'p1'!AC58-p0!AC58</f>
        <v>0</v>
      </c>
      <c r="AD58" s="312">
        <f>'p1'!AD58-p0!AD58</f>
        <v>0</v>
      </c>
      <c r="AE58" s="312">
        <f>'p1'!AE58-p0!AE58</f>
        <v>0</v>
      </c>
      <c r="AF58" s="312">
        <f>'p1'!AF58-p0!AF58</f>
        <v>0</v>
      </c>
      <c r="AG58" s="312">
        <f>'p1'!AG58-p0!AG58</f>
        <v>1.0000000000001563E-2</v>
      </c>
      <c r="AH58" s="312"/>
      <c r="AI58" s="312"/>
      <c r="AY58" s="84"/>
      <c r="AZ58" s="84"/>
      <c r="BA58" s="84"/>
      <c r="BB58" s="84"/>
      <c r="BC58" s="84"/>
      <c r="BM58" s="88"/>
      <c r="CF58" s="83"/>
      <c r="CG58" s="83"/>
      <c r="CH58" s="83"/>
      <c r="FV58" s="84"/>
      <c r="FW58" s="84"/>
      <c r="FX58" s="84"/>
      <c r="GH58" s="88"/>
      <c r="GI58" s="88"/>
      <c r="GO58" s="88"/>
      <c r="GQ58" s="88"/>
      <c r="GR58" s="88"/>
      <c r="GX58" s="88"/>
    </row>
    <row r="59" spans="1:206">
      <c r="A59" s="90">
        <v>38047</v>
      </c>
      <c r="B59" s="312">
        <f>'p1'!B59-p0!B59</f>
        <v>0</v>
      </c>
      <c r="C59" s="312">
        <f>'p1'!C59-p0!C59</f>
        <v>0</v>
      </c>
      <c r="D59" s="312">
        <f>'p1'!D59-p0!D59</f>
        <v>0</v>
      </c>
      <c r="E59" s="312">
        <f>'p1'!E59-p0!E59</f>
        <v>0</v>
      </c>
      <c r="F59" s="312">
        <f>'p1'!F59-p0!F59</f>
        <v>0</v>
      </c>
      <c r="G59" s="312">
        <f>'p1'!G59-p0!G59</f>
        <v>4.9999999999997158E-2</v>
      </c>
      <c r="H59" s="312">
        <f>'p1'!H59-p0!H59</f>
        <v>-1.9999999999999574E-2</v>
      </c>
      <c r="I59" s="312">
        <f>'p1'!I59-p0!I59</f>
        <v>1.0000000000000231E-2</v>
      </c>
      <c r="J59" s="312">
        <f>'p1'!J59-p0!J59</f>
        <v>0</v>
      </c>
      <c r="K59" s="312">
        <f>'p1'!K59-p0!K59</f>
        <v>0</v>
      </c>
      <c r="L59" s="312">
        <f>'p1'!L59-p0!L59</f>
        <v>-4.9999999999997158E-2</v>
      </c>
      <c r="M59" s="312">
        <f>'p1'!M59-p0!M59</f>
        <v>9.9999999999997868E-3</v>
      </c>
      <c r="N59" s="312">
        <f>'p1'!N59-p0!N59</f>
        <v>0</v>
      </c>
      <c r="O59" s="312">
        <f>'p1'!O59-p0!O59</f>
        <v>0</v>
      </c>
      <c r="P59" s="312">
        <f>'p1'!P59-p0!P59</f>
        <v>0</v>
      </c>
      <c r="Q59" s="312">
        <f>'p1'!Q59-p0!Q59</f>
        <v>0</v>
      </c>
      <c r="R59" s="312">
        <f>'p1'!R59-p0!R59</f>
        <v>0</v>
      </c>
      <c r="S59" s="312">
        <f>'p1'!S59-p0!S59</f>
        <v>0</v>
      </c>
      <c r="T59" s="312">
        <f>'p1'!T59-p0!T59</f>
        <v>0</v>
      </c>
      <c r="U59" s="312">
        <f>'p1'!U59-p0!U59</f>
        <v>0</v>
      </c>
      <c r="V59" s="312">
        <f>'p1'!V59-p0!V59</f>
        <v>0</v>
      </c>
      <c r="W59" s="312">
        <f>'p1'!W59-p0!W59</f>
        <v>0</v>
      </c>
      <c r="X59" s="312">
        <f>'p1'!X59-p0!X59</f>
        <v>0</v>
      </c>
      <c r="Y59" s="312">
        <f>'p1'!Y59-p0!Y59</f>
        <v>0</v>
      </c>
      <c r="Z59" s="312">
        <f>'p1'!Z59-p0!Z59</f>
        <v>0</v>
      </c>
      <c r="AA59" s="312">
        <f>'p1'!AA59-p0!AA59</f>
        <v>0</v>
      </c>
      <c r="AB59" s="312">
        <f>'p1'!AB59-p0!AB59</f>
        <v>0</v>
      </c>
      <c r="AC59" s="312">
        <f>'p1'!AC59-p0!AC59</f>
        <v>0</v>
      </c>
      <c r="AD59" s="312">
        <f>'p1'!AD59-p0!AD59</f>
        <v>0</v>
      </c>
      <c r="AE59" s="312">
        <f>'p1'!AE59-p0!AE59</f>
        <v>0</v>
      </c>
      <c r="AF59" s="312">
        <f>'p1'!AF59-p0!AF59</f>
        <v>0</v>
      </c>
      <c r="AG59" s="312">
        <f>'p1'!AG59-p0!AG59</f>
        <v>1.9999999999999574E-2</v>
      </c>
      <c r="AH59" s="312"/>
      <c r="AI59" s="312"/>
      <c r="AY59" s="84"/>
      <c r="AZ59" s="84"/>
      <c r="BA59" s="84"/>
      <c r="BB59" s="84"/>
      <c r="BC59" s="84"/>
      <c r="BM59" s="88"/>
      <c r="CF59" s="83"/>
      <c r="CG59" s="83"/>
      <c r="CH59" s="83"/>
      <c r="FV59" s="84"/>
      <c r="FW59" s="84"/>
      <c r="FX59" s="84"/>
      <c r="GH59" s="88"/>
      <c r="GI59" s="88"/>
      <c r="GO59" s="88"/>
      <c r="GQ59" s="88"/>
      <c r="GR59" s="88"/>
      <c r="GX59" s="88"/>
    </row>
    <row r="60" spans="1:206">
      <c r="A60" s="90">
        <v>38078</v>
      </c>
      <c r="B60" s="312">
        <f>'p1'!B60-p0!B60</f>
        <v>0</v>
      </c>
      <c r="C60" s="312">
        <f>'p1'!C60-p0!C60</f>
        <v>0</v>
      </c>
      <c r="D60" s="312">
        <f>'p1'!D60-p0!D60</f>
        <v>0</v>
      </c>
      <c r="E60" s="312">
        <f>'p1'!E60-p0!E60</f>
        <v>0</v>
      </c>
      <c r="F60" s="312">
        <f>'p1'!F60-p0!F60</f>
        <v>0</v>
      </c>
      <c r="G60" s="312">
        <f>'p1'!G60-p0!G60</f>
        <v>6.0000000000002274E-2</v>
      </c>
      <c r="H60" s="312">
        <f>'p1'!H60-p0!H60</f>
        <v>-1.9999999999999574E-2</v>
      </c>
      <c r="I60" s="312">
        <f>'p1'!I60-p0!I60</f>
        <v>9.9999999999997868E-3</v>
      </c>
      <c r="J60" s="312">
        <f>'p1'!J60-p0!J60</f>
        <v>1.9999999999999574E-2</v>
      </c>
      <c r="K60" s="312">
        <f>'p1'!K60-p0!K60</f>
        <v>0</v>
      </c>
      <c r="L60" s="312">
        <f>'p1'!L60-p0!L60</f>
        <v>-6.0000000000002274E-2</v>
      </c>
      <c r="M60" s="312">
        <f>'p1'!M60-p0!M60</f>
        <v>9.9999999999997868E-3</v>
      </c>
      <c r="N60" s="312">
        <f>'p1'!N60-p0!N60</f>
        <v>0</v>
      </c>
      <c r="O60" s="312">
        <f>'p1'!O60-p0!O60</f>
        <v>0</v>
      </c>
      <c r="P60" s="312">
        <f>'p1'!P60-p0!P60</f>
        <v>0</v>
      </c>
      <c r="Q60" s="312">
        <f>'p1'!Q60-p0!Q60</f>
        <v>0</v>
      </c>
      <c r="R60" s="312">
        <f>'p1'!R60-p0!R60</f>
        <v>0</v>
      </c>
      <c r="S60" s="312">
        <f>'p1'!S60-p0!S60</f>
        <v>0</v>
      </c>
      <c r="T60" s="312">
        <f>'p1'!T60-p0!T60</f>
        <v>0</v>
      </c>
      <c r="U60" s="312">
        <f>'p1'!U60-p0!U60</f>
        <v>0</v>
      </c>
      <c r="V60" s="312">
        <f>'p1'!V60-p0!V60</f>
        <v>0</v>
      </c>
      <c r="W60" s="312">
        <f>'p1'!W60-p0!W60</f>
        <v>0</v>
      </c>
      <c r="X60" s="312">
        <f>'p1'!X60-p0!X60</f>
        <v>0</v>
      </c>
      <c r="Y60" s="312">
        <f>'p1'!Y60-p0!Y60</f>
        <v>0</v>
      </c>
      <c r="Z60" s="312">
        <f>'p1'!Z60-p0!Z60</f>
        <v>0</v>
      </c>
      <c r="AA60" s="312">
        <f>'p1'!AA60-p0!AA60</f>
        <v>0</v>
      </c>
      <c r="AB60" s="312">
        <f>'p1'!AB60-p0!AB60</f>
        <v>0</v>
      </c>
      <c r="AC60" s="312">
        <f>'p1'!AC60-p0!AC60</f>
        <v>0</v>
      </c>
      <c r="AD60" s="312">
        <f>'p1'!AD60-p0!AD60</f>
        <v>0</v>
      </c>
      <c r="AE60" s="312">
        <f>'p1'!AE60-p0!AE60</f>
        <v>0</v>
      </c>
      <c r="AF60" s="312">
        <f>'p1'!AF60-p0!AF60</f>
        <v>0</v>
      </c>
      <c r="AG60" s="312">
        <f>'p1'!AG60-p0!AG60</f>
        <v>0</v>
      </c>
      <c r="AH60" s="312"/>
      <c r="AI60" s="312"/>
      <c r="AY60" s="84"/>
      <c r="AZ60" s="84"/>
      <c r="BA60" s="84"/>
      <c r="BB60" s="84"/>
      <c r="BC60" s="84"/>
      <c r="BM60" s="88"/>
      <c r="CF60" s="83"/>
      <c r="CG60" s="83"/>
      <c r="CH60" s="83"/>
      <c r="FV60" s="84"/>
      <c r="FW60" s="84"/>
      <c r="FX60" s="84"/>
      <c r="GH60" s="88"/>
      <c r="GI60" s="88"/>
      <c r="GO60" s="88"/>
      <c r="GQ60" s="88"/>
      <c r="GR60" s="88"/>
      <c r="GX60" s="88"/>
    </row>
    <row r="61" spans="1:206">
      <c r="A61" s="90">
        <v>38108</v>
      </c>
      <c r="B61" s="312">
        <f>'p1'!B61-p0!B61</f>
        <v>0</v>
      </c>
      <c r="C61" s="312">
        <f>'p1'!C61-p0!C61</f>
        <v>0</v>
      </c>
      <c r="D61" s="312">
        <f>'p1'!D61-p0!D61</f>
        <v>0</v>
      </c>
      <c r="E61" s="312">
        <f>'p1'!E61-p0!E61</f>
        <v>0</v>
      </c>
      <c r="F61" s="312">
        <f>'p1'!F61-p0!F61</f>
        <v>0</v>
      </c>
      <c r="G61" s="312">
        <f>'p1'!G61-p0!G61</f>
        <v>5.9999999999988063E-2</v>
      </c>
      <c r="H61" s="312">
        <f>'p1'!H61-p0!H61</f>
        <v>-9.9999999999980105E-3</v>
      </c>
      <c r="I61" s="312">
        <f>'p1'!I61-p0!I61</f>
        <v>0</v>
      </c>
      <c r="J61" s="312">
        <f>'p1'!J61-p0!J61</f>
        <v>9.9999999999980105E-3</v>
      </c>
      <c r="K61" s="312">
        <f>'p1'!K61-p0!K61</f>
        <v>0</v>
      </c>
      <c r="L61" s="312">
        <f>'p1'!L61-p0!L61</f>
        <v>-5.9999999999988063E-2</v>
      </c>
      <c r="M61" s="312">
        <f>'p1'!M61-p0!M61</f>
        <v>9.9999999999997868E-3</v>
      </c>
      <c r="N61" s="312">
        <f>'p1'!N61-p0!N61</f>
        <v>0</v>
      </c>
      <c r="O61" s="312">
        <f>'p1'!O61-p0!O61</f>
        <v>0</v>
      </c>
      <c r="P61" s="312">
        <f>'p1'!P61-p0!P61</f>
        <v>0</v>
      </c>
      <c r="Q61" s="312">
        <f>'p1'!Q61-p0!Q61</f>
        <v>0</v>
      </c>
      <c r="R61" s="312">
        <f>'p1'!R61-p0!R61</f>
        <v>0</v>
      </c>
      <c r="S61" s="312">
        <f>'p1'!S61-p0!S61</f>
        <v>0</v>
      </c>
      <c r="T61" s="312">
        <f>'p1'!T61-p0!T61</f>
        <v>0</v>
      </c>
      <c r="U61" s="312">
        <f>'p1'!U61-p0!U61</f>
        <v>0</v>
      </c>
      <c r="V61" s="312">
        <f>'p1'!V61-p0!V61</f>
        <v>0</v>
      </c>
      <c r="W61" s="312">
        <f>'p1'!W61-p0!W61</f>
        <v>0</v>
      </c>
      <c r="X61" s="312">
        <f>'p1'!X61-p0!X61</f>
        <v>0</v>
      </c>
      <c r="Y61" s="312">
        <f>'p1'!Y61-p0!Y61</f>
        <v>0</v>
      </c>
      <c r="Z61" s="312">
        <f>'p1'!Z61-p0!Z61</f>
        <v>0</v>
      </c>
      <c r="AA61" s="312">
        <f>'p1'!AA61-p0!AA61</f>
        <v>0</v>
      </c>
      <c r="AB61" s="312">
        <f>'p1'!AB61-p0!AB61</f>
        <v>0</v>
      </c>
      <c r="AC61" s="312">
        <f>'p1'!AC61-p0!AC61</f>
        <v>0</v>
      </c>
      <c r="AD61" s="312">
        <f>'p1'!AD61-p0!AD61</f>
        <v>0</v>
      </c>
      <c r="AE61" s="312">
        <f>'p1'!AE61-p0!AE61</f>
        <v>0</v>
      </c>
      <c r="AF61" s="312">
        <f>'p1'!AF61-p0!AF61</f>
        <v>0</v>
      </c>
      <c r="AG61" s="312">
        <f>'p1'!AG61-p0!AG61</f>
        <v>0</v>
      </c>
      <c r="AH61" s="312"/>
      <c r="AI61" s="312"/>
      <c r="AY61" s="84"/>
      <c r="AZ61" s="84"/>
      <c r="BA61" s="84"/>
      <c r="BB61" s="84"/>
      <c r="BC61" s="84"/>
      <c r="BM61" s="88"/>
      <c r="CF61" s="83"/>
      <c r="CG61" s="83"/>
      <c r="CH61" s="83"/>
      <c r="FV61" s="84"/>
      <c r="FW61" s="84"/>
      <c r="FX61" s="84"/>
      <c r="GH61" s="88"/>
      <c r="GI61" s="88"/>
      <c r="GO61" s="88"/>
      <c r="GQ61" s="88"/>
      <c r="GR61" s="88"/>
      <c r="GX61" s="88"/>
    </row>
    <row r="62" spans="1:206">
      <c r="A62" s="90">
        <v>38139</v>
      </c>
      <c r="B62" s="312">
        <f>'p1'!B62-p0!B62</f>
        <v>0</v>
      </c>
      <c r="C62" s="312">
        <f>'p1'!C62-p0!C62</f>
        <v>0</v>
      </c>
      <c r="D62" s="312">
        <f>'p1'!D62-p0!D62</f>
        <v>0</v>
      </c>
      <c r="E62" s="312">
        <f>'p1'!E62-p0!E62</f>
        <v>0</v>
      </c>
      <c r="F62" s="312">
        <f>'p1'!F62-p0!F62</f>
        <v>0</v>
      </c>
      <c r="G62" s="312">
        <f>'p1'!G62-p0!G62</f>
        <v>6.0000000000002274E-2</v>
      </c>
      <c r="H62" s="312">
        <f>'p1'!H62-p0!H62</f>
        <v>-1.9999999999999574E-2</v>
      </c>
      <c r="I62" s="312">
        <f>'p1'!I62-p0!I62</f>
        <v>0</v>
      </c>
      <c r="J62" s="312">
        <f>'p1'!J62-p0!J62</f>
        <v>1.9999999999999574E-2</v>
      </c>
      <c r="K62" s="312">
        <f>'p1'!K62-p0!K62</f>
        <v>0</v>
      </c>
      <c r="L62" s="312">
        <f>'p1'!L62-p0!L62</f>
        <v>-6.0000000000002274E-2</v>
      </c>
      <c r="M62" s="312">
        <f>'p1'!M62-p0!M62</f>
        <v>0</v>
      </c>
      <c r="N62" s="312">
        <f>'p1'!N62-p0!N62</f>
        <v>0</v>
      </c>
      <c r="O62" s="312">
        <f>'p1'!O62-p0!O62</f>
        <v>0</v>
      </c>
      <c r="P62" s="312">
        <f>'p1'!P62-p0!P62</f>
        <v>0</v>
      </c>
      <c r="Q62" s="312">
        <f>'p1'!Q62-p0!Q62</f>
        <v>0</v>
      </c>
      <c r="R62" s="312">
        <f>'p1'!R62-p0!R62</f>
        <v>0</v>
      </c>
      <c r="S62" s="312">
        <f>'p1'!S62-p0!S62</f>
        <v>0</v>
      </c>
      <c r="T62" s="312">
        <f>'p1'!T62-p0!T62</f>
        <v>0</v>
      </c>
      <c r="U62" s="312">
        <f>'p1'!U62-p0!U62</f>
        <v>0</v>
      </c>
      <c r="V62" s="312">
        <f>'p1'!V62-p0!V62</f>
        <v>0</v>
      </c>
      <c r="W62" s="312">
        <f>'p1'!W62-p0!W62</f>
        <v>0</v>
      </c>
      <c r="X62" s="312">
        <f>'p1'!X62-p0!X62</f>
        <v>0</v>
      </c>
      <c r="Y62" s="312">
        <f>'p1'!Y62-p0!Y62</f>
        <v>0</v>
      </c>
      <c r="Z62" s="312">
        <f>'p1'!Z62-p0!Z62</f>
        <v>0</v>
      </c>
      <c r="AA62" s="312">
        <f>'p1'!AA62-p0!AA62</f>
        <v>0</v>
      </c>
      <c r="AB62" s="312">
        <f>'p1'!AB62-p0!AB62</f>
        <v>0</v>
      </c>
      <c r="AC62" s="312">
        <f>'p1'!AC62-p0!AC62</f>
        <v>0</v>
      </c>
      <c r="AD62" s="312">
        <f>'p1'!AD62-p0!AD62</f>
        <v>0</v>
      </c>
      <c r="AE62" s="312">
        <f>'p1'!AE62-p0!AE62</f>
        <v>0</v>
      </c>
      <c r="AF62" s="312">
        <f>'p1'!AF62-p0!AF62</f>
        <v>0</v>
      </c>
      <c r="AG62" s="312">
        <f>'p1'!AG62-p0!AG62</f>
        <v>0</v>
      </c>
      <c r="AH62" s="312"/>
      <c r="AI62" s="312"/>
      <c r="AY62" s="84"/>
      <c r="AZ62" s="84"/>
      <c r="BA62" s="84"/>
      <c r="BB62" s="84"/>
      <c r="BC62" s="84"/>
      <c r="BM62" s="88"/>
      <c r="CF62" s="83"/>
      <c r="CG62" s="83"/>
      <c r="CH62" s="83"/>
      <c r="FV62" s="84"/>
      <c r="FW62" s="84"/>
      <c r="FX62" s="84"/>
      <c r="GH62" s="88"/>
      <c r="GI62" s="88"/>
      <c r="GO62" s="88"/>
      <c r="GQ62" s="88"/>
      <c r="GR62" s="88"/>
      <c r="GX62" s="88"/>
    </row>
    <row r="63" spans="1:206">
      <c r="A63" s="90">
        <v>38169</v>
      </c>
      <c r="B63" s="312">
        <f>'p1'!B63-p0!B63</f>
        <v>0</v>
      </c>
      <c r="C63" s="312">
        <f>'p1'!C63-p0!C63</f>
        <v>0</v>
      </c>
      <c r="D63" s="312">
        <f>'p1'!D63-p0!D63</f>
        <v>0</v>
      </c>
      <c r="E63" s="312">
        <f>'p1'!E63-p0!E63</f>
        <v>0</v>
      </c>
      <c r="F63" s="312">
        <f>'p1'!F63-p0!F63</f>
        <v>0</v>
      </c>
      <c r="G63" s="312">
        <f>'p1'!G63-p0!G63</f>
        <v>6.0000000000002274E-2</v>
      </c>
      <c r="H63" s="312">
        <f>'p1'!H63-p0!H63</f>
        <v>-1.9999999999999574E-2</v>
      </c>
      <c r="I63" s="312">
        <f>'p1'!I63-p0!I63</f>
        <v>0</v>
      </c>
      <c r="J63" s="312">
        <f>'p1'!J63-p0!J63</f>
        <v>1.9999999999999574E-2</v>
      </c>
      <c r="K63" s="312">
        <f>'p1'!K63-p0!K63</f>
        <v>0</v>
      </c>
      <c r="L63" s="312">
        <f>'p1'!L63-p0!L63</f>
        <v>-6.0000000000002274E-2</v>
      </c>
      <c r="M63" s="312">
        <f>'p1'!M63-p0!M63</f>
        <v>9.9999999999997868E-3</v>
      </c>
      <c r="N63" s="312">
        <f>'p1'!N63-p0!N63</f>
        <v>0</v>
      </c>
      <c r="O63" s="312">
        <f>'p1'!O63-p0!O63</f>
        <v>0</v>
      </c>
      <c r="P63" s="312">
        <f>'p1'!P63-p0!P63</f>
        <v>0</v>
      </c>
      <c r="Q63" s="312">
        <f>'p1'!Q63-p0!Q63</f>
        <v>0</v>
      </c>
      <c r="R63" s="312">
        <f>'p1'!R63-p0!R63</f>
        <v>0</v>
      </c>
      <c r="S63" s="312">
        <f>'p1'!S63-p0!S63</f>
        <v>0</v>
      </c>
      <c r="T63" s="312">
        <f>'p1'!T63-p0!T63</f>
        <v>0</v>
      </c>
      <c r="U63" s="312">
        <f>'p1'!U63-p0!U63</f>
        <v>0</v>
      </c>
      <c r="V63" s="312">
        <f>'p1'!V63-p0!V63</f>
        <v>0</v>
      </c>
      <c r="W63" s="312">
        <f>'p1'!W63-p0!W63</f>
        <v>0</v>
      </c>
      <c r="X63" s="312">
        <f>'p1'!X63-p0!X63</f>
        <v>0</v>
      </c>
      <c r="Y63" s="312">
        <f>'p1'!Y63-p0!Y63</f>
        <v>0</v>
      </c>
      <c r="Z63" s="312">
        <f>'p1'!Z63-p0!Z63</f>
        <v>0</v>
      </c>
      <c r="AA63" s="312">
        <f>'p1'!AA63-p0!AA63</f>
        <v>0</v>
      </c>
      <c r="AB63" s="312">
        <f>'p1'!AB63-p0!AB63</f>
        <v>0</v>
      </c>
      <c r="AC63" s="312">
        <f>'p1'!AC63-p0!AC63</f>
        <v>0</v>
      </c>
      <c r="AD63" s="312">
        <f>'p1'!AD63-p0!AD63</f>
        <v>0</v>
      </c>
      <c r="AE63" s="312">
        <f>'p1'!AE63-p0!AE63</f>
        <v>0</v>
      </c>
      <c r="AF63" s="312">
        <f>'p1'!AF63-p0!AF63</f>
        <v>0</v>
      </c>
      <c r="AG63" s="312">
        <f>'p1'!AG63-p0!AG63</f>
        <v>0</v>
      </c>
      <c r="AH63" s="312"/>
      <c r="AI63" s="312"/>
      <c r="AY63" s="84"/>
      <c r="AZ63" s="84"/>
      <c r="BA63" s="84"/>
      <c r="BB63" s="84"/>
      <c r="BC63" s="84"/>
      <c r="BM63" s="88"/>
      <c r="CF63" s="83"/>
      <c r="CG63" s="83"/>
      <c r="CH63" s="83"/>
      <c r="FV63" s="84"/>
      <c r="FW63" s="84"/>
      <c r="FX63" s="84"/>
      <c r="GH63" s="88"/>
      <c r="GI63" s="88"/>
      <c r="GO63" s="88"/>
      <c r="GQ63" s="88"/>
      <c r="GR63" s="88"/>
      <c r="GX63" s="88"/>
    </row>
    <row r="64" spans="1:206">
      <c r="A64" s="90">
        <v>38200</v>
      </c>
      <c r="B64" s="312">
        <f>'p1'!B64-p0!B64</f>
        <v>0</v>
      </c>
      <c r="C64" s="312">
        <f>'p1'!C64-p0!C64</f>
        <v>0</v>
      </c>
      <c r="D64" s="312">
        <f>'p1'!D64-p0!D64</f>
        <v>0</v>
      </c>
      <c r="E64" s="312">
        <f>'p1'!E64-p0!E64</f>
        <v>0</v>
      </c>
      <c r="F64" s="312">
        <f>'p1'!F64-p0!F64</f>
        <v>0</v>
      </c>
      <c r="G64" s="312">
        <f>'p1'!G64-p0!G64</f>
        <v>6.0000000000002274E-2</v>
      </c>
      <c r="H64" s="312">
        <f>'p1'!H64-p0!H64</f>
        <v>-1.9999999999999574E-2</v>
      </c>
      <c r="I64" s="312">
        <f>'p1'!I64-p0!I64</f>
        <v>0</v>
      </c>
      <c r="J64" s="312">
        <f>'p1'!J64-p0!J64</f>
        <v>1.9999999999999574E-2</v>
      </c>
      <c r="K64" s="312">
        <f>'p1'!K64-p0!K64</f>
        <v>0</v>
      </c>
      <c r="L64" s="312">
        <f>'p1'!L64-p0!L64</f>
        <v>-6.0000000000002274E-2</v>
      </c>
      <c r="M64" s="312">
        <f>'p1'!M64-p0!M64</f>
        <v>1.0000000000001563E-2</v>
      </c>
      <c r="N64" s="312">
        <f>'p1'!N64-p0!N64</f>
        <v>0</v>
      </c>
      <c r="O64" s="312">
        <f>'p1'!O64-p0!O64</f>
        <v>0</v>
      </c>
      <c r="P64" s="312">
        <f>'p1'!P64-p0!P64</f>
        <v>0</v>
      </c>
      <c r="Q64" s="312">
        <f>'p1'!Q64-p0!Q64</f>
        <v>0</v>
      </c>
      <c r="R64" s="312">
        <f>'p1'!R64-p0!R64</f>
        <v>0</v>
      </c>
      <c r="S64" s="312">
        <f>'p1'!S64-p0!S64</f>
        <v>0</v>
      </c>
      <c r="T64" s="312">
        <f>'p1'!T64-p0!T64</f>
        <v>0</v>
      </c>
      <c r="U64" s="312">
        <f>'p1'!U64-p0!U64</f>
        <v>0</v>
      </c>
      <c r="V64" s="312">
        <f>'p1'!V64-p0!V64</f>
        <v>0</v>
      </c>
      <c r="W64" s="312">
        <f>'p1'!W64-p0!W64</f>
        <v>0</v>
      </c>
      <c r="X64" s="312">
        <f>'p1'!X64-p0!X64</f>
        <v>0</v>
      </c>
      <c r="Y64" s="312">
        <f>'p1'!Y64-p0!Y64</f>
        <v>0</v>
      </c>
      <c r="Z64" s="312">
        <f>'p1'!Z64-p0!Z64</f>
        <v>0</v>
      </c>
      <c r="AA64" s="312">
        <f>'p1'!AA64-p0!AA64</f>
        <v>0</v>
      </c>
      <c r="AB64" s="312">
        <f>'p1'!AB64-p0!AB64</f>
        <v>0</v>
      </c>
      <c r="AC64" s="312">
        <f>'p1'!AC64-p0!AC64</f>
        <v>0</v>
      </c>
      <c r="AD64" s="312">
        <f>'p1'!AD64-p0!AD64</f>
        <v>0</v>
      </c>
      <c r="AE64" s="312">
        <f>'p1'!AE64-p0!AE64</f>
        <v>0</v>
      </c>
      <c r="AF64" s="312">
        <f>'p1'!AF64-p0!AF64</f>
        <v>0</v>
      </c>
      <c r="AG64" s="312">
        <f>'p1'!AG64-p0!AG64</f>
        <v>0</v>
      </c>
      <c r="AH64" s="312"/>
      <c r="AI64" s="312"/>
      <c r="AY64" s="84"/>
      <c r="AZ64" s="84"/>
      <c r="BA64" s="84"/>
      <c r="BB64" s="84"/>
      <c r="BC64" s="84"/>
      <c r="BM64" s="88"/>
      <c r="CF64" s="83"/>
      <c r="CG64" s="83"/>
      <c r="CH64" s="83"/>
      <c r="FV64" s="84"/>
      <c r="FW64" s="84"/>
      <c r="FX64" s="84"/>
      <c r="GH64" s="88"/>
      <c r="GI64" s="88"/>
      <c r="GO64" s="88"/>
      <c r="GQ64" s="88"/>
      <c r="GR64" s="88"/>
      <c r="GX64" s="88"/>
    </row>
    <row r="65" spans="1:206">
      <c r="A65" s="90">
        <v>38231</v>
      </c>
      <c r="B65" s="312">
        <f>'p1'!B65-p0!B65</f>
        <v>0</v>
      </c>
      <c r="C65" s="312">
        <f>'p1'!C65-p0!C65</f>
        <v>0</v>
      </c>
      <c r="D65" s="312">
        <f>'p1'!D65-p0!D65</f>
        <v>0</v>
      </c>
      <c r="E65" s="312">
        <f>'p1'!E65-p0!E65</f>
        <v>0</v>
      </c>
      <c r="F65" s="312">
        <f>'p1'!F65-p0!F65</f>
        <v>0</v>
      </c>
      <c r="G65" s="312">
        <f>'p1'!G65-p0!G65</f>
        <v>6.0000000000002274E-2</v>
      </c>
      <c r="H65" s="312">
        <f>'p1'!H65-p0!H65</f>
        <v>-1.9999999999999574E-2</v>
      </c>
      <c r="I65" s="312">
        <f>'p1'!I65-p0!I65</f>
        <v>0</v>
      </c>
      <c r="J65" s="312">
        <f>'p1'!J65-p0!J65</f>
        <v>1.9999999999999574E-2</v>
      </c>
      <c r="K65" s="312">
        <f>'p1'!K65-p0!K65</f>
        <v>0</v>
      </c>
      <c r="L65" s="312">
        <f>'p1'!L65-p0!L65</f>
        <v>-6.0000000000002274E-2</v>
      </c>
      <c r="M65" s="312">
        <f>'p1'!M65-p0!M65</f>
        <v>9.9999999999997868E-3</v>
      </c>
      <c r="N65" s="312">
        <f>'p1'!N65-p0!N65</f>
        <v>0</v>
      </c>
      <c r="O65" s="312">
        <f>'p1'!O65-p0!O65</f>
        <v>0</v>
      </c>
      <c r="P65" s="312">
        <f>'p1'!P65-p0!P65</f>
        <v>0</v>
      </c>
      <c r="Q65" s="312">
        <f>'p1'!Q65-p0!Q65</f>
        <v>0</v>
      </c>
      <c r="R65" s="312">
        <f>'p1'!R65-p0!R65</f>
        <v>0</v>
      </c>
      <c r="S65" s="312">
        <f>'p1'!S65-p0!S65</f>
        <v>0</v>
      </c>
      <c r="T65" s="312">
        <f>'p1'!T65-p0!T65</f>
        <v>0</v>
      </c>
      <c r="U65" s="312">
        <f>'p1'!U65-p0!U65</f>
        <v>0</v>
      </c>
      <c r="V65" s="312">
        <f>'p1'!V65-p0!V65</f>
        <v>0</v>
      </c>
      <c r="W65" s="312">
        <f>'p1'!W65-p0!W65</f>
        <v>0</v>
      </c>
      <c r="X65" s="312">
        <f>'p1'!X65-p0!X65</f>
        <v>0</v>
      </c>
      <c r="Y65" s="312">
        <f>'p1'!Y65-p0!Y65</f>
        <v>0</v>
      </c>
      <c r="Z65" s="312">
        <f>'p1'!Z65-p0!Z65</f>
        <v>0</v>
      </c>
      <c r="AA65" s="312">
        <f>'p1'!AA65-p0!AA65</f>
        <v>0</v>
      </c>
      <c r="AB65" s="312">
        <f>'p1'!AB65-p0!AB65</f>
        <v>0</v>
      </c>
      <c r="AC65" s="312">
        <f>'p1'!AC65-p0!AC65</f>
        <v>0</v>
      </c>
      <c r="AD65" s="312">
        <f>'p1'!AD65-p0!AD65</f>
        <v>0</v>
      </c>
      <c r="AE65" s="312">
        <f>'p1'!AE65-p0!AE65</f>
        <v>0</v>
      </c>
      <c r="AF65" s="312">
        <f>'p1'!AF65-p0!AF65</f>
        <v>0</v>
      </c>
      <c r="AG65" s="312">
        <f>'p1'!AG65-p0!AG65</f>
        <v>0</v>
      </c>
      <c r="AH65" s="312"/>
      <c r="AI65" s="312"/>
      <c r="AY65" s="84"/>
      <c r="AZ65" s="84"/>
      <c r="BA65" s="84"/>
      <c r="BB65" s="84"/>
      <c r="BC65" s="84"/>
      <c r="BM65" s="88"/>
      <c r="CF65" s="83"/>
      <c r="CG65" s="83"/>
      <c r="CH65" s="83"/>
      <c r="FV65" s="84"/>
      <c r="FW65" s="84"/>
      <c r="FX65" s="84"/>
      <c r="GH65" s="88"/>
      <c r="GI65" s="88"/>
      <c r="GO65" s="88"/>
      <c r="GQ65" s="88"/>
      <c r="GR65" s="88"/>
      <c r="GX65" s="88"/>
    </row>
    <row r="66" spans="1:206">
      <c r="A66" s="90">
        <v>38261</v>
      </c>
      <c r="B66" s="312">
        <f>'p1'!B66-p0!B66</f>
        <v>0</v>
      </c>
      <c r="C66" s="312">
        <f>'p1'!C66-p0!C66</f>
        <v>0</v>
      </c>
      <c r="D66" s="312">
        <f>'p1'!D66-p0!D66</f>
        <v>0</v>
      </c>
      <c r="E66" s="312">
        <f>'p1'!E66-p0!E66</f>
        <v>0</v>
      </c>
      <c r="F66" s="312">
        <f>'p1'!F66-p0!F66</f>
        <v>0</v>
      </c>
      <c r="G66" s="312">
        <f>'p1'!G66-p0!G66</f>
        <v>6.0000000000002274E-2</v>
      </c>
      <c r="H66" s="312">
        <f>'p1'!H66-p0!H66</f>
        <v>-2.0000000000003126E-2</v>
      </c>
      <c r="I66" s="312">
        <f>'p1'!I66-p0!I66</f>
        <v>0</v>
      </c>
      <c r="J66" s="312">
        <f>'p1'!J66-p0!J66</f>
        <v>2.0000000000003126E-2</v>
      </c>
      <c r="K66" s="312">
        <f>'p1'!K66-p0!K66</f>
        <v>0</v>
      </c>
      <c r="L66" s="312">
        <f>'p1'!L66-p0!L66</f>
        <v>-6.0000000000002274E-2</v>
      </c>
      <c r="M66" s="312">
        <f>'p1'!M66-p0!M66</f>
        <v>9.9999999999997868E-3</v>
      </c>
      <c r="N66" s="312">
        <f>'p1'!N66-p0!N66</f>
        <v>0</v>
      </c>
      <c r="O66" s="312">
        <f>'p1'!O66-p0!O66</f>
        <v>0</v>
      </c>
      <c r="P66" s="312">
        <f>'p1'!P66-p0!P66</f>
        <v>0</v>
      </c>
      <c r="Q66" s="312">
        <f>'p1'!Q66-p0!Q66</f>
        <v>0</v>
      </c>
      <c r="R66" s="312">
        <f>'p1'!R66-p0!R66</f>
        <v>0</v>
      </c>
      <c r="S66" s="312">
        <f>'p1'!S66-p0!S66</f>
        <v>0</v>
      </c>
      <c r="T66" s="312">
        <f>'p1'!T66-p0!T66</f>
        <v>0</v>
      </c>
      <c r="U66" s="312">
        <f>'p1'!U66-p0!U66</f>
        <v>0</v>
      </c>
      <c r="V66" s="312">
        <f>'p1'!V66-p0!V66</f>
        <v>0</v>
      </c>
      <c r="W66" s="312">
        <f>'p1'!W66-p0!W66</f>
        <v>0</v>
      </c>
      <c r="X66" s="312">
        <f>'p1'!X66-p0!X66</f>
        <v>0</v>
      </c>
      <c r="Y66" s="312">
        <f>'p1'!Y66-p0!Y66</f>
        <v>0</v>
      </c>
      <c r="Z66" s="312">
        <f>'p1'!Z66-p0!Z66</f>
        <v>0</v>
      </c>
      <c r="AA66" s="312">
        <f>'p1'!AA66-p0!AA66</f>
        <v>0</v>
      </c>
      <c r="AB66" s="312">
        <f>'p1'!AB66-p0!AB66</f>
        <v>0</v>
      </c>
      <c r="AC66" s="312">
        <f>'p1'!AC66-p0!AC66</f>
        <v>0</v>
      </c>
      <c r="AD66" s="312">
        <f>'p1'!AD66-p0!AD66</f>
        <v>0</v>
      </c>
      <c r="AE66" s="312">
        <f>'p1'!AE66-p0!AE66</f>
        <v>0</v>
      </c>
      <c r="AF66" s="312">
        <f>'p1'!AF66-p0!AF66</f>
        <v>0</v>
      </c>
      <c r="AG66" s="312">
        <f>'p1'!AG66-p0!AG66</f>
        <v>0</v>
      </c>
      <c r="AH66" s="312"/>
      <c r="AI66" s="312"/>
      <c r="AY66" s="84"/>
      <c r="AZ66" s="84"/>
      <c r="BA66" s="84"/>
      <c r="BB66" s="84"/>
      <c r="BC66" s="84"/>
      <c r="BM66" s="88"/>
      <c r="CF66" s="83"/>
      <c r="CG66" s="83"/>
      <c r="CH66" s="83"/>
      <c r="FV66" s="84"/>
      <c r="FW66" s="84"/>
      <c r="FX66" s="84"/>
      <c r="GH66" s="88"/>
      <c r="GI66" s="88"/>
      <c r="GO66" s="88"/>
      <c r="GQ66" s="88"/>
      <c r="GR66" s="88"/>
      <c r="GX66" s="88"/>
    </row>
    <row r="67" spans="1:206">
      <c r="A67" s="90">
        <v>38292</v>
      </c>
      <c r="B67" s="312">
        <f>'p1'!B67-p0!B67</f>
        <v>0</v>
      </c>
      <c r="C67" s="312">
        <f>'p1'!C67-p0!C67</f>
        <v>0</v>
      </c>
      <c r="D67" s="312">
        <f>'p1'!D67-p0!D67</f>
        <v>0</v>
      </c>
      <c r="E67" s="312">
        <f>'p1'!E67-p0!E67</f>
        <v>0</v>
      </c>
      <c r="F67" s="312">
        <f>'p1'!F67-p0!F67</f>
        <v>0</v>
      </c>
      <c r="G67" s="312">
        <f>'p1'!G67-p0!G67</f>
        <v>6.0000000000002274E-2</v>
      </c>
      <c r="H67" s="312">
        <f>'p1'!H67-p0!H67</f>
        <v>-9.9999999999980105E-3</v>
      </c>
      <c r="I67" s="312">
        <f>'p1'!I67-p0!I67</f>
        <v>0</v>
      </c>
      <c r="J67" s="312">
        <f>'p1'!J67-p0!J67</f>
        <v>0</v>
      </c>
      <c r="K67" s="312">
        <f>'p1'!K67-p0!K67</f>
        <v>0</v>
      </c>
      <c r="L67" s="312">
        <f>'p1'!L67-p0!L67</f>
        <v>-6.0000000000002274E-2</v>
      </c>
      <c r="M67" s="312">
        <f>'p1'!M67-p0!M67</f>
        <v>1.0000000000001563E-2</v>
      </c>
      <c r="N67" s="312">
        <f>'p1'!N67-p0!N67</f>
        <v>0</v>
      </c>
      <c r="O67" s="312">
        <f>'p1'!O67-p0!O67</f>
        <v>0</v>
      </c>
      <c r="P67" s="312">
        <f>'p1'!P67-p0!P67</f>
        <v>0</v>
      </c>
      <c r="Q67" s="312">
        <f>'p1'!Q67-p0!Q67</f>
        <v>0</v>
      </c>
      <c r="R67" s="312">
        <f>'p1'!R67-p0!R67</f>
        <v>0</v>
      </c>
      <c r="S67" s="312">
        <f>'p1'!S67-p0!S67</f>
        <v>0</v>
      </c>
      <c r="T67" s="312">
        <f>'p1'!T67-p0!T67</f>
        <v>0</v>
      </c>
      <c r="U67" s="312">
        <f>'p1'!U67-p0!U67</f>
        <v>0</v>
      </c>
      <c r="V67" s="312">
        <f>'p1'!V67-p0!V67</f>
        <v>0</v>
      </c>
      <c r="W67" s="312">
        <f>'p1'!W67-p0!W67</f>
        <v>0</v>
      </c>
      <c r="X67" s="312">
        <f>'p1'!X67-p0!X67</f>
        <v>0</v>
      </c>
      <c r="Y67" s="312">
        <f>'p1'!Y67-p0!Y67</f>
        <v>0</v>
      </c>
      <c r="Z67" s="312">
        <f>'p1'!Z67-p0!Z67</f>
        <v>0</v>
      </c>
      <c r="AA67" s="312">
        <f>'p1'!AA67-p0!AA67</f>
        <v>0</v>
      </c>
      <c r="AB67" s="312">
        <f>'p1'!AB67-p0!AB67</f>
        <v>0</v>
      </c>
      <c r="AC67" s="312">
        <f>'p1'!AC67-p0!AC67</f>
        <v>0</v>
      </c>
      <c r="AD67" s="312">
        <f>'p1'!AD67-p0!AD67</f>
        <v>0</v>
      </c>
      <c r="AE67" s="312">
        <f>'p1'!AE67-p0!AE67</f>
        <v>0</v>
      </c>
      <c r="AF67" s="312">
        <f>'p1'!AF67-p0!AF67</f>
        <v>0</v>
      </c>
      <c r="AG67" s="312">
        <f>'p1'!AG67-p0!AG67</f>
        <v>9.9999999999980105E-3</v>
      </c>
      <c r="AH67" s="312"/>
      <c r="AI67" s="312"/>
      <c r="AY67" s="84"/>
      <c r="AZ67" s="84"/>
      <c r="BA67" s="84"/>
      <c r="BB67" s="84"/>
      <c r="BC67" s="84"/>
      <c r="BM67" s="88"/>
      <c r="CF67" s="83"/>
      <c r="CG67" s="83"/>
      <c r="CH67" s="83"/>
      <c r="FV67" s="84"/>
      <c r="FW67" s="84"/>
      <c r="FX67" s="84"/>
      <c r="GH67" s="88"/>
      <c r="GI67" s="88"/>
      <c r="GO67" s="88"/>
      <c r="GQ67" s="88"/>
      <c r="GR67" s="88"/>
      <c r="GX67" s="88"/>
    </row>
    <row r="68" spans="1:206">
      <c r="A68" s="90">
        <v>38322</v>
      </c>
      <c r="B68" s="312">
        <f>'p1'!B68-p0!B68</f>
        <v>0</v>
      </c>
      <c r="C68" s="312">
        <f>'p1'!C68-p0!C68</f>
        <v>0</v>
      </c>
      <c r="D68" s="312">
        <f>'p1'!D68-p0!D68</f>
        <v>0</v>
      </c>
      <c r="E68" s="312">
        <f>'p1'!E68-p0!E68</f>
        <v>0</v>
      </c>
      <c r="F68" s="312">
        <f>'p1'!F68-p0!F68</f>
        <v>0</v>
      </c>
      <c r="G68" s="312">
        <f>'p1'!G68-p0!G68</f>
        <v>7.000000000000739E-2</v>
      </c>
      <c r="H68" s="312">
        <f>'p1'!H68-p0!H68</f>
        <v>-2.0000000000003126E-2</v>
      </c>
      <c r="I68" s="312">
        <f>'p1'!I68-p0!I68</f>
        <v>0</v>
      </c>
      <c r="J68" s="312">
        <f>'p1'!J68-p0!J68</f>
        <v>0</v>
      </c>
      <c r="K68" s="312">
        <f>'p1'!K68-p0!K68</f>
        <v>0</v>
      </c>
      <c r="L68" s="312">
        <f>'p1'!L68-p0!L68</f>
        <v>-7.000000000000739E-2</v>
      </c>
      <c r="M68" s="312">
        <f>'p1'!M68-p0!M68</f>
        <v>9.9999999999997868E-3</v>
      </c>
      <c r="N68" s="312">
        <f>'p1'!N68-p0!N68</f>
        <v>0</v>
      </c>
      <c r="O68" s="312">
        <f>'p1'!O68-p0!O68</f>
        <v>0</v>
      </c>
      <c r="P68" s="312">
        <f>'p1'!P68-p0!P68</f>
        <v>0</v>
      </c>
      <c r="Q68" s="312">
        <f>'p1'!Q68-p0!Q68</f>
        <v>0</v>
      </c>
      <c r="R68" s="312">
        <f>'p1'!R68-p0!R68</f>
        <v>0</v>
      </c>
      <c r="S68" s="312">
        <f>'p1'!S68-p0!S68</f>
        <v>0</v>
      </c>
      <c r="T68" s="312">
        <f>'p1'!T68-p0!T68</f>
        <v>0</v>
      </c>
      <c r="U68" s="312">
        <f>'p1'!U68-p0!U68</f>
        <v>0</v>
      </c>
      <c r="V68" s="312">
        <f>'p1'!V68-p0!V68</f>
        <v>0</v>
      </c>
      <c r="W68" s="312">
        <f>'p1'!W68-p0!W68</f>
        <v>0</v>
      </c>
      <c r="X68" s="312">
        <f>'p1'!X68-p0!X68</f>
        <v>0</v>
      </c>
      <c r="Y68" s="312">
        <f>'p1'!Y68-p0!Y68</f>
        <v>0</v>
      </c>
      <c r="Z68" s="312">
        <f>'p1'!Z68-p0!Z68</f>
        <v>0</v>
      </c>
      <c r="AA68" s="312">
        <f>'p1'!AA68-p0!AA68</f>
        <v>0</v>
      </c>
      <c r="AB68" s="312">
        <f>'p1'!AB68-p0!AB68</f>
        <v>0</v>
      </c>
      <c r="AC68" s="312">
        <f>'p1'!AC68-p0!AC68</f>
        <v>0</v>
      </c>
      <c r="AD68" s="312">
        <f>'p1'!AD68-p0!AD68</f>
        <v>0</v>
      </c>
      <c r="AE68" s="312">
        <f>'p1'!AE68-p0!AE68</f>
        <v>0</v>
      </c>
      <c r="AF68" s="312">
        <f>'p1'!AF68-p0!AF68</f>
        <v>0</v>
      </c>
      <c r="AG68" s="312">
        <f>'p1'!AG68-p0!AG68</f>
        <v>2.0000000000003126E-2</v>
      </c>
      <c r="AH68" s="312"/>
      <c r="AI68" s="312"/>
      <c r="AY68" s="84"/>
      <c r="AZ68" s="84"/>
      <c r="BA68" s="84"/>
      <c r="BB68" s="84"/>
      <c r="BC68" s="84"/>
      <c r="BM68" s="88"/>
      <c r="CF68" s="83"/>
      <c r="CG68" s="83"/>
      <c r="CH68" s="83"/>
      <c r="FV68" s="84"/>
      <c r="FW68" s="84"/>
      <c r="FX68" s="84"/>
      <c r="GH68" s="88"/>
      <c r="GI68" s="88"/>
      <c r="GO68" s="88"/>
      <c r="GQ68" s="88"/>
      <c r="GR68" s="88"/>
      <c r="GX68" s="88"/>
    </row>
    <row r="69" spans="1:206">
      <c r="A69" s="90">
        <v>38353</v>
      </c>
      <c r="B69" s="312">
        <f>'p1'!B69-p0!B69</f>
        <v>0</v>
      </c>
      <c r="C69" s="312">
        <f>'p1'!C69-p0!C69</f>
        <v>0</v>
      </c>
      <c r="D69" s="312">
        <f>'p1'!D69-p0!D69</f>
        <v>0</v>
      </c>
      <c r="E69" s="312">
        <f>'p1'!E69-p0!E69</f>
        <v>0</v>
      </c>
      <c r="F69" s="312">
        <f>'p1'!F69-p0!F69</f>
        <v>0</v>
      </c>
      <c r="G69" s="312">
        <f>'p1'!G69-p0!G69</f>
        <v>6.9999999999993179E-2</v>
      </c>
      <c r="H69" s="312">
        <f>'p1'!H69-p0!H69</f>
        <v>-9.9999999999980105E-3</v>
      </c>
      <c r="I69" s="312">
        <f>'p1'!I69-p0!I69</f>
        <v>0</v>
      </c>
      <c r="J69" s="312">
        <f>'p1'!J69-p0!J69</f>
        <v>0</v>
      </c>
      <c r="K69" s="312">
        <f>'p1'!K69-p0!K69</f>
        <v>0</v>
      </c>
      <c r="L69" s="312">
        <f>'p1'!L69-p0!L69</f>
        <v>-6.9999999999993179E-2</v>
      </c>
      <c r="M69" s="312">
        <f>'p1'!M69-p0!M69</f>
        <v>9.9999999999997868E-3</v>
      </c>
      <c r="N69" s="312">
        <f>'p1'!N69-p0!N69</f>
        <v>0</v>
      </c>
      <c r="O69" s="312">
        <f>'p1'!O69-p0!O69</f>
        <v>0</v>
      </c>
      <c r="P69" s="312">
        <f>'p1'!P69-p0!P69</f>
        <v>0</v>
      </c>
      <c r="Q69" s="312">
        <f>'p1'!Q69-p0!Q69</f>
        <v>0</v>
      </c>
      <c r="R69" s="312">
        <f>'p1'!R69-p0!R69</f>
        <v>0</v>
      </c>
      <c r="S69" s="312">
        <f>'p1'!S69-p0!S69</f>
        <v>0</v>
      </c>
      <c r="T69" s="312">
        <f>'p1'!T69-p0!T69</f>
        <v>0</v>
      </c>
      <c r="U69" s="312">
        <f>'p1'!U69-p0!U69</f>
        <v>0</v>
      </c>
      <c r="V69" s="312">
        <f>'p1'!V69-p0!V69</f>
        <v>0</v>
      </c>
      <c r="W69" s="312">
        <f>'p1'!W69-p0!W69</f>
        <v>0</v>
      </c>
      <c r="X69" s="312">
        <f>'p1'!X69-p0!X69</f>
        <v>0</v>
      </c>
      <c r="Y69" s="312">
        <f>'p1'!Y69-p0!Y69</f>
        <v>0</v>
      </c>
      <c r="Z69" s="312">
        <f>'p1'!Z69-p0!Z69</f>
        <v>0</v>
      </c>
      <c r="AA69" s="312">
        <f>'p1'!AA69-p0!AA69</f>
        <v>0</v>
      </c>
      <c r="AB69" s="312">
        <f>'p1'!AB69-p0!AB69</f>
        <v>0</v>
      </c>
      <c r="AC69" s="312">
        <f>'p1'!AC69-p0!AC69</f>
        <v>0</v>
      </c>
      <c r="AD69" s="312">
        <f>'p1'!AD69-p0!AD69</f>
        <v>0</v>
      </c>
      <c r="AE69" s="312">
        <f>'p1'!AE69-p0!AE69</f>
        <v>0</v>
      </c>
      <c r="AF69" s="312">
        <f>'p1'!AF69-p0!AF69</f>
        <v>0</v>
      </c>
      <c r="AG69" s="312">
        <f>'p1'!AG69-p0!AG69</f>
        <v>9.9999999999980105E-3</v>
      </c>
      <c r="AH69" s="312"/>
      <c r="AI69" s="312"/>
      <c r="AY69" s="84"/>
      <c r="AZ69" s="84"/>
      <c r="BA69" s="84"/>
      <c r="BB69" s="84"/>
      <c r="BC69" s="84"/>
      <c r="BM69" s="88"/>
      <c r="CF69" s="83"/>
      <c r="CG69" s="83"/>
      <c r="CH69" s="83"/>
      <c r="FV69" s="84"/>
      <c r="FW69" s="84"/>
      <c r="FX69" s="84"/>
      <c r="GH69" s="88"/>
      <c r="GI69" s="88"/>
      <c r="GO69" s="88"/>
      <c r="GQ69" s="88"/>
      <c r="GR69" s="88"/>
      <c r="GX69" s="88"/>
    </row>
    <row r="70" spans="1:206">
      <c r="A70" s="90">
        <v>38384</v>
      </c>
      <c r="B70" s="312">
        <f>'p1'!B70-p0!B70</f>
        <v>0</v>
      </c>
      <c r="C70" s="312">
        <f>'p1'!C70-p0!C70</f>
        <v>0</v>
      </c>
      <c r="D70" s="312">
        <f>'p1'!D70-p0!D70</f>
        <v>0</v>
      </c>
      <c r="E70" s="312">
        <f>'p1'!E70-p0!E70</f>
        <v>0</v>
      </c>
      <c r="F70" s="312">
        <f>'p1'!F70-p0!F70</f>
        <v>0</v>
      </c>
      <c r="G70" s="312">
        <f>'p1'!G70-p0!G70</f>
        <v>6.0000000000002274E-2</v>
      </c>
      <c r="H70" s="312">
        <f>'p1'!H70-p0!H70</f>
        <v>-1.9999999999999574E-2</v>
      </c>
      <c r="I70" s="312">
        <f>'p1'!I70-p0!I70</f>
        <v>0</v>
      </c>
      <c r="J70" s="312">
        <f>'p1'!J70-p0!J70</f>
        <v>0</v>
      </c>
      <c r="K70" s="312">
        <f>'p1'!K70-p0!K70</f>
        <v>0</v>
      </c>
      <c r="L70" s="312">
        <f>'p1'!L70-p0!L70</f>
        <v>-6.0000000000002274E-2</v>
      </c>
      <c r="M70" s="312">
        <f>'p1'!M70-p0!M70</f>
        <v>9.9999999999997868E-3</v>
      </c>
      <c r="N70" s="312">
        <f>'p1'!N70-p0!N70</f>
        <v>0</v>
      </c>
      <c r="O70" s="312">
        <f>'p1'!O70-p0!O70</f>
        <v>0</v>
      </c>
      <c r="P70" s="312">
        <f>'p1'!P70-p0!P70</f>
        <v>0</v>
      </c>
      <c r="Q70" s="312">
        <f>'p1'!Q70-p0!Q70</f>
        <v>0</v>
      </c>
      <c r="R70" s="312">
        <f>'p1'!R70-p0!R70</f>
        <v>0</v>
      </c>
      <c r="S70" s="312">
        <f>'p1'!S70-p0!S70</f>
        <v>0</v>
      </c>
      <c r="T70" s="312">
        <f>'p1'!T70-p0!T70</f>
        <v>0</v>
      </c>
      <c r="U70" s="312">
        <f>'p1'!U70-p0!U70</f>
        <v>0</v>
      </c>
      <c r="V70" s="312">
        <f>'p1'!V70-p0!V70</f>
        <v>0</v>
      </c>
      <c r="W70" s="312">
        <f>'p1'!W70-p0!W70</f>
        <v>0</v>
      </c>
      <c r="X70" s="312">
        <f>'p1'!X70-p0!X70</f>
        <v>0</v>
      </c>
      <c r="Y70" s="312">
        <f>'p1'!Y70-p0!Y70</f>
        <v>0</v>
      </c>
      <c r="Z70" s="312">
        <f>'p1'!Z70-p0!Z70</f>
        <v>0</v>
      </c>
      <c r="AA70" s="312">
        <f>'p1'!AA70-p0!AA70</f>
        <v>0</v>
      </c>
      <c r="AB70" s="312">
        <f>'p1'!AB70-p0!AB70</f>
        <v>0</v>
      </c>
      <c r="AC70" s="312">
        <f>'p1'!AC70-p0!AC70</f>
        <v>0</v>
      </c>
      <c r="AD70" s="312">
        <f>'p1'!AD70-p0!AD70</f>
        <v>0</v>
      </c>
      <c r="AE70" s="312">
        <f>'p1'!AE70-p0!AE70</f>
        <v>0</v>
      </c>
      <c r="AF70" s="312">
        <f>'p1'!AF70-p0!AF70</f>
        <v>0</v>
      </c>
      <c r="AG70" s="312">
        <f>'p1'!AG70-p0!AG70</f>
        <v>1.9999999999999574E-2</v>
      </c>
      <c r="AH70" s="312"/>
      <c r="AI70" s="312"/>
      <c r="AY70" s="84"/>
      <c r="AZ70" s="84"/>
      <c r="BA70" s="84"/>
      <c r="BB70" s="84"/>
      <c r="BC70" s="84"/>
      <c r="BM70" s="88"/>
      <c r="CF70" s="83"/>
      <c r="CG70" s="83"/>
      <c r="CH70" s="83"/>
      <c r="FV70" s="84"/>
      <c r="FW70" s="84"/>
      <c r="FX70" s="84"/>
      <c r="GH70" s="88"/>
      <c r="GI70" s="88"/>
      <c r="GO70" s="88"/>
      <c r="GQ70" s="88"/>
      <c r="GR70" s="88"/>
      <c r="GX70" s="88"/>
    </row>
    <row r="71" spans="1:206">
      <c r="A71" s="90">
        <v>38412</v>
      </c>
      <c r="B71" s="312">
        <f>'p1'!B71-p0!B71</f>
        <v>0</v>
      </c>
      <c r="C71" s="312">
        <f>'p1'!C71-p0!C71</f>
        <v>0</v>
      </c>
      <c r="D71" s="312">
        <f>'p1'!D71-p0!D71</f>
        <v>0</v>
      </c>
      <c r="E71" s="312">
        <f>'p1'!E71-p0!E71</f>
        <v>0</v>
      </c>
      <c r="F71" s="312">
        <f>'p1'!F71-p0!F71</f>
        <v>0</v>
      </c>
      <c r="G71" s="312">
        <f>'p1'!G71-p0!G71</f>
        <v>7.000000000000739E-2</v>
      </c>
      <c r="H71" s="312">
        <f>'p1'!H71-p0!H71</f>
        <v>-1.0000000000001563E-2</v>
      </c>
      <c r="I71" s="312">
        <f>'p1'!I71-p0!I71</f>
        <v>0</v>
      </c>
      <c r="J71" s="312">
        <f>'p1'!J71-p0!J71</f>
        <v>0</v>
      </c>
      <c r="K71" s="312">
        <f>'p1'!K71-p0!K71</f>
        <v>0</v>
      </c>
      <c r="L71" s="312">
        <f>'p1'!L71-p0!L71</f>
        <v>-7.000000000000739E-2</v>
      </c>
      <c r="M71" s="312">
        <f>'p1'!M71-p0!M71</f>
        <v>9.9999999999997868E-3</v>
      </c>
      <c r="N71" s="312">
        <f>'p1'!N71-p0!N71</f>
        <v>0</v>
      </c>
      <c r="O71" s="312">
        <f>'p1'!O71-p0!O71</f>
        <v>0</v>
      </c>
      <c r="P71" s="312">
        <f>'p1'!P71-p0!P71</f>
        <v>0</v>
      </c>
      <c r="Q71" s="312">
        <f>'p1'!Q71-p0!Q71</f>
        <v>0</v>
      </c>
      <c r="R71" s="312">
        <f>'p1'!R71-p0!R71</f>
        <v>0</v>
      </c>
      <c r="S71" s="312">
        <f>'p1'!S71-p0!S71</f>
        <v>0</v>
      </c>
      <c r="T71" s="312">
        <f>'p1'!T71-p0!T71</f>
        <v>0</v>
      </c>
      <c r="U71" s="312">
        <f>'p1'!U71-p0!U71</f>
        <v>0</v>
      </c>
      <c r="V71" s="312">
        <f>'p1'!V71-p0!V71</f>
        <v>0</v>
      </c>
      <c r="W71" s="312">
        <f>'p1'!W71-p0!W71</f>
        <v>0</v>
      </c>
      <c r="X71" s="312">
        <f>'p1'!X71-p0!X71</f>
        <v>0</v>
      </c>
      <c r="Y71" s="312">
        <f>'p1'!Y71-p0!Y71</f>
        <v>0</v>
      </c>
      <c r="Z71" s="312">
        <f>'p1'!Z71-p0!Z71</f>
        <v>0</v>
      </c>
      <c r="AA71" s="312">
        <f>'p1'!AA71-p0!AA71</f>
        <v>0</v>
      </c>
      <c r="AB71" s="312">
        <f>'p1'!AB71-p0!AB71</f>
        <v>0</v>
      </c>
      <c r="AC71" s="312">
        <f>'p1'!AC71-p0!AC71</f>
        <v>0</v>
      </c>
      <c r="AD71" s="312">
        <f>'p1'!AD71-p0!AD71</f>
        <v>0</v>
      </c>
      <c r="AE71" s="312">
        <f>'p1'!AE71-p0!AE71</f>
        <v>0</v>
      </c>
      <c r="AF71" s="312">
        <f>'p1'!AF71-p0!AF71</f>
        <v>0</v>
      </c>
      <c r="AG71" s="312">
        <f>'p1'!AG71-p0!AG71</f>
        <v>1.0000000000001563E-2</v>
      </c>
      <c r="AH71" s="312"/>
      <c r="AI71" s="312"/>
      <c r="AY71" s="84"/>
      <c r="AZ71" s="84"/>
      <c r="BA71" s="84"/>
      <c r="BB71" s="84"/>
      <c r="BC71" s="84"/>
      <c r="BM71" s="88"/>
      <c r="CF71" s="83"/>
      <c r="CG71" s="83"/>
      <c r="CH71" s="83"/>
      <c r="FV71" s="84"/>
      <c r="FW71" s="84"/>
      <c r="FX71" s="84"/>
      <c r="GH71" s="88"/>
      <c r="GI71" s="88"/>
      <c r="GO71" s="88"/>
      <c r="GQ71" s="88"/>
      <c r="GR71" s="88"/>
      <c r="GX71" s="88"/>
    </row>
    <row r="72" spans="1:206">
      <c r="A72" s="90">
        <v>38443</v>
      </c>
      <c r="B72" s="312">
        <f>'p1'!B72-p0!B72</f>
        <v>0</v>
      </c>
      <c r="C72" s="312">
        <f>'p1'!C72-p0!C72</f>
        <v>0</v>
      </c>
      <c r="D72" s="312">
        <f>'p1'!D72-p0!D72</f>
        <v>0</v>
      </c>
      <c r="E72" s="312">
        <f>'p1'!E72-p0!E72</f>
        <v>0</v>
      </c>
      <c r="F72" s="312">
        <f>'p1'!F72-p0!F72</f>
        <v>0</v>
      </c>
      <c r="G72" s="312">
        <f>'p1'!G72-p0!G72</f>
        <v>6.9999999999993179E-2</v>
      </c>
      <c r="H72" s="312">
        <f>'p1'!H72-p0!H72</f>
        <v>-1.9999999999999574E-2</v>
      </c>
      <c r="I72" s="312">
        <f>'p1'!I72-p0!I72</f>
        <v>9.9999999999997868E-3</v>
      </c>
      <c r="J72" s="312">
        <f>'p1'!J72-p0!J72</f>
        <v>1.9999999999999574E-2</v>
      </c>
      <c r="K72" s="312">
        <f>'p1'!K72-p0!K72</f>
        <v>0</v>
      </c>
      <c r="L72" s="312">
        <f>'p1'!L72-p0!L72</f>
        <v>-6.9999999999993179E-2</v>
      </c>
      <c r="M72" s="312">
        <f>'p1'!M72-p0!M72</f>
        <v>1.0000000000001563E-2</v>
      </c>
      <c r="N72" s="312">
        <f>'p1'!N72-p0!N72</f>
        <v>0</v>
      </c>
      <c r="O72" s="312">
        <f>'p1'!O72-p0!O72</f>
        <v>0</v>
      </c>
      <c r="P72" s="312">
        <f>'p1'!P72-p0!P72</f>
        <v>0</v>
      </c>
      <c r="Q72" s="312">
        <f>'p1'!Q72-p0!Q72</f>
        <v>0</v>
      </c>
      <c r="R72" s="312">
        <f>'p1'!R72-p0!R72</f>
        <v>0</v>
      </c>
      <c r="S72" s="312">
        <f>'p1'!S72-p0!S72</f>
        <v>0</v>
      </c>
      <c r="T72" s="312">
        <f>'p1'!T72-p0!T72</f>
        <v>0</v>
      </c>
      <c r="U72" s="312">
        <f>'p1'!U72-p0!U72</f>
        <v>0</v>
      </c>
      <c r="V72" s="312">
        <f>'p1'!V72-p0!V72</f>
        <v>0</v>
      </c>
      <c r="W72" s="312">
        <f>'p1'!W72-p0!W72</f>
        <v>0</v>
      </c>
      <c r="X72" s="312">
        <f>'p1'!X72-p0!X72</f>
        <v>0</v>
      </c>
      <c r="Y72" s="312">
        <f>'p1'!Y72-p0!Y72</f>
        <v>0</v>
      </c>
      <c r="Z72" s="312">
        <f>'p1'!Z72-p0!Z72</f>
        <v>0</v>
      </c>
      <c r="AA72" s="312">
        <f>'p1'!AA72-p0!AA72</f>
        <v>0</v>
      </c>
      <c r="AB72" s="312">
        <f>'p1'!AB72-p0!AB72</f>
        <v>0</v>
      </c>
      <c r="AC72" s="312">
        <f>'p1'!AC72-p0!AC72</f>
        <v>0</v>
      </c>
      <c r="AD72" s="312">
        <f>'p1'!AD72-p0!AD72</f>
        <v>0</v>
      </c>
      <c r="AE72" s="312">
        <f>'p1'!AE72-p0!AE72</f>
        <v>0</v>
      </c>
      <c r="AF72" s="312">
        <f>'p1'!AF72-p0!AF72</f>
        <v>0</v>
      </c>
      <c r="AG72" s="312">
        <f>'p1'!AG72-p0!AG72</f>
        <v>0</v>
      </c>
      <c r="AH72" s="312"/>
      <c r="AI72" s="312"/>
      <c r="AY72" s="84"/>
      <c r="AZ72" s="84"/>
      <c r="BA72" s="84"/>
      <c r="BB72" s="84"/>
      <c r="BC72" s="84"/>
      <c r="BM72" s="88"/>
      <c r="CF72" s="83"/>
      <c r="CG72" s="83"/>
      <c r="CH72" s="83"/>
      <c r="FV72" s="84"/>
      <c r="FW72" s="84"/>
      <c r="FX72" s="84"/>
      <c r="GH72" s="88"/>
      <c r="GI72" s="88"/>
      <c r="GO72" s="88"/>
      <c r="GQ72" s="88"/>
      <c r="GR72" s="88"/>
      <c r="GX72" s="88"/>
    </row>
    <row r="73" spans="1:206">
      <c r="A73" s="90">
        <v>38473</v>
      </c>
      <c r="B73" s="312">
        <f>'p1'!B73-p0!B73</f>
        <v>0</v>
      </c>
      <c r="C73" s="312">
        <f>'p1'!C73-p0!C73</f>
        <v>0</v>
      </c>
      <c r="D73" s="312">
        <f>'p1'!D73-p0!D73</f>
        <v>0</v>
      </c>
      <c r="E73" s="312">
        <f>'p1'!E73-p0!E73</f>
        <v>0</v>
      </c>
      <c r="F73" s="312">
        <f>'p1'!F73-p0!F73</f>
        <v>0</v>
      </c>
      <c r="G73" s="312">
        <f>'p1'!G73-p0!G73</f>
        <v>7.000000000000739E-2</v>
      </c>
      <c r="H73" s="312">
        <f>'p1'!H73-p0!H73</f>
        <v>-1.9999999999999574E-2</v>
      </c>
      <c r="I73" s="312">
        <f>'p1'!I73-p0!I73</f>
        <v>9.9999999999997868E-3</v>
      </c>
      <c r="J73" s="312">
        <f>'p1'!J73-p0!J73</f>
        <v>1.9999999999999574E-2</v>
      </c>
      <c r="K73" s="312">
        <f>'p1'!K73-p0!K73</f>
        <v>0</v>
      </c>
      <c r="L73" s="312">
        <f>'p1'!L73-p0!L73</f>
        <v>-7.000000000000739E-2</v>
      </c>
      <c r="M73" s="312">
        <f>'p1'!M73-p0!M73</f>
        <v>9.9999999999997868E-3</v>
      </c>
      <c r="N73" s="312">
        <f>'p1'!N73-p0!N73</f>
        <v>0</v>
      </c>
      <c r="O73" s="312">
        <f>'p1'!O73-p0!O73</f>
        <v>0</v>
      </c>
      <c r="P73" s="312">
        <f>'p1'!P73-p0!P73</f>
        <v>0</v>
      </c>
      <c r="Q73" s="312">
        <f>'p1'!Q73-p0!Q73</f>
        <v>0</v>
      </c>
      <c r="R73" s="312">
        <f>'p1'!R73-p0!R73</f>
        <v>0</v>
      </c>
      <c r="S73" s="312">
        <f>'p1'!S73-p0!S73</f>
        <v>0</v>
      </c>
      <c r="T73" s="312">
        <f>'p1'!T73-p0!T73</f>
        <v>0</v>
      </c>
      <c r="U73" s="312">
        <f>'p1'!U73-p0!U73</f>
        <v>0</v>
      </c>
      <c r="V73" s="312">
        <f>'p1'!V73-p0!V73</f>
        <v>0</v>
      </c>
      <c r="W73" s="312">
        <f>'p1'!W73-p0!W73</f>
        <v>0</v>
      </c>
      <c r="X73" s="312">
        <f>'p1'!X73-p0!X73</f>
        <v>0</v>
      </c>
      <c r="Y73" s="312">
        <f>'p1'!Y73-p0!Y73</f>
        <v>0</v>
      </c>
      <c r="Z73" s="312">
        <f>'p1'!Z73-p0!Z73</f>
        <v>0</v>
      </c>
      <c r="AA73" s="312">
        <f>'p1'!AA73-p0!AA73</f>
        <v>0</v>
      </c>
      <c r="AB73" s="312">
        <f>'p1'!AB73-p0!AB73</f>
        <v>0</v>
      </c>
      <c r="AC73" s="312">
        <f>'p1'!AC73-p0!AC73</f>
        <v>0</v>
      </c>
      <c r="AD73" s="312">
        <f>'p1'!AD73-p0!AD73</f>
        <v>0</v>
      </c>
      <c r="AE73" s="312">
        <f>'p1'!AE73-p0!AE73</f>
        <v>0</v>
      </c>
      <c r="AF73" s="312">
        <f>'p1'!AF73-p0!AF73</f>
        <v>0</v>
      </c>
      <c r="AG73" s="312">
        <f>'p1'!AG73-p0!AG73</f>
        <v>0</v>
      </c>
      <c r="AH73" s="312"/>
      <c r="AI73" s="312"/>
      <c r="AY73" s="84"/>
      <c r="AZ73" s="84"/>
      <c r="BA73" s="84"/>
      <c r="BB73" s="84"/>
      <c r="BC73" s="84"/>
      <c r="BM73" s="88"/>
      <c r="CF73" s="83"/>
      <c r="CG73" s="83"/>
      <c r="CH73" s="83"/>
      <c r="FV73" s="84"/>
      <c r="FW73" s="84"/>
      <c r="FX73" s="84"/>
      <c r="GH73" s="88"/>
      <c r="GI73" s="88"/>
      <c r="GO73" s="88"/>
      <c r="GQ73" s="88"/>
      <c r="GR73" s="88"/>
      <c r="GX73" s="88"/>
    </row>
    <row r="74" spans="1:206">
      <c r="A74" s="90">
        <v>38504</v>
      </c>
      <c r="B74" s="312">
        <f>'p1'!B74-p0!B74</f>
        <v>0</v>
      </c>
      <c r="C74" s="312">
        <f>'p1'!C74-p0!C74</f>
        <v>0</v>
      </c>
      <c r="D74" s="312">
        <f>'p1'!D74-p0!D74</f>
        <v>0</v>
      </c>
      <c r="E74" s="312">
        <f>'p1'!E74-p0!E74</f>
        <v>0</v>
      </c>
      <c r="F74" s="312">
        <f>'p1'!F74-p0!F74</f>
        <v>0</v>
      </c>
      <c r="G74" s="312">
        <f>'p1'!G74-p0!G74</f>
        <v>6.0000000000002274E-2</v>
      </c>
      <c r="H74" s="312">
        <f>'p1'!H74-p0!H74</f>
        <v>-1.9999999999999574E-2</v>
      </c>
      <c r="I74" s="312">
        <f>'p1'!I74-p0!I74</f>
        <v>0</v>
      </c>
      <c r="J74" s="312">
        <f>'p1'!J74-p0!J74</f>
        <v>1.9999999999999574E-2</v>
      </c>
      <c r="K74" s="312">
        <f>'p1'!K74-p0!K74</f>
        <v>0</v>
      </c>
      <c r="L74" s="312">
        <f>'p1'!L74-p0!L74</f>
        <v>-6.0000000000002274E-2</v>
      </c>
      <c r="M74" s="312">
        <f>'p1'!M74-p0!M74</f>
        <v>9.9999999999997868E-3</v>
      </c>
      <c r="N74" s="312">
        <f>'p1'!N74-p0!N74</f>
        <v>0</v>
      </c>
      <c r="O74" s="312">
        <f>'p1'!O74-p0!O74</f>
        <v>0</v>
      </c>
      <c r="P74" s="312">
        <f>'p1'!P74-p0!P74</f>
        <v>0</v>
      </c>
      <c r="Q74" s="312">
        <f>'p1'!Q74-p0!Q74</f>
        <v>0</v>
      </c>
      <c r="R74" s="312">
        <f>'p1'!R74-p0!R74</f>
        <v>0</v>
      </c>
      <c r="S74" s="312">
        <f>'p1'!S74-p0!S74</f>
        <v>0</v>
      </c>
      <c r="T74" s="312">
        <f>'p1'!T74-p0!T74</f>
        <v>0</v>
      </c>
      <c r="U74" s="312">
        <f>'p1'!U74-p0!U74</f>
        <v>0</v>
      </c>
      <c r="V74" s="312">
        <f>'p1'!V74-p0!V74</f>
        <v>0</v>
      </c>
      <c r="W74" s="312">
        <f>'p1'!W74-p0!W74</f>
        <v>0</v>
      </c>
      <c r="X74" s="312">
        <f>'p1'!X74-p0!X74</f>
        <v>0</v>
      </c>
      <c r="Y74" s="312">
        <f>'p1'!Y74-p0!Y74</f>
        <v>0</v>
      </c>
      <c r="Z74" s="312">
        <f>'p1'!Z74-p0!Z74</f>
        <v>0</v>
      </c>
      <c r="AA74" s="312">
        <f>'p1'!AA74-p0!AA74</f>
        <v>0</v>
      </c>
      <c r="AB74" s="312">
        <f>'p1'!AB74-p0!AB74</f>
        <v>0</v>
      </c>
      <c r="AC74" s="312">
        <f>'p1'!AC74-p0!AC74</f>
        <v>0</v>
      </c>
      <c r="AD74" s="312">
        <f>'p1'!AD74-p0!AD74</f>
        <v>0</v>
      </c>
      <c r="AE74" s="312">
        <f>'p1'!AE74-p0!AE74</f>
        <v>0</v>
      </c>
      <c r="AF74" s="312">
        <f>'p1'!AF74-p0!AF74</f>
        <v>0</v>
      </c>
      <c r="AG74" s="312">
        <f>'p1'!AG74-p0!AG74</f>
        <v>0</v>
      </c>
      <c r="AH74" s="312"/>
      <c r="AI74" s="312"/>
      <c r="AY74" s="84"/>
      <c r="AZ74" s="84"/>
      <c r="BA74" s="84"/>
      <c r="BB74" s="84"/>
      <c r="BC74" s="84"/>
      <c r="BM74" s="88"/>
      <c r="CF74" s="83"/>
      <c r="CG74" s="83"/>
      <c r="CH74" s="83"/>
      <c r="FV74" s="84"/>
      <c r="FW74" s="84"/>
      <c r="FX74" s="84"/>
      <c r="GH74" s="88"/>
      <c r="GI74" s="88"/>
      <c r="GO74" s="88"/>
      <c r="GQ74" s="88"/>
      <c r="GR74" s="88"/>
      <c r="GX74" s="88"/>
    </row>
    <row r="75" spans="1:206">
      <c r="A75" s="90">
        <v>38534</v>
      </c>
      <c r="B75" s="312">
        <f>'p1'!B75-p0!B75</f>
        <v>0</v>
      </c>
      <c r="C75" s="312">
        <f>'p1'!C75-p0!C75</f>
        <v>0</v>
      </c>
      <c r="D75" s="312">
        <f>'p1'!D75-p0!D75</f>
        <v>0</v>
      </c>
      <c r="E75" s="312">
        <f>'p1'!E75-p0!E75</f>
        <v>0</v>
      </c>
      <c r="F75" s="312">
        <f>'p1'!F75-p0!F75</f>
        <v>0</v>
      </c>
      <c r="G75" s="312">
        <f>'p1'!G75-p0!G75</f>
        <v>7.000000000000739E-2</v>
      </c>
      <c r="H75" s="312">
        <f>'p1'!H75-p0!H75</f>
        <v>-9.9999999999980105E-3</v>
      </c>
      <c r="I75" s="312">
        <f>'p1'!I75-p0!I75</f>
        <v>0</v>
      </c>
      <c r="J75" s="312">
        <f>'p1'!J75-p0!J75</f>
        <v>9.9999999999980105E-3</v>
      </c>
      <c r="K75" s="312">
        <f>'p1'!K75-p0!K75</f>
        <v>0</v>
      </c>
      <c r="L75" s="312">
        <f>'p1'!L75-p0!L75</f>
        <v>-7.000000000000739E-2</v>
      </c>
      <c r="M75" s="312">
        <f>'p1'!M75-p0!M75</f>
        <v>9.9999999999997868E-3</v>
      </c>
      <c r="N75" s="312">
        <f>'p1'!N75-p0!N75</f>
        <v>0</v>
      </c>
      <c r="O75" s="312">
        <f>'p1'!O75-p0!O75</f>
        <v>0</v>
      </c>
      <c r="P75" s="312">
        <f>'p1'!P75-p0!P75</f>
        <v>0</v>
      </c>
      <c r="Q75" s="312">
        <f>'p1'!Q75-p0!Q75</f>
        <v>0</v>
      </c>
      <c r="R75" s="312">
        <f>'p1'!R75-p0!R75</f>
        <v>0</v>
      </c>
      <c r="S75" s="312">
        <f>'p1'!S75-p0!S75</f>
        <v>0</v>
      </c>
      <c r="T75" s="312">
        <f>'p1'!T75-p0!T75</f>
        <v>0</v>
      </c>
      <c r="U75" s="312">
        <f>'p1'!U75-p0!U75</f>
        <v>0</v>
      </c>
      <c r="V75" s="312">
        <f>'p1'!V75-p0!V75</f>
        <v>0</v>
      </c>
      <c r="W75" s="312">
        <f>'p1'!W75-p0!W75</f>
        <v>0</v>
      </c>
      <c r="X75" s="312">
        <f>'p1'!X75-p0!X75</f>
        <v>0</v>
      </c>
      <c r="Y75" s="312">
        <f>'p1'!Y75-p0!Y75</f>
        <v>0</v>
      </c>
      <c r="Z75" s="312">
        <f>'p1'!Z75-p0!Z75</f>
        <v>0</v>
      </c>
      <c r="AA75" s="312">
        <f>'p1'!AA75-p0!AA75</f>
        <v>0</v>
      </c>
      <c r="AB75" s="312">
        <f>'p1'!AB75-p0!AB75</f>
        <v>0</v>
      </c>
      <c r="AC75" s="312">
        <f>'p1'!AC75-p0!AC75</f>
        <v>0</v>
      </c>
      <c r="AD75" s="312">
        <f>'p1'!AD75-p0!AD75</f>
        <v>0</v>
      </c>
      <c r="AE75" s="312">
        <f>'p1'!AE75-p0!AE75</f>
        <v>0</v>
      </c>
      <c r="AF75" s="312">
        <f>'p1'!AF75-p0!AF75</f>
        <v>0</v>
      </c>
      <c r="AG75" s="312">
        <f>'p1'!AG75-p0!AG75</f>
        <v>0</v>
      </c>
      <c r="AH75" s="312"/>
      <c r="AI75" s="312"/>
      <c r="AY75" s="84"/>
      <c r="AZ75" s="84"/>
      <c r="BA75" s="84"/>
      <c r="BB75" s="84"/>
      <c r="BC75" s="84"/>
      <c r="BM75" s="88"/>
      <c r="CF75" s="83"/>
      <c r="CG75" s="83"/>
      <c r="CH75" s="83"/>
      <c r="FV75" s="84"/>
      <c r="FW75" s="84"/>
      <c r="FX75" s="84"/>
      <c r="GH75" s="88"/>
      <c r="GI75" s="88"/>
      <c r="GO75" s="88"/>
      <c r="GQ75" s="88"/>
      <c r="GR75" s="88"/>
      <c r="GX75" s="88"/>
    </row>
    <row r="76" spans="1:206">
      <c r="A76" s="90">
        <v>38565</v>
      </c>
      <c r="B76" s="312">
        <f>'p1'!B76-p0!B76</f>
        <v>0</v>
      </c>
      <c r="C76" s="312">
        <f>'p1'!C76-p0!C76</f>
        <v>0</v>
      </c>
      <c r="D76" s="312">
        <f>'p1'!D76-p0!D76</f>
        <v>0</v>
      </c>
      <c r="E76" s="312">
        <f>'p1'!E76-p0!E76</f>
        <v>0</v>
      </c>
      <c r="F76" s="312">
        <f>'p1'!F76-p0!F76</f>
        <v>0</v>
      </c>
      <c r="G76" s="312">
        <f>'p1'!G76-p0!G76</f>
        <v>7.000000000000739E-2</v>
      </c>
      <c r="H76" s="312">
        <f>'p1'!H76-p0!H76</f>
        <v>-1.9999999999999574E-2</v>
      </c>
      <c r="I76" s="312">
        <f>'p1'!I76-p0!I76</f>
        <v>1.0000000000000675E-2</v>
      </c>
      <c r="J76" s="312">
        <f>'p1'!J76-p0!J76</f>
        <v>1.9999999999999574E-2</v>
      </c>
      <c r="K76" s="312">
        <f>'p1'!K76-p0!K76</f>
        <v>0</v>
      </c>
      <c r="L76" s="312">
        <f>'p1'!L76-p0!L76</f>
        <v>-7.000000000000739E-2</v>
      </c>
      <c r="M76" s="312">
        <f>'p1'!M76-p0!M76</f>
        <v>9.9999999999997868E-3</v>
      </c>
      <c r="N76" s="312">
        <f>'p1'!N76-p0!N76</f>
        <v>0</v>
      </c>
      <c r="O76" s="312">
        <f>'p1'!O76-p0!O76</f>
        <v>0</v>
      </c>
      <c r="P76" s="312">
        <f>'p1'!P76-p0!P76</f>
        <v>0</v>
      </c>
      <c r="Q76" s="312">
        <f>'p1'!Q76-p0!Q76</f>
        <v>0</v>
      </c>
      <c r="R76" s="312">
        <f>'p1'!R76-p0!R76</f>
        <v>0</v>
      </c>
      <c r="S76" s="312">
        <f>'p1'!S76-p0!S76</f>
        <v>0</v>
      </c>
      <c r="T76" s="312">
        <f>'p1'!T76-p0!T76</f>
        <v>0</v>
      </c>
      <c r="U76" s="312">
        <f>'p1'!U76-p0!U76</f>
        <v>0</v>
      </c>
      <c r="V76" s="312">
        <f>'p1'!V76-p0!V76</f>
        <v>0</v>
      </c>
      <c r="W76" s="312">
        <f>'p1'!W76-p0!W76</f>
        <v>0</v>
      </c>
      <c r="X76" s="312">
        <f>'p1'!X76-p0!X76</f>
        <v>0</v>
      </c>
      <c r="Y76" s="312">
        <f>'p1'!Y76-p0!Y76</f>
        <v>0</v>
      </c>
      <c r="Z76" s="312">
        <f>'p1'!Z76-p0!Z76</f>
        <v>0</v>
      </c>
      <c r="AA76" s="312">
        <f>'p1'!AA76-p0!AA76</f>
        <v>0</v>
      </c>
      <c r="AB76" s="312">
        <f>'p1'!AB76-p0!AB76</f>
        <v>0</v>
      </c>
      <c r="AC76" s="312">
        <f>'p1'!AC76-p0!AC76</f>
        <v>0</v>
      </c>
      <c r="AD76" s="312">
        <f>'p1'!AD76-p0!AD76</f>
        <v>0</v>
      </c>
      <c r="AE76" s="312">
        <f>'p1'!AE76-p0!AE76</f>
        <v>0</v>
      </c>
      <c r="AF76" s="312">
        <f>'p1'!AF76-p0!AF76</f>
        <v>0</v>
      </c>
      <c r="AG76" s="312">
        <f>'p1'!AG76-p0!AG76</f>
        <v>0</v>
      </c>
      <c r="AH76" s="312"/>
      <c r="AI76" s="312"/>
      <c r="AY76" s="84"/>
      <c r="AZ76" s="84"/>
      <c r="BA76" s="84"/>
      <c r="BB76" s="84"/>
      <c r="BC76" s="84"/>
      <c r="BM76" s="88"/>
      <c r="CF76" s="83"/>
      <c r="CG76" s="83"/>
      <c r="CH76" s="83"/>
      <c r="FV76" s="84"/>
      <c r="FW76" s="84"/>
      <c r="FX76" s="84"/>
      <c r="GH76" s="88"/>
      <c r="GI76" s="88"/>
      <c r="GO76" s="88"/>
      <c r="GQ76" s="88"/>
      <c r="GR76" s="88"/>
      <c r="GX76" s="88"/>
    </row>
    <row r="77" spans="1:206">
      <c r="A77" s="90">
        <v>38596</v>
      </c>
      <c r="B77" s="312">
        <f>'p1'!B77-p0!B77</f>
        <v>0</v>
      </c>
      <c r="C77" s="312">
        <f>'p1'!C77-p0!C77</f>
        <v>0</v>
      </c>
      <c r="D77" s="312">
        <f>'p1'!D77-p0!D77</f>
        <v>0</v>
      </c>
      <c r="E77" s="312">
        <f>'p1'!E77-p0!E77</f>
        <v>0</v>
      </c>
      <c r="F77" s="312">
        <f>'p1'!F77-p0!F77</f>
        <v>0</v>
      </c>
      <c r="G77" s="312">
        <f>'p1'!G77-p0!G77</f>
        <v>6.9999999999993179E-2</v>
      </c>
      <c r="H77" s="312">
        <f>'p1'!H77-p0!H77</f>
        <v>-1.9999999999999574E-2</v>
      </c>
      <c r="I77" s="312">
        <f>'p1'!I77-p0!I77</f>
        <v>9.9999999999997868E-3</v>
      </c>
      <c r="J77" s="312">
        <f>'p1'!J77-p0!J77</f>
        <v>1.9999999999999574E-2</v>
      </c>
      <c r="K77" s="312">
        <f>'p1'!K77-p0!K77</f>
        <v>0</v>
      </c>
      <c r="L77" s="312">
        <f>'p1'!L77-p0!L77</f>
        <v>-6.9999999999993179E-2</v>
      </c>
      <c r="M77" s="312">
        <f>'p1'!M77-p0!M77</f>
        <v>9.9999999999997868E-3</v>
      </c>
      <c r="N77" s="312">
        <f>'p1'!N77-p0!N77</f>
        <v>0</v>
      </c>
      <c r="O77" s="312">
        <f>'p1'!O77-p0!O77</f>
        <v>0</v>
      </c>
      <c r="P77" s="312">
        <f>'p1'!P77-p0!P77</f>
        <v>0</v>
      </c>
      <c r="Q77" s="312">
        <f>'p1'!Q77-p0!Q77</f>
        <v>0</v>
      </c>
      <c r="R77" s="312">
        <f>'p1'!R77-p0!R77</f>
        <v>0</v>
      </c>
      <c r="S77" s="312">
        <f>'p1'!S77-p0!S77</f>
        <v>0</v>
      </c>
      <c r="T77" s="312">
        <f>'p1'!T77-p0!T77</f>
        <v>0</v>
      </c>
      <c r="U77" s="312">
        <f>'p1'!U77-p0!U77</f>
        <v>0</v>
      </c>
      <c r="V77" s="312">
        <f>'p1'!V77-p0!V77</f>
        <v>0</v>
      </c>
      <c r="W77" s="312">
        <f>'p1'!W77-p0!W77</f>
        <v>0</v>
      </c>
      <c r="X77" s="312">
        <f>'p1'!X77-p0!X77</f>
        <v>0</v>
      </c>
      <c r="Y77" s="312">
        <f>'p1'!Y77-p0!Y77</f>
        <v>0</v>
      </c>
      <c r="Z77" s="312">
        <f>'p1'!Z77-p0!Z77</f>
        <v>0</v>
      </c>
      <c r="AA77" s="312">
        <f>'p1'!AA77-p0!AA77</f>
        <v>0</v>
      </c>
      <c r="AB77" s="312">
        <f>'p1'!AB77-p0!AB77</f>
        <v>0</v>
      </c>
      <c r="AC77" s="312">
        <f>'p1'!AC77-p0!AC77</f>
        <v>0</v>
      </c>
      <c r="AD77" s="312">
        <f>'p1'!AD77-p0!AD77</f>
        <v>0</v>
      </c>
      <c r="AE77" s="312">
        <f>'p1'!AE77-p0!AE77</f>
        <v>0</v>
      </c>
      <c r="AF77" s="312">
        <f>'p1'!AF77-p0!AF77</f>
        <v>0</v>
      </c>
      <c r="AG77" s="312">
        <f>'p1'!AG77-p0!AG77</f>
        <v>0</v>
      </c>
      <c r="AH77" s="312"/>
      <c r="AI77" s="312"/>
      <c r="AY77" s="84"/>
      <c r="AZ77" s="84"/>
      <c r="BA77" s="84"/>
      <c r="BB77" s="84"/>
      <c r="BC77" s="84"/>
      <c r="BM77" s="88"/>
      <c r="CF77" s="83"/>
      <c r="CG77" s="83"/>
      <c r="CH77" s="83"/>
      <c r="FV77" s="84"/>
      <c r="FW77" s="84"/>
      <c r="FX77" s="84"/>
      <c r="GH77" s="88"/>
      <c r="GI77" s="88"/>
      <c r="GO77" s="88"/>
      <c r="GQ77" s="88"/>
      <c r="GR77" s="88"/>
      <c r="GX77" s="88"/>
    </row>
    <row r="78" spans="1:206">
      <c r="A78" s="90">
        <v>38626</v>
      </c>
      <c r="B78" s="312">
        <f>'p1'!B78-p0!B78</f>
        <v>0</v>
      </c>
      <c r="C78" s="312">
        <f>'p1'!C78-p0!C78</f>
        <v>0</v>
      </c>
      <c r="D78" s="312">
        <f>'p1'!D78-p0!D78</f>
        <v>0</v>
      </c>
      <c r="E78" s="312">
        <f>'p1'!E78-p0!E78</f>
        <v>0</v>
      </c>
      <c r="F78" s="312">
        <f>'p1'!F78-p0!F78</f>
        <v>0</v>
      </c>
      <c r="G78" s="312">
        <f>'p1'!G78-p0!G78</f>
        <v>5.9999999999988063E-2</v>
      </c>
      <c r="H78" s="312">
        <f>'p1'!H78-p0!H78</f>
        <v>-1.9999999999999574E-2</v>
      </c>
      <c r="I78" s="312">
        <f>'p1'!I78-p0!I78</f>
        <v>0</v>
      </c>
      <c r="J78" s="312">
        <f>'p1'!J78-p0!J78</f>
        <v>1.9999999999999574E-2</v>
      </c>
      <c r="K78" s="312">
        <f>'p1'!K78-p0!K78</f>
        <v>0</v>
      </c>
      <c r="L78" s="312">
        <f>'p1'!L78-p0!L78</f>
        <v>-5.9999999999988063E-2</v>
      </c>
      <c r="M78" s="312">
        <f>'p1'!M78-p0!M78</f>
        <v>9.9999999999997868E-3</v>
      </c>
      <c r="N78" s="312">
        <f>'p1'!N78-p0!N78</f>
        <v>0</v>
      </c>
      <c r="O78" s="312">
        <f>'p1'!O78-p0!O78</f>
        <v>0</v>
      </c>
      <c r="P78" s="312">
        <f>'p1'!P78-p0!P78</f>
        <v>0</v>
      </c>
      <c r="Q78" s="312">
        <f>'p1'!Q78-p0!Q78</f>
        <v>0</v>
      </c>
      <c r="R78" s="312">
        <f>'p1'!R78-p0!R78</f>
        <v>0</v>
      </c>
      <c r="S78" s="312">
        <f>'p1'!S78-p0!S78</f>
        <v>0</v>
      </c>
      <c r="T78" s="312">
        <f>'p1'!T78-p0!T78</f>
        <v>0</v>
      </c>
      <c r="U78" s="312">
        <f>'p1'!U78-p0!U78</f>
        <v>0</v>
      </c>
      <c r="V78" s="312">
        <f>'p1'!V78-p0!V78</f>
        <v>0</v>
      </c>
      <c r="W78" s="312">
        <f>'p1'!W78-p0!W78</f>
        <v>0</v>
      </c>
      <c r="X78" s="312">
        <f>'p1'!X78-p0!X78</f>
        <v>0</v>
      </c>
      <c r="Y78" s="312">
        <f>'p1'!Y78-p0!Y78</f>
        <v>0</v>
      </c>
      <c r="Z78" s="312">
        <f>'p1'!Z78-p0!Z78</f>
        <v>0</v>
      </c>
      <c r="AA78" s="312">
        <f>'p1'!AA78-p0!AA78</f>
        <v>0</v>
      </c>
      <c r="AB78" s="312">
        <f>'p1'!AB78-p0!AB78</f>
        <v>0</v>
      </c>
      <c r="AC78" s="312">
        <f>'p1'!AC78-p0!AC78</f>
        <v>0</v>
      </c>
      <c r="AD78" s="312">
        <f>'p1'!AD78-p0!AD78</f>
        <v>0</v>
      </c>
      <c r="AE78" s="312">
        <f>'p1'!AE78-p0!AE78</f>
        <v>0</v>
      </c>
      <c r="AF78" s="312">
        <f>'p1'!AF78-p0!AF78</f>
        <v>0</v>
      </c>
      <c r="AG78" s="312">
        <f>'p1'!AG78-p0!AG78</f>
        <v>0</v>
      </c>
      <c r="AH78" s="312"/>
      <c r="AI78" s="312"/>
      <c r="AY78" s="84"/>
      <c r="AZ78" s="84"/>
      <c r="BA78" s="84"/>
      <c r="BB78" s="84"/>
      <c r="BC78" s="84"/>
      <c r="BM78" s="88"/>
      <c r="CF78" s="83"/>
      <c r="CG78" s="83"/>
      <c r="CH78" s="83"/>
      <c r="FV78" s="84"/>
      <c r="FW78" s="84"/>
      <c r="FX78" s="84"/>
      <c r="GH78" s="88"/>
      <c r="GI78" s="88"/>
      <c r="GO78" s="88"/>
      <c r="GQ78" s="88"/>
      <c r="GR78" s="88"/>
      <c r="GX78" s="88"/>
    </row>
    <row r="79" spans="1:206">
      <c r="A79" s="90">
        <v>38657</v>
      </c>
      <c r="B79" s="312">
        <f>'p1'!B79-p0!B79</f>
        <v>0</v>
      </c>
      <c r="C79" s="312">
        <f>'p1'!C79-p0!C79</f>
        <v>0</v>
      </c>
      <c r="D79" s="312">
        <f>'p1'!D79-p0!D79</f>
        <v>0</v>
      </c>
      <c r="E79" s="312">
        <f>'p1'!E79-p0!E79</f>
        <v>0</v>
      </c>
      <c r="F79" s="312">
        <f>'p1'!F79-p0!F79</f>
        <v>0</v>
      </c>
      <c r="G79" s="312">
        <f>'p1'!G79-p0!G79</f>
        <v>7.000000000000739E-2</v>
      </c>
      <c r="H79" s="312">
        <f>'p1'!H79-p0!H79</f>
        <v>-1.0000000000001563E-2</v>
      </c>
      <c r="I79" s="312">
        <f>'p1'!I79-p0!I79</f>
        <v>0</v>
      </c>
      <c r="J79" s="312">
        <f>'p1'!J79-p0!J79</f>
        <v>0</v>
      </c>
      <c r="K79" s="312">
        <f>'p1'!K79-p0!K79</f>
        <v>0</v>
      </c>
      <c r="L79" s="312">
        <f>'p1'!L79-p0!L79</f>
        <v>-7.000000000000739E-2</v>
      </c>
      <c r="M79" s="312">
        <f>'p1'!M79-p0!M79</f>
        <v>9.9999999999997868E-3</v>
      </c>
      <c r="N79" s="312">
        <f>'p1'!N79-p0!N79</f>
        <v>0</v>
      </c>
      <c r="O79" s="312">
        <f>'p1'!O79-p0!O79</f>
        <v>0</v>
      </c>
      <c r="P79" s="312">
        <f>'p1'!P79-p0!P79</f>
        <v>0</v>
      </c>
      <c r="Q79" s="312">
        <f>'p1'!Q79-p0!Q79</f>
        <v>0</v>
      </c>
      <c r="R79" s="312">
        <f>'p1'!R79-p0!R79</f>
        <v>0</v>
      </c>
      <c r="S79" s="312">
        <f>'p1'!S79-p0!S79</f>
        <v>0</v>
      </c>
      <c r="T79" s="312">
        <f>'p1'!T79-p0!T79</f>
        <v>0</v>
      </c>
      <c r="U79" s="312">
        <f>'p1'!U79-p0!U79</f>
        <v>0</v>
      </c>
      <c r="V79" s="312">
        <f>'p1'!V79-p0!V79</f>
        <v>0</v>
      </c>
      <c r="W79" s="312">
        <f>'p1'!W79-p0!W79</f>
        <v>0</v>
      </c>
      <c r="X79" s="312">
        <f>'p1'!X79-p0!X79</f>
        <v>0</v>
      </c>
      <c r="Y79" s="312">
        <f>'p1'!Y79-p0!Y79</f>
        <v>0</v>
      </c>
      <c r="Z79" s="312">
        <f>'p1'!Z79-p0!Z79</f>
        <v>0</v>
      </c>
      <c r="AA79" s="312">
        <f>'p1'!AA79-p0!AA79</f>
        <v>0</v>
      </c>
      <c r="AB79" s="312">
        <f>'p1'!AB79-p0!AB79</f>
        <v>0</v>
      </c>
      <c r="AC79" s="312">
        <f>'p1'!AC79-p0!AC79</f>
        <v>0</v>
      </c>
      <c r="AD79" s="312">
        <f>'p1'!AD79-p0!AD79</f>
        <v>0</v>
      </c>
      <c r="AE79" s="312">
        <f>'p1'!AE79-p0!AE79</f>
        <v>0</v>
      </c>
      <c r="AF79" s="312">
        <f>'p1'!AF79-p0!AF79</f>
        <v>0</v>
      </c>
      <c r="AG79" s="312">
        <f>'p1'!AG79-p0!AG79</f>
        <v>1.0000000000001563E-2</v>
      </c>
      <c r="AH79" s="312"/>
      <c r="AI79" s="312"/>
      <c r="AY79" s="84"/>
      <c r="AZ79" s="84"/>
      <c r="BA79" s="84"/>
      <c r="BB79" s="84"/>
      <c r="BC79" s="84"/>
      <c r="BM79" s="88"/>
      <c r="CF79" s="83"/>
      <c r="CG79" s="83"/>
      <c r="CH79" s="83"/>
      <c r="FV79" s="84"/>
      <c r="FW79" s="84"/>
      <c r="FX79" s="84"/>
      <c r="GH79" s="88"/>
      <c r="GI79" s="88"/>
      <c r="GO79" s="88"/>
      <c r="GQ79" s="88"/>
      <c r="GR79" s="88"/>
      <c r="GX79" s="88"/>
    </row>
    <row r="80" spans="1:206">
      <c r="A80" s="90">
        <v>38687</v>
      </c>
      <c r="B80" s="312">
        <f>'p1'!B80-p0!B80</f>
        <v>0</v>
      </c>
      <c r="C80" s="312">
        <f>'p1'!C80-p0!C80</f>
        <v>0</v>
      </c>
      <c r="D80" s="312">
        <f>'p1'!D80-p0!D80</f>
        <v>0</v>
      </c>
      <c r="E80" s="312">
        <f>'p1'!E80-p0!E80</f>
        <v>0</v>
      </c>
      <c r="F80" s="312">
        <f>'p1'!F80-p0!F80</f>
        <v>0</v>
      </c>
      <c r="G80" s="312">
        <f>'p1'!G80-p0!G80</f>
        <v>7.000000000000739E-2</v>
      </c>
      <c r="H80" s="312">
        <f>'p1'!H80-p0!H80</f>
        <v>-1.9999999999999574E-2</v>
      </c>
      <c r="I80" s="312">
        <f>'p1'!I80-p0!I80</f>
        <v>1.0000000000000675E-2</v>
      </c>
      <c r="J80" s="312">
        <f>'p1'!J80-p0!J80</f>
        <v>0</v>
      </c>
      <c r="K80" s="312">
        <f>'p1'!K80-p0!K80</f>
        <v>0</v>
      </c>
      <c r="L80" s="312">
        <f>'p1'!L80-p0!L80</f>
        <v>-7.000000000000739E-2</v>
      </c>
      <c r="M80" s="312">
        <f>'p1'!M80-p0!M80</f>
        <v>9.9999999999997868E-3</v>
      </c>
      <c r="N80" s="312">
        <f>'p1'!N80-p0!N80</f>
        <v>0</v>
      </c>
      <c r="O80" s="312">
        <f>'p1'!O80-p0!O80</f>
        <v>0</v>
      </c>
      <c r="P80" s="312">
        <f>'p1'!P80-p0!P80</f>
        <v>0</v>
      </c>
      <c r="Q80" s="312">
        <f>'p1'!Q80-p0!Q80</f>
        <v>0</v>
      </c>
      <c r="R80" s="312">
        <f>'p1'!R80-p0!R80</f>
        <v>0</v>
      </c>
      <c r="S80" s="312">
        <f>'p1'!S80-p0!S80</f>
        <v>0</v>
      </c>
      <c r="T80" s="312">
        <f>'p1'!T80-p0!T80</f>
        <v>0</v>
      </c>
      <c r="U80" s="312">
        <f>'p1'!U80-p0!U80</f>
        <v>0</v>
      </c>
      <c r="V80" s="312">
        <f>'p1'!V80-p0!V80</f>
        <v>0</v>
      </c>
      <c r="W80" s="312">
        <f>'p1'!W80-p0!W80</f>
        <v>0</v>
      </c>
      <c r="X80" s="312">
        <f>'p1'!X80-p0!X80</f>
        <v>0</v>
      </c>
      <c r="Y80" s="312">
        <f>'p1'!Y80-p0!Y80</f>
        <v>0</v>
      </c>
      <c r="Z80" s="312">
        <f>'p1'!Z80-p0!Z80</f>
        <v>0</v>
      </c>
      <c r="AA80" s="312">
        <f>'p1'!AA80-p0!AA80</f>
        <v>0</v>
      </c>
      <c r="AB80" s="312">
        <f>'p1'!AB80-p0!AB80</f>
        <v>0</v>
      </c>
      <c r="AC80" s="312">
        <f>'p1'!AC80-p0!AC80</f>
        <v>0</v>
      </c>
      <c r="AD80" s="312">
        <f>'p1'!AD80-p0!AD80</f>
        <v>0</v>
      </c>
      <c r="AE80" s="312">
        <f>'p1'!AE80-p0!AE80</f>
        <v>0</v>
      </c>
      <c r="AF80" s="312">
        <f>'p1'!AF80-p0!AF80</f>
        <v>0</v>
      </c>
      <c r="AG80" s="312">
        <f>'p1'!AG80-p0!AG80</f>
        <v>1.9999999999999574E-2</v>
      </c>
      <c r="AH80" s="312"/>
      <c r="AI80" s="312"/>
      <c r="AY80" s="84"/>
      <c r="AZ80" s="84"/>
      <c r="BA80" s="84"/>
      <c r="BB80" s="84"/>
      <c r="BC80" s="84"/>
      <c r="BM80" s="88"/>
      <c r="CF80" s="83"/>
      <c r="CG80" s="83"/>
      <c r="CH80" s="83"/>
      <c r="FV80" s="84"/>
      <c r="FW80" s="84"/>
      <c r="FX80" s="84"/>
      <c r="GH80" s="88"/>
      <c r="GI80" s="88"/>
      <c r="GO80" s="88"/>
      <c r="GQ80" s="88"/>
      <c r="GR80" s="88"/>
      <c r="GX80" s="88"/>
    </row>
    <row r="81" spans="1:206">
      <c r="A81" s="90">
        <v>38718</v>
      </c>
      <c r="B81" s="312">
        <f>'p1'!B81-p0!B81</f>
        <v>0</v>
      </c>
      <c r="C81" s="312">
        <f>'p1'!C81-p0!C81</f>
        <v>0</v>
      </c>
      <c r="D81" s="312">
        <f>'p1'!D81-p0!D81</f>
        <v>0</v>
      </c>
      <c r="E81" s="312">
        <f>'p1'!E81-p0!E81</f>
        <v>0</v>
      </c>
      <c r="F81" s="312">
        <f>'p1'!F81-p0!F81</f>
        <v>0</v>
      </c>
      <c r="G81" s="312">
        <f>'p1'!G81-p0!G81</f>
        <v>6.0000000000002274E-2</v>
      </c>
      <c r="H81" s="312">
        <f>'p1'!H81-p0!H81</f>
        <v>-1.9999999999999574E-2</v>
      </c>
      <c r="I81" s="312">
        <f>'p1'!I81-p0!I81</f>
        <v>1.0000000000000675E-2</v>
      </c>
      <c r="J81" s="312">
        <f>'p1'!J81-p0!J81</f>
        <v>0</v>
      </c>
      <c r="K81" s="312">
        <f>'p1'!K81-p0!K81</f>
        <v>0</v>
      </c>
      <c r="L81" s="312">
        <f>'p1'!L81-p0!L81</f>
        <v>-6.0000000000002274E-2</v>
      </c>
      <c r="M81" s="312">
        <f>'p1'!M81-p0!M81</f>
        <v>9.9999999999997868E-3</v>
      </c>
      <c r="N81" s="312">
        <f>'p1'!N81-p0!N81</f>
        <v>0</v>
      </c>
      <c r="O81" s="312">
        <f>'p1'!O81-p0!O81</f>
        <v>0</v>
      </c>
      <c r="P81" s="312">
        <f>'p1'!P81-p0!P81</f>
        <v>0</v>
      </c>
      <c r="Q81" s="312">
        <f>'p1'!Q81-p0!Q81</f>
        <v>0</v>
      </c>
      <c r="R81" s="312">
        <f>'p1'!R81-p0!R81</f>
        <v>0</v>
      </c>
      <c r="S81" s="312">
        <f>'p1'!S81-p0!S81</f>
        <v>0</v>
      </c>
      <c r="T81" s="312">
        <f>'p1'!T81-p0!T81</f>
        <v>0</v>
      </c>
      <c r="U81" s="312">
        <f>'p1'!U81-p0!U81</f>
        <v>0</v>
      </c>
      <c r="V81" s="312">
        <f>'p1'!V81-p0!V81</f>
        <v>0</v>
      </c>
      <c r="W81" s="312">
        <f>'p1'!W81-p0!W81</f>
        <v>0</v>
      </c>
      <c r="X81" s="312">
        <f>'p1'!X81-p0!X81</f>
        <v>0</v>
      </c>
      <c r="Y81" s="312">
        <f>'p1'!Y81-p0!Y81</f>
        <v>0</v>
      </c>
      <c r="Z81" s="312">
        <f>'p1'!Z81-p0!Z81</f>
        <v>0</v>
      </c>
      <c r="AA81" s="312">
        <f>'p1'!AA81-p0!AA81</f>
        <v>0</v>
      </c>
      <c r="AB81" s="312">
        <f>'p1'!AB81-p0!AB81</f>
        <v>0</v>
      </c>
      <c r="AC81" s="312">
        <f>'p1'!AC81-p0!AC81</f>
        <v>0</v>
      </c>
      <c r="AD81" s="312">
        <f>'p1'!AD81-p0!AD81</f>
        <v>0</v>
      </c>
      <c r="AE81" s="312">
        <f>'p1'!AE81-p0!AE81</f>
        <v>0</v>
      </c>
      <c r="AF81" s="312">
        <f>'p1'!AF81-p0!AF81</f>
        <v>0</v>
      </c>
      <c r="AG81" s="312">
        <f>'p1'!AG81-p0!AG81</f>
        <v>1.9999999999999574E-2</v>
      </c>
      <c r="AH81" s="312"/>
      <c r="AI81" s="312"/>
      <c r="AY81" s="84"/>
      <c r="AZ81" s="84"/>
      <c r="BA81" s="84"/>
      <c r="BB81" s="84"/>
      <c r="BC81" s="84"/>
      <c r="BM81" s="88"/>
      <c r="CF81" s="83"/>
      <c r="CG81" s="83"/>
      <c r="CH81" s="83"/>
      <c r="FV81" s="84"/>
      <c r="FW81" s="84"/>
      <c r="FX81" s="84"/>
      <c r="GH81" s="88"/>
      <c r="GI81" s="88"/>
      <c r="GO81" s="88"/>
      <c r="GQ81" s="88"/>
      <c r="GR81" s="88"/>
      <c r="GX81" s="88"/>
    </row>
    <row r="82" spans="1:206">
      <c r="A82" s="90">
        <v>38749</v>
      </c>
      <c r="B82" s="312">
        <f>'p1'!B82-p0!B82</f>
        <v>0</v>
      </c>
      <c r="C82" s="312">
        <f>'p1'!C82-p0!C82</f>
        <v>0</v>
      </c>
      <c r="D82" s="312">
        <f>'p1'!D82-p0!D82</f>
        <v>0</v>
      </c>
      <c r="E82" s="312">
        <f>'p1'!E82-p0!E82</f>
        <v>0</v>
      </c>
      <c r="F82" s="312">
        <f>'p1'!F82-p0!F82</f>
        <v>0</v>
      </c>
      <c r="G82" s="312">
        <f>'p1'!G82-p0!G82</f>
        <v>5.9999999999988063E-2</v>
      </c>
      <c r="H82" s="312">
        <f>'p1'!H82-p0!H82</f>
        <v>-1.0000000000001563E-2</v>
      </c>
      <c r="I82" s="312">
        <f>'p1'!I82-p0!I82</f>
        <v>1.0000000000000675E-2</v>
      </c>
      <c r="J82" s="312">
        <f>'p1'!J82-p0!J82</f>
        <v>0</v>
      </c>
      <c r="K82" s="312">
        <f>'p1'!K82-p0!K82</f>
        <v>0</v>
      </c>
      <c r="L82" s="312">
        <f>'p1'!L82-p0!L82</f>
        <v>-5.9999999999988063E-2</v>
      </c>
      <c r="M82" s="312">
        <f>'p1'!M82-p0!M82</f>
        <v>9.9999999999997868E-3</v>
      </c>
      <c r="N82" s="312">
        <f>'p1'!N82-p0!N82</f>
        <v>0</v>
      </c>
      <c r="O82" s="312">
        <f>'p1'!O82-p0!O82</f>
        <v>0</v>
      </c>
      <c r="P82" s="312">
        <f>'p1'!P82-p0!P82</f>
        <v>0</v>
      </c>
      <c r="Q82" s="312">
        <f>'p1'!Q82-p0!Q82</f>
        <v>0</v>
      </c>
      <c r="R82" s="312">
        <f>'p1'!R82-p0!R82</f>
        <v>0</v>
      </c>
      <c r="S82" s="312">
        <f>'p1'!S82-p0!S82</f>
        <v>0</v>
      </c>
      <c r="T82" s="312">
        <f>'p1'!T82-p0!T82</f>
        <v>0</v>
      </c>
      <c r="U82" s="312">
        <f>'p1'!U82-p0!U82</f>
        <v>0</v>
      </c>
      <c r="V82" s="312">
        <f>'p1'!V82-p0!V82</f>
        <v>0</v>
      </c>
      <c r="W82" s="312">
        <f>'p1'!W82-p0!W82</f>
        <v>0</v>
      </c>
      <c r="X82" s="312">
        <f>'p1'!X82-p0!X82</f>
        <v>0</v>
      </c>
      <c r="Y82" s="312">
        <f>'p1'!Y82-p0!Y82</f>
        <v>0</v>
      </c>
      <c r="Z82" s="312">
        <f>'p1'!Z82-p0!Z82</f>
        <v>0</v>
      </c>
      <c r="AA82" s="312">
        <f>'p1'!AA82-p0!AA82</f>
        <v>0</v>
      </c>
      <c r="AB82" s="312">
        <f>'p1'!AB82-p0!AB82</f>
        <v>0</v>
      </c>
      <c r="AC82" s="312">
        <f>'p1'!AC82-p0!AC82</f>
        <v>0</v>
      </c>
      <c r="AD82" s="312">
        <f>'p1'!AD82-p0!AD82</f>
        <v>0</v>
      </c>
      <c r="AE82" s="312">
        <f>'p1'!AE82-p0!AE82</f>
        <v>0</v>
      </c>
      <c r="AF82" s="312">
        <f>'p1'!AF82-p0!AF82</f>
        <v>0</v>
      </c>
      <c r="AG82" s="312">
        <f>'p1'!AG82-p0!AG82</f>
        <v>1.0000000000001563E-2</v>
      </c>
      <c r="AH82" s="312"/>
      <c r="AI82" s="312"/>
      <c r="AY82" s="84"/>
      <c r="AZ82" s="84"/>
      <c r="BA82" s="84"/>
      <c r="BB82" s="84"/>
      <c r="BC82" s="84"/>
      <c r="BM82" s="88"/>
      <c r="CF82" s="83"/>
      <c r="CG82" s="83"/>
      <c r="CH82" s="83"/>
      <c r="FV82" s="84"/>
      <c r="FW82" s="84"/>
      <c r="FX82" s="84"/>
      <c r="GH82" s="88"/>
      <c r="GI82" s="88"/>
      <c r="GO82" s="88"/>
      <c r="GQ82" s="88"/>
      <c r="GR82" s="88"/>
      <c r="GX82" s="88"/>
    </row>
    <row r="83" spans="1:206">
      <c r="A83" s="90">
        <v>38777</v>
      </c>
      <c r="B83" s="312">
        <f>'p1'!B83-p0!B83</f>
        <v>0</v>
      </c>
      <c r="C83" s="312">
        <f>'p1'!C83-p0!C83</f>
        <v>0</v>
      </c>
      <c r="D83" s="312">
        <f>'p1'!D83-p0!D83</f>
        <v>0</v>
      </c>
      <c r="E83" s="312">
        <f>'p1'!E83-p0!E83</f>
        <v>0</v>
      </c>
      <c r="F83" s="312">
        <f>'p1'!F83-p0!F83</f>
        <v>0</v>
      </c>
      <c r="G83" s="312">
        <f>'p1'!G83-p0!G83</f>
        <v>6.0000000000002274E-2</v>
      </c>
      <c r="H83" s="312">
        <f>'p1'!H83-p0!H83</f>
        <v>-9.9999999999980105E-3</v>
      </c>
      <c r="I83" s="312">
        <f>'p1'!I83-p0!I83</f>
        <v>0</v>
      </c>
      <c r="J83" s="312">
        <f>'p1'!J83-p0!J83</f>
        <v>0</v>
      </c>
      <c r="K83" s="312">
        <f>'p1'!K83-p0!K83</f>
        <v>0</v>
      </c>
      <c r="L83" s="312">
        <f>'p1'!L83-p0!L83</f>
        <v>-6.0000000000002274E-2</v>
      </c>
      <c r="M83" s="312">
        <f>'p1'!M83-p0!M83</f>
        <v>9.9999999999997868E-3</v>
      </c>
      <c r="N83" s="312">
        <f>'p1'!N83-p0!N83</f>
        <v>0</v>
      </c>
      <c r="O83" s="312">
        <f>'p1'!O83-p0!O83</f>
        <v>0</v>
      </c>
      <c r="P83" s="312">
        <f>'p1'!P83-p0!P83</f>
        <v>0</v>
      </c>
      <c r="Q83" s="312">
        <f>'p1'!Q83-p0!Q83</f>
        <v>0</v>
      </c>
      <c r="R83" s="312">
        <f>'p1'!R83-p0!R83</f>
        <v>0</v>
      </c>
      <c r="S83" s="312">
        <f>'p1'!S83-p0!S83</f>
        <v>0</v>
      </c>
      <c r="T83" s="312">
        <f>'p1'!T83-p0!T83</f>
        <v>0</v>
      </c>
      <c r="U83" s="312">
        <f>'p1'!U83-p0!U83</f>
        <v>0</v>
      </c>
      <c r="V83" s="312">
        <f>'p1'!V83-p0!V83</f>
        <v>0</v>
      </c>
      <c r="W83" s="312">
        <f>'p1'!W83-p0!W83</f>
        <v>0</v>
      </c>
      <c r="X83" s="312">
        <f>'p1'!X83-p0!X83</f>
        <v>0</v>
      </c>
      <c r="Y83" s="312">
        <f>'p1'!Y83-p0!Y83</f>
        <v>0</v>
      </c>
      <c r="Z83" s="312">
        <f>'p1'!Z83-p0!Z83</f>
        <v>0</v>
      </c>
      <c r="AA83" s="312">
        <f>'p1'!AA83-p0!AA83</f>
        <v>0</v>
      </c>
      <c r="AB83" s="312">
        <f>'p1'!AB83-p0!AB83</f>
        <v>0</v>
      </c>
      <c r="AC83" s="312">
        <f>'p1'!AC83-p0!AC83</f>
        <v>0</v>
      </c>
      <c r="AD83" s="312">
        <f>'p1'!AD83-p0!AD83</f>
        <v>0</v>
      </c>
      <c r="AE83" s="312">
        <f>'p1'!AE83-p0!AE83</f>
        <v>0</v>
      </c>
      <c r="AF83" s="312">
        <f>'p1'!AF83-p0!AF83</f>
        <v>0</v>
      </c>
      <c r="AG83" s="312">
        <f>'p1'!AG83-p0!AG83</f>
        <v>9.9999999999980105E-3</v>
      </c>
      <c r="AH83" s="312"/>
      <c r="AI83" s="312"/>
      <c r="AY83" s="84"/>
      <c r="AZ83" s="84"/>
      <c r="BA83" s="84"/>
      <c r="BB83" s="84"/>
      <c r="BC83" s="84"/>
      <c r="BM83" s="88"/>
      <c r="CF83" s="83"/>
      <c r="CG83" s="83"/>
      <c r="CH83" s="83"/>
      <c r="FV83" s="84"/>
      <c r="FW83" s="84"/>
      <c r="FX83" s="84"/>
      <c r="GH83" s="88"/>
      <c r="GI83" s="88"/>
      <c r="GO83" s="88"/>
      <c r="GQ83" s="88"/>
      <c r="GR83" s="88"/>
      <c r="GX83" s="88"/>
    </row>
    <row r="84" spans="1:206">
      <c r="A84" s="90">
        <v>38808</v>
      </c>
      <c r="B84" s="312">
        <f>'p1'!B84-p0!B84</f>
        <v>0</v>
      </c>
      <c r="C84" s="312">
        <f>'p1'!C84-p0!C84</f>
        <v>0</v>
      </c>
      <c r="D84" s="312">
        <f>'p1'!D84-p0!D84</f>
        <v>0</v>
      </c>
      <c r="E84" s="312">
        <f>'p1'!E84-p0!E84</f>
        <v>0</v>
      </c>
      <c r="F84" s="312">
        <f>'p1'!F84-p0!F84</f>
        <v>0</v>
      </c>
      <c r="G84" s="312">
        <f>'p1'!G84-p0!G84</f>
        <v>5.9999999999988063E-2</v>
      </c>
      <c r="H84" s="312">
        <f>'p1'!H84-p0!H84</f>
        <v>-1.9999999999999574E-2</v>
      </c>
      <c r="I84" s="312">
        <f>'p1'!I84-p0!I84</f>
        <v>0</v>
      </c>
      <c r="J84" s="312">
        <f>'p1'!J84-p0!J84</f>
        <v>1.9999999999999574E-2</v>
      </c>
      <c r="K84" s="312">
        <f>'p1'!K84-p0!K84</f>
        <v>0</v>
      </c>
      <c r="L84" s="312">
        <f>'p1'!L84-p0!L84</f>
        <v>-5.9999999999988063E-2</v>
      </c>
      <c r="M84" s="312">
        <f>'p1'!M84-p0!M84</f>
        <v>1.0000000000001563E-2</v>
      </c>
      <c r="N84" s="312">
        <f>'p1'!N84-p0!N84</f>
        <v>0</v>
      </c>
      <c r="O84" s="312">
        <f>'p1'!O84-p0!O84</f>
        <v>0</v>
      </c>
      <c r="P84" s="312">
        <f>'p1'!P84-p0!P84</f>
        <v>0</v>
      </c>
      <c r="Q84" s="312">
        <f>'p1'!Q84-p0!Q84</f>
        <v>0</v>
      </c>
      <c r="R84" s="312">
        <f>'p1'!R84-p0!R84</f>
        <v>0</v>
      </c>
      <c r="S84" s="312">
        <f>'p1'!S84-p0!S84</f>
        <v>0</v>
      </c>
      <c r="T84" s="312">
        <f>'p1'!T84-p0!T84</f>
        <v>0</v>
      </c>
      <c r="U84" s="312">
        <f>'p1'!U84-p0!U84</f>
        <v>0</v>
      </c>
      <c r="V84" s="312">
        <f>'p1'!V84-p0!V84</f>
        <v>0</v>
      </c>
      <c r="W84" s="312">
        <f>'p1'!W84-p0!W84</f>
        <v>0</v>
      </c>
      <c r="X84" s="312">
        <f>'p1'!X84-p0!X84</f>
        <v>0</v>
      </c>
      <c r="Y84" s="312">
        <f>'p1'!Y84-p0!Y84</f>
        <v>0</v>
      </c>
      <c r="Z84" s="312">
        <f>'p1'!Z84-p0!Z84</f>
        <v>0</v>
      </c>
      <c r="AA84" s="312">
        <f>'p1'!AA84-p0!AA84</f>
        <v>0</v>
      </c>
      <c r="AB84" s="312">
        <f>'p1'!AB84-p0!AB84</f>
        <v>0</v>
      </c>
      <c r="AC84" s="312">
        <f>'p1'!AC84-p0!AC84</f>
        <v>0</v>
      </c>
      <c r="AD84" s="312">
        <f>'p1'!AD84-p0!AD84</f>
        <v>0</v>
      </c>
      <c r="AE84" s="312">
        <f>'p1'!AE84-p0!AE84</f>
        <v>0</v>
      </c>
      <c r="AF84" s="312">
        <f>'p1'!AF84-p0!AF84</f>
        <v>0</v>
      </c>
      <c r="AG84" s="312">
        <f>'p1'!AG84-p0!AG84</f>
        <v>0</v>
      </c>
      <c r="AH84" s="312"/>
      <c r="AI84" s="312"/>
      <c r="AY84" s="84"/>
      <c r="AZ84" s="84"/>
      <c r="BA84" s="84"/>
      <c r="BB84" s="84"/>
      <c r="BC84" s="84"/>
      <c r="BM84" s="88"/>
      <c r="CF84" s="83"/>
      <c r="CG84" s="83"/>
      <c r="CH84" s="83"/>
      <c r="FV84" s="84"/>
      <c r="FW84" s="84"/>
      <c r="FX84" s="84"/>
      <c r="GH84" s="88"/>
      <c r="GI84" s="88"/>
      <c r="GO84" s="88"/>
      <c r="GQ84" s="88"/>
      <c r="GR84" s="88"/>
      <c r="GX84" s="88"/>
    </row>
    <row r="85" spans="1:206">
      <c r="A85" s="90">
        <v>38838</v>
      </c>
      <c r="B85" s="312">
        <f>'p1'!B85-p0!B85</f>
        <v>0</v>
      </c>
      <c r="C85" s="312">
        <f>'p1'!C85-p0!C85</f>
        <v>0</v>
      </c>
      <c r="D85" s="312">
        <f>'p1'!D85-p0!D85</f>
        <v>0</v>
      </c>
      <c r="E85" s="312">
        <f>'p1'!E85-p0!E85</f>
        <v>0</v>
      </c>
      <c r="F85" s="312">
        <f>'p1'!F85-p0!F85</f>
        <v>0</v>
      </c>
      <c r="G85" s="312">
        <f>'p1'!G85-p0!G85</f>
        <v>6.0000000000002274E-2</v>
      </c>
      <c r="H85" s="312">
        <f>'p1'!H85-p0!H85</f>
        <v>-1.9999999999999574E-2</v>
      </c>
      <c r="I85" s="312">
        <f>'p1'!I85-p0!I85</f>
        <v>0</v>
      </c>
      <c r="J85" s="312">
        <f>'p1'!J85-p0!J85</f>
        <v>1.9999999999999574E-2</v>
      </c>
      <c r="K85" s="312">
        <f>'p1'!K85-p0!K85</f>
        <v>0</v>
      </c>
      <c r="L85" s="312">
        <f>'p1'!L85-p0!L85</f>
        <v>-6.0000000000002274E-2</v>
      </c>
      <c r="M85" s="312">
        <f>'p1'!M85-p0!M85</f>
        <v>9.9999999999997868E-3</v>
      </c>
      <c r="N85" s="312">
        <f>'p1'!N85-p0!N85</f>
        <v>0</v>
      </c>
      <c r="O85" s="312">
        <f>'p1'!O85-p0!O85</f>
        <v>0</v>
      </c>
      <c r="P85" s="312">
        <f>'p1'!P85-p0!P85</f>
        <v>0</v>
      </c>
      <c r="Q85" s="312">
        <f>'p1'!Q85-p0!Q85</f>
        <v>0</v>
      </c>
      <c r="R85" s="312">
        <f>'p1'!R85-p0!R85</f>
        <v>0</v>
      </c>
      <c r="S85" s="312">
        <f>'p1'!S85-p0!S85</f>
        <v>0</v>
      </c>
      <c r="T85" s="312">
        <f>'p1'!T85-p0!T85</f>
        <v>0</v>
      </c>
      <c r="U85" s="312">
        <f>'p1'!U85-p0!U85</f>
        <v>0</v>
      </c>
      <c r="V85" s="312">
        <f>'p1'!V85-p0!V85</f>
        <v>0</v>
      </c>
      <c r="W85" s="312">
        <f>'p1'!W85-p0!W85</f>
        <v>0</v>
      </c>
      <c r="X85" s="312">
        <f>'p1'!X85-p0!X85</f>
        <v>0</v>
      </c>
      <c r="Y85" s="312">
        <f>'p1'!Y85-p0!Y85</f>
        <v>0</v>
      </c>
      <c r="Z85" s="312">
        <f>'p1'!Z85-p0!Z85</f>
        <v>0</v>
      </c>
      <c r="AA85" s="312">
        <f>'p1'!AA85-p0!AA85</f>
        <v>0</v>
      </c>
      <c r="AB85" s="312">
        <f>'p1'!AB85-p0!AB85</f>
        <v>0</v>
      </c>
      <c r="AC85" s="312">
        <f>'p1'!AC85-p0!AC85</f>
        <v>0</v>
      </c>
      <c r="AD85" s="312">
        <f>'p1'!AD85-p0!AD85</f>
        <v>0</v>
      </c>
      <c r="AE85" s="312">
        <f>'p1'!AE85-p0!AE85</f>
        <v>0</v>
      </c>
      <c r="AF85" s="312">
        <f>'p1'!AF85-p0!AF85</f>
        <v>0</v>
      </c>
      <c r="AG85" s="312">
        <f>'p1'!AG85-p0!AG85</f>
        <v>0</v>
      </c>
      <c r="AH85" s="312"/>
      <c r="AI85" s="312"/>
      <c r="AY85" s="84"/>
      <c r="AZ85" s="84"/>
      <c r="BA85" s="84"/>
      <c r="BB85" s="84"/>
      <c r="BC85" s="84"/>
      <c r="BM85" s="88"/>
      <c r="CF85" s="83"/>
      <c r="CG85" s="83"/>
      <c r="CH85" s="83"/>
      <c r="FV85" s="84"/>
      <c r="FW85" s="84"/>
      <c r="FX85" s="84"/>
      <c r="GH85" s="88"/>
      <c r="GI85" s="88"/>
      <c r="GO85" s="88"/>
      <c r="GQ85" s="88"/>
      <c r="GR85" s="88"/>
      <c r="GX85" s="88"/>
    </row>
    <row r="86" spans="1:206">
      <c r="A86" s="90">
        <v>38869</v>
      </c>
      <c r="B86" s="312">
        <f>'p1'!B86-p0!B86</f>
        <v>0</v>
      </c>
      <c r="C86" s="312">
        <f>'p1'!C86-p0!C86</f>
        <v>0</v>
      </c>
      <c r="D86" s="312">
        <f>'p1'!D86-p0!D86</f>
        <v>0</v>
      </c>
      <c r="E86" s="312">
        <f>'p1'!E86-p0!E86</f>
        <v>0</v>
      </c>
      <c r="F86" s="312">
        <f>'p1'!F86-p0!F86</f>
        <v>0</v>
      </c>
      <c r="G86" s="312">
        <f>'p1'!G86-p0!G86</f>
        <v>6.0000000000002274E-2</v>
      </c>
      <c r="H86" s="312">
        <f>'p1'!H86-p0!H86</f>
        <v>-9.9999999999980105E-3</v>
      </c>
      <c r="I86" s="312">
        <f>'p1'!I86-p0!I86</f>
        <v>0</v>
      </c>
      <c r="J86" s="312">
        <f>'p1'!J86-p0!J86</f>
        <v>9.9999999999980105E-3</v>
      </c>
      <c r="K86" s="312">
        <f>'p1'!K86-p0!K86</f>
        <v>0</v>
      </c>
      <c r="L86" s="312">
        <f>'p1'!L86-p0!L86</f>
        <v>-6.0000000000002274E-2</v>
      </c>
      <c r="M86" s="312">
        <f>'p1'!M86-p0!M86</f>
        <v>9.9999999999997868E-3</v>
      </c>
      <c r="N86" s="312">
        <f>'p1'!N86-p0!N86</f>
        <v>0</v>
      </c>
      <c r="O86" s="312">
        <f>'p1'!O86-p0!O86</f>
        <v>0</v>
      </c>
      <c r="P86" s="312">
        <f>'p1'!P86-p0!P86</f>
        <v>0</v>
      </c>
      <c r="Q86" s="312">
        <f>'p1'!Q86-p0!Q86</f>
        <v>0</v>
      </c>
      <c r="R86" s="312">
        <f>'p1'!R86-p0!R86</f>
        <v>0</v>
      </c>
      <c r="S86" s="312">
        <f>'p1'!S86-p0!S86</f>
        <v>0</v>
      </c>
      <c r="T86" s="312">
        <f>'p1'!T86-p0!T86</f>
        <v>0</v>
      </c>
      <c r="U86" s="312">
        <f>'p1'!U86-p0!U86</f>
        <v>0</v>
      </c>
      <c r="V86" s="312">
        <f>'p1'!V86-p0!V86</f>
        <v>0</v>
      </c>
      <c r="W86" s="312">
        <f>'p1'!W86-p0!W86</f>
        <v>0</v>
      </c>
      <c r="X86" s="312">
        <f>'p1'!X86-p0!X86</f>
        <v>0</v>
      </c>
      <c r="Y86" s="312">
        <f>'p1'!Y86-p0!Y86</f>
        <v>0</v>
      </c>
      <c r="Z86" s="312">
        <f>'p1'!Z86-p0!Z86</f>
        <v>0</v>
      </c>
      <c r="AA86" s="312">
        <f>'p1'!AA86-p0!AA86</f>
        <v>0</v>
      </c>
      <c r="AB86" s="312">
        <f>'p1'!AB86-p0!AB86</f>
        <v>0</v>
      </c>
      <c r="AC86" s="312">
        <f>'p1'!AC86-p0!AC86</f>
        <v>0</v>
      </c>
      <c r="AD86" s="312">
        <f>'p1'!AD86-p0!AD86</f>
        <v>0</v>
      </c>
      <c r="AE86" s="312">
        <f>'p1'!AE86-p0!AE86</f>
        <v>0</v>
      </c>
      <c r="AF86" s="312">
        <f>'p1'!AF86-p0!AF86</f>
        <v>0</v>
      </c>
      <c r="AG86" s="312">
        <f>'p1'!AG86-p0!AG86</f>
        <v>0</v>
      </c>
      <c r="AH86" s="312"/>
      <c r="AI86" s="312"/>
      <c r="AY86" s="84"/>
      <c r="AZ86" s="84"/>
      <c r="BA86" s="84"/>
      <c r="BB86" s="84"/>
      <c r="BC86" s="84"/>
      <c r="BM86" s="88"/>
      <c r="CF86" s="83"/>
      <c r="CG86" s="83"/>
      <c r="CH86" s="83"/>
      <c r="FV86" s="84"/>
      <c r="FW86" s="84"/>
      <c r="FX86" s="84"/>
      <c r="GH86" s="88"/>
      <c r="GI86" s="88"/>
      <c r="GO86" s="88"/>
      <c r="GQ86" s="88"/>
      <c r="GR86" s="88"/>
      <c r="GX86" s="88"/>
    </row>
    <row r="87" spans="1:206">
      <c r="A87" s="90">
        <v>38899</v>
      </c>
      <c r="B87" s="312">
        <f>'p1'!B87-p0!B87</f>
        <v>0</v>
      </c>
      <c r="C87" s="312">
        <f>'p1'!C87-p0!C87</f>
        <v>0</v>
      </c>
      <c r="D87" s="312">
        <f>'p1'!D87-p0!D87</f>
        <v>0</v>
      </c>
      <c r="E87" s="312">
        <f>'p1'!E87-p0!E87</f>
        <v>0</v>
      </c>
      <c r="F87" s="312">
        <f>'p1'!F87-p0!F87</f>
        <v>0</v>
      </c>
      <c r="G87" s="312">
        <f>'p1'!G87-p0!G87</f>
        <v>4.9999999999997158E-2</v>
      </c>
      <c r="H87" s="312">
        <f>'p1'!H87-p0!H87</f>
        <v>-1.9999999999999574E-2</v>
      </c>
      <c r="I87" s="312">
        <f>'p1'!I87-p0!I87</f>
        <v>1.0000000000000675E-2</v>
      </c>
      <c r="J87" s="312">
        <f>'p1'!J87-p0!J87</f>
        <v>1.9999999999999574E-2</v>
      </c>
      <c r="K87" s="312">
        <f>'p1'!K87-p0!K87</f>
        <v>0</v>
      </c>
      <c r="L87" s="312">
        <f>'p1'!L87-p0!L87</f>
        <v>-4.9999999999997158E-2</v>
      </c>
      <c r="M87" s="312">
        <f>'p1'!M87-p0!M87</f>
        <v>9.9999999999997868E-3</v>
      </c>
      <c r="N87" s="312">
        <f>'p1'!N87-p0!N87</f>
        <v>0</v>
      </c>
      <c r="O87" s="312">
        <f>'p1'!O87-p0!O87</f>
        <v>0</v>
      </c>
      <c r="P87" s="312">
        <f>'p1'!P87-p0!P87</f>
        <v>0</v>
      </c>
      <c r="Q87" s="312">
        <f>'p1'!Q87-p0!Q87</f>
        <v>0</v>
      </c>
      <c r="R87" s="312">
        <f>'p1'!R87-p0!R87</f>
        <v>0</v>
      </c>
      <c r="S87" s="312">
        <f>'p1'!S87-p0!S87</f>
        <v>0</v>
      </c>
      <c r="T87" s="312">
        <f>'p1'!T87-p0!T87</f>
        <v>0</v>
      </c>
      <c r="U87" s="312">
        <f>'p1'!U87-p0!U87</f>
        <v>0</v>
      </c>
      <c r="V87" s="312">
        <f>'p1'!V87-p0!V87</f>
        <v>0</v>
      </c>
      <c r="W87" s="312">
        <f>'p1'!W87-p0!W87</f>
        <v>0</v>
      </c>
      <c r="X87" s="312">
        <f>'p1'!X87-p0!X87</f>
        <v>0</v>
      </c>
      <c r="Y87" s="312">
        <f>'p1'!Y87-p0!Y87</f>
        <v>0</v>
      </c>
      <c r="Z87" s="312">
        <f>'p1'!Z87-p0!Z87</f>
        <v>0</v>
      </c>
      <c r="AA87" s="312">
        <f>'p1'!AA87-p0!AA87</f>
        <v>0</v>
      </c>
      <c r="AB87" s="312">
        <f>'p1'!AB87-p0!AB87</f>
        <v>0</v>
      </c>
      <c r="AC87" s="312">
        <f>'p1'!AC87-p0!AC87</f>
        <v>0</v>
      </c>
      <c r="AD87" s="312">
        <f>'p1'!AD87-p0!AD87</f>
        <v>0</v>
      </c>
      <c r="AE87" s="312">
        <f>'p1'!AE87-p0!AE87</f>
        <v>0</v>
      </c>
      <c r="AF87" s="312">
        <f>'p1'!AF87-p0!AF87</f>
        <v>0</v>
      </c>
      <c r="AG87" s="312">
        <f>'p1'!AG87-p0!AG87</f>
        <v>0</v>
      </c>
      <c r="AH87" s="312"/>
      <c r="AI87" s="312"/>
      <c r="AY87" s="84"/>
      <c r="AZ87" s="84"/>
      <c r="BA87" s="84"/>
      <c r="BB87" s="84"/>
      <c r="BC87" s="84"/>
      <c r="BM87" s="88"/>
      <c r="CF87" s="83"/>
      <c r="CG87" s="83"/>
      <c r="CH87" s="83"/>
      <c r="FV87" s="84"/>
      <c r="FW87" s="84"/>
      <c r="FX87" s="84"/>
      <c r="GH87" s="88"/>
      <c r="GI87" s="88"/>
      <c r="GO87" s="88"/>
      <c r="GQ87" s="88"/>
      <c r="GR87" s="88"/>
      <c r="GX87" s="88"/>
    </row>
    <row r="88" spans="1:206">
      <c r="A88" s="90">
        <v>38930</v>
      </c>
      <c r="B88" s="312">
        <f>'p1'!B88-p0!B88</f>
        <v>0</v>
      </c>
      <c r="C88" s="312">
        <f>'p1'!C88-p0!C88</f>
        <v>0</v>
      </c>
      <c r="D88" s="312">
        <f>'p1'!D88-p0!D88</f>
        <v>0</v>
      </c>
      <c r="E88" s="312">
        <f>'p1'!E88-p0!E88</f>
        <v>0</v>
      </c>
      <c r="F88" s="312">
        <f>'p1'!F88-p0!F88</f>
        <v>0</v>
      </c>
      <c r="G88" s="312">
        <f>'p1'!G88-p0!G88</f>
        <v>4.9999999999997158E-2</v>
      </c>
      <c r="H88" s="312">
        <f>'p1'!H88-p0!H88</f>
        <v>-1.0000000000001563E-2</v>
      </c>
      <c r="I88" s="312">
        <f>'p1'!I88-p0!I88</f>
        <v>1.0000000000000675E-2</v>
      </c>
      <c r="J88" s="312">
        <f>'p1'!J88-p0!J88</f>
        <v>1.0000000000001563E-2</v>
      </c>
      <c r="K88" s="312">
        <f>'p1'!K88-p0!K88</f>
        <v>0</v>
      </c>
      <c r="L88" s="312">
        <f>'p1'!L88-p0!L88</f>
        <v>-4.9999999999997158E-2</v>
      </c>
      <c r="M88" s="312">
        <f>'p1'!M88-p0!M88</f>
        <v>0</v>
      </c>
      <c r="N88" s="312">
        <f>'p1'!N88-p0!N88</f>
        <v>0</v>
      </c>
      <c r="O88" s="312">
        <f>'p1'!O88-p0!O88</f>
        <v>0</v>
      </c>
      <c r="P88" s="312">
        <f>'p1'!P88-p0!P88</f>
        <v>0</v>
      </c>
      <c r="Q88" s="312">
        <f>'p1'!Q88-p0!Q88</f>
        <v>0</v>
      </c>
      <c r="R88" s="312">
        <f>'p1'!R88-p0!R88</f>
        <v>0</v>
      </c>
      <c r="S88" s="312">
        <f>'p1'!S88-p0!S88</f>
        <v>0</v>
      </c>
      <c r="T88" s="312">
        <f>'p1'!T88-p0!T88</f>
        <v>0</v>
      </c>
      <c r="U88" s="312">
        <f>'p1'!U88-p0!U88</f>
        <v>0</v>
      </c>
      <c r="V88" s="312">
        <f>'p1'!V88-p0!V88</f>
        <v>0</v>
      </c>
      <c r="W88" s="312">
        <f>'p1'!W88-p0!W88</f>
        <v>0</v>
      </c>
      <c r="X88" s="312">
        <f>'p1'!X88-p0!X88</f>
        <v>0</v>
      </c>
      <c r="Y88" s="312">
        <f>'p1'!Y88-p0!Y88</f>
        <v>0</v>
      </c>
      <c r="Z88" s="312">
        <f>'p1'!Z88-p0!Z88</f>
        <v>0</v>
      </c>
      <c r="AA88" s="312">
        <f>'p1'!AA88-p0!AA88</f>
        <v>0</v>
      </c>
      <c r="AB88" s="312">
        <f>'p1'!AB88-p0!AB88</f>
        <v>0</v>
      </c>
      <c r="AC88" s="312">
        <f>'p1'!AC88-p0!AC88</f>
        <v>0</v>
      </c>
      <c r="AD88" s="312">
        <f>'p1'!AD88-p0!AD88</f>
        <v>0</v>
      </c>
      <c r="AE88" s="312">
        <f>'p1'!AE88-p0!AE88</f>
        <v>0</v>
      </c>
      <c r="AF88" s="312">
        <f>'p1'!AF88-p0!AF88</f>
        <v>0</v>
      </c>
      <c r="AG88" s="312">
        <f>'p1'!AG88-p0!AG88</f>
        <v>0</v>
      </c>
      <c r="AH88" s="312"/>
      <c r="AI88" s="312"/>
      <c r="AY88" s="84"/>
      <c r="AZ88" s="84"/>
      <c r="BA88" s="84"/>
      <c r="BB88" s="84"/>
      <c r="BC88" s="84"/>
      <c r="BM88" s="88"/>
      <c r="CF88" s="83"/>
      <c r="CG88" s="83"/>
      <c r="CH88" s="83"/>
      <c r="FV88" s="84"/>
      <c r="FW88" s="84"/>
      <c r="FX88" s="84"/>
      <c r="GH88" s="88"/>
      <c r="GI88" s="88"/>
      <c r="GO88" s="88"/>
      <c r="GQ88" s="88"/>
      <c r="GR88" s="88"/>
      <c r="GX88" s="88"/>
    </row>
    <row r="89" spans="1:206">
      <c r="A89" s="90">
        <v>38961</v>
      </c>
      <c r="B89" s="312">
        <f>'p1'!B89-p0!B89</f>
        <v>0</v>
      </c>
      <c r="C89" s="312">
        <f>'p1'!C89-p0!C89</f>
        <v>0</v>
      </c>
      <c r="D89" s="312">
        <f>'p1'!D89-p0!D89</f>
        <v>0</v>
      </c>
      <c r="E89" s="312">
        <f>'p1'!E89-p0!E89</f>
        <v>0</v>
      </c>
      <c r="F89" s="312">
        <f>'p1'!F89-p0!F89</f>
        <v>0</v>
      </c>
      <c r="G89" s="312">
        <f>'p1'!G89-p0!G89</f>
        <v>5.0000000000011369E-2</v>
      </c>
      <c r="H89" s="312">
        <f>'p1'!H89-p0!H89</f>
        <v>-1.0000000000001563E-2</v>
      </c>
      <c r="I89" s="312">
        <f>'p1'!I89-p0!I89</f>
        <v>1.0000000000000675E-2</v>
      </c>
      <c r="J89" s="312">
        <f>'p1'!J89-p0!J89</f>
        <v>1.0000000000001563E-2</v>
      </c>
      <c r="K89" s="312">
        <f>'p1'!K89-p0!K89</f>
        <v>0</v>
      </c>
      <c r="L89" s="312">
        <f>'p1'!L89-p0!L89</f>
        <v>-5.0000000000011369E-2</v>
      </c>
      <c r="M89" s="312">
        <f>'p1'!M89-p0!M89</f>
        <v>0</v>
      </c>
      <c r="N89" s="312">
        <f>'p1'!N89-p0!N89</f>
        <v>0</v>
      </c>
      <c r="O89" s="312">
        <f>'p1'!O89-p0!O89</f>
        <v>0</v>
      </c>
      <c r="P89" s="312">
        <f>'p1'!P89-p0!P89</f>
        <v>0</v>
      </c>
      <c r="Q89" s="312">
        <f>'p1'!Q89-p0!Q89</f>
        <v>0</v>
      </c>
      <c r="R89" s="312">
        <f>'p1'!R89-p0!R89</f>
        <v>0</v>
      </c>
      <c r="S89" s="312">
        <f>'p1'!S89-p0!S89</f>
        <v>0</v>
      </c>
      <c r="T89" s="312">
        <f>'p1'!T89-p0!T89</f>
        <v>0</v>
      </c>
      <c r="U89" s="312">
        <f>'p1'!U89-p0!U89</f>
        <v>0</v>
      </c>
      <c r="V89" s="312">
        <f>'p1'!V89-p0!V89</f>
        <v>0</v>
      </c>
      <c r="W89" s="312">
        <f>'p1'!W89-p0!W89</f>
        <v>0</v>
      </c>
      <c r="X89" s="312">
        <f>'p1'!X89-p0!X89</f>
        <v>0</v>
      </c>
      <c r="Y89" s="312">
        <f>'p1'!Y89-p0!Y89</f>
        <v>0</v>
      </c>
      <c r="Z89" s="312">
        <f>'p1'!Z89-p0!Z89</f>
        <v>0</v>
      </c>
      <c r="AA89" s="312">
        <f>'p1'!AA89-p0!AA89</f>
        <v>0</v>
      </c>
      <c r="AB89" s="312">
        <f>'p1'!AB89-p0!AB89</f>
        <v>0</v>
      </c>
      <c r="AC89" s="312">
        <f>'p1'!AC89-p0!AC89</f>
        <v>0</v>
      </c>
      <c r="AD89" s="312">
        <f>'p1'!AD89-p0!AD89</f>
        <v>0</v>
      </c>
      <c r="AE89" s="312">
        <f>'p1'!AE89-p0!AE89</f>
        <v>0</v>
      </c>
      <c r="AF89" s="312">
        <f>'p1'!AF89-p0!AF89</f>
        <v>0</v>
      </c>
      <c r="AG89" s="312">
        <f>'p1'!AG89-p0!AG89</f>
        <v>0</v>
      </c>
      <c r="AH89" s="312"/>
      <c r="AI89" s="312"/>
      <c r="AY89" s="84"/>
      <c r="AZ89" s="84"/>
      <c r="BA89" s="84"/>
      <c r="BB89" s="84"/>
      <c r="BC89" s="84"/>
      <c r="BM89" s="88"/>
      <c r="CF89" s="83"/>
      <c r="CG89" s="83"/>
      <c r="CH89" s="83"/>
      <c r="FV89" s="84"/>
      <c r="FW89" s="84"/>
      <c r="FX89" s="84"/>
      <c r="GH89" s="88"/>
      <c r="GI89" s="88"/>
      <c r="GO89" s="88"/>
      <c r="GQ89" s="88"/>
      <c r="GR89" s="88"/>
      <c r="GX89" s="88"/>
    </row>
    <row r="90" spans="1:206">
      <c r="A90" s="90">
        <v>38991</v>
      </c>
      <c r="B90" s="312">
        <f>'p1'!B90-p0!B90</f>
        <v>0</v>
      </c>
      <c r="C90" s="312">
        <f>'p1'!C90-p0!C90</f>
        <v>0</v>
      </c>
      <c r="D90" s="312">
        <f>'p1'!D90-p0!D90</f>
        <v>0</v>
      </c>
      <c r="E90" s="312">
        <f>'p1'!E90-p0!E90</f>
        <v>0</v>
      </c>
      <c r="F90" s="312">
        <f>'p1'!F90-p0!F90</f>
        <v>0</v>
      </c>
      <c r="G90" s="312">
        <f>'p1'!G90-p0!G90</f>
        <v>4.9999999999997158E-2</v>
      </c>
      <c r="H90" s="312">
        <f>'p1'!H90-p0!H90</f>
        <v>-1.0000000000001563E-2</v>
      </c>
      <c r="I90" s="312">
        <f>'p1'!I90-p0!I90</f>
        <v>1.0000000000000675E-2</v>
      </c>
      <c r="J90" s="312">
        <f>'p1'!J90-p0!J90</f>
        <v>1.0000000000001563E-2</v>
      </c>
      <c r="K90" s="312">
        <f>'p1'!K90-p0!K90</f>
        <v>0</v>
      </c>
      <c r="L90" s="312">
        <f>'p1'!L90-p0!L90</f>
        <v>-4.9999999999997158E-2</v>
      </c>
      <c r="M90" s="312">
        <f>'p1'!M90-p0!M90</f>
        <v>9.9999999999997868E-3</v>
      </c>
      <c r="N90" s="312">
        <f>'p1'!N90-p0!N90</f>
        <v>0</v>
      </c>
      <c r="O90" s="312">
        <f>'p1'!O90-p0!O90</f>
        <v>0</v>
      </c>
      <c r="P90" s="312">
        <f>'p1'!P90-p0!P90</f>
        <v>0</v>
      </c>
      <c r="Q90" s="312">
        <f>'p1'!Q90-p0!Q90</f>
        <v>0</v>
      </c>
      <c r="R90" s="312">
        <f>'p1'!R90-p0!R90</f>
        <v>0</v>
      </c>
      <c r="S90" s="312">
        <f>'p1'!S90-p0!S90</f>
        <v>0</v>
      </c>
      <c r="T90" s="312">
        <f>'p1'!T90-p0!T90</f>
        <v>0</v>
      </c>
      <c r="U90" s="312">
        <f>'p1'!U90-p0!U90</f>
        <v>0</v>
      </c>
      <c r="V90" s="312">
        <f>'p1'!V90-p0!V90</f>
        <v>0</v>
      </c>
      <c r="W90" s="312">
        <f>'p1'!W90-p0!W90</f>
        <v>0</v>
      </c>
      <c r="X90" s="312">
        <f>'p1'!X90-p0!X90</f>
        <v>0</v>
      </c>
      <c r="Y90" s="312">
        <f>'p1'!Y90-p0!Y90</f>
        <v>0</v>
      </c>
      <c r="Z90" s="312">
        <f>'p1'!Z90-p0!Z90</f>
        <v>0</v>
      </c>
      <c r="AA90" s="312">
        <f>'p1'!AA90-p0!AA90</f>
        <v>0</v>
      </c>
      <c r="AB90" s="312">
        <f>'p1'!AB90-p0!AB90</f>
        <v>0</v>
      </c>
      <c r="AC90" s="312">
        <f>'p1'!AC90-p0!AC90</f>
        <v>0</v>
      </c>
      <c r="AD90" s="312">
        <f>'p1'!AD90-p0!AD90</f>
        <v>0</v>
      </c>
      <c r="AE90" s="312">
        <f>'p1'!AE90-p0!AE90</f>
        <v>0</v>
      </c>
      <c r="AF90" s="312">
        <f>'p1'!AF90-p0!AF90</f>
        <v>0</v>
      </c>
      <c r="AG90" s="312">
        <f>'p1'!AG90-p0!AG90</f>
        <v>0</v>
      </c>
      <c r="AH90" s="312"/>
      <c r="AI90" s="312"/>
      <c r="AY90" s="84"/>
      <c r="AZ90" s="84"/>
      <c r="BA90" s="84"/>
      <c r="BB90" s="84"/>
      <c r="BC90" s="84"/>
      <c r="BM90" s="88"/>
      <c r="CF90" s="83"/>
      <c r="CG90" s="83"/>
      <c r="CH90" s="83"/>
      <c r="FV90" s="84"/>
      <c r="FW90" s="84"/>
      <c r="FX90" s="84"/>
      <c r="GH90" s="88"/>
      <c r="GI90" s="88"/>
      <c r="GO90" s="88"/>
      <c r="GQ90" s="88"/>
      <c r="GR90" s="88"/>
      <c r="GX90" s="88"/>
    </row>
    <row r="91" spans="1:206">
      <c r="A91" s="90">
        <v>39022</v>
      </c>
      <c r="B91" s="312">
        <f>'p1'!B91-p0!B91</f>
        <v>0</v>
      </c>
      <c r="C91" s="312">
        <f>'p1'!C91-p0!C91</f>
        <v>0</v>
      </c>
      <c r="D91" s="312">
        <f>'p1'!D91-p0!D91</f>
        <v>0</v>
      </c>
      <c r="E91" s="312">
        <f>'p1'!E91-p0!E91</f>
        <v>0</v>
      </c>
      <c r="F91" s="312">
        <f>'p1'!F91-p0!F91</f>
        <v>0</v>
      </c>
      <c r="G91" s="312">
        <f>'p1'!G91-p0!G91</f>
        <v>4.9999999999997158E-2</v>
      </c>
      <c r="H91" s="312">
        <f>'p1'!H91-p0!H91</f>
        <v>-1.0000000000001563E-2</v>
      </c>
      <c r="I91" s="312">
        <f>'p1'!I91-p0!I91</f>
        <v>0</v>
      </c>
      <c r="J91" s="312">
        <f>'p1'!J91-p0!J91</f>
        <v>0</v>
      </c>
      <c r="K91" s="312">
        <f>'p1'!K91-p0!K91</f>
        <v>0</v>
      </c>
      <c r="L91" s="312">
        <f>'p1'!L91-p0!L91</f>
        <v>-4.9999999999997158E-2</v>
      </c>
      <c r="M91" s="312">
        <f>'p1'!M91-p0!M91</f>
        <v>0</v>
      </c>
      <c r="N91" s="312">
        <f>'p1'!N91-p0!N91</f>
        <v>0</v>
      </c>
      <c r="O91" s="312">
        <f>'p1'!O91-p0!O91</f>
        <v>0</v>
      </c>
      <c r="P91" s="312">
        <f>'p1'!P91-p0!P91</f>
        <v>0</v>
      </c>
      <c r="Q91" s="312">
        <f>'p1'!Q91-p0!Q91</f>
        <v>0</v>
      </c>
      <c r="R91" s="312">
        <f>'p1'!R91-p0!R91</f>
        <v>0</v>
      </c>
      <c r="S91" s="312">
        <f>'p1'!S91-p0!S91</f>
        <v>0</v>
      </c>
      <c r="T91" s="312">
        <f>'p1'!T91-p0!T91</f>
        <v>0</v>
      </c>
      <c r="U91" s="312">
        <f>'p1'!U91-p0!U91</f>
        <v>0</v>
      </c>
      <c r="V91" s="312">
        <f>'p1'!V91-p0!V91</f>
        <v>0</v>
      </c>
      <c r="W91" s="312">
        <f>'p1'!W91-p0!W91</f>
        <v>0</v>
      </c>
      <c r="X91" s="312">
        <f>'p1'!X91-p0!X91</f>
        <v>0</v>
      </c>
      <c r="Y91" s="312">
        <f>'p1'!Y91-p0!Y91</f>
        <v>0</v>
      </c>
      <c r="Z91" s="312">
        <f>'p1'!Z91-p0!Z91</f>
        <v>0</v>
      </c>
      <c r="AA91" s="312">
        <f>'p1'!AA91-p0!AA91</f>
        <v>0</v>
      </c>
      <c r="AB91" s="312">
        <f>'p1'!AB91-p0!AB91</f>
        <v>0</v>
      </c>
      <c r="AC91" s="312">
        <f>'p1'!AC91-p0!AC91</f>
        <v>0</v>
      </c>
      <c r="AD91" s="312">
        <f>'p1'!AD91-p0!AD91</f>
        <v>0</v>
      </c>
      <c r="AE91" s="312">
        <f>'p1'!AE91-p0!AE91</f>
        <v>0</v>
      </c>
      <c r="AF91" s="312">
        <f>'p1'!AF91-p0!AF91</f>
        <v>0</v>
      </c>
      <c r="AG91" s="312">
        <f>'p1'!AG91-p0!AG91</f>
        <v>1.0000000000001563E-2</v>
      </c>
      <c r="AH91" s="312"/>
      <c r="AI91" s="312"/>
      <c r="AY91" s="84"/>
      <c r="AZ91" s="84"/>
      <c r="BA91" s="84"/>
      <c r="BB91" s="84"/>
      <c r="BC91" s="84"/>
      <c r="BM91" s="88"/>
      <c r="CF91" s="83"/>
      <c r="CG91" s="83"/>
      <c r="CH91" s="83"/>
      <c r="FV91" s="84"/>
      <c r="FW91" s="84"/>
      <c r="FX91" s="84"/>
      <c r="GH91" s="88"/>
      <c r="GI91" s="88"/>
      <c r="GO91" s="88"/>
      <c r="GQ91" s="88"/>
      <c r="GR91" s="88"/>
      <c r="GX91" s="88"/>
    </row>
    <row r="92" spans="1:206">
      <c r="A92" s="90">
        <v>39052</v>
      </c>
      <c r="B92" s="312">
        <f>'p1'!B92-p0!B92</f>
        <v>0</v>
      </c>
      <c r="C92" s="312">
        <f>'p1'!C92-p0!C92</f>
        <v>0</v>
      </c>
      <c r="D92" s="312">
        <f>'p1'!D92-p0!D92</f>
        <v>0</v>
      </c>
      <c r="E92" s="312">
        <f>'p1'!E92-p0!E92</f>
        <v>0</v>
      </c>
      <c r="F92" s="312">
        <f>'p1'!F92-p0!F92</f>
        <v>0</v>
      </c>
      <c r="G92" s="312">
        <f>'p1'!G92-p0!G92</f>
        <v>4.9999999999997158E-2</v>
      </c>
      <c r="H92" s="312">
        <f>'p1'!H92-p0!H92</f>
        <v>-1.0000000000001563E-2</v>
      </c>
      <c r="I92" s="312">
        <f>'p1'!I92-p0!I92</f>
        <v>-9.9999999999997868E-3</v>
      </c>
      <c r="J92" s="312">
        <f>'p1'!J92-p0!J92</f>
        <v>0</v>
      </c>
      <c r="K92" s="312">
        <f>'p1'!K92-p0!K92</f>
        <v>0</v>
      </c>
      <c r="L92" s="312">
        <f>'p1'!L92-p0!L92</f>
        <v>-4.9999999999997158E-2</v>
      </c>
      <c r="M92" s="312">
        <f>'p1'!M92-p0!M92</f>
        <v>0</v>
      </c>
      <c r="N92" s="312">
        <f>'p1'!N92-p0!N92</f>
        <v>0</v>
      </c>
      <c r="O92" s="312">
        <f>'p1'!O92-p0!O92</f>
        <v>0</v>
      </c>
      <c r="P92" s="312">
        <f>'p1'!P92-p0!P92</f>
        <v>0</v>
      </c>
      <c r="Q92" s="312">
        <f>'p1'!Q92-p0!Q92</f>
        <v>0</v>
      </c>
      <c r="R92" s="312">
        <f>'p1'!R92-p0!R92</f>
        <v>0</v>
      </c>
      <c r="S92" s="312">
        <f>'p1'!S92-p0!S92</f>
        <v>0</v>
      </c>
      <c r="T92" s="312">
        <f>'p1'!T92-p0!T92</f>
        <v>0</v>
      </c>
      <c r="U92" s="312">
        <f>'p1'!U92-p0!U92</f>
        <v>0</v>
      </c>
      <c r="V92" s="312">
        <f>'p1'!V92-p0!V92</f>
        <v>0</v>
      </c>
      <c r="W92" s="312">
        <f>'p1'!W92-p0!W92</f>
        <v>0</v>
      </c>
      <c r="X92" s="312">
        <f>'p1'!X92-p0!X92</f>
        <v>0</v>
      </c>
      <c r="Y92" s="312">
        <f>'p1'!Y92-p0!Y92</f>
        <v>0</v>
      </c>
      <c r="Z92" s="312">
        <f>'p1'!Z92-p0!Z92</f>
        <v>0</v>
      </c>
      <c r="AA92" s="312">
        <f>'p1'!AA92-p0!AA92</f>
        <v>0</v>
      </c>
      <c r="AB92" s="312">
        <f>'p1'!AB92-p0!AB92</f>
        <v>0</v>
      </c>
      <c r="AC92" s="312">
        <f>'p1'!AC92-p0!AC92</f>
        <v>0</v>
      </c>
      <c r="AD92" s="312">
        <f>'p1'!AD92-p0!AD92</f>
        <v>0</v>
      </c>
      <c r="AE92" s="312">
        <f>'p1'!AE92-p0!AE92</f>
        <v>0</v>
      </c>
      <c r="AF92" s="312">
        <f>'p1'!AF92-p0!AF92</f>
        <v>0</v>
      </c>
      <c r="AG92" s="312">
        <f>'p1'!AG92-p0!AG92</f>
        <v>1.0000000000001563E-2</v>
      </c>
      <c r="AH92" s="312"/>
      <c r="AI92" s="312"/>
      <c r="AY92" s="84"/>
      <c r="AZ92" s="84"/>
      <c r="BA92" s="84"/>
      <c r="BB92" s="84"/>
      <c r="BM92" s="88"/>
      <c r="CF92" s="83"/>
      <c r="CG92" s="83"/>
      <c r="CH92" s="83"/>
      <c r="FV92" s="84"/>
      <c r="FW92" s="84"/>
      <c r="FX92" s="84"/>
      <c r="GH92" s="88"/>
      <c r="GI92" s="88"/>
      <c r="GO92" s="88"/>
      <c r="GQ92" s="88"/>
      <c r="GR92" s="88"/>
      <c r="GX92" s="88"/>
    </row>
    <row r="93" spans="1:206">
      <c r="A93" s="90">
        <v>39083</v>
      </c>
      <c r="B93" s="312">
        <f>'p1'!B93-p0!B93</f>
        <v>0</v>
      </c>
      <c r="C93" s="312">
        <f>'p1'!C93-p0!C93</f>
        <v>0</v>
      </c>
      <c r="D93" s="312">
        <f>'p1'!D93-p0!D93</f>
        <v>0</v>
      </c>
      <c r="E93" s="312">
        <f>'p1'!E93-p0!E93</f>
        <v>0</v>
      </c>
      <c r="F93" s="312">
        <f>'p1'!F93-p0!F93</f>
        <v>0</v>
      </c>
      <c r="G93" s="312">
        <f>'p1'!G93-p0!G93</f>
        <v>4.0000000000006253E-2</v>
      </c>
      <c r="H93" s="312">
        <f>'p1'!H93-p0!H93</f>
        <v>-1.9999999999999574E-2</v>
      </c>
      <c r="I93" s="312">
        <f>'p1'!I93-p0!I93</f>
        <v>0</v>
      </c>
      <c r="J93" s="312">
        <f>'p1'!J93-p0!J93</f>
        <v>0</v>
      </c>
      <c r="K93" s="312">
        <f>'p1'!K93-p0!K93</f>
        <v>0</v>
      </c>
      <c r="L93" s="312">
        <f>'p1'!L93-p0!L93</f>
        <v>-4.0000000000006253E-2</v>
      </c>
      <c r="M93" s="312">
        <f>'p1'!M93-p0!M93</f>
        <v>0</v>
      </c>
      <c r="N93" s="312">
        <f>'p1'!N93-p0!N93</f>
        <v>0</v>
      </c>
      <c r="O93" s="312">
        <f>'p1'!O93-p0!O93</f>
        <v>0</v>
      </c>
      <c r="P93" s="312">
        <f>'p1'!P93-p0!P93</f>
        <v>0</v>
      </c>
      <c r="Q93" s="312">
        <f>'p1'!Q93-p0!Q93</f>
        <v>0</v>
      </c>
      <c r="R93" s="312">
        <f>'p1'!R93-p0!R93</f>
        <v>0</v>
      </c>
      <c r="S93" s="312">
        <f>'p1'!S93-p0!S93</f>
        <v>0</v>
      </c>
      <c r="T93" s="312">
        <f>'p1'!T93-p0!T93</f>
        <v>0</v>
      </c>
      <c r="U93" s="312">
        <f>'p1'!U93-p0!U93</f>
        <v>0</v>
      </c>
      <c r="V93" s="312">
        <f>'p1'!V93-p0!V93</f>
        <v>0</v>
      </c>
      <c r="W93" s="312">
        <f>'p1'!W93-p0!W93</f>
        <v>0</v>
      </c>
      <c r="X93" s="312">
        <f>'p1'!X93-p0!X93</f>
        <v>0</v>
      </c>
      <c r="Y93" s="312">
        <f>'p1'!Y93-p0!Y93</f>
        <v>0</v>
      </c>
      <c r="Z93" s="312">
        <f>'p1'!Z93-p0!Z93</f>
        <v>0</v>
      </c>
      <c r="AA93" s="312">
        <f>'p1'!AA93-p0!AA93</f>
        <v>0</v>
      </c>
      <c r="AB93" s="312">
        <f>'p1'!AB93-p0!AB93</f>
        <v>0</v>
      </c>
      <c r="AC93" s="312">
        <f>'p1'!AC93-p0!AC93</f>
        <v>0</v>
      </c>
      <c r="AD93" s="312">
        <f>'p1'!AD93-p0!AD93</f>
        <v>0</v>
      </c>
      <c r="AE93" s="312">
        <f>'p1'!AE93-p0!AE93</f>
        <v>0</v>
      </c>
      <c r="AF93" s="312">
        <f>'p1'!AF93-p0!AF93</f>
        <v>0</v>
      </c>
      <c r="AG93" s="312">
        <f>'p1'!AG93-p0!AG93</f>
        <v>1.9999999999999574E-2</v>
      </c>
      <c r="AH93" s="312"/>
      <c r="AI93" s="312"/>
      <c r="AY93" s="84"/>
      <c r="AZ93" s="84"/>
      <c r="BA93" s="84"/>
      <c r="BB93" s="84"/>
      <c r="BM93" s="88"/>
      <c r="CF93" s="83"/>
      <c r="CG93" s="83"/>
      <c r="CH93" s="83"/>
      <c r="FV93" s="84"/>
      <c r="FW93" s="84"/>
      <c r="FX93" s="84"/>
      <c r="GH93" s="88"/>
      <c r="GI93" s="88"/>
      <c r="GO93" s="88"/>
      <c r="GQ93" s="88"/>
      <c r="GR93" s="88"/>
      <c r="GX93" s="88"/>
    </row>
    <row r="94" spans="1:206">
      <c r="A94" s="90">
        <v>39114</v>
      </c>
      <c r="B94" s="312">
        <f>'p1'!B94-p0!B94</f>
        <v>0</v>
      </c>
      <c r="C94" s="312">
        <f>'p1'!C94-p0!C94</f>
        <v>0</v>
      </c>
      <c r="D94" s="312">
        <f>'p1'!D94-p0!D94</f>
        <v>0</v>
      </c>
      <c r="E94" s="312">
        <f>'p1'!E94-p0!E94</f>
        <v>0</v>
      </c>
      <c r="F94" s="312">
        <f>'p1'!F94-p0!F94</f>
        <v>0</v>
      </c>
      <c r="G94" s="312">
        <f>'p1'!G94-p0!G94</f>
        <v>3.9999999999999147E-2</v>
      </c>
      <c r="H94" s="312">
        <f>'p1'!H94-p0!H94</f>
        <v>-1.0000000000001563E-2</v>
      </c>
      <c r="I94" s="312">
        <f>'p1'!I94-p0!I94</f>
        <v>-9.9999999999997868E-3</v>
      </c>
      <c r="J94" s="312">
        <f>'p1'!J94-p0!J94</f>
        <v>0</v>
      </c>
      <c r="K94" s="312">
        <f>'p1'!K94-p0!K94</f>
        <v>0</v>
      </c>
      <c r="L94" s="312">
        <f>'p1'!L94-p0!L94</f>
        <v>-3.9999999999999147E-2</v>
      </c>
      <c r="M94" s="312">
        <f>'p1'!M94-p0!M94</f>
        <v>0</v>
      </c>
      <c r="N94" s="312">
        <f>'p1'!N94-p0!N94</f>
        <v>0</v>
      </c>
      <c r="O94" s="312">
        <f>'p1'!O94-p0!O94</f>
        <v>0</v>
      </c>
      <c r="P94" s="312">
        <f>'p1'!P94-p0!P94</f>
        <v>0</v>
      </c>
      <c r="Q94" s="312">
        <f>'p1'!Q94-p0!Q94</f>
        <v>0</v>
      </c>
      <c r="R94" s="312">
        <f>'p1'!R94-p0!R94</f>
        <v>0</v>
      </c>
      <c r="S94" s="312">
        <f>'p1'!S94-p0!S94</f>
        <v>0</v>
      </c>
      <c r="T94" s="312">
        <f>'p1'!T94-p0!T94</f>
        <v>0</v>
      </c>
      <c r="U94" s="312">
        <f>'p1'!U94-p0!U94</f>
        <v>0</v>
      </c>
      <c r="V94" s="312">
        <f>'p1'!V94-p0!V94</f>
        <v>0</v>
      </c>
      <c r="W94" s="312">
        <f>'p1'!W94-p0!W94</f>
        <v>0</v>
      </c>
      <c r="X94" s="312">
        <f>'p1'!X94-p0!X94</f>
        <v>0</v>
      </c>
      <c r="Y94" s="312">
        <f>'p1'!Y94-p0!Y94</f>
        <v>0</v>
      </c>
      <c r="Z94" s="312">
        <f>'p1'!Z94-p0!Z94</f>
        <v>0</v>
      </c>
      <c r="AA94" s="312">
        <f>'p1'!AA94-p0!AA94</f>
        <v>0</v>
      </c>
      <c r="AB94" s="312">
        <f>'p1'!AB94-p0!AB94</f>
        <v>0</v>
      </c>
      <c r="AC94" s="312">
        <f>'p1'!AC94-p0!AC94</f>
        <v>0</v>
      </c>
      <c r="AD94" s="312">
        <f>'p1'!AD94-p0!AD94</f>
        <v>0</v>
      </c>
      <c r="AE94" s="312">
        <f>'p1'!AE94-p0!AE94</f>
        <v>0</v>
      </c>
      <c r="AF94" s="312">
        <f>'p1'!AF94-p0!AF94</f>
        <v>0</v>
      </c>
      <c r="AG94" s="312">
        <f>'p1'!AG94-p0!AG94</f>
        <v>1.0000000000001563E-2</v>
      </c>
      <c r="AH94" s="312"/>
      <c r="AI94" s="312"/>
      <c r="AY94" s="84"/>
      <c r="AZ94" s="84"/>
      <c r="BA94" s="84"/>
      <c r="BB94" s="84"/>
      <c r="BM94" s="88"/>
      <c r="CF94" s="83"/>
      <c r="CG94" s="83"/>
      <c r="CH94" s="83"/>
      <c r="FV94" s="84"/>
      <c r="FW94" s="84"/>
      <c r="FX94" s="84"/>
      <c r="GH94" s="88"/>
      <c r="GI94" s="88"/>
      <c r="GO94" s="88"/>
      <c r="GQ94" s="88"/>
      <c r="GR94" s="88"/>
      <c r="GX94" s="88"/>
    </row>
    <row r="95" spans="1:206">
      <c r="A95" s="90">
        <v>39142</v>
      </c>
      <c r="B95" s="312">
        <f>'p1'!B95-p0!B95</f>
        <v>0</v>
      </c>
      <c r="C95" s="312">
        <f>'p1'!C95-p0!C95</f>
        <v>0</v>
      </c>
      <c r="D95" s="312">
        <f>'p1'!D95-p0!D95</f>
        <v>0</v>
      </c>
      <c r="E95" s="312">
        <f>'p1'!E95-p0!E95</f>
        <v>0</v>
      </c>
      <c r="F95" s="312">
        <f>'p1'!F95-p0!F95</f>
        <v>0</v>
      </c>
      <c r="G95" s="312">
        <f>'p1'!G95-p0!G95</f>
        <v>4.0000000000006253E-2</v>
      </c>
      <c r="H95" s="312">
        <f>'p1'!H95-p0!H95</f>
        <v>-1.0000000000001563E-2</v>
      </c>
      <c r="I95" s="312">
        <f>'p1'!I95-p0!I95</f>
        <v>0</v>
      </c>
      <c r="J95" s="312">
        <f>'p1'!J95-p0!J95</f>
        <v>0</v>
      </c>
      <c r="K95" s="312">
        <f>'p1'!K95-p0!K95</f>
        <v>0</v>
      </c>
      <c r="L95" s="312">
        <f>'p1'!L95-p0!L95</f>
        <v>-4.0000000000006253E-2</v>
      </c>
      <c r="M95" s="312">
        <f>'p1'!M95-p0!M95</f>
        <v>0</v>
      </c>
      <c r="N95" s="312">
        <f>'p1'!N95-p0!N95</f>
        <v>0</v>
      </c>
      <c r="O95" s="312">
        <f>'p1'!O95-p0!O95</f>
        <v>0</v>
      </c>
      <c r="P95" s="312">
        <f>'p1'!P95-p0!P95</f>
        <v>0</v>
      </c>
      <c r="Q95" s="312">
        <f>'p1'!Q95-p0!Q95</f>
        <v>0</v>
      </c>
      <c r="R95" s="312">
        <f>'p1'!R95-p0!R95</f>
        <v>0</v>
      </c>
      <c r="S95" s="312">
        <f>'p1'!S95-p0!S95</f>
        <v>0</v>
      </c>
      <c r="T95" s="312">
        <f>'p1'!T95-p0!T95</f>
        <v>0</v>
      </c>
      <c r="U95" s="312">
        <f>'p1'!U95-p0!U95</f>
        <v>0</v>
      </c>
      <c r="V95" s="312">
        <f>'p1'!V95-p0!V95</f>
        <v>0</v>
      </c>
      <c r="W95" s="312">
        <f>'p1'!W95-p0!W95</f>
        <v>0</v>
      </c>
      <c r="X95" s="312">
        <f>'p1'!X95-p0!X95</f>
        <v>0</v>
      </c>
      <c r="Y95" s="312">
        <f>'p1'!Y95-p0!Y95</f>
        <v>0</v>
      </c>
      <c r="Z95" s="312">
        <f>'p1'!Z95-p0!Z95</f>
        <v>0</v>
      </c>
      <c r="AA95" s="312">
        <f>'p1'!AA95-p0!AA95</f>
        <v>0</v>
      </c>
      <c r="AB95" s="312">
        <f>'p1'!AB95-p0!AB95</f>
        <v>0</v>
      </c>
      <c r="AC95" s="312">
        <f>'p1'!AC95-p0!AC95</f>
        <v>0</v>
      </c>
      <c r="AD95" s="312">
        <f>'p1'!AD95-p0!AD95</f>
        <v>0</v>
      </c>
      <c r="AE95" s="312">
        <f>'p1'!AE95-p0!AE95</f>
        <v>0</v>
      </c>
      <c r="AF95" s="312">
        <f>'p1'!AF95-p0!AF95</f>
        <v>0</v>
      </c>
      <c r="AG95" s="312">
        <f>'p1'!AG95-p0!AG95</f>
        <v>1.0000000000001563E-2</v>
      </c>
      <c r="AH95" s="312"/>
      <c r="AI95" s="312"/>
      <c r="AY95" s="84"/>
      <c r="AZ95" s="84"/>
      <c r="BA95" s="84"/>
      <c r="BB95" s="84"/>
      <c r="BM95" s="88"/>
      <c r="CF95" s="83"/>
      <c r="CG95" s="83"/>
      <c r="CH95" s="83"/>
      <c r="FV95" s="84"/>
      <c r="FW95" s="84"/>
      <c r="FX95" s="84"/>
      <c r="GH95" s="88"/>
      <c r="GI95" s="88"/>
      <c r="GO95" s="88"/>
      <c r="GQ95" s="88"/>
      <c r="GR95" s="88"/>
      <c r="GX95" s="88"/>
    </row>
    <row r="96" spans="1:206">
      <c r="A96" s="90">
        <v>39173</v>
      </c>
      <c r="B96" s="312">
        <f>'p1'!B96-p0!B96</f>
        <v>0</v>
      </c>
      <c r="C96" s="312">
        <f>'p1'!C96-p0!C96</f>
        <v>0</v>
      </c>
      <c r="D96" s="312">
        <f>'p1'!D96-p0!D96</f>
        <v>0</v>
      </c>
      <c r="E96" s="312">
        <f>'p1'!E96-p0!E96</f>
        <v>0</v>
      </c>
      <c r="F96" s="312">
        <f>'p1'!F96-p0!F96</f>
        <v>0</v>
      </c>
      <c r="G96" s="312">
        <f>'p1'!G96-p0!G96</f>
        <v>4.0000000000006253E-2</v>
      </c>
      <c r="H96" s="312">
        <f>'p1'!H96-p0!H96</f>
        <v>-1.0000000000001563E-2</v>
      </c>
      <c r="I96" s="312">
        <f>'p1'!I96-p0!I96</f>
        <v>-9.9999999999997868E-3</v>
      </c>
      <c r="J96" s="312">
        <f>'p1'!J96-p0!J96</f>
        <v>1.0000000000001563E-2</v>
      </c>
      <c r="K96" s="312">
        <f>'p1'!K96-p0!K96</f>
        <v>0</v>
      </c>
      <c r="L96" s="312">
        <f>'p1'!L96-p0!L96</f>
        <v>-4.0000000000006253E-2</v>
      </c>
      <c r="M96" s="312">
        <f>'p1'!M96-p0!M96</f>
        <v>0</v>
      </c>
      <c r="N96" s="312">
        <f>'p1'!N96-p0!N96</f>
        <v>0</v>
      </c>
      <c r="O96" s="312">
        <f>'p1'!O96-p0!O96</f>
        <v>0</v>
      </c>
      <c r="P96" s="312">
        <f>'p1'!P96-p0!P96</f>
        <v>0</v>
      </c>
      <c r="Q96" s="312">
        <f>'p1'!Q96-p0!Q96</f>
        <v>0</v>
      </c>
      <c r="R96" s="312">
        <f>'p1'!R96-p0!R96</f>
        <v>0</v>
      </c>
      <c r="S96" s="312">
        <f>'p1'!S96-p0!S96</f>
        <v>0</v>
      </c>
      <c r="T96" s="312">
        <f>'p1'!T96-p0!T96</f>
        <v>0</v>
      </c>
      <c r="U96" s="312">
        <f>'p1'!U96-p0!U96</f>
        <v>0</v>
      </c>
      <c r="V96" s="312">
        <f>'p1'!V96-p0!V96</f>
        <v>0</v>
      </c>
      <c r="W96" s="312">
        <f>'p1'!W96-p0!W96</f>
        <v>0</v>
      </c>
      <c r="X96" s="312">
        <f>'p1'!X96-p0!X96</f>
        <v>0</v>
      </c>
      <c r="Y96" s="312">
        <f>'p1'!Y96-p0!Y96</f>
        <v>0</v>
      </c>
      <c r="Z96" s="312">
        <f>'p1'!Z96-p0!Z96</f>
        <v>0</v>
      </c>
      <c r="AA96" s="312">
        <f>'p1'!AA96-p0!AA96</f>
        <v>0</v>
      </c>
      <c r="AB96" s="312">
        <f>'p1'!AB96-p0!AB96</f>
        <v>0</v>
      </c>
      <c r="AC96" s="312">
        <f>'p1'!AC96-p0!AC96</f>
        <v>0</v>
      </c>
      <c r="AD96" s="312">
        <f>'p1'!AD96-p0!AD96</f>
        <v>0</v>
      </c>
      <c r="AE96" s="312">
        <f>'p1'!AE96-p0!AE96</f>
        <v>0</v>
      </c>
      <c r="AF96" s="312">
        <f>'p1'!AF96-p0!AF96</f>
        <v>0</v>
      </c>
      <c r="AG96" s="312">
        <f>'p1'!AG96-p0!AG96</f>
        <v>0</v>
      </c>
      <c r="AH96" s="312"/>
      <c r="AI96" s="312"/>
      <c r="AY96" s="84"/>
      <c r="AZ96" s="84"/>
      <c r="BA96" s="84"/>
      <c r="BB96" s="84"/>
      <c r="BM96" s="88"/>
      <c r="CF96" s="83"/>
      <c r="CG96" s="83"/>
      <c r="CH96" s="83"/>
      <c r="FV96" s="84"/>
      <c r="FW96" s="84"/>
      <c r="FX96" s="84"/>
      <c r="GH96" s="88"/>
      <c r="GI96" s="88"/>
      <c r="GO96" s="88"/>
      <c r="GQ96" s="88"/>
      <c r="GR96" s="88"/>
      <c r="GX96" s="88"/>
    </row>
    <row r="97" spans="1:206">
      <c r="A97" s="90">
        <v>39203</v>
      </c>
      <c r="B97" s="312">
        <f>'p1'!B97-p0!B97</f>
        <v>0</v>
      </c>
      <c r="C97" s="312">
        <f>'p1'!C97-p0!C97</f>
        <v>0</v>
      </c>
      <c r="D97" s="312">
        <f>'p1'!D97-p0!D97</f>
        <v>0</v>
      </c>
      <c r="E97" s="312">
        <f>'p1'!E97-p0!E97</f>
        <v>0</v>
      </c>
      <c r="F97" s="312">
        <f>'p1'!F97-p0!F97</f>
        <v>0</v>
      </c>
      <c r="G97" s="312">
        <f>'p1'!G97-p0!G97</f>
        <v>4.0000000000006253E-2</v>
      </c>
      <c r="H97" s="312">
        <f>'p1'!H97-p0!H97</f>
        <v>-1.0000000000001563E-2</v>
      </c>
      <c r="I97" s="312">
        <f>'p1'!I97-p0!I97</f>
        <v>-9.9999999999997868E-3</v>
      </c>
      <c r="J97" s="312">
        <f>'p1'!J97-p0!J97</f>
        <v>1.0000000000001563E-2</v>
      </c>
      <c r="K97" s="312">
        <f>'p1'!K97-p0!K97</f>
        <v>0</v>
      </c>
      <c r="L97" s="312">
        <f>'p1'!L97-p0!L97</f>
        <v>-4.0000000000006253E-2</v>
      </c>
      <c r="M97" s="312">
        <f>'p1'!M97-p0!M97</f>
        <v>0</v>
      </c>
      <c r="N97" s="312">
        <f>'p1'!N97-p0!N97</f>
        <v>0</v>
      </c>
      <c r="O97" s="312">
        <f>'p1'!O97-p0!O97</f>
        <v>0</v>
      </c>
      <c r="P97" s="312">
        <f>'p1'!P97-p0!P97</f>
        <v>0</v>
      </c>
      <c r="Q97" s="312">
        <f>'p1'!Q97-p0!Q97</f>
        <v>0</v>
      </c>
      <c r="R97" s="312">
        <f>'p1'!R97-p0!R97</f>
        <v>0</v>
      </c>
      <c r="S97" s="312">
        <f>'p1'!S97-p0!S97</f>
        <v>0</v>
      </c>
      <c r="T97" s="312">
        <f>'p1'!T97-p0!T97</f>
        <v>0</v>
      </c>
      <c r="U97" s="312">
        <f>'p1'!U97-p0!U97</f>
        <v>0</v>
      </c>
      <c r="V97" s="312">
        <f>'p1'!V97-p0!V97</f>
        <v>0</v>
      </c>
      <c r="W97" s="312">
        <f>'p1'!W97-p0!W97</f>
        <v>0</v>
      </c>
      <c r="X97" s="312">
        <f>'p1'!X97-p0!X97</f>
        <v>0</v>
      </c>
      <c r="Y97" s="312">
        <f>'p1'!Y97-p0!Y97</f>
        <v>0</v>
      </c>
      <c r="Z97" s="312">
        <f>'p1'!Z97-p0!Z97</f>
        <v>0</v>
      </c>
      <c r="AA97" s="312">
        <f>'p1'!AA97-p0!AA97</f>
        <v>0</v>
      </c>
      <c r="AB97" s="312">
        <f>'p1'!AB97-p0!AB97</f>
        <v>0</v>
      </c>
      <c r="AC97" s="312">
        <f>'p1'!AC97-p0!AC97</f>
        <v>0</v>
      </c>
      <c r="AD97" s="312">
        <f>'p1'!AD97-p0!AD97</f>
        <v>0</v>
      </c>
      <c r="AE97" s="312">
        <f>'p1'!AE97-p0!AE97</f>
        <v>0</v>
      </c>
      <c r="AF97" s="312">
        <f>'p1'!AF97-p0!AF97</f>
        <v>0</v>
      </c>
      <c r="AG97" s="312">
        <f>'p1'!AG97-p0!AG97</f>
        <v>0</v>
      </c>
      <c r="AH97" s="312"/>
      <c r="AI97" s="312"/>
      <c r="AY97" s="84"/>
      <c r="AZ97" s="84"/>
      <c r="BA97" s="84"/>
      <c r="BB97" s="84"/>
      <c r="BM97" s="88"/>
      <c r="CF97" s="83"/>
      <c r="CG97" s="83"/>
      <c r="CH97" s="83"/>
      <c r="FV97" s="84"/>
      <c r="FW97" s="84"/>
      <c r="FX97" s="84"/>
      <c r="GH97" s="88"/>
      <c r="GI97" s="88"/>
      <c r="GO97" s="88"/>
      <c r="GQ97" s="88"/>
      <c r="GR97" s="88"/>
      <c r="GX97" s="88"/>
    </row>
    <row r="98" spans="1:206">
      <c r="A98" s="90">
        <v>39234</v>
      </c>
      <c r="B98" s="312">
        <f>'p1'!B98-p0!B98</f>
        <v>0</v>
      </c>
      <c r="C98" s="312">
        <f>'p1'!C98-p0!C98</f>
        <v>0</v>
      </c>
      <c r="D98" s="312">
        <f>'p1'!D98-p0!D98</f>
        <v>0</v>
      </c>
      <c r="E98" s="312">
        <f>'p1'!E98-p0!E98</f>
        <v>0</v>
      </c>
      <c r="F98" s="312">
        <f>'p1'!F98-p0!F98</f>
        <v>0</v>
      </c>
      <c r="G98" s="312">
        <f>'p1'!G98-p0!G98</f>
        <v>3.9999999999992042E-2</v>
      </c>
      <c r="H98" s="312">
        <f>'p1'!H98-p0!H98</f>
        <v>-9.9999999999980105E-3</v>
      </c>
      <c r="I98" s="312">
        <f>'p1'!I98-p0!I98</f>
        <v>-9.9999999999997868E-3</v>
      </c>
      <c r="J98" s="312">
        <f>'p1'!J98-p0!J98</f>
        <v>9.9999999999980105E-3</v>
      </c>
      <c r="K98" s="312">
        <f>'p1'!K98-p0!K98</f>
        <v>0</v>
      </c>
      <c r="L98" s="312">
        <f>'p1'!L98-p0!L98</f>
        <v>-3.9999999999992042E-2</v>
      </c>
      <c r="M98" s="312">
        <f>'p1'!M98-p0!M98</f>
        <v>0</v>
      </c>
      <c r="N98" s="312">
        <f>'p1'!N98-p0!N98</f>
        <v>0</v>
      </c>
      <c r="O98" s="312">
        <f>'p1'!O98-p0!O98</f>
        <v>0</v>
      </c>
      <c r="P98" s="312">
        <f>'p1'!P98-p0!P98</f>
        <v>0</v>
      </c>
      <c r="Q98" s="312">
        <f>'p1'!Q98-p0!Q98</f>
        <v>0</v>
      </c>
      <c r="R98" s="312">
        <f>'p1'!R98-p0!R98</f>
        <v>0</v>
      </c>
      <c r="S98" s="312">
        <f>'p1'!S98-p0!S98</f>
        <v>0</v>
      </c>
      <c r="T98" s="312">
        <f>'p1'!T98-p0!T98</f>
        <v>0</v>
      </c>
      <c r="U98" s="312">
        <f>'p1'!U98-p0!U98</f>
        <v>0</v>
      </c>
      <c r="V98" s="312">
        <f>'p1'!V98-p0!V98</f>
        <v>0</v>
      </c>
      <c r="W98" s="312">
        <f>'p1'!W98-p0!W98</f>
        <v>0</v>
      </c>
      <c r="X98" s="312">
        <f>'p1'!X98-p0!X98</f>
        <v>0</v>
      </c>
      <c r="Y98" s="312">
        <f>'p1'!Y98-p0!Y98</f>
        <v>0</v>
      </c>
      <c r="Z98" s="312">
        <f>'p1'!Z98-p0!Z98</f>
        <v>0</v>
      </c>
      <c r="AA98" s="312">
        <f>'p1'!AA98-p0!AA98</f>
        <v>0</v>
      </c>
      <c r="AB98" s="312">
        <f>'p1'!AB98-p0!AB98</f>
        <v>0</v>
      </c>
      <c r="AC98" s="312">
        <f>'p1'!AC98-p0!AC98</f>
        <v>0</v>
      </c>
      <c r="AD98" s="312">
        <f>'p1'!AD98-p0!AD98</f>
        <v>0</v>
      </c>
      <c r="AE98" s="312">
        <f>'p1'!AE98-p0!AE98</f>
        <v>0</v>
      </c>
      <c r="AF98" s="312">
        <f>'p1'!AF98-p0!AF98</f>
        <v>0</v>
      </c>
      <c r="AG98" s="312">
        <f>'p1'!AG98-p0!AG98</f>
        <v>0</v>
      </c>
      <c r="AH98" s="312"/>
      <c r="AI98" s="312"/>
      <c r="AY98" s="84"/>
      <c r="AZ98" s="84"/>
      <c r="BA98" s="84"/>
      <c r="BB98" s="84"/>
      <c r="BM98" s="88"/>
      <c r="CF98" s="83"/>
      <c r="CG98" s="83"/>
      <c r="CH98" s="83"/>
      <c r="FV98" s="84"/>
      <c r="FW98" s="84"/>
      <c r="FX98" s="84"/>
      <c r="GH98" s="88"/>
      <c r="GI98" s="88"/>
      <c r="GO98" s="88"/>
      <c r="GQ98" s="88"/>
      <c r="GR98" s="88"/>
      <c r="GX98" s="88"/>
    </row>
    <row r="99" spans="1:206">
      <c r="A99" s="90">
        <v>39264</v>
      </c>
      <c r="B99" s="312">
        <f>'p1'!B99-p0!B99</f>
        <v>0</v>
      </c>
      <c r="C99" s="312">
        <f>'p1'!C99-p0!C99</f>
        <v>0</v>
      </c>
      <c r="D99" s="312">
        <f>'p1'!D99-p0!D99</f>
        <v>0</v>
      </c>
      <c r="E99" s="312">
        <f>'p1'!E99-p0!E99</f>
        <v>0</v>
      </c>
      <c r="F99" s="312">
        <f>'p1'!F99-p0!F99</f>
        <v>0</v>
      </c>
      <c r="G99" s="312">
        <f>'p1'!G99-p0!G99</f>
        <v>4.0000000000006253E-2</v>
      </c>
      <c r="H99" s="312">
        <f>'p1'!H99-p0!H99</f>
        <v>0</v>
      </c>
      <c r="I99" s="312">
        <f>'p1'!I99-p0!I99</f>
        <v>-9.9999999999997868E-3</v>
      </c>
      <c r="J99" s="312">
        <f>'p1'!J99-p0!J99</f>
        <v>0</v>
      </c>
      <c r="K99" s="312">
        <f>'p1'!K99-p0!K99</f>
        <v>0</v>
      </c>
      <c r="L99" s="312">
        <f>'p1'!L99-p0!L99</f>
        <v>-4.0000000000006253E-2</v>
      </c>
      <c r="M99" s="312">
        <f>'p1'!M99-p0!M99</f>
        <v>0</v>
      </c>
      <c r="N99" s="312">
        <f>'p1'!N99-p0!N99</f>
        <v>0</v>
      </c>
      <c r="O99" s="312">
        <f>'p1'!O99-p0!O99</f>
        <v>0</v>
      </c>
      <c r="P99" s="312">
        <f>'p1'!P99-p0!P99</f>
        <v>0</v>
      </c>
      <c r="Q99" s="312">
        <f>'p1'!Q99-p0!Q99</f>
        <v>0</v>
      </c>
      <c r="R99" s="312">
        <f>'p1'!R99-p0!R99</f>
        <v>0</v>
      </c>
      <c r="S99" s="312">
        <f>'p1'!S99-p0!S99</f>
        <v>0</v>
      </c>
      <c r="T99" s="312">
        <f>'p1'!T99-p0!T99</f>
        <v>0</v>
      </c>
      <c r="U99" s="312">
        <f>'p1'!U99-p0!U99</f>
        <v>0</v>
      </c>
      <c r="V99" s="312">
        <f>'p1'!V99-p0!V99</f>
        <v>0</v>
      </c>
      <c r="W99" s="312">
        <f>'p1'!W99-p0!W99</f>
        <v>0</v>
      </c>
      <c r="X99" s="312">
        <f>'p1'!X99-p0!X99</f>
        <v>0</v>
      </c>
      <c r="Y99" s="312">
        <f>'p1'!Y99-p0!Y99</f>
        <v>0</v>
      </c>
      <c r="Z99" s="312">
        <f>'p1'!Z99-p0!Z99</f>
        <v>0</v>
      </c>
      <c r="AA99" s="312">
        <f>'p1'!AA99-p0!AA99</f>
        <v>0</v>
      </c>
      <c r="AB99" s="312">
        <f>'p1'!AB99-p0!AB99</f>
        <v>0</v>
      </c>
      <c r="AC99" s="312">
        <f>'p1'!AC99-p0!AC99</f>
        <v>0</v>
      </c>
      <c r="AD99" s="312">
        <f>'p1'!AD99-p0!AD99</f>
        <v>0</v>
      </c>
      <c r="AE99" s="312">
        <f>'p1'!AE99-p0!AE99</f>
        <v>0</v>
      </c>
      <c r="AF99" s="312">
        <f>'p1'!AF99-p0!AF99</f>
        <v>0</v>
      </c>
      <c r="AG99" s="312">
        <f>'p1'!AG99-p0!AG99</f>
        <v>0</v>
      </c>
      <c r="AH99" s="312"/>
      <c r="AI99" s="312"/>
      <c r="AY99" s="84"/>
      <c r="AZ99" s="84"/>
      <c r="BA99" s="84"/>
      <c r="BB99" s="84"/>
      <c r="BM99" s="88"/>
      <c r="CF99" s="83"/>
      <c r="CG99" s="83"/>
      <c r="CH99" s="83"/>
      <c r="FV99" s="84"/>
      <c r="FW99" s="84"/>
      <c r="FX99" s="84"/>
      <c r="GH99" s="88"/>
      <c r="GI99" s="88"/>
      <c r="GO99" s="88"/>
      <c r="GQ99" s="88"/>
      <c r="GR99" s="88"/>
      <c r="GX99" s="88"/>
    </row>
    <row r="100" spans="1:206">
      <c r="A100" s="90">
        <v>39295</v>
      </c>
      <c r="B100" s="312">
        <f>'p1'!B100-p0!B100</f>
        <v>0</v>
      </c>
      <c r="C100" s="312">
        <f>'p1'!C100-p0!C100</f>
        <v>0</v>
      </c>
      <c r="D100" s="312">
        <f>'p1'!D100-p0!D100</f>
        <v>0</v>
      </c>
      <c r="E100" s="312">
        <f>'p1'!E100-p0!E100</f>
        <v>0</v>
      </c>
      <c r="F100" s="312">
        <f>'p1'!F100-p0!F100</f>
        <v>0</v>
      </c>
      <c r="G100" s="312">
        <f>'p1'!G100-p0!G100</f>
        <v>3.0000000000001137E-2</v>
      </c>
      <c r="H100" s="312">
        <f>'p1'!H100-p0!H100</f>
        <v>-1.0000000000001563E-2</v>
      </c>
      <c r="I100" s="312">
        <f>'p1'!I100-p0!I100</f>
        <v>0</v>
      </c>
      <c r="J100" s="312">
        <f>'p1'!J100-p0!J100</f>
        <v>1.0000000000001563E-2</v>
      </c>
      <c r="K100" s="312">
        <f>'p1'!K100-p0!K100</f>
        <v>0</v>
      </c>
      <c r="L100" s="312">
        <f>'p1'!L100-p0!L100</f>
        <v>-3.0000000000001137E-2</v>
      </c>
      <c r="M100" s="312">
        <f>'p1'!M100-p0!M100</f>
        <v>0</v>
      </c>
      <c r="N100" s="312">
        <f>'p1'!N100-p0!N100</f>
        <v>0</v>
      </c>
      <c r="O100" s="312">
        <f>'p1'!O100-p0!O100</f>
        <v>0</v>
      </c>
      <c r="P100" s="312">
        <f>'p1'!P100-p0!P100</f>
        <v>0</v>
      </c>
      <c r="Q100" s="312">
        <f>'p1'!Q100-p0!Q100</f>
        <v>0</v>
      </c>
      <c r="R100" s="312">
        <f>'p1'!R100-p0!R100</f>
        <v>0</v>
      </c>
      <c r="S100" s="312">
        <f>'p1'!S100-p0!S100</f>
        <v>0</v>
      </c>
      <c r="T100" s="312">
        <f>'p1'!T100-p0!T100</f>
        <v>0</v>
      </c>
      <c r="U100" s="312">
        <f>'p1'!U100-p0!U100</f>
        <v>0</v>
      </c>
      <c r="V100" s="312">
        <f>'p1'!V100-p0!V100</f>
        <v>0</v>
      </c>
      <c r="W100" s="312">
        <f>'p1'!W100-p0!W100</f>
        <v>0</v>
      </c>
      <c r="X100" s="312">
        <f>'p1'!X100-p0!X100</f>
        <v>0</v>
      </c>
      <c r="Y100" s="312">
        <f>'p1'!Y100-p0!Y100</f>
        <v>0</v>
      </c>
      <c r="Z100" s="312">
        <f>'p1'!Z100-p0!Z100</f>
        <v>0</v>
      </c>
      <c r="AA100" s="312">
        <f>'p1'!AA100-p0!AA100</f>
        <v>0</v>
      </c>
      <c r="AB100" s="312">
        <f>'p1'!AB100-p0!AB100</f>
        <v>0</v>
      </c>
      <c r="AC100" s="312">
        <f>'p1'!AC100-p0!AC100</f>
        <v>0</v>
      </c>
      <c r="AD100" s="312">
        <f>'p1'!AD100-p0!AD100</f>
        <v>0</v>
      </c>
      <c r="AE100" s="312">
        <f>'p1'!AE100-p0!AE100</f>
        <v>0</v>
      </c>
      <c r="AF100" s="312">
        <f>'p1'!AF100-p0!AF100</f>
        <v>0</v>
      </c>
      <c r="AG100" s="312">
        <f>'p1'!AG100-p0!AG100</f>
        <v>0</v>
      </c>
      <c r="AH100" s="312"/>
      <c r="AI100" s="312"/>
      <c r="AY100" s="84"/>
      <c r="AZ100" s="84"/>
      <c r="BA100" s="84"/>
      <c r="BB100" s="84"/>
      <c r="BM100" s="88"/>
      <c r="CF100" s="83"/>
      <c r="CG100" s="83"/>
      <c r="CH100" s="83"/>
      <c r="FV100" s="84"/>
      <c r="FW100" s="84"/>
      <c r="FX100" s="84"/>
      <c r="GH100" s="88"/>
      <c r="GI100" s="88"/>
      <c r="GO100" s="88"/>
      <c r="GQ100" s="88"/>
      <c r="GR100" s="88"/>
      <c r="GX100" s="88"/>
    </row>
    <row r="101" spans="1:206">
      <c r="A101" s="90">
        <v>39326</v>
      </c>
      <c r="B101" s="312">
        <f>'p1'!B101-p0!B101</f>
        <v>0</v>
      </c>
      <c r="C101" s="312">
        <f>'p1'!C101-p0!C101</f>
        <v>0</v>
      </c>
      <c r="D101" s="312">
        <f>'p1'!D101-p0!D101</f>
        <v>0</v>
      </c>
      <c r="E101" s="312">
        <f>'p1'!E101-p0!E101</f>
        <v>0</v>
      </c>
      <c r="F101" s="312">
        <f>'p1'!F101-p0!F101</f>
        <v>0</v>
      </c>
      <c r="G101" s="312">
        <f>'p1'!G101-p0!G101</f>
        <v>3.0000000000001137E-2</v>
      </c>
      <c r="H101" s="312">
        <f>'p1'!H101-p0!H101</f>
        <v>-1.0000000000001563E-2</v>
      </c>
      <c r="I101" s="312">
        <f>'p1'!I101-p0!I101</f>
        <v>0</v>
      </c>
      <c r="J101" s="312">
        <f>'p1'!J101-p0!J101</f>
        <v>1.0000000000001563E-2</v>
      </c>
      <c r="K101" s="312">
        <f>'p1'!K101-p0!K101</f>
        <v>0</v>
      </c>
      <c r="L101" s="312">
        <f>'p1'!L101-p0!L101</f>
        <v>-3.0000000000001137E-2</v>
      </c>
      <c r="M101" s="312">
        <f>'p1'!M101-p0!M101</f>
        <v>0</v>
      </c>
      <c r="N101" s="312">
        <f>'p1'!N101-p0!N101</f>
        <v>0</v>
      </c>
      <c r="O101" s="312">
        <f>'p1'!O101-p0!O101</f>
        <v>0</v>
      </c>
      <c r="P101" s="312">
        <f>'p1'!P101-p0!P101</f>
        <v>0</v>
      </c>
      <c r="Q101" s="312">
        <f>'p1'!Q101-p0!Q101</f>
        <v>0</v>
      </c>
      <c r="R101" s="312">
        <f>'p1'!R101-p0!R101</f>
        <v>0</v>
      </c>
      <c r="S101" s="312">
        <f>'p1'!S101-p0!S101</f>
        <v>0</v>
      </c>
      <c r="T101" s="312">
        <f>'p1'!T101-p0!T101</f>
        <v>0</v>
      </c>
      <c r="U101" s="312">
        <f>'p1'!U101-p0!U101</f>
        <v>0</v>
      </c>
      <c r="V101" s="312">
        <f>'p1'!V101-p0!V101</f>
        <v>0</v>
      </c>
      <c r="W101" s="312">
        <f>'p1'!W101-p0!W101</f>
        <v>0</v>
      </c>
      <c r="X101" s="312">
        <f>'p1'!X101-p0!X101</f>
        <v>0</v>
      </c>
      <c r="Y101" s="312">
        <f>'p1'!Y101-p0!Y101</f>
        <v>0</v>
      </c>
      <c r="Z101" s="312">
        <f>'p1'!Z101-p0!Z101</f>
        <v>0</v>
      </c>
      <c r="AA101" s="312">
        <f>'p1'!AA101-p0!AA101</f>
        <v>0</v>
      </c>
      <c r="AB101" s="312">
        <f>'p1'!AB101-p0!AB101</f>
        <v>0</v>
      </c>
      <c r="AC101" s="312">
        <f>'p1'!AC101-p0!AC101</f>
        <v>0</v>
      </c>
      <c r="AD101" s="312">
        <f>'p1'!AD101-p0!AD101</f>
        <v>0</v>
      </c>
      <c r="AE101" s="312">
        <f>'p1'!AE101-p0!AE101</f>
        <v>0</v>
      </c>
      <c r="AF101" s="312">
        <f>'p1'!AF101-p0!AF101</f>
        <v>0</v>
      </c>
      <c r="AG101" s="312">
        <f>'p1'!AG101-p0!AG101</f>
        <v>0</v>
      </c>
      <c r="AH101" s="312"/>
      <c r="AI101" s="312"/>
      <c r="AY101" s="84"/>
      <c r="AZ101" s="84"/>
      <c r="BA101" s="84"/>
      <c r="BB101" s="84"/>
      <c r="BM101" s="88"/>
      <c r="CF101" s="83"/>
      <c r="CG101" s="83"/>
      <c r="CH101" s="83"/>
      <c r="FV101" s="84"/>
      <c r="FW101" s="84"/>
      <c r="FX101" s="84"/>
      <c r="GH101" s="88"/>
      <c r="GI101" s="88"/>
      <c r="GO101" s="88"/>
      <c r="GQ101" s="88"/>
      <c r="GR101" s="88"/>
      <c r="GX101" s="88"/>
    </row>
    <row r="102" spans="1:206">
      <c r="A102" s="90">
        <v>39356</v>
      </c>
      <c r="B102" s="312">
        <f>'p1'!B102-p0!B102</f>
        <v>0</v>
      </c>
      <c r="C102" s="312">
        <f>'p1'!C102-p0!C102</f>
        <v>0</v>
      </c>
      <c r="D102" s="312">
        <f>'p1'!D102-p0!D102</f>
        <v>0</v>
      </c>
      <c r="E102" s="312">
        <f>'p1'!E102-p0!E102</f>
        <v>0</v>
      </c>
      <c r="F102" s="312">
        <f>'p1'!F102-p0!F102</f>
        <v>0</v>
      </c>
      <c r="G102" s="312">
        <f>'p1'!G102-p0!G102</f>
        <v>3.0000000000001137E-2</v>
      </c>
      <c r="H102" s="312">
        <f>'p1'!H102-p0!H102</f>
        <v>-1.0000000000001563E-2</v>
      </c>
      <c r="I102" s="312">
        <f>'p1'!I102-p0!I102</f>
        <v>0</v>
      </c>
      <c r="J102" s="312">
        <f>'p1'!J102-p0!J102</f>
        <v>1.0000000000001563E-2</v>
      </c>
      <c r="K102" s="312">
        <f>'p1'!K102-p0!K102</f>
        <v>0</v>
      </c>
      <c r="L102" s="312">
        <f>'p1'!L102-p0!L102</f>
        <v>-3.0000000000001137E-2</v>
      </c>
      <c r="M102" s="312">
        <f>'p1'!M102-p0!M102</f>
        <v>0</v>
      </c>
      <c r="N102" s="312">
        <f>'p1'!N102-p0!N102</f>
        <v>0</v>
      </c>
      <c r="O102" s="312">
        <f>'p1'!O102-p0!O102</f>
        <v>0</v>
      </c>
      <c r="P102" s="312">
        <f>'p1'!P102-p0!P102</f>
        <v>0</v>
      </c>
      <c r="Q102" s="312">
        <f>'p1'!Q102-p0!Q102</f>
        <v>0</v>
      </c>
      <c r="R102" s="312">
        <f>'p1'!R102-p0!R102</f>
        <v>0</v>
      </c>
      <c r="S102" s="312">
        <f>'p1'!S102-p0!S102</f>
        <v>0</v>
      </c>
      <c r="T102" s="312">
        <f>'p1'!T102-p0!T102</f>
        <v>0</v>
      </c>
      <c r="U102" s="312">
        <f>'p1'!U102-p0!U102</f>
        <v>0</v>
      </c>
      <c r="V102" s="312">
        <f>'p1'!V102-p0!V102</f>
        <v>0</v>
      </c>
      <c r="W102" s="312">
        <f>'p1'!W102-p0!W102</f>
        <v>0</v>
      </c>
      <c r="X102" s="312">
        <f>'p1'!X102-p0!X102</f>
        <v>0</v>
      </c>
      <c r="Y102" s="312">
        <f>'p1'!Y102-p0!Y102</f>
        <v>0</v>
      </c>
      <c r="Z102" s="312">
        <f>'p1'!Z102-p0!Z102</f>
        <v>0</v>
      </c>
      <c r="AA102" s="312">
        <f>'p1'!AA102-p0!AA102</f>
        <v>0</v>
      </c>
      <c r="AB102" s="312">
        <f>'p1'!AB102-p0!AB102</f>
        <v>0</v>
      </c>
      <c r="AC102" s="312">
        <f>'p1'!AC102-p0!AC102</f>
        <v>0</v>
      </c>
      <c r="AD102" s="312">
        <f>'p1'!AD102-p0!AD102</f>
        <v>0</v>
      </c>
      <c r="AE102" s="312">
        <f>'p1'!AE102-p0!AE102</f>
        <v>0</v>
      </c>
      <c r="AF102" s="312">
        <f>'p1'!AF102-p0!AF102</f>
        <v>0</v>
      </c>
      <c r="AG102" s="312">
        <f>'p1'!AG102-p0!AG102</f>
        <v>0</v>
      </c>
      <c r="AH102" s="312"/>
      <c r="AI102" s="312"/>
      <c r="AY102" s="84"/>
      <c r="AZ102" s="84"/>
      <c r="BA102" s="84"/>
      <c r="BB102" s="84"/>
      <c r="BM102" s="88"/>
      <c r="CF102" s="83"/>
      <c r="CG102" s="83"/>
      <c r="CH102" s="83"/>
      <c r="FV102" s="84"/>
      <c r="FW102" s="84"/>
      <c r="FX102" s="84"/>
      <c r="GH102" s="88"/>
      <c r="GI102" s="88"/>
      <c r="GO102" s="88"/>
      <c r="GQ102" s="88"/>
      <c r="GR102" s="88"/>
      <c r="GX102" s="88"/>
    </row>
    <row r="103" spans="1:206">
      <c r="A103" s="90">
        <v>39387</v>
      </c>
      <c r="B103" s="312">
        <f>'p1'!B103-p0!B103</f>
        <v>0</v>
      </c>
      <c r="C103" s="312">
        <f>'p1'!C103-p0!C103</f>
        <v>0</v>
      </c>
      <c r="D103" s="312">
        <f>'p1'!D103-p0!D103</f>
        <v>0</v>
      </c>
      <c r="E103" s="312">
        <f>'p1'!E103-p0!E103</f>
        <v>0</v>
      </c>
      <c r="F103" s="312">
        <f>'p1'!F103-p0!F103</f>
        <v>0</v>
      </c>
      <c r="G103" s="312">
        <f>'p1'!G103-p0!G103</f>
        <v>0</v>
      </c>
      <c r="H103" s="312">
        <f>'p1'!H103-p0!H103</f>
        <v>-1.0000000000001563E-2</v>
      </c>
      <c r="I103" s="312">
        <f>'p1'!I103-p0!I103</f>
        <v>0</v>
      </c>
      <c r="J103" s="312">
        <f>'p1'!J103-p0!J103</f>
        <v>0</v>
      </c>
      <c r="K103" s="312">
        <f>'p1'!K103-p0!K103</f>
        <v>0</v>
      </c>
      <c r="L103" s="312">
        <f>'p1'!L103-p0!L103</f>
        <v>0</v>
      </c>
      <c r="M103" s="312">
        <f>'p1'!M103-p0!M103</f>
        <v>0</v>
      </c>
      <c r="N103" s="312">
        <f>'p1'!N103-p0!N103</f>
        <v>0</v>
      </c>
      <c r="O103" s="312">
        <f>'p1'!O103-p0!O103</f>
        <v>0</v>
      </c>
      <c r="P103" s="312">
        <f>'p1'!P103-p0!P103</f>
        <v>0</v>
      </c>
      <c r="Q103" s="312">
        <f>'p1'!Q103-p0!Q103</f>
        <v>0</v>
      </c>
      <c r="R103" s="312">
        <f>'p1'!R103-p0!R103</f>
        <v>0</v>
      </c>
      <c r="S103" s="312">
        <f>'p1'!S103-p0!S103</f>
        <v>0</v>
      </c>
      <c r="T103" s="312">
        <f>'p1'!T103-p0!T103</f>
        <v>0</v>
      </c>
      <c r="U103" s="312">
        <f>'p1'!U103-p0!U103</f>
        <v>0</v>
      </c>
      <c r="V103" s="312">
        <f>'p1'!V103-p0!V103</f>
        <v>0</v>
      </c>
      <c r="W103" s="312">
        <f>'p1'!W103-p0!W103</f>
        <v>0</v>
      </c>
      <c r="X103" s="312">
        <f>'p1'!X103-p0!X103</f>
        <v>0</v>
      </c>
      <c r="Y103" s="312">
        <f>'p1'!Y103-p0!Y103</f>
        <v>0</v>
      </c>
      <c r="Z103" s="312">
        <f>'p1'!Z103-p0!Z103</f>
        <v>0</v>
      </c>
      <c r="AA103" s="312">
        <f>'p1'!AA103-p0!AA103</f>
        <v>0</v>
      </c>
      <c r="AB103" s="312">
        <f>'p1'!AB103-p0!AB103</f>
        <v>0</v>
      </c>
      <c r="AC103" s="312">
        <f>'p1'!AC103-p0!AC103</f>
        <v>0</v>
      </c>
      <c r="AD103" s="312">
        <f>'p1'!AD103-p0!AD103</f>
        <v>0</v>
      </c>
      <c r="AE103" s="312">
        <f>'p1'!AE103-p0!AE103</f>
        <v>0</v>
      </c>
      <c r="AF103" s="312">
        <f>'p1'!AF103-p0!AF103</f>
        <v>0</v>
      </c>
      <c r="AG103" s="312">
        <f>'p1'!AG103-p0!AG103</f>
        <v>1.0000000000001563E-2</v>
      </c>
      <c r="AH103" s="312"/>
      <c r="AI103" s="312"/>
      <c r="AY103" s="84"/>
      <c r="AZ103" s="84"/>
      <c r="BA103" s="84"/>
      <c r="BB103" s="84"/>
      <c r="BM103" s="88"/>
      <c r="CF103" s="83"/>
      <c r="CG103" s="83"/>
      <c r="CH103" s="83"/>
      <c r="FV103" s="84"/>
      <c r="FW103" s="84"/>
      <c r="FX103" s="84"/>
      <c r="GH103" s="88"/>
      <c r="GI103" s="88"/>
      <c r="GO103" s="88"/>
      <c r="GQ103" s="88"/>
      <c r="GR103" s="88"/>
      <c r="GX103" s="88"/>
    </row>
    <row r="104" spans="1:206">
      <c r="A104" s="90">
        <v>39417</v>
      </c>
      <c r="B104" s="312">
        <f>'p1'!B104-p0!B104</f>
        <v>0</v>
      </c>
      <c r="C104" s="312">
        <f>'p1'!C104-p0!C104</f>
        <v>0</v>
      </c>
      <c r="D104" s="312">
        <f>'p1'!D104-p0!D104</f>
        <v>0</v>
      </c>
      <c r="E104" s="312">
        <f>'p1'!E104-p0!E104</f>
        <v>0</v>
      </c>
      <c r="F104" s="312">
        <f>'p1'!F104-p0!F104</f>
        <v>0</v>
      </c>
      <c r="G104" s="312">
        <f>'p1'!G104-p0!G104</f>
        <v>0</v>
      </c>
      <c r="H104" s="312">
        <f>'p1'!H104-p0!H104</f>
        <v>-1.0000000000001563E-2</v>
      </c>
      <c r="I104" s="312">
        <f>'p1'!I104-p0!I104</f>
        <v>0</v>
      </c>
      <c r="J104" s="312">
        <f>'p1'!J104-p0!J104</f>
        <v>0</v>
      </c>
      <c r="K104" s="312">
        <f>'p1'!K104-p0!K104</f>
        <v>0</v>
      </c>
      <c r="L104" s="312">
        <f>'p1'!L104-p0!L104</f>
        <v>0</v>
      </c>
      <c r="M104" s="312">
        <f>'p1'!M104-p0!M104</f>
        <v>0</v>
      </c>
      <c r="N104" s="312">
        <f>'p1'!N104-p0!N104</f>
        <v>0</v>
      </c>
      <c r="O104" s="312">
        <f>'p1'!O104-p0!O104</f>
        <v>0</v>
      </c>
      <c r="P104" s="312">
        <f>'p1'!P104-p0!P104</f>
        <v>0</v>
      </c>
      <c r="Q104" s="312">
        <f>'p1'!Q104-p0!Q104</f>
        <v>0</v>
      </c>
      <c r="R104" s="312">
        <f>'p1'!R104-p0!R104</f>
        <v>0</v>
      </c>
      <c r="S104" s="312">
        <f>'p1'!S104-p0!S104</f>
        <v>0</v>
      </c>
      <c r="T104" s="312">
        <f>'p1'!T104-p0!T104</f>
        <v>0</v>
      </c>
      <c r="U104" s="312">
        <f>'p1'!U104-p0!U104</f>
        <v>0</v>
      </c>
      <c r="V104" s="312">
        <f>'p1'!V104-p0!V104</f>
        <v>0</v>
      </c>
      <c r="W104" s="312">
        <f>'p1'!W104-p0!W104</f>
        <v>0</v>
      </c>
      <c r="X104" s="312">
        <f>'p1'!X104-p0!X104</f>
        <v>0</v>
      </c>
      <c r="Y104" s="312">
        <f>'p1'!Y104-p0!Y104</f>
        <v>0</v>
      </c>
      <c r="Z104" s="312">
        <f>'p1'!Z104-p0!Z104</f>
        <v>0</v>
      </c>
      <c r="AA104" s="312">
        <f>'p1'!AA104-p0!AA104</f>
        <v>0</v>
      </c>
      <c r="AB104" s="312">
        <f>'p1'!AB104-p0!AB104</f>
        <v>0</v>
      </c>
      <c r="AC104" s="312">
        <f>'p1'!AC104-p0!AC104</f>
        <v>0</v>
      </c>
      <c r="AD104" s="312">
        <f>'p1'!AD104-p0!AD104</f>
        <v>0</v>
      </c>
      <c r="AE104" s="312">
        <f>'p1'!AE104-p0!AE104</f>
        <v>0</v>
      </c>
      <c r="AF104" s="312">
        <f>'p1'!AF104-p0!AF104</f>
        <v>0</v>
      </c>
      <c r="AG104" s="312">
        <f>'p1'!AG104-p0!AG104</f>
        <v>1.0000000000001563E-2</v>
      </c>
      <c r="AH104" s="312"/>
      <c r="AI104" s="312"/>
      <c r="AY104" s="84"/>
      <c r="AZ104" s="84"/>
      <c r="BA104" s="84"/>
      <c r="BB104" s="84"/>
      <c r="BM104" s="88"/>
      <c r="CF104" s="83"/>
      <c r="CG104" s="83"/>
      <c r="CH104" s="83"/>
      <c r="FV104" s="84"/>
      <c r="FW104" s="84"/>
      <c r="FX104" s="84"/>
      <c r="GH104" s="88"/>
      <c r="GI104" s="88"/>
      <c r="GO104" s="88"/>
      <c r="GQ104" s="88"/>
      <c r="GR104" s="88"/>
      <c r="GX104" s="88"/>
    </row>
    <row r="105" spans="1:206">
      <c r="A105" s="90">
        <v>39448</v>
      </c>
      <c r="B105" s="312">
        <f>'p1'!B105-p0!B105</f>
        <v>0</v>
      </c>
      <c r="C105" s="312">
        <f>'p1'!C105-p0!C105</f>
        <v>0</v>
      </c>
      <c r="D105" s="312">
        <f>'p1'!D105-p0!D105</f>
        <v>0</v>
      </c>
      <c r="E105" s="312">
        <f>'p1'!E105-p0!E105</f>
        <v>0</v>
      </c>
      <c r="F105" s="312">
        <f>'p1'!F105-p0!F105</f>
        <v>0</v>
      </c>
      <c r="G105" s="312">
        <f>'p1'!G105-p0!G105</f>
        <v>0</v>
      </c>
      <c r="H105" s="312">
        <f>'p1'!H105-p0!H105</f>
        <v>-9.9999999999980105E-3</v>
      </c>
      <c r="I105" s="312">
        <f>'p1'!I105-p0!I105</f>
        <v>0</v>
      </c>
      <c r="J105" s="312">
        <f>'p1'!J105-p0!J105</f>
        <v>0</v>
      </c>
      <c r="K105" s="312">
        <f>'p1'!K105-p0!K105</f>
        <v>0</v>
      </c>
      <c r="L105" s="312">
        <f>'p1'!L105-p0!L105</f>
        <v>0</v>
      </c>
      <c r="M105" s="312">
        <f>'p1'!M105-p0!M105</f>
        <v>0</v>
      </c>
      <c r="N105" s="312">
        <f>'p1'!N105-p0!N105</f>
        <v>0</v>
      </c>
      <c r="O105" s="312">
        <f>'p1'!O105-p0!O105</f>
        <v>0</v>
      </c>
      <c r="P105" s="312">
        <f>'p1'!P105-p0!P105</f>
        <v>0</v>
      </c>
      <c r="Q105" s="312">
        <f>'p1'!Q105-p0!Q105</f>
        <v>0</v>
      </c>
      <c r="R105" s="312">
        <f>'p1'!R105-p0!R105</f>
        <v>0</v>
      </c>
      <c r="S105" s="312">
        <f>'p1'!S105-p0!S105</f>
        <v>0</v>
      </c>
      <c r="T105" s="312">
        <f>'p1'!T105-p0!T105</f>
        <v>0</v>
      </c>
      <c r="U105" s="312">
        <f>'p1'!U105-p0!U105</f>
        <v>0</v>
      </c>
      <c r="V105" s="312">
        <f>'p1'!V105-p0!V105</f>
        <v>0</v>
      </c>
      <c r="W105" s="312">
        <f>'p1'!W105-p0!W105</f>
        <v>0</v>
      </c>
      <c r="X105" s="312">
        <f>'p1'!X105-p0!X105</f>
        <v>0</v>
      </c>
      <c r="Y105" s="312">
        <f>'p1'!Y105-p0!Y105</f>
        <v>0</v>
      </c>
      <c r="Z105" s="312">
        <f>'p1'!Z105-p0!Z105</f>
        <v>0</v>
      </c>
      <c r="AA105" s="312">
        <f>'p1'!AA105-p0!AA105</f>
        <v>0</v>
      </c>
      <c r="AB105" s="312">
        <f>'p1'!AB105-p0!AB105</f>
        <v>0</v>
      </c>
      <c r="AC105" s="312">
        <f>'p1'!AC105-p0!AC105</f>
        <v>0</v>
      </c>
      <c r="AD105" s="312">
        <f>'p1'!AD105-p0!AD105</f>
        <v>0</v>
      </c>
      <c r="AE105" s="312">
        <f>'p1'!AE105-p0!AE105</f>
        <v>0</v>
      </c>
      <c r="AF105" s="312">
        <f>'p1'!AF105-p0!AF105</f>
        <v>0</v>
      </c>
      <c r="AG105" s="312">
        <f>'p1'!AG105-p0!AG105</f>
        <v>9.9999999999980105E-3</v>
      </c>
      <c r="AH105" s="312"/>
      <c r="AI105" s="312"/>
      <c r="AY105" s="84"/>
      <c r="AZ105" s="84"/>
      <c r="BA105" s="84"/>
      <c r="BB105" s="84"/>
      <c r="BM105" s="88"/>
      <c r="CF105" s="83"/>
      <c r="CG105" s="83"/>
      <c r="CH105" s="83"/>
      <c r="FV105" s="84"/>
      <c r="FW105" s="84"/>
      <c r="FX105" s="84"/>
      <c r="GH105" s="88"/>
      <c r="GI105" s="88"/>
      <c r="GO105" s="88"/>
      <c r="GQ105" s="88"/>
      <c r="GR105" s="88"/>
      <c r="GX105" s="88"/>
    </row>
    <row r="106" spans="1:206">
      <c r="A106" s="90">
        <v>39479</v>
      </c>
      <c r="B106" s="312">
        <f>'p1'!B106-p0!B106</f>
        <v>0</v>
      </c>
      <c r="C106" s="312">
        <f>'p1'!C106-p0!C106</f>
        <v>0</v>
      </c>
      <c r="D106" s="312">
        <f>'p1'!D106-p0!D106</f>
        <v>0</v>
      </c>
      <c r="E106" s="312">
        <f>'p1'!E106-p0!E106</f>
        <v>0</v>
      </c>
      <c r="F106" s="312">
        <f>'p1'!F106-p0!F106</f>
        <v>0</v>
      </c>
      <c r="G106" s="312">
        <f>'p1'!G106-p0!G106</f>
        <v>0</v>
      </c>
      <c r="H106" s="312">
        <f>'p1'!H106-p0!H106</f>
        <v>-9.9999999999997868E-3</v>
      </c>
      <c r="I106" s="312">
        <f>'p1'!I106-p0!I106</f>
        <v>0</v>
      </c>
      <c r="J106" s="312">
        <f>'p1'!J106-p0!J106</f>
        <v>0</v>
      </c>
      <c r="K106" s="312">
        <f>'p1'!K106-p0!K106</f>
        <v>0</v>
      </c>
      <c r="L106" s="312">
        <f>'p1'!L106-p0!L106</f>
        <v>0</v>
      </c>
      <c r="M106" s="312">
        <f>'p1'!M106-p0!M106</f>
        <v>0</v>
      </c>
      <c r="N106" s="312">
        <f>'p1'!N106-p0!N106</f>
        <v>0</v>
      </c>
      <c r="O106" s="312">
        <f>'p1'!O106-p0!O106</f>
        <v>0</v>
      </c>
      <c r="P106" s="312">
        <f>'p1'!P106-p0!P106</f>
        <v>0</v>
      </c>
      <c r="Q106" s="312">
        <f>'p1'!Q106-p0!Q106</f>
        <v>0</v>
      </c>
      <c r="R106" s="312">
        <f>'p1'!R106-p0!R106</f>
        <v>0</v>
      </c>
      <c r="S106" s="312">
        <f>'p1'!S106-p0!S106</f>
        <v>0</v>
      </c>
      <c r="T106" s="312">
        <f>'p1'!T106-p0!T106</f>
        <v>0</v>
      </c>
      <c r="U106" s="312">
        <f>'p1'!U106-p0!U106</f>
        <v>0</v>
      </c>
      <c r="V106" s="312">
        <f>'p1'!V106-p0!V106</f>
        <v>0</v>
      </c>
      <c r="W106" s="312">
        <f>'p1'!W106-p0!W106</f>
        <v>0</v>
      </c>
      <c r="X106" s="312">
        <f>'p1'!X106-p0!X106</f>
        <v>0</v>
      </c>
      <c r="Y106" s="312">
        <f>'p1'!Y106-p0!Y106</f>
        <v>0</v>
      </c>
      <c r="Z106" s="312">
        <f>'p1'!Z106-p0!Z106</f>
        <v>0</v>
      </c>
      <c r="AA106" s="312">
        <f>'p1'!AA106-p0!AA106</f>
        <v>0</v>
      </c>
      <c r="AB106" s="312">
        <f>'p1'!AB106-p0!AB106</f>
        <v>0</v>
      </c>
      <c r="AC106" s="312">
        <f>'p1'!AC106-p0!AC106</f>
        <v>0</v>
      </c>
      <c r="AD106" s="312">
        <f>'p1'!AD106-p0!AD106</f>
        <v>0</v>
      </c>
      <c r="AE106" s="312">
        <f>'p1'!AE106-p0!AE106</f>
        <v>0</v>
      </c>
      <c r="AF106" s="312">
        <f>'p1'!AF106-p0!AF106</f>
        <v>0</v>
      </c>
      <c r="AG106" s="312">
        <f>'p1'!AG106-p0!AG106</f>
        <v>9.9999999999997868E-3</v>
      </c>
      <c r="AH106" s="312"/>
      <c r="AI106" s="312"/>
      <c r="AY106" s="84"/>
      <c r="AZ106" s="84"/>
      <c r="BA106" s="84"/>
      <c r="BB106" s="84"/>
      <c r="BM106" s="88"/>
      <c r="CF106" s="83"/>
      <c r="CG106" s="83"/>
      <c r="CH106" s="83"/>
      <c r="FV106" s="84"/>
      <c r="FW106" s="84"/>
      <c r="FX106" s="84"/>
      <c r="GH106" s="88"/>
      <c r="GI106" s="88"/>
      <c r="GO106" s="88"/>
      <c r="GQ106" s="88"/>
      <c r="GR106" s="88"/>
      <c r="GX106" s="88"/>
    </row>
    <row r="107" spans="1:206">
      <c r="A107" s="90">
        <v>39508</v>
      </c>
      <c r="B107" s="312">
        <f>'p1'!B107-p0!B107</f>
        <v>0</v>
      </c>
      <c r="C107" s="312">
        <f>'p1'!C107-p0!C107</f>
        <v>0</v>
      </c>
      <c r="D107" s="312">
        <f>'p1'!D107-p0!D107</f>
        <v>0</v>
      </c>
      <c r="E107" s="312">
        <f>'p1'!E107-p0!E107</f>
        <v>0</v>
      </c>
      <c r="F107" s="312">
        <f>'p1'!F107-p0!F107</f>
        <v>0</v>
      </c>
      <c r="G107" s="312">
        <f>'p1'!G107-p0!G107</f>
        <v>0</v>
      </c>
      <c r="H107" s="312">
        <f>'p1'!H107-p0!H107</f>
        <v>0</v>
      </c>
      <c r="I107" s="312">
        <f>'p1'!I107-p0!I107</f>
        <v>0</v>
      </c>
      <c r="J107" s="312">
        <f>'p1'!J107-p0!J107</f>
        <v>0</v>
      </c>
      <c r="K107" s="312">
        <f>'p1'!K107-p0!K107</f>
        <v>0</v>
      </c>
      <c r="L107" s="312">
        <f>'p1'!L107-p0!L107</f>
        <v>0</v>
      </c>
      <c r="M107" s="312">
        <f>'p1'!M107-p0!M107</f>
        <v>0</v>
      </c>
      <c r="N107" s="312">
        <f>'p1'!N107-p0!N107</f>
        <v>0</v>
      </c>
      <c r="O107" s="312">
        <f>'p1'!O107-p0!O107</f>
        <v>0</v>
      </c>
      <c r="P107" s="312">
        <f>'p1'!P107-p0!P107</f>
        <v>0</v>
      </c>
      <c r="Q107" s="312">
        <f>'p1'!Q107-p0!Q107</f>
        <v>0</v>
      </c>
      <c r="R107" s="312">
        <f>'p1'!R107-p0!R107</f>
        <v>0</v>
      </c>
      <c r="S107" s="312">
        <f>'p1'!S107-p0!S107</f>
        <v>0</v>
      </c>
      <c r="T107" s="312">
        <f>'p1'!T107-p0!T107</f>
        <v>0</v>
      </c>
      <c r="U107" s="312">
        <f>'p1'!U107-p0!U107</f>
        <v>0</v>
      </c>
      <c r="V107" s="312">
        <f>'p1'!V107-p0!V107</f>
        <v>0</v>
      </c>
      <c r="W107" s="312">
        <f>'p1'!W107-p0!W107</f>
        <v>0</v>
      </c>
      <c r="X107" s="312">
        <f>'p1'!X107-p0!X107</f>
        <v>0</v>
      </c>
      <c r="Y107" s="312">
        <f>'p1'!Y107-p0!Y107</f>
        <v>0</v>
      </c>
      <c r="Z107" s="312">
        <f>'p1'!Z107-p0!Z107</f>
        <v>0</v>
      </c>
      <c r="AA107" s="312">
        <f>'p1'!AA107-p0!AA107</f>
        <v>0</v>
      </c>
      <c r="AB107" s="312">
        <f>'p1'!AB107-p0!AB107</f>
        <v>0</v>
      </c>
      <c r="AC107" s="312">
        <f>'p1'!AC107-p0!AC107</f>
        <v>0</v>
      </c>
      <c r="AD107" s="312">
        <f>'p1'!AD107-p0!AD107</f>
        <v>0</v>
      </c>
      <c r="AE107" s="312">
        <f>'p1'!AE107-p0!AE107</f>
        <v>0</v>
      </c>
      <c r="AF107" s="312">
        <f>'p1'!AF107-p0!AF107</f>
        <v>0</v>
      </c>
      <c r="AG107" s="312">
        <f>'p1'!AG107-p0!AG107</f>
        <v>0</v>
      </c>
      <c r="AH107" s="312"/>
      <c r="AI107" s="312"/>
      <c r="AY107" s="84"/>
      <c r="AZ107" s="84"/>
      <c r="BA107" s="84"/>
      <c r="BB107" s="84"/>
      <c r="BM107" s="88"/>
      <c r="CF107" s="83"/>
      <c r="CG107" s="83"/>
      <c r="CH107" s="83"/>
      <c r="FV107" s="84"/>
      <c r="FW107" s="84"/>
      <c r="FX107" s="84"/>
      <c r="GH107" s="88"/>
      <c r="GI107" s="88"/>
      <c r="GO107" s="88"/>
      <c r="GQ107" s="88"/>
      <c r="GR107" s="88"/>
      <c r="GX107" s="88"/>
    </row>
    <row r="108" spans="1:206">
      <c r="A108" s="90">
        <v>39539</v>
      </c>
      <c r="B108" s="312">
        <f>'p1'!B108-p0!B108</f>
        <v>0</v>
      </c>
      <c r="C108" s="312">
        <f>'p1'!C108-p0!C108</f>
        <v>0</v>
      </c>
      <c r="D108" s="312">
        <f>'p1'!D108-p0!D108</f>
        <v>0</v>
      </c>
      <c r="E108" s="312">
        <f>'p1'!E108-p0!E108</f>
        <v>0</v>
      </c>
      <c r="F108" s="312">
        <f>'p1'!F108-p0!F108</f>
        <v>0</v>
      </c>
      <c r="G108" s="312">
        <f>'p1'!G108-p0!G108</f>
        <v>0</v>
      </c>
      <c r="H108" s="312">
        <f>'p1'!H108-p0!H108</f>
        <v>0</v>
      </c>
      <c r="I108" s="312">
        <f>'p1'!I108-p0!I108</f>
        <v>0</v>
      </c>
      <c r="J108" s="312">
        <f>'p1'!J108-p0!J108</f>
        <v>0</v>
      </c>
      <c r="K108" s="312">
        <f>'p1'!K108-p0!K108</f>
        <v>0</v>
      </c>
      <c r="L108" s="312">
        <f>'p1'!L108-p0!L108</f>
        <v>0</v>
      </c>
      <c r="M108" s="312">
        <f>'p1'!M108-p0!M108</f>
        <v>0</v>
      </c>
      <c r="N108" s="312">
        <f>'p1'!N108-p0!N108</f>
        <v>0</v>
      </c>
      <c r="O108" s="312">
        <f>'p1'!O108-p0!O108</f>
        <v>0</v>
      </c>
      <c r="P108" s="312">
        <f>'p1'!P108-p0!P108</f>
        <v>0</v>
      </c>
      <c r="Q108" s="312">
        <f>'p1'!Q108-p0!Q108</f>
        <v>0</v>
      </c>
      <c r="R108" s="312">
        <f>'p1'!R108-p0!R108</f>
        <v>0</v>
      </c>
      <c r="S108" s="312">
        <f>'p1'!S108-p0!S108</f>
        <v>0</v>
      </c>
      <c r="T108" s="312">
        <f>'p1'!T108-p0!T108</f>
        <v>0</v>
      </c>
      <c r="U108" s="312">
        <f>'p1'!U108-p0!U108</f>
        <v>0</v>
      </c>
      <c r="V108" s="312">
        <f>'p1'!V108-p0!V108</f>
        <v>0</v>
      </c>
      <c r="W108" s="312">
        <f>'p1'!W108-p0!W108</f>
        <v>0</v>
      </c>
      <c r="X108" s="312">
        <f>'p1'!X108-p0!X108</f>
        <v>0</v>
      </c>
      <c r="Y108" s="312">
        <f>'p1'!Y108-p0!Y108</f>
        <v>0</v>
      </c>
      <c r="Z108" s="312">
        <f>'p1'!Z108-p0!Z108</f>
        <v>0</v>
      </c>
      <c r="AA108" s="312">
        <f>'p1'!AA108-p0!AA108</f>
        <v>0</v>
      </c>
      <c r="AB108" s="312">
        <f>'p1'!AB108-p0!AB108</f>
        <v>0</v>
      </c>
      <c r="AC108" s="312">
        <f>'p1'!AC108-p0!AC108</f>
        <v>0</v>
      </c>
      <c r="AD108" s="312">
        <f>'p1'!AD108-p0!AD108</f>
        <v>0</v>
      </c>
      <c r="AE108" s="312">
        <f>'p1'!AE108-p0!AE108</f>
        <v>0</v>
      </c>
      <c r="AF108" s="312">
        <f>'p1'!AF108-p0!AF108</f>
        <v>0</v>
      </c>
      <c r="AG108" s="312">
        <f>'p1'!AG108-p0!AG108</f>
        <v>0</v>
      </c>
      <c r="AH108" s="312"/>
      <c r="AI108" s="312"/>
      <c r="AY108" s="84"/>
      <c r="AZ108" s="84"/>
      <c r="BA108" s="84"/>
      <c r="BB108" s="84"/>
      <c r="BM108" s="88"/>
      <c r="CF108" s="83"/>
      <c r="CG108" s="83"/>
      <c r="CH108" s="83"/>
      <c r="FV108" s="84"/>
      <c r="FW108" s="84"/>
      <c r="FX108" s="84"/>
      <c r="GH108" s="88"/>
      <c r="GI108" s="88"/>
      <c r="GO108" s="88"/>
      <c r="GQ108" s="88"/>
      <c r="GR108" s="88"/>
      <c r="GX108" s="88"/>
    </row>
    <row r="109" spans="1:206">
      <c r="A109" s="90">
        <v>39569</v>
      </c>
      <c r="B109" s="312">
        <f>'p1'!B109-p0!B109</f>
        <v>0</v>
      </c>
      <c r="C109" s="312">
        <f>'p1'!C109-p0!C109</f>
        <v>0</v>
      </c>
      <c r="D109" s="312">
        <f>'p1'!D109-p0!D109</f>
        <v>0</v>
      </c>
      <c r="E109" s="312">
        <f>'p1'!E109-p0!E109</f>
        <v>0</v>
      </c>
      <c r="F109" s="312">
        <f>'p1'!F109-p0!F109</f>
        <v>0</v>
      </c>
      <c r="G109" s="312">
        <f>'p1'!G109-p0!G109</f>
        <v>0</v>
      </c>
      <c r="H109" s="312">
        <f>'p1'!H109-p0!H109</f>
        <v>-9.9999999999980105E-3</v>
      </c>
      <c r="I109" s="312">
        <f>'p1'!I109-p0!I109</f>
        <v>0</v>
      </c>
      <c r="J109" s="312">
        <f>'p1'!J109-p0!J109</f>
        <v>9.9999999999980105E-3</v>
      </c>
      <c r="K109" s="312">
        <f>'p1'!K109-p0!K109</f>
        <v>0</v>
      </c>
      <c r="L109" s="312">
        <f>'p1'!L109-p0!L109</f>
        <v>0</v>
      </c>
      <c r="M109" s="312">
        <f>'p1'!M109-p0!M109</f>
        <v>0</v>
      </c>
      <c r="N109" s="312">
        <f>'p1'!N109-p0!N109</f>
        <v>0</v>
      </c>
      <c r="O109" s="312">
        <f>'p1'!O109-p0!O109</f>
        <v>0</v>
      </c>
      <c r="P109" s="312">
        <f>'p1'!P109-p0!P109</f>
        <v>0</v>
      </c>
      <c r="Q109" s="312">
        <f>'p1'!Q109-p0!Q109</f>
        <v>0</v>
      </c>
      <c r="R109" s="312">
        <f>'p1'!R109-p0!R109</f>
        <v>0</v>
      </c>
      <c r="S109" s="312">
        <f>'p1'!S109-p0!S109</f>
        <v>0</v>
      </c>
      <c r="T109" s="312">
        <f>'p1'!T109-p0!T109</f>
        <v>0</v>
      </c>
      <c r="U109" s="312">
        <f>'p1'!U109-p0!U109</f>
        <v>0</v>
      </c>
      <c r="V109" s="312">
        <f>'p1'!V109-p0!V109</f>
        <v>0</v>
      </c>
      <c r="W109" s="312">
        <f>'p1'!W109-p0!W109</f>
        <v>0</v>
      </c>
      <c r="X109" s="312">
        <f>'p1'!X109-p0!X109</f>
        <v>0</v>
      </c>
      <c r="Y109" s="312">
        <f>'p1'!Y109-p0!Y109</f>
        <v>0</v>
      </c>
      <c r="Z109" s="312">
        <f>'p1'!Z109-p0!Z109</f>
        <v>0</v>
      </c>
      <c r="AA109" s="312">
        <f>'p1'!AA109-p0!AA109</f>
        <v>0</v>
      </c>
      <c r="AB109" s="312">
        <f>'p1'!AB109-p0!AB109</f>
        <v>0</v>
      </c>
      <c r="AC109" s="312">
        <f>'p1'!AC109-p0!AC109</f>
        <v>0</v>
      </c>
      <c r="AD109" s="312">
        <f>'p1'!AD109-p0!AD109</f>
        <v>0</v>
      </c>
      <c r="AE109" s="312">
        <f>'p1'!AE109-p0!AE109</f>
        <v>0</v>
      </c>
      <c r="AF109" s="312">
        <f>'p1'!AF109-p0!AF109</f>
        <v>0</v>
      </c>
      <c r="AG109" s="312">
        <f>'p1'!AG109-p0!AG109</f>
        <v>0</v>
      </c>
      <c r="AH109" s="312"/>
      <c r="AI109" s="312"/>
      <c r="AY109" s="84"/>
      <c r="AZ109" s="84"/>
      <c r="BA109" s="84"/>
      <c r="BB109" s="84"/>
      <c r="BM109" s="88"/>
      <c r="CF109" s="83"/>
      <c r="CG109" s="83"/>
      <c r="CH109" s="83"/>
      <c r="FV109" s="84"/>
      <c r="FW109" s="84"/>
      <c r="FX109" s="84"/>
      <c r="GH109" s="88"/>
      <c r="GI109" s="88"/>
      <c r="GO109" s="88"/>
      <c r="GQ109" s="88"/>
      <c r="GR109" s="88"/>
      <c r="GX109" s="88"/>
    </row>
    <row r="110" spans="1:206">
      <c r="A110" s="90">
        <v>39600</v>
      </c>
      <c r="B110" s="312">
        <f>'p1'!B110-p0!B110</f>
        <v>0</v>
      </c>
      <c r="C110" s="312">
        <f>'p1'!C110-p0!C110</f>
        <v>0</v>
      </c>
      <c r="D110" s="312">
        <f>'p1'!D110-p0!D110</f>
        <v>0</v>
      </c>
      <c r="E110" s="312">
        <f>'p1'!E110-p0!E110</f>
        <v>0</v>
      </c>
      <c r="F110" s="312">
        <f>'p1'!F110-p0!F110</f>
        <v>0</v>
      </c>
      <c r="G110" s="312">
        <f>'p1'!G110-p0!G110</f>
        <v>0</v>
      </c>
      <c r="H110" s="312">
        <f>'p1'!H110-p0!H110</f>
        <v>0</v>
      </c>
      <c r="I110" s="312">
        <f>'p1'!I110-p0!I110</f>
        <v>0</v>
      </c>
      <c r="J110" s="312">
        <f>'p1'!J110-p0!J110</f>
        <v>0</v>
      </c>
      <c r="K110" s="312">
        <f>'p1'!K110-p0!K110</f>
        <v>0</v>
      </c>
      <c r="L110" s="312">
        <f>'p1'!L110-p0!L110</f>
        <v>0</v>
      </c>
      <c r="M110" s="312">
        <f>'p1'!M110-p0!M110</f>
        <v>0</v>
      </c>
      <c r="N110" s="312">
        <f>'p1'!N110-p0!N110</f>
        <v>0</v>
      </c>
      <c r="O110" s="312">
        <f>'p1'!O110-p0!O110</f>
        <v>0</v>
      </c>
      <c r="P110" s="312">
        <f>'p1'!P110-p0!P110</f>
        <v>0</v>
      </c>
      <c r="Q110" s="312">
        <f>'p1'!Q110-p0!Q110</f>
        <v>0</v>
      </c>
      <c r="R110" s="312">
        <f>'p1'!R110-p0!R110</f>
        <v>0</v>
      </c>
      <c r="S110" s="312">
        <f>'p1'!S110-p0!S110</f>
        <v>0</v>
      </c>
      <c r="T110" s="312">
        <f>'p1'!T110-p0!T110</f>
        <v>0</v>
      </c>
      <c r="U110" s="312">
        <f>'p1'!U110-p0!U110</f>
        <v>0</v>
      </c>
      <c r="V110" s="312">
        <f>'p1'!V110-p0!V110</f>
        <v>0</v>
      </c>
      <c r="W110" s="312">
        <f>'p1'!W110-p0!W110</f>
        <v>0</v>
      </c>
      <c r="X110" s="312">
        <f>'p1'!X110-p0!X110</f>
        <v>0</v>
      </c>
      <c r="Y110" s="312">
        <f>'p1'!Y110-p0!Y110</f>
        <v>0</v>
      </c>
      <c r="Z110" s="312">
        <f>'p1'!Z110-p0!Z110</f>
        <v>0</v>
      </c>
      <c r="AA110" s="312">
        <f>'p1'!AA110-p0!AA110</f>
        <v>0</v>
      </c>
      <c r="AB110" s="312">
        <f>'p1'!AB110-p0!AB110</f>
        <v>0</v>
      </c>
      <c r="AC110" s="312">
        <f>'p1'!AC110-p0!AC110</f>
        <v>0</v>
      </c>
      <c r="AD110" s="312">
        <f>'p1'!AD110-p0!AD110</f>
        <v>0</v>
      </c>
      <c r="AE110" s="312">
        <f>'p1'!AE110-p0!AE110</f>
        <v>0</v>
      </c>
      <c r="AF110" s="312">
        <f>'p1'!AF110-p0!AF110</f>
        <v>0</v>
      </c>
      <c r="AG110" s="312">
        <f>'p1'!AG110-p0!AG110</f>
        <v>0</v>
      </c>
      <c r="AH110" s="312"/>
      <c r="AI110" s="312"/>
      <c r="AY110" s="84"/>
      <c r="AZ110" s="84"/>
      <c r="BA110" s="84"/>
      <c r="BB110" s="84"/>
      <c r="BM110" s="88"/>
      <c r="CF110" s="83"/>
      <c r="CG110" s="83"/>
      <c r="CH110" s="83"/>
      <c r="FV110" s="84"/>
      <c r="FW110" s="84"/>
      <c r="FX110" s="84"/>
      <c r="GH110" s="88"/>
      <c r="GI110" s="88"/>
      <c r="GO110" s="88"/>
      <c r="GQ110" s="88"/>
      <c r="GR110" s="88"/>
      <c r="GX110" s="88"/>
    </row>
    <row r="111" spans="1:206">
      <c r="A111" s="90">
        <v>39630</v>
      </c>
      <c r="B111" s="312">
        <f>'p1'!B111-p0!B111</f>
        <v>0</v>
      </c>
      <c r="C111" s="312">
        <f>'p1'!C111-p0!C111</f>
        <v>0</v>
      </c>
      <c r="D111" s="312">
        <f>'p1'!D111-p0!D111</f>
        <v>0</v>
      </c>
      <c r="E111" s="312">
        <f>'p1'!E111-p0!E111</f>
        <v>0</v>
      </c>
      <c r="F111" s="312">
        <f>'p1'!F111-p0!F111</f>
        <v>0</v>
      </c>
      <c r="G111" s="312">
        <f>'p1'!G111-p0!G111</f>
        <v>0</v>
      </c>
      <c r="H111" s="312">
        <f>'p1'!H111-p0!H111</f>
        <v>0</v>
      </c>
      <c r="I111" s="312">
        <f>'p1'!I111-p0!I111</f>
        <v>0</v>
      </c>
      <c r="J111" s="312">
        <f>'p1'!J111-p0!J111</f>
        <v>0</v>
      </c>
      <c r="K111" s="312">
        <f>'p1'!K111-p0!K111</f>
        <v>0</v>
      </c>
      <c r="L111" s="312">
        <f>'p1'!L111-p0!L111</f>
        <v>0</v>
      </c>
      <c r="M111" s="312">
        <f>'p1'!M111-p0!M111</f>
        <v>0</v>
      </c>
      <c r="N111" s="312">
        <f>'p1'!N111-p0!N111</f>
        <v>0</v>
      </c>
      <c r="O111" s="312">
        <f>'p1'!O111-p0!O111</f>
        <v>0</v>
      </c>
      <c r="P111" s="312">
        <f>'p1'!P111-p0!P111</f>
        <v>0</v>
      </c>
      <c r="Q111" s="312">
        <f>'p1'!Q111-p0!Q111</f>
        <v>0</v>
      </c>
      <c r="R111" s="312">
        <f>'p1'!R111-p0!R111</f>
        <v>0</v>
      </c>
      <c r="S111" s="312">
        <f>'p1'!S111-p0!S111</f>
        <v>0</v>
      </c>
      <c r="T111" s="312">
        <f>'p1'!T111-p0!T111</f>
        <v>0</v>
      </c>
      <c r="U111" s="312">
        <f>'p1'!U111-p0!U111</f>
        <v>0</v>
      </c>
      <c r="V111" s="312">
        <f>'p1'!V111-p0!V111</f>
        <v>0</v>
      </c>
      <c r="W111" s="312">
        <f>'p1'!W111-p0!W111</f>
        <v>0</v>
      </c>
      <c r="X111" s="312">
        <f>'p1'!X111-p0!X111</f>
        <v>0</v>
      </c>
      <c r="Y111" s="312">
        <f>'p1'!Y111-p0!Y111</f>
        <v>0</v>
      </c>
      <c r="Z111" s="312">
        <f>'p1'!Z111-p0!Z111</f>
        <v>0</v>
      </c>
      <c r="AA111" s="312">
        <f>'p1'!AA111-p0!AA111</f>
        <v>0</v>
      </c>
      <c r="AB111" s="312">
        <f>'p1'!AB111-p0!AB111</f>
        <v>0</v>
      </c>
      <c r="AC111" s="312">
        <f>'p1'!AC111-p0!AC111</f>
        <v>0</v>
      </c>
      <c r="AD111" s="312">
        <f>'p1'!AD111-p0!AD111</f>
        <v>0</v>
      </c>
      <c r="AE111" s="312">
        <f>'p1'!AE111-p0!AE111</f>
        <v>0</v>
      </c>
      <c r="AF111" s="312">
        <f>'p1'!AF111-p0!AF111</f>
        <v>0</v>
      </c>
      <c r="AG111" s="312">
        <f>'p1'!AG111-p0!AG111</f>
        <v>0</v>
      </c>
      <c r="AH111" s="312"/>
      <c r="AI111" s="312"/>
      <c r="AY111" s="84"/>
      <c r="AZ111" s="84"/>
      <c r="BA111" s="84"/>
      <c r="BB111" s="84"/>
      <c r="BM111" s="88"/>
      <c r="CF111" s="83"/>
      <c r="CG111" s="83"/>
      <c r="CH111" s="83"/>
      <c r="FV111" s="84"/>
      <c r="FW111" s="84"/>
      <c r="FX111" s="84"/>
      <c r="GH111" s="88"/>
      <c r="GI111" s="88"/>
      <c r="GO111" s="88"/>
      <c r="GQ111" s="88"/>
      <c r="GR111" s="88"/>
      <c r="GX111" s="88"/>
    </row>
    <row r="112" spans="1:206">
      <c r="A112" s="90">
        <v>39661</v>
      </c>
      <c r="B112" s="312">
        <f>'p1'!B112-p0!B112</f>
        <v>0</v>
      </c>
      <c r="C112" s="312">
        <f>'p1'!C112-p0!C112</f>
        <v>0</v>
      </c>
      <c r="D112" s="312">
        <f>'p1'!D112-p0!D112</f>
        <v>0</v>
      </c>
      <c r="E112" s="312">
        <f>'p1'!E112-p0!E112</f>
        <v>0</v>
      </c>
      <c r="F112" s="312">
        <f>'p1'!F112-p0!F112</f>
        <v>0</v>
      </c>
      <c r="G112" s="312">
        <f>'p1'!G112-p0!G112</f>
        <v>0</v>
      </c>
      <c r="H112" s="312">
        <f>'p1'!H112-p0!H112</f>
        <v>-9.9999999999980105E-3</v>
      </c>
      <c r="I112" s="312">
        <f>'p1'!I112-p0!I112</f>
        <v>0</v>
      </c>
      <c r="J112" s="312">
        <f>'p1'!J112-p0!J112</f>
        <v>9.9999999999980105E-3</v>
      </c>
      <c r="K112" s="312">
        <f>'p1'!K112-p0!K112</f>
        <v>0</v>
      </c>
      <c r="L112" s="312">
        <f>'p1'!L112-p0!L112</f>
        <v>0</v>
      </c>
      <c r="M112" s="312">
        <f>'p1'!M112-p0!M112</f>
        <v>0</v>
      </c>
      <c r="N112" s="312">
        <f>'p1'!N112-p0!N112</f>
        <v>0</v>
      </c>
      <c r="O112" s="312">
        <f>'p1'!O112-p0!O112</f>
        <v>0</v>
      </c>
      <c r="P112" s="312">
        <f>'p1'!P112-p0!P112</f>
        <v>0</v>
      </c>
      <c r="Q112" s="312">
        <f>'p1'!Q112-p0!Q112</f>
        <v>0</v>
      </c>
      <c r="R112" s="312">
        <f>'p1'!R112-p0!R112</f>
        <v>0</v>
      </c>
      <c r="S112" s="312">
        <f>'p1'!S112-p0!S112</f>
        <v>0</v>
      </c>
      <c r="T112" s="312">
        <f>'p1'!T112-p0!T112</f>
        <v>0</v>
      </c>
      <c r="U112" s="312">
        <f>'p1'!U112-p0!U112</f>
        <v>0</v>
      </c>
      <c r="V112" s="312">
        <f>'p1'!V112-p0!V112</f>
        <v>0</v>
      </c>
      <c r="W112" s="312">
        <f>'p1'!W112-p0!W112</f>
        <v>0</v>
      </c>
      <c r="X112" s="312">
        <f>'p1'!X112-p0!X112</f>
        <v>0</v>
      </c>
      <c r="Y112" s="312">
        <f>'p1'!Y112-p0!Y112</f>
        <v>0</v>
      </c>
      <c r="Z112" s="312">
        <f>'p1'!Z112-p0!Z112</f>
        <v>0</v>
      </c>
      <c r="AA112" s="312">
        <f>'p1'!AA112-p0!AA112</f>
        <v>0</v>
      </c>
      <c r="AB112" s="312">
        <f>'p1'!AB112-p0!AB112</f>
        <v>0</v>
      </c>
      <c r="AC112" s="312">
        <f>'p1'!AC112-p0!AC112</f>
        <v>0</v>
      </c>
      <c r="AD112" s="312">
        <f>'p1'!AD112-p0!AD112</f>
        <v>0</v>
      </c>
      <c r="AE112" s="312">
        <f>'p1'!AE112-p0!AE112</f>
        <v>0</v>
      </c>
      <c r="AF112" s="312">
        <f>'p1'!AF112-p0!AF112</f>
        <v>0</v>
      </c>
      <c r="AG112" s="312">
        <f>'p1'!AG112-p0!AG112</f>
        <v>0</v>
      </c>
      <c r="AH112" s="312"/>
      <c r="AI112" s="312"/>
      <c r="AY112" s="84"/>
      <c r="AZ112" s="84"/>
      <c r="BA112" s="84"/>
      <c r="BB112" s="84"/>
      <c r="BM112" s="88"/>
      <c r="CF112" s="83"/>
      <c r="CG112" s="83"/>
      <c r="CH112" s="83"/>
      <c r="FV112" s="84"/>
      <c r="FW112" s="84"/>
      <c r="FX112" s="84"/>
      <c r="GH112" s="88"/>
      <c r="GI112" s="88"/>
      <c r="GO112" s="88"/>
      <c r="GQ112" s="88"/>
      <c r="GR112" s="88"/>
      <c r="GX112" s="88"/>
    </row>
    <row r="113" spans="1:206">
      <c r="A113" s="90">
        <v>39692</v>
      </c>
      <c r="B113" s="312">
        <f>'p1'!B113-p0!B113</f>
        <v>0</v>
      </c>
      <c r="C113" s="312">
        <f>'p1'!C113-p0!C113</f>
        <v>0</v>
      </c>
      <c r="D113" s="312">
        <f>'p1'!D113-p0!D113</f>
        <v>0</v>
      </c>
      <c r="E113" s="312">
        <f>'p1'!E113-p0!E113</f>
        <v>0</v>
      </c>
      <c r="F113" s="312">
        <f>'p1'!F113-p0!F113</f>
        <v>0</v>
      </c>
      <c r="G113" s="312">
        <f>'p1'!G113-p0!G113</f>
        <v>0</v>
      </c>
      <c r="H113" s="312">
        <f>'p1'!H113-p0!H113</f>
        <v>0</v>
      </c>
      <c r="I113" s="312">
        <f>'p1'!I113-p0!I113</f>
        <v>0</v>
      </c>
      <c r="J113" s="312">
        <f>'p1'!J113-p0!J113</f>
        <v>0</v>
      </c>
      <c r="K113" s="312">
        <f>'p1'!K113-p0!K113</f>
        <v>0</v>
      </c>
      <c r="L113" s="312">
        <f>'p1'!L113-p0!L113</f>
        <v>0</v>
      </c>
      <c r="M113" s="312">
        <f>'p1'!M113-p0!M113</f>
        <v>0</v>
      </c>
      <c r="N113" s="312">
        <f>'p1'!N113-p0!N113</f>
        <v>0</v>
      </c>
      <c r="O113" s="312">
        <f>'p1'!O113-p0!O113</f>
        <v>0</v>
      </c>
      <c r="P113" s="312">
        <f>'p1'!P113-p0!P113</f>
        <v>0</v>
      </c>
      <c r="Q113" s="312">
        <f>'p1'!Q113-p0!Q113</f>
        <v>0</v>
      </c>
      <c r="R113" s="312">
        <f>'p1'!R113-p0!R113</f>
        <v>0</v>
      </c>
      <c r="S113" s="312">
        <f>'p1'!S113-p0!S113</f>
        <v>0</v>
      </c>
      <c r="T113" s="312">
        <f>'p1'!T113-p0!T113</f>
        <v>0</v>
      </c>
      <c r="U113" s="312">
        <f>'p1'!U113-p0!U113</f>
        <v>0</v>
      </c>
      <c r="V113" s="312">
        <f>'p1'!V113-p0!V113</f>
        <v>0</v>
      </c>
      <c r="W113" s="312">
        <f>'p1'!W113-p0!W113</f>
        <v>0</v>
      </c>
      <c r="X113" s="312">
        <f>'p1'!X113-p0!X113</f>
        <v>0</v>
      </c>
      <c r="Y113" s="312">
        <f>'p1'!Y113-p0!Y113</f>
        <v>0</v>
      </c>
      <c r="Z113" s="312">
        <f>'p1'!Z113-p0!Z113</f>
        <v>0</v>
      </c>
      <c r="AA113" s="312">
        <f>'p1'!AA113-p0!AA113</f>
        <v>0</v>
      </c>
      <c r="AB113" s="312">
        <f>'p1'!AB113-p0!AB113</f>
        <v>0</v>
      </c>
      <c r="AC113" s="312">
        <f>'p1'!AC113-p0!AC113</f>
        <v>0</v>
      </c>
      <c r="AD113" s="312">
        <f>'p1'!AD113-p0!AD113</f>
        <v>0</v>
      </c>
      <c r="AE113" s="312">
        <f>'p1'!AE113-p0!AE113</f>
        <v>0</v>
      </c>
      <c r="AF113" s="312">
        <f>'p1'!AF113-p0!AF113</f>
        <v>0</v>
      </c>
      <c r="AG113" s="312">
        <f>'p1'!AG113-p0!AG113</f>
        <v>0</v>
      </c>
      <c r="AH113" s="312"/>
      <c r="AI113" s="312"/>
      <c r="AY113" s="84"/>
      <c r="AZ113" s="84"/>
      <c r="BA113" s="84"/>
      <c r="BB113" s="84"/>
      <c r="BM113" s="88"/>
      <c r="CF113" s="83"/>
      <c r="CG113" s="83"/>
      <c r="CH113" s="83"/>
      <c r="FV113" s="84"/>
      <c r="FW113" s="84"/>
      <c r="FX113" s="84"/>
      <c r="GH113" s="88"/>
      <c r="GI113" s="88"/>
      <c r="GO113" s="88"/>
      <c r="GQ113" s="88"/>
      <c r="GR113" s="88"/>
      <c r="GX113" s="88"/>
    </row>
    <row r="114" spans="1:206">
      <c r="A114" s="90">
        <v>39722</v>
      </c>
      <c r="B114" s="312">
        <f>'p1'!B114-p0!B114</f>
        <v>0</v>
      </c>
      <c r="C114" s="312">
        <f>'p1'!C114-p0!C114</f>
        <v>0</v>
      </c>
      <c r="D114" s="312">
        <f>'p1'!D114-p0!D114</f>
        <v>0</v>
      </c>
      <c r="E114" s="312">
        <f>'p1'!E114-p0!E114</f>
        <v>0</v>
      </c>
      <c r="F114" s="312">
        <f>'p1'!F114-p0!F114</f>
        <v>0</v>
      </c>
      <c r="G114" s="312">
        <f>'p1'!G114-p0!G114</f>
        <v>0</v>
      </c>
      <c r="H114" s="312">
        <f>'p1'!H114-p0!H114</f>
        <v>-9.9999999999997868E-3</v>
      </c>
      <c r="I114" s="312">
        <f>'p1'!I114-p0!I114</f>
        <v>0</v>
      </c>
      <c r="J114" s="312">
        <f>'p1'!J114-p0!J114</f>
        <v>9.9999999999997868E-3</v>
      </c>
      <c r="K114" s="312">
        <f>'p1'!K114-p0!K114</f>
        <v>0</v>
      </c>
      <c r="L114" s="312">
        <f>'p1'!L114-p0!L114</f>
        <v>0</v>
      </c>
      <c r="M114" s="312">
        <f>'p1'!M114-p0!M114</f>
        <v>0</v>
      </c>
      <c r="N114" s="312">
        <f>'p1'!N114-p0!N114</f>
        <v>0</v>
      </c>
      <c r="O114" s="312">
        <f>'p1'!O114-p0!O114</f>
        <v>0</v>
      </c>
      <c r="P114" s="312">
        <f>'p1'!P114-p0!P114</f>
        <v>0</v>
      </c>
      <c r="Q114" s="312">
        <f>'p1'!Q114-p0!Q114</f>
        <v>0</v>
      </c>
      <c r="R114" s="312">
        <f>'p1'!R114-p0!R114</f>
        <v>0</v>
      </c>
      <c r="S114" s="312">
        <f>'p1'!S114-p0!S114</f>
        <v>0</v>
      </c>
      <c r="T114" s="312">
        <f>'p1'!T114-p0!T114</f>
        <v>0</v>
      </c>
      <c r="U114" s="312">
        <f>'p1'!U114-p0!U114</f>
        <v>0</v>
      </c>
      <c r="V114" s="312">
        <f>'p1'!V114-p0!V114</f>
        <v>0</v>
      </c>
      <c r="W114" s="312">
        <f>'p1'!W114-p0!W114</f>
        <v>0</v>
      </c>
      <c r="X114" s="312">
        <f>'p1'!X114-p0!X114</f>
        <v>0</v>
      </c>
      <c r="Y114" s="312">
        <f>'p1'!Y114-p0!Y114</f>
        <v>0</v>
      </c>
      <c r="Z114" s="312">
        <f>'p1'!Z114-p0!Z114</f>
        <v>0</v>
      </c>
      <c r="AA114" s="312">
        <f>'p1'!AA114-p0!AA114</f>
        <v>0</v>
      </c>
      <c r="AB114" s="312">
        <f>'p1'!AB114-p0!AB114</f>
        <v>0</v>
      </c>
      <c r="AC114" s="312">
        <f>'p1'!AC114-p0!AC114</f>
        <v>0</v>
      </c>
      <c r="AD114" s="312">
        <f>'p1'!AD114-p0!AD114</f>
        <v>0</v>
      </c>
      <c r="AE114" s="312">
        <f>'p1'!AE114-p0!AE114</f>
        <v>0</v>
      </c>
      <c r="AF114" s="312">
        <f>'p1'!AF114-p0!AF114</f>
        <v>0</v>
      </c>
      <c r="AG114" s="312">
        <f>'p1'!AG114-p0!AG114</f>
        <v>0</v>
      </c>
      <c r="AH114" s="312"/>
      <c r="AI114" s="312"/>
      <c r="AY114" s="84"/>
      <c r="AZ114" s="84"/>
      <c r="BA114" s="84"/>
      <c r="BB114" s="84"/>
      <c r="BM114" s="88"/>
      <c r="CF114" s="83"/>
      <c r="CG114" s="83"/>
      <c r="CH114" s="83"/>
      <c r="FV114" s="84"/>
      <c r="FW114" s="84"/>
      <c r="FX114" s="84"/>
      <c r="GH114" s="88"/>
      <c r="GI114" s="88"/>
      <c r="GO114" s="88"/>
      <c r="GQ114" s="88"/>
      <c r="GR114" s="88"/>
      <c r="GX114" s="88"/>
    </row>
    <row r="115" spans="1:206">
      <c r="J115" s="312"/>
      <c r="K115" s="312"/>
      <c r="L115" s="312"/>
      <c r="M115" s="312"/>
      <c r="N115" s="312"/>
      <c r="O115" s="312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D115" s="312"/>
      <c r="AE115" s="312"/>
      <c r="AF115" s="312"/>
      <c r="AG115" s="312"/>
      <c r="AH115" s="312"/>
      <c r="AI115" s="312"/>
      <c r="AY115" s="84"/>
      <c r="AZ115" s="84"/>
      <c r="BA115" s="84"/>
      <c r="BB115" s="84"/>
      <c r="BM115" s="88"/>
      <c r="CF115" s="83"/>
      <c r="CG115" s="83"/>
      <c r="CH115" s="83"/>
      <c r="FV115" s="84"/>
      <c r="FW115" s="84"/>
      <c r="FX115" s="84"/>
      <c r="GH115" s="88"/>
      <c r="GI115" s="88"/>
      <c r="GO115" s="88"/>
      <c r="GQ115" s="88"/>
      <c r="GR115" s="88"/>
      <c r="GX115" s="88"/>
    </row>
    <row r="116" spans="1:206">
      <c r="AY116" s="84"/>
      <c r="AZ116" s="84"/>
      <c r="BA116" s="84"/>
      <c r="BB116" s="84"/>
      <c r="BM116" s="88"/>
      <c r="CF116" s="83"/>
      <c r="CG116" s="83"/>
      <c r="CH116" s="83"/>
      <c r="FV116" s="84"/>
      <c r="FW116" s="84"/>
      <c r="FX116" s="84"/>
      <c r="GH116" s="88"/>
      <c r="GI116" s="88"/>
      <c r="GO116" s="88"/>
      <c r="GQ116" s="88"/>
      <c r="GR116" s="88"/>
      <c r="GX116" s="88"/>
    </row>
    <row r="117" spans="1:206">
      <c r="AY117" s="84"/>
      <c r="AZ117" s="84"/>
      <c r="BA117" s="84"/>
      <c r="BB117" s="84"/>
      <c r="BM117" s="88"/>
      <c r="CF117" s="83"/>
      <c r="CG117" s="83"/>
      <c r="CH117" s="83"/>
      <c r="FV117" s="84"/>
      <c r="FW117" s="84"/>
      <c r="FX117" s="84"/>
      <c r="GH117" s="88"/>
      <c r="GI117" s="88"/>
      <c r="GO117" s="88"/>
      <c r="GQ117" s="88"/>
      <c r="GR117" s="88"/>
      <c r="GX117" s="88"/>
    </row>
    <row r="118" spans="1:206">
      <c r="AY118" s="84"/>
      <c r="AZ118" s="84"/>
      <c r="BA118" s="84"/>
      <c r="BB118" s="84"/>
      <c r="BM118" s="88"/>
      <c r="CF118" s="83"/>
      <c r="CG118" s="83"/>
      <c r="CH118" s="83"/>
      <c r="FV118" s="84"/>
      <c r="FW118" s="84"/>
      <c r="FX118" s="84"/>
      <c r="GH118" s="88"/>
      <c r="GI118" s="88"/>
      <c r="GO118" s="88"/>
      <c r="GQ118" s="88"/>
      <c r="GR118" s="88"/>
      <c r="GX118" s="88"/>
    </row>
    <row r="119" spans="1:206">
      <c r="AY119" s="84"/>
      <c r="AZ119" s="84"/>
      <c r="BA119" s="84"/>
      <c r="BB119" s="84"/>
      <c r="BM119" s="88"/>
      <c r="CF119" s="83"/>
      <c r="CG119" s="83"/>
      <c r="CH119" s="83"/>
      <c r="FV119" s="84"/>
      <c r="FW119" s="84"/>
      <c r="FX119" s="84"/>
      <c r="GH119" s="88"/>
      <c r="GI119" s="88"/>
      <c r="GO119" s="88"/>
      <c r="GQ119" s="88"/>
      <c r="GR119" s="88"/>
      <c r="GX119" s="88"/>
    </row>
    <row r="120" spans="1:206">
      <c r="AY120" s="84"/>
      <c r="AZ120" s="84"/>
      <c r="BA120" s="84"/>
      <c r="BB120" s="84"/>
      <c r="BM120" s="88"/>
      <c r="CF120" s="83"/>
      <c r="CG120" s="83"/>
      <c r="CH120" s="83"/>
      <c r="FV120" s="84"/>
      <c r="FW120" s="84"/>
      <c r="FX120" s="84"/>
      <c r="GH120" s="88"/>
      <c r="GI120" s="88"/>
      <c r="GO120" s="88"/>
      <c r="GQ120" s="88"/>
      <c r="GR120" s="88"/>
      <c r="GX120" s="88"/>
    </row>
    <row r="121" spans="1:206">
      <c r="AY121" s="84"/>
      <c r="AZ121" s="84"/>
      <c r="BA121" s="84"/>
      <c r="BB121" s="84"/>
      <c r="BM121" s="88"/>
      <c r="CF121" s="83"/>
      <c r="CG121" s="83"/>
      <c r="CH121" s="83"/>
      <c r="FV121" s="84"/>
      <c r="FW121" s="84"/>
      <c r="FX121" s="84"/>
      <c r="GH121" s="88"/>
      <c r="GI121" s="88"/>
      <c r="GO121" s="88"/>
      <c r="GQ121" s="88"/>
      <c r="GR121" s="88"/>
      <c r="GX121" s="88"/>
    </row>
    <row r="122" spans="1:206">
      <c r="AY122" s="84"/>
      <c r="AZ122" s="84"/>
      <c r="BA122" s="84"/>
      <c r="BB122" s="84"/>
      <c r="BM122" s="88"/>
      <c r="CF122" s="83"/>
      <c r="CG122" s="83"/>
      <c r="CH122" s="83"/>
      <c r="FV122" s="84"/>
      <c r="FW122" s="84"/>
      <c r="FX122" s="84"/>
      <c r="GH122" s="88"/>
      <c r="GI122" s="88"/>
      <c r="GO122" s="88"/>
      <c r="GQ122" s="88"/>
      <c r="GR122" s="88"/>
      <c r="GX122" s="88"/>
    </row>
    <row r="123" spans="1:206">
      <c r="AY123" s="84"/>
      <c r="AZ123" s="84"/>
      <c r="BA123" s="84"/>
      <c r="BB123" s="84"/>
      <c r="BM123" s="88"/>
      <c r="CF123" s="83"/>
      <c r="CG123" s="83"/>
      <c r="CH123" s="83"/>
      <c r="FV123" s="84"/>
      <c r="FW123" s="84"/>
      <c r="FX123" s="84"/>
      <c r="GH123" s="88"/>
      <c r="GI123" s="88"/>
      <c r="GO123" s="88"/>
      <c r="GQ123" s="88"/>
      <c r="GR123" s="88"/>
      <c r="GX123" s="88"/>
    </row>
    <row r="124" spans="1:206">
      <c r="AY124" s="84"/>
      <c r="AZ124" s="84"/>
      <c r="BA124" s="84"/>
      <c r="BB124" s="84"/>
      <c r="BM124" s="88"/>
      <c r="CF124" s="83"/>
      <c r="CG124" s="83"/>
      <c r="CH124" s="83"/>
      <c r="FV124" s="84"/>
      <c r="FW124" s="84"/>
      <c r="FX124" s="84"/>
      <c r="GH124" s="88"/>
      <c r="GI124" s="88"/>
      <c r="GO124" s="88"/>
      <c r="GQ124" s="88"/>
      <c r="GR124" s="88"/>
      <c r="GX124" s="88"/>
    </row>
    <row r="125" spans="1:206">
      <c r="AY125" s="84"/>
      <c r="AZ125" s="84"/>
      <c r="BA125" s="84"/>
      <c r="BB125" s="84"/>
      <c r="BM125" s="88"/>
      <c r="CF125" s="83"/>
      <c r="CG125" s="83"/>
      <c r="CH125" s="83"/>
      <c r="FV125" s="84"/>
      <c r="FW125" s="84"/>
      <c r="FX125" s="84"/>
      <c r="GH125" s="88"/>
      <c r="GI125" s="88"/>
      <c r="GO125" s="88"/>
      <c r="GQ125" s="88"/>
      <c r="GR125" s="88"/>
      <c r="GX125" s="88"/>
    </row>
    <row r="126" spans="1:206">
      <c r="AY126" s="84"/>
      <c r="AZ126" s="84"/>
      <c r="BA126" s="84"/>
      <c r="BB126" s="84"/>
      <c r="BM126" s="88"/>
      <c r="CF126" s="83"/>
      <c r="CG126" s="83"/>
      <c r="CH126" s="83"/>
      <c r="FV126" s="84"/>
      <c r="FW126" s="84"/>
      <c r="FX126" s="84"/>
      <c r="GH126" s="88"/>
      <c r="GI126" s="88"/>
      <c r="GO126" s="88"/>
      <c r="GQ126" s="88"/>
      <c r="GR126" s="88"/>
      <c r="GX126" s="88"/>
    </row>
    <row r="127" spans="1:206">
      <c r="AY127" s="84"/>
      <c r="AZ127" s="84"/>
      <c r="BA127" s="84"/>
      <c r="BB127" s="84"/>
      <c r="BM127" s="88"/>
      <c r="CF127" s="83"/>
      <c r="CG127" s="83"/>
      <c r="CH127" s="83"/>
      <c r="FV127" s="84"/>
      <c r="FW127" s="84"/>
      <c r="FX127" s="84"/>
      <c r="GH127" s="88"/>
      <c r="GI127" s="88"/>
      <c r="GO127" s="88"/>
      <c r="GQ127" s="88"/>
      <c r="GR127" s="88"/>
      <c r="GX127" s="88"/>
    </row>
    <row r="128" spans="1:206">
      <c r="AY128" s="84"/>
      <c r="AZ128" s="84"/>
      <c r="BA128" s="84"/>
      <c r="BB128" s="84"/>
      <c r="BM128" s="88"/>
      <c r="CF128" s="83"/>
      <c r="CG128" s="83"/>
      <c r="CH128" s="83"/>
      <c r="FV128" s="84"/>
      <c r="FW128" s="84"/>
      <c r="FX128" s="84"/>
      <c r="GH128" s="88"/>
      <c r="GI128" s="88"/>
      <c r="GO128" s="88"/>
      <c r="GQ128" s="88"/>
      <c r="GR128" s="88"/>
      <c r="GX128" s="88"/>
    </row>
    <row r="129" spans="51:206">
      <c r="AY129" s="84"/>
      <c r="AZ129" s="84"/>
      <c r="BA129" s="84"/>
      <c r="BB129" s="84"/>
      <c r="BM129" s="88"/>
      <c r="CF129" s="83"/>
      <c r="CG129" s="83"/>
      <c r="CH129" s="83"/>
      <c r="FV129" s="84"/>
      <c r="FW129" s="84"/>
      <c r="FX129" s="84"/>
      <c r="GH129" s="88"/>
      <c r="GI129" s="88"/>
      <c r="GO129" s="88"/>
      <c r="GQ129" s="88"/>
      <c r="GR129" s="88"/>
      <c r="GX129" s="88"/>
    </row>
    <row r="130" spans="51:206">
      <c r="AY130" s="84"/>
      <c r="AZ130" s="84"/>
      <c r="BA130" s="84"/>
      <c r="BB130" s="84"/>
      <c r="BM130" s="88"/>
      <c r="CF130" s="83"/>
      <c r="CG130" s="83"/>
      <c r="CH130" s="83"/>
      <c r="FV130" s="84"/>
      <c r="FW130" s="84"/>
      <c r="FX130" s="84"/>
      <c r="GH130" s="88"/>
      <c r="GI130" s="88"/>
      <c r="GO130" s="88"/>
      <c r="GQ130" s="88"/>
      <c r="GR130" s="88"/>
      <c r="GX130" s="88"/>
    </row>
    <row r="131" spans="51:206">
      <c r="AY131" s="84"/>
      <c r="AZ131" s="84"/>
      <c r="BA131" s="84"/>
      <c r="BB131" s="84"/>
      <c r="BM131" s="88"/>
      <c r="CF131" s="83"/>
      <c r="CG131" s="83"/>
      <c r="CH131" s="83"/>
      <c r="FV131" s="84"/>
      <c r="FW131" s="84"/>
      <c r="FX131" s="84"/>
      <c r="GH131" s="88"/>
      <c r="GI131" s="88"/>
      <c r="GO131" s="88"/>
      <c r="GQ131" s="88"/>
      <c r="GR131" s="88"/>
      <c r="GX131" s="88"/>
    </row>
    <row r="132" spans="51:206">
      <c r="AY132" s="84"/>
      <c r="AZ132" s="84"/>
      <c r="BA132" s="84"/>
      <c r="BB132" s="84"/>
      <c r="BM132" s="88"/>
      <c r="CF132" s="83"/>
      <c r="CG132" s="83"/>
      <c r="CH132" s="83"/>
      <c r="FV132" s="84"/>
      <c r="FW132" s="84"/>
      <c r="FX132" s="84"/>
      <c r="GH132" s="88"/>
      <c r="GI132" s="88"/>
      <c r="GO132" s="88"/>
      <c r="GQ132" s="88"/>
      <c r="GR132" s="88"/>
      <c r="GX132" s="88"/>
    </row>
    <row r="133" spans="51:206">
      <c r="AY133" s="84"/>
      <c r="AZ133" s="84"/>
      <c r="BA133" s="84"/>
      <c r="BB133" s="84"/>
      <c r="BM133" s="88"/>
      <c r="CF133" s="83"/>
      <c r="CG133" s="83"/>
      <c r="CH133" s="83"/>
      <c r="FV133" s="84"/>
      <c r="FW133" s="84"/>
      <c r="FX133" s="84"/>
      <c r="GH133" s="88"/>
      <c r="GI133" s="88"/>
      <c r="GO133" s="88"/>
      <c r="GQ133" s="88"/>
      <c r="GR133" s="88"/>
      <c r="GX133" s="88"/>
    </row>
    <row r="134" spans="51:206">
      <c r="AY134" s="84"/>
      <c r="AZ134" s="84"/>
      <c r="BA134" s="84"/>
      <c r="BB134" s="84"/>
      <c r="BM134" s="88"/>
      <c r="CF134" s="83"/>
      <c r="CG134" s="83"/>
      <c r="CH134" s="83"/>
      <c r="FV134" s="84"/>
      <c r="FW134" s="84"/>
      <c r="FX134" s="84"/>
      <c r="GH134" s="88"/>
      <c r="GI134" s="88"/>
      <c r="GO134" s="88"/>
      <c r="GQ134" s="88"/>
      <c r="GR134" s="88"/>
      <c r="GX134" s="88"/>
    </row>
    <row r="135" spans="51:206">
      <c r="AY135" s="84"/>
      <c r="AZ135" s="84"/>
      <c r="BA135" s="84"/>
      <c r="BB135" s="84"/>
      <c r="BM135" s="88"/>
      <c r="CF135" s="83"/>
      <c r="CG135" s="83"/>
      <c r="CH135" s="83"/>
      <c r="FV135" s="84"/>
      <c r="FW135" s="84"/>
      <c r="FX135" s="84"/>
      <c r="GH135" s="88"/>
      <c r="GI135" s="88"/>
      <c r="GO135" s="88"/>
      <c r="GQ135" s="88"/>
      <c r="GR135" s="88"/>
      <c r="GX135" s="88"/>
    </row>
    <row r="136" spans="51:206">
      <c r="AY136" s="84"/>
      <c r="AZ136" s="84"/>
      <c r="BA136" s="84"/>
      <c r="BB136" s="84"/>
      <c r="BM136" s="88"/>
      <c r="CF136" s="83"/>
      <c r="CG136" s="83"/>
      <c r="CH136" s="83"/>
      <c r="FV136" s="84"/>
      <c r="FW136" s="84"/>
      <c r="FX136" s="84"/>
      <c r="GH136" s="88"/>
      <c r="GI136" s="88"/>
      <c r="GO136" s="88"/>
      <c r="GQ136" s="88"/>
      <c r="GR136" s="88"/>
      <c r="GX136" s="88"/>
    </row>
    <row r="137" spans="51:206">
      <c r="AY137" s="84"/>
      <c r="AZ137" s="84"/>
      <c r="BA137" s="84"/>
      <c r="BB137" s="84"/>
      <c r="BM137" s="88"/>
      <c r="CF137" s="83"/>
      <c r="CG137" s="83"/>
      <c r="CH137" s="83"/>
      <c r="FV137" s="84"/>
      <c r="FW137" s="84"/>
      <c r="FX137" s="84"/>
      <c r="GH137" s="88"/>
      <c r="GI137" s="88"/>
      <c r="GO137" s="88"/>
      <c r="GQ137" s="88"/>
      <c r="GR137" s="88"/>
      <c r="GX137" s="88"/>
    </row>
    <row r="138" spans="51:206">
      <c r="AY138" s="84"/>
      <c r="AZ138" s="84"/>
      <c r="BA138" s="84"/>
      <c r="BB138" s="84"/>
      <c r="BM138" s="88"/>
      <c r="CF138" s="83"/>
      <c r="CG138" s="83"/>
      <c r="CH138" s="83"/>
      <c r="FV138" s="84"/>
      <c r="FW138" s="84"/>
      <c r="FX138" s="84"/>
      <c r="GH138" s="88"/>
      <c r="GI138" s="88"/>
      <c r="GO138" s="88"/>
      <c r="GQ138" s="88"/>
      <c r="GR138" s="88"/>
      <c r="GX138" s="88"/>
    </row>
    <row r="139" spans="51:206">
      <c r="AY139" s="84"/>
      <c r="AZ139" s="84"/>
      <c r="BA139" s="84"/>
      <c r="BB139" s="84"/>
      <c r="BM139" s="88"/>
      <c r="CF139" s="83"/>
      <c r="CG139" s="83"/>
      <c r="CH139" s="83"/>
      <c r="FV139" s="84"/>
      <c r="FW139" s="84"/>
      <c r="FX139" s="84"/>
      <c r="GH139" s="88"/>
      <c r="GI139" s="88"/>
      <c r="GO139" s="88"/>
      <c r="GQ139" s="88"/>
      <c r="GR139" s="88"/>
      <c r="GX139" s="88"/>
    </row>
    <row r="140" spans="51:206">
      <c r="AY140" s="84"/>
      <c r="AZ140" s="84"/>
      <c r="BA140" s="84"/>
      <c r="BB140" s="84"/>
      <c r="BM140" s="88"/>
      <c r="CF140" s="83"/>
      <c r="CG140" s="83"/>
      <c r="CH140" s="83"/>
      <c r="FV140" s="84"/>
      <c r="FW140" s="84"/>
      <c r="FX140" s="84"/>
      <c r="GH140" s="88"/>
      <c r="GI140" s="88"/>
      <c r="GO140" s="88"/>
      <c r="GQ140" s="88"/>
      <c r="GR140" s="88"/>
      <c r="GX140" s="88"/>
    </row>
    <row r="141" spans="51:206">
      <c r="AY141" s="84"/>
      <c r="AZ141" s="84"/>
      <c r="BA141" s="84"/>
      <c r="BB141" s="84"/>
      <c r="BM141" s="88"/>
      <c r="CF141" s="83"/>
      <c r="CG141" s="83"/>
      <c r="CH141" s="83"/>
      <c r="FV141" s="84"/>
      <c r="FW141" s="84"/>
      <c r="FX141" s="84"/>
      <c r="GH141" s="88"/>
      <c r="GI141" s="88"/>
      <c r="GO141" s="88"/>
      <c r="GQ141" s="88"/>
      <c r="GR141" s="88"/>
      <c r="GX141" s="88"/>
    </row>
    <row r="142" spans="51:206">
      <c r="AY142" s="84"/>
      <c r="AZ142" s="84"/>
      <c r="BA142" s="84"/>
      <c r="BB142" s="84"/>
      <c r="BM142" s="88"/>
      <c r="CF142" s="83"/>
      <c r="CG142" s="83"/>
      <c r="CH142" s="83"/>
      <c r="FV142" s="84"/>
      <c r="FW142" s="84"/>
      <c r="FX142" s="84"/>
      <c r="GH142" s="88"/>
      <c r="GI142" s="88"/>
      <c r="GO142" s="88"/>
      <c r="GQ142" s="88"/>
      <c r="GR142" s="88"/>
      <c r="GX142" s="88"/>
    </row>
    <row r="143" spans="51:206">
      <c r="AY143" s="84"/>
      <c r="AZ143" s="84"/>
      <c r="BA143" s="84"/>
      <c r="BB143" s="84"/>
      <c r="BM143" s="88"/>
      <c r="CF143" s="83"/>
      <c r="CG143" s="83"/>
      <c r="CH143" s="83"/>
      <c r="FV143" s="84"/>
      <c r="FW143" s="84"/>
      <c r="FX143" s="84"/>
      <c r="GH143" s="88"/>
      <c r="GI143" s="88"/>
      <c r="GO143" s="88"/>
      <c r="GQ143" s="88"/>
      <c r="GR143" s="88"/>
      <c r="GX143" s="88"/>
    </row>
    <row r="144" spans="51:206">
      <c r="AY144" s="84"/>
      <c r="AZ144" s="84"/>
      <c r="BA144" s="84"/>
      <c r="BB144" s="84"/>
      <c r="BM144" s="88"/>
      <c r="CF144" s="83"/>
      <c r="CG144" s="83"/>
      <c r="CH144" s="83"/>
      <c r="FV144" s="84"/>
      <c r="FW144" s="84"/>
      <c r="FX144" s="84"/>
      <c r="GH144" s="88"/>
      <c r="GI144" s="88"/>
      <c r="GO144" s="88"/>
      <c r="GQ144" s="88"/>
      <c r="GR144" s="88"/>
      <c r="GX144" s="88"/>
    </row>
    <row r="145" spans="51:206">
      <c r="AY145" s="84"/>
      <c r="AZ145" s="84"/>
      <c r="BA145" s="84"/>
      <c r="BB145" s="84"/>
      <c r="BM145" s="88"/>
      <c r="CF145" s="83"/>
      <c r="CG145" s="83"/>
      <c r="CH145" s="83"/>
      <c r="FV145" s="84"/>
      <c r="FW145" s="84"/>
      <c r="FX145" s="84"/>
      <c r="GH145" s="88"/>
      <c r="GI145" s="88"/>
      <c r="GO145" s="88"/>
      <c r="GQ145" s="88"/>
      <c r="GR145" s="88"/>
      <c r="GX145" s="88"/>
    </row>
    <row r="146" spans="51:206">
      <c r="AY146" s="84"/>
      <c r="AZ146" s="84"/>
      <c r="BA146" s="84"/>
      <c r="BB146" s="84"/>
      <c r="BM146" s="88"/>
      <c r="CF146" s="83"/>
      <c r="CG146" s="83"/>
      <c r="CH146" s="83"/>
      <c r="FV146" s="84"/>
      <c r="FW146" s="84"/>
      <c r="FX146" s="84"/>
      <c r="GH146" s="88"/>
      <c r="GI146" s="88"/>
      <c r="GO146" s="88"/>
      <c r="GQ146" s="88"/>
      <c r="GR146" s="88"/>
      <c r="GX146" s="88"/>
    </row>
    <row r="147" spans="51:206">
      <c r="AY147" s="84"/>
      <c r="AZ147" s="84"/>
      <c r="BA147" s="84"/>
      <c r="BB147" s="84"/>
      <c r="BM147" s="88"/>
      <c r="CF147" s="83"/>
      <c r="CG147" s="83"/>
      <c r="CH147" s="83"/>
      <c r="FV147" s="84"/>
      <c r="FW147" s="84"/>
      <c r="FX147" s="84"/>
      <c r="GH147" s="88"/>
      <c r="GI147" s="88"/>
      <c r="GO147" s="88"/>
      <c r="GQ147" s="88"/>
      <c r="GR147" s="88"/>
      <c r="GX147" s="88"/>
    </row>
    <row r="148" spans="51:206">
      <c r="AY148" s="84"/>
      <c r="AZ148" s="84"/>
      <c r="BA148" s="84"/>
      <c r="BB148" s="84"/>
      <c r="BM148" s="88"/>
      <c r="CF148" s="83"/>
      <c r="CG148" s="83"/>
      <c r="CH148" s="83"/>
      <c r="FV148" s="84"/>
      <c r="FW148" s="84"/>
      <c r="FX148" s="84"/>
      <c r="GH148" s="88"/>
      <c r="GI148" s="88"/>
      <c r="GO148" s="88"/>
      <c r="GQ148" s="88"/>
      <c r="GR148" s="88"/>
      <c r="GX148" s="88"/>
    </row>
    <row r="149" spans="51:206">
      <c r="AY149" s="84"/>
      <c r="AZ149" s="84"/>
      <c r="BA149" s="84"/>
      <c r="BB149" s="84"/>
      <c r="BM149" s="88"/>
      <c r="CF149" s="83"/>
      <c r="CG149" s="83"/>
      <c r="CH149" s="83"/>
      <c r="FV149" s="84"/>
      <c r="FW149" s="84"/>
      <c r="FX149" s="84"/>
      <c r="GH149" s="88"/>
      <c r="GI149" s="88"/>
      <c r="GO149" s="88"/>
      <c r="GQ149" s="88"/>
      <c r="GR149" s="88"/>
      <c r="GX149" s="88"/>
    </row>
    <row r="150" spans="51:206">
      <c r="AY150" s="84"/>
      <c r="AZ150" s="84"/>
      <c r="BA150" s="84"/>
      <c r="BB150" s="84"/>
      <c r="BM150" s="88"/>
      <c r="CF150" s="83"/>
      <c r="CG150" s="83"/>
      <c r="CH150" s="83"/>
      <c r="FV150" s="84"/>
      <c r="FW150" s="84"/>
      <c r="FX150" s="84"/>
      <c r="GH150" s="88"/>
      <c r="GI150" s="88"/>
      <c r="GO150" s="88"/>
      <c r="GQ150" s="88"/>
      <c r="GR150" s="88"/>
      <c r="GX150" s="88"/>
    </row>
    <row r="151" spans="51:206">
      <c r="AY151" s="84"/>
      <c r="AZ151" s="84"/>
      <c r="BA151" s="84"/>
      <c r="BB151" s="84"/>
      <c r="BM151" s="88"/>
      <c r="CF151" s="83"/>
      <c r="CG151" s="83"/>
      <c r="CH151" s="83"/>
      <c r="FV151" s="84"/>
      <c r="FW151" s="84"/>
      <c r="FX151" s="84"/>
      <c r="GH151" s="88"/>
      <c r="GI151" s="88"/>
      <c r="GO151" s="88"/>
      <c r="GQ151" s="88"/>
      <c r="GR151" s="88"/>
      <c r="GX151" s="88"/>
    </row>
    <row r="152" spans="51:206">
      <c r="AY152" s="84"/>
      <c r="AZ152" s="84"/>
      <c r="BA152" s="84"/>
      <c r="BB152" s="84"/>
      <c r="BM152" s="88"/>
      <c r="CF152" s="83"/>
      <c r="CG152" s="83"/>
      <c r="CH152" s="83"/>
      <c r="FV152" s="84"/>
      <c r="FW152" s="84"/>
      <c r="FX152" s="84"/>
      <c r="GH152" s="88"/>
      <c r="GI152" s="88"/>
      <c r="GO152" s="88"/>
      <c r="GQ152" s="88"/>
      <c r="GR152" s="88"/>
      <c r="GX152" s="88"/>
    </row>
    <row r="153" spans="51:206">
      <c r="AY153" s="84"/>
      <c r="AZ153" s="84"/>
      <c r="BA153" s="84"/>
      <c r="BB153" s="84"/>
      <c r="BM153" s="88"/>
      <c r="CF153" s="83"/>
      <c r="CG153" s="83"/>
      <c r="CH153" s="83"/>
      <c r="FV153" s="84"/>
      <c r="FW153" s="84"/>
      <c r="FX153" s="84"/>
      <c r="GH153" s="88"/>
      <c r="GI153" s="88"/>
      <c r="GO153" s="88"/>
      <c r="GQ153" s="88"/>
      <c r="GR153" s="88"/>
      <c r="GX153" s="88"/>
    </row>
    <row r="154" spans="51:206">
      <c r="AY154" s="84"/>
      <c r="AZ154" s="84"/>
      <c r="BA154" s="84"/>
      <c r="BB154" s="84"/>
      <c r="BM154" s="88"/>
      <c r="CF154" s="83"/>
      <c r="CG154" s="83"/>
      <c r="CH154" s="83"/>
      <c r="FV154" s="84"/>
      <c r="FW154" s="84"/>
      <c r="FX154" s="84"/>
      <c r="GH154" s="88"/>
      <c r="GI154" s="88"/>
      <c r="GO154" s="88"/>
      <c r="GQ154" s="88"/>
      <c r="GR154" s="88"/>
      <c r="GX154" s="88"/>
    </row>
    <row r="155" spans="51:206">
      <c r="AY155" s="84"/>
      <c r="AZ155" s="84"/>
      <c r="BA155" s="84"/>
      <c r="BB155" s="84"/>
      <c r="BM155" s="88"/>
      <c r="CF155" s="83"/>
      <c r="CG155" s="83"/>
      <c r="CH155" s="83"/>
      <c r="FV155" s="84"/>
      <c r="FW155" s="84"/>
      <c r="FX155" s="84"/>
      <c r="GH155" s="88"/>
      <c r="GI155" s="88"/>
      <c r="GO155" s="88"/>
      <c r="GQ155" s="88"/>
      <c r="GR155" s="88"/>
      <c r="GX155" s="88"/>
    </row>
    <row r="156" spans="51:206">
      <c r="AY156" s="84"/>
      <c r="AZ156" s="84"/>
      <c r="BA156" s="84"/>
      <c r="BB156" s="84"/>
      <c r="BM156" s="88"/>
      <c r="CF156" s="83"/>
      <c r="CG156" s="83"/>
      <c r="CH156" s="83"/>
      <c r="FV156" s="84"/>
      <c r="FW156" s="84"/>
      <c r="FX156" s="84"/>
      <c r="GH156" s="88"/>
      <c r="GI156" s="88"/>
      <c r="GO156" s="88"/>
      <c r="GQ156" s="88"/>
      <c r="GR156" s="88"/>
      <c r="GX156" s="88"/>
    </row>
    <row r="157" spans="51:206">
      <c r="AY157" s="84"/>
      <c r="AZ157" s="84"/>
      <c r="BA157" s="84"/>
      <c r="BB157" s="84"/>
      <c r="BM157" s="88"/>
      <c r="CF157" s="83"/>
      <c r="CG157" s="83"/>
      <c r="CH157" s="83"/>
      <c r="FV157" s="84"/>
      <c r="FW157" s="84"/>
      <c r="FX157" s="84"/>
      <c r="GH157" s="88"/>
      <c r="GI157" s="88"/>
      <c r="GO157" s="88"/>
      <c r="GQ157" s="88"/>
      <c r="GR157" s="88"/>
      <c r="GX157" s="88"/>
    </row>
    <row r="158" spans="51:206">
      <c r="AY158" s="84"/>
      <c r="AZ158" s="84"/>
      <c r="BA158" s="84"/>
      <c r="BB158" s="84"/>
      <c r="BM158" s="88"/>
      <c r="CF158" s="83"/>
      <c r="CG158" s="83"/>
      <c r="CH158" s="83"/>
      <c r="FV158" s="84"/>
      <c r="FW158" s="84"/>
      <c r="FX158" s="84"/>
      <c r="GH158" s="88"/>
      <c r="GI158" s="88"/>
      <c r="GO158" s="88"/>
      <c r="GQ158" s="88"/>
      <c r="GR158" s="88"/>
      <c r="GX158" s="88"/>
    </row>
    <row r="159" spans="51:206">
      <c r="AY159" s="84"/>
      <c r="AZ159" s="84"/>
      <c r="BA159" s="84"/>
      <c r="BB159" s="84"/>
      <c r="BM159" s="88"/>
      <c r="CF159" s="83"/>
      <c r="CG159" s="83"/>
      <c r="CH159" s="83"/>
      <c r="FV159" s="84"/>
      <c r="FW159" s="84"/>
      <c r="FX159" s="84"/>
      <c r="GH159" s="88"/>
      <c r="GI159" s="88"/>
      <c r="GO159" s="88"/>
      <c r="GQ159" s="88"/>
      <c r="GR159" s="88"/>
      <c r="GX159" s="88"/>
    </row>
    <row r="160" spans="51:206">
      <c r="AY160" s="84"/>
      <c r="AZ160" s="84"/>
      <c r="BA160" s="84"/>
      <c r="BB160" s="84"/>
      <c r="BM160" s="88"/>
      <c r="CF160" s="83"/>
      <c r="CG160" s="83"/>
      <c r="CH160" s="83"/>
      <c r="FV160" s="84"/>
      <c r="FW160" s="84"/>
      <c r="FX160" s="84"/>
      <c r="GH160" s="88"/>
      <c r="GI160" s="88"/>
      <c r="GO160" s="88"/>
      <c r="GQ160" s="88"/>
      <c r="GR160" s="88"/>
      <c r="GX160" s="88"/>
    </row>
    <row r="161" spans="51:206">
      <c r="AY161" s="84"/>
      <c r="AZ161" s="84"/>
      <c r="BA161" s="84"/>
      <c r="BB161" s="84"/>
      <c r="BM161" s="88"/>
      <c r="CF161" s="83"/>
      <c r="CG161" s="83"/>
      <c r="CH161" s="83"/>
      <c r="FV161" s="84"/>
      <c r="FW161" s="84"/>
      <c r="FX161" s="84"/>
      <c r="GH161" s="88"/>
      <c r="GI161" s="88"/>
      <c r="GO161" s="88"/>
      <c r="GQ161" s="88"/>
      <c r="GR161" s="88"/>
      <c r="GX161" s="88"/>
    </row>
    <row r="162" spans="51:206">
      <c r="AY162" s="84"/>
      <c r="AZ162" s="84"/>
      <c r="BA162" s="84"/>
      <c r="BB162" s="84"/>
      <c r="BM162" s="88"/>
      <c r="CF162" s="83"/>
      <c r="CG162" s="83"/>
      <c r="CH162" s="83"/>
      <c r="FV162" s="84"/>
      <c r="FW162" s="84"/>
      <c r="FX162" s="84"/>
      <c r="GH162" s="88"/>
      <c r="GI162" s="88"/>
      <c r="GO162" s="88"/>
      <c r="GQ162" s="88"/>
      <c r="GR162" s="88"/>
      <c r="GX162" s="88"/>
    </row>
    <row r="163" spans="51:206">
      <c r="AY163" s="84"/>
      <c r="AZ163" s="84"/>
      <c r="BA163" s="84"/>
      <c r="BB163" s="84"/>
      <c r="BM163" s="88"/>
      <c r="CF163" s="83"/>
      <c r="CG163" s="83"/>
      <c r="CH163" s="83"/>
      <c r="FV163" s="84"/>
      <c r="FW163" s="84"/>
      <c r="FX163" s="84"/>
      <c r="GH163" s="88"/>
      <c r="GI163" s="88"/>
      <c r="GO163" s="88"/>
      <c r="GQ163" s="88"/>
      <c r="GR163" s="88"/>
      <c r="GX163" s="88"/>
    </row>
    <row r="164" spans="51:206">
      <c r="AY164" s="84"/>
      <c r="AZ164" s="84"/>
      <c r="BA164" s="84"/>
      <c r="BB164" s="84"/>
      <c r="BM164" s="88"/>
      <c r="CF164" s="83"/>
      <c r="CG164" s="83"/>
      <c r="CH164" s="83"/>
      <c r="FV164" s="84"/>
      <c r="FW164" s="84"/>
      <c r="FX164" s="84"/>
      <c r="GH164" s="88"/>
      <c r="GI164" s="88"/>
      <c r="GO164" s="88"/>
      <c r="GQ164" s="88"/>
      <c r="GR164" s="88"/>
      <c r="GX164" s="88"/>
    </row>
    <row r="165" spans="51:206">
      <c r="AY165" s="84"/>
      <c r="AZ165" s="84"/>
      <c r="BA165" s="84"/>
      <c r="BB165" s="84"/>
      <c r="BM165" s="88"/>
      <c r="CF165" s="83"/>
      <c r="CG165" s="83"/>
      <c r="CH165" s="83"/>
      <c r="FV165" s="84"/>
      <c r="FW165" s="84"/>
      <c r="FX165" s="84"/>
      <c r="GH165" s="88"/>
      <c r="GI165" s="88"/>
      <c r="GO165" s="88"/>
      <c r="GQ165" s="88"/>
      <c r="GR165" s="88"/>
      <c r="GX165" s="88"/>
    </row>
    <row r="166" spans="51:206">
      <c r="AY166" s="84"/>
      <c r="AZ166" s="84"/>
      <c r="BA166" s="84"/>
      <c r="BB166" s="84"/>
      <c r="BM166" s="88"/>
      <c r="CF166" s="83"/>
      <c r="CG166" s="83"/>
      <c r="CH166" s="83"/>
      <c r="FV166" s="84"/>
      <c r="FW166" s="84"/>
      <c r="FX166" s="84"/>
      <c r="GH166" s="88"/>
      <c r="GI166" s="88"/>
      <c r="GO166" s="88"/>
      <c r="GQ166" s="88"/>
      <c r="GR166" s="88"/>
      <c r="GX166" s="88"/>
    </row>
    <row r="167" spans="51:206">
      <c r="AY167" s="84"/>
      <c r="AZ167" s="84"/>
      <c r="BA167" s="84"/>
      <c r="BB167" s="84"/>
      <c r="BM167" s="88"/>
      <c r="CF167" s="83"/>
      <c r="CG167" s="83"/>
      <c r="CH167" s="83"/>
      <c r="FV167" s="84"/>
      <c r="FW167" s="84"/>
      <c r="FX167" s="84"/>
      <c r="GH167" s="88"/>
      <c r="GI167" s="88"/>
      <c r="GO167" s="88"/>
      <c r="GQ167" s="88"/>
      <c r="GR167" s="88"/>
      <c r="GX167" s="88"/>
    </row>
    <row r="168" spans="51:206">
      <c r="AY168" s="84"/>
      <c r="AZ168" s="84"/>
      <c r="BA168" s="84"/>
      <c r="BB168" s="84"/>
      <c r="BM168" s="88"/>
      <c r="CF168" s="83"/>
      <c r="CG168" s="83"/>
      <c r="CH168" s="83"/>
      <c r="FV168" s="84"/>
      <c r="FW168" s="84"/>
      <c r="FX168" s="84"/>
      <c r="GH168" s="88"/>
      <c r="GI168" s="88"/>
      <c r="GO168" s="88"/>
      <c r="GQ168" s="88"/>
      <c r="GR168" s="88"/>
      <c r="GX168" s="88"/>
    </row>
    <row r="169" spans="51:206">
      <c r="AY169" s="84"/>
      <c r="AZ169" s="84"/>
      <c r="BA169" s="84"/>
      <c r="BB169" s="84"/>
      <c r="BM169" s="88"/>
      <c r="CF169" s="83"/>
      <c r="CG169" s="83"/>
      <c r="CH169" s="83"/>
      <c r="FV169" s="84"/>
      <c r="FW169" s="84"/>
      <c r="FX169" s="84"/>
      <c r="GH169" s="88"/>
      <c r="GI169" s="88"/>
      <c r="GO169" s="88"/>
      <c r="GQ169" s="88"/>
      <c r="GR169" s="88"/>
      <c r="GX169" s="88"/>
    </row>
    <row r="170" spans="51:206">
      <c r="AY170" s="84"/>
      <c r="AZ170" s="84"/>
      <c r="BA170" s="84"/>
      <c r="BB170" s="84"/>
      <c r="BM170" s="88"/>
      <c r="CF170" s="83"/>
      <c r="CG170" s="83"/>
      <c r="CH170" s="83"/>
      <c r="FV170" s="84"/>
      <c r="FW170" s="84"/>
      <c r="FX170" s="84"/>
      <c r="GH170" s="88"/>
      <c r="GI170" s="88"/>
      <c r="GO170" s="88"/>
      <c r="GQ170" s="88"/>
      <c r="GR170" s="88"/>
      <c r="GX170" s="88"/>
    </row>
    <row r="171" spans="51:206">
      <c r="AY171" s="84"/>
      <c r="AZ171" s="84"/>
      <c r="BA171" s="84"/>
      <c r="BB171" s="84"/>
      <c r="BM171" s="88"/>
      <c r="CF171" s="83"/>
      <c r="CG171" s="83"/>
      <c r="CH171" s="83"/>
      <c r="FV171" s="84"/>
      <c r="FW171" s="84"/>
      <c r="FX171" s="84"/>
      <c r="GH171" s="88"/>
      <c r="GI171" s="88"/>
      <c r="GO171" s="88"/>
      <c r="GQ171" s="88"/>
      <c r="GR171" s="88"/>
      <c r="GX171" s="88"/>
    </row>
    <row r="172" spans="51:206">
      <c r="AY172" s="84"/>
      <c r="AZ172" s="84"/>
      <c r="BA172" s="84"/>
      <c r="BB172" s="84"/>
      <c r="BM172" s="88"/>
      <c r="CF172" s="83"/>
      <c r="CG172" s="83"/>
      <c r="CH172" s="83"/>
      <c r="FV172" s="84"/>
      <c r="FW172" s="84"/>
      <c r="FX172" s="84"/>
      <c r="GH172" s="88"/>
      <c r="GI172" s="88"/>
      <c r="GO172" s="88"/>
      <c r="GQ172" s="88"/>
      <c r="GR172" s="88"/>
      <c r="GX172" s="88"/>
    </row>
    <row r="173" spans="51:206">
      <c r="AY173" s="84"/>
      <c r="AZ173" s="84"/>
      <c r="BA173" s="84"/>
      <c r="BB173" s="84"/>
      <c r="BM173" s="88"/>
      <c r="CF173" s="83"/>
      <c r="CG173" s="83"/>
      <c r="CH173" s="83"/>
      <c r="FV173" s="84"/>
      <c r="FW173" s="84"/>
      <c r="FX173" s="84"/>
      <c r="GH173" s="88"/>
      <c r="GI173" s="88"/>
      <c r="GO173" s="88"/>
      <c r="GQ173" s="88"/>
      <c r="GR173" s="88"/>
      <c r="GX173" s="88"/>
    </row>
    <row r="174" spans="51:206">
      <c r="AY174" s="84"/>
      <c r="AZ174" s="84"/>
      <c r="BA174" s="84"/>
      <c r="BB174" s="84"/>
      <c r="BM174" s="88"/>
      <c r="CF174" s="83"/>
      <c r="CG174" s="83"/>
      <c r="CH174" s="83"/>
      <c r="FV174" s="84"/>
      <c r="FW174" s="84"/>
      <c r="FX174" s="84"/>
      <c r="GH174" s="88"/>
      <c r="GI174" s="88"/>
      <c r="GO174" s="88"/>
      <c r="GQ174" s="88"/>
      <c r="GR174" s="88"/>
      <c r="GX174" s="88"/>
    </row>
    <row r="175" spans="51:206">
      <c r="AY175" s="84"/>
      <c r="AZ175" s="84"/>
      <c r="BA175" s="84"/>
      <c r="BB175" s="84"/>
      <c r="BM175" s="88"/>
      <c r="CF175" s="83"/>
      <c r="CG175" s="83"/>
      <c r="CH175" s="83"/>
      <c r="FV175" s="84"/>
      <c r="FW175" s="84"/>
      <c r="FX175" s="84"/>
      <c r="GH175" s="88"/>
      <c r="GI175" s="88"/>
      <c r="GO175" s="88"/>
      <c r="GQ175" s="88"/>
      <c r="GR175" s="88"/>
      <c r="GX175" s="88"/>
    </row>
    <row r="176" spans="51:206">
      <c r="AY176" s="84"/>
      <c r="AZ176" s="84"/>
      <c r="BA176" s="84"/>
      <c r="BB176" s="84"/>
      <c r="BM176" s="88"/>
      <c r="CF176" s="83"/>
      <c r="CG176" s="83"/>
      <c r="CH176" s="83"/>
      <c r="FV176" s="84"/>
      <c r="FW176" s="84"/>
      <c r="FX176" s="84"/>
      <c r="GH176" s="88"/>
      <c r="GI176" s="88"/>
      <c r="GO176" s="88"/>
      <c r="GQ176" s="88"/>
      <c r="GR176" s="88"/>
      <c r="GX176" s="88"/>
    </row>
    <row r="177" spans="51:206">
      <c r="AY177" s="84"/>
      <c r="AZ177" s="84"/>
      <c r="BA177" s="84"/>
      <c r="BB177" s="84"/>
      <c r="BM177" s="88"/>
      <c r="CF177" s="83"/>
      <c r="CG177" s="83"/>
      <c r="CH177" s="83"/>
      <c r="FV177" s="84"/>
      <c r="FW177" s="84"/>
      <c r="FX177" s="84"/>
      <c r="GH177" s="88"/>
      <c r="GI177" s="88"/>
      <c r="GO177" s="88"/>
      <c r="GQ177" s="88"/>
      <c r="GR177" s="88"/>
      <c r="GX177" s="88"/>
    </row>
    <row r="178" spans="51:206">
      <c r="AY178" s="84"/>
      <c r="AZ178" s="84"/>
      <c r="BA178" s="84"/>
      <c r="BB178" s="84"/>
      <c r="BM178" s="88"/>
      <c r="CF178" s="83"/>
      <c r="CG178" s="83"/>
      <c r="CH178" s="83"/>
      <c r="FV178" s="84"/>
      <c r="FW178" s="84"/>
      <c r="FX178" s="84"/>
      <c r="GH178" s="88"/>
      <c r="GI178" s="88"/>
      <c r="GO178" s="88"/>
      <c r="GQ178" s="88"/>
      <c r="GR178" s="88"/>
      <c r="GX178" s="88"/>
    </row>
    <row r="179" spans="51:206">
      <c r="AY179" s="84"/>
      <c r="AZ179" s="84"/>
      <c r="BA179" s="84"/>
      <c r="BB179" s="84"/>
      <c r="BM179" s="88"/>
      <c r="CF179" s="83"/>
      <c r="CG179" s="83"/>
      <c r="CH179" s="83"/>
      <c r="FV179" s="84"/>
      <c r="FW179" s="84"/>
      <c r="FX179" s="84"/>
      <c r="GH179" s="88"/>
      <c r="GI179" s="88"/>
      <c r="GO179" s="88"/>
      <c r="GQ179" s="88"/>
      <c r="GR179" s="88"/>
      <c r="GX179" s="88"/>
    </row>
    <row r="180" spans="51:206">
      <c r="AY180" s="84"/>
      <c r="AZ180" s="84"/>
      <c r="BA180" s="84"/>
      <c r="BB180" s="84"/>
      <c r="BM180" s="88"/>
      <c r="CF180" s="83"/>
      <c r="CG180" s="83"/>
      <c r="CH180" s="83"/>
      <c r="FV180" s="84"/>
      <c r="FW180" s="84"/>
      <c r="FX180" s="84"/>
      <c r="GH180" s="88"/>
      <c r="GI180" s="88"/>
      <c r="GO180" s="88"/>
      <c r="GQ180" s="88"/>
      <c r="GR180" s="88"/>
      <c r="GX180" s="88"/>
    </row>
    <row r="181" spans="51:206">
      <c r="AY181" s="84"/>
      <c r="AZ181" s="84"/>
      <c r="BA181" s="84"/>
      <c r="BB181" s="84"/>
      <c r="BM181" s="88"/>
      <c r="CF181" s="83"/>
      <c r="CG181" s="83"/>
      <c r="CH181" s="83"/>
      <c r="FV181" s="84"/>
      <c r="FW181" s="84"/>
      <c r="FX181" s="84"/>
      <c r="GH181" s="88"/>
      <c r="GI181" s="88"/>
      <c r="GO181" s="88"/>
      <c r="GQ181" s="88"/>
      <c r="GR181" s="88"/>
      <c r="GX181" s="88"/>
    </row>
    <row r="182" spans="51:206">
      <c r="AY182" s="84"/>
      <c r="AZ182" s="84"/>
      <c r="BA182" s="84"/>
      <c r="BB182" s="84"/>
      <c r="BM182" s="88"/>
      <c r="CF182" s="83"/>
      <c r="CG182" s="83"/>
      <c r="CH182" s="83"/>
      <c r="FV182" s="84"/>
      <c r="FW182" s="84"/>
      <c r="FX182" s="84"/>
      <c r="GH182" s="88"/>
      <c r="GI182" s="88"/>
      <c r="GO182" s="88"/>
      <c r="GQ182" s="88"/>
      <c r="GR182" s="88"/>
      <c r="GX182" s="88"/>
    </row>
    <row r="183" spans="51:206">
      <c r="AY183" s="84"/>
      <c r="AZ183" s="84"/>
      <c r="BA183" s="84"/>
      <c r="BB183" s="84"/>
      <c r="BM183" s="88"/>
      <c r="CF183" s="83"/>
      <c r="CG183" s="83"/>
      <c r="CH183" s="83"/>
      <c r="FV183" s="84"/>
      <c r="FW183" s="84"/>
      <c r="FX183" s="84"/>
      <c r="GH183" s="88"/>
      <c r="GI183" s="88"/>
      <c r="GO183" s="88"/>
      <c r="GQ183" s="88"/>
      <c r="GR183" s="88"/>
      <c r="GX183" s="88"/>
    </row>
    <row r="184" spans="51:206">
      <c r="AY184" s="84"/>
      <c r="AZ184" s="84"/>
      <c r="BA184" s="84"/>
      <c r="BB184" s="84"/>
      <c r="BM184" s="88"/>
      <c r="CF184" s="83"/>
      <c r="CG184" s="83"/>
      <c r="CH184" s="83"/>
      <c r="FV184" s="84"/>
      <c r="FW184" s="84"/>
      <c r="FX184" s="84"/>
      <c r="GH184" s="88"/>
      <c r="GI184" s="88"/>
      <c r="GO184" s="88"/>
      <c r="GQ184" s="88"/>
      <c r="GR184" s="88"/>
      <c r="GX184" s="88"/>
    </row>
    <row r="185" spans="51:206">
      <c r="AY185" s="84"/>
      <c r="AZ185" s="84"/>
      <c r="BA185" s="84"/>
      <c r="BB185" s="84"/>
      <c r="BM185" s="88"/>
      <c r="CF185" s="83"/>
      <c r="CG185" s="83"/>
      <c r="CH185" s="83"/>
      <c r="FV185" s="84"/>
      <c r="FW185" s="84"/>
      <c r="FX185" s="84"/>
      <c r="GH185" s="88"/>
      <c r="GI185" s="88"/>
      <c r="GO185" s="88"/>
      <c r="GQ185" s="88"/>
      <c r="GR185" s="88"/>
      <c r="GX185" s="88"/>
    </row>
    <row r="186" spans="51:206">
      <c r="AY186" s="84"/>
      <c r="AZ186" s="84"/>
      <c r="BA186" s="84"/>
      <c r="BB186" s="84"/>
      <c r="BM186" s="88"/>
      <c r="CF186" s="83"/>
      <c r="CG186" s="83"/>
      <c r="CH186" s="83"/>
      <c r="FV186" s="84"/>
      <c r="FW186" s="84"/>
      <c r="FX186" s="84"/>
      <c r="GH186" s="88"/>
      <c r="GI186" s="88"/>
      <c r="GO186" s="88"/>
      <c r="GQ186" s="88"/>
      <c r="GR186" s="88"/>
      <c r="GX186" s="88"/>
    </row>
    <row r="187" spans="51:206">
      <c r="AY187" s="84"/>
      <c r="AZ187" s="84"/>
      <c r="BA187" s="84"/>
      <c r="BB187" s="84"/>
      <c r="BM187" s="88"/>
      <c r="CF187" s="83"/>
      <c r="CG187" s="83"/>
      <c r="CH187" s="83"/>
      <c r="FV187" s="84"/>
      <c r="FW187" s="84"/>
      <c r="FX187" s="84"/>
      <c r="GH187" s="88"/>
      <c r="GI187" s="88"/>
      <c r="GO187" s="88"/>
      <c r="GQ187" s="88"/>
      <c r="GR187" s="88"/>
      <c r="GX187" s="88"/>
    </row>
    <row r="188" spans="51:206">
      <c r="AY188" s="84"/>
      <c r="AZ188" s="84"/>
      <c r="BM188" s="88"/>
      <c r="CF188" s="83"/>
      <c r="CG188" s="83"/>
      <c r="CH188" s="83"/>
      <c r="FV188" s="84"/>
      <c r="FW188" s="84"/>
      <c r="FX188" s="84"/>
      <c r="GH188" s="88"/>
      <c r="GI188" s="88"/>
      <c r="GO188" s="88"/>
      <c r="GQ188" s="88"/>
      <c r="GR188" s="88"/>
      <c r="GX188" s="88"/>
    </row>
    <row r="189" spans="51:206">
      <c r="AY189" s="84"/>
      <c r="AZ189" s="84"/>
      <c r="BM189" s="88"/>
      <c r="CF189" s="83"/>
      <c r="CG189" s="83"/>
      <c r="CH189" s="83"/>
      <c r="FV189" s="84"/>
      <c r="GO189" s="88"/>
      <c r="GX189" s="88"/>
    </row>
    <row r="190" spans="51:206">
      <c r="AY190" s="84"/>
      <c r="AZ190" s="84"/>
      <c r="BM190" s="88"/>
      <c r="CF190" s="83"/>
      <c r="CG190" s="83"/>
      <c r="CH190" s="83"/>
      <c r="FV190" s="84"/>
      <c r="GO190" s="88"/>
      <c r="GX190" s="88"/>
    </row>
    <row r="191" spans="51:206">
      <c r="AY191" s="84"/>
      <c r="CF191" s="83"/>
      <c r="CG191" s="83"/>
      <c r="CH191" s="83"/>
      <c r="FV191" s="84"/>
    </row>
    <row r="192" spans="51:206">
      <c r="AY192" s="84"/>
      <c r="CF192" s="83"/>
      <c r="CG192" s="83"/>
      <c r="CH192" s="83"/>
      <c r="FV192" s="84"/>
    </row>
    <row r="193" spans="51:51">
      <c r="AY193" s="84"/>
    </row>
    <row r="194" spans="51:51">
      <c r="AY194" s="84"/>
    </row>
    <row r="195" spans="51:51">
      <c r="AY195" s="84"/>
    </row>
    <row r="196" spans="51:51">
      <c r="AY196" s="84"/>
    </row>
    <row r="197" spans="51:51">
      <c r="AY197" s="84"/>
    </row>
    <row r="198" spans="51:51">
      <c r="AY198" s="84"/>
    </row>
    <row r="199" spans="51:51">
      <c r="AY199" s="84"/>
    </row>
    <row r="200" spans="51:51">
      <c r="AY200" s="84"/>
    </row>
    <row r="201" spans="51:51">
      <c r="AY201" s="84"/>
    </row>
    <row r="202" spans="51:51">
      <c r="AY202" s="84"/>
    </row>
    <row r="203" spans="51:51">
      <c r="AY203" s="84"/>
    </row>
    <row r="204" spans="51:51">
      <c r="AY204" s="84"/>
    </row>
  </sheetData>
  <pageMargins left="0.75" right="0.75" top="1" bottom="1" header="0.5" footer="0.5"/>
  <pageSetup orientation="portrait" horizontalDpi="300" r:id="rId1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A223"/>
  <sheetViews>
    <sheetView showGridLines="0" workbookViewId="0">
      <selection activeCell="A8" sqref="A8"/>
    </sheetView>
  </sheetViews>
  <sheetFormatPr defaultRowHeight="12.75"/>
  <cols>
    <col min="1" max="1" width="10.85546875" style="20" customWidth="1"/>
    <col min="2" max="2" width="10.42578125" style="20" bestFit="1" customWidth="1"/>
    <col min="3" max="3" width="9.85546875" style="20" bestFit="1" customWidth="1"/>
    <col min="4" max="4" width="9.85546875" style="20" customWidth="1"/>
    <col min="5" max="5" width="10.140625" style="20" customWidth="1"/>
    <col min="6" max="6" width="10.7109375" style="20" bestFit="1" customWidth="1"/>
    <col min="7" max="7" width="9.7109375" style="20" customWidth="1"/>
    <col min="8" max="8" width="8" style="20" customWidth="1"/>
    <col min="9" max="9" width="8.5703125" style="20" bestFit="1" customWidth="1"/>
    <col min="10" max="10" width="8.5703125" style="20" customWidth="1"/>
    <col min="11" max="11" width="10.7109375" style="20" customWidth="1"/>
    <col min="12" max="15" width="10.42578125" style="20" customWidth="1"/>
    <col min="16" max="17" width="8.28515625" style="20" customWidth="1"/>
    <col min="18" max="19" width="8.5703125" style="20" customWidth="1"/>
    <col min="20" max="22" width="9.28515625" style="20" customWidth="1"/>
    <col min="23" max="23" width="9.85546875" style="20" bestFit="1" customWidth="1"/>
    <col min="24" max="24" width="5" style="20" customWidth="1"/>
    <col min="25" max="25" width="8.5703125" style="20" bestFit="1" customWidth="1"/>
    <col min="26" max="28" width="10.7109375" style="20" customWidth="1"/>
    <col min="29" max="49" width="14.7109375" style="20" customWidth="1"/>
    <col min="50" max="50" width="10.7109375" style="20" customWidth="1"/>
    <col min="51" max="118" width="9.140625" style="20"/>
    <col min="119" max="119" width="64" style="20" customWidth="1"/>
    <col min="120" max="16384" width="9.140625" style="20"/>
  </cols>
  <sheetData>
    <row r="1" spans="1:209">
      <c r="B1" s="87" t="s">
        <v>18</v>
      </c>
      <c r="C1" s="87" t="s">
        <v>17</v>
      </c>
      <c r="D1" s="87" t="s">
        <v>662</v>
      </c>
      <c r="E1" s="158" t="s">
        <v>697</v>
      </c>
      <c r="F1" s="87" t="s">
        <v>70</v>
      </c>
      <c r="G1" s="87" t="s">
        <v>71</v>
      </c>
      <c r="H1" s="174"/>
      <c r="K1" s="353"/>
      <c r="L1" s="102"/>
      <c r="M1" s="102"/>
      <c r="N1" s="102"/>
      <c r="O1" s="102"/>
      <c r="Y1" s="418"/>
      <c r="AB1" s="174"/>
      <c r="AC1" s="158" t="s">
        <v>0</v>
      </c>
      <c r="AD1" s="158" t="s">
        <v>0</v>
      </c>
      <c r="AE1" s="158" t="s">
        <v>0</v>
      </c>
      <c r="AF1" s="158" t="s">
        <v>1</v>
      </c>
      <c r="AG1" s="158" t="s">
        <v>0</v>
      </c>
      <c r="AH1" s="158" t="s">
        <v>0</v>
      </c>
      <c r="AI1" s="158" t="s">
        <v>0</v>
      </c>
      <c r="AJ1" s="158" t="s">
        <v>0</v>
      </c>
      <c r="AK1" s="158" t="s">
        <v>0</v>
      </c>
      <c r="AL1" s="158" t="s">
        <v>0</v>
      </c>
      <c r="AM1" s="158" t="s">
        <v>0</v>
      </c>
      <c r="AN1" s="158" t="s">
        <v>0</v>
      </c>
      <c r="AO1" s="158" t="s">
        <v>0</v>
      </c>
      <c r="AP1" s="158" t="s">
        <v>0</v>
      </c>
      <c r="AQ1" s="158" t="s">
        <v>0</v>
      </c>
      <c r="AR1" s="158" t="s">
        <v>0</v>
      </c>
      <c r="AS1" s="158" t="s">
        <v>0</v>
      </c>
      <c r="AT1" s="158" t="s">
        <v>0</v>
      </c>
      <c r="AU1" s="158" t="s">
        <v>0</v>
      </c>
      <c r="AV1" s="158" t="s">
        <v>0</v>
      </c>
      <c r="AW1" s="158" t="s">
        <v>0</v>
      </c>
      <c r="AX1" s="158"/>
      <c r="AZ1"/>
      <c r="BA1"/>
      <c r="CI1" s="83"/>
      <c r="CJ1" s="83"/>
      <c r="CK1" s="83"/>
    </row>
    <row r="2" spans="1:209">
      <c r="A2" s="20" t="s">
        <v>46</v>
      </c>
      <c r="B2" s="599">
        <f>W5</f>
        <v>0</v>
      </c>
      <c r="C2" s="599">
        <f>+B5-B2</f>
        <v>0</v>
      </c>
      <c r="D2" s="174"/>
      <c r="E2" s="600"/>
      <c r="F2" s="600"/>
      <c r="G2" s="599">
        <f>SUM(B2:F2)</f>
        <v>0</v>
      </c>
      <c r="H2" s="174"/>
      <c r="Y2" s="418"/>
      <c r="AB2" s="174"/>
      <c r="AC2" s="175">
        <v>36831</v>
      </c>
      <c r="AD2" s="175">
        <v>36831</v>
      </c>
      <c r="AE2" s="175">
        <v>36831</v>
      </c>
      <c r="AF2" s="175">
        <v>36831</v>
      </c>
      <c r="AG2" s="175">
        <v>36982</v>
      </c>
      <c r="AH2" s="175">
        <v>36617</v>
      </c>
      <c r="AI2" s="175">
        <v>39022</v>
      </c>
      <c r="AJ2" s="175">
        <v>36831</v>
      </c>
      <c r="AK2" s="175">
        <v>37196</v>
      </c>
      <c r="AL2" s="175">
        <v>37561</v>
      </c>
      <c r="AM2" s="175">
        <v>37926</v>
      </c>
      <c r="AN2" s="175">
        <v>38292</v>
      </c>
      <c r="AO2" s="175">
        <v>38657</v>
      </c>
      <c r="AP2" s="175">
        <v>39022</v>
      </c>
      <c r="AQ2" s="175">
        <v>36617</v>
      </c>
      <c r="AR2" s="175">
        <v>36617</v>
      </c>
      <c r="AS2" s="175">
        <v>36617</v>
      </c>
      <c r="AT2" s="175">
        <v>36465</v>
      </c>
      <c r="AU2" s="175">
        <v>36465</v>
      </c>
      <c r="AV2" s="175">
        <v>36130</v>
      </c>
      <c r="AW2" s="175">
        <v>36465</v>
      </c>
      <c r="AX2" s="175"/>
      <c r="AZ2"/>
      <c r="BA2"/>
      <c r="CI2" s="83"/>
      <c r="CJ2" s="83"/>
      <c r="CK2" s="83"/>
    </row>
    <row r="3" spans="1:209">
      <c r="D3" s="418"/>
      <c r="F3" s="419"/>
      <c r="H3" s="174"/>
      <c r="Z3" s="418"/>
      <c r="AB3" s="323"/>
      <c r="AC3" s="175">
        <v>36951</v>
      </c>
      <c r="AD3" s="175">
        <v>36951</v>
      </c>
      <c r="AE3" s="175">
        <v>36951</v>
      </c>
      <c r="AF3" s="175">
        <v>36951</v>
      </c>
      <c r="AG3" s="175">
        <v>37165</v>
      </c>
      <c r="AH3" s="175">
        <v>36800</v>
      </c>
      <c r="AI3" s="175">
        <v>39142</v>
      </c>
      <c r="AJ3" s="175">
        <v>36951</v>
      </c>
      <c r="AK3" s="175">
        <v>37316</v>
      </c>
      <c r="AL3" s="175">
        <v>37681</v>
      </c>
      <c r="AM3" s="175">
        <v>38047</v>
      </c>
      <c r="AN3" s="175">
        <v>38412</v>
      </c>
      <c r="AO3" s="175">
        <v>38777</v>
      </c>
      <c r="AP3" s="175">
        <v>39142</v>
      </c>
      <c r="AQ3" s="175">
        <v>36830</v>
      </c>
      <c r="AR3" s="175">
        <v>36830</v>
      </c>
      <c r="AS3" s="175">
        <v>36830</v>
      </c>
      <c r="AT3" s="175">
        <v>36616</v>
      </c>
      <c r="AU3" s="175">
        <v>36616</v>
      </c>
      <c r="AV3" s="175">
        <v>36160</v>
      </c>
      <c r="AW3" s="175">
        <v>36465</v>
      </c>
      <c r="AX3" s="175"/>
      <c r="AZ3"/>
      <c r="BA3"/>
      <c r="BC3" s="84"/>
      <c r="BE3" s="85"/>
      <c r="CI3" s="83"/>
      <c r="CJ3" s="83"/>
      <c r="CK3" s="83"/>
    </row>
    <row r="4" spans="1:209">
      <c r="D4" s="418"/>
      <c r="H4" s="174"/>
      <c r="AB4" s="324"/>
      <c r="AC4" s="176">
        <v>10000</v>
      </c>
      <c r="AD4" s="176">
        <v>10000</v>
      </c>
      <c r="AE4" s="176">
        <v>-5000</v>
      </c>
      <c r="AF4" s="176">
        <v>-20000</v>
      </c>
      <c r="AG4" s="176"/>
      <c r="AH4" s="176"/>
      <c r="AI4" s="176"/>
      <c r="AJ4" s="176"/>
      <c r="AK4" s="176"/>
      <c r="AL4" s="176"/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6"/>
      <c r="AX4" s="176"/>
      <c r="AZ4"/>
      <c r="BA4"/>
      <c r="BB4" s="84"/>
      <c r="BC4" s="84"/>
      <c r="BD4" s="84"/>
      <c r="BE4" s="84"/>
      <c r="BF4" s="84"/>
      <c r="BL4" s="86"/>
      <c r="BO4" s="84"/>
      <c r="BP4" s="84"/>
      <c r="CI4" s="83"/>
      <c r="CJ4" s="83"/>
      <c r="CK4" s="83"/>
      <c r="FX4" s="84"/>
      <c r="FY4" s="84"/>
      <c r="FZ4" s="84"/>
      <c r="GA4" s="84"/>
      <c r="GC4" s="84"/>
      <c r="GK4" s="86"/>
      <c r="GL4" s="86"/>
      <c r="GT4" s="86"/>
      <c r="GU4" s="86"/>
    </row>
    <row r="5" spans="1:209">
      <c r="A5" s="20" t="s">
        <v>8</v>
      </c>
      <c r="B5" s="101">
        <f t="shared" ref="B5:W5" si="0">SUM(B8:B109)</f>
        <v>0</v>
      </c>
      <c r="C5" s="101">
        <f t="shared" si="0"/>
        <v>0</v>
      </c>
      <c r="D5" s="101">
        <f t="shared" si="0"/>
        <v>0</v>
      </c>
      <c r="E5" s="101">
        <f t="shared" si="0"/>
        <v>0</v>
      </c>
      <c r="F5" s="101">
        <f t="shared" si="0"/>
        <v>0</v>
      </c>
      <c r="G5" s="101">
        <f t="shared" si="0"/>
        <v>0</v>
      </c>
      <c r="H5" s="101">
        <f t="shared" si="0"/>
        <v>0</v>
      </c>
      <c r="I5" s="101">
        <f t="shared" si="0"/>
        <v>0</v>
      </c>
      <c r="J5" s="101">
        <f t="shared" si="0"/>
        <v>0</v>
      </c>
      <c r="K5" s="101">
        <f t="shared" si="0"/>
        <v>0</v>
      </c>
      <c r="L5" s="101">
        <f t="shared" si="0"/>
        <v>0</v>
      </c>
      <c r="M5" s="101">
        <f>SUM(M8:M109)</f>
        <v>0</v>
      </c>
      <c r="N5" s="101">
        <f t="shared" si="0"/>
        <v>0</v>
      </c>
      <c r="O5" s="101">
        <f>SUM(O8:O109)</f>
        <v>0</v>
      </c>
      <c r="P5" s="101">
        <f t="shared" si="0"/>
        <v>0</v>
      </c>
      <c r="Q5" s="101">
        <f t="shared" si="0"/>
        <v>0</v>
      </c>
      <c r="R5" s="101">
        <f t="shared" si="0"/>
        <v>0</v>
      </c>
      <c r="S5" s="101">
        <f>SUM(S8:S109)</f>
        <v>0</v>
      </c>
      <c r="T5" s="101">
        <f t="shared" si="0"/>
        <v>0</v>
      </c>
      <c r="U5" s="101">
        <f t="shared" si="0"/>
        <v>0</v>
      </c>
      <c r="V5" s="101">
        <f t="shared" si="0"/>
        <v>0</v>
      </c>
      <c r="W5" s="101">
        <f t="shared" si="0"/>
        <v>0</v>
      </c>
      <c r="Y5" s="101"/>
      <c r="AB5" s="177"/>
      <c r="AC5" s="158">
        <v>0.30499999999999999</v>
      </c>
      <c r="AD5" s="158">
        <v>0.29499999999999998</v>
      </c>
      <c r="AE5" s="158">
        <v>0.3</v>
      </c>
      <c r="AF5" s="158">
        <v>0.4425</v>
      </c>
      <c r="AG5" s="158">
        <v>0.16500000000000001</v>
      </c>
      <c r="AH5" s="158">
        <v>0.14000000000000001</v>
      </c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>
        <v>0.125</v>
      </c>
      <c r="AX5" s="158"/>
      <c r="BB5" s="87"/>
      <c r="BC5" s="87"/>
      <c r="BD5" s="87"/>
      <c r="CI5" s="83"/>
      <c r="CJ5" s="83"/>
      <c r="CK5" s="83"/>
    </row>
    <row r="6" spans="1:209"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AB6" s="87" t="s">
        <v>22</v>
      </c>
      <c r="AD6" s="322"/>
      <c r="BB6" s="87"/>
      <c r="BC6" s="87"/>
      <c r="BD6" s="87"/>
      <c r="CI6" s="83"/>
      <c r="CJ6" s="83"/>
      <c r="CK6" s="83"/>
    </row>
    <row r="7" spans="1:209" s="87" customFormat="1">
      <c r="B7" s="103" t="s">
        <v>8</v>
      </c>
      <c r="C7" s="103" t="s">
        <v>0</v>
      </c>
      <c r="D7" s="103" t="s">
        <v>633</v>
      </c>
      <c r="E7" s="103" t="s">
        <v>11</v>
      </c>
      <c r="F7" s="103" t="s">
        <v>1</v>
      </c>
      <c r="G7" s="103" t="s">
        <v>73</v>
      </c>
      <c r="H7" s="103" t="s">
        <v>35</v>
      </c>
      <c r="I7" s="103" t="s">
        <v>5</v>
      </c>
      <c r="J7" s="103" t="s">
        <v>651</v>
      </c>
      <c r="K7" s="103" t="s">
        <v>7</v>
      </c>
      <c r="L7" s="103" t="s">
        <v>74</v>
      </c>
      <c r="M7" s="103" t="s">
        <v>763</v>
      </c>
      <c r="N7" s="103" t="s">
        <v>773</v>
      </c>
      <c r="O7" s="103" t="s">
        <v>794</v>
      </c>
      <c r="P7" s="103" t="s">
        <v>2</v>
      </c>
      <c r="Q7" s="103" t="s">
        <v>687</v>
      </c>
      <c r="R7" s="103" t="s">
        <v>4</v>
      </c>
      <c r="S7" s="103" t="s">
        <v>826</v>
      </c>
      <c r="T7" s="103" t="s">
        <v>38</v>
      </c>
      <c r="U7" s="103" t="s">
        <v>77</v>
      </c>
      <c r="V7" s="103" t="s">
        <v>541</v>
      </c>
      <c r="W7" s="103" t="s">
        <v>76</v>
      </c>
      <c r="AB7" s="177">
        <f t="shared" ref="AB7:AW7" si="1">SUM(AB8:AB86)</f>
        <v>109837.30742848429</v>
      </c>
      <c r="AC7" s="177">
        <f t="shared" si="1"/>
        <v>-92297.413652684874</v>
      </c>
      <c r="AD7" s="177">
        <f t="shared" si="1"/>
        <v>-77638.165511090192</v>
      </c>
      <c r="AE7" s="177">
        <f t="shared" si="1"/>
        <v>42483.894790943763</v>
      </c>
      <c r="AF7" s="177">
        <f t="shared" si="1"/>
        <v>237288.99180131557</v>
      </c>
      <c r="AG7" s="177">
        <f t="shared" si="1"/>
        <v>0</v>
      </c>
      <c r="AH7" s="177">
        <f t="shared" si="1"/>
        <v>0</v>
      </c>
      <c r="AI7" s="177">
        <f t="shared" si="1"/>
        <v>0</v>
      </c>
      <c r="AJ7" s="177">
        <f t="shared" si="1"/>
        <v>0</v>
      </c>
      <c r="AK7" s="177">
        <f t="shared" si="1"/>
        <v>0</v>
      </c>
      <c r="AL7" s="177">
        <f t="shared" si="1"/>
        <v>0</v>
      </c>
      <c r="AM7" s="177">
        <f t="shared" si="1"/>
        <v>0</v>
      </c>
      <c r="AN7" s="177">
        <f t="shared" si="1"/>
        <v>0</v>
      </c>
      <c r="AO7" s="177">
        <f t="shared" si="1"/>
        <v>0</v>
      </c>
      <c r="AP7" s="177">
        <f t="shared" si="1"/>
        <v>0</v>
      </c>
      <c r="AQ7" s="177">
        <f t="shared" si="1"/>
        <v>0</v>
      </c>
      <c r="AR7" s="177">
        <f t="shared" si="1"/>
        <v>0</v>
      </c>
      <c r="AS7" s="177">
        <f t="shared" si="1"/>
        <v>0</v>
      </c>
      <c r="AT7" s="177">
        <f t="shared" si="1"/>
        <v>0</v>
      </c>
      <c r="AU7" s="177">
        <f t="shared" si="1"/>
        <v>0</v>
      </c>
      <c r="AV7" s="177">
        <f t="shared" si="1"/>
        <v>0</v>
      </c>
      <c r="AW7" s="177">
        <f t="shared" si="1"/>
        <v>0</v>
      </c>
      <c r="AX7" s="177"/>
      <c r="CI7" s="92"/>
      <c r="CJ7" s="92"/>
      <c r="CK7" s="92"/>
    </row>
    <row r="8" spans="1:209">
      <c r="A8" s="90"/>
      <c r="B8" s="102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91"/>
      <c r="Y8" s="101"/>
      <c r="Z8" s="91"/>
      <c r="AA8" s="90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AX8" s="174"/>
      <c r="BB8" s="84"/>
      <c r="BC8" s="84"/>
      <c r="BD8" s="84"/>
      <c r="BE8" s="84"/>
      <c r="BF8" s="84"/>
      <c r="BP8" s="88"/>
      <c r="CI8" s="83"/>
      <c r="CJ8" s="83"/>
      <c r="CK8" s="83"/>
      <c r="FY8" s="84"/>
      <c r="FZ8" s="84"/>
      <c r="GA8" s="84"/>
      <c r="GK8" s="88"/>
      <c r="GL8" s="88"/>
      <c r="GR8" s="88"/>
      <c r="GT8" s="88"/>
      <c r="GU8" s="88"/>
      <c r="HA8" s="88"/>
    </row>
    <row r="9" spans="1:209">
      <c r="A9" s="90"/>
      <c r="B9" s="102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91"/>
      <c r="Y9" s="101"/>
      <c r="Z9" s="91"/>
      <c r="AA9" s="90"/>
      <c r="AB9" s="174"/>
      <c r="AC9" s="174"/>
      <c r="AD9" s="174"/>
      <c r="AE9" s="174"/>
      <c r="AF9" s="174"/>
      <c r="AG9" s="174"/>
      <c r="AH9" s="174"/>
      <c r="AI9" s="174"/>
      <c r="AJ9" s="174"/>
      <c r="AK9" s="174"/>
      <c r="AL9" s="174"/>
      <c r="AM9" s="174"/>
      <c r="AN9" s="174"/>
      <c r="AO9" s="174"/>
      <c r="AP9" s="174"/>
      <c r="AQ9" s="174"/>
      <c r="AR9" s="174"/>
      <c r="AS9" s="174"/>
      <c r="AT9" s="174"/>
      <c r="AU9" s="174"/>
      <c r="AV9" s="174"/>
      <c r="AW9" s="174"/>
      <c r="AX9" s="174"/>
      <c r="BB9" s="84"/>
      <c r="BC9" s="84"/>
      <c r="BD9" s="84"/>
      <c r="BE9" s="84"/>
      <c r="BF9" s="84"/>
      <c r="BP9" s="88"/>
      <c r="CI9" s="83"/>
      <c r="CJ9" s="83"/>
      <c r="CK9" s="83"/>
      <c r="FY9" s="84"/>
      <c r="FZ9" s="84"/>
      <c r="GA9" s="84"/>
      <c r="GK9" s="88"/>
      <c r="GL9" s="88"/>
      <c r="GR9" s="88"/>
      <c r="GT9" s="88"/>
      <c r="GU9" s="88"/>
      <c r="HA9" s="88"/>
    </row>
    <row r="10" spans="1:209">
      <c r="A10" s="90">
        <f>p0!A15</f>
        <v>36708</v>
      </c>
      <c r="B10" s="10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91"/>
      <c r="Y10" s="101"/>
      <c r="Z10" s="91"/>
      <c r="AA10" s="90">
        <v>36708</v>
      </c>
      <c r="AB10" s="174">
        <f t="shared" ref="AB10:AB18" si="2">SUM(AC10:AW10)</f>
        <v>0</v>
      </c>
      <c r="AC10" s="174">
        <f>IF(AC$2&lt;=$AA10,IF(AC$3&gt;=$AA10,(AC$4*($AA11-$AA10)),0),0)*(VLOOKUP($AA10,curves,VLOOKUP(AC$1,names,2,0))-AC$5)*'m1'!$BL8</f>
        <v>0</v>
      </c>
      <c r="AD10" s="174">
        <f>IF(AD$2&lt;=$AA10,IF(AD$3&gt;=$AA10,(AD$4*($AA11-$AA10)),0),0)*(VLOOKUP($AA10,curves,VLOOKUP(AD$1,names,2,0))-AD$5)*'m1'!$BL8</f>
        <v>0</v>
      </c>
      <c r="AE10" s="174">
        <f>IF(AE$2&lt;=$AA10,IF(AE$3&gt;=$AA10,(AE$4*($AA11-$AA10)),0),0)*(VLOOKUP($AA10,curves,VLOOKUP(AE$1,names,2,0))-AE$5)*'m1'!$BL8</f>
        <v>0</v>
      </c>
      <c r="AF10" s="174">
        <f>IF(AF$2&lt;=$AA10,IF(AF$3&gt;=$AA10,(AF$4*($AA11-$AA10)),0),0)*(VLOOKUP($AA10,curves,VLOOKUP(AF$1,names,2,0))-AF$5)*'m1'!$BL8</f>
        <v>0</v>
      </c>
      <c r="AG10" s="174">
        <f>IF(AG$2&lt;=$AA10,IF(AG$3&gt;=$AA10,(AG$4*($AA11-$AA10)),0),0)*(VLOOKUP($AA10,curves,VLOOKUP(AG$1,names,2,0))-AG$5)*'m1'!$BL8</f>
        <v>0</v>
      </c>
      <c r="AH10" s="174">
        <f>IF(AH$2&lt;=$AA10,IF(AH$3&gt;=$AA10,(AH$4*($AA11-$AA10)),0),0)*(VLOOKUP($AA10,curves,VLOOKUP(AH$1,names,2,0))-AH$5)*'m1'!$BL8</f>
        <v>0</v>
      </c>
      <c r="AI10" s="174">
        <f>IF(AI$2&lt;=$AA10,IF(AI$3&gt;=$AA10,(AI$4*($AA11-$AA10)),0),0)*(VLOOKUP($AA10,curves,VLOOKUP(AI$1,names,2,0))-AI$5)*'m1'!$BL8</f>
        <v>0</v>
      </c>
      <c r="AJ10" s="174">
        <f>IF(AJ$2&lt;=$AA10,IF(AJ$3&gt;=$AA10,(AJ$4*($AA11-$AA10)),0),0)*(VLOOKUP($AA10,curves,VLOOKUP(AJ$1,names,2,0))-AJ$5)*'m1'!$BL8</f>
        <v>0</v>
      </c>
      <c r="AK10" s="174">
        <f>IF(AK$2&lt;=$AA10,IF(AK$3&gt;=$AA10,(AK$4*($AA11-$AA10)),0),0)*(VLOOKUP($AA10,curves,VLOOKUP(AK$1,names,2,0))-AK$5)*'m1'!$BL8</f>
        <v>0</v>
      </c>
      <c r="AL10" s="174">
        <f>IF(AL$2&lt;=$AA10,IF(AL$3&gt;=$AA10,(AL$4*($AA11-$AA10)),0),0)*(VLOOKUP($AA10,curves,VLOOKUP(AL$1,names,2,0))-AL$5)*'m1'!$BL8</f>
        <v>0</v>
      </c>
      <c r="AM10" s="174">
        <f>IF(AM$2&lt;=$AA10,IF(AM$3&gt;=$AA10,(AM$4*($AA11-$AA10)),0),0)*(VLOOKUP($AA10,curves,VLOOKUP(AM$1,names,2,0))-AM$5)*'m1'!$BL8</f>
        <v>0</v>
      </c>
      <c r="AN10" s="174">
        <f>IF(AN$2&lt;=$AA10,IF(AN$3&gt;=$AA10,(AN$4*($AA11-$AA10)),0),0)*(VLOOKUP($AA10,curves,VLOOKUP(AN$1,names,2,0))-AN$5)*'m1'!$BL8</f>
        <v>0</v>
      </c>
      <c r="AO10" s="174">
        <f>IF(AO$2&lt;=$AA10,IF(AO$3&gt;=$AA10,(AO$4*($AA11-$AA10)),0),0)*(VLOOKUP($AA10,curves,VLOOKUP(AO$1,names,2,0))-AO$5)*'m1'!$BL8</f>
        <v>0</v>
      </c>
      <c r="AP10" s="174">
        <f>IF(AP$2&lt;=$AA10,IF(AP$3&gt;=$AA10,(AP$4*($AA11-$AA10)),0),0)*(VLOOKUP($AA10,curves,VLOOKUP(AP$1,names,2,0))-AP$5)*'m1'!$BL8</f>
        <v>0</v>
      </c>
      <c r="AQ10" s="174">
        <f>IF(AQ$2&lt;=$AA10,IF(AQ$3&gt;=$AA10,(AQ$4*($AA11-$AA10)),0),0)*(VLOOKUP($AA10,curves,VLOOKUP(AQ$1,names,2,0))-AQ$5)*'m1'!$BL8</f>
        <v>0</v>
      </c>
      <c r="AR10" s="174">
        <f>IF(AR$2&lt;=$AA10,IF(AR$3&gt;=$AA10,(AR$4*($AA11-$AA10)),0),0)*(VLOOKUP($AA10,curves,VLOOKUP(AR$1,names,2,0))-AR$5)*'m1'!$BL8</f>
        <v>0</v>
      </c>
      <c r="AS10" s="174">
        <f>IF(AS$2&lt;=$AA10,IF(AS$3&gt;=$AA10,(AS$4*($AA11-$AA10)),0),0)*(VLOOKUP($AA10,curves,VLOOKUP(AS$1,names,2,0))-AS$5)*'m1'!$BL8</f>
        <v>0</v>
      </c>
      <c r="AT10" s="174">
        <f>IF(AT$2&lt;=$AA10,IF(AT$3&gt;=$AA10,(AT$4*($AA11-$AA10)),0),0)*(VLOOKUP($AA10,curves,VLOOKUP(AT$1,names,2,0))-AT$5)*'m1'!$BL8</f>
        <v>0</v>
      </c>
      <c r="AU10" s="174">
        <f>IF(AU$2&lt;=$AA10,IF(AU$3&gt;=$AA10,(AU$4*($AA11-$AA10)),0),0)*(VLOOKUP($AA10,curves,VLOOKUP(AU$1,names,2,0))-AU$5)*'m1'!$BL8</f>
        <v>0</v>
      </c>
      <c r="AV10" s="174">
        <f>IF(AV$2&lt;=$AA10,IF(AV$3&gt;=$AA10,(AV$4*($AA11-$AA10)),0),0)*(VLOOKUP($AA10,curves,VLOOKUP(AV$1,names,2,0))-AV$5)*'m1'!$BL8</f>
        <v>0</v>
      </c>
      <c r="AW10" s="174">
        <f>IF(AW$2&lt;=$AA10,IF(AW$3&gt;=$AA10,(AW$4*($AA11-$AA10)),0),0)*(VLOOKUP($AA10,curves,VLOOKUP(AW$1,names,2,0))-AW$5)*'m1'!$BL8</f>
        <v>0</v>
      </c>
      <c r="AX10" s="174"/>
      <c r="BB10" s="84"/>
      <c r="BC10" s="84"/>
      <c r="BD10" s="84"/>
      <c r="BE10" s="84"/>
      <c r="BF10" s="84"/>
      <c r="BP10" s="88"/>
      <c r="CI10" s="83"/>
      <c r="CJ10" s="83"/>
      <c r="CK10" s="83"/>
      <c r="FY10" s="84"/>
      <c r="FZ10" s="84"/>
      <c r="GA10" s="84"/>
      <c r="GK10" s="88"/>
      <c r="GL10" s="88"/>
      <c r="GR10" s="88"/>
      <c r="GT10" s="88"/>
      <c r="GU10" s="88"/>
      <c r="HA10" s="88"/>
    </row>
    <row r="11" spans="1:209">
      <c r="A11" s="90">
        <f>p0!A16</f>
        <v>36739</v>
      </c>
      <c r="B11" s="102">
        <f t="shared" ref="B11:B18" si="3">SUM(C11:W11)</f>
        <v>0</v>
      </c>
      <c r="C11" s="101">
        <f>p0!E16*10000*m_chg!C9</f>
        <v>0</v>
      </c>
      <c r="D11" s="101">
        <f>p0!N16*10000*m_chg!D9</f>
        <v>0</v>
      </c>
      <c r="E11" s="101">
        <f>'p1'!K16*10000*m_chg!E9</f>
        <v>0</v>
      </c>
      <c r="F11" s="101">
        <f>(p0!H16+p0!J16+'Spread Opt'!D7+'Transport Pos'!E3)*10000*m_chg!K9</f>
        <v>0</v>
      </c>
      <c r="G11" s="101">
        <f>p0!O16*10000*m_chg!L9</f>
        <v>0</v>
      </c>
      <c r="H11" s="101">
        <f>p0!D16*10000*m_chg!N9</f>
        <v>0</v>
      </c>
      <c r="I11" s="101">
        <f>(p0!I16+p0!AG16+'Spread Opt'!C7)*10000*m_chg!H9</f>
        <v>0</v>
      </c>
      <c r="J11" s="101">
        <f>p0!M16*10000*m_chg!J9</f>
        <v>0</v>
      </c>
      <c r="K11" s="101">
        <f>(p0!L16+p0!G16)*10000*m_chg!O9</f>
        <v>0</v>
      </c>
      <c r="L11" s="101">
        <f>p0!P16*10000*m_chg!P9</f>
        <v>0</v>
      </c>
      <c r="M11" s="101">
        <f>p0!F16*10000*m_chg!T9</f>
        <v>0</v>
      </c>
      <c r="N11" s="101">
        <f>p0!C16*10000*m_chg!U9</f>
        <v>0</v>
      </c>
      <c r="O11" s="101">
        <f>'Transport Pos'!C3*10000*m_chg!V9</f>
        <v>0</v>
      </c>
      <c r="P11" s="101">
        <f>(p0!Y16+p0!X16)*10000*m_chg!X9</f>
        <v>0</v>
      </c>
      <c r="Q11" s="101">
        <f>p0!Z16*10000*m_chg!Y9</f>
        <v>0</v>
      </c>
      <c r="R11" s="101">
        <f>(p0!AB16+'Transport Pos'!B3)*10000*m_chg!Z9</f>
        <v>0</v>
      </c>
      <c r="S11" s="101">
        <f>p0!U16*10000*m_chg!AA9</f>
        <v>0</v>
      </c>
      <c r="T11" s="101">
        <f>p0!W16*10000*m_chg!AB9</f>
        <v>0</v>
      </c>
      <c r="U11" s="101">
        <f>p0!S16*10000*m_chg!AD9</f>
        <v>0</v>
      </c>
      <c r="V11" s="101">
        <f>p0!B16*10000*m_chg!AG9</f>
        <v>0</v>
      </c>
      <c r="W11" s="101">
        <f>p0!AA16*10000*m_chg!AJ9</f>
        <v>0</v>
      </c>
      <c r="X11" s="91"/>
      <c r="Y11" s="101"/>
      <c r="Z11" s="91"/>
      <c r="AA11" s="90">
        <v>36739</v>
      </c>
      <c r="AB11" s="174">
        <f t="shared" si="2"/>
        <v>0</v>
      </c>
      <c r="AC11" s="174">
        <f>IF(AC$2&lt;=$AA11,IF(AC$3&gt;=$AA11,(AC$4*($AA12-$AA11)),0),0)*(VLOOKUP($AA11,curves,VLOOKUP(AC$1,names,2,0))-AC$5)*'m1'!$BL9</f>
        <v>0</v>
      </c>
      <c r="AD11" s="174">
        <f>IF(AD$2&lt;=$AA11,IF(AD$3&gt;=$AA11,(AD$4*($AA12-$AA11)),0),0)*(VLOOKUP($AA11,curves,VLOOKUP(AD$1,names,2,0))-AD$5)*'m1'!$BL9</f>
        <v>0</v>
      </c>
      <c r="AE11" s="174">
        <f>IF(AE$2&lt;=$AA11,IF(AE$3&gt;=$AA11,(AE$4*($AA12-$AA11)),0),0)*(VLOOKUP($AA11,curves,VLOOKUP(AE$1,names,2,0))-AE$5)*'m1'!$BL9</f>
        <v>0</v>
      </c>
      <c r="AF11" s="174">
        <f>IF(AF$2&lt;=$AA11,IF(AF$3&gt;=$AA11,(AF$4*($AA12-$AA11)),0),0)*(VLOOKUP($AA11,curves,VLOOKUP(AF$1,names,2,0))-AF$5)*'m1'!$BL9</f>
        <v>0</v>
      </c>
      <c r="AG11" s="174">
        <f>IF(AG$2&lt;=$AA11,IF(AG$3&gt;=$AA11,(AG$4*($AA12-$AA11)),0),0)*(VLOOKUP($AA11,curves,VLOOKUP(AG$1,names,2,0))-AG$5)*'m1'!$BL9</f>
        <v>0</v>
      </c>
      <c r="AH11" s="174">
        <f>IF(AH$2&lt;=$AA11,IF(AH$3&gt;=$AA11,(AH$4*($AA12-$AA11)),0),0)*(VLOOKUP($AA11,curves,VLOOKUP(AH$1,names,2,0))-AH$5)*'m1'!$BL9</f>
        <v>0</v>
      </c>
      <c r="AI11" s="174">
        <f>IF(AI$2&lt;=$AA11,IF(AI$3&gt;=$AA11,(AI$4*($AA12-$AA11)),0),0)*(VLOOKUP($AA11,curves,VLOOKUP(AI$1,names,2,0))-AI$5)*'m1'!$BL9</f>
        <v>0</v>
      </c>
      <c r="AJ11" s="174">
        <f>IF(AJ$2&lt;=$AA11,IF(AJ$3&gt;=$AA11,(AJ$4*($AA12-$AA11)),0),0)*(VLOOKUP($AA11,curves,VLOOKUP(AJ$1,names,2,0))-AJ$5)*'m1'!$BL9</f>
        <v>0</v>
      </c>
      <c r="AK11" s="174">
        <f>IF(AK$2&lt;=$AA11,IF(AK$3&gt;=$AA11,(AK$4*($AA12-$AA11)),0),0)*(VLOOKUP($AA11,curves,VLOOKUP(AK$1,names,2,0))-AK$5)*'m1'!$BL9</f>
        <v>0</v>
      </c>
      <c r="AL11" s="174">
        <f>IF(AL$2&lt;=$AA11,IF(AL$3&gt;=$AA11,(AL$4*($AA12-$AA11)),0),0)*(VLOOKUP($AA11,curves,VLOOKUP(AL$1,names,2,0))-AL$5)*'m1'!$BL9</f>
        <v>0</v>
      </c>
      <c r="AM11" s="174">
        <f>IF(AM$2&lt;=$AA11,IF(AM$3&gt;=$AA11,(AM$4*($AA12-$AA11)),0),0)*(VLOOKUP($AA11,curves,VLOOKUP(AM$1,names,2,0))-AM$5)*'m1'!$BL9</f>
        <v>0</v>
      </c>
      <c r="AN11" s="174">
        <f>IF(AN$2&lt;=$AA11,IF(AN$3&gt;=$AA11,(AN$4*($AA12-$AA11)),0),0)*(VLOOKUP($AA11,curves,VLOOKUP(AN$1,names,2,0))-AN$5)*'m1'!$BL9</f>
        <v>0</v>
      </c>
      <c r="AO11" s="174">
        <f>IF(AO$2&lt;=$AA11,IF(AO$3&gt;=$AA11,(AO$4*($AA12-$AA11)),0),0)*(VLOOKUP($AA11,curves,VLOOKUP(AO$1,names,2,0))-AO$5)*'m1'!$BL9</f>
        <v>0</v>
      </c>
      <c r="AP11" s="174">
        <f>IF(AP$2&lt;=$AA11,IF(AP$3&gt;=$AA11,(AP$4*($AA12-$AA11)),0),0)*(VLOOKUP($AA11,curves,VLOOKUP(AP$1,names,2,0))-AP$5)*'m1'!$BL9</f>
        <v>0</v>
      </c>
      <c r="AQ11" s="174">
        <f>IF(AQ$2&lt;=$AA11,IF(AQ$3&gt;=$AA11,(AQ$4*($AA12-$AA11)),0),0)*(VLOOKUP($AA11,curves,VLOOKUP(AQ$1,names,2,0))-AQ$5)*'m1'!$BL9</f>
        <v>0</v>
      </c>
      <c r="AR11" s="174">
        <f>IF(AR$2&lt;=$AA11,IF(AR$3&gt;=$AA11,(AR$4*($AA12-$AA11)),0),0)*(VLOOKUP($AA11,curves,VLOOKUP(AR$1,names,2,0))-AR$5)*'m1'!$BL9</f>
        <v>0</v>
      </c>
      <c r="AS11" s="174">
        <f>IF(AS$2&lt;=$AA11,IF(AS$3&gt;=$AA11,(AS$4*($AA12-$AA11)),0),0)*(VLOOKUP($AA11,curves,VLOOKUP(AS$1,names,2,0))-AS$5)*'m1'!$BL9</f>
        <v>0</v>
      </c>
      <c r="AT11" s="174">
        <f>IF(AT$2&lt;=$AA11,IF(AT$3&gt;=$AA11,(AT$4*($AA12-$AA11)),0),0)*(VLOOKUP($AA11,curves,VLOOKUP(AT$1,names,2,0))-AT$5)*'m1'!$BL9</f>
        <v>0</v>
      </c>
      <c r="AU11" s="174">
        <f>IF(AU$2&lt;=$AA11,IF(AU$3&gt;=$AA11,(AU$4*($AA12-$AA11)),0),0)*(VLOOKUP($AA11,curves,VLOOKUP(AU$1,names,2,0))-AU$5)*'m1'!$BL9</f>
        <v>0</v>
      </c>
      <c r="AV11" s="174">
        <f>IF(AV$2&lt;=$AA11,IF(AV$3&gt;=$AA11,(AV$4*($AA12-$AA11)),0),0)*(VLOOKUP($AA11,curves,VLOOKUP(AV$1,names,2,0))-AV$5)*'m1'!$BL9</f>
        <v>0</v>
      </c>
      <c r="AW11" s="174">
        <f>IF(AW$2&lt;=$AA11,IF(AW$3&gt;=$AA11,(AW$4*($AA12-$AA11)),0),0)*(VLOOKUP($AA11,curves,VLOOKUP(AW$1,names,2,0))-AW$5)*'m1'!$BL9</f>
        <v>0</v>
      </c>
      <c r="AX11" s="174"/>
      <c r="BB11" s="84"/>
      <c r="BC11" s="84"/>
      <c r="BD11" s="84"/>
      <c r="BE11" s="84"/>
      <c r="BF11" s="84"/>
      <c r="BP11" s="88"/>
      <c r="CI11" s="83"/>
      <c r="CJ11" s="83"/>
      <c r="CK11" s="83"/>
      <c r="FY11" s="84"/>
      <c r="FZ11" s="84"/>
      <c r="GA11" s="84"/>
      <c r="GK11" s="88"/>
      <c r="GL11" s="88"/>
      <c r="GR11" s="88"/>
      <c r="GT11" s="88"/>
      <c r="GU11" s="88"/>
      <c r="HA11" s="88"/>
    </row>
    <row r="12" spans="1:209">
      <c r="A12" s="90">
        <f>p0!A17</f>
        <v>36770</v>
      </c>
      <c r="B12" s="102">
        <f t="shared" si="3"/>
        <v>0</v>
      </c>
      <c r="C12" s="101">
        <f>p0!E17*10000*m_chg!C10</f>
        <v>0</v>
      </c>
      <c r="D12" s="101">
        <f>p0!N17*10000*m_chg!D10</f>
        <v>0</v>
      </c>
      <c r="E12" s="101">
        <f>'p1'!K17*10000*m_chg!E10</f>
        <v>0</v>
      </c>
      <c r="F12" s="101">
        <f>(p0!H17+p0!J17+'Spread Opt'!D8+'Transport Pos'!E4)*10000*m_chg!K10</f>
        <v>0</v>
      </c>
      <c r="G12" s="101">
        <f>p0!O17*10000*m_chg!L10</f>
        <v>0</v>
      </c>
      <c r="H12" s="101">
        <f>p0!D17*10000*m_chg!N10</f>
        <v>0</v>
      </c>
      <c r="I12" s="101">
        <f>(p0!I17+p0!AG17+'Spread Opt'!C8)*10000*m_chg!H10</f>
        <v>0</v>
      </c>
      <c r="J12" s="101">
        <f>p0!M17*10000*m_chg!J10</f>
        <v>0</v>
      </c>
      <c r="K12" s="101">
        <f>(p0!L17+p0!G17)*10000*m_chg!O10</f>
        <v>0</v>
      </c>
      <c r="L12" s="101">
        <f>p0!P17*10000*m_chg!P10</f>
        <v>0</v>
      </c>
      <c r="M12" s="101">
        <f>p0!F17*10000*m_chg!T10</f>
        <v>0</v>
      </c>
      <c r="N12" s="101">
        <f>p0!C17*10000*m_chg!U10</f>
        <v>0</v>
      </c>
      <c r="O12" s="101">
        <f>'Transport Pos'!C4*10000*m_chg!V10</f>
        <v>0</v>
      </c>
      <c r="P12" s="101">
        <f>(p0!Y17+p0!X17)*10000*m_chg!X10</f>
        <v>0</v>
      </c>
      <c r="Q12" s="101">
        <f>p0!Z17*10000*m_chg!Y10</f>
        <v>0</v>
      </c>
      <c r="R12" s="101">
        <f>(p0!AB17+'Transport Pos'!B4)*10000*m_chg!Z10</f>
        <v>0</v>
      </c>
      <c r="S12" s="101">
        <f>p0!U17*10000*m_chg!AA10</f>
        <v>0</v>
      </c>
      <c r="T12" s="101">
        <f>p0!W17*10000*m_chg!AB10</f>
        <v>0</v>
      </c>
      <c r="U12" s="101">
        <f>p0!S17*10000*m_chg!AD10</f>
        <v>0</v>
      </c>
      <c r="V12" s="101">
        <f>p0!B17*10000*m_chg!AG10</f>
        <v>0</v>
      </c>
      <c r="W12" s="101">
        <f>p0!AA17*10000*m_chg!AJ10</f>
        <v>0</v>
      </c>
      <c r="X12" s="91"/>
      <c r="Y12" s="101"/>
      <c r="Z12" s="91"/>
      <c r="AA12" s="90">
        <v>36770</v>
      </c>
      <c r="AB12" s="174">
        <f t="shared" si="2"/>
        <v>0</v>
      </c>
      <c r="AC12" s="174">
        <f>IF(AC$2&lt;=$AA12,IF(AC$3&gt;=$AA12,(AC$4*($AA13-$AA12)),0),0)*(VLOOKUP($AA12,curves,VLOOKUP(AC$1,names,2,0))-AC$5)*'m1'!$BL10</f>
        <v>0</v>
      </c>
      <c r="AD12" s="174">
        <f>IF(AD$2&lt;=$AA12,IF(AD$3&gt;=$AA12,(AD$4*($AA13-$AA12)),0),0)*(VLOOKUP($AA12,curves,VLOOKUP(AD$1,names,2,0))-AD$5)*'m1'!$BL10</f>
        <v>0</v>
      </c>
      <c r="AE12" s="174">
        <f>IF(AE$2&lt;=$AA12,IF(AE$3&gt;=$AA12,(AE$4*($AA13-$AA12)),0),0)*(VLOOKUP($AA12,curves,VLOOKUP(AE$1,names,2,0))-AE$5)*'m1'!$BL10</f>
        <v>0</v>
      </c>
      <c r="AF12" s="174">
        <f>IF(AF$2&lt;=$AA12,IF(AF$3&gt;=$AA12,(AF$4*($AA13-$AA12)),0),0)*(VLOOKUP($AA12,curves,VLOOKUP(AF$1,names,2,0))-AF$5)*'m1'!$BL10</f>
        <v>0</v>
      </c>
      <c r="AG12" s="174">
        <f>IF(AG$2&lt;=$AA12,IF(AG$3&gt;=$AA12,(AG$4*($AA13-$AA12)),0),0)*(VLOOKUP($AA12,curves,VLOOKUP(AG$1,names,2,0))-AG$5)*'m1'!$BL10</f>
        <v>0</v>
      </c>
      <c r="AH12" s="174">
        <f>IF(AH$2&lt;=$AA12,IF(AH$3&gt;=$AA12,(AH$4*($AA13-$AA12)),0),0)*(VLOOKUP($AA12,curves,VLOOKUP(AH$1,names,2,0))-AH$5)*'m1'!$BL10</f>
        <v>0</v>
      </c>
      <c r="AI12" s="174">
        <f>IF(AI$2&lt;=$AA12,IF(AI$3&gt;=$AA12,(AI$4*($AA13-$AA12)),0),0)*(VLOOKUP($AA12,curves,VLOOKUP(AI$1,names,2,0))-AI$5)*'m1'!$BL10</f>
        <v>0</v>
      </c>
      <c r="AJ12" s="174">
        <f>IF(AJ$2&lt;=$AA12,IF(AJ$3&gt;=$AA12,(AJ$4*($AA13-$AA12)),0),0)*(VLOOKUP($AA12,curves,VLOOKUP(AJ$1,names,2,0))-AJ$5)*'m1'!$BL10</f>
        <v>0</v>
      </c>
      <c r="AK12" s="174">
        <f>IF(AK$2&lt;=$AA12,IF(AK$3&gt;=$AA12,(AK$4*($AA13-$AA12)),0),0)*(VLOOKUP($AA12,curves,VLOOKUP(AK$1,names,2,0))-AK$5)*'m1'!$BL10</f>
        <v>0</v>
      </c>
      <c r="AL12" s="174">
        <f>IF(AL$2&lt;=$AA12,IF(AL$3&gt;=$AA12,(AL$4*($AA13-$AA12)),0),0)*(VLOOKUP($AA12,curves,VLOOKUP(AL$1,names,2,0))-AL$5)*'m1'!$BL10</f>
        <v>0</v>
      </c>
      <c r="AM12" s="174">
        <f>IF(AM$2&lt;=$AA12,IF(AM$3&gt;=$AA12,(AM$4*($AA13-$AA12)),0),0)*(VLOOKUP($AA12,curves,VLOOKUP(AM$1,names,2,0))-AM$5)*'m1'!$BL10</f>
        <v>0</v>
      </c>
      <c r="AN12" s="174">
        <f>IF(AN$2&lt;=$AA12,IF(AN$3&gt;=$AA12,(AN$4*($AA13-$AA12)),0),0)*(VLOOKUP($AA12,curves,VLOOKUP(AN$1,names,2,0))-AN$5)*'m1'!$BL10</f>
        <v>0</v>
      </c>
      <c r="AO12" s="174">
        <f>IF(AO$2&lt;=$AA12,IF(AO$3&gt;=$AA12,(AO$4*($AA13-$AA12)),0),0)*(VLOOKUP($AA12,curves,VLOOKUP(AO$1,names,2,0))-AO$5)*'m1'!$BL10</f>
        <v>0</v>
      </c>
      <c r="AP12" s="174">
        <f>IF(AP$2&lt;=$AA12,IF(AP$3&gt;=$AA12,(AP$4*($AA13-$AA12)),0),0)*(VLOOKUP($AA12,curves,VLOOKUP(AP$1,names,2,0))-AP$5)*'m1'!$BL10</f>
        <v>0</v>
      </c>
      <c r="AQ12" s="174">
        <f>IF(AQ$2&lt;=$AA12,IF(AQ$3&gt;=$AA12,(AQ$4*($AA13-$AA12)),0),0)*(VLOOKUP($AA12,curves,VLOOKUP(AQ$1,names,2,0))-AQ$5)*'m1'!$BL10</f>
        <v>0</v>
      </c>
      <c r="AR12" s="174">
        <f>IF(AR$2&lt;=$AA12,IF(AR$3&gt;=$AA12,(AR$4*($AA13-$AA12)),0),0)*(VLOOKUP($AA12,curves,VLOOKUP(AR$1,names,2,0))-AR$5)*'m1'!$BL10</f>
        <v>0</v>
      </c>
      <c r="AS12" s="174">
        <f>IF(AS$2&lt;=$AA12,IF(AS$3&gt;=$AA12,(AS$4*($AA13-$AA12)),0),0)*(VLOOKUP($AA12,curves,VLOOKUP(AS$1,names,2,0))-AS$5)*'m1'!$BL10</f>
        <v>0</v>
      </c>
      <c r="AT12" s="174">
        <f>IF(AT$2&lt;=$AA12,IF(AT$3&gt;=$AA12,(AT$4*($AA13-$AA12)),0),0)*(VLOOKUP($AA12,curves,VLOOKUP(AT$1,names,2,0))-AT$5)*'m1'!$BL10</f>
        <v>0</v>
      </c>
      <c r="AU12" s="174">
        <f>IF(AU$2&lt;=$AA12,IF(AU$3&gt;=$AA12,(AU$4*($AA13-$AA12)),0),0)*(VLOOKUP($AA12,curves,VLOOKUP(AU$1,names,2,0))-AU$5)*'m1'!$BL10</f>
        <v>0</v>
      </c>
      <c r="AV12" s="174">
        <f>IF(AV$2&lt;=$AA12,IF(AV$3&gt;=$AA12,(AV$4*($AA13-$AA12)),0),0)*(VLOOKUP($AA12,curves,VLOOKUP(AV$1,names,2,0))-AV$5)*'m1'!$BL10</f>
        <v>0</v>
      </c>
      <c r="AW12" s="174">
        <f>IF(AW$2&lt;=$AA12,IF(AW$3&gt;=$AA12,(AW$4*($AA13-$AA12)),0),0)*(VLOOKUP($AA12,curves,VLOOKUP(AW$1,names,2,0))-AW$5)*'m1'!$BL10</f>
        <v>0</v>
      </c>
      <c r="AX12" s="174"/>
      <c r="AZ12" s="20" t="s">
        <v>0</v>
      </c>
      <c r="BA12" s="20">
        <v>3</v>
      </c>
      <c r="BB12" s="84"/>
      <c r="BC12" s="84"/>
      <c r="BD12" s="84"/>
      <c r="BE12" s="84"/>
      <c r="BF12" s="84"/>
      <c r="BP12" s="88"/>
      <c r="CI12" s="83"/>
      <c r="CJ12" s="83"/>
      <c r="CK12" s="83"/>
      <c r="FY12" s="84"/>
      <c r="FZ12" s="84"/>
      <c r="GA12" s="84"/>
      <c r="GK12" s="88"/>
      <c r="GL12" s="88"/>
      <c r="GR12" s="88"/>
      <c r="GT12" s="88"/>
      <c r="GU12" s="88"/>
      <c r="HA12" s="88"/>
    </row>
    <row r="13" spans="1:209">
      <c r="A13" s="90">
        <f>p0!A18</f>
        <v>36800</v>
      </c>
      <c r="B13" s="102">
        <f t="shared" si="3"/>
        <v>0</v>
      </c>
      <c r="C13" s="101">
        <f>p0!E18*10000*m_chg!C11</f>
        <v>0</v>
      </c>
      <c r="D13" s="101">
        <f>p0!N18*10000*m_chg!D11</f>
        <v>0</v>
      </c>
      <c r="E13" s="101">
        <f>'p1'!K18*10000*m_chg!E11</f>
        <v>0</v>
      </c>
      <c r="F13" s="101">
        <f>(p0!H18+p0!J18+'Spread Opt'!D9+'Transport Pos'!E5)*10000*m_chg!K11</f>
        <v>0</v>
      </c>
      <c r="G13" s="101">
        <f>p0!O18*10000*m_chg!L11</f>
        <v>0</v>
      </c>
      <c r="H13" s="101">
        <f>p0!D18*10000*m_chg!N11</f>
        <v>0</v>
      </c>
      <c r="I13" s="101">
        <f>(p0!I18+p0!AG18+'Spread Opt'!C9)*10000*m_chg!H11</f>
        <v>0</v>
      </c>
      <c r="J13" s="101">
        <f>p0!M18*10000*m_chg!J11</f>
        <v>0</v>
      </c>
      <c r="K13" s="101">
        <f>(p0!L18+p0!G18)*10000*m_chg!O11</f>
        <v>0</v>
      </c>
      <c r="L13" s="101">
        <f>p0!P18*10000*m_chg!P11</f>
        <v>0</v>
      </c>
      <c r="M13" s="101">
        <f>p0!F18*10000*m_chg!T11</f>
        <v>0</v>
      </c>
      <c r="N13" s="101">
        <f>p0!C18*10000*m_chg!U11</f>
        <v>0</v>
      </c>
      <c r="O13" s="101">
        <f>'Transport Pos'!C5*10000*m_chg!V11</f>
        <v>0</v>
      </c>
      <c r="P13" s="101">
        <f>(p0!Y18+p0!X18)*10000*m_chg!X11</f>
        <v>0</v>
      </c>
      <c r="Q13" s="101">
        <f>p0!Z18*10000*m_chg!Y11</f>
        <v>0</v>
      </c>
      <c r="R13" s="101">
        <f>(p0!AB18+'Transport Pos'!B5)*10000*m_chg!Z11</f>
        <v>0</v>
      </c>
      <c r="S13" s="101">
        <f>p0!U18*10000*m_chg!AA11</f>
        <v>0</v>
      </c>
      <c r="T13" s="101">
        <f>p0!W18*10000*m_chg!AB11</f>
        <v>0</v>
      </c>
      <c r="U13" s="101">
        <f>p0!S18*10000*m_chg!AD11</f>
        <v>0</v>
      </c>
      <c r="V13" s="101">
        <f>p0!B18*10000*m_chg!AG11</f>
        <v>0</v>
      </c>
      <c r="W13" s="101">
        <f>p0!AA18*10000*m_chg!AJ11</f>
        <v>0</v>
      </c>
      <c r="X13" s="91"/>
      <c r="Y13" s="101"/>
      <c r="Z13" s="91"/>
      <c r="AA13" s="90">
        <v>36800</v>
      </c>
      <c r="AB13" s="174">
        <f t="shared" si="2"/>
        <v>0</v>
      </c>
      <c r="AC13" s="174">
        <f>IF(AC$2&lt;=$AA13,IF(AC$3&gt;=$AA13,(AC$4*($AA14-$AA13)),0),0)*(VLOOKUP($AA13,curves,VLOOKUP(AC$1,names,2,0))-AC$5)*'m1'!$BL11</f>
        <v>0</v>
      </c>
      <c r="AD13" s="174">
        <f>IF(AD$2&lt;=$AA13,IF(AD$3&gt;=$AA13,(AD$4*($AA14-$AA13)),0),0)*(VLOOKUP($AA13,curves,VLOOKUP(AD$1,names,2,0))-AD$5)*'m1'!$BL11</f>
        <v>0</v>
      </c>
      <c r="AE13" s="174">
        <f>IF(AE$2&lt;=$AA13,IF(AE$3&gt;=$AA13,(AE$4*($AA14-$AA13)),0),0)*(VLOOKUP($AA13,curves,VLOOKUP(AE$1,names,2,0))-AE$5)*'m1'!$BL11</f>
        <v>0</v>
      </c>
      <c r="AF13" s="174">
        <f>IF(AF$2&lt;=$AA13,IF(AF$3&gt;=$AA13,(AF$4*($AA14-$AA13)),0),0)*(VLOOKUP($AA13,curves,VLOOKUP(AF$1,names,2,0))-AF$5)*'m1'!$BL11</f>
        <v>0</v>
      </c>
      <c r="AG13" s="174">
        <f>IF(AG$2&lt;=$AA13,IF(AG$3&gt;=$AA13,(AG$4*($AA14-$AA13)),0),0)*(VLOOKUP($AA13,curves,VLOOKUP(AG$1,names,2,0))-AG$5)*'m1'!$BL11</f>
        <v>0</v>
      </c>
      <c r="AH13" s="174">
        <f>IF(AH$2&lt;=$AA13,IF(AH$3&gt;=$AA13,(AH$4*($AA14-$AA13)),0),0)*(VLOOKUP($AA13,curves,VLOOKUP(AH$1,names,2,0))-AH$5)*'m1'!$BL11</f>
        <v>0</v>
      </c>
      <c r="AI13" s="174">
        <f>IF(AI$2&lt;=$AA13,IF(AI$3&gt;=$AA13,(AI$4*($AA14-$AA13)),0),0)*(VLOOKUP($AA13,curves,VLOOKUP(AI$1,names,2,0))-AI$5)*'m1'!$BL11</f>
        <v>0</v>
      </c>
      <c r="AJ13" s="174">
        <f>IF(AJ$2&lt;=$AA13,IF(AJ$3&gt;=$AA13,(AJ$4*($AA14-$AA13)),0),0)*(VLOOKUP($AA13,curves,VLOOKUP(AJ$1,names,2,0))-AJ$5)*'m1'!$BL11</f>
        <v>0</v>
      </c>
      <c r="AK13" s="174">
        <f>IF(AK$2&lt;=$AA13,IF(AK$3&gt;=$AA13,(AK$4*($AA14-$AA13)),0),0)*(VLOOKUP($AA13,curves,VLOOKUP(AK$1,names,2,0))-AK$5)*'m1'!$BL11</f>
        <v>0</v>
      </c>
      <c r="AL13" s="174">
        <f>IF(AL$2&lt;=$AA13,IF(AL$3&gt;=$AA13,(AL$4*($AA14-$AA13)),0),0)*(VLOOKUP($AA13,curves,VLOOKUP(AL$1,names,2,0))-AL$5)*'m1'!$BL11</f>
        <v>0</v>
      </c>
      <c r="AM13" s="174">
        <f>IF(AM$2&lt;=$AA13,IF(AM$3&gt;=$AA13,(AM$4*($AA14-$AA13)),0),0)*(VLOOKUP($AA13,curves,VLOOKUP(AM$1,names,2,0))-AM$5)*'m1'!$BL11</f>
        <v>0</v>
      </c>
      <c r="AN13" s="174">
        <f>IF(AN$2&lt;=$AA13,IF(AN$3&gt;=$AA13,(AN$4*($AA14-$AA13)),0),0)*(VLOOKUP($AA13,curves,VLOOKUP(AN$1,names,2,0))-AN$5)*'m1'!$BL11</f>
        <v>0</v>
      </c>
      <c r="AO13" s="174">
        <f>IF(AO$2&lt;=$AA13,IF(AO$3&gt;=$AA13,(AO$4*($AA14-$AA13)),0),0)*(VLOOKUP($AA13,curves,VLOOKUP(AO$1,names,2,0))-AO$5)*'m1'!$BL11</f>
        <v>0</v>
      </c>
      <c r="AP13" s="174">
        <f>IF(AP$2&lt;=$AA13,IF(AP$3&gt;=$AA13,(AP$4*($AA14-$AA13)),0),0)*(VLOOKUP($AA13,curves,VLOOKUP(AP$1,names,2,0))-AP$5)*'m1'!$BL11</f>
        <v>0</v>
      </c>
      <c r="AQ13" s="174">
        <f>IF(AQ$2&lt;=$AA13,IF(AQ$3&gt;=$AA13,(AQ$4*($AA14-$AA13)),0),0)*(VLOOKUP($AA13,curves,VLOOKUP(AQ$1,names,2,0))-AQ$5)*'m1'!$BL11</f>
        <v>0</v>
      </c>
      <c r="AR13" s="174">
        <f>IF(AR$2&lt;=$AA13,IF(AR$3&gt;=$AA13,(AR$4*($AA14-$AA13)),0),0)*(VLOOKUP($AA13,curves,VLOOKUP(AR$1,names,2,0))-AR$5)*'m1'!$BL11</f>
        <v>0</v>
      </c>
      <c r="AS13" s="174">
        <f>IF(AS$2&lt;=$AA13,IF(AS$3&gt;=$AA13,(AS$4*($AA14-$AA13)),0),0)*(VLOOKUP($AA13,curves,VLOOKUP(AS$1,names,2,0))-AS$5)*'m1'!$BL11</f>
        <v>0</v>
      </c>
      <c r="AT13" s="174">
        <f>IF(AT$2&lt;=$AA13,IF(AT$3&gt;=$AA13,(AT$4*($AA14-$AA13)),0),0)*(VLOOKUP($AA13,curves,VLOOKUP(AT$1,names,2,0))-AT$5)*'m1'!$BL11</f>
        <v>0</v>
      </c>
      <c r="AU13" s="174">
        <f>IF(AU$2&lt;=$AA13,IF(AU$3&gt;=$AA13,(AU$4*($AA14-$AA13)),0),0)*(VLOOKUP($AA13,curves,VLOOKUP(AU$1,names,2,0))-AU$5)*'m1'!$BL11</f>
        <v>0</v>
      </c>
      <c r="AV13" s="174">
        <f>IF(AV$2&lt;=$AA13,IF(AV$3&gt;=$AA13,(AV$4*($AA14-$AA13)),0),0)*(VLOOKUP($AA13,curves,VLOOKUP(AV$1,names,2,0))-AV$5)*'m1'!$BL11</f>
        <v>0</v>
      </c>
      <c r="AW13" s="174">
        <f>IF(AW$2&lt;=$AA13,IF(AW$3&gt;=$AA13,(AW$4*($AA14-$AA13)),0),0)*(VLOOKUP($AA13,curves,VLOOKUP(AW$1,names,2,0))-AW$5)*'m1'!$BL11</f>
        <v>0</v>
      </c>
      <c r="AX13" s="174"/>
      <c r="AZ13" s="20" t="s">
        <v>1</v>
      </c>
      <c r="BA13" s="20">
        <v>11</v>
      </c>
      <c r="BB13" s="84"/>
      <c r="BC13" s="84"/>
      <c r="BD13" s="84"/>
      <c r="BE13" s="84"/>
      <c r="BF13" s="84"/>
      <c r="BP13" s="88"/>
      <c r="CI13" s="83"/>
      <c r="CJ13" s="83"/>
      <c r="CK13" s="83"/>
      <c r="FY13" s="84"/>
      <c r="FZ13" s="84"/>
      <c r="GA13" s="84"/>
      <c r="GK13" s="88"/>
      <c r="GL13" s="88"/>
      <c r="GR13" s="88"/>
      <c r="GT13" s="88"/>
      <c r="GU13" s="88"/>
      <c r="HA13" s="88"/>
    </row>
    <row r="14" spans="1:209">
      <c r="A14" s="90">
        <f>p0!A19</f>
        <v>36831</v>
      </c>
      <c r="B14" s="102">
        <f t="shared" si="3"/>
        <v>0</v>
      </c>
      <c r="C14" s="101">
        <f>p0!E19*10000*m_chg!C12</f>
        <v>0</v>
      </c>
      <c r="D14" s="101">
        <f>p0!N19*10000*m_chg!D12</f>
        <v>0</v>
      </c>
      <c r="E14" s="101">
        <f>'p1'!K19*10000*m_chg!E12</f>
        <v>0</v>
      </c>
      <c r="F14" s="101">
        <f>(p0!H19+p0!J19+'Spread Opt'!D10+'Transport Pos'!E6)*10000*m_chg!K12</f>
        <v>0</v>
      </c>
      <c r="G14" s="101">
        <f>p0!O19*10000*m_chg!L12</f>
        <v>0</v>
      </c>
      <c r="H14" s="101">
        <f>p0!D19*10000*m_chg!N12</f>
        <v>0</v>
      </c>
      <c r="I14" s="101">
        <f>(p0!I19+p0!AG19+'Spread Opt'!C10)*10000*m_chg!H12</f>
        <v>0</v>
      </c>
      <c r="J14" s="101">
        <f>p0!M19*10000*m_chg!J12</f>
        <v>0</v>
      </c>
      <c r="K14" s="101">
        <f>(p0!L19+p0!G19)*10000*m_chg!O12</f>
        <v>0</v>
      </c>
      <c r="L14" s="101">
        <f>p0!P19*10000*m_chg!P12</f>
        <v>0</v>
      </c>
      <c r="M14" s="101">
        <f>(p0!F19)*10000*m_chg!T12</f>
        <v>0</v>
      </c>
      <c r="N14" s="101">
        <f>p0!C19*10000*m_chg!U12</f>
        <v>0</v>
      </c>
      <c r="O14" s="101">
        <f>'Transport Pos'!C6*10000*m_chg!V12</f>
        <v>0</v>
      </c>
      <c r="P14" s="101">
        <f>(p0!Y19+p0!X19)*10000*m_chg!X12</f>
        <v>0</v>
      </c>
      <c r="Q14" s="101">
        <f>p0!Z19*10000*m_chg!Y12</f>
        <v>0</v>
      </c>
      <c r="R14" s="101">
        <f>(p0!AB19+'Transport Pos'!B6)*10000*m_chg!Z12</f>
        <v>0</v>
      </c>
      <c r="S14" s="101">
        <f>p0!U19*10000*m_chg!AA12</f>
        <v>0</v>
      </c>
      <c r="T14" s="101">
        <f>p0!W19*10000*m_chg!AB12</f>
        <v>0</v>
      </c>
      <c r="U14" s="101">
        <f>p0!S19*10000*m_chg!AD12</f>
        <v>0</v>
      </c>
      <c r="V14" s="101">
        <f>p0!B19*10000*m_chg!AG12</f>
        <v>0</v>
      </c>
      <c r="W14" s="101">
        <f>p0!AA19*10000*m_chg!AJ12</f>
        <v>0</v>
      </c>
      <c r="X14" s="91"/>
      <c r="Y14" s="101"/>
      <c r="Z14" s="91"/>
      <c r="AA14" s="90">
        <v>36831</v>
      </c>
      <c r="AB14" s="174">
        <f t="shared" si="2"/>
        <v>59648.068148048696</v>
      </c>
      <c r="AC14" s="174">
        <f>IF(AC$2&lt;=$AA14,IF(AC$3&gt;=$AA14,(AC$4*($AA15-$AA14)),0),0)*(VLOOKUP($AA14,curves,VLOOKUP(AC$1,names,2,0))-AC$5)*'m1'!$BL12</f>
        <v>-29455.836122493187</v>
      </c>
      <c r="AD14" s="174">
        <f>IF(AD$2&lt;=$AA14,IF(AD$3&gt;=$AA14,(AD$4*($AA15-$AA14)),0),0)*(VLOOKUP($AA14,curves,VLOOKUP(AD$1,names,2,0))-AD$5)*'m1'!$BL12</f>
        <v>-26510.25251024387</v>
      </c>
      <c r="AE14" s="174">
        <f>IF(AE$2&lt;=$AA14,IF(AE$3&gt;=$AA14,(AE$4*($AA15-$AA14)),0),0)*(VLOOKUP($AA14,curves,VLOOKUP(AE$1,names,2,0))-AE$5)*'m1'!$BL12</f>
        <v>13991.522158184265</v>
      </c>
      <c r="AF14" s="174">
        <f>IF(AF$2&lt;=$AA14,IF(AF$3&gt;=$AA14,(AF$4*($AA15-$AA14)),0),0)*(VLOOKUP($AA14,curves,VLOOKUP(AF$1,names,2,0))-AF$5)*'m1'!$BL12</f>
        <v>101622.63462260149</v>
      </c>
      <c r="AG14" s="174">
        <f>IF(AG$2&lt;=$AA14,IF(AG$3&gt;=$AA14,(AG$4*($AA15-$AA14)),0),0)*(VLOOKUP($AA14,curves,VLOOKUP(AG$1,names,2,0))-AG$5)*'m1'!$BL12</f>
        <v>0</v>
      </c>
      <c r="AH14" s="174">
        <f>IF(AH$2&lt;=$AA14,IF(AH$3&gt;=$AA14,(AH$4*($AA15-$AA14)),0),0)*(VLOOKUP($AA14,curves,VLOOKUP(AH$1,names,2,0))-AH$5)*'m1'!$BL12</f>
        <v>0</v>
      </c>
      <c r="AI14" s="174">
        <f>IF(AI$2&lt;=$AA14,IF(AI$3&gt;=$AA14,(AI$4*($AA15-$AA14)),0),0)*(VLOOKUP($AA14,curves,VLOOKUP(AI$1,names,2,0))-AI$5)*'m1'!$BL12</f>
        <v>0</v>
      </c>
      <c r="AJ14" s="174">
        <f>IF(AJ$2&lt;=$AA14,IF(AJ$3&gt;=$AA14,(AJ$4*($AA15-$AA14)),0),0)*(VLOOKUP($AA14,curves,VLOOKUP(AJ$1,names,2,0))-AJ$5)*'m1'!$BL12</f>
        <v>0</v>
      </c>
      <c r="AK14" s="174">
        <f>IF(AK$2&lt;=$AA14,IF(AK$3&gt;=$AA14,(AK$4*($AA15-$AA14)),0),0)*(VLOOKUP($AA14,curves,VLOOKUP(AK$1,names,2,0))-AK$5)*'m1'!$BL12</f>
        <v>0</v>
      </c>
      <c r="AL14" s="174">
        <f>IF(AL$2&lt;=$AA14,IF(AL$3&gt;=$AA14,(AL$4*($AA15-$AA14)),0),0)*(VLOOKUP($AA14,curves,VLOOKUP(AL$1,names,2,0))-AL$5)*'m1'!$BL12</f>
        <v>0</v>
      </c>
      <c r="AM14" s="174">
        <f>IF(AM$2&lt;=$AA14,IF(AM$3&gt;=$AA14,(AM$4*($AA15-$AA14)),0),0)*(VLOOKUP($AA14,curves,VLOOKUP(AM$1,names,2,0))-AM$5)*'m1'!$BL12</f>
        <v>0</v>
      </c>
      <c r="AN14" s="174">
        <f>IF(AN$2&lt;=$AA14,IF(AN$3&gt;=$AA14,(AN$4*($AA15-$AA14)),0),0)*(VLOOKUP($AA14,curves,VLOOKUP(AN$1,names,2,0))-AN$5)*'m1'!$BL12</f>
        <v>0</v>
      </c>
      <c r="AO14" s="174">
        <f>IF(AO$2&lt;=$AA14,IF(AO$3&gt;=$AA14,(AO$4*($AA15-$AA14)),0),0)*(VLOOKUP($AA14,curves,VLOOKUP(AO$1,names,2,0))-AO$5)*'m1'!$BL12</f>
        <v>0</v>
      </c>
      <c r="AP14" s="174">
        <f>IF(AP$2&lt;=$AA14,IF(AP$3&gt;=$AA14,(AP$4*($AA15-$AA14)),0),0)*(VLOOKUP($AA14,curves,VLOOKUP(AP$1,names,2,0))-AP$5)*'m1'!$BL12</f>
        <v>0</v>
      </c>
      <c r="AQ14" s="174">
        <f>IF(AQ$2&lt;=$AA14,IF(AQ$3&gt;=$AA14,(AQ$4*($AA15-$AA14)),0),0)*(VLOOKUP($AA14,curves,VLOOKUP(AQ$1,names,2,0))-AQ$5)*'m1'!$BL12</f>
        <v>0</v>
      </c>
      <c r="AR14" s="174">
        <f>IF(AR$2&lt;=$AA14,IF(AR$3&gt;=$AA14,(AR$4*($AA15-$AA14)),0),0)*(VLOOKUP($AA14,curves,VLOOKUP(AR$1,names,2,0))-AR$5)*'m1'!$BL12</f>
        <v>0</v>
      </c>
      <c r="AS14" s="174">
        <f>IF(AS$2&lt;=$AA14,IF(AS$3&gt;=$AA14,(AS$4*($AA15-$AA14)),0),0)*(VLOOKUP($AA14,curves,VLOOKUP(AS$1,names,2,0))-AS$5)*'m1'!$BL12</f>
        <v>0</v>
      </c>
      <c r="AT14" s="174">
        <f>IF(AT$2&lt;=$AA14,IF(AT$3&gt;=$AA14,(AT$4*($AA15-$AA14)),0),0)*(VLOOKUP($AA14,curves,VLOOKUP(AT$1,names,2,0))-AT$5)*'m1'!$BL12</f>
        <v>0</v>
      </c>
      <c r="AU14" s="174">
        <f>IF(AU$2&lt;=$AA14,IF(AU$3&gt;=$AA14,(AU$4*($AA15-$AA14)),0),0)*(VLOOKUP($AA14,curves,VLOOKUP(AU$1,names,2,0))-AU$5)*'m1'!$BL12</f>
        <v>0</v>
      </c>
      <c r="AV14" s="174">
        <f>IF(AV$2&lt;=$AA14,IF(AV$3&gt;=$AA14,(AV$4*($AA15-$AA14)),0),0)*(VLOOKUP($AA14,curves,VLOOKUP(AV$1,names,2,0))-AV$5)*'m1'!$BL12</f>
        <v>0</v>
      </c>
      <c r="AW14" s="174">
        <f>IF(AW$2&lt;=$AA14,IF(AW$3&gt;=$AA14,(AW$4*($AA15-$AA14)),0),0)*(VLOOKUP($AA14,curves,VLOOKUP(AW$1,names,2,0))-AW$5)*'m1'!$BL12</f>
        <v>0</v>
      </c>
      <c r="AX14" s="174"/>
      <c r="AZ14" s="20" t="s">
        <v>5</v>
      </c>
      <c r="BA14" s="20">
        <v>8</v>
      </c>
      <c r="BB14" s="84"/>
      <c r="BC14" s="84"/>
      <c r="BD14" s="84"/>
      <c r="BE14" s="84"/>
      <c r="BF14" s="84"/>
      <c r="BP14" s="88"/>
      <c r="CI14" s="83"/>
      <c r="CJ14" s="83"/>
      <c r="CK14" s="83"/>
      <c r="FY14" s="84"/>
      <c r="FZ14" s="84"/>
      <c r="GA14" s="84"/>
      <c r="GK14" s="88"/>
      <c r="GL14" s="88"/>
      <c r="GR14" s="88"/>
      <c r="GT14" s="88"/>
      <c r="GU14" s="88"/>
      <c r="HA14" s="88"/>
    </row>
    <row r="15" spans="1:209">
      <c r="A15" s="90">
        <f>p0!A20</f>
        <v>36861</v>
      </c>
      <c r="B15" s="102">
        <f t="shared" si="3"/>
        <v>0</v>
      </c>
      <c r="C15" s="101">
        <f>p0!E20*10000*m_chg!C13</f>
        <v>0</v>
      </c>
      <c r="D15" s="101">
        <f>p0!N20*10000*m_chg!D13</f>
        <v>0</v>
      </c>
      <c r="E15" s="101">
        <f>'p1'!K20*10000*m_chg!E13</f>
        <v>0</v>
      </c>
      <c r="F15" s="101">
        <f>(p0!H20+p0!J20+'Spread Opt'!D11+'Transport Pos'!E7)*10000*m_chg!K13</f>
        <v>0</v>
      </c>
      <c r="G15" s="101">
        <f>p0!O20*10000*m_chg!L13</f>
        <v>0</v>
      </c>
      <c r="H15" s="101">
        <f>p0!D20*10000*m_chg!N13</f>
        <v>0</v>
      </c>
      <c r="I15" s="101">
        <f>(p0!I20+p0!AG20+'Spread Opt'!C11)*10000*m_chg!H13</f>
        <v>0</v>
      </c>
      <c r="J15" s="101">
        <f>p0!M20*10000*m_chg!J13</f>
        <v>0</v>
      </c>
      <c r="K15" s="101">
        <f>(p0!L20+p0!G20)*10000*m_chg!O13</f>
        <v>0</v>
      </c>
      <c r="L15" s="101">
        <f>p0!P20*10000*m_chg!P13</f>
        <v>0</v>
      </c>
      <c r="M15" s="101">
        <f>(p0!F20)*10000*m_chg!T13</f>
        <v>0</v>
      </c>
      <c r="N15" s="101">
        <f>p0!C20*10000*m_chg!U13</f>
        <v>0</v>
      </c>
      <c r="O15" s="101">
        <f>'Transport Pos'!C7*10000*m_chg!V13</f>
        <v>0</v>
      </c>
      <c r="P15" s="101">
        <f>(p0!Y20+p0!X20)*10000*m_chg!X13</f>
        <v>0</v>
      </c>
      <c r="Q15" s="101">
        <f>p0!Z20*10000*m_chg!Y13</f>
        <v>0</v>
      </c>
      <c r="R15" s="101">
        <f>(p0!AB20+'Transport Pos'!B7)*10000*m_chg!Z13</f>
        <v>0</v>
      </c>
      <c r="S15" s="101">
        <f>p0!U20*10000*m_chg!AA13</f>
        <v>0</v>
      </c>
      <c r="T15" s="101">
        <f>p0!W20*10000*m_chg!AB13</f>
        <v>0</v>
      </c>
      <c r="U15" s="101">
        <f>p0!S20*10000*m_chg!AD13</f>
        <v>0</v>
      </c>
      <c r="V15" s="101">
        <f>p0!B20*10000*m_chg!AG13</f>
        <v>0</v>
      </c>
      <c r="W15" s="101">
        <f>p0!AA20*10000*m_chg!AJ13</f>
        <v>0</v>
      </c>
      <c r="X15" s="91"/>
      <c r="Y15" s="101"/>
      <c r="Z15" s="91"/>
      <c r="AA15" s="90">
        <v>36861</v>
      </c>
      <c r="AB15" s="174">
        <f t="shared" si="2"/>
        <v>27997.948862685051</v>
      </c>
      <c r="AC15" s="174">
        <f>IF(AC$2&lt;=$AA15,IF(AC$3&gt;=$AA15,(AC$4*($AA16-$AA15)),0),0)*(VLOOKUP($AA15,curves,VLOOKUP(AC$1,names,2,0))-AC$5)*'m1'!$BL13</f>
        <v>-30268.05282452434</v>
      </c>
      <c r="AD15" s="174">
        <f>IF(AD$2&lt;=$AA15,IF(AD$3&gt;=$AA15,(AD$4*($AA16-$AA15)),0),0)*(VLOOKUP($AA15,curves,VLOOKUP(AD$1,names,2,0))-AD$5)*'m1'!$BL13</f>
        <v>-27241.247542071906</v>
      </c>
      <c r="AE15" s="174">
        <f>IF(AE$2&lt;=$AA15,IF(AE$3&gt;=$AA15,(AE$4*($AA16-$AA15)),0),0)*(VLOOKUP($AA15,curves,VLOOKUP(AE$1,names,2,0))-AE$5)*'m1'!$BL13</f>
        <v>14377.325091649062</v>
      </c>
      <c r="AF15" s="174">
        <f>IF(AF$2&lt;=$AA15,IF(AF$3&gt;=$AA15,(AF$4*($AA16-$AA15)),0),0)*(VLOOKUP($AA15,curves,VLOOKUP(AF$1,names,2,0))-AF$5)*'m1'!$BL13</f>
        <v>71129.924137632232</v>
      </c>
      <c r="AG15" s="174">
        <f>IF(AG$2&lt;=$AA15,IF(AG$3&gt;=$AA15,(AG$4*($AA16-$AA15)),0),0)*(VLOOKUP($AA15,curves,VLOOKUP(AG$1,names,2,0))-AG$5)*'m1'!$BL13</f>
        <v>0</v>
      </c>
      <c r="AH15" s="174">
        <f>IF(AH$2&lt;=$AA15,IF(AH$3&gt;=$AA15,(AH$4*($AA16-$AA15)),0),0)*(VLOOKUP($AA15,curves,VLOOKUP(AH$1,names,2,0))-AH$5)*'m1'!$BL13</f>
        <v>0</v>
      </c>
      <c r="AI15" s="174">
        <f>IF(AI$2&lt;=$AA15,IF(AI$3&gt;=$AA15,(AI$4*($AA16-$AA15)),0),0)*(VLOOKUP($AA15,curves,VLOOKUP(AI$1,names,2,0))-AI$5)*'m1'!$BL13</f>
        <v>0</v>
      </c>
      <c r="AJ15" s="174">
        <f>IF(AJ$2&lt;=$AA15,IF(AJ$3&gt;=$AA15,(AJ$4*($AA16-$AA15)),0),0)*(VLOOKUP($AA15,curves,VLOOKUP(AJ$1,names,2,0))-AJ$5)*'m1'!$BL13</f>
        <v>0</v>
      </c>
      <c r="AK15" s="174">
        <f>IF(AK$2&lt;=$AA15,IF(AK$3&gt;=$AA15,(AK$4*($AA16-$AA15)),0),0)*(VLOOKUP($AA15,curves,VLOOKUP(AK$1,names,2,0))-AK$5)*'m1'!$BL13</f>
        <v>0</v>
      </c>
      <c r="AL15" s="174">
        <f>IF(AL$2&lt;=$AA15,IF(AL$3&gt;=$AA15,(AL$4*($AA16-$AA15)),0),0)*(VLOOKUP($AA15,curves,VLOOKUP(AL$1,names,2,0))-AL$5)*'m1'!$BL13</f>
        <v>0</v>
      </c>
      <c r="AM15" s="174">
        <f>IF(AM$2&lt;=$AA15,IF(AM$3&gt;=$AA15,(AM$4*($AA16-$AA15)),0),0)*(VLOOKUP($AA15,curves,VLOOKUP(AM$1,names,2,0))-AM$5)*'m1'!$BL13</f>
        <v>0</v>
      </c>
      <c r="AN15" s="174">
        <f>IF(AN$2&lt;=$AA15,IF(AN$3&gt;=$AA15,(AN$4*($AA16-$AA15)),0),0)*(VLOOKUP($AA15,curves,VLOOKUP(AN$1,names,2,0))-AN$5)*'m1'!$BL13</f>
        <v>0</v>
      </c>
      <c r="AO15" s="174">
        <f>IF(AO$2&lt;=$AA15,IF(AO$3&gt;=$AA15,(AO$4*($AA16-$AA15)),0),0)*(VLOOKUP($AA15,curves,VLOOKUP(AO$1,names,2,0))-AO$5)*'m1'!$BL13</f>
        <v>0</v>
      </c>
      <c r="AP15" s="174">
        <f>IF(AP$2&lt;=$AA15,IF(AP$3&gt;=$AA15,(AP$4*($AA16-$AA15)),0),0)*(VLOOKUP($AA15,curves,VLOOKUP(AP$1,names,2,0))-AP$5)*'m1'!$BL13</f>
        <v>0</v>
      </c>
      <c r="AQ15" s="174">
        <f>IF(AQ$2&lt;=$AA15,IF(AQ$3&gt;=$AA15,(AQ$4*($AA16-$AA15)),0),0)*(VLOOKUP($AA15,curves,VLOOKUP(AQ$1,names,2,0))-AQ$5)*'m1'!$BL13</f>
        <v>0</v>
      </c>
      <c r="AR15" s="174">
        <f>IF(AR$2&lt;=$AA15,IF(AR$3&gt;=$AA15,(AR$4*($AA16-$AA15)),0),0)*(VLOOKUP($AA15,curves,VLOOKUP(AR$1,names,2,0))-AR$5)*'m1'!$BL13</f>
        <v>0</v>
      </c>
      <c r="AS15" s="174">
        <f>IF(AS$2&lt;=$AA15,IF(AS$3&gt;=$AA15,(AS$4*($AA16-$AA15)),0),0)*(VLOOKUP($AA15,curves,VLOOKUP(AS$1,names,2,0))-AS$5)*'m1'!$BL13</f>
        <v>0</v>
      </c>
      <c r="AT15" s="174">
        <f>IF(AT$2&lt;=$AA15,IF(AT$3&gt;=$AA15,(AT$4*($AA16-$AA15)),0),0)*(VLOOKUP($AA15,curves,VLOOKUP(AT$1,names,2,0))-AT$5)*'m1'!$BL13</f>
        <v>0</v>
      </c>
      <c r="AU15" s="174">
        <f>IF(AU$2&lt;=$AA15,IF(AU$3&gt;=$AA15,(AU$4*($AA16-$AA15)),0),0)*(VLOOKUP($AA15,curves,VLOOKUP(AU$1,names,2,0))-AU$5)*'m1'!$BL13</f>
        <v>0</v>
      </c>
      <c r="AV15" s="174">
        <f>IF(AV$2&lt;=$AA15,IF(AV$3&gt;=$AA15,(AV$4*($AA16-$AA15)),0),0)*(VLOOKUP($AA15,curves,VLOOKUP(AV$1,names,2,0))-AV$5)*'m1'!$BL13</f>
        <v>0</v>
      </c>
      <c r="AW15" s="174">
        <f>IF(AW$2&lt;=$AA15,IF(AW$3&gt;=$AA15,(AW$4*($AA16-$AA15)),0),0)*(VLOOKUP($AA15,curves,VLOOKUP(AW$1,names,2,0))-AW$5)*'m1'!$BL13</f>
        <v>0</v>
      </c>
      <c r="AX15" s="174"/>
      <c r="AZ15" s="20" t="s">
        <v>6</v>
      </c>
      <c r="BB15" s="84"/>
      <c r="BC15" s="84"/>
      <c r="BD15" s="84"/>
      <c r="BE15" s="84"/>
      <c r="BF15" s="84"/>
      <c r="BP15" s="88"/>
      <c r="CI15" s="83"/>
      <c r="CJ15" s="83"/>
      <c r="CK15" s="83"/>
      <c r="FY15" s="84"/>
      <c r="FZ15" s="84"/>
      <c r="GA15" s="84"/>
      <c r="GK15" s="88"/>
      <c r="GL15" s="88"/>
      <c r="GR15" s="88"/>
      <c r="GT15" s="88"/>
      <c r="GU15" s="88"/>
      <c r="HA15" s="88"/>
    </row>
    <row r="16" spans="1:209">
      <c r="A16" s="90">
        <f>p0!A21</f>
        <v>36892</v>
      </c>
      <c r="B16" s="102">
        <f t="shared" si="3"/>
        <v>0</v>
      </c>
      <c r="C16" s="101">
        <f>p0!E21*10000*m_chg!C14</f>
        <v>0</v>
      </c>
      <c r="D16" s="101">
        <f>p0!N21*10000*m_chg!D14</f>
        <v>0</v>
      </c>
      <c r="E16" s="101">
        <f>'p1'!K21*10000*m_chg!E14</f>
        <v>0</v>
      </c>
      <c r="F16" s="101">
        <f>(p0!H21+p0!J21+'Spread Opt'!D12+'Transport Pos'!E8)*10000*m_chg!K14</f>
        <v>0</v>
      </c>
      <c r="G16" s="101">
        <f>p0!O21*10000*m_chg!L14</f>
        <v>0</v>
      </c>
      <c r="H16" s="101">
        <f>p0!D21*10000*m_chg!N14</f>
        <v>0</v>
      </c>
      <c r="I16" s="101">
        <f>(p0!I21+p0!AG21+'Spread Opt'!C12)*10000*m_chg!H14</f>
        <v>0</v>
      </c>
      <c r="J16" s="101">
        <f>p0!M21*10000*m_chg!J14</f>
        <v>0</v>
      </c>
      <c r="K16" s="101">
        <f>(p0!L21+p0!G21)*10000*m_chg!O14</f>
        <v>0</v>
      </c>
      <c r="L16" s="101">
        <f>p0!P21*10000*m_chg!P14</f>
        <v>0</v>
      </c>
      <c r="M16" s="101">
        <f>(p0!F21)*10000*m_chg!T14</f>
        <v>0</v>
      </c>
      <c r="N16" s="101">
        <f>p0!C21*10000*m_chg!U14</f>
        <v>0</v>
      </c>
      <c r="O16" s="101">
        <f>'Transport Pos'!C8*10000*m_chg!V14</f>
        <v>0</v>
      </c>
      <c r="P16" s="101">
        <f>(p0!Y21+p0!X21)*10000*m_chg!X14</f>
        <v>0</v>
      </c>
      <c r="Q16" s="101">
        <f>p0!Z21*10000*m_chg!Y14</f>
        <v>0</v>
      </c>
      <c r="R16" s="101">
        <f>(p0!AB21+'Transport Pos'!B8)*10000*m_chg!Z14</f>
        <v>0</v>
      </c>
      <c r="S16" s="101">
        <f>p0!U21*10000*m_chg!AA14</f>
        <v>0</v>
      </c>
      <c r="T16" s="101">
        <f>p0!W21*10000*m_chg!AB14</f>
        <v>0</v>
      </c>
      <c r="U16" s="101">
        <f>p0!S21*10000*m_chg!AD14</f>
        <v>0</v>
      </c>
      <c r="V16" s="101">
        <f>p0!B21*10000*m_chg!AG14</f>
        <v>0</v>
      </c>
      <c r="W16" s="101">
        <f>p0!AA21*10000*m_chg!AJ14</f>
        <v>0</v>
      </c>
      <c r="X16" s="91"/>
      <c r="Y16" s="101"/>
      <c r="Z16" s="91"/>
      <c r="AA16" s="90">
        <v>36892</v>
      </c>
      <c r="AB16" s="174">
        <f t="shared" si="2"/>
        <v>-18055.454141069131</v>
      </c>
      <c r="AC16" s="174">
        <f>IF(AC$2&lt;=$AA16,IF(AC$3&gt;=$AA16,(AC$4*($AA17-$AA16)),0),0)*(VLOOKUP($AA16,curves,VLOOKUP(AC$1,names,2,0))-AC$5)*'m1'!$BL14</f>
        <v>-22569.317676336435</v>
      </c>
      <c r="AD16" s="174">
        <f>IF(AD$2&lt;=$AA16,IF(AD$3&gt;=$AA16,(AD$4*($AA17-$AA16)),0),0)*(VLOOKUP($AA16,curves,VLOOKUP(AD$1,names,2,0))-AD$5)*'m1'!$BL14</f>
        <v>-19560.075319491574</v>
      </c>
      <c r="AE16" s="174">
        <f>IF(AE$2&lt;=$AA16,IF(AE$3&gt;=$AA16,(AE$4*($AA17-$AA16)),0),0)*(VLOOKUP($AA16,curves,VLOOKUP(AE$1,names,2,0))-AE$5)*'m1'!$BL14</f>
        <v>10532.348248957003</v>
      </c>
      <c r="AF16" s="174">
        <f>IF(AF$2&lt;=$AA16,IF(AF$3&gt;=$AA16,(AF$4*($AA17-$AA16)),0),0)*(VLOOKUP($AA16,curves,VLOOKUP(AF$1,names,2,0))-AF$5)*'m1'!$BL14</f>
        <v>13541.590605801872</v>
      </c>
      <c r="AG16" s="174">
        <f>IF(AG$2&lt;=$AA16,IF(AG$3&gt;=$AA16,(AG$4*($AA17-$AA16)),0),0)*(VLOOKUP($AA16,curves,VLOOKUP(AG$1,names,2,0))-AG$5)*'m1'!$BL14</f>
        <v>0</v>
      </c>
      <c r="AH16" s="174">
        <f>IF(AH$2&lt;=$AA16,IF(AH$3&gt;=$AA16,(AH$4*($AA17-$AA16)),0),0)*(VLOOKUP($AA16,curves,VLOOKUP(AH$1,names,2,0))-AH$5)*'m1'!$BL14</f>
        <v>0</v>
      </c>
      <c r="AI16" s="174">
        <f>IF(AI$2&lt;=$AA16,IF(AI$3&gt;=$AA16,(AI$4*($AA17-$AA16)),0),0)*(VLOOKUP($AA16,curves,VLOOKUP(AI$1,names,2,0))-AI$5)*'m1'!$BL14</f>
        <v>0</v>
      </c>
      <c r="AJ16" s="174">
        <f>IF(AJ$2&lt;=$AA16,IF(AJ$3&gt;=$AA16,(AJ$4*($AA17-$AA16)),0),0)*(VLOOKUP($AA16,curves,VLOOKUP(AJ$1,names,2,0))-AJ$5)*'m1'!$BL14</f>
        <v>0</v>
      </c>
      <c r="AK16" s="174">
        <f>IF(AK$2&lt;=$AA16,IF(AK$3&gt;=$AA16,(AK$4*($AA17-$AA16)),0),0)*(VLOOKUP($AA16,curves,VLOOKUP(AK$1,names,2,0))-AK$5)*'m1'!$BL14</f>
        <v>0</v>
      </c>
      <c r="AL16" s="174">
        <f>IF(AL$2&lt;=$AA16,IF(AL$3&gt;=$AA16,(AL$4*($AA17-$AA16)),0),0)*(VLOOKUP($AA16,curves,VLOOKUP(AL$1,names,2,0))-AL$5)*'m1'!$BL14</f>
        <v>0</v>
      </c>
      <c r="AM16" s="174">
        <f>IF(AM$2&lt;=$AA16,IF(AM$3&gt;=$AA16,(AM$4*($AA17-$AA16)),0),0)*(VLOOKUP($AA16,curves,VLOOKUP(AM$1,names,2,0))-AM$5)*'m1'!$BL14</f>
        <v>0</v>
      </c>
      <c r="AN16" s="174">
        <f>IF(AN$2&lt;=$AA16,IF(AN$3&gt;=$AA16,(AN$4*($AA17-$AA16)),0),0)*(VLOOKUP($AA16,curves,VLOOKUP(AN$1,names,2,0))-AN$5)*'m1'!$BL14</f>
        <v>0</v>
      </c>
      <c r="AO16" s="174">
        <f>IF(AO$2&lt;=$AA16,IF(AO$3&gt;=$AA16,(AO$4*($AA17-$AA16)),0),0)*(VLOOKUP($AA16,curves,VLOOKUP(AO$1,names,2,0))-AO$5)*'m1'!$BL14</f>
        <v>0</v>
      </c>
      <c r="AP16" s="174">
        <f>IF(AP$2&lt;=$AA16,IF(AP$3&gt;=$AA16,(AP$4*($AA17-$AA16)),0),0)*(VLOOKUP($AA16,curves,VLOOKUP(AP$1,names,2,0))-AP$5)*'m1'!$BL14</f>
        <v>0</v>
      </c>
      <c r="AQ16" s="174">
        <f>IF(AQ$2&lt;=$AA16,IF(AQ$3&gt;=$AA16,(AQ$4*($AA17-$AA16)),0),0)*(VLOOKUP($AA16,curves,VLOOKUP(AQ$1,names,2,0))-AQ$5)*'m1'!$BL14</f>
        <v>0</v>
      </c>
      <c r="AR16" s="174">
        <f>IF(AR$2&lt;=$AA16,IF(AR$3&gt;=$AA16,(AR$4*($AA17-$AA16)),0),0)*(VLOOKUP($AA16,curves,VLOOKUP(AR$1,names,2,0))-AR$5)*'m1'!$BL14</f>
        <v>0</v>
      </c>
      <c r="AS16" s="174">
        <f>IF(AS$2&lt;=$AA16,IF(AS$3&gt;=$AA16,(AS$4*($AA17-$AA16)),0),0)*(VLOOKUP($AA16,curves,VLOOKUP(AS$1,names,2,0))-AS$5)*'m1'!$BL14</f>
        <v>0</v>
      </c>
      <c r="AT16" s="174">
        <f>IF(AT$2&lt;=$AA16,IF(AT$3&gt;=$AA16,(AT$4*($AA17-$AA16)),0),0)*(VLOOKUP($AA16,curves,VLOOKUP(AT$1,names,2,0))-AT$5)*'m1'!$BL14</f>
        <v>0</v>
      </c>
      <c r="AU16" s="174">
        <f>IF(AU$2&lt;=$AA16,IF(AU$3&gt;=$AA16,(AU$4*($AA17-$AA16)),0),0)*(VLOOKUP($AA16,curves,VLOOKUP(AU$1,names,2,0))-AU$5)*'m1'!$BL14</f>
        <v>0</v>
      </c>
      <c r="AV16" s="174">
        <f>IF(AV$2&lt;=$AA16,IF(AV$3&gt;=$AA16,(AV$4*($AA17-$AA16)),0),0)*(VLOOKUP($AA16,curves,VLOOKUP(AV$1,names,2,0))-AV$5)*'m1'!$BL14</f>
        <v>0</v>
      </c>
      <c r="AW16" s="174">
        <f>IF(AW$2&lt;=$AA16,IF(AW$3&gt;=$AA16,(AW$4*($AA17-$AA16)),0),0)*(VLOOKUP($AA16,curves,VLOOKUP(AW$1,names,2,0))-AW$5)*'m1'!$BL14</f>
        <v>0</v>
      </c>
      <c r="AX16" s="174"/>
      <c r="AZ16" s="20" t="s">
        <v>7</v>
      </c>
      <c r="BA16" s="20">
        <v>15</v>
      </c>
      <c r="BB16" s="84"/>
      <c r="BC16" s="84"/>
      <c r="BD16" s="84"/>
      <c r="BE16" s="84"/>
      <c r="BF16" s="84"/>
      <c r="BP16" s="88"/>
      <c r="CI16" s="83"/>
      <c r="CJ16" s="83"/>
      <c r="CK16" s="83"/>
      <c r="FY16" s="84"/>
      <c r="FZ16" s="84"/>
      <c r="GA16" s="84"/>
      <c r="GK16" s="88"/>
      <c r="GL16" s="88"/>
      <c r="GR16" s="88"/>
      <c r="GT16" s="88"/>
      <c r="GU16" s="88"/>
      <c r="HA16" s="88"/>
    </row>
    <row r="17" spans="1:209">
      <c r="A17" s="90">
        <f>p0!A22</f>
        <v>36923</v>
      </c>
      <c r="B17" s="102">
        <f t="shared" si="3"/>
        <v>0</v>
      </c>
      <c r="C17" s="101">
        <f>p0!E22*10000*m_chg!C15</f>
        <v>0</v>
      </c>
      <c r="D17" s="101">
        <f>p0!N22*10000*m_chg!D15</f>
        <v>0</v>
      </c>
      <c r="E17" s="101">
        <f>'p1'!K22*10000*m_chg!E15</f>
        <v>0</v>
      </c>
      <c r="F17" s="101">
        <f>(p0!H22+p0!J22+'Spread Opt'!D13+'Transport Pos'!E9)*10000*m_chg!K15</f>
        <v>0</v>
      </c>
      <c r="G17" s="101">
        <f>p0!O22*10000*m_chg!L15</f>
        <v>0</v>
      </c>
      <c r="H17" s="101">
        <f>p0!D22*10000*m_chg!N15</f>
        <v>0</v>
      </c>
      <c r="I17" s="101">
        <f>(p0!I22+p0!AG22+'Spread Opt'!C13)*10000*m_chg!H15</f>
        <v>0</v>
      </c>
      <c r="J17" s="101">
        <f>p0!M22*10000*m_chg!J15</f>
        <v>0</v>
      </c>
      <c r="K17" s="101">
        <f>(p0!L22+p0!G22)*10000*m_chg!O15</f>
        <v>0</v>
      </c>
      <c r="L17" s="101">
        <f>p0!P22*10000*m_chg!P15</f>
        <v>0</v>
      </c>
      <c r="M17" s="101">
        <f>(p0!F22)*10000*m_chg!T15</f>
        <v>0</v>
      </c>
      <c r="N17" s="101">
        <f>p0!C22*10000*m_chg!U15</f>
        <v>0</v>
      </c>
      <c r="O17" s="101">
        <f>'Transport Pos'!C9*10000*m_chg!V15</f>
        <v>0</v>
      </c>
      <c r="P17" s="101">
        <f>(p0!Y22+p0!X22)*10000*m_chg!X15</f>
        <v>0</v>
      </c>
      <c r="Q17" s="101">
        <f>p0!Z22*10000*m_chg!Y15</f>
        <v>0</v>
      </c>
      <c r="R17" s="101">
        <f>(p0!AB22+'Transport Pos'!B9)*10000*m_chg!Z15</f>
        <v>0</v>
      </c>
      <c r="S17" s="101">
        <f>p0!U22*10000*m_chg!AA15</f>
        <v>0</v>
      </c>
      <c r="T17" s="101">
        <f>p0!W22*10000*m_chg!AB15</f>
        <v>0</v>
      </c>
      <c r="U17" s="101">
        <f>p0!S22*10000*m_chg!AD15</f>
        <v>0</v>
      </c>
      <c r="V17" s="101">
        <f>p0!B22*10000*m_chg!AG15</f>
        <v>0</v>
      </c>
      <c r="W17" s="101">
        <f>p0!AA22*10000*m_chg!AJ15</f>
        <v>0</v>
      </c>
      <c r="X17" s="91"/>
      <c r="Y17" s="101"/>
      <c r="Z17" s="91"/>
      <c r="AA17" s="90">
        <v>36923</v>
      </c>
      <c r="AB17" s="174">
        <f t="shared" si="2"/>
        <v>-8106.1605045913639</v>
      </c>
      <c r="AC17" s="174">
        <f>IF(AC$2&lt;=$AA17,IF(AC$3&gt;=$AA17,(AC$4*($AA18-$AA17)),0),0)*(VLOOKUP($AA17,curves,VLOOKUP(AC$1,names,2,0))-AC$5)*'m1'!$BL15</f>
        <v>-4053.0802522956965</v>
      </c>
      <c r="AD17" s="174">
        <f>IF(AD$2&lt;=$AA17,IF(AD$3&gt;=$AA17,(AD$4*($AA18-$AA17)),0),0)*(VLOOKUP($AA17,curves,VLOOKUP(AD$1,names,2,0))-AD$5)*'m1'!$BL15</f>
        <v>-1351.0267507652322</v>
      </c>
      <c r="AE17" s="174">
        <f>IF(AE$2&lt;=$AA17,IF(AE$3&gt;=$AA17,(AE$4*($AA18-$AA17)),0),0)*(VLOOKUP($AA17,curves,VLOOKUP(AE$1,names,2,0))-AE$5)*'m1'!$BL15</f>
        <v>1351.0267507652322</v>
      </c>
      <c r="AF17" s="174">
        <f>IF(AF$2&lt;=$AA17,IF(AF$3&gt;=$AA17,(AF$4*($AA18-$AA17)),0),0)*(VLOOKUP($AA17,curves,VLOOKUP(AF$1,names,2,0))-AF$5)*'m1'!$BL15</f>
        <v>-4053.0802522956669</v>
      </c>
      <c r="AG17" s="174">
        <f>IF(AG$2&lt;=$AA17,IF(AG$3&gt;=$AA17,(AG$4*($AA18-$AA17)),0),0)*(VLOOKUP($AA17,curves,VLOOKUP(AG$1,names,2,0))-AG$5)*'m1'!$BL15</f>
        <v>0</v>
      </c>
      <c r="AH17" s="174">
        <f>IF(AH$2&lt;=$AA17,IF(AH$3&gt;=$AA17,(AH$4*($AA18-$AA17)),0),0)*(VLOOKUP($AA17,curves,VLOOKUP(AH$1,names,2,0))-AH$5)*'m1'!$BL15</f>
        <v>0</v>
      </c>
      <c r="AI17" s="174">
        <f>IF(AI$2&lt;=$AA17,IF(AI$3&gt;=$AA17,(AI$4*($AA18-$AA17)),0),0)*(VLOOKUP($AA17,curves,VLOOKUP(AI$1,names,2,0))-AI$5)*'m1'!$BL15</f>
        <v>0</v>
      </c>
      <c r="AJ17" s="174">
        <f>IF(AJ$2&lt;=$AA17,IF(AJ$3&gt;=$AA17,(AJ$4*($AA18-$AA17)),0),0)*(VLOOKUP($AA17,curves,VLOOKUP(AJ$1,names,2,0))-AJ$5)*'m1'!$BL15</f>
        <v>0</v>
      </c>
      <c r="AK17" s="174">
        <f>IF(AK$2&lt;=$AA17,IF(AK$3&gt;=$AA17,(AK$4*($AA18-$AA17)),0),0)*(VLOOKUP($AA17,curves,VLOOKUP(AK$1,names,2,0))-AK$5)*'m1'!$BL15</f>
        <v>0</v>
      </c>
      <c r="AL17" s="174">
        <f>IF(AL$2&lt;=$AA17,IF(AL$3&gt;=$AA17,(AL$4*($AA18-$AA17)),0),0)*(VLOOKUP($AA17,curves,VLOOKUP(AL$1,names,2,0))-AL$5)*'m1'!$BL15</f>
        <v>0</v>
      </c>
      <c r="AM17" s="174">
        <f>IF(AM$2&lt;=$AA17,IF(AM$3&gt;=$AA17,(AM$4*($AA18-$AA17)),0),0)*(VLOOKUP($AA17,curves,VLOOKUP(AM$1,names,2,0))-AM$5)*'m1'!$BL15</f>
        <v>0</v>
      </c>
      <c r="AN17" s="174">
        <f>IF(AN$2&lt;=$AA17,IF(AN$3&gt;=$AA17,(AN$4*($AA18-$AA17)),0),0)*(VLOOKUP($AA17,curves,VLOOKUP(AN$1,names,2,0))-AN$5)*'m1'!$BL15</f>
        <v>0</v>
      </c>
      <c r="AO17" s="174">
        <f>IF(AO$2&lt;=$AA17,IF(AO$3&gt;=$AA17,(AO$4*($AA18-$AA17)),0),0)*(VLOOKUP($AA17,curves,VLOOKUP(AO$1,names,2,0))-AO$5)*'m1'!$BL15</f>
        <v>0</v>
      </c>
      <c r="AP17" s="174">
        <f>IF(AP$2&lt;=$AA17,IF(AP$3&gt;=$AA17,(AP$4*($AA18-$AA17)),0),0)*(VLOOKUP($AA17,curves,VLOOKUP(AP$1,names,2,0))-AP$5)*'m1'!$BL15</f>
        <v>0</v>
      </c>
      <c r="AQ17" s="174">
        <f>IF(AQ$2&lt;=$AA17,IF(AQ$3&gt;=$AA17,(AQ$4*($AA18-$AA17)),0),0)*(VLOOKUP($AA17,curves,VLOOKUP(AQ$1,names,2,0))-AQ$5)*'m1'!$BL15</f>
        <v>0</v>
      </c>
      <c r="AR17" s="174">
        <f>IF(AR$2&lt;=$AA17,IF(AR$3&gt;=$AA17,(AR$4*($AA18-$AA17)),0),0)*(VLOOKUP($AA17,curves,VLOOKUP(AR$1,names,2,0))-AR$5)*'m1'!$BL15</f>
        <v>0</v>
      </c>
      <c r="AS17" s="174">
        <f>IF(AS$2&lt;=$AA17,IF(AS$3&gt;=$AA17,(AS$4*($AA18-$AA17)),0),0)*(VLOOKUP($AA17,curves,VLOOKUP(AS$1,names,2,0))-AS$5)*'m1'!$BL15</f>
        <v>0</v>
      </c>
      <c r="AT17" s="174">
        <f>IF(AT$2&lt;=$AA17,IF(AT$3&gt;=$AA17,(AT$4*($AA18-$AA17)),0),0)*(VLOOKUP($AA17,curves,VLOOKUP(AT$1,names,2,0))-AT$5)*'m1'!$BL15</f>
        <v>0</v>
      </c>
      <c r="AU17" s="174">
        <f>IF(AU$2&lt;=$AA17,IF(AU$3&gt;=$AA17,(AU$4*($AA18-$AA17)),0),0)*(VLOOKUP($AA17,curves,VLOOKUP(AU$1,names,2,0))-AU$5)*'m1'!$BL15</f>
        <v>0</v>
      </c>
      <c r="AV17" s="174">
        <f>IF(AV$2&lt;=$AA17,IF(AV$3&gt;=$AA17,(AV$4*($AA18-$AA17)),0),0)*(VLOOKUP($AA17,curves,VLOOKUP(AV$1,names,2,0))-AV$5)*'m1'!$BL15</f>
        <v>0</v>
      </c>
      <c r="AW17" s="174">
        <f>IF(AW$2&lt;=$AA17,IF(AW$3&gt;=$AA17,(AW$4*($AA18-$AA17)),0),0)*(VLOOKUP($AA17,curves,VLOOKUP(AW$1,names,2,0))-AW$5)*'m1'!$BL15</f>
        <v>0</v>
      </c>
      <c r="AX17" s="174"/>
      <c r="AZ17" s="20" t="s">
        <v>12</v>
      </c>
      <c r="BA17" s="20">
        <v>16</v>
      </c>
      <c r="BB17" s="84"/>
      <c r="BC17" s="84"/>
      <c r="BD17" s="84"/>
      <c r="BE17" s="84"/>
      <c r="BF17" s="84"/>
      <c r="BP17" s="88"/>
      <c r="CI17" s="83"/>
      <c r="CJ17" s="83"/>
      <c r="CK17" s="83"/>
      <c r="FY17" s="84"/>
      <c r="FZ17" s="84"/>
      <c r="GA17" s="84"/>
      <c r="GK17" s="88"/>
      <c r="GL17" s="88"/>
      <c r="GR17" s="88"/>
      <c r="GT17" s="88"/>
      <c r="GU17" s="88"/>
      <c r="HA17" s="88"/>
    </row>
    <row r="18" spans="1:209">
      <c r="A18" s="90">
        <f>p0!A23</f>
        <v>36951</v>
      </c>
      <c r="B18" s="102">
        <f t="shared" si="3"/>
        <v>0</v>
      </c>
      <c r="C18" s="101">
        <f>p0!E23*10000*m_chg!C16</f>
        <v>0</v>
      </c>
      <c r="D18" s="101">
        <f>p0!N23*10000*m_chg!D16</f>
        <v>0</v>
      </c>
      <c r="E18" s="101">
        <f>'p1'!K23*10000*m_chg!E16</f>
        <v>0</v>
      </c>
      <c r="F18" s="101">
        <f>(p0!H23+p0!J23+'Spread Opt'!D14+'Transport Pos'!E10)*10000*m_chg!K16</f>
        <v>0</v>
      </c>
      <c r="G18" s="101">
        <f>p0!O23*10000*m_chg!L16</f>
        <v>0</v>
      </c>
      <c r="H18" s="101">
        <f>p0!D23*10000*m_chg!N16</f>
        <v>0</v>
      </c>
      <c r="I18" s="101">
        <f>(p0!I23+p0!AG23+'Spread Opt'!C14)*10000*m_chg!H16</f>
        <v>0</v>
      </c>
      <c r="J18" s="101">
        <f>p0!M23*10000*m_chg!J16</f>
        <v>0</v>
      </c>
      <c r="K18" s="101">
        <f>(p0!L23+p0!G23)*10000*m_chg!O16</f>
        <v>0</v>
      </c>
      <c r="L18" s="101">
        <f>p0!P23*10000*m_chg!P16</f>
        <v>0</v>
      </c>
      <c r="M18" s="101">
        <f>(p0!F23)*10000*m_chg!T16</f>
        <v>0</v>
      </c>
      <c r="N18" s="101">
        <f>p0!C23*10000*m_chg!U16</f>
        <v>0</v>
      </c>
      <c r="O18" s="101">
        <f>'Transport Pos'!C10*10000*m_chg!V16</f>
        <v>0</v>
      </c>
      <c r="P18" s="101">
        <f>(p0!Y23+p0!X23)*10000*m_chg!X16</f>
        <v>0</v>
      </c>
      <c r="Q18" s="101">
        <f>p0!Z23*10000*m_chg!Y16</f>
        <v>0</v>
      </c>
      <c r="R18" s="101">
        <f>(p0!AB23+'Transport Pos'!B10)*10000*m_chg!Z16</f>
        <v>0</v>
      </c>
      <c r="S18" s="101">
        <f>p0!U23*10000*m_chg!AA16</f>
        <v>0</v>
      </c>
      <c r="T18" s="101">
        <f>p0!W23*10000*m_chg!AB16</f>
        <v>0</v>
      </c>
      <c r="U18" s="101">
        <f>p0!S23*10000*m_chg!AD16</f>
        <v>0</v>
      </c>
      <c r="V18" s="101">
        <f>p0!B23*10000*m_chg!AG16</f>
        <v>0</v>
      </c>
      <c r="W18" s="101">
        <f>p0!AA23*10000*m_chg!AJ16</f>
        <v>0</v>
      </c>
      <c r="X18" s="91"/>
      <c r="Y18" s="101"/>
      <c r="Z18" s="91"/>
      <c r="AA18" s="90">
        <v>36951</v>
      </c>
      <c r="AB18" s="174">
        <f t="shared" si="2"/>
        <v>48352.905063411039</v>
      </c>
      <c r="AC18" s="174">
        <f>IF(AC$2&lt;=$AA18,IF(AC$3&gt;=$AA18,(AC$4*($AA19-$AA18)),0),0)*(VLOOKUP($AA18,curves,VLOOKUP(AC$1,names,2,0))-AC$5)*'m1'!$BL16</f>
        <v>-5951.1267770352097</v>
      </c>
      <c r="AD18" s="174">
        <f>IF(AD$2&lt;=$AA18,IF(AD$3&gt;=$AA18,(AD$4*($AA19-$AA18)),0),0)*(VLOOKUP($AA18,curves,VLOOKUP(AD$1,names,2,0))-AD$5)*'m1'!$BL16</f>
        <v>-2975.5633885176048</v>
      </c>
      <c r="AE18" s="174">
        <f>IF(AE$2&lt;=$AA18,IF(AE$3&gt;=$AA18,(AE$4*($AA19-$AA18)),0),0)*(VLOOKUP($AA18,curves,VLOOKUP(AE$1,names,2,0))-AE$5)*'m1'!$BL16</f>
        <v>2231.6725413882036</v>
      </c>
      <c r="AF18" s="174">
        <f>IF(AF$2&lt;=$AA18,IF(AF$3&gt;=$AA18,(AF$4*($AA19-$AA18)),0),0)*(VLOOKUP($AA18,curves,VLOOKUP(AF$1,names,2,0))-AF$5)*'m1'!$BL16</f>
        <v>55047.92268757565</v>
      </c>
      <c r="AG18" s="174">
        <f>IF(AG$2&lt;=$AA18,IF(AG$3&gt;=$AA18,(AG$4*($AA19-$AA18)),0),0)*(VLOOKUP($AA18,curves,VLOOKUP(AG$1,names,2,0))-AG$5)*'m1'!$BL16</f>
        <v>0</v>
      </c>
      <c r="AH18" s="174">
        <f>IF(AH$2&lt;=$AA18,IF(AH$3&gt;=$AA18,(AH$4*($AA19-$AA18)),0),0)*(VLOOKUP($AA18,curves,VLOOKUP(AH$1,names,2,0))-AH$5)*'m1'!$BL16</f>
        <v>0</v>
      </c>
      <c r="AI18" s="174">
        <f>IF(AI$2&lt;=$AA18,IF(AI$3&gt;=$AA18,(AI$4*($AA19-$AA18)),0),0)*(VLOOKUP($AA18,curves,VLOOKUP(AI$1,names,2,0))-AI$5)*'m1'!$BL16</f>
        <v>0</v>
      </c>
      <c r="AJ18" s="174">
        <f>IF(AJ$2&lt;=$AA18,IF(AJ$3&gt;=$AA18,(AJ$4*($AA19-$AA18)),0),0)*(VLOOKUP($AA18,curves,VLOOKUP(AJ$1,names,2,0))-AJ$5)*'m1'!$BL16</f>
        <v>0</v>
      </c>
      <c r="AK18" s="174">
        <f>IF(AK$2&lt;=$AA18,IF(AK$3&gt;=$AA18,(AK$4*($AA19-$AA18)),0),0)*(VLOOKUP($AA18,curves,VLOOKUP(AK$1,names,2,0))-AK$5)*'m1'!$BL16</f>
        <v>0</v>
      </c>
      <c r="AL18" s="174">
        <f>IF(AL$2&lt;=$AA18,IF(AL$3&gt;=$AA18,(AL$4*($AA19-$AA18)),0),0)*(VLOOKUP($AA18,curves,VLOOKUP(AL$1,names,2,0))-AL$5)*'m1'!$BL16</f>
        <v>0</v>
      </c>
      <c r="AM18" s="174">
        <f>IF(AM$2&lt;=$AA18,IF(AM$3&gt;=$AA18,(AM$4*($AA19-$AA18)),0),0)*(VLOOKUP($AA18,curves,VLOOKUP(AM$1,names,2,0))-AM$5)*'m1'!$BL16</f>
        <v>0</v>
      </c>
      <c r="AN18" s="174">
        <f>IF(AN$2&lt;=$AA18,IF(AN$3&gt;=$AA18,(AN$4*($AA19-$AA18)),0),0)*(VLOOKUP($AA18,curves,VLOOKUP(AN$1,names,2,0))-AN$5)*'m1'!$BL16</f>
        <v>0</v>
      </c>
      <c r="AO18" s="174">
        <f>IF(AO$2&lt;=$AA18,IF(AO$3&gt;=$AA18,(AO$4*($AA19-$AA18)),0),0)*(VLOOKUP($AA18,curves,VLOOKUP(AO$1,names,2,0))-AO$5)*'m1'!$BL16</f>
        <v>0</v>
      </c>
      <c r="AP18" s="174">
        <f>IF(AP$2&lt;=$AA18,IF(AP$3&gt;=$AA18,(AP$4*($AA19-$AA18)),0),0)*(VLOOKUP($AA18,curves,VLOOKUP(AP$1,names,2,0))-AP$5)*'m1'!$BL16</f>
        <v>0</v>
      </c>
      <c r="AQ18" s="174">
        <f>IF(AQ$2&lt;=$AA18,IF(AQ$3&gt;=$AA18,(AQ$4*($AA19-$AA18)),0),0)*(VLOOKUP($AA18,curves,VLOOKUP(AQ$1,names,2,0))-AQ$5)*'m1'!$BL16</f>
        <v>0</v>
      </c>
      <c r="AR18" s="174">
        <f>IF(AR$2&lt;=$AA18,IF(AR$3&gt;=$AA18,(AR$4*($AA19-$AA18)),0),0)*(VLOOKUP($AA18,curves,VLOOKUP(AR$1,names,2,0))-AR$5)*'m1'!$BL16</f>
        <v>0</v>
      </c>
      <c r="AS18" s="174">
        <f>IF(AS$2&lt;=$AA18,IF(AS$3&gt;=$AA18,(AS$4*($AA19-$AA18)),0),0)*(VLOOKUP($AA18,curves,VLOOKUP(AS$1,names,2,0))-AS$5)*'m1'!$BL16</f>
        <v>0</v>
      </c>
      <c r="AT18" s="174">
        <f>IF(AT$2&lt;=$AA18,IF(AT$3&gt;=$AA18,(AT$4*($AA19-$AA18)),0),0)*(VLOOKUP($AA18,curves,VLOOKUP(AT$1,names,2,0))-AT$5)*'m1'!$BL16</f>
        <v>0</v>
      </c>
      <c r="AU18" s="174">
        <f>IF(AU$2&lt;=$AA18,IF(AU$3&gt;=$AA18,(AU$4*($AA19-$AA18)),0),0)*(VLOOKUP($AA18,curves,VLOOKUP(AU$1,names,2,0))-AU$5)*'m1'!$BL16</f>
        <v>0</v>
      </c>
      <c r="AV18" s="174">
        <f>IF(AV$2&lt;=$AA18,IF(AV$3&gt;=$AA18,(AV$4*($AA19-$AA18)),0),0)*(VLOOKUP($AA18,curves,VLOOKUP(AV$1,names,2,0))-AV$5)*'m1'!$BL16</f>
        <v>0</v>
      </c>
      <c r="AW18" s="174">
        <f>IF(AW$2&lt;=$AA18,IF(AW$3&gt;=$AA18,(AW$4*($AA19-$AA18)),0),0)*(VLOOKUP($AA18,curves,VLOOKUP(AW$1,names,2,0))-AW$5)*'m1'!$BL16</f>
        <v>0</v>
      </c>
      <c r="AX18" s="174"/>
      <c r="AZ18" s="20" t="s">
        <v>26</v>
      </c>
      <c r="BB18" s="84"/>
      <c r="BC18" s="84"/>
      <c r="BD18" s="84"/>
      <c r="BE18" s="84"/>
      <c r="BF18" s="84"/>
      <c r="BP18" s="88"/>
      <c r="CI18" s="83"/>
      <c r="CJ18" s="83"/>
      <c r="CK18" s="83"/>
      <c r="FY18" s="84"/>
      <c r="FZ18" s="84"/>
      <c r="GA18" s="84"/>
      <c r="GK18" s="88"/>
      <c r="GL18" s="88"/>
      <c r="GR18" s="88"/>
      <c r="GT18" s="88"/>
      <c r="GU18" s="88"/>
      <c r="HA18" s="88"/>
    </row>
    <row r="19" spans="1:209">
      <c r="A19" s="90">
        <f>p0!A24</f>
        <v>36982</v>
      </c>
      <c r="B19" s="102">
        <f t="shared" ref="B19:B24" si="4">SUM(C19:W19)</f>
        <v>0</v>
      </c>
      <c r="C19" s="101">
        <f>p0!E24*10000*m_chg!C17</f>
        <v>0</v>
      </c>
      <c r="D19" s="101">
        <f>p0!N24*10000*m_chg!D17</f>
        <v>0</v>
      </c>
      <c r="E19" s="101">
        <f>'p1'!K24*10000*m_chg!E17</f>
        <v>0</v>
      </c>
      <c r="F19" s="101">
        <f>(p0!H24+p0!J24+'Spread Opt'!D15+'Transport Pos'!E11)*10000*m_chg!K17</f>
        <v>0</v>
      </c>
      <c r="G19" s="101">
        <f>p0!O24*10000*m_chg!L17</f>
        <v>0</v>
      </c>
      <c r="H19" s="101">
        <f>p0!D24*10000*m_chg!N17</f>
        <v>0</v>
      </c>
      <c r="I19" s="101">
        <f>(p0!I24+p0!AG24+'Spread Opt'!C15)*10000*m_chg!H17</f>
        <v>0</v>
      </c>
      <c r="J19" s="101">
        <f>p0!M24*10000*m_chg!J17</f>
        <v>0</v>
      </c>
      <c r="K19" s="101">
        <f>(p0!L24+p0!G24)*10000*m_chg!O17</f>
        <v>0</v>
      </c>
      <c r="L19" s="101">
        <f>p0!P24*10000*m_chg!P17</f>
        <v>0</v>
      </c>
      <c r="M19" s="101">
        <f>(p0!F24)*10000*m_chg!T17</f>
        <v>0</v>
      </c>
      <c r="N19" s="101">
        <f>p0!C24*10000*m_chg!U17</f>
        <v>0</v>
      </c>
      <c r="O19" s="101">
        <f>'Transport Pos'!C11*10000*m_chg!V17</f>
        <v>0</v>
      </c>
      <c r="P19" s="101">
        <f>(p0!Y24+p0!X24)*10000*m_chg!X17</f>
        <v>0</v>
      </c>
      <c r="Q19" s="101">
        <f>p0!Z24*10000*m_chg!Y17</f>
        <v>0</v>
      </c>
      <c r="R19" s="101">
        <f>(p0!AB24+'Transport Pos'!B11)*10000*m_chg!Z17</f>
        <v>0</v>
      </c>
      <c r="S19" s="101">
        <f>p0!U24*10000*m_chg!AA17</f>
        <v>0</v>
      </c>
      <c r="T19" s="101">
        <f>p0!W24*10000*m_chg!AB17</f>
        <v>0</v>
      </c>
      <c r="U19" s="101">
        <f>p0!S24*10000*m_chg!AD17</f>
        <v>0</v>
      </c>
      <c r="V19" s="101">
        <f>p0!B24*10000*m_chg!AG17</f>
        <v>0</v>
      </c>
      <c r="W19" s="101">
        <f>p0!AA24*10000*m_chg!AJ17</f>
        <v>0</v>
      </c>
      <c r="X19" s="91"/>
      <c r="Y19" s="101"/>
      <c r="Z19" s="91"/>
      <c r="AA19" s="90">
        <v>36982</v>
      </c>
      <c r="AB19" s="174">
        <f t="shared" ref="AB19:AB25" si="5">SUM(AC19:AW19)</f>
        <v>0</v>
      </c>
      <c r="AC19" s="174">
        <f>IF(AC$2&lt;=$AA19,IF(AC$3&gt;=$AA19,(AC$4*($AA20-$AA19)),0),0)*(VLOOKUP($AA19,curves,VLOOKUP(AC$1,names,2,0))-AC$5)*'m1'!$BL17</f>
        <v>0</v>
      </c>
      <c r="AD19" s="174">
        <f>IF(AD$2&lt;=$AA19,IF(AD$3&gt;=$AA19,(AD$4*($AA20-$AA19)),0),0)*(VLOOKUP($AA19,curves,VLOOKUP(AD$1,names,2,0))-AD$5)*'m1'!$BL17</f>
        <v>0</v>
      </c>
      <c r="AE19" s="174">
        <f>IF(AE$2&lt;=$AA19,IF(AE$3&gt;=$AA19,(AE$4*($AA20-$AA19)),0),0)*(VLOOKUP($AA19,curves,VLOOKUP(AE$1,names,2,0))-AE$5)*'m1'!$BL17</f>
        <v>0</v>
      </c>
      <c r="AF19" s="174">
        <f>IF(AF$2&lt;=$AA19,IF(AF$3&gt;=$AA19,(AF$4*($AA20-$AA19)),0),0)*(VLOOKUP($AA19,curves,VLOOKUP(AF$1,names,2,0))-AF$5)*'m1'!$BL17</f>
        <v>0</v>
      </c>
      <c r="AG19" s="174">
        <f>IF(AG$2&lt;=$AA19,IF(AG$3&gt;=$AA19,(AG$4*($AA20-$AA19)),0),0)*(VLOOKUP($AA19,curves,VLOOKUP(AG$1,names,2,0))-AG$5)*'m1'!$BL17</f>
        <v>0</v>
      </c>
      <c r="AH19" s="174">
        <f>IF(AH$2&lt;=$AA19,IF(AH$3&gt;=$AA19,(AH$4*($AA20-$AA19)),0),0)*(VLOOKUP($AA19,curves,VLOOKUP(AH$1,names,2,0))-AH$5)*'m1'!$BL17</f>
        <v>0</v>
      </c>
      <c r="AI19" s="174">
        <f>IF(AI$2&lt;=$AA19,IF(AI$3&gt;=$AA19,(AI$4*($AA20-$AA19)),0),0)*(VLOOKUP($AA19,curves,VLOOKUP(AI$1,names,2,0))-AI$5)*'m1'!$BL17</f>
        <v>0</v>
      </c>
      <c r="AJ19" s="174">
        <f>IF(AJ$2&lt;=$AA19,IF(AJ$3&gt;=$AA19,(AJ$4*($AA20-$AA19)),0),0)*(VLOOKUP($AA19,curves,VLOOKUP(AJ$1,names,2,0))-AJ$5)*'m1'!$BL17</f>
        <v>0</v>
      </c>
      <c r="AK19" s="174">
        <f>IF(AK$2&lt;=$AA19,IF(AK$3&gt;=$AA19,(AK$4*($AA20-$AA19)),0),0)*(VLOOKUP($AA19,curves,VLOOKUP(AK$1,names,2,0))-AK$5)*'m1'!$BL17</f>
        <v>0</v>
      </c>
      <c r="AL19" s="174">
        <f>IF(AL$2&lt;=$AA19,IF(AL$3&gt;=$AA19,(AL$4*($AA20-$AA19)),0),0)*(VLOOKUP($AA19,curves,VLOOKUP(AL$1,names,2,0))-AL$5)*'m1'!$BL17</f>
        <v>0</v>
      </c>
      <c r="AM19" s="174">
        <f>IF(AM$2&lt;=$AA19,IF(AM$3&gt;=$AA19,(AM$4*($AA20-$AA19)),0),0)*(VLOOKUP($AA19,curves,VLOOKUP(AM$1,names,2,0))-AM$5)*'m1'!$BL17</f>
        <v>0</v>
      </c>
      <c r="AN19" s="174">
        <f>IF(AN$2&lt;=$AA19,IF(AN$3&gt;=$AA19,(AN$4*($AA20-$AA19)),0),0)*(VLOOKUP($AA19,curves,VLOOKUP(AN$1,names,2,0))-AN$5)*'m1'!$BL17</f>
        <v>0</v>
      </c>
      <c r="AO19" s="174">
        <f>IF(AO$2&lt;=$AA19,IF(AO$3&gt;=$AA19,(AO$4*($AA20-$AA19)),0),0)*(VLOOKUP($AA19,curves,VLOOKUP(AO$1,names,2,0))-AO$5)*'m1'!$BL17</f>
        <v>0</v>
      </c>
      <c r="AP19" s="174">
        <f>IF(AP$2&lt;=$AA19,IF(AP$3&gt;=$AA19,(AP$4*($AA20-$AA19)),0),0)*(VLOOKUP($AA19,curves,VLOOKUP(AP$1,names,2,0))-AP$5)*'m1'!$BL17</f>
        <v>0</v>
      </c>
      <c r="AQ19" s="174">
        <f>IF(AQ$2&lt;=$AA19,IF(AQ$3&gt;=$AA19,(AQ$4*($AA20-$AA19)),0),0)*(VLOOKUP($AA19,curves,VLOOKUP(AQ$1,names,2,0))-AQ$5)*'m1'!$BL17</f>
        <v>0</v>
      </c>
      <c r="AR19" s="174">
        <f>IF(AR$2&lt;=$AA19,IF(AR$3&gt;=$AA19,(AR$4*($AA20-$AA19)),0),0)*(VLOOKUP($AA19,curves,VLOOKUP(AR$1,names,2,0))-AR$5)*'m1'!$BL17</f>
        <v>0</v>
      </c>
      <c r="AS19" s="174">
        <f>IF(AS$2&lt;=$AA19,IF(AS$3&gt;=$AA19,(AS$4*($AA20-$AA19)),0),0)*(VLOOKUP($AA19,curves,VLOOKUP(AS$1,names,2,0))-AS$5)*'m1'!$BL17</f>
        <v>0</v>
      </c>
      <c r="AT19" s="174">
        <f>IF(AT$2&lt;=$AA19,IF(AT$3&gt;=$AA19,(AT$4*($AA20-$AA19)),0),0)*(VLOOKUP($AA19,curves,VLOOKUP(AT$1,names,2,0))-AT$5)*'m1'!$BL17</f>
        <v>0</v>
      </c>
      <c r="AU19" s="174">
        <f>IF(AU$2&lt;=$AA19,IF(AU$3&gt;=$AA19,(AU$4*($AA20-$AA19)),0),0)*(VLOOKUP($AA19,curves,VLOOKUP(AU$1,names,2,0))-AU$5)*'m1'!$BL17</f>
        <v>0</v>
      </c>
      <c r="AV19" s="174">
        <f>IF(AV$2&lt;=$AA19,IF(AV$3&gt;=$AA19,(AV$4*($AA20-$AA19)),0),0)*(VLOOKUP($AA19,curves,VLOOKUP(AV$1,names,2,0))-AV$5)*'m1'!$BL17</f>
        <v>0</v>
      </c>
      <c r="AW19" s="174">
        <f>IF(AW$2&lt;=$AA19,IF(AW$3&gt;=$AA19,(AW$4*($AA20-$AA19)),0),0)*(VLOOKUP($AA19,curves,VLOOKUP(AW$1,names,2,0))-AW$5)*'m1'!$BL17</f>
        <v>0</v>
      </c>
      <c r="AX19" s="174"/>
      <c r="AZ19" s="20" t="s">
        <v>2</v>
      </c>
      <c r="BA19" s="20">
        <v>24</v>
      </c>
      <c r="BB19" s="84"/>
      <c r="BC19" s="84"/>
      <c r="BD19" s="84"/>
      <c r="BE19" s="84"/>
      <c r="BF19" s="84"/>
      <c r="BP19" s="88"/>
      <c r="CI19" s="83"/>
      <c r="CJ19" s="83"/>
      <c r="CK19" s="83"/>
      <c r="FY19" s="84"/>
      <c r="FZ19" s="84"/>
      <c r="GA19" s="84"/>
      <c r="GK19" s="88"/>
      <c r="GL19" s="88"/>
      <c r="GR19" s="88"/>
      <c r="GT19" s="88"/>
      <c r="GU19" s="88"/>
      <c r="HA19" s="88"/>
    </row>
    <row r="20" spans="1:209">
      <c r="A20" s="90">
        <f>p0!A25</f>
        <v>37012</v>
      </c>
      <c r="B20" s="102">
        <f t="shared" si="4"/>
        <v>0</v>
      </c>
      <c r="C20" s="101">
        <f>p0!E25*10000*m_chg!C18</f>
        <v>0</v>
      </c>
      <c r="D20" s="101">
        <f>p0!N25*10000*m_chg!D18</f>
        <v>0</v>
      </c>
      <c r="E20" s="101">
        <f>'p1'!K25*10000*m_chg!E18</f>
        <v>0</v>
      </c>
      <c r="F20" s="101">
        <f>(p0!H25+p0!J25+'Spread Opt'!D16+'Transport Pos'!E12)*10000*m_chg!K18</f>
        <v>0</v>
      </c>
      <c r="G20" s="101">
        <f>p0!O25*10000*m_chg!L18</f>
        <v>0</v>
      </c>
      <c r="H20" s="101">
        <f>p0!D25*10000*m_chg!N18</f>
        <v>0</v>
      </c>
      <c r="I20" s="101">
        <f>(p0!I25+p0!AG25+'Spread Opt'!C16)*10000*m_chg!H18</f>
        <v>0</v>
      </c>
      <c r="J20" s="101">
        <f>p0!M25*10000*m_chg!J18</f>
        <v>0</v>
      </c>
      <c r="K20" s="101">
        <f>(p0!L25+p0!G25)*10000*m_chg!O18</f>
        <v>0</v>
      </c>
      <c r="L20" s="101">
        <f>p0!P25*10000*m_chg!P18</f>
        <v>0</v>
      </c>
      <c r="M20" s="101">
        <f>(p0!F25)*10000*m_chg!T18</f>
        <v>0</v>
      </c>
      <c r="N20" s="101">
        <f>p0!C25*10000*m_chg!U18</f>
        <v>0</v>
      </c>
      <c r="O20" s="101">
        <f>'Transport Pos'!C12*10000*m_chg!V18</f>
        <v>0</v>
      </c>
      <c r="P20" s="101">
        <f>(p0!Y25+p0!X25)*10000*m_chg!X18</f>
        <v>0</v>
      </c>
      <c r="Q20" s="101">
        <f>p0!Z25*10000*m_chg!Y18</f>
        <v>0</v>
      </c>
      <c r="R20" s="101">
        <f>(p0!AB25+'Transport Pos'!B12)*10000*m_chg!Z18</f>
        <v>0</v>
      </c>
      <c r="S20" s="101">
        <f>p0!U25*10000*m_chg!AA18</f>
        <v>0</v>
      </c>
      <c r="T20" s="101">
        <f>p0!W25*10000*m_chg!AB18</f>
        <v>0</v>
      </c>
      <c r="U20" s="101">
        <f>p0!S25*10000*m_chg!AD18</f>
        <v>0</v>
      </c>
      <c r="V20" s="101">
        <f>p0!B25*10000*m_chg!AG18</f>
        <v>0</v>
      </c>
      <c r="W20" s="101">
        <f>p0!AA25*10000*m_chg!AJ18</f>
        <v>0</v>
      </c>
      <c r="X20" s="91"/>
      <c r="Y20" s="101"/>
      <c r="Z20" s="91"/>
      <c r="AA20" s="90">
        <v>37012</v>
      </c>
      <c r="AB20" s="174">
        <f t="shared" si="5"/>
        <v>0</v>
      </c>
      <c r="AC20" s="174">
        <f>IF(AC$2&lt;=$AA20,IF(AC$3&gt;=$AA20,(AC$4*($AA21-$AA20)),0),0)*(VLOOKUP($AA20,curves,VLOOKUP(AC$1,names,2,0))-AC$5)*'m1'!$BL18</f>
        <v>0</v>
      </c>
      <c r="AD20" s="174">
        <f>IF(AD$2&lt;=$AA20,IF(AD$3&gt;=$AA20,(AD$4*($AA21-$AA20)),0),0)*(VLOOKUP($AA20,curves,VLOOKUP(AD$1,names,2,0))-AD$5)*'m1'!$BL18</f>
        <v>0</v>
      </c>
      <c r="AE20" s="174">
        <f>IF(AE$2&lt;=$AA20,IF(AE$3&gt;=$AA20,(AE$4*($AA21-$AA20)),0),0)*(VLOOKUP($AA20,curves,VLOOKUP(AE$1,names,2,0))-AE$5)*'m1'!$BL18</f>
        <v>0</v>
      </c>
      <c r="AF20" s="174">
        <f>IF(AF$2&lt;=$AA20,IF(AF$3&gt;=$AA20,(AF$4*($AA21-$AA20)),0),0)*(VLOOKUP($AA20,curves,VLOOKUP(AF$1,names,2,0))-AF$5)*'m1'!$BL18</f>
        <v>0</v>
      </c>
      <c r="AG20" s="174">
        <f>IF(AG$2&lt;=$AA20,IF(AG$3&gt;=$AA20,(AG$4*($AA21-$AA20)),0),0)*(VLOOKUP($AA20,curves,VLOOKUP(AG$1,names,2,0))-AG$5)*'m1'!$BL18</f>
        <v>0</v>
      </c>
      <c r="AH20" s="174">
        <f>IF(AH$2&lt;=$AA20,IF(AH$3&gt;=$AA20,(AH$4*($AA21-$AA20)),0),0)*(VLOOKUP($AA20,curves,VLOOKUP(AH$1,names,2,0))-AH$5)*'m1'!$BL18</f>
        <v>0</v>
      </c>
      <c r="AI20" s="174">
        <f>IF(AI$2&lt;=$AA20,IF(AI$3&gt;=$AA20,(AI$4*($AA21-$AA20)),0),0)*(VLOOKUP($AA20,curves,VLOOKUP(AI$1,names,2,0))-AI$5)*'m1'!$BL18</f>
        <v>0</v>
      </c>
      <c r="AJ20" s="174">
        <f>IF(AJ$2&lt;=$AA20,IF(AJ$3&gt;=$AA20,(AJ$4*($AA21-$AA20)),0),0)*(VLOOKUP($AA20,curves,VLOOKUP(AJ$1,names,2,0))-AJ$5)*'m1'!$BL18</f>
        <v>0</v>
      </c>
      <c r="AK20" s="174">
        <f>IF(AK$2&lt;=$AA20,IF(AK$3&gt;=$AA20,(AK$4*($AA21-$AA20)),0),0)*(VLOOKUP($AA20,curves,VLOOKUP(AK$1,names,2,0))-AK$5)*'m1'!$BL18</f>
        <v>0</v>
      </c>
      <c r="AL20" s="174">
        <f>IF(AL$2&lt;=$AA20,IF(AL$3&gt;=$AA20,(AL$4*($AA21-$AA20)),0),0)*(VLOOKUP($AA20,curves,VLOOKUP(AL$1,names,2,0))-AL$5)*'m1'!$BL18</f>
        <v>0</v>
      </c>
      <c r="AM20" s="174">
        <f>IF(AM$2&lt;=$AA20,IF(AM$3&gt;=$AA20,(AM$4*($AA21-$AA20)),0),0)*(VLOOKUP($AA20,curves,VLOOKUP(AM$1,names,2,0))-AM$5)*'m1'!$BL18</f>
        <v>0</v>
      </c>
      <c r="AN20" s="174">
        <f>IF(AN$2&lt;=$AA20,IF(AN$3&gt;=$AA20,(AN$4*($AA21-$AA20)),0),0)*(VLOOKUP($AA20,curves,VLOOKUP(AN$1,names,2,0))-AN$5)*'m1'!$BL18</f>
        <v>0</v>
      </c>
      <c r="AO20" s="174">
        <f>IF(AO$2&lt;=$AA20,IF(AO$3&gt;=$AA20,(AO$4*($AA21-$AA20)),0),0)*(VLOOKUP($AA20,curves,VLOOKUP(AO$1,names,2,0))-AO$5)*'m1'!$BL18</f>
        <v>0</v>
      </c>
      <c r="AP20" s="174">
        <f>IF(AP$2&lt;=$AA20,IF(AP$3&gt;=$AA20,(AP$4*($AA21-$AA20)),0),0)*(VLOOKUP($AA20,curves,VLOOKUP(AP$1,names,2,0))-AP$5)*'m1'!$BL18</f>
        <v>0</v>
      </c>
      <c r="AQ20" s="174">
        <f>IF(AQ$2&lt;=$AA20,IF(AQ$3&gt;=$AA20,(AQ$4*($AA21-$AA20)),0),0)*(VLOOKUP($AA20,curves,VLOOKUP(AQ$1,names,2,0))-AQ$5)*'m1'!$BL18</f>
        <v>0</v>
      </c>
      <c r="AR20" s="174">
        <f>IF(AR$2&lt;=$AA20,IF(AR$3&gt;=$AA20,(AR$4*($AA21-$AA20)),0),0)*(VLOOKUP($AA20,curves,VLOOKUP(AR$1,names,2,0))-AR$5)*'m1'!$BL18</f>
        <v>0</v>
      </c>
      <c r="AS20" s="174">
        <f>IF(AS$2&lt;=$AA20,IF(AS$3&gt;=$AA20,(AS$4*($AA21-$AA20)),0),0)*(VLOOKUP($AA20,curves,VLOOKUP(AS$1,names,2,0))-AS$5)*'m1'!$BL18</f>
        <v>0</v>
      </c>
      <c r="AT20" s="174">
        <f>IF(AT$2&lt;=$AA20,IF(AT$3&gt;=$AA20,(AT$4*($AA21-$AA20)),0),0)*(VLOOKUP($AA20,curves,VLOOKUP(AT$1,names,2,0))-AT$5)*'m1'!$BL18</f>
        <v>0</v>
      </c>
      <c r="AU20" s="174">
        <f>IF(AU$2&lt;=$AA20,IF(AU$3&gt;=$AA20,(AU$4*($AA21-$AA20)),0),0)*(VLOOKUP($AA20,curves,VLOOKUP(AU$1,names,2,0))-AU$5)*'m1'!$BL18</f>
        <v>0</v>
      </c>
      <c r="AV20" s="174">
        <f>IF(AV$2&lt;=$AA20,IF(AV$3&gt;=$AA20,(AV$4*($AA21-$AA20)),0),0)*(VLOOKUP($AA20,curves,VLOOKUP(AV$1,names,2,0))-AV$5)*'m1'!$BL18</f>
        <v>0</v>
      </c>
      <c r="AW20" s="174">
        <f>IF(AW$2&lt;=$AA20,IF(AW$3&gt;=$AA20,(AW$4*($AA21-$AA20)),0),0)*(VLOOKUP($AA20,curves,VLOOKUP(AW$1,names,2,0))-AW$5)*'m1'!$BL18</f>
        <v>0</v>
      </c>
      <c r="AX20" s="174"/>
      <c r="AZ20" s="20" t="s">
        <v>4</v>
      </c>
      <c r="BA20" s="20">
        <v>26</v>
      </c>
      <c r="BB20" s="84"/>
      <c r="BC20" s="84"/>
      <c r="BD20" s="84"/>
      <c r="BE20" s="84"/>
      <c r="BF20" s="84"/>
      <c r="BP20" s="88"/>
      <c r="CI20" s="83"/>
      <c r="CJ20" s="83"/>
      <c r="CK20" s="83"/>
      <c r="FY20" s="84"/>
      <c r="FZ20" s="84"/>
      <c r="GA20" s="84"/>
      <c r="GK20" s="88"/>
      <c r="GL20" s="88"/>
      <c r="GR20" s="88"/>
      <c r="GT20" s="88"/>
      <c r="GU20" s="88"/>
      <c r="HA20" s="88"/>
    </row>
    <row r="21" spans="1:209">
      <c r="A21" s="90">
        <f>p0!A26</f>
        <v>37043</v>
      </c>
      <c r="B21" s="102">
        <f t="shared" si="4"/>
        <v>0</v>
      </c>
      <c r="C21" s="101">
        <f>p0!E26*10000*m_chg!C19</f>
        <v>0</v>
      </c>
      <c r="D21" s="101">
        <f>p0!N26*10000*m_chg!D19</f>
        <v>0</v>
      </c>
      <c r="E21" s="101">
        <f>'p1'!K26*10000*m_chg!E19</f>
        <v>0</v>
      </c>
      <c r="F21" s="101">
        <f>(p0!H26+p0!J26+'Spread Opt'!D17+'Transport Pos'!E13)*10000*m_chg!K19</f>
        <v>0</v>
      </c>
      <c r="G21" s="101">
        <f>p0!O26*10000*m_chg!L19</f>
        <v>0</v>
      </c>
      <c r="H21" s="101">
        <f>p0!D26*10000*m_chg!N19</f>
        <v>0</v>
      </c>
      <c r="I21" s="101">
        <f>(p0!I26+p0!AG26+'Spread Opt'!C17)*10000*m_chg!H19</f>
        <v>0</v>
      </c>
      <c r="J21" s="101">
        <f>p0!M26*10000*m_chg!J19</f>
        <v>0</v>
      </c>
      <c r="K21" s="101">
        <f>(p0!L26+p0!G26)*10000*m_chg!O19</f>
        <v>0</v>
      </c>
      <c r="L21" s="101">
        <f>p0!P26*10000*m_chg!P19</f>
        <v>0</v>
      </c>
      <c r="M21" s="101">
        <f>(p0!F26)*10000*m_chg!T19</f>
        <v>0</v>
      </c>
      <c r="N21" s="101">
        <f>p0!C26*10000*m_chg!U19</f>
        <v>0</v>
      </c>
      <c r="O21" s="101">
        <f>'Transport Pos'!C13*10000*m_chg!V19</f>
        <v>0</v>
      </c>
      <c r="P21" s="101">
        <f>(p0!Y26+p0!X26)*10000*m_chg!X19</f>
        <v>0</v>
      </c>
      <c r="Q21" s="101">
        <f>p0!Z26*10000*m_chg!Y19</f>
        <v>0</v>
      </c>
      <c r="R21" s="101">
        <f>(p0!AB26+'Transport Pos'!B13)*10000*m_chg!Z19</f>
        <v>0</v>
      </c>
      <c r="S21" s="101">
        <f>p0!U26*10000*m_chg!AA19</f>
        <v>0</v>
      </c>
      <c r="T21" s="101">
        <f>p0!W26*10000*m_chg!AB19</f>
        <v>0</v>
      </c>
      <c r="U21" s="101">
        <f>p0!S26*10000*m_chg!AD19</f>
        <v>0</v>
      </c>
      <c r="V21" s="101">
        <f>p0!B26*10000*m_chg!AG19</f>
        <v>0</v>
      </c>
      <c r="W21" s="101">
        <f>p0!AA26*10000*m_chg!AJ19</f>
        <v>0</v>
      </c>
      <c r="X21" s="91"/>
      <c r="Y21" s="101"/>
      <c r="Z21" s="91"/>
      <c r="AA21" s="90">
        <v>37043</v>
      </c>
      <c r="AB21" s="174">
        <f t="shared" si="5"/>
        <v>0</v>
      </c>
      <c r="AC21" s="174">
        <f>IF(AC$2&lt;=$AA21,IF(AC$3&gt;=$AA21,(AC$4*($AA22-$AA21)),0),0)*(VLOOKUP($AA21,curves,VLOOKUP(AC$1,names,2,0))-AC$5)*'m1'!$BL19</f>
        <v>0</v>
      </c>
      <c r="AD21" s="174">
        <f>IF(AD$2&lt;=$AA21,IF(AD$3&gt;=$AA21,(AD$4*($AA22-$AA21)),0),0)*(VLOOKUP($AA21,curves,VLOOKUP(AD$1,names,2,0))-AD$5)*'m1'!$BL19</f>
        <v>0</v>
      </c>
      <c r="AE21" s="174">
        <f>IF(AE$2&lt;=$AA21,IF(AE$3&gt;=$AA21,(AE$4*($AA22-$AA21)),0),0)*(VLOOKUP($AA21,curves,VLOOKUP(AE$1,names,2,0))-AE$5)*'m1'!$BL19</f>
        <v>0</v>
      </c>
      <c r="AF21" s="174">
        <f>IF(AF$2&lt;=$AA21,IF(AF$3&gt;=$AA21,(AF$4*($AA22-$AA21)),0),0)*(VLOOKUP($AA21,curves,VLOOKUP(AF$1,names,2,0))-AF$5)*'m1'!$BL19</f>
        <v>0</v>
      </c>
      <c r="AG21" s="174">
        <f>IF(AG$2&lt;=$AA21,IF(AG$3&gt;=$AA21,(AG$4*($AA22-$AA21)),0),0)*(VLOOKUP($AA21,curves,VLOOKUP(AG$1,names,2,0))-AG$5)*'m1'!$BL19</f>
        <v>0</v>
      </c>
      <c r="AH21" s="174">
        <f>IF(AH$2&lt;=$AA21,IF(AH$3&gt;=$AA21,(AH$4*($AA22-$AA21)),0),0)*(VLOOKUP($AA21,curves,VLOOKUP(AH$1,names,2,0))-AH$5)*'m1'!$BL19</f>
        <v>0</v>
      </c>
      <c r="AI21" s="174">
        <f>IF(AI$2&lt;=$AA21,IF(AI$3&gt;=$AA21,(AI$4*($AA22-$AA21)),0),0)*(VLOOKUP($AA21,curves,VLOOKUP(AI$1,names,2,0))-AI$5)*'m1'!$BL19</f>
        <v>0</v>
      </c>
      <c r="AJ21" s="174">
        <f>IF(AJ$2&lt;=$AA21,IF(AJ$3&gt;=$AA21,(AJ$4*($AA22-$AA21)),0),0)*(VLOOKUP($AA21,curves,VLOOKUP(AJ$1,names,2,0))-AJ$5)*'m1'!$BL19</f>
        <v>0</v>
      </c>
      <c r="AK21" s="174">
        <f>IF(AK$2&lt;=$AA21,IF(AK$3&gt;=$AA21,(AK$4*($AA22-$AA21)),0),0)*(VLOOKUP($AA21,curves,VLOOKUP(AK$1,names,2,0))-AK$5)*'m1'!$BL19</f>
        <v>0</v>
      </c>
      <c r="AL21" s="174">
        <f>IF(AL$2&lt;=$AA21,IF(AL$3&gt;=$AA21,(AL$4*($AA22-$AA21)),0),0)*(VLOOKUP($AA21,curves,VLOOKUP(AL$1,names,2,0))-AL$5)*'m1'!$BL19</f>
        <v>0</v>
      </c>
      <c r="AM21" s="174">
        <f>IF(AM$2&lt;=$AA21,IF(AM$3&gt;=$AA21,(AM$4*($AA22-$AA21)),0),0)*(VLOOKUP($AA21,curves,VLOOKUP(AM$1,names,2,0))-AM$5)*'m1'!$BL19</f>
        <v>0</v>
      </c>
      <c r="AN21" s="174">
        <f>IF(AN$2&lt;=$AA21,IF(AN$3&gt;=$AA21,(AN$4*($AA22-$AA21)),0),0)*(VLOOKUP($AA21,curves,VLOOKUP(AN$1,names,2,0))-AN$5)*'m1'!$BL19</f>
        <v>0</v>
      </c>
      <c r="AO21" s="174">
        <f>IF(AO$2&lt;=$AA21,IF(AO$3&gt;=$AA21,(AO$4*($AA22-$AA21)),0),0)*(VLOOKUP($AA21,curves,VLOOKUP(AO$1,names,2,0))-AO$5)*'m1'!$BL19</f>
        <v>0</v>
      </c>
      <c r="AP21" s="174">
        <f>IF(AP$2&lt;=$AA21,IF(AP$3&gt;=$AA21,(AP$4*($AA22-$AA21)),0),0)*(VLOOKUP($AA21,curves,VLOOKUP(AP$1,names,2,0))-AP$5)*'m1'!$BL19</f>
        <v>0</v>
      </c>
      <c r="AQ21" s="174">
        <f>IF(AQ$2&lt;=$AA21,IF(AQ$3&gt;=$AA21,(AQ$4*($AA22-$AA21)),0),0)*(VLOOKUP($AA21,curves,VLOOKUP(AQ$1,names,2,0))-AQ$5)*'m1'!$BL19</f>
        <v>0</v>
      </c>
      <c r="AR21" s="174">
        <f>IF(AR$2&lt;=$AA21,IF(AR$3&gt;=$AA21,(AR$4*($AA22-$AA21)),0),0)*(VLOOKUP($AA21,curves,VLOOKUP(AR$1,names,2,0))-AR$5)*'m1'!$BL19</f>
        <v>0</v>
      </c>
      <c r="AS21" s="174">
        <f>IF(AS$2&lt;=$AA21,IF(AS$3&gt;=$AA21,(AS$4*($AA22-$AA21)),0),0)*(VLOOKUP($AA21,curves,VLOOKUP(AS$1,names,2,0))-AS$5)*'m1'!$BL19</f>
        <v>0</v>
      </c>
      <c r="AT21" s="174">
        <f>IF(AT$2&lt;=$AA21,IF(AT$3&gt;=$AA21,(AT$4*($AA22-$AA21)),0),0)*(VLOOKUP($AA21,curves,VLOOKUP(AT$1,names,2,0))-AT$5)*'m1'!$BL19</f>
        <v>0</v>
      </c>
      <c r="AU21" s="174">
        <f>IF(AU$2&lt;=$AA21,IF(AU$3&gt;=$AA21,(AU$4*($AA22-$AA21)),0),0)*(VLOOKUP($AA21,curves,VLOOKUP(AU$1,names,2,0))-AU$5)*'m1'!$BL19</f>
        <v>0</v>
      </c>
      <c r="AV21" s="174">
        <f>IF(AV$2&lt;=$AA21,IF(AV$3&gt;=$AA21,(AV$4*($AA22-$AA21)),0),0)*(VLOOKUP($AA21,curves,VLOOKUP(AV$1,names,2,0))-AV$5)*'m1'!$BL19</f>
        <v>0</v>
      </c>
      <c r="AW21" s="174">
        <f>IF(AW$2&lt;=$AA21,IF(AW$3&gt;=$AA21,(AW$4*($AA22-$AA21)),0),0)*(VLOOKUP($AA21,curves,VLOOKUP(AW$1,names,2,0))-AW$5)*'m1'!$BL19</f>
        <v>0</v>
      </c>
      <c r="AX21" s="174"/>
      <c r="AZ21" s="20" t="s">
        <v>72</v>
      </c>
      <c r="BA21" s="20">
        <v>27</v>
      </c>
      <c r="BB21" s="84"/>
      <c r="BC21" s="84"/>
      <c r="BD21" s="84"/>
      <c r="BE21" s="84"/>
      <c r="BF21" s="84"/>
      <c r="BP21" s="88"/>
      <c r="CI21" s="83"/>
      <c r="CJ21" s="83"/>
      <c r="CK21" s="83"/>
      <c r="FY21" s="84"/>
      <c r="FZ21" s="84"/>
      <c r="GA21" s="84"/>
      <c r="GK21" s="88"/>
      <c r="GL21" s="88"/>
      <c r="GR21" s="88"/>
      <c r="GT21" s="88"/>
      <c r="GU21" s="88"/>
      <c r="HA21" s="88"/>
    </row>
    <row r="22" spans="1:209">
      <c r="A22" s="90">
        <f>p0!A27</f>
        <v>37073</v>
      </c>
      <c r="B22" s="102">
        <f t="shared" si="4"/>
        <v>0</v>
      </c>
      <c r="C22" s="101">
        <f>p0!E27*10000*m_chg!C20</f>
        <v>0</v>
      </c>
      <c r="D22" s="101">
        <f>p0!N27*10000*m_chg!D20</f>
        <v>0</v>
      </c>
      <c r="E22" s="101">
        <f>'p1'!K27*10000*m_chg!E20</f>
        <v>0</v>
      </c>
      <c r="F22" s="101">
        <f>(p0!H27+p0!J27+'Spread Opt'!D18+'Transport Pos'!E14)*10000*m_chg!K20</f>
        <v>0</v>
      </c>
      <c r="G22" s="101">
        <f>p0!O27*10000*m_chg!L20</f>
        <v>0</v>
      </c>
      <c r="H22" s="101">
        <f>p0!D27*10000*m_chg!N20</f>
        <v>0</v>
      </c>
      <c r="I22" s="101">
        <f>(p0!I27+p0!AG27+'Spread Opt'!C18)*10000*m_chg!H20</f>
        <v>0</v>
      </c>
      <c r="J22" s="101">
        <f>p0!M27*10000*m_chg!J20</f>
        <v>0</v>
      </c>
      <c r="K22" s="101">
        <f>(p0!L27+p0!G27)*10000*m_chg!O20</f>
        <v>0</v>
      </c>
      <c r="L22" s="101">
        <f>p0!P27*10000*m_chg!P20</f>
        <v>0</v>
      </c>
      <c r="M22" s="101">
        <f>(p0!F27)*10000*m_chg!T20</f>
        <v>0</v>
      </c>
      <c r="N22" s="101">
        <f>p0!C27*10000*m_chg!U20</f>
        <v>0</v>
      </c>
      <c r="O22" s="101">
        <f>'Transport Pos'!C14*10000*m_chg!V20</f>
        <v>0</v>
      </c>
      <c r="P22" s="101">
        <f>(p0!Y27+p0!X27)*10000*m_chg!X20</f>
        <v>0</v>
      </c>
      <c r="Q22" s="101">
        <f>p0!Z27*10000*m_chg!Y20</f>
        <v>0</v>
      </c>
      <c r="R22" s="101">
        <f>(p0!AB27+'Transport Pos'!B14)*10000*m_chg!Z20</f>
        <v>0</v>
      </c>
      <c r="S22" s="101">
        <f>p0!U27*10000*m_chg!AA20</f>
        <v>0</v>
      </c>
      <c r="T22" s="101">
        <f>p0!W27*10000*m_chg!AB20</f>
        <v>0</v>
      </c>
      <c r="U22" s="101">
        <f>p0!S27*10000*m_chg!AD20</f>
        <v>0</v>
      </c>
      <c r="V22" s="101">
        <f>p0!B27*10000*m_chg!AG20</f>
        <v>0</v>
      </c>
      <c r="W22" s="101">
        <f>p0!AA27*10000*m_chg!AJ20</f>
        <v>0</v>
      </c>
      <c r="X22" s="91"/>
      <c r="Y22" s="101"/>
      <c r="Z22" s="91"/>
      <c r="AA22" s="90">
        <v>37073</v>
      </c>
      <c r="AB22" s="174">
        <f t="shared" si="5"/>
        <v>0</v>
      </c>
      <c r="AC22" s="174">
        <f>IF(AC$2&lt;=$AA22,IF(AC$3&gt;=$AA22,(AC$4*($AA23-$AA22)),0),0)*(VLOOKUP($AA22,curves,VLOOKUP(AC$1,names,2,0))-AC$5)*'m1'!$BL20</f>
        <v>0</v>
      </c>
      <c r="AD22" s="174">
        <f>IF(AD$2&lt;=$AA22,IF(AD$3&gt;=$AA22,(AD$4*($AA23-$AA22)),0),0)*(VLOOKUP($AA22,curves,VLOOKUP(AD$1,names,2,0))-AD$5)*'m1'!$BL20</f>
        <v>0</v>
      </c>
      <c r="AE22" s="174">
        <f>IF(AE$2&lt;=$AA22,IF(AE$3&gt;=$AA22,(AE$4*($AA23-$AA22)),0),0)*(VLOOKUP($AA22,curves,VLOOKUP(AE$1,names,2,0))-AE$5)*'m1'!$BL20</f>
        <v>0</v>
      </c>
      <c r="AF22" s="174">
        <f>IF(AF$2&lt;=$AA22,IF(AF$3&gt;=$AA22,(AF$4*($AA23-$AA22)),0),0)*(VLOOKUP($AA22,curves,VLOOKUP(AF$1,names,2,0))-AF$5)*'m1'!$BL20</f>
        <v>0</v>
      </c>
      <c r="AG22" s="174">
        <f>IF(AG$2&lt;=$AA22,IF(AG$3&gt;=$AA22,(AG$4*($AA23-$AA22)),0),0)*(VLOOKUP($AA22,curves,VLOOKUP(AG$1,names,2,0))-AG$5)*'m1'!$BL20</f>
        <v>0</v>
      </c>
      <c r="AH22" s="174">
        <f>IF(AH$2&lt;=$AA22,IF(AH$3&gt;=$AA22,(AH$4*($AA23-$AA22)),0),0)*(VLOOKUP($AA22,curves,VLOOKUP(AH$1,names,2,0))-AH$5)*'m1'!$BL20</f>
        <v>0</v>
      </c>
      <c r="AI22" s="174">
        <f>IF(AI$2&lt;=$AA22,IF(AI$3&gt;=$AA22,(AI$4*($AA23-$AA22)),0),0)*(VLOOKUP($AA22,curves,VLOOKUP(AI$1,names,2,0))-AI$5)*'m1'!$BL20</f>
        <v>0</v>
      </c>
      <c r="AJ22" s="174">
        <f>IF(AJ$2&lt;=$AA22,IF(AJ$3&gt;=$AA22,(AJ$4*($AA23-$AA22)),0),0)*(VLOOKUP($AA22,curves,VLOOKUP(AJ$1,names,2,0))-AJ$5)*'m1'!$BL20</f>
        <v>0</v>
      </c>
      <c r="AK22" s="174">
        <f>IF(AK$2&lt;=$AA22,IF(AK$3&gt;=$AA22,(AK$4*($AA23-$AA22)),0),0)*(VLOOKUP($AA22,curves,VLOOKUP(AK$1,names,2,0))-AK$5)*'m1'!$BL20</f>
        <v>0</v>
      </c>
      <c r="AL22" s="174">
        <f>IF(AL$2&lt;=$AA22,IF(AL$3&gt;=$AA22,(AL$4*($AA23-$AA22)),0),0)*(VLOOKUP($AA22,curves,VLOOKUP(AL$1,names,2,0))-AL$5)*'m1'!$BL20</f>
        <v>0</v>
      </c>
      <c r="AM22" s="174">
        <f>IF(AM$2&lt;=$AA22,IF(AM$3&gt;=$AA22,(AM$4*($AA23-$AA22)),0),0)*(VLOOKUP($AA22,curves,VLOOKUP(AM$1,names,2,0))-AM$5)*'m1'!$BL20</f>
        <v>0</v>
      </c>
      <c r="AN22" s="174">
        <f>IF(AN$2&lt;=$AA22,IF(AN$3&gt;=$AA22,(AN$4*($AA23-$AA22)),0),0)*(VLOOKUP($AA22,curves,VLOOKUP(AN$1,names,2,0))-AN$5)*'m1'!$BL20</f>
        <v>0</v>
      </c>
      <c r="AO22" s="174">
        <f>IF(AO$2&lt;=$AA22,IF(AO$3&gt;=$AA22,(AO$4*($AA23-$AA22)),0),0)*(VLOOKUP($AA22,curves,VLOOKUP(AO$1,names,2,0))-AO$5)*'m1'!$BL20</f>
        <v>0</v>
      </c>
      <c r="AP22" s="174">
        <f>IF(AP$2&lt;=$AA22,IF(AP$3&gt;=$AA22,(AP$4*($AA23-$AA22)),0),0)*(VLOOKUP($AA22,curves,VLOOKUP(AP$1,names,2,0))-AP$5)*'m1'!$BL20</f>
        <v>0</v>
      </c>
      <c r="AQ22" s="174">
        <f>IF(AQ$2&lt;=$AA22,IF(AQ$3&gt;=$AA22,(AQ$4*($AA23-$AA22)),0),0)*(VLOOKUP($AA22,curves,VLOOKUP(AQ$1,names,2,0))-AQ$5)*'m1'!$BL20</f>
        <v>0</v>
      </c>
      <c r="AR22" s="174">
        <f>IF(AR$2&lt;=$AA22,IF(AR$3&gt;=$AA22,(AR$4*($AA23-$AA22)),0),0)*(VLOOKUP($AA22,curves,VLOOKUP(AR$1,names,2,0))-AR$5)*'m1'!$BL20</f>
        <v>0</v>
      </c>
      <c r="AS22" s="174">
        <f>IF(AS$2&lt;=$AA22,IF(AS$3&gt;=$AA22,(AS$4*($AA23-$AA22)),0),0)*(VLOOKUP($AA22,curves,VLOOKUP(AS$1,names,2,0))-AS$5)*'m1'!$BL20</f>
        <v>0</v>
      </c>
      <c r="AT22" s="174">
        <f>IF(AT$2&lt;=$AA22,IF(AT$3&gt;=$AA22,(AT$4*($AA23-$AA22)),0),0)*(VLOOKUP($AA22,curves,VLOOKUP(AT$1,names,2,0))-AT$5)*'m1'!$BL20</f>
        <v>0</v>
      </c>
      <c r="AU22" s="174">
        <f>IF(AU$2&lt;=$AA22,IF(AU$3&gt;=$AA22,(AU$4*($AA23-$AA22)),0),0)*(VLOOKUP($AA22,curves,VLOOKUP(AU$1,names,2,0))-AU$5)*'m1'!$BL20</f>
        <v>0</v>
      </c>
      <c r="AV22" s="174">
        <f>IF(AV$2&lt;=$AA22,IF(AV$3&gt;=$AA22,(AV$4*($AA23-$AA22)),0),0)*(VLOOKUP($AA22,curves,VLOOKUP(AV$1,names,2,0))-AV$5)*'m1'!$BL20</f>
        <v>0</v>
      </c>
      <c r="AW22" s="174">
        <f>IF(AW$2&lt;=$AA22,IF(AW$3&gt;=$AA22,(AW$4*($AA23-$AA22)),0),0)*(VLOOKUP($AA22,curves,VLOOKUP(AW$1,names,2,0))-AW$5)*'m1'!$BL20</f>
        <v>0</v>
      </c>
      <c r="AX22" s="174"/>
      <c r="AZ22" s="20" t="s">
        <v>608</v>
      </c>
      <c r="BA22" s="20">
        <v>28</v>
      </c>
      <c r="BB22" s="84"/>
      <c r="BC22" s="84"/>
      <c r="BD22" s="84"/>
      <c r="BE22" s="84"/>
      <c r="BF22" s="84"/>
      <c r="BP22" s="88"/>
      <c r="CI22" s="83"/>
      <c r="CJ22" s="83"/>
      <c r="CK22" s="83"/>
      <c r="FY22" s="84"/>
      <c r="FZ22" s="84"/>
      <c r="GA22" s="84"/>
      <c r="GK22" s="88"/>
      <c r="GL22" s="88"/>
      <c r="GR22" s="88"/>
      <c r="GT22" s="88"/>
      <c r="GU22" s="88"/>
      <c r="HA22" s="88"/>
    </row>
    <row r="23" spans="1:209">
      <c r="A23" s="90">
        <f>p0!A28</f>
        <v>37104</v>
      </c>
      <c r="B23" s="102">
        <f t="shared" si="4"/>
        <v>0</v>
      </c>
      <c r="C23" s="101">
        <f>p0!E28*10000*m_chg!C21</f>
        <v>0</v>
      </c>
      <c r="D23" s="101">
        <f>p0!N28*10000*m_chg!D21</f>
        <v>0</v>
      </c>
      <c r="E23" s="101">
        <f>'p1'!K28*10000*m_chg!E21</f>
        <v>0</v>
      </c>
      <c r="F23" s="101">
        <f>(p0!H28+p0!J28+'Spread Opt'!D19+'Transport Pos'!E15)*10000*m_chg!K21</f>
        <v>0</v>
      </c>
      <c r="G23" s="101">
        <f>p0!O28*10000*m_chg!L21</f>
        <v>0</v>
      </c>
      <c r="H23" s="101">
        <f>p0!D28*10000*m_chg!N21</f>
        <v>0</v>
      </c>
      <c r="I23" s="101">
        <f>(p0!I28+p0!AG28+'Spread Opt'!C19)*10000*m_chg!H21</f>
        <v>0</v>
      </c>
      <c r="J23" s="101">
        <f>p0!M28*10000*m_chg!J21</f>
        <v>0</v>
      </c>
      <c r="K23" s="101">
        <f>(p0!L28+p0!G28)*10000*m_chg!O21</f>
        <v>0</v>
      </c>
      <c r="L23" s="101">
        <f>p0!P28*10000*m_chg!P21</f>
        <v>0</v>
      </c>
      <c r="M23" s="101">
        <f>(p0!F28)*10000*m_chg!T21</f>
        <v>0</v>
      </c>
      <c r="N23" s="101">
        <f>p0!C28*10000*m_chg!U21</f>
        <v>0</v>
      </c>
      <c r="O23" s="101">
        <f>'Transport Pos'!C15*10000*m_chg!V21</f>
        <v>0</v>
      </c>
      <c r="P23" s="101">
        <f>(p0!Y28+p0!X28)*10000*m_chg!X21</f>
        <v>0</v>
      </c>
      <c r="Q23" s="101">
        <f>p0!Z28*10000*m_chg!Y21</f>
        <v>0</v>
      </c>
      <c r="R23" s="101">
        <f>(p0!AB28+'Transport Pos'!B15)*10000*m_chg!Z21</f>
        <v>0</v>
      </c>
      <c r="S23" s="101">
        <f>p0!U28*10000*m_chg!AA21</f>
        <v>0</v>
      </c>
      <c r="T23" s="101">
        <f>p0!W28*10000*m_chg!AB21</f>
        <v>0</v>
      </c>
      <c r="U23" s="101">
        <f>p0!S28*10000*m_chg!AD21</f>
        <v>0</v>
      </c>
      <c r="V23" s="101">
        <f>p0!B28*10000*m_chg!AG21</f>
        <v>0</v>
      </c>
      <c r="W23" s="101">
        <f>p0!AA28*10000*m_chg!AJ21</f>
        <v>0</v>
      </c>
      <c r="X23" s="91"/>
      <c r="Y23" s="101"/>
      <c r="Z23" s="91"/>
      <c r="AA23" s="90">
        <v>37104</v>
      </c>
      <c r="AB23" s="174">
        <f t="shared" si="5"/>
        <v>0</v>
      </c>
      <c r="AC23" s="174">
        <f>IF(AC$2&lt;=$AA23,IF(AC$3&gt;=$AA23,(AC$4*($AA24-$AA23)),0),0)*(VLOOKUP($AA23,curves,VLOOKUP(AC$1,names,2,0))-AC$5)*'m1'!$BL21</f>
        <v>0</v>
      </c>
      <c r="AD23" s="174">
        <f>IF(AD$2&lt;=$AA23,IF(AD$3&gt;=$AA23,(AD$4*($AA24-$AA23)),0),0)*(VLOOKUP($AA23,curves,VLOOKUP(AD$1,names,2,0))-AD$5)*'m1'!$BL21</f>
        <v>0</v>
      </c>
      <c r="AE23" s="174">
        <f>IF(AE$2&lt;=$AA23,IF(AE$3&gt;=$AA23,(AE$4*($AA24-$AA23)),0),0)*(VLOOKUP($AA23,curves,VLOOKUP(AE$1,names,2,0))-AE$5)*'m1'!$BL21</f>
        <v>0</v>
      </c>
      <c r="AF23" s="174">
        <f>IF(AF$2&lt;=$AA23,IF(AF$3&gt;=$AA23,(AF$4*($AA24-$AA23)),0),0)*(VLOOKUP($AA23,curves,VLOOKUP(AF$1,names,2,0))-AF$5)*'m1'!$BL21</f>
        <v>0</v>
      </c>
      <c r="AG23" s="174">
        <f>IF(AG$2&lt;=$AA23,IF(AG$3&gt;=$AA23,(AG$4*($AA24-$AA23)),0),0)*(VLOOKUP($AA23,curves,VLOOKUP(AG$1,names,2,0))-AG$5)*'m1'!$BL21</f>
        <v>0</v>
      </c>
      <c r="AH23" s="174">
        <f>IF(AH$2&lt;=$AA23,IF(AH$3&gt;=$AA23,(AH$4*($AA24-$AA23)),0),0)*(VLOOKUP($AA23,curves,VLOOKUP(AH$1,names,2,0))-AH$5)*'m1'!$BL21</f>
        <v>0</v>
      </c>
      <c r="AI23" s="174">
        <f>IF(AI$2&lt;=$AA23,IF(AI$3&gt;=$AA23,(AI$4*($AA24-$AA23)),0),0)*(VLOOKUP($AA23,curves,VLOOKUP(AI$1,names,2,0))-AI$5)*'m1'!$BL21</f>
        <v>0</v>
      </c>
      <c r="AJ23" s="174">
        <f>IF(AJ$2&lt;=$AA23,IF(AJ$3&gt;=$AA23,(AJ$4*($AA24-$AA23)),0),0)*(VLOOKUP($AA23,curves,VLOOKUP(AJ$1,names,2,0))-AJ$5)*'m1'!$BL21</f>
        <v>0</v>
      </c>
      <c r="AK23" s="174">
        <f>IF(AK$2&lt;=$AA23,IF(AK$3&gt;=$AA23,(AK$4*($AA24-$AA23)),0),0)*(VLOOKUP($AA23,curves,VLOOKUP(AK$1,names,2,0))-AK$5)*'m1'!$BL21</f>
        <v>0</v>
      </c>
      <c r="AL23" s="174">
        <f>IF(AL$2&lt;=$AA23,IF(AL$3&gt;=$AA23,(AL$4*($AA24-$AA23)),0),0)*(VLOOKUP($AA23,curves,VLOOKUP(AL$1,names,2,0))-AL$5)*'m1'!$BL21</f>
        <v>0</v>
      </c>
      <c r="AM23" s="174">
        <f>IF(AM$2&lt;=$AA23,IF(AM$3&gt;=$AA23,(AM$4*($AA24-$AA23)),0),0)*(VLOOKUP($AA23,curves,VLOOKUP(AM$1,names,2,0))-AM$5)*'m1'!$BL21</f>
        <v>0</v>
      </c>
      <c r="AN23" s="174">
        <f>IF(AN$2&lt;=$AA23,IF(AN$3&gt;=$AA23,(AN$4*($AA24-$AA23)),0),0)*(VLOOKUP($AA23,curves,VLOOKUP(AN$1,names,2,0))-AN$5)*'m1'!$BL21</f>
        <v>0</v>
      </c>
      <c r="AO23" s="174">
        <f>IF(AO$2&lt;=$AA23,IF(AO$3&gt;=$AA23,(AO$4*($AA24-$AA23)),0),0)*(VLOOKUP($AA23,curves,VLOOKUP(AO$1,names,2,0))-AO$5)*'m1'!$BL21</f>
        <v>0</v>
      </c>
      <c r="AP23" s="174">
        <f>IF(AP$2&lt;=$AA23,IF(AP$3&gt;=$AA23,(AP$4*($AA24-$AA23)),0),0)*(VLOOKUP($AA23,curves,VLOOKUP(AP$1,names,2,0))-AP$5)*'m1'!$BL21</f>
        <v>0</v>
      </c>
      <c r="AQ23" s="174">
        <f>IF(AQ$2&lt;=$AA23,IF(AQ$3&gt;=$AA23,(AQ$4*($AA24-$AA23)),0),0)*(VLOOKUP($AA23,curves,VLOOKUP(AQ$1,names,2,0))-AQ$5)*'m1'!$BL21</f>
        <v>0</v>
      </c>
      <c r="AR23" s="174">
        <f>IF(AR$2&lt;=$AA23,IF(AR$3&gt;=$AA23,(AR$4*($AA24-$AA23)),0),0)*(VLOOKUP($AA23,curves,VLOOKUP(AR$1,names,2,0))-AR$5)*'m1'!$BL21</f>
        <v>0</v>
      </c>
      <c r="AS23" s="174">
        <f>IF(AS$2&lt;=$AA23,IF(AS$3&gt;=$AA23,(AS$4*($AA24-$AA23)),0),0)*(VLOOKUP($AA23,curves,VLOOKUP(AS$1,names,2,0))-AS$5)*'m1'!$BL21</f>
        <v>0</v>
      </c>
      <c r="AT23" s="174">
        <f>IF(AT$2&lt;=$AA23,IF(AT$3&gt;=$AA23,(AT$4*($AA24-$AA23)),0),0)*(VLOOKUP($AA23,curves,VLOOKUP(AT$1,names,2,0))-AT$5)*'m1'!$BL21</f>
        <v>0</v>
      </c>
      <c r="AU23" s="174">
        <f>IF(AU$2&lt;=$AA23,IF(AU$3&gt;=$AA23,(AU$4*($AA24-$AA23)),0),0)*(VLOOKUP($AA23,curves,VLOOKUP(AU$1,names,2,0))-AU$5)*'m1'!$BL21</f>
        <v>0</v>
      </c>
      <c r="AV23" s="174">
        <f>IF(AV$2&lt;=$AA23,IF(AV$3&gt;=$AA23,(AV$4*($AA24-$AA23)),0),0)*(VLOOKUP($AA23,curves,VLOOKUP(AV$1,names,2,0))-AV$5)*'m1'!$BL21</f>
        <v>0</v>
      </c>
      <c r="AW23" s="174">
        <f>IF(AW$2&lt;=$AA23,IF(AW$3&gt;=$AA23,(AW$4*($AA24-$AA23)),0),0)*(VLOOKUP($AA23,curves,VLOOKUP(AW$1,names,2,0))-AW$5)*'m1'!$BL21</f>
        <v>0</v>
      </c>
      <c r="AX23" s="174"/>
      <c r="AZ23" s="20" t="s">
        <v>77</v>
      </c>
      <c r="BA23" s="20">
        <v>29</v>
      </c>
      <c r="BB23" s="84"/>
      <c r="BC23" s="84"/>
      <c r="BD23" s="84"/>
      <c r="BE23" s="84"/>
      <c r="BF23" s="84"/>
      <c r="BP23" s="88"/>
      <c r="CI23" s="83"/>
      <c r="CJ23" s="83"/>
      <c r="CK23" s="83"/>
      <c r="FY23" s="84"/>
      <c r="FZ23" s="84"/>
      <c r="GA23" s="84"/>
      <c r="GK23" s="88"/>
      <c r="GL23" s="88"/>
      <c r="GR23" s="88"/>
      <c r="GT23" s="88"/>
      <c r="GU23" s="88"/>
      <c r="HA23" s="88"/>
    </row>
    <row r="24" spans="1:209">
      <c r="A24" s="90">
        <f>p0!A29</f>
        <v>37135</v>
      </c>
      <c r="B24" s="102">
        <f t="shared" si="4"/>
        <v>0</v>
      </c>
      <c r="C24" s="101">
        <f>p0!E29*10000*m_chg!C22</f>
        <v>0</v>
      </c>
      <c r="D24" s="101">
        <f>p0!N29*10000*m_chg!D22</f>
        <v>0</v>
      </c>
      <c r="E24" s="101">
        <f>'p1'!K29*10000*m_chg!E22</f>
        <v>0</v>
      </c>
      <c r="F24" s="101">
        <f>(p0!H29+p0!J29+'Spread Opt'!D20+'Transport Pos'!E16)*10000*m_chg!K22</f>
        <v>0</v>
      </c>
      <c r="G24" s="101">
        <f>p0!O29*10000*m_chg!L22</f>
        <v>0</v>
      </c>
      <c r="H24" s="101">
        <f>p0!D29*10000*m_chg!N22</f>
        <v>0</v>
      </c>
      <c r="I24" s="101">
        <f>(p0!I29+p0!AG29+'Spread Opt'!C20)*10000*m_chg!H22</f>
        <v>0</v>
      </c>
      <c r="J24" s="101">
        <f>p0!M29*10000*m_chg!J22</f>
        <v>0</v>
      </c>
      <c r="K24" s="101">
        <f>(p0!L29+p0!G29)*10000*m_chg!O22</f>
        <v>0</v>
      </c>
      <c r="L24" s="101">
        <f>p0!P29*10000*m_chg!P22</f>
        <v>0</v>
      </c>
      <c r="M24" s="101">
        <f>(p0!F29)*10000*m_chg!T22</f>
        <v>0</v>
      </c>
      <c r="N24" s="101">
        <f>p0!C29*10000*m_chg!U22</f>
        <v>0</v>
      </c>
      <c r="O24" s="101">
        <f>'Transport Pos'!C16*10000*m_chg!V22</f>
        <v>0</v>
      </c>
      <c r="P24" s="101">
        <f>(p0!Y29+p0!X29)*10000*m_chg!X22</f>
        <v>0</v>
      </c>
      <c r="Q24" s="101">
        <f>p0!Z29*10000*m_chg!Y22</f>
        <v>0</v>
      </c>
      <c r="R24" s="101">
        <f>(p0!AB29+'Transport Pos'!B16)*10000*m_chg!Z22</f>
        <v>0</v>
      </c>
      <c r="S24" s="101">
        <f>p0!U29*10000*m_chg!AA22</f>
        <v>0</v>
      </c>
      <c r="T24" s="101">
        <f>p0!W29*10000*m_chg!AB22</f>
        <v>0</v>
      </c>
      <c r="U24" s="101">
        <f>p0!S29*10000*m_chg!AD22</f>
        <v>0</v>
      </c>
      <c r="V24" s="101">
        <f>p0!B29*10000*m_chg!AG22</f>
        <v>0</v>
      </c>
      <c r="W24" s="101">
        <f>p0!AA29*10000*m_chg!AJ22</f>
        <v>0</v>
      </c>
      <c r="X24" s="91"/>
      <c r="Y24" s="101"/>
      <c r="Z24" s="91"/>
      <c r="AA24" s="90">
        <v>37135</v>
      </c>
      <c r="AB24" s="174">
        <f t="shared" si="5"/>
        <v>0</v>
      </c>
      <c r="AC24" s="174">
        <f>IF(AC$2&lt;=$AA24,IF(AC$3&gt;=$AA24,(AC$4*($AA25-$AA24)),0),0)*(VLOOKUP($AA24,curves,VLOOKUP(AC$1,names,2,0))-AC$5)*'m1'!$BL22</f>
        <v>0</v>
      </c>
      <c r="AD24" s="174">
        <f>IF(AD$2&lt;=$AA24,IF(AD$3&gt;=$AA24,(AD$4*($AA25-$AA24)),0),0)*(VLOOKUP($AA24,curves,VLOOKUP(AD$1,names,2,0))-AD$5)*'m1'!$BL22</f>
        <v>0</v>
      </c>
      <c r="AE24" s="174">
        <f>IF(AE$2&lt;=$AA24,IF(AE$3&gt;=$AA24,(AE$4*($AA25-$AA24)),0),0)*(VLOOKUP($AA24,curves,VLOOKUP(AE$1,names,2,0))-AE$5)*'m1'!$BL22</f>
        <v>0</v>
      </c>
      <c r="AF24" s="174">
        <f>IF(AF$2&lt;=$AA24,IF(AF$3&gt;=$AA24,(AF$4*($AA25-$AA24)),0),0)*(VLOOKUP($AA24,curves,VLOOKUP(AF$1,names,2,0))-AF$5)*'m1'!$BL22</f>
        <v>0</v>
      </c>
      <c r="AG24" s="174">
        <f>IF(AG$2&lt;=$AA24,IF(AG$3&gt;=$AA24,(AG$4*($AA25-$AA24)),0),0)*(VLOOKUP($AA24,curves,VLOOKUP(AG$1,names,2,0))-AG$5)*'m1'!$BL22</f>
        <v>0</v>
      </c>
      <c r="AH24" s="174">
        <f>IF(AH$2&lt;=$AA24,IF(AH$3&gt;=$AA24,(AH$4*($AA25-$AA24)),0),0)*(VLOOKUP($AA24,curves,VLOOKUP(AH$1,names,2,0))-AH$5)*'m1'!$BL22</f>
        <v>0</v>
      </c>
      <c r="AI24" s="174">
        <f>IF(AI$2&lt;=$AA24,IF(AI$3&gt;=$AA24,(AI$4*($AA25-$AA24)),0),0)*(VLOOKUP($AA24,curves,VLOOKUP(AI$1,names,2,0))-AI$5)*'m1'!$BL22</f>
        <v>0</v>
      </c>
      <c r="AJ24" s="174">
        <f>IF(AJ$2&lt;=$AA24,IF(AJ$3&gt;=$AA24,(AJ$4*($AA25-$AA24)),0),0)*(VLOOKUP($AA24,curves,VLOOKUP(AJ$1,names,2,0))-AJ$5)*'m1'!$BL22</f>
        <v>0</v>
      </c>
      <c r="AK24" s="174">
        <f>IF(AK$2&lt;=$AA24,IF(AK$3&gt;=$AA24,(AK$4*($AA25-$AA24)),0),0)*(VLOOKUP($AA24,curves,VLOOKUP(AK$1,names,2,0))-AK$5)*'m1'!$BL22</f>
        <v>0</v>
      </c>
      <c r="AL24" s="174">
        <f>IF(AL$2&lt;=$AA24,IF(AL$3&gt;=$AA24,(AL$4*($AA25-$AA24)),0),0)*(VLOOKUP($AA24,curves,VLOOKUP(AL$1,names,2,0))-AL$5)*'m1'!$BL22</f>
        <v>0</v>
      </c>
      <c r="AM24" s="174">
        <f>IF(AM$2&lt;=$AA24,IF(AM$3&gt;=$AA24,(AM$4*($AA25-$AA24)),0),0)*(VLOOKUP($AA24,curves,VLOOKUP(AM$1,names,2,0))-AM$5)*'m1'!$BL22</f>
        <v>0</v>
      </c>
      <c r="AN24" s="174">
        <f>IF(AN$2&lt;=$AA24,IF(AN$3&gt;=$AA24,(AN$4*($AA25-$AA24)),0),0)*(VLOOKUP($AA24,curves,VLOOKUP(AN$1,names,2,0))-AN$5)*'m1'!$BL22</f>
        <v>0</v>
      </c>
      <c r="AO24" s="174">
        <f>IF(AO$2&lt;=$AA24,IF(AO$3&gt;=$AA24,(AO$4*($AA25-$AA24)),0),0)*(VLOOKUP($AA24,curves,VLOOKUP(AO$1,names,2,0))-AO$5)*'m1'!$BL22</f>
        <v>0</v>
      </c>
      <c r="AP24" s="174">
        <f>IF(AP$2&lt;=$AA24,IF(AP$3&gt;=$AA24,(AP$4*($AA25-$AA24)),0),0)*(VLOOKUP($AA24,curves,VLOOKUP(AP$1,names,2,0))-AP$5)*'m1'!$BL22</f>
        <v>0</v>
      </c>
      <c r="AQ24" s="174">
        <f>IF(AQ$2&lt;=$AA24,IF(AQ$3&gt;=$AA24,(AQ$4*($AA25-$AA24)),0),0)*(VLOOKUP($AA24,curves,VLOOKUP(AQ$1,names,2,0))-AQ$5)*'m1'!$BL22</f>
        <v>0</v>
      </c>
      <c r="AR24" s="174">
        <f>IF(AR$2&lt;=$AA24,IF(AR$3&gt;=$AA24,(AR$4*($AA25-$AA24)),0),0)*(VLOOKUP($AA24,curves,VLOOKUP(AR$1,names,2,0))-AR$5)*'m1'!$BL22</f>
        <v>0</v>
      </c>
      <c r="AS24" s="174">
        <f>IF(AS$2&lt;=$AA24,IF(AS$3&gt;=$AA24,(AS$4*($AA25-$AA24)),0),0)*(VLOOKUP($AA24,curves,VLOOKUP(AS$1,names,2,0))-AS$5)*'m1'!$BL22</f>
        <v>0</v>
      </c>
      <c r="AT24" s="174">
        <f>IF(AT$2&lt;=$AA24,IF(AT$3&gt;=$AA24,(AT$4*($AA25-$AA24)),0),0)*(VLOOKUP($AA24,curves,VLOOKUP(AT$1,names,2,0))-AT$5)*'m1'!$BL22</f>
        <v>0</v>
      </c>
      <c r="AU24" s="174">
        <f>IF(AU$2&lt;=$AA24,IF(AU$3&gt;=$AA24,(AU$4*($AA25-$AA24)),0),0)*(VLOOKUP($AA24,curves,VLOOKUP(AU$1,names,2,0))-AU$5)*'m1'!$BL22</f>
        <v>0</v>
      </c>
      <c r="AV24" s="174">
        <f>IF(AV$2&lt;=$AA24,IF(AV$3&gt;=$AA24,(AV$4*($AA25-$AA24)),0),0)*(VLOOKUP($AA24,curves,VLOOKUP(AV$1,names,2,0))-AV$5)*'m1'!$BL22</f>
        <v>0</v>
      </c>
      <c r="AW24" s="174">
        <f>IF(AW$2&lt;=$AA24,IF(AW$3&gt;=$AA24,(AW$4*($AA25-$AA24)),0),0)*(VLOOKUP($AA24,curves,VLOOKUP(AW$1,names,2,0))-AW$5)*'m1'!$BL22</f>
        <v>0</v>
      </c>
      <c r="AX24" s="174"/>
      <c r="AZ24" s="20" t="s">
        <v>75</v>
      </c>
      <c r="BA24" s="20">
        <v>30</v>
      </c>
      <c r="BB24" s="84"/>
      <c r="BC24" s="84"/>
      <c r="BD24" s="84"/>
      <c r="BE24" s="84"/>
      <c r="BF24" s="84"/>
      <c r="BP24" s="88"/>
      <c r="CI24" s="83"/>
      <c r="CJ24" s="83"/>
      <c r="CK24" s="83"/>
      <c r="FY24" s="84"/>
      <c r="FZ24" s="84"/>
      <c r="GA24" s="84"/>
      <c r="GK24" s="88"/>
      <c r="GL24" s="88"/>
      <c r="GR24" s="88"/>
      <c r="GT24" s="88"/>
      <c r="GU24" s="88"/>
      <c r="HA24" s="88"/>
    </row>
    <row r="25" spans="1:209">
      <c r="A25" s="90">
        <f>p0!A30</f>
        <v>37165</v>
      </c>
      <c r="B25" s="102">
        <f t="shared" ref="B25:B85" si="6">SUM(C25:W25)</f>
        <v>0</v>
      </c>
      <c r="C25" s="101">
        <f>p0!E30*10000*m_chg!C23</f>
        <v>0</v>
      </c>
      <c r="D25" s="101">
        <f>p0!N30*10000*m_chg!D23</f>
        <v>0</v>
      </c>
      <c r="E25" s="101">
        <f>'p1'!K30*10000*m_chg!E23</f>
        <v>0</v>
      </c>
      <c r="F25" s="101">
        <f>(p0!H30+p0!J30+'Spread Opt'!D21+'Transport Pos'!E17)*10000*m_chg!K23</f>
        <v>0</v>
      </c>
      <c r="G25" s="101">
        <f>p0!O30*10000*m_chg!L23</f>
        <v>0</v>
      </c>
      <c r="H25" s="101">
        <f>p0!D30*10000*m_chg!N23</f>
        <v>0</v>
      </c>
      <c r="I25" s="101">
        <f>(p0!I30+p0!AG30+'Spread Opt'!C21)*10000*m_chg!H23</f>
        <v>0</v>
      </c>
      <c r="J25" s="101">
        <f>p0!M30*10000*m_chg!J23</f>
        <v>0</v>
      </c>
      <c r="K25" s="101">
        <f>(p0!L30+p0!G30)*10000*m_chg!O23</f>
        <v>0</v>
      </c>
      <c r="L25" s="101">
        <f>p0!P30*10000*m_chg!P23</f>
        <v>0</v>
      </c>
      <c r="M25" s="101">
        <f>(p0!F30)*10000*m_chg!T23</f>
        <v>0</v>
      </c>
      <c r="N25" s="101">
        <f>p0!C30*10000*m_chg!U23</f>
        <v>0</v>
      </c>
      <c r="O25" s="101">
        <f>'Transport Pos'!C17*10000*m_chg!V23</f>
        <v>0</v>
      </c>
      <c r="P25" s="101">
        <f>(p0!Y30+p0!X30)*10000*m_chg!X23</f>
        <v>0</v>
      </c>
      <c r="Q25" s="101">
        <f>p0!Z30*10000*m_chg!Y23</f>
        <v>0</v>
      </c>
      <c r="R25" s="101">
        <f>(p0!AB30+'Transport Pos'!B17)*10000*m_chg!Z23</f>
        <v>0</v>
      </c>
      <c r="S25" s="101">
        <f>p0!U30*10000*m_chg!AA23</f>
        <v>0</v>
      </c>
      <c r="T25" s="101">
        <f>p0!W30*10000*m_chg!AB23</f>
        <v>0</v>
      </c>
      <c r="U25" s="101">
        <f>p0!S30*10000*m_chg!AD23</f>
        <v>0</v>
      </c>
      <c r="V25" s="101">
        <f>p0!B30*10000*m_chg!AG23</f>
        <v>0</v>
      </c>
      <c r="W25" s="101">
        <f>p0!AA30*10000*m_chg!AJ23</f>
        <v>0</v>
      </c>
      <c r="X25" s="91"/>
      <c r="Y25" s="101"/>
      <c r="Z25" s="91"/>
      <c r="AA25" s="90">
        <v>37165</v>
      </c>
      <c r="AB25" s="174">
        <f t="shared" si="5"/>
        <v>0</v>
      </c>
      <c r="AC25" s="174">
        <f>IF(AC$2&lt;=$AA25,IF(AC$3&gt;=$AA25,(AC$4*($AA26-$AA25)),0),0)*(VLOOKUP($AA25,curves,VLOOKUP(AC$1,names,2,0))-AC$5)*'m1'!$BL23</f>
        <v>0</v>
      </c>
      <c r="AD25" s="174">
        <f>IF(AD$2&lt;=$AA25,IF(AD$3&gt;=$AA25,(AD$4*($AA26-$AA25)),0),0)*(VLOOKUP($AA25,curves,VLOOKUP(AD$1,names,2,0))-AD$5)*'m1'!$BL23</f>
        <v>0</v>
      </c>
      <c r="AE25" s="174">
        <f>IF(AE$2&lt;=$AA25,IF(AE$3&gt;=$AA25,(AE$4*($AA26-$AA25)),0),0)*(VLOOKUP($AA25,curves,VLOOKUP(AE$1,names,2,0))-AE$5)*'m1'!$BL23</f>
        <v>0</v>
      </c>
      <c r="AF25" s="174">
        <f>IF(AF$2&lt;=$AA25,IF(AF$3&gt;=$AA25,(AF$4*($AA26-$AA25)),0),0)*(VLOOKUP($AA25,curves,VLOOKUP(AF$1,names,2,0))-AF$5)*'m1'!$BL23</f>
        <v>0</v>
      </c>
      <c r="AG25" s="174">
        <f>IF(AG$2&lt;=$AA25,IF(AG$3&gt;=$AA25,(AG$4*($AA26-$AA25)),0),0)*(VLOOKUP($AA25,curves,VLOOKUP(AG$1,names,2,0))-AG$5)*'m1'!$BL23</f>
        <v>0</v>
      </c>
      <c r="AH25" s="174">
        <f>IF(AH$2&lt;=$AA25,IF(AH$3&gt;=$AA25,(AH$4*($AA26-$AA25)),0),0)*(VLOOKUP($AA25,curves,VLOOKUP(AH$1,names,2,0))-AH$5)*'m1'!$BL23</f>
        <v>0</v>
      </c>
      <c r="AI25" s="174">
        <f>IF(AI$2&lt;=$AA25,IF(AI$3&gt;=$AA25,(AI$4*($AA26-$AA25)),0),0)*(VLOOKUP($AA25,curves,VLOOKUP(AI$1,names,2,0))-AI$5)*'m1'!$BL23</f>
        <v>0</v>
      </c>
      <c r="AJ25" s="174">
        <f>IF(AJ$2&lt;=$AA25,IF(AJ$3&gt;=$AA25,(AJ$4*($AA26-$AA25)),0),0)*(VLOOKUP($AA25,curves,VLOOKUP(AJ$1,names,2,0))-AJ$5)*'m1'!$BL23</f>
        <v>0</v>
      </c>
      <c r="AK25" s="174">
        <f>IF(AK$2&lt;=$AA25,IF(AK$3&gt;=$AA25,(AK$4*($AA26-$AA25)),0),0)*(VLOOKUP($AA25,curves,VLOOKUP(AK$1,names,2,0))-AK$5)*'m1'!$BL23</f>
        <v>0</v>
      </c>
      <c r="AL25" s="174">
        <f>IF(AL$2&lt;=$AA25,IF(AL$3&gt;=$AA25,(AL$4*($AA26-$AA25)),0),0)*(VLOOKUP($AA25,curves,VLOOKUP(AL$1,names,2,0))-AL$5)*'m1'!$BL23</f>
        <v>0</v>
      </c>
      <c r="AM25" s="174">
        <f>IF(AM$2&lt;=$AA25,IF(AM$3&gt;=$AA25,(AM$4*($AA26-$AA25)),0),0)*(VLOOKUP($AA25,curves,VLOOKUP(AM$1,names,2,0))-AM$5)*'m1'!$BL23</f>
        <v>0</v>
      </c>
      <c r="AN25" s="174">
        <f>IF(AN$2&lt;=$AA25,IF(AN$3&gt;=$AA25,(AN$4*($AA26-$AA25)),0),0)*(VLOOKUP($AA25,curves,VLOOKUP(AN$1,names,2,0))-AN$5)*'m1'!$BL23</f>
        <v>0</v>
      </c>
      <c r="AO25" s="174">
        <f>IF(AO$2&lt;=$AA25,IF(AO$3&gt;=$AA25,(AO$4*($AA26-$AA25)),0),0)*(VLOOKUP($AA25,curves,VLOOKUP(AO$1,names,2,0))-AO$5)*'m1'!$BL23</f>
        <v>0</v>
      </c>
      <c r="AP25" s="174">
        <f>IF(AP$2&lt;=$AA25,IF(AP$3&gt;=$AA25,(AP$4*($AA26-$AA25)),0),0)*(VLOOKUP($AA25,curves,VLOOKUP(AP$1,names,2,0))-AP$5)*'m1'!$BL23</f>
        <v>0</v>
      </c>
      <c r="AQ25" s="174">
        <f>IF(AQ$2&lt;=$AA25,IF(AQ$3&gt;=$AA25,(AQ$4*($AA26-$AA25)),0),0)*(VLOOKUP($AA25,curves,VLOOKUP(AQ$1,names,2,0))-AQ$5)*'m1'!$BL23</f>
        <v>0</v>
      </c>
      <c r="AR25" s="174">
        <f>IF(AR$2&lt;=$AA25,IF(AR$3&gt;=$AA25,(AR$4*($AA26-$AA25)),0),0)*(VLOOKUP($AA25,curves,VLOOKUP(AR$1,names,2,0))-AR$5)*'m1'!$BL23</f>
        <v>0</v>
      </c>
      <c r="AS25" s="174">
        <f>IF(AS$2&lt;=$AA25,IF(AS$3&gt;=$AA25,(AS$4*($AA26-$AA25)),0),0)*(VLOOKUP($AA25,curves,VLOOKUP(AS$1,names,2,0))-AS$5)*'m1'!$BL23</f>
        <v>0</v>
      </c>
      <c r="AT25" s="174">
        <f>IF(AT$2&lt;=$AA25,IF(AT$3&gt;=$AA25,(AT$4*($AA26-$AA25)),0),0)*(VLOOKUP($AA25,curves,VLOOKUP(AT$1,names,2,0))-AT$5)*'m1'!$BL23</f>
        <v>0</v>
      </c>
      <c r="AU25" s="174">
        <f>IF(AU$2&lt;=$AA25,IF(AU$3&gt;=$AA25,(AU$4*($AA26-$AA25)),0),0)*(VLOOKUP($AA25,curves,VLOOKUP(AU$1,names,2,0))-AU$5)*'m1'!$BL23</f>
        <v>0</v>
      </c>
      <c r="AV25" s="174">
        <f>IF(AV$2&lt;=$AA25,IF(AV$3&gt;=$AA25,(AV$4*($AA26-$AA25)),0),0)*(VLOOKUP($AA25,curves,VLOOKUP(AV$1,names,2,0))-AV$5)*'m1'!$BL23</f>
        <v>0</v>
      </c>
      <c r="AW25" s="174">
        <f>IF(AW$2&lt;=$AA25,IF(AW$3&gt;=$AA25,(AW$4*($AA26-$AA25)),0),0)*(VLOOKUP($AA25,curves,VLOOKUP(AW$1,names,2,0))-AW$5)*'m1'!$BL23</f>
        <v>0</v>
      </c>
      <c r="AX25" s="174"/>
      <c r="AZ25" s="20" t="s">
        <v>660</v>
      </c>
      <c r="BB25" s="84"/>
      <c r="BC25" s="84"/>
      <c r="BD25" s="84"/>
      <c r="BE25" s="84"/>
      <c r="BF25" s="84"/>
      <c r="BP25" s="88"/>
      <c r="CI25" s="83"/>
      <c r="CJ25" s="83"/>
      <c r="CK25" s="83"/>
      <c r="FY25" s="84"/>
      <c r="FZ25" s="84"/>
      <c r="GA25" s="84"/>
      <c r="GK25" s="88"/>
      <c r="GL25" s="88"/>
      <c r="GR25" s="88"/>
      <c r="GT25" s="88"/>
      <c r="GU25" s="88"/>
      <c r="HA25" s="88"/>
    </row>
    <row r="26" spans="1:209">
      <c r="A26" s="90">
        <f>p0!A31</f>
        <v>37196</v>
      </c>
      <c r="B26" s="102">
        <f t="shared" si="6"/>
        <v>0</v>
      </c>
      <c r="C26" s="101">
        <f>p0!E31*10000*m_chg!C24</f>
        <v>0</v>
      </c>
      <c r="D26" s="101">
        <f>p0!N31*10000*m_chg!D24</f>
        <v>0</v>
      </c>
      <c r="E26" s="101">
        <f>'p1'!K31*10000*m_chg!E24</f>
        <v>0</v>
      </c>
      <c r="F26" s="101">
        <f>(p0!H31+p0!J31+'Spread Opt'!D22+'Transport Pos'!E18)*10000*m_chg!K24</f>
        <v>0</v>
      </c>
      <c r="G26" s="101">
        <f>p0!O31*10000*m_chg!L24</f>
        <v>0</v>
      </c>
      <c r="H26" s="101">
        <f>p0!D31*10000*m_chg!N24</f>
        <v>0</v>
      </c>
      <c r="I26" s="101">
        <f>(p0!I31+p0!AG31+'Spread Opt'!C22)*10000*m_chg!H24</f>
        <v>0</v>
      </c>
      <c r="J26" s="101">
        <f>p0!M31*10000*m_chg!J24</f>
        <v>0</v>
      </c>
      <c r="K26" s="101">
        <f>(p0!L31+p0!G31)*10000*m_chg!O24</f>
        <v>0</v>
      </c>
      <c r="L26" s="101">
        <f>p0!P31*10000*m_chg!P24</f>
        <v>0</v>
      </c>
      <c r="M26" s="101">
        <f>(p0!F31)*10000*m_chg!T24</f>
        <v>0</v>
      </c>
      <c r="N26" s="101">
        <f>p0!C31*10000*m_chg!U24</f>
        <v>0</v>
      </c>
      <c r="O26" s="101">
        <f>'Transport Pos'!C18*10000*m_chg!V24</f>
        <v>0</v>
      </c>
      <c r="P26" s="101">
        <f>(p0!Y31+p0!X31)*10000*m_chg!X24</f>
        <v>0</v>
      </c>
      <c r="Q26" s="101">
        <f>p0!Z31*10000*m_chg!Y24</f>
        <v>0</v>
      </c>
      <c r="R26" s="101">
        <f>(p0!AB31+'Transport Pos'!B18)*10000*m_chg!Z24</f>
        <v>0</v>
      </c>
      <c r="S26" s="101">
        <f>p0!U31*10000*m_chg!AA24</f>
        <v>0</v>
      </c>
      <c r="T26" s="101">
        <f>p0!W31*10000*m_chg!AB24</f>
        <v>0</v>
      </c>
      <c r="U26" s="101">
        <f>p0!S31*10000*m_chg!AD24</f>
        <v>0</v>
      </c>
      <c r="V26" s="101">
        <f>p0!B31*10000*m_chg!AG24</f>
        <v>0</v>
      </c>
      <c r="W26" s="101">
        <f>p0!AA31*10000*m_chg!AJ24</f>
        <v>0</v>
      </c>
      <c r="Y26" s="101"/>
      <c r="AA26" s="90">
        <v>37196</v>
      </c>
      <c r="AB26" s="174">
        <f t="shared" ref="AB26:AB86" si="7">SUM(AC26:AW26)</f>
        <v>0</v>
      </c>
      <c r="AC26" s="174">
        <f>IF(AC$2&lt;=$AA26,IF(AC$3&gt;=$AA26,(AC$4*($AA27-$AA26)),0),0)*(VLOOKUP($AA26,curves,VLOOKUP(AC$1,names,2,0))-AC$5)*'m1'!$BL24</f>
        <v>0</v>
      </c>
      <c r="AD26" s="174">
        <f>IF(AD$2&lt;=$AA26,IF(AD$3&gt;=$AA26,(AD$4*($AA27-$AA26)),0),0)*(VLOOKUP($AA26,curves,VLOOKUP(AD$1,names,2,0))-AD$5)*'m1'!$BL24</f>
        <v>0</v>
      </c>
      <c r="AE26" s="174">
        <f>IF(AE$2&lt;=$AA26,IF(AE$3&gt;=$AA26,(AE$4*($AA27-$AA26)),0),0)*(VLOOKUP($AA26,curves,VLOOKUP(AE$1,names,2,0))-AE$5)*'m1'!$BL24</f>
        <v>0</v>
      </c>
      <c r="AF26" s="174">
        <f>IF(AF$2&lt;=$AA26,IF(AF$3&gt;=$AA26,(AF$4*($AA27-$AA26)),0),0)*(VLOOKUP($AA26,curves,VLOOKUP(AF$1,names,2,0))-AF$5)*'m1'!$BL24</f>
        <v>0</v>
      </c>
      <c r="AG26" s="174">
        <f>IF(AG$2&lt;=$AA26,IF(AG$3&gt;=$AA26,(AG$4*($AA27-$AA26)),0),0)*(VLOOKUP($AA26,curves,VLOOKUP(AG$1,names,2,0))-AG$5)*'m1'!$BL24</f>
        <v>0</v>
      </c>
      <c r="AH26" s="174">
        <f>IF(AH$2&lt;=$AA26,IF(AH$3&gt;=$AA26,(AH$4*($AA27-$AA26)),0),0)*(VLOOKUP($AA26,curves,VLOOKUP(AH$1,names,2,0))-AH$5)*'m1'!$BL24</f>
        <v>0</v>
      </c>
      <c r="AI26" s="174">
        <f>IF(AI$2&lt;=$AA26,IF(AI$3&gt;=$AA26,(AI$4*($AA27-$AA26)),0),0)*(VLOOKUP($AA26,curves,VLOOKUP(AI$1,names,2,0))-AI$5)*'m1'!$BL24</f>
        <v>0</v>
      </c>
      <c r="AJ26" s="174">
        <f>IF(AJ$2&lt;=$AA26,IF(AJ$3&gt;=$AA26,(AJ$4*($AA27-$AA26)),0),0)*(VLOOKUP($AA26,curves,VLOOKUP(AJ$1,names,2,0))-AJ$5)*'m1'!$BL24</f>
        <v>0</v>
      </c>
      <c r="AK26" s="174">
        <f>IF(AK$2&lt;=$AA26,IF(AK$3&gt;=$AA26,(AK$4*($AA27-$AA26)),0),0)*(VLOOKUP($AA26,curves,VLOOKUP(AK$1,names,2,0))-AK$5)*'m1'!$BL24</f>
        <v>0</v>
      </c>
      <c r="AL26" s="174">
        <f>IF(AL$2&lt;=$AA26,IF(AL$3&gt;=$AA26,(AL$4*($AA27-$AA26)),0),0)*(VLOOKUP($AA26,curves,VLOOKUP(AL$1,names,2,0))-AL$5)*'m1'!$BL24</f>
        <v>0</v>
      </c>
      <c r="AM26" s="174">
        <f>IF(AM$2&lt;=$AA26,IF(AM$3&gt;=$AA26,(AM$4*($AA27-$AA26)),0),0)*(VLOOKUP($AA26,curves,VLOOKUP(AM$1,names,2,0))-AM$5)*'m1'!$BL24</f>
        <v>0</v>
      </c>
      <c r="AN26" s="174">
        <f>IF(AN$2&lt;=$AA26,IF(AN$3&gt;=$AA26,(AN$4*($AA27-$AA26)),0),0)*(VLOOKUP($AA26,curves,VLOOKUP(AN$1,names,2,0))-AN$5)*'m1'!$BL24</f>
        <v>0</v>
      </c>
      <c r="AO26" s="174">
        <f>IF(AO$2&lt;=$AA26,IF(AO$3&gt;=$AA26,(AO$4*($AA27-$AA26)),0),0)*(VLOOKUP($AA26,curves,VLOOKUP(AO$1,names,2,0))-AO$5)*'m1'!$BL24</f>
        <v>0</v>
      </c>
      <c r="AP26" s="174">
        <f>IF(AP$2&lt;=$AA26,IF(AP$3&gt;=$AA26,(AP$4*($AA27-$AA26)),0),0)*(VLOOKUP($AA26,curves,VLOOKUP(AP$1,names,2,0))-AP$5)*'m1'!$BL24</f>
        <v>0</v>
      </c>
      <c r="AQ26" s="174">
        <f>IF(AQ$2&lt;=$AA26,IF(AQ$3&gt;=$AA26,(AQ$4*($AA27-$AA26)),0),0)*(VLOOKUP($AA26,curves,VLOOKUP(AQ$1,names,2,0))-AQ$5)*'m1'!$BL24</f>
        <v>0</v>
      </c>
      <c r="AR26" s="174">
        <f>IF(AR$2&lt;=$AA26,IF(AR$3&gt;=$AA26,(AR$4*($AA27-$AA26)),0),0)*(VLOOKUP($AA26,curves,VLOOKUP(AR$1,names,2,0))-AR$5)*'m1'!$BL24</f>
        <v>0</v>
      </c>
      <c r="AS26" s="174">
        <f>IF(AS$2&lt;=$AA26,IF(AS$3&gt;=$AA26,(AS$4*($AA27-$AA26)),0),0)*(VLOOKUP($AA26,curves,VLOOKUP(AS$1,names,2,0))-AS$5)*'m1'!$BL24</f>
        <v>0</v>
      </c>
      <c r="AT26" s="174">
        <f>IF(AT$2&lt;=$AA26,IF(AT$3&gt;=$AA26,(AT$4*($AA27-$AA26)),0),0)*(VLOOKUP($AA26,curves,VLOOKUP(AT$1,names,2,0))-AT$5)*'m1'!$BL24</f>
        <v>0</v>
      </c>
      <c r="AU26" s="174">
        <f>IF(AU$2&lt;=$AA26,IF(AU$3&gt;=$AA26,(AU$4*($AA27-$AA26)),0),0)*(VLOOKUP($AA26,curves,VLOOKUP(AU$1,names,2,0))-AU$5)*'m1'!$BL24</f>
        <v>0</v>
      </c>
      <c r="AV26" s="174">
        <f>IF(AV$2&lt;=$AA26,IF(AV$3&gt;=$AA26,(AV$4*($AA27-$AA26)),0),0)*(VLOOKUP($AA26,curves,VLOOKUP(AV$1,names,2,0))-AV$5)*'m1'!$BL24</f>
        <v>0</v>
      </c>
      <c r="AW26" s="174">
        <f>IF(AW$2&lt;=$AA26,IF(AW$3&gt;=$AA26,(AW$4*($AA27-$AA26)),0),0)*(VLOOKUP($AA26,curves,VLOOKUP(AW$1,names,2,0))-AW$5)*'m1'!$BL24</f>
        <v>0</v>
      </c>
      <c r="AZ26" s="20" t="s">
        <v>542</v>
      </c>
      <c r="BB26" s="84"/>
      <c r="BC26" s="84"/>
      <c r="BD26" s="84"/>
      <c r="BE26" s="84"/>
      <c r="BF26" s="84"/>
      <c r="BP26" s="88"/>
      <c r="CI26" s="83"/>
      <c r="CJ26" s="83"/>
      <c r="CK26" s="83"/>
      <c r="FY26" s="84"/>
      <c r="FZ26" s="84"/>
      <c r="GA26" s="84"/>
      <c r="GK26" s="88"/>
      <c r="GL26" s="88"/>
      <c r="GR26" s="88"/>
      <c r="GT26" s="88"/>
      <c r="GU26" s="88"/>
      <c r="HA26" s="88"/>
    </row>
    <row r="27" spans="1:209">
      <c r="A27" s="90">
        <f>p0!A32</f>
        <v>37226</v>
      </c>
      <c r="B27" s="102">
        <f t="shared" si="6"/>
        <v>0</v>
      </c>
      <c r="C27" s="101">
        <f>p0!E32*10000*m_chg!C25</f>
        <v>0</v>
      </c>
      <c r="D27" s="101">
        <f>p0!N32*10000*m_chg!D25</f>
        <v>0</v>
      </c>
      <c r="E27" s="101">
        <f>'p1'!K32*10000*m_chg!E25</f>
        <v>0</v>
      </c>
      <c r="F27" s="101">
        <f>(p0!H32+p0!J32+'Spread Opt'!D23+'Transport Pos'!E19)*10000*m_chg!K25</f>
        <v>0</v>
      </c>
      <c r="G27" s="101">
        <f>p0!O32*10000*m_chg!L25</f>
        <v>0</v>
      </c>
      <c r="H27" s="101">
        <f>p0!D32*10000*m_chg!N25</f>
        <v>0</v>
      </c>
      <c r="I27" s="101">
        <f>(p0!I32+p0!AG32+'Spread Opt'!C23)*10000*m_chg!H25</f>
        <v>0</v>
      </c>
      <c r="J27" s="101">
        <f>p0!M32*10000*m_chg!J25</f>
        <v>0</v>
      </c>
      <c r="K27" s="101">
        <f>(p0!L32+p0!G32)*10000*m_chg!O25</f>
        <v>0</v>
      </c>
      <c r="L27" s="101">
        <f>p0!P32*10000*m_chg!P25</f>
        <v>0</v>
      </c>
      <c r="M27" s="101">
        <f>(p0!F32)*10000*m_chg!T25</f>
        <v>0</v>
      </c>
      <c r="N27" s="101">
        <f>p0!C32*10000*m_chg!U25</f>
        <v>0</v>
      </c>
      <c r="O27" s="101">
        <f>'Transport Pos'!C19*10000*m_chg!V25</f>
        <v>0</v>
      </c>
      <c r="P27" s="101">
        <f>(p0!Y32+p0!X32)*10000*m_chg!X25</f>
        <v>0</v>
      </c>
      <c r="Q27" s="101">
        <f>p0!Z32*10000*m_chg!Y25</f>
        <v>0</v>
      </c>
      <c r="R27" s="101">
        <f>(p0!AB32+'Transport Pos'!B19)*10000*m_chg!Z25</f>
        <v>0</v>
      </c>
      <c r="S27" s="101">
        <f>p0!U32*10000*m_chg!AA25</f>
        <v>0</v>
      </c>
      <c r="T27" s="101">
        <f>p0!W32*10000*m_chg!AB25</f>
        <v>0</v>
      </c>
      <c r="U27" s="101">
        <f>p0!S32*10000*m_chg!AD25</f>
        <v>0</v>
      </c>
      <c r="V27" s="101">
        <f>p0!B32*10000*m_chg!AG25</f>
        <v>0</v>
      </c>
      <c r="W27" s="101">
        <f>p0!AA32*10000*m_chg!AJ25</f>
        <v>0</v>
      </c>
      <c r="Y27" s="101"/>
      <c r="AA27" s="90">
        <v>37226</v>
      </c>
      <c r="AB27" s="174">
        <f t="shared" si="7"/>
        <v>0</v>
      </c>
      <c r="AC27" s="174">
        <f>IF(AC$2&lt;=$AA27,IF(AC$3&gt;=$AA27,(AC$4*($AA28-$AA27)),0),0)*(VLOOKUP($AA27,curves,VLOOKUP(AC$1,names,2,0))-AC$5)*'m1'!$BL25</f>
        <v>0</v>
      </c>
      <c r="AD27" s="174">
        <f>IF(AD$2&lt;=$AA27,IF(AD$3&gt;=$AA27,(AD$4*($AA28-$AA27)),0),0)*(VLOOKUP($AA27,curves,VLOOKUP(AD$1,names,2,0))-AD$5)*'m1'!$BL25</f>
        <v>0</v>
      </c>
      <c r="AE27" s="174">
        <f>IF(AE$2&lt;=$AA27,IF(AE$3&gt;=$AA27,(AE$4*($AA28-$AA27)),0),0)*(VLOOKUP($AA27,curves,VLOOKUP(AE$1,names,2,0))-AE$5)*'m1'!$BL25</f>
        <v>0</v>
      </c>
      <c r="AF27" s="174">
        <f>IF(AF$2&lt;=$AA27,IF(AF$3&gt;=$AA27,(AF$4*($AA28-$AA27)),0),0)*(VLOOKUP($AA27,curves,VLOOKUP(AF$1,names,2,0))-AF$5)*'m1'!$BL25</f>
        <v>0</v>
      </c>
      <c r="AG27" s="174">
        <f>IF(AG$2&lt;=$AA27,IF(AG$3&gt;=$AA27,(AG$4*($AA28-$AA27)),0),0)*(VLOOKUP($AA27,curves,VLOOKUP(AG$1,names,2,0))-AG$5)*'m1'!$BL25</f>
        <v>0</v>
      </c>
      <c r="AH27" s="174">
        <f>IF(AH$2&lt;=$AA27,IF(AH$3&gt;=$AA27,(AH$4*($AA28-$AA27)),0),0)*(VLOOKUP($AA27,curves,VLOOKUP(AH$1,names,2,0))-AH$5)*'m1'!$BL25</f>
        <v>0</v>
      </c>
      <c r="AI27" s="174">
        <f>IF(AI$2&lt;=$AA27,IF(AI$3&gt;=$AA27,(AI$4*($AA28-$AA27)),0),0)*(VLOOKUP($AA27,curves,VLOOKUP(AI$1,names,2,0))-AI$5)*'m1'!$BL25</f>
        <v>0</v>
      </c>
      <c r="AJ27" s="174">
        <f>IF(AJ$2&lt;=$AA27,IF(AJ$3&gt;=$AA27,(AJ$4*($AA28-$AA27)),0),0)*(VLOOKUP($AA27,curves,VLOOKUP(AJ$1,names,2,0))-AJ$5)*'m1'!$BL25</f>
        <v>0</v>
      </c>
      <c r="AK27" s="174">
        <f>IF(AK$2&lt;=$AA27,IF(AK$3&gt;=$AA27,(AK$4*($AA28-$AA27)),0),0)*(VLOOKUP($AA27,curves,VLOOKUP(AK$1,names,2,0))-AK$5)*'m1'!$BL25</f>
        <v>0</v>
      </c>
      <c r="AL27" s="174">
        <f>IF(AL$2&lt;=$AA27,IF(AL$3&gt;=$AA27,(AL$4*($AA28-$AA27)),0),0)*(VLOOKUP($AA27,curves,VLOOKUP(AL$1,names,2,0))-AL$5)*'m1'!$BL25</f>
        <v>0</v>
      </c>
      <c r="AM27" s="174">
        <f>IF(AM$2&lt;=$AA27,IF(AM$3&gt;=$AA27,(AM$4*($AA28-$AA27)),0),0)*(VLOOKUP($AA27,curves,VLOOKUP(AM$1,names,2,0))-AM$5)*'m1'!$BL25</f>
        <v>0</v>
      </c>
      <c r="AN27" s="174">
        <f>IF(AN$2&lt;=$AA27,IF(AN$3&gt;=$AA27,(AN$4*($AA28-$AA27)),0),0)*(VLOOKUP($AA27,curves,VLOOKUP(AN$1,names,2,0))-AN$5)*'m1'!$BL25</f>
        <v>0</v>
      </c>
      <c r="AO27" s="174">
        <f>IF(AO$2&lt;=$AA27,IF(AO$3&gt;=$AA27,(AO$4*($AA28-$AA27)),0),0)*(VLOOKUP($AA27,curves,VLOOKUP(AO$1,names,2,0))-AO$5)*'m1'!$BL25</f>
        <v>0</v>
      </c>
      <c r="AP27" s="174">
        <f>IF(AP$2&lt;=$AA27,IF(AP$3&gt;=$AA27,(AP$4*($AA28-$AA27)),0),0)*(VLOOKUP($AA27,curves,VLOOKUP(AP$1,names,2,0))-AP$5)*'m1'!$BL25</f>
        <v>0</v>
      </c>
      <c r="AQ27" s="174">
        <f>IF(AQ$2&lt;=$AA27,IF(AQ$3&gt;=$AA27,(AQ$4*($AA28-$AA27)),0),0)*(VLOOKUP($AA27,curves,VLOOKUP(AQ$1,names,2,0))-AQ$5)*'m1'!$BL25</f>
        <v>0</v>
      </c>
      <c r="AR27" s="174">
        <f>IF(AR$2&lt;=$AA27,IF(AR$3&gt;=$AA27,(AR$4*($AA28-$AA27)),0),0)*(VLOOKUP($AA27,curves,VLOOKUP(AR$1,names,2,0))-AR$5)*'m1'!$BL25</f>
        <v>0</v>
      </c>
      <c r="AS27" s="174">
        <f>IF(AS$2&lt;=$AA27,IF(AS$3&gt;=$AA27,(AS$4*($AA28-$AA27)),0),0)*(VLOOKUP($AA27,curves,VLOOKUP(AS$1,names,2,0))-AS$5)*'m1'!$BL25</f>
        <v>0</v>
      </c>
      <c r="AT27" s="174">
        <f>IF(AT$2&lt;=$AA27,IF(AT$3&gt;=$AA27,(AT$4*($AA28-$AA27)),0),0)*(VLOOKUP($AA27,curves,VLOOKUP(AT$1,names,2,0))-AT$5)*'m1'!$BL25</f>
        <v>0</v>
      </c>
      <c r="AU27" s="174">
        <f>IF(AU$2&lt;=$AA27,IF(AU$3&gt;=$AA27,(AU$4*($AA28-$AA27)),0),0)*(VLOOKUP($AA27,curves,VLOOKUP(AU$1,names,2,0))-AU$5)*'m1'!$BL25</f>
        <v>0</v>
      </c>
      <c r="AV27" s="174">
        <f>IF(AV$2&lt;=$AA27,IF(AV$3&gt;=$AA27,(AV$4*($AA28-$AA27)),0),0)*(VLOOKUP($AA27,curves,VLOOKUP(AV$1,names,2,0))-AV$5)*'m1'!$BL25</f>
        <v>0</v>
      </c>
      <c r="AW27" s="174">
        <f>IF(AW$2&lt;=$AA27,IF(AW$3&gt;=$AA27,(AW$4*($AA28-$AA27)),0),0)*(VLOOKUP($AA27,curves,VLOOKUP(AW$1,names,2,0))-AW$5)*'m1'!$BL25</f>
        <v>0</v>
      </c>
      <c r="AZ27" s="20" t="s">
        <v>541</v>
      </c>
      <c r="BB27" s="84"/>
      <c r="BC27" s="84"/>
      <c r="BD27" s="84"/>
      <c r="BE27" s="84"/>
      <c r="BF27" s="84"/>
      <c r="BP27" s="88"/>
      <c r="CI27" s="83"/>
      <c r="CJ27" s="83"/>
      <c r="CK27" s="83"/>
      <c r="FY27" s="84"/>
      <c r="FZ27" s="84"/>
      <c r="GA27" s="84"/>
      <c r="GK27" s="88"/>
      <c r="GL27" s="88"/>
      <c r="GR27" s="88"/>
      <c r="GT27" s="88"/>
      <c r="GU27" s="88"/>
      <c r="HA27" s="88"/>
    </row>
    <row r="28" spans="1:209">
      <c r="A28" s="90">
        <f>p0!A33</f>
        <v>37257</v>
      </c>
      <c r="B28" s="102">
        <f t="shared" si="6"/>
        <v>0</v>
      </c>
      <c r="C28" s="101">
        <f>p0!E33*10000*m_chg!C26</f>
        <v>0</v>
      </c>
      <c r="D28" s="101">
        <f>p0!N33*10000*m_chg!D26</f>
        <v>0</v>
      </c>
      <c r="E28" s="101">
        <f>'p1'!K33*10000*m_chg!E26</f>
        <v>0</v>
      </c>
      <c r="F28" s="101">
        <f>(p0!H33+p0!J33+'Spread Opt'!D24+'Transport Pos'!E20)*10000*m_chg!K26</f>
        <v>0</v>
      </c>
      <c r="G28" s="101">
        <f>p0!O33*10000*m_chg!L26</f>
        <v>0</v>
      </c>
      <c r="H28" s="101">
        <f>p0!D33*10000*m_chg!N26</f>
        <v>0</v>
      </c>
      <c r="I28" s="101">
        <f>(p0!I33+p0!AG33+'Spread Opt'!C24)*10000*m_chg!H26</f>
        <v>0</v>
      </c>
      <c r="J28" s="101">
        <f>p0!M33*10000*m_chg!J26</f>
        <v>0</v>
      </c>
      <c r="K28" s="101">
        <f>(p0!L33+p0!G33)*10000*m_chg!O26</f>
        <v>0</v>
      </c>
      <c r="L28" s="101">
        <f>p0!P33*10000*m_chg!P26</f>
        <v>0</v>
      </c>
      <c r="M28" s="101">
        <f>(p0!F33)*10000*m_chg!T26</f>
        <v>0</v>
      </c>
      <c r="N28" s="101">
        <f>p0!C33*10000*m_chg!U26</f>
        <v>0</v>
      </c>
      <c r="O28" s="101">
        <f>'Transport Pos'!C20*10000*m_chg!V26</f>
        <v>0</v>
      </c>
      <c r="P28" s="101">
        <f>(p0!Y33+p0!X33)*10000*m_chg!X26</f>
        <v>0</v>
      </c>
      <c r="Q28" s="101">
        <f>p0!Z33*10000*m_chg!Y26</f>
        <v>0</v>
      </c>
      <c r="R28" s="101">
        <f>(p0!AB33+'Transport Pos'!B20)*10000*m_chg!Z26</f>
        <v>0</v>
      </c>
      <c r="S28" s="101">
        <f>p0!U33*10000*m_chg!AA26</f>
        <v>0</v>
      </c>
      <c r="T28" s="101">
        <f>p0!W33*10000*m_chg!AB26</f>
        <v>0</v>
      </c>
      <c r="U28" s="101">
        <f>p0!S33*10000*m_chg!AD26</f>
        <v>0</v>
      </c>
      <c r="V28" s="101">
        <f>p0!B33*10000*m_chg!AG26</f>
        <v>0</v>
      </c>
      <c r="W28" s="101">
        <f>p0!AA33*10000*m_chg!AJ26</f>
        <v>0</v>
      </c>
      <c r="Y28" s="101"/>
      <c r="AA28" s="90">
        <v>37257</v>
      </c>
      <c r="AB28" s="174">
        <f t="shared" si="7"/>
        <v>0</v>
      </c>
      <c r="AC28" s="174">
        <f>IF(AC$2&lt;=$AA28,IF(AC$3&gt;=$AA28,(AC$4*($AA29-$AA28)),0),0)*(VLOOKUP($AA28,curves,VLOOKUP(AC$1,names,2,0))-AC$5)*'m1'!$BL26</f>
        <v>0</v>
      </c>
      <c r="AD28" s="174">
        <f>IF(AD$2&lt;=$AA28,IF(AD$3&gt;=$AA28,(AD$4*($AA29-$AA28)),0),0)*(VLOOKUP($AA28,curves,VLOOKUP(AD$1,names,2,0))-AD$5)*'m1'!$BL26</f>
        <v>0</v>
      </c>
      <c r="AE28" s="174">
        <f>IF(AE$2&lt;=$AA28,IF(AE$3&gt;=$AA28,(AE$4*($AA29-$AA28)),0),0)*(VLOOKUP($AA28,curves,VLOOKUP(AE$1,names,2,0))-AE$5)*'m1'!$BL26</f>
        <v>0</v>
      </c>
      <c r="AF28" s="174">
        <f>IF(AF$2&lt;=$AA28,IF(AF$3&gt;=$AA28,(AF$4*($AA29-$AA28)),0),0)*(VLOOKUP($AA28,curves,VLOOKUP(AF$1,names,2,0))-AF$5)*'m1'!$BL26</f>
        <v>0</v>
      </c>
      <c r="AG28" s="174">
        <f>IF(AG$2&lt;=$AA28,IF(AG$3&gt;=$AA28,(AG$4*($AA29-$AA28)),0),0)*(VLOOKUP($AA28,curves,VLOOKUP(AG$1,names,2,0))-AG$5)*'m1'!$BL26</f>
        <v>0</v>
      </c>
      <c r="AH28" s="174">
        <f>IF(AH$2&lt;=$AA28,IF(AH$3&gt;=$AA28,(AH$4*($AA29-$AA28)),0),0)*(VLOOKUP($AA28,curves,VLOOKUP(AH$1,names,2,0))-AH$5)*'m1'!$BL26</f>
        <v>0</v>
      </c>
      <c r="AI28" s="174">
        <f>IF(AI$2&lt;=$AA28,IF(AI$3&gt;=$AA28,(AI$4*($AA29-$AA28)),0),0)*(VLOOKUP($AA28,curves,VLOOKUP(AI$1,names,2,0))-AI$5)*'m1'!$BL26</f>
        <v>0</v>
      </c>
      <c r="AJ28" s="174">
        <f>IF(AJ$2&lt;=$AA28,IF(AJ$3&gt;=$AA28,(AJ$4*($AA29-$AA28)),0),0)*(VLOOKUP($AA28,curves,VLOOKUP(AJ$1,names,2,0))-AJ$5)*'m1'!$BL26</f>
        <v>0</v>
      </c>
      <c r="AK28" s="174">
        <f>IF(AK$2&lt;=$AA28,IF(AK$3&gt;=$AA28,(AK$4*($AA29-$AA28)),0),0)*(VLOOKUP($AA28,curves,VLOOKUP(AK$1,names,2,0))-AK$5)*'m1'!$BL26</f>
        <v>0</v>
      </c>
      <c r="AL28" s="174">
        <f>IF(AL$2&lt;=$AA28,IF(AL$3&gt;=$AA28,(AL$4*($AA29-$AA28)),0),0)*(VLOOKUP($AA28,curves,VLOOKUP(AL$1,names,2,0))-AL$5)*'m1'!$BL26</f>
        <v>0</v>
      </c>
      <c r="AM28" s="174">
        <f>IF(AM$2&lt;=$AA28,IF(AM$3&gt;=$AA28,(AM$4*($AA29-$AA28)),0),0)*(VLOOKUP($AA28,curves,VLOOKUP(AM$1,names,2,0))-AM$5)*'m1'!$BL26</f>
        <v>0</v>
      </c>
      <c r="AN28" s="174">
        <f>IF(AN$2&lt;=$AA28,IF(AN$3&gt;=$AA28,(AN$4*($AA29-$AA28)),0),0)*(VLOOKUP($AA28,curves,VLOOKUP(AN$1,names,2,0))-AN$5)*'m1'!$BL26</f>
        <v>0</v>
      </c>
      <c r="AO28" s="174">
        <f>IF(AO$2&lt;=$AA28,IF(AO$3&gt;=$AA28,(AO$4*($AA29-$AA28)),0),0)*(VLOOKUP($AA28,curves,VLOOKUP(AO$1,names,2,0))-AO$5)*'m1'!$BL26</f>
        <v>0</v>
      </c>
      <c r="AP28" s="174">
        <f>IF(AP$2&lt;=$AA28,IF(AP$3&gt;=$AA28,(AP$4*($AA29-$AA28)),0),0)*(VLOOKUP($AA28,curves,VLOOKUP(AP$1,names,2,0))-AP$5)*'m1'!$BL26</f>
        <v>0</v>
      </c>
      <c r="AQ28" s="174">
        <f>IF(AQ$2&lt;=$AA28,IF(AQ$3&gt;=$AA28,(AQ$4*($AA29-$AA28)),0),0)*(VLOOKUP($AA28,curves,VLOOKUP(AQ$1,names,2,0))-AQ$5)*'m1'!$BL26</f>
        <v>0</v>
      </c>
      <c r="AR28" s="174">
        <f>IF(AR$2&lt;=$AA28,IF(AR$3&gt;=$AA28,(AR$4*($AA29-$AA28)),0),0)*(VLOOKUP($AA28,curves,VLOOKUP(AR$1,names,2,0))-AR$5)*'m1'!$BL26</f>
        <v>0</v>
      </c>
      <c r="AS28" s="174">
        <f>IF(AS$2&lt;=$AA28,IF(AS$3&gt;=$AA28,(AS$4*($AA29-$AA28)),0),0)*(VLOOKUP($AA28,curves,VLOOKUP(AS$1,names,2,0))-AS$5)*'m1'!$BL26</f>
        <v>0</v>
      </c>
      <c r="AT28" s="174">
        <f>IF(AT$2&lt;=$AA28,IF(AT$3&gt;=$AA28,(AT$4*($AA29-$AA28)),0),0)*(VLOOKUP($AA28,curves,VLOOKUP(AT$1,names,2,0))-AT$5)*'m1'!$BL26</f>
        <v>0</v>
      </c>
      <c r="AU28" s="174">
        <f>IF(AU$2&lt;=$AA28,IF(AU$3&gt;=$AA28,(AU$4*($AA29-$AA28)),0),0)*(VLOOKUP($AA28,curves,VLOOKUP(AU$1,names,2,0))-AU$5)*'m1'!$BL26</f>
        <v>0</v>
      </c>
      <c r="AV28" s="174">
        <f>IF(AV$2&lt;=$AA28,IF(AV$3&gt;=$AA28,(AV$4*($AA29-$AA28)),0),0)*(VLOOKUP($AA28,curves,VLOOKUP(AV$1,names,2,0))-AV$5)*'m1'!$BL26</f>
        <v>0</v>
      </c>
      <c r="AW28" s="174">
        <f>IF(AW$2&lt;=$AA28,IF(AW$3&gt;=$AA28,(AW$4*($AA29-$AA28)),0),0)*(VLOOKUP($AA28,curves,VLOOKUP(AW$1,names,2,0))-AW$5)*'m1'!$BL26</f>
        <v>0</v>
      </c>
      <c r="AZ28" s="20" t="s">
        <v>78</v>
      </c>
      <c r="BB28" s="84"/>
      <c r="BC28" s="84"/>
      <c r="BD28" s="84"/>
      <c r="BE28" s="84"/>
      <c r="BF28" s="84"/>
      <c r="BP28" s="88"/>
      <c r="CI28" s="83"/>
      <c r="CJ28" s="83"/>
      <c r="CK28" s="83"/>
      <c r="FY28" s="84"/>
      <c r="FZ28" s="84"/>
      <c r="GA28" s="84"/>
      <c r="GK28" s="88"/>
      <c r="GL28" s="88"/>
      <c r="GR28" s="88"/>
      <c r="GT28" s="88"/>
      <c r="GU28" s="88"/>
      <c r="HA28" s="88"/>
    </row>
    <row r="29" spans="1:209">
      <c r="A29" s="90">
        <f>p0!A34</f>
        <v>37288</v>
      </c>
      <c r="B29" s="102">
        <f t="shared" si="6"/>
        <v>0</v>
      </c>
      <c r="C29" s="101">
        <f>p0!E34*10000*m_chg!C27</f>
        <v>0</v>
      </c>
      <c r="D29" s="101">
        <f>p0!N34*10000*m_chg!D27</f>
        <v>0</v>
      </c>
      <c r="E29" s="101">
        <f>'p1'!K34*10000*m_chg!E27</f>
        <v>0</v>
      </c>
      <c r="F29" s="101">
        <f>(p0!H34+p0!J34+'Spread Opt'!D25+'Transport Pos'!E21)*10000*m_chg!K27</f>
        <v>0</v>
      </c>
      <c r="G29" s="101">
        <f>p0!O34*10000*m_chg!L27</f>
        <v>0</v>
      </c>
      <c r="H29" s="101">
        <f>p0!D34*10000*m_chg!N27</f>
        <v>0</v>
      </c>
      <c r="I29" s="101">
        <f>(p0!I34+p0!AG34+'Spread Opt'!C25)*10000*m_chg!H27</f>
        <v>0</v>
      </c>
      <c r="J29" s="101">
        <f>p0!M34*10000*m_chg!J27</f>
        <v>0</v>
      </c>
      <c r="K29" s="101">
        <f>(p0!L34+p0!G34)*10000*m_chg!O27</f>
        <v>0</v>
      </c>
      <c r="L29" s="101">
        <f>p0!P34*10000*m_chg!P27</f>
        <v>0</v>
      </c>
      <c r="M29" s="101">
        <f>(p0!F34)*10000*m_chg!T27</f>
        <v>0</v>
      </c>
      <c r="N29" s="101">
        <f>p0!C34*10000*m_chg!U27</f>
        <v>0</v>
      </c>
      <c r="O29" s="101">
        <f>'Transport Pos'!C21*10000*m_chg!V27</f>
        <v>0</v>
      </c>
      <c r="P29" s="101">
        <f>(p0!Y34+p0!X34)*10000*m_chg!X27</f>
        <v>0</v>
      </c>
      <c r="Q29" s="101">
        <f>p0!Z34*10000*m_chg!Y27</f>
        <v>0</v>
      </c>
      <c r="R29" s="101">
        <f>(p0!AB34+'Transport Pos'!B21)*10000*m_chg!Z27</f>
        <v>0</v>
      </c>
      <c r="S29" s="101">
        <f>p0!U34*10000*m_chg!AA27</f>
        <v>0</v>
      </c>
      <c r="T29" s="101">
        <f>p0!W34*10000*m_chg!AB27</f>
        <v>0</v>
      </c>
      <c r="U29" s="101">
        <f>p0!S34*10000*m_chg!AD27</f>
        <v>0</v>
      </c>
      <c r="V29" s="101">
        <f>p0!B34*10000*m_chg!AG27</f>
        <v>0</v>
      </c>
      <c r="W29" s="101">
        <f>p0!AA34*10000*m_chg!AJ27</f>
        <v>0</v>
      </c>
      <c r="Y29" s="101"/>
      <c r="AA29" s="90">
        <v>37288</v>
      </c>
      <c r="AB29" s="174">
        <f t="shared" si="7"/>
        <v>0</v>
      </c>
      <c r="AC29" s="174">
        <f>IF(AC$2&lt;=$AA29,IF(AC$3&gt;=$AA29,(AC$4*($AA30-$AA29)),0),0)*(VLOOKUP($AA29,curves,VLOOKUP(AC$1,names,2,0))-AC$5)*'m1'!$BL27</f>
        <v>0</v>
      </c>
      <c r="AD29" s="174">
        <f>IF(AD$2&lt;=$AA29,IF(AD$3&gt;=$AA29,(AD$4*($AA30-$AA29)),0),0)*(VLOOKUP($AA29,curves,VLOOKUP(AD$1,names,2,0))-AD$5)*'m1'!$BL27</f>
        <v>0</v>
      </c>
      <c r="AE29" s="174">
        <f>IF(AE$2&lt;=$AA29,IF(AE$3&gt;=$AA29,(AE$4*($AA30-$AA29)),0),0)*(VLOOKUP($AA29,curves,VLOOKUP(AE$1,names,2,0))-AE$5)*'m1'!$BL27</f>
        <v>0</v>
      </c>
      <c r="AF29" s="174">
        <f>IF(AF$2&lt;=$AA29,IF(AF$3&gt;=$AA29,(AF$4*($AA30-$AA29)),0),0)*(VLOOKUP($AA29,curves,VLOOKUP(AF$1,names,2,0))-AF$5)*'m1'!$BL27</f>
        <v>0</v>
      </c>
      <c r="AG29" s="174">
        <f>IF(AG$2&lt;=$AA29,IF(AG$3&gt;=$AA29,(AG$4*($AA30-$AA29)),0),0)*(VLOOKUP($AA29,curves,VLOOKUP(AG$1,names,2,0))-AG$5)*'m1'!$BL27</f>
        <v>0</v>
      </c>
      <c r="AH29" s="174">
        <f>IF(AH$2&lt;=$AA29,IF(AH$3&gt;=$AA29,(AH$4*($AA30-$AA29)),0),0)*(VLOOKUP($AA29,curves,VLOOKUP(AH$1,names,2,0))-AH$5)*'m1'!$BL27</f>
        <v>0</v>
      </c>
      <c r="AI29" s="174">
        <f>IF(AI$2&lt;=$AA29,IF(AI$3&gt;=$AA29,(AI$4*($AA30-$AA29)),0),0)*(VLOOKUP($AA29,curves,VLOOKUP(AI$1,names,2,0))-AI$5)*'m1'!$BL27</f>
        <v>0</v>
      </c>
      <c r="AJ29" s="174">
        <f>IF(AJ$2&lt;=$AA29,IF(AJ$3&gt;=$AA29,(AJ$4*($AA30-$AA29)),0),0)*(VLOOKUP($AA29,curves,VLOOKUP(AJ$1,names,2,0))-AJ$5)*'m1'!$BL27</f>
        <v>0</v>
      </c>
      <c r="AK29" s="174">
        <f>IF(AK$2&lt;=$AA29,IF(AK$3&gt;=$AA29,(AK$4*($AA30-$AA29)),0),0)*(VLOOKUP($AA29,curves,VLOOKUP(AK$1,names,2,0))-AK$5)*'m1'!$BL27</f>
        <v>0</v>
      </c>
      <c r="AL29" s="174">
        <f>IF(AL$2&lt;=$AA29,IF(AL$3&gt;=$AA29,(AL$4*($AA30-$AA29)),0),0)*(VLOOKUP($AA29,curves,VLOOKUP(AL$1,names,2,0))-AL$5)*'m1'!$BL27</f>
        <v>0</v>
      </c>
      <c r="AM29" s="174">
        <f>IF(AM$2&lt;=$AA29,IF(AM$3&gt;=$AA29,(AM$4*($AA30-$AA29)),0),0)*(VLOOKUP($AA29,curves,VLOOKUP(AM$1,names,2,0))-AM$5)*'m1'!$BL27</f>
        <v>0</v>
      </c>
      <c r="AN29" s="174">
        <f>IF(AN$2&lt;=$AA29,IF(AN$3&gt;=$AA29,(AN$4*($AA30-$AA29)),0),0)*(VLOOKUP($AA29,curves,VLOOKUP(AN$1,names,2,0))-AN$5)*'m1'!$BL27</f>
        <v>0</v>
      </c>
      <c r="AO29" s="174">
        <f>IF(AO$2&lt;=$AA29,IF(AO$3&gt;=$AA29,(AO$4*($AA30-$AA29)),0),0)*(VLOOKUP($AA29,curves,VLOOKUP(AO$1,names,2,0))-AO$5)*'m1'!$BL27</f>
        <v>0</v>
      </c>
      <c r="AP29" s="174">
        <f>IF(AP$2&lt;=$AA29,IF(AP$3&gt;=$AA29,(AP$4*($AA30-$AA29)),0),0)*(VLOOKUP($AA29,curves,VLOOKUP(AP$1,names,2,0))-AP$5)*'m1'!$BL27</f>
        <v>0</v>
      </c>
      <c r="AQ29" s="174">
        <f>IF(AQ$2&lt;=$AA29,IF(AQ$3&gt;=$AA29,(AQ$4*($AA30-$AA29)),0),0)*(VLOOKUP($AA29,curves,VLOOKUP(AQ$1,names,2,0))-AQ$5)*'m1'!$BL27</f>
        <v>0</v>
      </c>
      <c r="AR29" s="174">
        <f>IF(AR$2&lt;=$AA29,IF(AR$3&gt;=$AA29,(AR$4*($AA30-$AA29)),0),0)*(VLOOKUP($AA29,curves,VLOOKUP(AR$1,names,2,0))-AR$5)*'m1'!$BL27</f>
        <v>0</v>
      </c>
      <c r="AS29" s="174">
        <f>IF(AS$2&lt;=$AA29,IF(AS$3&gt;=$AA29,(AS$4*($AA30-$AA29)),0),0)*(VLOOKUP($AA29,curves,VLOOKUP(AS$1,names,2,0))-AS$5)*'m1'!$BL27</f>
        <v>0</v>
      </c>
      <c r="AT29" s="174">
        <f>IF(AT$2&lt;=$AA29,IF(AT$3&gt;=$AA29,(AT$4*($AA30-$AA29)),0),0)*(VLOOKUP($AA29,curves,VLOOKUP(AT$1,names,2,0))-AT$5)*'m1'!$BL27</f>
        <v>0</v>
      </c>
      <c r="AU29" s="174">
        <f>IF(AU$2&lt;=$AA29,IF(AU$3&gt;=$AA29,(AU$4*($AA30-$AA29)),0),0)*(VLOOKUP($AA29,curves,VLOOKUP(AU$1,names,2,0))-AU$5)*'m1'!$BL27</f>
        <v>0</v>
      </c>
      <c r="AV29" s="174">
        <f>IF(AV$2&lt;=$AA29,IF(AV$3&gt;=$AA29,(AV$4*($AA30-$AA29)),0),0)*(VLOOKUP($AA29,curves,VLOOKUP(AV$1,names,2,0))-AV$5)*'m1'!$BL27</f>
        <v>0</v>
      </c>
      <c r="AW29" s="174">
        <f>IF(AW$2&lt;=$AA29,IF(AW$3&gt;=$AA29,(AW$4*($AA30-$AA29)),0),0)*(VLOOKUP($AA29,curves,VLOOKUP(AW$1,names,2,0))-AW$5)*'m1'!$BL27</f>
        <v>0</v>
      </c>
      <c r="BB29" s="84"/>
      <c r="BC29" s="84"/>
      <c r="BD29" s="84"/>
      <c r="BE29" s="84"/>
      <c r="BF29" s="84"/>
      <c r="BP29" s="88"/>
      <c r="CI29" s="83"/>
      <c r="CJ29" s="83"/>
      <c r="CK29" s="83"/>
      <c r="FY29" s="84"/>
      <c r="FZ29" s="84"/>
      <c r="GA29" s="84"/>
      <c r="GK29" s="88"/>
      <c r="GL29" s="88"/>
      <c r="GR29" s="88"/>
      <c r="GT29" s="88"/>
      <c r="GU29" s="88"/>
      <c r="HA29" s="88"/>
    </row>
    <row r="30" spans="1:209">
      <c r="A30" s="90">
        <f>p0!A35</f>
        <v>37316</v>
      </c>
      <c r="B30" s="102">
        <f t="shared" si="6"/>
        <v>0</v>
      </c>
      <c r="C30" s="101">
        <f>p0!E35*10000*m_chg!C28</f>
        <v>0</v>
      </c>
      <c r="D30" s="101">
        <f>p0!N35*10000*m_chg!D28</f>
        <v>0</v>
      </c>
      <c r="E30" s="101">
        <f>'p1'!K35*10000*m_chg!E28</f>
        <v>0</v>
      </c>
      <c r="F30" s="101">
        <f>(p0!H35+p0!J35+'Spread Opt'!D26+'Transport Pos'!E22)*10000*m_chg!K28</f>
        <v>0</v>
      </c>
      <c r="G30" s="101">
        <f>p0!O35*10000*m_chg!L28</f>
        <v>0</v>
      </c>
      <c r="H30" s="101">
        <f>p0!D35*10000*m_chg!N28</f>
        <v>0</v>
      </c>
      <c r="I30" s="101">
        <f>(p0!I35+p0!AG35+'Spread Opt'!C26)*10000*m_chg!H28</f>
        <v>0</v>
      </c>
      <c r="J30" s="101">
        <f>p0!M35*10000*m_chg!J28</f>
        <v>0</v>
      </c>
      <c r="K30" s="101">
        <f>(p0!L35+p0!G35)*10000*m_chg!O28</f>
        <v>0</v>
      </c>
      <c r="L30" s="101">
        <f>p0!P35*10000*m_chg!P28</f>
        <v>0</v>
      </c>
      <c r="M30" s="101">
        <f>(p0!F35)*10000*m_chg!T28</f>
        <v>0</v>
      </c>
      <c r="N30" s="101">
        <f>p0!C35*10000*m_chg!U28</f>
        <v>0</v>
      </c>
      <c r="O30" s="101">
        <f>'Transport Pos'!C22*10000*m_chg!V28</f>
        <v>0</v>
      </c>
      <c r="P30" s="101">
        <f>(p0!Y35+p0!X35)*10000*m_chg!X28</f>
        <v>0</v>
      </c>
      <c r="Q30" s="101">
        <f>p0!Z35*10000*m_chg!Y28</f>
        <v>0</v>
      </c>
      <c r="R30" s="101">
        <f>(p0!AB35+'Transport Pos'!B22)*10000*m_chg!Z28</f>
        <v>0</v>
      </c>
      <c r="S30" s="101">
        <f>p0!U35*10000*m_chg!AA28</f>
        <v>0</v>
      </c>
      <c r="T30" s="101">
        <f>p0!W35*10000*m_chg!AB28</f>
        <v>0</v>
      </c>
      <c r="U30" s="101">
        <f>p0!S35*10000*m_chg!AD28</f>
        <v>0</v>
      </c>
      <c r="V30" s="101">
        <f>p0!B35*10000*m_chg!AG28</f>
        <v>0</v>
      </c>
      <c r="W30" s="101">
        <f>p0!AA35*10000*m_chg!AJ28</f>
        <v>0</v>
      </c>
      <c r="Y30" s="101"/>
      <c r="AA30" s="90">
        <v>37316</v>
      </c>
      <c r="AB30" s="174">
        <f t="shared" si="7"/>
        <v>0</v>
      </c>
      <c r="AC30" s="174">
        <f>IF(AC$2&lt;=$AA30,IF(AC$3&gt;=$AA30,(AC$4*($AA31-$AA30)),0),0)*(VLOOKUP($AA30,curves,VLOOKUP(AC$1,names,2,0))-AC$5)*'m1'!$BL28</f>
        <v>0</v>
      </c>
      <c r="AD30" s="174">
        <f>IF(AD$2&lt;=$AA30,IF(AD$3&gt;=$AA30,(AD$4*($AA31-$AA30)),0),0)*(VLOOKUP($AA30,curves,VLOOKUP(AD$1,names,2,0))-AD$5)*'m1'!$BL28</f>
        <v>0</v>
      </c>
      <c r="AE30" s="174">
        <f>IF(AE$2&lt;=$AA30,IF(AE$3&gt;=$AA30,(AE$4*($AA31-$AA30)),0),0)*(VLOOKUP($AA30,curves,VLOOKUP(AE$1,names,2,0))-AE$5)*'m1'!$BL28</f>
        <v>0</v>
      </c>
      <c r="AF30" s="174">
        <f>IF(AF$2&lt;=$AA30,IF(AF$3&gt;=$AA30,(AF$4*($AA31-$AA30)),0),0)*(VLOOKUP($AA30,curves,VLOOKUP(AF$1,names,2,0))-AF$5)*'m1'!$BL28</f>
        <v>0</v>
      </c>
      <c r="AG30" s="174">
        <f>IF(AG$2&lt;=$AA30,IF(AG$3&gt;=$AA30,(AG$4*($AA31-$AA30)),0),0)*(VLOOKUP($AA30,curves,VLOOKUP(AG$1,names,2,0))-AG$5)*'m1'!$BL28</f>
        <v>0</v>
      </c>
      <c r="AH30" s="174">
        <f>IF(AH$2&lt;=$AA30,IF(AH$3&gt;=$AA30,(AH$4*($AA31-$AA30)),0),0)*(VLOOKUP($AA30,curves,VLOOKUP(AH$1,names,2,0))-AH$5)*'m1'!$BL28</f>
        <v>0</v>
      </c>
      <c r="AI30" s="174">
        <f>IF(AI$2&lt;=$AA30,IF(AI$3&gt;=$AA30,(AI$4*($AA31-$AA30)),0),0)*(VLOOKUP($AA30,curves,VLOOKUP(AI$1,names,2,0))-AI$5)*'m1'!$BL28</f>
        <v>0</v>
      </c>
      <c r="AJ30" s="174">
        <f>IF(AJ$2&lt;=$AA30,IF(AJ$3&gt;=$AA30,(AJ$4*($AA31-$AA30)),0),0)*(VLOOKUP($AA30,curves,VLOOKUP(AJ$1,names,2,0))-AJ$5)*'m1'!$BL28</f>
        <v>0</v>
      </c>
      <c r="AK30" s="174">
        <f>IF(AK$2&lt;=$AA30,IF(AK$3&gt;=$AA30,(AK$4*($AA31-$AA30)),0),0)*(VLOOKUP($AA30,curves,VLOOKUP(AK$1,names,2,0))-AK$5)*'m1'!$BL28</f>
        <v>0</v>
      </c>
      <c r="AL30" s="174">
        <f>IF(AL$2&lt;=$AA30,IF(AL$3&gt;=$AA30,(AL$4*($AA31-$AA30)),0),0)*(VLOOKUP($AA30,curves,VLOOKUP(AL$1,names,2,0))-AL$5)*'m1'!$BL28</f>
        <v>0</v>
      </c>
      <c r="AM30" s="174">
        <f>IF(AM$2&lt;=$AA30,IF(AM$3&gt;=$AA30,(AM$4*($AA31-$AA30)),0),0)*(VLOOKUP($AA30,curves,VLOOKUP(AM$1,names,2,0))-AM$5)*'m1'!$BL28</f>
        <v>0</v>
      </c>
      <c r="AN30" s="174">
        <f>IF(AN$2&lt;=$AA30,IF(AN$3&gt;=$AA30,(AN$4*($AA31-$AA30)),0),0)*(VLOOKUP($AA30,curves,VLOOKUP(AN$1,names,2,0))-AN$5)*'m1'!$BL28</f>
        <v>0</v>
      </c>
      <c r="AO30" s="174">
        <f>IF(AO$2&lt;=$AA30,IF(AO$3&gt;=$AA30,(AO$4*($AA31-$AA30)),0),0)*(VLOOKUP($AA30,curves,VLOOKUP(AO$1,names,2,0))-AO$5)*'m1'!$BL28</f>
        <v>0</v>
      </c>
      <c r="AP30" s="174">
        <f>IF(AP$2&lt;=$AA30,IF(AP$3&gt;=$AA30,(AP$4*($AA31-$AA30)),0),0)*(VLOOKUP($AA30,curves,VLOOKUP(AP$1,names,2,0))-AP$5)*'m1'!$BL28</f>
        <v>0</v>
      </c>
      <c r="AQ30" s="174">
        <f>IF(AQ$2&lt;=$AA30,IF(AQ$3&gt;=$AA30,(AQ$4*($AA31-$AA30)),0),0)*(VLOOKUP($AA30,curves,VLOOKUP(AQ$1,names,2,0))-AQ$5)*'m1'!$BL28</f>
        <v>0</v>
      </c>
      <c r="AR30" s="174">
        <f>IF(AR$2&lt;=$AA30,IF(AR$3&gt;=$AA30,(AR$4*($AA31-$AA30)),0),0)*(VLOOKUP($AA30,curves,VLOOKUP(AR$1,names,2,0))-AR$5)*'m1'!$BL28</f>
        <v>0</v>
      </c>
      <c r="AS30" s="174">
        <f>IF(AS$2&lt;=$AA30,IF(AS$3&gt;=$AA30,(AS$4*($AA31-$AA30)),0),0)*(VLOOKUP($AA30,curves,VLOOKUP(AS$1,names,2,0))-AS$5)*'m1'!$BL28</f>
        <v>0</v>
      </c>
      <c r="AT30" s="174">
        <f>IF(AT$2&lt;=$AA30,IF(AT$3&gt;=$AA30,(AT$4*($AA31-$AA30)),0),0)*(VLOOKUP($AA30,curves,VLOOKUP(AT$1,names,2,0))-AT$5)*'m1'!$BL28</f>
        <v>0</v>
      </c>
      <c r="AU30" s="174">
        <f>IF(AU$2&lt;=$AA30,IF(AU$3&gt;=$AA30,(AU$4*($AA31-$AA30)),0),0)*(VLOOKUP($AA30,curves,VLOOKUP(AU$1,names,2,0))-AU$5)*'m1'!$BL28</f>
        <v>0</v>
      </c>
      <c r="AV30" s="174">
        <f>IF(AV$2&lt;=$AA30,IF(AV$3&gt;=$AA30,(AV$4*($AA31-$AA30)),0),0)*(VLOOKUP($AA30,curves,VLOOKUP(AV$1,names,2,0))-AV$5)*'m1'!$BL28</f>
        <v>0</v>
      </c>
      <c r="AW30" s="174">
        <f>IF(AW$2&lt;=$AA30,IF(AW$3&gt;=$AA30,(AW$4*($AA31-$AA30)),0),0)*(VLOOKUP($AA30,curves,VLOOKUP(AW$1,names,2,0))-AW$5)*'m1'!$BL28</f>
        <v>0</v>
      </c>
      <c r="BB30" s="84"/>
      <c r="BC30" s="84"/>
      <c r="BD30" s="84"/>
      <c r="BE30" s="84"/>
      <c r="BF30" s="84"/>
      <c r="BP30" s="88"/>
      <c r="CI30" s="83"/>
      <c r="CJ30" s="83"/>
      <c r="CK30" s="83"/>
      <c r="FY30" s="84"/>
      <c r="FZ30" s="84"/>
      <c r="GA30" s="84"/>
      <c r="GK30" s="88"/>
      <c r="GL30" s="88"/>
      <c r="GR30" s="88"/>
      <c r="GT30" s="88"/>
      <c r="GU30" s="88"/>
      <c r="HA30" s="88"/>
    </row>
    <row r="31" spans="1:209">
      <c r="A31" s="90">
        <f>p0!A36</f>
        <v>37347</v>
      </c>
      <c r="B31" s="102">
        <f t="shared" si="6"/>
        <v>0</v>
      </c>
      <c r="C31" s="101">
        <f>p0!E36*10000*m_chg!C29</f>
        <v>0</v>
      </c>
      <c r="D31" s="101">
        <f>p0!N36*10000*m_chg!D29</f>
        <v>0</v>
      </c>
      <c r="E31" s="101">
        <f>'p1'!K36*10000*m_chg!E29</f>
        <v>0</v>
      </c>
      <c r="F31" s="101">
        <f>(p0!H36+p0!J36+'Spread Opt'!D27+'Transport Pos'!E23)*10000*m_chg!K29</f>
        <v>0</v>
      </c>
      <c r="G31" s="101">
        <f>p0!O36*10000*m_chg!L29</f>
        <v>0</v>
      </c>
      <c r="H31" s="101">
        <f>p0!D36*10000*m_chg!N29</f>
        <v>0</v>
      </c>
      <c r="I31" s="101">
        <f>(p0!I36+p0!AG36+'Spread Opt'!C27)*10000*m_chg!H29</f>
        <v>0</v>
      </c>
      <c r="J31" s="101">
        <f>p0!M36*10000*m_chg!J29</f>
        <v>0</v>
      </c>
      <c r="K31" s="101">
        <f>(p0!L36+p0!G36)*10000*m_chg!O29</f>
        <v>0</v>
      </c>
      <c r="L31" s="101">
        <f>p0!P36*10000*m_chg!P29</f>
        <v>0</v>
      </c>
      <c r="M31" s="101">
        <f>(p0!F36)*10000*m_chg!T29</f>
        <v>0</v>
      </c>
      <c r="N31" s="101">
        <f>p0!C36*10000*m_chg!U29</f>
        <v>0</v>
      </c>
      <c r="O31" s="101">
        <f>'Transport Pos'!C23*10000*m_chg!V29</f>
        <v>0</v>
      </c>
      <c r="P31" s="101">
        <f>(p0!Y36+p0!X36)*10000*m_chg!X29</f>
        <v>0</v>
      </c>
      <c r="Q31" s="101">
        <f>p0!Z36*10000*m_chg!Y29</f>
        <v>0</v>
      </c>
      <c r="R31" s="101">
        <f>(p0!AB36+'Transport Pos'!B23)*10000*m_chg!Z29</f>
        <v>0</v>
      </c>
      <c r="S31" s="101">
        <f>p0!U36*10000*m_chg!AA29</f>
        <v>0</v>
      </c>
      <c r="T31" s="101">
        <f>p0!W36*10000*m_chg!AB29</f>
        <v>0</v>
      </c>
      <c r="U31" s="101">
        <f>p0!S36*10000*m_chg!AD29</f>
        <v>0</v>
      </c>
      <c r="V31" s="101">
        <f>p0!B36*10000*m_chg!AG29</f>
        <v>0</v>
      </c>
      <c r="W31" s="101">
        <f>p0!AA36*10000*m_chg!AJ29</f>
        <v>0</v>
      </c>
      <c r="Y31" s="101"/>
      <c r="AA31" s="90">
        <v>37347</v>
      </c>
      <c r="AB31" s="174">
        <f t="shared" si="7"/>
        <v>0</v>
      </c>
      <c r="AC31" s="174">
        <f>IF(AC$2&lt;=$AA31,IF(AC$3&gt;=$AA31,(AC$4*($AA32-$AA31)),0),0)*(VLOOKUP($AA31,curves,VLOOKUP(AC$1,names,2,0))-AC$5)*'m1'!$BL29</f>
        <v>0</v>
      </c>
      <c r="AD31" s="174">
        <f>IF(AD$2&lt;=$AA31,IF(AD$3&gt;=$AA31,(AD$4*($AA32-$AA31)),0),0)*(VLOOKUP($AA31,curves,VLOOKUP(AD$1,names,2,0))-AD$5)*'m1'!$BL29</f>
        <v>0</v>
      </c>
      <c r="AE31" s="174">
        <f>IF(AE$2&lt;=$AA31,IF(AE$3&gt;=$AA31,(AE$4*($AA32-$AA31)),0),0)*(VLOOKUP($AA31,curves,VLOOKUP(AE$1,names,2,0))-AE$5)*'m1'!$BL29</f>
        <v>0</v>
      </c>
      <c r="AF31" s="174">
        <f>IF(AF$2&lt;=$AA31,IF(AF$3&gt;=$AA31,(AF$4*($AA32-$AA31)),0),0)*(VLOOKUP($AA31,curves,VLOOKUP(AF$1,names,2,0))-AF$5)*'m1'!$BL29</f>
        <v>0</v>
      </c>
      <c r="AG31" s="174">
        <f>IF(AG$2&lt;=$AA31,IF(AG$3&gt;=$AA31,(AG$4*($AA32-$AA31)),0),0)*(VLOOKUP($AA31,curves,VLOOKUP(AG$1,names,2,0))-AG$5)*'m1'!$BL29</f>
        <v>0</v>
      </c>
      <c r="AH31" s="174">
        <f>IF(AH$2&lt;=$AA31,IF(AH$3&gt;=$AA31,(AH$4*($AA32-$AA31)),0),0)*(VLOOKUP($AA31,curves,VLOOKUP(AH$1,names,2,0))-AH$5)*'m1'!$BL29</f>
        <v>0</v>
      </c>
      <c r="AI31" s="174">
        <f>IF(AI$2&lt;=$AA31,IF(AI$3&gt;=$AA31,(AI$4*($AA32-$AA31)),0),0)*(VLOOKUP($AA31,curves,VLOOKUP(AI$1,names,2,0))-AI$5)*'m1'!$BL29</f>
        <v>0</v>
      </c>
      <c r="AJ31" s="174">
        <f>IF(AJ$2&lt;=$AA31,IF(AJ$3&gt;=$AA31,(AJ$4*($AA32-$AA31)),0),0)*(VLOOKUP($AA31,curves,VLOOKUP(AJ$1,names,2,0))-AJ$5)*'m1'!$BL29</f>
        <v>0</v>
      </c>
      <c r="AK31" s="174">
        <f>IF(AK$2&lt;=$AA31,IF(AK$3&gt;=$AA31,(AK$4*($AA32-$AA31)),0),0)*(VLOOKUP($AA31,curves,VLOOKUP(AK$1,names,2,0))-AK$5)*'m1'!$BL29</f>
        <v>0</v>
      </c>
      <c r="AL31" s="174">
        <f>IF(AL$2&lt;=$AA31,IF(AL$3&gt;=$AA31,(AL$4*($AA32-$AA31)),0),0)*(VLOOKUP($AA31,curves,VLOOKUP(AL$1,names,2,0))-AL$5)*'m1'!$BL29</f>
        <v>0</v>
      </c>
      <c r="AM31" s="174">
        <f>IF(AM$2&lt;=$AA31,IF(AM$3&gt;=$AA31,(AM$4*($AA32-$AA31)),0),0)*(VLOOKUP($AA31,curves,VLOOKUP(AM$1,names,2,0))-AM$5)*'m1'!$BL29</f>
        <v>0</v>
      </c>
      <c r="AN31" s="174">
        <f>IF(AN$2&lt;=$AA31,IF(AN$3&gt;=$AA31,(AN$4*($AA32-$AA31)),0),0)*(VLOOKUP($AA31,curves,VLOOKUP(AN$1,names,2,0))-AN$5)*'m1'!$BL29</f>
        <v>0</v>
      </c>
      <c r="AO31" s="174">
        <f>IF(AO$2&lt;=$AA31,IF(AO$3&gt;=$AA31,(AO$4*($AA32-$AA31)),0),0)*(VLOOKUP($AA31,curves,VLOOKUP(AO$1,names,2,0))-AO$5)*'m1'!$BL29</f>
        <v>0</v>
      </c>
      <c r="AP31" s="174">
        <f>IF(AP$2&lt;=$AA31,IF(AP$3&gt;=$AA31,(AP$4*($AA32-$AA31)),0),0)*(VLOOKUP($AA31,curves,VLOOKUP(AP$1,names,2,0))-AP$5)*'m1'!$BL29</f>
        <v>0</v>
      </c>
      <c r="AQ31" s="174">
        <f>IF(AQ$2&lt;=$AA31,IF(AQ$3&gt;=$AA31,(AQ$4*($AA32-$AA31)),0),0)*(VLOOKUP($AA31,curves,VLOOKUP(AQ$1,names,2,0))-AQ$5)*'m1'!$BL29</f>
        <v>0</v>
      </c>
      <c r="AR31" s="174">
        <f>IF(AR$2&lt;=$AA31,IF(AR$3&gt;=$AA31,(AR$4*($AA32-$AA31)),0),0)*(VLOOKUP($AA31,curves,VLOOKUP(AR$1,names,2,0))-AR$5)*'m1'!$BL29</f>
        <v>0</v>
      </c>
      <c r="AS31" s="174">
        <f>IF(AS$2&lt;=$AA31,IF(AS$3&gt;=$AA31,(AS$4*($AA32-$AA31)),0),0)*(VLOOKUP($AA31,curves,VLOOKUP(AS$1,names,2,0))-AS$5)*'m1'!$BL29</f>
        <v>0</v>
      </c>
      <c r="AT31" s="174">
        <f>IF(AT$2&lt;=$AA31,IF(AT$3&gt;=$AA31,(AT$4*($AA32-$AA31)),0),0)*(VLOOKUP($AA31,curves,VLOOKUP(AT$1,names,2,0))-AT$5)*'m1'!$BL29</f>
        <v>0</v>
      </c>
      <c r="AU31" s="174">
        <f>IF(AU$2&lt;=$AA31,IF(AU$3&gt;=$AA31,(AU$4*($AA32-$AA31)),0),0)*(VLOOKUP($AA31,curves,VLOOKUP(AU$1,names,2,0))-AU$5)*'m1'!$BL29</f>
        <v>0</v>
      </c>
      <c r="AV31" s="174">
        <f>IF(AV$2&lt;=$AA31,IF(AV$3&gt;=$AA31,(AV$4*($AA32-$AA31)),0),0)*(VLOOKUP($AA31,curves,VLOOKUP(AV$1,names,2,0))-AV$5)*'m1'!$BL29</f>
        <v>0</v>
      </c>
      <c r="AW31" s="174">
        <f>IF(AW$2&lt;=$AA31,IF(AW$3&gt;=$AA31,(AW$4*($AA32-$AA31)),0),0)*(VLOOKUP($AA31,curves,VLOOKUP(AW$1,names,2,0))-AW$5)*'m1'!$BL29</f>
        <v>0</v>
      </c>
      <c r="BB31" s="84"/>
      <c r="BC31" s="84"/>
      <c r="BD31" s="84"/>
      <c r="BE31" s="84"/>
      <c r="BF31" s="84"/>
      <c r="BP31" s="88"/>
      <c r="CI31" s="83"/>
      <c r="CJ31" s="83"/>
      <c r="CK31" s="83"/>
      <c r="FY31" s="84"/>
      <c r="FZ31" s="84"/>
      <c r="GA31" s="84"/>
      <c r="GK31" s="88"/>
      <c r="GL31" s="88"/>
      <c r="GR31" s="88"/>
      <c r="GT31" s="88"/>
      <c r="GU31" s="88"/>
      <c r="HA31" s="88"/>
    </row>
    <row r="32" spans="1:209">
      <c r="A32" s="90">
        <f>p0!A37</f>
        <v>37377</v>
      </c>
      <c r="B32" s="102">
        <f t="shared" si="6"/>
        <v>0</v>
      </c>
      <c r="C32" s="101">
        <f>p0!E37*10000*m_chg!C30</f>
        <v>0</v>
      </c>
      <c r="D32" s="101">
        <f>p0!N37*10000*m_chg!D30</f>
        <v>0</v>
      </c>
      <c r="E32" s="101">
        <f>'p1'!K37*10000*m_chg!E30</f>
        <v>0</v>
      </c>
      <c r="F32" s="101">
        <f>(p0!H37+p0!J37+'Spread Opt'!D28+'Transport Pos'!E24)*10000*m_chg!K30</f>
        <v>0</v>
      </c>
      <c r="G32" s="101">
        <f>p0!O37*10000*m_chg!L30</f>
        <v>0</v>
      </c>
      <c r="H32" s="101">
        <f>p0!D37*10000*m_chg!N30</f>
        <v>0</v>
      </c>
      <c r="I32" s="101">
        <f>(p0!I37+p0!AG37+'Spread Opt'!C28)*10000*m_chg!H30</f>
        <v>0</v>
      </c>
      <c r="J32" s="101">
        <f>p0!M37*10000*m_chg!J30</f>
        <v>0</v>
      </c>
      <c r="K32" s="101">
        <f>(p0!L37+p0!G37)*10000*m_chg!O30</f>
        <v>0</v>
      </c>
      <c r="L32" s="101">
        <f>p0!P37*10000*m_chg!P30</f>
        <v>0</v>
      </c>
      <c r="M32" s="101">
        <f>(p0!F37)*10000*m_chg!T30</f>
        <v>0</v>
      </c>
      <c r="N32" s="101">
        <f>p0!C37*10000*m_chg!U30</f>
        <v>0</v>
      </c>
      <c r="O32" s="101">
        <f>'Transport Pos'!C24*10000*m_chg!V30</f>
        <v>0</v>
      </c>
      <c r="P32" s="101">
        <f>(p0!Y37+p0!X37)*10000*m_chg!X30</f>
        <v>0</v>
      </c>
      <c r="Q32" s="101">
        <f>p0!Z37*10000*m_chg!Y30</f>
        <v>0</v>
      </c>
      <c r="R32" s="101">
        <f>(p0!AB37+'Transport Pos'!B24)*10000*m_chg!Z30</f>
        <v>0</v>
      </c>
      <c r="S32" s="101">
        <f>p0!U37*10000*m_chg!AA30</f>
        <v>0</v>
      </c>
      <c r="T32" s="101">
        <f>p0!W37*10000*m_chg!AB30</f>
        <v>0</v>
      </c>
      <c r="U32" s="101">
        <f>p0!S37*10000*m_chg!AD30</f>
        <v>0</v>
      </c>
      <c r="V32" s="101">
        <f>p0!B37*10000*m_chg!AG30</f>
        <v>0</v>
      </c>
      <c r="W32" s="101">
        <f>p0!AA37*10000*m_chg!AJ30</f>
        <v>0</v>
      </c>
      <c r="Y32" s="101"/>
      <c r="AA32" s="90">
        <v>37377</v>
      </c>
      <c r="AB32" s="174">
        <f t="shared" si="7"/>
        <v>0</v>
      </c>
      <c r="AC32" s="174">
        <f>IF(AC$2&lt;=$AA32,IF(AC$3&gt;=$AA32,(AC$4*($AA33-$AA32)),0),0)*(VLOOKUP($AA32,curves,VLOOKUP(AC$1,names,2,0))-AC$5)*'m1'!$BL30</f>
        <v>0</v>
      </c>
      <c r="AD32" s="174">
        <f>IF(AD$2&lt;=$AA32,IF(AD$3&gt;=$AA32,(AD$4*($AA33-$AA32)),0),0)*(VLOOKUP($AA32,curves,VLOOKUP(AD$1,names,2,0))-AD$5)*'m1'!$BL30</f>
        <v>0</v>
      </c>
      <c r="AE32" s="174">
        <f>IF(AE$2&lt;=$AA32,IF(AE$3&gt;=$AA32,(AE$4*($AA33-$AA32)),0),0)*(VLOOKUP($AA32,curves,VLOOKUP(AE$1,names,2,0))-AE$5)*'m1'!$BL30</f>
        <v>0</v>
      </c>
      <c r="AF32" s="174">
        <f>IF(AF$2&lt;=$AA32,IF(AF$3&gt;=$AA32,(AF$4*($AA33-$AA32)),0),0)*(VLOOKUP($AA32,curves,VLOOKUP(AF$1,names,2,0))-AF$5)*'m1'!$BL30</f>
        <v>0</v>
      </c>
      <c r="AG32" s="174">
        <f>IF(AG$2&lt;=$AA32,IF(AG$3&gt;=$AA32,(AG$4*($AA33-$AA32)),0),0)*(VLOOKUP($AA32,curves,VLOOKUP(AG$1,names,2,0))-AG$5)*'m1'!$BL30</f>
        <v>0</v>
      </c>
      <c r="AH32" s="174">
        <f>IF(AH$2&lt;=$AA32,IF(AH$3&gt;=$AA32,(AH$4*($AA33-$AA32)),0),0)*(VLOOKUP($AA32,curves,VLOOKUP(AH$1,names,2,0))-AH$5)*'m1'!$BL30</f>
        <v>0</v>
      </c>
      <c r="AI32" s="174">
        <f>IF(AI$2&lt;=$AA32,IF(AI$3&gt;=$AA32,(AI$4*($AA33-$AA32)),0),0)*(VLOOKUP($AA32,curves,VLOOKUP(AI$1,names,2,0))-AI$5)*'m1'!$BL30</f>
        <v>0</v>
      </c>
      <c r="AJ32" s="174">
        <f>IF(AJ$2&lt;=$AA32,IF(AJ$3&gt;=$AA32,(AJ$4*($AA33-$AA32)),0),0)*(VLOOKUP($AA32,curves,VLOOKUP(AJ$1,names,2,0))-AJ$5)*'m1'!$BL30</f>
        <v>0</v>
      </c>
      <c r="AK32" s="174">
        <f>IF(AK$2&lt;=$AA32,IF(AK$3&gt;=$AA32,(AK$4*($AA33-$AA32)),0),0)*(VLOOKUP($AA32,curves,VLOOKUP(AK$1,names,2,0))-AK$5)*'m1'!$BL30</f>
        <v>0</v>
      </c>
      <c r="AL32" s="174">
        <f>IF(AL$2&lt;=$AA32,IF(AL$3&gt;=$AA32,(AL$4*($AA33-$AA32)),0),0)*(VLOOKUP($AA32,curves,VLOOKUP(AL$1,names,2,0))-AL$5)*'m1'!$BL30</f>
        <v>0</v>
      </c>
      <c r="AM32" s="174">
        <f>IF(AM$2&lt;=$AA32,IF(AM$3&gt;=$AA32,(AM$4*($AA33-$AA32)),0),0)*(VLOOKUP($AA32,curves,VLOOKUP(AM$1,names,2,0))-AM$5)*'m1'!$BL30</f>
        <v>0</v>
      </c>
      <c r="AN32" s="174">
        <f>IF(AN$2&lt;=$AA32,IF(AN$3&gt;=$AA32,(AN$4*($AA33-$AA32)),0),0)*(VLOOKUP($AA32,curves,VLOOKUP(AN$1,names,2,0))-AN$5)*'m1'!$BL30</f>
        <v>0</v>
      </c>
      <c r="AO32" s="174">
        <f>IF(AO$2&lt;=$AA32,IF(AO$3&gt;=$AA32,(AO$4*($AA33-$AA32)),0),0)*(VLOOKUP($AA32,curves,VLOOKUP(AO$1,names,2,0))-AO$5)*'m1'!$BL30</f>
        <v>0</v>
      </c>
      <c r="AP32" s="174">
        <f>IF(AP$2&lt;=$AA32,IF(AP$3&gt;=$AA32,(AP$4*($AA33-$AA32)),0),0)*(VLOOKUP($AA32,curves,VLOOKUP(AP$1,names,2,0))-AP$5)*'m1'!$BL30</f>
        <v>0</v>
      </c>
      <c r="AQ32" s="174">
        <f>IF(AQ$2&lt;=$AA32,IF(AQ$3&gt;=$AA32,(AQ$4*($AA33-$AA32)),0),0)*(VLOOKUP($AA32,curves,VLOOKUP(AQ$1,names,2,0))-AQ$5)*'m1'!$BL30</f>
        <v>0</v>
      </c>
      <c r="AR32" s="174">
        <f>IF(AR$2&lt;=$AA32,IF(AR$3&gt;=$AA32,(AR$4*($AA33-$AA32)),0),0)*(VLOOKUP($AA32,curves,VLOOKUP(AR$1,names,2,0))-AR$5)*'m1'!$BL30</f>
        <v>0</v>
      </c>
      <c r="AS32" s="174">
        <f>IF(AS$2&lt;=$AA32,IF(AS$3&gt;=$AA32,(AS$4*($AA33-$AA32)),0),0)*(VLOOKUP($AA32,curves,VLOOKUP(AS$1,names,2,0))-AS$5)*'m1'!$BL30</f>
        <v>0</v>
      </c>
      <c r="AT32" s="174">
        <f>IF(AT$2&lt;=$AA32,IF(AT$3&gt;=$AA32,(AT$4*($AA33-$AA32)),0),0)*(VLOOKUP($AA32,curves,VLOOKUP(AT$1,names,2,0))-AT$5)*'m1'!$BL30</f>
        <v>0</v>
      </c>
      <c r="AU32" s="174">
        <f>IF(AU$2&lt;=$AA32,IF(AU$3&gt;=$AA32,(AU$4*($AA33-$AA32)),0),0)*(VLOOKUP($AA32,curves,VLOOKUP(AU$1,names,2,0))-AU$5)*'m1'!$BL30</f>
        <v>0</v>
      </c>
      <c r="AV32" s="174">
        <f>IF(AV$2&lt;=$AA32,IF(AV$3&gt;=$AA32,(AV$4*($AA33-$AA32)),0),0)*(VLOOKUP($AA32,curves,VLOOKUP(AV$1,names,2,0))-AV$5)*'m1'!$BL30</f>
        <v>0</v>
      </c>
      <c r="AW32" s="174">
        <f>IF(AW$2&lt;=$AA32,IF(AW$3&gt;=$AA32,(AW$4*($AA33-$AA32)),0),0)*(VLOOKUP($AA32,curves,VLOOKUP(AW$1,names,2,0))-AW$5)*'m1'!$BL30</f>
        <v>0</v>
      </c>
      <c r="BB32" s="84"/>
      <c r="BC32" s="84"/>
      <c r="BD32" s="84"/>
      <c r="BE32" s="84"/>
      <c r="BF32" s="84"/>
      <c r="BP32" s="88"/>
      <c r="CI32" s="83"/>
      <c r="CJ32" s="83"/>
      <c r="CK32" s="83"/>
      <c r="FY32" s="84"/>
      <c r="FZ32" s="84"/>
      <c r="GA32" s="84"/>
      <c r="GK32" s="88"/>
      <c r="GL32" s="88"/>
      <c r="GR32" s="88"/>
      <c r="GT32" s="88"/>
      <c r="GU32" s="88"/>
      <c r="HA32" s="88"/>
    </row>
    <row r="33" spans="1:209">
      <c r="A33" s="90">
        <f>p0!A38</f>
        <v>37408</v>
      </c>
      <c r="B33" s="102">
        <f t="shared" si="6"/>
        <v>0</v>
      </c>
      <c r="C33" s="101">
        <f>p0!E38*10000*m_chg!C31</f>
        <v>0</v>
      </c>
      <c r="D33" s="101">
        <f>p0!N38*10000*m_chg!D31</f>
        <v>0</v>
      </c>
      <c r="E33" s="101">
        <f>'p1'!K38*10000*m_chg!E31</f>
        <v>0</v>
      </c>
      <c r="F33" s="101">
        <f>(p0!H38+p0!J38+'Spread Opt'!D29+'Transport Pos'!E25)*10000*m_chg!K31</f>
        <v>0</v>
      </c>
      <c r="G33" s="101">
        <f>p0!O38*10000*m_chg!L31</f>
        <v>0</v>
      </c>
      <c r="H33" s="101">
        <f>p0!D38*10000*m_chg!N31</f>
        <v>0</v>
      </c>
      <c r="I33" s="101">
        <f>(p0!I38+p0!AG38+'Spread Opt'!C29)*10000*m_chg!H31</f>
        <v>0</v>
      </c>
      <c r="J33" s="101">
        <f>p0!M38*10000*m_chg!J31</f>
        <v>0</v>
      </c>
      <c r="K33" s="101">
        <f>(p0!L38+p0!G38)*10000*m_chg!O31</f>
        <v>0</v>
      </c>
      <c r="L33" s="101">
        <f>p0!P38*10000*m_chg!P31</f>
        <v>0</v>
      </c>
      <c r="M33" s="101">
        <f>(p0!F38)*10000*m_chg!T31</f>
        <v>0</v>
      </c>
      <c r="N33" s="101">
        <f>p0!C38*10000*m_chg!U31</f>
        <v>0</v>
      </c>
      <c r="O33" s="101">
        <f>'Transport Pos'!C25*10000*m_chg!V31</f>
        <v>0</v>
      </c>
      <c r="P33" s="101">
        <f>(p0!Y38+p0!X38)*10000*m_chg!X31</f>
        <v>0</v>
      </c>
      <c r="Q33" s="101">
        <f>p0!Z38*10000*m_chg!Y31</f>
        <v>0</v>
      </c>
      <c r="R33" s="101">
        <f>(p0!AB38+'Transport Pos'!B25)*10000*m_chg!Z31</f>
        <v>0</v>
      </c>
      <c r="S33" s="101">
        <f>p0!U38*10000*m_chg!AA31</f>
        <v>0</v>
      </c>
      <c r="T33" s="101">
        <f>p0!W38*10000*m_chg!AB31</f>
        <v>0</v>
      </c>
      <c r="U33" s="101">
        <f>p0!S38*10000*m_chg!AD31</f>
        <v>0</v>
      </c>
      <c r="V33" s="101">
        <f>p0!B38*10000*m_chg!AG31</f>
        <v>0</v>
      </c>
      <c r="W33" s="101">
        <f>p0!AA38*10000*m_chg!AJ31</f>
        <v>0</v>
      </c>
      <c r="Y33" s="101"/>
      <c r="AA33" s="90">
        <v>37408</v>
      </c>
      <c r="AB33" s="174">
        <f t="shared" si="7"/>
        <v>0</v>
      </c>
      <c r="AC33" s="174">
        <f>IF(AC$2&lt;=$AA33,IF(AC$3&gt;=$AA33,(AC$4*($AA34-$AA33)),0),0)*(VLOOKUP($AA33,curves,VLOOKUP(AC$1,names,2,0))-AC$5)*'m1'!$BL31</f>
        <v>0</v>
      </c>
      <c r="AD33" s="174">
        <f>IF(AD$2&lt;=$AA33,IF(AD$3&gt;=$AA33,(AD$4*($AA34-$AA33)),0),0)*(VLOOKUP($AA33,curves,VLOOKUP(AD$1,names,2,0))-AD$5)*'m1'!$BL31</f>
        <v>0</v>
      </c>
      <c r="AE33" s="174">
        <f>IF(AE$2&lt;=$AA33,IF(AE$3&gt;=$AA33,(AE$4*($AA34-$AA33)),0),0)*(VLOOKUP($AA33,curves,VLOOKUP(AE$1,names,2,0))-AE$5)*'m1'!$BL31</f>
        <v>0</v>
      </c>
      <c r="AF33" s="174">
        <f>IF(AF$2&lt;=$AA33,IF(AF$3&gt;=$AA33,(AF$4*($AA34-$AA33)),0),0)*(VLOOKUP($AA33,curves,VLOOKUP(AF$1,names,2,0))-AF$5)*'m1'!$BL31</f>
        <v>0</v>
      </c>
      <c r="AG33" s="174">
        <f>IF(AG$2&lt;=$AA33,IF(AG$3&gt;=$AA33,(AG$4*($AA34-$AA33)),0),0)*(VLOOKUP($AA33,curves,VLOOKUP(AG$1,names,2,0))-AG$5)*'m1'!$BL31</f>
        <v>0</v>
      </c>
      <c r="AH33" s="174">
        <f>IF(AH$2&lt;=$AA33,IF(AH$3&gt;=$AA33,(AH$4*($AA34-$AA33)),0),0)*(VLOOKUP($AA33,curves,VLOOKUP(AH$1,names,2,0))-AH$5)*'m1'!$BL31</f>
        <v>0</v>
      </c>
      <c r="AI33" s="174">
        <f>IF(AI$2&lt;=$AA33,IF(AI$3&gt;=$AA33,(AI$4*($AA34-$AA33)),0),0)*(VLOOKUP($AA33,curves,VLOOKUP(AI$1,names,2,0))-AI$5)*'m1'!$BL31</f>
        <v>0</v>
      </c>
      <c r="AJ33" s="174">
        <f>IF(AJ$2&lt;=$AA33,IF(AJ$3&gt;=$AA33,(AJ$4*($AA34-$AA33)),0),0)*(VLOOKUP($AA33,curves,VLOOKUP(AJ$1,names,2,0))-AJ$5)*'m1'!$BL31</f>
        <v>0</v>
      </c>
      <c r="AK33" s="174">
        <f>IF(AK$2&lt;=$AA33,IF(AK$3&gt;=$AA33,(AK$4*($AA34-$AA33)),0),0)*(VLOOKUP($AA33,curves,VLOOKUP(AK$1,names,2,0))-AK$5)*'m1'!$BL31</f>
        <v>0</v>
      </c>
      <c r="AL33" s="174">
        <f>IF(AL$2&lt;=$AA33,IF(AL$3&gt;=$AA33,(AL$4*($AA34-$AA33)),0),0)*(VLOOKUP($AA33,curves,VLOOKUP(AL$1,names,2,0))-AL$5)*'m1'!$BL31</f>
        <v>0</v>
      </c>
      <c r="AM33" s="174">
        <f>IF(AM$2&lt;=$AA33,IF(AM$3&gt;=$AA33,(AM$4*($AA34-$AA33)),0),0)*(VLOOKUP($AA33,curves,VLOOKUP(AM$1,names,2,0))-AM$5)*'m1'!$BL31</f>
        <v>0</v>
      </c>
      <c r="AN33" s="174">
        <f>IF(AN$2&lt;=$AA33,IF(AN$3&gt;=$AA33,(AN$4*($AA34-$AA33)),0),0)*(VLOOKUP($AA33,curves,VLOOKUP(AN$1,names,2,0))-AN$5)*'m1'!$BL31</f>
        <v>0</v>
      </c>
      <c r="AO33" s="174">
        <f>IF(AO$2&lt;=$AA33,IF(AO$3&gt;=$AA33,(AO$4*($AA34-$AA33)),0),0)*(VLOOKUP($AA33,curves,VLOOKUP(AO$1,names,2,0))-AO$5)*'m1'!$BL31</f>
        <v>0</v>
      </c>
      <c r="AP33" s="174">
        <f>IF(AP$2&lt;=$AA33,IF(AP$3&gt;=$AA33,(AP$4*($AA34-$AA33)),0),0)*(VLOOKUP($AA33,curves,VLOOKUP(AP$1,names,2,0))-AP$5)*'m1'!$BL31</f>
        <v>0</v>
      </c>
      <c r="AQ33" s="174">
        <f>IF(AQ$2&lt;=$AA33,IF(AQ$3&gt;=$AA33,(AQ$4*($AA34-$AA33)),0),0)*(VLOOKUP($AA33,curves,VLOOKUP(AQ$1,names,2,0))-AQ$5)*'m1'!$BL31</f>
        <v>0</v>
      </c>
      <c r="AR33" s="174">
        <f>IF(AR$2&lt;=$AA33,IF(AR$3&gt;=$AA33,(AR$4*($AA34-$AA33)),0),0)*(VLOOKUP($AA33,curves,VLOOKUP(AR$1,names,2,0))-AR$5)*'m1'!$BL31</f>
        <v>0</v>
      </c>
      <c r="AS33" s="174">
        <f>IF(AS$2&lt;=$AA33,IF(AS$3&gt;=$AA33,(AS$4*($AA34-$AA33)),0),0)*(VLOOKUP($AA33,curves,VLOOKUP(AS$1,names,2,0))-AS$5)*'m1'!$BL31</f>
        <v>0</v>
      </c>
      <c r="AT33" s="174">
        <f>IF(AT$2&lt;=$AA33,IF(AT$3&gt;=$AA33,(AT$4*($AA34-$AA33)),0),0)*(VLOOKUP($AA33,curves,VLOOKUP(AT$1,names,2,0))-AT$5)*'m1'!$BL31</f>
        <v>0</v>
      </c>
      <c r="AU33" s="174">
        <f>IF(AU$2&lt;=$AA33,IF(AU$3&gt;=$AA33,(AU$4*($AA34-$AA33)),0),0)*(VLOOKUP($AA33,curves,VLOOKUP(AU$1,names,2,0))-AU$5)*'m1'!$BL31</f>
        <v>0</v>
      </c>
      <c r="AV33" s="174">
        <f>IF(AV$2&lt;=$AA33,IF(AV$3&gt;=$AA33,(AV$4*($AA34-$AA33)),0),0)*(VLOOKUP($AA33,curves,VLOOKUP(AV$1,names,2,0))-AV$5)*'m1'!$BL31</f>
        <v>0</v>
      </c>
      <c r="AW33" s="174">
        <f>IF(AW$2&lt;=$AA33,IF(AW$3&gt;=$AA33,(AW$4*($AA34-$AA33)),0),0)*(VLOOKUP($AA33,curves,VLOOKUP(AW$1,names,2,0))-AW$5)*'m1'!$BL31</f>
        <v>0</v>
      </c>
      <c r="BB33" s="84"/>
      <c r="BC33" s="84"/>
      <c r="BD33" s="84"/>
      <c r="BE33" s="84"/>
      <c r="BP33" s="88"/>
      <c r="CI33" s="83"/>
      <c r="CJ33" s="83"/>
      <c r="CK33" s="83"/>
      <c r="FY33" s="84"/>
      <c r="FZ33" s="84"/>
      <c r="GA33" s="84"/>
      <c r="GK33" s="88"/>
      <c r="GL33" s="88"/>
      <c r="GR33" s="88"/>
      <c r="GT33" s="88"/>
      <c r="GU33" s="88"/>
      <c r="HA33" s="88"/>
    </row>
    <row r="34" spans="1:209">
      <c r="A34" s="90">
        <f>p0!A39</f>
        <v>37438</v>
      </c>
      <c r="B34" s="102">
        <f t="shared" si="6"/>
        <v>0</v>
      </c>
      <c r="C34" s="101">
        <f>p0!E39*10000*m_chg!C32</f>
        <v>0</v>
      </c>
      <c r="D34" s="101">
        <f>p0!N39*10000*m_chg!D32</f>
        <v>0</v>
      </c>
      <c r="E34" s="101">
        <f>'p1'!K39*10000*m_chg!E32</f>
        <v>0</v>
      </c>
      <c r="F34" s="101">
        <f>(p0!H39+p0!J39+'Spread Opt'!D30+'Transport Pos'!E26)*10000*m_chg!K32</f>
        <v>0</v>
      </c>
      <c r="G34" s="101">
        <f>p0!O39*10000*m_chg!L32</f>
        <v>0</v>
      </c>
      <c r="H34" s="101">
        <f>p0!D39*10000*m_chg!N32</f>
        <v>0</v>
      </c>
      <c r="I34" s="101">
        <f>(p0!I39+p0!AG39+'Spread Opt'!C30)*10000*m_chg!H32</f>
        <v>0</v>
      </c>
      <c r="J34" s="101">
        <f>p0!M39*10000*m_chg!J32</f>
        <v>0</v>
      </c>
      <c r="K34" s="101">
        <f>(p0!L39+p0!G39)*10000*m_chg!O32</f>
        <v>0</v>
      </c>
      <c r="L34" s="101">
        <f>p0!P39*10000*m_chg!P32</f>
        <v>0</v>
      </c>
      <c r="M34" s="101">
        <f>(p0!F39)*10000*m_chg!T32</f>
        <v>0</v>
      </c>
      <c r="N34" s="101">
        <f>p0!C39*10000*m_chg!U32</f>
        <v>0</v>
      </c>
      <c r="O34" s="101">
        <f>'Transport Pos'!C26*10000*m_chg!V32</f>
        <v>0</v>
      </c>
      <c r="P34" s="101">
        <f>(p0!Y39+p0!X39)*10000*m_chg!X32</f>
        <v>0</v>
      </c>
      <c r="Q34" s="101">
        <f>p0!Z39*10000*m_chg!Y32</f>
        <v>0</v>
      </c>
      <c r="R34" s="101">
        <f>(p0!AB39+'Transport Pos'!B26)*10000*m_chg!Z32</f>
        <v>0</v>
      </c>
      <c r="S34" s="101">
        <f>p0!U39*10000*m_chg!AA32</f>
        <v>0</v>
      </c>
      <c r="T34" s="101">
        <f>p0!W39*10000*m_chg!AB32</f>
        <v>0</v>
      </c>
      <c r="U34" s="101">
        <f>p0!S39*10000*m_chg!AD32</f>
        <v>0</v>
      </c>
      <c r="V34" s="101">
        <f>p0!B39*10000*m_chg!AG32</f>
        <v>0</v>
      </c>
      <c r="W34" s="101">
        <f>p0!AA39*10000*m_chg!AJ32</f>
        <v>0</v>
      </c>
      <c r="Y34" s="101"/>
      <c r="AA34" s="90">
        <v>37438</v>
      </c>
      <c r="AB34" s="174">
        <f t="shared" si="7"/>
        <v>0</v>
      </c>
      <c r="AC34" s="174">
        <f>IF(AC$2&lt;=$AA34,IF(AC$3&gt;=$AA34,(AC$4*($AA35-$AA34)),0),0)*(VLOOKUP($AA34,curves,VLOOKUP(AC$1,names,2,0))-AC$5)*'m1'!$BL32</f>
        <v>0</v>
      </c>
      <c r="AD34" s="174">
        <f>IF(AD$2&lt;=$AA34,IF(AD$3&gt;=$AA34,(AD$4*($AA35-$AA34)),0),0)*(VLOOKUP($AA34,curves,VLOOKUP(AD$1,names,2,0))-AD$5)*'m1'!$BL32</f>
        <v>0</v>
      </c>
      <c r="AE34" s="174">
        <f>IF(AE$2&lt;=$AA34,IF(AE$3&gt;=$AA34,(AE$4*($AA35-$AA34)),0),0)*(VLOOKUP($AA34,curves,VLOOKUP(AE$1,names,2,0))-AE$5)*'m1'!$BL32</f>
        <v>0</v>
      </c>
      <c r="AF34" s="174">
        <f>IF(AF$2&lt;=$AA34,IF(AF$3&gt;=$AA34,(AF$4*($AA35-$AA34)),0),0)*(VLOOKUP($AA34,curves,VLOOKUP(AF$1,names,2,0))-AF$5)*'m1'!$BL32</f>
        <v>0</v>
      </c>
      <c r="AG34" s="174">
        <f>IF(AG$2&lt;=$AA34,IF(AG$3&gt;=$AA34,(AG$4*($AA35-$AA34)),0),0)*(VLOOKUP($AA34,curves,VLOOKUP(AG$1,names,2,0))-AG$5)*'m1'!$BL32</f>
        <v>0</v>
      </c>
      <c r="AH34" s="174">
        <f>IF(AH$2&lt;=$AA34,IF(AH$3&gt;=$AA34,(AH$4*($AA35-$AA34)),0),0)*(VLOOKUP($AA34,curves,VLOOKUP(AH$1,names,2,0))-AH$5)*'m1'!$BL32</f>
        <v>0</v>
      </c>
      <c r="AI34" s="174">
        <f>IF(AI$2&lt;=$AA34,IF(AI$3&gt;=$AA34,(AI$4*($AA35-$AA34)),0),0)*(VLOOKUP($AA34,curves,VLOOKUP(AI$1,names,2,0))-AI$5)*'m1'!$BL32</f>
        <v>0</v>
      </c>
      <c r="AJ34" s="174">
        <f>IF(AJ$2&lt;=$AA34,IF(AJ$3&gt;=$AA34,(AJ$4*($AA35-$AA34)),0),0)*(VLOOKUP($AA34,curves,VLOOKUP(AJ$1,names,2,0))-AJ$5)*'m1'!$BL32</f>
        <v>0</v>
      </c>
      <c r="AK34" s="174">
        <f>IF(AK$2&lt;=$AA34,IF(AK$3&gt;=$AA34,(AK$4*($AA35-$AA34)),0),0)*(VLOOKUP($AA34,curves,VLOOKUP(AK$1,names,2,0))-AK$5)*'m1'!$BL32</f>
        <v>0</v>
      </c>
      <c r="AL34" s="174">
        <f>IF(AL$2&lt;=$AA34,IF(AL$3&gt;=$AA34,(AL$4*($AA35-$AA34)),0),0)*(VLOOKUP($AA34,curves,VLOOKUP(AL$1,names,2,0))-AL$5)*'m1'!$BL32</f>
        <v>0</v>
      </c>
      <c r="AM34" s="174">
        <f>IF(AM$2&lt;=$AA34,IF(AM$3&gt;=$AA34,(AM$4*($AA35-$AA34)),0),0)*(VLOOKUP($AA34,curves,VLOOKUP(AM$1,names,2,0))-AM$5)*'m1'!$BL32</f>
        <v>0</v>
      </c>
      <c r="AN34" s="174">
        <f>IF(AN$2&lt;=$AA34,IF(AN$3&gt;=$AA34,(AN$4*($AA35-$AA34)),0),0)*(VLOOKUP($AA34,curves,VLOOKUP(AN$1,names,2,0))-AN$5)*'m1'!$BL32</f>
        <v>0</v>
      </c>
      <c r="AO34" s="174">
        <f>IF(AO$2&lt;=$AA34,IF(AO$3&gt;=$AA34,(AO$4*($AA35-$AA34)),0),0)*(VLOOKUP($AA34,curves,VLOOKUP(AO$1,names,2,0))-AO$5)*'m1'!$BL32</f>
        <v>0</v>
      </c>
      <c r="AP34" s="174">
        <f>IF(AP$2&lt;=$AA34,IF(AP$3&gt;=$AA34,(AP$4*($AA35-$AA34)),0),0)*(VLOOKUP($AA34,curves,VLOOKUP(AP$1,names,2,0))-AP$5)*'m1'!$BL32</f>
        <v>0</v>
      </c>
      <c r="AQ34" s="174">
        <f>IF(AQ$2&lt;=$AA34,IF(AQ$3&gt;=$AA34,(AQ$4*($AA35-$AA34)),0),0)*(VLOOKUP($AA34,curves,VLOOKUP(AQ$1,names,2,0))-AQ$5)*'m1'!$BL32</f>
        <v>0</v>
      </c>
      <c r="AR34" s="174">
        <f>IF(AR$2&lt;=$AA34,IF(AR$3&gt;=$AA34,(AR$4*($AA35-$AA34)),0),0)*(VLOOKUP($AA34,curves,VLOOKUP(AR$1,names,2,0))-AR$5)*'m1'!$BL32</f>
        <v>0</v>
      </c>
      <c r="AS34" s="174">
        <f>IF(AS$2&lt;=$AA34,IF(AS$3&gt;=$AA34,(AS$4*($AA35-$AA34)),0),0)*(VLOOKUP($AA34,curves,VLOOKUP(AS$1,names,2,0))-AS$5)*'m1'!$BL32</f>
        <v>0</v>
      </c>
      <c r="AT34" s="174">
        <f>IF(AT$2&lt;=$AA34,IF(AT$3&gt;=$AA34,(AT$4*($AA35-$AA34)),0),0)*(VLOOKUP($AA34,curves,VLOOKUP(AT$1,names,2,0))-AT$5)*'m1'!$BL32</f>
        <v>0</v>
      </c>
      <c r="AU34" s="174">
        <f>IF(AU$2&lt;=$AA34,IF(AU$3&gt;=$AA34,(AU$4*($AA35-$AA34)),0),0)*(VLOOKUP($AA34,curves,VLOOKUP(AU$1,names,2,0))-AU$5)*'m1'!$BL32</f>
        <v>0</v>
      </c>
      <c r="AV34" s="174">
        <f>IF(AV$2&lt;=$AA34,IF(AV$3&gt;=$AA34,(AV$4*($AA35-$AA34)),0),0)*(VLOOKUP($AA34,curves,VLOOKUP(AV$1,names,2,0))-AV$5)*'m1'!$BL32</f>
        <v>0</v>
      </c>
      <c r="AW34" s="174">
        <f>IF(AW$2&lt;=$AA34,IF(AW$3&gt;=$AA34,(AW$4*($AA35-$AA34)),0),0)*(VLOOKUP($AA34,curves,VLOOKUP(AW$1,names,2,0))-AW$5)*'m1'!$BL32</f>
        <v>0</v>
      </c>
      <c r="BB34" s="84"/>
      <c r="BC34" s="84"/>
      <c r="BD34" s="84"/>
      <c r="BE34" s="84"/>
      <c r="BP34" s="88"/>
      <c r="CI34" s="83"/>
      <c r="CJ34" s="83"/>
      <c r="CK34" s="83"/>
      <c r="FY34" s="84"/>
      <c r="FZ34" s="84"/>
      <c r="GA34" s="84"/>
      <c r="GK34" s="88"/>
      <c r="GL34" s="88"/>
      <c r="GR34" s="88"/>
      <c r="GT34" s="88"/>
      <c r="GU34" s="88"/>
      <c r="HA34" s="88"/>
    </row>
    <row r="35" spans="1:209">
      <c r="A35" s="90">
        <f>p0!A40</f>
        <v>37469</v>
      </c>
      <c r="B35" s="102">
        <f t="shared" si="6"/>
        <v>0</v>
      </c>
      <c r="C35" s="101">
        <f>p0!E40*10000*m_chg!C33</f>
        <v>0</v>
      </c>
      <c r="D35" s="101">
        <f>p0!N40*10000*m_chg!D33</f>
        <v>0</v>
      </c>
      <c r="E35" s="101">
        <f>'p1'!K40*10000*m_chg!E33</f>
        <v>0</v>
      </c>
      <c r="F35" s="101">
        <f>(p0!H40+p0!J40+'Spread Opt'!D31+'Transport Pos'!E27)*10000*m_chg!K33</f>
        <v>0</v>
      </c>
      <c r="G35" s="101">
        <f>p0!O40*10000*m_chg!L33</f>
        <v>0</v>
      </c>
      <c r="H35" s="101">
        <f>p0!D40*10000*m_chg!N33</f>
        <v>0</v>
      </c>
      <c r="I35" s="101">
        <f>(p0!I40+p0!AG40+'Spread Opt'!C31)*10000*m_chg!H33</f>
        <v>0</v>
      </c>
      <c r="J35" s="101">
        <f>p0!M40*10000*m_chg!J33</f>
        <v>0</v>
      </c>
      <c r="K35" s="101">
        <f>(p0!L40+p0!G40)*10000*m_chg!O33</f>
        <v>0</v>
      </c>
      <c r="L35" s="101">
        <f>p0!P40*10000*m_chg!P33</f>
        <v>0</v>
      </c>
      <c r="M35" s="101">
        <f>(p0!F40)*10000*m_chg!T33</f>
        <v>0</v>
      </c>
      <c r="N35" s="101">
        <f>p0!C40*10000*m_chg!U33</f>
        <v>0</v>
      </c>
      <c r="O35" s="101">
        <f>'Transport Pos'!C27*10000*m_chg!V33</f>
        <v>0</v>
      </c>
      <c r="P35" s="101">
        <f>(p0!Y40+p0!X40)*10000*m_chg!X33</f>
        <v>0</v>
      </c>
      <c r="Q35" s="101">
        <f>p0!Z40*10000*m_chg!Y33</f>
        <v>0</v>
      </c>
      <c r="R35" s="101">
        <f>(p0!AB40+'Transport Pos'!B27)*10000*m_chg!Z33</f>
        <v>0</v>
      </c>
      <c r="S35" s="101">
        <f>p0!U40*10000*m_chg!AA33</f>
        <v>0</v>
      </c>
      <c r="T35" s="101">
        <f>p0!W40*10000*m_chg!AB33</f>
        <v>0</v>
      </c>
      <c r="U35" s="101">
        <f>p0!S40*10000*m_chg!AD33</f>
        <v>0</v>
      </c>
      <c r="V35" s="101">
        <f>p0!B40*10000*m_chg!AG33</f>
        <v>0</v>
      </c>
      <c r="W35" s="101">
        <f>p0!AA40*10000*m_chg!AJ33</f>
        <v>0</v>
      </c>
      <c r="Y35" s="101"/>
      <c r="AA35" s="90">
        <v>37469</v>
      </c>
      <c r="AB35" s="174">
        <f t="shared" si="7"/>
        <v>0</v>
      </c>
      <c r="AC35" s="174">
        <f>IF(AC$2&lt;=$AA35,IF(AC$3&gt;=$AA35,(AC$4*($AA36-$AA35)),0),0)*(VLOOKUP($AA35,curves,VLOOKUP(AC$1,names,2,0))-AC$5)*'m1'!$BL33</f>
        <v>0</v>
      </c>
      <c r="AD35" s="174">
        <f>IF(AD$2&lt;=$AA35,IF(AD$3&gt;=$AA35,(AD$4*($AA36-$AA35)),0),0)*(VLOOKUP($AA35,curves,VLOOKUP(AD$1,names,2,0))-AD$5)*'m1'!$BL33</f>
        <v>0</v>
      </c>
      <c r="AE35" s="174">
        <f>IF(AE$2&lt;=$AA35,IF(AE$3&gt;=$AA35,(AE$4*($AA36-$AA35)),0),0)*(VLOOKUP($AA35,curves,VLOOKUP(AE$1,names,2,0))-AE$5)*'m1'!$BL33</f>
        <v>0</v>
      </c>
      <c r="AF35" s="174">
        <f>IF(AF$2&lt;=$AA35,IF(AF$3&gt;=$AA35,(AF$4*($AA36-$AA35)),0),0)*(VLOOKUP($AA35,curves,VLOOKUP(AF$1,names,2,0))-AF$5)*'m1'!$BL33</f>
        <v>0</v>
      </c>
      <c r="AG35" s="174">
        <f>IF(AG$2&lt;=$AA35,IF(AG$3&gt;=$AA35,(AG$4*($AA36-$AA35)),0),0)*(VLOOKUP($AA35,curves,VLOOKUP(AG$1,names,2,0))-AG$5)*'m1'!$BL33</f>
        <v>0</v>
      </c>
      <c r="AH35" s="174">
        <f>IF(AH$2&lt;=$AA35,IF(AH$3&gt;=$AA35,(AH$4*($AA36-$AA35)),0),0)*(VLOOKUP($AA35,curves,VLOOKUP(AH$1,names,2,0))-AH$5)*'m1'!$BL33</f>
        <v>0</v>
      </c>
      <c r="AI35" s="174">
        <f>IF(AI$2&lt;=$AA35,IF(AI$3&gt;=$AA35,(AI$4*($AA36-$AA35)),0),0)*(VLOOKUP($AA35,curves,VLOOKUP(AI$1,names,2,0))-AI$5)*'m1'!$BL33</f>
        <v>0</v>
      </c>
      <c r="AJ35" s="174">
        <f>IF(AJ$2&lt;=$AA35,IF(AJ$3&gt;=$AA35,(AJ$4*($AA36-$AA35)),0),0)*(VLOOKUP($AA35,curves,VLOOKUP(AJ$1,names,2,0))-AJ$5)*'m1'!$BL33</f>
        <v>0</v>
      </c>
      <c r="AK35" s="174">
        <f>IF(AK$2&lt;=$AA35,IF(AK$3&gt;=$AA35,(AK$4*($AA36-$AA35)),0),0)*(VLOOKUP($AA35,curves,VLOOKUP(AK$1,names,2,0))-AK$5)*'m1'!$BL33</f>
        <v>0</v>
      </c>
      <c r="AL35" s="174">
        <f>IF(AL$2&lt;=$AA35,IF(AL$3&gt;=$AA35,(AL$4*($AA36-$AA35)),0),0)*(VLOOKUP($AA35,curves,VLOOKUP(AL$1,names,2,0))-AL$5)*'m1'!$BL33</f>
        <v>0</v>
      </c>
      <c r="AM35" s="174">
        <f>IF(AM$2&lt;=$AA35,IF(AM$3&gt;=$AA35,(AM$4*($AA36-$AA35)),0),0)*(VLOOKUP($AA35,curves,VLOOKUP(AM$1,names,2,0))-AM$5)*'m1'!$BL33</f>
        <v>0</v>
      </c>
      <c r="AN35" s="174">
        <f>IF(AN$2&lt;=$AA35,IF(AN$3&gt;=$AA35,(AN$4*($AA36-$AA35)),0),0)*(VLOOKUP($AA35,curves,VLOOKUP(AN$1,names,2,0))-AN$5)*'m1'!$BL33</f>
        <v>0</v>
      </c>
      <c r="AO35" s="174">
        <f>IF(AO$2&lt;=$AA35,IF(AO$3&gt;=$AA35,(AO$4*($AA36-$AA35)),0),0)*(VLOOKUP($AA35,curves,VLOOKUP(AO$1,names,2,0))-AO$5)*'m1'!$BL33</f>
        <v>0</v>
      </c>
      <c r="AP35" s="174">
        <f>IF(AP$2&lt;=$AA35,IF(AP$3&gt;=$AA35,(AP$4*($AA36-$AA35)),0),0)*(VLOOKUP($AA35,curves,VLOOKUP(AP$1,names,2,0))-AP$5)*'m1'!$BL33</f>
        <v>0</v>
      </c>
      <c r="AQ35" s="174">
        <f>IF(AQ$2&lt;=$AA35,IF(AQ$3&gt;=$AA35,(AQ$4*($AA36-$AA35)),0),0)*(VLOOKUP($AA35,curves,VLOOKUP(AQ$1,names,2,0))-AQ$5)*'m1'!$BL33</f>
        <v>0</v>
      </c>
      <c r="AR35" s="174">
        <f>IF(AR$2&lt;=$AA35,IF(AR$3&gt;=$AA35,(AR$4*($AA36-$AA35)),0),0)*(VLOOKUP($AA35,curves,VLOOKUP(AR$1,names,2,0))-AR$5)*'m1'!$BL33</f>
        <v>0</v>
      </c>
      <c r="AS35" s="174">
        <f>IF(AS$2&lt;=$AA35,IF(AS$3&gt;=$AA35,(AS$4*($AA36-$AA35)),0),0)*(VLOOKUP($AA35,curves,VLOOKUP(AS$1,names,2,0))-AS$5)*'m1'!$BL33</f>
        <v>0</v>
      </c>
      <c r="AT35" s="174">
        <f>IF(AT$2&lt;=$AA35,IF(AT$3&gt;=$AA35,(AT$4*($AA36-$AA35)),0),0)*(VLOOKUP($AA35,curves,VLOOKUP(AT$1,names,2,0))-AT$5)*'m1'!$BL33</f>
        <v>0</v>
      </c>
      <c r="AU35" s="174">
        <f>IF(AU$2&lt;=$AA35,IF(AU$3&gt;=$AA35,(AU$4*($AA36-$AA35)),0),0)*(VLOOKUP($AA35,curves,VLOOKUP(AU$1,names,2,0))-AU$5)*'m1'!$BL33</f>
        <v>0</v>
      </c>
      <c r="AV35" s="174">
        <f>IF(AV$2&lt;=$AA35,IF(AV$3&gt;=$AA35,(AV$4*($AA36-$AA35)),0),0)*(VLOOKUP($AA35,curves,VLOOKUP(AV$1,names,2,0))-AV$5)*'m1'!$BL33</f>
        <v>0</v>
      </c>
      <c r="AW35" s="174">
        <f>IF(AW$2&lt;=$AA35,IF(AW$3&gt;=$AA35,(AW$4*($AA36-$AA35)),0),0)*(VLOOKUP($AA35,curves,VLOOKUP(AW$1,names,2,0))-AW$5)*'m1'!$BL33</f>
        <v>0</v>
      </c>
      <c r="BB35" s="84"/>
      <c r="BC35" s="84"/>
      <c r="BD35" s="84"/>
      <c r="BE35" s="84"/>
      <c r="BP35" s="88"/>
      <c r="CI35" s="83"/>
      <c r="CJ35" s="83"/>
      <c r="CK35" s="83"/>
      <c r="FY35" s="84"/>
      <c r="FZ35" s="84"/>
      <c r="GA35" s="84"/>
      <c r="GK35" s="88"/>
      <c r="GL35" s="88"/>
      <c r="GR35" s="88"/>
      <c r="GT35" s="88"/>
      <c r="GU35" s="88"/>
      <c r="HA35" s="88"/>
    </row>
    <row r="36" spans="1:209">
      <c r="A36" s="90">
        <f>p0!A41</f>
        <v>37500</v>
      </c>
      <c r="B36" s="102">
        <f t="shared" si="6"/>
        <v>0</v>
      </c>
      <c r="C36" s="101">
        <f>p0!E41*10000*m_chg!C34</f>
        <v>0</v>
      </c>
      <c r="D36" s="101">
        <f>p0!N41*10000*m_chg!D34</f>
        <v>0</v>
      </c>
      <c r="E36" s="101">
        <f>'p1'!K41*10000*m_chg!E34</f>
        <v>0</v>
      </c>
      <c r="F36" s="101">
        <f>(p0!H41+p0!J41+'Spread Opt'!D32+'Transport Pos'!E28)*10000*m_chg!K34</f>
        <v>0</v>
      </c>
      <c r="G36" s="101">
        <f>p0!O41*10000*m_chg!L34</f>
        <v>0</v>
      </c>
      <c r="H36" s="101">
        <f>p0!D41*10000*m_chg!N34</f>
        <v>0</v>
      </c>
      <c r="I36" s="101">
        <f>(p0!I41+p0!AG41+'Spread Opt'!C32)*10000*m_chg!H34</f>
        <v>0</v>
      </c>
      <c r="J36" s="101">
        <f>p0!M41*10000*m_chg!J34</f>
        <v>0</v>
      </c>
      <c r="K36" s="101">
        <f>(p0!L41+p0!G41)*10000*m_chg!O34</f>
        <v>0</v>
      </c>
      <c r="L36" s="101">
        <f>p0!P41*10000*m_chg!P34</f>
        <v>0</v>
      </c>
      <c r="M36" s="101">
        <f>(p0!F41)*10000*m_chg!T34</f>
        <v>0</v>
      </c>
      <c r="N36" s="101">
        <f>p0!C41*10000*m_chg!U34</f>
        <v>0</v>
      </c>
      <c r="O36" s="101">
        <f>'Transport Pos'!C28*10000*m_chg!V34</f>
        <v>0</v>
      </c>
      <c r="P36" s="101">
        <f>(p0!Y41+p0!X41)*10000*m_chg!X34</f>
        <v>0</v>
      </c>
      <c r="Q36" s="101">
        <f>p0!Z41*10000*m_chg!Y34</f>
        <v>0</v>
      </c>
      <c r="R36" s="101">
        <f>(p0!AB41+'Transport Pos'!B28)*10000*m_chg!Z34</f>
        <v>0</v>
      </c>
      <c r="S36" s="101">
        <f>p0!U41*10000*m_chg!AA34</f>
        <v>0</v>
      </c>
      <c r="T36" s="101">
        <f>p0!W41*10000*m_chg!AB34</f>
        <v>0</v>
      </c>
      <c r="U36" s="101">
        <f>p0!S41*10000*m_chg!AD34</f>
        <v>0</v>
      </c>
      <c r="V36" s="101">
        <f>p0!B41*10000*m_chg!AG34</f>
        <v>0</v>
      </c>
      <c r="W36" s="101">
        <f>p0!AA41*10000*m_chg!AJ34</f>
        <v>0</v>
      </c>
      <c r="Y36" s="101"/>
      <c r="AA36" s="90">
        <v>37500</v>
      </c>
      <c r="AB36" s="174">
        <f t="shared" si="7"/>
        <v>0</v>
      </c>
      <c r="AC36" s="174">
        <f>IF(AC$2&lt;=$AA36,IF(AC$3&gt;=$AA36,(AC$4*($AA37-$AA36)),0),0)*(VLOOKUP($AA36,curves,VLOOKUP(AC$1,names,2,0))-AC$5)*'m1'!$BL34</f>
        <v>0</v>
      </c>
      <c r="AD36" s="174">
        <f>IF(AD$2&lt;=$AA36,IF(AD$3&gt;=$AA36,(AD$4*($AA37-$AA36)),0),0)*(VLOOKUP($AA36,curves,VLOOKUP(AD$1,names,2,0))-AD$5)*'m1'!$BL34</f>
        <v>0</v>
      </c>
      <c r="AE36" s="174">
        <f>IF(AE$2&lt;=$AA36,IF(AE$3&gt;=$AA36,(AE$4*($AA37-$AA36)),0),0)*(VLOOKUP($AA36,curves,VLOOKUP(AE$1,names,2,0))-AE$5)*'m1'!$BL34</f>
        <v>0</v>
      </c>
      <c r="AF36" s="174">
        <f>IF(AF$2&lt;=$AA36,IF(AF$3&gt;=$AA36,(AF$4*($AA37-$AA36)),0),0)*(VLOOKUP($AA36,curves,VLOOKUP(AF$1,names,2,0))-AF$5)*'m1'!$BL34</f>
        <v>0</v>
      </c>
      <c r="AG36" s="174">
        <f>IF(AG$2&lt;=$AA36,IF(AG$3&gt;=$AA36,(AG$4*($AA37-$AA36)),0),0)*(VLOOKUP($AA36,curves,VLOOKUP(AG$1,names,2,0))-AG$5)*'m1'!$BL34</f>
        <v>0</v>
      </c>
      <c r="AH36" s="174">
        <f>IF(AH$2&lt;=$AA36,IF(AH$3&gt;=$AA36,(AH$4*($AA37-$AA36)),0),0)*(VLOOKUP($AA36,curves,VLOOKUP(AH$1,names,2,0))-AH$5)*'m1'!$BL34</f>
        <v>0</v>
      </c>
      <c r="AI36" s="174">
        <f>IF(AI$2&lt;=$AA36,IF(AI$3&gt;=$AA36,(AI$4*($AA37-$AA36)),0),0)*(VLOOKUP($AA36,curves,VLOOKUP(AI$1,names,2,0))-AI$5)*'m1'!$BL34</f>
        <v>0</v>
      </c>
      <c r="AJ36" s="174">
        <f>IF(AJ$2&lt;=$AA36,IF(AJ$3&gt;=$AA36,(AJ$4*($AA37-$AA36)),0),0)*(VLOOKUP($AA36,curves,VLOOKUP(AJ$1,names,2,0))-AJ$5)*'m1'!$BL34</f>
        <v>0</v>
      </c>
      <c r="AK36" s="174">
        <f>IF(AK$2&lt;=$AA36,IF(AK$3&gt;=$AA36,(AK$4*($AA37-$AA36)),0),0)*(VLOOKUP($AA36,curves,VLOOKUP(AK$1,names,2,0))-AK$5)*'m1'!$BL34</f>
        <v>0</v>
      </c>
      <c r="AL36" s="174">
        <f>IF(AL$2&lt;=$AA36,IF(AL$3&gt;=$AA36,(AL$4*($AA37-$AA36)),0),0)*(VLOOKUP($AA36,curves,VLOOKUP(AL$1,names,2,0))-AL$5)*'m1'!$BL34</f>
        <v>0</v>
      </c>
      <c r="AM36" s="174">
        <f>IF(AM$2&lt;=$AA36,IF(AM$3&gt;=$AA36,(AM$4*($AA37-$AA36)),0),0)*(VLOOKUP($AA36,curves,VLOOKUP(AM$1,names,2,0))-AM$5)*'m1'!$BL34</f>
        <v>0</v>
      </c>
      <c r="AN36" s="174">
        <f>IF(AN$2&lt;=$AA36,IF(AN$3&gt;=$AA36,(AN$4*($AA37-$AA36)),0),0)*(VLOOKUP($AA36,curves,VLOOKUP(AN$1,names,2,0))-AN$5)*'m1'!$BL34</f>
        <v>0</v>
      </c>
      <c r="AO36" s="174">
        <f>IF(AO$2&lt;=$AA36,IF(AO$3&gt;=$AA36,(AO$4*($AA37-$AA36)),0),0)*(VLOOKUP($AA36,curves,VLOOKUP(AO$1,names,2,0))-AO$5)*'m1'!$BL34</f>
        <v>0</v>
      </c>
      <c r="AP36" s="174">
        <f>IF(AP$2&lt;=$AA36,IF(AP$3&gt;=$AA36,(AP$4*($AA37-$AA36)),0),0)*(VLOOKUP($AA36,curves,VLOOKUP(AP$1,names,2,0))-AP$5)*'m1'!$BL34</f>
        <v>0</v>
      </c>
      <c r="AQ36" s="174">
        <f>IF(AQ$2&lt;=$AA36,IF(AQ$3&gt;=$AA36,(AQ$4*($AA37-$AA36)),0),0)*(VLOOKUP($AA36,curves,VLOOKUP(AQ$1,names,2,0))-AQ$5)*'m1'!$BL34</f>
        <v>0</v>
      </c>
      <c r="AR36" s="174">
        <f>IF(AR$2&lt;=$AA36,IF(AR$3&gt;=$AA36,(AR$4*($AA37-$AA36)),0),0)*(VLOOKUP($AA36,curves,VLOOKUP(AR$1,names,2,0))-AR$5)*'m1'!$BL34</f>
        <v>0</v>
      </c>
      <c r="AS36" s="174">
        <f>IF(AS$2&lt;=$AA36,IF(AS$3&gt;=$AA36,(AS$4*($AA37-$AA36)),0),0)*(VLOOKUP($AA36,curves,VLOOKUP(AS$1,names,2,0))-AS$5)*'m1'!$BL34</f>
        <v>0</v>
      </c>
      <c r="AT36" s="174">
        <f>IF(AT$2&lt;=$AA36,IF(AT$3&gt;=$AA36,(AT$4*($AA37-$AA36)),0),0)*(VLOOKUP($AA36,curves,VLOOKUP(AT$1,names,2,0))-AT$5)*'m1'!$BL34</f>
        <v>0</v>
      </c>
      <c r="AU36" s="174">
        <f>IF(AU$2&lt;=$AA36,IF(AU$3&gt;=$AA36,(AU$4*($AA37-$AA36)),0),0)*(VLOOKUP($AA36,curves,VLOOKUP(AU$1,names,2,0))-AU$5)*'m1'!$BL34</f>
        <v>0</v>
      </c>
      <c r="AV36" s="174">
        <f>IF(AV$2&lt;=$AA36,IF(AV$3&gt;=$AA36,(AV$4*($AA37-$AA36)),0),0)*(VLOOKUP($AA36,curves,VLOOKUP(AV$1,names,2,0))-AV$5)*'m1'!$BL34</f>
        <v>0</v>
      </c>
      <c r="AW36" s="174">
        <f>IF(AW$2&lt;=$AA36,IF(AW$3&gt;=$AA36,(AW$4*($AA37-$AA36)),0),0)*(VLOOKUP($AA36,curves,VLOOKUP(AW$1,names,2,0))-AW$5)*'m1'!$BL34</f>
        <v>0</v>
      </c>
      <c r="BB36" s="84"/>
      <c r="BC36" s="84"/>
      <c r="BD36" s="84"/>
      <c r="BE36" s="84"/>
      <c r="BP36" s="88"/>
      <c r="CI36" s="83"/>
      <c r="CJ36" s="83"/>
      <c r="CK36" s="83"/>
      <c r="FY36" s="84"/>
      <c r="FZ36" s="84"/>
      <c r="GA36" s="84"/>
      <c r="GK36" s="88"/>
      <c r="GL36" s="88"/>
      <c r="GR36" s="88"/>
      <c r="GT36" s="88"/>
      <c r="GU36" s="88"/>
      <c r="HA36" s="88"/>
    </row>
    <row r="37" spans="1:209">
      <c r="A37" s="90">
        <f>p0!A42</f>
        <v>37530</v>
      </c>
      <c r="B37" s="102">
        <f t="shared" si="6"/>
        <v>0</v>
      </c>
      <c r="C37" s="101">
        <f>p0!E42*10000*m_chg!C35</f>
        <v>0</v>
      </c>
      <c r="D37" s="101">
        <f>p0!N42*10000*m_chg!D35</f>
        <v>0</v>
      </c>
      <c r="E37" s="101">
        <f>'p1'!K42*10000*m_chg!E35</f>
        <v>0</v>
      </c>
      <c r="F37" s="101">
        <f>(p0!H42+p0!J42+'Spread Opt'!D33+'Transport Pos'!E29)*10000*m_chg!K35</f>
        <v>0</v>
      </c>
      <c r="G37" s="101">
        <f>p0!O42*10000*m_chg!L35</f>
        <v>0</v>
      </c>
      <c r="H37" s="101">
        <f>p0!D42*10000*m_chg!N35</f>
        <v>0</v>
      </c>
      <c r="I37" s="101">
        <f>(p0!I42+p0!AG42+'Spread Opt'!C33)*10000*m_chg!H35</f>
        <v>0</v>
      </c>
      <c r="J37" s="101">
        <f>p0!M42*10000*m_chg!J35</f>
        <v>0</v>
      </c>
      <c r="K37" s="101">
        <f>(p0!L42+p0!G42)*10000*m_chg!O35</f>
        <v>0</v>
      </c>
      <c r="L37" s="101">
        <f>p0!P42*10000*m_chg!P35</f>
        <v>0</v>
      </c>
      <c r="M37" s="101">
        <f>(p0!F42)*10000*m_chg!T35</f>
        <v>0</v>
      </c>
      <c r="N37" s="101">
        <f>p0!C42*10000*m_chg!U35</f>
        <v>0</v>
      </c>
      <c r="O37" s="101">
        <f>'Transport Pos'!C29*10000*m_chg!V35</f>
        <v>0</v>
      </c>
      <c r="P37" s="101">
        <f>(p0!Y42+p0!X42)*10000*m_chg!X35</f>
        <v>0</v>
      </c>
      <c r="Q37" s="101">
        <f>p0!Z42*10000*m_chg!Y35</f>
        <v>0</v>
      </c>
      <c r="R37" s="101">
        <f>(p0!AB42+'Transport Pos'!B29)*10000*m_chg!Z35</f>
        <v>0</v>
      </c>
      <c r="S37" s="101">
        <f>p0!U42*10000*m_chg!AA35</f>
        <v>0</v>
      </c>
      <c r="T37" s="101">
        <f>p0!W42*10000*m_chg!AB35</f>
        <v>0</v>
      </c>
      <c r="U37" s="101">
        <f>p0!S42*10000*m_chg!AD35</f>
        <v>0</v>
      </c>
      <c r="V37" s="101">
        <f>p0!B42*10000*m_chg!AG35</f>
        <v>0</v>
      </c>
      <c r="W37" s="101">
        <f>p0!AA42*10000*m_chg!AJ35</f>
        <v>0</v>
      </c>
      <c r="Y37" s="101"/>
      <c r="AA37" s="90">
        <v>37530</v>
      </c>
      <c r="AB37" s="174">
        <f t="shared" si="7"/>
        <v>0</v>
      </c>
      <c r="AC37" s="174">
        <f>IF(AC$2&lt;=$AA37,IF(AC$3&gt;=$AA37,(AC$4*($AA38-$AA37)),0),0)*(VLOOKUP($AA37,curves,VLOOKUP(AC$1,names,2,0))-AC$5)*'m1'!$BL35</f>
        <v>0</v>
      </c>
      <c r="AD37" s="174">
        <f>IF(AD$2&lt;=$AA37,IF(AD$3&gt;=$AA37,(AD$4*($AA38-$AA37)),0),0)*(VLOOKUP($AA37,curves,VLOOKUP(AD$1,names,2,0))-AD$5)*'m1'!$BL35</f>
        <v>0</v>
      </c>
      <c r="AE37" s="174">
        <f>IF(AE$2&lt;=$AA37,IF(AE$3&gt;=$AA37,(AE$4*($AA38-$AA37)),0),0)*(VLOOKUP($AA37,curves,VLOOKUP(AE$1,names,2,0))-AE$5)*'m1'!$BL35</f>
        <v>0</v>
      </c>
      <c r="AF37" s="174">
        <f>IF(AF$2&lt;=$AA37,IF(AF$3&gt;=$AA37,(AF$4*($AA38-$AA37)),0),0)*(VLOOKUP($AA37,curves,VLOOKUP(AF$1,names,2,0))-AF$5)*'m1'!$BL35</f>
        <v>0</v>
      </c>
      <c r="AG37" s="174">
        <f>IF(AG$2&lt;=$AA37,IF(AG$3&gt;=$AA37,(AG$4*($AA38-$AA37)),0),0)*(VLOOKUP($AA37,curves,VLOOKUP(AG$1,names,2,0))-AG$5)*'m1'!$BL35</f>
        <v>0</v>
      </c>
      <c r="AH37" s="174">
        <f>IF(AH$2&lt;=$AA37,IF(AH$3&gt;=$AA37,(AH$4*($AA38-$AA37)),0),0)*(VLOOKUP($AA37,curves,VLOOKUP(AH$1,names,2,0))-AH$5)*'m1'!$BL35</f>
        <v>0</v>
      </c>
      <c r="AI37" s="174">
        <f>IF(AI$2&lt;=$AA37,IF(AI$3&gt;=$AA37,(AI$4*($AA38-$AA37)),0),0)*(VLOOKUP($AA37,curves,VLOOKUP(AI$1,names,2,0))-AI$5)*'m1'!$BL35</f>
        <v>0</v>
      </c>
      <c r="AJ37" s="174">
        <f>IF(AJ$2&lt;=$AA37,IF(AJ$3&gt;=$AA37,(AJ$4*($AA38-$AA37)),0),0)*(VLOOKUP($AA37,curves,VLOOKUP(AJ$1,names,2,0))-AJ$5)*'m1'!$BL35</f>
        <v>0</v>
      </c>
      <c r="AK37" s="174">
        <f>IF(AK$2&lt;=$AA37,IF(AK$3&gt;=$AA37,(AK$4*($AA38-$AA37)),0),0)*(VLOOKUP($AA37,curves,VLOOKUP(AK$1,names,2,0))-AK$5)*'m1'!$BL35</f>
        <v>0</v>
      </c>
      <c r="AL37" s="174">
        <f>IF(AL$2&lt;=$AA37,IF(AL$3&gt;=$AA37,(AL$4*($AA38-$AA37)),0),0)*(VLOOKUP($AA37,curves,VLOOKUP(AL$1,names,2,0))-AL$5)*'m1'!$BL35</f>
        <v>0</v>
      </c>
      <c r="AM37" s="174">
        <f>IF(AM$2&lt;=$AA37,IF(AM$3&gt;=$AA37,(AM$4*($AA38-$AA37)),0),0)*(VLOOKUP($AA37,curves,VLOOKUP(AM$1,names,2,0))-AM$5)*'m1'!$BL35</f>
        <v>0</v>
      </c>
      <c r="AN37" s="174">
        <f>IF(AN$2&lt;=$AA37,IF(AN$3&gt;=$AA37,(AN$4*($AA38-$AA37)),0),0)*(VLOOKUP($AA37,curves,VLOOKUP(AN$1,names,2,0))-AN$5)*'m1'!$BL35</f>
        <v>0</v>
      </c>
      <c r="AO37" s="174">
        <f>IF(AO$2&lt;=$AA37,IF(AO$3&gt;=$AA37,(AO$4*($AA38-$AA37)),0),0)*(VLOOKUP($AA37,curves,VLOOKUP(AO$1,names,2,0))-AO$5)*'m1'!$BL35</f>
        <v>0</v>
      </c>
      <c r="AP37" s="174">
        <f>IF(AP$2&lt;=$AA37,IF(AP$3&gt;=$AA37,(AP$4*($AA38-$AA37)),0),0)*(VLOOKUP($AA37,curves,VLOOKUP(AP$1,names,2,0))-AP$5)*'m1'!$BL35</f>
        <v>0</v>
      </c>
      <c r="AQ37" s="174">
        <f>IF(AQ$2&lt;=$AA37,IF(AQ$3&gt;=$AA37,(AQ$4*($AA38-$AA37)),0),0)*(VLOOKUP($AA37,curves,VLOOKUP(AQ$1,names,2,0))-AQ$5)*'m1'!$BL35</f>
        <v>0</v>
      </c>
      <c r="AR37" s="174">
        <f>IF(AR$2&lt;=$AA37,IF(AR$3&gt;=$AA37,(AR$4*($AA38-$AA37)),0),0)*(VLOOKUP($AA37,curves,VLOOKUP(AR$1,names,2,0))-AR$5)*'m1'!$BL35</f>
        <v>0</v>
      </c>
      <c r="AS37" s="174">
        <f>IF(AS$2&lt;=$AA37,IF(AS$3&gt;=$AA37,(AS$4*($AA38-$AA37)),0),0)*(VLOOKUP($AA37,curves,VLOOKUP(AS$1,names,2,0))-AS$5)*'m1'!$BL35</f>
        <v>0</v>
      </c>
      <c r="AT37" s="174">
        <f>IF(AT$2&lt;=$AA37,IF(AT$3&gt;=$AA37,(AT$4*($AA38-$AA37)),0),0)*(VLOOKUP($AA37,curves,VLOOKUP(AT$1,names,2,0))-AT$5)*'m1'!$BL35</f>
        <v>0</v>
      </c>
      <c r="AU37" s="174">
        <f>IF(AU$2&lt;=$AA37,IF(AU$3&gt;=$AA37,(AU$4*($AA38-$AA37)),0),0)*(VLOOKUP($AA37,curves,VLOOKUP(AU$1,names,2,0))-AU$5)*'m1'!$BL35</f>
        <v>0</v>
      </c>
      <c r="AV37" s="174">
        <f>IF(AV$2&lt;=$AA37,IF(AV$3&gt;=$AA37,(AV$4*($AA38-$AA37)),0),0)*(VLOOKUP($AA37,curves,VLOOKUP(AV$1,names,2,0))-AV$5)*'m1'!$BL35</f>
        <v>0</v>
      </c>
      <c r="AW37" s="174">
        <f>IF(AW$2&lt;=$AA37,IF(AW$3&gt;=$AA37,(AW$4*($AA38-$AA37)),0),0)*(VLOOKUP($AA37,curves,VLOOKUP(AW$1,names,2,0))-AW$5)*'m1'!$BL35</f>
        <v>0</v>
      </c>
      <c r="BB37" s="84"/>
      <c r="BC37" s="84"/>
      <c r="BD37" s="84"/>
      <c r="BE37" s="84"/>
      <c r="BP37" s="88"/>
      <c r="CI37" s="83"/>
      <c r="CJ37" s="83"/>
      <c r="CK37" s="83"/>
      <c r="FY37" s="84"/>
      <c r="FZ37" s="84"/>
      <c r="GA37" s="84"/>
      <c r="GK37" s="88"/>
      <c r="GL37" s="88"/>
      <c r="GR37" s="88"/>
      <c r="GT37" s="88"/>
      <c r="GU37" s="88"/>
      <c r="HA37" s="88"/>
    </row>
    <row r="38" spans="1:209">
      <c r="A38" s="90">
        <f>p0!A43</f>
        <v>37561</v>
      </c>
      <c r="B38" s="102">
        <f t="shared" si="6"/>
        <v>0</v>
      </c>
      <c r="C38" s="101">
        <f>p0!E43*10000*m_chg!C36</f>
        <v>0</v>
      </c>
      <c r="D38" s="101">
        <f>p0!N43*10000*m_chg!D36</f>
        <v>0</v>
      </c>
      <c r="E38" s="101">
        <f>'p1'!K43*10000*m_chg!E36</f>
        <v>0</v>
      </c>
      <c r="F38" s="101">
        <f>(p0!H43+p0!J43+'Spread Opt'!D34+'Transport Pos'!E30)*10000*m_chg!K36</f>
        <v>0</v>
      </c>
      <c r="G38" s="101">
        <f>p0!O43*10000*m_chg!L36</f>
        <v>0</v>
      </c>
      <c r="H38" s="101">
        <f>p0!D43*10000*m_chg!N36</f>
        <v>0</v>
      </c>
      <c r="I38" s="101">
        <f>(p0!I43+p0!AG43+'Spread Opt'!C34)*10000*m_chg!H36</f>
        <v>0</v>
      </c>
      <c r="J38" s="101">
        <f>p0!M43*10000*m_chg!J36</f>
        <v>0</v>
      </c>
      <c r="K38" s="101">
        <f>(p0!L43+p0!G43)*10000*m_chg!O36</f>
        <v>0</v>
      </c>
      <c r="L38" s="101">
        <f>p0!P43*10000*m_chg!P36</f>
        <v>0</v>
      </c>
      <c r="M38" s="101">
        <f>(p0!F43)*10000*m_chg!T36</f>
        <v>0</v>
      </c>
      <c r="N38" s="101">
        <f>p0!C43*10000*m_chg!U36</f>
        <v>0</v>
      </c>
      <c r="O38" s="101">
        <f>'Transport Pos'!C30*10000*m_chg!V36</f>
        <v>0</v>
      </c>
      <c r="P38" s="101">
        <f>(p0!Y43+p0!X43)*10000*m_chg!X36</f>
        <v>0</v>
      </c>
      <c r="Q38" s="101">
        <f>p0!Z43*10000*m_chg!Y36</f>
        <v>0</v>
      </c>
      <c r="R38" s="101">
        <f>(p0!AB43+'Transport Pos'!B30)*10000*m_chg!Z36</f>
        <v>0</v>
      </c>
      <c r="S38" s="101">
        <f>p0!U43*10000*m_chg!AA36</f>
        <v>0</v>
      </c>
      <c r="T38" s="101">
        <f>p0!W43*10000*m_chg!AB36</f>
        <v>0</v>
      </c>
      <c r="U38" s="101">
        <f>p0!S43*10000*m_chg!AD36</f>
        <v>0</v>
      </c>
      <c r="V38" s="101">
        <f>p0!B43*10000*m_chg!AG36</f>
        <v>0</v>
      </c>
      <c r="W38" s="101">
        <f>p0!AA43*10000*m_chg!AJ36</f>
        <v>0</v>
      </c>
      <c r="Y38" s="101"/>
      <c r="AA38" s="90">
        <v>37561</v>
      </c>
      <c r="AB38" s="174">
        <f t="shared" si="7"/>
        <v>0</v>
      </c>
      <c r="AC38" s="174">
        <f>IF(AC$2&lt;=$AA38,IF(AC$3&gt;=$AA38,(AC$4*($AA39-$AA38)),0),0)*(VLOOKUP($AA38,curves,VLOOKUP(AC$1,names,2,0))-AC$5)*'m1'!$BL36</f>
        <v>0</v>
      </c>
      <c r="AD38" s="174">
        <f>IF(AD$2&lt;=$AA38,IF(AD$3&gt;=$AA38,(AD$4*($AA39-$AA38)),0),0)*(VLOOKUP($AA38,curves,VLOOKUP(AD$1,names,2,0))-AD$5)*'m1'!$BL36</f>
        <v>0</v>
      </c>
      <c r="AE38" s="174">
        <f>IF(AE$2&lt;=$AA38,IF(AE$3&gt;=$AA38,(AE$4*($AA39-$AA38)),0),0)*(VLOOKUP($AA38,curves,VLOOKUP(AE$1,names,2,0))-AE$5)*'m1'!$BL36</f>
        <v>0</v>
      </c>
      <c r="AF38" s="174">
        <f>IF(AF$2&lt;=$AA38,IF(AF$3&gt;=$AA38,(AF$4*($AA39-$AA38)),0),0)*(VLOOKUP($AA38,curves,VLOOKUP(AF$1,names,2,0))-AF$5)*'m1'!$BL36</f>
        <v>0</v>
      </c>
      <c r="AG38" s="174">
        <f>IF(AG$2&lt;=$AA38,IF(AG$3&gt;=$AA38,(AG$4*($AA39-$AA38)),0),0)*(VLOOKUP($AA38,curves,VLOOKUP(AG$1,names,2,0))-AG$5)*'m1'!$BL36</f>
        <v>0</v>
      </c>
      <c r="AH38" s="174">
        <f>IF(AH$2&lt;=$AA38,IF(AH$3&gt;=$AA38,(AH$4*($AA39-$AA38)),0),0)*(VLOOKUP($AA38,curves,VLOOKUP(AH$1,names,2,0))-AH$5)*'m1'!$BL36</f>
        <v>0</v>
      </c>
      <c r="AI38" s="174">
        <f>IF(AI$2&lt;=$AA38,IF(AI$3&gt;=$AA38,(AI$4*($AA39-$AA38)),0),0)*(VLOOKUP($AA38,curves,VLOOKUP(AI$1,names,2,0))-AI$5)*'m1'!$BL36</f>
        <v>0</v>
      </c>
      <c r="AJ38" s="174">
        <f>IF(AJ$2&lt;=$AA38,IF(AJ$3&gt;=$AA38,(AJ$4*($AA39-$AA38)),0),0)*(VLOOKUP($AA38,curves,VLOOKUP(AJ$1,names,2,0))-AJ$5)*'m1'!$BL36</f>
        <v>0</v>
      </c>
      <c r="AK38" s="174">
        <f>IF(AK$2&lt;=$AA38,IF(AK$3&gt;=$AA38,(AK$4*($AA39-$AA38)),0),0)*(VLOOKUP($AA38,curves,VLOOKUP(AK$1,names,2,0))-AK$5)*'m1'!$BL36</f>
        <v>0</v>
      </c>
      <c r="AL38" s="174">
        <f>IF(AL$2&lt;=$AA38,IF(AL$3&gt;=$AA38,(AL$4*($AA39-$AA38)),0),0)*(VLOOKUP($AA38,curves,VLOOKUP(AL$1,names,2,0))-AL$5)*'m1'!$BL36</f>
        <v>0</v>
      </c>
      <c r="AM38" s="174">
        <f>IF(AM$2&lt;=$AA38,IF(AM$3&gt;=$AA38,(AM$4*($AA39-$AA38)),0),0)*(VLOOKUP($AA38,curves,VLOOKUP(AM$1,names,2,0))-AM$5)*'m1'!$BL36</f>
        <v>0</v>
      </c>
      <c r="AN38" s="174">
        <f>IF(AN$2&lt;=$AA38,IF(AN$3&gt;=$AA38,(AN$4*($AA39-$AA38)),0),0)*(VLOOKUP($AA38,curves,VLOOKUP(AN$1,names,2,0))-AN$5)*'m1'!$BL36</f>
        <v>0</v>
      </c>
      <c r="AO38" s="174">
        <f>IF(AO$2&lt;=$AA38,IF(AO$3&gt;=$AA38,(AO$4*($AA39-$AA38)),0),0)*(VLOOKUP($AA38,curves,VLOOKUP(AO$1,names,2,0))-AO$5)*'m1'!$BL36</f>
        <v>0</v>
      </c>
      <c r="AP38" s="174">
        <f>IF(AP$2&lt;=$AA38,IF(AP$3&gt;=$AA38,(AP$4*($AA39-$AA38)),0),0)*(VLOOKUP($AA38,curves,VLOOKUP(AP$1,names,2,0))-AP$5)*'m1'!$BL36</f>
        <v>0</v>
      </c>
      <c r="AQ38" s="174">
        <f>IF(AQ$2&lt;=$AA38,IF(AQ$3&gt;=$AA38,(AQ$4*($AA39-$AA38)),0),0)*(VLOOKUP($AA38,curves,VLOOKUP(AQ$1,names,2,0))-AQ$5)*'m1'!$BL36</f>
        <v>0</v>
      </c>
      <c r="AR38" s="174">
        <f>IF(AR$2&lt;=$AA38,IF(AR$3&gt;=$AA38,(AR$4*($AA39-$AA38)),0),0)*(VLOOKUP($AA38,curves,VLOOKUP(AR$1,names,2,0))-AR$5)*'m1'!$BL36</f>
        <v>0</v>
      </c>
      <c r="AS38" s="174">
        <f>IF(AS$2&lt;=$AA38,IF(AS$3&gt;=$AA38,(AS$4*($AA39-$AA38)),0),0)*(VLOOKUP($AA38,curves,VLOOKUP(AS$1,names,2,0))-AS$5)*'m1'!$BL36</f>
        <v>0</v>
      </c>
      <c r="AT38" s="174">
        <f>IF(AT$2&lt;=$AA38,IF(AT$3&gt;=$AA38,(AT$4*($AA39-$AA38)),0),0)*(VLOOKUP($AA38,curves,VLOOKUP(AT$1,names,2,0))-AT$5)*'m1'!$BL36</f>
        <v>0</v>
      </c>
      <c r="AU38" s="174">
        <f>IF(AU$2&lt;=$AA38,IF(AU$3&gt;=$AA38,(AU$4*($AA39-$AA38)),0),0)*(VLOOKUP($AA38,curves,VLOOKUP(AU$1,names,2,0))-AU$5)*'m1'!$BL36</f>
        <v>0</v>
      </c>
      <c r="AV38" s="174">
        <f>IF(AV$2&lt;=$AA38,IF(AV$3&gt;=$AA38,(AV$4*($AA39-$AA38)),0),0)*(VLOOKUP($AA38,curves,VLOOKUP(AV$1,names,2,0))-AV$5)*'m1'!$BL36</f>
        <v>0</v>
      </c>
      <c r="AW38" s="174">
        <f>IF(AW$2&lt;=$AA38,IF(AW$3&gt;=$AA38,(AW$4*($AA39-$AA38)),0),0)*(VLOOKUP($AA38,curves,VLOOKUP(AW$1,names,2,0))-AW$5)*'m1'!$BL36</f>
        <v>0</v>
      </c>
      <c r="BB38" s="84"/>
      <c r="BC38" s="84"/>
      <c r="BD38" s="84"/>
      <c r="BE38" s="84"/>
      <c r="BP38" s="88"/>
      <c r="CI38" s="83"/>
      <c r="CJ38" s="83"/>
      <c r="CK38" s="83"/>
      <c r="FY38" s="84"/>
      <c r="FZ38" s="84"/>
      <c r="GA38" s="84"/>
      <c r="GK38" s="88"/>
      <c r="GL38" s="88"/>
      <c r="GR38" s="88"/>
      <c r="GT38" s="88"/>
      <c r="GU38" s="88"/>
      <c r="HA38" s="88"/>
    </row>
    <row r="39" spans="1:209">
      <c r="A39" s="90">
        <f>p0!A44</f>
        <v>37591</v>
      </c>
      <c r="B39" s="102">
        <f t="shared" si="6"/>
        <v>0</v>
      </c>
      <c r="C39" s="101">
        <f>p0!E44*10000*m_chg!C37</f>
        <v>0</v>
      </c>
      <c r="D39" s="101">
        <f>p0!N44*10000*m_chg!D37</f>
        <v>0</v>
      </c>
      <c r="E39" s="101">
        <f>'p1'!K44*10000*m_chg!E37</f>
        <v>0</v>
      </c>
      <c r="F39" s="101">
        <f>(p0!H44+p0!J44+'Spread Opt'!D35+'Transport Pos'!E31)*10000*m_chg!K37</f>
        <v>0</v>
      </c>
      <c r="G39" s="101">
        <f>p0!O44*10000*m_chg!L37</f>
        <v>0</v>
      </c>
      <c r="H39" s="101">
        <f>p0!D44*10000*m_chg!N37</f>
        <v>0</v>
      </c>
      <c r="I39" s="101">
        <f>(p0!I44+p0!AG44+'Spread Opt'!C35)*10000*m_chg!H37</f>
        <v>0</v>
      </c>
      <c r="J39" s="101">
        <f>p0!M44*10000*m_chg!J37</f>
        <v>0</v>
      </c>
      <c r="K39" s="101">
        <f>(p0!L44+p0!G44)*10000*m_chg!O37</f>
        <v>0</v>
      </c>
      <c r="L39" s="101">
        <f>p0!P44*10000*m_chg!P37</f>
        <v>0</v>
      </c>
      <c r="M39" s="101">
        <f>(p0!F44)*10000*m_chg!T37</f>
        <v>0</v>
      </c>
      <c r="N39" s="101">
        <f>p0!C44*10000*m_chg!U37</f>
        <v>0</v>
      </c>
      <c r="O39" s="101">
        <f>'Transport Pos'!C31*10000*m_chg!V37</f>
        <v>0</v>
      </c>
      <c r="P39" s="101">
        <f>(p0!Y44+p0!X44)*10000*m_chg!X37</f>
        <v>0</v>
      </c>
      <c r="Q39" s="101">
        <f>p0!Z44*10000*m_chg!Y37</f>
        <v>0</v>
      </c>
      <c r="R39" s="101">
        <f>(p0!AB44+'Transport Pos'!B31)*10000*m_chg!Z37</f>
        <v>0</v>
      </c>
      <c r="S39" s="101">
        <f>p0!U44*10000*m_chg!AA37</f>
        <v>0</v>
      </c>
      <c r="T39" s="101">
        <f>p0!W44*10000*m_chg!AB37</f>
        <v>0</v>
      </c>
      <c r="U39" s="101">
        <f>p0!S44*10000*m_chg!AD37</f>
        <v>0</v>
      </c>
      <c r="V39" s="101">
        <f>p0!B44*10000*m_chg!AG37</f>
        <v>0</v>
      </c>
      <c r="W39" s="101">
        <f>p0!AA44*10000*m_chg!AJ37</f>
        <v>0</v>
      </c>
      <c r="Y39" s="101"/>
      <c r="AA39" s="90">
        <v>37591</v>
      </c>
      <c r="AB39" s="174">
        <f t="shared" si="7"/>
        <v>0</v>
      </c>
      <c r="AC39" s="174">
        <f>IF(AC$2&lt;=$AA39,IF(AC$3&gt;=$AA39,(AC$4*($AA40-$AA39)),0),0)*(VLOOKUP($AA39,curves,VLOOKUP(AC$1,names,2,0))-AC$5)*'m1'!$BL37</f>
        <v>0</v>
      </c>
      <c r="AD39" s="174">
        <f>IF(AD$2&lt;=$AA39,IF(AD$3&gt;=$AA39,(AD$4*($AA40-$AA39)),0),0)*(VLOOKUP($AA39,curves,VLOOKUP(AD$1,names,2,0))-AD$5)*'m1'!$BL37</f>
        <v>0</v>
      </c>
      <c r="AE39" s="174">
        <f>IF(AE$2&lt;=$AA39,IF(AE$3&gt;=$AA39,(AE$4*($AA40-$AA39)),0),0)*(VLOOKUP($AA39,curves,VLOOKUP(AE$1,names,2,0))-AE$5)*'m1'!$BL37</f>
        <v>0</v>
      </c>
      <c r="AF39" s="174">
        <f>IF(AF$2&lt;=$AA39,IF(AF$3&gt;=$AA39,(AF$4*($AA40-$AA39)),0),0)*(VLOOKUP($AA39,curves,VLOOKUP(AF$1,names,2,0))-AF$5)*'m1'!$BL37</f>
        <v>0</v>
      </c>
      <c r="AG39" s="174">
        <f>IF(AG$2&lt;=$AA39,IF(AG$3&gt;=$AA39,(AG$4*($AA40-$AA39)),0),0)*(VLOOKUP($AA39,curves,VLOOKUP(AG$1,names,2,0))-AG$5)*'m1'!$BL37</f>
        <v>0</v>
      </c>
      <c r="AH39" s="174">
        <f>IF(AH$2&lt;=$AA39,IF(AH$3&gt;=$AA39,(AH$4*($AA40-$AA39)),0),0)*(VLOOKUP($AA39,curves,VLOOKUP(AH$1,names,2,0))-AH$5)*'m1'!$BL37</f>
        <v>0</v>
      </c>
      <c r="AI39" s="174">
        <f>IF(AI$2&lt;=$AA39,IF(AI$3&gt;=$AA39,(AI$4*($AA40-$AA39)),0),0)*(VLOOKUP($AA39,curves,VLOOKUP(AI$1,names,2,0))-AI$5)*'m1'!$BL37</f>
        <v>0</v>
      </c>
      <c r="AJ39" s="174">
        <f>IF(AJ$2&lt;=$AA39,IF(AJ$3&gt;=$AA39,(AJ$4*($AA40-$AA39)),0),0)*(VLOOKUP($AA39,curves,VLOOKUP(AJ$1,names,2,0))-AJ$5)*'m1'!$BL37</f>
        <v>0</v>
      </c>
      <c r="AK39" s="174">
        <f>IF(AK$2&lt;=$AA39,IF(AK$3&gt;=$AA39,(AK$4*($AA40-$AA39)),0),0)*(VLOOKUP($AA39,curves,VLOOKUP(AK$1,names,2,0))-AK$5)*'m1'!$BL37</f>
        <v>0</v>
      </c>
      <c r="AL39" s="174">
        <f>IF(AL$2&lt;=$AA39,IF(AL$3&gt;=$AA39,(AL$4*($AA40-$AA39)),0),0)*(VLOOKUP($AA39,curves,VLOOKUP(AL$1,names,2,0))-AL$5)*'m1'!$BL37</f>
        <v>0</v>
      </c>
      <c r="AM39" s="174">
        <f>IF(AM$2&lt;=$AA39,IF(AM$3&gt;=$AA39,(AM$4*($AA40-$AA39)),0),0)*(VLOOKUP($AA39,curves,VLOOKUP(AM$1,names,2,0))-AM$5)*'m1'!$BL37</f>
        <v>0</v>
      </c>
      <c r="AN39" s="174">
        <f>IF(AN$2&lt;=$AA39,IF(AN$3&gt;=$AA39,(AN$4*($AA40-$AA39)),0),0)*(VLOOKUP($AA39,curves,VLOOKUP(AN$1,names,2,0))-AN$5)*'m1'!$BL37</f>
        <v>0</v>
      </c>
      <c r="AO39" s="174">
        <f>IF(AO$2&lt;=$AA39,IF(AO$3&gt;=$AA39,(AO$4*($AA40-$AA39)),0),0)*(VLOOKUP($AA39,curves,VLOOKUP(AO$1,names,2,0))-AO$5)*'m1'!$BL37</f>
        <v>0</v>
      </c>
      <c r="AP39" s="174">
        <f>IF(AP$2&lt;=$AA39,IF(AP$3&gt;=$AA39,(AP$4*($AA40-$AA39)),0),0)*(VLOOKUP($AA39,curves,VLOOKUP(AP$1,names,2,0))-AP$5)*'m1'!$BL37</f>
        <v>0</v>
      </c>
      <c r="AQ39" s="174">
        <f>IF(AQ$2&lt;=$AA39,IF(AQ$3&gt;=$AA39,(AQ$4*($AA40-$AA39)),0),0)*(VLOOKUP($AA39,curves,VLOOKUP(AQ$1,names,2,0))-AQ$5)*'m1'!$BL37</f>
        <v>0</v>
      </c>
      <c r="AR39" s="174">
        <f>IF(AR$2&lt;=$AA39,IF(AR$3&gt;=$AA39,(AR$4*($AA40-$AA39)),0),0)*(VLOOKUP($AA39,curves,VLOOKUP(AR$1,names,2,0))-AR$5)*'m1'!$BL37</f>
        <v>0</v>
      </c>
      <c r="AS39" s="174">
        <f>IF(AS$2&lt;=$AA39,IF(AS$3&gt;=$AA39,(AS$4*($AA40-$AA39)),0),0)*(VLOOKUP($AA39,curves,VLOOKUP(AS$1,names,2,0))-AS$5)*'m1'!$BL37</f>
        <v>0</v>
      </c>
      <c r="AT39" s="174">
        <f>IF(AT$2&lt;=$AA39,IF(AT$3&gt;=$AA39,(AT$4*($AA40-$AA39)),0),0)*(VLOOKUP($AA39,curves,VLOOKUP(AT$1,names,2,0))-AT$5)*'m1'!$BL37</f>
        <v>0</v>
      </c>
      <c r="AU39" s="174">
        <f>IF(AU$2&lt;=$AA39,IF(AU$3&gt;=$AA39,(AU$4*($AA40-$AA39)),0),0)*(VLOOKUP($AA39,curves,VLOOKUP(AU$1,names,2,0))-AU$5)*'m1'!$BL37</f>
        <v>0</v>
      </c>
      <c r="AV39" s="174">
        <f>IF(AV$2&lt;=$AA39,IF(AV$3&gt;=$AA39,(AV$4*($AA40-$AA39)),0),0)*(VLOOKUP($AA39,curves,VLOOKUP(AV$1,names,2,0))-AV$5)*'m1'!$BL37</f>
        <v>0</v>
      </c>
      <c r="AW39" s="174">
        <f>IF(AW$2&lt;=$AA39,IF(AW$3&gt;=$AA39,(AW$4*($AA40-$AA39)),0),0)*(VLOOKUP($AA39,curves,VLOOKUP(AW$1,names,2,0))-AW$5)*'m1'!$BL37</f>
        <v>0</v>
      </c>
      <c r="BB39" s="84"/>
      <c r="BC39" s="84"/>
      <c r="BD39" s="84"/>
      <c r="BE39" s="84"/>
      <c r="BP39" s="88"/>
      <c r="CI39" s="83"/>
      <c r="CJ39" s="83"/>
      <c r="CK39" s="83"/>
      <c r="FY39" s="84"/>
      <c r="FZ39" s="84"/>
      <c r="GA39" s="84"/>
      <c r="GK39" s="88"/>
      <c r="GL39" s="88"/>
      <c r="GR39" s="88"/>
      <c r="GT39" s="88"/>
      <c r="GU39" s="88"/>
      <c r="HA39" s="88"/>
    </row>
    <row r="40" spans="1:209">
      <c r="A40" s="90">
        <f>p0!A45</f>
        <v>37622</v>
      </c>
      <c r="B40" s="102">
        <f t="shared" si="6"/>
        <v>0</v>
      </c>
      <c r="C40" s="101">
        <f>p0!E45*10000*m_chg!C38</f>
        <v>0</v>
      </c>
      <c r="D40" s="101">
        <f>p0!N45*10000*m_chg!D38</f>
        <v>0</v>
      </c>
      <c r="E40" s="101">
        <f>'p1'!K45*10000*m_chg!E38</f>
        <v>0</v>
      </c>
      <c r="F40" s="101">
        <f>(p0!H45+p0!J45+'Spread Opt'!D36+'Transport Pos'!E32)*10000*m_chg!K38</f>
        <v>0</v>
      </c>
      <c r="G40" s="101">
        <f>p0!O45*10000*m_chg!L38</f>
        <v>0</v>
      </c>
      <c r="H40" s="101">
        <f>p0!D45*10000*m_chg!N38</f>
        <v>0</v>
      </c>
      <c r="I40" s="101">
        <f>(p0!I45+p0!AG45+'Spread Opt'!C36)*10000*m_chg!H38</f>
        <v>0</v>
      </c>
      <c r="J40" s="101">
        <f>p0!M45*10000*m_chg!J38</f>
        <v>0</v>
      </c>
      <c r="K40" s="101">
        <f>(p0!L45+p0!G45)*10000*m_chg!O38</f>
        <v>0</v>
      </c>
      <c r="L40" s="101">
        <f>p0!P45*10000*m_chg!P38</f>
        <v>0</v>
      </c>
      <c r="M40" s="101">
        <f>(p0!F45)*10000*m_chg!T38</f>
        <v>0</v>
      </c>
      <c r="N40" s="101">
        <f>p0!C45*10000*m_chg!U38</f>
        <v>0</v>
      </c>
      <c r="O40" s="101">
        <f>'Transport Pos'!C32*10000*m_chg!V38</f>
        <v>0</v>
      </c>
      <c r="P40" s="101">
        <f>(p0!Y45+p0!X45)*10000*m_chg!X38</f>
        <v>0</v>
      </c>
      <c r="Q40" s="101">
        <f>p0!Z45*10000*m_chg!Y38</f>
        <v>0</v>
      </c>
      <c r="R40" s="101">
        <f>(p0!AB45+'Transport Pos'!B32)*10000*m_chg!Z38</f>
        <v>0</v>
      </c>
      <c r="S40" s="101">
        <f>p0!U45*10000*m_chg!AA38</f>
        <v>0</v>
      </c>
      <c r="T40" s="101">
        <f>p0!W45*10000*m_chg!AB38</f>
        <v>0</v>
      </c>
      <c r="U40" s="101">
        <f>p0!S45*10000*m_chg!AD38</f>
        <v>0</v>
      </c>
      <c r="V40" s="101">
        <f>p0!B45*10000*m_chg!AG38</f>
        <v>0</v>
      </c>
      <c r="W40" s="101">
        <f>p0!AA45*10000*m_chg!AJ38</f>
        <v>0</v>
      </c>
      <c r="Y40" s="101"/>
      <c r="AA40" s="90">
        <v>37622</v>
      </c>
      <c r="AB40" s="174">
        <f t="shared" si="7"/>
        <v>0</v>
      </c>
      <c r="AC40" s="174">
        <f>IF(AC$2&lt;=$AA40,IF(AC$3&gt;=$AA40,(AC$4*($AA41-$AA40)),0),0)*(VLOOKUP($AA40,curves,VLOOKUP(AC$1,names,2,0))-AC$5)*'m1'!$BL38</f>
        <v>0</v>
      </c>
      <c r="AD40" s="174">
        <f>IF(AD$2&lt;=$AA40,IF(AD$3&gt;=$AA40,(AD$4*($AA41-$AA40)),0),0)*(VLOOKUP($AA40,curves,VLOOKUP(AD$1,names,2,0))-AD$5)*'m1'!$BL38</f>
        <v>0</v>
      </c>
      <c r="AE40" s="174">
        <f>IF(AE$2&lt;=$AA40,IF(AE$3&gt;=$AA40,(AE$4*($AA41-$AA40)),0),0)*(VLOOKUP($AA40,curves,VLOOKUP(AE$1,names,2,0))-AE$5)*'m1'!$BL38</f>
        <v>0</v>
      </c>
      <c r="AF40" s="174">
        <f>IF(AF$2&lt;=$AA40,IF(AF$3&gt;=$AA40,(AF$4*($AA41-$AA40)),0),0)*(VLOOKUP($AA40,curves,VLOOKUP(AF$1,names,2,0))-AF$5)*'m1'!$BL38</f>
        <v>0</v>
      </c>
      <c r="AG40" s="174">
        <f>IF(AG$2&lt;=$AA40,IF(AG$3&gt;=$AA40,(AG$4*($AA41-$AA40)),0),0)*(VLOOKUP($AA40,curves,VLOOKUP(AG$1,names,2,0))-AG$5)*'m1'!$BL38</f>
        <v>0</v>
      </c>
      <c r="AH40" s="174">
        <f>IF(AH$2&lt;=$AA40,IF(AH$3&gt;=$AA40,(AH$4*($AA41-$AA40)),0),0)*(VLOOKUP($AA40,curves,VLOOKUP(AH$1,names,2,0))-AH$5)*'m1'!$BL38</f>
        <v>0</v>
      </c>
      <c r="AI40" s="174">
        <f>IF(AI$2&lt;=$AA40,IF(AI$3&gt;=$AA40,(AI$4*($AA41-$AA40)),0),0)*(VLOOKUP($AA40,curves,VLOOKUP(AI$1,names,2,0))-AI$5)*'m1'!$BL38</f>
        <v>0</v>
      </c>
      <c r="AJ40" s="174">
        <f>IF(AJ$2&lt;=$AA40,IF(AJ$3&gt;=$AA40,(AJ$4*($AA41-$AA40)),0),0)*(VLOOKUP($AA40,curves,VLOOKUP(AJ$1,names,2,0))-AJ$5)*'m1'!$BL38</f>
        <v>0</v>
      </c>
      <c r="AK40" s="174">
        <f>IF(AK$2&lt;=$AA40,IF(AK$3&gt;=$AA40,(AK$4*($AA41-$AA40)),0),0)*(VLOOKUP($AA40,curves,VLOOKUP(AK$1,names,2,0))-AK$5)*'m1'!$BL38</f>
        <v>0</v>
      </c>
      <c r="AL40" s="174">
        <f>IF(AL$2&lt;=$AA40,IF(AL$3&gt;=$AA40,(AL$4*($AA41-$AA40)),0),0)*(VLOOKUP($AA40,curves,VLOOKUP(AL$1,names,2,0))-AL$5)*'m1'!$BL38</f>
        <v>0</v>
      </c>
      <c r="AM40" s="174">
        <f>IF(AM$2&lt;=$AA40,IF(AM$3&gt;=$AA40,(AM$4*($AA41-$AA40)),0),0)*(VLOOKUP($AA40,curves,VLOOKUP(AM$1,names,2,0))-AM$5)*'m1'!$BL38</f>
        <v>0</v>
      </c>
      <c r="AN40" s="174">
        <f>IF(AN$2&lt;=$AA40,IF(AN$3&gt;=$AA40,(AN$4*($AA41-$AA40)),0),0)*(VLOOKUP($AA40,curves,VLOOKUP(AN$1,names,2,0))-AN$5)*'m1'!$BL38</f>
        <v>0</v>
      </c>
      <c r="AO40" s="174">
        <f>IF(AO$2&lt;=$AA40,IF(AO$3&gt;=$AA40,(AO$4*($AA41-$AA40)),0),0)*(VLOOKUP($AA40,curves,VLOOKUP(AO$1,names,2,0))-AO$5)*'m1'!$BL38</f>
        <v>0</v>
      </c>
      <c r="AP40" s="174">
        <f>IF(AP$2&lt;=$AA40,IF(AP$3&gt;=$AA40,(AP$4*($AA41-$AA40)),0),0)*(VLOOKUP($AA40,curves,VLOOKUP(AP$1,names,2,0))-AP$5)*'m1'!$BL38</f>
        <v>0</v>
      </c>
      <c r="AQ40" s="174">
        <f>IF(AQ$2&lt;=$AA40,IF(AQ$3&gt;=$AA40,(AQ$4*($AA41-$AA40)),0),0)*(VLOOKUP($AA40,curves,VLOOKUP(AQ$1,names,2,0))-AQ$5)*'m1'!$BL38</f>
        <v>0</v>
      </c>
      <c r="AR40" s="174">
        <f>IF(AR$2&lt;=$AA40,IF(AR$3&gt;=$AA40,(AR$4*($AA41-$AA40)),0),0)*(VLOOKUP($AA40,curves,VLOOKUP(AR$1,names,2,0))-AR$5)*'m1'!$BL38</f>
        <v>0</v>
      </c>
      <c r="AS40" s="174">
        <f>IF(AS$2&lt;=$AA40,IF(AS$3&gt;=$AA40,(AS$4*($AA41-$AA40)),0),0)*(VLOOKUP($AA40,curves,VLOOKUP(AS$1,names,2,0))-AS$5)*'m1'!$BL38</f>
        <v>0</v>
      </c>
      <c r="AT40" s="174">
        <f>IF(AT$2&lt;=$AA40,IF(AT$3&gt;=$AA40,(AT$4*($AA41-$AA40)),0),0)*(VLOOKUP($AA40,curves,VLOOKUP(AT$1,names,2,0))-AT$5)*'m1'!$BL38</f>
        <v>0</v>
      </c>
      <c r="AU40" s="174">
        <f>IF(AU$2&lt;=$AA40,IF(AU$3&gt;=$AA40,(AU$4*($AA41-$AA40)),0),0)*(VLOOKUP($AA40,curves,VLOOKUP(AU$1,names,2,0))-AU$5)*'m1'!$BL38</f>
        <v>0</v>
      </c>
      <c r="AV40" s="174">
        <f>IF(AV$2&lt;=$AA40,IF(AV$3&gt;=$AA40,(AV$4*($AA41-$AA40)),0),0)*(VLOOKUP($AA40,curves,VLOOKUP(AV$1,names,2,0))-AV$5)*'m1'!$BL38</f>
        <v>0</v>
      </c>
      <c r="AW40" s="174">
        <f>IF(AW$2&lt;=$AA40,IF(AW$3&gt;=$AA40,(AW$4*($AA41-$AA40)),0),0)*(VLOOKUP($AA40,curves,VLOOKUP(AW$1,names,2,0))-AW$5)*'m1'!$BL38</f>
        <v>0</v>
      </c>
      <c r="BB40" s="84"/>
      <c r="BC40" s="84"/>
      <c r="BD40" s="84"/>
      <c r="BE40" s="84"/>
      <c r="BP40" s="88"/>
      <c r="CI40" s="83"/>
      <c r="CJ40" s="83"/>
      <c r="CK40" s="83"/>
      <c r="FY40" s="84"/>
      <c r="FZ40" s="84"/>
      <c r="GA40" s="84"/>
      <c r="GK40" s="88"/>
      <c r="GL40" s="88"/>
      <c r="GR40" s="88"/>
      <c r="GT40" s="88"/>
      <c r="GU40" s="88"/>
      <c r="HA40" s="88"/>
    </row>
    <row r="41" spans="1:209">
      <c r="A41" s="90">
        <f>p0!A46</f>
        <v>37653</v>
      </c>
      <c r="B41" s="102">
        <f t="shared" si="6"/>
        <v>0</v>
      </c>
      <c r="C41" s="101">
        <f>p0!E46*10000*m_chg!C39</f>
        <v>0</v>
      </c>
      <c r="D41" s="101">
        <f>p0!N46*10000*m_chg!D39</f>
        <v>0</v>
      </c>
      <c r="E41" s="101">
        <f>'p1'!K46*10000*m_chg!E39</f>
        <v>0</v>
      </c>
      <c r="F41" s="101">
        <f>(p0!H46+p0!J46+'Spread Opt'!D37+'Transport Pos'!E33)*10000*m_chg!K39</f>
        <v>0</v>
      </c>
      <c r="G41" s="101">
        <f>p0!O46*10000*m_chg!L39</f>
        <v>0</v>
      </c>
      <c r="H41" s="101">
        <f>p0!D46*10000*m_chg!N39</f>
        <v>0</v>
      </c>
      <c r="I41" s="101">
        <f>(p0!I46+p0!AG46+'Spread Opt'!C37)*10000*m_chg!H39</f>
        <v>0</v>
      </c>
      <c r="J41" s="101">
        <f>p0!M46*10000*m_chg!J39</f>
        <v>0</v>
      </c>
      <c r="K41" s="101">
        <f>(p0!L46+p0!G46)*10000*m_chg!O39</f>
        <v>0</v>
      </c>
      <c r="L41" s="101">
        <f>p0!P46*10000*m_chg!P39</f>
        <v>0</v>
      </c>
      <c r="M41" s="101">
        <f>(p0!F46)*10000*m_chg!T39</f>
        <v>0</v>
      </c>
      <c r="N41" s="101">
        <f>p0!C46*10000*m_chg!U39</f>
        <v>0</v>
      </c>
      <c r="O41" s="101">
        <f>'Transport Pos'!C33*10000*m_chg!V39</f>
        <v>0</v>
      </c>
      <c r="P41" s="101">
        <f>(p0!Y46+p0!X46)*10000*m_chg!X39</f>
        <v>0</v>
      </c>
      <c r="Q41" s="101">
        <f>p0!Z46*10000*m_chg!Y39</f>
        <v>0</v>
      </c>
      <c r="R41" s="101">
        <f>(p0!AB46+'Transport Pos'!B33)*10000*m_chg!Z39</f>
        <v>0</v>
      </c>
      <c r="S41" s="101">
        <f>p0!U46*10000*m_chg!AA39</f>
        <v>0</v>
      </c>
      <c r="T41" s="101">
        <f>p0!W46*10000*m_chg!AB39</f>
        <v>0</v>
      </c>
      <c r="U41" s="101">
        <f>p0!S46*10000*m_chg!AD39</f>
        <v>0</v>
      </c>
      <c r="V41" s="101">
        <f>p0!B46*10000*m_chg!AG39</f>
        <v>0</v>
      </c>
      <c r="W41" s="101">
        <f>p0!AA46*10000*m_chg!AJ39</f>
        <v>0</v>
      </c>
      <c r="Y41" s="101"/>
      <c r="AA41" s="90">
        <v>37653</v>
      </c>
      <c r="AB41" s="174">
        <f t="shared" si="7"/>
        <v>0</v>
      </c>
      <c r="AC41" s="174">
        <f>IF(AC$2&lt;=$AA41,IF(AC$3&gt;=$AA41,(AC$4*($AA42-$AA41)),0),0)*(VLOOKUP($AA41,curves,VLOOKUP(AC$1,names,2,0))-AC$5)*'m1'!$BL39</f>
        <v>0</v>
      </c>
      <c r="AD41" s="174">
        <f>IF(AD$2&lt;=$AA41,IF(AD$3&gt;=$AA41,(AD$4*($AA42-$AA41)),0),0)*(VLOOKUP($AA41,curves,VLOOKUP(AD$1,names,2,0))-AD$5)*'m1'!$BL39</f>
        <v>0</v>
      </c>
      <c r="AE41" s="174">
        <f>IF(AE$2&lt;=$AA41,IF(AE$3&gt;=$AA41,(AE$4*($AA42-$AA41)),0),0)*(VLOOKUP($AA41,curves,VLOOKUP(AE$1,names,2,0))-AE$5)*'m1'!$BL39</f>
        <v>0</v>
      </c>
      <c r="AF41" s="174">
        <f>IF(AF$2&lt;=$AA41,IF(AF$3&gt;=$AA41,(AF$4*($AA42-$AA41)),0),0)*(VLOOKUP($AA41,curves,VLOOKUP(AF$1,names,2,0))-AF$5)*'m1'!$BL39</f>
        <v>0</v>
      </c>
      <c r="AG41" s="174">
        <f>IF(AG$2&lt;=$AA41,IF(AG$3&gt;=$AA41,(AG$4*($AA42-$AA41)),0),0)*(VLOOKUP($AA41,curves,VLOOKUP(AG$1,names,2,0))-AG$5)*'m1'!$BL39</f>
        <v>0</v>
      </c>
      <c r="AH41" s="174">
        <f>IF(AH$2&lt;=$AA41,IF(AH$3&gt;=$AA41,(AH$4*($AA42-$AA41)),0),0)*(VLOOKUP($AA41,curves,VLOOKUP(AH$1,names,2,0))-AH$5)*'m1'!$BL39</f>
        <v>0</v>
      </c>
      <c r="AI41" s="174">
        <f>IF(AI$2&lt;=$AA41,IF(AI$3&gt;=$AA41,(AI$4*($AA42-$AA41)),0),0)*(VLOOKUP($AA41,curves,VLOOKUP(AI$1,names,2,0))-AI$5)*'m1'!$BL39</f>
        <v>0</v>
      </c>
      <c r="AJ41" s="174">
        <f>IF(AJ$2&lt;=$AA41,IF(AJ$3&gt;=$AA41,(AJ$4*($AA42-$AA41)),0),0)*(VLOOKUP($AA41,curves,VLOOKUP(AJ$1,names,2,0))-AJ$5)*'m1'!$BL39</f>
        <v>0</v>
      </c>
      <c r="AK41" s="174">
        <f>IF(AK$2&lt;=$AA41,IF(AK$3&gt;=$AA41,(AK$4*($AA42-$AA41)),0),0)*(VLOOKUP($AA41,curves,VLOOKUP(AK$1,names,2,0))-AK$5)*'m1'!$BL39</f>
        <v>0</v>
      </c>
      <c r="AL41" s="174">
        <f>IF(AL$2&lt;=$AA41,IF(AL$3&gt;=$AA41,(AL$4*($AA42-$AA41)),0),0)*(VLOOKUP($AA41,curves,VLOOKUP(AL$1,names,2,0))-AL$5)*'m1'!$BL39</f>
        <v>0</v>
      </c>
      <c r="AM41" s="174">
        <f>IF(AM$2&lt;=$AA41,IF(AM$3&gt;=$AA41,(AM$4*($AA42-$AA41)),0),0)*(VLOOKUP($AA41,curves,VLOOKUP(AM$1,names,2,0))-AM$5)*'m1'!$BL39</f>
        <v>0</v>
      </c>
      <c r="AN41" s="174">
        <f>IF(AN$2&lt;=$AA41,IF(AN$3&gt;=$AA41,(AN$4*($AA42-$AA41)),0),0)*(VLOOKUP($AA41,curves,VLOOKUP(AN$1,names,2,0))-AN$5)*'m1'!$BL39</f>
        <v>0</v>
      </c>
      <c r="AO41" s="174">
        <f>IF(AO$2&lt;=$AA41,IF(AO$3&gt;=$AA41,(AO$4*($AA42-$AA41)),0),0)*(VLOOKUP($AA41,curves,VLOOKUP(AO$1,names,2,0))-AO$5)*'m1'!$BL39</f>
        <v>0</v>
      </c>
      <c r="AP41" s="174">
        <f>IF(AP$2&lt;=$AA41,IF(AP$3&gt;=$AA41,(AP$4*($AA42-$AA41)),0),0)*(VLOOKUP($AA41,curves,VLOOKUP(AP$1,names,2,0))-AP$5)*'m1'!$BL39</f>
        <v>0</v>
      </c>
      <c r="AQ41" s="174">
        <f>IF(AQ$2&lt;=$AA41,IF(AQ$3&gt;=$AA41,(AQ$4*($AA42-$AA41)),0),0)*(VLOOKUP($AA41,curves,VLOOKUP(AQ$1,names,2,0))-AQ$5)*'m1'!$BL39</f>
        <v>0</v>
      </c>
      <c r="AR41" s="174">
        <f>IF(AR$2&lt;=$AA41,IF(AR$3&gt;=$AA41,(AR$4*($AA42-$AA41)),0),0)*(VLOOKUP($AA41,curves,VLOOKUP(AR$1,names,2,0))-AR$5)*'m1'!$BL39</f>
        <v>0</v>
      </c>
      <c r="AS41" s="174">
        <f>IF(AS$2&lt;=$AA41,IF(AS$3&gt;=$AA41,(AS$4*($AA42-$AA41)),0),0)*(VLOOKUP($AA41,curves,VLOOKUP(AS$1,names,2,0))-AS$5)*'m1'!$BL39</f>
        <v>0</v>
      </c>
      <c r="AT41" s="174">
        <f>IF(AT$2&lt;=$AA41,IF(AT$3&gt;=$AA41,(AT$4*($AA42-$AA41)),0),0)*(VLOOKUP($AA41,curves,VLOOKUP(AT$1,names,2,0))-AT$5)*'m1'!$BL39</f>
        <v>0</v>
      </c>
      <c r="AU41" s="174">
        <f>IF(AU$2&lt;=$AA41,IF(AU$3&gt;=$AA41,(AU$4*($AA42-$AA41)),0),0)*(VLOOKUP($AA41,curves,VLOOKUP(AU$1,names,2,0))-AU$5)*'m1'!$BL39</f>
        <v>0</v>
      </c>
      <c r="AV41" s="174">
        <f>IF(AV$2&lt;=$AA41,IF(AV$3&gt;=$AA41,(AV$4*($AA42-$AA41)),0),0)*(VLOOKUP($AA41,curves,VLOOKUP(AV$1,names,2,0))-AV$5)*'m1'!$BL39</f>
        <v>0</v>
      </c>
      <c r="AW41" s="174">
        <f>IF(AW$2&lt;=$AA41,IF(AW$3&gt;=$AA41,(AW$4*($AA42-$AA41)),0),0)*(VLOOKUP($AA41,curves,VLOOKUP(AW$1,names,2,0))-AW$5)*'m1'!$BL39</f>
        <v>0</v>
      </c>
      <c r="BB41" s="84"/>
      <c r="BC41" s="84"/>
      <c r="BD41" s="84"/>
      <c r="BE41" s="84"/>
      <c r="BP41" s="88"/>
      <c r="CI41" s="83"/>
      <c r="CJ41" s="83"/>
      <c r="CK41" s="83"/>
      <c r="FY41" s="84"/>
      <c r="FZ41" s="84"/>
      <c r="GA41" s="84"/>
      <c r="GK41" s="88"/>
      <c r="GL41" s="88"/>
      <c r="GR41" s="88"/>
      <c r="GT41" s="88"/>
      <c r="GU41" s="88"/>
      <c r="HA41" s="88"/>
    </row>
    <row r="42" spans="1:209">
      <c r="A42" s="90">
        <f>p0!A47</f>
        <v>37681</v>
      </c>
      <c r="B42" s="102">
        <f t="shared" si="6"/>
        <v>0</v>
      </c>
      <c r="C42" s="101">
        <f>p0!E47*10000*m_chg!C40</f>
        <v>0</v>
      </c>
      <c r="D42" s="101">
        <f>p0!N47*10000*m_chg!D40</f>
        <v>0</v>
      </c>
      <c r="E42" s="101">
        <f>'p1'!K47*10000*m_chg!E40</f>
        <v>0</v>
      </c>
      <c r="F42" s="101">
        <f>(p0!H47+p0!J47+'Spread Opt'!D38+'Transport Pos'!E34)*10000*m_chg!K40</f>
        <v>0</v>
      </c>
      <c r="G42" s="101">
        <f>p0!O47*10000*m_chg!L40</f>
        <v>0</v>
      </c>
      <c r="H42" s="101">
        <f>p0!D47*10000*m_chg!N40</f>
        <v>0</v>
      </c>
      <c r="I42" s="101">
        <f>(p0!I47+p0!AG47+'Spread Opt'!C38)*10000*m_chg!H40</f>
        <v>0</v>
      </c>
      <c r="J42" s="101">
        <f>p0!M47*10000*m_chg!J40</f>
        <v>0</v>
      </c>
      <c r="K42" s="101">
        <f>(p0!L47+p0!G47)*10000*m_chg!O40</f>
        <v>0</v>
      </c>
      <c r="L42" s="101">
        <f>p0!P47*10000*m_chg!P40</f>
        <v>0</v>
      </c>
      <c r="M42" s="101">
        <f>(p0!F47)*10000*m_chg!T40</f>
        <v>0</v>
      </c>
      <c r="N42" s="101">
        <f>p0!C47*10000*m_chg!U40</f>
        <v>0</v>
      </c>
      <c r="O42" s="101">
        <f>'Transport Pos'!C34*10000*m_chg!V40</f>
        <v>0</v>
      </c>
      <c r="P42" s="101">
        <f>(p0!Y47+p0!X47)*10000*m_chg!X40</f>
        <v>0</v>
      </c>
      <c r="Q42" s="101">
        <f>p0!Z47*10000*m_chg!Y40</f>
        <v>0</v>
      </c>
      <c r="R42" s="101">
        <f>(p0!AB47+'Transport Pos'!B34)*10000*m_chg!Z40</f>
        <v>0</v>
      </c>
      <c r="S42" s="101">
        <f>p0!U47*10000*m_chg!AA40</f>
        <v>0</v>
      </c>
      <c r="T42" s="101">
        <f>p0!W47*10000*m_chg!AB40</f>
        <v>0</v>
      </c>
      <c r="U42" s="101">
        <f>p0!S47*10000*m_chg!AD40</f>
        <v>0</v>
      </c>
      <c r="V42" s="101">
        <f>p0!B47*10000*m_chg!AG40</f>
        <v>0</v>
      </c>
      <c r="W42" s="101">
        <f>p0!AA47*10000*m_chg!AJ40</f>
        <v>0</v>
      </c>
      <c r="Y42" s="101"/>
      <c r="AA42" s="90">
        <v>37681</v>
      </c>
      <c r="AB42" s="174">
        <f t="shared" si="7"/>
        <v>0</v>
      </c>
      <c r="AC42" s="174">
        <f>IF(AC$2&lt;=$AA42,IF(AC$3&gt;=$AA42,(AC$4*($AA43-$AA42)),0),0)*(VLOOKUP($AA42,curves,VLOOKUP(AC$1,names,2,0))-AC$5)*'m1'!$BL40</f>
        <v>0</v>
      </c>
      <c r="AD42" s="174">
        <f>IF(AD$2&lt;=$AA42,IF(AD$3&gt;=$AA42,(AD$4*($AA43-$AA42)),0),0)*(VLOOKUP($AA42,curves,VLOOKUP(AD$1,names,2,0))-AD$5)*'m1'!$BL40</f>
        <v>0</v>
      </c>
      <c r="AE42" s="174">
        <f>IF(AE$2&lt;=$AA42,IF(AE$3&gt;=$AA42,(AE$4*($AA43-$AA42)),0),0)*(VLOOKUP($AA42,curves,VLOOKUP(AE$1,names,2,0))-AE$5)*'m1'!$BL40</f>
        <v>0</v>
      </c>
      <c r="AF42" s="174">
        <f>IF(AF$2&lt;=$AA42,IF(AF$3&gt;=$AA42,(AF$4*($AA43-$AA42)),0),0)*(VLOOKUP($AA42,curves,VLOOKUP(AF$1,names,2,0))-AF$5)*'m1'!$BL40</f>
        <v>0</v>
      </c>
      <c r="AG42" s="174">
        <f>IF(AG$2&lt;=$AA42,IF(AG$3&gt;=$AA42,(AG$4*($AA43-$AA42)),0),0)*(VLOOKUP($AA42,curves,VLOOKUP(AG$1,names,2,0))-AG$5)*'m1'!$BL40</f>
        <v>0</v>
      </c>
      <c r="AH42" s="174">
        <f>IF(AH$2&lt;=$AA42,IF(AH$3&gt;=$AA42,(AH$4*($AA43-$AA42)),0),0)*(VLOOKUP($AA42,curves,VLOOKUP(AH$1,names,2,0))-AH$5)*'m1'!$BL40</f>
        <v>0</v>
      </c>
      <c r="AI42" s="174">
        <f>IF(AI$2&lt;=$AA42,IF(AI$3&gt;=$AA42,(AI$4*($AA43-$AA42)),0),0)*(VLOOKUP($AA42,curves,VLOOKUP(AI$1,names,2,0))-AI$5)*'m1'!$BL40</f>
        <v>0</v>
      </c>
      <c r="AJ42" s="174">
        <f>IF(AJ$2&lt;=$AA42,IF(AJ$3&gt;=$AA42,(AJ$4*($AA43-$AA42)),0),0)*(VLOOKUP($AA42,curves,VLOOKUP(AJ$1,names,2,0))-AJ$5)*'m1'!$BL40</f>
        <v>0</v>
      </c>
      <c r="AK42" s="174">
        <f>IF(AK$2&lt;=$AA42,IF(AK$3&gt;=$AA42,(AK$4*($AA43-$AA42)),0),0)*(VLOOKUP($AA42,curves,VLOOKUP(AK$1,names,2,0))-AK$5)*'m1'!$BL40</f>
        <v>0</v>
      </c>
      <c r="AL42" s="174">
        <f>IF(AL$2&lt;=$AA42,IF(AL$3&gt;=$AA42,(AL$4*($AA43-$AA42)),0),0)*(VLOOKUP($AA42,curves,VLOOKUP(AL$1,names,2,0))-AL$5)*'m1'!$BL40</f>
        <v>0</v>
      </c>
      <c r="AM42" s="174">
        <f>IF(AM$2&lt;=$AA42,IF(AM$3&gt;=$AA42,(AM$4*($AA43-$AA42)),0),0)*(VLOOKUP($AA42,curves,VLOOKUP(AM$1,names,2,0))-AM$5)*'m1'!$BL40</f>
        <v>0</v>
      </c>
      <c r="AN42" s="174">
        <f>IF(AN$2&lt;=$AA42,IF(AN$3&gt;=$AA42,(AN$4*($AA43-$AA42)),0),0)*(VLOOKUP($AA42,curves,VLOOKUP(AN$1,names,2,0))-AN$5)*'m1'!$BL40</f>
        <v>0</v>
      </c>
      <c r="AO42" s="174">
        <f>IF(AO$2&lt;=$AA42,IF(AO$3&gt;=$AA42,(AO$4*($AA43-$AA42)),0),0)*(VLOOKUP($AA42,curves,VLOOKUP(AO$1,names,2,0))-AO$5)*'m1'!$BL40</f>
        <v>0</v>
      </c>
      <c r="AP42" s="174">
        <f>IF(AP$2&lt;=$AA42,IF(AP$3&gt;=$AA42,(AP$4*($AA43-$AA42)),0),0)*(VLOOKUP($AA42,curves,VLOOKUP(AP$1,names,2,0))-AP$5)*'m1'!$BL40</f>
        <v>0</v>
      </c>
      <c r="AQ42" s="174">
        <f>IF(AQ$2&lt;=$AA42,IF(AQ$3&gt;=$AA42,(AQ$4*($AA43-$AA42)),0),0)*(VLOOKUP($AA42,curves,VLOOKUP(AQ$1,names,2,0))-AQ$5)*'m1'!$BL40</f>
        <v>0</v>
      </c>
      <c r="AR42" s="174">
        <f>IF(AR$2&lt;=$AA42,IF(AR$3&gt;=$AA42,(AR$4*($AA43-$AA42)),0),0)*(VLOOKUP($AA42,curves,VLOOKUP(AR$1,names,2,0))-AR$5)*'m1'!$BL40</f>
        <v>0</v>
      </c>
      <c r="AS42" s="174">
        <f>IF(AS$2&lt;=$AA42,IF(AS$3&gt;=$AA42,(AS$4*($AA43-$AA42)),0),0)*(VLOOKUP($AA42,curves,VLOOKUP(AS$1,names,2,0))-AS$5)*'m1'!$BL40</f>
        <v>0</v>
      </c>
      <c r="AT42" s="174">
        <f>IF(AT$2&lt;=$AA42,IF(AT$3&gt;=$AA42,(AT$4*($AA43-$AA42)),0),0)*(VLOOKUP($AA42,curves,VLOOKUP(AT$1,names,2,0))-AT$5)*'m1'!$BL40</f>
        <v>0</v>
      </c>
      <c r="AU42" s="174">
        <f>IF(AU$2&lt;=$AA42,IF(AU$3&gt;=$AA42,(AU$4*($AA43-$AA42)),0),0)*(VLOOKUP($AA42,curves,VLOOKUP(AU$1,names,2,0))-AU$5)*'m1'!$BL40</f>
        <v>0</v>
      </c>
      <c r="AV42" s="174">
        <f>IF(AV$2&lt;=$AA42,IF(AV$3&gt;=$AA42,(AV$4*($AA43-$AA42)),0),0)*(VLOOKUP($AA42,curves,VLOOKUP(AV$1,names,2,0))-AV$5)*'m1'!$BL40</f>
        <v>0</v>
      </c>
      <c r="AW42" s="174">
        <f>IF(AW$2&lt;=$AA42,IF(AW$3&gt;=$AA42,(AW$4*($AA43-$AA42)),0),0)*(VLOOKUP($AA42,curves,VLOOKUP(AW$1,names,2,0))-AW$5)*'m1'!$BL40</f>
        <v>0</v>
      </c>
      <c r="BB42" s="84"/>
      <c r="BC42" s="84"/>
      <c r="BD42" s="84"/>
      <c r="BE42" s="84"/>
      <c r="BP42" s="88"/>
      <c r="CI42" s="83"/>
      <c r="CJ42" s="83"/>
      <c r="CK42" s="83"/>
      <c r="FY42" s="84"/>
      <c r="FZ42" s="84"/>
      <c r="GA42" s="84"/>
      <c r="GK42" s="88"/>
      <c r="GL42" s="88"/>
      <c r="GR42" s="88"/>
      <c r="GT42" s="88"/>
      <c r="GU42" s="88"/>
      <c r="HA42" s="88"/>
    </row>
    <row r="43" spans="1:209">
      <c r="A43" s="90">
        <f>p0!A48</f>
        <v>37712</v>
      </c>
      <c r="B43" s="102">
        <f t="shared" si="6"/>
        <v>0</v>
      </c>
      <c r="C43" s="101">
        <f>p0!E48*10000*m_chg!C41</f>
        <v>0</v>
      </c>
      <c r="D43" s="101">
        <f>p0!N48*10000*m_chg!D41</f>
        <v>0</v>
      </c>
      <c r="E43" s="101">
        <f>'p1'!K48*10000*m_chg!E41</f>
        <v>0</v>
      </c>
      <c r="F43" s="101">
        <f>(p0!H48+p0!J48+'Spread Opt'!D39+'Transport Pos'!E35)*10000*m_chg!K41</f>
        <v>0</v>
      </c>
      <c r="G43" s="101">
        <f>p0!O48*10000*m_chg!L41</f>
        <v>0</v>
      </c>
      <c r="H43" s="101">
        <f>p0!D48*10000*m_chg!N41</f>
        <v>0</v>
      </c>
      <c r="I43" s="101">
        <f>(p0!I48+p0!AG48+'Spread Opt'!C39)*10000*m_chg!H41</f>
        <v>0</v>
      </c>
      <c r="J43" s="101">
        <f>p0!M48*10000*m_chg!J41</f>
        <v>0</v>
      </c>
      <c r="K43" s="101">
        <f>(p0!L48+p0!G48)*10000*m_chg!O41</f>
        <v>0</v>
      </c>
      <c r="L43" s="101">
        <f>p0!P48*10000*m_chg!P41</f>
        <v>0</v>
      </c>
      <c r="M43" s="101">
        <f>(p0!F48)*10000*m_chg!T41</f>
        <v>0</v>
      </c>
      <c r="N43" s="101">
        <f>p0!C48*10000*m_chg!U41</f>
        <v>0</v>
      </c>
      <c r="O43" s="101">
        <f>'Transport Pos'!C35*10000*m_chg!V41</f>
        <v>0</v>
      </c>
      <c r="P43" s="101">
        <f>(p0!Y48+p0!X48)*10000*m_chg!X41</f>
        <v>0</v>
      </c>
      <c r="Q43" s="101">
        <f>p0!Z48*10000*m_chg!Y41</f>
        <v>0</v>
      </c>
      <c r="R43" s="101">
        <f>(p0!AB48+'Transport Pos'!B35)*10000*m_chg!Z41</f>
        <v>0</v>
      </c>
      <c r="S43" s="101">
        <f>p0!U48*10000*m_chg!AA41</f>
        <v>0</v>
      </c>
      <c r="T43" s="101">
        <f>p0!W48*10000*m_chg!AB41</f>
        <v>0</v>
      </c>
      <c r="U43" s="101">
        <f>p0!S48*10000*m_chg!AD41</f>
        <v>0</v>
      </c>
      <c r="V43" s="101">
        <f>p0!B48*10000*m_chg!AG41</f>
        <v>0</v>
      </c>
      <c r="W43" s="101">
        <f>p0!AA48*10000*m_chg!AJ41</f>
        <v>0</v>
      </c>
      <c r="Y43" s="101"/>
      <c r="AA43" s="90">
        <v>37712</v>
      </c>
      <c r="AB43" s="174">
        <f t="shared" si="7"/>
        <v>0</v>
      </c>
      <c r="AC43" s="174">
        <f>IF(AC$2&lt;=$AA43,IF(AC$3&gt;=$AA43,(AC$4*($AA44-$AA43)),0),0)*(VLOOKUP($AA43,curves,VLOOKUP(AC$1,names,2,0))-AC$5)*'m1'!$BL41</f>
        <v>0</v>
      </c>
      <c r="AD43" s="174">
        <f>IF(AD$2&lt;=$AA43,IF(AD$3&gt;=$AA43,(AD$4*($AA44-$AA43)),0),0)*(VLOOKUP($AA43,curves,VLOOKUP(AD$1,names,2,0))-AD$5)*'m1'!$BL41</f>
        <v>0</v>
      </c>
      <c r="AE43" s="174">
        <f>IF(AE$2&lt;=$AA43,IF(AE$3&gt;=$AA43,(AE$4*($AA44-$AA43)),0),0)*(VLOOKUP($AA43,curves,VLOOKUP(AE$1,names,2,0))-AE$5)*'m1'!$BL41</f>
        <v>0</v>
      </c>
      <c r="AF43" s="174">
        <f>IF(AF$2&lt;=$AA43,IF(AF$3&gt;=$AA43,(AF$4*($AA44-$AA43)),0),0)*(VLOOKUP($AA43,curves,VLOOKUP(AF$1,names,2,0))-AF$5)*'m1'!$BL41</f>
        <v>0</v>
      </c>
      <c r="AG43" s="174">
        <f>IF(AG$2&lt;=$AA43,IF(AG$3&gt;=$AA43,(AG$4*($AA44-$AA43)),0),0)*(VLOOKUP($AA43,curves,VLOOKUP(AG$1,names,2,0))-AG$5)*'m1'!$BL41</f>
        <v>0</v>
      </c>
      <c r="AH43" s="174">
        <f>IF(AH$2&lt;=$AA43,IF(AH$3&gt;=$AA43,(AH$4*($AA44-$AA43)),0),0)*(VLOOKUP($AA43,curves,VLOOKUP(AH$1,names,2,0))-AH$5)*'m1'!$BL41</f>
        <v>0</v>
      </c>
      <c r="AI43" s="174">
        <f>IF(AI$2&lt;=$AA43,IF(AI$3&gt;=$AA43,(AI$4*($AA44-$AA43)),0),0)*(VLOOKUP($AA43,curves,VLOOKUP(AI$1,names,2,0))-AI$5)*'m1'!$BL41</f>
        <v>0</v>
      </c>
      <c r="AJ43" s="174">
        <f>IF(AJ$2&lt;=$AA43,IF(AJ$3&gt;=$AA43,(AJ$4*($AA44-$AA43)),0),0)*(VLOOKUP($AA43,curves,VLOOKUP(AJ$1,names,2,0))-AJ$5)*'m1'!$BL41</f>
        <v>0</v>
      </c>
      <c r="AK43" s="174">
        <f>IF(AK$2&lt;=$AA43,IF(AK$3&gt;=$AA43,(AK$4*($AA44-$AA43)),0),0)*(VLOOKUP($AA43,curves,VLOOKUP(AK$1,names,2,0))-AK$5)*'m1'!$BL41</f>
        <v>0</v>
      </c>
      <c r="AL43" s="174">
        <f>IF(AL$2&lt;=$AA43,IF(AL$3&gt;=$AA43,(AL$4*($AA44-$AA43)),0),0)*(VLOOKUP($AA43,curves,VLOOKUP(AL$1,names,2,0))-AL$5)*'m1'!$BL41</f>
        <v>0</v>
      </c>
      <c r="AM43" s="174">
        <f>IF(AM$2&lt;=$AA43,IF(AM$3&gt;=$AA43,(AM$4*($AA44-$AA43)),0),0)*(VLOOKUP($AA43,curves,VLOOKUP(AM$1,names,2,0))-AM$5)*'m1'!$BL41</f>
        <v>0</v>
      </c>
      <c r="AN43" s="174">
        <f>IF(AN$2&lt;=$AA43,IF(AN$3&gt;=$AA43,(AN$4*($AA44-$AA43)),0),0)*(VLOOKUP($AA43,curves,VLOOKUP(AN$1,names,2,0))-AN$5)*'m1'!$BL41</f>
        <v>0</v>
      </c>
      <c r="AO43" s="174">
        <f>IF(AO$2&lt;=$AA43,IF(AO$3&gt;=$AA43,(AO$4*($AA44-$AA43)),0),0)*(VLOOKUP($AA43,curves,VLOOKUP(AO$1,names,2,0))-AO$5)*'m1'!$BL41</f>
        <v>0</v>
      </c>
      <c r="AP43" s="174">
        <f>IF(AP$2&lt;=$AA43,IF(AP$3&gt;=$AA43,(AP$4*($AA44-$AA43)),0),0)*(VLOOKUP($AA43,curves,VLOOKUP(AP$1,names,2,0))-AP$5)*'m1'!$BL41</f>
        <v>0</v>
      </c>
      <c r="AQ43" s="174">
        <f>IF(AQ$2&lt;=$AA43,IF(AQ$3&gt;=$AA43,(AQ$4*($AA44-$AA43)),0),0)*(VLOOKUP($AA43,curves,VLOOKUP(AQ$1,names,2,0))-AQ$5)*'m1'!$BL41</f>
        <v>0</v>
      </c>
      <c r="AR43" s="174">
        <f>IF(AR$2&lt;=$AA43,IF(AR$3&gt;=$AA43,(AR$4*($AA44-$AA43)),0),0)*(VLOOKUP($AA43,curves,VLOOKUP(AR$1,names,2,0))-AR$5)*'m1'!$BL41</f>
        <v>0</v>
      </c>
      <c r="AS43" s="174">
        <f>IF(AS$2&lt;=$AA43,IF(AS$3&gt;=$AA43,(AS$4*($AA44-$AA43)),0),0)*(VLOOKUP($AA43,curves,VLOOKUP(AS$1,names,2,0))-AS$5)*'m1'!$BL41</f>
        <v>0</v>
      </c>
      <c r="AT43" s="174">
        <f>IF(AT$2&lt;=$AA43,IF(AT$3&gt;=$AA43,(AT$4*($AA44-$AA43)),0),0)*(VLOOKUP($AA43,curves,VLOOKUP(AT$1,names,2,0))-AT$5)*'m1'!$BL41</f>
        <v>0</v>
      </c>
      <c r="AU43" s="174">
        <f>IF(AU$2&lt;=$AA43,IF(AU$3&gt;=$AA43,(AU$4*($AA44-$AA43)),0),0)*(VLOOKUP($AA43,curves,VLOOKUP(AU$1,names,2,0))-AU$5)*'m1'!$BL41</f>
        <v>0</v>
      </c>
      <c r="AV43" s="174">
        <f>IF(AV$2&lt;=$AA43,IF(AV$3&gt;=$AA43,(AV$4*($AA44-$AA43)),0),0)*(VLOOKUP($AA43,curves,VLOOKUP(AV$1,names,2,0))-AV$5)*'m1'!$BL41</f>
        <v>0</v>
      </c>
      <c r="AW43" s="174">
        <f>IF(AW$2&lt;=$AA43,IF(AW$3&gt;=$AA43,(AW$4*($AA44-$AA43)),0),0)*(VLOOKUP($AA43,curves,VLOOKUP(AW$1,names,2,0))-AW$5)*'m1'!$BL41</f>
        <v>0</v>
      </c>
      <c r="BB43" s="84"/>
      <c r="BC43" s="84"/>
      <c r="BD43" s="84"/>
      <c r="BE43" s="84"/>
      <c r="BP43" s="88"/>
      <c r="CI43" s="83"/>
      <c r="CJ43" s="83"/>
      <c r="CK43" s="83"/>
      <c r="FY43" s="84"/>
      <c r="FZ43" s="84"/>
      <c r="GA43" s="84"/>
      <c r="GK43" s="88"/>
      <c r="GL43" s="88"/>
      <c r="GR43" s="88"/>
      <c r="GT43" s="88"/>
      <c r="GU43" s="88"/>
      <c r="HA43" s="88"/>
    </row>
    <row r="44" spans="1:209">
      <c r="A44" s="90">
        <f>p0!A49</f>
        <v>37742</v>
      </c>
      <c r="B44" s="102">
        <f t="shared" si="6"/>
        <v>0</v>
      </c>
      <c r="C44" s="101">
        <f>p0!E49*10000*m_chg!C42</f>
        <v>0</v>
      </c>
      <c r="D44" s="101">
        <f>p0!N49*10000*m_chg!D42</f>
        <v>0</v>
      </c>
      <c r="E44" s="101">
        <f>'p1'!K49*10000*m_chg!E42</f>
        <v>0</v>
      </c>
      <c r="F44" s="101">
        <f>(p0!H49+p0!J49+'Spread Opt'!D40+'Transport Pos'!E36)*10000*m_chg!K42</f>
        <v>0</v>
      </c>
      <c r="G44" s="101">
        <f>p0!O49*10000*m_chg!L42</f>
        <v>0</v>
      </c>
      <c r="H44" s="101">
        <f>p0!D49*10000*m_chg!N42</f>
        <v>0</v>
      </c>
      <c r="I44" s="101">
        <f>(p0!I49+p0!AG49+'Spread Opt'!C40)*10000*m_chg!H42</f>
        <v>0</v>
      </c>
      <c r="J44" s="101">
        <f>p0!M49*10000*m_chg!J42</f>
        <v>0</v>
      </c>
      <c r="K44" s="101">
        <f>(p0!L49+p0!G49)*10000*m_chg!O42</f>
        <v>0</v>
      </c>
      <c r="L44" s="101">
        <f>p0!P49*10000*m_chg!P42</f>
        <v>0</v>
      </c>
      <c r="M44" s="101">
        <f>(p0!F49)*10000*m_chg!T42</f>
        <v>0</v>
      </c>
      <c r="N44" s="101">
        <f>p0!C49*10000*m_chg!U42</f>
        <v>0</v>
      </c>
      <c r="O44" s="101">
        <f>'Transport Pos'!C36*10000*m_chg!V42</f>
        <v>0</v>
      </c>
      <c r="P44" s="101">
        <f>(p0!Y49+p0!X49)*10000*m_chg!X42</f>
        <v>0</v>
      </c>
      <c r="Q44" s="101">
        <f>p0!Z49*10000*m_chg!Y42</f>
        <v>0</v>
      </c>
      <c r="R44" s="101">
        <f>(p0!AB49+'Transport Pos'!B36)*10000*m_chg!Z42</f>
        <v>0</v>
      </c>
      <c r="S44" s="101">
        <f>p0!U49*10000*m_chg!AA42</f>
        <v>0</v>
      </c>
      <c r="T44" s="101">
        <f>p0!W49*10000*m_chg!AB42</f>
        <v>0</v>
      </c>
      <c r="U44" s="101">
        <f>p0!S49*10000*m_chg!AD42</f>
        <v>0</v>
      </c>
      <c r="V44" s="101">
        <f>p0!B49*10000*m_chg!AG42</f>
        <v>0</v>
      </c>
      <c r="W44" s="101">
        <f>p0!AA49*10000*m_chg!AJ42</f>
        <v>0</v>
      </c>
      <c r="Y44" s="101"/>
      <c r="AA44" s="90">
        <v>37742</v>
      </c>
      <c r="AB44" s="174">
        <f t="shared" si="7"/>
        <v>0</v>
      </c>
      <c r="AC44" s="174">
        <f>IF(AC$2&lt;=$AA44,IF(AC$3&gt;=$AA44,(AC$4*($AA45-$AA44)),0),0)*(VLOOKUP($AA44,curves,VLOOKUP(AC$1,names,2,0))-AC$5)*'m1'!$BL42</f>
        <v>0</v>
      </c>
      <c r="AD44" s="174">
        <f>IF(AD$2&lt;=$AA44,IF(AD$3&gt;=$AA44,(AD$4*($AA45-$AA44)),0),0)*(VLOOKUP($AA44,curves,VLOOKUP(AD$1,names,2,0))-AD$5)*'m1'!$BL42</f>
        <v>0</v>
      </c>
      <c r="AE44" s="174">
        <f>IF(AE$2&lt;=$AA44,IF(AE$3&gt;=$AA44,(AE$4*($AA45-$AA44)),0),0)*(VLOOKUP($AA44,curves,VLOOKUP(AE$1,names,2,0))-AE$5)*'m1'!$BL42</f>
        <v>0</v>
      </c>
      <c r="AF44" s="174">
        <f>IF(AF$2&lt;=$AA44,IF(AF$3&gt;=$AA44,(AF$4*($AA45-$AA44)),0),0)*(VLOOKUP($AA44,curves,VLOOKUP(AF$1,names,2,0))-AF$5)*'m1'!$BL42</f>
        <v>0</v>
      </c>
      <c r="AG44" s="174">
        <f>IF(AG$2&lt;=$AA44,IF(AG$3&gt;=$AA44,(AG$4*($AA45-$AA44)),0),0)*(VLOOKUP($AA44,curves,VLOOKUP(AG$1,names,2,0))-AG$5)*'m1'!$BL42</f>
        <v>0</v>
      </c>
      <c r="AH44" s="174">
        <f>IF(AH$2&lt;=$AA44,IF(AH$3&gt;=$AA44,(AH$4*($AA45-$AA44)),0),0)*(VLOOKUP($AA44,curves,VLOOKUP(AH$1,names,2,0))-AH$5)*'m1'!$BL42</f>
        <v>0</v>
      </c>
      <c r="AI44" s="174">
        <f>IF(AI$2&lt;=$AA44,IF(AI$3&gt;=$AA44,(AI$4*($AA45-$AA44)),0),0)*(VLOOKUP($AA44,curves,VLOOKUP(AI$1,names,2,0))-AI$5)*'m1'!$BL42</f>
        <v>0</v>
      </c>
      <c r="AJ44" s="174">
        <f>IF(AJ$2&lt;=$AA44,IF(AJ$3&gt;=$AA44,(AJ$4*($AA45-$AA44)),0),0)*(VLOOKUP($AA44,curves,VLOOKUP(AJ$1,names,2,0))-AJ$5)*'m1'!$BL42</f>
        <v>0</v>
      </c>
      <c r="AK44" s="174">
        <f>IF(AK$2&lt;=$AA44,IF(AK$3&gt;=$AA44,(AK$4*($AA45-$AA44)),0),0)*(VLOOKUP($AA44,curves,VLOOKUP(AK$1,names,2,0))-AK$5)*'m1'!$BL42</f>
        <v>0</v>
      </c>
      <c r="AL44" s="174">
        <f>IF(AL$2&lt;=$AA44,IF(AL$3&gt;=$AA44,(AL$4*($AA45-$AA44)),0),0)*(VLOOKUP($AA44,curves,VLOOKUP(AL$1,names,2,0))-AL$5)*'m1'!$BL42</f>
        <v>0</v>
      </c>
      <c r="AM44" s="174">
        <f>IF(AM$2&lt;=$AA44,IF(AM$3&gt;=$AA44,(AM$4*($AA45-$AA44)),0),0)*(VLOOKUP($AA44,curves,VLOOKUP(AM$1,names,2,0))-AM$5)*'m1'!$BL42</f>
        <v>0</v>
      </c>
      <c r="AN44" s="174">
        <f>IF(AN$2&lt;=$AA44,IF(AN$3&gt;=$AA44,(AN$4*($AA45-$AA44)),0),0)*(VLOOKUP($AA44,curves,VLOOKUP(AN$1,names,2,0))-AN$5)*'m1'!$BL42</f>
        <v>0</v>
      </c>
      <c r="AO44" s="174">
        <f>IF(AO$2&lt;=$AA44,IF(AO$3&gt;=$AA44,(AO$4*($AA45-$AA44)),0),0)*(VLOOKUP($AA44,curves,VLOOKUP(AO$1,names,2,0))-AO$5)*'m1'!$BL42</f>
        <v>0</v>
      </c>
      <c r="AP44" s="174">
        <f>IF(AP$2&lt;=$AA44,IF(AP$3&gt;=$AA44,(AP$4*($AA45-$AA44)),0),0)*(VLOOKUP($AA44,curves,VLOOKUP(AP$1,names,2,0))-AP$5)*'m1'!$BL42</f>
        <v>0</v>
      </c>
      <c r="AQ44" s="174">
        <f>IF(AQ$2&lt;=$AA44,IF(AQ$3&gt;=$AA44,(AQ$4*($AA45-$AA44)),0),0)*(VLOOKUP($AA44,curves,VLOOKUP(AQ$1,names,2,0))-AQ$5)*'m1'!$BL42</f>
        <v>0</v>
      </c>
      <c r="AR44" s="174">
        <f>IF(AR$2&lt;=$AA44,IF(AR$3&gt;=$AA44,(AR$4*($AA45-$AA44)),0),0)*(VLOOKUP($AA44,curves,VLOOKUP(AR$1,names,2,0))-AR$5)*'m1'!$BL42</f>
        <v>0</v>
      </c>
      <c r="AS44" s="174">
        <f>IF(AS$2&lt;=$AA44,IF(AS$3&gt;=$AA44,(AS$4*($AA45-$AA44)),0),0)*(VLOOKUP($AA44,curves,VLOOKUP(AS$1,names,2,0))-AS$5)*'m1'!$BL42</f>
        <v>0</v>
      </c>
      <c r="AT44" s="174">
        <f>IF(AT$2&lt;=$AA44,IF(AT$3&gt;=$AA44,(AT$4*($AA45-$AA44)),0),0)*(VLOOKUP($AA44,curves,VLOOKUP(AT$1,names,2,0))-AT$5)*'m1'!$BL42</f>
        <v>0</v>
      </c>
      <c r="AU44" s="174">
        <f>IF(AU$2&lt;=$AA44,IF(AU$3&gt;=$AA44,(AU$4*($AA45-$AA44)),0),0)*(VLOOKUP($AA44,curves,VLOOKUP(AU$1,names,2,0))-AU$5)*'m1'!$BL42</f>
        <v>0</v>
      </c>
      <c r="AV44" s="174">
        <f>IF(AV$2&lt;=$AA44,IF(AV$3&gt;=$AA44,(AV$4*($AA45-$AA44)),0),0)*(VLOOKUP($AA44,curves,VLOOKUP(AV$1,names,2,0))-AV$5)*'m1'!$BL42</f>
        <v>0</v>
      </c>
      <c r="AW44" s="174">
        <f>IF(AW$2&lt;=$AA44,IF(AW$3&gt;=$AA44,(AW$4*($AA45-$AA44)),0),0)*(VLOOKUP($AA44,curves,VLOOKUP(AW$1,names,2,0))-AW$5)*'m1'!$BL42</f>
        <v>0</v>
      </c>
      <c r="BB44" s="84"/>
      <c r="BC44" s="84"/>
      <c r="BD44" s="84"/>
      <c r="BE44" s="84"/>
      <c r="BP44" s="88"/>
      <c r="CI44" s="83"/>
      <c r="CJ44" s="83"/>
      <c r="CK44" s="83"/>
      <c r="FY44" s="84"/>
      <c r="FZ44" s="84"/>
      <c r="GA44" s="84"/>
      <c r="GK44" s="88"/>
      <c r="GL44" s="88"/>
      <c r="GR44" s="88"/>
      <c r="GT44" s="88"/>
      <c r="GU44" s="88"/>
      <c r="HA44" s="88"/>
    </row>
    <row r="45" spans="1:209">
      <c r="A45" s="90">
        <f>p0!A50</f>
        <v>37773</v>
      </c>
      <c r="B45" s="102">
        <f t="shared" si="6"/>
        <v>0</v>
      </c>
      <c r="C45" s="101">
        <f>p0!E50*10000*m_chg!C43</f>
        <v>0</v>
      </c>
      <c r="D45" s="101">
        <f>p0!N50*10000*m_chg!D43</f>
        <v>0</v>
      </c>
      <c r="E45" s="101">
        <f>'p1'!K50*10000*m_chg!E43</f>
        <v>0</v>
      </c>
      <c r="F45" s="101">
        <f>(p0!H50+p0!J50+'Spread Opt'!D41+'Transport Pos'!E37)*10000*m_chg!K43</f>
        <v>0</v>
      </c>
      <c r="G45" s="101">
        <f>p0!O50*10000*m_chg!L43</f>
        <v>0</v>
      </c>
      <c r="H45" s="101">
        <f>p0!D50*10000*m_chg!N43</f>
        <v>0</v>
      </c>
      <c r="I45" s="101">
        <f>(p0!I50+p0!AG50+'Spread Opt'!C41)*10000*m_chg!H43</f>
        <v>0</v>
      </c>
      <c r="J45" s="101">
        <f>p0!M50*10000*m_chg!J43</f>
        <v>0</v>
      </c>
      <c r="K45" s="101">
        <f>(p0!L50+p0!G50)*10000*m_chg!O43</f>
        <v>0</v>
      </c>
      <c r="L45" s="101">
        <f>p0!P50*10000*m_chg!P43</f>
        <v>0</v>
      </c>
      <c r="M45" s="101">
        <f>(p0!F50)*10000*m_chg!T43</f>
        <v>0</v>
      </c>
      <c r="N45" s="101">
        <f>p0!C50*10000*m_chg!U43</f>
        <v>0</v>
      </c>
      <c r="O45" s="101">
        <f>'Transport Pos'!C37*10000*m_chg!V43</f>
        <v>0</v>
      </c>
      <c r="P45" s="101">
        <f>(p0!Y50+p0!X50)*10000*m_chg!X43</f>
        <v>0</v>
      </c>
      <c r="Q45" s="101">
        <f>p0!Z50*10000*m_chg!Y43</f>
        <v>0</v>
      </c>
      <c r="R45" s="101">
        <f>(p0!AB50+'Transport Pos'!B37)*10000*m_chg!Z43</f>
        <v>0</v>
      </c>
      <c r="S45" s="101">
        <f>p0!U50*10000*m_chg!AA43</f>
        <v>0</v>
      </c>
      <c r="T45" s="101">
        <f>p0!W50*10000*m_chg!AB43</f>
        <v>0</v>
      </c>
      <c r="U45" s="101">
        <f>p0!S50*10000*m_chg!AD43</f>
        <v>0</v>
      </c>
      <c r="V45" s="101">
        <f>p0!B50*10000*m_chg!AG43</f>
        <v>0</v>
      </c>
      <c r="W45" s="101">
        <f>p0!AA50*10000*m_chg!AJ43</f>
        <v>0</v>
      </c>
      <c r="Y45" s="101"/>
      <c r="AA45" s="90">
        <v>37773</v>
      </c>
      <c r="AB45" s="174">
        <f t="shared" si="7"/>
        <v>0</v>
      </c>
      <c r="AC45" s="174">
        <f>IF(AC$2&lt;=$AA45,IF(AC$3&gt;=$AA45,(AC$4*($AA46-$AA45)),0),0)*(VLOOKUP($AA45,curves,VLOOKUP(AC$1,names,2,0))-AC$5)*'m1'!$BL43</f>
        <v>0</v>
      </c>
      <c r="AD45" s="174">
        <f>IF(AD$2&lt;=$AA45,IF(AD$3&gt;=$AA45,(AD$4*($AA46-$AA45)),0),0)*(VLOOKUP($AA45,curves,VLOOKUP(AD$1,names,2,0))-AD$5)*'m1'!$BL43</f>
        <v>0</v>
      </c>
      <c r="AE45" s="174">
        <f>IF(AE$2&lt;=$AA45,IF(AE$3&gt;=$AA45,(AE$4*($AA46-$AA45)),0),0)*(VLOOKUP($AA45,curves,VLOOKUP(AE$1,names,2,0))-AE$5)*'m1'!$BL43</f>
        <v>0</v>
      </c>
      <c r="AF45" s="174">
        <f>IF(AF$2&lt;=$AA45,IF(AF$3&gt;=$AA45,(AF$4*($AA46-$AA45)),0),0)*(VLOOKUP($AA45,curves,VLOOKUP(AF$1,names,2,0))-AF$5)*'m1'!$BL43</f>
        <v>0</v>
      </c>
      <c r="AG45" s="174">
        <f>IF(AG$2&lt;=$AA45,IF(AG$3&gt;=$AA45,(AG$4*($AA46-$AA45)),0),0)*(VLOOKUP($AA45,curves,VLOOKUP(AG$1,names,2,0))-AG$5)*'m1'!$BL43</f>
        <v>0</v>
      </c>
      <c r="AH45" s="174">
        <f>IF(AH$2&lt;=$AA45,IF(AH$3&gt;=$AA45,(AH$4*($AA46-$AA45)),0),0)*(VLOOKUP($AA45,curves,VLOOKUP(AH$1,names,2,0))-AH$5)*'m1'!$BL43</f>
        <v>0</v>
      </c>
      <c r="AI45" s="174">
        <f>IF(AI$2&lt;=$AA45,IF(AI$3&gt;=$AA45,(AI$4*($AA46-$AA45)),0),0)*(VLOOKUP($AA45,curves,VLOOKUP(AI$1,names,2,0))-AI$5)*'m1'!$BL43</f>
        <v>0</v>
      </c>
      <c r="AJ45" s="174">
        <f>IF(AJ$2&lt;=$AA45,IF(AJ$3&gt;=$AA45,(AJ$4*($AA46-$AA45)),0),0)*(VLOOKUP($AA45,curves,VLOOKUP(AJ$1,names,2,0))-AJ$5)*'m1'!$BL43</f>
        <v>0</v>
      </c>
      <c r="AK45" s="174">
        <f>IF(AK$2&lt;=$AA45,IF(AK$3&gt;=$AA45,(AK$4*($AA46-$AA45)),0),0)*(VLOOKUP($AA45,curves,VLOOKUP(AK$1,names,2,0))-AK$5)*'m1'!$BL43</f>
        <v>0</v>
      </c>
      <c r="AL45" s="174">
        <f>IF(AL$2&lt;=$AA45,IF(AL$3&gt;=$AA45,(AL$4*($AA46-$AA45)),0),0)*(VLOOKUP($AA45,curves,VLOOKUP(AL$1,names,2,0))-AL$5)*'m1'!$BL43</f>
        <v>0</v>
      </c>
      <c r="AM45" s="174">
        <f>IF(AM$2&lt;=$AA45,IF(AM$3&gt;=$AA45,(AM$4*($AA46-$AA45)),0),0)*(VLOOKUP($AA45,curves,VLOOKUP(AM$1,names,2,0))-AM$5)*'m1'!$BL43</f>
        <v>0</v>
      </c>
      <c r="AN45" s="174">
        <f>IF(AN$2&lt;=$AA45,IF(AN$3&gt;=$AA45,(AN$4*($AA46-$AA45)),0),0)*(VLOOKUP($AA45,curves,VLOOKUP(AN$1,names,2,0))-AN$5)*'m1'!$BL43</f>
        <v>0</v>
      </c>
      <c r="AO45" s="174">
        <f>IF(AO$2&lt;=$AA45,IF(AO$3&gt;=$AA45,(AO$4*($AA46-$AA45)),0),0)*(VLOOKUP($AA45,curves,VLOOKUP(AO$1,names,2,0))-AO$5)*'m1'!$BL43</f>
        <v>0</v>
      </c>
      <c r="AP45" s="174">
        <f>IF(AP$2&lt;=$AA45,IF(AP$3&gt;=$AA45,(AP$4*($AA46-$AA45)),0),0)*(VLOOKUP($AA45,curves,VLOOKUP(AP$1,names,2,0))-AP$5)*'m1'!$BL43</f>
        <v>0</v>
      </c>
      <c r="AQ45" s="174">
        <f>IF(AQ$2&lt;=$AA45,IF(AQ$3&gt;=$AA45,(AQ$4*($AA46-$AA45)),0),0)*(VLOOKUP($AA45,curves,VLOOKUP(AQ$1,names,2,0))-AQ$5)*'m1'!$BL43</f>
        <v>0</v>
      </c>
      <c r="AR45" s="174">
        <f>IF(AR$2&lt;=$AA45,IF(AR$3&gt;=$AA45,(AR$4*($AA46-$AA45)),0),0)*(VLOOKUP($AA45,curves,VLOOKUP(AR$1,names,2,0))-AR$5)*'m1'!$BL43</f>
        <v>0</v>
      </c>
      <c r="AS45" s="174">
        <f>IF(AS$2&lt;=$AA45,IF(AS$3&gt;=$AA45,(AS$4*($AA46-$AA45)),0),0)*(VLOOKUP($AA45,curves,VLOOKUP(AS$1,names,2,0))-AS$5)*'m1'!$BL43</f>
        <v>0</v>
      </c>
      <c r="AT45" s="174">
        <f>IF(AT$2&lt;=$AA45,IF(AT$3&gt;=$AA45,(AT$4*($AA46-$AA45)),0),0)*(VLOOKUP($AA45,curves,VLOOKUP(AT$1,names,2,0))-AT$5)*'m1'!$BL43</f>
        <v>0</v>
      </c>
      <c r="AU45" s="174">
        <f>IF(AU$2&lt;=$AA45,IF(AU$3&gt;=$AA45,(AU$4*($AA46-$AA45)),0),0)*(VLOOKUP($AA45,curves,VLOOKUP(AU$1,names,2,0))-AU$5)*'m1'!$BL43</f>
        <v>0</v>
      </c>
      <c r="AV45" s="174">
        <f>IF(AV$2&lt;=$AA45,IF(AV$3&gt;=$AA45,(AV$4*($AA46-$AA45)),0),0)*(VLOOKUP($AA45,curves,VLOOKUP(AV$1,names,2,0))-AV$5)*'m1'!$BL43</f>
        <v>0</v>
      </c>
      <c r="AW45" s="174">
        <f>IF(AW$2&lt;=$AA45,IF(AW$3&gt;=$AA45,(AW$4*($AA46-$AA45)),0),0)*(VLOOKUP($AA45,curves,VLOOKUP(AW$1,names,2,0))-AW$5)*'m1'!$BL43</f>
        <v>0</v>
      </c>
      <c r="BB45" s="84"/>
      <c r="BC45" s="84"/>
      <c r="BD45" s="84"/>
      <c r="BE45" s="84"/>
      <c r="BP45" s="88"/>
      <c r="CI45" s="83"/>
      <c r="CJ45" s="83"/>
      <c r="CK45" s="83"/>
      <c r="FY45" s="84"/>
      <c r="FZ45" s="84"/>
      <c r="GA45" s="84"/>
      <c r="GK45" s="88"/>
      <c r="GL45" s="88"/>
      <c r="GR45" s="88"/>
      <c r="GT45" s="88"/>
      <c r="GU45" s="88"/>
      <c r="HA45" s="88"/>
    </row>
    <row r="46" spans="1:209">
      <c r="A46" s="90">
        <f>p0!A51</f>
        <v>37803</v>
      </c>
      <c r="B46" s="102">
        <f t="shared" si="6"/>
        <v>0</v>
      </c>
      <c r="C46" s="101">
        <f>p0!E51*10000*m_chg!C44</f>
        <v>0</v>
      </c>
      <c r="D46" s="101">
        <f>p0!N51*10000*m_chg!D44</f>
        <v>0</v>
      </c>
      <c r="E46" s="101">
        <f>'p1'!K51*10000*m_chg!E44</f>
        <v>0</v>
      </c>
      <c r="F46" s="101">
        <f>(p0!H51+p0!J51+'Spread Opt'!D42+'Transport Pos'!E38)*10000*m_chg!K44</f>
        <v>0</v>
      </c>
      <c r="G46" s="101">
        <f>p0!O51*10000*m_chg!L44</f>
        <v>0</v>
      </c>
      <c r="H46" s="101">
        <f>p0!D51*10000*m_chg!N44</f>
        <v>0</v>
      </c>
      <c r="I46" s="101">
        <f>(p0!I51+p0!AG51+'Spread Opt'!C42)*10000*m_chg!H44</f>
        <v>0</v>
      </c>
      <c r="J46" s="101">
        <f>p0!M51*10000*m_chg!J44</f>
        <v>0</v>
      </c>
      <c r="K46" s="101">
        <f>(p0!L51+p0!G51)*10000*m_chg!O44</f>
        <v>0</v>
      </c>
      <c r="L46" s="101">
        <f>p0!P51*10000*m_chg!P44</f>
        <v>0</v>
      </c>
      <c r="M46" s="101">
        <f>(p0!F51)*10000*m_chg!T44</f>
        <v>0</v>
      </c>
      <c r="N46" s="101">
        <f>p0!C51*10000*m_chg!U44</f>
        <v>0</v>
      </c>
      <c r="O46" s="101">
        <f>'Transport Pos'!C38*10000*m_chg!V44</f>
        <v>0</v>
      </c>
      <c r="P46" s="101">
        <f>(p0!Y51+p0!X51)*10000*m_chg!X44</f>
        <v>0</v>
      </c>
      <c r="Q46" s="101">
        <f>p0!Z51*10000*m_chg!Y44</f>
        <v>0</v>
      </c>
      <c r="R46" s="101">
        <f>(p0!AB51+'Transport Pos'!B38)*10000*m_chg!Z44</f>
        <v>0</v>
      </c>
      <c r="S46" s="101">
        <f>p0!U51*10000*m_chg!AA44</f>
        <v>0</v>
      </c>
      <c r="T46" s="101">
        <f>p0!W51*10000*m_chg!AB44</f>
        <v>0</v>
      </c>
      <c r="U46" s="101">
        <f>p0!S51*10000*m_chg!AD44</f>
        <v>0</v>
      </c>
      <c r="V46" s="101">
        <f>p0!B51*10000*m_chg!AG44</f>
        <v>0</v>
      </c>
      <c r="W46" s="101">
        <f>p0!AA51*10000*m_chg!AJ44</f>
        <v>0</v>
      </c>
      <c r="Y46" s="101"/>
      <c r="AA46" s="90">
        <v>37803</v>
      </c>
      <c r="AB46" s="174">
        <f t="shared" si="7"/>
        <v>0</v>
      </c>
      <c r="AC46" s="174">
        <f>IF(AC$2&lt;=$AA46,IF(AC$3&gt;=$AA46,(AC$4*($AA47-$AA46)),0),0)*(VLOOKUP($AA46,curves,VLOOKUP(AC$1,names,2,0))-AC$5)*'m1'!$BL44</f>
        <v>0</v>
      </c>
      <c r="AD46" s="174">
        <f>IF(AD$2&lt;=$AA46,IF(AD$3&gt;=$AA46,(AD$4*($AA47-$AA46)),0),0)*(VLOOKUP($AA46,curves,VLOOKUP(AD$1,names,2,0))-AD$5)*'m1'!$BL44</f>
        <v>0</v>
      </c>
      <c r="AE46" s="174">
        <f>IF(AE$2&lt;=$AA46,IF(AE$3&gt;=$AA46,(AE$4*($AA47-$AA46)),0),0)*(VLOOKUP($AA46,curves,VLOOKUP(AE$1,names,2,0))-AE$5)*'m1'!$BL44</f>
        <v>0</v>
      </c>
      <c r="AF46" s="174">
        <f>IF(AF$2&lt;=$AA46,IF(AF$3&gt;=$AA46,(AF$4*($AA47-$AA46)),0),0)*(VLOOKUP($AA46,curves,VLOOKUP(AF$1,names,2,0))-AF$5)*'m1'!$BL44</f>
        <v>0</v>
      </c>
      <c r="AG46" s="174">
        <f>IF(AG$2&lt;=$AA46,IF(AG$3&gt;=$AA46,(AG$4*($AA47-$AA46)),0),0)*(VLOOKUP($AA46,curves,VLOOKUP(AG$1,names,2,0))-AG$5)*'m1'!$BL44</f>
        <v>0</v>
      </c>
      <c r="AH46" s="174">
        <f>IF(AH$2&lt;=$AA46,IF(AH$3&gt;=$AA46,(AH$4*($AA47-$AA46)),0),0)*(VLOOKUP($AA46,curves,VLOOKUP(AH$1,names,2,0))-AH$5)*'m1'!$BL44</f>
        <v>0</v>
      </c>
      <c r="AI46" s="174">
        <f>IF(AI$2&lt;=$AA46,IF(AI$3&gt;=$AA46,(AI$4*($AA47-$AA46)),0),0)*(VLOOKUP($AA46,curves,VLOOKUP(AI$1,names,2,0))-AI$5)*'m1'!$BL44</f>
        <v>0</v>
      </c>
      <c r="AJ46" s="174">
        <f>IF(AJ$2&lt;=$AA46,IF(AJ$3&gt;=$AA46,(AJ$4*($AA47-$AA46)),0),0)*(VLOOKUP($AA46,curves,VLOOKUP(AJ$1,names,2,0))-AJ$5)*'m1'!$BL44</f>
        <v>0</v>
      </c>
      <c r="AK46" s="174">
        <f>IF(AK$2&lt;=$AA46,IF(AK$3&gt;=$AA46,(AK$4*($AA47-$AA46)),0),0)*(VLOOKUP($AA46,curves,VLOOKUP(AK$1,names,2,0))-AK$5)*'m1'!$BL44</f>
        <v>0</v>
      </c>
      <c r="AL46" s="174">
        <f>IF(AL$2&lt;=$AA46,IF(AL$3&gt;=$AA46,(AL$4*($AA47-$AA46)),0),0)*(VLOOKUP($AA46,curves,VLOOKUP(AL$1,names,2,0))-AL$5)*'m1'!$BL44</f>
        <v>0</v>
      </c>
      <c r="AM46" s="174">
        <f>IF(AM$2&lt;=$AA46,IF(AM$3&gt;=$AA46,(AM$4*($AA47-$AA46)),0),0)*(VLOOKUP($AA46,curves,VLOOKUP(AM$1,names,2,0))-AM$5)*'m1'!$BL44</f>
        <v>0</v>
      </c>
      <c r="AN46" s="174">
        <f>IF(AN$2&lt;=$AA46,IF(AN$3&gt;=$AA46,(AN$4*($AA47-$AA46)),0),0)*(VLOOKUP($AA46,curves,VLOOKUP(AN$1,names,2,0))-AN$5)*'m1'!$BL44</f>
        <v>0</v>
      </c>
      <c r="AO46" s="174">
        <f>IF(AO$2&lt;=$AA46,IF(AO$3&gt;=$AA46,(AO$4*($AA47-$AA46)),0),0)*(VLOOKUP($AA46,curves,VLOOKUP(AO$1,names,2,0))-AO$5)*'m1'!$BL44</f>
        <v>0</v>
      </c>
      <c r="AP46" s="174">
        <f>IF(AP$2&lt;=$AA46,IF(AP$3&gt;=$AA46,(AP$4*($AA47-$AA46)),0),0)*(VLOOKUP($AA46,curves,VLOOKUP(AP$1,names,2,0))-AP$5)*'m1'!$BL44</f>
        <v>0</v>
      </c>
      <c r="AQ46" s="174">
        <f>IF(AQ$2&lt;=$AA46,IF(AQ$3&gt;=$AA46,(AQ$4*($AA47-$AA46)),0),0)*(VLOOKUP($AA46,curves,VLOOKUP(AQ$1,names,2,0))-AQ$5)*'m1'!$BL44</f>
        <v>0</v>
      </c>
      <c r="AR46" s="174">
        <f>IF(AR$2&lt;=$AA46,IF(AR$3&gt;=$AA46,(AR$4*($AA47-$AA46)),0),0)*(VLOOKUP($AA46,curves,VLOOKUP(AR$1,names,2,0))-AR$5)*'m1'!$BL44</f>
        <v>0</v>
      </c>
      <c r="AS46" s="174">
        <f>IF(AS$2&lt;=$AA46,IF(AS$3&gt;=$AA46,(AS$4*($AA47-$AA46)),0),0)*(VLOOKUP($AA46,curves,VLOOKUP(AS$1,names,2,0))-AS$5)*'m1'!$BL44</f>
        <v>0</v>
      </c>
      <c r="AT46" s="174">
        <f>IF(AT$2&lt;=$AA46,IF(AT$3&gt;=$AA46,(AT$4*($AA47-$AA46)),0),0)*(VLOOKUP($AA46,curves,VLOOKUP(AT$1,names,2,0))-AT$5)*'m1'!$BL44</f>
        <v>0</v>
      </c>
      <c r="AU46" s="174">
        <f>IF(AU$2&lt;=$AA46,IF(AU$3&gt;=$AA46,(AU$4*($AA47-$AA46)),0),0)*(VLOOKUP($AA46,curves,VLOOKUP(AU$1,names,2,0))-AU$5)*'m1'!$BL44</f>
        <v>0</v>
      </c>
      <c r="AV46" s="174">
        <f>IF(AV$2&lt;=$AA46,IF(AV$3&gt;=$AA46,(AV$4*($AA47-$AA46)),0),0)*(VLOOKUP($AA46,curves,VLOOKUP(AV$1,names,2,0))-AV$5)*'m1'!$BL44</f>
        <v>0</v>
      </c>
      <c r="AW46" s="174">
        <f>IF(AW$2&lt;=$AA46,IF(AW$3&gt;=$AA46,(AW$4*($AA47-$AA46)),0),0)*(VLOOKUP($AA46,curves,VLOOKUP(AW$1,names,2,0))-AW$5)*'m1'!$BL44</f>
        <v>0</v>
      </c>
      <c r="BB46" s="84"/>
      <c r="BC46" s="84"/>
      <c r="BD46" s="84"/>
      <c r="BE46" s="84"/>
      <c r="BP46" s="88"/>
      <c r="CI46" s="83"/>
      <c r="CJ46" s="83"/>
      <c r="CK46" s="83"/>
      <c r="FY46" s="84"/>
      <c r="FZ46" s="84"/>
      <c r="GA46" s="84"/>
      <c r="GK46" s="88"/>
      <c r="GL46" s="88"/>
      <c r="GR46" s="88"/>
      <c r="GT46" s="88"/>
      <c r="GU46" s="88"/>
      <c r="HA46" s="88"/>
    </row>
    <row r="47" spans="1:209">
      <c r="A47" s="90">
        <f>p0!A52</f>
        <v>37834</v>
      </c>
      <c r="B47" s="102">
        <f t="shared" si="6"/>
        <v>0</v>
      </c>
      <c r="C47" s="101">
        <f>p0!E52*10000*m_chg!C45</f>
        <v>0</v>
      </c>
      <c r="D47" s="101">
        <f>p0!N52*10000*m_chg!D45</f>
        <v>0</v>
      </c>
      <c r="E47" s="101">
        <f>'p1'!K52*10000*m_chg!E45</f>
        <v>0</v>
      </c>
      <c r="F47" s="101">
        <f>(p0!H52+p0!J52+'Spread Opt'!D43+'Transport Pos'!E39)*10000*m_chg!K45</f>
        <v>0</v>
      </c>
      <c r="G47" s="101">
        <f>p0!O52*10000*m_chg!L45</f>
        <v>0</v>
      </c>
      <c r="H47" s="101">
        <f>p0!D52*10000*m_chg!N45</f>
        <v>0</v>
      </c>
      <c r="I47" s="101">
        <f>(p0!I52+p0!AG52+'Spread Opt'!C43)*10000*m_chg!H45</f>
        <v>0</v>
      </c>
      <c r="J47" s="101">
        <f>p0!M52*10000*m_chg!J45</f>
        <v>0</v>
      </c>
      <c r="K47" s="101">
        <f>(p0!L52+p0!G52)*10000*m_chg!O45</f>
        <v>0</v>
      </c>
      <c r="L47" s="101">
        <f>p0!P52*10000*m_chg!P45</f>
        <v>0</v>
      </c>
      <c r="M47" s="101">
        <f>(p0!F52)*10000*m_chg!T45</f>
        <v>0</v>
      </c>
      <c r="N47" s="101">
        <f>p0!C52*10000*m_chg!U45</f>
        <v>0</v>
      </c>
      <c r="O47" s="101">
        <f>'Transport Pos'!C39*10000*m_chg!V45</f>
        <v>0</v>
      </c>
      <c r="P47" s="101">
        <f>(p0!Y52+p0!X52)*10000*m_chg!X45</f>
        <v>0</v>
      </c>
      <c r="Q47" s="101">
        <f>p0!Z52*10000*m_chg!Y45</f>
        <v>0</v>
      </c>
      <c r="R47" s="101">
        <f>(p0!AB52+'Transport Pos'!B39)*10000*m_chg!Z45</f>
        <v>0</v>
      </c>
      <c r="S47" s="101">
        <f>p0!U52*10000*m_chg!AA45</f>
        <v>0</v>
      </c>
      <c r="T47" s="101">
        <f>p0!W52*10000*m_chg!AB45</f>
        <v>0</v>
      </c>
      <c r="U47" s="101">
        <f>p0!S52*10000*m_chg!AD45</f>
        <v>0</v>
      </c>
      <c r="V47" s="101">
        <f>p0!B52*10000*m_chg!AG45</f>
        <v>0</v>
      </c>
      <c r="W47" s="101">
        <f>p0!AA52*10000*m_chg!AJ45</f>
        <v>0</v>
      </c>
      <c r="Y47" s="101"/>
      <c r="AA47" s="90">
        <v>37834</v>
      </c>
      <c r="AB47" s="174">
        <f t="shared" si="7"/>
        <v>0</v>
      </c>
      <c r="AC47" s="174">
        <f>IF(AC$2&lt;=$AA47,IF(AC$3&gt;=$AA47,(AC$4*($AA48-$AA47)),0),0)*(VLOOKUP($AA47,curves,VLOOKUP(AC$1,names,2,0))-AC$5)*'m1'!$BL45</f>
        <v>0</v>
      </c>
      <c r="AD47" s="174">
        <f>IF(AD$2&lt;=$AA47,IF(AD$3&gt;=$AA47,(AD$4*($AA48-$AA47)),0),0)*(VLOOKUP($AA47,curves,VLOOKUP(AD$1,names,2,0))-AD$5)*'m1'!$BL45</f>
        <v>0</v>
      </c>
      <c r="AE47" s="174">
        <f>IF(AE$2&lt;=$AA47,IF(AE$3&gt;=$AA47,(AE$4*($AA48-$AA47)),0),0)*(VLOOKUP($AA47,curves,VLOOKUP(AE$1,names,2,0))-AE$5)*'m1'!$BL45</f>
        <v>0</v>
      </c>
      <c r="AF47" s="174">
        <f>IF(AF$2&lt;=$AA47,IF(AF$3&gt;=$AA47,(AF$4*($AA48-$AA47)),0),0)*(VLOOKUP($AA47,curves,VLOOKUP(AF$1,names,2,0))-AF$5)*'m1'!$BL45</f>
        <v>0</v>
      </c>
      <c r="AG47" s="174">
        <f>IF(AG$2&lt;=$AA47,IF(AG$3&gt;=$AA47,(AG$4*($AA48-$AA47)),0),0)*(VLOOKUP($AA47,curves,VLOOKUP(AG$1,names,2,0))-AG$5)*'m1'!$BL45</f>
        <v>0</v>
      </c>
      <c r="AH47" s="174">
        <f>IF(AH$2&lt;=$AA47,IF(AH$3&gt;=$AA47,(AH$4*($AA48-$AA47)),0),0)*(VLOOKUP($AA47,curves,VLOOKUP(AH$1,names,2,0))-AH$5)*'m1'!$BL45</f>
        <v>0</v>
      </c>
      <c r="AI47" s="174">
        <f>IF(AI$2&lt;=$AA47,IF(AI$3&gt;=$AA47,(AI$4*($AA48-$AA47)),0),0)*(VLOOKUP($AA47,curves,VLOOKUP(AI$1,names,2,0))-AI$5)*'m1'!$BL45</f>
        <v>0</v>
      </c>
      <c r="AJ47" s="174">
        <f>IF(AJ$2&lt;=$AA47,IF(AJ$3&gt;=$AA47,(AJ$4*($AA48-$AA47)),0),0)*(VLOOKUP($AA47,curves,VLOOKUP(AJ$1,names,2,0))-AJ$5)*'m1'!$BL45</f>
        <v>0</v>
      </c>
      <c r="AK47" s="174">
        <f>IF(AK$2&lt;=$AA47,IF(AK$3&gt;=$AA47,(AK$4*($AA48-$AA47)),0),0)*(VLOOKUP($AA47,curves,VLOOKUP(AK$1,names,2,0))-AK$5)*'m1'!$BL45</f>
        <v>0</v>
      </c>
      <c r="AL47" s="174">
        <f>IF(AL$2&lt;=$AA47,IF(AL$3&gt;=$AA47,(AL$4*($AA48-$AA47)),0),0)*(VLOOKUP($AA47,curves,VLOOKUP(AL$1,names,2,0))-AL$5)*'m1'!$BL45</f>
        <v>0</v>
      </c>
      <c r="AM47" s="174">
        <f>IF(AM$2&lt;=$AA47,IF(AM$3&gt;=$AA47,(AM$4*($AA48-$AA47)),0),0)*(VLOOKUP($AA47,curves,VLOOKUP(AM$1,names,2,0))-AM$5)*'m1'!$BL45</f>
        <v>0</v>
      </c>
      <c r="AN47" s="174">
        <f>IF(AN$2&lt;=$AA47,IF(AN$3&gt;=$AA47,(AN$4*($AA48-$AA47)),0),0)*(VLOOKUP($AA47,curves,VLOOKUP(AN$1,names,2,0))-AN$5)*'m1'!$BL45</f>
        <v>0</v>
      </c>
      <c r="AO47" s="174">
        <f>IF(AO$2&lt;=$AA47,IF(AO$3&gt;=$AA47,(AO$4*($AA48-$AA47)),0),0)*(VLOOKUP($AA47,curves,VLOOKUP(AO$1,names,2,0))-AO$5)*'m1'!$BL45</f>
        <v>0</v>
      </c>
      <c r="AP47" s="174">
        <f>IF(AP$2&lt;=$AA47,IF(AP$3&gt;=$AA47,(AP$4*($AA48-$AA47)),0),0)*(VLOOKUP($AA47,curves,VLOOKUP(AP$1,names,2,0))-AP$5)*'m1'!$BL45</f>
        <v>0</v>
      </c>
      <c r="AQ47" s="174">
        <f>IF(AQ$2&lt;=$AA47,IF(AQ$3&gt;=$AA47,(AQ$4*($AA48-$AA47)),0),0)*(VLOOKUP($AA47,curves,VLOOKUP(AQ$1,names,2,0))-AQ$5)*'m1'!$BL45</f>
        <v>0</v>
      </c>
      <c r="AR47" s="174">
        <f>IF(AR$2&lt;=$AA47,IF(AR$3&gt;=$AA47,(AR$4*($AA48-$AA47)),0),0)*(VLOOKUP($AA47,curves,VLOOKUP(AR$1,names,2,0))-AR$5)*'m1'!$BL45</f>
        <v>0</v>
      </c>
      <c r="AS47" s="174">
        <f>IF(AS$2&lt;=$AA47,IF(AS$3&gt;=$AA47,(AS$4*($AA48-$AA47)),0),0)*(VLOOKUP($AA47,curves,VLOOKUP(AS$1,names,2,0))-AS$5)*'m1'!$BL45</f>
        <v>0</v>
      </c>
      <c r="AT47" s="174">
        <f>IF(AT$2&lt;=$AA47,IF(AT$3&gt;=$AA47,(AT$4*($AA48-$AA47)),0),0)*(VLOOKUP($AA47,curves,VLOOKUP(AT$1,names,2,0))-AT$5)*'m1'!$BL45</f>
        <v>0</v>
      </c>
      <c r="AU47" s="174">
        <f>IF(AU$2&lt;=$AA47,IF(AU$3&gt;=$AA47,(AU$4*($AA48-$AA47)),0),0)*(VLOOKUP($AA47,curves,VLOOKUP(AU$1,names,2,0))-AU$5)*'m1'!$BL45</f>
        <v>0</v>
      </c>
      <c r="AV47" s="174">
        <f>IF(AV$2&lt;=$AA47,IF(AV$3&gt;=$AA47,(AV$4*($AA48-$AA47)),0),0)*(VLOOKUP($AA47,curves,VLOOKUP(AV$1,names,2,0))-AV$5)*'m1'!$BL45</f>
        <v>0</v>
      </c>
      <c r="AW47" s="174">
        <f>IF(AW$2&lt;=$AA47,IF(AW$3&gt;=$AA47,(AW$4*($AA48-$AA47)),0),0)*(VLOOKUP($AA47,curves,VLOOKUP(AW$1,names,2,0))-AW$5)*'m1'!$BL45</f>
        <v>0</v>
      </c>
      <c r="BB47" s="84"/>
      <c r="BC47" s="84"/>
      <c r="BD47" s="84"/>
      <c r="BE47" s="84"/>
      <c r="BP47" s="88"/>
      <c r="CI47" s="83"/>
      <c r="CJ47" s="83"/>
      <c r="CK47" s="83"/>
      <c r="FY47" s="84"/>
      <c r="FZ47" s="84"/>
      <c r="GA47" s="84"/>
      <c r="GK47" s="88"/>
      <c r="GL47" s="88"/>
      <c r="GR47" s="88"/>
      <c r="GT47" s="88"/>
      <c r="GU47" s="88"/>
      <c r="HA47" s="88"/>
    </row>
    <row r="48" spans="1:209">
      <c r="A48" s="90">
        <f>p0!A53</f>
        <v>37865</v>
      </c>
      <c r="B48" s="102">
        <f t="shared" si="6"/>
        <v>0</v>
      </c>
      <c r="C48" s="101">
        <f>p0!E53*10000*m_chg!C46</f>
        <v>0</v>
      </c>
      <c r="D48" s="101">
        <f>p0!N53*10000*m_chg!D46</f>
        <v>0</v>
      </c>
      <c r="E48" s="101">
        <f>'p1'!K53*10000*m_chg!E46</f>
        <v>0</v>
      </c>
      <c r="F48" s="101">
        <f>(p0!H53+p0!J53+'Spread Opt'!D44+'Transport Pos'!E40)*10000*m_chg!K46</f>
        <v>0</v>
      </c>
      <c r="G48" s="101">
        <f>p0!O53*10000*m_chg!L46</f>
        <v>0</v>
      </c>
      <c r="H48" s="101">
        <f>p0!D53*10000*m_chg!N46</f>
        <v>0</v>
      </c>
      <c r="I48" s="101">
        <f>(p0!I53+p0!AG53+'Spread Opt'!C44)*10000*m_chg!H46</f>
        <v>0</v>
      </c>
      <c r="J48" s="101">
        <f>p0!M53*10000*m_chg!J46</f>
        <v>0</v>
      </c>
      <c r="K48" s="101">
        <f>(p0!L53+p0!G53)*10000*m_chg!O46</f>
        <v>0</v>
      </c>
      <c r="L48" s="101">
        <f>p0!P53*10000*m_chg!P46</f>
        <v>0</v>
      </c>
      <c r="M48" s="101">
        <f>(p0!F53)*10000*m_chg!T46</f>
        <v>0</v>
      </c>
      <c r="N48" s="101">
        <f>p0!C53*10000*m_chg!U46</f>
        <v>0</v>
      </c>
      <c r="O48" s="101">
        <f>'Transport Pos'!C40*10000*m_chg!V46</f>
        <v>0</v>
      </c>
      <c r="P48" s="101">
        <f>(p0!Y53+p0!X53)*10000*m_chg!X46</f>
        <v>0</v>
      </c>
      <c r="Q48" s="101">
        <f>p0!Z53*10000*m_chg!Y46</f>
        <v>0</v>
      </c>
      <c r="R48" s="101">
        <f>(p0!AB53+'Transport Pos'!B40)*10000*m_chg!Z46</f>
        <v>0</v>
      </c>
      <c r="S48" s="101">
        <f>p0!U53*10000*m_chg!AA46</f>
        <v>0</v>
      </c>
      <c r="T48" s="101">
        <f>p0!W53*10000*m_chg!AB46</f>
        <v>0</v>
      </c>
      <c r="U48" s="101">
        <f>p0!S53*10000*m_chg!AD46</f>
        <v>0</v>
      </c>
      <c r="V48" s="101">
        <f>p0!B53*10000*m_chg!AG46</f>
        <v>0</v>
      </c>
      <c r="W48" s="101">
        <f>p0!AA53*10000*m_chg!AJ46</f>
        <v>0</v>
      </c>
      <c r="Y48" s="101"/>
      <c r="AA48" s="90">
        <v>37865</v>
      </c>
      <c r="AB48" s="174">
        <f t="shared" si="7"/>
        <v>0</v>
      </c>
      <c r="AC48" s="174">
        <f>IF(AC$2&lt;=$AA48,IF(AC$3&gt;=$AA48,(AC$4*($AA49-$AA48)),0),0)*(VLOOKUP($AA48,curves,VLOOKUP(AC$1,names,2,0))-AC$5)*'m1'!$BL46</f>
        <v>0</v>
      </c>
      <c r="AD48" s="174">
        <f>IF(AD$2&lt;=$AA48,IF(AD$3&gt;=$AA48,(AD$4*($AA49-$AA48)),0),0)*(VLOOKUP($AA48,curves,VLOOKUP(AD$1,names,2,0))-AD$5)*'m1'!$BL46</f>
        <v>0</v>
      </c>
      <c r="AE48" s="174">
        <f>IF(AE$2&lt;=$AA48,IF(AE$3&gt;=$AA48,(AE$4*($AA49-$AA48)),0),0)*(VLOOKUP($AA48,curves,VLOOKUP(AE$1,names,2,0))-AE$5)*'m1'!$BL46</f>
        <v>0</v>
      </c>
      <c r="AF48" s="174">
        <f>IF(AF$2&lt;=$AA48,IF(AF$3&gt;=$AA48,(AF$4*($AA49-$AA48)),0),0)*(VLOOKUP($AA48,curves,VLOOKUP(AF$1,names,2,0))-AF$5)*'m1'!$BL46</f>
        <v>0</v>
      </c>
      <c r="AG48" s="174">
        <f>IF(AG$2&lt;=$AA48,IF(AG$3&gt;=$AA48,(AG$4*($AA49-$AA48)),0),0)*(VLOOKUP($AA48,curves,VLOOKUP(AG$1,names,2,0))-AG$5)*'m1'!$BL46</f>
        <v>0</v>
      </c>
      <c r="AH48" s="174">
        <f>IF(AH$2&lt;=$AA48,IF(AH$3&gt;=$AA48,(AH$4*($AA49-$AA48)),0),0)*(VLOOKUP($AA48,curves,VLOOKUP(AH$1,names,2,0))-AH$5)*'m1'!$BL46</f>
        <v>0</v>
      </c>
      <c r="AI48" s="174">
        <f>IF(AI$2&lt;=$AA48,IF(AI$3&gt;=$AA48,(AI$4*($AA49-$AA48)),0),0)*(VLOOKUP($AA48,curves,VLOOKUP(AI$1,names,2,0))-AI$5)*'m1'!$BL46</f>
        <v>0</v>
      </c>
      <c r="AJ48" s="174">
        <f>IF(AJ$2&lt;=$AA48,IF(AJ$3&gt;=$AA48,(AJ$4*($AA49-$AA48)),0),0)*(VLOOKUP($AA48,curves,VLOOKUP(AJ$1,names,2,0))-AJ$5)*'m1'!$BL46</f>
        <v>0</v>
      </c>
      <c r="AK48" s="174">
        <f>IF(AK$2&lt;=$AA48,IF(AK$3&gt;=$AA48,(AK$4*($AA49-$AA48)),0),0)*(VLOOKUP($AA48,curves,VLOOKUP(AK$1,names,2,0))-AK$5)*'m1'!$BL46</f>
        <v>0</v>
      </c>
      <c r="AL48" s="174">
        <f>IF(AL$2&lt;=$AA48,IF(AL$3&gt;=$AA48,(AL$4*($AA49-$AA48)),0),0)*(VLOOKUP($AA48,curves,VLOOKUP(AL$1,names,2,0))-AL$5)*'m1'!$BL46</f>
        <v>0</v>
      </c>
      <c r="AM48" s="174">
        <f>IF(AM$2&lt;=$AA48,IF(AM$3&gt;=$AA48,(AM$4*($AA49-$AA48)),0),0)*(VLOOKUP($AA48,curves,VLOOKUP(AM$1,names,2,0))-AM$5)*'m1'!$BL46</f>
        <v>0</v>
      </c>
      <c r="AN48" s="174">
        <f>IF(AN$2&lt;=$AA48,IF(AN$3&gt;=$AA48,(AN$4*($AA49-$AA48)),0),0)*(VLOOKUP($AA48,curves,VLOOKUP(AN$1,names,2,0))-AN$5)*'m1'!$BL46</f>
        <v>0</v>
      </c>
      <c r="AO48" s="174">
        <f>IF(AO$2&lt;=$AA48,IF(AO$3&gt;=$AA48,(AO$4*($AA49-$AA48)),0),0)*(VLOOKUP($AA48,curves,VLOOKUP(AO$1,names,2,0))-AO$5)*'m1'!$BL46</f>
        <v>0</v>
      </c>
      <c r="AP48" s="174">
        <f>IF(AP$2&lt;=$AA48,IF(AP$3&gt;=$AA48,(AP$4*($AA49-$AA48)),0),0)*(VLOOKUP($AA48,curves,VLOOKUP(AP$1,names,2,0))-AP$5)*'m1'!$BL46</f>
        <v>0</v>
      </c>
      <c r="AQ48" s="174">
        <f>IF(AQ$2&lt;=$AA48,IF(AQ$3&gt;=$AA48,(AQ$4*($AA49-$AA48)),0),0)*(VLOOKUP($AA48,curves,VLOOKUP(AQ$1,names,2,0))-AQ$5)*'m1'!$BL46</f>
        <v>0</v>
      </c>
      <c r="AR48" s="174">
        <f>IF(AR$2&lt;=$AA48,IF(AR$3&gt;=$AA48,(AR$4*($AA49-$AA48)),0),0)*(VLOOKUP($AA48,curves,VLOOKUP(AR$1,names,2,0))-AR$5)*'m1'!$BL46</f>
        <v>0</v>
      </c>
      <c r="AS48" s="174">
        <f>IF(AS$2&lt;=$AA48,IF(AS$3&gt;=$AA48,(AS$4*($AA49-$AA48)),0),0)*(VLOOKUP($AA48,curves,VLOOKUP(AS$1,names,2,0))-AS$5)*'m1'!$BL46</f>
        <v>0</v>
      </c>
      <c r="AT48" s="174">
        <f>IF(AT$2&lt;=$AA48,IF(AT$3&gt;=$AA48,(AT$4*($AA49-$AA48)),0),0)*(VLOOKUP($AA48,curves,VLOOKUP(AT$1,names,2,0))-AT$5)*'m1'!$BL46</f>
        <v>0</v>
      </c>
      <c r="AU48" s="174">
        <f>IF(AU$2&lt;=$AA48,IF(AU$3&gt;=$AA48,(AU$4*($AA49-$AA48)),0),0)*(VLOOKUP($AA48,curves,VLOOKUP(AU$1,names,2,0))-AU$5)*'m1'!$BL46</f>
        <v>0</v>
      </c>
      <c r="AV48" s="174">
        <f>IF(AV$2&lt;=$AA48,IF(AV$3&gt;=$AA48,(AV$4*($AA49-$AA48)),0),0)*(VLOOKUP($AA48,curves,VLOOKUP(AV$1,names,2,0))-AV$5)*'m1'!$BL46</f>
        <v>0</v>
      </c>
      <c r="AW48" s="174">
        <f>IF(AW$2&lt;=$AA48,IF(AW$3&gt;=$AA48,(AW$4*($AA49-$AA48)),0),0)*(VLOOKUP($AA48,curves,VLOOKUP(AW$1,names,2,0))-AW$5)*'m1'!$BL46</f>
        <v>0</v>
      </c>
      <c r="BB48" s="84"/>
      <c r="BC48" s="84"/>
      <c r="BD48" s="84"/>
      <c r="BE48" s="84"/>
      <c r="BP48" s="88"/>
      <c r="CI48" s="83"/>
      <c r="CJ48" s="83"/>
      <c r="CK48" s="83"/>
      <c r="FY48" s="84"/>
      <c r="FZ48" s="84"/>
      <c r="GA48" s="84"/>
      <c r="GK48" s="88"/>
      <c r="GL48" s="88"/>
      <c r="GR48" s="88"/>
      <c r="GT48" s="88"/>
      <c r="GU48" s="88"/>
      <c r="HA48" s="88"/>
    </row>
    <row r="49" spans="1:209">
      <c r="A49" s="90">
        <f>p0!A54</f>
        <v>37895</v>
      </c>
      <c r="B49" s="102">
        <f t="shared" si="6"/>
        <v>0</v>
      </c>
      <c r="C49" s="101">
        <f>p0!E54*10000*m_chg!C47</f>
        <v>0</v>
      </c>
      <c r="D49" s="101">
        <f>p0!N54*10000*m_chg!D47</f>
        <v>0</v>
      </c>
      <c r="E49" s="101">
        <f>'p1'!K54*10000*m_chg!E47</f>
        <v>0</v>
      </c>
      <c r="F49" s="101">
        <f>(p0!H54+p0!J54+'Spread Opt'!D45+'Transport Pos'!E41)*10000*m_chg!K47</f>
        <v>0</v>
      </c>
      <c r="G49" s="101">
        <f>p0!O54*10000*m_chg!L47</f>
        <v>0</v>
      </c>
      <c r="H49" s="101">
        <f>p0!D54*10000*m_chg!N47</f>
        <v>0</v>
      </c>
      <c r="I49" s="101">
        <f>(p0!I54+p0!AG54+'Spread Opt'!C45)*10000*m_chg!H47</f>
        <v>0</v>
      </c>
      <c r="J49" s="101">
        <f>p0!M54*10000*m_chg!J47</f>
        <v>0</v>
      </c>
      <c r="K49" s="101">
        <f>(p0!L54+p0!G54)*10000*m_chg!O47</f>
        <v>0</v>
      </c>
      <c r="L49" s="101">
        <f>p0!P54*10000*m_chg!P47</f>
        <v>0</v>
      </c>
      <c r="M49" s="101">
        <f>(p0!F54)*10000*m_chg!T47</f>
        <v>0</v>
      </c>
      <c r="N49" s="101">
        <f>p0!C54*10000*m_chg!U47</f>
        <v>0</v>
      </c>
      <c r="O49" s="101">
        <f>'Transport Pos'!C41*10000*m_chg!V47</f>
        <v>0</v>
      </c>
      <c r="P49" s="101">
        <f>(p0!Y54+p0!X54)*10000*m_chg!X47</f>
        <v>0</v>
      </c>
      <c r="Q49" s="101">
        <f>p0!Z54*10000*m_chg!Y47</f>
        <v>0</v>
      </c>
      <c r="R49" s="101">
        <f>(p0!AB54+'Transport Pos'!B41)*10000*m_chg!Z47</f>
        <v>0</v>
      </c>
      <c r="S49" s="101">
        <f>p0!U54*10000*m_chg!AA47</f>
        <v>0</v>
      </c>
      <c r="T49" s="101">
        <f>p0!W54*10000*m_chg!AB47</f>
        <v>0</v>
      </c>
      <c r="U49" s="101">
        <f>p0!S54*10000*m_chg!AD47</f>
        <v>0</v>
      </c>
      <c r="V49" s="101">
        <f>p0!B54*10000*m_chg!AG47</f>
        <v>0</v>
      </c>
      <c r="W49" s="101">
        <f>p0!AA54*10000*m_chg!AJ47</f>
        <v>0</v>
      </c>
      <c r="Y49" s="101"/>
      <c r="AA49" s="90">
        <v>37895</v>
      </c>
      <c r="AB49" s="174">
        <f t="shared" si="7"/>
        <v>0</v>
      </c>
      <c r="AC49" s="174">
        <f>IF(AC$2&lt;=$AA49,IF(AC$3&gt;=$AA49,(AC$4*($AA50-$AA49)),0),0)*(VLOOKUP($AA49,curves,VLOOKUP(AC$1,names,2,0))-AC$5)*'m1'!$BL47</f>
        <v>0</v>
      </c>
      <c r="AD49" s="174">
        <f>IF(AD$2&lt;=$AA49,IF(AD$3&gt;=$AA49,(AD$4*($AA50-$AA49)),0),0)*(VLOOKUP($AA49,curves,VLOOKUP(AD$1,names,2,0))-AD$5)*'m1'!$BL47</f>
        <v>0</v>
      </c>
      <c r="AE49" s="174">
        <f>IF(AE$2&lt;=$AA49,IF(AE$3&gt;=$AA49,(AE$4*($AA50-$AA49)),0),0)*(VLOOKUP($AA49,curves,VLOOKUP(AE$1,names,2,0))-AE$5)*'m1'!$BL47</f>
        <v>0</v>
      </c>
      <c r="AF49" s="174">
        <f>IF(AF$2&lt;=$AA49,IF(AF$3&gt;=$AA49,(AF$4*($AA50-$AA49)),0),0)*(VLOOKUP($AA49,curves,VLOOKUP(AF$1,names,2,0))-AF$5)*'m1'!$BL47</f>
        <v>0</v>
      </c>
      <c r="AG49" s="174">
        <f>IF(AG$2&lt;=$AA49,IF(AG$3&gt;=$AA49,(AG$4*($AA50-$AA49)),0),0)*(VLOOKUP($AA49,curves,VLOOKUP(AG$1,names,2,0))-AG$5)*'m1'!$BL47</f>
        <v>0</v>
      </c>
      <c r="AH49" s="174">
        <f>IF(AH$2&lt;=$AA49,IF(AH$3&gt;=$AA49,(AH$4*($AA50-$AA49)),0),0)*(VLOOKUP($AA49,curves,VLOOKUP(AH$1,names,2,0))-AH$5)*'m1'!$BL47</f>
        <v>0</v>
      </c>
      <c r="AI49" s="174">
        <f>IF(AI$2&lt;=$AA49,IF(AI$3&gt;=$AA49,(AI$4*($AA50-$AA49)),0),0)*(VLOOKUP($AA49,curves,VLOOKUP(AI$1,names,2,0))-AI$5)*'m1'!$BL47</f>
        <v>0</v>
      </c>
      <c r="AJ49" s="174">
        <f>IF(AJ$2&lt;=$AA49,IF(AJ$3&gt;=$AA49,(AJ$4*($AA50-$AA49)),0),0)*(VLOOKUP($AA49,curves,VLOOKUP(AJ$1,names,2,0))-AJ$5)*'m1'!$BL47</f>
        <v>0</v>
      </c>
      <c r="AK49" s="174">
        <f>IF(AK$2&lt;=$AA49,IF(AK$3&gt;=$AA49,(AK$4*($AA50-$AA49)),0),0)*(VLOOKUP($AA49,curves,VLOOKUP(AK$1,names,2,0))-AK$5)*'m1'!$BL47</f>
        <v>0</v>
      </c>
      <c r="AL49" s="174">
        <f>IF(AL$2&lt;=$AA49,IF(AL$3&gt;=$AA49,(AL$4*($AA50-$AA49)),0),0)*(VLOOKUP($AA49,curves,VLOOKUP(AL$1,names,2,0))-AL$5)*'m1'!$BL47</f>
        <v>0</v>
      </c>
      <c r="AM49" s="174">
        <f>IF(AM$2&lt;=$AA49,IF(AM$3&gt;=$AA49,(AM$4*($AA50-$AA49)),0),0)*(VLOOKUP($AA49,curves,VLOOKUP(AM$1,names,2,0))-AM$5)*'m1'!$BL47</f>
        <v>0</v>
      </c>
      <c r="AN49" s="174">
        <f>IF(AN$2&lt;=$AA49,IF(AN$3&gt;=$AA49,(AN$4*($AA50-$AA49)),0),0)*(VLOOKUP($AA49,curves,VLOOKUP(AN$1,names,2,0))-AN$5)*'m1'!$BL47</f>
        <v>0</v>
      </c>
      <c r="AO49" s="174">
        <f>IF(AO$2&lt;=$AA49,IF(AO$3&gt;=$AA49,(AO$4*($AA50-$AA49)),0),0)*(VLOOKUP($AA49,curves,VLOOKUP(AO$1,names,2,0))-AO$5)*'m1'!$BL47</f>
        <v>0</v>
      </c>
      <c r="AP49" s="174">
        <f>IF(AP$2&lt;=$AA49,IF(AP$3&gt;=$AA49,(AP$4*($AA50-$AA49)),0),0)*(VLOOKUP($AA49,curves,VLOOKUP(AP$1,names,2,0))-AP$5)*'m1'!$BL47</f>
        <v>0</v>
      </c>
      <c r="AQ49" s="174">
        <f>IF(AQ$2&lt;=$AA49,IF(AQ$3&gt;=$AA49,(AQ$4*($AA50-$AA49)),0),0)*(VLOOKUP($AA49,curves,VLOOKUP(AQ$1,names,2,0))-AQ$5)*'m1'!$BL47</f>
        <v>0</v>
      </c>
      <c r="AR49" s="174">
        <f>IF(AR$2&lt;=$AA49,IF(AR$3&gt;=$AA49,(AR$4*($AA50-$AA49)),0),0)*(VLOOKUP($AA49,curves,VLOOKUP(AR$1,names,2,0))-AR$5)*'m1'!$BL47</f>
        <v>0</v>
      </c>
      <c r="AS49" s="174">
        <f>IF(AS$2&lt;=$AA49,IF(AS$3&gt;=$AA49,(AS$4*($AA50-$AA49)),0),0)*(VLOOKUP($AA49,curves,VLOOKUP(AS$1,names,2,0))-AS$5)*'m1'!$BL47</f>
        <v>0</v>
      </c>
      <c r="AT49" s="174">
        <f>IF(AT$2&lt;=$AA49,IF(AT$3&gt;=$AA49,(AT$4*($AA50-$AA49)),0),0)*(VLOOKUP($AA49,curves,VLOOKUP(AT$1,names,2,0))-AT$5)*'m1'!$BL47</f>
        <v>0</v>
      </c>
      <c r="AU49" s="174">
        <f>IF(AU$2&lt;=$AA49,IF(AU$3&gt;=$AA49,(AU$4*($AA50-$AA49)),0),0)*(VLOOKUP($AA49,curves,VLOOKUP(AU$1,names,2,0))-AU$5)*'m1'!$BL47</f>
        <v>0</v>
      </c>
      <c r="AV49" s="174">
        <f>IF(AV$2&lt;=$AA49,IF(AV$3&gt;=$AA49,(AV$4*($AA50-$AA49)),0),0)*(VLOOKUP($AA49,curves,VLOOKUP(AV$1,names,2,0))-AV$5)*'m1'!$BL47</f>
        <v>0</v>
      </c>
      <c r="AW49" s="174">
        <f>IF(AW$2&lt;=$AA49,IF(AW$3&gt;=$AA49,(AW$4*($AA50-$AA49)),0),0)*(VLOOKUP($AA49,curves,VLOOKUP(AW$1,names,2,0))-AW$5)*'m1'!$BL47</f>
        <v>0</v>
      </c>
      <c r="BB49" s="84"/>
      <c r="BC49" s="84"/>
      <c r="BD49" s="84"/>
      <c r="BE49" s="84"/>
      <c r="BP49" s="88"/>
      <c r="CI49" s="83"/>
      <c r="CJ49" s="83"/>
      <c r="CK49" s="83"/>
      <c r="FY49" s="84"/>
      <c r="FZ49" s="84"/>
      <c r="GA49" s="84"/>
      <c r="GK49" s="88"/>
      <c r="GL49" s="88"/>
      <c r="GR49" s="88"/>
      <c r="GT49" s="88"/>
      <c r="GU49" s="88"/>
      <c r="HA49" s="88"/>
    </row>
    <row r="50" spans="1:209">
      <c r="A50" s="90">
        <f>p0!A55</f>
        <v>37926</v>
      </c>
      <c r="B50" s="102">
        <f t="shared" si="6"/>
        <v>0</v>
      </c>
      <c r="C50" s="101">
        <f>p0!E55*10000*m_chg!C48</f>
        <v>0</v>
      </c>
      <c r="D50" s="101">
        <f>p0!N55*10000*m_chg!D48</f>
        <v>0</v>
      </c>
      <c r="E50" s="101">
        <f>'p1'!K55*10000*m_chg!E48</f>
        <v>0</v>
      </c>
      <c r="F50" s="101">
        <f>(p0!H55+p0!J55+'Spread Opt'!D46+'Transport Pos'!E42)*10000*m_chg!K48</f>
        <v>0</v>
      </c>
      <c r="G50" s="101">
        <f>p0!O55*10000*m_chg!L48</f>
        <v>0</v>
      </c>
      <c r="H50" s="101">
        <f>p0!D55*10000*m_chg!N48</f>
        <v>0</v>
      </c>
      <c r="I50" s="101">
        <f>(p0!I55+p0!AG55+'Spread Opt'!C46)*10000*m_chg!H48</f>
        <v>0</v>
      </c>
      <c r="J50" s="101">
        <f>p0!M55*10000*m_chg!J48</f>
        <v>0</v>
      </c>
      <c r="K50" s="101">
        <f>(p0!L55+p0!G55)*10000*m_chg!O48</f>
        <v>0</v>
      </c>
      <c r="L50" s="101">
        <f>p0!P55*10000*m_chg!P48</f>
        <v>0</v>
      </c>
      <c r="M50" s="101">
        <f>(p0!F55)*10000*m_chg!T48</f>
        <v>0</v>
      </c>
      <c r="N50" s="101">
        <f>p0!C55*10000*m_chg!U48</f>
        <v>0</v>
      </c>
      <c r="O50" s="101">
        <f>'Transport Pos'!C42*10000*m_chg!V48</f>
        <v>0</v>
      </c>
      <c r="P50" s="101">
        <f>(p0!Y55+p0!X55)*10000*m_chg!X48</f>
        <v>0</v>
      </c>
      <c r="Q50" s="101">
        <f>p0!Z55*10000*m_chg!Y48</f>
        <v>0</v>
      </c>
      <c r="R50" s="101">
        <f>(p0!AB55+'Transport Pos'!B42)*10000*m_chg!Z48</f>
        <v>0</v>
      </c>
      <c r="S50" s="101">
        <f>p0!U55*10000*m_chg!AA48</f>
        <v>0</v>
      </c>
      <c r="T50" s="101">
        <f>p0!W55*10000*m_chg!AB48</f>
        <v>0</v>
      </c>
      <c r="U50" s="101">
        <f>p0!S55*10000*m_chg!AD48</f>
        <v>0</v>
      </c>
      <c r="V50" s="101">
        <f>p0!B55*10000*m_chg!AG48</f>
        <v>0</v>
      </c>
      <c r="W50" s="101">
        <f>p0!AA55*10000*m_chg!AJ48</f>
        <v>0</v>
      </c>
      <c r="Y50" s="101"/>
      <c r="AA50" s="90">
        <v>37926</v>
      </c>
      <c r="AB50" s="174">
        <f t="shared" si="7"/>
        <v>0</v>
      </c>
      <c r="AC50" s="174">
        <f>IF(AC$2&lt;=$AA50,IF(AC$3&gt;=$AA50,(AC$4*($AA51-$AA50)),0),0)*(VLOOKUP($AA50,curves,VLOOKUP(AC$1,names,2,0))-AC$5)*'m1'!$BL48</f>
        <v>0</v>
      </c>
      <c r="AD50" s="174">
        <f>IF(AD$2&lt;=$AA50,IF(AD$3&gt;=$AA50,(AD$4*($AA51-$AA50)),0),0)*(VLOOKUP($AA50,curves,VLOOKUP(AD$1,names,2,0))-AD$5)*'m1'!$BL48</f>
        <v>0</v>
      </c>
      <c r="AE50" s="174">
        <f>IF(AE$2&lt;=$AA50,IF(AE$3&gt;=$AA50,(AE$4*($AA51-$AA50)),0),0)*(VLOOKUP($AA50,curves,VLOOKUP(AE$1,names,2,0))-AE$5)*'m1'!$BL48</f>
        <v>0</v>
      </c>
      <c r="AF50" s="174">
        <f>IF(AF$2&lt;=$AA50,IF(AF$3&gt;=$AA50,(AF$4*($AA51-$AA50)),0),0)*(VLOOKUP($AA50,curves,VLOOKUP(AF$1,names,2,0))-AF$5)*'m1'!$BL48</f>
        <v>0</v>
      </c>
      <c r="AG50" s="174">
        <f>IF(AG$2&lt;=$AA50,IF(AG$3&gt;=$AA50,(AG$4*($AA51-$AA50)),0),0)*(VLOOKUP($AA50,curves,VLOOKUP(AG$1,names,2,0))-AG$5)*'m1'!$BL48</f>
        <v>0</v>
      </c>
      <c r="AH50" s="174">
        <f>IF(AH$2&lt;=$AA50,IF(AH$3&gt;=$AA50,(AH$4*($AA51-$AA50)),0),0)*(VLOOKUP($AA50,curves,VLOOKUP(AH$1,names,2,0))-AH$5)*'m1'!$BL48</f>
        <v>0</v>
      </c>
      <c r="AI50" s="174">
        <f>IF(AI$2&lt;=$AA50,IF(AI$3&gt;=$AA50,(AI$4*($AA51-$AA50)),0),0)*(VLOOKUP($AA50,curves,VLOOKUP(AI$1,names,2,0))-AI$5)*'m1'!$BL48</f>
        <v>0</v>
      </c>
      <c r="AJ50" s="174">
        <f>IF(AJ$2&lt;=$AA50,IF(AJ$3&gt;=$AA50,(AJ$4*($AA51-$AA50)),0),0)*(VLOOKUP($AA50,curves,VLOOKUP(AJ$1,names,2,0))-AJ$5)*'m1'!$BL48</f>
        <v>0</v>
      </c>
      <c r="AK50" s="174">
        <f>IF(AK$2&lt;=$AA50,IF(AK$3&gt;=$AA50,(AK$4*($AA51-$AA50)),0),0)*(VLOOKUP($AA50,curves,VLOOKUP(AK$1,names,2,0))-AK$5)*'m1'!$BL48</f>
        <v>0</v>
      </c>
      <c r="AL50" s="174">
        <f>IF(AL$2&lt;=$AA50,IF(AL$3&gt;=$AA50,(AL$4*($AA51-$AA50)),0),0)*(VLOOKUP($AA50,curves,VLOOKUP(AL$1,names,2,0))-AL$5)*'m1'!$BL48</f>
        <v>0</v>
      </c>
      <c r="AM50" s="174">
        <f>IF(AM$2&lt;=$AA50,IF(AM$3&gt;=$AA50,(AM$4*($AA51-$AA50)),0),0)*(VLOOKUP($AA50,curves,VLOOKUP(AM$1,names,2,0))-AM$5)*'m1'!$BL48</f>
        <v>0</v>
      </c>
      <c r="AN50" s="174">
        <f>IF(AN$2&lt;=$AA50,IF(AN$3&gt;=$AA50,(AN$4*($AA51-$AA50)),0),0)*(VLOOKUP($AA50,curves,VLOOKUP(AN$1,names,2,0))-AN$5)*'m1'!$BL48</f>
        <v>0</v>
      </c>
      <c r="AO50" s="174">
        <f>IF(AO$2&lt;=$AA50,IF(AO$3&gt;=$AA50,(AO$4*($AA51-$AA50)),0),0)*(VLOOKUP($AA50,curves,VLOOKUP(AO$1,names,2,0))-AO$5)*'m1'!$BL48</f>
        <v>0</v>
      </c>
      <c r="AP50" s="174">
        <f>IF(AP$2&lt;=$AA50,IF(AP$3&gt;=$AA50,(AP$4*($AA51-$AA50)),0),0)*(VLOOKUP($AA50,curves,VLOOKUP(AP$1,names,2,0))-AP$5)*'m1'!$BL48</f>
        <v>0</v>
      </c>
      <c r="AQ50" s="174">
        <f>IF(AQ$2&lt;=$AA50,IF(AQ$3&gt;=$AA50,(AQ$4*($AA51-$AA50)),0),0)*(VLOOKUP($AA50,curves,VLOOKUP(AQ$1,names,2,0))-AQ$5)*'m1'!$BL48</f>
        <v>0</v>
      </c>
      <c r="AR50" s="174">
        <f>IF(AR$2&lt;=$AA50,IF(AR$3&gt;=$AA50,(AR$4*($AA51-$AA50)),0),0)*(VLOOKUP($AA50,curves,VLOOKUP(AR$1,names,2,0))-AR$5)*'m1'!$BL48</f>
        <v>0</v>
      </c>
      <c r="AS50" s="174">
        <f>IF(AS$2&lt;=$AA50,IF(AS$3&gt;=$AA50,(AS$4*($AA51-$AA50)),0),0)*(VLOOKUP($AA50,curves,VLOOKUP(AS$1,names,2,0))-AS$5)*'m1'!$BL48</f>
        <v>0</v>
      </c>
      <c r="AT50" s="174">
        <f>IF(AT$2&lt;=$AA50,IF(AT$3&gt;=$AA50,(AT$4*($AA51-$AA50)),0),0)*(VLOOKUP($AA50,curves,VLOOKUP(AT$1,names,2,0))-AT$5)*'m1'!$BL48</f>
        <v>0</v>
      </c>
      <c r="AU50" s="174">
        <f>IF(AU$2&lt;=$AA50,IF(AU$3&gt;=$AA50,(AU$4*($AA51-$AA50)),0),0)*(VLOOKUP($AA50,curves,VLOOKUP(AU$1,names,2,0))-AU$5)*'m1'!$BL48</f>
        <v>0</v>
      </c>
      <c r="AV50" s="174">
        <f>IF(AV$2&lt;=$AA50,IF(AV$3&gt;=$AA50,(AV$4*($AA51-$AA50)),0),0)*(VLOOKUP($AA50,curves,VLOOKUP(AV$1,names,2,0))-AV$5)*'m1'!$BL48</f>
        <v>0</v>
      </c>
      <c r="AW50" s="174">
        <f>IF(AW$2&lt;=$AA50,IF(AW$3&gt;=$AA50,(AW$4*($AA51-$AA50)),0),0)*(VLOOKUP($AA50,curves,VLOOKUP(AW$1,names,2,0))-AW$5)*'m1'!$BL48</f>
        <v>0</v>
      </c>
      <c r="BB50" s="84"/>
      <c r="BC50" s="84"/>
      <c r="BD50" s="84"/>
      <c r="BE50" s="84"/>
      <c r="BP50" s="88"/>
      <c r="CI50" s="83"/>
      <c r="CJ50" s="83"/>
      <c r="CK50" s="83"/>
      <c r="FY50" s="84"/>
      <c r="FZ50" s="84"/>
      <c r="GA50" s="84"/>
      <c r="GK50" s="88"/>
      <c r="GL50" s="88"/>
      <c r="GR50" s="88"/>
      <c r="GT50" s="88"/>
      <c r="GU50" s="88"/>
      <c r="HA50" s="88"/>
    </row>
    <row r="51" spans="1:209">
      <c r="A51" s="90">
        <f>p0!A56</f>
        <v>37956</v>
      </c>
      <c r="B51" s="102">
        <f t="shared" si="6"/>
        <v>0</v>
      </c>
      <c r="C51" s="101">
        <f>p0!E56*10000*m_chg!C49</f>
        <v>0</v>
      </c>
      <c r="D51" s="101">
        <f>p0!N56*10000*m_chg!D49</f>
        <v>0</v>
      </c>
      <c r="E51" s="101">
        <f>'p1'!K56*10000*m_chg!E49</f>
        <v>0</v>
      </c>
      <c r="F51" s="101">
        <f>(p0!H56+p0!J56+'Spread Opt'!D47+'Transport Pos'!E43)*10000*m_chg!K49</f>
        <v>0</v>
      </c>
      <c r="G51" s="101">
        <f>p0!O56*10000*m_chg!L49</f>
        <v>0</v>
      </c>
      <c r="H51" s="101">
        <f>p0!D56*10000*m_chg!N49</f>
        <v>0</v>
      </c>
      <c r="I51" s="101">
        <f>(p0!I56+p0!AG56+'Spread Opt'!C47)*10000*m_chg!H49</f>
        <v>0</v>
      </c>
      <c r="J51" s="101">
        <f>p0!M56*10000*m_chg!J49</f>
        <v>0</v>
      </c>
      <c r="K51" s="101">
        <f>(p0!L56+p0!G56)*10000*m_chg!O49</f>
        <v>0</v>
      </c>
      <c r="L51" s="101">
        <f>p0!P56*10000*m_chg!P49</f>
        <v>0</v>
      </c>
      <c r="M51" s="101">
        <f>(p0!F56)*10000*m_chg!T49</f>
        <v>0</v>
      </c>
      <c r="N51" s="101">
        <f>p0!C56*10000*m_chg!U49</f>
        <v>0</v>
      </c>
      <c r="O51" s="101">
        <f>'Transport Pos'!C43*10000*m_chg!V49</f>
        <v>0</v>
      </c>
      <c r="P51" s="101">
        <f>(p0!Y56+p0!X56)*10000*m_chg!X49</f>
        <v>0</v>
      </c>
      <c r="Q51" s="101">
        <f>p0!Z56*10000*m_chg!Y49</f>
        <v>0</v>
      </c>
      <c r="R51" s="101">
        <f>(p0!AB56+'Transport Pos'!B43)*10000*m_chg!Z49</f>
        <v>0</v>
      </c>
      <c r="S51" s="101">
        <f>p0!U56*10000*m_chg!AA49</f>
        <v>0</v>
      </c>
      <c r="T51" s="101">
        <f>p0!W56*10000*m_chg!AB49</f>
        <v>0</v>
      </c>
      <c r="U51" s="101">
        <f>p0!S56*10000*m_chg!AD49</f>
        <v>0</v>
      </c>
      <c r="V51" s="101">
        <f>p0!B56*10000*m_chg!AG49</f>
        <v>0</v>
      </c>
      <c r="W51" s="101">
        <f>p0!AA56*10000*m_chg!AJ49</f>
        <v>0</v>
      </c>
      <c r="Y51" s="101"/>
      <c r="AA51" s="90">
        <v>37956</v>
      </c>
      <c r="AB51" s="174">
        <f t="shared" si="7"/>
        <v>0</v>
      </c>
      <c r="AC51" s="174">
        <f>IF(AC$2&lt;=$AA51,IF(AC$3&gt;=$AA51,(AC$4*($AA52-$AA51)),0),0)*(VLOOKUP($AA51,curves,VLOOKUP(AC$1,names,2,0))-AC$5)*'m1'!$BL49</f>
        <v>0</v>
      </c>
      <c r="AD51" s="174">
        <f>IF(AD$2&lt;=$AA51,IF(AD$3&gt;=$AA51,(AD$4*($AA52-$AA51)),0),0)*(VLOOKUP($AA51,curves,VLOOKUP(AD$1,names,2,0))-AD$5)*'m1'!$BL49</f>
        <v>0</v>
      </c>
      <c r="AE51" s="174">
        <f>IF(AE$2&lt;=$AA51,IF(AE$3&gt;=$AA51,(AE$4*($AA52-$AA51)),0),0)*(VLOOKUP($AA51,curves,VLOOKUP(AE$1,names,2,0))-AE$5)*'m1'!$BL49</f>
        <v>0</v>
      </c>
      <c r="AF51" s="174">
        <f>IF(AF$2&lt;=$AA51,IF(AF$3&gt;=$AA51,(AF$4*($AA52-$AA51)),0),0)*(VLOOKUP($AA51,curves,VLOOKUP(AF$1,names,2,0))-AF$5)*'m1'!$BL49</f>
        <v>0</v>
      </c>
      <c r="AG51" s="174">
        <f>IF(AG$2&lt;=$AA51,IF(AG$3&gt;=$AA51,(AG$4*($AA52-$AA51)),0),0)*(VLOOKUP($AA51,curves,VLOOKUP(AG$1,names,2,0))-AG$5)*'m1'!$BL49</f>
        <v>0</v>
      </c>
      <c r="AH51" s="174">
        <f>IF(AH$2&lt;=$AA51,IF(AH$3&gt;=$AA51,(AH$4*($AA52-$AA51)),0),0)*(VLOOKUP($AA51,curves,VLOOKUP(AH$1,names,2,0))-AH$5)*'m1'!$BL49</f>
        <v>0</v>
      </c>
      <c r="AI51" s="174">
        <f>IF(AI$2&lt;=$AA51,IF(AI$3&gt;=$AA51,(AI$4*($AA52-$AA51)),0),0)*(VLOOKUP($AA51,curves,VLOOKUP(AI$1,names,2,0))-AI$5)*'m1'!$BL49</f>
        <v>0</v>
      </c>
      <c r="AJ51" s="174">
        <f>IF(AJ$2&lt;=$AA51,IF(AJ$3&gt;=$AA51,(AJ$4*($AA52-$AA51)),0),0)*(VLOOKUP($AA51,curves,VLOOKUP(AJ$1,names,2,0))-AJ$5)*'m1'!$BL49</f>
        <v>0</v>
      </c>
      <c r="AK51" s="174">
        <f>IF(AK$2&lt;=$AA51,IF(AK$3&gt;=$AA51,(AK$4*($AA52-$AA51)),0),0)*(VLOOKUP($AA51,curves,VLOOKUP(AK$1,names,2,0))-AK$5)*'m1'!$BL49</f>
        <v>0</v>
      </c>
      <c r="AL51" s="174">
        <f>IF(AL$2&lt;=$AA51,IF(AL$3&gt;=$AA51,(AL$4*($AA52-$AA51)),0),0)*(VLOOKUP($AA51,curves,VLOOKUP(AL$1,names,2,0))-AL$5)*'m1'!$BL49</f>
        <v>0</v>
      </c>
      <c r="AM51" s="174">
        <f>IF(AM$2&lt;=$AA51,IF(AM$3&gt;=$AA51,(AM$4*($AA52-$AA51)),0),0)*(VLOOKUP($AA51,curves,VLOOKUP(AM$1,names,2,0))-AM$5)*'m1'!$BL49</f>
        <v>0</v>
      </c>
      <c r="AN51" s="174">
        <f>IF(AN$2&lt;=$AA51,IF(AN$3&gt;=$AA51,(AN$4*($AA52-$AA51)),0),0)*(VLOOKUP($AA51,curves,VLOOKUP(AN$1,names,2,0))-AN$5)*'m1'!$BL49</f>
        <v>0</v>
      </c>
      <c r="AO51" s="174">
        <f>IF(AO$2&lt;=$AA51,IF(AO$3&gt;=$AA51,(AO$4*($AA52-$AA51)),0),0)*(VLOOKUP($AA51,curves,VLOOKUP(AO$1,names,2,0))-AO$5)*'m1'!$BL49</f>
        <v>0</v>
      </c>
      <c r="AP51" s="174">
        <f>IF(AP$2&lt;=$AA51,IF(AP$3&gt;=$AA51,(AP$4*($AA52-$AA51)),0),0)*(VLOOKUP($AA51,curves,VLOOKUP(AP$1,names,2,0))-AP$5)*'m1'!$BL49</f>
        <v>0</v>
      </c>
      <c r="AQ51" s="174">
        <f>IF(AQ$2&lt;=$AA51,IF(AQ$3&gt;=$AA51,(AQ$4*($AA52-$AA51)),0),0)*(VLOOKUP($AA51,curves,VLOOKUP(AQ$1,names,2,0))-AQ$5)*'m1'!$BL49</f>
        <v>0</v>
      </c>
      <c r="AR51" s="174">
        <f>IF(AR$2&lt;=$AA51,IF(AR$3&gt;=$AA51,(AR$4*($AA52-$AA51)),0),0)*(VLOOKUP($AA51,curves,VLOOKUP(AR$1,names,2,0))-AR$5)*'m1'!$BL49</f>
        <v>0</v>
      </c>
      <c r="AS51" s="174">
        <f>IF(AS$2&lt;=$AA51,IF(AS$3&gt;=$AA51,(AS$4*($AA52-$AA51)),0),0)*(VLOOKUP($AA51,curves,VLOOKUP(AS$1,names,2,0))-AS$5)*'m1'!$BL49</f>
        <v>0</v>
      </c>
      <c r="AT51" s="174">
        <f>IF(AT$2&lt;=$AA51,IF(AT$3&gt;=$AA51,(AT$4*($AA52-$AA51)),0),0)*(VLOOKUP($AA51,curves,VLOOKUP(AT$1,names,2,0))-AT$5)*'m1'!$BL49</f>
        <v>0</v>
      </c>
      <c r="AU51" s="174">
        <f>IF(AU$2&lt;=$AA51,IF(AU$3&gt;=$AA51,(AU$4*($AA52-$AA51)),0),0)*(VLOOKUP($AA51,curves,VLOOKUP(AU$1,names,2,0))-AU$5)*'m1'!$BL49</f>
        <v>0</v>
      </c>
      <c r="AV51" s="174">
        <f>IF(AV$2&lt;=$AA51,IF(AV$3&gt;=$AA51,(AV$4*($AA52-$AA51)),0),0)*(VLOOKUP($AA51,curves,VLOOKUP(AV$1,names,2,0))-AV$5)*'m1'!$BL49</f>
        <v>0</v>
      </c>
      <c r="AW51" s="174">
        <f>IF(AW$2&lt;=$AA51,IF(AW$3&gt;=$AA51,(AW$4*($AA52-$AA51)),0),0)*(VLOOKUP($AA51,curves,VLOOKUP(AW$1,names,2,0))-AW$5)*'m1'!$BL49</f>
        <v>0</v>
      </c>
      <c r="BB51" s="84"/>
      <c r="BC51" s="84"/>
      <c r="BD51" s="84"/>
      <c r="BE51" s="84"/>
      <c r="BP51" s="88"/>
      <c r="CI51" s="83"/>
      <c r="CJ51" s="83"/>
      <c r="CK51" s="83"/>
      <c r="FY51" s="84"/>
      <c r="FZ51" s="84"/>
      <c r="GA51" s="84"/>
      <c r="GK51" s="88"/>
      <c r="GL51" s="88"/>
      <c r="GR51" s="88"/>
      <c r="GT51" s="88"/>
      <c r="GU51" s="88"/>
      <c r="HA51" s="88"/>
    </row>
    <row r="52" spans="1:209">
      <c r="A52" s="90">
        <f>p0!A57</f>
        <v>37987</v>
      </c>
      <c r="B52" s="102">
        <f t="shared" si="6"/>
        <v>0</v>
      </c>
      <c r="C52" s="101">
        <f>p0!E57*10000*m_chg!C50</f>
        <v>0</v>
      </c>
      <c r="D52" s="101">
        <f>p0!N57*10000*m_chg!D50</f>
        <v>0</v>
      </c>
      <c r="E52" s="101">
        <f>'p1'!K57*10000*m_chg!E50</f>
        <v>0</v>
      </c>
      <c r="F52" s="101">
        <f>(p0!H57+p0!J57+'Spread Opt'!D48+'Transport Pos'!E44)*10000*m_chg!K50</f>
        <v>0</v>
      </c>
      <c r="G52" s="101">
        <f>p0!O57*10000*m_chg!L50</f>
        <v>0</v>
      </c>
      <c r="H52" s="101">
        <f>p0!D57*10000*m_chg!N50</f>
        <v>0</v>
      </c>
      <c r="I52" s="101">
        <f>(p0!I57+p0!AG57+'Spread Opt'!C48)*10000*m_chg!H50</f>
        <v>0</v>
      </c>
      <c r="J52" s="101">
        <f>p0!M57*10000*m_chg!J50</f>
        <v>0</v>
      </c>
      <c r="K52" s="101">
        <f>(p0!L57+p0!G57)*10000*m_chg!O50</f>
        <v>0</v>
      </c>
      <c r="L52" s="101">
        <f>p0!P57*10000*m_chg!P50</f>
        <v>0</v>
      </c>
      <c r="M52" s="101">
        <f>(p0!F57)*10000*m_chg!T50</f>
        <v>0</v>
      </c>
      <c r="N52" s="101">
        <f>p0!C57*10000*m_chg!U50</f>
        <v>0</v>
      </c>
      <c r="O52" s="101">
        <f>'Transport Pos'!C44*10000*m_chg!V50</f>
        <v>0</v>
      </c>
      <c r="P52" s="101">
        <f>(p0!Y57+p0!X57)*10000*m_chg!X50</f>
        <v>0</v>
      </c>
      <c r="Q52" s="101">
        <f>p0!Z57*10000*m_chg!Y50</f>
        <v>0</v>
      </c>
      <c r="R52" s="101">
        <f>(p0!AB57+'Transport Pos'!B44)*10000*m_chg!Z50</f>
        <v>0</v>
      </c>
      <c r="S52" s="101">
        <f>p0!U57*10000*m_chg!AA50</f>
        <v>0</v>
      </c>
      <c r="T52" s="101">
        <f>p0!W57*10000*m_chg!AB50</f>
        <v>0</v>
      </c>
      <c r="U52" s="101">
        <f>p0!S57*10000*m_chg!AD50</f>
        <v>0</v>
      </c>
      <c r="V52" s="101">
        <f>p0!B57*10000*m_chg!AG50</f>
        <v>0</v>
      </c>
      <c r="W52" s="101">
        <f>p0!AA57*10000*m_chg!AJ50</f>
        <v>0</v>
      </c>
      <c r="Y52" s="101"/>
      <c r="AA52" s="90">
        <v>37987</v>
      </c>
      <c r="AB52" s="174">
        <f t="shared" si="7"/>
        <v>0</v>
      </c>
      <c r="AC52" s="174">
        <f>IF(AC$2&lt;=$AA52,IF(AC$3&gt;=$AA52,(AC$4*($AA53-$AA52)),0),0)*(VLOOKUP($AA52,curves,VLOOKUP(AC$1,names,2,0))-AC$5)*'m1'!$BL50</f>
        <v>0</v>
      </c>
      <c r="AD52" s="174">
        <f>IF(AD$2&lt;=$AA52,IF(AD$3&gt;=$AA52,(AD$4*($AA53-$AA52)),0),0)*(VLOOKUP($AA52,curves,VLOOKUP(AD$1,names,2,0))-AD$5)*'m1'!$BL50</f>
        <v>0</v>
      </c>
      <c r="AE52" s="174">
        <f>IF(AE$2&lt;=$AA52,IF(AE$3&gt;=$AA52,(AE$4*($AA53-$AA52)),0),0)*(VLOOKUP($AA52,curves,VLOOKUP(AE$1,names,2,0))-AE$5)*'m1'!$BL50</f>
        <v>0</v>
      </c>
      <c r="AF52" s="174">
        <f>IF(AF$2&lt;=$AA52,IF(AF$3&gt;=$AA52,(AF$4*($AA53-$AA52)),0),0)*(VLOOKUP($AA52,curves,VLOOKUP(AF$1,names,2,0))-AF$5)*'m1'!$BL50</f>
        <v>0</v>
      </c>
      <c r="AG52" s="174">
        <f>IF(AG$2&lt;=$AA52,IF(AG$3&gt;=$AA52,(AG$4*($AA53-$AA52)),0),0)*(VLOOKUP($AA52,curves,VLOOKUP(AG$1,names,2,0))-AG$5)*'m1'!$BL50</f>
        <v>0</v>
      </c>
      <c r="AH52" s="174">
        <f>IF(AH$2&lt;=$AA52,IF(AH$3&gt;=$AA52,(AH$4*($AA53-$AA52)),0),0)*(VLOOKUP($AA52,curves,VLOOKUP(AH$1,names,2,0))-AH$5)*'m1'!$BL50</f>
        <v>0</v>
      </c>
      <c r="AI52" s="174">
        <f>IF(AI$2&lt;=$AA52,IF(AI$3&gt;=$AA52,(AI$4*($AA53-$AA52)),0),0)*(VLOOKUP($AA52,curves,VLOOKUP(AI$1,names,2,0))-AI$5)*'m1'!$BL50</f>
        <v>0</v>
      </c>
      <c r="AJ52" s="174">
        <f>IF(AJ$2&lt;=$AA52,IF(AJ$3&gt;=$AA52,(AJ$4*($AA53-$AA52)),0),0)*(VLOOKUP($AA52,curves,VLOOKUP(AJ$1,names,2,0))-AJ$5)*'m1'!$BL50</f>
        <v>0</v>
      </c>
      <c r="AK52" s="174">
        <f>IF(AK$2&lt;=$AA52,IF(AK$3&gt;=$AA52,(AK$4*($AA53-$AA52)),0),0)*(VLOOKUP($AA52,curves,VLOOKUP(AK$1,names,2,0))-AK$5)*'m1'!$BL50</f>
        <v>0</v>
      </c>
      <c r="AL52" s="174">
        <f>IF(AL$2&lt;=$AA52,IF(AL$3&gt;=$AA52,(AL$4*($AA53-$AA52)),0),0)*(VLOOKUP($AA52,curves,VLOOKUP(AL$1,names,2,0))-AL$5)*'m1'!$BL50</f>
        <v>0</v>
      </c>
      <c r="AM52" s="174">
        <f>IF(AM$2&lt;=$AA52,IF(AM$3&gt;=$AA52,(AM$4*($AA53-$AA52)),0),0)*(VLOOKUP($AA52,curves,VLOOKUP(AM$1,names,2,0))-AM$5)*'m1'!$BL50</f>
        <v>0</v>
      </c>
      <c r="AN52" s="174">
        <f>IF(AN$2&lt;=$AA52,IF(AN$3&gt;=$AA52,(AN$4*($AA53-$AA52)),0),0)*(VLOOKUP($AA52,curves,VLOOKUP(AN$1,names,2,0))-AN$5)*'m1'!$BL50</f>
        <v>0</v>
      </c>
      <c r="AO52" s="174">
        <f>IF(AO$2&lt;=$AA52,IF(AO$3&gt;=$AA52,(AO$4*($AA53-$AA52)),0),0)*(VLOOKUP($AA52,curves,VLOOKUP(AO$1,names,2,0))-AO$5)*'m1'!$BL50</f>
        <v>0</v>
      </c>
      <c r="AP52" s="174">
        <f>IF(AP$2&lt;=$AA52,IF(AP$3&gt;=$AA52,(AP$4*($AA53-$AA52)),0),0)*(VLOOKUP($AA52,curves,VLOOKUP(AP$1,names,2,0))-AP$5)*'m1'!$BL50</f>
        <v>0</v>
      </c>
      <c r="AQ52" s="174">
        <f>IF(AQ$2&lt;=$AA52,IF(AQ$3&gt;=$AA52,(AQ$4*($AA53-$AA52)),0),0)*(VLOOKUP($AA52,curves,VLOOKUP(AQ$1,names,2,0))-AQ$5)*'m1'!$BL50</f>
        <v>0</v>
      </c>
      <c r="AR52" s="174">
        <f>IF(AR$2&lt;=$AA52,IF(AR$3&gt;=$AA52,(AR$4*($AA53-$AA52)),0),0)*(VLOOKUP($AA52,curves,VLOOKUP(AR$1,names,2,0))-AR$5)*'m1'!$BL50</f>
        <v>0</v>
      </c>
      <c r="AS52" s="174">
        <f>IF(AS$2&lt;=$AA52,IF(AS$3&gt;=$AA52,(AS$4*($AA53-$AA52)),0),0)*(VLOOKUP($AA52,curves,VLOOKUP(AS$1,names,2,0))-AS$5)*'m1'!$BL50</f>
        <v>0</v>
      </c>
      <c r="AT52" s="174">
        <f>IF(AT$2&lt;=$AA52,IF(AT$3&gt;=$AA52,(AT$4*($AA53-$AA52)),0),0)*(VLOOKUP($AA52,curves,VLOOKUP(AT$1,names,2,0))-AT$5)*'m1'!$BL50</f>
        <v>0</v>
      </c>
      <c r="AU52" s="174">
        <f>IF(AU$2&lt;=$AA52,IF(AU$3&gt;=$AA52,(AU$4*($AA53-$AA52)),0),0)*(VLOOKUP($AA52,curves,VLOOKUP(AU$1,names,2,0))-AU$5)*'m1'!$BL50</f>
        <v>0</v>
      </c>
      <c r="AV52" s="174">
        <f>IF(AV$2&lt;=$AA52,IF(AV$3&gt;=$AA52,(AV$4*($AA53-$AA52)),0),0)*(VLOOKUP($AA52,curves,VLOOKUP(AV$1,names,2,0))-AV$5)*'m1'!$BL50</f>
        <v>0</v>
      </c>
      <c r="AW52" s="174">
        <f>IF(AW$2&lt;=$AA52,IF(AW$3&gt;=$AA52,(AW$4*($AA53-$AA52)),0),0)*(VLOOKUP($AA52,curves,VLOOKUP(AW$1,names,2,0))-AW$5)*'m1'!$BL50</f>
        <v>0</v>
      </c>
      <c r="BB52" s="84"/>
      <c r="BC52" s="84"/>
      <c r="BD52" s="84"/>
      <c r="BE52" s="84"/>
      <c r="BP52" s="88"/>
      <c r="CI52" s="83"/>
      <c r="CJ52" s="83"/>
      <c r="CK52" s="83"/>
      <c r="FY52" s="84"/>
      <c r="FZ52" s="84"/>
      <c r="GA52" s="84"/>
      <c r="GK52" s="88"/>
      <c r="GL52" s="88"/>
      <c r="GR52" s="88"/>
      <c r="GT52" s="88"/>
      <c r="GU52" s="88"/>
      <c r="HA52" s="88"/>
    </row>
    <row r="53" spans="1:209">
      <c r="A53" s="90">
        <f>p0!A58</f>
        <v>38018</v>
      </c>
      <c r="B53" s="102">
        <f t="shared" si="6"/>
        <v>0</v>
      </c>
      <c r="C53" s="101">
        <f>p0!E58*10000*m_chg!C51</f>
        <v>0</v>
      </c>
      <c r="D53" s="101">
        <f>p0!N58*10000*m_chg!D51</f>
        <v>0</v>
      </c>
      <c r="E53" s="101">
        <f>'p1'!K58*10000*m_chg!E51</f>
        <v>0</v>
      </c>
      <c r="F53" s="101">
        <f>(p0!H58+p0!J58+'Spread Opt'!D49+'Transport Pos'!E45)*10000*m_chg!K51</f>
        <v>0</v>
      </c>
      <c r="G53" s="101">
        <f>p0!O58*10000*m_chg!L51</f>
        <v>0</v>
      </c>
      <c r="H53" s="101">
        <f>p0!D58*10000*m_chg!N51</f>
        <v>0</v>
      </c>
      <c r="I53" s="101">
        <f>(p0!I58+p0!AG58+'Spread Opt'!C49)*10000*m_chg!H51</f>
        <v>0</v>
      </c>
      <c r="J53" s="101">
        <f>p0!M58*10000*m_chg!J51</f>
        <v>0</v>
      </c>
      <c r="K53" s="101">
        <f>(p0!L58+p0!G58)*10000*m_chg!O51</f>
        <v>0</v>
      </c>
      <c r="L53" s="101">
        <f>p0!P58*10000*m_chg!P51</f>
        <v>0</v>
      </c>
      <c r="M53" s="101">
        <f>(p0!F58)*10000*m_chg!T51</f>
        <v>0</v>
      </c>
      <c r="N53" s="101">
        <f>p0!C58*10000*m_chg!U51</f>
        <v>0</v>
      </c>
      <c r="O53" s="101">
        <f>'Transport Pos'!C45*10000*m_chg!V51</f>
        <v>0</v>
      </c>
      <c r="P53" s="101">
        <f>(p0!Y58+p0!X58)*10000*m_chg!X51</f>
        <v>0</v>
      </c>
      <c r="Q53" s="101">
        <f>p0!Z58*10000*m_chg!Y51</f>
        <v>0</v>
      </c>
      <c r="R53" s="101">
        <f>(p0!AB58+'Transport Pos'!B45)*10000*m_chg!Z51</f>
        <v>0</v>
      </c>
      <c r="S53" s="101">
        <f>p0!U58*10000*m_chg!AA51</f>
        <v>0</v>
      </c>
      <c r="T53" s="101">
        <f>p0!W58*10000*m_chg!AB51</f>
        <v>0</v>
      </c>
      <c r="U53" s="101">
        <f>p0!S58*10000*m_chg!AD51</f>
        <v>0</v>
      </c>
      <c r="V53" s="101">
        <f>p0!B58*10000*m_chg!AG51</f>
        <v>0</v>
      </c>
      <c r="W53" s="101">
        <f>p0!AA58*10000*m_chg!AJ51</f>
        <v>0</v>
      </c>
      <c r="Y53" s="101"/>
      <c r="AA53" s="90">
        <v>38018</v>
      </c>
      <c r="AB53" s="174">
        <f t="shared" si="7"/>
        <v>0</v>
      </c>
      <c r="AC53" s="174">
        <f>IF(AC$2&lt;=$AA53,IF(AC$3&gt;=$AA53,(AC$4*($AA54-$AA53)),0),0)*(VLOOKUP($AA53,curves,VLOOKUP(AC$1,names,2,0))-AC$5)*'m1'!$BL51</f>
        <v>0</v>
      </c>
      <c r="AD53" s="174">
        <f>IF(AD$2&lt;=$AA53,IF(AD$3&gt;=$AA53,(AD$4*($AA54-$AA53)),0),0)*(VLOOKUP($AA53,curves,VLOOKUP(AD$1,names,2,0))-AD$5)*'m1'!$BL51</f>
        <v>0</v>
      </c>
      <c r="AE53" s="174">
        <f>IF(AE$2&lt;=$AA53,IF(AE$3&gt;=$AA53,(AE$4*($AA54-$AA53)),0),0)*(VLOOKUP($AA53,curves,VLOOKUP(AE$1,names,2,0))-AE$5)*'m1'!$BL51</f>
        <v>0</v>
      </c>
      <c r="AF53" s="174">
        <f>IF(AF$2&lt;=$AA53,IF(AF$3&gt;=$AA53,(AF$4*($AA54-$AA53)),0),0)*(VLOOKUP($AA53,curves,VLOOKUP(AF$1,names,2,0))-AF$5)*'m1'!$BL51</f>
        <v>0</v>
      </c>
      <c r="AG53" s="174">
        <f>IF(AG$2&lt;=$AA53,IF(AG$3&gt;=$AA53,(AG$4*($AA54-$AA53)),0),0)*(VLOOKUP($AA53,curves,VLOOKUP(AG$1,names,2,0))-AG$5)*'m1'!$BL51</f>
        <v>0</v>
      </c>
      <c r="AH53" s="174">
        <f>IF(AH$2&lt;=$AA53,IF(AH$3&gt;=$AA53,(AH$4*($AA54-$AA53)),0),0)*(VLOOKUP($AA53,curves,VLOOKUP(AH$1,names,2,0))-AH$5)*'m1'!$BL51</f>
        <v>0</v>
      </c>
      <c r="AI53" s="174">
        <f>IF(AI$2&lt;=$AA53,IF(AI$3&gt;=$AA53,(AI$4*($AA54-$AA53)),0),0)*(VLOOKUP($AA53,curves,VLOOKUP(AI$1,names,2,0))-AI$5)*'m1'!$BL51</f>
        <v>0</v>
      </c>
      <c r="AJ53" s="174">
        <f>IF(AJ$2&lt;=$AA53,IF(AJ$3&gt;=$AA53,(AJ$4*($AA54-$AA53)),0),0)*(VLOOKUP($AA53,curves,VLOOKUP(AJ$1,names,2,0))-AJ$5)*'m1'!$BL51</f>
        <v>0</v>
      </c>
      <c r="AK53" s="174">
        <f>IF(AK$2&lt;=$AA53,IF(AK$3&gt;=$AA53,(AK$4*($AA54-$AA53)),0),0)*(VLOOKUP($AA53,curves,VLOOKUP(AK$1,names,2,0))-AK$5)*'m1'!$BL51</f>
        <v>0</v>
      </c>
      <c r="AL53" s="174">
        <f>IF(AL$2&lt;=$AA53,IF(AL$3&gt;=$AA53,(AL$4*($AA54-$AA53)),0),0)*(VLOOKUP($AA53,curves,VLOOKUP(AL$1,names,2,0))-AL$5)*'m1'!$BL51</f>
        <v>0</v>
      </c>
      <c r="AM53" s="174">
        <f>IF(AM$2&lt;=$AA53,IF(AM$3&gt;=$AA53,(AM$4*($AA54-$AA53)),0),0)*(VLOOKUP($AA53,curves,VLOOKUP(AM$1,names,2,0))-AM$5)*'m1'!$BL51</f>
        <v>0</v>
      </c>
      <c r="AN53" s="174">
        <f>IF(AN$2&lt;=$AA53,IF(AN$3&gt;=$AA53,(AN$4*($AA54-$AA53)),0),0)*(VLOOKUP($AA53,curves,VLOOKUP(AN$1,names,2,0))-AN$5)*'m1'!$BL51</f>
        <v>0</v>
      </c>
      <c r="AO53" s="174">
        <f>IF(AO$2&lt;=$AA53,IF(AO$3&gt;=$AA53,(AO$4*($AA54-$AA53)),0),0)*(VLOOKUP($AA53,curves,VLOOKUP(AO$1,names,2,0))-AO$5)*'m1'!$BL51</f>
        <v>0</v>
      </c>
      <c r="AP53" s="174">
        <f>IF(AP$2&lt;=$AA53,IF(AP$3&gt;=$AA53,(AP$4*($AA54-$AA53)),0),0)*(VLOOKUP($AA53,curves,VLOOKUP(AP$1,names,2,0))-AP$5)*'m1'!$BL51</f>
        <v>0</v>
      </c>
      <c r="AQ53" s="174">
        <f>IF(AQ$2&lt;=$AA53,IF(AQ$3&gt;=$AA53,(AQ$4*($AA54-$AA53)),0),0)*(VLOOKUP($AA53,curves,VLOOKUP(AQ$1,names,2,0))-AQ$5)*'m1'!$BL51</f>
        <v>0</v>
      </c>
      <c r="AR53" s="174">
        <f>IF(AR$2&lt;=$AA53,IF(AR$3&gt;=$AA53,(AR$4*($AA54-$AA53)),0),0)*(VLOOKUP($AA53,curves,VLOOKUP(AR$1,names,2,0))-AR$5)*'m1'!$BL51</f>
        <v>0</v>
      </c>
      <c r="AS53" s="174">
        <f>IF(AS$2&lt;=$AA53,IF(AS$3&gt;=$AA53,(AS$4*($AA54-$AA53)),0),0)*(VLOOKUP($AA53,curves,VLOOKUP(AS$1,names,2,0))-AS$5)*'m1'!$BL51</f>
        <v>0</v>
      </c>
      <c r="AT53" s="174">
        <f>IF(AT$2&lt;=$AA53,IF(AT$3&gt;=$AA53,(AT$4*($AA54-$AA53)),0),0)*(VLOOKUP($AA53,curves,VLOOKUP(AT$1,names,2,0))-AT$5)*'m1'!$BL51</f>
        <v>0</v>
      </c>
      <c r="AU53" s="174">
        <f>IF(AU$2&lt;=$AA53,IF(AU$3&gt;=$AA53,(AU$4*($AA54-$AA53)),0),0)*(VLOOKUP($AA53,curves,VLOOKUP(AU$1,names,2,0))-AU$5)*'m1'!$BL51</f>
        <v>0</v>
      </c>
      <c r="AV53" s="174">
        <f>IF(AV$2&lt;=$AA53,IF(AV$3&gt;=$AA53,(AV$4*($AA54-$AA53)),0),0)*(VLOOKUP($AA53,curves,VLOOKUP(AV$1,names,2,0))-AV$5)*'m1'!$BL51</f>
        <v>0</v>
      </c>
      <c r="AW53" s="174">
        <f>IF(AW$2&lt;=$AA53,IF(AW$3&gt;=$AA53,(AW$4*($AA54-$AA53)),0),0)*(VLOOKUP($AA53,curves,VLOOKUP(AW$1,names,2,0))-AW$5)*'m1'!$BL51</f>
        <v>0</v>
      </c>
      <c r="BB53" s="84"/>
      <c r="BC53" s="84"/>
      <c r="BD53" s="84"/>
      <c r="BE53" s="84"/>
      <c r="BP53" s="88"/>
      <c r="CI53" s="83"/>
      <c r="CJ53" s="83"/>
      <c r="CK53" s="83"/>
      <c r="FY53" s="84"/>
      <c r="FZ53" s="84"/>
      <c r="GA53" s="84"/>
      <c r="GK53" s="88"/>
      <c r="GL53" s="88"/>
      <c r="GR53" s="88"/>
      <c r="GT53" s="88"/>
      <c r="GU53" s="88"/>
      <c r="HA53" s="88"/>
    </row>
    <row r="54" spans="1:209">
      <c r="A54" s="90">
        <f>p0!A59</f>
        <v>38047</v>
      </c>
      <c r="B54" s="102">
        <f t="shared" si="6"/>
        <v>0</v>
      </c>
      <c r="C54" s="101">
        <f>p0!E59*10000*m_chg!C52</f>
        <v>0</v>
      </c>
      <c r="D54" s="101">
        <f>p0!N59*10000*m_chg!D52</f>
        <v>0</v>
      </c>
      <c r="E54" s="101">
        <f>'p1'!K59*10000*m_chg!E52</f>
        <v>0</v>
      </c>
      <c r="F54" s="101">
        <f>(p0!H59+p0!J59+'Spread Opt'!D50+'Transport Pos'!E46)*10000*m_chg!K52</f>
        <v>0</v>
      </c>
      <c r="G54" s="101">
        <f>p0!O59*10000*m_chg!L52</f>
        <v>0</v>
      </c>
      <c r="H54" s="101">
        <f>p0!D59*10000*m_chg!N52</f>
        <v>0</v>
      </c>
      <c r="I54" s="101">
        <f>(p0!I59+p0!AG59+'Spread Opt'!C50)*10000*m_chg!H52</f>
        <v>0</v>
      </c>
      <c r="J54" s="101">
        <f>p0!M59*10000*m_chg!J52</f>
        <v>0</v>
      </c>
      <c r="K54" s="101">
        <f>(p0!L59+p0!G59)*10000*m_chg!O52</f>
        <v>0</v>
      </c>
      <c r="L54" s="101">
        <f>p0!P59*10000*m_chg!P52</f>
        <v>0</v>
      </c>
      <c r="M54" s="101">
        <f>(p0!F59)*10000*m_chg!T52</f>
        <v>0</v>
      </c>
      <c r="N54" s="101">
        <f>p0!C59*10000*m_chg!U52</f>
        <v>0</v>
      </c>
      <c r="O54" s="101">
        <f>'Transport Pos'!C46*10000*m_chg!V52</f>
        <v>0</v>
      </c>
      <c r="P54" s="101">
        <f>(p0!Y59+p0!X59)*10000*m_chg!X52</f>
        <v>0</v>
      </c>
      <c r="Q54" s="101">
        <f>p0!Z59*10000*m_chg!Y52</f>
        <v>0</v>
      </c>
      <c r="R54" s="101">
        <f>(p0!AB59+'Transport Pos'!B46)*10000*m_chg!Z52</f>
        <v>0</v>
      </c>
      <c r="S54" s="101">
        <f>p0!U59*10000*m_chg!AA52</f>
        <v>0</v>
      </c>
      <c r="T54" s="101">
        <f>p0!W59*10000*m_chg!AB52</f>
        <v>0</v>
      </c>
      <c r="U54" s="101">
        <f>p0!S59*10000*m_chg!AD52</f>
        <v>0</v>
      </c>
      <c r="V54" s="101">
        <f>p0!B59*10000*m_chg!AG52</f>
        <v>0</v>
      </c>
      <c r="W54" s="101">
        <f>p0!AA59*10000*m_chg!AJ52</f>
        <v>0</v>
      </c>
      <c r="Y54" s="101"/>
      <c r="AA54" s="90">
        <v>38047</v>
      </c>
      <c r="AB54" s="174">
        <f t="shared" si="7"/>
        <v>0</v>
      </c>
      <c r="AC54" s="174">
        <f>IF(AC$2&lt;=$AA54,IF(AC$3&gt;=$AA54,(AC$4*($AA55-$AA54)),0),0)*(VLOOKUP($AA54,curves,VLOOKUP(AC$1,names,2,0))-AC$5)*'m1'!$BL52</f>
        <v>0</v>
      </c>
      <c r="AD54" s="174">
        <f>IF(AD$2&lt;=$AA54,IF(AD$3&gt;=$AA54,(AD$4*($AA55-$AA54)),0),0)*(VLOOKUP($AA54,curves,VLOOKUP(AD$1,names,2,0))-AD$5)*'m1'!$BL52</f>
        <v>0</v>
      </c>
      <c r="AE54" s="174">
        <f>IF(AE$2&lt;=$AA54,IF(AE$3&gt;=$AA54,(AE$4*($AA55-$AA54)),0),0)*(VLOOKUP($AA54,curves,VLOOKUP(AE$1,names,2,0))-AE$5)*'m1'!$BL52</f>
        <v>0</v>
      </c>
      <c r="AF54" s="174">
        <f>IF(AF$2&lt;=$AA54,IF(AF$3&gt;=$AA54,(AF$4*($AA55-$AA54)),0),0)*(VLOOKUP($AA54,curves,VLOOKUP(AF$1,names,2,0))-AF$5)*'m1'!$BL52</f>
        <v>0</v>
      </c>
      <c r="AG54" s="174">
        <f>IF(AG$2&lt;=$AA54,IF(AG$3&gt;=$AA54,(AG$4*($AA55-$AA54)),0),0)*(VLOOKUP($AA54,curves,VLOOKUP(AG$1,names,2,0))-AG$5)*'m1'!$BL52</f>
        <v>0</v>
      </c>
      <c r="AH54" s="174">
        <f>IF(AH$2&lt;=$AA54,IF(AH$3&gt;=$AA54,(AH$4*($AA55-$AA54)),0),0)*(VLOOKUP($AA54,curves,VLOOKUP(AH$1,names,2,0))-AH$5)*'m1'!$BL52</f>
        <v>0</v>
      </c>
      <c r="AI54" s="174">
        <f>IF(AI$2&lt;=$AA54,IF(AI$3&gt;=$AA54,(AI$4*($AA55-$AA54)),0),0)*(VLOOKUP($AA54,curves,VLOOKUP(AI$1,names,2,0))-AI$5)*'m1'!$BL52</f>
        <v>0</v>
      </c>
      <c r="AJ54" s="174">
        <f>IF(AJ$2&lt;=$AA54,IF(AJ$3&gt;=$AA54,(AJ$4*($AA55-$AA54)),0),0)*(VLOOKUP($AA54,curves,VLOOKUP(AJ$1,names,2,0))-AJ$5)*'m1'!$BL52</f>
        <v>0</v>
      </c>
      <c r="AK54" s="174">
        <f>IF(AK$2&lt;=$AA54,IF(AK$3&gt;=$AA54,(AK$4*($AA55-$AA54)),0),0)*(VLOOKUP($AA54,curves,VLOOKUP(AK$1,names,2,0))-AK$5)*'m1'!$BL52</f>
        <v>0</v>
      </c>
      <c r="AL54" s="174">
        <f>IF(AL$2&lt;=$AA54,IF(AL$3&gt;=$AA54,(AL$4*($AA55-$AA54)),0),0)*(VLOOKUP($AA54,curves,VLOOKUP(AL$1,names,2,0))-AL$5)*'m1'!$BL52</f>
        <v>0</v>
      </c>
      <c r="AM54" s="174">
        <f>IF(AM$2&lt;=$AA54,IF(AM$3&gt;=$AA54,(AM$4*($AA55-$AA54)),0),0)*(VLOOKUP($AA54,curves,VLOOKUP(AM$1,names,2,0))-AM$5)*'m1'!$BL52</f>
        <v>0</v>
      </c>
      <c r="AN54" s="174">
        <f>IF(AN$2&lt;=$AA54,IF(AN$3&gt;=$AA54,(AN$4*($AA55-$AA54)),0),0)*(VLOOKUP($AA54,curves,VLOOKUP(AN$1,names,2,0))-AN$5)*'m1'!$BL52</f>
        <v>0</v>
      </c>
      <c r="AO54" s="174">
        <f>IF(AO$2&lt;=$AA54,IF(AO$3&gt;=$AA54,(AO$4*($AA55-$AA54)),0),0)*(VLOOKUP($AA54,curves,VLOOKUP(AO$1,names,2,0))-AO$5)*'m1'!$BL52</f>
        <v>0</v>
      </c>
      <c r="AP54" s="174">
        <f>IF(AP$2&lt;=$AA54,IF(AP$3&gt;=$AA54,(AP$4*($AA55-$AA54)),0),0)*(VLOOKUP($AA54,curves,VLOOKUP(AP$1,names,2,0))-AP$5)*'m1'!$BL52</f>
        <v>0</v>
      </c>
      <c r="AQ54" s="174">
        <f>IF(AQ$2&lt;=$AA54,IF(AQ$3&gt;=$AA54,(AQ$4*($AA55-$AA54)),0),0)*(VLOOKUP($AA54,curves,VLOOKUP(AQ$1,names,2,0))-AQ$5)*'m1'!$BL52</f>
        <v>0</v>
      </c>
      <c r="AR54" s="174">
        <f>IF(AR$2&lt;=$AA54,IF(AR$3&gt;=$AA54,(AR$4*($AA55-$AA54)),0),0)*(VLOOKUP($AA54,curves,VLOOKUP(AR$1,names,2,0))-AR$5)*'m1'!$BL52</f>
        <v>0</v>
      </c>
      <c r="AS54" s="174">
        <f>IF(AS$2&lt;=$AA54,IF(AS$3&gt;=$AA54,(AS$4*($AA55-$AA54)),0),0)*(VLOOKUP($AA54,curves,VLOOKUP(AS$1,names,2,0))-AS$5)*'m1'!$BL52</f>
        <v>0</v>
      </c>
      <c r="AT54" s="174">
        <f>IF(AT$2&lt;=$AA54,IF(AT$3&gt;=$AA54,(AT$4*($AA55-$AA54)),0),0)*(VLOOKUP($AA54,curves,VLOOKUP(AT$1,names,2,0))-AT$5)*'m1'!$BL52</f>
        <v>0</v>
      </c>
      <c r="AU54" s="174">
        <f>IF(AU$2&lt;=$AA54,IF(AU$3&gt;=$AA54,(AU$4*($AA55-$AA54)),0),0)*(VLOOKUP($AA54,curves,VLOOKUP(AU$1,names,2,0))-AU$5)*'m1'!$BL52</f>
        <v>0</v>
      </c>
      <c r="AV54" s="174">
        <f>IF(AV$2&lt;=$AA54,IF(AV$3&gt;=$AA54,(AV$4*($AA55-$AA54)),0),0)*(VLOOKUP($AA54,curves,VLOOKUP(AV$1,names,2,0))-AV$5)*'m1'!$BL52</f>
        <v>0</v>
      </c>
      <c r="AW54" s="174">
        <f>IF(AW$2&lt;=$AA54,IF(AW$3&gt;=$AA54,(AW$4*($AA55-$AA54)),0),0)*(VLOOKUP($AA54,curves,VLOOKUP(AW$1,names,2,0))-AW$5)*'m1'!$BL52</f>
        <v>0</v>
      </c>
      <c r="BB54" s="84"/>
      <c r="BC54" s="84"/>
      <c r="BD54" s="84"/>
      <c r="BE54" s="84"/>
      <c r="BP54" s="88"/>
      <c r="CI54" s="83"/>
      <c r="CJ54" s="83"/>
      <c r="CK54" s="83"/>
      <c r="FY54" s="84"/>
      <c r="FZ54" s="84"/>
      <c r="GA54" s="84"/>
      <c r="GK54" s="88"/>
      <c r="GL54" s="88"/>
      <c r="GR54" s="88"/>
      <c r="GT54" s="88"/>
      <c r="GU54" s="88"/>
      <c r="HA54" s="88"/>
    </row>
    <row r="55" spans="1:209">
      <c r="A55" s="90">
        <f>p0!A60</f>
        <v>38078</v>
      </c>
      <c r="B55" s="102">
        <f t="shared" si="6"/>
        <v>0</v>
      </c>
      <c r="C55" s="101">
        <f>p0!E60*10000*m_chg!C53</f>
        <v>0</v>
      </c>
      <c r="D55" s="101">
        <f>p0!N60*10000*m_chg!D53</f>
        <v>0</v>
      </c>
      <c r="E55" s="101">
        <f>'p1'!K60*10000*m_chg!E53</f>
        <v>0</v>
      </c>
      <c r="F55" s="101">
        <f>(p0!H60+p0!J60+'Spread Opt'!D51+'Transport Pos'!E47)*10000*m_chg!K53</f>
        <v>0</v>
      </c>
      <c r="G55" s="101">
        <f>p0!O60*10000*m_chg!L53</f>
        <v>0</v>
      </c>
      <c r="H55" s="101">
        <f>p0!D60*10000*m_chg!N53</f>
        <v>0</v>
      </c>
      <c r="I55" s="101">
        <f>(p0!I60+p0!AG60+'Spread Opt'!C51)*10000*m_chg!H53</f>
        <v>0</v>
      </c>
      <c r="J55" s="101">
        <f>p0!M60*10000*m_chg!J53</f>
        <v>0</v>
      </c>
      <c r="K55" s="101">
        <f>(p0!L60+p0!G60)*10000*m_chg!O53</f>
        <v>0</v>
      </c>
      <c r="L55" s="101">
        <f>p0!P60*10000*m_chg!P53</f>
        <v>0</v>
      </c>
      <c r="M55" s="101">
        <f>(p0!F60)*10000*m_chg!T53</f>
        <v>0</v>
      </c>
      <c r="N55" s="101">
        <f>p0!C60*10000*m_chg!U53</f>
        <v>0</v>
      </c>
      <c r="O55" s="101">
        <f>'Transport Pos'!C47*10000*m_chg!V53</f>
        <v>0</v>
      </c>
      <c r="P55" s="101">
        <f>(p0!Y60+p0!X60)*10000*m_chg!X53</f>
        <v>0</v>
      </c>
      <c r="Q55" s="101">
        <f>p0!Z60*10000*m_chg!Y53</f>
        <v>0</v>
      </c>
      <c r="R55" s="101">
        <f>(p0!AB60+'Transport Pos'!B47)*10000*m_chg!Z53</f>
        <v>0</v>
      </c>
      <c r="S55" s="101">
        <f>p0!U60*10000*m_chg!AA53</f>
        <v>0</v>
      </c>
      <c r="T55" s="101">
        <f>p0!W60*10000*m_chg!AB53</f>
        <v>0</v>
      </c>
      <c r="U55" s="101">
        <f>p0!S60*10000*m_chg!AD53</f>
        <v>0</v>
      </c>
      <c r="V55" s="101">
        <f>p0!B60*10000*m_chg!AG53</f>
        <v>0</v>
      </c>
      <c r="W55" s="101">
        <f>p0!AA60*10000*m_chg!AJ53</f>
        <v>0</v>
      </c>
      <c r="Y55" s="101"/>
      <c r="AA55" s="90">
        <v>38078</v>
      </c>
      <c r="AB55" s="174">
        <f t="shared" si="7"/>
        <v>0</v>
      </c>
      <c r="AC55" s="174">
        <f>IF(AC$2&lt;=$AA55,IF(AC$3&gt;=$AA55,(AC$4*($AA56-$AA55)),0),0)*(VLOOKUP($AA55,curves,VLOOKUP(AC$1,names,2,0))-AC$5)*'m1'!$BL53</f>
        <v>0</v>
      </c>
      <c r="AD55" s="174">
        <f>IF(AD$2&lt;=$AA55,IF(AD$3&gt;=$AA55,(AD$4*($AA56-$AA55)),0),0)*(VLOOKUP($AA55,curves,VLOOKUP(AD$1,names,2,0))-AD$5)*'m1'!$BL53</f>
        <v>0</v>
      </c>
      <c r="AE55" s="174">
        <f>IF(AE$2&lt;=$AA55,IF(AE$3&gt;=$AA55,(AE$4*($AA56-$AA55)),0),0)*(VLOOKUP($AA55,curves,VLOOKUP(AE$1,names,2,0))-AE$5)*'m1'!$BL53</f>
        <v>0</v>
      </c>
      <c r="AF55" s="174">
        <f>IF(AF$2&lt;=$AA55,IF(AF$3&gt;=$AA55,(AF$4*($AA56-$AA55)),0),0)*(VLOOKUP($AA55,curves,VLOOKUP(AF$1,names,2,0))-AF$5)*'m1'!$BL53</f>
        <v>0</v>
      </c>
      <c r="AG55" s="174">
        <f>IF(AG$2&lt;=$AA55,IF(AG$3&gt;=$AA55,(AG$4*($AA56-$AA55)),0),0)*(VLOOKUP($AA55,curves,VLOOKUP(AG$1,names,2,0))-AG$5)*'m1'!$BL53</f>
        <v>0</v>
      </c>
      <c r="AH55" s="174">
        <f>IF(AH$2&lt;=$AA55,IF(AH$3&gt;=$AA55,(AH$4*($AA56-$AA55)),0),0)*(VLOOKUP($AA55,curves,VLOOKUP(AH$1,names,2,0))-AH$5)*'m1'!$BL53</f>
        <v>0</v>
      </c>
      <c r="AI55" s="174">
        <f>IF(AI$2&lt;=$AA55,IF(AI$3&gt;=$AA55,(AI$4*($AA56-$AA55)),0),0)*(VLOOKUP($AA55,curves,VLOOKUP(AI$1,names,2,0))-AI$5)*'m1'!$BL53</f>
        <v>0</v>
      </c>
      <c r="AJ55" s="174">
        <f>IF(AJ$2&lt;=$AA55,IF(AJ$3&gt;=$AA55,(AJ$4*($AA56-$AA55)),0),0)*(VLOOKUP($AA55,curves,VLOOKUP(AJ$1,names,2,0))-AJ$5)*'m1'!$BL53</f>
        <v>0</v>
      </c>
      <c r="AK55" s="174">
        <f>IF(AK$2&lt;=$AA55,IF(AK$3&gt;=$AA55,(AK$4*($AA56-$AA55)),0),0)*(VLOOKUP($AA55,curves,VLOOKUP(AK$1,names,2,0))-AK$5)*'m1'!$BL53</f>
        <v>0</v>
      </c>
      <c r="AL55" s="174">
        <f>IF(AL$2&lt;=$AA55,IF(AL$3&gt;=$AA55,(AL$4*($AA56-$AA55)),0),0)*(VLOOKUP($AA55,curves,VLOOKUP(AL$1,names,2,0))-AL$5)*'m1'!$BL53</f>
        <v>0</v>
      </c>
      <c r="AM55" s="174">
        <f>IF(AM$2&lt;=$AA55,IF(AM$3&gt;=$AA55,(AM$4*($AA56-$AA55)),0),0)*(VLOOKUP($AA55,curves,VLOOKUP(AM$1,names,2,0))-AM$5)*'m1'!$BL53</f>
        <v>0</v>
      </c>
      <c r="AN55" s="174">
        <f>IF(AN$2&lt;=$AA55,IF(AN$3&gt;=$AA55,(AN$4*($AA56-$AA55)),0),0)*(VLOOKUP($AA55,curves,VLOOKUP(AN$1,names,2,0))-AN$5)*'m1'!$BL53</f>
        <v>0</v>
      </c>
      <c r="AO55" s="174">
        <f>IF(AO$2&lt;=$AA55,IF(AO$3&gt;=$AA55,(AO$4*($AA56-$AA55)),0),0)*(VLOOKUP($AA55,curves,VLOOKUP(AO$1,names,2,0))-AO$5)*'m1'!$BL53</f>
        <v>0</v>
      </c>
      <c r="AP55" s="174">
        <f>IF(AP$2&lt;=$AA55,IF(AP$3&gt;=$AA55,(AP$4*($AA56-$AA55)),0),0)*(VLOOKUP($AA55,curves,VLOOKUP(AP$1,names,2,0))-AP$5)*'m1'!$BL53</f>
        <v>0</v>
      </c>
      <c r="AQ55" s="174">
        <f>IF(AQ$2&lt;=$AA55,IF(AQ$3&gt;=$AA55,(AQ$4*($AA56-$AA55)),0),0)*(VLOOKUP($AA55,curves,VLOOKUP(AQ$1,names,2,0))-AQ$5)*'m1'!$BL53</f>
        <v>0</v>
      </c>
      <c r="AR55" s="174">
        <f>IF(AR$2&lt;=$AA55,IF(AR$3&gt;=$AA55,(AR$4*($AA56-$AA55)),0),0)*(VLOOKUP($AA55,curves,VLOOKUP(AR$1,names,2,0))-AR$5)*'m1'!$BL53</f>
        <v>0</v>
      </c>
      <c r="AS55" s="174">
        <f>IF(AS$2&lt;=$AA55,IF(AS$3&gt;=$AA55,(AS$4*($AA56-$AA55)),0),0)*(VLOOKUP($AA55,curves,VLOOKUP(AS$1,names,2,0))-AS$5)*'m1'!$BL53</f>
        <v>0</v>
      </c>
      <c r="AT55" s="174">
        <f>IF(AT$2&lt;=$AA55,IF(AT$3&gt;=$AA55,(AT$4*($AA56-$AA55)),0),0)*(VLOOKUP($AA55,curves,VLOOKUP(AT$1,names,2,0))-AT$5)*'m1'!$BL53</f>
        <v>0</v>
      </c>
      <c r="AU55" s="174">
        <f>IF(AU$2&lt;=$AA55,IF(AU$3&gt;=$AA55,(AU$4*($AA56-$AA55)),0),0)*(VLOOKUP($AA55,curves,VLOOKUP(AU$1,names,2,0))-AU$5)*'m1'!$BL53</f>
        <v>0</v>
      </c>
      <c r="AV55" s="174">
        <f>IF(AV$2&lt;=$AA55,IF(AV$3&gt;=$AA55,(AV$4*($AA56-$AA55)),0),0)*(VLOOKUP($AA55,curves,VLOOKUP(AV$1,names,2,0))-AV$5)*'m1'!$BL53</f>
        <v>0</v>
      </c>
      <c r="AW55" s="174">
        <f>IF(AW$2&lt;=$AA55,IF(AW$3&gt;=$AA55,(AW$4*($AA56-$AA55)),0),0)*(VLOOKUP($AA55,curves,VLOOKUP(AW$1,names,2,0))-AW$5)*'m1'!$BL53</f>
        <v>0</v>
      </c>
      <c r="BB55" s="84"/>
      <c r="BC55" s="84"/>
      <c r="BD55" s="84"/>
      <c r="BE55" s="84"/>
      <c r="BP55" s="88"/>
      <c r="CI55" s="83"/>
      <c r="CJ55" s="83"/>
      <c r="CK55" s="83"/>
      <c r="FY55" s="84"/>
      <c r="FZ55" s="84"/>
      <c r="GA55" s="84"/>
      <c r="GK55" s="88"/>
      <c r="GL55" s="88"/>
      <c r="GR55" s="88"/>
      <c r="GT55" s="88"/>
      <c r="GU55" s="88"/>
      <c r="HA55" s="88"/>
    </row>
    <row r="56" spans="1:209">
      <c r="A56" s="90">
        <f>p0!A61</f>
        <v>38108</v>
      </c>
      <c r="B56" s="102">
        <f t="shared" si="6"/>
        <v>0</v>
      </c>
      <c r="C56" s="101">
        <f>p0!E61*10000*m_chg!C54</f>
        <v>0</v>
      </c>
      <c r="D56" s="101">
        <f>p0!N61*10000*m_chg!D54</f>
        <v>0</v>
      </c>
      <c r="E56" s="101">
        <f>'p1'!K61*10000*m_chg!E54</f>
        <v>0</v>
      </c>
      <c r="F56" s="101">
        <f>(p0!H61+p0!J61+'Spread Opt'!D52+'Transport Pos'!E48)*10000*m_chg!K54</f>
        <v>0</v>
      </c>
      <c r="G56" s="101">
        <f>p0!O61*10000*m_chg!L54</f>
        <v>0</v>
      </c>
      <c r="H56" s="101">
        <f>p0!D61*10000*m_chg!N54</f>
        <v>0</v>
      </c>
      <c r="I56" s="101">
        <f>(p0!I61+p0!AG61+'Spread Opt'!C52)*10000*m_chg!H54</f>
        <v>0</v>
      </c>
      <c r="J56" s="101">
        <f>p0!M61*10000*m_chg!J54</f>
        <v>0</v>
      </c>
      <c r="K56" s="101">
        <f>(p0!L61+p0!G61)*10000*m_chg!O54</f>
        <v>0</v>
      </c>
      <c r="L56" s="101">
        <f>p0!P61*10000*m_chg!P54</f>
        <v>0</v>
      </c>
      <c r="M56" s="101">
        <f>(p0!F61)*10000*m_chg!T54</f>
        <v>0</v>
      </c>
      <c r="N56" s="101">
        <f>p0!C61*10000*m_chg!U54</f>
        <v>0</v>
      </c>
      <c r="O56" s="101">
        <f>'Transport Pos'!C48*10000*m_chg!V54</f>
        <v>0</v>
      </c>
      <c r="P56" s="101">
        <f>(p0!Y61+p0!X61)*10000*m_chg!X54</f>
        <v>0</v>
      </c>
      <c r="Q56" s="101">
        <f>p0!Z61*10000*m_chg!Y54</f>
        <v>0</v>
      </c>
      <c r="R56" s="101">
        <f>(p0!AB61+'Transport Pos'!B48)*10000*m_chg!Z54</f>
        <v>0</v>
      </c>
      <c r="S56" s="101">
        <f>p0!U61*10000*m_chg!AA54</f>
        <v>0</v>
      </c>
      <c r="T56" s="101">
        <f>p0!W61*10000*m_chg!AB54</f>
        <v>0</v>
      </c>
      <c r="U56" s="101">
        <f>p0!S61*10000*m_chg!AD54</f>
        <v>0</v>
      </c>
      <c r="V56" s="101">
        <f>p0!B61*10000*m_chg!AG54</f>
        <v>0</v>
      </c>
      <c r="W56" s="101">
        <f>p0!AA61*10000*m_chg!AJ54</f>
        <v>0</v>
      </c>
      <c r="Y56" s="101"/>
      <c r="AA56" s="90">
        <v>38108</v>
      </c>
      <c r="AB56" s="174">
        <f t="shared" si="7"/>
        <v>0</v>
      </c>
      <c r="AC56" s="174">
        <f>IF(AC$2&lt;=$AA56,IF(AC$3&gt;=$AA56,(AC$4*($AA57-$AA56)),0),0)*(VLOOKUP($AA56,curves,VLOOKUP(AC$1,names,2,0))-AC$5)*'m1'!$BL54</f>
        <v>0</v>
      </c>
      <c r="AD56" s="174">
        <f>IF(AD$2&lt;=$AA56,IF(AD$3&gt;=$AA56,(AD$4*($AA57-$AA56)),0),0)*(VLOOKUP($AA56,curves,VLOOKUP(AD$1,names,2,0))-AD$5)*'m1'!$BL54</f>
        <v>0</v>
      </c>
      <c r="AE56" s="174">
        <f>IF(AE$2&lt;=$AA56,IF(AE$3&gt;=$AA56,(AE$4*($AA57-$AA56)),0),0)*(VLOOKUP($AA56,curves,VLOOKUP(AE$1,names,2,0))-AE$5)*'m1'!$BL54</f>
        <v>0</v>
      </c>
      <c r="AF56" s="174">
        <f>IF(AF$2&lt;=$AA56,IF(AF$3&gt;=$AA56,(AF$4*($AA57-$AA56)),0),0)*(VLOOKUP($AA56,curves,VLOOKUP(AF$1,names,2,0))-AF$5)*'m1'!$BL54</f>
        <v>0</v>
      </c>
      <c r="AG56" s="174">
        <f>IF(AG$2&lt;=$AA56,IF(AG$3&gt;=$AA56,(AG$4*($AA57-$AA56)),0),0)*(VLOOKUP($AA56,curves,VLOOKUP(AG$1,names,2,0))-AG$5)*'m1'!$BL54</f>
        <v>0</v>
      </c>
      <c r="AH56" s="174">
        <f>IF(AH$2&lt;=$AA56,IF(AH$3&gt;=$AA56,(AH$4*($AA57-$AA56)),0),0)*(VLOOKUP($AA56,curves,VLOOKUP(AH$1,names,2,0))-AH$5)*'m1'!$BL54</f>
        <v>0</v>
      </c>
      <c r="AI56" s="174">
        <f>IF(AI$2&lt;=$AA56,IF(AI$3&gt;=$AA56,(AI$4*($AA57-$AA56)),0),0)*(VLOOKUP($AA56,curves,VLOOKUP(AI$1,names,2,0))-AI$5)*'m1'!$BL54</f>
        <v>0</v>
      </c>
      <c r="AJ56" s="174">
        <f>IF(AJ$2&lt;=$AA56,IF(AJ$3&gt;=$AA56,(AJ$4*($AA57-$AA56)),0),0)*(VLOOKUP($AA56,curves,VLOOKUP(AJ$1,names,2,0))-AJ$5)*'m1'!$BL54</f>
        <v>0</v>
      </c>
      <c r="AK56" s="174">
        <f>IF(AK$2&lt;=$AA56,IF(AK$3&gt;=$AA56,(AK$4*($AA57-$AA56)),0),0)*(VLOOKUP($AA56,curves,VLOOKUP(AK$1,names,2,0))-AK$5)*'m1'!$BL54</f>
        <v>0</v>
      </c>
      <c r="AL56" s="174">
        <f>IF(AL$2&lt;=$AA56,IF(AL$3&gt;=$AA56,(AL$4*($AA57-$AA56)),0),0)*(VLOOKUP($AA56,curves,VLOOKUP(AL$1,names,2,0))-AL$5)*'m1'!$BL54</f>
        <v>0</v>
      </c>
      <c r="AM56" s="174">
        <f>IF(AM$2&lt;=$AA56,IF(AM$3&gt;=$AA56,(AM$4*($AA57-$AA56)),0),0)*(VLOOKUP($AA56,curves,VLOOKUP(AM$1,names,2,0))-AM$5)*'m1'!$BL54</f>
        <v>0</v>
      </c>
      <c r="AN56" s="174">
        <f>IF(AN$2&lt;=$AA56,IF(AN$3&gt;=$AA56,(AN$4*($AA57-$AA56)),0),0)*(VLOOKUP($AA56,curves,VLOOKUP(AN$1,names,2,0))-AN$5)*'m1'!$BL54</f>
        <v>0</v>
      </c>
      <c r="AO56" s="174">
        <f>IF(AO$2&lt;=$AA56,IF(AO$3&gt;=$AA56,(AO$4*($AA57-$AA56)),0),0)*(VLOOKUP($AA56,curves,VLOOKUP(AO$1,names,2,0))-AO$5)*'m1'!$BL54</f>
        <v>0</v>
      </c>
      <c r="AP56" s="174">
        <f>IF(AP$2&lt;=$AA56,IF(AP$3&gt;=$AA56,(AP$4*($AA57-$AA56)),0),0)*(VLOOKUP($AA56,curves,VLOOKUP(AP$1,names,2,0))-AP$5)*'m1'!$BL54</f>
        <v>0</v>
      </c>
      <c r="AQ56" s="174">
        <f>IF(AQ$2&lt;=$AA56,IF(AQ$3&gt;=$AA56,(AQ$4*($AA57-$AA56)),0),0)*(VLOOKUP($AA56,curves,VLOOKUP(AQ$1,names,2,0))-AQ$5)*'m1'!$BL54</f>
        <v>0</v>
      </c>
      <c r="AR56" s="174">
        <f>IF(AR$2&lt;=$AA56,IF(AR$3&gt;=$AA56,(AR$4*($AA57-$AA56)),0),0)*(VLOOKUP($AA56,curves,VLOOKUP(AR$1,names,2,0))-AR$5)*'m1'!$BL54</f>
        <v>0</v>
      </c>
      <c r="AS56" s="174">
        <f>IF(AS$2&lt;=$AA56,IF(AS$3&gt;=$AA56,(AS$4*($AA57-$AA56)),0),0)*(VLOOKUP($AA56,curves,VLOOKUP(AS$1,names,2,0))-AS$5)*'m1'!$BL54</f>
        <v>0</v>
      </c>
      <c r="AT56" s="174">
        <f>IF(AT$2&lt;=$AA56,IF(AT$3&gt;=$AA56,(AT$4*($AA57-$AA56)),0),0)*(VLOOKUP($AA56,curves,VLOOKUP(AT$1,names,2,0))-AT$5)*'m1'!$BL54</f>
        <v>0</v>
      </c>
      <c r="AU56" s="174">
        <f>IF(AU$2&lt;=$AA56,IF(AU$3&gt;=$AA56,(AU$4*($AA57-$AA56)),0),0)*(VLOOKUP($AA56,curves,VLOOKUP(AU$1,names,2,0))-AU$5)*'m1'!$BL54</f>
        <v>0</v>
      </c>
      <c r="AV56" s="174">
        <f>IF(AV$2&lt;=$AA56,IF(AV$3&gt;=$AA56,(AV$4*($AA57-$AA56)),0),0)*(VLOOKUP($AA56,curves,VLOOKUP(AV$1,names,2,0))-AV$5)*'m1'!$BL54</f>
        <v>0</v>
      </c>
      <c r="AW56" s="174">
        <f>IF(AW$2&lt;=$AA56,IF(AW$3&gt;=$AA56,(AW$4*($AA57-$AA56)),0),0)*(VLOOKUP($AA56,curves,VLOOKUP(AW$1,names,2,0))-AW$5)*'m1'!$BL54</f>
        <v>0</v>
      </c>
      <c r="BB56" s="84"/>
      <c r="BC56" s="84"/>
      <c r="BD56" s="84"/>
      <c r="BE56" s="84"/>
      <c r="BP56" s="88"/>
      <c r="CI56" s="83"/>
      <c r="CJ56" s="83"/>
      <c r="CK56" s="83"/>
      <c r="FY56" s="84"/>
      <c r="FZ56" s="84"/>
      <c r="GA56" s="84"/>
      <c r="GK56" s="88"/>
      <c r="GL56" s="88"/>
      <c r="GR56" s="88"/>
      <c r="GT56" s="88"/>
      <c r="GU56" s="88"/>
      <c r="HA56" s="88"/>
    </row>
    <row r="57" spans="1:209">
      <c r="A57" s="90">
        <f>p0!A62</f>
        <v>38139</v>
      </c>
      <c r="B57" s="102">
        <f t="shared" si="6"/>
        <v>0</v>
      </c>
      <c r="C57" s="101">
        <f>p0!E62*10000*m_chg!C55</f>
        <v>0</v>
      </c>
      <c r="D57" s="101">
        <f>p0!N62*10000*m_chg!D55</f>
        <v>0</v>
      </c>
      <c r="E57" s="101">
        <f>'p1'!K62*10000*m_chg!E55</f>
        <v>0</v>
      </c>
      <c r="F57" s="101">
        <f>(p0!H62+p0!J62+'Spread Opt'!D53+'Transport Pos'!E49)*10000*m_chg!K55</f>
        <v>0</v>
      </c>
      <c r="G57" s="101">
        <f>p0!O62*10000*m_chg!L55</f>
        <v>0</v>
      </c>
      <c r="H57" s="101">
        <f>p0!D62*10000*m_chg!N55</f>
        <v>0</v>
      </c>
      <c r="I57" s="101">
        <f>(p0!I62+p0!AG62+'Spread Opt'!C53)*10000*m_chg!H55</f>
        <v>0</v>
      </c>
      <c r="J57" s="101">
        <f>p0!M62*10000*m_chg!J55</f>
        <v>0</v>
      </c>
      <c r="K57" s="101">
        <f>(p0!L62+p0!G62)*10000*m_chg!O55</f>
        <v>0</v>
      </c>
      <c r="L57" s="101">
        <f>p0!P62*10000*m_chg!P55</f>
        <v>0</v>
      </c>
      <c r="M57" s="101">
        <f>(p0!F62)*10000*m_chg!T55</f>
        <v>0</v>
      </c>
      <c r="N57" s="101">
        <f>p0!C62*10000*m_chg!U55</f>
        <v>0</v>
      </c>
      <c r="O57" s="101">
        <f>'Transport Pos'!C49*10000*m_chg!V55</f>
        <v>0</v>
      </c>
      <c r="P57" s="101">
        <f>(p0!Y62+p0!X62)*10000*m_chg!X55</f>
        <v>0</v>
      </c>
      <c r="Q57" s="101">
        <f>p0!Z62*10000*m_chg!Y55</f>
        <v>0</v>
      </c>
      <c r="R57" s="101">
        <f>(p0!AB62+'Transport Pos'!B49)*10000*m_chg!Z55</f>
        <v>0</v>
      </c>
      <c r="S57" s="101">
        <f>p0!U62*10000*m_chg!AA55</f>
        <v>0</v>
      </c>
      <c r="T57" s="101">
        <f>p0!W62*10000*m_chg!AB55</f>
        <v>0</v>
      </c>
      <c r="U57" s="101">
        <f>p0!S62*10000*m_chg!AD55</f>
        <v>0</v>
      </c>
      <c r="V57" s="101">
        <f>p0!B62*10000*m_chg!AG55</f>
        <v>0</v>
      </c>
      <c r="W57" s="101">
        <f>p0!AA62*10000*m_chg!AJ55</f>
        <v>0</v>
      </c>
      <c r="Y57" s="101"/>
      <c r="AA57" s="90">
        <v>38139</v>
      </c>
      <c r="AB57" s="174">
        <f t="shared" si="7"/>
        <v>0</v>
      </c>
      <c r="AC57" s="174">
        <f>IF(AC$2&lt;=$AA57,IF(AC$3&gt;=$AA57,(AC$4*($AA58-$AA57)),0),0)*(VLOOKUP($AA57,curves,VLOOKUP(AC$1,names,2,0))-AC$5)*'m1'!$BL55</f>
        <v>0</v>
      </c>
      <c r="AD57" s="174">
        <f>IF(AD$2&lt;=$AA57,IF(AD$3&gt;=$AA57,(AD$4*($AA58-$AA57)),0),0)*(VLOOKUP($AA57,curves,VLOOKUP(AD$1,names,2,0))-AD$5)*'m1'!$BL55</f>
        <v>0</v>
      </c>
      <c r="AE57" s="174">
        <f>IF(AE$2&lt;=$AA57,IF(AE$3&gt;=$AA57,(AE$4*($AA58-$AA57)),0),0)*(VLOOKUP($AA57,curves,VLOOKUP(AE$1,names,2,0))-AE$5)*'m1'!$BL55</f>
        <v>0</v>
      </c>
      <c r="AF57" s="174">
        <f>IF(AF$2&lt;=$AA57,IF(AF$3&gt;=$AA57,(AF$4*($AA58-$AA57)),0),0)*(VLOOKUP($AA57,curves,VLOOKUP(AF$1,names,2,0))-AF$5)*'m1'!$BL55</f>
        <v>0</v>
      </c>
      <c r="AG57" s="174">
        <f>IF(AG$2&lt;=$AA57,IF(AG$3&gt;=$AA57,(AG$4*($AA58-$AA57)),0),0)*(VLOOKUP($AA57,curves,VLOOKUP(AG$1,names,2,0))-AG$5)*'m1'!$BL55</f>
        <v>0</v>
      </c>
      <c r="AH57" s="174">
        <f>IF(AH$2&lt;=$AA57,IF(AH$3&gt;=$AA57,(AH$4*($AA58-$AA57)),0),0)*(VLOOKUP($AA57,curves,VLOOKUP(AH$1,names,2,0))-AH$5)*'m1'!$BL55</f>
        <v>0</v>
      </c>
      <c r="AI57" s="174">
        <f>IF(AI$2&lt;=$AA57,IF(AI$3&gt;=$AA57,(AI$4*($AA58-$AA57)),0),0)*(VLOOKUP($AA57,curves,VLOOKUP(AI$1,names,2,0))-AI$5)*'m1'!$BL55</f>
        <v>0</v>
      </c>
      <c r="AJ57" s="174">
        <f>IF(AJ$2&lt;=$AA57,IF(AJ$3&gt;=$AA57,(AJ$4*($AA58-$AA57)),0),0)*(VLOOKUP($AA57,curves,VLOOKUP(AJ$1,names,2,0))-AJ$5)*'m1'!$BL55</f>
        <v>0</v>
      </c>
      <c r="AK57" s="174">
        <f>IF(AK$2&lt;=$AA57,IF(AK$3&gt;=$AA57,(AK$4*($AA58-$AA57)),0),0)*(VLOOKUP($AA57,curves,VLOOKUP(AK$1,names,2,0))-AK$5)*'m1'!$BL55</f>
        <v>0</v>
      </c>
      <c r="AL57" s="174">
        <f>IF(AL$2&lt;=$AA57,IF(AL$3&gt;=$AA57,(AL$4*($AA58-$AA57)),0),0)*(VLOOKUP($AA57,curves,VLOOKUP(AL$1,names,2,0))-AL$5)*'m1'!$BL55</f>
        <v>0</v>
      </c>
      <c r="AM57" s="174">
        <f>IF(AM$2&lt;=$AA57,IF(AM$3&gt;=$AA57,(AM$4*($AA58-$AA57)),0),0)*(VLOOKUP($AA57,curves,VLOOKUP(AM$1,names,2,0))-AM$5)*'m1'!$BL55</f>
        <v>0</v>
      </c>
      <c r="AN57" s="174">
        <f>IF(AN$2&lt;=$AA57,IF(AN$3&gt;=$AA57,(AN$4*($AA58-$AA57)),0),0)*(VLOOKUP($AA57,curves,VLOOKUP(AN$1,names,2,0))-AN$5)*'m1'!$BL55</f>
        <v>0</v>
      </c>
      <c r="AO57" s="174">
        <f>IF(AO$2&lt;=$AA57,IF(AO$3&gt;=$AA57,(AO$4*($AA58-$AA57)),0),0)*(VLOOKUP($AA57,curves,VLOOKUP(AO$1,names,2,0))-AO$5)*'m1'!$BL55</f>
        <v>0</v>
      </c>
      <c r="AP57" s="174">
        <f>IF(AP$2&lt;=$AA57,IF(AP$3&gt;=$AA57,(AP$4*($AA58-$AA57)),0),0)*(VLOOKUP($AA57,curves,VLOOKUP(AP$1,names,2,0))-AP$5)*'m1'!$BL55</f>
        <v>0</v>
      </c>
      <c r="AQ57" s="174">
        <f>IF(AQ$2&lt;=$AA57,IF(AQ$3&gt;=$AA57,(AQ$4*($AA58-$AA57)),0),0)*(VLOOKUP($AA57,curves,VLOOKUP(AQ$1,names,2,0))-AQ$5)*'m1'!$BL55</f>
        <v>0</v>
      </c>
      <c r="AR57" s="174">
        <f>IF(AR$2&lt;=$AA57,IF(AR$3&gt;=$AA57,(AR$4*($AA58-$AA57)),0),0)*(VLOOKUP($AA57,curves,VLOOKUP(AR$1,names,2,0))-AR$5)*'m1'!$BL55</f>
        <v>0</v>
      </c>
      <c r="AS57" s="174">
        <f>IF(AS$2&lt;=$AA57,IF(AS$3&gt;=$AA57,(AS$4*($AA58-$AA57)),0),0)*(VLOOKUP($AA57,curves,VLOOKUP(AS$1,names,2,0))-AS$5)*'m1'!$BL55</f>
        <v>0</v>
      </c>
      <c r="AT57" s="174">
        <f>IF(AT$2&lt;=$AA57,IF(AT$3&gt;=$AA57,(AT$4*($AA58-$AA57)),0),0)*(VLOOKUP($AA57,curves,VLOOKUP(AT$1,names,2,0))-AT$5)*'m1'!$BL55</f>
        <v>0</v>
      </c>
      <c r="AU57" s="174">
        <f>IF(AU$2&lt;=$AA57,IF(AU$3&gt;=$AA57,(AU$4*($AA58-$AA57)),0),0)*(VLOOKUP($AA57,curves,VLOOKUP(AU$1,names,2,0))-AU$5)*'m1'!$BL55</f>
        <v>0</v>
      </c>
      <c r="AV57" s="174">
        <f>IF(AV$2&lt;=$AA57,IF(AV$3&gt;=$AA57,(AV$4*($AA58-$AA57)),0),0)*(VLOOKUP($AA57,curves,VLOOKUP(AV$1,names,2,0))-AV$5)*'m1'!$BL55</f>
        <v>0</v>
      </c>
      <c r="AW57" s="174">
        <f>IF(AW$2&lt;=$AA57,IF(AW$3&gt;=$AA57,(AW$4*($AA58-$AA57)),0),0)*(VLOOKUP($AA57,curves,VLOOKUP(AW$1,names,2,0))-AW$5)*'m1'!$BL55</f>
        <v>0</v>
      </c>
      <c r="BB57" s="84"/>
      <c r="BC57" s="84"/>
      <c r="BD57" s="84"/>
      <c r="BE57" s="84"/>
      <c r="BP57" s="88"/>
      <c r="CI57" s="83"/>
      <c r="CJ57" s="83"/>
      <c r="CK57" s="83"/>
      <c r="FY57" s="84"/>
      <c r="FZ57" s="84"/>
      <c r="GA57" s="84"/>
      <c r="GK57" s="88"/>
      <c r="GL57" s="88"/>
      <c r="GR57" s="88"/>
      <c r="GT57" s="88"/>
      <c r="GU57" s="88"/>
      <c r="HA57" s="88"/>
    </row>
    <row r="58" spans="1:209">
      <c r="A58" s="90">
        <f>p0!A63</f>
        <v>38169</v>
      </c>
      <c r="B58" s="102">
        <f t="shared" si="6"/>
        <v>0</v>
      </c>
      <c r="C58" s="101">
        <f>p0!E63*10000*m_chg!C56</f>
        <v>0</v>
      </c>
      <c r="D58" s="101">
        <f>p0!N63*10000*m_chg!D56</f>
        <v>0</v>
      </c>
      <c r="E58" s="101">
        <f>'p1'!K63*10000*m_chg!E56</f>
        <v>0</v>
      </c>
      <c r="F58" s="101">
        <f>(p0!H63+p0!J63+'Spread Opt'!D54+'Transport Pos'!E50)*10000*m_chg!K56</f>
        <v>0</v>
      </c>
      <c r="G58" s="101">
        <f>p0!O63*10000*m_chg!L56</f>
        <v>0</v>
      </c>
      <c r="H58" s="101">
        <f>p0!D63*10000*m_chg!N56</f>
        <v>0</v>
      </c>
      <c r="I58" s="101">
        <f>(p0!I63+p0!AG63+'Spread Opt'!C54)*10000*m_chg!H56</f>
        <v>0</v>
      </c>
      <c r="J58" s="101">
        <f>p0!M63*10000*m_chg!J56</f>
        <v>0</v>
      </c>
      <c r="K58" s="101">
        <f>(p0!L63+p0!G63)*10000*m_chg!O56</f>
        <v>0</v>
      </c>
      <c r="L58" s="101">
        <f>p0!P63*10000*m_chg!P56</f>
        <v>0</v>
      </c>
      <c r="M58" s="101">
        <f>(p0!F63)*10000*m_chg!T56</f>
        <v>0</v>
      </c>
      <c r="N58" s="101">
        <f>p0!C63*10000*m_chg!U56</f>
        <v>0</v>
      </c>
      <c r="O58" s="101">
        <f>'Transport Pos'!C50*10000*m_chg!V56</f>
        <v>0</v>
      </c>
      <c r="P58" s="101">
        <f>(p0!Y63+p0!X63)*10000*m_chg!X56</f>
        <v>0</v>
      </c>
      <c r="Q58" s="101">
        <f>p0!Z63*10000*m_chg!Y56</f>
        <v>0</v>
      </c>
      <c r="R58" s="101">
        <f>(p0!AB63+'Transport Pos'!B50)*10000*m_chg!Z56</f>
        <v>0</v>
      </c>
      <c r="S58" s="101">
        <f>p0!U63*10000*m_chg!AA56</f>
        <v>0</v>
      </c>
      <c r="T58" s="101">
        <f>p0!W63*10000*m_chg!AB56</f>
        <v>0</v>
      </c>
      <c r="U58" s="101">
        <f>p0!S63*10000*m_chg!AD56</f>
        <v>0</v>
      </c>
      <c r="V58" s="101">
        <f>p0!B63*10000*m_chg!AG56</f>
        <v>0</v>
      </c>
      <c r="W58" s="101">
        <f>p0!AA63*10000*m_chg!AJ56</f>
        <v>0</v>
      </c>
      <c r="Y58" s="101"/>
      <c r="AA58" s="90">
        <v>38169</v>
      </c>
      <c r="AB58" s="174">
        <f t="shared" si="7"/>
        <v>0</v>
      </c>
      <c r="AC58" s="174">
        <f>IF(AC$2&lt;=$AA58,IF(AC$3&gt;=$AA58,(AC$4*($AA59-$AA58)),0),0)*(VLOOKUP($AA58,curves,VLOOKUP(AC$1,names,2,0))-AC$5)*'m1'!$BL56</f>
        <v>0</v>
      </c>
      <c r="AD58" s="174">
        <f>IF(AD$2&lt;=$AA58,IF(AD$3&gt;=$AA58,(AD$4*($AA59-$AA58)),0),0)*(VLOOKUP($AA58,curves,VLOOKUP(AD$1,names,2,0))-AD$5)*'m1'!$BL56</f>
        <v>0</v>
      </c>
      <c r="AE58" s="174">
        <f>IF(AE$2&lt;=$AA58,IF(AE$3&gt;=$AA58,(AE$4*($AA59-$AA58)),0),0)*(VLOOKUP($AA58,curves,VLOOKUP(AE$1,names,2,0))-AE$5)*'m1'!$BL56</f>
        <v>0</v>
      </c>
      <c r="AF58" s="174">
        <f>IF(AF$2&lt;=$AA58,IF(AF$3&gt;=$AA58,(AF$4*($AA59-$AA58)),0),0)*(VLOOKUP($AA58,curves,VLOOKUP(AF$1,names,2,0))-AF$5)*'m1'!$BL56</f>
        <v>0</v>
      </c>
      <c r="AG58" s="174">
        <f>IF(AG$2&lt;=$AA58,IF(AG$3&gt;=$AA58,(AG$4*($AA59-$AA58)),0),0)*(VLOOKUP($AA58,curves,VLOOKUP(AG$1,names,2,0))-AG$5)*'m1'!$BL56</f>
        <v>0</v>
      </c>
      <c r="AH58" s="174">
        <f>IF(AH$2&lt;=$AA58,IF(AH$3&gt;=$AA58,(AH$4*($AA59-$AA58)),0),0)*(VLOOKUP($AA58,curves,VLOOKUP(AH$1,names,2,0))-AH$5)*'m1'!$BL56</f>
        <v>0</v>
      </c>
      <c r="AI58" s="174">
        <f>IF(AI$2&lt;=$AA58,IF(AI$3&gt;=$AA58,(AI$4*($AA59-$AA58)),0),0)*(VLOOKUP($AA58,curves,VLOOKUP(AI$1,names,2,0))-AI$5)*'m1'!$BL56</f>
        <v>0</v>
      </c>
      <c r="AJ58" s="174">
        <f>IF(AJ$2&lt;=$AA58,IF(AJ$3&gt;=$AA58,(AJ$4*($AA59-$AA58)),0),0)*(VLOOKUP($AA58,curves,VLOOKUP(AJ$1,names,2,0))-AJ$5)*'m1'!$BL56</f>
        <v>0</v>
      </c>
      <c r="AK58" s="174">
        <f>IF(AK$2&lt;=$AA58,IF(AK$3&gt;=$AA58,(AK$4*($AA59-$AA58)),0),0)*(VLOOKUP($AA58,curves,VLOOKUP(AK$1,names,2,0))-AK$5)*'m1'!$BL56</f>
        <v>0</v>
      </c>
      <c r="AL58" s="174">
        <f>IF(AL$2&lt;=$AA58,IF(AL$3&gt;=$AA58,(AL$4*($AA59-$AA58)),0),0)*(VLOOKUP($AA58,curves,VLOOKUP(AL$1,names,2,0))-AL$5)*'m1'!$BL56</f>
        <v>0</v>
      </c>
      <c r="AM58" s="174">
        <f>IF(AM$2&lt;=$AA58,IF(AM$3&gt;=$AA58,(AM$4*($AA59-$AA58)),0),0)*(VLOOKUP($AA58,curves,VLOOKUP(AM$1,names,2,0))-AM$5)*'m1'!$BL56</f>
        <v>0</v>
      </c>
      <c r="AN58" s="174">
        <f>IF(AN$2&lt;=$AA58,IF(AN$3&gt;=$AA58,(AN$4*($AA59-$AA58)),0),0)*(VLOOKUP($AA58,curves,VLOOKUP(AN$1,names,2,0))-AN$5)*'m1'!$BL56</f>
        <v>0</v>
      </c>
      <c r="AO58" s="174">
        <f>IF(AO$2&lt;=$AA58,IF(AO$3&gt;=$AA58,(AO$4*($AA59-$AA58)),0),0)*(VLOOKUP($AA58,curves,VLOOKUP(AO$1,names,2,0))-AO$5)*'m1'!$BL56</f>
        <v>0</v>
      </c>
      <c r="AP58" s="174">
        <f>IF(AP$2&lt;=$AA58,IF(AP$3&gt;=$AA58,(AP$4*($AA59-$AA58)),0),0)*(VLOOKUP($AA58,curves,VLOOKUP(AP$1,names,2,0))-AP$5)*'m1'!$BL56</f>
        <v>0</v>
      </c>
      <c r="AQ58" s="174">
        <f>IF(AQ$2&lt;=$AA58,IF(AQ$3&gt;=$AA58,(AQ$4*($AA59-$AA58)),0),0)*(VLOOKUP($AA58,curves,VLOOKUP(AQ$1,names,2,0))-AQ$5)*'m1'!$BL56</f>
        <v>0</v>
      </c>
      <c r="AR58" s="174">
        <f>IF(AR$2&lt;=$AA58,IF(AR$3&gt;=$AA58,(AR$4*($AA59-$AA58)),0),0)*(VLOOKUP($AA58,curves,VLOOKUP(AR$1,names,2,0))-AR$5)*'m1'!$BL56</f>
        <v>0</v>
      </c>
      <c r="AS58" s="174">
        <f>IF(AS$2&lt;=$AA58,IF(AS$3&gt;=$AA58,(AS$4*($AA59-$AA58)),0),0)*(VLOOKUP($AA58,curves,VLOOKUP(AS$1,names,2,0))-AS$5)*'m1'!$BL56</f>
        <v>0</v>
      </c>
      <c r="AT58" s="174">
        <f>IF(AT$2&lt;=$AA58,IF(AT$3&gt;=$AA58,(AT$4*($AA59-$AA58)),0),0)*(VLOOKUP($AA58,curves,VLOOKUP(AT$1,names,2,0))-AT$5)*'m1'!$BL56</f>
        <v>0</v>
      </c>
      <c r="AU58" s="174">
        <f>IF(AU$2&lt;=$AA58,IF(AU$3&gt;=$AA58,(AU$4*($AA59-$AA58)),0),0)*(VLOOKUP($AA58,curves,VLOOKUP(AU$1,names,2,0))-AU$5)*'m1'!$BL56</f>
        <v>0</v>
      </c>
      <c r="AV58" s="174">
        <f>IF(AV$2&lt;=$AA58,IF(AV$3&gt;=$AA58,(AV$4*($AA59-$AA58)),0),0)*(VLOOKUP($AA58,curves,VLOOKUP(AV$1,names,2,0))-AV$5)*'m1'!$BL56</f>
        <v>0</v>
      </c>
      <c r="AW58" s="174">
        <f>IF(AW$2&lt;=$AA58,IF(AW$3&gt;=$AA58,(AW$4*($AA59-$AA58)),0),0)*(VLOOKUP($AA58,curves,VLOOKUP(AW$1,names,2,0))-AW$5)*'m1'!$BL56</f>
        <v>0</v>
      </c>
      <c r="BB58" s="84"/>
      <c r="BC58" s="84"/>
      <c r="BD58" s="84"/>
      <c r="BE58" s="84"/>
      <c r="BP58" s="88"/>
      <c r="CI58" s="83"/>
      <c r="CJ58" s="83"/>
      <c r="CK58" s="83"/>
      <c r="FY58" s="84"/>
      <c r="FZ58" s="84"/>
      <c r="GA58" s="84"/>
      <c r="GK58" s="88"/>
      <c r="GL58" s="88"/>
      <c r="GR58" s="88"/>
      <c r="GT58" s="88"/>
      <c r="GU58" s="88"/>
      <c r="HA58" s="88"/>
    </row>
    <row r="59" spans="1:209">
      <c r="A59" s="90">
        <f>p0!A64</f>
        <v>38200</v>
      </c>
      <c r="B59" s="102">
        <f t="shared" si="6"/>
        <v>0</v>
      </c>
      <c r="C59" s="101">
        <f>p0!E64*10000*m_chg!C57</f>
        <v>0</v>
      </c>
      <c r="D59" s="101">
        <f>p0!N64*10000*m_chg!D57</f>
        <v>0</v>
      </c>
      <c r="E59" s="101">
        <f>'p1'!K64*10000*m_chg!E57</f>
        <v>0</v>
      </c>
      <c r="F59" s="101">
        <f>(p0!H64+p0!J64+'Spread Opt'!D55+'Transport Pos'!E51)*10000*m_chg!K57</f>
        <v>0</v>
      </c>
      <c r="G59" s="101">
        <f>p0!O64*10000*m_chg!L57</f>
        <v>0</v>
      </c>
      <c r="H59" s="101">
        <f>p0!D64*10000*m_chg!N57</f>
        <v>0</v>
      </c>
      <c r="I59" s="101">
        <f>(p0!I64+p0!AG64+'Spread Opt'!C55)*10000*m_chg!H57</f>
        <v>0</v>
      </c>
      <c r="J59" s="101">
        <f>p0!M64*10000*m_chg!J57</f>
        <v>0</v>
      </c>
      <c r="K59" s="101">
        <f>(p0!L64+p0!G64)*10000*m_chg!O57</f>
        <v>0</v>
      </c>
      <c r="L59" s="101">
        <f>p0!P64*10000*m_chg!P57</f>
        <v>0</v>
      </c>
      <c r="M59" s="101">
        <f>(p0!F64)*10000*m_chg!T57</f>
        <v>0</v>
      </c>
      <c r="N59" s="101">
        <f>p0!C64*10000*m_chg!U57</f>
        <v>0</v>
      </c>
      <c r="O59" s="101">
        <f>'Transport Pos'!C51*10000*m_chg!V57</f>
        <v>0</v>
      </c>
      <c r="P59" s="101">
        <f>(p0!Y64+p0!X64)*10000*m_chg!X57</f>
        <v>0</v>
      </c>
      <c r="Q59" s="101">
        <f>p0!Z64*10000*m_chg!Y57</f>
        <v>0</v>
      </c>
      <c r="R59" s="101">
        <f>(p0!AB64+'Transport Pos'!B51)*10000*m_chg!Z57</f>
        <v>0</v>
      </c>
      <c r="S59" s="101">
        <f>p0!U64*10000*m_chg!AA57</f>
        <v>0</v>
      </c>
      <c r="T59" s="101">
        <f>p0!W64*10000*m_chg!AB57</f>
        <v>0</v>
      </c>
      <c r="U59" s="101">
        <f>p0!S64*10000*m_chg!AD57</f>
        <v>0</v>
      </c>
      <c r="V59" s="101">
        <f>p0!B64*10000*m_chg!AG57</f>
        <v>0</v>
      </c>
      <c r="W59" s="101">
        <f>p0!AA64*10000*m_chg!AJ57</f>
        <v>0</v>
      </c>
      <c r="Y59" s="101"/>
      <c r="AA59" s="90">
        <v>38200</v>
      </c>
      <c r="AB59" s="174">
        <f t="shared" si="7"/>
        <v>0</v>
      </c>
      <c r="AC59" s="174">
        <f>IF(AC$2&lt;=$AA59,IF(AC$3&gt;=$AA59,(AC$4*($AA60-$AA59)),0),0)*(VLOOKUP($AA59,curves,VLOOKUP(AC$1,names,2,0))-AC$5)*'m1'!$BL57</f>
        <v>0</v>
      </c>
      <c r="AD59" s="174">
        <f>IF(AD$2&lt;=$AA59,IF(AD$3&gt;=$AA59,(AD$4*($AA60-$AA59)),0),0)*(VLOOKUP($AA59,curves,VLOOKUP(AD$1,names,2,0))-AD$5)*'m1'!$BL57</f>
        <v>0</v>
      </c>
      <c r="AE59" s="174">
        <f>IF(AE$2&lt;=$AA59,IF(AE$3&gt;=$AA59,(AE$4*($AA60-$AA59)),0),0)*(VLOOKUP($AA59,curves,VLOOKUP(AE$1,names,2,0))-AE$5)*'m1'!$BL57</f>
        <v>0</v>
      </c>
      <c r="AF59" s="174">
        <f>IF(AF$2&lt;=$AA59,IF(AF$3&gt;=$AA59,(AF$4*($AA60-$AA59)),0),0)*(VLOOKUP($AA59,curves,VLOOKUP(AF$1,names,2,0))-AF$5)*'m1'!$BL57</f>
        <v>0</v>
      </c>
      <c r="AG59" s="174">
        <f>IF(AG$2&lt;=$AA59,IF(AG$3&gt;=$AA59,(AG$4*($AA60-$AA59)),0),0)*(VLOOKUP($AA59,curves,VLOOKUP(AG$1,names,2,0))-AG$5)*'m1'!$BL57</f>
        <v>0</v>
      </c>
      <c r="AH59" s="174">
        <f>IF(AH$2&lt;=$AA59,IF(AH$3&gt;=$AA59,(AH$4*($AA60-$AA59)),0),0)*(VLOOKUP($AA59,curves,VLOOKUP(AH$1,names,2,0))-AH$5)*'m1'!$BL57</f>
        <v>0</v>
      </c>
      <c r="AI59" s="174">
        <f>IF(AI$2&lt;=$AA59,IF(AI$3&gt;=$AA59,(AI$4*($AA60-$AA59)),0),0)*(VLOOKUP($AA59,curves,VLOOKUP(AI$1,names,2,0))-AI$5)*'m1'!$BL57</f>
        <v>0</v>
      </c>
      <c r="AJ59" s="174">
        <f>IF(AJ$2&lt;=$AA59,IF(AJ$3&gt;=$AA59,(AJ$4*($AA60-$AA59)),0),0)*(VLOOKUP($AA59,curves,VLOOKUP(AJ$1,names,2,0))-AJ$5)*'m1'!$BL57</f>
        <v>0</v>
      </c>
      <c r="AK59" s="174">
        <f>IF(AK$2&lt;=$AA59,IF(AK$3&gt;=$AA59,(AK$4*($AA60-$AA59)),0),0)*(VLOOKUP($AA59,curves,VLOOKUP(AK$1,names,2,0))-AK$5)*'m1'!$BL57</f>
        <v>0</v>
      </c>
      <c r="AL59" s="174">
        <f>IF(AL$2&lt;=$AA59,IF(AL$3&gt;=$AA59,(AL$4*($AA60-$AA59)),0),0)*(VLOOKUP($AA59,curves,VLOOKUP(AL$1,names,2,0))-AL$5)*'m1'!$BL57</f>
        <v>0</v>
      </c>
      <c r="AM59" s="174">
        <f>IF(AM$2&lt;=$AA59,IF(AM$3&gt;=$AA59,(AM$4*($AA60-$AA59)),0),0)*(VLOOKUP($AA59,curves,VLOOKUP(AM$1,names,2,0))-AM$5)*'m1'!$BL57</f>
        <v>0</v>
      </c>
      <c r="AN59" s="174">
        <f>IF(AN$2&lt;=$AA59,IF(AN$3&gt;=$AA59,(AN$4*($AA60-$AA59)),0),0)*(VLOOKUP($AA59,curves,VLOOKUP(AN$1,names,2,0))-AN$5)*'m1'!$BL57</f>
        <v>0</v>
      </c>
      <c r="AO59" s="174">
        <f>IF(AO$2&lt;=$AA59,IF(AO$3&gt;=$AA59,(AO$4*($AA60-$AA59)),0),0)*(VLOOKUP($AA59,curves,VLOOKUP(AO$1,names,2,0))-AO$5)*'m1'!$BL57</f>
        <v>0</v>
      </c>
      <c r="AP59" s="174">
        <f>IF(AP$2&lt;=$AA59,IF(AP$3&gt;=$AA59,(AP$4*($AA60-$AA59)),0),0)*(VLOOKUP($AA59,curves,VLOOKUP(AP$1,names,2,0))-AP$5)*'m1'!$BL57</f>
        <v>0</v>
      </c>
      <c r="AQ59" s="174">
        <f>IF(AQ$2&lt;=$AA59,IF(AQ$3&gt;=$AA59,(AQ$4*($AA60-$AA59)),0),0)*(VLOOKUP($AA59,curves,VLOOKUP(AQ$1,names,2,0))-AQ$5)*'m1'!$BL57</f>
        <v>0</v>
      </c>
      <c r="AR59" s="174">
        <f>IF(AR$2&lt;=$AA59,IF(AR$3&gt;=$AA59,(AR$4*($AA60-$AA59)),0),0)*(VLOOKUP($AA59,curves,VLOOKUP(AR$1,names,2,0))-AR$5)*'m1'!$BL57</f>
        <v>0</v>
      </c>
      <c r="AS59" s="174">
        <f>IF(AS$2&lt;=$AA59,IF(AS$3&gt;=$AA59,(AS$4*($AA60-$AA59)),0),0)*(VLOOKUP($AA59,curves,VLOOKUP(AS$1,names,2,0))-AS$5)*'m1'!$BL57</f>
        <v>0</v>
      </c>
      <c r="AT59" s="174">
        <f>IF(AT$2&lt;=$AA59,IF(AT$3&gt;=$AA59,(AT$4*($AA60-$AA59)),0),0)*(VLOOKUP($AA59,curves,VLOOKUP(AT$1,names,2,0))-AT$5)*'m1'!$BL57</f>
        <v>0</v>
      </c>
      <c r="AU59" s="174">
        <f>IF(AU$2&lt;=$AA59,IF(AU$3&gt;=$AA59,(AU$4*($AA60-$AA59)),0),0)*(VLOOKUP($AA59,curves,VLOOKUP(AU$1,names,2,0))-AU$5)*'m1'!$BL57</f>
        <v>0</v>
      </c>
      <c r="AV59" s="174">
        <f>IF(AV$2&lt;=$AA59,IF(AV$3&gt;=$AA59,(AV$4*($AA60-$AA59)),0),0)*(VLOOKUP($AA59,curves,VLOOKUP(AV$1,names,2,0))-AV$5)*'m1'!$BL57</f>
        <v>0</v>
      </c>
      <c r="AW59" s="174">
        <f>IF(AW$2&lt;=$AA59,IF(AW$3&gt;=$AA59,(AW$4*($AA60-$AA59)),0),0)*(VLOOKUP($AA59,curves,VLOOKUP(AW$1,names,2,0))-AW$5)*'m1'!$BL57</f>
        <v>0</v>
      </c>
      <c r="BB59" s="84"/>
      <c r="BC59" s="84"/>
      <c r="BD59" s="84"/>
      <c r="BE59" s="84"/>
      <c r="BP59" s="88"/>
      <c r="CI59" s="83"/>
      <c r="CJ59" s="83"/>
      <c r="CK59" s="83"/>
      <c r="FY59" s="84"/>
      <c r="FZ59" s="84"/>
      <c r="GA59" s="84"/>
      <c r="GK59" s="88"/>
      <c r="GL59" s="88"/>
      <c r="GR59" s="88"/>
      <c r="GT59" s="88"/>
      <c r="GU59" s="88"/>
      <c r="HA59" s="88"/>
    </row>
    <row r="60" spans="1:209">
      <c r="A60" s="90">
        <f>p0!A65</f>
        <v>38231</v>
      </c>
      <c r="B60" s="102">
        <f t="shared" si="6"/>
        <v>0</v>
      </c>
      <c r="C60" s="101">
        <f>p0!E65*10000*m_chg!C58</f>
        <v>0</v>
      </c>
      <c r="D60" s="101">
        <f>p0!N65*10000*m_chg!D58</f>
        <v>0</v>
      </c>
      <c r="E60" s="101">
        <f>'p1'!K65*10000*m_chg!E58</f>
        <v>0</v>
      </c>
      <c r="F60" s="101">
        <f>(p0!H65+p0!J65+'Spread Opt'!D56+'Transport Pos'!E52)*10000*m_chg!K58</f>
        <v>0</v>
      </c>
      <c r="G60" s="101">
        <f>p0!O65*10000*m_chg!L58</f>
        <v>0</v>
      </c>
      <c r="H60" s="101">
        <f>p0!D65*10000*m_chg!N58</f>
        <v>0</v>
      </c>
      <c r="I60" s="101">
        <f>(p0!I65+p0!AG65+'Spread Opt'!C56)*10000*m_chg!H58</f>
        <v>0</v>
      </c>
      <c r="J60" s="101">
        <f>p0!M65*10000*m_chg!J58</f>
        <v>0</v>
      </c>
      <c r="K60" s="101">
        <f>(p0!L65+p0!G65)*10000*m_chg!O58</f>
        <v>0</v>
      </c>
      <c r="L60" s="101">
        <f>p0!P65*10000*m_chg!P58</f>
        <v>0</v>
      </c>
      <c r="M60" s="101">
        <f>(p0!F65)*10000*m_chg!T58</f>
        <v>0</v>
      </c>
      <c r="N60" s="101">
        <f>p0!C65*10000*m_chg!U58</f>
        <v>0</v>
      </c>
      <c r="O60" s="101">
        <f>'Transport Pos'!C52*10000*m_chg!V58</f>
        <v>0</v>
      </c>
      <c r="P60" s="101">
        <f>(p0!Y65+p0!X65)*10000*m_chg!X58</f>
        <v>0</v>
      </c>
      <c r="Q60" s="101">
        <f>p0!Z65*10000*m_chg!Y58</f>
        <v>0</v>
      </c>
      <c r="R60" s="101">
        <f>(p0!AB65+'Transport Pos'!B52)*10000*m_chg!Z58</f>
        <v>0</v>
      </c>
      <c r="S60" s="101">
        <f>p0!U65*10000*m_chg!AA58</f>
        <v>0</v>
      </c>
      <c r="T60" s="101">
        <f>p0!W65*10000*m_chg!AB58</f>
        <v>0</v>
      </c>
      <c r="U60" s="101">
        <f>p0!S65*10000*m_chg!AD58</f>
        <v>0</v>
      </c>
      <c r="V60" s="101">
        <f>p0!B65*10000*m_chg!AG58</f>
        <v>0</v>
      </c>
      <c r="W60" s="101">
        <f>p0!AA65*10000*m_chg!AJ58</f>
        <v>0</v>
      </c>
      <c r="Y60" s="101"/>
      <c r="AA60" s="90">
        <v>38231</v>
      </c>
      <c r="AB60" s="174">
        <f t="shared" si="7"/>
        <v>0</v>
      </c>
      <c r="AC60" s="174">
        <f>IF(AC$2&lt;=$AA60,IF(AC$3&gt;=$AA60,(AC$4*($AA61-$AA60)),0),0)*(VLOOKUP($AA60,curves,VLOOKUP(AC$1,names,2,0))-AC$5)*'m1'!$BL58</f>
        <v>0</v>
      </c>
      <c r="AD60" s="174">
        <f>IF(AD$2&lt;=$AA60,IF(AD$3&gt;=$AA60,(AD$4*($AA61-$AA60)),0),0)*(VLOOKUP($AA60,curves,VLOOKUP(AD$1,names,2,0))-AD$5)*'m1'!$BL58</f>
        <v>0</v>
      </c>
      <c r="AE60" s="174">
        <f>IF(AE$2&lt;=$AA60,IF(AE$3&gt;=$AA60,(AE$4*($AA61-$AA60)),0),0)*(VLOOKUP($AA60,curves,VLOOKUP(AE$1,names,2,0))-AE$5)*'m1'!$BL58</f>
        <v>0</v>
      </c>
      <c r="AF60" s="174">
        <f>IF(AF$2&lt;=$AA60,IF(AF$3&gt;=$AA60,(AF$4*($AA61-$AA60)),0),0)*(VLOOKUP($AA60,curves,VLOOKUP(AF$1,names,2,0))-AF$5)*'m1'!$BL58</f>
        <v>0</v>
      </c>
      <c r="AG60" s="174">
        <f>IF(AG$2&lt;=$AA60,IF(AG$3&gt;=$AA60,(AG$4*($AA61-$AA60)),0),0)*(VLOOKUP($AA60,curves,VLOOKUP(AG$1,names,2,0))-AG$5)*'m1'!$BL58</f>
        <v>0</v>
      </c>
      <c r="AH60" s="174">
        <f>IF(AH$2&lt;=$AA60,IF(AH$3&gt;=$AA60,(AH$4*($AA61-$AA60)),0),0)*(VLOOKUP($AA60,curves,VLOOKUP(AH$1,names,2,0))-AH$5)*'m1'!$BL58</f>
        <v>0</v>
      </c>
      <c r="AI60" s="174">
        <f>IF(AI$2&lt;=$AA60,IF(AI$3&gt;=$AA60,(AI$4*($AA61-$AA60)),0),0)*(VLOOKUP($AA60,curves,VLOOKUP(AI$1,names,2,0))-AI$5)*'m1'!$BL58</f>
        <v>0</v>
      </c>
      <c r="AJ60" s="174">
        <f>IF(AJ$2&lt;=$AA60,IF(AJ$3&gt;=$AA60,(AJ$4*($AA61-$AA60)),0),0)*(VLOOKUP($AA60,curves,VLOOKUP(AJ$1,names,2,0))-AJ$5)*'m1'!$BL58</f>
        <v>0</v>
      </c>
      <c r="AK60" s="174">
        <f>IF(AK$2&lt;=$AA60,IF(AK$3&gt;=$AA60,(AK$4*($AA61-$AA60)),0),0)*(VLOOKUP($AA60,curves,VLOOKUP(AK$1,names,2,0))-AK$5)*'m1'!$BL58</f>
        <v>0</v>
      </c>
      <c r="AL60" s="174">
        <f>IF(AL$2&lt;=$AA60,IF(AL$3&gt;=$AA60,(AL$4*($AA61-$AA60)),0),0)*(VLOOKUP($AA60,curves,VLOOKUP(AL$1,names,2,0))-AL$5)*'m1'!$BL58</f>
        <v>0</v>
      </c>
      <c r="AM60" s="174">
        <f>IF(AM$2&lt;=$AA60,IF(AM$3&gt;=$AA60,(AM$4*($AA61-$AA60)),0),0)*(VLOOKUP($AA60,curves,VLOOKUP(AM$1,names,2,0))-AM$5)*'m1'!$BL58</f>
        <v>0</v>
      </c>
      <c r="AN60" s="174">
        <f>IF(AN$2&lt;=$AA60,IF(AN$3&gt;=$AA60,(AN$4*($AA61-$AA60)),0),0)*(VLOOKUP($AA60,curves,VLOOKUP(AN$1,names,2,0))-AN$5)*'m1'!$BL58</f>
        <v>0</v>
      </c>
      <c r="AO60" s="174">
        <f>IF(AO$2&lt;=$AA60,IF(AO$3&gt;=$AA60,(AO$4*($AA61-$AA60)),0),0)*(VLOOKUP($AA60,curves,VLOOKUP(AO$1,names,2,0))-AO$5)*'m1'!$BL58</f>
        <v>0</v>
      </c>
      <c r="AP60" s="174">
        <f>IF(AP$2&lt;=$AA60,IF(AP$3&gt;=$AA60,(AP$4*($AA61-$AA60)),0),0)*(VLOOKUP($AA60,curves,VLOOKUP(AP$1,names,2,0))-AP$5)*'m1'!$BL58</f>
        <v>0</v>
      </c>
      <c r="AQ60" s="174">
        <f>IF(AQ$2&lt;=$AA60,IF(AQ$3&gt;=$AA60,(AQ$4*($AA61-$AA60)),0),0)*(VLOOKUP($AA60,curves,VLOOKUP(AQ$1,names,2,0))-AQ$5)*'m1'!$BL58</f>
        <v>0</v>
      </c>
      <c r="AR60" s="174">
        <f>IF(AR$2&lt;=$AA60,IF(AR$3&gt;=$AA60,(AR$4*($AA61-$AA60)),0),0)*(VLOOKUP($AA60,curves,VLOOKUP(AR$1,names,2,0))-AR$5)*'m1'!$BL58</f>
        <v>0</v>
      </c>
      <c r="AS60" s="174">
        <f>IF(AS$2&lt;=$AA60,IF(AS$3&gt;=$AA60,(AS$4*($AA61-$AA60)),0),0)*(VLOOKUP($AA60,curves,VLOOKUP(AS$1,names,2,0))-AS$5)*'m1'!$BL58</f>
        <v>0</v>
      </c>
      <c r="AT60" s="174">
        <f>IF(AT$2&lt;=$AA60,IF(AT$3&gt;=$AA60,(AT$4*($AA61-$AA60)),0),0)*(VLOOKUP($AA60,curves,VLOOKUP(AT$1,names,2,0))-AT$5)*'m1'!$BL58</f>
        <v>0</v>
      </c>
      <c r="AU60" s="174">
        <f>IF(AU$2&lt;=$AA60,IF(AU$3&gt;=$AA60,(AU$4*($AA61-$AA60)),0),0)*(VLOOKUP($AA60,curves,VLOOKUP(AU$1,names,2,0))-AU$5)*'m1'!$BL58</f>
        <v>0</v>
      </c>
      <c r="AV60" s="174">
        <f>IF(AV$2&lt;=$AA60,IF(AV$3&gt;=$AA60,(AV$4*($AA61-$AA60)),0),0)*(VLOOKUP($AA60,curves,VLOOKUP(AV$1,names,2,0))-AV$5)*'m1'!$BL58</f>
        <v>0</v>
      </c>
      <c r="AW60" s="174">
        <f>IF(AW$2&lt;=$AA60,IF(AW$3&gt;=$AA60,(AW$4*($AA61-$AA60)),0),0)*(VLOOKUP($AA60,curves,VLOOKUP(AW$1,names,2,0))-AW$5)*'m1'!$BL58</f>
        <v>0</v>
      </c>
      <c r="BB60" s="84"/>
      <c r="BC60" s="84"/>
      <c r="BD60" s="84"/>
      <c r="BE60" s="84"/>
      <c r="BP60" s="88"/>
      <c r="CI60" s="83"/>
      <c r="CJ60" s="83"/>
      <c r="CK60" s="83"/>
      <c r="FY60" s="84"/>
      <c r="FZ60" s="84"/>
      <c r="GA60" s="84"/>
      <c r="GK60" s="88"/>
      <c r="GL60" s="88"/>
      <c r="GR60" s="88"/>
      <c r="GT60" s="88"/>
      <c r="GU60" s="88"/>
      <c r="HA60" s="88"/>
    </row>
    <row r="61" spans="1:209">
      <c r="A61" s="90">
        <f>p0!A66</f>
        <v>38261</v>
      </c>
      <c r="B61" s="102">
        <f t="shared" si="6"/>
        <v>0</v>
      </c>
      <c r="C61" s="101">
        <f>p0!E66*10000*m_chg!C59</f>
        <v>0</v>
      </c>
      <c r="D61" s="101">
        <f>p0!N66*10000*m_chg!D59</f>
        <v>0</v>
      </c>
      <c r="E61" s="101">
        <f>'p1'!K66*10000*m_chg!E59</f>
        <v>0</v>
      </c>
      <c r="F61" s="101">
        <f>(p0!H66+p0!J66+'Spread Opt'!D57+'Transport Pos'!E53)*10000*m_chg!K59</f>
        <v>0</v>
      </c>
      <c r="G61" s="101">
        <f>p0!O66*10000*m_chg!L59</f>
        <v>0</v>
      </c>
      <c r="H61" s="101">
        <f>p0!D66*10000*m_chg!N59</f>
        <v>0</v>
      </c>
      <c r="I61" s="101">
        <f>(p0!I66+p0!AG66+'Spread Opt'!C57)*10000*m_chg!H59</f>
        <v>0</v>
      </c>
      <c r="J61" s="101">
        <f>p0!M66*10000*m_chg!J59</f>
        <v>0</v>
      </c>
      <c r="K61" s="101">
        <f>(p0!L66+p0!G66)*10000*m_chg!O59</f>
        <v>0</v>
      </c>
      <c r="L61" s="101">
        <f>p0!P66*10000*m_chg!P59</f>
        <v>0</v>
      </c>
      <c r="M61" s="101">
        <f>(p0!F66)*10000*m_chg!T59</f>
        <v>0</v>
      </c>
      <c r="N61" s="101">
        <f>p0!C66*10000*m_chg!U59</f>
        <v>0</v>
      </c>
      <c r="O61" s="101">
        <f>'Transport Pos'!C53*10000*m_chg!V59</f>
        <v>0</v>
      </c>
      <c r="P61" s="101">
        <f>(p0!Y66+p0!X66)*10000*m_chg!X59</f>
        <v>0</v>
      </c>
      <c r="Q61" s="101">
        <f>p0!Z66*10000*m_chg!Y59</f>
        <v>0</v>
      </c>
      <c r="R61" s="101">
        <f>(p0!AB66+'Transport Pos'!B53)*10000*m_chg!Z59</f>
        <v>0</v>
      </c>
      <c r="S61" s="101">
        <f>p0!U66*10000*m_chg!AA59</f>
        <v>0</v>
      </c>
      <c r="T61" s="101">
        <f>p0!W66*10000*m_chg!AB59</f>
        <v>0</v>
      </c>
      <c r="U61" s="101">
        <f>p0!S66*10000*m_chg!AD59</f>
        <v>0</v>
      </c>
      <c r="V61" s="101">
        <f>p0!B66*10000*m_chg!AG59</f>
        <v>0</v>
      </c>
      <c r="W61" s="101">
        <f>p0!AA66*10000*m_chg!AJ59</f>
        <v>0</v>
      </c>
      <c r="Y61" s="101"/>
      <c r="AA61" s="90">
        <v>38261</v>
      </c>
      <c r="AB61" s="174">
        <f t="shared" si="7"/>
        <v>0</v>
      </c>
      <c r="AC61" s="174">
        <f>IF(AC$2&lt;=$AA61,IF(AC$3&gt;=$AA61,(AC$4*($AA62-$AA61)),0),0)*(VLOOKUP($AA61,curves,VLOOKUP(AC$1,names,2,0))-AC$5)*'m1'!$BL59</f>
        <v>0</v>
      </c>
      <c r="AD61" s="174">
        <f>IF(AD$2&lt;=$AA61,IF(AD$3&gt;=$AA61,(AD$4*($AA62-$AA61)),0),0)*(VLOOKUP($AA61,curves,VLOOKUP(AD$1,names,2,0))-AD$5)*'m1'!$BL59</f>
        <v>0</v>
      </c>
      <c r="AE61" s="174">
        <f>IF(AE$2&lt;=$AA61,IF(AE$3&gt;=$AA61,(AE$4*($AA62-$AA61)),0),0)*(VLOOKUP($AA61,curves,VLOOKUP(AE$1,names,2,0))-AE$5)*'m1'!$BL59</f>
        <v>0</v>
      </c>
      <c r="AF61" s="174">
        <f>IF(AF$2&lt;=$AA61,IF(AF$3&gt;=$AA61,(AF$4*($AA62-$AA61)),0),0)*(VLOOKUP($AA61,curves,VLOOKUP(AF$1,names,2,0))-AF$5)*'m1'!$BL59</f>
        <v>0</v>
      </c>
      <c r="AG61" s="174">
        <f>IF(AG$2&lt;=$AA61,IF(AG$3&gt;=$AA61,(AG$4*($AA62-$AA61)),0),0)*(VLOOKUP($AA61,curves,VLOOKUP(AG$1,names,2,0))-AG$5)*'m1'!$BL59</f>
        <v>0</v>
      </c>
      <c r="AH61" s="174">
        <f>IF(AH$2&lt;=$AA61,IF(AH$3&gt;=$AA61,(AH$4*($AA62-$AA61)),0),0)*(VLOOKUP($AA61,curves,VLOOKUP(AH$1,names,2,0))-AH$5)*'m1'!$BL59</f>
        <v>0</v>
      </c>
      <c r="AI61" s="174">
        <f>IF(AI$2&lt;=$AA61,IF(AI$3&gt;=$AA61,(AI$4*($AA62-$AA61)),0),0)*(VLOOKUP($AA61,curves,VLOOKUP(AI$1,names,2,0))-AI$5)*'m1'!$BL59</f>
        <v>0</v>
      </c>
      <c r="AJ61" s="174">
        <f>IF(AJ$2&lt;=$AA61,IF(AJ$3&gt;=$AA61,(AJ$4*($AA62-$AA61)),0),0)*(VLOOKUP($AA61,curves,VLOOKUP(AJ$1,names,2,0))-AJ$5)*'m1'!$BL59</f>
        <v>0</v>
      </c>
      <c r="AK61" s="174">
        <f>IF(AK$2&lt;=$AA61,IF(AK$3&gt;=$AA61,(AK$4*($AA62-$AA61)),0),0)*(VLOOKUP($AA61,curves,VLOOKUP(AK$1,names,2,0))-AK$5)*'m1'!$BL59</f>
        <v>0</v>
      </c>
      <c r="AL61" s="174">
        <f>IF(AL$2&lt;=$AA61,IF(AL$3&gt;=$AA61,(AL$4*($AA62-$AA61)),0),0)*(VLOOKUP($AA61,curves,VLOOKUP(AL$1,names,2,0))-AL$5)*'m1'!$BL59</f>
        <v>0</v>
      </c>
      <c r="AM61" s="174">
        <f>IF(AM$2&lt;=$AA61,IF(AM$3&gt;=$AA61,(AM$4*($AA62-$AA61)),0),0)*(VLOOKUP($AA61,curves,VLOOKUP(AM$1,names,2,0))-AM$5)*'m1'!$BL59</f>
        <v>0</v>
      </c>
      <c r="AN61" s="174">
        <f>IF(AN$2&lt;=$AA61,IF(AN$3&gt;=$AA61,(AN$4*($AA62-$AA61)),0),0)*(VLOOKUP($AA61,curves,VLOOKUP(AN$1,names,2,0))-AN$5)*'m1'!$BL59</f>
        <v>0</v>
      </c>
      <c r="AO61" s="174">
        <f>IF(AO$2&lt;=$AA61,IF(AO$3&gt;=$AA61,(AO$4*($AA62-$AA61)),0),0)*(VLOOKUP($AA61,curves,VLOOKUP(AO$1,names,2,0))-AO$5)*'m1'!$BL59</f>
        <v>0</v>
      </c>
      <c r="AP61" s="174">
        <f>IF(AP$2&lt;=$AA61,IF(AP$3&gt;=$AA61,(AP$4*($AA62-$AA61)),0),0)*(VLOOKUP($AA61,curves,VLOOKUP(AP$1,names,2,0))-AP$5)*'m1'!$BL59</f>
        <v>0</v>
      </c>
      <c r="AQ61" s="174">
        <f>IF(AQ$2&lt;=$AA61,IF(AQ$3&gt;=$AA61,(AQ$4*($AA62-$AA61)),0),0)*(VLOOKUP($AA61,curves,VLOOKUP(AQ$1,names,2,0))-AQ$5)*'m1'!$BL59</f>
        <v>0</v>
      </c>
      <c r="AR61" s="174">
        <f>IF(AR$2&lt;=$AA61,IF(AR$3&gt;=$AA61,(AR$4*($AA62-$AA61)),0),0)*(VLOOKUP($AA61,curves,VLOOKUP(AR$1,names,2,0))-AR$5)*'m1'!$BL59</f>
        <v>0</v>
      </c>
      <c r="AS61" s="174">
        <f>IF(AS$2&lt;=$AA61,IF(AS$3&gt;=$AA61,(AS$4*($AA62-$AA61)),0),0)*(VLOOKUP($AA61,curves,VLOOKUP(AS$1,names,2,0))-AS$5)*'m1'!$BL59</f>
        <v>0</v>
      </c>
      <c r="AT61" s="174">
        <f>IF(AT$2&lt;=$AA61,IF(AT$3&gt;=$AA61,(AT$4*($AA62-$AA61)),0),0)*(VLOOKUP($AA61,curves,VLOOKUP(AT$1,names,2,0))-AT$5)*'m1'!$BL59</f>
        <v>0</v>
      </c>
      <c r="AU61" s="174">
        <f>IF(AU$2&lt;=$AA61,IF(AU$3&gt;=$AA61,(AU$4*($AA62-$AA61)),0),0)*(VLOOKUP($AA61,curves,VLOOKUP(AU$1,names,2,0))-AU$5)*'m1'!$BL59</f>
        <v>0</v>
      </c>
      <c r="AV61" s="174">
        <f>IF(AV$2&lt;=$AA61,IF(AV$3&gt;=$AA61,(AV$4*($AA62-$AA61)),0),0)*(VLOOKUP($AA61,curves,VLOOKUP(AV$1,names,2,0))-AV$5)*'m1'!$BL59</f>
        <v>0</v>
      </c>
      <c r="AW61" s="174">
        <f>IF(AW$2&lt;=$AA61,IF(AW$3&gt;=$AA61,(AW$4*($AA62-$AA61)),0),0)*(VLOOKUP($AA61,curves,VLOOKUP(AW$1,names,2,0))-AW$5)*'m1'!$BL59</f>
        <v>0</v>
      </c>
      <c r="BB61" s="84"/>
      <c r="BC61" s="84"/>
      <c r="BD61" s="84"/>
      <c r="BE61" s="84"/>
      <c r="BP61" s="88"/>
      <c r="CI61" s="83"/>
      <c r="CJ61" s="83"/>
      <c r="CK61" s="83"/>
      <c r="FY61" s="84"/>
      <c r="FZ61" s="84"/>
      <c r="GA61" s="84"/>
      <c r="GK61" s="88"/>
      <c r="GL61" s="88"/>
      <c r="GR61" s="88"/>
      <c r="GT61" s="88"/>
      <c r="GU61" s="88"/>
      <c r="HA61" s="88"/>
    </row>
    <row r="62" spans="1:209">
      <c r="A62" s="90">
        <f>p0!A67</f>
        <v>38292</v>
      </c>
      <c r="B62" s="102">
        <f t="shared" si="6"/>
        <v>0</v>
      </c>
      <c r="C62" s="101">
        <f>p0!E67*10000*m_chg!C60</f>
        <v>0</v>
      </c>
      <c r="D62" s="101">
        <f>p0!N67*10000*m_chg!D60</f>
        <v>0</v>
      </c>
      <c r="E62" s="101">
        <f>'p1'!K67*10000*m_chg!E60</f>
        <v>0</v>
      </c>
      <c r="F62" s="101">
        <f>(p0!H67+p0!J67+'Spread Opt'!D58+'Transport Pos'!E54)*10000*m_chg!K60</f>
        <v>0</v>
      </c>
      <c r="G62" s="101">
        <f>p0!O67*10000*m_chg!L60</f>
        <v>0</v>
      </c>
      <c r="H62" s="101">
        <f>p0!D67*10000*m_chg!N60</f>
        <v>0</v>
      </c>
      <c r="I62" s="101">
        <f>(p0!I67+p0!AG67+'Spread Opt'!C58)*10000*m_chg!H60</f>
        <v>0</v>
      </c>
      <c r="J62" s="101">
        <f>p0!M67*10000*m_chg!J60</f>
        <v>0</v>
      </c>
      <c r="K62" s="101">
        <f>(p0!L67+p0!G67)*10000*m_chg!O60</f>
        <v>0</v>
      </c>
      <c r="L62" s="101">
        <f>p0!P67*10000*m_chg!P60</f>
        <v>0</v>
      </c>
      <c r="M62" s="101">
        <f>(p0!F67)*10000*m_chg!T60</f>
        <v>0</v>
      </c>
      <c r="N62" s="101">
        <f>p0!C67*10000*m_chg!U60</f>
        <v>0</v>
      </c>
      <c r="O62" s="101">
        <f>'Transport Pos'!C54*10000*m_chg!V60</f>
        <v>0</v>
      </c>
      <c r="P62" s="101">
        <f>(p0!Y67+p0!X67)*10000*m_chg!X60</f>
        <v>0</v>
      </c>
      <c r="Q62" s="101">
        <f>p0!Z67*10000*m_chg!Y60</f>
        <v>0</v>
      </c>
      <c r="R62" s="101">
        <f>(p0!AB67+'Transport Pos'!B54)*10000*m_chg!Z60</f>
        <v>0</v>
      </c>
      <c r="S62" s="101">
        <f>p0!U67*10000*m_chg!AA60</f>
        <v>0</v>
      </c>
      <c r="T62" s="101">
        <f>p0!W67*10000*m_chg!AB60</f>
        <v>0</v>
      </c>
      <c r="U62" s="101">
        <f>p0!S67*10000*m_chg!AD60</f>
        <v>0</v>
      </c>
      <c r="V62" s="101">
        <f>p0!B67*10000*m_chg!AG60</f>
        <v>0</v>
      </c>
      <c r="W62" s="101">
        <f>p0!AA67*10000*m_chg!AJ60</f>
        <v>0</v>
      </c>
      <c r="Y62" s="101"/>
      <c r="AA62" s="90">
        <v>38292</v>
      </c>
      <c r="AB62" s="174">
        <f t="shared" si="7"/>
        <v>0</v>
      </c>
      <c r="AC62" s="174">
        <f>IF(AC$2&lt;=$AA62,IF(AC$3&gt;=$AA62,(AC$4*($AA63-$AA62)),0),0)*(VLOOKUP($AA62,curves,VLOOKUP(AC$1,names,2,0))-AC$5)*'m1'!$BL60</f>
        <v>0</v>
      </c>
      <c r="AD62" s="174">
        <f>IF(AD$2&lt;=$AA62,IF(AD$3&gt;=$AA62,(AD$4*($AA63-$AA62)),0),0)*(VLOOKUP($AA62,curves,VLOOKUP(AD$1,names,2,0))-AD$5)*'m1'!$BL60</f>
        <v>0</v>
      </c>
      <c r="AE62" s="174">
        <f>IF(AE$2&lt;=$AA62,IF(AE$3&gt;=$AA62,(AE$4*($AA63-$AA62)),0),0)*(VLOOKUP($AA62,curves,VLOOKUP(AE$1,names,2,0))-AE$5)*'m1'!$BL60</f>
        <v>0</v>
      </c>
      <c r="AF62" s="174">
        <f>IF(AF$2&lt;=$AA62,IF(AF$3&gt;=$AA62,(AF$4*($AA63-$AA62)),0),0)*(VLOOKUP($AA62,curves,VLOOKUP(AF$1,names,2,0))-AF$5)*'m1'!$BL60</f>
        <v>0</v>
      </c>
      <c r="AG62" s="174">
        <f>IF(AG$2&lt;=$AA62,IF(AG$3&gt;=$AA62,(AG$4*($AA63-$AA62)),0),0)*(VLOOKUP($AA62,curves,VLOOKUP(AG$1,names,2,0))-AG$5)*'m1'!$BL60</f>
        <v>0</v>
      </c>
      <c r="AH62" s="174">
        <f>IF(AH$2&lt;=$AA62,IF(AH$3&gt;=$AA62,(AH$4*($AA63-$AA62)),0),0)*(VLOOKUP($AA62,curves,VLOOKUP(AH$1,names,2,0))-AH$5)*'m1'!$BL60</f>
        <v>0</v>
      </c>
      <c r="AI62" s="174">
        <f>IF(AI$2&lt;=$AA62,IF(AI$3&gt;=$AA62,(AI$4*($AA63-$AA62)),0),0)*(VLOOKUP($AA62,curves,VLOOKUP(AI$1,names,2,0))-AI$5)*'m1'!$BL60</f>
        <v>0</v>
      </c>
      <c r="AJ62" s="174">
        <f>IF(AJ$2&lt;=$AA62,IF(AJ$3&gt;=$AA62,(AJ$4*($AA63-$AA62)),0),0)*(VLOOKUP($AA62,curves,VLOOKUP(AJ$1,names,2,0))-AJ$5)*'m1'!$BL60</f>
        <v>0</v>
      </c>
      <c r="AK62" s="174">
        <f>IF(AK$2&lt;=$AA62,IF(AK$3&gt;=$AA62,(AK$4*($AA63-$AA62)),0),0)*(VLOOKUP($AA62,curves,VLOOKUP(AK$1,names,2,0))-AK$5)*'m1'!$BL60</f>
        <v>0</v>
      </c>
      <c r="AL62" s="174">
        <f>IF(AL$2&lt;=$AA62,IF(AL$3&gt;=$AA62,(AL$4*($AA63-$AA62)),0),0)*(VLOOKUP($AA62,curves,VLOOKUP(AL$1,names,2,0))-AL$5)*'m1'!$BL60</f>
        <v>0</v>
      </c>
      <c r="AM62" s="174">
        <f>IF(AM$2&lt;=$AA62,IF(AM$3&gt;=$AA62,(AM$4*($AA63-$AA62)),0),0)*(VLOOKUP($AA62,curves,VLOOKUP(AM$1,names,2,0))-AM$5)*'m1'!$BL60</f>
        <v>0</v>
      </c>
      <c r="AN62" s="174">
        <f>IF(AN$2&lt;=$AA62,IF(AN$3&gt;=$AA62,(AN$4*($AA63-$AA62)),0),0)*(VLOOKUP($AA62,curves,VLOOKUP(AN$1,names,2,0))-AN$5)*'m1'!$BL60</f>
        <v>0</v>
      </c>
      <c r="AO62" s="174">
        <f>IF(AO$2&lt;=$AA62,IF(AO$3&gt;=$AA62,(AO$4*($AA63-$AA62)),0),0)*(VLOOKUP($AA62,curves,VLOOKUP(AO$1,names,2,0))-AO$5)*'m1'!$BL60</f>
        <v>0</v>
      </c>
      <c r="AP62" s="174">
        <f>IF(AP$2&lt;=$AA62,IF(AP$3&gt;=$AA62,(AP$4*($AA63-$AA62)),0),0)*(VLOOKUP($AA62,curves,VLOOKUP(AP$1,names,2,0))-AP$5)*'m1'!$BL60</f>
        <v>0</v>
      </c>
      <c r="AQ62" s="174">
        <f>IF(AQ$2&lt;=$AA62,IF(AQ$3&gt;=$AA62,(AQ$4*($AA63-$AA62)),0),0)*(VLOOKUP($AA62,curves,VLOOKUP(AQ$1,names,2,0))-AQ$5)*'m1'!$BL60</f>
        <v>0</v>
      </c>
      <c r="AR62" s="174">
        <f>IF(AR$2&lt;=$AA62,IF(AR$3&gt;=$AA62,(AR$4*($AA63-$AA62)),0),0)*(VLOOKUP($AA62,curves,VLOOKUP(AR$1,names,2,0))-AR$5)*'m1'!$BL60</f>
        <v>0</v>
      </c>
      <c r="AS62" s="174">
        <f>IF(AS$2&lt;=$AA62,IF(AS$3&gt;=$AA62,(AS$4*($AA63-$AA62)),0),0)*(VLOOKUP($AA62,curves,VLOOKUP(AS$1,names,2,0))-AS$5)*'m1'!$BL60</f>
        <v>0</v>
      </c>
      <c r="AT62" s="174">
        <f>IF(AT$2&lt;=$AA62,IF(AT$3&gt;=$AA62,(AT$4*($AA63-$AA62)),0),0)*(VLOOKUP($AA62,curves,VLOOKUP(AT$1,names,2,0))-AT$5)*'m1'!$BL60</f>
        <v>0</v>
      </c>
      <c r="AU62" s="174">
        <f>IF(AU$2&lt;=$AA62,IF(AU$3&gt;=$AA62,(AU$4*($AA63-$AA62)),0),0)*(VLOOKUP($AA62,curves,VLOOKUP(AU$1,names,2,0))-AU$5)*'m1'!$BL60</f>
        <v>0</v>
      </c>
      <c r="AV62" s="174">
        <f>IF(AV$2&lt;=$AA62,IF(AV$3&gt;=$AA62,(AV$4*($AA63-$AA62)),0),0)*(VLOOKUP($AA62,curves,VLOOKUP(AV$1,names,2,0))-AV$5)*'m1'!$BL60</f>
        <v>0</v>
      </c>
      <c r="AW62" s="174">
        <f>IF(AW$2&lt;=$AA62,IF(AW$3&gt;=$AA62,(AW$4*($AA63-$AA62)),0),0)*(VLOOKUP($AA62,curves,VLOOKUP(AW$1,names,2,0))-AW$5)*'m1'!$BL60</f>
        <v>0</v>
      </c>
      <c r="BB62" s="84"/>
      <c r="BC62" s="84"/>
      <c r="BD62" s="84"/>
      <c r="BE62" s="84"/>
      <c r="BP62" s="88"/>
      <c r="CI62" s="83"/>
      <c r="CJ62" s="83"/>
      <c r="CK62" s="83"/>
      <c r="FY62" s="84"/>
      <c r="FZ62" s="84"/>
      <c r="GA62" s="84"/>
      <c r="GK62" s="88"/>
      <c r="GL62" s="88"/>
      <c r="GR62" s="88"/>
      <c r="GT62" s="88"/>
      <c r="GU62" s="88"/>
      <c r="HA62" s="88"/>
    </row>
    <row r="63" spans="1:209">
      <c r="A63" s="90">
        <f>p0!A68</f>
        <v>38322</v>
      </c>
      <c r="B63" s="102">
        <f t="shared" si="6"/>
        <v>0</v>
      </c>
      <c r="C63" s="101">
        <f>p0!E68*10000*m_chg!C61</f>
        <v>0</v>
      </c>
      <c r="D63" s="101">
        <f>p0!N68*10000*m_chg!D61</f>
        <v>0</v>
      </c>
      <c r="E63" s="101">
        <f>'p1'!K68*10000*m_chg!E61</f>
        <v>0</v>
      </c>
      <c r="F63" s="101">
        <f>(p0!H68+p0!J68+'Spread Opt'!D59+'Transport Pos'!E55)*10000*m_chg!K61</f>
        <v>0</v>
      </c>
      <c r="G63" s="101">
        <f>p0!O68*10000*m_chg!L61</f>
        <v>0</v>
      </c>
      <c r="H63" s="101">
        <f>p0!D68*10000*m_chg!N61</f>
        <v>0</v>
      </c>
      <c r="I63" s="101">
        <f>(p0!I68+p0!AG68+'Spread Opt'!C59)*10000*m_chg!H61</f>
        <v>0</v>
      </c>
      <c r="J63" s="101">
        <f>p0!M68*10000*m_chg!J61</f>
        <v>0</v>
      </c>
      <c r="K63" s="101">
        <f>(p0!L68+p0!G68)*10000*m_chg!O61</f>
        <v>0</v>
      </c>
      <c r="L63" s="101">
        <f>p0!P68*10000*m_chg!P61</f>
        <v>0</v>
      </c>
      <c r="M63" s="101">
        <f>(p0!F68)*10000*m_chg!T61</f>
        <v>0</v>
      </c>
      <c r="N63" s="101">
        <f>p0!C68*10000*m_chg!U61</f>
        <v>0</v>
      </c>
      <c r="O63" s="101">
        <f>'Transport Pos'!C55*10000*m_chg!V61</f>
        <v>0</v>
      </c>
      <c r="P63" s="101">
        <f>(p0!Y68+p0!X68)*10000*m_chg!X61</f>
        <v>0</v>
      </c>
      <c r="Q63" s="101">
        <f>p0!Z68*10000*m_chg!Y61</f>
        <v>0</v>
      </c>
      <c r="R63" s="101">
        <f>(p0!AB68+'Transport Pos'!B55)*10000*m_chg!Z61</f>
        <v>0</v>
      </c>
      <c r="S63" s="101">
        <f>p0!U68*10000*m_chg!AA61</f>
        <v>0</v>
      </c>
      <c r="T63" s="101">
        <f>p0!W68*10000*m_chg!AB61</f>
        <v>0</v>
      </c>
      <c r="U63" s="101">
        <f>p0!S68*10000*m_chg!AD61</f>
        <v>0</v>
      </c>
      <c r="V63" s="101">
        <f>p0!B68*10000*m_chg!AG61</f>
        <v>0</v>
      </c>
      <c r="W63" s="101">
        <f>p0!AA68*10000*m_chg!AJ61</f>
        <v>0</v>
      </c>
      <c r="Y63" s="101"/>
      <c r="AA63" s="90">
        <v>38322</v>
      </c>
      <c r="AB63" s="174">
        <f t="shared" si="7"/>
        <v>0</v>
      </c>
      <c r="AC63" s="174">
        <f>IF(AC$2&lt;=$AA63,IF(AC$3&gt;=$AA63,(AC$4*($AA64-$AA63)),0),0)*(VLOOKUP($AA63,curves,VLOOKUP(AC$1,names,2,0))-AC$5)*'m1'!$BL61</f>
        <v>0</v>
      </c>
      <c r="AD63" s="174">
        <f>IF(AD$2&lt;=$AA63,IF(AD$3&gt;=$AA63,(AD$4*($AA64-$AA63)),0),0)*(VLOOKUP($AA63,curves,VLOOKUP(AD$1,names,2,0))-AD$5)*'m1'!$BL61</f>
        <v>0</v>
      </c>
      <c r="AE63" s="174">
        <f>IF(AE$2&lt;=$AA63,IF(AE$3&gt;=$AA63,(AE$4*($AA64-$AA63)),0),0)*(VLOOKUP($AA63,curves,VLOOKUP(AE$1,names,2,0))-AE$5)*'m1'!$BL61</f>
        <v>0</v>
      </c>
      <c r="AF63" s="174">
        <f>IF(AF$2&lt;=$AA63,IF(AF$3&gt;=$AA63,(AF$4*($AA64-$AA63)),0),0)*(VLOOKUP($AA63,curves,VLOOKUP(AF$1,names,2,0))-AF$5)*'m1'!$BL61</f>
        <v>0</v>
      </c>
      <c r="AG63" s="174">
        <f>IF(AG$2&lt;=$AA63,IF(AG$3&gt;=$AA63,(AG$4*($AA64-$AA63)),0),0)*(VLOOKUP($AA63,curves,VLOOKUP(AG$1,names,2,0))-AG$5)*'m1'!$BL61</f>
        <v>0</v>
      </c>
      <c r="AH63" s="174">
        <f>IF(AH$2&lt;=$AA63,IF(AH$3&gt;=$AA63,(AH$4*($AA64-$AA63)),0),0)*(VLOOKUP($AA63,curves,VLOOKUP(AH$1,names,2,0))-AH$5)*'m1'!$BL61</f>
        <v>0</v>
      </c>
      <c r="AI63" s="174">
        <f>IF(AI$2&lt;=$AA63,IF(AI$3&gt;=$AA63,(AI$4*($AA64-$AA63)),0),0)*(VLOOKUP($AA63,curves,VLOOKUP(AI$1,names,2,0))-AI$5)*'m1'!$BL61</f>
        <v>0</v>
      </c>
      <c r="AJ63" s="174">
        <f>IF(AJ$2&lt;=$AA63,IF(AJ$3&gt;=$AA63,(AJ$4*($AA64-$AA63)),0),0)*(VLOOKUP($AA63,curves,VLOOKUP(AJ$1,names,2,0))-AJ$5)*'m1'!$BL61</f>
        <v>0</v>
      </c>
      <c r="AK63" s="174">
        <f>IF(AK$2&lt;=$AA63,IF(AK$3&gt;=$AA63,(AK$4*($AA64-$AA63)),0),0)*(VLOOKUP($AA63,curves,VLOOKUP(AK$1,names,2,0))-AK$5)*'m1'!$BL61</f>
        <v>0</v>
      </c>
      <c r="AL63" s="174">
        <f>IF(AL$2&lt;=$AA63,IF(AL$3&gt;=$AA63,(AL$4*($AA64-$AA63)),0),0)*(VLOOKUP($AA63,curves,VLOOKUP(AL$1,names,2,0))-AL$5)*'m1'!$BL61</f>
        <v>0</v>
      </c>
      <c r="AM63" s="174">
        <f>IF(AM$2&lt;=$AA63,IF(AM$3&gt;=$AA63,(AM$4*($AA64-$AA63)),0),0)*(VLOOKUP($AA63,curves,VLOOKUP(AM$1,names,2,0))-AM$5)*'m1'!$BL61</f>
        <v>0</v>
      </c>
      <c r="AN63" s="174">
        <f>IF(AN$2&lt;=$AA63,IF(AN$3&gt;=$AA63,(AN$4*($AA64-$AA63)),0),0)*(VLOOKUP($AA63,curves,VLOOKUP(AN$1,names,2,0))-AN$5)*'m1'!$BL61</f>
        <v>0</v>
      </c>
      <c r="AO63" s="174">
        <f>IF(AO$2&lt;=$AA63,IF(AO$3&gt;=$AA63,(AO$4*($AA64-$AA63)),0),0)*(VLOOKUP($AA63,curves,VLOOKUP(AO$1,names,2,0))-AO$5)*'m1'!$BL61</f>
        <v>0</v>
      </c>
      <c r="AP63" s="174">
        <f>IF(AP$2&lt;=$AA63,IF(AP$3&gt;=$AA63,(AP$4*($AA64-$AA63)),0),0)*(VLOOKUP($AA63,curves,VLOOKUP(AP$1,names,2,0))-AP$5)*'m1'!$BL61</f>
        <v>0</v>
      </c>
      <c r="AQ63" s="174">
        <f>IF(AQ$2&lt;=$AA63,IF(AQ$3&gt;=$AA63,(AQ$4*($AA64-$AA63)),0),0)*(VLOOKUP($AA63,curves,VLOOKUP(AQ$1,names,2,0))-AQ$5)*'m1'!$BL61</f>
        <v>0</v>
      </c>
      <c r="AR63" s="174">
        <f>IF(AR$2&lt;=$AA63,IF(AR$3&gt;=$AA63,(AR$4*($AA64-$AA63)),0),0)*(VLOOKUP($AA63,curves,VLOOKUP(AR$1,names,2,0))-AR$5)*'m1'!$BL61</f>
        <v>0</v>
      </c>
      <c r="AS63" s="174">
        <f>IF(AS$2&lt;=$AA63,IF(AS$3&gt;=$AA63,(AS$4*($AA64-$AA63)),0),0)*(VLOOKUP($AA63,curves,VLOOKUP(AS$1,names,2,0))-AS$5)*'m1'!$BL61</f>
        <v>0</v>
      </c>
      <c r="AT63" s="174">
        <f>IF(AT$2&lt;=$AA63,IF(AT$3&gt;=$AA63,(AT$4*($AA64-$AA63)),0),0)*(VLOOKUP($AA63,curves,VLOOKUP(AT$1,names,2,0))-AT$5)*'m1'!$BL61</f>
        <v>0</v>
      </c>
      <c r="AU63" s="174">
        <f>IF(AU$2&lt;=$AA63,IF(AU$3&gt;=$AA63,(AU$4*($AA64-$AA63)),0),0)*(VLOOKUP($AA63,curves,VLOOKUP(AU$1,names,2,0))-AU$5)*'m1'!$BL61</f>
        <v>0</v>
      </c>
      <c r="AV63" s="174">
        <f>IF(AV$2&lt;=$AA63,IF(AV$3&gt;=$AA63,(AV$4*($AA64-$AA63)),0),0)*(VLOOKUP($AA63,curves,VLOOKUP(AV$1,names,2,0))-AV$5)*'m1'!$BL61</f>
        <v>0</v>
      </c>
      <c r="AW63" s="174">
        <f>IF(AW$2&lt;=$AA63,IF(AW$3&gt;=$AA63,(AW$4*($AA64-$AA63)),0),0)*(VLOOKUP($AA63,curves,VLOOKUP(AW$1,names,2,0))-AW$5)*'m1'!$BL61</f>
        <v>0</v>
      </c>
      <c r="BB63" s="84"/>
      <c r="BC63" s="84"/>
      <c r="BD63" s="84"/>
      <c r="BE63" s="84"/>
      <c r="BP63" s="88"/>
      <c r="CI63" s="83"/>
      <c r="CJ63" s="83"/>
      <c r="CK63" s="83"/>
      <c r="FY63" s="84"/>
      <c r="FZ63" s="84"/>
      <c r="GA63" s="84"/>
      <c r="GK63" s="88"/>
      <c r="GL63" s="88"/>
      <c r="GR63" s="88"/>
      <c r="GT63" s="88"/>
      <c r="GU63" s="88"/>
      <c r="HA63" s="88"/>
    </row>
    <row r="64" spans="1:209">
      <c r="A64" s="90">
        <f>p0!A69</f>
        <v>38353</v>
      </c>
      <c r="B64" s="102">
        <f t="shared" si="6"/>
        <v>0</v>
      </c>
      <c r="C64" s="101">
        <f>p0!E69*10000*m_chg!C62</f>
        <v>0</v>
      </c>
      <c r="D64" s="101">
        <f>p0!N69*10000*m_chg!D62</f>
        <v>0</v>
      </c>
      <c r="E64" s="101">
        <f>'p1'!K69*10000*m_chg!E62</f>
        <v>0</v>
      </c>
      <c r="F64" s="101">
        <f>(p0!H69+p0!J69+'Spread Opt'!D60+'Transport Pos'!E56)*10000*m_chg!K62</f>
        <v>0</v>
      </c>
      <c r="G64" s="101">
        <f>p0!O69*10000*m_chg!L62</f>
        <v>0</v>
      </c>
      <c r="H64" s="101">
        <f>p0!D69*10000*m_chg!N62</f>
        <v>0</v>
      </c>
      <c r="I64" s="101">
        <f>(p0!I69+p0!AG69+'Spread Opt'!C60)*10000*m_chg!H62</f>
        <v>0</v>
      </c>
      <c r="J64" s="101">
        <f>p0!M69*10000*m_chg!J62</f>
        <v>0</v>
      </c>
      <c r="K64" s="101">
        <f>(p0!L69+p0!G69)*10000*m_chg!O62</f>
        <v>0</v>
      </c>
      <c r="L64" s="101">
        <f>p0!P69*10000*m_chg!P62</f>
        <v>0</v>
      </c>
      <c r="M64" s="101">
        <f>(p0!F69)*10000*m_chg!T62</f>
        <v>0</v>
      </c>
      <c r="N64" s="101">
        <f>p0!C69*10000*m_chg!U62</f>
        <v>0</v>
      </c>
      <c r="O64" s="101">
        <f>'Transport Pos'!C56*10000*m_chg!V62</f>
        <v>0</v>
      </c>
      <c r="P64" s="101">
        <f>(p0!Y69+p0!X69)*10000*m_chg!X62</f>
        <v>0</v>
      </c>
      <c r="Q64" s="101">
        <f>p0!Z69*10000*m_chg!Y62</f>
        <v>0</v>
      </c>
      <c r="R64" s="101">
        <f>(p0!AB69+'Transport Pos'!B56)*10000*m_chg!Z62</f>
        <v>0</v>
      </c>
      <c r="S64" s="101">
        <f>p0!U69*10000*m_chg!AA62</f>
        <v>0</v>
      </c>
      <c r="T64" s="101">
        <f>p0!W69*10000*m_chg!AB62</f>
        <v>0</v>
      </c>
      <c r="U64" s="101">
        <f>p0!S69*10000*m_chg!AD62</f>
        <v>0</v>
      </c>
      <c r="V64" s="101">
        <f>p0!B69*10000*m_chg!AG62</f>
        <v>0</v>
      </c>
      <c r="W64" s="101">
        <f>p0!AA69*10000*m_chg!AJ62</f>
        <v>0</v>
      </c>
      <c r="Y64" s="101"/>
      <c r="AA64" s="90">
        <v>38353</v>
      </c>
      <c r="AB64" s="174">
        <f t="shared" si="7"/>
        <v>0</v>
      </c>
      <c r="AC64" s="174">
        <f>IF(AC$2&lt;=$AA64,IF(AC$3&gt;=$AA64,(AC$4*($AA65-$AA64)),0),0)*(VLOOKUP($AA64,curves,VLOOKUP(AC$1,names,2,0))-AC$5)*'m1'!$BL62</f>
        <v>0</v>
      </c>
      <c r="AD64" s="174">
        <f>IF(AD$2&lt;=$AA64,IF(AD$3&gt;=$AA64,(AD$4*($AA65-$AA64)),0),0)*(VLOOKUP($AA64,curves,VLOOKUP(AD$1,names,2,0))-AD$5)*'m1'!$BL62</f>
        <v>0</v>
      </c>
      <c r="AE64" s="174">
        <f>IF(AE$2&lt;=$AA64,IF(AE$3&gt;=$AA64,(AE$4*($AA65-$AA64)),0),0)*(VLOOKUP($AA64,curves,VLOOKUP(AE$1,names,2,0))-AE$5)*'m1'!$BL62</f>
        <v>0</v>
      </c>
      <c r="AF64" s="174">
        <f>IF(AF$2&lt;=$AA64,IF(AF$3&gt;=$AA64,(AF$4*($AA65-$AA64)),0),0)*(VLOOKUP($AA64,curves,VLOOKUP(AF$1,names,2,0))-AF$5)*'m1'!$BL62</f>
        <v>0</v>
      </c>
      <c r="AG64" s="174">
        <f>IF(AG$2&lt;=$AA64,IF(AG$3&gt;=$AA64,(AG$4*($AA65-$AA64)),0),0)*(VLOOKUP($AA64,curves,VLOOKUP(AG$1,names,2,0))-AG$5)*'m1'!$BL62</f>
        <v>0</v>
      </c>
      <c r="AH64" s="174">
        <f>IF(AH$2&lt;=$AA64,IF(AH$3&gt;=$AA64,(AH$4*($AA65-$AA64)),0),0)*(VLOOKUP($AA64,curves,VLOOKUP(AH$1,names,2,0))-AH$5)*'m1'!$BL62</f>
        <v>0</v>
      </c>
      <c r="AI64" s="174">
        <f>IF(AI$2&lt;=$AA64,IF(AI$3&gt;=$AA64,(AI$4*($AA65-$AA64)),0),0)*(VLOOKUP($AA64,curves,VLOOKUP(AI$1,names,2,0))-AI$5)*'m1'!$BL62</f>
        <v>0</v>
      </c>
      <c r="AJ64" s="174">
        <f>IF(AJ$2&lt;=$AA64,IF(AJ$3&gt;=$AA64,(AJ$4*($AA65-$AA64)),0),0)*(VLOOKUP($AA64,curves,VLOOKUP(AJ$1,names,2,0))-AJ$5)*'m1'!$BL62</f>
        <v>0</v>
      </c>
      <c r="AK64" s="174">
        <f>IF(AK$2&lt;=$AA64,IF(AK$3&gt;=$AA64,(AK$4*($AA65-$AA64)),0),0)*(VLOOKUP($AA64,curves,VLOOKUP(AK$1,names,2,0))-AK$5)*'m1'!$BL62</f>
        <v>0</v>
      </c>
      <c r="AL64" s="174">
        <f>IF(AL$2&lt;=$AA64,IF(AL$3&gt;=$AA64,(AL$4*($AA65-$AA64)),0),0)*(VLOOKUP($AA64,curves,VLOOKUP(AL$1,names,2,0))-AL$5)*'m1'!$BL62</f>
        <v>0</v>
      </c>
      <c r="AM64" s="174">
        <f>IF(AM$2&lt;=$AA64,IF(AM$3&gt;=$AA64,(AM$4*($AA65-$AA64)),0),0)*(VLOOKUP($AA64,curves,VLOOKUP(AM$1,names,2,0))-AM$5)*'m1'!$BL62</f>
        <v>0</v>
      </c>
      <c r="AN64" s="174">
        <f>IF(AN$2&lt;=$AA64,IF(AN$3&gt;=$AA64,(AN$4*($AA65-$AA64)),0),0)*(VLOOKUP($AA64,curves,VLOOKUP(AN$1,names,2,0))-AN$5)*'m1'!$BL62</f>
        <v>0</v>
      </c>
      <c r="AO64" s="174">
        <f>IF(AO$2&lt;=$AA64,IF(AO$3&gt;=$AA64,(AO$4*($AA65-$AA64)),0),0)*(VLOOKUP($AA64,curves,VLOOKUP(AO$1,names,2,0))-AO$5)*'m1'!$BL62</f>
        <v>0</v>
      </c>
      <c r="AP64" s="174">
        <f>IF(AP$2&lt;=$AA64,IF(AP$3&gt;=$AA64,(AP$4*($AA65-$AA64)),0),0)*(VLOOKUP($AA64,curves,VLOOKUP(AP$1,names,2,0))-AP$5)*'m1'!$BL62</f>
        <v>0</v>
      </c>
      <c r="AQ64" s="174">
        <f>IF(AQ$2&lt;=$AA64,IF(AQ$3&gt;=$AA64,(AQ$4*($AA65-$AA64)),0),0)*(VLOOKUP($AA64,curves,VLOOKUP(AQ$1,names,2,0))-AQ$5)*'m1'!$BL62</f>
        <v>0</v>
      </c>
      <c r="AR64" s="174">
        <f>IF(AR$2&lt;=$AA64,IF(AR$3&gt;=$AA64,(AR$4*($AA65-$AA64)),0),0)*(VLOOKUP($AA64,curves,VLOOKUP(AR$1,names,2,0))-AR$5)*'m1'!$BL62</f>
        <v>0</v>
      </c>
      <c r="AS64" s="174">
        <f>IF(AS$2&lt;=$AA64,IF(AS$3&gt;=$AA64,(AS$4*($AA65-$AA64)),0),0)*(VLOOKUP($AA64,curves,VLOOKUP(AS$1,names,2,0))-AS$5)*'m1'!$BL62</f>
        <v>0</v>
      </c>
      <c r="AT64" s="174">
        <f>IF(AT$2&lt;=$AA64,IF(AT$3&gt;=$AA64,(AT$4*($AA65-$AA64)),0),0)*(VLOOKUP($AA64,curves,VLOOKUP(AT$1,names,2,0))-AT$5)*'m1'!$BL62</f>
        <v>0</v>
      </c>
      <c r="AU64" s="174">
        <f>IF(AU$2&lt;=$AA64,IF(AU$3&gt;=$AA64,(AU$4*($AA65-$AA64)),0),0)*(VLOOKUP($AA64,curves,VLOOKUP(AU$1,names,2,0))-AU$5)*'m1'!$BL62</f>
        <v>0</v>
      </c>
      <c r="AV64" s="174">
        <f>IF(AV$2&lt;=$AA64,IF(AV$3&gt;=$AA64,(AV$4*($AA65-$AA64)),0),0)*(VLOOKUP($AA64,curves,VLOOKUP(AV$1,names,2,0))-AV$5)*'m1'!$BL62</f>
        <v>0</v>
      </c>
      <c r="AW64" s="174">
        <f>IF(AW$2&lt;=$AA64,IF(AW$3&gt;=$AA64,(AW$4*($AA65-$AA64)),0),0)*(VLOOKUP($AA64,curves,VLOOKUP(AW$1,names,2,0))-AW$5)*'m1'!$BL62</f>
        <v>0</v>
      </c>
      <c r="BB64" s="84"/>
      <c r="BC64" s="84"/>
      <c r="BD64" s="84"/>
      <c r="BE64" s="84"/>
      <c r="BP64" s="88"/>
      <c r="CI64" s="83"/>
      <c r="CJ64" s="83"/>
      <c r="CK64" s="83"/>
      <c r="FY64" s="84"/>
      <c r="FZ64" s="84"/>
      <c r="GA64" s="84"/>
      <c r="GK64" s="88"/>
      <c r="GL64" s="88"/>
      <c r="GR64" s="88"/>
      <c r="GT64" s="88"/>
      <c r="GU64" s="88"/>
      <c r="HA64" s="88"/>
    </row>
    <row r="65" spans="1:209">
      <c r="A65" s="90">
        <f>p0!A70</f>
        <v>38384</v>
      </c>
      <c r="B65" s="102">
        <f t="shared" si="6"/>
        <v>0</v>
      </c>
      <c r="C65" s="101">
        <f>p0!E70*10000*m_chg!C63</f>
        <v>0</v>
      </c>
      <c r="D65" s="101">
        <f>p0!N70*10000*m_chg!D63</f>
        <v>0</v>
      </c>
      <c r="E65" s="101">
        <f>'p1'!K70*10000*m_chg!E63</f>
        <v>0</v>
      </c>
      <c r="F65" s="101">
        <f>(p0!H70+p0!J70+'Spread Opt'!D61+'Transport Pos'!E57)*10000*m_chg!K63</f>
        <v>0</v>
      </c>
      <c r="G65" s="101">
        <f>p0!O70*10000*m_chg!L63</f>
        <v>0</v>
      </c>
      <c r="H65" s="101">
        <f>p0!D70*10000*m_chg!N63</f>
        <v>0</v>
      </c>
      <c r="I65" s="101">
        <f>(p0!I70+p0!AG70+'Spread Opt'!C61)*10000*m_chg!H63</f>
        <v>0</v>
      </c>
      <c r="J65" s="101">
        <f>p0!M70*10000*m_chg!J63</f>
        <v>0</v>
      </c>
      <c r="K65" s="101">
        <f>(p0!L70+p0!G70)*10000*m_chg!O63</f>
        <v>0</v>
      </c>
      <c r="L65" s="101">
        <f>p0!P70*10000*m_chg!P63</f>
        <v>0</v>
      </c>
      <c r="M65" s="101">
        <f>(p0!F70)*10000*m_chg!T63</f>
        <v>0</v>
      </c>
      <c r="N65" s="101">
        <f>p0!C70*10000*m_chg!U63</f>
        <v>0</v>
      </c>
      <c r="O65" s="101">
        <f>'Transport Pos'!C57*10000*m_chg!V63</f>
        <v>0</v>
      </c>
      <c r="P65" s="101">
        <f>(p0!Y70+p0!X70)*10000*m_chg!X63</f>
        <v>0</v>
      </c>
      <c r="Q65" s="101">
        <f>p0!Z70*10000*m_chg!Y63</f>
        <v>0</v>
      </c>
      <c r="R65" s="101">
        <f>(p0!AB70+'Transport Pos'!B57)*10000*m_chg!Z63</f>
        <v>0</v>
      </c>
      <c r="S65" s="101">
        <f>p0!U70*10000*m_chg!AA63</f>
        <v>0</v>
      </c>
      <c r="T65" s="101">
        <f>p0!W70*10000*m_chg!AB63</f>
        <v>0</v>
      </c>
      <c r="U65" s="101">
        <f>p0!S70*10000*m_chg!AD63</f>
        <v>0</v>
      </c>
      <c r="V65" s="101">
        <f>p0!B70*10000*m_chg!AG63</f>
        <v>0</v>
      </c>
      <c r="W65" s="101">
        <f>p0!AA70*10000*m_chg!AJ63</f>
        <v>0</v>
      </c>
      <c r="Y65" s="101"/>
      <c r="AA65" s="90">
        <v>38384</v>
      </c>
      <c r="AB65" s="174">
        <f t="shared" si="7"/>
        <v>0</v>
      </c>
      <c r="AC65" s="174">
        <f>IF(AC$2&lt;=$AA65,IF(AC$3&gt;=$AA65,(AC$4*($AA66-$AA65)),0),0)*(VLOOKUP($AA65,curves,VLOOKUP(AC$1,names,2,0))-AC$5)*'m1'!$BL63</f>
        <v>0</v>
      </c>
      <c r="AD65" s="174">
        <f>IF(AD$2&lt;=$AA65,IF(AD$3&gt;=$AA65,(AD$4*($AA66-$AA65)),0),0)*(VLOOKUP($AA65,curves,VLOOKUP(AD$1,names,2,0))-AD$5)*'m1'!$BL63</f>
        <v>0</v>
      </c>
      <c r="AE65" s="174">
        <f>IF(AE$2&lt;=$AA65,IF(AE$3&gt;=$AA65,(AE$4*($AA66-$AA65)),0),0)*(VLOOKUP($AA65,curves,VLOOKUP(AE$1,names,2,0))-AE$5)*'m1'!$BL63</f>
        <v>0</v>
      </c>
      <c r="AF65" s="174">
        <f>IF(AF$2&lt;=$AA65,IF(AF$3&gt;=$AA65,(AF$4*($AA66-$AA65)),0),0)*(VLOOKUP($AA65,curves,VLOOKUP(AF$1,names,2,0))-AF$5)*'m1'!$BL63</f>
        <v>0</v>
      </c>
      <c r="AG65" s="174">
        <f>IF(AG$2&lt;=$AA65,IF(AG$3&gt;=$AA65,(AG$4*($AA66-$AA65)),0),0)*(VLOOKUP($AA65,curves,VLOOKUP(AG$1,names,2,0))-AG$5)*'m1'!$BL63</f>
        <v>0</v>
      </c>
      <c r="AH65" s="174">
        <f>IF(AH$2&lt;=$AA65,IF(AH$3&gt;=$AA65,(AH$4*($AA66-$AA65)),0),0)*(VLOOKUP($AA65,curves,VLOOKUP(AH$1,names,2,0))-AH$5)*'m1'!$BL63</f>
        <v>0</v>
      </c>
      <c r="AI65" s="174">
        <f>IF(AI$2&lt;=$AA65,IF(AI$3&gt;=$AA65,(AI$4*($AA66-$AA65)),0),0)*(VLOOKUP($AA65,curves,VLOOKUP(AI$1,names,2,0))-AI$5)*'m1'!$BL63</f>
        <v>0</v>
      </c>
      <c r="AJ65" s="174">
        <f>IF(AJ$2&lt;=$AA65,IF(AJ$3&gt;=$AA65,(AJ$4*($AA66-$AA65)),0),0)*(VLOOKUP($AA65,curves,VLOOKUP(AJ$1,names,2,0))-AJ$5)*'m1'!$BL63</f>
        <v>0</v>
      </c>
      <c r="AK65" s="174">
        <f>IF(AK$2&lt;=$AA65,IF(AK$3&gt;=$AA65,(AK$4*($AA66-$AA65)),0),0)*(VLOOKUP($AA65,curves,VLOOKUP(AK$1,names,2,0))-AK$5)*'m1'!$BL63</f>
        <v>0</v>
      </c>
      <c r="AL65" s="174">
        <f>IF(AL$2&lt;=$AA65,IF(AL$3&gt;=$AA65,(AL$4*($AA66-$AA65)),0),0)*(VLOOKUP($AA65,curves,VLOOKUP(AL$1,names,2,0))-AL$5)*'m1'!$BL63</f>
        <v>0</v>
      </c>
      <c r="AM65" s="174">
        <f>IF(AM$2&lt;=$AA65,IF(AM$3&gt;=$AA65,(AM$4*($AA66-$AA65)),0),0)*(VLOOKUP($AA65,curves,VLOOKUP(AM$1,names,2,0))-AM$5)*'m1'!$BL63</f>
        <v>0</v>
      </c>
      <c r="AN65" s="174">
        <f>IF(AN$2&lt;=$AA65,IF(AN$3&gt;=$AA65,(AN$4*($AA66-$AA65)),0),0)*(VLOOKUP($AA65,curves,VLOOKUP(AN$1,names,2,0))-AN$5)*'m1'!$BL63</f>
        <v>0</v>
      </c>
      <c r="AO65" s="174">
        <f>IF(AO$2&lt;=$AA65,IF(AO$3&gt;=$AA65,(AO$4*($AA66-$AA65)),0),0)*(VLOOKUP($AA65,curves,VLOOKUP(AO$1,names,2,0))-AO$5)*'m1'!$BL63</f>
        <v>0</v>
      </c>
      <c r="AP65" s="174">
        <f>IF(AP$2&lt;=$AA65,IF(AP$3&gt;=$AA65,(AP$4*($AA66-$AA65)),0),0)*(VLOOKUP($AA65,curves,VLOOKUP(AP$1,names,2,0))-AP$5)*'m1'!$BL63</f>
        <v>0</v>
      </c>
      <c r="AQ65" s="174">
        <f>IF(AQ$2&lt;=$AA65,IF(AQ$3&gt;=$AA65,(AQ$4*($AA66-$AA65)),0),0)*(VLOOKUP($AA65,curves,VLOOKUP(AQ$1,names,2,0))-AQ$5)*'m1'!$BL63</f>
        <v>0</v>
      </c>
      <c r="AR65" s="174">
        <f>IF(AR$2&lt;=$AA65,IF(AR$3&gt;=$AA65,(AR$4*($AA66-$AA65)),0),0)*(VLOOKUP($AA65,curves,VLOOKUP(AR$1,names,2,0))-AR$5)*'m1'!$BL63</f>
        <v>0</v>
      </c>
      <c r="AS65" s="174">
        <f>IF(AS$2&lt;=$AA65,IF(AS$3&gt;=$AA65,(AS$4*($AA66-$AA65)),0),0)*(VLOOKUP($AA65,curves,VLOOKUP(AS$1,names,2,0))-AS$5)*'m1'!$BL63</f>
        <v>0</v>
      </c>
      <c r="AT65" s="174">
        <f>IF(AT$2&lt;=$AA65,IF(AT$3&gt;=$AA65,(AT$4*($AA66-$AA65)),0),0)*(VLOOKUP($AA65,curves,VLOOKUP(AT$1,names,2,0))-AT$5)*'m1'!$BL63</f>
        <v>0</v>
      </c>
      <c r="AU65" s="174">
        <f>IF(AU$2&lt;=$AA65,IF(AU$3&gt;=$AA65,(AU$4*($AA66-$AA65)),0),0)*(VLOOKUP($AA65,curves,VLOOKUP(AU$1,names,2,0))-AU$5)*'m1'!$BL63</f>
        <v>0</v>
      </c>
      <c r="AV65" s="174">
        <f>IF(AV$2&lt;=$AA65,IF(AV$3&gt;=$AA65,(AV$4*($AA66-$AA65)),0),0)*(VLOOKUP($AA65,curves,VLOOKUP(AV$1,names,2,0))-AV$5)*'m1'!$BL63</f>
        <v>0</v>
      </c>
      <c r="AW65" s="174">
        <f>IF(AW$2&lt;=$AA65,IF(AW$3&gt;=$AA65,(AW$4*($AA66-$AA65)),0),0)*(VLOOKUP($AA65,curves,VLOOKUP(AW$1,names,2,0))-AW$5)*'m1'!$BL63</f>
        <v>0</v>
      </c>
      <c r="BB65" s="84"/>
      <c r="BC65" s="84"/>
      <c r="BD65" s="84"/>
      <c r="BE65" s="84"/>
      <c r="BP65" s="88"/>
      <c r="CI65" s="83"/>
      <c r="CJ65" s="83"/>
      <c r="CK65" s="83"/>
      <c r="FY65" s="84"/>
      <c r="FZ65" s="84"/>
      <c r="GA65" s="84"/>
      <c r="GK65" s="88"/>
      <c r="GL65" s="88"/>
      <c r="GR65" s="88"/>
      <c r="GT65" s="88"/>
      <c r="GU65" s="88"/>
      <c r="HA65" s="88"/>
    </row>
    <row r="66" spans="1:209">
      <c r="A66" s="90">
        <f>p0!A71</f>
        <v>38412</v>
      </c>
      <c r="B66" s="102">
        <f t="shared" si="6"/>
        <v>0</v>
      </c>
      <c r="C66" s="101">
        <f>p0!E71*10000*m_chg!C64</f>
        <v>0</v>
      </c>
      <c r="D66" s="101">
        <f>p0!N71*10000*m_chg!D64</f>
        <v>0</v>
      </c>
      <c r="E66" s="101">
        <f>'p1'!K71*10000*m_chg!E64</f>
        <v>0</v>
      </c>
      <c r="F66" s="101">
        <f>(p0!H71+p0!J71+'Spread Opt'!D62+'Transport Pos'!E58)*10000*m_chg!K64</f>
        <v>0</v>
      </c>
      <c r="G66" s="101">
        <f>p0!O71*10000*m_chg!L64</f>
        <v>0</v>
      </c>
      <c r="H66" s="101">
        <f>p0!D71*10000*m_chg!N64</f>
        <v>0</v>
      </c>
      <c r="I66" s="101">
        <f>(p0!I71+p0!AG71+'Spread Opt'!C62)*10000*m_chg!H64</f>
        <v>0</v>
      </c>
      <c r="J66" s="101">
        <f>p0!M71*10000*m_chg!J64</f>
        <v>0</v>
      </c>
      <c r="K66" s="101">
        <f>(p0!L71+p0!G71)*10000*m_chg!O64</f>
        <v>0</v>
      </c>
      <c r="L66" s="101">
        <f>p0!P71*10000*m_chg!P64</f>
        <v>0</v>
      </c>
      <c r="M66" s="101">
        <f>(p0!F71)*10000*m_chg!T64</f>
        <v>0</v>
      </c>
      <c r="N66" s="101">
        <f>p0!C71*10000*m_chg!U64</f>
        <v>0</v>
      </c>
      <c r="O66" s="101">
        <f>'Transport Pos'!C58*10000*m_chg!V64</f>
        <v>0</v>
      </c>
      <c r="P66" s="101">
        <f>(p0!Y71+p0!X71)*10000*m_chg!X64</f>
        <v>0</v>
      </c>
      <c r="Q66" s="101">
        <f>p0!Z71*10000*m_chg!Y64</f>
        <v>0</v>
      </c>
      <c r="R66" s="101">
        <f>(p0!AB71+'Transport Pos'!B58)*10000*m_chg!Z64</f>
        <v>0</v>
      </c>
      <c r="S66" s="101">
        <f>p0!U71*10000*m_chg!AA64</f>
        <v>0</v>
      </c>
      <c r="T66" s="101">
        <f>p0!W71*10000*m_chg!AB64</f>
        <v>0</v>
      </c>
      <c r="U66" s="101">
        <f>p0!S71*10000*m_chg!AD64</f>
        <v>0</v>
      </c>
      <c r="V66" s="101">
        <f>p0!B71*10000*m_chg!AG64</f>
        <v>0</v>
      </c>
      <c r="W66" s="101">
        <f>p0!AA71*10000*m_chg!AJ64</f>
        <v>0</v>
      </c>
      <c r="Y66" s="101"/>
      <c r="AA66" s="90">
        <v>38412</v>
      </c>
      <c r="AB66" s="174">
        <f t="shared" si="7"/>
        <v>0</v>
      </c>
      <c r="AC66" s="174">
        <f>IF(AC$2&lt;=$AA66,IF(AC$3&gt;=$AA66,(AC$4*($AA67-$AA66)),0),0)*(VLOOKUP($AA66,curves,VLOOKUP(AC$1,names,2,0))-AC$5)*'m1'!$BL64</f>
        <v>0</v>
      </c>
      <c r="AD66" s="174">
        <f>IF(AD$2&lt;=$AA66,IF(AD$3&gt;=$AA66,(AD$4*($AA67-$AA66)),0),0)*(VLOOKUP($AA66,curves,VLOOKUP(AD$1,names,2,0))-AD$5)*'m1'!$BL64</f>
        <v>0</v>
      </c>
      <c r="AE66" s="174">
        <f>IF(AE$2&lt;=$AA66,IF(AE$3&gt;=$AA66,(AE$4*($AA67-$AA66)),0),0)*(VLOOKUP($AA66,curves,VLOOKUP(AE$1,names,2,0))-AE$5)*'m1'!$BL64</f>
        <v>0</v>
      </c>
      <c r="AF66" s="174">
        <f>IF(AF$2&lt;=$AA66,IF(AF$3&gt;=$AA66,(AF$4*($AA67-$AA66)),0),0)*(VLOOKUP($AA66,curves,VLOOKUP(AF$1,names,2,0))-AF$5)*'m1'!$BL64</f>
        <v>0</v>
      </c>
      <c r="AG66" s="174">
        <f>IF(AG$2&lt;=$AA66,IF(AG$3&gt;=$AA66,(AG$4*($AA67-$AA66)),0),0)*(VLOOKUP($AA66,curves,VLOOKUP(AG$1,names,2,0))-AG$5)*'m1'!$BL64</f>
        <v>0</v>
      </c>
      <c r="AH66" s="174">
        <f>IF(AH$2&lt;=$AA66,IF(AH$3&gt;=$AA66,(AH$4*($AA67-$AA66)),0),0)*(VLOOKUP($AA66,curves,VLOOKUP(AH$1,names,2,0))-AH$5)*'m1'!$BL64</f>
        <v>0</v>
      </c>
      <c r="AI66" s="174">
        <f>IF(AI$2&lt;=$AA66,IF(AI$3&gt;=$AA66,(AI$4*($AA67-$AA66)),0),0)*(VLOOKUP($AA66,curves,VLOOKUP(AI$1,names,2,0))-AI$5)*'m1'!$BL64</f>
        <v>0</v>
      </c>
      <c r="AJ66" s="174">
        <f>IF(AJ$2&lt;=$AA66,IF(AJ$3&gt;=$AA66,(AJ$4*($AA67-$AA66)),0),0)*(VLOOKUP($AA66,curves,VLOOKUP(AJ$1,names,2,0))-AJ$5)*'m1'!$BL64</f>
        <v>0</v>
      </c>
      <c r="AK66" s="174">
        <f>IF(AK$2&lt;=$AA66,IF(AK$3&gt;=$AA66,(AK$4*($AA67-$AA66)),0),0)*(VLOOKUP($AA66,curves,VLOOKUP(AK$1,names,2,0))-AK$5)*'m1'!$BL64</f>
        <v>0</v>
      </c>
      <c r="AL66" s="174">
        <f>IF(AL$2&lt;=$AA66,IF(AL$3&gt;=$AA66,(AL$4*($AA67-$AA66)),0),0)*(VLOOKUP($AA66,curves,VLOOKUP(AL$1,names,2,0))-AL$5)*'m1'!$BL64</f>
        <v>0</v>
      </c>
      <c r="AM66" s="174">
        <f>IF(AM$2&lt;=$AA66,IF(AM$3&gt;=$AA66,(AM$4*($AA67-$AA66)),0),0)*(VLOOKUP($AA66,curves,VLOOKUP(AM$1,names,2,0))-AM$5)*'m1'!$BL64</f>
        <v>0</v>
      </c>
      <c r="AN66" s="174">
        <f>IF(AN$2&lt;=$AA66,IF(AN$3&gt;=$AA66,(AN$4*($AA67-$AA66)),0),0)*(VLOOKUP($AA66,curves,VLOOKUP(AN$1,names,2,0))-AN$5)*'m1'!$BL64</f>
        <v>0</v>
      </c>
      <c r="AO66" s="174">
        <f>IF(AO$2&lt;=$AA66,IF(AO$3&gt;=$AA66,(AO$4*($AA67-$AA66)),0),0)*(VLOOKUP($AA66,curves,VLOOKUP(AO$1,names,2,0))-AO$5)*'m1'!$BL64</f>
        <v>0</v>
      </c>
      <c r="AP66" s="174">
        <f>IF(AP$2&lt;=$AA66,IF(AP$3&gt;=$AA66,(AP$4*($AA67-$AA66)),0),0)*(VLOOKUP($AA66,curves,VLOOKUP(AP$1,names,2,0))-AP$5)*'m1'!$BL64</f>
        <v>0</v>
      </c>
      <c r="AQ66" s="174">
        <f>IF(AQ$2&lt;=$AA66,IF(AQ$3&gt;=$AA66,(AQ$4*($AA67-$AA66)),0),0)*(VLOOKUP($AA66,curves,VLOOKUP(AQ$1,names,2,0))-AQ$5)*'m1'!$BL64</f>
        <v>0</v>
      </c>
      <c r="AR66" s="174">
        <f>IF(AR$2&lt;=$AA66,IF(AR$3&gt;=$AA66,(AR$4*($AA67-$AA66)),0),0)*(VLOOKUP($AA66,curves,VLOOKUP(AR$1,names,2,0))-AR$5)*'m1'!$BL64</f>
        <v>0</v>
      </c>
      <c r="AS66" s="174">
        <f>IF(AS$2&lt;=$AA66,IF(AS$3&gt;=$AA66,(AS$4*($AA67-$AA66)),0),0)*(VLOOKUP($AA66,curves,VLOOKUP(AS$1,names,2,0))-AS$5)*'m1'!$BL64</f>
        <v>0</v>
      </c>
      <c r="AT66" s="174">
        <f>IF(AT$2&lt;=$AA66,IF(AT$3&gt;=$AA66,(AT$4*($AA67-$AA66)),0),0)*(VLOOKUP($AA66,curves,VLOOKUP(AT$1,names,2,0))-AT$5)*'m1'!$BL64</f>
        <v>0</v>
      </c>
      <c r="AU66" s="174">
        <f>IF(AU$2&lt;=$AA66,IF(AU$3&gt;=$AA66,(AU$4*($AA67-$AA66)),0),0)*(VLOOKUP($AA66,curves,VLOOKUP(AU$1,names,2,0))-AU$5)*'m1'!$BL64</f>
        <v>0</v>
      </c>
      <c r="AV66" s="174">
        <f>IF(AV$2&lt;=$AA66,IF(AV$3&gt;=$AA66,(AV$4*($AA67-$AA66)),0),0)*(VLOOKUP($AA66,curves,VLOOKUP(AV$1,names,2,0))-AV$5)*'m1'!$BL64</f>
        <v>0</v>
      </c>
      <c r="AW66" s="174">
        <f>IF(AW$2&lt;=$AA66,IF(AW$3&gt;=$AA66,(AW$4*($AA67-$AA66)),0),0)*(VLOOKUP($AA66,curves,VLOOKUP(AW$1,names,2,0))-AW$5)*'m1'!$BL64</f>
        <v>0</v>
      </c>
      <c r="BB66" s="84"/>
      <c r="BC66" s="84"/>
      <c r="BD66" s="84"/>
      <c r="BE66" s="84"/>
      <c r="BP66" s="88"/>
      <c r="CI66" s="83"/>
      <c r="CJ66" s="83"/>
      <c r="CK66" s="83"/>
      <c r="FY66" s="84"/>
      <c r="FZ66" s="84"/>
      <c r="GA66" s="84"/>
      <c r="GK66" s="88"/>
      <c r="GL66" s="88"/>
      <c r="GR66" s="88"/>
      <c r="GT66" s="88"/>
      <c r="GU66" s="88"/>
      <c r="HA66" s="88"/>
    </row>
    <row r="67" spans="1:209">
      <c r="A67" s="90">
        <f>p0!A72</f>
        <v>38443</v>
      </c>
      <c r="B67" s="102">
        <f t="shared" si="6"/>
        <v>0</v>
      </c>
      <c r="C67" s="101">
        <f>p0!E72*10000*m_chg!C65</f>
        <v>0</v>
      </c>
      <c r="D67" s="101">
        <f>p0!N72*10000*m_chg!D65</f>
        <v>0</v>
      </c>
      <c r="E67" s="101">
        <f>'p1'!K72*10000*m_chg!E65</f>
        <v>0</v>
      </c>
      <c r="F67" s="101">
        <f>(p0!H72+p0!J72+'Spread Opt'!D63+'Transport Pos'!E59)*10000*m_chg!K65</f>
        <v>0</v>
      </c>
      <c r="G67" s="101">
        <f>p0!O72*10000*m_chg!L65</f>
        <v>0</v>
      </c>
      <c r="H67" s="101">
        <f>p0!D72*10000*m_chg!N65</f>
        <v>0</v>
      </c>
      <c r="I67" s="101">
        <f>(p0!I72+p0!AG72+'Spread Opt'!C63)*10000*m_chg!H65</f>
        <v>0</v>
      </c>
      <c r="J67" s="101">
        <f>p0!M72*10000*m_chg!J65</f>
        <v>0</v>
      </c>
      <c r="K67" s="101">
        <f>(p0!L72+p0!G72)*10000*m_chg!O65</f>
        <v>0</v>
      </c>
      <c r="L67" s="101">
        <f>p0!P72*10000*m_chg!P65</f>
        <v>0</v>
      </c>
      <c r="M67" s="101">
        <f>(p0!F72)*10000*m_chg!T65</f>
        <v>0</v>
      </c>
      <c r="N67" s="101">
        <f>p0!C72*10000*m_chg!U65</f>
        <v>0</v>
      </c>
      <c r="O67" s="101">
        <f>'Transport Pos'!C59*10000*m_chg!V65</f>
        <v>0</v>
      </c>
      <c r="P67" s="101">
        <f>(p0!Y72+p0!X72)*10000*m_chg!X65</f>
        <v>0</v>
      </c>
      <c r="Q67" s="101">
        <f>p0!Z72*10000*m_chg!Y65</f>
        <v>0</v>
      </c>
      <c r="R67" s="101">
        <f>(p0!AB72+'Transport Pos'!B59)*10000*m_chg!Z65</f>
        <v>0</v>
      </c>
      <c r="S67" s="101">
        <f>p0!U72*10000*m_chg!AA65</f>
        <v>0</v>
      </c>
      <c r="T67" s="101">
        <f>p0!W72*10000*m_chg!AB65</f>
        <v>0</v>
      </c>
      <c r="U67" s="101">
        <f>p0!S72*10000*m_chg!AD65</f>
        <v>0</v>
      </c>
      <c r="V67" s="101">
        <f>p0!B72*10000*m_chg!AG65</f>
        <v>0</v>
      </c>
      <c r="W67" s="101">
        <f>p0!AA72*10000*m_chg!AJ65</f>
        <v>0</v>
      </c>
      <c r="Y67" s="101"/>
      <c r="AA67" s="90">
        <v>38443</v>
      </c>
      <c r="AB67" s="174">
        <f t="shared" si="7"/>
        <v>0</v>
      </c>
      <c r="AC67" s="174">
        <f>IF(AC$2&lt;=$AA67,IF(AC$3&gt;=$AA67,(AC$4*($AA68-$AA67)),0),0)*(VLOOKUP($AA67,curves,VLOOKUP(AC$1,names,2,0))-AC$5)*'m1'!$BL65</f>
        <v>0</v>
      </c>
      <c r="AD67" s="174">
        <f>IF(AD$2&lt;=$AA67,IF(AD$3&gt;=$AA67,(AD$4*($AA68-$AA67)),0),0)*(VLOOKUP($AA67,curves,VLOOKUP(AD$1,names,2,0))-AD$5)*'m1'!$BL65</f>
        <v>0</v>
      </c>
      <c r="AE67" s="174">
        <f>IF(AE$2&lt;=$AA67,IF(AE$3&gt;=$AA67,(AE$4*($AA68-$AA67)),0),0)*(VLOOKUP($AA67,curves,VLOOKUP(AE$1,names,2,0))-AE$5)*'m1'!$BL65</f>
        <v>0</v>
      </c>
      <c r="AF67" s="174">
        <f>IF(AF$2&lt;=$AA67,IF(AF$3&gt;=$AA67,(AF$4*($AA68-$AA67)),0),0)*(VLOOKUP($AA67,curves,VLOOKUP(AF$1,names,2,0))-AF$5)*'m1'!$BL65</f>
        <v>0</v>
      </c>
      <c r="AG67" s="174">
        <f>IF(AG$2&lt;=$AA67,IF(AG$3&gt;=$AA67,(AG$4*($AA68-$AA67)),0),0)*(VLOOKUP($AA67,curves,VLOOKUP(AG$1,names,2,0))-AG$5)*'m1'!$BL65</f>
        <v>0</v>
      </c>
      <c r="AH67" s="174">
        <f>IF(AH$2&lt;=$AA67,IF(AH$3&gt;=$AA67,(AH$4*($AA68-$AA67)),0),0)*(VLOOKUP($AA67,curves,VLOOKUP(AH$1,names,2,0))-AH$5)*'m1'!$BL65</f>
        <v>0</v>
      </c>
      <c r="AI67" s="174">
        <f>IF(AI$2&lt;=$AA67,IF(AI$3&gt;=$AA67,(AI$4*($AA68-$AA67)),0),0)*(VLOOKUP($AA67,curves,VLOOKUP(AI$1,names,2,0))-AI$5)*'m1'!$BL65</f>
        <v>0</v>
      </c>
      <c r="AJ67" s="174">
        <f>IF(AJ$2&lt;=$AA67,IF(AJ$3&gt;=$AA67,(AJ$4*($AA68-$AA67)),0),0)*(VLOOKUP($AA67,curves,VLOOKUP(AJ$1,names,2,0))-AJ$5)*'m1'!$BL65</f>
        <v>0</v>
      </c>
      <c r="AK67" s="174">
        <f>IF(AK$2&lt;=$AA67,IF(AK$3&gt;=$AA67,(AK$4*($AA68-$AA67)),0),0)*(VLOOKUP($AA67,curves,VLOOKUP(AK$1,names,2,0))-AK$5)*'m1'!$BL65</f>
        <v>0</v>
      </c>
      <c r="AL67" s="174">
        <f>IF(AL$2&lt;=$AA67,IF(AL$3&gt;=$AA67,(AL$4*($AA68-$AA67)),0),0)*(VLOOKUP($AA67,curves,VLOOKUP(AL$1,names,2,0))-AL$5)*'m1'!$BL65</f>
        <v>0</v>
      </c>
      <c r="AM67" s="174">
        <f>IF(AM$2&lt;=$AA67,IF(AM$3&gt;=$AA67,(AM$4*($AA68-$AA67)),0),0)*(VLOOKUP($AA67,curves,VLOOKUP(AM$1,names,2,0))-AM$5)*'m1'!$BL65</f>
        <v>0</v>
      </c>
      <c r="AN67" s="174">
        <f>IF(AN$2&lt;=$AA67,IF(AN$3&gt;=$AA67,(AN$4*($AA68-$AA67)),0),0)*(VLOOKUP($AA67,curves,VLOOKUP(AN$1,names,2,0))-AN$5)*'m1'!$BL65</f>
        <v>0</v>
      </c>
      <c r="AO67" s="174">
        <f>IF(AO$2&lt;=$AA67,IF(AO$3&gt;=$AA67,(AO$4*($AA68-$AA67)),0),0)*(VLOOKUP($AA67,curves,VLOOKUP(AO$1,names,2,0))-AO$5)*'m1'!$BL65</f>
        <v>0</v>
      </c>
      <c r="AP67" s="174">
        <f>IF(AP$2&lt;=$AA67,IF(AP$3&gt;=$AA67,(AP$4*($AA68-$AA67)),0),0)*(VLOOKUP($AA67,curves,VLOOKUP(AP$1,names,2,0))-AP$5)*'m1'!$BL65</f>
        <v>0</v>
      </c>
      <c r="AQ67" s="174">
        <f>IF(AQ$2&lt;=$AA67,IF(AQ$3&gt;=$AA67,(AQ$4*($AA68-$AA67)),0),0)*(VLOOKUP($AA67,curves,VLOOKUP(AQ$1,names,2,0))-AQ$5)*'m1'!$BL65</f>
        <v>0</v>
      </c>
      <c r="AR67" s="174">
        <f>IF(AR$2&lt;=$AA67,IF(AR$3&gt;=$AA67,(AR$4*($AA68-$AA67)),0),0)*(VLOOKUP($AA67,curves,VLOOKUP(AR$1,names,2,0))-AR$5)*'m1'!$BL65</f>
        <v>0</v>
      </c>
      <c r="AS67" s="174">
        <f>IF(AS$2&lt;=$AA67,IF(AS$3&gt;=$AA67,(AS$4*($AA68-$AA67)),0),0)*(VLOOKUP($AA67,curves,VLOOKUP(AS$1,names,2,0))-AS$5)*'m1'!$BL65</f>
        <v>0</v>
      </c>
      <c r="AT67" s="174">
        <f>IF(AT$2&lt;=$AA67,IF(AT$3&gt;=$AA67,(AT$4*($AA68-$AA67)),0),0)*(VLOOKUP($AA67,curves,VLOOKUP(AT$1,names,2,0))-AT$5)*'m1'!$BL65</f>
        <v>0</v>
      </c>
      <c r="AU67" s="174">
        <f>IF(AU$2&lt;=$AA67,IF(AU$3&gt;=$AA67,(AU$4*($AA68-$AA67)),0),0)*(VLOOKUP($AA67,curves,VLOOKUP(AU$1,names,2,0))-AU$5)*'m1'!$BL65</f>
        <v>0</v>
      </c>
      <c r="AV67" s="174">
        <f>IF(AV$2&lt;=$AA67,IF(AV$3&gt;=$AA67,(AV$4*($AA68-$AA67)),0),0)*(VLOOKUP($AA67,curves,VLOOKUP(AV$1,names,2,0))-AV$5)*'m1'!$BL65</f>
        <v>0</v>
      </c>
      <c r="AW67" s="174">
        <f>IF(AW$2&lt;=$AA67,IF(AW$3&gt;=$AA67,(AW$4*($AA68-$AA67)),0),0)*(VLOOKUP($AA67,curves,VLOOKUP(AW$1,names,2,0))-AW$5)*'m1'!$BL65</f>
        <v>0</v>
      </c>
      <c r="BB67" s="84"/>
      <c r="BC67" s="84"/>
      <c r="BD67" s="84"/>
      <c r="BE67" s="84"/>
      <c r="BP67" s="88"/>
      <c r="CI67" s="83"/>
      <c r="CJ67" s="83"/>
      <c r="CK67" s="83"/>
      <c r="FY67" s="84"/>
      <c r="FZ67" s="84"/>
      <c r="GA67" s="84"/>
      <c r="GK67" s="88"/>
      <c r="GL67" s="88"/>
      <c r="GR67" s="88"/>
      <c r="GT67" s="88"/>
      <c r="GU67" s="88"/>
      <c r="HA67" s="88"/>
    </row>
    <row r="68" spans="1:209">
      <c r="A68" s="90">
        <f>p0!A73</f>
        <v>38473</v>
      </c>
      <c r="B68" s="102">
        <f t="shared" si="6"/>
        <v>0</v>
      </c>
      <c r="C68" s="101">
        <f>p0!E73*10000*m_chg!C66</f>
        <v>0</v>
      </c>
      <c r="D68" s="101">
        <f>p0!N73*10000*m_chg!D66</f>
        <v>0</v>
      </c>
      <c r="E68" s="101">
        <f>'p1'!K73*10000*m_chg!E66</f>
        <v>0</v>
      </c>
      <c r="F68" s="101">
        <f>(p0!H73+p0!J73+'Spread Opt'!D64+'Transport Pos'!E60)*10000*m_chg!K66</f>
        <v>0</v>
      </c>
      <c r="G68" s="101">
        <f>p0!O73*10000*m_chg!L66</f>
        <v>0</v>
      </c>
      <c r="H68" s="101">
        <f>p0!D73*10000*m_chg!N66</f>
        <v>0</v>
      </c>
      <c r="I68" s="101">
        <f>(p0!I73+p0!AG73+'Spread Opt'!C64)*10000*m_chg!H66</f>
        <v>0</v>
      </c>
      <c r="J68" s="101">
        <f>p0!M73*10000*m_chg!J66</f>
        <v>0</v>
      </c>
      <c r="K68" s="101">
        <f>(p0!L73+p0!G73)*10000*m_chg!O66</f>
        <v>0</v>
      </c>
      <c r="L68" s="101">
        <f>p0!P73*10000*m_chg!P66</f>
        <v>0</v>
      </c>
      <c r="M68" s="101">
        <f>(p0!F73)*10000*m_chg!T66</f>
        <v>0</v>
      </c>
      <c r="N68" s="101">
        <f>p0!C73*10000*m_chg!U66</f>
        <v>0</v>
      </c>
      <c r="O68" s="101">
        <f>'Transport Pos'!C60*10000*m_chg!V66</f>
        <v>0</v>
      </c>
      <c r="P68" s="101">
        <f>(p0!Y73+p0!X73)*10000*m_chg!X66</f>
        <v>0</v>
      </c>
      <c r="Q68" s="101">
        <f>p0!Z73*10000*m_chg!Y66</f>
        <v>0</v>
      </c>
      <c r="R68" s="101">
        <f>(p0!AB73+'Transport Pos'!B60)*10000*m_chg!Z66</f>
        <v>0</v>
      </c>
      <c r="S68" s="101">
        <f>p0!U73*10000*m_chg!AA66</f>
        <v>0</v>
      </c>
      <c r="T68" s="101">
        <f>p0!W73*10000*m_chg!AB66</f>
        <v>0</v>
      </c>
      <c r="U68" s="101">
        <f>p0!S73*10000*m_chg!AD66</f>
        <v>0</v>
      </c>
      <c r="V68" s="101">
        <f>p0!B73*10000*m_chg!AG66</f>
        <v>0</v>
      </c>
      <c r="W68" s="101">
        <f>p0!AA73*10000*m_chg!AJ66</f>
        <v>0</v>
      </c>
      <c r="Y68" s="101"/>
      <c r="AA68" s="90">
        <v>38473</v>
      </c>
      <c r="AB68" s="174">
        <f t="shared" si="7"/>
        <v>0</v>
      </c>
      <c r="AC68" s="174">
        <f>IF(AC$2&lt;=$AA68,IF(AC$3&gt;=$AA68,(AC$4*($AA69-$AA68)),0),0)*(VLOOKUP($AA68,curves,VLOOKUP(AC$1,names,2,0))-AC$5)*'m1'!$BL66</f>
        <v>0</v>
      </c>
      <c r="AD68" s="174">
        <f>IF(AD$2&lt;=$AA68,IF(AD$3&gt;=$AA68,(AD$4*($AA69-$AA68)),0),0)*(VLOOKUP($AA68,curves,VLOOKUP(AD$1,names,2,0))-AD$5)*'m1'!$BL66</f>
        <v>0</v>
      </c>
      <c r="AE68" s="174">
        <f>IF(AE$2&lt;=$AA68,IF(AE$3&gt;=$AA68,(AE$4*($AA69-$AA68)),0),0)*(VLOOKUP($AA68,curves,VLOOKUP(AE$1,names,2,0))-AE$5)*'m1'!$BL66</f>
        <v>0</v>
      </c>
      <c r="AF68" s="174">
        <f>IF(AF$2&lt;=$AA68,IF(AF$3&gt;=$AA68,(AF$4*($AA69-$AA68)),0),0)*(VLOOKUP($AA68,curves,VLOOKUP(AF$1,names,2,0))-AF$5)*'m1'!$BL66</f>
        <v>0</v>
      </c>
      <c r="AG68" s="174">
        <f>IF(AG$2&lt;=$AA68,IF(AG$3&gt;=$AA68,(AG$4*($AA69-$AA68)),0),0)*(VLOOKUP($AA68,curves,VLOOKUP(AG$1,names,2,0))-AG$5)*'m1'!$BL66</f>
        <v>0</v>
      </c>
      <c r="AH68" s="174">
        <f>IF(AH$2&lt;=$AA68,IF(AH$3&gt;=$AA68,(AH$4*($AA69-$AA68)),0),0)*(VLOOKUP($AA68,curves,VLOOKUP(AH$1,names,2,0))-AH$5)*'m1'!$BL66</f>
        <v>0</v>
      </c>
      <c r="AI68" s="174">
        <f>IF(AI$2&lt;=$AA68,IF(AI$3&gt;=$AA68,(AI$4*($AA69-$AA68)),0),0)*(VLOOKUP($AA68,curves,VLOOKUP(AI$1,names,2,0))-AI$5)*'m1'!$BL66</f>
        <v>0</v>
      </c>
      <c r="AJ68" s="174">
        <f>IF(AJ$2&lt;=$AA68,IF(AJ$3&gt;=$AA68,(AJ$4*($AA69-$AA68)),0),0)*(VLOOKUP($AA68,curves,VLOOKUP(AJ$1,names,2,0))-AJ$5)*'m1'!$BL66</f>
        <v>0</v>
      </c>
      <c r="AK68" s="174">
        <f>IF(AK$2&lt;=$AA68,IF(AK$3&gt;=$AA68,(AK$4*($AA69-$AA68)),0),0)*(VLOOKUP($AA68,curves,VLOOKUP(AK$1,names,2,0))-AK$5)*'m1'!$BL66</f>
        <v>0</v>
      </c>
      <c r="AL68" s="174">
        <f>IF(AL$2&lt;=$AA68,IF(AL$3&gt;=$AA68,(AL$4*($AA69-$AA68)),0),0)*(VLOOKUP($AA68,curves,VLOOKUP(AL$1,names,2,0))-AL$5)*'m1'!$BL66</f>
        <v>0</v>
      </c>
      <c r="AM68" s="174">
        <f>IF(AM$2&lt;=$AA68,IF(AM$3&gt;=$AA68,(AM$4*($AA69-$AA68)),0),0)*(VLOOKUP($AA68,curves,VLOOKUP(AM$1,names,2,0))-AM$5)*'m1'!$BL66</f>
        <v>0</v>
      </c>
      <c r="AN68" s="174">
        <f>IF(AN$2&lt;=$AA68,IF(AN$3&gt;=$AA68,(AN$4*($AA69-$AA68)),0),0)*(VLOOKUP($AA68,curves,VLOOKUP(AN$1,names,2,0))-AN$5)*'m1'!$BL66</f>
        <v>0</v>
      </c>
      <c r="AO68" s="174">
        <f>IF(AO$2&lt;=$AA68,IF(AO$3&gt;=$AA68,(AO$4*($AA69-$AA68)),0),0)*(VLOOKUP($AA68,curves,VLOOKUP(AO$1,names,2,0))-AO$5)*'m1'!$BL66</f>
        <v>0</v>
      </c>
      <c r="AP68" s="174">
        <f>IF(AP$2&lt;=$AA68,IF(AP$3&gt;=$AA68,(AP$4*($AA69-$AA68)),0),0)*(VLOOKUP($AA68,curves,VLOOKUP(AP$1,names,2,0))-AP$5)*'m1'!$BL66</f>
        <v>0</v>
      </c>
      <c r="AQ68" s="174">
        <f>IF(AQ$2&lt;=$AA68,IF(AQ$3&gt;=$AA68,(AQ$4*($AA69-$AA68)),0),0)*(VLOOKUP($AA68,curves,VLOOKUP(AQ$1,names,2,0))-AQ$5)*'m1'!$BL66</f>
        <v>0</v>
      </c>
      <c r="AR68" s="174">
        <f>IF(AR$2&lt;=$AA68,IF(AR$3&gt;=$AA68,(AR$4*($AA69-$AA68)),0),0)*(VLOOKUP($AA68,curves,VLOOKUP(AR$1,names,2,0))-AR$5)*'m1'!$BL66</f>
        <v>0</v>
      </c>
      <c r="AS68" s="174">
        <f>IF(AS$2&lt;=$AA68,IF(AS$3&gt;=$AA68,(AS$4*($AA69-$AA68)),0),0)*(VLOOKUP($AA68,curves,VLOOKUP(AS$1,names,2,0))-AS$5)*'m1'!$BL66</f>
        <v>0</v>
      </c>
      <c r="AT68" s="174">
        <f>IF(AT$2&lt;=$AA68,IF(AT$3&gt;=$AA68,(AT$4*($AA69-$AA68)),0),0)*(VLOOKUP($AA68,curves,VLOOKUP(AT$1,names,2,0))-AT$5)*'m1'!$BL66</f>
        <v>0</v>
      </c>
      <c r="AU68" s="174">
        <f>IF(AU$2&lt;=$AA68,IF(AU$3&gt;=$AA68,(AU$4*($AA69-$AA68)),0),0)*(VLOOKUP($AA68,curves,VLOOKUP(AU$1,names,2,0))-AU$5)*'m1'!$BL66</f>
        <v>0</v>
      </c>
      <c r="AV68" s="174">
        <f>IF(AV$2&lt;=$AA68,IF(AV$3&gt;=$AA68,(AV$4*($AA69-$AA68)),0),0)*(VLOOKUP($AA68,curves,VLOOKUP(AV$1,names,2,0))-AV$5)*'m1'!$BL66</f>
        <v>0</v>
      </c>
      <c r="AW68" s="174">
        <f>IF(AW$2&lt;=$AA68,IF(AW$3&gt;=$AA68,(AW$4*($AA69-$AA68)),0),0)*(VLOOKUP($AA68,curves,VLOOKUP(AW$1,names,2,0))-AW$5)*'m1'!$BL66</f>
        <v>0</v>
      </c>
      <c r="BB68" s="84"/>
      <c r="BC68" s="84"/>
      <c r="BD68" s="84"/>
      <c r="BE68" s="84"/>
      <c r="BP68" s="88"/>
      <c r="CI68" s="83"/>
      <c r="CJ68" s="83"/>
      <c r="CK68" s="83"/>
      <c r="FY68" s="84"/>
      <c r="FZ68" s="84"/>
      <c r="GA68" s="84"/>
      <c r="GK68" s="88"/>
      <c r="GL68" s="88"/>
      <c r="GR68" s="88"/>
      <c r="GT68" s="88"/>
      <c r="GU68" s="88"/>
      <c r="HA68" s="88"/>
    </row>
    <row r="69" spans="1:209">
      <c r="A69" s="90">
        <f>p0!A74</f>
        <v>38504</v>
      </c>
      <c r="B69" s="102">
        <f t="shared" si="6"/>
        <v>0</v>
      </c>
      <c r="C69" s="101">
        <f>p0!E74*10000*m_chg!C67</f>
        <v>0</v>
      </c>
      <c r="D69" s="101">
        <f>p0!N74*10000*m_chg!D67</f>
        <v>0</v>
      </c>
      <c r="E69" s="101">
        <f>'p1'!K74*10000*m_chg!E67</f>
        <v>0</v>
      </c>
      <c r="F69" s="101">
        <f>(p0!H74+p0!J74+'Spread Opt'!D65+'Transport Pos'!E61)*10000*m_chg!K67</f>
        <v>0</v>
      </c>
      <c r="G69" s="101">
        <f>p0!O74*10000*m_chg!L67</f>
        <v>0</v>
      </c>
      <c r="H69" s="101">
        <f>p0!D74*10000*m_chg!N67</f>
        <v>0</v>
      </c>
      <c r="I69" s="101">
        <f>(p0!I74+p0!AG74+'Spread Opt'!C65)*10000*m_chg!H67</f>
        <v>0</v>
      </c>
      <c r="J69" s="101">
        <f>p0!M74*10000*m_chg!J67</f>
        <v>0</v>
      </c>
      <c r="K69" s="101">
        <f>(p0!L74+p0!G74)*10000*m_chg!O67</f>
        <v>0</v>
      </c>
      <c r="L69" s="101">
        <f>p0!P74*10000*m_chg!P67</f>
        <v>0</v>
      </c>
      <c r="M69" s="101">
        <f>(p0!F74)*10000*m_chg!T67</f>
        <v>0</v>
      </c>
      <c r="N69" s="101">
        <f>p0!C74*10000*m_chg!U67</f>
        <v>0</v>
      </c>
      <c r="O69" s="101">
        <f>'Transport Pos'!C61*10000*m_chg!V67</f>
        <v>0</v>
      </c>
      <c r="P69" s="101">
        <f>(p0!Y74+p0!X74)*10000*m_chg!X67</f>
        <v>0</v>
      </c>
      <c r="Q69" s="101">
        <f>p0!Z74*10000*m_chg!Y67</f>
        <v>0</v>
      </c>
      <c r="R69" s="101">
        <f>(p0!AB74+'Transport Pos'!B61)*10000*m_chg!Z67</f>
        <v>0</v>
      </c>
      <c r="S69" s="101">
        <f>p0!U74*10000*m_chg!AA67</f>
        <v>0</v>
      </c>
      <c r="T69" s="101">
        <f>p0!W74*10000*m_chg!AB67</f>
        <v>0</v>
      </c>
      <c r="U69" s="101">
        <f>p0!S74*10000*m_chg!AD67</f>
        <v>0</v>
      </c>
      <c r="V69" s="101">
        <f>p0!B74*10000*m_chg!AG67</f>
        <v>0</v>
      </c>
      <c r="W69" s="101">
        <f>p0!AA74*10000*m_chg!AJ67</f>
        <v>0</v>
      </c>
      <c r="Y69" s="101"/>
      <c r="AA69" s="90">
        <v>38504</v>
      </c>
      <c r="AB69" s="174">
        <f t="shared" si="7"/>
        <v>0</v>
      </c>
      <c r="AC69" s="174">
        <f>IF(AC$2&lt;=$AA69,IF(AC$3&gt;=$AA69,(AC$4*($AA70-$AA69)),0),0)*(VLOOKUP($AA69,curves,VLOOKUP(AC$1,names,2,0))-AC$5)*'m1'!$BL67</f>
        <v>0</v>
      </c>
      <c r="AD69" s="174">
        <f>IF(AD$2&lt;=$AA69,IF(AD$3&gt;=$AA69,(AD$4*($AA70-$AA69)),0),0)*(VLOOKUP($AA69,curves,VLOOKUP(AD$1,names,2,0))-AD$5)*'m1'!$BL67</f>
        <v>0</v>
      </c>
      <c r="AE69" s="174">
        <f>IF(AE$2&lt;=$AA69,IF(AE$3&gt;=$AA69,(AE$4*($AA70-$AA69)),0),0)*(VLOOKUP($AA69,curves,VLOOKUP(AE$1,names,2,0))-AE$5)*'m1'!$BL67</f>
        <v>0</v>
      </c>
      <c r="AF69" s="174">
        <f>IF(AF$2&lt;=$AA69,IF(AF$3&gt;=$AA69,(AF$4*($AA70-$AA69)),0),0)*(VLOOKUP($AA69,curves,VLOOKUP(AF$1,names,2,0))-AF$5)*'m1'!$BL67</f>
        <v>0</v>
      </c>
      <c r="AG69" s="174">
        <f>IF(AG$2&lt;=$AA69,IF(AG$3&gt;=$AA69,(AG$4*($AA70-$AA69)),0),0)*(VLOOKUP($AA69,curves,VLOOKUP(AG$1,names,2,0))-AG$5)*'m1'!$BL67</f>
        <v>0</v>
      </c>
      <c r="AH69" s="174">
        <f>IF(AH$2&lt;=$AA69,IF(AH$3&gt;=$AA69,(AH$4*($AA70-$AA69)),0),0)*(VLOOKUP($AA69,curves,VLOOKUP(AH$1,names,2,0))-AH$5)*'m1'!$BL67</f>
        <v>0</v>
      </c>
      <c r="AI69" s="174">
        <f>IF(AI$2&lt;=$AA69,IF(AI$3&gt;=$AA69,(AI$4*($AA70-$AA69)),0),0)*(VLOOKUP($AA69,curves,VLOOKUP(AI$1,names,2,0))-AI$5)*'m1'!$BL67</f>
        <v>0</v>
      </c>
      <c r="AJ69" s="174">
        <f>IF(AJ$2&lt;=$AA69,IF(AJ$3&gt;=$AA69,(AJ$4*($AA70-$AA69)),0),0)*(VLOOKUP($AA69,curves,VLOOKUP(AJ$1,names,2,0))-AJ$5)*'m1'!$BL67</f>
        <v>0</v>
      </c>
      <c r="AK69" s="174">
        <f>IF(AK$2&lt;=$AA69,IF(AK$3&gt;=$AA69,(AK$4*($AA70-$AA69)),0),0)*(VLOOKUP($AA69,curves,VLOOKUP(AK$1,names,2,0))-AK$5)*'m1'!$BL67</f>
        <v>0</v>
      </c>
      <c r="AL69" s="174">
        <f>IF(AL$2&lt;=$AA69,IF(AL$3&gt;=$AA69,(AL$4*($AA70-$AA69)),0),0)*(VLOOKUP($AA69,curves,VLOOKUP(AL$1,names,2,0))-AL$5)*'m1'!$BL67</f>
        <v>0</v>
      </c>
      <c r="AM69" s="174">
        <f>IF(AM$2&lt;=$AA69,IF(AM$3&gt;=$AA69,(AM$4*($AA70-$AA69)),0),0)*(VLOOKUP($AA69,curves,VLOOKUP(AM$1,names,2,0))-AM$5)*'m1'!$BL67</f>
        <v>0</v>
      </c>
      <c r="AN69" s="174">
        <f>IF(AN$2&lt;=$AA69,IF(AN$3&gt;=$AA69,(AN$4*($AA70-$AA69)),0),0)*(VLOOKUP($AA69,curves,VLOOKUP(AN$1,names,2,0))-AN$5)*'m1'!$BL67</f>
        <v>0</v>
      </c>
      <c r="AO69" s="174">
        <f>IF(AO$2&lt;=$AA69,IF(AO$3&gt;=$AA69,(AO$4*($AA70-$AA69)),0),0)*(VLOOKUP($AA69,curves,VLOOKUP(AO$1,names,2,0))-AO$5)*'m1'!$BL67</f>
        <v>0</v>
      </c>
      <c r="AP69" s="174">
        <f>IF(AP$2&lt;=$AA69,IF(AP$3&gt;=$AA69,(AP$4*($AA70-$AA69)),0),0)*(VLOOKUP($AA69,curves,VLOOKUP(AP$1,names,2,0))-AP$5)*'m1'!$BL67</f>
        <v>0</v>
      </c>
      <c r="AQ69" s="174">
        <f>IF(AQ$2&lt;=$AA69,IF(AQ$3&gt;=$AA69,(AQ$4*($AA70-$AA69)),0),0)*(VLOOKUP($AA69,curves,VLOOKUP(AQ$1,names,2,0))-AQ$5)*'m1'!$BL67</f>
        <v>0</v>
      </c>
      <c r="AR69" s="174">
        <f>IF(AR$2&lt;=$AA69,IF(AR$3&gt;=$AA69,(AR$4*($AA70-$AA69)),0),0)*(VLOOKUP($AA69,curves,VLOOKUP(AR$1,names,2,0))-AR$5)*'m1'!$BL67</f>
        <v>0</v>
      </c>
      <c r="AS69" s="174">
        <f>IF(AS$2&lt;=$AA69,IF(AS$3&gt;=$AA69,(AS$4*($AA70-$AA69)),0),0)*(VLOOKUP($AA69,curves,VLOOKUP(AS$1,names,2,0))-AS$5)*'m1'!$BL67</f>
        <v>0</v>
      </c>
      <c r="AT69" s="174">
        <f>IF(AT$2&lt;=$AA69,IF(AT$3&gt;=$AA69,(AT$4*($AA70-$AA69)),0),0)*(VLOOKUP($AA69,curves,VLOOKUP(AT$1,names,2,0))-AT$5)*'m1'!$BL67</f>
        <v>0</v>
      </c>
      <c r="AU69" s="174">
        <f>IF(AU$2&lt;=$AA69,IF(AU$3&gt;=$AA69,(AU$4*($AA70-$AA69)),0),0)*(VLOOKUP($AA69,curves,VLOOKUP(AU$1,names,2,0))-AU$5)*'m1'!$BL67</f>
        <v>0</v>
      </c>
      <c r="AV69" s="174">
        <f>IF(AV$2&lt;=$AA69,IF(AV$3&gt;=$AA69,(AV$4*($AA70-$AA69)),0),0)*(VLOOKUP($AA69,curves,VLOOKUP(AV$1,names,2,0))-AV$5)*'m1'!$BL67</f>
        <v>0</v>
      </c>
      <c r="AW69" s="174">
        <f>IF(AW$2&lt;=$AA69,IF(AW$3&gt;=$AA69,(AW$4*($AA70-$AA69)),0),0)*(VLOOKUP($AA69,curves,VLOOKUP(AW$1,names,2,0))-AW$5)*'m1'!$BL67</f>
        <v>0</v>
      </c>
      <c r="BB69" s="84"/>
      <c r="BC69" s="84"/>
      <c r="BD69" s="84"/>
      <c r="BE69" s="84"/>
      <c r="BP69" s="88"/>
      <c r="CI69" s="83"/>
      <c r="CJ69" s="83"/>
      <c r="CK69" s="83"/>
      <c r="FY69" s="84"/>
      <c r="FZ69" s="84"/>
      <c r="GA69" s="84"/>
      <c r="GK69" s="88"/>
      <c r="GL69" s="88"/>
      <c r="GR69" s="88"/>
      <c r="GT69" s="88"/>
      <c r="GU69" s="88"/>
      <c r="HA69" s="88"/>
    </row>
    <row r="70" spans="1:209">
      <c r="A70" s="90">
        <f>p0!A75</f>
        <v>38534</v>
      </c>
      <c r="B70" s="102">
        <f t="shared" si="6"/>
        <v>0</v>
      </c>
      <c r="C70" s="101">
        <f>p0!E75*10000*m_chg!C68</f>
        <v>0</v>
      </c>
      <c r="D70" s="101">
        <f>p0!N75*10000*m_chg!D68</f>
        <v>0</v>
      </c>
      <c r="E70" s="101">
        <f>'p1'!K75*10000*m_chg!E68</f>
        <v>0</v>
      </c>
      <c r="F70" s="101">
        <f>(p0!H75+p0!J75+'Spread Opt'!D66+'Transport Pos'!E62)*10000*m_chg!K68</f>
        <v>0</v>
      </c>
      <c r="G70" s="101">
        <f>p0!O75*10000*m_chg!L68</f>
        <v>0</v>
      </c>
      <c r="H70" s="101">
        <f>p0!D75*10000*m_chg!N68</f>
        <v>0</v>
      </c>
      <c r="I70" s="101">
        <f>(p0!I75+p0!AG75+'Spread Opt'!C66)*10000*m_chg!H68</f>
        <v>0</v>
      </c>
      <c r="J70" s="101">
        <f>p0!M75*10000*m_chg!J68</f>
        <v>0</v>
      </c>
      <c r="K70" s="101">
        <f>(p0!L75+p0!G75)*10000*m_chg!O68</f>
        <v>0</v>
      </c>
      <c r="L70" s="101">
        <f>p0!P75*10000*m_chg!P68</f>
        <v>0</v>
      </c>
      <c r="M70" s="101">
        <f>(p0!F75)*10000*m_chg!T68</f>
        <v>0</v>
      </c>
      <c r="N70" s="101">
        <f>p0!C75*10000*m_chg!U68</f>
        <v>0</v>
      </c>
      <c r="O70" s="101">
        <f>'Transport Pos'!C62*10000*m_chg!V68</f>
        <v>0</v>
      </c>
      <c r="P70" s="101">
        <f>(p0!Y75+p0!X75)*10000*m_chg!X68</f>
        <v>0</v>
      </c>
      <c r="Q70" s="101">
        <f>p0!Z75*10000*m_chg!Y68</f>
        <v>0</v>
      </c>
      <c r="R70" s="101">
        <f>(p0!AB75+'Transport Pos'!B62)*10000*m_chg!Z68</f>
        <v>0</v>
      </c>
      <c r="S70" s="101">
        <f>p0!U75*10000*m_chg!AA68</f>
        <v>0</v>
      </c>
      <c r="T70" s="101">
        <f>p0!W75*10000*m_chg!AB68</f>
        <v>0</v>
      </c>
      <c r="U70" s="101">
        <f>p0!S75*10000*m_chg!AD68</f>
        <v>0</v>
      </c>
      <c r="V70" s="101">
        <f>p0!B75*10000*m_chg!AG68</f>
        <v>0</v>
      </c>
      <c r="W70" s="101">
        <f>p0!AA75*10000*m_chg!AJ68</f>
        <v>0</v>
      </c>
      <c r="Y70" s="101"/>
      <c r="AA70" s="90">
        <v>38534</v>
      </c>
      <c r="AB70" s="174">
        <f t="shared" si="7"/>
        <v>0</v>
      </c>
      <c r="AC70" s="174">
        <f>IF(AC$2&lt;=$AA70,IF(AC$3&gt;=$AA70,(AC$4*($AA71-$AA70)),0),0)*(VLOOKUP($AA70,curves,VLOOKUP(AC$1,names,2,0))-AC$5)*'m1'!$BL68</f>
        <v>0</v>
      </c>
      <c r="AD70" s="174">
        <f>IF(AD$2&lt;=$AA70,IF(AD$3&gt;=$AA70,(AD$4*($AA71-$AA70)),0),0)*(VLOOKUP($AA70,curves,VLOOKUP(AD$1,names,2,0))-AD$5)*'m1'!$BL68</f>
        <v>0</v>
      </c>
      <c r="AE70" s="174">
        <f>IF(AE$2&lt;=$AA70,IF(AE$3&gt;=$AA70,(AE$4*($AA71-$AA70)),0),0)*(VLOOKUP($AA70,curves,VLOOKUP(AE$1,names,2,0))-AE$5)*'m1'!$BL68</f>
        <v>0</v>
      </c>
      <c r="AF70" s="174">
        <f>IF(AF$2&lt;=$AA70,IF(AF$3&gt;=$AA70,(AF$4*($AA71-$AA70)),0),0)*(VLOOKUP($AA70,curves,VLOOKUP(AF$1,names,2,0))-AF$5)*'m1'!$BL68</f>
        <v>0</v>
      </c>
      <c r="AG70" s="174">
        <f>IF(AG$2&lt;=$AA70,IF(AG$3&gt;=$AA70,(AG$4*($AA71-$AA70)),0),0)*(VLOOKUP($AA70,curves,VLOOKUP(AG$1,names,2,0))-AG$5)*'m1'!$BL68</f>
        <v>0</v>
      </c>
      <c r="AH70" s="174">
        <f>IF(AH$2&lt;=$AA70,IF(AH$3&gt;=$AA70,(AH$4*($AA71-$AA70)),0),0)*(VLOOKUP($AA70,curves,VLOOKUP(AH$1,names,2,0))-AH$5)*'m1'!$BL68</f>
        <v>0</v>
      </c>
      <c r="AI70" s="174">
        <f>IF(AI$2&lt;=$AA70,IF(AI$3&gt;=$AA70,(AI$4*($AA71-$AA70)),0),0)*(VLOOKUP($AA70,curves,VLOOKUP(AI$1,names,2,0))-AI$5)*'m1'!$BL68</f>
        <v>0</v>
      </c>
      <c r="AJ70" s="174">
        <f>IF(AJ$2&lt;=$AA70,IF(AJ$3&gt;=$AA70,(AJ$4*($AA71-$AA70)),0),0)*(VLOOKUP($AA70,curves,VLOOKUP(AJ$1,names,2,0))-AJ$5)*'m1'!$BL68</f>
        <v>0</v>
      </c>
      <c r="AK70" s="174">
        <f>IF(AK$2&lt;=$AA70,IF(AK$3&gt;=$AA70,(AK$4*($AA71-$AA70)),0),0)*(VLOOKUP($AA70,curves,VLOOKUP(AK$1,names,2,0))-AK$5)*'m1'!$BL68</f>
        <v>0</v>
      </c>
      <c r="AL70" s="174">
        <f>IF(AL$2&lt;=$AA70,IF(AL$3&gt;=$AA70,(AL$4*($AA71-$AA70)),0),0)*(VLOOKUP($AA70,curves,VLOOKUP(AL$1,names,2,0))-AL$5)*'m1'!$BL68</f>
        <v>0</v>
      </c>
      <c r="AM70" s="174">
        <f>IF(AM$2&lt;=$AA70,IF(AM$3&gt;=$AA70,(AM$4*($AA71-$AA70)),0),0)*(VLOOKUP($AA70,curves,VLOOKUP(AM$1,names,2,0))-AM$5)*'m1'!$BL68</f>
        <v>0</v>
      </c>
      <c r="AN70" s="174">
        <f>IF(AN$2&lt;=$AA70,IF(AN$3&gt;=$AA70,(AN$4*($AA71-$AA70)),0),0)*(VLOOKUP($AA70,curves,VLOOKUP(AN$1,names,2,0))-AN$5)*'m1'!$BL68</f>
        <v>0</v>
      </c>
      <c r="AO70" s="174">
        <f>IF(AO$2&lt;=$AA70,IF(AO$3&gt;=$AA70,(AO$4*($AA71-$AA70)),0),0)*(VLOOKUP($AA70,curves,VLOOKUP(AO$1,names,2,0))-AO$5)*'m1'!$BL68</f>
        <v>0</v>
      </c>
      <c r="AP70" s="174">
        <f>IF(AP$2&lt;=$AA70,IF(AP$3&gt;=$AA70,(AP$4*($AA71-$AA70)),0),0)*(VLOOKUP($AA70,curves,VLOOKUP(AP$1,names,2,0))-AP$5)*'m1'!$BL68</f>
        <v>0</v>
      </c>
      <c r="AQ70" s="174">
        <f>IF(AQ$2&lt;=$AA70,IF(AQ$3&gt;=$AA70,(AQ$4*($AA71-$AA70)),0),0)*(VLOOKUP($AA70,curves,VLOOKUP(AQ$1,names,2,0))-AQ$5)*'m1'!$BL68</f>
        <v>0</v>
      </c>
      <c r="AR70" s="174">
        <f>IF(AR$2&lt;=$AA70,IF(AR$3&gt;=$AA70,(AR$4*($AA71-$AA70)),0),0)*(VLOOKUP($AA70,curves,VLOOKUP(AR$1,names,2,0))-AR$5)*'m1'!$BL68</f>
        <v>0</v>
      </c>
      <c r="AS70" s="174">
        <f>IF(AS$2&lt;=$AA70,IF(AS$3&gt;=$AA70,(AS$4*($AA71-$AA70)),0),0)*(VLOOKUP($AA70,curves,VLOOKUP(AS$1,names,2,0))-AS$5)*'m1'!$BL68</f>
        <v>0</v>
      </c>
      <c r="AT70" s="174">
        <f>IF(AT$2&lt;=$AA70,IF(AT$3&gt;=$AA70,(AT$4*($AA71-$AA70)),0),0)*(VLOOKUP($AA70,curves,VLOOKUP(AT$1,names,2,0))-AT$5)*'m1'!$BL68</f>
        <v>0</v>
      </c>
      <c r="AU70" s="174">
        <f>IF(AU$2&lt;=$AA70,IF(AU$3&gt;=$AA70,(AU$4*($AA71-$AA70)),0),0)*(VLOOKUP($AA70,curves,VLOOKUP(AU$1,names,2,0))-AU$5)*'m1'!$BL68</f>
        <v>0</v>
      </c>
      <c r="AV70" s="174">
        <f>IF(AV$2&lt;=$AA70,IF(AV$3&gt;=$AA70,(AV$4*($AA71-$AA70)),0),0)*(VLOOKUP($AA70,curves,VLOOKUP(AV$1,names,2,0))-AV$5)*'m1'!$BL68</f>
        <v>0</v>
      </c>
      <c r="AW70" s="174">
        <f>IF(AW$2&lt;=$AA70,IF(AW$3&gt;=$AA70,(AW$4*($AA71-$AA70)),0),0)*(VLOOKUP($AA70,curves,VLOOKUP(AW$1,names,2,0))-AW$5)*'m1'!$BL68</f>
        <v>0</v>
      </c>
      <c r="BB70" s="84"/>
      <c r="BC70" s="84"/>
      <c r="BD70" s="84"/>
      <c r="BE70" s="84"/>
      <c r="BP70" s="88"/>
      <c r="CI70" s="83"/>
      <c r="CJ70" s="83"/>
      <c r="CK70" s="83"/>
      <c r="FY70" s="84"/>
      <c r="FZ70" s="84"/>
      <c r="GA70" s="84"/>
      <c r="GK70" s="88"/>
      <c r="GL70" s="88"/>
      <c r="GR70" s="88"/>
      <c r="GT70" s="88"/>
      <c r="GU70" s="88"/>
      <c r="HA70" s="88"/>
    </row>
    <row r="71" spans="1:209">
      <c r="A71" s="90">
        <f>p0!A76</f>
        <v>38565</v>
      </c>
      <c r="B71" s="102">
        <f t="shared" si="6"/>
        <v>0</v>
      </c>
      <c r="C71" s="101">
        <f>p0!E76*10000*m_chg!C69</f>
        <v>0</v>
      </c>
      <c r="D71" s="101">
        <f>p0!N76*10000*m_chg!D69</f>
        <v>0</v>
      </c>
      <c r="E71" s="101">
        <f>'p1'!K76*10000*m_chg!E69</f>
        <v>0</v>
      </c>
      <c r="F71" s="101">
        <f>(p0!H76+p0!J76+'Spread Opt'!D67+'Transport Pos'!E63)*10000*m_chg!K69</f>
        <v>0</v>
      </c>
      <c r="G71" s="101">
        <f>p0!O76*10000*m_chg!L69</f>
        <v>0</v>
      </c>
      <c r="H71" s="101">
        <f>p0!D76*10000*m_chg!N69</f>
        <v>0</v>
      </c>
      <c r="I71" s="101">
        <f>(p0!I76+p0!AG76+'Spread Opt'!C67)*10000*m_chg!H69</f>
        <v>0</v>
      </c>
      <c r="J71" s="101">
        <f>p0!M76*10000*m_chg!J69</f>
        <v>0</v>
      </c>
      <c r="K71" s="101">
        <f>(p0!L76+p0!G76)*10000*m_chg!O69</f>
        <v>0</v>
      </c>
      <c r="L71" s="101">
        <f>p0!P76*10000*m_chg!P69</f>
        <v>0</v>
      </c>
      <c r="M71" s="101">
        <f>(p0!F76)*10000*m_chg!T69</f>
        <v>0</v>
      </c>
      <c r="N71" s="101">
        <f>p0!C76*10000*m_chg!U69</f>
        <v>0</v>
      </c>
      <c r="O71" s="101">
        <f>'Transport Pos'!C63*10000*m_chg!V69</f>
        <v>0</v>
      </c>
      <c r="P71" s="101">
        <f>(p0!Y76+p0!X76)*10000*m_chg!X69</f>
        <v>0</v>
      </c>
      <c r="Q71" s="101">
        <f>p0!Z76*10000*m_chg!Y69</f>
        <v>0</v>
      </c>
      <c r="R71" s="101">
        <f>(p0!AB76+'Transport Pos'!B63)*10000*m_chg!Z69</f>
        <v>0</v>
      </c>
      <c r="S71" s="101">
        <f>p0!U76*10000*m_chg!AA69</f>
        <v>0</v>
      </c>
      <c r="T71" s="101">
        <f>p0!W76*10000*m_chg!AB69</f>
        <v>0</v>
      </c>
      <c r="U71" s="101">
        <f>p0!S76*10000*m_chg!AD69</f>
        <v>0</v>
      </c>
      <c r="V71" s="101">
        <f>p0!B76*10000*m_chg!AG69</f>
        <v>0</v>
      </c>
      <c r="W71" s="101">
        <f>p0!AA76*10000*m_chg!AJ69</f>
        <v>0</v>
      </c>
      <c r="Y71" s="101"/>
      <c r="AA71" s="90">
        <v>38565</v>
      </c>
      <c r="AB71" s="174">
        <f t="shared" si="7"/>
        <v>0</v>
      </c>
      <c r="AC71" s="174">
        <f>IF(AC$2&lt;=$AA71,IF(AC$3&gt;=$AA71,(AC$4*($AA72-$AA71)),0),0)*(VLOOKUP($AA71,curves,VLOOKUP(AC$1,names,2,0))-AC$5)*'m1'!$BL69</f>
        <v>0</v>
      </c>
      <c r="AD71" s="174">
        <f>IF(AD$2&lt;=$AA71,IF(AD$3&gt;=$AA71,(AD$4*($AA72-$AA71)),0),0)*(VLOOKUP($AA71,curves,VLOOKUP(AD$1,names,2,0))-AD$5)*'m1'!$BL69</f>
        <v>0</v>
      </c>
      <c r="AE71" s="174">
        <f>IF(AE$2&lt;=$AA71,IF(AE$3&gt;=$AA71,(AE$4*($AA72-$AA71)),0),0)*(VLOOKUP($AA71,curves,VLOOKUP(AE$1,names,2,0))-AE$5)*'m1'!$BL69</f>
        <v>0</v>
      </c>
      <c r="AF71" s="174">
        <f>IF(AF$2&lt;=$AA71,IF(AF$3&gt;=$AA71,(AF$4*($AA72-$AA71)),0),0)*(VLOOKUP($AA71,curves,VLOOKUP(AF$1,names,2,0))-AF$5)*'m1'!$BL69</f>
        <v>0</v>
      </c>
      <c r="AG71" s="174">
        <f>IF(AG$2&lt;=$AA71,IF(AG$3&gt;=$AA71,(AG$4*($AA72-$AA71)),0),0)*(VLOOKUP($AA71,curves,VLOOKUP(AG$1,names,2,0))-AG$5)*'m1'!$BL69</f>
        <v>0</v>
      </c>
      <c r="AH71" s="174">
        <f>IF(AH$2&lt;=$AA71,IF(AH$3&gt;=$AA71,(AH$4*($AA72-$AA71)),0),0)*(VLOOKUP($AA71,curves,VLOOKUP(AH$1,names,2,0))-AH$5)*'m1'!$BL69</f>
        <v>0</v>
      </c>
      <c r="AI71" s="174">
        <f>IF(AI$2&lt;=$AA71,IF(AI$3&gt;=$AA71,(AI$4*($AA72-$AA71)),0),0)*(VLOOKUP($AA71,curves,VLOOKUP(AI$1,names,2,0))-AI$5)*'m1'!$BL69</f>
        <v>0</v>
      </c>
      <c r="AJ71" s="174">
        <f>IF(AJ$2&lt;=$AA71,IF(AJ$3&gt;=$AA71,(AJ$4*($AA72-$AA71)),0),0)*(VLOOKUP($AA71,curves,VLOOKUP(AJ$1,names,2,0))-AJ$5)*'m1'!$BL69</f>
        <v>0</v>
      </c>
      <c r="AK71" s="174">
        <f>IF(AK$2&lt;=$AA71,IF(AK$3&gt;=$AA71,(AK$4*($AA72-$AA71)),0),0)*(VLOOKUP($AA71,curves,VLOOKUP(AK$1,names,2,0))-AK$5)*'m1'!$BL69</f>
        <v>0</v>
      </c>
      <c r="AL71" s="174">
        <f>IF(AL$2&lt;=$AA71,IF(AL$3&gt;=$AA71,(AL$4*($AA72-$AA71)),0),0)*(VLOOKUP($AA71,curves,VLOOKUP(AL$1,names,2,0))-AL$5)*'m1'!$BL69</f>
        <v>0</v>
      </c>
      <c r="AM71" s="174">
        <f>IF(AM$2&lt;=$AA71,IF(AM$3&gt;=$AA71,(AM$4*($AA72-$AA71)),0),0)*(VLOOKUP($AA71,curves,VLOOKUP(AM$1,names,2,0))-AM$5)*'m1'!$BL69</f>
        <v>0</v>
      </c>
      <c r="AN71" s="174">
        <f>IF(AN$2&lt;=$AA71,IF(AN$3&gt;=$AA71,(AN$4*($AA72-$AA71)),0),0)*(VLOOKUP($AA71,curves,VLOOKUP(AN$1,names,2,0))-AN$5)*'m1'!$BL69</f>
        <v>0</v>
      </c>
      <c r="AO71" s="174">
        <f>IF(AO$2&lt;=$AA71,IF(AO$3&gt;=$AA71,(AO$4*($AA72-$AA71)),0),0)*(VLOOKUP($AA71,curves,VLOOKUP(AO$1,names,2,0))-AO$5)*'m1'!$BL69</f>
        <v>0</v>
      </c>
      <c r="AP71" s="174">
        <f>IF(AP$2&lt;=$AA71,IF(AP$3&gt;=$AA71,(AP$4*($AA72-$AA71)),0),0)*(VLOOKUP($AA71,curves,VLOOKUP(AP$1,names,2,0))-AP$5)*'m1'!$BL69</f>
        <v>0</v>
      </c>
      <c r="AQ71" s="174">
        <f>IF(AQ$2&lt;=$AA71,IF(AQ$3&gt;=$AA71,(AQ$4*($AA72-$AA71)),0),0)*(VLOOKUP($AA71,curves,VLOOKUP(AQ$1,names,2,0))-AQ$5)*'m1'!$BL69</f>
        <v>0</v>
      </c>
      <c r="AR71" s="174">
        <f>IF(AR$2&lt;=$AA71,IF(AR$3&gt;=$AA71,(AR$4*($AA72-$AA71)),0),0)*(VLOOKUP($AA71,curves,VLOOKUP(AR$1,names,2,0))-AR$5)*'m1'!$BL69</f>
        <v>0</v>
      </c>
      <c r="AS71" s="174">
        <f>IF(AS$2&lt;=$AA71,IF(AS$3&gt;=$AA71,(AS$4*($AA72-$AA71)),0),0)*(VLOOKUP($AA71,curves,VLOOKUP(AS$1,names,2,0))-AS$5)*'m1'!$BL69</f>
        <v>0</v>
      </c>
      <c r="AT71" s="174">
        <f>IF(AT$2&lt;=$AA71,IF(AT$3&gt;=$AA71,(AT$4*($AA72-$AA71)),0),0)*(VLOOKUP($AA71,curves,VLOOKUP(AT$1,names,2,0))-AT$5)*'m1'!$BL69</f>
        <v>0</v>
      </c>
      <c r="AU71" s="174">
        <f>IF(AU$2&lt;=$AA71,IF(AU$3&gt;=$AA71,(AU$4*($AA72-$AA71)),0),0)*(VLOOKUP($AA71,curves,VLOOKUP(AU$1,names,2,0))-AU$5)*'m1'!$BL69</f>
        <v>0</v>
      </c>
      <c r="AV71" s="174">
        <f>IF(AV$2&lt;=$AA71,IF(AV$3&gt;=$AA71,(AV$4*($AA72-$AA71)),0),0)*(VLOOKUP($AA71,curves,VLOOKUP(AV$1,names,2,0))-AV$5)*'m1'!$BL69</f>
        <v>0</v>
      </c>
      <c r="AW71" s="174">
        <f>IF(AW$2&lt;=$AA71,IF(AW$3&gt;=$AA71,(AW$4*($AA72-$AA71)),0),0)*(VLOOKUP($AA71,curves,VLOOKUP(AW$1,names,2,0))-AW$5)*'m1'!$BL69</f>
        <v>0</v>
      </c>
      <c r="BB71" s="84"/>
      <c r="BC71" s="84"/>
      <c r="BD71" s="84"/>
      <c r="BE71" s="84"/>
      <c r="BP71" s="88"/>
      <c r="CI71" s="83"/>
      <c r="CJ71" s="83"/>
      <c r="CK71" s="83"/>
      <c r="FY71" s="84"/>
      <c r="FZ71" s="84"/>
      <c r="GA71" s="84"/>
      <c r="GK71" s="88"/>
      <c r="GL71" s="88"/>
      <c r="GR71" s="88"/>
      <c r="GT71" s="88"/>
      <c r="GU71" s="88"/>
      <c r="HA71" s="88"/>
    </row>
    <row r="72" spans="1:209">
      <c r="A72" s="90">
        <f>p0!A77</f>
        <v>38596</v>
      </c>
      <c r="B72" s="102">
        <f t="shared" si="6"/>
        <v>0</v>
      </c>
      <c r="C72" s="101">
        <f>p0!E77*10000*m_chg!C70</f>
        <v>0</v>
      </c>
      <c r="D72" s="101">
        <f>p0!N77*10000*m_chg!D70</f>
        <v>0</v>
      </c>
      <c r="E72" s="101">
        <f>'p1'!K77*10000*m_chg!E70</f>
        <v>0</v>
      </c>
      <c r="F72" s="101">
        <f>(p0!H77+p0!J77+'Spread Opt'!D68+'Transport Pos'!E64)*10000*m_chg!K70</f>
        <v>0</v>
      </c>
      <c r="G72" s="101">
        <f>p0!O77*10000*m_chg!L70</f>
        <v>0</v>
      </c>
      <c r="H72" s="101">
        <f>p0!D77*10000*m_chg!N70</f>
        <v>0</v>
      </c>
      <c r="I72" s="101">
        <f>(p0!I77+p0!AG77+'Spread Opt'!C68)*10000*m_chg!H70</f>
        <v>0</v>
      </c>
      <c r="J72" s="101">
        <f>p0!M77*10000*m_chg!J70</f>
        <v>0</v>
      </c>
      <c r="K72" s="101">
        <f>(p0!L77+p0!G77)*10000*m_chg!O70</f>
        <v>0</v>
      </c>
      <c r="L72" s="101">
        <f>p0!P77*10000*m_chg!P70</f>
        <v>0</v>
      </c>
      <c r="M72" s="101">
        <f>(p0!F77)*10000*m_chg!T70</f>
        <v>0</v>
      </c>
      <c r="N72" s="101">
        <f>p0!C77*10000*m_chg!U70</f>
        <v>0</v>
      </c>
      <c r="O72" s="101">
        <f>'Transport Pos'!C64*10000*m_chg!V70</f>
        <v>0</v>
      </c>
      <c r="P72" s="101">
        <f>(p0!Y77+p0!X77)*10000*m_chg!X70</f>
        <v>0</v>
      </c>
      <c r="Q72" s="101">
        <f>p0!Z77*10000*m_chg!Y70</f>
        <v>0</v>
      </c>
      <c r="R72" s="101">
        <f>(p0!AB77+'Transport Pos'!B64)*10000*m_chg!Z70</f>
        <v>0</v>
      </c>
      <c r="S72" s="101">
        <f>p0!U77*10000*m_chg!AA70</f>
        <v>0</v>
      </c>
      <c r="T72" s="101">
        <f>p0!W77*10000*m_chg!AB70</f>
        <v>0</v>
      </c>
      <c r="U72" s="101">
        <f>p0!S77*10000*m_chg!AD70</f>
        <v>0</v>
      </c>
      <c r="V72" s="101">
        <f>p0!B77*10000*m_chg!AG70</f>
        <v>0</v>
      </c>
      <c r="W72" s="101">
        <f>p0!AA77*10000*m_chg!AJ70</f>
        <v>0</v>
      </c>
      <c r="Y72" s="101"/>
      <c r="AA72" s="90">
        <v>38596</v>
      </c>
      <c r="AB72" s="174">
        <f t="shared" si="7"/>
        <v>0</v>
      </c>
      <c r="AC72" s="174">
        <f>IF(AC$2&lt;=$AA72,IF(AC$3&gt;=$AA72,(AC$4*($AA73-$AA72)),0),0)*(VLOOKUP($AA72,curves,VLOOKUP(AC$1,names,2,0))-AC$5)*'m1'!$BL70</f>
        <v>0</v>
      </c>
      <c r="AD72" s="174">
        <f>IF(AD$2&lt;=$AA72,IF(AD$3&gt;=$AA72,(AD$4*($AA73-$AA72)),0),0)*(VLOOKUP($AA72,curves,VLOOKUP(AD$1,names,2,0))-AD$5)*'m1'!$BL70</f>
        <v>0</v>
      </c>
      <c r="AE72" s="174">
        <f>IF(AE$2&lt;=$AA72,IF(AE$3&gt;=$AA72,(AE$4*($AA73-$AA72)),0),0)*(VLOOKUP($AA72,curves,VLOOKUP(AE$1,names,2,0))-AE$5)*'m1'!$BL70</f>
        <v>0</v>
      </c>
      <c r="AF72" s="174">
        <f>IF(AF$2&lt;=$AA72,IF(AF$3&gt;=$AA72,(AF$4*($AA73-$AA72)),0),0)*(VLOOKUP($AA72,curves,VLOOKUP(AF$1,names,2,0))-AF$5)*'m1'!$BL70</f>
        <v>0</v>
      </c>
      <c r="AG72" s="174">
        <f>IF(AG$2&lt;=$AA72,IF(AG$3&gt;=$AA72,(AG$4*($AA73-$AA72)),0),0)*(VLOOKUP($AA72,curves,VLOOKUP(AG$1,names,2,0))-AG$5)*'m1'!$BL70</f>
        <v>0</v>
      </c>
      <c r="AH72" s="174">
        <f>IF(AH$2&lt;=$AA72,IF(AH$3&gt;=$AA72,(AH$4*($AA73-$AA72)),0),0)*(VLOOKUP($AA72,curves,VLOOKUP(AH$1,names,2,0))-AH$5)*'m1'!$BL70</f>
        <v>0</v>
      </c>
      <c r="AI72" s="174">
        <f>IF(AI$2&lt;=$AA72,IF(AI$3&gt;=$AA72,(AI$4*($AA73-$AA72)),0),0)*(VLOOKUP($AA72,curves,VLOOKUP(AI$1,names,2,0))-AI$5)*'m1'!$BL70</f>
        <v>0</v>
      </c>
      <c r="AJ72" s="174">
        <f>IF(AJ$2&lt;=$AA72,IF(AJ$3&gt;=$AA72,(AJ$4*($AA73-$AA72)),0),0)*(VLOOKUP($AA72,curves,VLOOKUP(AJ$1,names,2,0))-AJ$5)*'m1'!$BL70</f>
        <v>0</v>
      </c>
      <c r="AK72" s="174">
        <f>IF(AK$2&lt;=$AA72,IF(AK$3&gt;=$AA72,(AK$4*($AA73-$AA72)),0),0)*(VLOOKUP($AA72,curves,VLOOKUP(AK$1,names,2,0))-AK$5)*'m1'!$BL70</f>
        <v>0</v>
      </c>
      <c r="AL72" s="174">
        <f>IF(AL$2&lt;=$AA72,IF(AL$3&gt;=$AA72,(AL$4*($AA73-$AA72)),0),0)*(VLOOKUP($AA72,curves,VLOOKUP(AL$1,names,2,0))-AL$5)*'m1'!$BL70</f>
        <v>0</v>
      </c>
      <c r="AM72" s="174">
        <f>IF(AM$2&lt;=$AA72,IF(AM$3&gt;=$AA72,(AM$4*($AA73-$AA72)),0),0)*(VLOOKUP($AA72,curves,VLOOKUP(AM$1,names,2,0))-AM$5)*'m1'!$BL70</f>
        <v>0</v>
      </c>
      <c r="AN72" s="174">
        <f>IF(AN$2&lt;=$AA72,IF(AN$3&gt;=$AA72,(AN$4*($AA73-$AA72)),0),0)*(VLOOKUP($AA72,curves,VLOOKUP(AN$1,names,2,0))-AN$5)*'m1'!$BL70</f>
        <v>0</v>
      </c>
      <c r="AO72" s="174">
        <f>IF(AO$2&lt;=$AA72,IF(AO$3&gt;=$AA72,(AO$4*($AA73-$AA72)),0),0)*(VLOOKUP($AA72,curves,VLOOKUP(AO$1,names,2,0))-AO$5)*'m1'!$BL70</f>
        <v>0</v>
      </c>
      <c r="AP72" s="174">
        <f>IF(AP$2&lt;=$AA72,IF(AP$3&gt;=$AA72,(AP$4*($AA73-$AA72)),0),0)*(VLOOKUP($AA72,curves,VLOOKUP(AP$1,names,2,0))-AP$5)*'m1'!$BL70</f>
        <v>0</v>
      </c>
      <c r="AQ72" s="174">
        <f>IF(AQ$2&lt;=$AA72,IF(AQ$3&gt;=$AA72,(AQ$4*($AA73-$AA72)),0),0)*(VLOOKUP($AA72,curves,VLOOKUP(AQ$1,names,2,0))-AQ$5)*'m1'!$BL70</f>
        <v>0</v>
      </c>
      <c r="AR72" s="174">
        <f>IF(AR$2&lt;=$AA72,IF(AR$3&gt;=$AA72,(AR$4*($AA73-$AA72)),0),0)*(VLOOKUP($AA72,curves,VLOOKUP(AR$1,names,2,0))-AR$5)*'m1'!$BL70</f>
        <v>0</v>
      </c>
      <c r="AS72" s="174">
        <f>IF(AS$2&lt;=$AA72,IF(AS$3&gt;=$AA72,(AS$4*($AA73-$AA72)),0),0)*(VLOOKUP($AA72,curves,VLOOKUP(AS$1,names,2,0))-AS$5)*'m1'!$BL70</f>
        <v>0</v>
      </c>
      <c r="AT72" s="174">
        <f>IF(AT$2&lt;=$AA72,IF(AT$3&gt;=$AA72,(AT$4*($AA73-$AA72)),0),0)*(VLOOKUP($AA72,curves,VLOOKUP(AT$1,names,2,0))-AT$5)*'m1'!$BL70</f>
        <v>0</v>
      </c>
      <c r="AU72" s="174">
        <f>IF(AU$2&lt;=$AA72,IF(AU$3&gt;=$AA72,(AU$4*($AA73-$AA72)),0),0)*(VLOOKUP($AA72,curves,VLOOKUP(AU$1,names,2,0))-AU$5)*'m1'!$BL70</f>
        <v>0</v>
      </c>
      <c r="AV72" s="174">
        <f>IF(AV$2&lt;=$AA72,IF(AV$3&gt;=$AA72,(AV$4*($AA73-$AA72)),0),0)*(VLOOKUP($AA72,curves,VLOOKUP(AV$1,names,2,0))-AV$5)*'m1'!$BL70</f>
        <v>0</v>
      </c>
      <c r="AW72" s="174">
        <f>IF(AW$2&lt;=$AA72,IF(AW$3&gt;=$AA72,(AW$4*($AA73-$AA72)),0),0)*(VLOOKUP($AA72,curves,VLOOKUP(AW$1,names,2,0))-AW$5)*'m1'!$BL70</f>
        <v>0</v>
      </c>
      <c r="BB72" s="84"/>
      <c r="BC72" s="84"/>
      <c r="BD72" s="84"/>
      <c r="BE72" s="84"/>
      <c r="BP72" s="88"/>
      <c r="CI72" s="83"/>
      <c r="CJ72" s="83"/>
      <c r="CK72" s="83"/>
      <c r="FY72" s="84"/>
      <c r="FZ72" s="84"/>
      <c r="GA72" s="84"/>
      <c r="GK72" s="88"/>
      <c r="GL72" s="88"/>
      <c r="GR72" s="88"/>
      <c r="GT72" s="88"/>
      <c r="GU72" s="88"/>
      <c r="HA72" s="88"/>
    </row>
    <row r="73" spans="1:209">
      <c r="A73" s="90">
        <f>p0!A78</f>
        <v>38626</v>
      </c>
      <c r="B73" s="102">
        <f t="shared" si="6"/>
        <v>0</v>
      </c>
      <c r="C73" s="101">
        <f>p0!E78*10000*m_chg!C71</f>
        <v>0</v>
      </c>
      <c r="D73" s="101">
        <f>p0!N78*10000*m_chg!D71</f>
        <v>0</v>
      </c>
      <c r="E73" s="101">
        <f>'p1'!K78*10000*m_chg!E71</f>
        <v>0</v>
      </c>
      <c r="F73" s="101">
        <f>(p0!H78+p0!J78+'Spread Opt'!D69+'Transport Pos'!E65)*10000*m_chg!K71</f>
        <v>0</v>
      </c>
      <c r="G73" s="101">
        <f>p0!O78*10000*m_chg!L71</f>
        <v>0</v>
      </c>
      <c r="H73" s="101">
        <f>p0!D78*10000*m_chg!N71</f>
        <v>0</v>
      </c>
      <c r="I73" s="101">
        <f>(p0!I78+p0!AG78+'Spread Opt'!C69)*10000*m_chg!H71</f>
        <v>0</v>
      </c>
      <c r="J73" s="101">
        <f>p0!M78*10000*m_chg!J71</f>
        <v>0</v>
      </c>
      <c r="K73" s="101">
        <f>(p0!L78+p0!G78)*10000*m_chg!O71</f>
        <v>0</v>
      </c>
      <c r="L73" s="101">
        <f>p0!P78*10000*m_chg!P71</f>
        <v>0</v>
      </c>
      <c r="M73" s="101">
        <f>(p0!F78)*10000*m_chg!T71</f>
        <v>0</v>
      </c>
      <c r="N73" s="101">
        <f>p0!C78*10000*m_chg!U71</f>
        <v>0</v>
      </c>
      <c r="O73" s="101">
        <f>'Transport Pos'!C65*10000*m_chg!V71</f>
        <v>0</v>
      </c>
      <c r="P73" s="101">
        <f>(p0!Y78+p0!X78)*10000*m_chg!X71</f>
        <v>0</v>
      </c>
      <c r="Q73" s="101">
        <f>p0!Z78*10000*m_chg!Y71</f>
        <v>0</v>
      </c>
      <c r="R73" s="101">
        <f>(p0!AB78+'Transport Pos'!B65)*10000*m_chg!Z71</f>
        <v>0</v>
      </c>
      <c r="S73" s="101">
        <f>p0!U78*10000*m_chg!AA71</f>
        <v>0</v>
      </c>
      <c r="T73" s="101">
        <f>p0!W78*10000*m_chg!AB71</f>
        <v>0</v>
      </c>
      <c r="U73" s="101">
        <f>p0!S78*10000*m_chg!AD71</f>
        <v>0</v>
      </c>
      <c r="V73" s="101">
        <f>p0!B78*10000*m_chg!AG71</f>
        <v>0</v>
      </c>
      <c r="W73" s="101">
        <f>p0!AA78*10000*m_chg!AJ71</f>
        <v>0</v>
      </c>
      <c r="Y73" s="101"/>
      <c r="AA73" s="90">
        <v>38626</v>
      </c>
      <c r="AB73" s="174">
        <f t="shared" si="7"/>
        <v>0</v>
      </c>
      <c r="AC73" s="174">
        <f>IF(AC$2&lt;=$AA73,IF(AC$3&gt;=$AA73,(AC$4*($AA74-$AA73)),0),0)*(VLOOKUP($AA73,curves,VLOOKUP(AC$1,names,2,0))-AC$5)*'m1'!$BL71</f>
        <v>0</v>
      </c>
      <c r="AD73" s="174">
        <f>IF(AD$2&lt;=$AA73,IF(AD$3&gt;=$AA73,(AD$4*($AA74-$AA73)),0),0)*(VLOOKUP($AA73,curves,VLOOKUP(AD$1,names,2,0))-AD$5)*'m1'!$BL71</f>
        <v>0</v>
      </c>
      <c r="AE73" s="174">
        <f>IF(AE$2&lt;=$AA73,IF(AE$3&gt;=$AA73,(AE$4*($AA74-$AA73)),0),0)*(VLOOKUP($AA73,curves,VLOOKUP(AE$1,names,2,0))-AE$5)*'m1'!$BL71</f>
        <v>0</v>
      </c>
      <c r="AF73" s="174">
        <f>IF(AF$2&lt;=$AA73,IF(AF$3&gt;=$AA73,(AF$4*($AA74-$AA73)),0),0)*(VLOOKUP($AA73,curves,VLOOKUP(AF$1,names,2,0))-AF$5)*'m1'!$BL71</f>
        <v>0</v>
      </c>
      <c r="AG73" s="174">
        <f>IF(AG$2&lt;=$AA73,IF(AG$3&gt;=$AA73,(AG$4*($AA74-$AA73)),0),0)*(VLOOKUP($AA73,curves,VLOOKUP(AG$1,names,2,0))-AG$5)*'m1'!$BL71</f>
        <v>0</v>
      </c>
      <c r="AH73" s="174">
        <f>IF(AH$2&lt;=$AA73,IF(AH$3&gt;=$AA73,(AH$4*($AA74-$AA73)),0),0)*(VLOOKUP($AA73,curves,VLOOKUP(AH$1,names,2,0))-AH$5)*'m1'!$BL71</f>
        <v>0</v>
      </c>
      <c r="AI73" s="174">
        <f>IF(AI$2&lt;=$AA73,IF(AI$3&gt;=$AA73,(AI$4*($AA74-$AA73)),0),0)*(VLOOKUP($AA73,curves,VLOOKUP(AI$1,names,2,0))-AI$5)*'m1'!$BL71</f>
        <v>0</v>
      </c>
      <c r="AJ73" s="174">
        <f>IF(AJ$2&lt;=$AA73,IF(AJ$3&gt;=$AA73,(AJ$4*($AA74-$AA73)),0),0)*(VLOOKUP($AA73,curves,VLOOKUP(AJ$1,names,2,0))-AJ$5)*'m1'!$BL71</f>
        <v>0</v>
      </c>
      <c r="AK73" s="174">
        <f>IF(AK$2&lt;=$AA73,IF(AK$3&gt;=$AA73,(AK$4*($AA74-$AA73)),0),0)*(VLOOKUP($AA73,curves,VLOOKUP(AK$1,names,2,0))-AK$5)*'m1'!$BL71</f>
        <v>0</v>
      </c>
      <c r="AL73" s="174">
        <f>IF(AL$2&lt;=$AA73,IF(AL$3&gt;=$AA73,(AL$4*($AA74-$AA73)),0),0)*(VLOOKUP($AA73,curves,VLOOKUP(AL$1,names,2,0))-AL$5)*'m1'!$BL71</f>
        <v>0</v>
      </c>
      <c r="AM73" s="174">
        <f>IF(AM$2&lt;=$AA73,IF(AM$3&gt;=$AA73,(AM$4*($AA74-$AA73)),0),0)*(VLOOKUP($AA73,curves,VLOOKUP(AM$1,names,2,0))-AM$5)*'m1'!$BL71</f>
        <v>0</v>
      </c>
      <c r="AN73" s="174">
        <f>IF(AN$2&lt;=$AA73,IF(AN$3&gt;=$AA73,(AN$4*($AA74-$AA73)),0),0)*(VLOOKUP($AA73,curves,VLOOKUP(AN$1,names,2,0))-AN$5)*'m1'!$BL71</f>
        <v>0</v>
      </c>
      <c r="AO73" s="174">
        <f>IF(AO$2&lt;=$AA73,IF(AO$3&gt;=$AA73,(AO$4*($AA74-$AA73)),0),0)*(VLOOKUP($AA73,curves,VLOOKUP(AO$1,names,2,0))-AO$5)*'m1'!$BL71</f>
        <v>0</v>
      </c>
      <c r="AP73" s="174">
        <f>IF(AP$2&lt;=$AA73,IF(AP$3&gt;=$AA73,(AP$4*($AA74-$AA73)),0),0)*(VLOOKUP($AA73,curves,VLOOKUP(AP$1,names,2,0))-AP$5)*'m1'!$BL71</f>
        <v>0</v>
      </c>
      <c r="AQ73" s="174">
        <f>IF(AQ$2&lt;=$AA73,IF(AQ$3&gt;=$AA73,(AQ$4*($AA74-$AA73)),0),0)*(VLOOKUP($AA73,curves,VLOOKUP(AQ$1,names,2,0))-AQ$5)*'m1'!$BL71</f>
        <v>0</v>
      </c>
      <c r="AR73" s="174">
        <f>IF(AR$2&lt;=$AA73,IF(AR$3&gt;=$AA73,(AR$4*($AA74-$AA73)),0),0)*(VLOOKUP($AA73,curves,VLOOKUP(AR$1,names,2,0))-AR$5)*'m1'!$BL71</f>
        <v>0</v>
      </c>
      <c r="AS73" s="174">
        <f>IF(AS$2&lt;=$AA73,IF(AS$3&gt;=$AA73,(AS$4*($AA74-$AA73)),0),0)*(VLOOKUP($AA73,curves,VLOOKUP(AS$1,names,2,0))-AS$5)*'m1'!$BL71</f>
        <v>0</v>
      </c>
      <c r="AT73" s="174">
        <f>IF(AT$2&lt;=$AA73,IF(AT$3&gt;=$AA73,(AT$4*($AA74-$AA73)),0),0)*(VLOOKUP($AA73,curves,VLOOKUP(AT$1,names,2,0))-AT$5)*'m1'!$BL71</f>
        <v>0</v>
      </c>
      <c r="AU73" s="174">
        <f>IF(AU$2&lt;=$AA73,IF(AU$3&gt;=$AA73,(AU$4*($AA74-$AA73)),0),0)*(VLOOKUP($AA73,curves,VLOOKUP(AU$1,names,2,0))-AU$5)*'m1'!$BL71</f>
        <v>0</v>
      </c>
      <c r="AV73" s="174">
        <f>IF(AV$2&lt;=$AA73,IF(AV$3&gt;=$AA73,(AV$4*($AA74-$AA73)),0),0)*(VLOOKUP($AA73,curves,VLOOKUP(AV$1,names,2,0))-AV$5)*'m1'!$BL71</f>
        <v>0</v>
      </c>
      <c r="AW73" s="174">
        <f>IF(AW$2&lt;=$AA73,IF(AW$3&gt;=$AA73,(AW$4*($AA74-$AA73)),0),0)*(VLOOKUP($AA73,curves,VLOOKUP(AW$1,names,2,0))-AW$5)*'m1'!$BL71</f>
        <v>0</v>
      </c>
      <c r="BB73" s="84"/>
      <c r="BC73" s="84"/>
      <c r="BD73" s="84"/>
      <c r="BE73" s="84"/>
      <c r="BP73" s="88"/>
      <c r="CI73" s="83"/>
      <c r="CJ73" s="83"/>
      <c r="CK73" s="83"/>
      <c r="FY73" s="84"/>
      <c r="FZ73" s="84"/>
      <c r="GA73" s="84"/>
      <c r="GK73" s="88"/>
      <c r="GL73" s="88"/>
      <c r="GR73" s="88"/>
      <c r="GT73" s="88"/>
      <c r="GU73" s="88"/>
      <c r="HA73" s="88"/>
    </row>
    <row r="74" spans="1:209">
      <c r="A74" s="90">
        <f>p0!A79</f>
        <v>38657</v>
      </c>
      <c r="B74" s="102">
        <f t="shared" si="6"/>
        <v>0</v>
      </c>
      <c r="C74" s="101">
        <f>p0!E79*10000*m_chg!C72</f>
        <v>0</v>
      </c>
      <c r="D74" s="101">
        <f>p0!N79*10000*m_chg!D72</f>
        <v>0</v>
      </c>
      <c r="E74" s="101">
        <f>'p1'!K79*10000*m_chg!E72</f>
        <v>0</v>
      </c>
      <c r="F74" s="101">
        <f>(p0!H79+p0!J79+'Spread Opt'!D70+'Transport Pos'!E66)*10000*m_chg!K72</f>
        <v>0</v>
      </c>
      <c r="G74" s="101">
        <f>p0!O79*10000*m_chg!L72</f>
        <v>0</v>
      </c>
      <c r="H74" s="101">
        <f>p0!D79*10000*m_chg!N72</f>
        <v>0</v>
      </c>
      <c r="I74" s="101">
        <f>(p0!I79+p0!AG79+'Spread Opt'!C70)*10000*m_chg!H72</f>
        <v>0</v>
      </c>
      <c r="J74" s="101">
        <f>p0!M79*10000*m_chg!J72</f>
        <v>0</v>
      </c>
      <c r="K74" s="101">
        <f>(p0!L79+p0!G79)*10000*m_chg!O72</f>
        <v>0</v>
      </c>
      <c r="L74" s="101">
        <f>p0!P79*10000*m_chg!P72</f>
        <v>0</v>
      </c>
      <c r="M74" s="101">
        <f>(p0!F79)*10000*m_chg!T72</f>
        <v>0</v>
      </c>
      <c r="N74" s="101">
        <f>p0!C79*10000*m_chg!U72</f>
        <v>0</v>
      </c>
      <c r="O74" s="101">
        <f>'Transport Pos'!C66*10000*m_chg!V72</f>
        <v>0</v>
      </c>
      <c r="P74" s="101">
        <f>(p0!Y79+p0!X79)*10000*m_chg!X72</f>
        <v>0</v>
      </c>
      <c r="Q74" s="101">
        <f>p0!Z79*10000*m_chg!Y72</f>
        <v>0</v>
      </c>
      <c r="R74" s="101">
        <f>(p0!AB79+'Transport Pos'!B66)*10000*m_chg!Z72</f>
        <v>0</v>
      </c>
      <c r="S74" s="101">
        <f>p0!U79*10000*m_chg!AA72</f>
        <v>0</v>
      </c>
      <c r="T74" s="101">
        <f>p0!W79*10000*m_chg!AB72</f>
        <v>0</v>
      </c>
      <c r="U74" s="101">
        <f>p0!S79*10000*m_chg!AD72</f>
        <v>0</v>
      </c>
      <c r="V74" s="101">
        <f>p0!B79*10000*m_chg!AG72</f>
        <v>0</v>
      </c>
      <c r="W74" s="101">
        <f>p0!AA79*10000*m_chg!AJ72</f>
        <v>0</v>
      </c>
      <c r="Y74" s="101"/>
      <c r="AA74" s="90">
        <v>38657</v>
      </c>
      <c r="AB74" s="174">
        <f t="shared" si="7"/>
        <v>0</v>
      </c>
      <c r="AC74" s="174">
        <f>IF(AC$2&lt;=$AA74,IF(AC$3&gt;=$AA74,(AC$4*($AA75-$AA74)),0),0)*(VLOOKUP($AA74,curves,VLOOKUP(AC$1,names,2,0))-AC$5)*'m1'!$BL72</f>
        <v>0</v>
      </c>
      <c r="AD74" s="174">
        <f>IF(AD$2&lt;=$AA74,IF(AD$3&gt;=$AA74,(AD$4*($AA75-$AA74)),0),0)*(VLOOKUP($AA74,curves,VLOOKUP(AD$1,names,2,0))-AD$5)*'m1'!$BL72</f>
        <v>0</v>
      </c>
      <c r="AE74" s="174">
        <f>IF(AE$2&lt;=$AA74,IF(AE$3&gt;=$AA74,(AE$4*($AA75-$AA74)),0),0)*(VLOOKUP($AA74,curves,VLOOKUP(AE$1,names,2,0))-AE$5)*'m1'!$BL72</f>
        <v>0</v>
      </c>
      <c r="AF74" s="174">
        <f>IF(AF$2&lt;=$AA74,IF(AF$3&gt;=$AA74,(AF$4*($AA75-$AA74)),0),0)*(VLOOKUP($AA74,curves,VLOOKUP(AF$1,names,2,0))-AF$5)*'m1'!$BL72</f>
        <v>0</v>
      </c>
      <c r="AG74" s="174">
        <f>IF(AG$2&lt;=$AA74,IF(AG$3&gt;=$AA74,(AG$4*($AA75-$AA74)),0),0)*(VLOOKUP($AA74,curves,VLOOKUP(AG$1,names,2,0))-AG$5)*'m1'!$BL72</f>
        <v>0</v>
      </c>
      <c r="AH74" s="174">
        <f>IF(AH$2&lt;=$AA74,IF(AH$3&gt;=$AA74,(AH$4*($AA75-$AA74)),0),0)*(VLOOKUP($AA74,curves,VLOOKUP(AH$1,names,2,0))-AH$5)*'m1'!$BL72</f>
        <v>0</v>
      </c>
      <c r="AI74" s="174">
        <f>IF(AI$2&lt;=$AA74,IF(AI$3&gt;=$AA74,(AI$4*($AA75-$AA74)),0),0)*(VLOOKUP($AA74,curves,VLOOKUP(AI$1,names,2,0))-AI$5)*'m1'!$BL72</f>
        <v>0</v>
      </c>
      <c r="AJ74" s="174">
        <f>IF(AJ$2&lt;=$AA74,IF(AJ$3&gt;=$AA74,(AJ$4*($AA75-$AA74)),0),0)*(VLOOKUP($AA74,curves,VLOOKUP(AJ$1,names,2,0))-AJ$5)*'m1'!$BL72</f>
        <v>0</v>
      </c>
      <c r="AK74" s="174">
        <f>IF(AK$2&lt;=$AA74,IF(AK$3&gt;=$AA74,(AK$4*($AA75-$AA74)),0),0)*(VLOOKUP($AA74,curves,VLOOKUP(AK$1,names,2,0))-AK$5)*'m1'!$BL72</f>
        <v>0</v>
      </c>
      <c r="AL74" s="174">
        <f>IF(AL$2&lt;=$AA74,IF(AL$3&gt;=$AA74,(AL$4*($AA75-$AA74)),0),0)*(VLOOKUP($AA74,curves,VLOOKUP(AL$1,names,2,0))-AL$5)*'m1'!$BL72</f>
        <v>0</v>
      </c>
      <c r="AM74" s="174">
        <f>IF(AM$2&lt;=$AA74,IF(AM$3&gt;=$AA74,(AM$4*($AA75-$AA74)),0),0)*(VLOOKUP($AA74,curves,VLOOKUP(AM$1,names,2,0))-AM$5)*'m1'!$BL72</f>
        <v>0</v>
      </c>
      <c r="AN74" s="174">
        <f>IF(AN$2&lt;=$AA74,IF(AN$3&gt;=$AA74,(AN$4*($AA75-$AA74)),0),0)*(VLOOKUP($AA74,curves,VLOOKUP(AN$1,names,2,0))-AN$5)*'m1'!$BL72</f>
        <v>0</v>
      </c>
      <c r="AO74" s="174">
        <f>IF(AO$2&lt;=$AA74,IF(AO$3&gt;=$AA74,(AO$4*($AA75-$AA74)),0),0)*(VLOOKUP($AA74,curves,VLOOKUP(AO$1,names,2,0))-AO$5)*'m1'!$BL72</f>
        <v>0</v>
      </c>
      <c r="AP74" s="174">
        <f>IF(AP$2&lt;=$AA74,IF(AP$3&gt;=$AA74,(AP$4*($AA75-$AA74)),0),0)*(VLOOKUP($AA74,curves,VLOOKUP(AP$1,names,2,0))-AP$5)*'m1'!$BL72</f>
        <v>0</v>
      </c>
      <c r="AQ74" s="174">
        <f>IF(AQ$2&lt;=$AA74,IF(AQ$3&gt;=$AA74,(AQ$4*($AA75-$AA74)),0),0)*(VLOOKUP($AA74,curves,VLOOKUP(AQ$1,names,2,0))-AQ$5)*'m1'!$BL72</f>
        <v>0</v>
      </c>
      <c r="AR74" s="174">
        <f>IF(AR$2&lt;=$AA74,IF(AR$3&gt;=$AA74,(AR$4*($AA75-$AA74)),0),0)*(VLOOKUP($AA74,curves,VLOOKUP(AR$1,names,2,0))-AR$5)*'m1'!$BL72</f>
        <v>0</v>
      </c>
      <c r="AS74" s="174">
        <f>IF(AS$2&lt;=$AA74,IF(AS$3&gt;=$AA74,(AS$4*($AA75-$AA74)),0),0)*(VLOOKUP($AA74,curves,VLOOKUP(AS$1,names,2,0))-AS$5)*'m1'!$BL72</f>
        <v>0</v>
      </c>
      <c r="AT74" s="174">
        <f>IF(AT$2&lt;=$AA74,IF(AT$3&gt;=$AA74,(AT$4*($AA75-$AA74)),0),0)*(VLOOKUP($AA74,curves,VLOOKUP(AT$1,names,2,0))-AT$5)*'m1'!$BL72</f>
        <v>0</v>
      </c>
      <c r="AU74" s="174">
        <f>IF(AU$2&lt;=$AA74,IF(AU$3&gt;=$AA74,(AU$4*($AA75-$AA74)),0),0)*(VLOOKUP($AA74,curves,VLOOKUP(AU$1,names,2,0))-AU$5)*'m1'!$BL72</f>
        <v>0</v>
      </c>
      <c r="AV74" s="174">
        <f>IF(AV$2&lt;=$AA74,IF(AV$3&gt;=$AA74,(AV$4*($AA75-$AA74)),0),0)*(VLOOKUP($AA74,curves,VLOOKUP(AV$1,names,2,0))-AV$5)*'m1'!$BL72</f>
        <v>0</v>
      </c>
      <c r="AW74" s="174">
        <f>IF(AW$2&lt;=$AA74,IF(AW$3&gt;=$AA74,(AW$4*($AA75-$AA74)),0),0)*(VLOOKUP($AA74,curves,VLOOKUP(AW$1,names,2,0))-AW$5)*'m1'!$BL72</f>
        <v>0</v>
      </c>
      <c r="BB74" s="84"/>
      <c r="BC74" s="84"/>
      <c r="BD74" s="84"/>
      <c r="BE74" s="84"/>
      <c r="BP74" s="88"/>
      <c r="CI74" s="83"/>
      <c r="CJ74" s="83"/>
      <c r="CK74" s="83"/>
      <c r="FY74" s="84"/>
      <c r="FZ74" s="84"/>
      <c r="GA74" s="84"/>
      <c r="GK74" s="88"/>
      <c r="GL74" s="88"/>
      <c r="GR74" s="88"/>
      <c r="GT74" s="88"/>
      <c r="GU74" s="88"/>
      <c r="HA74" s="88"/>
    </row>
    <row r="75" spans="1:209">
      <c r="A75" s="90">
        <f>p0!A80</f>
        <v>38687</v>
      </c>
      <c r="B75" s="102">
        <f t="shared" si="6"/>
        <v>0</v>
      </c>
      <c r="C75" s="101">
        <f>p0!E80*10000*m_chg!C73</f>
        <v>0</v>
      </c>
      <c r="D75" s="101">
        <f>p0!N80*10000*m_chg!D73</f>
        <v>0</v>
      </c>
      <c r="E75" s="101">
        <f>'p1'!K80*10000*m_chg!E73</f>
        <v>0</v>
      </c>
      <c r="F75" s="101">
        <f>(p0!H80+p0!J80+'Spread Opt'!D71+'Transport Pos'!E67)*10000*m_chg!K73</f>
        <v>0</v>
      </c>
      <c r="G75" s="101">
        <f>p0!O80*10000*m_chg!L73</f>
        <v>0</v>
      </c>
      <c r="H75" s="101">
        <f>p0!D80*10000*m_chg!N73</f>
        <v>0</v>
      </c>
      <c r="I75" s="101">
        <f>(p0!I80+p0!AG80+'Spread Opt'!C71)*10000*m_chg!H73</f>
        <v>0</v>
      </c>
      <c r="J75" s="101">
        <f>p0!M80*10000*m_chg!J73</f>
        <v>0</v>
      </c>
      <c r="K75" s="101">
        <f>(p0!L80+p0!G80)*10000*m_chg!O73</f>
        <v>0</v>
      </c>
      <c r="L75" s="101">
        <f>p0!P80*10000*m_chg!P73</f>
        <v>0</v>
      </c>
      <c r="M75" s="101">
        <f>(p0!F80)*10000*m_chg!T73</f>
        <v>0</v>
      </c>
      <c r="N75" s="101">
        <f>p0!C80*10000*m_chg!U73</f>
        <v>0</v>
      </c>
      <c r="O75" s="101">
        <f>'Transport Pos'!C67*10000*m_chg!V73</f>
        <v>0</v>
      </c>
      <c r="P75" s="101">
        <f>(p0!Y80+p0!X80)*10000*m_chg!X73</f>
        <v>0</v>
      </c>
      <c r="Q75" s="101">
        <f>p0!Z80*10000*m_chg!Y73</f>
        <v>0</v>
      </c>
      <c r="R75" s="101">
        <f>(p0!AB80+'Transport Pos'!B67)*10000*m_chg!Z73</f>
        <v>0</v>
      </c>
      <c r="S75" s="101">
        <f>p0!U80*10000*m_chg!AA73</f>
        <v>0</v>
      </c>
      <c r="T75" s="101">
        <f>p0!W80*10000*m_chg!AB73</f>
        <v>0</v>
      </c>
      <c r="U75" s="101">
        <f>p0!S80*10000*m_chg!AD73</f>
        <v>0</v>
      </c>
      <c r="V75" s="101">
        <f>p0!B80*10000*m_chg!AG73</f>
        <v>0</v>
      </c>
      <c r="W75" s="101">
        <f>p0!AA80*10000*m_chg!AJ73</f>
        <v>0</v>
      </c>
      <c r="Y75" s="101"/>
      <c r="AA75" s="90">
        <v>38687</v>
      </c>
      <c r="AB75" s="174">
        <f t="shared" si="7"/>
        <v>0</v>
      </c>
      <c r="AC75" s="174">
        <f>IF(AC$2&lt;=$AA75,IF(AC$3&gt;=$AA75,(AC$4*($AA76-$AA75)),0),0)*(VLOOKUP($AA75,curves,VLOOKUP(AC$1,names,2,0))-AC$5)*'m1'!$BL73</f>
        <v>0</v>
      </c>
      <c r="AD75" s="174">
        <f>IF(AD$2&lt;=$AA75,IF(AD$3&gt;=$AA75,(AD$4*($AA76-$AA75)),0),0)*(VLOOKUP($AA75,curves,VLOOKUP(AD$1,names,2,0))-AD$5)*'m1'!$BL73</f>
        <v>0</v>
      </c>
      <c r="AE75" s="174">
        <f>IF(AE$2&lt;=$AA75,IF(AE$3&gt;=$AA75,(AE$4*($AA76-$AA75)),0),0)*(VLOOKUP($AA75,curves,VLOOKUP(AE$1,names,2,0))-AE$5)*'m1'!$BL73</f>
        <v>0</v>
      </c>
      <c r="AF75" s="174">
        <f>IF(AF$2&lt;=$AA75,IF(AF$3&gt;=$AA75,(AF$4*($AA76-$AA75)),0),0)*(VLOOKUP($AA75,curves,VLOOKUP(AF$1,names,2,0))-AF$5)*'m1'!$BL73</f>
        <v>0</v>
      </c>
      <c r="AG75" s="174">
        <f>IF(AG$2&lt;=$AA75,IF(AG$3&gt;=$AA75,(AG$4*($AA76-$AA75)),0),0)*(VLOOKUP($AA75,curves,VLOOKUP(AG$1,names,2,0))-AG$5)*'m1'!$BL73</f>
        <v>0</v>
      </c>
      <c r="AH75" s="174">
        <f>IF(AH$2&lt;=$AA75,IF(AH$3&gt;=$AA75,(AH$4*($AA76-$AA75)),0),0)*(VLOOKUP($AA75,curves,VLOOKUP(AH$1,names,2,0))-AH$5)*'m1'!$BL73</f>
        <v>0</v>
      </c>
      <c r="AI75" s="174">
        <f>IF(AI$2&lt;=$AA75,IF(AI$3&gt;=$AA75,(AI$4*($AA76-$AA75)),0),0)*(VLOOKUP($AA75,curves,VLOOKUP(AI$1,names,2,0))-AI$5)*'m1'!$BL73</f>
        <v>0</v>
      </c>
      <c r="AJ75" s="174">
        <f>IF(AJ$2&lt;=$AA75,IF(AJ$3&gt;=$AA75,(AJ$4*($AA76-$AA75)),0),0)*(VLOOKUP($AA75,curves,VLOOKUP(AJ$1,names,2,0))-AJ$5)*'m1'!$BL73</f>
        <v>0</v>
      </c>
      <c r="AK75" s="174">
        <f>IF(AK$2&lt;=$AA75,IF(AK$3&gt;=$AA75,(AK$4*($AA76-$AA75)),0),0)*(VLOOKUP($AA75,curves,VLOOKUP(AK$1,names,2,0))-AK$5)*'m1'!$BL73</f>
        <v>0</v>
      </c>
      <c r="AL75" s="174">
        <f>IF(AL$2&lt;=$AA75,IF(AL$3&gt;=$AA75,(AL$4*($AA76-$AA75)),0),0)*(VLOOKUP($AA75,curves,VLOOKUP(AL$1,names,2,0))-AL$5)*'m1'!$BL73</f>
        <v>0</v>
      </c>
      <c r="AM75" s="174">
        <f>IF(AM$2&lt;=$AA75,IF(AM$3&gt;=$AA75,(AM$4*($AA76-$AA75)),0),0)*(VLOOKUP($AA75,curves,VLOOKUP(AM$1,names,2,0))-AM$5)*'m1'!$BL73</f>
        <v>0</v>
      </c>
      <c r="AN75" s="174">
        <f>IF(AN$2&lt;=$AA75,IF(AN$3&gt;=$AA75,(AN$4*($AA76-$AA75)),0),0)*(VLOOKUP($AA75,curves,VLOOKUP(AN$1,names,2,0))-AN$5)*'m1'!$BL73</f>
        <v>0</v>
      </c>
      <c r="AO75" s="174">
        <f>IF(AO$2&lt;=$AA75,IF(AO$3&gt;=$AA75,(AO$4*($AA76-$AA75)),0),0)*(VLOOKUP($AA75,curves,VLOOKUP(AO$1,names,2,0))-AO$5)*'m1'!$BL73</f>
        <v>0</v>
      </c>
      <c r="AP75" s="174">
        <f>IF(AP$2&lt;=$AA75,IF(AP$3&gt;=$AA75,(AP$4*($AA76-$AA75)),0),0)*(VLOOKUP($AA75,curves,VLOOKUP(AP$1,names,2,0))-AP$5)*'m1'!$BL73</f>
        <v>0</v>
      </c>
      <c r="AQ75" s="174">
        <f>IF(AQ$2&lt;=$AA75,IF(AQ$3&gt;=$AA75,(AQ$4*($AA76-$AA75)),0),0)*(VLOOKUP($AA75,curves,VLOOKUP(AQ$1,names,2,0))-AQ$5)*'m1'!$BL73</f>
        <v>0</v>
      </c>
      <c r="AR75" s="174">
        <f>IF(AR$2&lt;=$AA75,IF(AR$3&gt;=$AA75,(AR$4*($AA76-$AA75)),0),0)*(VLOOKUP($AA75,curves,VLOOKUP(AR$1,names,2,0))-AR$5)*'m1'!$BL73</f>
        <v>0</v>
      </c>
      <c r="AS75" s="174">
        <f>IF(AS$2&lt;=$AA75,IF(AS$3&gt;=$AA75,(AS$4*($AA76-$AA75)),0),0)*(VLOOKUP($AA75,curves,VLOOKUP(AS$1,names,2,0))-AS$5)*'m1'!$BL73</f>
        <v>0</v>
      </c>
      <c r="AT75" s="174">
        <f>IF(AT$2&lt;=$AA75,IF(AT$3&gt;=$AA75,(AT$4*($AA76-$AA75)),0),0)*(VLOOKUP($AA75,curves,VLOOKUP(AT$1,names,2,0))-AT$5)*'m1'!$BL73</f>
        <v>0</v>
      </c>
      <c r="AU75" s="174">
        <f>IF(AU$2&lt;=$AA75,IF(AU$3&gt;=$AA75,(AU$4*($AA76-$AA75)),0),0)*(VLOOKUP($AA75,curves,VLOOKUP(AU$1,names,2,0))-AU$5)*'m1'!$BL73</f>
        <v>0</v>
      </c>
      <c r="AV75" s="174">
        <f>IF(AV$2&lt;=$AA75,IF(AV$3&gt;=$AA75,(AV$4*($AA76-$AA75)),0),0)*(VLOOKUP($AA75,curves,VLOOKUP(AV$1,names,2,0))-AV$5)*'m1'!$BL73</f>
        <v>0</v>
      </c>
      <c r="AW75" s="174">
        <f>IF(AW$2&lt;=$AA75,IF(AW$3&gt;=$AA75,(AW$4*($AA76-$AA75)),0),0)*(VLOOKUP($AA75,curves,VLOOKUP(AW$1,names,2,0))-AW$5)*'m1'!$BL73</f>
        <v>0</v>
      </c>
      <c r="BB75" s="84"/>
      <c r="BC75" s="84"/>
      <c r="BD75" s="84"/>
      <c r="BE75" s="84"/>
      <c r="BP75" s="88"/>
      <c r="CI75" s="83"/>
      <c r="CJ75" s="83"/>
      <c r="CK75" s="83"/>
      <c r="FY75" s="84"/>
      <c r="FZ75" s="84"/>
      <c r="GA75" s="84"/>
      <c r="GK75" s="88"/>
      <c r="GL75" s="88"/>
      <c r="GR75" s="88"/>
      <c r="GT75" s="88"/>
      <c r="GU75" s="88"/>
      <c r="HA75" s="88"/>
    </row>
    <row r="76" spans="1:209">
      <c r="A76" s="90">
        <f>p0!A81</f>
        <v>38718</v>
      </c>
      <c r="B76" s="102">
        <f t="shared" si="6"/>
        <v>0</v>
      </c>
      <c r="C76" s="101">
        <f>p0!E81*10000*m_chg!C74</f>
        <v>0</v>
      </c>
      <c r="D76" s="101">
        <f>p0!N81*10000*m_chg!D74</f>
        <v>0</v>
      </c>
      <c r="E76" s="101">
        <f>'p1'!K81*10000*m_chg!E74</f>
        <v>0</v>
      </c>
      <c r="F76" s="101">
        <f>(p0!H81+p0!J81+'Spread Opt'!D72+'Transport Pos'!E68)*10000*m_chg!K74</f>
        <v>0</v>
      </c>
      <c r="G76" s="101">
        <f>p0!O81*10000*m_chg!L74</f>
        <v>0</v>
      </c>
      <c r="H76" s="101">
        <f>p0!D81*10000*m_chg!N74</f>
        <v>0</v>
      </c>
      <c r="I76" s="101">
        <f>(p0!I81+p0!AG81+'Spread Opt'!C72)*10000*m_chg!H74</f>
        <v>0</v>
      </c>
      <c r="J76" s="101">
        <f>p0!M81*10000*m_chg!J74</f>
        <v>0</v>
      </c>
      <c r="K76" s="101">
        <f>(p0!L81+p0!G81)*10000*m_chg!O74</f>
        <v>0</v>
      </c>
      <c r="L76" s="101">
        <f>p0!P81*10000*m_chg!P74</f>
        <v>0</v>
      </c>
      <c r="M76" s="101">
        <f>(p0!F81)*10000*m_chg!T74</f>
        <v>0</v>
      </c>
      <c r="N76" s="101">
        <f>p0!C81*10000*m_chg!U74</f>
        <v>0</v>
      </c>
      <c r="O76" s="101">
        <f>'Transport Pos'!C68*10000*m_chg!V74</f>
        <v>0</v>
      </c>
      <c r="P76" s="101">
        <f>(p0!Y81+p0!X81)*10000*m_chg!X74</f>
        <v>0</v>
      </c>
      <c r="Q76" s="101">
        <f>p0!Z81*10000*m_chg!Y74</f>
        <v>0</v>
      </c>
      <c r="R76" s="101">
        <f>(p0!AB81+'Transport Pos'!B68)*10000*m_chg!Z74</f>
        <v>0</v>
      </c>
      <c r="S76" s="101">
        <f>p0!U81*10000*m_chg!AA74</f>
        <v>0</v>
      </c>
      <c r="T76" s="101">
        <f>p0!W81*10000*m_chg!AB74</f>
        <v>0</v>
      </c>
      <c r="U76" s="101">
        <f>p0!S81*10000*m_chg!AD74</f>
        <v>0</v>
      </c>
      <c r="V76" s="101">
        <f>p0!B81*10000*m_chg!AG74</f>
        <v>0</v>
      </c>
      <c r="W76" s="101">
        <f>p0!AA81*10000*m_chg!AJ74</f>
        <v>0</v>
      </c>
      <c r="Y76" s="101"/>
      <c r="AA76" s="90">
        <v>38718</v>
      </c>
      <c r="AB76" s="174">
        <f t="shared" si="7"/>
        <v>0</v>
      </c>
      <c r="AC76" s="174">
        <f>IF(AC$2&lt;=$AA76,IF(AC$3&gt;=$AA76,(AC$4*($AA77-$AA76)),0),0)*(VLOOKUP($AA76,curves,VLOOKUP(AC$1,names,2,0))-AC$5)*'m1'!$BL74</f>
        <v>0</v>
      </c>
      <c r="AD76" s="174">
        <f>IF(AD$2&lt;=$AA76,IF(AD$3&gt;=$AA76,(AD$4*($AA77-$AA76)),0),0)*(VLOOKUP($AA76,curves,VLOOKUP(AD$1,names,2,0))-AD$5)*'m1'!$BL74</f>
        <v>0</v>
      </c>
      <c r="AE76" s="174">
        <f>IF(AE$2&lt;=$AA76,IF(AE$3&gt;=$AA76,(AE$4*($AA77-$AA76)),0),0)*(VLOOKUP($AA76,curves,VLOOKUP(AE$1,names,2,0))-AE$5)*'m1'!$BL74</f>
        <v>0</v>
      </c>
      <c r="AF76" s="174">
        <f>IF(AF$2&lt;=$AA76,IF(AF$3&gt;=$AA76,(AF$4*($AA77-$AA76)),0),0)*(VLOOKUP($AA76,curves,VLOOKUP(AF$1,names,2,0))-AF$5)*'m1'!$BL74</f>
        <v>0</v>
      </c>
      <c r="AG76" s="174">
        <f>IF(AG$2&lt;=$AA76,IF(AG$3&gt;=$AA76,(AG$4*($AA77-$AA76)),0),0)*(VLOOKUP($AA76,curves,VLOOKUP(AG$1,names,2,0))-AG$5)*'m1'!$BL74</f>
        <v>0</v>
      </c>
      <c r="AH76" s="174">
        <f>IF(AH$2&lt;=$AA76,IF(AH$3&gt;=$AA76,(AH$4*($AA77-$AA76)),0),0)*(VLOOKUP($AA76,curves,VLOOKUP(AH$1,names,2,0))-AH$5)*'m1'!$BL74</f>
        <v>0</v>
      </c>
      <c r="AI76" s="174">
        <f>IF(AI$2&lt;=$AA76,IF(AI$3&gt;=$AA76,(AI$4*($AA77-$AA76)),0),0)*(VLOOKUP($AA76,curves,VLOOKUP(AI$1,names,2,0))-AI$5)*'m1'!$BL74</f>
        <v>0</v>
      </c>
      <c r="AJ76" s="174">
        <f>IF(AJ$2&lt;=$AA76,IF(AJ$3&gt;=$AA76,(AJ$4*($AA77-$AA76)),0),0)*(VLOOKUP($AA76,curves,VLOOKUP(AJ$1,names,2,0))-AJ$5)*'m1'!$BL74</f>
        <v>0</v>
      </c>
      <c r="AK76" s="174">
        <f>IF(AK$2&lt;=$AA76,IF(AK$3&gt;=$AA76,(AK$4*($AA77-$AA76)),0),0)*(VLOOKUP($AA76,curves,VLOOKUP(AK$1,names,2,0))-AK$5)*'m1'!$BL74</f>
        <v>0</v>
      </c>
      <c r="AL76" s="174">
        <f>IF(AL$2&lt;=$AA76,IF(AL$3&gt;=$AA76,(AL$4*($AA77-$AA76)),0),0)*(VLOOKUP($AA76,curves,VLOOKUP(AL$1,names,2,0))-AL$5)*'m1'!$BL74</f>
        <v>0</v>
      </c>
      <c r="AM76" s="174">
        <f>IF(AM$2&lt;=$AA76,IF(AM$3&gt;=$AA76,(AM$4*($AA77-$AA76)),0),0)*(VLOOKUP($AA76,curves,VLOOKUP(AM$1,names,2,0))-AM$5)*'m1'!$BL74</f>
        <v>0</v>
      </c>
      <c r="AN76" s="174">
        <f>IF(AN$2&lt;=$AA76,IF(AN$3&gt;=$AA76,(AN$4*($AA77-$AA76)),0),0)*(VLOOKUP($AA76,curves,VLOOKUP(AN$1,names,2,0))-AN$5)*'m1'!$BL74</f>
        <v>0</v>
      </c>
      <c r="AO76" s="174">
        <f>IF(AO$2&lt;=$AA76,IF(AO$3&gt;=$AA76,(AO$4*($AA77-$AA76)),0),0)*(VLOOKUP($AA76,curves,VLOOKUP(AO$1,names,2,0))-AO$5)*'m1'!$BL74</f>
        <v>0</v>
      </c>
      <c r="AP76" s="174">
        <f>IF(AP$2&lt;=$AA76,IF(AP$3&gt;=$AA76,(AP$4*($AA77-$AA76)),0),0)*(VLOOKUP($AA76,curves,VLOOKUP(AP$1,names,2,0))-AP$5)*'m1'!$BL74</f>
        <v>0</v>
      </c>
      <c r="AQ76" s="174">
        <f>IF(AQ$2&lt;=$AA76,IF(AQ$3&gt;=$AA76,(AQ$4*($AA77-$AA76)),0),0)*(VLOOKUP($AA76,curves,VLOOKUP(AQ$1,names,2,0))-AQ$5)*'m1'!$BL74</f>
        <v>0</v>
      </c>
      <c r="AR76" s="174">
        <f>IF(AR$2&lt;=$AA76,IF(AR$3&gt;=$AA76,(AR$4*($AA77-$AA76)),0),0)*(VLOOKUP($AA76,curves,VLOOKUP(AR$1,names,2,0))-AR$5)*'m1'!$BL74</f>
        <v>0</v>
      </c>
      <c r="AS76" s="174">
        <f>IF(AS$2&lt;=$AA76,IF(AS$3&gt;=$AA76,(AS$4*($AA77-$AA76)),0),0)*(VLOOKUP($AA76,curves,VLOOKUP(AS$1,names,2,0))-AS$5)*'m1'!$BL74</f>
        <v>0</v>
      </c>
      <c r="AT76" s="174">
        <f>IF(AT$2&lt;=$AA76,IF(AT$3&gt;=$AA76,(AT$4*($AA77-$AA76)),0),0)*(VLOOKUP($AA76,curves,VLOOKUP(AT$1,names,2,0))-AT$5)*'m1'!$BL74</f>
        <v>0</v>
      </c>
      <c r="AU76" s="174">
        <f>IF(AU$2&lt;=$AA76,IF(AU$3&gt;=$AA76,(AU$4*($AA77-$AA76)),0),0)*(VLOOKUP($AA76,curves,VLOOKUP(AU$1,names,2,0))-AU$5)*'m1'!$BL74</f>
        <v>0</v>
      </c>
      <c r="AV76" s="174">
        <f>IF(AV$2&lt;=$AA76,IF(AV$3&gt;=$AA76,(AV$4*($AA77-$AA76)),0),0)*(VLOOKUP($AA76,curves,VLOOKUP(AV$1,names,2,0))-AV$5)*'m1'!$BL74</f>
        <v>0</v>
      </c>
      <c r="AW76" s="174">
        <f>IF(AW$2&lt;=$AA76,IF(AW$3&gt;=$AA76,(AW$4*($AA77-$AA76)),0),0)*(VLOOKUP($AA76,curves,VLOOKUP(AW$1,names,2,0))-AW$5)*'m1'!$BL74</f>
        <v>0</v>
      </c>
      <c r="BB76" s="84"/>
      <c r="BC76" s="84"/>
      <c r="BD76" s="84"/>
      <c r="BE76" s="84"/>
      <c r="BP76" s="88"/>
      <c r="CI76" s="83"/>
      <c r="CJ76" s="83"/>
      <c r="CK76" s="83"/>
      <c r="FY76" s="84"/>
      <c r="FZ76" s="84"/>
      <c r="GA76" s="84"/>
      <c r="GK76" s="88"/>
      <c r="GL76" s="88"/>
      <c r="GR76" s="88"/>
      <c r="GT76" s="88"/>
      <c r="GU76" s="88"/>
      <c r="HA76" s="88"/>
    </row>
    <row r="77" spans="1:209">
      <c r="A77" s="90">
        <f>p0!A82</f>
        <v>38749</v>
      </c>
      <c r="B77" s="102">
        <f t="shared" si="6"/>
        <v>0</v>
      </c>
      <c r="C77" s="101">
        <f>p0!E82*10000*m_chg!C75</f>
        <v>0</v>
      </c>
      <c r="D77" s="101">
        <f>p0!N82*10000*m_chg!D75</f>
        <v>0</v>
      </c>
      <c r="E77" s="101">
        <f>'p1'!K82*10000*m_chg!E75</f>
        <v>0</v>
      </c>
      <c r="F77" s="101">
        <f>(p0!H82+p0!J82+'Spread Opt'!D73+'Transport Pos'!E69)*10000*m_chg!K75</f>
        <v>0</v>
      </c>
      <c r="G77" s="101">
        <f>p0!O82*10000*m_chg!L75</f>
        <v>0</v>
      </c>
      <c r="H77" s="101">
        <f>p0!D82*10000*m_chg!N75</f>
        <v>0</v>
      </c>
      <c r="I77" s="101">
        <f>(p0!I82+p0!AG82+'Spread Opt'!C73)*10000*m_chg!H75</f>
        <v>0</v>
      </c>
      <c r="J77" s="101">
        <f>p0!M82*10000*m_chg!J75</f>
        <v>0</v>
      </c>
      <c r="K77" s="101">
        <f>(p0!L82+p0!G82)*10000*m_chg!O75</f>
        <v>0</v>
      </c>
      <c r="L77" s="101">
        <f>p0!P82*10000*m_chg!P75</f>
        <v>0</v>
      </c>
      <c r="M77" s="101">
        <f>(p0!F82)*10000*m_chg!T75</f>
        <v>0</v>
      </c>
      <c r="N77" s="101">
        <f>p0!C82*10000*m_chg!U75</f>
        <v>0</v>
      </c>
      <c r="O77" s="101">
        <f>'Transport Pos'!C69*10000*m_chg!V75</f>
        <v>0</v>
      </c>
      <c r="P77" s="101">
        <f>(p0!Y82+p0!X82)*10000*m_chg!X75</f>
        <v>0</v>
      </c>
      <c r="Q77" s="101">
        <f>p0!Z82*10000*m_chg!Y75</f>
        <v>0</v>
      </c>
      <c r="R77" s="101">
        <f>(p0!AB82+'Transport Pos'!B69)*10000*m_chg!Z75</f>
        <v>0</v>
      </c>
      <c r="S77" s="101">
        <f>p0!U82*10000*m_chg!AA75</f>
        <v>0</v>
      </c>
      <c r="T77" s="101">
        <f>p0!W82*10000*m_chg!AB75</f>
        <v>0</v>
      </c>
      <c r="U77" s="101">
        <f>p0!S82*10000*m_chg!AD75</f>
        <v>0</v>
      </c>
      <c r="V77" s="101">
        <f>p0!B82*10000*m_chg!AG75</f>
        <v>0</v>
      </c>
      <c r="W77" s="101">
        <f>p0!AA82*10000*m_chg!AJ75</f>
        <v>0</v>
      </c>
      <c r="Y77" s="101"/>
      <c r="AA77" s="90">
        <v>38749</v>
      </c>
      <c r="AB77" s="174">
        <f t="shared" si="7"/>
        <v>0</v>
      </c>
      <c r="AC77" s="174">
        <f>IF(AC$2&lt;=$AA77,IF(AC$3&gt;=$AA77,(AC$4*($AA78-$AA77)),0),0)*(VLOOKUP($AA77,curves,VLOOKUP(AC$1,names,2,0))-AC$5)*'m1'!$BL75</f>
        <v>0</v>
      </c>
      <c r="AD77" s="174">
        <f>IF(AD$2&lt;=$AA77,IF(AD$3&gt;=$AA77,(AD$4*($AA78-$AA77)),0),0)*(VLOOKUP($AA77,curves,VLOOKUP(AD$1,names,2,0))-AD$5)*'m1'!$BL75</f>
        <v>0</v>
      </c>
      <c r="AE77" s="174">
        <f>IF(AE$2&lt;=$AA77,IF(AE$3&gt;=$AA77,(AE$4*($AA78-$AA77)),0),0)*(VLOOKUP($AA77,curves,VLOOKUP(AE$1,names,2,0))-AE$5)*'m1'!$BL75</f>
        <v>0</v>
      </c>
      <c r="AF77" s="174">
        <f>IF(AF$2&lt;=$AA77,IF(AF$3&gt;=$AA77,(AF$4*($AA78-$AA77)),0),0)*(VLOOKUP($AA77,curves,VLOOKUP(AF$1,names,2,0))-AF$5)*'m1'!$BL75</f>
        <v>0</v>
      </c>
      <c r="AG77" s="174">
        <f>IF(AG$2&lt;=$AA77,IF(AG$3&gt;=$AA77,(AG$4*($AA78-$AA77)),0),0)*(VLOOKUP($AA77,curves,VLOOKUP(AG$1,names,2,0))-AG$5)*'m1'!$BL75</f>
        <v>0</v>
      </c>
      <c r="AH77" s="174">
        <f>IF(AH$2&lt;=$AA77,IF(AH$3&gt;=$AA77,(AH$4*($AA78-$AA77)),0),0)*(VLOOKUP($AA77,curves,VLOOKUP(AH$1,names,2,0))-AH$5)*'m1'!$BL75</f>
        <v>0</v>
      </c>
      <c r="AI77" s="174">
        <f>IF(AI$2&lt;=$AA77,IF(AI$3&gt;=$AA77,(AI$4*($AA78-$AA77)),0),0)*(VLOOKUP($AA77,curves,VLOOKUP(AI$1,names,2,0))-AI$5)*'m1'!$BL75</f>
        <v>0</v>
      </c>
      <c r="AJ77" s="174">
        <f>IF(AJ$2&lt;=$AA77,IF(AJ$3&gt;=$AA77,(AJ$4*($AA78-$AA77)),0),0)*(VLOOKUP($AA77,curves,VLOOKUP(AJ$1,names,2,0))-AJ$5)*'m1'!$BL75</f>
        <v>0</v>
      </c>
      <c r="AK77" s="174">
        <f>IF(AK$2&lt;=$AA77,IF(AK$3&gt;=$AA77,(AK$4*($AA78-$AA77)),0),0)*(VLOOKUP($AA77,curves,VLOOKUP(AK$1,names,2,0))-AK$5)*'m1'!$BL75</f>
        <v>0</v>
      </c>
      <c r="AL77" s="174">
        <f>IF(AL$2&lt;=$AA77,IF(AL$3&gt;=$AA77,(AL$4*($AA78-$AA77)),0),0)*(VLOOKUP($AA77,curves,VLOOKUP(AL$1,names,2,0))-AL$5)*'m1'!$BL75</f>
        <v>0</v>
      </c>
      <c r="AM77" s="174">
        <f>IF(AM$2&lt;=$AA77,IF(AM$3&gt;=$AA77,(AM$4*($AA78-$AA77)),0),0)*(VLOOKUP($AA77,curves,VLOOKUP(AM$1,names,2,0))-AM$5)*'m1'!$BL75</f>
        <v>0</v>
      </c>
      <c r="AN77" s="174">
        <f>IF(AN$2&lt;=$AA77,IF(AN$3&gt;=$AA77,(AN$4*($AA78-$AA77)),0),0)*(VLOOKUP($AA77,curves,VLOOKUP(AN$1,names,2,0))-AN$5)*'m1'!$BL75</f>
        <v>0</v>
      </c>
      <c r="AO77" s="174">
        <f>IF(AO$2&lt;=$AA77,IF(AO$3&gt;=$AA77,(AO$4*($AA78-$AA77)),0),0)*(VLOOKUP($AA77,curves,VLOOKUP(AO$1,names,2,0))-AO$5)*'m1'!$BL75</f>
        <v>0</v>
      </c>
      <c r="AP77" s="174">
        <f>IF(AP$2&lt;=$AA77,IF(AP$3&gt;=$AA77,(AP$4*($AA78-$AA77)),0),0)*(VLOOKUP($AA77,curves,VLOOKUP(AP$1,names,2,0))-AP$5)*'m1'!$BL75</f>
        <v>0</v>
      </c>
      <c r="AQ77" s="174">
        <f>IF(AQ$2&lt;=$AA77,IF(AQ$3&gt;=$AA77,(AQ$4*($AA78-$AA77)),0),0)*(VLOOKUP($AA77,curves,VLOOKUP(AQ$1,names,2,0))-AQ$5)*'m1'!$BL75</f>
        <v>0</v>
      </c>
      <c r="AR77" s="174">
        <f>IF(AR$2&lt;=$AA77,IF(AR$3&gt;=$AA77,(AR$4*($AA78-$AA77)),0),0)*(VLOOKUP($AA77,curves,VLOOKUP(AR$1,names,2,0))-AR$5)*'m1'!$BL75</f>
        <v>0</v>
      </c>
      <c r="AS77" s="174">
        <f>IF(AS$2&lt;=$AA77,IF(AS$3&gt;=$AA77,(AS$4*($AA78-$AA77)),0),0)*(VLOOKUP($AA77,curves,VLOOKUP(AS$1,names,2,0))-AS$5)*'m1'!$BL75</f>
        <v>0</v>
      </c>
      <c r="AT77" s="174">
        <f>IF(AT$2&lt;=$AA77,IF(AT$3&gt;=$AA77,(AT$4*($AA78-$AA77)),0),0)*(VLOOKUP($AA77,curves,VLOOKUP(AT$1,names,2,0))-AT$5)*'m1'!$BL75</f>
        <v>0</v>
      </c>
      <c r="AU77" s="174">
        <f>IF(AU$2&lt;=$AA77,IF(AU$3&gt;=$AA77,(AU$4*($AA78-$AA77)),0),0)*(VLOOKUP($AA77,curves,VLOOKUP(AU$1,names,2,0))-AU$5)*'m1'!$BL75</f>
        <v>0</v>
      </c>
      <c r="AV77" s="174">
        <f>IF(AV$2&lt;=$AA77,IF(AV$3&gt;=$AA77,(AV$4*($AA78-$AA77)),0),0)*(VLOOKUP($AA77,curves,VLOOKUP(AV$1,names,2,0))-AV$5)*'m1'!$BL75</f>
        <v>0</v>
      </c>
      <c r="AW77" s="174">
        <f>IF(AW$2&lt;=$AA77,IF(AW$3&gt;=$AA77,(AW$4*($AA78-$AA77)),0),0)*(VLOOKUP($AA77,curves,VLOOKUP(AW$1,names,2,0))-AW$5)*'m1'!$BL75</f>
        <v>0</v>
      </c>
      <c r="BB77" s="84"/>
      <c r="BC77" s="84"/>
      <c r="BD77" s="84"/>
      <c r="BE77" s="84"/>
      <c r="BP77" s="88"/>
      <c r="CI77" s="83"/>
      <c r="CJ77" s="83"/>
      <c r="CK77" s="83"/>
      <c r="FY77" s="84"/>
      <c r="FZ77" s="84"/>
      <c r="GA77" s="84"/>
      <c r="GK77" s="88"/>
      <c r="GL77" s="88"/>
      <c r="GR77" s="88"/>
      <c r="GT77" s="88"/>
      <c r="GU77" s="88"/>
      <c r="HA77" s="88"/>
    </row>
    <row r="78" spans="1:209">
      <c r="A78" s="90">
        <f>p0!A83</f>
        <v>38777</v>
      </c>
      <c r="B78" s="102">
        <f t="shared" si="6"/>
        <v>0</v>
      </c>
      <c r="C78" s="101">
        <f>p0!E83*10000*m_chg!C76</f>
        <v>0</v>
      </c>
      <c r="D78" s="101">
        <f>p0!N83*10000*m_chg!D76</f>
        <v>0</v>
      </c>
      <c r="E78" s="101">
        <f>'p1'!K83*10000*m_chg!E76</f>
        <v>0</v>
      </c>
      <c r="F78" s="101">
        <f>(p0!H83+p0!J83+'Spread Opt'!D74+'Transport Pos'!E70)*10000*m_chg!K76</f>
        <v>0</v>
      </c>
      <c r="G78" s="101">
        <f>p0!O83*10000*m_chg!L76</f>
        <v>0</v>
      </c>
      <c r="H78" s="101">
        <f>p0!D83*10000*m_chg!N76</f>
        <v>0</v>
      </c>
      <c r="I78" s="101">
        <f>(p0!I83+p0!AG83+'Spread Opt'!C74)*10000*m_chg!H76</f>
        <v>0</v>
      </c>
      <c r="J78" s="101">
        <f>p0!M83*10000*m_chg!J76</f>
        <v>0</v>
      </c>
      <c r="K78" s="101">
        <f>(p0!L83+p0!G83)*10000*m_chg!O76</f>
        <v>0</v>
      </c>
      <c r="L78" s="101">
        <f>p0!P83*10000*m_chg!P76</f>
        <v>0</v>
      </c>
      <c r="M78" s="101">
        <f>(p0!F83)*10000*m_chg!T76</f>
        <v>0</v>
      </c>
      <c r="N78" s="101">
        <f>p0!C83*10000*m_chg!U76</f>
        <v>0</v>
      </c>
      <c r="O78" s="101">
        <f>'Transport Pos'!C70*10000*m_chg!V76</f>
        <v>0</v>
      </c>
      <c r="P78" s="101">
        <f>(p0!Y83+p0!X83)*10000*m_chg!X76</f>
        <v>0</v>
      </c>
      <c r="Q78" s="101">
        <f>p0!Z83*10000*m_chg!Y76</f>
        <v>0</v>
      </c>
      <c r="R78" s="101">
        <f>(p0!AB83+'Transport Pos'!B70)*10000*m_chg!Z76</f>
        <v>0</v>
      </c>
      <c r="S78" s="101">
        <f>p0!U83*10000*m_chg!AA76</f>
        <v>0</v>
      </c>
      <c r="T78" s="101">
        <f>p0!W83*10000*m_chg!AB76</f>
        <v>0</v>
      </c>
      <c r="U78" s="101">
        <f>p0!S83*10000*m_chg!AD76</f>
        <v>0</v>
      </c>
      <c r="V78" s="101">
        <f>p0!B83*10000*m_chg!AG76</f>
        <v>0</v>
      </c>
      <c r="W78" s="101">
        <f>p0!AA83*10000*m_chg!AJ76</f>
        <v>0</v>
      </c>
      <c r="Y78" s="101"/>
      <c r="AA78" s="90">
        <v>38777</v>
      </c>
      <c r="AB78" s="174">
        <f t="shared" si="7"/>
        <v>0</v>
      </c>
      <c r="AC78" s="174">
        <f>IF(AC$2&lt;=$AA78,IF(AC$3&gt;=$AA78,(AC$4*($AA79-$AA78)),0),0)*(VLOOKUP($AA78,curves,VLOOKUP(AC$1,names,2,0))-AC$5)*'m1'!$BL76</f>
        <v>0</v>
      </c>
      <c r="AD78" s="174">
        <f>IF(AD$2&lt;=$AA78,IF(AD$3&gt;=$AA78,(AD$4*($AA79-$AA78)),0),0)*(VLOOKUP($AA78,curves,VLOOKUP(AD$1,names,2,0))-AD$5)*'m1'!$BL76</f>
        <v>0</v>
      </c>
      <c r="AE78" s="174">
        <f>IF(AE$2&lt;=$AA78,IF(AE$3&gt;=$AA78,(AE$4*($AA79-$AA78)),0),0)*(VLOOKUP($AA78,curves,VLOOKUP(AE$1,names,2,0))-AE$5)*'m1'!$BL76</f>
        <v>0</v>
      </c>
      <c r="AF78" s="174">
        <f>IF(AF$2&lt;=$AA78,IF(AF$3&gt;=$AA78,(AF$4*($AA79-$AA78)),0),0)*(VLOOKUP($AA78,curves,VLOOKUP(AF$1,names,2,0))-AF$5)*'m1'!$BL76</f>
        <v>0</v>
      </c>
      <c r="AG78" s="174">
        <f>IF(AG$2&lt;=$AA78,IF(AG$3&gt;=$AA78,(AG$4*($AA79-$AA78)),0),0)*(VLOOKUP($AA78,curves,VLOOKUP(AG$1,names,2,0))-AG$5)*'m1'!$BL76</f>
        <v>0</v>
      </c>
      <c r="AH78" s="174">
        <f>IF(AH$2&lt;=$AA78,IF(AH$3&gt;=$AA78,(AH$4*($AA79-$AA78)),0),0)*(VLOOKUP($AA78,curves,VLOOKUP(AH$1,names,2,0))-AH$5)*'m1'!$BL76</f>
        <v>0</v>
      </c>
      <c r="AI78" s="174">
        <f>IF(AI$2&lt;=$AA78,IF(AI$3&gt;=$AA78,(AI$4*($AA79-$AA78)),0),0)*(VLOOKUP($AA78,curves,VLOOKUP(AI$1,names,2,0))-AI$5)*'m1'!$BL76</f>
        <v>0</v>
      </c>
      <c r="AJ78" s="174">
        <f>IF(AJ$2&lt;=$AA78,IF(AJ$3&gt;=$AA78,(AJ$4*($AA79-$AA78)),0),0)*(VLOOKUP($AA78,curves,VLOOKUP(AJ$1,names,2,0))-AJ$5)*'m1'!$BL76</f>
        <v>0</v>
      </c>
      <c r="AK78" s="174">
        <f>IF(AK$2&lt;=$AA78,IF(AK$3&gt;=$AA78,(AK$4*($AA79-$AA78)),0),0)*(VLOOKUP($AA78,curves,VLOOKUP(AK$1,names,2,0))-AK$5)*'m1'!$BL76</f>
        <v>0</v>
      </c>
      <c r="AL78" s="174">
        <f>IF(AL$2&lt;=$AA78,IF(AL$3&gt;=$AA78,(AL$4*($AA79-$AA78)),0),0)*(VLOOKUP($AA78,curves,VLOOKUP(AL$1,names,2,0))-AL$5)*'m1'!$BL76</f>
        <v>0</v>
      </c>
      <c r="AM78" s="174">
        <f>IF(AM$2&lt;=$AA78,IF(AM$3&gt;=$AA78,(AM$4*($AA79-$AA78)),0),0)*(VLOOKUP($AA78,curves,VLOOKUP(AM$1,names,2,0))-AM$5)*'m1'!$BL76</f>
        <v>0</v>
      </c>
      <c r="AN78" s="174">
        <f>IF(AN$2&lt;=$AA78,IF(AN$3&gt;=$AA78,(AN$4*($AA79-$AA78)),0),0)*(VLOOKUP($AA78,curves,VLOOKUP(AN$1,names,2,0))-AN$5)*'m1'!$BL76</f>
        <v>0</v>
      </c>
      <c r="AO78" s="174">
        <f>IF(AO$2&lt;=$AA78,IF(AO$3&gt;=$AA78,(AO$4*($AA79-$AA78)),0),0)*(VLOOKUP($AA78,curves,VLOOKUP(AO$1,names,2,0))-AO$5)*'m1'!$BL76</f>
        <v>0</v>
      </c>
      <c r="AP78" s="174">
        <f>IF(AP$2&lt;=$AA78,IF(AP$3&gt;=$AA78,(AP$4*($AA79-$AA78)),0),0)*(VLOOKUP($AA78,curves,VLOOKUP(AP$1,names,2,0))-AP$5)*'m1'!$BL76</f>
        <v>0</v>
      </c>
      <c r="AQ78" s="174">
        <f>IF(AQ$2&lt;=$AA78,IF(AQ$3&gt;=$AA78,(AQ$4*($AA79-$AA78)),0),0)*(VLOOKUP($AA78,curves,VLOOKUP(AQ$1,names,2,0))-AQ$5)*'m1'!$BL76</f>
        <v>0</v>
      </c>
      <c r="AR78" s="174">
        <f>IF(AR$2&lt;=$AA78,IF(AR$3&gt;=$AA78,(AR$4*($AA79-$AA78)),0),0)*(VLOOKUP($AA78,curves,VLOOKUP(AR$1,names,2,0))-AR$5)*'m1'!$BL76</f>
        <v>0</v>
      </c>
      <c r="AS78" s="174">
        <f>IF(AS$2&lt;=$AA78,IF(AS$3&gt;=$AA78,(AS$4*($AA79-$AA78)),0),0)*(VLOOKUP($AA78,curves,VLOOKUP(AS$1,names,2,0))-AS$5)*'m1'!$BL76</f>
        <v>0</v>
      </c>
      <c r="AT78" s="174">
        <f>IF(AT$2&lt;=$AA78,IF(AT$3&gt;=$AA78,(AT$4*($AA79-$AA78)),0),0)*(VLOOKUP($AA78,curves,VLOOKUP(AT$1,names,2,0))-AT$5)*'m1'!$BL76</f>
        <v>0</v>
      </c>
      <c r="AU78" s="174">
        <f>IF(AU$2&lt;=$AA78,IF(AU$3&gt;=$AA78,(AU$4*($AA79-$AA78)),0),0)*(VLOOKUP($AA78,curves,VLOOKUP(AU$1,names,2,0))-AU$5)*'m1'!$BL76</f>
        <v>0</v>
      </c>
      <c r="AV78" s="174">
        <f>IF(AV$2&lt;=$AA78,IF(AV$3&gt;=$AA78,(AV$4*($AA79-$AA78)),0),0)*(VLOOKUP($AA78,curves,VLOOKUP(AV$1,names,2,0))-AV$5)*'m1'!$BL76</f>
        <v>0</v>
      </c>
      <c r="AW78" s="174">
        <f>IF(AW$2&lt;=$AA78,IF(AW$3&gt;=$AA78,(AW$4*($AA79-$AA78)),0),0)*(VLOOKUP($AA78,curves,VLOOKUP(AW$1,names,2,0))-AW$5)*'m1'!$BL76</f>
        <v>0</v>
      </c>
      <c r="BB78" s="84"/>
      <c r="BC78" s="84"/>
      <c r="BD78" s="84"/>
      <c r="BE78" s="84"/>
      <c r="BP78" s="88"/>
      <c r="CI78" s="83"/>
      <c r="CJ78" s="83"/>
      <c r="CK78" s="83"/>
      <c r="FY78" s="84"/>
      <c r="FZ78" s="84"/>
      <c r="GA78" s="84"/>
      <c r="GK78" s="88"/>
      <c r="GL78" s="88"/>
      <c r="GR78" s="88"/>
      <c r="GT78" s="88"/>
      <c r="GU78" s="88"/>
      <c r="HA78" s="88"/>
    </row>
    <row r="79" spans="1:209">
      <c r="A79" s="90">
        <f>p0!A84</f>
        <v>38808</v>
      </c>
      <c r="B79" s="102">
        <f t="shared" si="6"/>
        <v>0</v>
      </c>
      <c r="C79" s="101">
        <f>p0!E84*10000*m_chg!C77</f>
        <v>0</v>
      </c>
      <c r="D79" s="101">
        <f>p0!N84*10000*m_chg!D77</f>
        <v>0</v>
      </c>
      <c r="E79" s="101">
        <f>'p1'!K84*10000*m_chg!E77</f>
        <v>0</v>
      </c>
      <c r="F79" s="101">
        <f>(p0!H84+p0!J84+'Spread Opt'!D75+'Transport Pos'!E71)*10000*m_chg!K77</f>
        <v>0</v>
      </c>
      <c r="G79" s="101">
        <f>p0!O84*10000*m_chg!L77</f>
        <v>0</v>
      </c>
      <c r="H79" s="101">
        <f>p0!D84*10000*m_chg!N77</f>
        <v>0</v>
      </c>
      <c r="I79" s="101">
        <f>(p0!I84+p0!AG84+'Spread Opt'!C75)*10000*m_chg!H77</f>
        <v>0</v>
      </c>
      <c r="J79" s="101">
        <f>p0!M84*10000*m_chg!J77</f>
        <v>0</v>
      </c>
      <c r="K79" s="101">
        <f>(p0!L84+p0!G84)*10000*m_chg!O77</f>
        <v>0</v>
      </c>
      <c r="L79" s="101">
        <f>p0!P84*10000*m_chg!P77</f>
        <v>0</v>
      </c>
      <c r="M79" s="101">
        <f>(p0!F84)*10000*m_chg!T77</f>
        <v>0</v>
      </c>
      <c r="N79" s="101">
        <f>p0!C84*10000*m_chg!U77</f>
        <v>0</v>
      </c>
      <c r="O79" s="101">
        <f>'Transport Pos'!C71*10000*m_chg!V77</f>
        <v>0</v>
      </c>
      <c r="P79" s="101">
        <f>(p0!Y84+p0!X84)*10000*m_chg!X77</f>
        <v>0</v>
      </c>
      <c r="Q79" s="101">
        <f>p0!Z84*10000*m_chg!Y77</f>
        <v>0</v>
      </c>
      <c r="R79" s="101">
        <f>(p0!AB84+'Transport Pos'!B71)*10000*m_chg!Z77</f>
        <v>0</v>
      </c>
      <c r="S79" s="101">
        <f>p0!U84*10000*m_chg!AA77</f>
        <v>0</v>
      </c>
      <c r="T79" s="101">
        <f>p0!W84*10000*m_chg!AB77</f>
        <v>0</v>
      </c>
      <c r="U79" s="101">
        <f>p0!S84*10000*m_chg!AD77</f>
        <v>0</v>
      </c>
      <c r="V79" s="101">
        <f>p0!B84*10000*m_chg!AG77</f>
        <v>0</v>
      </c>
      <c r="W79" s="101">
        <f>p0!AA84*10000*m_chg!AJ77</f>
        <v>0</v>
      </c>
      <c r="Y79" s="101"/>
      <c r="AA79" s="90">
        <v>38808</v>
      </c>
      <c r="AB79" s="174">
        <f t="shared" si="7"/>
        <v>0</v>
      </c>
      <c r="AC79" s="174">
        <f>IF(AC$2&lt;=$AA79,IF(AC$3&gt;=$AA79,(AC$4*($AA80-$AA79)),0),0)*(VLOOKUP($AA79,curves,VLOOKUP(AC$1,names,2,0))-AC$5)*'m1'!$BL77</f>
        <v>0</v>
      </c>
      <c r="AD79" s="174">
        <f>IF(AD$2&lt;=$AA79,IF(AD$3&gt;=$AA79,(AD$4*($AA80-$AA79)),0),0)*(VLOOKUP($AA79,curves,VLOOKUP(AD$1,names,2,0))-AD$5)*'m1'!$BL77</f>
        <v>0</v>
      </c>
      <c r="AE79" s="174">
        <f>IF(AE$2&lt;=$AA79,IF(AE$3&gt;=$AA79,(AE$4*($AA80-$AA79)),0),0)*(VLOOKUP($AA79,curves,VLOOKUP(AE$1,names,2,0))-AE$5)*'m1'!$BL77</f>
        <v>0</v>
      </c>
      <c r="AF79" s="174">
        <f>IF(AF$2&lt;=$AA79,IF(AF$3&gt;=$AA79,(AF$4*($AA80-$AA79)),0),0)*(VLOOKUP($AA79,curves,VLOOKUP(AF$1,names,2,0))-AF$5)*'m1'!$BL77</f>
        <v>0</v>
      </c>
      <c r="AG79" s="174">
        <f>IF(AG$2&lt;=$AA79,IF(AG$3&gt;=$AA79,(AG$4*($AA80-$AA79)),0),0)*(VLOOKUP($AA79,curves,VLOOKUP(AG$1,names,2,0))-AG$5)*'m1'!$BL77</f>
        <v>0</v>
      </c>
      <c r="AH79" s="174">
        <f>IF(AH$2&lt;=$AA79,IF(AH$3&gt;=$AA79,(AH$4*($AA80-$AA79)),0),0)*(VLOOKUP($AA79,curves,VLOOKUP(AH$1,names,2,0))-AH$5)*'m1'!$BL77</f>
        <v>0</v>
      </c>
      <c r="AI79" s="174">
        <f>IF(AI$2&lt;=$AA79,IF(AI$3&gt;=$AA79,(AI$4*($AA80-$AA79)),0),0)*(VLOOKUP($AA79,curves,VLOOKUP(AI$1,names,2,0))-AI$5)*'m1'!$BL77</f>
        <v>0</v>
      </c>
      <c r="AJ79" s="174">
        <f>IF(AJ$2&lt;=$AA79,IF(AJ$3&gt;=$AA79,(AJ$4*($AA80-$AA79)),0),0)*(VLOOKUP($AA79,curves,VLOOKUP(AJ$1,names,2,0))-AJ$5)*'m1'!$BL77</f>
        <v>0</v>
      </c>
      <c r="AK79" s="174">
        <f>IF(AK$2&lt;=$AA79,IF(AK$3&gt;=$AA79,(AK$4*($AA80-$AA79)),0),0)*(VLOOKUP($AA79,curves,VLOOKUP(AK$1,names,2,0))-AK$5)*'m1'!$BL77</f>
        <v>0</v>
      </c>
      <c r="AL79" s="174">
        <f>IF(AL$2&lt;=$AA79,IF(AL$3&gt;=$AA79,(AL$4*($AA80-$AA79)),0),0)*(VLOOKUP($AA79,curves,VLOOKUP(AL$1,names,2,0))-AL$5)*'m1'!$BL77</f>
        <v>0</v>
      </c>
      <c r="AM79" s="174">
        <f>IF(AM$2&lt;=$AA79,IF(AM$3&gt;=$AA79,(AM$4*($AA80-$AA79)),0),0)*(VLOOKUP($AA79,curves,VLOOKUP(AM$1,names,2,0))-AM$5)*'m1'!$BL77</f>
        <v>0</v>
      </c>
      <c r="AN79" s="174">
        <f>IF(AN$2&lt;=$AA79,IF(AN$3&gt;=$AA79,(AN$4*($AA80-$AA79)),0),0)*(VLOOKUP($AA79,curves,VLOOKUP(AN$1,names,2,0))-AN$5)*'m1'!$BL77</f>
        <v>0</v>
      </c>
      <c r="AO79" s="174">
        <f>IF(AO$2&lt;=$AA79,IF(AO$3&gt;=$AA79,(AO$4*($AA80-$AA79)),0),0)*(VLOOKUP($AA79,curves,VLOOKUP(AO$1,names,2,0))-AO$5)*'m1'!$BL77</f>
        <v>0</v>
      </c>
      <c r="AP79" s="174">
        <f>IF(AP$2&lt;=$AA79,IF(AP$3&gt;=$AA79,(AP$4*($AA80-$AA79)),0),0)*(VLOOKUP($AA79,curves,VLOOKUP(AP$1,names,2,0))-AP$5)*'m1'!$BL77</f>
        <v>0</v>
      </c>
      <c r="AQ79" s="174">
        <f>IF(AQ$2&lt;=$AA79,IF(AQ$3&gt;=$AA79,(AQ$4*($AA80-$AA79)),0),0)*(VLOOKUP($AA79,curves,VLOOKUP(AQ$1,names,2,0))-AQ$5)*'m1'!$BL77</f>
        <v>0</v>
      </c>
      <c r="AR79" s="174">
        <f>IF(AR$2&lt;=$AA79,IF(AR$3&gt;=$AA79,(AR$4*($AA80-$AA79)),0),0)*(VLOOKUP($AA79,curves,VLOOKUP(AR$1,names,2,0))-AR$5)*'m1'!$BL77</f>
        <v>0</v>
      </c>
      <c r="AS79" s="174">
        <f>IF(AS$2&lt;=$AA79,IF(AS$3&gt;=$AA79,(AS$4*($AA80-$AA79)),0),0)*(VLOOKUP($AA79,curves,VLOOKUP(AS$1,names,2,0))-AS$5)*'m1'!$BL77</f>
        <v>0</v>
      </c>
      <c r="AT79" s="174">
        <f>IF(AT$2&lt;=$AA79,IF(AT$3&gt;=$AA79,(AT$4*($AA80-$AA79)),0),0)*(VLOOKUP($AA79,curves,VLOOKUP(AT$1,names,2,0))-AT$5)*'m1'!$BL77</f>
        <v>0</v>
      </c>
      <c r="AU79" s="174">
        <f>IF(AU$2&lt;=$AA79,IF(AU$3&gt;=$AA79,(AU$4*($AA80-$AA79)),0),0)*(VLOOKUP($AA79,curves,VLOOKUP(AU$1,names,2,0))-AU$5)*'m1'!$BL77</f>
        <v>0</v>
      </c>
      <c r="AV79" s="174">
        <f>IF(AV$2&lt;=$AA79,IF(AV$3&gt;=$AA79,(AV$4*($AA80-$AA79)),0),0)*(VLOOKUP($AA79,curves,VLOOKUP(AV$1,names,2,0))-AV$5)*'m1'!$BL77</f>
        <v>0</v>
      </c>
      <c r="AW79" s="174">
        <f>IF(AW$2&lt;=$AA79,IF(AW$3&gt;=$AA79,(AW$4*($AA80-$AA79)),0),0)*(VLOOKUP($AA79,curves,VLOOKUP(AW$1,names,2,0))-AW$5)*'m1'!$BL77</f>
        <v>0</v>
      </c>
      <c r="BB79" s="84"/>
      <c r="BC79" s="84"/>
      <c r="BD79" s="84"/>
      <c r="BE79" s="84"/>
      <c r="BP79" s="88"/>
      <c r="CI79" s="83"/>
      <c r="CJ79" s="83"/>
      <c r="CK79" s="83"/>
      <c r="FY79" s="84"/>
      <c r="FZ79" s="84"/>
      <c r="GA79" s="84"/>
      <c r="GK79" s="88"/>
      <c r="GL79" s="88"/>
      <c r="GR79" s="88"/>
      <c r="GT79" s="88"/>
      <c r="GU79" s="88"/>
      <c r="HA79" s="88"/>
    </row>
    <row r="80" spans="1:209">
      <c r="A80" s="90">
        <f>p0!A85</f>
        <v>38838</v>
      </c>
      <c r="B80" s="102">
        <f t="shared" si="6"/>
        <v>0</v>
      </c>
      <c r="C80" s="101">
        <f>p0!E85*10000*m_chg!C78</f>
        <v>0</v>
      </c>
      <c r="D80" s="101">
        <f>p0!N85*10000*m_chg!D78</f>
        <v>0</v>
      </c>
      <c r="E80" s="101">
        <f>'p1'!K85*10000*m_chg!E78</f>
        <v>0</v>
      </c>
      <c r="F80" s="101">
        <f>(p0!H85+p0!J85+'Spread Opt'!D76+'Transport Pos'!E72)*10000*m_chg!K78</f>
        <v>0</v>
      </c>
      <c r="G80" s="101">
        <f>p0!O85*10000*m_chg!L78</f>
        <v>0</v>
      </c>
      <c r="H80" s="101">
        <f>p0!D85*10000*m_chg!N78</f>
        <v>0</v>
      </c>
      <c r="I80" s="101">
        <f>(p0!I85+p0!AG85+'Spread Opt'!C76)*10000*m_chg!H78</f>
        <v>0</v>
      </c>
      <c r="J80" s="101">
        <f>p0!M85*10000*m_chg!J78</f>
        <v>0</v>
      </c>
      <c r="K80" s="101">
        <f>(p0!L85+p0!G85)*10000*m_chg!O78</f>
        <v>0</v>
      </c>
      <c r="L80" s="101">
        <f>p0!P85*10000*m_chg!P78</f>
        <v>0</v>
      </c>
      <c r="M80" s="101">
        <f>(p0!F85)*10000*m_chg!T78</f>
        <v>0</v>
      </c>
      <c r="N80" s="101">
        <f>p0!C85*10000*m_chg!U78</f>
        <v>0</v>
      </c>
      <c r="O80" s="101">
        <f>'Transport Pos'!C72*10000*m_chg!V78</f>
        <v>0</v>
      </c>
      <c r="P80" s="101">
        <f>(p0!Y85+p0!X85)*10000*m_chg!X78</f>
        <v>0</v>
      </c>
      <c r="Q80" s="101">
        <f>p0!Z85*10000*m_chg!Y78</f>
        <v>0</v>
      </c>
      <c r="R80" s="101">
        <f>(p0!AB85+'Transport Pos'!B72)*10000*m_chg!Z78</f>
        <v>0</v>
      </c>
      <c r="S80" s="101">
        <f>p0!U85*10000*m_chg!AA78</f>
        <v>0</v>
      </c>
      <c r="T80" s="101">
        <f>p0!W85*10000*m_chg!AB78</f>
        <v>0</v>
      </c>
      <c r="U80" s="101">
        <f>p0!S85*10000*m_chg!AD78</f>
        <v>0</v>
      </c>
      <c r="V80" s="101">
        <f>p0!B85*10000*m_chg!AG78</f>
        <v>0</v>
      </c>
      <c r="W80" s="101">
        <f>p0!AA85*10000*m_chg!AJ78</f>
        <v>0</v>
      </c>
      <c r="Y80" s="101"/>
      <c r="AA80" s="90">
        <v>38838</v>
      </c>
      <c r="AB80" s="174">
        <f t="shared" si="7"/>
        <v>0</v>
      </c>
      <c r="AC80" s="174">
        <f>IF(AC$2&lt;=$AA80,IF(AC$3&gt;=$AA80,(AC$4*($AA81-$AA80)),0),0)*(VLOOKUP($AA80,curves,VLOOKUP(AC$1,names,2,0))-AC$5)*'m1'!$BL78</f>
        <v>0</v>
      </c>
      <c r="AD80" s="174">
        <f>IF(AD$2&lt;=$AA80,IF(AD$3&gt;=$AA80,(AD$4*($AA81-$AA80)),0),0)*(VLOOKUP($AA80,curves,VLOOKUP(AD$1,names,2,0))-AD$5)*'m1'!$BL78</f>
        <v>0</v>
      </c>
      <c r="AE80" s="174">
        <f>IF(AE$2&lt;=$AA80,IF(AE$3&gt;=$AA80,(AE$4*($AA81-$AA80)),0),0)*(VLOOKUP($AA80,curves,VLOOKUP(AE$1,names,2,0))-AE$5)*'m1'!$BL78</f>
        <v>0</v>
      </c>
      <c r="AF80" s="174">
        <f>IF(AF$2&lt;=$AA80,IF(AF$3&gt;=$AA80,(AF$4*($AA81-$AA80)),0),0)*(VLOOKUP($AA80,curves,VLOOKUP(AF$1,names,2,0))-AF$5)*'m1'!$BL78</f>
        <v>0</v>
      </c>
      <c r="AG80" s="174">
        <f>IF(AG$2&lt;=$AA80,IF(AG$3&gt;=$AA80,(AG$4*($AA81-$AA80)),0),0)*(VLOOKUP($AA80,curves,VLOOKUP(AG$1,names,2,0))-AG$5)*'m1'!$BL78</f>
        <v>0</v>
      </c>
      <c r="AH80" s="174">
        <f>IF(AH$2&lt;=$AA80,IF(AH$3&gt;=$AA80,(AH$4*($AA81-$AA80)),0),0)*(VLOOKUP($AA80,curves,VLOOKUP(AH$1,names,2,0))-AH$5)*'m1'!$BL78</f>
        <v>0</v>
      </c>
      <c r="AI80" s="174">
        <f>IF(AI$2&lt;=$AA80,IF(AI$3&gt;=$AA80,(AI$4*($AA81-$AA80)),0),0)*(VLOOKUP($AA80,curves,VLOOKUP(AI$1,names,2,0))-AI$5)*'m1'!$BL78</f>
        <v>0</v>
      </c>
      <c r="AJ80" s="174">
        <f>IF(AJ$2&lt;=$AA80,IF(AJ$3&gt;=$AA80,(AJ$4*($AA81-$AA80)),0),0)*(VLOOKUP($AA80,curves,VLOOKUP(AJ$1,names,2,0))-AJ$5)*'m1'!$BL78</f>
        <v>0</v>
      </c>
      <c r="AK80" s="174">
        <f>IF(AK$2&lt;=$AA80,IF(AK$3&gt;=$AA80,(AK$4*($AA81-$AA80)),0),0)*(VLOOKUP($AA80,curves,VLOOKUP(AK$1,names,2,0))-AK$5)*'m1'!$BL78</f>
        <v>0</v>
      </c>
      <c r="AL80" s="174">
        <f>IF(AL$2&lt;=$AA80,IF(AL$3&gt;=$AA80,(AL$4*($AA81-$AA80)),0),0)*(VLOOKUP($AA80,curves,VLOOKUP(AL$1,names,2,0))-AL$5)*'m1'!$BL78</f>
        <v>0</v>
      </c>
      <c r="AM80" s="174">
        <f>IF(AM$2&lt;=$AA80,IF(AM$3&gt;=$AA80,(AM$4*($AA81-$AA80)),0),0)*(VLOOKUP($AA80,curves,VLOOKUP(AM$1,names,2,0))-AM$5)*'m1'!$BL78</f>
        <v>0</v>
      </c>
      <c r="AN80" s="174">
        <f>IF(AN$2&lt;=$AA80,IF(AN$3&gt;=$AA80,(AN$4*($AA81-$AA80)),0),0)*(VLOOKUP($AA80,curves,VLOOKUP(AN$1,names,2,0))-AN$5)*'m1'!$BL78</f>
        <v>0</v>
      </c>
      <c r="AO80" s="174">
        <f>IF(AO$2&lt;=$AA80,IF(AO$3&gt;=$AA80,(AO$4*($AA81-$AA80)),0),0)*(VLOOKUP($AA80,curves,VLOOKUP(AO$1,names,2,0))-AO$5)*'m1'!$BL78</f>
        <v>0</v>
      </c>
      <c r="AP80" s="174">
        <f>IF(AP$2&lt;=$AA80,IF(AP$3&gt;=$AA80,(AP$4*($AA81-$AA80)),0),0)*(VLOOKUP($AA80,curves,VLOOKUP(AP$1,names,2,0))-AP$5)*'m1'!$BL78</f>
        <v>0</v>
      </c>
      <c r="AQ80" s="174">
        <f>IF(AQ$2&lt;=$AA80,IF(AQ$3&gt;=$AA80,(AQ$4*($AA81-$AA80)),0),0)*(VLOOKUP($AA80,curves,VLOOKUP(AQ$1,names,2,0))-AQ$5)*'m1'!$BL78</f>
        <v>0</v>
      </c>
      <c r="AR80" s="174">
        <f>IF(AR$2&lt;=$AA80,IF(AR$3&gt;=$AA80,(AR$4*($AA81-$AA80)),0),0)*(VLOOKUP($AA80,curves,VLOOKUP(AR$1,names,2,0))-AR$5)*'m1'!$BL78</f>
        <v>0</v>
      </c>
      <c r="AS80" s="174">
        <f>IF(AS$2&lt;=$AA80,IF(AS$3&gt;=$AA80,(AS$4*($AA81-$AA80)),0),0)*(VLOOKUP($AA80,curves,VLOOKUP(AS$1,names,2,0))-AS$5)*'m1'!$BL78</f>
        <v>0</v>
      </c>
      <c r="AT80" s="174">
        <f>IF(AT$2&lt;=$AA80,IF(AT$3&gt;=$AA80,(AT$4*($AA81-$AA80)),0),0)*(VLOOKUP($AA80,curves,VLOOKUP(AT$1,names,2,0))-AT$5)*'m1'!$BL78</f>
        <v>0</v>
      </c>
      <c r="AU80" s="174">
        <f>IF(AU$2&lt;=$AA80,IF(AU$3&gt;=$AA80,(AU$4*($AA81-$AA80)),0),0)*(VLOOKUP($AA80,curves,VLOOKUP(AU$1,names,2,0))-AU$5)*'m1'!$BL78</f>
        <v>0</v>
      </c>
      <c r="AV80" s="174">
        <f>IF(AV$2&lt;=$AA80,IF(AV$3&gt;=$AA80,(AV$4*($AA81-$AA80)),0),0)*(VLOOKUP($AA80,curves,VLOOKUP(AV$1,names,2,0))-AV$5)*'m1'!$BL78</f>
        <v>0</v>
      </c>
      <c r="AW80" s="174">
        <f>IF(AW$2&lt;=$AA80,IF(AW$3&gt;=$AA80,(AW$4*($AA81-$AA80)),0),0)*(VLOOKUP($AA80,curves,VLOOKUP(AW$1,names,2,0))-AW$5)*'m1'!$BL78</f>
        <v>0</v>
      </c>
      <c r="BB80" s="84"/>
      <c r="BC80" s="84"/>
      <c r="BD80" s="84"/>
      <c r="BE80" s="84"/>
      <c r="BP80" s="88"/>
      <c r="CI80" s="83"/>
      <c r="CJ80" s="83"/>
      <c r="CK80" s="83"/>
      <c r="FY80" s="84"/>
      <c r="FZ80" s="84"/>
      <c r="GA80" s="84"/>
      <c r="GK80" s="88"/>
      <c r="GL80" s="88"/>
      <c r="GR80" s="88"/>
      <c r="GT80" s="88"/>
      <c r="GU80" s="88"/>
      <c r="HA80" s="88"/>
    </row>
    <row r="81" spans="1:209">
      <c r="A81" s="90">
        <f>p0!A86</f>
        <v>38869</v>
      </c>
      <c r="B81" s="102">
        <f t="shared" si="6"/>
        <v>0</v>
      </c>
      <c r="C81" s="101">
        <f>p0!E86*10000*m_chg!C79</f>
        <v>0</v>
      </c>
      <c r="D81" s="101">
        <f>p0!N86*10000*m_chg!D79</f>
        <v>0</v>
      </c>
      <c r="E81" s="101">
        <f>'p1'!K86*10000*m_chg!E79</f>
        <v>0</v>
      </c>
      <c r="F81" s="101">
        <f>(p0!H86+p0!J86+'Spread Opt'!D77+'Transport Pos'!E73)*10000*m_chg!K79</f>
        <v>0</v>
      </c>
      <c r="G81" s="101">
        <f>p0!O86*10000*m_chg!L79</f>
        <v>0</v>
      </c>
      <c r="H81" s="101">
        <f>p0!D86*10000*m_chg!N79</f>
        <v>0</v>
      </c>
      <c r="I81" s="101">
        <f>(p0!I86+p0!AG86+'Spread Opt'!C77)*10000*m_chg!H79</f>
        <v>0</v>
      </c>
      <c r="J81" s="101">
        <f>p0!M86*10000*m_chg!J79</f>
        <v>0</v>
      </c>
      <c r="K81" s="101">
        <f>(p0!L86+p0!G86)*10000*m_chg!O79</f>
        <v>0</v>
      </c>
      <c r="L81" s="101">
        <f>p0!P86*10000*m_chg!P79</f>
        <v>0</v>
      </c>
      <c r="M81" s="101">
        <f>(p0!F86)*10000*m_chg!T79</f>
        <v>0</v>
      </c>
      <c r="N81" s="101">
        <f>p0!C86*10000*m_chg!U79</f>
        <v>0</v>
      </c>
      <c r="O81" s="101">
        <f>'Transport Pos'!C73*10000*m_chg!V79</f>
        <v>0</v>
      </c>
      <c r="P81" s="101">
        <f>(p0!Y86+p0!X86)*10000*m_chg!X79</f>
        <v>0</v>
      </c>
      <c r="Q81" s="101">
        <f>p0!Z86*10000*m_chg!Y79</f>
        <v>0</v>
      </c>
      <c r="R81" s="101">
        <f>(p0!AB86+'Transport Pos'!B73)*10000*m_chg!Z79</f>
        <v>0</v>
      </c>
      <c r="S81" s="101">
        <f>p0!U86*10000*m_chg!AA79</f>
        <v>0</v>
      </c>
      <c r="T81" s="101">
        <f>p0!W86*10000*m_chg!AB79</f>
        <v>0</v>
      </c>
      <c r="U81" s="101">
        <f>p0!S86*10000*m_chg!AD79</f>
        <v>0</v>
      </c>
      <c r="V81" s="101">
        <f>p0!B86*10000*m_chg!AG79</f>
        <v>0</v>
      </c>
      <c r="W81" s="101">
        <f>p0!AA86*10000*m_chg!AJ79</f>
        <v>0</v>
      </c>
      <c r="Y81" s="101"/>
      <c r="AA81" s="90">
        <v>38869</v>
      </c>
      <c r="AB81" s="174">
        <f t="shared" si="7"/>
        <v>0</v>
      </c>
      <c r="AC81" s="174">
        <f>IF(AC$2&lt;=$AA81,IF(AC$3&gt;=$AA81,(AC$4*($AA82-$AA81)),0),0)*(VLOOKUP($AA81,curves,VLOOKUP(AC$1,names,2,0))-AC$5)*'m1'!$BL79</f>
        <v>0</v>
      </c>
      <c r="AD81" s="174">
        <f>IF(AD$2&lt;=$AA81,IF(AD$3&gt;=$AA81,(AD$4*($AA82-$AA81)),0),0)*(VLOOKUP($AA81,curves,VLOOKUP(AD$1,names,2,0))-AD$5)*'m1'!$BL79</f>
        <v>0</v>
      </c>
      <c r="AE81" s="174">
        <f>IF(AE$2&lt;=$AA81,IF(AE$3&gt;=$AA81,(AE$4*($AA82-$AA81)),0),0)*(VLOOKUP($AA81,curves,VLOOKUP(AE$1,names,2,0))-AE$5)*'m1'!$BL79</f>
        <v>0</v>
      </c>
      <c r="AF81" s="174">
        <f>IF(AF$2&lt;=$AA81,IF(AF$3&gt;=$AA81,(AF$4*($AA82-$AA81)),0),0)*(VLOOKUP($AA81,curves,VLOOKUP(AF$1,names,2,0))-AF$5)*'m1'!$BL79</f>
        <v>0</v>
      </c>
      <c r="AG81" s="174">
        <f>IF(AG$2&lt;=$AA81,IF(AG$3&gt;=$AA81,(AG$4*($AA82-$AA81)),0),0)*(VLOOKUP($AA81,curves,VLOOKUP(AG$1,names,2,0))-AG$5)*'m1'!$BL79</f>
        <v>0</v>
      </c>
      <c r="AH81" s="174">
        <f>IF(AH$2&lt;=$AA81,IF(AH$3&gt;=$AA81,(AH$4*($AA82-$AA81)),0),0)*(VLOOKUP($AA81,curves,VLOOKUP(AH$1,names,2,0))-AH$5)*'m1'!$BL79</f>
        <v>0</v>
      </c>
      <c r="AI81" s="174">
        <f>IF(AI$2&lt;=$AA81,IF(AI$3&gt;=$AA81,(AI$4*($AA82-$AA81)),0),0)*(VLOOKUP($AA81,curves,VLOOKUP(AI$1,names,2,0))-AI$5)*'m1'!$BL79</f>
        <v>0</v>
      </c>
      <c r="AJ81" s="174">
        <f>IF(AJ$2&lt;=$AA81,IF(AJ$3&gt;=$AA81,(AJ$4*($AA82-$AA81)),0),0)*(VLOOKUP($AA81,curves,VLOOKUP(AJ$1,names,2,0))-AJ$5)*'m1'!$BL79</f>
        <v>0</v>
      </c>
      <c r="AK81" s="174">
        <f>IF(AK$2&lt;=$AA81,IF(AK$3&gt;=$AA81,(AK$4*($AA82-$AA81)),0),0)*(VLOOKUP($AA81,curves,VLOOKUP(AK$1,names,2,0))-AK$5)*'m1'!$BL79</f>
        <v>0</v>
      </c>
      <c r="AL81" s="174">
        <f>IF(AL$2&lt;=$AA81,IF(AL$3&gt;=$AA81,(AL$4*($AA82-$AA81)),0),0)*(VLOOKUP($AA81,curves,VLOOKUP(AL$1,names,2,0))-AL$5)*'m1'!$BL79</f>
        <v>0</v>
      </c>
      <c r="AM81" s="174">
        <f>IF(AM$2&lt;=$AA81,IF(AM$3&gt;=$AA81,(AM$4*($AA82-$AA81)),0),0)*(VLOOKUP($AA81,curves,VLOOKUP(AM$1,names,2,0))-AM$5)*'m1'!$BL79</f>
        <v>0</v>
      </c>
      <c r="AN81" s="174">
        <f>IF(AN$2&lt;=$AA81,IF(AN$3&gt;=$AA81,(AN$4*($AA82-$AA81)),0),0)*(VLOOKUP($AA81,curves,VLOOKUP(AN$1,names,2,0))-AN$5)*'m1'!$BL79</f>
        <v>0</v>
      </c>
      <c r="AO81" s="174">
        <f>IF(AO$2&lt;=$AA81,IF(AO$3&gt;=$AA81,(AO$4*($AA82-$AA81)),0),0)*(VLOOKUP($AA81,curves,VLOOKUP(AO$1,names,2,0))-AO$5)*'m1'!$BL79</f>
        <v>0</v>
      </c>
      <c r="AP81" s="174">
        <f>IF(AP$2&lt;=$AA81,IF(AP$3&gt;=$AA81,(AP$4*($AA82-$AA81)),0),0)*(VLOOKUP($AA81,curves,VLOOKUP(AP$1,names,2,0))-AP$5)*'m1'!$BL79</f>
        <v>0</v>
      </c>
      <c r="AQ81" s="174">
        <f>IF(AQ$2&lt;=$AA81,IF(AQ$3&gt;=$AA81,(AQ$4*($AA82-$AA81)),0),0)*(VLOOKUP($AA81,curves,VLOOKUP(AQ$1,names,2,0))-AQ$5)*'m1'!$BL79</f>
        <v>0</v>
      </c>
      <c r="AR81" s="174">
        <f>IF(AR$2&lt;=$AA81,IF(AR$3&gt;=$AA81,(AR$4*($AA82-$AA81)),0),0)*(VLOOKUP($AA81,curves,VLOOKUP(AR$1,names,2,0))-AR$5)*'m1'!$BL79</f>
        <v>0</v>
      </c>
      <c r="AS81" s="174">
        <f>IF(AS$2&lt;=$AA81,IF(AS$3&gt;=$AA81,(AS$4*($AA82-$AA81)),0),0)*(VLOOKUP($AA81,curves,VLOOKUP(AS$1,names,2,0))-AS$5)*'m1'!$BL79</f>
        <v>0</v>
      </c>
      <c r="AT81" s="174">
        <f>IF(AT$2&lt;=$AA81,IF(AT$3&gt;=$AA81,(AT$4*($AA82-$AA81)),0),0)*(VLOOKUP($AA81,curves,VLOOKUP(AT$1,names,2,0))-AT$5)*'m1'!$BL79</f>
        <v>0</v>
      </c>
      <c r="AU81" s="174">
        <f>IF(AU$2&lt;=$AA81,IF(AU$3&gt;=$AA81,(AU$4*($AA82-$AA81)),0),0)*(VLOOKUP($AA81,curves,VLOOKUP(AU$1,names,2,0))-AU$5)*'m1'!$BL79</f>
        <v>0</v>
      </c>
      <c r="AV81" s="174">
        <f>IF(AV$2&lt;=$AA81,IF(AV$3&gt;=$AA81,(AV$4*($AA82-$AA81)),0),0)*(VLOOKUP($AA81,curves,VLOOKUP(AV$1,names,2,0))-AV$5)*'m1'!$BL79</f>
        <v>0</v>
      </c>
      <c r="AW81" s="174">
        <f>IF(AW$2&lt;=$AA81,IF(AW$3&gt;=$AA81,(AW$4*($AA82-$AA81)),0),0)*(VLOOKUP($AA81,curves,VLOOKUP(AW$1,names,2,0))-AW$5)*'m1'!$BL79</f>
        <v>0</v>
      </c>
      <c r="BB81" s="84"/>
      <c r="BC81" s="84"/>
      <c r="BD81" s="84"/>
      <c r="BE81" s="84"/>
      <c r="BP81" s="88"/>
      <c r="CI81" s="83"/>
      <c r="CJ81" s="83"/>
      <c r="CK81" s="83"/>
      <c r="FY81" s="84"/>
      <c r="FZ81" s="84"/>
      <c r="GA81" s="84"/>
      <c r="GK81" s="88"/>
      <c r="GL81" s="88"/>
      <c r="GR81" s="88"/>
      <c r="GT81" s="88"/>
      <c r="GU81" s="88"/>
      <c r="HA81" s="88"/>
    </row>
    <row r="82" spans="1:209">
      <c r="A82" s="90">
        <f>p0!A87</f>
        <v>38899</v>
      </c>
      <c r="B82" s="102">
        <f t="shared" si="6"/>
        <v>0</v>
      </c>
      <c r="C82" s="101">
        <f>p0!E87*10000*m_chg!C80</f>
        <v>0</v>
      </c>
      <c r="D82" s="101">
        <f>p0!N87*10000*m_chg!D80</f>
        <v>0</v>
      </c>
      <c r="E82" s="101">
        <f>'p1'!K87*10000*m_chg!E80</f>
        <v>0</v>
      </c>
      <c r="F82" s="101">
        <f>(p0!H87+p0!J87+'Spread Opt'!D78+'Transport Pos'!E74)*10000*m_chg!K80</f>
        <v>0</v>
      </c>
      <c r="G82" s="101">
        <f>p0!O87*10000*m_chg!L80</f>
        <v>0</v>
      </c>
      <c r="H82" s="101">
        <f>p0!D87*10000*m_chg!N80</f>
        <v>0</v>
      </c>
      <c r="I82" s="101">
        <f>(p0!I87+p0!AG87+'Spread Opt'!C78)*10000*m_chg!H80</f>
        <v>0</v>
      </c>
      <c r="J82" s="101">
        <f>p0!M87*10000*m_chg!J80</f>
        <v>0</v>
      </c>
      <c r="K82" s="101">
        <f>(p0!L87+p0!G87)*10000*m_chg!O80</f>
        <v>0</v>
      </c>
      <c r="L82" s="101">
        <f>p0!P87*10000*m_chg!P80</f>
        <v>0</v>
      </c>
      <c r="M82" s="101">
        <f>(p0!F87)*10000*m_chg!T80</f>
        <v>0</v>
      </c>
      <c r="N82" s="101">
        <f>p0!C87*10000*m_chg!U80</f>
        <v>0</v>
      </c>
      <c r="O82" s="101">
        <f>'Transport Pos'!C74*10000*m_chg!V80</f>
        <v>0</v>
      </c>
      <c r="P82" s="101">
        <f>(p0!Y87+p0!X87)*10000*m_chg!X80</f>
        <v>0</v>
      </c>
      <c r="Q82" s="101">
        <f>p0!Z87*10000*m_chg!Y80</f>
        <v>0</v>
      </c>
      <c r="R82" s="101">
        <f>(p0!AB87+'Transport Pos'!B74)*10000*m_chg!Z80</f>
        <v>0</v>
      </c>
      <c r="S82" s="101">
        <f>p0!U87*10000*m_chg!AA80</f>
        <v>0</v>
      </c>
      <c r="T82" s="101">
        <f>p0!W87*10000*m_chg!AB80</f>
        <v>0</v>
      </c>
      <c r="U82" s="101">
        <f>p0!S87*10000*m_chg!AD80</f>
        <v>0</v>
      </c>
      <c r="V82" s="101">
        <f>p0!B87*10000*m_chg!AG80</f>
        <v>0</v>
      </c>
      <c r="W82" s="101">
        <f>p0!AA87*10000*m_chg!AJ80</f>
        <v>0</v>
      </c>
      <c r="Y82" s="101"/>
      <c r="AA82" s="90">
        <v>38899</v>
      </c>
      <c r="AB82" s="174">
        <f t="shared" si="7"/>
        <v>0</v>
      </c>
      <c r="AC82" s="174">
        <f>IF(AC$2&lt;=$AA82,IF(AC$3&gt;=$AA82,(AC$4*($AA83-$AA82)),0),0)*(VLOOKUP($AA82,curves,VLOOKUP(AC$1,names,2,0))-AC$5)*'m1'!$BL80</f>
        <v>0</v>
      </c>
      <c r="AD82" s="174">
        <f>IF(AD$2&lt;=$AA82,IF(AD$3&gt;=$AA82,(AD$4*($AA83-$AA82)),0),0)*(VLOOKUP($AA82,curves,VLOOKUP(AD$1,names,2,0))-AD$5)*'m1'!$BL80</f>
        <v>0</v>
      </c>
      <c r="AE82" s="174">
        <f>IF(AE$2&lt;=$AA82,IF(AE$3&gt;=$AA82,(AE$4*($AA83-$AA82)),0),0)*(VLOOKUP($AA82,curves,VLOOKUP(AE$1,names,2,0))-AE$5)*'m1'!$BL80</f>
        <v>0</v>
      </c>
      <c r="AF82" s="174">
        <f>IF(AF$2&lt;=$AA82,IF(AF$3&gt;=$AA82,(AF$4*($AA83-$AA82)),0),0)*(VLOOKUP($AA82,curves,VLOOKUP(AF$1,names,2,0))-AF$5)*'m1'!$BL80</f>
        <v>0</v>
      </c>
      <c r="AG82" s="174">
        <f>IF(AG$2&lt;=$AA82,IF(AG$3&gt;=$AA82,(AG$4*($AA83-$AA82)),0),0)*(VLOOKUP($AA82,curves,VLOOKUP(AG$1,names,2,0))-AG$5)*'m1'!$BL80</f>
        <v>0</v>
      </c>
      <c r="AH82" s="174">
        <f>IF(AH$2&lt;=$AA82,IF(AH$3&gt;=$AA82,(AH$4*($AA83-$AA82)),0),0)*(VLOOKUP($AA82,curves,VLOOKUP(AH$1,names,2,0))-AH$5)*'m1'!$BL80</f>
        <v>0</v>
      </c>
      <c r="AI82" s="174">
        <f>IF(AI$2&lt;=$AA82,IF(AI$3&gt;=$AA82,(AI$4*($AA83-$AA82)),0),0)*(VLOOKUP($AA82,curves,VLOOKUP(AI$1,names,2,0))-AI$5)*'m1'!$BL80</f>
        <v>0</v>
      </c>
      <c r="AJ82" s="174">
        <f>IF(AJ$2&lt;=$AA82,IF(AJ$3&gt;=$AA82,(AJ$4*($AA83-$AA82)),0),0)*(VLOOKUP($AA82,curves,VLOOKUP(AJ$1,names,2,0))-AJ$5)*'m1'!$BL80</f>
        <v>0</v>
      </c>
      <c r="AK82" s="174">
        <f>IF(AK$2&lt;=$AA82,IF(AK$3&gt;=$AA82,(AK$4*($AA83-$AA82)),0),0)*(VLOOKUP($AA82,curves,VLOOKUP(AK$1,names,2,0))-AK$5)*'m1'!$BL80</f>
        <v>0</v>
      </c>
      <c r="AL82" s="174">
        <f>IF(AL$2&lt;=$AA82,IF(AL$3&gt;=$AA82,(AL$4*($AA83-$AA82)),0),0)*(VLOOKUP($AA82,curves,VLOOKUP(AL$1,names,2,0))-AL$5)*'m1'!$BL80</f>
        <v>0</v>
      </c>
      <c r="AM82" s="174">
        <f>IF(AM$2&lt;=$AA82,IF(AM$3&gt;=$AA82,(AM$4*($AA83-$AA82)),0),0)*(VLOOKUP($AA82,curves,VLOOKUP(AM$1,names,2,0))-AM$5)*'m1'!$BL80</f>
        <v>0</v>
      </c>
      <c r="AN82" s="174">
        <f>IF(AN$2&lt;=$AA82,IF(AN$3&gt;=$AA82,(AN$4*($AA83-$AA82)),0),0)*(VLOOKUP($AA82,curves,VLOOKUP(AN$1,names,2,0))-AN$5)*'m1'!$BL80</f>
        <v>0</v>
      </c>
      <c r="AO82" s="174">
        <f>IF(AO$2&lt;=$AA82,IF(AO$3&gt;=$AA82,(AO$4*($AA83-$AA82)),0),0)*(VLOOKUP($AA82,curves,VLOOKUP(AO$1,names,2,0))-AO$5)*'m1'!$BL80</f>
        <v>0</v>
      </c>
      <c r="AP82" s="174">
        <f>IF(AP$2&lt;=$AA82,IF(AP$3&gt;=$AA82,(AP$4*($AA83-$AA82)),0),0)*(VLOOKUP($AA82,curves,VLOOKUP(AP$1,names,2,0))-AP$5)*'m1'!$BL80</f>
        <v>0</v>
      </c>
      <c r="AQ82" s="174">
        <f>IF(AQ$2&lt;=$AA82,IF(AQ$3&gt;=$AA82,(AQ$4*($AA83-$AA82)),0),0)*(VLOOKUP($AA82,curves,VLOOKUP(AQ$1,names,2,0))-AQ$5)*'m1'!$BL80</f>
        <v>0</v>
      </c>
      <c r="AR82" s="174">
        <f>IF(AR$2&lt;=$AA82,IF(AR$3&gt;=$AA82,(AR$4*($AA83-$AA82)),0),0)*(VLOOKUP($AA82,curves,VLOOKUP(AR$1,names,2,0))-AR$5)*'m1'!$BL80</f>
        <v>0</v>
      </c>
      <c r="AS82" s="174">
        <f>IF(AS$2&lt;=$AA82,IF(AS$3&gt;=$AA82,(AS$4*($AA83-$AA82)),0),0)*(VLOOKUP($AA82,curves,VLOOKUP(AS$1,names,2,0))-AS$5)*'m1'!$BL80</f>
        <v>0</v>
      </c>
      <c r="AT82" s="174">
        <f>IF(AT$2&lt;=$AA82,IF(AT$3&gt;=$AA82,(AT$4*($AA83-$AA82)),0),0)*(VLOOKUP($AA82,curves,VLOOKUP(AT$1,names,2,0))-AT$5)*'m1'!$BL80</f>
        <v>0</v>
      </c>
      <c r="AU82" s="174">
        <f>IF(AU$2&lt;=$AA82,IF(AU$3&gt;=$AA82,(AU$4*($AA83-$AA82)),0),0)*(VLOOKUP($AA82,curves,VLOOKUP(AU$1,names,2,0))-AU$5)*'m1'!$BL80</f>
        <v>0</v>
      </c>
      <c r="AV82" s="174">
        <f>IF(AV$2&lt;=$AA82,IF(AV$3&gt;=$AA82,(AV$4*($AA83-$AA82)),0),0)*(VLOOKUP($AA82,curves,VLOOKUP(AV$1,names,2,0))-AV$5)*'m1'!$BL80</f>
        <v>0</v>
      </c>
      <c r="AW82" s="174">
        <f>IF(AW$2&lt;=$AA82,IF(AW$3&gt;=$AA82,(AW$4*($AA83-$AA82)),0),0)*(VLOOKUP($AA82,curves,VLOOKUP(AW$1,names,2,0))-AW$5)*'m1'!$BL80</f>
        <v>0</v>
      </c>
      <c r="BB82" s="84"/>
      <c r="BC82" s="84"/>
      <c r="BD82" s="84"/>
      <c r="BE82" s="84"/>
      <c r="BP82" s="88"/>
      <c r="CI82" s="83"/>
      <c r="CJ82" s="83"/>
      <c r="CK82" s="83"/>
      <c r="FY82" s="84"/>
      <c r="FZ82" s="84"/>
      <c r="GA82" s="84"/>
      <c r="GK82" s="88"/>
      <c r="GL82" s="88"/>
      <c r="GR82" s="88"/>
      <c r="GT82" s="88"/>
      <c r="GU82" s="88"/>
      <c r="HA82" s="88"/>
    </row>
    <row r="83" spans="1:209">
      <c r="A83" s="90">
        <f>p0!A88</f>
        <v>38930</v>
      </c>
      <c r="B83" s="102">
        <f t="shared" si="6"/>
        <v>0</v>
      </c>
      <c r="C83" s="101">
        <f>p0!E88*10000*m_chg!C81</f>
        <v>0</v>
      </c>
      <c r="D83" s="101">
        <f>p0!N88*10000*m_chg!D81</f>
        <v>0</v>
      </c>
      <c r="E83" s="101">
        <f>'p1'!K88*10000*m_chg!E81</f>
        <v>0</v>
      </c>
      <c r="F83" s="101">
        <f>(p0!H88+p0!J88+'Spread Opt'!D79+'Transport Pos'!E75)*10000*m_chg!K81</f>
        <v>0</v>
      </c>
      <c r="G83" s="101">
        <f>p0!O88*10000*m_chg!L81</f>
        <v>0</v>
      </c>
      <c r="H83" s="101">
        <f>p0!D88*10000*m_chg!N81</f>
        <v>0</v>
      </c>
      <c r="I83" s="101">
        <f>(p0!I88+p0!AG88+'Spread Opt'!C79)*10000*m_chg!H81</f>
        <v>0</v>
      </c>
      <c r="J83" s="101">
        <f>p0!M88*10000*m_chg!J81</f>
        <v>0</v>
      </c>
      <c r="K83" s="101">
        <f>(p0!L88+p0!G88)*10000*m_chg!O81</f>
        <v>0</v>
      </c>
      <c r="L83" s="101">
        <f>p0!P88*10000*m_chg!P81</f>
        <v>0</v>
      </c>
      <c r="M83" s="101">
        <f>(p0!F88)*10000*m_chg!T81</f>
        <v>0</v>
      </c>
      <c r="N83" s="101">
        <f>p0!C88*10000*m_chg!U81</f>
        <v>0</v>
      </c>
      <c r="O83" s="101">
        <f>'Transport Pos'!C75*10000*m_chg!V81</f>
        <v>0</v>
      </c>
      <c r="P83" s="101">
        <f>(p0!Y88+p0!X88)*10000*m_chg!X81</f>
        <v>0</v>
      </c>
      <c r="Q83" s="101">
        <f>p0!Z88*10000*m_chg!Y81</f>
        <v>0</v>
      </c>
      <c r="R83" s="101">
        <f>(p0!AB88+'Transport Pos'!B75)*10000*m_chg!Z81</f>
        <v>0</v>
      </c>
      <c r="S83" s="101">
        <f>p0!U88*10000*m_chg!AA81</f>
        <v>0</v>
      </c>
      <c r="T83" s="101">
        <f>p0!W88*10000*m_chg!AB81</f>
        <v>0</v>
      </c>
      <c r="U83" s="101">
        <f>p0!S88*10000*m_chg!AD81</f>
        <v>0</v>
      </c>
      <c r="V83" s="101">
        <f>p0!B88*10000*m_chg!AG81</f>
        <v>0</v>
      </c>
      <c r="W83" s="101">
        <f>p0!AA88*10000*m_chg!AJ81</f>
        <v>0</v>
      </c>
      <c r="Y83" s="101"/>
      <c r="AA83" s="90">
        <v>38930</v>
      </c>
      <c r="AB83" s="174">
        <f t="shared" si="7"/>
        <v>0</v>
      </c>
      <c r="AC83" s="174">
        <f>IF(AC$2&lt;=$AA83,IF(AC$3&gt;=$AA83,(AC$4*($AA84-$AA83)),0),0)*(VLOOKUP($AA83,curves,VLOOKUP(AC$1,names,2,0))-AC$5)*'m1'!$BL81</f>
        <v>0</v>
      </c>
      <c r="AD83" s="174">
        <f>IF(AD$2&lt;=$AA83,IF(AD$3&gt;=$AA83,(AD$4*($AA84-$AA83)),0),0)*(VLOOKUP($AA83,curves,VLOOKUP(AD$1,names,2,0))-AD$5)*'m1'!$BL81</f>
        <v>0</v>
      </c>
      <c r="AE83" s="174">
        <f>IF(AE$2&lt;=$AA83,IF(AE$3&gt;=$AA83,(AE$4*($AA84-$AA83)),0),0)*(VLOOKUP($AA83,curves,VLOOKUP(AE$1,names,2,0))-AE$5)*'m1'!$BL81</f>
        <v>0</v>
      </c>
      <c r="AF83" s="174">
        <f>IF(AF$2&lt;=$AA83,IF(AF$3&gt;=$AA83,(AF$4*($AA84-$AA83)),0),0)*(VLOOKUP($AA83,curves,VLOOKUP(AF$1,names,2,0))-AF$5)*'m1'!$BL81</f>
        <v>0</v>
      </c>
      <c r="AG83" s="174">
        <f>IF(AG$2&lt;=$AA83,IF(AG$3&gt;=$AA83,(AG$4*($AA84-$AA83)),0),0)*(VLOOKUP($AA83,curves,VLOOKUP(AG$1,names,2,0))-AG$5)*'m1'!$BL81</f>
        <v>0</v>
      </c>
      <c r="AH83" s="174">
        <f>IF(AH$2&lt;=$AA83,IF(AH$3&gt;=$AA83,(AH$4*($AA84-$AA83)),0),0)*(VLOOKUP($AA83,curves,VLOOKUP(AH$1,names,2,0))-AH$5)*'m1'!$BL81</f>
        <v>0</v>
      </c>
      <c r="AI83" s="174">
        <f>IF(AI$2&lt;=$AA83,IF(AI$3&gt;=$AA83,(AI$4*($AA84-$AA83)),0),0)*(VLOOKUP($AA83,curves,VLOOKUP(AI$1,names,2,0))-AI$5)*'m1'!$BL81</f>
        <v>0</v>
      </c>
      <c r="AJ83" s="174">
        <f>IF(AJ$2&lt;=$AA83,IF(AJ$3&gt;=$AA83,(AJ$4*($AA84-$AA83)),0),0)*(VLOOKUP($AA83,curves,VLOOKUP(AJ$1,names,2,0))-AJ$5)*'m1'!$BL81</f>
        <v>0</v>
      </c>
      <c r="AK83" s="174">
        <f>IF(AK$2&lt;=$AA83,IF(AK$3&gt;=$AA83,(AK$4*($AA84-$AA83)),0),0)*(VLOOKUP($AA83,curves,VLOOKUP(AK$1,names,2,0))-AK$5)*'m1'!$BL81</f>
        <v>0</v>
      </c>
      <c r="AL83" s="174">
        <f>IF(AL$2&lt;=$AA83,IF(AL$3&gt;=$AA83,(AL$4*($AA84-$AA83)),0),0)*(VLOOKUP($AA83,curves,VLOOKUP(AL$1,names,2,0))-AL$5)*'m1'!$BL81</f>
        <v>0</v>
      </c>
      <c r="AM83" s="174">
        <f>IF(AM$2&lt;=$AA83,IF(AM$3&gt;=$AA83,(AM$4*($AA84-$AA83)),0),0)*(VLOOKUP($AA83,curves,VLOOKUP(AM$1,names,2,0))-AM$5)*'m1'!$BL81</f>
        <v>0</v>
      </c>
      <c r="AN83" s="174">
        <f>IF(AN$2&lt;=$AA83,IF(AN$3&gt;=$AA83,(AN$4*($AA84-$AA83)),0),0)*(VLOOKUP($AA83,curves,VLOOKUP(AN$1,names,2,0))-AN$5)*'m1'!$BL81</f>
        <v>0</v>
      </c>
      <c r="AO83" s="174">
        <f>IF(AO$2&lt;=$AA83,IF(AO$3&gt;=$AA83,(AO$4*($AA84-$AA83)),0),0)*(VLOOKUP($AA83,curves,VLOOKUP(AO$1,names,2,0))-AO$5)*'m1'!$BL81</f>
        <v>0</v>
      </c>
      <c r="AP83" s="174">
        <f>IF(AP$2&lt;=$AA83,IF(AP$3&gt;=$AA83,(AP$4*($AA84-$AA83)),0),0)*(VLOOKUP($AA83,curves,VLOOKUP(AP$1,names,2,0))-AP$5)*'m1'!$BL81</f>
        <v>0</v>
      </c>
      <c r="AQ83" s="174">
        <f>IF(AQ$2&lt;=$AA83,IF(AQ$3&gt;=$AA83,(AQ$4*($AA84-$AA83)),0),0)*(VLOOKUP($AA83,curves,VLOOKUP(AQ$1,names,2,0))-AQ$5)*'m1'!$BL81</f>
        <v>0</v>
      </c>
      <c r="AR83" s="174">
        <f>IF(AR$2&lt;=$AA83,IF(AR$3&gt;=$AA83,(AR$4*($AA84-$AA83)),0),0)*(VLOOKUP($AA83,curves,VLOOKUP(AR$1,names,2,0))-AR$5)*'m1'!$BL81</f>
        <v>0</v>
      </c>
      <c r="AS83" s="174">
        <f>IF(AS$2&lt;=$AA83,IF(AS$3&gt;=$AA83,(AS$4*($AA84-$AA83)),0),0)*(VLOOKUP($AA83,curves,VLOOKUP(AS$1,names,2,0))-AS$5)*'m1'!$BL81</f>
        <v>0</v>
      </c>
      <c r="AT83" s="174">
        <f>IF(AT$2&lt;=$AA83,IF(AT$3&gt;=$AA83,(AT$4*($AA84-$AA83)),0),0)*(VLOOKUP($AA83,curves,VLOOKUP(AT$1,names,2,0))-AT$5)*'m1'!$BL81</f>
        <v>0</v>
      </c>
      <c r="AU83" s="174">
        <f>IF(AU$2&lt;=$AA83,IF(AU$3&gt;=$AA83,(AU$4*($AA84-$AA83)),0),0)*(VLOOKUP($AA83,curves,VLOOKUP(AU$1,names,2,0))-AU$5)*'m1'!$BL81</f>
        <v>0</v>
      </c>
      <c r="AV83" s="174">
        <f>IF(AV$2&lt;=$AA83,IF(AV$3&gt;=$AA83,(AV$4*($AA84-$AA83)),0),0)*(VLOOKUP($AA83,curves,VLOOKUP(AV$1,names,2,0))-AV$5)*'m1'!$BL81</f>
        <v>0</v>
      </c>
      <c r="AW83" s="174">
        <f>IF(AW$2&lt;=$AA83,IF(AW$3&gt;=$AA83,(AW$4*($AA84-$AA83)),0),0)*(VLOOKUP($AA83,curves,VLOOKUP(AW$1,names,2,0))-AW$5)*'m1'!$BL81</f>
        <v>0</v>
      </c>
      <c r="BB83" s="84"/>
      <c r="BC83" s="84"/>
      <c r="BD83" s="84"/>
      <c r="BE83" s="84"/>
      <c r="BP83" s="88"/>
      <c r="CI83" s="83"/>
      <c r="CJ83" s="83"/>
      <c r="CK83" s="83"/>
      <c r="FY83" s="84"/>
      <c r="FZ83" s="84"/>
      <c r="GA83" s="84"/>
      <c r="GK83" s="88"/>
      <c r="GL83" s="88"/>
      <c r="GR83" s="88"/>
      <c r="GT83" s="88"/>
      <c r="GU83" s="88"/>
      <c r="HA83" s="88"/>
    </row>
    <row r="84" spans="1:209">
      <c r="A84" s="90">
        <f>p0!A89</f>
        <v>38961</v>
      </c>
      <c r="B84" s="102">
        <f t="shared" si="6"/>
        <v>0</v>
      </c>
      <c r="C84" s="101">
        <f>p0!E89*10000*m_chg!C82</f>
        <v>0</v>
      </c>
      <c r="D84" s="101">
        <f>p0!N89*10000*m_chg!D82</f>
        <v>0</v>
      </c>
      <c r="E84" s="101">
        <f>'p1'!K89*10000*m_chg!E82</f>
        <v>0</v>
      </c>
      <c r="F84" s="101">
        <f>(p0!H89+p0!J89+'Spread Opt'!D80+'Transport Pos'!E76)*10000*m_chg!K82</f>
        <v>0</v>
      </c>
      <c r="G84" s="101">
        <f>p0!O89*10000*m_chg!L82</f>
        <v>0</v>
      </c>
      <c r="H84" s="101">
        <f>p0!D89*10000*m_chg!N82</f>
        <v>0</v>
      </c>
      <c r="I84" s="101">
        <f>(p0!I89+p0!AG89+'Spread Opt'!C80)*10000*m_chg!H82</f>
        <v>0</v>
      </c>
      <c r="J84" s="101">
        <f>p0!M89*10000*m_chg!J82</f>
        <v>0</v>
      </c>
      <c r="K84" s="101">
        <f>(p0!L89+p0!G89)*10000*m_chg!O82</f>
        <v>0</v>
      </c>
      <c r="L84" s="101">
        <f>p0!P89*10000*m_chg!P82</f>
        <v>0</v>
      </c>
      <c r="M84" s="101">
        <f>(p0!F89)*10000*m_chg!T82</f>
        <v>0</v>
      </c>
      <c r="N84" s="101">
        <f>p0!C89*10000*m_chg!U82</f>
        <v>0</v>
      </c>
      <c r="O84" s="101">
        <f>'Transport Pos'!C76*10000*m_chg!V82</f>
        <v>0</v>
      </c>
      <c r="P84" s="101">
        <f>(p0!Y89+p0!X89)*10000*m_chg!X82</f>
        <v>0</v>
      </c>
      <c r="Q84" s="101">
        <f>p0!Z89*10000*m_chg!Y82</f>
        <v>0</v>
      </c>
      <c r="R84" s="101">
        <f>(p0!AB89+'Transport Pos'!B76)*10000*m_chg!Z82</f>
        <v>0</v>
      </c>
      <c r="S84" s="101">
        <f>p0!U89*10000*m_chg!AA82</f>
        <v>0</v>
      </c>
      <c r="T84" s="101">
        <f>p0!W89*10000*m_chg!AB82</f>
        <v>0</v>
      </c>
      <c r="U84" s="101">
        <f>p0!S89*10000*m_chg!AD82</f>
        <v>0</v>
      </c>
      <c r="V84" s="101">
        <f>p0!B89*10000*m_chg!AG82</f>
        <v>0</v>
      </c>
      <c r="W84" s="101">
        <f>p0!AA89*10000*m_chg!AJ82</f>
        <v>0</v>
      </c>
      <c r="Y84" s="101"/>
      <c r="AA84" s="90">
        <v>38961</v>
      </c>
      <c r="AB84" s="174">
        <f t="shared" si="7"/>
        <v>0</v>
      </c>
      <c r="AC84" s="174">
        <f>IF(AC$2&lt;=$AA84,IF(AC$3&gt;=$AA84,(AC$4*($AA85-$AA84)),0),0)*(VLOOKUP($AA84,curves,VLOOKUP(AC$1,names,2,0))-AC$5)*'m1'!$BL82</f>
        <v>0</v>
      </c>
      <c r="AD84" s="174">
        <f>IF(AD$2&lt;=$AA84,IF(AD$3&gt;=$AA84,(AD$4*($AA85-$AA84)),0),0)*(VLOOKUP($AA84,curves,VLOOKUP(AD$1,names,2,0))-AD$5)*'m1'!$BL82</f>
        <v>0</v>
      </c>
      <c r="AE84" s="174">
        <f>IF(AE$2&lt;=$AA84,IF(AE$3&gt;=$AA84,(AE$4*($AA85-$AA84)),0),0)*(VLOOKUP($AA84,curves,VLOOKUP(AE$1,names,2,0))-AE$5)*'m1'!$BL82</f>
        <v>0</v>
      </c>
      <c r="AF84" s="174">
        <f>IF(AF$2&lt;=$AA84,IF(AF$3&gt;=$AA84,(AF$4*($AA85-$AA84)),0),0)*(VLOOKUP($AA84,curves,VLOOKUP(AF$1,names,2,0))-AF$5)*'m1'!$BL82</f>
        <v>0</v>
      </c>
      <c r="AG84" s="174">
        <f>IF(AG$2&lt;=$AA84,IF(AG$3&gt;=$AA84,(AG$4*($AA85-$AA84)),0),0)*(VLOOKUP($AA84,curves,VLOOKUP(AG$1,names,2,0))-AG$5)*'m1'!$BL82</f>
        <v>0</v>
      </c>
      <c r="AH84" s="174">
        <f>IF(AH$2&lt;=$AA84,IF(AH$3&gt;=$AA84,(AH$4*($AA85-$AA84)),0),0)*(VLOOKUP($AA84,curves,VLOOKUP(AH$1,names,2,0))-AH$5)*'m1'!$BL82</f>
        <v>0</v>
      </c>
      <c r="AI84" s="174">
        <f>IF(AI$2&lt;=$AA84,IF(AI$3&gt;=$AA84,(AI$4*($AA85-$AA84)),0),0)*(VLOOKUP($AA84,curves,VLOOKUP(AI$1,names,2,0))-AI$5)*'m1'!$BL82</f>
        <v>0</v>
      </c>
      <c r="AJ84" s="174">
        <f>IF(AJ$2&lt;=$AA84,IF(AJ$3&gt;=$AA84,(AJ$4*($AA85-$AA84)),0),0)*(VLOOKUP($AA84,curves,VLOOKUP(AJ$1,names,2,0))-AJ$5)*'m1'!$BL82</f>
        <v>0</v>
      </c>
      <c r="AK84" s="174">
        <f>IF(AK$2&lt;=$AA84,IF(AK$3&gt;=$AA84,(AK$4*($AA85-$AA84)),0),0)*(VLOOKUP($AA84,curves,VLOOKUP(AK$1,names,2,0))-AK$5)*'m1'!$BL82</f>
        <v>0</v>
      </c>
      <c r="AL84" s="174">
        <f>IF(AL$2&lt;=$AA84,IF(AL$3&gt;=$AA84,(AL$4*($AA85-$AA84)),0),0)*(VLOOKUP($AA84,curves,VLOOKUP(AL$1,names,2,0))-AL$5)*'m1'!$BL82</f>
        <v>0</v>
      </c>
      <c r="AM84" s="174">
        <f>IF(AM$2&lt;=$AA84,IF(AM$3&gt;=$AA84,(AM$4*($AA85-$AA84)),0),0)*(VLOOKUP($AA84,curves,VLOOKUP(AM$1,names,2,0))-AM$5)*'m1'!$BL82</f>
        <v>0</v>
      </c>
      <c r="AN84" s="174">
        <f>IF(AN$2&lt;=$AA84,IF(AN$3&gt;=$AA84,(AN$4*($AA85-$AA84)),0),0)*(VLOOKUP($AA84,curves,VLOOKUP(AN$1,names,2,0))-AN$5)*'m1'!$BL82</f>
        <v>0</v>
      </c>
      <c r="AO84" s="174">
        <f>IF(AO$2&lt;=$AA84,IF(AO$3&gt;=$AA84,(AO$4*($AA85-$AA84)),0),0)*(VLOOKUP($AA84,curves,VLOOKUP(AO$1,names,2,0))-AO$5)*'m1'!$BL82</f>
        <v>0</v>
      </c>
      <c r="AP84" s="174">
        <f>IF(AP$2&lt;=$AA84,IF(AP$3&gt;=$AA84,(AP$4*($AA85-$AA84)),0),0)*(VLOOKUP($AA84,curves,VLOOKUP(AP$1,names,2,0))-AP$5)*'m1'!$BL82</f>
        <v>0</v>
      </c>
      <c r="AQ84" s="174">
        <f>IF(AQ$2&lt;=$AA84,IF(AQ$3&gt;=$AA84,(AQ$4*($AA85-$AA84)),0),0)*(VLOOKUP($AA84,curves,VLOOKUP(AQ$1,names,2,0))-AQ$5)*'m1'!$BL82</f>
        <v>0</v>
      </c>
      <c r="AR84" s="174">
        <f>IF(AR$2&lt;=$AA84,IF(AR$3&gt;=$AA84,(AR$4*($AA85-$AA84)),0),0)*(VLOOKUP($AA84,curves,VLOOKUP(AR$1,names,2,0))-AR$5)*'m1'!$BL82</f>
        <v>0</v>
      </c>
      <c r="AS84" s="174">
        <f>IF(AS$2&lt;=$AA84,IF(AS$3&gt;=$AA84,(AS$4*($AA85-$AA84)),0),0)*(VLOOKUP($AA84,curves,VLOOKUP(AS$1,names,2,0))-AS$5)*'m1'!$BL82</f>
        <v>0</v>
      </c>
      <c r="AT84" s="174">
        <f>IF(AT$2&lt;=$AA84,IF(AT$3&gt;=$AA84,(AT$4*($AA85-$AA84)),0),0)*(VLOOKUP($AA84,curves,VLOOKUP(AT$1,names,2,0))-AT$5)*'m1'!$BL82</f>
        <v>0</v>
      </c>
      <c r="AU84" s="174">
        <f>IF(AU$2&lt;=$AA84,IF(AU$3&gt;=$AA84,(AU$4*($AA85-$AA84)),0),0)*(VLOOKUP($AA84,curves,VLOOKUP(AU$1,names,2,0))-AU$5)*'m1'!$BL82</f>
        <v>0</v>
      </c>
      <c r="AV84" s="174">
        <f>IF(AV$2&lt;=$AA84,IF(AV$3&gt;=$AA84,(AV$4*($AA85-$AA84)),0),0)*(VLOOKUP($AA84,curves,VLOOKUP(AV$1,names,2,0))-AV$5)*'m1'!$BL82</f>
        <v>0</v>
      </c>
      <c r="AW84" s="174">
        <f>IF(AW$2&lt;=$AA84,IF(AW$3&gt;=$AA84,(AW$4*($AA85-$AA84)),0),0)*(VLOOKUP($AA84,curves,VLOOKUP(AW$1,names,2,0))-AW$5)*'m1'!$BL82</f>
        <v>0</v>
      </c>
      <c r="BB84" s="84"/>
      <c r="BC84" s="84"/>
      <c r="BD84" s="84"/>
      <c r="BE84" s="84"/>
      <c r="BP84" s="88"/>
      <c r="CI84" s="83"/>
      <c r="CJ84" s="83"/>
      <c r="CK84" s="83"/>
      <c r="FY84" s="84"/>
      <c r="FZ84" s="84"/>
      <c r="GA84" s="84"/>
      <c r="GK84" s="88"/>
      <c r="GL84" s="88"/>
      <c r="GR84" s="88"/>
      <c r="GT84" s="88"/>
      <c r="GU84" s="88"/>
      <c r="HA84" s="88"/>
    </row>
    <row r="85" spans="1:209">
      <c r="A85" s="90">
        <f>p0!A90</f>
        <v>38991</v>
      </c>
      <c r="B85" s="102">
        <f t="shared" si="6"/>
        <v>0</v>
      </c>
      <c r="C85" s="101">
        <f>p0!E90*10000*m_chg!C83</f>
        <v>0</v>
      </c>
      <c r="D85" s="101">
        <f>p0!N90*10000*m_chg!D83</f>
        <v>0</v>
      </c>
      <c r="E85" s="101">
        <f>'p1'!K90*10000*m_chg!E83</f>
        <v>0</v>
      </c>
      <c r="F85" s="101">
        <f>(p0!H90+p0!J90+'Spread Opt'!D81+'Transport Pos'!E77)*10000*m_chg!K83</f>
        <v>0</v>
      </c>
      <c r="G85" s="101">
        <f>p0!O90*10000*m_chg!L83</f>
        <v>0</v>
      </c>
      <c r="H85" s="101">
        <f>p0!D90*10000*m_chg!N83</f>
        <v>0</v>
      </c>
      <c r="I85" s="101">
        <f>(p0!I90+p0!AG90+'Spread Opt'!C81)*10000*m_chg!H83</f>
        <v>0</v>
      </c>
      <c r="J85" s="101">
        <f>p0!M90*10000*m_chg!J83</f>
        <v>0</v>
      </c>
      <c r="K85" s="101">
        <f>(p0!L90+p0!G90)*10000*m_chg!O83</f>
        <v>0</v>
      </c>
      <c r="L85" s="101">
        <f>p0!P90*10000*m_chg!P83</f>
        <v>0</v>
      </c>
      <c r="M85" s="101">
        <f>(p0!F90)*10000*m_chg!T83</f>
        <v>0</v>
      </c>
      <c r="N85" s="101">
        <f>p0!C90*10000*m_chg!U83</f>
        <v>0</v>
      </c>
      <c r="O85" s="101">
        <f>'Transport Pos'!C77*10000*m_chg!V83</f>
        <v>0</v>
      </c>
      <c r="P85" s="101">
        <f>(p0!Y90+p0!X90)*10000*m_chg!X83</f>
        <v>0</v>
      </c>
      <c r="Q85" s="101">
        <f>p0!Z90*10000*m_chg!Y83</f>
        <v>0</v>
      </c>
      <c r="R85" s="101">
        <f>(p0!AB90+'Transport Pos'!B77)*10000*m_chg!Z83</f>
        <v>0</v>
      </c>
      <c r="S85" s="101">
        <f>p0!U90*10000*m_chg!AA83</f>
        <v>0</v>
      </c>
      <c r="T85" s="101">
        <f>p0!W90*10000*m_chg!AB83</f>
        <v>0</v>
      </c>
      <c r="U85" s="101">
        <f>p0!S90*10000*m_chg!AD83</f>
        <v>0</v>
      </c>
      <c r="V85" s="101">
        <f>p0!B90*10000*m_chg!AG83</f>
        <v>0</v>
      </c>
      <c r="W85" s="101">
        <f>p0!AA90*10000*m_chg!AJ83</f>
        <v>0</v>
      </c>
      <c r="Y85" s="101"/>
      <c r="AA85" s="90">
        <v>38991</v>
      </c>
      <c r="AB85" s="174">
        <f t="shared" si="7"/>
        <v>0</v>
      </c>
      <c r="AC85" s="174">
        <f>IF(AC$2&lt;=$AA85,IF(AC$3&gt;=$AA85,(AC$4*($AA86-$AA85)),0),0)*(VLOOKUP($AA85,curves,VLOOKUP(AC$1,names,2,0))-AC$5)*'m1'!$BL83</f>
        <v>0</v>
      </c>
      <c r="AD85" s="174">
        <f>IF(AD$2&lt;=$AA85,IF(AD$3&gt;=$AA85,(AD$4*($AA86-$AA85)),0),0)*(VLOOKUP($AA85,curves,VLOOKUP(AD$1,names,2,0))-AD$5)*'m1'!$BL83</f>
        <v>0</v>
      </c>
      <c r="AE85" s="174">
        <f>IF(AE$2&lt;=$AA85,IF(AE$3&gt;=$AA85,(AE$4*($AA86-$AA85)),0),0)*(VLOOKUP($AA85,curves,VLOOKUP(AE$1,names,2,0))-AE$5)*'m1'!$BL83</f>
        <v>0</v>
      </c>
      <c r="AF85" s="174">
        <f>IF(AF$2&lt;=$AA85,IF(AF$3&gt;=$AA85,(AF$4*($AA86-$AA85)),0),0)*(VLOOKUP($AA85,curves,VLOOKUP(AF$1,names,2,0))-AF$5)*'m1'!$BL83</f>
        <v>0</v>
      </c>
      <c r="AG85" s="174">
        <f>IF(AG$2&lt;=$AA85,IF(AG$3&gt;=$AA85,(AG$4*($AA86-$AA85)),0),0)*(VLOOKUP($AA85,curves,VLOOKUP(AG$1,names,2,0))-AG$5)*'m1'!$BL83</f>
        <v>0</v>
      </c>
      <c r="AH85" s="174">
        <f>IF(AH$2&lt;=$AA85,IF(AH$3&gt;=$AA85,(AH$4*($AA86-$AA85)),0),0)*(VLOOKUP($AA85,curves,VLOOKUP(AH$1,names,2,0))-AH$5)*'m1'!$BL83</f>
        <v>0</v>
      </c>
      <c r="AI85" s="174">
        <f>IF(AI$2&lt;=$AA85,IF(AI$3&gt;=$AA85,(AI$4*($AA86-$AA85)),0),0)*(VLOOKUP($AA85,curves,VLOOKUP(AI$1,names,2,0))-AI$5)*'m1'!$BL83</f>
        <v>0</v>
      </c>
      <c r="AJ85" s="174">
        <f>IF(AJ$2&lt;=$AA85,IF(AJ$3&gt;=$AA85,(AJ$4*($AA86-$AA85)),0),0)*(VLOOKUP($AA85,curves,VLOOKUP(AJ$1,names,2,0))-AJ$5)*'m1'!$BL83</f>
        <v>0</v>
      </c>
      <c r="AK85" s="174">
        <f>IF(AK$2&lt;=$AA85,IF(AK$3&gt;=$AA85,(AK$4*($AA86-$AA85)),0),0)*(VLOOKUP($AA85,curves,VLOOKUP(AK$1,names,2,0))-AK$5)*'m1'!$BL83</f>
        <v>0</v>
      </c>
      <c r="AL85" s="174">
        <f>IF(AL$2&lt;=$AA85,IF(AL$3&gt;=$AA85,(AL$4*($AA86-$AA85)),0),0)*(VLOOKUP($AA85,curves,VLOOKUP(AL$1,names,2,0))-AL$5)*'m1'!$BL83</f>
        <v>0</v>
      </c>
      <c r="AM85" s="174">
        <f>IF(AM$2&lt;=$AA85,IF(AM$3&gt;=$AA85,(AM$4*($AA86-$AA85)),0),0)*(VLOOKUP($AA85,curves,VLOOKUP(AM$1,names,2,0))-AM$5)*'m1'!$BL83</f>
        <v>0</v>
      </c>
      <c r="AN85" s="174">
        <f>IF(AN$2&lt;=$AA85,IF(AN$3&gt;=$AA85,(AN$4*($AA86-$AA85)),0),0)*(VLOOKUP($AA85,curves,VLOOKUP(AN$1,names,2,0))-AN$5)*'m1'!$BL83</f>
        <v>0</v>
      </c>
      <c r="AO85" s="174">
        <f>IF(AO$2&lt;=$AA85,IF(AO$3&gt;=$AA85,(AO$4*($AA86-$AA85)),0),0)*(VLOOKUP($AA85,curves,VLOOKUP(AO$1,names,2,0))-AO$5)*'m1'!$BL83</f>
        <v>0</v>
      </c>
      <c r="AP85" s="174">
        <f>IF(AP$2&lt;=$AA85,IF(AP$3&gt;=$AA85,(AP$4*($AA86-$AA85)),0),0)*(VLOOKUP($AA85,curves,VLOOKUP(AP$1,names,2,0))-AP$5)*'m1'!$BL83</f>
        <v>0</v>
      </c>
      <c r="AQ85" s="174">
        <f>IF(AQ$2&lt;=$AA85,IF(AQ$3&gt;=$AA85,(AQ$4*($AA86-$AA85)),0),0)*(VLOOKUP($AA85,curves,VLOOKUP(AQ$1,names,2,0))-AQ$5)*'m1'!$BL83</f>
        <v>0</v>
      </c>
      <c r="AR85" s="174">
        <f>IF(AR$2&lt;=$AA85,IF(AR$3&gt;=$AA85,(AR$4*($AA86-$AA85)),0),0)*(VLOOKUP($AA85,curves,VLOOKUP(AR$1,names,2,0))-AR$5)*'m1'!$BL83</f>
        <v>0</v>
      </c>
      <c r="AS85" s="174">
        <f>IF(AS$2&lt;=$AA85,IF(AS$3&gt;=$AA85,(AS$4*($AA86-$AA85)),0),0)*(VLOOKUP($AA85,curves,VLOOKUP(AS$1,names,2,0))-AS$5)*'m1'!$BL83</f>
        <v>0</v>
      </c>
      <c r="AT85" s="174">
        <f>IF(AT$2&lt;=$AA85,IF(AT$3&gt;=$AA85,(AT$4*($AA86-$AA85)),0),0)*(VLOOKUP($AA85,curves,VLOOKUP(AT$1,names,2,0))-AT$5)*'m1'!$BL83</f>
        <v>0</v>
      </c>
      <c r="AU85" s="174">
        <f>IF(AU$2&lt;=$AA85,IF(AU$3&gt;=$AA85,(AU$4*($AA86-$AA85)),0),0)*(VLOOKUP($AA85,curves,VLOOKUP(AU$1,names,2,0))-AU$5)*'m1'!$BL83</f>
        <v>0</v>
      </c>
      <c r="AV85" s="174">
        <f>IF(AV$2&lt;=$AA85,IF(AV$3&gt;=$AA85,(AV$4*($AA86-$AA85)),0),0)*(VLOOKUP($AA85,curves,VLOOKUP(AV$1,names,2,0))-AV$5)*'m1'!$BL83</f>
        <v>0</v>
      </c>
      <c r="AW85" s="174">
        <f>IF(AW$2&lt;=$AA85,IF(AW$3&gt;=$AA85,(AW$4*($AA86-$AA85)),0),0)*(VLOOKUP($AA85,curves,VLOOKUP(AW$1,names,2,0))-AW$5)*'m1'!$BL83</f>
        <v>0</v>
      </c>
      <c r="BB85" s="84"/>
      <c r="BC85" s="84"/>
      <c r="BD85" s="84"/>
      <c r="BE85" s="84"/>
      <c r="BP85" s="88"/>
      <c r="CI85" s="83"/>
      <c r="CJ85" s="83"/>
      <c r="CK85" s="83"/>
      <c r="FY85" s="84"/>
      <c r="FZ85" s="84"/>
      <c r="GA85" s="84"/>
      <c r="GK85" s="88"/>
      <c r="GL85" s="88"/>
      <c r="GR85" s="88"/>
      <c r="GT85" s="88"/>
      <c r="GU85" s="88"/>
      <c r="HA85" s="88"/>
    </row>
    <row r="86" spans="1:209">
      <c r="A86" s="90">
        <f>p0!A91</f>
        <v>39022</v>
      </c>
      <c r="B86" s="102">
        <f t="shared" ref="B86:B109" si="8">SUM(C86:W86)</f>
        <v>0</v>
      </c>
      <c r="C86" s="101">
        <f>p0!E91*10000*m_chg!C84</f>
        <v>0</v>
      </c>
      <c r="D86" s="101">
        <f>p0!N91*10000*m_chg!D84</f>
        <v>0</v>
      </c>
      <c r="E86" s="101">
        <f>'p1'!K91*10000*m_chg!E84</f>
        <v>0</v>
      </c>
      <c r="F86" s="101">
        <f>(p0!H91+p0!J91+'Spread Opt'!D82+'Transport Pos'!E78)*10000*m_chg!K84</f>
        <v>0</v>
      </c>
      <c r="G86" s="101">
        <f>p0!O91*10000*m_chg!L84</f>
        <v>0</v>
      </c>
      <c r="H86" s="101">
        <f>p0!D91*10000*m_chg!N84</f>
        <v>0</v>
      </c>
      <c r="I86" s="101">
        <f>(p0!I91+p0!AG91+'Spread Opt'!C82)*10000*m_chg!H84</f>
        <v>0</v>
      </c>
      <c r="J86" s="101">
        <f>p0!M91*10000*m_chg!J84</f>
        <v>0</v>
      </c>
      <c r="K86" s="101">
        <f>(p0!L91+p0!G91)*10000*m_chg!O84</f>
        <v>0</v>
      </c>
      <c r="L86" s="101">
        <f>p0!P91*10000*m_chg!P84</f>
        <v>0</v>
      </c>
      <c r="M86" s="101">
        <f>(p0!F91)*10000*m_chg!T84</f>
        <v>0</v>
      </c>
      <c r="N86" s="101">
        <f>p0!C91*10000*m_chg!U84</f>
        <v>0</v>
      </c>
      <c r="O86" s="101">
        <f>'Transport Pos'!C78*10000*m_chg!V84</f>
        <v>0</v>
      </c>
      <c r="P86" s="101">
        <f>(p0!Y91+p0!X91)*10000*m_chg!X84</f>
        <v>0</v>
      </c>
      <c r="Q86" s="101">
        <f>p0!Z91*10000*m_chg!Y84</f>
        <v>0</v>
      </c>
      <c r="R86" s="101">
        <f>(p0!AB91+'Transport Pos'!B78)*10000*m_chg!Z84</f>
        <v>0</v>
      </c>
      <c r="S86" s="101">
        <f>p0!U91*10000*m_chg!AA84</f>
        <v>0</v>
      </c>
      <c r="T86" s="101">
        <f>p0!W91*10000*m_chg!AB84</f>
        <v>0</v>
      </c>
      <c r="U86" s="101">
        <f>p0!S91*10000*m_chg!AD84</f>
        <v>0</v>
      </c>
      <c r="V86" s="101">
        <f>p0!B91*10000*m_chg!AG84</f>
        <v>0</v>
      </c>
      <c r="W86" s="101">
        <f>p0!AA91*10000*m_chg!AJ84</f>
        <v>0</v>
      </c>
      <c r="Y86" s="101"/>
      <c r="AA86" s="90">
        <v>39022</v>
      </c>
      <c r="AB86" s="174">
        <f t="shared" si="7"/>
        <v>0</v>
      </c>
      <c r="AC86" s="174">
        <f>IF(AC$2&lt;=$AA86,IF(AC$3&gt;=$AA86,(AC$4*($AA87-$AA86)),0),0)*(VLOOKUP($AA86,curves,VLOOKUP(AC$1,names,2,0))-AC$5)*'m1'!$BL84</f>
        <v>0</v>
      </c>
      <c r="AD86" s="174">
        <f>IF(AD$2&lt;=$AA86,IF(AD$3&gt;=$AA86,(AD$4*($AA87-$AA86)),0),0)*(VLOOKUP($AA86,curves,VLOOKUP(AD$1,names,2,0))-AD$5)*'m1'!$BL84</f>
        <v>0</v>
      </c>
      <c r="AE86" s="174">
        <f>IF(AE$2&lt;=$AA86,IF(AE$3&gt;=$AA86,(AE$4*($AA87-$AA86)),0),0)*(VLOOKUP($AA86,curves,VLOOKUP(AE$1,names,2,0))-AE$5)*'m1'!$BL84</f>
        <v>0</v>
      </c>
      <c r="AF86" s="174">
        <f>IF(AF$2&lt;=$AA86,IF(AF$3&gt;=$AA86,(AF$4*($AA87-$AA86)),0),0)*(VLOOKUP($AA86,curves,VLOOKUP(AF$1,names,2,0))-AF$5)*'m1'!$BL84</f>
        <v>0</v>
      </c>
      <c r="AG86" s="174">
        <f>IF(AG$2&lt;=$AA86,IF(AG$3&gt;=$AA86,(AG$4*($AA87-$AA86)),0),0)*(VLOOKUP($AA86,curves,VLOOKUP(AG$1,names,2,0))-AG$5)*'m1'!$BL84</f>
        <v>0</v>
      </c>
      <c r="AH86" s="174">
        <f>IF(AH$2&lt;=$AA86,IF(AH$3&gt;=$AA86,(AH$4*($AA87-$AA86)),0),0)*(VLOOKUP($AA86,curves,VLOOKUP(AH$1,names,2,0))-AH$5)*'m1'!$BL84</f>
        <v>0</v>
      </c>
      <c r="AI86" s="174">
        <f>IF(AI$2&lt;=$AA86,IF(AI$3&gt;=$AA86,(AI$4*($AA87-$AA86)),0),0)*(VLOOKUP($AA86,curves,VLOOKUP(AI$1,names,2,0))-AI$5)*'m1'!$BL84</f>
        <v>0</v>
      </c>
      <c r="AJ86" s="174">
        <f>IF(AJ$2&lt;=$AA86,IF(AJ$3&gt;=$AA86,(AJ$4*($AA87-$AA86)),0),0)*(VLOOKUP($AA86,curves,VLOOKUP(AJ$1,names,2,0))-AJ$5)*'m1'!$BL84</f>
        <v>0</v>
      </c>
      <c r="AK86" s="174">
        <f>IF(AK$2&lt;=$AA86,IF(AK$3&gt;=$AA86,(AK$4*($AA87-$AA86)),0),0)*(VLOOKUP($AA86,curves,VLOOKUP(AK$1,names,2,0))-AK$5)*'m1'!$BL84</f>
        <v>0</v>
      </c>
      <c r="AL86" s="174">
        <f>IF(AL$2&lt;=$AA86,IF(AL$3&gt;=$AA86,(AL$4*($AA87-$AA86)),0),0)*(VLOOKUP($AA86,curves,VLOOKUP(AL$1,names,2,0))-AL$5)*'m1'!$BL84</f>
        <v>0</v>
      </c>
      <c r="AM86" s="174">
        <f>IF(AM$2&lt;=$AA86,IF(AM$3&gt;=$AA86,(AM$4*($AA87-$AA86)),0),0)*(VLOOKUP($AA86,curves,VLOOKUP(AM$1,names,2,0))-AM$5)*'m1'!$BL84</f>
        <v>0</v>
      </c>
      <c r="AN86" s="174">
        <f>IF(AN$2&lt;=$AA86,IF(AN$3&gt;=$AA86,(AN$4*($AA87-$AA86)),0),0)*(VLOOKUP($AA86,curves,VLOOKUP(AN$1,names,2,0))-AN$5)*'m1'!$BL84</f>
        <v>0</v>
      </c>
      <c r="AO86" s="174">
        <f>IF(AO$2&lt;=$AA86,IF(AO$3&gt;=$AA86,(AO$4*($AA87-$AA86)),0),0)*(VLOOKUP($AA86,curves,VLOOKUP(AO$1,names,2,0))-AO$5)*'m1'!$BL84</f>
        <v>0</v>
      </c>
      <c r="AP86" s="174">
        <f>IF(AP$2&lt;=$AA86,IF(AP$3&gt;=$AA86,(AP$4*($AA87-$AA86)),0),0)*(VLOOKUP($AA86,curves,VLOOKUP(AP$1,names,2,0))-AP$5)*'m1'!$BL84</f>
        <v>0</v>
      </c>
      <c r="AQ86" s="174">
        <f>IF(AQ$2&lt;=$AA86,IF(AQ$3&gt;=$AA86,(AQ$4*($AA87-$AA86)),0),0)*(VLOOKUP($AA86,curves,VLOOKUP(AQ$1,names,2,0))-AQ$5)*'m1'!$BL84</f>
        <v>0</v>
      </c>
      <c r="AR86" s="174">
        <f>IF(AR$2&lt;=$AA86,IF(AR$3&gt;=$AA86,(AR$4*($AA87-$AA86)),0),0)*(VLOOKUP($AA86,curves,VLOOKUP(AR$1,names,2,0))-AR$5)*'m1'!$BL84</f>
        <v>0</v>
      </c>
      <c r="AS86" s="174">
        <f>IF(AS$2&lt;=$AA86,IF(AS$3&gt;=$AA86,(AS$4*($AA87-$AA86)),0),0)*(VLOOKUP($AA86,curves,VLOOKUP(AS$1,names,2,0))-AS$5)*'m1'!$BL84</f>
        <v>0</v>
      </c>
      <c r="AT86" s="174">
        <f>IF(AT$2&lt;=$AA86,IF(AT$3&gt;=$AA86,(AT$4*($AA87-$AA86)),0),0)*(VLOOKUP($AA86,curves,VLOOKUP(AT$1,names,2,0))-AT$5)*'m1'!$BL84</f>
        <v>0</v>
      </c>
      <c r="AU86" s="174">
        <f>IF(AU$2&lt;=$AA86,IF(AU$3&gt;=$AA86,(AU$4*($AA87-$AA86)),0),0)*(VLOOKUP($AA86,curves,VLOOKUP(AU$1,names,2,0))-AU$5)*'m1'!$BL84</f>
        <v>0</v>
      </c>
      <c r="AV86" s="174">
        <f>IF(AV$2&lt;=$AA86,IF(AV$3&gt;=$AA86,(AV$4*($AA87-$AA86)),0),0)*(VLOOKUP($AA86,curves,VLOOKUP(AV$1,names,2,0))-AV$5)*'m1'!$BL84</f>
        <v>0</v>
      </c>
      <c r="AW86" s="174">
        <f>IF(AW$2&lt;=$AA86,IF(AW$3&gt;=$AA86,(AW$4*($AA87-$AA86)),0),0)*(VLOOKUP($AA86,curves,VLOOKUP(AW$1,names,2,0))-AW$5)*'m1'!$BL84</f>
        <v>0</v>
      </c>
      <c r="BB86" s="84"/>
      <c r="BC86" s="84"/>
      <c r="BD86" s="84"/>
      <c r="BE86" s="84"/>
      <c r="BP86" s="88"/>
      <c r="CI86" s="83"/>
      <c r="CJ86" s="83"/>
      <c r="CK86" s="83"/>
      <c r="FY86" s="84"/>
      <c r="FZ86" s="84"/>
      <c r="GA86" s="84"/>
      <c r="GK86" s="88"/>
      <c r="GL86" s="88"/>
      <c r="GR86" s="88"/>
      <c r="GT86" s="88"/>
      <c r="GU86" s="88"/>
      <c r="HA86" s="88"/>
    </row>
    <row r="87" spans="1:209">
      <c r="A87" s="90">
        <f>p0!A92</f>
        <v>39052</v>
      </c>
      <c r="B87" s="102">
        <f t="shared" si="8"/>
        <v>0</v>
      </c>
      <c r="C87" s="101">
        <f>p0!E92*10000*m_chg!C85</f>
        <v>0</v>
      </c>
      <c r="D87" s="101">
        <f>p0!N92*10000*m_chg!D85</f>
        <v>0</v>
      </c>
      <c r="E87" s="101">
        <f>'p1'!K92*10000*m_chg!E85</f>
        <v>0</v>
      </c>
      <c r="F87" s="101">
        <f>(p0!H92+p0!J92+'Spread Opt'!D83+'Transport Pos'!E79)*10000*m_chg!K85</f>
        <v>0</v>
      </c>
      <c r="G87" s="101">
        <f>p0!O92*10000*m_chg!L85</f>
        <v>0</v>
      </c>
      <c r="H87" s="101">
        <f>p0!D92*10000*m_chg!N85</f>
        <v>0</v>
      </c>
      <c r="I87" s="101">
        <f>(p0!I92+p0!AG92+'Spread Opt'!C83)*10000*m_chg!H85</f>
        <v>0</v>
      </c>
      <c r="J87" s="101">
        <f>p0!M92*10000*m_chg!J85</f>
        <v>0</v>
      </c>
      <c r="K87" s="101">
        <f>(p0!L92+p0!G92)*10000*m_chg!O85</f>
        <v>0</v>
      </c>
      <c r="L87" s="101">
        <f>p0!P92*10000*m_chg!P85</f>
        <v>0</v>
      </c>
      <c r="M87" s="101">
        <f>(p0!F92)*10000*m_chg!T85</f>
        <v>0</v>
      </c>
      <c r="N87" s="101">
        <f>p0!C92*10000*m_chg!U85</f>
        <v>0</v>
      </c>
      <c r="O87" s="101">
        <f>'Transport Pos'!C79*10000*m_chg!V85</f>
        <v>0</v>
      </c>
      <c r="P87" s="101">
        <f>(p0!Y92+p0!X92)*10000*m_chg!X85</f>
        <v>0</v>
      </c>
      <c r="Q87" s="101">
        <f>p0!Z92*10000*m_chg!Y85</f>
        <v>0</v>
      </c>
      <c r="R87" s="101">
        <f>(p0!AB92+'Transport Pos'!B79)*10000*m_chg!Z85</f>
        <v>0</v>
      </c>
      <c r="S87" s="101">
        <f>p0!U92*10000*m_chg!AA85</f>
        <v>0</v>
      </c>
      <c r="T87" s="101">
        <f>p0!W92*10000*m_chg!AB85</f>
        <v>0</v>
      </c>
      <c r="U87" s="101">
        <f>p0!S92*10000*m_chg!AD85</f>
        <v>0</v>
      </c>
      <c r="V87" s="101">
        <f>p0!B92*10000*m_chg!AG85</f>
        <v>0</v>
      </c>
      <c r="W87" s="101">
        <f>p0!AA92*10000*m_chg!AJ85</f>
        <v>0</v>
      </c>
      <c r="Y87" s="101"/>
      <c r="AA87" s="90">
        <v>39052</v>
      </c>
      <c r="AB87" s="174">
        <f t="shared" ref="AB87:AB109" si="9">SUM(AC87:AW87)</f>
        <v>0</v>
      </c>
      <c r="AC87" s="174">
        <f>IF(AC$2&lt;=$AA87,IF(AC$3&gt;=$AA87,(AC$4*($AA88-$AA87)),0),0)*(VLOOKUP($AA87,curves,VLOOKUP(AC$1,names,2,0))-AC$5)*'m1'!$BL85</f>
        <v>0</v>
      </c>
      <c r="AD87" s="174">
        <f>IF(AD$2&lt;=$AA87,IF(AD$3&gt;=$AA87,(AD$4*($AA88-$AA87)),0),0)*(VLOOKUP($AA87,curves,VLOOKUP(AD$1,names,2,0))-AD$5)*'m1'!$BL85</f>
        <v>0</v>
      </c>
      <c r="AE87" s="174">
        <f>IF(AE$2&lt;=$AA87,IF(AE$3&gt;=$AA87,(AE$4*($AA88-$AA87)),0),0)*(VLOOKUP($AA87,curves,VLOOKUP(AE$1,names,2,0))-AE$5)*'m1'!$BL85</f>
        <v>0</v>
      </c>
      <c r="AF87" s="174">
        <f>IF(AF$2&lt;=$AA87,IF(AF$3&gt;=$AA87,(AF$4*($AA88-$AA87)),0),0)*(VLOOKUP($AA87,curves,VLOOKUP(AF$1,names,2,0))-AF$5)*'m1'!$BL85</f>
        <v>0</v>
      </c>
      <c r="AG87" s="174">
        <f>IF(AG$2&lt;=$AA87,IF(AG$3&gt;=$AA87,(AG$4*($AA88-$AA87)),0),0)*(VLOOKUP($AA87,curves,VLOOKUP(AG$1,names,2,0))-AG$5)*'m1'!$BL85</f>
        <v>0</v>
      </c>
      <c r="AH87" s="174">
        <f>IF(AH$2&lt;=$AA87,IF(AH$3&gt;=$AA87,(AH$4*($AA88-$AA87)),0),0)*(VLOOKUP($AA87,curves,VLOOKUP(AH$1,names,2,0))-AH$5)*'m1'!$BL85</f>
        <v>0</v>
      </c>
      <c r="AI87" s="174">
        <f>IF(AI$2&lt;=$AA87,IF(AI$3&gt;=$AA87,(AI$4*($AA88-$AA87)),0),0)*(VLOOKUP($AA87,curves,VLOOKUP(AI$1,names,2,0))-AI$5)*'m1'!$BL85</f>
        <v>0</v>
      </c>
      <c r="AJ87" s="174">
        <f>IF(AJ$2&lt;=$AA87,IF(AJ$3&gt;=$AA87,(AJ$4*($AA88-$AA87)),0),0)*(VLOOKUP($AA87,curves,VLOOKUP(AJ$1,names,2,0))-AJ$5)*'m1'!$BL85</f>
        <v>0</v>
      </c>
      <c r="AK87" s="174">
        <f>IF(AK$2&lt;=$AA87,IF(AK$3&gt;=$AA87,(AK$4*($AA88-$AA87)),0),0)*(VLOOKUP($AA87,curves,VLOOKUP(AK$1,names,2,0))-AK$5)*'m1'!$BL85</f>
        <v>0</v>
      </c>
      <c r="AL87" s="174">
        <f>IF(AL$2&lt;=$AA87,IF(AL$3&gt;=$AA87,(AL$4*($AA88-$AA87)),0),0)*(VLOOKUP($AA87,curves,VLOOKUP(AL$1,names,2,0))-AL$5)*'m1'!$BL85</f>
        <v>0</v>
      </c>
      <c r="AM87" s="174">
        <f>IF(AM$2&lt;=$AA87,IF(AM$3&gt;=$AA87,(AM$4*($AA88-$AA87)),0),0)*(VLOOKUP($AA87,curves,VLOOKUP(AM$1,names,2,0))-AM$5)*'m1'!$BL85</f>
        <v>0</v>
      </c>
      <c r="AN87" s="174">
        <f>IF(AN$2&lt;=$AA87,IF(AN$3&gt;=$AA87,(AN$4*($AA88-$AA87)),0),0)*(VLOOKUP($AA87,curves,VLOOKUP(AN$1,names,2,0))-AN$5)*'m1'!$BL85</f>
        <v>0</v>
      </c>
      <c r="AO87" s="174">
        <f>IF(AO$2&lt;=$AA87,IF(AO$3&gt;=$AA87,(AO$4*($AA88-$AA87)),0),0)*(VLOOKUP($AA87,curves,VLOOKUP(AO$1,names,2,0))-AO$5)*'m1'!$BL85</f>
        <v>0</v>
      </c>
      <c r="AP87" s="174">
        <f>IF(AP$2&lt;=$AA87,IF(AP$3&gt;=$AA87,(AP$4*($AA88-$AA87)),0),0)*(VLOOKUP($AA87,curves,VLOOKUP(AP$1,names,2,0))-AP$5)*'m1'!$BL85</f>
        <v>0</v>
      </c>
      <c r="AQ87" s="174">
        <f>IF(AQ$2&lt;=$AA87,IF(AQ$3&gt;=$AA87,(AQ$4*($AA88-$AA87)),0),0)*(VLOOKUP($AA87,curves,VLOOKUP(AQ$1,names,2,0))-AQ$5)*'m1'!$BL85</f>
        <v>0</v>
      </c>
      <c r="AR87" s="174">
        <f>IF(AR$2&lt;=$AA87,IF(AR$3&gt;=$AA87,(AR$4*($AA88-$AA87)),0),0)*(VLOOKUP($AA87,curves,VLOOKUP(AR$1,names,2,0))-AR$5)*'m1'!$BL85</f>
        <v>0</v>
      </c>
      <c r="AS87" s="174">
        <f>IF(AS$2&lt;=$AA87,IF(AS$3&gt;=$AA87,(AS$4*($AA88-$AA87)),0),0)*(VLOOKUP($AA87,curves,VLOOKUP(AS$1,names,2,0))-AS$5)*'m1'!$BL85</f>
        <v>0</v>
      </c>
      <c r="AT87" s="174">
        <f>IF(AT$2&lt;=$AA87,IF(AT$3&gt;=$AA87,(AT$4*($AA88-$AA87)),0),0)*(VLOOKUP($AA87,curves,VLOOKUP(AT$1,names,2,0))-AT$5)*'m1'!$BL85</f>
        <v>0</v>
      </c>
      <c r="AU87" s="174">
        <f>IF(AU$2&lt;=$AA87,IF(AU$3&gt;=$AA87,(AU$4*($AA88-$AA87)),0),0)*(VLOOKUP($AA87,curves,VLOOKUP(AU$1,names,2,0))-AU$5)*'m1'!$BL85</f>
        <v>0</v>
      </c>
      <c r="AV87" s="174">
        <f>IF(AV$2&lt;=$AA87,IF(AV$3&gt;=$AA87,(AV$4*($AA88-$AA87)),0),0)*(VLOOKUP($AA87,curves,VLOOKUP(AV$1,names,2,0))-AV$5)*'m1'!$BL85</f>
        <v>0</v>
      </c>
      <c r="AW87" s="174">
        <f>IF(AW$2&lt;=$AA87,IF(AW$3&gt;=$AA87,(AW$4*($AA88-$AA87)),0),0)*(VLOOKUP($AA87,curves,VLOOKUP(AW$1,names,2,0))-AW$5)*'m1'!$BL85</f>
        <v>0</v>
      </c>
      <c r="BB87" s="84"/>
      <c r="BC87" s="84"/>
      <c r="BD87" s="84"/>
      <c r="BE87" s="84"/>
      <c r="BP87" s="88"/>
      <c r="CI87" s="83"/>
      <c r="CJ87" s="83"/>
      <c r="CK87" s="83"/>
      <c r="FY87" s="84"/>
      <c r="FZ87" s="84"/>
      <c r="GA87" s="84"/>
      <c r="GK87" s="88"/>
      <c r="GL87" s="88"/>
      <c r="GR87" s="88"/>
      <c r="GT87" s="88"/>
      <c r="GU87" s="88"/>
      <c r="HA87" s="88"/>
    </row>
    <row r="88" spans="1:209">
      <c r="A88" s="90">
        <f>p0!A93</f>
        <v>39083</v>
      </c>
      <c r="B88" s="102">
        <f t="shared" si="8"/>
        <v>0</v>
      </c>
      <c r="C88" s="101">
        <f>p0!E93*10000*m_chg!C86</f>
        <v>0</v>
      </c>
      <c r="D88" s="101">
        <f>p0!N93*10000*m_chg!D86</f>
        <v>0</v>
      </c>
      <c r="E88" s="101">
        <f>'p1'!K93*10000*m_chg!E86</f>
        <v>0</v>
      </c>
      <c r="F88" s="101">
        <f>(p0!H93+p0!J93+'Spread Opt'!D84+'Transport Pos'!E80)*10000*m_chg!K86</f>
        <v>0</v>
      </c>
      <c r="G88" s="101">
        <f>p0!O93*10000*m_chg!L86</f>
        <v>0</v>
      </c>
      <c r="H88" s="101">
        <f>p0!D93*10000*m_chg!N86</f>
        <v>0</v>
      </c>
      <c r="I88" s="101">
        <f>(p0!I93+p0!AG93+'Spread Opt'!C84)*10000*m_chg!H86</f>
        <v>0</v>
      </c>
      <c r="J88" s="101">
        <f>p0!M93*10000*m_chg!J86</f>
        <v>0</v>
      </c>
      <c r="K88" s="101">
        <f>(p0!L93+p0!G93)*10000*m_chg!O86</f>
        <v>0</v>
      </c>
      <c r="L88" s="101">
        <f>p0!P93*10000*m_chg!P86</f>
        <v>0</v>
      </c>
      <c r="M88" s="101">
        <f>(p0!F93)*10000*m_chg!T86</f>
        <v>0</v>
      </c>
      <c r="N88" s="101">
        <f>p0!C93*10000*m_chg!U86</f>
        <v>0</v>
      </c>
      <c r="O88" s="101">
        <f>'Transport Pos'!C80*10000*m_chg!V86</f>
        <v>0</v>
      </c>
      <c r="P88" s="101">
        <f>(p0!Y93+p0!X93)*10000*m_chg!X86</f>
        <v>0</v>
      </c>
      <c r="Q88" s="101">
        <f>p0!Z93*10000*m_chg!Y86</f>
        <v>0</v>
      </c>
      <c r="R88" s="101">
        <f>(p0!AB93+'Transport Pos'!B80)*10000*m_chg!Z86</f>
        <v>0</v>
      </c>
      <c r="S88" s="101">
        <f>p0!U93*10000*m_chg!AA86</f>
        <v>0</v>
      </c>
      <c r="T88" s="101">
        <f>p0!W93*10000*m_chg!AB86</f>
        <v>0</v>
      </c>
      <c r="U88" s="101">
        <f>p0!S93*10000*m_chg!AD86</f>
        <v>0</v>
      </c>
      <c r="V88" s="101">
        <f>p0!B93*10000*m_chg!AG86</f>
        <v>0</v>
      </c>
      <c r="W88" s="101">
        <f>p0!AA93*10000*m_chg!AJ86</f>
        <v>0</v>
      </c>
      <c r="Y88" s="101"/>
      <c r="AA88" s="90">
        <v>39083</v>
      </c>
      <c r="AB88" s="174">
        <f t="shared" si="9"/>
        <v>0</v>
      </c>
      <c r="AC88" s="174">
        <f>IF(AC$2&lt;=$AA88,IF(AC$3&gt;=$AA88,(AC$4*($AA89-$AA88)),0),0)*(VLOOKUP($AA88,curves,VLOOKUP(AC$1,names,2,0))-AC$5)*'m1'!$BL86</f>
        <v>0</v>
      </c>
      <c r="AD88" s="174">
        <f>IF(AD$2&lt;=$AA88,IF(AD$3&gt;=$AA88,(AD$4*($AA89-$AA88)),0),0)*(VLOOKUP($AA88,curves,VLOOKUP(AD$1,names,2,0))-AD$5)*'m1'!$BL86</f>
        <v>0</v>
      </c>
      <c r="AE88" s="174">
        <f>IF(AE$2&lt;=$AA88,IF(AE$3&gt;=$AA88,(AE$4*($AA89-$AA88)),0),0)*(VLOOKUP($AA88,curves,VLOOKUP(AE$1,names,2,0))-AE$5)*'m1'!$BL86</f>
        <v>0</v>
      </c>
      <c r="AF88" s="174">
        <f>IF(AF$2&lt;=$AA88,IF(AF$3&gt;=$AA88,(AF$4*($AA89-$AA88)),0),0)*(VLOOKUP($AA88,curves,VLOOKUP(AF$1,names,2,0))-AF$5)*'m1'!$BL86</f>
        <v>0</v>
      </c>
      <c r="AG88" s="174">
        <f>IF(AG$2&lt;=$AA88,IF(AG$3&gt;=$AA88,(AG$4*($AA89-$AA88)),0),0)*(VLOOKUP($AA88,curves,VLOOKUP(AG$1,names,2,0))-AG$5)*'m1'!$BL86</f>
        <v>0</v>
      </c>
      <c r="AH88" s="174">
        <f>IF(AH$2&lt;=$AA88,IF(AH$3&gt;=$AA88,(AH$4*($AA89-$AA88)),0),0)*(VLOOKUP($AA88,curves,VLOOKUP(AH$1,names,2,0))-AH$5)*'m1'!$BL86</f>
        <v>0</v>
      </c>
      <c r="AI88" s="174">
        <f>IF(AI$2&lt;=$AA88,IF(AI$3&gt;=$AA88,(AI$4*($AA89-$AA88)),0),0)*(VLOOKUP($AA88,curves,VLOOKUP(AI$1,names,2,0))-AI$5)*'m1'!$BL86</f>
        <v>0</v>
      </c>
      <c r="AJ88" s="174">
        <f>IF(AJ$2&lt;=$AA88,IF(AJ$3&gt;=$AA88,(AJ$4*($AA89-$AA88)),0),0)*(VLOOKUP($AA88,curves,VLOOKUP(AJ$1,names,2,0))-AJ$5)*'m1'!$BL86</f>
        <v>0</v>
      </c>
      <c r="AK88" s="174">
        <f>IF(AK$2&lt;=$AA88,IF(AK$3&gt;=$AA88,(AK$4*($AA89-$AA88)),0),0)*(VLOOKUP($AA88,curves,VLOOKUP(AK$1,names,2,0))-AK$5)*'m1'!$BL86</f>
        <v>0</v>
      </c>
      <c r="AL88" s="174">
        <f>IF(AL$2&lt;=$AA88,IF(AL$3&gt;=$AA88,(AL$4*($AA89-$AA88)),0),0)*(VLOOKUP($AA88,curves,VLOOKUP(AL$1,names,2,0))-AL$5)*'m1'!$BL86</f>
        <v>0</v>
      </c>
      <c r="AM88" s="174">
        <f>IF(AM$2&lt;=$AA88,IF(AM$3&gt;=$AA88,(AM$4*($AA89-$AA88)),0),0)*(VLOOKUP($AA88,curves,VLOOKUP(AM$1,names,2,0))-AM$5)*'m1'!$BL86</f>
        <v>0</v>
      </c>
      <c r="AN88" s="174">
        <f>IF(AN$2&lt;=$AA88,IF(AN$3&gt;=$AA88,(AN$4*($AA89-$AA88)),0),0)*(VLOOKUP($AA88,curves,VLOOKUP(AN$1,names,2,0))-AN$5)*'m1'!$BL86</f>
        <v>0</v>
      </c>
      <c r="AO88" s="174">
        <f>IF(AO$2&lt;=$AA88,IF(AO$3&gt;=$AA88,(AO$4*($AA89-$AA88)),0),0)*(VLOOKUP($AA88,curves,VLOOKUP(AO$1,names,2,0))-AO$5)*'m1'!$BL86</f>
        <v>0</v>
      </c>
      <c r="AP88" s="174">
        <f>IF(AP$2&lt;=$AA88,IF(AP$3&gt;=$AA88,(AP$4*($AA89-$AA88)),0),0)*(VLOOKUP($AA88,curves,VLOOKUP(AP$1,names,2,0))-AP$5)*'m1'!$BL86</f>
        <v>0</v>
      </c>
      <c r="AQ88" s="174">
        <f>IF(AQ$2&lt;=$AA88,IF(AQ$3&gt;=$AA88,(AQ$4*($AA89-$AA88)),0),0)*(VLOOKUP($AA88,curves,VLOOKUP(AQ$1,names,2,0))-AQ$5)*'m1'!$BL86</f>
        <v>0</v>
      </c>
      <c r="AR88" s="174">
        <f>IF(AR$2&lt;=$AA88,IF(AR$3&gt;=$AA88,(AR$4*($AA89-$AA88)),0),0)*(VLOOKUP($AA88,curves,VLOOKUP(AR$1,names,2,0))-AR$5)*'m1'!$BL86</f>
        <v>0</v>
      </c>
      <c r="AS88" s="174">
        <f>IF(AS$2&lt;=$AA88,IF(AS$3&gt;=$AA88,(AS$4*($AA89-$AA88)),0),0)*(VLOOKUP($AA88,curves,VLOOKUP(AS$1,names,2,0))-AS$5)*'m1'!$BL86</f>
        <v>0</v>
      </c>
      <c r="AT88" s="174">
        <f>IF(AT$2&lt;=$AA88,IF(AT$3&gt;=$AA88,(AT$4*($AA89-$AA88)),0),0)*(VLOOKUP($AA88,curves,VLOOKUP(AT$1,names,2,0))-AT$5)*'m1'!$BL86</f>
        <v>0</v>
      </c>
      <c r="AU88" s="174">
        <f>IF(AU$2&lt;=$AA88,IF(AU$3&gt;=$AA88,(AU$4*($AA89-$AA88)),0),0)*(VLOOKUP($AA88,curves,VLOOKUP(AU$1,names,2,0))-AU$5)*'m1'!$BL86</f>
        <v>0</v>
      </c>
      <c r="AV88" s="174">
        <f>IF(AV$2&lt;=$AA88,IF(AV$3&gt;=$AA88,(AV$4*($AA89-$AA88)),0),0)*(VLOOKUP($AA88,curves,VLOOKUP(AV$1,names,2,0))-AV$5)*'m1'!$BL86</f>
        <v>0</v>
      </c>
      <c r="AW88" s="174">
        <f>IF(AW$2&lt;=$AA88,IF(AW$3&gt;=$AA88,(AW$4*($AA89-$AA88)),0),0)*(VLOOKUP($AA88,curves,VLOOKUP(AW$1,names,2,0))-AW$5)*'m1'!$BL86</f>
        <v>0</v>
      </c>
      <c r="BB88" s="84"/>
      <c r="BC88" s="84"/>
      <c r="BD88" s="84"/>
      <c r="BE88" s="84"/>
      <c r="BP88" s="88"/>
      <c r="CI88" s="83"/>
      <c r="CJ88" s="83"/>
      <c r="CK88" s="83"/>
      <c r="FY88" s="84"/>
      <c r="FZ88" s="84"/>
      <c r="GA88" s="84"/>
      <c r="GK88" s="88"/>
      <c r="GL88" s="88"/>
      <c r="GR88" s="88"/>
      <c r="GT88" s="88"/>
      <c r="GU88" s="88"/>
      <c r="HA88" s="88"/>
    </row>
    <row r="89" spans="1:209">
      <c r="A89" s="90">
        <f>p0!A94</f>
        <v>39114</v>
      </c>
      <c r="B89" s="102">
        <f t="shared" si="8"/>
        <v>0</v>
      </c>
      <c r="C89" s="101">
        <f>p0!E94*10000*m_chg!C87</f>
        <v>0</v>
      </c>
      <c r="D89" s="101">
        <f>p0!N94*10000*m_chg!D87</f>
        <v>0</v>
      </c>
      <c r="E89" s="101">
        <f>'p1'!K94*10000*m_chg!E87</f>
        <v>0</v>
      </c>
      <c r="F89" s="101">
        <f>(p0!H94+p0!J94+'Spread Opt'!D85+'Transport Pos'!E81)*10000*m_chg!K87</f>
        <v>0</v>
      </c>
      <c r="G89" s="101">
        <f>p0!O94*10000*m_chg!L87</f>
        <v>0</v>
      </c>
      <c r="H89" s="101">
        <f>p0!D94*10000*m_chg!N87</f>
        <v>0</v>
      </c>
      <c r="I89" s="101">
        <f>(p0!I94+p0!AG94+'Spread Opt'!C85)*10000*m_chg!H87</f>
        <v>0</v>
      </c>
      <c r="J89" s="101">
        <f>p0!M94*10000*m_chg!J87</f>
        <v>0</v>
      </c>
      <c r="K89" s="101">
        <f>(p0!L94+p0!G94)*10000*m_chg!O87</f>
        <v>0</v>
      </c>
      <c r="L89" s="101">
        <f>p0!P94*10000*m_chg!P87</f>
        <v>0</v>
      </c>
      <c r="M89" s="101">
        <f>(p0!F94)*10000*m_chg!T87</f>
        <v>0</v>
      </c>
      <c r="N89" s="101">
        <f>p0!C94*10000*m_chg!U87</f>
        <v>0</v>
      </c>
      <c r="O89" s="101">
        <f>'Transport Pos'!C81*10000*m_chg!V87</f>
        <v>0</v>
      </c>
      <c r="P89" s="101">
        <f>(p0!Y94+p0!X94)*10000*m_chg!X87</f>
        <v>0</v>
      </c>
      <c r="Q89" s="101">
        <f>p0!Z94*10000*m_chg!Y87</f>
        <v>0</v>
      </c>
      <c r="R89" s="101">
        <f>(p0!AB94+'Transport Pos'!B81)*10000*m_chg!Z87</f>
        <v>0</v>
      </c>
      <c r="S89" s="101">
        <f>p0!U94*10000*m_chg!AA87</f>
        <v>0</v>
      </c>
      <c r="T89" s="101">
        <f>p0!W94*10000*m_chg!AB87</f>
        <v>0</v>
      </c>
      <c r="U89" s="101">
        <f>p0!S94*10000*m_chg!AD87</f>
        <v>0</v>
      </c>
      <c r="V89" s="101">
        <f>p0!B94*10000*m_chg!AG87</f>
        <v>0</v>
      </c>
      <c r="W89" s="101">
        <f>p0!AA94*10000*m_chg!AJ87</f>
        <v>0</v>
      </c>
      <c r="Y89" s="101"/>
      <c r="AA89" s="90">
        <v>39114</v>
      </c>
      <c r="AB89" s="174">
        <f t="shared" si="9"/>
        <v>0</v>
      </c>
      <c r="AC89" s="174">
        <f>IF(AC$2&lt;=$AA89,IF(AC$3&gt;=$AA89,(AC$4*($AA90-$AA89)),0),0)*(VLOOKUP($AA89,curves,VLOOKUP(AC$1,names,2,0))-AC$5)*'m1'!$BL87</f>
        <v>0</v>
      </c>
      <c r="AD89" s="174">
        <f>IF(AD$2&lt;=$AA89,IF(AD$3&gt;=$AA89,(AD$4*($AA90-$AA89)),0),0)*(VLOOKUP($AA89,curves,VLOOKUP(AD$1,names,2,0))-AD$5)*'m1'!$BL87</f>
        <v>0</v>
      </c>
      <c r="AE89" s="174">
        <f>IF(AE$2&lt;=$AA89,IF(AE$3&gt;=$AA89,(AE$4*($AA90-$AA89)),0),0)*(VLOOKUP($AA89,curves,VLOOKUP(AE$1,names,2,0))-AE$5)*'m1'!$BL87</f>
        <v>0</v>
      </c>
      <c r="AF89" s="174">
        <f>IF(AF$2&lt;=$AA89,IF(AF$3&gt;=$AA89,(AF$4*($AA90-$AA89)),0),0)*(VLOOKUP($AA89,curves,VLOOKUP(AF$1,names,2,0))-AF$5)*'m1'!$BL87</f>
        <v>0</v>
      </c>
      <c r="AG89" s="174">
        <f>IF(AG$2&lt;=$AA89,IF(AG$3&gt;=$AA89,(AG$4*($AA90-$AA89)),0),0)*(VLOOKUP($AA89,curves,VLOOKUP(AG$1,names,2,0))-AG$5)*'m1'!$BL87</f>
        <v>0</v>
      </c>
      <c r="AH89" s="174">
        <f>IF(AH$2&lt;=$AA89,IF(AH$3&gt;=$AA89,(AH$4*($AA90-$AA89)),0),0)*(VLOOKUP($AA89,curves,VLOOKUP(AH$1,names,2,0))-AH$5)*'m1'!$BL87</f>
        <v>0</v>
      </c>
      <c r="AI89" s="174">
        <f>IF(AI$2&lt;=$AA89,IF(AI$3&gt;=$AA89,(AI$4*($AA90-$AA89)),0),0)*(VLOOKUP($AA89,curves,VLOOKUP(AI$1,names,2,0))-AI$5)*'m1'!$BL87</f>
        <v>0</v>
      </c>
      <c r="AJ89" s="174">
        <f>IF(AJ$2&lt;=$AA89,IF(AJ$3&gt;=$AA89,(AJ$4*($AA90-$AA89)),0),0)*(VLOOKUP($AA89,curves,VLOOKUP(AJ$1,names,2,0))-AJ$5)*'m1'!$BL87</f>
        <v>0</v>
      </c>
      <c r="AK89" s="174">
        <f>IF(AK$2&lt;=$AA89,IF(AK$3&gt;=$AA89,(AK$4*($AA90-$AA89)),0),0)*(VLOOKUP($AA89,curves,VLOOKUP(AK$1,names,2,0))-AK$5)*'m1'!$BL87</f>
        <v>0</v>
      </c>
      <c r="AL89" s="174">
        <f>IF(AL$2&lt;=$AA89,IF(AL$3&gt;=$AA89,(AL$4*($AA90-$AA89)),0),0)*(VLOOKUP($AA89,curves,VLOOKUP(AL$1,names,2,0))-AL$5)*'m1'!$BL87</f>
        <v>0</v>
      </c>
      <c r="AM89" s="174">
        <f>IF(AM$2&lt;=$AA89,IF(AM$3&gt;=$AA89,(AM$4*($AA90-$AA89)),0),0)*(VLOOKUP($AA89,curves,VLOOKUP(AM$1,names,2,0))-AM$5)*'m1'!$BL87</f>
        <v>0</v>
      </c>
      <c r="AN89" s="174">
        <f>IF(AN$2&lt;=$AA89,IF(AN$3&gt;=$AA89,(AN$4*($AA90-$AA89)),0),0)*(VLOOKUP($AA89,curves,VLOOKUP(AN$1,names,2,0))-AN$5)*'m1'!$BL87</f>
        <v>0</v>
      </c>
      <c r="AO89" s="174">
        <f>IF(AO$2&lt;=$AA89,IF(AO$3&gt;=$AA89,(AO$4*($AA90-$AA89)),0),0)*(VLOOKUP($AA89,curves,VLOOKUP(AO$1,names,2,0))-AO$5)*'m1'!$BL87</f>
        <v>0</v>
      </c>
      <c r="AP89" s="174">
        <f>IF(AP$2&lt;=$AA89,IF(AP$3&gt;=$AA89,(AP$4*($AA90-$AA89)),0),0)*(VLOOKUP($AA89,curves,VLOOKUP(AP$1,names,2,0))-AP$5)*'m1'!$BL87</f>
        <v>0</v>
      </c>
      <c r="AQ89" s="174">
        <f>IF(AQ$2&lt;=$AA89,IF(AQ$3&gt;=$AA89,(AQ$4*($AA90-$AA89)),0),0)*(VLOOKUP($AA89,curves,VLOOKUP(AQ$1,names,2,0))-AQ$5)*'m1'!$BL87</f>
        <v>0</v>
      </c>
      <c r="AR89" s="174">
        <f>IF(AR$2&lt;=$AA89,IF(AR$3&gt;=$AA89,(AR$4*($AA90-$AA89)),0),0)*(VLOOKUP($AA89,curves,VLOOKUP(AR$1,names,2,0))-AR$5)*'m1'!$BL87</f>
        <v>0</v>
      </c>
      <c r="AS89" s="174">
        <f>IF(AS$2&lt;=$AA89,IF(AS$3&gt;=$AA89,(AS$4*($AA90-$AA89)),0),0)*(VLOOKUP($AA89,curves,VLOOKUP(AS$1,names,2,0))-AS$5)*'m1'!$BL87</f>
        <v>0</v>
      </c>
      <c r="AT89" s="174">
        <f>IF(AT$2&lt;=$AA89,IF(AT$3&gt;=$AA89,(AT$4*($AA90-$AA89)),0),0)*(VLOOKUP($AA89,curves,VLOOKUP(AT$1,names,2,0))-AT$5)*'m1'!$BL87</f>
        <v>0</v>
      </c>
      <c r="AU89" s="174">
        <f>IF(AU$2&lt;=$AA89,IF(AU$3&gt;=$AA89,(AU$4*($AA90-$AA89)),0),0)*(VLOOKUP($AA89,curves,VLOOKUP(AU$1,names,2,0))-AU$5)*'m1'!$BL87</f>
        <v>0</v>
      </c>
      <c r="AV89" s="174">
        <f>IF(AV$2&lt;=$AA89,IF(AV$3&gt;=$AA89,(AV$4*($AA90-$AA89)),0),0)*(VLOOKUP($AA89,curves,VLOOKUP(AV$1,names,2,0))-AV$5)*'m1'!$BL87</f>
        <v>0</v>
      </c>
      <c r="AW89" s="174">
        <f>IF(AW$2&lt;=$AA89,IF(AW$3&gt;=$AA89,(AW$4*($AA90-$AA89)),0),0)*(VLOOKUP($AA89,curves,VLOOKUP(AW$1,names,2,0))-AW$5)*'m1'!$BL87</f>
        <v>0</v>
      </c>
      <c r="BB89" s="84"/>
      <c r="BC89" s="84"/>
      <c r="BD89" s="84"/>
      <c r="BE89" s="84"/>
      <c r="BP89" s="88"/>
      <c r="CI89" s="83"/>
      <c r="CJ89" s="83"/>
      <c r="CK89" s="83"/>
      <c r="FY89" s="84"/>
      <c r="FZ89" s="84"/>
      <c r="GA89" s="84"/>
      <c r="GK89" s="88"/>
      <c r="GL89" s="88"/>
      <c r="GR89" s="88"/>
      <c r="GT89" s="88"/>
      <c r="GU89" s="88"/>
      <c r="HA89" s="88"/>
    </row>
    <row r="90" spans="1:209">
      <c r="A90" s="90">
        <f>p0!A95</f>
        <v>39142</v>
      </c>
      <c r="B90" s="102">
        <f t="shared" si="8"/>
        <v>0</v>
      </c>
      <c r="C90" s="101">
        <f>p0!E95*10000*m_chg!C88</f>
        <v>0</v>
      </c>
      <c r="D90" s="101">
        <f>p0!N95*10000*m_chg!D88</f>
        <v>0</v>
      </c>
      <c r="E90" s="101">
        <f>'p1'!K95*10000*m_chg!E88</f>
        <v>0</v>
      </c>
      <c r="F90" s="101">
        <f>(p0!H95+p0!J95+'Spread Opt'!D86+'Transport Pos'!E82)*10000*m_chg!K88</f>
        <v>0</v>
      </c>
      <c r="G90" s="101">
        <f>p0!O95*10000*m_chg!L88</f>
        <v>0</v>
      </c>
      <c r="H90" s="101">
        <f>p0!D95*10000*m_chg!N88</f>
        <v>0</v>
      </c>
      <c r="I90" s="101">
        <f>(p0!I95+p0!AG95+'Spread Opt'!C86)*10000*m_chg!H88</f>
        <v>0</v>
      </c>
      <c r="J90" s="101">
        <f>p0!M95*10000*m_chg!J88</f>
        <v>0</v>
      </c>
      <c r="K90" s="101">
        <f>(p0!L95+p0!G95)*10000*m_chg!O88</f>
        <v>0</v>
      </c>
      <c r="L90" s="101">
        <f>p0!P95*10000*m_chg!P88</f>
        <v>0</v>
      </c>
      <c r="M90" s="101">
        <f>(p0!F95)*10000*m_chg!T88</f>
        <v>0</v>
      </c>
      <c r="N90" s="101">
        <f>p0!C95*10000*m_chg!U88</f>
        <v>0</v>
      </c>
      <c r="O90" s="101">
        <f>'Transport Pos'!C82*10000*m_chg!V88</f>
        <v>0</v>
      </c>
      <c r="P90" s="101">
        <f>(p0!Y95+p0!X95)*10000*m_chg!X88</f>
        <v>0</v>
      </c>
      <c r="Q90" s="101">
        <f>p0!Z95*10000*m_chg!Y88</f>
        <v>0</v>
      </c>
      <c r="R90" s="101">
        <f>(p0!AB95+'Transport Pos'!B82)*10000*m_chg!Z88</f>
        <v>0</v>
      </c>
      <c r="S90" s="101">
        <f>p0!U95*10000*m_chg!AA88</f>
        <v>0</v>
      </c>
      <c r="T90" s="101">
        <f>p0!W95*10000*m_chg!AB88</f>
        <v>0</v>
      </c>
      <c r="U90" s="101">
        <f>p0!S95*10000*m_chg!AD88</f>
        <v>0</v>
      </c>
      <c r="V90" s="101">
        <f>p0!B95*10000*m_chg!AG88</f>
        <v>0</v>
      </c>
      <c r="W90" s="101">
        <f>p0!AA95*10000*m_chg!AJ88</f>
        <v>0</v>
      </c>
      <c r="Y90" s="101"/>
      <c r="AA90" s="90">
        <v>39142</v>
      </c>
      <c r="AB90" s="174">
        <f t="shared" si="9"/>
        <v>0</v>
      </c>
      <c r="AC90" s="174">
        <f>IF(AC$2&lt;=$AA90,IF(AC$3&gt;=$AA90,(AC$4*($AA91-$AA90)),0),0)*(VLOOKUP($AA90,curves,VLOOKUP(AC$1,names,2,0))-AC$5)*'m1'!$BL88</f>
        <v>0</v>
      </c>
      <c r="AD90" s="174">
        <f>IF(AD$2&lt;=$AA90,IF(AD$3&gt;=$AA90,(AD$4*($AA91-$AA90)),0),0)*(VLOOKUP($AA90,curves,VLOOKUP(AD$1,names,2,0))-AD$5)*'m1'!$BL88</f>
        <v>0</v>
      </c>
      <c r="AE90" s="174">
        <f>IF(AE$2&lt;=$AA90,IF(AE$3&gt;=$AA90,(AE$4*($AA91-$AA90)),0),0)*(VLOOKUP($AA90,curves,VLOOKUP(AE$1,names,2,0))-AE$5)*'m1'!$BL88</f>
        <v>0</v>
      </c>
      <c r="AF90" s="174">
        <f>IF(AF$2&lt;=$AA90,IF(AF$3&gt;=$AA90,(AF$4*($AA91-$AA90)),0),0)*(VLOOKUP($AA90,curves,VLOOKUP(AF$1,names,2,0))-AF$5)*'m1'!$BL88</f>
        <v>0</v>
      </c>
      <c r="AG90" s="174">
        <f>IF(AG$2&lt;=$AA90,IF(AG$3&gt;=$AA90,(AG$4*($AA91-$AA90)),0),0)*(VLOOKUP($AA90,curves,VLOOKUP(AG$1,names,2,0))-AG$5)*'m1'!$BL88</f>
        <v>0</v>
      </c>
      <c r="AH90" s="174">
        <f>IF(AH$2&lt;=$AA90,IF(AH$3&gt;=$AA90,(AH$4*($AA91-$AA90)),0),0)*(VLOOKUP($AA90,curves,VLOOKUP(AH$1,names,2,0))-AH$5)*'m1'!$BL88</f>
        <v>0</v>
      </c>
      <c r="AI90" s="174">
        <f>IF(AI$2&lt;=$AA90,IF(AI$3&gt;=$AA90,(AI$4*($AA91-$AA90)),0),0)*(VLOOKUP($AA90,curves,VLOOKUP(AI$1,names,2,0))-AI$5)*'m1'!$BL88</f>
        <v>0</v>
      </c>
      <c r="AJ90" s="174">
        <f>IF(AJ$2&lt;=$AA90,IF(AJ$3&gt;=$AA90,(AJ$4*($AA91-$AA90)),0),0)*(VLOOKUP($AA90,curves,VLOOKUP(AJ$1,names,2,0))-AJ$5)*'m1'!$BL88</f>
        <v>0</v>
      </c>
      <c r="AK90" s="174">
        <f>IF(AK$2&lt;=$AA90,IF(AK$3&gt;=$AA90,(AK$4*($AA91-$AA90)),0),0)*(VLOOKUP($AA90,curves,VLOOKUP(AK$1,names,2,0))-AK$5)*'m1'!$BL88</f>
        <v>0</v>
      </c>
      <c r="AL90" s="174">
        <f>IF(AL$2&lt;=$AA90,IF(AL$3&gt;=$AA90,(AL$4*($AA91-$AA90)),0),0)*(VLOOKUP($AA90,curves,VLOOKUP(AL$1,names,2,0))-AL$5)*'m1'!$BL88</f>
        <v>0</v>
      </c>
      <c r="AM90" s="174">
        <f>IF(AM$2&lt;=$AA90,IF(AM$3&gt;=$AA90,(AM$4*($AA91-$AA90)),0),0)*(VLOOKUP($AA90,curves,VLOOKUP(AM$1,names,2,0))-AM$5)*'m1'!$BL88</f>
        <v>0</v>
      </c>
      <c r="AN90" s="174">
        <f>IF(AN$2&lt;=$AA90,IF(AN$3&gt;=$AA90,(AN$4*($AA91-$AA90)),0),0)*(VLOOKUP($AA90,curves,VLOOKUP(AN$1,names,2,0))-AN$5)*'m1'!$BL88</f>
        <v>0</v>
      </c>
      <c r="AO90" s="174">
        <f>IF(AO$2&lt;=$AA90,IF(AO$3&gt;=$AA90,(AO$4*($AA91-$AA90)),0),0)*(VLOOKUP($AA90,curves,VLOOKUP(AO$1,names,2,0))-AO$5)*'m1'!$BL88</f>
        <v>0</v>
      </c>
      <c r="AP90" s="174">
        <f>IF(AP$2&lt;=$AA90,IF(AP$3&gt;=$AA90,(AP$4*($AA91-$AA90)),0),0)*(VLOOKUP($AA90,curves,VLOOKUP(AP$1,names,2,0))-AP$5)*'m1'!$BL88</f>
        <v>0</v>
      </c>
      <c r="AQ90" s="174">
        <f>IF(AQ$2&lt;=$AA90,IF(AQ$3&gt;=$AA90,(AQ$4*($AA91-$AA90)),0),0)*(VLOOKUP($AA90,curves,VLOOKUP(AQ$1,names,2,0))-AQ$5)*'m1'!$BL88</f>
        <v>0</v>
      </c>
      <c r="AR90" s="174">
        <f>IF(AR$2&lt;=$AA90,IF(AR$3&gt;=$AA90,(AR$4*($AA91-$AA90)),0),0)*(VLOOKUP($AA90,curves,VLOOKUP(AR$1,names,2,0))-AR$5)*'m1'!$BL88</f>
        <v>0</v>
      </c>
      <c r="AS90" s="174">
        <f>IF(AS$2&lt;=$AA90,IF(AS$3&gt;=$AA90,(AS$4*($AA91-$AA90)),0),0)*(VLOOKUP($AA90,curves,VLOOKUP(AS$1,names,2,0))-AS$5)*'m1'!$BL88</f>
        <v>0</v>
      </c>
      <c r="AT90" s="174">
        <f>IF(AT$2&lt;=$AA90,IF(AT$3&gt;=$AA90,(AT$4*($AA91-$AA90)),0),0)*(VLOOKUP($AA90,curves,VLOOKUP(AT$1,names,2,0))-AT$5)*'m1'!$BL88</f>
        <v>0</v>
      </c>
      <c r="AU90" s="174">
        <f>IF(AU$2&lt;=$AA90,IF(AU$3&gt;=$AA90,(AU$4*($AA91-$AA90)),0),0)*(VLOOKUP($AA90,curves,VLOOKUP(AU$1,names,2,0))-AU$5)*'m1'!$BL88</f>
        <v>0</v>
      </c>
      <c r="AV90" s="174">
        <f>IF(AV$2&lt;=$AA90,IF(AV$3&gt;=$AA90,(AV$4*($AA91-$AA90)),0),0)*(VLOOKUP($AA90,curves,VLOOKUP(AV$1,names,2,0))-AV$5)*'m1'!$BL88</f>
        <v>0</v>
      </c>
      <c r="AW90" s="174">
        <f>IF(AW$2&lt;=$AA90,IF(AW$3&gt;=$AA90,(AW$4*($AA91-$AA90)),0),0)*(VLOOKUP($AA90,curves,VLOOKUP(AW$1,names,2,0))-AW$5)*'m1'!$BL88</f>
        <v>0</v>
      </c>
      <c r="BB90" s="84"/>
      <c r="BC90" s="84"/>
      <c r="BD90" s="84"/>
      <c r="BE90" s="84"/>
      <c r="BP90" s="88"/>
      <c r="CI90" s="83"/>
      <c r="CJ90" s="83"/>
      <c r="CK90" s="83"/>
      <c r="FY90" s="84"/>
      <c r="FZ90" s="84"/>
      <c r="GA90" s="84"/>
      <c r="GK90" s="88"/>
      <c r="GL90" s="88"/>
      <c r="GR90" s="88"/>
      <c r="GT90" s="88"/>
      <c r="GU90" s="88"/>
      <c r="HA90" s="88"/>
    </row>
    <row r="91" spans="1:209">
      <c r="A91" s="90">
        <f>p0!A96</f>
        <v>39173</v>
      </c>
      <c r="B91" s="102">
        <f t="shared" si="8"/>
        <v>0</v>
      </c>
      <c r="C91" s="101">
        <f>p0!E96*10000*m_chg!C89</f>
        <v>0</v>
      </c>
      <c r="D91" s="101">
        <f>p0!N96*10000*m_chg!D89</f>
        <v>0</v>
      </c>
      <c r="E91" s="101">
        <f>'p1'!K96*10000*m_chg!E89</f>
        <v>0</v>
      </c>
      <c r="F91" s="101">
        <f>(p0!H96+p0!J96+'Spread Opt'!D87+'Transport Pos'!E83)*10000*m_chg!K89</f>
        <v>0</v>
      </c>
      <c r="G91" s="101">
        <f>p0!O96*10000*m_chg!L89</f>
        <v>0</v>
      </c>
      <c r="H91" s="101">
        <f>p0!D96*10000*m_chg!N89</f>
        <v>0</v>
      </c>
      <c r="I91" s="101">
        <f>(p0!I96+p0!AG96+'Spread Opt'!C87)*10000*m_chg!H89</f>
        <v>0</v>
      </c>
      <c r="J91" s="101">
        <f>p0!M96*10000*m_chg!J89</f>
        <v>0</v>
      </c>
      <c r="K91" s="101">
        <f>(p0!L96+p0!G96)*10000*m_chg!O89</f>
        <v>0</v>
      </c>
      <c r="L91" s="101">
        <f>p0!P96*10000*m_chg!P89</f>
        <v>0</v>
      </c>
      <c r="M91" s="101">
        <f>(p0!F96)*10000*m_chg!T89</f>
        <v>0</v>
      </c>
      <c r="N91" s="101">
        <f>p0!C96*10000*m_chg!U89</f>
        <v>0</v>
      </c>
      <c r="O91" s="101">
        <f>'Transport Pos'!C83*10000*m_chg!V89</f>
        <v>0</v>
      </c>
      <c r="P91" s="101">
        <f>(p0!Y96+p0!X96)*10000*m_chg!X89</f>
        <v>0</v>
      </c>
      <c r="Q91" s="101">
        <f>p0!Z96*10000*m_chg!Y89</f>
        <v>0</v>
      </c>
      <c r="R91" s="101">
        <f>(p0!AB96+'Transport Pos'!B83)*10000*m_chg!Z89</f>
        <v>0</v>
      </c>
      <c r="S91" s="101">
        <f>p0!U96*10000*m_chg!AA89</f>
        <v>0</v>
      </c>
      <c r="T91" s="101">
        <f>p0!W96*10000*m_chg!AB89</f>
        <v>0</v>
      </c>
      <c r="U91" s="101">
        <f>p0!S96*10000*m_chg!AD89</f>
        <v>0</v>
      </c>
      <c r="V91" s="101">
        <f>p0!B96*10000*m_chg!AG89</f>
        <v>0</v>
      </c>
      <c r="W91" s="101">
        <f>p0!AA96*10000*m_chg!AJ89</f>
        <v>0</v>
      </c>
      <c r="Y91" s="101"/>
      <c r="AA91" s="90">
        <v>39173</v>
      </c>
      <c r="AB91" s="174">
        <f t="shared" si="9"/>
        <v>0</v>
      </c>
      <c r="AC91" s="174">
        <f>IF(AC$2&lt;=$AA91,IF(AC$3&gt;=$AA91,(AC$4*($AA92-$AA91)),0),0)*(VLOOKUP($AA91,curves,VLOOKUP(AC$1,names,2,0))-AC$5)*'m1'!$BL89</f>
        <v>0</v>
      </c>
      <c r="AD91" s="174">
        <f>IF(AD$2&lt;=$AA91,IF(AD$3&gt;=$AA91,(AD$4*($AA92-$AA91)),0),0)*(VLOOKUP($AA91,curves,VLOOKUP(AD$1,names,2,0))-AD$5)*'m1'!$BL89</f>
        <v>0</v>
      </c>
      <c r="AE91" s="174">
        <f>IF(AE$2&lt;=$AA91,IF(AE$3&gt;=$AA91,(AE$4*($AA92-$AA91)),0),0)*(VLOOKUP($AA91,curves,VLOOKUP(AE$1,names,2,0))-AE$5)*'m1'!$BL89</f>
        <v>0</v>
      </c>
      <c r="AF91" s="174">
        <f>IF(AF$2&lt;=$AA91,IF(AF$3&gt;=$AA91,(AF$4*($AA92-$AA91)),0),0)*(VLOOKUP($AA91,curves,VLOOKUP(AF$1,names,2,0))-AF$5)*'m1'!$BL89</f>
        <v>0</v>
      </c>
      <c r="AG91" s="174">
        <f>IF(AG$2&lt;=$AA91,IF(AG$3&gt;=$AA91,(AG$4*($AA92-$AA91)),0),0)*(VLOOKUP($AA91,curves,VLOOKUP(AG$1,names,2,0))-AG$5)*'m1'!$BL89</f>
        <v>0</v>
      </c>
      <c r="AH91" s="174">
        <f>IF(AH$2&lt;=$AA91,IF(AH$3&gt;=$AA91,(AH$4*($AA92-$AA91)),0),0)*(VLOOKUP($AA91,curves,VLOOKUP(AH$1,names,2,0))-AH$5)*'m1'!$BL89</f>
        <v>0</v>
      </c>
      <c r="AI91" s="174">
        <f>IF(AI$2&lt;=$AA91,IF(AI$3&gt;=$AA91,(AI$4*($AA92-$AA91)),0),0)*(VLOOKUP($AA91,curves,VLOOKUP(AI$1,names,2,0))-AI$5)*'m1'!$BL89</f>
        <v>0</v>
      </c>
      <c r="AJ91" s="174">
        <f>IF(AJ$2&lt;=$AA91,IF(AJ$3&gt;=$AA91,(AJ$4*($AA92-$AA91)),0),0)*(VLOOKUP($AA91,curves,VLOOKUP(AJ$1,names,2,0))-AJ$5)*'m1'!$BL89</f>
        <v>0</v>
      </c>
      <c r="AK91" s="174">
        <f>IF(AK$2&lt;=$AA91,IF(AK$3&gt;=$AA91,(AK$4*($AA92-$AA91)),0),0)*(VLOOKUP($AA91,curves,VLOOKUP(AK$1,names,2,0))-AK$5)*'m1'!$BL89</f>
        <v>0</v>
      </c>
      <c r="AL91" s="174">
        <f>IF(AL$2&lt;=$AA91,IF(AL$3&gt;=$AA91,(AL$4*($AA92-$AA91)),0),0)*(VLOOKUP($AA91,curves,VLOOKUP(AL$1,names,2,0))-AL$5)*'m1'!$BL89</f>
        <v>0</v>
      </c>
      <c r="AM91" s="174">
        <f>IF(AM$2&lt;=$AA91,IF(AM$3&gt;=$AA91,(AM$4*($AA92-$AA91)),0),0)*(VLOOKUP($AA91,curves,VLOOKUP(AM$1,names,2,0))-AM$5)*'m1'!$BL89</f>
        <v>0</v>
      </c>
      <c r="AN91" s="174">
        <f>IF(AN$2&lt;=$AA91,IF(AN$3&gt;=$AA91,(AN$4*($AA92-$AA91)),0),0)*(VLOOKUP($AA91,curves,VLOOKUP(AN$1,names,2,0))-AN$5)*'m1'!$BL89</f>
        <v>0</v>
      </c>
      <c r="AO91" s="174">
        <f>IF(AO$2&lt;=$AA91,IF(AO$3&gt;=$AA91,(AO$4*($AA92-$AA91)),0),0)*(VLOOKUP($AA91,curves,VLOOKUP(AO$1,names,2,0))-AO$5)*'m1'!$BL89</f>
        <v>0</v>
      </c>
      <c r="AP91" s="174">
        <f>IF(AP$2&lt;=$AA91,IF(AP$3&gt;=$AA91,(AP$4*($AA92-$AA91)),0),0)*(VLOOKUP($AA91,curves,VLOOKUP(AP$1,names,2,0))-AP$5)*'m1'!$BL89</f>
        <v>0</v>
      </c>
      <c r="AQ91" s="174">
        <f>IF(AQ$2&lt;=$AA91,IF(AQ$3&gt;=$AA91,(AQ$4*($AA92-$AA91)),0),0)*(VLOOKUP($AA91,curves,VLOOKUP(AQ$1,names,2,0))-AQ$5)*'m1'!$BL89</f>
        <v>0</v>
      </c>
      <c r="AR91" s="174">
        <f>IF(AR$2&lt;=$AA91,IF(AR$3&gt;=$AA91,(AR$4*($AA92-$AA91)),0),0)*(VLOOKUP($AA91,curves,VLOOKUP(AR$1,names,2,0))-AR$5)*'m1'!$BL89</f>
        <v>0</v>
      </c>
      <c r="AS91" s="174">
        <f>IF(AS$2&lt;=$AA91,IF(AS$3&gt;=$AA91,(AS$4*($AA92-$AA91)),0),0)*(VLOOKUP($AA91,curves,VLOOKUP(AS$1,names,2,0))-AS$5)*'m1'!$BL89</f>
        <v>0</v>
      </c>
      <c r="AT91" s="174">
        <f>IF(AT$2&lt;=$AA91,IF(AT$3&gt;=$AA91,(AT$4*($AA92-$AA91)),0),0)*(VLOOKUP($AA91,curves,VLOOKUP(AT$1,names,2,0))-AT$5)*'m1'!$BL89</f>
        <v>0</v>
      </c>
      <c r="AU91" s="174">
        <f>IF(AU$2&lt;=$AA91,IF(AU$3&gt;=$AA91,(AU$4*($AA92-$AA91)),0),0)*(VLOOKUP($AA91,curves,VLOOKUP(AU$1,names,2,0))-AU$5)*'m1'!$BL89</f>
        <v>0</v>
      </c>
      <c r="AV91" s="174">
        <f>IF(AV$2&lt;=$AA91,IF(AV$3&gt;=$AA91,(AV$4*($AA92-$AA91)),0),0)*(VLOOKUP($AA91,curves,VLOOKUP(AV$1,names,2,0))-AV$5)*'m1'!$BL89</f>
        <v>0</v>
      </c>
      <c r="AW91" s="174">
        <f>IF(AW$2&lt;=$AA91,IF(AW$3&gt;=$AA91,(AW$4*($AA92-$AA91)),0),0)*(VLOOKUP($AA91,curves,VLOOKUP(AW$1,names,2,0))-AW$5)*'m1'!$BL89</f>
        <v>0</v>
      </c>
      <c r="BB91" s="84"/>
      <c r="BC91" s="84"/>
      <c r="BD91" s="84"/>
      <c r="BE91" s="84"/>
      <c r="BP91" s="88"/>
      <c r="CI91" s="83"/>
      <c r="CJ91" s="83"/>
      <c r="CK91" s="83"/>
      <c r="FY91" s="84"/>
      <c r="FZ91" s="84"/>
      <c r="GA91" s="84"/>
      <c r="GK91" s="88"/>
      <c r="GL91" s="88"/>
      <c r="GR91" s="88"/>
      <c r="GT91" s="88"/>
      <c r="GU91" s="88"/>
      <c r="HA91" s="88"/>
    </row>
    <row r="92" spans="1:209">
      <c r="A92" s="90">
        <f>p0!A97</f>
        <v>39203</v>
      </c>
      <c r="B92" s="102">
        <f t="shared" si="8"/>
        <v>0</v>
      </c>
      <c r="C92" s="101">
        <f>p0!E97*10000*m_chg!C90</f>
        <v>0</v>
      </c>
      <c r="D92" s="101">
        <f>p0!N97*10000*m_chg!D90</f>
        <v>0</v>
      </c>
      <c r="E92" s="101">
        <f>'p1'!K97*10000*m_chg!E90</f>
        <v>0</v>
      </c>
      <c r="F92" s="101">
        <f>(p0!H97+p0!J97+'Spread Opt'!D88+'Transport Pos'!E84)*10000*m_chg!K90</f>
        <v>0</v>
      </c>
      <c r="G92" s="101">
        <f>p0!O97*10000*m_chg!L90</f>
        <v>0</v>
      </c>
      <c r="H92" s="101">
        <f>p0!D97*10000*m_chg!N90</f>
        <v>0</v>
      </c>
      <c r="I92" s="101">
        <f>(p0!I97+p0!AG97+'Spread Opt'!C88)*10000*m_chg!H90</f>
        <v>0</v>
      </c>
      <c r="J92" s="101">
        <f>p0!M97*10000*m_chg!J90</f>
        <v>0</v>
      </c>
      <c r="K92" s="101">
        <f>(p0!L97+p0!G97)*10000*m_chg!O90</f>
        <v>0</v>
      </c>
      <c r="L92" s="101">
        <f>p0!P97*10000*m_chg!P90</f>
        <v>0</v>
      </c>
      <c r="M92" s="101">
        <f>(p0!F97)*10000*m_chg!T90</f>
        <v>0</v>
      </c>
      <c r="N92" s="101">
        <f>p0!C97*10000*m_chg!U90</f>
        <v>0</v>
      </c>
      <c r="O92" s="101">
        <f>'Transport Pos'!C84*10000*m_chg!V90</f>
        <v>0</v>
      </c>
      <c r="P92" s="101">
        <f>(p0!Y97+p0!X97)*10000*m_chg!X90</f>
        <v>0</v>
      </c>
      <c r="Q92" s="101">
        <f>p0!Z97*10000*m_chg!Y90</f>
        <v>0</v>
      </c>
      <c r="R92" s="101">
        <f>(p0!AB97+'Transport Pos'!B84)*10000*m_chg!Z90</f>
        <v>0</v>
      </c>
      <c r="S92" s="101">
        <f>p0!U97*10000*m_chg!AA90</f>
        <v>0</v>
      </c>
      <c r="T92" s="101">
        <f>p0!W97*10000*m_chg!AB90</f>
        <v>0</v>
      </c>
      <c r="U92" s="101">
        <f>p0!S97*10000*m_chg!AD90</f>
        <v>0</v>
      </c>
      <c r="V92" s="101">
        <f>p0!B97*10000*m_chg!AG90</f>
        <v>0</v>
      </c>
      <c r="W92" s="101">
        <f>p0!AA97*10000*m_chg!AJ90</f>
        <v>0</v>
      </c>
      <c r="Y92" s="101"/>
      <c r="AA92" s="90">
        <v>39203</v>
      </c>
      <c r="AB92" s="174">
        <f t="shared" si="9"/>
        <v>0</v>
      </c>
      <c r="AC92" s="174">
        <f>IF(AC$2&lt;=$AA92,IF(AC$3&gt;=$AA92,(AC$4*($AA93-$AA92)),0),0)*(VLOOKUP($AA92,curves,VLOOKUP(AC$1,names,2,0))-AC$5)*'m1'!$BL90</f>
        <v>0</v>
      </c>
      <c r="AD92" s="174">
        <f>IF(AD$2&lt;=$AA92,IF(AD$3&gt;=$AA92,(AD$4*($AA93-$AA92)),0),0)*(VLOOKUP($AA92,curves,VLOOKUP(AD$1,names,2,0))-AD$5)*'m1'!$BL90</f>
        <v>0</v>
      </c>
      <c r="AE92" s="174">
        <f>IF(AE$2&lt;=$AA92,IF(AE$3&gt;=$AA92,(AE$4*($AA93-$AA92)),0),0)*(VLOOKUP($AA92,curves,VLOOKUP(AE$1,names,2,0))-AE$5)*'m1'!$BL90</f>
        <v>0</v>
      </c>
      <c r="AF92" s="174">
        <f>IF(AF$2&lt;=$AA92,IF(AF$3&gt;=$AA92,(AF$4*($AA93-$AA92)),0),0)*(VLOOKUP($AA92,curves,VLOOKUP(AF$1,names,2,0))-AF$5)*'m1'!$BL90</f>
        <v>0</v>
      </c>
      <c r="AG92" s="174">
        <f>IF(AG$2&lt;=$AA92,IF(AG$3&gt;=$AA92,(AG$4*($AA93-$AA92)),0),0)*(VLOOKUP($AA92,curves,VLOOKUP(AG$1,names,2,0))-AG$5)*'m1'!$BL90</f>
        <v>0</v>
      </c>
      <c r="AH92" s="174">
        <f>IF(AH$2&lt;=$AA92,IF(AH$3&gt;=$AA92,(AH$4*($AA93-$AA92)),0),0)*(VLOOKUP($AA92,curves,VLOOKUP(AH$1,names,2,0))-AH$5)*'m1'!$BL90</f>
        <v>0</v>
      </c>
      <c r="AI92" s="174">
        <f>IF(AI$2&lt;=$AA92,IF(AI$3&gt;=$AA92,(AI$4*($AA93-$AA92)),0),0)*(VLOOKUP($AA92,curves,VLOOKUP(AI$1,names,2,0))-AI$5)*'m1'!$BL90</f>
        <v>0</v>
      </c>
      <c r="AJ92" s="174">
        <f>IF(AJ$2&lt;=$AA92,IF(AJ$3&gt;=$AA92,(AJ$4*($AA93-$AA92)),0),0)*(VLOOKUP($AA92,curves,VLOOKUP(AJ$1,names,2,0))-AJ$5)*'m1'!$BL90</f>
        <v>0</v>
      </c>
      <c r="AK92" s="174">
        <f>IF(AK$2&lt;=$AA92,IF(AK$3&gt;=$AA92,(AK$4*($AA93-$AA92)),0),0)*(VLOOKUP($AA92,curves,VLOOKUP(AK$1,names,2,0))-AK$5)*'m1'!$BL90</f>
        <v>0</v>
      </c>
      <c r="AL92" s="174">
        <f>IF(AL$2&lt;=$AA92,IF(AL$3&gt;=$AA92,(AL$4*($AA93-$AA92)),0),0)*(VLOOKUP($AA92,curves,VLOOKUP(AL$1,names,2,0))-AL$5)*'m1'!$BL90</f>
        <v>0</v>
      </c>
      <c r="AM92" s="174">
        <f>IF(AM$2&lt;=$AA92,IF(AM$3&gt;=$AA92,(AM$4*($AA93-$AA92)),0),0)*(VLOOKUP($AA92,curves,VLOOKUP(AM$1,names,2,0))-AM$5)*'m1'!$BL90</f>
        <v>0</v>
      </c>
      <c r="AN92" s="174">
        <f>IF(AN$2&lt;=$AA92,IF(AN$3&gt;=$AA92,(AN$4*($AA93-$AA92)),0),0)*(VLOOKUP($AA92,curves,VLOOKUP(AN$1,names,2,0))-AN$5)*'m1'!$BL90</f>
        <v>0</v>
      </c>
      <c r="AO92" s="174">
        <f>IF(AO$2&lt;=$AA92,IF(AO$3&gt;=$AA92,(AO$4*($AA93-$AA92)),0),0)*(VLOOKUP($AA92,curves,VLOOKUP(AO$1,names,2,0))-AO$5)*'m1'!$BL90</f>
        <v>0</v>
      </c>
      <c r="AP92" s="174">
        <f>IF(AP$2&lt;=$AA92,IF(AP$3&gt;=$AA92,(AP$4*($AA93-$AA92)),0),0)*(VLOOKUP($AA92,curves,VLOOKUP(AP$1,names,2,0))-AP$5)*'m1'!$BL90</f>
        <v>0</v>
      </c>
      <c r="AQ92" s="174">
        <f>IF(AQ$2&lt;=$AA92,IF(AQ$3&gt;=$AA92,(AQ$4*($AA93-$AA92)),0),0)*(VLOOKUP($AA92,curves,VLOOKUP(AQ$1,names,2,0))-AQ$5)*'m1'!$BL90</f>
        <v>0</v>
      </c>
      <c r="AR92" s="174">
        <f>IF(AR$2&lt;=$AA92,IF(AR$3&gt;=$AA92,(AR$4*($AA93-$AA92)),0),0)*(VLOOKUP($AA92,curves,VLOOKUP(AR$1,names,2,0))-AR$5)*'m1'!$BL90</f>
        <v>0</v>
      </c>
      <c r="AS92" s="174">
        <f>IF(AS$2&lt;=$AA92,IF(AS$3&gt;=$AA92,(AS$4*($AA93-$AA92)),0),0)*(VLOOKUP($AA92,curves,VLOOKUP(AS$1,names,2,0))-AS$5)*'m1'!$BL90</f>
        <v>0</v>
      </c>
      <c r="AT92" s="174">
        <f>IF(AT$2&lt;=$AA92,IF(AT$3&gt;=$AA92,(AT$4*($AA93-$AA92)),0),0)*(VLOOKUP($AA92,curves,VLOOKUP(AT$1,names,2,0))-AT$5)*'m1'!$BL90</f>
        <v>0</v>
      </c>
      <c r="AU92" s="174">
        <f>IF(AU$2&lt;=$AA92,IF(AU$3&gt;=$AA92,(AU$4*($AA93-$AA92)),0),0)*(VLOOKUP($AA92,curves,VLOOKUP(AU$1,names,2,0))-AU$5)*'m1'!$BL90</f>
        <v>0</v>
      </c>
      <c r="AV92" s="174">
        <f>IF(AV$2&lt;=$AA92,IF(AV$3&gt;=$AA92,(AV$4*($AA93-$AA92)),0),0)*(VLOOKUP($AA92,curves,VLOOKUP(AV$1,names,2,0))-AV$5)*'m1'!$BL90</f>
        <v>0</v>
      </c>
      <c r="AW92" s="174">
        <f>IF(AW$2&lt;=$AA92,IF(AW$3&gt;=$AA92,(AW$4*($AA93-$AA92)),0),0)*(VLOOKUP($AA92,curves,VLOOKUP(AW$1,names,2,0))-AW$5)*'m1'!$BL90</f>
        <v>0</v>
      </c>
      <c r="BB92" s="84"/>
      <c r="BC92" s="84"/>
      <c r="BD92" s="84"/>
      <c r="BE92" s="84"/>
      <c r="BP92" s="88"/>
      <c r="CI92" s="83"/>
      <c r="CJ92" s="83"/>
      <c r="CK92" s="83"/>
      <c r="FY92" s="84"/>
      <c r="FZ92" s="84"/>
      <c r="GA92" s="84"/>
      <c r="GK92" s="88"/>
      <c r="GL92" s="88"/>
      <c r="GR92" s="88"/>
      <c r="GT92" s="88"/>
      <c r="GU92" s="88"/>
      <c r="HA92" s="88"/>
    </row>
    <row r="93" spans="1:209">
      <c r="A93" s="90">
        <f>p0!A98</f>
        <v>39234</v>
      </c>
      <c r="B93" s="102">
        <f t="shared" si="8"/>
        <v>0</v>
      </c>
      <c r="C93" s="101">
        <f>p0!E98*10000*m_chg!C91</f>
        <v>0</v>
      </c>
      <c r="D93" s="101">
        <f>p0!N98*10000*m_chg!D91</f>
        <v>0</v>
      </c>
      <c r="E93" s="101">
        <f>'p1'!K98*10000*m_chg!E91</f>
        <v>0</v>
      </c>
      <c r="F93" s="101">
        <f>(p0!H98+p0!J98+'Spread Opt'!D89+'Transport Pos'!E85)*10000*m_chg!K91</f>
        <v>0</v>
      </c>
      <c r="G93" s="101">
        <f>p0!O98*10000*m_chg!L91</f>
        <v>0</v>
      </c>
      <c r="H93" s="101">
        <f>p0!D98*10000*m_chg!N91</f>
        <v>0</v>
      </c>
      <c r="I93" s="101">
        <f>(p0!I98+p0!AG98+'Spread Opt'!C89)*10000*m_chg!H91</f>
        <v>0</v>
      </c>
      <c r="J93" s="101">
        <f>p0!M98*10000*m_chg!J91</f>
        <v>0</v>
      </c>
      <c r="K93" s="101">
        <f>(p0!L98+p0!G98)*10000*m_chg!O91</f>
        <v>0</v>
      </c>
      <c r="L93" s="101">
        <f>p0!P98*10000*m_chg!P91</f>
        <v>0</v>
      </c>
      <c r="M93" s="101">
        <f>(p0!F98)*10000*m_chg!T91</f>
        <v>0</v>
      </c>
      <c r="N93" s="101">
        <f>p0!C98*10000*m_chg!U91</f>
        <v>0</v>
      </c>
      <c r="O93" s="101">
        <f>'Transport Pos'!C85*10000*m_chg!V91</f>
        <v>0</v>
      </c>
      <c r="P93" s="101">
        <f>(p0!Y98+p0!X98)*10000*m_chg!X91</f>
        <v>0</v>
      </c>
      <c r="Q93" s="101">
        <f>p0!Z98*10000*m_chg!Y91</f>
        <v>0</v>
      </c>
      <c r="R93" s="101">
        <f>(p0!AB98+'Transport Pos'!B85)*10000*m_chg!Z91</f>
        <v>0</v>
      </c>
      <c r="S93" s="101">
        <f>p0!U98*10000*m_chg!AA91</f>
        <v>0</v>
      </c>
      <c r="T93" s="101">
        <f>p0!W98*10000*m_chg!AB91</f>
        <v>0</v>
      </c>
      <c r="U93" s="101">
        <f>p0!S98*10000*m_chg!AD91</f>
        <v>0</v>
      </c>
      <c r="V93" s="101">
        <f>p0!B98*10000*m_chg!AG91</f>
        <v>0</v>
      </c>
      <c r="W93" s="101">
        <f>p0!AA98*10000*m_chg!AJ91</f>
        <v>0</v>
      </c>
      <c r="Y93" s="101"/>
      <c r="AA93" s="90">
        <v>39234</v>
      </c>
      <c r="AB93" s="174">
        <f t="shared" si="9"/>
        <v>0</v>
      </c>
      <c r="AC93" s="174">
        <f>IF(AC$2&lt;=$AA93,IF(AC$3&gt;=$AA93,(AC$4*($AA94-$AA93)),0),0)*(VLOOKUP($AA93,curves,VLOOKUP(AC$1,names,2,0))-AC$5)*'m1'!$BL91</f>
        <v>0</v>
      </c>
      <c r="AD93" s="174">
        <f>IF(AD$2&lt;=$AA93,IF(AD$3&gt;=$AA93,(AD$4*($AA94-$AA93)),0),0)*(VLOOKUP($AA93,curves,VLOOKUP(AD$1,names,2,0))-AD$5)*'m1'!$BL91</f>
        <v>0</v>
      </c>
      <c r="AE93" s="174">
        <f>IF(AE$2&lt;=$AA93,IF(AE$3&gt;=$AA93,(AE$4*($AA94-$AA93)),0),0)*(VLOOKUP($AA93,curves,VLOOKUP(AE$1,names,2,0))-AE$5)*'m1'!$BL91</f>
        <v>0</v>
      </c>
      <c r="AF93" s="174">
        <f>IF(AF$2&lt;=$AA93,IF(AF$3&gt;=$AA93,(AF$4*($AA94-$AA93)),0),0)*(VLOOKUP($AA93,curves,VLOOKUP(AF$1,names,2,0))-AF$5)*'m1'!$BL91</f>
        <v>0</v>
      </c>
      <c r="AG93" s="174">
        <f>IF(AG$2&lt;=$AA93,IF(AG$3&gt;=$AA93,(AG$4*($AA94-$AA93)),0),0)*(VLOOKUP($AA93,curves,VLOOKUP(AG$1,names,2,0))-AG$5)*'m1'!$BL91</f>
        <v>0</v>
      </c>
      <c r="AH93" s="174">
        <f>IF(AH$2&lt;=$AA93,IF(AH$3&gt;=$AA93,(AH$4*($AA94-$AA93)),0),0)*(VLOOKUP($AA93,curves,VLOOKUP(AH$1,names,2,0))-AH$5)*'m1'!$BL91</f>
        <v>0</v>
      </c>
      <c r="AI93" s="174">
        <f>IF(AI$2&lt;=$AA93,IF(AI$3&gt;=$AA93,(AI$4*($AA94-$AA93)),0),0)*(VLOOKUP($AA93,curves,VLOOKUP(AI$1,names,2,0))-AI$5)*'m1'!$BL91</f>
        <v>0</v>
      </c>
      <c r="AJ93" s="174">
        <f>IF(AJ$2&lt;=$AA93,IF(AJ$3&gt;=$AA93,(AJ$4*($AA94-$AA93)),0),0)*(VLOOKUP($AA93,curves,VLOOKUP(AJ$1,names,2,0))-AJ$5)*'m1'!$BL91</f>
        <v>0</v>
      </c>
      <c r="AK93" s="174">
        <f>IF(AK$2&lt;=$AA93,IF(AK$3&gt;=$AA93,(AK$4*($AA94-$AA93)),0),0)*(VLOOKUP($AA93,curves,VLOOKUP(AK$1,names,2,0))-AK$5)*'m1'!$BL91</f>
        <v>0</v>
      </c>
      <c r="AL93" s="174">
        <f>IF(AL$2&lt;=$AA93,IF(AL$3&gt;=$AA93,(AL$4*($AA94-$AA93)),0),0)*(VLOOKUP($AA93,curves,VLOOKUP(AL$1,names,2,0))-AL$5)*'m1'!$BL91</f>
        <v>0</v>
      </c>
      <c r="AM93" s="174">
        <f>IF(AM$2&lt;=$AA93,IF(AM$3&gt;=$AA93,(AM$4*($AA94-$AA93)),0),0)*(VLOOKUP($AA93,curves,VLOOKUP(AM$1,names,2,0))-AM$5)*'m1'!$BL91</f>
        <v>0</v>
      </c>
      <c r="AN93" s="174">
        <f>IF(AN$2&lt;=$AA93,IF(AN$3&gt;=$AA93,(AN$4*($AA94-$AA93)),0),0)*(VLOOKUP($AA93,curves,VLOOKUP(AN$1,names,2,0))-AN$5)*'m1'!$BL91</f>
        <v>0</v>
      </c>
      <c r="AO93" s="174">
        <f>IF(AO$2&lt;=$AA93,IF(AO$3&gt;=$AA93,(AO$4*($AA94-$AA93)),0),0)*(VLOOKUP($AA93,curves,VLOOKUP(AO$1,names,2,0))-AO$5)*'m1'!$BL91</f>
        <v>0</v>
      </c>
      <c r="AP93" s="174">
        <f>IF(AP$2&lt;=$AA93,IF(AP$3&gt;=$AA93,(AP$4*($AA94-$AA93)),0),0)*(VLOOKUP($AA93,curves,VLOOKUP(AP$1,names,2,0))-AP$5)*'m1'!$BL91</f>
        <v>0</v>
      </c>
      <c r="AQ93" s="174">
        <f>IF(AQ$2&lt;=$AA93,IF(AQ$3&gt;=$AA93,(AQ$4*($AA94-$AA93)),0),0)*(VLOOKUP($AA93,curves,VLOOKUP(AQ$1,names,2,0))-AQ$5)*'m1'!$BL91</f>
        <v>0</v>
      </c>
      <c r="AR93" s="174">
        <f>IF(AR$2&lt;=$AA93,IF(AR$3&gt;=$AA93,(AR$4*($AA94-$AA93)),0),0)*(VLOOKUP($AA93,curves,VLOOKUP(AR$1,names,2,0))-AR$5)*'m1'!$BL91</f>
        <v>0</v>
      </c>
      <c r="AS93" s="174">
        <f>IF(AS$2&lt;=$AA93,IF(AS$3&gt;=$AA93,(AS$4*($AA94-$AA93)),0),0)*(VLOOKUP($AA93,curves,VLOOKUP(AS$1,names,2,0))-AS$5)*'m1'!$BL91</f>
        <v>0</v>
      </c>
      <c r="AT93" s="174">
        <f>IF(AT$2&lt;=$AA93,IF(AT$3&gt;=$AA93,(AT$4*($AA94-$AA93)),0),0)*(VLOOKUP($AA93,curves,VLOOKUP(AT$1,names,2,0))-AT$5)*'m1'!$BL91</f>
        <v>0</v>
      </c>
      <c r="AU93" s="174">
        <f>IF(AU$2&lt;=$AA93,IF(AU$3&gt;=$AA93,(AU$4*($AA94-$AA93)),0),0)*(VLOOKUP($AA93,curves,VLOOKUP(AU$1,names,2,0))-AU$5)*'m1'!$BL91</f>
        <v>0</v>
      </c>
      <c r="AV93" s="174">
        <f>IF(AV$2&lt;=$AA93,IF(AV$3&gt;=$AA93,(AV$4*($AA94-$AA93)),0),0)*(VLOOKUP($AA93,curves,VLOOKUP(AV$1,names,2,0))-AV$5)*'m1'!$BL91</f>
        <v>0</v>
      </c>
      <c r="AW93" s="174">
        <f>IF(AW$2&lt;=$AA93,IF(AW$3&gt;=$AA93,(AW$4*($AA94-$AA93)),0),0)*(VLOOKUP($AA93,curves,VLOOKUP(AW$1,names,2,0))-AW$5)*'m1'!$BL91</f>
        <v>0</v>
      </c>
      <c r="BB93" s="84"/>
      <c r="BC93" s="84"/>
      <c r="BD93" s="84"/>
      <c r="BE93" s="84"/>
      <c r="BP93" s="88"/>
      <c r="CI93" s="83"/>
      <c r="CJ93" s="83"/>
      <c r="CK93" s="83"/>
      <c r="FY93" s="84"/>
      <c r="FZ93" s="84"/>
      <c r="GA93" s="84"/>
      <c r="GK93" s="88"/>
      <c r="GL93" s="88"/>
      <c r="GR93" s="88"/>
      <c r="GT93" s="88"/>
      <c r="GU93" s="88"/>
      <c r="HA93" s="88"/>
    </row>
    <row r="94" spans="1:209">
      <c r="A94" s="90">
        <f>p0!A99</f>
        <v>39264</v>
      </c>
      <c r="B94" s="102">
        <f t="shared" si="8"/>
        <v>0</v>
      </c>
      <c r="C94" s="101">
        <f>p0!E99*10000*m_chg!C92</f>
        <v>0</v>
      </c>
      <c r="D94" s="101">
        <f>p0!N99*10000*m_chg!D92</f>
        <v>0</v>
      </c>
      <c r="E94" s="101">
        <f>'p1'!K99*10000*m_chg!E92</f>
        <v>0</v>
      </c>
      <c r="F94" s="101">
        <f>(p0!H99+p0!J99+'Spread Opt'!D90+'Transport Pos'!E86)*10000*m_chg!K92</f>
        <v>0</v>
      </c>
      <c r="G94" s="101">
        <f>p0!O99*10000*m_chg!L92</f>
        <v>0</v>
      </c>
      <c r="H94" s="101">
        <f>p0!D99*10000*m_chg!N92</f>
        <v>0</v>
      </c>
      <c r="I94" s="101">
        <f>(p0!I99+p0!AG99+'Spread Opt'!C90)*10000*m_chg!H92</f>
        <v>0</v>
      </c>
      <c r="J94" s="101">
        <f>p0!M99*10000*m_chg!J92</f>
        <v>0</v>
      </c>
      <c r="K94" s="101">
        <f>(p0!L99+p0!G99)*10000*m_chg!O92</f>
        <v>0</v>
      </c>
      <c r="L94" s="101">
        <f>p0!P99*10000*m_chg!P92</f>
        <v>0</v>
      </c>
      <c r="M94" s="101">
        <f>(p0!F99)*10000*m_chg!T92</f>
        <v>0</v>
      </c>
      <c r="N94" s="101">
        <f>p0!C99*10000*m_chg!U92</f>
        <v>0</v>
      </c>
      <c r="O94" s="101">
        <f>'Transport Pos'!C86*10000*m_chg!V92</f>
        <v>0</v>
      </c>
      <c r="P94" s="101">
        <f>(p0!Y99+p0!X99)*10000*m_chg!X92</f>
        <v>0</v>
      </c>
      <c r="Q94" s="101">
        <f>p0!Z99*10000*m_chg!Y92</f>
        <v>0</v>
      </c>
      <c r="R94" s="101">
        <f>(p0!AB99+'Transport Pos'!B86)*10000*m_chg!Z92</f>
        <v>0</v>
      </c>
      <c r="S94" s="101">
        <f>p0!U99*10000*m_chg!AA92</f>
        <v>0</v>
      </c>
      <c r="T94" s="101">
        <f>p0!W99*10000*m_chg!AB92</f>
        <v>0</v>
      </c>
      <c r="U94" s="101">
        <f>p0!S99*10000*m_chg!AD92</f>
        <v>0</v>
      </c>
      <c r="V94" s="101">
        <f>p0!B99*10000*m_chg!AG92</f>
        <v>0</v>
      </c>
      <c r="W94" s="101">
        <f>p0!AA99*10000*m_chg!AJ92</f>
        <v>0</v>
      </c>
      <c r="Y94" s="101"/>
      <c r="AA94" s="90">
        <v>39264</v>
      </c>
      <c r="AB94" s="174">
        <f t="shared" si="9"/>
        <v>0</v>
      </c>
      <c r="AC94" s="174">
        <f>IF(AC$2&lt;=$AA94,IF(AC$3&gt;=$AA94,(AC$4*($AA95-$AA94)),0),0)*(VLOOKUP($AA94,curves,VLOOKUP(AC$1,names,2,0))-AC$5)*'m1'!$BL92</f>
        <v>0</v>
      </c>
      <c r="AD94" s="174">
        <f>IF(AD$2&lt;=$AA94,IF(AD$3&gt;=$AA94,(AD$4*($AA95-$AA94)),0),0)*(VLOOKUP($AA94,curves,VLOOKUP(AD$1,names,2,0))-AD$5)*'m1'!$BL92</f>
        <v>0</v>
      </c>
      <c r="AE94" s="174">
        <f>IF(AE$2&lt;=$AA94,IF(AE$3&gt;=$AA94,(AE$4*($AA95-$AA94)),0),0)*(VLOOKUP($AA94,curves,VLOOKUP(AE$1,names,2,0))-AE$5)*'m1'!$BL92</f>
        <v>0</v>
      </c>
      <c r="AF94" s="174">
        <f>IF(AF$2&lt;=$AA94,IF(AF$3&gt;=$AA94,(AF$4*($AA95-$AA94)),0),0)*(VLOOKUP($AA94,curves,VLOOKUP(AF$1,names,2,0))-AF$5)*'m1'!$BL92</f>
        <v>0</v>
      </c>
      <c r="AG94" s="174">
        <f>IF(AG$2&lt;=$AA94,IF(AG$3&gt;=$AA94,(AG$4*($AA95-$AA94)),0),0)*(VLOOKUP($AA94,curves,VLOOKUP(AG$1,names,2,0))-AG$5)*'m1'!$BL92</f>
        <v>0</v>
      </c>
      <c r="AH94" s="174">
        <f>IF(AH$2&lt;=$AA94,IF(AH$3&gt;=$AA94,(AH$4*($AA95-$AA94)),0),0)*(VLOOKUP($AA94,curves,VLOOKUP(AH$1,names,2,0))-AH$5)*'m1'!$BL92</f>
        <v>0</v>
      </c>
      <c r="AI94" s="174">
        <f>IF(AI$2&lt;=$AA94,IF(AI$3&gt;=$AA94,(AI$4*($AA95-$AA94)),0),0)*(VLOOKUP($AA94,curves,VLOOKUP(AI$1,names,2,0))-AI$5)*'m1'!$BL92</f>
        <v>0</v>
      </c>
      <c r="AJ94" s="174">
        <f>IF(AJ$2&lt;=$AA94,IF(AJ$3&gt;=$AA94,(AJ$4*($AA95-$AA94)),0),0)*(VLOOKUP($AA94,curves,VLOOKUP(AJ$1,names,2,0))-AJ$5)*'m1'!$BL92</f>
        <v>0</v>
      </c>
      <c r="AK94" s="174">
        <f>IF(AK$2&lt;=$AA94,IF(AK$3&gt;=$AA94,(AK$4*($AA95-$AA94)),0),0)*(VLOOKUP($AA94,curves,VLOOKUP(AK$1,names,2,0))-AK$5)*'m1'!$BL92</f>
        <v>0</v>
      </c>
      <c r="AL94" s="174">
        <f>IF(AL$2&lt;=$AA94,IF(AL$3&gt;=$AA94,(AL$4*($AA95-$AA94)),0),0)*(VLOOKUP($AA94,curves,VLOOKUP(AL$1,names,2,0))-AL$5)*'m1'!$BL92</f>
        <v>0</v>
      </c>
      <c r="AM94" s="174">
        <f>IF(AM$2&lt;=$AA94,IF(AM$3&gt;=$AA94,(AM$4*($AA95-$AA94)),0),0)*(VLOOKUP($AA94,curves,VLOOKUP(AM$1,names,2,0))-AM$5)*'m1'!$BL92</f>
        <v>0</v>
      </c>
      <c r="AN94" s="174">
        <f>IF(AN$2&lt;=$AA94,IF(AN$3&gt;=$AA94,(AN$4*($AA95-$AA94)),0),0)*(VLOOKUP($AA94,curves,VLOOKUP(AN$1,names,2,0))-AN$5)*'m1'!$BL92</f>
        <v>0</v>
      </c>
      <c r="AO94" s="174">
        <f>IF(AO$2&lt;=$AA94,IF(AO$3&gt;=$AA94,(AO$4*($AA95-$AA94)),0),0)*(VLOOKUP($AA94,curves,VLOOKUP(AO$1,names,2,0))-AO$5)*'m1'!$BL92</f>
        <v>0</v>
      </c>
      <c r="AP94" s="174">
        <f>IF(AP$2&lt;=$AA94,IF(AP$3&gt;=$AA94,(AP$4*($AA95-$AA94)),0),0)*(VLOOKUP($AA94,curves,VLOOKUP(AP$1,names,2,0))-AP$5)*'m1'!$BL92</f>
        <v>0</v>
      </c>
      <c r="AQ94" s="174">
        <f>IF(AQ$2&lt;=$AA94,IF(AQ$3&gt;=$AA94,(AQ$4*($AA95-$AA94)),0),0)*(VLOOKUP($AA94,curves,VLOOKUP(AQ$1,names,2,0))-AQ$5)*'m1'!$BL92</f>
        <v>0</v>
      </c>
      <c r="AR94" s="174">
        <f>IF(AR$2&lt;=$AA94,IF(AR$3&gt;=$AA94,(AR$4*($AA95-$AA94)),0),0)*(VLOOKUP($AA94,curves,VLOOKUP(AR$1,names,2,0))-AR$5)*'m1'!$BL92</f>
        <v>0</v>
      </c>
      <c r="AS94" s="174">
        <f>IF(AS$2&lt;=$AA94,IF(AS$3&gt;=$AA94,(AS$4*($AA95-$AA94)),0),0)*(VLOOKUP($AA94,curves,VLOOKUP(AS$1,names,2,0))-AS$5)*'m1'!$BL92</f>
        <v>0</v>
      </c>
      <c r="AT94" s="174">
        <f>IF(AT$2&lt;=$AA94,IF(AT$3&gt;=$AA94,(AT$4*($AA95-$AA94)),0),0)*(VLOOKUP($AA94,curves,VLOOKUP(AT$1,names,2,0))-AT$5)*'m1'!$BL92</f>
        <v>0</v>
      </c>
      <c r="AU94" s="174">
        <f>IF(AU$2&lt;=$AA94,IF(AU$3&gt;=$AA94,(AU$4*($AA95-$AA94)),0),0)*(VLOOKUP($AA94,curves,VLOOKUP(AU$1,names,2,0))-AU$5)*'m1'!$BL92</f>
        <v>0</v>
      </c>
      <c r="AV94" s="174">
        <f>IF(AV$2&lt;=$AA94,IF(AV$3&gt;=$AA94,(AV$4*($AA95-$AA94)),0),0)*(VLOOKUP($AA94,curves,VLOOKUP(AV$1,names,2,0))-AV$5)*'m1'!$BL92</f>
        <v>0</v>
      </c>
      <c r="AW94" s="174">
        <f>IF(AW$2&lt;=$AA94,IF(AW$3&gt;=$AA94,(AW$4*($AA95-$AA94)),0),0)*(VLOOKUP($AA94,curves,VLOOKUP(AW$1,names,2,0))-AW$5)*'m1'!$BL92</f>
        <v>0</v>
      </c>
      <c r="BB94" s="84"/>
      <c r="BC94" s="84"/>
      <c r="BD94" s="84"/>
      <c r="BE94" s="84"/>
      <c r="BP94" s="88"/>
      <c r="CI94" s="83"/>
      <c r="CJ94" s="83"/>
      <c r="CK94" s="83"/>
      <c r="FY94" s="84"/>
      <c r="FZ94" s="84"/>
      <c r="GA94" s="84"/>
      <c r="GK94" s="88"/>
      <c r="GL94" s="88"/>
      <c r="GR94" s="88"/>
      <c r="GT94" s="88"/>
      <c r="GU94" s="88"/>
      <c r="HA94" s="88"/>
    </row>
    <row r="95" spans="1:209">
      <c r="A95" s="90">
        <f>p0!A100</f>
        <v>39295</v>
      </c>
      <c r="B95" s="102">
        <f t="shared" si="8"/>
        <v>0</v>
      </c>
      <c r="C95" s="101">
        <f>p0!E100*10000*m_chg!C93</f>
        <v>0</v>
      </c>
      <c r="D95" s="101">
        <f>p0!N100*10000*m_chg!D93</f>
        <v>0</v>
      </c>
      <c r="E95" s="101">
        <f>'p1'!K100*10000*m_chg!E93</f>
        <v>0</v>
      </c>
      <c r="F95" s="101">
        <f>(p0!H100+p0!J100+'Spread Opt'!D91+'Transport Pos'!E87)*10000*m_chg!K93</f>
        <v>0</v>
      </c>
      <c r="G95" s="101">
        <f>p0!O100*10000*m_chg!L93</f>
        <v>0</v>
      </c>
      <c r="H95" s="101">
        <f>p0!D100*10000*m_chg!N93</f>
        <v>0</v>
      </c>
      <c r="I95" s="101">
        <f>(p0!I100+p0!AG100+'Spread Opt'!C91)*10000*m_chg!H93</f>
        <v>0</v>
      </c>
      <c r="J95" s="101">
        <f>p0!M100*10000*m_chg!J93</f>
        <v>0</v>
      </c>
      <c r="K95" s="101">
        <f>(p0!L100+p0!G100)*10000*m_chg!O93</f>
        <v>0</v>
      </c>
      <c r="L95" s="101">
        <f>p0!P100*10000*m_chg!P93</f>
        <v>0</v>
      </c>
      <c r="M95" s="101">
        <f>(p0!F100)*10000*m_chg!T93</f>
        <v>0</v>
      </c>
      <c r="N95" s="101">
        <f>p0!C100*10000*m_chg!U93</f>
        <v>0</v>
      </c>
      <c r="O95" s="101">
        <f>'Transport Pos'!C87*10000*m_chg!V93</f>
        <v>0</v>
      </c>
      <c r="P95" s="101">
        <f>(p0!Y100+p0!X100)*10000*m_chg!X93</f>
        <v>0</v>
      </c>
      <c r="Q95" s="101">
        <f>p0!Z100*10000*m_chg!Y93</f>
        <v>0</v>
      </c>
      <c r="R95" s="101">
        <f>(p0!AB100+'Transport Pos'!B87)*10000*m_chg!Z93</f>
        <v>0</v>
      </c>
      <c r="S95" s="101">
        <f>p0!U100*10000*m_chg!AA93</f>
        <v>0</v>
      </c>
      <c r="T95" s="101">
        <f>p0!W100*10000*m_chg!AB93</f>
        <v>0</v>
      </c>
      <c r="U95" s="101">
        <f>p0!S100*10000*m_chg!AD93</f>
        <v>0</v>
      </c>
      <c r="V95" s="101">
        <f>p0!B100*10000*m_chg!AG93</f>
        <v>0</v>
      </c>
      <c r="W95" s="101">
        <f>p0!AA100*10000*m_chg!AJ93</f>
        <v>0</v>
      </c>
      <c r="Y95" s="101"/>
      <c r="AA95" s="90">
        <v>39295</v>
      </c>
      <c r="AB95" s="174">
        <f t="shared" si="9"/>
        <v>0</v>
      </c>
      <c r="AC95" s="174">
        <f>IF(AC$2&lt;=$AA95,IF(AC$3&gt;=$AA95,(AC$4*($AA96-$AA95)),0),0)*(VLOOKUP($AA95,curves,VLOOKUP(AC$1,names,2,0))-AC$5)*'m1'!$BL93</f>
        <v>0</v>
      </c>
      <c r="AD95" s="174">
        <f>IF(AD$2&lt;=$AA95,IF(AD$3&gt;=$AA95,(AD$4*($AA96-$AA95)),0),0)*(VLOOKUP($AA95,curves,VLOOKUP(AD$1,names,2,0))-AD$5)*'m1'!$BL93</f>
        <v>0</v>
      </c>
      <c r="AE95" s="174">
        <f>IF(AE$2&lt;=$AA95,IF(AE$3&gt;=$AA95,(AE$4*($AA96-$AA95)),0),0)*(VLOOKUP($AA95,curves,VLOOKUP(AE$1,names,2,0))-AE$5)*'m1'!$BL93</f>
        <v>0</v>
      </c>
      <c r="AF95" s="174">
        <f>IF(AF$2&lt;=$AA95,IF(AF$3&gt;=$AA95,(AF$4*($AA96-$AA95)),0),0)*(VLOOKUP($AA95,curves,VLOOKUP(AF$1,names,2,0))-AF$5)*'m1'!$BL93</f>
        <v>0</v>
      </c>
      <c r="AG95" s="174">
        <f>IF(AG$2&lt;=$AA95,IF(AG$3&gt;=$AA95,(AG$4*($AA96-$AA95)),0),0)*(VLOOKUP($AA95,curves,VLOOKUP(AG$1,names,2,0))-AG$5)*'m1'!$BL93</f>
        <v>0</v>
      </c>
      <c r="AH95" s="174">
        <f>IF(AH$2&lt;=$AA95,IF(AH$3&gt;=$AA95,(AH$4*($AA96-$AA95)),0),0)*(VLOOKUP($AA95,curves,VLOOKUP(AH$1,names,2,0))-AH$5)*'m1'!$BL93</f>
        <v>0</v>
      </c>
      <c r="AI95" s="174">
        <f>IF(AI$2&lt;=$AA95,IF(AI$3&gt;=$AA95,(AI$4*($AA96-$AA95)),0),0)*(VLOOKUP($AA95,curves,VLOOKUP(AI$1,names,2,0))-AI$5)*'m1'!$BL93</f>
        <v>0</v>
      </c>
      <c r="AJ95" s="174">
        <f>IF(AJ$2&lt;=$AA95,IF(AJ$3&gt;=$AA95,(AJ$4*($AA96-$AA95)),0),0)*(VLOOKUP($AA95,curves,VLOOKUP(AJ$1,names,2,0))-AJ$5)*'m1'!$BL93</f>
        <v>0</v>
      </c>
      <c r="AK95" s="174">
        <f>IF(AK$2&lt;=$AA95,IF(AK$3&gt;=$AA95,(AK$4*($AA96-$AA95)),0),0)*(VLOOKUP($AA95,curves,VLOOKUP(AK$1,names,2,0))-AK$5)*'m1'!$BL93</f>
        <v>0</v>
      </c>
      <c r="AL95" s="174">
        <f>IF(AL$2&lt;=$AA95,IF(AL$3&gt;=$AA95,(AL$4*($AA96-$AA95)),0),0)*(VLOOKUP($AA95,curves,VLOOKUP(AL$1,names,2,0))-AL$5)*'m1'!$BL93</f>
        <v>0</v>
      </c>
      <c r="AM95" s="174">
        <f>IF(AM$2&lt;=$AA95,IF(AM$3&gt;=$AA95,(AM$4*($AA96-$AA95)),0),0)*(VLOOKUP($AA95,curves,VLOOKUP(AM$1,names,2,0))-AM$5)*'m1'!$BL93</f>
        <v>0</v>
      </c>
      <c r="AN95" s="174">
        <f>IF(AN$2&lt;=$AA95,IF(AN$3&gt;=$AA95,(AN$4*($AA96-$AA95)),0),0)*(VLOOKUP($AA95,curves,VLOOKUP(AN$1,names,2,0))-AN$5)*'m1'!$BL93</f>
        <v>0</v>
      </c>
      <c r="AO95" s="174">
        <f>IF(AO$2&lt;=$AA95,IF(AO$3&gt;=$AA95,(AO$4*($AA96-$AA95)),0),0)*(VLOOKUP($AA95,curves,VLOOKUP(AO$1,names,2,0))-AO$5)*'m1'!$BL93</f>
        <v>0</v>
      </c>
      <c r="AP95" s="174">
        <f>IF(AP$2&lt;=$AA95,IF(AP$3&gt;=$AA95,(AP$4*($AA96-$AA95)),0),0)*(VLOOKUP($AA95,curves,VLOOKUP(AP$1,names,2,0))-AP$5)*'m1'!$BL93</f>
        <v>0</v>
      </c>
      <c r="AQ95" s="174">
        <f>IF(AQ$2&lt;=$AA95,IF(AQ$3&gt;=$AA95,(AQ$4*($AA96-$AA95)),0),0)*(VLOOKUP($AA95,curves,VLOOKUP(AQ$1,names,2,0))-AQ$5)*'m1'!$BL93</f>
        <v>0</v>
      </c>
      <c r="AR95" s="174">
        <f>IF(AR$2&lt;=$AA95,IF(AR$3&gt;=$AA95,(AR$4*($AA96-$AA95)),0),0)*(VLOOKUP($AA95,curves,VLOOKUP(AR$1,names,2,0))-AR$5)*'m1'!$BL93</f>
        <v>0</v>
      </c>
      <c r="AS95" s="174">
        <f>IF(AS$2&lt;=$AA95,IF(AS$3&gt;=$AA95,(AS$4*($AA96-$AA95)),0),0)*(VLOOKUP($AA95,curves,VLOOKUP(AS$1,names,2,0))-AS$5)*'m1'!$BL93</f>
        <v>0</v>
      </c>
      <c r="AT95" s="174">
        <f>IF(AT$2&lt;=$AA95,IF(AT$3&gt;=$AA95,(AT$4*($AA96-$AA95)),0),0)*(VLOOKUP($AA95,curves,VLOOKUP(AT$1,names,2,0))-AT$5)*'m1'!$BL93</f>
        <v>0</v>
      </c>
      <c r="AU95" s="174">
        <f>IF(AU$2&lt;=$AA95,IF(AU$3&gt;=$AA95,(AU$4*($AA96-$AA95)),0),0)*(VLOOKUP($AA95,curves,VLOOKUP(AU$1,names,2,0))-AU$5)*'m1'!$BL93</f>
        <v>0</v>
      </c>
      <c r="AV95" s="174">
        <f>IF(AV$2&lt;=$AA95,IF(AV$3&gt;=$AA95,(AV$4*($AA96-$AA95)),0),0)*(VLOOKUP($AA95,curves,VLOOKUP(AV$1,names,2,0))-AV$5)*'m1'!$BL93</f>
        <v>0</v>
      </c>
      <c r="AW95" s="174">
        <f>IF(AW$2&lt;=$AA95,IF(AW$3&gt;=$AA95,(AW$4*($AA96-$AA95)),0),0)*(VLOOKUP($AA95,curves,VLOOKUP(AW$1,names,2,0))-AW$5)*'m1'!$BL93</f>
        <v>0</v>
      </c>
      <c r="BB95" s="84"/>
      <c r="BC95" s="84"/>
      <c r="BD95" s="84"/>
      <c r="BE95" s="84"/>
      <c r="BP95" s="88"/>
      <c r="CI95" s="83"/>
      <c r="CJ95" s="83"/>
      <c r="CK95" s="83"/>
      <c r="FY95" s="84"/>
      <c r="FZ95" s="84"/>
      <c r="GA95" s="84"/>
      <c r="GK95" s="88"/>
      <c r="GL95" s="88"/>
      <c r="GR95" s="88"/>
      <c r="GT95" s="88"/>
      <c r="GU95" s="88"/>
      <c r="HA95" s="88"/>
    </row>
    <row r="96" spans="1:209">
      <c r="A96" s="90">
        <f>p0!A101</f>
        <v>39326</v>
      </c>
      <c r="B96" s="102">
        <f t="shared" si="8"/>
        <v>0</v>
      </c>
      <c r="C96" s="101">
        <f>p0!E101*10000*m_chg!C94</f>
        <v>0</v>
      </c>
      <c r="D96" s="101">
        <f>p0!N101*10000*m_chg!D94</f>
        <v>0</v>
      </c>
      <c r="E96" s="101">
        <f>'p1'!K101*10000*m_chg!E94</f>
        <v>0</v>
      </c>
      <c r="F96" s="101">
        <f>(p0!H101+p0!J101+'Spread Opt'!D92+'Transport Pos'!E88)*10000*m_chg!K94</f>
        <v>0</v>
      </c>
      <c r="G96" s="101">
        <f>p0!O101*10000*m_chg!L94</f>
        <v>0</v>
      </c>
      <c r="H96" s="101">
        <f>p0!D101*10000*m_chg!N94</f>
        <v>0</v>
      </c>
      <c r="I96" s="101">
        <f>(p0!I101+p0!AG101+'Spread Opt'!C92)*10000*m_chg!H94</f>
        <v>0</v>
      </c>
      <c r="J96" s="101">
        <f>p0!M101*10000*m_chg!J94</f>
        <v>0</v>
      </c>
      <c r="K96" s="101">
        <f>(p0!L101+p0!G101)*10000*m_chg!O94</f>
        <v>0</v>
      </c>
      <c r="L96" s="101">
        <f>p0!P101*10000*m_chg!P94</f>
        <v>0</v>
      </c>
      <c r="M96" s="101">
        <f>(p0!F101)*10000*m_chg!T94</f>
        <v>0</v>
      </c>
      <c r="N96" s="101">
        <f>p0!C101*10000*m_chg!U94</f>
        <v>0</v>
      </c>
      <c r="O96" s="101">
        <f>'Transport Pos'!C88*10000*m_chg!V94</f>
        <v>0</v>
      </c>
      <c r="P96" s="101">
        <f>(p0!Y101+p0!X101)*10000*m_chg!X94</f>
        <v>0</v>
      </c>
      <c r="Q96" s="101">
        <f>p0!Z101*10000*m_chg!Y94</f>
        <v>0</v>
      </c>
      <c r="R96" s="101">
        <f>(p0!AB101+'Transport Pos'!B88)*10000*m_chg!Z94</f>
        <v>0</v>
      </c>
      <c r="S96" s="101">
        <f>p0!U101*10000*m_chg!AA94</f>
        <v>0</v>
      </c>
      <c r="T96" s="101">
        <f>p0!W101*10000*m_chg!AB94</f>
        <v>0</v>
      </c>
      <c r="U96" s="101">
        <f>p0!S101*10000*m_chg!AD94</f>
        <v>0</v>
      </c>
      <c r="V96" s="101">
        <f>p0!B101*10000*m_chg!AG94</f>
        <v>0</v>
      </c>
      <c r="W96" s="101">
        <f>p0!AA101*10000*m_chg!AJ94</f>
        <v>0</v>
      </c>
      <c r="Y96" s="101"/>
      <c r="AA96" s="90">
        <v>39326</v>
      </c>
      <c r="AB96" s="174">
        <f t="shared" si="9"/>
        <v>0</v>
      </c>
      <c r="AC96" s="174">
        <f>IF(AC$2&lt;=$AA96,IF(AC$3&gt;=$AA96,(AC$4*($AA97-$AA96)),0),0)*(VLOOKUP($AA96,curves,VLOOKUP(AC$1,names,2,0))-AC$5)*'m1'!$BL94</f>
        <v>0</v>
      </c>
      <c r="AD96" s="174">
        <f>IF(AD$2&lt;=$AA96,IF(AD$3&gt;=$AA96,(AD$4*($AA97-$AA96)),0),0)*(VLOOKUP($AA96,curves,VLOOKUP(AD$1,names,2,0))-AD$5)*'m1'!$BL94</f>
        <v>0</v>
      </c>
      <c r="AE96" s="174">
        <f>IF(AE$2&lt;=$AA96,IF(AE$3&gt;=$AA96,(AE$4*($AA97-$AA96)),0),0)*(VLOOKUP($AA96,curves,VLOOKUP(AE$1,names,2,0))-AE$5)*'m1'!$BL94</f>
        <v>0</v>
      </c>
      <c r="AF96" s="174">
        <f>IF(AF$2&lt;=$AA96,IF(AF$3&gt;=$AA96,(AF$4*($AA97-$AA96)),0),0)*(VLOOKUP($AA96,curves,VLOOKUP(AF$1,names,2,0))-AF$5)*'m1'!$BL94</f>
        <v>0</v>
      </c>
      <c r="AG96" s="174">
        <f>IF(AG$2&lt;=$AA96,IF(AG$3&gt;=$AA96,(AG$4*($AA97-$AA96)),0),0)*(VLOOKUP($AA96,curves,VLOOKUP(AG$1,names,2,0))-AG$5)*'m1'!$BL94</f>
        <v>0</v>
      </c>
      <c r="AH96" s="174">
        <f>IF(AH$2&lt;=$AA96,IF(AH$3&gt;=$AA96,(AH$4*($AA97-$AA96)),0),0)*(VLOOKUP($AA96,curves,VLOOKUP(AH$1,names,2,0))-AH$5)*'m1'!$BL94</f>
        <v>0</v>
      </c>
      <c r="AI96" s="174">
        <f>IF(AI$2&lt;=$AA96,IF(AI$3&gt;=$AA96,(AI$4*($AA97-$AA96)),0),0)*(VLOOKUP($AA96,curves,VLOOKUP(AI$1,names,2,0))-AI$5)*'m1'!$BL94</f>
        <v>0</v>
      </c>
      <c r="AJ96" s="174">
        <f>IF(AJ$2&lt;=$AA96,IF(AJ$3&gt;=$AA96,(AJ$4*($AA97-$AA96)),0),0)*(VLOOKUP($AA96,curves,VLOOKUP(AJ$1,names,2,0))-AJ$5)*'m1'!$BL94</f>
        <v>0</v>
      </c>
      <c r="AK96" s="174">
        <f>IF(AK$2&lt;=$AA96,IF(AK$3&gt;=$AA96,(AK$4*($AA97-$AA96)),0),0)*(VLOOKUP($AA96,curves,VLOOKUP(AK$1,names,2,0))-AK$5)*'m1'!$BL94</f>
        <v>0</v>
      </c>
      <c r="AL96" s="174">
        <f>IF(AL$2&lt;=$AA96,IF(AL$3&gt;=$AA96,(AL$4*($AA97-$AA96)),0),0)*(VLOOKUP($AA96,curves,VLOOKUP(AL$1,names,2,0))-AL$5)*'m1'!$BL94</f>
        <v>0</v>
      </c>
      <c r="AM96" s="174">
        <f>IF(AM$2&lt;=$AA96,IF(AM$3&gt;=$AA96,(AM$4*($AA97-$AA96)),0),0)*(VLOOKUP($AA96,curves,VLOOKUP(AM$1,names,2,0))-AM$5)*'m1'!$BL94</f>
        <v>0</v>
      </c>
      <c r="AN96" s="174">
        <f>IF(AN$2&lt;=$AA96,IF(AN$3&gt;=$AA96,(AN$4*($AA97-$AA96)),0),0)*(VLOOKUP($AA96,curves,VLOOKUP(AN$1,names,2,0))-AN$5)*'m1'!$BL94</f>
        <v>0</v>
      </c>
      <c r="AO96" s="174">
        <f>IF(AO$2&lt;=$AA96,IF(AO$3&gt;=$AA96,(AO$4*($AA97-$AA96)),0),0)*(VLOOKUP($AA96,curves,VLOOKUP(AO$1,names,2,0))-AO$5)*'m1'!$BL94</f>
        <v>0</v>
      </c>
      <c r="AP96" s="174">
        <f>IF(AP$2&lt;=$AA96,IF(AP$3&gt;=$AA96,(AP$4*($AA97-$AA96)),0),0)*(VLOOKUP($AA96,curves,VLOOKUP(AP$1,names,2,0))-AP$5)*'m1'!$BL94</f>
        <v>0</v>
      </c>
      <c r="AQ96" s="174">
        <f>IF(AQ$2&lt;=$AA96,IF(AQ$3&gt;=$AA96,(AQ$4*($AA97-$AA96)),0),0)*(VLOOKUP($AA96,curves,VLOOKUP(AQ$1,names,2,0))-AQ$5)*'m1'!$BL94</f>
        <v>0</v>
      </c>
      <c r="AR96" s="174">
        <f>IF(AR$2&lt;=$AA96,IF(AR$3&gt;=$AA96,(AR$4*($AA97-$AA96)),0),0)*(VLOOKUP($AA96,curves,VLOOKUP(AR$1,names,2,0))-AR$5)*'m1'!$BL94</f>
        <v>0</v>
      </c>
      <c r="AS96" s="174">
        <f>IF(AS$2&lt;=$AA96,IF(AS$3&gt;=$AA96,(AS$4*($AA97-$AA96)),0),0)*(VLOOKUP($AA96,curves,VLOOKUP(AS$1,names,2,0))-AS$5)*'m1'!$BL94</f>
        <v>0</v>
      </c>
      <c r="AT96" s="174">
        <f>IF(AT$2&lt;=$AA96,IF(AT$3&gt;=$AA96,(AT$4*($AA97-$AA96)),0),0)*(VLOOKUP($AA96,curves,VLOOKUP(AT$1,names,2,0))-AT$5)*'m1'!$BL94</f>
        <v>0</v>
      </c>
      <c r="AU96" s="174">
        <f>IF(AU$2&lt;=$AA96,IF(AU$3&gt;=$AA96,(AU$4*($AA97-$AA96)),0),0)*(VLOOKUP($AA96,curves,VLOOKUP(AU$1,names,2,0))-AU$5)*'m1'!$BL94</f>
        <v>0</v>
      </c>
      <c r="AV96" s="174">
        <f>IF(AV$2&lt;=$AA96,IF(AV$3&gt;=$AA96,(AV$4*($AA97-$AA96)),0),0)*(VLOOKUP($AA96,curves,VLOOKUP(AV$1,names,2,0))-AV$5)*'m1'!$BL94</f>
        <v>0</v>
      </c>
      <c r="AW96" s="174">
        <f>IF(AW$2&lt;=$AA96,IF(AW$3&gt;=$AA96,(AW$4*($AA97-$AA96)),0),0)*(VLOOKUP($AA96,curves,VLOOKUP(AW$1,names,2,0))-AW$5)*'m1'!$BL94</f>
        <v>0</v>
      </c>
      <c r="BB96" s="84"/>
      <c r="BC96" s="84"/>
      <c r="BD96" s="84"/>
      <c r="BE96" s="84"/>
      <c r="BP96" s="88"/>
      <c r="CI96" s="83"/>
      <c r="CJ96" s="83"/>
      <c r="CK96" s="83"/>
      <c r="FY96" s="84"/>
      <c r="FZ96" s="84"/>
      <c r="GA96" s="84"/>
      <c r="GK96" s="88"/>
      <c r="GL96" s="88"/>
      <c r="GR96" s="88"/>
      <c r="GT96" s="88"/>
      <c r="GU96" s="88"/>
      <c r="HA96" s="88"/>
    </row>
    <row r="97" spans="1:209">
      <c r="A97" s="90">
        <f>p0!A102</f>
        <v>39356</v>
      </c>
      <c r="B97" s="102">
        <f t="shared" si="8"/>
        <v>0</v>
      </c>
      <c r="C97" s="101">
        <f>p0!E102*10000*m_chg!C95</f>
        <v>0</v>
      </c>
      <c r="D97" s="101">
        <f>p0!N102*10000*m_chg!D95</f>
        <v>0</v>
      </c>
      <c r="E97" s="101">
        <f>'p1'!K102*10000*m_chg!E95</f>
        <v>0</v>
      </c>
      <c r="F97" s="101">
        <f>(p0!H102+p0!J102+'Spread Opt'!D93+'Transport Pos'!E89)*10000*m_chg!K95</f>
        <v>0</v>
      </c>
      <c r="G97" s="101">
        <f>p0!O102*10000*m_chg!L95</f>
        <v>0</v>
      </c>
      <c r="H97" s="101">
        <f>p0!D102*10000*m_chg!N95</f>
        <v>0</v>
      </c>
      <c r="I97" s="101">
        <f>(p0!I102+p0!AG102+'Spread Opt'!C93)*10000*m_chg!H95</f>
        <v>0</v>
      </c>
      <c r="J97" s="101">
        <f>p0!M102*10000*m_chg!J95</f>
        <v>0</v>
      </c>
      <c r="K97" s="101">
        <f>(p0!L102+p0!G102)*10000*m_chg!O95</f>
        <v>0</v>
      </c>
      <c r="L97" s="101">
        <f>p0!P102*10000*m_chg!P95</f>
        <v>0</v>
      </c>
      <c r="M97" s="101">
        <f>(p0!F102)*10000*m_chg!T95</f>
        <v>0</v>
      </c>
      <c r="N97" s="101">
        <f>p0!C102*10000*m_chg!U95</f>
        <v>0</v>
      </c>
      <c r="O97" s="101">
        <f>'Transport Pos'!C89*10000*m_chg!V95</f>
        <v>0</v>
      </c>
      <c r="P97" s="101">
        <f>(p0!Y102+p0!X102)*10000*m_chg!X95</f>
        <v>0</v>
      </c>
      <c r="Q97" s="101">
        <f>p0!Z102*10000*m_chg!Y95</f>
        <v>0</v>
      </c>
      <c r="R97" s="101">
        <f>(p0!AB102+'Transport Pos'!B89)*10000*m_chg!Z95</f>
        <v>0</v>
      </c>
      <c r="S97" s="101">
        <f>p0!U102*10000*m_chg!AA95</f>
        <v>0</v>
      </c>
      <c r="T97" s="101">
        <f>p0!W102*10000*m_chg!AB95</f>
        <v>0</v>
      </c>
      <c r="U97" s="101">
        <f>p0!S102*10000*m_chg!AD95</f>
        <v>0</v>
      </c>
      <c r="V97" s="101">
        <f>p0!B102*10000*m_chg!AG95</f>
        <v>0</v>
      </c>
      <c r="W97" s="101">
        <f>p0!AA102*10000*m_chg!AJ95</f>
        <v>0</v>
      </c>
      <c r="Y97" s="101"/>
      <c r="AA97" s="90">
        <v>39356</v>
      </c>
      <c r="AB97" s="174">
        <f t="shared" si="9"/>
        <v>0</v>
      </c>
      <c r="AC97" s="174">
        <f>IF(AC$2&lt;=$AA97,IF(AC$3&gt;=$AA97,(AC$4*($AA98-$AA97)),0),0)*(VLOOKUP($AA97,curves,VLOOKUP(AC$1,names,2,0))-AC$5)*'m1'!$BL95</f>
        <v>0</v>
      </c>
      <c r="AD97" s="174">
        <f>IF(AD$2&lt;=$AA97,IF(AD$3&gt;=$AA97,(AD$4*($AA98-$AA97)),0),0)*(VLOOKUP($AA97,curves,VLOOKUP(AD$1,names,2,0))-AD$5)*'m1'!$BL95</f>
        <v>0</v>
      </c>
      <c r="AE97" s="174">
        <f>IF(AE$2&lt;=$AA97,IF(AE$3&gt;=$AA97,(AE$4*($AA98-$AA97)),0),0)*(VLOOKUP($AA97,curves,VLOOKUP(AE$1,names,2,0))-AE$5)*'m1'!$BL95</f>
        <v>0</v>
      </c>
      <c r="AF97" s="174">
        <f>IF(AF$2&lt;=$AA97,IF(AF$3&gt;=$AA97,(AF$4*($AA98-$AA97)),0),0)*(VLOOKUP($AA97,curves,VLOOKUP(AF$1,names,2,0))-AF$5)*'m1'!$BL95</f>
        <v>0</v>
      </c>
      <c r="AG97" s="174">
        <f>IF(AG$2&lt;=$AA97,IF(AG$3&gt;=$AA97,(AG$4*($AA98-$AA97)),0),0)*(VLOOKUP($AA97,curves,VLOOKUP(AG$1,names,2,0))-AG$5)*'m1'!$BL95</f>
        <v>0</v>
      </c>
      <c r="AH97" s="174">
        <f>IF(AH$2&lt;=$AA97,IF(AH$3&gt;=$AA97,(AH$4*($AA98-$AA97)),0),0)*(VLOOKUP($AA97,curves,VLOOKUP(AH$1,names,2,0))-AH$5)*'m1'!$BL95</f>
        <v>0</v>
      </c>
      <c r="AI97" s="174">
        <f>IF(AI$2&lt;=$AA97,IF(AI$3&gt;=$AA97,(AI$4*($AA98-$AA97)),0),0)*(VLOOKUP($AA97,curves,VLOOKUP(AI$1,names,2,0))-AI$5)*'m1'!$BL95</f>
        <v>0</v>
      </c>
      <c r="AJ97" s="174">
        <f>IF(AJ$2&lt;=$AA97,IF(AJ$3&gt;=$AA97,(AJ$4*($AA98-$AA97)),0),0)*(VLOOKUP($AA97,curves,VLOOKUP(AJ$1,names,2,0))-AJ$5)*'m1'!$BL95</f>
        <v>0</v>
      </c>
      <c r="AK97" s="174">
        <f>IF(AK$2&lt;=$AA97,IF(AK$3&gt;=$AA97,(AK$4*($AA98-$AA97)),0),0)*(VLOOKUP($AA97,curves,VLOOKUP(AK$1,names,2,0))-AK$5)*'m1'!$BL95</f>
        <v>0</v>
      </c>
      <c r="AL97" s="174">
        <f>IF(AL$2&lt;=$AA97,IF(AL$3&gt;=$AA97,(AL$4*($AA98-$AA97)),0),0)*(VLOOKUP($AA97,curves,VLOOKUP(AL$1,names,2,0))-AL$5)*'m1'!$BL95</f>
        <v>0</v>
      </c>
      <c r="AM97" s="174">
        <f>IF(AM$2&lt;=$AA97,IF(AM$3&gt;=$AA97,(AM$4*($AA98-$AA97)),0),0)*(VLOOKUP($AA97,curves,VLOOKUP(AM$1,names,2,0))-AM$5)*'m1'!$BL95</f>
        <v>0</v>
      </c>
      <c r="AN97" s="174">
        <f>IF(AN$2&lt;=$AA97,IF(AN$3&gt;=$AA97,(AN$4*($AA98-$AA97)),0),0)*(VLOOKUP($AA97,curves,VLOOKUP(AN$1,names,2,0))-AN$5)*'m1'!$BL95</f>
        <v>0</v>
      </c>
      <c r="AO97" s="174">
        <f>IF(AO$2&lt;=$AA97,IF(AO$3&gt;=$AA97,(AO$4*($AA98-$AA97)),0),0)*(VLOOKUP($AA97,curves,VLOOKUP(AO$1,names,2,0))-AO$5)*'m1'!$BL95</f>
        <v>0</v>
      </c>
      <c r="AP97" s="174">
        <f>IF(AP$2&lt;=$AA97,IF(AP$3&gt;=$AA97,(AP$4*($AA98-$AA97)),0),0)*(VLOOKUP($AA97,curves,VLOOKUP(AP$1,names,2,0))-AP$5)*'m1'!$BL95</f>
        <v>0</v>
      </c>
      <c r="AQ97" s="174">
        <f>IF(AQ$2&lt;=$AA97,IF(AQ$3&gt;=$AA97,(AQ$4*($AA98-$AA97)),0),0)*(VLOOKUP($AA97,curves,VLOOKUP(AQ$1,names,2,0))-AQ$5)*'m1'!$BL95</f>
        <v>0</v>
      </c>
      <c r="AR97" s="174">
        <f>IF(AR$2&lt;=$AA97,IF(AR$3&gt;=$AA97,(AR$4*($AA98-$AA97)),0),0)*(VLOOKUP($AA97,curves,VLOOKUP(AR$1,names,2,0))-AR$5)*'m1'!$BL95</f>
        <v>0</v>
      </c>
      <c r="AS97" s="174">
        <f>IF(AS$2&lt;=$AA97,IF(AS$3&gt;=$AA97,(AS$4*($AA98-$AA97)),0),0)*(VLOOKUP($AA97,curves,VLOOKUP(AS$1,names,2,0))-AS$5)*'m1'!$BL95</f>
        <v>0</v>
      </c>
      <c r="AT97" s="174">
        <f>IF(AT$2&lt;=$AA97,IF(AT$3&gt;=$AA97,(AT$4*($AA98-$AA97)),0),0)*(VLOOKUP($AA97,curves,VLOOKUP(AT$1,names,2,0))-AT$5)*'m1'!$BL95</f>
        <v>0</v>
      </c>
      <c r="AU97" s="174">
        <f>IF(AU$2&lt;=$AA97,IF(AU$3&gt;=$AA97,(AU$4*($AA98-$AA97)),0),0)*(VLOOKUP($AA97,curves,VLOOKUP(AU$1,names,2,0))-AU$5)*'m1'!$BL95</f>
        <v>0</v>
      </c>
      <c r="AV97" s="174">
        <f>IF(AV$2&lt;=$AA97,IF(AV$3&gt;=$AA97,(AV$4*($AA98-$AA97)),0),0)*(VLOOKUP($AA97,curves,VLOOKUP(AV$1,names,2,0))-AV$5)*'m1'!$BL95</f>
        <v>0</v>
      </c>
      <c r="AW97" s="174">
        <f>IF(AW$2&lt;=$AA97,IF(AW$3&gt;=$AA97,(AW$4*($AA98-$AA97)),0),0)*(VLOOKUP($AA97,curves,VLOOKUP(AW$1,names,2,0))-AW$5)*'m1'!$BL95</f>
        <v>0</v>
      </c>
      <c r="BB97" s="84"/>
      <c r="BC97" s="84"/>
      <c r="BD97" s="84"/>
      <c r="BE97" s="84"/>
      <c r="BP97" s="88"/>
      <c r="CI97" s="83"/>
      <c r="CJ97" s="83"/>
      <c r="CK97" s="83"/>
      <c r="FY97" s="84"/>
      <c r="FZ97" s="84"/>
      <c r="GA97" s="84"/>
      <c r="GK97" s="88"/>
      <c r="GL97" s="88"/>
      <c r="GR97" s="88"/>
      <c r="GT97" s="88"/>
      <c r="GU97" s="88"/>
      <c r="HA97" s="88"/>
    </row>
    <row r="98" spans="1:209">
      <c r="A98" s="90">
        <f>p0!A103</f>
        <v>39387</v>
      </c>
      <c r="B98" s="102">
        <f t="shared" si="8"/>
        <v>0</v>
      </c>
      <c r="C98" s="101">
        <f>p0!E103*10000*m_chg!C96</f>
        <v>0</v>
      </c>
      <c r="D98" s="101">
        <f>p0!N103*10000*m_chg!D96</f>
        <v>0</v>
      </c>
      <c r="E98" s="101">
        <f>'p1'!K103*10000*m_chg!E96</f>
        <v>0</v>
      </c>
      <c r="F98" s="101">
        <f>(p0!H103+p0!J103+'Spread Opt'!D94+'Transport Pos'!E90)*10000*m_chg!K96</f>
        <v>0</v>
      </c>
      <c r="G98" s="101">
        <f>p0!O103*10000*m_chg!L96</f>
        <v>0</v>
      </c>
      <c r="H98" s="101">
        <f>p0!D103*10000*m_chg!N96</f>
        <v>0</v>
      </c>
      <c r="I98" s="101">
        <f>(p0!I103+p0!AG103+'Spread Opt'!C94)*10000*m_chg!H96</f>
        <v>0</v>
      </c>
      <c r="J98" s="101">
        <f>p0!M103*10000*m_chg!J96</f>
        <v>0</v>
      </c>
      <c r="K98" s="101">
        <f>(p0!L103+p0!G103)*10000*m_chg!O96</f>
        <v>0</v>
      </c>
      <c r="L98" s="101">
        <f>p0!P103*10000*m_chg!P96</f>
        <v>0</v>
      </c>
      <c r="M98" s="101">
        <f>(p0!F103)*10000*m_chg!T96</f>
        <v>0</v>
      </c>
      <c r="N98" s="101">
        <f>p0!C103*10000*m_chg!U96</f>
        <v>0</v>
      </c>
      <c r="O98" s="101">
        <f>'Transport Pos'!C90*10000*m_chg!V96</f>
        <v>0</v>
      </c>
      <c r="P98" s="101">
        <f>(p0!Y103+p0!X103)*10000*m_chg!X96</f>
        <v>0</v>
      </c>
      <c r="Q98" s="101">
        <f>p0!Z103*10000*m_chg!Y96</f>
        <v>0</v>
      </c>
      <c r="R98" s="101">
        <f>(p0!AB103+'Transport Pos'!B90)*10000*m_chg!Z96</f>
        <v>0</v>
      </c>
      <c r="S98" s="101">
        <f>p0!U103*10000*m_chg!AA96</f>
        <v>0</v>
      </c>
      <c r="T98" s="101">
        <f>p0!W103*10000*m_chg!AB96</f>
        <v>0</v>
      </c>
      <c r="U98" s="101">
        <f>p0!S103*10000*m_chg!AD96</f>
        <v>0</v>
      </c>
      <c r="V98" s="101">
        <f>p0!B103*10000*m_chg!AG96</f>
        <v>0</v>
      </c>
      <c r="W98" s="101">
        <f>p0!AA103*10000*m_chg!AJ96</f>
        <v>0</v>
      </c>
      <c r="Y98" s="101"/>
      <c r="AA98" s="90">
        <v>39387</v>
      </c>
      <c r="AB98" s="174">
        <f t="shared" si="9"/>
        <v>0</v>
      </c>
      <c r="AC98" s="174">
        <f>IF(AC$2&lt;=$AA98,IF(AC$3&gt;=$AA98,(AC$4*($AA99-$AA98)),0),0)*(VLOOKUP($AA98,curves,VLOOKUP(AC$1,names,2,0))-AC$5)*'m1'!$BL96</f>
        <v>0</v>
      </c>
      <c r="AD98" s="174">
        <f>IF(AD$2&lt;=$AA98,IF(AD$3&gt;=$AA98,(AD$4*($AA99-$AA98)),0),0)*(VLOOKUP($AA98,curves,VLOOKUP(AD$1,names,2,0))-AD$5)*'m1'!$BL96</f>
        <v>0</v>
      </c>
      <c r="AE98" s="174">
        <f>IF(AE$2&lt;=$AA98,IF(AE$3&gt;=$AA98,(AE$4*($AA99-$AA98)),0),0)*(VLOOKUP($AA98,curves,VLOOKUP(AE$1,names,2,0))-AE$5)*'m1'!$BL96</f>
        <v>0</v>
      </c>
      <c r="AF98" s="174">
        <f>IF(AF$2&lt;=$AA98,IF(AF$3&gt;=$AA98,(AF$4*($AA99-$AA98)),0),0)*(VLOOKUP($AA98,curves,VLOOKUP(AF$1,names,2,0))-AF$5)*'m1'!$BL96</f>
        <v>0</v>
      </c>
      <c r="AG98" s="174">
        <f>IF(AG$2&lt;=$AA98,IF(AG$3&gt;=$AA98,(AG$4*($AA99-$AA98)),0),0)*(VLOOKUP($AA98,curves,VLOOKUP(AG$1,names,2,0))-AG$5)*'m1'!$BL96</f>
        <v>0</v>
      </c>
      <c r="AH98" s="174">
        <f>IF(AH$2&lt;=$AA98,IF(AH$3&gt;=$AA98,(AH$4*($AA99-$AA98)),0),0)*(VLOOKUP($AA98,curves,VLOOKUP(AH$1,names,2,0))-AH$5)*'m1'!$BL96</f>
        <v>0</v>
      </c>
      <c r="AI98" s="174">
        <f>IF(AI$2&lt;=$AA98,IF(AI$3&gt;=$AA98,(AI$4*($AA99-$AA98)),0),0)*(VLOOKUP($AA98,curves,VLOOKUP(AI$1,names,2,0))-AI$5)*'m1'!$BL96</f>
        <v>0</v>
      </c>
      <c r="AJ98" s="174">
        <f>IF(AJ$2&lt;=$AA98,IF(AJ$3&gt;=$AA98,(AJ$4*($AA99-$AA98)),0),0)*(VLOOKUP($AA98,curves,VLOOKUP(AJ$1,names,2,0))-AJ$5)*'m1'!$BL96</f>
        <v>0</v>
      </c>
      <c r="AK98" s="174">
        <f>IF(AK$2&lt;=$AA98,IF(AK$3&gt;=$AA98,(AK$4*($AA99-$AA98)),0),0)*(VLOOKUP($AA98,curves,VLOOKUP(AK$1,names,2,0))-AK$5)*'m1'!$BL96</f>
        <v>0</v>
      </c>
      <c r="AL98" s="174">
        <f>IF(AL$2&lt;=$AA98,IF(AL$3&gt;=$AA98,(AL$4*($AA99-$AA98)),0),0)*(VLOOKUP($AA98,curves,VLOOKUP(AL$1,names,2,0))-AL$5)*'m1'!$BL96</f>
        <v>0</v>
      </c>
      <c r="AM98" s="174">
        <f>IF(AM$2&lt;=$AA98,IF(AM$3&gt;=$AA98,(AM$4*($AA99-$AA98)),0),0)*(VLOOKUP($AA98,curves,VLOOKUP(AM$1,names,2,0))-AM$5)*'m1'!$BL96</f>
        <v>0</v>
      </c>
      <c r="AN98" s="174">
        <f>IF(AN$2&lt;=$AA98,IF(AN$3&gt;=$AA98,(AN$4*($AA99-$AA98)),0),0)*(VLOOKUP($AA98,curves,VLOOKUP(AN$1,names,2,0))-AN$5)*'m1'!$BL96</f>
        <v>0</v>
      </c>
      <c r="AO98" s="174">
        <f>IF(AO$2&lt;=$AA98,IF(AO$3&gt;=$AA98,(AO$4*($AA99-$AA98)),0),0)*(VLOOKUP($AA98,curves,VLOOKUP(AO$1,names,2,0))-AO$5)*'m1'!$BL96</f>
        <v>0</v>
      </c>
      <c r="AP98" s="174">
        <f>IF(AP$2&lt;=$AA98,IF(AP$3&gt;=$AA98,(AP$4*($AA99-$AA98)),0),0)*(VLOOKUP($AA98,curves,VLOOKUP(AP$1,names,2,0))-AP$5)*'m1'!$BL96</f>
        <v>0</v>
      </c>
      <c r="AQ98" s="174">
        <f>IF(AQ$2&lt;=$AA98,IF(AQ$3&gt;=$AA98,(AQ$4*($AA99-$AA98)),0),0)*(VLOOKUP($AA98,curves,VLOOKUP(AQ$1,names,2,0))-AQ$5)*'m1'!$BL96</f>
        <v>0</v>
      </c>
      <c r="AR98" s="174">
        <f>IF(AR$2&lt;=$AA98,IF(AR$3&gt;=$AA98,(AR$4*($AA99-$AA98)),0),0)*(VLOOKUP($AA98,curves,VLOOKUP(AR$1,names,2,0))-AR$5)*'m1'!$BL96</f>
        <v>0</v>
      </c>
      <c r="AS98" s="174">
        <f>IF(AS$2&lt;=$AA98,IF(AS$3&gt;=$AA98,(AS$4*($AA99-$AA98)),0),0)*(VLOOKUP($AA98,curves,VLOOKUP(AS$1,names,2,0))-AS$5)*'m1'!$BL96</f>
        <v>0</v>
      </c>
      <c r="AT98" s="174">
        <f>IF(AT$2&lt;=$AA98,IF(AT$3&gt;=$AA98,(AT$4*($AA99-$AA98)),0),0)*(VLOOKUP($AA98,curves,VLOOKUP(AT$1,names,2,0))-AT$5)*'m1'!$BL96</f>
        <v>0</v>
      </c>
      <c r="AU98" s="174">
        <f>IF(AU$2&lt;=$AA98,IF(AU$3&gt;=$AA98,(AU$4*($AA99-$AA98)),0),0)*(VLOOKUP($AA98,curves,VLOOKUP(AU$1,names,2,0))-AU$5)*'m1'!$BL96</f>
        <v>0</v>
      </c>
      <c r="AV98" s="174">
        <f>IF(AV$2&lt;=$AA98,IF(AV$3&gt;=$AA98,(AV$4*($AA99-$AA98)),0),0)*(VLOOKUP($AA98,curves,VLOOKUP(AV$1,names,2,0))-AV$5)*'m1'!$BL96</f>
        <v>0</v>
      </c>
      <c r="AW98" s="174">
        <f>IF(AW$2&lt;=$AA98,IF(AW$3&gt;=$AA98,(AW$4*($AA99-$AA98)),0),0)*(VLOOKUP($AA98,curves,VLOOKUP(AW$1,names,2,0))-AW$5)*'m1'!$BL96</f>
        <v>0</v>
      </c>
      <c r="BB98" s="84"/>
      <c r="BC98" s="84"/>
      <c r="BD98" s="84"/>
      <c r="BE98" s="84"/>
      <c r="BP98" s="88"/>
      <c r="CI98" s="83"/>
      <c r="CJ98" s="83"/>
      <c r="CK98" s="83"/>
      <c r="FY98" s="84"/>
      <c r="FZ98" s="84"/>
      <c r="GA98" s="84"/>
      <c r="GK98" s="88"/>
      <c r="GL98" s="88"/>
      <c r="GR98" s="88"/>
      <c r="GT98" s="88"/>
      <c r="GU98" s="88"/>
      <c r="HA98" s="88"/>
    </row>
    <row r="99" spans="1:209">
      <c r="A99" s="90">
        <f>p0!A104</f>
        <v>39417</v>
      </c>
      <c r="B99" s="102">
        <f t="shared" si="8"/>
        <v>0</v>
      </c>
      <c r="C99" s="101">
        <f>p0!E104*10000*m_chg!C97</f>
        <v>0</v>
      </c>
      <c r="D99" s="101">
        <f>p0!N104*10000*m_chg!D97</f>
        <v>0</v>
      </c>
      <c r="E99" s="101">
        <f>'p1'!K104*10000*m_chg!E97</f>
        <v>0</v>
      </c>
      <c r="F99" s="101">
        <f>(p0!H104+p0!J104+'Spread Opt'!D95+'Transport Pos'!E91)*10000*m_chg!K97</f>
        <v>0</v>
      </c>
      <c r="G99" s="101">
        <f>p0!O104*10000*m_chg!L97</f>
        <v>0</v>
      </c>
      <c r="H99" s="101">
        <f>p0!D104*10000*m_chg!N97</f>
        <v>0</v>
      </c>
      <c r="I99" s="101">
        <f>(p0!I104+p0!AG104+'Spread Opt'!C95)*10000*m_chg!H97</f>
        <v>0</v>
      </c>
      <c r="J99" s="101">
        <f>p0!M104*10000*m_chg!J97</f>
        <v>0</v>
      </c>
      <c r="K99" s="101">
        <f>(p0!L104+p0!G104)*10000*m_chg!O97</f>
        <v>0</v>
      </c>
      <c r="L99" s="101">
        <f>p0!P104*10000*m_chg!P97</f>
        <v>0</v>
      </c>
      <c r="M99" s="101">
        <f>(p0!F104)*10000*m_chg!T97</f>
        <v>0</v>
      </c>
      <c r="N99" s="101">
        <f>p0!C104*10000*m_chg!U97</f>
        <v>0</v>
      </c>
      <c r="O99" s="101">
        <f>'Transport Pos'!C91*10000*m_chg!V97</f>
        <v>0</v>
      </c>
      <c r="P99" s="101">
        <f>(p0!Y104+p0!X104)*10000*m_chg!X97</f>
        <v>0</v>
      </c>
      <c r="Q99" s="101">
        <f>p0!Z104*10000*m_chg!Y97</f>
        <v>0</v>
      </c>
      <c r="R99" s="101">
        <f>(p0!AB104+'Transport Pos'!B91)*10000*m_chg!Z97</f>
        <v>0</v>
      </c>
      <c r="S99" s="101">
        <f>p0!U104*10000*m_chg!AA97</f>
        <v>0</v>
      </c>
      <c r="T99" s="101">
        <f>p0!W104*10000*m_chg!AB97</f>
        <v>0</v>
      </c>
      <c r="U99" s="101">
        <f>p0!S104*10000*m_chg!AD97</f>
        <v>0</v>
      </c>
      <c r="V99" s="101">
        <f>p0!B104*10000*m_chg!AG97</f>
        <v>0</v>
      </c>
      <c r="W99" s="101">
        <f>p0!AA104*10000*m_chg!AJ97</f>
        <v>0</v>
      </c>
      <c r="Y99" s="101"/>
      <c r="AA99" s="90">
        <v>39417</v>
      </c>
      <c r="AB99" s="174">
        <f t="shared" si="9"/>
        <v>0</v>
      </c>
      <c r="AC99" s="174">
        <f>IF(AC$2&lt;=$AA99,IF(AC$3&gt;=$AA99,(AC$4*($AA100-$AA99)),0),0)*(VLOOKUP($AA99,curves,VLOOKUP(AC$1,names,2,0))-AC$5)*'m1'!$BL97</f>
        <v>0</v>
      </c>
      <c r="AD99" s="174">
        <f>IF(AD$2&lt;=$AA99,IF(AD$3&gt;=$AA99,(AD$4*($AA100-$AA99)),0),0)*(VLOOKUP($AA99,curves,VLOOKUP(AD$1,names,2,0))-AD$5)*'m1'!$BL97</f>
        <v>0</v>
      </c>
      <c r="AE99" s="174">
        <f>IF(AE$2&lt;=$AA99,IF(AE$3&gt;=$AA99,(AE$4*($AA100-$AA99)),0),0)*(VLOOKUP($AA99,curves,VLOOKUP(AE$1,names,2,0))-AE$5)*'m1'!$BL97</f>
        <v>0</v>
      </c>
      <c r="AF99" s="174">
        <f>IF(AF$2&lt;=$AA99,IF(AF$3&gt;=$AA99,(AF$4*($AA100-$AA99)),0),0)*(VLOOKUP($AA99,curves,VLOOKUP(AF$1,names,2,0))-AF$5)*'m1'!$BL97</f>
        <v>0</v>
      </c>
      <c r="AG99" s="174">
        <f>IF(AG$2&lt;=$AA99,IF(AG$3&gt;=$AA99,(AG$4*($AA100-$AA99)),0),0)*(VLOOKUP($AA99,curves,VLOOKUP(AG$1,names,2,0))-AG$5)*'m1'!$BL97</f>
        <v>0</v>
      </c>
      <c r="AH99" s="174">
        <f>IF(AH$2&lt;=$AA99,IF(AH$3&gt;=$AA99,(AH$4*($AA100-$AA99)),0),0)*(VLOOKUP($AA99,curves,VLOOKUP(AH$1,names,2,0))-AH$5)*'m1'!$BL97</f>
        <v>0</v>
      </c>
      <c r="AI99" s="174">
        <f>IF(AI$2&lt;=$AA99,IF(AI$3&gt;=$AA99,(AI$4*($AA100-$AA99)),0),0)*(VLOOKUP($AA99,curves,VLOOKUP(AI$1,names,2,0))-AI$5)*'m1'!$BL97</f>
        <v>0</v>
      </c>
      <c r="AJ99" s="174">
        <f>IF(AJ$2&lt;=$AA99,IF(AJ$3&gt;=$AA99,(AJ$4*($AA100-$AA99)),0),0)*(VLOOKUP($AA99,curves,VLOOKUP(AJ$1,names,2,0))-AJ$5)*'m1'!$BL97</f>
        <v>0</v>
      </c>
      <c r="AK99" s="174">
        <f>IF(AK$2&lt;=$AA99,IF(AK$3&gt;=$AA99,(AK$4*($AA100-$AA99)),0),0)*(VLOOKUP($AA99,curves,VLOOKUP(AK$1,names,2,0))-AK$5)*'m1'!$BL97</f>
        <v>0</v>
      </c>
      <c r="AL99" s="174">
        <f>IF(AL$2&lt;=$AA99,IF(AL$3&gt;=$AA99,(AL$4*($AA100-$AA99)),0),0)*(VLOOKUP($AA99,curves,VLOOKUP(AL$1,names,2,0))-AL$5)*'m1'!$BL97</f>
        <v>0</v>
      </c>
      <c r="AM99" s="174">
        <f>IF(AM$2&lt;=$AA99,IF(AM$3&gt;=$AA99,(AM$4*($AA100-$AA99)),0),0)*(VLOOKUP($AA99,curves,VLOOKUP(AM$1,names,2,0))-AM$5)*'m1'!$BL97</f>
        <v>0</v>
      </c>
      <c r="AN99" s="174">
        <f>IF(AN$2&lt;=$AA99,IF(AN$3&gt;=$AA99,(AN$4*($AA100-$AA99)),0),0)*(VLOOKUP($AA99,curves,VLOOKUP(AN$1,names,2,0))-AN$5)*'m1'!$BL97</f>
        <v>0</v>
      </c>
      <c r="AO99" s="174">
        <f>IF(AO$2&lt;=$AA99,IF(AO$3&gt;=$AA99,(AO$4*($AA100-$AA99)),0),0)*(VLOOKUP($AA99,curves,VLOOKUP(AO$1,names,2,0))-AO$5)*'m1'!$BL97</f>
        <v>0</v>
      </c>
      <c r="AP99" s="174">
        <f>IF(AP$2&lt;=$AA99,IF(AP$3&gt;=$AA99,(AP$4*($AA100-$AA99)),0),0)*(VLOOKUP($AA99,curves,VLOOKUP(AP$1,names,2,0))-AP$5)*'m1'!$BL97</f>
        <v>0</v>
      </c>
      <c r="AQ99" s="174">
        <f>IF(AQ$2&lt;=$AA99,IF(AQ$3&gt;=$AA99,(AQ$4*($AA100-$AA99)),0),0)*(VLOOKUP($AA99,curves,VLOOKUP(AQ$1,names,2,0))-AQ$5)*'m1'!$BL97</f>
        <v>0</v>
      </c>
      <c r="AR99" s="174">
        <f>IF(AR$2&lt;=$AA99,IF(AR$3&gt;=$AA99,(AR$4*($AA100-$AA99)),0),0)*(VLOOKUP($AA99,curves,VLOOKUP(AR$1,names,2,0))-AR$5)*'m1'!$BL97</f>
        <v>0</v>
      </c>
      <c r="AS99" s="174">
        <f>IF(AS$2&lt;=$AA99,IF(AS$3&gt;=$AA99,(AS$4*($AA100-$AA99)),0),0)*(VLOOKUP($AA99,curves,VLOOKUP(AS$1,names,2,0))-AS$5)*'m1'!$BL97</f>
        <v>0</v>
      </c>
      <c r="AT99" s="174">
        <f>IF(AT$2&lt;=$AA99,IF(AT$3&gt;=$AA99,(AT$4*($AA100-$AA99)),0),0)*(VLOOKUP($AA99,curves,VLOOKUP(AT$1,names,2,0))-AT$5)*'m1'!$BL97</f>
        <v>0</v>
      </c>
      <c r="AU99" s="174">
        <f>IF(AU$2&lt;=$AA99,IF(AU$3&gt;=$AA99,(AU$4*($AA100-$AA99)),0),0)*(VLOOKUP($AA99,curves,VLOOKUP(AU$1,names,2,0))-AU$5)*'m1'!$BL97</f>
        <v>0</v>
      </c>
      <c r="AV99" s="174">
        <f>IF(AV$2&lt;=$AA99,IF(AV$3&gt;=$AA99,(AV$4*($AA100-$AA99)),0),0)*(VLOOKUP($AA99,curves,VLOOKUP(AV$1,names,2,0))-AV$5)*'m1'!$BL97</f>
        <v>0</v>
      </c>
      <c r="AW99" s="174">
        <f>IF(AW$2&lt;=$AA99,IF(AW$3&gt;=$AA99,(AW$4*($AA100-$AA99)),0),0)*(VLOOKUP($AA99,curves,VLOOKUP(AW$1,names,2,0))-AW$5)*'m1'!$BL97</f>
        <v>0</v>
      </c>
      <c r="BB99" s="84"/>
      <c r="BC99" s="84"/>
      <c r="BD99" s="84"/>
      <c r="BE99" s="84"/>
      <c r="BP99" s="88"/>
      <c r="CI99" s="83"/>
      <c r="CJ99" s="83"/>
      <c r="CK99" s="83"/>
      <c r="FY99" s="84"/>
      <c r="FZ99" s="84"/>
      <c r="GA99" s="84"/>
      <c r="GK99" s="88"/>
      <c r="GL99" s="88"/>
      <c r="GR99" s="88"/>
      <c r="GT99" s="88"/>
      <c r="GU99" s="88"/>
      <c r="HA99" s="88"/>
    </row>
    <row r="100" spans="1:209">
      <c r="A100" s="90">
        <f>p0!A105</f>
        <v>39448</v>
      </c>
      <c r="B100" s="102">
        <f t="shared" si="8"/>
        <v>0</v>
      </c>
      <c r="C100" s="101">
        <f>p0!E105*10000*m_chg!C98</f>
        <v>0</v>
      </c>
      <c r="D100" s="101">
        <f>p0!N105*10000*m_chg!D98</f>
        <v>0</v>
      </c>
      <c r="E100" s="101">
        <f>'p1'!K105*10000*m_chg!E98</f>
        <v>0</v>
      </c>
      <c r="F100" s="101">
        <f>(p0!H105+p0!J105+'Spread Opt'!D96+'Transport Pos'!E92)*10000*m_chg!K98</f>
        <v>0</v>
      </c>
      <c r="G100" s="101">
        <f>p0!O105*10000*m_chg!L98</f>
        <v>0</v>
      </c>
      <c r="H100" s="101">
        <f>p0!D105*10000*m_chg!N98</f>
        <v>0</v>
      </c>
      <c r="I100" s="101">
        <f>(p0!I105+p0!AG105+'Spread Opt'!C96)*10000*m_chg!H98</f>
        <v>0</v>
      </c>
      <c r="J100" s="101">
        <f>p0!M105*10000*m_chg!J98</f>
        <v>0</v>
      </c>
      <c r="K100" s="101">
        <f>(p0!L105+p0!G105)*10000*m_chg!O98</f>
        <v>0</v>
      </c>
      <c r="L100" s="101">
        <f>p0!P105*10000*m_chg!P98</f>
        <v>0</v>
      </c>
      <c r="M100" s="101">
        <f>(p0!F105)*10000*m_chg!T98</f>
        <v>0</v>
      </c>
      <c r="N100" s="101">
        <f>p0!C105*10000*m_chg!U98</f>
        <v>0</v>
      </c>
      <c r="O100" s="101">
        <f>'Transport Pos'!C92*10000*m_chg!V98</f>
        <v>0</v>
      </c>
      <c r="P100" s="101">
        <f>(p0!Y105+p0!X105)*10000*m_chg!X98</f>
        <v>0</v>
      </c>
      <c r="Q100" s="101">
        <f>p0!Z105*10000*m_chg!Y98</f>
        <v>0</v>
      </c>
      <c r="R100" s="101">
        <f>(p0!AB105+'Transport Pos'!B92)*10000*m_chg!Z98</f>
        <v>0</v>
      </c>
      <c r="S100" s="101">
        <f>p0!U105*10000*m_chg!AA98</f>
        <v>0</v>
      </c>
      <c r="T100" s="101">
        <f>p0!W105*10000*m_chg!AB98</f>
        <v>0</v>
      </c>
      <c r="U100" s="101">
        <f>p0!S105*10000*m_chg!AD98</f>
        <v>0</v>
      </c>
      <c r="V100" s="101">
        <f>p0!B105*10000*m_chg!AG98</f>
        <v>0</v>
      </c>
      <c r="W100" s="101">
        <f>p0!AA105*10000*m_chg!AJ98</f>
        <v>0</v>
      </c>
      <c r="Y100" s="101"/>
      <c r="AA100" s="90">
        <v>39448</v>
      </c>
      <c r="AB100" s="174">
        <f t="shared" si="9"/>
        <v>0</v>
      </c>
      <c r="AC100" s="174">
        <f>IF(AC$2&lt;=$AA100,IF(AC$3&gt;=$AA100,(AC$4*($AA101-$AA100)),0),0)*(VLOOKUP($AA100,curves,VLOOKUP(AC$1,names,2,0))-AC$5)*'m1'!$BL98</f>
        <v>0</v>
      </c>
      <c r="AD100" s="174">
        <f>IF(AD$2&lt;=$AA100,IF(AD$3&gt;=$AA100,(AD$4*($AA101-$AA100)),0),0)*(VLOOKUP($AA100,curves,VLOOKUP(AD$1,names,2,0))-AD$5)*'m1'!$BL98</f>
        <v>0</v>
      </c>
      <c r="AE100" s="174">
        <f>IF(AE$2&lt;=$AA100,IF(AE$3&gt;=$AA100,(AE$4*($AA101-$AA100)),0),0)*(VLOOKUP($AA100,curves,VLOOKUP(AE$1,names,2,0))-AE$5)*'m1'!$BL98</f>
        <v>0</v>
      </c>
      <c r="AF100" s="174">
        <f>IF(AF$2&lt;=$AA100,IF(AF$3&gt;=$AA100,(AF$4*($AA101-$AA100)),0),0)*(VLOOKUP($AA100,curves,VLOOKUP(AF$1,names,2,0))-AF$5)*'m1'!$BL98</f>
        <v>0</v>
      </c>
      <c r="AG100" s="174">
        <f>IF(AG$2&lt;=$AA100,IF(AG$3&gt;=$AA100,(AG$4*($AA101-$AA100)),0),0)*(VLOOKUP($AA100,curves,VLOOKUP(AG$1,names,2,0))-AG$5)*'m1'!$BL98</f>
        <v>0</v>
      </c>
      <c r="AH100" s="174">
        <f>IF(AH$2&lt;=$AA100,IF(AH$3&gt;=$AA100,(AH$4*($AA101-$AA100)),0),0)*(VLOOKUP($AA100,curves,VLOOKUP(AH$1,names,2,0))-AH$5)*'m1'!$BL98</f>
        <v>0</v>
      </c>
      <c r="AI100" s="174">
        <f>IF(AI$2&lt;=$AA100,IF(AI$3&gt;=$AA100,(AI$4*($AA101-$AA100)),0),0)*(VLOOKUP($AA100,curves,VLOOKUP(AI$1,names,2,0))-AI$5)*'m1'!$BL98</f>
        <v>0</v>
      </c>
      <c r="AJ100" s="174">
        <f>IF(AJ$2&lt;=$AA100,IF(AJ$3&gt;=$AA100,(AJ$4*($AA101-$AA100)),0),0)*(VLOOKUP($AA100,curves,VLOOKUP(AJ$1,names,2,0))-AJ$5)*'m1'!$BL98</f>
        <v>0</v>
      </c>
      <c r="AK100" s="174">
        <f>IF(AK$2&lt;=$AA100,IF(AK$3&gt;=$AA100,(AK$4*($AA101-$AA100)),0),0)*(VLOOKUP($AA100,curves,VLOOKUP(AK$1,names,2,0))-AK$5)*'m1'!$BL98</f>
        <v>0</v>
      </c>
      <c r="AL100" s="174">
        <f>IF(AL$2&lt;=$AA100,IF(AL$3&gt;=$AA100,(AL$4*($AA101-$AA100)),0),0)*(VLOOKUP($AA100,curves,VLOOKUP(AL$1,names,2,0))-AL$5)*'m1'!$BL98</f>
        <v>0</v>
      </c>
      <c r="AM100" s="174">
        <f>IF(AM$2&lt;=$AA100,IF(AM$3&gt;=$AA100,(AM$4*($AA101-$AA100)),0),0)*(VLOOKUP($AA100,curves,VLOOKUP(AM$1,names,2,0))-AM$5)*'m1'!$BL98</f>
        <v>0</v>
      </c>
      <c r="AN100" s="174">
        <f>IF(AN$2&lt;=$AA100,IF(AN$3&gt;=$AA100,(AN$4*($AA101-$AA100)),0),0)*(VLOOKUP($AA100,curves,VLOOKUP(AN$1,names,2,0))-AN$5)*'m1'!$BL98</f>
        <v>0</v>
      </c>
      <c r="AO100" s="174">
        <f>IF(AO$2&lt;=$AA100,IF(AO$3&gt;=$AA100,(AO$4*($AA101-$AA100)),0),0)*(VLOOKUP($AA100,curves,VLOOKUP(AO$1,names,2,0))-AO$5)*'m1'!$BL98</f>
        <v>0</v>
      </c>
      <c r="AP100" s="174">
        <f>IF(AP$2&lt;=$AA100,IF(AP$3&gt;=$AA100,(AP$4*($AA101-$AA100)),0),0)*(VLOOKUP($AA100,curves,VLOOKUP(AP$1,names,2,0))-AP$5)*'m1'!$BL98</f>
        <v>0</v>
      </c>
      <c r="AQ100" s="174">
        <f>IF(AQ$2&lt;=$AA100,IF(AQ$3&gt;=$AA100,(AQ$4*($AA101-$AA100)),0),0)*(VLOOKUP($AA100,curves,VLOOKUP(AQ$1,names,2,0))-AQ$5)*'m1'!$BL98</f>
        <v>0</v>
      </c>
      <c r="AR100" s="174">
        <f>IF(AR$2&lt;=$AA100,IF(AR$3&gt;=$AA100,(AR$4*($AA101-$AA100)),0),0)*(VLOOKUP($AA100,curves,VLOOKUP(AR$1,names,2,0))-AR$5)*'m1'!$BL98</f>
        <v>0</v>
      </c>
      <c r="AS100" s="174">
        <f>IF(AS$2&lt;=$AA100,IF(AS$3&gt;=$AA100,(AS$4*($AA101-$AA100)),0),0)*(VLOOKUP($AA100,curves,VLOOKUP(AS$1,names,2,0))-AS$5)*'m1'!$BL98</f>
        <v>0</v>
      </c>
      <c r="AT100" s="174">
        <f>IF(AT$2&lt;=$AA100,IF(AT$3&gt;=$AA100,(AT$4*($AA101-$AA100)),0),0)*(VLOOKUP($AA100,curves,VLOOKUP(AT$1,names,2,0))-AT$5)*'m1'!$BL98</f>
        <v>0</v>
      </c>
      <c r="AU100" s="174">
        <f>IF(AU$2&lt;=$AA100,IF(AU$3&gt;=$AA100,(AU$4*($AA101-$AA100)),0),0)*(VLOOKUP($AA100,curves,VLOOKUP(AU$1,names,2,0))-AU$5)*'m1'!$BL98</f>
        <v>0</v>
      </c>
      <c r="AV100" s="174">
        <f>IF(AV$2&lt;=$AA100,IF(AV$3&gt;=$AA100,(AV$4*($AA101-$AA100)),0),0)*(VLOOKUP($AA100,curves,VLOOKUP(AV$1,names,2,0))-AV$5)*'m1'!$BL98</f>
        <v>0</v>
      </c>
      <c r="AW100" s="174">
        <f>IF(AW$2&lt;=$AA100,IF(AW$3&gt;=$AA100,(AW$4*($AA101-$AA100)),0),0)*(VLOOKUP($AA100,curves,VLOOKUP(AW$1,names,2,0))-AW$5)*'m1'!$BL98</f>
        <v>0</v>
      </c>
      <c r="BB100" s="84"/>
      <c r="BC100" s="84"/>
      <c r="BD100" s="84"/>
      <c r="BE100" s="84"/>
      <c r="BP100" s="88"/>
      <c r="CI100" s="83"/>
      <c r="CJ100" s="83"/>
      <c r="CK100" s="83"/>
      <c r="FY100" s="84"/>
      <c r="FZ100" s="84"/>
      <c r="GA100" s="84"/>
      <c r="GK100" s="88"/>
      <c r="GL100" s="88"/>
      <c r="GR100" s="88"/>
      <c r="GT100" s="88"/>
      <c r="GU100" s="88"/>
      <c r="HA100" s="88"/>
    </row>
    <row r="101" spans="1:209">
      <c r="A101" s="90">
        <f>p0!A106</f>
        <v>39479</v>
      </c>
      <c r="B101" s="102">
        <f t="shared" si="8"/>
        <v>0</v>
      </c>
      <c r="C101" s="101">
        <f>p0!E106*10000*m_chg!C99</f>
        <v>0</v>
      </c>
      <c r="D101" s="101">
        <f>p0!N106*10000*m_chg!D99</f>
        <v>0</v>
      </c>
      <c r="E101" s="101">
        <f>'p1'!K106*10000*m_chg!E99</f>
        <v>0</v>
      </c>
      <c r="F101" s="101">
        <f>(p0!H106+p0!J106+'Spread Opt'!D97+'Transport Pos'!E93)*10000*m_chg!K99</f>
        <v>0</v>
      </c>
      <c r="G101" s="101">
        <f>p0!O106*10000*m_chg!L99</f>
        <v>0</v>
      </c>
      <c r="H101" s="101">
        <f>p0!D106*10000*m_chg!N99</f>
        <v>0</v>
      </c>
      <c r="I101" s="101">
        <f>(p0!I106+p0!AG106+'Spread Opt'!C97)*10000*m_chg!H99</f>
        <v>0</v>
      </c>
      <c r="J101" s="101">
        <f>p0!M106*10000*m_chg!J99</f>
        <v>0</v>
      </c>
      <c r="K101" s="101">
        <f>(p0!L106+p0!G106)*10000*m_chg!O99</f>
        <v>0</v>
      </c>
      <c r="L101" s="101">
        <f>p0!P106*10000*m_chg!P99</f>
        <v>0</v>
      </c>
      <c r="M101" s="101">
        <f>(p0!F106)*10000*m_chg!T99</f>
        <v>0</v>
      </c>
      <c r="N101" s="101">
        <f>p0!C106*10000*m_chg!U99</f>
        <v>0</v>
      </c>
      <c r="O101" s="101">
        <f>'Transport Pos'!C93*10000*m_chg!V99</f>
        <v>0</v>
      </c>
      <c r="P101" s="101">
        <f>(p0!Y106+p0!X106)*10000*m_chg!X99</f>
        <v>0</v>
      </c>
      <c r="Q101" s="101">
        <f>p0!Z106*10000*m_chg!Y99</f>
        <v>0</v>
      </c>
      <c r="R101" s="101">
        <f>(p0!AB106+'Transport Pos'!B93)*10000*m_chg!Z99</f>
        <v>0</v>
      </c>
      <c r="S101" s="101">
        <f>p0!U106*10000*m_chg!AA99</f>
        <v>0</v>
      </c>
      <c r="T101" s="101">
        <f>p0!W106*10000*m_chg!AB99</f>
        <v>0</v>
      </c>
      <c r="U101" s="101">
        <f>p0!S106*10000*m_chg!AD99</f>
        <v>0</v>
      </c>
      <c r="V101" s="101">
        <f>p0!B106*10000*m_chg!AG99</f>
        <v>0</v>
      </c>
      <c r="W101" s="101">
        <f>p0!AA106*10000*m_chg!AJ99</f>
        <v>0</v>
      </c>
      <c r="Y101" s="101"/>
      <c r="AA101" s="90">
        <v>39479</v>
      </c>
      <c r="AB101" s="174">
        <f t="shared" si="9"/>
        <v>0</v>
      </c>
      <c r="AC101" s="174">
        <f>IF(AC$2&lt;=$AA101,IF(AC$3&gt;=$AA101,(AC$4*($AA102-$AA101)),0),0)*(VLOOKUP($AA101,curves,VLOOKUP(AC$1,names,2,0))-AC$5)*'m1'!$BL99</f>
        <v>0</v>
      </c>
      <c r="AD101" s="174">
        <f>IF(AD$2&lt;=$AA101,IF(AD$3&gt;=$AA101,(AD$4*($AA102-$AA101)),0),0)*(VLOOKUP($AA101,curves,VLOOKUP(AD$1,names,2,0))-AD$5)*'m1'!$BL99</f>
        <v>0</v>
      </c>
      <c r="AE101" s="174">
        <f>IF(AE$2&lt;=$AA101,IF(AE$3&gt;=$AA101,(AE$4*($AA102-$AA101)),0),0)*(VLOOKUP($AA101,curves,VLOOKUP(AE$1,names,2,0))-AE$5)*'m1'!$BL99</f>
        <v>0</v>
      </c>
      <c r="AF101" s="174">
        <f>IF(AF$2&lt;=$AA101,IF(AF$3&gt;=$AA101,(AF$4*($AA102-$AA101)),0),0)*(VLOOKUP($AA101,curves,VLOOKUP(AF$1,names,2,0))-AF$5)*'m1'!$BL99</f>
        <v>0</v>
      </c>
      <c r="AG101" s="174">
        <f>IF(AG$2&lt;=$AA101,IF(AG$3&gt;=$AA101,(AG$4*($AA102-$AA101)),0),0)*(VLOOKUP($AA101,curves,VLOOKUP(AG$1,names,2,0))-AG$5)*'m1'!$BL99</f>
        <v>0</v>
      </c>
      <c r="AH101" s="174">
        <f>IF(AH$2&lt;=$AA101,IF(AH$3&gt;=$AA101,(AH$4*($AA102-$AA101)),0),0)*(VLOOKUP($AA101,curves,VLOOKUP(AH$1,names,2,0))-AH$5)*'m1'!$BL99</f>
        <v>0</v>
      </c>
      <c r="AI101" s="174">
        <f>IF(AI$2&lt;=$AA101,IF(AI$3&gt;=$AA101,(AI$4*($AA102-$AA101)),0),0)*(VLOOKUP($AA101,curves,VLOOKUP(AI$1,names,2,0))-AI$5)*'m1'!$BL99</f>
        <v>0</v>
      </c>
      <c r="AJ101" s="174">
        <f>IF(AJ$2&lt;=$AA101,IF(AJ$3&gt;=$AA101,(AJ$4*($AA102-$AA101)),0),0)*(VLOOKUP($AA101,curves,VLOOKUP(AJ$1,names,2,0))-AJ$5)*'m1'!$BL99</f>
        <v>0</v>
      </c>
      <c r="AK101" s="174">
        <f>IF(AK$2&lt;=$AA101,IF(AK$3&gt;=$AA101,(AK$4*($AA102-$AA101)),0),0)*(VLOOKUP($AA101,curves,VLOOKUP(AK$1,names,2,0))-AK$5)*'m1'!$BL99</f>
        <v>0</v>
      </c>
      <c r="AL101" s="174">
        <f>IF(AL$2&lt;=$AA101,IF(AL$3&gt;=$AA101,(AL$4*($AA102-$AA101)),0),0)*(VLOOKUP($AA101,curves,VLOOKUP(AL$1,names,2,0))-AL$5)*'m1'!$BL99</f>
        <v>0</v>
      </c>
      <c r="AM101" s="174">
        <f>IF(AM$2&lt;=$AA101,IF(AM$3&gt;=$AA101,(AM$4*($AA102-$AA101)),0),0)*(VLOOKUP($AA101,curves,VLOOKUP(AM$1,names,2,0))-AM$5)*'m1'!$BL99</f>
        <v>0</v>
      </c>
      <c r="AN101" s="174">
        <f>IF(AN$2&lt;=$AA101,IF(AN$3&gt;=$AA101,(AN$4*($AA102-$AA101)),0),0)*(VLOOKUP($AA101,curves,VLOOKUP(AN$1,names,2,0))-AN$5)*'m1'!$BL99</f>
        <v>0</v>
      </c>
      <c r="AO101" s="174">
        <f>IF(AO$2&lt;=$AA101,IF(AO$3&gt;=$AA101,(AO$4*($AA102-$AA101)),0),0)*(VLOOKUP($AA101,curves,VLOOKUP(AO$1,names,2,0))-AO$5)*'m1'!$BL99</f>
        <v>0</v>
      </c>
      <c r="AP101" s="174">
        <f>IF(AP$2&lt;=$AA101,IF(AP$3&gt;=$AA101,(AP$4*($AA102-$AA101)),0),0)*(VLOOKUP($AA101,curves,VLOOKUP(AP$1,names,2,0))-AP$5)*'m1'!$BL99</f>
        <v>0</v>
      </c>
      <c r="AQ101" s="174">
        <f>IF(AQ$2&lt;=$AA101,IF(AQ$3&gt;=$AA101,(AQ$4*($AA102-$AA101)),0),0)*(VLOOKUP($AA101,curves,VLOOKUP(AQ$1,names,2,0))-AQ$5)*'m1'!$BL99</f>
        <v>0</v>
      </c>
      <c r="AR101" s="174">
        <f>IF(AR$2&lt;=$AA101,IF(AR$3&gt;=$AA101,(AR$4*($AA102-$AA101)),0),0)*(VLOOKUP($AA101,curves,VLOOKUP(AR$1,names,2,0))-AR$5)*'m1'!$BL99</f>
        <v>0</v>
      </c>
      <c r="AS101" s="174">
        <f>IF(AS$2&lt;=$AA101,IF(AS$3&gt;=$AA101,(AS$4*($AA102-$AA101)),0),0)*(VLOOKUP($AA101,curves,VLOOKUP(AS$1,names,2,0))-AS$5)*'m1'!$BL99</f>
        <v>0</v>
      </c>
      <c r="AT101" s="174">
        <f>IF(AT$2&lt;=$AA101,IF(AT$3&gt;=$AA101,(AT$4*($AA102-$AA101)),0),0)*(VLOOKUP($AA101,curves,VLOOKUP(AT$1,names,2,0))-AT$5)*'m1'!$BL99</f>
        <v>0</v>
      </c>
      <c r="AU101" s="174">
        <f>IF(AU$2&lt;=$AA101,IF(AU$3&gt;=$AA101,(AU$4*($AA102-$AA101)),0),0)*(VLOOKUP($AA101,curves,VLOOKUP(AU$1,names,2,0))-AU$5)*'m1'!$BL99</f>
        <v>0</v>
      </c>
      <c r="AV101" s="174">
        <f>IF(AV$2&lt;=$AA101,IF(AV$3&gt;=$AA101,(AV$4*($AA102-$AA101)),0),0)*(VLOOKUP($AA101,curves,VLOOKUP(AV$1,names,2,0))-AV$5)*'m1'!$BL99</f>
        <v>0</v>
      </c>
      <c r="AW101" s="174">
        <f>IF(AW$2&lt;=$AA101,IF(AW$3&gt;=$AA101,(AW$4*($AA102-$AA101)),0),0)*(VLOOKUP($AA101,curves,VLOOKUP(AW$1,names,2,0))-AW$5)*'m1'!$BL99</f>
        <v>0</v>
      </c>
      <c r="BB101" s="84"/>
      <c r="BC101" s="84"/>
      <c r="BD101" s="84"/>
      <c r="BE101" s="84"/>
      <c r="BP101" s="88"/>
      <c r="CI101" s="83"/>
      <c r="CJ101" s="83"/>
      <c r="CK101" s="83"/>
      <c r="FY101" s="84"/>
      <c r="FZ101" s="84"/>
      <c r="GA101" s="84"/>
      <c r="GK101" s="88"/>
      <c r="GL101" s="88"/>
      <c r="GR101" s="88"/>
      <c r="GT101" s="88"/>
      <c r="GU101" s="88"/>
      <c r="HA101" s="88"/>
    </row>
    <row r="102" spans="1:209">
      <c r="A102" s="90">
        <f>p0!A107</f>
        <v>39508</v>
      </c>
      <c r="B102" s="102">
        <f t="shared" si="8"/>
        <v>0</v>
      </c>
      <c r="C102" s="101">
        <f>p0!E107*10000*m_chg!C100</f>
        <v>0</v>
      </c>
      <c r="D102" s="101">
        <f>p0!N107*10000*m_chg!D100</f>
        <v>0</v>
      </c>
      <c r="E102" s="101">
        <f>'p1'!K107*10000*m_chg!E100</f>
        <v>0</v>
      </c>
      <c r="F102" s="101">
        <f>(p0!H107+p0!J107+'Spread Opt'!D98+'Transport Pos'!E94)*10000*m_chg!K100</f>
        <v>0</v>
      </c>
      <c r="G102" s="101">
        <f>p0!O107*10000*m_chg!L100</f>
        <v>0</v>
      </c>
      <c r="H102" s="101">
        <f>p0!D107*10000*m_chg!N100</f>
        <v>0</v>
      </c>
      <c r="I102" s="101">
        <f>(p0!I107+p0!AG107+'Spread Opt'!C98)*10000*m_chg!H100</f>
        <v>0</v>
      </c>
      <c r="J102" s="101">
        <f>p0!M107*10000*m_chg!J100</f>
        <v>0</v>
      </c>
      <c r="K102" s="101">
        <f>(p0!L107+p0!G107)*10000*m_chg!O100</f>
        <v>0</v>
      </c>
      <c r="L102" s="101">
        <f>p0!P107*10000*m_chg!P100</f>
        <v>0</v>
      </c>
      <c r="M102" s="101">
        <f>(p0!F107)*10000*m_chg!T100</f>
        <v>0</v>
      </c>
      <c r="N102" s="101">
        <f>p0!C107*10000*m_chg!U100</f>
        <v>0</v>
      </c>
      <c r="O102" s="101">
        <f>'Transport Pos'!C94*10000*m_chg!V100</f>
        <v>0</v>
      </c>
      <c r="P102" s="101">
        <f>(p0!Y107+p0!X107)*10000*m_chg!X100</f>
        <v>0</v>
      </c>
      <c r="Q102" s="101">
        <f>p0!Z107*10000*m_chg!Y100</f>
        <v>0</v>
      </c>
      <c r="R102" s="101">
        <f>(p0!AB107+'Transport Pos'!B94)*10000*m_chg!Z100</f>
        <v>0</v>
      </c>
      <c r="S102" s="101">
        <f>p0!U107*10000*m_chg!AA100</f>
        <v>0</v>
      </c>
      <c r="T102" s="101">
        <f>p0!W107*10000*m_chg!AB100</f>
        <v>0</v>
      </c>
      <c r="U102" s="101">
        <f>p0!S107*10000*m_chg!AD100</f>
        <v>0</v>
      </c>
      <c r="V102" s="101">
        <f>p0!B107*10000*m_chg!AG100</f>
        <v>0</v>
      </c>
      <c r="W102" s="101">
        <f>p0!AA107*10000*m_chg!AJ100</f>
        <v>0</v>
      </c>
      <c r="Y102" s="101"/>
      <c r="AA102" s="90">
        <v>39508</v>
      </c>
      <c r="AB102" s="174">
        <f t="shared" si="9"/>
        <v>0</v>
      </c>
      <c r="AC102" s="174">
        <f>IF(AC$2&lt;=$AA102,IF(AC$3&gt;=$AA102,(AC$4*($AA103-$AA102)),0),0)*(VLOOKUP($AA102,curves,VLOOKUP(AC$1,names,2,0))-AC$5)*'m1'!$BL100</f>
        <v>0</v>
      </c>
      <c r="AD102" s="174">
        <f>IF(AD$2&lt;=$AA102,IF(AD$3&gt;=$AA102,(AD$4*($AA103-$AA102)),0),0)*(VLOOKUP($AA102,curves,VLOOKUP(AD$1,names,2,0))-AD$5)*'m1'!$BL100</f>
        <v>0</v>
      </c>
      <c r="AE102" s="174">
        <f>IF(AE$2&lt;=$AA102,IF(AE$3&gt;=$AA102,(AE$4*($AA103-$AA102)),0),0)*(VLOOKUP($AA102,curves,VLOOKUP(AE$1,names,2,0))-AE$5)*'m1'!$BL100</f>
        <v>0</v>
      </c>
      <c r="AF102" s="174">
        <f>IF(AF$2&lt;=$AA102,IF(AF$3&gt;=$AA102,(AF$4*($AA103-$AA102)),0),0)*(VLOOKUP($AA102,curves,VLOOKUP(AF$1,names,2,0))-AF$5)*'m1'!$BL100</f>
        <v>0</v>
      </c>
      <c r="AG102" s="174">
        <f>IF(AG$2&lt;=$AA102,IF(AG$3&gt;=$AA102,(AG$4*($AA103-$AA102)),0),0)*(VLOOKUP($AA102,curves,VLOOKUP(AG$1,names,2,0))-AG$5)*'m1'!$BL100</f>
        <v>0</v>
      </c>
      <c r="AH102" s="174">
        <f>IF(AH$2&lt;=$AA102,IF(AH$3&gt;=$AA102,(AH$4*($AA103-$AA102)),0),0)*(VLOOKUP($AA102,curves,VLOOKUP(AH$1,names,2,0))-AH$5)*'m1'!$BL100</f>
        <v>0</v>
      </c>
      <c r="AI102" s="174">
        <f>IF(AI$2&lt;=$AA102,IF(AI$3&gt;=$AA102,(AI$4*($AA103-$AA102)),0),0)*(VLOOKUP($AA102,curves,VLOOKUP(AI$1,names,2,0))-AI$5)*'m1'!$BL100</f>
        <v>0</v>
      </c>
      <c r="AJ102" s="174">
        <f>IF(AJ$2&lt;=$AA102,IF(AJ$3&gt;=$AA102,(AJ$4*($AA103-$AA102)),0),0)*(VLOOKUP($AA102,curves,VLOOKUP(AJ$1,names,2,0))-AJ$5)*'m1'!$BL100</f>
        <v>0</v>
      </c>
      <c r="AK102" s="174">
        <f>IF(AK$2&lt;=$AA102,IF(AK$3&gt;=$AA102,(AK$4*($AA103-$AA102)),0),0)*(VLOOKUP($AA102,curves,VLOOKUP(AK$1,names,2,0))-AK$5)*'m1'!$BL100</f>
        <v>0</v>
      </c>
      <c r="AL102" s="174">
        <f>IF(AL$2&lt;=$AA102,IF(AL$3&gt;=$AA102,(AL$4*($AA103-$AA102)),0),0)*(VLOOKUP($AA102,curves,VLOOKUP(AL$1,names,2,0))-AL$5)*'m1'!$BL100</f>
        <v>0</v>
      </c>
      <c r="AM102" s="174">
        <f>IF(AM$2&lt;=$AA102,IF(AM$3&gt;=$AA102,(AM$4*($AA103-$AA102)),0),0)*(VLOOKUP($AA102,curves,VLOOKUP(AM$1,names,2,0))-AM$5)*'m1'!$BL100</f>
        <v>0</v>
      </c>
      <c r="AN102" s="174">
        <f>IF(AN$2&lt;=$AA102,IF(AN$3&gt;=$AA102,(AN$4*($AA103-$AA102)),0),0)*(VLOOKUP($AA102,curves,VLOOKUP(AN$1,names,2,0))-AN$5)*'m1'!$BL100</f>
        <v>0</v>
      </c>
      <c r="AO102" s="174">
        <f>IF(AO$2&lt;=$AA102,IF(AO$3&gt;=$AA102,(AO$4*($AA103-$AA102)),0),0)*(VLOOKUP($AA102,curves,VLOOKUP(AO$1,names,2,0))-AO$5)*'m1'!$BL100</f>
        <v>0</v>
      </c>
      <c r="AP102" s="174">
        <f>IF(AP$2&lt;=$AA102,IF(AP$3&gt;=$AA102,(AP$4*($AA103-$AA102)),0),0)*(VLOOKUP($AA102,curves,VLOOKUP(AP$1,names,2,0))-AP$5)*'m1'!$BL100</f>
        <v>0</v>
      </c>
      <c r="AQ102" s="174">
        <f>IF(AQ$2&lt;=$AA102,IF(AQ$3&gt;=$AA102,(AQ$4*($AA103-$AA102)),0),0)*(VLOOKUP($AA102,curves,VLOOKUP(AQ$1,names,2,0))-AQ$5)*'m1'!$BL100</f>
        <v>0</v>
      </c>
      <c r="AR102" s="174">
        <f>IF(AR$2&lt;=$AA102,IF(AR$3&gt;=$AA102,(AR$4*($AA103-$AA102)),0),0)*(VLOOKUP($AA102,curves,VLOOKUP(AR$1,names,2,0))-AR$5)*'m1'!$BL100</f>
        <v>0</v>
      </c>
      <c r="AS102" s="174">
        <f>IF(AS$2&lt;=$AA102,IF(AS$3&gt;=$AA102,(AS$4*($AA103-$AA102)),0),0)*(VLOOKUP($AA102,curves,VLOOKUP(AS$1,names,2,0))-AS$5)*'m1'!$BL100</f>
        <v>0</v>
      </c>
      <c r="AT102" s="174">
        <f>IF(AT$2&lt;=$AA102,IF(AT$3&gt;=$AA102,(AT$4*($AA103-$AA102)),0),0)*(VLOOKUP($AA102,curves,VLOOKUP(AT$1,names,2,0))-AT$5)*'m1'!$BL100</f>
        <v>0</v>
      </c>
      <c r="AU102" s="174">
        <f>IF(AU$2&lt;=$AA102,IF(AU$3&gt;=$AA102,(AU$4*($AA103-$AA102)),0),0)*(VLOOKUP($AA102,curves,VLOOKUP(AU$1,names,2,0))-AU$5)*'m1'!$BL100</f>
        <v>0</v>
      </c>
      <c r="AV102" s="174">
        <f>IF(AV$2&lt;=$AA102,IF(AV$3&gt;=$AA102,(AV$4*($AA103-$AA102)),0),0)*(VLOOKUP($AA102,curves,VLOOKUP(AV$1,names,2,0))-AV$5)*'m1'!$BL100</f>
        <v>0</v>
      </c>
      <c r="AW102" s="174">
        <f>IF(AW$2&lt;=$AA102,IF(AW$3&gt;=$AA102,(AW$4*($AA103-$AA102)),0),0)*(VLOOKUP($AA102,curves,VLOOKUP(AW$1,names,2,0))-AW$5)*'m1'!$BL100</f>
        <v>0</v>
      </c>
      <c r="BB102" s="84"/>
      <c r="BC102" s="84"/>
      <c r="BD102" s="84"/>
      <c r="BE102" s="84"/>
      <c r="BP102" s="88"/>
      <c r="CI102" s="83"/>
      <c r="CJ102" s="83"/>
      <c r="CK102" s="83"/>
      <c r="FY102" s="84"/>
      <c r="FZ102" s="84"/>
      <c r="GA102" s="84"/>
      <c r="GK102" s="88"/>
      <c r="GL102" s="88"/>
      <c r="GR102" s="88"/>
      <c r="GT102" s="88"/>
      <c r="GU102" s="88"/>
      <c r="HA102" s="88"/>
    </row>
    <row r="103" spans="1:209">
      <c r="A103" s="90">
        <f>p0!A108</f>
        <v>39539</v>
      </c>
      <c r="B103" s="102">
        <f t="shared" si="8"/>
        <v>0</v>
      </c>
      <c r="C103" s="101">
        <f>p0!E108*10000*m_chg!C101</f>
        <v>0</v>
      </c>
      <c r="D103" s="101">
        <f>p0!N108*10000*m_chg!D101</f>
        <v>0</v>
      </c>
      <c r="E103" s="101">
        <f>'p1'!K108*10000*m_chg!E101</f>
        <v>0</v>
      </c>
      <c r="F103" s="101">
        <f>(p0!H108+p0!J108+'Spread Opt'!D99+'Transport Pos'!E95)*10000*m_chg!K101</f>
        <v>0</v>
      </c>
      <c r="G103" s="101">
        <f>p0!O108*10000*m_chg!L101</f>
        <v>0</v>
      </c>
      <c r="H103" s="101">
        <f>p0!D108*10000*m_chg!N101</f>
        <v>0</v>
      </c>
      <c r="I103" s="101">
        <f>(p0!I108+p0!AG108+'Spread Opt'!C99)*10000*m_chg!H101</f>
        <v>0</v>
      </c>
      <c r="J103" s="101">
        <f>p0!M108*10000*m_chg!J101</f>
        <v>0</v>
      </c>
      <c r="K103" s="101">
        <f>(p0!L108+p0!G108)*10000*m_chg!O101</f>
        <v>0</v>
      </c>
      <c r="L103" s="101">
        <f>p0!P108*10000*m_chg!P101</f>
        <v>0</v>
      </c>
      <c r="M103" s="101">
        <f>(p0!F108)*10000*m_chg!T101</f>
        <v>0</v>
      </c>
      <c r="N103" s="101">
        <f>p0!C108*10000*m_chg!U101</f>
        <v>0</v>
      </c>
      <c r="O103" s="101">
        <f>'Transport Pos'!C95*10000*m_chg!V101</f>
        <v>0</v>
      </c>
      <c r="P103" s="101">
        <f>(p0!Y108+p0!X108)*10000*m_chg!X101</f>
        <v>0</v>
      </c>
      <c r="Q103" s="101">
        <f>p0!Z108*10000*m_chg!Y101</f>
        <v>0</v>
      </c>
      <c r="R103" s="101">
        <f>(p0!AB108+'Transport Pos'!B95)*10000*m_chg!Z101</f>
        <v>0</v>
      </c>
      <c r="S103" s="101">
        <f>p0!U108*10000*m_chg!AA101</f>
        <v>0</v>
      </c>
      <c r="T103" s="101">
        <f>p0!W108*10000*m_chg!AB101</f>
        <v>0</v>
      </c>
      <c r="U103" s="101">
        <f>p0!S108*10000*m_chg!AD101</f>
        <v>0</v>
      </c>
      <c r="V103" s="101">
        <f>p0!B108*10000*m_chg!AG101</f>
        <v>0</v>
      </c>
      <c r="W103" s="101">
        <f>p0!AA108*10000*m_chg!AJ101</f>
        <v>0</v>
      </c>
      <c r="Y103" s="101"/>
      <c r="AA103" s="90">
        <v>39539</v>
      </c>
      <c r="AB103" s="174">
        <f t="shared" si="9"/>
        <v>0</v>
      </c>
      <c r="AC103" s="174">
        <f>IF(AC$2&lt;=$AA103,IF(AC$3&gt;=$AA103,(AC$4*($AA104-$AA103)),0),0)*(VLOOKUP($AA103,curves,VLOOKUP(AC$1,names,2,0))-AC$5)*'m1'!$BL101</f>
        <v>0</v>
      </c>
      <c r="AD103" s="174">
        <f>IF(AD$2&lt;=$AA103,IF(AD$3&gt;=$AA103,(AD$4*($AA104-$AA103)),0),0)*(VLOOKUP($AA103,curves,VLOOKUP(AD$1,names,2,0))-AD$5)*'m1'!$BL101</f>
        <v>0</v>
      </c>
      <c r="AE103" s="174">
        <f>IF(AE$2&lt;=$AA103,IF(AE$3&gt;=$AA103,(AE$4*($AA104-$AA103)),0),0)*(VLOOKUP($AA103,curves,VLOOKUP(AE$1,names,2,0))-AE$5)*'m1'!$BL101</f>
        <v>0</v>
      </c>
      <c r="AF103" s="174">
        <f>IF(AF$2&lt;=$AA103,IF(AF$3&gt;=$AA103,(AF$4*($AA104-$AA103)),0),0)*(VLOOKUP($AA103,curves,VLOOKUP(AF$1,names,2,0))-AF$5)*'m1'!$BL101</f>
        <v>0</v>
      </c>
      <c r="AG103" s="174">
        <f>IF(AG$2&lt;=$AA103,IF(AG$3&gt;=$AA103,(AG$4*($AA104-$AA103)),0),0)*(VLOOKUP($AA103,curves,VLOOKUP(AG$1,names,2,0))-AG$5)*'m1'!$BL101</f>
        <v>0</v>
      </c>
      <c r="AH103" s="174">
        <f>IF(AH$2&lt;=$AA103,IF(AH$3&gt;=$AA103,(AH$4*($AA104-$AA103)),0),0)*(VLOOKUP($AA103,curves,VLOOKUP(AH$1,names,2,0))-AH$5)*'m1'!$BL101</f>
        <v>0</v>
      </c>
      <c r="AI103" s="174">
        <f>IF(AI$2&lt;=$AA103,IF(AI$3&gt;=$AA103,(AI$4*($AA104-$AA103)),0),0)*(VLOOKUP($AA103,curves,VLOOKUP(AI$1,names,2,0))-AI$5)*'m1'!$BL101</f>
        <v>0</v>
      </c>
      <c r="AJ103" s="174">
        <f>IF(AJ$2&lt;=$AA103,IF(AJ$3&gt;=$AA103,(AJ$4*($AA104-$AA103)),0),0)*(VLOOKUP($AA103,curves,VLOOKUP(AJ$1,names,2,0))-AJ$5)*'m1'!$BL101</f>
        <v>0</v>
      </c>
      <c r="AK103" s="174">
        <f>IF(AK$2&lt;=$AA103,IF(AK$3&gt;=$AA103,(AK$4*($AA104-$AA103)),0),0)*(VLOOKUP($AA103,curves,VLOOKUP(AK$1,names,2,0))-AK$5)*'m1'!$BL101</f>
        <v>0</v>
      </c>
      <c r="AL103" s="174">
        <f>IF(AL$2&lt;=$AA103,IF(AL$3&gt;=$AA103,(AL$4*($AA104-$AA103)),0),0)*(VLOOKUP($AA103,curves,VLOOKUP(AL$1,names,2,0))-AL$5)*'m1'!$BL101</f>
        <v>0</v>
      </c>
      <c r="AM103" s="174">
        <f>IF(AM$2&lt;=$AA103,IF(AM$3&gt;=$AA103,(AM$4*($AA104-$AA103)),0),0)*(VLOOKUP($AA103,curves,VLOOKUP(AM$1,names,2,0))-AM$5)*'m1'!$BL101</f>
        <v>0</v>
      </c>
      <c r="AN103" s="174">
        <f>IF(AN$2&lt;=$AA103,IF(AN$3&gt;=$AA103,(AN$4*($AA104-$AA103)),0),0)*(VLOOKUP($AA103,curves,VLOOKUP(AN$1,names,2,0))-AN$5)*'m1'!$BL101</f>
        <v>0</v>
      </c>
      <c r="AO103" s="174">
        <f>IF(AO$2&lt;=$AA103,IF(AO$3&gt;=$AA103,(AO$4*($AA104-$AA103)),0),0)*(VLOOKUP($AA103,curves,VLOOKUP(AO$1,names,2,0))-AO$5)*'m1'!$BL101</f>
        <v>0</v>
      </c>
      <c r="AP103" s="174">
        <f>IF(AP$2&lt;=$AA103,IF(AP$3&gt;=$AA103,(AP$4*($AA104-$AA103)),0),0)*(VLOOKUP($AA103,curves,VLOOKUP(AP$1,names,2,0))-AP$5)*'m1'!$BL101</f>
        <v>0</v>
      </c>
      <c r="AQ103" s="174">
        <f>IF(AQ$2&lt;=$AA103,IF(AQ$3&gt;=$AA103,(AQ$4*($AA104-$AA103)),0),0)*(VLOOKUP($AA103,curves,VLOOKUP(AQ$1,names,2,0))-AQ$5)*'m1'!$BL101</f>
        <v>0</v>
      </c>
      <c r="AR103" s="174">
        <f>IF(AR$2&lt;=$AA103,IF(AR$3&gt;=$AA103,(AR$4*($AA104-$AA103)),0),0)*(VLOOKUP($AA103,curves,VLOOKUP(AR$1,names,2,0))-AR$5)*'m1'!$BL101</f>
        <v>0</v>
      </c>
      <c r="AS103" s="174">
        <f>IF(AS$2&lt;=$AA103,IF(AS$3&gt;=$AA103,(AS$4*($AA104-$AA103)),0),0)*(VLOOKUP($AA103,curves,VLOOKUP(AS$1,names,2,0))-AS$5)*'m1'!$BL101</f>
        <v>0</v>
      </c>
      <c r="AT103" s="174">
        <f>IF(AT$2&lt;=$AA103,IF(AT$3&gt;=$AA103,(AT$4*($AA104-$AA103)),0),0)*(VLOOKUP($AA103,curves,VLOOKUP(AT$1,names,2,0))-AT$5)*'m1'!$BL101</f>
        <v>0</v>
      </c>
      <c r="AU103" s="174">
        <f>IF(AU$2&lt;=$AA103,IF(AU$3&gt;=$AA103,(AU$4*($AA104-$AA103)),0),0)*(VLOOKUP($AA103,curves,VLOOKUP(AU$1,names,2,0))-AU$5)*'m1'!$BL101</f>
        <v>0</v>
      </c>
      <c r="AV103" s="174">
        <f>IF(AV$2&lt;=$AA103,IF(AV$3&gt;=$AA103,(AV$4*($AA104-$AA103)),0),0)*(VLOOKUP($AA103,curves,VLOOKUP(AV$1,names,2,0))-AV$5)*'m1'!$BL101</f>
        <v>0</v>
      </c>
      <c r="AW103" s="174">
        <f>IF(AW$2&lt;=$AA103,IF(AW$3&gt;=$AA103,(AW$4*($AA104-$AA103)),0),0)*(VLOOKUP($AA103,curves,VLOOKUP(AW$1,names,2,0))-AW$5)*'m1'!$BL101</f>
        <v>0</v>
      </c>
      <c r="BB103" s="84"/>
      <c r="BC103" s="84"/>
      <c r="BD103" s="84"/>
      <c r="BE103" s="84"/>
      <c r="BP103" s="88"/>
      <c r="CI103" s="83"/>
      <c r="CJ103" s="83"/>
      <c r="CK103" s="83"/>
      <c r="FY103" s="84"/>
      <c r="FZ103" s="84"/>
      <c r="GA103" s="84"/>
      <c r="GK103" s="88"/>
      <c r="GL103" s="88"/>
      <c r="GR103" s="88"/>
      <c r="GT103" s="88"/>
      <c r="GU103" s="88"/>
      <c r="HA103" s="88"/>
    </row>
    <row r="104" spans="1:209">
      <c r="A104" s="90">
        <f>p0!A109</f>
        <v>39569</v>
      </c>
      <c r="B104" s="102">
        <f t="shared" si="8"/>
        <v>0</v>
      </c>
      <c r="C104" s="101">
        <f>p0!E109*10000*m_chg!C102</f>
        <v>0</v>
      </c>
      <c r="D104" s="101">
        <f>p0!N109*10000*m_chg!D102</f>
        <v>0</v>
      </c>
      <c r="E104" s="101">
        <f>'p1'!K109*10000*m_chg!E102</f>
        <v>0</v>
      </c>
      <c r="F104" s="101">
        <f>(p0!H109+p0!J109+'Spread Opt'!D100+'Transport Pos'!E96)*10000*m_chg!K102</f>
        <v>0</v>
      </c>
      <c r="G104" s="101">
        <f>p0!O109*10000*m_chg!L102</f>
        <v>0</v>
      </c>
      <c r="H104" s="101">
        <f>p0!D109*10000*m_chg!N102</f>
        <v>0</v>
      </c>
      <c r="I104" s="101">
        <f>(p0!I109+p0!AG109+'Spread Opt'!C100)*10000*m_chg!H102</f>
        <v>0</v>
      </c>
      <c r="J104" s="101">
        <f>p0!M109*10000*m_chg!J102</f>
        <v>0</v>
      </c>
      <c r="K104" s="101">
        <f>(p0!L109+p0!G109)*10000*m_chg!O102</f>
        <v>0</v>
      </c>
      <c r="L104" s="101">
        <f>p0!P109*10000*m_chg!P102</f>
        <v>0</v>
      </c>
      <c r="M104" s="101">
        <f>(p0!F109)*10000*m_chg!T102</f>
        <v>0</v>
      </c>
      <c r="N104" s="101">
        <f>p0!C109*10000*m_chg!U102</f>
        <v>0</v>
      </c>
      <c r="O104" s="101">
        <f>'Transport Pos'!C96*10000*m_chg!V102</f>
        <v>0</v>
      </c>
      <c r="P104" s="101">
        <f>(p0!Y109+p0!X109)*10000*m_chg!X102</f>
        <v>0</v>
      </c>
      <c r="Q104" s="101">
        <f>p0!Z109*10000*m_chg!Y102</f>
        <v>0</v>
      </c>
      <c r="R104" s="101">
        <f>(p0!AB109+'Transport Pos'!B96)*10000*m_chg!Z102</f>
        <v>0</v>
      </c>
      <c r="S104" s="101">
        <f>p0!U109*10000*m_chg!AA102</f>
        <v>0</v>
      </c>
      <c r="T104" s="101">
        <f>p0!W109*10000*m_chg!AB102</f>
        <v>0</v>
      </c>
      <c r="U104" s="101">
        <f>p0!S109*10000*m_chg!AD102</f>
        <v>0</v>
      </c>
      <c r="V104" s="101">
        <f>p0!B109*10000*m_chg!AG102</f>
        <v>0</v>
      </c>
      <c r="W104" s="101">
        <f>p0!AA109*10000*m_chg!AJ102</f>
        <v>0</v>
      </c>
      <c r="Y104" s="101"/>
      <c r="AA104" s="90">
        <v>39569</v>
      </c>
      <c r="AB104" s="174">
        <f t="shared" si="9"/>
        <v>0</v>
      </c>
      <c r="AC104" s="174">
        <f>IF(AC$2&lt;=$AA104,IF(AC$3&gt;=$AA104,(AC$4*($AA105-$AA104)),0),0)*(VLOOKUP($AA104,curves,VLOOKUP(AC$1,names,2,0))-AC$5)*'m1'!$BL102</f>
        <v>0</v>
      </c>
      <c r="AD104" s="174">
        <f>IF(AD$2&lt;=$AA104,IF(AD$3&gt;=$AA104,(AD$4*($AA105-$AA104)),0),0)*(VLOOKUP($AA104,curves,VLOOKUP(AD$1,names,2,0))-AD$5)*'m1'!$BL102</f>
        <v>0</v>
      </c>
      <c r="AE104" s="174">
        <f>IF(AE$2&lt;=$AA104,IF(AE$3&gt;=$AA104,(AE$4*($AA105-$AA104)),0),0)*(VLOOKUP($AA104,curves,VLOOKUP(AE$1,names,2,0))-AE$5)*'m1'!$BL102</f>
        <v>0</v>
      </c>
      <c r="AF104" s="174">
        <f>IF(AF$2&lt;=$AA104,IF(AF$3&gt;=$AA104,(AF$4*($AA105-$AA104)),0),0)*(VLOOKUP($AA104,curves,VLOOKUP(AF$1,names,2,0))-AF$5)*'m1'!$BL102</f>
        <v>0</v>
      </c>
      <c r="AG104" s="174">
        <f>IF(AG$2&lt;=$AA104,IF(AG$3&gt;=$AA104,(AG$4*($AA105-$AA104)),0),0)*(VLOOKUP($AA104,curves,VLOOKUP(AG$1,names,2,0))-AG$5)*'m1'!$BL102</f>
        <v>0</v>
      </c>
      <c r="AH104" s="174">
        <f>IF(AH$2&lt;=$AA104,IF(AH$3&gt;=$AA104,(AH$4*($AA105-$AA104)),0),0)*(VLOOKUP($AA104,curves,VLOOKUP(AH$1,names,2,0))-AH$5)*'m1'!$BL102</f>
        <v>0</v>
      </c>
      <c r="AI104" s="174">
        <f>IF(AI$2&lt;=$AA104,IF(AI$3&gt;=$AA104,(AI$4*($AA105-$AA104)),0),0)*(VLOOKUP($AA104,curves,VLOOKUP(AI$1,names,2,0))-AI$5)*'m1'!$BL102</f>
        <v>0</v>
      </c>
      <c r="AJ104" s="174">
        <f>IF(AJ$2&lt;=$AA104,IF(AJ$3&gt;=$AA104,(AJ$4*($AA105-$AA104)),0),0)*(VLOOKUP($AA104,curves,VLOOKUP(AJ$1,names,2,0))-AJ$5)*'m1'!$BL102</f>
        <v>0</v>
      </c>
      <c r="AK104" s="174">
        <f>IF(AK$2&lt;=$AA104,IF(AK$3&gt;=$AA104,(AK$4*($AA105-$AA104)),0),0)*(VLOOKUP($AA104,curves,VLOOKUP(AK$1,names,2,0))-AK$5)*'m1'!$BL102</f>
        <v>0</v>
      </c>
      <c r="AL104" s="174">
        <f>IF(AL$2&lt;=$AA104,IF(AL$3&gt;=$AA104,(AL$4*($AA105-$AA104)),0),0)*(VLOOKUP($AA104,curves,VLOOKUP(AL$1,names,2,0))-AL$5)*'m1'!$BL102</f>
        <v>0</v>
      </c>
      <c r="AM104" s="174">
        <f>IF(AM$2&lt;=$AA104,IF(AM$3&gt;=$AA104,(AM$4*($AA105-$AA104)),0),0)*(VLOOKUP($AA104,curves,VLOOKUP(AM$1,names,2,0))-AM$5)*'m1'!$BL102</f>
        <v>0</v>
      </c>
      <c r="AN104" s="174">
        <f>IF(AN$2&lt;=$AA104,IF(AN$3&gt;=$AA104,(AN$4*($AA105-$AA104)),0),0)*(VLOOKUP($AA104,curves,VLOOKUP(AN$1,names,2,0))-AN$5)*'m1'!$BL102</f>
        <v>0</v>
      </c>
      <c r="AO104" s="174">
        <f>IF(AO$2&lt;=$AA104,IF(AO$3&gt;=$AA104,(AO$4*($AA105-$AA104)),0),0)*(VLOOKUP($AA104,curves,VLOOKUP(AO$1,names,2,0))-AO$5)*'m1'!$BL102</f>
        <v>0</v>
      </c>
      <c r="AP104" s="174">
        <f>IF(AP$2&lt;=$AA104,IF(AP$3&gt;=$AA104,(AP$4*($AA105-$AA104)),0),0)*(VLOOKUP($AA104,curves,VLOOKUP(AP$1,names,2,0))-AP$5)*'m1'!$BL102</f>
        <v>0</v>
      </c>
      <c r="AQ104" s="174">
        <f>IF(AQ$2&lt;=$AA104,IF(AQ$3&gt;=$AA104,(AQ$4*($AA105-$AA104)),0),0)*(VLOOKUP($AA104,curves,VLOOKUP(AQ$1,names,2,0))-AQ$5)*'m1'!$BL102</f>
        <v>0</v>
      </c>
      <c r="AR104" s="174">
        <f>IF(AR$2&lt;=$AA104,IF(AR$3&gt;=$AA104,(AR$4*($AA105-$AA104)),0),0)*(VLOOKUP($AA104,curves,VLOOKUP(AR$1,names,2,0))-AR$5)*'m1'!$BL102</f>
        <v>0</v>
      </c>
      <c r="AS104" s="174">
        <f>IF(AS$2&lt;=$AA104,IF(AS$3&gt;=$AA104,(AS$4*($AA105-$AA104)),0),0)*(VLOOKUP($AA104,curves,VLOOKUP(AS$1,names,2,0))-AS$5)*'m1'!$BL102</f>
        <v>0</v>
      </c>
      <c r="AT104" s="174">
        <f>IF(AT$2&lt;=$AA104,IF(AT$3&gt;=$AA104,(AT$4*($AA105-$AA104)),0),0)*(VLOOKUP($AA104,curves,VLOOKUP(AT$1,names,2,0))-AT$5)*'m1'!$BL102</f>
        <v>0</v>
      </c>
      <c r="AU104" s="174">
        <f>IF(AU$2&lt;=$AA104,IF(AU$3&gt;=$AA104,(AU$4*($AA105-$AA104)),0),0)*(VLOOKUP($AA104,curves,VLOOKUP(AU$1,names,2,0))-AU$5)*'m1'!$BL102</f>
        <v>0</v>
      </c>
      <c r="AV104" s="174">
        <f>IF(AV$2&lt;=$AA104,IF(AV$3&gt;=$AA104,(AV$4*($AA105-$AA104)),0),0)*(VLOOKUP($AA104,curves,VLOOKUP(AV$1,names,2,0))-AV$5)*'m1'!$BL102</f>
        <v>0</v>
      </c>
      <c r="AW104" s="174">
        <f>IF(AW$2&lt;=$AA104,IF(AW$3&gt;=$AA104,(AW$4*($AA105-$AA104)),0),0)*(VLOOKUP($AA104,curves,VLOOKUP(AW$1,names,2,0))-AW$5)*'m1'!$BL102</f>
        <v>0</v>
      </c>
      <c r="BB104" s="84"/>
      <c r="BC104" s="84"/>
      <c r="BD104" s="84"/>
      <c r="BE104" s="84"/>
      <c r="BP104" s="88"/>
      <c r="CI104" s="83"/>
      <c r="CJ104" s="83"/>
      <c r="CK104" s="83"/>
      <c r="FY104" s="84"/>
      <c r="FZ104" s="84"/>
      <c r="GA104" s="84"/>
      <c r="GK104" s="88"/>
      <c r="GL104" s="88"/>
      <c r="GR104" s="88"/>
      <c r="GT104" s="88"/>
      <c r="GU104" s="88"/>
      <c r="HA104" s="88"/>
    </row>
    <row r="105" spans="1:209">
      <c r="A105" s="90">
        <f>p0!A110</f>
        <v>39600</v>
      </c>
      <c r="B105" s="102">
        <f t="shared" si="8"/>
        <v>0</v>
      </c>
      <c r="C105" s="101">
        <f>p0!E110*10000*m_chg!C103</f>
        <v>0</v>
      </c>
      <c r="D105" s="101">
        <f>p0!N110*10000*m_chg!D103</f>
        <v>0</v>
      </c>
      <c r="E105" s="101">
        <f>'p1'!K110*10000*m_chg!E103</f>
        <v>0</v>
      </c>
      <c r="F105" s="101">
        <f>(p0!H110+p0!J110+'Spread Opt'!D101+'Transport Pos'!E97)*10000*m_chg!K103</f>
        <v>0</v>
      </c>
      <c r="G105" s="101">
        <f>p0!O110*10000*m_chg!L103</f>
        <v>0</v>
      </c>
      <c r="H105" s="101">
        <f>p0!D110*10000*m_chg!N103</f>
        <v>0</v>
      </c>
      <c r="I105" s="101">
        <f>(p0!I110+p0!AG110+'Spread Opt'!C101)*10000*m_chg!H103</f>
        <v>0</v>
      </c>
      <c r="J105" s="101">
        <f>p0!M110*10000*m_chg!J103</f>
        <v>0</v>
      </c>
      <c r="K105" s="101">
        <f>(p0!L110+p0!G110)*10000*m_chg!O103</f>
        <v>0</v>
      </c>
      <c r="L105" s="101">
        <f>p0!P110*10000*m_chg!P103</f>
        <v>0</v>
      </c>
      <c r="M105" s="101">
        <f>(p0!F110)*10000*m_chg!T103</f>
        <v>0</v>
      </c>
      <c r="N105" s="101">
        <f>p0!C110*10000*m_chg!U103</f>
        <v>0</v>
      </c>
      <c r="O105" s="101">
        <f>'Transport Pos'!C97*10000*m_chg!V103</f>
        <v>0</v>
      </c>
      <c r="P105" s="101">
        <f>(p0!Y110+p0!X110)*10000*m_chg!X103</f>
        <v>0</v>
      </c>
      <c r="Q105" s="101">
        <f>p0!Z110*10000*m_chg!Y103</f>
        <v>0</v>
      </c>
      <c r="R105" s="101">
        <f>(p0!AB110+'Transport Pos'!B97)*10000*m_chg!Z103</f>
        <v>0</v>
      </c>
      <c r="S105" s="101">
        <f>p0!U110*10000*m_chg!AA103</f>
        <v>0</v>
      </c>
      <c r="T105" s="101">
        <f>p0!W110*10000*m_chg!AB103</f>
        <v>0</v>
      </c>
      <c r="U105" s="101">
        <f>p0!S110*10000*m_chg!AD103</f>
        <v>0</v>
      </c>
      <c r="V105" s="101">
        <f>p0!B110*10000*m_chg!AG103</f>
        <v>0</v>
      </c>
      <c r="W105" s="101">
        <f>p0!AA110*10000*m_chg!AJ103</f>
        <v>0</v>
      </c>
      <c r="Y105" s="101"/>
      <c r="AA105" s="90">
        <v>39600</v>
      </c>
      <c r="AB105" s="174">
        <f t="shared" si="9"/>
        <v>0</v>
      </c>
      <c r="AC105" s="174">
        <f>IF(AC$2&lt;=$AA105,IF(AC$3&gt;=$AA105,(AC$4*($AA106-$AA105)),0),0)*(VLOOKUP($AA105,curves,VLOOKUP(AC$1,names,2,0))-AC$5)*'m1'!$BL103</f>
        <v>0</v>
      </c>
      <c r="AD105" s="174">
        <f>IF(AD$2&lt;=$AA105,IF(AD$3&gt;=$AA105,(AD$4*($AA106-$AA105)),0),0)*(VLOOKUP($AA105,curves,VLOOKUP(AD$1,names,2,0))-AD$5)*'m1'!$BL103</f>
        <v>0</v>
      </c>
      <c r="AE105" s="174">
        <f>IF(AE$2&lt;=$AA105,IF(AE$3&gt;=$AA105,(AE$4*($AA106-$AA105)),0),0)*(VLOOKUP($AA105,curves,VLOOKUP(AE$1,names,2,0))-AE$5)*'m1'!$BL103</f>
        <v>0</v>
      </c>
      <c r="AF105" s="174">
        <f>IF(AF$2&lt;=$AA105,IF(AF$3&gt;=$AA105,(AF$4*($AA106-$AA105)),0),0)*(VLOOKUP($AA105,curves,VLOOKUP(AF$1,names,2,0))-AF$5)*'m1'!$BL103</f>
        <v>0</v>
      </c>
      <c r="AG105" s="174">
        <f>IF(AG$2&lt;=$AA105,IF(AG$3&gt;=$AA105,(AG$4*($AA106-$AA105)),0),0)*(VLOOKUP($AA105,curves,VLOOKUP(AG$1,names,2,0))-AG$5)*'m1'!$BL103</f>
        <v>0</v>
      </c>
      <c r="AH105" s="174">
        <f>IF(AH$2&lt;=$AA105,IF(AH$3&gt;=$AA105,(AH$4*($AA106-$AA105)),0),0)*(VLOOKUP($AA105,curves,VLOOKUP(AH$1,names,2,0))-AH$5)*'m1'!$BL103</f>
        <v>0</v>
      </c>
      <c r="AI105" s="174">
        <f>IF(AI$2&lt;=$AA105,IF(AI$3&gt;=$AA105,(AI$4*($AA106-$AA105)),0),0)*(VLOOKUP($AA105,curves,VLOOKUP(AI$1,names,2,0))-AI$5)*'m1'!$BL103</f>
        <v>0</v>
      </c>
      <c r="AJ105" s="174">
        <f>IF(AJ$2&lt;=$AA105,IF(AJ$3&gt;=$AA105,(AJ$4*($AA106-$AA105)),0),0)*(VLOOKUP($AA105,curves,VLOOKUP(AJ$1,names,2,0))-AJ$5)*'m1'!$BL103</f>
        <v>0</v>
      </c>
      <c r="AK105" s="174">
        <f>IF(AK$2&lt;=$AA105,IF(AK$3&gt;=$AA105,(AK$4*($AA106-$AA105)),0),0)*(VLOOKUP($AA105,curves,VLOOKUP(AK$1,names,2,0))-AK$5)*'m1'!$BL103</f>
        <v>0</v>
      </c>
      <c r="AL105" s="174">
        <f>IF(AL$2&lt;=$AA105,IF(AL$3&gt;=$AA105,(AL$4*($AA106-$AA105)),0),0)*(VLOOKUP($AA105,curves,VLOOKUP(AL$1,names,2,0))-AL$5)*'m1'!$BL103</f>
        <v>0</v>
      </c>
      <c r="AM105" s="174">
        <f>IF(AM$2&lt;=$AA105,IF(AM$3&gt;=$AA105,(AM$4*($AA106-$AA105)),0),0)*(VLOOKUP($AA105,curves,VLOOKUP(AM$1,names,2,0))-AM$5)*'m1'!$BL103</f>
        <v>0</v>
      </c>
      <c r="AN105" s="174">
        <f>IF(AN$2&lt;=$AA105,IF(AN$3&gt;=$AA105,(AN$4*($AA106-$AA105)),0),0)*(VLOOKUP($AA105,curves,VLOOKUP(AN$1,names,2,0))-AN$5)*'m1'!$BL103</f>
        <v>0</v>
      </c>
      <c r="AO105" s="174">
        <f>IF(AO$2&lt;=$AA105,IF(AO$3&gt;=$AA105,(AO$4*($AA106-$AA105)),0),0)*(VLOOKUP($AA105,curves,VLOOKUP(AO$1,names,2,0))-AO$5)*'m1'!$BL103</f>
        <v>0</v>
      </c>
      <c r="AP105" s="174">
        <f>IF(AP$2&lt;=$AA105,IF(AP$3&gt;=$AA105,(AP$4*($AA106-$AA105)),0),0)*(VLOOKUP($AA105,curves,VLOOKUP(AP$1,names,2,0))-AP$5)*'m1'!$BL103</f>
        <v>0</v>
      </c>
      <c r="AQ105" s="174">
        <f>IF(AQ$2&lt;=$AA105,IF(AQ$3&gt;=$AA105,(AQ$4*($AA106-$AA105)),0),0)*(VLOOKUP($AA105,curves,VLOOKUP(AQ$1,names,2,0))-AQ$5)*'m1'!$BL103</f>
        <v>0</v>
      </c>
      <c r="AR105" s="174">
        <f>IF(AR$2&lt;=$AA105,IF(AR$3&gt;=$AA105,(AR$4*($AA106-$AA105)),0),0)*(VLOOKUP($AA105,curves,VLOOKUP(AR$1,names,2,0))-AR$5)*'m1'!$BL103</f>
        <v>0</v>
      </c>
      <c r="AS105" s="174">
        <f>IF(AS$2&lt;=$AA105,IF(AS$3&gt;=$AA105,(AS$4*($AA106-$AA105)),0),0)*(VLOOKUP($AA105,curves,VLOOKUP(AS$1,names,2,0))-AS$5)*'m1'!$BL103</f>
        <v>0</v>
      </c>
      <c r="AT105" s="174">
        <f>IF(AT$2&lt;=$AA105,IF(AT$3&gt;=$AA105,(AT$4*($AA106-$AA105)),0),0)*(VLOOKUP($AA105,curves,VLOOKUP(AT$1,names,2,0))-AT$5)*'m1'!$BL103</f>
        <v>0</v>
      </c>
      <c r="AU105" s="174">
        <f>IF(AU$2&lt;=$AA105,IF(AU$3&gt;=$AA105,(AU$4*($AA106-$AA105)),0),0)*(VLOOKUP($AA105,curves,VLOOKUP(AU$1,names,2,0))-AU$5)*'m1'!$BL103</f>
        <v>0</v>
      </c>
      <c r="AV105" s="174">
        <f>IF(AV$2&lt;=$AA105,IF(AV$3&gt;=$AA105,(AV$4*($AA106-$AA105)),0),0)*(VLOOKUP($AA105,curves,VLOOKUP(AV$1,names,2,0))-AV$5)*'m1'!$BL103</f>
        <v>0</v>
      </c>
      <c r="AW105" s="174">
        <f>IF(AW$2&lt;=$AA105,IF(AW$3&gt;=$AA105,(AW$4*($AA106-$AA105)),0),0)*(VLOOKUP($AA105,curves,VLOOKUP(AW$1,names,2,0))-AW$5)*'m1'!$BL103</f>
        <v>0</v>
      </c>
      <c r="BB105" s="84"/>
      <c r="BC105" s="84"/>
      <c r="BD105" s="84"/>
      <c r="BE105" s="84"/>
      <c r="BP105" s="88"/>
      <c r="CI105" s="83"/>
      <c r="CJ105" s="83"/>
      <c r="CK105" s="83"/>
      <c r="FY105" s="84"/>
      <c r="FZ105" s="84"/>
      <c r="GA105" s="84"/>
      <c r="GK105" s="88"/>
      <c r="GL105" s="88"/>
      <c r="GR105" s="88"/>
      <c r="GT105" s="88"/>
      <c r="GU105" s="88"/>
      <c r="HA105" s="88"/>
    </row>
    <row r="106" spans="1:209">
      <c r="A106" s="90">
        <f>p0!A111</f>
        <v>39630</v>
      </c>
      <c r="B106" s="102">
        <f t="shared" si="8"/>
        <v>0</v>
      </c>
      <c r="C106" s="101">
        <f>p0!E111*10000*m_chg!C104</f>
        <v>0</v>
      </c>
      <c r="D106" s="101">
        <f>p0!N111*10000*m_chg!D104</f>
        <v>0</v>
      </c>
      <c r="E106" s="101">
        <f>'p1'!K111*10000*m_chg!E104</f>
        <v>0</v>
      </c>
      <c r="F106" s="101">
        <f>(p0!H111+p0!J111+'Spread Opt'!D102+'Transport Pos'!E98)*10000*m_chg!K104</f>
        <v>0</v>
      </c>
      <c r="G106" s="101">
        <f>p0!O111*10000*m_chg!L104</f>
        <v>0</v>
      </c>
      <c r="H106" s="101">
        <f>p0!D111*10000*m_chg!N104</f>
        <v>0</v>
      </c>
      <c r="I106" s="101">
        <f>(p0!I111+p0!AG111+'Spread Opt'!C102)*10000*m_chg!H104</f>
        <v>0</v>
      </c>
      <c r="J106" s="101">
        <f>p0!M111*10000*m_chg!J104</f>
        <v>0</v>
      </c>
      <c r="K106" s="101">
        <f>(p0!L111+p0!G111)*10000*m_chg!O104</f>
        <v>0</v>
      </c>
      <c r="L106" s="101">
        <f>p0!P111*10000*m_chg!P104</f>
        <v>0</v>
      </c>
      <c r="M106" s="101">
        <f>(p0!F111)*10000*m_chg!T104</f>
        <v>0</v>
      </c>
      <c r="N106" s="101">
        <f>p0!C111*10000*m_chg!U104</f>
        <v>0</v>
      </c>
      <c r="O106" s="101">
        <f>'Transport Pos'!C98*10000*m_chg!V104</f>
        <v>0</v>
      </c>
      <c r="P106" s="101">
        <f>(p0!Y111+p0!X111)*10000*m_chg!X104</f>
        <v>0</v>
      </c>
      <c r="Q106" s="101">
        <f>p0!Z111*10000*m_chg!Y104</f>
        <v>0</v>
      </c>
      <c r="R106" s="101">
        <f>(p0!AB111+'Transport Pos'!B98)*10000*m_chg!Z104</f>
        <v>0</v>
      </c>
      <c r="S106" s="101">
        <f>p0!U111*10000*m_chg!AA104</f>
        <v>0</v>
      </c>
      <c r="T106" s="101">
        <f>p0!W111*10000*m_chg!AB104</f>
        <v>0</v>
      </c>
      <c r="U106" s="101">
        <f>p0!S111*10000*m_chg!AD104</f>
        <v>0</v>
      </c>
      <c r="V106" s="101">
        <f>p0!B111*10000*m_chg!AG104</f>
        <v>0</v>
      </c>
      <c r="W106" s="101">
        <f>p0!AA111*10000*m_chg!AJ104</f>
        <v>0</v>
      </c>
      <c r="Y106" s="101"/>
      <c r="AA106" s="90">
        <v>39630</v>
      </c>
      <c r="AB106" s="174">
        <f t="shared" si="9"/>
        <v>0</v>
      </c>
      <c r="AC106" s="174">
        <f>IF(AC$2&lt;=$AA106,IF(AC$3&gt;=$AA106,(AC$4*($AA107-$AA106)),0),0)*(VLOOKUP($AA106,curves,VLOOKUP(AC$1,names,2,0))-AC$5)*'m1'!$BL104</f>
        <v>0</v>
      </c>
      <c r="AD106" s="174">
        <f>IF(AD$2&lt;=$AA106,IF(AD$3&gt;=$AA106,(AD$4*($AA107-$AA106)),0),0)*(VLOOKUP($AA106,curves,VLOOKUP(AD$1,names,2,0))-AD$5)*'m1'!$BL104</f>
        <v>0</v>
      </c>
      <c r="AE106" s="174">
        <f>IF(AE$2&lt;=$AA106,IF(AE$3&gt;=$AA106,(AE$4*($AA107-$AA106)),0),0)*(VLOOKUP($AA106,curves,VLOOKUP(AE$1,names,2,0))-AE$5)*'m1'!$BL104</f>
        <v>0</v>
      </c>
      <c r="AF106" s="174">
        <f>IF(AF$2&lt;=$AA106,IF(AF$3&gt;=$AA106,(AF$4*($AA107-$AA106)),0),0)*(VLOOKUP($AA106,curves,VLOOKUP(AF$1,names,2,0))-AF$5)*'m1'!$BL104</f>
        <v>0</v>
      </c>
      <c r="AG106" s="174">
        <f>IF(AG$2&lt;=$AA106,IF(AG$3&gt;=$AA106,(AG$4*($AA107-$AA106)),0),0)*(VLOOKUP($AA106,curves,VLOOKUP(AG$1,names,2,0))-AG$5)*'m1'!$BL104</f>
        <v>0</v>
      </c>
      <c r="AH106" s="174">
        <f>IF(AH$2&lt;=$AA106,IF(AH$3&gt;=$AA106,(AH$4*($AA107-$AA106)),0),0)*(VLOOKUP($AA106,curves,VLOOKUP(AH$1,names,2,0))-AH$5)*'m1'!$BL104</f>
        <v>0</v>
      </c>
      <c r="AI106" s="174">
        <f>IF(AI$2&lt;=$AA106,IF(AI$3&gt;=$AA106,(AI$4*($AA107-$AA106)),0),0)*(VLOOKUP($AA106,curves,VLOOKUP(AI$1,names,2,0))-AI$5)*'m1'!$BL104</f>
        <v>0</v>
      </c>
      <c r="AJ106" s="174">
        <f>IF(AJ$2&lt;=$AA106,IF(AJ$3&gt;=$AA106,(AJ$4*($AA107-$AA106)),0),0)*(VLOOKUP($AA106,curves,VLOOKUP(AJ$1,names,2,0))-AJ$5)*'m1'!$BL104</f>
        <v>0</v>
      </c>
      <c r="AK106" s="174">
        <f>IF(AK$2&lt;=$AA106,IF(AK$3&gt;=$AA106,(AK$4*($AA107-$AA106)),0),0)*(VLOOKUP($AA106,curves,VLOOKUP(AK$1,names,2,0))-AK$5)*'m1'!$BL104</f>
        <v>0</v>
      </c>
      <c r="AL106" s="174">
        <f>IF(AL$2&lt;=$AA106,IF(AL$3&gt;=$AA106,(AL$4*($AA107-$AA106)),0),0)*(VLOOKUP($AA106,curves,VLOOKUP(AL$1,names,2,0))-AL$5)*'m1'!$BL104</f>
        <v>0</v>
      </c>
      <c r="AM106" s="174">
        <f>IF(AM$2&lt;=$AA106,IF(AM$3&gt;=$AA106,(AM$4*($AA107-$AA106)),0),0)*(VLOOKUP($AA106,curves,VLOOKUP(AM$1,names,2,0))-AM$5)*'m1'!$BL104</f>
        <v>0</v>
      </c>
      <c r="AN106" s="174">
        <f>IF(AN$2&lt;=$AA106,IF(AN$3&gt;=$AA106,(AN$4*($AA107-$AA106)),0),0)*(VLOOKUP($AA106,curves,VLOOKUP(AN$1,names,2,0))-AN$5)*'m1'!$BL104</f>
        <v>0</v>
      </c>
      <c r="AO106" s="174">
        <f>IF(AO$2&lt;=$AA106,IF(AO$3&gt;=$AA106,(AO$4*($AA107-$AA106)),0),0)*(VLOOKUP($AA106,curves,VLOOKUP(AO$1,names,2,0))-AO$5)*'m1'!$BL104</f>
        <v>0</v>
      </c>
      <c r="AP106" s="174">
        <f>IF(AP$2&lt;=$AA106,IF(AP$3&gt;=$AA106,(AP$4*($AA107-$AA106)),0),0)*(VLOOKUP($AA106,curves,VLOOKUP(AP$1,names,2,0))-AP$5)*'m1'!$BL104</f>
        <v>0</v>
      </c>
      <c r="AQ106" s="174">
        <f>IF(AQ$2&lt;=$AA106,IF(AQ$3&gt;=$AA106,(AQ$4*($AA107-$AA106)),0),0)*(VLOOKUP($AA106,curves,VLOOKUP(AQ$1,names,2,0))-AQ$5)*'m1'!$BL104</f>
        <v>0</v>
      </c>
      <c r="AR106" s="174">
        <f>IF(AR$2&lt;=$AA106,IF(AR$3&gt;=$AA106,(AR$4*($AA107-$AA106)),0),0)*(VLOOKUP($AA106,curves,VLOOKUP(AR$1,names,2,0))-AR$5)*'m1'!$BL104</f>
        <v>0</v>
      </c>
      <c r="AS106" s="174">
        <f>IF(AS$2&lt;=$AA106,IF(AS$3&gt;=$AA106,(AS$4*($AA107-$AA106)),0),0)*(VLOOKUP($AA106,curves,VLOOKUP(AS$1,names,2,0))-AS$5)*'m1'!$BL104</f>
        <v>0</v>
      </c>
      <c r="AT106" s="174">
        <f>IF(AT$2&lt;=$AA106,IF(AT$3&gt;=$AA106,(AT$4*($AA107-$AA106)),0),0)*(VLOOKUP($AA106,curves,VLOOKUP(AT$1,names,2,0))-AT$5)*'m1'!$BL104</f>
        <v>0</v>
      </c>
      <c r="AU106" s="174">
        <f>IF(AU$2&lt;=$AA106,IF(AU$3&gt;=$AA106,(AU$4*($AA107-$AA106)),0),0)*(VLOOKUP($AA106,curves,VLOOKUP(AU$1,names,2,0))-AU$5)*'m1'!$BL104</f>
        <v>0</v>
      </c>
      <c r="AV106" s="174">
        <f>IF(AV$2&lt;=$AA106,IF(AV$3&gt;=$AA106,(AV$4*($AA107-$AA106)),0),0)*(VLOOKUP($AA106,curves,VLOOKUP(AV$1,names,2,0))-AV$5)*'m1'!$BL104</f>
        <v>0</v>
      </c>
      <c r="AW106" s="174">
        <f>IF(AW$2&lt;=$AA106,IF(AW$3&gt;=$AA106,(AW$4*($AA107-$AA106)),0),0)*(VLOOKUP($AA106,curves,VLOOKUP(AW$1,names,2,0))-AW$5)*'m1'!$BL104</f>
        <v>0</v>
      </c>
      <c r="BB106" s="84"/>
      <c r="BC106" s="84"/>
      <c r="BD106" s="84"/>
      <c r="BE106" s="84"/>
      <c r="BP106" s="88"/>
      <c r="CI106" s="83"/>
      <c r="CJ106" s="83"/>
      <c r="CK106" s="83"/>
      <c r="FY106" s="84"/>
      <c r="FZ106" s="84"/>
      <c r="GA106" s="84"/>
      <c r="GK106" s="88"/>
      <c r="GL106" s="88"/>
      <c r="GR106" s="88"/>
      <c r="GT106" s="88"/>
      <c r="GU106" s="88"/>
      <c r="HA106" s="88"/>
    </row>
    <row r="107" spans="1:209">
      <c r="A107" s="90">
        <f>p0!A112</f>
        <v>39661</v>
      </c>
      <c r="B107" s="102">
        <f t="shared" si="8"/>
        <v>0</v>
      </c>
      <c r="C107" s="101">
        <f>p0!E112*10000*m_chg!C105</f>
        <v>0</v>
      </c>
      <c r="D107" s="101">
        <f>p0!N112*10000*m_chg!D105</f>
        <v>0</v>
      </c>
      <c r="E107" s="101">
        <f>'p1'!K112*10000*m_chg!E105</f>
        <v>0</v>
      </c>
      <c r="F107" s="101">
        <f>(p0!H112+p0!J112+'Spread Opt'!D103+'Transport Pos'!E99)*10000*m_chg!K105</f>
        <v>0</v>
      </c>
      <c r="G107" s="101">
        <f>p0!O112*10000*m_chg!L105</f>
        <v>0</v>
      </c>
      <c r="H107" s="101">
        <f>p0!D112*10000*m_chg!N105</f>
        <v>0</v>
      </c>
      <c r="I107" s="101">
        <f>(p0!I112+p0!AG112+'Spread Opt'!C103)*10000*m_chg!H105</f>
        <v>0</v>
      </c>
      <c r="J107" s="101">
        <f>p0!M112*10000*m_chg!J105</f>
        <v>0</v>
      </c>
      <c r="K107" s="101">
        <f>(p0!L112+p0!G112)*10000*m_chg!O105</f>
        <v>0</v>
      </c>
      <c r="L107" s="101">
        <f>p0!P112*10000*m_chg!P105</f>
        <v>0</v>
      </c>
      <c r="M107" s="101">
        <f>(p0!F112)*10000*m_chg!T105</f>
        <v>0</v>
      </c>
      <c r="N107" s="101">
        <f>p0!C112*10000*m_chg!U105</f>
        <v>0</v>
      </c>
      <c r="O107" s="101">
        <f>'Transport Pos'!C99*10000*m_chg!V105</f>
        <v>0</v>
      </c>
      <c r="P107" s="101">
        <f>(p0!Y112+p0!X112)*10000*m_chg!X105</f>
        <v>0</v>
      </c>
      <c r="Q107" s="101">
        <f>p0!Z112*10000*m_chg!Y105</f>
        <v>0</v>
      </c>
      <c r="R107" s="101">
        <f>(p0!AB112+'Transport Pos'!B99)*10000*m_chg!Z105</f>
        <v>0</v>
      </c>
      <c r="S107" s="101">
        <f>p0!U112*10000*m_chg!AA105</f>
        <v>0</v>
      </c>
      <c r="T107" s="101">
        <f>p0!W112*10000*m_chg!AB105</f>
        <v>0</v>
      </c>
      <c r="U107" s="101">
        <f>p0!S112*10000*m_chg!AD105</f>
        <v>0</v>
      </c>
      <c r="V107" s="101">
        <f>p0!B112*10000*m_chg!AG105</f>
        <v>0</v>
      </c>
      <c r="W107" s="101">
        <f>p0!AA112*10000*m_chg!AJ105</f>
        <v>0</v>
      </c>
      <c r="Y107" s="101"/>
      <c r="AA107" s="90">
        <v>39661</v>
      </c>
      <c r="AB107" s="174">
        <f t="shared" si="9"/>
        <v>0</v>
      </c>
      <c r="AC107" s="174">
        <f>IF(AC$2&lt;=$AA107,IF(AC$3&gt;=$AA107,(AC$4*($AA108-$AA107)),0),0)*(VLOOKUP($AA107,curves,VLOOKUP(AC$1,names,2,0))-AC$5)*'m1'!$BL105</f>
        <v>0</v>
      </c>
      <c r="AD107" s="174">
        <f>IF(AD$2&lt;=$AA107,IF(AD$3&gt;=$AA107,(AD$4*($AA108-$AA107)),0),0)*(VLOOKUP($AA107,curves,VLOOKUP(AD$1,names,2,0))-AD$5)*'m1'!$BL105</f>
        <v>0</v>
      </c>
      <c r="AE107" s="174">
        <f>IF(AE$2&lt;=$AA107,IF(AE$3&gt;=$AA107,(AE$4*($AA108-$AA107)),0),0)*(VLOOKUP($AA107,curves,VLOOKUP(AE$1,names,2,0))-AE$5)*'m1'!$BL105</f>
        <v>0</v>
      </c>
      <c r="AF107" s="174">
        <f>IF(AF$2&lt;=$AA107,IF(AF$3&gt;=$AA107,(AF$4*($AA108-$AA107)),0),0)*(VLOOKUP($AA107,curves,VLOOKUP(AF$1,names,2,0))-AF$5)*'m1'!$BL105</f>
        <v>0</v>
      </c>
      <c r="AG107" s="174">
        <f>IF(AG$2&lt;=$AA107,IF(AG$3&gt;=$AA107,(AG$4*($AA108-$AA107)),0),0)*(VLOOKUP($AA107,curves,VLOOKUP(AG$1,names,2,0))-AG$5)*'m1'!$BL105</f>
        <v>0</v>
      </c>
      <c r="AH107" s="174">
        <f>IF(AH$2&lt;=$AA107,IF(AH$3&gt;=$AA107,(AH$4*($AA108-$AA107)),0),0)*(VLOOKUP($AA107,curves,VLOOKUP(AH$1,names,2,0))-AH$5)*'m1'!$BL105</f>
        <v>0</v>
      </c>
      <c r="AI107" s="174">
        <f>IF(AI$2&lt;=$AA107,IF(AI$3&gt;=$AA107,(AI$4*($AA108-$AA107)),0),0)*(VLOOKUP($AA107,curves,VLOOKUP(AI$1,names,2,0))-AI$5)*'m1'!$BL105</f>
        <v>0</v>
      </c>
      <c r="AJ107" s="174">
        <f>IF(AJ$2&lt;=$AA107,IF(AJ$3&gt;=$AA107,(AJ$4*($AA108-$AA107)),0),0)*(VLOOKUP($AA107,curves,VLOOKUP(AJ$1,names,2,0))-AJ$5)*'m1'!$BL105</f>
        <v>0</v>
      </c>
      <c r="AK107" s="174">
        <f>IF(AK$2&lt;=$AA107,IF(AK$3&gt;=$AA107,(AK$4*($AA108-$AA107)),0),0)*(VLOOKUP($AA107,curves,VLOOKUP(AK$1,names,2,0))-AK$5)*'m1'!$BL105</f>
        <v>0</v>
      </c>
      <c r="AL107" s="174">
        <f>IF(AL$2&lt;=$AA107,IF(AL$3&gt;=$AA107,(AL$4*($AA108-$AA107)),0),0)*(VLOOKUP($AA107,curves,VLOOKUP(AL$1,names,2,0))-AL$5)*'m1'!$BL105</f>
        <v>0</v>
      </c>
      <c r="AM107" s="174">
        <f>IF(AM$2&lt;=$AA107,IF(AM$3&gt;=$AA107,(AM$4*($AA108-$AA107)),0),0)*(VLOOKUP($AA107,curves,VLOOKUP(AM$1,names,2,0))-AM$5)*'m1'!$BL105</f>
        <v>0</v>
      </c>
      <c r="AN107" s="174">
        <f>IF(AN$2&lt;=$AA107,IF(AN$3&gt;=$AA107,(AN$4*($AA108-$AA107)),0),0)*(VLOOKUP($AA107,curves,VLOOKUP(AN$1,names,2,0))-AN$5)*'m1'!$BL105</f>
        <v>0</v>
      </c>
      <c r="AO107" s="174">
        <f>IF(AO$2&lt;=$AA107,IF(AO$3&gt;=$AA107,(AO$4*($AA108-$AA107)),0),0)*(VLOOKUP($AA107,curves,VLOOKUP(AO$1,names,2,0))-AO$5)*'m1'!$BL105</f>
        <v>0</v>
      </c>
      <c r="AP107" s="174">
        <f>IF(AP$2&lt;=$AA107,IF(AP$3&gt;=$AA107,(AP$4*($AA108-$AA107)),0),0)*(VLOOKUP($AA107,curves,VLOOKUP(AP$1,names,2,0))-AP$5)*'m1'!$BL105</f>
        <v>0</v>
      </c>
      <c r="AQ107" s="174">
        <f>IF(AQ$2&lt;=$AA107,IF(AQ$3&gt;=$AA107,(AQ$4*($AA108-$AA107)),0),0)*(VLOOKUP($AA107,curves,VLOOKUP(AQ$1,names,2,0))-AQ$5)*'m1'!$BL105</f>
        <v>0</v>
      </c>
      <c r="AR107" s="174">
        <f>IF(AR$2&lt;=$AA107,IF(AR$3&gt;=$AA107,(AR$4*($AA108-$AA107)),0),0)*(VLOOKUP($AA107,curves,VLOOKUP(AR$1,names,2,0))-AR$5)*'m1'!$BL105</f>
        <v>0</v>
      </c>
      <c r="AS107" s="174">
        <f>IF(AS$2&lt;=$AA107,IF(AS$3&gt;=$AA107,(AS$4*($AA108-$AA107)),0),0)*(VLOOKUP($AA107,curves,VLOOKUP(AS$1,names,2,0))-AS$5)*'m1'!$BL105</f>
        <v>0</v>
      </c>
      <c r="AT107" s="174">
        <f>IF(AT$2&lt;=$AA107,IF(AT$3&gt;=$AA107,(AT$4*($AA108-$AA107)),0),0)*(VLOOKUP($AA107,curves,VLOOKUP(AT$1,names,2,0))-AT$5)*'m1'!$BL105</f>
        <v>0</v>
      </c>
      <c r="AU107" s="174">
        <f>IF(AU$2&lt;=$AA107,IF(AU$3&gt;=$AA107,(AU$4*($AA108-$AA107)),0),0)*(VLOOKUP($AA107,curves,VLOOKUP(AU$1,names,2,0))-AU$5)*'m1'!$BL105</f>
        <v>0</v>
      </c>
      <c r="AV107" s="174">
        <f>IF(AV$2&lt;=$AA107,IF(AV$3&gt;=$AA107,(AV$4*($AA108-$AA107)),0),0)*(VLOOKUP($AA107,curves,VLOOKUP(AV$1,names,2,0))-AV$5)*'m1'!$BL105</f>
        <v>0</v>
      </c>
      <c r="AW107" s="174">
        <f>IF(AW$2&lt;=$AA107,IF(AW$3&gt;=$AA107,(AW$4*($AA108-$AA107)),0),0)*(VLOOKUP($AA107,curves,VLOOKUP(AW$1,names,2,0))-AW$5)*'m1'!$BL105</f>
        <v>0</v>
      </c>
      <c r="BB107" s="84"/>
      <c r="BC107" s="84"/>
      <c r="BD107" s="84"/>
      <c r="BE107" s="84"/>
      <c r="BP107" s="88"/>
      <c r="CI107" s="83"/>
      <c r="CJ107" s="83"/>
      <c r="CK107" s="83"/>
      <c r="FY107" s="84"/>
      <c r="FZ107" s="84"/>
      <c r="GA107" s="84"/>
      <c r="GK107" s="88"/>
      <c r="GL107" s="88"/>
      <c r="GR107" s="88"/>
      <c r="GT107" s="88"/>
      <c r="GU107" s="88"/>
      <c r="HA107" s="88"/>
    </row>
    <row r="108" spans="1:209">
      <c r="A108" s="90">
        <f>p0!A113</f>
        <v>39692</v>
      </c>
      <c r="B108" s="102">
        <f t="shared" si="8"/>
        <v>0</v>
      </c>
      <c r="C108" s="101">
        <f>p0!E113*10000*m_chg!C106</f>
        <v>0</v>
      </c>
      <c r="D108" s="101">
        <f>p0!N113*10000*m_chg!D106</f>
        <v>0</v>
      </c>
      <c r="E108" s="101">
        <f>'p1'!K113*10000*m_chg!E106</f>
        <v>0</v>
      </c>
      <c r="F108" s="101">
        <f>(p0!H113+p0!J113+'Spread Opt'!D104+'Transport Pos'!E100)*10000*m_chg!K106</f>
        <v>0</v>
      </c>
      <c r="G108" s="101">
        <f>p0!O113*10000*m_chg!L106</f>
        <v>0</v>
      </c>
      <c r="H108" s="101">
        <f>p0!D113*10000*m_chg!N106</f>
        <v>0</v>
      </c>
      <c r="I108" s="101">
        <f>(p0!I113+p0!AG113+'Spread Opt'!C104)*10000*m_chg!H106</f>
        <v>0</v>
      </c>
      <c r="J108" s="101">
        <f>p0!M113*10000*m_chg!J106</f>
        <v>0</v>
      </c>
      <c r="K108" s="101">
        <f>(p0!L113+p0!G113)*10000*m_chg!O106</f>
        <v>0</v>
      </c>
      <c r="L108" s="101">
        <f>p0!P113*10000*m_chg!P106</f>
        <v>0</v>
      </c>
      <c r="M108" s="101">
        <f>(p0!F113)*10000*m_chg!T106</f>
        <v>0</v>
      </c>
      <c r="N108" s="101">
        <f>p0!C113*10000*m_chg!U106</f>
        <v>0</v>
      </c>
      <c r="O108" s="101">
        <f>'Transport Pos'!C100*10000*m_chg!V106</f>
        <v>0</v>
      </c>
      <c r="P108" s="101">
        <f>(p0!Y113+p0!X113)*10000*m_chg!X106</f>
        <v>0</v>
      </c>
      <c r="Q108" s="101">
        <f>p0!Z113*10000*m_chg!Y106</f>
        <v>0</v>
      </c>
      <c r="R108" s="101">
        <f>(p0!AB113+'Transport Pos'!B100)*10000*m_chg!Z106</f>
        <v>0</v>
      </c>
      <c r="S108" s="101">
        <f>p0!U113*10000*m_chg!AA106</f>
        <v>0</v>
      </c>
      <c r="T108" s="101">
        <f>p0!W113*10000*m_chg!AB106</f>
        <v>0</v>
      </c>
      <c r="U108" s="101">
        <f>p0!S113*10000*m_chg!AD106</f>
        <v>0</v>
      </c>
      <c r="V108" s="101">
        <f>p0!B113*10000*m_chg!AG106</f>
        <v>0</v>
      </c>
      <c r="W108" s="101">
        <f>p0!AA113*10000*m_chg!AJ106</f>
        <v>0</v>
      </c>
      <c r="Y108" s="101"/>
      <c r="AA108" s="90">
        <v>39692</v>
      </c>
      <c r="AB108" s="174">
        <f t="shared" si="9"/>
        <v>0</v>
      </c>
      <c r="AC108" s="174">
        <f>IF(AC$2&lt;=$AA108,IF(AC$3&gt;=$AA108,(AC$4*($AA109-$AA108)),0),0)*(VLOOKUP($AA108,curves,VLOOKUP(AC$1,names,2,0))-AC$5)*'m1'!$BL106</f>
        <v>0</v>
      </c>
      <c r="AD108" s="174">
        <f>IF(AD$2&lt;=$AA108,IF(AD$3&gt;=$AA108,(AD$4*($AA109-$AA108)),0),0)*(VLOOKUP($AA108,curves,VLOOKUP(AD$1,names,2,0))-AD$5)*'m1'!$BL106</f>
        <v>0</v>
      </c>
      <c r="AE108" s="174">
        <f>IF(AE$2&lt;=$AA108,IF(AE$3&gt;=$AA108,(AE$4*($AA109-$AA108)),0),0)*(VLOOKUP($AA108,curves,VLOOKUP(AE$1,names,2,0))-AE$5)*'m1'!$BL106</f>
        <v>0</v>
      </c>
      <c r="AF108" s="174">
        <f>IF(AF$2&lt;=$AA108,IF(AF$3&gt;=$AA108,(AF$4*($AA109-$AA108)),0),0)*(VLOOKUP($AA108,curves,VLOOKUP(AF$1,names,2,0))-AF$5)*'m1'!$BL106</f>
        <v>0</v>
      </c>
      <c r="AG108" s="174">
        <f>IF(AG$2&lt;=$AA108,IF(AG$3&gt;=$AA108,(AG$4*($AA109-$AA108)),0),0)*(VLOOKUP($AA108,curves,VLOOKUP(AG$1,names,2,0))-AG$5)*'m1'!$BL106</f>
        <v>0</v>
      </c>
      <c r="AH108" s="174">
        <f>IF(AH$2&lt;=$AA108,IF(AH$3&gt;=$AA108,(AH$4*($AA109-$AA108)),0),0)*(VLOOKUP($AA108,curves,VLOOKUP(AH$1,names,2,0))-AH$5)*'m1'!$BL106</f>
        <v>0</v>
      </c>
      <c r="AI108" s="174">
        <f>IF(AI$2&lt;=$AA108,IF(AI$3&gt;=$AA108,(AI$4*($AA109-$AA108)),0),0)*(VLOOKUP($AA108,curves,VLOOKUP(AI$1,names,2,0))-AI$5)*'m1'!$BL106</f>
        <v>0</v>
      </c>
      <c r="AJ108" s="174">
        <f>IF(AJ$2&lt;=$AA108,IF(AJ$3&gt;=$AA108,(AJ$4*($AA109-$AA108)),0),0)*(VLOOKUP($AA108,curves,VLOOKUP(AJ$1,names,2,0))-AJ$5)*'m1'!$BL106</f>
        <v>0</v>
      </c>
      <c r="AK108" s="174">
        <f>IF(AK$2&lt;=$AA108,IF(AK$3&gt;=$AA108,(AK$4*($AA109-$AA108)),0),0)*(VLOOKUP($AA108,curves,VLOOKUP(AK$1,names,2,0))-AK$5)*'m1'!$BL106</f>
        <v>0</v>
      </c>
      <c r="AL108" s="174">
        <f>IF(AL$2&lt;=$AA108,IF(AL$3&gt;=$AA108,(AL$4*($AA109-$AA108)),0),0)*(VLOOKUP($AA108,curves,VLOOKUP(AL$1,names,2,0))-AL$5)*'m1'!$BL106</f>
        <v>0</v>
      </c>
      <c r="AM108" s="174">
        <f>IF(AM$2&lt;=$AA108,IF(AM$3&gt;=$AA108,(AM$4*($AA109-$AA108)),0),0)*(VLOOKUP($AA108,curves,VLOOKUP(AM$1,names,2,0))-AM$5)*'m1'!$BL106</f>
        <v>0</v>
      </c>
      <c r="AN108" s="174">
        <f>IF(AN$2&lt;=$AA108,IF(AN$3&gt;=$AA108,(AN$4*($AA109-$AA108)),0),0)*(VLOOKUP($AA108,curves,VLOOKUP(AN$1,names,2,0))-AN$5)*'m1'!$BL106</f>
        <v>0</v>
      </c>
      <c r="AO108" s="174">
        <f>IF(AO$2&lt;=$AA108,IF(AO$3&gt;=$AA108,(AO$4*($AA109-$AA108)),0),0)*(VLOOKUP($AA108,curves,VLOOKUP(AO$1,names,2,0))-AO$5)*'m1'!$BL106</f>
        <v>0</v>
      </c>
      <c r="AP108" s="174">
        <f>IF(AP$2&lt;=$AA108,IF(AP$3&gt;=$AA108,(AP$4*($AA109-$AA108)),0),0)*(VLOOKUP($AA108,curves,VLOOKUP(AP$1,names,2,0))-AP$5)*'m1'!$BL106</f>
        <v>0</v>
      </c>
      <c r="AQ108" s="174">
        <f>IF(AQ$2&lt;=$AA108,IF(AQ$3&gt;=$AA108,(AQ$4*($AA109-$AA108)),0),0)*(VLOOKUP($AA108,curves,VLOOKUP(AQ$1,names,2,0))-AQ$5)*'m1'!$BL106</f>
        <v>0</v>
      </c>
      <c r="AR108" s="174">
        <f>IF(AR$2&lt;=$AA108,IF(AR$3&gt;=$AA108,(AR$4*($AA109-$AA108)),0),0)*(VLOOKUP($AA108,curves,VLOOKUP(AR$1,names,2,0))-AR$5)*'m1'!$BL106</f>
        <v>0</v>
      </c>
      <c r="AS108" s="174">
        <f>IF(AS$2&lt;=$AA108,IF(AS$3&gt;=$AA108,(AS$4*($AA109-$AA108)),0),0)*(VLOOKUP($AA108,curves,VLOOKUP(AS$1,names,2,0))-AS$5)*'m1'!$BL106</f>
        <v>0</v>
      </c>
      <c r="AT108" s="174">
        <f>IF(AT$2&lt;=$AA108,IF(AT$3&gt;=$AA108,(AT$4*($AA109-$AA108)),0),0)*(VLOOKUP($AA108,curves,VLOOKUP(AT$1,names,2,0))-AT$5)*'m1'!$BL106</f>
        <v>0</v>
      </c>
      <c r="AU108" s="174">
        <f>IF(AU$2&lt;=$AA108,IF(AU$3&gt;=$AA108,(AU$4*($AA109-$AA108)),0),0)*(VLOOKUP($AA108,curves,VLOOKUP(AU$1,names,2,0))-AU$5)*'m1'!$BL106</f>
        <v>0</v>
      </c>
      <c r="AV108" s="174">
        <f>IF(AV$2&lt;=$AA108,IF(AV$3&gt;=$AA108,(AV$4*($AA109-$AA108)),0),0)*(VLOOKUP($AA108,curves,VLOOKUP(AV$1,names,2,0))-AV$5)*'m1'!$BL106</f>
        <v>0</v>
      </c>
      <c r="AW108" s="174">
        <f>IF(AW$2&lt;=$AA108,IF(AW$3&gt;=$AA108,(AW$4*($AA109-$AA108)),0),0)*(VLOOKUP($AA108,curves,VLOOKUP(AW$1,names,2,0))-AW$5)*'m1'!$BL106</f>
        <v>0</v>
      </c>
      <c r="BB108" s="84"/>
      <c r="BC108" s="84"/>
      <c r="BD108" s="84"/>
      <c r="BE108" s="84"/>
      <c r="BP108" s="88"/>
      <c r="CI108" s="83"/>
      <c r="CJ108" s="83"/>
      <c r="CK108" s="83"/>
      <c r="FY108" s="84"/>
      <c r="FZ108" s="84"/>
      <c r="GA108" s="84"/>
      <c r="GK108" s="88"/>
      <c r="GL108" s="88"/>
      <c r="GR108" s="88"/>
      <c r="GT108" s="88"/>
      <c r="GU108" s="88"/>
      <c r="HA108" s="88"/>
    </row>
    <row r="109" spans="1:209">
      <c r="A109" s="90">
        <f>p0!A114</f>
        <v>39722</v>
      </c>
      <c r="B109" s="102">
        <f t="shared" si="8"/>
        <v>0</v>
      </c>
      <c r="C109" s="101">
        <f>p0!E114*10000*m_chg!C107</f>
        <v>0</v>
      </c>
      <c r="D109" s="101">
        <f>p0!N114*10000*m_chg!D107</f>
        <v>0</v>
      </c>
      <c r="E109" s="101">
        <f>'p1'!K114*10000*m_chg!E107</f>
        <v>0</v>
      </c>
      <c r="F109" s="101">
        <f>(p0!H114+p0!J114+'Spread Opt'!D105+'Transport Pos'!E101)*10000*m_chg!K107</f>
        <v>0</v>
      </c>
      <c r="G109" s="101">
        <f>p0!O114*10000*m_chg!L107</f>
        <v>0</v>
      </c>
      <c r="H109" s="101">
        <f>p0!D114*10000*m_chg!N107</f>
        <v>0</v>
      </c>
      <c r="I109" s="101">
        <f>(p0!I114+p0!AG114+'Spread Opt'!C105)*10000*m_chg!H107</f>
        <v>0</v>
      </c>
      <c r="J109" s="101">
        <f>p0!M114*10000*m_chg!J107</f>
        <v>0</v>
      </c>
      <c r="K109" s="101">
        <f>(p0!L114+p0!G114)*10000*m_chg!O107</f>
        <v>0</v>
      </c>
      <c r="L109" s="101">
        <f>p0!P114*10000*m_chg!P107</f>
        <v>0</v>
      </c>
      <c r="M109" s="101">
        <f>(p0!F114)*10000*m_chg!T107</f>
        <v>0</v>
      </c>
      <c r="N109" s="101">
        <f>p0!C114*10000*m_chg!U107</f>
        <v>0</v>
      </c>
      <c r="O109" s="101">
        <f>'Transport Pos'!C101*10000*m_chg!V107</f>
        <v>0</v>
      </c>
      <c r="P109" s="101">
        <f>(p0!Y114+p0!X114)*10000*m_chg!X107</f>
        <v>0</v>
      </c>
      <c r="Q109" s="101">
        <f>p0!Z114*10000*m_chg!Y107</f>
        <v>0</v>
      </c>
      <c r="R109" s="101">
        <f>(p0!AB114+'Transport Pos'!B101)*10000*m_chg!Z107</f>
        <v>0</v>
      </c>
      <c r="S109" s="101">
        <f>p0!U114*10000*m_chg!AA107</f>
        <v>0</v>
      </c>
      <c r="T109" s="101">
        <f>p0!W114*10000*m_chg!AB107</f>
        <v>0</v>
      </c>
      <c r="U109" s="101">
        <f>p0!S114*10000*m_chg!AD107</f>
        <v>0</v>
      </c>
      <c r="V109" s="101">
        <f>p0!B114*10000*m_chg!AG107</f>
        <v>0</v>
      </c>
      <c r="W109" s="101">
        <f>p0!AA114*10000*m_chg!AJ107</f>
        <v>0</v>
      </c>
      <c r="Y109" s="101"/>
      <c r="AA109" s="90">
        <v>39722</v>
      </c>
      <c r="AB109" s="174">
        <f t="shared" si="9"/>
        <v>0</v>
      </c>
      <c r="AC109" s="174">
        <f>IF(AC$2&lt;=$AA109,IF(AC$3&gt;=$AA109,(AC$4*($AA110-$AA109)),0),0)*(VLOOKUP($AA109,curves,VLOOKUP(AC$1,names,2,0))-AC$5)*'m1'!$BL107</f>
        <v>0</v>
      </c>
      <c r="AD109" s="174">
        <f>IF(AD$2&lt;=$AA109,IF(AD$3&gt;=$AA109,(AD$4*($AA110-$AA109)),0),0)*(VLOOKUP($AA109,curves,VLOOKUP(AD$1,names,2,0))-AD$5)*'m1'!$BL107</f>
        <v>0</v>
      </c>
      <c r="AE109" s="174">
        <f>IF(AE$2&lt;=$AA109,IF(AE$3&gt;=$AA109,(AE$4*($AA110-$AA109)),0),0)*(VLOOKUP($AA109,curves,VLOOKUP(AE$1,names,2,0))-AE$5)*'m1'!$BL107</f>
        <v>0</v>
      </c>
      <c r="AF109" s="174">
        <f>IF(AF$2&lt;=$AA109,IF(AF$3&gt;=$AA109,(AF$4*($AA110-$AA109)),0),0)*(VLOOKUP($AA109,curves,VLOOKUP(AF$1,names,2,0))-AF$5)*'m1'!$BL107</f>
        <v>0</v>
      </c>
      <c r="AG109" s="174">
        <f>IF(AG$2&lt;=$AA109,IF(AG$3&gt;=$AA109,(AG$4*($AA110-$AA109)),0),0)*(VLOOKUP($AA109,curves,VLOOKUP(AG$1,names,2,0))-AG$5)*'m1'!$BL107</f>
        <v>0</v>
      </c>
      <c r="AH109" s="174">
        <f>IF(AH$2&lt;=$AA109,IF(AH$3&gt;=$AA109,(AH$4*($AA110-$AA109)),0),0)*(VLOOKUP($AA109,curves,VLOOKUP(AH$1,names,2,0))-AH$5)*'m1'!$BL107</f>
        <v>0</v>
      </c>
      <c r="AI109" s="174">
        <f>IF(AI$2&lt;=$AA109,IF(AI$3&gt;=$AA109,(AI$4*($AA110-$AA109)),0),0)*(VLOOKUP($AA109,curves,VLOOKUP(AI$1,names,2,0))-AI$5)*'m1'!$BL107</f>
        <v>0</v>
      </c>
      <c r="AJ109" s="174">
        <f>IF(AJ$2&lt;=$AA109,IF(AJ$3&gt;=$AA109,(AJ$4*($AA110-$AA109)),0),0)*(VLOOKUP($AA109,curves,VLOOKUP(AJ$1,names,2,0))-AJ$5)*'m1'!$BL107</f>
        <v>0</v>
      </c>
      <c r="AK109" s="174">
        <f>IF(AK$2&lt;=$AA109,IF(AK$3&gt;=$AA109,(AK$4*($AA110-$AA109)),0),0)*(VLOOKUP($AA109,curves,VLOOKUP(AK$1,names,2,0))-AK$5)*'m1'!$BL107</f>
        <v>0</v>
      </c>
      <c r="AL109" s="174">
        <f>IF(AL$2&lt;=$AA109,IF(AL$3&gt;=$AA109,(AL$4*($AA110-$AA109)),0),0)*(VLOOKUP($AA109,curves,VLOOKUP(AL$1,names,2,0))-AL$5)*'m1'!$BL107</f>
        <v>0</v>
      </c>
      <c r="AM109" s="174">
        <f>IF(AM$2&lt;=$AA109,IF(AM$3&gt;=$AA109,(AM$4*($AA110-$AA109)),0),0)*(VLOOKUP($AA109,curves,VLOOKUP(AM$1,names,2,0))-AM$5)*'m1'!$BL107</f>
        <v>0</v>
      </c>
      <c r="AN109" s="174">
        <f>IF(AN$2&lt;=$AA109,IF(AN$3&gt;=$AA109,(AN$4*($AA110-$AA109)),0),0)*(VLOOKUP($AA109,curves,VLOOKUP(AN$1,names,2,0))-AN$5)*'m1'!$BL107</f>
        <v>0</v>
      </c>
      <c r="AO109" s="174">
        <f>IF(AO$2&lt;=$AA109,IF(AO$3&gt;=$AA109,(AO$4*($AA110-$AA109)),0),0)*(VLOOKUP($AA109,curves,VLOOKUP(AO$1,names,2,0))-AO$5)*'m1'!$BL107</f>
        <v>0</v>
      </c>
      <c r="AP109" s="174">
        <f>IF(AP$2&lt;=$AA109,IF(AP$3&gt;=$AA109,(AP$4*($AA110-$AA109)),0),0)*(VLOOKUP($AA109,curves,VLOOKUP(AP$1,names,2,0))-AP$5)*'m1'!$BL107</f>
        <v>0</v>
      </c>
      <c r="AQ109" s="174">
        <f>IF(AQ$2&lt;=$AA109,IF(AQ$3&gt;=$AA109,(AQ$4*($AA110-$AA109)),0),0)*(VLOOKUP($AA109,curves,VLOOKUP(AQ$1,names,2,0))-AQ$5)*'m1'!$BL107</f>
        <v>0</v>
      </c>
      <c r="AR109" s="174">
        <f>IF(AR$2&lt;=$AA109,IF(AR$3&gt;=$AA109,(AR$4*($AA110-$AA109)),0),0)*(VLOOKUP($AA109,curves,VLOOKUP(AR$1,names,2,0))-AR$5)*'m1'!$BL107</f>
        <v>0</v>
      </c>
      <c r="AS109" s="174">
        <f>IF(AS$2&lt;=$AA109,IF(AS$3&gt;=$AA109,(AS$4*($AA110-$AA109)),0),0)*(VLOOKUP($AA109,curves,VLOOKUP(AS$1,names,2,0))-AS$5)*'m1'!$BL107</f>
        <v>0</v>
      </c>
      <c r="AT109" s="174">
        <f>IF(AT$2&lt;=$AA109,IF(AT$3&gt;=$AA109,(AT$4*($AA110-$AA109)),0),0)*(VLOOKUP($AA109,curves,VLOOKUP(AT$1,names,2,0))-AT$5)*'m1'!$BL107</f>
        <v>0</v>
      </c>
      <c r="AU109" s="174">
        <f>IF(AU$2&lt;=$AA109,IF(AU$3&gt;=$AA109,(AU$4*($AA110-$AA109)),0),0)*(VLOOKUP($AA109,curves,VLOOKUP(AU$1,names,2,0))-AU$5)*'m1'!$BL107</f>
        <v>0</v>
      </c>
      <c r="AV109" s="174">
        <f>IF(AV$2&lt;=$AA109,IF(AV$3&gt;=$AA109,(AV$4*($AA110-$AA109)),0),0)*(VLOOKUP($AA109,curves,VLOOKUP(AV$1,names,2,0))-AV$5)*'m1'!$BL107</f>
        <v>0</v>
      </c>
      <c r="AW109" s="174">
        <f>IF(AW$2&lt;=$AA109,IF(AW$3&gt;=$AA109,(AW$4*($AA110-$AA109)),0),0)*(VLOOKUP($AA109,curves,VLOOKUP(AW$1,names,2,0))-AW$5)*'m1'!$BL107</f>
        <v>0</v>
      </c>
      <c r="BB109" s="84"/>
      <c r="BC109" s="84"/>
      <c r="BD109" s="84"/>
      <c r="BE109" s="84"/>
      <c r="BP109" s="88"/>
      <c r="CI109" s="83"/>
      <c r="CJ109" s="83"/>
      <c r="CK109" s="83"/>
      <c r="FY109" s="84"/>
      <c r="FZ109" s="84"/>
      <c r="GA109" s="84"/>
      <c r="GK109" s="88"/>
      <c r="GL109" s="88"/>
      <c r="GR109" s="88"/>
      <c r="GT109" s="88"/>
      <c r="GU109" s="88"/>
      <c r="HA109" s="88"/>
    </row>
    <row r="110" spans="1:209">
      <c r="A110" s="90"/>
      <c r="B110" s="102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Y110" s="101"/>
      <c r="AA110" s="90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  <c r="BB110" s="84"/>
      <c r="BC110" s="84"/>
      <c r="BD110" s="84"/>
      <c r="BE110" s="84"/>
      <c r="BP110" s="88"/>
      <c r="CI110" s="83"/>
      <c r="CJ110" s="83"/>
      <c r="CK110" s="83"/>
      <c r="FY110" s="84"/>
      <c r="FZ110" s="84"/>
      <c r="GA110" s="84"/>
      <c r="GK110" s="88"/>
      <c r="GL110" s="88"/>
      <c r="GR110" s="88"/>
      <c r="GT110" s="88"/>
      <c r="GU110" s="88"/>
      <c r="HA110" s="88"/>
    </row>
    <row r="111" spans="1:209">
      <c r="A111" s="90"/>
      <c r="B111" s="102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Y111" s="101"/>
      <c r="AA111" s="90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BB111" s="84"/>
      <c r="BC111" s="84"/>
      <c r="BD111" s="84"/>
      <c r="BE111" s="84"/>
      <c r="BP111" s="88"/>
      <c r="CI111" s="83"/>
      <c r="CJ111" s="83"/>
      <c r="CK111" s="83"/>
      <c r="FY111" s="84"/>
      <c r="FZ111" s="84"/>
      <c r="GA111" s="84"/>
      <c r="GK111" s="88"/>
      <c r="GL111" s="88"/>
      <c r="GR111" s="88"/>
      <c r="GT111" s="88"/>
      <c r="GU111" s="88"/>
      <c r="HA111" s="88"/>
    </row>
    <row r="112" spans="1:209">
      <c r="A112" s="90"/>
      <c r="B112" s="102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Y112" s="101"/>
      <c r="AA112" s="90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BB112" s="84"/>
      <c r="BC112" s="84"/>
      <c r="BD112" s="84"/>
      <c r="BE112" s="84"/>
      <c r="BP112" s="88"/>
      <c r="CI112" s="83"/>
      <c r="CJ112" s="83"/>
      <c r="CK112" s="83"/>
      <c r="FY112" s="84"/>
      <c r="FZ112" s="84"/>
      <c r="GA112" s="84"/>
      <c r="GK112" s="88"/>
      <c r="GL112" s="88"/>
      <c r="GR112" s="88"/>
      <c r="GT112" s="88"/>
      <c r="GU112" s="88"/>
      <c r="HA112" s="88"/>
    </row>
    <row r="113" spans="1:209">
      <c r="A113" s="90"/>
      <c r="B113" s="102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Y113" s="101"/>
      <c r="AA113" s="90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BB113" s="84"/>
      <c r="BC113" s="84"/>
      <c r="BD113" s="84"/>
      <c r="BE113" s="84"/>
      <c r="BP113" s="88"/>
      <c r="CI113" s="83"/>
      <c r="CJ113" s="83"/>
      <c r="CK113" s="83"/>
      <c r="FY113" s="84"/>
      <c r="FZ113" s="84"/>
      <c r="GA113" s="84"/>
      <c r="GK113" s="88"/>
      <c r="GL113" s="88"/>
      <c r="GR113" s="88"/>
      <c r="GT113" s="88"/>
      <c r="GU113" s="88"/>
      <c r="HA113" s="88"/>
    </row>
    <row r="114" spans="1:209">
      <c r="A114" s="90"/>
      <c r="B114" s="102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Y114" s="101"/>
      <c r="AA114" s="90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BB114" s="84"/>
      <c r="BC114" s="84"/>
      <c r="BD114" s="84"/>
      <c r="BE114" s="84"/>
      <c r="BP114" s="88"/>
      <c r="CI114" s="83"/>
      <c r="CJ114" s="83"/>
      <c r="CK114" s="83"/>
      <c r="FY114" s="84"/>
      <c r="FZ114" s="84"/>
      <c r="GA114" s="84"/>
      <c r="GK114" s="88"/>
      <c r="GL114" s="88"/>
      <c r="GR114" s="88"/>
      <c r="GT114" s="88"/>
      <c r="GU114" s="88"/>
      <c r="HA114" s="88"/>
    </row>
    <row r="115" spans="1:209">
      <c r="A115" s="90"/>
      <c r="B115" s="102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Y115" s="101"/>
      <c r="AA115" s="90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BB115" s="84"/>
      <c r="BC115" s="84"/>
      <c r="BD115" s="84"/>
      <c r="BE115" s="84"/>
      <c r="BP115" s="88"/>
      <c r="CI115" s="83"/>
      <c r="CJ115" s="83"/>
      <c r="CK115" s="83"/>
      <c r="FY115" s="84"/>
      <c r="FZ115" s="84"/>
      <c r="GA115" s="84"/>
      <c r="GK115" s="88"/>
      <c r="GL115" s="88"/>
      <c r="GR115" s="88"/>
      <c r="GT115" s="88"/>
      <c r="GU115" s="88"/>
      <c r="HA115" s="88"/>
    </row>
    <row r="116" spans="1:209">
      <c r="A116" s="90"/>
      <c r="B116" s="102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Y116" s="101"/>
      <c r="AA116" s="90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AW116" s="174"/>
      <c r="BB116" s="84"/>
      <c r="BC116" s="84"/>
      <c r="BD116" s="84"/>
      <c r="BE116" s="84"/>
      <c r="BP116" s="88"/>
      <c r="CI116" s="83"/>
      <c r="CJ116" s="83"/>
      <c r="CK116" s="83"/>
      <c r="FY116" s="84"/>
      <c r="FZ116" s="84"/>
      <c r="GA116" s="84"/>
      <c r="GK116" s="88"/>
      <c r="GL116" s="88"/>
      <c r="GR116" s="88"/>
      <c r="GT116" s="88"/>
      <c r="GU116" s="88"/>
      <c r="HA116" s="88"/>
    </row>
    <row r="117" spans="1:209">
      <c r="A117" s="90"/>
      <c r="B117" s="102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Y117" s="101"/>
      <c r="AA117" s="90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BB117" s="84"/>
      <c r="BC117" s="84"/>
      <c r="BD117" s="84"/>
      <c r="BE117" s="84"/>
      <c r="BP117" s="88"/>
      <c r="CI117" s="83"/>
      <c r="CJ117" s="83"/>
      <c r="CK117" s="83"/>
      <c r="FY117" s="84"/>
      <c r="FZ117" s="84"/>
      <c r="GA117" s="84"/>
      <c r="GK117" s="88"/>
      <c r="GL117" s="88"/>
      <c r="GR117" s="88"/>
      <c r="GT117" s="88"/>
      <c r="GU117" s="88"/>
      <c r="HA117" s="88"/>
    </row>
    <row r="118" spans="1:209">
      <c r="A118" s="90"/>
      <c r="B118" s="102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Y118" s="101"/>
      <c r="AA118" s="90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BB118" s="84"/>
      <c r="BC118" s="84"/>
      <c r="BD118" s="84"/>
      <c r="BE118" s="84"/>
      <c r="BP118" s="88"/>
      <c r="CI118" s="83"/>
      <c r="CJ118" s="83"/>
      <c r="CK118" s="83"/>
      <c r="FY118" s="84"/>
      <c r="FZ118" s="84"/>
      <c r="GA118" s="84"/>
      <c r="GK118" s="88"/>
      <c r="GL118" s="88"/>
      <c r="GR118" s="88"/>
      <c r="GT118" s="88"/>
      <c r="GU118" s="88"/>
      <c r="HA118" s="88"/>
    </row>
    <row r="119" spans="1:209">
      <c r="A119" s="90"/>
      <c r="B119" s="102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Y119" s="101"/>
      <c r="AA119" s="90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BB119" s="84"/>
      <c r="BC119" s="84"/>
      <c r="BD119" s="84"/>
      <c r="BE119" s="84"/>
      <c r="BP119" s="88"/>
      <c r="CI119" s="83"/>
      <c r="CJ119" s="83"/>
      <c r="CK119" s="83"/>
      <c r="FY119" s="84"/>
      <c r="FZ119" s="84"/>
      <c r="GA119" s="84"/>
      <c r="GK119" s="88"/>
      <c r="GL119" s="88"/>
      <c r="GR119" s="88"/>
      <c r="GT119" s="88"/>
      <c r="GU119" s="88"/>
      <c r="HA119" s="88"/>
    </row>
    <row r="120" spans="1:209">
      <c r="A120" s="90"/>
      <c r="B120" s="102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Y120" s="101"/>
      <c r="AA120" s="90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  <c r="BB120" s="84"/>
      <c r="BC120" s="84"/>
      <c r="BD120" s="84"/>
      <c r="BE120" s="84"/>
      <c r="BP120" s="88"/>
      <c r="CI120" s="83"/>
      <c r="CJ120" s="83"/>
      <c r="CK120" s="83"/>
      <c r="FY120" s="84"/>
      <c r="FZ120" s="84"/>
      <c r="GA120" s="84"/>
      <c r="GK120" s="88"/>
      <c r="GL120" s="88"/>
      <c r="GR120" s="88"/>
      <c r="GT120" s="88"/>
      <c r="GU120" s="88"/>
      <c r="HA120" s="88"/>
    </row>
    <row r="121" spans="1:209">
      <c r="A121" s="90"/>
      <c r="B121" s="102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Y121" s="101"/>
      <c r="AA121" s="90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BB121" s="84"/>
      <c r="BC121" s="84"/>
      <c r="BD121" s="84"/>
      <c r="BE121" s="84"/>
      <c r="BP121" s="88"/>
      <c r="CI121" s="83"/>
      <c r="CJ121" s="83"/>
      <c r="CK121" s="83"/>
      <c r="FY121" s="84"/>
      <c r="FZ121" s="84"/>
      <c r="GA121" s="84"/>
      <c r="GK121" s="88"/>
      <c r="GL121" s="88"/>
      <c r="GR121" s="88"/>
      <c r="GT121" s="88"/>
      <c r="GU121" s="88"/>
      <c r="HA121" s="88"/>
    </row>
    <row r="122" spans="1:209">
      <c r="A122" s="90"/>
      <c r="B122" s="102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Y122" s="101"/>
      <c r="AA122" s="90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BB122" s="84"/>
      <c r="BC122" s="84"/>
      <c r="BD122" s="84"/>
      <c r="BE122" s="84"/>
      <c r="BP122" s="88"/>
      <c r="CI122" s="83"/>
      <c r="CJ122" s="83"/>
      <c r="CK122" s="83"/>
      <c r="FY122" s="84"/>
      <c r="FZ122" s="84"/>
      <c r="GA122" s="84"/>
      <c r="GK122" s="88"/>
      <c r="GL122" s="88"/>
      <c r="GR122" s="88"/>
      <c r="GT122" s="88"/>
      <c r="GU122" s="88"/>
      <c r="HA122" s="88"/>
    </row>
    <row r="123" spans="1:209">
      <c r="A123" s="90"/>
      <c r="B123" s="102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Y123" s="101"/>
      <c r="AA123" s="90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BB123" s="84"/>
      <c r="BC123" s="84"/>
      <c r="BD123" s="84"/>
      <c r="BE123" s="84"/>
      <c r="BP123" s="88"/>
      <c r="CI123" s="83"/>
      <c r="CJ123" s="83"/>
      <c r="CK123" s="83"/>
      <c r="FY123" s="84"/>
      <c r="FZ123" s="84"/>
      <c r="GA123" s="84"/>
      <c r="GK123" s="88"/>
      <c r="GL123" s="88"/>
      <c r="GR123" s="88"/>
      <c r="GT123" s="88"/>
      <c r="GU123" s="88"/>
      <c r="HA123" s="88"/>
    </row>
    <row r="124" spans="1:209">
      <c r="A124" s="90"/>
      <c r="B124" s="102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Y124" s="101"/>
      <c r="AA124" s="90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BB124" s="84"/>
      <c r="BC124" s="84"/>
      <c r="BD124" s="84"/>
      <c r="BE124" s="84"/>
      <c r="BP124" s="88"/>
      <c r="CI124" s="83"/>
      <c r="CJ124" s="83"/>
      <c r="CK124" s="83"/>
      <c r="FY124" s="84"/>
      <c r="FZ124" s="84"/>
      <c r="GA124" s="84"/>
      <c r="GK124" s="88"/>
      <c r="GL124" s="88"/>
      <c r="GR124" s="88"/>
      <c r="GT124" s="88"/>
      <c r="GU124" s="88"/>
      <c r="HA124" s="88"/>
    </row>
    <row r="125" spans="1:209">
      <c r="A125" s="90"/>
      <c r="B125" s="102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Y125" s="101"/>
      <c r="AA125" s="90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BB125" s="84"/>
      <c r="BC125" s="84"/>
      <c r="BD125" s="84"/>
      <c r="BE125" s="84"/>
      <c r="BP125" s="88"/>
      <c r="CI125" s="83"/>
      <c r="CJ125" s="83"/>
      <c r="CK125" s="83"/>
      <c r="FY125" s="84"/>
      <c r="FZ125" s="84"/>
      <c r="GA125" s="84"/>
      <c r="GK125" s="88"/>
      <c r="GL125" s="88"/>
      <c r="GR125" s="88"/>
      <c r="GT125" s="88"/>
      <c r="GU125" s="88"/>
      <c r="HA125" s="88"/>
    </row>
    <row r="126" spans="1:209">
      <c r="A126" s="90"/>
      <c r="B126" s="102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Y126" s="101"/>
      <c r="AA126" s="90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BB126" s="84"/>
      <c r="BC126" s="84"/>
      <c r="BD126" s="84"/>
      <c r="BE126" s="84"/>
      <c r="BP126" s="88"/>
      <c r="CI126" s="83"/>
      <c r="CJ126" s="83"/>
      <c r="CK126" s="83"/>
      <c r="FY126" s="84"/>
      <c r="FZ126" s="84"/>
      <c r="GA126" s="84"/>
      <c r="GK126" s="88"/>
      <c r="GL126" s="88"/>
      <c r="GR126" s="88"/>
      <c r="GT126" s="88"/>
      <c r="GU126" s="88"/>
      <c r="HA126" s="88"/>
    </row>
    <row r="127" spans="1:209">
      <c r="A127" s="90"/>
      <c r="B127" s="102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Y127" s="101"/>
      <c r="AA127" s="90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BB127" s="84"/>
      <c r="BC127" s="84"/>
      <c r="BD127" s="84"/>
      <c r="BE127" s="84"/>
      <c r="BP127" s="88"/>
      <c r="CI127" s="83"/>
      <c r="CJ127" s="83"/>
      <c r="CK127" s="83"/>
      <c r="FY127" s="84"/>
      <c r="FZ127" s="84"/>
      <c r="GA127" s="84"/>
      <c r="GK127" s="88"/>
      <c r="GL127" s="88"/>
      <c r="GR127" s="88"/>
      <c r="GT127" s="88"/>
      <c r="GU127" s="88"/>
      <c r="HA127" s="88"/>
    </row>
    <row r="128" spans="1:209">
      <c r="A128" s="90"/>
      <c r="B128" s="102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Y128" s="101"/>
      <c r="AA128" s="90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BB128" s="84"/>
      <c r="BC128" s="84"/>
      <c r="BD128" s="84"/>
      <c r="BE128" s="84"/>
      <c r="BP128" s="88"/>
      <c r="CI128" s="83"/>
      <c r="CJ128" s="83"/>
      <c r="CK128" s="83"/>
      <c r="FY128" s="84"/>
      <c r="FZ128" s="84"/>
      <c r="GA128" s="84"/>
      <c r="GK128" s="88"/>
      <c r="GL128" s="88"/>
      <c r="GR128" s="88"/>
      <c r="GT128" s="88"/>
      <c r="GU128" s="88"/>
      <c r="HA128" s="88"/>
    </row>
    <row r="129" spans="1:209">
      <c r="A129" s="90"/>
      <c r="B129" s="102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Y129" s="101"/>
      <c r="AA129" s="90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BB129" s="84"/>
      <c r="BC129" s="84"/>
      <c r="BD129" s="84"/>
      <c r="BE129" s="84"/>
      <c r="BP129" s="88"/>
      <c r="CI129" s="83"/>
      <c r="CJ129" s="83"/>
      <c r="CK129" s="83"/>
      <c r="FY129" s="84"/>
      <c r="FZ129" s="84"/>
      <c r="GA129" s="84"/>
      <c r="GK129" s="88"/>
      <c r="GL129" s="88"/>
      <c r="GR129" s="88"/>
      <c r="GT129" s="88"/>
      <c r="GU129" s="88"/>
      <c r="HA129" s="88"/>
    </row>
    <row r="130" spans="1:209">
      <c r="A130" s="90"/>
      <c r="B130" s="10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Y130" s="101"/>
      <c r="AA130" s="90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BB130" s="84"/>
      <c r="BC130" s="84"/>
      <c r="BD130" s="84"/>
      <c r="BE130" s="84"/>
      <c r="BP130" s="88"/>
      <c r="CI130" s="83"/>
      <c r="CJ130" s="83"/>
      <c r="CK130" s="83"/>
      <c r="FY130" s="84"/>
      <c r="FZ130" s="84"/>
      <c r="GA130" s="84"/>
      <c r="GK130" s="88"/>
      <c r="GL130" s="88"/>
      <c r="GR130" s="88"/>
      <c r="GT130" s="88"/>
      <c r="GU130" s="88"/>
      <c r="HA130" s="88"/>
    </row>
    <row r="131" spans="1:209">
      <c r="A131" s="90"/>
      <c r="B131" s="10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Y131" s="101"/>
      <c r="AA131" s="90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BB131" s="84"/>
      <c r="BC131" s="84"/>
      <c r="BD131" s="84"/>
      <c r="BE131" s="84"/>
      <c r="BP131" s="88"/>
      <c r="CI131" s="83"/>
      <c r="CJ131" s="83"/>
      <c r="CK131" s="83"/>
      <c r="FY131" s="84"/>
      <c r="FZ131" s="84"/>
      <c r="GA131" s="84"/>
      <c r="GK131" s="88"/>
      <c r="GL131" s="88"/>
      <c r="GR131" s="88"/>
      <c r="GT131" s="88"/>
      <c r="GU131" s="88"/>
      <c r="HA131" s="88"/>
    </row>
    <row r="132" spans="1:209">
      <c r="A132" s="90"/>
      <c r="B132" s="10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Y132" s="101"/>
      <c r="AA132" s="90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BB132" s="84"/>
      <c r="BC132" s="84"/>
      <c r="BD132" s="84"/>
      <c r="BE132" s="84"/>
      <c r="BP132" s="88"/>
      <c r="CI132" s="83"/>
      <c r="CJ132" s="83"/>
      <c r="CK132" s="83"/>
      <c r="FY132" s="84"/>
      <c r="FZ132" s="84"/>
      <c r="GA132" s="84"/>
      <c r="GK132" s="88"/>
      <c r="GL132" s="88"/>
      <c r="GR132" s="88"/>
      <c r="GT132" s="88"/>
      <c r="GU132" s="88"/>
      <c r="HA132" s="88"/>
    </row>
    <row r="133" spans="1:209">
      <c r="A133" s="90"/>
      <c r="B133" s="10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Y133" s="101"/>
      <c r="AA133" s="90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BB133" s="84"/>
      <c r="BC133" s="84"/>
      <c r="BD133" s="84"/>
      <c r="BE133" s="84"/>
      <c r="BP133" s="88"/>
      <c r="CI133" s="83"/>
      <c r="CJ133" s="83"/>
      <c r="CK133" s="83"/>
      <c r="FY133" s="84"/>
      <c r="FZ133" s="84"/>
      <c r="GA133" s="84"/>
      <c r="GK133" s="88"/>
      <c r="GL133" s="88"/>
      <c r="GR133" s="88"/>
      <c r="GT133" s="88"/>
      <c r="GU133" s="88"/>
      <c r="HA133" s="88"/>
    </row>
    <row r="134" spans="1:209">
      <c r="A134" s="90"/>
      <c r="B134" s="10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Y134" s="101"/>
      <c r="AA134" s="90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BB134" s="84"/>
      <c r="BC134" s="84"/>
      <c r="BD134" s="84"/>
      <c r="BE134" s="84"/>
      <c r="BP134" s="88"/>
      <c r="CI134" s="83"/>
      <c r="CJ134" s="83"/>
      <c r="CK134" s="83"/>
      <c r="FY134" s="84"/>
      <c r="FZ134" s="84"/>
      <c r="GA134" s="84"/>
      <c r="GK134" s="88"/>
      <c r="GL134" s="88"/>
      <c r="GR134" s="88"/>
      <c r="GT134" s="88"/>
      <c r="GU134" s="88"/>
      <c r="HA134" s="88"/>
    </row>
    <row r="135" spans="1:209">
      <c r="A135" s="90"/>
      <c r="B135" s="10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Y135" s="101"/>
      <c r="AA135" s="90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BB135" s="84"/>
      <c r="BC135" s="84"/>
      <c r="BD135" s="84"/>
      <c r="BE135" s="84"/>
      <c r="BP135" s="88"/>
      <c r="CI135" s="83"/>
      <c r="CJ135" s="83"/>
      <c r="CK135" s="83"/>
      <c r="FY135" s="84"/>
      <c r="FZ135" s="84"/>
      <c r="GA135" s="84"/>
      <c r="GK135" s="88"/>
      <c r="GL135" s="88"/>
      <c r="GR135" s="88"/>
      <c r="GT135" s="88"/>
      <c r="GU135" s="88"/>
      <c r="HA135" s="88"/>
    </row>
    <row r="136" spans="1:209">
      <c r="A136" s="90"/>
      <c r="B136" s="10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Y136" s="101"/>
      <c r="AA136" s="90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BB136" s="84"/>
      <c r="BC136" s="84"/>
      <c r="BD136" s="84"/>
      <c r="BE136" s="84"/>
      <c r="BP136" s="88"/>
      <c r="CI136" s="83"/>
      <c r="CJ136" s="83"/>
      <c r="CK136" s="83"/>
      <c r="FY136" s="84"/>
      <c r="FZ136" s="84"/>
      <c r="GA136" s="84"/>
      <c r="GK136" s="88"/>
      <c r="GL136" s="88"/>
      <c r="GR136" s="88"/>
      <c r="GT136" s="88"/>
      <c r="GU136" s="88"/>
      <c r="HA136" s="88"/>
    </row>
    <row r="137" spans="1:209">
      <c r="A137" s="90"/>
      <c r="B137" s="10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Y137" s="101"/>
      <c r="AA137" s="90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BB137" s="84"/>
      <c r="BC137" s="84"/>
      <c r="BD137" s="84"/>
      <c r="BE137" s="84"/>
      <c r="BP137" s="88"/>
      <c r="CI137" s="83"/>
      <c r="CJ137" s="83"/>
      <c r="CK137" s="83"/>
      <c r="FY137" s="84"/>
      <c r="FZ137" s="84"/>
      <c r="GA137" s="84"/>
      <c r="GK137" s="88"/>
      <c r="GL137" s="88"/>
      <c r="GR137" s="88"/>
      <c r="GT137" s="88"/>
      <c r="GU137" s="88"/>
      <c r="HA137" s="88"/>
    </row>
    <row r="138" spans="1:209">
      <c r="A138" s="90"/>
      <c r="B138" s="10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Y138" s="101"/>
      <c r="AA138" s="90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BB138" s="84"/>
      <c r="BC138" s="84"/>
      <c r="BD138" s="84"/>
      <c r="BE138" s="84"/>
      <c r="BP138" s="88"/>
      <c r="CI138" s="83"/>
      <c r="CJ138" s="83"/>
      <c r="CK138" s="83"/>
      <c r="FY138" s="84"/>
      <c r="FZ138" s="84"/>
      <c r="GA138" s="84"/>
      <c r="GK138" s="88"/>
      <c r="GL138" s="88"/>
      <c r="GR138" s="88"/>
      <c r="GT138" s="88"/>
      <c r="GU138" s="88"/>
      <c r="HA138" s="88"/>
    </row>
    <row r="139" spans="1:209">
      <c r="A139" s="90"/>
      <c r="B139" s="10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Y139" s="101"/>
      <c r="AA139" s="90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BB139" s="84"/>
      <c r="BC139" s="84"/>
      <c r="BD139" s="84"/>
      <c r="BE139" s="84"/>
      <c r="BP139" s="88"/>
      <c r="CI139" s="83"/>
      <c r="CJ139" s="83"/>
      <c r="CK139" s="83"/>
      <c r="FY139" s="84"/>
      <c r="FZ139" s="84"/>
      <c r="GA139" s="84"/>
      <c r="GK139" s="88"/>
      <c r="GL139" s="88"/>
      <c r="GR139" s="88"/>
      <c r="GT139" s="88"/>
      <c r="GU139" s="88"/>
      <c r="HA139" s="88"/>
    </row>
    <row r="140" spans="1:209">
      <c r="A140" s="90"/>
      <c r="B140" s="10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Y140" s="101"/>
      <c r="BB140" s="84"/>
      <c r="BC140" s="84"/>
      <c r="BD140" s="84"/>
      <c r="BE140" s="84"/>
      <c r="BP140" s="88"/>
      <c r="CI140" s="83"/>
      <c r="CJ140" s="83"/>
      <c r="CK140" s="83"/>
      <c r="FY140" s="84"/>
      <c r="FZ140" s="84"/>
      <c r="GA140" s="84"/>
      <c r="GK140" s="88"/>
      <c r="GL140" s="88"/>
      <c r="GR140" s="88"/>
      <c r="GT140" s="88"/>
      <c r="GU140" s="88"/>
      <c r="HA140" s="88"/>
    </row>
    <row r="141" spans="1:209">
      <c r="A141" s="90"/>
      <c r="B141" s="10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Y141" s="101"/>
      <c r="BB141" s="84"/>
      <c r="BC141" s="84"/>
      <c r="BD141" s="84"/>
      <c r="BE141" s="84"/>
      <c r="BP141" s="88"/>
      <c r="CI141" s="83"/>
      <c r="CJ141" s="83"/>
      <c r="CK141" s="83"/>
      <c r="FY141" s="84"/>
      <c r="FZ141" s="84"/>
      <c r="GA141" s="84"/>
      <c r="GK141" s="88"/>
      <c r="GL141" s="88"/>
      <c r="GR141" s="88"/>
      <c r="GT141" s="88"/>
      <c r="GU141" s="88"/>
      <c r="HA141" s="88"/>
    </row>
    <row r="142" spans="1:209">
      <c r="A142" s="90"/>
      <c r="B142" s="10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Y142" s="101"/>
      <c r="BB142" s="84"/>
      <c r="BC142" s="84"/>
      <c r="BD142" s="84"/>
      <c r="BE142" s="84"/>
      <c r="BP142" s="88"/>
      <c r="CI142" s="83"/>
      <c r="CJ142" s="83"/>
      <c r="CK142" s="83"/>
      <c r="FY142" s="84"/>
      <c r="FZ142" s="84"/>
      <c r="GA142" s="84"/>
      <c r="GK142" s="88"/>
      <c r="GL142" s="88"/>
      <c r="GR142" s="88"/>
      <c r="GT142" s="88"/>
      <c r="GU142" s="88"/>
      <c r="HA142" s="88"/>
    </row>
    <row r="143" spans="1:209">
      <c r="A143" s="90"/>
      <c r="B143" s="10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Y143" s="101"/>
      <c r="BB143" s="84"/>
      <c r="BC143" s="84"/>
      <c r="BD143" s="84"/>
      <c r="BE143" s="84"/>
      <c r="BP143" s="88"/>
      <c r="CI143" s="83"/>
      <c r="CJ143" s="83"/>
      <c r="CK143" s="83"/>
      <c r="FY143" s="84"/>
      <c r="FZ143" s="84"/>
      <c r="GA143" s="84"/>
      <c r="GK143" s="88"/>
      <c r="GL143" s="88"/>
      <c r="GR143" s="88"/>
      <c r="GT143" s="88"/>
      <c r="GU143" s="88"/>
      <c r="HA143" s="88"/>
    </row>
    <row r="144" spans="1:209">
      <c r="A144" s="90"/>
      <c r="B144" s="10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Y144" s="101"/>
      <c r="BB144" s="84"/>
      <c r="BC144" s="84"/>
      <c r="BD144" s="84"/>
      <c r="BE144" s="84"/>
      <c r="BP144" s="88"/>
      <c r="CI144" s="83"/>
      <c r="CJ144" s="83"/>
      <c r="CK144" s="83"/>
      <c r="FY144" s="84"/>
      <c r="FZ144" s="84"/>
      <c r="GA144" s="84"/>
      <c r="GK144" s="88"/>
      <c r="GL144" s="88"/>
      <c r="GR144" s="88"/>
      <c r="GT144" s="88"/>
      <c r="GU144" s="88"/>
      <c r="HA144" s="88"/>
    </row>
    <row r="145" spans="1:209">
      <c r="A145" s="90"/>
      <c r="B145" s="10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Y145" s="101"/>
      <c r="BB145" s="84"/>
      <c r="BC145" s="84"/>
      <c r="BD145" s="84"/>
      <c r="BE145" s="84"/>
      <c r="BP145" s="88"/>
      <c r="CI145" s="83"/>
      <c r="CJ145" s="83"/>
      <c r="CK145" s="83"/>
      <c r="FY145" s="84"/>
      <c r="FZ145" s="84"/>
      <c r="GA145" s="84"/>
      <c r="GK145" s="88"/>
      <c r="GL145" s="88"/>
      <c r="GR145" s="88"/>
      <c r="GT145" s="88"/>
      <c r="GU145" s="88"/>
      <c r="HA145" s="88"/>
    </row>
    <row r="146" spans="1:209">
      <c r="A146" s="90"/>
      <c r="B146" s="10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Y146" s="101"/>
      <c r="BB146" s="84"/>
      <c r="BC146" s="84"/>
      <c r="BD146" s="84"/>
      <c r="BE146" s="84"/>
      <c r="BP146" s="88"/>
      <c r="CI146" s="83"/>
      <c r="CJ146" s="83"/>
      <c r="CK146" s="83"/>
      <c r="FY146" s="84"/>
      <c r="FZ146" s="84"/>
      <c r="GA146" s="84"/>
      <c r="GK146" s="88"/>
      <c r="GL146" s="88"/>
      <c r="GR146" s="88"/>
      <c r="GT146" s="88"/>
      <c r="GU146" s="88"/>
      <c r="HA146" s="88"/>
    </row>
    <row r="147" spans="1:209">
      <c r="Y147" s="101"/>
      <c r="BB147" s="84"/>
      <c r="BC147" s="84"/>
      <c r="BD147" s="84"/>
      <c r="BE147" s="84"/>
      <c r="BP147" s="88"/>
      <c r="CI147" s="83"/>
      <c r="CJ147" s="83"/>
      <c r="CK147" s="83"/>
      <c r="FY147" s="84"/>
      <c r="FZ147" s="84"/>
      <c r="GA147" s="84"/>
      <c r="GK147" s="88"/>
      <c r="GL147" s="88"/>
      <c r="GR147" s="88"/>
      <c r="GT147" s="88"/>
      <c r="GU147" s="88"/>
      <c r="HA147" s="88"/>
    </row>
    <row r="148" spans="1:209">
      <c r="Y148" s="101"/>
      <c r="BB148" s="84"/>
      <c r="BC148" s="84"/>
      <c r="BD148" s="84"/>
      <c r="BE148" s="84"/>
      <c r="BP148" s="88"/>
      <c r="CI148" s="83"/>
      <c r="CJ148" s="83"/>
      <c r="CK148" s="83"/>
      <c r="FY148" s="84"/>
      <c r="FZ148" s="84"/>
      <c r="GA148" s="84"/>
      <c r="GK148" s="88"/>
      <c r="GL148" s="88"/>
      <c r="GR148" s="88"/>
      <c r="GT148" s="88"/>
      <c r="GU148" s="88"/>
      <c r="HA148" s="88"/>
    </row>
    <row r="149" spans="1:209">
      <c r="Y149" s="101"/>
      <c r="BB149" s="84"/>
      <c r="BC149" s="84"/>
      <c r="BD149" s="84"/>
      <c r="BE149" s="84"/>
      <c r="BP149" s="88"/>
      <c r="CI149" s="83"/>
      <c r="CJ149" s="83"/>
      <c r="CK149" s="83"/>
      <c r="FY149" s="84"/>
      <c r="FZ149" s="84"/>
      <c r="GA149" s="84"/>
      <c r="GK149" s="88"/>
      <c r="GL149" s="88"/>
      <c r="GR149" s="88"/>
      <c r="GT149" s="88"/>
      <c r="GU149" s="88"/>
      <c r="HA149" s="88"/>
    </row>
    <row r="150" spans="1:209">
      <c r="Y150" s="101"/>
      <c r="BB150" s="84"/>
      <c r="BC150" s="84"/>
      <c r="BD150" s="84"/>
      <c r="BE150" s="84"/>
      <c r="BP150" s="88"/>
      <c r="CI150" s="83"/>
      <c r="CJ150" s="83"/>
      <c r="CK150" s="83"/>
      <c r="FY150" s="84"/>
      <c r="FZ150" s="84"/>
      <c r="GA150" s="84"/>
      <c r="GK150" s="88"/>
      <c r="GL150" s="88"/>
      <c r="GR150" s="88"/>
      <c r="GT150" s="88"/>
      <c r="GU150" s="88"/>
      <c r="HA150" s="88"/>
    </row>
    <row r="151" spans="1:209">
      <c r="Y151" s="101"/>
      <c r="BB151" s="84"/>
      <c r="BC151" s="84"/>
      <c r="BD151" s="84"/>
      <c r="BE151" s="84"/>
      <c r="BP151" s="88"/>
      <c r="CI151" s="83"/>
      <c r="CJ151" s="83"/>
      <c r="CK151" s="83"/>
      <c r="FY151" s="84"/>
      <c r="FZ151" s="84"/>
      <c r="GA151" s="84"/>
      <c r="GK151" s="88"/>
      <c r="GL151" s="88"/>
      <c r="GR151" s="88"/>
      <c r="GT151" s="88"/>
      <c r="GU151" s="88"/>
      <c r="HA151" s="88"/>
    </row>
    <row r="152" spans="1:209">
      <c r="Y152" s="101"/>
      <c r="BB152" s="84"/>
      <c r="BC152" s="84"/>
      <c r="BD152" s="84"/>
      <c r="BE152" s="84"/>
      <c r="BP152" s="88"/>
      <c r="CI152" s="83"/>
      <c r="CJ152" s="83"/>
      <c r="CK152" s="83"/>
      <c r="FY152" s="84"/>
      <c r="FZ152" s="84"/>
      <c r="GA152" s="84"/>
      <c r="GK152" s="88"/>
      <c r="GL152" s="88"/>
      <c r="GR152" s="88"/>
      <c r="GT152" s="88"/>
      <c r="GU152" s="88"/>
      <c r="HA152" s="88"/>
    </row>
    <row r="153" spans="1:209">
      <c r="Y153" s="101"/>
      <c r="BB153" s="84"/>
      <c r="BC153" s="84"/>
      <c r="BD153" s="84"/>
      <c r="BE153" s="84"/>
      <c r="BP153" s="88"/>
      <c r="CI153" s="83"/>
      <c r="CJ153" s="83"/>
      <c r="CK153" s="83"/>
      <c r="FY153" s="84"/>
      <c r="FZ153" s="84"/>
      <c r="GA153" s="84"/>
      <c r="GK153" s="88"/>
      <c r="GL153" s="88"/>
      <c r="GR153" s="88"/>
      <c r="GT153" s="88"/>
      <c r="GU153" s="88"/>
      <c r="HA153" s="88"/>
    </row>
    <row r="154" spans="1:209">
      <c r="Y154" s="101"/>
      <c r="BB154" s="84"/>
      <c r="BC154" s="84"/>
      <c r="BD154" s="84"/>
      <c r="BE154" s="84"/>
      <c r="BP154" s="88"/>
      <c r="CI154" s="83"/>
      <c r="CJ154" s="83"/>
      <c r="CK154" s="83"/>
      <c r="FY154" s="84"/>
      <c r="FZ154" s="84"/>
      <c r="GA154" s="84"/>
      <c r="GK154" s="88"/>
      <c r="GL154" s="88"/>
      <c r="GR154" s="88"/>
      <c r="GT154" s="88"/>
      <c r="GU154" s="88"/>
      <c r="HA154" s="88"/>
    </row>
    <row r="155" spans="1:209">
      <c r="Y155" s="101"/>
      <c r="BB155" s="84"/>
      <c r="BC155" s="84"/>
      <c r="BD155" s="84"/>
      <c r="BE155" s="84"/>
      <c r="BP155" s="88"/>
      <c r="CI155" s="83"/>
      <c r="CJ155" s="83"/>
      <c r="CK155" s="83"/>
      <c r="FY155" s="84"/>
      <c r="FZ155" s="84"/>
      <c r="GA155" s="84"/>
      <c r="GK155" s="88"/>
      <c r="GL155" s="88"/>
      <c r="GR155" s="88"/>
      <c r="GT155" s="88"/>
      <c r="GU155" s="88"/>
      <c r="HA155" s="88"/>
    </row>
    <row r="156" spans="1:209">
      <c r="Y156" s="101"/>
      <c r="BB156" s="84"/>
      <c r="BC156" s="84"/>
      <c r="BD156" s="84"/>
      <c r="BE156" s="84"/>
      <c r="BP156" s="88"/>
      <c r="CI156" s="83"/>
      <c r="CJ156" s="83"/>
      <c r="CK156" s="83"/>
      <c r="FY156" s="84"/>
      <c r="FZ156" s="84"/>
      <c r="GA156" s="84"/>
      <c r="GK156" s="88"/>
      <c r="GL156" s="88"/>
      <c r="GR156" s="88"/>
      <c r="GT156" s="88"/>
      <c r="GU156" s="88"/>
      <c r="HA156" s="88"/>
    </row>
    <row r="157" spans="1:209">
      <c r="Y157" s="101"/>
      <c r="BB157" s="84"/>
      <c r="BC157" s="84"/>
      <c r="BD157" s="84"/>
      <c r="BE157" s="84"/>
      <c r="BP157" s="88"/>
      <c r="CI157" s="83"/>
      <c r="CJ157" s="83"/>
      <c r="CK157" s="83"/>
      <c r="FY157" s="84"/>
      <c r="FZ157" s="84"/>
      <c r="GA157" s="84"/>
      <c r="GK157" s="88"/>
      <c r="GL157" s="88"/>
      <c r="GR157" s="88"/>
      <c r="GT157" s="88"/>
      <c r="GU157" s="88"/>
      <c r="HA157" s="88"/>
    </row>
    <row r="158" spans="1:209">
      <c r="Y158" s="101"/>
      <c r="BB158" s="84"/>
      <c r="BC158" s="84"/>
      <c r="BD158" s="84"/>
      <c r="BE158" s="84"/>
      <c r="BP158" s="88"/>
      <c r="CI158" s="83"/>
      <c r="CJ158" s="83"/>
      <c r="CK158" s="83"/>
      <c r="FY158" s="84"/>
      <c r="FZ158" s="84"/>
      <c r="GA158" s="84"/>
      <c r="GK158" s="88"/>
      <c r="GL158" s="88"/>
      <c r="GR158" s="88"/>
      <c r="GT158" s="88"/>
      <c r="GU158" s="88"/>
      <c r="HA158" s="88"/>
    </row>
    <row r="159" spans="1:209">
      <c r="Y159" s="101"/>
      <c r="BB159" s="84"/>
      <c r="BC159" s="84"/>
      <c r="BD159" s="84"/>
      <c r="BE159" s="84"/>
      <c r="BP159" s="88"/>
      <c r="CI159" s="83"/>
      <c r="CJ159" s="83"/>
      <c r="CK159" s="83"/>
      <c r="FY159" s="84"/>
      <c r="FZ159" s="84"/>
      <c r="GA159" s="84"/>
      <c r="GK159" s="88"/>
      <c r="GL159" s="88"/>
      <c r="GR159" s="88"/>
      <c r="GT159" s="88"/>
      <c r="GU159" s="88"/>
      <c r="HA159" s="88"/>
    </row>
    <row r="160" spans="1:209">
      <c r="Y160" s="101"/>
      <c r="BB160" s="84"/>
      <c r="BC160" s="84"/>
      <c r="BD160" s="84"/>
      <c r="BE160" s="84"/>
      <c r="BP160" s="88"/>
      <c r="CI160" s="83"/>
      <c r="CJ160" s="83"/>
      <c r="CK160" s="83"/>
      <c r="FY160" s="84"/>
      <c r="FZ160" s="84"/>
      <c r="GA160" s="84"/>
      <c r="GK160" s="88"/>
      <c r="GL160" s="88"/>
      <c r="GR160" s="88"/>
      <c r="GT160" s="88"/>
      <c r="GU160" s="88"/>
      <c r="HA160" s="88"/>
    </row>
    <row r="161" spans="25:209">
      <c r="Y161" s="101"/>
      <c r="BB161" s="84"/>
      <c r="BC161" s="84"/>
      <c r="BD161" s="84"/>
      <c r="BE161" s="84"/>
      <c r="BP161" s="88"/>
      <c r="CI161" s="83"/>
      <c r="CJ161" s="83"/>
      <c r="CK161" s="83"/>
      <c r="FY161" s="84"/>
      <c r="FZ161" s="84"/>
      <c r="GA161" s="84"/>
      <c r="GK161" s="88"/>
      <c r="GL161" s="88"/>
      <c r="GR161" s="88"/>
      <c r="GT161" s="88"/>
      <c r="GU161" s="88"/>
      <c r="HA161" s="88"/>
    </row>
    <row r="162" spans="25:209">
      <c r="Y162" s="101"/>
      <c r="BB162" s="84"/>
      <c r="BC162" s="84"/>
      <c r="BD162" s="84"/>
      <c r="BE162" s="84"/>
      <c r="BP162" s="88"/>
      <c r="CI162" s="83"/>
      <c r="CJ162" s="83"/>
      <c r="CK162" s="83"/>
      <c r="FY162" s="84"/>
      <c r="FZ162" s="84"/>
      <c r="GA162" s="84"/>
      <c r="GK162" s="88"/>
      <c r="GL162" s="88"/>
      <c r="GR162" s="88"/>
      <c r="GT162" s="88"/>
      <c r="GU162" s="88"/>
      <c r="HA162" s="88"/>
    </row>
    <row r="163" spans="25:209">
      <c r="Y163" s="101"/>
      <c r="BB163" s="84"/>
      <c r="BC163" s="84"/>
      <c r="BD163" s="84"/>
      <c r="BE163" s="84"/>
      <c r="BP163" s="88"/>
      <c r="CI163" s="83"/>
      <c r="CJ163" s="83"/>
      <c r="CK163" s="83"/>
      <c r="FY163" s="84"/>
      <c r="FZ163" s="84"/>
      <c r="GA163" s="84"/>
      <c r="GK163" s="88"/>
      <c r="GL163" s="88"/>
      <c r="GR163" s="88"/>
      <c r="GT163" s="88"/>
      <c r="GU163" s="88"/>
      <c r="HA163" s="88"/>
    </row>
    <row r="164" spans="25:209">
      <c r="Y164" s="101"/>
      <c r="BB164" s="84"/>
      <c r="BC164" s="84"/>
      <c r="BD164" s="84"/>
      <c r="BE164" s="84"/>
      <c r="BP164" s="88"/>
      <c r="CI164" s="83"/>
      <c r="CJ164" s="83"/>
      <c r="CK164" s="83"/>
      <c r="FY164" s="84"/>
      <c r="FZ164" s="84"/>
      <c r="GA164" s="84"/>
      <c r="GK164" s="88"/>
      <c r="GL164" s="88"/>
      <c r="GR164" s="88"/>
      <c r="GT164" s="88"/>
      <c r="GU164" s="88"/>
      <c r="HA164" s="88"/>
    </row>
    <row r="165" spans="25:209">
      <c r="Y165" s="101"/>
      <c r="BB165" s="84"/>
      <c r="BC165" s="84"/>
      <c r="BD165" s="84"/>
      <c r="BE165" s="84"/>
      <c r="BP165" s="88"/>
      <c r="CI165" s="83"/>
      <c r="CJ165" s="83"/>
      <c r="CK165" s="83"/>
      <c r="FY165" s="84"/>
      <c r="FZ165" s="84"/>
      <c r="GA165" s="84"/>
      <c r="GK165" s="88"/>
      <c r="GL165" s="88"/>
      <c r="GR165" s="88"/>
      <c r="GT165" s="88"/>
      <c r="GU165" s="88"/>
      <c r="HA165" s="88"/>
    </row>
    <row r="166" spans="25:209">
      <c r="Y166" s="101"/>
      <c r="BB166" s="84"/>
      <c r="BC166" s="84"/>
      <c r="BD166" s="84"/>
      <c r="BE166" s="84"/>
      <c r="BP166" s="88"/>
      <c r="CI166" s="83"/>
      <c r="CJ166" s="83"/>
      <c r="CK166" s="83"/>
      <c r="FY166" s="84"/>
      <c r="FZ166" s="84"/>
      <c r="GA166" s="84"/>
      <c r="GK166" s="88"/>
      <c r="GL166" s="88"/>
      <c r="GR166" s="88"/>
      <c r="GT166" s="88"/>
      <c r="GU166" s="88"/>
      <c r="HA166" s="88"/>
    </row>
    <row r="167" spans="25:209">
      <c r="Y167" s="101"/>
      <c r="BB167" s="84"/>
      <c r="BC167" s="84"/>
      <c r="BD167" s="84"/>
      <c r="BE167" s="84"/>
      <c r="BP167" s="88"/>
      <c r="CI167" s="83"/>
      <c r="CJ167" s="83"/>
      <c r="CK167" s="83"/>
      <c r="FY167" s="84"/>
      <c r="FZ167" s="84"/>
      <c r="GA167" s="84"/>
      <c r="GK167" s="88"/>
      <c r="GL167" s="88"/>
      <c r="GR167" s="88"/>
      <c r="GT167" s="88"/>
      <c r="GU167" s="88"/>
      <c r="HA167" s="88"/>
    </row>
    <row r="168" spans="25:209">
      <c r="Y168" s="101"/>
      <c r="BB168" s="84"/>
      <c r="BC168" s="84"/>
      <c r="BD168" s="84"/>
      <c r="BE168" s="84"/>
      <c r="BP168" s="88"/>
      <c r="CI168" s="83"/>
      <c r="CJ168" s="83"/>
      <c r="CK168" s="83"/>
      <c r="FY168" s="84"/>
      <c r="FZ168" s="84"/>
      <c r="GA168" s="84"/>
      <c r="GK168" s="88"/>
      <c r="GL168" s="88"/>
      <c r="GR168" s="88"/>
      <c r="GT168" s="88"/>
      <c r="GU168" s="88"/>
      <c r="HA168" s="88"/>
    </row>
    <row r="169" spans="25:209">
      <c r="Y169" s="101"/>
      <c r="BB169" s="84"/>
      <c r="BC169" s="84"/>
      <c r="BD169" s="84"/>
      <c r="BE169" s="84"/>
      <c r="BP169" s="88"/>
      <c r="CI169" s="83"/>
      <c r="CJ169" s="83"/>
      <c r="CK169" s="83"/>
      <c r="FY169" s="84"/>
      <c r="FZ169" s="84"/>
      <c r="GA169" s="84"/>
      <c r="GK169" s="88"/>
      <c r="GL169" s="88"/>
      <c r="GR169" s="88"/>
      <c r="GT169" s="88"/>
      <c r="GU169" s="88"/>
      <c r="HA169" s="88"/>
    </row>
    <row r="170" spans="25:209">
      <c r="Y170" s="101"/>
      <c r="BB170" s="84"/>
      <c r="BC170" s="84"/>
      <c r="BD170" s="84"/>
      <c r="BE170" s="84"/>
      <c r="BP170" s="88"/>
      <c r="CI170" s="83"/>
      <c r="CJ170" s="83"/>
      <c r="CK170" s="83"/>
      <c r="FY170" s="84"/>
      <c r="FZ170" s="84"/>
      <c r="GA170" s="84"/>
      <c r="GK170" s="88"/>
      <c r="GL170" s="88"/>
      <c r="GR170" s="88"/>
      <c r="GT170" s="88"/>
      <c r="GU170" s="88"/>
      <c r="HA170" s="88"/>
    </row>
    <row r="171" spans="25:209">
      <c r="Y171" s="101"/>
      <c r="BB171" s="84"/>
      <c r="BC171" s="84"/>
      <c r="BD171" s="84"/>
      <c r="BE171" s="84"/>
      <c r="BP171" s="88"/>
      <c r="CI171" s="83"/>
      <c r="CJ171" s="83"/>
      <c r="CK171" s="83"/>
      <c r="FY171" s="84"/>
      <c r="FZ171" s="84"/>
      <c r="GA171" s="84"/>
      <c r="GK171" s="88"/>
      <c r="GL171" s="88"/>
      <c r="GR171" s="88"/>
      <c r="GT171" s="88"/>
      <c r="GU171" s="88"/>
      <c r="HA171" s="88"/>
    </row>
    <row r="172" spans="25:209">
      <c r="Y172" s="101"/>
      <c r="BB172" s="84"/>
      <c r="BC172" s="84"/>
      <c r="BD172" s="84"/>
      <c r="BE172" s="84"/>
      <c r="BP172" s="88"/>
      <c r="CI172" s="83"/>
      <c r="CJ172" s="83"/>
      <c r="CK172" s="83"/>
      <c r="FY172" s="84"/>
      <c r="FZ172" s="84"/>
      <c r="GA172" s="84"/>
      <c r="GK172" s="88"/>
      <c r="GL172" s="88"/>
      <c r="GR172" s="88"/>
      <c r="GT172" s="88"/>
      <c r="GU172" s="88"/>
      <c r="HA172" s="88"/>
    </row>
    <row r="173" spans="25:209">
      <c r="Y173" s="101"/>
      <c r="BB173" s="84"/>
      <c r="BC173" s="84"/>
      <c r="BD173" s="84"/>
      <c r="BE173" s="84"/>
      <c r="BP173" s="88"/>
      <c r="CI173" s="83"/>
      <c r="CJ173" s="83"/>
      <c r="CK173" s="83"/>
      <c r="FY173" s="84"/>
      <c r="FZ173" s="84"/>
      <c r="GA173" s="84"/>
      <c r="GK173" s="88"/>
      <c r="GL173" s="88"/>
      <c r="GR173" s="88"/>
      <c r="GT173" s="88"/>
      <c r="GU173" s="88"/>
      <c r="HA173" s="88"/>
    </row>
    <row r="174" spans="25:209">
      <c r="Y174" s="101"/>
      <c r="BB174" s="84"/>
      <c r="BC174" s="84"/>
      <c r="BD174" s="84"/>
      <c r="BE174" s="84"/>
      <c r="BP174" s="88"/>
      <c r="CI174" s="83"/>
      <c r="CJ174" s="83"/>
      <c r="CK174" s="83"/>
      <c r="FY174" s="84"/>
      <c r="FZ174" s="84"/>
      <c r="GA174" s="84"/>
      <c r="GK174" s="88"/>
      <c r="GL174" s="88"/>
      <c r="GR174" s="88"/>
      <c r="GT174" s="88"/>
      <c r="GU174" s="88"/>
      <c r="HA174" s="88"/>
    </row>
    <row r="175" spans="25:209">
      <c r="Y175" s="101"/>
      <c r="BB175" s="84"/>
      <c r="BC175" s="84"/>
      <c r="BD175" s="84"/>
      <c r="BE175" s="84"/>
      <c r="BP175" s="88"/>
      <c r="CI175" s="83"/>
      <c r="CJ175" s="83"/>
      <c r="CK175" s="83"/>
      <c r="FY175" s="84"/>
      <c r="FZ175" s="84"/>
      <c r="GA175" s="84"/>
      <c r="GK175" s="88"/>
      <c r="GL175" s="88"/>
      <c r="GR175" s="88"/>
      <c r="GT175" s="88"/>
      <c r="GU175" s="88"/>
      <c r="HA175" s="88"/>
    </row>
    <row r="176" spans="25:209">
      <c r="Y176" s="101"/>
      <c r="BB176" s="84"/>
      <c r="BC176" s="84"/>
      <c r="BD176" s="84"/>
      <c r="BE176" s="84"/>
      <c r="BP176" s="88"/>
      <c r="CI176" s="83"/>
      <c r="CJ176" s="83"/>
      <c r="CK176" s="83"/>
      <c r="FY176" s="84"/>
      <c r="FZ176" s="84"/>
      <c r="GA176" s="84"/>
      <c r="GK176" s="88"/>
      <c r="GL176" s="88"/>
      <c r="GR176" s="88"/>
      <c r="GT176" s="88"/>
      <c r="GU176" s="88"/>
      <c r="HA176" s="88"/>
    </row>
    <row r="177" spans="25:209">
      <c r="Y177" s="101"/>
      <c r="BB177" s="84"/>
      <c r="BC177" s="84"/>
      <c r="BD177" s="84"/>
      <c r="BE177" s="84"/>
      <c r="BP177" s="88"/>
      <c r="CI177" s="83"/>
      <c r="CJ177" s="83"/>
      <c r="CK177" s="83"/>
      <c r="FY177" s="84"/>
      <c r="FZ177" s="84"/>
      <c r="GA177" s="84"/>
      <c r="GK177" s="88"/>
      <c r="GL177" s="88"/>
      <c r="GR177" s="88"/>
      <c r="GT177" s="88"/>
      <c r="GU177" s="88"/>
      <c r="HA177" s="88"/>
    </row>
    <row r="178" spans="25:209">
      <c r="Y178" s="101"/>
      <c r="BB178" s="84"/>
      <c r="BC178" s="84"/>
      <c r="BD178" s="84"/>
      <c r="BE178" s="84"/>
      <c r="BP178" s="88"/>
      <c r="CI178" s="83"/>
      <c r="CJ178" s="83"/>
      <c r="CK178" s="83"/>
      <c r="FY178" s="84"/>
      <c r="FZ178" s="84"/>
      <c r="GA178" s="84"/>
      <c r="GK178" s="88"/>
      <c r="GL178" s="88"/>
      <c r="GR178" s="88"/>
      <c r="GT178" s="88"/>
      <c r="GU178" s="88"/>
      <c r="HA178" s="88"/>
    </row>
    <row r="179" spans="25:209">
      <c r="Y179" s="101"/>
      <c r="BB179" s="84"/>
      <c r="BC179" s="84"/>
      <c r="BD179" s="84"/>
      <c r="BE179" s="84"/>
      <c r="BP179" s="88"/>
      <c r="CI179" s="83"/>
      <c r="CJ179" s="83"/>
      <c r="CK179" s="83"/>
      <c r="FY179" s="84"/>
      <c r="FZ179" s="84"/>
      <c r="GA179" s="84"/>
      <c r="GK179" s="88"/>
      <c r="GL179" s="88"/>
      <c r="GR179" s="88"/>
      <c r="GT179" s="88"/>
      <c r="GU179" s="88"/>
      <c r="HA179" s="88"/>
    </row>
    <row r="180" spans="25:209">
      <c r="Y180" s="101"/>
      <c r="BB180" s="84"/>
      <c r="BC180" s="84"/>
      <c r="BD180" s="84"/>
      <c r="BE180" s="84"/>
      <c r="BP180" s="88"/>
      <c r="CI180" s="83"/>
      <c r="CJ180" s="83"/>
      <c r="CK180" s="83"/>
      <c r="FY180" s="84"/>
      <c r="FZ180" s="84"/>
      <c r="GA180" s="84"/>
      <c r="GK180" s="88"/>
      <c r="GL180" s="88"/>
      <c r="GR180" s="88"/>
      <c r="GT180" s="88"/>
      <c r="GU180" s="88"/>
      <c r="HA180" s="88"/>
    </row>
    <row r="181" spans="25:209">
      <c r="Y181" s="101"/>
      <c r="BB181" s="84"/>
      <c r="BC181" s="84"/>
      <c r="BD181" s="84"/>
      <c r="BE181" s="84"/>
      <c r="BP181" s="88"/>
      <c r="CI181" s="83"/>
      <c r="CJ181" s="83"/>
      <c r="CK181" s="83"/>
      <c r="FY181" s="84"/>
      <c r="FZ181" s="84"/>
      <c r="GA181" s="84"/>
      <c r="GK181" s="88"/>
      <c r="GL181" s="88"/>
      <c r="GR181" s="88"/>
      <c r="GT181" s="88"/>
      <c r="GU181" s="88"/>
      <c r="HA181" s="88"/>
    </row>
    <row r="182" spans="25:209">
      <c r="Y182" s="101"/>
      <c r="BB182" s="84"/>
      <c r="BC182" s="84"/>
      <c r="BD182" s="84"/>
      <c r="BE182" s="84"/>
      <c r="BP182" s="88"/>
      <c r="CI182" s="83"/>
      <c r="CJ182" s="83"/>
      <c r="CK182" s="83"/>
      <c r="FY182" s="84"/>
      <c r="FZ182" s="84"/>
      <c r="GA182" s="84"/>
      <c r="GK182" s="88"/>
      <c r="GL182" s="88"/>
      <c r="GR182" s="88"/>
      <c r="GT182" s="88"/>
      <c r="GU182" s="88"/>
      <c r="HA182" s="88"/>
    </row>
    <row r="183" spans="25:209">
      <c r="Y183" s="101"/>
      <c r="BB183" s="84"/>
      <c r="BC183" s="84"/>
      <c r="BD183" s="84"/>
      <c r="BE183" s="84"/>
      <c r="BP183" s="88"/>
      <c r="CI183" s="83"/>
      <c r="CJ183" s="83"/>
      <c r="CK183" s="83"/>
      <c r="FY183" s="84"/>
      <c r="FZ183" s="84"/>
      <c r="GA183" s="84"/>
      <c r="GK183" s="88"/>
      <c r="GL183" s="88"/>
      <c r="GR183" s="88"/>
      <c r="GT183" s="88"/>
      <c r="GU183" s="88"/>
      <c r="HA183" s="88"/>
    </row>
    <row r="184" spans="25:209">
      <c r="Y184" s="101"/>
      <c r="BB184" s="84"/>
      <c r="BC184" s="84"/>
      <c r="BP184" s="88"/>
      <c r="CI184" s="83"/>
      <c r="CJ184" s="83"/>
      <c r="CK184" s="83"/>
      <c r="FY184" s="84"/>
      <c r="FZ184" s="84"/>
      <c r="GA184" s="84"/>
      <c r="GK184" s="88"/>
      <c r="GL184" s="88"/>
      <c r="GR184" s="88"/>
      <c r="GT184" s="88"/>
      <c r="GU184" s="88"/>
      <c r="HA184" s="88"/>
    </row>
    <row r="185" spans="25:209">
      <c r="Y185" s="101"/>
      <c r="BB185" s="84"/>
      <c r="BC185" s="84"/>
      <c r="BP185" s="88"/>
      <c r="CI185" s="83"/>
      <c r="CJ185" s="83"/>
      <c r="CK185" s="83"/>
      <c r="FY185" s="84"/>
      <c r="GR185" s="88"/>
      <c r="HA185" s="88"/>
    </row>
    <row r="186" spans="25:209">
      <c r="Y186" s="101"/>
      <c r="BB186" s="84"/>
      <c r="BC186" s="84"/>
      <c r="BP186" s="88"/>
      <c r="CI186" s="83"/>
      <c r="CJ186" s="83"/>
      <c r="CK186" s="83"/>
      <c r="FY186" s="84"/>
      <c r="GR186" s="88"/>
      <c r="HA186" s="88"/>
    </row>
    <row r="187" spans="25:209">
      <c r="Y187" s="101"/>
      <c r="BB187" s="84"/>
      <c r="CI187" s="83"/>
      <c r="CJ187" s="83"/>
      <c r="CK187" s="83"/>
      <c r="FY187" s="84"/>
    </row>
    <row r="188" spans="25:209">
      <c r="Y188" s="101"/>
      <c r="BB188" s="84"/>
      <c r="CI188" s="83"/>
      <c r="CJ188" s="83"/>
      <c r="CK188" s="83"/>
      <c r="FY188" s="84"/>
    </row>
    <row r="189" spans="25:209">
      <c r="Y189" s="101"/>
      <c r="BB189" s="84"/>
    </row>
    <row r="190" spans="25:209">
      <c r="Y190" s="101"/>
      <c r="BB190" s="84"/>
    </row>
    <row r="191" spans="25:209">
      <c r="Y191" s="101"/>
      <c r="BB191" s="84"/>
    </row>
    <row r="192" spans="25:209">
      <c r="Y192" s="101"/>
      <c r="BB192" s="84"/>
    </row>
    <row r="193" spans="25:54">
      <c r="Y193" s="101"/>
      <c r="BB193" s="84"/>
    </row>
    <row r="194" spans="25:54">
      <c r="Y194" s="101"/>
      <c r="BB194" s="84"/>
    </row>
    <row r="195" spans="25:54">
      <c r="Y195" s="101"/>
      <c r="BB195" s="84"/>
    </row>
    <row r="196" spans="25:54">
      <c r="Y196" s="101"/>
      <c r="BB196" s="84"/>
    </row>
    <row r="197" spans="25:54">
      <c r="Y197" s="101"/>
      <c r="BB197" s="84"/>
    </row>
    <row r="198" spans="25:54">
      <c r="Y198" s="101"/>
      <c r="BB198" s="84"/>
    </row>
    <row r="199" spans="25:54">
      <c r="Y199" s="101"/>
      <c r="BB199" s="84"/>
    </row>
    <row r="200" spans="25:54">
      <c r="Y200" s="101"/>
      <c r="BB200" s="84"/>
    </row>
    <row r="201" spans="25:54">
      <c r="Y201" s="101"/>
    </row>
    <row r="202" spans="25:54">
      <c r="Y202" s="101"/>
    </row>
    <row r="203" spans="25:54">
      <c r="Y203" s="101"/>
    </row>
    <row r="204" spans="25:54">
      <c r="Y204" s="101"/>
    </row>
    <row r="205" spans="25:54">
      <c r="Y205" s="101"/>
    </row>
    <row r="206" spans="25:54">
      <c r="Y206" s="101"/>
    </row>
    <row r="207" spans="25:54">
      <c r="Y207" s="101"/>
    </row>
    <row r="208" spans="25:54">
      <c r="Y208" s="101"/>
    </row>
    <row r="209" spans="25:25">
      <c r="Y209" s="101"/>
    </row>
    <row r="210" spans="25:25">
      <c r="Y210" s="101"/>
    </row>
    <row r="211" spans="25:25">
      <c r="Y211" s="101"/>
    </row>
    <row r="212" spans="25:25">
      <c r="Y212" s="101"/>
    </row>
    <row r="213" spans="25:25">
      <c r="Y213" s="101"/>
    </row>
    <row r="214" spans="25:25">
      <c r="Y214" s="101"/>
    </row>
    <row r="215" spans="25:25">
      <c r="Y215" s="101"/>
    </row>
    <row r="216" spans="25:25">
      <c r="Y216" s="101"/>
    </row>
    <row r="217" spans="25:25">
      <c r="Y217" s="101"/>
    </row>
    <row r="218" spans="25:25">
      <c r="Y218" s="101"/>
    </row>
    <row r="219" spans="25:25">
      <c r="Y219" s="101"/>
    </row>
    <row r="220" spans="25:25">
      <c r="Y220" s="101"/>
    </row>
    <row r="221" spans="25:25">
      <c r="Y221" s="101"/>
    </row>
    <row r="222" spans="25:25">
      <c r="Y222" s="101"/>
    </row>
    <row r="223" spans="25:25">
      <c r="Y223" s="101"/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DT365"/>
  <sheetViews>
    <sheetView showGridLines="0" workbookViewId="0">
      <pane xSplit="1" topLeftCell="B1" activePane="topRight" state="frozen"/>
      <selection activeCell="BS7" sqref="BS7"/>
      <selection pane="topRight" activeCell="C5" sqref="C5"/>
    </sheetView>
  </sheetViews>
  <sheetFormatPr defaultRowHeight="12.75"/>
  <cols>
    <col min="1" max="1" width="9.140625" style="20"/>
    <col min="2" max="2" width="7.42578125" style="20" bestFit="1" customWidth="1"/>
    <col min="3" max="3" width="6.85546875" style="20" customWidth="1"/>
    <col min="4" max="5" width="6.85546875" style="20" hidden="1" customWidth="1"/>
    <col min="6" max="6" width="7.85546875" style="20" hidden="1" customWidth="1"/>
    <col min="7" max="7" width="7.28515625" style="20" hidden="1" customWidth="1"/>
    <col min="8" max="8" width="7.42578125" style="20" customWidth="1"/>
    <col min="9" max="9" width="8" style="20" hidden="1" customWidth="1"/>
    <col min="10" max="10" width="7.85546875" style="20" hidden="1" customWidth="1"/>
    <col min="11" max="11" width="8.140625" style="20" customWidth="1"/>
    <col min="12" max="12" width="6.85546875" style="20" hidden="1" customWidth="1"/>
    <col min="13" max="13" width="7.7109375" style="20" hidden="1" customWidth="1"/>
    <col min="14" max="14" width="8.5703125" style="20" hidden="1" customWidth="1"/>
    <col min="15" max="15" width="7.42578125" style="20" customWidth="1"/>
    <col min="16" max="16" width="7.42578125" style="20" hidden="1" customWidth="1"/>
    <col min="17" max="18" width="7.7109375" style="20" hidden="1" customWidth="1"/>
    <col min="19" max="19" width="4.85546875" customWidth="1"/>
    <col min="20" max="21" width="7.85546875" style="20" customWidth="1"/>
    <col min="23" max="23" width="5.28515625" customWidth="1"/>
    <col min="24" max="24" width="6.85546875" style="20" customWidth="1"/>
    <col min="25" max="25" width="7.42578125" style="20" customWidth="1"/>
    <col min="26" max="27" width="7.28515625" style="20" customWidth="1"/>
    <col min="28" max="28" width="6.85546875" style="20" customWidth="1"/>
    <col min="29" max="29" width="8.140625" style="20" customWidth="1"/>
    <col min="30" max="31" width="6.85546875" style="20" customWidth="1"/>
    <col min="32" max="33" width="7.42578125" style="20" bestFit="1" customWidth="1"/>
    <col min="34" max="34" width="7.42578125" style="20" customWidth="1"/>
    <col min="35" max="35" width="6.85546875" style="20" customWidth="1"/>
    <col min="36" max="36" width="7.42578125" style="20" customWidth="1"/>
    <col min="37" max="37" width="7.28515625" style="20" customWidth="1"/>
    <col min="38" max="38" width="6.140625" style="20" customWidth="1"/>
    <col min="39" max="40" width="6" style="20" customWidth="1"/>
    <col min="41" max="41" width="6.42578125" style="20" customWidth="1"/>
    <col min="42" max="42" width="7.28515625" style="20" customWidth="1"/>
    <col min="43" max="43" width="7.42578125" style="20" customWidth="1"/>
    <col min="44" max="44" width="6.85546875" style="20" customWidth="1"/>
    <col min="45" max="45" width="8.5703125" style="20" customWidth="1"/>
    <col min="46" max="46" width="7" style="20" customWidth="1"/>
    <col min="47" max="47" width="7.7109375" style="20" customWidth="1"/>
    <col min="48" max="49" width="2.5703125" style="20" customWidth="1"/>
    <col min="50" max="50" width="6" style="20" customWidth="1"/>
    <col min="51" max="51" width="7.28515625" style="20" customWidth="1"/>
    <col min="52" max="53" width="6.85546875" style="20" customWidth="1"/>
    <col min="54" max="58" width="6" style="20" customWidth="1"/>
    <col min="59" max="59" width="2.85546875" style="20" customWidth="1"/>
    <col min="60" max="16384" width="9.140625" style="20"/>
  </cols>
  <sheetData>
    <row r="1" spans="1:124">
      <c r="A1" s="40"/>
      <c r="B1" s="20" t="s">
        <v>620</v>
      </c>
      <c r="C1" s="414">
        <f>AVERAGE(C8:C11)</f>
        <v>8.4999999999999992E-2</v>
      </c>
      <c r="D1" s="414">
        <f t="shared" ref="D1:AG1" si="0">AVERAGE(D8:D11)</f>
        <v>8.2750000000000046E-2</v>
      </c>
      <c r="E1" s="414">
        <f t="shared" si="0"/>
        <v>8.4999999999999992E-2</v>
      </c>
      <c r="F1" s="414">
        <f>AVERAGE(F8:F11)</f>
        <v>4.9999999999999996E-2</v>
      </c>
      <c r="G1" s="414">
        <f t="shared" si="0"/>
        <v>8.4999999999999992E-2</v>
      </c>
      <c r="H1" s="414">
        <f t="shared" si="0"/>
        <v>7.8750000000000001E-2</v>
      </c>
      <c r="I1" s="414">
        <f>AVERAGE(I8:I11)</f>
        <v>7.8750000000000001E-2</v>
      </c>
      <c r="J1" s="414">
        <f>AVERAGE(J8:J11)</f>
        <v>7.8750000000000001E-2</v>
      </c>
      <c r="K1" s="414">
        <f t="shared" si="0"/>
        <v>0.1225</v>
      </c>
      <c r="L1" s="414">
        <f t="shared" si="0"/>
        <v>0.12150000000000005</v>
      </c>
      <c r="M1" s="414">
        <f>AVERAGE(M8:M11)</f>
        <v>0.1225</v>
      </c>
      <c r="N1" s="414">
        <f t="shared" si="0"/>
        <v>0.14750000000000002</v>
      </c>
      <c r="O1" s="414">
        <f t="shared" si="0"/>
        <v>9.8750000000000004E-2</v>
      </c>
      <c r="P1" s="414">
        <f t="shared" si="0"/>
        <v>0.1015000000000001</v>
      </c>
      <c r="Q1" s="414">
        <f>AVERAGE(Q8:Q11)</f>
        <v>9.8750000000000004E-2</v>
      </c>
      <c r="R1" s="414">
        <f t="shared" si="0"/>
        <v>9.8750000000000004E-2</v>
      </c>
      <c r="T1" s="565">
        <f>AVERAGE(T8:T11)</f>
        <v>-0.21250000000000002</v>
      </c>
      <c r="U1" s="565">
        <f t="shared" si="0"/>
        <v>-0.15750000000000003</v>
      </c>
      <c r="V1" s="565">
        <f>AVERAGE(V8:V11)</f>
        <v>8.774999750000001E-2</v>
      </c>
      <c r="X1" s="529">
        <f t="shared" si="0"/>
        <v>8.774999750000001E-2</v>
      </c>
      <c r="Y1" s="529">
        <f>AVERAGE(Y8:Y11)</f>
        <v>8.774999750000001E-2</v>
      </c>
      <c r="Z1" s="529">
        <f t="shared" si="0"/>
        <v>6.3999997500000003E-2</v>
      </c>
      <c r="AA1" s="529">
        <f>AVERAGE(AA8:AA11)</f>
        <v>-9.6000000000000002E-2</v>
      </c>
      <c r="AB1" s="548">
        <f t="shared" si="0"/>
        <v>0.42149999999999999</v>
      </c>
      <c r="AC1" s="548">
        <f t="shared" si="0"/>
        <v>0.33962499999999995</v>
      </c>
      <c r="AD1" s="548">
        <f t="shared" si="0"/>
        <v>0.20400000000000001</v>
      </c>
      <c r="AE1" s="548">
        <f t="shared" si="0"/>
        <v>0.16899999999999998</v>
      </c>
      <c r="AF1" s="414">
        <f t="shared" si="0"/>
        <v>-0.25</v>
      </c>
      <c r="AG1" s="414">
        <f t="shared" si="0"/>
        <v>0</v>
      </c>
      <c r="AH1" s="326"/>
      <c r="AI1" s="46"/>
      <c r="AJ1" s="47"/>
      <c r="AK1" s="40"/>
      <c r="AL1" s="41"/>
      <c r="AM1" s="40"/>
      <c r="AN1" s="40"/>
      <c r="AO1" s="40"/>
      <c r="AP1" s="41"/>
      <c r="AQ1" s="40"/>
      <c r="AR1" s="40"/>
      <c r="AS1" s="40"/>
      <c r="AT1" s="40"/>
      <c r="AU1" s="40"/>
      <c r="AV1" s="40"/>
      <c r="AW1" s="40"/>
      <c r="AX1" s="48"/>
      <c r="AY1" s="40"/>
      <c r="AZ1" s="40"/>
      <c r="BA1" s="40"/>
      <c r="BB1" s="40"/>
      <c r="BC1" s="48"/>
      <c r="BD1" s="48"/>
      <c r="BE1" s="48"/>
      <c r="BF1" s="48"/>
      <c r="BG1" s="40"/>
      <c r="BH1" s="40"/>
      <c r="BI1" s="48"/>
      <c r="BJ1" s="40"/>
      <c r="BK1" s="48"/>
      <c r="BL1" s="41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3"/>
      <c r="DA1" s="41"/>
      <c r="DB1" s="50"/>
      <c r="DC1" s="50"/>
      <c r="DD1" s="50"/>
      <c r="DE1" s="51"/>
      <c r="DF1" s="40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</row>
    <row r="2" spans="1:124">
      <c r="A2" s="40"/>
      <c r="B2" s="40" t="s">
        <v>659</v>
      </c>
      <c r="C2" s="316">
        <f t="shared" ref="C2:R2" si="1">AVERAGE(C12:C16)</f>
        <v>0.24299999999999997</v>
      </c>
      <c r="D2" s="316">
        <f t="shared" si="1"/>
        <v>0.24299999999999997</v>
      </c>
      <c r="E2" s="316">
        <f t="shared" si="1"/>
        <v>0.23299999999999996</v>
      </c>
      <c r="F2" s="316">
        <f>AVERAGE(F12:F16)</f>
        <v>0.20799999999999996</v>
      </c>
      <c r="G2" s="316">
        <f t="shared" si="1"/>
        <v>0.23299999999999996</v>
      </c>
      <c r="H2" s="316">
        <f t="shared" si="1"/>
        <v>0.38300000000000001</v>
      </c>
      <c r="I2" s="316">
        <f>AVERAGE(I12:I16)</f>
        <v>0.38300000000000001</v>
      </c>
      <c r="J2" s="316">
        <f>AVERAGE(J12:J16)</f>
        <v>0.38300000000000001</v>
      </c>
      <c r="K2" s="316">
        <f t="shared" si="1"/>
        <v>0.36299999999999999</v>
      </c>
      <c r="L2" s="316">
        <f t="shared" si="1"/>
        <v>0.36299999999999999</v>
      </c>
      <c r="M2" s="316">
        <f>AVERAGE(M12:M16)</f>
        <v>0.36299999999999999</v>
      </c>
      <c r="N2" s="316">
        <f t="shared" si="1"/>
        <v>0.42299999999999993</v>
      </c>
      <c r="O2" s="316">
        <f t="shared" si="1"/>
        <v>0.54299999999999993</v>
      </c>
      <c r="P2" s="316">
        <f t="shared" si="1"/>
        <v>0.54299999999999993</v>
      </c>
      <c r="Q2" s="316">
        <f>AVERAGE(Q12:Q16)</f>
        <v>0.54299999999999993</v>
      </c>
      <c r="R2" s="316">
        <f t="shared" si="1"/>
        <v>0.55300000000000005</v>
      </c>
      <c r="T2" s="566">
        <f>AVERAGE(T12:T16)</f>
        <v>8.851649999999997E-2</v>
      </c>
      <c r="U2" s="566">
        <f>AVERAGE(U12:U16)</f>
        <v>0.16653208749999998</v>
      </c>
      <c r="V2" s="566">
        <f>AVERAGE(V12:V16)</f>
        <v>0.225195428</v>
      </c>
      <c r="X2" s="530">
        <f t="shared" ref="X2:AG2" si="2">AVERAGE(X12:X16)</f>
        <v>0.21000000000000002</v>
      </c>
      <c r="Y2" s="530">
        <f>AVERAGE(Y12:Y16)</f>
        <v>0.21000000000000002</v>
      </c>
      <c r="Z2" s="530">
        <f t="shared" si="2"/>
        <v>0.12250000000000001</v>
      </c>
      <c r="AA2" s="530">
        <f>AVERAGE(AA12:AA16)</f>
        <v>0.03</v>
      </c>
      <c r="AB2" s="549">
        <f t="shared" si="2"/>
        <v>1.3380000000000001</v>
      </c>
      <c r="AC2" s="549">
        <f t="shared" si="2"/>
        <v>0.73499999999999999</v>
      </c>
      <c r="AD2" s="549">
        <f t="shared" si="2"/>
        <v>0.36500000000000005</v>
      </c>
      <c r="AE2" s="549">
        <f t="shared" si="2"/>
        <v>0.26549999999999996</v>
      </c>
      <c r="AF2" s="41">
        <f t="shared" si="2"/>
        <v>-0.25</v>
      </c>
      <c r="AG2" s="41">
        <f t="shared" si="2"/>
        <v>0</v>
      </c>
      <c r="AH2" s="326"/>
      <c r="AI2" s="54"/>
      <c r="AJ2" s="55"/>
      <c r="AK2" s="55"/>
      <c r="AL2" s="55"/>
      <c r="AM2" s="55"/>
      <c r="AN2" s="55"/>
      <c r="AO2" s="40"/>
      <c r="AP2" s="55"/>
      <c r="AQ2" s="55"/>
      <c r="AR2" s="55"/>
      <c r="AS2" s="55"/>
      <c r="AT2" s="40"/>
      <c r="AU2" s="40"/>
      <c r="AV2" s="40"/>
      <c r="AW2" s="40"/>
      <c r="AX2" s="55"/>
      <c r="AY2" s="55"/>
      <c r="AZ2" s="55"/>
      <c r="BA2" s="55"/>
      <c r="BB2" s="40"/>
      <c r="BC2" s="40"/>
      <c r="BD2" s="40"/>
      <c r="BE2" s="40"/>
      <c r="BF2" s="40"/>
      <c r="BG2" s="40"/>
      <c r="BH2" s="55"/>
      <c r="BI2" s="40"/>
      <c r="BJ2" s="55"/>
      <c r="BK2" s="55"/>
      <c r="BL2" s="55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53"/>
      <c r="CP2" s="53"/>
      <c r="CQ2" s="40"/>
      <c r="CR2" s="40"/>
      <c r="CS2" s="40"/>
      <c r="CT2" s="40"/>
      <c r="CU2" s="40"/>
      <c r="CV2" s="40"/>
      <c r="CW2" s="40"/>
      <c r="CX2" s="40"/>
      <c r="CY2" s="40"/>
      <c r="CZ2" s="43"/>
      <c r="DA2" s="41"/>
      <c r="DB2" s="50"/>
      <c r="DC2" s="50"/>
      <c r="DD2" s="50"/>
      <c r="DE2" s="51"/>
      <c r="DF2" s="40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</row>
    <row r="3" spans="1:124">
      <c r="A3" s="40"/>
      <c r="B3" s="20" t="s">
        <v>787</v>
      </c>
      <c r="C3" s="316">
        <f>AVERAGE(C17:C23)</f>
        <v>0.14000000000000001</v>
      </c>
      <c r="D3" s="316">
        <f t="shared" ref="D3:AG3" si="3">AVERAGE(D17:D23)</f>
        <v>0.14000000000000001</v>
      </c>
      <c r="E3" s="316">
        <f t="shared" si="3"/>
        <v>0.14000000000000001</v>
      </c>
      <c r="F3" s="316">
        <f>AVERAGE(F17:F23)</f>
        <v>0.105</v>
      </c>
      <c r="G3" s="316">
        <f t="shared" si="3"/>
        <v>0.14000000000000001</v>
      </c>
      <c r="H3" s="316">
        <f t="shared" si="3"/>
        <v>0.13500000000000001</v>
      </c>
      <c r="I3" s="316">
        <f>AVERAGE(I17:I23)</f>
        <v>0.13500000000000001</v>
      </c>
      <c r="J3" s="316">
        <f>AVERAGE(J17:J23)</f>
        <v>0.13500000000000001</v>
      </c>
      <c r="K3" s="316">
        <f t="shared" si="3"/>
        <v>0.16250000000000001</v>
      </c>
      <c r="L3" s="316">
        <f t="shared" si="3"/>
        <v>0.16250000000000001</v>
      </c>
      <c r="M3" s="316">
        <f>AVERAGE(M17:M23)</f>
        <v>0.16250000000000001</v>
      </c>
      <c r="N3" s="316">
        <f t="shared" si="3"/>
        <v>0.18249999999999997</v>
      </c>
      <c r="O3" s="316">
        <f t="shared" si="3"/>
        <v>0.14000000000000001</v>
      </c>
      <c r="P3" s="316">
        <f t="shared" si="3"/>
        <v>0.14000000000000001</v>
      </c>
      <c r="Q3" s="316">
        <f>AVERAGE(Q17:Q23)</f>
        <v>0.14000000000000001</v>
      </c>
      <c r="R3" s="316">
        <f t="shared" si="3"/>
        <v>0.14000000000000001</v>
      </c>
      <c r="T3" s="566">
        <f>AVERAGE(T17:T23)</f>
        <v>-0.06</v>
      </c>
      <c r="U3" s="566">
        <f t="shared" si="3"/>
        <v>-4.9999999999999975E-3</v>
      </c>
      <c r="V3" s="566">
        <f>AVERAGE(V17:V23)</f>
        <v>0.11750000000000001</v>
      </c>
      <c r="X3" s="531">
        <f t="shared" si="3"/>
        <v>0.11750000000000001</v>
      </c>
      <c r="Y3" s="531">
        <f>AVERAGE(Y17:Y23)</f>
        <v>0.11750000000000001</v>
      </c>
      <c r="Z3" s="531">
        <f t="shared" si="3"/>
        <v>6.25E-2</v>
      </c>
      <c r="AA3" s="531">
        <f>AVERAGE(AA17:AA23)</f>
        <v>-9.2500000000000013E-2</v>
      </c>
      <c r="AB3" s="550">
        <f t="shared" si="3"/>
        <v>0.40285714285714286</v>
      </c>
      <c r="AC3" s="550">
        <f t="shared" si="3"/>
        <v>0.3021428571428571</v>
      </c>
      <c r="AD3" s="550">
        <f t="shared" si="3"/>
        <v>0.22500000000000001</v>
      </c>
      <c r="AE3" s="550">
        <f t="shared" si="3"/>
        <v>0.18500000000000003</v>
      </c>
      <c r="AF3" s="316">
        <f t="shared" si="3"/>
        <v>-0.25</v>
      </c>
      <c r="AG3" s="316">
        <f t="shared" si="3"/>
        <v>0</v>
      </c>
      <c r="AI3" s="57"/>
      <c r="AJ3" s="415"/>
      <c r="AK3" s="52"/>
      <c r="AL3" s="56"/>
      <c r="AM3" s="40"/>
      <c r="AN3" s="40"/>
      <c r="AO3" s="40"/>
      <c r="AP3" s="41"/>
      <c r="AQ3" s="40"/>
      <c r="AR3" s="40"/>
      <c r="AS3" s="40"/>
      <c r="AT3" s="40" t="s">
        <v>80</v>
      </c>
      <c r="AU3" s="40"/>
      <c r="AV3" s="40"/>
      <c r="AW3" s="40"/>
      <c r="AX3" s="41"/>
      <c r="AY3" s="52"/>
      <c r="AZ3" s="41"/>
      <c r="BA3" s="41"/>
      <c r="BB3" s="40"/>
      <c r="BC3" s="40"/>
      <c r="BD3" s="40"/>
      <c r="BE3" s="40"/>
      <c r="BF3" s="40"/>
      <c r="BG3" s="40"/>
      <c r="BH3" s="42"/>
      <c r="BI3" s="40"/>
      <c r="BJ3" s="52"/>
      <c r="BK3" s="41"/>
      <c r="BL3" s="5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9"/>
      <c r="CW3" s="40"/>
      <c r="CX3" s="40"/>
      <c r="CY3" s="40"/>
      <c r="CZ3" s="43"/>
      <c r="DA3" s="41"/>
      <c r="DB3" s="50"/>
      <c r="DC3" s="50"/>
      <c r="DD3" s="50"/>
      <c r="DE3" s="51"/>
      <c r="DF3" s="40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</row>
    <row r="4" spans="1:124">
      <c r="C4" s="414"/>
      <c r="H4" s="414">
        <f>+H2-K2</f>
        <v>2.0000000000000018E-2</v>
      </c>
      <c r="K4" s="414">
        <f>K2-C2</f>
        <v>0.12000000000000002</v>
      </c>
      <c r="T4" s="567"/>
      <c r="U4" s="567"/>
      <c r="V4" s="565"/>
      <c r="X4" s="532"/>
      <c r="Y4" s="532"/>
      <c r="Z4" s="532"/>
      <c r="AA4" s="532"/>
      <c r="AB4" s="551"/>
      <c r="AC4" s="551"/>
      <c r="AD4" s="551"/>
      <c r="AE4" s="551"/>
      <c r="AI4" s="57"/>
      <c r="AJ4" s="40"/>
      <c r="AK4" s="40"/>
      <c r="AL4" s="41"/>
      <c r="AM4" s="40"/>
      <c r="AN4" s="40"/>
      <c r="AO4" s="40"/>
      <c r="AP4" s="53"/>
      <c r="AQ4" s="40"/>
      <c r="AR4" s="53"/>
      <c r="AS4" s="40"/>
      <c r="AT4" s="40"/>
      <c r="AU4" s="40"/>
      <c r="AV4" s="40"/>
      <c r="AW4" s="40"/>
      <c r="AX4" s="41"/>
      <c r="AY4" s="40"/>
      <c r="AZ4" s="41"/>
      <c r="BA4" s="41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2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56"/>
      <c r="CP4" s="56"/>
      <c r="CQ4" s="40"/>
      <c r="CR4" s="40"/>
      <c r="CS4" s="40"/>
      <c r="CT4" s="40"/>
      <c r="CU4" s="40"/>
      <c r="CV4" s="40"/>
      <c r="CW4" s="40"/>
      <c r="CX4" s="40"/>
      <c r="CY4" s="40"/>
      <c r="CZ4" s="43"/>
      <c r="DA4" s="41"/>
      <c r="DB4" s="50"/>
      <c r="DC4" s="50"/>
      <c r="DD4" s="50"/>
      <c r="DE4" s="51"/>
      <c r="DF4" s="40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</row>
    <row r="5" spans="1:124">
      <c r="A5" s="183">
        <v>36732</v>
      </c>
      <c r="B5" s="40"/>
      <c r="C5" s="40"/>
      <c r="D5" s="40"/>
      <c r="E5" s="478"/>
      <c r="F5" s="40"/>
      <c r="G5" s="40"/>
      <c r="H5" s="504"/>
      <c r="I5" s="293"/>
      <c r="J5" s="40"/>
      <c r="K5" s="40"/>
      <c r="L5" s="40"/>
      <c r="M5" s="293"/>
      <c r="N5" s="40"/>
      <c r="O5" s="40"/>
      <c r="P5" s="40"/>
      <c r="Q5" s="293"/>
      <c r="R5" s="40"/>
      <c r="T5" s="568"/>
      <c r="U5" s="568"/>
      <c r="V5" s="568"/>
      <c r="X5" s="533"/>
      <c r="Y5" s="532"/>
      <c r="Z5" s="534"/>
      <c r="AA5" s="534"/>
      <c r="AB5" s="552"/>
      <c r="AC5" s="552"/>
      <c r="AD5" s="552"/>
      <c r="AE5" s="551"/>
      <c r="AI5" s="59"/>
      <c r="AJ5" s="60"/>
      <c r="AK5" s="40"/>
      <c r="AL5" s="40"/>
      <c r="AM5" s="214">
        <f>+AM15-AM8</f>
        <v>-0.4637364865040472</v>
      </c>
      <c r="AN5" s="40"/>
      <c r="AO5" s="40"/>
      <c r="AP5" s="53"/>
      <c r="AQ5" s="40"/>
      <c r="AR5" s="53"/>
      <c r="AS5" s="40"/>
      <c r="AT5" s="40"/>
      <c r="AU5" s="40"/>
      <c r="AV5" s="40"/>
      <c r="AW5" s="40"/>
      <c r="AX5" s="53"/>
      <c r="AY5" s="53"/>
      <c r="AZ5" s="53"/>
      <c r="BA5" s="53"/>
      <c r="BB5" s="40"/>
      <c r="BC5" s="40"/>
      <c r="BD5" s="40"/>
      <c r="BE5" s="40"/>
      <c r="BF5" s="40"/>
      <c r="BG5" s="40"/>
      <c r="BH5" s="53"/>
      <c r="BI5" s="40"/>
      <c r="BJ5" s="53"/>
      <c r="BK5" s="53"/>
      <c r="BL5" s="53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53"/>
      <c r="CM5" s="53"/>
      <c r="CN5" s="40"/>
      <c r="CO5" s="40"/>
      <c r="CP5" s="40"/>
      <c r="CQ5" s="40"/>
      <c r="CR5" s="40"/>
      <c r="CS5" s="40"/>
      <c r="CT5" s="40"/>
      <c r="CU5" s="40"/>
      <c r="CV5" s="49"/>
      <c r="CW5" s="53"/>
      <c r="CX5" s="40"/>
      <c r="CY5" s="40"/>
      <c r="CZ5" s="43"/>
      <c r="DA5" s="41"/>
      <c r="DB5" s="50"/>
      <c r="DC5" s="50"/>
      <c r="DD5" s="50"/>
      <c r="DE5" s="51"/>
      <c r="DF5" s="40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</row>
    <row r="6" spans="1:124">
      <c r="A6" s="40"/>
      <c r="B6" s="53"/>
      <c r="C6" s="73" t="s">
        <v>0</v>
      </c>
      <c r="D6" s="53" t="s">
        <v>91</v>
      </c>
      <c r="E6" s="53" t="s">
        <v>26</v>
      </c>
      <c r="F6" s="477" t="s">
        <v>703</v>
      </c>
      <c r="G6" s="53" t="s">
        <v>81</v>
      </c>
      <c r="H6" s="167" t="s">
        <v>5</v>
      </c>
      <c r="I6" s="167" t="s">
        <v>743</v>
      </c>
      <c r="J6" s="477" t="s">
        <v>651</v>
      </c>
      <c r="K6" s="73" t="s">
        <v>1</v>
      </c>
      <c r="L6" s="53" t="s">
        <v>91</v>
      </c>
      <c r="M6" s="167" t="s">
        <v>717</v>
      </c>
      <c r="N6" s="53" t="s">
        <v>6</v>
      </c>
      <c r="O6" s="53" t="s">
        <v>13</v>
      </c>
      <c r="P6" s="293" t="s">
        <v>91</v>
      </c>
      <c r="Q6" s="167" t="s">
        <v>82</v>
      </c>
      <c r="R6" s="167" t="s">
        <v>12</v>
      </c>
      <c r="T6" s="569" t="s">
        <v>763</v>
      </c>
      <c r="U6" s="569" t="s">
        <v>773</v>
      </c>
      <c r="V6" s="569" t="s">
        <v>794</v>
      </c>
      <c r="X6" s="535" t="s">
        <v>14</v>
      </c>
      <c r="Y6" s="536" t="s">
        <v>687</v>
      </c>
      <c r="Z6" s="533" t="s">
        <v>4</v>
      </c>
      <c r="AA6" s="533" t="s">
        <v>826</v>
      </c>
      <c r="AB6" s="553" t="s">
        <v>83</v>
      </c>
      <c r="AC6" s="553" t="s">
        <v>84</v>
      </c>
      <c r="AD6" s="553" t="s">
        <v>77</v>
      </c>
      <c r="AE6" s="554" t="s">
        <v>75</v>
      </c>
      <c r="AF6" s="87" t="s">
        <v>542</v>
      </c>
      <c r="AG6" s="87" t="s">
        <v>541</v>
      </c>
      <c r="AH6" s="87"/>
      <c r="AI6" s="57"/>
      <c r="AJ6" s="53" t="s">
        <v>85</v>
      </c>
      <c r="AK6" s="40"/>
      <c r="AL6" s="48"/>
      <c r="AM6" s="73" t="s">
        <v>0</v>
      </c>
      <c r="AN6" s="73" t="s">
        <v>0</v>
      </c>
      <c r="AO6" s="53" t="s">
        <v>26</v>
      </c>
      <c r="AP6" s="53" t="s">
        <v>81</v>
      </c>
      <c r="AQ6" s="167" t="s">
        <v>5</v>
      </c>
      <c r="AR6" s="73" t="s">
        <v>1</v>
      </c>
      <c r="AS6" s="53" t="s">
        <v>6</v>
      </c>
      <c r="AT6" s="53" t="s">
        <v>82</v>
      </c>
      <c r="AU6" s="167" t="s">
        <v>12</v>
      </c>
      <c r="AV6" s="53"/>
      <c r="AW6" s="53"/>
      <c r="AX6" s="73" t="str">
        <f>X6</f>
        <v>Mich</v>
      </c>
      <c r="AY6" s="73" t="str">
        <f>Z6</f>
        <v>Chicago</v>
      </c>
      <c r="AZ6" s="73" t="str">
        <f t="shared" ref="AZ6:BE6" si="4">AB6</f>
        <v>Trsc Z6</v>
      </c>
      <c r="BA6" s="73" t="str">
        <f t="shared" si="4"/>
        <v>Tetco M3</v>
      </c>
      <c r="BB6" s="73" t="str">
        <f t="shared" si="4"/>
        <v>CNG</v>
      </c>
      <c r="BC6" s="73" t="str">
        <f t="shared" si="4"/>
        <v>Tico</v>
      </c>
      <c r="BD6" s="73" t="str">
        <f t="shared" si="4"/>
        <v>Rockies</v>
      </c>
      <c r="BE6" s="73" t="str">
        <f t="shared" si="4"/>
        <v>Aeco</v>
      </c>
      <c r="BF6" s="73"/>
      <c r="BG6"/>
      <c r="BH6" s="73" t="s">
        <v>86</v>
      </c>
      <c r="BI6" s="53" t="s">
        <v>87</v>
      </c>
      <c r="BJ6" s="53" t="s">
        <v>88</v>
      </c>
      <c r="BK6" s="171" t="s">
        <v>89</v>
      </c>
      <c r="BL6" s="53" t="s">
        <v>90</v>
      </c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40"/>
      <c r="CO6" s="40"/>
      <c r="CP6" s="40"/>
      <c r="CQ6" s="40"/>
      <c r="CR6" s="40"/>
      <c r="CS6" s="40"/>
      <c r="CT6" s="40"/>
      <c r="CU6" s="49"/>
      <c r="CV6" s="49"/>
      <c r="CW6" s="53"/>
      <c r="CX6" s="40"/>
      <c r="CY6" s="49"/>
      <c r="CZ6" s="43"/>
      <c r="DA6" s="41"/>
      <c r="DB6" s="50"/>
      <c r="DC6" s="50"/>
      <c r="DD6" s="50"/>
      <c r="DE6" s="51"/>
      <c r="DF6" s="40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</row>
    <row r="7" spans="1:124">
      <c r="A7" s="360">
        <v>1</v>
      </c>
      <c r="B7" s="360">
        <f>+A7+1</f>
        <v>2</v>
      </c>
      <c r="C7" s="360">
        <f t="shared" ref="C7:AH7" si="5">+B7+1</f>
        <v>3</v>
      </c>
      <c r="D7" s="360">
        <f t="shared" si="5"/>
        <v>4</v>
      </c>
      <c r="E7" s="360">
        <f t="shared" si="5"/>
        <v>5</v>
      </c>
      <c r="F7" s="360">
        <f t="shared" si="5"/>
        <v>6</v>
      </c>
      <c r="G7" s="360">
        <f t="shared" si="5"/>
        <v>7</v>
      </c>
      <c r="H7" s="360">
        <f t="shared" si="5"/>
        <v>8</v>
      </c>
      <c r="I7" s="360">
        <f t="shared" si="5"/>
        <v>9</v>
      </c>
      <c r="J7" s="360">
        <f t="shared" si="5"/>
        <v>10</v>
      </c>
      <c r="K7" s="360">
        <f t="shared" si="5"/>
        <v>11</v>
      </c>
      <c r="L7" s="360">
        <f t="shared" si="5"/>
        <v>12</v>
      </c>
      <c r="M7" s="360">
        <f t="shared" si="5"/>
        <v>13</v>
      </c>
      <c r="N7" s="360">
        <f t="shared" si="5"/>
        <v>14</v>
      </c>
      <c r="O7" s="360">
        <f t="shared" si="5"/>
        <v>15</v>
      </c>
      <c r="P7" s="360">
        <f t="shared" si="5"/>
        <v>16</v>
      </c>
      <c r="Q7" s="360">
        <f t="shared" si="5"/>
        <v>17</v>
      </c>
      <c r="R7" s="360">
        <f t="shared" si="5"/>
        <v>18</v>
      </c>
      <c r="S7" s="360">
        <f t="shared" si="5"/>
        <v>19</v>
      </c>
      <c r="T7" s="570">
        <f t="shared" si="5"/>
        <v>20</v>
      </c>
      <c r="U7" s="570">
        <f t="shared" si="5"/>
        <v>21</v>
      </c>
      <c r="V7" s="570">
        <f t="shared" si="5"/>
        <v>22</v>
      </c>
      <c r="W7" s="360">
        <f t="shared" si="5"/>
        <v>23</v>
      </c>
      <c r="X7" s="537">
        <f t="shared" si="5"/>
        <v>24</v>
      </c>
      <c r="Y7" s="537">
        <f>X7+1</f>
        <v>25</v>
      </c>
      <c r="Z7" s="537">
        <f>Y7+1</f>
        <v>26</v>
      </c>
      <c r="AA7" s="537"/>
      <c r="AB7" s="555">
        <f>+Z7+1</f>
        <v>27</v>
      </c>
      <c r="AC7" s="555">
        <f t="shared" si="5"/>
        <v>28</v>
      </c>
      <c r="AD7" s="555">
        <f t="shared" si="5"/>
        <v>29</v>
      </c>
      <c r="AE7" s="555">
        <f t="shared" si="5"/>
        <v>30</v>
      </c>
      <c r="AF7" s="360">
        <f>+Y7+1</f>
        <v>26</v>
      </c>
      <c r="AG7" s="360">
        <f t="shared" si="5"/>
        <v>27</v>
      </c>
      <c r="AH7" s="360">
        <f t="shared" si="5"/>
        <v>28</v>
      </c>
      <c r="AI7" s="360"/>
      <c r="AJ7" s="415">
        <f>+AJ8-AJ9</f>
        <v>0.53500000000000014</v>
      </c>
      <c r="AK7" s="56"/>
      <c r="AL7" s="41"/>
      <c r="AM7" s="40" t="s">
        <v>759</v>
      </c>
      <c r="AN7" s="184"/>
      <c r="AO7" s="40"/>
      <c r="AP7" s="40"/>
      <c r="AQ7" s="40"/>
      <c r="AR7" s="56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1"/>
      <c r="BI7" s="40"/>
      <c r="BJ7" s="40"/>
      <c r="BK7" s="51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53"/>
      <c r="CT7" s="40"/>
      <c r="CU7" s="56"/>
      <c r="CV7" s="64"/>
      <c r="CW7" s="53"/>
      <c r="CX7" s="40"/>
      <c r="CY7" s="40"/>
      <c r="CZ7" s="40"/>
      <c r="DA7" s="40"/>
      <c r="DB7" s="40"/>
      <c r="DC7" s="40"/>
      <c r="DD7" s="40"/>
      <c r="DE7" s="40"/>
      <c r="DF7" s="40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</row>
    <row r="8" spans="1:124">
      <c r="A8" s="165">
        <v>36708</v>
      </c>
      <c r="B8" s="579">
        <f>C8-X8-0.02</f>
        <v>-4.0999990000000014E-2</v>
      </c>
      <c r="C8" s="289">
        <v>0.06</v>
      </c>
      <c r="D8" s="394">
        <f>4.42-4.369</f>
        <v>5.1000000000000156E-2</v>
      </c>
      <c r="E8" s="93">
        <f>C8-0</f>
        <v>0.06</v>
      </c>
      <c r="F8" s="288">
        <f t="shared" ref="F8:F38" si="6">C8-0.035</f>
        <v>2.4999999999999994E-2</v>
      </c>
      <c r="G8" s="93">
        <f>E8</f>
        <v>0.06</v>
      </c>
      <c r="H8" s="357">
        <f>C8-0.01</f>
        <v>4.9999999999999996E-2</v>
      </c>
      <c r="I8" s="288">
        <f t="shared" ref="I8:I38" si="7">H8</f>
        <v>4.9999999999999996E-2</v>
      </c>
      <c r="J8" s="412">
        <f>H8</f>
        <v>4.9999999999999996E-2</v>
      </c>
      <c r="K8" s="290">
        <f>C8+0.035</f>
        <v>9.5000000000000001E-2</v>
      </c>
      <c r="L8" s="416">
        <f>4.46-4.369</f>
        <v>9.1000000000000192E-2</v>
      </c>
      <c r="M8" s="288">
        <f t="shared" ref="M8:M38" si="8">K8</f>
        <v>9.5000000000000001E-2</v>
      </c>
      <c r="N8" s="93">
        <f>+K8+0.025</f>
        <v>0.12</v>
      </c>
      <c r="O8" s="290">
        <f>C8+0.01</f>
        <v>6.9999999999999993E-2</v>
      </c>
      <c r="P8" s="184">
        <f>4.45-4.369</f>
        <v>8.1000000000000405E-2</v>
      </c>
      <c r="Q8" s="288">
        <f t="shared" ref="Q8:Q38" si="9">O8</f>
        <v>6.9999999999999993E-2</v>
      </c>
      <c r="R8" s="93">
        <f>+O8</f>
        <v>6.9999999999999993E-2</v>
      </c>
      <c r="T8" s="571">
        <v>-0.25</v>
      </c>
      <c r="U8" s="571">
        <f>T8+0.055</f>
        <v>-0.19500000000000001</v>
      </c>
      <c r="V8" s="571">
        <f>+Y8</f>
        <v>8.0999990000000008E-2</v>
      </c>
      <c r="X8" s="538">
        <f>download!B27</f>
        <v>8.0999990000000008E-2</v>
      </c>
      <c r="Y8" s="539">
        <f>download!AX27</f>
        <v>8.0999990000000008E-2</v>
      </c>
      <c r="Z8" s="538">
        <f>download!F27</f>
        <v>6.0999990000000004E-2</v>
      </c>
      <c r="AA8" s="538">
        <f>download!AP27</f>
        <v>-0.159</v>
      </c>
      <c r="AB8" s="556">
        <f>download!J27</f>
        <v>0.56100000000000005</v>
      </c>
      <c r="AC8" s="556">
        <f>download!N27</f>
        <v>0.35100000000000003</v>
      </c>
      <c r="AD8" s="556">
        <f>download!R27</f>
        <v>0.19100000000000003</v>
      </c>
      <c r="AE8" s="557">
        <f>download!V27</f>
        <v>0.151</v>
      </c>
      <c r="AF8" s="325">
        <v>-0.25</v>
      </c>
      <c r="AG8" s="325">
        <f>download!AT29</f>
        <v>0</v>
      </c>
      <c r="AH8" s="325">
        <f t="shared" ref="AH8:AH23" si="10">(AJ8+AG8)*BH8/1.054615</f>
        <v>6.0944559607901638</v>
      </c>
      <c r="AI8" s="74">
        <v>36708</v>
      </c>
      <c r="AJ8" s="483">
        <f>download!Z28</f>
        <v>4.3690000000000007</v>
      </c>
      <c r="AK8" s="56"/>
      <c r="AL8" s="68"/>
      <c r="AM8" s="68">
        <f t="shared" ref="AM8:AM38" si="11">($AJ8+C8)*BL8</f>
        <v>4.4290000000000003</v>
      </c>
      <c r="AN8" s="68">
        <f t="shared" ref="AN8:AN38" si="12">+AJ8+C8</f>
        <v>4.4290000000000003</v>
      </c>
      <c r="AO8" s="68">
        <f t="shared" ref="AO8:AO38" si="13">$AJ8+E8</f>
        <v>4.4290000000000003</v>
      </c>
      <c r="AP8" s="68">
        <f t="shared" ref="AP8:AP38" si="14">$AJ8+G8</f>
        <v>4.4290000000000003</v>
      </c>
      <c r="AQ8" s="68">
        <f t="shared" ref="AQ8:AQ38" si="15">$AJ8+H8</f>
        <v>4.4190000000000005</v>
      </c>
      <c r="AR8" s="68">
        <f t="shared" ref="AR8:AR38" si="16">$AJ8+K8</f>
        <v>4.4640000000000004</v>
      </c>
      <c r="AS8" s="68">
        <f t="shared" ref="AS8:AS38" si="17">$AJ8+N8</f>
        <v>4.4890000000000008</v>
      </c>
      <c r="AT8" s="68">
        <f t="shared" ref="AT8:AT38" si="18">$AJ8+O8</f>
        <v>4.4390000000000009</v>
      </c>
      <c r="AU8" s="68">
        <f t="shared" ref="AU8:AU38" si="19">$AJ8+R8</f>
        <v>4.4390000000000009</v>
      </c>
      <c r="AV8" s="68"/>
      <c r="AW8" s="68"/>
      <c r="AX8" s="68">
        <f t="shared" ref="AX8:AX38" si="20">$AJ8+X8</f>
        <v>4.4499999900000002</v>
      </c>
      <c r="AY8" s="68">
        <f t="shared" ref="AY8:AY38" si="21">$AJ8+Z8</f>
        <v>4.4299999900000007</v>
      </c>
      <c r="AZ8" s="68">
        <f t="shared" ref="AZ8:AZ38" si="22">$AJ8+AB8</f>
        <v>4.9300000000000006</v>
      </c>
      <c r="BA8" s="68">
        <f t="shared" ref="BA8:BA38" si="23">$AJ8+AC8</f>
        <v>4.7200000000000006</v>
      </c>
      <c r="BB8" s="68">
        <f t="shared" ref="BB8:BB38" si="24">$AJ8+AD8</f>
        <v>4.5600000000000005</v>
      </c>
      <c r="BC8" s="68">
        <f t="shared" ref="BC8:BC38" si="25">$AJ8+AE8</f>
        <v>4.5200000000000005</v>
      </c>
      <c r="BD8" s="68">
        <f t="shared" ref="BD8:BD28" si="26">$AJ8+AF8</f>
        <v>4.1190000000000007</v>
      </c>
      <c r="BE8" s="68">
        <f t="shared" ref="BE8:BE28" si="27">$AJ8+AG8</f>
        <v>4.3690000000000007</v>
      </c>
      <c r="BF8" s="68"/>
      <c r="BG8" s="89"/>
      <c r="BH8" s="67">
        <f>download!AD28</f>
        <v>1.4711157411509999</v>
      </c>
      <c r="BI8" s="40">
        <f>download!AH27</f>
        <v>1</v>
      </c>
      <c r="BJ8" s="40">
        <f>download!AL27</f>
        <v>1</v>
      </c>
      <c r="BK8" s="48">
        <v>1</v>
      </c>
      <c r="BL8" s="48">
        <v>1</v>
      </c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8"/>
      <c r="CM8" s="48"/>
      <c r="CN8" s="40"/>
      <c r="CO8" s="56"/>
      <c r="CP8" s="56"/>
      <c r="CQ8" s="72"/>
      <c r="CR8" s="40"/>
      <c r="CS8" s="56"/>
      <c r="CT8" s="40"/>
      <c r="CU8" s="49"/>
      <c r="CV8" s="49"/>
      <c r="CW8" s="40"/>
      <c r="CX8" s="56"/>
      <c r="CY8" s="40"/>
      <c r="CZ8" s="40"/>
      <c r="DA8" s="41"/>
      <c r="DB8" s="41"/>
      <c r="DC8" s="49"/>
      <c r="DD8" s="40"/>
      <c r="DE8" s="49"/>
      <c r="DF8" s="40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</row>
    <row r="9" spans="1:124">
      <c r="A9" s="165">
        <v>36739</v>
      </c>
      <c r="B9" s="579">
        <f t="shared" ref="B9:B72" si="28">C9-X9-0.02</f>
        <v>-2.7500000000000007E-2</v>
      </c>
      <c r="C9" s="289">
        <v>0.06</v>
      </c>
      <c r="D9" s="394">
        <f t="shared" ref="D9:D16" si="29">C9+0</f>
        <v>0.06</v>
      </c>
      <c r="E9" s="93">
        <f>C9-0</f>
        <v>0.06</v>
      </c>
      <c r="F9" s="288">
        <f t="shared" si="6"/>
        <v>2.4999999999999994E-2</v>
      </c>
      <c r="G9" s="93">
        <f>E9</f>
        <v>0.06</v>
      </c>
      <c r="H9" s="357">
        <f>C9-0.005</f>
        <v>5.5E-2</v>
      </c>
      <c r="I9" s="288">
        <f t="shared" si="7"/>
        <v>5.5E-2</v>
      </c>
      <c r="J9" s="412">
        <f>H9</f>
        <v>5.5E-2</v>
      </c>
      <c r="K9" s="290">
        <f>C9+0.04</f>
        <v>0.1</v>
      </c>
      <c r="L9" s="416">
        <f t="shared" ref="L9:L28" si="30">K9</f>
        <v>0.1</v>
      </c>
      <c r="M9" s="288">
        <f t="shared" si="8"/>
        <v>0.1</v>
      </c>
      <c r="N9" s="93">
        <f>+K9+0.025</f>
        <v>0.125</v>
      </c>
      <c r="O9" s="290">
        <f>C9+0.015</f>
        <v>7.4999999999999997E-2</v>
      </c>
      <c r="P9" s="184">
        <f t="shared" ref="P9:P61" si="31">O9</f>
        <v>7.4999999999999997E-2</v>
      </c>
      <c r="Q9" s="288">
        <f t="shared" si="9"/>
        <v>7.4999999999999997E-2</v>
      </c>
      <c r="R9" s="93">
        <f>+O9</f>
        <v>7.4999999999999997E-2</v>
      </c>
      <c r="T9" s="571">
        <v>-0.2</v>
      </c>
      <c r="U9" s="571">
        <f>T9+0.055</f>
        <v>-0.14500000000000002</v>
      </c>
      <c r="V9" s="571">
        <f>+Y9</f>
        <v>6.7500000000000004E-2</v>
      </c>
      <c r="X9" s="538">
        <f>download!B28</f>
        <v>6.7500000000000004E-2</v>
      </c>
      <c r="Y9" s="539">
        <f>download!AX28</f>
        <v>6.7500000000000004E-2</v>
      </c>
      <c r="Z9" s="538">
        <f>download!F28</f>
        <v>5.7500000000000002E-2</v>
      </c>
      <c r="AA9" s="538">
        <f>download!AP28</f>
        <v>-7.7499999999999999E-2</v>
      </c>
      <c r="AB9" s="556">
        <f>download!J28</f>
        <v>0.35499999999999998</v>
      </c>
      <c r="AC9" s="556">
        <f>download!N28</f>
        <v>0.3</v>
      </c>
      <c r="AD9" s="556">
        <f>download!R28</f>
        <v>0.185</v>
      </c>
      <c r="AE9" s="557">
        <f>download!V28</f>
        <v>0.16500000000000001</v>
      </c>
      <c r="AF9" s="325">
        <v>-0.25</v>
      </c>
      <c r="AG9" s="325">
        <f>download!AT30</f>
        <v>0</v>
      </c>
      <c r="AH9" s="325">
        <f t="shared" si="10"/>
        <v>5.3440800832339974</v>
      </c>
      <c r="AI9" s="74">
        <v>36739</v>
      </c>
      <c r="AJ9" s="483">
        <f>download!Z29</f>
        <v>3.8340000000000005</v>
      </c>
      <c r="AK9" s="56"/>
      <c r="AL9" s="68"/>
      <c r="AM9" s="68">
        <f t="shared" si="11"/>
        <v>3.8890352180525802</v>
      </c>
      <c r="AN9" s="68">
        <f t="shared" si="12"/>
        <v>3.8940000000000006</v>
      </c>
      <c r="AO9" s="68">
        <f t="shared" si="13"/>
        <v>3.8940000000000006</v>
      </c>
      <c r="AP9" s="68">
        <f t="shared" si="14"/>
        <v>3.8940000000000006</v>
      </c>
      <c r="AQ9" s="68">
        <f t="shared" si="15"/>
        <v>3.8890000000000007</v>
      </c>
      <c r="AR9" s="68">
        <f t="shared" si="16"/>
        <v>3.9340000000000006</v>
      </c>
      <c r="AS9" s="68">
        <f t="shared" si="17"/>
        <v>3.9590000000000005</v>
      </c>
      <c r="AT9" s="68">
        <f t="shared" si="18"/>
        <v>3.9090000000000007</v>
      </c>
      <c r="AU9" s="68">
        <f t="shared" si="19"/>
        <v>3.9090000000000007</v>
      </c>
      <c r="AV9" s="68"/>
      <c r="AW9" s="68"/>
      <c r="AX9" s="68">
        <f t="shared" si="20"/>
        <v>3.9015000000000004</v>
      </c>
      <c r="AY9" s="68">
        <f t="shared" si="21"/>
        <v>3.8915000000000006</v>
      </c>
      <c r="AZ9" s="68">
        <f t="shared" si="22"/>
        <v>4.1890000000000001</v>
      </c>
      <c r="BA9" s="68">
        <f t="shared" si="23"/>
        <v>4.1340000000000003</v>
      </c>
      <c r="BB9" s="68">
        <f t="shared" si="24"/>
        <v>4.0190000000000001</v>
      </c>
      <c r="BC9" s="68">
        <f t="shared" si="25"/>
        <v>3.9990000000000006</v>
      </c>
      <c r="BD9" s="68">
        <f t="shared" si="26"/>
        <v>3.5840000000000005</v>
      </c>
      <c r="BE9" s="68">
        <f t="shared" si="27"/>
        <v>3.8340000000000005</v>
      </c>
      <c r="BF9" s="68"/>
      <c r="BG9" s="89"/>
      <c r="BH9" s="67">
        <f>download!AD29</f>
        <v>1.4699913972300005</v>
      </c>
      <c r="BI9" s="40">
        <f>download!AH28</f>
        <v>5.8743409147912998E-2</v>
      </c>
      <c r="BJ9" s="40">
        <f>download!AL28</f>
        <v>6.7689472612111015E-2</v>
      </c>
      <c r="BK9" s="48">
        <f t="shared" ref="BK9:BL22" si="32">(1+BI9/2)^(-2*($A9-$A$5)/365.25)</f>
        <v>0.99889101732610353</v>
      </c>
      <c r="BL9" s="48">
        <f t="shared" si="32"/>
        <v>0.99872501747626596</v>
      </c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8"/>
      <c r="CM9" s="48"/>
      <c r="CN9" s="40"/>
      <c r="CO9" s="56"/>
      <c r="CP9" s="56"/>
      <c r="CQ9" s="72"/>
      <c r="CR9" s="40"/>
      <c r="CS9" s="56"/>
      <c r="CT9" s="40"/>
      <c r="CU9" s="49"/>
      <c r="CV9" s="49"/>
      <c r="CW9" s="40"/>
      <c r="CX9" s="56"/>
      <c r="CY9" s="40"/>
      <c r="CZ9" s="40"/>
      <c r="DA9" s="41"/>
      <c r="DB9" s="41"/>
      <c r="DC9" s="49"/>
      <c r="DD9" s="40"/>
      <c r="DE9" s="49"/>
      <c r="DF9" s="40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</row>
    <row r="10" spans="1:124">
      <c r="A10" s="165">
        <v>36770</v>
      </c>
      <c r="B10" s="579">
        <f t="shared" si="28"/>
        <v>-1.500000000000001E-2</v>
      </c>
      <c r="C10" s="289">
        <v>0.09</v>
      </c>
      <c r="D10" s="394">
        <f t="shared" si="29"/>
        <v>0.09</v>
      </c>
      <c r="E10" s="93">
        <f>C10-0</f>
        <v>0.09</v>
      </c>
      <c r="F10" s="288">
        <f t="shared" si="6"/>
        <v>5.4999999999999993E-2</v>
      </c>
      <c r="G10" s="93">
        <f>E10</f>
        <v>0.09</v>
      </c>
      <c r="H10" s="357">
        <f>C10-0.005</f>
        <v>8.4999999999999992E-2</v>
      </c>
      <c r="I10" s="288">
        <f t="shared" si="7"/>
        <v>8.4999999999999992E-2</v>
      </c>
      <c r="J10" s="412">
        <f>H10</f>
        <v>8.4999999999999992E-2</v>
      </c>
      <c r="K10" s="290">
        <f>C10+0.04</f>
        <v>0.13</v>
      </c>
      <c r="L10" s="416">
        <f t="shared" si="30"/>
        <v>0.13</v>
      </c>
      <c r="M10" s="288">
        <f t="shared" si="8"/>
        <v>0.13</v>
      </c>
      <c r="N10" s="93">
        <f>+K10+0.025</f>
        <v>0.155</v>
      </c>
      <c r="O10" s="290">
        <f>C10+0.015</f>
        <v>0.105</v>
      </c>
      <c r="P10" s="184">
        <f t="shared" si="31"/>
        <v>0.105</v>
      </c>
      <c r="Q10" s="288">
        <f t="shared" si="9"/>
        <v>0.105</v>
      </c>
      <c r="R10" s="93">
        <f>+O10</f>
        <v>0.105</v>
      </c>
      <c r="T10" s="571">
        <v>-0.2</v>
      </c>
      <c r="U10" s="571">
        <f>T10+0.055</f>
        <v>-0.14500000000000002</v>
      </c>
      <c r="V10" s="571">
        <f>+Y10</f>
        <v>8.5000000000000006E-2</v>
      </c>
      <c r="X10" s="538">
        <f>download!B29</f>
        <v>8.5000000000000006E-2</v>
      </c>
      <c r="Y10" s="539">
        <f>download!AX29</f>
        <v>8.5000000000000006E-2</v>
      </c>
      <c r="Z10" s="538">
        <f>download!F29</f>
        <v>0.06</v>
      </c>
      <c r="AA10" s="538">
        <f>download!AP29</f>
        <v>-7.4999999999999997E-2</v>
      </c>
      <c r="AB10" s="556">
        <f>download!J29</f>
        <v>0.35</v>
      </c>
      <c r="AC10" s="556">
        <f>download!N29</f>
        <v>0.35</v>
      </c>
      <c r="AD10" s="556">
        <f>download!R29</f>
        <v>0.2</v>
      </c>
      <c r="AE10" s="557">
        <f>download!V29</f>
        <v>0.17499999999999999</v>
      </c>
      <c r="AF10" s="325">
        <v>-0.25</v>
      </c>
      <c r="AG10" s="325">
        <f>download!AT31</f>
        <v>0</v>
      </c>
      <c r="AH10" s="325">
        <f t="shared" si="10"/>
        <v>5.3442679321655628</v>
      </c>
      <c r="AI10" s="74">
        <v>36770</v>
      </c>
      <c r="AJ10" s="483">
        <f>download!Z30</f>
        <v>3.8369999999999997</v>
      </c>
      <c r="AK10" s="56"/>
      <c r="AL10" s="68"/>
      <c r="AM10" s="68">
        <f t="shared" si="11"/>
        <v>3.8997624084008216</v>
      </c>
      <c r="AN10" s="68">
        <f t="shared" si="12"/>
        <v>3.9269999999999996</v>
      </c>
      <c r="AO10" s="68">
        <f t="shared" si="13"/>
        <v>3.9269999999999996</v>
      </c>
      <c r="AP10" s="68">
        <f t="shared" si="14"/>
        <v>3.9269999999999996</v>
      </c>
      <c r="AQ10" s="68">
        <f t="shared" si="15"/>
        <v>3.9219999999999997</v>
      </c>
      <c r="AR10" s="68">
        <f t="shared" si="16"/>
        <v>3.9669999999999996</v>
      </c>
      <c r="AS10" s="68">
        <f t="shared" si="17"/>
        <v>3.9919999999999995</v>
      </c>
      <c r="AT10" s="68">
        <f t="shared" si="18"/>
        <v>3.9419999999999997</v>
      </c>
      <c r="AU10" s="68">
        <f t="shared" si="19"/>
        <v>3.9419999999999997</v>
      </c>
      <c r="AV10" s="68"/>
      <c r="AW10" s="68"/>
      <c r="AX10" s="68">
        <f t="shared" si="20"/>
        <v>3.9219999999999997</v>
      </c>
      <c r="AY10" s="68">
        <f t="shared" si="21"/>
        <v>3.8969999999999998</v>
      </c>
      <c r="AZ10" s="68">
        <f t="shared" si="22"/>
        <v>4.1869999999999994</v>
      </c>
      <c r="BA10" s="68">
        <f t="shared" si="23"/>
        <v>4.1869999999999994</v>
      </c>
      <c r="BB10" s="68">
        <f t="shared" si="24"/>
        <v>4.0369999999999999</v>
      </c>
      <c r="BC10" s="68">
        <f t="shared" si="25"/>
        <v>4.0119999999999996</v>
      </c>
      <c r="BD10" s="68">
        <f t="shared" si="26"/>
        <v>3.5869999999999997</v>
      </c>
      <c r="BE10" s="68">
        <f t="shared" si="27"/>
        <v>3.8369999999999997</v>
      </c>
      <c r="BF10" s="68"/>
      <c r="BG10" s="89"/>
      <c r="BH10" s="67">
        <f>download!AD30</f>
        <v>1.468893699578</v>
      </c>
      <c r="BI10" s="40">
        <f>download!AH29</f>
        <v>5.8828128255962009E-2</v>
      </c>
      <c r="BJ10" s="40">
        <f>download!AL29</f>
        <v>6.8031294136617002E-2</v>
      </c>
      <c r="BK10" s="48">
        <f t="shared" si="32"/>
        <v>0.99398606192270667</v>
      </c>
      <c r="BL10" s="48">
        <f t="shared" si="32"/>
        <v>0.99306402047385334</v>
      </c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8"/>
      <c r="CM10" s="48"/>
      <c r="CN10" s="40"/>
      <c r="CO10" s="56"/>
      <c r="CP10" s="56"/>
      <c r="CQ10" s="72"/>
      <c r="CR10" s="40"/>
      <c r="CS10" s="56"/>
      <c r="CT10" s="40"/>
      <c r="CU10" s="49"/>
      <c r="CV10" s="49"/>
      <c r="CW10" s="40"/>
      <c r="CX10" s="56"/>
      <c r="CY10" s="40"/>
      <c r="CZ10" s="40"/>
      <c r="DA10" s="41"/>
      <c r="DB10" s="41"/>
      <c r="DC10" s="49"/>
      <c r="DD10" s="40"/>
      <c r="DE10" s="49"/>
      <c r="DF10" s="40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</row>
    <row r="11" spans="1:124">
      <c r="A11" s="165">
        <v>36800</v>
      </c>
      <c r="B11" s="579">
        <f t="shared" si="28"/>
        <v>-7.4999999999999893E-3</v>
      </c>
      <c r="C11" s="289">
        <v>0.13</v>
      </c>
      <c r="D11" s="394">
        <f t="shared" si="29"/>
        <v>0.13</v>
      </c>
      <c r="E11" s="93">
        <f>C11-0</f>
        <v>0.13</v>
      </c>
      <c r="F11" s="288">
        <f t="shared" si="6"/>
        <v>9.5000000000000001E-2</v>
      </c>
      <c r="G11" s="93">
        <f>E11</f>
        <v>0.13</v>
      </c>
      <c r="H11" s="357">
        <f>C11-0.005</f>
        <v>0.125</v>
      </c>
      <c r="I11" s="288">
        <f t="shared" si="7"/>
        <v>0.125</v>
      </c>
      <c r="J11" s="412">
        <f>H11</f>
        <v>0.125</v>
      </c>
      <c r="K11" s="290">
        <f>C11+0.035</f>
        <v>0.16500000000000001</v>
      </c>
      <c r="L11" s="416">
        <f t="shared" si="30"/>
        <v>0.16500000000000001</v>
      </c>
      <c r="M11" s="288">
        <f t="shared" si="8"/>
        <v>0.16500000000000001</v>
      </c>
      <c r="N11" s="93">
        <f>+K11+0.025</f>
        <v>0.19</v>
      </c>
      <c r="O11" s="290">
        <f>C11+0.015</f>
        <v>0.14500000000000002</v>
      </c>
      <c r="P11" s="184">
        <f t="shared" si="31"/>
        <v>0.14500000000000002</v>
      </c>
      <c r="Q11" s="288">
        <f t="shared" si="9"/>
        <v>0.14500000000000002</v>
      </c>
      <c r="R11" s="93">
        <f>+O11</f>
        <v>0.14500000000000002</v>
      </c>
      <c r="T11" s="571">
        <v>-0.2</v>
      </c>
      <c r="U11" s="571">
        <f>T11+0.055</f>
        <v>-0.14500000000000002</v>
      </c>
      <c r="V11" s="571">
        <f>+Y11</f>
        <v>0.11749999999999999</v>
      </c>
      <c r="X11" s="538">
        <f>download!B30</f>
        <v>0.11749999999999999</v>
      </c>
      <c r="Y11" s="539">
        <f>download!AX30</f>
        <v>0.11749999999999999</v>
      </c>
      <c r="Z11" s="538">
        <f>download!F30</f>
        <v>7.7499999999999999E-2</v>
      </c>
      <c r="AA11" s="538">
        <f>download!AP30</f>
        <v>-7.2499999999999995E-2</v>
      </c>
      <c r="AB11" s="556">
        <f>download!J30</f>
        <v>0.42</v>
      </c>
      <c r="AC11" s="556">
        <f>download!N30</f>
        <v>0.35749999999999998</v>
      </c>
      <c r="AD11" s="556">
        <f>download!R30</f>
        <v>0.24</v>
      </c>
      <c r="AE11" s="557">
        <f>download!V30</f>
        <v>0.185</v>
      </c>
      <c r="AF11" s="325">
        <v>-0.25</v>
      </c>
      <c r="AG11" s="325">
        <f>download!AT32</f>
        <v>0</v>
      </c>
      <c r="AH11" s="325">
        <f t="shared" si="10"/>
        <v>5.3356263439832716</v>
      </c>
      <c r="AI11" s="74">
        <v>36800</v>
      </c>
      <c r="AJ11" s="483">
        <f>download!Z31</f>
        <v>3.8340000000000005</v>
      </c>
      <c r="AK11" s="56"/>
      <c r="AL11" s="68"/>
      <c r="AM11" s="68">
        <f t="shared" si="11"/>
        <v>3.9147436051330851</v>
      </c>
      <c r="AN11" s="68">
        <f t="shared" si="12"/>
        <v>3.9640000000000004</v>
      </c>
      <c r="AO11" s="68">
        <f t="shared" si="13"/>
        <v>3.9640000000000004</v>
      </c>
      <c r="AP11" s="68">
        <f t="shared" si="14"/>
        <v>3.9640000000000004</v>
      </c>
      <c r="AQ11" s="68">
        <f t="shared" si="15"/>
        <v>3.9590000000000005</v>
      </c>
      <c r="AR11" s="68">
        <f t="shared" si="16"/>
        <v>3.9990000000000006</v>
      </c>
      <c r="AS11" s="68">
        <f t="shared" si="17"/>
        <v>4.0240000000000009</v>
      </c>
      <c r="AT11" s="68">
        <f t="shared" si="18"/>
        <v>3.9790000000000005</v>
      </c>
      <c r="AU11" s="68">
        <f t="shared" si="19"/>
        <v>3.9790000000000005</v>
      </c>
      <c r="AV11" s="68"/>
      <c r="AW11" s="68"/>
      <c r="AX11" s="68">
        <f t="shared" si="20"/>
        <v>3.9515000000000007</v>
      </c>
      <c r="AY11" s="68">
        <f t="shared" si="21"/>
        <v>3.9115000000000006</v>
      </c>
      <c r="AZ11" s="68">
        <f t="shared" si="22"/>
        <v>4.2540000000000004</v>
      </c>
      <c r="BA11" s="68">
        <f t="shared" si="23"/>
        <v>4.1915000000000004</v>
      </c>
      <c r="BB11" s="68">
        <f t="shared" si="24"/>
        <v>4.0740000000000007</v>
      </c>
      <c r="BC11" s="68">
        <f t="shared" si="25"/>
        <v>4.0190000000000001</v>
      </c>
      <c r="BD11" s="68">
        <f t="shared" si="26"/>
        <v>3.5840000000000005</v>
      </c>
      <c r="BE11" s="68">
        <f t="shared" si="27"/>
        <v>3.8340000000000005</v>
      </c>
      <c r="BF11" s="68"/>
      <c r="BG11" s="89"/>
      <c r="BH11" s="67">
        <f>download!AD31</f>
        <v>1.4676660346270001</v>
      </c>
      <c r="BI11" s="40">
        <f>download!AH30</f>
        <v>5.9022962188271022E-2</v>
      </c>
      <c r="BJ11" s="40">
        <f>download!AL30</f>
        <v>6.8302253222598017E-2</v>
      </c>
      <c r="BK11" s="48">
        <f t="shared" si="32"/>
        <v>0.98922891855579187</v>
      </c>
      <c r="BL11" s="48">
        <f t="shared" si="32"/>
        <v>0.98757406789432001</v>
      </c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8"/>
      <c r="CM11" s="48"/>
      <c r="CN11" s="40"/>
      <c r="CO11" s="56"/>
      <c r="CP11" s="56"/>
      <c r="CQ11" s="72"/>
      <c r="CR11" s="40"/>
      <c r="CS11" s="56"/>
      <c r="CT11" s="40"/>
      <c r="CU11" s="49"/>
      <c r="CV11" s="49"/>
      <c r="CW11" s="40"/>
      <c r="CX11" s="56"/>
      <c r="CY11" s="40"/>
      <c r="CZ11" s="40"/>
      <c r="DA11" s="41"/>
      <c r="DB11" s="41"/>
      <c r="DC11" s="49"/>
      <c r="DD11" s="40"/>
      <c r="DE11" s="49"/>
      <c r="DF11" s="40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</row>
    <row r="12" spans="1:124">
      <c r="A12" s="165">
        <v>36831</v>
      </c>
      <c r="B12" s="579">
        <f>K12-E12</f>
        <v>7.5000000000000039E-2</v>
      </c>
      <c r="C12" s="289">
        <v>0.20499999999999999</v>
      </c>
      <c r="D12" s="394">
        <f t="shared" si="29"/>
        <v>0.20499999999999999</v>
      </c>
      <c r="E12" s="93">
        <f>C12-0.01</f>
        <v>0.19499999999999998</v>
      </c>
      <c r="F12" s="288">
        <f t="shared" si="6"/>
        <v>0.16999999999999998</v>
      </c>
      <c r="G12" s="93">
        <f t="shared" ref="G12:G27" si="33">E12</f>
        <v>0.19499999999999998</v>
      </c>
      <c r="H12" s="471">
        <f>+K12</f>
        <v>0.27</v>
      </c>
      <c r="I12" s="288">
        <f t="shared" si="7"/>
        <v>0.27</v>
      </c>
      <c r="J12" s="397">
        <f>H12+0</f>
        <v>0.27</v>
      </c>
      <c r="K12" s="41">
        <f>C12+0.065</f>
        <v>0.27</v>
      </c>
      <c r="L12" s="416">
        <f t="shared" si="30"/>
        <v>0.27</v>
      </c>
      <c r="M12" s="288">
        <f t="shared" si="8"/>
        <v>0.27</v>
      </c>
      <c r="N12" s="93">
        <f>+K12+0.06</f>
        <v>0.33</v>
      </c>
      <c r="O12" s="417">
        <f>H12+0.16</f>
        <v>0.43000000000000005</v>
      </c>
      <c r="P12" s="184">
        <f t="shared" si="31"/>
        <v>0.43000000000000005</v>
      </c>
      <c r="Q12" s="288">
        <f t="shared" si="9"/>
        <v>0.43000000000000005</v>
      </c>
      <c r="R12" s="93">
        <f>+O12+0.01</f>
        <v>0.44000000000000006</v>
      </c>
      <c r="T12" s="571">
        <f>C12-((AJ12)*0.0425)+0.01</f>
        <v>4.8952499999999975E-2</v>
      </c>
      <c r="U12" s="571">
        <f>C12-(T12+AJ12)*0.025+0.0225</f>
        <v>0.12860118749999999</v>
      </c>
      <c r="V12" s="571">
        <f>(T12+AJ12)*0.032+T12+0.01</f>
        <v>0.18554298</v>
      </c>
      <c r="X12" s="538">
        <f>download!B31</f>
        <v>0.18</v>
      </c>
      <c r="Y12" s="539">
        <f>download!AX31</f>
        <v>0.18</v>
      </c>
      <c r="Z12" s="538">
        <f>download!F31</f>
        <v>0.1125</v>
      </c>
      <c r="AA12" s="538">
        <f>download!AP31</f>
        <v>5.0000000000000001E-3</v>
      </c>
      <c r="AB12" s="556">
        <f>download!J31</f>
        <v>0.6</v>
      </c>
      <c r="AC12" s="556">
        <f>download!N31</f>
        <v>0.41</v>
      </c>
      <c r="AD12" s="556">
        <f>download!R31</f>
        <v>0.3</v>
      </c>
      <c r="AE12" s="557">
        <f>download!V31</f>
        <v>0.24249999999999999</v>
      </c>
      <c r="AF12" s="325">
        <v>-0.25</v>
      </c>
      <c r="AG12" s="325">
        <f>download!AT33</f>
        <v>0</v>
      </c>
      <c r="AH12" s="325">
        <f t="shared" si="10"/>
        <v>5.4329384334143231</v>
      </c>
      <c r="AI12" s="74">
        <v>36831</v>
      </c>
      <c r="AJ12" s="483">
        <f>download!Z32</f>
        <v>3.907</v>
      </c>
      <c r="AK12" s="56"/>
      <c r="AL12" s="68"/>
      <c r="AM12" s="68">
        <f t="shared" si="11"/>
        <v>4.0374132711897328</v>
      </c>
      <c r="AN12" s="68">
        <f t="shared" si="12"/>
        <v>4.1120000000000001</v>
      </c>
      <c r="AO12" s="68">
        <f t="shared" si="13"/>
        <v>4.1020000000000003</v>
      </c>
      <c r="AP12" s="68">
        <f t="shared" si="14"/>
        <v>4.1020000000000003</v>
      </c>
      <c r="AQ12" s="68">
        <f t="shared" si="15"/>
        <v>4.1769999999999996</v>
      </c>
      <c r="AR12" s="68">
        <f t="shared" si="16"/>
        <v>4.1769999999999996</v>
      </c>
      <c r="AS12" s="68">
        <f t="shared" si="17"/>
        <v>4.2370000000000001</v>
      </c>
      <c r="AT12" s="68">
        <f t="shared" si="18"/>
        <v>4.3369999999999997</v>
      </c>
      <c r="AU12" s="68">
        <f t="shared" si="19"/>
        <v>4.3470000000000004</v>
      </c>
      <c r="AV12" s="68"/>
      <c r="AW12" s="68"/>
      <c r="AX12" s="68">
        <f t="shared" si="20"/>
        <v>4.0869999999999997</v>
      </c>
      <c r="AY12" s="68">
        <f t="shared" si="21"/>
        <v>4.0194999999999999</v>
      </c>
      <c r="AZ12" s="68">
        <f t="shared" si="22"/>
        <v>4.5069999999999997</v>
      </c>
      <c r="BA12" s="68">
        <f t="shared" si="23"/>
        <v>4.3170000000000002</v>
      </c>
      <c r="BB12" s="68">
        <f t="shared" si="24"/>
        <v>4.2069999999999999</v>
      </c>
      <c r="BC12" s="68">
        <f t="shared" si="25"/>
        <v>4.1494999999999997</v>
      </c>
      <c r="BD12" s="68">
        <f t="shared" si="26"/>
        <v>3.657</v>
      </c>
      <c r="BE12" s="68">
        <f t="shared" si="27"/>
        <v>3.907</v>
      </c>
      <c r="BF12" s="68"/>
      <c r="BG12" s="89"/>
      <c r="BH12" s="67">
        <f>download!AD32</f>
        <v>1.4665109715780003</v>
      </c>
      <c r="BI12" s="40">
        <f>download!AH31</f>
        <v>5.9141712801895015E-2</v>
      </c>
      <c r="BJ12" s="40">
        <f>download!AL31</f>
        <v>6.868874513195701E-2</v>
      </c>
      <c r="BK12" s="48">
        <f t="shared" si="32"/>
        <v>0.98432637481394636</v>
      </c>
      <c r="BL12" s="48">
        <f t="shared" si="32"/>
        <v>0.98186120408310629</v>
      </c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8"/>
      <c r="CM12" s="48"/>
      <c r="CN12" s="40"/>
      <c r="CO12" s="56"/>
      <c r="CP12" s="56"/>
      <c r="CQ12" s="72"/>
      <c r="CR12" s="40"/>
      <c r="CS12" s="56"/>
      <c r="CT12" s="40"/>
      <c r="CU12" s="49"/>
      <c r="CV12" s="49"/>
      <c r="CW12" s="40"/>
      <c r="CX12" s="56"/>
      <c r="CY12" s="40"/>
      <c r="CZ12" s="40"/>
      <c r="DA12" s="41"/>
      <c r="DB12" s="41"/>
      <c r="DC12" s="49"/>
      <c r="DD12" s="40"/>
      <c r="DE12" s="49"/>
      <c r="DF12" s="40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</row>
    <row r="13" spans="1:124">
      <c r="A13" s="165">
        <v>36861</v>
      </c>
      <c r="B13" s="579">
        <f>K13-E13</f>
        <v>0.12999999999999998</v>
      </c>
      <c r="C13" s="289">
        <f>+C12-0</f>
        <v>0.20499999999999999</v>
      </c>
      <c r="D13" s="394">
        <f t="shared" si="29"/>
        <v>0.20499999999999999</v>
      </c>
      <c r="E13" s="93">
        <f>C13-0.01</f>
        <v>0.19499999999999998</v>
      </c>
      <c r="F13" s="288">
        <f t="shared" si="6"/>
        <v>0.16999999999999998</v>
      </c>
      <c r="G13" s="93">
        <f t="shared" si="33"/>
        <v>0.19499999999999998</v>
      </c>
      <c r="H13" s="484">
        <f>+K13+0</f>
        <v>0.32499999999999996</v>
      </c>
      <c r="I13" s="288">
        <f t="shared" si="7"/>
        <v>0.32499999999999996</v>
      </c>
      <c r="J13" s="397">
        <f>H13+0</f>
        <v>0.32499999999999996</v>
      </c>
      <c r="K13" s="484">
        <f>C13+0.12</f>
        <v>0.32499999999999996</v>
      </c>
      <c r="L13" s="416">
        <f t="shared" si="30"/>
        <v>0.32499999999999996</v>
      </c>
      <c r="M13" s="288">
        <f t="shared" si="8"/>
        <v>0.32499999999999996</v>
      </c>
      <c r="N13" s="93">
        <f>+K13+0.06</f>
        <v>0.38499999999999995</v>
      </c>
      <c r="O13" s="417">
        <f>H13+0.16</f>
        <v>0.48499999999999999</v>
      </c>
      <c r="P13" s="184">
        <f t="shared" si="31"/>
        <v>0.48499999999999999</v>
      </c>
      <c r="Q13" s="288">
        <f t="shared" si="9"/>
        <v>0.48499999999999999</v>
      </c>
      <c r="R13" s="93">
        <f>+O13+0.01</f>
        <v>0.495</v>
      </c>
      <c r="T13" s="571">
        <f>C13-((AJ13)*0.0425)+0.01</f>
        <v>4.5552499999999961E-2</v>
      </c>
      <c r="U13" s="571">
        <f>C13-(T13+AJ13)*0.025+0.0225</f>
        <v>0.12668618749999996</v>
      </c>
      <c r="V13" s="571">
        <f>(T13+AJ13)*0.032+T13+0.01</f>
        <v>0.18459418</v>
      </c>
      <c r="X13" s="538">
        <f>download!B32</f>
        <v>0.18</v>
      </c>
      <c r="Y13" s="539">
        <f>download!AX32</f>
        <v>0.18</v>
      </c>
      <c r="Z13" s="538">
        <f>download!F32</f>
        <v>0.1125</v>
      </c>
      <c r="AA13" s="538">
        <f>download!AP32</f>
        <v>2.5000000000000001E-2</v>
      </c>
      <c r="AB13" s="556">
        <f>download!J32</f>
        <v>1.42</v>
      </c>
      <c r="AC13" s="556">
        <f>download!N32</f>
        <v>0.71499999999999997</v>
      </c>
      <c r="AD13" s="556">
        <f>download!R32</f>
        <v>0.35499999999999998</v>
      </c>
      <c r="AE13" s="557">
        <f>download!V32</f>
        <v>0.28000000000000003</v>
      </c>
      <c r="AF13" s="325">
        <v>-0.25</v>
      </c>
      <c r="AG13" s="325">
        <f>download!AT34</f>
        <v>0</v>
      </c>
      <c r="AH13" s="325">
        <f t="shared" si="10"/>
        <v>5.5396132219392893</v>
      </c>
      <c r="AI13" s="74">
        <v>36861</v>
      </c>
      <c r="AJ13" s="483">
        <f>download!Z33</f>
        <v>3.9870000000000001</v>
      </c>
      <c r="AK13" s="67"/>
      <c r="AL13" s="68"/>
      <c r="AM13" s="68">
        <f t="shared" si="11"/>
        <v>4.0930218529163236</v>
      </c>
      <c r="AN13" s="68">
        <f t="shared" si="12"/>
        <v>4.1920000000000002</v>
      </c>
      <c r="AO13" s="68">
        <f t="shared" si="13"/>
        <v>4.1820000000000004</v>
      </c>
      <c r="AP13" s="68">
        <f t="shared" si="14"/>
        <v>4.1820000000000004</v>
      </c>
      <c r="AQ13" s="68">
        <f t="shared" si="15"/>
        <v>4.3120000000000003</v>
      </c>
      <c r="AR13" s="68">
        <f t="shared" si="16"/>
        <v>4.3120000000000003</v>
      </c>
      <c r="AS13" s="68">
        <f t="shared" si="17"/>
        <v>4.3719999999999999</v>
      </c>
      <c r="AT13" s="68">
        <f t="shared" si="18"/>
        <v>4.4720000000000004</v>
      </c>
      <c r="AU13" s="68">
        <f t="shared" si="19"/>
        <v>4.4820000000000002</v>
      </c>
      <c r="AV13" s="68"/>
      <c r="AW13" s="68"/>
      <c r="AX13" s="68">
        <f t="shared" si="20"/>
        <v>4.1669999999999998</v>
      </c>
      <c r="AY13" s="68">
        <f t="shared" si="21"/>
        <v>4.0994999999999999</v>
      </c>
      <c r="AZ13" s="68">
        <f t="shared" si="22"/>
        <v>5.407</v>
      </c>
      <c r="BA13" s="68">
        <f t="shared" si="23"/>
        <v>4.702</v>
      </c>
      <c r="BB13" s="68">
        <f t="shared" si="24"/>
        <v>4.3420000000000005</v>
      </c>
      <c r="BC13" s="68">
        <f t="shared" si="25"/>
        <v>4.2670000000000003</v>
      </c>
      <c r="BD13" s="68">
        <f t="shared" si="26"/>
        <v>3.7370000000000001</v>
      </c>
      <c r="BE13" s="68">
        <f t="shared" si="27"/>
        <v>3.9870000000000001</v>
      </c>
      <c r="BF13" s="68"/>
      <c r="BG13" s="89"/>
      <c r="BH13" s="67">
        <f>download!AD33</f>
        <v>1.4653020311149998</v>
      </c>
      <c r="BI13" s="40">
        <f>download!AH32</f>
        <v>5.9186606622595006E-2</v>
      </c>
      <c r="BJ13" s="40">
        <f>download!AL32</f>
        <v>6.8811818671209016E-2</v>
      </c>
      <c r="BK13" s="48">
        <f t="shared" si="32"/>
        <v>0.97961038381575904</v>
      </c>
      <c r="BL13" s="48">
        <f t="shared" si="32"/>
        <v>0.97638880079110779</v>
      </c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8"/>
      <c r="CM13" s="48"/>
      <c r="CN13" s="40"/>
      <c r="CO13" s="56"/>
      <c r="CP13" s="56"/>
      <c r="CQ13" s="72"/>
      <c r="CR13" s="40"/>
      <c r="CS13" s="56"/>
      <c r="CT13" s="40"/>
      <c r="CU13" s="49"/>
      <c r="CV13" s="49"/>
      <c r="CW13" s="40"/>
      <c r="CX13" s="56"/>
      <c r="CY13" s="40"/>
      <c r="CZ13" s="40"/>
      <c r="DA13" s="41"/>
      <c r="DB13" s="41"/>
      <c r="DC13" s="49"/>
      <c r="DD13" s="40"/>
      <c r="DE13" s="49"/>
      <c r="DF13" s="40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</row>
    <row r="14" spans="1:124">
      <c r="A14" s="165">
        <v>36892</v>
      </c>
      <c r="B14" s="579">
        <f>K14-E14</f>
        <v>0.2</v>
      </c>
      <c r="C14" s="289">
        <f>+C12+0.025</f>
        <v>0.22999999999999998</v>
      </c>
      <c r="D14" s="394">
        <f t="shared" si="29"/>
        <v>0.22999999999999998</v>
      </c>
      <c r="E14" s="93">
        <f>C14-0.01</f>
        <v>0.21999999999999997</v>
      </c>
      <c r="F14" s="288">
        <f t="shared" si="6"/>
        <v>0.19499999999999998</v>
      </c>
      <c r="G14" s="93">
        <f t="shared" si="33"/>
        <v>0.21999999999999997</v>
      </c>
      <c r="H14" s="471">
        <f>+K14+0.05</f>
        <v>0.47</v>
      </c>
      <c r="I14" s="288">
        <f t="shared" si="7"/>
        <v>0.47</v>
      </c>
      <c r="J14" s="397">
        <f>H14+0</f>
        <v>0.47</v>
      </c>
      <c r="K14" s="41">
        <f>C14+0.19</f>
        <v>0.42</v>
      </c>
      <c r="L14" s="416">
        <f t="shared" si="30"/>
        <v>0.42</v>
      </c>
      <c r="M14" s="288">
        <f t="shared" si="8"/>
        <v>0.42</v>
      </c>
      <c r="N14" s="93">
        <f>+K14+0.06</f>
        <v>0.48</v>
      </c>
      <c r="O14" s="417">
        <f>H14+0.16</f>
        <v>0.63</v>
      </c>
      <c r="P14" s="184">
        <f t="shared" si="31"/>
        <v>0.63</v>
      </c>
      <c r="Q14" s="288">
        <f t="shared" si="9"/>
        <v>0.63</v>
      </c>
      <c r="R14" s="93">
        <f>+O14+0.01</f>
        <v>0.64</v>
      </c>
      <c r="T14" s="571">
        <f>C14-((AJ14)*0.0425)+0.01</f>
        <v>7.0892499999999956E-2</v>
      </c>
      <c r="U14" s="571">
        <f>C14-(T14+AJ14)*0.025+0.0225</f>
        <v>0.15125268749999995</v>
      </c>
      <c r="V14" s="571">
        <f>(T14+AJ14)*0.032+T14+0.01</f>
        <v>0.21048906000000001</v>
      </c>
      <c r="X14" s="538">
        <f>download!B33</f>
        <v>0.22750000000000001</v>
      </c>
      <c r="Y14" s="539">
        <f>download!AX33</f>
        <v>0.22750000000000001</v>
      </c>
      <c r="Z14" s="538">
        <f>download!F33</f>
        <v>0.12</v>
      </c>
      <c r="AA14" s="538">
        <f>download!AP33</f>
        <v>2.75E-2</v>
      </c>
      <c r="AB14" s="556">
        <f>download!J33</f>
        <v>1.93</v>
      </c>
      <c r="AC14" s="556">
        <f>download!N33</f>
        <v>0.96</v>
      </c>
      <c r="AD14" s="556">
        <f>download!R33</f>
        <v>0.435</v>
      </c>
      <c r="AE14" s="557">
        <f>download!V33</f>
        <v>0.28499999999999998</v>
      </c>
      <c r="AF14" s="325">
        <v>-0.25</v>
      </c>
      <c r="AG14" s="325">
        <f>download!AT35</f>
        <v>0</v>
      </c>
      <c r="AH14" s="325">
        <f t="shared" si="10"/>
        <v>5.5238278781045951</v>
      </c>
      <c r="AI14" s="74">
        <v>36892</v>
      </c>
      <c r="AJ14" s="483">
        <f>download!Z34</f>
        <v>3.9790000000000005</v>
      </c>
      <c r="AK14" s="67"/>
      <c r="AL14" s="68"/>
      <c r="AM14" s="68">
        <f t="shared" si="11"/>
        <v>4.085774541922583</v>
      </c>
      <c r="AN14" s="68">
        <f t="shared" si="12"/>
        <v>4.2090000000000005</v>
      </c>
      <c r="AO14" s="68">
        <f t="shared" si="13"/>
        <v>4.1990000000000007</v>
      </c>
      <c r="AP14" s="68">
        <f t="shared" si="14"/>
        <v>4.1990000000000007</v>
      </c>
      <c r="AQ14" s="68">
        <f t="shared" si="15"/>
        <v>4.4490000000000007</v>
      </c>
      <c r="AR14" s="68">
        <f t="shared" si="16"/>
        <v>4.3990000000000009</v>
      </c>
      <c r="AS14" s="68">
        <f t="shared" si="17"/>
        <v>4.4590000000000005</v>
      </c>
      <c r="AT14" s="68">
        <f t="shared" si="18"/>
        <v>4.6090000000000009</v>
      </c>
      <c r="AU14" s="68">
        <f t="shared" si="19"/>
        <v>4.6190000000000007</v>
      </c>
      <c r="AV14" s="68"/>
      <c r="AW14" s="68"/>
      <c r="AX14" s="68">
        <f t="shared" si="20"/>
        <v>4.2065000000000001</v>
      </c>
      <c r="AY14" s="68">
        <f t="shared" si="21"/>
        <v>4.0990000000000002</v>
      </c>
      <c r="AZ14" s="68">
        <f t="shared" si="22"/>
        <v>5.9090000000000007</v>
      </c>
      <c r="BA14" s="68">
        <f t="shared" si="23"/>
        <v>4.9390000000000001</v>
      </c>
      <c r="BB14" s="68">
        <f t="shared" si="24"/>
        <v>4.4140000000000006</v>
      </c>
      <c r="BC14" s="68">
        <f t="shared" si="25"/>
        <v>4.2640000000000002</v>
      </c>
      <c r="BD14" s="68">
        <f t="shared" si="26"/>
        <v>3.7290000000000005</v>
      </c>
      <c r="BE14" s="68">
        <f t="shared" si="27"/>
        <v>3.9790000000000005</v>
      </c>
      <c r="BF14" s="68"/>
      <c r="BG14" s="89"/>
      <c r="BH14" s="67">
        <f>download!AD34</f>
        <v>1.4640642718440002</v>
      </c>
      <c r="BI14" s="40">
        <f>download!AH33</f>
        <v>5.9292358338411025E-2</v>
      </c>
      <c r="BJ14" s="40">
        <f>download!AL33</f>
        <v>6.8994347764890024E-2</v>
      </c>
      <c r="BK14" s="48">
        <f t="shared" si="32"/>
        <v>0.97472897686983884</v>
      </c>
      <c r="BL14" s="48">
        <f t="shared" si="32"/>
        <v>0.97072334091769596</v>
      </c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8"/>
      <c r="CM14" s="48"/>
      <c r="CN14" s="40"/>
      <c r="CO14" s="56"/>
      <c r="CP14" s="56"/>
      <c r="CQ14" s="72"/>
      <c r="CR14" s="40"/>
      <c r="CS14" s="56"/>
      <c r="CT14" s="40"/>
      <c r="CU14" s="49"/>
      <c r="CV14" s="49"/>
      <c r="CW14" s="40"/>
      <c r="CX14" s="56"/>
      <c r="CY14" s="40"/>
      <c r="CZ14" s="40"/>
      <c r="DA14" s="41"/>
      <c r="DB14" s="41"/>
      <c r="DC14" s="49"/>
      <c r="DD14" s="40"/>
      <c r="DE14" s="49"/>
      <c r="DF14" s="40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</row>
    <row r="15" spans="1:124">
      <c r="A15" s="165">
        <v>36923</v>
      </c>
      <c r="B15" s="579">
        <f>K15-E15</f>
        <v>0.16999999999999998</v>
      </c>
      <c r="C15" s="289">
        <f>+C12+0.085</f>
        <v>0.28999999999999998</v>
      </c>
      <c r="D15" s="394">
        <f t="shared" si="29"/>
        <v>0.28999999999999998</v>
      </c>
      <c r="E15" s="93">
        <f>C15-0.01</f>
        <v>0.27999999999999997</v>
      </c>
      <c r="F15" s="288">
        <f t="shared" si="6"/>
        <v>0.255</v>
      </c>
      <c r="G15" s="184">
        <f t="shared" si="33"/>
        <v>0.27999999999999997</v>
      </c>
      <c r="H15" s="471">
        <f>+K15+0.05</f>
        <v>0.49999999999999994</v>
      </c>
      <c r="I15" s="288">
        <f t="shared" si="7"/>
        <v>0.49999999999999994</v>
      </c>
      <c r="J15" s="397">
        <f>H15+0</f>
        <v>0.49999999999999994</v>
      </c>
      <c r="K15" s="41">
        <f>C15+0.16</f>
        <v>0.44999999999999996</v>
      </c>
      <c r="L15" s="416">
        <f t="shared" si="30"/>
        <v>0.44999999999999996</v>
      </c>
      <c r="M15" s="288">
        <f t="shared" si="8"/>
        <v>0.44999999999999996</v>
      </c>
      <c r="N15" s="93">
        <f>+K15+0.06</f>
        <v>0.51</v>
      </c>
      <c r="O15" s="417">
        <f>H15+0.16</f>
        <v>0.65999999999999992</v>
      </c>
      <c r="P15" s="184">
        <f t="shared" si="31"/>
        <v>0.65999999999999992</v>
      </c>
      <c r="Q15" s="288">
        <f t="shared" si="9"/>
        <v>0.65999999999999992</v>
      </c>
      <c r="R15" s="93">
        <f>+O15+0.01</f>
        <v>0.66999999999999993</v>
      </c>
      <c r="T15" s="571">
        <f>C15-((AJ15)*0.0425)+0.01</f>
        <v>0.13769249999999997</v>
      </c>
      <c r="U15" s="571">
        <f>C15-(T15+AJ15)*0.025+0.0225</f>
        <v>0.21358268749999995</v>
      </c>
      <c r="V15" s="571">
        <f>(T15+AJ15)*0.032+T15+0.01</f>
        <v>0.27430665999999998</v>
      </c>
      <c r="X15" s="538">
        <f>download!B34</f>
        <v>0.22500000000000001</v>
      </c>
      <c r="Y15" s="539">
        <f>download!AX34</f>
        <v>0.22500000000000001</v>
      </c>
      <c r="Z15" s="538">
        <f>download!F34</f>
        <v>0.13</v>
      </c>
      <c r="AA15" s="538">
        <f>download!AP34</f>
        <v>0.04</v>
      </c>
      <c r="AB15" s="556">
        <f>download!J34</f>
        <v>1.85</v>
      </c>
      <c r="AC15" s="556">
        <f>download!N34</f>
        <v>0.96</v>
      </c>
      <c r="AD15" s="556">
        <f>download!R34</f>
        <v>0.39500000000000002</v>
      </c>
      <c r="AE15" s="557">
        <f>download!V34</f>
        <v>0.28000000000000003</v>
      </c>
      <c r="AF15" s="325">
        <v>-0.25</v>
      </c>
      <c r="AG15" s="325">
        <f>download!AT36</f>
        <v>0</v>
      </c>
      <c r="AH15" s="325">
        <f t="shared" si="10"/>
        <v>5.2975951422960943</v>
      </c>
      <c r="AI15" s="74">
        <v>36923</v>
      </c>
      <c r="AJ15" s="483">
        <f>download!Z35</f>
        <v>3.8190000000000004</v>
      </c>
      <c r="AK15" s="67"/>
      <c r="AL15" s="68"/>
      <c r="AM15" s="68">
        <f t="shared" si="11"/>
        <v>3.9652635134959531</v>
      </c>
      <c r="AN15" s="68">
        <f t="shared" si="12"/>
        <v>4.109</v>
      </c>
      <c r="AO15" s="68">
        <f t="shared" si="13"/>
        <v>4.0990000000000002</v>
      </c>
      <c r="AP15" s="68">
        <f t="shared" si="14"/>
        <v>4.0990000000000002</v>
      </c>
      <c r="AQ15" s="68">
        <f t="shared" si="15"/>
        <v>4.319</v>
      </c>
      <c r="AR15" s="68">
        <f t="shared" si="16"/>
        <v>4.2690000000000001</v>
      </c>
      <c r="AS15" s="68">
        <f t="shared" si="17"/>
        <v>4.3290000000000006</v>
      </c>
      <c r="AT15" s="68">
        <f t="shared" si="18"/>
        <v>4.4790000000000001</v>
      </c>
      <c r="AU15" s="68">
        <f t="shared" si="19"/>
        <v>4.4890000000000008</v>
      </c>
      <c r="AV15" s="68"/>
      <c r="AW15" s="68"/>
      <c r="AX15" s="68">
        <f t="shared" si="20"/>
        <v>4.0440000000000005</v>
      </c>
      <c r="AY15" s="68">
        <f t="shared" si="21"/>
        <v>3.9490000000000003</v>
      </c>
      <c r="AZ15" s="68">
        <f t="shared" si="22"/>
        <v>5.6690000000000005</v>
      </c>
      <c r="BA15" s="68">
        <f t="shared" si="23"/>
        <v>4.7789999999999999</v>
      </c>
      <c r="BB15" s="68">
        <f t="shared" si="24"/>
        <v>4.2140000000000004</v>
      </c>
      <c r="BC15" s="68">
        <f t="shared" si="25"/>
        <v>4.0990000000000002</v>
      </c>
      <c r="BD15" s="68">
        <f t="shared" si="26"/>
        <v>3.5690000000000004</v>
      </c>
      <c r="BE15" s="68">
        <f t="shared" si="27"/>
        <v>3.8190000000000004</v>
      </c>
      <c r="BF15" s="68"/>
      <c r="BG15" s="89"/>
      <c r="BH15" s="67">
        <f>download!AD35</f>
        <v>1.4629283322839999</v>
      </c>
      <c r="BI15" s="40">
        <f>download!AH34</f>
        <v>5.9470191802999998E-2</v>
      </c>
      <c r="BJ15" s="40">
        <f>download!AL34</f>
        <v>6.9264519281895018E-2</v>
      </c>
      <c r="BK15" s="48">
        <f t="shared" si="32"/>
        <v>0.96981948578870736</v>
      </c>
      <c r="BL15" s="48">
        <f t="shared" si="32"/>
        <v>0.96501910768945076</v>
      </c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8"/>
      <c r="CM15" s="48"/>
      <c r="CN15" s="40"/>
      <c r="CO15" s="56"/>
      <c r="CP15" s="56"/>
      <c r="CQ15" s="72"/>
      <c r="CR15" s="40"/>
      <c r="CS15" s="56"/>
      <c r="CT15" s="40"/>
      <c r="CU15" s="49"/>
      <c r="CV15" s="49"/>
      <c r="CW15" s="40"/>
      <c r="CX15" s="56"/>
      <c r="CY15" s="40"/>
      <c r="CZ15" s="40"/>
      <c r="DA15" s="41"/>
      <c r="DB15" s="41"/>
      <c r="DC15" s="49"/>
      <c r="DD15" s="40"/>
      <c r="DE15" s="49"/>
      <c r="DF15" s="40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</row>
    <row r="16" spans="1:124">
      <c r="A16" s="165">
        <v>36951</v>
      </c>
      <c r="B16" s="579">
        <f>K16-E16</f>
        <v>7.5000000000000011E-2</v>
      </c>
      <c r="C16" s="289">
        <f>+C12+0.08</f>
        <v>0.28499999999999998</v>
      </c>
      <c r="D16" s="394">
        <f t="shared" si="29"/>
        <v>0.28499999999999998</v>
      </c>
      <c r="E16" s="93">
        <f>C16-0.01</f>
        <v>0.27499999999999997</v>
      </c>
      <c r="F16" s="288">
        <f t="shared" si="6"/>
        <v>0.24999999999999997</v>
      </c>
      <c r="G16" s="184">
        <f t="shared" si="33"/>
        <v>0.27499999999999997</v>
      </c>
      <c r="H16" s="471">
        <f>+K16+0</f>
        <v>0.35</v>
      </c>
      <c r="I16" s="288">
        <f t="shared" si="7"/>
        <v>0.35</v>
      </c>
      <c r="J16" s="397">
        <f>H16+0</f>
        <v>0.35</v>
      </c>
      <c r="K16" s="41">
        <f>C16+(K12-C12)</f>
        <v>0.35</v>
      </c>
      <c r="L16" s="416">
        <f t="shared" si="30"/>
        <v>0.35</v>
      </c>
      <c r="M16" s="288">
        <f t="shared" si="8"/>
        <v>0.35</v>
      </c>
      <c r="N16" s="93">
        <f>+K16+0.06</f>
        <v>0.41</v>
      </c>
      <c r="O16" s="417">
        <f>H16+0.16</f>
        <v>0.51</v>
      </c>
      <c r="P16" s="184">
        <f t="shared" si="31"/>
        <v>0.51</v>
      </c>
      <c r="Q16" s="288">
        <f t="shared" si="9"/>
        <v>0.51</v>
      </c>
      <c r="R16" s="93">
        <f>+O16+0.01</f>
        <v>0.52</v>
      </c>
      <c r="T16" s="571">
        <f>C16-((AJ16)*0.0425)+0.01</f>
        <v>0.13949249999999996</v>
      </c>
      <c r="U16" s="571">
        <f>C16-(T16+AJ16)*0.025+0.0225</f>
        <v>0.21253768749999996</v>
      </c>
      <c r="V16" s="571">
        <f>(T16+AJ16)*0.032+T16+0.01</f>
        <v>0.27104425999999998</v>
      </c>
      <c r="X16" s="538">
        <f>download!B35</f>
        <v>0.23749999999999999</v>
      </c>
      <c r="Y16" s="539">
        <f>download!AX35</f>
        <v>0.23749999999999999</v>
      </c>
      <c r="Z16" s="538">
        <f>download!F35</f>
        <v>0.13750000000000001</v>
      </c>
      <c r="AA16" s="538">
        <f>download!AP35</f>
        <v>5.2499999999999998E-2</v>
      </c>
      <c r="AB16" s="556">
        <f>download!J35</f>
        <v>0.89</v>
      </c>
      <c r="AC16" s="556">
        <f>download!N35</f>
        <v>0.63</v>
      </c>
      <c r="AD16" s="556">
        <f>download!R35</f>
        <v>0.34</v>
      </c>
      <c r="AE16" s="557">
        <f>download!V35</f>
        <v>0.24</v>
      </c>
      <c r="AF16" s="325">
        <v>-0.25</v>
      </c>
      <c r="AG16" s="325">
        <f>download!AT37</f>
        <v>0</v>
      </c>
      <c r="AH16" s="325">
        <f t="shared" si="10"/>
        <v>5.0713524018887224</v>
      </c>
      <c r="AI16" s="74">
        <v>36951</v>
      </c>
      <c r="AJ16" s="483">
        <f>download!Z36</f>
        <v>3.6590000000000003</v>
      </c>
      <c r="AK16" s="67"/>
      <c r="AL16" s="68"/>
      <c r="AM16" s="68">
        <f t="shared" si="11"/>
        <v>3.7856845175204592</v>
      </c>
      <c r="AN16" s="68">
        <f t="shared" si="12"/>
        <v>3.9440000000000004</v>
      </c>
      <c r="AO16" s="68">
        <f t="shared" si="13"/>
        <v>3.9340000000000002</v>
      </c>
      <c r="AP16" s="68">
        <f t="shared" si="14"/>
        <v>3.9340000000000002</v>
      </c>
      <c r="AQ16" s="68">
        <f t="shared" si="15"/>
        <v>4.0090000000000003</v>
      </c>
      <c r="AR16" s="68">
        <f t="shared" si="16"/>
        <v>4.0090000000000003</v>
      </c>
      <c r="AS16" s="68">
        <f t="shared" si="17"/>
        <v>4.069</v>
      </c>
      <c r="AT16" s="68">
        <f t="shared" si="18"/>
        <v>4.1690000000000005</v>
      </c>
      <c r="AU16" s="68">
        <f t="shared" si="19"/>
        <v>4.1790000000000003</v>
      </c>
      <c r="AV16" s="68"/>
      <c r="AW16" s="68"/>
      <c r="AX16" s="68">
        <f t="shared" si="20"/>
        <v>3.8965000000000001</v>
      </c>
      <c r="AY16" s="68">
        <f t="shared" si="21"/>
        <v>3.7965000000000004</v>
      </c>
      <c r="AZ16" s="68">
        <f t="shared" si="22"/>
        <v>4.5490000000000004</v>
      </c>
      <c r="BA16" s="68">
        <f t="shared" si="23"/>
        <v>4.2890000000000006</v>
      </c>
      <c r="BB16" s="68">
        <f t="shared" si="24"/>
        <v>3.9990000000000001</v>
      </c>
      <c r="BC16" s="68">
        <f t="shared" si="25"/>
        <v>3.899</v>
      </c>
      <c r="BD16" s="68">
        <f t="shared" si="26"/>
        <v>3.4090000000000003</v>
      </c>
      <c r="BE16" s="68">
        <f t="shared" si="27"/>
        <v>3.6590000000000003</v>
      </c>
      <c r="BF16" s="68"/>
      <c r="BG16" s="89"/>
      <c r="BH16" s="67">
        <f>download!AD36</f>
        <v>1.4616901648860003</v>
      </c>
      <c r="BI16" s="40">
        <f>download!AH35</f>
        <v>5.9630815586499998E-2</v>
      </c>
      <c r="BJ16" s="40">
        <f>download!AL35</f>
        <v>6.9508545188974008E-2</v>
      </c>
      <c r="BK16" s="48">
        <f t="shared" si="32"/>
        <v>0.96538204593273091</v>
      </c>
      <c r="BL16" s="48">
        <f t="shared" si="32"/>
        <v>0.95985915758632323</v>
      </c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8"/>
      <c r="CM16" s="48"/>
      <c r="CN16" s="40"/>
      <c r="CO16" s="56"/>
      <c r="CP16" s="56"/>
      <c r="CQ16" s="72"/>
      <c r="CR16" s="40"/>
      <c r="CS16" s="56"/>
      <c r="CT16" s="40"/>
      <c r="CU16" s="49"/>
      <c r="CV16" s="49"/>
      <c r="CW16" s="40"/>
      <c r="CX16" s="56"/>
      <c r="CY16" s="40"/>
      <c r="CZ16" s="40"/>
      <c r="DA16" s="41"/>
      <c r="DB16" s="41"/>
      <c r="DC16" s="49"/>
      <c r="DD16" s="40"/>
      <c r="DE16" s="49"/>
      <c r="DF16" s="40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</row>
    <row r="17" spans="1:124">
      <c r="A17" s="165">
        <v>36982</v>
      </c>
      <c r="B17" s="579">
        <f t="shared" si="28"/>
        <v>-1.4999999999999996E-2</v>
      </c>
      <c r="C17" s="289">
        <v>0.14000000000000001</v>
      </c>
      <c r="D17" s="394">
        <f t="shared" ref="D17:D61" si="34">C17</f>
        <v>0.14000000000000001</v>
      </c>
      <c r="E17" s="93">
        <f t="shared" ref="E17:E28" si="35">C17</f>
        <v>0.14000000000000001</v>
      </c>
      <c r="F17" s="288">
        <f t="shared" si="6"/>
        <v>0.10500000000000001</v>
      </c>
      <c r="G17" s="93">
        <f t="shared" si="33"/>
        <v>0.14000000000000001</v>
      </c>
      <c r="H17" s="471">
        <f>C17-0.005</f>
        <v>0.13500000000000001</v>
      </c>
      <c r="I17" s="288">
        <f t="shared" si="7"/>
        <v>0.13500000000000001</v>
      </c>
      <c r="J17" s="398">
        <f t="shared" ref="J17:J23" si="36">H17</f>
        <v>0.13500000000000001</v>
      </c>
      <c r="K17" s="50">
        <f>C17+0.0225</f>
        <v>0.16250000000000001</v>
      </c>
      <c r="L17" s="416">
        <f t="shared" si="30"/>
        <v>0.16250000000000001</v>
      </c>
      <c r="M17" s="288">
        <f t="shared" si="8"/>
        <v>0.16250000000000001</v>
      </c>
      <c r="N17" s="93">
        <f>+K17+0.02</f>
        <v>0.1825</v>
      </c>
      <c r="O17" s="50">
        <f>C17</f>
        <v>0.14000000000000001</v>
      </c>
      <c r="P17" s="184">
        <f t="shared" si="31"/>
        <v>0.14000000000000001</v>
      </c>
      <c r="Q17" s="288">
        <f t="shared" si="9"/>
        <v>0.14000000000000001</v>
      </c>
      <c r="R17" s="93">
        <f>+O17</f>
        <v>0.14000000000000001</v>
      </c>
      <c r="T17" s="571">
        <f>C17-0.2</f>
        <v>-0.06</v>
      </c>
      <c r="U17" s="571">
        <f t="shared" ref="U17:U48" si="37">T17+0.055</f>
        <v>-4.9999999999999975E-3</v>
      </c>
      <c r="V17" s="571">
        <f>Y17</f>
        <v>0.13500000000000001</v>
      </c>
      <c r="X17" s="538">
        <f>download!B36</f>
        <v>0.13500000000000001</v>
      </c>
      <c r="Y17" s="539">
        <f>download!AX36</f>
        <v>0.13500000000000001</v>
      </c>
      <c r="Z17" s="538">
        <f>download!F36</f>
        <v>6.5000000000000002E-2</v>
      </c>
      <c r="AA17" s="538">
        <f>download!AP36</f>
        <v>-9.2499999999999999E-2</v>
      </c>
      <c r="AB17" s="556">
        <f>download!J36</f>
        <v>0.48</v>
      </c>
      <c r="AC17" s="556">
        <f>download!N36</f>
        <v>0.35</v>
      </c>
      <c r="AD17" s="556">
        <f>download!R36</f>
        <v>0.23</v>
      </c>
      <c r="AE17" s="557">
        <f>download!V36</f>
        <v>0.19</v>
      </c>
      <c r="AF17" s="325">
        <v>-0.25</v>
      </c>
      <c r="AG17" s="325">
        <f>download!AT38</f>
        <v>0</v>
      </c>
      <c r="AH17" s="325">
        <f t="shared" si="10"/>
        <v>4.859704431435218</v>
      </c>
      <c r="AI17" s="74">
        <v>36982</v>
      </c>
      <c r="AJ17" s="483">
        <f>download!Z37</f>
        <v>3.5090000000000003</v>
      </c>
      <c r="AK17" s="67"/>
      <c r="AL17" s="68"/>
      <c r="AM17" s="68">
        <f t="shared" si="11"/>
        <v>3.4817920938355793</v>
      </c>
      <c r="AN17" s="68">
        <f t="shared" si="12"/>
        <v>3.6490000000000005</v>
      </c>
      <c r="AO17" s="68">
        <f t="shared" si="13"/>
        <v>3.6490000000000005</v>
      </c>
      <c r="AP17" s="68">
        <f t="shared" si="14"/>
        <v>3.6490000000000005</v>
      </c>
      <c r="AQ17" s="68">
        <f t="shared" si="15"/>
        <v>3.6440000000000001</v>
      </c>
      <c r="AR17" s="68">
        <f t="shared" si="16"/>
        <v>3.6715000000000004</v>
      </c>
      <c r="AS17" s="68">
        <f t="shared" si="17"/>
        <v>3.6915000000000004</v>
      </c>
      <c r="AT17" s="68">
        <f t="shared" si="18"/>
        <v>3.6490000000000005</v>
      </c>
      <c r="AU17" s="68">
        <f t="shared" si="19"/>
        <v>3.6490000000000005</v>
      </c>
      <c r="AV17" s="68"/>
      <c r="AW17" s="68"/>
      <c r="AX17" s="68">
        <f t="shared" si="20"/>
        <v>3.6440000000000001</v>
      </c>
      <c r="AY17" s="68">
        <f t="shared" si="21"/>
        <v>3.5740000000000003</v>
      </c>
      <c r="AZ17" s="68">
        <f t="shared" si="22"/>
        <v>3.9890000000000003</v>
      </c>
      <c r="BA17" s="68">
        <f t="shared" si="23"/>
        <v>3.8590000000000004</v>
      </c>
      <c r="BB17" s="68">
        <f t="shared" si="24"/>
        <v>3.7390000000000003</v>
      </c>
      <c r="BC17" s="68">
        <f t="shared" si="25"/>
        <v>3.6990000000000003</v>
      </c>
      <c r="BD17" s="68">
        <f t="shared" si="26"/>
        <v>3.2590000000000003</v>
      </c>
      <c r="BE17" s="68">
        <f t="shared" si="27"/>
        <v>3.5090000000000003</v>
      </c>
      <c r="BF17" s="68"/>
      <c r="BG17" s="89"/>
      <c r="BH17" s="67">
        <f>download!AD37</f>
        <v>1.4605634622280002</v>
      </c>
      <c r="BI17" s="40">
        <f>download!AH36</f>
        <v>5.9787367974900009E-2</v>
      </c>
      <c r="BJ17" s="40">
        <f>download!AL36</f>
        <v>6.9717310723259027E-2</v>
      </c>
      <c r="BK17" s="48">
        <f t="shared" si="32"/>
        <v>0.96047964604211911</v>
      </c>
      <c r="BL17" s="48">
        <f t="shared" si="32"/>
        <v>0.95417706051947904</v>
      </c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8"/>
      <c r="CM17" s="48"/>
      <c r="CN17" s="40"/>
      <c r="CO17" s="56"/>
      <c r="CP17" s="56"/>
      <c r="CQ17" s="72"/>
      <c r="CR17" s="40"/>
      <c r="CS17" s="56"/>
      <c r="CT17" s="40"/>
      <c r="CU17" s="49"/>
      <c r="CV17" s="49"/>
      <c r="CW17" s="40"/>
      <c r="CX17" s="56"/>
      <c r="CY17" s="40"/>
      <c r="CZ17" s="40"/>
      <c r="DA17" s="41"/>
      <c r="DB17" s="41"/>
      <c r="DC17" s="49"/>
      <c r="DD17" s="40"/>
      <c r="DE17" s="49"/>
      <c r="DF17" s="40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</row>
    <row r="18" spans="1:124">
      <c r="A18" s="165">
        <v>37012</v>
      </c>
      <c r="B18" s="579">
        <f t="shared" si="28"/>
        <v>-2.4999999999999849E-3</v>
      </c>
      <c r="C18" s="289">
        <v>0.14000000000000001</v>
      </c>
      <c r="D18" s="394">
        <f t="shared" si="34"/>
        <v>0.14000000000000001</v>
      </c>
      <c r="E18" s="93">
        <f t="shared" si="35"/>
        <v>0.14000000000000001</v>
      </c>
      <c r="F18" s="288">
        <f t="shared" si="6"/>
        <v>0.10500000000000001</v>
      </c>
      <c r="G18" s="93">
        <f t="shared" si="33"/>
        <v>0.14000000000000001</v>
      </c>
      <c r="H18" s="471">
        <f t="shared" ref="H18:H23" si="38">C18-0.005</f>
        <v>0.13500000000000001</v>
      </c>
      <c r="I18" s="288">
        <f t="shared" si="7"/>
        <v>0.13500000000000001</v>
      </c>
      <c r="J18" s="398">
        <f t="shared" si="36"/>
        <v>0.13500000000000001</v>
      </c>
      <c r="K18" s="50">
        <f t="shared" ref="K18:K23" si="39">C18+0.0225</f>
        <v>0.16250000000000001</v>
      </c>
      <c r="L18" s="416">
        <f t="shared" si="30"/>
        <v>0.16250000000000001</v>
      </c>
      <c r="M18" s="288">
        <f t="shared" si="8"/>
        <v>0.16250000000000001</v>
      </c>
      <c r="N18" s="93">
        <f t="shared" ref="N18:N23" si="40">+K18+0.02</f>
        <v>0.1825</v>
      </c>
      <c r="O18" s="50">
        <f t="shared" ref="O18:O23" si="41">C18</f>
        <v>0.14000000000000001</v>
      </c>
      <c r="P18" s="184">
        <f t="shared" si="31"/>
        <v>0.14000000000000001</v>
      </c>
      <c r="Q18" s="288">
        <f t="shared" si="9"/>
        <v>0.14000000000000001</v>
      </c>
      <c r="R18" s="93">
        <f t="shared" ref="R18:R23" si="42">+O18</f>
        <v>0.14000000000000001</v>
      </c>
      <c r="T18" s="571">
        <f t="shared" ref="T18:T23" si="43">C18-0.2</f>
        <v>-0.06</v>
      </c>
      <c r="U18" s="571">
        <f t="shared" si="37"/>
        <v>-4.9999999999999975E-3</v>
      </c>
      <c r="V18" s="571">
        <f t="shared" ref="V18:V23" si="44">Y18</f>
        <v>0.1225</v>
      </c>
      <c r="X18" s="538">
        <f>download!B37</f>
        <v>0.1225</v>
      </c>
      <c r="Y18" s="539">
        <f>download!AX37</f>
        <v>0.1225</v>
      </c>
      <c r="Z18" s="538">
        <f>download!F37</f>
        <v>5.7500000000000002E-2</v>
      </c>
      <c r="AA18" s="538">
        <f>download!AP37</f>
        <v>-9.2499999999999999E-2</v>
      </c>
      <c r="AB18" s="556">
        <f>download!J37</f>
        <v>0.36499999999999999</v>
      </c>
      <c r="AC18" s="556">
        <f>download!N37</f>
        <v>0.28749999999999998</v>
      </c>
      <c r="AD18" s="556">
        <f>download!R37</f>
        <v>0.22</v>
      </c>
      <c r="AE18" s="557">
        <f>download!V37</f>
        <v>0.185</v>
      </c>
      <c r="AF18" s="325">
        <v>-0.25</v>
      </c>
      <c r="AG18" s="325">
        <f>download!AT39</f>
        <v>0</v>
      </c>
      <c r="AH18" s="325">
        <f t="shared" si="10"/>
        <v>4.8101876747683363</v>
      </c>
      <c r="AI18" s="74">
        <v>37012</v>
      </c>
      <c r="AJ18" s="483">
        <f>download!Z38</f>
        <v>3.4760000000000004</v>
      </c>
      <c r="AK18" s="67"/>
      <c r="AL18" s="68"/>
      <c r="AM18" s="68">
        <f t="shared" si="11"/>
        <v>3.4306878824028311</v>
      </c>
      <c r="AN18" s="68">
        <f t="shared" si="12"/>
        <v>3.6160000000000005</v>
      </c>
      <c r="AO18" s="68">
        <f t="shared" si="13"/>
        <v>3.6160000000000005</v>
      </c>
      <c r="AP18" s="68">
        <f t="shared" si="14"/>
        <v>3.6160000000000005</v>
      </c>
      <c r="AQ18" s="68">
        <f t="shared" si="15"/>
        <v>3.6110000000000007</v>
      </c>
      <c r="AR18" s="68">
        <f t="shared" si="16"/>
        <v>3.6385000000000005</v>
      </c>
      <c r="AS18" s="68">
        <f t="shared" si="17"/>
        <v>3.6585000000000005</v>
      </c>
      <c r="AT18" s="68">
        <f t="shared" si="18"/>
        <v>3.6160000000000005</v>
      </c>
      <c r="AU18" s="68">
        <f t="shared" si="19"/>
        <v>3.6160000000000005</v>
      </c>
      <c r="AV18" s="68"/>
      <c r="AW18" s="68"/>
      <c r="AX18" s="68">
        <f t="shared" si="20"/>
        <v>3.5985000000000005</v>
      </c>
      <c r="AY18" s="68">
        <f t="shared" si="21"/>
        <v>3.5335000000000005</v>
      </c>
      <c r="AZ18" s="68">
        <f t="shared" si="22"/>
        <v>3.8410000000000002</v>
      </c>
      <c r="BA18" s="68">
        <f t="shared" si="23"/>
        <v>3.7635000000000005</v>
      </c>
      <c r="BB18" s="68">
        <f t="shared" si="24"/>
        <v>3.6960000000000006</v>
      </c>
      <c r="BC18" s="68">
        <f t="shared" si="25"/>
        <v>3.6610000000000005</v>
      </c>
      <c r="BD18" s="68">
        <f t="shared" si="26"/>
        <v>3.2260000000000004</v>
      </c>
      <c r="BE18" s="68">
        <f t="shared" si="27"/>
        <v>3.4760000000000004</v>
      </c>
      <c r="BF18" s="68"/>
      <c r="BG18" s="89"/>
      <c r="BH18" s="67">
        <f>download!AD38</f>
        <v>1.4594062355080002</v>
      </c>
      <c r="BI18" s="40">
        <f>download!AH37</f>
        <v>5.9910354680046018E-2</v>
      </c>
      <c r="BJ18" s="40">
        <f>download!AL37</f>
        <v>6.9815727081304013E-2</v>
      </c>
      <c r="BK18" s="48">
        <f t="shared" si="32"/>
        <v>0.95575590444990777</v>
      </c>
      <c r="BL18" s="48">
        <f t="shared" si="32"/>
        <v>0.94875217986803939</v>
      </c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8"/>
      <c r="CM18" s="48"/>
      <c r="CN18" s="40"/>
      <c r="CO18" s="56"/>
      <c r="CP18" s="56"/>
      <c r="CQ18" s="72"/>
      <c r="CR18" s="40"/>
      <c r="CS18" s="56"/>
      <c r="CT18" s="40"/>
      <c r="CU18" s="49"/>
      <c r="CV18" s="49"/>
      <c r="CW18" s="40"/>
      <c r="CX18" s="56"/>
      <c r="CY18" s="40"/>
      <c r="CZ18" s="40"/>
      <c r="DA18" s="41"/>
      <c r="DB18" s="41"/>
      <c r="DC18" s="49"/>
      <c r="DD18" s="40"/>
      <c r="DE18" s="49"/>
      <c r="DF18" s="40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</row>
    <row r="19" spans="1:124">
      <c r="A19" s="165">
        <v>37043</v>
      </c>
      <c r="B19" s="579">
        <f t="shared" si="28"/>
        <v>2.5000000000000196E-3</v>
      </c>
      <c r="C19" s="289">
        <v>0.14000000000000001</v>
      </c>
      <c r="D19" s="394">
        <f t="shared" si="34"/>
        <v>0.14000000000000001</v>
      </c>
      <c r="E19" s="93">
        <f t="shared" si="35"/>
        <v>0.14000000000000001</v>
      </c>
      <c r="F19" s="288">
        <f t="shared" si="6"/>
        <v>0.10500000000000001</v>
      </c>
      <c r="G19" s="93">
        <f t="shared" si="33"/>
        <v>0.14000000000000001</v>
      </c>
      <c r="H19" s="471">
        <f t="shared" si="38"/>
        <v>0.13500000000000001</v>
      </c>
      <c r="I19" s="288">
        <f t="shared" si="7"/>
        <v>0.13500000000000001</v>
      </c>
      <c r="J19" s="398">
        <f t="shared" si="36"/>
        <v>0.13500000000000001</v>
      </c>
      <c r="K19" s="50">
        <f t="shared" si="39"/>
        <v>0.16250000000000001</v>
      </c>
      <c r="L19" s="416">
        <f t="shared" si="30"/>
        <v>0.16250000000000001</v>
      </c>
      <c r="M19" s="288">
        <f t="shared" si="8"/>
        <v>0.16250000000000001</v>
      </c>
      <c r="N19" s="93">
        <f t="shared" si="40"/>
        <v>0.1825</v>
      </c>
      <c r="O19" s="50">
        <f t="shared" si="41"/>
        <v>0.14000000000000001</v>
      </c>
      <c r="P19" s="184">
        <f t="shared" si="31"/>
        <v>0.14000000000000001</v>
      </c>
      <c r="Q19" s="288">
        <f t="shared" si="9"/>
        <v>0.14000000000000001</v>
      </c>
      <c r="R19" s="93">
        <f t="shared" si="42"/>
        <v>0.14000000000000001</v>
      </c>
      <c r="T19" s="571">
        <f t="shared" si="43"/>
        <v>-0.06</v>
      </c>
      <c r="U19" s="571">
        <f t="shared" si="37"/>
        <v>-4.9999999999999975E-3</v>
      </c>
      <c r="V19" s="571">
        <f t="shared" si="44"/>
        <v>0.11749999999999999</v>
      </c>
      <c r="X19" s="538">
        <f>download!B38</f>
        <v>0.11749999999999999</v>
      </c>
      <c r="Y19" s="539">
        <f>download!AX38</f>
        <v>0.11749999999999999</v>
      </c>
      <c r="Z19" s="538">
        <f>download!F38</f>
        <v>5.7500000000000002E-2</v>
      </c>
      <c r="AA19" s="538">
        <f>download!AP38</f>
        <v>-9.2499999999999999E-2</v>
      </c>
      <c r="AB19" s="556">
        <f>download!J38</f>
        <v>0.35499999999999998</v>
      </c>
      <c r="AC19" s="556">
        <f>download!N38</f>
        <v>0.28749999999999998</v>
      </c>
      <c r="AD19" s="556">
        <f>download!R38</f>
        <v>0.22</v>
      </c>
      <c r="AE19" s="557">
        <f>download!V38</f>
        <v>0.185</v>
      </c>
      <c r="AF19" s="325">
        <v>-0.25</v>
      </c>
      <c r="AG19" s="325">
        <f>download!AT40</f>
        <v>0</v>
      </c>
      <c r="AH19" s="325">
        <f t="shared" si="10"/>
        <v>4.7899018930818622</v>
      </c>
      <c r="AI19" s="74">
        <v>37043</v>
      </c>
      <c r="AJ19" s="483">
        <f>download!Z39</f>
        <v>3.4640000000000004</v>
      </c>
      <c r="AK19" s="67"/>
      <c r="AL19" s="68"/>
      <c r="AM19" s="68">
        <f t="shared" si="11"/>
        <v>3.3991608733923497</v>
      </c>
      <c r="AN19" s="68">
        <f t="shared" si="12"/>
        <v>3.6040000000000005</v>
      </c>
      <c r="AO19" s="68">
        <f t="shared" si="13"/>
        <v>3.6040000000000005</v>
      </c>
      <c r="AP19" s="68">
        <f t="shared" si="14"/>
        <v>3.6040000000000005</v>
      </c>
      <c r="AQ19" s="68">
        <f t="shared" si="15"/>
        <v>3.5990000000000002</v>
      </c>
      <c r="AR19" s="68">
        <f t="shared" si="16"/>
        <v>3.6265000000000005</v>
      </c>
      <c r="AS19" s="68">
        <f t="shared" si="17"/>
        <v>3.6465000000000005</v>
      </c>
      <c r="AT19" s="68">
        <f t="shared" si="18"/>
        <v>3.6040000000000005</v>
      </c>
      <c r="AU19" s="68">
        <f t="shared" si="19"/>
        <v>3.6040000000000005</v>
      </c>
      <c r="AV19" s="68"/>
      <c r="AW19" s="68"/>
      <c r="AX19" s="68">
        <f t="shared" si="20"/>
        <v>3.5815000000000006</v>
      </c>
      <c r="AY19" s="68">
        <f t="shared" si="21"/>
        <v>3.5215000000000005</v>
      </c>
      <c r="AZ19" s="68">
        <f t="shared" si="22"/>
        <v>3.8190000000000004</v>
      </c>
      <c r="BA19" s="68">
        <f t="shared" si="23"/>
        <v>3.7515000000000005</v>
      </c>
      <c r="BB19" s="68">
        <f t="shared" si="24"/>
        <v>3.6840000000000006</v>
      </c>
      <c r="BC19" s="68">
        <f t="shared" si="25"/>
        <v>3.6490000000000005</v>
      </c>
      <c r="BD19" s="68">
        <f t="shared" si="26"/>
        <v>3.2140000000000004</v>
      </c>
      <c r="BE19" s="68">
        <f t="shared" si="27"/>
        <v>3.4640000000000004</v>
      </c>
      <c r="BF19" s="68"/>
      <c r="BG19" s="89"/>
      <c r="BH19" s="67">
        <f>download!AD39</f>
        <v>1.4582859079020001</v>
      </c>
      <c r="BI19" s="40">
        <f>download!AH38</f>
        <v>6.0037440947309992E-2</v>
      </c>
      <c r="BJ19" s="40">
        <f>download!AL38</f>
        <v>6.9917423987981023E-2</v>
      </c>
      <c r="BK19" s="48">
        <f t="shared" si="32"/>
        <v>0.95087952010329879</v>
      </c>
      <c r="BL19" s="48">
        <f t="shared" si="32"/>
        <v>0.94316339439299368</v>
      </c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8"/>
      <c r="CM19" s="48"/>
      <c r="CN19" s="40"/>
      <c r="CO19" s="56"/>
      <c r="CP19" s="56"/>
      <c r="CQ19" s="72"/>
      <c r="CR19" s="40"/>
      <c r="CS19" s="56"/>
      <c r="CT19" s="40"/>
      <c r="CU19" s="49"/>
      <c r="CV19" s="49"/>
      <c r="CW19" s="40"/>
      <c r="CX19" s="56"/>
      <c r="CY19" s="40"/>
      <c r="CZ19" s="40"/>
      <c r="DA19" s="41"/>
      <c r="DB19" s="41"/>
      <c r="DC19" s="49"/>
      <c r="DD19" s="40"/>
      <c r="DE19" s="49"/>
      <c r="DF19" s="40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</row>
    <row r="20" spans="1:124">
      <c r="A20" s="165">
        <v>37073</v>
      </c>
      <c r="B20" s="579">
        <f t="shared" si="28"/>
        <v>1.0000000000000012E-2</v>
      </c>
      <c r="C20" s="289">
        <v>0.14000000000000001</v>
      </c>
      <c r="D20" s="394">
        <f t="shared" si="34"/>
        <v>0.14000000000000001</v>
      </c>
      <c r="E20" s="93">
        <f t="shared" si="35"/>
        <v>0.14000000000000001</v>
      </c>
      <c r="F20" s="288">
        <f t="shared" si="6"/>
        <v>0.10500000000000001</v>
      </c>
      <c r="G20" s="93">
        <f t="shared" si="33"/>
        <v>0.14000000000000001</v>
      </c>
      <c r="H20" s="471">
        <f t="shared" si="38"/>
        <v>0.13500000000000001</v>
      </c>
      <c r="I20" s="288">
        <f t="shared" si="7"/>
        <v>0.13500000000000001</v>
      </c>
      <c r="J20" s="398">
        <f t="shared" si="36"/>
        <v>0.13500000000000001</v>
      </c>
      <c r="K20" s="50">
        <f t="shared" si="39"/>
        <v>0.16250000000000001</v>
      </c>
      <c r="L20" s="416">
        <f t="shared" si="30"/>
        <v>0.16250000000000001</v>
      </c>
      <c r="M20" s="288">
        <f t="shared" si="8"/>
        <v>0.16250000000000001</v>
      </c>
      <c r="N20" s="93">
        <f t="shared" si="40"/>
        <v>0.1825</v>
      </c>
      <c r="O20" s="50">
        <f t="shared" si="41"/>
        <v>0.14000000000000001</v>
      </c>
      <c r="P20" s="184">
        <f t="shared" si="31"/>
        <v>0.14000000000000001</v>
      </c>
      <c r="Q20" s="288">
        <f t="shared" si="9"/>
        <v>0.14000000000000001</v>
      </c>
      <c r="R20" s="93">
        <f t="shared" si="42"/>
        <v>0.14000000000000001</v>
      </c>
      <c r="T20" s="571">
        <f t="shared" si="43"/>
        <v>-0.06</v>
      </c>
      <c r="U20" s="571">
        <f t="shared" si="37"/>
        <v>-4.9999999999999975E-3</v>
      </c>
      <c r="V20" s="571">
        <f t="shared" si="44"/>
        <v>0.11</v>
      </c>
      <c r="X20" s="538">
        <f>download!B39</f>
        <v>0.11</v>
      </c>
      <c r="Y20" s="539">
        <f>download!AX39</f>
        <v>0.11</v>
      </c>
      <c r="Z20" s="538">
        <f>download!F39</f>
        <v>5.5E-2</v>
      </c>
      <c r="AA20" s="538">
        <f>download!AP39</f>
        <v>-9.2499999999999999E-2</v>
      </c>
      <c r="AB20" s="556">
        <f>download!J39</f>
        <v>0.42</v>
      </c>
      <c r="AC20" s="556">
        <f>download!N39</f>
        <v>0.3</v>
      </c>
      <c r="AD20" s="556">
        <f>download!R39</f>
        <v>0.23250000000000001</v>
      </c>
      <c r="AE20" s="557">
        <f>download!V39</f>
        <v>0.185</v>
      </c>
      <c r="AF20" s="325">
        <v>-0.25</v>
      </c>
      <c r="AG20" s="325">
        <f>download!AT41</f>
        <v>0</v>
      </c>
      <c r="AH20" s="325">
        <f t="shared" si="10"/>
        <v>4.770893701362831</v>
      </c>
      <c r="AI20" s="74">
        <v>37073</v>
      </c>
      <c r="AJ20" s="483">
        <f>download!Z40</f>
        <v>3.4530000000000003</v>
      </c>
      <c r="AK20" s="67"/>
      <c r="AL20" s="68"/>
      <c r="AM20" s="68">
        <f t="shared" si="11"/>
        <v>3.3694271986050159</v>
      </c>
      <c r="AN20" s="68">
        <f t="shared" si="12"/>
        <v>3.5930000000000004</v>
      </c>
      <c r="AO20" s="68">
        <f t="shared" si="13"/>
        <v>3.5930000000000004</v>
      </c>
      <c r="AP20" s="68">
        <f t="shared" si="14"/>
        <v>3.5930000000000004</v>
      </c>
      <c r="AQ20" s="68">
        <f t="shared" si="15"/>
        <v>3.5880000000000001</v>
      </c>
      <c r="AR20" s="68">
        <f t="shared" si="16"/>
        <v>3.6155000000000004</v>
      </c>
      <c r="AS20" s="68">
        <f t="shared" si="17"/>
        <v>3.6355000000000004</v>
      </c>
      <c r="AT20" s="68">
        <f t="shared" si="18"/>
        <v>3.5930000000000004</v>
      </c>
      <c r="AU20" s="68">
        <f t="shared" si="19"/>
        <v>3.5930000000000004</v>
      </c>
      <c r="AV20" s="68"/>
      <c r="AW20" s="68"/>
      <c r="AX20" s="68">
        <f t="shared" si="20"/>
        <v>3.5630000000000002</v>
      </c>
      <c r="AY20" s="68">
        <f t="shared" si="21"/>
        <v>3.5080000000000005</v>
      </c>
      <c r="AZ20" s="68">
        <f t="shared" si="22"/>
        <v>3.8730000000000002</v>
      </c>
      <c r="BA20" s="68">
        <f t="shared" si="23"/>
        <v>3.7530000000000001</v>
      </c>
      <c r="BB20" s="68">
        <f t="shared" si="24"/>
        <v>3.6855000000000002</v>
      </c>
      <c r="BC20" s="68">
        <f t="shared" si="25"/>
        <v>3.6380000000000003</v>
      </c>
      <c r="BD20" s="68">
        <f t="shared" si="26"/>
        <v>3.2030000000000003</v>
      </c>
      <c r="BE20" s="68">
        <f t="shared" si="27"/>
        <v>3.4530000000000003</v>
      </c>
      <c r="BF20" s="68"/>
      <c r="BG20" s="89"/>
      <c r="BH20" s="67">
        <f>download!AD40</f>
        <v>1.4571259950370004</v>
      </c>
      <c r="BI20" s="40">
        <f>download!AH39</f>
        <v>6.0150202323297021E-2</v>
      </c>
      <c r="BJ20" s="40">
        <f>download!AL39</f>
        <v>7.0010992076028011E-2</v>
      </c>
      <c r="BK20" s="48">
        <f t="shared" si="32"/>
        <v>0.94617403548230272</v>
      </c>
      <c r="BL20" s="48">
        <f t="shared" si="32"/>
        <v>0.93777545188004885</v>
      </c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8"/>
      <c r="CM20" s="48"/>
      <c r="CN20" s="40"/>
      <c r="CO20" s="56"/>
      <c r="CP20" s="56"/>
      <c r="CQ20" s="72"/>
      <c r="CR20" s="40"/>
      <c r="CS20" s="56"/>
      <c r="CT20" s="40"/>
      <c r="CU20" s="49"/>
      <c r="CV20" s="49"/>
      <c r="CW20" s="40"/>
      <c r="CX20" s="56"/>
      <c r="CY20" s="40"/>
      <c r="CZ20" s="40"/>
      <c r="DA20" s="41"/>
      <c r="DB20" s="41"/>
      <c r="DC20" s="49"/>
      <c r="DD20" s="40"/>
      <c r="DE20" s="49"/>
      <c r="DF20" s="40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</row>
    <row r="21" spans="1:124">
      <c r="A21" s="165">
        <v>37104</v>
      </c>
      <c r="B21" s="579">
        <f t="shared" si="28"/>
        <v>1.2500000000000015E-2</v>
      </c>
      <c r="C21" s="289">
        <v>0.14000000000000001</v>
      </c>
      <c r="D21" s="394">
        <f t="shared" si="34"/>
        <v>0.14000000000000001</v>
      </c>
      <c r="E21" s="93">
        <f t="shared" si="35"/>
        <v>0.14000000000000001</v>
      </c>
      <c r="F21" s="288">
        <f t="shared" si="6"/>
        <v>0.10500000000000001</v>
      </c>
      <c r="G21" s="93">
        <f t="shared" si="33"/>
        <v>0.14000000000000001</v>
      </c>
      <c r="H21" s="471">
        <f t="shared" si="38"/>
        <v>0.13500000000000001</v>
      </c>
      <c r="I21" s="288">
        <f t="shared" si="7"/>
        <v>0.13500000000000001</v>
      </c>
      <c r="J21" s="398">
        <f t="shared" si="36"/>
        <v>0.13500000000000001</v>
      </c>
      <c r="K21" s="50">
        <f t="shared" si="39"/>
        <v>0.16250000000000001</v>
      </c>
      <c r="L21" s="416">
        <f t="shared" si="30"/>
        <v>0.16250000000000001</v>
      </c>
      <c r="M21" s="288">
        <f t="shared" si="8"/>
        <v>0.16250000000000001</v>
      </c>
      <c r="N21" s="93">
        <f t="shared" si="40"/>
        <v>0.1825</v>
      </c>
      <c r="O21" s="50">
        <f t="shared" si="41"/>
        <v>0.14000000000000001</v>
      </c>
      <c r="P21" s="184">
        <f t="shared" si="31"/>
        <v>0.14000000000000001</v>
      </c>
      <c r="Q21" s="288">
        <f t="shared" si="9"/>
        <v>0.14000000000000001</v>
      </c>
      <c r="R21" s="93">
        <f t="shared" si="42"/>
        <v>0.14000000000000001</v>
      </c>
      <c r="T21" s="571">
        <f t="shared" si="43"/>
        <v>-0.06</v>
      </c>
      <c r="U21" s="571">
        <f t="shared" si="37"/>
        <v>-4.9999999999999975E-3</v>
      </c>
      <c r="V21" s="571">
        <f t="shared" si="44"/>
        <v>0.1075</v>
      </c>
      <c r="X21" s="538">
        <f>download!B40</f>
        <v>0.1075</v>
      </c>
      <c r="Y21" s="539">
        <f>download!AX40</f>
        <v>0.1075</v>
      </c>
      <c r="Z21" s="538">
        <f>download!F40</f>
        <v>5.7500000000000002E-2</v>
      </c>
      <c r="AA21" s="538">
        <f>download!AP40</f>
        <v>-9.2499999999999999E-2</v>
      </c>
      <c r="AB21" s="556">
        <f>download!J40</f>
        <v>0.42</v>
      </c>
      <c r="AC21" s="556">
        <f>download!N40</f>
        <v>0.3</v>
      </c>
      <c r="AD21" s="556">
        <f>download!R40</f>
        <v>0.23250000000000001</v>
      </c>
      <c r="AE21" s="557">
        <f>download!V40</f>
        <v>0.185</v>
      </c>
      <c r="AF21" s="325">
        <v>-0.25</v>
      </c>
      <c r="AG21" s="325">
        <f>download!AT42</f>
        <v>0</v>
      </c>
      <c r="AH21" s="325">
        <f t="shared" si="10"/>
        <v>4.7629688988739494</v>
      </c>
      <c r="AI21" s="74">
        <v>37104</v>
      </c>
      <c r="AJ21" s="483">
        <f>download!Z41</f>
        <v>3.45</v>
      </c>
      <c r="AK21" s="67"/>
      <c r="AL21" s="68"/>
      <c r="AM21" s="68">
        <f t="shared" si="11"/>
        <v>3.3467202774929765</v>
      </c>
      <c r="AN21" s="68">
        <f t="shared" si="12"/>
        <v>3.5900000000000003</v>
      </c>
      <c r="AO21" s="68">
        <f t="shared" si="13"/>
        <v>3.5900000000000003</v>
      </c>
      <c r="AP21" s="68">
        <f t="shared" si="14"/>
        <v>3.5900000000000003</v>
      </c>
      <c r="AQ21" s="68">
        <f t="shared" si="15"/>
        <v>3.585</v>
      </c>
      <c r="AR21" s="68">
        <f t="shared" si="16"/>
        <v>3.6125000000000003</v>
      </c>
      <c r="AS21" s="68">
        <f t="shared" si="17"/>
        <v>3.6325000000000003</v>
      </c>
      <c r="AT21" s="68">
        <f t="shared" si="18"/>
        <v>3.5900000000000003</v>
      </c>
      <c r="AU21" s="68">
        <f t="shared" si="19"/>
        <v>3.5900000000000003</v>
      </c>
      <c r="AV21" s="68"/>
      <c r="AW21" s="68"/>
      <c r="AX21" s="68">
        <f t="shared" si="20"/>
        <v>3.5575000000000001</v>
      </c>
      <c r="AY21" s="68">
        <f t="shared" si="21"/>
        <v>3.5075000000000003</v>
      </c>
      <c r="AZ21" s="68">
        <f t="shared" si="22"/>
        <v>3.87</v>
      </c>
      <c r="BA21" s="68">
        <f t="shared" si="23"/>
        <v>3.75</v>
      </c>
      <c r="BB21" s="68">
        <f t="shared" si="24"/>
        <v>3.6825000000000001</v>
      </c>
      <c r="BC21" s="68">
        <f t="shared" si="25"/>
        <v>3.6350000000000002</v>
      </c>
      <c r="BD21" s="68">
        <f t="shared" si="26"/>
        <v>3.2</v>
      </c>
      <c r="BE21" s="68">
        <f t="shared" si="27"/>
        <v>3.45</v>
      </c>
      <c r="BF21" s="68"/>
      <c r="BG21" s="89"/>
      <c r="BH21" s="67">
        <f>download!AD41</f>
        <v>1.4559705638510001</v>
      </c>
      <c r="BI21" s="40">
        <f>download!AH40</f>
        <v>6.0252205902098004E-2</v>
      </c>
      <c r="BJ21" s="40">
        <f>download!AL40</f>
        <v>7.0098569351276022E-2</v>
      </c>
      <c r="BK21" s="48">
        <f t="shared" si="32"/>
        <v>0.94133189508977311</v>
      </c>
      <c r="BL21" s="48">
        <f t="shared" si="32"/>
        <v>0.93223406058300173</v>
      </c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8"/>
      <c r="CM21" s="48"/>
      <c r="CN21" s="40"/>
      <c r="CO21" s="56"/>
      <c r="CP21" s="56"/>
      <c r="CQ21" s="72"/>
      <c r="CR21" s="40"/>
      <c r="CS21" s="56"/>
      <c r="CT21" s="40"/>
      <c r="CU21" s="49"/>
      <c r="CV21" s="49"/>
      <c r="CW21" s="40"/>
      <c r="CX21" s="56"/>
      <c r="CY21" s="40"/>
      <c r="CZ21" s="40"/>
      <c r="DA21" s="41"/>
      <c r="DB21" s="41"/>
      <c r="DC21" s="49"/>
      <c r="DD21" s="40"/>
      <c r="DE21" s="49"/>
      <c r="DF21" s="40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</row>
    <row r="22" spans="1:124">
      <c r="A22" s="165">
        <v>37135</v>
      </c>
      <c r="B22" s="579">
        <f t="shared" si="28"/>
        <v>1.2500000000000015E-2</v>
      </c>
      <c r="C22" s="289">
        <v>0.14000000000000001</v>
      </c>
      <c r="D22" s="394">
        <f t="shared" si="34"/>
        <v>0.14000000000000001</v>
      </c>
      <c r="E22" s="93">
        <f t="shared" si="35"/>
        <v>0.14000000000000001</v>
      </c>
      <c r="F22" s="288">
        <f t="shared" si="6"/>
        <v>0.10500000000000001</v>
      </c>
      <c r="G22" s="93">
        <f t="shared" si="33"/>
        <v>0.14000000000000001</v>
      </c>
      <c r="H22" s="471">
        <f t="shared" si="38"/>
        <v>0.13500000000000001</v>
      </c>
      <c r="I22" s="288">
        <f t="shared" si="7"/>
        <v>0.13500000000000001</v>
      </c>
      <c r="J22" s="398">
        <f t="shared" si="36"/>
        <v>0.13500000000000001</v>
      </c>
      <c r="K22" s="50">
        <f t="shared" si="39"/>
        <v>0.16250000000000001</v>
      </c>
      <c r="L22" s="416">
        <f t="shared" si="30"/>
        <v>0.16250000000000001</v>
      </c>
      <c r="M22" s="288">
        <f t="shared" si="8"/>
        <v>0.16250000000000001</v>
      </c>
      <c r="N22" s="93">
        <f t="shared" si="40"/>
        <v>0.1825</v>
      </c>
      <c r="O22" s="50">
        <f t="shared" si="41"/>
        <v>0.14000000000000001</v>
      </c>
      <c r="P22" s="184">
        <f t="shared" si="31"/>
        <v>0.14000000000000001</v>
      </c>
      <c r="Q22" s="288">
        <f t="shared" si="9"/>
        <v>0.14000000000000001</v>
      </c>
      <c r="R22" s="93">
        <f t="shared" si="42"/>
        <v>0.14000000000000001</v>
      </c>
      <c r="T22" s="571">
        <f t="shared" si="43"/>
        <v>-0.06</v>
      </c>
      <c r="U22" s="571">
        <f t="shared" si="37"/>
        <v>-4.9999999999999975E-3</v>
      </c>
      <c r="V22" s="571">
        <f t="shared" si="44"/>
        <v>0.1075</v>
      </c>
      <c r="X22" s="538">
        <f>download!B41</f>
        <v>0.1075</v>
      </c>
      <c r="Y22" s="539">
        <f>download!AX41</f>
        <v>0.1075</v>
      </c>
      <c r="Z22" s="538">
        <f>download!F41</f>
        <v>6.25E-2</v>
      </c>
      <c r="AA22" s="538">
        <f>download!AP41</f>
        <v>-9.2499999999999999E-2</v>
      </c>
      <c r="AB22" s="556">
        <f>download!J41</f>
        <v>0.35499999999999998</v>
      </c>
      <c r="AC22" s="556">
        <f>download!N41</f>
        <v>0.28999999999999998</v>
      </c>
      <c r="AD22" s="556">
        <f>download!R41</f>
        <v>0.21</v>
      </c>
      <c r="AE22" s="557">
        <f>download!V41</f>
        <v>0.18</v>
      </c>
      <c r="AF22" s="325">
        <v>-0.25</v>
      </c>
      <c r="AG22" s="325">
        <f>download!AT43</f>
        <v>0</v>
      </c>
      <c r="AH22" s="325">
        <f t="shared" si="10"/>
        <v>4.7455575785098443</v>
      </c>
      <c r="AI22" s="74">
        <v>37135</v>
      </c>
      <c r="AJ22" s="483">
        <f>download!Z42</f>
        <v>3.44</v>
      </c>
      <c r="AK22" s="67"/>
      <c r="AL22" s="68"/>
      <c r="AM22" s="68">
        <f t="shared" si="11"/>
        <v>3.3176293435579929</v>
      </c>
      <c r="AN22" s="68">
        <f t="shared" si="12"/>
        <v>3.58</v>
      </c>
      <c r="AO22" s="68">
        <f t="shared" si="13"/>
        <v>3.58</v>
      </c>
      <c r="AP22" s="68">
        <f t="shared" si="14"/>
        <v>3.58</v>
      </c>
      <c r="AQ22" s="68">
        <f t="shared" si="15"/>
        <v>3.5750000000000002</v>
      </c>
      <c r="AR22" s="68">
        <f t="shared" si="16"/>
        <v>3.6025</v>
      </c>
      <c r="AS22" s="68">
        <f t="shared" si="17"/>
        <v>3.6225000000000001</v>
      </c>
      <c r="AT22" s="68">
        <f t="shared" si="18"/>
        <v>3.58</v>
      </c>
      <c r="AU22" s="68">
        <f t="shared" si="19"/>
        <v>3.58</v>
      </c>
      <c r="AV22" s="68"/>
      <c r="AW22" s="68"/>
      <c r="AX22" s="68">
        <f t="shared" si="20"/>
        <v>3.5474999999999999</v>
      </c>
      <c r="AY22" s="68">
        <f t="shared" si="21"/>
        <v>3.5024999999999999</v>
      </c>
      <c r="AZ22" s="68">
        <f t="shared" si="22"/>
        <v>3.7949999999999999</v>
      </c>
      <c r="BA22" s="68">
        <f t="shared" si="23"/>
        <v>3.73</v>
      </c>
      <c r="BB22" s="68">
        <f t="shared" si="24"/>
        <v>3.65</v>
      </c>
      <c r="BC22" s="68">
        <f t="shared" si="25"/>
        <v>3.62</v>
      </c>
      <c r="BD22" s="68">
        <f t="shared" si="26"/>
        <v>3.19</v>
      </c>
      <c r="BE22" s="68">
        <f t="shared" si="27"/>
        <v>3.44</v>
      </c>
      <c r="BF22" s="68"/>
      <c r="BG22" s="89"/>
      <c r="BH22" s="67">
        <f>download!AD42</f>
        <v>1.4548651760639999</v>
      </c>
      <c r="BI22" s="40">
        <f>download!AH41</f>
        <v>6.035420948435502E-2</v>
      </c>
      <c r="BJ22" s="40">
        <f>download!AL41</f>
        <v>7.0186146629060003E-2</v>
      </c>
      <c r="BK22" s="48">
        <f t="shared" si="32"/>
        <v>0.93649879832575111</v>
      </c>
      <c r="BL22" s="48">
        <f t="shared" si="32"/>
        <v>0.92671210713910412</v>
      </c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8"/>
      <c r="CM22" s="48"/>
      <c r="CN22" s="40"/>
      <c r="CO22" s="56"/>
      <c r="CP22" s="56"/>
      <c r="CQ22" s="72"/>
      <c r="CR22" s="40"/>
      <c r="CS22" s="56"/>
      <c r="CT22" s="40"/>
      <c r="CU22" s="49"/>
      <c r="CV22" s="49"/>
      <c r="CW22" s="40"/>
      <c r="CX22" s="56"/>
      <c r="CY22" s="40"/>
      <c r="CZ22" s="40"/>
      <c r="DA22" s="41"/>
      <c r="DB22" s="41"/>
      <c r="DC22" s="49"/>
      <c r="DD22" s="40"/>
      <c r="DE22" s="49"/>
      <c r="DF22" s="40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</row>
    <row r="23" spans="1:124">
      <c r="A23" s="165">
        <v>37165</v>
      </c>
      <c r="B23" s="579">
        <f t="shared" si="28"/>
        <v>-2.4999999999999849E-3</v>
      </c>
      <c r="C23" s="289">
        <v>0.14000000000000001</v>
      </c>
      <c r="D23" s="394">
        <f t="shared" si="34"/>
        <v>0.14000000000000001</v>
      </c>
      <c r="E23" s="93">
        <f t="shared" si="35"/>
        <v>0.14000000000000001</v>
      </c>
      <c r="F23" s="288">
        <f t="shared" si="6"/>
        <v>0.10500000000000001</v>
      </c>
      <c r="G23" s="93">
        <f t="shared" si="33"/>
        <v>0.14000000000000001</v>
      </c>
      <c r="H23" s="471">
        <f t="shared" si="38"/>
        <v>0.13500000000000001</v>
      </c>
      <c r="I23" s="288">
        <f t="shared" si="7"/>
        <v>0.13500000000000001</v>
      </c>
      <c r="J23" s="398">
        <f t="shared" si="36"/>
        <v>0.13500000000000001</v>
      </c>
      <c r="K23" s="50">
        <f t="shared" si="39"/>
        <v>0.16250000000000001</v>
      </c>
      <c r="L23" s="416">
        <f t="shared" si="30"/>
        <v>0.16250000000000001</v>
      </c>
      <c r="M23" s="288">
        <f t="shared" si="8"/>
        <v>0.16250000000000001</v>
      </c>
      <c r="N23" s="93">
        <f t="shared" si="40"/>
        <v>0.1825</v>
      </c>
      <c r="O23" s="50">
        <f t="shared" si="41"/>
        <v>0.14000000000000001</v>
      </c>
      <c r="P23" s="184">
        <f t="shared" si="31"/>
        <v>0.14000000000000001</v>
      </c>
      <c r="Q23" s="288">
        <f t="shared" si="9"/>
        <v>0.14000000000000001</v>
      </c>
      <c r="R23" s="93">
        <f t="shared" si="42"/>
        <v>0.14000000000000001</v>
      </c>
      <c r="T23" s="571">
        <f t="shared" si="43"/>
        <v>-0.06</v>
      </c>
      <c r="U23" s="571">
        <f t="shared" si="37"/>
        <v>-4.9999999999999975E-3</v>
      </c>
      <c r="V23" s="571">
        <f t="shared" si="44"/>
        <v>0.1225</v>
      </c>
      <c r="X23" s="538">
        <f>download!B42</f>
        <v>0.1225</v>
      </c>
      <c r="Y23" s="539">
        <f>download!AX42</f>
        <v>0.1225</v>
      </c>
      <c r="Z23" s="538">
        <f>download!F42</f>
        <v>8.2500000000000004E-2</v>
      </c>
      <c r="AA23" s="538">
        <f>download!AP42</f>
        <v>-9.2499999999999999E-2</v>
      </c>
      <c r="AB23" s="556">
        <f>download!J42</f>
        <v>0.42499999999999999</v>
      </c>
      <c r="AC23" s="556">
        <f>download!N42</f>
        <v>0.3</v>
      </c>
      <c r="AD23" s="556">
        <f>download!R42</f>
        <v>0.23</v>
      </c>
      <c r="AE23" s="557">
        <f>download!V42</f>
        <v>0.185</v>
      </c>
      <c r="AF23" s="325">
        <v>-0.25</v>
      </c>
      <c r="AG23" s="325">
        <f>download!AT44</f>
        <v>0</v>
      </c>
      <c r="AH23" s="325">
        <f t="shared" si="10"/>
        <v>4.7694755118014625</v>
      </c>
      <c r="AI23" s="74">
        <v>37165</v>
      </c>
      <c r="AJ23" s="483">
        <f>download!Z43</f>
        <v>3.46</v>
      </c>
      <c r="AK23" s="67"/>
      <c r="AL23" s="68"/>
      <c r="AM23" s="68">
        <f t="shared" si="11"/>
        <v>3.3170289318084687</v>
      </c>
      <c r="AN23" s="68">
        <f t="shared" si="12"/>
        <v>3.6</v>
      </c>
      <c r="AO23" s="68">
        <f t="shared" si="13"/>
        <v>3.6</v>
      </c>
      <c r="AP23" s="68">
        <f t="shared" si="14"/>
        <v>3.6</v>
      </c>
      <c r="AQ23" s="68">
        <f t="shared" si="15"/>
        <v>3.5949999999999998</v>
      </c>
      <c r="AR23" s="68">
        <f t="shared" si="16"/>
        <v>3.6225000000000001</v>
      </c>
      <c r="AS23" s="68">
        <f t="shared" si="17"/>
        <v>3.6425000000000001</v>
      </c>
      <c r="AT23" s="68">
        <f t="shared" si="18"/>
        <v>3.6</v>
      </c>
      <c r="AU23" s="68">
        <f t="shared" si="19"/>
        <v>3.6</v>
      </c>
      <c r="AV23" s="68"/>
      <c r="AW23" s="68"/>
      <c r="AX23" s="68">
        <f t="shared" si="20"/>
        <v>3.5825</v>
      </c>
      <c r="AY23" s="68">
        <f t="shared" si="21"/>
        <v>3.5425</v>
      </c>
      <c r="AZ23" s="68">
        <f t="shared" si="22"/>
        <v>3.8849999999999998</v>
      </c>
      <c r="BA23" s="68">
        <f t="shared" si="23"/>
        <v>3.76</v>
      </c>
      <c r="BB23" s="68">
        <f t="shared" si="24"/>
        <v>3.69</v>
      </c>
      <c r="BC23" s="68">
        <f t="shared" si="25"/>
        <v>3.645</v>
      </c>
      <c r="BD23" s="68">
        <f t="shared" si="26"/>
        <v>3.21</v>
      </c>
      <c r="BE23" s="68">
        <f t="shared" si="27"/>
        <v>3.46</v>
      </c>
      <c r="BF23" s="68"/>
      <c r="BG23" s="89"/>
      <c r="BH23" s="67">
        <f>download!AD43</f>
        <v>1.453745785225</v>
      </c>
      <c r="BI23" s="40">
        <f>download!AH42</f>
        <v>6.044843952520302E-2</v>
      </c>
      <c r="BJ23" s="40">
        <f>download!AL42</f>
        <v>7.0261331624264026E-2</v>
      </c>
      <c r="BK23" s="48">
        <f t="shared" ref="BK23:BL54" si="45">(1+BI23/2)^(-2*($A23-$A$5)/365.25)</f>
        <v>0.93183513570105525</v>
      </c>
      <c r="BL23" s="48">
        <f t="shared" si="45"/>
        <v>0.92139692550235242</v>
      </c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8"/>
      <c r="CM23" s="48"/>
      <c r="CN23" s="40"/>
      <c r="CO23" s="56"/>
      <c r="CP23" s="56"/>
      <c r="CQ23" s="72"/>
      <c r="CR23" s="40"/>
      <c r="CS23" s="56"/>
      <c r="CT23" s="40"/>
      <c r="CU23" s="49"/>
      <c r="CV23" s="49"/>
      <c r="CW23" s="40"/>
      <c r="CX23" s="56"/>
      <c r="CY23" s="40"/>
      <c r="CZ23" s="40"/>
      <c r="DA23" s="41"/>
      <c r="DB23" s="41"/>
      <c r="DC23" s="49"/>
      <c r="DD23" s="40"/>
      <c r="DE23" s="49"/>
      <c r="DF23" s="40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</row>
    <row r="24" spans="1:124">
      <c r="A24" s="165">
        <v>37196</v>
      </c>
      <c r="B24" s="579">
        <f t="shared" si="28"/>
        <v>4.999999999999994E-3</v>
      </c>
      <c r="C24" s="394">
        <f>C12+0.01</f>
        <v>0.215</v>
      </c>
      <c r="D24" s="394">
        <f t="shared" si="34"/>
        <v>0.215</v>
      </c>
      <c r="E24" s="93">
        <f t="shared" si="35"/>
        <v>0.215</v>
      </c>
      <c r="F24" s="288">
        <f t="shared" si="6"/>
        <v>0.18</v>
      </c>
      <c r="G24" s="93">
        <f t="shared" si="33"/>
        <v>0.215</v>
      </c>
      <c r="H24" s="471">
        <f>+K24+0.01</f>
        <v>0.28500000000000003</v>
      </c>
      <c r="I24" s="288">
        <f t="shared" si="7"/>
        <v>0.28500000000000003</v>
      </c>
      <c r="J24" s="397">
        <f>H24+0.01</f>
        <v>0.29500000000000004</v>
      </c>
      <c r="K24" s="41">
        <f>C24+0.06</f>
        <v>0.27500000000000002</v>
      </c>
      <c r="L24" s="416">
        <f t="shared" si="30"/>
        <v>0.27500000000000002</v>
      </c>
      <c r="M24" s="288">
        <f t="shared" si="8"/>
        <v>0.27500000000000002</v>
      </c>
      <c r="N24" s="93">
        <f>+K24+0.03</f>
        <v>0.30500000000000005</v>
      </c>
      <c r="O24" s="417">
        <f>+H24+0.125</f>
        <v>0.41000000000000003</v>
      </c>
      <c r="P24" s="184">
        <f t="shared" si="31"/>
        <v>0.41000000000000003</v>
      </c>
      <c r="Q24" s="288">
        <f t="shared" si="9"/>
        <v>0.41000000000000003</v>
      </c>
      <c r="R24" s="93">
        <f>+O24+0.01</f>
        <v>0.42000000000000004</v>
      </c>
      <c r="T24" s="571">
        <f>C24-0.16</f>
        <v>5.4999999999999993E-2</v>
      </c>
      <c r="U24" s="571">
        <f t="shared" si="37"/>
        <v>0.10999999999999999</v>
      </c>
      <c r="V24" s="571">
        <f>+(T24+AJ24)*0.032+T24+0.01</f>
        <v>0.18090400000000001</v>
      </c>
      <c r="X24" s="538">
        <f>download!B43</f>
        <v>0.19</v>
      </c>
      <c r="Y24" s="539">
        <f>download!AX43</f>
        <v>0.19</v>
      </c>
      <c r="Z24" s="538">
        <f>download!F43</f>
        <v>9.5000000000000001E-2</v>
      </c>
      <c r="AA24" s="538">
        <f>download!AP43</f>
        <v>1.4999999999999999E-2</v>
      </c>
      <c r="AB24" s="556">
        <f>download!J43</f>
        <v>0.71</v>
      </c>
      <c r="AC24" s="556">
        <f>download!N43</f>
        <v>0.44</v>
      </c>
      <c r="AD24" s="556">
        <f>download!R43</f>
        <v>0.28499999999999998</v>
      </c>
      <c r="AE24" s="557">
        <f>download!V43</f>
        <v>0.245</v>
      </c>
      <c r="AF24" s="325">
        <v>-0.25</v>
      </c>
      <c r="AG24" s="325">
        <f>download!AT45</f>
        <v>0</v>
      </c>
      <c r="AH24" s="325"/>
      <c r="AI24" s="74">
        <v>37196</v>
      </c>
      <c r="AJ24" s="483">
        <f>download!Z44</f>
        <v>3.5670000000000002</v>
      </c>
      <c r="AK24" s="67"/>
      <c r="AL24" s="68"/>
      <c r="AM24" s="68">
        <f t="shared" si="11"/>
        <v>3.4640953996005837</v>
      </c>
      <c r="AN24" s="68">
        <f t="shared" si="12"/>
        <v>3.782</v>
      </c>
      <c r="AO24" s="68">
        <f t="shared" si="13"/>
        <v>3.782</v>
      </c>
      <c r="AP24" s="68">
        <f t="shared" si="14"/>
        <v>3.782</v>
      </c>
      <c r="AQ24" s="68">
        <f t="shared" si="15"/>
        <v>3.8520000000000003</v>
      </c>
      <c r="AR24" s="68">
        <f t="shared" si="16"/>
        <v>3.8420000000000001</v>
      </c>
      <c r="AS24" s="68">
        <f t="shared" si="17"/>
        <v>3.8720000000000003</v>
      </c>
      <c r="AT24" s="68">
        <f t="shared" si="18"/>
        <v>3.9770000000000003</v>
      </c>
      <c r="AU24" s="68">
        <f t="shared" si="19"/>
        <v>3.9870000000000001</v>
      </c>
      <c r="AV24" s="68"/>
      <c r="AW24" s="68"/>
      <c r="AX24" s="68">
        <f t="shared" si="20"/>
        <v>3.7570000000000001</v>
      </c>
      <c r="AY24" s="68">
        <f t="shared" si="21"/>
        <v>3.6620000000000004</v>
      </c>
      <c r="AZ24" s="68">
        <f t="shared" si="22"/>
        <v>4.2770000000000001</v>
      </c>
      <c r="BA24" s="68">
        <f t="shared" si="23"/>
        <v>4.0070000000000006</v>
      </c>
      <c r="BB24" s="68">
        <f t="shared" si="24"/>
        <v>3.8520000000000003</v>
      </c>
      <c r="BC24" s="68">
        <f t="shared" si="25"/>
        <v>3.8120000000000003</v>
      </c>
      <c r="BD24" s="68">
        <f t="shared" si="26"/>
        <v>3.3170000000000002</v>
      </c>
      <c r="BE24" s="68">
        <f t="shared" si="27"/>
        <v>3.5670000000000002</v>
      </c>
      <c r="BF24" s="68"/>
      <c r="BG24" s="89"/>
      <c r="BH24" s="67">
        <f>download!AD44</f>
        <v>1.4526700614440002</v>
      </c>
      <c r="BI24" s="40">
        <f>download!AH43</f>
        <v>6.0539752628894022E-2</v>
      </c>
      <c r="BJ24" s="40">
        <f>download!AL43</f>
        <v>7.0323355295232023E-2</v>
      </c>
      <c r="BK24" s="48">
        <f t="shared" si="45"/>
        <v>0.92703271141968713</v>
      </c>
      <c r="BL24" s="48">
        <f t="shared" si="45"/>
        <v>0.91594272860935577</v>
      </c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8"/>
      <c r="CM24" s="48"/>
      <c r="CN24" s="40"/>
      <c r="CO24" s="56"/>
      <c r="CP24" s="56"/>
      <c r="CQ24" s="72"/>
      <c r="CR24" s="40"/>
      <c r="CS24" s="56"/>
      <c r="CT24" s="40"/>
      <c r="CU24" s="49"/>
      <c r="CV24" s="49"/>
      <c r="CW24" s="40"/>
      <c r="CX24" s="56"/>
      <c r="CY24" s="40"/>
      <c r="CZ24" s="40"/>
      <c r="DA24" s="41"/>
      <c r="DB24" s="41"/>
      <c r="DC24" s="49"/>
      <c r="DD24" s="40"/>
      <c r="DE24" s="49"/>
      <c r="DF24" s="40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</row>
    <row r="25" spans="1:124">
      <c r="A25" s="165">
        <v>37226</v>
      </c>
      <c r="B25" s="579">
        <f t="shared" si="28"/>
        <v>-3.5000000000000017E-2</v>
      </c>
      <c r="C25" s="394">
        <f>C13+0.01</f>
        <v>0.215</v>
      </c>
      <c r="D25" s="394">
        <f t="shared" si="34"/>
        <v>0.215</v>
      </c>
      <c r="E25" s="93">
        <f t="shared" si="35"/>
        <v>0.215</v>
      </c>
      <c r="F25" s="288">
        <f t="shared" si="6"/>
        <v>0.18</v>
      </c>
      <c r="G25" s="93">
        <f t="shared" si="33"/>
        <v>0.215</v>
      </c>
      <c r="H25" s="471">
        <f>+K25+0.01</f>
        <v>0.36499999999999999</v>
      </c>
      <c r="I25" s="288">
        <f t="shared" si="7"/>
        <v>0.36499999999999999</v>
      </c>
      <c r="J25" s="397">
        <f>H25+0.01</f>
        <v>0.375</v>
      </c>
      <c r="K25" s="484">
        <f>C25+0.14</f>
        <v>0.35499999999999998</v>
      </c>
      <c r="L25" s="416">
        <f t="shared" si="30"/>
        <v>0.35499999999999998</v>
      </c>
      <c r="M25" s="288">
        <f t="shared" si="8"/>
        <v>0.35499999999999998</v>
      </c>
      <c r="N25" s="93">
        <f>+K25+0.03</f>
        <v>0.38500000000000001</v>
      </c>
      <c r="O25" s="417">
        <f>+H25+0.125</f>
        <v>0.49</v>
      </c>
      <c r="P25" s="184">
        <f t="shared" si="31"/>
        <v>0.49</v>
      </c>
      <c r="Q25" s="288">
        <f t="shared" si="9"/>
        <v>0.49</v>
      </c>
      <c r="R25" s="93">
        <f>+O25+0.01</f>
        <v>0.5</v>
      </c>
      <c r="T25" s="571">
        <f>C25-0.16</f>
        <v>5.4999999999999993E-2</v>
      </c>
      <c r="U25" s="571">
        <f t="shared" si="37"/>
        <v>0.10999999999999999</v>
      </c>
      <c r="V25" s="571">
        <f>+(T25+AJ25)*0.032+T25+0.01</f>
        <v>0.18426400000000001</v>
      </c>
      <c r="X25" s="538">
        <f>download!B44</f>
        <v>0.23</v>
      </c>
      <c r="Y25" s="539">
        <f>download!AX44</f>
        <v>0.23</v>
      </c>
      <c r="Z25" s="538">
        <f>download!F44</f>
        <v>0.13500000000000001</v>
      </c>
      <c r="AA25" s="538">
        <f>download!AP44</f>
        <v>2.2499999999999999E-2</v>
      </c>
      <c r="AB25" s="556">
        <f>download!J44</f>
        <v>1.2</v>
      </c>
      <c r="AC25" s="556">
        <f>download!N44</f>
        <v>0.76</v>
      </c>
      <c r="AD25" s="556">
        <f>download!R44</f>
        <v>0.375</v>
      </c>
      <c r="AE25" s="557">
        <f>download!V44</f>
        <v>0.32500000000000001</v>
      </c>
      <c r="AF25" s="325">
        <v>-0.25</v>
      </c>
      <c r="AG25" s="325">
        <f>download!AT46</f>
        <v>0</v>
      </c>
      <c r="AH25" s="325"/>
      <c r="AI25" s="74">
        <v>37226</v>
      </c>
      <c r="AJ25" s="483">
        <f>download!Z45</f>
        <v>3.6720000000000002</v>
      </c>
      <c r="AK25" s="67"/>
      <c r="AL25" s="68"/>
      <c r="AM25" s="68">
        <f t="shared" si="11"/>
        <v>3.5398380332935488</v>
      </c>
      <c r="AN25" s="68">
        <f t="shared" si="12"/>
        <v>3.887</v>
      </c>
      <c r="AO25" s="68">
        <f t="shared" si="13"/>
        <v>3.887</v>
      </c>
      <c r="AP25" s="68">
        <f t="shared" si="14"/>
        <v>3.887</v>
      </c>
      <c r="AQ25" s="68">
        <f t="shared" si="15"/>
        <v>4.0369999999999999</v>
      </c>
      <c r="AR25" s="68">
        <f t="shared" si="16"/>
        <v>4.0270000000000001</v>
      </c>
      <c r="AS25" s="68">
        <f t="shared" si="17"/>
        <v>4.0570000000000004</v>
      </c>
      <c r="AT25" s="68">
        <f t="shared" si="18"/>
        <v>4.1619999999999999</v>
      </c>
      <c r="AU25" s="68">
        <f t="shared" si="19"/>
        <v>4.1720000000000006</v>
      </c>
      <c r="AV25" s="68"/>
      <c r="AW25" s="68"/>
      <c r="AX25" s="68">
        <f t="shared" si="20"/>
        <v>3.9020000000000001</v>
      </c>
      <c r="AY25" s="68">
        <f t="shared" si="21"/>
        <v>3.8070000000000004</v>
      </c>
      <c r="AZ25" s="68">
        <f t="shared" si="22"/>
        <v>4.8719999999999999</v>
      </c>
      <c r="BA25" s="68">
        <f t="shared" si="23"/>
        <v>4.4320000000000004</v>
      </c>
      <c r="BB25" s="68">
        <f t="shared" si="24"/>
        <v>4.0470000000000006</v>
      </c>
      <c r="BC25" s="68">
        <f t="shared" si="25"/>
        <v>3.9970000000000003</v>
      </c>
      <c r="BD25" s="68">
        <f t="shared" si="26"/>
        <v>3.4220000000000002</v>
      </c>
      <c r="BE25" s="68">
        <f t="shared" si="27"/>
        <v>3.6720000000000002</v>
      </c>
      <c r="BF25" s="68"/>
      <c r="BG25" s="89"/>
      <c r="BH25" s="67">
        <f>download!AD45</f>
        <v>1.4515605411660002</v>
      </c>
      <c r="BI25" s="40">
        <f>download!AH44</f>
        <v>6.0628120151231021E-2</v>
      </c>
      <c r="BJ25" s="40">
        <f>download!AL44</f>
        <v>7.0383378203832017E-2</v>
      </c>
      <c r="BK25" s="48">
        <f t="shared" si="45"/>
        <v>0.9223955623868203</v>
      </c>
      <c r="BL25" s="48">
        <f t="shared" si="45"/>
        <v>0.91068639909790294</v>
      </c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8"/>
      <c r="CM25" s="48"/>
      <c r="CN25" s="40"/>
      <c r="CO25" s="56"/>
      <c r="CP25" s="56"/>
      <c r="CQ25" s="72"/>
      <c r="CR25" s="40"/>
      <c r="CS25" s="56"/>
      <c r="CT25" s="40"/>
      <c r="CU25" s="49"/>
      <c r="CV25" s="49"/>
      <c r="CW25" s="40"/>
      <c r="CX25" s="56"/>
      <c r="CY25" s="40"/>
      <c r="CZ25" s="40"/>
      <c r="DA25" s="41"/>
      <c r="DB25" s="41"/>
      <c r="DC25" s="49"/>
      <c r="DD25" s="40"/>
      <c r="DE25" s="49"/>
      <c r="DF25" s="40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</row>
    <row r="26" spans="1:124">
      <c r="A26" s="165">
        <v>37257</v>
      </c>
      <c r="B26" s="579">
        <f t="shared" si="28"/>
        <v>-2.2500000000000003E-2</v>
      </c>
      <c r="C26" s="394">
        <f>C14+0.01</f>
        <v>0.24</v>
      </c>
      <c r="D26" s="394">
        <f t="shared" si="34"/>
        <v>0.24</v>
      </c>
      <c r="E26" s="93">
        <f t="shared" si="35"/>
        <v>0.24</v>
      </c>
      <c r="F26" s="288">
        <f t="shared" si="6"/>
        <v>0.20499999999999999</v>
      </c>
      <c r="G26" s="93">
        <f t="shared" si="33"/>
        <v>0.24</v>
      </c>
      <c r="H26" s="471">
        <f>+K26+0.01</f>
        <v>0.44</v>
      </c>
      <c r="I26" s="288">
        <f t="shared" si="7"/>
        <v>0.44</v>
      </c>
      <c r="J26" s="397">
        <f>H26+0.01</f>
        <v>0.45</v>
      </c>
      <c r="K26" s="41">
        <f>C26+0.19</f>
        <v>0.43</v>
      </c>
      <c r="L26" s="416">
        <f t="shared" si="30"/>
        <v>0.43</v>
      </c>
      <c r="M26" s="288">
        <f t="shared" si="8"/>
        <v>0.43</v>
      </c>
      <c r="N26" s="93">
        <f>+K26+0.03</f>
        <v>0.45999999999999996</v>
      </c>
      <c r="O26" s="417">
        <f>+H26+0.125</f>
        <v>0.56499999999999995</v>
      </c>
      <c r="P26" s="184">
        <f t="shared" si="31"/>
        <v>0.56499999999999995</v>
      </c>
      <c r="Q26" s="288">
        <f t="shared" si="9"/>
        <v>0.56499999999999995</v>
      </c>
      <c r="R26" s="93">
        <f>+O26+0.01</f>
        <v>0.57499999999999996</v>
      </c>
      <c r="T26" s="571">
        <f>C26-0.16</f>
        <v>7.9999999999999988E-2</v>
      </c>
      <c r="U26" s="571">
        <f t="shared" si="37"/>
        <v>0.13499999999999998</v>
      </c>
      <c r="V26" s="571">
        <f>+(T26+AJ26)*0.032+T26+0.01</f>
        <v>0.21063999999999999</v>
      </c>
      <c r="X26" s="538">
        <f>download!B45</f>
        <v>0.24249999999999999</v>
      </c>
      <c r="Y26" s="539">
        <f>download!AX45</f>
        <v>0.24249999999999999</v>
      </c>
      <c r="Z26" s="538">
        <f>download!F45</f>
        <v>0.14749999999999999</v>
      </c>
      <c r="AA26" s="538">
        <f>download!AP45</f>
        <v>3.7499999999999999E-2</v>
      </c>
      <c r="AB26" s="556">
        <f>download!J45</f>
        <v>1.53</v>
      </c>
      <c r="AC26" s="556">
        <f>download!N45</f>
        <v>0.91</v>
      </c>
      <c r="AD26" s="556">
        <f>download!R45</f>
        <v>0.45500000000000002</v>
      </c>
      <c r="AE26" s="557">
        <f>download!V45</f>
        <v>0.34499999999999997</v>
      </c>
      <c r="AF26" s="325">
        <v>-0.25</v>
      </c>
      <c r="AG26" s="325">
        <f>download!AT47</f>
        <v>0</v>
      </c>
      <c r="AH26" s="325"/>
      <c r="AI26" s="74">
        <v>37257</v>
      </c>
      <c r="AJ26" s="483">
        <f>download!Z46</f>
        <v>3.69</v>
      </c>
      <c r="AK26" s="67"/>
      <c r="AL26" s="68"/>
      <c r="AM26" s="68">
        <f t="shared" si="11"/>
        <v>3.5577265931982365</v>
      </c>
      <c r="AN26" s="68">
        <f t="shared" si="12"/>
        <v>3.9299999999999997</v>
      </c>
      <c r="AO26" s="68">
        <f t="shared" si="13"/>
        <v>3.9299999999999997</v>
      </c>
      <c r="AP26" s="68">
        <f t="shared" si="14"/>
        <v>3.9299999999999997</v>
      </c>
      <c r="AQ26" s="68">
        <f t="shared" si="15"/>
        <v>4.13</v>
      </c>
      <c r="AR26" s="68">
        <f t="shared" si="16"/>
        <v>4.12</v>
      </c>
      <c r="AS26" s="68">
        <f t="shared" si="17"/>
        <v>4.1500000000000004</v>
      </c>
      <c r="AT26" s="68">
        <f t="shared" si="18"/>
        <v>4.2549999999999999</v>
      </c>
      <c r="AU26" s="68">
        <f t="shared" si="19"/>
        <v>4.2649999999999997</v>
      </c>
      <c r="AV26" s="68"/>
      <c r="AW26" s="68"/>
      <c r="AX26" s="68">
        <f t="shared" si="20"/>
        <v>3.9325000000000001</v>
      </c>
      <c r="AY26" s="68">
        <f t="shared" si="21"/>
        <v>3.8374999999999999</v>
      </c>
      <c r="AZ26" s="68">
        <f t="shared" si="22"/>
        <v>5.22</v>
      </c>
      <c r="BA26" s="68">
        <f t="shared" si="23"/>
        <v>4.5999999999999996</v>
      </c>
      <c r="BB26" s="68">
        <f t="shared" si="24"/>
        <v>4.1449999999999996</v>
      </c>
      <c r="BC26" s="68">
        <f t="shared" si="25"/>
        <v>4.0350000000000001</v>
      </c>
      <c r="BD26" s="68">
        <f t="shared" si="26"/>
        <v>3.44</v>
      </c>
      <c r="BE26" s="68">
        <f t="shared" si="27"/>
        <v>3.69</v>
      </c>
      <c r="BF26" s="68"/>
      <c r="BG26" s="89"/>
      <c r="BH26" s="67">
        <f>download!AD46</f>
        <v>1.4504498673090003</v>
      </c>
      <c r="BI26" s="40">
        <f>download!AH45</f>
        <v>6.0719433260372012E-2</v>
      </c>
      <c r="BJ26" s="40">
        <f>download!AL45</f>
        <v>7.0448224126180015E-2</v>
      </c>
      <c r="BK26" s="48">
        <f t="shared" si="45"/>
        <v>0.91761463142109179</v>
      </c>
      <c r="BL26" s="48">
        <f t="shared" si="45"/>
        <v>0.90527394228962765</v>
      </c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8"/>
      <c r="CM26" s="48"/>
      <c r="CN26" s="40"/>
      <c r="CO26" s="56"/>
      <c r="CP26" s="56"/>
      <c r="CQ26" s="72"/>
      <c r="CR26" s="40"/>
      <c r="CS26" s="56"/>
      <c r="CT26" s="40"/>
      <c r="CU26" s="49"/>
      <c r="CV26" s="49"/>
      <c r="CW26" s="40"/>
      <c r="CX26" s="56"/>
      <c r="CY26" s="40"/>
      <c r="CZ26" s="40"/>
      <c r="DA26" s="41"/>
      <c r="DB26" s="41"/>
      <c r="DC26" s="49"/>
      <c r="DD26" s="40"/>
      <c r="DE26" s="49"/>
      <c r="DF26" s="40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</row>
    <row r="27" spans="1:124">
      <c r="A27" s="165">
        <v>37288</v>
      </c>
      <c r="B27" s="579">
        <f t="shared" si="28"/>
        <v>5.9999999999999984E-2</v>
      </c>
      <c r="C27" s="394">
        <f>C15+0.01</f>
        <v>0.3</v>
      </c>
      <c r="D27" s="394">
        <f t="shared" si="34"/>
        <v>0.3</v>
      </c>
      <c r="E27" s="184">
        <f t="shared" si="35"/>
        <v>0.3</v>
      </c>
      <c r="F27" s="288">
        <f t="shared" si="6"/>
        <v>0.26500000000000001</v>
      </c>
      <c r="G27" s="184">
        <f t="shared" si="33"/>
        <v>0.3</v>
      </c>
      <c r="H27" s="471">
        <f>+K27+0.01</f>
        <v>0.48</v>
      </c>
      <c r="I27" s="288">
        <f t="shared" si="7"/>
        <v>0.48</v>
      </c>
      <c r="J27" s="397">
        <f>H27+0.01</f>
        <v>0.49</v>
      </c>
      <c r="K27" s="41">
        <f>C27+0.17</f>
        <v>0.47</v>
      </c>
      <c r="L27" s="416">
        <f t="shared" si="30"/>
        <v>0.47</v>
      </c>
      <c r="M27" s="288">
        <f t="shared" si="8"/>
        <v>0.47</v>
      </c>
      <c r="N27" s="93">
        <f>+K27+0.03</f>
        <v>0.5</v>
      </c>
      <c r="O27" s="417">
        <f>+H27+0.125</f>
        <v>0.60499999999999998</v>
      </c>
      <c r="P27" s="184">
        <f t="shared" si="31"/>
        <v>0.60499999999999998</v>
      </c>
      <c r="Q27" s="288">
        <f t="shared" si="9"/>
        <v>0.60499999999999998</v>
      </c>
      <c r="R27" s="93">
        <f>+O27+0.01</f>
        <v>0.61499999999999999</v>
      </c>
      <c r="T27" s="571">
        <f>C27-0.16</f>
        <v>0.13999999999999999</v>
      </c>
      <c r="U27" s="571">
        <f t="shared" si="37"/>
        <v>0.19499999999999998</v>
      </c>
      <c r="V27" s="571">
        <f>+(T27+AJ27)*0.032+T27+0.01</f>
        <v>0.26824000000000003</v>
      </c>
      <c r="X27" s="538">
        <f>download!B46</f>
        <v>0.22</v>
      </c>
      <c r="Y27" s="539">
        <f>download!AX46</f>
        <v>0.22</v>
      </c>
      <c r="Z27" s="538">
        <f>download!F46</f>
        <v>0.125</v>
      </c>
      <c r="AA27" s="538">
        <f>download!AP46</f>
        <v>3.7499999999999999E-2</v>
      </c>
      <c r="AB27" s="556">
        <f>download!J46</f>
        <v>1.45</v>
      </c>
      <c r="AC27" s="556">
        <f>download!N46</f>
        <v>0.9</v>
      </c>
      <c r="AD27" s="556">
        <f>download!R46</f>
        <v>0.45</v>
      </c>
      <c r="AE27" s="557">
        <f>download!V46</f>
        <v>0.34499999999999997</v>
      </c>
      <c r="AF27" s="325">
        <v>-0.25</v>
      </c>
      <c r="AG27" s="325">
        <f>download!AT48</f>
        <v>0</v>
      </c>
      <c r="AH27" s="325"/>
      <c r="AI27" s="74">
        <v>37288</v>
      </c>
      <c r="AJ27" s="483">
        <f>download!Z47</f>
        <v>3.5550000000000002</v>
      </c>
      <c r="AK27" s="67"/>
      <c r="AL27" s="68"/>
      <c r="AM27" s="68">
        <f t="shared" si="11"/>
        <v>3.4690332237793853</v>
      </c>
      <c r="AN27" s="68">
        <f t="shared" si="12"/>
        <v>3.855</v>
      </c>
      <c r="AO27" s="68">
        <f t="shared" si="13"/>
        <v>3.855</v>
      </c>
      <c r="AP27" s="68">
        <f t="shared" si="14"/>
        <v>3.855</v>
      </c>
      <c r="AQ27" s="68">
        <f t="shared" si="15"/>
        <v>4.0350000000000001</v>
      </c>
      <c r="AR27" s="68">
        <f t="shared" si="16"/>
        <v>4.0250000000000004</v>
      </c>
      <c r="AS27" s="68">
        <f t="shared" si="17"/>
        <v>4.0549999999999997</v>
      </c>
      <c r="AT27" s="68">
        <f t="shared" si="18"/>
        <v>4.16</v>
      </c>
      <c r="AU27" s="68">
        <f t="shared" si="19"/>
        <v>4.17</v>
      </c>
      <c r="AV27" s="68"/>
      <c r="AW27" s="68"/>
      <c r="AX27" s="68">
        <f t="shared" si="20"/>
        <v>3.7750000000000004</v>
      </c>
      <c r="AY27" s="68">
        <f t="shared" si="21"/>
        <v>3.68</v>
      </c>
      <c r="AZ27" s="68">
        <f t="shared" si="22"/>
        <v>5.0049999999999999</v>
      </c>
      <c r="BA27" s="68">
        <f t="shared" si="23"/>
        <v>4.4550000000000001</v>
      </c>
      <c r="BB27" s="68">
        <f t="shared" si="24"/>
        <v>4.0049999999999999</v>
      </c>
      <c r="BC27" s="68">
        <f t="shared" si="25"/>
        <v>3.9000000000000004</v>
      </c>
      <c r="BD27" s="68">
        <f t="shared" si="26"/>
        <v>3.3050000000000002</v>
      </c>
      <c r="BE27" s="68">
        <f t="shared" si="27"/>
        <v>3.5550000000000002</v>
      </c>
      <c r="BF27" s="68"/>
      <c r="BG27" s="89"/>
      <c r="BH27" s="67">
        <f>download!AD47</f>
        <v>1.4494521013830004</v>
      </c>
      <c r="BI27" s="40">
        <f>download!AH46</f>
        <v>6.081074637228201E-2</v>
      </c>
      <c r="BJ27" s="40">
        <f>download!AL46</f>
        <v>7.0516977779222986E-2</v>
      </c>
      <c r="BK27" s="48">
        <f t="shared" si="45"/>
        <v>0.91284475358841655</v>
      </c>
      <c r="BL27" s="48">
        <f t="shared" si="45"/>
        <v>0.89987891667428932</v>
      </c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8"/>
      <c r="CM27" s="48"/>
      <c r="CN27" s="40"/>
      <c r="CO27" s="56"/>
      <c r="CP27" s="56"/>
      <c r="CQ27" s="72"/>
      <c r="CR27" s="40"/>
      <c r="CS27" s="56"/>
      <c r="CT27" s="40"/>
      <c r="CU27" s="49"/>
      <c r="CV27" s="49"/>
      <c r="CW27" s="40"/>
      <c r="CX27" s="56"/>
      <c r="CY27" s="40"/>
      <c r="CZ27" s="40"/>
      <c r="DA27" s="41"/>
      <c r="DB27" s="41"/>
      <c r="DC27" s="49"/>
      <c r="DD27" s="40"/>
      <c r="DE27" s="49"/>
      <c r="DF27" s="40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</row>
    <row r="28" spans="1:124">
      <c r="A28" s="165">
        <v>37316</v>
      </c>
      <c r="B28" s="579">
        <f t="shared" si="28"/>
        <v>5.7499999999999982E-2</v>
      </c>
      <c r="C28" s="394">
        <f>C16+0.01</f>
        <v>0.29499999999999998</v>
      </c>
      <c r="D28" s="394">
        <f t="shared" si="34"/>
        <v>0.29499999999999998</v>
      </c>
      <c r="E28" s="184">
        <f t="shared" si="35"/>
        <v>0.29499999999999998</v>
      </c>
      <c r="F28" s="288">
        <f t="shared" si="6"/>
        <v>0.26</v>
      </c>
      <c r="G28" s="184">
        <f t="shared" ref="G28:G43" si="46">E28</f>
        <v>0.29499999999999998</v>
      </c>
      <c r="H28" s="471">
        <f>+K28+0.01</f>
        <v>0.36499999999999999</v>
      </c>
      <c r="I28" s="288">
        <f t="shared" si="7"/>
        <v>0.36499999999999999</v>
      </c>
      <c r="J28" s="397">
        <f>H28+0.01</f>
        <v>0.375</v>
      </c>
      <c r="K28" s="41">
        <f>C28+0.06</f>
        <v>0.35499999999999998</v>
      </c>
      <c r="L28" s="416">
        <f t="shared" si="30"/>
        <v>0.35499999999999998</v>
      </c>
      <c r="M28" s="288">
        <f t="shared" si="8"/>
        <v>0.35499999999999998</v>
      </c>
      <c r="N28" s="93">
        <f>+K28+0.03</f>
        <v>0.38500000000000001</v>
      </c>
      <c r="O28" s="417">
        <f>+H28+0.125</f>
        <v>0.49</v>
      </c>
      <c r="P28" s="184">
        <f t="shared" si="31"/>
        <v>0.49</v>
      </c>
      <c r="Q28" s="288">
        <f t="shared" si="9"/>
        <v>0.49</v>
      </c>
      <c r="R28" s="93">
        <f>+O28+0.01</f>
        <v>0.5</v>
      </c>
      <c r="T28" s="571">
        <f>C28-0.16</f>
        <v>0.13499999999999998</v>
      </c>
      <c r="U28" s="571">
        <f t="shared" si="37"/>
        <v>0.18999999999999997</v>
      </c>
      <c r="V28" s="571">
        <f>+(T28+AJ28)*0.032+T28+0.01</f>
        <v>0.25875999999999999</v>
      </c>
      <c r="X28" s="538">
        <f>download!B47</f>
        <v>0.2175</v>
      </c>
      <c r="Y28" s="539">
        <f>download!AX47</f>
        <v>0.2175</v>
      </c>
      <c r="Z28" s="538">
        <f>download!F47</f>
        <v>0.1225</v>
      </c>
      <c r="AA28" s="538">
        <f>download!AP47</f>
        <v>3.7499999999999999E-2</v>
      </c>
      <c r="AB28" s="556">
        <f>download!J47</f>
        <v>0.88</v>
      </c>
      <c r="AC28" s="556">
        <f>download!N47</f>
        <v>0.58750000000000002</v>
      </c>
      <c r="AD28" s="556">
        <f>download!R47</f>
        <v>0.34</v>
      </c>
      <c r="AE28" s="557">
        <f>download!V47</f>
        <v>0.26500000000000001</v>
      </c>
      <c r="AF28" s="325">
        <v>-0.25</v>
      </c>
      <c r="AG28" s="325">
        <f>download!AT49</f>
        <v>0</v>
      </c>
      <c r="AH28" s="325"/>
      <c r="AI28" s="74">
        <v>37316</v>
      </c>
      <c r="AJ28" s="483">
        <f>download!Z48</f>
        <v>3.42</v>
      </c>
      <c r="AK28" s="67"/>
      <c r="AL28" s="68"/>
      <c r="AM28" s="68">
        <f t="shared" si="11"/>
        <v>3.3250177301374433</v>
      </c>
      <c r="AN28" s="68">
        <f t="shared" si="12"/>
        <v>3.7149999999999999</v>
      </c>
      <c r="AO28" s="68">
        <f t="shared" si="13"/>
        <v>3.7149999999999999</v>
      </c>
      <c r="AP28" s="68">
        <f t="shared" si="14"/>
        <v>3.7149999999999999</v>
      </c>
      <c r="AQ28" s="68">
        <f t="shared" si="15"/>
        <v>3.7850000000000001</v>
      </c>
      <c r="AR28" s="68">
        <f t="shared" si="16"/>
        <v>3.7749999999999999</v>
      </c>
      <c r="AS28" s="68">
        <f t="shared" si="17"/>
        <v>3.8049999999999997</v>
      </c>
      <c r="AT28" s="68">
        <f t="shared" si="18"/>
        <v>3.91</v>
      </c>
      <c r="AU28" s="68">
        <f t="shared" si="19"/>
        <v>3.92</v>
      </c>
      <c r="AV28" s="68"/>
      <c r="AW28" s="68"/>
      <c r="AX28" s="68">
        <f t="shared" si="20"/>
        <v>3.6374999999999997</v>
      </c>
      <c r="AY28" s="68">
        <f t="shared" si="21"/>
        <v>3.5425</v>
      </c>
      <c r="AZ28" s="68">
        <f t="shared" si="22"/>
        <v>4.3</v>
      </c>
      <c r="BA28" s="68">
        <f t="shared" si="23"/>
        <v>4.0075000000000003</v>
      </c>
      <c r="BB28" s="68">
        <f t="shared" si="24"/>
        <v>3.76</v>
      </c>
      <c r="BC28" s="68">
        <f t="shared" si="25"/>
        <v>3.6850000000000001</v>
      </c>
      <c r="BD28" s="68">
        <f t="shared" si="26"/>
        <v>3.17</v>
      </c>
      <c r="BE28" s="68">
        <f t="shared" si="27"/>
        <v>3.42</v>
      </c>
      <c r="BF28" s="68"/>
      <c r="BG28" s="89"/>
      <c r="BH28" s="67">
        <f>download!AD48</f>
        <v>1.4483961020980001</v>
      </c>
      <c r="BI28" s="40">
        <f>download!AH47</f>
        <v>6.0893222733807012E-2</v>
      </c>
      <c r="BJ28" s="40">
        <f>download!AL47</f>
        <v>7.0579077854281996E-2</v>
      </c>
      <c r="BK28" s="48">
        <f t="shared" si="45"/>
        <v>0.90854604923776761</v>
      </c>
      <c r="BL28" s="48">
        <f t="shared" si="45"/>
        <v>0.89502496100604134</v>
      </c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8"/>
      <c r="CM28" s="48"/>
      <c r="CN28" s="40"/>
      <c r="CO28" s="56"/>
      <c r="CP28" s="56"/>
      <c r="CQ28" s="72"/>
      <c r="CR28" s="40"/>
      <c r="CS28" s="56"/>
      <c r="CT28" s="40"/>
      <c r="CU28" s="49"/>
      <c r="CV28" s="49"/>
      <c r="CW28" s="40"/>
      <c r="CX28" s="56"/>
      <c r="CY28" s="40"/>
      <c r="CZ28" s="40"/>
      <c r="DA28" s="41"/>
      <c r="DB28" s="41"/>
      <c r="DC28" s="49"/>
      <c r="DD28" s="40"/>
      <c r="DE28" s="49"/>
      <c r="DF28" s="40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</row>
    <row r="29" spans="1:124">
      <c r="A29" s="165">
        <v>37347</v>
      </c>
      <c r="B29" s="579">
        <f t="shared" si="28"/>
        <v>-2.9999999999999982E-2</v>
      </c>
      <c r="C29" s="394">
        <f>C17-0.005</f>
        <v>0.13500000000000001</v>
      </c>
      <c r="D29" s="394">
        <f t="shared" si="34"/>
        <v>0.13500000000000001</v>
      </c>
      <c r="E29" s="93">
        <f t="shared" ref="E29:E60" si="47">C29</f>
        <v>0.13500000000000001</v>
      </c>
      <c r="F29" s="288">
        <f t="shared" si="6"/>
        <v>0.1</v>
      </c>
      <c r="G29" s="93">
        <f t="shared" si="46"/>
        <v>0.13500000000000001</v>
      </c>
      <c r="H29" s="471">
        <f>C29-0.005</f>
        <v>0.13</v>
      </c>
      <c r="I29" s="288">
        <f t="shared" si="7"/>
        <v>0.13</v>
      </c>
      <c r="J29" s="398">
        <f t="shared" ref="J29:J35" si="48">H29</f>
        <v>0.13</v>
      </c>
      <c r="K29" s="50">
        <f>C29+0.02</f>
        <v>0.155</v>
      </c>
      <c r="L29" s="417">
        <f>K29-0</f>
        <v>0.155</v>
      </c>
      <c r="M29" s="288">
        <f t="shared" si="8"/>
        <v>0.155</v>
      </c>
      <c r="N29" s="93">
        <f>+K29+0.02</f>
        <v>0.17499999999999999</v>
      </c>
      <c r="O29" s="50">
        <f>C29</f>
        <v>0.13500000000000001</v>
      </c>
      <c r="P29" s="184">
        <f t="shared" si="31"/>
        <v>0.13500000000000001</v>
      </c>
      <c r="Q29" s="288">
        <f t="shared" si="9"/>
        <v>0.13500000000000001</v>
      </c>
      <c r="R29" s="93">
        <f>+O29</f>
        <v>0.13500000000000001</v>
      </c>
      <c r="T29" s="571">
        <f t="shared" ref="T29:T35" si="49">C29-0.2</f>
        <v>-6.5000000000000002E-2</v>
      </c>
      <c r="U29" s="571">
        <f t="shared" si="37"/>
        <v>-1.0000000000000002E-2</v>
      </c>
      <c r="V29" s="571">
        <f>Y29</f>
        <v>0.14499999999999999</v>
      </c>
      <c r="X29" s="538">
        <f>download!B48</f>
        <v>0.14499999999999999</v>
      </c>
      <c r="Y29" s="539">
        <f>download!AX48</f>
        <v>0.14499999999999999</v>
      </c>
      <c r="Z29" s="538">
        <f>download!F48</f>
        <v>7.4999999999999997E-2</v>
      </c>
      <c r="AA29" s="538">
        <f>download!AP48</f>
        <v>-7.0000000000000007E-2</v>
      </c>
      <c r="AB29" s="556">
        <f>download!J48</f>
        <v>0.45</v>
      </c>
      <c r="AC29" s="556">
        <f>download!N48</f>
        <v>0.35499999999999998</v>
      </c>
      <c r="AD29" s="556">
        <f>download!R48</f>
        <v>0.19750000000000001</v>
      </c>
      <c r="AE29" s="557">
        <f>download!V48</f>
        <v>0.17749999999999999</v>
      </c>
      <c r="AF29" s="325">
        <v>-0.25</v>
      </c>
      <c r="AG29" s="325">
        <f>download!AT50</f>
        <v>0</v>
      </c>
      <c r="AH29" s="325"/>
      <c r="AI29" s="74">
        <v>37347</v>
      </c>
      <c r="AJ29" s="483">
        <f>download!Z49</f>
        <v>3.2749999999999999</v>
      </c>
      <c r="AK29" s="67"/>
      <c r="AL29" s="68"/>
      <c r="AM29" s="68">
        <f t="shared" si="11"/>
        <v>3.0338701071720355</v>
      </c>
      <c r="AN29" s="68">
        <f t="shared" si="12"/>
        <v>3.41</v>
      </c>
      <c r="AO29" s="68">
        <f t="shared" si="13"/>
        <v>3.41</v>
      </c>
      <c r="AP29" s="68">
        <f t="shared" si="14"/>
        <v>3.41</v>
      </c>
      <c r="AQ29" s="68">
        <f t="shared" si="15"/>
        <v>3.4049999999999998</v>
      </c>
      <c r="AR29" s="68">
        <f t="shared" si="16"/>
        <v>3.4299999999999997</v>
      </c>
      <c r="AS29" s="68">
        <f t="shared" si="17"/>
        <v>3.4499999999999997</v>
      </c>
      <c r="AT29" s="68">
        <f t="shared" si="18"/>
        <v>3.41</v>
      </c>
      <c r="AU29" s="68">
        <f t="shared" si="19"/>
        <v>3.41</v>
      </c>
      <c r="AV29" s="68"/>
      <c r="AW29" s="68"/>
      <c r="AX29" s="68">
        <f t="shared" si="20"/>
        <v>3.42</v>
      </c>
      <c r="AY29" s="68">
        <f t="shared" si="21"/>
        <v>3.35</v>
      </c>
      <c r="AZ29" s="68">
        <f t="shared" si="22"/>
        <v>3.7250000000000001</v>
      </c>
      <c r="BA29" s="68">
        <f t="shared" si="23"/>
        <v>3.63</v>
      </c>
      <c r="BB29" s="68">
        <f t="shared" si="24"/>
        <v>3.4725000000000001</v>
      </c>
      <c r="BC29" s="68">
        <f t="shared" si="25"/>
        <v>3.4524999999999997</v>
      </c>
      <c r="BD29" s="68">
        <f t="shared" ref="BD29:BD53" si="50">$AJ29+AF29</f>
        <v>3.0249999999999999</v>
      </c>
      <c r="BE29" s="68">
        <f t="shared" ref="BE29:BE53" si="51">$AJ29+AG29</f>
        <v>3.2749999999999999</v>
      </c>
      <c r="BF29" s="68"/>
      <c r="BG29" s="89"/>
      <c r="BH29" s="67">
        <f>download!AD49</f>
        <v>1.4474506508279998</v>
      </c>
      <c r="BI29" s="40">
        <f>download!AH48</f>
        <v>6.0984535850988002E-2</v>
      </c>
      <c r="BJ29" s="40">
        <f>download!AL48</f>
        <v>7.0629830339537E-2</v>
      </c>
      <c r="BK29" s="48">
        <f t="shared" si="45"/>
        <v>0.90379744628063274</v>
      </c>
      <c r="BL29" s="48">
        <f t="shared" si="45"/>
        <v>0.88969797864282563</v>
      </c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8"/>
      <c r="CN29" s="40"/>
      <c r="CO29" s="56"/>
      <c r="CP29" s="56"/>
      <c r="CQ29" s="72"/>
      <c r="CR29" s="40"/>
      <c r="CS29" s="56"/>
      <c r="CT29" s="40"/>
      <c r="CU29" s="49"/>
      <c r="CV29" s="49"/>
      <c r="CW29" s="40"/>
      <c r="CX29" s="56"/>
      <c r="CY29" s="40"/>
      <c r="CZ29" s="40"/>
      <c r="DA29" s="41"/>
      <c r="DB29" s="41"/>
      <c r="DC29" s="49"/>
      <c r="DD29" s="40"/>
      <c r="DE29" s="49"/>
      <c r="DF29" s="40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</row>
    <row r="30" spans="1:124">
      <c r="A30" s="165">
        <v>37377</v>
      </c>
      <c r="B30" s="579">
        <f t="shared" si="28"/>
        <v>-0.02</v>
      </c>
      <c r="C30" s="394">
        <f t="shared" ref="C30:C35" si="52">C18-0.005</f>
        <v>0.13500000000000001</v>
      </c>
      <c r="D30" s="394">
        <f t="shared" si="34"/>
        <v>0.13500000000000001</v>
      </c>
      <c r="E30" s="93">
        <f t="shared" si="47"/>
        <v>0.13500000000000001</v>
      </c>
      <c r="F30" s="288">
        <f t="shared" si="6"/>
        <v>0.1</v>
      </c>
      <c r="G30" s="93">
        <f t="shared" si="46"/>
        <v>0.13500000000000001</v>
      </c>
      <c r="H30" s="471">
        <f t="shared" ref="H30:H35" si="53">C30-0.005</f>
        <v>0.13</v>
      </c>
      <c r="I30" s="288">
        <f t="shared" si="7"/>
        <v>0.13</v>
      </c>
      <c r="J30" s="398">
        <f t="shared" si="48"/>
        <v>0.13</v>
      </c>
      <c r="K30" s="50">
        <f t="shared" ref="K30:K35" si="54">C30+0.02</f>
        <v>0.155</v>
      </c>
      <c r="L30" s="417">
        <f t="shared" ref="L30:L93" si="55">K30-0</f>
        <v>0.155</v>
      </c>
      <c r="M30" s="288">
        <f t="shared" si="8"/>
        <v>0.155</v>
      </c>
      <c r="N30" s="93">
        <f t="shared" ref="N30:N35" si="56">+K30+0.02</f>
        <v>0.17499999999999999</v>
      </c>
      <c r="O30" s="50">
        <f t="shared" ref="O30:O35" si="57">C30</f>
        <v>0.13500000000000001</v>
      </c>
      <c r="P30" s="184">
        <f t="shared" si="31"/>
        <v>0.13500000000000001</v>
      </c>
      <c r="Q30" s="288">
        <f t="shared" si="9"/>
        <v>0.13500000000000001</v>
      </c>
      <c r="R30" s="93">
        <f t="shared" ref="R30:R35" si="58">+O30</f>
        <v>0.13500000000000001</v>
      </c>
      <c r="T30" s="571">
        <f t="shared" si="49"/>
        <v>-6.5000000000000002E-2</v>
      </c>
      <c r="U30" s="571">
        <f t="shared" si="37"/>
        <v>-1.0000000000000002E-2</v>
      </c>
      <c r="V30" s="571">
        <f t="shared" ref="V30:V35" si="59">Y30</f>
        <v>0.13500000000000001</v>
      </c>
      <c r="X30" s="538">
        <f>download!B49</f>
        <v>0.13500000000000001</v>
      </c>
      <c r="Y30" s="539">
        <f>download!AX49</f>
        <v>0.13500000000000001</v>
      </c>
      <c r="Z30" s="538">
        <f>download!F49</f>
        <v>6.5000000000000002E-2</v>
      </c>
      <c r="AA30" s="538">
        <f>download!AP49</f>
        <v>-8.5000000000000006E-2</v>
      </c>
      <c r="AB30" s="556">
        <f>download!J49</f>
        <v>0.36499999999999999</v>
      </c>
      <c r="AC30" s="556">
        <f>download!N49</f>
        <v>0.28749999999999998</v>
      </c>
      <c r="AD30" s="556">
        <f>download!R49</f>
        <v>0.17249999999999999</v>
      </c>
      <c r="AE30" s="557">
        <f>download!V49</f>
        <v>0.16250000000000001</v>
      </c>
      <c r="AF30" s="325">
        <v>-0.25</v>
      </c>
      <c r="AG30" s="325">
        <f>download!AT51</f>
        <v>0</v>
      </c>
      <c r="AH30" s="325"/>
      <c r="AI30" s="74">
        <v>37377</v>
      </c>
      <c r="AJ30" s="483">
        <f>download!Z50</f>
        <v>3.23</v>
      </c>
      <c r="AK30" s="67"/>
      <c r="AL30" s="68"/>
      <c r="AM30" s="68">
        <f t="shared" si="11"/>
        <v>2.9767005548131071</v>
      </c>
      <c r="AN30" s="68">
        <f t="shared" si="12"/>
        <v>3.3650000000000002</v>
      </c>
      <c r="AO30" s="68">
        <f t="shared" si="13"/>
        <v>3.3650000000000002</v>
      </c>
      <c r="AP30" s="68">
        <f t="shared" si="14"/>
        <v>3.3650000000000002</v>
      </c>
      <c r="AQ30" s="68">
        <f t="shared" si="15"/>
        <v>3.36</v>
      </c>
      <c r="AR30" s="68">
        <f t="shared" si="16"/>
        <v>3.3849999999999998</v>
      </c>
      <c r="AS30" s="68">
        <f t="shared" si="17"/>
        <v>3.4049999999999998</v>
      </c>
      <c r="AT30" s="68">
        <f t="shared" si="18"/>
        <v>3.3650000000000002</v>
      </c>
      <c r="AU30" s="68">
        <f t="shared" si="19"/>
        <v>3.3650000000000002</v>
      </c>
      <c r="AV30" s="68"/>
      <c r="AW30" s="68"/>
      <c r="AX30" s="68">
        <f t="shared" si="20"/>
        <v>3.3650000000000002</v>
      </c>
      <c r="AY30" s="68">
        <f t="shared" si="21"/>
        <v>3.2949999999999999</v>
      </c>
      <c r="AZ30" s="68">
        <f t="shared" si="22"/>
        <v>3.5949999999999998</v>
      </c>
      <c r="BA30" s="68">
        <f t="shared" si="23"/>
        <v>3.5175000000000001</v>
      </c>
      <c r="BB30" s="68">
        <f t="shared" si="24"/>
        <v>3.4024999999999999</v>
      </c>
      <c r="BC30" s="68">
        <f t="shared" si="25"/>
        <v>3.3925000000000001</v>
      </c>
      <c r="BD30" s="68">
        <f t="shared" si="50"/>
        <v>2.98</v>
      </c>
      <c r="BE30" s="68">
        <f t="shared" si="51"/>
        <v>3.23</v>
      </c>
      <c r="BF30" s="68"/>
      <c r="BG30" s="89"/>
      <c r="BH30" s="67">
        <f>download!AD50</f>
        <v>1.4464903409340002</v>
      </c>
      <c r="BI30" s="40">
        <f>download!AH49</f>
        <v>6.1072903386380009E-2</v>
      </c>
      <c r="BJ30" s="40">
        <f>download!AL49</f>
        <v>7.0652176880466017E-2</v>
      </c>
      <c r="BK30" s="48">
        <f t="shared" si="45"/>
        <v>0.89921278391976756</v>
      </c>
      <c r="BL30" s="48">
        <f t="shared" si="45"/>
        <v>0.88460640559081927</v>
      </c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8"/>
      <c r="CN30" s="40"/>
      <c r="CO30" s="56"/>
      <c r="CP30" s="56"/>
      <c r="CQ30" s="72"/>
      <c r="CR30" s="40"/>
      <c r="CS30" s="56"/>
      <c r="CT30" s="40"/>
      <c r="CU30" s="49"/>
      <c r="CV30" s="49"/>
      <c r="CW30" s="40"/>
      <c r="CX30" s="56"/>
      <c r="CY30" s="40"/>
      <c r="CZ30" s="40"/>
      <c r="DA30" s="41"/>
      <c r="DB30" s="41"/>
      <c r="DC30" s="49"/>
      <c r="DD30" s="40"/>
      <c r="DE30" s="49"/>
      <c r="DF30" s="40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</row>
    <row r="31" spans="1:124">
      <c r="A31" s="165">
        <v>37408</v>
      </c>
      <c r="B31" s="579">
        <f t="shared" si="28"/>
        <v>-1.4999999999999996E-2</v>
      </c>
      <c r="C31" s="394">
        <f t="shared" si="52"/>
        <v>0.13500000000000001</v>
      </c>
      <c r="D31" s="394">
        <f t="shared" si="34"/>
        <v>0.13500000000000001</v>
      </c>
      <c r="E31" s="93">
        <f t="shared" si="47"/>
        <v>0.13500000000000001</v>
      </c>
      <c r="F31" s="288">
        <f t="shared" si="6"/>
        <v>0.1</v>
      </c>
      <c r="G31" s="93">
        <f t="shared" si="46"/>
        <v>0.13500000000000001</v>
      </c>
      <c r="H31" s="471">
        <f t="shared" si="53"/>
        <v>0.13</v>
      </c>
      <c r="I31" s="288">
        <f t="shared" si="7"/>
        <v>0.13</v>
      </c>
      <c r="J31" s="398">
        <f t="shared" si="48"/>
        <v>0.13</v>
      </c>
      <c r="K31" s="50">
        <f t="shared" si="54"/>
        <v>0.155</v>
      </c>
      <c r="L31" s="417">
        <f t="shared" si="55"/>
        <v>0.155</v>
      </c>
      <c r="M31" s="288">
        <f t="shared" si="8"/>
        <v>0.155</v>
      </c>
      <c r="N31" s="93">
        <f t="shared" si="56"/>
        <v>0.17499999999999999</v>
      </c>
      <c r="O31" s="50">
        <f t="shared" si="57"/>
        <v>0.13500000000000001</v>
      </c>
      <c r="P31" s="184">
        <f t="shared" si="31"/>
        <v>0.13500000000000001</v>
      </c>
      <c r="Q31" s="288">
        <f t="shared" si="9"/>
        <v>0.13500000000000001</v>
      </c>
      <c r="R31" s="93">
        <f t="shared" si="58"/>
        <v>0.13500000000000001</v>
      </c>
      <c r="T31" s="571">
        <f t="shared" si="49"/>
        <v>-6.5000000000000002E-2</v>
      </c>
      <c r="U31" s="571">
        <f t="shared" si="37"/>
        <v>-1.0000000000000002E-2</v>
      </c>
      <c r="V31" s="571">
        <f t="shared" si="59"/>
        <v>0.13</v>
      </c>
      <c r="X31" s="538">
        <f>download!B50</f>
        <v>0.13</v>
      </c>
      <c r="Y31" s="539">
        <f>download!AX50</f>
        <v>0.13</v>
      </c>
      <c r="Z31" s="538">
        <f>download!F50</f>
        <v>0.06</v>
      </c>
      <c r="AA31" s="538">
        <f>download!AP50</f>
        <v>-9.5000000000000001E-2</v>
      </c>
      <c r="AB31" s="556">
        <f>download!J50</f>
        <v>0.35499999999999998</v>
      </c>
      <c r="AC31" s="556">
        <f>download!N50</f>
        <v>0.28749999999999998</v>
      </c>
      <c r="AD31" s="556">
        <f>download!R50</f>
        <v>0.17249999999999999</v>
      </c>
      <c r="AE31" s="557">
        <f>download!V50</f>
        <v>0.16250000000000001</v>
      </c>
      <c r="AF31" s="325">
        <v>-0.25</v>
      </c>
      <c r="AG31" s="325">
        <f>download!AT52</f>
        <v>0</v>
      </c>
      <c r="AH31" s="325"/>
      <c r="AI31" s="74">
        <v>37408</v>
      </c>
      <c r="AJ31" s="483">
        <f>download!Z51</f>
        <v>3.22</v>
      </c>
      <c r="AK31" s="67"/>
      <c r="AL31" s="68"/>
      <c r="AM31" s="68">
        <f t="shared" si="11"/>
        <v>2.9502945613627478</v>
      </c>
      <c r="AN31" s="68">
        <f t="shared" si="12"/>
        <v>3.3550000000000004</v>
      </c>
      <c r="AO31" s="68">
        <f t="shared" si="13"/>
        <v>3.3550000000000004</v>
      </c>
      <c r="AP31" s="68">
        <f t="shared" si="14"/>
        <v>3.3550000000000004</v>
      </c>
      <c r="AQ31" s="68">
        <f t="shared" si="15"/>
        <v>3.35</v>
      </c>
      <c r="AR31" s="68">
        <f t="shared" si="16"/>
        <v>3.375</v>
      </c>
      <c r="AS31" s="68">
        <f t="shared" si="17"/>
        <v>3.395</v>
      </c>
      <c r="AT31" s="68">
        <f t="shared" si="18"/>
        <v>3.3550000000000004</v>
      </c>
      <c r="AU31" s="68">
        <f t="shared" si="19"/>
        <v>3.3550000000000004</v>
      </c>
      <c r="AV31" s="68"/>
      <c r="AW31" s="68"/>
      <c r="AX31" s="68">
        <f t="shared" si="20"/>
        <v>3.35</v>
      </c>
      <c r="AY31" s="68">
        <f t="shared" si="21"/>
        <v>3.2800000000000002</v>
      </c>
      <c r="AZ31" s="68">
        <f t="shared" si="22"/>
        <v>3.5750000000000002</v>
      </c>
      <c r="BA31" s="68">
        <f t="shared" si="23"/>
        <v>3.5075000000000003</v>
      </c>
      <c r="BB31" s="68">
        <f t="shared" si="24"/>
        <v>3.3925000000000001</v>
      </c>
      <c r="BC31" s="68">
        <f t="shared" si="25"/>
        <v>3.3825000000000003</v>
      </c>
      <c r="BD31" s="68">
        <f t="shared" si="50"/>
        <v>2.97</v>
      </c>
      <c r="BE31" s="68">
        <f t="shared" si="51"/>
        <v>3.22</v>
      </c>
      <c r="BF31" s="68"/>
      <c r="BG31" s="89"/>
      <c r="BH31" s="67">
        <f>download!AD51</f>
        <v>1.4455841549470003</v>
      </c>
      <c r="BI31" s="40">
        <f>download!AH50</f>
        <v>6.1164216509010015E-2</v>
      </c>
      <c r="BJ31" s="40">
        <f>download!AL50</f>
        <v>7.0675268306264999E-2</v>
      </c>
      <c r="BK31" s="48">
        <f t="shared" si="45"/>
        <v>0.89448649950593329</v>
      </c>
      <c r="BL31" s="48">
        <f t="shared" si="45"/>
        <v>0.87937244750007382</v>
      </c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8"/>
      <c r="CN31" s="40"/>
      <c r="CO31" s="56"/>
      <c r="CP31" s="56"/>
      <c r="CQ31" s="72"/>
      <c r="CR31" s="40"/>
      <c r="CS31" s="56"/>
      <c r="CT31" s="40"/>
      <c r="CU31" s="49"/>
      <c r="CV31" s="49"/>
      <c r="CW31" s="40"/>
      <c r="CX31" s="56"/>
      <c r="CY31" s="40"/>
      <c r="CZ31" s="40"/>
      <c r="DA31" s="41"/>
      <c r="DB31" s="41"/>
      <c r="DC31" s="49"/>
      <c r="DD31" s="40"/>
      <c r="DE31" s="49"/>
      <c r="DF31" s="40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</row>
    <row r="32" spans="1:124">
      <c r="A32" s="165">
        <v>37438</v>
      </c>
      <c r="B32" s="579">
        <f t="shared" si="28"/>
        <v>-4.9999999999999871E-3</v>
      </c>
      <c r="C32" s="394">
        <f t="shared" si="52"/>
        <v>0.13500000000000001</v>
      </c>
      <c r="D32" s="394">
        <f t="shared" si="34"/>
        <v>0.13500000000000001</v>
      </c>
      <c r="E32" s="93">
        <f t="shared" si="47"/>
        <v>0.13500000000000001</v>
      </c>
      <c r="F32" s="288">
        <f t="shared" si="6"/>
        <v>0.1</v>
      </c>
      <c r="G32" s="93">
        <f t="shared" si="46"/>
        <v>0.13500000000000001</v>
      </c>
      <c r="H32" s="471">
        <f t="shared" si="53"/>
        <v>0.13</v>
      </c>
      <c r="I32" s="288">
        <f t="shared" si="7"/>
        <v>0.13</v>
      </c>
      <c r="J32" s="398">
        <f t="shared" si="48"/>
        <v>0.13</v>
      </c>
      <c r="K32" s="50">
        <f t="shared" si="54"/>
        <v>0.155</v>
      </c>
      <c r="L32" s="417">
        <f t="shared" si="55"/>
        <v>0.155</v>
      </c>
      <c r="M32" s="288">
        <f t="shared" si="8"/>
        <v>0.155</v>
      </c>
      <c r="N32" s="93">
        <f t="shared" si="56"/>
        <v>0.17499999999999999</v>
      </c>
      <c r="O32" s="50">
        <f t="shared" si="57"/>
        <v>0.13500000000000001</v>
      </c>
      <c r="P32" s="184">
        <f t="shared" si="31"/>
        <v>0.13500000000000001</v>
      </c>
      <c r="Q32" s="288">
        <f t="shared" si="9"/>
        <v>0.13500000000000001</v>
      </c>
      <c r="R32" s="93">
        <f t="shared" si="58"/>
        <v>0.13500000000000001</v>
      </c>
      <c r="T32" s="571">
        <f t="shared" si="49"/>
        <v>-6.5000000000000002E-2</v>
      </c>
      <c r="U32" s="571">
        <f t="shared" si="37"/>
        <v>-1.0000000000000002E-2</v>
      </c>
      <c r="V32" s="571">
        <f t="shared" si="59"/>
        <v>0.12</v>
      </c>
      <c r="X32" s="538">
        <f>download!B51</f>
        <v>0.12</v>
      </c>
      <c r="Y32" s="539">
        <f>download!AX51</f>
        <v>0.12</v>
      </c>
      <c r="Z32" s="538">
        <f>download!F51</f>
        <v>0.05</v>
      </c>
      <c r="AA32" s="538">
        <f>download!AP51</f>
        <v>-9.5000000000000001E-2</v>
      </c>
      <c r="AB32" s="556">
        <f>download!J51</f>
        <v>0.39</v>
      </c>
      <c r="AC32" s="556">
        <f>download!N51</f>
        <v>0.3</v>
      </c>
      <c r="AD32" s="556">
        <f>download!R51</f>
        <v>0.185</v>
      </c>
      <c r="AE32" s="557">
        <f>download!V51</f>
        <v>0.16250000000000001</v>
      </c>
      <c r="AF32" s="325">
        <v>-0.25</v>
      </c>
      <c r="AG32" s="325">
        <f>download!AT53</f>
        <v>0</v>
      </c>
      <c r="AH32" s="325"/>
      <c r="AI32" s="74">
        <v>37438</v>
      </c>
      <c r="AJ32" s="483">
        <f>download!Z52</f>
        <v>3.22</v>
      </c>
      <c r="AK32" s="67"/>
      <c r="AL32" s="68"/>
      <c r="AM32" s="68">
        <f t="shared" si="11"/>
        <v>2.9334036820126634</v>
      </c>
      <c r="AN32" s="68">
        <f t="shared" si="12"/>
        <v>3.3550000000000004</v>
      </c>
      <c r="AO32" s="68">
        <f t="shared" si="13"/>
        <v>3.3550000000000004</v>
      </c>
      <c r="AP32" s="68">
        <f t="shared" si="14"/>
        <v>3.3550000000000004</v>
      </c>
      <c r="AQ32" s="68">
        <f t="shared" si="15"/>
        <v>3.35</v>
      </c>
      <c r="AR32" s="68">
        <f t="shared" si="16"/>
        <v>3.375</v>
      </c>
      <c r="AS32" s="68">
        <f t="shared" si="17"/>
        <v>3.395</v>
      </c>
      <c r="AT32" s="68">
        <f t="shared" si="18"/>
        <v>3.3550000000000004</v>
      </c>
      <c r="AU32" s="68">
        <f t="shared" si="19"/>
        <v>3.3550000000000004</v>
      </c>
      <c r="AV32" s="68"/>
      <c r="AW32" s="68"/>
      <c r="AX32" s="68">
        <f t="shared" si="20"/>
        <v>3.3400000000000003</v>
      </c>
      <c r="AY32" s="68">
        <f t="shared" si="21"/>
        <v>3.27</v>
      </c>
      <c r="AZ32" s="68">
        <f t="shared" si="22"/>
        <v>3.6100000000000003</v>
      </c>
      <c r="BA32" s="68">
        <f t="shared" si="23"/>
        <v>3.52</v>
      </c>
      <c r="BB32" s="68">
        <f t="shared" si="24"/>
        <v>3.4050000000000002</v>
      </c>
      <c r="BC32" s="68">
        <f t="shared" si="25"/>
        <v>3.3825000000000003</v>
      </c>
      <c r="BD32" s="68">
        <f t="shared" si="50"/>
        <v>2.97</v>
      </c>
      <c r="BE32" s="68">
        <f t="shared" si="51"/>
        <v>3.22</v>
      </c>
      <c r="BF32" s="68"/>
      <c r="BG32" s="89"/>
      <c r="BH32" s="67">
        <f>download!AD52</f>
        <v>1.4446148299980002</v>
      </c>
      <c r="BI32" s="40">
        <f>download!AH51</f>
        <v>6.1252584049674999E-2</v>
      </c>
      <c r="BJ32" s="40">
        <f>download!AL51</f>
        <v>7.0695014011771015E-2</v>
      </c>
      <c r="BK32" s="48">
        <f t="shared" si="45"/>
        <v>0.8899235917503372</v>
      </c>
      <c r="BL32" s="48">
        <f t="shared" si="45"/>
        <v>0.87433790820049573</v>
      </c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8"/>
      <c r="CN32" s="40"/>
      <c r="CO32" s="56"/>
      <c r="CP32" s="56"/>
      <c r="CQ32" s="72"/>
      <c r="CR32" s="40"/>
      <c r="CS32" s="56"/>
      <c r="CT32" s="40"/>
      <c r="CU32" s="49"/>
      <c r="CV32" s="49"/>
      <c r="CW32" s="40"/>
      <c r="CX32" s="56"/>
      <c r="CY32" s="40"/>
      <c r="CZ32" s="40"/>
      <c r="DA32" s="41"/>
      <c r="DB32" s="41"/>
      <c r="DC32" s="49"/>
      <c r="DD32" s="40"/>
      <c r="DE32" s="49"/>
      <c r="DF32" s="40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</row>
    <row r="33" spans="1:124">
      <c r="A33" s="165">
        <v>37469</v>
      </c>
      <c r="B33" s="579">
        <f t="shared" si="28"/>
        <v>-2.4999999999999849E-3</v>
      </c>
      <c r="C33" s="394">
        <f t="shared" si="52"/>
        <v>0.13500000000000001</v>
      </c>
      <c r="D33" s="394">
        <f t="shared" si="34"/>
        <v>0.13500000000000001</v>
      </c>
      <c r="E33" s="93">
        <f t="shared" si="47"/>
        <v>0.13500000000000001</v>
      </c>
      <c r="F33" s="288">
        <f t="shared" si="6"/>
        <v>0.1</v>
      </c>
      <c r="G33" s="93">
        <f t="shared" si="46"/>
        <v>0.13500000000000001</v>
      </c>
      <c r="H33" s="471">
        <f t="shared" si="53"/>
        <v>0.13</v>
      </c>
      <c r="I33" s="288">
        <f t="shared" si="7"/>
        <v>0.13</v>
      </c>
      <c r="J33" s="398">
        <f t="shared" si="48"/>
        <v>0.13</v>
      </c>
      <c r="K33" s="50">
        <f t="shared" si="54"/>
        <v>0.155</v>
      </c>
      <c r="L33" s="417">
        <f t="shared" si="55"/>
        <v>0.155</v>
      </c>
      <c r="M33" s="288">
        <f t="shared" si="8"/>
        <v>0.155</v>
      </c>
      <c r="N33" s="93">
        <f t="shared" si="56"/>
        <v>0.17499999999999999</v>
      </c>
      <c r="O33" s="50">
        <f t="shared" si="57"/>
        <v>0.13500000000000001</v>
      </c>
      <c r="P33" s="184">
        <f t="shared" si="31"/>
        <v>0.13500000000000001</v>
      </c>
      <c r="Q33" s="288">
        <f t="shared" si="9"/>
        <v>0.13500000000000001</v>
      </c>
      <c r="R33" s="93">
        <f t="shared" si="58"/>
        <v>0.13500000000000001</v>
      </c>
      <c r="T33" s="571">
        <f t="shared" si="49"/>
        <v>-6.5000000000000002E-2</v>
      </c>
      <c r="U33" s="571">
        <f t="shared" si="37"/>
        <v>-1.0000000000000002E-2</v>
      </c>
      <c r="V33" s="571">
        <f t="shared" si="59"/>
        <v>0.11749999999999999</v>
      </c>
      <c r="X33" s="538">
        <f>download!B52</f>
        <v>0.11749999999999999</v>
      </c>
      <c r="Y33" s="539">
        <f>download!AX52</f>
        <v>0.11749999999999999</v>
      </c>
      <c r="Z33" s="538">
        <f>download!F52</f>
        <v>4.7500000000000001E-2</v>
      </c>
      <c r="AA33" s="538">
        <f>download!AP52</f>
        <v>-9.5000000000000001E-2</v>
      </c>
      <c r="AB33" s="556">
        <f>download!J52</f>
        <v>0.45500000000000002</v>
      </c>
      <c r="AC33" s="556">
        <f>download!N52</f>
        <v>0.3</v>
      </c>
      <c r="AD33" s="556">
        <f>download!R52</f>
        <v>0.185</v>
      </c>
      <c r="AE33" s="557">
        <f>download!V52</f>
        <v>0.16250000000000001</v>
      </c>
      <c r="AF33" s="325">
        <v>-0.25</v>
      </c>
      <c r="AG33" s="325">
        <f>download!AT54</f>
        <v>0</v>
      </c>
      <c r="AH33" s="325"/>
      <c r="AI33" s="74">
        <v>37469</v>
      </c>
      <c r="AJ33" s="483">
        <f>download!Z53</f>
        <v>3.22</v>
      </c>
      <c r="AK33" s="67"/>
      <c r="AL33" s="68"/>
      <c r="AM33" s="68">
        <f t="shared" si="11"/>
        <v>2.9160660952521287</v>
      </c>
      <c r="AN33" s="68">
        <f t="shared" si="12"/>
        <v>3.3550000000000004</v>
      </c>
      <c r="AO33" s="68">
        <f t="shared" si="13"/>
        <v>3.3550000000000004</v>
      </c>
      <c r="AP33" s="68">
        <f t="shared" si="14"/>
        <v>3.3550000000000004</v>
      </c>
      <c r="AQ33" s="68">
        <f t="shared" si="15"/>
        <v>3.35</v>
      </c>
      <c r="AR33" s="68">
        <f t="shared" si="16"/>
        <v>3.375</v>
      </c>
      <c r="AS33" s="68">
        <f t="shared" si="17"/>
        <v>3.395</v>
      </c>
      <c r="AT33" s="68">
        <f t="shared" si="18"/>
        <v>3.3550000000000004</v>
      </c>
      <c r="AU33" s="68">
        <f t="shared" si="19"/>
        <v>3.3550000000000004</v>
      </c>
      <c r="AV33" s="68"/>
      <c r="AW33" s="68"/>
      <c r="AX33" s="68">
        <f t="shared" si="20"/>
        <v>3.3375000000000004</v>
      </c>
      <c r="AY33" s="68">
        <f t="shared" si="21"/>
        <v>3.2675000000000001</v>
      </c>
      <c r="AZ33" s="68">
        <f t="shared" si="22"/>
        <v>3.6750000000000003</v>
      </c>
      <c r="BA33" s="68">
        <f t="shared" si="23"/>
        <v>3.52</v>
      </c>
      <c r="BB33" s="68">
        <f t="shared" si="24"/>
        <v>3.4050000000000002</v>
      </c>
      <c r="BC33" s="68">
        <f t="shared" si="25"/>
        <v>3.3825000000000003</v>
      </c>
      <c r="BD33" s="68">
        <f t="shared" si="50"/>
        <v>2.97</v>
      </c>
      <c r="BE33" s="68">
        <f t="shared" si="51"/>
        <v>3.22</v>
      </c>
      <c r="BF33" s="68"/>
      <c r="BG33" s="89"/>
      <c r="BH33" s="67">
        <f>download!AD53</f>
        <v>1.4435227216480002</v>
      </c>
      <c r="BI33" s="40">
        <f>download!AH52</f>
        <v>6.132200214762102E-2</v>
      </c>
      <c r="BJ33" s="40">
        <f>download!AL52</f>
        <v>7.0711136210739017E-2</v>
      </c>
      <c r="BK33" s="48">
        <f t="shared" si="45"/>
        <v>0.88525789238748531</v>
      </c>
      <c r="BL33" s="48">
        <f t="shared" si="45"/>
        <v>0.86917022213178197</v>
      </c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8"/>
      <c r="CN33" s="40"/>
      <c r="CO33" s="56"/>
      <c r="CP33" s="56"/>
      <c r="CQ33" s="72"/>
      <c r="CR33" s="40"/>
      <c r="CS33" s="56"/>
      <c r="CT33" s="40"/>
      <c r="CU33" s="49"/>
      <c r="CV33" s="49"/>
      <c r="CW33" s="40"/>
      <c r="CX33" s="56"/>
      <c r="CY33" s="40"/>
      <c r="CZ33" s="40"/>
      <c r="DA33" s="41"/>
      <c r="DB33" s="41"/>
      <c r="DC33" s="49"/>
      <c r="DD33" s="40"/>
      <c r="DE33" s="49"/>
      <c r="DF33" s="40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</row>
    <row r="34" spans="1:124">
      <c r="A34" s="165">
        <v>37500</v>
      </c>
      <c r="B34" s="579">
        <f t="shared" si="28"/>
        <v>0</v>
      </c>
      <c r="C34" s="394">
        <f t="shared" si="52"/>
        <v>0.13500000000000001</v>
      </c>
      <c r="D34" s="394">
        <f t="shared" si="34"/>
        <v>0.13500000000000001</v>
      </c>
      <c r="E34" s="93">
        <f t="shared" si="47"/>
        <v>0.13500000000000001</v>
      </c>
      <c r="F34" s="288">
        <f t="shared" si="6"/>
        <v>0.1</v>
      </c>
      <c r="G34" s="93">
        <f t="shared" si="46"/>
        <v>0.13500000000000001</v>
      </c>
      <c r="H34" s="471">
        <f t="shared" si="53"/>
        <v>0.13</v>
      </c>
      <c r="I34" s="288">
        <f t="shared" si="7"/>
        <v>0.13</v>
      </c>
      <c r="J34" s="398">
        <f t="shared" si="48"/>
        <v>0.13</v>
      </c>
      <c r="K34" s="50">
        <f t="shared" si="54"/>
        <v>0.155</v>
      </c>
      <c r="L34" s="417">
        <f t="shared" si="55"/>
        <v>0.155</v>
      </c>
      <c r="M34" s="288">
        <f t="shared" si="8"/>
        <v>0.155</v>
      </c>
      <c r="N34" s="93">
        <f t="shared" si="56"/>
        <v>0.17499999999999999</v>
      </c>
      <c r="O34" s="50">
        <f t="shared" si="57"/>
        <v>0.13500000000000001</v>
      </c>
      <c r="P34" s="184">
        <f t="shared" si="31"/>
        <v>0.13500000000000001</v>
      </c>
      <c r="Q34" s="288">
        <f t="shared" si="9"/>
        <v>0.13500000000000001</v>
      </c>
      <c r="R34" s="93">
        <f t="shared" si="58"/>
        <v>0.13500000000000001</v>
      </c>
      <c r="T34" s="571">
        <f t="shared" si="49"/>
        <v>-6.5000000000000002E-2</v>
      </c>
      <c r="U34" s="571">
        <f t="shared" si="37"/>
        <v>-1.0000000000000002E-2</v>
      </c>
      <c r="V34" s="571">
        <f t="shared" si="59"/>
        <v>0.115</v>
      </c>
      <c r="X34" s="538">
        <f>download!B53</f>
        <v>0.115</v>
      </c>
      <c r="Y34" s="539">
        <f>download!AX53</f>
        <v>0.115</v>
      </c>
      <c r="Z34" s="538">
        <f>download!F53</f>
        <v>4.4999999999999998E-2</v>
      </c>
      <c r="AA34" s="538">
        <f>download!AP53</f>
        <v>-8.5000000000000006E-2</v>
      </c>
      <c r="AB34" s="556">
        <f>download!J53</f>
        <v>0.35499999999999998</v>
      </c>
      <c r="AC34" s="556">
        <f>download!N53</f>
        <v>0.28999999999999998</v>
      </c>
      <c r="AD34" s="556">
        <f>download!R53</f>
        <v>0.16250000000000001</v>
      </c>
      <c r="AE34" s="557">
        <f>download!V53</f>
        <v>0.16250000000000001</v>
      </c>
      <c r="AF34" s="325">
        <v>-0.25</v>
      </c>
      <c r="AG34" s="325">
        <f>download!AT55</f>
        <v>0</v>
      </c>
      <c r="AH34" s="325"/>
      <c r="AI34" s="74">
        <v>37500</v>
      </c>
      <c r="AJ34" s="483">
        <f>download!Z54</f>
        <v>3.21</v>
      </c>
      <c r="AK34" s="67"/>
      <c r="AL34" s="68"/>
      <c r="AM34" s="68">
        <f t="shared" si="11"/>
        <v>2.8901830110146869</v>
      </c>
      <c r="AN34" s="68">
        <f t="shared" si="12"/>
        <v>3.3449999999999998</v>
      </c>
      <c r="AO34" s="68">
        <f t="shared" si="13"/>
        <v>3.3449999999999998</v>
      </c>
      <c r="AP34" s="68">
        <f t="shared" si="14"/>
        <v>3.3449999999999998</v>
      </c>
      <c r="AQ34" s="68">
        <f t="shared" si="15"/>
        <v>3.34</v>
      </c>
      <c r="AR34" s="68">
        <f t="shared" si="16"/>
        <v>3.3649999999999998</v>
      </c>
      <c r="AS34" s="68">
        <f t="shared" si="17"/>
        <v>3.3849999999999998</v>
      </c>
      <c r="AT34" s="68">
        <f t="shared" si="18"/>
        <v>3.3449999999999998</v>
      </c>
      <c r="AU34" s="68">
        <f t="shared" si="19"/>
        <v>3.3449999999999998</v>
      </c>
      <c r="AV34" s="68"/>
      <c r="AW34" s="68"/>
      <c r="AX34" s="68">
        <f t="shared" si="20"/>
        <v>3.3250000000000002</v>
      </c>
      <c r="AY34" s="68">
        <f t="shared" si="21"/>
        <v>3.2549999999999999</v>
      </c>
      <c r="AZ34" s="68">
        <f t="shared" si="22"/>
        <v>3.5649999999999999</v>
      </c>
      <c r="BA34" s="68">
        <f t="shared" si="23"/>
        <v>3.5</v>
      </c>
      <c r="BB34" s="68">
        <f t="shared" si="24"/>
        <v>3.3725000000000001</v>
      </c>
      <c r="BC34" s="68">
        <f t="shared" si="25"/>
        <v>3.3725000000000001</v>
      </c>
      <c r="BD34" s="68">
        <f t="shared" si="50"/>
        <v>2.96</v>
      </c>
      <c r="BE34" s="68">
        <f t="shared" si="51"/>
        <v>3.21</v>
      </c>
      <c r="BF34" s="68"/>
      <c r="BG34" s="89"/>
      <c r="BH34" s="67">
        <f>download!AD54</f>
        <v>1.4424766689690001</v>
      </c>
      <c r="BI34" s="40">
        <f>download!AH53</f>
        <v>6.1345440683349024E-2</v>
      </c>
      <c r="BJ34" s="40">
        <f>download!AL53</f>
        <v>7.0727258409794019E-2</v>
      </c>
      <c r="BK34" s="48">
        <f t="shared" si="45"/>
        <v>0.88068919660909295</v>
      </c>
      <c r="BL34" s="48">
        <f t="shared" si="45"/>
        <v>0.86403079552008577</v>
      </c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8"/>
      <c r="CN34" s="40"/>
      <c r="CO34" s="56"/>
      <c r="CP34" s="56"/>
      <c r="CQ34" s="72"/>
      <c r="CR34" s="40"/>
      <c r="CS34" s="56"/>
      <c r="CT34" s="40"/>
      <c r="CU34" s="49"/>
      <c r="CV34" s="49"/>
      <c r="CW34" s="40"/>
      <c r="CX34" s="56"/>
      <c r="CY34" s="40"/>
      <c r="CZ34" s="40"/>
      <c r="DA34" s="41"/>
      <c r="DB34" s="41"/>
      <c r="DC34" s="49"/>
      <c r="DD34" s="40"/>
      <c r="DE34" s="49"/>
      <c r="DF34" s="40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</row>
    <row r="35" spans="1:124">
      <c r="A35" s="486">
        <v>37530</v>
      </c>
      <c r="B35" s="579">
        <f t="shared" si="28"/>
        <v>-1.4999999999999996E-2</v>
      </c>
      <c r="C35" s="394">
        <f t="shared" si="52"/>
        <v>0.13500000000000001</v>
      </c>
      <c r="D35" s="394">
        <f t="shared" si="34"/>
        <v>0.13500000000000001</v>
      </c>
      <c r="E35" s="93">
        <f t="shared" si="47"/>
        <v>0.13500000000000001</v>
      </c>
      <c r="F35" s="288">
        <f t="shared" si="6"/>
        <v>0.1</v>
      </c>
      <c r="G35" s="93">
        <f t="shared" si="46"/>
        <v>0.13500000000000001</v>
      </c>
      <c r="H35" s="471">
        <f t="shared" si="53"/>
        <v>0.13</v>
      </c>
      <c r="I35" s="288">
        <f t="shared" si="7"/>
        <v>0.13</v>
      </c>
      <c r="J35" s="398">
        <f t="shared" si="48"/>
        <v>0.13</v>
      </c>
      <c r="K35" s="50">
        <f t="shared" si="54"/>
        <v>0.155</v>
      </c>
      <c r="L35" s="417">
        <f t="shared" si="55"/>
        <v>0.155</v>
      </c>
      <c r="M35" s="288">
        <f t="shared" si="8"/>
        <v>0.155</v>
      </c>
      <c r="N35" s="93">
        <f t="shared" si="56"/>
        <v>0.17499999999999999</v>
      </c>
      <c r="O35" s="50">
        <f t="shared" si="57"/>
        <v>0.13500000000000001</v>
      </c>
      <c r="P35" s="184">
        <f t="shared" si="31"/>
        <v>0.13500000000000001</v>
      </c>
      <c r="Q35" s="288">
        <f t="shared" si="9"/>
        <v>0.13500000000000001</v>
      </c>
      <c r="R35" s="93">
        <f t="shared" si="58"/>
        <v>0.13500000000000001</v>
      </c>
      <c r="T35" s="571">
        <f t="shared" si="49"/>
        <v>-6.5000000000000002E-2</v>
      </c>
      <c r="U35" s="571">
        <f t="shared" si="37"/>
        <v>-1.0000000000000002E-2</v>
      </c>
      <c r="V35" s="571">
        <f t="shared" si="59"/>
        <v>0.13</v>
      </c>
      <c r="X35" s="538">
        <f>download!B54</f>
        <v>0.13</v>
      </c>
      <c r="Y35" s="539">
        <f>download!AX54</f>
        <v>0.13</v>
      </c>
      <c r="Z35" s="538">
        <f>download!F54</f>
        <v>0.06</v>
      </c>
      <c r="AA35" s="538">
        <f>download!AP54</f>
        <v>-7.0000000000000007E-2</v>
      </c>
      <c r="AB35" s="556">
        <f>download!J54</f>
        <v>0.42499999999999999</v>
      </c>
      <c r="AC35" s="556">
        <f>download!N54</f>
        <v>0.36249999999999999</v>
      </c>
      <c r="AD35" s="556">
        <f>download!R54</f>
        <v>0.185</v>
      </c>
      <c r="AE35" s="557">
        <f>download!V54</f>
        <v>0.16500000000000001</v>
      </c>
      <c r="AF35" s="325">
        <v>-0.25</v>
      </c>
      <c r="AG35" s="325">
        <f>download!AT56</f>
        <v>0</v>
      </c>
      <c r="AH35" s="325"/>
      <c r="AI35" s="74">
        <v>37530</v>
      </c>
      <c r="AJ35" s="483">
        <f>download!Z55</f>
        <v>3.23</v>
      </c>
      <c r="AK35" s="67"/>
      <c r="AL35" s="68"/>
      <c r="AM35" s="68">
        <f t="shared" si="11"/>
        <v>2.890834119317724</v>
      </c>
      <c r="AN35" s="68">
        <f t="shared" si="12"/>
        <v>3.3650000000000002</v>
      </c>
      <c r="AO35" s="68">
        <f t="shared" si="13"/>
        <v>3.3650000000000002</v>
      </c>
      <c r="AP35" s="68">
        <f t="shared" si="14"/>
        <v>3.3650000000000002</v>
      </c>
      <c r="AQ35" s="68">
        <f t="shared" si="15"/>
        <v>3.36</v>
      </c>
      <c r="AR35" s="68">
        <f t="shared" si="16"/>
        <v>3.3849999999999998</v>
      </c>
      <c r="AS35" s="68">
        <f t="shared" si="17"/>
        <v>3.4049999999999998</v>
      </c>
      <c r="AT35" s="68">
        <f t="shared" si="18"/>
        <v>3.3650000000000002</v>
      </c>
      <c r="AU35" s="68">
        <f t="shared" si="19"/>
        <v>3.3650000000000002</v>
      </c>
      <c r="AV35" s="68"/>
      <c r="AW35" s="68"/>
      <c r="AX35" s="68">
        <f t="shared" si="20"/>
        <v>3.36</v>
      </c>
      <c r="AY35" s="68">
        <f t="shared" si="21"/>
        <v>3.29</v>
      </c>
      <c r="AZ35" s="68">
        <f t="shared" si="22"/>
        <v>3.6549999999999998</v>
      </c>
      <c r="BA35" s="68">
        <f t="shared" si="23"/>
        <v>3.5924999999999998</v>
      </c>
      <c r="BB35" s="68">
        <f t="shared" si="24"/>
        <v>3.415</v>
      </c>
      <c r="BC35" s="68">
        <f t="shared" si="25"/>
        <v>3.395</v>
      </c>
      <c r="BD35" s="68">
        <f t="shared" si="50"/>
        <v>2.98</v>
      </c>
      <c r="BE35" s="68">
        <f t="shared" si="51"/>
        <v>3.23</v>
      </c>
      <c r="BF35" s="68"/>
      <c r="BG35" s="89"/>
      <c r="BH35" s="67">
        <f>download!AD55</f>
        <v>1.4414113945770002</v>
      </c>
      <c r="BI35" s="40">
        <f>download!AH54</f>
        <v>6.136812313745401E-2</v>
      </c>
      <c r="BJ35" s="40">
        <f>download!AL54</f>
        <v>7.0740124708909988E-2</v>
      </c>
      <c r="BK35" s="48">
        <f t="shared" si="45"/>
        <v>0.87628710886593197</v>
      </c>
      <c r="BL35" s="48">
        <f t="shared" si="45"/>
        <v>0.85908889132770394</v>
      </c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8"/>
      <c r="CN35" s="40"/>
      <c r="CO35" s="56"/>
      <c r="CP35" s="56"/>
      <c r="CQ35" s="72"/>
      <c r="CR35" s="40"/>
      <c r="CS35" s="56"/>
      <c r="CT35" s="40"/>
      <c r="CU35" s="49"/>
      <c r="CV35" s="49"/>
      <c r="CW35" s="40"/>
      <c r="CX35" s="56"/>
      <c r="CY35" s="40"/>
      <c r="CZ35" s="40"/>
      <c r="DA35" s="41"/>
      <c r="DB35" s="41"/>
      <c r="DC35" s="49"/>
      <c r="DD35" s="40"/>
      <c r="DE35" s="49"/>
      <c r="DF35" s="40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</row>
    <row r="36" spans="1:124">
      <c r="A36" s="165">
        <v>37561</v>
      </c>
      <c r="B36" s="579">
        <f t="shared" si="28"/>
        <v>1.2500000000000001E-2</v>
      </c>
      <c r="C36" s="394">
        <f>+C24+0.01</f>
        <v>0.22500000000000001</v>
      </c>
      <c r="D36" s="394">
        <f t="shared" si="34"/>
        <v>0.22500000000000001</v>
      </c>
      <c r="E36" s="93">
        <f t="shared" si="47"/>
        <v>0.22500000000000001</v>
      </c>
      <c r="F36" s="288">
        <f t="shared" si="6"/>
        <v>0.19</v>
      </c>
      <c r="G36" s="93">
        <f t="shared" si="46"/>
        <v>0.22500000000000001</v>
      </c>
      <c r="H36" s="396">
        <f>K36+0.015</f>
        <v>0.36</v>
      </c>
      <c r="I36" s="288">
        <f t="shared" si="7"/>
        <v>0.36</v>
      </c>
      <c r="J36" s="397">
        <f t="shared" ref="J36:J67" si="60">H36+0</f>
        <v>0.36</v>
      </c>
      <c r="K36" s="41">
        <f>C36+0.12</f>
        <v>0.34499999999999997</v>
      </c>
      <c r="L36" s="417">
        <f t="shared" si="55"/>
        <v>0.34499999999999997</v>
      </c>
      <c r="M36" s="288">
        <f t="shared" si="8"/>
        <v>0.34499999999999997</v>
      </c>
      <c r="N36" s="93">
        <f>+K36+0.03</f>
        <v>0.375</v>
      </c>
      <c r="O36" s="50">
        <f>H36+0.11</f>
        <v>0.47</v>
      </c>
      <c r="P36" s="184">
        <f t="shared" si="31"/>
        <v>0.47</v>
      </c>
      <c r="Q36" s="288">
        <f t="shared" si="9"/>
        <v>0.47</v>
      </c>
      <c r="R36" s="93">
        <f>+O36+0.02</f>
        <v>0.49</v>
      </c>
      <c r="T36" s="571">
        <f>C36-0.16</f>
        <v>6.5000000000000002E-2</v>
      </c>
      <c r="U36" s="571">
        <f t="shared" si="37"/>
        <v>0.12</v>
      </c>
      <c r="V36" s="571">
        <f>+(T36+AJ36)*0.032+T36+0.01</f>
        <v>0.18392800000000004</v>
      </c>
      <c r="X36" s="538">
        <f>download!B55</f>
        <v>0.1925</v>
      </c>
      <c r="Y36" s="539">
        <f>download!AX55</f>
        <v>0.1925</v>
      </c>
      <c r="Z36" s="538">
        <f>download!F55</f>
        <v>0.1075</v>
      </c>
      <c r="AA36" s="538">
        <f>download!AP55</f>
        <v>-5.0000000000000001E-3</v>
      </c>
      <c r="AB36" s="556">
        <f>download!J55</f>
        <v>0.71</v>
      </c>
      <c r="AC36" s="556">
        <f>download!N55</f>
        <v>0.44</v>
      </c>
      <c r="AD36" s="556">
        <f>download!R55</f>
        <v>0.28749999999999998</v>
      </c>
      <c r="AE36" s="557">
        <f>download!V55</f>
        <v>0.24</v>
      </c>
      <c r="AF36" s="325">
        <v>-0.25</v>
      </c>
      <c r="AG36" s="325">
        <f>download!AT57</f>
        <v>0</v>
      </c>
      <c r="AH36" s="325"/>
      <c r="AI36" s="74">
        <v>37561</v>
      </c>
      <c r="AJ36" s="483">
        <f>download!Z56</f>
        <v>3.3390000000000004</v>
      </c>
      <c r="AK36" s="67"/>
      <c r="AL36" s="68"/>
      <c r="AM36" s="68">
        <f t="shared" si="11"/>
        <v>3.043718262985148</v>
      </c>
      <c r="AN36" s="68">
        <f t="shared" si="12"/>
        <v>3.5640000000000005</v>
      </c>
      <c r="AO36" s="68">
        <f t="shared" si="13"/>
        <v>3.5640000000000005</v>
      </c>
      <c r="AP36" s="68">
        <f t="shared" si="14"/>
        <v>3.5640000000000005</v>
      </c>
      <c r="AQ36" s="68">
        <f t="shared" si="15"/>
        <v>3.6990000000000003</v>
      </c>
      <c r="AR36" s="68">
        <f t="shared" si="16"/>
        <v>3.6840000000000002</v>
      </c>
      <c r="AS36" s="68">
        <f t="shared" si="17"/>
        <v>3.7140000000000004</v>
      </c>
      <c r="AT36" s="68">
        <f t="shared" si="18"/>
        <v>3.8090000000000002</v>
      </c>
      <c r="AU36" s="68">
        <f t="shared" si="19"/>
        <v>3.8290000000000006</v>
      </c>
      <c r="AV36" s="68"/>
      <c r="AW36" s="68"/>
      <c r="AX36" s="68">
        <f t="shared" si="20"/>
        <v>3.5315000000000003</v>
      </c>
      <c r="AY36" s="68">
        <f t="shared" si="21"/>
        <v>3.4465000000000003</v>
      </c>
      <c r="AZ36" s="68">
        <f t="shared" si="22"/>
        <v>4.0490000000000004</v>
      </c>
      <c r="BA36" s="68">
        <f t="shared" si="23"/>
        <v>3.7790000000000004</v>
      </c>
      <c r="BB36" s="68">
        <f t="shared" si="24"/>
        <v>3.6265000000000005</v>
      </c>
      <c r="BC36" s="68">
        <f t="shared" si="25"/>
        <v>3.5790000000000006</v>
      </c>
      <c r="BD36" s="68">
        <f t="shared" si="50"/>
        <v>3.0890000000000004</v>
      </c>
      <c r="BE36" s="68">
        <f t="shared" si="51"/>
        <v>3.3390000000000004</v>
      </c>
      <c r="BF36" s="68"/>
      <c r="BG36" s="89"/>
      <c r="BH36" s="67">
        <f>download!AD56</f>
        <v>1.4403844197710003</v>
      </c>
      <c r="BI36" s="40">
        <f>download!AH55</f>
        <v>6.1391561673541019E-2</v>
      </c>
      <c r="BJ36" s="40">
        <f>download!AL55</f>
        <v>7.0749493016059012E-2</v>
      </c>
      <c r="BK36" s="48">
        <f t="shared" si="45"/>
        <v>0.87175808925643228</v>
      </c>
      <c r="BL36" s="48">
        <f t="shared" si="45"/>
        <v>0.85401746997338601</v>
      </c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8"/>
      <c r="CN36" s="40"/>
      <c r="CO36" s="56"/>
      <c r="CP36" s="56"/>
      <c r="CQ36" s="72"/>
      <c r="CR36" s="40"/>
      <c r="CS36" s="56"/>
      <c r="CT36" s="40"/>
      <c r="CU36" s="49"/>
      <c r="CV36" s="49"/>
      <c r="CW36" s="40"/>
      <c r="CX36" s="56"/>
      <c r="CY36" s="40"/>
      <c r="CZ36" s="40"/>
      <c r="DA36" s="41"/>
      <c r="DB36" s="41"/>
      <c r="DC36" s="49"/>
      <c r="DD36" s="40"/>
      <c r="DE36" s="49"/>
      <c r="DF36" s="40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</row>
    <row r="37" spans="1:124">
      <c r="A37" s="165">
        <v>37591</v>
      </c>
      <c r="B37" s="579">
        <f t="shared" si="28"/>
        <v>-2.7500000000000007E-2</v>
      </c>
      <c r="C37" s="394">
        <f>+C25+0.01</f>
        <v>0.22500000000000001</v>
      </c>
      <c r="D37" s="394">
        <f t="shared" si="34"/>
        <v>0.22500000000000001</v>
      </c>
      <c r="E37" s="93">
        <f t="shared" si="47"/>
        <v>0.22500000000000001</v>
      </c>
      <c r="F37" s="288">
        <f t="shared" si="6"/>
        <v>0.19</v>
      </c>
      <c r="G37" s="93">
        <f t="shared" si="46"/>
        <v>0.22500000000000001</v>
      </c>
      <c r="H37" s="396">
        <f>K37+0.015</f>
        <v>0.36</v>
      </c>
      <c r="I37" s="288">
        <f t="shared" si="7"/>
        <v>0.36</v>
      </c>
      <c r="J37" s="397">
        <f t="shared" si="60"/>
        <v>0.36</v>
      </c>
      <c r="K37" s="41">
        <f>C37+0.12</f>
        <v>0.34499999999999997</v>
      </c>
      <c r="L37" s="417">
        <f t="shared" si="55"/>
        <v>0.34499999999999997</v>
      </c>
      <c r="M37" s="288">
        <f t="shared" si="8"/>
        <v>0.34499999999999997</v>
      </c>
      <c r="N37" s="93">
        <f>+K37+0.03</f>
        <v>0.375</v>
      </c>
      <c r="O37" s="50">
        <f>H37+0.11</f>
        <v>0.47</v>
      </c>
      <c r="P37" s="184">
        <f t="shared" si="31"/>
        <v>0.47</v>
      </c>
      <c r="Q37" s="288">
        <f t="shared" si="9"/>
        <v>0.47</v>
      </c>
      <c r="R37" s="93">
        <f>+O37+0.02</f>
        <v>0.49</v>
      </c>
      <c r="T37" s="571">
        <f>C37-0.16</f>
        <v>6.5000000000000002E-2</v>
      </c>
      <c r="U37" s="571">
        <f t="shared" si="37"/>
        <v>0.12</v>
      </c>
      <c r="V37" s="571">
        <f>+(T37+AJ37)*0.032+T37+0.01</f>
        <v>0.18728800000000001</v>
      </c>
      <c r="X37" s="538">
        <f>download!B56</f>
        <v>0.23250000000000001</v>
      </c>
      <c r="Y37" s="539">
        <f>download!AX56</f>
        <v>0.23250000000000001</v>
      </c>
      <c r="Z37" s="538">
        <f>download!F56</f>
        <v>0.14749999999999999</v>
      </c>
      <c r="AA37" s="538">
        <f>download!AP56</f>
        <v>2.5000000000000001E-3</v>
      </c>
      <c r="AB37" s="556">
        <f>download!J56</f>
        <v>1.2</v>
      </c>
      <c r="AC37" s="556">
        <f>download!N56</f>
        <v>0.76</v>
      </c>
      <c r="AD37" s="556">
        <f>download!R56</f>
        <v>0.33750000000000002</v>
      </c>
      <c r="AE37" s="557">
        <f>download!V56</f>
        <v>0.29499999999999998</v>
      </c>
      <c r="AF37" s="325">
        <v>-0.25</v>
      </c>
      <c r="AG37" s="325">
        <f>download!AT58</f>
        <v>0</v>
      </c>
      <c r="AH37" s="325"/>
      <c r="AI37" s="74">
        <v>37591</v>
      </c>
      <c r="AJ37" s="483">
        <f>download!Z57</f>
        <v>3.4440000000000004</v>
      </c>
      <c r="AK37" s="67"/>
      <c r="AL37" s="68"/>
      <c r="AM37" s="68">
        <f t="shared" si="11"/>
        <v>3.1154833148644645</v>
      </c>
      <c r="AN37" s="68">
        <f t="shared" si="12"/>
        <v>3.6690000000000005</v>
      </c>
      <c r="AO37" s="68">
        <f t="shared" si="13"/>
        <v>3.6690000000000005</v>
      </c>
      <c r="AP37" s="68">
        <f t="shared" si="14"/>
        <v>3.6690000000000005</v>
      </c>
      <c r="AQ37" s="68">
        <f t="shared" si="15"/>
        <v>3.8040000000000003</v>
      </c>
      <c r="AR37" s="68">
        <f t="shared" si="16"/>
        <v>3.7890000000000006</v>
      </c>
      <c r="AS37" s="68">
        <f t="shared" si="17"/>
        <v>3.8190000000000004</v>
      </c>
      <c r="AT37" s="68">
        <f t="shared" si="18"/>
        <v>3.9140000000000006</v>
      </c>
      <c r="AU37" s="68">
        <f t="shared" si="19"/>
        <v>3.9340000000000002</v>
      </c>
      <c r="AV37" s="68"/>
      <c r="AW37" s="68"/>
      <c r="AX37" s="68">
        <f t="shared" si="20"/>
        <v>3.6765000000000003</v>
      </c>
      <c r="AY37" s="68">
        <f t="shared" si="21"/>
        <v>3.5915000000000004</v>
      </c>
      <c r="AZ37" s="68">
        <f t="shared" si="22"/>
        <v>4.6440000000000001</v>
      </c>
      <c r="BA37" s="68">
        <f t="shared" si="23"/>
        <v>4.2040000000000006</v>
      </c>
      <c r="BB37" s="68">
        <f t="shared" si="24"/>
        <v>3.7815000000000003</v>
      </c>
      <c r="BC37" s="68">
        <f t="shared" si="25"/>
        <v>3.7390000000000003</v>
      </c>
      <c r="BD37" s="68">
        <f t="shared" si="50"/>
        <v>3.1940000000000004</v>
      </c>
      <c r="BE37" s="68">
        <f t="shared" si="51"/>
        <v>3.4440000000000004</v>
      </c>
      <c r="BF37" s="68"/>
      <c r="BG37" s="89"/>
      <c r="BH37" s="67">
        <f>download!AD57</f>
        <v>1.4393047336620002</v>
      </c>
      <c r="BI37" s="40">
        <f>download!AH56</f>
        <v>6.1414244127999992E-2</v>
      </c>
      <c r="BJ37" s="40">
        <f>download!AL56</f>
        <v>7.0758559119779005E-2</v>
      </c>
      <c r="BK37" s="48">
        <f t="shared" si="45"/>
        <v>0.86739426820525145</v>
      </c>
      <c r="BL37" s="48">
        <f t="shared" si="45"/>
        <v>0.84913690783986484</v>
      </c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8"/>
      <c r="CN37" s="40"/>
      <c r="CO37" s="56"/>
      <c r="CP37" s="56"/>
      <c r="CQ37" s="72"/>
      <c r="CR37" s="40"/>
      <c r="CS37" s="56"/>
      <c r="CT37" s="40"/>
      <c r="CU37" s="49"/>
      <c r="CV37" s="49"/>
      <c r="CW37" s="40"/>
      <c r="CX37" s="56"/>
      <c r="CY37" s="40"/>
      <c r="CZ37" s="40"/>
      <c r="DA37" s="41"/>
      <c r="DB37" s="41"/>
      <c r="DC37" s="49"/>
      <c r="DD37" s="40"/>
      <c r="DE37" s="49"/>
      <c r="DF37" s="40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</row>
    <row r="38" spans="1:124">
      <c r="A38" s="165">
        <v>37622</v>
      </c>
      <c r="B38" s="579">
        <f t="shared" si="28"/>
        <v>-1.4999999999999996E-2</v>
      </c>
      <c r="C38" s="394">
        <f>+C26+0.01</f>
        <v>0.25</v>
      </c>
      <c r="D38" s="394">
        <f t="shared" si="34"/>
        <v>0.25</v>
      </c>
      <c r="E38" s="93">
        <f t="shared" si="47"/>
        <v>0.25</v>
      </c>
      <c r="F38" s="288">
        <f t="shared" si="6"/>
        <v>0.215</v>
      </c>
      <c r="G38" s="93">
        <f t="shared" si="46"/>
        <v>0.25</v>
      </c>
      <c r="H38" s="396">
        <f>K38+0.015</f>
        <v>0.38500000000000001</v>
      </c>
      <c r="I38" s="288">
        <f t="shared" si="7"/>
        <v>0.38500000000000001</v>
      </c>
      <c r="J38" s="397">
        <f t="shared" si="60"/>
        <v>0.38500000000000001</v>
      </c>
      <c r="K38" s="41">
        <f>C38+0.12</f>
        <v>0.37</v>
      </c>
      <c r="L38" s="417">
        <f t="shared" si="55"/>
        <v>0.37</v>
      </c>
      <c r="M38" s="288">
        <f t="shared" si="8"/>
        <v>0.37</v>
      </c>
      <c r="N38" s="93">
        <f>+K38+0.03</f>
        <v>0.4</v>
      </c>
      <c r="O38" s="50">
        <f>H38+0.11</f>
        <v>0.495</v>
      </c>
      <c r="P38" s="184">
        <f t="shared" si="31"/>
        <v>0.495</v>
      </c>
      <c r="Q38" s="288">
        <f t="shared" si="9"/>
        <v>0.495</v>
      </c>
      <c r="R38" s="93">
        <f>+O38+0.02</f>
        <v>0.51500000000000001</v>
      </c>
      <c r="T38" s="571">
        <f>C38-0.16</f>
        <v>0.09</v>
      </c>
      <c r="U38" s="571">
        <f t="shared" si="37"/>
        <v>0.14499999999999999</v>
      </c>
      <c r="V38" s="571">
        <f>+(T38+AJ38)*0.032+T38+0.01</f>
        <v>0.21376000000000001</v>
      </c>
      <c r="X38" s="538">
        <f>download!B57</f>
        <v>0.245</v>
      </c>
      <c r="Y38" s="539">
        <f>download!AX57</f>
        <v>0.245</v>
      </c>
      <c r="Z38" s="538">
        <f>download!F57</f>
        <v>0.16</v>
      </c>
      <c r="AA38" s="538">
        <f>download!AP57</f>
        <v>1.7500000000000002E-2</v>
      </c>
      <c r="AB38" s="556">
        <f>download!J57</f>
        <v>1.53</v>
      </c>
      <c r="AC38" s="556">
        <f>download!N57</f>
        <v>0.91</v>
      </c>
      <c r="AD38" s="556">
        <f>download!R57</f>
        <v>0.4375</v>
      </c>
      <c r="AE38" s="557">
        <f>download!V57</f>
        <v>0.34250000000000003</v>
      </c>
      <c r="AF38" s="325">
        <v>-0.25</v>
      </c>
      <c r="AG38" s="325">
        <f>download!AT59</f>
        <v>0</v>
      </c>
      <c r="AH38" s="325"/>
      <c r="AI38" s="74">
        <v>37622</v>
      </c>
      <c r="AJ38" s="483">
        <f>download!Z58</f>
        <v>3.4649999999999999</v>
      </c>
      <c r="AK38" s="67"/>
      <c r="AL38" s="68"/>
      <c r="AM38" s="68">
        <f t="shared" si="11"/>
        <v>3.1358631734762223</v>
      </c>
      <c r="AN38" s="68">
        <f t="shared" si="12"/>
        <v>3.7149999999999999</v>
      </c>
      <c r="AO38" s="68">
        <f t="shared" si="13"/>
        <v>3.7149999999999999</v>
      </c>
      <c r="AP38" s="68">
        <f t="shared" si="14"/>
        <v>3.7149999999999999</v>
      </c>
      <c r="AQ38" s="68">
        <f t="shared" si="15"/>
        <v>3.8499999999999996</v>
      </c>
      <c r="AR38" s="68">
        <f t="shared" si="16"/>
        <v>3.835</v>
      </c>
      <c r="AS38" s="68">
        <f t="shared" si="17"/>
        <v>3.8649999999999998</v>
      </c>
      <c r="AT38" s="68">
        <f t="shared" si="18"/>
        <v>3.96</v>
      </c>
      <c r="AU38" s="68">
        <f t="shared" si="19"/>
        <v>3.98</v>
      </c>
      <c r="AV38" s="68"/>
      <c r="AW38" s="68"/>
      <c r="AX38" s="68">
        <f t="shared" si="20"/>
        <v>3.71</v>
      </c>
      <c r="AY38" s="68">
        <f t="shared" si="21"/>
        <v>3.625</v>
      </c>
      <c r="AZ38" s="68">
        <f t="shared" si="22"/>
        <v>4.9950000000000001</v>
      </c>
      <c r="BA38" s="68">
        <f t="shared" si="23"/>
        <v>4.375</v>
      </c>
      <c r="BB38" s="68">
        <f t="shared" si="24"/>
        <v>3.9024999999999999</v>
      </c>
      <c r="BC38" s="68">
        <f t="shared" si="25"/>
        <v>3.8075000000000001</v>
      </c>
      <c r="BD38" s="68">
        <f t="shared" si="50"/>
        <v>3.2149999999999999</v>
      </c>
      <c r="BE38" s="68">
        <f t="shared" si="51"/>
        <v>3.4649999999999999</v>
      </c>
      <c r="BF38" s="68"/>
      <c r="BG38" s="89"/>
      <c r="BH38" s="67">
        <f>download!AD58</f>
        <v>1.4381993425450004</v>
      </c>
      <c r="BI38" s="40">
        <f>download!AH57</f>
        <v>6.1437682664439004E-2</v>
      </c>
      <c r="BJ38" s="40">
        <f>download!AL57</f>
        <v>7.0774551350138007E-2</v>
      </c>
      <c r="BK38" s="48">
        <f t="shared" si="45"/>
        <v>0.86290465716220488</v>
      </c>
      <c r="BL38" s="48">
        <f t="shared" si="45"/>
        <v>0.84410852583478402</v>
      </c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8"/>
      <c r="CN38" s="40"/>
      <c r="CO38" s="56"/>
      <c r="CP38" s="56"/>
      <c r="CQ38" s="72"/>
      <c r="CR38" s="40"/>
      <c r="CS38" s="56"/>
      <c r="CT38" s="40"/>
      <c r="CU38" s="49"/>
      <c r="CV38" s="49"/>
      <c r="CW38" s="40"/>
      <c r="CX38" s="56"/>
      <c r="CY38" s="40"/>
      <c r="CZ38" s="40"/>
      <c r="DA38" s="41"/>
      <c r="DB38" s="41"/>
      <c r="DC38" s="49"/>
      <c r="DD38" s="40"/>
      <c r="DE38" s="49"/>
      <c r="DF38" s="40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</row>
    <row r="39" spans="1:124">
      <c r="A39" s="165">
        <v>37653</v>
      </c>
      <c r="B39" s="579">
        <f t="shared" si="28"/>
        <v>6.7499999999999991E-2</v>
      </c>
      <c r="C39" s="394">
        <f>+C27+0.01</f>
        <v>0.31</v>
      </c>
      <c r="D39" s="394">
        <f t="shared" si="34"/>
        <v>0.31</v>
      </c>
      <c r="E39" s="93">
        <f t="shared" si="47"/>
        <v>0.31</v>
      </c>
      <c r="F39" s="288">
        <f t="shared" ref="F39:F70" si="61">C39-0.035</f>
        <v>0.27500000000000002</v>
      </c>
      <c r="G39" s="93">
        <f t="shared" si="46"/>
        <v>0.31</v>
      </c>
      <c r="H39" s="396">
        <f>K39+0.015</f>
        <v>0.44500000000000001</v>
      </c>
      <c r="I39" s="288">
        <f t="shared" ref="I39:I70" si="62">H39</f>
        <v>0.44500000000000001</v>
      </c>
      <c r="J39" s="397">
        <f t="shared" si="60"/>
        <v>0.44500000000000001</v>
      </c>
      <c r="K39" s="41">
        <f>C39+0.12</f>
        <v>0.43</v>
      </c>
      <c r="L39" s="417">
        <f t="shared" si="55"/>
        <v>0.43</v>
      </c>
      <c r="M39" s="288">
        <f t="shared" ref="M39:M70" si="63">K39</f>
        <v>0.43</v>
      </c>
      <c r="N39" s="93">
        <f>+K39+0.03</f>
        <v>0.45999999999999996</v>
      </c>
      <c r="O39" s="50">
        <f>H39+0.11</f>
        <v>0.55500000000000005</v>
      </c>
      <c r="P39" s="184">
        <f t="shared" si="31"/>
        <v>0.55500000000000005</v>
      </c>
      <c r="Q39" s="288">
        <f t="shared" ref="Q39:Q70" si="64">O39</f>
        <v>0.55500000000000005</v>
      </c>
      <c r="R39" s="93">
        <f>+O39+0.02</f>
        <v>0.57500000000000007</v>
      </c>
      <c r="T39" s="571">
        <f>C39-0.16</f>
        <v>0.15</v>
      </c>
      <c r="U39" s="571">
        <f t="shared" si="37"/>
        <v>0.20499999999999999</v>
      </c>
      <c r="V39" s="571">
        <f>+(T39+AJ39)*0.032+T39+0.01</f>
        <v>0.27151999999999998</v>
      </c>
      <c r="X39" s="538">
        <f>download!B58-0</f>
        <v>0.2225</v>
      </c>
      <c r="Y39" s="539">
        <f>download!AX58</f>
        <v>0.2225</v>
      </c>
      <c r="Z39" s="538">
        <f>download!F58</f>
        <v>0.13750000000000001</v>
      </c>
      <c r="AA39" s="538">
        <f>download!AP58</f>
        <v>1.7500000000000002E-2</v>
      </c>
      <c r="AB39" s="556">
        <f>download!J58</f>
        <v>1.45</v>
      </c>
      <c r="AC39" s="556">
        <f>download!N58</f>
        <v>0.9</v>
      </c>
      <c r="AD39" s="556">
        <f>download!R58</f>
        <v>0.435</v>
      </c>
      <c r="AE39" s="557">
        <f>download!V58</f>
        <v>0.33750000000000002</v>
      </c>
      <c r="AF39" s="325">
        <v>-0.25</v>
      </c>
      <c r="AG39" s="325">
        <f>download!AT60</f>
        <v>0</v>
      </c>
      <c r="AH39" s="325"/>
      <c r="AI39" s="74">
        <v>37653</v>
      </c>
      <c r="AJ39" s="483">
        <f>download!Z59</f>
        <v>3.335</v>
      </c>
      <c r="AK39" s="67"/>
      <c r="AL39" s="68"/>
      <c r="AM39" s="68">
        <f t="shared" ref="AM39:AM70" si="65">($AJ39+C39)*BL39</f>
        <v>3.0584877313071979</v>
      </c>
      <c r="AN39" s="68">
        <f t="shared" ref="AN39:AN70" si="66">+AJ39+C39</f>
        <v>3.645</v>
      </c>
      <c r="AO39" s="68">
        <f t="shared" ref="AO39:AO70" si="67">$AJ39+E39</f>
        <v>3.645</v>
      </c>
      <c r="AP39" s="68">
        <f t="shared" ref="AP39:AP70" si="68">$AJ39+G39</f>
        <v>3.645</v>
      </c>
      <c r="AQ39" s="68">
        <f t="shared" ref="AQ39:AQ70" si="69">$AJ39+H39</f>
        <v>3.78</v>
      </c>
      <c r="AR39" s="68">
        <f t="shared" ref="AR39:AR70" si="70">$AJ39+K39</f>
        <v>3.7650000000000001</v>
      </c>
      <c r="AS39" s="68">
        <f t="shared" ref="AS39:AS70" si="71">$AJ39+N39</f>
        <v>3.7949999999999999</v>
      </c>
      <c r="AT39" s="68">
        <f t="shared" ref="AT39:AT70" si="72">$AJ39+O39</f>
        <v>3.89</v>
      </c>
      <c r="AU39" s="68">
        <f t="shared" ref="AU39:AU70" si="73">$AJ39+R39</f>
        <v>3.91</v>
      </c>
      <c r="AV39" s="68"/>
      <c r="AW39" s="68"/>
      <c r="AX39" s="68">
        <f t="shared" ref="AX39:AX70" si="74">$AJ39+X39</f>
        <v>3.5575000000000001</v>
      </c>
      <c r="AY39" s="68">
        <f t="shared" ref="AY39:AY70" si="75">$AJ39+Z39</f>
        <v>3.4725000000000001</v>
      </c>
      <c r="AZ39" s="68">
        <f t="shared" ref="AZ39:AZ70" si="76">$AJ39+AB39</f>
        <v>4.7850000000000001</v>
      </c>
      <c r="BA39" s="68">
        <f t="shared" ref="BA39:BA70" si="77">$AJ39+AC39</f>
        <v>4.2350000000000003</v>
      </c>
      <c r="BB39" s="68">
        <f t="shared" ref="BB39:BB70" si="78">$AJ39+AD39</f>
        <v>3.77</v>
      </c>
      <c r="BC39" s="68">
        <f t="shared" ref="BC39:BC70" si="79">$AJ39+AE39</f>
        <v>3.6724999999999999</v>
      </c>
      <c r="BD39" s="68">
        <f t="shared" si="50"/>
        <v>3.085</v>
      </c>
      <c r="BE39" s="68">
        <f t="shared" si="51"/>
        <v>3.335</v>
      </c>
      <c r="BF39" s="68"/>
      <c r="BG39" s="89"/>
      <c r="BH39" s="67">
        <f>download!AD59</f>
        <v>1.4372015550889998</v>
      </c>
      <c r="BI39" s="40">
        <f>download!AH58</f>
        <v>6.1461121201067996E-2</v>
      </c>
      <c r="BJ39" s="40">
        <f>download!AL58</f>
        <v>7.079858691589902E-2</v>
      </c>
      <c r="BK39" s="48">
        <f t="shared" si="45"/>
        <v>0.85843497117486089</v>
      </c>
      <c r="BL39" s="48">
        <f t="shared" si="45"/>
        <v>0.83909128430924496</v>
      </c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8"/>
      <c r="CN39" s="40"/>
      <c r="CO39" s="56"/>
      <c r="CP39" s="56"/>
      <c r="CQ39" s="72"/>
      <c r="CR39" s="40"/>
      <c r="CS39" s="56"/>
      <c r="CT39" s="40"/>
      <c r="CU39" s="49"/>
      <c r="CV39" s="49"/>
      <c r="CW39" s="40"/>
      <c r="CX39" s="56"/>
      <c r="CY39" s="40"/>
      <c r="CZ39" s="40"/>
      <c r="DA39" s="41"/>
      <c r="DB39" s="41"/>
      <c r="DC39" s="49"/>
      <c r="DD39" s="40"/>
      <c r="DE39" s="49"/>
      <c r="DF39" s="40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</row>
    <row r="40" spans="1:124">
      <c r="A40" s="165">
        <v>37681</v>
      </c>
      <c r="B40" s="579">
        <f t="shared" si="28"/>
        <v>6.4999999999999988E-2</v>
      </c>
      <c r="C40" s="394">
        <f>+C28+0.01</f>
        <v>0.30499999999999999</v>
      </c>
      <c r="D40" s="394">
        <f t="shared" si="34"/>
        <v>0.30499999999999999</v>
      </c>
      <c r="E40" s="93">
        <f t="shared" si="47"/>
        <v>0.30499999999999999</v>
      </c>
      <c r="F40" s="288">
        <f t="shared" si="61"/>
        <v>0.27</v>
      </c>
      <c r="G40" s="93">
        <f t="shared" si="46"/>
        <v>0.30499999999999999</v>
      </c>
      <c r="H40" s="396">
        <f>K40+0.015</f>
        <v>0.44</v>
      </c>
      <c r="I40" s="288">
        <f t="shared" si="62"/>
        <v>0.44</v>
      </c>
      <c r="J40" s="397">
        <f t="shared" si="60"/>
        <v>0.44</v>
      </c>
      <c r="K40" s="41">
        <f>C40+0.12</f>
        <v>0.42499999999999999</v>
      </c>
      <c r="L40" s="417">
        <f t="shared" si="55"/>
        <v>0.42499999999999999</v>
      </c>
      <c r="M40" s="288">
        <f t="shared" si="63"/>
        <v>0.42499999999999999</v>
      </c>
      <c r="N40" s="93">
        <f>+K40+0.03</f>
        <v>0.45499999999999996</v>
      </c>
      <c r="O40" s="50">
        <f>H40+0.11</f>
        <v>0.55000000000000004</v>
      </c>
      <c r="P40" s="184">
        <f t="shared" si="31"/>
        <v>0.55000000000000004</v>
      </c>
      <c r="Q40" s="288">
        <f t="shared" si="64"/>
        <v>0.55000000000000004</v>
      </c>
      <c r="R40" s="93">
        <f>+O40+0.02</f>
        <v>0.57000000000000006</v>
      </c>
      <c r="T40" s="571">
        <f>C40-0.16</f>
        <v>0.14499999999999999</v>
      </c>
      <c r="U40" s="571">
        <f t="shared" si="37"/>
        <v>0.19999999999999998</v>
      </c>
      <c r="V40" s="571">
        <f>+(T40+AJ40)*0.032+T40+0.01</f>
        <v>0.26188</v>
      </c>
      <c r="X40" s="538">
        <f>download!B59-0</f>
        <v>0.22</v>
      </c>
      <c r="Y40" s="539">
        <f>download!AX59</f>
        <v>0.22</v>
      </c>
      <c r="Z40" s="538">
        <f>download!F59</f>
        <v>0.13500000000000001</v>
      </c>
      <c r="AA40" s="538">
        <f>download!AP59</f>
        <v>1.7500000000000002E-2</v>
      </c>
      <c r="AB40" s="556">
        <f>download!J59</f>
        <v>0.88</v>
      </c>
      <c r="AC40" s="556">
        <f>download!N59</f>
        <v>0.58750000000000002</v>
      </c>
      <c r="AD40" s="556">
        <f>download!R59</f>
        <v>0.30249999999999999</v>
      </c>
      <c r="AE40" s="557">
        <f>download!V59</f>
        <v>0.26</v>
      </c>
      <c r="AF40" s="325">
        <v>-0.25</v>
      </c>
      <c r="AG40" s="325">
        <f>download!AT61</f>
        <v>0</v>
      </c>
      <c r="AH40" s="325"/>
      <c r="AI40" s="74">
        <v>37681</v>
      </c>
      <c r="AJ40" s="483">
        <f>download!Z60</f>
        <v>3.1949999999999998</v>
      </c>
      <c r="AK40" s="67"/>
      <c r="AL40" s="68"/>
      <c r="AM40" s="68">
        <f t="shared" si="65"/>
        <v>2.9210383768151553</v>
      </c>
      <c r="AN40" s="68">
        <f t="shared" si="66"/>
        <v>3.5</v>
      </c>
      <c r="AO40" s="68">
        <f t="shared" si="67"/>
        <v>3.5</v>
      </c>
      <c r="AP40" s="68">
        <f t="shared" si="68"/>
        <v>3.5</v>
      </c>
      <c r="AQ40" s="68">
        <f t="shared" si="69"/>
        <v>3.6349999999999998</v>
      </c>
      <c r="AR40" s="68">
        <f t="shared" si="70"/>
        <v>3.6199999999999997</v>
      </c>
      <c r="AS40" s="68">
        <f t="shared" si="71"/>
        <v>3.65</v>
      </c>
      <c r="AT40" s="68">
        <f t="shared" si="72"/>
        <v>3.7450000000000001</v>
      </c>
      <c r="AU40" s="68">
        <f t="shared" si="73"/>
        <v>3.7649999999999997</v>
      </c>
      <c r="AV40" s="68"/>
      <c r="AW40" s="68"/>
      <c r="AX40" s="68">
        <f t="shared" si="74"/>
        <v>3.415</v>
      </c>
      <c r="AY40" s="68">
        <f t="shared" si="75"/>
        <v>3.33</v>
      </c>
      <c r="AZ40" s="68">
        <f t="shared" si="76"/>
        <v>4.0750000000000002</v>
      </c>
      <c r="BA40" s="68">
        <f t="shared" si="77"/>
        <v>3.7824999999999998</v>
      </c>
      <c r="BB40" s="68">
        <f t="shared" si="78"/>
        <v>3.4974999999999996</v>
      </c>
      <c r="BC40" s="68">
        <f t="shared" si="79"/>
        <v>3.4550000000000001</v>
      </c>
      <c r="BD40" s="68">
        <f t="shared" si="50"/>
        <v>2.9449999999999998</v>
      </c>
      <c r="BE40" s="68">
        <f t="shared" si="51"/>
        <v>3.1949999999999998</v>
      </c>
      <c r="BF40" s="68"/>
      <c r="BG40" s="89"/>
      <c r="BH40" s="67">
        <f>download!AD60</f>
        <v>1.4361333547880002</v>
      </c>
      <c r="BI40" s="40">
        <f>download!AH59</f>
        <v>6.1482291492374018E-2</v>
      </c>
      <c r="BJ40" s="40">
        <f>download!AL59</f>
        <v>7.0820296459332008E-2</v>
      </c>
      <c r="BK40" s="48">
        <f t="shared" si="45"/>
        <v>0.85441490427413969</v>
      </c>
      <c r="BL40" s="48">
        <f t="shared" si="45"/>
        <v>0.83458239337575868</v>
      </c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8"/>
      <c r="CN40" s="40"/>
      <c r="CO40" s="56"/>
      <c r="CP40" s="56"/>
      <c r="CQ40" s="72"/>
      <c r="CR40" s="40"/>
      <c r="CS40" s="56"/>
      <c r="CT40" s="40"/>
      <c r="CU40" s="49"/>
      <c r="CV40" s="49"/>
      <c r="CW40" s="40"/>
      <c r="CX40" s="56"/>
      <c r="CY40" s="40"/>
      <c r="CZ40" s="40"/>
      <c r="DA40" s="41"/>
      <c r="DB40" s="41"/>
      <c r="DC40" s="49"/>
      <c r="DD40" s="40"/>
      <c r="DE40" s="49"/>
      <c r="DF40" s="40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</row>
    <row r="41" spans="1:124">
      <c r="A41" s="165">
        <v>37712</v>
      </c>
      <c r="B41" s="579">
        <f t="shared" si="28"/>
        <v>-7.4999999999999893E-3</v>
      </c>
      <c r="C41" s="394">
        <f>C29+0.005</f>
        <v>0.14000000000000001</v>
      </c>
      <c r="D41" s="394">
        <f t="shared" si="34"/>
        <v>0.14000000000000001</v>
      </c>
      <c r="E41" s="93">
        <f t="shared" si="47"/>
        <v>0.14000000000000001</v>
      </c>
      <c r="F41" s="288">
        <f t="shared" si="61"/>
        <v>0.10500000000000001</v>
      </c>
      <c r="G41" s="93">
        <f t="shared" si="46"/>
        <v>0.14000000000000001</v>
      </c>
      <c r="H41" s="396">
        <f>D41</f>
        <v>0.14000000000000001</v>
      </c>
      <c r="I41" s="288">
        <f t="shared" si="62"/>
        <v>0.14000000000000001</v>
      </c>
      <c r="J41" s="397">
        <f t="shared" si="60"/>
        <v>0.14000000000000001</v>
      </c>
      <c r="K41" s="50">
        <f>C41+0.02</f>
        <v>0.16</v>
      </c>
      <c r="L41" s="417">
        <f t="shared" si="55"/>
        <v>0.16</v>
      </c>
      <c r="M41" s="288">
        <f t="shared" si="63"/>
        <v>0.16</v>
      </c>
      <c r="N41" s="93">
        <f>+K41+0.02</f>
        <v>0.18</v>
      </c>
      <c r="O41" s="50">
        <f>C41</f>
        <v>0.14000000000000001</v>
      </c>
      <c r="P41" s="184">
        <f t="shared" si="31"/>
        <v>0.14000000000000001</v>
      </c>
      <c r="Q41" s="288">
        <f t="shared" si="64"/>
        <v>0.14000000000000001</v>
      </c>
      <c r="R41" s="93">
        <f>+O41</f>
        <v>0.14000000000000001</v>
      </c>
      <c r="T41" s="571">
        <f t="shared" ref="T41:T47" si="80">C41-0.2</f>
        <v>-0.06</v>
      </c>
      <c r="U41" s="571">
        <f t="shared" si="37"/>
        <v>-4.9999999999999975E-3</v>
      </c>
      <c r="V41" s="571">
        <f>Y41</f>
        <v>0.14749999999999999</v>
      </c>
      <c r="X41" s="538">
        <f>download!B60-0.02</f>
        <v>0.1275</v>
      </c>
      <c r="Y41" s="539">
        <f>download!AX60</f>
        <v>0.14749999999999999</v>
      </c>
      <c r="Z41" s="538">
        <f>download!F60</f>
        <v>7.0000000000000007E-2</v>
      </c>
      <c r="AA41" s="538">
        <f>download!AP60</f>
        <v>-7.4999999999999997E-2</v>
      </c>
      <c r="AB41" s="556">
        <f>download!J60</f>
        <v>0.45</v>
      </c>
      <c r="AC41" s="556">
        <f>download!N60</f>
        <v>0.35499999999999998</v>
      </c>
      <c r="AD41" s="556">
        <f>download!R60</f>
        <v>0.19750000000000001</v>
      </c>
      <c r="AE41" s="557">
        <f>download!V60</f>
        <v>0.17749999999999999</v>
      </c>
      <c r="AF41" s="325">
        <v>-0.25</v>
      </c>
      <c r="AG41" s="325">
        <f>download!AT62</f>
        <v>0</v>
      </c>
      <c r="AH41" s="325"/>
      <c r="AI41" s="74">
        <v>37712</v>
      </c>
      <c r="AJ41" s="483">
        <f>download!Z61</f>
        <v>3.0550000000000002</v>
      </c>
      <c r="AK41" s="67"/>
      <c r="AL41" s="68"/>
      <c r="AM41" s="68">
        <f t="shared" si="65"/>
        <v>2.6506874910515692</v>
      </c>
      <c r="AN41" s="68">
        <f t="shared" si="66"/>
        <v>3.1950000000000003</v>
      </c>
      <c r="AO41" s="68">
        <f t="shared" si="67"/>
        <v>3.1950000000000003</v>
      </c>
      <c r="AP41" s="68">
        <f t="shared" si="68"/>
        <v>3.1950000000000003</v>
      </c>
      <c r="AQ41" s="68">
        <f t="shared" si="69"/>
        <v>3.1950000000000003</v>
      </c>
      <c r="AR41" s="68">
        <f t="shared" si="70"/>
        <v>3.2150000000000003</v>
      </c>
      <c r="AS41" s="68">
        <f t="shared" si="71"/>
        <v>3.2350000000000003</v>
      </c>
      <c r="AT41" s="68">
        <f t="shared" si="72"/>
        <v>3.1950000000000003</v>
      </c>
      <c r="AU41" s="68">
        <f t="shared" si="73"/>
        <v>3.1950000000000003</v>
      </c>
      <c r="AV41" s="68"/>
      <c r="AW41" s="68"/>
      <c r="AX41" s="68">
        <f t="shared" si="74"/>
        <v>3.1825000000000001</v>
      </c>
      <c r="AY41" s="68">
        <f t="shared" si="75"/>
        <v>3.125</v>
      </c>
      <c r="AZ41" s="68">
        <f t="shared" si="76"/>
        <v>3.5050000000000003</v>
      </c>
      <c r="BA41" s="68">
        <f t="shared" si="77"/>
        <v>3.41</v>
      </c>
      <c r="BB41" s="68">
        <f t="shared" si="78"/>
        <v>3.2525000000000004</v>
      </c>
      <c r="BC41" s="68">
        <f t="shared" si="79"/>
        <v>3.2324999999999999</v>
      </c>
      <c r="BD41" s="68">
        <f t="shared" si="50"/>
        <v>2.8050000000000002</v>
      </c>
      <c r="BE41" s="68">
        <f t="shared" si="51"/>
        <v>3.0550000000000002</v>
      </c>
      <c r="BF41" s="68"/>
      <c r="BG41" s="89"/>
      <c r="BH41" s="67">
        <f>download!AD61</f>
        <v>1.4351510463520001</v>
      </c>
      <c r="BI41" s="40">
        <f>download!AH60</f>
        <v>6.1505730029349018E-2</v>
      </c>
      <c r="BJ41" s="40">
        <f>download!AL60</f>
        <v>7.0834752368945028E-2</v>
      </c>
      <c r="BK41" s="48">
        <f t="shared" si="45"/>
        <v>0.84998295035883475</v>
      </c>
      <c r="BL41" s="48">
        <f t="shared" si="45"/>
        <v>0.82963614743398084</v>
      </c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8"/>
      <c r="CN41" s="40"/>
      <c r="CO41" s="56"/>
      <c r="CP41" s="56"/>
      <c r="CQ41" s="72"/>
      <c r="CR41" s="40"/>
      <c r="CS41" s="56"/>
      <c r="CT41" s="40"/>
      <c r="CU41" s="49"/>
      <c r="CV41" s="49"/>
      <c r="CW41" s="40"/>
      <c r="CX41" s="56"/>
      <c r="CY41" s="40"/>
      <c r="CZ41" s="40"/>
      <c r="DA41" s="41"/>
      <c r="DB41" s="41"/>
      <c r="DC41" s="49"/>
      <c r="DD41" s="40"/>
      <c r="DE41" s="49"/>
      <c r="DF41" s="40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</row>
    <row r="42" spans="1:124">
      <c r="A42" s="165">
        <v>37742</v>
      </c>
      <c r="B42" s="579">
        <f t="shared" si="28"/>
        <v>-1.7499999999999998E-2</v>
      </c>
      <c r="C42" s="394">
        <f t="shared" ref="C42:C47" si="81">C30+0.005</f>
        <v>0.14000000000000001</v>
      </c>
      <c r="D42" s="394">
        <f t="shared" si="34"/>
        <v>0.14000000000000001</v>
      </c>
      <c r="E42" s="93">
        <f t="shared" si="47"/>
        <v>0.14000000000000001</v>
      </c>
      <c r="F42" s="288">
        <f t="shared" si="61"/>
        <v>0.10500000000000001</v>
      </c>
      <c r="G42" s="93">
        <f t="shared" si="46"/>
        <v>0.14000000000000001</v>
      </c>
      <c r="H42" s="396">
        <f t="shared" ref="H42:H47" si="82">D42</f>
        <v>0.14000000000000001</v>
      </c>
      <c r="I42" s="288">
        <f t="shared" si="62"/>
        <v>0.14000000000000001</v>
      </c>
      <c r="J42" s="397">
        <f t="shared" si="60"/>
        <v>0.14000000000000001</v>
      </c>
      <c r="K42" s="50">
        <f t="shared" ref="K42:K47" si="83">C42+0.02</f>
        <v>0.16</v>
      </c>
      <c r="L42" s="417">
        <f t="shared" si="55"/>
        <v>0.16</v>
      </c>
      <c r="M42" s="288">
        <f t="shared" si="63"/>
        <v>0.16</v>
      </c>
      <c r="N42" s="93">
        <f t="shared" ref="N42:N47" si="84">+K42+0.02</f>
        <v>0.18</v>
      </c>
      <c r="O42" s="50">
        <f t="shared" ref="O42:O47" si="85">C42</f>
        <v>0.14000000000000001</v>
      </c>
      <c r="P42" s="184">
        <f t="shared" si="31"/>
        <v>0.14000000000000001</v>
      </c>
      <c r="Q42" s="288">
        <f t="shared" si="64"/>
        <v>0.14000000000000001</v>
      </c>
      <c r="R42" s="93">
        <f t="shared" ref="R42:R47" si="86">+O42</f>
        <v>0.14000000000000001</v>
      </c>
      <c r="T42" s="571">
        <f t="shared" si="80"/>
        <v>-0.06</v>
      </c>
      <c r="U42" s="571">
        <f t="shared" si="37"/>
        <v>-4.9999999999999975E-3</v>
      </c>
      <c r="V42" s="571">
        <f t="shared" ref="V42:V47" si="87">Y42</f>
        <v>0.13750000000000001</v>
      </c>
      <c r="X42" s="538">
        <f>download!B61</f>
        <v>0.13750000000000001</v>
      </c>
      <c r="Y42" s="539">
        <f>download!AX61</f>
        <v>0.13750000000000001</v>
      </c>
      <c r="Z42" s="538">
        <f>download!F61</f>
        <v>0.06</v>
      </c>
      <c r="AA42" s="538">
        <f>download!AP61</f>
        <v>-0.09</v>
      </c>
      <c r="AB42" s="556">
        <f>download!J61</f>
        <v>0.36499999999999999</v>
      </c>
      <c r="AC42" s="556">
        <f>download!N61</f>
        <v>0.28749999999999998</v>
      </c>
      <c r="AD42" s="556">
        <f>download!R61</f>
        <v>0.17249999999999999</v>
      </c>
      <c r="AE42" s="557">
        <f>download!V61</f>
        <v>0.16250000000000001</v>
      </c>
      <c r="AF42" s="325">
        <v>-0.25</v>
      </c>
      <c r="AG42" s="325">
        <f>download!AT63</f>
        <v>0</v>
      </c>
      <c r="AH42" s="325"/>
      <c r="AI42" s="74">
        <v>37742</v>
      </c>
      <c r="AJ42" s="483">
        <f>download!Z62</f>
        <v>3.0449999999999999</v>
      </c>
      <c r="AK42" s="67"/>
      <c r="AL42" s="68"/>
      <c r="AM42" s="68">
        <f t="shared" si="65"/>
        <v>2.6273171967146585</v>
      </c>
      <c r="AN42" s="68">
        <f t="shared" si="66"/>
        <v>3.1850000000000001</v>
      </c>
      <c r="AO42" s="68">
        <f t="shared" si="67"/>
        <v>3.1850000000000001</v>
      </c>
      <c r="AP42" s="68">
        <f t="shared" si="68"/>
        <v>3.1850000000000001</v>
      </c>
      <c r="AQ42" s="68">
        <f t="shared" si="69"/>
        <v>3.1850000000000001</v>
      </c>
      <c r="AR42" s="68">
        <f t="shared" si="70"/>
        <v>3.2050000000000001</v>
      </c>
      <c r="AS42" s="68">
        <f t="shared" si="71"/>
        <v>3.2250000000000001</v>
      </c>
      <c r="AT42" s="68">
        <f t="shared" si="72"/>
        <v>3.1850000000000001</v>
      </c>
      <c r="AU42" s="68">
        <f t="shared" si="73"/>
        <v>3.1850000000000001</v>
      </c>
      <c r="AV42" s="68"/>
      <c r="AW42" s="68"/>
      <c r="AX42" s="68">
        <f t="shared" si="74"/>
        <v>3.1825000000000001</v>
      </c>
      <c r="AY42" s="68">
        <f t="shared" si="75"/>
        <v>3.105</v>
      </c>
      <c r="AZ42" s="68">
        <f t="shared" si="76"/>
        <v>3.41</v>
      </c>
      <c r="BA42" s="68">
        <f t="shared" si="77"/>
        <v>3.3325</v>
      </c>
      <c r="BB42" s="68">
        <f t="shared" si="78"/>
        <v>3.2174999999999998</v>
      </c>
      <c r="BC42" s="68">
        <f t="shared" si="79"/>
        <v>3.2075</v>
      </c>
      <c r="BD42" s="68">
        <f t="shared" si="50"/>
        <v>2.7949999999999999</v>
      </c>
      <c r="BE42" s="68">
        <f t="shared" si="51"/>
        <v>3.0449999999999999</v>
      </c>
      <c r="BF42" s="68"/>
      <c r="BG42" s="89"/>
      <c r="BH42" s="67">
        <f>download!AD62</f>
        <v>1.4341418231940002</v>
      </c>
      <c r="BI42" s="40">
        <f>download!AH61</f>
        <v>6.1528412484661017E-2</v>
      </c>
      <c r="BJ42" s="40">
        <f>download!AL61</f>
        <v>7.0836100568352003E-2</v>
      </c>
      <c r="BK42" s="48">
        <f t="shared" si="45"/>
        <v>0.84571274502112026</v>
      </c>
      <c r="BL42" s="48">
        <f t="shared" si="45"/>
        <v>0.82490335846614082</v>
      </c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8"/>
      <c r="CN42" s="40"/>
      <c r="CO42" s="56"/>
      <c r="CP42" s="56"/>
      <c r="CQ42" s="72"/>
      <c r="CR42" s="40"/>
      <c r="CS42" s="56"/>
      <c r="CT42" s="40"/>
      <c r="CU42" s="49"/>
      <c r="CV42" s="49"/>
      <c r="CW42" s="40"/>
      <c r="CX42" s="56"/>
      <c r="CY42" s="40"/>
      <c r="CZ42" s="40"/>
      <c r="DA42" s="41"/>
      <c r="DB42" s="41"/>
      <c r="DC42" s="49"/>
      <c r="DD42" s="40"/>
      <c r="DE42" s="49"/>
      <c r="DF42" s="40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</row>
    <row r="43" spans="1:124">
      <c r="A43" s="165">
        <v>37773</v>
      </c>
      <c r="B43" s="579">
        <f t="shared" si="28"/>
        <v>-1.2499999999999994E-2</v>
      </c>
      <c r="C43" s="394">
        <f t="shared" si="81"/>
        <v>0.14000000000000001</v>
      </c>
      <c r="D43" s="394">
        <f t="shared" si="34"/>
        <v>0.14000000000000001</v>
      </c>
      <c r="E43" s="93">
        <f t="shared" si="47"/>
        <v>0.14000000000000001</v>
      </c>
      <c r="F43" s="288">
        <f t="shared" si="61"/>
        <v>0.10500000000000001</v>
      </c>
      <c r="G43" s="93">
        <f t="shared" si="46"/>
        <v>0.14000000000000001</v>
      </c>
      <c r="H43" s="396">
        <f t="shared" si="82"/>
        <v>0.14000000000000001</v>
      </c>
      <c r="I43" s="288">
        <f t="shared" si="62"/>
        <v>0.14000000000000001</v>
      </c>
      <c r="J43" s="397">
        <f t="shared" si="60"/>
        <v>0.14000000000000001</v>
      </c>
      <c r="K43" s="50">
        <f t="shared" si="83"/>
        <v>0.16</v>
      </c>
      <c r="L43" s="417">
        <f t="shared" si="55"/>
        <v>0.16</v>
      </c>
      <c r="M43" s="288">
        <f t="shared" si="63"/>
        <v>0.16</v>
      </c>
      <c r="N43" s="93">
        <f t="shared" si="84"/>
        <v>0.18</v>
      </c>
      <c r="O43" s="50">
        <f t="shared" si="85"/>
        <v>0.14000000000000001</v>
      </c>
      <c r="P43" s="184">
        <f t="shared" si="31"/>
        <v>0.14000000000000001</v>
      </c>
      <c r="Q43" s="288">
        <f t="shared" si="64"/>
        <v>0.14000000000000001</v>
      </c>
      <c r="R43" s="93">
        <f t="shared" si="86"/>
        <v>0.14000000000000001</v>
      </c>
      <c r="T43" s="571">
        <f t="shared" si="80"/>
        <v>-0.06</v>
      </c>
      <c r="U43" s="571">
        <f t="shared" si="37"/>
        <v>-4.9999999999999975E-3</v>
      </c>
      <c r="V43" s="571">
        <f t="shared" si="87"/>
        <v>0.13250000000000001</v>
      </c>
      <c r="X43" s="538">
        <f>download!B62</f>
        <v>0.13250000000000001</v>
      </c>
      <c r="Y43" s="539">
        <f>download!AX62</f>
        <v>0.13250000000000001</v>
      </c>
      <c r="Z43" s="538">
        <f>download!F62</f>
        <v>5.5E-2</v>
      </c>
      <c r="AA43" s="538">
        <f>download!AP62</f>
        <v>-0.1</v>
      </c>
      <c r="AB43" s="556">
        <f>download!J62</f>
        <v>0.35499999999999998</v>
      </c>
      <c r="AC43" s="556">
        <f>download!N62</f>
        <v>0.28749999999999998</v>
      </c>
      <c r="AD43" s="556">
        <f>download!R62</f>
        <v>0.17249999999999999</v>
      </c>
      <c r="AE43" s="557">
        <f>download!V62</f>
        <v>0.16250000000000001</v>
      </c>
      <c r="AF43" s="325">
        <v>-0.25</v>
      </c>
      <c r="AG43" s="325">
        <f>download!AT64</f>
        <v>0</v>
      </c>
      <c r="AH43" s="325"/>
      <c r="AI43" s="74">
        <v>37773</v>
      </c>
      <c r="AJ43" s="483">
        <f>download!Z63</f>
        <v>3.0750000000000002</v>
      </c>
      <c r="AK43" s="67"/>
      <c r="AL43" s="68"/>
      <c r="AM43" s="68">
        <f t="shared" si="65"/>
        <v>2.6364317753843234</v>
      </c>
      <c r="AN43" s="68">
        <f t="shared" si="66"/>
        <v>3.2150000000000003</v>
      </c>
      <c r="AO43" s="68">
        <f t="shared" si="67"/>
        <v>3.2150000000000003</v>
      </c>
      <c r="AP43" s="68">
        <f t="shared" si="68"/>
        <v>3.2150000000000003</v>
      </c>
      <c r="AQ43" s="68">
        <f t="shared" si="69"/>
        <v>3.2150000000000003</v>
      </c>
      <c r="AR43" s="68">
        <f t="shared" si="70"/>
        <v>3.2350000000000003</v>
      </c>
      <c r="AS43" s="68">
        <f t="shared" si="71"/>
        <v>3.2550000000000003</v>
      </c>
      <c r="AT43" s="68">
        <f t="shared" si="72"/>
        <v>3.2150000000000003</v>
      </c>
      <c r="AU43" s="68">
        <f t="shared" si="73"/>
        <v>3.2150000000000003</v>
      </c>
      <c r="AV43" s="68"/>
      <c r="AW43" s="68"/>
      <c r="AX43" s="68">
        <f t="shared" si="74"/>
        <v>3.2075</v>
      </c>
      <c r="AY43" s="68">
        <f t="shared" si="75"/>
        <v>3.1300000000000003</v>
      </c>
      <c r="AZ43" s="68">
        <f t="shared" si="76"/>
        <v>3.43</v>
      </c>
      <c r="BA43" s="68">
        <f t="shared" si="77"/>
        <v>3.3625000000000003</v>
      </c>
      <c r="BB43" s="68">
        <f t="shared" si="78"/>
        <v>3.2475000000000001</v>
      </c>
      <c r="BC43" s="68">
        <f t="shared" si="79"/>
        <v>3.2375000000000003</v>
      </c>
      <c r="BD43" s="68">
        <f t="shared" si="50"/>
        <v>2.8250000000000002</v>
      </c>
      <c r="BE43" s="68">
        <f t="shared" si="51"/>
        <v>3.0750000000000002</v>
      </c>
      <c r="BF43" s="68"/>
      <c r="BG43" s="89"/>
      <c r="BH43" s="67">
        <f>download!AD63</f>
        <v>1.4331656117860003</v>
      </c>
      <c r="BI43" s="40">
        <f>download!AH62</f>
        <v>6.1551851022000018E-2</v>
      </c>
      <c r="BJ43" s="40">
        <f>download!AL62</f>
        <v>7.0837493707740007E-2</v>
      </c>
      <c r="BK43" s="48">
        <f t="shared" si="45"/>
        <v>0.84131954135563458</v>
      </c>
      <c r="BL43" s="48">
        <f t="shared" si="45"/>
        <v>0.82004098767786104</v>
      </c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8"/>
      <c r="CN43" s="40"/>
      <c r="CO43" s="56"/>
      <c r="CP43" s="56"/>
      <c r="CQ43" s="72"/>
      <c r="CR43" s="40"/>
      <c r="CS43" s="56"/>
      <c r="CT43" s="40"/>
      <c r="CU43" s="49"/>
      <c r="CV43" s="49"/>
      <c r="CW43" s="40"/>
      <c r="CX43" s="56"/>
      <c r="CY43" s="40"/>
      <c r="CZ43" s="40"/>
      <c r="DA43" s="41"/>
      <c r="DB43" s="41"/>
      <c r="DC43" s="49"/>
      <c r="DD43" s="40"/>
      <c r="DE43" s="49"/>
      <c r="DF43" s="40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</row>
    <row r="44" spans="1:124">
      <c r="A44" s="165">
        <v>37803</v>
      </c>
      <c r="B44" s="579">
        <f t="shared" si="28"/>
        <v>-2.4999999999999849E-3</v>
      </c>
      <c r="C44" s="394">
        <f t="shared" si="81"/>
        <v>0.14000000000000001</v>
      </c>
      <c r="D44" s="394">
        <f t="shared" si="34"/>
        <v>0.14000000000000001</v>
      </c>
      <c r="E44" s="93">
        <f t="shared" si="47"/>
        <v>0.14000000000000001</v>
      </c>
      <c r="F44" s="288">
        <f t="shared" si="61"/>
        <v>0.10500000000000001</v>
      </c>
      <c r="G44" s="93">
        <f t="shared" ref="G44:G59" si="88">E44</f>
        <v>0.14000000000000001</v>
      </c>
      <c r="H44" s="396">
        <f t="shared" si="82"/>
        <v>0.14000000000000001</v>
      </c>
      <c r="I44" s="288">
        <f t="shared" si="62"/>
        <v>0.14000000000000001</v>
      </c>
      <c r="J44" s="397">
        <f t="shared" si="60"/>
        <v>0.14000000000000001</v>
      </c>
      <c r="K44" s="50">
        <f t="shared" si="83"/>
        <v>0.16</v>
      </c>
      <c r="L44" s="417">
        <f t="shared" si="55"/>
        <v>0.16</v>
      </c>
      <c r="M44" s="288">
        <f t="shared" si="63"/>
        <v>0.16</v>
      </c>
      <c r="N44" s="93">
        <f t="shared" si="84"/>
        <v>0.18</v>
      </c>
      <c r="O44" s="50">
        <f t="shared" si="85"/>
        <v>0.14000000000000001</v>
      </c>
      <c r="P44" s="184">
        <f t="shared" si="31"/>
        <v>0.14000000000000001</v>
      </c>
      <c r="Q44" s="288">
        <f t="shared" si="64"/>
        <v>0.14000000000000001</v>
      </c>
      <c r="R44" s="93">
        <f t="shared" si="86"/>
        <v>0.14000000000000001</v>
      </c>
      <c r="T44" s="571">
        <f t="shared" si="80"/>
        <v>-0.06</v>
      </c>
      <c r="U44" s="571">
        <f t="shared" si="37"/>
        <v>-4.9999999999999975E-3</v>
      </c>
      <c r="V44" s="571">
        <f t="shared" si="87"/>
        <v>0.1225</v>
      </c>
      <c r="X44" s="538">
        <f>download!B63</f>
        <v>0.1225</v>
      </c>
      <c r="Y44" s="539">
        <f>download!AX63</f>
        <v>0.1225</v>
      </c>
      <c r="Z44" s="538">
        <f>download!F63</f>
        <v>4.4999999999999998E-2</v>
      </c>
      <c r="AA44" s="538">
        <f>download!AP63</f>
        <v>-0.1</v>
      </c>
      <c r="AB44" s="556">
        <f>download!J63</f>
        <v>0.39</v>
      </c>
      <c r="AC44" s="556">
        <f>download!N63</f>
        <v>0.3</v>
      </c>
      <c r="AD44" s="556">
        <f>download!R63</f>
        <v>0.185</v>
      </c>
      <c r="AE44" s="557">
        <f>download!V63</f>
        <v>0.16250000000000001</v>
      </c>
      <c r="AF44" s="325">
        <v>-0.25</v>
      </c>
      <c r="AG44" s="325">
        <f>download!AT65</f>
        <v>0</v>
      </c>
      <c r="AH44" s="325"/>
      <c r="AI44" s="74">
        <v>37803</v>
      </c>
      <c r="AJ44" s="483">
        <f>download!Z64</f>
        <v>3.0750000000000002</v>
      </c>
      <c r="AK44" s="67"/>
      <c r="AL44" s="68"/>
      <c r="AM44" s="68">
        <f t="shared" si="65"/>
        <v>2.6213812702147674</v>
      </c>
      <c r="AN44" s="68">
        <f t="shared" si="66"/>
        <v>3.2150000000000003</v>
      </c>
      <c r="AO44" s="68">
        <f t="shared" si="67"/>
        <v>3.2150000000000003</v>
      </c>
      <c r="AP44" s="68">
        <f t="shared" si="68"/>
        <v>3.2150000000000003</v>
      </c>
      <c r="AQ44" s="68">
        <f t="shared" si="69"/>
        <v>3.2150000000000003</v>
      </c>
      <c r="AR44" s="68">
        <f t="shared" si="70"/>
        <v>3.2350000000000003</v>
      </c>
      <c r="AS44" s="68">
        <f t="shared" si="71"/>
        <v>3.2550000000000003</v>
      </c>
      <c r="AT44" s="68">
        <f t="shared" si="72"/>
        <v>3.2150000000000003</v>
      </c>
      <c r="AU44" s="68">
        <f t="shared" si="73"/>
        <v>3.2150000000000003</v>
      </c>
      <c r="AV44" s="68"/>
      <c r="AW44" s="68"/>
      <c r="AX44" s="68">
        <f t="shared" si="74"/>
        <v>3.1975000000000002</v>
      </c>
      <c r="AY44" s="68">
        <f t="shared" si="75"/>
        <v>3.12</v>
      </c>
      <c r="AZ44" s="68">
        <f t="shared" si="76"/>
        <v>3.4650000000000003</v>
      </c>
      <c r="BA44" s="68">
        <f t="shared" si="77"/>
        <v>3.375</v>
      </c>
      <c r="BB44" s="68">
        <f t="shared" si="78"/>
        <v>3.2600000000000002</v>
      </c>
      <c r="BC44" s="68">
        <f t="shared" si="79"/>
        <v>3.2375000000000003</v>
      </c>
      <c r="BD44" s="68">
        <f t="shared" si="50"/>
        <v>2.8250000000000002</v>
      </c>
      <c r="BE44" s="68">
        <f t="shared" si="51"/>
        <v>3.0750000000000002</v>
      </c>
      <c r="BF44" s="68"/>
      <c r="BG44" s="89"/>
      <c r="BH44" s="67">
        <f>download!AD64</f>
        <v>1.4321543157580001</v>
      </c>
      <c r="BI44" s="40">
        <f>download!AH63</f>
        <v>6.1574533477654007E-2</v>
      </c>
      <c r="BJ44" s="40">
        <f>download!AL63</f>
        <v>7.0840111952927012E-2</v>
      </c>
      <c r="BK44" s="48">
        <f t="shared" si="45"/>
        <v>0.83708670827081566</v>
      </c>
      <c r="BL44" s="48">
        <f t="shared" si="45"/>
        <v>0.81535964858935217</v>
      </c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8"/>
      <c r="CN44" s="40"/>
      <c r="CO44" s="56"/>
      <c r="CP44" s="56"/>
      <c r="CQ44" s="72"/>
      <c r="CR44" s="40"/>
      <c r="CS44" s="56"/>
      <c r="CT44" s="40"/>
      <c r="CU44" s="49"/>
      <c r="CV44" s="49"/>
      <c r="CW44" s="40"/>
      <c r="CX44" s="56"/>
      <c r="CY44" s="40"/>
      <c r="CZ44" s="40"/>
      <c r="DA44" s="41"/>
      <c r="DB44" s="41"/>
      <c r="DC44" s="49"/>
      <c r="DD44" s="40"/>
      <c r="DE44" s="49"/>
      <c r="DF44" s="40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</row>
    <row r="45" spans="1:124">
      <c r="A45" s="165">
        <v>37834</v>
      </c>
      <c r="B45" s="579">
        <f t="shared" si="28"/>
        <v>0</v>
      </c>
      <c r="C45" s="394">
        <f t="shared" si="81"/>
        <v>0.14000000000000001</v>
      </c>
      <c r="D45" s="394">
        <f t="shared" si="34"/>
        <v>0.14000000000000001</v>
      </c>
      <c r="E45" s="93">
        <f t="shared" si="47"/>
        <v>0.14000000000000001</v>
      </c>
      <c r="F45" s="288">
        <f t="shared" si="61"/>
        <v>0.10500000000000001</v>
      </c>
      <c r="G45" s="93">
        <f t="shared" si="88"/>
        <v>0.14000000000000001</v>
      </c>
      <c r="H45" s="396">
        <f t="shared" si="82"/>
        <v>0.14000000000000001</v>
      </c>
      <c r="I45" s="288">
        <f t="shared" si="62"/>
        <v>0.14000000000000001</v>
      </c>
      <c r="J45" s="397">
        <f t="shared" si="60"/>
        <v>0.14000000000000001</v>
      </c>
      <c r="K45" s="50">
        <f t="shared" si="83"/>
        <v>0.16</v>
      </c>
      <c r="L45" s="417">
        <f t="shared" si="55"/>
        <v>0.16</v>
      </c>
      <c r="M45" s="288">
        <f t="shared" si="63"/>
        <v>0.16</v>
      </c>
      <c r="N45" s="93">
        <f t="shared" si="84"/>
        <v>0.18</v>
      </c>
      <c r="O45" s="50">
        <f t="shared" si="85"/>
        <v>0.14000000000000001</v>
      </c>
      <c r="P45" s="184">
        <f t="shared" si="31"/>
        <v>0.14000000000000001</v>
      </c>
      <c r="Q45" s="288">
        <f t="shared" si="64"/>
        <v>0.14000000000000001</v>
      </c>
      <c r="R45" s="93">
        <f t="shared" si="86"/>
        <v>0.14000000000000001</v>
      </c>
      <c r="T45" s="571">
        <f t="shared" si="80"/>
        <v>-0.06</v>
      </c>
      <c r="U45" s="571">
        <f t="shared" si="37"/>
        <v>-4.9999999999999975E-3</v>
      </c>
      <c r="V45" s="571">
        <f t="shared" si="87"/>
        <v>0.12</v>
      </c>
      <c r="X45" s="538">
        <f>download!B64</f>
        <v>0.12</v>
      </c>
      <c r="Y45" s="539">
        <f>download!AX64</f>
        <v>0.12</v>
      </c>
      <c r="Z45" s="538">
        <f>download!F64</f>
        <v>4.2500000000000003E-2</v>
      </c>
      <c r="AA45" s="538">
        <f>download!AP64</f>
        <v>-0.1</v>
      </c>
      <c r="AB45" s="556">
        <f>download!J64</f>
        <v>0.45500000000000002</v>
      </c>
      <c r="AC45" s="556">
        <f>download!N64</f>
        <v>0.3</v>
      </c>
      <c r="AD45" s="556">
        <f>download!R64</f>
        <v>0.185</v>
      </c>
      <c r="AE45" s="557">
        <f>download!V64</f>
        <v>0.16250000000000001</v>
      </c>
      <c r="AF45" s="325">
        <v>-0.25</v>
      </c>
      <c r="AG45" s="325">
        <f>download!AT66</f>
        <v>0</v>
      </c>
      <c r="AH45" s="325"/>
      <c r="AI45" s="74">
        <v>37834</v>
      </c>
      <c r="AJ45" s="483">
        <f>download!Z65</f>
        <v>3.12</v>
      </c>
      <c r="AK45" s="67"/>
      <c r="AL45" s="68"/>
      <c r="AM45" s="68">
        <f t="shared" si="65"/>
        <v>2.6423788868716098</v>
      </c>
      <c r="AN45" s="68">
        <f t="shared" si="66"/>
        <v>3.2600000000000002</v>
      </c>
      <c r="AO45" s="68">
        <f t="shared" si="67"/>
        <v>3.2600000000000002</v>
      </c>
      <c r="AP45" s="68">
        <f t="shared" si="68"/>
        <v>3.2600000000000002</v>
      </c>
      <c r="AQ45" s="68">
        <f t="shared" si="69"/>
        <v>3.2600000000000002</v>
      </c>
      <c r="AR45" s="68">
        <f t="shared" si="70"/>
        <v>3.2800000000000002</v>
      </c>
      <c r="AS45" s="68">
        <f t="shared" si="71"/>
        <v>3.3000000000000003</v>
      </c>
      <c r="AT45" s="68">
        <f t="shared" si="72"/>
        <v>3.2600000000000002</v>
      </c>
      <c r="AU45" s="68">
        <f t="shared" si="73"/>
        <v>3.2600000000000002</v>
      </c>
      <c r="AV45" s="68"/>
      <c r="AW45" s="68"/>
      <c r="AX45" s="68">
        <f t="shared" si="74"/>
        <v>3.24</v>
      </c>
      <c r="AY45" s="68">
        <f t="shared" si="75"/>
        <v>3.1625000000000001</v>
      </c>
      <c r="AZ45" s="68">
        <f t="shared" si="76"/>
        <v>3.5750000000000002</v>
      </c>
      <c r="BA45" s="68">
        <f t="shared" si="77"/>
        <v>3.42</v>
      </c>
      <c r="BB45" s="68">
        <f t="shared" si="78"/>
        <v>3.3050000000000002</v>
      </c>
      <c r="BC45" s="68">
        <f t="shared" si="79"/>
        <v>3.2825000000000002</v>
      </c>
      <c r="BD45" s="68">
        <f t="shared" si="50"/>
        <v>2.87</v>
      </c>
      <c r="BE45" s="68">
        <f t="shared" si="51"/>
        <v>3.12</v>
      </c>
      <c r="BF45" s="68"/>
      <c r="BG45" s="89"/>
      <c r="BH45" s="67">
        <f>download!AD65</f>
        <v>1.4311474132429998</v>
      </c>
      <c r="BI45" s="40">
        <f>download!AH64</f>
        <v>6.1597875696098009E-2</v>
      </c>
      <c r="BJ45" s="40">
        <f>download!AL64</f>
        <v>7.0844643923805017E-2</v>
      </c>
      <c r="BK45" s="48">
        <f t="shared" si="45"/>
        <v>0.83273222535508185</v>
      </c>
      <c r="BL45" s="48">
        <f t="shared" si="45"/>
        <v>0.81054567081951212</v>
      </c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8"/>
      <c r="CN45" s="40"/>
      <c r="CO45" s="56"/>
      <c r="CP45" s="56"/>
      <c r="CQ45" s="72"/>
      <c r="CR45" s="40"/>
      <c r="CS45" s="56"/>
      <c r="CT45" s="40"/>
      <c r="CU45" s="49"/>
      <c r="CV45" s="49"/>
      <c r="CW45" s="40"/>
      <c r="CX45" s="56"/>
      <c r="CY45" s="40"/>
      <c r="CZ45" s="40"/>
      <c r="DA45" s="41"/>
      <c r="DB45" s="41"/>
      <c r="DC45" s="49"/>
      <c r="DD45" s="40"/>
      <c r="DE45" s="49"/>
      <c r="DF45" s="40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</row>
    <row r="46" spans="1:124">
      <c r="A46" s="165">
        <v>37865</v>
      </c>
      <c r="B46" s="579">
        <f t="shared" si="28"/>
        <v>2.5000000000000196E-3</v>
      </c>
      <c r="C46" s="394">
        <f t="shared" si="81"/>
        <v>0.14000000000000001</v>
      </c>
      <c r="D46" s="394">
        <f t="shared" si="34"/>
        <v>0.14000000000000001</v>
      </c>
      <c r="E46" s="93">
        <f t="shared" si="47"/>
        <v>0.14000000000000001</v>
      </c>
      <c r="F46" s="288">
        <f t="shared" si="61"/>
        <v>0.10500000000000001</v>
      </c>
      <c r="G46" s="93">
        <f t="shared" si="88"/>
        <v>0.14000000000000001</v>
      </c>
      <c r="H46" s="396">
        <f t="shared" si="82"/>
        <v>0.14000000000000001</v>
      </c>
      <c r="I46" s="288">
        <f t="shared" si="62"/>
        <v>0.14000000000000001</v>
      </c>
      <c r="J46" s="397">
        <f t="shared" si="60"/>
        <v>0.14000000000000001</v>
      </c>
      <c r="K46" s="50">
        <f t="shared" si="83"/>
        <v>0.16</v>
      </c>
      <c r="L46" s="417">
        <f t="shared" si="55"/>
        <v>0.16</v>
      </c>
      <c r="M46" s="288">
        <f t="shared" si="63"/>
        <v>0.16</v>
      </c>
      <c r="N46" s="93">
        <f t="shared" si="84"/>
        <v>0.18</v>
      </c>
      <c r="O46" s="50">
        <f t="shared" si="85"/>
        <v>0.14000000000000001</v>
      </c>
      <c r="P46" s="184">
        <f t="shared" si="31"/>
        <v>0.14000000000000001</v>
      </c>
      <c r="Q46" s="288">
        <f t="shared" si="64"/>
        <v>0.14000000000000001</v>
      </c>
      <c r="R46" s="93">
        <f t="shared" si="86"/>
        <v>0.14000000000000001</v>
      </c>
      <c r="T46" s="571">
        <f t="shared" si="80"/>
        <v>-0.06</v>
      </c>
      <c r="U46" s="571">
        <f t="shared" si="37"/>
        <v>-4.9999999999999975E-3</v>
      </c>
      <c r="V46" s="571">
        <f t="shared" si="87"/>
        <v>0.11749999999999999</v>
      </c>
      <c r="X46" s="538">
        <f>download!B65</f>
        <v>0.11749999999999999</v>
      </c>
      <c r="Y46" s="539">
        <f>download!AX65</f>
        <v>0.11749999999999999</v>
      </c>
      <c r="Z46" s="538">
        <f>download!F65</f>
        <v>0.04</v>
      </c>
      <c r="AA46" s="538">
        <f>download!AP65</f>
        <v>-0.09</v>
      </c>
      <c r="AB46" s="556">
        <f>download!J65</f>
        <v>0.35499999999999998</v>
      </c>
      <c r="AC46" s="556">
        <f>download!N65</f>
        <v>0.28999999999999998</v>
      </c>
      <c r="AD46" s="556">
        <f>download!R65</f>
        <v>0.16250000000000001</v>
      </c>
      <c r="AE46" s="557">
        <f>download!V65</f>
        <v>0.16250000000000001</v>
      </c>
      <c r="AF46" s="325">
        <v>-0.25</v>
      </c>
      <c r="AG46" s="325">
        <f>download!AT67</f>
        <v>0</v>
      </c>
      <c r="AH46" s="325"/>
      <c r="AI46" s="74">
        <v>37865</v>
      </c>
      <c r="AJ46" s="483">
        <f>download!Z66</f>
        <v>3.11</v>
      </c>
      <c r="AK46" s="67"/>
      <c r="AL46" s="68"/>
      <c r="AM46" s="68">
        <f t="shared" si="65"/>
        <v>2.6187184292750403</v>
      </c>
      <c r="AN46" s="68">
        <f t="shared" si="66"/>
        <v>3.25</v>
      </c>
      <c r="AO46" s="68">
        <f t="shared" si="67"/>
        <v>3.25</v>
      </c>
      <c r="AP46" s="68">
        <f t="shared" si="68"/>
        <v>3.25</v>
      </c>
      <c r="AQ46" s="68">
        <f t="shared" si="69"/>
        <v>3.25</v>
      </c>
      <c r="AR46" s="68">
        <f t="shared" si="70"/>
        <v>3.27</v>
      </c>
      <c r="AS46" s="68">
        <f t="shared" si="71"/>
        <v>3.29</v>
      </c>
      <c r="AT46" s="68">
        <f t="shared" si="72"/>
        <v>3.25</v>
      </c>
      <c r="AU46" s="68">
        <f t="shared" si="73"/>
        <v>3.25</v>
      </c>
      <c r="AV46" s="68"/>
      <c r="AW46" s="68"/>
      <c r="AX46" s="68">
        <f t="shared" si="74"/>
        <v>3.2275</v>
      </c>
      <c r="AY46" s="68">
        <f t="shared" si="75"/>
        <v>3.15</v>
      </c>
      <c r="AZ46" s="68">
        <f t="shared" si="76"/>
        <v>3.4649999999999999</v>
      </c>
      <c r="BA46" s="68">
        <f t="shared" si="77"/>
        <v>3.4</v>
      </c>
      <c r="BB46" s="68">
        <f t="shared" si="78"/>
        <v>3.2725</v>
      </c>
      <c r="BC46" s="68">
        <f t="shared" si="79"/>
        <v>3.2725</v>
      </c>
      <c r="BD46" s="68">
        <f t="shared" si="50"/>
        <v>2.86</v>
      </c>
      <c r="BE46" s="68">
        <f t="shared" si="51"/>
        <v>3.11</v>
      </c>
      <c r="BF46" s="68"/>
      <c r="BG46" s="89"/>
      <c r="BH46" s="67">
        <f>download!AD66</f>
        <v>1.4301773215</v>
      </c>
      <c r="BI46" s="40">
        <f>download!AH65</f>
        <v>6.1621042788811024E-2</v>
      </c>
      <c r="BJ46" s="40">
        <f>download!AL65</f>
        <v>7.0849175894690003E-2</v>
      </c>
      <c r="BK46" s="48">
        <f t="shared" si="45"/>
        <v>0.82839764718250319</v>
      </c>
      <c r="BL46" s="48">
        <f t="shared" si="45"/>
        <v>0.80575951670001245</v>
      </c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8"/>
      <c r="CN46" s="40"/>
      <c r="CO46" s="56"/>
      <c r="CP46" s="56"/>
      <c r="CQ46" s="72"/>
      <c r="CR46" s="40"/>
      <c r="CS46" s="56"/>
      <c r="CT46" s="40"/>
      <c r="CU46" s="49"/>
      <c r="CV46" s="49"/>
      <c r="CW46" s="40"/>
      <c r="CX46" s="56"/>
      <c r="CY46" s="40"/>
      <c r="CZ46" s="40"/>
      <c r="DA46" s="41"/>
      <c r="DB46" s="41"/>
      <c r="DC46" s="49"/>
      <c r="DD46" s="40"/>
      <c r="DE46" s="49"/>
      <c r="DF46" s="40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</row>
    <row r="47" spans="1:124">
      <c r="A47" s="165">
        <v>37895</v>
      </c>
      <c r="B47" s="579">
        <f t="shared" si="28"/>
        <v>-1.2499999999999994E-2</v>
      </c>
      <c r="C47" s="394">
        <f t="shared" si="81"/>
        <v>0.14000000000000001</v>
      </c>
      <c r="D47" s="394">
        <f t="shared" si="34"/>
        <v>0.14000000000000001</v>
      </c>
      <c r="E47" s="93">
        <f t="shared" si="47"/>
        <v>0.14000000000000001</v>
      </c>
      <c r="F47" s="288">
        <f t="shared" si="61"/>
        <v>0.10500000000000001</v>
      </c>
      <c r="G47" s="93">
        <f t="shared" si="88"/>
        <v>0.14000000000000001</v>
      </c>
      <c r="H47" s="396">
        <f t="shared" si="82"/>
        <v>0.14000000000000001</v>
      </c>
      <c r="I47" s="288">
        <f t="shared" si="62"/>
        <v>0.14000000000000001</v>
      </c>
      <c r="J47" s="397">
        <f t="shared" si="60"/>
        <v>0.14000000000000001</v>
      </c>
      <c r="K47" s="50">
        <f t="shared" si="83"/>
        <v>0.16</v>
      </c>
      <c r="L47" s="417">
        <f t="shared" si="55"/>
        <v>0.16</v>
      </c>
      <c r="M47" s="288">
        <f t="shared" si="63"/>
        <v>0.16</v>
      </c>
      <c r="N47" s="93">
        <f t="shared" si="84"/>
        <v>0.18</v>
      </c>
      <c r="O47" s="50">
        <f t="shared" si="85"/>
        <v>0.14000000000000001</v>
      </c>
      <c r="P47" s="184">
        <f t="shared" si="31"/>
        <v>0.14000000000000001</v>
      </c>
      <c r="Q47" s="288">
        <f t="shared" si="64"/>
        <v>0.14000000000000001</v>
      </c>
      <c r="R47" s="93">
        <f t="shared" si="86"/>
        <v>0.14000000000000001</v>
      </c>
      <c r="T47" s="571">
        <f t="shared" si="80"/>
        <v>-0.06</v>
      </c>
      <c r="U47" s="571">
        <f t="shared" si="37"/>
        <v>-4.9999999999999975E-3</v>
      </c>
      <c r="V47" s="571">
        <f t="shared" si="87"/>
        <v>0.13250000000000001</v>
      </c>
      <c r="X47" s="538">
        <f>download!B66</f>
        <v>0.13250000000000001</v>
      </c>
      <c r="Y47" s="539">
        <f>download!AX66</f>
        <v>0.13250000000000001</v>
      </c>
      <c r="Z47" s="538">
        <f>download!F66</f>
        <v>5.5E-2</v>
      </c>
      <c r="AA47" s="538">
        <f>download!AP66</f>
        <v>-7.4999999999999997E-2</v>
      </c>
      <c r="AB47" s="556">
        <f>download!J66</f>
        <v>0.42499999999999999</v>
      </c>
      <c r="AC47" s="556">
        <f>download!N66</f>
        <v>0.36249999999999999</v>
      </c>
      <c r="AD47" s="556">
        <f>download!R66</f>
        <v>0.185</v>
      </c>
      <c r="AE47" s="557">
        <f>download!V66</f>
        <v>0.16500000000000001</v>
      </c>
      <c r="AF47" s="325">
        <v>-0.25</v>
      </c>
      <c r="AG47" s="325">
        <f>download!AT68</f>
        <v>0</v>
      </c>
      <c r="AH47" s="325"/>
      <c r="AI47" s="74">
        <v>37895</v>
      </c>
      <c r="AJ47" s="483">
        <f>download!Z67</f>
        <v>3.13</v>
      </c>
      <c r="AK47" s="67"/>
      <c r="AL47" s="68"/>
      <c r="AM47" s="68">
        <f t="shared" si="65"/>
        <v>2.6197729411656208</v>
      </c>
      <c r="AN47" s="68">
        <f t="shared" si="66"/>
        <v>3.27</v>
      </c>
      <c r="AO47" s="68">
        <f t="shared" si="67"/>
        <v>3.27</v>
      </c>
      <c r="AP47" s="68">
        <f t="shared" si="68"/>
        <v>3.27</v>
      </c>
      <c r="AQ47" s="68">
        <f t="shared" si="69"/>
        <v>3.27</v>
      </c>
      <c r="AR47" s="68">
        <f t="shared" si="70"/>
        <v>3.29</v>
      </c>
      <c r="AS47" s="68">
        <f t="shared" si="71"/>
        <v>3.31</v>
      </c>
      <c r="AT47" s="68">
        <f t="shared" si="72"/>
        <v>3.27</v>
      </c>
      <c r="AU47" s="68">
        <f t="shared" si="73"/>
        <v>3.27</v>
      </c>
      <c r="AV47" s="68"/>
      <c r="AW47" s="68"/>
      <c r="AX47" s="68">
        <f t="shared" si="74"/>
        <v>3.2624999999999997</v>
      </c>
      <c r="AY47" s="68">
        <f t="shared" si="75"/>
        <v>3.1850000000000001</v>
      </c>
      <c r="AZ47" s="68">
        <f t="shared" si="76"/>
        <v>3.5549999999999997</v>
      </c>
      <c r="BA47" s="68">
        <f t="shared" si="77"/>
        <v>3.4924999999999997</v>
      </c>
      <c r="BB47" s="68">
        <f t="shared" si="78"/>
        <v>3.3149999999999999</v>
      </c>
      <c r="BC47" s="68">
        <f t="shared" si="79"/>
        <v>3.2949999999999999</v>
      </c>
      <c r="BD47" s="68">
        <f t="shared" si="50"/>
        <v>2.88</v>
      </c>
      <c r="BE47" s="68">
        <f t="shared" si="51"/>
        <v>3.13</v>
      </c>
      <c r="BF47" s="68"/>
      <c r="BG47" s="89"/>
      <c r="BH47" s="67">
        <f>download!AD67</f>
        <v>1.4291791961220002</v>
      </c>
      <c r="BI47" s="40">
        <f>download!AH66</f>
        <v>6.1643462556122013E-2</v>
      </c>
      <c r="BJ47" s="40">
        <f>download!AL66</f>
        <v>7.0853680907846009E-2</v>
      </c>
      <c r="BK47" s="48">
        <f t="shared" si="45"/>
        <v>0.82422138459438499</v>
      </c>
      <c r="BL47" s="48">
        <f t="shared" si="45"/>
        <v>0.8011538046378045</v>
      </c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8"/>
      <c r="CN47" s="40"/>
      <c r="CO47" s="56"/>
      <c r="CP47" s="56"/>
      <c r="CQ47" s="72"/>
      <c r="CR47" s="40"/>
      <c r="CS47" s="56"/>
      <c r="CT47" s="40"/>
      <c r="CU47" s="49"/>
      <c r="CV47" s="49"/>
      <c r="CW47" s="40"/>
      <c r="CX47" s="56"/>
      <c r="CY47" s="40"/>
      <c r="CZ47" s="40"/>
      <c r="DA47" s="41"/>
      <c r="DB47" s="41"/>
      <c r="DC47" s="49"/>
      <c r="DD47" s="40"/>
      <c r="DE47" s="49"/>
      <c r="DF47" s="40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</row>
    <row r="48" spans="1:124">
      <c r="A48" s="165">
        <v>37926</v>
      </c>
      <c r="B48" s="579">
        <f t="shared" si="28"/>
        <v>9.9999999999999985E-3</v>
      </c>
      <c r="C48" s="394">
        <f>+C36+0</f>
        <v>0.22500000000000001</v>
      </c>
      <c r="D48" s="394">
        <f t="shared" si="34"/>
        <v>0.22500000000000001</v>
      </c>
      <c r="E48" s="93">
        <f t="shared" si="47"/>
        <v>0.22500000000000001</v>
      </c>
      <c r="F48" s="288">
        <f t="shared" si="61"/>
        <v>0.19</v>
      </c>
      <c r="G48" s="93">
        <f t="shared" si="88"/>
        <v>0.22500000000000001</v>
      </c>
      <c r="H48" s="472">
        <f>K48+0.01</f>
        <v>0.34500000000000003</v>
      </c>
      <c r="I48" s="288">
        <f t="shared" si="62"/>
        <v>0.34500000000000003</v>
      </c>
      <c r="J48" s="397">
        <f t="shared" si="60"/>
        <v>0.34500000000000003</v>
      </c>
      <c r="K48" s="41">
        <f>C48+0.11</f>
        <v>0.33500000000000002</v>
      </c>
      <c r="L48" s="417">
        <f t="shared" si="55"/>
        <v>0.33500000000000002</v>
      </c>
      <c r="M48" s="288">
        <f t="shared" si="63"/>
        <v>0.33500000000000002</v>
      </c>
      <c r="N48" s="93">
        <f>+K48+0.03</f>
        <v>0.36499999999999999</v>
      </c>
      <c r="O48" s="50">
        <f>H48</f>
        <v>0.34500000000000003</v>
      </c>
      <c r="P48" s="184">
        <f t="shared" si="31"/>
        <v>0.34500000000000003</v>
      </c>
      <c r="Q48" s="288">
        <f t="shared" si="64"/>
        <v>0.34500000000000003</v>
      </c>
      <c r="R48" s="93">
        <f>+O48+0.02</f>
        <v>0.36500000000000005</v>
      </c>
      <c r="T48" s="571">
        <f>C48-0.16</f>
        <v>6.5000000000000002E-2</v>
      </c>
      <c r="U48" s="571">
        <f t="shared" si="37"/>
        <v>0.12</v>
      </c>
      <c r="V48" s="571">
        <f>+(T48+AJ48)*0.032+T48+0.01</f>
        <v>0.18072800000000003</v>
      </c>
      <c r="X48" s="538">
        <f>download!B67</f>
        <v>0.19500000000000001</v>
      </c>
      <c r="Y48" s="539">
        <f>download!AX67</f>
        <v>0.19500000000000001</v>
      </c>
      <c r="Z48" s="538">
        <f>download!F67</f>
        <v>0.105</v>
      </c>
      <c r="AA48" s="538">
        <f>download!AP67</f>
        <v>-0.02</v>
      </c>
      <c r="AB48" s="556">
        <f>download!J67</f>
        <v>0.71499999999999997</v>
      </c>
      <c r="AC48" s="556">
        <f>download!N67</f>
        <v>0.44500000000000001</v>
      </c>
      <c r="AD48" s="556">
        <f>download!R67</f>
        <v>0.28749999999999998</v>
      </c>
      <c r="AE48" s="557">
        <f>download!V67</f>
        <v>0.24</v>
      </c>
      <c r="AF48" s="325">
        <v>-0.25</v>
      </c>
      <c r="AG48" s="325">
        <f>download!AT69</f>
        <v>0</v>
      </c>
      <c r="AH48" s="325"/>
      <c r="AI48" s="74">
        <v>37926</v>
      </c>
      <c r="AJ48" s="483">
        <f>download!Z68</f>
        <v>3.2390000000000003</v>
      </c>
      <c r="AK48" s="67"/>
      <c r="AL48" s="68"/>
      <c r="AM48" s="68">
        <f t="shared" si="65"/>
        <v>2.7588032085841463</v>
      </c>
      <c r="AN48" s="68">
        <f t="shared" si="66"/>
        <v>3.4640000000000004</v>
      </c>
      <c r="AO48" s="68">
        <f t="shared" si="67"/>
        <v>3.4640000000000004</v>
      </c>
      <c r="AP48" s="68">
        <f t="shared" si="68"/>
        <v>3.4640000000000004</v>
      </c>
      <c r="AQ48" s="68">
        <f t="shared" si="69"/>
        <v>3.5840000000000005</v>
      </c>
      <c r="AR48" s="68">
        <f t="shared" si="70"/>
        <v>3.5740000000000003</v>
      </c>
      <c r="AS48" s="68">
        <f t="shared" si="71"/>
        <v>3.6040000000000001</v>
      </c>
      <c r="AT48" s="68">
        <f t="shared" si="72"/>
        <v>3.5840000000000005</v>
      </c>
      <c r="AU48" s="68">
        <f t="shared" si="73"/>
        <v>3.6040000000000005</v>
      </c>
      <c r="AV48" s="68"/>
      <c r="AW48" s="68"/>
      <c r="AX48" s="68">
        <f t="shared" si="74"/>
        <v>3.4340000000000002</v>
      </c>
      <c r="AY48" s="68">
        <f t="shared" si="75"/>
        <v>3.3440000000000003</v>
      </c>
      <c r="AZ48" s="68">
        <f t="shared" si="76"/>
        <v>3.9540000000000002</v>
      </c>
      <c r="BA48" s="68">
        <f t="shared" si="77"/>
        <v>3.6840000000000002</v>
      </c>
      <c r="BB48" s="68">
        <f t="shared" si="78"/>
        <v>3.5265000000000004</v>
      </c>
      <c r="BC48" s="68">
        <f t="shared" si="79"/>
        <v>3.4790000000000001</v>
      </c>
      <c r="BD48" s="68">
        <f t="shared" si="50"/>
        <v>2.9890000000000003</v>
      </c>
      <c r="BE48" s="68">
        <f t="shared" si="51"/>
        <v>3.2390000000000003</v>
      </c>
      <c r="BF48" s="68"/>
      <c r="BG48" s="89"/>
      <c r="BH48" s="67">
        <f>download!AD68</f>
        <v>1.4282180470500001</v>
      </c>
      <c r="BI48" s="40">
        <f>download!AH67</f>
        <v>6.1666629649186011E-2</v>
      </c>
      <c r="BJ48" s="40">
        <f>download!AL67</f>
        <v>7.0858485884198005E-2</v>
      </c>
      <c r="BK48" s="48">
        <f t="shared" si="45"/>
        <v>0.81992495363481377</v>
      </c>
      <c r="BL48" s="48">
        <f t="shared" si="45"/>
        <v>0.79642124959126614</v>
      </c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8"/>
      <c r="CN48" s="40"/>
      <c r="CO48" s="56"/>
      <c r="CP48" s="56"/>
      <c r="CQ48" s="72"/>
      <c r="CR48" s="40"/>
      <c r="CS48" s="56"/>
      <c r="CT48" s="40"/>
      <c r="CU48" s="49"/>
      <c r="CV48" s="49"/>
      <c r="CW48" s="40"/>
      <c r="CX48" s="56"/>
      <c r="CY48" s="40"/>
      <c r="CZ48" s="40"/>
      <c r="DA48" s="41"/>
      <c r="DB48" s="41"/>
      <c r="DC48" s="49"/>
      <c r="DD48" s="40"/>
      <c r="DE48" s="49"/>
      <c r="DF48" s="40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</row>
    <row r="49" spans="1:124">
      <c r="A49" s="165">
        <v>37956</v>
      </c>
      <c r="B49" s="579">
        <f t="shared" si="28"/>
        <v>-2.9999999999999982E-2</v>
      </c>
      <c r="C49" s="394">
        <f>+C37+0</f>
        <v>0.22500000000000001</v>
      </c>
      <c r="D49" s="394">
        <f t="shared" si="34"/>
        <v>0.22500000000000001</v>
      </c>
      <c r="E49" s="93">
        <f t="shared" si="47"/>
        <v>0.22500000000000001</v>
      </c>
      <c r="F49" s="288">
        <f t="shared" si="61"/>
        <v>0.19</v>
      </c>
      <c r="G49" s="93">
        <f t="shared" si="88"/>
        <v>0.22500000000000001</v>
      </c>
      <c r="H49" s="472">
        <f>K49+0.01</f>
        <v>0.34500000000000003</v>
      </c>
      <c r="I49" s="288">
        <f t="shared" si="62"/>
        <v>0.34500000000000003</v>
      </c>
      <c r="J49" s="397">
        <f t="shared" si="60"/>
        <v>0.34500000000000003</v>
      </c>
      <c r="K49" s="41">
        <f>C49+0.11</f>
        <v>0.33500000000000002</v>
      </c>
      <c r="L49" s="417">
        <f t="shared" si="55"/>
        <v>0.33500000000000002</v>
      </c>
      <c r="M49" s="288">
        <f t="shared" si="63"/>
        <v>0.33500000000000002</v>
      </c>
      <c r="N49" s="93">
        <f>+K49+0.03</f>
        <v>0.36499999999999999</v>
      </c>
      <c r="O49" s="50">
        <f>H49</f>
        <v>0.34500000000000003</v>
      </c>
      <c r="P49" s="184">
        <f t="shared" si="31"/>
        <v>0.34500000000000003</v>
      </c>
      <c r="Q49" s="288">
        <f t="shared" si="64"/>
        <v>0.34500000000000003</v>
      </c>
      <c r="R49" s="93">
        <f>+O49+0.02</f>
        <v>0.36500000000000005</v>
      </c>
      <c r="T49" s="571">
        <f>C49-0.16</f>
        <v>6.5000000000000002E-2</v>
      </c>
      <c r="U49" s="571">
        <f t="shared" ref="U49:U80" si="89">T49+0.055</f>
        <v>0.12</v>
      </c>
      <c r="V49" s="571">
        <f>+(T49+AJ49)*0.032+T49+0.01</f>
        <v>0.18408800000000003</v>
      </c>
      <c r="X49" s="538">
        <f>download!B68</f>
        <v>0.23499999999999999</v>
      </c>
      <c r="Y49" s="539">
        <f>download!AX68</f>
        <v>0.23499999999999999</v>
      </c>
      <c r="Z49" s="538">
        <f>download!F68</f>
        <v>0.14499999999999999</v>
      </c>
      <c r="AA49" s="538">
        <f>download!AP68</f>
        <v>-1.2500000000000001E-2</v>
      </c>
      <c r="AB49" s="556">
        <f>download!J68</f>
        <v>1.21</v>
      </c>
      <c r="AC49" s="556">
        <f>download!N68</f>
        <v>0.77</v>
      </c>
      <c r="AD49" s="556">
        <f>download!R68</f>
        <v>0.33750000000000002</v>
      </c>
      <c r="AE49" s="557">
        <f>download!V68</f>
        <v>0.29499999999999998</v>
      </c>
      <c r="AF49" s="325">
        <v>-0.25</v>
      </c>
      <c r="AG49" s="325">
        <f>download!AT70</f>
        <v>0</v>
      </c>
      <c r="AH49" s="325"/>
      <c r="AI49" s="74">
        <v>37956</v>
      </c>
      <c r="AJ49" s="483">
        <f>download!Z69</f>
        <v>3.3440000000000003</v>
      </c>
      <c r="AK49" s="67"/>
      <c r="AL49" s="68"/>
      <c r="AM49" s="68">
        <f t="shared" si="65"/>
        <v>2.8261746909226875</v>
      </c>
      <c r="AN49" s="68">
        <f t="shared" si="66"/>
        <v>3.5690000000000004</v>
      </c>
      <c r="AO49" s="68">
        <f t="shared" si="67"/>
        <v>3.5690000000000004</v>
      </c>
      <c r="AP49" s="68">
        <f t="shared" si="68"/>
        <v>3.5690000000000004</v>
      </c>
      <c r="AQ49" s="68">
        <f t="shared" si="69"/>
        <v>3.6890000000000005</v>
      </c>
      <c r="AR49" s="68">
        <f t="shared" si="70"/>
        <v>3.6790000000000003</v>
      </c>
      <c r="AS49" s="68">
        <f t="shared" si="71"/>
        <v>3.7090000000000005</v>
      </c>
      <c r="AT49" s="68">
        <f t="shared" si="72"/>
        <v>3.6890000000000005</v>
      </c>
      <c r="AU49" s="68">
        <f t="shared" si="73"/>
        <v>3.7090000000000005</v>
      </c>
      <c r="AV49" s="68"/>
      <c r="AW49" s="68"/>
      <c r="AX49" s="68">
        <f t="shared" si="74"/>
        <v>3.5790000000000002</v>
      </c>
      <c r="AY49" s="68">
        <f t="shared" si="75"/>
        <v>3.4890000000000003</v>
      </c>
      <c r="AZ49" s="68">
        <f t="shared" si="76"/>
        <v>4.5540000000000003</v>
      </c>
      <c r="BA49" s="68">
        <f t="shared" si="77"/>
        <v>4.1140000000000008</v>
      </c>
      <c r="BB49" s="68">
        <f t="shared" si="78"/>
        <v>3.6815000000000002</v>
      </c>
      <c r="BC49" s="68">
        <f t="shared" si="79"/>
        <v>3.6390000000000002</v>
      </c>
      <c r="BD49" s="68">
        <f t="shared" si="50"/>
        <v>3.0940000000000003</v>
      </c>
      <c r="BE49" s="68">
        <f t="shared" si="51"/>
        <v>3.3440000000000003</v>
      </c>
      <c r="BF49" s="68"/>
      <c r="BG49" s="89"/>
      <c r="BH49" s="67">
        <f>download!AD69</f>
        <v>1.4272026387300003</v>
      </c>
      <c r="BI49" s="40">
        <f>download!AH68</f>
        <v>6.1689049416837019E-2</v>
      </c>
      <c r="BJ49" s="40">
        <f>download!AL68</f>
        <v>7.086313586131901E-2</v>
      </c>
      <c r="BK49" s="48">
        <f t="shared" si="45"/>
        <v>0.8157854799133466</v>
      </c>
      <c r="BL49" s="48">
        <f t="shared" si="45"/>
        <v>0.7918673832789821</v>
      </c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8"/>
      <c r="CN49" s="40"/>
      <c r="CO49" s="56"/>
      <c r="CP49" s="56"/>
      <c r="CQ49" s="72"/>
      <c r="CR49" s="40"/>
      <c r="CS49" s="56"/>
      <c r="CT49" s="40"/>
      <c r="CU49" s="49"/>
      <c r="CV49" s="49"/>
      <c r="CW49" s="40"/>
      <c r="CX49" s="56"/>
      <c r="CY49" s="40"/>
      <c r="CZ49" s="40"/>
      <c r="DA49" s="41"/>
      <c r="DB49" s="41"/>
      <c r="DC49" s="49"/>
      <c r="DD49" s="40"/>
      <c r="DE49" s="49"/>
      <c r="DF49" s="40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</row>
    <row r="50" spans="1:124">
      <c r="A50" s="165">
        <v>37987</v>
      </c>
      <c r="B50" s="579">
        <f t="shared" si="28"/>
        <v>-1.7499999999999998E-2</v>
      </c>
      <c r="C50" s="394">
        <f>+C38+0</f>
        <v>0.25</v>
      </c>
      <c r="D50" s="394">
        <f t="shared" si="34"/>
        <v>0.25</v>
      </c>
      <c r="E50" s="93">
        <f t="shared" si="47"/>
        <v>0.25</v>
      </c>
      <c r="F50" s="288">
        <f t="shared" si="61"/>
        <v>0.215</v>
      </c>
      <c r="G50" s="93">
        <f t="shared" si="88"/>
        <v>0.25</v>
      </c>
      <c r="H50" s="472">
        <f>K50+0.01</f>
        <v>0.37</v>
      </c>
      <c r="I50" s="288">
        <f t="shared" si="62"/>
        <v>0.37</v>
      </c>
      <c r="J50" s="397">
        <f t="shared" si="60"/>
        <v>0.37</v>
      </c>
      <c r="K50" s="41">
        <f>C50+0.11</f>
        <v>0.36</v>
      </c>
      <c r="L50" s="417">
        <f t="shared" si="55"/>
        <v>0.36</v>
      </c>
      <c r="M50" s="288">
        <f t="shared" si="63"/>
        <v>0.36</v>
      </c>
      <c r="N50" s="93">
        <f>+K50+0.03</f>
        <v>0.39</v>
      </c>
      <c r="O50" s="50">
        <f>H50</f>
        <v>0.37</v>
      </c>
      <c r="P50" s="184">
        <f t="shared" si="31"/>
        <v>0.37</v>
      </c>
      <c r="Q50" s="288">
        <f t="shared" si="64"/>
        <v>0.37</v>
      </c>
      <c r="R50" s="93">
        <f>+O50+0.02</f>
        <v>0.39</v>
      </c>
      <c r="T50" s="571">
        <f>C50-0.16</f>
        <v>0.09</v>
      </c>
      <c r="U50" s="571">
        <f t="shared" si="89"/>
        <v>0.14499999999999999</v>
      </c>
      <c r="V50" s="571">
        <f>+(T50+AJ50)*0.032+T50+0.01</f>
        <v>0.21254400000000001</v>
      </c>
      <c r="X50" s="538">
        <f>download!B69</f>
        <v>0.2475</v>
      </c>
      <c r="Y50" s="539">
        <f>download!AX69</f>
        <v>0.2475</v>
      </c>
      <c r="Z50" s="538">
        <f>download!F69</f>
        <v>0.18</v>
      </c>
      <c r="AA50" s="538">
        <f>download!AP69</f>
        <v>2.5000000000000001E-3</v>
      </c>
      <c r="AB50" s="556">
        <f>download!J69</f>
        <v>1.5449999999999999</v>
      </c>
      <c r="AC50" s="556">
        <f>download!N69</f>
        <v>0.92500000000000004</v>
      </c>
      <c r="AD50" s="556">
        <f>download!R69</f>
        <v>0.4375</v>
      </c>
      <c r="AE50" s="557">
        <f>download!V69</f>
        <v>0.34250000000000003</v>
      </c>
      <c r="AF50" s="325">
        <v>-0.25</v>
      </c>
      <c r="AG50" s="325">
        <f>download!AT71</f>
        <v>0</v>
      </c>
      <c r="AH50" s="325"/>
      <c r="AI50" s="74">
        <v>37987</v>
      </c>
      <c r="AJ50" s="483">
        <f>download!Z70</f>
        <v>3.427</v>
      </c>
      <c r="AK50" s="67"/>
      <c r="AL50" s="68"/>
      <c r="AM50" s="68">
        <f t="shared" si="65"/>
        <v>2.8944370986208452</v>
      </c>
      <c r="AN50" s="68">
        <f t="shared" si="66"/>
        <v>3.677</v>
      </c>
      <c r="AO50" s="68">
        <f t="shared" si="67"/>
        <v>3.677</v>
      </c>
      <c r="AP50" s="68">
        <f t="shared" si="68"/>
        <v>3.677</v>
      </c>
      <c r="AQ50" s="68">
        <f t="shared" si="69"/>
        <v>3.7970000000000002</v>
      </c>
      <c r="AR50" s="68">
        <f t="shared" si="70"/>
        <v>3.7869999999999999</v>
      </c>
      <c r="AS50" s="68">
        <f t="shared" si="71"/>
        <v>3.8170000000000002</v>
      </c>
      <c r="AT50" s="68">
        <f t="shared" si="72"/>
        <v>3.7970000000000002</v>
      </c>
      <c r="AU50" s="68">
        <f t="shared" si="73"/>
        <v>3.8170000000000002</v>
      </c>
      <c r="AV50" s="68"/>
      <c r="AW50" s="68"/>
      <c r="AX50" s="68">
        <f t="shared" si="74"/>
        <v>3.6745000000000001</v>
      </c>
      <c r="AY50" s="68">
        <f t="shared" si="75"/>
        <v>3.6070000000000002</v>
      </c>
      <c r="AZ50" s="68">
        <f t="shared" si="76"/>
        <v>4.9719999999999995</v>
      </c>
      <c r="BA50" s="68">
        <f t="shared" si="77"/>
        <v>4.3520000000000003</v>
      </c>
      <c r="BB50" s="68">
        <f t="shared" si="78"/>
        <v>3.8645</v>
      </c>
      <c r="BC50" s="68">
        <f t="shared" si="79"/>
        <v>3.7694999999999999</v>
      </c>
      <c r="BD50" s="68">
        <f t="shared" si="50"/>
        <v>3.177</v>
      </c>
      <c r="BE50" s="68">
        <f t="shared" si="51"/>
        <v>3.427</v>
      </c>
      <c r="BF50" s="68"/>
      <c r="BG50" s="89"/>
      <c r="BH50" s="67">
        <f>download!AD70</f>
        <v>1.4261612817490001</v>
      </c>
      <c r="BI50" s="40">
        <f>download!AH69</f>
        <v>6.1712216510251008E-2</v>
      </c>
      <c r="BJ50" s="40">
        <f>download!AL69</f>
        <v>7.0873655116771031E-2</v>
      </c>
      <c r="BK50" s="48">
        <f t="shared" si="45"/>
        <v>0.81152693232228834</v>
      </c>
      <c r="BL50" s="48">
        <f t="shared" si="45"/>
        <v>0.78717353783542154</v>
      </c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8"/>
      <c r="CN50" s="40"/>
      <c r="CO50" s="56"/>
      <c r="CP50" s="56"/>
      <c r="CQ50" s="72"/>
      <c r="CR50" s="40"/>
      <c r="CS50" s="56"/>
      <c r="CT50" s="40"/>
      <c r="CU50" s="49"/>
      <c r="CV50" s="49"/>
      <c r="CW50" s="40"/>
      <c r="CX50" s="56"/>
      <c r="CY50" s="40"/>
      <c r="CZ50" s="40"/>
      <c r="DA50" s="41"/>
      <c r="DB50" s="41"/>
      <c r="DC50" s="49"/>
      <c r="DD50" s="40"/>
      <c r="DE50" s="49"/>
      <c r="DF50" s="40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</row>
    <row r="51" spans="1:124">
      <c r="A51" s="165">
        <v>38018</v>
      </c>
      <c r="B51" s="579">
        <f t="shared" si="28"/>
        <v>6.4999999999999988E-2</v>
      </c>
      <c r="C51" s="394">
        <f>+C39+0</f>
        <v>0.31</v>
      </c>
      <c r="D51" s="394">
        <f t="shared" si="34"/>
        <v>0.31</v>
      </c>
      <c r="E51" s="93">
        <f t="shared" si="47"/>
        <v>0.31</v>
      </c>
      <c r="F51" s="288">
        <f t="shared" si="61"/>
        <v>0.27500000000000002</v>
      </c>
      <c r="G51" s="93">
        <f t="shared" si="88"/>
        <v>0.31</v>
      </c>
      <c r="H51" s="472">
        <f>K51+0.01</f>
        <v>0.43</v>
      </c>
      <c r="I51" s="288">
        <f t="shared" si="62"/>
        <v>0.43</v>
      </c>
      <c r="J51" s="397">
        <f t="shared" si="60"/>
        <v>0.43</v>
      </c>
      <c r="K51" s="41">
        <f>C51+0.11</f>
        <v>0.42</v>
      </c>
      <c r="L51" s="417">
        <f t="shared" si="55"/>
        <v>0.42</v>
      </c>
      <c r="M51" s="288">
        <f t="shared" si="63"/>
        <v>0.42</v>
      </c>
      <c r="N51" s="93">
        <f>+K51+0.03</f>
        <v>0.44999999999999996</v>
      </c>
      <c r="O51" s="50">
        <f>H51</f>
        <v>0.43</v>
      </c>
      <c r="P51" s="184">
        <f t="shared" si="31"/>
        <v>0.43</v>
      </c>
      <c r="Q51" s="288">
        <f t="shared" si="64"/>
        <v>0.43</v>
      </c>
      <c r="R51" s="93">
        <f>+O51+0.02</f>
        <v>0.45</v>
      </c>
      <c r="T51" s="571">
        <f>C51-0.16</f>
        <v>0.15</v>
      </c>
      <c r="U51" s="571">
        <f t="shared" si="89"/>
        <v>0.20499999999999999</v>
      </c>
      <c r="V51" s="571">
        <f>+(T51+AJ51)*0.032+T51+0.01</f>
        <v>0.27043200000000001</v>
      </c>
      <c r="X51" s="538">
        <f>download!B70</f>
        <v>0.22500000000000001</v>
      </c>
      <c r="Y51" s="539">
        <f>download!AX70</f>
        <v>0.22500000000000001</v>
      </c>
      <c r="Z51" s="538">
        <f>download!F70</f>
        <v>0.155</v>
      </c>
      <c r="AA51" s="538">
        <f>download!AP70</f>
        <v>2.5000000000000001E-3</v>
      </c>
      <c r="AB51" s="556">
        <f>download!J70</f>
        <v>1.4650000000000001</v>
      </c>
      <c r="AC51" s="556">
        <f>download!N70</f>
        <v>0.91500000000000004</v>
      </c>
      <c r="AD51" s="556">
        <f>download!R70</f>
        <v>0.435</v>
      </c>
      <c r="AE51" s="557">
        <f>download!V70</f>
        <v>0.33750000000000002</v>
      </c>
      <c r="AF51" s="325">
        <v>-0.25</v>
      </c>
      <c r="AG51" s="325">
        <f>download!AT72</f>
        <v>0</v>
      </c>
      <c r="AH51" s="325"/>
      <c r="AI51" s="74">
        <v>38018</v>
      </c>
      <c r="AJ51" s="483">
        <f>download!Z71</f>
        <v>3.3010000000000002</v>
      </c>
      <c r="AK51" s="67"/>
      <c r="AL51" s="68"/>
      <c r="AM51" s="68">
        <f t="shared" si="65"/>
        <v>2.8255712027932316</v>
      </c>
      <c r="AN51" s="68">
        <f t="shared" si="66"/>
        <v>3.6110000000000002</v>
      </c>
      <c r="AO51" s="68">
        <f t="shared" si="67"/>
        <v>3.6110000000000002</v>
      </c>
      <c r="AP51" s="68">
        <f t="shared" si="68"/>
        <v>3.6110000000000002</v>
      </c>
      <c r="AQ51" s="68">
        <f t="shared" si="69"/>
        <v>3.7310000000000003</v>
      </c>
      <c r="AR51" s="68">
        <f t="shared" si="70"/>
        <v>3.7210000000000001</v>
      </c>
      <c r="AS51" s="68">
        <f t="shared" si="71"/>
        <v>3.7510000000000003</v>
      </c>
      <c r="AT51" s="68">
        <f t="shared" si="72"/>
        <v>3.7310000000000003</v>
      </c>
      <c r="AU51" s="68">
        <f t="shared" si="73"/>
        <v>3.7510000000000003</v>
      </c>
      <c r="AV51" s="68"/>
      <c r="AW51" s="68"/>
      <c r="AX51" s="68">
        <f t="shared" si="74"/>
        <v>3.5260000000000002</v>
      </c>
      <c r="AY51" s="68">
        <f t="shared" si="75"/>
        <v>3.456</v>
      </c>
      <c r="AZ51" s="68">
        <f t="shared" si="76"/>
        <v>4.766</v>
      </c>
      <c r="BA51" s="68">
        <f t="shared" si="77"/>
        <v>4.2160000000000002</v>
      </c>
      <c r="BB51" s="68">
        <f t="shared" si="78"/>
        <v>3.7360000000000002</v>
      </c>
      <c r="BC51" s="68">
        <f t="shared" si="79"/>
        <v>3.6385000000000001</v>
      </c>
      <c r="BD51" s="68">
        <f t="shared" si="50"/>
        <v>3.0510000000000002</v>
      </c>
      <c r="BE51" s="68">
        <f t="shared" si="51"/>
        <v>3.3010000000000002</v>
      </c>
      <c r="BF51" s="68"/>
      <c r="BG51" s="89"/>
      <c r="BH51" s="67">
        <f>download!AD71</f>
        <v>1.4251892041500001</v>
      </c>
      <c r="BI51" s="40">
        <f>download!AH70</f>
        <v>6.1735383603844007E-2</v>
      </c>
      <c r="BJ51" s="40">
        <f>download!AL70</f>
        <v>7.0890269603317013E-2</v>
      </c>
      <c r="BK51" s="48">
        <f t="shared" si="45"/>
        <v>0.80728753615002757</v>
      </c>
      <c r="BL51" s="48">
        <f t="shared" si="45"/>
        <v>0.7824899481565305</v>
      </c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8"/>
      <c r="CN51" s="40"/>
      <c r="CO51" s="56"/>
      <c r="CP51" s="56"/>
      <c r="CQ51" s="72"/>
      <c r="CR51" s="40"/>
      <c r="CS51" s="56"/>
      <c r="CT51" s="40"/>
      <c r="CU51" s="49"/>
      <c r="CV51" s="49"/>
      <c r="CW51" s="40"/>
      <c r="CX51" s="56"/>
      <c r="CY51" s="40"/>
      <c r="CZ51" s="40"/>
      <c r="DA51" s="41"/>
      <c r="DB51" s="41"/>
      <c r="DC51" s="49"/>
      <c r="DD51" s="40"/>
      <c r="DE51" s="49"/>
      <c r="DF51" s="40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</row>
    <row r="52" spans="1:124">
      <c r="A52" s="165">
        <v>38047</v>
      </c>
      <c r="B52" s="579">
        <f t="shared" si="28"/>
        <v>6.2499999999999986E-2</v>
      </c>
      <c r="C52" s="394">
        <f>+C40+0</f>
        <v>0.30499999999999999</v>
      </c>
      <c r="D52" s="394">
        <f t="shared" si="34"/>
        <v>0.30499999999999999</v>
      </c>
      <c r="E52" s="93">
        <f t="shared" si="47"/>
        <v>0.30499999999999999</v>
      </c>
      <c r="F52" s="288">
        <f t="shared" si="61"/>
        <v>0.27</v>
      </c>
      <c r="G52" s="93">
        <f t="shared" si="88"/>
        <v>0.30499999999999999</v>
      </c>
      <c r="H52" s="472">
        <f>K52+0.01</f>
        <v>0.42499999999999999</v>
      </c>
      <c r="I52" s="288">
        <f t="shared" si="62"/>
        <v>0.42499999999999999</v>
      </c>
      <c r="J52" s="397">
        <f t="shared" si="60"/>
        <v>0.42499999999999999</v>
      </c>
      <c r="K52" s="41">
        <f>C52+0.11</f>
        <v>0.41499999999999998</v>
      </c>
      <c r="L52" s="417">
        <f t="shared" si="55"/>
        <v>0.41499999999999998</v>
      </c>
      <c r="M52" s="288">
        <f t="shared" si="63"/>
        <v>0.41499999999999998</v>
      </c>
      <c r="N52" s="93">
        <f>+K52+0.03</f>
        <v>0.44499999999999995</v>
      </c>
      <c r="O52" s="50">
        <f>H52</f>
        <v>0.42499999999999999</v>
      </c>
      <c r="P52" s="184">
        <f t="shared" si="31"/>
        <v>0.42499999999999999</v>
      </c>
      <c r="Q52" s="288">
        <f t="shared" si="64"/>
        <v>0.42499999999999999</v>
      </c>
      <c r="R52" s="93">
        <f>+O52+0.02</f>
        <v>0.44500000000000001</v>
      </c>
      <c r="T52" s="571">
        <f>C52-0.16</f>
        <v>0.14499999999999999</v>
      </c>
      <c r="U52" s="571">
        <f t="shared" si="89"/>
        <v>0.19999999999999998</v>
      </c>
      <c r="V52" s="571">
        <f>+(T52+AJ52)*0.032+T52+0.01</f>
        <v>0.26088800000000001</v>
      </c>
      <c r="X52" s="538">
        <f>download!B71</f>
        <v>0.2225</v>
      </c>
      <c r="Y52" s="539">
        <f>download!AX71</f>
        <v>0.2225</v>
      </c>
      <c r="Z52" s="538">
        <f>download!F71</f>
        <v>0.1525</v>
      </c>
      <c r="AA52" s="538">
        <f>download!AP71</f>
        <v>2.5000000000000001E-3</v>
      </c>
      <c r="AB52" s="556">
        <f>download!J71</f>
        <v>0.88500000000000001</v>
      </c>
      <c r="AC52" s="556">
        <f>download!N71</f>
        <v>0.59250000000000003</v>
      </c>
      <c r="AD52" s="556">
        <f>download!R71</f>
        <v>0.30249999999999999</v>
      </c>
      <c r="AE52" s="557">
        <f>download!V71</f>
        <v>0.26</v>
      </c>
      <c r="AF52" s="325">
        <v>-0.25</v>
      </c>
      <c r="AG52" s="325">
        <f>download!AT73</f>
        <v>0</v>
      </c>
      <c r="AH52" s="325"/>
      <c r="AI52" s="74">
        <v>38047</v>
      </c>
      <c r="AJ52" s="483">
        <f>download!Z72</f>
        <v>3.1640000000000006</v>
      </c>
      <c r="AK52" s="67"/>
      <c r="AL52" s="68"/>
      <c r="AM52" s="68">
        <f t="shared" si="65"/>
        <v>2.6993393474178431</v>
      </c>
      <c r="AN52" s="68">
        <f t="shared" si="66"/>
        <v>3.4690000000000007</v>
      </c>
      <c r="AO52" s="68">
        <f t="shared" si="67"/>
        <v>3.4690000000000007</v>
      </c>
      <c r="AP52" s="68">
        <f t="shared" si="68"/>
        <v>3.4690000000000007</v>
      </c>
      <c r="AQ52" s="68">
        <f t="shared" si="69"/>
        <v>3.5890000000000004</v>
      </c>
      <c r="AR52" s="68">
        <f t="shared" si="70"/>
        <v>3.5790000000000006</v>
      </c>
      <c r="AS52" s="68">
        <f t="shared" si="71"/>
        <v>3.6090000000000004</v>
      </c>
      <c r="AT52" s="68">
        <f t="shared" si="72"/>
        <v>3.5890000000000004</v>
      </c>
      <c r="AU52" s="68">
        <f t="shared" si="73"/>
        <v>3.6090000000000004</v>
      </c>
      <c r="AV52" s="68"/>
      <c r="AW52" s="68"/>
      <c r="AX52" s="68">
        <f t="shared" si="74"/>
        <v>3.3865000000000007</v>
      </c>
      <c r="AY52" s="68">
        <f t="shared" si="75"/>
        <v>3.3165000000000004</v>
      </c>
      <c r="AZ52" s="68">
        <f t="shared" si="76"/>
        <v>4.0490000000000004</v>
      </c>
      <c r="BA52" s="68">
        <f t="shared" si="77"/>
        <v>3.7565000000000008</v>
      </c>
      <c r="BB52" s="68">
        <f t="shared" si="78"/>
        <v>3.4665000000000008</v>
      </c>
      <c r="BC52" s="68">
        <f t="shared" si="79"/>
        <v>3.4240000000000004</v>
      </c>
      <c r="BD52" s="68">
        <f t="shared" si="50"/>
        <v>2.9140000000000006</v>
      </c>
      <c r="BE52" s="68">
        <f t="shared" si="51"/>
        <v>3.1640000000000006</v>
      </c>
      <c r="BF52" s="68"/>
      <c r="BG52" s="89"/>
      <c r="BH52" s="67">
        <f>download!AD72</f>
        <v>1.4241844103330001</v>
      </c>
      <c r="BI52" s="40">
        <f>download!AH71</f>
        <v>6.1757056046399014E-2</v>
      </c>
      <c r="BJ52" s="40">
        <f>download!AL71</f>
        <v>7.0905812187588999E-2</v>
      </c>
      <c r="BK52" s="48">
        <f t="shared" si="45"/>
        <v>0.80333892731110002</v>
      </c>
      <c r="BL52" s="48">
        <f t="shared" si="45"/>
        <v>0.7781318384023761</v>
      </c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8"/>
      <c r="CN52" s="40"/>
      <c r="CO52" s="56"/>
      <c r="CP52" s="56"/>
      <c r="CQ52" s="72"/>
      <c r="CR52" s="40"/>
      <c r="CS52" s="56"/>
      <c r="CT52" s="40"/>
      <c r="CU52" s="49"/>
      <c r="CV52" s="49"/>
      <c r="CW52" s="40"/>
      <c r="CX52" s="56"/>
      <c r="CY52" s="40"/>
      <c r="CZ52" s="40"/>
      <c r="DA52" s="41"/>
      <c r="DB52" s="41"/>
      <c r="DC52" s="49"/>
      <c r="DD52" s="40"/>
      <c r="DE52" s="49"/>
      <c r="DF52" s="40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</row>
    <row r="53" spans="1:124">
      <c r="A53" s="165">
        <v>38078</v>
      </c>
      <c r="B53" s="579">
        <f t="shared" si="28"/>
        <v>-2.9999999999999982E-2</v>
      </c>
      <c r="C53" s="394">
        <f t="shared" ref="C53:C116" si="90">+C41+0</f>
        <v>0.14000000000000001</v>
      </c>
      <c r="D53" s="394">
        <f t="shared" si="34"/>
        <v>0.14000000000000001</v>
      </c>
      <c r="E53" s="93">
        <f t="shared" si="47"/>
        <v>0.14000000000000001</v>
      </c>
      <c r="F53" s="288">
        <f t="shared" si="61"/>
        <v>0.10500000000000001</v>
      </c>
      <c r="G53" s="93">
        <f t="shared" si="88"/>
        <v>0.14000000000000001</v>
      </c>
      <c r="H53" s="472">
        <f>+H41</f>
        <v>0.14000000000000001</v>
      </c>
      <c r="I53" s="288">
        <f t="shared" si="62"/>
        <v>0.14000000000000001</v>
      </c>
      <c r="J53" s="397">
        <f t="shared" si="60"/>
        <v>0.14000000000000001</v>
      </c>
      <c r="K53" s="50">
        <f>C53+0.02</f>
        <v>0.16</v>
      </c>
      <c r="L53" s="417">
        <f t="shared" si="55"/>
        <v>0.16</v>
      </c>
      <c r="M53" s="288">
        <f t="shared" si="63"/>
        <v>0.16</v>
      </c>
      <c r="N53" s="93">
        <f>+K53+0.02</f>
        <v>0.18</v>
      </c>
      <c r="O53" s="50">
        <f>C53-0.005</f>
        <v>0.13500000000000001</v>
      </c>
      <c r="P53" s="184">
        <f t="shared" si="31"/>
        <v>0.13500000000000001</v>
      </c>
      <c r="Q53" s="288">
        <f t="shared" si="64"/>
        <v>0.13500000000000001</v>
      </c>
      <c r="R53" s="93">
        <f>+O53</f>
        <v>0.13500000000000001</v>
      </c>
      <c r="T53" s="571">
        <f t="shared" ref="T53:T59" si="91">C53-0.2</f>
        <v>-0.06</v>
      </c>
      <c r="U53" s="571">
        <f t="shared" si="89"/>
        <v>-4.9999999999999975E-3</v>
      </c>
      <c r="V53" s="571">
        <f>Y53</f>
        <v>0.15</v>
      </c>
      <c r="X53" s="538">
        <f>download!B72</f>
        <v>0.15</v>
      </c>
      <c r="Y53" s="539">
        <f>download!AX72</f>
        <v>0.15</v>
      </c>
      <c r="Z53" s="538">
        <f>download!F72</f>
        <v>7.2499999999999995E-2</v>
      </c>
      <c r="AA53" s="538">
        <f>download!AP72</f>
        <v>-8.5000000000000006E-2</v>
      </c>
      <c r="AB53" s="556">
        <f>download!J72</f>
        <v>0.45</v>
      </c>
      <c r="AC53" s="556">
        <f>download!N72</f>
        <v>0.35499999999999998</v>
      </c>
      <c r="AD53" s="556">
        <f>download!R72</f>
        <v>0.19750000000000001</v>
      </c>
      <c r="AE53" s="557">
        <f>download!V72</f>
        <v>0.17749999999999999</v>
      </c>
      <c r="AF53" s="325">
        <v>-0.29249999999999998</v>
      </c>
      <c r="AG53" s="325">
        <f>download!AT74</f>
        <v>0</v>
      </c>
      <c r="AH53" s="325"/>
      <c r="AI53" s="74">
        <v>38078</v>
      </c>
      <c r="AJ53" s="483">
        <f>download!Z73</f>
        <v>3.0270000000000001</v>
      </c>
      <c r="AK53" s="67"/>
      <c r="AL53" s="68"/>
      <c r="AM53" s="68">
        <f t="shared" si="65"/>
        <v>2.4497230976232447</v>
      </c>
      <c r="AN53" s="68">
        <f t="shared" si="66"/>
        <v>3.1670000000000003</v>
      </c>
      <c r="AO53" s="68">
        <f t="shared" si="67"/>
        <v>3.1670000000000003</v>
      </c>
      <c r="AP53" s="68">
        <f t="shared" si="68"/>
        <v>3.1670000000000003</v>
      </c>
      <c r="AQ53" s="68">
        <f t="shared" si="69"/>
        <v>3.1670000000000003</v>
      </c>
      <c r="AR53" s="68">
        <f t="shared" si="70"/>
        <v>3.1870000000000003</v>
      </c>
      <c r="AS53" s="68">
        <f t="shared" si="71"/>
        <v>3.2070000000000003</v>
      </c>
      <c r="AT53" s="68">
        <f t="shared" si="72"/>
        <v>3.1619999999999999</v>
      </c>
      <c r="AU53" s="68">
        <f t="shared" si="73"/>
        <v>3.1619999999999999</v>
      </c>
      <c r="AV53" s="68"/>
      <c r="AW53" s="68"/>
      <c r="AX53" s="68">
        <f t="shared" si="74"/>
        <v>3.177</v>
      </c>
      <c r="AY53" s="68">
        <f t="shared" si="75"/>
        <v>3.0994999999999999</v>
      </c>
      <c r="AZ53" s="68">
        <f t="shared" si="76"/>
        <v>3.4770000000000003</v>
      </c>
      <c r="BA53" s="68">
        <f t="shared" si="77"/>
        <v>3.3820000000000001</v>
      </c>
      <c r="BB53" s="68">
        <f t="shared" si="78"/>
        <v>3.2244999999999999</v>
      </c>
      <c r="BC53" s="68">
        <f t="shared" si="79"/>
        <v>3.2045000000000003</v>
      </c>
      <c r="BD53" s="68">
        <f t="shared" si="50"/>
        <v>2.7345000000000002</v>
      </c>
      <c r="BE53" s="68">
        <f t="shared" si="51"/>
        <v>3.0270000000000001</v>
      </c>
      <c r="BF53" s="68"/>
      <c r="BG53" s="89"/>
      <c r="BH53" s="67">
        <f>download!AD73</f>
        <v>1.4232494200290002</v>
      </c>
      <c r="BI53" s="40">
        <f>download!AH72</f>
        <v>6.1780223140336016E-2</v>
      </c>
      <c r="BJ53" s="40">
        <f>download!AL72</f>
        <v>7.0916114645701009E-2</v>
      </c>
      <c r="BK53" s="48">
        <f t="shared" si="45"/>
        <v>0.7991364060810231</v>
      </c>
      <c r="BL53" s="48">
        <f t="shared" si="45"/>
        <v>0.77351534500260322</v>
      </c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8"/>
      <c r="CN53" s="40"/>
      <c r="CO53" s="56"/>
      <c r="CP53" s="56"/>
      <c r="CQ53" s="72"/>
      <c r="CR53" s="40"/>
      <c r="CS53" s="56"/>
      <c r="CT53" s="40"/>
      <c r="CU53" s="49"/>
      <c r="CV53" s="49"/>
      <c r="CW53" s="40"/>
      <c r="CX53" s="56"/>
      <c r="CY53" s="40"/>
      <c r="CZ53" s="40"/>
      <c r="DA53" s="41"/>
      <c r="DB53" s="41"/>
      <c r="DC53" s="49"/>
      <c r="DD53" s="40"/>
      <c r="DE53" s="49"/>
      <c r="DF53" s="40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</row>
    <row r="54" spans="1:124">
      <c r="A54" s="165">
        <v>38108</v>
      </c>
      <c r="B54" s="579">
        <f t="shared" si="28"/>
        <v>-0.02</v>
      </c>
      <c r="C54" s="394">
        <f t="shared" si="90"/>
        <v>0.14000000000000001</v>
      </c>
      <c r="D54" s="394">
        <f t="shared" si="34"/>
        <v>0.14000000000000001</v>
      </c>
      <c r="E54" s="93">
        <f t="shared" si="47"/>
        <v>0.14000000000000001</v>
      </c>
      <c r="F54" s="288">
        <f t="shared" si="61"/>
        <v>0.10500000000000001</v>
      </c>
      <c r="G54" s="93">
        <f t="shared" si="88"/>
        <v>0.14000000000000001</v>
      </c>
      <c r="H54" s="472">
        <f t="shared" ref="H54:H59" si="92">+H42</f>
        <v>0.14000000000000001</v>
      </c>
      <c r="I54" s="288">
        <f t="shared" si="62"/>
        <v>0.14000000000000001</v>
      </c>
      <c r="J54" s="397">
        <f t="shared" si="60"/>
        <v>0.14000000000000001</v>
      </c>
      <c r="K54" s="50">
        <f t="shared" ref="K54:K59" si="93">C54+0.02</f>
        <v>0.16</v>
      </c>
      <c r="L54" s="417">
        <f t="shared" si="55"/>
        <v>0.16</v>
      </c>
      <c r="M54" s="288">
        <f t="shared" si="63"/>
        <v>0.16</v>
      </c>
      <c r="N54" s="93">
        <f t="shared" ref="N54:N59" si="94">+K54+0.02</f>
        <v>0.18</v>
      </c>
      <c r="O54" s="50">
        <f t="shared" ref="O54:O59" si="95">C54-0.005</f>
        <v>0.13500000000000001</v>
      </c>
      <c r="P54" s="184">
        <f t="shared" si="31"/>
        <v>0.13500000000000001</v>
      </c>
      <c r="Q54" s="288">
        <f t="shared" si="64"/>
        <v>0.13500000000000001</v>
      </c>
      <c r="R54" s="93">
        <f t="shared" ref="R54:R59" si="96">+O54</f>
        <v>0.13500000000000001</v>
      </c>
      <c r="T54" s="571">
        <f t="shared" si="91"/>
        <v>-0.06</v>
      </c>
      <c r="U54" s="571">
        <f t="shared" si="89"/>
        <v>-4.9999999999999975E-3</v>
      </c>
      <c r="V54" s="571">
        <f t="shared" ref="V54:V59" si="97">Y54</f>
        <v>0.14000000000000001</v>
      </c>
      <c r="X54" s="538">
        <f>download!B73</f>
        <v>0.14000000000000001</v>
      </c>
      <c r="Y54" s="539">
        <f>download!AX73</f>
        <v>0.14000000000000001</v>
      </c>
      <c r="Z54" s="538">
        <f>download!F73</f>
        <v>6.25E-2</v>
      </c>
      <c r="AA54" s="538">
        <f>download!AP73</f>
        <v>-0.1</v>
      </c>
      <c r="AB54" s="556">
        <f>download!J73</f>
        <v>0.36499999999999999</v>
      </c>
      <c r="AC54" s="556">
        <f>download!N73</f>
        <v>0.28749999999999998</v>
      </c>
      <c r="AD54" s="556">
        <f>download!R73</f>
        <v>0.17249999999999999</v>
      </c>
      <c r="AE54" s="557">
        <f>download!V73</f>
        <v>0.16250000000000001</v>
      </c>
      <c r="AF54" s="325">
        <v>-0.29249999999999998</v>
      </c>
      <c r="AG54" s="325">
        <f>download!AT75</f>
        <v>0</v>
      </c>
      <c r="AH54" s="325"/>
      <c r="AI54" s="74">
        <v>38108</v>
      </c>
      <c r="AJ54" s="483">
        <f>download!Z74</f>
        <v>3.0180000000000002</v>
      </c>
      <c r="AK54" s="67"/>
      <c r="AL54" s="68"/>
      <c r="AM54" s="68">
        <f t="shared" si="65"/>
        <v>2.4287888887059532</v>
      </c>
      <c r="AN54" s="68">
        <f t="shared" si="66"/>
        <v>3.1580000000000004</v>
      </c>
      <c r="AO54" s="68">
        <f t="shared" si="67"/>
        <v>3.1580000000000004</v>
      </c>
      <c r="AP54" s="68">
        <f t="shared" si="68"/>
        <v>3.1580000000000004</v>
      </c>
      <c r="AQ54" s="68">
        <f t="shared" si="69"/>
        <v>3.1580000000000004</v>
      </c>
      <c r="AR54" s="68">
        <f t="shared" si="70"/>
        <v>3.1780000000000004</v>
      </c>
      <c r="AS54" s="68">
        <f t="shared" si="71"/>
        <v>3.1980000000000004</v>
      </c>
      <c r="AT54" s="68">
        <f t="shared" si="72"/>
        <v>3.1530000000000005</v>
      </c>
      <c r="AU54" s="68">
        <f t="shared" si="73"/>
        <v>3.1530000000000005</v>
      </c>
      <c r="AV54" s="68"/>
      <c r="AW54" s="68"/>
      <c r="AX54" s="68">
        <f t="shared" si="74"/>
        <v>3.1580000000000004</v>
      </c>
      <c r="AY54" s="68">
        <f t="shared" si="75"/>
        <v>3.0805000000000002</v>
      </c>
      <c r="AZ54" s="68">
        <f t="shared" si="76"/>
        <v>3.383</v>
      </c>
      <c r="BA54" s="68">
        <f t="shared" si="77"/>
        <v>3.3055000000000003</v>
      </c>
      <c r="BB54" s="68">
        <f t="shared" si="78"/>
        <v>3.1905000000000001</v>
      </c>
      <c r="BC54" s="68">
        <f t="shared" si="79"/>
        <v>3.1805000000000003</v>
      </c>
      <c r="BD54" s="68">
        <f t="shared" ref="BD54:BD85" si="98">$AJ54+AF54</f>
        <v>2.7255000000000003</v>
      </c>
      <c r="BE54" s="68">
        <f t="shared" ref="BE54:BE117" si="99">$AJ54+AG54</f>
        <v>3.0180000000000002</v>
      </c>
      <c r="BF54" s="68"/>
      <c r="BG54" s="89"/>
      <c r="BH54" s="67">
        <f>download!AD74</f>
        <v>1.4222884260940001</v>
      </c>
      <c r="BI54" s="40">
        <f>download!AH73</f>
        <v>6.1802642908832008E-2</v>
      </c>
      <c r="BJ54" s="40">
        <f>download!AL73</f>
        <v>7.0919569124044013E-2</v>
      </c>
      <c r="BK54" s="48">
        <f t="shared" si="45"/>
        <v>0.79508749647375809</v>
      </c>
      <c r="BL54" s="48">
        <f t="shared" si="45"/>
        <v>0.76909084506204972</v>
      </c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8"/>
      <c r="CN54" s="40"/>
      <c r="CO54" s="56"/>
      <c r="CP54" s="56"/>
      <c r="CQ54" s="72"/>
      <c r="CR54" s="40"/>
      <c r="CS54" s="56"/>
      <c r="CT54" s="40"/>
      <c r="CU54" s="49"/>
      <c r="CV54" s="49"/>
      <c r="CW54" s="40"/>
      <c r="CX54" s="56"/>
      <c r="CY54" s="40"/>
      <c r="CZ54" s="40"/>
      <c r="DA54" s="41"/>
      <c r="DB54" s="41"/>
      <c r="DC54" s="49"/>
      <c r="DD54" s="40"/>
      <c r="DE54" s="49"/>
      <c r="DF54" s="40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</row>
    <row r="55" spans="1:124">
      <c r="A55" s="165">
        <v>38139</v>
      </c>
      <c r="B55" s="579">
        <f t="shared" si="28"/>
        <v>-1.4999999999999996E-2</v>
      </c>
      <c r="C55" s="394">
        <f t="shared" si="90"/>
        <v>0.14000000000000001</v>
      </c>
      <c r="D55" s="394">
        <f t="shared" si="34"/>
        <v>0.14000000000000001</v>
      </c>
      <c r="E55" s="93">
        <f t="shared" si="47"/>
        <v>0.14000000000000001</v>
      </c>
      <c r="F55" s="288">
        <f t="shared" si="61"/>
        <v>0.10500000000000001</v>
      </c>
      <c r="G55" s="93">
        <f t="shared" si="88"/>
        <v>0.14000000000000001</v>
      </c>
      <c r="H55" s="472">
        <f t="shared" si="92"/>
        <v>0.14000000000000001</v>
      </c>
      <c r="I55" s="288">
        <f t="shared" si="62"/>
        <v>0.14000000000000001</v>
      </c>
      <c r="J55" s="397">
        <f t="shared" si="60"/>
        <v>0.14000000000000001</v>
      </c>
      <c r="K55" s="50">
        <f t="shared" si="93"/>
        <v>0.16</v>
      </c>
      <c r="L55" s="417">
        <f t="shared" si="55"/>
        <v>0.16</v>
      </c>
      <c r="M55" s="288">
        <f t="shared" si="63"/>
        <v>0.16</v>
      </c>
      <c r="N55" s="93">
        <f t="shared" si="94"/>
        <v>0.18</v>
      </c>
      <c r="O55" s="50">
        <f t="shared" si="95"/>
        <v>0.13500000000000001</v>
      </c>
      <c r="P55" s="184">
        <f t="shared" si="31"/>
        <v>0.13500000000000001</v>
      </c>
      <c r="Q55" s="288">
        <f t="shared" si="64"/>
        <v>0.13500000000000001</v>
      </c>
      <c r="R55" s="93">
        <f t="shared" si="96"/>
        <v>0.13500000000000001</v>
      </c>
      <c r="T55" s="571">
        <f t="shared" si="91"/>
        <v>-0.06</v>
      </c>
      <c r="U55" s="571">
        <f t="shared" si="89"/>
        <v>-4.9999999999999975E-3</v>
      </c>
      <c r="V55" s="571">
        <f t="shared" si="97"/>
        <v>0.13500000000000001</v>
      </c>
      <c r="X55" s="538">
        <f>download!B74</f>
        <v>0.13500000000000001</v>
      </c>
      <c r="Y55" s="539">
        <f>download!AX74</f>
        <v>0.13500000000000001</v>
      </c>
      <c r="Z55" s="538">
        <f>download!F74</f>
        <v>5.7500000000000002E-2</v>
      </c>
      <c r="AA55" s="538">
        <f>download!AP74</f>
        <v>-0.11</v>
      </c>
      <c r="AB55" s="556">
        <f>download!J74</f>
        <v>0.35499999999999998</v>
      </c>
      <c r="AC55" s="556">
        <f>download!N74</f>
        <v>0.28749999999999998</v>
      </c>
      <c r="AD55" s="556">
        <f>download!R74</f>
        <v>0.17249999999999999</v>
      </c>
      <c r="AE55" s="557">
        <f>download!V74</f>
        <v>0.16250000000000001</v>
      </c>
      <c r="AF55" s="325">
        <v>-0.29249999999999998</v>
      </c>
      <c r="AG55" s="325">
        <f>download!AT76</f>
        <v>0</v>
      </c>
      <c r="AH55" s="325"/>
      <c r="AI55" s="74">
        <v>38139</v>
      </c>
      <c r="AJ55" s="483">
        <f>download!Z75</f>
        <v>3.0490000000000004</v>
      </c>
      <c r="AK55" s="67"/>
      <c r="AL55" s="68"/>
      <c r="AM55" s="68">
        <f t="shared" si="65"/>
        <v>2.4381340288930113</v>
      </c>
      <c r="AN55" s="68">
        <f t="shared" si="66"/>
        <v>3.1890000000000005</v>
      </c>
      <c r="AO55" s="68">
        <f t="shared" si="67"/>
        <v>3.1890000000000005</v>
      </c>
      <c r="AP55" s="68">
        <f t="shared" si="68"/>
        <v>3.1890000000000005</v>
      </c>
      <c r="AQ55" s="68">
        <f t="shared" si="69"/>
        <v>3.1890000000000005</v>
      </c>
      <c r="AR55" s="68">
        <f t="shared" si="70"/>
        <v>3.2090000000000005</v>
      </c>
      <c r="AS55" s="68">
        <f t="shared" si="71"/>
        <v>3.2290000000000005</v>
      </c>
      <c r="AT55" s="68">
        <f t="shared" si="72"/>
        <v>3.1840000000000002</v>
      </c>
      <c r="AU55" s="68">
        <f t="shared" si="73"/>
        <v>3.1840000000000002</v>
      </c>
      <c r="AV55" s="68"/>
      <c r="AW55" s="68"/>
      <c r="AX55" s="68">
        <f t="shared" si="74"/>
        <v>3.1840000000000002</v>
      </c>
      <c r="AY55" s="68">
        <f t="shared" si="75"/>
        <v>3.1065000000000005</v>
      </c>
      <c r="AZ55" s="68">
        <f t="shared" si="76"/>
        <v>3.4040000000000004</v>
      </c>
      <c r="BA55" s="68">
        <f t="shared" si="77"/>
        <v>3.3365000000000005</v>
      </c>
      <c r="BB55" s="68">
        <f t="shared" si="78"/>
        <v>3.2215000000000003</v>
      </c>
      <c r="BC55" s="68">
        <f t="shared" si="79"/>
        <v>3.2115000000000005</v>
      </c>
      <c r="BD55" s="68">
        <f t="shared" si="98"/>
        <v>2.7565000000000004</v>
      </c>
      <c r="BE55" s="68">
        <f t="shared" si="99"/>
        <v>3.0490000000000004</v>
      </c>
      <c r="BF55" s="68"/>
      <c r="BG55" s="89"/>
      <c r="BH55" s="67">
        <f>download!AD75</f>
        <v>1.4213224879040001</v>
      </c>
      <c r="BI55" s="40">
        <f>download!AH74</f>
        <v>6.1825810003120013E-2</v>
      </c>
      <c r="BJ55" s="40">
        <f>download!AL74</f>
        <v>7.0923138751668002E-2</v>
      </c>
      <c r="BK55" s="48">
        <f t="shared" ref="BK55:BL86" si="100">(1+BI55/2)^(-2*($A55-$A$5)/365.25)</f>
        <v>0.79092220563539239</v>
      </c>
      <c r="BL55" s="48">
        <f t="shared" si="100"/>
        <v>0.76454500749232079</v>
      </c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8"/>
      <c r="CN55" s="40"/>
      <c r="CO55" s="56"/>
      <c r="CP55" s="56"/>
      <c r="CQ55" s="72"/>
      <c r="CR55" s="40"/>
      <c r="CS55" s="56"/>
      <c r="CT55" s="40"/>
      <c r="CU55" s="49"/>
      <c r="CV55" s="49"/>
      <c r="CW55" s="40"/>
      <c r="CX55" s="56"/>
      <c r="CY55" s="40"/>
      <c r="CZ55" s="40"/>
      <c r="DA55" s="41"/>
      <c r="DB55" s="41"/>
      <c r="DC55" s="49"/>
      <c r="DD55" s="40"/>
      <c r="DE55" s="49"/>
      <c r="DF55" s="40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</row>
    <row r="56" spans="1:124">
      <c r="A56" s="165">
        <v>38169</v>
      </c>
      <c r="B56" s="579">
        <f t="shared" si="28"/>
        <v>-4.9999999999999871E-3</v>
      </c>
      <c r="C56" s="394">
        <f t="shared" si="90"/>
        <v>0.14000000000000001</v>
      </c>
      <c r="D56" s="394">
        <f t="shared" si="34"/>
        <v>0.14000000000000001</v>
      </c>
      <c r="E56" s="93">
        <f t="shared" si="47"/>
        <v>0.14000000000000001</v>
      </c>
      <c r="F56" s="288">
        <f t="shared" si="61"/>
        <v>0.10500000000000001</v>
      </c>
      <c r="G56" s="93">
        <f t="shared" si="88"/>
        <v>0.14000000000000001</v>
      </c>
      <c r="H56" s="472">
        <f t="shared" si="92"/>
        <v>0.14000000000000001</v>
      </c>
      <c r="I56" s="288">
        <f t="shared" si="62"/>
        <v>0.14000000000000001</v>
      </c>
      <c r="J56" s="397">
        <f t="shared" si="60"/>
        <v>0.14000000000000001</v>
      </c>
      <c r="K56" s="50">
        <f t="shared" si="93"/>
        <v>0.16</v>
      </c>
      <c r="L56" s="417">
        <f t="shared" si="55"/>
        <v>0.16</v>
      </c>
      <c r="M56" s="288">
        <f t="shared" si="63"/>
        <v>0.16</v>
      </c>
      <c r="N56" s="93">
        <f t="shared" si="94"/>
        <v>0.18</v>
      </c>
      <c r="O56" s="50">
        <f t="shared" si="95"/>
        <v>0.13500000000000001</v>
      </c>
      <c r="P56" s="184">
        <f t="shared" si="31"/>
        <v>0.13500000000000001</v>
      </c>
      <c r="Q56" s="288">
        <f t="shared" si="64"/>
        <v>0.13500000000000001</v>
      </c>
      <c r="R56" s="93">
        <f t="shared" si="96"/>
        <v>0.13500000000000001</v>
      </c>
      <c r="T56" s="571">
        <f t="shared" si="91"/>
        <v>-0.06</v>
      </c>
      <c r="U56" s="571">
        <f t="shared" si="89"/>
        <v>-4.9999999999999975E-3</v>
      </c>
      <c r="V56" s="571">
        <f t="shared" si="97"/>
        <v>0.125</v>
      </c>
      <c r="X56" s="538">
        <f>download!B75</f>
        <v>0.125</v>
      </c>
      <c r="Y56" s="539">
        <f>download!AX75</f>
        <v>0.125</v>
      </c>
      <c r="Z56" s="538">
        <f>download!F75</f>
        <v>4.7500000000000001E-2</v>
      </c>
      <c r="AA56" s="538">
        <f>download!AP75</f>
        <v>-0.11</v>
      </c>
      <c r="AB56" s="556">
        <f>download!J75</f>
        <v>0.39</v>
      </c>
      <c r="AC56" s="556">
        <f>download!N75</f>
        <v>0.3</v>
      </c>
      <c r="AD56" s="556">
        <f>download!R75</f>
        <v>0.185</v>
      </c>
      <c r="AE56" s="557">
        <f>download!V75</f>
        <v>0.16250000000000001</v>
      </c>
      <c r="AF56" s="325">
        <v>-0.29249999999999998</v>
      </c>
      <c r="AG56" s="325">
        <f>download!AT77</f>
        <v>0</v>
      </c>
      <c r="AH56" s="325"/>
      <c r="AI56" s="74">
        <v>38169</v>
      </c>
      <c r="AJ56" s="483">
        <f>download!Z76</f>
        <v>3.0490000000000004</v>
      </c>
      <c r="AK56" s="67"/>
      <c r="AL56" s="68"/>
      <c r="AM56" s="68">
        <f t="shared" si="65"/>
        <v>2.4241156100707384</v>
      </c>
      <c r="AN56" s="68">
        <f t="shared" si="66"/>
        <v>3.1890000000000005</v>
      </c>
      <c r="AO56" s="68">
        <f t="shared" si="67"/>
        <v>3.1890000000000005</v>
      </c>
      <c r="AP56" s="68">
        <f t="shared" si="68"/>
        <v>3.1890000000000005</v>
      </c>
      <c r="AQ56" s="68">
        <f t="shared" si="69"/>
        <v>3.1890000000000005</v>
      </c>
      <c r="AR56" s="68">
        <f t="shared" si="70"/>
        <v>3.2090000000000005</v>
      </c>
      <c r="AS56" s="68">
        <f t="shared" si="71"/>
        <v>3.2290000000000005</v>
      </c>
      <c r="AT56" s="68">
        <f t="shared" si="72"/>
        <v>3.1840000000000002</v>
      </c>
      <c r="AU56" s="68">
        <f t="shared" si="73"/>
        <v>3.1840000000000002</v>
      </c>
      <c r="AV56" s="68"/>
      <c r="AW56" s="68"/>
      <c r="AX56" s="68">
        <f t="shared" si="74"/>
        <v>3.1740000000000004</v>
      </c>
      <c r="AY56" s="68">
        <f t="shared" si="75"/>
        <v>3.0965000000000003</v>
      </c>
      <c r="AZ56" s="68">
        <f t="shared" si="76"/>
        <v>3.4390000000000005</v>
      </c>
      <c r="BA56" s="68">
        <f t="shared" si="77"/>
        <v>3.3490000000000002</v>
      </c>
      <c r="BB56" s="68">
        <f t="shared" si="78"/>
        <v>3.2340000000000004</v>
      </c>
      <c r="BC56" s="68">
        <f t="shared" si="79"/>
        <v>3.2115000000000005</v>
      </c>
      <c r="BD56" s="68">
        <f t="shared" si="98"/>
        <v>2.7565000000000004</v>
      </c>
      <c r="BE56" s="68">
        <f t="shared" si="99"/>
        <v>3.0490000000000004</v>
      </c>
      <c r="BF56" s="68"/>
      <c r="BG56" s="89"/>
      <c r="BH56" s="67">
        <f>download!AD76</f>
        <v>1.4202784226200005</v>
      </c>
      <c r="BI56" s="40">
        <f>download!AH75</f>
        <v>6.1848229771956031E-2</v>
      </c>
      <c r="BJ56" s="40">
        <f>download!AL75</f>
        <v>7.0934151387775007E-2</v>
      </c>
      <c r="BK56" s="48">
        <f t="shared" si="100"/>
        <v>0.78690919938923165</v>
      </c>
      <c r="BL56" s="48">
        <f t="shared" si="100"/>
        <v>0.7601491408186698</v>
      </c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8"/>
      <c r="CN56" s="40"/>
      <c r="CO56" s="56"/>
      <c r="CP56" s="56"/>
      <c r="CQ56" s="72"/>
      <c r="CR56" s="40"/>
      <c r="CS56" s="56"/>
      <c r="CT56" s="40"/>
      <c r="CU56" s="49"/>
      <c r="CV56" s="49"/>
      <c r="CW56" s="40"/>
      <c r="CX56" s="56"/>
      <c r="CY56" s="40"/>
      <c r="CZ56" s="40"/>
      <c r="DA56" s="41"/>
      <c r="DB56" s="41"/>
      <c r="DC56" s="49"/>
      <c r="DD56" s="40"/>
      <c r="DE56" s="49"/>
      <c r="DF56" s="40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</row>
    <row r="57" spans="1:124">
      <c r="A57" s="165">
        <v>38200</v>
      </c>
      <c r="B57" s="579">
        <f t="shared" si="28"/>
        <v>-2.4999999999999849E-3</v>
      </c>
      <c r="C57" s="394">
        <f t="shared" si="90"/>
        <v>0.14000000000000001</v>
      </c>
      <c r="D57" s="394">
        <f t="shared" si="34"/>
        <v>0.14000000000000001</v>
      </c>
      <c r="E57" s="93">
        <f t="shared" si="47"/>
        <v>0.14000000000000001</v>
      </c>
      <c r="F57" s="288">
        <f t="shared" si="61"/>
        <v>0.10500000000000001</v>
      </c>
      <c r="G57" s="93">
        <f t="shared" si="88"/>
        <v>0.14000000000000001</v>
      </c>
      <c r="H57" s="472">
        <f t="shared" si="92"/>
        <v>0.14000000000000001</v>
      </c>
      <c r="I57" s="288">
        <f t="shared" si="62"/>
        <v>0.14000000000000001</v>
      </c>
      <c r="J57" s="397">
        <f t="shared" si="60"/>
        <v>0.14000000000000001</v>
      </c>
      <c r="K57" s="50">
        <f t="shared" si="93"/>
        <v>0.16</v>
      </c>
      <c r="L57" s="417">
        <f t="shared" si="55"/>
        <v>0.16</v>
      </c>
      <c r="M57" s="288">
        <f t="shared" si="63"/>
        <v>0.16</v>
      </c>
      <c r="N57" s="93">
        <f t="shared" si="94"/>
        <v>0.18</v>
      </c>
      <c r="O57" s="50">
        <f t="shared" si="95"/>
        <v>0.13500000000000001</v>
      </c>
      <c r="P57" s="184">
        <f t="shared" si="31"/>
        <v>0.13500000000000001</v>
      </c>
      <c r="Q57" s="288">
        <f t="shared" si="64"/>
        <v>0.13500000000000001</v>
      </c>
      <c r="R57" s="93">
        <f t="shared" si="96"/>
        <v>0.13500000000000001</v>
      </c>
      <c r="T57" s="571">
        <f t="shared" si="91"/>
        <v>-0.06</v>
      </c>
      <c r="U57" s="571">
        <f t="shared" si="89"/>
        <v>-4.9999999999999975E-3</v>
      </c>
      <c r="V57" s="571">
        <f t="shared" si="97"/>
        <v>0.1225</v>
      </c>
      <c r="X57" s="538">
        <f>download!B76</f>
        <v>0.1225</v>
      </c>
      <c r="Y57" s="539">
        <f>download!AX76</f>
        <v>0.1225</v>
      </c>
      <c r="Z57" s="538">
        <f>download!F76</f>
        <v>4.4999999999999998E-2</v>
      </c>
      <c r="AA57" s="538">
        <f>download!AP76</f>
        <v>-0.11</v>
      </c>
      <c r="AB57" s="556">
        <f>download!J76</f>
        <v>0.45500000000000002</v>
      </c>
      <c r="AC57" s="556">
        <f>download!N76</f>
        <v>0.3</v>
      </c>
      <c r="AD57" s="556">
        <f>download!R76</f>
        <v>0.185</v>
      </c>
      <c r="AE57" s="557">
        <f>download!V76</f>
        <v>0.16250000000000001</v>
      </c>
      <c r="AF57" s="325">
        <v>-0.29249999999999998</v>
      </c>
      <c r="AG57" s="325">
        <f>download!AT78</f>
        <v>0</v>
      </c>
      <c r="AH57" s="325"/>
      <c r="AI57" s="74">
        <v>38200</v>
      </c>
      <c r="AJ57" s="483">
        <f>download!Z77</f>
        <v>3.0940000000000003</v>
      </c>
      <c r="AK57" s="67"/>
      <c r="AL57" s="68"/>
      <c r="AM57" s="68">
        <f t="shared" si="65"/>
        <v>2.4436289329265697</v>
      </c>
      <c r="AN57" s="68">
        <f t="shared" si="66"/>
        <v>3.2340000000000004</v>
      </c>
      <c r="AO57" s="68">
        <f t="shared" si="67"/>
        <v>3.2340000000000004</v>
      </c>
      <c r="AP57" s="68">
        <f t="shared" si="68"/>
        <v>3.2340000000000004</v>
      </c>
      <c r="AQ57" s="68">
        <f t="shared" si="69"/>
        <v>3.2340000000000004</v>
      </c>
      <c r="AR57" s="68">
        <f t="shared" si="70"/>
        <v>3.2540000000000004</v>
      </c>
      <c r="AS57" s="68">
        <f t="shared" si="71"/>
        <v>3.2740000000000005</v>
      </c>
      <c r="AT57" s="68">
        <f t="shared" si="72"/>
        <v>3.2290000000000001</v>
      </c>
      <c r="AU57" s="68">
        <f t="shared" si="73"/>
        <v>3.2290000000000001</v>
      </c>
      <c r="AV57" s="68"/>
      <c r="AW57" s="68"/>
      <c r="AX57" s="68">
        <f t="shared" si="74"/>
        <v>3.2165000000000004</v>
      </c>
      <c r="AY57" s="68">
        <f t="shared" si="75"/>
        <v>3.1390000000000002</v>
      </c>
      <c r="AZ57" s="68">
        <f t="shared" si="76"/>
        <v>3.5490000000000004</v>
      </c>
      <c r="BA57" s="68">
        <f t="shared" si="77"/>
        <v>3.3940000000000001</v>
      </c>
      <c r="BB57" s="68">
        <f t="shared" si="78"/>
        <v>3.2790000000000004</v>
      </c>
      <c r="BC57" s="68">
        <f t="shared" si="79"/>
        <v>3.2565000000000004</v>
      </c>
      <c r="BD57" s="68">
        <f t="shared" si="98"/>
        <v>2.8015000000000003</v>
      </c>
      <c r="BE57" s="68">
        <f t="shared" si="99"/>
        <v>3.0940000000000003</v>
      </c>
      <c r="BF57" s="68"/>
      <c r="BG57" s="89"/>
      <c r="BH57" s="67">
        <f>download!AD77</f>
        <v>1.4192358134350003</v>
      </c>
      <c r="BI57" s="40">
        <f>download!AH76</f>
        <v>6.1871396866595013E-2</v>
      </c>
      <c r="BJ57" s="40">
        <f>download!AL76</f>
        <v>7.0954456936251006E-2</v>
      </c>
      <c r="BK57" s="48">
        <f t="shared" si="100"/>
        <v>0.78278087870022406</v>
      </c>
      <c r="BL57" s="48">
        <f t="shared" si="100"/>
        <v>0.75560573065138203</v>
      </c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8"/>
      <c r="CN57" s="40"/>
      <c r="CO57" s="56"/>
      <c r="CP57" s="56"/>
      <c r="CQ57" s="72"/>
      <c r="CR57" s="40"/>
      <c r="CS57" s="56"/>
      <c r="CT57" s="40"/>
      <c r="CU57" s="49"/>
      <c r="CV57" s="49"/>
      <c r="CW57" s="40"/>
      <c r="CX57" s="56"/>
      <c r="CY57" s="40"/>
      <c r="CZ57" s="40"/>
      <c r="DA57" s="41"/>
      <c r="DB57" s="41"/>
      <c r="DC57" s="49"/>
      <c r="DD57" s="40"/>
      <c r="DE57" s="49"/>
      <c r="DF57" s="40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</row>
    <row r="58" spans="1:124">
      <c r="A58" s="165">
        <v>38231</v>
      </c>
      <c r="B58" s="579">
        <f t="shared" si="28"/>
        <v>0</v>
      </c>
      <c r="C58" s="394">
        <f t="shared" si="90"/>
        <v>0.14000000000000001</v>
      </c>
      <c r="D58" s="394">
        <f t="shared" si="34"/>
        <v>0.14000000000000001</v>
      </c>
      <c r="E58" s="93">
        <f t="shared" si="47"/>
        <v>0.14000000000000001</v>
      </c>
      <c r="F58" s="288">
        <f t="shared" si="61"/>
        <v>0.10500000000000001</v>
      </c>
      <c r="G58" s="93">
        <f t="shared" si="88"/>
        <v>0.14000000000000001</v>
      </c>
      <c r="H58" s="472">
        <f t="shared" si="92"/>
        <v>0.14000000000000001</v>
      </c>
      <c r="I58" s="288">
        <f t="shared" si="62"/>
        <v>0.14000000000000001</v>
      </c>
      <c r="J58" s="397">
        <f t="shared" si="60"/>
        <v>0.14000000000000001</v>
      </c>
      <c r="K58" s="50">
        <f t="shared" si="93"/>
        <v>0.16</v>
      </c>
      <c r="L58" s="417">
        <f t="shared" si="55"/>
        <v>0.16</v>
      </c>
      <c r="M58" s="288">
        <f t="shared" si="63"/>
        <v>0.16</v>
      </c>
      <c r="N58" s="93">
        <f t="shared" si="94"/>
        <v>0.18</v>
      </c>
      <c r="O58" s="50">
        <f t="shared" si="95"/>
        <v>0.13500000000000001</v>
      </c>
      <c r="P58" s="184">
        <f t="shared" si="31"/>
        <v>0.13500000000000001</v>
      </c>
      <c r="Q58" s="288">
        <f t="shared" si="64"/>
        <v>0.13500000000000001</v>
      </c>
      <c r="R58" s="93">
        <f t="shared" si="96"/>
        <v>0.13500000000000001</v>
      </c>
      <c r="T58" s="571">
        <f t="shared" si="91"/>
        <v>-0.06</v>
      </c>
      <c r="U58" s="571">
        <f t="shared" si="89"/>
        <v>-4.9999999999999975E-3</v>
      </c>
      <c r="V58" s="571">
        <f t="shared" si="97"/>
        <v>0.12</v>
      </c>
      <c r="X58" s="538">
        <f>download!B77</f>
        <v>0.12</v>
      </c>
      <c r="Y58" s="539">
        <f>download!AX77</f>
        <v>0.12</v>
      </c>
      <c r="Z58" s="538">
        <f>download!F77</f>
        <v>4.2500000000000003E-2</v>
      </c>
      <c r="AA58" s="538">
        <f>download!AP77</f>
        <v>-0.1</v>
      </c>
      <c r="AB58" s="556">
        <f>download!J77</f>
        <v>0.35499999999999998</v>
      </c>
      <c r="AC58" s="556">
        <f>download!N77</f>
        <v>0.28999999999999998</v>
      </c>
      <c r="AD58" s="556">
        <f>download!R77</f>
        <v>0.16250000000000001</v>
      </c>
      <c r="AE58" s="557">
        <f>download!V77</f>
        <v>0.16250000000000001</v>
      </c>
      <c r="AF58" s="325">
        <v>-0.29249999999999998</v>
      </c>
      <c r="AG58" s="325">
        <f>download!AT79</f>
        <v>0</v>
      </c>
      <c r="AH58" s="325"/>
      <c r="AI58" s="74">
        <v>38231</v>
      </c>
      <c r="AJ58" s="483">
        <f>download!Z78</f>
        <v>3.0830000000000002</v>
      </c>
      <c r="AK58" s="67"/>
      <c r="AL58" s="68"/>
      <c r="AM58" s="68">
        <f t="shared" si="65"/>
        <v>2.4207533264397707</v>
      </c>
      <c r="AN58" s="68">
        <f t="shared" si="66"/>
        <v>3.2230000000000003</v>
      </c>
      <c r="AO58" s="68">
        <f t="shared" si="67"/>
        <v>3.2230000000000003</v>
      </c>
      <c r="AP58" s="68">
        <f t="shared" si="68"/>
        <v>3.2230000000000003</v>
      </c>
      <c r="AQ58" s="68">
        <f t="shared" si="69"/>
        <v>3.2230000000000003</v>
      </c>
      <c r="AR58" s="68">
        <f t="shared" si="70"/>
        <v>3.2430000000000003</v>
      </c>
      <c r="AS58" s="68">
        <f t="shared" si="71"/>
        <v>3.2630000000000003</v>
      </c>
      <c r="AT58" s="68">
        <f t="shared" si="72"/>
        <v>3.218</v>
      </c>
      <c r="AU58" s="68">
        <f t="shared" si="73"/>
        <v>3.218</v>
      </c>
      <c r="AV58" s="68"/>
      <c r="AW58" s="68"/>
      <c r="AX58" s="68">
        <f t="shared" si="74"/>
        <v>3.2030000000000003</v>
      </c>
      <c r="AY58" s="68">
        <f t="shared" si="75"/>
        <v>3.1255000000000002</v>
      </c>
      <c r="AZ58" s="68">
        <f t="shared" si="76"/>
        <v>3.4380000000000002</v>
      </c>
      <c r="BA58" s="68">
        <f t="shared" si="77"/>
        <v>3.3730000000000002</v>
      </c>
      <c r="BB58" s="68">
        <f t="shared" si="78"/>
        <v>3.2455000000000003</v>
      </c>
      <c r="BC58" s="68">
        <f t="shared" si="79"/>
        <v>3.2455000000000003</v>
      </c>
      <c r="BD58" s="68">
        <f t="shared" si="98"/>
        <v>2.7905000000000002</v>
      </c>
      <c r="BE58" s="68">
        <f t="shared" si="99"/>
        <v>3.0830000000000002</v>
      </c>
      <c r="BF58" s="68"/>
      <c r="BG58" s="89"/>
      <c r="BH58" s="67">
        <f>download!AD78</f>
        <v>1.4182282212240001</v>
      </c>
      <c r="BI58" s="40">
        <f>download!AH77</f>
        <v>6.189456396141102E-2</v>
      </c>
      <c r="BJ58" s="40">
        <f>download!AL77</f>
        <v>7.0974762484862008E-2</v>
      </c>
      <c r="BK58" s="48">
        <f t="shared" si="100"/>
        <v>0.77867124672098254</v>
      </c>
      <c r="BL58" s="48">
        <f t="shared" si="100"/>
        <v>0.7510869768662024</v>
      </c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8"/>
      <c r="CN58" s="40"/>
      <c r="CO58" s="56"/>
      <c r="CP58" s="56"/>
      <c r="CQ58" s="72"/>
      <c r="CR58" s="40"/>
      <c r="CS58" s="56"/>
      <c r="CT58" s="40"/>
      <c r="CU58" s="49"/>
      <c r="CV58" s="49"/>
      <c r="CW58" s="40"/>
      <c r="CX58" s="56"/>
      <c r="CY58" s="40"/>
      <c r="CZ58" s="40"/>
      <c r="DA58" s="41"/>
      <c r="DB58" s="41"/>
      <c r="DC58" s="49"/>
      <c r="DD58" s="40"/>
      <c r="DE58" s="49"/>
      <c r="DF58" s="40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</row>
    <row r="59" spans="1:124">
      <c r="A59" s="165">
        <v>38261</v>
      </c>
      <c r="B59" s="579">
        <f t="shared" si="28"/>
        <v>-1.4999999999999996E-2</v>
      </c>
      <c r="C59" s="394">
        <f t="shared" si="90"/>
        <v>0.14000000000000001</v>
      </c>
      <c r="D59" s="394">
        <f t="shared" si="34"/>
        <v>0.14000000000000001</v>
      </c>
      <c r="E59" s="93">
        <f t="shared" si="47"/>
        <v>0.14000000000000001</v>
      </c>
      <c r="F59" s="288">
        <f t="shared" si="61"/>
        <v>0.10500000000000001</v>
      </c>
      <c r="G59" s="93">
        <f t="shared" si="88"/>
        <v>0.14000000000000001</v>
      </c>
      <c r="H59" s="472">
        <f t="shared" si="92"/>
        <v>0.14000000000000001</v>
      </c>
      <c r="I59" s="288">
        <f t="shared" si="62"/>
        <v>0.14000000000000001</v>
      </c>
      <c r="J59" s="397">
        <f t="shared" si="60"/>
        <v>0.14000000000000001</v>
      </c>
      <c r="K59" s="50">
        <f t="shared" si="93"/>
        <v>0.16</v>
      </c>
      <c r="L59" s="417">
        <f t="shared" si="55"/>
        <v>0.16</v>
      </c>
      <c r="M59" s="288">
        <f t="shared" si="63"/>
        <v>0.16</v>
      </c>
      <c r="N59" s="93">
        <f t="shared" si="94"/>
        <v>0.18</v>
      </c>
      <c r="O59" s="50">
        <f t="shared" si="95"/>
        <v>0.13500000000000001</v>
      </c>
      <c r="P59" s="184">
        <f t="shared" si="31"/>
        <v>0.13500000000000001</v>
      </c>
      <c r="Q59" s="288">
        <f t="shared" si="64"/>
        <v>0.13500000000000001</v>
      </c>
      <c r="R59" s="93">
        <f t="shared" si="96"/>
        <v>0.13500000000000001</v>
      </c>
      <c r="T59" s="571">
        <f t="shared" si="91"/>
        <v>-0.06</v>
      </c>
      <c r="U59" s="571">
        <f t="shared" si="89"/>
        <v>-4.9999999999999975E-3</v>
      </c>
      <c r="V59" s="571">
        <f t="shared" si="97"/>
        <v>0.13500000000000001</v>
      </c>
      <c r="X59" s="538">
        <f>download!B78</f>
        <v>0.13500000000000001</v>
      </c>
      <c r="Y59" s="539">
        <f>download!AX78</f>
        <v>0.13500000000000001</v>
      </c>
      <c r="Z59" s="538">
        <f>download!F78</f>
        <v>5.7500000000000002E-2</v>
      </c>
      <c r="AA59" s="538">
        <f>download!AP78</f>
        <v>-8.5000000000000006E-2</v>
      </c>
      <c r="AB59" s="556">
        <f>download!J78</f>
        <v>0.42499999999999999</v>
      </c>
      <c r="AC59" s="556">
        <f>download!N78</f>
        <v>0.36249999999999999</v>
      </c>
      <c r="AD59" s="556">
        <f>download!R78</f>
        <v>0.185</v>
      </c>
      <c r="AE59" s="557">
        <f>download!V78</f>
        <v>0.16500000000000001</v>
      </c>
      <c r="AF59" s="325">
        <v>-0.29249999999999998</v>
      </c>
      <c r="AG59" s="325">
        <f>download!AT80</f>
        <v>0</v>
      </c>
      <c r="AH59" s="325"/>
      <c r="AI59" s="74">
        <v>38261</v>
      </c>
      <c r="AJ59" s="483">
        <f>download!Z79</f>
        <v>3.1019999999999999</v>
      </c>
      <c r="AK59" s="67"/>
      <c r="AL59" s="68"/>
      <c r="AM59" s="68">
        <f t="shared" si="65"/>
        <v>2.4209225045268985</v>
      </c>
      <c r="AN59" s="68">
        <f t="shared" si="66"/>
        <v>3.242</v>
      </c>
      <c r="AO59" s="68">
        <f t="shared" si="67"/>
        <v>3.242</v>
      </c>
      <c r="AP59" s="68">
        <f t="shared" si="68"/>
        <v>3.242</v>
      </c>
      <c r="AQ59" s="68">
        <f t="shared" si="69"/>
        <v>3.242</v>
      </c>
      <c r="AR59" s="68">
        <f t="shared" si="70"/>
        <v>3.262</v>
      </c>
      <c r="AS59" s="68">
        <f t="shared" si="71"/>
        <v>3.282</v>
      </c>
      <c r="AT59" s="68">
        <f t="shared" si="72"/>
        <v>3.2370000000000001</v>
      </c>
      <c r="AU59" s="68">
        <f t="shared" si="73"/>
        <v>3.2370000000000001</v>
      </c>
      <c r="AV59" s="68"/>
      <c r="AW59" s="68"/>
      <c r="AX59" s="68">
        <f t="shared" si="74"/>
        <v>3.2370000000000001</v>
      </c>
      <c r="AY59" s="68">
        <f t="shared" si="75"/>
        <v>3.1595</v>
      </c>
      <c r="AZ59" s="68">
        <f t="shared" si="76"/>
        <v>3.5269999999999997</v>
      </c>
      <c r="BA59" s="68">
        <f t="shared" si="77"/>
        <v>3.4644999999999997</v>
      </c>
      <c r="BB59" s="68">
        <f t="shared" si="78"/>
        <v>3.2869999999999999</v>
      </c>
      <c r="BC59" s="68">
        <f t="shared" si="79"/>
        <v>3.2669999999999999</v>
      </c>
      <c r="BD59" s="68">
        <f t="shared" si="98"/>
        <v>2.8094999999999999</v>
      </c>
      <c r="BE59" s="68">
        <f t="shared" si="99"/>
        <v>3.1019999999999999</v>
      </c>
      <c r="BF59" s="68"/>
      <c r="BG59" s="89"/>
      <c r="BH59" s="67">
        <f>download!AD79</f>
        <v>1.4171884711320004</v>
      </c>
      <c r="BI59" s="40">
        <f>download!AH78</f>
        <v>6.1916983730759018E-2</v>
      </c>
      <c r="BJ59" s="40">
        <f>download!AL78</f>
        <v>7.0994413015907004E-2</v>
      </c>
      <c r="BK59" s="48">
        <f t="shared" si="100"/>
        <v>0.77471191473205148</v>
      </c>
      <c r="BL59" s="48">
        <f t="shared" si="100"/>
        <v>0.74673735488183168</v>
      </c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8"/>
      <c r="CN59" s="40"/>
      <c r="CO59" s="56"/>
      <c r="CP59" s="56"/>
      <c r="CQ59" s="72"/>
      <c r="CR59" s="40"/>
      <c r="CS59" s="56"/>
      <c r="CT59" s="40"/>
      <c r="CU59" s="49"/>
      <c r="CV59" s="49"/>
      <c r="CW59" s="40"/>
      <c r="CX59" s="56"/>
      <c r="CY59" s="40"/>
      <c r="CZ59" s="40"/>
      <c r="DA59" s="41"/>
      <c r="DB59" s="41"/>
      <c r="DC59" s="49"/>
      <c r="DD59" s="40"/>
      <c r="DE59" s="49"/>
      <c r="DF59" s="40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</row>
    <row r="60" spans="1:124">
      <c r="A60" s="165">
        <v>38292</v>
      </c>
      <c r="B60" s="579">
        <f t="shared" si="28"/>
        <v>7.4999999999999963E-3</v>
      </c>
      <c r="C60" s="394">
        <f t="shared" si="90"/>
        <v>0.22500000000000001</v>
      </c>
      <c r="D60" s="394">
        <f t="shared" si="34"/>
        <v>0.22500000000000001</v>
      </c>
      <c r="E60" s="93">
        <f t="shared" si="47"/>
        <v>0.22500000000000001</v>
      </c>
      <c r="F60" s="288">
        <f t="shared" si="61"/>
        <v>0.19</v>
      </c>
      <c r="G60" s="93">
        <f t="shared" ref="G60:G75" si="101">E60</f>
        <v>0.22500000000000001</v>
      </c>
      <c r="H60" s="294">
        <f>K60+0.01</f>
        <v>0.33500000000000002</v>
      </c>
      <c r="I60" s="288">
        <f t="shared" si="62"/>
        <v>0.33500000000000002</v>
      </c>
      <c r="J60" s="397">
        <f t="shared" si="60"/>
        <v>0.33500000000000002</v>
      </c>
      <c r="K60" s="41">
        <f>C60+0.1</f>
        <v>0.32500000000000001</v>
      </c>
      <c r="L60" s="417">
        <f t="shared" si="55"/>
        <v>0.32500000000000001</v>
      </c>
      <c r="M60" s="288">
        <f t="shared" si="63"/>
        <v>0.32500000000000001</v>
      </c>
      <c r="N60" s="93">
        <f>+K60+0.03</f>
        <v>0.35499999999999998</v>
      </c>
      <c r="O60" s="50">
        <f>H60</f>
        <v>0.33500000000000002</v>
      </c>
      <c r="P60" s="184">
        <f t="shared" si="31"/>
        <v>0.33500000000000002</v>
      </c>
      <c r="Q60" s="288">
        <f t="shared" si="64"/>
        <v>0.33500000000000002</v>
      </c>
      <c r="R60" s="93">
        <f>+O60+0.02</f>
        <v>0.35500000000000004</v>
      </c>
      <c r="T60" s="571">
        <f>C60-0.16</f>
        <v>6.5000000000000002E-2</v>
      </c>
      <c r="U60" s="571">
        <f t="shared" si="89"/>
        <v>0.12</v>
      </c>
      <c r="V60" s="571">
        <f>+(T60+AJ60)*0.032+T60+0.01</f>
        <v>0.17967200000000003</v>
      </c>
      <c r="X60" s="538">
        <f>download!B79</f>
        <v>0.19750000000000001</v>
      </c>
      <c r="Y60" s="539">
        <f>download!AX79</f>
        <v>0.19750000000000001</v>
      </c>
      <c r="Z60" s="538">
        <f>download!F79</f>
        <v>0.1075</v>
      </c>
      <c r="AA60" s="538">
        <f>download!AP79</f>
        <v>-2.5000000000000001E-2</v>
      </c>
      <c r="AB60" s="556">
        <f>download!J79</f>
        <v>0.72</v>
      </c>
      <c r="AC60" s="556">
        <f>download!N79</f>
        <v>0.45</v>
      </c>
      <c r="AD60" s="556">
        <f>download!R79</f>
        <v>0.28749999999999998</v>
      </c>
      <c r="AE60" s="557">
        <f>download!V79</f>
        <v>0.24</v>
      </c>
      <c r="AF60" s="325">
        <v>-0.25</v>
      </c>
      <c r="AG60" s="325">
        <f>download!AT81</f>
        <v>0</v>
      </c>
      <c r="AH60" s="325"/>
      <c r="AI60" s="74">
        <v>38292</v>
      </c>
      <c r="AJ60" s="483">
        <f>download!Z80</f>
        <v>3.2060000000000004</v>
      </c>
      <c r="AK60" s="67"/>
      <c r="AL60" s="68"/>
      <c r="AM60" s="68">
        <f t="shared" si="65"/>
        <v>2.5467173086065609</v>
      </c>
      <c r="AN60" s="68">
        <f t="shared" si="66"/>
        <v>3.4310000000000005</v>
      </c>
      <c r="AO60" s="68">
        <f t="shared" si="67"/>
        <v>3.4310000000000005</v>
      </c>
      <c r="AP60" s="68">
        <f t="shared" si="68"/>
        <v>3.4310000000000005</v>
      </c>
      <c r="AQ60" s="68">
        <f t="shared" si="69"/>
        <v>3.5410000000000004</v>
      </c>
      <c r="AR60" s="68">
        <f t="shared" si="70"/>
        <v>3.5310000000000006</v>
      </c>
      <c r="AS60" s="68">
        <f t="shared" si="71"/>
        <v>3.5610000000000004</v>
      </c>
      <c r="AT60" s="68">
        <f t="shared" si="72"/>
        <v>3.5410000000000004</v>
      </c>
      <c r="AU60" s="68">
        <f t="shared" si="73"/>
        <v>3.5610000000000004</v>
      </c>
      <c r="AV60" s="68"/>
      <c r="AW60" s="68"/>
      <c r="AX60" s="68">
        <f t="shared" si="74"/>
        <v>3.4035000000000002</v>
      </c>
      <c r="AY60" s="68">
        <f t="shared" si="75"/>
        <v>3.3135000000000003</v>
      </c>
      <c r="AZ60" s="68">
        <f t="shared" si="76"/>
        <v>3.9260000000000002</v>
      </c>
      <c r="BA60" s="68">
        <f t="shared" si="77"/>
        <v>3.6560000000000006</v>
      </c>
      <c r="BB60" s="68">
        <f t="shared" si="78"/>
        <v>3.4935000000000005</v>
      </c>
      <c r="BC60" s="68">
        <f t="shared" si="79"/>
        <v>3.4460000000000006</v>
      </c>
      <c r="BD60" s="68">
        <f t="shared" si="98"/>
        <v>2.9560000000000004</v>
      </c>
      <c r="BE60" s="68">
        <f t="shared" si="99"/>
        <v>3.2060000000000004</v>
      </c>
      <c r="BF60" s="68"/>
      <c r="BG60" s="89"/>
      <c r="BH60" s="67">
        <f>download!AD80</f>
        <v>1.4161836418560001</v>
      </c>
      <c r="BI60" s="40">
        <f>download!AH79</f>
        <v>6.1940150825926014E-2</v>
      </c>
      <c r="BJ60" s="40">
        <f>download!AL79</f>
        <v>7.1014718564786014E-2</v>
      </c>
      <c r="BK60" s="48">
        <f t="shared" si="100"/>
        <v>0.77063886237873203</v>
      </c>
      <c r="BL60" s="48">
        <f t="shared" si="100"/>
        <v>0.74226677604388236</v>
      </c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8"/>
      <c r="CN60" s="40"/>
      <c r="CO60" s="56"/>
      <c r="CP60" s="56"/>
      <c r="CQ60" s="72"/>
      <c r="CR60" s="40"/>
      <c r="CS60" s="56"/>
      <c r="CT60" s="40"/>
      <c r="CU60" s="49"/>
      <c r="CV60" s="49"/>
      <c r="CW60" s="40"/>
      <c r="CX60" s="56"/>
      <c r="CY60" s="40"/>
      <c r="CZ60" s="40"/>
      <c r="DA60" s="41"/>
      <c r="DB60" s="41"/>
      <c r="DC60" s="49"/>
      <c r="DD60" s="40"/>
      <c r="DE60" s="49"/>
      <c r="DF60" s="40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</row>
    <row r="61" spans="1:124">
      <c r="A61" s="165">
        <v>38322</v>
      </c>
      <c r="B61" s="579">
        <f t="shared" si="28"/>
        <v>-3.2499999999999987E-2</v>
      </c>
      <c r="C61" s="394">
        <f t="shared" si="90"/>
        <v>0.22500000000000001</v>
      </c>
      <c r="D61" s="394">
        <f t="shared" si="34"/>
        <v>0.22500000000000001</v>
      </c>
      <c r="E61" s="93">
        <f t="shared" ref="E61:E92" si="102">C61</f>
        <v>0.22500000000000001</v>
      </c>
      <c r="F61" s="288">
        <f t="shared" si="61"/>
        <v>0.19</v>
      </c>
      <c r="G61" s="93">
        <f t="shared" si="101"/>
        <v>0.22500000000000001</v>
      </c>
      <c r="H61" s="294">
        <f>K61+0.01</f>
        <v>0.33500000000000002</v>
      </c>
      <c r="I61" s="288">
        <f t="shared" si="62"/>
        <v>0.33500000000000002</v>
      </c>
      <c r="J61" s="397">
        <f t="shared" si="60"/>
        <v>0.33500000000000002</v>
      </c>
      <c r="K61" s="41">
        <f>C61+0.1</f>
        <v>0.32500000000000001</v>
      </c>
      <c r="L61" s="417">
        <f t="shared" si="55"/>
        <v>0.32500000000000001</v>
      </c>
      <c r="M61" s="288">
        <f t="shared" si="63"/>
        <v>0.32500000000000001</v>
      </c>
      <c r="N61" s="93">
        <f>+K61+0.03</f>
        <v>0.35499999999999998</v>
      </c>
      <c r="O61" s="50">
        <f>H61</f>
        <v>0.33500000000000002</v>
      </c>
      <c r="P61" s="184">
        <f t="shared" si="31"/>
        <v>0.33500000000000002</v>
      </c>
      <c r="Q61" s="288">
        <f t="shared" si="64"/>
        <v>0.33500000000000002</v>
      </c>
      <c r="R61" s="93">
        <f>+O61+0.02</f>
        <v>0.35500000000000004</v>
      </c>
      <c r="T61" s="571">
        <f>C61-0.16</f>
        <v>6.5000000000000002E-2</v>
      </c>
      <c r="U61" s="571">
        <f t="shared" si="89"/>
        <v>0.12</v>
      </c>
      <c r="V61" s="571">
        <f>+(T61+AJ61)*0.032+T61+0.01</f>
        <v>0.18293600000000002</v>
      </c>
      <c r="X61" s="538">
        <f>download!B80</f>
        <v>0.23749999999999999</v>
      </c>
      <c r="Y61" s="539">
        <f>download!AX80</f>
        <v>0.23749999999999999</v>
      </c>
      <c r="Z61" s="538">
        <f>download!F80</f>
        <v>0.14749999999999999</v>
      </c>
      <c r="AA61" s="538">
        <f>download!AP80</f>
        <v>-1.7500000000000002E-2</v>
      </c>
      <c r="AB61" s="556">
        <f>download!J80</f>
        <v>1.22</v>
      </c>
      <c r="AC61" s="556">
        <f>download!N80</f>
        <v>0.78</v>
      </c>
      <c r="AD61" s="556">
        <f>download!R80</f>
        <v>0.33750000000000002</v>
      </c>
      <c r="AE61" s="557">
        <f>download!V80</f>
        <v>0.29499999999999998</v>
      </c>
      <c r="AF61" s="325">
        <v>-0.25</v>
      </c>
      <c r="AG61" s="325">
        <f>download!AT82</f>
        <v>0</v>
      </c>
      <c r="AH61" s="325"/>
      <c r="AI61" s="74">
        <v>38322</v>
      </c>
      <c r="AJ61" s="483">
        <f>download!Z81</f>
        <v>3.3080000000000003</v>
      </c>
      <c r="AK61" s="67"/>
      <c r="AL61" s="68"/>
      <c r="AM61" s="68">
        <f t="shared" si="65"/>
        <v>2.6072252441493196</v>
      </c>
      <c r="AN61" s="68">
        <f t="shared" si="66"/>
        <v>3.5330000000000004</v>
      </c>
      <c r="AO61" s="68">
        <f t="shared" si="67"/>
        <v>3.5330000000000004</v>
      </c>
      <c r="AP61" s="68">
        <f t="shared" si="68"/>
        <v>3.5330000000000004</v>
      </c>
      <c r="AQ61" s="68">
        <f t="shared" si="69"/>
        <v>3.6430000000000002</v>
      </c>
      <c r="AR61" s="68">
        <f t="shared" si="70"/>
        <v>3.6330000000000005</v>
      </c>
      <c r="AS61" s="68">
        <f t="shared" si="71"/>
        <v>3.6630000000000003</v>
      </c>
      <c r="AT61" s="68">
        <f t="shared" si="72"/>
        <v>3.6430000000000002</v>
      </c>
      <c r="AU61" s="68">
        <f t="shared" si="73"/>
        <v>3.6630000000000003</v>
      </c>
      <c r="AV61" s="68"/>
      <c r="AW61" s="68"/>
      <c r="AX61" s="68">
        <f t="shared" si="74"/>
        <v>3.5455000000000001</v>
      </c>
      <c r="AY61" s="68">
        <f t="shared" si="75"/>
        <v>3.4555000000000002</v>
      </c>
      <c r="AZ61" s="68">
        <f t="shared" si="76"/>
        <v>4.5280000000000005</v>
      </c>
      <c r="BA61" s="68">
        <f t="shared" si="77"/>
        <v>4.0880000000000001</v>
      </c>
      <c r="BB61" s="68">
        <f t="shared" si="78"/>
        <v>3.6455000000000002</v>
      </c>
      <c r="BC61" s="68">
        <f t="shared" si="79"/>
        <v>3.6030000000000002</v>
      </c>
      <c r="BD61" s="68">
        <f t="shared" si="98"/>
        <v>3.0580000000000003</v>
      </c>
      <c r="BE61" s="68">
        <f t="shared" si="99"/>
        <v>3.3080000000000003</v>
      </c>
      <c r="BF61" s="68"/>
      <c r="BG61" s="89"/>
      <c r="BH61" s="67">
        <f>download!AD81</f>
        <v>1.4151467427419999</v>
      </c>
      <c r="BI61" s="40">
        <f>download!AH80</f>
        <v>6.1962570595612013E-2</v>
      </c>
      <c r="BJ61" s="40">
        <f>download!AL80</f>
        <v>7.1034369096089012E-2</v>
      </c>
      <c r="BK61" s="48">
        <f t="shared" si="100"/>
        <v>0.76671480524554658</v>
      </c>
      <c r="BL61" s="48">
        <f t="shared" si="100"/>
        <v>0.73796355622680987</v>
      </c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8"/>
      <c r="CN61" s="40"/>
      <c r="CO61" s="56"/>
      <c r="CP61" s="56"/>
      <c r="CQ61" s="72"/>
      <c r="CR61" s="40"/>
      <c r="CS61" s="56"/>
      <c r="CT61" s="40"/>
      <c r="CU61" s="49"/>
      <c r="CV61" s="49"/>
      <c r="CW61" s="40"/>
      <c r="CX61" s="56"/>
      <c r="CY61" s="40"/>
      <c r="CZ61" s="40"/>
      <c r="DA61" s="41"/>
      <c r="DB61" s="41"/>
      <c r="DC61" s="49"/>
      <c r="DD61" s="40"/>
      <c r="DE61" s="49"/>
      <c r="DF61" s="40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</row>
    <row r="62" spans="1:124">
      <c r="A62" s="165">
        <v>38353</v>
      </c>
      <c r="B62" s="579">
        <f t="shared" si="28"/>
        <v>-0.02</v>
      </c>
      <c r="C62" s="394">
        <f t="shared" si="90"/>
        <v>0.25</v>
      </c>
      <c r="D62" s="394">
        <f t="shared" ref="D62:D125" si="103">C62</f>
        <v>0.25</v>
      </c>
      <c r="E62" s="93">
        <f t="shared" si="102"/>
        <v>0.25</v>
      </c>
      <c r="F62" s="288">
        <f t="shared" si="61"/>
        <v>0.215</v>
      </c>
      <c r="G62" s="93">
        <f t="shared" si="101"/>
        <v>0.25</v>
      </c>
      <c r="H62" s="294">
        <f>K62+0.01</f>
        <v>0.36</v>
      </c>
      <c r="I62" s="288">
        <f t="shared" si="62"/>
        <v>0.36</v>
      </c>
      <c r="J62" s="397">
        <f t="shared" si="60"/>
        <v>0.36</v>
      </c>
      <c r="K62" s="41">
        <f>C62+0.1</f>
        <v>0.35</v>
      </c>
      <c r="L62" s="417">
        <f t="shared" si="55"/>
        <v>0.35</v>
      </c>
      <c r="M62" s="288">
        <f t="shared" si="63"/>
        <v>0.35</v>
      </c>
      <c r="N62" s="93">
        <f>+K62+0.03</f>
        <v>0.38</v>
      </c>
      <c r="O62" s="50">
        <f>H62</f>
        <v>0.36</v>
      </c>
      <c r="P62" s="184">
        <f t="shared" ref="P62:P125" si="104">O62</f>
        <v>0.36</v>
      </c>
      <c r="Q62" s="288">
        <f t="shared" si="64"/>
        <v>0.36</v>
      </c>
      <c r="R62" s="93">
        <f>+O62+0.02</f>
        <v>0.38</v>
      </c>
      <c r="T62" s="571">
        <f>C62-0.16</f>
        <v>0.09</v>
      </c>
      <c r="U62" s="571">
        <f t="shared" si="89"/>
        <v>0.14499999999999999</v>
      </c>
      <c r="V62" s="571">
        <f>+(T62+AJ62)*0.032+T62+0.01</f>
        <v>0.21244800000000003</v>
      </c>
      <c r="X62" s="538">
        <f>download!B81</f>
        <v>0.25</v>
      </c>
      <c r="Y62" s="539">
        <f>download!AX81</f>
        <v>0.25</v>
      </c>
      <c r="Z62" s="538">
        <f>download!F81</f>
        <v>0.1825</v>
      </c>
      <c r="AA62" s="538">
        <f>download!AP81</f>
        <v>-2.5000000000000001E-3</v>
      </c>
      <c r="AB62" s="556">
        <f>download!J81</f>
        <v>1.56</v>
      </c>
      <c r="AC62" s="556">
        <f>download!N81</f>
        <v>0.94</v>
      </c>
      <c r="AD62" s="556">
        <f>download!R81</f>
        <v>0.4375</v>
      </c>
      <c r="AE62" s="557">
        <f>download!V81</f>
        <v>0.34250000000000003</v>
      </c>
      <c r="AF62" s="325">
        <v>-0.25</v>
      </c>
      <c r="AG62" s="325">
        <f>download!AT83</f>
        <v>0</v>
      </c>
      <c r="AH62" s="325"/>
      <c r="AI62" s="74">
        <v>38353</v>
      </c>
      <c r="AJ62" s="483">
        <f>download!Z82</f>
        <v>3.4240000000000004</v>
      </c>
      <c r="AK62" s="67"/>
      <c r="AL62" s="68"/>
      <c r="AM62" s="68">
        <f t="shared" si="65"/>
        <v>2.6950285359406285</v>
      </c>
      <c r="AN62" s="68">
        <f t="shared" si="66"/>
        <v>3.6740000000000004</v>
      </c>
      <c r="AO62" s="68">
        <f t="shared" si="67"/>
        <v>3.6740000000000004</v>
      </c>
      <c r="AP62" s="68">
        <f t="shared" si="68"/>
        <v>3.6740000000000004</v>
      </c>
      <c r="AQ62" s="68">
        <f t="shared" si="69"/>
        <v>3.7840000000000003</v>
      </c>
      <c r="AR62" s="68">
        <f t="shared" si="70"/>
        <v>3.7740000000000005</v>
      </c>
      <c r="AS62" s="68">
        <f t="shared" si="71"/>
        <v>3.8040000000000003</v>
      </c>
      <c r="AT62" s="68">
        <f t="shared" si="72"/>
        <v>3.7840000000000003</v>
      </c>
      <c r="AU62" s="68">
        <f t="shared" si="73"/>
        <v>3.8040000000000003</v>
      </c>
      <c r="AV62" s="68"/>
      <c r="AW62" s="68"/>
      <c r="AX62" s="68">
        <f t="shared" si="74"/>
        <v>3.6740000000000004</v>
      </c>
      <c r="AY62" s="68">
        <f t="shared" si="75"/>
        <v>3.6065000000000005</v>
      </c>
      <c r="AZ62" s="68">
        <f t="shared" si="76"/>
        <v>4.984</v>
      </c>
      <c r="BA62" s="68">
        <f t="shared" si="77"/>
        <v>4.3640000000000008</v>
      </c>
      <c r="BB62" s="68">
        <f t="shared" si="78"/>
        <v>3.8615000000000004</v>
      </c>
      <c r="BC62" s="68">
        <f t="shared" si="79"/>
        <v>3.7665000000000006</v>
      </c>
      <c r="BD62" s="68">
        <f t="shared" si="98"/>
        <v>3.1740000000000004</v>
      </c>
      <c r="BE62" s="68">
        <f t="shared" si="99"/>
        <v>3.4240000000000004</v>
      </c>
      <c r="BF62" s="68"/>
      <c r="BG62" s="89"/>
      <c r="BH62" s="67">
        <f>download!AD82</f>
        <v>1.4141112893850001</v>
      </c>
      <c r="BI62" s="40">
        <f>download!AH81</f>
        <v>6.1985737691131013E-2</v>
      </c>
      <c r="BJ62" s="40">
        <f>download!AL81</f>
        <v>7.1054674645237015E-2</v>
      </c>
      <c r="BK62" s="48">
        <f t="shared" si="100"/>
        <v>0.7626780748991655</v>
      </c>
      <c r="BL62" s="48">
        <f t="shared" si="100"/>
        <v>0.7335407011270082</v>
      </c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8"/>
      <c r="CN62" s="40"/>
      <c r="CO62" s="56"/>
      <c r="CP62" s="56"/>
      <c r="CQ62" s="72"/>
      <c r="CR62" s="40"/>
      <c r="CS62" s="56"/>
      <c r="CT62" s="40"/>
      <c r="CU62" s="49"/>
      <c r="CV62" s="49"/>
      <c r="CW62" s="40"/>
      <c r="CX62" s="56"/>
      <c r="CY62" s="40"/>
      <c r="CZ62" s="40"/>
      <c r="DA62" s="41"/>
      <c r="DB62" s="41"/>
      <c r="DC62" s="49"/>
      <c r="DD62" s="40"/>
      <c r="DE62" s="49"/>
      <c r="DF62" s="40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</row>
    <row r="63" spans="1:124">
      <c r="A63" s="165">
        <v>38384</v>
      </c>
      <c r="B63" s="579">
        <f t="shared" si="28"/>
        <v>6.2499999999999986E-2</v>
      </c>
      <c r="C63" s="394">
        <f t="shared" si="90"/>
        <v>0.31</v>
      </c>
      <c r="D63" s="394">
        <f t="shared" si="103"/>
        <v>0.31</v>
      </c>
      <c r="E63" s="93">
        <f t="shared" si="102"/>
        <v>0.31</v>
      </c>
      <c r="F63" s="288">
        <f t="shared" si="61"/>
        <v>0.27500000000000002</v>
      </c>
      <c r="G63" s="93">
        <f t="shared" si="101"/>
        <v>0.31</v>
      </c>
      <c r="H63" s="294">
        <f>K63+0.01</f>
        <v>0.42000000000000004</v>
      </c>
      <c r="I63" s="288">
        <f t="shared" si="62"/>
        <v>0.42000000000000004</v>
      </c>
      <c r="J63" s="397">
        <f t="shared" si="60"/>
        <v>0.42000000000000004</v>
      </c>
      <c r="K63" s="41">
        <f>C63+0.1</f>
        <v>0.41000000000000003</v>
      </c>
      <c r="L63" s="417">
        <f t="shared" si="55"/>
        <v>0.41000000000000003</v>
      </c>
      <c r="M63" s="288">
        <f t="shared" si="63"/>
        <v>0.41000000000000003</v>
      </c>
      <c r="N63" s="93">
        <f>+K63+0.03</f>
        <v>0.44000000000000006</v>
      </c>
      <c r="O63" s="50">
        <f>H63</f>
        <v>0.42000000000000004</v>
      </c>
      <c r="P63" s="184">
        <f t="shared" si="104"/>
        <v>0.42000000000000004</v>
      </c>
      <c r="Q63" s="288">
        <f t="shared" si="64"/>
        <v>0.42000000000000004</v>
      </c>
      <c r="R63" s="93">
        <f>+O63+0.02</f>
        <v>0.44000000000000006</v>
      </c>
      <c r="T63" s="571">
        <f>C63-0.16</f>
        <v>0.15</v>
      </c>
      <c r="U63" s="571">
        <f t="shared" si="89"/>
        <v>0.20499999999999999</v>
      </c>
      <c r="V63" s="571">
        <f>+(T63+AJ63)*0.032+T63+0.01</f>
        <v>0.27046400000000004</v>
      </c>
      <c r="X63" s="538">
        <f>download!B82</f>
        <v>0.22750000000000001</v>
      </c>
      <c r="Y63" s="539">
        <f>download!AX82</f>
        <v>0.22750000000000001</v>
      </c>
      <c r="Z63" s="538">
        <f>download!F82</f>
        <v>0.16250000000000001</v>
      </c>
      <c r="AA63" s="538">
        <f>download!AP82</f>
        <v>-2.5000000000000001E-3</v>
      </c>
      <c r="AB63" s="556">
        <f>download!J82</f>
        <v>1.48</v>
      </c>
      <c r="AC63" s="556">
        <f>download!N82</f>
        <v>0.93</v>
      </c>
      <c r="AD63" s="556">
        <f>download!R82</f>
        <v>0.435</v>
      </c>
      <c r="AE63" s="557">
        <f>download!V82</f>
        <v>0.33750000000000002</v>
      </c>
      <c r="AF63" s="325">
        <v>-0.25</v>
      </c>
      <c r="AG63" s="325">
        <f>download!AT84</f>
        <v>0</v>
      </c>
      <c r="AH63" s="325"/>
      <c r="AI63" s="74">
        <v>38384</v>
      </c>
      <c r="AJ63" s="483">
        <f>download!Z83</f>
        <v>3.302</v>
      </c>
      <c r="AK63" s="67"/>
      <c r="AL63" s="68"/>
      <c r="AM63" s="68">
        <f t="shared" si="65"/>
        <v>2.6336606412922925</v>
      </c>
      <c r="AN63" s="68">
        <f t="shared" si="66"/>
        <v>3.6120000000000001</v>
      </c>
      <c r="AO63" s="68">
        <f t="shared" si="67"/>
        <v>3.6120000000000001</v>
      </c>
      <c r="AP63" s="68">
        <f t="shared" si="68"/>
        <v>3.6120000000000001</v>
      </c>
      <c r="AQ63" s="68">
        <f t="shared" si="69"/>
        <v>3.722</v>
      </c>
      <c r="AR63" s="68">
        <f t="shared" si="70"/>
        <v>3.7120000000000002</v>
      </c>
      <c r="AS63" s="68">
        <f t="shared" si="71"/>
        <v>3.742</v>
      </c>
      <c r="AT63" s="68">
        <f t="shared" si="72"/>
        <v>3.722</v>
      </c>
      <c r="AU63" s="68">
        <f t="shared" si="73"/>
        <v>3.742</v>
      </c>
      <c r="AV63" s="68"/>
      <c r="AW63" s="68"/>
      <c r="AX63" s="68">
        <f t="shared" si="74"/>
        <v>3.5295000000000001</v>
      </c>
      <c r="AY63" s="68">
        <f t="shared" si="75"/>
        <v>3.4645000000000001</v>
      </c>
      <c r="AZ63" s="68">
        <f t="shared" si="76"/>
        <v>4.782</v>
      </c>
      <c r="BA63" s="68">
        <f t="shared" si="77"/>
        <v>4.2320000000000002</v>
      </c>
      <c r="BB63" s="68">
        <f t="shared" si="78"/>
        <v>3.7370000000000001</v>
      </c>
      <c r="BC63" s="68">
        <f t="shared" si="79"/>
        <v>3.6395</v>
      </c>
      <c r="BD63" s="68">
        <f t="shared" si="98"/>
        <v>3.052</v>
      </c>
      <c r="BE63" s="68">
        <f t="shared" si="99"/>
        <v>3.302</v>
      </c>
      <c r="BF63" s="68"/>
      <c r="BG63" s="89"/>
      <c r="BH63" s="67">
        <f>download!AD83</f>
        <v>1.4131772821180002</v>
      </c>
      <c r="BI63" s="40">
        <f>download!AH82</f>
        <v>6.200890478682701E-2</v>
      </c>
      <c r="BJ63" s="40">
        <f>download!AL82</f>
        <v>7.1074980194521034E-2</v>
      </c>
      <c r="BK63" s="48">
        <f t="shared" si="100"/>
        <v>0.75865970488769019</v>
      </c>
      <c r="BL63" s="48">
        <f t="shared" si="100"/>
        <v>0.72914192726807647</v>
      </c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8"/>
      <c r="CN63" s="40"/>
      <c r="CO63" s="56"/>
      <c r="CP63" s="56"/>
      <c r="CQ63" s="72"/>
      <c r="CR63" s="40"/>
      <c r="CS63" s="56"/>
      <c r="CT63" s="40"/>
      <c r="CU63" s="49"/>
      <c r="CV63" s="49"/>
      <c r="CW63" s="40"/>
      <c r="CX63" s="56"/>
      <c r="CY63" s="40"/>
      <c r="CZ63" s="40"/>
      <c r="DA63" s="41"/>
      <c r="DB63" s="41"/>
      <c r="DC63" s="49"/>
      <c r="DD63" s="40"/>
      <c r="DE63" s="49"/>
      <c r="DF63" s="40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</row>
    <row r="64" spans="1:124">
      <c r="A64" s="165">
        <v>38412</v>
      </c>
      <c r="B64" s="579">
        <f t="shared" si="28"/>
        <v>5.9999999999999984E-2</v>
      </c>
      <c r="C64" s="394">
        <f t="shared" si="90"/>
        <v>0.30499999999999999</v>
      </c>
      <c r="D64" s="394">
        <f t="shared" si="103"/>
        <v>0.30499999999999999</v>
      </c>
      <c r="E64" s="93">
        <f t="shared" si="102"/>
        <v>0.30499999999999999</v>
      </c>
      <c r="F64" s="288">
        <f t="shared" si="61"/>
        <v>0.27</v>
      </c>
      <c r="G64" s="93">
        <f t="shared" si="101"/>
        <v>0.30499999999999999</v>
      </c>
      <c r="H64" s="294">
        <f>K64+0.01</f>
        <v>0.41500000000000004</v>
      </c>
      <c r="I64" s="288">
        <f t="shared" si="62"/>
        <v>0.41500000000000004</v>
      </c>
      <c r="J64" s="397">
        <f t="shared" si="60"/>
        <v>0.41500000000000004</v>
      </c>
      <c r="K64" s="41">
        <f>C64+0.1</f>
        <v>0.40500000000000003</v>
      </c>
      <c r="L64" s="417">
        <f t="shared" si="55"/>
        <v>0.40500000000000003</v>
      </c>
      <c r="M64" s="288">
        <f t="shared" si="63"/>
        <v>0.40500000000000003</v>
      </c>
      <c r="N64" s="93">
        <f>+K64+0.03</f>
        <v>0.43500000000000005</v>
      </c>
      <c r="O64" s="50">
        <f>H64</f>
        <v>0.41500000000000004</v>
      </c>
      <c r="P64" s="184">
        <f t="shared" si="104"/>
        <v>0.41500000000000004</v>
      </c>
      <c r="Q64" s="288">
        <f t="shared" si="64"/>
        <v>0.41500000000000004</v>
      </c>
      <c r="R64" s="93">
        <f>+O64+0.02</f>
        <v>0.43500000000000005</v>
      </c>
      <c r="T64" s="571">
        <f>C64-0.16</f>
        <v>0.14499999999999999</v>
      </c>
      <c r="U64" s="571">
        <f t="shared" si="89"/>
        <v>0.19999999999999998</v>
      </c>
      <c r="V64" s="571">
        <f>+(T64+AJ64)*0.032+T64+0.01</f>
        <v>0.26101600000000003</v>
      </c>
      <c r="X64" s="538">
        <f>download!B83</f>
        <v>0.22500000000000001</v>
      </c>
      <c r="Y64" s="539">
        <f>download!AX83</f>
        <v>0.22500000000000001</v>
      </c>
      <c r="Z64" s="538">
        <f>download!F83</f>
        <v>0.16250000000000001</v>
      </c>
      <c r="AA64" s="538">
        <f>download!AP83</f>
        <v>-2.5000000000000001E-3</v>
      </c>
      <c r="AB64" s="556">
        <f>download!J83</f>
        <v>0.89</v>
      </c>
      <c r="AC64" s="556">
        <f>download!N83</f>
        <v>0.59750000000000003</v>
      </c>
      <c r="AD64" s="556">
        <f>download!R83</f>
        <v>0.30249999999999999</v>
      </c>
      <c r="AE64" s="557">
        <f>download!V83</f>
        <v>0.26</v>
      </c>
      <c r="AF64" s="325">
        <v>-0.25</v>
      </c>
      <c r="AG64" s="325">
        <f>download!AT85</f>
        <v>0</v>
      </c>
      <c r="AH64" s="325"/>
      <c r="AI64" s="74">
        <v>38412</v>
      </c>
      <c r="AJ64" s="483">
        <f>download!Z84</f>
        <v>3.1680000000000001</v>
      </c>
      <c r="AK64" s="67"/>
      <c r="AL64" s="68"/>
      <c r="AM64" s="68">
        <f t="shared" si="65"/>
        <v>2.5185829380544753</v>
      </c>
      <c r="AN64" s="68">
        <f t="shared" si="66"/>
        <v>3.4730000000000003</v>
      </c>
      <c r="AO64" s="68">
        <f t="shared" si="67"/>
        <v>3.4730000000000003</v>
      </c>
      <c r="AP64" s="68">
        <f t="shared" si="68"/>
        <v>3.4730000000000003</v>
      </c>
      <c r="AQ64" s="68">
        <f t="shared" si="69"/>
        <v>3.5830000000000002</v>
      </c>
      <c r="AR64" s="68">
        <f t="shared" si="70"/>
        <v>3.5730000000000004</v>
      </c>
      <c r="AS64" s="68">
        <f t="shared" si="71"/>
        <v>3.6030000000000002</v>
      </c>
      <c r="AT64" s="68">
        <f t="shared" si="72"/>
        <v>3.5830000000000002</v>
      </c>
      <c r="AU64" s="68">
        <f t="shared" si="73"/>
        <v>3.6030000000000002</v>
      </c>
      <c r="AV64" s="68"/>
      <c r="AW64" s="68"/>
      <c r="AX64" s="68">
        <f t="shared" si="74"/>
        <v>3.3930000000000002</v>
      </c>
      <c r="AY64" s="68">
        <f t="shared" si="75"/>
        <v>3.3305000000000002</v>
      </c>
      <c r="AZ64" s="68">
        <f t="shared" si="76"/>
        <v>4.0579999999999998</v>
      </c>
      <c r="BA64" s="68">
        <f t="shared" si="77"/>
        <v>3.7655000000000003</v>
      </c>
      <c r="BB64" s="68">
        <f t="shared" si="78"/>
        <v>3.4705000000000004</v>
      </c>
      <c r="BC64" s="68">
        <f t="shared" si="79"/>
        <v>3.4279999999999999</v>
      </c>
      <c r="BD64" s="68">
        <f t="shared" si="98"/>
        <v>2.9180000000000001</v>
      </c>
      <c r="BE64" s="68">
        <f t="shared" si="99"/>
        <v>3.1680000000000001</v>
      </c>
      <c r="BF64" s="68"/>
      <c r="BG64" s="89"/>
      <c r="BH64" s="67">
        <f>download!AD84</f>
        <v>1.4121445746080001</v>
      </c>
      <c r="BI64" s="40">
        <f>download!AH83</f>
        <v>6.2029829905672997E-2</v>
      </c>
      <c r="BJ64" s="40">
        <f>download!AL83</f>
        <v>7.1093320690766015E-2</v>
      </c>
      <c r="BK64" s="48">
        <f t="shared" si="100"/>
        <v>0.75504593548951027</v>
      </c>
      <c r="BL64" s="48">
        <f t="shared" si="100"/>
        <v>0.72518944372429461</v>
      </c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8"/>
      <c r="CN64" s="40"/>
      <c r="CO64" s="56"/>
      <c r="CP64" s="56"/>
      <c r="CQ64" s="72"/>
      <c r="CR64" s="40"/>
      <c r="CS64" s="56"/>
      <c r="CT64" s="40"/>
      <c r="CU64" s="49"/>
      <c r="CV64" s="49"/>
      <c r="CW64" s="40"/>
      <c r="CX64" s="56"/>
      <c r="CY64" s="40"/>
      <c r="CZ64" s="40"/>
      <c r="DA64" s="41"/>
      <c r="DB64" s="41"/>
      <c r="DC64" s="49"/>
      <c r="DD64" s="40"/>
      <c r="DE64" s="49"/>
      <c r="DF64" s="40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</row>
    <row r="65" spans="1:124">
      <c r="A65" s="165">
        <v>38443</v>
      </c>
      <c r="B65" s="579">
        <f t="shared" si="28"/>
        <v>-3.2499999999999987E-2</v>
      </c>
      <c r="C65" s="394">
        <f t="shared" si="90"/>
        <v>0.14000000000000001</v>
      </c>
      <c r="D65" s="394">
        <f t="shared" si="103"/>
        <v>0.14000000000000001</v>
      </c>
      <c r="E65" s="93">
        <f t="shared" si="102"/>
        <v>0.14000000000000001</v>
      </c>
      <c r="F65" s="288">
        <f t="shared" si="61"/>
        <v>0.10500000000000001</v>
      </c>
      <c r="G65" s="93">
        <f t="shared" si="101"/>
        <v>0.14000000000000001</v>
      </c>
      <c r="H65" s="294">
        <f t="shared" ref="H65:H71" si="105">H53-0.005</f>
        <v>0.13500000000000001</v>
      </c>
      <c r="I65" s="288">
        <f t="shared" si="62"/>
        <v>0.13500000000000001</v>
      </c>
      <c r="J65" s="397">
        <f t="shared" si="60"/>
        <v>0.13500000000000001</v>
      </c>
      <c r="K65" s="50">
        <f>C65+0.02</f>
        <v>0.16</v>
      </c>
      <c r="L65" s="417">
        <f t="shared" si="55"/>
        <v>0.16</v>
      </c>
      <c r="M65" s="288">
        <f t="shared" si="63"/>
        <v>0.16</v>
      </c>
      <c r="N65" s="93">
        <f>+K65+0.02</f>
        <v>0.18</v>
      </c>
      <c r="O65" s="50">
        <f>C65-0.005</f>
        <v>0.13500000000000001</v>
      </c>
      <c r="P65" s="184">
        <f t="shared" si="104"/>
        <v>0.13500000000000001</v>
      </c>
      <c r="Q65" s="288">
        <f t="shared" si="64"/>
        <v>0.13500000000000001</v>
      </c>
      <c r="R65" s="93">
        <f>+O65</f>
        <v>0.13500000000000001</v>
      </c>
      <c r="T65" s="571">
        <f t="shared" ref="T65:T71" si="106">C65-0.2</f>
        <v>-0.06</v>
      </c>
      <c r="U65" s="571">
        <f t="shared" si="89"/>
        <v>-4.9999999999999975E-3</v>
      </c>
      <c r="V65" s="571">
        <f>Y65</f>
        <v>0.1525</v>
      </c>
      <c r="X65" s="538">
        <f>download!B84</f>
        <v>0.1525</v>
      </c>
      <c r="Y65" s="539">
        <f>download!AX84</f>
        <v>0.1525</v>
      </c>
      <c r="Z65" s="538">
        <f>download!F84</f>
        <v>6.7500000000000004E-2</v>
      </c>
      <c r="AA65" s="538">
        <f>download!AP84</f>
        <v>-0.09</v>
      </c>
      <c r="AB65" s="556">
        <f>download!J84</f>
        <v>0.45</v>
      </c>
      <c r="AC65" s="556">
        <f>download!N84</f>
        <v>0.35499999999999998</v>
      </c>
      <c r="AD65" s="556">
        <f>download!R84</f>
        <v>0.19750000000000001</v>
      </c>
      <c r="AE65" s="557">
        <f>download!V84</f>
        <v>0.17749999999999999</v>
      </c>
      <c r="AF65" s="325">
        <v>-0.29249999999999998</v>
      </c>
      <c r="AG65" s="325">
        <f>download!AT86</f>
        <v>0</v>
      </c>
      <c r="AH65" s="325"/>
      <c r="AI65" s="74">
        <v>38443</v>
      </c>
      <c r="AJ65" s="483">
        <f>download!Z85</f>
        <v>3.0340000000000003</v>
      </c>
      <c r="AK65" s="67"/>
      <c r="AL65" s="68"/>
      <c r="AM65" s="68">
        <f t="shared" si="65"/>
        <v>2.2879340482006847</v>
      </c>
      <c r="AN65" s="68">
        <f t="shared" si="66"/>
        <v>3.1740000000000004</v>
      </c>
      <c r="AO65" s="68">
        <f t="shared" si="67"/>
        <v>3.1740000000000004</v>
      </c>
      <c r="AP65" s="68">
        <f t="shared" si="68"/>
        <v>3.1740000000000004</v>
      </c>
      <c r="AQ65" s="68">
        <f t="shared" si="69"/>
        <v>3.1690000000000005</v>
      </c>
      <c r="AR65" s="68">
        <f t="shared" si="70"/>
        <v>3.1940000000000004</v>
      </c>
      <c r="AS65" s="68">
        <f t="shared" si="71"/>
        <v>3.2140000000000004</v>
      </c>
      <c r="AT65" s="68">
        <f t="shared" si="72"/>
        <v>3.1690000000000005</v>
      </c>
      <c r="AU65" s="68">
        <f t="shared" si="73"/>
        <v>3.1690000000000005</v>
      </c>
      <c r="AV65" s="68"/>
      <c r="AW65" s="68"/>
      <c r="AX65" s="68">
        <f t="shared" si="74"/>
        <v>3.1865000000000001</v>
      </c>
      <c r="AY65" s="68">
        <f t="shared" si="75"/>
        <v>3.1015000000000001</v>
      </c>
      <c r="AZ65" s="68">
        <f t="shared" si="76"/>
        <v>3.4840000000000004</v>
      </c>
      <c r="BA65" s="68">
        <f t="shared" si="77"/>
        <v>3.3890000000000002</v>
      </c>
      <c r="BB65" s="68">
        <f t="shared" si="78"/>
        <v>3.2315000000000005</v>
      </c>
      <c r="BC65" s="68">
        <f t="shared" si="79"/>
        <v>3.2115</v>
      </c>
      <c r="BD65" s="68">
        <f t="shared" si="98"/>
        <v>2.7415000000000003</v>
      </c>
      <c r="BE65" s="68">
        <f t="shared" si="99"/>
        <v>3.0340000000000003</v>
      </c>
      <c r="BF65" s="68"/>
      <c r="BG65" s="89"/>
      <c r="BH65" s="67">
        <f>download!AD85</f>
        <v>1.411146551066</v>
      </c>
      <c r="BI65" s="40">
        <f>download!AH84</f>
        <v>6.205299700170902E-2</v>
      </c>
      <c r="BJ65" s="40">
        <f>download!AL84</f>
        <v>7.1113626240309022E-2</v>
      </c>
      <c r="BK65" s="48">
        <f t="shared" si="100"/>
        <v>0.75106232677609985</v>
      </c>
      <c r="BL65" s="48">
        <f t="shared" si="100"/>
        <v>0.72083618405818661</v>
      </c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8"/>
      <c r="CN65" s="40"/>
      <c r="CO65" s="56"/>
      <c r="CP65" s="56"/>
      <c r="CQ65" s="72"/>
      <c r="CR65" s="40"/>
      <c r="CS65" s="56"/>
      <c r="CT65" s="40"/>
      <c r="CU65" s="49"/>
      <c r="CV65" s="49"/>
      <c r="CW65" s="40"/>
      <c r="CX65" s="56"/>
      <c r="CY65" s="40"/>
      <c r="CZ65" s="40"/>
      <c r="DA65" s="41"/>
      <c r="DB65" s="41"/>
      <c r="DC65" s="49"/>
      <c r="DD65" s="40"/>
      <c r="DE65" s="49"/>
      <c r="DF65" s="40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</row>
    <row r="66" spans="1:124">
      <c r="A66" s="165">
        <v>38473</v>
      </c>
      <c r="B66" s="579">
        <f t="shared" si="28"/>
        <v>-2.2499999999999975E-2</v>
      </c>
      <c r="C66" s="394">
        <f t="shared" si="90"/>
        <v>0.14000000000000001</v>
      </c>
      <c r="D66" s="394">
        <f t="shared" si="103"/>
        <v>0.14000000000000001</v>
      </c>
      <c r="E66" s="93">
        <f t="shared" si="102"/>
        <v>0.14000000000000001</v>
      </c>
      <c r="F66" s="288">
        <f t="shared" si="61"/>
        <v>0.10500000000000001</v>
      </c>
      <c r="G66" s="93">
        <f t="shared" si="101"/>
        <v>0.14000000000000001</v>
      </c>
      <c r="H66" s="294">
        <f t="shared" si="105"/>
        <v>0.13500000000000001</v>
      </c>
      <c r="I66" s="288">
        <f t="shared" si="62"/>
        <v>0.13500000000000001</v>
      </c>
      <c r="J66" s="397">
        <f t="shared" si="60"/>
        <v>0.13500000000000001</v>
      </c>
      <c r="K66" s="50">
        <f t="shared" ref="K66:K71" si="107">C66+0.02</f>
        <v>0.16</v>
      </c>
      <c r="L66" s="417">
        <f t="shared" si="55"/>
        <v>0.16</v>
      </c>
      <c r="M66" s="288">
        <f t="shared" si="63"/>
        <v>0.16</v>
      </c>
      <c r="N66" s="93">
        <f t="shared" ref="N66:N71" si="108">+K66+0.02</f>
        <v>0.18</v>
      </c>
      <c r="O66" s="50">
        <f t="shared" ref="O66:O71" si="109">C66-0.005</f>
        <v>0.13500000000000001</v>
      </c>
      <c r="P66" s="184">
        <f t="shared" si="104"/>
        <v>0.13500000000000001</v>
      </c>
      <c r="Q66" s="288">
        <f t="shared" si="64"/>
        <v>0.13500000000000001</v>
      </c>
      <c r="R66" s="93">
        <f t="shared" ref="R66:R71" si="110">+O66</f>
        <v>0.13500000000000001</v>
      </c>
      <c r="T66" s="571">
        <f t="shared" si="106"/>
        <v>-0.06</v>
      </c>
      <c r="U66" s="571">
        <f t="shared" si="89"/>
        <v>-4.9999999999999975E-3</v>
      </c>
      <c r="V66" s="571">
        <f t="shared" ref="V66:V71" si="111">Y66</f>
        <v>0.14249999999999999</v>
      </c>
      <c r="X66" s="538">
        <f>download!B85</f>
        <v>0.14249999999999999</v>
      </c>
      <c r="Y66" s="539">
        <f>download!AX85</f>
        <v>0.14249999999999999</v>
      </c>
      <c r="Z66" s="538">
        <f>download!F85</f>
        <v>7.7499999999999999E-2</v>
      </c>
      <c r="AA66" s="538">
        <f>download!AP85</f>
        <v>-0.105</v>
      </c>
      <c r="AB66" s="556">
        <f>download!J85</f>
        <v>0.36499999999999999</v>
      </c>
      <c r="AC66" s="556">
        <f>download!N85</f>
        <v>0.28749999999999998</v>
      </c>
      <c r="AD66" s="556">
        <f>download!R85</f>
        <v>0.17249999999999999</v>
      </c>
      <c r="AE66" s="557">
        <f>download!V85</f>
        <v>0.16250000000000001</v>
      </c>
      <c r="AF66" s="325">
        <v>-0.29249999999999998</v>
      </c>
      <c r="AG66" s="325">
        <f>download!AT87</f>
        <v>0</v>
      </c>
      <c r="AH66" s="325"/>
      <c r="AI66" s="74">
        <v>38473</v>
      </c>
      <c r="AJ66" s="483">
        <f>download!Z86</f>
        <v>3.0260000000000002</v>
      </c>
      <c r="AK66" s="67"/>
      <c r="AL66" s="68"/>
      <c r="AM66" s="68">
        <f t="shared" si="65"/>
        <v>2.2689011240198633</v>
      </c>
      <c r="AN66" s="68">
        <f t="shared" si="66"/>
        <v>3.1660000000000004</v>
      </c>
      <c r="AO66" s="68">
        <f t="shared" si="67"/>
        <v>3.1660000000000004</v>
      </c>
      <c r="AP66" s="68">
        <f t="shared" si="68"/>
        <v>3.1660000000000004</v>
      </c>
      <c r="AQ66" s="68">
        <f t="shared" si="69"/>
        <v>3.1610000000000005</v>
      </c>
      <c r="AR66" s="68">
        <f t="shared" si="70"/>
        <v>3.1860000000000004</v>
      </c>
      <c r="AS66" s="68">
        <f t="shared" si="71"/>
        <v>3.2060000000000004</v>
      </c>
      <c r="AT66" s="68">
        <f t="shared" si="72"/>
        <v>3.1610000000000005</v>
      </c>
      <c r="AU66" s="68">
        <f t="shared" si="73"/>
        <v>3.1610000000000005</v>
      </c>
      <c r="AV66" s="68"/>
      <c r="AW66" s="68"/>
      <c r="AX66" s="68">
        <f t="shared" si="74"/>
        <v>3.1685000000000003</v>
      </c>
      <c r="AY66" s="68">
        <f t="shared" si="75"/>
        <v>3.1035000000000004</v>
      </c>
      <c r="AZ66" s="68">
        <f t="shared" si="76"/>
        <v>3.391</v>
      </c>
      <c r="BA66" s="68">
        <f t="shared" si="77"/>
        <v>3.3135000000000003</v>
      </c>
      <c r="BB66" s="68">
        <f t="shared" si="78"/>
        <v>3.1985000000000001</v>
      </c>
      <c r="BC66" s="68">
        <f t="shared" si="79"/>
        <v>3.1885000000000003</v>
      </c>
      <c r="BD66" s="68">
        <f t="shared" si="98"/>
        <v>2.7335000000000003</v>
      </c>
      <c r="BE66" s="68">
        <f t="shared" si="99"/>
        <v>3.0260000000000002</v>
      </c>
      <c r="BF66" s="68"/>
      <c r="BG66" s="89"/>
      <c r="BH66" s="67">
        <f>download!AD86</f>
        <v>1.4101166745710001</v>
      </c>
      <c r="BI66" s="40">
        <f>download!AH85</f>
        <v>6.2075416772235013E-2</v>
      </c>
      <c r="BJ66" s="40">
        <f>download!AL85</f>
        <v>7.1133276772255019E-2</v>
      </c>
      <c r="BK66" s="48">
        <f t="shared" si="100"/>
        <v>0.7472245213123605</v>
      </c>
      <c r="BL66" s="48">
        <f t="shared" si="100"/>
        <v>0.71664596463040531</v>
      </c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8"/>
      <c r="CN66" s="40"/>
      <c r="CO66" s="56"/>
      <c r="CP66" s="56"/>
      <c r="CQ66" s="72"/>
      <c r="CR66" s="40"/>
      <c r="CS66" s="56"/>
      <c r="CT66" s="40"/>
      <c r="CU66" s="49"/>
      <c r="CV66" s="49"/>
      <c r="CW66" s="40"/>
      <c r="CX66" s="56"/>
      <c r="CY66" s="40"/>
      <c r="CZ66" s="40"/>
      <c r="DA66" s="41"/>
      <c r="DB66" s="41"/>
      <c r="DC66" s="49"/>
      <c r="DD66" s="40"/>
      <c r="DE66" s="49"/>
      <c r="DF66" s="40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</row>
    <row r="67" spans="1:124">
      <c r="A67" s="165">
        <v>38504</v>
      </c>
      <c r="B67" s="579">
        <f t="shared" si="28"/>
        <v>-1.7499999999999998E-2</v>
      </c>
      <c r="C67" s="394">
        <f t="shared" si="90"/>
        <v>0.14000000000000001</v>
      </c>
      <c r="D67" s="394">
        <f t="shared" si="103"/>
        <v>0.14000000000000001</v>
      </c>
      <c r="E67" s="93">
        <f t="shared" si="102"/>
        <v>0.14000000000000001</v>
      </c>
      <c r="F67" s="288">
        <f t="shared" si="61"/>
        <v>0.10500000000000001</v>
      </c>
      <c r="G67" s="93">
        <f t="shared" si="101"/>
        <v>0.14000000000000001</v>
      </c>
      <c r="H67" s="294">
        <f t="shared" si="105"/>
        <v>0.13500000000000001</v>
      </c>
      <c r="I67" s="288">
        <f t="shared" si="62"/>
        <v>0.13500000000000001</v>
      </c>
      <c r="J67" s="397">
        <f t="shared" si="60"/>
        <v>0.13500000000000001</v>
      </c>
      <c r="K67" s="50">
        <f t="shared" si="107"/>
        <v>0.16</v>
      </c>
      <c r="L67" s="417">
        <f t="shared" si="55"/>
        <v>0.16</v>
      </c>
      <c r="M67" s="288">
        <f t="shared" si="63"/>
        <v>0.16</v>
      </c>
      <c r="N67" s="93">
        <f t="shared" si="108"/>
        <v>0.18</v>
      </c>
      <c r="O67" s="50">
        <f t="shared" si="109"/>
        <v>0.13500000000000001</v>
      </c>
      <c r="P67" s="184">
        <f t="shared" si="104"/>
        <v>0.13500000000000001</v>
      </c>
      <c r="Q67" s="288">
        <f t="shared" si="64"/>
        <v>0.13500000000000001</v>
      </c>
      <c r="R67" s="93">
        <f t="shared" si="110"/>
        <v>0.13500000000000001</v>
      </c>
      <c r="T67" s="571">
        <f t="shared" si="106"/>
        <v>-0.06</v>
      </c>
      <c r="U67" s="571">
        <f t="shared" si="89"/>
        <v>-4.9999999999999975E-3</v>
      </c>
      <c r="V67" s="571">
        <f t="shared" si="111"/>
        <v>0.13750000000000001</v>
      </c>
      <c r="X67" s="538">
        <f>download!B86</f>
        <v>0.13750000000000001</v>
      </c>
      <c r="Y67" s="539">
        <f>download!AX86</f>
        <v>0.13750000000000001</v>
      </c>
      <c r="Z67" s="538">
        <f>download!F86</f>
        <v>7.2499999999999995E-2</v>
      </c>
      <c r="AA67" s="538">
        <f>download!AP86</f>
        <v>-0.115</v>
      </c>
      <c r="AB67" s="556">
        <f>download!J86</f>
        <v>0.35499999999999998</v>
      </c>
      <c r="AC67" s="556">
        <f>download!N86</f>
        <v>0.28749999999999998</v>
      </c>
      <c r="AD67" s="556">
        <f>download!R86</f>
        <v>0.17249999999999999</v>
      </c>
      <c r="AE67" s="557">
        <f>download!V86</f>
        <v>0.16250000000000001</v>
      </c>
      <c r="AF67" s="325">
        <v>-0.29249999999999998</v>
      </c>
      <c r="AG67" s="325">
        <f>download!AT88</f>
        <v>0</v>
      </c>
      <c r="AH67" s="325"/>
      <c r="AI67" s="74">
        <v>38504</v>
      </c>
      <c r="AJ67" s="483">
        <f>download!Z87</f>
        <v>3.0580000000000003</v>
      </c>
      <c r="AK67" s="67"/>
      <c r="AL67" s="68"/>
      <c r="AM67" s="68">
        <f t="shared" si="65"/>
        <v>2.2780611665898602</v>
      </c>
      <c r="AN67" s="68">
        <f t="shared" si="66"/>
        <v>3.1980000000000004</v>
      </c>
      <c r="AO67" s="68">
        <f t="shared" si="67"/>
        <v>3.1980000000000004</v>
      </c>
      <c r="AP67" s="68">
        <f t="shared" si="68"/>
        <v>3.1980000000000004</v>
      </c>
      <c r="AQ67" s="68">
        <f t="shared" si="69"/>
        <v>3.1930000000000005</v>
      </c>
      <c r="AR67" s="68">
        <f t="shared" si="70"/>
        <v>3.2180000000000004</v>
      </c>
      <c r="AS67" s="68">
        <f t="shared" si="71"/>
        <v>3.2380000000000004</v>
      </c>
      <c r="AT67" s="68">
        <f t="shared" si="72"/>
        <v>3.1930000000000005</v>
      </c>
      <c r="AU67" s="68">
        <f t="shared" si="73"/>
        <v>3.1930000000000005</v>
      </c>
      <c r="AV67" s="68"/>
      <c r="AW67" s="68"/>
      <c r="AX67" s="68">
        <f t="shared" si="74"/>
        <v>3.1955000000000005</v>
      </c>
      <c r="AY67" s="68">
        <f t="shared" si="75"/>
        <v>3.1305000000000001</v>
      </c>
      <c r="AZ67" s="68">
        <f t="shared" si="76"/>
        <v>3.4130000000000003</v>
      </c>
      <c r="BA67" s="68">
        <f t="shared" si="77"/>
        <v>3.3455000000000004</v>
      </c>
      <c r="BB67" s="68">
        <f t="shared" si="78"/>
        <v>3.2305000000000001</v>
      </c>
      <c r="BC67" s="68">
        <f t="shared" si="79"/>
        <v>3.2205000000000004</v>
      </c>
      <c r="BD67" s="68">
        <f t="shared" si="98"/>
        <v>2.7655000000000003</v>
      </c>
      <c r="BE67" s="68">
        <f t="shared" si="99"/>
        <v>3.0580000000000003</v>
      </c>
      <c r="BF67" s="68"/>
      <c r="BG67" s="89"/>
      <c r="BH67" s="67">
        <f>download!AD87</f>
        <v>1.4091213868380001</v>
      </c>
      <c r="BI67" s="40">
        <f>download!AH86</f>
        <v>6.2098583868621021E-2</v>
      </c>
      <c r="BJ67" s="40">
        <f>download!AL86</f>
        <v>7.115358232206602E-2</v>
      </c>
      <c r="BK67" s="48">
        <f t="shared" si="100"/>
        <v>0.743276601435231</v>
      </c>
      <c r="BL67" s="48">
        <f t="shared" si="100"/>
        <v>0.71233932663848032</v>
      </c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8"/>
      <c r="CN67" s="40"/>
      <c r="CO67" s="56"/>
      <c r="CP67" s="56"/>
      <c r="CQ67" s="72"/>
      <c r="CR67" s="40"/>
      <c r="CS67" s="56"/>
      <c r="CT67" s="40"/>
      <c r="CU67" s="49"/>
      <c r="CV67" s="49"/>
      <c r="CW67" s="40"/>
      <c r="CX67" s="56"/>
      <c r="CY67" s="40"/>
      <c r="CZ67" s="40"/>
      <c r="DA67" s="41"/>
      <c r="DB67" s="41"/>
      <c r="DC67" s="49"/>
      <c r="DD67" s="40"/>
      <c r="DE67" s="49"/>
      <c r="DF67" s="40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</row>
    <row r="68" spans="1:124">
      <c r="A68" s="165">
        <v>38534</v>
      </c>
      <c r="B68" s="579">
        <f t="shared" si="28"/>
        <v>-7.4999999999999893E-3</v>
      </c>
      <c r="C68" s="394">
        <f t="shared" si="90"/>
        <v>0.14000000000000001</v>
      </c>
      <c r="D68" s="394">
        <f t="shared" si="103"/>
        <v>0.14000000000000001</v>
      </c>
      <c r="E68" s="93">
        <f t="shared" si="102"/>
        <v>0.14000000000000001</v>
      </c>
      <c r="F68" s="288">
        <f t="shared" si="61"/>
        <v>0.10500000000000001</v>
      </c>
      <c r="G68" s="93">
        <f t="shared" si="101"/>
        <v>0.14000000000000001</v>
      </c>
      <c r="H68" s="294">
        <f t="shared" si="105"/>
        <v>0.13500000000000001</v>
      </c>
      <c r="I68" s="288">
        <f t="shared" si="62"/>
        <v>0.13500000000000001</v>
      </c>
      <c r="J68" s="397">
        <f t="shared" ref="J68:J99" si="112">H68+0</f>
        <v>0.13500000000000001</v>
      </c>
      <c r="K68" s="50">
        <f t="shared" si="107"/>
        <v>0.16</v>
      </c>
      <c r="L68" s="417">
        <f t="shared" si="55"/>
        <v>0.16</v>
      </c>
      <c r="M68" s="288">
        <f t="shared" si="63"/>
        <v>0.16</v>
      </c>
      <c r="N68" s="93">
        <f t="shared" si="108"/>
        <v>0.18</v>
      </c>
      <c r="O68" s="50">
        <f t="shared" si="109"/>
        <v>0.13500000000000001</v>
      </c>
      <c r="P68" s="184">
        <f t="shared" si="104"/>
        <v>0.13500000000000001</v>
      </c>
      <c r="Q68" s="288">
        <f t="shared" si="64"/>
        <v>0.13500000000000001</v>
      </c>
      <c r="R68" s="93">
        <f t="shared" si="110"/>
        <v>0.13500000000000001</v>
      </c>
      <c r="T68" s="571">
        <f t="shared" si="106"/>
        <v>-0.06</v>
      </c>
      <c r="U68" s="571">
        <f t="shared" si="89"/>
        <v>-4.9999999999999975E-3</v>
      </c>
      <c r="V68" s="571">
        <f t="shared" si="111"/>
        <v>0.1275</v>
      </c>
      <c r="X68" s="538">
        <f>download!B87</f>
        <v>0.1275</v>
      </c>
      <c r="Y68" s="539">
        <f>download!AX87</f>
        <v>0.1275</v>
      </c>
      <c r="Z68" s="538">
        <f>download!F87</f>
        <v>6.25E-2</v>
      </c>
      <c r="AA68" s="538">
        <f>download!AP87</f>
        <v>-0.115</v>
      </c>
      <c r="AB68" s="556">
        <f>download!J87</f>
        <v>0.39</v>
      </c>
      <c r="AC68" s="556">
        <f>download!N87</f>
        <v>0.3</v>
      </c>
      <c r="AD68" s="556">
        <f>download!R87</f>
        <v>0.185</v>
      </c>
      <c r="AE68" s="557">
        <f>download!V87</f>
        <v>0.16250000000000001</v>
      </c>
      <c r="AF68" s="325">
        <v>-0.29249999999999998</v>
      </c>
      <c r="AG68" s="325">
        <f>download!AT89</f>
        <v>0</v>
      </c>
      <c r="AH68" s="325"/>
      <c r="AI68" s="74">
        <v>38534</v>
      </c>
      <c r="AJ68" s="483">
        <f>download!Z88</f>
        <v>3.0580000000000003</v>
      </c>
      <c r="AK68" s="67"/>
      <c r="AL68" s="68"/>
      <c r="AM68" s="68">
        <f t="shared" si="65"/>
        <v>2.2648044503969302</v>
      </c>
      <c r="AN68" s="68">
        <f t="shared" si="66"/>
        <v>3.1980000000000004</v>
      </c>
      <c r="AO68" s="68">
        <f t="shared" si="67"/>
        <v>3.1980000000000004</v>
      </c>
      <c r="AP68" s="68">
        <f t="shared" si="68"/>
        <v>3.1980000000000004</v>
      </c>
      <c r="AQ68" s="68">
        <f t="shared" si="69"/>
        <v>3.1930000000000005</v>
      </c>
      <c r="AR68" s="68">
        <f t="shared" si="70"/>
        <v>3.2180000000000004</v>
      </c>
      <c r="AS68" s="68">
        <f t="shared" si="71"/>
        <v>3.2380000000000004</v>
      </c>
      <c r="AT68" s="68">
        <f t="shared" si="72"/>
        <v>3.1930000000000005</v>
      </c>
      <c r="AU68" s="68">
        <f t="shared" si="73"/>
        <v>3.1930000000000005</v>
      </c>
      <c r="AV68" s="68"/>
      <c r="AW68" s="68"/>
      <c r="AX68" s="68">
        <f t="shared" si="74"/>
        <v>3.1855000000000002</v>
      </c>
      <c r="AY68" s="68">
        <f t="shared" si="75"/>
        <v>3.1205000000000003</v>
      </c>
      <c r="AZ68" s="68">
        <f t="shared" si="76"/>
        <v>3.4480000000000004</v>
      </c>
      <c r="BA68" s="68">
        <f t="shared" si="77"/>
        <v>3.3580000000000001</v>
      </c>
      <c r="BB68" s="68">
        <f t="shared" si="78"/>
        <v>3.2430000000000003</v>
      </c>
      <c r="BC68" s="68">
        <f t="shared" si="79"/>
        <v>3.2205000000000004</v>
      </c>
      <c r="BD68" s="68">
        <f t="shared" si="98"/>
        <v>2.7655000000000003</v>
      </c>
      <c r="BE68" s="68">
        <f t="shared" si="99"/>
        <v>3.0580000000000003</v>
      </c>
      <c r="BF68" s="68"/>
      <c r="BG68" s="89"/>
      <c r="BH68" s="67">
        <f>download!AD88</f>
        <v>1.408062373615</v>
      </c>
      <c r="BI68" s="40">
        <f>download!AH87</f>
        <v>6.2121003639486014E-2</v>
      </c>
      <c r="BJ68" s="40">
        <f>download!AL87</f>
        <v>7.1173232854272003E-2</v>
      </c>
      <c r="BK68" s="48">
        <f t="shared" si="100"/>
        <v>0.73947321055184922</v>
      </c>
      <c r="BL68" s="48">
        <f t="shared" si="100"/>
        <v>0.70819401200654464</v>
      </c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8"/>
      <c r="CN68" s="40"/>
      <c r="CO68" s="56"/>
      <c r="CP68" s="56"/>
      <c r="CQ68" s="72"/>
      <c r="CR68" s="40"/>
      <c r="CS68" s="56"/>
      <c r="CT68" s="40"/>
      <c r="CU68" s="49"/>
      <c r="CV68" s="49"/>
      <c r="CW68" s="40"/>
      <c r="CX68" s="56"/>
      <c r="CY68" s="40"/>
      <c r="CZ68" s="40"/>
      <c r="DA68" s="41"/>
      <c r="DB68" s="41"/>
      <c r="DC68" s="49"/>
      <c r="DD68" s="40"/>
      <c r="DE68" s="49"/>
      <c r="DF68" s="40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</row>
    <row r="69" spans="1:124">
      <c r="A69" s="165">
        <v>38565</v>
      </c>
      <c r="B69" s="579">
        <f t="shared" si="28"/>
        <v>-4.9999999999999871E-3</v>
      </c>
      <c r="C69" s="394">
        <f t="shared" si="90"/>
        <v>0.14000000000000001</v>
      </c>
      <c r="D69" s="394">
        <f t="shared" si="103"/>
        <v>0.14000000000000001</v>
      </c>
      <c r="E69" s="93">
        <f t="shared" si="102"/>
        <v>0.14000000000000001</v>
      </c>
      <c r="F69" s="288">
        <f t="shared" si="61"/>
        <v>0.10500000000000001</v>
      </c>
      <c r="G69" s="93">
        <f t="shared" si="101"/>
        <v>0.14000000000000001</v>
      </c>
      <c r="H69" s="294">
        <f t="shared" si="105"/>
        <v>0.13500000000000001</v>
      </c>
      <c r="I69" s="288">
        <f t="shared" si="62"/>
        <v>0.13500000000000001</v>
      </c>
      <c r="J69" s="397">
        <f t="shared" si="112"/>
        <v>0.13500000000000001</v>
      </c>
      <c r="K69" s="50">
        <f t="shared" si="107"/>
        <v>0.16</v>
      </c>
      <c r="L69" s="417">
        <f t="shared" si="55"/>
        <v>0.16</v>
      </c>
      <c r="M69" s="288">
        <f t="shared" si="63"/>
        <v>0.16</v>
      </c>
      <c r="N69" s="93">
        <f t="shared" si="108"/>
        <v>0.18</v>
      </c>
      <c r="O69" s="50">
        <f t="shared" si="109"/>
        <v>0.13500000000000001</v>
      </c>
      <c r="P69" s="184">
        <f t="shared" si="104"/>
        <v>0.13500000000000001</v>
      </c>
      <c r="Q69" s="288">
        <f t="shared" si="64"/>
        <v>0.13500000000000001</v>
      </c>
      <c r="R69" s="93">
        <f t="shared" si="110"/>
        <v>0.13500000000000001</v>
      </c>
      <c r="T69" s="571">
        <f t="shared" si="106"/>
        <v>-0.06</v>
      </c>
      <c r="U69" s="571">
        <f t="shared" si="89"/>
        <v>-4.9999999999999975E-3</v>
      </c>
      <c r="V69" s="571">
        <f t="shared" si="111"/>
        <v>0.125</v>
      </c>
      <c r="X69" s="538">
        <f>download!B88</f>
        <v>0.125</v>
      </c>
      <c r="Y69" s="539">
        <f>download!AX88</f>
        <v>0.125</v>
      </c>
      <c r="Z69" s="538">
        <f>download!F88</f>
        <v>0.06</v>
      </c>
      <c r="AA69" s="538">
        <f>download!AP88</f>
        <v>-0.115</v>
      </c>
      <c r="AB69" s="556">
        <f>download!J88</f>
        <v>0.45500000000000002</v>
      </c>
      <c r="AC69" s="556">
        <f>download!N88</f>
        <v>0.3</v>
      </c>
      <c r="AD69" s="556">
        <f>download!R88</f>
        <v>0.185</v>
      </c>
      <c r="AE69" s="557">
        <f>download!V88</f>
        <v>0.16250000000000001</v>
      </c>
      <c r="AF69" s="325">
        <v>-0.29249999999999998</v>
      </c>
      <c r="AG69" s="325">
        <f>download!AT90</f>
        <v>0</v>
      </c>
      <c r="AH69" s="325"/>
      <c r="AI69" s="74">
        <v>38565</v>
      </c>
      <c r="AJ69" s="483">
        <f>download!Z89</f>
        <v>3.1030000000000002</v>
      </c>
      <c r="AK69" s="67"/>
      <c r="AL69" s="68"/>
      <c r="AM69" s="68">
        <f t="shared" si="65"/>
        <v>2.2828144112595572</v>
      </c>
      <c r="AN69" s="68">
        <f t="shared" si="66"/>
        <v>3.2430000000000003</v>
      </c>
      <c r="AO69" s="68">
        <f t="shared" si="67"/>
        <v>3.2430000000000003</v>
      </c>
      <c r="AP69" s="68">
        <f t="shared" si="68"/>
        <v>3.2430000000000003</v>
      </c>
      <c r="AQ69" s="68">
        <f t="shared" si="69"/>
        <v>3.2380000000000004</v>
      </c>
      <c r="AR69" s="68">
        <f t="shared" si="70"/>
        <v>3.2630000000000003</v>
      </c>
      <c r="AS69" s="68">
        <f t="shared" si="71"/>
        <v>3.2830000000000004</v>
      </c>
      <c r="AT69" s="68">
        <f t="shared" si="72"/>
        <v>3.2380000000000004</v>
      </c>
      <c r="AU69" s="68">
        <f t="shared" si="73"/>
        <v>3.2380000000000004</v>
      </c>
      <c r="AV69" s="68"/>
      <c r="AW69" s="68"/>
      <c r="AX69" s="68">
        <f t="shared" si="74"/>
        <v>3.2280000000000002</v>
      </c>
      <c r="AY69" s="68">
        <f t="shared" si="75"/>
        <v>3.1630000000000003</v>
      </c>
      <c r="AZ69" s="68">
        <f t="shared" si="76"/>
        <v>3.5580000000000003</v>
      </c>
      <c r="BA69" s="68">
        <f t="shared" si="77"/>
        <v>3.403</v>
      </c>
      <c r="BB69" s="68">
        <f t="shared" si="78"/>
        <v>3.2880000000000003</v>
      </c>
      <c r="BC69" s="68">
        <f t="shared" si="79"/>
        <v>3.2655000000000003</v>
      </c>
      <c r="BD69" s="68">
        <f t="shared" si="98"/>
        <v>2.8105000000000002</v>
      </c>
      <c r="BE69" s="68">
        <f t="shared" si="99"/>
        <v>3.1030000000000002</v>
      </c>
      <c r="BF69" s="68"/>
      <c r="BG69" s="89"/>
      <c r="BH69" s="67">
        <f>download!AD89</f>
        <v>1.4069021266290003</v>
      </c>
      <c r="BI69" s="40">
        <f>download!AH88</f>
        <v>6.2143307697000001E-2</v>
      </c>
      <c r="BJ69" s="40">
        <f>download!AL88</f>
        <v>7.1197345142741023E-2</v>
      </c>
      <c r="BK69" s="48">
        <f t="shared" si="100"/>
        <v>0.73556381539322702</v>
      </c>
      <c r="BL69" s="48">
        <f t="shared" si="100"/>
        <v>0.70392057084784365</v>
      </c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8"/>
      <c r="CN69" s="40"/>
      <c r="CO69" s="56"/>
      <c r="CP69" s="56"/>
      <c r="CQ69" s="72"/>
      <c r="CR69" s="40"/>
      <c r="CS69" s="56"/>
      <c r="CT69" s="40"/>
      <c r="CU69" s="49"/>
      <c r="CV69" s="49"/>
      <c r="CW69" s="40"/>
      <c r="CX69" s="56"/>
      <c r="CY69" s="40"/>
      <c r="CZ69" s="40"/>
      <c r="DA69" s="41"/>
      <c r="DB69" s="41"/>
      <c r="DC69" s="49"/>
      <c r="DD69" s="40"/>
      <c r="DE69" s="49"/>
      <c r="DF69" s="40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</row>
    <row r="70" spans="1:124">
      <c r="A70" s="165">
        <v>38596</v>
      </c>
      <c r="B70" s="579">
        <f t="shared" si="28"/>
        <v>-2.4999999999999849E-3</v>
      </c>
      <c r="C70" s="394">
        <f t="shared" si="90"/>
        <v>0.14000000000000001</v>
      </c>
      <c r="D70" s="394">
        <f t="shared" si="103"/>
        <v>0.14000000000000001</v>
      </c>
      <c r="E70" s="93">
        <f t="shared" si="102"/>
        <v>0.14000000000000001</v>
      </c>
      <c r="F70" s="288">
        <f t="shared" si="61"/>
        <v>0.10500000000000001</v>
      </c>
      <c r="G70" s="93">
        <f t="shared" si="101"/>
        <v>0.14000000000000001</v>
      </c>
      <c r="H70" s="294">
        <f t="shared" si="105"/>
        <v>0.13500000000000001</v>
      </c>
      <c r="I70" s="288">
        <f t="shared" si="62"/>
        <v>0.13500000000000001</v>
      </c>
      <c r="J70" s="397">
        <f t="shared" si="112"/>
        <v>0.13500000000000001</v>
      </c>
      <c r="K70" s="50">
        <f t="shared" si="107"/>
        <v>0.16</v>
      </c>
      <c r="L70" s="417">
        <f t="shared" si="55"/>
        <v>0.16</v>
      </c>
      <c r="M70" s="288">
        <f t="shared" si="63"/>
        <v>0.16</v>
      </c>
      <c r="N70" s="93">
        <f t="shared" si="108"/>
        <v>0.18</v>
      </c>
      <c r="O70" s="50">
        <f t="shared" si="109"/>
        <v>0.13500000000000001</v>
      </c>
      <c r="P70" s="184">
        <f t="shared" si="104"/>
        <v>0.13500000000000001</v>
      </c>
      <c r="Q70" s="288">
        <f t="shared" si="64"/>
        <v>0.13500000000000001</v>
      </c>
      <c r="R70" s="93">
        <f t="shared" si="110"/>
        <v>0.13500000000000001</v>
      </c>
      <c r="T70" s="571">
        <f t="shared" si="106"/>
        <v>-0.06</v>
      </c>
      <c r="U70" s="571">
        <f t="shared" si="89"/>
        <v>-4.9999999999999975E-3</v>
      </c>
      <c r="V70" s="571">
        <f t="shared" si="111"/>
        <v>0.1225</v>
      </c>
      <c r="X70" s="538">
        <f>download!B89</f>
        <v>0.1225</v>
      </c>
      <c r="Y70" s="539">
        <f>download!AX89</f>
        <v>0.1225</v>
      </c>
      <c r="Z70" s="538">
        <f>download!F89</f>
        <v>5.7500000000000002E-2</v>
      </c>
      <c r="AA70" s="538">
        <f>download!AP89</f>
        <v>-0.105</v>
      </c>
      <c r="AB70" s="556">
        <f>download!J89</f>
        <v>0.35499999999999998</v>
      </c>
      <c r="AC70" s="556">
        <f>download!N89</f>
        <v>0.28999999999999998</v>
      </c>
      <c r="AD70" s="556">
        <f>download!R89</f>
        <v>0.16250000000000001</v>
      </c>
      <c r="AE70" s="557">
        <f>download!V89</f>
        <v>0.16250000000000001</v>
      </c>
      <c r="AF70" s="325">
        <v>-0.29249999999999998</v>
      </c>
      <c r="AG70" s="325">
        <f>download!AT91</f>
        <v>0</v>
      </c>
      <c r="AH70" s="325"/>
      <c r="AI70" s="74">
        <v>38596</v>
      </c>
      <c r="AJ70" s="483">
        <f>download!Z90</f>
        <v>3.0910000000000002</v>
      </c>
      <c r="AK70" s="67"/>
      <c r="AL70" s="68"/>
      <c r="AM70" s="68">
        <f t="shared" si="65"/>
        <v>2.2604888707149571</v>
      </c>
      <c r="AN70" s="68">
        <f t="shared" si="66"/>
        <v>3.2310000000000003</v>
      </c>
      <c r="AO70" s="68">
        <f t="shared" si="67"/>
        <v>3.2310000000000003</v>
      </c>
      <c r="AP70" s="68">
        <f t="shared" si="68"/>
        <v>3.2310000000000003</v>
      </c>
      <c r="AQ70" s="68">
        <f t="shared" si="69"/>
        <v>3.226</v>
      </c>
      <c r="AR70" s="68">
        <f t="shared" si="70"/>
        <v>3.2510000000000003</v>
      </c>
      <c r="AS70" s="68">
        <f t="shared" si="71"/>
        <v>3.2710000000000004</v>
      </c>
      <c r="AT70" s="68">
        <f t="shared" si="72"/>
        <v>3.226</v>
      </c>
      <c r="AU70" s="68">
        <f t="shared" si="73"/>
        <v>3.226</v>
      </c>
      <c r="AV70" s="68"/>
      <c r="AW70" s="68"/>
      <c r="AX70" s="68">
        <f t="shared" si="74"/>
        <v>3.2135000000000002</v>
      </c>
      <c r="AY70" s="68">
        <f t="shared" si="75"/>
        <v>3.1485000000000003</v>
      </c>
      <c r="AZ70" s="68">
        <f t="shared" si="76"/>
        <v>3.4460000000000002</v>
      </c>
      <c r="BA70" s="68">
        <f t="shared" si="77"/>
        <v>3.3810000000000002</v>
      </c>
      <c r="BB70" s="68">
        <f t="shared" si="78"/>
        <v>3.2535000000000003</v>
      </c>
      <c r="BC70" s="68">
        <f t="shared" si="79"/>
        <v>3.2535000000000003</v>
      </c>
      <c r="BD70" s="68">
        <f t="shared" si="98"/>
        <v>2.7985000000000002</v>
      </c>
      <c r="BE70" s="68">
        <f t="shared" si="99"/>
        <v>3.0910000000000002</v>
      </c>
      <c r="BF70" s="68"/>
      <c r="BG70" s="89"/>
      <c r="BH70" s="67">
        <f>download!AD90</f>
        <v>1.4057766359120001</v>
      </c>
      <c r="BI70" s="40">
        <f>download!AH89</f>
        <v>6.2164042592428026E-2</v>
      </c>
      <c r="BJ70" s="40">
        <f>download!AL89</f>
        <v>7.1234509106019014E-2</v>
      </c>
      <c r="BK70" s="48">
        <f t="shared" si="100"/>
        <v>0.73167808496047282</v>
      </c>
      <c r="BL70" s="48">
        <f t="shared" si="100"/>
        <v>0.69962515342462295</v>
      </c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8"/>
      <c r="CN70" s="40"/>
      <c r="CO70" s="56"/>
      <c r="CP70" s="56"/>
      <c r="CQ70" s="72"/>
      <c r="CR70" s="40"/>
      <c r="CS70" s="56"/>
      <c r="CT70" s="40"/>
      <c r="CU70" s="49"/>
      <c r="CV70" s="49"/>
      <c r="CW70" s="40"/>
      <c r="CX70" s="56"/>
      <c r="CY70" s="40"/>
      <c r="CZ70" s="40"/>
      <c r="DA70" s="41"/>
      <c r="DB70" s="41"/>
      <c r="DC70" s="49"/>
      <c r="DD70" s="40"/>
      <c r="DE70" s="49"/>
      <c r="DF70" s="40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</row>
    <row r="71" spans="1:124">
      <c r="A71" s="165">
        <v>38626</v>
      </c>
      <c r="B71" s="579">
        <f t="shared" si="28"/>
        <v>-1.7499999999999998E-2</v>
      </c>
      <c r="C71" s="394">
        <f t="shared" si="90"/>
        <v>0.14000000000000001</v>
      </c>
      <c r="D71" s="394">
        <f t="shared" si="103"/>
        <v>0.14000000000000001</v>
      </c>
      <c r="E71" s="93">
        <f t="shared" si="102"/>
        <v>0.14000000000000001</v>
      </c>
      <c r="F71" s="288">
        <f t="shared" ref="F71:F102" si="113">C71-0.035</f>
        <v>0.10500000000000001</v>
      </c>
      <c r="G71" s="93">
        <f t="shared" si="101"/>
        <v>0.14000000000000001</v>
      </c>
      <c r="H71" s="294">
        <f t="shared" si="105"/>
        <v>0.13500000000000001</v>
      </c>
      <c r="I71" s="288">
        <f t="shared" ref="I71:I102" si="114">H71</f>
        <v>0.13500000000000001</v>
      </c>
      <c r="J71" s="397">
        <f t="shared" si="112"/>
        <v>0.13500000000000001</v>
      </c>
      <c r="K71" s="50">
        <f t="shared" si="107"/>
        <v>0.16</v>
      </c>
      <c r="L71" s="417">
        <f t="shared" si="55"/>
        <v>0.16</v>
      </c>
      <c r="M71" s="288">
        <f t="shared" ref="M71:M102" si="115">K71</f>
        <v>0.16</v>
      </c>
      <c r="N71" s="93">
        <f t="shared" si="108"/>
        <v>0.18</v>
      </c>
      <c r="O71" s="50">
        <f t="shared" si="109"/>
        <v>0.13500000000000001</v>
      </c>
      <c r="P71" s="184">
        <f t="shared" si="104"/>
        <v>0.13500000000000001</v>
      </c>
      <c r="Q71" s="288">
        <f t="shared" ref="Q71:Q102" si="116">O71</f>
        <v>0.13500000000000001</v>
      </c>
      <c r="R71" s="93">
        <f t="shared" si="110"/>
        <v>0.13500000000000001</v>
      </c>
      <c r="T71" s="571">
        <f t="shared" si="106"/>
        <v>-0.06</v>
      </c>
      <c r="U71" s="571">
        <f t="shared" si="89"/>
        <v>-4.9999999999999975E-3</v>
      </c>
      <c r="V71" s="571">
        <f t="shared" si="111"/>
        <v>0.13750000000000001</v>
      </c>
      <c r="X71" s="538">
        <f>download!B90</f>
        <v>0.13750000000000001</v>
      </c>
      <c r="Y71" s="539">
        <f>download!AX90</f>
        <v>0.13750000000000001</v>
      </c>
      <c r="Z71" s="538">
        <f>download!F90</f>
        <v>7.2499999999999995E-2</v>
      </c>
      <c r="AA71" s="538">
        <f>download!AP90</f>
        <v>-0.09</v>
      </c>
      <c r="AB71" s="556">
        <f>download!J90</f>
        <v>0.42499999999999999</v>
      </c>
      <c r="AC71" s="556">
        <f>download!N90</f>
        <v>0.36249999999999999</v>
      </c>
      <c r="AD71" s="556">
        <f>download!R90</f>
        <v>0.185</v>
      </c>
      <c r="AE71" s="557">
        <f>download!V90</f>
        <v>0.16500000000000001</v>
      </c>
      <c r="AF71" s="325">
        <v>-0.29249999999999998</v>
      </c>
      <c r="AG71" s="325">
        <f>download!AT92</f>
        <v>0</v>
      </c>
      <c r="AH71" s="325"/>
      <c r="AI71" s="74">
        <v>38626</v>
      </c>
      <c r="AJ71" s="483">
        <f>download!Z91</f>
        <v>3.1090000000000004</v>
      </c>
      <c r="AK71" s="67"/>
      <c r="AL71" s="68"/>
      <c r="AM71" s="68">
        <f t="shared" ref="AM71:AM102" si="117">($AJ71+C71)*BL71</f>
        <v>2.2596444902017132</v>
      </c>
      <c r="AN71" s="68">
        <f t="shared" ref="AN71:AN102" si="118">+AJ71+C71</f>
        <v>3.2490000000000006</v>
      </c>
      <c r="AO71" s="68">
        <f t="shared" ref="AO71:AO102" si="119">$AJ71+E71</f>
        <v>3.2490000000000006</v>
      </c>
      <c r="AP71" s="68">
        <f t="shared" ref="AP71:AP102" si="120">$AJ71+G71</f>
        <v>3.2490000000000006</v>
      </c>
      <c r="AQ71" s="68">
        <f t="shared" ref="AQ71:AQ102" si="121">$AJ71+H71</f>
        <v>3.2440000000000007</v>
      </c>
      <c r="AR71" s="68">
        <f t="shared" ref="AR71:AR102" si="122">$AJ71+K71</f>
        <v>3.2690000000000006</v>
      </c>
      <c r="AS71" s="68">
        <f t="shared" ref="AS71:AS102" si="123">$AJ71+N71</f>
        <v>3.2890000000000006</v>
      </c>
      <c r="AT71" s="68">
        <f t="shared" ref="AT71:AT102" si="124">$AJ71+O71</f>
        <v>3.2440000000000007</v>
      </c>
      <c r="AU71" s="68">
        <f t="shared" ref="AU71:AU102" si="125">$AJ71+R71</f>
        <v>3.2440000000000007</v>
      </c>
      <c r="AV71" s="68"/>
      <c r="AW71" s="68"/>
      <c r="AX71" s="68">
        <f t="shared" ref="AX71:AX102" si="126">$AJ71+X71</f>
        <v>3.2465000000000006</v>
      </c>
      <c r="AY71" s="68">
        <f t="shared" ref="AY71:AY102" si="127">$AJ71+Z71</f>
        <v>3.1815000000000002</v>
      </c>
      <c r="AZ71" s="68">
        <f t="shared" ref="AZ71:AZ102" si="128">$AJ71+AB71</f>
        <v>3.5340000000000003</v>
      </c>
      <c r="BA71" s="68">
        <f t="shared" ref="BA71:BA102" si="129">$AJ71+AC71</f>
        <v>3.4715000000000003</v>
      </c>
      <c r="BB71" s="68">
        <f t="shared" ref="BB71:BB102" si="130">$AJ71+AD71</f>
        <v>3.2940000000000005</v>
      </c>
      <c r="BC71" s="68">
        <f t="shared" ref="BC71:BC102" si="131">$AJ71+AE71</f>
        <v>3.2740000000000005</v>
      </c>
      <c r="BD71" s="68">
        <f t="shared" si="98"/>
        <v>2.8165000000000004</v>
      </c>
      <c r="BE71" s="68">
        <f t="shared" si="99"/>
        <v>3.1090000000000004</v>
      </c>
      <c r="BF71" s="68"/>
      <c r="BG71" s="89"/>
      <c r="BH71" s="67">
        <f>download!AD91</f>
        <v>1.4046108772170005</v>
      </c>
      <c r="BI71" s="40">
        <f>download!AH90</f>
        <v>6.2184108620402009E-2</v>
      </c>
      <c r="BJ71" s="40">
        <f>download!AL90</f>
        <v>7.1270474232207004E-2</v>
      </c>
      <c r="BK71" s="48">
        <f t="shared" si="100"/>
        <v>0.72793488098684789</v>
      </c>
      <c r="BL71" s="48">
        <f t="shared" si="100"/>
        <v>0.69548922443881589</v>
      </c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8"/>
      <c r="CN71" s="40"/>
      <c r="CO71" s="56"/>
      <c r="CP71" s="56"/>
      <c r="CQ71" s="72"/>
      <c r="CR71" s="40"/>
      <c r="CS71" s="56"/>
      <c r="CT71" s="40"/>
      <c r="CU71" s="49"/>
      <c r="CV71" s="49"/>
      <c r="CW71" s="40"/>
      <c r="CX71" s="56"/>
      <c r="CY71" s="40"/>
      <c r="CZ71" s="40"/>
      <c r="DA71" s="41"/>
      <c r="DB71" s="41"/>
      <c r="DC71" s="49"/>
      <c r="DD71" s="40"/>
      <c r="DE71" s="49"/>
      <c r="DF71" s="40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</row>
    <row r="72" spans="1:124">
      <c r="A72" s="165">
        <v>38657</v>
      </c>
      <c r="B72" s="579">
        <f t="shared" si="28"/>
        <v>4.999999999999994E-3</v>
      </c>
      <c r="C72" s="394">
        <f t="shared" si="90"/>
        <v>0.22500000000000001</v>
      </c>
      <c r="D72" s="394">
        <f t="shared" si="103"/>
        <v>0.22500000000000001</v>
      </c>
      <c r="E72" s="93">
        <f t="shared" si="102"/>
        <v>0.22500000000000001</v>
      </c>
      <c r="F72" s="288">
        <f t="shared" si="113"/>
        <v>0.19</v>
      </c>
      <c r="G72" s="93">
        <f t="shared" si="101"/>
        <v>0.22500000000000001</v>
      </c>
      <c r="H72" s="294">
        <f>K72+0.01</f>
        <v>0.33500000000000002</v>
      </c>
      <c r="I72" s="288">
        <f t="shared" si="114"/>
        <v>0.33500000000000002</v>
      </c>
      <c r="J72" s="397">
        <f t="shared" si="112"/>
        <v>0.33500000000000002</v>
      </c>
      <c r="K72" s="41">
        <f>C72+0.1</f>
        <v>0.32500000000000001</v>
      </c>
      <c r="L72" s="417">
        <f t="shared" si="55"/>
        <v>0.32500000000000001</v>
      </c>
      <c r="M72" s="288">
        <f t="shared" si="115"/>
        <v>0.32500000000000001</v>
      </c>
      <c r="N72" s="93">
        <f>+K72+0.03</f>
        <v>0.35499999999999998</v>
      </c>
      <c r="O72" s="50">
        <f>H72</f>
        <v>0.33500000000000002</v>
      </c>
      <c r="P72" s="184">
        <f t="shared" si="104"/>
        <v>0.33500000000000002</v>
      </c>
      <c r="Q72" s="288">
        <f t="shared" si="116"/>
        <v>0.33500000000000002</v>
      </c>
      <c r="R72" s="93">
        <f>+O72+0.02</f>
        <v>0.35500000000000004</v>
      </c>
      <c r="T72" s="571">
        <f>C72-0.16</f>
        <v>6.5000000000000002E-2</v>
      </c>
      <c r="U72" s="571">
        <f t="shared" si="89"/>
        <v>0.12</v>
      </c>
      <c r="V72" s="571">
        <f>+(T72+AJ72)*0.032+T72+0.01</f>
        <v>0.17973600000000001</v>
      </c>
      <c r="X72" s="538">
        <f>download!B91</f>
        <v>0.2</v>
      </c>
      <c r="Y72" s="539">
        <f>download!AX91</f>
        <v>0.2</v>
      </c>
      <c r="Z72" s="538">
        <f>download!F91</f>
        <v>0.13</v>
      </c>
      <c r="AA72" s="538">
        <f>download!AP91</f>
        <v>-2.5000000000000001E-2</v>
      </c>
      <c r="AB72" s="556">
        <f>download!J91</f>
        <v>0.72499999999999998</v>
      </c>
      <c r="AC72" s="556">
        <f>download!N91</f>
        <v>0.45500000000000002</v>
      </c>
      <c r="AD72" s="556">
        <f>download!R91</f>
        <v>0.28749999999999998</v>
      </c>
      <c r="AE72" s="557">
        <f>download!V91</f>
        <v>0.24</v>
      </c>
      <c r="AF72" s="325">
        <v>-0.25</v>
      </c>
      <c r="AG72" s="325">
        <f>download!AT93</f>
        <v>0</v>
      </c>
      <c r="AH72" s="325"/>
      <c r="AI72" s="74">
        <v>38657</v>
      </c>
      <c r="AJ72" s="483">
        <f>download!Z92</f>
        <v>3.2080000000000002</v>
      </c>
      <c r="AK72" s="67"/>
      <c r="AL72" s="68"/>
      <c r="AM72" s="68">
        <f t="shared" si="117"/>
        <v>2.3730165359708923</v>
      </c>
      <c r="AN72" s="68">
        <f t="shared" si="118"/>
        <v>3.4330000000000003</v>
      </c>
      <c r="AO72" s="68">
        <f t="shared" si="119"/>
        <v>3.4330000000000003</v>
      </c>
      <c r="AP72" s="68">
        <f t="shared" si="120"/>
        <v>3.4330000000000003</v>
      </c>
      <c r="AQ72" s="68">
        <f t="shared" si="121"/>
        <v>3.5430000000000001</v>
      </c>
      <c r="AR72" s="68">
        <f t="shared" si="122"/>
        <v>3.5330000000000004</v>
      </c>
      <c r="AS72" s="68">
        <f t="shared" si="123"/>
        <v>3.5630000000000002</v>
      </c>
      <c r="AT72" s="68">
        <f t="shared" si="124"/>
        <v>3.5430000000000001</v>
      </c>
      <c r="AU72" s="68">
        <f t="shared" si="125"/>
        <v>3.5630000000000002</v>
      </c>
      <c r="AV72" s="68"/>
      <c r="AW72" s="68"/>
      <c r="AX72" s="68">
        <f t="shared" si="126"/>
        <v>3.4080000000000004</v>
      </c>
      <c r="AY72" s="68">
        <f t="shared" si="127"/>
        <v>3.3380000000000001</v>
      </c>
      <c r="AZ72" s="68">
        <f t="shared" si="128"/>
        <v>3.9330000000000003</v>
      </c>
      <c r="BA72" s="68">
        <f t="shared" si="129"/>
        <v>3.6630000000000003</v>
      </c>
      <c r="BB72" s="68">
        <f t="shared" si="130"/>
        <v>3.4955000000000003</v>
      </c>
      <c r="BC72" s="68">
        <f t="shared" si="131"/>
        <v>3.4480000000000004</v>
      </c>
      <c r="BD72" s="68">
        <f t="shared" si="98"/>
        <v>2.9580000000000002</v>
      </c>
      <c r="BE72" s="68">
        <f t="shared" si="99"/>
        <v>3.2080000000000002</v>
      </c>
      <c r="BF72" s="68"/>
      <c r="BG72" s="89"/>
      <c r="BH72" s="67">
        <f>download!AD92</f>
        <v>1.4034800689000002</v>
      </c>
      <c r="BI72" s="40">
        <f>download!AH91</f>
        <v>6.2204843516115001E-2</v>
      </c>
      <c r="BJ72" s="40">
        <f>download!AL91</f>
        <v>7.1307638196383E-2</v>
      </c>
      <c r="BK72" s="48">
        <f t="shared" si="100"/>
        <v>0.72408458936823195</v>
      </c>
      <c r="BL72" s="48">
        <f t="shared" si="100"/>
        <v>0.6912369752318358</v>
      </c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8"/>
      <c r="CN72" s="40"/>
      <c r="CO72" s="56"/>
      <c r="CP72" s="56"/>
      <c r="CQ72" s="72"/>
      <c r="CR72" s="40"/>
      <c r="CS72" s="56"/>
      <c r="CT72" s="40"/>
      <c r="CU72" s="49"/>
      <c r="CV72" s="49"/>
      <c r="CW72" s="40"/>
      <c r="CX72" s="56"/>
      <c r="CY72" s="40"/>
      <c r="CZ72" s="40"/>
      <c r="DA72" s="41"/>
      <c r="DB72" s="41"/>
      <c r="DC72" s="49"/>
      <c r="DD72" s="40"/>
      <c r="DE72" s="49"/>
      <c r="DF72" s="40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</row>
    <row r="73" spans="1:124">
      <c r="A73" s="165">
        <v>38687</v>
      </c>
      <c r="B73" s="579">
        <f t="shared" ref="B73:B101" si="132">C73-X73-0.02</f>
        <v>-3.4999999999999989E-2</v>
      </c>
      <c r="C73" s="394">
        <f t="shared" si="90"/>
        <v>0.22500000000000001</v>
      </c>
      <c r="D73" s="394">
        <f t="shared" si="103"/>
        <v>0.22500000000000001</v>
      </c>
      <c r="E73" s="93">
        <f t="shared" si="102"/>
        <v>0.22500000000000001</v>
      </c>
      <c r="F73" s="288">
        <f t="shared" si="113"/>
        <v>0.19</v>
      </c>
      <c r="G73" s="93">
        <f t="shared" si="101"/>
        <v>0.22500000000000001</v>
      </c>
      <c r="H73" s="294">
        <f>K73+0.01</f>
        <v>0.33500000000000002</v>
      </c>
      <c r="I73" s="288">
        <f t="shared" si="114"/>
        <v>0.33500000000000002</v>
      </c>
      <c r="J73" s="397">
        <f t="shared" si="112"/>
        <v>0.33500000000000002</v>
      </c>
      <c r="K73" s="41">
        <f>C73+0.1</f>
        <v>0.32500000000000001</v>
      </c>
      <c r="L73" s="417">
        <f t="shared" si="55"/>
        <v>0.32500000000000001</v>
      </c>
      <c r="M73" s="288">
        <f t="shared" si="115"/>
        <v>0.32500000000000001</v>
      </c>
      <c r="N73" s="93">
        <f>+K73+0.03</f>
        <v>0.35499999999999998</v>
      </c>
      <c r="O73" s="50">
        <f>H73</f>
        <v>0.33500000000000002</v>
      </c>
      <c r="P73" s="184">
        <f t="shared" si="104"/>
        <v>0.33500000000000002</v>
      </c>
      <c r="Q73" s="288">
        <f t="shared" si="116"/>
        <v>0.33500000000000002</v>
      </c>
      <c r="R73" s="93">
        <f>+O73+0.02</f>
        <v>0.35500000000000004</v>
      </c>
      <c r="T73" s="571">
        <f>C73-0.16</f>
        <v>6.5000000000000002E-2</v>
      </c>
      <c r="U73" s="571">
        <f t="shared" si="89"/>
        <v>0.12</v>
      </c>
      <c r="V73" s="571">
        <f>+(T73+AJ73)*0.032+T73+0.01</f>
        <v>0.18290400000000001</v>
      </c>
      <c r="X73" s="538">
        <f>download!B92</f>
        <v>0.24</v>
      </c>
      <c r="Y73" s="539">
        <f>download!AX92</f>
        <v>0.24</v>
      </c>
      <c r="Z73" s="538">
        <f>download!F92</f>
        <v>0.17</v>
      </c>
      <c r="AA73" s="538">
        <f>download!AP92</f>
        <v>-1.7500000000000002E-2</v>
      </c>
      <c r="AB73" s="556">
        <f>download!J92</f>
        <v>1.23</v>
      </c>
      <c r="AC73" s="556">
        <f>download!N92</f>
        <v>0.79</v>
      </c>
      <c r="AD73" s="556">
        <f>download!R92</f>
        <v>0.33750000000000002</v>
      </c>
      <c r="AE73" s="557">
        <f>download!V92</f>
        <v>0.29499999999999998</v>
      </c>
      <c r="AF73" s="325">
        <v>-0.25</v>
      </c>
      <c r="AG73" s="325">
        <f>download!AT94</f>
        <v>0</v>
      </c>
      <c r="AH73" s="325"/>
      <c r="AI73" s="74">
        <v>38687</v>
      </c>
      <c r="AJ73" s="483">
        <f>download!Z93</f>
        <v>3.3069999999999999</v>
      </c>
      <c r="AK73" s="67"/>
      <c r="AL73" s="68"/>
      <c r="AM73" s="68">
        <f t="shared" si="117"/>
        <v>2.4269879030960637</v>
      </c>
      <c r="AN73" s="68">
        <f t="shared" si="118"/>
        <v>3.532</v>
      </c>
      <c r="AO73" s="68">
        <f t="shared" si="119"/>
        <v>3.532</v>
      </c>
      <c r="AP73" s="68">
        <f t="shared" si="120"/>
        <v>3.532</v>
      </c>
      <c r="AQ73" s="68">
        <f t="shared" si="121"/>
        <v>3.6419999999999999</v>
      </c>
      <c r="AR73" s="68">
        <f t="shared" si="122"/>
        <v>3.6320000000000001</v>
      </c>
      <c r="AS73" s="68">
        <f t="shared" si="123"/>
        <v>3.6619999999999999</v>
      </c>
      <c r="AT73" s="68">
        <f t="shared" si="124"/>
        <v>3.6419999999999999</v>
      </c>
      <c r="AU73" s="68">
        <f t="shared" si="125"/>
        <v>3.6619999999999999</v>
      </c>
      <c r="AV73" s="68"/>
      <c r="AW73" s="68"/>
      <c r="AX73" s="68">
        <f t="shared" si="126"/>
        <v>3.5469999999999997</v>
      </c>
      <c r="AY73" s="68">
        <f t="shared" si="127"/>
        <v>3.4769999999999999</v>
      </c>
      <c r="AZ73" s="68">
        <f t="shared" si="128"/>
        <v>4.5369999999999999</v>
      </c>
      <c r="BA73" s="68">
        <f t="shared" si="129"/>
        <v>4.0969999999999995</v>
      </c>
      <c r="BB73" s="68">
        <f t="shared" si="130"/>
        <v>3.6444999999999999</v>
      </c>
      <c r="BC73" s="68">
        <f t="shared" si="131"/>
        <v>3.6019999999999999</v>
      </c>
      <c r="BD73" s="68">
        <f t="shared" si="98"/>
        <v>3.0569999999999999</v>
      </c>
      <c r="BE73" s="68">
        <f t="shared" si="99"/>
        <v>3.3069999999999999</v>
      </c>
      <c r="BF73" s="68"/>
      <c r="BG73" s="89"/>
      <c r="BH73" s="67">
        <f>download!AD93</f>
        <v>1.4023088322290003</v>
      </c>
      <c r="BI73" s="40">
        <f>download!AH92</f>
        <v>6.2224909544361016E-2</v>
      </c>
      <c r="BJ73" s="40">
        <f>download!AL92</f>
        <v>7.1343603323439031E-2</v>
      </c>
      <c r="BK73" s="48">
        <f t="shared" si="100"/>
        <v>0.72037555188210911</v>
      </c>
      <c r="BL73" s="48">
        <f t="shared" si="100"/>
        <v>0.68714266792074286</v>
      </c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8"/>
      <c r="CN73" s="40"/>
      <c r="CO73" s="56"/>
      <c r="CP73" s="56"/>
      <c r="CQ73" s="72"/>
      <c r="CR73" s="40"/>
      <c r="CS73" s="56"/>
      <c r="CT73" s="40"/>
      <c r="CU73" s="49"/>
      <c r="CV73" s="49"/>
      <c r="CW73" s="40"/>
      <c r="CX73" s="56"/>
      <c r="CY73" s="40"/>
      <c r="CZ73" s="40"/>
      <c r="DA73" s="41"/>
      <c r="DB73" s="41"/>
      <c r="DC73" s="49"/>
      <c r="DD73" s="40"/>
      <c r="DE73" s="49"/>
      <c r="DF73" s="40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</row>
    <row r="74" spans="1:124">
      <c r="A74" s="165">
        <v>38718</v>
      </c>
      <c r="B74" s="579">
        <f t="shared" si="132"/>
        <v>-2.2500000000000003E-2</v>
      </c>
      <c r="C74" s="394">
        <f t="shared" si="90"/>
        <v>0.25</v>
      </c>
      <c r="D74" s="394">
        <f t="shared" si="103"/>
        <v>0.25</v>
      </c>
      <c r="E74" s="93">
        <f t="shared" si="102"/>
        <v>0.25</v>
      </c>
      <c r="F74" s="288">
        <f t="shared" si="113"/>
        <v>0.215</v>
      </c>
      <c r="G74" s="93">
        <f t="shared" si="101"/>
        <v>0.25</v>
      </c>
      <c r="H74" s="294">
        <f>K74+0.01</f>
        <v>0.36</v>
      </c>
      <c r="I74" s="288">
        <f t="shared" si="114"/>
        <v>0.36</v>
      </c>
      <c r="J74" s="397">
        <f t="shared" si="112"/>
        <v>0.36</v>
      </c>
      <c r="K74" s="41">
        <f>C74+0.1</f>
        <v>0.35</v>
      </c>
      <c r="L74" s="417">
        <f t="shared" si="55"/>
        <v>0.35</v>
      </c>
      <c r="M74" s="288">
        <f t="shared" si="115"/>
        <v>0.35</v>
      </c>
      <c r="N74" s="93">
        <f>+K74+0.03</f>
        <v>0.38</v>
      </c>
      <c r="O74" s="50">
        <f>H74</f>
        <v>0.36</v>
      </c>
      <c r="P74" s="184">
        <f t="shared" si="104"/>
        <v>0.36</v>
      </c>
      <c r="Q74" s="288">
        <f t="shared" si="116"/>
        <v>0.36</v>
      </c>
      <c r="R74" s="93">
        <f>+O74+0.02</f>
        <v>0.38</v>
      </c>
      <c r="T74" s="571">
        <f>C74-0.16</f>
        <v>0.09</v>
      </c>
      <c r="U74" s="571">
        <f t="shared" si="89"/>
        <v>0.14499999999999999</v>
      </c>
      <c r="V74" s="571">
        <f>+(T74+AJ74)*0.032+T74+0.01</f>
        <v>0.21283200000000002</v>
      </c>
      <c r="X74" s="538">
        <f>download!B93</f>
        <v>0.2525</v>
      </c>
      <c r="Y74" s="539">
        <f>download!AX93</f>
        <v>0.2525</v>
      </c>
      <c r="Z74" s="538">
        <f>download!F93</f>
        <v>0.215</v>
      </c>
      <c r="AA74" s="538">
        <f>download!AP93</f>
        <v>-2.5000000000000001E-3</v>
      </c>
      <c r="AB74" s="556">
        <f>download!J93</f>
        <v>1.575</v>
      </c>
      <c r="AC74" s="556">
        <f>download!N93</f>
        <v>0.95499999999999996</v>
      </c>
      <c r="AD74" s="556">
        <f>download!R93</f>
        <v>0.4375</v>
      </c>
      <c r="AE74" s="557">
        <f>download!V93</f>
        <v>0.34250000000000003</v>
      </c>
      <c r="AF74" s="325">
        <v>-0.25</v>
      </c>
      <c r="AG74" s="325">
        <f>download!AT95</f>
        <v>0</v>
      </c>
      <c r="AH74" s="325"/>
      <c r="AI74" s="74">
        <v>38718</v>
      </c>
      <c r="AJ74" s="483">
        <f>download!Z94</f>
        <v>3.4360000000000004</v>
      </c>
      <c r="AK74" s="67"/>
      <c r="AL74" s="68"/>
      <c r="AM74" s="68">
        <f t="shared" si="117"/>
        <v>2.5172920288766756</v>
      </c>
      <c r="AN74" s="68">
        <f t="shared" si="118"/>
        <v>3.6860000000000004</v>
      </c>
      <c r="AO74" s="68">
        <f t="shared" si="119"/>
        <v>3.6860000000000004</v>
      </c>
      <c r="AP74" s="68">
        <f t="shared" si="120"/>
        <v>3.6860000000000004</v>
      </c>
      <c r="AQ74" s="68">
        <f t="shared" si="121"/>
        <v>3.7960000000000003</v>
      </c>
      <c r="AR74" s="68">
        <f t="shared" si="122"/>
        <v>3.7860000000000005</v>
      </c>
      <c r="AS74" s="68">
        <f t="shared" si="123"/>
        <v>3.8160000000000003</v>
      </c>
      <c r="AT74" s="68">
        <f t="shared" si="124"/>
        <v>3.7960000000000003</v>
      </c>
      <c r="AU74" s="68">
        <f t="shared" si="125"/>
        <v>3.8160000000000003</v>
      </c>
      <c r="AV74" s="68"/>
      <c r="AW74" s="68"/>
      <c r="AX74" s="68">
        <f t="shared" si="126"/>
        <v>3.6885000000000003</v>
      </c>
      <c r="AY74" s="68">
        <f t="shared" si="127"/>
        <v>3.6510000000000002</v>
      </c>
      <c r="AZ74" s="68">
        <f t="shared" si="128"/>
        <v>5.0110000000000001</v>
      </c>
      <c r="BA74" s="68">
        <f t="shared" si="129"/>
        <v>4.391</v>
      </c>
      <c r="BB74" s="68">
        <f t="shared" si="130"/>
        <v>3.8735000000000004</v>
      </c>
      <c r="BC74" s="68">
        <f t="shared" si="131"/>
        <v>3.7785000000000002</v>
      </c>
      <c r="BD74" s="68">
        <f t="shared" si="98"/>
        <v>3.1860000000000004</v>
      </c>
      <c r="BE74" s="68">
        <f t="shared" si="99"/>
        <v>3.4360000000000004</v>
      </c>
      <c r="BF74" s="68"/>
      <c r="BG74" s="89"/>
      <c r="BH74" s="67">
        <f>download!AD94</f>
        <v>1.4011348246340001</v>
      </c>
      <c r="BI74" s="40">
        <f>download!AH93</f>
        <v>6.2245644440355012E-2</v>
      </c>
      <c r="BJ74" s="40">
        <f>download!AL93</f>
        <v>7.1380767288514002E-2</v>
      </c>
      <c r="BK74" s="48">
        <f t="shared" si="100"/>
        <v>0.71656043253644119</v>
      </c>
      <c r="BL74" s="48">
        <f t="shared" si="100"/>
        <v>0.68293326882166994</v>
      </c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8"/>
      <c r="CN74" s="40"/>
      <c r="CO74" s="56"/>
      <c r="CP74" s="56"/>
      <c r="CQ74" s="72"/>
      <c r="CR74" s="40"/>
      <c r="CS74" s="56"/>
      <c r="CT74" s="40"/>
      <c r="CU74" s="49"/>
      <c r="CV74" s="49"/>
      <c r="CW74" s="40"/>
      <c r="CX74" s="56"/>
      <c r="CY74" s="40"/>
      <c r="CZ74" s="40"/>
      <c r="DA74" s="41"/>
      <c r="DB74" s="41"/>
      <c r="DC74" s="49"/>
      <c r="DD74" s="40"/>
      <c r="DE74" s="49"/>
      <c r="DF74" s="40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</row>
    <row r="75" spans="1:124">
      <c r="A75" s="165">
        <v>38749</v>
      </c>
      <c r="B75" s="579">
        <f t="shared" si="132"/>
        <v>5.9999999999999984E-2</v>
      </c>
      <c r="C75" s="394">
        <f t="shared" si="90"/>
        <v>0.31</v>
      </c>
      <c r="D75" s="394">
        <f t="shared" si="103"/>
        <v>0.31</v>
      </c>
      <c r="E75" s="93">
        <f t="shared" si="102"/>
        <v>0.31</v>
      </c>
      <c r="F75" s="288">
        <f t="shared" si="113"/>
        <v>0.27500000000000002</v>
      </c>
      <c r="G75" s="93">
        <f t="shared" si="101"/>
        <v>0.31</v>
      </c>
      <c r="H75" s="294">
        <f>K75+0.01</f>
        <v>0.42000000000000004</v>
      </c>
      <c r="I75" s="288">
        <f t="shared" si="114"/>
        <v>0.42000000000000004</v>
      </c>
      <c r="J75" s="397">
        <f t="shared" si="112"/>
        <v>0.42000000000000004</v>
      </c>
      <c r="K75" s="41">
        <f>C75+0.1</f>
        <v>0.41000000000000003</v>
      </c>
      <c r="L75" s="417">
        <f t="shared" si="55"/>
        <v>0.41000000000000003</v>
      </c>
      <c r="M75" s="288">
        <f t="shared" si="115"/>
        <v>0.41000000000000003</v>
      </c>
      <c r="N75" s="93">
        <f>+K75+0.03</f>
        <v>0.44000000000000006</v>
      </c>
      <c r="O75" s="50">
        <f>H75</f>
        <v>0.42000000000000004</v>
      </c>
      <c r="P75" s="184">
        <f t="shared" si="104"/>
        <v>0.42000000000000004</v>
      </c>
      <c r="Q75" s="288">
        <f t="shared" si="116"/>
        <v>0.42000000000000004</v>
      </c>
      <c r="R75" s="93">
        <f>+O75+0.02</f>
        <v>0.44000000000000006</v>
      </c>
      <c r="T75" s="571">
        <f>C75-0.16</f>
        <v>0.15</v>
      </c>
      <c r="U75" s="571">
        <f t="shared" si="89"/>
        <v>0.20499999999999999</v>
      </c>
      <c r="V75" s="571">
        <f>+(T75+AJ75)*0.032+T75+0.01</f>
        <v>0.27097599999999999</v>
      </c>
      <c r="X75" s="538">
        <f>download!B94</f>
        <v>0.23</v>
      </c>
      <c r="Y75" s="539">
        <f>download!AX94</f>
        <v>0.23</v>
      </c>
      <c r="Z75" s="538">
        <f>download!F94</f>
        <v>0.19</v>
      </c>
      <c r="AA75" s="538">
        <f>download!AP94</f>
        <v>-2.5000000000000001E-3</v>
      </c>
      <c r="AB75" s="556">
        <f>download!J94</f>
        <v>1.4950000000000001</v>
      </c>
      <c r="AC75" s="556">
        <f>download!N94</f>
        <v>0.94499999999999995</v>
      </c>
      <c r="AD75" s="556">
        <f>download!R94</f>
        <v>0.435</v>
      </c>
      <c r="AE75" s="557">
        <f>download!V94</f>
        <v>0.33750000000000002</v>
      </c>
      <c r="AF75" s="325">
        <v>-0.25</v>
      </c>
      <c r="AG75" s="325">
        <f>download!AT96</f>
        <v>0</v>
      </c>
      <c r="AH75" s="325"/>
      <c r="AI75" s="74">
        <v>38749</v>
      </c>
      <c r="AJ75" s="483">
        <f>download!Z95</f>
        <v>3.3180000000000001</v>
      </c>
      <c r="AK75" s="67"/>
      <c r="AL75" s="68"/>
      <c r="AM75" s="68">
        <f t="shared" si="117"/>
        <v>2.4624887623456861</v>
      </c>
      <c r="AN75" s="68">
        <f t="shared" si="118"/>
        <v>3.6280000000000001</v>
      </c>
      <c r="AO75" s="68">
        <f t="shared" si="119"/>
        <v>3.6280000000000001</v>
      </c>
      <c r="AP75" s="68">
        <f t="shared" si="120"/>
        <v>3.6280000000000001</v>
      </c>
      <c r="AQ75" s="68">
        <f t="shared" si="121"/>
        <v>3.738</v>
      </c>
      <c r="AR75" s="68">
        <f t="shared" si="122"/>
        <v>3.7280000000000002</v>
      </c>
      <c r="AS75" s="68">
        <f t="shared" si="123"/>
        <v>3.758</v>
      </c>
      <c r="AT75" s="68">
        <f t="shared" si="124"/>
        <v>3.738</v>
      </c>
      <c r="AU75" s="68">
        <f t="shared" si="125"/>
        <v>3.758</v>
      </c>
      <c r="AV75" s="68"/>
      <c r="AW75" s="68"/>
      <c r="AX75" s="68">
        <f t="shared" si="126"/>
        <v>3.548</v>
      </c>
      <c r="AY75" s="68">
        <f t="shared" si="127"/>
        <v>3.508</v>
      </c>
      <c r="AZ75" s="68">
        <f t="shared" si="128"/>
        <v>4.8130000000000006</v>
      </c>
      <c r="BA75" s="68">
        <f t="shared" si="129"/>
        <v>4.2629999999999999</v>
      </c>
      <c r="BB75" s="68">
        <f t="shared" si="130"/>
        <v>3.7530000000000001</v>
      </c>
      <c r="BC75" s="68">
        <f t="shared" si="131"/>
        <v>3.6555</v>
      </c>
      <c r="BD75" s="68">
        <f t="shared" si="98"/>
        <v>3.0680000000000001</v>
      </c>
      <c r="BE75" s="68">
        <f t="shared" si="99"/>
        <v>3.3180000000000001</v>
      </c>
      <c r="BF75" s="68"/>
      <c r="BG75" s="89"/>
      <c r="BH75" s="67">
        <f>download!AD95</f>
        <v>1.4000720562910001</v>
      </c>
      <c r="BI75" s="40">
        <f>download!AH94</f>
        <v>6.2266379336492012E-2</v>
      </c>
      <c r="BJ75" s="40">
        <f>download!AL94</f>
        <v>7.1417931254044012E-2</v>
      </c>
      <c r="BK75" s="48">
        <f t="shared" si="100"/>
        <v>0.71276308591923032</v>
      </c>
      <c r="BL75" s="48">
        <f t="shared" si="100"/>
        <v>0.67874552435107116</v>
      </c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8"/>
      <c r="CN75" s="40"/>
      <c r="CO75" s="56"/>
      <c r="CP75" s="56"/>
      <c r="CQ75" s="72"/>
      <c r="CR75" s="40"/>
      <c r="CS75" s="56"/>
      <c r="CT75" s="40"/>
      <c r="CU75" s="49"/>
      <c r="CV75" s="49"/>
      <c r="CW75" s="40"/>
      <c r="CX75" s="56"/>
      <c r="CY75" s="40"/>
      <c r="CZ75" s="40"/>
      <c r="DA75" s="41"/>
      <c r="DB75" s="41"/>
      <c r="DC75" s="49"/>
      <c r="DD75" s="40"/>
      <c r="DE75" s="49"/>
      <c r="DF75" s="40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</row>
    <row r="76" spans="1:124">
      <c r="A76" s="165">
        <v>38777</v>
      </c>
      <c r="B76" s="579">
        <f t="shared" si="132"/>
        <v>5.7499999999999982E-2</v>
      </c>
      <c r="C76" s="394">
        <f t="shared" si="90"/>
        <v>0.30499999999999999</v>
      </c>
      <c r="D76" s="394">
        <f t="shared" si="103"/>
        <v>0.30499999999999999</v>
      </c>
      <c r="E76" s="93">
        <f t="shared" si="102"/>
        <v>0.30499999999999999</v>
      </c>
      <c r="F76" s="288">
        <f t="shared" si="113"/>
        <v>0.27</v>
      </c>
      <c r="G76" s="93">
        <f t="shared" ref="G76:G91" si="133">E76</f>
        <v>0.30499999999999999</v>
      </c>
      <c r="H76" s="294">
        <f>K76+0.01</f>
        <v>0.41500000000000004</v>
      </c>
      <c r="I76" s="288">
        <f t="shared" si="114"/>
        <v>0.41500000000000004</v>
      </c>
      <c r="J76" s="397">
        <f t="shared" si="112"/>
        <v>0.41500000000000004</v>
      </c>
      <c r="K76" s="41">
        <f>C76+0.1</f>
        <v>0.40500000000000003</v>
      </c>
      <c r="L76" s="417">
        <f t="shared" si="55"/>
        <v>0.40500000000000003</v>
      </c>
      <c r="M76" s="288">
        <f t="shared" si="115"/>
        <v>0.40500000000000003</v>
      </c>
      <c r="N76" s="93">
        <f>+K76+0.03</f>
        <v>0.43500000000000005</v>
      </c>
      <c r="O76" s="50">
        <f>H76</f>
        <v>0.41500000000000004</v>
      </c>
      <c r="P76" s="184">
        <f t="shared" si="104"/>
        <v>0.41500000000000004</v>
      </c>
      <c r="Q76" s="288">
        <f t="shared" si="116"/>
        <v>0.41500000000000004</v>
      </c>
      <c r="R76" s="93">
        <f>+O76+0.02</f>
        <v>0.43500000000000005</v>
      </c>
      <c r="T76" s="571">
        <f>C76-0.16</f>
        <v>0.14499999999999999</v>
      </c>
      <c r="U76" s="571">
        <f t="shared" si="89"/>
        <v>0.19999999999999998</v>
      </c>
      <c r="V76" s="571">
        <f>+(T76+AJ76)*0.032+T76+0.01</f>
        <v>0.26162399999999997</v>
      </c>
      <c r="X76" s="538">
        <f>download!B95</f>
        <v>0.22750000000000001</v>
      </c>
      <c r="Y76" s="539">
        <f>download!AX95</f>
        <v>0.22750000000000001</v>
      </c>
      <c r="Z76" s="538">
        <f>download!F95</f>
        <v>0.1875</v>
      </c>
      <c r="AA76" s="538">
        <f>download!AP95</f>
        <v>-2.5000000000000001E-3</v>
      </c>
      <c r="AB76" s="556">
        <f>download!J95</f>
        <v>0.89500000000000002</v>
      </c>
      <c r="AC76" s="556">
        <f>download!N95</f>
        <v>0.60250000000000004</v>
      </c>
      <c r="AD76" s="556">
        <f>download!R95</f>
        <v>0.30249999999999999</v>
      </c>
      <c r="AE76" s="557">
        <f>download!V95</f>
        <v>0.26</v>
      </c>
      <c r="AF76" s="325">
        <v>-0.25</v>
      </c>
      <c r="AG76" s="325">
        <f>download!AT97</f>
        <v>0</v>
      </c>
      <c r="AH76" s="325"/>
      <c r="AI76" s="74">
        <v>38777</v>
      </c>
      <c r="AJ76" s="483">
        <f>download!Z96</f>
        <v>3.1869999999999998</v>
      </c>
      <c r="AK76" s="67"/>
      <c r="AL76" s="68"/>
      <c r="AM76" s="68">
        <f t="shared" si="117"/>
        <v>2.3570357123095054</v>
      </c>
      <c r="AN76" s="68">
        <f t="shared" si="118"/>
        <v>3.492</v>
      </c>
      <c r="AO76" s="68">
        <f t="shared" si="119"/>
        <v>3.492</v>
      </c>
      <c r="AP76" s="68">
        <f t="shared" si="120"/>
        <v>3.492</v>
      </c>
      <c r="AQ76" s="68">
        <f t="shared" si="121"/>
        <v>3.6019999999999999</v>
      </c>
      <c r="AR76" s="68">
        <f t="shared" si="122"/>
        <v>3.5919999999999996</v>
      </c>
      <c r="AS76" s="68">
        <f t="shared" si="123"/>
        <v>3.6219999999999999</v>
      </c>
      <c r="AT76" s="68">
        <f t="shared" si="124"/>
        <v>3.6019999999999999</v>
      </c>
      <c r="AU76" s="68">
        <f t="shared" si="125"/>
        <v>3.6219999999999999</v>
      </c>
      <c r="AV76" s="68"/>
      <c r="AW76" s="68"/>
      <c r="AX76" s="68">
        <f t="shared" si="126"/>
        <v>3.4144999999999999</v>
      </c>
      <c r="AY76" s="68">
        <f t="shared" si="127"/>
        <v>3.3744999999999998</v>
      </c>
      <c r="AZ76" s="68">
        <f t="shared" si="128"/>
        <v>4.0819999999999999</v>
      </c>
      <c r="BA76" s="68">
        <f t="shared" si="129"/>
        <v>3.7894999999999999</v>
      </c>
      <c r="BB76" s="68">
        <f t="shared" si="130"/>
        <v>3.4894999999999996</v>
      </c>
      <c r="BC76" s="68">
        <f t="shared" si="131"/>
        <v>3.4470000000000001</v>
      </c>
      <c r="BD76" s="68">
        <f t="shared" si="98"/>
        <v>2.9369999999999998</v>
      </c>
      <c r="BE76" s="68">
        <f t="shared" si="99"/>
        <v>3.1869999999999998</v>
      </c>
      <c r="BF76" s="68"/>
      <c r="BG76" s="89"/>
      <c r="BH76" s="67">
        <f>download!AD96</f>
        <v>1.3988927992020004</v>
      </c>
      <c r="BI76" s="40">
        <f>download!AH95</f>
        <v>6.2285107629899007E-2</v>
      </c>
      <c r="BJ76" s="40">
        <f>download!AL95</f>
        <v>7.145149870717403E-2</v>
      </c>
      <c r="BK76" s="48">
        <f t="shared" si="100"/>
        <v>0.70934844368130623</v>
      </c>
      <c r="BL76" s="48">
        <f t="shared" si="100"/>
        <v>0.67498159000844937</v>
      </c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8"/>
      <c r="CN76" s="40"/>
      <c r="CO76" s="56"/>
      <c r="CP76" s="56"/>
      <c r="CQ76" s="72"/>
      <c r="CR76" s="40"/>
      <c r="CS76" s="56"/>
      <c r="CT76" s="40"/>
      <c r="CU76" s="49"/>
      <c r="CV76" s="49"/>
      <c r="CW76" s="40"/>
      <c r="CX76" s="56"/>
      <c r="CY76" s="40"/>
      <c r="CZ76" s="40"/>
      <c r="DA76" s="41"/>
      <c r="DB76" s="41"/>
      <c r="DC76" s="49"/>
      <c r="DD76" s="40"/>
      <c r="DE76" s="49"/>
      <c r="DF76" s="40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</row>
    <row r="77" spans="1:124">
      <c r="A77" s="165">
        <v>38808</v>
      </c>
      <c r="B77" s="579">
        <f t="shared" si="132"/>
        <v>-3.4999999999999989E-2</v>
      </c>
      <c r="C77" s="394">
        <f t="shared" si="90"/>
        <v>0.14000000000000001</v>
      </c>
      <c r="D77" s="394">
        <f t="shared" si="103"/>
        <v>0.14000000000000001</v>
      </c>
      <c r="E77" s="93">
        <f t="shared" si="102"/>
        <v>0.14000000000000001</v>
      </c>
      <c r="F77" s="288">
        <f t="shared" si="113"/>
        <v>0.10500000000000001</v>
      </c>
      <c r="G77" s="93">
        <f t="shared" si="133"/>
        <v>0.14000000000000001</v>
      </c>
      <c r="H77" s="294">
        <f>C77</f>
        <v>0.14000000000000001</v>
      </c>
      <c r="I77" s="288">
        <f t="shared" si="114"/>
        <v>0.14000000000000001</v>
      </c>
      <c r="J77" s="397">
        <f t="shared" si="112"/>
        <v>0.14000000000000001</v>
      </c>
      <c r="K77" s="50">
        <f>C77+0.02</f>
        <v>0.16</v>
      </c>
      <c r="L77" s="417">
        <f t="shared" si="55"/>
        <v>0.16</v>
      </c>
      <c r="M77" s="288">
        <f t="shared" si="115"/>
        <v>0.16</v>
      </c>
      <c r="N77" s="93">
        <f>+K77+0.02</f>
        <v>0.18</v>
      </c>
      <c r="O77" s="50">
        <f>C77</f>
        <v>0.14000000000000001</v>
      </c>
      <c r="P77" s="184">
        <f t="shared" si="104"/>
        <v>0.14000000000000001</v>
      </c>
      <c r="Q77" s="288">
        <f t="shared" si="116"/>
        <v>0.14000000000000001</v>
      </c>
      <c r="R77" s="93">
        <f>+O77</f>
        <v>0.14000000000000001</v>
      </c>
      <c r="T77" s="571">
        <f t="shared" ref="T77:T83" si="134">C77-0.2</f>
        <v>-0.06</v>
      </c>
      <c r="U77" s="571">
        <f t="shared" si="89"/>
        <v>-4.9999999999999975E-3</v>
      </c>
      <c r="V77" s="571">
        <f>Y77</f>
        <v>0.155</v>
      </c>
      <c r="X77" s="538">
        <f>download!B96</f>
        <v>0.155</v>
      </c>
      <c r="Y77" s="539">
        <f>download!AX96</f>
        <v>0.155</v>
      </c>
      <c r="Z77" s="538">
        <f>download!F96</f>
        <v>8.7499999999999994E-2</v>
      </c>
      <c r="AA77" s="538">
        <f>download!AP96</f>
        <v>-0.13</v>
      </c>
      <c r="AB77" s="556">
        <f>download!J96</f>
        <v>0.45</v>
      </c>
      <c r="AC77" s="556">
        <f>download!N96</f>
        <v>0.35499999999999998</v>
      </c>
      <c r="AD77" s="556">
        <f>download!R96</f>
        <v>0.19750000000000001</v>
      </c>
      <c r="AE77" s="557">
        <f>download!V96</f>
        <v>0.17749999999999999</v>
      </c>
      <c r="AF77" s="325">
        <v>-0.29249999999999998</v>
      </c>
      <c r="AG77" s="325">
        <f>download!AT98</f>
        <v>0</v>
      </c>
      <c r="AH77" s="325"/>
      <c r="AI77" s="74">
        <v>38808</v>
      </c>
      <c r="AJ77" s="483">
        <f>download!Z97</f>
        <v>3.0560000000000005</v>
      </c>
      <c r="AK77" s="67"/>
      <c r="AL77" s="68"/>
      <c r="AM77" s="68">
        <f t="shared" si="117"/>
        <v>2.14398812676535</v>
      </c>
      <c r="AN77" s="68">
        <f t="shared" si="118"/>
        <v>3.1960000000000006</v>
      </c>
      <c r="AO77" s="68">
        <f t="shared" si="119"/>
        <v>3.1960000000000006</v>
      </c>
      <c r="AP77" s="68">
        <f t="shared" si="120"/>
        <v>3.1960000000000006</v>
      </c>
      <c r="AQ77" s="68">
        <f t="shared" si="121"/>
        <v>3.1960000000000006</v>
      </c>
      <c r="AR77" s="68">
        <f t="shared" si="122"/>
        <v>3.2160000000000006</v>
      </c>
      <c r="AS77" s="68">
        <f t="shared" si="123"/>
        <v>3.2360000000000007</v>
      </c>
      <c r="AT77" s="68">
        <f t="shared" si="124"/>
        <v>3.1960000000000006</v>
      </c>
      <c r="AU77" s="68">
        <f t="shared" si="125"/>
        <v>3.1960000000000006</v>
      </c>
      <c r="AV77" s="68"/>
      <c r="AW77" s="68"/>
      <c r="AX77" s="68">
        <f t="shared" si="126"/>
        <v>3.2110000000000003</v>
      </c>
      <c r="AY77" s="68">
        <f t="shared" si="127"/>
        <v>3.1435000000000004</v>
      </c>
      <c r="AZ77" s="68">
        <f t="shared" si="128"/>
        <v>3.5060000000000007</v>
      </c>
      <c r="BA77" s="68">
        <f t="shared" si="129"/>
        <v>3.4110000000000005</v>
      </c>
      <c r="BB77" s="68">
        <f t="shared" si="130"/>
        <v>3.2535000000000007</v>
      </c>
      <c r="BC77" s="68">
        <f t="shared" si="131"/>
        <v>3.2335000000000003</v>
      </c>
      <c r="BD77" s="68">
        <f t="shared" si="98"/>
        <v>2.7635000000000005</v>
      </c>
      <c r="BE77" s="68">
        <f t="shared" si="99"/>
        <v>3.0560000000000005</v>
      </c>
      <c r="BF77" s="68"/>
      <c r="BG77" s="89"/>
      <c r="BH77" s="67">
        <f>download!AD97</f>
        <v>1.3977489685270001</v>
      </c>
      <c r="BI77" s="40">
        <f>download!AH96</f>
        <v>6.2305842526308004E-2</v>
      </c>
      <c r="BJ77" s="40">
        <f>download!AL96</f>
        <v>7.1488662673574024E-2</v>
      </c>
      <c r="BK77" s="48">
        <f t="shared" si="100"/>
        <v>0.70558473403015309</v>
      </c>
      <c r="BL77" s="48">
        <f t="shared" si="100"/>
        <v>0.67083483315561621</v>
      </c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8"/>
      <c r="CN77" s="40"/>
      <c r="CO77" s="56"/>
      <c r="CP77" s="56"/>
      <c r="CQ77" s="72"/>
      <c r="CR77" s="40"/>
      <c r="CS77" s="56"/>
      <c r="CT77" s="40"/>
      <c r="CU77" s="49"/>
      <c r="CV77" s="49"/>
      <c r="CW77" s="40"/>
      <c r="CX77" s="56"/>
      <c r="CY77" s="40"/>
      <c r="CZ77" s="40"/>
      <c r="DA77" s="41"/>
      <c r="DB77" s="41"/>
      <c r="DC77" s="49"/>
      <c r="DD77" s="40"/>
      <c r="DE77" s="49"/>
      <c r="DF77" s="40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</row>
    <row r="78" spans="1:124">
      <c r="A78" s="165">
        <v>38838</v>
      </c>
      <c r="B78" s="579">
        <f t="shared" si="132"/>
        <v>-2.4999999999999977E-2</v>
      </c>
      <c r="C78" s="394">
        <f t="shared" si="90"/>
        <v>0.14000000000000001</v>
      </c>
      <c r="D78" s="394">
        <f t="shared" si="103"/>
        <v>0.14000000000000001</v>
      </c>
      <c r="E78" s="93">
        <f t="shared" si="102"/>
        <v>0.14000000000000001</v>
      </c>
      <c r="F78" s="288">
        <f t="shared" si="113"/>
        <v>0.10500000000000001</v>
      </c>
      <c r="G78" s="93">
        <f t="shared" si="133"/>
        <v>0.14000000000000001</v>
      </c>
      <c r="H78" s="294">
        <f t="shared" ref="H78:H83" si="135">C78</f>
        <v>0.14000000000000001</v>
      </c>
      <c r="I78" s="288">
        <f t="shared" si="114"/>
        <v>0.14000000000000001</v>
      </c>
      <c r="J78" s="397">
        <f t="shared" si="112"/>
        <v>0.14000000000000001</v>
      </c>
      <c r="K78" s="50">
        <f t="shared" ref="K78:K83" si="136">C78+0.02</f>
        <v>0.16</v>
      </c>
      <c r="L78" s="417">
        <f t="shared" si="55"/>
        <v>0.16</v>
      </c>
      <c r="M78" s="288">
        <f t="shared" si="115"/>
        <v>0.16</v>
      </c>
      <c r="N78" s="93">
        <f t="shared" ref="N78:N83" si="137">+K78+0.02</f>
        <v>0.18</v>
      </c>
      <c r="O78" s="50">
        <f t="shared" ref="O78:O83" si="138">C78</f>
        <v>0.14000000000000001</v>
      </c>
      <c r="P78" s="184">
        <f t="shared" si="104"/>
        <v>0.14000000000000001</v>
      </c>
      <c r="Q78" s="288">
        <f t="shared" si="116"/>
        <v>0.14000000000000001</v>
      </c>
      <c r="R78" s="93">
        <f t="shared" ref="R78:R83" si="139">+O78</f>
        <v>0.14000000000000001</v>
      </c>
      <c r="T78" s="571">
        <f t="shared" si="134"/>
        <v>-0.06</v>
      </c>
      <c r="U78" s="571">
        <f t="shared" si="89"/>
        <v>-4.9999999999999975E-3</v>
      </c>
      <c r="V78" s="571">
        <f t="shared" ref="V78:V83" si="140">Y78</f>
        <v>0.14499999999999999</v>
      </c>
      <c r="X78" s="538">
        <f>download!B97</f>
        <v>0.14499999999999999</v>
      </c>
      <c r="Y78" s="539">
        <f>download!AX97</f>
        <v>0.14499999999999999</v>
      </c>
      <c r="Z78" s="538">
        <f>download!F97</f>
        <v>9.7500000000000003E-2</v>
      </c>
      <c r="AA78" s="538">
        <f>download!AP97</f>
        <v>-0.14499999999999999</v>
      </c>
      <c r="AB78" s="556">
        <f>download!J97</f>
        <v>0.36499999999999999</v>
      </c>
      <c r="AC78" s="556">
        <f>download!N97</f>
        <v>0.28749999999999998</v>
      </c>
      <c r="AD78" s="556">
        <f>download!R97</f>
        <v>0.17249999999999999</v>
      </c>
      <c r="AE78" s="557">
        <f>download!V97</f>
        <v>0.16250000000000001</v>
      </c>
      <c r="AF78" s="325">
        <v>-0.29249999999999998</v>
      </c>
      <c r="AG78" s="325">
        <f>download!AT99</f>
        <v>0</v>
      </c>
      <c r="AH78" s="325"/>
      <c r="AI78" s="74">
        <v>38838</v>
      </c>
      <c r="AJ78" s="483">
        <f>download!Z98</f>
        <v>3.0490000000000004</v>
      </c>
      <c r="AK78" s="67"/>
      <c r="AL78" s="68"/>
      <c r="AM78" s="68">
        <f t="shared" si="117"/>
        <v>2.1265598893890116</v>
      </c>
      <c r="AN78" s="68">
        <f t="shared" si="118"/>
        <v>3.1890000000000005</v>
      </c>
      <c r="AO78" s="68">
        <f t="shared" si="119"/>
        <v>3.1890000000000005</v>
      </c>
      <c r="AP78" s="68">
        <f t="shared" si="120"/>
        <v>3.1890000000000005</v>
      </c>
      <c r="AQ78" s="68">
        <f t="shared" si="121"/>
        <v>3.1890000000000005</v>
      </c>
      <c r="AR78" s="68">
        <f t="shared" si="122"/>
        <v>3.2090000000000005</v>
      </c>
      <c r="AS78" s="68">
        <f t="shared" si="123"/>
        <v>3.2290000000000005</v>
      </c>
      <c r="AT78" s="68">
        <f t="shared" si="124"/>
        <v>3.1890000000000005</v>
      </c>
      <c r="AU78" s="68">
        <f t="shared" si="125"/>
        <v>3.1890000000000005</v>
      </c>
      <c r="AV78" s="68"/>
      <c r="AW78" s="68"/>
      <c r="AX78" s="68">
        <f t="shared" si="126"/>
        <v>3.1940000000000004</v>
      </c>
      <c r="AY78" s="68">
        <f t="shared" si="127"/>
        <v>3.1465000000000005</v>
      </c>
      <c r="AZ78" s="68">
        <f t="shared" si="128"/>
        <v>3.4140000000000006</v>
      </c>
      <c r="BA78" s="68">
        <f t="shared" si="129"/>
        <v>3.3365000000000005</v>
      </c>
      <c r="BB78" s="68">
        <f t="shared" si="130"/>
        <v>3.2215000000000003</v>
      </c>
      <c r="BC78" s="68">
        <f t="shared" si="131"/>
        <v>3.2115000000000005</v>
      </c>
      <c r="BD78" s="68">
        <f t="shared" si="98"/>
        <v>2.7565000000000004</v>
      </c>
      <c r="BE78" s="68">
        <f t="shared" si="99"/>
        <v>3.0490000000000004</v>
      </c>
      <c r="BF78" s="68"/>
      <c r="BG78" s="89"/>
      <c r="BH78" s="67">
        <f>download!AD98</f>
        <v>1.3965643174470004</v>
      </c>
      <c r="BI78" s="40">
        <f>download!AH97</f>
        <v>6.2325908555226017E-2</v>
      </c>
      <c r="BJ78" s="40">
        <f>download!AL97</f>
        <v>7.1524627802781016E-2</v>
      </c>
      <c r="BK78" s="48">
        <f t="shared" si="100"/>
        <v>0.70195916873935038</v>
      </c>
      <c r="BL78" s="48">
        <f t="shared" si="100"/>
        <v>0.66684223561900635</v>
      </c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8"/>
      <c r="CN78" s="40"/>
      <c r="CO78" s="56"/>
      <c r="CP78" s="56"/>
      <c r="CQ78" s="72"/>
      <c r="CR78" s="40"/>
      <c r="CS78" s="56"/>
      <c r="CT78" s="40"/>
      <c r="CU78" s="49"/>
      <c r="CV78" s="49"/>
      <c r="CW78" s="40"/>
      <c r="CX78" s="56"/>
      <c r="CY78" s="40"/>
      <c r="CZ78" s="40"/>
      <c r="DA78" s="41"/>
      <c r="DB78" s="41"/>
      <c r="DC78" s="49"/>
      <c r="DD78" s="40"/>
      <c r="DE78" s="49"/>
      <c r="DF78" s="40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</row>
    <row r="79" spans="1:124">
      <c r="A79" s="165">
        <v>38869</v>
      </c>
      <c r="B79" s="579">
        <f t="shared" si="132"/>
        <v>-0.02</v>
      </c>
      <c r="C79" s="394">
        <f t="shared" si="90"/>
        <v>0.14000000000000001</v>
      </c>
      <c r="D79" s="394">
        <f t="shared" si="103"/>
        <v>0.14000000000000001</v>
      </c>
      <c r="E79" s="93">
        <f t="shared" si="102"/>
        <v>0.14000000000000001</v>
      </c>
      <c r="F79" s="288">
        <f t="shared" si="113"/>
        <v>0.10500000000000001</v>
      </c>
      <c r="G79" s="93">
        <f t="shared" si="133"/>
        <v>0.14000000000000001</v>
      </c>
      <c r="H79" s="294">
        <f t="shared" si="135"/>
        <v>0.14000000000000001</v>
      </c>
      <c r="I79" s="288">
        <f t="shared" si="114"/>
        <v>0.14000000000000001</v>
      </c>
      <c r="J79" s="397">
        <f t="shared" si="112"/>
        <v>0.14000000000000001</v>
      </c>
      <c r="K79" s="50">
        <f t="shared" si="136"/>
        <v>0.16</v>
      </c>
      <c r="L79" s="417">
        <f t="shared" si="55"/>
        <v>0.16</v>
      </c>
      <c r="M79" s="288">
        <f t="shared" si="115"/>
        <v>0.16</v>
      </c>
      <c r="N79" s="93">
        <f t="shared" si="137"/>
        <v>0.18</v>
      </c>
      <c r="O79" s="50">
        <f t="shared" si="138"/>
        <v>0.14000000000000001</v>
      </c>
      <c r="P79" s="184">
        <f t="shared" si="104"/>
        <v>0.14000000000000001</v>
      </c>
      <c r="Q79" s="288">
        <f t="shared" si="116"/>
        <v>0.14000000000000001</v>
      </c>
      <c r="R79" s="93">
        <f t="shared" si="139"/>
        <v>0.14000000000000001</v>
      </c>
      <c r="T79" s="571">
        <f t="shared" si="134"/>
        <v>-0.06</v>
      </c>
      <c r="U79" s="571">
        <f t="shared" si="89"/>
        <v>-4.9999999999999975E-3</v>
      </c>
      <c r="V79" s="571">
        <f t="shared" si="140"/>
        <v>0.14000000000000001</v>
      </c>
      <c r="X79" s="538">
        <f>download!B98</f>
        <v>0.14000000000000001</v>
      </c>
      <c r="Y79" s="539">
        <f>download!AX98</f>
        <v>0.14000000000000001</v>
      </c>
      <c r="Z79" s="538">
        <f>download!F98</f>
        <v>9.2499999999999999E-2</v>
      </c>
      <c r="AA79" s="538">
        <f>download!AP98</f>
        <v>-0.155</v>
      </c>
      <c r="AB79" s="556">
        <f>download!J98</f>
        <v>0.35499999999999998</v>
      </c>
      <c r="AC79" s="556">
        <f>download!N98</f>
        <v>0.28749999999999998</v>
      </c>
      <c r="AD79" s="556">
        <f>download!R98</f>
        <v>0.17249999999999999</v>
      </c>
      <c r="AE79" s="557">
        <f>download!V98</f>
        <v>0.16250000000000001</v>
      </c>
      <c r="AF79" s="325">
        <v>-0.29249999999999998</v>
      </c>
      <c r="AG79" s="325">
        <f>download!AT100</f>
        <v>0</v>
      </c>
      <c r="AH79" s="325"/>
      <c r="AI79" s="74">
        <v>38869</v>
      </c>
      <c r="AJ79" s="483">
        <f>download!Z99</f>
        <v>3.0819999999999999</v>
      </c>
      <c r="AK79" s="67"/>
      <c r="AL79" s="68"/>
      <c r="AM79" s="68">
        <f t="shared" si="117"/>
        <v>2.1353403695866024</v>
      </c>
      <c r="AN79" s="68">
        <f t="shared" si="118"/>
        <v>3.222</v>
      </c>
      <c r="AO79" s="68">
        <f t="shared" si="119"/>
        <v>3.222</v>
      </c>
      <c r="AP79" s="68">
        <f t="shared" si="120"/>
        <v>3.222</v>
      </c>
      <c r="AQ79" s="68">
        <f t="shared" si="121"/>
        <v>3.222</v>
      </c>
      <c r="AR79" s="68">
        <f t="shared" si="122"/>
        <v>3.242</v>
      </c>
      <c r="AS79" s="68">
        <f t="shared" si="123"/>
        <v>3.262</v>
      </c>
      <c r="AT79" s="68">
        <f t="shared" si="124"/>
        <v>3.222</v>
      </c>
      <c r="AU79" s="68">
        <f t="shared" si="125"/>
        <v>3.222</v>
      </c>
      <c r="AV79" s="68"/>
      <c r="AW79" s="68"/>
      <c r="AX79" s="68">
        <f t="shared" si="126"/>
        <v>3.222</v>
      </c>
      <c r="AY79" s="68">
        <f t="shared" si="127"/>
        <v>3.1744999999999997</v>
      </c>
      <c r="AZ79" s="68">
        <f t="shared" si="128"/>
        <v>3.4369999999999998</v>
      </c>
      <c r="BA79" s="68">
        <f t="shared" si="129"/>
        <v>3.3694999999999999</v>
      </c>
      <c r="BB79" s="68">
        <f t="shared" si="130"/>
        <v>3.2544999999999997</v>
      </c>
      <c r="BC79" s="68">
        <f t="shared" si="131"/>
        <v>3.2444999999999999</v>
      </c>
      <c r="BD79" s="68">
        <f t="shared" si="98"/>
        <v>2.7894999999999999</v>
      </c>
      <c r="BE79" s="68">
        <f t="shared" si="99"/>
        <v>3.0819999999999999</v>
      </c>
      <c r="BF79" s="68"/>
      <c r="BG79" s="89"/>
      <c r="BH79" s="67">
        <f>download!AD99</f>
        <v>1.3954152832750004</v>
      </c>
      <c r="BI79" s="40">
        <f>download!AH98</f>
        <v>6.2346643451915006E-2</v>
      </c>
      <c r="BJ79" s="40">
        <f>download!AL98</f>
        <v>7.1561791770079014E-2</v>
      </c>
      <c r="BK79" s="48">
        <f t="shared" si="100"/>
        <v>0.69822997748669235</v>
      </c>
      <c r="BL79" s="48">
        <f t="shared" si="100"/>
        <v>0.66273754487479908</v>
      </c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8"/>
      <c r="CN79" s="40"/>
      <c r="CO79" s="56"/>
      <c r="CP79" s="56"/>
      <c r="CQ79" s="72"/>
      <c r="CR79" s="40"/>
      <c r="CS79" s="56"/>
      <c r="CT79" s="40"/>
      <c r="CU79" s="49"/>
      <c r="CV79" s="49"/>
      <c r="CW79" s="40"/>
      <c r="CX79" s="56"/>
      <c r="CY79" s="40"/>
      <c r="CZ79" s="40"/>
      <c r="DA79" s="41"/>
      <c r="DB79" s="41"/>
      <c r="DC79" s="49"/>
      <c r="DD79" s="40"/>
      <c r="DE79" s="49"/>
      <c r="DF79" s="40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</row>
    <row r="80" spans="1:124">
      <c r="A80" s="165">
        <v>38899</v>
      </c>
      <c r="B80" s="579">
        <f t="shared" si="132"/>
        <v>-9.9999999999999915E-3</v>
      </c>
      <c r="C80" s="394">
        <f t="shared" si="90"/>
        <v>0.14000000000000001</v>
      </c>
      <c r="D80" s="394">
        <f t="shared" si="103"/>
        <v>0.14000000000000001</v>
      </c>
      <c r="E80" s="93">
        <f t="shared" si="102"/>
        <v>0.14000000000000001</v>
      </c>
      <c r="F80" s="288">
        <f t="shared" si="113"/>
        <v>0.10500000000000001</v>
      </c>
      <c r="G80" s="93">
        <f t="shared" si="133"/>
        <v>0.14000000000000001</v>
      </c>
      <c r="H80" s="294">
        <f t="shared" si="135"/>
        <v>0.14000000000000001</v>
      </c>
      <c r="I80" s="288">
        <f t="shared" si="114"/>
        <v>0.14000000000000001</v>
      </c>
      <c r="J80" s="397">
        <f t="shared" si="112"/>
        <v>0.14000000000000001</v>
      </c>
      <c r="K80" s="50">
        <f t="shared" si="136"/>
        <v>0.16</v>
      </c>
      <c r="L80" s="417">
        <f t="shared" si="55"/>
        <v>0.16</v>
      </c>
      <c r="M80" s="288">
        <f t="shared" si="115"/>
        <v>0.16</v>
      </c>
      <c r="N80" s="93">
        <f t="shared" si="137"/>
        <v>0.18</v>
      </c>
      <c r="O80" s="50">
        <f t="shared" si="138"/>
        <v>0.14000000000000001</v>
      </c>
      <c r="P80" s="184">
        <f t="shared" si="104"/>
        <v>0.14000000000000001</v>
      </c>
      <c r="Q80" s="288">
        <f t="shared" si="116"/>
        <v>0.14000000000000001</v>
      </c>
      <c r="R80" s="93">
        <f t="shared" si="139"/>
        <v>0.14000000000000001</v>
      </c>
      <c r="T80" s="571">
        <f t="shared" si="134"/>
        <v>-0.06</v>
      </c>
      <c r="U80" s="571">
        <f t="shared" si="89"/>
        <v>-4.9999999999999975E-3</v>
      </c>
      <c r="V80" s="571">
        <f t="shared" si="140"/>
        <v>0.13</v>
      </c>
      <c r="X80" s="538">
        <f>download!B99</f>
        <v>0.13</v>
      </c>
      <c r="Y80" s="539">
        <f>download!AX99</f>
        <v>0.13</v>
      </c>
      <c r="Z80" s="538">
        <f>download!F99</f>
        <v>8.2500000000000004E-2</v>
      </c>
      <c r="AA80" s="538">
        <f>download!AP99</f>
        <v>-0.155</v>
      </c>
      <c r="AB80" s="556">
        <f>download!J99</f>
        <v>0.39</v>
      </c>
      <c r="AC80" s="556">
        <f>download!N99</f>
        <v>0.3</v>
      </c>
      <c r="AD80" s="556">
        <f>download!R99</f>
        <v>0.185</v>
      </c>
      <c r="AE80" s="557">
        <f>download!V99</f>
        <v>0.16250000000000001</v>
      </c>
      <c r="AF80" s="325">
        <v>-0.29249999999999998</v>
      </c>
      <c r="AG80" s="325">
        <f>download!AT101</f>
        <v>0</v>
      </c>
      <c r="AH80" s="325"/>
      <c r="AI80" s="74">
        <v>38899</v>
      </c>
      <c r="AJ80" s="483">
        <f>download!Z100</f>
        <v>3.0819999999999999</v>
      </c>
      <c r="AK80" s="67"/>
      <c r="AL80" s="68"/>
      <c r="AM80" s="68">
        <f t="shared" si="117"/>
        <v>2.1226068933159175</v>
      </c>
      <c r="AN80" s="68">
        <f t="shared" si="118"/>
        <v>3.222</v>
      </c>
      <c r="AO80" s="68">
        <f t="shared" si="119"/>
        <v>3.222</v>
      </c>
      <c r="AP80" s="68">
        <f t="shared" si="120"/>
        <v>3.222</v>
      </c>
      <c r="AQ80" s="68">
        <f t="shared" si="121"/>
        <v>3.222</v>
      </c>
      <c r="AR80" s="68">
        <f t="shared" si="122"/>
        <v>3.242</v>
      </c>
      <c r="AS80" s="68">
        <f t="shared" si="123"/>
        <v>3.262</v>
      </c>
      <c r="AT80" s="68">
        <f t="shared" si="124"/>
        <v>3.222</v>
      </c>
      <c r="AU80" s="68">
        <f t="shared" si="125"/>
        <v>3.222</v>
      </c>
      <c r="AV80" s="68"/>
      <c r="AW80" s="68"/>
      <c r="AX80" s="68">
        <f t="shared" si="126"/>
        <v>3.2119999999999997</v>
      </c>
      <c r="AY80" s="68">
        <f t="shared" si="127"/>
        <v>3.1644999999999999</v>
      </c>
      <c r="AZ80" s="68">
        <f t="shared" si="128"/>
        <v>3.472</v>
      </c>
      <c r="BA80" s="68">
        <f t="shared" si="129"/>
        <v>3.3819999999999997</v>
      </c>
      <c r="BB80" s="68">
        <f t="shared" si="130"/>
        <v>3.2669999999999999</v>
      </c>
      <c r="BC80" s="68">
        <f t="shared" si="131"/>
        <v>3.2444999999999999</v>
      </c>
      <c r="BD80" s="68">
        <f t="shared" si="98"/>
        <v>2.7894999999999999</v>
      </c>
      <c r="BE80" s="68">
        <f t="shared" si="99"/>
        <v>3.0819999999999999</v>
      </c>
      <c r="BF80" s="68"/>
      <c r="BG80" s="89"/>
      <c r="BH80" s="67">
        <f>download!AD100</f>
        <v>1.394225272321</v>
      </c>
      <c r="BI80" s="40">
        <f>download!AH99</f>
        <v>6.2366709481105016E-2</v>
      </c>
      <c r="BJ80" s="40">
        <f>download!AL99</f>
        <v>7.1597756900156032E-2</v>
      </c>
      <c r="BK80" s="48">
        <f t="shared" si="100"/>
        <v>0.69463769027430533</v>
      </c>
      <c r="BL80" s="48">
        <f t="shared" si="100"/>
        <v>0.65878550382244494</v>
      </c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8"/>
      <c r="CN80" s="40"/>
      <c r="CO80" s="56"/>
      <c r="CP80" s="56"/>
      <c r="CQ80" s="72"/>
      <c r="CR80" s="40"/>
      <c r="CS80" s="56"/>
      <c r="CT80" s="40"/>
      <c r="CU80" s="49"/>
      <c r="CV80" s="49"/>
      <c r="CW80" s="40"/>
      <c r="CX80" s="56"/>
      <c r="CY80" s="40"/>
      <c r="CZ80" s="40"/>
      <c r="DA80" s="41"/>
      <c r="DB80" s="41"/>
      <c r="DC80" s="49"/>
      <c r="DD80" s="40"/>
      <c r="DE80" s="49"/>
      <c r="DF80" s="40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</row>
    <row r="81" spans="1:124">
      <c r="A81" s="165">
        <v>38930</v>
      </c>
      <c r="B81" s="579">
        <f t="shared" si="132"/>
        <v>-7.4999999999999893E-3</v>
      </c>
      <c r="C81" s="394">
        <f t="shared" si="90"/>
        <v>0.14000000000000001</v>
      </c>
      <c r="D81" s="394">
        <f t="shared" si="103"/>
        <v>0.14000000000000001</v>
      </c>
      <c r="E81" s="93">
        <f t="shared" si="102"/>
        <v>0.14000000000000001</v>
      </c>
      <c r="F81" s="288">
        <f t="shared" si="113"/>
        <v>0.10500000000000001</v>
      </c>
      <c r="G81" s="93">
        <f t="shared" si="133"/>
        <v>0.14000000000000001</v>
      </c>
      <c r="H81" s="294">
        <f t="shared" si="135"/>
        <v>0.14000000000000001</v>
      </c>
      <c r="I81" s="288">
        <f t="shared" si="114"/>
        <v>0.14000000000000001</v>
      </c>
      <c r="J81" s="397">
        <f t="shared" si="112"/>
        <v>0.14000000000000001</v>
      </c>
      <c r="K81" s="50">
        <f t="shared" si="136"/>
        <v>0.16</v>
      </c>
      <c r="L81" s="417">
        <f t="shared" si="55"/>
        <v>0.16</v>
      </c>
      <c r="M81" s="288">
        <f t="shared" si="115"/>
        <v>0.16</v>
      </c>
      <c r="N81" s="93">
        <f t="shared" si="137"/>
        <v>0.18</v>
      </c>
      <c r="O81" s="50">
        <f t="shared" si="138"/>
        <v>0.14000000000000001</v>
      </c>
      <c r="P81" s="184">
        <f t="shared" si="104"/>
        <v>0.14000000000000001</v>
      </c>
      <c r="Q81" s="288">
        <f t="shared" si="116"/>
        <v>0.14000000000000001</v>
      </c>
      <c r="R81" s="93">
        <f t="shared" si="139"/>
        <v>0.14000000000000001</v>
      </c>
      <c r="T81" s="571">
        <f t="shared" si="134"/>
        <v>-0.06</v>
      </c>
      <c r="U81" s="571">
        <f t="shared" ref="U81:U112" si="141">T81+0.055</f>
        <v>-4.9999999999999975E-3</v>
      </c>
      <c r="V81" s="571">
        <f t="shared" si="140"/>
        <v>0.1275</v>
      </c>
      <c r="X81" s="538">
        <f>download!B100</f>
        <v>0.1275</v>
      </c>
      <c r="Y81" s="539">
        <f>download!AX100</f>
        <v>0.1275</v>
      </c>
      <c r="Z81" s="538">
        <f>download!F100</f>
        <v>0.08</v>
      </c>
      <c r="AA81" s="538">
        <f>download!AP100</f>
        <v>-0.155</v>
      </c>
      <c r="AB81" s="556">
        <f>download!J100</f>
        <v>0.45500000000000002</v>
      </c>
      <c r="AC81" s="556">
        <f>download!N100</f>
        <v>0.3</v>
      </c>
      <c r="AD81" s="556">
        <f>download!R100</f>
        <v>0.185</v>
      </c>
      <c r="AE81" s="557">
        <f>download!V100</f>
        <v>0.16250000000000001</v>
      </c>
      <c r="AF81" s="325">
        <v>-0.29249999999999998</v>
      </c>
      <c r="AG81" s="325">
        <f>download!AT102</f>
        <v>0</v>
      </c>
      <c r="AH81" s="325"/>
      <c r="AI81" s="74">
        <v>38930</v>
      </c>
      <c r="AJ81" s="483">
        <f>download!Z101</f>
        <v>3.1269999999999998</v>
      </c>
      <c r="AK81" s="67"/>
      <c r="AL81" s="68"/>
      <c r="AM81" s="68">
        <f t="shared" si="117"/>
        <v>2.1389786163197604</v>
      </c>
      <c r="AN81" s="68">
        <f t="shared" si="118"/>
        <v>3.2669999999999999</v>
      </c>
      <c r="AO81" s="68">
        <f t="shared" si="119"/>
        <v>3.2669999999999999</v>
      </c>
      <c r="AP81" s="68">
        <f t="shared" si="120"/>
        <v>3.2669999999999999</v>
      </c>
      <c r="AQ81" s="68">
        <f t="shared" si="121"/>
        <v>3.2669999999999999</v>
      </c>
      <c r="AR81" s="68">
        <f t="shared" si="122"/>
        <v>3.2869999999999999</v>
      </c>
      <c r="AS81" s="68">
        <f t="shared" si="123"/>
        <v>3.3069999999999999</v>
      </c>
      <c r="AT81" s="68">
        <f t="shared" si="124"/>
        <v>3.2669999999999999</v>
      </c>
      <c r="AU81" s="68">
        <f t="shared" si="125"/>
        <v>3.2669999999999999</v>
      </c>
      <c r="AV81" s="68"/>
      <c r="AW81" s="68"/>
      <c r="AX81" s="68">
        <f t="shared" si="126"/>
        <v>3.2544999999999997</v>
      </c>
      <c r="AY81" s="68">
        <f t="shared" si="127"/>
        <v>3.2069999999999999</v>
      </c>
      <c r="AZ81" s="68">
        <f t="shared" si="128"/>
        <v>3.5819999999999999</v>
      </c>
      <c r="BA81" s="68">
        <f t="shared" si="129"/>
        <v>3.4269999999999996</v>
      </c>
      <c r="BB81" s="68">
        <f t="shared" si="130"/>
        <v>3.3119999999999998</v>
      </c>
      <c r="BC81" s="68">
        <f t="shared" si="131"/>
        <v>3.2894999999999999</v>
      </c>
      <c r="BD81" s="68">
        <f t="shared" si="98"/>
        <v>2.8344999999999998</v>
      </c>
      <c r="BE81" s="68">
        <f t="shared" si="99"/>
        <v>3.1269999999999998</v>
      </c>
      <c r="BF81" s="68"/>
      <c r="BG81" s="89"/>
      <c r="BH81" s="67">
        <f>download!AD101</f>
        <v>1.3930325506050005</v>
      </c>
      <c r="BI81" s="40">
        <f>download!AH100</f>
        <v>6.2387444378075009E-2</v>
      </c>
      <c r="BJ81" s="40">
        <f>download!AL100</f>
        <v>7.1634920868351021E-2</v>
      </c>
      <c r="BK81" s="48">
        <f t="shared" si="100"/>
        <v>0.69094275566449581</v>
      </c>
      <c r="BL81" s="48">
        <f t="shared" si="100"/>
        <v>0.65472256391789418</v>
      </c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8"/>
      <c r="CN81" s="40"/>
      <c r="CO81" s="56"/>
      <c r="CP81" s="56"/>
      <c r="CQ81" s="72"/>
      <c r="CR81" s="40"/>
      <c r="CS81" s="56"/>
      <c r="CT81" s="40"/>
      <c r="CU81" s="49"/>
      <c r="CV81" s="49"/>
      <c r="CW81" s="40"/>
      <c r="CX81" s="56"/>
      <c r="CY81" s="40"/>
      <c r="CZ81" s="40"/>
      <c r="DA81" s="41"/>
      <c r="DB81" s="41"/>
      <c r="DC81" s="49"/>
      <c r="DD81" s="40"/>
      <c r="DE81" s="49"/>
      <c r="DF81" s="40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</row>
    <row r="82" spans="1:124">
      <c r="A82" s="165">
        <v>38961</v>
      </c>
      <c r="B82" s="579">
        <f t="shared" si="132"/>
        <v>-4.9999999999999871E-3</v>
      </c>
      <c r="C82" s="394">
        <f t="shared" si="90"/>
        <v>0.14000000000000001</v>
      </c>
      <c r="D82" s="394">
        <f t="shared" si="103"/>
        <v>0.14000000000000001</v>
      </c>
      <c r="E82" s="93">
        <f t="shared" si="102"/>
        <v>0.14000000000000001</v>
      </c>
      <c r="F82" s="288">
        <f t="shared" si="113"/>
        <v>0.10500000000000001</v>
      </c>
      <c r="G82" s="93">
        <f t="shared" si="133"/>
        <v>0.14000000000000001</v>
      </c>
      <c r="H82" s="294">
        <f t="shared" si="135"/>
        <v>0.14000000000000001</v>
      </c>
      <c r="I82" s="288">
        <f t="shared" si="114"/>
        <v>0.14000000000000001</v>
      </c>
      <c r="J82" s="397">
        <f t="shared" si="112"/>
        <v>0.14000000000000001</v>
      </c>
      <c r="K82" s="50">
        <f t="shared" si="136"/>
        <v>0.16</v>
      </c>
      <c r="L82" s="417">
        <f t="shared" si="55"/>
        <v>0.16</v>
      </c>
      <c r="M82" s="288">
        <f t="shared" si="115"/>
        <v>0.16</v>
      </c>
      <c r="N82" s="93">
        <f t="shared" si="137"/>
        <v>0.18</v>
      </c>
      <c r="O82" s="50">
        <f t="shared" si="138"/>
        <v>0.14000000000000001</v>
      </c>
      <c r="P82" s="184">
        <f t="shared" si="104"/>
        <v>0.14000000000000001</v>
      </c>
      <c r="Q82" s="288">
        <f t="shared" si="116"/>
        <v>0.14000000000000001</v>
      </c>
      <c r="R82" s="93">
        <f t="shared" si="139"/>
        <v>0.14000000000000001</v>
      </c>
      <c r="T82" s="571">
        <f t="shared" si="134"/>
        <v>-0.06</v>
      </c>
      <c r="U82" s="571">
        <f t="shared" si="141"/>
        <v>-4.9999999999999975E-3</v>
      </c>
      <c r="V82" s="571">
        <f t="shared" si="140"/>
        <v>0.125</v>
      </c>
      <c r="X82" s="538">
        <f>download!B101</f>
        <v>0.125</v>
      </c>
      <c r="Y82" s="539">
        <f>download!AX101</f>
        <v>0.125</v>
      </c>
      <c r="Z82" s="538">
        <f>download!F101</f>
        <v>7.7499999999999999E-2</v>
      </c>
      <c r="AA82" s="538">
        <f>download!AP101</f>
        <v>-0.14499999999999999</v>
      </c>
      <c r="AB82" s="556">
        <f>download!J101</f>
        <v>0.35499999999999998</v>
      </c>
      <c r="AC82" s="556">
        <f>download!N101</f>
        <v>0.28999999999999998</v>
      </c>
      <c r="AD82" s="556">
        <f>download!R101</f>
        <v>0.16250000000000001</v>
      </c>
      <c r="AE82" s="557">
        <f>download!V101</f>
        <v>0.16250000000000001</v>
      </c>
      <c r="AF82" s="325">
        <v>-0.29249999999999998</v>
      </c>
      <c r="AG82" s="325">
        <f>download!AT103</f>
        <v>0</v>
      </c>
      <c r="AH82" s="325"/>
      <c r="AI82" s="74">
        <v>38961</v>
      </c>
      <c r="AJ82" s="483">
        <f>download!Z102</f>
        <v>3.1140000000000003</v>
      </c>
      <c r="AK82" s="67"/>
      <c r="AL82" s="68"/>
      <c r="AM82" s="68">
        <f t="shared" si="117"/>
        <v>2.1173150664849616</v>
      </c>
      <c r="AN82" s="68">
        <f t="shared" si="118"/>
        <v>3.2540000000000004</v>
      </c>
      <c r="AO82" s="68">
        <f t="shared" si="119"/>
        <v>3.2540000000000004</v>
      </c>
      <c r="AP82" s="68">
        <f t="shared" si="120"/>
        <v>3.2540000000000004</v>
      </c>
      <c r="AQ82" s="68">
        <f t="shared" si="121"/>
        <v>3.2540000000000004</v>
      </c>
      <c r="AR82" s="68">
        <f t="shared" si="122"/>
        <v>3.2740000000000005</v>
      </c>
      <c r="AS82" s="68">
        <f t="shared" si="123"/>
        <v>3.2940000000000005</v>
      </c>
      <c r="AT82" s="68">
        <f t="shared" si="124"/>
        <v>3.2540000000000004</v>
      </c>
      <c r="AU82" s="68">
        <f t="shared" si="125"/>
        <v>3.2540000000000004</v>
      </c>
      <c r="AV82" s="68"/>
      <c r="AW82" s="68"/>
      <c r="AX82" s="68">
        <f t="shared" si="126"/>
        <v>3.2390000000000003</v>
      </c>
      <c r="AY82" s="68">
        <f t="shared" si="127"/>
        <v>3.1915000000000004</v>
      </c>
      <c r="AZ82" s="68">
        <f t="shared" si="128"/>
        <v>3.4690000000000003</v>
      </c>
      <c r="BA82" s="68">
        <f t="shared" si="129"/>
        <v>3.4040000000000004</v>
      </c>
      <c r="BB82" s="68">
        <f t="shared" si="130"/>
        <v>3.2765000000000004</v>
      </c>
      <c r="BC82" s="68">
        <f t="shared" si="131"/>
        <v>3.2765000000000004</v>
      </c>
      <c r="BD82" s="68">
        <f t="shared" si="98"/>
        <v>2.8215000000000003</v>
      </c>
      <c r="BE82" s="68">
        <f t="shared" si="99"/>
        <v>3.1140000000000003</v>
      </c>
      <c r="BF82" s="68"/>
      <c r="BG82" s="89"/>
      <c r="BH82" s="67">
        <f>download!AD102</f>
        <v>1.3918757311140002</v>
      </c>
      <c r="BI82" s="40">
        <f>download!AH101</f>
        <v>6.2408179275187999E-2</v>
      </c>
      <c r="BJ82" s="40">
        <f>download!AL101</f>
        <v>7.1672084837003019E-2</v>
      </c>
      <c r="BK82" s="48">
        <f t="shared" si="100"/>
        <v>0.68726513029646685</v>
      </c>
      <c r="BL82" s="48">
        <f t="shared" si="100"/>
        <v>0.65068072110785535</v>
      </c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8"/>
      <c r="CN82" s="40"/>
      <c r="CO82" s="56"/>
      <c r="CP82" s="56"/>
      <c r="CQ82" s="72"/>
      <c r="CR82" s="40"/>
      <c r="CS82" s="56"/>
      <c r="CT82" s="40"/>
      <c r="CU82" s="49"/>
      <c r="CV82" s="49"/>
      <c r="CW82" s="40"/>
      <c r="CX82" s="56"/>
      <c r="CY82" s="40"/>
      <c r="CZ82" s="40"/>
      <c r="DA82" s="41"/>
      <c r="DB82" s="41"/>
      <c r="DC82" s="49"/>
      <c r="DD82" s="40"/>
      <c r="DE82" s="49"/>
      <c r="DF82" s="40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</row>
    <row r="83" spans="1:124">
      <c r="A83" s="165">
        <v>38991</v>
      </c>
      <c r="B83" s="579">
        <f t="shared" si="132"/>
        <v>-0.02</v>
      </c>
      <c r="C83" s="394">
        <f t="shared" si="90"/>
        <v>0.14000000000000001</v>
      </c>
      <c r="D83" s="394">
        <f t="shared" si="103"/>
        <v>0.14000000000000001</v>
      </c>
      <c r="E83" s="93">
        <f t="shared" si="102"/>
        <v>0.14000000000000001</v>
      </c>
      <c r="F83" s="288">
        <f t="shared" si="113"/>
        <v>0.10500000000000001</v>
      </c>
      <c r="G83" s="93">
        <f t="shared" si="133"/>
        <v>0.14000000000000001</v>
      </c>
      <c r="H83" s="294">
        <f t="shared" si="135"/>
        <v>0.14000000000000001</v>
      </c>
      <c r="I83" s="288">
        <f t="shared" si="114"/>
        <v>0.14000000000000001</v>
      </c>
      <c r="J83" s="397">
        <f t="shared" si="112"/>
        <v>0.14000000000000001</v>
      </c>
      <c r="K83" s="50">
        <f t="shared" si="136"/>
        <v>0.16</v>
      </c>
      <c r="L83" s="417">
        <f t="shared" si="55"/>
        <v>0.16</v>
      </c>
      <c r="M83" s="288">
        <f t="shared" si="115"/>
        <v>0.16</v>
      </c>
      <c r="N83" s="93">
        <f t="shared" si="137"/>
        <v>0.18</v>
      </c>
      <c r="O83" s="50">
        <f t="shared" si="138"/>
        <v>0.14000000000000001</v>
      </c>
      <c r="P83" s="184">
        <f t="shared" si="104"/>
        <v>0.14000000000000001</v>
      </c>
      <c r="Q83" s="288">
        <f t="shared" si="116"/>
        <v>0.14000000000000001</v>
      </c>
      <c r="R83" s="93">
        <f t="shared" si="139"/>
        <v>0.14000000000000001</v>
      </c>
      <c r="T83" s="571">
        <f t="shared" si="134"/>
        <v>-0.06</v>
      </c>
      <c r="U83" s="571">
        <f t="shared" si="141"/>
        <v>-4.9999999999999975E-3</v>
      </c>
      <c r="V83" s="571">
        <f t="shared" si="140"/>
        <v>0.14000000000000001</v>
      </c>
      <c r="X83" s="538">
        <f>download!B102</f>
        <v>0.14000000000000001</v>
      </c>
      <c r="Y83" s="539">
        <f>download!AX102</f>
        <v>0.14000000000000001</v>
      </c>
      <c r="Z83" s="538">
        <f>download!F102</f>
        <v>9.2499999999999999E-2</v>
      </c>
      <c r="AA83" s="538">
        <f>download!AP102</f>
        <v>-0.13</v>
      </c>
      <c r="AB83" s="556">
        <f>download!J102</f>
        <v>0.42499999999999999</v>
      </c>
      <c r="AC83" s="556">
        <f>download!N102</f>
        <v>0.36249999999999999</v>
      </c>
      <c r="AD83" s="556">
        <f>download!R102</f>
        <v>0.185</v>
      </c>
      <c r="AE83" s="557">
        <f>download!V102</f>
        <v>0.16500000000000001</v>
      </c>
      <c r="AF83" s="325">
        <v>-0.29249999999999998</v>
      </c>
      <c r="AG83" s="325">
        <f>download!AT104</f>
        <v>0</v>
      </c>
      <c r="AH83" s="325"/>
      <c r="AI83" s="74">
        <v>38991</v>
      </c>
      <c r="AJ83" s="483">
        <f>download!Z103</f>
        <v>3.1310000000000002</v>
      </c>
      <c r="AK83" s="67"/>
      <c r="AL83" s="68"/>
      <c r="AM83" s="68">
        <f t="shared" si="117"/>
        <v>2.115647706072842</v>
      </c>
      <c r="AN83" s="68">
        <f t="shared" si="118"/>
        <v>3.2710000000000004</v>
      </c>
      <c r="AO83" s="68">
        <f t="shared" si="119"/>
        <v>3.2710000000000004</v>
      </c>
      <c r="AP83" s="68">
        <f t="shared" si="120"/>
        <v>3.2710000000000004</v>
      </c>
      <c r="AQ83" s="68">
        <f t="shared" si="121"/>
        <v>3.2710000000000004</v>
      </c>
      <c r="AR83" s="68">
        <f t="shared" si="122"/>
        <v>3.2910000000000004</v>
      </c>
      <c r="AS83" s="68">
        <f t="shared" si="123"/>
        <v>3.3110000000000004</v>
      </c>
      <c r="AT83" s="68">
        <f t="shared" si="124"/>
        <v>3.2710000000000004</v>
      </c>
      <c r="AU83" s="68">
        <f t="shared" si="125"/>
        <v>3.2710000000000004</v>
      </c>
      <c r="AV83" s="68"/>
      <c r="AW83" s="68"/>
      <c r="AX83" s="68">
        <f t="shared" si="126"/>
        <v>3.2710000000000004</v>
      </c>
      <c r="AY83" s="68">
        <f t="shared" si="127"/>
        <v>3.2235</v>
      </c>
      <c r="AZ83" s="68">
        <f t="shared" si="128"/>
        <v>3.556</v>
      </c>
      <c r="BA83" s="68">
        <f t="shared" si="129"/>
        <v>3.4935</v>
      </c>
      <c r="BB83" s="68">
        <f t="shared" si="130"/>
        <v>3.3160000000000003</v>
      </c>
      <c r="BC83" s="68">
        <f t="shared" si="131"/>
        <v>3.2960000000000003</v>
      </c>
      <c r="BD83" s="68">
        <f t="shared" si="98"/>
        <v>2.8385000000000002</v>
      </c>
      <c r="BE83" s="68">
        <f t="shared" si="99"/>
        <v>3.1310000000000002</v>
      </c>
      <c r="BF83" s="68"/>
      <c r="BG83" s="89"/>
      <c r="BH83" s="67">
        <f>download!AD103</f>
        <v>1.3906777011770002</v>
      </c>
      <c r="BI83" s="40">
        <f>download!AH102</f>
        <v>6.2428245304787008E-2</v>
      </c>
      <c r="BJ83" s="40">
        <f>download!AL102</f>
        <v>7.1708049968391016E-2</v>
      </c>
      <c r="BK83" s="48">
        <f t="shared" si="100"/>
        <v>0.68372255553788308</v>
      </c>
      <c r="BL83" s="48">
        <f t="shared" si="100"/>
        <v>0.64678927119316476</v>
      </c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8"/>
      <c r="CN83" s="40"/>
      <c r="CO83" s="56"/>
      <c r="CP83" s="56"/>
      <c r="CQ83" s="72"/>
      <c r="CR83" s="40"/>
      <c r="CS83" s="56"/>
      <c r="CT83" s="40"/>
      <c r="CU83" s="49"/>
      <c r="CV83" s="49"/>
      <c r="CW83" s="40"/>
      <c r="CX83" s="56"/>
      <c r="CY83" s="40"/>
      <c r="CZ83" s="40"/>
      <c r="DA83" s="41"/>
      <c r="DB83" s="41"/>
      <c r="DC83" s="49"/>
      <c r="DD83" s="40"/>
      <c r="DE83" s="49"/>
      <c r="DF83" s="40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</row>
    <row r="84" spans="1:124">
      <c r="A84" s="165">
        <v>39022</v>
      </c>
      <c r="B84" s="579">
        <f t="shared" si="132"/>
        <v>2.4999999999999918E-3</v>
      </c>
      <c r="C84" s="394">
        <f t="shared" si="90"/>
        <v>0.22500000000000001</v>
      </c>
      <c r="D84" s="394">
        <f t="shared" si="103"/>
        <v>0.22500000000000001</v>
      </c>
      <c r="E84" s="93">
        <f t="shared" si="102"/>
        <v>0.22500000000000001</v>
      </c>
      <c r="F84" s="288">
        <f t="shared" si="113"/>
        <v>0.19</v>
      </c>
      <c r="G84" s="93">
        <f t="shared" si="133"/>
        <v>0.22500000000000001</v>
      </c>
      <c r="H84" s="294">
        <f>K84+0.01</f>
        <v>0.35499999999999998</v>
      </c>
      <c r="I84" s="288">
        <f t="shared" si="114"/>
        <v>0.35499999999999998</v>
      </c>
      <c r="J84" s="397">
        <f t="shared" si="112"/>
        <v>0.35499999999999998</v>
      </c>
      <c r="K84" s="41">
        <f>C84+0.12</f>
        <v>0.34499999999999997</v>
      </c>
      <c r="L84" s="417">
        <f t="shared" si="55"/>
        <v>0.34499999999999997</v>
      </c>
      <c r="M84" s="288">
        <f t="shared" si="115"/>
        <v>0.34499999999999997</v>
      </c>
      <c r="N84" s="93">
        <f>+K84+0.03</f>
        <v>0.375</v>
      </c>
      <c r="O84" s="50">
        <f>K84+0.1</f>
        <v>0.44499999999999995</v>
      </c>
      <c r="P84" s="184">
        <f t="shared" si="104"/>
        <v>0.44499999999999995</v>
      </c>
      <c r="Q84" s="288">
        <f t="shared" si="116"/>
        <v>0.44499999999999995</v>
      </c>
      <c r="R84" s="93">
        <f>+O84+0.02</f>
        <v>0.46499999999999997</v>
      </c>
      <c r="T84" s="571">
        <f>C84-0.16</f>
        <v>6.5000000000000002E-2</v>
      </c>
      <c r="U84" s="571">
        <f t="shared" si="141"/>
        <v>0.12</v>
      </c>
      <c r="V84" s="571">
        <f>+(T84+AJ84)*0.032+T84+0.01</f>
        <v>0.18028</v>
      </c>
      <c r="X84" s="538">
        <f>download!B103</f>
        <v>0.20250000000000001</v>
      </c>
      <c r="Y84" s="539">
        <f>download!AX103</f>
        <v>0.20250000000000001</v>
      </c>
      <c r="Z84" s="538">
        <f>download!F103</f>
        <v>0.13500000000000001</v>
      </c>
      <c r="AA84" s="538">
        <f>download!AP103</f>
        <v>-9.2499999999999999E-2</v>
      </c>
      <c r="AB84" s="556">
        <f>download!J103</f>
        <v>0.72499999999999998</v>
      </c>
      <c r="AC84" s="556">
        <f>download!N103</f>
        <v>0.45500000000000002</v>
      </c>
      <c r="AD84" s="556">
        <f>download!R103</f>
        <v>0.28749999999999998</v>
      </c>
      <c r="AE84" s="557">
        <f>download!V103</f>
        <v>0.24</v>
      </c>
      <c r="AF84" s="325">
        <v>-0.25</v>
      </c>
      <c r="AG84" s="325">
        <f>download!AT105</f>
        <v>0</v>
      </c>
      <c r="AH84" s="325"/>
      <c r="AI84" s="74">
        <v>39022</v>
      </c>
      <c r="AJ84" s="483">
        <f>download!Z104</f>
        <v>3.2250000000000001</v>
      </c>
      <c r="AK84" s="67"/>
      <c r="AL84" s="68"/>
      <c r="AM84" s="68">
        <f t="shared" si="117"/>
        <v>2.2176210335305031</v>
      </c>
      <c r="AN84" s="68">
        <f t="shared" si="118"/>
        <v>3.45</v>
      </c>
      <c r="AO84" s="68">
        <f t="shared" si="119"/>
        <v>3.45</v>
      </c>
      <c r="AP84" s="68">
        <f t="shared" si="120"/>
        <v>3.45</v>
      </c>
      <c r="AQ84" s="68">
        <f t="shared" si="121"/>
        <v>3.58</v>
      </c>
      <c r="AR84" s="68">
        <f t="shared" si="122"/>
        <v>3.5700000000000003</v>
      </c>
      <c r="AS84" s="68">
        <f t="shared" si="123"/>
        <v>3.6</v>
      </c>
      <c r="AT84" s="68">
        <f t="shared" si="124"/>
        <v>3.67</v>
      </c>
      <c r="AU84" s="68">
        <f t="shared" si="125"/>
        <v>3.69</v>
      </c>
      <c r="AV84" s="68"/>
      <c r="AW84" s="68"/>
      <c r="AX84" s="68">
        <f t="shared" si="126"/>
        <v>3.4275000000000002</v>
      </c>
      <c r="AY84" s="68">
        <f t="shared" si="127"/>
        <v>3.3600000000000003</v>
      </c>
      <c r="AZ84" s="68">
        <f t="shared" si="128"/>
        <v>3.95</v>
      </c>
      <c r="BA84" s="68">
        <f t="shared" si="129"/>
        <v>3.68</v>
      </c>
      <c r="BB84" s="68">
        <f t="shared" si="130"/>
        <v>3.5125000000000002</v>
      </c>
      <c r="BC84" s="68">
        <f t="shared" si="131"/>
        <v>3.4649999999999999</v>
      </c>
      <c r="BD84" s="68">
        <f t="shared" si="98"/>
        <v>2.9750000000000001</v>
      </c>
      <c r="BE84" s="68">
        <f t="shared" si="99"/>
        <v>3.2250000000000001</v>
      </c>
      <c r="BF84" s="68"/>
      <c r="BG84" s="89"/>
      <c r="BH84" s="67">
        <f>download!AD104</f>
        <v>1.3895157613200002</v>
      </c>
      <c r="BI84" s="40">
        <f>download!AH103</f>
        <v>6.2448980202181009E-2</v>
      </c>
      <c r="BJ84" s="40">
        <f>download!AL103</f>
        <v>7.1745213937940006E-2</v>
      </c>
      <c r="BK84" s="48">
        <f t="shared" si="100"/>
        <v>0.68007879463611076</v>
      </c>
      <c r="BL84" s="48">
        <f t="shared" si="100"/>
        <v>0.64278870537116028</v>
      </c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8"/>
      <c r="CN84" s="40"/>
      <c r="CO84" s="56"/>
      <c r="CP84" s="56"/>
      <c r="CQ84" s="72"/>
      <c r="CR84" s="40"/>
      <c r="CS84" s="56"/>
      <c r="CT84" s="40"/>
      <c r="CU84" s="49"/>
      <c r="CV84" s="49"/>
      <c r="CW84" s="40"/>
      <c r="CX84" s="56"/>
      <c r="CY84" s="40"/>
      <c r="CZ84" s="40"/>
      <c r="DA84" s="41"/>
      <c r="DB84" s="41"/>
      <c r="DC84" s="49"/>
      <c r="DD84" s="40"/>
      <c r="DE84" s="49"/>
      <c r="DF84" s="40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</row>
    <row r="85" spans="1:124">
      <c r="A85" s="165">
        <v>39052</v>
      </c>
      <c r="B85" s="579">
        <f t="shared" si="132"/>
        <v>-3.7499999999999992E-2</v>
      </c>
      <c r="C85" s="394">
        <f t="shared" si="90"/>
        <v>0.22500000000000001</v>
      </c>
      <c r="D85" s="394">
        <f t="shared" si="103"/>
        <v>0.22500000000000001</v>
      </c>
      <c r="E85" s="93">
        <f t="shared" si="102"/>
        <v>0.22500000000000001</v>
      </c>
      <c r="F85" s="288">
        <f t="shared" si="113"/>
        <v>0.19</v>
      </c>
      <c r="G85" s="93">
        <f t="shared" si="133"/>
        <v>0.22500000000000001</v>
      </c>
      <c r="H85" s="294">
        <f>K85+0.01</f>
        <v>0.35499999999999998</v>
      </c>
      <c r="I85" s="288">
        <f t="shared" si="114"/>
        <v>0.35499999999999998</v>
      </c>
      <c r="J85" s="397">
        <f t="shared" si="112"/>
        <v>0.35499999999999998</v>
      </c>
      <c r="K85" s="41">
        <f>C85+0.12</f>
        <v>0.34499999999999997</v>
      </c>
      <c r="L85" s="417">
        <f t="shared" si="55"/>
        <v>0.34499999999999997</v>
      </c>
      <c r="M85" s="288">
        <f t="shared" si="115"/>
        <v>0.34499999999999997</v>
      </c>
      <c r="N85" s="93">
        <f>+K85+0.03</f>
        <v>0.375</v>
      </c>
      <c r="O85" s="50">
        <f>K85+0.1</f>
        <v>0.44499999999999995</v>
      </c>
      <c r="P85" s="184">
        <f t="shared" si="104"/>
        <v>0.44499999999999995</v>
      </c>
      <c r="Q85" s="288">
        <f t="shared" si="116"/>
        <v>0.44499999999999995</v>
      </c>
      <c r="R85" s="93">
        <f>+O85+0.02</f>
        <v>0.46499999999999997</v>
      </c>
      <c r="T85" s="571">
        <f>C85-0.16</f>
        <v>6.5000000000000002E-2</v>
      </c>
      <c r="U85" s="571">
        <f t="shared" si="141"/>
        <v>0.12</v>
      </c>
      <c r="V85" s="571">
        <f>+(T85+AJ85)*0.032+T85+0.01</f>
        <v>0.18335200000000001</v>
      </c>
      <c r="X85" s="538">
        <f>download!B104</f>
        <v>0.24249999999999999</v>
      </c>
      <c r="Y85" s="539">
        <f>download!AX104</f>
        <v>0.24249999999999999</v>
      </c>
      <c r="Z85" s="538">
        <f>download!F104</f>
        <v>0.17499999999999999</v>
      </c>
      <c r="AA85" s="538">
        <f>download!AP104</f>
        <v>-8.5000000000000006E-2</v>
      </c>
      <c r="AB85" s="556">
        <f>download!J104</f>
        <v>1.23</v>
      </c>
      <c r="AC85" s="556">
        <f>download!N104</f>
        <v>0.79</v>
      </c>
      <c r="AD85" s="556">
        <f>download!R104</f>
        <v>0.33750000000000002</v>
      </c>
      <c r="AE85" s="557">
        <f>download!V104</f>
        <v>0.29499999999999998</v>
      </c>
      <c r="AF85" s="325">
        <v>-0.25</v>
      </c>
      <c r="AG85" s="325">
        <f>download!AT106</f>
        <v>0</v>
      </c>
      <c r="AH85" s="325"/>
      <c r="AI85" s="74">
        <v>39052</v>
      </c>
      <c r="AJ85" s="483">
        <f>download!Z105</f>
        <v>3.3210000000000002</v>
      </c>
      <c r="AK85" s="67"/>
      <c r="AL85" s="68"/>
      <c r="AM85" s="68">
        <f t="shared" si="117"/>
        <v>2.2656707769354636</v>
      </c>
      <c r="AN85" s="68">
        <f t="shared" si="118"/>
        <v>3.5460000000000003</v>
      </c>
      <c r="AO85" s="68">
        <f t="shared" si="119"/>
        <v>3.5460000000000003</v>
      </c>
      <c r="AP85" s="68">
        <f t="shared" si="120"/>
        <v>3.5460000000000003</v>
      </c>
      <c r="AQ85" s="68">
        <f t="shared" si="121"/>
        <v>3.6760000000000002</v>
      </c>
      <c r="AR85" s="68">
        <f t="shared" si="122"/>
        <v>3.6660000000000004</v>
      </c>
      <c r="AS85" s="68">
        <f t="shared" si="123"/>
        <v>3.6960000000000002</v>
      </c>
      <c r="AT85" s="68">
        <f t="shared" si="124"/>
        <v>3.766</v>
      </c>
      <c r="AU85" s="68">
        <f t="shared" si="125"/>
        <v>3.786</v>
      </c>
      <c r="AV85" s="68"/>
      <c r="AW85" s="68"/>
      <c r="AX85" s="68">
        <f t="shared" si="126"/>
        <v>3.5635000000000003</v>
      </c>
      <c r="AY85" s="68">
        <f t="shared" si="127"/>
        <v>3.496</v>
      </c>
      <c r="AZ85" s="68">
        <f t="shared" si="128"/>
        <v>4.5510000000000002</v>
      </c>
      <c r="BA85" s="68">
        <f t="shared" si="129"/>
        <v>4.1110000000000007</v>
      </c>
      <c r="BB85" s="68">
        <f t="shared" si="130"/>
        <v>3.6585000000000001</v>
      </c>
      <c r="BC85" s="68">
        <f t="shared" si="131"/>
        <v>3.6160000000000001</v>
      </c>
      <c r="BD85" s="68">
        <f t="shared" si="98"/>
        <v>3.0710000000000002</v>
      </c>
      <c r="BE85" s="68">
        <f t="shared" si="99"/>
        <v>3.3210000000000002</v>
      </c>
      <c r="BF85" s="68"/>
      <c r="BG85" s="89"/>
      <c r="BH85" s="67">
        <f>download!AD105</f>
        <v>1.3883124575420001</v>
      </c>
      <c r="BI85" s="40">
        <f>download!AH104</f>
        <v>6.246904623205201E-2</v>
      </c>
      <c r="BJ85" s="40">
        <f>download!AL104</f>
        <v>7.1781179070197015E-2</v>
      </c>
      <c r="BK85" s="48">
        <f t="shared" si="100"/>
        <v>0.6765688667878943</v>
      </c>
      <c r="BL85" s="48">
        <f t="shared" si="100"/>
        <v>0.63893704933318196</v>
      </c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8"/>
      <c r="CN85" s="40"/>
      <c r="CO85" s="56"/>
      <c r="CP85" s="56"/>
      <c r="CQ85" s="72"/>
      <c r="CR85" s="40"/>
      <c r="CS85" s="56"/>
      <c r="CT85" s="40"/>
      <c r="CU85" s="49"/>
      <c r="CV85" s="49"/>
      <c r="CW85" s="40"/>
      <c r="CX85" s="56"/>
      <c r="CY85" s="40"/>
      <c r="CZ85" s="40"/>
      <c r="DA85" s="41"/>
      <c r="DB85" s="41"/>
      <c r="DC85" s="49"/>
      <c r="DD85" s="40"/>
      <c r="DE85" s="49"/>
      <c r="DF85" s="40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</row>
    <row r="86" spans="1:124">
      <c r="A86" s="165">
        <v>39083</v>
      </c>
      <c r="B86" s="579">
        <f t="shared" si="132"/>
        <v>-2.5000000000000005E-2</v>
      </c>
      <c r="C86" s="394">
        <f t="shared" si="90"/>
        <v>0.25</v>
      </c>
      <c r="D86" s="394">
        <f t="shared" si="103"/>
        <v>0.25</v>
      </c>
      <c r="E86" s="93">
        <f t="shared" si="102"/>
        <v>0.25</v>
      </c>
      <c r="F86" s="288">
        <f t="shared" si="113"/>
        <v>0.215</v>
      </c>
      <c r="G86" s="93">
        <f t="shared" si="133"/>
        <v>0.25</v>
      </c>
      <c r="H86" s="294">
        <f>K86+0.01</f>
        <v>0.38</v>
      </c>
      <c r="I86" s="288">
        <f t="shared" si="114"/>
        <v>0.38</v>
      </c>
      <c r="J86" s="397">
        <f t="shared" si="112"/>
        <v>0.38</v>
      </c>
      <c r="K86" s="41">
        <f>C86+0.12</f>
        <v>0.37</v>
      </c>
      <c r="L86" s="417">
        <f t="shared" si="55"/>
        <v>0.37</v>
      </c>
      <c r="M86" s="288">
        <f t="shared" si="115"/>
        <v>0.37</v>
      </c>
      <c r="N86" s="93">
        <f>+K86+0.03</f>
        <v>0.4</v>
      </c>
      <c r="O86" s="50">
        <f>K86+0.1</f>
        <v>0.47</v>
      </c>
      <c r="P86" s="184">
        <f t="shared" si="104"/>
        <v>0.47</v>
      </c>
      <c r="Q86" s="288">
        <f t="shared" si="116"/>
        <v>0.47</v>
      </c>
      <c r="R86" s="93">
        <f>+O86+0.02</f>
        <v>0.49</v>
      </c>
      <c r="T86" s="571">
        <f>C86-0.16</f>
        <v>0.09</v>
      </c>
      <c r="U86" s="571">
        <f t="shared" si="141"/>
        <v>0.14499999999999999</v>
      </c>
      <c r="V86" s="571">
        <f>+(T86+AJ86)*0.032+T86+0.01</f>
        <v>0.213696</v>
      </c>
      <c r="X86" s="538">
        <f>download!B105</f>
        <v>0.255</v>
      </c>
      <c r="Y86" s="539">
        <f>download!AX105</f>
        <v>0.255</v>
      </c>
      <c r="Z86" s="538">
        <f>download!F105</f>
        <v>0.22</v>
      </c>
      <c r="AA86" s="538">
        <f>download!AP105</f>
        <v>-7.0000000000000007E-2</v>
      </c>
      <c r="AB86" s="556">
        <f>download!J105</f>
        <v>1.575</v>
      </c>
      <c r="AC86" s="556">
        <f>download!N105</f>
        <v>0.95499999999999996</v>
      </c>
      <c r="AD86" s="556">
        <f>download!R105</f>
        <v>0.4375</v>
      </c>
      <c r="AE86" s="557">
        <f>download!V105</f>
        <v>0.34250000000000003</v>
      </c>
      <c r="AF86" s="325">
        <v>-0.25</v>
      </c>
      <c r="AG86" s="325">
        <f>download!AT107</f>
        <v>0</v>
      </c>
      <c r="AH86" s="325"/>
      <c r="AI86" s="74">
        <v>39083</v>
      </c>
      <c r="AJ86" s="483">
        <f>download!Z106</f>
        <v>3.4630000000000001</v>
      </c>
      <c r="AK86" s="67"/>
      <c r="AL86" s="68"/>
      <c r="AM86" s="68">
        <f t="shared" si="117"/>
        <v>2.3576712623000411</v>
      </c>
      <c r="AN86" s="68">
        <f t="shared" si="118"/>
        <v>3.7130000000000001</v>
      </c>
      <c r="AO86" s="68">
        <f t="shared" si="119"/>
        <v>3.7130000000000001</v>
      </c>
      <c r="AP86" s="68">
        <f t="shared" si="120"/>
        <v>3.7130000000000001</v>
      </c>
      <c r="AQ86" s="68">
        <f t="shared" si="121"/>
        <v>3.843</v>
      </c>
      <c r="AR86" s="68">
        <f t="shared" si="122"/>
        <v>3.8330000000000002</v>
      </c>
      <c r="AS86" s="68">
        <f t="shared" si="123"/>
        <v>3.863</v>
      </c>
      <c r="AT86" s="68">
        <f t="shared" si="124"/>
        <v>3.9329999999999998</v>
      </c>
      <c r="AU86" s="68">
        <f t="shared" si="125"/>
        <v>3.9530000000000003</v>
      </c>
      <c r="AV86" s="68"/>
      <c r="AW86" s="68"/>
      <c r="AX86" s="68">
        <f t="shared" si="126"/>
        <v>3.718</v>
      </c>
      <c r="AY86" s="68">
        <f t="shared" si="127"/>
        <v>3.6830000000000003</v>
      </c>
      <c r="AZ86" s="68">
        <f t="shared" si="128"/>
        <v>5.0380000000000003</v>
      </c>
      <c r="BA86" s="68">
        <f t="shared" si="129"/>
        <v>4.4180000000000001</v>
      </c>
      <c r="BB86" s="68">
        <f t="shared" si="130"/>
        <v>3.9005000000000001</v>
      </c>
      <c r="BC86" s="68">
        <f t="shared" si="131"/>
        <v>3.8055000000000003</v>
      </c>
      <c r="BD86" s="68">
        <f t="shared" ref="BD86:BD117" si="142">$AJ86+AF86</f>
        <v>3.2130000000000001</v>
      </c>
      <c r="BE86" s="68">
        <f t="shared" si="99"/>
        <v>3.4630000000000001</v>
      </c>
      <c r="BF86" s="68"/>
      <c r="BG86" s="89"/>
      <c r="BH86" s="67">
        <f>download!AD106</f>
        <v>1.3871064868229999</v>
      </c>
      <c r="BI86" s="40">
        <f>download!AH105</f>
        <v>6.2489781129726016E-2</v>
      </c>
      <c r="BJ86" s="40">
        <f>download!AL105</f>
        <v>7.1818343040644023E-2</v>
      </c>
      <c r="BK86" s="48">
        <f t="shared" si="100"/>
        <v>0.6729587120468552</v>
      </c>
      <c r="BL86" s="48">
        <f t="shared" si="100"/>
        <v>0.63497744742796691</v>
      </c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8"/>
      <c r="CN86" s="40"/>
      <c r="CO86" s="56"/>
      <c r="CP86" s="56"/>
      <c r="CQ86" s="72"/>
      <c r="CR86" s="40"/>
      <c r="CS86" s="56"/>
      <c r="CT86" s="40"/>
      <c r="CU86" s="49"/>
      <c r="CV86" s="49"/>
      <c r="CW86" s="40"/>
      <c r="CX86" s="56"/>
      <c r="CY86" s="40"/>
      <c r="CZ86" s="40"/>
      <c r="DA86" s="41"/>
      <c r="DB86" s="41"/>
      <c r="DC86" s="49"/>
      <c r="DD86" s="40"/>
      <c r="DE86" s="49"/>
      <c r="DF86" s="40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</row>
    <row r="87" spans="1:124">
      <c r="A87" s="165">
        <v>39114</v>
      </c>
      <c r="B87" s="579">
        <f t="shared" si="132"/>
        <v>5.7499999999999982E-2</v>
      </c>
      <c r="C87" s="394">
        <f t="shared" si="90"/>
        <v>0.31</v>
      </c>
      <c r="D87" s="394">
        <f t="shared" si="103"/>
        <v>0.31</v>
      </c>
      <c r="E87" s="93">
        <f t="shared" si="102"/>
        <v>0.31</v>
      </c>
      <c r="F87" s="288">
        <f t="shared" si="113"/>
        <v>0.27500000000000002</v>
      </c>
      <c r="G87" s="93">
        <f t="shared" si="133"/>
        <v>0.31</v>
      </c>
      <c r="H87" s="294">
        <f>K87+0.01</f>
        <v>0.44</v>
      </c>
      <c r="I87" s="288">
        <f t="shared" si="114"/>
        <v>0.44</v>
      </c>
      <c r="J87" s="397">
        <f t="shared" si="112"/>
        <v>0.44</v>
      </c>
      <c r="K87" s="41">
        <f>C87+0.12</f>
        <v>0.43</v>
      </c>
      <c r="L87" s="417">
        <f t="shared" si="55"/>
        <v>0.43</v>
      </c>
      <c r="M87" s="288">
        <f t="shared" si="115"/>
        <v>0.43</v>
      </c>
      <c r="N87" s="93">
        <f>+K87+0.03</f>
        <v>0.45999999999999996</v>
      </c>
      <c r="O87" s="50">
        <f>K87+0.1</f>
        <v>0.53</v>
      </c>
      <c r="P87" s="184">
        <f t="shared" si="104"/>
        <v>0.53</v>
      </c>
      <c r="Q87" s="288">
        <f t="shared" si="116"/>
        <v>0.53</v>
      </c>
      <c r="R87" s="93">
        <f>+O87+0.02</f>
        <v>0.55000000000000004</v>
      </c>
      <c r="T87" s="571">
        <f>C87-0.16</f>
        <v>0.15</v>
      </c>
      <c r="U87" s="571">
        <f t="shared" si="141"/>
        <v>0.20499999999999999</v>
      </c>
      <c r="V87" s="571">
        <f>+(T87+AJ87)*0.032+T87+0.01</f>
        <v>0.27196799999999999</v>
      </c>
      <c r="X87" s="538">
        <f>download!B106</f>
        <v>0.23250000000000001</v>
      </c>
      <c r="Y87" s="539">
        <f>download!AX106</f>
        <v>0.23250000000000001</v>
      </c>
      <c r="Z87" s="538">
        <f>download!F106</f>
        <v>0.19500000000000001</v>
      </c>
      <c r="AA87" s="538">
        <f>download!AP106</f>
        <v>-7.0000000000000007E-2</v>
      </c>
      <c r="AB87" s="556">
        <f>download!J106</f>
        <v>1.4950000000000001</v>
      </c>
      <c r="AC87" s="556">
        <f>download!N106</f>
        <v>0.94499999999999995</v>
      </c>
      <c r="AD87" s="556">
        <f>download!R106</f>
        <v>0.435</v>
      </c>
      <c r="AE87" s="557">
        <f>download!V106</f>
        <v>0.33750000000000002</v>
      </c>
      <c r="AF87" s="325">
        <v>-0.25</v>
      </c>
      <c r="AG87" s="325">
        <f>download!AT108</f>
        <v>0</v>
      </c>
      <c r="AH87" s="325"/>
      <c r="AI87" s="74">
        <v>39114</v>
      </c>
      <c r="AJ87" s="483">
        <f>download!Z107</f>
        <v>3.3490000000000002</v>
      </c>
      <c r="AK87" s="67"/>
      <c r="AL87" s="68"/>
      <c r="AM87" s="68">
        <f t="shared" si="117"/>
        <v>2.3089700308979402</v>
      </c>
      <c r="AN87" s="68">
        <f t="shared" si="118"/>
        <v>3.6590000000000003</v>
      </c>
      <c r="AO87" s="68">
        <f t="shared" si="119"/>
        <v>3.6590000000000003</v>
      </c>
      <c r="AP87" s="68">
        <f t="shared" si="120"/>
        <v>3.6590000000000003</v>
      </c>
      <c r="AQ87" s="68">
        <f t="shared" si="121"/>
        <v>3.7890000000000001</v>
      </c>
      <c r="AR87" s="68">
        <f t="shared" si="122"/>
        <v>3.7790000000000004</v>
      </c>
      <c r="AS87" s="68">
        <f t="shared" si="123"/>
        <v>3.8090000000000002</v>
      </c>
      <c r="AT87" s="68">
        <f t="shared" si="124"/>
        <v>3.8790000000000004</v>
      </c>
      <c r="AU87" s="68">
        <f t="shared" si="125"/>
        <v>3.899</v>
      </c>
      <c r="AV87" s="68"/>
      <c r="AW87" s="68"/>
      <c r="AX87" s="68">
        <f t="shared" si="126"/>
        <v>3.5815000000000001</v>
      </c>
      <c r="AY87" s="68">
        <f t="shared" si="127"/>
        <v>3.544</v>
      </c>
      <c r="AZ87" s="68">
        <f t="shared" si="128"/>
        <v>4.8440000000000003</v>
      </c>
      <c r="BA87" s="68">
        <f t="shared" si="129"/>
        <v>4.2940000000000005</v>
      </c>
      <c r="BB87" s="68">
        <f t="shared" si="130"/>
        <v>3.7840000000000003</v>
      </c>
      <c r="BC87" s="68">
        <f t="shared" si="131"/>
        <v>3.6865000000000001</v>
      </c>
      <c r="BD87" s="68">
        <f t="shared" si="142"/>
        <v>3.0990000000000002</v>
      </c>
      <c r="BE87" s="68">
        <f t="shared" si="99"/>
        <v>3.3490000000000002</v>
      </c>
      <c r="BF87" s="68"/>
      <c r="BG87" s="89"/>
      <c r="BH87" s="67">
        <f>download!AD107</f>
        <v>1.3860149380740001</v>
      </c>
      <c r="BI87" s="40">
        <f>download!AH106</f>
        <v>6.2510516027542998E-2</v>
      </c>
      <c r="BJ87" s="40">
        <f>download!AL106</f>
        <v>7.1855507011548025E-2</v>
      </c>
      <c r="BK87" s="48">
        <f t="shared" ref="BK87:BL118" si="143">(1+BI87/2)^(-2*($A87-$A$5)/365.25)</f>
        <v>0.66936553729638049</v>
      </c>
      <c r="BL87" s="48">
        <f t="shared" si="143"/>
        <v>0.63103854356325229</v>
      </c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8"/>
      <c r="CN87" s="40"/>
      <c r="CO87" s="56"/>
      <c r="CP87" s="56"/>
      <c r="CQ87" s="72"/>
      <c r="CR87" s="40"/>
      <c r="CS87" s="56"/>
      <c r="CT87" s="40"/>
      <c r="CU87" s="49"/>
      <c r="CV87" s="49"/>
      <c r="CW87" s="40"/>
      <c r="CX87" s="56"/>
      <c r="CY87" s="40"/>
      <c r="CZ87" s="40"/>
      <c r="DA87" s="41"/>
      <c r="DB87" s="41"/>
      <c r="DC87" s="49"/>
      <c r="DD87" s="40"/>
      <c r="DE87" s="49"/>
      <c r="DF87" s="40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</row>
    <row r="88" spans="1:124">
      <c r="A88" s="165">
        <v>39142</v>
      </c>
      <c r="B88" s="579">
        <f t="shared" si="132"/>
        <v>5.4999999999999979E-2</v>
      </c>
      <c r="C88" s="394">
        <f t="shared" si="90"/>
        <v>0.30499999999999999</v>
      </c>
      <c r="D88" s="394">
        <f t="shared" si="103"/>
        <v>0.30499999999999999</v>
      </c>
      <c r="E88" s="93">
        <f t="shared" si="102"/>
        <v>0.30499999999999999</v>
      </c>
      <c r="F88" s="288">
        <f t="shared" si="113"/>
        <v>0.27</v>
      </c>
      <c r="G88" s="93">
        <f t="shared" si="133"/>
        <v>0.30499999999999999</v>
      </c>
      <c r="H88" s="294">
        <f>K88+0.01</f>
        <v>0.435</v>
      </c>
      <c r="I88" s="288">
        <f t="shared" si="114"/>
        <v>0.435</v>
      </c>
      <c r="J88" s="397">
        <f t="shared" si="112"/>
        <v>0.435</v>
      </c>
      <c r="K88" s="41">
        <f>C88+0.12</f>
        <v>0.42499999999999999</v>
      </c>
      <c r="L88" s="417">
        <f t="shared" si="55"/>
        <v>0.42499999999999999</v>
      </c>
      <c r="M88" s="288">
        <f t="shared" si="115"/>
        <v>0.42499999999999999</v>
      </c>
      <c r="N88" s="93">
        <f>+K88+0.03</f>
        <v>0.45499999999999996</v>
      </c>
      <c r="O88" s="50">
        <f>K88+0.1</f>
        <v>0.52500000000000002</v>
      </c>
      <c r="P88" s="184">
        <f t="shared" si="104"/>
        <v>0.52500000000000002</v>
      </c>
      <c r="Q88" s="288">
        <f t="shared" si="116"/>
        <v>0.52500000000000002</v>
      </c>
      <c r="R88" s="93">
        <f>+O88+0.02</f>
        <v>0.54500000000000004</v>
      </c>
      <c r="T88" s="571">
        <f>C88-0.16</f>
        <v>0.14499999999999999</v>
      </c>
      <c r="U88" s="571">
        <f t="shared" si="141"/>
        <v>0.19999999999999998</v>
      </c>
      <c r="V88" s="571">
        <f>+(T88+AJ88)*0.032+T88+0.01</f>
        <v>0.262712</v>
      </c>
      <c r="X88" s="538">
        <f>download!B107</f>
        <v>0.23</v>
      </c>
      <c r="Y88" s="539">
        <f>download!AX107</f>
        <v>0.23</v>
      </c>
      <c r="Z88" s="538">
        <f>download!F107</f>
        <v>0.1925</v>
      </c>
      <c r="AA88" s="538">
        <f>download!AP107</f>
        <v>-7.0000000000000007E-2</v>
      </c>
      <c r="AB88" s="556">
        <f>download!J107</f>
        <v>0.89500000000000002</v>
      </c>
      <c r="AC88" s="556">
        <f>download!N107</f>
        <v>0.60250000000000004</v>
      </c>
      <c r="AD88" s="556">
        <f>download!R107</f>
        <v>0.30249999999999999</v>
      </c>
      <c r="AE88" s="557">
        <f>download!V107</f>
        <v>0.26</v>
      </c>
      <c r="AF88" s="325">
        <v>-0.25</v>
      </c>
      <c r="AG88" s="325">
        <f>download!AT109</f>
        <v>0</v>
      </c>
      <c r="AH88" s="325"/>
      <c r="AI88" s="74">
        <v>39142</v>
      </c>
      <c r="AJ88" s="483">
        <f>download!Z108</f>
        <v>3.2210000000000001</v>
      </c>
      <c r="AK88" s="67"/>
      <c r="AL88" s="68"/>
      <c r="AM88" s="68">
        <f t="shared" si="117"/>
        <v>2.2125598780957207</v>
      </c>
      <c r="AN88" s="68">
        <f t="shared" si="118"/>
        <v>3.5260000000000002</v>
      </c>
      <c r="AO88" s="68">
        <f t="shared" si="119"/>
        <v>3.5260000000000002</v>
      </c>
      <c r="AP88" s="68">
        <f t="shared" si="120"/>
        <v>3.5260000000000002</v>
      </c>
      <c r="AQ88" s="68">
        <f t="shared" si="121"/>
        <v>3.6560000000000001</v>
      </c>
      <c r="AR88" s="68">
        <f t="shared" si="122"/>
        <v>3.6459999999999999</v>
      </c>
      <c r="AS88" s="68">
        <f t="shared" si="123"/>
        <v>3.6760000000000002</v>
      </c>
      <c r="AT88" s="68">
        <f t="shared" si="124"/>
        <v>3.746</v>
      </c>
      <c r="AU88" s="68">
        <f t="shared" si="125"/>
        <v>3.766</v>
      </c>
      <c r="AV88" s="68"/>
      <c r="AW88" s="68"/>
      <c r="AX88" s="68">
        <f t="shared" si="126"/>
        <v>3.4510000000000001</v>
      </c>
      <c r="AY88" s="68">
        <f t="shared" si="127"/>
        <v>3.4135</v>
      </c>
      <c r="AZ88" s="68">
        <f t="shared" si="128"/>
        <v>4.1159999999999997</v>
      </c>
      <c r="BA88" s="68">
        <f t="shared" si="129"/>
        <v>3.8235000000000001</v>
      </c>
      <c r="BB88" s="68">
        <f t="shared" si="130"/>
        <v>3.5235000000000003</v>
      </c>
      <c r="BC88" s="68">
        <f t="shared" si="131"/>
        <v>3.4809999999999999</v>
      </c>
      <c r="BD88" s="68">
        <f t="shared" si="142"/>
        <v>2.9710000000000001</v>
      </c>
      <c r="BE88" s="68">
        <f t="shared" si="99"/>
        <v>3.2210000000000001</v>
      </c>
      <c r="BF88" s="68"/>
      <c r="BG88" s="89"/>
      <c r="BH88" s="67">
        <f>download!AD108</f>
        <v>1.3848039162160002</v>
      </c>
      <c r="BI88" s="40">
        <f>download!AH107</f>
        <v>6.2529244322468008E-2</v>
      </c>
      <c r="BJ88" s="40">
        <f>download!AL107</f>
        <v>7.1889074469530009E-2</v>
      </c>
      <c r="BK88" s="48">
        <f t="shared" si="143"/>
        <v>0.66613462875050344</v>
      </c>
      <c r="BL88" s="48">
        <f t="shared" si="143"/>
        <v>0.62749854738959743</v>
      </c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8"/>
      <c r="CN88" s="40"/>
      <c r="CO88" s="56"/>
      <c r="CP88" s="56"/>
      <c r="CQ88" s="72"/>
      <c r="CR88" s="40"/>
      <c r="CS88" s="56"/>
      <c r="CT88" s="40"/>
      <c r="CU88" s="49"/>
      <c r="CV88" s="49"/>
      <c r="CW88" s="40"/>
      <c r="CX88" s="56"/>
      <c r="CY88" s="40"/>
      <c r="CZ88" s="40"/>
      <c r="DA88" s="41"/>
      <c r="DB88" s="41"/>
      <c r="DC88" s="49"/>
      <c r="DD88" s="40"/>
      <c r="DE88" s="49"/>
      <c r="DF88" s="40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</row>
    <row r="89" spans="1:124">
      <c r="A89" s="165">
        <v>39173</v>
      </c>
      <c r="B89" s="579">
        <f t="shared" si="132"/>
        <v>-3.7499999999999992E-2</v>
      </c>
      <c r="C89" s="394">
        <f t="shared" si="90"/>
        <v>0.14000000000000001</v>
      </c>
      <c r="D89" s="394">
        <f t="shared" si="103"/>
        <v>0.14000000000000001</v>
      </c>
      <c r="E89" s="93">
        <f t="shared" si="102"/>
        <v>0.14000000000000001</v>
      </c>
      <c r="F89" s="288">
        <f t="shared" si="113"/>
        <v>0.10500000000000001</v>
      </c>
      <c r="G89" s="93">
        <f t="shared" si="133"/>
        <v>0.14000000000000001</v>
      </c>
      <c r="H89" s="294">
        <f>C89</f>
        <v>0.14000000000000001</v>
      </c>
      <c r="I89" s="288">
        <f t="shared" si="114"/>
        <v>0.14000000000000001</v>
      </c>
      <c r="J89" s="397">
        <f t="shared" si="112"/>
        <v>0.14000000000000001</v>
      </c>
      <c r="K89" s="50">
        <f>C89+0.02</f>
        <v>0.16</v>
      </c>
      <c r="L89" s="417">
        <f t="shared" si="55"/>
        <v>0.16</v>
      </c>
      <c r="M89" s="288">
        <f t="shared" si="115"/>
        <v>0.16</v>
      </c>
      <c r="N89" s="93">
        <f>+K89+0.02</f>
        <v>0.18</v>
      </c>
      <c r="O89" s="50">
        <f>C89</f>
        <v>0.14000000000000001</v>
      </c>
      <c r="P89" s="184">
        <f t="shared" si="104"/>
        <v>0.14000000000000001</v>
      </c>
      <c r="Q89" s="288">
        <f t="shared" si="116"/>
        <v>0.14000000000000001</v>
      </c>
      <c r="R89" s="93">
        <f>+O89</f>
        <v>0.14000000000000001</v>
      </c>
      <c r="T89" s="571">
        <f t="shared" ref="T89:T95" si="144">C89-0.2</f>
        <v>-0.06</v>
      </c>
      <c r="U89" s="571">
        <f t="shared" si="141"/>
        <v>-4.9999999999999975E-3</v>
      </c>
      <c r="V89" s="571">
        <f>Y89</f>
        <v>0.1575</v>
      </c>
      <c r="X89" s="538">
        <f>download!B108</f>
        <v>0.1575</v>
      </c>
      <c r="Y89" s="539">
        <f>download!AX108</f>
        <v>0.1575</v>
      </c>
      <c r="Z89" s="538">
        <f>download!F108</f>
        <v>9.7500000000000003E-2</v>
      </c>
      <c r="AA89" s="538">
        <f>download!AP108</f>
        <v>-0.15</v>
      </c>
      <c r="AB89" s="556">
        <f>download!J108</f>
        <v>0.45</v>
      </c>
      <c r="AC89" s="556">
        <f>download!N108</f>
        <v>0.35499999999999998</v>
      </c>
      <c r="AD89" s="556">
        <f>download!R108</f>
        <v>0.19750000000000001</v>
      </c>
      <c r="AE89" s="557">
        <f>download!V108</f>
        <v>0.17749999999999999</v>
      </c>
      <c r="AF89" s="325">
        <v>-0.29249999999999998</v>
      </c>
      <c r="AG89" s="325">
        <f>download!AT110</f>
        <v>0</v>
      </c>
      <c r="AH89" s="325"/>
      <c r="AI89" s="74">
        <v>39173</v>
      </c>
      <c r="AJ89" s="483">
        <f>download!Z109</f>
        <v>3.093</v>
      </c>
      <c r="AK89" s="67"/>
      <c r="AL89" s="68"/>
      <c r="AM89" s="68">
        <f t="shared" si="117"/>
        <v>2.0160949665434962</v>
      </c>
      <c r="AN89" s="68">
        <f t="shared" si="118"/>
        <v>3.2330000000000001</v>
      </c>
      <c r="AO89" s="68">
        <f t="shared" si="119"/>
        <v>3.2330000000000001</v>
      </c>
      <c r="AP89" s="68">
        <f t="shared" si="120"/>
        <v>3.2330000000000001</v>
      </c>
      <c r="AQ89" s="68">
        <f t="shared" si="121"/>
        <v>3.2330000000000001</v>
      </c>
      <c r="AR89" s="68">
        <f t="shared" si="122"/>
        <v>3.2530000000000001</v>
      </c>
      <c r="AS89" s="68">
        <f t="shared" si="123"/>
        <v>3.2730000000000001</v>
      </c>
      <c r="AT89" s="68">
        <f t="shared" si="124"/>
        <v>3.2330000000000001</v>
      </c>
      <c r="AU89" s="68">
        <f t="shared" si="125"/>
        <v>3.2330000000000001</v>
      </c>
      <c r="AV89" s="68"/>
      <c r="AW89" s="68"/>
      <c r="AX89" s="68">
        <f t="shared" si="126"/>
        <v>3.2505000000000002</v>
      </c>
      <c r="AY89" s="68">
        <f t="shared" si="127"/>
        <v>3.1905000000000001</v>
      </c>
      <c r="AZ89" s="68">
        <f t="shared" si="128"/>
        <v>3.5430000000000001</v>
      </c>
      <c r="BA89" s="68">
        <f t="shared" si="129"/>
        <v>3.448</v>
      </c>
      <c r="BB89" s="68">
        <f t="shared" si="130"/>
        <v>3.2904999999999998</v>
      </c>
      <c r="BC89" s="68">
        <f t="shared" si="131"/>
        <v>3.2705000000000002</v>
      </c>
      <c r="BD89" s="68">
        <f t="shared" si="142"/>
        <v>2.8005</v>
      </c>
      <c r="BE89" s="68">
        <f t="shared" si="99"/>
        <v>3.093</v>
      </c>
      <c r="BF89" s="68"/>
      <c r="BG89" s="89"/>
      <c r="BH89" s="67">
        <f>download!AD109</f>
        <v>1.3836294448920001</v>
      </c>
      <c r="BI89" s="40">
        <f>download!AH108</f>
        <v>6.2549979220556023E-2</v>
      </c>
      <c r="BJ89" s="40">
        <f>download!AL108</f>
        <v>7.1926238441302998E-2</v>
      </c>
      <c r="BK89" s="48">
        <f t="shared" si="143"/>
        <v>0.66257358807936584</v>
      </c>
      <c r="BL89" s="48">
        <f t="shared" si="143"/>
        <v>0.62359881427265573</v>
      </c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8"/>
      <c r="CN89" s="40"/>
      <c r="CO89" s="56"/>
      <c r="CP89" s="56"/>
      <c r="CQ89" s="72"/>
      <c r="CR89" s="40"/>
      <c r="CS89" s="56"/>
      <c r="CT89" s="40"/>
      <c r="CU89" s="49"/>
      <c r="CV89" s="49"/>
      <c r="CW89" s="40"/>
      <c r="CX89" s="56"/>
      <c r="CY89" s="40"/>
      <c r="CZ89" s="40"/>
      <c r="DA89" s="41"/>
      <c r="DB89" s="41"/>
      <c r="DC89" s="49"/>
      <c r="DD89" s="40"/>
      <c r="DE89" s="49"/>
      <c r="DF89" s="40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</row>
    <row r="90" spans="1:124">
      <c r="A90" s="165">
        <v>39203</v>
      </c>
      <c r="B90" s="579">
        <f t="shared" si="132"/>
        <v>-2.7499999999999979E-2</v>
      </c>
      <c r="C90" s="394">
        <f t="shared" si="90"/>
        <v>0.14000000000000001</v>
      </c>
      <c r="D90" s="394">
        <f t="shared" si="103"/>
        <v>0.14000000000000001</v>
      </c>
      <c r="E90" s="93">
        <f t="shared" si="102"/>
        <v>0.14000000000000001</v>
      </c>
      <c r="F90" s="288">
        <f t="shared" si="113"/>
        <v>0.10500000000000001</v>
      </c>
      <c r="G90" s="93">
        <f t="shared" si="133"/>
        <v>0.14000000000000001</v>
      </c>
      <c r="H90" s="294">
        <f t="shared" ref="H90:H95" si="145">C90</f>
        <v>0.14000000000000001</v>
      </c>
      <c r="I90" s="288">
        <f t="shared" si="114"/>
        <v>0.14000000000000001</v>
      </c>
      <c r="J90" s="397">
        <f t="shared" si="112"/>
        <v>0.14000000000000001</v>
      </c>
      <c r="K90" s="50">
        <f t="shared" ref="K90:K95" si="146">C90+0.02</f>
        <v>0.16</v>
      </c>
      <c r="L90" s="417">
        <f t="shared" si="55"/>
        <v>0.16</v>
      </c>
      <c r="M90" s="288">
        <f t="shared" si="115"/>
        <v>0.16</v>
      </c>
      <c r="N90" s="93">
        <f t="shared" ref="N90:N95" si="147">+K90+0.02</f>
        <v>0.18</v>
      </c>
      <c r="O90" s="50">
        <f t="shared" ref="O90:O95" si="148">C90</f>
        <v>0.14000000000000001</v>
      </c>
      <c r="P90" s="184">
        <f t="shared" si="104"/>
        <v>0.14000000000000001</v>
      </c>
      <c r="Q90" s="288">
        <f t="shared" si="116"/>
        <v>0.14000000000000001</v>
      </c>
      <c r="R90" s="93">
        <f t="shared" ref="R90:R95" si="149">+O90</f>
        <v>0.14000000000000001</v>
      </c>
      <c r="T90" s="571">
        <f t="shared" si="144"/>
        <v>-0.06</v>
      </c>
      <c r="U90" s="571">
        <f t="shared" si="141"/>
        <v>-4.9999999999999975E-3</v>
      </c>
      <c r="V90" s="571">
        <f t="shared" ref="V90:V95" si="150">Y90</f>
        <v>0.14749999999999999</v>
      </c>
      <c r="X90" s="538">
        <f>download!B109</f>
        <v>0.14749999999999999</v>
      </c>
      <c r="Y90" s="539">
        <f>download!AX109</f>
        <v>0.14749999999999999</v>
      </c>
      <c r="Z90" s="538">
        <f>download!F109</f>
        <v>0.1075</v>
      </c>
      <c r="AA90" s="538">
        <f>download!AP109</f>
        <v>-0.16500000000000001</v>
      </c>
      <c r="AB90" s="556">
        <f>download!J109</f>
        <v>0.36499999999999999</v>
      </c>
      <c r="AC90" s="556">
        <f>download!N109</f>
        <v>0.28749999999999998</v>
      </c>
      <c r="AD90" s="556">
        <f>download!R109</f>
        <v>0.17249999999999999</v>
      </c>
      <c r="AE90" s="557">
        <f>download!V109</f>
        <v>0.16250000000000001</v>
      </c>
      <c r="AF90" s="325">
        <v>-0.29249999999999998</v>
      </c>
      <c r="AG90" s="325">
        <f>download!AT111</f>
        <v>0</v>
      </c>
      <c r="AH90" s="325"/>
      <c r="AI90" s="74">
        <v>39203</v>
      </c>
      <c r="AJ90" s="483">
        <f>download!Z110</f>
        <v>3.0869999999999997</v>
      </c>
      <c r="AK90" s="67"/>
      <c r="AL90" s="68"/>
      <c r="AM90" s="68">
        <f t="shared" si="117"/>
        <v>2.0002377655742341</v>
      </c>
      <c r="AN90" s="68">
        <f t="shared" si="118"/>
        <v>3.2269999999999999</v>
      </c>
      <c r="AO90" s="68">
        <f t="shared" si="119"/>
        <v>3.2269999999999999</v>
      </c>
      <c r="AP90" s="68">
        <f t="shared" si="120"/>
        <v>3.2269999999999999</v>
      </c>
      <c r="AQ90" s="68">
        <f t="shared" si="121"/>
        <v>3.2269999999999999</v>
      </c>
      <c r="AR90" s="68">
        <f t="shared" si="122"/>
        <v>3.2469999999999999</v>
      </c>
      <c r="AS90" s="68">
        <f t="shared" si="123"/>
        <v>3.2669999999999999</v>
      </c>
      <c r="AT90" s="68">
        <f t="shared" si="124"/>
        <v>3.2269999999999999</v>
      </c>
      <c r="AU90" s="68">
        <f t="shared" si="125"/>
        <v>3.2269999999999999</v>
      </c>
      <c r="AV90" s="68"/>
      <c r="AW90" s="68"/>
      <c r="AX90" s="68">
        <f t="shared" si="126"/>
        <v>3.2344999999999997</v>
      </c>
      <c r="AY90" s="68">
        <f t="shared" si="127"/>
        <v>3.1944999999999997</v>
      </c>
      <c r="AZ90" s="68">
        <f t="shared" si="128"/>
        <v>3.452</v>
      </c>
      <c r="BA90" s="68">
        <f t="shared" si="129"/>
        <v>3.3744999999999998</v>
      </c>
      <c r="BB90" s="68">
        <f t="shared" si="130"/>
        <v>3.2594999999999996</v>
      </c>
      <c r="BC90" s="68">
        <f t="shared" si="131"/>
        <v>3.2494999999999998</v>
      </c>
      <c r="BD90" s="68">
        <f t="shared" si="142"/>
        <v>2.7944999999999998</v>
      </c>
      <c r="BE90" s="68">
        <f t="shared" si="99"/>
        <v>3.0869999999999997</v>
      </c>
      <c r="BF90" s="68"/>
      <c r="BG90" s="89"/>
      <c r="BH90" s="67">
        <f>download!AD110</f>
        <v>1.3824132347310001</v>
      </c>
      <c r="BI90" s="40">
        <f>download!AH109</f>
        <v>6.257004525110102E-2</v>
      </c>
      <c r="BJ90" s="40">
        <f>download!AL109</f>
        <v>7.196220357571001E-2</v>
      </c>
      <c r="BK90" s="48">
        <f t="shared" si="143"/>
        <v>0.65914340512052005</v>
      </c>
      <c r="BL90" s="48">
        <f t="shared" si="143"/>
        <v>0.61984436491299477</v>
      </c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8"/>
      <c r="CN90" s="40"/>
      <c r="CO90" s="56"/>
      <c r="CP90" s="56"/>
      <c r="CQ90" s="72"/>
      <c r="CR90" s="40"/>
      <c r="CS90" s="56"/>
      <c r="CT90" s="40"/>
      <c r="CU90" s="49"/>
      <c r="CV90" s="49"/>
      <c r="CW90" s="40"/>
      <c r="CX90" s="56"/>
      <c r="CY90" s="40"/>
      <c r="CZ90" s="40"/>
      <c r="DA90" s="41"/>
      <c r="DB90" s="41"/>
      <c r="DC90" s="49"/>
      <c r="DD90" s="40"/>
      <c r="DE90" s="49"/>
      <c r="DF90" s="40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</row>
    <row r="91" spans="1:124">
      <c r="A91" s="165">
        <v>39234</v>
      </c>
      <c r="B91" s="579">
        <f t="shared" si="132"/>
        <v>-2.2499999999999975E-2</v>
      </c>
      <c r="C91" s="394">
        <f t="shared" si="90"/>
        <v>0.14000000000000001</v>
      </c>
      <c r="D91" s="394">
        <f t="shared" si="103"/>
        <v>0.14000000000000001</v>
      </c>
      <c r="E91" s="93">
        <f t="shared" si="102"/>
        <v>0.14000000000000001</v>
      </c>
      <c r="F91" s="288">
        <f t="shared" si="113"/>
        <v>0.10500000000000001</v>
      </c>
      <c r="G91" s="93">
        <f t="shared" si="133"/>
        <v>0.14000000000000001</v>
      </c>
      <c r="H91" s="294">
        <f t="shared" si="145"/>
        <v>0.14000000000000001</v>
      </c>
      <c r="I91" s="288">
        <f t="shared" si="114"/>
        <v>0.14000000000000001</v>
      </c>
      <c r="J91" s="397">
        <f t="shared" si="112"/>
        <v>0.14000000000000001</v>
      </c>
      <c r="K91" s="50">
        <f t="shared" si="146"/>
        <v>0.16</v>
      </c>
      <c r="L91" s="417">
        <f t="shared" si="55"/>
        <v>0.16</v>
      </c>
      <c r="M91" s="288">
        <f t="shared" si="115"/>
        <v>0.16</v>
      </c>
      <c r="N91" s="93">
        <f t="shared" si="147"/>
        <v>0.18</v>
      </c>
      <c r="O91" s="50">
        <f t="shared" si="148"/>
        <v>0.14000000000000001</v>
      </c>
      <c r="P91" s="184">
        <f t="shared" si="104"/>
        <v>0.14000000000000001</v>
      </c>
      <c r="Q91" s="288">
        <f t="shared" si="116"/>
        <v>0.14000000000000001</v>
      </c>
      <c r="R91" s="93">
        <f t="shared" si="149"/>
        <v>0.14000000000000001</v>
      </c>
      <c r="T91" s="571">
        <f t="shared" si="144"/>
        <v>-0.06</v>
      </c>
      <c r="U91" s="571">
        <f t="shared" si="141"/>
        <v>-4.9999999999999975E-3</v>
      </c>
      <c r="V91" s="571">
        <f t="shared" si="150"/>
        <v>0.14249999999999999</v>
      </c>
      <c r="X91" s="538">
        <f>download!B110</f>
        <v>0.14249999999999999</v>
      </c>
      <c r="Y91" s="539">
        <f>download!AX110</f>
        <v>0.14249999999999999</v>
      </c>
      <c r="Z91" s="538">
        <f>download!F110</f>
        <v>0.10249999999999999</v>
      </c>
      <c r="AA91" s="538">
        <f>download!AP110</f>
        <v>-0.17499999999999999</v>
      </c>
      <c r="AB91" s="556">
        <f>download!J110</f>
        <v>0.35499999999999998</v>
      </c>
      <c r="AC91" s="556">
        <f>download!N110</f>
        <v>0.28749999999999998</v>
      </c>
      <c r="AD91" s="556">
        <f>download!R110</f>
        <v>0.17249999999999999</v>
      </c>
      <c r="AE91" s="557">
        <f>download!V110</f>
        <v>0.16250000000000001</v>
      </c>
      <c r="AF91" s="325">
        <v>-0.29249999999999998</v>
      </c>
      <c r="AG91" s="325">
        <f>download!AT112</f>
        <v>0</v>
      </c>
      <c r="AH91" s="325"/>
      <c r="AI91" s="74">
        <v>39234</v>
      </c>
      <c r="AJ91" s="483">
        <f>download!Z111</f>
        <v>3.1210000000000004</v>
      </c>
      <c r="AK91" s="67"/>
      <c r="AL91" s="68"/>
      <c r="AM91" s="68">
        <f t="shared" si="117"/>
        <v>2.0087265132967786</v>
      </c>
      <c r="AN91" s="68">
        <f t="shared" si="118"/>
        <v>3.2610000000000006</v>
      </c>
      <c r="AO91" s="68">
        <f t="shared" si="119"/>
        <v>3.2610000000000006</v>
      </c>
      <c r="AP91" s="68">
        <f t="shared" si="120"/>
        <v>3.2610000000000006</v>
      </c>
      <c r="AQ91" s="68">
        <f t="shared" si="121"/>
        <v>3.2610000000000006</v>
      </c>
      <c r="AR91" s="68">
        <f t="shared" si="122"/>
        <v>3.2810000000000006</v>
      </c>
      <c r="AS91" s="68">
        <f t="shared" si="123"/>
        <v>3.3010000000000006</v>
      </c>
      <c r="AT91" s="68">
        <f t="shared" si="124"/>
        <v>3.2610000000000006</v>
      </c>
      <c r="AU91" s="68">
        <f t="shared" si="125"/>
        <v>3.2610000000000006</v>
      </c>
      <c r="AV91" s="68"/>
      <c r="AW91" s="68"/>
      <c r="AX91" s="68">
        <f t="shared" si="126"/>
        <v>3.2635000000000005</v>
      </c>
      <c r="AY91" s="68">
        <f t="shared" si="127"/>
        <v>3.2235000000000005</v>
      </c>
      <c r="AZ91" s="68">
        <f t="shared" si="128"/>
        <v>3.4760000000000004</v>
      </c>
      <c r="BA91" s="68">
        <f t="shared" si="129"/>
        <v>3.4085000000000005</v>
      </c>
      <c r="BB91" s="68">
        <f t="shared" si="130"/>
        <v>3.2935000000000003</v>
      </c>
      <c r="BC91" s="68">
        <f t="shared" si="131"/>
        <v>3.2835000000000005</v>
      </c>
      <c r="BD91" s="68">
        <f t="shared" si="142"/>
        <v>2.8285000000000005</v>
      </c>
      <c r="BE91" s="68">
        <f t="shared" si="99"/>
        <v>3.1210000000000004</v>
      </c>
      <c r="BF91" s="68"/>
      <c r="BG91" s="89"/>
      <c r="BH91" s="67">
        <f>download!AD111</f>
        <v>1.3812337592620001</v>
      </c>
      <c r="BI91" s="40">
        <f>download!AH110</f>
        <v>6.2590780149470018E-2</v>
      </c>
      <c r="BJ91" s="40">
        <f>download!AL110</f>
        <v>7.1999367548380017E-2</v>
      </c>
      <c r="BK91" s="48">
        <f t="shared" si="143"/>
        <v>0.65561533710808639</v>
      </c>
      <c r="BL91" s="48">
        <f t="shared" si="143"/>
        <v>0.61598482468469129</v>
      </c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8"/>
      <c r="CN91" s="40"/>
      <c r="CO91" s="56"/>
      <c r="CP91" s="56"/>
      <c r="CQ91" s="72"/>
      <c r="CR91" s="40"/>
      <c r="CS91" s="56"/>
      <c r="CT91" s="40"/>
      <c r="CU91" s="49"/>
      <c r="CV91" s="49"/>
      <c r="CW91" s="40"/>
      <c r="CX91" s="56"/>
      <c r="CY91" s="40"/>
      <c r="CZ91" s="40"/>
      <c r="DA91" s="41"/>
      <c r="DB91" s="41"/>
      <c r="DC91" s="49"/>
      <c r="DD91" s="40"/>
      <c r="DE91" s="49"/>
      <c r="DF91" s="40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</row>
    <row r="92" spans="1:124">
      <c r="A92" s="165">
        <v>39264</v>
      </c>
      <c r="B92" s="579">
        <f t="shared" si="132"/>
        <v>-1.2499999999999994E-2</v>
      </c>
      <c r="C92" s="394">
        <f t="shared" si="90"/>
        <v>0.14000000000000001</v>
      </c>
      <c r="D92" s="394">
        <f t="shared" si="103"/>
        <v>0.14000000000000001</v>
      </c>
      <c r="E92" s="93">
        <f t="shared" si="102"/>
        <v>0.14000000000000001</v>
      </c>
      <c r="F92" s="288">
        <f t="shared" si="113"/>
        <v>0.10500000000000001</v>
      </c>
      <c r="G92" s="93">
        <f t="shared" ref="G92:G107" si="151">E92</f>
        <v>0.14000000000000001</v>
      </c>
      <c r="H92" s="294">
        <f t="shared" si="145"/>
        <v>0.14000000000000001</v>
      </c>
      <c r="I92" s="288">
        <f t="shared" si="114"/>
        <v>0.14000000000000001</v>
      </c>
      <c r="J92" s="397">
        <f t="shared" si="112"/>
        <v>0.14000000000000001</v>
      </c>
      <c r="K92" s="50">
        <f t="shared" si="146"/>
        <v>0.16</v>
      </c>
      <c r="L92" s="417">
        <f t="shared" si="55"/>
        <v>0.16</v>
      </c>
      <c r="M92" s="288">
        <f t="shared" si="115"/>
        <v>0.16</v>
      </c>
      <c r="N92" s="93">
        <f t="shared" si="147"/>
        <v>0.18</v>
      </c>
      <c r="O92" s="50">
        <f t="shared" si="148"/>
        <v>0.14000000000000001</v>
      </c>
      <c r="P92" s="184">
        <f t="shared" si="104"/>
        <v>0.14000000000000001</v>
      </c>
      <c r="Q92" s="288">
        <f t="shared" si="116"/>
        <v>0.14000000000000001</v>
      </c>
      <c r="R92" s="93">
        <f t="shared" si="149"/>
        <v>0.14000000000000001</v>
      </c>
      <c r="T92" s="571">
        <f t="shared" si="144"/>
        <v>-0.06</v>
      </c>
      <c r="U92" s="571">
        <f t="shared" si="141"/>
        <v>-4.9999999999999975E-3</v>
      </c>
      <c r="V92" s="571">
        <f t="shared" si="150"/>
        <v>0.13250000000000001</v>
      </c>
      <c r="X92" s="538">
        <f>download!B111</f>
        <v>0.13250000000000001</v>
      </c>
      <c r="Y92" s="539">
        <f>download!AX111</f>
        <v>0.13250000000000001</v>
      </c>
      <c r="Z92" s="538">
        <f>download!F111</f>
        <v>9.2499999999999999E-2</v>
      </c>
      <c r="AA92" s="538">
        <f>download!AP111</f>
        <v>-0.17499999999999999</v>
      </c>
      <c r="AB92" s="556">
        <f>download!J111</f>
        <v>0.39</v>
      </c>
      <c r="AC92" s="556">
        <f>download!N111</f>
        <v>0.3</v>
      </c>
      <c r="AD92" s="556">
        <f>download!R111</f>
        <v>0.185</v>
      </c>
      <c r="AE92" s="557">
        <f>download!V111</f>
        <v>0.16250000000000001</v>
      </c>
      <c r="AF92" s="325">
        <v>-0.29249999999999998</v>
      </c>
      <c r="AG92" s="325">
        <f>download!AT113</f>
        <v>0</v>
      </c>
      <c r="AH92" s="325"/>
      <c r="AI92" s="74">
        <v>39264</v>
      </c>
      <c r="AJ92" s="483">
        <f>download!Z112</f>
        <v>3.1210000000000004</v>
      </c>
      <c r="AK92" s="67"/>
      <c r="AL92" s="68"/>
      <c r="AM92" s="68">
        <f t="shared" si="117"/>
        <v>1.9966096056460843</v>
      </c>
      <c r="AN92" s="68">
        <f t="shared" si="118"/>
        <v>3.2610000000000006</v>
      </c>
      <c r="AO92" s="68">
        <f t="shared" si="119"/>
        <v>3.2610000000000006</v>
      </c>
      <c r="AP92" s="68">
        <f t="shared" si="120"/>
        <v>3.2610000000000006</v>
      </c>
      <c r="AQ92" s="68">
        <f t="shared" si="121"/>
        <v>3.2610000000000006</v>
      </c>
      <c r="AR92" s="68">
        <f t="shared" si="122"/>
        <v>3.2810000000000006</v>
      </c>
      <c r="AS92" s="68">
        <f t="shared" si="123"/>
        <v>3.3010000000000006</v>
      </c>
      <c r="AT92" s="68">
        <f t="shared" si="124"/>
        <v>3.2610000000000006</v>
      </c>
      <c r="AU92" s="68">
        <f t="shared" si="125"/>
        <v>3.2610000000000006</v>
      </c>
      <c r="AV92" s="68"/>
      <c r="AW92" s="68"/>
      <c r="AX92" s="68">
        <f t="shared" si="126"/>
        <v>3.2535000000000003</v>
      </c>
      <c r="AY92" s="68">
        <f t="shared" si="127"/>
        <v>3.2135000000000002</v>
      </c>
      <c r="AZ92" s="68">
        <f t="shared" si="128"/>
        <v>3.5110000000000006</v>
      </c>
      <c r="BA92" s="68">
        <f t="shared" si="129"/>
        <v>3.4210000000000003</v>
      </c>
      <c r="BB92" s="68">
        <f t="shared" si="130"/>
        <v>3.3060000000000005</v>
      </c>
      <c r="BC92" s="68">
        <f t="shared" si="131"/>
        <v>3.2835000000000005</v>
      </c>
      <c r="BD92" s="68">
        <f t="shared" si="142"/>
        <v>2.8285000000000005</v>
      </c>
      <c r="BE92" s="68">
        <f t="shared" si="99"/>
        <v>3.1210000000000004</v>
      </c>
      <c r="BF92" s="68"/>
      <c r="BG92" s="89"/>
      <c r="BH92" s="67">
        <f>download!AD112</f>
        <v>1.3800980404000003</v>
      </c>
      <c r="BI92" s="40">
        <f>download!AH111</f>
        <v>6.2610846180284993E-2</v>
      </c>
      <c r="BJ92" s="40">
        <f>download!AL111</f>
        <v>7.2035332683656014E-2</v>
      </c>
      <c r="BK92" s="48">
        <f t="shared" si="143"/>
        <v>0.65221694032980559</v>
      </c>
      <c r="BL92" s="48">
        <f t="shared" si="143"/>
        <v>0.61226912163326708</v>
      </c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8"/>
      <c r="CN92" s="40"/>
      <c r="CO92" s="56"/>
      <c r="CP92" s="56"/>
      <c r="CQ92" s="72"/>
      <c r="CR92" s="40"/>
      <c r="CS92" s="56"/>
      <c r="CT92" s="40"/>
      <c r="CU92" s="49"/>
      <c r="CV92" s="49"/>
      <c r="CW92" s="40"/>
      <c r="CX92" s="56"/>
      <c r="CY92" s="40"/>
      <c r="CZ92" s="40"/>
      <c r="DA92" s="41"/>
      <c r="DB92" s="41"/>
      <c r="DC92" s="49"/>
      <c r="DD92" s="40"/>
      <c r="DE92" s="49"/>
      <c r="DF92" s="40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</row>
    <row r="93" spans="1:124">
      <c r="A93" s="165">
        <v>39295</v>
      </c>
      <c r="B93" s="579">
        <f t="shared" si="132"/>
        <v>-9.9999999999999915E-3</v>
      </c>
      <c r="C93" s="394">
        <f t="shared" si="90"/>
        <v>0.14000000000000001</v>
      </c>
      <c r="D93" s="394">
        <f t="shared" si="103"/>
        <v>0.14000000000000001</v>
      </c>
      <c r="E93" s="93">
        <f t="shared" ref="E93:E124" si="152">C93</f>
        <v>0.14000000000000001</v>
      </c>
      <c r="F93" s="288">
        <f t="shared" si="113"/>
        <v>0.10500000000000001</v>
      </c>
      <c r="G93" s="93">
        <f t="shared" si="151"/>
        <v>0.14000000000000001</v>
      </c>
      <c r="H93" s="294">
        <f t="shared" si="145"/>
        <v>0.14000000000000001</v>
      </c>
      <c r="I93" s="288">
        <f t="shared" si="114"/>
        <v>0.14000000000000001</v>
      </c>
      <c r="J93" s="397">
        <f t="shared" si="112"/>
        <v>0.14000000000000001</v>
      </c>
      <c r="K93" s="50">
        <f t="shared" si="146"/>
        <v>0.16</v>
      </c>
      <c r="L93" s="417">
        <f t="shared" si="55"/>
        <v>0.16</v>
      </c>
      <c r="M93" s="288">
        <f t="shared" si="115"/>
        <v>0.16</v>
      </c>
      <c r="N93" s="93">
        <f t="shared" si="147"/>
        <v>0.18</v>
      </c>
      <c r="O93" s="50">
        <f t="shared" si="148"/>
        <v>0.14000000000000001</v>
      </c>
      <c r="P93" s="184">
        <f t="shared" si="104"/>
        <v>0.14000000000000001</v>
      </c>
      <c r="Q93" s="288">
        <f t="shared" si="116"/>
        <v>0.14000000000000001</v>
      </c>
      <c r="R93" s="93">
        <f t="shared" si="149"/>
        <v>0.14000000000000001</v>
      </c>
      <c r="T93" s="571">
        <f t="shared" si="144"/>
        <v>-0.06</v>
      </c>
      <c r="U93" s="571">
        <f t="shared" si="141"/>
        <v>-4.9999999999999975E-3</v>
      </c>
      <c r="V93" s="571">
        <f t="shared" si="150"/>
        <v>0.13</v>
      </c>
      <c r="X93" s="538">
        <f>download!B112</f>
        <v>0.13</v>
      </c>
      <c r="Y93" s="539">
        <f>download!AX112</f>
        <v>0.13</v>
      </c>
      <c r="Z93" s="538">
        <f>download!F112</f>
        <v>0.09</v>
      </c>
      <c r="AA93" s="538">
        <f>download!AP112</f>
        <v>-0.17499999999999999</v>
      </c>
      <c r="AB93" s="556">
        <f>download!J112</f>
        <v>0.45500000000000002</v>
      </c>
      <c r="AC93" s="556">
        <f>download!N112</f>
        <v>0.3</v>
      </c>
      <c r="AD93" s="556">
        <f>download!R112</f>
        <v>0.185</v>
      </c>
      <c r="AE93" s="557">
        <f>download!V112</f>
        <v>0.16250000000000001</v>
      </c>
      <c r="AF93" s="325">
        <v>-0.29249999999999998</v>
      </c>
      <c r="AG93" s="325">
        <f>download!AT114</f>
        <v>0</v>
      </c>
      <c r="AH93" s="325"/>
      <c r="AI93" s="74">
        <v>39295</v>
      </c>
      <c r="AJ93" s="483">
        <f>download!Z113</f>
        <v>3.1660000000000004</v>
      </c>
      <c r="AK93" s="67"/>
      <c r="AL93" s="68"/>
      <c r="AM93" s="68">
        <f t="shared" si="117"/>
        <v>2.0116585726747189</v>
      </c>
      <c r="AN93" s="68">
        <f t="shared" si="118"/>
        <v>3.3060000000000005</v>
      </c>
      <c r="AO93" s="68">
        <f t="shared" si="119"/>
        <v>3.3060000000000005</v>
      </c>
      <c r="AP93" s="68">
        <f t="shared" si="120"/>
        <v>3.3060000000000005</v>
      </c>
      <c r="AQ93" s="68">
        <f t="shared" si="121"/>
        <v>3.3060000000000005</v>
      </c>
      <c r="AR93" s="68">
        <f t="shared" si="122"/>
        <v>3.3260000000000005</v>
      </c>
      <c r="AS93" s="68">
        <f t="shared" si="123"/>
        <v>3.3460000000000005</v>
      </c>
      <c r="AT93" s="68">
        <f t="shared" si="124"/>
        <v>3.3060000000000005</v>
      </c>
      <c r="AU93" s="68">
        <f t="shared" si="125"/>
        <v>3.3060000000000005</v>
      </c>
      <c r="AV93" s="68"/>
      <c r="AW93" s="68"/>
      <c r="AX93" s="68">
        <f t="shared" si="126"/>
        <v>3.2960000000000003</v>
      </c>
      <c r="AY93" s="68">
        <f t="shared" si="127"/>
        <v>3.2560000000000002</v>
      </c>
      <c r="AZ93" s="68">
        <f t="shared" si="128"/>
        <v>3.6210000000000004</v>
      </c>
      <c r="BA93" s="68">
        <f t="shared" si="129"/>
        <v>3.4660000000000002</v>
      </c>
      <c r="BB93" s="68">
        <f t="shared" si="130"/>
        <v>3.3510000000000004</v>
      </c>
      <c r="BC93" s="68">
        <f t="shared" si="131"/>
        <v>3.3285000000000005</v>
      </c>
      <c r="BD93" s="68">
        <f t="shared" si="142"/>
        <v>2.8735000000000004</v>
      </c>
      <c r="BE93" s="68">
        <f t="shared" si="99"/>
        <v>3.1660000000000004</v>
      </c>
      <c r="BF93" s="68"/>
      <c r="BG93" s="89"/>
      <c r="BH93" s="67">
        <f>download!AD113</f>
        <v>1.3792586144550003</v>
      </c>
      <c r="BI93" s="40">
        <f>download!AH112</f>
        <v>6.2631581078935017E-2</v>
      </c>
      <c r="BJ93" s="40">
        <f>download!AL112</f>
        <v>7.2063348297090019E-2</v>
      </c>
      <c r="BK93" s="48">
        <f t="shared" si="143"/>
        <v>0.64872159144327712</v>
      </c>
      <c r="BL93" s="48">
        <f t="shared" si="143"/>
        <v>0.60848716656827539</v>
      </c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8"/>
      <c r="CN93" s="40"/>
      <c r="CO93" s="56"/>
      <c r="CP93" s="56"/>
      <c r="CQ93" s="72"/>
      <c r="CR93" s="40"/>
      <c r="CS93" s="56"/>
      <c r="CT93" s="40"/>
      <c r="CU93" s="49"/>
      <c r="CV93" s="49"/>
      <c r="CW93" s="40"/>
      <c r="CX93" s="56"/>
      <c r="CY93" s="40"/>
      <c r="CZ93" s="40"/>
      <c r="DA93" s="41"/>
      <c r="DB93" s="41"/>
      <c r="DC93" s="49"/>
      <c r="DD93" s="40"/>
      <c r="DE93" s="49"/>
      <c r="DF93" s="40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</row>
    <row r="94" spans="1:124">
      <c r="A94" s="165">
        <v>39326</v>
      </c>
      <c r="B94" s="579">
        <f t="shared" si="132"/>
        <v>-7.4999999999999893E-3</v>
      </c>
      <c r="C94" s="394">
        <f t="shared" si="90"/>
        <v>0.14000000000000001</v>
      </c>
      <c r="D94" s="394">
        <f t="shared" si="103"/>
        <v>0.14000000000000001</v>
      </c>
      <c r="E94" s="93">
        <f t="shared" si="152"/>
        <v>0.14000000000000001</v>
      </c>
      <c r="F94" s="288">
        <f t="shared" si="113"/>
        <v>0.10500000000000001</v>
      </c>
      <c r="G94" s="93">
        <f t="shared" si="151"/>
        <v>0.14000000000000001</v>
      </c>
      <c r="H94" s="294">
        <f t="shared" si="145"/>
        <v>0.14000000000000001</v>
      </c>
      <c r="I94" s="288">
        <f t="shared" si="114"/>
        <v>0.14000000000000001</v>
      </c>
      <c r="J94" s="397">
        <f t="shared" si="112"/>
        <v>0.14000000000000001</v>
      </c>
      <c r="K94" s="50">
        <f t="shared" si="146"/>
        <v>0.16</v>
      </c>
      <c r="L94" s="417">
        <f t="shared" ref="L94:L157" si="153">K94-0</f>
        <v>0.16</v>
      </c>
      <c r="M94" s="288">
        <f t="shared" si="115"/>
        <v>0.16</v>
      </c>
      <c r="N94" s="93">
        <f t="shared" si="147"/>
        <v>0.18</v>
      </c>
      <c r="O94" s="50">
        <f t="shared" si="148"/>
        <v>0.14000000000000001</v>
      </c>
      <c r="P94" s="184">
        <f t="shared" si="104"/>
        <v>0.14000000000000001</v>
      </c>
      <c r="Q94" s="288">
        <f t="shared" si="116"/>
        <v>0.14000000000000001</v>
      </c>
      <c r="R94" s="93">
        <f t="shared" si="149"/>
        <v>0.14000000000000001</v>
      </c>
      <c r="T94" s="571">
        <f t="shared" si="144"/>
        <v>-0.06</v>
      </c>
      <c r="U94" s="571">
        <f t="shared" si="141"/>
        <v>-4.9999999999999975E-3</v>
      </c>
      <c r="V94" s="571">
        <f t="shared" si="150"/>
        <v>0.1275</v>
      </c>
      <c r="X94" s="538">
        <f>download!B113</f>
        <v>0.1275</v>
      </c>
      <c r="Y94" s="539">
        <f>download!AX113</f>
        <v>0.1275</v>
      </c>
      <c r="Z94" s="538">
        <f>download!F113</f>
        <v>8.7499999999999994E-2</v>
      </c>
      <c r="AA94" s="538">
        <f>download!AP113</f>
        <v>-0.16500000000000001</v>
      </c>
      <c r="AB94" s="556">
        <f>download!J113</f>
        <v>0.35499999999999998</v>
      </c>
      <c r="AC94" s="556">
        <f>download!N113</f>
        <v>0.28999999999999998</v>
      </c>
      <c r="AD94" s="556">
        <f>download!R113</f>
        <v>0.16250000000000001</v>
      </c>
      <c r="AE94" s="557">
        <f>download!V113</f>
        <v>0.16250000000000001</v>
      </c>
      <c r="AF94" s="325">
        <v>-0.29249999999999998</v>
      </c>
      <c r="AG94" s="325">
        <f>download!AT115</f>
        <v>0</v>
      </c>
      <c r="AH94" s="325"/>
      <c r="AI94" s="74">
        <v>39326</v>
      </c>
      <c r="AJ94" s="483">
        <f>download!Z114</f>
        <v>3.1520000000000001</v>
      </c>
      <c r="AK94" s="67"/>
      <c r="AL94" s="68"/>
      <c r="AM94" s="68">
        <f t="shared" si="117"/>
        <v>1.9911854083162592</v>
      </c>
      <c r="AN94" s="68">
        <f t="shared" si="118"/>
        <v>3.2920000000000003</v>
      </c>
      <c r="AO94" s="68">
        <f t="shared" si="119"/>
        <v>3.2920000000000003</v>
      </c>
      <c r="AP94" s="68">
        <f t="shared" si="120"/>
        <v>3.2920000000000003</v>
      </c>
      <c r="AQ94" s="68">
        <f t="shared" si="121"/>
        <v>3.2920000000000003</v>
      </c>
      <c r="AR94" s="68">
        <f t="shared" si="122"/>
        <v>3.3120000000000003</v>
      </c>
      <c r="AS94" s="68">
        <f t="shared" si="123"/>
        <v>3.3320000000000003</v>
      </c>
      <c r="AT94" s="68">
        <f t="shared" si="124"/>
        <v>3.2920000000000003</v>
      </c>
      <c r="AU94" s="68">
        <f t="shared" si="125"/>
        <v>3.2920000000000003</v>
      </c>
      <c r="AV94" s="68"/>
      <c r="AW94" s="68"/>
      <c r="AX94" s="68">
        <f t="shared" si="126"/>
        <v>3.2795000000000001</v>
      </c>
      <c r="AY94" s="68">
        <f t="shared" si="127"/>
        <v>3.2395</v>
      </c>
      <c r="AZ94" s="68">
        <f t="shared" si="128"/>
        <v>3.5070000000000001</v>
      </c>
      <c r="BA94" s="68">
        <f t="shared" si="129"/>
        <v>3.4420000000000002</v>
      </c>
      <c r="BB94" s="68">
        <f t="shared" si="130"/>
        <v>3.3145000000000002</v>
      </c>
      <c r="BC94" s="68">
        <f t="shared" si="131"/>
        <v>3.3145000000000002</v>
      </c>
      <c r="BD94" s="68">
        <f t="shared" si="142"/>
        <v>2.8595000000000002</v>
      </c>
      <c r="BE94" s="68">
        <f t="shared" si="99"/>
        <v>3.1520000000000001</v>
      </c>
      <c r="BF94" s="68"/>
      <c r="BG94" s="89"/>
      <c r="BH94" s="67">
        <f>download!AD114</f>
        <v>1.3784519506400004</v>
      </c>
      <c r="BI94" s="40">
        <f>download!AH113</f>
        <v>6.2652315977727996E-2</v>
      </c>
      <c r="BJ94" s="40">
        <f>download!AL113</f>
        <v>7.2059998104527012E-2</v>
      </c>
      <c r="BK94" s="48">
        <f t="shared" si="143"/>
        <v>0.64524277358717641</v>
      </c>
      <c r="BL94" s="48">
        <f t="shared" si="143"/>
        <v>0.60485583484698024</v>
      </c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8"/>
      <c r="CN94" s="40"/>
      <c r="CO94" s="56"/>
      <c r="CP94" s="56"/>
      <c r="CQ94" s="72"/>
      <c r="CR94" s="40"/>
      <c r="CS94" s="56"/>
      <c r="CT94" s="40"/>
      <c r="CU94" s="49"/>
      <c r="CV94" s="49"/>
      <c r="CW94" s="40"/>
      <c r="CX94" s="56"/>
      <c r="CY94" s="40"/>
      <c r="CZ94" s="40"/>
      <c r="DA94" s="41"/>
      <c r="DB94" s="41"/>
      <c r="DC94" s="49"/>
      <c r="DD94" s="40"/>
      <c r="DE94" s="49"/>
      <c r="DF94" s="40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</row>
    <row r="95" spans="1:124">
      <c r="A95" s="165">
        <v>39356</v>
      </c>
      <c r="B95" s="579">
        <f t="shared" si="132"/>
        <v>-2.2499999999999975E-2</v>
      </c>
      <c r="C95" s="394">
        <f t="shared" si="90"/>
        <v>0.14000000000000001</v>
      </c>
      <c r="D95" s="394">
        <f t="shared" si="103"/>
        <v>0.14000000000000001</v>
      </c>
      <c r="E95" s="93">
        <f t="shared" si="152"/>
        <v>0.14000000000000001</v>
      </c>
      <c r="F95" s="288">
        <f t="shared" si="113"/>
        <v>0.10500000000000001</v>
      </c>
      <c r="G95" s="93">
        <f t="shared" si="151"/>
        <v>0.14000000000000001</v>
      </c>
      <c r="H95" s="294">
        <f t="shared" si="145"/>
        <v>0.14000000000000001</v>
      </c>
      <c r="I95" s="288">
        <f t="shared" si="114"/>
        <v>0.14000000000000001</v>
      </c>
      <c r="J95" s="397">
        <f t="shared" si="112"/>
        <v>0.14000000000000001</v>
      </c>
      <c r="K95" s="50">
        <f t="shared" si="146"/>
        <v>0.16</v>
      </c>
      <c r="L95" s="417">
        <f t="shared" si="153"/>
        <v>0.16</v>
      </c>
      <c r="M95" s="288">
        <f t="shared" si="115"/>
        <v>0.16</v>
      </c>
      <c r="N95" s="93">
        <f t="shared" si="147"/>
        <v>0.18</v>
      </c>
      <c r="O95" s="50">
        <f t="shared" si="148"/>
        <v>0.14000000000000001</v>
      </c>
      <c r="P95" s="184">
        <f t="shared" si="104"/>
        <v>0.14000000000000001</v>
      </c>
      <c r="Q95" s="288">
        <f t="shared" si="116"/>
        <v>0.14000000000000001</v>
      </c>
      <c r="R95" s="93">
        <f t="shared" si="149"/>
        <v>0.14000000000000001</v>
      </c>
      <c r="T95" s="571">
        <f t="shared" si="144"/>
        <v>-0.06</v>
      </c>
      <c r="U95" s="571">
        <f t="shared" si="141"/>
        <v>-4.9999999999999975E-3</v>
      </c>
      <c r="V95" s="571">
        <f t="shared" si="150"/>
        <v>0.14249999999999999</v>
      </c>
      <c r="X95" s="538">
        <f>download!B114</f>
        <v>0.14249999999999999</v>
      </c>
      <c r="Y95" s="539">
        <f>download!AX114</f>
        <v>0.14249999999999999</v>
      </c>
      <c r="Z95" s="538">
        <f>download!F114</f>
        <v>0.10249999999999999</v>
      </c>
      <c r="AA95" s="538">
        <f>download!AP114</f>
        <v>-0.15</v>
      </c>
      <c r="AB95" s="556">
        <f>download!J114</f>
        <v>0.42499999999999999</v>
      </c>
      <c r="AC95" s="556">
        <f>download!N114</f>
        <v>0.36249999999999999</v>
      </c>
      <c r="AD95" s="556">
        <f>download!R114</f>
        <v>0.185</v>
      </c>
      <c r="AE95" s="557">
        <f>download!V114</f>
        <v>0.16500000000000001</v>
      </c>
      <c r="AF95" s="325">
        <v>-0.29249999999999998</v>
      </c>
      <c r="AG95" s="325">
        <f>download!AT116</f>
        <v>0</v>
      </c>
      <c r="AH95" s="325"/>
      <c r="AI95" s="74">
        <v>39356</v>
      </c>
      <c r="AJ95" s="483">
        <f>download!Z115</f>
        <v>3.1680000000000001</v>
      </c>
      <c r="AK95" s="67"/>
      <c r="AL95" s="68"/>
      <c r="AM95" s="68">
        <f t="shared" si="117"/>
        <v>1.9893074551499348</v>
      </c>
      <c r="AN95" s="68">
        <f t="shared" si="118"/>
        <v>3.3080000000000003</v>
      </c>
      <c r="AO95" s="68">
        <f t="shared" si="119"/>
        <v>3.3080000000000003</v>
      </c>
      <c r="AP95" s="68">
        <f t="shared" si="120"/>
        <v>3.3080000000000003</v>
      </c>
      <c r="AQ95" s="68">
        <f t="shared" si="121"/>
        <v>3.3080000000000003</v>
      </c>
      <c r="AR95" s="68">
        <f t="shared" si="122"/>
        <v>3.3280000000000003</v>
      </c>
      <c r="AS95" s="68">
        <f t="shared" si="123"/>
        <v>3.3480000000000003</v>
      </c>
      <c r="AT95" s="68">
        <f t="shared" si="124"/>
        <v>3.3080000000000003</v>
      </c>
      <c r="AU95" s="68">
        <f t="shared" si="125"/>
        <v>3.3080000000000003</v>
      </c>
      <c r="AV95" s="68"/>
      <c r="AW95" s="68"/>
      <c r="AX95" s="68">
        <f t="shared" si="126"/>
        <v>3.3105000000000002</v>
      </c>
      <c r="AY95" s="68">
        <f t="shared" si="127"/>
        <v>3.2705000000000002</v>
      </c>
      <c r="AZ95" s="68">
        <f t="shared" si="128"/>
        <v>3.593</v>
      </c>
      <c r="BA95" s="68">
        <f t="shared" si="129"/>
        <v>3.5305</v>
      </c>
      <c r="BB95" s="68">
        <f t="shared" si="130"/>
        <v>3.3530000000000002</v>
      </c>
      <c r="BC95" s="68">
        <f t="shared" si="131"/>
        <v>3.3330000000000002</v>
      </c>
      <c r="BD95" s="68">
        <f t="shared" si="142"/>
        <v>2.8755000000000002</v>
      </c>
      <c r="BE95" s="68">
        <f t="shared" si="99"/>
        <v>3.1680000000000001</v>
      </c>
      <c r="BF95" s="68"/>
      <c r="BG95" s="89"/>
      <c r="BH95" s="67">
        <f>download!AD115</f>
        <v>1.377624261364</v>
      </c>
      <c r="BI95" s="40">
        <f>download!AH114</f>
        <v>6.2672382008953004E-2</v>
      </c>
      <c r="BJ95" s="40">
        <f>download!AL114</f>
        <v>7.2056755982696022E-2</v>
      </c>
      <c r="BK95" s="48">
        <f t="shared" si="143"/>
        <v>0.64189185423257589</v>
      </c>
      <c r="BL95" s="48">
        <f t="shared" si="143"/>
        <v>0.60136259224605038</v>
      </c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8"/>
      <c r="CN95" s="40"/>
      <c r="CO95" s="56"/>
      <c r="CP95" s="56"/>
      <c r="CQ95" s="72"/>
      <c r="CR95" s="40"/>
      <c r="CS95" s="56"/>
      <c r="CT95" s="40"/>
      <c r="CU95" s="49"/>
      <c r="CV95" s="49"/>
      <c r="CW95" s="40"/>
      <c r="CX95" s="56"/>
      <c r="CY95" s="40"/>
      <c r="CZ95" s="40"/>
      <c r="DA95" s="41"/>
      <c r="DB95" s="41"/>
      <c r="DC95" s="49"/>
      <c r="DD95" s="40"/>
      <c r="DE95" s="49"/>
      <c r="DF95" s="40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</row>
    <row r="96" spans="1:124">
      <c r="A96" s="165">
        <v>39387</v>
      </c>
      <c r="B96" s="579">
        <f t="shared" si="132"/>
        <v>0</v>
      </c>
      <c r="C96" s="394">
        <f t="shared" si="90"/>
        <v>0.22500000000000001</v>
      </c>
      <c r="D96" s="394">
        <f t="shared" si="103"/>
        <v>0.22500000000000001</v>
      </c>
      <c r="E96" s="93">
        <f t="shared" si="152"/>
        <v>0.22500000000000001</v>
      </c>
      <c r="F96" s="288">
        <f t="shared" si="113"/>
        <v>0.19</v>
      </c>
      <c r="G96" s="93">
        <f t="shared" si="151"/>
        <v>0.22500000000000001</v>
      </c>
      <c r="H96" s="294">
        <f>K96+0.01</f>
        <v>0.35499999999999998</v>
      </c>
      <c r="I96" s="288">
        <f t="shared" si="114"/>
        <v>0.35499999999999998</v>
      </c>
      <c r="J96" s="397">
        <f t="shared" si="112"/>
        <v>0.35499999999999998</v>
      </c>
      <c r="K96" s="41">
        <f>C96+0.12</f>
        <v>0.34499999999999997</v>
      </c>
      <c r="L96" s="417">
        <f t="shared" si="153"/>
        <v>0.34499999999999997</v>
      </c>
      <c r="M96" s="288">
        <f t="shared" si="115"/>
        <v>0.34499999999999997</v>
      </c>
      <c r="N96" s="93">
        <f>+K96+0.03</f>
        <v>0.375</v>
      </c>
      <c r="O96" s="50">
        <f>K96+0.1</f>
        <v>0.44499999999999995</v>
      </c>
      <c r="P96" s="184">
        <f t="shared" si="104"/>
        <v>0.44499999999999995</v>
      </c>
      <c r="Q96" s="288">
        <f t="shared" si="116"/>
        <v>0.44499999999999995</v>
      </c>
      <c r="R96" s="93">
        <f>+O96+0.02</f>
        <v>0.46499999999999997</v>
      </c>
      <c r="T96" s="571">
        <f>C96-0.16</f>
        <v>6.5000000000000002E-2</v>
      </c>
      <c r="U96" s="571">
        <f t="shared" si="141"/>
        <v>0.12</v>
      </c>
      <c r="V96" s="571">
        <f>+(T96+AJ96)*0.032+T96+0.01</f>
        <v>0.18130400000000002</v>
      </c>
      <c r="X96" s="538">
        <f>download!B115</f>
        <v>0.20499999999999999</v>
      </c>
      <c r="Y96" s="539">
        <f>download!AX115</f>
        <v>0.20499999999999999</v>
      </c>
      <c r="Z96" s="538">
        <f>download!F115</f>
        <v>0.16500000000000001</v>
      </c>
      <c r="AA96" s="538">
        <f>download!AP115</f>
        <v>-0.1125</v>
      </c>
      <c r="AB96" s="556">
        <f>download!J115</f>
        <v>0.72499999999999998</v>
      </c>
      <c r="AC96" s="556">
        <f>download!N115</f>
        <v>0.45500000000000002</v>
      </c>
      <c r="AD96" s="556">
        <f>download!R115</f>
        <v>0.28749999999999998</v>
      </c>
      <c r="AE96" s="557">
        <f>download!V115</f>
        <v>0.24</v>
      </c>
      <c r="AF96" s="325">
        <v>-0.25</v>
      </c>
      <c r="AG96" s="325">
        <f>download!AT117</f>
        <v>0</v>
      </c>
      <c r="AH96" s="325"/>
      <c r="AI96" s="74">
        <v>39387</v>
      </c>
      <c r="AJ96" s="483">
        <f>download!Z116</f>
        <v>3.2570000000000001</v>
      </c>
      <c r="AK96" s="67"/>
      <c r="AL96" s="68"/>
      <c r="AM96" s="68">
        <f t="shared" si="117"/>
        <v>2.0814505453697829</v>
      </c>
      <c r="AN96" s="68">
        <f t="shared" si="118"/>
        <v>3.4820000000000002</v>
      </c>
      <c r="AO96" s="68">
        <f t="shared" si="119"/>
        <v>3.4820000000000002</v>
      </c>
      <c r="AP96" s="68">
        <f t="shared" si="120"/>
        <v>3.4820000000000002</v>
      </c>
      <c r="AQ96" s="68">
        <f t="shared" si="121"/>
        <v>3.6120000000000001</v>
      </c>
      <c r="AR96" s="68">
        <f t="shared" si="122"/>
        <v>3.6020000000000003</v>
      </c>
      <c r="AS96" s="68">
        <f t="shared" si="123"/>
        <v>3.6320000000000001</v>
      </c>
      <c r="AT96" s="68">
        <f t="shared" si="124"/>
        <v>3.702</v>
      </c>
      <c r="AU96" s="68">
        <f t="shared" si="125"/>
        <v>3.722</v>
      </c>
      <c r="AV96" s="68"/>
      <c r="AW96" s="68"/>
      <c r="AX96" s="68">
        <f t="shared" si="126"/>
        <v>3.4620000000000002</v>
      </c>
      <c r="AY96" s="68">
        <f t="shared" si="127"/>
        <v>3.4220000000000002</v>
      </c>
      <c r="AZ96" s="68">
        <f t="shared" si="128"/>
        <v>3.9820000000000002</v>
      </c>
      <c r="BA96" s="68">
        <f t="shared" si="129"/>
        <v>3.7120000000000002</v>
      </c>
      <c r="BB96" s="68">
        <f t="shared" si="130"/>
        <v>3.5445000000000002</v>
      </c>
      <c r="BC96" s="68">
        <f t="shared" si="131"/>
        <v>3.4969999999999999</v>
      </c>
      <c r="BD96" s="68">
        <f t="shared" si="142"/>
        <v>3.0070000000000001</v>
      </c>
      <c r="BE96" s="68">
        <f t="shared" si="99"/>
        <v>3.2570000000000001</v>
      </c>
      <c r="BF96" s="68"/>
      <c r="BG96" s="89"/>
      <c r="BH96" s="67">
        <f>download!AD116</f>
        <v>1.3768289364309998</v>
      </c>
      <c r="BI96" s="40">
        <f>download!AH115</f>
        <v>6.2693116908027008E-2</v>
      </c>
      <c r="BJ96" s="40">
        <f>download!AL115</f>
        <v>7.2053405790139996E-2</v>
      </c>
      <c r="BK96" s="48">
        <f t="shared" si="143"/>
        <v>0.63844537571816828</v>
      </c>
      <c r="BL96" s="48">
        <f t="shared" si="143"/>
        <v>0.59777442428770333</v>
      </c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8"/>
      <c r="CN96" s="40"/>
      <c r="CO96" s="56"/>
      <c r="CP96" s="56"/>
      <c r="CQ96" s="72"/>
      <c r="CR96" s="40"/>
      <c r="CS96" s="56"/>
      <c r="CT96" s="40"/>
      <c r="CU96" s="49"/>
      <c r="CV96" s="49"/>
      <c r="CW96" s="40"/>
      <c r="CX96" s="56"/>
      <c r="CY96" s="40"/>
      <c r="CZ96" s="40"/>
      <c r="DA96" s="41"/>
      <c r="DB96" s="41"/>
      <c r="DC96" s="49"/>
      <c r="DD96" s="40"/>
      <c r="DE96" s="49"/>
      <c r="DF96" s="40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</row>
    <row r="97" spans="1:124">
      <c r="A97" s="165">
        <v>39417</v>
      </c>
      <c r="B97" s="579">
        <f t="shared" si="132"/>
        <v>-3.9999999999999994E-2</v>
      </c>
      <c r="C97" s="394">
        <f t="shared" si="90"/>
        <v>0.22500000000000001</v>
      </c>
      <c r="D97" s="394">
        <f t="shared" si="103"/>
        <v>0.22500000000000001</v>
      </c>
      <c r="E97" s="93">
        <f t="shared" si="152"/>
        <v>0.22500000000000001</v>
      </c>
      <c r="F97" s="288">
        <f t="shared" si="113"/>
        <v>0.19</v>
      </c>
      <c r="G97" s="93">
        <f t="shared" si="151"/>
        <v>0.22500000000000001</v>
      </c>
      <c r="H97" s="294">
        <f>K97+0.01</f>
        <v>0.35499999999999998</v>
      </c>
      <c r="I97" s="288">
        <f t="shared" si="114"/>
        <v>0.35499999999999998</v>
      </c>
      <c r="J97" s="397">
        <f t="shared" si="112"/>
        <v>0.35499999999999998</v>
      </c>
      <c r="K97" s="41">
        <f>C97+0.12</f>
        <v>0.34499999999999997</v>
      </c>
      <c r="L97" s="417">
        <f t="shared" si="153"/>
        <v>0.34499999999999997</v>
      </c>
      <c r="M97" s="288">
        <f t="shared" si="115"/>
        <v>0.34499999999999997</v>
      </c>
      <c r="N97" s="93">
        <f>+K97+0.03</f>
        <v>0.375</v>
      </c>
      <c r="O97" s="50">
        <f>K97+0.1</f>
        <v>0.44499999999999995</v>
      </c>
      <c r="P97" s="184">
        <f t="shared" si="104"/>
        <v>0.44499999999999995</v>
      </c>
      <c r="Q97" s="288">
        <f t="shared" si="116"/>
        <v>0.44499999999999995</v>
      </c>
      <c r="R97" s="93">
        <f>+O97+0.02</f>
        <v>0.46499999999999997</v>
      </c>
      <c r="T97" s="571">
        <f>C97-0.16</f>
        <v>6.5000000000000002E-2</v>
      </c>
      <c r="U97" s="571">
        <f t="shared" si="141"/>
        <v>0.12</v>
      </c>
      <c r="V97" s="571">
        <f>+(T97+AJ97)*0.032+T97+0.01</f>
        <v>0.18428</v>
      </c>
      <c r="X97" s="538">
        <f>download!B116</f>
        <v>0.245</v>
      </c>
      <c r="Y97" s="539">
        <f>download!AX116</f>
        <v>0.245</v>
      </c>
      <c r="Z97" s="538">
        <f>download!F116</f>
        <v>0.20499999999999999</v>
      </c>
      <c r="AA97" s="538">
        <f>download!AP116</f>
        <v>-0.105</v>
      </c>
      <c r="AB97" s="556">
        <f>download!J116</f>
        <v>1.23</v>
      </c>
      <c r="AC97" s="556">
        <f>download!N116</f>
        <v>0.79</v>
      </c>
      <c r="AD97" s="556">
        <f>download!R116</f>
        <v>0.33750000000000002</v>
      </c>
      <c r="AE97" s="557">
        <f>download!V116</f>
        <v>0.29499999999999998</v>
      </c>
      <c r="AF97" s="325">
        <v>-0.25</v>
      </c>
      <c r="AG97" s="325">
        <f>download!AT118</f>
        <v>0</v>
      </c>
      <c r="AH97" s="325"/>
      <c r="AI97" s="74">
        <v>39417</v>
      </c>
      <c r="AJ97" s="483">
        <f>download!Z117</f>
        <v>3.35</v>
      </c>
      <c r="AK97" s="67"/>
      <c r="AL97" s="68"/>
      <c r="AM97" s="68">
        <f t="shared" si="117"/>
        <v>2.1247036540907338</v>
      </c>
      <c r="AN97" s="68">
        <f t="shared" si="118"/>
        <v>3.5750000000000002</v>
      </c>
      <c r="AO97" s="68">
        <f t="shared" si="119"/>
        <v>3.5750000000000002</v>
      </c>
      <c r="AP97" s="68">
        <f t="shared" si="120"/>
        <v>3.5750000000000002</v>
      </c>
      <c r="AQ97" s="68">
        <f t="shared" si="121"/>
        <v>3.7050000000000001</v>
      </c>
      <c r="AR97" s="68">
        <f t="shared" si="122"/>
        <v>3.6950000000000003</v>
      </c>
      <c r="AS97" s="68">
        <f t="shared" si="123"/>
        <v>3.7250000000000001</v>
      </c>
      <c r="AT97" s="68">
        <f t="shared" si="124"/>
        <v>3.7949999999999999</v>
      </c>
      <c r="AU97" s="68">
        <f t="shared" si="125"/>
        <v>3.8149999999999999</v>
      </c>
      <c r="AV97" s="68"/>
      <c r="AW97" s="68"/>
      <c r="AX97" s="68">
        <f t="shared" si="126"/>
        <v>3.5950000000000002</v>
      </c>
      <c r="AY97" s="68">
        <f t="shared" si="127"/>
        <v>3.5550000000000002</v>
      </c>
      <c r="AZ97" s="68">
        <f t="shared" si="128"/>
        <v>4.58</v>
      </c>
      <c r="BA97" s="68">
        <f t="shared" si="129"/>
        <v>4.1400000000000006</v>
      </c>
      <c r="BB97" s="68">
        <f t="shared" si="130"/>
        <v>3.6875</v>
      </c>
      <c r="BC97" s="68">
        <f t="shared" si="131"/>
        <v>3.645</v>
      </c>
      <c r="BD97" s="68">
        <f t="shared" si="142"/>
        <v>3.1</v>
      </c>
      <c r="BE97" s="68">
        <f t="shared" si="99"/>
        <v>3.35</v>
      </c>
      <c r="BF97" s="68"/>
      <c r="BG97" s="89"/>
      <c r="BH97" s="67">
        <f>download!AD117</f>
        <v>1.3760129443239999</v>
      </c>
      <c r="BI97" s="40">
        <f>download!AH116</f>
        <v>6.2713182939524006E-2</v>
      </c>
      <c r="BJ97" s="40">
        <f>download!AL116</f>
        <v>7.2050163668317013E-2</v>
      </c>
      <c r="BK97" s="48">
        <f t="shared" si="143"/>
        <v>0.635125631320134</v>
      </c>
      <c r="BL97" s="48">
        <f t="shared" si="143"/>
        <v>0.59432270044496049</v>
      </c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8"/>
      <c r="CN97" s="40"/>
      <c r="CO97" s="56"/>
      <c r="CP97" s="56"/>
      <c r="CQ97" s="72"/>
      <c r="CR97" s="40"/>
      <c r="CS97" s="56"/>
      <c r="CT97" s="40"/>
      <c r="CU97" s="49"/>
      <c r="CV97" s="49"/>
      <c r="CW97" s="40"/>
      <c r="CX97" s="56"/>
      <c r="CY97" s="40"/>
      <c r="CZ97" s="40"/>
      <c r="DA97" s="41"/>
      <c r="DB97" s="41"/>
      <c r="DC97" s="49"/>
      <c r="DD97" s="40"/>
      <c r="DE97" s="49"/>
      <c r="DF97" s="40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</row>
    <row r="98" spans="1:124">
      <c r="A98" s="165">
        <v>39448</v>
      </c>
      <c r="B98" s="579">
        <f t="shared" si="132"/>
        <v>-2.7500000000000007E-2</v>
      </c>
      <c r="C98" s="394">
        <f t="shared" si="90"/>
        <v>0.25</v>
      </c>
      <c r="D98" s="394">
        <f t="shared" si="103"/>
        <v>0.25</v>
      </c>
      <c r="E98" s="93">
        <f t="shared" si="152"/>
        <v>0.25</v>
      </c>
      <c r="F98" s="288">
        <f t="shared" si="113"/>
        <v>0.215</v>
      </c>
      <c r="G98" s="93">
        <f t="shared" si="151"/>
        <v>0.25</v>
      </c>
      <c r="H98" s="294">
        <f>K98+0.01</f>
        <v>0.38</v>
      </c>
      <c r="I98" s="288">
        <f t="shared" si="114"/>
        <v>0.38</v>
      </c>
      <c r="J98" s="397">
        <f t="shared" si="112"/>
        <v>0.38</v>
      </c>
      <c r="K98" s="41">
        <f>C98+0.12</f>
        <v>0.37</v>
      </c>
      <c r="L98" s="417">
        <f t="shared" si="153"/>
        <v>0.37</v>
      </c>
      <c r="M98" s="288">
        <f t="shared" si="115"/>
        <v>0.37</v>
      </c>
      <c r="N98" s="93">
        <f>+K98+0.03</f>
        <v>0.4</v>
      </c>
      <c r="O98" s="50">
        <f>K98+0.1</f>
        <v>0.47</v>
      </c>
      <c r="P98" s="184">
        <f t="shared" si="104"/>
        <v>0.47</v>
      </c>
      <c r="Q98" s="288">
        <f t="shared" si="116"/>
        <v>0.47</v>
      </c>
      <c r="R98" s="93">
        <f>+O98+0.02</f>
        <v>0.49</v>
      </c>
      <c r="T98" s="571">
        <f>C98-0.16</f>
        <v>0.09</v>
      </c>
      <c r="U98" s="571">
        <f t="shared" si="141"/>
        <v>0.14499999999999999</v>
      </c>
      <c r="V98" s="571">
        <f>+(T98+AJ98)*0.032+T98+0.01</f>
        <v>0.21504000000000001</v>
      </c>
      <c r="X98" s="538">
        <f>download!B117</f>
        <v>0.25750000000000001</v>
      </c>
      <c r="Y98" s="539">
        <f>download!AX117</f>
        <v>0.25750000000000001</v>
      </c>
      <c r="Z98" s="538">
        <f>download!F117</f>
        <v>0.26</v>
      </c>
      <c r="AA98" s="538">
        <f>download!AP117</f>
        <v>-0.09</v>
      </c>
      <c r="AB98" s="556">
        <f>download!J117</f>
        <v>1.575</v>
      </c>
      <c r="AC98" s="556">
        <f>download!N117</f>
        <v>0.95499999999999996</v>
      </c>
      <c r="AD98" s="556">
        <f>download!R117</f>
        <v>0.4375</v>
      </c>
      <c r="AE98" s="557">
        <f>download!V117</f>
        <v>0.34250000000000003</v>
      </c>
      <c r="AF98" s="325">
        <v>-0.25</v>
      </c>
      <c r="AG98" s="325">
        <f>download!AT119</f>
        <v>0</v>
      </c>
      <c r="AH98" s="325"/>
      <c r="AI98" s="74">
        <v>39448</v>
      </c>
      <c r="AJ98" s="483">
        <f>download!Z118</f>
        <v>3.5049999999999999</v>
      </c>
      <c r="AK98" s="67"/>
      <c r="AL98" s="68"/>
      <c r="AM98" s="68">
        <f t="shared" si="117"/>
        <v>2.2183682950039341</v>
      </c>
      <c r="AN98" s="68">
        <f t="shared" si="118"/>
        <v>3.7549999999999999</v>
      </c>
      <c r="AO98" s="68">
        <f t="shared" si="119"/>
        <v>3.7549999999999999</v>
      </c>
      <c r="AP98" s="68">
        <f t="shared" si="120"/>
        <v>3.7549999999999999</v>
      </c>
      <c r="AQ98" s="68">
        <f t="shared" si="121"/>
        <v>3.8849999999999998</v>
      </c>
      <c r="AR98" s="68">
        <f t="shared" si="122"/>
        <v>3.875</v>
      </c>
      <c r="AS98" s="68">
        <f t="shared" si="123"/>
        <v>3.9049999999999998</v>
      </c>
      <c r="AT98" s="68">
        <f t="shared" si="124"/>
        <v>3.9749999999999996</v>
      </c>
      <c r="AU98" s="68">
        <f t="shared" si="125"/>
        <v>3.9950000000000001</v>
      </c>
      <c r="AV98" s="68"/>
      <c r="AW98" s="68"/>
      <c r="AX98" s="68">
        <f t="shared" si="126"/>
        <v>3.7624999999999997</v>
      </c>
      <c r="AY98" s="68">
        <f t="shared" si="127"/>
        <v>3.7649999999999997</v>
      </c>
      <c r="AZ98" s="68">
        <f t="shared" si="128"/>
        <v>5.08</v>
      </c>
      <c r="BA98" s="68">
        <f t="shared" si="129"/>
        <v>4.46</v>
      </c>
      <c r="BB98" s="68">
        <f t="shared" si="130"/>
        <v>3.9424999999999999</v>
      </c>
      <c r="BC98" s="68">
        <f t="shared" si="131"/>
        <v>3.8475000000000001</v>
      </c>
      <c r="BD98" s="68">
        <f t="shared" si="142"/>
        <v>3.2549999999999999</v>
      </c>
      <c r="BE98" s="68">
        <f t="shared" si="99"/>
        <v>3.5049999999999999</v>
      </c>
      <c r="BF98" s="68"/>
      <c r="BG98" s="89"/>
      <c r="BH98" s="67">
        <f>download!AD118</f>
        <v>1.3752028817300002</v>
      </c>
      <c r="BI98" s="40">
        <f>download!AH117</f>
        <v>6.273391783887701E-2</v>
      </c>
      <c r="BJ98" s="40">
        <f>download!AL117</f>
        <v>7.204681347576801E-2</v>
      </c>
      <c r="BK98" s="48">
        <f t="shared" si="143"/>
        <v>0.63171124205170592</v>
      </c>
      <c r="BL98" s="48">
        <f t="shared" si="143"/>
        <v>0.59077717576669353</v>
      </c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8"/>
      <c r="CN98" s="40"/>
      <c r="CO98" s="56"/>
      <c r="CP98" s="56"/>
      <c r="CQ98" s="72"/>
      <c r="CR98" s="40"/>
      <c r="CS98" s="56"/>
      <c r="CT98" s="40"/>
      <c r="CU98" s="49"/>
      <c r="CV98" s="49"/>
      <c r="CW98" s="40"/>
      <c r="CX98" s="56"/>
      <c r="CY98" s="40"/>
      <c r="CZ98" s="40"/>
      <c r="DA98" s="41"/>
      <c r="DB98" s="41"/>
      <c r="DC98" s="49"/>
      <c r="DD98" s="40"/>
      <c r="DE98" s="49"/>
      <c r="DF98" s="40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</row>
    <row r="99" spans="1:124">
      <c r="A99" s="165">
        <v>39479</v>
      </c>
      <c r="B99" s="579">
        <f t="shared" si="132"/>
        <v>5.5000000000000007E-2</v>
      </c>
      <c r="C99" s="394">
        <f t="shared" si="90"/>
        <v>0.31</v>
      </c>
      <c r="D99" s="394">
        <f t="shared" si="103"/>
        <v>0.31</v>
      </c>
      <c r="E99" s="93">
        <f t="shared" si="152"/>
        <v>0.31</v>
      </c>
      <c r="F99" s="288">
        <f t="shared" si="113"/>
        <v>0.27500000000000002</v>
      </c>
      <c r="G99" s="93">
        <f t="shared" si="151"/>
        <v>0.31</v>
      </c>
      <c r="H99" s="294">
        <f>K99+0.01</f>
        <v>0.44</v>
      </c>
      <c r="I99" s="288">
        <f t="shared" si="114"/>
        <v>0.44</v>
      </c>
      <c r="J99" s="397">
        <f t="shared" si="112"/>
        <v>0.44</v>
      </c>
      <c r="K99" s="41">
        <f>C99+0.12</f>
        <v>0.43</v>
      </c>
      <c r="L99" s="417">
        <f t="shared" si="153"/>
        <v>0.43</v>
      </c>
      <c r="M99" s="288">
        <f t="shared" si="115"/>
        <v>0.43</v>
      </c>
      <c r="N99" s="93">
        <f>+K99+0.03</f>
        <v>0.45999999999999996</v>
      </c>
      <c r="O99" s="50">
        <f>K99+0.1</f>
        <v>0.53</v>
      </c>
      <c r="P99" s="184">
        <f t="shared" si="104"/>
        <v>0.53</v>
      </c>
      <c r="Q99" s="288">
        <f t="shared" si="116"/>
        <v>0.53</v>
      </c>
      <c r="R99" s="93">
        <f>+O99+0.02</f>
        <v>0.55000000000000004</v>
      </c>
      <c r="T99" s="571">
        <f>C99-0.16</f>
        <v>0.15</v>
      </c>
      <c r="U99" s="571">
        <f t="shared" si="141"/>
        <v>0.20499999999999999</v>
      </c>
      <c r="V99" s="571">
        <f>+(T99+AJ99)*0.032+T99+0.01</f>
        <v>0.27344000000000002</v>
      </c>
      <c r="X99" s="538">
        <f>download!B118</f>
        <v>0.23499999999999999</v>
      </c>
      <c r="Y99" s="539">
        <f>download!AX118</f>
        <v>0.23499999999999999</v>
      </c>
      <c r="Z99" s="538">
        <f>download!F118</f>
        <v>0.23499999999999999</v>
      </c>
      <c r="AA99" s="538">
        <f>download!AP118</f>
        <v>-0.09</v>
      </c>
      <c r="AB99" s="556">
        <f>download!J118</f>
        <v>1.4950000000000001</v>
      </c>
      <c r="AC99" s="556">
        <f>download!N118</f>
        <v>0.94499999999999995</v>
      </c>
      <c r="AD99" s="556">
        <f>download!R118</f>
        <v>0.435</v>
      </c>
      <c r="AE99" s="557">
        <f>download!V118</f>
        <v>0.33750000000000002</v>
      </c>
      <c r="AF99" s="325">
        <v>-0.25</v>
      </c>
      <c r="AG99" s="325">
        <f>download!AT120</f>
        <v>0</v>
      </c>
      <c r="AH99" s="325"/>
      <c r="AI99" s="74">
        <v>39479</v>
      </c>
      <c r="AJ99" s="483">
        <f>download!Z119</f>
        <v>3.395</v>
      </c>
      <c r="AK99" s="67"/>
      <c r="AL99" s="68"/>
      <c r="AM99" s="68">
        <f t="shared" si="117"/>
        <v>2.1757728275343791</v>
      </c>
      <c r="AN99" s="68">
        <f t="shared" si="118"/>
        <v>3.7050000000000001</v>
      </c>
      <c r="AO99" s="68">
        <f t="shared" si="119"/>
        <v>3.7050000000000001</v>
      </c>
      <c r="AP99" s="68">
        <f t="shared" si="120"/>
        <v>3.7050000000000001</v>
      </c>
      <c r="AQ99" s="68">
        <f t="shared" si="121"/>
        <v>3.835</v>
      </c>
      <c r="AR99" s="68">
        <f t="shared" si="122"/>
        <v>3.8250000000000002</v>
      </c>
      <c r="AS99" s="68">
        <f t="shared" si="123"/>
        <v>3.855</v>
      </c>
      <c r="AT99" s="68">
        <f t="shared" si="124"/>
        <v>3.9249999999999998</v>
      </c>
      <c r="AU99" s="68">
        <f t="shared" si="125"/>
        <v>3.9450000000000003</v>
      </c>
      <c r="AV99" s="68"/>
      <c r="AW99" s="68"/>
      <c r="AX99" s="68">
        <f t="shared" si="126"/>
        <v>3.63</v>
      </c>
      <c r="AY99" s="68">
        <f t="shared" si="127"/>
        <v>3.63</v>
      </c>
      <c r="AZ99" s="68">
        <f t="shared" si="128"/>
        <v>4.8900000000000006</v>
      </c>
      <c r="BA99" s="68">
        <f t="shared" si="129"/>
        <v>4.34</v>
      </c>
      <c r="BB99" s="68">
        <f t="shared" si="130"/>
        <v>3.83</v>
      </c>
      <c r="BC99" s="68">
        <f t="shared" si="131"/>
        <v>3.7324999999999999</v>
      </c>
      <c r="BD99" s="68">
        <f t="shared" si="142"/>
        <v>3.145</v>
      </c>
      <c r="BE99" s="68">
        <f t="shared" si="99"/>
        <v>3.395</v>
      </c>
      <c r="BF99" s="68"/>
      <c r="BG99" s="89"/>
      <c r="BH99" s="67">
        <f>download!AD119</f>
        <v>1.3744504404340001</v>
      </c>
      <c r="BI99" s="40">
        <f>download!AH118</f>
        <v>6.2754652738374009E-2</v>
      </c>
      <c r="BJ99" s="40">
        <f>download!AL118</f>
        <v>7.2043463283224002E-2</v>
      </c>
      <c r="BK99" s="48">
        <f t="shared" si="143"/>
        <v>0.62831306502705642</v>
      </c>
      <c r="BL99" s="48">
        <f t="shared" si="143"/>
        <v>0.58725312484058811</v>
      </c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8"/>
      <c r="CN99" s="40"/>
      <c r="CO99" s="56"/>
      <c r="CP99" s="56"/>
      <c r="CQ99" s="72"/>
      <c r="CR99" s="40"/>
      <c r="CS99" s="56"/>
      <c r="CT99" s="40"/>
      <c r="CU99" s="49"/>
      <c r="CV99" s="49"/>
      <c r="CW99" s="40"/>
      <c r="CX99" s="56"/>
      <c r="CY99" s="40"/>
      <c r="CZ99" s="40"/>
      <c r="DA99" s="41"/>
      <c r="DB99" s="41"/>
      <c r="DC99" s="49"/>
      <c r="DD99" s="40"/>
      <c r="DE99" s="49"/>
      <c r="DF99" s="40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</row>
    <row r="100" spans="1:124">
      <c r="A100" s="165">
        <v>39508</v>
      </c>
      <c r="B100" s="579">
        <f t="shared" si="132"/>
        <v>5.2499999999999977E-2</v>
      </c>
      <c r="C100" s="394">
        <f t="shared" si="90"/>
        <v>0.30499999999999999</v>
      </c>
      <c r="D100" s="394">
        <f t="shared" si="103"/>
        <v>0.30499999999999999</v>
      </c>
      <c r="E100" s="93">
        <f t="shared" si="152"/>
        <v>0.30499999999999999</v>
      </c>
      <c r="F100" s="288">
        <f t="shared" si="113"/>
        <v>0.27</v>
      </c>
      <c r="G100" s="93">
        <f t="shared" si="151"/>
        <v>0.30499999999999999</v>
      </c>
      <c r="H100" s="294">
        <f>K100+0.01</f>
        <v>0.435</v>
      </c>
      <c r="I100" s="288">
        <f t="shared" si="114"/>
        <v>0.435</v>
      </c>
      <c r="J100" s="397">
        <f t="shared" ref="J100:J131" si="154">H100+0</f>
        <v>0.435</v>
      </c>
      <c r="K100" s="41">
        <f>C100+0.12</f>
        <v>0.42499999999999999</v>
      </c>
      <c r="L100" s="417">
        <f t="shared" si="153"/>
        <v>0.42499999999999999</v>
      </c>
      <c r="M100" s="288">
        <f t="shared" si="115"/>
        <v>0.42499999999999999</v>
      </c>
      <c r="N100" s="93">
        <f>+K100+0.03</f>
        <v>0.45499999999999996</v>
      </c>
      <c r="O100" s="50">
        <f>K100+0.1</f>
        <v>0.52500000000000002</v>
      </c>
      <c r="P100" s="184">
        <f t="shared" si="104"/>
        <v>0.52500000000000002</v>
      </c>
      <c r="Q100" s="288">
        <f t="shared" si="116"/>
        <v>0.52500000000000002</v>
      </c>
      <c r="R100" s="93">
        <f>+O100+0.02</f>
        <v>0.54500000000000004</v>
      </c>
      <c r="T100" s="571">
        <f>C100-0.16</f>
        <v>0.14499999999999999</v>
      </c>
      <c r="U100" s="571">
        <f t="shared" si="141"/>
        <v>0.19999999999999998</v>
      </c>
      <c r="V100" s="571">
        <f>+(T100+AJ100)*0.032+T100+0.01</f>
        <v>0.26428000000000001</v>
      </c>
      <c r="X100" s="538">
        <f>download!B119</f>
        <v>0.23250000000000001</v>
      </c>
      <c r="Y100" s="539">
        <f>download!AX119</f>
        <v>0.23250000000000001</v>
      </c>
      <c r="Z100" s="538">
        <f>download!F119</f>
        <v>0.23250000000000001</v>
      </c>
      <c r="AA100" s="538">
        <f>download!AP119</f>
        <v>-0.09</v>
      </c>
      <c r="AB100" s="556">
        <f>download!J119</f>
        <v>0.89500000000000002</v>
      </c>
      <c r="AC100" s="556">
        <f>download!N119</f>
        <v>0.60250000000000004</v>
      </c>
      <c r="AD100" s="556">
        <f>download!R119</f>
        <v>0.30249999999999999</v>
      </c>
      <c r="AE100" s="557">
        <f>download!V119</f>
        <v>0.26</v>
      </c>
      <c r="AF100" s="325">
        <v>-0.25</v>
      </c>
      <c r="AG100" s="325">
        <f>download!AT121</f>
        <v>0</v>
      </c>
      <c r="AH100" s="325"/>
      <c r="AI100" s="74">
        <v>39508</v>
      </c>
      <c r="AJ100" s="483">
        <f>download!Z120</f>
        <v>3.27</v>
      </c>
      <c r="AK100" s="67"/>
      <c r="AL100" s="68"/>
      <c r="AM100" s="68">
        <f t="shared" si="117"/>
        <v>2.087713325834518</v>
      </c>
      <c r="AN100" s="68">
        <f t="shared" si="118"/>
        <v>3.5750000000000002</v>
      </c>
      <c r="AO100" s="68">
        <f t="shared" si="119"/>
        <v>3.5750000000000002</v>
      </c>
      <c r="AP100" s="68">
        <f t="shared" si="120"/>
        <v>3.5750000000000002</v>
      </c>
      <c r="AQ100" s="68">
        <f t="shared" si="121"/>
        <v>3.7050000000000001</v>
      </c>
      <c r="AR100" s="68">
        <f t="shared" si="122"/>
        <v>3.6949999999999998</v>
      </c>
      <c r="AS100" s="68">
        <f t="shared" si="123"/>
        <v>3.7250000000000001</v>
      </c>
      <c r="AT100" s="68">
        <f t="shared" si="124"/>
        <v>3.7949999999999999</v>
      </c>
      <c r="AU100" s="68">
        <f t="shared" si="125"/>
        <v>3.8149999999999999</v>
      </c>
      <c r="AV100" s="68"/>
      <c r="AW100" s="68"/>
      <c r="AX100" s="68">
        <f t="shared" si="126"/>
        <v>3.5024999999999999</v>
      </c>
      <c r="AY100" s="68">
        <f t="shared" si="127"/>
        <v>3.5024999999999999</v>
      </c>
      <c r="AZ100" s="68">
        <f t="shared" si="128"/>
        <v>4.165</v>
      </c>
      <c r="BA100" s="68">
        <f t="shared" si="129"/>
        <v>3.8725000000000001</v>
      </c>
      <c r="BB100" s="68">
        <f t="shared" si="130"/>
        <v>3.5724999999999998</v>
      </c>
      <c r="BC100" s="68">
        <f t="shared" si="131"/>
        <v>3.5300000000000002</v>
      </c>
      <c r="BD100" s="68">
        <f t="shared" si="142"/>
        <v>3.02</v>
      </c>
      <c r="BE100" s="68">
        <f t="shared" si="99"/>
        <v>3.27</v>
      </c>
      <c r="BF100" s="68"/>
      <c r="BG100" s="89"/>
      <c r="BH100" s="67">
        <f>download!AD120</f>
        <v>1.3736518260530002</v>
      </c>
      <c r="BI100" s="40">
        <f>download!AH119</f>
        <v>6.2774049902549006E-2</v>
      </c>
      <c r="BJ100" s="40">
        <f>download!AL119</f>
        <v>7.2040329232137032E-2</v>
      </c>
      <c r="BK100" s="48">
        <f t="shared" si="143"/>
        <v>0.62514874553969701</v>
      </c>
      <c r="BL100" s="48">
        <f t="shared" si="143"/>
        <v>0.58397575547818681</v>
      </c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8"/>
      <c r="CN100" s="40"/>
      <c r="CO100" s="56"/>
      <c r="CP100" s="56"/>
      <c r="CQ100" s="72"/>
      <c r="CR100" s="40"/>
      <c r="CS100" s="56"/>
      <c r="CT100" s="40"/>
      <c r="CU100" s="49"/>
      <c r="CV100" s="49"/>
      <c r="CW100" s="40"/>
      <c r="CX100" s="56"/>
      <c r="CY100" s="40"/>
      <c r="CZ100" s="40"/>
      <c r="DA100" s="41"/>
      <c r="DB100" s="41"/>
      <c r="DC100" s="49"/>
      <c r="DD100" s="40"/>
      <c r="DE100" s="49"/>
      <c r="DF100" s="40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</row>
    <row r="101" spans="1:124">
      <c r="A101" s="165">
        <v>39539</v>
      </c>
      <c r="B101" s="579">
        <f t="shared" si="132"/>
        <v>-3.9999999999999994E-2</v>
      </c>
      <c r="C101" s="394">
        <f t="shared" si="90"/>
        <v>0.14000000000000001</v>
      </c>
      <c r="D101" s="394">
        <f t="shared" si="103"/>
        <v>0.14000000000000001</v>
      </c>
      <c r="E101" s="93">
        <f t="shared" si="152"/>
        <v>0.14000000000000001</v>
      </c>
      <c r="F101" s="288">
        <f t="shared" si="113"/>
        <v>0.10500000000000001</v>
      </c>
      <c r="G101" s="93">
        <f t="shared" si="151"/>
        <v>0.14000000000000001</v>
      </c>
      <c r="H101" s="294">
        <f>C101</f>
        <v>0.14000000000000001</v>
      </c>
      <c r="I101" s="288">
        <f t="shared" si="114"/>
        <v>0.14000000000000001</v>
      </c>
      <c r="J101" s="397">
        <f t="shared" si="154"/>
        <v>0.14000000000000001</v>
      </c>
      <c r="K101" s="50">
        <f>C101+0.02</f>
        <v>0.16</v>
      </c>
      <c r="L101" s="417">
        <f t="shared" si="153"/>
        <v>0.16</v>
      </c>
      <c r="M101" s="288">
        <f t="shared" si="115"/>
        <v>0.16</v>
      </c>
      <c r="N101" s="93">
        <f>+K101+0.02</f>
        <v>0.18</v>
      </c>
      <c r="O101" s="50">
        <f>C101</f>
        <v>0.14000000000000001</v>
      </c>
      <c r="P101" s="184">
        <f t="shared" si="104"/>
        <v>0.14000000000000001</v>
      </c>
      <c r="Q101" s="288">
        <f t="shared" si="116"/>
        <v>0.14000000000000001</v>
      </c>
      <c r="R101" s="93">
        <f>+O101</f>
        <v>0.14000000000000001</v>
      </c>
      <c r="T101" s="571">
        <f t="shared" ref="T101:T107" si="155">C101-0.2</f>
        <v>-0.06</v>
      </c>
      <c r="U101" s="571">
        <f t="shared" si="141"/>
        <v>-4.9999999999999975E-3</v>
      </c>
      <c r="V101" s="571">
        <f>Y101</f>
        <v>0.16</v>
      </c>
      <c r="X101" s="538">
        <f>download!B120</f>
        <v>0.16</v>
      </c>
      <c r="Y101" s="539">
        <f>download!AX120</f>
        <v>0.16</v>
      </c>
      <c r="Z101" s="538">
        <f>download!F120</f>
        <v>0.13750000000000001</v>
      </c>
      <c r="AA101" s="538">
        <f>download!AP120</f>
        <v>-0.17</v>
      </c>
      <c r="AB101" s="556">
        <f>download!J120</f>
        <v>0.45</v>
      </c>
      <c r="AC101" s="556">
        <f>download!N120</f>
        <v>0.35499999999999998</v>
      </c>
      <c r="AD101" s="556">
        <f>download!R120</f>
        <v>0.19750000000000001</v>
      </c>
      <c r="AE101" s="557">
        <f>download!V120</f>
        <v>0.17749999999999999</v>
      </c>
      <c r="AF101" s="325">
        <v>-0.29249999999999998</v>
      </c>
      <c r="AG101" s="325">
        <f>download!AT122</f>
        <v>0</v>
      </c>
      <c r="AH101" s="325"/>
      <c r="AI101" s="74">
        <v>39539</v>
      </c>
      <c r="AJ101" s="483">
        <f>download!Z121</f>
        <v>3.145</v>
      </c>
      <c r="AK101" s="67"/>
      <c r="AL101" s="68"/>
      <c r="AM101" s="68">
        <f t="shared" si="117"/>
        <v>1.9069191519903286</v>
      </c>
      <c r="AN101" s="68">
        <f t="shared" si="118"/>
        <v>3.2850000000000001</v>
      </c>
      <c r="AO101" s="68">
        <f t="shared" si="119"/>
        <v>3.2850000000000001</v>
      </c>
      <c r="AP101" s="68">
        <f t="shared" si="120"/>
        <v>3.2850000000000001</v>
      </c>
      <c r="AQ101" s="68">
        <f t="shared" si="121"/>
        <v>3.2850000000000001</v>
      </c>
      <c r="AR101" s="68">
        <f t="shared" si="122"/>
        <v>3.3050000000000002</v>
      </c>
      <c r="AS101" s="68">
        <f t="shared" si="123"/>
        <v>3.3250000000000002</v>
      </c>
      <c r="AT101" s="68">
        <f t="shared" si="124"/>
        <v>3.2850000000000001</v>
      </c>
      <c r="AU101" s="68">
        <f t="shared" si="125"/>
        <v>3.2850000000000001</v>
      </c>
      <c r="AV101" s="68"/>
      <c r="AW101" s="68"/>
      <c r="AX101" s="68">
        <f t="shared" si="126"/>
        <v>3.3050000000000002</v>
      </c>
      <c r="AY101" s="68">
        <f t="shared" si="127"/>
        <v>3.2825000000000002</v>
      </c>
      <c r="AZ101" s="68">
        <f t="shared" si="128"/>
        <v>3.5950000000000002</v>
      </c>
      <c r="BA101" s="68">
        <f t="shared" si="129"/>
        <v>3.5</v>
      </c>
      <c r="BB101" s="68">
        <f t="shared" si="130"/>
        <v>3.3425000000000002</v>
      </c>
      <c r="BC101" s="68">
        <f t="shared" si="131"/>
        <v>3.3224999999999998</v>
      </c>
      <c r="BD101" s="68">
        <f t="shared" si="142"/>
        <v>2.8525</v>
      </c>
      <c r="BE101" s="68">
        <f t="shared" si="99"/>
        <v>3.145</v>
      </c>
      <c r="BF101" s="68"/>
      <c r="BG101" s="89"/>
      <c r="BH101" s="67">
        <f>download!AD121</f>
        <v>1.3728845915440002</v>
      </c>
      <c r="BI101" s="40">
        <f>download!AH120</f>
        <v>6.2794784802322007E-2</v>
      </c>
      <c r="BJ101" s="40">
        <f>download!AL120</f>
        <v>7.2036979039601032E-2</v>
      </c>
      <c r="BK101" s="48">
        <f t="shared" si="143"/>
        <v>0.62178176523536888</v>
      </c>
      <c r="BL101" s="48">
        <f t="shared" si="143"/>
        <v>0.58049289253891279</v>
      </c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8"/>
      <c r="CN101" s="40"/>
      <c r="CO101" s="56"/>
      <c r="CP101" s="56"/>
      <c r="CQ101" s="72"/>
      <c r="CR101" s="40"/>
      <c r="CS101" s="56"/>
      <c r="CT101" s="40"/>
      <c r="CU101" s="49"/>
      <c r="CV101" s="49"/>
      <c r="CW101" s="40"/>
      <c r="CX101" s="56"/>
      <c r="CY101" s="40"/>
      <c r="CZ101" s="40"/>
      <c r="DA101" s="41"/>
      <c r="DB101" s="41"/>
      <c r="DC101" s="49"/>
      <c r="DD101" s="40"/>
      <c r="DE101" s="49"/>
      <c r="DF101" s="40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</row>
    <row r="102" spans="1:124">
      <c r="A102" s="165">
        <v>39569</v>
      </c>
      <c r="B102" s="93"/>
      <c r="C102" s="394">
        <f t="shared" si="90"/>
        <v>0.14000000000000001</v>
      </c>
      <c r="D102" s="394">
        <f t="shared" si="103"/>
        <v>0.14000000000000001</v>
      </c>
      <c r="E102" s="93">
        <f t="shared" si="152"/>
        <v>0.14000000000000001</v>
      </c>
      <c r="F102" s="288">
        <f t="shared" si="113"/>
        <v>0.10500000000000001</v>
      </c>
      <c r="G102" s="93">
        <f t="shared" si="151"/>
        <v>0.14000000000000001</v>
      </c>
      <c r="H102" s="294">
        <f t="shared" ref="H102:H107" si="156">C102</f>
        <v>0.14000000000000001</v>
      </c>
      <c r="I102" s="288">
        <f t="shared" si="114"/>
        <v>0.14000000000000001</v>
      </c>
      <c r="J102" s="397">
        <f t="shared" si="154"/>
        <v>0.14000000000000001</v>
      </c>
      <c r="K102" s="50">
        <f t="shared" ref="K102:K107" si="157">C102+0.02</f>
        <v>0.16</v>
      </c>
      <c r="L102" s="417">
        <f t="shared" si="153"/>
        <v>0.16</v>
      </c>
      <c r="M102" s="288">
        <f t="shared" si="115"/>
        <v>0.16</v>
      </c>
      <c r="N102" s="93">
        <f t="shared" ref="N102:N107" si="158">+K102+0.02</f>
        <v>0.18</v>
      </c>
      <c r="O102" s="50">
        <f t="shared" ref="O102:O107" si="159">C102</f>
        <v>0.14000000000000001</v>
      </c>
      <c r="P102" s="184">
        <f t="shared" si="104"/>
        <v>0.14000000000000001</v>
      </c>
      <c r="Q102" s="288">
        <f t="shared" si="116"/>
        <v>0.14000000000000001</v>
      </c>
      <c r="R102" s="93">
        <f t="shared" ref="R102:R107" si="160">+O102</f>
        <v>0.14000000000000001</v>
      </c>
      <c r="T102" s="571">
        <f t="shared" si="155"/>
        <v>-0.06</v>
      </c>
      <c r="U102" s="571">
        <f t="shared" si="141"/>
        <v>-4.9999999999999975E-3</v>
      </c>
      <c r="V102" s="571">
        <f t="shared" ref="V102:V107" si="161">Y102</f>
        <v>0.15</v>
      </c>
      <c r="X102" s="538">
        <f>download!B121</f>
        <v>0.15</v>
      </c>
      <c r="Y102" s="539">
        <f>download!AX121</f>
        <v>0.15</v>
      </c>
      <c r="Z102" s="538">
        <f>download!F121</f>
        <v>0.14749999999999999</v>
      </c>
      <c r="AA102" s="538">
        <f>download!AP121</f>
        <v>-0.185</v>
      </c>
      <c r="AB102" s="556">
        <f>download!J121</f>
        <v>0.36499999999999999</v>
      </c>
      <c r="AC102" s="556">
        <f>download!N121</f>
        <v>0.28749999999999998</v>
      </c>
      <c r="AD102" s="556">
        <f>download!R121</f>
        <v>0.17249999999999999</v>
      </c>
      <c r="AE102" s="557">
        <f>download!V121</f>
        <v>0.16250000000000001</v>
      </c>
      <c r="AF102" s="325">
        <v>-0.29249999999999998</v>
      </c>
      <c r="AG102" s="325">
        <f>download!AT123</f>
        <v>0</v>
      </c>
      <c r="AH102" s="325"/>
      <c r="AI102" s="74">
        <v>39569</v>
      </c>
      <c r="AJ102" s="483">
        <f>download!Z122</f>
        <v>3.14</v>
      </c>
      <c r="AK102" s="67"/>
      <c r="AL102" s="68"/>
      <c r="AM102" s="68">
        <f t="shared" si="117"/>
        <v>1.8930272709004892</v>
      </c>
      <c r="AN102" s="68">
        <f t="shared" si="118"/>
        <v>3.2800000000000002</v>
      </c>
      <c r="AO102" s="68">
        <f t="shared" si="119"/>
        <v>3.2800000000000002</v>
      </c>
      <c r="AP102" s="68">
        <f t="shared" si="120"/>
        <v>3.2800000000000002</v>
      </c>
      <c r="AQ102" s="68">
        <f t="shared" si="121"/>
        <v>3.2800000000000002</v>
      </c>
      <c r="AR102" s="68">
        <f t="shared" si="122"/>
        <v>3.3000000000000003</v>
      </c>
      <c r="AS102" s="68">
        <f t="shared" si="123"/>
        <v>3.3200000000000003</v>
      </c>
      <c r="AT102" s="68">
        <f t="shared" si="124"/>
        <v>3.2800000000000002</v>
      </c>
      <c r="AU102" s="68">
        <f t="shared" si="125"/>
        <v>3.2800000000000002</v>
      </c>
      <c r="AV102" s="68"/>
      <c r="AW102" s="68"/>
      <c r="AX102" s="68">
        <f t="shared" si="126"/>
        <v>3.29</v>
      </c>
      <c r="AY102" s="68">
        <f t="shared" si="127"/>
        <v>3.2875000000000001</v>
      </c>
      <c r="AZ102" s="68">
        <f t="shared" si="128"/>
        <v>3.5049999999999999</v>
      </c>
      <c r="BA102" s="68">
        <f t="shared" si="129"/>
        <v>3.4275000000000002</v>
      </c>
      <c r="BB102" s="68">
        <f t="shared" si="130"/>
        <v>3.3125</v>
      </c>
      <c r="BC102" s="68">
        <f t="shared" si="131"/>
        <v>3.3025000000000002</v>
      </c>
      <c r="BD102" s="68">
        <f t="shared" si="142"/>
        <v>2.8475000000000001</v>
      </c>
      <c r="BE102" s="68">
        <f t="shared" si="99"/>
        <v>3.14</v>
      </c>
      <c r="BF102" s="68"/>
      <c r="BG102" s="89"/>
      <c r="BH102" s="67">
        <f>download!AD122</f>
        <v>1.3720975784479998</v>
      </c>
      <c r="BI102" s="40">
        <f>download!AH121</f>
        <v>6.2814850834496019E-2</v>
      </c>
      <c r="BJ102" s="40">
        <f>download!AL121</f>
        <v>7.2033736917794008E-2</v>
      </c>
      <c r="BK102" s="48">
        <f t="shared" si="143"/>
        <v>0.61853865551053566</v>
      </c>
      <c r="BL102" s="48">
        <f t="shared" si="143"/>
        <v>0.57714246064039298</v>
      </c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8"/>
      <c r="CN102" s="40"/>
      <c r="CO102" s="56"/>
      <c r="CP102" s="56"/>
      <c r="CQ102" s="72"/>
      <c r="CR102" s="40"/>
      <c r="CS102" s="56"/>
      <c r="CT102" s="40"/>
      <c r="CU102" s="49"/>
      <c r="CV102" s="49"/>
      <c r="CW102" s="40"/>
      <c r="CX102" s="56"/>
      <c r="CY102" s="40"/>
      <c r="CZ102" s="40"/>
      <c r="DA102" s="41"/>
      <c r="DB102" s="41"/>
      <c r="DC102" s="49"/>
      <c r="DD102" s="40"/>
      <c r="DE102" s="49"/>
      <c r="DF102" s="40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</row>
    <row r="103" spans="1:124">
      <c r="A103" s="165">
        <v>39600</v>
      </c>
      <c r="B103" s="93"/>
      <c r="C103" s="394">
        <f t="shared" si="90"/>
        <v>0.14000000000000001</v>
      </c>
      <c r="D103" s="394">
        <f t="shared" si="103"/>
        <v>0.14000000000000001</v>
      </c>
      <c r="E103" s="93">
        <f t="shared" si="152"/>
        <v>0.14000000000000001</v>
      </c>
      <c r="F103" s="288">
        <f t="shared" ref="F103:F134" si="162">C103-0.035</f>
        <v>0.10500000000000001</v>
      </c>
      <c r="G103" s="93">
        <f t="shared" si="151"/>
        <v>0.14000000000000001</v>
      </c>
      <c r="H103" s="294">
        <f t="shared" si="156"/>
        <v>0.14000000000000001</v>
      </c>
      <c r="I103" s="288">
        <f t="shared" ref="I103:I134" si="163">H103</f>
        <v>0.14000000000000001</v>
      </c>
      <c r="J103" s="397">
        <f t="shared" si="154"/>
        <v>0.14000000000000001</v>
      </c>
      <c r="K103" s="50">
        <f t="shared" si="157"/>
        <v>0.16</v>
      </c>
      <c r="L103" s="417">
        <f t="shared" si="153"/>
        <v>0.16</v>
      </c>
      <c r="M103" s="288">
        <f t="shared" ref="M103:M134" si="164">K103</f>
        <v>0.16</v>
      </c>
      <c r="N103" s="93">
        <f t="shared" si="158"/>
        <v>0.18</v>
      </c>
      <c r="O103" s="50">
        <f t="shared" si="159"/>
        <v>0.14000000000000001</v>
      </c>
      <c r="P103" s="184">
        <f t="shared" si="104"/>
        <v>0.14000000000000001</v>
      </c>
      <c r="Q103" s="288">
        <f t="shared" ref="Q103:Q134" si="165">O103</f>
        <v>0.14000000000000001</v>
      </c>
      <c r="R103" s="93">
        <f t="shared" si="160"/>
        <v>0.14000000000000001</v>
      </c>
      <c r="T103" s="571">
        <f t="shared" si="155"/>
        <v>-0.06</v>
      </c>
      <c r="U103" s="571">
        <f t="shared" si="141"/>
        <v>-4.9999999999999975E-3</v>
      </c>
      <c r="V103" s="571">
        <f t="shared" si="161"/>
        <v>0.14499999999999999</v>
      </c>
      <c r="X103" s="538">
        <f>download!B122</f>
        <v>0.14499999999999999</v>
      </c>
      <c r="Y103" s="539">
        <f>download!AX122</f>
        <v>0.14499999999999999</v>
      </c>
      <c r="Z103" s="538">
        <f>download!F122</f>
        <v>0.14249999999999999</v>
      </c>
      <c r="AA103" s="538">
        <f>download!AP122</f>
        <v>-0.19500000000000001</v>
      </c>
      <c r="AB103" s="556">
        <f>download!J122</f>
        <v>0.35499999999999998</v>
      </c>
      <c r="AC103" s="556">
        <f>download!N122</f>
        <v>0.28749999999999998</v>
      </c>
      <c r="AD103" s="556">
        <f>download!R122</f>
        <v>0.17249999999999999</v>
      </c>
      <c r="AE103" s="557">
        <f>download!V122</f>
        <v>0.16250000000000001</v>
      </c>
      <c r="AF103" s="325">
        <v>-0.29249999999999998</v>
      </c>
      <c r="AG103" s="325">
        <f>download!AT124</f>
        <v>0</v>
      </c>
      <c r="AH103" s="325"/>
      <c r="AI103" s="74">
        <v>39600</v>
      </c>
      <c r="AJ103" s="483">
        <f>download!Z123</f>
        <v>3.1749999999999998</v>
      </c>
      <c r="AK103" s="67"/>
      <c r="AL103" s="68"/>
      <c r="AM103" s="68">
        <f t="shared" ref="AM103:AM134" si="166">($AJ103+C103)*BL103</f>
        <v>1.9018187206946704</v>
      </c>
      <c r="AN103" s="68">
        <f t="shared" ref="AN103:AN134" si="167">+AJ103+C103</f>
        <v>3.3149999999999999</v>
      </c>
      <c r="AO103" s="68">
        <f t="shared" ref="AO103:AO134" si="168">$AJ103+E103</f>
        <v>3.3149999999999999</v>
      </c>
      <c r="AP103" s="68">
        <f t="shared" ref="AP103:AP134" si="169">$AJ103+G103</f>
        <v>3.3149999999999999</v>
      </c>
      <c r="AQ103" s="68">
        <f t="shared" ref="AQ103:AQ134" si="170">$AJ103+H103</f>
        <v>3.3149999999999999</v>
      </c>
      <c r="AR103" s="68">
        <f t="shared" ref="AR103:AR134" si="171">$AJ103+K103</f>
        <v>3.335</v>
      </c>
      <c r="AS103" s="68">
        <f t="shared" ref="AS103:AS134" si="172">$AJ103+N103</f>
        <v>3.355</v>
      </c>
      <c r="AT103" s="68">
        <f t="shared" ref="AT103:AT134" si="173">$AJ103+O103</f>
        <v>3.3149999999999999</v>
      </c>
      <c r="AU103" s="68">
        <f t="shared" ref="AU103:AU134" si="174">$AJ103+R103</f>
        <v>3.3149999999999999</v>
      </c>
      <c r="AV103" s="68"/>
      <c r="AW103" s="68"/>
      <c r="AX103" s="68">
        <f t="shared" ref="AX103:AX134" si="175">$AJ103+X103</f>
        <v>3.32</v>
      </c>
      <c r="AY103" s="68">
        <f t="shared" ref="AY103:AY134" si="176">$AJ103+Z103</f>
        <v>3.3174999999999999</v>
      </c>
      <c r="AZ103" s="68">
        <f t="shared" ref="AZ103:AZ134" si="177">$AJ103+AB103</f>
        <v>3.53</v>
      </c>
      <c r="BA103" s="68">
        <f t="shared" ref="BA103:BA134" si="178">$AJ103+AC103</f>
        <v>3.4624999999999999</v>
      </c>
      <c r="BB103" s="68">
        <f t="shared" ref="BB103:BB134" si="179">$AJ103+AD103</f>
        <v>3.3474999999999997</v>
      </c>
      <c r="BC103" s="68">
        <f t="shared" ref="BC103:BC134" si="180">$AJ103+AE103</f>
        <v>3.3374999999999999</v>
      </c>
      <c r="BD103" s="68">
        <f t="shared" si="142"/>
        <v>2.8824999999999998</v>
      </c>
      <c r="BE103" s="68">
        <f t="shared" si="99"/>
        <v>3.1749999999999998</v>
      </c>
      <c r="BF103" s="68"/>
      <c r="BG103" s="89"/>
      <c r="BH103" s="67">
        <f>download!AD123</f>
        <v>1.3713415527880002</v>
      </c>
      <c r="BI103" s="40">
        <f>download!AH122</f>
        <v>6.2835585734550017E-2</v>
      </c>
      <c r="BJ103" s="40">
        <f>download!AL122</f>
        <v>7.2030386725264017E-2</v>
      </c>
      <c r="BK103" s="48">
        <f t="shared" si="143"/>
        <v>0.61520314721265024</v>
      </c>
      <c r="BL103" s="48">
        <f t="shared" si="143"/>
        <v>0.57370097155193678</v>
      </c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8"/>
      <c r="CN103" s="40"/>
      <c r="CO103" s="56"/>
      <c r="CP103" s="56"/>
      <c r="CQ103" s="72"/>
      <c r="CR103" s="40"/>
      <c r="CS103" s="56"/>
      <c r="CT103" s="40"/>
      <c r="CU103" s="49"/>
      <c r="CV103" s="49"/>
      <c r="CW103" s="40"/>
      <c r="CX103" s="56"/>
      <c r="CY103" s="40"/>
      <c r="CZ103" s="40"/>
      <c r="DA103" s="41"/>
      <c r="DB103" s="41"/>
      <c r="DC103" s="49"/>
      <c r="DD103" s="40"/>
      <c r="DE103" s="49"/>
      <c r="DF103" s="40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</row>
    <row r="104" spans="1:124">
      <c r="A104" s="165">
        <v>39630</v>
      </c>
      <c r="B104" s="93"/>
      <c r="C104" s="394">
        <f t="shared" si="90"/>
        <v>0.14000000000000001</v>
      </c>
      <c r="D104" s="394">
        <f t="shared" si="103"/>
        <v>0.14000000000000001</v>
      </c>
      <c r="E104" s="93">
        <f t="shared" si="152"/>
        <v>0.14000000000000001</v>
      </c>
      <c r="F104" s="288">
        <f t="shared" si="162"/>
        <v>0.10500000000000001</v>
      </c>
      <c r="G104" s="93">
        <f t="shared" si="151"/>
        <v>0.14000000000000001</v>
      </c>
      <c r="H104" s="294">
        <f t="shared" si="156"/>
        <v>0.14000000000000001</v>
      </c>
      <c r="I104" s="288">
        <f t="shared" si="163"/>
        <v>0.14000000000000001</v>
      </c>
      <c r="J104" s="397">
        <f t="shared" si="154"/>
        <v>0.14000000000000001</v>
      </c>
      <c r="K104" s="50">
        <f t="shared" si="157"/>
        <v>0.16</v>
      </c>
      <c r="L104" s="417">
        <f t="shared" si="153"/>
        <v>0.16</v>
      </c>
      <c r="M104" s="288">
        <f t="shared" si="164"/>
        <v>0.16</v>
      </c>
      <c r="N104" s="93">
        <f t="shared" si="158"/>
        <v>0.18</v>
      </c>
      <c r="O104" s="50">
        <f t="shared" si="159"/>
        <v>0.14000000000000001</v>
      </c>
      <c r="P104" s="184">
        <f t="shared" si="104"/>
        <v>0.14000000000000001</v>
      </c>
      <c r="Q104" s="288">
        <f t="shared" si="165"/>
        <v>0.14000000000000001</v>
      </c>
      <c r="R104" s="93">
        <f t="shared" si="160"/>
        <v>0.14000000000000001</v>
      </c>
      <c r="T104" s="571">
        <f t="shared" si="155"/>
        <v>-0.06</v>
      </c>
      <c r="U104" s="571">
        <f t="shared" si="141"/>
        <v>-4.9999999999999975E-3</v>
      </c>
      <c r="V104" s="571">
        <f t="shared" si="161"/>
        <v>0.13500000000000001</v>
      </c>
      <c r="X104" s="538">
        <f>download!B123</f>
        <v>0.13500000000000001</v>
      </c>
      <c r="Y104" s="539">
        <f>download!AX123</f>
        <v>0.13500000000000001</v>
      </c>
      <c r="Z104" s="538">
        <f>download!F123</f>
        <v>0.13250000000000001</v>
      </c>
      <c r="AA104" s="538">
        <f>download!AP123</f>
        <v>-0.19500000000000001</v>
      </c>
      <c r="AB104" s="556">
        <f>download!J123</f>
        <v>0.39</v>
      </c>
      <c r="AC104" s="556">
        <f>download!N123</f>
        <v>0.3</v>
      </c>
      <c r="AD104" s="556">
        <f>download!R123</f>
        <v>0.185</v>
      </c>
      <c r="AE104" s="557">
        <f>download!V123</f>
        <v>0.16250000000000001</v>
      </c>
      <c r="AF104" s="325">
        <v>-0.29249999999999998</v>
      </c>
      <c r="AG104" s="325">
        <f>download!AT125</f>
        <v>0</v>
      </c>
      <c r="AH104" s="325"/>
      <c r="AI104" s="74">
        <v>39630</v>
      </c>
      <c r="AJ104" s="483">
        <f>download!Z124</f>
        <v>3.1749999999999998</v>
      </c>
      <c r="AK104" s="67"/>
      <c r="AL104" s="68"/>
      <c r="AM104" s="68">
        <f t="shared" si="166"/>
        <v>1.890843966683188</v>
      </c>
      <c r="AN104" s="68">
        <f t="shared" si="167"/>
        <v>3.3149999999999999</v>
      </c>
      <c r="AO104" s="68">
        <f t="shared" si="168"/>
        <v>3.3149999999999999</v>
      </c>
      <c r="AP104" s="68">
        <f t="shared" si="169"/>
        <v>3.3149999999999999</v>
      </c>
      <c r="AQ104" s="68">
        <f t="shared" si="170"/>
        <v>3.3149999999999999</v>
      </c>
      <c r="AR104" s="68">
        <f t="shared" si="171"/>
        <v>3.335</v>
      </c>
      <c r="AS104" s="68">
        <f t="shared" si="172"/>
        <v>3.355</v>
      </c>
      <c r="AT104" s="68">
        <f t="shared" si="173"/>
        <v>3.3149999999999999</v>
      </c>
      <c r="AU104" s="68">
        <f t="shared" si="174"/>
        <v>3.3149999999999999</v>
      </c>
      <c r="AV104" s="68"/>
      <c r="AW104" s="68"/>
      <c r="AX104" s="68">
        <f t="shared" si="175"/>
        <v>3.3099999999999996</v>
      </c>
      <c r="AY104" s="68">
        <f t="shared" si="176"/>
        <v>3.3074999999999997</v>
      </c>
      <c r="AZ104" s="68">
        <f t="shared" si="177"/>
        <v>3.5649999999999999</v>
      </c>
      <c r="BA104" s="68">
        <f t="shared" si="178"/>
        <v>3.4749999999999996</v>
      </c>
      <c r="BB104" s="68">
        <f t="shared" si="179"/>
        <v>3.36</v>
      </c>
      <c r="BC104" s="68">
        <f t="shared" si="180"/>
        <v>3.3374999999999999</v>
      </c>
      <c r="BD104" s="68">
        <f t="shared" si="142"/>
        <v>2.8824999999999998</v>
      </c>
      <c r="BE104" s="68">
        <f t="shared" si="99"/>
        <v>3.1749999999999998</v>
      </c>
      <c r="BF104" s="68"/>
      <c r="BG104" s="89"/>
      <c r="BH104" s="67">
        <f>download!AD124</f>
        <v>1.3705661035080001</v>
      </c>
      <c r="BI104" s="40">
        <f>download!AH123</f>
        <v>6.2855651767000004E-2</v>
      </c>
      <c r="BJ104" s="40">
        <f>download!AL123</f>
        <v>7.2027144603464016E-2</v>
      </c>
      <c r="BK104" s="48">
        <f t="shared" si="143"/>
        <v>0.6119903753972662</v>
      </c>
      <c r="BL104" s="48">
        <f t="shared" si="143"/>
        <v>0.5703903368576736</v>
      </c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8"/>
      <c r="CN104" s="40"/>
      <c r="CO104" s="56"/>
      <c r="CP104" s="56"/>
      <c r="CQ104" s="72"/>
      <c r="CR104" s="40"/>
      <c r="CS104" s="56"/>
      <c r="CT104" s="40"/>
      <c r="CU104" s="49"/>
      <c r="CV104" s="49"/>
      <c r="CW104" s="40"/>
      <c r="CX104" s="56"/>
      <c r="CY104" s="40"/>
      <c r="CZ104" s="40"/>
      <c r="DA104" s="41"/>
      <c r="DB104" s="41"/>
      <c r="DC104" s="49"/>
      <c r="DD104" s="40"/>
      <c r="DE104" s="49"/>
      <c r="DF104" s="40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</row>
    <row r="105" spans="1:124">
      <c r="A105" s="165">
        <v>39661</v>
      </c>
      <c r="B105" s="93"/>
      <c r="C105" s="394">
        <f t="shared" si="90"/>
        <v>0.14000000000000001</v>
      </c>
      <c r="D105" s="394">
        <f t="shared" si="103"/>
        <v>0.14000000000000001</v>
      </c>
      <c r="E105" s="93">
        <f t="shared" si="152"/>
        <v>0.14000000000000001</v>
      </c>
      <c r="F105" s="288">
        <f t="shared" si="162"/>
        <v>0.10500000000000001</v>
      </c>
      <c r="G105" s="93">
        <f t="shared" si="151"/>
        <v>0.14000000000000001</v>
      </c>
      <c r="H105" s="294">
        <f t="shared" si="156"/>
        <v>0.14000000000000001</v>
      </c>
      <c r="I105" s="288">
        <f t="shared" si="163"/>
        <v>0.14000000000000001</v>
      </c>
      <c r="J105" s="397">
        <f t="shared" si="154"/>
        <v>0.14000000000000001</v>
      </c>
      <c r="K105" s="50">
        <f t="shared" si="157"/>
        <v>0.16</v>
      </c>
      <c r="L105" s="417">
        <f t="shared" si="153"/>
        <v>0.16</v>
      </c>
      <c r="M105" s="288">
        <f t="shared" si="164"/>
        <v>0.16</v>
      </c>
      <c r="N105" s="93">
        <f t="shared" si="158"/>
        <v>0.18</v>
      </c>
      <c r="O105" s="50">
        <f t="shared" si="159"/>
        <v>0.14000000000000001</v>
      </c>
      <c r="P105" s="184">
        <f t="shared" si="104"/>
        <v>0.14000000000000001</v>
      </c>
      <c r="Q105" s="288">
        <f t="shared" si="165"/>
        <v>0.14000000000000001</v>
      </c>
      <c r="R105" s="93">
        <f t="shared" si="160"/>
        <v>0.14000000000000001</v>
      </c>
      <c r="T105" s="571">
        <f t="shared" si="155"/>
        <v>-0.06</v>
      </c>
      <c r="U105" s="571">
        <f t="shared" si="141"/>
        <v>-4.9999999999999975E-3</v>
      </c>
      <c r="V105" s="571">
        <f t="shared" si="161"/>
        <v>0.13250000000000001</v>
      </c>
      <c r="X105" s="538">
        <f>download!B124</f>
        <v>0.13250000000000001</v>
      </c>
      <c r="Y105" s="539">
        <f>download!AX124</f>
        <v>0.13250000000000001</v>
      </c>
      <c r="Z105" s="538">
        <f>download!F124</f>
        <v>0.13</v>
      </c>
      <c r="AA105" s="538">
        <f>download!AP124</f>
        <v>-0.19500000000000001</v>
      </c>
      <c r="AB105" s="556">
        <f>download!J124</f>
        <v>0.45500000000000002</v>
      </c>
      <c r="AC105" s="556">
        <f>download!N124</f>
        <v>0.3</v>
      </c>
      <c r="AD105" s="556">
        <f>download!R124</f>
        <v>0.185</v>
      </c>
      <c r="AE105" s="557">
        <f>download!V124</f>
        <v>0.16250000000000001</v>
      </c>
      <c r="AF105" s="325">
        <v>-0.29249999999999998</v>
      </c>
      <c r="AG105" s="325">
        <f>download!AT126</f>
        <v>0</v>
      </c>
      <c r="AH105" s="325"/>
      <c r="AI105" s="74">
        <v>39661</v>
      </c>
      <c r="AJ105" s="483">
        <f>download!Z125</f>
        <v>3.22</v>
      </c>
      <c r="AK105" s="67"/>
      <c r="AL105" s="68"/>
      <c r="AM105" s="68">
        <f t="shared" si="166"/>
        <v>1.9050854693295831</v>
      </c>
      <c r="AN105" s="68">
        <f t="shared" si="167"/>
        <v>3.3600000000000003</v>
      </c>
      <c r="AO105" s="68">
        <f t="shared" si="168"/>
        <v>3.3600000000000003</v>
      </c>
      <c r="AP105" s="68">
        <f t="shared" si="169"/>
        <v>3.3600000000000003</v>
      </c>
      <c r="AQ105" s="68">
        <f t="shared" si="170"/>
        <v>3.3600000000000003</v>
      </c>
      <c r="AR105" s="68">
        <f t="shared" si="171"/>
        <v>3.3800000000000003</v>
      </c>
      <c r="AS105" s="68">
        <f t="shared" si="172"/>
        <v>3.4000000000000004</v>
      </c>
      <c r="AT105" s="68">
        <f t="shared" si="173"/>
        <v>3.3600000000000003</v>
      </c>
      <c r="AU105" s="68">
        <f t="shared" si="174"/>
        <v>3.3600000000000003</v>
      </c>
      <c r="AV105" s="68"/>
      <c r="AW105" s="68"/>
      <c r="AX105" s="68">
        <f t="shared" si="175"/>
        <v>3.3525</v>
      </c>
      <c r="AY105" s="68">
        <f t="shared" si="176"/>
        <v>3.35</v>
      </c>
      <c r="AZ105" s="68">
        <f t="shared" si="177"/>
        <v>3.6750000000000003</v>
      </c>
      <c r="BA105" s="68">
        <f t="shared" si="178"/>
        <v>3.52</v>
      </c>
      <c r="BB105" s="68">
        <f t="shared" si="179"/>
        <v>3.4050000000000002</v>
      </c>
      <c r="BC105" s="68">
        <f t="shared" si="180"/>
        <v>3.3825000000000003</v>
      </c>
      <c r="BD105" s="68">
        <f t="shared" si="142"/>
        <v>2.9275000000000002</v>
      </c>
      <c r="BE105" s="68">
        <f t="shared" si="99"/>
        <v>3.22</v>
      </c>
      <c r="BF105" s="68"/>
      <c r="BG105" s="89"/>
      <c r="BH105" s="67">
        <f>download!AD125</f>
        <v>1.3697965167450001</v>
      </c>
      <c r="BI105" s="40">
        <f>download!AH124</f>
        <v>6.2876386667329018E-2</v>
      </c>
      <c r="BJ105" s="40">
        <f>download!AL124</f>
        <v>7.2023794410942005E-2</v>
      </c>
      <c r="BK105" s="48">
        <f t="shared" si="143"/>
        <v>0.60868609378211136</v>
      </c>
      <c r="BL105" s="48">
        <f t="shared" si="143"/>
        <v>0.56698972301475681</v>
      </c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8"/>
      <c r="CN105" s="40"/>
      <c r="CO105" s="56"/>
      <c r="CP105" s="56"/>
      <c r="CQ105" s="72"/>
      <c r="CR105" s="40"/>
      <c r="CS105" s="56"/>
      <c r="CT105" s="40"/>
      <c r="CU105" s="49"/>
      <c r="CV105" s="49"/>
      <c r="CW105" s="40"/>
      <c r="CX105" s="56"/>
      <c r="CY105" s="40"/>
      <c r="CZ105" s="40"/>
      <c r="DA105" s="41"/>
      <c r="DB105" s="41"/>
      <c r="DC105" s="49"/>
      <c r="DD105" s="40"/>
      <c r="DE105" s="49"/>
      <c r="DF105" s="40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</row>
    <row r="106" spans="1:124">
      <c r="A106" s="165">
        <v>39692</v>
      </c>
      <c r="B106" s="93"/>
      <c r="C106" s="394">
        <f t="shared" si="90"/>
        <v>0.14000000000000001</v>
      </c>
      <c r="D106" s="394">
        <f t="shared" si="103"/>
        <v>0.14000000000000001</v>
      </c>
      <c r="E106" s="93">
        <f t="shared" si="152"/>
        <v>0.14000000000000001</v>
      </c>
      <c r="F106" s="288">
        <f t="shared" si="162"/>
        <v>0.10500000000000001</v>
      </c>
      <c r="G106" s="93">
        <f t="shared" si="151"/>
        <v>0.14000000000000001</v>
      </c>
      <c r="H106" s="294">
        <f t="shared" si="156"/>
        <v>0.14000000000000001</v>
      </c>
      <c r="I106" s="288">
        <f t="shared" si="163"/>
        <v>0.14000000000000001</v>
      </c>
      <c r="J106" s="397">
        <f t="shared" si="154"/>
        <v>0.14000000000000001</v>
      </c>
      <c r="K106" s="50">
        <f t="shared" si="157"/>
        <v>0.16</v>
      </c>
      <c r="L106" s="417">
        <f t="shared" si="153"/>
        <v>0.16</v>
      </c>
      <c r="M106" s="288">
        <f t="shared" si="164"/>
        <v>0.16</v>
      </c>
      <c r="N106" s="93">
        <f t="shared" si="158"/>
        <v>0.18</v>
      </c>
      <c r="O106" s="50">
        <f t="shared" si="159"/>
        <v>0.14000000000000001</v>
      </c>
      <c r="P106" s="184">
        <f t="shared" si="104"/>
        <v>0.14000000000000001</v>
      </c>
      <c r="Q106" s="288">
        <f t="shared" si="165"/>
        <v>0.14000000000000001</v>
      </c>
      <c r="R106" s="93">
        <f t="shared" si="160"/>
        <v>0.14000000000000001</v>
      </c>
      <c r="T106" s="571">
        <f t="shared" si="155"/>
        <v>-0.06</v>
      </c>
      <c r="U106" s="571">
        <f t="shared" si="141"/>
        <v>-4.9999999999999975E-3</v>
      </c>
      <c r="V106" s="571">
        <f t="shared" si="161"/>
        <v>0.13</v>
      </c>
      <c r="X106" s="538">
        <f>download!B125</f>
        <v>0.13</v>
      </c>
      <c r="Y106" s="539">
        <f>download!AX125</f>
        <v>0.13</v>
      </c>
      <c r="Z106" s="538">
        <f>download!F125</f>
        <v>0.1275</v>
      </c>
      <c r="AA106" s="538">
        <f>download!AP125</f>
        <v>-0.185</v>
      </c>
      <c r="AB106" s="556">
        <f>download!J125</f>
        <v>0.35499999999999998</v>
      </c>
      <c r="AC106" s="556">
        <f>download!N125</f>
        <v>0.28999999999999998</v>
      </c>
      <c r="AD106" s="556">
        <f>download!R125</f>
        <v>0.16250000000000001</v>
      </c>
      <c r="AE106" s="557">
        <f>download!V125</f>
        <v>0.16250000000000001</v>
      </c>
      <c r="AF106" s="325">
        <v>-0.29249999999999998</v>
      </c>
      <c r="AG106" s="325">
        <f>download!AT127</f>
        <v>0</v>
      </c>
      <c r="AH106" s="325"/>
      <c r="AI106" s="74">
        <v>39692</v>
      </c>
      <c r="AJ106" s="483">
        <f>download!Z126</f>
        <v>3.2050000000000001</v>
      </c>
      <c r="AK106" s="67"/>
      <c r="AL106" s="68"/>
      <c r="AM106" s="68">
        <f t="shared" si="166"/>
        <v>1.8852744221211968</v>
      </c>
      <c r="AN106" s="68">
        <f t="shared" si="167"/>
        <v>3.3450000000000002</v>
      </c>
      <c r="AO106" s="68">
        <f t="shared" si="168"/>
        <v>3.3450000000000002</v>
      </c>
      <c r="AP106" s="68">
        <f t="shared" si="169"/>
        <v>3.3450000000000002</v>
      </c>
      <c r="AQ106" s="68">
        <f t="shared" si="170"/>
        <v>3.3450000000000002</v>
      </c>
      <c r="AR106" s="68">
        <f t="shared" si="171"/>
        <v>3.3650000000000002</v>
      </c>
      <c r="AS106" s="68">
        <f t="shared" si="172"/>
        <v>3.3850000000000002</v>
      </c>
      <c r="AT106" s="68">
        <f t="shared" si="173"/>
        <v>3.3450000000000002</v>
      </c>
      <c r="AU106" s="68">
        <f t="shared" si="174"/>
        <v>3.3450000000000002</v>
      </c>
      <c r="AV106" s="68"/>
      <c r="AW106" s="68"/>
      <c r="AX106" s="68">
        <f t="shared" si="175"/>
        <v>3.335</v>
      </c>
      <c r="AY106" s="68">
        <f t="shared" si="176"/>
        <v>3.3325</v>
      </c>
      <c r="AZ106" s="68">
        <f t="shared" si="177"/>
        <v>3.56</v>
      </c>
      <c r="BA106" s="68">
        <f t="shared" si="178"/>
        <v>3.4950000000000001</v>
      </c>
      <c r="BB106" s="68">
        <f t="shared" si="179"/>
        <v>3.3675000000000002</v>
      </c>
      <c r="BC106" s="68">
        <f t="shared" si="180"/>
        <v>3.3675000000000002</v>
      </c>
      <c r="BD106" s="68">
        <f t="shared" si="142"/>
        <v>2.9125000000000001</v>
      </c>
      <c r="BE106" s="68">
        <f t="shared" si="99"/>
        <v>3.2050000000000001</v>
      </c>
      <c r="BF106" s="68"/>
      <c r="BG106" s="89"/>
      <c r="BH106" s="67">
        <f>download!AD126</f>
        <v>1.3690573283550003</v>
      </c>
      <c r="BI106" s="40">
        <f>download!AH125</f>
        <v>6.2897121567806011E-2</v>
      </c>
      <c r="BJ106" s="40">
        <f>download!AL125</f>
        <v>7.2020444218423019E-2</v>
      </c>
      <c r="BK106" s="48">
        <f t="shared" si="143"/>
        <v>0.60539758788612197</v>
      </c>
      <c r="BL106" s="48">
        <f t="shared" si="143"/>
        <v>0.56360969271186745</v>
      </c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8"/>
      <c r="CN106" s="40"/>
      <c r="CO106" s="56"/>
      <c r="CP106" s="56"/>
      <c r="CQ106" s="72"/>
      <c r="CR106" s="40"/>
      <c r="CS106" s="56"/>
      <c r="CT106" s="40"/>
      <c r="CU106" s="49"/>
      <c r="CV106" s="49"/>
      <c r="CW106" s="40"/>
      <c r="CX106" s="56"/>
      <c r="CY106" s="40"/>
      <c r="CZ106" s="40"/>
      <c r="DA106" s="41"/>
      <c r="DB106" s="41"/>
      <c r="DC106" s="49"/>
      <c r="DD106" s="40"/>
      <c r="DE106" s="49"/>
      <c r="DF106" s="40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</row>
    <row r="107" spans="1:124">
      <c r="A107" s="165">
        <v>39722</v>
      </c>
      <c r="B107" s="93"/>
      <c r="C107" s="394">
        <f t="shared" si="90"/>
        <v>0.14000000000000001</v>
      </c>
      <c r="D107" s="394">
        <f t="shared" si="103"/>
        <v>0.14000000000000001</v>
      </c>
      <c r="E107" s="93">
        <f t="shared" si="152"/>
        <v>0.14000000000000001</v>
      </c>
      <c r="F107" s="288">
        <f t="shared" si="162"/>
        <v>0.10500000000000001</v>
      </c>
      <c r="G107" s="93">
        <f t="shared" si="151"/>
        <v>0.14000000000000001</v>
      </c>
      <c r="H107" s="294">
        <f t="shared" si="156"/>
        <v>0.14000000000000001</v>
      </c>
      <c r="I107" s="288">
        <f t="shared" si="163"/>
        <v>0.14000000000000001</v>
      </c>
      <c r="J107" s="397">
        <f t="shared" si="154"/>
        <v>0.14000000000000001</v>
      </c>
      <c r="K107" s="50">
        <f t="shared" si="157"/>
        <v>0.16</v>
      </c>
      <c r="L107" s="417">
        <f t="shared" si="153"/>
        <v>0.16</v>
      </c>
      <c r="M107" s="288">
        <f t="shared" si="164"/>
        <v>0.16</v>
      </c>
      <c r="N107" s="93">
        <f t="shared" si="158"/>
        <v>0.18</v>
      </c>
      <c r="O107" s="50">
        <f t="shared" si="159"/>
        <v>0.14000000000000001</v>
      </c>
      <c r="P107" s="184">
        <f t="shared" si="104"/>
        <v>0.14000000000000001</v>
      </c>
      <c r="Q107" s="288">
        <f t="shared" si="165"/>
        <v>0.14000000000000001</v>
      </c>
      <c r="R107" s="93">
        <f t="shared" si="160"/>
        <v>0.14000000000000001</v>
      </c>
      <c r="T107" s="571">
        <f t="shared" si="155"/>
        <v>-0.06</v>
      </c>
      <c r="U107" s="571">
        <f t="shared" si="141"/>
        <v>-4.9999999999999975E-3</v>
      </c>
      <c r="V107" s="571">
        <f t="shared" si="161"/>
        <v>0.14499999999999999</v>
      </c>
      <c r="X107" s="538">
        <f>download!B126</f>
        <v>0.14499999999999999</v>
      </c>
      <c r="Y107" s="539">
        <f>download!AX126</f>
        <v>0.14499999999999999</v>
      </c>
      <c r="Z107" s="538">
        <f>download!F126</f>
        <v>0.14249999999999999</v>
      </c>
      <c r="AA107" s="538">
        <f>download!AP126</f>
        <v>-0.17</v>
      </c>
      <c r="AB107" s="556">
        <f>download!J126</f>
        <v>0.42499999999999999</v>
      </c>
      <c r="AC107" s="556">
        <f>download!N126</f>
        <v>0.36249999999999999</v>
      </c>
      <c r="AD107" s="556">
        <f>download!R126</f>
        <v>0.185</v>
      </c>
      <c r="AE107" s="557">
        <f>download!V126</f>
        <v>0.16500000000000001</v>
      </c>
      <c r="AF107" s="325">
        <v>-0.29249999999999998</v>
      </c>
      <c r="AG107" s="325">
        <f>download!AT128</f>
        <v>0</v>
      </c>
      <c r="AH107" s="325"/>
      <c r="AI107" s="74">
        <v>39722</v>
      </c>
      <c r="AJ107" s="483">
        <f>download!Z127</f>
        <v>3.22</v>
      </c>
      <c r="AK107" s="67"/>
      <c r="AL107" s="68"/>
      <c r="AM107" s="68">
        <f t="shared" si="166"/>
        <v>1.8828034674957825</v>
      </c>
      <c r="AN107" s="68">
        <f t="shared" si="167"/>
        <v>3.3600000000000003</v>
      </c>
      <c r="AO107" s="68">
        <f t="shared" si="168"/>
        <v>3.3600000000000003</v>
      </c>
      <c r="AP107" s="68">
        <f t="shared" si="169"/>
        <v>3.3600000000000003</v>
      </c>
      <c r="AQ107" s="68">
        <f t="shared" si="170"/>
        <v>3.3600000000000003</v>
      </c>
      <c r="AR107" s="68">
        <f t="shared" si="171"/>
        <v>3.3800000000000003</v>
      </c>
      <c r="AS107" s="68">
        <f t="shared" si="172"/>
        <v>3.4000000000000004</v>
      </c>
      <c r="AT107" s="68">
        <f t="shared" si="173"/>
        <v>3.3600000000000003</v>
      </c>
      <c r="AU107" s="68">
        <f t="shared" si="174"/>
        <v>3.3600000000000003</v>
      </c>
      <c r="AV107" s="68"/>
      <c r="AW107" s="68"/>
      <c r="AX107" s="68">
        <f t="shared" si="175"/>
        <v>3.3650000000000002</v>
      </c>
      <c r="AY107" s="68">
        <f t="shared" si="176"/>
        <v>3.3625000000000003</v>
      </c>
      <c r="AZ107" s="68">
        <f t="shared" si="177"/>
        <v>3.645</v>
      </c>
      <c r="BA107" s="68">
        <f t="shared" si="178"/>
        <v>3.5825</v>
      </c>
      <c r="BB107" s="68">
        <f t="shared" si="179"/>
        <v>3.4050000000000002</v>
      </c>
      <c r="BC107" s="68">
        <f t="shared" si="180"/>
        <v>3.3850000000000002</v>
      </c>
      <c r="BD107" s="68">
        <f t="shared" si="142"/>
        <v>2.9275000000000002</v>
      </c>
      <c r="BE107" s="68">
        <f t="shared" si="99"/>
        <v>3.22</v>
      </c>
      <c r="BF107" s="68"/>
      <c r="BG107" s="89"/>
      <c r="BH107" s="67">
        <f>download!AD127</f>
        <v>1.3682992499830002</v>
      </c>
      <c r="BI107" s="40">
        <f>download!AH126</f>
        <v>6.291718760066102E-2</v>
      </c>
      <c r="BJ107" s="40">
        <f>download!AL126</f>
        <v>7.2017202096634009E-2</v>
      </c>
      <c r="BK107" s="48">
        <f t="shared" si="143"/>
        <v>0.60223012423329414</v>
      </c>
      <c r="BL107" s="48">
        <f t="shared" si="143"/>
        <v>0.56035817484993522</v>
      </c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8"/>
      <c r="CN107" s="40"/>
      <c r="CO107" s="56"/>
      <c r="CP107" s="56"/>
      <c r="CQ107" s="72"/>
      <c r="CR107" s="40"/>
      <c r="CS107" s="56"/>
      <c r="CT107" s="40"/>
      <c r="CU107" s="49"/>
      <c r="CV107" s="49"/>
      <c r="CW107" s="40"/>
      <c r="CX107" s="56"/>
      <c r="CY107" s="40"/>
      <c r="CZ107" s="40"/>
      <c r="DA107" s="41"/>
      <c r="DB107" s="41"/>
      <c r="DC107" s="49"/>
      <c r="DD107" s="40"/>
      <c r="DE107" s="49"/>
      <c r="DF107" s="40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</row>
    <row r="108" spans="1:124">
      <c r="A108" s="165">
        <v>39753</v>
      </c>
      <c r="B108" s="93"/>
      <c r="C108" s="394">
        <f t="shared" si="90"/>
        <v>0.22500000000000001</v>
      </c>
      <c r="D108" s="394">
        <f t="shared" si="103"/>
        <v>0.22500000000000001</v>
      </c>
      <c r="E108" s="93">
        <f t="shared" si="152"/>
        <v>0.22500000000000001</v>
      </c>
      <c r="F108" s="288">
        <f t="shared" si="162"/>
        <v>0.19</v>
      </c>
      <c r="G108" s="93">
        <f t="shared" ref="G108:G123" si="181">E108</f>
        <v>0.22500000000000001</v>
      </c>
      <c r="H108" s="294">
        <f>H96-0.005</f>
        <v>0.35</v>
      </c>
      <c r="I108" s="288">
        <f t="shared" si="163"/>
        <v>0.35</v>
      </c>
      <c r="J108" s="397">
        <f t="shared" si="154"/>
        <v>0.35</v>
      </c>
      <c r="K108" s="41">
        <f>C108+0.12</f>
        <v>0.34499999999999997</v>
      </c>
      <c r="L108" s="417">
        <f t="shared" si="153"/>
        <v>0.34499999999999997</v>
      </c>
      <c r="M108" s="288">
        <f t="shared" si="164"/>
        <v>0.34499999999999997</v>
      </c>
      <c r="N108" s="93">
        <f>+K108+0.03</f>
        <v>0.375</v>
      </c>
      <c r="O108" s="50">
        <f>K108+0.1</f>
        <v>0.44499999999999995</v>
      </c>
      <c r="P108" s="184">
        <f t="shared" si="104"/>
        <v>0.44499999999999995</v>
      </c>
      <c r="Q108" s="288">
        <f t="shared" si="165"/>
        <v>0.44499999999999995</v>
      </c>
      <c r="R108" s="93">
        <f>+O108+0.02</f>
        <v>0.46499999999999997</v>
      </c>
      <c r="T108" s="571">
        <f>C108-0.16</f>
        <v>6.5000000000000002E-2</v>
      </c>
      <c r="U108" s="571">
        <f t="shared" si="141"/>
        <v>0.12</v>
      </c>
      <c r="V108" s="571">
        <f>+(T108+AJ108)*0.032+T108+0.01</f>
        <v>0.18280800000000003</v>
      </c>
      <c r="X108" s="538">
        <f>download!B127</f>
        <v>0.20749999999999999</v>
      </c>
      <c r="Y108" s="539">
        <f>download!AX127</f>
        <v>0.20749999999999999</v>
      </c>
      <c r="Z108" s="538">
        <f>download!F127</f>
        <v>0.20499999999999999</v>
      </c>
      <c r="AA108" s="538">
        <f>download!AP127</f>
        <v>-0.13250000000000001</v>
      </c>
      <c r="AB108" s="556">
        <f>download!J127</f>
        <v>0.72499999999999998</v>
      </c>
      <c r="AC108" s="556">
        <f>download!N127</f>
        <v>0.45500000000000002</v>
      </c>
      <c r="AD108" s="556">
        <f>download!R127</f>
        <v>0.28749999999999998</v>
      </c>
      <c r="AE108" s="557">
        <f>download!V127</f>
        <v>0.24</v>
      </c>
      <c r="AF108" s="325">
        <v>-0.25</v>
      </c>
      <c r="AG108" s="325">
        <f>download!AT129</f>
        <v>0</v>
      </c>
      <c r="AH108" s="287"/>
      <c r="AI108" s="74">
        <v>39753</v>
      </c>
      <c r="AJ108" s="483">
        <f>download!Z128</f>
        <v>3.3040000000000003</v>
      </c>
      <c r="AK108" s="67"/>
      <c r="AL108" s="68"/>
      <c r="AM108" s="68">
        <f t="shared" si="166"/>
        <v>1.9657175076363775</v>
      </c>
      <c r="AN108" s="68">
        <f t="shared" si="167"/>
        <v>3.5290000000000004</v>
      </c>
      <c r="AO108" s="68">
        <f t="shared" si="168"/>
        <v>3.5290000000000004</v>
      </c>
      <c r="AP108" s="68">
        <f t="shared" si="169"/>
        <v>3.5290000000000004</v>
      </c>
      <c r="AQ108" s="68">
        <f t="shared" si="170"/>
        <v>3.6540000000000004</v>
      </c>
      <c r="AR108" s="68">
        <f t="shared" si="171"/>
        <v>3.649</v>
      </c>
      <c r="AS108" s="68">
        <f t="shared" si="172"/>
        <v>3.6790000000000003</v>
      </c>
      <c r="AT108" s="68">
        <f t="shared" si="173"/>
        <v>3.7490000000000001</v>
      </c>
      <c r="AU108" s="68">
        <f t="shared" si="174"/>
        <v>3.7690000000000001</v>
      </c>
      <c r="AV108" s="68"/>
      <c r="AW108" s="68"/>
      <c r="AX108" s="68">
        <f t="shared" si="175"/>
        <v>3.5115000000000003</v>
      </c>
      <c r="AY108" s="68">
        <f t="shared" si="176"/>
        <v>3.5090000000000003</v>
      </c>
      <c r="AZ108" s="68">
        <f t="shared" si="177"/>
        <v>4.0289999999999999</v>
      </c>
      <c r="BA108" s="68">
        <f t="shared" si="178"/>
        <v>3.7590000000000003</v>
      </c>
      <c r="BB108" s="68">
        <f t="shared" si="179"/>
        <v>3.5915000000000004</v>
      </c>
      <c r="BC108" s="68">
        <f t="shared" si="180"/>
        <v>3.5440000000000005</v>
      </c>
      <c r="BD108" s="68">
        <f t="shared" si="142"/>
        <v>3.0540000000000003</v>
      </c>
      <c r="BE108" s="68">
        <f t="shared" si="99"/>
        <v>3.3040000000000003</v>
      </c>
      <c r="BF108" s="68"/>
      <c r="BG108" s="89"/>
      <c r="BH108" s="67">
        <f>download!AD128</f>
        <v>1.3675711812400002</v>
      </c>
      <c r="BI108" s="40">
        <f>download!AH127</f>
        <v>6.2937922501419011E-2</v>
      </c>
      <c r="BJ108" s="40">
        <f>download!AL127</f>
        <v>7.2013851904123016E-2</v>
      </c>
      <c r="BK108" s="48">
        <f t="shared" si="143"/>
        <v>0.59897247760190597</v>
      </c>
      <c r="BL108" s="48">
        <f t="shared" si="143"/>
        <v>0.55701827929622483</v>
      </c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8"/>
      <c r="CN108" s="40"/>
      <c r="CO108" s="56"/>
      <c r="CP108" s="56"/>
      <c r="CQ108" s="72"/>
      <c r="CR108" s="40"/>
      <c r="CS108" s="56"/>
      <c r="CT108" s="40"/>
      <c r="CU108" s="49"/>
      <c r="CV108" s="49"/>
      <c r="CW108" s="40"/>
      <c r="CX108" s="56"/>
      <c r="CY108" s="40"/>
      <c r="CZ108" s="40"/>
      <c r="DA108" s="41"/>
      <c r="DB108" s="41"/>
      <c r="DC108" s="49"/>
      <c r="DD108" s="40"/>
      <c r="DE108" s="49"/>
      <c r="DF108" s="40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</row>
    <row r="109" spans="1:124">
      <c r="A109" s="165">
        <v>39783</v>
      </c>
      <c r="B109" s="93"/>
      <c r="C109" s="394">
        <f t="shared" si="90"/>
        <v>0.22500000000000001</v>
      </c>
      <c r="D109" s="394">
        <f t="shared" si="103"/>
        <v>0.22500000000000001</v>
      </c>
      <c r="E109" s="93">
        <f t="shared" si="152"/>
        <v>0.22500000000000001</v>
      </c>
      <c r="F109" s="288">
        <f t="shared" si="162"/>
        <v>0.19</v>
      </c>
      <c r="G109" s="93">
        <f t="shared" si="181"/>
        <v>0.22500000000000001</v>
      </c>
      <c r="H109" s="294">
        <f>H97-0.005</f>
        <v>0.35</v>
      </c>
      <c r="I109" s="288">
        <f t="shared" si="163"/>
        <v>0.35</v>
      </c>
      <c r="J109" s="397">
        <f t="shared" si="154"/>
        <v>0.35</v>
      </c>
      <c r="K109" s="41">
        <f>C109+0.12</f>
        <v>0.34499999999999997</v>
      </c>
      <c r="L109" s="417">
        <f t="shared" si="153"/>
        <v>0.34499999999999997</v>
      </c>
      <c r="M109" s="288">
        <f t="shared" si="164"/>
        <v>0.34499999999999997</v>
      </c>
      <c r="N109" s="93">
        <f>+K109+0.03</f>
        <v>0.375</v>
      </c>
      <c r="O109" s="50">
        <f>K109+0.1</f>
        <v>0.44499999999999995</v>
      </c>
      <c r="P109" s="184">
        <f t="shared" si="104"/>
        <v>0.44499999999999995</v>
      </c>
      <c r="Q109" s="288">
        <f t="shared" si="165"/>
        <v>0.44499999999999995</v>
      </c>
      <c r="R109" s="93">
        <f>+O109+0.02</f>
        <v>0.46499999999999997</v>
      </c>
      <c r="T109" s="571">
        <f>C109-0.16</f>
        <v>6.5000000000000002E-2</v>
      </c>
      <c r="U109" s="571">
        <f t="shared" si="141"/>
        <v>0.12</v>
      </c>
      <c r="V109" s="571">
        <f>+(T109+AJ109)*0.032+T109+0.01</f>
        <v>0.18568800000000002</v>
      </c>
      <c r="X109" s="538">
        <f>download!B128</f>
        <v>0.2475</v>
      </c>
      <c r="Y109" s="539">
        <f>download!AX128</f>
        <v>0.2475</v>
      </c>
      <c r="Z109" s="538">
        <f>download!F128</f>
        <v>0.245</v>
      </c>
      <c r="AA109" s="538">
        <f>download!AP128</f>
        <v>-0.125</v>
      </c>
      <c r="AB109" s="556">
        <f>download!J128</f>
        <v>1.23</v>
      </c>
      <c r="AC109" s="556">
        <f>download!N128</f>
        <v>0.79</v>
      </c>
      <c r="AD109" s="556">
        <f>download!R128</f>
        <v>0.33750000000000002</v>
      </c>
      <c r="AE109" s="557">
        <f>download!V128</f>
        <v>0.29499999999999998</v>
      </c>
      <c r="AF109" s="325">
        <v>-0.25</v>
      </c>
      <c r="AG109" s="325">
        <f>download!AT130</f>
        <v>0</v>
      </c>
      <c r="AH109" s="287"/>
      <c r="AI109" s="74">
        <v>39783</v>
      </c>
      <c r="AJ109" s="483">
        <f>download!Z129</f>
        <v>3.3940000000000006</v>
      </c>
      <c r="AK109" s="67"/>
      <c r="AL109" s="68"/>
      <c r="AM109" s="68">
        <f t="shared" si="166"/>
        <v>2.0042216226503249</v>
      </c>
      <c r="AN109" s="68">
        <f t="shared" si="167"/>
        <v>3.6190000000000007</v>
      </c>
      <c r="AO109" s="68">
        <f t="shared" si="168"/>
        <v>3.6190000000000007</v>
      </c>
      <c r="AP109" s="68">
        <f t="shared" si="169"/>
        <v>3.6190000000000007</v>
      </c>
      <c r="AQ109" s="68">
        <f t="shared" si="170"/>
        <v>3.7440000000000007</v>
      </c>
      <c r="AR109" s="68">
        <f t="shared" si="171"/>
        <v>3.7390000000000008</v>
      </c>
      <c r="AS109" s="68">
        <f t="shared" si="172"/>
        <v>3.7690000000000006</v>
      </c>
      <c r="AT109" s="68">
        <f t="shared" si="173"/>
        <v>3.8390000000000004</v>
      </c>
      <c r="AU109" s="68">
        <f t="shared" si="174"/>
        <v>3.8590000000000004</v>
      </c>
      <c r="AV109" s="68"/>
      <c r="AW109" s="68"/>
      <c r="AX109" s="68">
        <f t="shared" si="175"/>
        <v>3.6415000000000006</v>
      </c>
      <c r="AY109" s="68">
        <f t="shared" si="176"/>
        <v>3.6390000000000007</v>
      </c>
      <c r="AZ109" s="68">
        <f t="shared" si="177"/>
        <v>4.6240000000000006</v>
      </c>
      <c r="BA109" s="68">
        <f t="shared" si="178"/>
        <v>4.1840000000000011</v>
      </c>
      <c r="BB109" s="68">
        <f t="shared" si="179"/>
        <v>3.7315000000000005</v>
      </c>
      <c r="BC109" s="68">
        <f t="shared" si="180"/>
        <v>3.6890000000000005</v>
      </c>
      <c r="BD109" s="68">
        <f t="shared" si="142"/>
        <v>3.1440000000000006</v>
      </c>
      <c r="BE109" s="68">
        <f t="shared" si="99"/>
        <v>3.3940000000000006</v>
      </c>
      <c r="BF109" s="68"/>
      <c r="BG109" s="89"/>
      <c r="BH109" s="67">
        <f>download!AD129</f>
        <v>1.366824575224</v>
      </c>
      <c r="BI109" s="40">
        <f>download!AH128</f>
        <v>6.2957988534546011E-2</v>
      </c>
      <c r="BJ109" s="40">
        <f>download!AL128</f>
        <v>7.2010609782341015E-2</v>
      </c>
      <c r="BK109" s="48">
        <f t="shared" si="143"/>
        <v>0.59583476053634732</v>
      </c>
      <c r="BL109" s="48">
        <f t="shared" si="143"/>
        <v>0.55380536685557458</v>
      </c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8"/>
      <c r="CN109" s="40"/>
      <c r="CO109" s="56"/>
      <c r="CP109" s="56"/>
      <c r="CQ109" s="72"/>
      <c r="CR109" s="40"/>
      <c r="CS109" s="56"/>
      <c r="CT109" s="40"/>
      <c r="CU109" s="49"/>
      <c r="CV109" s="49"/>
      <c r="CW109" s="40"/>
      <c r="CX109" s="56"/>
      <c r="CY109" s="40"/>
      <c r="CZ109" s="40"/>
      <c r="DA109" s="41"/>
      <c r="DB109" s="41"/>
      <c r="DC109" s="49"/>
      <c r="DD109" s="40"/>
      <c r="DE109" s="49"/>
      <c r="DF109" s="40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</row>
    <row r="110" spans="1:124">
      <c r="A110" s="165">
        <v>39814</v>
      </c>
      <c r="B110" s="93"/>
      <c r="C110" s="394">
        <f t="shared" si="90"/>
        <v>0.25</v>
      </c>
      <c r="D110" s="394">
        <f t="shared" si="103"/>
        <v>0.25</v>
      </c>
      <c r="E110" s="93">
        <f t="shared" si="152"/>
        <v>0.25</v>
      </c>
      <c r="F110" s="288">
        <f t="shared" si="162"/>
        <v>0.215</v>
      </c>
      <c r="G110" s="93">
        <f t="shared" si="181"/>
        <v>0.25</v>
      </c>
      <c r="H110" s="294">
        <f>H98-0.005</f>
        <v>0.375</v>
      </c>
      <c r="I110" s="288">
        <f t="shared" si="163"/>
        <v>0.375</v>
      </c>
      <c r="J110" s="397">
        <f t="shared" si="154"/>
        <v>0.375</v>
      </c>
      <c r="K110" s="41">
        <f>C110+0.12</f>
        <v>0.37</v>
      </c>
      <c r="L110" s="417">
        <f t="shared" si="153"/>
        <v>0.37</v>
      </c>
      <c r="M110" s="288">
        <f t="shared" si="164"/>
        <v>0.37</v>
      </c>
      <c r="N110" s="93">
        <f>+K110+0.03</f>
        <v>0.4</v>
      </c>
      <c r="O110" s="50">
        <f>K110+0.1</f>
        <v>0.47</v>
      </c>
      <c r="P110" s="184">
        <f t="shared" si="104"/>
        <v>0.47</v>
      </c>
      <c r="Q110" s="288">
        <f t="shared" si="165"/>
        <v>0.47</v>
      </c>
      <c r="R110" s="93">
        <f>+O110+0.02</f>
        <v>0.49</v>
      </c>
      <c r="T110" s="571">
        <f>C110-0.16</f>
        <v>0.09</v>
      </c>
      <c r="U110" s="571">
        <f t="shared" si="141"/>
        <v>0.14499999999999999</v>
      </c>
      <c r="V110" s="571">
        <f>+(T110+AJ110)*0.032+T110+0.01</f>
        <v>0.21670400000000001</v>
      </c>
      <c r="X110" s="538">
        <f>download!B129</f>
        <v>0.26</v>
      </c>
      <c r="Y110" s="539">
        <f>download!AX129</f>
        <v>0.26</v>
      </c>
      <c r="Z110" s="538">
        <f>download!F129</f>
        <v>0.31</v>
      </c>
      <c r="AA110" s="538">
        <f>download!AP129</f>
        <v>-0.11</v>
      </c>
      <c r="AB110" s="556">
        <f>download!J129</f>
        <v>1.575</v>
      </c>
      <c r="AC110" s="556">
        <f>download!N129</f>
        <v>0.95499999999999996</v>
      </c>
      <c r="AD110" s="556">
        <f>download!R129</f>
        <v>0.4375</v>
      </c>
      <c r="AE110" s="557">
        <f>download!V129</f>
        <v>0.34250000000000003</v>
      </c>
      <c r="AF110" s="325">
        <v>-0.25</v>
      </c>
      <c r="AG110" s="325">
        <f>download!AT131</f>
        <v>0</v>
      </c>
      <c r="AH110" s="287"/>
      <c r="AI110" s="74">
        <v>39814</v>
      </c>
      <c r="AJ110" s="483">
        <f>download!Z130</f>
        <v>3.5569999999999999</v>
      </c>
      <c r="AK110" s="67"/>
      <c r="AL110" s="68"/>
      <c r="AM110" s="68">
        <f t="shared" si="166"/>
        <v>2.0957730016753633</v>
      </c>
      <c r="AN110" s="68">
        <f t="shared" si="167"/>
        <v>3.8069999999999999</v>
      </c>
      <c r="AO110" s="68">
        <f t="shared" si="168"/>
        <v>3.8069999999999999</v>
      </c>
      <c r="AP110" s="68">
        <f t="shared" si="169"/>
        <v>3.8069999999999999</v>
      </c>
      <c r="AQ110" s="68">
        <f t="shared" si="170"/>
        <v>3.9319999999999999</v>
      </c>
      <c r="AR110" s="68">
        <f t="shared" si="171"/>
        <v>3.927</v>
      </c>
      <c r="AS110" s="68">
        <f t="shared" si="172"/>
        <v>3.9569999999999999</v>
      </c>
      <c r="AT110" s="68">
        <f t="shared" si="173"/>
        <v>4.0270000000000001</v>
      </c>
      <c r="AU110" s="68">
        <f t="shared" si="174"/>
        <v>4.0469999999999997</v>
      </c>
      <c r="AV110" s="68"/>
      <c r="AW110" s="68"/>
      <c r="AX110" s="68">
        <f t="shared" si="175"/>
        <v>3.8170000000000002</v>
      </c>
      <c r="AY110" s="68">
        <f t="shared" si="176"/>
        <v>3.867</v>
      </c>
      <c r="AZ110" s="68">
        <f t="shared" si="177"/>
        <v>5.1319999999999997</v>
      </c>
      <c r="BA110" s="68">
        <f t="shared" si="178"/>
        <v>4.5119999999999996</v>
      </c>
      <c r="BB110" s="68">
        <f t="shared" si="179"/>
        <v>3.9944999999999999</v>
      </c>
      <c r="BC110" s="68">
        <f t="shared" si="180"/>
        <v>3.8994999999999997</v>
      </c>
      <c r="BD110" s="68">
        <f t="shared" si="142"/>
        <v>3.3069999999999999</v>
      </c>
      <c r="BE110" s="68">
        <f t="shared" si="99"/>
        <v>3.5569999999999999</v>
      </c>
      <c r="BF110" s="68"/>
      <c r="BG110" s="89"/>
      <c r="BH110" s="67">
        <f>download!AD130</f>
        <v>1.3660837857950003</v>
      </c>
      <c r="BI110" s="40">
        <f>download!AH129</f>
        <v>6.2978723435584028E-2</v>
      </c>
      <c r="BJ110" s="40">
        <f>download!AL129</f>
        <v>7.2007259589837003E-2</v>
      </c>
      <c r="BK110" s="48">
        <f t="shared" si="143"/>
        <v>0.59260773126264255</v>
      </c>
      <c r="BL110" s="48">
        <f t="shared" si="143"/>
        <v>0.55050512258349449</v>
      </c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8"/>
      <c r="CN110" s="40"/>
      <c r="CO110" s="56"/>
      <c r="CP110" s="56"/>
      <c r="CQ110" s="72"/>
      <c r="CR110" s="40"/>
      <c r="CS110" s="56"/>
      <c r="CT110" s="40"/>
      <c r="CU110" s="49"/>
      <c r="CV110" s="49"/>
      <c r="CW110" s="40"/>
      <c r="CX110" s="56"/>
      <c r="CY110" s="40"/>
      <c r="CZ110" s="40"/>
      <c r="DA110" s="41"/>
      <c r="DB110" s="41"/>
      <c r="DC110" s="49"/>
      <c r="DD110" s="40"/>
      <c r="DE110" s="49"/>
      <c r="DF110" s="40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</row>
    <row r="111" spans="1:124">
      <c r="A111" s="165">
        <v>39845</v>
      </c>
      <c r="B111" s="93"/>
      <c r="C111" s="394">
        <f t="shared" si="90"/>
        <v>0.31</v>
      </c>
      <c r="D111" s="394">
        <f t="shared" si="103"/>
        <v>0.31</v>
      </c>
      <c r="E111" s="93">
        <f t="shared" si="152"/>
        <v>0.31</v>
      </c>
      <c r="F111" s="288">
        <f t="shared" si="162"/>
        <v>0.27500000000000002</v>
      </c>
      <c r="G111" s="93">
        <f t="shared" si="181"/>
        <v>0.31</v>
      </c>
      <c r="H111" s="294">
        <f>H99-0.005</f>
        <v>0.435</v>
      </c>
      <c r="I111" s="288">
        <f t="shared" si="163"/>
        <v>0.435</v>
      </c>
      <c r="J111" s="397">
        <f t="shared" si="154"/>
        <v>0.435</v>
      </c>
      <c r="K111" s="41">
        <f>C111+0.12</f>
        <v>0.43</v>
      </c>
      <c r="L111" s="417">
        <f t="shared" si="153"/>
        <v>0.43</v>
      </c>
      <c r="M111" s="288">
        <f t="shared" si="164"/>
        <v>0.43</v>
      </c>
      <c r="N111" s="93">
        <f>+K111+0.03</f>
        <v>0.45999999999999996</v>
      </c>
      <c r="O111" s="50">
        <f>K111+0.1</f>
        <v>0.53</v>
      </c>
      <c r="P111" s="184">
        <f t="shared" si="104"/>
        <v>0.53</v>
      </c>
      <c r="Q111" s="288">
        <f t="shared" si="165"/>
        <v>0.53</v>
      </c>
      <c r="R111" s="93">
        <f>+O111+0.02</f>
        <v>0.55000000000000004</v>
      </c>
      <c r="T111" s="571">
        <f>C111-0.16</f>
        <v>0.15</v>
      </c>
      <c r="U111" s="571">
        <f t="shared" si="141"/>
        <v>0.20499999999999999</v>
      </c>
      <c r="V111" s="571">
        <f>+(T111+AJ111)*0.032+T111+0.01</f>
        <v>0.27523200000000003</v>
      </c>
      <c r="X111" s="538">
        <f>download!B130</f>
        <v>0.23749999999999999</v>
      </c>
      <c r="Y111" s="539">
        <f>download!AX130</f>
        <v>0.23749999999999999</v>
      </c>
      <c r="Z111" s="538">
        <f>download!F130</f>
        <v>0.28499999999999998</v>
      </c>
      <c r="AA111" s="538">
        <f>download!AP130</f>
        <v>-0.11</v>
      </c>
      <c r="AB111" s="556">
        <f>download!J130</f>
        <v>1.4950000000000001</v>
      </c>
      <c r="AC111" s="556">
        <f>download!N130</f>
        <v>0.94499999999999995</v>
      </c>
      <c r="AD111" s="556">
        <f>download!R130</f>
        <v>0.435</v>
      </c>
      <c r="AE111" s="557">
        <f>download!V130</f>
        <v>0.33750000000000002</v>
      </c>
      <c r="AF111" s="325">
        <v>-0.25</v>
      </c>
      <c r="AG111" s="325">
        <f>download!AT132</f>
        <v>0</v>
      </c>
      <c r="AH111" s="287"/>
      <c r="AI111" s="74">
        <v>39845</v>
      </c>
      <c r="AJ111" s="483">
        <f>download!Z131</f>
        <v>3.4510000000000005</v>
      </c>
      <c r="AK111" s="67"/>
      <c r="AL111" s="68"/>
      <c r="AM111" s="68">
        <f t="shared" si="166"/>
        <v>2.0581126442191726</v>
      </c>
      <c r="AN111" s="68">
        <f t="shared" si="167"/>
        <v>3.7610000000000006</v>
      </c>
      <c r="AO111" s="68">
        <f t="shared" si="168"/>
        <v>3.7610000000000006</v>
      </c>
      <c r="AP111" s="68">
        <f t="shared" si="169"/>
        <v>3.7610000000000006</v>
      </c>
      <c r="AQ111" s="68">
        <f t="shared" si="170"/>
        <v>3.8860000000000006</v>
      </c>
      <c r="AR111" s="68">
        <f t="shared" si="171"/>
        <v>3.8810000000000007</v>
      </c>
      <c r="AS111" s="68">
        <f t="shared" si="172"/>
        <v>3.9110000000000005</v>
      </c>
      <c r="AT111" s="68">
        <f t="shared" si="173"/>
        <v>3.9810000000000008</v>
      </c>
      <c r="AU111" s="68">
        <f t="shared" si="174"/>
        <v>4.0010000000000003</v>
      </c>
      <c r="AV111" s="68"/>
      <c r="AW111" s="68"/>
      <c r="AX111" s="68">
        <f t="shared" si="175"/>
        <v>3.6885000000000003</v>
      </c>
      <c r="AY111" s="68">
        <f t="shared" si="176"/>
        <v>3.7360000000000007</v>
      </c>
      <c r="AZ111" s="68">
        <f t="shared" si="177"/>
        <v>4.9460000000000006</v>
      </c>
      <c r="BA111" s="68">
        <f t="shared" si="178"/>
        <v>4.3960000000000008</v>
      </c>
      <c r="BB111" s="68">
        <f t="shared" si="179"/>
        <v>3.8860000000000006</v>
      </c>
      <c r="BC111" s="68">
        <f t="shared" si="180"/>
        <v>3.7885000000000004</v>
      </c>
      <c r="BD111" s="68">
        <f t="shared" si="142"/>
        <v>3.2010000000000005</v>
      </c>
      <c r="BE111" s="68">
        <f t="shared" si="99"/>
        <v>3.4510000000000005</v>
      </c>
      <c r="BF111" s="68"/>
      <c r="BG111" s="89"/>
      <c r="BH111" s="67">
        <f>download!AD131</f>
        <v>1.3654196775870002</v>
      </c>
      <c r="BI111" s="40">
        <f>download!AH130</f>
        <v>6.2999458336765013E-2</v>
      </c>
      <c r="BJ111" s="40">
        <f>download!AL130</f>
        <v>7.2003909397337015E-2</v>
      </c>
      <c r="BK111" s="48">
        <f t="shared" si="143"/>
        <v>0.58939616935928396</v>
      </c>
      <c r="BL111" s="48">
        <f t="shared" si="143"/>
        <v>0.5472248455780836</v>
      </c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8"/>
      <c r="CN111" s="40"/>
      <c r="CO111" s="56"/>
      <c r="CP111" s="56"/>
      <c r="CQ111" s="72"/>
      <c r="CR111" s="40"/>
      <c r="CS111" s="56"/>
      <c r="CT111" s="40"/>
      <c r="CU111" s="49"/>
      <c r="CV111" s="49"/>
      <c r="CW111" s="40"/>
      <c r="CX111" s="56"/>
      <c r="CY111" s="40"/>
      <c r="CZ111" s="40"/>
      <c r="DA111" s="41"/>
      <c r="DB111" s="41"/>
      <c r="DC111" s="49"/>
      <c r="DD111" s="40"/>
      <c r="DE111" s="49"/>
      <c r="DF111" s="40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</row>
    <row r="112" spans="1:124">
      <c r="A112" s="165">
        <v>39873</v>
      </c>
      <c r="B112" s="93"/>
      <c r="C112" s="394">
        <f t="shared" si="90"/>
        <v>0.30499999999999999</v>
      </c>
      <c r="D112" s="394">
        <f t="shared" si="103"/>
        <v>0.30499999999999999</v>
      </c>
      <c r="E112" s="93">
        <f t="shared" si="152"/>
        <v>0.30499999999999999</v>
      </c>
      <c r="F112" s="288">
        <f t="shared" si="162"/>
        <v>0.27</v>
      </c>
      <c r="G112" s="93">
        <f t="shared" si="181"/>
        <v>0.30499999999999999</v>
      </c>
      <c r="H112" s="294">
        <f>H100-0.005</f>
        <v>0.43</v>
      </c>
      <c r="I112" s="288">
        <f t="shared" si="163"/>
        <v>0.43</v>
      </c>
      <c r="J112" s="397">
        <f t="shared" si="154"/>
        <v>0.43</v>
      </c>
      <c r="K112" s="41">
        <f>C112+0.12</f>
        <v>0.42499999999999999</v>
      </c>
      <c r="L112" s="417">
        <f t="shared" si="153"/>
        <v>0.42499999999999999</v>
      </c>
      <c r="M112" s="288">
        <f t="shared" si="164"/>
        <v>0.42499999999999999</v>
      </c>
      <c r="N112" s="93">
        <f>+K112+0.03</f>
        <v>0.45499999999999996</v>
      </c>
      <c r="O112" s="50">
        <f>K112+0.1</f>
        <v>0.52500000000000002</v>
      </c>
      <c r="P112" s="184">
        <f t="shared" si="104"/>
        <v>0.52500000000000002</v>
      </c>
      <c r="Q112" s="288">
        <f t="shared" si="165"/>
        <v>0.52500000000000002</v>
      </c>
      <c r="R112" s="93">
        <f>+O112+0.02</f>
        <v>0.54500000000000004</v>
      </c>
      <c r="T112" s="571">
        <f>C112-0.16</f>
        <v>0.14499999999999999</v>
      </c>
      <c r="U112" s="571">
        <f t="shared" si="141"/>
        <v>0.19999999999999998</v>
      </c>
      <c r="V112" s="571">
        <f>+(T112+AJ112)*0.032+T112+0.01</f>
        <v>0.26616800000000002</v>
      </c>
      <c r="X112" s="538">
        <f>download!B131</f>
        <v>0.23499999999999999</v>
      </c>
      <c r="Y112" s="539">
        <f>download!AX131</f>
        <v>0.23499999999999999</v>
      </c>
      <c r="Z112" s="538">
        <f>download!F131</f>
        <v>0.28249999999999997</v>
      </c>
      <c r="AA112" s="538">
        <f>download!AP131</f>
        <v>-0.11</v>
      </c>
      <c r="AB112" s="556">
        <f>download!J131</f>
        <v>0.89500000000000002</v>
      </c>
      <c r="AC112" s="556">
        <f>download!N131</f>
        <v>0.60250000000000004</v>
      </c>
      <c r="AD112" s="556">
        <f>download!R131</f>
        <v>0.30249999999999999</v>
      </c>
      <c r="AE112" s="557">
        <f>download!V131</f>
        <v>0.26</v>
      </c>
      <c r="AF112" s="325">
        <v>-0.25</v>
      </c>
      <c r="AG112" s="325">
        <f>download!AT133</f>
        <v>0</v>
      </c>
      <c r="AH112" s="287"/>
      <c r="AI112" s="74">
        <v>39873</v>
      </c>
      <c r="AJ112" s="483">
        <f>download!Z132</f>
        <v>3.3290000000000006</v>
      </c>
      <c r="AK112" s="67"/>
      <c r="AL112" s="68"/>
      <c r="AM112" s="68">
        <f t="shared" si="166"/>
        <v>1.977910158764522</v>
      </c>
      <c r="AN112" s="68">
        <f t="shared" si="167"/>
        <v>3.6340000000000008</v>
      </c>
      <c r="AO112" s="68">
        <f t="shared" si="168"/>
        <v>3.6340000000000008</v>
      </c>
      <c r="AP112" s="68">
        <f t="shared" si="169"/>
        <v>3.6340000000000008</v>
      </c>
      <c r="AQ112" s="68">
        <f t="shared" si="170"/>
        <v>3.7590000000000008</v>
      </c>
      <c r="AR112" s="68">
        <f t="shared" si="171"/>
        <v>3.7540000000000004</v>
      </c>
      <c r="AS112" s="68">
        <f t="shared" si="172"/>
        <v>3.7840000000000007</v>
      </c>
      <c r="AT112" s="68">
        <f t="shared" si="173"/>
        <v>3.8540000000000005</v>
      </c>
      <c r="AU112" s="68">
        <f t="shared" si="174"/>
        <v>3.8740000000000006</v>
      </c>
      <c r="AV112" s="68"/>
      <c r="AW112" s="68"/>
      <c r="AX112" s="68">
        <f t="shared" si="175"/>
        <v>3.5640000000000005</v>
      </c>
      <c r="AY112" s="68">
        <f t="shared" si="176"/>
        <v>3.6115000000000004</v>
      </c>
      <c r="AZ112" s="68">
        <f t="shared" si="177"/>
        <v>4.2240000000000002</v>
      </c>
      <c r="BA112" s="68">
        <f t="shared" si="178"/>
        <v>3.9315000000000007</v>
      </c>
      <c r="BB112" s="68">
        <f t="shared" si="179"/>
        <v>3.6315000000000008</v>
      </c>
      <c r="BC112" s="68">
        <f t="shared" si="180"/>
        <v>3.5890000000000004</v>
      </c>
      <c r="BD112" s="68">
        <f t="shared" si="142"/>
        <v>3.0790000000000006</v>
      </c>
      <c r="BE112" s="68">
        <f t="shared" si="99"/>
        <v>3.3290000000000006</v>
      </c>
      <c r="BF112" s="68"/>
      <c r="BG112" s="89"/>
      <c r="BH112" s="67">
        <f>download!AD132</f>
        <v>1.3646899333960003</v>
      </c>
      <c r="BI112" s="40">
        <f>download!AH131</f>
        <v>6.301818663472801E-2</v>
      </c>
      <c r="BJ112" s="40">
        <f>download!AL131</f>
        <v>7.2000883417016021E-2</v>
      </c>
      <c r="BK112" s="48">
        <f t="shared" si="143"/>
        <v>0.58650864677358217</v>
      </c>
      <c r="BL112" s="48">
        <f t="shared" si="143"/>
        <v>0.54427907505903184</v>
      </c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8"/>
      <c r="CN112" s="40"/>
      <c r="CO112" s="56"/>
      <c r="CP112" s="56"/>
      <c r="CQ112" s="72"/>
      <c r="CR112" s="40"/>
      <c r="CS112" s="56"/>
      <c r="CT112" s="40"/>
      <c r="CU112" s="49"/>
      <c r="CV112" s="49"/>
      <c r="CW112" s="40"/>
      <c r="CX112" s="56"/>
      <c r="CY112" s="40"/>
      <c r="CZ112" s="40"/>
      <c r="DA112" s="41"/>
      <c r="DB112" s="41"/>
      <c r="DC112" s="49"/>
      <c r="DD112" s="40"/>
      <c r="DE112" s="49"/>
      <c r="DF112" s="40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</row>
    <row r="113" spans="1:124">
      <c r="A113" s="165">
        <v>39904</v>
      </c>
      <c r="B113" s="93"/>
      <c r="C113" s="394">
        <f t="shared" si="90"/>
        <v>0.14000000000000001</v>
      </c>
      <c r="D113" s="394">
        <f t="shared" si="103"/>
        <v>0.14000000000000001</v>
      </c>
      <c r="E113" s="93">
        <f t="shared" si="152"/>
        <v>0.14000000000000001</v>
      </c>
      <c r="F113" s="288">
        <f t="shared" si="162"/>
        <v>0.10500000000000001</v>
      </c>
      <c r="G113" s="93">
        <f t="shared" si="181"/>
        <v>0.14000000000000001</v>
      </c>
      <c r="H113" s="294">
        <f>C113</f>
        <v>0.14000000000000001</v>
      </c>
      <c r="I113" s="288">
        <f t="shared" si="163"/>
        <v>0.14000000000000001</v>
      </c>
      <c r="J113" s="397">
        <f t="shared" si="154"/>
        <v>0.14000000000000001</v>
      </c>
      <c r="K113" s="50">
        <f>C113+0.02</f>
        <v>0.16</v>
      </c>
      <c r="L113" s="417">
        <f t="shared" si="153"/>
        <v>0.16</v>
      </c>
      <c r="M113" s="288">
        <f t="shared" si="164"/>
        <v>0.16</v>
      </c>
      <c r="N113" s="93">
        <f>+K113+0.02</f>
        <v>0.18</v>
      </c>
      <c r="O113" s="50">
        <f>C113</f>
        <v>0.14000000000000001</v>
      </c>
      <c r="P113" s="184">
        <f t="shared" si="104"/>
        <v>0.14000000000000001</v>
      </c>
      <c r="Q113" s="288">
        <f t="shared" si="165"/>
        <v>0.14000000000000001</v>
      </c>
      <c r="R113" s="93">
        <f>+O113</f>
        <v>0.14000000000000001</v>
      </c>
      <c r="T113" s="571">
        <f t="shared" ref="T113:T119" si="182">C113-0.2</f>
        <v>-0.06</v>
      </c>
      <c r="U113" s="571">
        <f t="shared" ref="U113:U144" si="183">T113+0.055</f>
        <v>-4.9999999999999975E-3</v>
      </c>
      <c r="V113" s="571">
        <f>Y113</f>
        <v>0.16250000000000001</v>
      </c>
      <c r="X113" s="538">
        <f>download!B132</f>
        <v>0.16250000000000001</v>
      </c>
      <c r="Y113" s="539">
        <f>download!AX132</f>
        <v>0.16250000000000001</v>
      </c>
      <c r="Z113" s="538">
        <f>download!F132</f>
        <v>0.1875</v>
      </c>
      <c r="AA113" s="538">
        <f>download!AP132</f>
        <v>-0.155</v>
      </c>
      <c r="AB113" s="556">
        <f>download!J132</f>
        <v>0.45</v>
      </c>
      <c r="AC113" s="556">
        <f>download!N132</f>
        <v>0.35499999999999998</v>
      </c>
      <c r="AD113" s="556">
        <f>download!R132</f>
        <v>0.19750000000000001</v>
      </c>
      <c r="AE113" s="557">
        <f>download!V132</f>
        <v>0.17749999999999999</v>
      </c>
      <c r="AF113" s="325">
        <v>-0.29249999999999998</v>
      </c>
      <c r="AG113" s="325">
        <f>download!AT134</f>
        <v>0</v>
      </c>
      <c r="AH113" s="287"/>
      <c r="AI113" s="74">
        <v>39904</v>
      </c>
      <c r="AJ113" s="483">
        <f>download!Z133</f>
        <v>3.2069999999999999</v>
      </c>
      <c r="AK113" s="67"/>
      <c r="AL113" s="68"/>
      <c r="AM113" s="68">
        <f t="shared" si="166"/>
        <v>1.8108490392514685</v>
      </c>
      <c r="AN113" s="68">
        <f t="shared" si="167"/>
        <v>3.347</v>
      </c>
      <c r="AO113" s="68">
        <f t="shared" si="168"/>
        <v>3.347</v>
      </c>
      <c r="AP113" s="68">
        <f t="shared" si="169"/>
        <v>3.347</v>
      </c>
      <c r="AQ113" s="68">
        <f t="shared" si="170"/>
        <v>3.347</v>
      </c>
      <c r="AR113" s="68">
        <f t="shared" si="171"/>
        <v>3.367</v>
      </c>
      <c r="AS113" s="68">
        <f t="shared" si="172"/>
        <v>3.387</v>
      </c>
      <c r="AT113" s="68">
        <f t="shared" si="173"/>
        <v>3.347</v>
      </c>
      <c r="AU113" s="68">
        <f t="shared" si="174"/>
        <v>3.347</v>
      </c>
      <c r="AV113" s="68"/>
      <c r="AW113" s="68"/>
      <c r="AX113" s="68">
        <f t="shared" si="175"/>
        <v>3.3694999999999999</v>
      </c>
      <c r="AY113" s="68">
        <f t="shared" si="176"/>
        <v>3.3944999999999999</v>
      </c>
      <c r="AZ113" s="68">
        <f t="shared" si="177"/>
        <v>3.657</v>
      </c>
      <c r="BA113" s="68">
        <f t="shared" si="178"/>
        <v>3.5619999999999998</v>
      </c>
      <c r="BB113" s="68">
        <f t="shared" si="179"/>
        <v>3.4044999999999996</v>
      </c>
      <c r="BC113" s="68">
        <f t="shared" si="180"/>
        <v>3.3845000000000001</v>
      </c>
      <c r="BD113" s="68">
        <f t="shared" si="142"/>
        <v>2.9144999999999999</v>
      </c>
      <c r="BE113" s="68">
        <f t="shared" si="99"/>
        <v>3.2069999999999999</v>
      </c>
      <c r="BF113" s="68"/>
      <c r="BG113" s="89"/>
      <c r="BH113" s="67">
        <f>download!AD133</f>
        <v>1.3639892426760003</v>
      </c>
      <c r="BI113" s="40">
        <f>download!AH132</f>
        <v>6.3038921536181014E-2</v>
      </c>
      <c r="BJ113" s="40">
        <f>download!AL132</f>
        <v>7.1997533224523E-2</v>
      </c>
      <c r="BK113" s="48">
        <f t="shared" si="143"/>
        <v>0.58332635177437397</v>
      </c>
      <c r="BL113" s="48">
        <f t="shared" si="143"/>
        <v>0.54103646228009217</v>
      </c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8"/>
      <c r="CN113" s="40"/>
      <c r="CO113" s="56"/>
      <c r="CP113" s="56"/>
      <c r="CQ113" s="72"/>
      <c r="CR113" s="40"/>
      <c r="CS113" s="56"/>
      <c r="CT113" s="40"/>
      <c r="CU113" s="49"/>
      <c r="CV113" s="49"/>
      <c r="CW113" s="40"/>
      <c r="CX113" s="56"/>
      <c r="CY113" s="40"/>
      <c r="CZ113" s="40"/>
      <c r="DA113" s="41"/>
      <c r="DB113" s="41"/>
      <c r="DC113" s="49"/>
      <c r="DD113" s="40"/>
      <c r="DE113" s="49"/>
      <c r="DF113" s="40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</row>
    <row r="114" spans="1:124">
      <c r="A114" s="165">
        <v>39934</v>
      </c>
      <c r="B114" s="93"/>
      <c r="C114" s="394">
        <f t="shared" si="90"/>
        <v>0.14000000000000001</v>
      </c>
      <c r="D114" s="394">
        <f t="shared" si="103"/>
        <v>0.14000000000000001</v>
      </c>
      <c r="E114" s="93">
        <f t="shared" si="152"/>
        <v>0.14000000000000001</v>
      </c>
      <c r="F114" s="288">
        <f t="shared" si="162"/>
        <v>0.10500000000000001</v>
      </c>
      <c r="G114" s="93">
        <f t="shared" si="181"/>
        <v>0.14000000000000001</v>
      </c>
      <c r="H114" s="294">
        <f t="shared" ref="H114:H119" si="184">C114</f>
        <v>0.14000000000000001</v>
      </c>
      <c r="I114" s="288">
        <f t="shared" si="163"/>
        <v>0.14000000000000001</v>
      </c>
      <c r="J114" s="397">
        <f t="shared" si="154"/>
        <v>0.14000000000000001</v>
      </c>
      <c r="K114" s="50">
        <f t="shared" ref="K114:K119" si="185">C114+0.02</f>
        <v>0.16</v>
      </c>
      <c r="L114" s="417">
        <f t="shared" si="153"/>
        <v>0.16</v>
      </c>
      <c r="M114" s="288">
        <f t="shared" si="164"/>
        <v>0.16</v>
      </c>
      <c r="N114" s="93">
        <f t="shared" ref="N114:N119" si="186">+K114+0.02</f>
        <v>0.18</v>
      </c>
      <c r="O114" s="50">
        <f t="shared" ref="O114:O119" si="187">C114</f>
        <v>0.14000000000000001</v>
      </c>
      <c r="P114" s="184">
        <f t="shared" si="104"/>
        <v>0.14000000000000001</v>
      </c>
      <c r="Q114" s="288">
        <f t="shared" si="165"/>
        <v>0.14000000000000001</v>
      </c>
      <c r="R114" s="93">
        <f t="shared" ref="R114:R119" si="188">+O114</f>
        <v>0.14000000000000001</v>
      </c>
      <c r="T114" s="571">
        <f t="shared" si="182"/>
        <v>-0.06</v>
      </c>
      <c r="U114" s="571">
        <f t="shared" si="183"/>
        <v>-4.9999999999999975E-3</v>
      </c>
      <c r="V114" s="571">
        <f t="shared" ref="V114:V119" si="189">Y114</f>
        <v>0.1525</v>
      </c>
      <c r="X114" s="538">
        <f>download!B133</f>
        <v>0.1525</v>
      </c>
      <c r="Y114" s="539">
        <f>download!AX133</f>
        <v>0.1525</v>
      </c>
      <c r="Z114" s="538">
        <f>download!F133</f>
        <v>0.19750000000000001</v>
      </c>
      <c r="AA114" s="538">
        <f>download!AP133</f>
        <v>-0.17</v>
      </c>
      <c r="AB114" s="556">
        <f>download!J133</f>
        <v>0.36499999999999999</v>
      </c>
      <c r="AC114" s="556">
        <f>download!N133</f>
        <v>0.28749999999999998</v>
      </c>
      <c r="AD114" s="556">
        <f>download!R133</f>
        <v>0.17249999999999999</v>
      </c>
      <c r="AE114" s="557">
        <f>download!V133</f>
        <v>0.16250000000000001</v>
      </c>
      <c r="AF114" s="325">
        <v>-0.29249999999999998</v>
      </c>
      <c r="AG114" s="325">
        <f>download!AT135</f>
        <v>0</v>
      </c>
      <c r="AH114" s="287"/>
      <c r="AI114" s="74">
        <v>39934</v>
      </c>
      <c r="AJ114" s="483">
        <f>download!Z134</f>
        <v>3.2030000000000003</v>
      </c>
      <c r="AK114" s="67"/>
      <c r="AL114" s="68"/>
      <c r="AM114" s="68">
        <f t="shared" si="166"/>
        <v>1.7982569516747251</v>
      </c>
      <c r="AN114" s="68">
        <f t="shared" si="167"/>
        <v>3.3430000000000004</v>
      </c>
      <c r="AO114" s="68">
        <f t="shared" si="168"/>
        <v>3.3430000000000004</v>
      </c>
      <c r="AP114" s="68">
        <f t="shared" si="169"/>
        <v>3.3430000000000004</v>
      </c>
      <c r="AQ114" s="68">
        <f t="shared" si="170"/>
        <v>3.3430000000000004</v>
      </c>
      <c r="AR114" s="68">
        <f t="shared" si="171"/>
        <v>3.3630000000000004</v>
      </c>
      <c r="AS114" s="68">
        <f t="shared" si="172"/>
        <v>3.3830000000000005</v>
      </c>
      <c r="AT114" s="68">
        <f t="shared" si="173"/>
        <v>3.3430000000000004</v>
      </c>
      <c r="AU114" s="68">
        <f t="shared" si="174"/>
        <v>3.3430000000000004</v>
      </c>
      <c r="AV114" s="68"/>
      <c r="AW114" s="68"/>
      <c r="AX114" s="68">
        <f t="shared" si="175"/>
        <v>3.3555000000000001</v>
      </c>
      <c r="AY114" s="68">
        <f t="shared" si="176"/>
        <v>3.4005000000000001</v>
      </c>
      <c r="AZ114" s="68">
        <f t="shared" si="177"/>
        <v>3.5680000000000005</v>
      </c>
      <c r="BA114" s="68">
        <f t="shared" si="178"/>
        <v>3.4905000000000004</v>
      </c>
      <c r="BB114" s="68">
        <f t="shared" si="179"/>
        <v>3.3755000000000002</v>
      </c>
      <c r="BC114" s="68">
        <f t="shared" si="180"/>
        <v>3.3655000000000004</v>
      </c>
      <c r="BD114" s="68">
        <f t="shared" si="142"/>
        <v>2.9105000000000003</v>
      </c>
      <c r="BE114" s="68">
        <f t="shared" si="99"/>
        <v>3.2030000000000003</v>
      </c>
      <c r="BF114" s="68"/>
      <c r="BG114" s="89"/>
      <c r="BH114" s="67">
        <f>download!AD134</f>
        <v>1.3632708840780003</v>
      </c>
      <c r="BI114" s="40">
        <f>download!AH133</f>
        <v>6.3058987569981018E-2</v>
      </c>
      <c r="BJ114" s="40">
        <f>download!AL133</f>
        <v>7.1994291102758026E-2</v>
      </c>
      <c r="BK114" s="48">
        <f t="shared" si="143"/>
        <v>0.5802612683111672</v>
      </c>
      <c r="BL114" s="48">
        <f t="shared" si="143"/>
        <v>0.53791712583748874</v>
      </c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8"/>
      <c r="CN114" s="40"/>
      <c r="CO114" s="56"/>
      <c r="CP114" s="56"/>
      <c r="CQ114" s="72"/>
      <c r="CR114" s="40"/>
      <c r="CS114" s="56"/>
      <c r="CT114" s="40"/>
      <c r="CU114" s="49"/>
      <c r="CV114" s="49"/>
      <c r="CW114" s="40"/>
      <c r="CX114" s="56"/>
      <c r="CY114" s="40"/>
      <c r="CZ114" s="40"/>
      <c r="DA114" s="41"/>
      <c r="DB114" s="41"/>
      <c r="DC114" s="49"/>
      <c r="DD114" s="40"/>
      <c r="DE114" s="49"/>
      <c r="DF114" s="40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</row>
    <row r="115" spans="1:124">
      <c r="A115" s="165">
        <v>39965</v>
      </c>
      <c r="B115" s="93"/>
      <c r="C115" s="394">
        <f t="shared" si="90"/>
        <v>0.14000000000000001</v>
      </c>
      <c r="D115" s="394">
        <f t="shared" si="103"/>
        <v>0.14000000000000001</v>
      </c>
      <c r="E115" s="93">
        <f t="shared" si="152"/>
        <v>0.14000000000000001</v>
      </c>
      <c r="F115" s="288">
        <f t="shared" si="162"/>
        <v>0.10500000000000001</v>
      </c>
      <c r="G115" s="93">
        <f t="shared" si="181"/>
        <v>0.14000000000000001</v>
      </c>
      <c r="H115" s="294">
        <f t="shared" si="184"/>
        <v>0.14000000000000001</v>
      </c>
      <c r="I115" s="288">
        <f t="shared" si="163"/>
        <v>0.14000000000000001</v>
      </c>
      <c r="J115" s="397">
        <f t="shared" si="154"/>
        <v>0.14000000000000001</v>
      </c>
      <c r="K115" s="50">
        <f t="shared" si="185"/>
        <v>0.16</v>
      </c>
      <c r="L115" s="417">
        <f t="shared" si="153"/>
        <v>0.16</v>
      </c>
      <c r="M115" s="288">
        <f t="shared" si="164"/>
        <v>0.16</v>
      </c>
      <c r="N115" s="93">
        <f t="shared" si="186"/>
        <v>0.18</v>
      </c>
      <c r="O115" s="50">
        <f t="shared" si="187"/>
        <v>0.14000000000000001</v>
      </c>
      <c r="P115" s="184">
        <f t="shared" si="104"/>
        <v>0.14000000000000001</v>
      </c>
      <c r="Q115" s="288">
        <f t="shared" si="165"/>
        <v>0.14000000000000001</v>
      </c>
      <c r="R115" s="93">
        <f t="shared" si="188"/>
        <v>0.14000000000000001</v>
      </c>
      <c r="T115" s="571">
        <f t="shared" si="182"/>
        <v>-0.06</v>
      </c>
      <c r="U115" s="571">
        <f t="shared" si="183"/>
        <v>-4.9999999999999975E-3</v>
      </c>
      <c r="V115" s="571">
        <f t="shared" si="189"/>
        <v>0.14749999999999999</v>
      </c>
      <c r="X115" s="538">
        <f>download!B134</f>
        <v>0.14749999999999999</v>
      </c>
      <c r="Y115" s="539">
        <f>download!AX134</f>
        <v>0.14749999999999999</v>
      </c>
      <c r="Z115" s="538">
        <f>download!F134</f>
        <v>0.1925</v>
      </c>
      <c r="AA115" s="538">
        <f>download!AP134</f>
        <v>-0.18</v>
      </c>
      <c r="AB115" s="556">
        <f>download!J134</f>
        <v>0.35499999999999998</v>
      </c>
      <c r="AC115" s="556">
        <f>download!N134</f>
        <v>0.28749999999999998</v>
      </c>
      <c r="AD115" s="556">
        <f>download!R134</f>
        <v>0.17249999999999999</v>
      </c>
      <c r="AE115" s="557">
        <f>download!V134</f>
        <v>0.16250000000000001</v>
      </c>
      <c r="AF115" s="325">
        <v>-0.29249999999999998</v>
      </c>
      <c r="AG115" s="325">
        <f>download!AT136</f>
        <v>0</v>
      </c>
      <c r="AH115" s="287"/>
      <c r="AI115" s="74">
        <v>39965</v>
      </c>
      <c r="AJ115" s="483">
        <f>download!Z135</f>
        <v>3.2390000000000003</v>
      </c>
      <c r="AK115" s="67"/>
      <c r="AL115" s="68"/>
      <c r="AM115" s="68">
        <f t="shared" si="166"/>
        <v>1.8067952026866316</v>
      </c>
      <c r="AN115" s="68">
        <f t="shared" si="167"/>
        <v>3.3790000000000004</v>
      </c>
      <c r="AO115" s="68">
        <f t="shared" si="168"/>
        <v>3.3790000000000004</v>
      </c>
      <c r="AP115" s="68">
        <f t="shared" si="169"/>
        <v>3.3790000000000004</v>
      </c>
      <c r="AQ115" s="68">
        <f t="shared" si="170"/>
        <v>3.3790000000000004</v>
      </c>
      <c r="AR115" s="68">
        <f t="shared" si="171"/>
        <v>3.3990000000000005</v>
      </c>
      <c r="AS115" s="68">
        <f t="shared" si="172"/>
        <v>3.4190000000000005</v>
      </c>
      <c r="AT115" s="68">
        <f t="shared" si="173"/>
        <v>3.3790000000000004</v>
      </c>
      <c r="AU115" s="68">
        <f t="shared" si="174"/>
        <v>3.3790000000000004</v>
      </c>
      <c r="AV115" s="68"/>
      <c r="AW115" s="68"/>
      <c r="AX115" s="68">
        <f t="shared" si="175"/>
        <v>3.3865000000000003</v>
      </c>
      <c r="AY115" s="68">
        <f t="shared" si="176"/>
        <v>3.4315000000000002</v>
      </c>
      <c r="AZ115" s="68">
        <f t="shared" si="177"/>
        <v>3.5940000000000003</v>
      </c>
      <c r="BA115" s="68">
        <f t="shared" si="178"/>
        <v>3.5265000000000004</v>
      </c>
      <c r="BB115" s="68">
        <f t="shared" si="179"/>
        <v>3.4115000000000002</v>
      </c>
      <c r="BC115" s="68">
        <f t="shared" si="180"/>
        <v>3.4015000000000004</v>
      </c>
      <c r="BD115" s="68">
        <f t="shared" si="142"/>
        <v>2.9465000000000003</v>
      </c>
      <c r="BE115" s="68">
        <f t="shared" si="99"/>
        <v>3.2390000000000003</v>
      </c>
      <c r="BF115" s="68"/>
      <c r="BG115" s="89"/>
      <c r="BH115" s="67">
        <f>download!AD135</f>
        <v>1.3625811951170002</v>
      </c>
      <c r="BI115" s="40">
        <f>download!AH134</f>
        <v>6.3079722471712993E-2</v>
      </c>
      <c r="BJ115" s="40">
        <f>download!AL134</f>
        <v>7.1990940910272999E-2</v>
      </c>
      <c r="BK115" s="48">
        <f t="shared" si="143"/>
        <v>0.57710899769467083</v>
      </c>
      <c r="BL115" s="48">
        <f t="shared" si="143"/>
        <v>0.53471299280456686</v>
      </c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8"/>
      <c r="CN115" s="40"/>
      <c r="CO115" s="56"/>
      <c r="CP115" s="56"/>
      <c r="CQ115" s="72"/>
      <c r="CR115" s="40"/>
      <c r="CS115" s="56"/>
      <c r="CT115" s="40"/>
      <c r="CU115" s="49"/>
      <c r="CV115" s="49"/>
      <c r="CW115" s="40"/>
      <c r="CX115" s="56"/>
      <c r="CY115" s="40"/>
      <c r="CZ115" s="40"/>
      <c r="DA115" s="41"/>
      <c r="DB115" s="41"/>
      <c r="DC115" s="49"/>
      <c r="DD115" s="40"/>
      <c r="DE115" s="49"/>
      <c r="DF115" s="40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</row>
    <row r="116" spans="1:124">
      <c r="A116" s="165">
        <v>39995</v>
      </c>
      <c r="B116" s="93"/>
      <c r="C116" s="394">
        <f t="shared" si="90"/>
        <v>0.14000000000000001</v>
      </c>
      <c r="D116" s="394">
        <f t="shared" si="103"/>
        <v>0.14000000000000001</v>
      </c>
      <c r="E116" s="93">
        <f t="shared" si="152"/>
        <v>0.14000000000000001</v>
      </c>
      <c r="F116" s="288">
        <f t="shared" si="162"/>
        <v>0.10500000000000001</v>
      </c>
      <c r="G116" s="93">
        <f t="shared" si="181"/>
        <v>0.14000000000000001</v>
      </c>
      <c r="H116" s="294">
        <f t="shared" si="184"/>
        <v>0.14000000000000001</v>
      </c>
      <c r="I116" s="288">
        <f t="shared" si="163"/>
        <v>0.14000000000000001</v>
      </c>
      <c r="J116" s="397">
        <f t="shared" si="154"/>
        <v>0.14000000000000001</v>
      </c>
      <c r="K116" s="50">
        <f t="shared" si="185"/>
        <v>0.16</v>
      </c>
      <c r="L116" s="417">
        <f t="shared" si="153"/>
        <v>0.16</v>
      </c>
      <c r="M116" s="288">
        <f t="shared" si="164"/>
        <v>0.16</v>
      </c>
      <c r="N116" s="93">
        <f t="shared" si="186"/>
        <v>0.18</v>
      </c>
      <c r="O116" s="50">
        <f t="shared" si="187"/>
        <v>0.14000000000000001</v>
      </c>
      <c r="P116" s="184">
        <f t="shared" si="104"/>
        <v>0.14000000000000001</v>
      </c>
      <c r="Q116" s="288">
        <f t="shared" si="165"/>
        <v>0.14000000000000001</v>
      </c>
      <c r="R116" s="93">
        <f t="shared" si="188"/>
        <v>0.14000000000000001</v>
      </c>
      <c r="T116" s="571">
        <f t="shared" si="182"/>
        <v>-0.06</v>
      </c>
      <c r="U116" s="571">
        <f t="shared" si="183"/>
        <v>-4.9999999999999975E-3</v>
      </c>
      <c r="V116" s="571">
        <f t="shared" si="189"/>
        <v>0.13750000000000001</v>
      </c>
      <c r="X116" s="538">
        <f>download!B135</f>
        <v>0.13750000000000001</v>
      </c>
      <c r="Y116" s="539">
        <f>download!AX135</f>
        <v>0.13750000000000001</v>
      </c>
      <c r="Z116" s="538">
        <f>download!F135</f>
        <v>0.1825</v>
      </c>
      <c r="AA116" s="538">
        <f>download!AP135</f>
        <v>-0.18</v>
      </c>
      <c r="AB116" s="556">
        <f>download!J135</f>
        <v>0.39</v>
      </c>
      <c r="AC116" s="556">
        <f>download!N135</f>
        <v>0.3</v>
      </c>
      <c r="AD116" s="556">
        <f>download!R135</f>
        <v>0.185</v>
      </c>
      <c r="AE116" s="557">
        <f>download!V135</f>
        <v>0.16250000000000001</v>
      </c>
      <c r="AF116" s="325">
        <v>-0.29249999999999998</v>
      </c>
      <c r="AG116" s="325">
        <f>download!AT137</f>
        <v>0</v>
      </c>
      <c r="AH116" s="287"/>
      <c r="AI116" s="74">
        <v>39995</v>
      </c>
      <c r="AJ116" s="483">
        <f>download!Z136</f>
        <v>3.2390000000000003</v>
      </c>
      <c r="AK116" s="67"/>
      <c r="AL116" s="68"/>
      <c r="AM116" s="68">
        <f t="shared" si="166"/>
        <v>1.7963800338499365</v>
      </c>
      <c r="AN116" s="68">
        <f t="shared" si="167"/>
        <v>3.3790000000000004</v>
      </c>
      <c r="AO116" s="68">
        <f t="shared" si="168"/>
        <v>3.3790000000000004</v>
      </c>
      <c r="AP116" s="68">
        <f t="shared" si="169"/>
        <v>3.3790000000000004</v>
      </c>
      <c r="AQ116" s="68">
        <f t="shared" si="170"/>
        <v>3.3790000000000004</v>
      </c>
      <c r="AR116" s="68">
        <f t="shared" si="171"/>
        <v>3.3990000000000005</v>
      </c>
      <c r="AS116" s="68">
        <f t="shared" si="172"/>
        <v>3.4190000000000005</v>
      </c>
      <c r="AT116" s="68">
        <f t="shared" si="173"/>
        <v>3.3790000000000004</v>
      </c>
      <c r="AU116" s="68">
        <f t="shared" si="174"/>
        <v>3.3790000000000004</v>
      </c>
      <c r="AV116" s="68"/>
      <c r="AW116" s="68"/>
      <c r="AX116" s="68">
        <f t="shared" si="175"/>
        <v>3.3765000000000005</v>
      </c>
      <c r="AY116" s="68">
        <f t="shared" si="176"/>
        <v>3.4215000000000004</v>
      </c>
      <c r="AZ116" s="68">
        <f t="shared" si="177"/>
        <v>3.6290000000000004</v>
      </c>
      <c r="BA116" s="68">
        <f t="shared" si="178"/>
        <v>3.5390000000000001</v>
      </c>
      <c r="BB116" s="68">
        <f t="shared" si="179"/>
        <v>3.4240000000000004</v>
      </c>
      <c r="BC116" s="68">
        <f t="shared" si="180"/>
        <v>3.4015000000000004</v>
      </c>
      <c r="BD116" s="68">
        <f t="shared" si="142"/>
        <v>2.9465000000000003</v>
      </c>
      <c r="BE116" s="68">
        <f t="shared" si="99"/>
        <v>3.2390000000000003</v>
      </c>
      <c r="BF116" s="68"/>
      <c r="BG116" s="89"/>
      <c r="BH116" s="67">
        <f>download!AD136</f>
        <v>1.3618741880360004</v>
      </c>
      <c r="BI116" s="40">
        <f>download!AH135</f>
        <v>6.3099788505784016E-2</v>
      </c>
      <c r="BJ116" s="40">
        <f>download!AL135</f>
        <v>7.1987698788515006E-2</v>
      </c>
      <c r="BK116" s="48">
        <f t="shared" si="143"/>
        <v>0.57407285515161222</v>
      </c>
      <c r="BL116" s="48">
        <f t="shared" si="143"/>
        <v>0.53163066997630548</v>
      </c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8"/>
      <c r="CN116" s="40"/>
      <c r="CO116" s="56"/>
      <c r="CP116" s="56"/>
      <c r="CQ116" s="72"/>
      <c r="CR116" s="40"/>
      <c r="CS116" s="56"/>
      <c r="CT116" s="40"/>
      <c r="CU116" s="49"/>
      <c r="CV116" s="49"/>
      <c r="CW116" s="40"/>
      <c r="CX116" s="56"/>
      <c r="CY116" s="40"/>
      <c r="CZ116" s="40"/>
      <c r="DA116" s="41"/>
      <c r="DB116" s="41"/>
      <c r="DC116" s="49"/>
      <c r="DD116" s="40"/>
      <c r="DE116" s="49"/>
      <c r="DF116" s="40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</row>
    <row r="117" spans="1:124">
      <c r="A117" s="165">
        <v>40026</v>
      </c>
      <c r="B117" s="93"/>
      <c r="C117" s="394">
        <f t="shared" ref="C117:C179" si="190">+C105+0</f>
        <v>0.14000000000000001</v>
      </c>
      <c r="D117" s="394">
        <f t="shared" si="103"/>
        <v>0.14000000000000001</v>
      </c>
      <c r="E117" s="93">
        <f t="shared" si="152"/>
        <v>0.14000000000000001</v>
      </c>
      <c r="F117" s="288">
        <f t="shared" si="162"/>
        <v>0.10500000000000001</v>
      </c>
      <c r="G117" s="93">
        <f t="shared" si="181"/>
        <v>0.14000000000000001</v>
      </c>
      <c r="H117" s="294">
        <f t="shared" si="184"/>
        <v>0.14000000000000001</v>
      </c>
      <c r="I117" s="288">
        <f t="shared" si="163"/>
        <v>0.14000000000000001</v>
      </c>
      <c r="J117" s="397">
        <f t="shared" si="154"/>
        <v>0.14000000000000001</v>
      </c>
      <c r="K117" s="50">
        <f t="shared" si="185"/>
        <v>0.16</v>
      </c>
      <c r="L117" s="417">
        <f t="shared" si="153"/>
        <v>0.16</v>
      </c>
      <c r="M117" s="288">
        <f t="shared" si="164"/>
        <v>0.16</v>
      </c>
      <c r="N117" s="93">
        <f t="shared" si="186"/>
        <v>0.18</v>
      </c>
      <c r="O117" s="50">
        <f t="shared" si="187"/>
        <v>0.14000000000000001</v>
      </c>
      <c r="P117" s="184">
        <f t="shared" si="104"/>
        <v>0.14000000000000001</v>
      </c>
      <c r="Q117" s="288">
        <f t="shared" si="165"/>
        <v>0.14000000000000001</v>
      </c>
      <c r="R117" s="93">
        <f t="shared" si="188"/>
        <v>0.14000000000000001</v>
      </c>
      <c r="T117" s="571">
        <f t="shared" si="182"/>
        <v>-0.06</v>
      </c>
      <c r="U117" s="571">
        <f t="shared" si="183"/>
        <v>-4.9999999999999975E-3</v>
      </c>
      <c r="V117" s="571">
        <f t="shared" si="189"/>
        <v>0.13500000000000001</v>
      </c>
      <c r="X117" s="538">
        <f>download!B136</f>
        <v>0.13500000000000001</v>
      </c>
      <c r="Y117" s="539">
        <f>download!AX136</f>
        <v>0.13500000000000001</v>
      </c>
      <c r="Z117" s="538">
        <f>download!F136</f>
        <v>0.18</v>
      </c>
      <c r="AA117" s="538">
        <f>download!AP136</f>
        <v>-0.18</v>
      </c>
      <c r="AB117" s="556">
        <f>download!J136</f>
        <v>0.45500000000000002</v>
      </c>
      <c r="AC117" s="556">
        <f>download!N136</f>
        <v>0.3</v>
      </c>
      <c r="AD117" s="556">
        <f>download!R136</f>
        <v>0.185</v>
      </c>
      <c r="AE117" s="557">
        <f>download!V136</f>
        <v>0.16250000000000001</v>
      </c>
      <c r="AF117" s="325">
        <v>-0.29249999999999998</v>
      </c>
      <c r="AG117" s="325">
        <f>download!AT138</f>
        <v>0</v>
      </c>
      <c r="AH117" s="287"/>
      <c r="AI117" s="74">
        <v>40026</v>
      </c>
      <c r="AJ117" s="483">
        <f>download!Z137</f>
        <v>3.2840000000000003</v>
      </c>
      <c r="AK117" s="67"/>
      <c r="AL117" s="68"/>
      <c r="AM117" s="68">
        <f t="shared" si="166"/>
        <v>1.8094626309463064</v>
      </c>
      <c r="AN117" s="68">
        <f t="shared" si="167"/>
        <v>3.4240000000000004</v>
      </c>
      <c r="AO117" s="68">
        <f t="shared" si="168"/>
        <v>3.4240000000000004</v>
      </c>
      <c r="AP117" s="68">
        <f t="shared" si="169"/>
        <v>3.4240000000000004</v>
      </c>
      <c r="AQ117" s="68">
        <f t="shared" si="170"/>
        <v>3.4240000000000004</v>
      </c>
      <c r="AR117" s="68">
        <f t="shared" si="171"/>
        <v>3.4440000000000004</v>
      </c>
      <c r="AS117" s="68">
        <f t="shared" si="172"/>
        <v>3.4640000000000004</v>
      </c>
      <c r="AT117" s="68">
        <f t="shared" si="173"/>
        <v>3.4240000000000004</v>
      </c>
      <c r="AU117" s="68">
        <f t="shared" si="174"/>
        <v>3.4240000000000004</v>
      </c>
      <c r="AV117" s="68"/>
      <c r="AW117" s="68"/>
      <c r="AX117" s="68">
        <f t="shared" si="175"/>
        <v>3.4190000000000005</v>
      </c>
      <c r="AY117" s="68">
        <f t="shared" si="176"/>
        <v>3.4640000000000004</v>
      </c>
      <c r="AZ117" s="68">
        <f t="shared" si="177"/>
        <v>3.7390000000000003</v>
      </c>
      <c r="BA117" s="68">
        <f t="shared" si="178"/>
        <v>3.5840000000000001</v>
      </c>
      <c r="BB117" s="68">
        <f t="shared" si="179"/>
        <v>3.4690000000000003</v>
      </c>
      <c r="BC117" s="68">
        <f t="shared" si="180"/>
        <v>3.4465000000000003</v>
      </c>
      <c r="BD117" s="68">
        <f t="shared" si="142"/>
        <v>2.9915000000000003</v>
      </c>
      <c r="BE117" s="68">
        <f t="shared" si="99"/>
        <v>3.2840000000000003</v>
      </c>
      <c r="BF117" s="68"/>
      <c r="BG117" s="89"/>
      <c r="BH117" s="67">
        <f>download!AD137</f>
        <v>1.3611729368800003</v>
      </c>
      <c r="BI117" s="40">
        <f>download!AH136</f>
        <v>6.3120523407798002E-2</v>
      </c>
      <c r="BJ117" s="40">
        <f>download!AL136</f>
        <v>7.1984348596036016E-2</v>
      </c>
      <c r="BK117" s="48">
        <f t="shared" si="143"/>
        <v>0.57095037172772434</v>
      </c>
      <c r="BL117" s="48">
        <f t="shared" si="143"/>
        <v>0.52846455343058008</v>
      </c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8"/>
      <c r="CN117" s="40"/>
      <c r="CO117" s="56"/>
      <c r="CP117" s="56"/>
      <c r="CQ117" s="72"/>
      <c r="CR117" s="40"/>
      <c r="CS117" s="56"/>
      <c r="CT117" s="40"/>
      <c r="CU117" s="49"/>
      <c r="CV117" s="49"/>
      <c r="CW117" s="40"/>
      <c r="CX117" s="56"/>
      <c r="CY117" s="40"/>
      <c r="CZ117" s="40"/>
      <c r="DA117" s="41"/>
      <c r="DB117" s="41"/>
      <c r="DC117" s="49"/>
      <c r="DD117" s="40"/>
      <c r="DE117" s="49"/>
      <c r="DF117" s="40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</row>
    <row r="118" spans="1:124">
      <c r="A118" s="165">
        <v>40057</v>
      </c>
      <c r="B118" s="93"/>
      <c r="C118" s="394">
        <f t="shared" si="190"/>
        <v>0.14000000000000001</v>
      </c>
      <c r="D118" s="394">
        <f t="shared" si="103"/>
        <v>0.14000000000000001</v>
      </c>
      <c r="E118" s="93">
        <f t="shared" si="152"/>
        <v>0.14000000000000001</v>
      </c>
      <c r="F118" s="288">
        <f t="shared" si="162"/>
        <v>0.10500000000000001</v>
      </c>
      <c r="G118" s="93">
        <f t="shared" si="181"/>
        <v>0.14000000000000001</v>
      </c>
      <c r="H118" s="294">
        <f t="shared" si="184"/>
        <v>0.14000000000000001</v>
      </c>
      <c r="I118" s="288">
        <f t="shared" si="163"/>
        <v>0.14000000000000001</v>
      </c>
      <c r="J118" s="397">
        <f t="shared" si="154"/>
        <v>0.14000000000000001</v>
      </c>
      <c r="K118" s="50">
        <f t="shared" si="185"/>
        <v>0.16</v>
      </c>
      <c r="L118" s="417">
        <f t="shared" si="153"/>
        <v>0.16</v>
      </c>
      <c r="M118" s="288">
        <f t="shared" si="164"/>
        <v>0.16</v>
      </c>
      <c r="N118" s="93">
        <f t="shared" si="186"/>
        <v>0.18</v>
      </c>
      <c r="O118" s="50">
        <f t="shared" si="187"/>
        <v>0.14000000000000001</v>
      </c>
      <c r="P118" s="184">
        <f t="shared" si="104"/>
        <v>0.14000000000000001</v>
      </c>
      <c r="Q118" s="288">
        <f t="shared" si="165"/>
        <v>0.14000000000000001</v>
      </c>
      <c r="R118" s="93">
        <f t="shared" si="188"/>
        <v>0.14000000000000001</v>
      </c>
      <c r="T118" s="571">
        <f t="shared" si="182"/>
        <v>-0.06</v>
      </c>
      <c r="U118" s="571">
        <f t="shared" si="183"/>
        <v>-4.9999999999999975E-3</v>
      </c>
      <c r="V118" s="571">
        <f t="shared" si="189"/>
        <v>0.13250000000000001</v>
      </c>
      <c r="X118" s="538">
        <f>download!B137</f>
        <v>0.13250000000000001</v>
      </c>
      <c r="Y118" s="539">
        <f>download!AX137</f>
        <v>0.13250000000000001</v>
      </c>
      <c r="Z118" s="538">
        <f>download!F137</f>
        <v>0.17749999999999999</v>
      </c>
      <c r="AA118" s="538">
        <f>download!AP137</f>
        <v>-0.17</v>
      </c>
      <c r="AB118" s="556">
        <f>download!J137</f>
        <v>0.35499999999999998</v>
      </c>
      <c r="AC118" s="556">
        <f>download!N137</f>
        <v>0.28999999999999998</v>
      </c>
      <c r="AD118" s="556">
        <f>download!R137</f>
        <v>0.16250000000000001</v>
      </c>
      <c r="AE118" s="557">
        <f>download!V137</f>
        <v>0.16250000000000001</v>
      </c>
      <c r="AF118" s="325">
        <v>-0.29249999999999998</v>
      </c>
      <c r="AG118" s="325">
        <f>download!AT139</f>
        <v>0</v>
      </c>
      <c r="AH118" s="287"/>
      <c r="AI118" s="74">
        <v>40057</v>
      </c>
      <c r="AJ118" s="483">
        <f>download!Z138</f>
        <v>3.2680000000000002</v>
      </c>
      <c r="AK118" s="67"/>
      <c r="AL118" s="68"/>
      <c r="AM118" s="68">
        <f t="shared" si="166"/>
        <v>1.7902823161117627</v>
      </c>
      <c r="AN118" s="68">
        <f t="shared" si="167"/>
        <v>3.4080000000000004</v>
      </c>
      <c r="AO118" s="68">
        <f t="shared" si="168"/>
        <v>3.4080000000000004</v>
      </c>
      <c r="AP118" s="68">
        <f t="shared" si="169"/>
        <v>3.4080000000000004</v>
      </c>
      <c r="AQ118" s="68">
        <f t="shared" si="170"/>
        <v>3.4080000000000004</v>
      </c>
      <c r="AR118" s="68">
        <f t="shared" si="171"/>
        <v>3.4280000000000004</v>
      </c>
      <c r="AS118" s="68">
        <f t="shared" si="172"/>
        <v>3.4480000000000004</v>
      </c>
      <c r="AT118" s="68">
        <f t="shared" si="173"/>
        <v>3.4080000000000004</v>
      </c>
      <c r="AU118" s="68">
        <f t="shared" si="174"/>
        <v>3.4080000000000004</v>
      </c>
      <c r="AV118" s="68"/>
      <c r="AW118" s="68"/>
      <c r="AX118" s="68">
        <f t="shared" si="175"/>
        <v>3.4005000000000001</v>
      </c>
      <c r="AY118" s="68">
        <f t="shared" si="176"/>
        <v>3.4455</v>
      </c>
      <c r="AZ118" s="68">
        <f t="shared" si="177"/>
        <v>3.6230000000000002</v>
      </c>
      <c r="BA118" s="68">
        <f t="shared" si="178"/>
        <v>3.5580000000000003</v>
      </c>
      <c r="BB118" s="68">
        <f t="shared" si="179"/>
        <v>3.4305000000000003</v>
      </c>
      <c r="BC118" s="68">
        <f t="shared" si="180"/>
        <v>3.4305000000000003</v>
      </c>
      <c r="BD118" s="68">
        <f t="shared" ref="BD118:BD149" si="191">$AJ118+AF118</f>
        <v>2.9755000000000003</v>
      </c>
      <c r="BE118" s="68">
        <f t="shared" ref="BE118:BE149" si="192">$AJ118+AG118</f>
        <v>3.2680000000000002</v>
      </c>
      <c r="BF118" s="68"/>
      <c r="BG118" s="89"/>
      <c r="BH118" s="67">
        <f>download!AD138</f>
        <v>1.36049977905</v>
      </c>
      <c r="BI118" s="40">
        <f>download!AH137</f>
        <v>6.3141258309955012E-2</v>
      </c>
      <c r="BJ118" s="40">
        <f>download!AL137</f>
        <v>7.1980998403561008E-2</v>
      </c>
      <c r="BK118" s="48">
        <f t="shared" si="143"/>
        <v>0.56784293559263077</v>
      </c>
      <c r="BL118" s="48">
        <f t="shared" si="143"/>
        <v>0.52531758101870962</v>
      </c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8"/>
      <c r="CN118" s="40"/>
      <c r="CO118" s="56"/>
      <c r="CP118" s="56"/>
      <c r="CQ118" s="72"/>
      <c r="CR118" s="40"/>
      <c r="CS118" s="56"/>
      <c r="CT118" s="40"/>
      <c r="CU118" s="49"/>
      <c r="CV118" s="49"/>
      <c r="CW118" s="40"/>
      <c r="CX118" s="56"/>
      <c r="CY118" s="40"/>
      <c r="CZ118" s="40"/>
      <c r="DA118" s="41"/>
      <c r="DB118" s="41"/>
      <c r="DC118" s="49"/>
      <c r="DD118" s="40"/>
      <c r="DE118" s="49"/>
      <c r="DF118" s="40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</row>
    <row r="119" spans="1:124">
      <c r="A119" s="165">
        <v>40087</v>
      </c>
      <c r="B119" s="93"/>
      <c r="C119" s="394">
        <f t="shared" si="190"/>
        <v>0.14000000000000001</v>
      </c>
      <c r="D119" s="394">
        <f t="shared" si="103"/>
        <v>0.14000000000000001</v>
      </c>
      <c r="E119" s="93">
        <f t="shared" si="152"/>
        <v>0.14000000000000001</v>
      </c>
      <c r="F119" s="288">
        <f t="shared" si="162"/>
        <v>0.10500000000000001</v>
      </c>
      <c r="G119" s="93">
        <f t="shared" si="181"/>
        <v>0.14000000000000001</v>
      </c>
      <c r="H119" s="294">
        <f t="shared" si="184"/>
        <v>0.14000000000000001</v>
      </c>
      <c r="I119" s="288">
        <f t="shared" si="163"/>
        <v>0.14000000000000001</v>
      </c>
      <c r="J119" s="397">
        <f t="shared" si="154"/>
        <v>0.14000000000000001</v>
      </c>
      <c r="K119" s="50">
        <f t="shared" si="185"/>
        <v>0.16</v>
      </c>
      <c r="L119" s="417">
        <f t="shared" si="153"/>
        <v>0.16</v>
      </c>
      <c r="M119" s="288">
        <f t="shared" si="164"/>
        <v>0.16</v>
      </c>
      <c r="N119" s="93">
        <f t="shared" si="186"/>
        <v>0.18</v>
      </c>
      <c r="O119" s="50">
        <f t="shared" si="187"/>
        <v>0.14000000000000001</v>
      </c>
      <c r="P119" s="184">
        <f t="shared" si="104"/>
        <v>0.14000000000000001</v>
      </c>
      <c r="Q119" s="288">
        <f t="shared" si="165"/>
        <v>0.14000000000000001</v>
      </c>
      <c r="R119" s="93">
        <f t="shared" si="188"/>
        <v>0.14000000000000001</v>
      </c>
      <c r="T119" s="571">
        <f t="shared" si="182"/>
        <v>-0.06</v>
      </c>
      <c r="U119" s="571">
        <f t="shared" si="183"/>
        <v>-4.9999999999999975E-3</v>
      </c>
      <c r="V119" s="571">
        <f t="shared" si="189"/>
        <v>0.14749999999999999</v>
      </c>
      <c r="X119" s="538">
        <f>download!B138</f>
        <v>0.14749999999999999</v>
      </c>
      <c r="Y119" s="539">
        <f>download!AX138</f>
        <v>0.14749999999999999</v>
      </c>
      <c r="Z119" s="538">
        <f>download!F138</f>
        <v>0.1925</v>
      </c>
      <c r="AA119" s="538">
        <f>download!AP138</f>
        <v>-0.155</v>
      </c>
      <c r="AB119" s="556">
        <f>download!J138</f>
        <v>0.42499999999999999</v>
      </c>
      <c r="AC119" s="556">
        <f>download!N138</f>
        <v>0.36249999999999999</v>
      </c>
      <c r="AD119" s="556">
        <f>download!R138</f>
        <v>0.185</v>
      </c>
      <c r="AE119" s="557">
        <f>download!V138</f>
        <v>0.16500000000000001</v>
      </c>
      <c r="AF119" s="325">
        <v>-0.29249999999999998</v>
      </c>
      <c r="AG119" s="325">
        <f>download!AT140</f>
        <v>0</v>
      </c>
      <c r="AH119" s="287"/>
      <c r="AI119" s="74">
        <v>40087</v>
      </c>
      <c r="AJ119" s="483">
        <f>download!Z139</f>
        <v>3.282</v>
      </c>
      <c r="AK119" s="67"/>
      <c r="AL119" s="68"/>
      <c r="AM119" s="68">
        <f t="shared" si="166"/>
        <v>1.7872772046458132</v>
      </c>
      <c r="AN119" s="68">
        <f t="shared" si="167"/>
        <v>3.4220000000000002</v>
      </c>
      <c r="AO119" s="68">
        <f t="shared" si="168"/>
        <v>3.4220000000000002</v>
      </c>
      <c r="AP119" s="68">
        <f t="shared" si="169"/>
        <v>3.4220000000000002</v>
      </c>
      <c r="AQ119" s="68">
        <f t="shared" si="170"/>
        <v>3.4220000000000002</v>
      </c>
      <c r="AR119" s="68">
        <f t="shared" si="171"/>
        <v>3.4420000000000002</v>
      </c>
      <c r="AS119" s="68">
        <f t="shared" si="172"/>
        <v>3.4620000000000002</v>
      </c>
      <c r="AT119" s="68">
        <f t="shared" si="173"/>
        <v>3.4220000000000002</v>
      </c>
      <c r="AU119" s="68">
        <f t="shared" si="174"/>
        <v>3.4220000000000002</v>
      </c>
      <c r="AV119" s="68"/>
      <c r="AW119" s="68"/>
      <c r="AX119" s="68">
        <f t="shared" si="175"/>
        <v>3.4295</v>
      </c>
      <c r="AY119" s="68">
        <f t="shared" si="176"/>
        <v>3.4744999999999999</v>
      </c>
      <c r="AZ119" s="68">
        <f t="shared" si="177"/>
        <v>3.7069999999999999</v>
      </c>
      <c r="BA119" s="68">
        <f t="shared" si="178"/>
        <v>3.6444999999999999</v>
      </c>
      <c r="BB119" s="68">
        <f t="shared" si="179"/>
        <v>3.4670000000000001</v>
      </c>
      <c r="BC119" s="68">
        <f t="shared" si="180"/>
        <v>3.4470000000000001</v>
      </c>
      <c r="BD119" s="68">
        <f t="shared" si="191"/>
        <v>2.9895</v>
      </c>
      <c r="BE119" s="68">
        <f t="shared" si="192"/>
        <v>3.282</v>
      </c>
      <c r="BF119" s="68"/>
      <c r="BG119" s="89"/>
      <c r="BH119" s="67">
        <f>download!AD139</f>
        <v>1.359809829075</v>
      </c>
      <c r="BI119" s="40">
        <f>download!AH138</f>
        <v>6.3161324344436012E-2</v>
      </c>
      <c r="BJ119" s="40">
        <f>download!AL138</f>
        <v>7.197775628181402E-2</v>
      </c>
      <c r="BK119" s="48">
        <f t="shared" ref="BK119:BL150" si="193">(1+BI119/2)^(-2*($A119-$A$5)/365.25)</f>
        <v>0.56485000915264583</v>
      </c>
      <c r="BL119" s="48">
        <f t="shared" si="193"/>
        <v>0.52229024098358068</v>
      </c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8"/>
      <c r="CN119" s="40"/>
      <c r="CO119" s="56"/>
      <c r="CP119" s="56"/>
      <c r="CQ119" s="72"/>
      <c r="CR119" s="40"/>
      <c r="CS119" s="56"/>
      <c r="CT119" s="40"/>
      <c r="CU119" s="49"/>
      <c r="CV119" s="49"/>
      <c r="CW119" s="40"/>
      <c r="CX119" s="56"/>
      <c r="CY119" s="40"/>
      <c r="CZ119" s="40"/>
      <c r="DA119" s="41"/>
      <c r="DB119" s="41"/>
      <c r="DC119" s="49"/>
      <c r="DD119" s="40"/>
      <c r="DE119" s="49"/>
      <c r="DF119" s="40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</row>
    <row r="120" spans="1:124">
      <c r="A120" s="165">
        <v>40118</v>
      </c>
      <c r="B120" s="93"/>
      <c r="C120" s="394">
        <f t="shared" si="190"/>
        <v>0.22500000000000001</v>
      </c>
      <c r="D120" s="394">
        <f t="shared" si="103"/>
        <v>0.22500000000000001</v>
      </c>
      <c r="E120" s="93">
        <f t="shared" si="152"/>
        <v>0.22500000000000001</v>
      </c>
      <c r="F120" s="288">
        <f t="shared" si="162"/>
        <v>0.19</v>
      </c>
      <c r="G120" s="93">
        <f t="shared" si="181"/>
        <v>0.22500000000000001</v>
      </c>
      <c r="H120" s="294">
        <f>H108-0.005</f>
        <v>0.34499999999999997</v>
      </c>
      <c r="I120" s="288">
        <f t="shared" si="163"/>
        <v>0.34499999999999997</v>
      </c>
      <c r="J120" s="397">
        <f t="shared" si="154"/>
        <v>0.34499999999999997</v>
      </c>
      <c r="K120" s="41">
        <f>C120+0.12</f>
        <v>0.34499999999999997</v>
      </c>
      <c r="L120" s="417">
        <f t="shared" si="153"/>
        <v>0.34499999999999997</v>
      </c>
      <c r="M120" s="288">
        <f t="shared" si="164"/>
        <v>0.34499999999999997</v>
      </c>
      <c r="N120" s="93">
        <f>+K120+0.03</f>
        <v>0.375</v>
      </c>
      <c r="O120" s="50">
        <f>K120+0.1</f>
        <v>0.44499999999999995</v>
      </c>
      <c r="P120" s="184">
        <f t="shared" si="104"/>
        <v>0.44499999999999995</v>
      </c>
      <c r="Q120" s="288">
        <f t="shared" si="165"/>
        <v>0.44499999999999995</v>
      </c>
      <c r="R120" s="93">
        <f>+O120+0.02</f>
        <v>0.46499999999999997</v>
      </c>
      <c r="T120" s="571">
        <f>C120-0.16</f>
        <v>6.5000000000000002E-2</v>
      </c>
      <c r="U120" s="571">
        <f t="shared" si="183"/>
        <v>0.12</v>
      </c>
      <c r="V120" s="571">
        <f>+(T120+AJ120)*0.032+T120+0.01</f>
        <v>0.18463200000000002</v>
      </c>
      <c r="X120" s="538">
        <f>download!B139</f>
        <v>0.21</v>
      </c>
      <c r="Y120" s="539">
        <f>download!AX139</f>
        <v>0.21</v>
      </c>
      <c r="Z120" s="538">
        <f>download!F139</f>
        <v>0.255</v>
      </c>
      <c r="AA120" s="538">
        <f>download!AP139</f>
        <v>-0.11749999999999999</v>
      </c>
      <c r="AB120" s="556">
        <f>download!J139</f>
        <v>0.72499999999999998</v>
      </c>
      <c r="AC120" s="556">
        <f>download!N139</f>
        <v>0.45500000000000002</v>
      </c>
      <c r="AD120" s="556">
        <f>download!R139</f>
        <v>0.28749999999999998</v>
      </c>
      <c r="AE120" s="557">
        <f>download!V139</f>
        <v>0.24</v>
      </c>
      <c r="AF120" s="325">
        <v>-0.25</v>
      </c>
      <c r="AG120" s="325">
        <f>download!AT141</f>
        <v>0</v>
      </c>
      <c r="AH120" s="287"/>
      <c r="AI120" s="74">
        <v>40118</v>
      </c>
      <c r="AJ120" s="483">
        <f>download!Z140</f>
        <v>3.3610000000000002</v>
      </c>
      <c r="AK120" s="67"/>
      <c r="AL120" s="68"/>
      <c r="AM120" s="68">
        <f t="shared" si="166"/>
        <v>1.8617816210080314</v>
      </c>
      <c r="AN120" s="68">
        <f t="shared" si="167"/>
        <v>3.5860000000000003</v>
      </c>
      <c r="AO120" s="68">
        <f t="shared" si="168"/>
        <v>3.5860000000000003</v>
      </c>
      <c r="AP120" s="68">
        <f t="shared" si="169"/>
        <v>3.5860000000000003</v>
      </c>
      <c r="AQ120" s="68">
        <f t="shared" si="170"/>
        <v>3.7060000000000004</v>
      </c>
      <c r="AR120" s="68">
        <f t="shared" si="171"/>
        <v>3.7060000000000004</v>
      </c>
      <c r="AS120" s="68">
        <f t="shared" si="172"/>
        <v>3.7360000000000002</v>
      </c>
      <c r="AT120" s="68">
        <f t="shared" si="173"/>
        <v>3.806</v>
      </c>
      <c r="AU120" s="68">
        <f t="shared" si="174"/>
        <v>3.8260000000000001</v>
      </c>
      <c r="AV120" s="68"/>
      <c r="AW120" s="68"/>
      <c r="AX120" s="68">
        <f t="shared" si="175"/>
        <v>3.5710000000000002</v>
      </c>
      <c r="AY120" s="68">
        <f t="shared" si="176"/>
        <v>3.6160000000000001</v>
      </c>
      <c r="AZ120" s="68">
        <f t="shared" si="177"/>
        <v>4.0860000000000003</v>
      </c>
      <c r="BA120" s="68">
        <f t="shared" si="178"/>
        <v>3.8160000000000003</v>
      </c>
      <c r="BB120" s="68">
        <f t="shared" si="179"/>
        <v>3.6485000000000003</v>
      </c>
      <c r="BC120" s="68">
        <f t="shared" si="180"/>
        <v>3.601</v>
      </c>
      <c r="BD120" s="68">
        <f t="shared" si="191"/>
        <v>3.1110000000000002</v>
      </c>
      <c r="BE120" s="68">
        <f t="shared" si="192"/>
        <v>3.3610000000000002</v>
      </c>
      <c r="BF120" s="68"/>
      <c r="BG120" s="89"/>
      <c r="BH120" s="67">
        <f>download!AD140</f>
        <v>1.3591475919909999</v>
      </c>
      <c r="BI120" s="40">
        <f>download!AH139</f>
        <v>6.3182059246873007E-2</v>
      </c>
      <c r="BJ120" s="40">
        <f>download!AL139</f>
        <v>7.1974406089347007E-2</v>
      </c>
      <c r="BK120" s="48">
        <f t="shared" si="193"/>
        <v>0.56177200503942482</v>
      </c>
      <c r="BL120" s="48">
        <f t="shared" si="193"/>
        <v>0.51918059704629982</v>
      </c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8"/>
      <c r="CN120" s="40"/>
      <c r="CO120" s="56"/>
      <c r="CP120" s="56"/>
      <c r="CQ120" s="72"/>
      <c r="CR120" s="40"/>
      <c r="CS120" s="56"/>
      <c r="CT120" s="40"/>
      <c r="CU120" s="49"/>
      <c r="CV120" s="49"/>
      <c r="CW120" s="40"/>
      <c r="CX120" s="56"/>
      <c r="CY120" s="40"/>
      <c r="CZ120" s="40"/>
      <c r="DA120" s="41"/>
      <c r="DB120" s="41"/>
      <c r="DC120" s="49"/>
      <c r="DD120" s="40"/>
      <c r="DE120" s="49"/>
      <c r="DF120" s="40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</row>
    <row r="121" spans="1:124">
      <c r="A121" s="165">
        <v>40148</v>
      </c>
      <c r="B121" s="93"/>
      <c r="C121" s="394">
        <f t="shared" si="190"/>
        <v>0.22500000000000001</v>
      </c>
      <c r="D121" s="394">
        <f t="shared" si="103"/>
        <v>0.22500000000000001</v>
      </c>
      <c r="E121" s="93">
        <f t="shared" si="152"/>
        <v>0.22500000000000001</v>
      </c>
      <c r="F121" s="288">
        <f t="shared" si="162"/>
        <v>0.19</v>
      </c>
      <c r="G121" s="93">
        <f t="shared" si="181"/>
        <v>0.22500000000000001</v>
      </c>
      <c r="H121" s="294">
        <f>H109-0.005</f>
        <v>0.34499999999999997</v>
      </c>
      <c r="I121" s="288">
        <f t="shared" si="163"/>
        <v>0.34499999999999997</v>
      </c>
      <c r="J121" s="397">
        <f t="shared" si="154"/>
        <v>0.34499999999999997</v>
      </c>
      <c r="K121" s="41">
        <f>C121+0.12</f>
        <v>0.34499999999999997</v>
      </c>
      <c r="L121" s="417">
        <f t="shared" si="153"/>
        <v>0.34499999999999997</v>
      </c>
      <c r="M121" s="288">
        <f t="shared" si="164"/>
        <v>0.34499999999999997</v>
      </c>
      <c r="N121" s="93">
        <f>+K121+0.03</f>
        <v>0.375</v>
      </c>
      <c r="O121" s="50">
        <f>K121+0.1</f>
        <v>0.44499999999999995</v>
      </c>
      <c r="P121" s="184">
        <f t="shared" si="104"/>
        <v>0.44499999999999995</v>
      </c>
      <c r="Q121" s="288">
        <f t="shared" si="165"/>
        <v>0.44499999999999995</v>
      </c>
      <c r="R121" s="93">
        <f>+O121+0.02</f>
        <v>0.46499999999999997</v>
      </c>
      <c r="T121" s="571">
        <f>C121-0.16</f>
        <v>6.5000000000000002E-2</v>
      </c>
      <c r="U121" s="571">
        <f t="shared" si="183"/>
        <v>0.12</v>
      </c>
      <c r="V121" s="571">
        <f>+(T121+AJ121)*0.032+T121+0.01</f>
        <v>0.18741600000000003</v>
      </c>
      <c r="X121" s="538">
        <f>download!B140</f>
        <v>0.25</v>
      </c>
      <c r="Y121" s="539">
        <f>download!AX140</f>
        <v>0.25</v>
      </c>
      <c r="Z121" s="538">
        <f>download!F140</f>
        <v>0.29499999999999998</v>
      </c>
      <c r="AA121" s="538">
        <f>download!AP140</f>
        <v>-0.11</v>
      </c>
      <c r="AB121" s="556">
        <f>download!J140</f>
        <v>1.23</v>
      </c>
      <c r="AC121" s="556">
        <f>download!N140</f>
        <v>0.79</v>
      </c>
      <c r="AD121" s="556">
        <f>download!R140</f>
        <v>0.33750000000000002</v>
      </c>
      <c r="AE121" s="557">
        <f>download!V140</f>
        <v>0.29499999999999998</v>
      </c>
      <c r="AF121" s="325">
        <v>-0.25</v>
      </c>
      <c r="AG121" s="325">
        <f>download!AT142</f>
        <v>0</v>
      </c>
      <c r="AH121" s="287"/>
      <c r="AI121" s="74">
        <v>40148</v>
      </c>
      <c r="AJ121" s="483">
        <f>download!Z141</f>
        <v>3.4480000000000004</v>
      </c>
      <c r="AK121" s="67"/>
      <c r="AL121" s="68"/>
      <c r="AM121" s="68">
        <f t="shared" si="166"/>
        <v>1.8959627968448134</v>
      </c>
      <c r="AN121" s="68">
        <f t="shared" si="167"/>
        <v>3.6730000000000005</v>
      </c>
      <c r="AO121" s="68">
        <f t="shared" si="168"/>
        <v>3.6730000000000005</v>
      </c>
      <c r="AP121" s="68">
        <f t="shared" si="169"/>
        <v>3.6730000000000005</v>
      </c>
      <c r="AQ121" s="68">
        <f t="shared" si="170"/>
        <v>3.7930000000000001</v>
      </c>
      <c r="AR121" s="68">
        <f t="shared" si="171"/>
        <v>3.7930000000000001</v>
      </c>
      <c r="AS121" s="68">
        <f t="shared" si="172"/>
        <v>3.8230000000000004</v>
      </c>
      <c r="AT121" s="68">
        <f t="shared" si="173"/>
        <v>3.8930000000000002</v>
      </c>
      <c r="AU121" s="68">
        <f t="shared" si="174"/>
        <v>3.9130000000000003</v>
      </c>
      <c r="AV121" s="68"/>
      <c r="AW121" s="68"/>
      <c r="AX121" s="68">
        <f t="shared" si="175"/>
        <v>3.6980000000000004</v>
      </c>
      <c r="AY121" s="68">
        <f t="shared" si="176"/>
        <v>3.7430000000000003</v>
      </c>
      <c r="AZ121" s="68">
        <f t="shared" si="177"/>
        <v>4.6780000000000008</v>
      </c>
      <c r="BA121" s="68">
        <f t="shared" si="178"/>
        <v>4.2380000000000004</v>
      </c>
      <c r="BB121" s="68">
        <f t="shared" si="179"/>
        <v>3.7855000000000003</v>
      </c>
      <c r="BC121" s="68">
        <f t="shared" si="180"/>
        <v>3.7430000000000003</v>
      </c>
      <c r="BD121" s="68">
        <f t="shared" si="191"/>
        <v>3.1980000000000004</v>
      </c>
      <c r="BE121" s="68">
        <f t="shared" si="192"/>
        <v>3.4480000000000004</v>
      </c>
      <c r="BF121" s="68"/>
      <c r="BG121" s="89"/>
      <c r="BH121" s="67">
        <f>download!AD141</f>
        <v>1.3584689105160002</v>
      </c>
      <c r="BI121" s="40">
        <f>download!AH140</f>
        <v>6.3202125281624999E-2</v>
      </c>
      <c r="BJ121" s="40">
        <f>download!AL140</f>
        <v>7.1971163967607027E-2</v>
      </c>
      <c r="BK121" s="48">
        <f t="shared" si="193"/>
        <v>0.55880744790807046</v>
      </c>
      <c r="BL121" s="48">
        <f t="shared" si="193"/>
        <v>0.51618916331195563</v>
      </c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8"/>
      <c r="CN121" s="40"/>
      <c r="CO121" s="56"/>
      <c r="CP121" s="56"/>
      <c r="CQ121" s="72"/>
      <c r="CR121" s="40"/>
      <c r="CS121" s="56"/>
      <c r="CT121" s="40"/>
      <c r="CU121" s="49"/>
      <c r="CV121" s="49"/>
      <c r="CW121" s="40"/>
      <c r="CX121" s="56"/>
      <c r="CY121" s="40"/>
      <c r="CZ121" s="40"/>
      <c r="DA121" s="41"/>
      <c r="DB121" s="41"/>
      <c r="DC121" s="49"/>
      <c r="DD121" s="40"/>
      <c r="DE121" s="49"/>
      <c r="DF121" s="40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</row>
    <row r="122" spans="1:124">
      <c r="A122" s="165">
        <v>40179</v>
      </c>
      <c r="B122" s="93"/>
      <c r="C122" s="394">
        <f t="shared" si="190"/>
        <v>0.25</v>
      </c>
      <c r="D122" s="394">
        <f t="shared" si="103"/>
        <v>0.25</v>
      </c>
      <c r="E122" s="93">
        <f t="shared" si="152"/>
        <v>0.25</v>
      </c>
      <c r="F122" s="288">
        <f t="shared" si="162"/>
        <v>0.215</v>
      </c>
      <c r="G122" s="93">
        <f t="shared" si="181"/>
        <v>0.25</v>
      </c>
      <c r="H122" s="294">
        <f>H110-0.005</f>
        <v>0.37</v>
      </c>
      <c r="I122" s="288">
        <f t="shared" si="163"/>
        <v>0.37</v>
      </c>
      <c r="J122" s="397">
        <f t="shared" si="154"/>
        <v>0.37</v>
      </c>
      <c r="K122" s="41">
        <f>C122+0.12</f>
        <v>0.37</v>
      </c>
      <c r="L122" s="417">
        <f t="shared" si="153"/>
        <v>0.37</v>
      </c>
      <c r="M122" s="288">
        <f t="shared" si="164"/>
        <v>0.37</v>
      </c>
      <c r="N122" s="93">
        <f>+K122+0.03</f>
        <v>0.4</v>
      </c>
      <c r="O122" s="50">
        <f>K122+0.1</f>
        <v>0.47</v>
      </c>
      <c r="P122" s="184">
        <f t="shared" si="104"/>
        <v>0.47</v>
      </c>
      <c r="Q122" s="288">
        <f t="shared" si="165"/>
        <v>0.47</v>
      </c>
      <c r="R122" s="93">
        <f>+O122+0.02</f>
        <v>0.49</v>
      </c>
      <c r="T122" s="571">
        <f>C122-0.16</f>
        <v>0.09</v>
      </c>
      <c r="U122" s="571">
        <f t="shared" si="183"/>
        <v>0.14499999999999999</v>
      </c>
      <c r="V122" s="571">
        <f>+(T122+AJ122)*0.032+T122+0.01</f>
        <v>0.21868799999999999</v>
      </c>
      <c r="X122" s="538">
        <f>download!B141</f>
        <v>0.26250000000000001</v>
      </c>
      <c r="Y122" s="539">
        <f>download!AX141</f>
        <v>0.26250000000000001</v>
      </c>
      <c r="Z122" s="538">
        <f>download!F141</f>
        <v>0.30499999999999999</v>
      </c>
      <c r="AA122" s="538">
        <f>download!AP141</f>
        <v>-9.5000000000000001E-2</v>
      </c>
      <c r="AB122" s="556">
        <f>download!J141</f>
        <v>1.575</v>
      </c>
      <c r="AC122" s="556">
        <f>download!N141</f>
        <v>0.95499999999999996</v>
      </c>
      <c r="AD122" s="556">
        <f>download!R141</f>
        <v>0.4375</v>
      </c>
      <c r="AE122" s="557">
        <f>download!V141</f>
        <v>0.34250000000000003</v>
      </c>
      <c r="AF122" s="325">
        <v>-0.25</v>
      </c>
      <c r="AG122" s="325">
        <f>download!AT143</f>
        <v>0</v>
      </c>
      <c r="AH122" s="287"/>
      <c r="AI122" s="74">
        <v>40179</v>
      </c>
      <c r="AJ122" s="483">
        <f>download!Z142</f>
        <v>3.6190000000000002</v>
      </c>
      <c r="AK122" s="67"/>
      <c r="AL122" s="68"/>
      <c r="AM122" s="68">
        <f t="shared" si="166"/>
        <v>1.9852473463432967</v>
      </c>
      <c r="AN122" s="68">
        <f t="shared" si="167"/>
        <v>3.8690000000000002</v>
      </c>
      <c r="AO122" s="68">
        <f t="shared" si="168"/>
        <v>3.8690000000000002</v>
      </c>
      <c r="AP122" s="68">
        <f t="shared" si="169"/>
        <v>3.8690000000000002</v>
      </c>
      <c r="AQ122" s="68">
        <f t="shared" si="170"/>
        <v>3.9890000000000003</v>
      </c>
      <c r="AR122" s="68">
        <f t="shared" si="171"/>
        <v>3.9890000000000003</v>
      </c>
      <c r="AS122" s="68">
        <f t="shared" si="172"/>
        <v>4.0190000000000001</v>
      </c>
      <c r="AT122" s="68">
        <f t="shared" si="173"/>
        <v>4.0890000000000004</v>
      </c>
      <c r="AU122" s="68">
        <f t="shared" si="174"/>
        <v>4.109</v>
      </c>
      <c r="AV122" s="68"/>
      <c r="AW122" s="68"/>
      <c r="AX122" s="68">
        <f t="shared" si="175"/>
        <v>3.8815000000000004</v>
      </c>
      <c r="AY122" s="68">
        <f t="shared" si="176"/>
        <v>3.9240000000000004</v>
      </c>
      <c r="AZ122" s="68">
        <f t="shared" si="177"/>
        <v>5.194</v>
      </c>
      <c r="BA122" s="68">
        <f t="shared" si="178"/>
        <v>4.5739999999999998</v>
      </c>
      <c r="BB122" s="68">
        <f t="shared" si="179"/>
        <v>4.0564999999999998</v>
      </c>
      <c r="BC122" s="68">
        <f t="shared" si="180"/>
        <v>3.9615</v>
      </c>
      <c r="BD122" s="68">
        <f t="shared" si="191"/>
        <v>3.3690000000000002</v>
      </c>
      <c r="BE122" s="68">
        <f t="shared" si="192"/>
        <v>3.6190000000000002</v>
      </c>
      <c r="BF122" s="68"/>
      <c r="BG122" s="89"/>
      <c r="BH122" s="67">
        <f>download!AD142</f>
        <v>1.3577959433070004</v>
      </c>
      <c r="BI122" s="40">
        <f>download!AH141</f>
        <v>6.3222860184343019E-2</v>
      </c>
      <c r="BJ122" s="40">
        <f>download!AL141</f>
        <v>7.1967813775146022E-2</v>
      </c>
      <c r="BK122" s="48">
        <f t="shared" si="193"/>
        <v>0.55575864201656733</v>
      </c>
      <c r="BL122" s="48">
        <f t="shared" si="193"/>
        <v>0.51311639864132763</v>
      </c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8"/>
      <c r="CN122" s="40"/>
      <c r="CO122" s="56"/>
      <c r="CP122" s="56"/>
      <c r="CQ122" s="72"/>
      <c r="CR122" s="40"/>
      <c r="CS122" s="56"/>
      <c r="CT122" s="40"/>
      <c r="CU122" s="49"/>
      <c r="CV122" s="49"/>
      <c r="CW122" s="40"/>
      <c r="CX122" s="56"/>
      <c r="CY122" s="40"/>
      <c r="CZ122" s="40"/>
      <c r="DA122" s="41"/>
      <c r="DB122" s="41"/>
      <c r="DC122" s="49"/>
      <c r="DD122" s="40"/>
      <c r="DE122" s="49"/>
      <c r="DF122" s="40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</row>
    <row r="123" spans="1:124">
      <c r="A123" s="165">
        <v>40210</v>
      </c>
      <c r="B123" s="93"/>
      <c r="C123" s="394">
        <f t="shared" si="190"/>
        <v>0.31</v>
      </c>
      <c r="D123" s="394">
        <f t="shared" si="103"/>
        <v>0.31</v>
      </c>
      <c r="E123" s="93">
        <f t="shared" si="152"/>
        <v>0.31</v>
      </c>
      <c r="F123" s="288">
        <f t="shared" si="162"/>
        <v>0.27500000000000002</v>
      </c>
      <c r="G123" s="93">
        <f t="shared" si="181"/>
        <v>0.31</v>
      </c>
      <c r="H123" s="294">
        <f>H111-0.005</f>
        <v>0.43</v>
      </c>
      <c r="I123" s="288">
        <f t="shared" si="163"/>
        <v>0.43</v>
      </c>
      <c r="J123" s="397">
        <f t="shared" si="154"/>
        <v>0.43</v>
      </c>
      <c r="K123" s="41">
        <f>C123+0.12</f>
        <v>0.43</v>
      </c>
      <c r="L123" s="417">
        <f t="shared" si="153"/>
        <v>0.43</v>
      </c>
      <c r="M123" s="288">
        <f t="shared" si="164"/>
        <v>0.43</v>
      </c>
      <c r="N123" s="93">
        <f>+K123+0.03</f>
        <v>0.45999999999999996</v>
      </c>
      <c r="O123" s="50">
        <f>K123+0.1</f>
        <v>0.53</v>
      </c>
      <c r="P123" s="184">
        <f t="shared" si="104"/>
        <v>0.53</v>
      </c>
      <c r="Q123" s="288">
        <f t="shared" si="165"/>
        <v>0.53</v>
      </c>
      <c r="R123" s="93">
        <f>+O123+0.02</f>
        <v>0.55000000000000004</v>
      </c>
      <c r="T123" s="571">
        <f>C123-0.16</f>
        <v>0.15</v>
      </c>
      <c r="U123" s="571">
        <f t="shared" si="183"/>
        <v>0.20499999999999999</v>
      </c>
      <c r="V123" s="571">
        <f>+(T123+AJ123)*0.032+T123+0.01</f>
        <v>0.27734399999999998</v>
      </c>
      <c r="X123" s="538">
        <f>download!B142</f>
        <v>0.24</v>
      </c>
      <c r="Y123" s="539">
        <f>download!AX142</f>
        <v>0.24</v>
      </c>
      <c r="Z123" s="538">
        <f>download!F142</f>
        <v>0.28000000000000003</v>
      </c>
      <c r="AA123" s="538">
        <f>download!AP142</f>
        <v>-9.5000000000000001E-2</v>
      </c>
      <c r="AB123" s="556">
        <f>download!J142</f>
        <v>1.4950000000000001</v>
      </c>
      <c r="AC123" s="556">
        <f>download!N142</f>
        <v>0.94499999999999995</v>
      </c>
      <c r="AD123" s="556">
        <f>download!R142</f>
        <v>0.435</v>
      </c>
      <c r="AE123" s="557">
        <f>download!V142</f>
        <v>0.33750000000000002</v>
      </c>
      <c r="AF123" s="325">
        <v>-0.25</v>
      </c>
      <c r="AG123" s="325">
        <f>download!AT144</f>
        <v>0</v>
      </c>
      <c r="AH123" s="287"/>
      <c r="AI123" s="74">
        <v>40210</v>
      </c>
      <c r="AJ123" s="483">
        <f>download!Z143</f>
        <v>3.5169999999999999</v>
      </c>
      <c r="AK123" s="67"/>
      <c r="AL123" s="68"/>
      <c r="AM123" s="68">
        <f t="shared" si="166"/>
        <v>1.9520080604552361</v>
      </c>
      <c r="AN123" s="68">
        <f t="shared" si="167"/>
        <v>3.827</v>
      </c>
      <c r="AO123" s="68">
        <f t="shared" si="168"/>
        <v>3.827</v>
      </c>
      <c r="AP123" s="68">
        <f t="shared" si="169"/>
        <v>3.827</v>
      </c>
      <c r="AQ123" s="68">
        <f t="shared" si="170"/>
        <v>3.9470000000000001</v>
      </c>
      <c r="AR123" s="68">
        <f t="shared" si="171"/>
        <v>3.9470000000000001</v>
      </c>
      <c r="AS123" s="68">
        <f t="shared" si="172"/>
        <v>3.9769999999999999</v>
      </c>
      <c r="AT123" s="68">
        <f t="shared" si="173"/>
        <v>4.0469999999999997</v>
      </c>
      <c r="AU123" s="68">
        <f t="shared" si="174"/>
        <v>4.0670000000000002</v>
      </c>
      <c r="AV123" s="68"/>
      <c r="AW123" s="68"/>
      <c r="AX123" s="68">
        <f t="shared" si="175"/>
        <v>3.7569999999999997</v>
      </c>
      <c r="AY123" s="68">
        <f t="shared" si="176"/>
        <v>3.7969999999999997</v>
      </c>
      <c r="AZ123" s="68">
        <f t="shared" si="177"/>
        <v>5.0120000000000005</v>
      </c>
      <c r="BA123" s="68">
        <f t="shared" si="178"/>
        <v>4.4619999999999997</v>
      </c>
      <c r="BB123" s="68">
        <f t="shared" si="179"/>
        <v>3.952</v>
      </c>
      <c r="BC123" s="68">
        <f t="shared" si="180"/>
        <v>3.8544999999999998</v>
      </c>
      <c r="BD123" s="68">
        <f t="shared" si="191"/>
        <v>3.2669999999999999</v>
      </c>
      <c r="BE123" s="68">
        <f t="shared" si="192"/>
        <v>3.5169999999999999</v>
      </c>
      <c r="BF123" s="68"/>
      <c r="BG123" s="89"/>
      <c r="BH123" s="67">
        <f>download!AD143</f>
        <v>1.3571930066490003</v>
      </c>
      <c r="BI123" s="40">
        <f>download!AH142</f>
        <v>6.3243595087203008E-2</v>
      </c>
      <c r="BJ123" s="40">
        <f>download!AL142</f>
        <v>7.1964463582689014E-2</v>
      </c>
      <c r="BK123" s="48">
        <f t="shared" si="193"/>
        <v>0.55272458539828184</v>
      </c>
      <c r="BL123" s="48">
        <f t="shared" si="193"/>
        <v>0.51006220550176018</v>
      </c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8"/>
      <c r="CN123" s="40"/>
      <c r="CO123" s="56"/>
      <c r="CP123" s="56"/>
      <c r="CQ123" s="72"/>
      <c r="CR123" s="40"/>
      <c r="CS123" s="56"/>
      <c r="CT123" s="40"/>
      <c r="CU123" s="49"/>
      <c r="CV123" s="49"/>
      <c r="CW123" s="40"/>
      <c r="CX123" s="56"/>
      <c r="CY123" s="40"/>
      <c r="CZ123" s="40"/>
      <c r="DA123" s="41"/>
      <c r="DB123" s="41"/>
      <c r="DC123" s="49"/>
      <c r="DD123" s="40"/>
      <c r="DE123" s="49"/>
      <c r="DF123" s="40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</row>
    <row r="124" spans="1:124">
      <c r="A124" s="165">
        <v>40238</v>
      </c>
      <c r="B124" s="93"/>
      <c r="C124" s="394">
        <f t="shared" si="190"/>
        <v>0.30499999999999999</v>
      </c>
      <c r="D124" s="394">
        <f t="shared" si="103"/>
        <v>0.30499999999999999</v>
      </c>
      <c r="E124" s="93">
        <f t="shared" si="152"/>
        <v>0.30499999999999999</v>
      </c>
      <c r="F124" s="288">
        <f t="shared" si="162"/>
        <v>0.27</v>
      </c>
      <c r="G124" s="93">
        <f t="shared" ref="G124:G139" si="194">E124</f>
        <v>0.30499999999999999</v>
      </c>
      <c r="H124" s="294">
        <f>H112-0.005</f>
        <v>0.42499999999999999</v>
      </c>
      <c r="I124" s="288">
        <f t="shared" si="163"/>
        <v>0.42499999999999999</v>
      </c>
      <c r="J124" s="397">
        <f t="shared" si="154"/>
        <v>0.42499999999999999</v>
      </c>
      <c r="K124" s="41">
        <f>C124+0.12</f>
        <v>0.42499999999999999</v>
      </c>
      <c r="L124" s="417">
        <f t="shared" si="153"/>
        <v>0.42499999999999999</v>
      </c>
      <c r="M124" s="288">
        <f t="shared" si="164"/>
        <v>0.42499999999999999</v>
      </c>
      <c r="N124" s="93">
        <f>+K124+0.03</f>
        <v>0.45499999999999996</v>
      </c>
      <c r="O124" s="50">
        <f>K124+0.1</f>
        <v>0.52500000000000002</v>
      </c>
      <c r="P124" s="184">
        <f t="shared" si="104"/>
        <v>0.52500000000000002</v>
      </c>
      <c r="Q124" s="288">
        <f t="shared" si="165"/>
        <v>0.52500000000000002</v>
      </c>
      <c r="R124" s="93">
        <f>+O124+0.02</f>
        <v>0.54500000000000004</v>
      </c>
      <c r="T124" s="571">
        <f>C124-0.16</f>
        <v>0.14499999999999999</v>
      </c>
      <c r="U124" s="571">
        <f t="shared" si="183"/>
        <v>0.19999999999999998</v>
      </c>
      <c r="V124" s="571">
        <f>+(T124+AJ124)*0.032+T124+0.01</f>
        <v>0.268376</v>
      </c>
      <c r="X124" s="538">
        <f>download!B143</f>
        <v>0.23749999999999999</v>
      </c>
      <c r="Y124" s="539">
        <f>download!AX143</f>
        <v>0.23749999999999999</v>
      </c>
      <c r="Z124" s="538">
        <f>download!F143</f>
        <v>0.27800000000000002</v>
      </c>
      <c r="AA124" s="538">
        <f>download!AP143</f>
        <v>-9.5000000000000001E-2</v>
      </c>
      <c r="AB124" s="556">
        <f>download!J143</f>
        <v>0.89500000000000002</v>
      </c>
      <c r="AC124" s="556">
        <f>download!N143</f>
        <v>0.60250000000000004</v>
      </c>
      <c r="AD124" s="556">
        <f>download!R143</f>
        <v>0.30249999999999999</v>
      </c>
      <c r="AE124" s="557">
        <f>download!V143</f>
        <v>0.26</v>
      </c>
      <c r="AF124" s="325">
        <v>-0.25</v>
      </c>
      <c r="AG124" s="325">
        <f>download!AT145</f>
        <v>0</v>
      </c>
      <c r="AH124" s="287"/>
      <c r="AI124" s="74">
        <v>40238</v>
      </c>
      <c r="AJ124" s="483">
        <f>download!Z144</f>
        <v>3.3980000000000001</v>
      </c>
      <c r="AK124" s="67"/>
      <c r="AL124" s="68"/>
      <c r="AM124" s="68">
        <f t="shared" si="166"/>
        <v>1.8786039134412043</v>
      </c>
      <c r="AN124" s="68">
        <f t="shared" si="167"/>
        <v>3.7030000000000003</v>
      </c>
      <c r="AO124" s="68">
        <f t="shared" si="168"/>
        <v>3.7030000000000003</v>
      </c>
      <c r="AP124" s="68">
        <f t="shared" si="169"/>
        <v>3.7030000000000003</v>
      </c>
      <c r="AQ124" s="68">
        <f t="shared" si="170"/>
        <v>3.823</v>
      </c>
      <c r="AR124" s="68">
        <f t="shared" si="171"/>
        <v>3.823</v>
      </c>
      <c r="AS124" s="68">
        <f t="shared" si="172"/>
        <v>3.8530000000000002</v>
      </c>
      <c r="AT124" s="68">
        <f t="shared" si="173"/>
        <v>3.923</v>
      </c>
      <c r="AU124" s="68">
        <f t="shared" si="174"/>
        <v>3.9430000000000001</v>
      </c>
      <c r="AV124" s="68"/>
      <c r="AW124" s="68"/>
      <c r="AX124" s="68">
        <f t="shared" si="175"/>
        <v>3.6355</v>
      </c>
      <c r="AY124" s="68">
        <f t="shared" si="176"/>
        <v>3.6760000000000002</v>
      </c>
      <c r="AZ124" s="68">
        <f t="shared" si="177"/>
        <v>4.2930000000000001</v>
      </c>
      <c r="BA124" s="68">
        <f t="shared" si="178"/>
        <v>4.0005000000000006</v>
      </c>
      <c r="BB124" s="68">
        <f t="shared" si="179"/>
        <v>3.7004999999999999</v>
      </c>
      <c r="BC124" s="68">
        <f t="shared" si="180"/>
        <v>3.6580000000000004</v>
      </c>
      <c r="BD124" s="68">
        <f t="shared" si="191"/>
        <v>3.1480000000000001</v>
      </c>
      <c r="BE124" s="68">
        <f t="shared" si="192"/>
        <v>3.3980000000000001</v>
      </c>
      <c r="BF124" s="68"/>
      <c r="BG124" s="89"/>
      <c r="BH124" s="67">
        <f>download!AD144</f>
        <v>1.3565308923159998</v>
      </c>
      <c r="BI124" s="40">
        <f>download!AH143</f>
        <v>6.3262323386683E-2</v>
      </c>
      <c r="BJ124" s="40">
        <f>download!AL143</f>
        <v>7.1961437602409029E-2</v>
      </c>
      <c r="BK124" s="48">
        <f t="shared" si="193"/>
        <v>0.54999677468484265</v>
      </c>
      <c r="BL124" s="48">
        <f t="shared" si="193"/>
        <v>0.50731944732411671</v>
      </c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8"/>
      <c r="CN124" s="40"/>
      <c r="CO124" s="56"/>
      <c r="CP124" s="56"/>
      <c r="CQ124" s="72"/>
      <c r="CR124" s="40"/>
      <c r="CS124" s="56"/>
      <c r="CT124" s="40"/>
      <c r="CU124" s="49"/>
      <c r="CV124" s="49"/>
      <c r="CW124" s="40"/>
      <c r="CX124" s="56"/>
      <c r="CY124" s="40"/>
      <c r="CZ124" s="40"/>
      <c r="DA124" s="41"/>
      <c r="DB124" s="41"/>
      <c r="DC124" s="49"/>
      <c r="DD124" s="40"/>
      <c r="DE124" s="49"/>
      <c r="DF124" s="40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</row>
    <row r="125" spans="1:124">
      <c r="A125" s="165">
        <v>40269</v>
      </c>
      <c r="B125" s="93"/>
      <c r="C125" s="394">
        <f t="shared" si="190"/>
        <v>0.14000000000000001</v>
      </c>
      <c r="D125" s="394">
        <f t="shared" si="103"/>
        <v>0.14000000000000001</v>
      </c>
      <c r="E125" s="93">
        <f t="shared" ref="E125:E156" si="195">C125</f>
        <v>0.14000000000000001</v>
      </c>
      <c r="F125" s="288">
        <f t="shared" si="162"/>
        <v>0.10500000000000001</v>
      </c>
      <c r="G125" s="93">
        <f t="shared" si="194"/>
        <v>0.14000000000000001</v>
      </c>
      <c r="H125" s="294">
        <f>C125</f>
        <v>0.14000000000000001</v>
      </c>
      <c r="I125" s="288">
        <f t="shared" si="163"/>
        <v>0.14000000000000001</v>
      </c>
      <c r="J125" s="397">
        <f t="shared" si="154"/>
        <v>0.14000000000000001</v>
      </c>
      <c r="K125" s="50">
        <f>C125+0.02</f>
        <v>0.16</v>
      </c>
      <c r="L125" s="417">
        <f t="shared" si="153"/>
        <v>0.16</v>
      </c>
      <c r="M125" s="288">
        <f t="shared" si="164"/>
        <v>0.16</v>
      </c>
      <c r="N125" s="93">
        <f>+K125+0.02</f>
        <v>0.18</v>
      </c>
      <c r="O125" s="50">
        <f>C125</f>
        <v>0.14000000000000001</v>
      </c>
      <c r="P125" s="184">
        <f t="shared" si="104"/>
        <v>0.14000000000000001</v>
      </c>
      <c r="Q125" s="288">
        <f t="shared" si="165"/>
        <v>0.14000000000000001</v>
      </c>
      <c r="R125" s="93">
        <f>+O125</f>
        <v>0.14000000000000001</v>
      </c>
      <c r="T125" s="571">
        <f t="shared" ref="T125:T131" si="196">C125-0.2</f>
        <v>-0.06</v>
      </c>
      <c r="U125" s="571">
        <f t="shared" si="183"/>
        <v>-4.9999999999999975E-3</v>
      </c>
      <c r="V125" s="571">
        <f>Y125</f>
        <v>0.16500000000000001</v>
      </c>
      <c r="X125" s="538">
        <f>download!B144</f>
        <v>0.16500000000000001</v>
      </c>
      <c r="Y125" s="539">
        <f>download!AX144</f>
        <v>0.16500000000000001</v>
      </c>
      <c r="Z125" s="538">
        <f>download!F144</f>
        <v>0.18300000000000002</v>
      </c>
      <c r="AA125" s="538">
        <f>download!AP144</f>
        <v>-0.14000000000000001</v>
      </c>
      <c r="AB125" s="556">
        <f>download!J144</f>
        <v>0.45</v>
      </c>
      <c r="AC125" s="556">
        <f>download!N144</f>
        <v>0.35499999999999998</v>
      </c>
      <c r="AD125" s="556">
        <f>download!R144</f>
        <v>0.19750000000000001</v>
      </c>
      <c r="AE125" s="557">
        <f>download!V144</f>
        <v>0.17749999999999999</v>
      </c>
      <c r="AF125" s="325">
        <v>-0.29249999999999998</v>
      </c>
      <c r="AG125" s="325">
        <f>download!AT146</f>
        <v>0</v>
      </c>
      <c r="AH125" s="287"/>
      <c r="AI125" s="74">
        <v>40269</v>
      </c>
      <c r="AJ125" s="483">
        <f>download!Z145</f>
        <v>3.2790000000000004</v>
      </c>
      <c r="AK125" s="67"/>
      <c r="AL125" s="68"/>
      <c r="AM125" s="68">
        <f t="shared" si="166"/>
        <v>1.7242026776816191</v>
      </c>
      <c r="AN125" s="68">
        <f t="shared" si="167"/>
        <v>3.4190000000000005</v>
      </c>
      <c r="AO125" s="68">
        <f t="shared" si="168"/>
        <v>3.4190000000000005</v>
      </c>
      <c r="AP125" s="68">
        <f t="shared" si="169"/>
        <v>3.4190000000000005</v>
      </c>
      <c r="AQ125" s="68">
        <f t="shared" si="170"/>
        <v>3.4190000000000005</v>
      </c>
      <c r="AR125" s="68">
        <f t="shared" si="171"/>
        <v>3.4390000000000005</v>
      </c>
      <c r="AS125" s="68">
        <f t="shared" si="172"/>
        <v>3.4590000000000005</v>
      </c>
      <c r="AT125" s="68">
        <f t="shared" si="173"/>
        <v>3.4190000000000005</v>
      </c>
      <c r="AU125" s="68">
        <f t="shared" si="174"/>
        <v>3.4190000000000005</v>
      </c>
      <c r="AV125" s="68"/>
      <c r="AW125" s="68"/>
      <c r="AX125" s="68">
        <f t="shared" si="175"/>
        <v>3.4440000000000004</v>
      </c>
      <c r="AY125" s="68">
        <f t="shared" si="176"/>
        <v>3.4620000000000002</v>
      </c>
      <c r="AZ125" s="68">
        <f t="shared" si="177"/>
        <v>3.7290000000000005</v>
      </c>
      <c r="BA125" s="68">
        <f t="shared" si="178"/>
        <v>3.6340000000000003</v>
      </c>
      <c r="BB125" s="68">
        <f t="shared" si="179"/>
        <v>3.4765000000000006</v>
      </c>
      <c r="BC125" s="68">
        <f t="shared" si="180"/>
        <v>3.4565000000000001</v>
      </c>
      <c r="BD125" s="68">
        <f t="shared" si="191"/>
        <v>2.9865000000000004</v>
      </c>
      <c r="BE125" s="68">
        <f t="shared" si="192"/>
        <v>3.2790000000000004</v>
      </c>
      <c r="BF125" s="68"/>
      <c r="BG125" s="89"/>
      <c r="BH125" s="67">
        <f>download!AD145</f>
        <v>1.3558955547870002</v>
      </c>
      <c r="BI125" s="40">
        <f>download!AH144</f>
        <v>6.3283058289815008E-2</v>
      </c>
      <c r="BJ125" s="40">
        <f>download!AL144</f>
        <v>7.1958087409959015E-2</v>
      </c>
      <c r="BK125" s="48">
        <f t="shared" si="193"/>
        <v>0.54699062404030996</v>
      </c>
      <c r="BL125" s="48">
        <f t="shared" si="193"/>
        <v>0.50430028595543108</v>
      </c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8"/>
      <c r="CN125" s="40"/>
      <c r="CO125" s="56"/>
      <c r="CP125" s="56"/>
      <c r="CQ125" s="72"/>
      <c r="CR125" s="40"/>
      <c r="CS125" s="56"/>
      <c r="CT125" s="40"/>
      <c r="CU125" s="49"/>
      <c r="CV125" s="49"/>
      <c r="CW125" s="40"/>
      <c r="CX125" s="56"/>
      <c r="CY125" s="40"/>
      <c r="CZ125" s="40"/>
      <c r="DA125" s="41"/>
      <c r="DB125" s="41"/>
      <c r="DC125" s="49"/>
      <c r="DD125" s="40"/>
      <c r="DE125" s="49"/>
      <c r="DF125" s="40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</row>
    <row r="126" spans="1:124">
      <c r="A126" s="165">
        <v>40299</v>
      </c>
      <c r="B126" s="93"/>
      <c r="C126" s="394">
        <f t="shared" si="190"/>
        <v>0.14000000000000001</v>
      </c>
      <c r="D126" s="394">
        <f t="shared" ref="D126:D179" si="197">C126</f>
        <v>0.14000000000000001</v>
      </c>
      <c r="E126" s="93">
        <f t="shared" si="195"/>
        <v>0.14000000000000001</v>
      </c>
      <c r="F126" s="288">
        <f t="shared" si="162"/>
        <v>0.10500000000000001</v>
      </c>
      <c r="G126" s="93">
        <f t="shared" si="194"/>
        <v>0.14000000000000001</v>
      </c>
      <c r="H126" s="294">
        <f t="shared" ref="H126:H131" si="198">C126</f>
        <v>0.14000000000000001</v>
      </c>
      <c r="I126" s="288">
        <f t="shared" si="163"/>
        <v>0.14000000000000001</v>
      </c>
      <c r="J126" s="397">
        <f t="shared" si="154"/>
        <v>0.14000000000000001</v>
      </c>
      <c r="K126" s="50">
        <f t="shared" ref="K126:K131" si="199">C126+0.02</f>
        <v>0.16</v>
      </c>
      <c r="L126" s="417">
        <f t="shared" si="153"/>
        <v>0.16</v>
      </c>
      <c r="M126" s="288">
        <f t="shared" si="164"/>
        <v>0.16</v>
      </c>
      <c r="N126" s="93">
        <f t="shared" ref="N126:N131" si="200">+K126+0.02</f>
        <v>0.18</v>
      </c>
      <c r="O126" s="50">
        <f t="shared" ref="O126:O131" si="201">C126</f>
        <v>0.14000000000000001</v>
      </c>
      <c r="P126" s="184">
        <f t="shared" ref="P126:P179" si="202">O126</f>
        <v>0.14000000000000001</v>
      </c>
      <c r="Q126" s="288">
        <f t="shared" si="165"/>
        <v>0.14000000000000001</v>
      </c>
      <c r="R126" s="93">
        <f t="shared" ref="R126:R131" si="203">+O126</f>
        <v>0.14000000000000001</v>
      </c>
      <c r="T126" s="571">
        <f t="shared" si="196"/>
        <v>-0.06</v>
      </c>
      <c r="U126" s="571">
        <f t="shared" si="183"/>
        <v>-4.9999999999999975E-3</v>
      </c>
      <c r="V126" s="571">
        <f t="shared" ref="V126:V131" si="204">Y126</f>
        <v>0.155</v>
      </c>
      <c r="X126" s="538">
        <f>download!B145</f>
        <v>0.155</v>
      </c>
      <c r="Y126" s="539">
        <f>download!AX145</f>
        <v>0.155</v>
      </c>
      <c r="Z126" s="538">
        <f>download!F145</f>
        <v>0.193</v>
      </c>
      <c r="AA126" s="538">
        <f>download!AP145</f>
        <v>-0.155</v>
      </c>
      <c r="AB126" s="556">
        <f>download!J145</f>
        <v>0.36499999999999999</v>
      </c>
      <c r="AC126" s="556">
        <f>download!N145</f>
        <v>0.28749999999999998</v>
      </c>
      <c r="AD126" s="556">
        <f>download!R145</f>
        <v>0.17249999999999999</v>
      </c>
      <c r="AE126" s="557">
        <f>download!V145</f>
        <v>0.16250000000000001</v>
      </c>
      <c r="AF126" s="325">
        <v>-0.29249999999999998</v>
      </c>
      <c r="AG126" s="325">
        <f>download!AT147</f>
        <v>0</v>
      </c>
      <c r="AH126" s="287"/>
      <c r="AI126" s="74">
        <v>40299</v>
      </c>
      <c r="AJ126" s="483">
        <f>download!Z146</f>
        <v>3.2760000000000002</v>
      </c>
      <c r="AK126" s="67"/>
      <c r="AL126" s="68"/>
      <c r="AM126" s="68">
        <f t="shared" si="166"/>
        <v>1.7127683522424786</v>
      </c>
      <c r="AN126" s="68">
        <f t="shared" si="167"/>
        <v>3.4160000000000004</v>
      </c>
      <c r="AO126" s="68">
        <f t="shared" si="168"/>
        <v>3.4160000000000004</v>
      </c>
      <c r="AP126" s="68">
        <f t="shared" si="169"/>
        <v>3.4160000000000004</v>
      </c>
      <c r="AQ126" s="68">
        <f t="shared" si="170"/>
        <v>3.4160000000000004</v>
      </c>
      <c r="AR126" s="68">
        <f t="shared" si="171"/>
        <v>3.4360000000000004</v>
      </c>
      <c r="AS126" s="68">
        <f t="shared" si="172"/>
        <v>3.4560000000000004</v>
      </c>
      <c r="AT126" s="68">
        <f t="shared" si="173"/>
        <v>3.4160000000000004</v>
      </c>
      <c r="AU126" s="68">
        <f t="shared" si="174"/>
        <v>3.4160000000000004</v>
      </c>
      <c r="AV126" s="68"/>
      <c r="AW126" s="68"/>
      <c r="AX126" s="68">
        <f t="shared" si="175"/>
        <v>3.431</v>
      </c>
      <c r="AY126" s="68">
        <f t="shared" si="176"/>
        <v>3.4690000000000003</v>
      </c>
      <c r="AZ126" s="68">
        <f t="shared" si="177"/>
        <v>3.641</v>
      </c>
      <c r="BA126" s="68">
        <f t="shared" si="178"/>
        <v>3.5635000000000003</v>
      </c>
      <c r="BB126" s="68">
        <f t="shared" si="179"/>
        <v>3.4485000000000001</v>
      </c>
      <c r="BC126" s="68">
        <f t="shared" si="180"/>
        <v>3.4385000000000003</v>
      </c>
      <c r="BD126" s="68">
        <f t="shared" si="191"/>
        <v>2.9835000000000003</v>
      </c>
      <c r="BE126" s="68">
        <f t="shared" si="192"/>
        <v>3.2760000000000002</v>
      </c>
      <c r="BF126" s="68"/>
      <c r="BG126" s="89"/>
      <c r="BH126" s="67">
        <f>download!AD146</f>
        <v>1.3552446304210002</v>
      </c>
      <c r="BI126" s="40">
        <f>download!AH145</f>
        <v>6.3303124325240004E-2</v>
      </c>
      <c r="BJ126" s="40">
        <f>download!AL145</f>
        <v>7.1954845288237007E-2</v>
      </c>
      <c r="BK126" s="48">
        <f t="shared" si="193"/>
        <v>0.54409532488126133</v>
      </c>
      <c r="BL126" s="48">
        <f t="shared" si="193"/>
        <v>0.50139588765880516</v>
      </c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8"/>
      <c r="CN126" s="40"/>
      <c r="CO126" s="56"/>
      <c r="CP126" s="56"/>
      <c r="CQ126" s="72"/>
      <c r="CR126" s="40"/>
      <c r="CS126" s="56"/>
      <c r="CT126" s="40"/>
      <c r="CU126" s="49"/>
      <c r="CV126" s="49"/>
      <c r="CW126" s="40"/>
      <c r="CX126" s="56"/>
      <c r="CY126" s="40"/>
      <c r="CZ126" s="40"/>
      <c r="DA126" s="41"/>
      <c r="DB126" s="41"/>
      <c r="DC126" s="49"/>
      <c r="DD126" s="40"/>
      <c r="DE126" s="49"/>
      <c r="DF126" s="40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</row>
    <row r="127" spans="1:124">
      <c r="A127" s="165">
        <v>40330</v>
      </c>
      <c r="B127" s="93"/>
      <c r="C127" s="394">
        <f t="shared" si="190"/>
        <v>0.14000000000000001</v>
      </c>
      <c r="D127" s="394">
        <f t="shared" si="197"/>
        <v>0.14000000000000001</v>
      </c>
      <c r="E127" s="93">
        <f t="shared" si="195"/>
        <v>0.14000000000000001</v>
      </c>
      <c r="F127" s="288">
        <f t="shared" si="162"/>
        <v>0.10500000000000001</v>
      </c>
      <c r="G127" s="93">
        <f t="shared" si="194"/>
        <v>0.14000000000000001</v>
      </c>
      <c r="H127" s="294">
        <f t="shared" si="198"/>
        <v>0.14000000000000001</v>
      </c>
      <c r="I127" s="288">
        <f t="shared" si="163"/>
        <v>0.14000000000000001</v>
      </c>
      <c r="J127" s="397">
        <f t="shared" si="154"/>
        <v>0.14000000000000001</v>
      </c>
      <c r="K127" s="50">
        <f t="shared" si="199"/>
        <v>0.16</v>
      </c>
      <c r="L127" s="417">
        <f t="shared" si="153"/>
        <v>0.16</v>
      </c>
      <c r="M127" s="288">
        <f t="shared" si="164"/>
        <v>0.16</v>
      </c>
      <c r="N127" s="93">
        <f t="shared" si="200"/>
        <v>0.18</v>
      </c>
      <c r="O127" s="50">
        <f t="shared" si="201"/>
        <v>0.14000000000000001</v>
      </c>
      <c r="P127" s="184">
        <f t="shared" si="202"/>
        <v>0.14000000000000001</v>
      </c>
      <c r="Q127" s="288">
        <f t="shared" si="165"/>
        <v>0.14000000000000001</v>
      </c>
      <c r="R127" s="93">
        <f t="shared" si="203"/>
        <v>0.14000000000000001</v>
      </c>
      <c r="T127" s="571">
        <f t="shared" si="196"/>
        <v>-0.06</v>
      </c>
      <c r="U127" s="571">
        <f t="shared" si="183"/>
        <v>-4.9999999999999975E-3</v>
      </c>
      <c r="V127" s="571">
        <f t="shared" si="204"/>
        <v>0.15</v>
      </c>
      <c r="X127" s="538">
        <f>download!B146</f>
        <v>0.15</v>
      </c>
      <c r="Y127" s="539">
        <f>download!AX146</f>
        <v>0.15</v>
      </c>
      <c r="Z127" s="538">
        <f>download!F146</f>
        <v>0.188</v>
      </c>
      <c r="AA127" s="538">
        <f>download!AP146</f>
        <v>-0.16500000000000001</v>
      </c>
      <c r="AB127" s="556">
        <f>download!J146</f>
        <v>0.35499999999999998</v>
      </c>
      <c r="AC127" s="556">
        <f>download!N146</f>
        <v>0.28749999999999998</v>
      </c>
      <c r="AD127" s="556">
        <f>download!R146</f>
        <v>0.17249999999999999</v>
      </c>
      <c r="AE127" s="557">
        <f>download!V146</f>
        <v>0.16250000000000001</v>
      </c>
      <c r="AF127" s="325">
        <v>-0.29249999999999998</v>
      </c>
      <c r="AG127" s="325">
        <f>download!AT148</f>
        <v>0</v>
      </c>
      <c r="AH127" s="287"/>
      <c r="AI127" s="74">
        <v>40330</v>
      </c>
      <c r="AJ127" s="483">
        <f>download!Z147</f>
        <v>3.3130000000000002</v>
      </c>
      <c r="AK127" s="67"/>
      <c r="AL127" s="68"/>
      <c r="AM127" s="68">
        <f t="shared" si="166"/>
        <v>1.7210184212558437</v>
      </c>
      <c r="AN127" s="68">
        <f t="shared" si="167"/>
        <v>3.4530000000000003</v>
      </c>
      <c r="AO127" s="68">
        <f t="shared" si="168"/>
        <v>3.4530000000000003</v>
      </c>
      <c r="AP127" s="68">
        <f t="shared" si="169"/>
        <v>3.4530000000000003</v>
      </c>
      <c r="AQ127" s="68">
        <f t="shared" si="170"/>
        <v>3.4530000000000003</v>
      </c>
      <c r="AR127" s="68">
        <f t="shared" si="171"/>
        <v>3.4730000000000003</v>
      </c>
      <c r="AS127" s="68">
        <f t="shared" si="172"/>
        <v>3.4930000000000003</v>
      </c>
      <c r="AT127" s="68">
        <f t="shared" si="173"/>
        <v>3.4530000000000003</v>
      </c>
      <c r="AU127" s="68">
        <f t="shared" si="174"/>
        <v>3.4530000000000003</v>
      </c>
      <c r="AV127" s="68"/>
      <c r="AW127" s="68"/>
      <c r="AX127" s="68">
        <f t="shared" si="175"/>
        <v>3.4630000000000001</v>
      </c>
      <c r="AY127" s="68">
        <f t="shared" si="176"/>
        <v>3.5010000000000003</v>
      </c>
      <c r="AZ127" s="68">
        <f t="shared" si="177"/>
        <v>3.6680000000000001</v>
      </c>
      <c r="BA127" s="68">
        <f t="shared" si="178"/>
        <v>3.6005000000000003</v>
      </c>
      <c r="BB127" s="68">
        <f t="shared" si="179"/>
        <v>3.4855</v>
      </c>
      <c r="BC127" s="68">
        <f t="shared" si="180"/>
        <v>3.4755000000000003</v>
      </c>
      <c r="BD127" s="68">
        <f t="shared" si="191"/>
        <v>3.0205000000000002</v>
      </c>
      <c r="BE127" s="68">
        <f t="shared" si="192"/>
        <v>3.3130000000000002</v>
      </c>
      <c r="BF127" s="68"/>
      <c r="BG127" s="89"/>
      <c r="BH127" s="67">
        <f>download!AD147</f>
        <v>1.354620106934</v>
      </c>
      <c r="BI127" s="40">
        <f>download!AH146</f>
        <v>6.3323859228651996E-2</v>
      </c>
      <c r="BJ127" s="40">
        <f>download!AL146</f>
        <v>7.1951495095794016E-2</v>
      </c>
      <c r="BK127" s="48">
        <f t="shared" si="193"/>
        <v>0.54111779950091343</v>
      </c>
      <c r="BL127" s="48">
        <f t="shared" si="193"/>
        <v>0.49841251701588285</v>
      </c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8"/>
      <c r="CN127" s="40"/>
      <c r="CO127" s="56"/>
      <c r="CP127" s="56"/>
      <c r="CQ127" s="72"/>
      <c r="CR127" s="40"/>
      <c r="CS127" s="56"/>
      <c r="CT127" s="40"/>
      <c r="CU127" s="49"/>
      <c r="CV127" s="49"/>
      <c r="CW127" s="40"/>
      <c r="CX127" s="56"/>
      <c r="CY127" s="40"/>
      <c r="CZ127" s="40"/>
      <c r="DA127" s="41"/>
      <c r="DB127" s="41"/>
      <c r="DC127" s="49"/>
      <c r="DD127" s="40"/>
      <c r="DE127" s="49"/>
      <c r="DF127" s="40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</row>
    <row r="128" spans="1:124">
      <c r="A128" s="165">
        <v>40360</v>
      </c>
      <c r="B128" s="93"/>
      <c r="C128" s="394">
        <f t="shared" si="190"/>
        <v>0.14000000000000001</v>
      </c>
      <c r="D128" s="394">
        <f t="shared" si="197"/>
        <v>0.14000000000000001</v>
      </c>
      <c r="E128" s="93">
        <f t="shared" si="195"/>
        <v>0.14000000000000001</v>
      </c>
      <c r="F128" s="288">
        <f t="shared" si="162"/>
        <v>0.10500000000000001</v>
      </c>
      <c r="G128" s="93">
        <f t="shared" si="194"/>
        <v>0.14000000000000001</v>
      </c>
      <c r="H128" s="294">
        <f t="shared" si="198"/>
        <v>0.14000000000000001</v>
      </c>
      <c r="I128" s="288">
        <f t="shared" si="163"/>
        <v>0.14000000000000001</v>
      </c>
      <c r="J128" s="397">
        <f t="shared" si="154"/>
        <v>0.14000000000000001</v>
      </c>
      <c r="K128" s="50">
        <f t="shared" si="199"/>
        <v>0.16</v>
      </c>
      <c r="L128" s="417">
        <f t="shared" si="153"/>
        <v>0.16</v>
      </c>
      <c r="M128" s="288">
        <f t="shared" si="164"/>
        <v>0.16</v>
      </c>
      <c r="N128" s="93">
        <f t="shared" si="200"/>
        <v>0.18</v>
      </c>
      <c r="O128" s="50">
        <f t="shared" si="201"/>
        <v>0.14000000000000001</v>
      </c>
      <c r="P128" s="184">
        <f t="shared" si="202"/>
        <v>0.14000000000000001</v>
      </c>
      <c r="Q128" s="288">
        <f t="shared" si="165"/>
        <v>0.14000000000000001</v>
      </c>
      <c r="R128" s="93">
        <f t="shared" si="203"/>
        <v>0.14000000000000001</v>
      </c>
      <c r="T128" s="571">
        <f t="shared" si="196"/>
        <v>-0.06</v>
      </c>
      <c r="U128" s="571">
        <f t="shared" si="183"/>
        <v>-4.9999999999999975E-3</v>
      </c>
      <c r="V128" s="571">
        <f t="shared" si="204"/>
        <v>0.14000000000000001</v>
      </c>
      <c r="X128" s="538">
        <f>download!B147</f>
        <v>0.14000000000000001</v>
      </c>
      <c r="Y128" s="539">
        <f>download!AX147</f>
        <v>0.14000000000000001</v>
      </c>
      <c r="Z128" s="538">
        <f>download!F147</f>
        <v>0.17800000000000002</v>
      </c>
      <c r="AA128" s="538">
        <f>download!AP147</f>
        <v>-0.16500000000000001</v>
      </c>
      <c r="AB128" s="556">
        <f>download!J147</f>
        <v>0.39</v>
      </c>
      <c r="AC128" s="556">
        <f>download!N147</f>
        <v>0.3</v>
      </c>
      <c r="AD128" s="556">
        <f>download!R147</f>
        <v>0.185</v>
      </c>
      <c r="AE128" s="557">
        <f>download!V147</f>
        <v>0.16250000000000001</v>
      </c>
      <c r="AF128" s="325">
        <v>-0.29249999999999998</v>
      </c>
      <c r="AG128" s="325">
        <f>download!AT149</f>
        <v>0</v>
      </c>
      <c r="AH128" s="287"/>
      <c r="AI128" s="74">
        <v>40360</v>
      </c>
      <c r="AJ128" s="483">
        <f>download!Z148</f>
        <v>3.3130000000000002</v>
      </c>
      <c r="AK128" s="67"/>
      <c r="AL128" s="68"/>
      <c r="AM128" s="68">
        <f t="shared" si="166"/>
        <v>1.7111084112726782</v>
      </c>
      <c r="AN128" s="68">
        <f t="shared" si="167"/>
        <v>3.4530000000000003</v>
      </c>
      <c r="AO128" s="68">
        <f t="shared" si="168"/>
        <v>3.4530000000000003</v>
      </c>
      <c r="AP128" s="68">
        <f t="shared" si="169"/>
        <v>3.4530000000000003</v>
      </c>
      <c r="AQ128" s="68">
        <f t="shared" si="170"/>
        <v>3.4530000000000003</v>
      </c>
      <c r="AR128" s="68">
        <f t="shared" si="171"/>
        <v>3.4730000000000003</v>
      </c>
      <c r="AS128" s="68">
        <f t="shared" si="172"/>
        <v>3.4930000000000003</v>
      </c>
      <c r="AT128" s="68">
        <f t="shared" si="173"/>
        <v>3.4530000000000003</v>
      </c>
      <c r="AU128" s="68">
        <f t="shared" si="174"/>
        <v>3.4530000000000003</v>
      </c>
      <c r="AV128" s="68"/>
      <c r="AW128" s="68"/>
      <c r="AX128" s="68">
        <f t="shared" si="175"/>
        <v>3.4530000000000003</v>
      </c>
      <c r="AY128" s="68">
        <f t="shared" si="176"/>
        <v>3.4910000000000001</v>
      </c>
      <c r="AZ128" s="68">
        <f t="shared" si="177"/>
        <v>3.7030000000000003</v>
      </c>
      <c r="BA128" s="68">
        <f t="shared" si="178"/>
        <v>3.613</v>
      </c>
      <c r="BB128" s="68">
        <f t="shared" si="179"/>
        <v>3.4980000000000002</v>
      </c>
      <c r="BC128" s="68">
        <f t="shared" si="180"/>
        <v>3.4755000000000003</v>
      </c>
      <c r="BD128" s="68">
        <f t="shared" si="191"/>
        <v>3.0205000000000002</v>
      </c>
      <c r="BE128" s="68">
        <f t="shared" si="192"/>
        <v>3.3130000000000002</v>
      </c>
      <c r="BF128" s="68"/>
      <c r="BG128" s="89"/>
      <c r="BH128" s="67">
        <f>download!AD148</f>
        <v>1.3539383099820002</v>
      </c>
      <c r="BI128" s="40">
        <f>download!AH147</f>
        <v>6.3343925264348025E-2</v>
      </c>
      <c r="BJ128" s="40">
        <f>download!AL147</f>
        <v>7.194825297407903E-2</v>
      </c>
      <c r="BK128" s="48">
        <f t="shared" si="193"/>
        <v>0.53825009118039713</v>
      </c>
      <c r="BL128" s="48">
        <f t="shared" si="193"/>
        <v>0.49554254598108255</v>
      </c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8"/>
      <c r="CN128" s="40"/>
      <c r="CO128" s="56"/>
      <c r="CP128" s="56"/>
      <c r="CQ128" s="72"/>
      <c r="CR128" s="40"/>
      <c r="CS128" s="56"/>
      <c r="CT128" s="40"/>
      <c r="CU128" s="49"/>
      <c r="CV128" s="49"/>
      <c r="CW128" s="40"/>
      <c r="CX128" s="56"/>
      <c r="CY128" s="40"/>
      <c r="CZ128" s="40"/>
      <c r="DA128" s="41"/>
      <c r="DB128" s="41"/>
      <c r="DC128" s="49"/>
      <c r="DD128" s="40"/>
      <c r="DE128" s="49"/>
      <c r="DF128" s="40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</row>
    <row r="129" spans="1:124">
      <c r="A129" s="165">
        <v>40391</v>
      </c>
      <c r="B129" s="93"/>
      <c r="C129" s="394">
        <f t="shared" si="190"/>
        <v>0.14000000000000001</v>
      </c>
      <c r="D129" s="394">
        <f t="shared" si="197"/>
        <v>0.14000000000000001</v>
      </c>
      <c r="E129" s="93">
        <f t="shared" si="195"/>
        <v>0.14000000000000001</v>
      </c>
      <c r="F129" s="288">
        <f t="shared" si="162"/>
        <v>0.10500000000000001</v>
      </c>
      <c r="G129" s="93">
        <f t="shared" si="194"/>
        <v>0.14000000000000001</v>
      </c>
      <c r="H129" s="294">
        <f t="shared" si="198"/>
        <v>0.14000000000000001</v>
      </c>
      <c r="I129" s="288">
        <f t="shared" si="163"/>
        <v>0.14000000000000001</v>
      </c>
      <c r="J129" s="397">
        <f t="shared" si="154"/>
        <v>0.14000000000000001</v>
      </c>
      <c r="K129" s="50">
        <f t="shared" si="199"/>
        <v>0.16</v>
      </c>
      <c r="L129" s="417">
        <f t="shared" si="153"/>
        <v>0.16</v>
      </c>
      <c r="M129" s="288">
        <f t="shared" si="164"/>
        <v>0.16</v>
      </c>
      <c r="N129" s="93">
        <f t="shared" si="200"/>
        <v>0.18</v>
      </c>
      <c r="O129" s="50">
        <f t="shared" si="201"/>
        <v>0.14000000000000001</v>
      </c>
      <c r="P129" s="184">
        <f t="shared" si="202"/>
        <v>0.14000000000000001</v>
      </c>
      <c r="Q129" s="288">
        <f t="shared" si="165"/>
        <v>0.14000000000000001</v>
      </c>
      <c r="R129" s="93">
        <f t="shared" si="203"/>
        <v>0.14000000000000001</v>
      </c>
      <c r="T129" s="571">
        <f t="shared" si="196"/>
        <v>-0.06</v>
      </c>
      <c r="U129" s="571">
        <f t="shared" si="183"/>
        <v>-4.9999999999999975E-3</v>
      </c>
      <c r="V129" s="571">
        <f t="shared" si="204"/>
        <v>0.13750000000000001</v>
      </c>
      <c r="X129" s="538">
        <f>download!B148</f>
        <v>0.13750000000000001</v>
      </c>
      <c r="Y129" s="539">
        <f>download!AX148</f>
        <v>0.13750000000000001</v>
      </c>
      <c r="Z129" s="538">
        <f>download!F148</f>
        <v>0.17499999999999999</v>
      </c>
      <c r="AA129" s="538">
        <f>download!AP148</f>
        <v>-0.16500000000000001</v>
      </c>
      <c r="AB129" s="556">
        <f>download!J148</f>
        <v>0.45500000000000002</v>
      </c>
      <c r="AC129" s="556">
        <f>download!N148</f>
        <v>0.3</v>
      </c>
      <c r="AD129" s="556">
        <f>download!R148</f>
        <v>0.185</v>
      </c>
      <c r="AE129" s="557">
        <f>download!V148</f>
        <v>0.16250000000000001</v>
      </c>
      <c r="AF129" s="325">
        <v>-0.29249999999999998</v>
      </c>
      <c r="AG129" s="325">
        <f>download!AT150</f>
        <v>0</v>
      </c>
      <c r="AH129" s="287"/>
      <c r="AI129" s="74">
        <v>40391</v>
      </c>
      <c r="AJ129" s="483">
        <f>download!Z149</f>
        <v>3.3580000000000001</v>
      </c>
      <c r="AK129" s="67"/>
      <c r="AL129" s="68"/>
      <c r="AM129" s="68">
        <f t="shared" si="166"/>
        <v>1.7230824927596045</v>
      </c>
      <c r="AN129" s="68">
        <f t="shared" si="167"/>
        <v>3.4980000000000002</v>
      </c>
      <c r="AO129" s="68">
        <f t="shared" si="168"/>
        <v>3.4980000000000002</v>
      </c>
      <c r="AP129" s="68">
        <f t="shared" si="169"/>
        <v>3.4980000000000002</v>
      </c>
      <c r="AQ129" s="68">
        <f t="shared" si="170"/>
        <v>3.4980000000000002</v>
      </c>
      <c r="AR129" s="68">
        <f t="shared" si="171"/>
        <v>3.5180000000000002</v>
      </c>
      <c r="AS129" s="68">
        <f t="shared" si="172"/>
        <v>3.5380000000000003</v>
      </c>
      <c r="AT129" s="68">
        <f t="shared" si="173"/>
        <v>3.4980000000000002</v>
      </c>
      <c r="AU129" s="68">
        <f t="shared" si="174"/>
        <v>3.4980000000000002</v>
      </c>
      <c r="AV129" s="68"/>
      <c r="AW129" s="68"/>
      <c r="AX129" s="68">
        <f t="shared" si="175"/>
        <v>3.4955000000000003</v>
      </c>
      <c r="AY129" s="68">
        <f t="shared" si="176"/>
        <v>3.5329999999999999</v>
      </c>
      <c r="AZ129" s="68">
        <f t="shared" si="177"/>
        <v>3.8130000000000002</v>
      </c>
      <c r="BA129" s="68">
        <f t="shared" si="178"/>
        <v>3.6579999999999999</v>
      </c>
      <c r="BB129" s="68">
        <f t="shared" si="179"/>
        <v>3.5430000000000001</v>
      </c>
      <c r="BC129" s="68">
        <f t="shared" si="180"/>
        <v>3.5205000000000002</v>
      </c>
      <c r="BD129" s="68">
        <f t="shared" si="191"/>
        <v>3.0655000000000001</v>
      </c>
      <c r="BE129" s="68">
        <f t="shared" si="192"/>
        <v>3.3580000000000001</v>
      </c>
      <c r="BF129" s="68"/>
      <c r="BG129" s="89"/>
      <c r="BH129" s="67">
        <f>download!AD149</f>
        <v>1.353159912463</v>
      </c>
      <c r="BI129" s="40">
        <f>download!AH148</f>
        <v>6.3362255139835011E-2</v>
      </c>
      <c r="BJ129" s="40">
        <f>download!AL148</f>
        <v>7.1945694564332002E-2</v>
      </c>
      <c r="BK129" s="48">
        <f t="shared" si="193"/>
        <v>0.53531346308208294</v>
      </c>
      <c r="BL129" s="48">
        <f t="shared" si="193"/>
        <v>0.49259076408221963</v>
      </c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8"/>
      <c r="CN129" s="40"/>
      <c r="CO129" s="56"/>
      <c r="CP129" s="56"/>
      <c r="CQ129" s="72"/>
      <c r="CR129" s="40"/>
      <c r="CS129" s="56"/>
      <c r="CT129" s="40"/>
      <c r="CU129" s="49"/>
      <c r="CV129" s="49"/>
      <c r="CW129" s="40"/>
      <c r="CX129" s="56"/>
      <c r="CY129" s="40"/>
      <c r="CZ129" s="40"/>
      <c r="DA129" s="41"/>
      <c r="DB129" s="41"/>
      <c r="DC129" s="49"/>
      <c r="DD129" s="40"/>
      <c r="DE129" s="49"/>
      <c r="DF129" s="40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</row>
    <row r="130" spans="1:124">
      <c r="A130" s="165">
        <v>40422</v>
      </c>
      <c r="B130" s="93"/>
      <c r="C130" s="394">
        <f t="shared" si="190"/>
        <v>0.14000000000000001</v>
      </c>
      <c r="D130" s="394">
        <f t="shared" si="197"/>
        <v>0.14000000000000001</v>
      </c>
      <c r="E130" s="93">
        <f t="shared" si="195"/>
        <v>0.14000000000000001</v>
      </c>
      <c r="F130" s="288">
        <f t="shared" si="162"/>
        <v>0.10500000000000001</v>
      </c>
      <c r="G130" s="93">
        <f t="shared" si="194"/>
        <v>0.14000000000000001</v>
      </c>
      <c r="H130" s="294">
        <f t="shared" si="198"/>
        <v>0.14000000000000001</v>
      </c>
      <c r="I130" s="288">
        <f t="shared" si="163"/>
        <v>0.14000000000000001</v>
      </c>
      <c r="J130" s="397">
        <f t="shared" si="154"/>
        <v>0.14000000000000001</v>
      </c>
      <c r="K130" s="50">
        <f t="shared" si="199"/>
        <v>0.16</v>
      </c>
      <c r="L130" s="417">
        <f t="shared" si="153"/>
        <v>0.16</v>
      </c>
      <c r="M130" s="288">
        <f t="shared" si="164"/>
        <v>0.16</v>
      </c>
      <c r="N130" s="93">
        <f t="shared" si="200"/>
        <v>0.18</v>
      </c>
      <c r="O130" s="50">
        <f t="shared" si="201"/>
        <v>0.14000000000000001</v>
      </c>
      <c r="P130" s="184">
        <f t="shared" si="202"/>
        <v>0.14000000000000001</v>
      </c>
      <c r="Q130" s="288">
        <f t="shared" si="165"/>
        <v>0.14000000000000001</v>
      </c>
      <c r="R130" s="93">
        <f t="shared" si="203"/>
        <v>0.14000000000000001</v>
      </c>
      <c r="T130" s="571">
        <f t="shared" si="196"/>
        <v>-0.06</v>
      </c>
      <c r="U130" s="571">
        <f t="shared" si="183"/>
        <v>-4.9999999999999975E-3</v>
      </c>
      <c r="V130" s="571">
        <f t="shared" si="204"/>
        <v>0.13500000000000001</v>
      </c>
      <c r="X130" s="538">
        <f>download!B149</f>
        <v>0.13500000000000001</v>
      </c>
      <c r="Y130" s="539">
        <f>download!AX149</f>
        <v>0.13500000000000001</v>
      </c>
      <c r="Z130" s="538">
        <f>download!F149</f>
        <v>0.17300000000000001</v>
      </c>
      <c r="AA130" s="538">
        <f>download!AP149</f>
        <v>-0.155</v>
      </c>
      <c r="AB130" s="556">
        <f>download!J149</f>
        <v>0.35499999999999998</v>
      </c>
      <c r="AC130" s="556">
        <f>download!N149</f>
        <v>0.28999999999999998</v>
      </c>
      <c r="AD130" s="556">
        <f>download!R149</f>
        <v>0.16250000000000001</v>
      </c>
      <c r="AE130" s="557">
        <f>download!V149</f>
        <v>0.16250000000000001</v>
      </c>
      <c r="AF130" s="325">
        <v>-0.29249999999999998</v>
      </c>
      <c r="AG130" s="325">
        <f>download!AT151</f>
        <v>0</v>
      </c>
      <c r="AH130" s="287"/>
      <c r="AI130" s="74">
        <v>40422</v>
      </c>
      <c r="AJ130" s="483">
        <f>download!Z150</f>
        <v>3.3410000000000002</v>
      </c>
      <c r="AK130" s="67"/>
      <c r="AL130" s="68"/>
      <c r="AM130" s="68">
        <f t="shared" si="166"/>
        <v>1.7044403804963237</v>
      </c>
      <c r="AN130" s="68">
        <f t="shared" si="167"/>
        <v>3.4810000000000003</v>
      </c>
      <c r="AO130" s="68">
        <f t="shared" si="168"/>
        <v>3.4810000000000003</v>
      </c>
      <c r="AP130" s="68">
        <f t="shared" si="169"/>
        <v>3.4810000000000003</v>
      </c>
      <c r="AQ130" s="68">
        <f t="shared" si="170"/>
        <v>3.4810000000000003</v>
      </c>
      <c r="AR130" s="68">
        <f t="shared" si="171"/>
        <v>3.5010000000000003</v>
      </c>
      <c r="AS130" s="68">
        <f t="shared" si="172"/>
        <v>3.5210000000000004</v>
      </c>
      <c r="AT130" s="68">
        <f t="shared" si="173"/>
        <v>3.4810000000000003</v>
      </c>
      <c r="AU130" s="68">
        <f t="shared" si="174"/>
        <v>3.4810000000000003</v>
      </c>
      <c r="AV130" s="68"/>
      <c r="AW130" s="68"/>
      <c r="AX130" s="68">
        <f t="shared" si="175"/>
        <v>3.476</v>
      </c>
      <c r="AY130" s="68">
        <f t="shared" si="176"/>
        <v>3.5140000000000002</v>
      </c>
      <c r="AZ130" s="68">
        <f t="shared" si="177"/>
        <v>3.6960000000000002</v>
      </c>
      <c r="BA130" s="68">
        <f t="shared" si="178"/>
        <v>3.6310000000000002</v>
      </c>
      <c r="BB130" s="68">
        <f t="shared" si="179"/>
        <v>3.5035000000000003</v>
      </c>
      <c r="BC130" s="68">
        <f t="shared" si="180"/>
        <v>3.5035000000000003</v>
      </c>
      <c r="BD130" s="68">
        <f t="shared" si="191"/>
        <v>3.0485000000000002</v>
      </c>
      <c r="BE130" s="68">
        <f t="shared" si="192"/>
        <v>3.3410000000000002</v>
      </c>
      <c r="BF130" s="68"/>
      <c r="BG130" s="89"/>
      <c r="BH130" s="67">
        <f>download!AD150</f>
        <v>1.3524098501870001</v>
      </c>
      <c r="BI130" s="40">
        <f>download!AH149</f>
        <v>6.3376212236853011E-2</v>
      </c>
      <c r="BJ130" s="40">
        <f>download!AL149</f>
        <v>7.1946435249116036E-2</v>
      </c>
      <c r="BK130" s="48">
        <f t="shared" si="193"/>
        <v>0.53241404946146942</v>
      </c>
      <c r="BL130" s="48">
        <f t="shared" si="193"/>
        <v>0.4896410170917333</v>
      </c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8"/>
      <c r="CN130" s="40"/>
      <c r="CO130" s="56"/>
      <c r="CP130" s="56"/>
      <c r="CQ130" s="72"/>
      <c r="CR130" s="40"/>
      <c r="CS130" s="56"/>
      <c r="CT130" s="40"/>
      <c r="CU130" s="49"/>
      <c r="CV130" s="49"/>
      <c r="CW130" s="40"/>
      <c r="CX130" s="56"/>
      <c r="CY130" s="40"/>
      <c r="CZ130" s="40"/>
      <c r="DA130" s="41"/>
      <c r="DB130" s="41"/>
      <c r="DC130" s="49"/>
      <c r="DD130" s="40"/>
      <c r="DE130" s="49"/>
      <c r="DF130" s="40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</row>
    <row r="131" spans="1:124">
      <c r="A131" s="165">
        <v>40452</v>
      </c>
      <c r="B131" s="93"/>
      <c r="C131" s="394">
        <f t="shared" si="190"/>
        <v>0.14000000000000001</v>
      </c>
      <c r="D131" s="394">
        <f t="shared" si="197"/>
        <v>0.14000000000000001</v>
      </c>
      <c r="E131" s="93">
        <f t="shared" si="195"/>
        <v>0.14000000000000001</v>
      </c>
      <c r="F131" s="288">
        <f t="shared" si="162"/>
        <v>0.10500000000000001</v>
      </c>
      <c r="G131" s="93">
        <f t="shared" si="194"/>
        <v>0.14000000000000001</v>
      </c>
      <c r="H131" s="294">
        <f t="shared" si="198"/>
        <v>0.14000000000000001</v>
      </c>
      <c r="I131" s="288">
        <f t="shared" si="163"/>
        <v>0.14000000000000001</v>
      </c>
      <c r="J131" s="397">
        <f t="shared" si="154"/>
        <v>0.14000000000000001</v>
      </c>
      <c r="K131" s="50">
        <f t="shared" si="199"/>
        <v>0.16</v>
      </c>
      <c r="L131" s="417">
        <f t="shared" si="153"/>
        <v>0.16</v>
      </c>
      <c r="M131" s="288">
        <f t="shared" si="164"/>
        <v>0.16</v>
      </c>
      <c r="N131" s="93">
        <f t="shared" si="200"/>
        <v>0.18</v>
      </c>
      <c r="O131" s="50">
        <f t="shared" si="201"/>
        <v>0.14000000000000001</v>
      </c>
      <c r="P131" s="184">
        <f t="shared" si="202"/>
        <v>0.14000000000000001</v>
      </c>
      <c r="Q131" s="288">
        <f t="shared" si="165"/>
        <v>0.14000000000000001</v>
      </c>
      <c r="R131" s="93">
        <f t="shared" si="203"/>
        <v>0.14000000000000001</v>
      </c>
      <c r="T131" s="571">
        <f t="shared" si="196"/>
        <v>-0.06</v>
      </c>
      <c r="U131" s="571">
        <f t="shared" si="183"/>
        <v>-4.9999999999999975E-3</v>
      </c>
      <c r="V131" s="571">
        <f t="shared" si="204"/>
        <v>0.15</v>
      </c>
      <c r="X131" s="538">
        <f>download!B150</f>
        <v>0.15</v>
      </c>
      <c r="Y131" s="539">
        <f>download!AX150</f>
        <v>0.15</v>
      </c>
      <c r="Z131" s="538">
        <f>download!F150</f>
        <v>0.188</v>
      </c>
      <c r="AA131" s="538">
        <f>download!AP150</f>
        <v>-0.14000000000000001</v>
      </c>
      <c r="AB131" s="556">
        <f>download!J150</f>
        <v>0.42499999999999999</v>
      </c>
      <c r="AC131" s="556">
        <f>download!N150</f>
        <v>0.36249999999999999</v>
      </c>
      <c r="AD131" s="556">
        <f>download!R150</f>
        <v>0.185</v>
      </c>
      <c r="AE131" s="557">
        <f>download!V150</f>
        <v>0.16500000000000001</v>
      </c>
      <c r="AF131" s="325">
        <v>-0.29249999999999998</v>
      </c>
      <c r="AG131" s="325">
        <f>download!AT152</f>
        <v>0</v>
      </c>
      <c r="AH131" s="287"/>
      <c r="AI131" s="74">
        <v>40452</v>
      </c>
      <c r="AJ131" s="483">
        <f>download!Z151</f>
        <v>3.3540000000000005</v>
      </c>
      <c r="AK131" s="67"/>
      <c r="AL131" s="68"/>
      <c r="AM131" s="68">
        <f t="shared" si="166"/>
        <v>1.7008903330036684</v>
      </c>
      <c r="AN131" s="68">
        <f t="shared" si="167"/>
        <v>3.4940000000000007</v>
      </c>
      <c r="AO131" s="68">
        <f t="shared" si="168"/>
        <v>3.4940000000000007</v>
      </c>
      <c r="AP131" s="68">
        <f t="shared" si="169"/>
        <v>3.4940000000000007</v>
      </c>
      <c r="AQ131" s="68">
        <f t="shared" si="170"/>
        <v>3.4940000000000007</v>
      </c>
      <c r="AR131" s="68">
        <f t="shared" si="171"/>
        <v>3.5140000000000007</v>
      </c>
      <c r="AS131" s="68">
        <f t="shared" si="172"/>
        <v>3.5340000000000007</v>
      </c>
      <c r="AT131" s="68">
        <f t="shared" si="173"/>
        <v>3.4940000000000007</v>
      </c>
      <c r="AU131" s="68">
        <f t="shared" si="174"/>
        <v>3.4940000000000007</v>
      </c>
      <c r="AV131" s="68"/>
      <c r="AW131" s="68"/>
      <c r="AX131" s="68">
        <f t="shared" si="175"/>
        <v>3.5040000000000004</v>
      </c>
      <c r="AY131" s="68">
        <f t="shared" si="176"/>
        <v>3.5420000000000007</v>
      </c>
      <c r="AZ131" s="68">
        <f t="shared" si="177"/>
        <v>3.7790000000000004</v>
      </c>
      <c r="BA131" s="68">
        <f t="shared" si="178"/>
        <v>3.7165000000000004</v>
      </c>
      <c r="BB131" s="68">
        <f t="shared" si="179"/>
        <v>3.5390000000000006</v>
      </c>
      <c r="BC131" s="68">
        <f t="shared" si="180"/>
        <v>3.5190000000000006</v>
      </c>
      <c r="BD131" s="68">
        <f t="shared" si="191"/>
        <v>3.0615000000000006</v>
      </c>
      <c r="BE131" s="68">
        <f t="shared" si="192"/>
        <v>3.3540000000000005</v>
      </c>
      <c r="BF131" s="68"/>
      <c r="BG131" s="89"/>
      <c r="BH131" s="67">
        <f>download!AD151</f>
        <v>1.3516381138050002</v>
      </c>
      <c r="BI131" s="40">
        <f>download!AH150</f>
        <v>6.338971910500002E-2</v>
      </c>
      <c r="BJ131" s="40">
        <f>download!AL150</f>
        <v>7.1947152040842996E-2</v>
      </c>
      <c r="BK131" s="48">
        <f t="shared" si="193"/>
        <v>0.52962196100526426</v>
      </c>
      <c r="BL131" s="48">
        <f t="shared" si="193"/>
        <v>0.4868031863204545</v>
      </c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8"/>
      <c r="CN131" s="40"/>
      <c r="CO131" s="56"/>
      <c r="CP131" s="56"/>
      <c r="CQ131" s="72"/>
      <c r="CR131" s="40"/>
      <c r="CS131" s="56"/>
      <c r="CT131" s="40"/>
      <c r="CU131" s="49"/>
      <c r="CV131" s="49"/>
      <c r="CW131" s="40"/>
      <c r="CX131" s="56"/>
      <c r="CY131" s="40"/>
      <c r="CZ131" s="40"/>
      <c r="DA131" s="41"/>
      <c r="DB131" s="41"/>
      <c r="DC131" s="49"/>
      <c r="DD131" s="40"/>
      <c r="DE131" s="49"/>
      <c r="DF131" s="40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</row>
    <row r="132" spans="1:124">
      <c r="A132" s="165">
        <v>40483</v>
      </c>
      <c r="B132" s="93"/>
      <c r="C132" s="394">
        <f t="shared" si="190"/>
        <v>0.22500000000000001</v>
      </c>
      <c r="D132" s="394">
        <f t="shared" si="197"/>
        <v>0.22500000000000001</v>
      </c>
      <c r="E132" s="93">
        <f t="shared" si="195"/>
        <v>0.22500000000000001</v>
      </c>
      <c r="F132" s="288">
        <f t="shared" si="162"/>
        <v>0.19</v>
      </c>
      <c r="G132" s="93">
        <f t="shared" si="194"/>
        <v>0.22500000000000001</v>
      </c>
      <c r="H132" s="294">
        <f>H120-0.005</f>
        <v>0.33999999999999997</v>
      </c>
      <c r="I132" s="288">
        <f t="shared" si="163"/>
        <v>0.33999999999999997</v>
      </c>
      <c r="J132" s="397">
        <f t="shared" ref="J132:J163" si="205">H132+0</f>
        <v>0.33999999999999997</v>
      </c>
      <c r="K132" s="41">
        <f>C132+0.12</f>
        <v>0.34499999999999997</v>
      </c>
      <c r="L132" s="417">
        <f t="shared" si="153"/>
        <v>0.34499999999999997</v>
      </c>
      <c r="M132" s="288">
        <f t="shared" si="164"/>
        <v>0.34499999999999997</v>
      </c>
      <c r="N132" s="93">
        <f>+K132+0.03</f>
        <v>0.375</v>
      </c>
      <c r="O132" s="50">
        <f>K132+0.1</f>
        <v>0.44499999999999995</v>
      </c>
      <c r="P132" s="184">
        <f t="shared" si="202"/>
        <v>0.44499999999999995</v>
      </c>
      <c r="Q132" s="288">
        <f t="shared" si="165"/>
        <v>0.44499999999999995</v>
      </c>
      <c r="R132" s="93">
        <f>+O132+0.02</f>
        <v>0.46499999999999997</v>
      </c>
      <c r="T132" s="571">
        <f>C132-0.16</f>
        <v>6.5000000000000002E-2</v>
      </c>
      <c r="U132" s="571">
        <f t="shared" si="183"/>
        <v>0.12</v>
      </c>
      <c r="V132" s="571">
        <f>+(T132+AJ132)*0.032+T132+0.01</f>
        <v>0.18677600000000003</v>
      </c>
      <c r="X132" s="538">
        <f>download!B151</f>
        <v>0.21249999999999999</v>
      </c>
      <c r="Y132" s="539">
        <f>download!AX151</f>
        <v>0.21249999999999999</v>
      </c>
      <c r="Z132" s="538">
        <f>download!F151</f>
        <v>0.25</v>
      </c>
      <c r="AA132" s="538">
        <f>download!AP151</f>
        <v>-0.10249999999999999</v>
      </c>
      <c r="AB132" s="556">
        <f>download!J151</f>
        <v>0.72499999999999998</v>
      </c>
      <c r="AC132" s="556">
        <f>download!N151</f>
        <v>0.45500000000000002</v>
      </c>
      <c r="AD132" s="556">
        <f>download!R151</f>
        <v>0.28749999999999998</v>
      </c>
      <c r="AE132" s="557">
        <f>download!V151</f>
        <v>0.24</v>
      </c>
      <c r="AF132" s="325">
        <v>-0.25</v>
      </c>
      <c r="AG132" s="325">
        <f>download!AT153</f>
        <v>0</v>
      </c>
      <c r="AH132" s="287"/>
      <c r="AI132" s="74">
        <v>40483</v>
      </c>
      <c r="AJ132" s="483">
        <f>download!Z152</f>
        <v>3.4280000000000004</v>
      </c>
      <c r="AK132" s="67"/>
      <c r="AL132" s="68"/>
      <c r="AM132" s="68">
        <f t="shared" si="166"/>
        <v>1.7676427950450366</v>
      </c>
      <c r="AN132" s="68">
        <f t="shared" si="167"/>
        <v>3.6530000000000005</v>
      </c>
      <c r="AO132" s="68">
        <f t="shared" si="168"/>
        <v>3.6530000000000005</v>
      </c>
      <c r="AP132" s="68">
        <f t="shared" si="169"/>
        <v>3.6530000000000005</v>
      </c>
      <c r="AQ132" s="68">
        <f t="shared" si="170"/>
        <v>3.7680000000000002</v>
      </c>
      <c r="AR132" s="68">
        <f t="shared" si="171"/>
        <v>3.7730000000000006</v>
      </c>
      <c r="AS132" s="68">
        <f t="shared" si="172"/>
        <v>3.8030000000000004</v>
      </c>
      <c r="AT132" s="68">
        <f t="shared" si="173"/>
        <v>3.8730000000000002</v>
      </c>
      <c r="AU132" s="68">
        <f t="shared" si="174"/>
        <v>3.8930000000000002</v>
      </c>
      <c r="AV132" s="68"/>
      <c r="AW132" s="68"/>
      <c r="AX132" s="68">
        <f t="shared" si="175"/>
        <v>3.6405000000000003</v>
      </c>
      <c r="AY132" s="68">
        <f t="shared" si="176"/>
        <v>3.6780000000000004</v>
      </c>
      <c r="AZ132" s="68">
        <f t="shared" si="177"/>
        <v>4.1530000000000005</v>
      </c>
      <c r="BA132" s="68">
        <f t="shared" si="178"/>
        <v>3.8830000000000005</v>
      </c>
      <c r="BB132" s="68">
        <f t="shared" si="179"/>
        <v>3.7155000000000005</v>
      </c>
      <c r="BC132" s="68">
        <f t="shared" si="180"/>
        <v>3.6680000000000001</v>
      </c>
      <c r="BD132" s="68">
        <f t="shared" si="191"/>
        <v>3.1780000000000004</v>
      </c>
      <c r="BE132" s="68">
        <f t="shared" si="192"/>
        <v>3.4280000000000004</v>
      </c>
      <c r="BF132" s="68"/>
      <c r="BG132" s="89"/>
      <c r="BH132" s="67">
        <f>download!AD152</f>
        <v>1.3508944878069999</v>
      </c>
      <c r="BI132" s="40">
        <f>download!AH151</f>
        <v>6.3403676202143017E-2</v>
      </c>
      <c r="BJ132" s="40">
        <f>download!AL151</f>
        <v>7.1947892725627016E-2</v>
      </c>
      <c r="BK132" s="48">
        <f t="shared" si="193"/>
        <v>0.52675099493646893</v>
      </c>
      <c r="BL132" s="48">
        <f t="shared" si="193"/>
        <v>0.48388798112374387</v>
      </c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8"/>
      <c r="CN132" s="40"/>
      <c r="CO132" s="56"/>
      <c r="CP132" s="56"/>
      <c r="CQ132" s="72"/>
      <c r="CR132" s="40"/>
      <c r="CS132" s="56"/>
      <c r="CT132" s="40"/>
      <c r="CU132" s="49"/>
      <c r="CV132" s="49"/>
      <c r="CW132" s="40"/>
      <c r="CX132" s="56"/>
      <c r="CY132" s="40"/>
      <c r="CZ132" s="40"/>
      <c r="DA132" s="41"/>
      <c r="DB132" s="41"/>
      <c r="DC132" s="49"/>
      <c r="DD132" s="40"/>
      <c r="DE132" s="49"/>
      <c r="DF132" s="40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</row>
    <row r="133" spans="1:124">
      <c r="A133" s="165">
        <v>40513</v>
      </c>
      <c r="B133" s="93"/>
      <c r="C133" s="394">
        <f t="shared" si="190"/>
        <v>0.22500000000000001</v>
      </c>
      <c r="D133" s="394">
        <f t="shared" si="197"/>
        <v>0.22500000000000001</v>
      </c>
      <c r="E133" s="93">
        <f t="shared" si="195"/>
        <v>0.22500000000000001</v>
      </c>
      <c r="F133" s="288">
        <f t="shared" si="162"/>
        <v>0.19</v>
      </c>
      <c r="G133" s="93">
        <f t="shared" si="194"/>
        <v>0.22500000000000001</v>
      </c>
      <c r="H133" s="294">
        <f>H121-0.005</f>
        <v>0.33999999999999997</v>
      </c>
      <c r="I133" s="288">
        <f t="shared" si="163"/>
        <v>0.33999999999999997</v>
      </c>
      <c r="J133" s="397">
        <f t="shared" si="205"/>
        <v>0.33999999999999997</v>
      </c>
      <c r="K133" s="41">
        <f>C133+0.12</f>
        <v>0.34499999999999997</v>
      </c>
      <c r="L133" s="417">
        <f t="shared" si="153"/>
        <v>0.34499999999999997</v>
      </c>
      <c r="M133" s="288">
        <f t="shared" si="164"/>
        <v>0.34499999999999997</v>
      </c>
      <c r="N133" s="93">
        <f>+K133+0.03</f>
        <v>0.375</v>
      </c>
      <c r="O133" s="50">
        <f>K133+0.1</f>
        <v>0.44499999999999995</v>
      </c>
      <c r="P133" s="184">
        <f t="shared" si="202"/>
        <v>0.44499999999999995</v>
      </c>
      <c r="Q133" s="288">
        <f t="shared" si="165"/>
        <v>0.44499999999999995</v>
      </c>
      <c r="R133" s="93">
        <f>+O133+0.02</f>
        <v>0.46499999999999997</v>
      </c>
      <c r="T133" s="571">
        <f>C133-0.16</f>
        <v>6.5000000000000002E-2</v>
      </c>
      <c r="U133" s="571">
        <f t="shared" si="183"/>
        <v>0.12</v>
      </c>
      <c r="V133" s="571">
        <f>+(T133+AJ133)*0.032+T133+0.01</f>
        <v>0.18946400000000002</v>
      </c>
      <c r="X133" s="538">
        <f>download!B152</f>
        <v>0.2525</v>
      </c>
      <c r="Y133" s="539">
        <f>download!AX152</f>
        <v>0.2525</v>
      </c>
      <c r="Z133" s="538">
        <f>download!F152</f>
        <v>0.28999999999999998</v>
      </c>
      <c r="AA133" s="538">
        <f>download!AP152</f>
        <v>-9.5000000000000001E-2</v>
      </c>
      <c r="AB133" s="556">
        <f>download!J152</f>
        <v>1.23</v>
      </c>
      <c r="AC133" s="556">
        <f>download!N152</f>
        <v>0.79</v>
      </c>
      <c r="AD133" s="556">
        <f>download!R152</f>
        <v>0.33750000000000002</v>
      </c>
      <c r="AE133" s="557">
        <f>download!V152</f>
        <v>0.29499999999999998</v>
      </c>
      <c r="AF133" s="325">
        <v>-0.25</v>
      </c>
      <c r="AG133" s="325">
        <f>download!AT154</f>
        <v>0</v>
      </c>
      <c r="AH133" s="287"/>
      <c r="AI133" s="74">
        <v>40513</v>
      </c>
      <c r="AJ133" s="483">
        <f>download!Z153</f>
        <v>3.512</v>
      </c>
      <c r="AK133" s="67"/>
      <c r="AL133" s="68"/>
      <c r="AM133" s="68">
        <f t="shared" si="166"/>
        <v>1.7978085995012321</v>
      </c>
      <c r="AN133" s="68">
        <f t="shared" si="167"/>
        <v>3.7370000000000001</v>
      </c>
      <c r="AO133" s="68">
        <f t="shared" si="168"/>
        <v>3.7370000000000001</v>
      </c>
      <c r="AP133" s="68">
        <f t="shared" si="169"/>
        <v>3.7370000000000001</v>
      </c>
      <c r="AQ133" s="68">
        <f t="shared" si="170"/>
        <v>3.8519999999999999</v>
      </c>
      <c r="AR133" s="68">
        <f t="shared" si="171"/>
        <v>3.8570000000000002</v>
      </c>
      <c r="AS133" s="68">
        <f t="shared" si="172"/>
        <v>3.887</v>
      </c>
      <c r="AT133" s="68">
        <f t="shared" si="173"/>
        <v>3.9569999999999999</v>
      </c>
      <c r="AU133" s="68">
        <f t="shared" si="174"/>
        <v>3.9769999999999999</v>
      </c>
      <c r="AV133" s="68"/>
      <c r="AW133" s="68"/>
      <c r="AX133" s="68">
        <f t="shared" si="175"/>
        <v>3.7645</v>
      </c>
      <c r="AY133" s="68">
        <f t="shared" si="176"/>
        <v>3.802</v>
      </c>
      <c r="AZ133" s="68">
        <f t="shared" si="177"/>
        <v>4.742</v>
      </c>
      <c r="BA133" s="68">
        <f t="shared" si="178"/>
        <v>4.3019999999999996</v>
      </c>
      <c r="BB133" s="68">
        <f t="shared" si="179"/>
        <v>3.8494999999999999</v>
      </c>
      <c r="BC133" s="68">
        <f t="shared" si="180"/>
        <v>3.8069999999999999</v>
      </c>
      <c r="BD133" s="68">
        <f t="shared" si="191"/>
        <v>3.262</v>
      </c>
      <c r="BE133" s="68">
        <f t="shared" si="192"/>
        <v>3.512</v>
      </c>
      <c r="BF133" s="68"/>
      <c r="BG133" s="89"/>
      <c r="BH133" s="67">
        <f>download!AD153</f>
        <v>1.3501293919770001</v>
      </c>
      <c r="BI133" s="40">
        <f>download!AH152</f>
        <v>6.3417183070409E-2</v>
      </c>
      <c r="BJ133" s="40">
        <f>download!AL152</f>
        <v>7.1948609517355003E-2</v>
      </c>
      <c r="BK133" s="48">
        <f t="shared" si="193"/>
        <v>0.52398631427745601</v>
      </c>
      <c r="BL133" s="48">
        <f t="shared" si="193"/>
        <v>0.4810833822588258</v>
      </c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8"/>
      <c r="CN133" s="40"/>
      <c r="CO133" s="56"/>
      <c r="CP133" s="56"/>
      <c r="CQ133" s="72"/>
      <c r="CR133" s="40"/>
      <c r="CS133" s="56"/>
      <c r="CT133" s="40"/>
      <c r="CU133" s="49"/>
      <c r="CV133" s="49"/>
      <c r="CW133" s="40"/>
      <c r="CX133" s="56"/>
      <c r="CY133" s="40"/>
      <c r="CZ133" s="40"/>
      <c r="DA133" s="41"/>
      <c r="DB133" s="41"/>
      <c r="DC133" s="49"/>
      <c r="DD133" s="40"/>
      <c r="DE133" s="49"/>
      <c r="DF133" s="40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</row>
    <row r="134" spans="1:124">
      <c r="A134" s="165">
        <v>40544</v>
      </c>
      <c r="B134" s="93"/>
      <c r="C134" s="394">
        <f t="shared" si="190"/>
        <v>0.25</v>
      </c>
      <c r="D134" s="394">
        <f t="shared" si="197"/>
        <v>0.25</v>
      </c>
      <c r="E134" s="93">
        <f t="shared" si="195"/>
        <v>0.25</v>
      </c>
      <c r="F134" s="288">
        <f t="shared" si="162"/>
        <v>0.215</v>
      </c>
      <c r="G134" s="93">
        <f t="shared" si="194"/>
        <v>0.25</v>
      </c>
      <c r="H134" s="294">
        <f>H122-0.005</f>
        <v>0.36499999999999999</v>
      </c>
      <c r="I134" s="288">
        <f t="shared" si="163"/>
        <v>0.36499999999999999</v>
      </c>
      <c r="J134" s="397">
        <f t="shared" si="205"/>
        <v>0.36499999999999999</v>
      </c>
      <c r="K134" s="41">
        <f>C134+0.12</f>
        <v>0.37</v>
      </c>
      <c r="L134" s="417">
        <f t="shared" si="153"/>
        <v>0.37</v>
      </c>
      <c r="M134" s="288">
        <f t="shared" si="164"/>
        <v>0.37</v>
      </c>
      <c r="N134" s="93">
        <f>+K134+0.03</f>
        <v>0.4</v>
      </c>
      <c r="O134" s="50">
        <f>K134+0.1</f>
        <v>0.47</v>
      </c>
      <c r="P134" s="184">
        <f t="shared" si="202"/>
        <v>0.47</v>
      </c>
      <c r="Q134" s="288">
        <f t="shared" si="165"/>
        <v>0.47</v>
      </c>
      <c r="R134" s="93">
        <f>+O134+0.02</f>
        <v>0.49</v>
      </c>
      <c r="T134" s="571">
        <f>C134-0.16</f>
        <v>0.09</v>
      </c>
      <c r="U134" s="571">
        <f t="shared" si="183"/>
        <v>0.14499999999999999</v>
      </c>
      <c r="V134" s="571">
        <f>+(T134+AJ134)*0.032+T134+0.01</f>
        <v>0.22099200000000002</v>
      </c>
      <c r="X134" s="538">
        <f>download!B153</f>
        <v>0.26500000000000001</v>
      </c>
      <c r="Y134" s="539">
        <f>download!AX153</f>
        <v>0.26500000000000001</v>
      </c>
      <c r="Z134" s="538">
        <f>download!F153</f>
        <v>0.3</v>
      </c>
      <c r="AA134" s="538">
        <f>download!AP153</f>
        <v>-0.08</v>
      </c>
      <c r="AB134" s="556">
        <f>download!J153</f>
        <v>1.575</v>
      </c>
      <c r="AC134" s="556">
        <f>download!N153</f>
        <v>0.95499999999999996</v>
      </c>
      <c r="AD134" s="556">
        <f>download!R153</f>
        <v>0.4375</v>
      </c>
      <c r="AE134" s="557">
        <f>download!V153</f>
        <v>0.34250000000000003</v>
      </c>
      <c r="AF134" s="325">
        <v>-0.25</v>
      </c>
      <c r="AG134" s="325">
        <f>download!AT155</f>
        <v>0</v>
      </c>
      <c r="AH134" s="287"/>
      <c r="AI134" s="74">
        <v>40544</v>
      </c>
      <c r="AJ134" s="483">
        <f>download!Z154</f>
        <v>3.6910000000000003</v>
      </c>
      <c r="AK134" s="67"/>
      <c r="AL134" s="68"/>
      <c r="AM134" s="68">
        <f t="shared" si="166"/>
        <v>1.8845953262800994</v>
      </c>
      <c r="AN134" s="68">
        <f t="shared" si="167"/>
        <v>3.9410000000000003</v>
      </c>
      <c r="AO134" s="68">
        <f t="shared" si="168"/>
        <v>3.9410000000000003</v>
      </c>
      <c r="AP134" s="68">
        <f t="shared" si="169"/>
        <v>3.9410000000000003</v>
      </c>
      <c r="AQ134" s="68">
        <f t="shared" si="170"/>
        <v>4.056</v>
      </c>
      <c r="AR134" s="68">
        <f t="shared" si="171"/>
        <v>4.0609999999999999</v>
      </c>
      <c r="AS134" s="68">
        <f t="shared" si="172"/>
        <v>4.0910000000000002</v>
      </c>
      <c r="AT134" s="68">
        <f t="shared" si="173"/>
        <v>4.1610000000000005</v>
      </c>
      <c r="AU134" s="68">
        <f t="shared" si="174"/>
        <v>4.181</v>
      </c>
      <c r="AV134" s="68"/>
      <c r="AW134" s="68"/>
      <c r="AX134" s="68">
        <f t="shared" si="175"/>
        <v>3.9560000000000004</v>
      </c>
      <c r="AY134" s="68">
        <f t="shared" si="176"/>
        <v>3.9910000000000001</v>
      </c>
      <c r="AZ134" s="68">
        <f t="shared" si="177"/>
        <v>5.266</v>
      </c>
      <c r="BA134" s="68">
        <f t="shared" si="178"/>
        <v>4.6459999999999999</v>
      </c>
      <c r="BB134" s="68">
        <f t="shared" si="179"/>
        <v>4.1285000000000007</v>
      </c>
      <c r="BC134" s="68">
        <f t="shared" si="180"/>
        <v>4.0335000000000001</v>
      </c>
      <c r="BD134" s="68">
        <f t="shared" si="191"/>
        <v>3.4410000000000003</v>
      </c>
      <c r="BE134" s="68">
        <f t="shared" si="192"/>
        <v>3.6910000000000003</v>
      </c>
      <c r="BF134" s="68"/>
      <c r="BG134" s="89"/>
      <c r="BH134" s="67">
        <f>download!AD154</f>
        <v>1.3493676630270002</v>
      </c>
      <c r="BI134" s="40">
        <f>download!AH153</f>
        <v>6.3431140167682004E-2</v>
      </c>
      <c r="BJ134" s="40">
        <f>download!AL153</f>
        <v>7.1949350202139023E-2</v>
      </c>
      <c r="BK134" s="48">
        <f t="shared" si="193"/>
        <v>0.52114354392452111</v>
      </c>
      <c r="BL134" s="48">
        <f t="shared" si="193"/>
        <v>0.47820231572699806</v>
      </c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8"/>
      <c r="CN134" s="40"/>
      <c r="CO134" s="56"/>
      <c r="CP134" s="56"/>
      <c r="CQ134" s="72"/>
      <c r="CR134" s="40"/>
      <c r="CS134" s="56"/>
      <c r="CT134" s="40"/>
      <c r="CU134" s="49"/>
      <c r="CV134" s="49"/>
      <c r="CW134" s="40"/>
      <c r="CX134" s="56"/>
      <c r="CY134" s="40"/>
      <c r="CZ134" s="40"/>
      <c r="DA134" s="41"/>
      <c r="DB134" s="41"/>
      <c r="DC134" s="49"/>
      <c r="DD134" s="40"/>
      <c r="DE134" s="49"/>
      <c r="DF134" s="40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</row>
    <row r="135" spans="1:124">
      <c r="A135" s="165">
        <v>40575</v>
      </c>
      <c r="B135" s="93"/>
      <c r="C135" s="394">
        <f t="shared" si="190"/>
        <v>0.31</v>
      </c>
      <c r="D135" s="394">
        <f t="shared" si="197"/>
        <v>0.31</v>
      </c>
      <c r="E135" s="93">
        <f t="shared" si="195"/>
        <v>0.31</v>
      </c>
      <c r="F135" s="288">
        <f t="shared" ref="F135:F166" si="206">C135-0.035</f>
        <v>0.27500000000000002</v>
      </c>
      <c r="G135" s="93">
        <f t="shared" si="194"/>
        <v>0.31</v>
      </c>
      <c r="H135" s="294">
        <f>H123-0.005</f>
        <v>0.42499999999999999</v>
      </c>
      <c r="I135" s="288">
        <f t="shared" ref="I135:I166" si="207">H135</f>
        <v>0.42499999999999999</v>
      </c>
      <c r="J135" s="397">
        <f t="shared" si="205"/>
        <v>0.42499999999999999</v>
      </c>
      <c r="K135" s="41">
        <f>C135+0.12</f>
        <v>0.43</v>
      </c>
      <c r="L135" s="417">
        <f t="shared" si="153"/>
        <v>0.43</v>
      </c>
      <c r="M135" s="288">
        <f t="shared" ref="M135:M166" si="208">K135</f>
        <v>0.43</v>
      </c>
      <c r="N135" s="93">
        <f>+K135+0.03</f>
        <v>0.45999999999999996</v>
      </c>
      <c r="O135" s="50">
        <f>K135+0.1</f>
        <v>0.53</v>
      </c>
      <c r="P135" s="184">
        <f t="shared" si="202"/>
        <v>0.53</v>
      </c>
      <c r="Q135" s="288">
        <f t="shared" ref="Q135:Q166" si="209">O135</f>
        <v>0.53</v>
      </c>
      <c r="R135" s="93">
        <f>+O135+0.02</f>
        <v>0.55000000000000004</v>
      </c>
      <c r="T135" s="571">
        <f>C135-0.16</f>
        <v>0.15</v>
      </c>
      <c r="U135" s="571">
        <f t="shared" si="183"/>
        <v>0.20499999999999999</v>
      </c>
      <c r="V135" s="571">
        <f>+(T135+AJ135)*0.032+T135+0.01</f>
        <v>0.27977600000000002</v>
      </c>
      <c r="X135" s="538">
        <f>download!B154</f>
        <v>0.24249999999999999</v>
      </c>
      <c r="Y135" s="539">
        <f>download!AX154</f>
        <v>0.24249999999999999</v>
      </c>
      <c r="Z135" s="538">
        <f>download!F154</f>
        <v>0.27500000000000002</v>
      </c>
      <c r="AA135" s="538">
        <f>download!AP154</f>
        <v>-0.08</v>
      </c>
      <c r="AB135" s="556">
        <f>download!J154</f>
        <v>1.4950000000000001</v>
      </c>
      <c r="AC135" s="556">
        <f>download!N154</f>
        <v>0.94499999999999995</v>
      </c>
      <c r="AD135" s="556">
        <f>download!R154</f>
        <v>0.435</v>
      </c>
      <c r="AE135" s="557">
        <f>download!V154</f>
        <v>0.33750000000000002</v>
      </c>
      <c r="AF135" s="325">
        <v>-0.25</v>
      </c>
      <c r="AG135" s="325">
        <f>download!AT156</f>
        <v>0</v>
      </c>
      <c r="AH135" s="287"/>
      <c r="AI135" s="74">
        <v>40575</v>
      </c>
      <c r="AJ135" s="483">
        <f>download!Z155</f>
        <v>3.593</v>
      </c>
      <c r="AK135" s="67"/>
      <c r="AL135" s="68"/>
      <c r="AM135" s="68">
        <f t="shared" ref="AM135:AM166" si="210">($AJ135+C135)*BL135</f>
        <v>1.8552459522634672</v>
      </c>
      <c r="AN135" s="68">
        <f t="shared" ref="AN135:AN166" si="211">+AJ135+C135</f>
        <v>3.903</v>
      </c>
      <c r="AO135" s="68">
        <f t="shared" ref="AO135:AO166" si="212">$AJ135+E135</f>
        <v>3.903</v>
      </c>
      <c r="AP135" s="68">
        <f t="shared" ref="AP135:AP166" si="213">$AJ135+G135</f>
        <v>3.903</v>
      </c>
      <c r="AQ135" s="68">
        <f t="shared" ref="AQ135:AQ166" si="214">$AJ135+H135</f>
        <v>4.0179999999999998</v>
      </c>
      <c r="AR135" s="68">
        <f t="shared" ref="AR135:AR166" si="215">$AJ135+K135</f>
        <v>4.0229999999999997</v>
      </c>
      <c r="AS135" s="68">
        <f t="shared" ref="AS135:AS166" si="216">$AJ135+N135</f>
        <v>4.0529999999999999</v>
      </c>
      <c r="AT135" s="68">
        <f t="shared" ref="AT135:AT166" si="217">$AJ135+O135</f>
        <v>4.1230000000000002</v>
      </c>
      <c r="AU135" s="68">
        <f t="shared" ref="AU135:AU166" si="218">$AJ135+R135</f>
        <v>4.1429999999999998</v>
      </c>
      <c r="AV135" s="68"/>
      <c r="AW135" s="68"/>
      <c r="AX135" s="68">
        <f t="shared" ref="AX135:AX166" si="219">$AJ135+X135</f>
        <v>3.8355000000000001</v>
      </c>
      <c r="AY135" s="68">
        <f t="shared" ref="AY135:AY166" si="220">$AJ135+Z135</f>
        <v>3.8679999999999999</v>
      </c>
      <c r="AZ135" s="68">
        <f t="shared" ref="AZ135:AZ166" si="221">$AJ135+AB135</f>
        <v>5.0880000000000001</v>
      </c>
      <c r="BA135" s="68">
        <f t="shared" ref="BA135:BA166" si="222">$AJ135+AC135</f>
        <v>4.5380000000000003</v>
      </c>
      <c r="BB135" s="68">
        <f t="shared" ref="BB135:BB166" si="223">$AJ135+AD135</f>
        <v>4.0279999999999996</v>
      </c>
      <c r="BC135" s="68">
        <f t="shared" ref="BC135:BC166" si="224">$AJ135+AE135</f>
        <v>3.9304999999999999</v>
      </c>
      <c r="BD135" s="68">
        <f t="shared" si="191"/>
        <v>3.343</v>
      </c>
      <c r="BE135" s="68">
        <f t="shared" si="192"/>
        <v>3.593</v>
      </c>
      <c r="BF135" s="68"/>
      <c r="BG135" s="89"/>
      <c r="BH135" s="67">
        <f>download!AD155</f>
        <v>1.3486825393250002</v>
      </c>
      <c r="BI135" s="40">
        <f>download!AH154</f>
        <v>6.3445097265019013E-2</v>
      </c>
      <c r="BJ135" s="40">
        <f>download!AL154</f>
        <v>7.1950090886925014E-2</v>
      </c>
      <c r="BK135" s="48">
        <f t="shared" si="193"/>
        <v>0.51831500664995789</v>
      </c>
      <c r="BL135" s="48">
        <f t="shared" si="193"/>
        <v>0.47533844536599212</v>
      </c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8"/>
      <c r="CN135" s="40"/>
      <c r="CO135" s="56"/>
      <c r="CP135" s="56"/>
      <c r="CQ135" s="72"/>
      <c r="CR135" s="40"/>
      <c r="CS135" s="56"/>
      <c r="CT135" s="40"/>
      <c r="CU135" s="49"/>
      <c r="CV135" s="49"/>
      <c r="CW135" s="40"/>
      <c r="CX135" s="56"/>
      <c r="CY135" s="40"/>
      <c r="CZ135" s="40"/>
      <c r="DA135" s="41"/>
      <c r="DB135" s="41"/>
      <c r="DC135" s="49"/>
      <c r="DD135" s="40"/>
      <c r="DE135" s="49"/>
      <c r="DF135" s="40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</row>
    <row r="136" spans="1:124">
      <c r="A136" s="165">
        <v>40603</v>
      </c>
      <c r="B136" s="93"/>
      <c r="C136" s="394">
        <f t="shared" si="190"/>
        <v>0.30499999999999999</v>
      </c>
      <c r="D136" s="394">
        <f t="shared" si="197"/>
        <v>0.30499999999999999</v>
      </c>
      <c r="E136" s="93">
        <f t="shared" si="195"/>
        <v>0.30499999999999999</v>
      </c>
      <c r="F136" s="288">
        <f t="shared" si="206"/>
        <v>0.27</v>
      </c>
      <c r="G136" s="93">
        <f t="shared" si="194"/>
        <v>0.30499999999999999</v>
      </c>
      <c r="H136" s="294">
        <f>H124-0.005</f>
        <v>0.42</v>
      </c>
      <c r="I136" s="288">
        <f t="shared" si="207"/>
        <v>0.42</v>
      </c>
      <c r="J136" s="397">
        <f t="shared" si="205"/>
        <v>0.42</v>
      </c>
      <c r="K136" s="41">
        <f>C136+0.12</f>
        <v>0.42499999999999999</v>
      </c>
      <c r="L136" s="417">
        <f t="shared" si="153"/>
        <v>0.42499999999999999</v>
      </c>
      <c r="M136" s="288">
        <f t="shared" si="208"/>
        <v>0.42499999999999999</v>
      </c>
      <c r="N136" s="93">
        <f>+K136+0.03</f>
        <v>0.45499999999999996</v>
      </c>
      <c r="O136" s="50">
        <f>K136+0.1</f>
        <v>0.52500000000000002</v>
      </c>
      <c r="P136" s="184">
        <f t="shared" si="202"/>
        <v>0.52500000000000002</v>
      </c>
      <c r="Q136" s="288">
        <f t="shared" si="209"/>
        <v>0.52500000000000002</v>
      </c>
      <c r="R136" s="93">
        <f>+O136+0.02</f>
        <v>0.54500000000000004</v>
      </c>
      <c r="T136" s="571">
        <f>C136-0.16</f>
        <v>0.14499999999999999</v>
      </c>
      <c r="U136" s="571">
        <f t="shared" si="183"/>
        <v>0.19999999999999998</v>
      </c>
      <c r="V136" s="571">
        <f>+(T136+AJ136)*0.032+T136+0.01</f>
        <v>0.27090399999999998</v>
      </c>
      <c r="X136" s="538">
        <f>download!B155</f>
        <v>0.24</v>
      </c>
      <c r="Y136" s="539">
        <f>download!AX155</f>
        <v>0.24</v>
      </c>
      <c r="Z136" s="538">
        <f>download!F155</f>
        <v>0.27300000000000002</v>
      </c>
      <c r="AA136" s="538">
        <f>download!AP155</f>
        <v>-0.08</v>
      </c>
      <c r="AB136" s="556">
        <f>download!J155</f>
        <v>0.89500000000000002</v>
      </c>
      <c r="AC136" s="556">
        <f>download!N155</f>
        <v>0.60250000000000004</v>
      </c>
      <c r="AD136" s="556">
        <f>download!R155</f>
        <v>0.30249999999999999</v>
      </c>
      <c r="AE136" s="557">
        <f>download!V155</f>
        <v>0.26</v>
      </c>
      <c r="AF136" s="325">
        <v>-0.25</v>
      </c>
      <c r="AG136" s="325">
        <f>download!AT157</f>
        <v>0</v>
      </c>
      <c r="AH136" s="287"/>
      <c r="AI136" s="74">
        <v>40603</v>
      </c>
      <c r="AJ136" s="483">
        <f>download!Z156</f>
        <v>3.4769999999999999</v>
      </c>
      <c r="AK136" s="67"/>
      <c r="AL136" s="68"/>
      <c r="AM136" s="68">
        <f t="shared" si="210"/>
        <v>1.7880025971392421</v>
      </c>
      <c r="AN136" s="68">
        <f t="shared" si="211"/>
        <v>3.782</v>
      </c>
      <c r="AO136" s="68">
        <f t="shared" si="212"/>
        <v>3.782</v>
      </c>
      <c r="AP136" s="68">
        <f t="shared" si="213"/>
        <v>3.782</v>
      </c>
      <c r="AQ136" s="68">
        <f t="shared" si="214"/>
        <v>3.8969999999999998</v>
      </c>
      <c r="AR136" s="68">
        <f t="shared" si="215"/>
        <v>3.9019999999999997</v>
      </c>
      <c r="AS136" s="68">
        <f t="shared" si="216"/>
        <v>3.9319999999999999</v>
      </c>
      <c r="AT136" s="68">
        <f t="shared" si="217"/>
        <v>4.0019999999999998</v>
      </c>
      <c r="AU136" s="68">
        <f t="shared" si="218"/>
        <v>4.0220000000000002</v>
      </c>
      <c r="AV136" s="68"/>
      <c r="AW136" s="68"/>
      <c r="AX136" s="68">
        <f t="shared" si="219"/>
        <v>3.7169999999999996</v>
      </c>
      <c r="AY136" s="68">
        <f t="shared" si="220"/>
        <v>3.75</v>
      </c>
      <c r="AZ136" s="68">
        <f t="shared" si="221"/>
        <v>4.3719999999999999</v>
      </c>
      <c r="BA136" s="68">
        <f t="shared" si="222"/>
        <v>4.0794999999999995</v>
      </c>
      <c r="BB136" s="68">
        <f t="shared" si="223"/>
        <v>3.7794999999999996</v>
      </c>
      <c r="BC136" s="68">
        <f t="shared" si="224"/>
        <v>3.7370000000000001</v>
      </c>
      <c r="BD136" s="68">
        <f t="shared" si="191"/>
        <v>3.2269999999999999</v>
      </c>
      <c r="BE136" s="68">
        <f t="shared" si="192"/>
        <v>3.4769999999999999</v>
      </c>
      <c r="BF136" s="68"/>
      <c r="BG136" s="89"/>
      <c r="BH136" s="67">
        <f>download!AD156</f>
        <v>1.3479272038450001</v>
      </c>
      <c r="BI136" s="40">
        <f>download!AH155</f>
        <v>6.3457703675573005E-2</v>
      </c>
      <c r="BJ136" s="40">
        <f>download!AL155</f>
        <v>7.1950759892538005E-2</v>
      </c>
      <c r="BK136" s="48">
        <f t="shared" si="193"/>
        <v>0.51577237894325412</v>
      </c>
      <c r="BL136" s="48">
        <f t="shared" si="193"/>
        <v>0.47276641912724543</v>
      </c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8"/>
      <c r="CN136" s="40"/>
      <c r="CO136" s="56"/>
      <c r="CP136" s="56"/>
      <c r="CQ136" s="72"/>
      <c r="CR136" s="40"/>
      <c r="CS136" s="56"/>
      <c r="CT136" s="40"/>
      <c r="CU136" s="49"/>
      <c r="CV136" s="49"/>
      <c r="CW136" s="40"/>
      <c r="CX136" s="56"/>
      <c r="CY136" s="40"/>
      <c r="CZ136" s="40"/>
      <c r="DA136" s="41"/>
      <c r="DB136" s="41"/>
      <c r="DC136" s="49"/>
      <c r="DD136" s="40"/>
      <c r="DE136" s="49"/>
      <c r="DF136" s="40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</row>
    <row r="137" spans="1:124">
      <c r="A137" s="165">
        <v>40634</v>
      </c>
      <c r="B137" s="93"/>
      <c r="C137" s="394">
        <f t="shared" si="190"/>
        <v>0.14000000000000001</v>
      </c>
      <c r="D137" s="394">
        <f t="shared" si="197"/>
        <v>0.14000000000000001</v>
      </c>
      <c r="E137" s="93">
        <f t="shared" si="195"/>
        <v>0.14000000000000001</v>
      </c>
      <c r="F137" s="288">
        <f t="shared" si="206"/>
        <v>0.10500000000000001</v>
      </c>
      <c r="G137" s="93">
        <f t="shared" si="194"/>
        <v>0.14000000000000001</v>
      </c>
      <c r="H137" s="294">
        <f>C137</f>
        <v>0.14000000000000001</v>
      </c>
      <c r="I137" s="288">
        <f t="shared" si="207"/>
        <v>0.14000000000000001</v>
      </c>
      <c r="J137" s="397">
        <f t="shared" si="205"/>
        <v>0.14000000000000001</v>
      </c>
      <c r="K137" s="50">
        <f>C137+0.02</f>
        <v>0.16</v>
      </c>
      <c r="L137" s="417">
        <f t="shared" si="153"/>
        <v>0.16</v>
      </c>
      <c r="M137" s="288">
        <f t="shared" si="208"/>
        <v>0.16</v>
      </c>
      <c r="N137" s="93">
        <f>+K137+0.02</f>
        <v>0.18</v>
      </c>
      <c r="O137" s="50">
        <f>C137</f>
        <v>0.14000000000000001</v>
      </c>
      <c r="P137" s="184">
        <f t="shared" si="202"/>
        <v>0.14000000000000001</v>
      </c>
      <c r="Q137" s="288">
        <f t="shared" si="209"/>
        <v>0.14000000000000001</v>
      </c>
      <c r="R137" s="93">
        <f>+O137</f>
        <v>0.14000000000000001</v>
      </c>
      <c r="T137" s="571">
        <f t="shared" ref="T137:T143" si="225">C137-0.2</f>
        <v>-0.06</v>
      </c>
      <c r="U137" s="571">
        <f t="shared" si="183"/>
        <v>-4.9999999999999975E-3</v>
      </c>
      <c r="V137" s="571">
        <f>Y137</f>
        <v>0.16750000000000001</v>
      </c>
      <c r="X137" s="538">
        <f>download!B156</f>
        <v>0.16750000000000001</v>
      </c>
      <c r="Y137" s="539">
        <f>download!AX156</f>
        <v>0.16750000000000001</v>
      </c>
      <c r="Z137" s="538">
        <f>download!F156</f>
        <v>0.17800000000000002</v>
      </c>
      <c r="AA137" s="538">
        <f>download!AP156</f>
        <v>-0.125</v>
      </c>
      <c r="AB137" s="556">
        <f>download!J156</f>
        <v>0.45</v>
      </c>
      <c r="AC137" s="556">
        <f>download!N156</f>
        <v>0.35499999999999998</v>
      </c>
      <c r="AD137" s="556">
        <f>download!R156</f>
        <v>0.19750000000000001</v>
      </c>
      <c r="AE137" s="557">
        <f>download!V156</f>
        <v>0.17749999999999999</v>
      </c>
      <c r="AF137" s="325">
        <v>0</v>
      </c>
      <c r="AG137" s="325">
        <f>download!AT158</f>
        <v>0</v>
      </c>
      <c r="AH137" s="287"/>
      <c r="AI137" s="74">
        <v>40634</v>
      </c>
      <c r="AJ137" s="483">
        <f>download!Z157</f>
        <v>3.3610000000000002</v>
      </c>
      <c r="AK137" s="67"/>
      <c r="AL137" s="68"/>
      <c r="AM137" s="68">
        <f t="shared" si="210"/>
        <v>1.6452424170064135</v>
      </c>
      <c r="AN137" s="68">
        <f t="shared" si="211"/>
        <v>3.5010000000000003</v>
      </c>
      <c r="AO137" s="68">
        <f t="shared" si="212"/>
        <v>3.5010000000000003</v>
      </c>
      <c r="AP137" s="68">
        <f t="shared" si="213"/>
        <v>3.5010000000000003</v>
      </c>
      <c r="AQ137" s="68">
        <f t="shared" si="214"/>
        <v>3.5010000000000003</v>
      </c>
      <c r="AR137" s="68">
        <f t="shared" si="215"/>
        <v>3.5210000000000004</v>
      </c>
      <c r="AS137" s="68">
        <f t="shared" si="216"/>
        <v>3.5410000000000004</v>
      </c>
      <c r="AT137" s="68">
        <f t="shared" si="217"/>
        <v>3.5010000000000003</v>
      </c>
      <c r="AU137" s="68">
        <f t="shared" si="218"/>
        <v>3.5010000000000003</v>
      </c>
      <c r="AV137" s="68"/>
      <c r="AW137" s="68"/>
      <c r="AX137" s="68">
        <f t="shared" si="219"/>
        <v>3.5285000000000002</v>
      </c>
      <c r="AY137" s="68">
        <f t="shared" si="220"/>
        <v>3.5390000000000001</v>
      </c>
      <c r="AZ137" s="68">
        <f t="shared" si="221"/>
        <v>3.8110000000000004</v>
      </c>
      <c r="BA137" s="68">
        <f t="shared" si="222"/>
        <v>3.7160000000000002</v>
      </c>
      <c r="BB137" s="68">
        <f t="shared" si="223"/>
        <v>3.5585000000000004</v>
      </c>
      <c r="BC137" s="68">
        <f t="shared" si="224"/>
        <v>3.5385</v>
      </c>
      <c r="BD137" s="68">
        <f t="shared" si="191"/>
        <v>3.3610000000000002</v>
      </c>
      <c r="BE137" s="68">
        <f t="shared" si="192"/>
        <v>3.3610000000000002</v>
      </c>
      <c r="BF137" s="68"/>
      <c r="BG137" s="89"/>
      <c r="BH137" s="67">
        <f>download!AD157</f>
        <v>1.3471994253720001</v>
      </c>
      <c r="BI137" s="40">
        <f>download!AH156</f>
        <v>6.3471660773032998E-2</v>
      </c>
      <c r="BJ137" s="40">
        <f>download!AL156</f>
        <v>7.1951500577322025E-2</v>
      </c>
      <c r="BK137" s="48">
        <f t="shared" si="193"/>
        <v>0.51297075302585171</v>
      </c>
      <c r="BL137" s="48">
        <f t="shared" si="193"/>
        <v>0.46993499486044371</v>
      </c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8"/>
      <c r="CN137" s="40"/>
      <c r="CO137" s="56"/>
      <c r="CP137" s="56"/>
      <c r="CQ137" s="72"/>
      <c r="CR137" s="40"/>
      <c r="CS137" s="56"/>
      <c r="CT137" s="40"/>
      <c r="CU137" s="49"/>
      <c r="CV137" s="49"/>
      <c r="CW137" s="40"/>
      <c r="CX137" s="56"/>
      <c r="CY137" s="40"/>
      <c r="CZ137" s="40"/>
      <c r="DA137" s="41"/>
      <c r="DB137" s="41"/>
      <c r="DC137" s="49"/>
      <c r="DD137" s="40"/>
      <c r="DE137" s="49"/>
      <c r="DF137" s="40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</row>
    <row r="138" spans="1:124">
      <c r="A138" s="165">
        <v>40664</v>
      </c>
      <c r="B138" s="93"/>
      <c r="C138" s="394">
        <f t="shared" si="190"/>
        <v>0.14000000000000001</v>
      </c>
      <c r="D138" s="394">
        <f t="shared" si="197"/>
        <v>0.14000000000000001</v>
      </c>
      <c r="E138" s="93">
        <f t="shared" si="195"/>
        <v>0.14000000000000001</v>
      </c>
      <c r="F138" s="288">
        <f t="shared" si="206"/>
        <v>0.10500000000000001</v>
      </c>
      <c r="G138" s="93">
        <f t="shared" si="194"/>
        <v>0.14000000000000001</v>
      </c>
      <c r="H138" s="294">
        <f t="shared" ref="H138:H143" si="226">C138</f>
        <v>0.14000000000000001</v>
      </c>
      <c r="I138" s="288">
        <f t="shared" si="207"/>
        <v>0.14000000000000001</v>
      </c>
      <c r="J138" s="397">
        <f t="shared" si="205"/>
        <v>0.14000000000000001</v>
      </c>
      <c r="K138" s="50">
        <f t="shared" ref="K138:K143" si="227">C138+0.02</f>
        <v>0.16</v>
      </c>
      <c r="L138" s="417">
        <f t="shared" si="153"/>
        <v>0.16</v>
      </c>
      <c r="M138" s="288">
        <f t="shared" si="208"/>
        <v>0.16</v>
      </c>
      <c r="N138" s="93">
        <f t="shared" ref="N138:N143" si="228">+K138+0.02</f>
        <v>0.18</v>
      </c>
      <c r="O138" s="50">
        <f t="shared" ref="O138:O143" si="229">C138</f>
        <v>0.14000000000000001</v>
      </c>
      <c r="P138" s="184">
        <f t="shared" si="202"/>
        <v>0.14000000000000001</v>
      </c>
      <c r="Q138" s="288">
        <f t="shared" si="209"/>
        <v>0.14000000000000001</v>
      </c>
      <c r="R138" s="93">
        <f t="shared" ref="R138:R143" si="230">+O138</f>
        <v>0.14000000000000001</v>
      </c>
      <c r="T138" s="571">
        <f t="shared" si="225"/>
        <v>-0.06</v>
      </c>
      <c r="U138" s="571">
        <f t="shared" si="183"/>
        <v>-4.9999999999999975E-3</v>
      </c>
      <c r="V138" s="571">
        <f t="shared" ref="V138:V143" si="231">Y138</f>
        <v>0.1575</v>
      </c>
      <c r="X138" s="538">
        <f>download!B157</f>
        <v>0.1575</v>
      </c>
      <c r="Y138" s="539">
        <f>download!AX157</f>
        <v>0.1575</v>
      </c>
      <c r="Z138" s="538">
        <f>download!F157</f>
        <v>0.188</v>
      </c>
      <c r="AA138" s="538">
        <f>download!AP157</f>
        <v>-0.14000000000000001</v>
      </c>
      <c r="AB138" s="556">
        <f>download!J157</f>
        <v>0.36499999999999999</v>
      </c>
      <c r="AC138" s="556">
        <f>download!N157</f>
        <v>0.28749999999999998</v>
      </c>
      <c r="AD138" s="556">
        <f>download!R157</f>
        <v>0.17249999999999999</v>
      </c>
      <c r="AE138" s="557">
        <f>download!V157</f>
        <v>0.16250000000000001</v>
      </c>
      <c r="AF138" s="325">
        <v>0</v>
      </c>
      <c r="AG138" s="325">
        <f>download!AT159</f>
        <v>0</v>
      </c>
      <c r="AH138" s="287"/>
      <c r="AI138" s="74">
        <v>40664</v>
      </c>
      <c r="AJ138" s="483">
        <f>download!Z158</f>
        <v>3.3590000000000004</v>
      </c>
      <c r="AK138" s="67"/>
      <c r="AL138" s="68"/>
      <c r="AM138" s="68">
        <f t="shared" si="210"/>
        <v>1.6347712881872223</v>
      </c>
      <c r="AN138" s="68">
        <f t="shared" si="211"/>
        <v>3.4990000000000006</v>
      </c>
      <c r="AO138" s="68">
        <f t="shared" si="212"/>
        <v>3.4990000000000006</v>
      </c>
      <c r="AP138" s="68">
        <f t="shared" si="213"/>
        <v>3.4990000000000006</v>
      </c>
      <c r="AQ138" s="68">
        <f t="shared" si="214"/>
        <v>3.4990000000000006</v>
      </c>
      <c r="AR138" s="68">
        <f t="shared" si="215"/>
        <v>3.5190000000000006</v>
      </c>
      <c r="AS138" s="68">
        <f t="shared" si="216"/>
        <v>3.5390000000000006</v>
      </c>
      <c r="AT138" s="68">
        <f t="shared" si="217"/>
        <v>3.4990000000000006</v>
      </c>
      <c r="AU138" s="68">
        <f t="shared" si="218"/>
        <v>3.4990000000000006</v>
      </c>
      <c r="AV138" s="68"/>
      <c r="AW138" s="68"/>
      <c r="AX138" s="68">
        <f t="shared" si="219"/>
        <v>3.5165000000000006</v>
      </c>
      <c r="AY138" s="68">
        <f t="shared" si="220"/>
        <v>3.5470000000000006</v>
      </c>
      <c r="AZ138" s="68">
        <f t="shared" si="221"/>
        <v>3.7240000000000002</v>
      </c>
      <c r="BA138" s="68">
        <f t="shared" si="222"/>
        <v>3.6465000000000005</v>
      </c>
      <c r="BB138" s="68">
        <f t="shared" si="223"/>
        <v>3.5315000000000003</v>
      </c>
      <c r="BC138" s="68">
        <f t="shared" si="224"/>
        <v>3.5215000000000005</v>
      </c>
      <c r="BD138" s="68">
        <f t="shared" si="191"/>
        <v>3.3590000000000004</v>
      </c>
      <c r="BE138" s="68">
        <f t="shared" si="192"/>
        <v>3.3590000000000004</v>
      </c>
      <c r="BF138" s="68"/>
      <c r="BG138" s="89"/>
      <c r="BH138" s="67">
        <f>download!AD158</f>
        <v>1.3464506803080003</v>
      </c>
      <c r="BI138" s="40">
        <f>download!AH157</f>
        <v>6.3485167641605028E-2</v>
      </c>
      <c r="BJ138" s="40">
        <f>download!AL157</f>
        <v>7.1952217369051039E-2</v>
      </c>
      <c r="BK138" s="48">
        <f t="shared" si="193"/>
        <v>0.51027287752555994</v>
      </c>
      <c r="BL138" s="48">
        <f t="shared" si="193"/>
        <v>0.46721099976771135</v>
      </c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8"/>
      <c r="CN138" s="40"/>
      <c r="CO138" s="56"/>
      <c r="CP138" s="56"/>
      <c r="CQ138" s="72"/>
      <c r="CR138" s="40"/>
      <c r="CS138" s="56"/>
      <c r="CT138" s="40"/>
      <c r="CU138" s="49"/>
      <c r="CV138" s="49"/>
      <c r="CW138" s="40"/>
      <c r="CX138" s="56"/>
      <c r="CY138" s="40"/>
      <c r="CZ138" s="40"/>
      <c r="DA138" s="41"/>
      <c r="DB138" s="41"/>
      <c r="DC138" s="49"/>
      <c r="DD138" s="40"/>
      <c r="DE138" s="49"/>
      <c r="DF138" s="40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</row>
    <row r="139" spans="1:124">
      <c r="A139" s="165">
        <v>40695</v>
      </c>
      <c r="B139" s="93"/>
      <c r="C139" s="394">
        <f t="shared" si="190"/>
        <v>0.14000000000000001</v>
      </c>
      <c r="D139" s="394">
        <f t="shared" si="197"/>
        <v>0.14000000000000001</v>
      </c>
      <c r="E139" s="93">
        <f t="shared" si="195"/>
        <v>0.14000000000000001</v>
      </c>
      <c r="F139" s="288">
        <f t="shared" si="206"/>
        <v>0.10500000000000001</v>
      </c>
      <c r="G139" s="93">
        <f t="shared" si="194"/>
        <v>0.14000000000000001</v>
      </c>
      <c r="H139" s="294">
        <f t="shared" si="226"/>
        <v>0.14000000000000001</v>
      </c>
      <c r="I139" s="288">
        <f t="shared" si="207"/>
        <v>0.14000000000000001</v>
      </c>
      <c r="J139" s="397">
        <f t="shared" si="205"/>
        <v>0.14000000000000001</v>
      </c>
      <c r="K139" s="50">
        <f t="shared" si="227"/>
        <v>0.16</v>
      </c>
      <c r="L139" s="417">
        <f t="shared" si="153"/>
        <v>0.16</v>
      </c>
      <c r="M139" s="288">
        <f t="shared" si="208"/>
        <v>0.16</v>
      </c>
      <c r="N139" s="93">
        <f t="shared" si="228"/>
        <v>0.18</v>
      </c>
      <c r="O139" s="50">
        <f t="shared" si="229"/>
        <v>0.14000000000000001</v>
      </c>
      <c r="P139" s="184">
        <f t="shared" si="202"/>
        <v>0.14000000000000001</v>
      </c>
      <c r="Q139" s="288">
        <f t="shared" si="209"/>
        <v>0.14000000000000001</v>
      </c>
      <c r="R139" s="93">
        <f t="shared" si="230"/>
        <v>0.14000000000000001</v>
      </c>
      <c r="T139" s="571">
        <f t="shared" si="225"/>
        <v>-0.06</v>
      </c>
      <c r="U139" s="571">
        <f t="shared" si="183"/>
        <v>-4.9999999999999975E-3</v>
      </c>
      <c r="V139" s="571">
        <f t="shared" si="231"/>
        <v>0.1525</v>
      </c>
      <c r="X139" s="538">
        <f>download!B158</f>
        <v>0.1525</v>
      </c>
      <c r="Y139" s="539">
        <f>download!AX158</f>
        <v>0.1525</v>
      </c>
      <c r="Z139" s="538">
        <f>download!F158</f>
        <v>0.18300000000000002</v>
      </c>
      <c r="AA139" s="538">
        <f>download!AP158</f>
        <v>-0.15</v>
      </c>
      <c r="AB139" s="556">
        <f>download!J158</f>
        <v>0.35499999999999998</v>
      </c>
      <c r="AC139" s="556">
        <f>download!N158</f>
        <v>0.28749999999999998</v>
      </c>
      <c r="AD139" s="556">
        <f>download!R158</f>
        <v>0.17249999999999999</v>
      </c>
      <c r="AE139" s="557">
        <f>download!V158</f>
        <v>0.16250000000000001</v>
      </c>
      <c r="AF139" s="325">
        <v>0</v>
      </c>
      <c r="AG139" s="325">
        <f>download!AT160</f>
        <v>0</v>
      </c>
      <c r="AH139" s="287"/>
      <c r="AI139" s="74">
        <v>40695</v>
      </c>
      <c r="AJ139" s="483">
        <f>download!Z159</f>
        <v>3.3969999999999998</v>
      </c>
      <c r="AK139" s="67"/>
      <c r="AL139" s="68"/>
      <c r="AM139" s="68">
        <f t="shared" si="210"/>
        <v>1.6426278483319416</v>
      </c>
      <c r="AN139" s="68">
        <f t="shared" si="211"/>
        <v>3.5369999999999999</v>
      </c>
      <c r="AO139" s="68">
        <f t="shared" si="212"/>
        <v>3.5369999999999999</v>
      </c>
      <c r="AP139" s="68">
        <f t="shared" si="213"/>
        <v>3.5369999999999999</v>
      </c>
      <c r="AQ139" s="68">
        <f t="shared" si="214"/>
        <v>3.5369999999999999</v>
      </c>
      <c r="AR139" s="68">
        <f t="shared" si="215"/>
        <v>3.5569999999999999</v>
      </c>
      <c r="AS139" s="68">
        <f t="shared" si="216"/>
        <v>3.577</v>
      </c>
      <c r="AT139" s="68">
        <f t="shared" si="217"/>
        <v>3.5369999999999999</v>
      </c>
      <c r="AU139" s="68">
        <f t="shared" si="218"/>
        <v>3.5369999999999999</v>
      </c>
      <c r="AV139" s="68"/>
      <c r="AW139" s="68"/>
      <c r="AX139" s="68">
        <f t="shared" si="219"/>
        <v>3.5494999999999997</v>
      </c>
      <c r="AY139" s="68">
        <f t="shared" si="220"/>
        <v>3.5799999999999996</v>
      </c>
      <c r="AZ139" s="68">
        <f t="shared" si="221"/>
        <v>3.7519999999999998</v>
      </c>
      <c r="BA139" s="68">
        <f t="shared" si="222"/>
        <v>3.6844999999999999</v>
      </c>
      <c r="BB139" s="68">
        <f t="shared" si="223"/>
        <v>3.5694999999999997</v>
      </c>
      <c r="BC139" s="68">
        <f t="shared" si="224"/>
        <v>3.5594999999999999</v>
      </c>
      <c r="BD139" s="68">
        <f t="shared" si="191"/>
        <v>3.3969999999999998</v>
      </c>
      <c r="BE139" s="68">
        <f t="shared" si="192"/>
        <v>3.3969999999999998</v>
      </c>
      <c r="BF139" s="68"/>
      <c r="BG139" s="89"/>
      <c r="BH139" s="67">
        <f>download!AD159</f>
        <v>1.3457292699940004</v>
      </c>
      <c r="BI139" s="40">
        <f>download!AH158</f>
        <v>6.3499124739192003E-2</v>
      </c>
      <c r="BJ139" s="40">
        <f>download!AL158</f>
        <v>7.1952958053837016E-2</v>
      </c>
      <c r="BK139" s="48">
        <f t="shared" si="193"/>
        <v>0.50749883220847281</v>
      </c>
      <c r="BL139" s="48">
        <f t="shared" si="193"/>
        <v>0.46441273631098151</v>
      </c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8"/>
      <c r="CN139" s="40"/>
      <c r="CO139" s="56"/>
      <c r="CP139" s="56"/>
      <c r="CQ139" s="72"/>
      <c r="CR139" s="40"/>
      <c r="CS139" s="56"/>
      <c r="CT139" s="40"/>
      <c r="CU139" s="49"/>
      <c r="CV139" s="49"/>
      <c r="CW139" s="40"/>
      <c r="CX139" s="56"/>
      <c r="CY139" s="40"/>
      <c r="CZ139" s="40"/>
      <c r="DA139" s="41"/>
      <c r="DB139" s="41"/>
      <c r="DC139" s="49"/>
      <c r="DD139" s="40"/>
      <c r="DE139" s="49"/>
      <c r="DF139" s="40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</row>
    <row r="140" spans="1:124">
      <c r="A140" s="165">
        <v>40725</v>
      </c>
      <c r="B140" s="93"/>
      <c r="C140" s="394">
        <f t="shared" si="190"/>
        <v>0.14000000000000001</v>
      </c>
      <c r="D140" s="394">
        <f t="shared" si="197"/>
        <v>0.14000000000000001</v>
      </c>
      <c r="E140" s="93">
        <f t="shared" si="195"/>
        <v>0.14000000000000001</v>
      </c>
      <c r="F140" s="288">
        <f t="shared" si="206"/>
        <v>0.10500000000000001</v>
      </c>
      <c r="G140" s="93">
        <f t="shared" ref="G140:G155" si="232">E140</f>
        <v>0.14000000000000001</v>
      </c>
      <c r="H140" s="294">
        <f t="shared" si="226"/>
        <v>0.14000000000000001</v>
      </c>
      <c r="I140" s="288">
        <f t="shared" si="207"/>
        <v>0.14000000000000001</v>
      </c>
      <c r="J140" s="397">
        <f t="shared" si="205"/>
        <v>0.14000000000000001</v>
      </c>
      <c r="K140" s="50">
        <f t="shared" si="227"/>
        <v>0.16</v>
      </c>
      <c r="L140" s="417">
        <f t="shared" si="153"/>
        <v>0.16</v>
      </c>
      <c r="M140" s="288">
        <f t="shared" si="208"/>
        <v>0.16</v>
      </c>
      <c r="N140" s="93">
        <f t="shared" si="228"/>
        <v>0.18</v>
      </c>
      <c r="O140" s="50">
        <f t="shared" si="229"/>
        <v>0.14000000000000001</v>
      </c>
      <c r="P140" s="184">
        <f t="shared" si="202"/>
        <v>0.14000000000000001</v>
      </c>
      <c r="Q140" s="288">
        <f t="shared" si="209"/>
        <v>0.14000000000000001</v>
      </c>
      <c r="R140" s="93">
        <f t="shared" si="230"/>
        <v>0.14000000000000001</v>
      </c>
      <c r="T140" s="571">
        <f t="shared" si="225"/>
        <v>-0.06</v>
      </c>
      <c r="U140" s="571">
        <f t="shared" si="183"/>
        <v>-4.9999999999999975E-3</v>
      </c>
      <c r="V140" s="571">
        <f t="shared" si="231"/>
        <v>0.14249999999999999</v>
      </c>
      <c r="X140" s="538">
        <f>download!B159</f>
        <v>0.14249999999999999</v>
      </c>
      <c r="Y140" s="539">
        <f>download!AX159</f>
        <v>0.14249999999999999</v>
      </c>
      <c r="Z140" s="538">
        <f>download!F159</f>
        <v>0.17300000000000001</v>
      </c>
      <c r="AA140" s="538">
        <f>download!AP159</f>
        <v>-0.15</v>
      </c>
      <c r="AB140" s="556">
        <f>download!J159</f>
        <v>0.39</v>
      </c>
      <c r="AC140" s="556">
        <f>download!N159</f>
        <v>0.3</v>
      </c>
      <c r="AD140" s="556">
        <f>download!R159</f>
        <v>0.185</v>
      </c>
      <c r="AE140" s="557">
        <f>download!V159</f>
        <v>0.16250000000000001</v>
      </c>
      <c r="AF140" s="325">
        <v>0</v>
      </c>
      <c r="AG140" s="325">
        <f>download!AT161</f>
        <v>0</v>
      </c>
      <c r="AH140" s="287"/>
      <c r="AI140" s="74">
        <v>40725</v>
      </c>
      <c r="AJ140" s="483">
        <f>download!Z160</f>
        <v>3.3969999999999998</v>
      </c>
      <c r="AK140" s="67"/>
      <c r="AL140" s="68"/>
      <c r="AM140" s="68">
        <f t="shared" si="210"/>
        <v>1.6331059195402491</v>
      </c>
      <c r="AN140" s="68">
        <f t="shared" si="211"/>
        <v>3.5369999999999999</v>
      </c>
      <c r="AO140" s="68">
        <f t="shared" si="212"/>
        <v>3.5369999999999999</v>
      </c>
      <c r="AP140" s="68">
        <f t="shared" si="213"/>
        <v>3.5369999999999999</v>
      </c>
      <c r="AQ140" s="68">
        <f t="shared" si="214"/>
        <v>3.5369999999999999</v>
      </c>
      <c r="AR140" s="68">
        <f t="shared" si="215"/>
        <v>3.5569999999999999</v>
      </c>
      <c r="AS140" s="68">
        <f t="shared" si="216"/>
        <v>3.577</v>
      </c>
      <c r="AT140" s="68">
        <f t="shared" si="217"/>
        <v>3.5369999999999999</v>
      </c>
      <c r="AU140" s="68">
        <f t="shared" si="218"/>
        <v>3.5369999999999999</v>
      </c>
      <c r="AV140" s="68"/>
      <c r="AW140" s="68"/>
      <c r="AX140" s="68">
        <f t="shared" si="219"/>
        <v>3.5394999999999999</v>
      </c>
      <c r="AY140" s="68">
        <f t="shared" si="220"/>
        <v>3.57</v>
      </c>
      <c r="AZ140" s="68">
        <f t="shared" si="221"/>
        <v>3.7869999999999999</v>
      </c>
      <c r="BA140" s="68">
        <f t="shared" si="222"/>
        <v>3.6969999999999996</v>
      </c>
      <c r="BB140" s="68">
        <f t="shared" si="223"/>
        <v>3.5819999999999999</v>
      </c>
      <c r="BC140" s="68">
        <f t="shared" si="224"/>
        <v>3.5594999999999999</v>
      </c>
      <c r="BD140" s="68">
        <f t="shared" si="191"/>
        <v>3.3969999999999998</v>
      </c>
      <c r="BE140" s="68">
        <f t="shared" si="192"/>
        <v>3.3969999999999998</v>
      </c>
      <c r="BF140" s="68"/>
      <c r="BG140" s="89"/>
      <c r="BH140" s="67">
        <f>download!AD160</f>
        <v>1.3449870954220007</v>
      </c>
      <c r="BI140" s="40">
        <f>download!AH159</f>
        <v>6.3512631607887005E-2</v>
      </c>
      <c r="BJ140" s="40">
        <f>download!AL159</f>
        <v>7.1953674845565016E-2</v>
      </c>
      <c r="BK140" s="48">
        <f t="shared" si="193"/>
        <v>0.50482752874795433</v>
      </c>
      <c r="BL140" s="48">
        <f t="shared" si="193"/>
        <v>0.46172064448409644</v>
      </c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8"/>
      <c r="CN140" s="40"/>
      <c r="CO140" s="56"/>
      <c r="CP140" s="56"/>
      <c r="CQ140" s="72"/>
      <c r="CR140" s="40"/>
      <c r="CS140" s="56"/>
      <c r="CT140" s="40"/>
      <c r="CU140" s="49"/>
      <c r="CV140" s="49"/>
      <c r="CW140" s="40"/>
      <c r="CX140" s="56"/>
      <c r="CY140" s="40"/>
      <c r="CZ140" s="40"/>
      <c r="DA140" s="41"/>
      <c r="DB140" s="41"/>
      <c r="DC140" s="49"/>
      <c r="DD140" s="40"/>
      <c r="DE140" s="49"/>
      <c r="DF140" s="40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</row>
    <row r="141" spans="1:124">
      <c r="A141" s="165">
        <v>40756</v>
      </c>
      <c r="B141" s="93"/>
      <c r="C141" s="394">
        <f t="shared" si="190"/>
        <v>0.14000000000000001</v>
      </c>
      <c r="D141" s="394">
        <f t="shared" si="197"/>
        <v>0.14000000000000001</v>
      </c>
      <c r="E141" s="93">
        <f t="shared" si="195"/>
        <v>0.14000000000000001</v>
      </c>
      <c r="F141" s="288">
        <f t="shared" si="206"/>
        <v>0.10500000000000001</v>
      </c>
      <c r="G141" s="93">
        <f t="shared" si="232"/>
        <v>0.14000000000000001</v>
      </c>
      <c r="H141" s="294">
        <f t="shared" si="226"/>
        <v>0.14000000000000001</v>
      </c>
      <c r="I141" s="288">
        <f t="shared" si="207"/>
        <v>0.14000000000000001</v>
      </c>
      <c r="J141" s="397">
        <f t="shared" si="205"/>
        <v>0.14000000000000001</v>
      </c>
      <c r="K141" s="50">
        <f t="shared" si="227"/>
        <v>0.16</v>
      </c>
      <c r="L141" s="417">
        <f t="shared" si="153"/>
        <v>0.16</v>
      </c>
      <c r="M141" s="288">
        <f t="shared" si="208"/>
        <v>0.16</v>
      </c>
      <c r="N141" s="93">
        <f t="shared" si="228"/>
        <v>0.18</v>
      </c>
      <c r="O141" s="50">
        <f t="shared" si="229"/>
        <v>0.14000000000000001</v>
      </c>
      <c r="P141" s="184">
        <f t="shared" si="202"/>
        <v>0.14000000000000001</v>
      </c>
      <c r="Q141" s="288">
        <f t="shared" si="209"/>
        <v>0.14000000000000001</v>
      </c>
      <c r="R141" s="93">
        <f t="shared" si="230"/>
        <v>0.14000000000000001</v>
      </c>
      <c r="T141" s="571">
        <f t="shared" si="225"/>
        <v>-0.06</v>
      </c>
      <c r="U141" s="571">
        <f t="shared" si="183"/>
        <v>-4.9999999999999975E-3</v>
      </c>
      <c r="V141" s="571">
        <f t="shared" si="231"/>
        <v>0.14000000000000001</v>
      </c>
      <c r="X141" s="538">
        <f>download!B160</f>
        <v>0.14000000000000001</v>
      </c>
      <c r="Y141" s="539">
        <f>download!AX160</f>
        <v>0.14000000000000001</v>
      </c>
      <c r="Z141" s="538">
        <f>download!F160</f>
        <v>0.17</v>
      </c>
      <c r="AA141" s="538">
        <f>download!AP160</f>
        <v>-0.15</v>
      </c>
      <c r="AB141" s="556">
        <f>download!J160</f>
        <v>0.45500000000000002</v>
      </c>
      <c r="AC141" s="556">
        <f>download!N160</f>
        <v>0.3</v>
      </c>
      <c r="AD141" s="556">
        <f>download!R160</f>
        <v>0.185</v>
      </c>
      <c r="AE141" s="557">
        <f>download!V160</f>
        <v>0.16250000000000001</v>
      </c>
      <c r="AF141" s="325">
        <v>0</v>
      </c>
      <c r="AG141" s="325">
        <f>download!AT162</f>
        <v>0</v>
      </c>
      <c r="AH141" s="287"/>
      <c r="AI141" s="74">
        <v>40756</v>
      </c>
      <c r="AJ141" s="483">
        <f>download!Z161</f>
        <v>3.4420000000000002</v>
      </c>
      <c r="AK141" s="67"/>
      <c r="AL141" s="68"/>
      <c r="AM141" s="68">
        <f t="shared" si="210"/>
        <v>1.6439773643925142</v>
      </c>
      <c r="AN141" s="68">
        <f t="shared" si="211"/>
        <v>3.5820000000000003</v>
      </c>
      <c r="AO141" s="68">
        <f t="shared" si="212"/>
        <v>3.5820000000000003</v>
      </c>
      <c r="AP141" s="68">
        <f t="shared" si="213"/>
        <v>3.5820000000000003</v>
      </c>
      <c r="AQ141" s="68">
        <f t="shared" si="214"/>
        <v>3.5820000000000003</v>
      </c>
      <c r="AR141" s="68">
        <f t="shared" si="215"/>
        <v>3.6020000000000003</v>
      </c>
      <c r="AS141" s="68">
        <f t="shared" si="216"/>
        <v>3.6220000000000003</v>
      </c>
      <c r="AT141" s="68">
        <f t="shared" si="217"/>
        <v>3.5820000000000003</v>
      </c>
      <c r="AU141" s="68">
        <f t="shared" si="218"/>
        <v>3.5820000000000003</v>
      </c>
      <c r="AV141" s="68"/>
      <c r="AW141" s="68"/>
      <c r="AX141" s="68">
        <f t="shared" si="219"/>
        <v>3.5820000000000003</v>
      </c>
      <c r="AY141" s="68">
        <f t="shared" si="220"/>
        <v>3.6120000000000001</v>
      </c>
      <c r="AZ141" s="68">
        <f t="shared" si="221"/>
        <v>3.8970000000000002</v>
      </c>
      <c r="BA141" s="68">
        <f t="shared" si="222"/>
        <v>3.742</v>
      </c>
      <c r="BB141" s="68">
        <f t="shared" si="223"/>
        <v>3.6270000000000002</v>
      </c>
      <c r="BC141" s="68">
        <f t="shared" si="224"/>
        <v>3.6045000000000003</v>
      </c>
      <c r="BD141" s="68">
        <f t="shared" si="191"/>
        <v>3.4420000000000002</v>
      </c>
      <c r="BE141" s="68">
        <f t="shared" si="192"/>
        <v>3.4420000000000002</v>
      </c>
      <c r="BF141" s="68"/>
      <c r="BG141" s="89"/>
      <c r="BH141" s="67">
        <f>download!AD161</f>
        <v>1.3442482523770003</v>
      </c>
      <c r="BI141" s="40">
        <f>download!AH160</f>
        <v>6.3526588705601017E-2</v>
      </c>
      <c r="BJ141" s="40">
        <f>download!AL160</f>
        <v>7.1954415530351035E-2</v>
      </c>
      <c r="BK141" s="48">
        <f t="shared" si="193"/>
        <v>0.50208081885609146</v>
      </c>
      <c r="BL141" s="48">
        <f t="shared" si="193"/>
        <v>0.45895515477177945</v>
      </c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8"/>
      <c r="CN141" s="40"/>
      <c r="CO141" s="56"/>
      <c r="CP141" s="56"/>
      <c r="CQ141" s="72"/>
      <c r="CR141" s="40"/>
      <c r="CS141" s="56"/>
      <c r="CT141" s="40"/>
      <c r="CU141" s="49"/>
      <c r="CV141" s="49"/>
      <c r="CW141" s="40"/>
      <c r="CX141" s="56"/>
      <c r="CY141" s="40"/>
      <c r="CZ141" s="40"/>
      <c r="DA141" s="41"/>
      <c r="DB141" s="41"/>
      <c r="DC141" s="49"/>
      <c r="DD141" s="40"/>
      <c r="DE141" s="49"/>
      <c r="DF141" s="40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</row>
    <row r="142" spans="1:124">
      <c r="A142" s="165">
        <v>40787</v>
      </c>
      <c r="B142" s="93"/>
      <c r="C142" s="394">
        <f t="shared" si="190"/>
        <v>0.14000000000000001</v>
      </c>
      <c r="D142" s="394">
        <f t="shared" si="197"/>
        <v>0.14000000000000001</v>
      </c>
      <c r="E142" s="93">
        <f t="shared" si="195"/>
        <v>0.14000000000000001</v>
      </c>
      <c r="F142" s="288">
        <f t="shared" si="206"/>
        <v>0.10500000000000001</v>
      </c>
      <c r="G142" s="93">
        <f t="shared" si="232"/>
        <v>0.14000000000000001</v>
      </c>
      <c r="H142" s="294">
        <f t="shared" si="226"/>
        <v>0.14000000000000001</v>
      </c>
      <c r="I142" s="288">
        <f t="shared" si="207"/>
        <v>0.14000000000000001</v>
      </c>
      <c r="J142" s="397">
        <f t="shared" si="205"/>
        <v>0.14000000000000001</v>
      </c>
      <c r="K142" s="50">
        <f t="shared" si="227"/>
        <v>0.16</v>
      </c>
      <c r="L142" s="417">
        <f t="shared" si="153"/>
        <v>0.16</v>
      </c>
      <c r="M142" s="288">
        <f t="shared" si="208"/>
        <v>0.16</v>
      </c>
      <c r="N142" s="93">
        <f t="shared" si="228"/>
        <v>0.18</v>
      </c>
      <c r="O142" s="50">
        <f t="shared" si="229"/>
        <v>0.14000000000000001</v>
      </c>
      <c r="P142" s="184">
        <f t="shared" si="202"/>
        <v>0.14000000000000001</v>
      </c>
      <c r="Q142" s="288">
        <f t="shared" si="209"/>
        <v>0.14000000000000001</v>
      </c>
      <c r="R142" s="93">
        <f t="shared" si="230"/>
        <v>0.14000000000000001</v>
      </c>
      <c r="T142" s="571">
        <f t="shared" si="225"/>
        <v>-0.06</v>
      </c>
      <c r="U142" s="571">
        <f t="shared" si="183"/>
        <v>-4.9999999999999975E-3</v>
      </c>
      <c r="V142" s="571">
        <f t="shared" si="231"/>
        <v>0.13750000000000001</v>
      </c>
      <c r="X142" s="538">
        <f>download!B161</f>
        <v>0.13750000000000001</v>
      </c>
      <c r="Y142" s="539">
        <f>download!AX161</f>
        <v>0.13750000000000001</v>
      </c>
      <c r="Z142" s="538">
        <f>download!F161</f>
        <v>0.16800000000000001</v>
      </c>
      <c r="AA142" s="538">
        <f>download!AP161</f>
        <v>-0.14000000000000001</v>
      </c>
      <c r="AB142" s="556">
        <f>download!J161</f>
        <v>0.35499999999999998</v>
      </c>
      <c r="AC142" s="556">
        <f>download!N161</f>
        <v>0.28999999999999998</v>
      </c>
      <c r="AD142" s="556">
        <f>download!R161</f>
        <v>0.16250000000000001</v>
      </c>
      <c r="AE142" s="557">
        <f>download!V161</f>
        <v>0.16250000000000001</v>
      </c>
      <c r="AF142" s="325">
        <v>0</v>
      </c>
      <c r="AG142" s="325">
        <f>download!AT163</f>
        <v>0</v>
      </c>
      <c r="AH142" s="287"/>
      <c r="AI142" s="74">
        <v>40787</v>
      </c>
      <c r="AJ142" s="483">
        <f>download!Z162</f>
        <v>3.4240000000000004</v>
      </c>
      <c r="AK142" s="67"/>
      <c r="AL142" s="68"/>
      <c r="AM142" s="68">
        <f t="shared" si="210"/>
        <v>1.6259188029896485</v>
      </c>
      <c r="AN142" s="68">
        <f t="shared" si="211"/>
        <v>3.5640000000000005</v>
      </c>
      <c r="AO142" s="68">
        <f t="shared" si="212"/>
        <v>3.5640000000000005</v>
      </c>
      <c r="AP142" s="68">
        <f t="shared" si="213"/>
        <v>3.5640000000000005</v>
      </c>
      <c r="AQ142" s="68">
        <f t="shared" si="214"/>
        <v>3.5640000000000005</v>
      </c>
      <c r="AR142" s="68">
        <f t="shared" si="215"/>
        <v>3.5840000000000005</v>
      </c>
      <c r="AS142" s="68">
        <f t="shared" si="216"/>
        <v>3.6040000000000005</v>
      </c>
      <c r="AT142" s="68">
        <f t="shared" si="217"/>
        <v>3.5640000000000005</v>
      </c>
      <c r="AU142" s="68">
        <f t="shared" si="218"/>
        <v>3.5640000000000005</v>
      </c>
      <c r="AV142" s="68"/>
      <c r="AW142" s="68"/>
      <c r="AX142" s="68">
        <f t="shared" si="219"/>
        <v>3.5615000000000006</v>
      </c>
      <c r="AY142" s="68">
        <f t="shared" si="220"/>
        <v>3.5920000000000005</v>
      </c>
      <c r="AZ142" s="68">
        <f t="shared" si="221"/>
        <v>3.7790000000000004</v>
      </c>
      <c r="BA142" s="68">
        <f t="shared" si="222"/>
        <v>3.7140000000000004</v>
      </c>
      <c r="BB142" s="68">
        <f t="shared" si="223"/>
        <v>3.5865000000000005</v>
      </c>
      <c r="BC142" s="68">
        <f t="shared" si="224"/>
        <v>3.5865000000000005</v>
      </c>
      <c r="BD142" s="68">
        <f t="shared" si="191"/>
        <v>3.4240000000000004</v>
      </c>
      <c r="BE142" s="68">
        <f t="shared" si="192"/>
        <v>3.4240000000000004</v>
      </c>
      <c r="BF142" s="68"/>
      <c r="BG142" s="89"/>
      <c r="BH142" s="67">
        <f>download!AD162</f>
        <v>1.3435364102580001</v>
      </c>
      <c r="BI142" s="40">
        <f>download!AH161</f>
        <v>6.3540545803380019E-2</v>
      </c>
      <c r="BJ142" s="40">
        <f>download!AL161</f>
        <v>7.1955156215138011E-2</v>
      </c>
      <c r="BK142" s="48">
        <f t="shared" si="193"/>
        <v>0.49934790738537038</v>
      </c>
      <c r="BL142" s="48">
        <f t="shared" si="193"/>
        <v>0.45620617367835248</v>
      </c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8"/>
      <c r="CN142" s="40"/>
      <c r="CO142" s="56"/>
      <c r="CP142" s="56"/>
      <c r="CQ142" s="72"/>
      <c r="CR142" s="40"/>
      <c r="CS142" s="56"/>
      <c r="CT142" s="40"/>
      <c r="CU142" s="49"/>
      <c r="CV142" s="49"/>
      <c r="CW142" s="40"/>
      <c r="CX142" s="56"/>
      <c r="CY142" s="40"/>
      <c r="CZ142" s="40"/>
      <c r="DA142" s="41"/>
      <c r="DB142" s="41"/>
      <c r="DC142" s="49"/>
      <c r="DD142" s="40"/>
      <c r="DE142" s="49"/>
      <c r="DF142" s="40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</row>
    <row r="143" spans="1:124">
      <c r="A143" s="165">
        <v>40817</v>
      </c>
      <c r="B143" s="93"/>
      <c r="C143" s="394">
        <f t="shared" si="190"/>
        <v>0.14000000000000001</v>
      </c>
      <c r="D143" s="394">
        <f t="shared" si="197"/>
        <v>0.14000000000000001</v>
      </c>
      <c r="E143" s="93">
        <f t="shared" si="195"/>
        <v>0.14000000000000001</v>
      </c>
      <c r="F143" s="288">
        <f t="shared" si="206"/>
        <v>0.10500000000000001</v>
      </c>
      <c r="G143" s="93">
        <f t="shared" si="232"/>
        <v>0.14000000000000001</v>
      </c>
      <c r="H143" s="294">
        <f t="shared" si="226"/>
        <v>0.14000000000000001</v>
      </c>
      <c r="I143" s="288">
        <f t="shared" si="207"/>
        <v>0.14000000000000001</v>
      </c>
      <c r="J143" s="397">
        <f t="shared" si="205"/>
        <v>0.14000000000000001</v>
      </c>
      <c r="K143" s="50">
        <f t="shared" si="227"/>
        <v>0.16</v>
      </c>
      <c r="L143" s="417">
        <f t="shared" si="153"/>
        <v>0.16</v>
      </c>
      <c r="M143" s="288">
        <f t="shared" si="208"/>
        <v>0.16</v>
      </c>
      <c r="N143" s="93">
        <f t="shared" si="228"/>
        <v>0.18</v>
      </c>
      <c r="O143" s="50">
        <f t="shared" si="229"/>
        <v>0.14000000000000001</v>
      </c>
      <c r="P143" s="184">
        <f t="shared" si="202"/>
        <v>0.14000000000000001</v>
      </c>
      <c r="Q143" s="288">
        <f t="shared" si="209"/>
        <v>0.14000000000000001</v>
      </c>
      <c r="R143" s="93">
        <f t="shared" si="230"/>
        <v>0.14000000000000001</v>
      </c>
      <c r="T143" s="571">
        <f t="shared" si="225"/>
        <v>-0.06</v>
      </c>
      <c r="U143" s="571">
        <f t="shared" si="183"/>
        <v>-4.9999999999999975E-3</v>
      </c>
      <c r="V143" s="571">
        <f t="shared" si="231"/>
        <v>0.1525</v>
      </c>
      <c r="X143" s="538">
        <f>download!B162</f>
        <v>0.1525</v>
      </c>
      <c r="Y143" s="539">
        <f>download!AX162</f>
        <v>0.1525</v>
      </c>
      <c r="Z143" s="538">
        <f>download!F162</f>
        <v>0.18300000000000002</v>
      </c>
      <c r="AA143" s="538">
        <f>download!AP162</f>
        <v>-0.125</v>
      </c>
      <c r="AB143" s="556">
        <f>download!J162</f>
        <v>0.42499999999999999</v>
      </c>
      <c r="AC143" s="556">
        <f>download!N162</f>
        <v>0.36249999999999999</v>
      </c>
      <c r="AD143" s="556">
        <f>download!R162</f>
        <v>0.185</v>
      </c>
      <c r="AE143" s="557">
        <f>download!V162</f>
        <v>0.16500000000000001</v>
      </c>
      <c r="AF143" s="325">
        <v>0</v>
      </c>
      <c r="AG143" s="325">
        <f>download!AT164</f>
        <v>0</v>
      </c>
      <c r="AH143" s="287"/>
      <c r="AI143" s="74">
        <v>40817</v>
      </c>
      <c r="AJ143" s="483">
        <f>download!Z163</f>
        <v>3.4360000000000004</v>
      </c>
      <c r="AK143" s="67"/>
      <c r="AL143" s="68"/>
      <c r="AM143" s="68">
        <f t="shared" si="210"/>
        <v>1.6219359071399391</v>
      </c>
      <c r="AN143" s="68">
        <f t="shared" si="211"/>
        <v>3.5760000000000005</v>
      </c>
      <c r="AO143" s="68">
        <f t="shared" si="212"/>
        <v>3.5760000000000005</v>
      </c>
      <c r="AP143" s="68">
        <f t="shared" si="213"/>
        <v>3.5760000000000005</v>
      </c>
      <c r="AQ143" s="68">
        <f t="shared" si="214"/>
        <v>3.5760000000000005</v>
      </c>
      <c r="AR143" s="68">
        <f t="shared" si="215"/>
        <v>3.5960000000000005</v>
      </c>
      <c r="AS143" s="68">
        <f t="shared" si="216"/>
        <v>3.6160000000000005</v>
      </c>
      <c r="AT143" s="68">
        <f t="shared" si="217"/>
        <v>3.5760000000000005</v>
      </c>
      <c r="AU143" s="68">
        <f t="shared" si="218"/>
        <v>3.5760000000000005</v>
      </c>
      <c r="AV143" s="68"/>
      <c r="AW143" s="68"/>
      <c r="AX143" s="68">
        <f t="shared" si="219"/>
        <v>3.5885000000000002</v>
      </c>
      <c r="AY143" s="68">
        <f t="shared" si="220"/>
        <v>3.6190000000000002</v>
      </c>
      <c r="AZ143" s="68">
        <f t="shared" si="221"/>
        <v>3.8610000000000002</v>
      </c>
      <c r="BA143" s="68">
        <f t="shared" si="222"/>
        <v>3.7985000000000002</v>
      </c>
      <c r="BB143" s="68">
        <f t="shared" si="223"/>
        <v>3.6210000000000004</v>
      </c>
      <c r="BC143" s="68">
        <f t="shared" si="224"/>
        <v>3.6010000000000004</v>
      </c>
      <c r="BD143" s="68">
        <f t="shared" si="191"/>
        <v>3.4360000000000004</v>
      </c>
      <c r="BE143" s="68">
        <f t="shared" si="192"/>
        <v>3.4360000000000004</v>
      </c>
      <c r="BF143" s="68"/>
      <c r="BG143" s="89"/>
      <c r="BH143" s="67">
        <f>download!AD163</f>
        <v>1.3428041080100002</v>
      </c>
      <c r="BI143" s="40">
        <f>download!AH162</f>
        <v>6.3554052672260011E-2</v>
      </c>
      <c r="BJ143" s="40">
        <f>download!AL162</f>
        <v>7.1955873006866025E-2</v>
      </c>
      <c r="BK143" s="48">
        <f t="shared" si="193"/>
        <v>0.49671623333412701</v>
      </c>
      <c r="BL143" s="48">
        <f t="shared" si="193"/>
        <v>0.45356149528521778</v>
      </c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8"/>
      <c r="CN143" s="40"/>
      <c r="CO143" s="56"/>
      <c r="CP143" s="56"/>
      <c r="CQ143" s="72"/>
      <c r="CR143" s="40"/>
      <c r="CS143" s="56"/>
      <c r="CT143" s="40"/>
      <c r="CU143" s="49"/>
      <c r="CV143" s="49"/>
      <c r="CW143" s="40"/>
      <c r="CX143" s="56"/>
      <c r="CY143" s="40"/>
      <c r="CZ143" s="40"/>
      <c r="DA143" s="41"/>
      <c r="DB143" s="41"/>
      <c r="DC143" s="49"/>
      <c r="DD143" s="40"/>
      <c r="DE143" s="49"/>
      <c r="DF143" s="40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</row>
    <row r="144" spans="1:124">
      <c r="A144" s="165">
        <v>40848</v>
      </c>
      <c r="B144" s="93"/>
      <c r="C144" s="394">
        <f t="shared" si="190"/>
        <v>0.22500000000000001</v>
      </c>
      <c r="D144" s="394">
        <f t="shared" si="197"/>
        <v>0.22500000000000001</v>
      </c>
      <c r="E144" s="93">
        <f t="shared" si="195"/>
        <v>0.22500000000000001</v>
      </c>
      <c r="F144" s="288">
        <f t="shared" si="206"/>
        <v>0.19</v>
      </c>
      <c r="G144" s="93">
        <f t="shared" si="232"/>
        <v>0.22500000000000001</v>
      </c>
      <c r="H144" s="294">
        <f>H132-0.005</f>
        <v>0.33499999999999996</v>
      </c>
      <c r="I144" s="288">
        <f t="shared" si="207"/>
        <v>0.33499999999999996</v>
      </c>
      <c r="J144" s="397">
        <f t="shared" si="205"/>
        <v>0.33499999999999996</v>
      </c>
      <c r="K144" s="41">
        <f>C144+0.12</f>
        <v>0.34499999999999997</v>
      </c>
      <c r="L144" s="417">
        <f t="shared" si="153"/>
        <v>0.34499999999999997</v>
      </c>
      <c r="M144" s="288">
        <f t="shared" si="208"/>
        <v>0.34499999999999997</v>
      </c>
      <c r="N144" s="93">
        <f>+K144+0.03</f>
        <v>0.375</v>
      </c>
      <c r="O144" s="50">
        <f>K144+0.1</f>
        <v>0.44499999999999995</v>
      </c>
      <c r="P144" s="184">
        <f t="shared" si="202"/>
        <v>0.44499999999999995</v>
      </c>
      <c r="Q144" s="288">
        <f t="shared" si="209"/>
        <v>0.44499999999999995</v>
      </c>
      <c r="R144" s="93">
        <f>+O144+0.02</f>
        <v>0.46499999999999997</v>
      </c>
      <c r="T144" s="571">
        <f>C144-0.16</f>
        <v>6.5000000000000002E-2</v>
      </c>
      <c r="U144" s="571">
        <f t="shared" si="183"/>
        <v>0.12</v>
      </c>
      <c r="V144" s="571">
        <f>+(T144+AJ144)*0.032+T144+0.01</f>
        <v>0.18924000000000002</v>
      </c>
      <c r="X144" s="538">
        <f>download!B163</f>
        <v>0.215</v>
      </c>
      <c r="Y144" s="539">
        <f>download!AX163</f>
        <v>0.215</v>
      </c>
      <c r="Z144" s="538">
        <f>download!F163</f>
        <v>0.245</v>
      </c>
      <c r="AA144" s="538">
        <f>download!AP163</f>
        <v>-8.7499999999999994E-2</v>
      </c>
      <c r="AB144" s="556">
        <f>download!J163</f>
        <v>0.72499999999999998</v>
      </c>
      <c r="AC144" s="556">
        <f>download!N163</f>
        <v>0.45500000000000002</v>
      </c>
      <c r="AD144" s="556">
        <f>download!R163</f>
        <v>0.28749999999999998</v>
      </c>
      <c r="AE144" s="557">
        <f>download!V163</f>
        <v>0.24</v>
      </c>
      <c r="AF144" s="325">
        <v>0</v>
      </c>
      <c r="AG144" s="325">
        <f>download!AT165</f>
        <v>0</v>
      </c>
      <c r="AH144" s="287"/>
      <c r="AI144" s="74">
        <v>40848</v>
      </c>
      <c r="AJ144" s="483">
        <f>download!Z164</f>
        <v>3.5049999999999999</v>
      </c>
      <c r="AK144" s="67"/>
      <c r="AL144" s="68"/>
      <c r="AM144" s="68">
        <f t="shared" si="210"/>
        <v>1.6816507782393919</v>
      </c>
      <c r="AN144" s="68">
        <f t="shared" si="211"/>
        <v>3.73</v>
      </c>
      <c r="AO144" s="68">
        <f t="shared" si="212"/>
        <v>3.73</v>
      </c>
      <c r="AP144" s="68">
        <f t="shared" si="213"/>
        <v>3.73</v>
      </c>
      <c r="AQ144" s="68">
        <f t="shared" si="214"/>
        <v>3.84</v>
      </c>
      <c r="AR144" s="68">
        <f t="shared" si="215"/>
        <v>3.8499999999999996</v>
      </c>
      <c r="AS144" s="68">
        <f t="shared" si="216"/>
        <v>3.88</v>
      </c>
      <c r="AT144" s="68">
        <f t="shared" si="217"/>
        <v>3.9499999999999997</v>
      </c>
      <c r="AU144" s="68">
        <f t="shared" si="218"/>
        <v>3.9699999999999998</v>
      </c>
      <c r="AV144" s="68"/>
      <c r="AW144" s="68"/>
      <c r="AX144" s="68">
        <f t="shared" si="219"/>
        <v>3.7199999999999998</v>
      </c>
      <c r="AY144" s="68">
        <f t="shared" si="220"/>
        <v>3.75</v>
      </c>
      <c r="AZ144" s="68">
        <f t="shared" si="221"/>
        <v>4.2299999999999995</v>
      </c>
      <c r="BA144" s="68">
        <f t="shared" si="222"/>
        <v>3.96</v>
      </c>
      <c r="BB144" s="68">
        <f t="shared" si="223"/>
        <v>3.7925</v>
      </c>
      <c r="BC144" s="68">
        <f t="shared" si="224"/>
        <v>3.7450000000000001</v>
      </c>
      <c r="BD144" s="68">
        <f t="shared" si="191"/>
        <v>3.5049999999999999</v>
      </c>
      <c r="BE144" s="68">
        <f t="shared" si="192"/>
        <v>3.5049999999999999</v>
      </c>
      <c r="BF144" s="68"/>
      <c r="BG144" s="89"/>
      <c r="BH144" s="67">
        <f>download!AD164</f>
        <v>1.3420985862579999</v>
      </c>
      <c r="BI144" s="40">
        <f>download!AH163</f>
        <v>6.3568009770166009E-2</v>
      </c>
      <c r="BJ144" s="40">
        <f>download!AL163</f>
        <v>7.1956613691654001E-2</v>
      </c>
      <c r="BK144" s="48">
        <f t="shared" si="193"/>
        <v>0.49401029108847833</v>
      </c>
      <c r="BL144" s="48">
        <f t="shared" si="193"/>
        <v>0.45084471266471632</v>
      </c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8"/>
      <c r="CN144" s="40"/>
      <c r="CO144" s="56"/>
      <c r="CP144" s="56"/>
      <c r="CQ144" s="72"/>
      <c r="CR144" s="40"/>
      <c r="CS144" s="56"/>
      <c r="CT144" s="40"/>
      <c r="CU144" s="49"/>
      <c r="CV144" s="49"/>
      <c r="CW144" s="40"/>
      <c r="CX144" s="56"/>
      <c r="CY144" s="40"/>
      <c r="CZ144" s="40"/>
      <c r="DA144" s="41"/>
      <c r="DB144" s="41"/>
      <c r="DC144" s="49"/>
      <c r="DD144" s="40"/>
      <c r="DE144" s="49"/>
      <c r="DF144" s="40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</row>
    <row r="145" spans="1:124">
      <c r="A145" s="165">
        <v>40878</v>
      </c>
      <c r="B145" s="93"/>
      <c r="C145" s="394">
        <f t="shared" si="190"/>
        <v>0.22500000000000001</v>
      </c>
      <c r="D145" s="394">
        <f t="shared" si="197"/>
        <v>0.22500000000000001</v>
      </c>
      <c r="E145" s="93">
        <f t="shared" si="195"/>
        <v>0.22500000000000001</v>
      </c>
      <c r="F145" s="288">
        <f t="shared" si="206"/>
        <v>0.19</v>
      </c>
      <c r="G145" s="93">
        <f t="shared" si="232"/>
        <v>0.22500000000000001</v>
      </c>
      <c r="H145" s="294">
        <f>H133-0.005</f>
        <v>0.33499999999999996</v>
      </c>
      <c r="I145" s="288">
        <f t="shared" si="207"/>
        <v>0.33499999999999996</v>
      </c>
      <c r="J145" s="397">
        <f t="shared" si="205"/>
        <v>0.33499999999999996</v>
      </c>
      <c r="K145" s="41">
        <f>C145+0.12</f>
        <v>0.34499999999999997</v>
      </c>
      <c r="L145" s="417">
        <f t="shared" si="153"/>
        <v>0.34499999999999997</v>
      </c>
      <c r="M145" s="288">
        <f t="shared" si="208"/>
        <v>0.34499999999999997</v>
      </c>
      <c r="N145" s="93">
        <f>+K145+0.03</f>
        <v>0.375</v>
      </c>
      <c r="O145" s="50">
        <f>K145+0.1</f>
        <v>0.44499999999999995</v>
      </c>
      <c r="P145" s="184">
        <f t="shared" si="202"/>
        <v>0.44499999999999995</v>
      </c>
      <c r="Q145" s="288">
        <f t="shared" si="209"/>
        <v>0.44499999999999995</v>
      </c>
      <c r="R145" s="93">
        <f>+O145+0.02</f>
        <v>0.46499999999999997</v>
      </c>
      <c r="T145" s="571">
        <f>C145-0.16</f>
        <v>6.5000000000000002E-2</v>
      </c>
      <c r="U145" s="571">
        <f t="shared" ref="U145:U176" si="233">T145+0.055</f>
        <v>0.12</v>
      </c>
      <c r="V145" s="571">
        <f>+(T145+AJ145)*0.032+T145+0.01</f>
        <v>0.191832</v>
      </c>
      <c r="X145" s="538">
        <f>download!B164</f>
        <v>0.255</v>
      </c>
      <c r="Y145" s="539">
        <f>download!AX164</f>
        <v>0.255</v>
      </c>
      <c r="Z145" s="538">
        <f>download!F164</f>
        <v>0.28499999999999998</v>
      </c>
      <c r="AA145" s="538">
        <f>download!AP164</f>
        <v>-0.08</v>
      </c>
      <c r="AB145" s="556">
        <f>download!J164</f>
        <v>1.23</v>
      </c>
      <c r="AC145" s="556">
        <f>download!N164</f>
        <v>0.79</v>
      </c>
      <c r="AD145" s="556">
        <f>download!R164</f>
        <v>0.33750000000000002</v>
      </c>
      <c r="AE145" s="557">
        <f>download!V164</f>
        <v>0.29499999999999998</v>
      </c>
      <c r="AF145" s="325">
        <v>0</v>
      </c>
      <c r="AG145" s="325">
        <f>download!AT166</f>
        <v>0</v>
      </c>
      <c r="AH145" s="287"/>
      <c r="AI145" s="74">
        <v>40878</v>
      </c>
      <c r="AJ145" s="483">
        <f>download!Z165</f>
        <v>3.5860000000000003</v>
      </c>
      <c r="AK145" s="67"/>
      <c r="AL145" s="68"/>
      <c r="AM145" s="68">
        <f t="shared" si="210"/>
        <v>1.7082083854980434</v>
      </c>
      <c r="AN145" s="68">
        <f t="shared" si="211"/>
        <v>3.8110000000000004</v>
      </c>
      <c r="AO145" s="68">
        <f t="shared" si="212"/>
        <v>3.8110000000000004</v>
      </c>
      <c r="AP145" s="68">
        <f t="shared" si="213"/>
        <v>3.8110000000000004</v>
      </c>
      <c r="AQ145" s="68">
        <f t="shared" si="214"/>
        <v>3.9210000000000003</v>
      </c>
      <c r="AR145" s="68">
        <f t="shared" si="215"/>
        <v>3.931</v>
      </c>
      <c r="AS145" s="68">
        <f t="shared" si="216"/>
        <v>3.9610000000000003</v>
      </c>
      <c r="AT145" s="68">
        <f t="shared" si="217"/>
        <v>4.0310000000000006</v>
      </c>
      <c r="AU145" s="68">
        <f t="shared" si="218"/>
        <v>4.0510000000000002</v>
      </c>
      <c r="AV145" s="68"/>
      <c r="AW145" s="68"/>
      <c r="AX145" s="68">
        <f t="shared" si="219"/>
        <v>3.8410000000000002</v>
      </c>
      <c r="AY145" s="68">
        <f t="shared" si="220"/>
        <v>3.8710000000000004</v>
      </c>
      <c r="AZ145" s="68">
        <f t="shared" si="221"/>
        <v>4.8160000000000007</v>
      </c>
      <c r="BA145" s="68">
        <f t="shared" si="222"/>
        <v>4.3760000000000003</v>
      </c>
      <c r="BB145" s="68">
        <f t="shared" si="223"/>
        <v>3.9235000000000002</v>
      </c>
      <c r="BC145" s="68">
        <f t="shared" si="224"/>
        <v>3.8810000000000002</v>
      </c>
      <c r="BD145" s="68">
        <f t="shared" si="191"/>
        <v>3.5860000000000003</v>
      </c>
      <c r="BE145" s="68">
        <f t="shared" si="192"/>
        <v>3.5860000000000003</v>
      </c>
      <c r="BF145" s="68"/>
      <c r="BG145" s="89"/>
      <c r="BH145" s="67">
        <f>download!AD165</f>
        <v>1.3413728053509999</v>
      </c>
      <c r="BI145" s="40">
        <f>download!AH164</f>
        <v>6.3581516639169999E-2</v>
      </c>
      <c r="BJ145" s="40">
        <f>download!AL164</f>
        <v>7.1957330483383014E-2</v>
      </c>
      <c r="BK145" s="48">
        <f t="shared" si="193"/>
        <v>0.49140459971094042</v>
      </c>
      <c r="BL145" s="48">
        <f t="shared" si="193"/>
        <v>0.44823101167621182</v>
      </c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8"/>
      <c r="CN145" s="40"/>
      <c r="CO145" s="56"/>
      <c r="CP145" s="56"/>
      <c r="CQ145" s="72"/>
      <c r="CR145" s="40"/>
      <c r="CS145" s="56"/>
      <c r="CT145" s="40"/>
      <c r="CU145" s="49"/>
      <c r="CV145" s="49"/>
      <c r="CW145" s="40"/>
      <c r="CX145" s="56"/>
      <c r="CY145" s="40"/>
      <c r="CZ145" s="40"/>
      <c r="DA145" s="41"/>
      <c r="DB145" s="41"/>
      <c r="DC145" s="49"/>
      <c r="DD145" s="40"/>
      <c r="DE145" s="49"/>
      <c r="DF145" s="40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</row>
    <row r="146" spans="1:124">
      <c r="A146" s="165">
        <v>40909</v>
      </c>
      <c r="B146" s="93"/>
      <c r="C146" s="394">
        <f t="shared" si="190"/>
        <v>0.25</v>
      </c>
      <c r="D146" s="394">
        <f t="shared" si="197"/>
        <v>0.25</v>
      </c>
      <c r="E146" s="93">
        <f t="shared" si="195"/>
        <v>0.25</v>
      </c>
      <c r="F146" s="288">
        <f t="shared" si="206"/>
        <v>0.215</v>
      </c>
      <c r="G146" s="93">
        <f t="shared" si="232"/>
        <v>0.25</v>
      </c>
      <c r="H146" s="294">
        <f>H134-0.005</f>
        <v>0.36</v>
      </c>
      <c r="I146" s="288">
        <f t="shared" si="207"/>
        <v>0.36</v>
      </c>
      <c r="J146" s="397">
        <f t="shared" si="205"/>
        <v>0.36</v>
      </c>
      <c r="K146" s="41">
        <f>C146+0.12</f>
        <v>0.37</v>
      </c>
      <c r="L146" s="417">
        <f t="shared" si="153"/>
        <v>0.37</v>
      </c>
      <c r="M146" s="288">
        <f t="shared" si="208"/>
        <v>0.37</v>
      </c>
      <c r="N146" s="93">
        <f>+K146+0.03</f>
        <v>0.4</v>
      </c>
      <c r="O146" s="50">
        <f>K146+0.1</f>
        <v>0.47</v>
      </c>
      <c r="P146" s="184">
        <f t="shared" si="202"/>
        <v>0.47</v>
      </c>
      <c r="Q146" s="288">
        <f t="shared" si="209"/>
        <v>0.47</v>
      </c>
      <c r="R146" s="93">
        <f>+O146+0.02</f>
        <v>0.49</v>
      </c>
      <c r="T146" s="571">
        <f>C146-0.16</f>
        <v>0.09</v>
      </c>
      <c r="U146" s="571">
        <f t="shared" si="233"/>
        <v>0.14499999999999999</v>
      </c>
      <c r="V146" s="571">
        <f>+(T146+AJ146)*0.032+T146+0.01</f>
        <v>0.22361600000000001</v>
      </c>
      <c r="X146" s="538">
        <f>download!B165</f>
        <v>0.26750000000000002</v>
      </c>
      <c r="Y146" s="539">
        <f>download!AX165</f>
        <v>0.26750000000000002</v>
      </c>
      <c r="Z146" s="538">
        <f>download!F165</f>
        <v>0.29499999999999998</v>
      </c>
      <c r="AA146" s="538">
        <f>download!AP165</f>
        <v>-6.5000000000000002E-2</v>
      </c>
      <c r="AB146" s="556">
        <f>download!J165</f>
        <v>1.575</v>
      </c>
      <c r="AC146" s="556">
        <f>download!N165</f>
        <v>0.95499999999999996</v>
      </c>
      <c r="AD146" s="556">
        <f>download!R165</f>
        <v>0.4375</v>
      </c>
      <c r="AE146" s="557">
        <f>download!V165</f>
        <v>0.34250000000000003</v>
      </c>
      <c r="AF146" s="325">
        <v>0</v>
      </c>
      <c r="AG146" s="325">
        <f>download!AT167</f>
        <v>0</v>
      </c>
      <c r="AH146" s="287"/>
      <c r="AI146" s="74">
        <v>40909</v>
      </c>
      <c r="AJ146" s="483">
        <f>download!Z166</f>
        <v>3.7730000000000001</v>
      </c>
      <c r="AK146" s="67"/>
      <c r="AL146" s="68"/>
      <c r="AM146" s="68">
        <f t="shared" si="210"/>
        <v>1.7924317658200466</v>
      </c>
      <c r="AN146" s="68">
        <f t="shared" si="211"/>
        <v>4.0229999999999997</v>
      </c>
      <c r="AO146" s="68">
        <f t="shared" si="212"/>
        <v>4.0229999999999997</v>
      </c>
      <c r="AP146" s="68">
        <f t="shared" si="213"/>
        <v>4.0229999999999997</v>
      </c>
      <c r="AQ146" s="68">
        <f t="shared" si="214"/>
        <v>4.133</v>
      </c>
      <c r="AR146" s="68">
        <f t="shared" si="215"/>
        <v>4.1429999999999998</v>
      </c>
      <c r="AS146" s="68">
        <f t="shared" si="216"/>
        <v>4.173</v>
      </c>
      <c r="AT146" s="68">
        <f t="shared" si="217"/>
        <v>4.2430000000000003</v>
      </c>
      <c r="AU146" s="68">
        <f t="shared" si="218"/>
        <v>4.2629999999999999</v>
      </c>
      <c r="AV146" s="68"/>
      <c r="AW146" s="68"/>
      <c r="AX146" s="68">
        <f t="shared" si="219"/>
        <v>4.0404999999999998</v>
      </c>
      <c r="AY146" s="68">
        <f t="shared" si="220"/>
        <v>4.0680000000000005</v>
      </c>
      <c r="AZ146" s="68">
        <f t="shared" si="221"/>
        <v>5.3479999999999999</v>
      </c>
      <c r="BA146" s="68">
        <f t="shared" si="222"/>
        <v>4.7279999999999998</v>
      </c>
      <c r="BB146" s="68">
        <f t="shared" si="223"/>
        <v>4.2104999999999997</v>
      </c>
      <c r="BC146" s="68">
        <f t="shared" si="224"/>
        <v>4.1154999999999999</v>
      </c>
      <c r="BD146" s="68">
        <f t="shared" si="191"/>
        <v>3.7730000000000001</v>
      </c>
      <c r="BE146" s="68">
        <f t="shared" si="192"/>
        <v>3.7730000000000001</v>
      </c>
      <c r="BF146" s="68"/>
      <c r="BG146" s="89"/>
      <c r="BH146" s="67">
        <f>download!AD166</f>
        <v>1.3406503311730003</v>
      </c>
      <c r="BI146" s="40">
        <f>download!AH165</f>
        <v>6.359547373720402E-2</v>
      </c>
      <c r="BJ146" s="40">
        <f>download!AL165</f>
        <v>7.1958071168170004E-2</v>
      </c>
      <c r="BK146" s="48">
        <f t="shared" si="193"/>
        <v>0.48872538623527029</v>
      </c>
      <c r="BL146" s="48">
        <f t="shared" si="193"/>
        <v>0.44554605165797828</v>
      </c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8"/>
      <c r="CN146" s="40"/>
      <c r="CO146" s="56"/>
      <c r="CP146" s="56"/>
      <c r="CQ146" s="72"/>
      <c r="CR146" s="40"/>
      <c r="CS146" s="56"/>
      <c r="CT146" s="40"/>
      <c r="CU146" s="49"/>
      <c r="CV146" s="49"/>
      <c r="CW146" s="40"/>
      <c r="CX146" s="56"/>
      <c r="CY146" s="40"/>
      <c r="CZ146" s="40"/>
      <c r="DA146" s="41"/>
      <c r="DB146" s="41"/>
      <c r="DC146" s="49"/>
      <c r="DD146" s="40"/>
      <c r="DE146" s="49"/>
      <c r="DF146" s="40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</row>
    <row r="147" spans="1:124">
      <c r="A147" s="165">
        <v>40940</v>
      </c>
      <c r="B147" s="93"/>
      <c r="C147" s="394">
        <f t="shared" si="190"/>
        <v>0.31</v>
      </c>
      <c r="D147" s="394">
        <f t="shared" si="197"/>
        <v>0.31</v>
      </c>
      <c r="E147" s="93">
        <f t="shared" si="195"/>
        <v>0.31</v>
      </c>
      <c r="F147" s="288">
        <f t="shared" si="206"/>
        <v>0.27500000000000002</v>
      </c>
      <c r="G147" s="93">
        <f t="shared" si="232"/>
        <v>0.31</v>
      </c>
      <c r="H147" s="294">
        <f>H135-0.005</f>
        <v>0.42</v>
      </c>
      <c r="I147" s="288">
        <f t="shared" si="207"/>
        <v>0.42</v>
      </c>
      <c r="J147" s="397">
        <f t="shared" si="205"/>
        <v>0.42</v>
      </c>
      <c r="K147" s="41">
        <f>C147+0.12</f>
        <v>0.43</v>
      </c>
      <c r="L147" s="417">
        <f t="shared" si="153"/>
        <v>0.43</v>
      </c>
      <c r="M147" s="288">
        <f t="shared" si="208"/>
        <v>0.43</v>
      </c>
      <c r="N147" s="93">
        <f>+K147+0.03</f>
        <v>0.45999999999999996</v>
      </c>
      <c r="O147" s="50">
        <f>K147+0.1</f>
        <v>0.53</v>
      </c>
      <c r="P147" s="184">
        <f t="shared" si="202"/>
        <v>0.53</v>
      </c>
      <c r="Q147" s="288">
        <f t="shared" si="209"/>
        <v>0.53</v>
      </c>
      <c r="R147" s="93">
        <f>+O147+0.02</f>
        <v>0.55000000000000004</v>
      </c>
      <c r="T147" s="571">
        <f>C147-0.16</f>
        <v>0.15</v>
      </c>
      <c r="U147" s="571">
        <f t="shared" si="233"/>
        <v>0.20499999999999999</v>
      </c>
      <c r="V147" s="571">
        <f>+(T147+AJ147)*0.032+T147+0.01</f>
        <v>0.282528</v>
      </c>
      <c r="X147" s="538">
        <f>download!B166</f>
        <v>0.245</v>
      </c>
      <c r="Y147" s="539">
        <f>download!AX166</f>
        <v>0.245</v>
      </c>
      <c r="Z147" s="538">
        <f>download!F166</f>
        <v>0.27</v>
      </c>
      <c r="AA147" s="538">
        <f>download!AP166</f>
        <v>-6.5000000000000002E-2</v>
      </c>
      <c r="AB147" s="556">
        <f>download!J166</f>
        <v>1.4950000000000001</v>
      </c>
      <c r="AC147" s="556">
        <f>download!N166</f>
        <v>0.94499999999999995</v>
      </c>
      <c r="AD147" s="556">
        <f>download!R166</f>
        <v>0.435</v>
      </c>
      <c r="AE147" s="557">
        <f>download!V166</f>
        <v>0.33750000000000002</v>
      </c>
      <c r="AF147" s="325">
        <v>0</v>
      </c>
      <c r="AG147" s="325">
        <f>download!AT168</f>
        <v>0</v>
      </c>
      <c r="AH147" s="287"/>
      <c r="AI147" s="74">
        <v>40940</v>
      </c>
      <c r="AJ147" s="483">
        <f>download!Z167</f>
        <v>3.6790000000000003</v>
      </c>
      <c r="AK147" s="67"/>
      <c r="AL147" s="68"/>
      <c r="AM147" s="68">
        <f t="shared" si="210"/>
        <v>1.7666368362272122</v>
      </c>
      <c r="AN147" s="68">
        <f t="shared" si="211"/>
        <v>3.9890000000000003</v>
      </c>
      <c r="AO147" s="68">
        <f t="shared" si="212"/>
        <v>3.9890000000000003</v>
      </c>
      <c r="AP147" s="68">
        <f t="shared" si="213"/>
        <v>3.9890000000000003</v>
      </c>
      <c r="AQ147" s="68">
        <f t="shared" si="214"/>
        <v>4.0990000000000002</v>
      </c>
      <c r="AR147" s="68">
        <f t="shared" si="215"/>
        <v>4.109</v>
      </c>
      <c r="AS147" s="68">
        <f t="shared" si="216"/>
        <v>4.1390000000000002</v>
      </c>
      <c r="AT147" s="68">
        <f t="shared" si="217"/>
        <v>4.2090000000000005</v>
      </c>
      <c r="AU147" s="68">
        <f t="shared" si="218"/>
        <v>4.2290000000000001</v>
      </c>
      <c r="AV147" s="68"/>
      <c r="AW147" s="68"/>
      <c r="AX147" s="68">
        <f t="shared" si="219"/>
        <v>3.9240000000000004</v>
      </c>
      <c r="AY147" s="68">
        <f t="shared" si="220"/>
        <v>3.9490000000000003</v>
      </c>
      <c r="AZ147" s="68">
        <f t="shared" si="221"/>
        <v>5.1740000000000004</v>
      </c>
      <c r="BA147" s="68">
        <f t="shared" si="222"/>
        <v>4.6240000000000006</v>
      </c>
      <c r="BB147" s="68">
        <f t="shared" si="223"/>
        <v>4.1139999999999999</v>
      </c>
      <c r="BC147" s="68">
        <f t="shared" si="224"/>
        <v>4.0165000000000006</v>
      </c>
      <c r="BD147" s="68">
        <f t="shared" si="191"/>
        <v>3.6790000000000003</v>
      </c>
      <c r="BE147" s="68">
        <f t="shared" si="192"/>
        <v>3.6790000000000003</v>
      </c>
      <c r="BF147" s="68"/>
      <c r="BG147" s="89"/>
      <c r="BH147" s="67">
        <f>download!AD167</f>
        <v>1.3399774574490002</v>
      </c>
      <c r="BI147" s="40">
        <f>download!AH166</f>
        <v>6.3609430835302017E-2</v>
      </c>
      <c r="BJ147" s="40">
        <f>download!AL166</f>
        <v>7.1958811852957022E-2</v>
      </c>
      <c r="BK147" s="48">
        <f t="shared" si="193"/>
        <v>0.4860596646801254</v>
      </c>
      <c r="BL147" s="48">
        <f t="shared" si="193"/>
        <v>0.44287712113993788</v>
      </c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8"/>
      <c r="CN147" s="40"/>
      <c r="CO147" s="56"/>
      <c r="CP147" s="56"/>
      <c r="CQ147" s="72"/>
      <c r="CR147" s="40"/>
      <c r="CS147" s="56"/>
      <c r="CT147" s="40"/>
      <c r="CU147" s="49"/>
      <c r="CV147" s="49"/>
      <c r="CW147" s="40"/>
      <c r="CX147" s="56"/>
      <c r="CY147" s="40"/>
      <c r="CZ147" s="40"/>
      <c r="DA147" s="41"/>
      <c r="DB147" s="41"/>
      <c r="DC147" s="49"/>
      <c r="DD147" s="40"/>
      <c r="DE147" s="49"/>
      <c r="DF147" s="40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</row>
    <row r="148" spans="1:124">
      <c r="A148" s="165">
        <v>40969</v>
      </c>
      <c r="B148" s="93"/>
      <c r="C148" s="394">
        <f t="shared" si="190"/>
        <v>0.30499999999999999</v>
      </c>
      <c r="D148" s="394">
        <f t="shared" si="197"/>
        <v>0.30499999999999999</v>
      </c>
      <c r="E148" s="93">
        <f t="shared" si="195"/>
        <v>0.30499999999999999</v>
      </c>
      <c r="F148" s="288">
        <f t="shared" si="206"/>
        <v>0.27</v>
      </c>
      <c r="G148" s="93">
        <f t="shared" si="232"/>
        <v>0.30499999999999999</v>
      </c>
      <c r="H148" s="294">
        <f>H136-0.005</f>
        <v>0.41499999999999998</v>
      </c>
      <c r="I148" s="288">
        <f t="shared" si="207"/>
        <v>0.41499999999999998</v>
      </c>
      <c r="J148" s="397">
        <f t="shared" si="205"/>
        <v>0.41499999999999998</v>
      </c>
      <c r="K148" s="41">
        <f>C148+0.12</f>
        <v>0.42499999999999999</v>
      </c>
      <c r="L148" s="417">
        <f t="shared" si="153"/>
        <v>0.42499999999999999</v>
      </c>
      <c r="M148" s="288">
        <f t="shared" si="208"/>
        <v>0.42499999999999999</v>
      </c>
      <c r="N148" s="93">
        <f>+K148+0.03</f>
        <v>0.45499999999999996</v>
      </c>
      <c r="O148" s="50">
        <f>K148+0.1</f>
        <v>0.52500000000000002</v>
      </c>
      <c r="P148" s="184">
        <f t="shared" si="202"/>
        <v>0.52500000000000002</v>
      </c>
      <c r="Q148" s="288">
        <f t="shared" si="209"/>
        <v>0.52500000000000002</v>
      </c>
      <c r="R148" s="93">
        <f>+O148+0.02</f>
        <v>0.54500000000000004</v>
      </c>
      <c r="T148" s="571">
        <f>C148-0.16</f>
        <v>0.14499999999999999</v>
      </c>
      <c r="U148" s="571">
        <f t="shared" si="233"/>
        <v>0.19999999999999998</v>
      </c>
      <c r="V148" s="571">
        <f>+(T148+AJ148)*0.032+T148+0.01</f>
        <v>0.273752</v>
      </c>
      <c r="X148" s="538">
        <f>download!B167</f>
        <v>0.24249999999999999</v>
      </c>
      <c r="Y148" s="539">
        <f>download!AX167</f>
        <v>0.24249999999999999</v>
      </c>
      <c r="Z148" s="538">
        <f>download!F167</f>
        <v>0.26800000000000002</v>
      </c>
      <c r="AA148" s="538">
        <f>download!AP167</f>
        <v>-6.5000000000000002E-2</v>
      </c>
      <c r="AB148" s="556">
        <f>download!J167</f>
        <v>0.89500000000000002</v>
      </c>
      <c r="AC148" s="556">
        <f>download!N167</f>
        <v>0.60250000000000004</v>
      </c>
      <c r="AD148" s="556">
        <f>download!R167</f>
        <v>0.30249999999999999</v>
      </c>
      <c r="AE148" s="557">
        <f>download!V167</f>
        <v>0.26</v>
      </c>
      <c r="AF148" s="325">
        <v>0</v>
      </c>
      <c r="AG148" s="325">
        <f>download!AT169</f>
        <v>0</v>
      </c>
      <c r="AH148" s="287"/>
      <c r="AI148" s="74">
        <v>40969</v>
      </c>
      <c r="AJ148" s="483">
        <f>download!Z168</f>
        <v>3.5660000000000003</v>
      </c>
      <c r="AK148" s="67"/>
      <c r="AL148" s="68"/>
      <c r="AM148" s="68">
        <f t="shared" si="210"/>
        <v>1.7047682971660572</v>
      </c>
      <c r="AN148" s="68">
        <f t="shared" si="211"/>
        <v>3.8710000000000004</v>
      </c>
      <c r="AO148" s="68">
        <f t="shared" si="212"/>
        <v>3.8710000000000004</v>
      </c>
      <c r="AP148" s="68">
        <f t="shared" si="213"/>
        <v>3.8710000000000004</v>
      </c>
      <c r="AQ148" s="68">
        <f t="shared" si="214"/>
        <v>3.9810000000000003</v>
      </c>
      <c r="AR148" s="68">
        <f t="shared" si="215"/>
        <v>3.9910000000000001</v>
      </c>
      <c r="AS148" s="68">
        <f t="shared" si="216"/>
        <v>4.0209999999999999</v>
      </c>
      <c r="AT148" s="68">
        <f t="shared" si="217"/>
        <v>4.0910000000000002</v>
      </c>
      <c r="AU148" s="68">
        <f t="shared" si="218"/>
        <v>4.1110000000000007</v>
      </c>
      <c r="AV148" s="68"/>
      <c r="AW148" s="68"/>
      <c r="AX148" s="68">
        <f t="shared" si="219"/>
        <v>3.8085000000000004</v>
      </c>
      <c r="AY148" s="68">
        <f t="shared" si="220"/>
        <v>3.8340000000000005</v>
      </c>
      <c r="AZ148" s="68">
        <f t="shared" si="221"/>
        <v>4.4610000000000003</v>
      </c>
      <c r="BA148" s="68">
        <f t="shared" si="222"/>
        <v>4.1684999999999999</v>
      </c>
      <c r="BB148" s="68">
        <f t="shared" si="223"/>
        <v>3.8685</v>
      </c>
      <c r="BC148" s="68">
        <f t="shared" si="224"/>
        <v>3.8260000000000005</v>
      </c>
      <c r="BD148" s="68">
        <f t="shared" si="191"/>
        <v>3.5660000000000003</v>
      </c>
      <c r="BE148" s="68">
        <f t="shared" si="192"/>
        <v>3.5660000000000003</v>
      </c>
      <c r="BF148" s="68"/>
      <c r="BG148" s="89"/>
      <c r="BH148" s="67">
        <f>download!AD168</f>
        <v>1.3392613693430002</v>
      </c>
      <c r="BI148" s="40">
        <f>download!AH167</f>
        <v>6.3622487475516021E-2</v>
      </c>
      <c r="BJ148" s="40">
        <f>download!AL167</f>
        <v>7.1959504751629016E-2</v>
      </c>
      <c r="BK148" s="48">
        <f t="shared" si="193"/>
        <v>0.48357808511724082</v>
      </c>
      <c r="BL148" s="48">
        <f t="shared" si="193"/>
        <v>0.4403948068111746</v>
      </c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8"/>
      <c r="CN148" s="40"/>
      <c r="CO148" s="56"/>
      <c r="CP148" s="56"/>
      <c r="CQ148" s="72"/>
      <c r="CR148" s="40"/>
      <c r="CS148" s="56"/>
      <c r="CT148" s="40"/>
      <c r="CU148" s="49"/>
      <c r="CV148" s="49"/>
      <c r="CW148" s="40"/>
      <c r="CX148" s="56"/>
      <c r="CY148" s="40"/>
      <c r="CZ148" s="40"/>
      <c r="DA148" s="41"/>
      <c r="DB148" s="41"/>
      <c r="DC148" s="49"/>
      <c r="DD148" s="40"/>
      <c r="DE148" s="49"/>
      <c r="DF148" s="40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</row>
    <row r="149" spans="1:124">
      <c r="A149" s="165">
        <v>41000</v>
      </c>
      <c r="B149" s="93"/>
      <c r="C149" s="394">
        <f t="shared" si="190"/>
        <v>0.14000000000000001</v>
      </c>
      <c r="D149" s="394">
        <f t="shared" si="197"/>
        <v>0.14000000000000001</v>
      </c>
      <c r="E149" s="93">
        <f t="shared" si="195"/>
        <v>0.14000000000000001</v>
      </c>
      <c r="F149" s="288">
        <f t="shared" si="206"/>
        <v>0.10500000000000001</v>
      </c>
      <c r="G149" s="93">
        <f t="shared" si="232"/>
        <v>0.14000000000000001</v>
      </c>
      <c r="H149" s="294">
        <f>C149</f>
        <v>0.14000000000000001</v>
      </c>
      <c r="I149" s="288">
        <f t="shared" si="207"/>
        <v>0.14000000000000001</v>
      </c>
      <c r="J149" s="397">
        <f t="shared" si="205"/>
        <v>0.14000000000000001</v>
      </c>
      <c r="K149" s="50">
        <f>C149+0.02</f>
        <v>0.16</v>
      </c>
      <c r="L149" s="417">
        <f t="shared" si="153"/>
        <v>0.16</v>
      </c>
      <c r="M149" s="288">
        <f t="shared" si="208"/>
        <v>0.16</v>
      </c>
      <c r="N149" s="93">
        <f>+K149+0.02</f>
        <v>0.18</v>
      </c>
      <c r="O149" s="50">
        <f>C149</f>
        <v>0.14000000000000001</v>
      </c>
      <c r="P149" s="184">
        <f t="shared" si="202"/>
        <v>0.14000000000000001</v>
      </c>
      <c r="Q149" s="288">
        <f t="shared" si="209"/>
        <v>0.14000000000000001</v>
      </c>
      <c r="R149" s="93">
        <f>+O149</f>
        <v>0.14000000000000001</v>
      </c>
      <c r="T149" s="571">
        <f t="shared" ref="T149:T155" si="234">C149-0.2</f>
        <v>-0.06</v>
      </c>
      <c r="U149" s="571">
        <f t="shared" si="233"/>
        <v>-4.9999999999999975E-3</v>
      </c>
      <c r="V149" s="571">
        <f>Y149</f>
        <v>0.17</v>
      </c>
      <c r="X149" s="538">
        <f>download!B168</f>
        <v>0.17</v>
      </c>
      <c r="Y149" s="539">
        <f>download!AX168</f>
        <v>0.17</v>
      </c>
      <c r="Z149" s="538">
        <f>download!F168</f>
        <v>0.17300000000000001</v>
      </c>
      <c r="AA149" s="538">
        <f>download!AP168</f>
        <v>-0.11</v>
      </c>
      <c r="AB149" s="556">
        <f>download!J168</f>
        <v>0.45</v>
      </c>
      <c r="AC149" s="556">
        <f>download!N168</f>
        <v>0.35499999999999998</v>
      </c>
      <c r="AD149" s="556">
        <f>download!R168</f>
        <v>0.19750000000000001</v>
      </c>
      <c r="AE149" s="557">
        <f>download!V168</f>
        <v>0.17749999999999999</v>
      </c>
      <c r="AF149" s="325">
        <v>0</v>
      </c>
      <c r="AG149" s="325">
        <f>download!AT170</f>
        <v>0</v>
      </c>
      <c r="AH149" s="287"/>
      <c r="AI149" s="74">
        <v>41000</v>
      </c>
      <c r="AJ149" s="483">
        <f>download!Z169</f>
        <v>3.4530000000000003</v>
      </c>
      <c r="AK149" s="67"/>
      <c r="AL149" s="68"/>
      <c r="AM149" s="68">
        <f t="shared" si="210"/>
        <v>1.5728595740816991</v>
      </c>
      <c r="AN149" s="68">
        <f t="shared" si="211"/>
        <v>3.5930000000000004</v>
      </c>
      <c r="AO149" s="68">
        <f t="shared" si="212"/>
        <v>3.5930000000000004</v>
      </c>
      <c r="AP149" s="68">
        <f t="shared" si="213"/>
        <v>3.5930000000000004</v>
      </c>
      <c r="AQ149" s="68">
        <f t="shared" si="214"/>
        <v>3.5930000000000004</v>
      </c>
      <c r="AR149" s="68">
        <f t="shared" si="215"/>
        <v>3.6130000000000004</v>
      </c>
      <c r="AS149" s="68">
        <f t="shared" si="216"/>
        <v>3.6330000000000005</v>
      </c>
      <c r="AT149" s="68">
        <f t="shared" si="217"/>
        <v>3.5930000000000004</v>
      </c>
      <c r="AU149" s="68">
        <f t="shared" si="218"/>
        <v>3.5930000000000004</v>
      </c>
      <c r="AV149" s="68"/>
      <c r="AW149" s="68"/>
      <c r="AX149" s="68">
        <f t="shared" si="219"/>
        <v>3.6230000000000002</v>
      </c>
      <c r="AY149" s="68">
        <f t="shared" si="220"/>
        <v>3.6260000000000003</v>
      </c>
      <c r="AZ149" s="68">
        <f t="shared" si="221"/>
        <v>3.9030000000000005</v>
      </c>
      <c r="BA149" s="68">
        <f t="shared" si="222"/>
        <v>3.8080000000000003</v>
      </c>
      <c r="BB149" s="68">
        <f t="shared" si="223"/>
        <v>3.6505000000000001</v>
      </c>
      <c r="BC149" s="68">
        <f t="shared" si="224"/>
        <v>3.6305000000000005</v>
      </c>
      <c r="BD149" s="68">
        <f t="shared" si="191"/>
        <v>3.4530000000000003</v>
      </c>
      <c r="BE149" s="68">
        <f t="shared" si="192"/>
        <v>3.4530000000000003</v>
      </c>
      <c r="BF149" s="68"/>
      <c r="BG149" s="89"/>
      <c r="BH149" s="67">
        <f>download!AD169</f>
        <v>1.338571515573</v>
      </c>
      <c r="BI149" s="40">
        <f>download!AH168</f>
        <v>6.3636444573739001E-2</v>
      </c>
      <c r="BJ149" s="40">
        <f>download!AL168</f>
        <v>7.1960245436416007E-2</v>
      </c>
      <c r="BK149" s="48">
        <f t="shared" si="193"/>
        <v>0.48093830281308125</v>
      </c>
      <c r="BL149" s="48">
        <f t="shared" si="193"/>
        <v>0.43775663069348703</v>
      </c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8"/>
      <c r="CN149" s="40"/>
      <c r="CO149" s="56"/>
      <c r="CP149" s="56"/>
      <c r="CQ149" s="72"/>
      <c r="CR149" s="40"/>
      <c r="CS149" s="56"/>
      <c r="CT149" s="40"/>
      <c r="CU149" s="49"/>
      <c r="CV149" s="49"/>
      <c r="CW149" s="40"/>
      <c r="CX149" s="56"/>
      <c r="CY149" s="40"/>
      <c r="CZ149" s="40"/>
      <c r="DA149" s="41"/>
      <c r="DB149" s="41"/>
      <c r="DC149" s="49"/>
      <c r="DD149" s="40"/>
      <c r="DE149" s="49"/>
      <c r="DF149" s="40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</row>
    <row r="150" spans="1:124">
      <c r="A150" s="165">
        <v>41030</v>
      </c>
      <c r="B150" s="93"/>
      <c r="C150" s="394">
        <f t="shared" si="190"/>
        <v>0.14000000000000001</v>
      </c>
      <c r="D150" s="394">
        <f t="shared" si="197"/>
        <v>0.14000000000000001</v>
      </c>
      <c r="E150" s="93">
        <f t="shared" si="195"/>
        <v>0.14000000000000001</v>
      </c>
      <c r="F150" s="288">
        <f t="shared" si="206"/>
        <v>0.10500000000000001</v>
      </c>
      <c r="G150" s="93">
        <f t="shared" si="232"/>
        <v>0.14000000000000001</v>
      </c>
      <c r="H150" s="294">
        <f t="shared" ref="H150:H155" si="235">C150</f>
        <v>0.14000000000000001</v>
      </c>
      <c r="I150" s="288">
        <f t="shared" si="207"/>
        <v>0.14000000000000001</v>
      </c>
      <c r="J150" s="397">
        <f t="shared" si="205"/>
        <v>0.14000000000000001</v>
      </c>
      <c r="K150" s="50">
        <f t="shared" ref="K150:K155" si="236">C150+0.02</f>
        <v>0.16</v>
      </c>
      <c r="L150" s="417">
        <f t="shared" si="153"/>
        <v>0.16</v>
      </c>
      <c r="M150" s="288">
        <f t="shared" si="208"/>
        <v>0.16</v>
      </c>
      <c r="N150" s="93">
        <f t="shared" ref="N150:N155" si="237">+K150+0.02</f>
        <v>0.18</v>
      </c>
      <c r="O150" s="50">
        <f t="shared" ref="O150:O155" si="238">C150</f>
        <v>0.14000000000000001</v>
      </c>
      <c r="P150" s="184">
        <f t="shared" si="202"/>
        <v>0.14000000000000001</v>
      </c>
      <c r="Q150" s="288">
        <f t="shared" si="209"/>
        <v>0.14000000000000001</v>
      </c>
      <c r="R150" s="93">
        <f t="shared" ref="R150:R155" si="239">+O150</f>
        <v>0.14000000000000001</v>
      </c>
      <c r="T150" s="571">
        <f t="shared" si="234"/>
        <v>-0.06</v>
      </c>
      <c r="U150" s="571">
        <f t="shared" si="233"/>
        <v>-4.9999999999999975E-3</v>
      </c>
      <c r="V150" s="571">
        <f t="shared" ref="V150:V155" si="240">Y150</f>
        <v>0.16</v>
      </c>
      <c r="X150" s="538">
        <f>download!B169</f>
        <v>0.16</v>
      </c>
      <c r="Y150" s="539">
        <f>download!AX169</f>
        <v>0.16</v>
      </c>
      <c r="Z150" s="538">
        <f>download!F169</f>
        <v>0.18300000000000002</v>
      </c>
      <c r="AA150" s="538">
        <f>download!AP169</f>
        <v>-0.125</v>
      </c>
      <c r="AB150" s="556">
        <f>download!J169</f>
        <v>0.36499999999999999</v>
      </c>
      <c r="AC150" s="556">
        <f>download!N169</f>
        <v>0.28749999999999998</v>
      </c>
      <c r="AD150" s="556">
        <f>download!R169</f>
        <v>0.17249999999999999</v>
      </c>
      <c r="AE150" s="557">
        <f>download!V169</f>
        <v>0.16250000000000001</v>
      </c>
      <c r="AF150" s="325">
        <v>0</v>
      </c>
      <c r="AG150" s="325">
        <f>download!AT171</f>
        <v>0</v>
      </c>
      <c r="AH150" s="287"/>
      <c r="AI150" s="74">
        <v>41030</v>
      </c>
      <c r="AJ150" s="483">
        <f>download!Z170</f>
        <v>3.452</v>
      </c>
      <c r="AK150" s="67"/>
      <c r="AL150" s="68"/>
      <c r="AM150" s="68">
        <f t="shared" si="210"/>
        <v>1.5633050501654078</v>
      </c>
      <c r="AN150" s="68">
        <f t="shared" si="211"/>
        <v>3.5920000000000001</v>
      </c>
      <c r="AO150" s="68">
        <f t="shared" si="212"/>
        <v>3.5920000000000001</v>
      </c>
      <c r="AP150" s="68">
        <f t="shared" si="213"/>
        <v>3.5920000000000001</v>
      </c>
      <c r="AQ150" s="68">
        <f t="shared" si="214"/>
        <v>3.5920000000000001</v>
      </c>
      <c r="AR150" s="68">
        <f t="shared" si="215"/>
        <v>3.6120000000000001</v>
      </c>
      <c r="AS150" s="68">
        <f t="shared" si="216"/>
        <v>3.6320000000000001</v>
      </c>
      <c r="AT150" s="68">
        <f t="shared" si="217"/>
        <v>3.5920000000000001</v>
      </c>
      <c r="AU150" s="68">
        <f t="shared" si="218"/>
        <v>3.5920000000000001</v>
      </c>
      <c r="AV150" s="68"/>
      <c r="AW150" s="68"/>
      <c r="AX150" s="68">
        <f t="shared" si="219"/>
        <v>3.6120000000000001</v>
      </c>
      <c r="AY150" s="68">
        <f t="shared" si="220"/>
        <v>3.6349999999999998</v>
      </c>
      <c r="AZ150" s="68">
        <f t="shared" si="221"/>
        <v>3.8170000000000002</v>
      </c>
      <c r="BA150" s="68">
        <f t="shared" si="222"/>
        <v>3.7395</v>
      </c>
      <c r="BB150" s="68">
        <f t="shared" si="223"/>
        <v>3.6244999999999998</v>
      </c>
      <c r="BC150" s="68">
        <f t="shared" si="224"/>
        <v>3.6145</v>
      </c>
      <c r="BD150" s="68">
        <f t="shared" ref="BD150:BD184" si="241">$AJ150+AF150</f>
        <v>3.452</v>
      </c>
      <c r="BE150" s="68">
        <f t="shared" ref="BE150:BE183" si="242">$AJ150+AG150</f>
        <v>3.452</v>
      </c>
      <c r="BF150" s="68"/>
      <c r="BG150" s="89"/>
      <c r="BH150" s="67">
        <f>download!AD170</f>
        <v>1.3378619011370001</v>
      </c>
      <c r="BI150" s="40">
        <f>download!AH169</f>
        <v>6.364995144304901E-2</v>
      </c>
      <c r="BJ150" s="40">
        <f>download!AL169</f>
        <v>7.1960962228147018E-2</v>
      </c>
      <c r="BK150" s="48">
        <f t="shared" si="193"/>
        <v>0.47839635061292274</v>
      </c>
      <c r="BL150" s="48">
        <f t="shared" si="193"/>
        <v>0.43521855516854335</v>
      </c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8"/>
      <c r="CN150" s="40"/>
      <c r="CO150" s="56"/>
      <c r="CP150" s="56"/>
      <c r="CQ150" s="72"/>
      <c r="CR150" s="40"/>
      <c r="CS150" s="56"/>
      <c r="CT150" s="40"/>
      <c r="CU150" s="49"/>
      <c r="CV150" s="49"/>
      <c r="CW150" s="40"/>
      <c r="CX150" s="56"/>
      <c r="CY150" s="40"/>
      <c r="CZ150" s="40"/>
      <c r="DA150" s="41"/>
      <c r="DB150" s="41"/>
      <c r="DC150" s="49"/>
      <c r="DD150" s="40"/>
      <c r="DE150" s="49"/>
      <c r="DF150" s="40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</row>
    <row r="151" spans="1:124">
      <c r="A151" s="165">
        <v>41061</v>
      </c>
      <c r="B151" s="93"/>
      <c r="C151" s="394">
        <f t="shared" si="190"/>
        <v>0.14000000000000001</v>
      </c>
      <c r="D151" s="394">
        <f t="shared" si="197"/>
        <v>0.14000000000000001</v>
      </c>
      <c r="E151" s="93">
        <f t="shared" si="195"/>
        <v>0.14000000000000001</v>
      </c>
      <c r="F151" s="288">
        <f t="shared" si="206"/>
        <v>0.10500000000000001</v>
      </c>
      <c r="G151" s="93">
        <f t="shared" si="232"/>
        <v>0.14000000000000001</v>
      </c>
      <c r="H151" s="294">
        <f t="shared" si="235"/>
        <v>0.14000000000000001</v>
      </c>
      <c r="I151" s="288">
        <f t="shared" si="207"/>
        <v>0.14000000000000001</v>
      </c>
      <c r="J151" s="397">
        <f t="shared" si="205"/>
        <v>0.14000000000000001</v>
      </c>
      <c r="K151" s="50">
        <f t="shared" si="236"/>
        <v>0.16</v>
      </c>
      <c r="L151" s="417">
        <f t="shared" si="153"/>
        <v>0.16</v>
      </c>
      <c r="M151" s="288">
        <f t="shared" si="208"/>
        <v>0.16</v>
      </c>
      <c r="N151" s="93">
        <f t="shared" si="237"/>
        <v>0.18</v>
      </c>
      <c r="O151" s="50">
        <f t="shared" si="238"/>
        <v>0.14000000000000001</v>
      </c>
      <c r="P151" s="184">
        <f t="shared" si="202"/>
        <v>0.14000000000000001</v>
      </c>
      <c r="Q151" s="288">
        <f t="shared" si="209"/>
        <v>0.14000000000000001</v>
      </c>
      <c r="R151" s="93">
        <f t="shared" si="239"/>
        <v>0.14000000000000001</v>
      </c>
      <c r="T151" s="571">
        <f t="shared" si="234"/>
        <v>-0.06</v>
      </c>
      <c r="U151" s="571">
        <f t="shared" si="233"/>
        <v>-4.9999999999999975E-3</v>
      </c>
      <c r="V151" s="571">
        <f t="shared" si="240"/>
        <v>0.155</v>
      </c>
      <c r="X151" s="538">
        <f>download!B170</f>
        <v>0.155</v>
      </c>
      <c r="Y151" s="539">
        <f>download!AX170</f>
        <v>0.155</v>
      </c>
      <c r="Z151" s="538">
        <f>download!F170</f>
        <v>0.17800000000000002</v>
      </c>
      <c r="AA151" s="538">
        <f>download!AP170</f>
        <v>-0.13500000000000001</v>
      </c>
      <c r="AB151" s="556">
        <f>download!J170</f>
        <v>0.35499999999999998</v>
      </c>
      <c r="AC151" s="556">
        <f>download!N170</f>
        <v>0.28749999999999998</v>
      </c>
      <c r="AD151" s="556">
        <f>download!R170</f>
        <v>0.17249999999999999</v>
      </c>
      <c r="AE151" s="557">
        <f>download!V170</f>
        <v>0.16250000000000001</v>
      </c>
      <c r="AF151" s="325">
        <v>0</v>
      </c>
      <c r="AG151" s="325">
        <f>download!AT172</f>
        <v>0</v>
      </c>
      <c r="AH151" s="287"/>
      <c r="AI151" s="74">
        <v>41061</v>
      </c>
      <c r="AJ151" s="483">
        <f>download!Z171</f>
        <v>3.4910000000000001</v>
      </c>
      <c r="AK151" s="67"/>
      <c r="AL151" s="68"/>
      <c r="AM151" s="68">
        <f t="shared" si="210"/>
        <v>1.5708115721013407</v>
      </c>
      <c r="AN151" s="68">
        <f t="shared" si="211"/>
        <v>3.6310000000000002</v>
      </c>
      <c r="AO151" s="68">
        <f t="shared" si="212"/>
        <v>3.6310000000000002</v>
      </c>
      <c r="AP151" s="68">
        <f t="shared" si="213"/>
        <v>3.6310000000000002</v>
      </c>
      <c r="AQ151" s="68">
        <f t="shared" si="214"/>
        <v>3.6310000000000002</v>
      </c>
      <c r="AR151" s="68">
        <f t="shared" si="215"/>
        <v>3.6510000000000002</v>
      </c>
      <c r="AS151" s="68">
        <f t="shared" si="216"/>
        <v>3.6710000000000003</v>
      </c>
      <c r="AT151" s="68">
        <f t="shared" si="217"/>
        <v>3.6310000000000002</v>
      </c>
      <c r="AU151" s="68">
        <f t="shared" si="218"/>
        <v>3.6310000000000002</v>
      </c>
      <c r="AV151" s="68"/>
      <c r="AW151" s="68"/>
      <c r="AX151" s="68">
        <f t="shared" si="219"/>
        <v>3.6459999999999999</v>
      </c>
      <c r="AY151" s="68">
        <f t="shared" si="220"/>
        <v>3.669</v>
      </c>
      <c r="AZ151" s="68">
        <f t="shared" si="221"/>
        <v>3.8460000000000001</v>
      </c>
      <c r="BA151" s="68">
        <f t="shared" si="222"/>
        <v>3.7785000000000002</v>
      </c>
      <c r="BB151" s="68">
        <f t="shared" si="223"/>
        <v>3.6635</v>
      </c>
      <c r="BC151" s="68">
        <f t="shared" si="224"/>
        <v>3.6535000000000002</v>
      </c>
      <c r="BD151" s="68">
        <f t="shared" si="241"/>
        <v>3.4910000000000001</v>
      </c>
      <c r="BE151" s="68">
        <f t="shared" si="242"/>
        <v>3.4910000000000001</v>
      </c>
      <c r="BF151" s="68"/>
      <c r="BG151" s="89"/>
      <c r="BH151" s="67">
        <f>download!AD171</f>
        <v>1.3371783030860003</v>
      </c>
      <c r="BI151" s="40">
        <f>download!AH170</f>
        <v>6.3663908541399014E-2</v>
      </c>
      <c r="BJ151" s="40">
        <f>download!AL170</f>
        <v>7.1961702912935008E-2</v>
      </c>
      <c r="BK151" s="48">
        <f t="shared" ref="BK151:BL181" si="243">(1+BI151/2)^(-2*($A151-$A$5)/365.25)</f>
        <v>0.47578270598612671</v>
      </c>
      <c r="BL151" s="48">
        <f t="shared" si="243"/>
        <v>0.43261128397172693</v>
      </c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8"/>
      <c r="CN151" s="40"/>
      <c r="CO151" s="56"/>
      <c r="CP151" s="56"/>
      <c r="CQ151" s="72"/>
      <c r="CR151" s="40"/>
      <c r="CS151" s="56"/>
      <c r="CT151" s="40"/>
      <c r="CU151" s="49"/>
      <c r="CV151" s="49"/>
      <c r="CW151" s="40"/>
      <c r="CX151" s="56"/>
      <c r="CY151" s="40"/>
      <c r="CZ151" s="40"/>
      <c r="DA151" s="41"/>
      <c r="DB151" s="41"/>
      <c r="DC151" s="49"/>
      <c r="DD151" s="40"/>
      <c r="DE151" s="49"/>
      <c r="DF151" s="40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</row>
    <row r="152" spans="1:124">
      <c r="A152" s="165">
        <v>41091</v>
      </c>
      <c r="B152" s="93"/>
      <c r="C152" s="394">
        <f t="shared" si="190"/>
        <v>0.14000000000000001</v>
      </c>
      <c r="D152" s="394">
        <f t="shared" si="197"/>
        <v>0.14000000000000001</v>
      </c>
      <c r="E152" s="93">
        <f t="shared" si="195"/>
        <v>0.14000000000000001</v>
      </c>
      <c r="F152" s="288">
        <f t="shared" si="206"/>
        <v>0.10500000000000001</v>
      </c>
      <c r="G152" s="93">
        <f t="shared" si="232"/>
        <v>0.14000000000000001</v>
      </c>
      <c r="H152" s="294">
        <f t="shared" si="235"/>
        <v>0.14000000000000001</v>
      </c>
      <c r="I152" s="288">
        <f t="shared" si="207"/>
        <v>0.14000000000000001</v>
      </c>
      <c r="J152" s="397">
        <f t="shared" si="205"/>
        <v>0.14000000000000001</v>
      </c>
      <c r="K152" s="50">
        <f t="shared" si="236"/>
        <v>0.16</v>
      </c>
      <c r="L152" s="417">
        <f t="shared" si="153"/>
        <v>0.16</v>
      </c>
      <c r="M152" s="288">
        <f t="shared" si="208"/>
        <v>0.16</v>
      </c>
      <c r="N152" s="93">
        <f t="shared" si="237"/>
        <v>0.18</v>
      </c>
      <c r="O152" s="50">
        <f t="shared" si="238"/>
        <v>0.14000000000000001</v>
      </c>
      <c r="P152" s="184">
        <f t="shared" si="202"/>
        <v>0.14000000000000001</v>
      </c>
      <c r="Q152" s="288">
        <f t="shared" si="209"/>
        <v>0.14000000000000001</v>
      </c>
      <c r="R152" s="93">
        <f t="shared" si="239"/>
        <v>0.14000000000000001</v>
      </c>
      <c r="T152" s="571">
        <f t="shared" si="234"/>
        <v>-0.06</v>
      </c>
      <c r="U152" s="571">
        <f t="shared" si="233"/>
        <v>-4.9999999999999975E-3</v>
      </c>
      <c r="V152" s="571">
        <f t="shared" si="240"/>
        <v>0.14499999999999999</v>
      </c>
      <c r="X152" s="538">
        <f>download!B171</f>
        <v>0.14499999999999999</v>
      </c>
      <c r="Y152" s="539">
        <f>download!AX171</f>
        <v>0.14499999999999999</v>
      </c>
      <c r="Z152" s="538">
        <f>download!F171</f>
        <v>0.16800000000000001</v>
      </c>
      <c r="AA152" s="538">
        <f>download!AP171</f>
        <v>-0.13500000000000001</v>
      </c>
      <c r="AB152" s="556">
        <f>download!J171</f>
        <v>0.39</v>
      </c>
      <c r="AC152" s="556">
        <f>download!N171</f>
        <v>0.3</v>
      </c>
      <c r="AD152" s="556">
        <f>download!R171</f>
        <v>0.185</v>
      </c>
      <c r="AE152" s="557">
        <f>download!V171</f>
        <v>0.16250000000000001</v>
      </c>
      <c r="AF152" s="325">
        <v>0</v>
      </c>
      <c r="AG152" s="325">
        <f>download!AT173</f>
        <v>0</v>
      </c>
      <c r="AH152" s="287"/>
      <c r="AI152" s="74">
        <v>41091</v>
      </c>
      <c r="AJ152" s="483">
        <f>download!Z172</f>
        <v>3.4910000000000001</v>
      </c>
      <c r="AK152" s="67"/>
      <c r="AL152" s="68"/>
      <c r="AM152" s="68">
        <f t="shared" si="210"/>
        <v>1.5617037799707116</v>
      </c>
      <c r="AN152" s="68">
        <f t="shared" si="211"/>
        <v>3.6310000000000002</v>
      </c>
      <c r="AO152" s="68">
        <f t="shared" si="212"/>
        <v>3.6310000000000002</v>
      </c>
      <c r="AP152" s="68">
        <f t="shared" si="213"/>
        <v>3.6310000000000002</v>
      </c>
      <c r="AQ152" s="68">
        <f t="shared" si="214"/>
        <v>3.6310000000000002</v>
      </c>
      <c r="AR152" s="68">
        <f t="shared" si="215"/>
        <v>3.6510000000000002</v>
      </c>
      <c r="AS152" s="68">
        <f t="shared" si="216"/>
        <v>3.6710000000000003</v>
      </c>
      <c r="AT152" s="68">
        <f t="shared" si="217"/>
        <v>3.6310000000000002</v>
      </c>
      <c r="AU152" s="68">
        <f t="shared" si="218"/>
        <v>3.6310000000000002</v>
      </c>
      <c r="AV152" s="68"/>
      <c r="AW152" s="68"/>
      <c r="AX152" s="68">
        <f t="shared" si="219"/>
        <v>3.6360000000000001</v>
      </c>
      <c r="AY152" s="68">
        <f t="shared" si="220"/>
        <v>3.6590000000000003</v>
      </c>
      <c r="AZ152" s="68">
        <f t="shared" si="221"/>
        <v>3.8810000000000002</v>
      </c>
      <c r="BA152" s="68">
        <f t="shared" si="222"/>
        <v>3.7909999999999999</v>
      </c>
      <c r="BB152" s="68">
        <f t="shared" si="223"/>
        <v>3.6760000000000002</v>
      </c>
      <c r="BC152" s="68">
        <f t="shared" si="224"/>
        <v>3.6535000000000002</v>
      </c>
      <c r="BD152" s="68">
        <f t="shared" si="241"/>
        <v>3.4910000000000001</v>
      </c>
      <c r="BE152" s="68">
        <f t="shared" si="242"/>
        <v>3.4910000000000001</v>
      </c>
      <c r="BF152" s="68"/>
      <c r="BG152" s="89"/>
      <c r="BH152" s="67">
        <f>download!AD172</f>
        <v>1.3364751435100002</v>
      </c>
      <c r="BI152" s="40">
        <f>download!AH171</f>
        <v>6.3677415410832008E-2</v>
      </c>
      <c r="BJ152" s="40">
        <f>download!AL171</f>
        <v>7.196241970466502E-2</v>
      </c>
      <c r="BK152" s="48">
        <f t="shared" si="243"/>
        <v>0.47326593486224633</v>
      </c>
      <c r="BL152" s="48">
        <f t="shared" si="243"/>
        <v>0.430102941330408</v>
      </c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8"/>
      <c r="CN152" s="40"/>
      <c r="CO152" s="56"/>
      <c r="CP152" s="56"/>
      <c r="CQ152" s="72"/>
      <c r="CR152" s="40"/>
      <c r="CS152" s="56"/>
      <c r="CT152" s="40"/>
      <c r="CU152" s="49"/>
      <c r="CV152" s="49"/>
      <c r="CW152" s="40"/>
      <c r="CX152" s="56"/>
      <c r="CY152" s="40"/>
      <c r="CZ152" s="40"/>
      <c r="DA152" s="41"/>
      <c r="DB152" s="41"/>
      <c r="DC152" s="49"/>
      <c r="DD152" s="40"/>
      <c r="DE152" s="49"/>
      <c r="DF152" s="40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</row>
    <row r="153" spans="1:124">
      <c r="A153" s="165">
        <v>41122</v>
      </c>
      <c r="B153" s="93"/>
      <c r="C153" s="394">
        <f t="shared" si="190"/>
        <v>0.14000000000000001</v>
      </c>
      <c r="D153" s="394">
        <f t="shared" si="197"/>
        <v>0.14000000000000001</v>
      </c>
      <c r="E153" s="93">
        <f t="shared" si="195"/>
        <v>0.14000000000000001</v>
      </c>
      <c r="F153" s="288">
        <f t="shared" si="206"/>
        <v>0.10500000000000001</v>
      </c>
      <c r="G153" s="93">
        <f t="shared" si="232"/>
        <v>0.14000000000000001</v>
      </c>
      <c r="H153" s="294">
        <f t="shared" si="235"/>
        <v>0.14000000000000001</v>
      </c>
      <c r="I153" s="288">
        <f t="shared" si="207"/>
        <v>0.14000000000000001</v>
      </c>
      <c r="J153" s="397">
        <f t="shared" si="205"/>
        <v>0.14000000000000001</v>
      </c>
      <c r="K153" s="50">
        <f t="shared" si="236"/>
        <v>0.16</v>
      </c>
      <c r="L153" s="417">
        <f t="shared" si="153"/>
        <v>0.16</v>
      </c>
      <c r="M153" s="288">
        <f t="shared" si="208"/>
        <v>0.16</v>
      </c>
      <c r="N153" s="93">
        <f t="shared" si="237"/>
        <v>0.18</v>
      </c>
      <c r="O153" s="50">
        <f t="shared" si="238"/>
        <v>0.14000000000000001</v>
      </c>
      <c r="P153" s="184">
        <f t="shared" si="202"/>
        <v>0.14000000000000001</v>
      </c>
      <c r="Q153" s="288">
        <f t="shared" si="209"/>
        <v>0.14000000000000001</v>
      </c>
      <c r="R153" s="93">
        <f t="shared" si="239"/>
        <v>0.14000000000000001</v>
      </c>
      <c r="T153" s="571">
        <f t="shared" si="234"/>
        <v>-0.06</v>
      </c>
      <c r="U153" s="571">
        <f t="shared" si="233"/>
        <v>-4.9999999999999975E-3</v>
      </c>
      <c r="V153" s="571">
        <f t="shared" si="240"/>
        <v>0.14249999999999999</v>
      </c>
      <c r="X153" s="538">
        <f>download!B172</f>
        <v>0.14249999999999999</v>
      </c>
      <c r="Y153" s="539">
        <f>download!AX172</f>
        <v>0.14249999999999999</v>
      </c>
      <c r="Z153" s="538">
        <f>download!F172</f>
        <v>0.16500000000000001</v>
      </c>
      <c r="AA153" s="538">
        <f>download!AP172</f>
        <v>-0.13500000000000001</v>
      </c>
      <c r="AB153" s="556">
        <f>download!J172</f>
        <v>0.45500000000000002</v>
      </c>
      <c r="AC153" s="556">
        <f>download!N172</f>
        <v>0.3</v>
      </c>
      <c r="AD153" s="556">
        <f>download!R172</f>
        <v>0.185</v>
      </c>
      <c r="AE153" s="557">
        <f>download!V172</f>
        <v>0.16250000000000001</v>
      </c>
      <c r="AF153" s="325">
        <v>0</v>
      </c>
      <c r="AG153" s="325">
        <f>download!AT174</f>
        <v>0</v>
      </c>
      <c r="AH153" s="287"/>
      <c r="AI153" s="74">
        <v>41122</v>
      </c>
      <c r="AJ153" s="483">
        <f>download!Z173</f>
        <v>3.5360000000000005</v>
      </c>
      <c r="AK153" s="67"/>
      <c r="AL153" s="68"/>
      <c r="AM153" s="68">
        <f t="shared" si="210"/>
        <v>1.5715863635230143</v>
      </c>
      <c r="AN153" s="68">
        <f t="shared" si="211"/>
        <v>3.6760000000000006</v>
      </c>
      <c r="AO153" s="68">
        <f t="shared" si="212"/>
        <v>3.6760000000000006</v>
      </c>
      <c r="AP153" s="68">
        <f t="shared" si="213"/>
        <v>3.6760000000000006</v>
      </c>
      <c r="AQ153" s="68">
        <f t="shared" si="214"/>
        <v>3.6760000000000006</v>
      </c>
      <c r="AR153" s="68">
        <f t="shared" si="215"/>
        <v>3.6960000000000006</v>
      </c>
      <c r="AS153" s="68">
        <f t="shared" si="216"/>
        <v>3.7160000000000006</v>
      </c>
      <c r="AT153" s="68">
        <f t="shared" si="217"/>
        <v>3.6760000000000006</v>
      </c>
      <c r="AU153" s="68">
        <f t="shared" si="218"/>
        <v>3.6760000000000006</v>
      </c>
      <c r="AV153" s="68"/>
      <c r="AW153" s="68"/>
      <c r="AX153" s="68">
        <f t="shared" si="219"/>
        <v>3.6785000000000005</v>
      </c>
      <c r="AY153" s="68">
        <f t="shared" si="220"/>
        <v>3.7010000000000005</v>
      </c>
      <c r="AZ153" s="68">
        <f t="shared" si="221"/>
        <v>3.9910000000000005</v>
      </c>
      <c r="BA153" s="68">
        <f t="shared" si="222"/>
        <v>3.8360000000000003</v>
      </c>
      <c r="BB153" s="68">
        <f t="shared" si="223"/>
        <v>3.7210000000000005</v>
      </c>
      <c r="BC153" s="68">
        <f t="shared" si="224"/>
        <v>3.6985000000000006</v>
      </c>
      <c r="BD153" s="68">
        <f t="shared" si="241"/>
        <v>3.5360000000000005</v>
      </c>
      <c r="BE153" s="68">
        <f t="shared" si="242"/>
        <v>3.5360000000000005</v>
      </c>
      <c r="BF153" s="68"/>
      <c r="BG153" s="89"/>
      <c r="BH153" s="67">
        <f>download!AD173</f>
        <v>1.3357752571229999</v>
      </c>
      <c r="BI153" s="40">
        <f>download!AH172</f>
        <v>6.3691372509309993E-2</v>
      </c>
      <c r="BJ153" s="40">
        <f>download!AL172</f>
        <v>7.1963160389453024E-2</v>
      </c>
      <c r="BK153" s="48">
        <f t="shared" si="243"/>
        <v>0.47067819390842358</v>
      </c>
      <c r="BL153" s="48">
        <f t="shared" si="243"/>
        <v>0.4275262142336817</v>
      </c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8"/>
      <c r="CN153" s="40"/>
      <c r="CO153" s="56"/>
      <c r="CP153" s="56"/>
      <c r="CQ153" s="72"/>
      <c r="CR153" s="40"/>
      <c r="CS153" s="56"/>
      <c r="CT153" s="40"/>
      <c r="CU153" s="49"/>
      <c r="CV153" s="49"/>
      <c r="CW153" s="40"/>
      <c r="CX153" s="56"/>
      <c r="CY153" s="40"/>
      <c r="CZ153" s="40"/>
      <c r="DA153" s="41"/>
      <c r="DB153" s="41"/>
      <c r="DC153" s="49"/>
      <c r="DD153" s="40"/>
      <c r="DE153" s="49"/>
      <c r="DF153" s="40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</row>
    <row r="154" spans="1:124">
      <c r="A154" s="165">
        <v>41153</v>
      </c>
      <c r="B154" s="93"/>
      <c r="C154" s="394">
        <f t="shared" si="190"/>
        <v>0.14000000000000001</v>
      </c>
      <c r="D154" s="394">
        <f t="shared" si="197"/>
        <v>0.14000000000000001</v>
      </c>
      <c r="E154" s="93">
        <f t="shared" si="195"/>
        <v>0.14000000000000001</v>
      </c>
      <c r="F154" s="288">
        <f t="shared" si="206"/>
        <v>0.10500000000000001</v>
      </c>
      <c r="G154" s="93">
        <f t="shared" si="232"/>
        <v>0.14000000000000001</v>
      </c>
      <c r="H154" s="294">
        <f t="shared" si="235"/>
        <v>0.14000000000000001</v>
      </c>
      <c r="I154" s="288">
        <f t="shared" si="207"/>
        <v>0.14000000000000001</v>
      </c>
      <c r="J154" s="397">
        <f t="shared" si="205"/>
        <v>0.14000000000000001</v>
      </c>
      <c r="K154" s="50">
        <f t="shared" si="236"/>
        <v>0.16</v>
      </c>
      <c r="L154" s="417">
        <f t="shared" si="153"/>
        <v>0.16</v>
      </c>
      <c r="M154" s="288">
        <f t="shared" si="208"/>
        <v>0.16</v>
      </c>
      <c r="N154" s="93">
        <f t="shared" si="237"/>
        <v>0.18</v>
      </c>
      <c r="O154" s="50">
        <f t="shared" si="238"/>
        <v>0.14000000000000001</v>
      </c>
      <c r="P154" s="184">
        <f t="shared" si="202"/>
        <v>0.14000000000000001</v>
      </c>
      <c r="Q154" s="288">
        <f t="shared" si="209"/>
        <v>0.14000000000000001</v>
      </c>
      <c r="R154" s="93">
        <f t="shared" si="239"/>
        <v>0.14000000000000001</v>
      </c>
      <c r="T154" s="571">
        <f t="shared" si="234"/>
        <v>-0.06</v>
      </c>
      <c r="U154" s="571">
        <f t="shared" si="233"/>
        <v>-4.9999999999999975E-3</v>
      </c>
      <c r="V154" s="571">
        <f t="shared" si="240"/>
        <v>0.14000000000000001</v>
      </c>
      <c r="X154" s="538">
        <f>download!B173</f>
        <v>0.14000000000000001</v>
      </c>
      <c r="Y154" s="539">
        <f>download!AX173</f>
        <v>0.14000000000000001</v>
      </c>
      <c r="Z154" s="538">
        <f>download!F173</f>
        <v>0.16300000000000001</v>
      </c>
      <c r="AA154" s="538">
        <f>download!AP173</f>
        <v>-0.125</v>
      </c>
      <c r="AB154" s="556">
        <f>download!J173</f>
        <v>0.35499999999999998</v>
      </c>
      <c r="AC154" s="556">
        <f>download!N173</f>
        <v>0.28999999999999998</v>
      </c>
      <c r="AD154" s="556">
        <f>download!R173</f>
        <v>0.16250000000000001</v>
      </c>
      <c r="AE154" s="557">
        <f>download!V173</f>
        <v>0.16250000000000001</v>
      </c>
      <c r="AF154" s="325">
        <v>0</v>
      </c>
      <c r="AG154" s="325">
        <f>download!AT175</f>
        <v>0</v>
      </c>
      <c r="AH154" s="287"/>
      <c r="AI154" s="74">
        <v>41153</v>
      </c>
      <c r="AJ154" s="483">
        <f>download!Z174</f>
        <v>3.5169999999999999</v>
      </c>
      <c r="AK154" s="67"/>
      <c r="AL154" s="68"/>
      <c r="AM154" s="68">
        <f t="shared" si="210"/>
        <v>1.5540965391644503</v>
      </c>
      <c r="AN154" s="68">
        <f t="shared" si="211"/>
        <v>3.657</v>
      </c>
      <c r="AO154" s="68">
        <f t="shared" si="212"/>
        <v>3.657</v>
      </c>
      <c r="AP154" s="68">
        <f t="shared" si="213"/>
        <v>3.657</v>
      </c>
      <c r="AQ154" s="68">
        <f t="shared" si="214"/>
        <v>3.657</v>
      </c>
      <c r="AR154" s="68">
        <f t="shared" si="215"/>
        <v>3.677</v>
      </c>
      <c r="AS154" s="68">
        <f t="shared" si="216"/>
        <v>3.6970000000000001</v>
      </c>
      <c r="AT154" s="68">
        <f t="shared" si="217"/>
        <v>3.657</v>
      </c>
      <c r="AU154" s="68">
        <f t="shared" si="218"/>
        <v>3.657</v>
      </c>
      <c r="AV154" s="68"/>
      <c r="AW154" s="68"/>
      <c r="AX154" s="68">
        <f t="shared" si="219"/>
        <v>3.657</v>
      </c>
      <c r="AY154" s="68">
        <f t="shared" si="220"/>
        <v>3.6799999999999997</v>
      </c>
      <c r="AZ154" s="68">
        <f t="shared" si="221"/>
        <v>3.8719999999999999</v>
      </c>
      <c r="BA154" s="68">
        <f t="shared" si="222"/>
        <v>3.8069999999999999</v>
      </c>
      <c r="BB154" s="68">
        <f t="shared" si="223"/>
        <v>3.6795</v>
      </c>
      <c r="BC154" s="68">
        <f t="shared" si="224"/>
        <v>3.6795</v>
      </c>
      <c r="BD154" s="68">
        <f t="shared" si="241"/>
        <v>3.5169999999999999</v>
      </c>
      <c r="BE154" s="68">
        <f t="shared" si="242"/>
        <v>3.5169999999999999</v>
      </c>
      <c r="BF154" s="68"/>
      <c r="BG154" s="89"/>
      <c r="BH154" s="67">
        <f>download!AD174</f>
        <v>1.3351010597180002</v>
      </c>
      <c r="BI154" s="40">
        <f>download!AH173</f>
        <v>6.370532960785201E-2</v>
      </c>
      <c r="BJ154" s="40">
        <f>download!AL173</f>
        <v>7.1963901074241998E-2</v>
      </c>
      <c r="BK154" s="48">
        <f t="shared" si="243"/>
        <v>0.46810352802287092</v>
      </c>
      <c r="BL154" s="48">
        <f t="shared" si="243"/>
        <v>0.42496487261811605</v>
      </c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8"/>
      <c r="CN154" s="40"/>
      <c r="CO154" s="56"/>
      <c r="CP154" s="56"/>
      <c r="CQ154" s="72"/>
      <c r="CR154" s="40"/>
      <c r="CS154" s="56"/>
      <c r="CT154" s="40"/>
      <c r="CU154" s="49"/>
      <c r="CV154" s="49"/>
      <c r="CW154" s="40"/>
      <c r="CX154" s="56"/>
      <c r="CY154" s="40"/>
      <c r="CZ154" s="40"/>
      <c r="DA154" s="41"/>
      <c r="DB154" s="41"/>
      <c r="DC154" s="49"/>
      <c r="DD154" s="40"/>
      <c r="DE154" s="49"/>
      <c r="DF154" s="40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</row>
    <row r="155" spans="1:124">
      <c r="A155" s="165">
        <v>41183</v>
      </c>
      <c r="B155" s="93"/>
      <c r="C155" s="394">
        <f t="shared" si="190"/>
        <v>0.14000000000000001</v>
      </c>
      <c r="D155" s="394">
        <f t="shared" si="197"/>
        <v>0.14000000000000001</v>
      </c>
      <c r="E155" s="93">
        <f t="shared" si="195"/>
        <v>0.14000000000000001</v>
      </c>
      <c r="F155" s="288">
        <f t="shared" si="206"/>
        <v>0.10500000000000001</v>
      </c>
      <c r="G155" s="93">
        <f t="shared" si="232"/>
        <v>0.14000000000000001</v>
      </c>
      <c r="H155" s="294">
        <f t="shared" si="235"/>
        <v>0.14000000000000001</v>
      </c>
      <c r="I155" s="288">
        <f t="shared" si="207"/>
        <v>0.14000000000000001</v>
      </c>
      <c r="J155" s="397">
        <f t="shared" si="205"/>
        <v>0.14000000000000001</v>
      </c>
      <c r="K155" s="50">
        <f t="shared" si="236"/>
        <v>0.16</v>
      </c>
      <c r="L155" s="417">
        <f t="shared" si="153"/>
        <v>0.16</v>
      </c>
      <c r="M155" s="288">
        <f t="shared" si="208"/>
        <v>0.16</v>
      </c>
      <c r="N155" s="93">
        <f t="shared" si="237"/>
        <v>0.18</v>
      </c>
      <c r="O155" s="50">
        <f t="shared" si="238"/>
        <v>0.14000000000000001</v>
      </c>
      <c r="P155" s="184">
        <f t="shared" si="202"/>
        <v>0.14000000000000001</v>
      </c>
      <c r="Q155" s="288">
        <f t="shared" si="209"/>
        <v>0.14000000000000001</v>
      </c>
      <c r="R155" s="93">
        <f t="shared" si="239"/>
        <v>0.14000000000000001</v>
      </c>
      <c r="T155" s="571">
        <f t="shared" si="234"/>
        <v>-0.06</v>
      </c>
      <c r="U155" s="571">
        <f t="shared" si="233"/>
        <v>-4.9999999999999975E-3</v>
      </c>
      <c r="V155" s="571">
        <f t="shared" si="240"/>
        <v>0.155</v>
      </c>
      <c r="X155" s="538">
        <f>download!B174</f>
        <v>0.155</v>
      </c>
      <c r="Y155" s="539">
        <f>download!AX174</f>
        <v>0.155</v>
      </c>
      <c r="Z155" s="538">
        <f>download!F174</f>
        <v>0.17800000000000002</v>
      </c>
      <c r="AA155" s="538">
        <f>download!AP174</f>
        <v>-0.11</v>
      </c>
      <c r="AB155" s="556">
        <f>download!J174</f>
        <v>0.42499999999999999</v>
      </c>
      <c r="AC155" s="556">
        <f>download!N174</f>
        <v>0.36249999999999999</v>
      </c>
      <c r="AD155" s="556">
        <f>download!R174</f>
        <v>0.185</v>
      </c>
      <c r="AE155" s="557">
        <f>download!V174</f>
        <v>0.16500000000000001</v>
      </c>
      <c r="AF155" s="325">
        <v>0</v>
      </c>
      <c r="AG155" s="325">
        <f>download!AT176</f>
        <v>0</v>
      </c>
      <c r="AH155" s="287"/>
      <c r="AI155" s="74">
        <v>41183</v>
      </c>
      <c r="AJ155" s="483">
        <f>download!Z175</f>
        <v>3.528</v>
      </c>
      <c r="AK155" s="67"/>
      <c r="AL155" s="68"/>
      <c r="AM155" s="68">
        <f t="shared" si="210"/>
        <v>1.5497326325710712</v>
      </c>
      <c r="AN155" s="68">
        <f t="shared" si="211"/>
        <v>3.6680000000000001</v>
      </c>
      <c r="AO155" s="68">
        <f t="shared" si="212"/>
        <v>3.6680000000000001</v>
      </c>
      <c r="AP155" s="68">
        <f t="shared" si="213"/>
        <v>3.6680000000000001</v>
      </c>
      <c r="AQ155" s="68">
        <f t="shared" si="214"/>
        <v>3.6680000000000001</v>
      </c>
      <c r="AR155" s="68">
        <f t="shared" si="215"/>
        <v>3.6880000000000002</v>
      </c>
      <c r="AS155" s="68">
        <f t="shared" si="216"/>
        <v>3.7080000000000002</v>
      </c>
      <c r="AT155" s="68">
        <f t="shared" si="217"/>
        <v>3.6680000000000001</v>
      </c>
      <c r="AU155" s="68">
        <f t="shared" si="218"/>
        <v>3.6680000000000001</v>
      </c>
      <c r="AV155" s="68"/>
      <c r="AW155" s="68"/>
      <c r="AX155" s="68">
        <f t="shared" si="219"/>
        <v>3.6829999999999998</v>
      </c>
      <c r="AY155" s="68">
        <f t="shared" si="220"/>
        <v>3.706</v>
      </c>
      <c r="AZ155" s="68">
        <f t="shared" si="221"/>
        <v>3.9529999999999998</v>
      </c>
      <c r="BA155" s="68">
        <f t="shared" si="222"/>
        <v>3.8904999999999998</v>
      </c>
      <c r="BB155" s="68">
        <f t="shared" si="223"/>
        <v>3.7130000000000001</v>
      </c>
      <c r="BC155" s="68">
        <f t="shared" si="224"/>
        <v>3.6930000000000001</v>
      </c>
      <c r="BD155" s="68">
        <f t="shared" si="241"/>
        <v>3.528</v>
      </c>
      <c r="BE155" s="68">
        <f t="shared" si="242"/>
        <v>3.528</v>
      </c>
      <c r="BF155" s="68"/>
      <c r="BG155" s="89"/>
      <c r="BH155" s="67">
        <f>download!AD175</f>
        <v>1.3344076001670002</v>
      </c>
      <c r="BI155" s="40">
        <f>download!AH174</f>
        <v>6.3718836477470009E-2</v>
      </c>
      <c r="BJ155" s="40">
        <f>download!AL174</f>
        <v>7.1964617865972996E-2</v>
      </c>
      <c r="BK155" s="48">
        <f t="shared" si="243"/>
        <v>0.46562430882444455</v>
      </c>
      <c r="BL155" s="48">
        <f t="shared" si="243"/>
        <v>0.42250071771294195</v>
      </c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8"/>
      <c r="CN155" s="40"/>
      <c r="CO155" s="56"/>
      <c r="CP155" s="56"/>
      <c r="CQ155" s="72"/>
      <c r="CR155" s="40"/>
      <c r="CS155" s="56"/>
      <c r="CT155" s="40"/>
      <c r="CU155" s="49"/>
      <c r="CV155" s="49"/>
      <c r="CW155" s="40"/>
      <c r="CX155" s="56"/>
      <c r="CY155" s="40"/>
      <c r="CZ155" s="40"/>
      <c r="DA155" s="41"/>
      <c r="DB155" s="41"/>
      <c r="DC155" s="49"/>
      <c r="DD155" s="40"/>
      <c r="DE155" s="49"/>
      <c r="DF155" s="40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</row>
    <row r="156" spans="1:124">
      <c r="A156" s="165">
        <v>41214</v>
      </c>
      <c r="B156" s="93"/>
      <c r="C156" s="394">
        <f t="shared" si="190"/>
        <v>0.22500000000000001</v>
      </c>
      <c r="D156" s="394">
        <f t="shared" si="197"/>
        <v>0.22500000000000001</v>
      </c>
      <c r="E156" s="93">
        <f t="shared" si="195"/>
        <v>0.22500000000000001</v>
      </c>
      <c r="F156" s="288">
        <f t="shared" si="206"/>
        <v>0.19</v>
      </c>
      <c r="G156" s="93">
        <f t="shared" ref="G156:G171" si="244">E156</f>
        <v>0.22500000000000001</v>
      </c>
      <c r="H156" s="294">
        <f>H144-0.005</f>
        <v>0.32999999999999996</v>
      </c>
      <c r="I156" s="288">
        <f t="shared" si="207"/>
        <v>0.32999999999999996</v>
      </c>
      <c r="J156" s="397">
        <f t="shared" si="205"/>
        <v>0.32999999999999996</v>
      </c>
      <c r="K156" s="41">
        <f>C156+0.12</f>
        <v>0.34499999999999997</v>
      </c>
      <c r="L156" s="417">
        <f t="shared" si="153"/>
        <v>0.34499999999999997</v>
      </c>
      <c r="M156" s="288">
        <f t="shared" si="208"/>
        <v>0.34499999999999997</v>
      </c>
      <c r="N156" s="93">
        <f>+K156+0.03</f>
        <v>0.375</v>
      </c>
      <c r="O156" s="50">
        <f>K156+0.1</f>
        <v>0.44499999999999995</v>
      </c>
      <c r="P156" s="184">
        <f t="shared" si="202"/>
        <v>0.44499999999999995</v>
      </c>
      <c r="Q156" s="288">
        <f t="shared" si="209"/>
        <v>0.44499999999999995</v>
      </c>
      <c r="R156" s="93">
        <f>+O156+0.02</f>
        <v>0.46499999999999997</v>
      </c>
      <c r="T156" s="571">
        <f>C156-0.16</f>
        <v>6.5000000000000002E-2</v>
      </c>
      <c r="U156" s="571">
        <f t="shared" si="233"/>
        <v>0.12</v>
      </c>
      <c r="V156" s="571">
        <f>+(T156+AJ156)*0.032+T156+0.01</f>
        <v>0.19202400000000003</v>
      </c>
      <c r="X156" s="538">
        <f>download!B175</f>
        <v>0.2175</v>
      </c>
      <c r="Y156" s="539">
        <f>download!AX175</f>
        <v>0.2175</v>
      </c>
      <c r="Z156" s="538">
        <f>download!F175</f>
        <v>0.24</v>
      </c>
      <c r="AA156" s="538">
        <f>download!AP175</f>
        <v>-7.2499999999999995E-2</v>
      </c>
      <c r="AB156" s="556">
        <f>download!J175</f>
        <v>0.72499999999999998</v>
      </c>
      <c r="AC156" s="556">
        <f>download!N175</f>
        <v>0.45500000000000002</v>
      </c>
      <c r="AD156" s="556">
        <f>download!R175</f>
        <v>0.28749999999999998</v>
      </c>
      <c r="AE156" s="557">
        <f>download!V175</f>
        <v>0.24</v>
      </c>
      <c r="AF156" s="325">
        <v>0</v>
      </c>
      <c r="AG156" s="325">
        <f>download!AT177</f>
        <v>0</v>
      </c>
      <c r="AH156" s="287"/>
      <c r="AI156" s="74">
        <v>41214</v>
      </c>
      <c r="AJ156" s="483">
        <f>download!Z176</f>
        <v>3.5920000000000001</v>
      </c>
      <c r="AK156" s="67"/>
      <c r="AL156" s="68"/>
      <c r="AM156" s="68">
        <f t="shared" si="210"/>
        <v>1.6030231384761933</v>
      </c>
      <c r="AN156" s="68">
        <f t="shared" si="211"/>
        <v>3.8170000000000002</v>
      </c>
      <c r="AO156" s="68">
        <f t="shared" si="212"/>
        <v>3.8170000000000002</v>
      </c>
      <c r="AP156" s="68">
        <f t="shared" si="213"/>
        <v>3.8170000000000002</v>
      </c>
      <c r="AQ156" s="68">
        <f t="shared" si="214"/>
        <v>3.9220000000000002</v>
      </c>
      <c r="AR156" s="68">
        <f t="shared" si="215"/>
        <v>3.9370000000000003</v>
      </c>
      <c r="AS156" s="68">
        <f t="shared" si="216"/>
        <v>3.9670000000000001</v>
      </c>
      <c r="AT156" s="68">
        <f t="shared" si="217"/>
        <v>4.0369999999999999</v>
      </c>
      <c r="AU156" s="68">
        <f t="shared" si="218"/>
        <v>4.0570000000000004</v>
      </c>
      <c r="AV156" s="68"/>
      <c r="AW156" s="68"/>
      <c r="AX156" s="68">
        <f t="shared" si="219"/>
        <v>3.8094999999999999</v>
      </c>
      <c r="AY156" s="68">
        <f t="shared" si="220"/>
        <v>3.8319999999999999</v>
      </c>
      <c r="AZ156" s="68">
        <f t="shared" si="221"/>
        <v>4.3170000000000002</v>
      </c>
      <c r="BA156" s="68">
        <f t="shared" si="222"/>
        <v>4.0469999999999997</v>
      </c>
      <c r="BB156" s="68">
        <f t="shared" si="223"/>
        <v>3.8795000000000002</v>
      </c>
      <c r="BC156" s="68">
        <f t="shared" si="224"/>
        <v>3.8319999999999999</v>
      </c>
      <c r="BD156" s="68">
        <f t="shared" si="241"/>
        <v>3.5920000000000001</v>
      </c>
      <c r="BE156" s="68">
        <f t="shared" si="242"/>
        <v>3.5920000000000001</v>
      </c>
      <c r="BF156" s="68"/>
      <c r="BG156" s="89"/>
      <c r="BH156" s="67">
        <f>download!AD176</f>
        <v>1.3337396133790003</v>
      </c>
      <c r="BI156" s="40">
        <f>download!AH175</f>
        <v>6.3732793576139007E-2</v>
      </c>
      <c r="BJ156" s="40">
        <f>download!AL175</f>
        <v>7.1965358550762012E-2</v>
      </c>
      <c r="BK156" s="48">
        <f t="shared" si="243"/>
        <v>0.46307519712941164</v>
      </c>
      <c r="BL156" s="48">
        <f t="shared" si="243"/>
        <v>0.41996938393403016</v>
      </c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8"/>
      <c r="CN156" s="40"/>
      <c r="CO156" s="56"/>
      <c r="CP156" s="56"/>
      <c r="CQ156" s="72"/>
      <c r="CR156" s="40"/>
      <c r="CS156" s="56"/>
      <c r="CT156" s="40"/>
      <c r="CU156" s="49"/>
      <c r="CV156" s="49"/>
      <c r="CW156" s="40"/>
      <c r="CX156" s="56"/>
      <c r="CY156" s="40"/>
      <c r="CZ156" s="40"/>
      <c r="DA156" s="41"/>
      <c r="DB156" s="41"/>
      <c r="DC156" s="49"/>
      <c r="DD156" s="40"/>
      <c r="DE156" s="49"/>
      <c r="DF156" s="40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</row>
    <row r="157" spans="1:124">
      <c r="A157" s="165">
        <v>41244</v>
      </c>
      <c r="B157" s="93"/>
      <c r="C157" s="394">
        <f t="shared" si="190"/>
        <v>0.22500000000000001</v>
      </c>
      <c r="D157" s="394">
        <f t="shared" si="197"/>
        <v>0.22500000000000001</v>
      </c>
      <c r="E157" s="93">
        <f t="shared" ref="E157:E179" si="245">C157</f>
        <v>0.22500000000000001</v>
      </c>
      <c r="F157" s="288">
        <f t="shared" si="206"/>
        <v>0.19</v>
      </c>
      <c r="G157" s="93">
        <f t="shared" si="244"/>
        <v>0.22500000000000001</v>
      </c>
      <c r="H157" s="294">
        <f>H145-0.005</f>
        <v>0.32999999999999996</v>
      </c>
      <c r="I157" s="288">
        <f t="shared" si="207"/>
        <v>0.32999999999999996</v>
      </c>
      <c r="J157" s="397">
        <f t="shared" si="205"/>
        <v>0.32999999999999996</v>
      </c>
      <c r="K157" s="41">
        <f>C157+0.12</f>
        <v>0.34499999999999997</v>
      </c>
      <c r="L157" s="417">
        <f t="shared" si="153"/>
        <v>0.34499999999999997</v>
      </c>
      <c r="M157" s="288">
        <f t="shared" si="208"/>
        <v>0.34499999999999997</v>
      </c>
      <c r="N157" s="93">
        <f>+K157+0.03</f>
        <v>0.375</v>
      </c>
      <c r="O157" s="50">
        <f>K157+0.1</f>
        <v>0.44499999999999995</v>
      </c>
      <c r="P157" s="184">
        <f t="shared" si="202"/>
        <v>0.44499999999999995</v>
      </c>
      <c r="Q157" s="288">
        <f t="shared" si="209"/>
        <v>0.44499999999999995</v>
      </c>
      <c r="R157" s="93">
        <f>+O157+0.02</f>
        <v>0.46499999999999997</v>
      </c>
      <c r="T157" s="571">
        <f>C157-0.16</f>
        <v>6.5000000000000002E-2</v>
      </c>
      <c r="U157" s="571">
        <f t="shared" si="233"/>
        <v>0.12</v>
      </c>
      <c r="V157" s="571">
        <f>+(T157+AJ157)*0.032+T157+0.01</f>
        <v>0.19452000000000003</v>
      </c>
      <c r="X157" s="538">
        <f>download!B176</f>
        <v>0.25750000000000001</v>
      </c>
      <c r="Y157" s="539">
        <f>download!AX176</f>
        <v>0.25750000000000001</v>
      </c>
      <c r="Z157" s="538">
        <f>download!F176</f>
        <v>0.28000000000000003</v>
      </c>
      <c r="AA157" s="538">
        <f>download!AP176</f>
        <v>-6.5000000000000002E-2</v>
      </c>
      <c r="AB157" s="556">
        <f>download!J176</f>
        <v>1.23</v>
      </c>
      <c r="AC157" s="556">
        <f>download!N176</f>
        <v>0.79</v>
      </c>
      <c r="AD157" s="556">
        <f>download!R176</f>
        <v>0.33750000000000002</v>
      </c>
      <c r="AE157" s="557">
        <f>download!V176</f>
        <v>0.29499999999999998</v>
      </c>
      <c r="AF157" s="325">
        <v>0</v>
      </c>
      <c r="AG157" s="325">
        <f>download!AT178</f>
        <v>0</v>
      </c>
      <c r="AH157" s="287"/>
      <c r="AI157" s="74">
        <v>41244</v>
      </c>
      <c r="AJ157" s="483">
        <f>download!Z177</f>
        <v>3.67</v>
      </c>
      <c r="AK157" s="67"/>
      <c r="AL157" s="68"/>
      <c r="AM157" s="68">
        <f t="shared" si="210"/>
        <v>1.6262953149510853</v>
      </c>
      <c r="AN157" s="68">
        <f t="shared" si="211"/>
        <v>3.895</v>
      </c>
      <c r="AO157" s="68">
        <f t="shared" si="212"/>
        <v>3.895</v>
      </c>
      <c r="AP157" s="68">
        <f t="shared" si="213"/>
        <v>3.895</v>
      </c>
      <c r="AQ157" s="68">
        <f t="shared" si="214"/>
        <v>4</v>
      </c>
      <c r="AR157" s="68">
        <f t="shared" si="215"/>
        <v>4.0149999999999997</v>
      </c>
      <c r="AS157" s="68">
        <f t="shared" si="216"/>
        <v>4.0449999999999999</v>
      </c>
      <c r="AT157" s="68">
        <f t="shared" si="217"/>
        <v>4.1150000000000002</v>
      </c>
      <c r="AU157" s="68">
        <f t="shared" si="218"/>
        <v>4.1349999999999998</v>
      </c>
      <c r="AV157" s="68"/>
      <c r="AW157" s="68"/>
      <c r="AX157" s="68">
        <f t="shared" si="219"/>
        <v>3.9274999999999998</v>
      </c>
      <c r="AY157" s="68">
        <f t="shared" si="220"/>
        <v>3.95</v>
      </c>
      <c r="AZ157" s="68">
        <f t="shared" si="221"/>
        <v>4.9000000000000004</v>
      </c>
      <c r="BA157" s="68">
        <f t="shared" si="222"/>
        <v>4.46</v>
      </c>
      <c r="BB157" s="68">
        <f t="shared" si="223"/>
        <v>4.0075000000000003</v>
      </c>
      <c r="BC157" s="68">
        <f t="shared" si="224"/>
        <v>3.9649999999999999</v>
      </c>
      <c r="BD157" s="68">
        <f t="shared" si="241"/>
        <v>3.67</v>
      </c>
      <c r="BE157" s="68">
        <f t="shared" si="242"/>
        <v>3.67</v>
      </c>
      <c r="BF157" s="68"/>
      <c r="BG157" s="89"/>
      <c r="BH157" s="67">
        <f>download!AD177</f>
        <v>1.3330525623110003</v>
      </c>
      <c r="BI157" s="40">
        <f>download!AH176</f>
        <v>6.3746300445880019E-2</v>
      </c>
      <c r="BJ157" s="40">
        <f>download!AL176</f>
        <v>7.1966075342492997E-2</v>
      </c>
      <c r="BK157" s="48">
        <f t="shared" si="243"/>
        <v>0.46062059654670301</v>
      </c>
      <c r="BL157" s="48">
        <f t="shared" si="243"/>
        <v>0.41753409883211429</v>
      </c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8"/>
      <c r="CN157" s="40"/>
      <c r="CO157" s="56"/>
      <c r="CP157" s="56"/>
      <c r="CQ157" s="72"/>
      <c r="CR157" s="40"/>
      <c r="CS157" s="56"/>
      <c r="CT157" s="40"/>
      <c r="CU157" s="49"/>
      <c r="CV157" s="49"/>
      <c r="CW157" s="40"/>
      <c r="CX157" s="56"/>
      <c r="CY157" s="40"/>
      <c r="CZ157" s="40"/>
      <c r="DA157" s="41"/>
      <c r="DB157" s="41"/>
      <c r="DC157" s="49"/>
      <c r="DD157" s="40"/>
      <c r="DE157" s="49"/>
      <c r="DF157" s="40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</row>
    <row r="158" spans="1:124">
      <c r="A158" s="165">
        <v>41275</v>
      </c>
      <c r="B158" s="93"/>
      <c r="C158" s="394">
        <f t="shared" si="190"/>
        <v>0.25</v>
      </c>
      <c r="D158" s="394">
        <f t="shared" si="197"/>
        <v>0.25</v>
      </c>
      <c r="E158" s="93">
        <f t="shared" si="245"/>
        <v>0.25</v>
      </c>
      <c r="F158" s="288">
        <f t="shared" si="206"/>
        <v>0.215</v>
      </c>
      <c r="G158" s="93">
        <f t="shared" si="244"/>
        <v>0.25</v>
      </c>
      <c r="H158" s="294">
        <f>H146-0.005</f>
        <v>0.35499999999999998</v>
      </c>
      <c r="I158" s="288">
        <f t="shared" si="207"/>
        <v>0.35499999999999998</v>
      </c>
      <c r="J158" s="397">
        <f t="shared" si="205"/>
        <v>0.35499999999999998</v>
      </c>
      <c r="K158" s="41">
        <f>C158+0.12</f>
        <v>0.37</v>
      </c>
      <c r="L158" s="417">
        <f t="shared" ref="L158:L179" si="246">K158-0</f>
        <v>0.37</v>
      </c>
      <c r="M158" s="288">
        <f t="shared" si="208"/>
        <v>0.37</v>
      </c>
      <c r="N158" s="93">
        <f>+K158+0.03</f>
        <v>0.4</v>
      </c>
      <c r="O158" s="50">
        <f>K158+0.1</f>
        <v>0.47</v>
      </c>
      <c r="P158" s="184">
        <f t="shared" si="202"/>
        <v>0.47</v>
      </c>
      <c r="Q158" s="288">
        <f t="shared" si="209"/>
        <v>0.47</v>
      </c>
      <c r="R158" s="93">
        <f>+O158+0.02</f>
        <v>0.49</v>
      </c>
      <c r="T158" s="571">
        <f>C158-0.16</f>
        <v>0.09</v>
      </c>
      <c r="U158" s="571">
        <f t="shared" si="233"/>
        <v>0.14499999999999999</v>
      </c>
      <c r="V158" s="571">
        <f>+(T158+AJ158)*0.032+T158+0.01</f>
        <v>0.22639999999999999</v>
      </c>
      <c r="X158" s="538">
        <f>download!B177</f>
        <v>0.27</v>
      </c>
      <c r="Y158" s="539">
        <f>download!AX177</f>
        <v>0.27</v>
      </c>
      <c r="Z158" s="538">
        <f>download!F177</f>
        <v>0.28999999999999998</v>
      </c>
      <c r="AA158" s="538">
        <f>download!AP177</f>
        <v>-0.05</v>
      </c>
      <c r="AB158" s="556">
        <f>download!J177</f>
        <v>1.575</v>
      </c>
      <c r="AC158" s="556">
        <f>download!N177</f>
        <v>0.95499999999999996</v>
      </c>
      <c r="AD158" s="556">
        <f>download!R177</f>
        <v>0.4375</v>
      </c>
      <c r="AE158" s="557">
        <f>download!V177</f>
        <v>0.34250000000000003</v>
      </c>
      <c r="AF158" s="325">
        <v>0</v>
      </c>
      <c r="AG158" s="325">
        <f>download!AT179</f>
        <v>0</v>
      </c>
      <c r="AH158" s="287"/>
      <c r="AI158" s="74">
        <v>41275</v>
      </c>
      <c r="AJ158" s="483">
        <f>download!Z178</f>
        <v>3.86</v>
      </c>
      <c r="AK158" s="67"/>
      <c r="AL158" s="68"/>
      <c r="AM158" s="68">
        <f t="shared" si="210"/>
        <v>1.705783256505816</v>
      </c>
      <c r="AN158" s="68">
        <f t="shared" si="211"/>
        <v>4.1099999999999994</v>
      </c>
      <c r="AO158" s="68">
        <f t="shared" si="212"/>
        <v>4.1099999999999994</v>
      </c>
      <c r="AP158" s="68">
        <f t="shared" si="213"/>
        <v>4.1099999999999994</v>
      </c>
      <c r="AQ158" s="68">
        <f t="shared" si="214"/>
        <v>4.2149999999999999</v>
      </c>
      <c r="AR158" s="68">
        <f t="shared" si="215"/>
        <v>4.2299999999999995</v>
      </c>
      <c r="AS158" s="68">
        <f t="shared" si="216"/>
        <v>4.26</v>
      </c>
      <c r="AT158" s="68">
        <f t="shared" si="217"/>
        <v>4.33</v>
      </c>
      <c r="AU158" s="68">
        <f t="shared" si="218"/>
        <v>4.3499999999999996</v>
      </c>
      <c r="AV158" s="68"/>
      <c r="AW158" s="68"/>
      <c r="AX158" s="68">
        <f t="shared" si="219"/>
        <v>4.13</v>
      </c>
      <c r="AY158" s="68">
        <f t="shared" si="220"/>
        <v>4.1499999999999995</v>
      </c>
      <c r="AZ158" s="68">
        <f t="shared" si="221"/>
        <v>5.4349999999999996</v>
      </c>
      <c r="BA158" s="68">
        <f t="shared" si="222"/>
        <v>4.8149999999999995</v>
      </c>
      <c r="BB158" s="68">
        <f t="shared" si="223"/>
        <v>4.2974999999999994</v>
      </c>
      <c r="BC158" s="68">
        <f t="shared" si="224"/>
        <v>4.2024999999999997</v>
      </c>
      <c r="BD158" s="68">
        <f t="shared" si="241"/>
        <v>3.86</v>
      </c>
      <c r="BE158" s="68">
        <f t="shared" si="242"/>
        <v>3.86</v>
      </c>
      <c r="BF158" s="68"/>
      <c r="BG158" s="89"/>
      <c r="BH158" s="67">
        <f>download!AD178</f>
        <v>1.3323687610370005</v>
      </c>
      <c r="BI158" s="40">
        <f>download!AH177</f>
        <v>6.3760257544677013E-2</v>
      </c>
      <c r="BJ158" s="40">
        <f>download!AL177</f>
        <v>7.1966816027283012E-2</v>
      </c>
      <c r="BK158" s="48">
        <f t="shared" si="243"/>
        <v>0.45809680958586158</v>
      </c>
      <c r="BL158" s="48">
        <f t="shared" si="243"/>
        <v>0.41503242250749783</v>
      </c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8"/>
      <c r="CN158" s="40"/>
      <c r="CO158" s="56"/>
      <c r="CP158" s="56"/>
      <c r="CQ158" s="72"/>
      <c r="CR158" s="40"/>
      <c r="CS158" s="56"/>
      <c r="CT158" s="40"/>
      <c r="CU158" s="49"/>
      <c r="CV158" s="49"/>
      <c r="CW158" s="40"/>
      <c r="CX158" s="56"/>
      <c r="CY158" s="40"/>
      <c r="CZ158" s="40"/>
      <c r="DA158" s="41"/>
      <c r="DB158" s="41"/>
      <c r="DC158" s="49"/>
      <c r="DD158" s="40"/>
      <c r="DE158" s="49"/>
      <c r="DF158" s="40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</row>
    <row r="159" spans="1:124">
      <c r="A159" s="165">
        <v>41306</v>
      </c>
      <c r="B159" s="93"/>
      <c r="C159" s="394">
        <f t="shared" si="190"/>
        <v>0.31</v>
      </c>
      <c r="D159" s="394">
        <f t="shared" si="197"/>
        <v>0.31</v>
      </c>
      <c r="E159" s="93">
        <f t="shared" si="245"/>
        <v>0.31</v>
      </c>
      <c r="F159" s="288">
        <f t="shared" si="206"/>
        <v>0.27500000000000002</v>
      </c>
      <c r="G159" s="93">
        <f t="shared" si="244"/>
        <v>0.31</v>
      </c>
      <c r="H159" s="294">
        <f>H147-0.005</f>
        <v>0.41499999999999998</v>
      </c>
      <c r="I159" s="288">
        <f t="shared" si="207"/>
        <v>0.41499999999999998</v>
      </c>
      <c r="J159" s="397">
        <f t="shared" si="205"/>
        <v>0.41499999999999998</v>
      </c>
      <c r="K159" s="41">
        <f>C159+0.12</f>
        <v>0.43</v>
      </c>
      <c r="L159" s="417">
        <f t="shared" si="246"/>
        <v>0.43</v>
      </c>
      <c r="M159" s="288">
        <f t="shared" si="208"/>
        <v>0.43</v>
      </c>
      <c r="N159" s="93">
        <f>+K159+0.03</f>
        <v>0.45999999999999996</v>
      </c>
      <c r="O159" s="50">
        <f>K159+0.1</f>
        <v>0.53</v>
      </c>
      <c r="P159" s="184">
        <f t="shared" si="202"/>
        <v>0.53</v>
      </c>
      <c r="Q159" s="288">
        <f t="shared" si="209"/>
        <v>0.53</v>
      </c>
      <c r="R159" s="93">
        <f>+O159+0.02</f>
        <v>0.55000000000000004</v>
      </c>
      <c r="T159" s="571">
        <f>C159-0.16</f>
        <v>0.15</v>
      </c>
      <c r="U159" s="571">
        <f t="shared" si="233"/>
        <v>0.20499999999999999</v>
      </c>
      <c r="V159" s="571">
        <f>+(T159+AJ159)*0.032+T159+0.01</f>
        <v>0.28544000000000003</v>
      </c>
      <c r="X159" s="538">
        <f>download!B178</f>
        <v>0.2475</v>
      </c>
      <c r="Y159" s="539">
        <f>download!AX178</f>
        <v>0.2475</v>
      </c>
      <c r="Z159" s="538">
        <f>download!F178</f>
        <v>0.26500000000000001</v>
      </c>
      <c r="AA159" s="538">
        <f>download!AP178</f>
        <v>-0.05</v>
      </c>
      <c r="AB159" s="556">
        <f>download!J178</f>
        <v>1.4950000000000001</v>
      </c>
      <c r="AC159" s="556">
        <f>download!N178</f>
        <v>0.94499999999999995</v>
      </c>
      <c r="AD159" s="556">
        <f>download!R178</f>
        <v>0.435</v>
      </c>
      <c r="AE159" s="557">
        <f>download!V178</f>
        <v>0.33750000000000002</v>
      </c>
      <c r="AF159" s="325">
        <v>0</v>
      </c>
      <c r="AG159" s="325">
        <f>download!AT180</f>
        <v>0</v>
      </c>
      <c r="AH159" s="287"/>
      <c r="AI159" s="74">
        <v>41306</v>
      </c>
      <c r="AJ159" s="483">
        <f>download!Z179</f>
        <v>3.77</v>
      </c>
      <c r="AK159" s="67"/>
      <c r="AL159" s="68"/>
      <c r="AM159" s="68">
        <f t="shared" si="210"/>
        <v>1.6831863949430044</v>
      </c>
      <c r="AN159" s="68">
        <f t="shared" si="211"/>
        <v>4.08</v>
      </c>
      <c r="AO159" s="68">
        <f t="shared" si="212"/>
        <v>4.08</v>
      </c>
      <c r="AP159" s="68">
        <f t="shared" si="213"/>
        <v>4.08</v>
      </c>
      <c r="AQ159" s="68">
        <f t="shared" si="214"/>
        <v>4.1849999999999996</v>
      </c>
      <c r="AR159" s="68">
        <f t="shared" si="215"/>
        <v>4.2</v>
      </c>
      <c r="AS159" s="68">
        <f t="shared" si="216"/>
        <v>4.2300000000000004</v>
      </c>
      <c r="AT159" s="68">
        <f t="shared" si="217"/>
        <v>4.3</v>
      </c>
      <c r="AU159" s="68">
        <f t="shared" si="218"/>
        <v>4.32</v>
      </c>
      <c r="AV159" s="68"/>
      <c r="AW159" s="68"/>
      <c r="AX159" s="68">
        <f t="shared" si="219"/>
        <v>4.0175000000000001</v>
      </c>
      <c r="AY159" s="68">
        <f t="shared" si="220"/>
        <v>4.0350000000000001</v>
      </c>
      <c r="AZ159" s="68">
        <f t="shared" si="221"/>
        <v>5.2650000000000006</v>
      </c>
      <c r="BA159" s="68">
        <f t="shared" si="222"/>
        <v>4.7149999999999999</v>
      </c>
      <c r="BB159" s="68">
        <f t="shared" si="223"/>
        <v>4.2050000000000001</v>
      </c>
      <c r="BC159" s="68">
        <f t="shared" si="224"/>
        <v>4.1074999999999999</v>
      </c>
      <c r="BD159" s="68">
        <f t="shared" si="241"/>
        <v>3.77</v>
      </c>
      <c r="BE159" s="68">
        <f t="shared" si="242"/>
        <v>3.77</v>
      </c>
      <c r="BF159" s="68"/>
      <c r="BG159" s="89"/>
      <c r="BH159" s="67">
        <f>download!AD179</f>
        <v>1.3317539234640001</v>
      </c>
      <c r="BI159" s="40">
        <f>download!AH178</f>
        <v>6.377421464353801E-2</v>
      </c>
      <c r="BJ159" s="40">
        <f>download!AL178</f>
        <v>7.1967556712072001E-2</v>
      </c>
      <c r="BK159" s="48">
        <f t="shared" si="243"/>
        <v>0.45558580521238529</v>
      </c>
      <c r="BL159" s="48">
        <f t="shared" si="243"/>
        <v>0.41254568503505007</v>
      </c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8"/>
      <c r="CN159" s="40"/>
      <c r="CO159" s="56"/>
      <c r="CP159" s="56"/>
      <c r="CQ159" s="72"/>
      <c r="CR159" s="40"/>
      <c r="CS159" s="56"/>
      <c r="CT159" s="40"/>
      <c r="CU159" s="49"/>
      <c r="CV159" s="49"/>
      <c r="CW159" s="40"/>
      <c r="CX159" s="56"/>
      <c r="CY159" s="40"/>
      <c r="CZ159" s="40"/>
      <c r="DA159" s="41"/>
      <c r="DB159" s="41"/>
      <c r="DC159" s="49"/>
      <c r="DD159" s="40"/>
      <c r="DE159" s="49"/>
      <c r="DF159" s="40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</row>
    <row r="160" spans="1:124">
      <c r="A160" s="165">
        <v>41334</v>
      </c>
      <c r="B160" s="93"/>
      <c r="C160" s="394">
        <f t="shared" si="190"/>
        <v>0.30499999999999999</v>
      </c>
      <c r="D160" s="394">
        <f t="shared" si="197"/>
        <v>0.30499999999999999</v>
      </c>
      <c r="E160" s="93">
        <f t="shared" si="245"/>
        <v>0.30499999999999999</v>
      </c>
      <c r="F160" s="288">
        <f t="shared" si="206"/>
        <v>0.27</v>
      </c>
      <c r="G160" s="93">
        <f t="shared" si="244"/>
        <v>0.30499999999999999</v>
      </c>
      <c r="H160" s="294">
        <f>H148-0.005</f>
        <v>0.41</v>
      </c>
      <c r="I160" s="288">
        <f t="shared" si="207"/>
        <v>0.41</v>
      </c>
      <c r="J160" s="397">
        <f t="shared" si="205"/>
        <v>0.41</v>
      </c>
      <c r="K160" s="41">
        <f>C160+0.12</f>
        <v>0.42499999999999999</v>
      </c>
      <c r="L160" s="417">
        <f t="shared" si="246"/>
        <v>0.42499999999999999</v>
      </c>
      <c r="M160" s="288">
        <f t="shared" si="208"/>
        <v>0.42499999999999999</v>
      </c>
      <c r="N160" s="93">
        <f>+K160+0.03</f>
        <v>0.45499999999999996</v>
      </c>
      <c r="O160" s="50">
        <f>K160+0.1</f>
        <v>0.52500000000000002</v>
      </c>
      <c r="P160" s="184">
        <f t="shared" si="202"/>
        <v>0.52500000000000002</v>
      </c>
      <c r="Q160" s="288">
        <f t="shared" si="209"/>
        <v>0.52500000000000002</v>
      </c>
      <c r="R160" s="93">
        <f>+O160+0.02</f>
        <v>0.54500000000000004</v>
      </c>
      <c r="T160" s="571">
        <f>C160-0.16</f>
        <v>0.14499999999999999</v>
      </c>
      <c r="U160" s="571">
        <f t="shared" si="233"/>
        <v>0.19999999999999998</v>
      </c>
      <c r="V160" s="571">
        <f>+(T160+AJ160)*0.032+T160+0.01</f>
        <v>0.27676000000000001</v>
      </c>
      <c r="X160" s="538">
        <f>download!B179</f>
        <v>0.245</v>
      </c>
      <c r="Y160" s="539">
        <f>download!AX179</f>
        <v>0.245</v>
      </c>
      <c r="Z160" s="538">
        <f>download!F179</f>
        <v>0.26300000000000001</v>
      </c>
      <c r="AA160" s="538">
        <f>download!AP179</f>
        <v>-0.05</v>
      </c>
      <c r="AB160" s="556">
        <f>download!J179</f>
        <v>0.89500000000000002</v>
      </c>
      <c r="AC160" s="556">
        <f>download!N179</f>
        <v>0.60250000000000004</v>
      </c>
      <c r="AD160" s="556">
        <f>download!R179</f>
        <v>0.30249999999999999</v>
      </c>
      <c r="AE160" s="557">
        <f>download!V179</f>
        <v>0.26</v>
      </c>
      <c r="AF160" s="325">
        <v>0</v>
      </c>
      <c r="AG160" s="325">
        <f>download!AT181</f>
        <v>0</v>
      </c>
      <c r="AH160" s="287"/>
      <c r="AI160" s="74">
        <v>41334</v>
      </c>
      <c r="AJ160" s="483">
        <f>download!Z180</f>
        <v>3.66</v>
      </c>
      <c r="AK160" s="67"/>
      <c r="AL160" s="68"/>
      <c r="AM160" s="68">
        <f t="shared" si="210"/>
        <v>1.6268885306954042</v>
      </c>
      <c r="AN160" s="68">
        <f t="shared" si="211"/>
        <v>3.9650000000000003</v>
      </c>
      <c r="AO160" s="68">
        <f t="shared" si="212"/>
        <v>3.9650000000000003</v>
      </c>
      <c r="AP160" s="68">
        <f t="shared" si="213"/>
        <v>3.9650000000000003</v>
      </c>
      <c r="AQ160" s="68">
        <f t="shared" si="214"/>
        <v>4.07</v>
      </c>
      <c r="AR160" s="68">
        <f t="shared" si="215"/>
        <v>4.085</v>
      </c>
      <c r="AS160" s="68">
        <f t="shared" si="216"/>
        <v>4.1150000000000002</v>
      </c>
      <c r="AT160" s="68">
        <f t="shared" si="217"/>
        <v>4.1850000000000005</v>
      </c>
      <c r="AU160" s="68">
        <f t="shared" si="218"/>
        <v>4.2050000000000001</v>
      </c>
      <c r="AV160" s="68"/>
      <c r="AW160" s="68"/>
      <c r="AX160" s="68">
        <f t="shared" si="219"/>
        <v>3.9050000000000002</v>
      </c>
      <c r="AY160" s="68">
        <f t="shared" si="220"/>
        <v>3.923</v>
      </c>
      <c r="AZ160" s="68">
        <f t="shared" si="221"/>
        <v>4.5549999999999997</v>
      </c>
      <c r="BA160" s="68">
        <f t="shared" si="222"/>
        <v>4.2625000000000002</v>
      </c>
      <c r="BB160" s="68">
        <f t="shared" si="223"/>
        <v>3.9625000000000004</v>
      </c>
      <c r="BC160" s="68">
        <f t="shared" si="224"/>
        <v>3.92</v>
      </c>
      <c r="BD160" s="68">
        <f t="shared" si="241"/>
        <v>3.66</v>
      </c>
      <c r="BE160" s="68">
        <f t="shared" si="242"/>
        <v>3.66</v>
      </c>
      <c r="BF160" s="68"/>
      <c r="BG160" s="89"/>
      <c r="BH160" s="67">
        <f>download!AD180</f>
        <v>1.3310762944020003</v>
      </c>
      <c r="BI160" s="40">
        <f>download!AH179</f>
        <v>6.3786821055467013E-2</v>
      </c>
      <c r="BJ160" s="40">
        <f>download!AL179</f>
        <v>7.1968225717688003E-2</v>
      </c>
      <c r="BK160" s="48">
        <f t="shared" si="243"/>
        <v>0.45332873945187829</v>
      </c>
      <c r="BL160" s="48">
        <f t="shared" si="243"/>
        <v>0.41031236587525954</v>
      </c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8"/>
      <c r="CN160" s="40"/>
      <c r="CO160" s="56"/>
      <c r="CP160" s="56"/>
      <c r="CQ160" s="72"/>
      <c r="CR160" s="40"/>
      <c r="CS160" s="56"/>
      <c r="CT160" s="40"/>
      <c r="CU160" s="49"/>
      <c r="CV160" s="49"/>
      <c r="CW160" s="40"/>
      <c r="CX160" s="56"/>
      <c r="CY160" s="40"/>
      <c r="CZ160" s="40"/>
      <c r="DA160" s="41"/>
      <c r="DB160" s="41"/>
      <c r="DC160" s="49"/>
      <c r="DD160" s="40"/>
      <c r="DE160" s="49"/>
      <c r="DF160" s="40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</row>
    <row r="161" spans="1:124">
      <c r="A161" s="165">
        <v>41365</v>
      </c>
      <c r="B161" s="93"/>
      <c r="C161" s="394">
        <f t="shared" si="190"/>
        <v>0.14000000000000001</v>
      </c>
      <c r="D161" s="394">
        <f t="shared" si="197"/>
        <v>0.14000000000000001</v>
      </c>
      <c r="E161" s="93">
        <f t="shared" si="245"/>
        <v>0.14000000000000001</v>
      </c>
      <c r="F161" s="288">
        <f t="shared" si="206"/>
        <v>0.10500000000000001</v>
      </c>
      <c r="G161" s="93">
        <f t="shared" si="244"/>
        <v>0.14000000000000001</v>
      </c>
      <c r="H161" s="294">
        <f>C161</f>
        <v>0.14000000000000001</v>
      </c>
      <c r="I161" s="288">
        <f t="shared" si="207"/>
        <v>0.14000000000000001</v>
      </c>
      <c r="J161" s="397">
        <f t="shared" si="205"/>
        <v>0.14000000000000001</v>
      </c>
      <c r="K161" s="50">
        <f>C161+0.02</f>
        <v>0.16</v>
      </c>
      <c r="L161" s="417">
        <f t="shared" si="246"/>
        <v>0.16</v>
      </c>
      <c r="M161" s="288">
        <f t="shared" si="208"/>
        <v>0.16</v>
      </c>
      <c r="N161" s="93">
        <f>+K161+0.02</f>
        <v>0.18</v>
      </c>
      <c r="O161" s="50">
        <f>C161</f>
        <v>0.14000000000000001</v>
      </c>
      <c r="P161" s="184">
        <f t="shared" si="202"/>
        <v>0.14000000000000001</v>
      </c>
      <c r="Q161" s="288">
        <f t="shared" si="209"/>
        <v>0.14000000000000001</v>
      </c>
      <c r="R161" s="93">
        <f>+O161</f>
        <v>0.14000000000000001</v>
      </c>
      <c r="T161" s="571">
        <f t="shared" ref="T161:T167" si="247">C161-0.2</f>
        <v>-0.06</v>
      </c>
      <c r="U161" s="571">
        <f t="shared" si="233"/>
        <v>-4.9999999999999975E-3</v>
      </c>
      <c r="V161" s="571">
        <f>Y161</f>
        <v>0.17249999999999999</v>
      </c>
      <c r="X161" s="538">
        <f>download!B180</f>
        <v>0.17249999999999999</v>
      </c>
      <c r="Y161" s="539">
        <f>download!AX180</f>
        <v>0.17249999999999999</v>
      </c>
      <c r="Z161" s="538">
        <f>download!F180</f>
        <v>0.16800000000000001</v>
      </c>
      <c r="AA161" s="538">
        <f>download!AP180</f>
        <v>-9.5000000000000001E-2</v>
      </c>
      <c r="AB161" s="556">
        <f>download!J180</f>
        <v>0.45</v>
      </c>
      <c r="AC161" s="556">
        <f>download!N180</f>
        <v>0.35499999999999998</v>
      </c>
      <c r="AD161" s="556">
        <f>download!R180</f>
        <v>0.19750000000000001</v>
      </c>
      <c r="AE161" s="557">
        <f>download!V180</f>
        <v>0.17749999999999999</v>
      </c>
      <c r="AF161" s="325">
        <v>0</v>
      </c>
      <c r="AG161" s="325">
        <f>download!AT182</f>
        <v>0</v>
      </c>
      <c r="AH161" s="287"/>
      <c r="AI161" s="74">
        <v>41365</v>
      </c>
      <c r="AJ161" s="483">
        <f>download!Z181</f>
        <v>3.55</v>
      </c>
      <c r="AK161" s="67"/>
      <c r="AL161" s="68"/>
      <c r="AM161" s="68">
        <f t="shared" si="210"/>
        <v>1.5049805781736187</v>
      </c>
      <c r="AN161" s="68">
        <f t="shared" si="211"/>
        <v>3.69</v>
      </c>
      <c r="AO161" s="68">
        <f t="shared" si="212"/>
        <v>3.69</v>
      </c>
      <c r="AP161" s="68">
        <f t="shared" si="213"/>
        <v>3.69</v>
      </c>
      <c r="AQ161" s="68">
        <f t="shared" si="214"/>
        <v>3.69</v>
      </c>
      <c r="AR161" s="68">
        <f t="shared" si="215"/>
        <v>3.71</v>
      </c>
      <c r="AS161" s="68">
        <f t="shared" si="216"/>
        <v>3.73</v>
      </c>
      <c r="AT161" s="68">
        <f t="shared" si="217"/>
        <v>3.69</v>
      </c>
      <c r="AU161" s="68">
        <f t="shared" si="218"/>
        <v>3.69</v>
      </c>
      <c r="AV161" s="68"/>
      <c r="AW161" s="68"/>
      <c r="AX161" s="68">
        <f t="shared" si="219"/>
        <v>3.7224999999999997</v>
      </c>
      <c r="AY161" s="68">
        <f t="shared" si="220"/>
        <v>3.718</v>
      </c>
      <c r="AZ161" s="68">
        <f t="shared" si="221"/>
        <v>4</v>
      </c>
      <c r="BA161" s="68">
        <f t="shared" si="222"/>
        <v>3.9049999999999998</v>
      </c>
      <c r="BB161" s="68">
        <f t="shared" si="223"/>
        <v>3.7474999999999996</v>
      </c>
      <c r="BC161" s="68">
        <f t="shared" si="224"/>
        <v>3.7275</v>
      </c>
      <c r="BD161" s="68">
        <f t="shared" si="241"/>
        <v>3.55</v>
      </c>
      <c r="BE161" s="68">
        <f t="shared" si="242"/>
        <v>3.55</v>
      </c>
      <c r="BF161" s="68"/>
      <c r="BG161" s="89"/>
      <c r="BH161" s="67">
        <f>download!AD181</f>
        <v>1.3304236057809999</v>
      </c>
      <c r="BI161" s="40">
        <f>download!AH180</f>
        <v>6.380077815445101E-2</v>
      </c>
      <c r="BJ161" s="40">
        <f>download!AL180</f>
        <v>7.1968966402478018E-2</v>
      </c>
      <c r="BK161" s="48">
        <f t="shared" si="243"/>
        <v>0.45084190162909255</v>
      </c>
      <c r="BL161" s="48">
        <f t="shared" si="243"/>
        <v>0.40785381522320291</v>
      </c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8"/>
      <c r="CN161" s="40"/>
      <c r="CO161" s="56"/>
      <c r="CP161" s="56"/>
      <c r="CQ161" s="72"/>
      <c r="CR161" s="40"/>
      <c r="CS161" s="56"/>
      <c r="CT161" s="40"/>
      <c r="CU161" s="49"/>
      <c r="CV161" s="49"/>
      <c r="CW161" s="40"/>
      <c r="CX161" s="56"/>
      <c r="CY161" s="40"/>
      <c r="CZ161" s="40"/>
      <c r="DA161" s="41"/>
      <c r="DB161" s="41"/>
      <c r="DC161" s="49"/>
      <c r="DD161" s="40"/>
      <c r="DE161" s="49"/>
      <c r="DF161" s="40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</row>
    <row r="162" spans="1:124">
      <c r="A162" s="165">
        <v>41395</v>
      </c>
      <c r="B162" s="93"/>
      <c r="C162" s="394">
        <f t="shared" si="190"/>
        <v>0.14000000000000001</v>
      </c>
      <c r="D162" s="394">
        <f t="shared" si="197"/>
        <v>0.14000000000000001</v>
      </c>
      <c r="E162" s="93">
        <f t="shared" si="245"/>
        <v>0.14000000000000001</v>
      </c>
      <c r="F162" s="288">
        <f t="shared" si="206"/>
        <v>0.10500000000000001</v>
      </c>
      <c r="G162" s="93">
        <f t="shared" si="244"/>
        <v>0.14000000000000001</v>
      </c>
      <c r="H162" s="294">
        <f t="shared" ref="H162:H167" si="248">C162</f>
        <v>0.14000000000000001</v>
      </c>
      <c r="I162" s="288">
        <f t="shared" si="207"/>
        <v>0.14000000000000001</v>
      </c>
      <c r="J162" s="397">
        <f t="shared" si="205"/>
        <v>0.14000000000000001</v>
      </c>
      <c r="K162" s="50">
        <f t="shared" ref="K162:K167" si="249">C162+0.02</f>
        <v>0.16</v>
      </c>
      <c r="L162" s="417">
        <f t="shared" si="246"/>
        <v>0.16</v>
      </c>
      <c r="M162" s="288">
        <f t="shared" si="208"/>
        <v>0.16</v>
      </c>
      <c r="N162" s="93">
        <f t="shared" ref="N162:N167" si="250">+K162+0.02</f>
        <v>0.18</v>
      </c>
      <c r="O162" s="50">
        <f t="shared" ref="O162:O167" si="251">C162</f>
        <v>0.14000000000000001</v>
      </c>
      <c r="P162" s="184">
        <f t="shared" si="202"/>
        <v>0.14000000000000001</v>
      </c>
      <c r="Q162" s="288">
        <f t="shared" si="209"/>
        <v>0.14000000000000001</v>
      </c>
      <c r="R162" s="93">
        <f t="shared" ref="R162:R167" si="252">+O162</f>
        <v>0.14000000000000001</v>
      </c>
      <c r="T162" s="571">
        <f t="shared" si="247"/>
        <v>-0.06</v>
      </c>
      <c r="U162" s="571">
        <f t="shared" si="233"/>
        <v>-4.9999999999999975E-3</v>
      </c>
      <c r="V162" s="571">
        <f t="shared" ref="V162:V167" si="253">Y162</f>
        <v>0.16250000000000001</v>
      </c>
      <c r="X162" s="538">
        <f>download!B181</f>
        <v>0.16250000000000001</v>
      </c>
      <c r="Y162" s="539">
        <f>download!AX181</f>
        <v>0.16250000000000001</v>
      </c>
      <c r="Z162" s="538">
        <f>download!F181</f>
        <v>0.17800000000000002</v>
      </c>
      <c r="AA162" s="538">
        <f>download!AP181</f>
        <v>-0.11</v>
      </c>
      <c r="AB162" s="556">
        <f>download!J181</f>
        <v>0.36499999999999999</v>
      </c>
      <c r="AC162" s="556">
        <f>download!N181</f>
        <v>0.28749999999999998</v>
      </c>
      <c r="AD162" s="556">
        <f>download!R181</f>
        <v>0.17249999999999999</v>
      </c>
      <c r="AE162" s="557">
        <f>download!V181</f>
        <v>0.16250000000000001</v>
      </c>
      <c r="AF162" s="325">
        <v>0</v>
      </c>
      <c r="AG162" s="325">
        <f>download!AT183</f>
        <v>0</v>
      </c>
      <c r="AH162" s="287"/>
      <c r="AI162" s="74">
        <v>41395</v>
      </c>
      <c r="AJ162" s="483">
        <f>download!Z182</f>
        <v>3.55</v>
      </c>
      <c r="AK162" s="67"/>
      <c r="AL162" s="68"/>
      <c r="AM162" s="68">
        <f t="shared" si="210"/>
        <v>1.4962527603959987</v>
      </c>
      <c r="AN162" s="68">
        <f t="shared" si="211"/>
        <v>3.69</v>
      </c>
      <c r="AO162" s="68">
        <f t="shared" si="212"/>
        <v>3.69</v>
      </c>
      <c r="AP162" s="68">
        <f t="shared" si="213"/>
        <v>3.69</v>
      </c>
      <c r="AQ162" s="68">
        <f t="shared" si="214"/>
        <v>3.69</v>
      </c>
      <c r="AR162" s="68">
        <f t="shared" si="215"/>
        <v>3.71</v>
      </c>
      <c r="AS162" s="68">
        <f t="shared" si="216"/>
        <v>3.73</v>
      </c>
      <c r="AT162" s="68">
        <f t="shared" si="217"/>
        <v>3.69</v>
      </c>
      <c r="AU162" s="68">
        <f t="shared" si="218"/>
        <v>3.69</v>
      </c>
      <c r="AV162" s="68"/>
      <c r="AW162" s="68"/>
      <c r="AX162" s="68">
        <f t="shared" si="219"/>
        <v>3.7124999999999999</v>
      </c>
      <c r="AY162" s="68">
        <f t="shared" si="220"/>
        <v>3.7279999999999998</v>
      </c>
      <c r="AZ162" s="68">
        <f t="shared" si="221"/>
        <v>3.915</v>
      </c>
      <c r="BA162" s="68">
        <f t="shared" si="222"/>
        <v>3.8374999999999999</v>
      </c>
      <c r="BB162" s="68">
        <f t="shared" si="223"/>
        <v>3.7224999999999997</v>
      </c>
      <c r="BC162" s="68">
        <f t="shared" si="224"/>
        <v>3.7124999999999999</v>
      </c>
      <c r="BD162" s="68">
        <f t="shared" si="241"/>
        <v>3.55</v>
      </c>
      <c r="BE162" s="68">
        <f t="shared" si="242"/>
        <v>3.55</v>
      </c>
      <c r="BF162" s="68"/>
      <c r="BG162" s="89"/>
      <c r="BH162" s="67">
        <f>download!AD182</f>
        <v>1.3297523405460003</v>
      </c>
      <c r="BI162" s="40">
        <f>download!AH181</f>
        <v>6.3814285024497014E-2</v>
      </c>
      <c r="BJ162" s="40">
        <f>download!AL181</f>
        <v>7.1969683194210016E-2</v>
      </c>
      <c r="BK162" s="48">
        <f t="shared" si="243"/>
        <v>0.44844729443178549</v>
      </c>
      <c r="BL162" s="48">
        <f t="shared" si="243"/>
        <v>0.40548855295284519</v>
      </c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8"/>
      <c r="CN162" s="40"/>
      <c r="CO162" s="56"/>
      <c r="CP162" s="56"/>
      <c r="CQ162" s="72"/>
      <c r="CR162" s="40"/>
      <c r="CS162" s="56"/>
      <c r="CT162" s="40"/>
      <c r="CU162" s="49"/>
      <c r="CV162" s="49"/>
      <c r="CW162" s="40"/>
      <c r="CX162" s="56"/>
      <c r="CY162" s="40"/>
      <c r="CZ162" s="40"/>
      <c r="DA162" s="41"/>
      <c r="DB162" s="41"/>
      <c r="DC162" s="49"/>
      <c r="DD162" s="40"/>
      <c r="DE162" s="49"/>
      <c r="DF162" s="40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</row>
    <row r="163" spans="1:124">
      <c r="A163" s="165">
        <v>41426</v>
      </c>
      <c r="B163" s="93"/>
      <c r="C163" s="394">
        <f t="shared" si="190"/>
        <v>0.14000000000000001</v>
      </c>
      <c r="D163" s="394">
        <f t="shared" si="197"/>
        <v>0.14000000000000001</v>
      </c>
      <c r="E163" s="93">
        <f t="shared" si="245"/>
        <v>0.14000000000000001</v>
      </c>
      <c r="F163" s="288">
        <f t="shared" si="206"/>
        <v>0.10500000000000001</v>
      </c>
      <c r="G163" s="93">
        <f t="shared" si="244"/>
        <v>0.14000000000000001</v>
      </c>
      <c r="H163" s="294">
        <f t="shared" si="248"/>
        <v>0.14000000000000001</v>
      </c>
      <c r="I163" s="288">
        <f t="shared" si="207"/>
        <v>0.14000000000000001</v>
      </c>
      <c r="J163" s="397">
        <f t="shared" si="205"/>
        <v>0.14000000000000001</v>
      </c>
      <c r="K163" s="50">
        <f t="shared" si="249"/>
        <v>0.16</v>
      </c>
      <c r="L163" s="417">
        <f t="shared" si="246"/>
        <v>0.16</v>
      </c>
      <c r="M163" s="288">
        <f t="shared" si="208"/>
        <v>0.16</v>
      </c>
      <c r="N163" s="93">
        <f t="shared" si="250"/>
        <v>0.18</v>
      </c>
      <c r="O163" s="50">
        <f t="shared" si="251"/>
        <v>0.14000000000000001</v>
      </c>
      <c r="P163" s="184">
        <f t="shared" si="202"/>
        <v>0.14000000000000001</v>
      </c>
      <c r="Q163" s="288">
        <f t="shared" si="209"/>
        <v>0.14000000000000001</v>
      </c>
      <c r="R163" s="93">
        <f t="shared" si="252"/>
        <v>0.14000000000000001</v>
      </c>
      <c r="T163" s="571">
        <f t="shared" si="247"/>
        <v>-0.06</v>
      </c>
      <c r="U163" s="571">
        <f t="shared" si="233"/>
        <v>-4.9999999999999975E-3</v>
      </c>
      <c r="V163" s="571">
        <f t="shared" si="253"/>
        <v>0.1575</v>
      </c>
      <c r="X163" s="538">
        <f>download!B182</f>
        <v>0.1575</v>
      </c>
      <c r="Y163" s="539">
        <f>download!AX182</f>
        <v>0.1575</v>
      </c>
      <c r="Z163" s="538">
        <f>download!F182</f>
        <v>0.17300000000000001</v>
      </c>
      <c r="AA163" s="538">
        <f>download!AP182</f>
        <v>-0.12</v>
      </c>
      <c r="AB163" s="556">
        <f>download!J182</f>
        <v>0.35499999999999998</v>
      </c>
      <c r="AC163" s="556">
        <f>download!N182</f>
        <v>0.28749999999999998</v>
      </c>
      <c r="AD163" s="556">
        <f>download!R182</f>
        <v>0.17249999999999999</v>
      </c>
      <c r="AE163" s="557">
        <f>download!V182</f>
        <v>0.16250000000000001</v>
      </c>
      <c r="AF163" s="325">
        <v>0</v>
      </c>
      <c r="AG163" s="325">
        <f>download!AT184</f>
        <v>0</v>
      </c>
      <c r="AH163" s="287"/>
      <c r="AI163" s="74">
        <v>41426</v>
      </c>
      <c r="AJ163" s="483">
        <f>download!Z183</f>
        <v>3.59</v>
      </c>
      <c r="AK163" s="67"/>
      <c r="AL163" s="68"/>
      <c r="AM163" s="68">
        <f t="shared" si="210"/>
        <v>1.5034093607554107</v>
      </c>
      <c r="AN163" s="68">
        <f t="shared" si="211"/>
        <v>3.73</v>
      </c>
      <c r="AO163" s="68">
        <f t="shared" si="212"/>
        <v>3.73</v>
      </c>
      <c r="AP163" s="68">
        <f t="shared" si="213"/>
        <v>3.73</v>
      </c>
      <c r="AQ163" s="68">
        <f t="shared" si="214"/>
        <v>3.73</v>
      </c>
      <c r="AR163" s="68">
        <f t="shared" si="215"/>
        <v>3.75</v>
      </c>
      <c r="AS163" s="68">
        <f t="shared" si="216"/>
        <v>3.77</v>
      </c>
      <c r="AT163" s="68">
        <f t="shared" si="217"/>
        <v>3.73</v>
      </c>
      <c r="AU163" s="68">
        <f t="shared" si="218"/>
        <v>3.73</v>
      </c>
      <c r="AV163" s="68"/>
      <c r="AW163" s="68"/>
      <c r="AX163" s="68">
        <f t="shared" si="219"/>
        <v>3.7475000000000001</v>
      </c>
      <c r="AY163" s="68">
        <f t="shared" si="220"/>
        <v>3.7629999999999999</v>
      </c>
      <c r="AZ163" s="68">
        <f t="shared" si="221"/>
        <v>3.9449999999999998</v>
      </c>
      <c r="BA163" s="68">
        <f t="shared" si="222"/>
        <v>3.8774999999999999</v>
      </c>
      <c r="BB163" s="68">
        <f t="shared" si="223"/>
        <v>3.7624999999999997</v>
      </c>
      <c r="BC163" s="68">
        <f t="shared" si="224"/>
        <v>3.7524999999999999</v>
      </c>
      <c r="BD163" s="68">
        <f t="shared" si="241"/>
        <v>3.59</v>
      </c>
      <c r="BE163" s="68">
        <f t="shared" si="242"/>
        <v>3.59</v>
      </c>
      <c r="BF163" s="68"/>
      <c r="BG163" s="89"/>
      <c r="BH163" s="67">
        <f>download!AD183</f>
        <v>1.3291058018680002</v>
      </c>
      <c r="BI163" s="40">
        <f>download!AH182</f>
        <v>6.3828242123608006E-2</v>
      </c>
      <c r="BJ163" s="40">
        <f>download!AL182</f>
        <v>7.1970423879000003E-2</v>
      </c>
      <c r="BK163" s="48">
        <f t="shared" si="243"/>
        <v>0.44598522103589161</v>
      </c>
      <c r="BL163" s="48">
        <f t="shared" si="243"/>
        <v>0.4030588098539975</v>
      </c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8"/>
      <c r="CN163" s="40"/>
      <c r="CO163" s="56"/>
      <c r="CP163" s="56"/>
      <c r="CQ163" s="72"/>
      <c r="CR163" s="40"/>
      <c r="CS163" s="56"/>
      <c r="CT163" s="40"/>
      <c r="CU163" s="49"/>
      <c r="CV163" s="49"/>
      <c r="CW163" s="40"/>
      <c r="CX163" s="56"/>
      <c r="CY163" s="40"/>
      <c r="CZ163" s="40"/>
      <c r="DA163" s="41"/>
      <c r="DB163" s="41"/>
      <c r="DC163" s="49"/>
      <c r="DD163" s="40"/>
      <c r="DE163" s="49"/>
      <c r="DF163" s="40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</row>
    <row r="164" spans="1:124">
      <c r="A164" s="165">
        <v>41456</v>
      </c>
      <c r="B164" s="93"/>
      <c r="C164" s="394">
        <f t="shared" si="190"/>
        <v>0.14000000000000001</v>
      </c>
      <c r="D164" s="394">
        <f t="shared" si="197"/>
        <v>0.14000000000000001</v>
      </c>
      <c r="E164" s="93">
        <f t="shared" si="245"/>
        <v>0.14000000000000001</v>
      </c>
      <c r="F164" s="288">
        <f t="shared" si="206"/>
        <v>0.10500000000000001</v>
      </c>
      <c r="G164" s="93">
        <f t="shared" si="244"/>
        <v>0.14000000000000001</v>
      </c>
      <c r="H164" s="294">
        <f t="shared" si="248"/>
        <v>0.14000000000000001</v>
      </c>
      <c r="I164" s="288">
        <f t="shared" si="207"/>
        <v>0.14000000000000001</v>
      </c>
      <c r="J164" s="397">
        <f t="shared" ref="J164:J179" si="254">H164+0</f>
        <v>0.14000000000000001</v>
      </c>
      <c r="K164" s="50">
        <f t="shared" si="249"/>
        <v>0.16</v>
      </c>
      <c r="L164" s="417">
        <f t="shared" si="246"/>
        <v>0.16</v>
      </c>
      <c r="M164" s="288">
        <f t="shared" si="208"/>
        <v>0.16</v>
      </c>
      <c r="N164" s="93">
        <f t="shared" si="250"/>
        <v>0.18</v>
      </c>
      <c r="O164" s="50">
        <f t="shared" si="251"/>
        <v>0.14000000000000001</v>
      </c>
      <c r="P164" s="184">
        <f t="shared" si="202"/>
        <v>0.14000000000000001</v>
      </c>
      <c r="Q164" s="288">
        <f t="shared" si="209"/>
        <v>0.14000000000000001</v>
      </c>
      <c r="R164" s="93">
        <f t="shared" si="252"/>
        <v>0.14000000000000001</v>
      </c>
      <c r="T164" s="571">
        <f t="shared" si="247"/>
        <v>-0.06</v>
      </c>
      <c r="U164" s="571">
        <f t="shared" si="233"/>
        <v>-4.9999999999999975E-3</v>
      </c>
      <c r="V164" s="571">
        <f t="shared" si="253"/>
        <v>0.14749999999999999</v>
      </c>
      <c r="X164" s="538">
        <f>download!B183</f>
        <v>0.14749999999999999</v>
      </c>
      <c r="Y164" s="539">
        <f>download!AX183</f>
        <v>0.14749999999999999</v>
      </c>
      <c r="Z164" s="538">
        <f>download!F183</f>
        <v>0.16300000000000001</v>
      </c>
      <c r="AA164" s="538">
        <f>download!AP183</f>
        <v>-0.12</v>
      </c>
      <c r="AB164" s="556">
        <f>download!J183</f>
        <v>0.39</v>
      </c>
      <c r="AC164" s="556">
        <f>download!N183</f>
        <v>0.3</v>
      </c>
      <c r="AD164" s="556">
        <f>download!R183</f>
        <v>0.185</v>
      </c>
      <c r="AE164" s="557">
        <f>download!V183</f>
        <v>0.16250000000000001</v>
      </c>
      <c r="AF164" s="325">
        <v>0</v>
      </c>
      <c r="AG164" s="325">
        <f>download!AT185</f>
        <v>0</v>
      </c>
      <c r="AH164" s="287"/>
      <c r="AI164" s="74">
        <v>41456</v>
      </c>
      <c r="AJ164" s="483">
        <f>download!Z184</f>
        <v>3.59</v>
      </c>
      <c r="AK164" s="67"/>
      <c r="AL164" s="68"/>
      <c r="AM164" s="68">
        <f t="shared" si="210"/>
        <v>1.4946903095012052</v>
      </c>
      <c r="AN164" s="68">
        <f t="shared" si="211"/>
        <v>3.73</v>
      </c>
      <c r="AO164" s="68">
        <f t="shared" si="212"/>
        <v>3.73</v>
      </c>
      <c r="AP164" s="68">
        <f t="shared" si="213"/>
        <v>3.73</v>
      </c>
      <c r="AQ164" s="68">
        <f t="shared" si="214"/>
        <v>3.73</v>
      </c>
      <c r="AR164" s="68">
        <f t="shared" si="215"/>
        <v>3.75</v>
      </c>
      <c r="AS164" s="68">
        <f t="shared" si="216"/>
        <v>3.77</v>
      </c>
      <c r="AT164" s="68">
        <f t="shared" si="217"/>
        <v>3.73</v>
      </c>
      <c r="AU164" s="68">
        <f t="shared" si="218"/>
        <v>3.73</v>
      </c>
      <c r="AV164" s="68"/>
      <c r="AW164" s="68"/>
      <c r="AX164" s="68">
        <f t="shared" si="219"/>
        <v>3.7374999999999998</v>
      </c>
      <c r="AY164" s="68">
        <f t="shared" si="220"/>
        <v>3.7529999999999997</v>
      </c>
      <c r="AZ164" s="68">
        <f t="shared" si="221"/>
        <v>3.98</v>
      </c>
      <c r="BA164" s="68">
        <f t="shared" si="222"/>
        <v>3.8899999999999997</v>
      </c>
      <c r="BB164" s="68">
        <f t="shared" si="223"/>
        <v>3.7749999999999999</v>
      </c>
      <c r="BC164" s="68">
        <f t="shared" si="224"/>
        <v>3.7524999999999999</v>
      </c>
      <c r="BD164" s="68">
        <f t="shared" si="241"/>
        <v>3.59</v>
      </c>
      <c r="BE164" s="68">
        <f t="shared" si="242"/>
        <v>3.59</v>
      </c>
      <c r="BF164" s="68"/>
      <c r="BG164" s="89"/>
      <c r="BH164" s="67">
        <f>download!AD184</f>
        <v>1.3284408827319998</v>
      </c>
      <c r="BI164" s="40">
        <f>download!AH183</f>
        <v>6.3841748993777009E-2</v>
      </c>
      <c r="BJ164" s="40">
        <f>download!AL183</f>
        <v>7.1971140670733014E-2</v>
      </c>
      <c r="BK164" s="48">
        <f t="shared" si="243"/>
        <v>0.4436144711644025</v>
      </c>
      <c r="BL164" s="48">
        <f t="shared" si="243"/>
        <v>0.40072126260085927</v>
      </c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8"/>
      <c r="CN164" s="40"/>
      <c r="CO164" s="56"/>
      <c r="CP164" s="56"/>
      <c r="CQ164" s="72"/>
      <c r="CR164" s="40"/>
      <c r="CS164" s="56"/>
      <c r="CT164" s="40"/>
      <c r="CU164" s="49"/>
      <c r="CV164" s="49"/>
      <c r="CW164" s="40"/>
      <c r="CX164" s="56"/>
      <c r="CY164" s="40"/>
      <c r="CZ164" s="40"/>
      <c r="DA164" s="41"/>
      <c r="DB164" s="41"/>
      <c r="DC164" s="49"/>
      <c r="DD164" s="40"/>
      <c r="DE164" s="49"/>
      <c r="DF164" s="40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</row>
    <row r="165" spans="1:124">
      <c r="A165" s="165">
        <v>41487</v>
      </c>
      <c r="B165" s="93"/>
      <c r="C165" s="394">
        <f t="shared" si="190"/>
        <v>0.14000000000000001</v>
      </c>
      <c r="D165" s="394">
        <f t="shared" si="197"/>
        <v>0.14000000000000001</v>
      </c>
      <c r="E165" s="93">
        <f t="shared" si="245"/>
        <v>0.14000000000000001</v>
      </c>
      <c r="F165" s="288">
        <f t="shared" si="206"/>
        <v>0.10500000000000001</v>
      </c>
      <c r="G165" s="93">
        <f t="shared" si="244"/>
        <v>0.14000000000000001</v>
      </c>
      <c r="H165" s="294">
        <f t="shared" si="248"/>
        <v>0.14000000000000001</v>
      </c>
      <c r="I165" s="288">
        <f t="shared" si="207"/>
        <v>0.14000000000000001</v>
      </c>
      <c r="J165" s="397">
        <f t="shared" si="254"/>
        <v>0.14000000000000001</v>
      </c>
      <c r="K165" s="50">
        <f t="shared" si="249"/>
        <v>0.16</v>
      </c>
      <c r="L165" s="417">
        <f t="shared" si="246"/>
        <v>0.16</v>
      </c>
      <c r="M165" s="288">
        <f t="shared" si="208"/>
        <v>0.16</v>
      </c>
      <c r="N165" s="93">
        <f t="shared" si="250"/>
        <v>0.18</v>
      </c>
      <c r="O165" s="50">
        <f t="shared" si="251"/>
        <v>0.14000000000000001</v>
      </c>
      <c r="P165" s="184">
        <f t="shared" si="202"/>
        <v>0.14000000000000001</v>
      </c>
      <c r="Q165" s="288">
        <f t="shared" si="209"/>
        <v>0.14000000000000001</v>
      </c>
      <c r="R165" s="93">
        <f t="shared" si="252"/>
        <v>0.14000000000000001</v>
      </c>
      <c r="T165" s="571">
        <f t="shared" si="247"/>
        <v>-0.06</v>
      </c>
      <c r="U165" s="571">
        <f t="shared" si="233"/>
        <v>-4.9999999999999975E-3</v>
      </c>
      <c r="V165" s="571">
        <f t="shared" si="253"/>
        <v>0.14499999999999999</v>
      </c>
      <c r="X165" s="538">
        <f>download!B184</f>
        <v>0.14499999999999999</v>
      </c>
      <c r="Y165" s="539">
        <f>download!AX184</f>
        <v>0.14499999999999999</v>
      </c>
      <c r="Z165" s="538">
        <f>download!F184</f>
        <v>0.16</v>
      </c>
      <c r="AA165" s="538">
        <f>download!AP184</f>
        <v>-0.12</v>
      </c>
      <c r="AB165" s="556">
        <f>download!J184</f>
        <v>0.45500000000000002</v>
      </c>
      <c r="AC165" s="556">
        <f>download!N184</f>
        <v>0.3</v>
      </c>
      <c r="AD165" s="556">
        <f>download!R184</f>
        <v>0.185</v>
      </c>
      <c r="AE165" s="557">
        <f>download!V184</f>
        <v>0.16250000000000001</v>
      </c>
      <c r="AF165" s="325">
        <v>0</v>
      </c>
      <c r="AG165" s="325">
        <f>download!AT186</f>
        <v>0</v>
      </c>
      <c r="AH165" s="287"/>
      <c r="AI165" s="74">
        <v>41487</v>
      </c>
      <c r="AJ165" s="483">
        <f>download!Z185</f>
        <v>3.6349999999999998</v>
      </c>
      <c r="AK165" s="67"/>
      <c r="AL165" s="68"/>
      <c r="AM165" s="68">
        <f t="shared" si="210"/>
        <v>1.5036579646697292</v>
      </c>
      <c r="AN165" s="68">
        <f t="shared" si="211"/>
        <v>3.7749999999999999</v>
      </c>
      <c r="AO165" s="68">
        <f t="shared" si="212"/>
        <v>3.7749999999999999</v>
      </c>
      <c r="AP165" s="68">
        <f t="shared" si="213"/>
        <v>3.7749999999999999</v>
      </c>
      <c r="AQ165" s="68">
        <f t="shared" si="214"/>
        <v>3.7749999999999999</v>
      </c>
      <c r="AR165" s="68">
        <f t="shared" si="215"/>
        <v>3.7949999999999999</v>
      </c>
      <c r="AS165" s="68">
        <f t="shared" si="216"/>
        <v>3.8149999999999999</v>
      </c>
      <c r="AT165" s="68">
        <f t="shared" si="217"/>
        <v>3.7749999999999999</v>
      </c>
      <c r="AU165" s="68">
        <f t="shared" si="218"/>
        <v>3.7749999999999999</v>
      </c>
      <c r="AV165" s="68"/>
      <c r="AW165" s="68"/>
      <c r="AX165" s="68">
        <f t="shared" si="219"/>
        <v>3.78</v>
      </c>
      <c r="AY165" s="68">
        <f t="shared" si="220"/>
        <v>3.7949999999999999</v>
      </c>
      <c r="AZ165" s="68">
        <f t="shared" si="221"/>
        <v>4.09</v>
      </c>
      <c r="BA165" s="68">
        <f t="shared" si="222"/>
        <v>3.9349999999999996</v>
      </c>
      <c r="BB165" s="68">
        <f t="shared" si="223"/>
        <v>3.82</v>
      </c>
      <c r="BC165" s="68">
        <f t="shared" si="224"/>
        <v>3.7974999999999999</v>
      </c>
      <c r="BD165" s="68">
        <f t="shared" si="241"/>
        <v>3.6349999999999998</v>
      </c>
      <c r="BE165" s="68">
        <f t="shared" si="242"/>
        <v>3.6349999999999998</v>
      </c>
      <c r="BF165" s="68"/>
      <c r="BG165" s="89"/>
      <c r="BH165" s="67">
        <f>download!AD185</f>
        <v>1.3277791819270002</v>
      </c>
      <c r="BI165" s="40">
        <f>download!AH184</f>
        <v>6.3855706093015011E-2</v>
      </c>
      <c r="BJ165" s="40">
        <f>download!AL184</f>
        <v>7.1971881355524014E-2</v>
      </c>
      <c r="BK165" s="48">
        <f t="shared" si="243"/>
        <v>0.44117693892411419</v>
      </c>
      <c r="BL165" s="48">
        <f t="shared" si="243"/>
        <v>0.39831999064098789</v>
      </c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8"/>
      <c r="CN165" s="40"/>
      <c r="CO165" s="56"/>
      <c r="CP165" s="56"/>
      <c r="CQ165" s="72"/>
      <c r="CR165" s="40"/>
      <c r="CS165" s="56"/>
      <c r="CT165" s="40"/>
      <c r="CU165" s="49"/>
      <c r="CV165" s="49"/>
      <c r="CW165" s="40"/>
      <c r="CX165" s="56"/>
      <c r="CY165" s="40"/>
      <c r="CZ165" s="40"/>
      <c r="DA165" s="41"/>
      <c r="DB165" s="41"/>
      <c r="DC165" s="49"/>
      <c r="DD165" s="40"/>
      <c r="DE165" s="49"/>
      <c r="DF165" s="40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</row>
    <row r="166" spans="1:124">
      <c r="A166" s="165">
        <v>41518</v>
      </c>
      <c r="B166" s="93"/>
      <c r="C166" s="394">
        <f t="shared" si="190"/>
        <v>0.14000000000000001</v>
      </c>
      <c r="D166" s="394">
        <f t="shared" si="197"/>
        <v>0.14000000000000001</v>
      </c>
      <c r="E166" s="93">
        <f t="shared" si="245"/>
        <v>0.14000000000000001</v>
      </c>
      <c r="F166" s="288">
        <f t="shared" si="206"/>
        <v>0.10500000000000001</v>
      </c>
      <c r="G166" s="93">
        <f t="shared" si="244"/>
        <v>0.14000000000000001</v>
      </c>
      <c r="H166" s="294">
        <f t="shared" si="248"/>
        <v>0.14000000000000001</v>
      </c>
      <c r="I166" s="288">
        <f t="shared" si="207"/>
        <v>0.14000000000000001</v>
      </c>
      <c r="J166" s="397">
        <f t="shared" si="254"/>
        <v>0.14000000000000001</v>
      </c>
      <c r="K166" s="50">
        <f t="shared" si="249"/>
        <v>0.16</v>
      </c>
      <c r="L166" s="417">
        <f t="shared" si="246"/>
        <v>0.16</v>
      </c>
      <c r="M166" s="288">
        <f t="shared" si="208"/>
        <v>0.16</v>
      </c>
      <c r="N166" s="93">
        <f t="shared" si="250"/>
        <v>0.18</v>
      </c>
      <c r="O166" s="50">
        <f t="shared" si="251"/>
        <v>0.14000000000000001</v>
      </c>
      <c r="P166" s="184">
        <f t="shared" si="202"/>
        <v>0.14000000000000001</v>
      </c>
      <c r="Q166" s="288">
        <f t="shared" si="209"/>
        <v>0.14000000000000001</v>
      </c>
      <c r="R166" s="93">
        <f t="shared" si="252"/>
        <v>0.14000000000000001</v>
      </c>
      <c r="T166" s="571">
        <f t="shared" si="247"/>
        <v>-0.06</v>
      </c>
      <c r="U166" s="571">
        <f t="shared" si="233"/>
        <v>-4.9999999999999975E-3</v>
      </c>
      <c r="V166" s="571">
        <f t="shared" si="253"/>
        <v>0.14249999999999999</v>
      </c>
      <c r="X166" s="538">
        <f>download!B185</f>
        <v>0.14249999999999999</v>
      </c>
      <c r="Y166" s="539">
        <f>download!AX185</f>
        <v>0.14249999999999999</v>
      </c>
      <c r="Z166" s="538">
        <f>download!F185</f>
        <v>0.158</v>
      </c>
      <c r="AA166" s="538">
        <f>download!AP185</f>
        <v>-0.11</v>
      </c>
      <c r="AB166" s="556">
        <f>download!J185</f>
        <v>0.35499999999999998</v>
      </c>
      <c r="AC166" s="556">
        <f>download!N185</f>
        <v>0.28999999999999998</v>
      </c>
      <c r="AD166" s="556">
        <f>download!R185</f>
        <v>0.16250000000000001</v>
      </c>
      <c r="AE166" s="557">
        <f>download!V185</f>
        <v>0.16250000000000001</v>
      </c>
      <c r="AF166" s="325">
        <v>0</v>
      </c>
      <c r="AG166" s="325">
        <f>download!AT187</f>
        <v>0</v>
      </c>
      <c r="AH166" s="287"/>
      <c r="AI166" s="74">
        <v>41518</v>
      </c>
      <c r="AJ166" s="483">
        <f>download!Z186</f>
        <v>3.6150000000000002</v>
      </c>
      <c r="AK166" s="67"/>
      <c r="AL166" s="68"/>
      <c r="AM166" s="68">
        <f t="shared" si="210"/>
        <v>1.4867286401226212</v>
      </c>
      <c r="AN166" s="68">
        <f t="shared" si="211"/>
        <v>3.7550000000000003</v>
      </c>
      <c r="AO166" s="68">
        <f t="shared" si="212"/>
        <v>3.7550000000000003</v>
      </c>
      <c r="AP166" s="68">
        <f t="shared" si="213"/>
        <v>3.7550000000000003</v>
      </c>
      <c r="AQ166" s="68">
        <f t="shared" si="214"/>
        <v>3.7550000000000003</v>
      </c>
      <c r="AR166" s="68">
        <f t="shared" si="215"/>
        <v>3.7750000000000004</v>
      </c>
      <c r="AS166" s="68">
        <f t="shared" si="216"/>
        <v>3.7950000000000004</v>
      </c>
      <c r="AT166" s="68">
        <f t="shared" si="217"/>
        <v>3.7550000000000003</v>
      </c>
      <c r="AU166" s="68">
        <f t="shared" si="218"/>
        <v>3.7550000000000003</v>
      </c>
      <c r="AV166" s="68"/>
      <c r="AW166" s="68"/>
      <c r="AX166" s="68">
        <f t="shared" si="219"/>
        <v>3.7575000000000003</v>
      </c>
      <c r="AY166" s="68">
        <f t="shared" si="220"/>
        <v>3.7730000000000001</v>
      </c>
      <c r="AZ166" s="68">
        <f t="shared" si="221"/>
        <v>3.97</v>
      </c>
      <c r="BA166" s="68">
        <f t="shared" si="222"/>
        <v>3.9050000000000002</v>
      </c>
      <c r="BB166" s="68">
        <f t="shared" si="223"/>
        <v>3.7775000000000003</v>
      </c>
      <c r="BC166" s="68">
        <f t="shared" si="224"/>
        <v>3.7775000000000003</v>
      </c>
      <c r="BD166" s="68">
        <f t="shared" si="241"/>
        <v>3.6150000000000002</v>
      </c>
      <c r="BE166" s="68">
        <f t="shared" si="242"/>
        <v>3.6150000000000002</v>
      </c>
      <c r="BF166" s="68"/>
      <c r="BG166" s="89"/>
      <c r="BH166" s="67">
        <f>download!AD186</f>
        <v>1.3271418863400002</v>
      </c>
      <c r="BI166" s="40">
        <f>download!AH185</f>
        <v>6.3869663192317017E-2</v>
      </c>
      <c r="BJ166" s="40">
        <f>download!AL185</f>
        <v>7.1972622040314002E-2</v>
      </c>
      <c r="BK166" s="48">
        <f t="shared" si="243"/>
        <v>0.43875179341698334</v>
      </c>
      <c r="BL166" s="48">
        <f t="shared" si="243"/>
        <v>0.39593305995276196</v>
      </c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8"/>
      <c r="CN166" s="40"/>
      <c r="CO166" s="56"/>
      <c r="CP166" s="56"/>
      <c r="CQ166" s="72"/>
      <c r="CR166" s="40"/>
      <c r="CS166" s="56"/>
      <c r="CT166" s="40"/>
      <c r="CU166" s="49"/>
      <c r="CV166" s="49"/>
      <c r="CW166" s="40"/>
      <c r="CX166" s="56"/>
      <c r="CY166" s="40"/>
      <c r="CZ166" s="40"/>
      <c r="DA166" s="41"/>
      <c r="DB166" s="41"/>
      <c r="DC166" s="49"/>
      <c r="DD166" s="40"/>
      <c r="DE166" s="49"/>
      <c r="DF166" s="40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</row>
    <row r="167" spans="1:124">
      <c r="A167" s="165">
        <v>41548</v>
      </c>
      <c r="B167" s="93"/>
      <c r="C167" s="394">
        <f t="shared" si="190"/>
        <v>0.14000000000000001</v>
      </c>
      <c r="D167" s="394">
        <f t="shared" si="197"/>
        <v>0.14000000000000001</v>
      </c>
      <c r="E167" s="93">
        <f t="shared" si="245"/>
        <v>0.14000000000000001</v>
      </c>
      <c r="F167" s="288">
        <f t="shared" ref="F167:F179" si="255">C167-0.035</f>
        <v>0.10500000000000001</v>
      </c>
      <c r="G167" s="93">
        <f t="shared" si="244"/>
        <v>0.14000000000000001</v>
      </c>
      <c r="H167" s="294">
        <f t="shared" si="248"/>
        <v>0.14000000000000001</v>
      </c>
      <c r="I167" s="288">
        <f t="shared" ref="I167:I179" si="256">H167</f>
        <v>0.14000000000000001</v>
      </c>
      <c r="J167" s="397">
        <f t="shared" si="254"/>
        <v>0.14000000000000001</v>
      </c>
      <c r="K167" s="50">
        <f t="shared" si="249"/>
        <v>0.16</v>
      </c>
      <c r="L167" s="417">
        <f t="shared" si="246"/>
        <v>0.16</v>
      </c>
      <c r="M167" s="288">
        <f t="shared" ref="M167:M179" si="257">K167</f>
        <v>0.16</v>
      </c>
      <c r="N167" s="93">
        <f t="shared" si="250"/>
        <v>0.18</v>
      </c>
      <c r="O167" s="50">
        <f t="shared" si="251"/>
        <v>0.14000000000000001</v>
      </c>
      <c r="P167" s="184">
        <f t="shared" si="202"/>
        <v>0.14000000000000001</v>
      </c>
      <c r="Q167" s="288">
        <f t="shared" ref="Q167:Q179" si="258">O167</f>
        <v>0.14000000000000001</v>
      </c>
      <c r="R167" s="93">
        <f t="shared" si="252"/>
        <v>0.14000000000000001</v>
      </c>
      <c r="T167" s="571">
        <f t="shared" si="247"/>
        <v>-0.06</v>
      </c>
      <c r="U167" s="571">
        <f t="shared" si="233"/>
        <v>-4.9999999999999975E-3</v>
      </c>
      <c r="V167" s="571">
        <f t="shared" si="253"/>
        <v>0.1575</v>
      </c>
      <c r="X167" s="538">
        <f>download!B186</f>
        <v>0.1575</v>
      </c>
      <c r="Y167" s="539">
        <f>download!AX186</f>
        <v>0.1575</v>
      </c>
      <c r="Z167" s="538">
        <f>download!F186</f>
        <v>0.17300000000000001</v>
      </c>
      <c r="AA167" s="538">
        <f>download!AP186</f>
        <v>-9.5000000000000001E-2</v>
      </c>
      <c r="AB167" s="556">
        <f>download!J186</f>
        <v>0.42499999999999999</v>
      </c>
      <c r="AC167" s="556">
        <f>download!N186</f>
        <v>0.36249999999999999</v>
      </c>
      <c r="AD167" s="556">
        <f>download!R186</f>
        <v>0.185</v>
      </c>
      <c r="AE167" s="557">
        <f>download!V186</f>
        <v>0.16500000000000001</v>
      </c>
      <c r="AF167" s="325">
        <v>0</v>
      </c>
      <c r="AG167" s="325">
        <f>download!AT188</f>
        <v>0</v>
      </c>
      <c r="AH167" s="287"/>
      <c r="AI167" s="74">
        <v>41548</v>
      </c>
      <c r="AJ167" s="483">
        <f>download!Z187</f>
        <v>3.625</v>
      </c>
      <c r="AK167" s="67"/>
      <c r="AL167" s="68"/>
      <c r="AM167" s="68">
        <f t="shared" ref="AM167:AM184" si="259">($AJ167+C167)*BL167</f>
        <v>1.4820421808583222</v>
      </c>
      <c r="AN167" s="68">
        <f t="shared" ref="AN167:AN184" si="260">+AJ167+C167</f>
        <v>3.7650000000000001</v>
      </c>
      <c r="AO167" s="68">
        <f t="shared" ref="AO167:AO184" si="261">$AJ167+E167</f>
        <v>3.7650000000000001</v>
      </c>
      <c r="AP167" s="68">
        <f t="shared" ref="AP167:AP184" si="262">$AJ167+G167</f>
        <v>3.7650000000000001</v>
      </c>
      <c r="AQ167" s="68">
        <f t="shared" ref="AQ167:AQ184" si="263">$AJ167+H167</f>
        <v>3.7650000000000001</v>
      </c>
      <c r="AR167" s="68">
        <f t="shared" ref="AR167:AR184" si="264">$AJ167+K167</f>
        <v>3.7850000000000001</v>
      </c>
      <c r="AS167" s="68">
        <f t="shared" ref="AS167:AS184" si="265">$AJ167+N167</f>
        <v>3.8050000000000002</v>
      </c>
      <c r="AT167" s="68">
        <f t="shared" ref="AT167:AT184" si="266">$AJ167+O167</f>
        <v>3.7650000000000001</v>
      </c>
      <c r="AU167" s="68">
        <f t="shared" ref="AU167:AU184" si="267">$AJ167+R167</f>
        <v>3.7650000000000001</v>
      </c>
      <c r="AV167" s="68"/>
      <c r="AW167" s="68"/>
      <c r="AX167" s="68">
        <f t="shared" ref="AX167:AX184" si="268">$AJ167+X167</f>
        <v>3.7825000000000002</v>
      </c>
      <c r="AY167" s="68">
        <f t="shared" ref="AY167:AY184" si="269">$AJ167+Z167</f>
        <v>3.798</v>
      </c>
      <c r="AZ167" s="68">
        <f t="shared" ref="AZ167:AZ184" si="270">$AJ167+AB167</f>
        <v>4.05</v>
      </c>
      <c r="BA167" s="68">
        <f t="shared" ref="BA167:BA184" si="271">$AJ167+AC167</f>
        <v>3.9874999999999998</v>
      </c>
      <c r="BB167" s="68">
        <f t="shared" ref="BB167:BB184" si="272">$AJ167+AD167</f>
        <v>3.81</v>
      </c>
      <c r="BC167" s="68">
        <f t="shared" ref="BC167:BC184" si="273">$AJ167+AE167</f>
        <v>3.79</v>
      </c>
      <c r="BD167" s="68">
        <f t="shared" si="241"/>
        <v>3.625</v>
      </c>
      <c r="BE167" s="68">
        <f t="shared" si="242"/>
        <v>3.625</v>
      </c>
      <c r="BF167" s="68"/>
      <c r="BG167" s="89"/>
      <c r="BH167" s="67">
        <f>download!AD187</f>
        <v>1.3264865052330002</v>
      </c>
      <c r="BI167" s="40">
        <f>download!AH186</f>
        <v>6.3883170062672023E-2</v>
      </c>
      <c r="BJ167" s="40">
        <f>download!AL186</f>
        <v>7.1973338832046999E-2</v>
      </c>
      <c r="BK167" s="48">
        <f t="shared" si="243"/>
        <v>0.43641661855863328</v>
      </c>
      <c r="BL167" s="48">
        <f t="shared" si="243"/>
        <v>0.39363670142319312</v>
      </c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8"/>
      <c r="CN167" s="40"/>
      <c r="CO167" s="56"/>
      <c r="CP167" s="56"/>
      <c r="CQ167" s="72"/>
      <c r="CR167" s="40"/>
      <c r="CS167" s="56"/>
      <c r="CT167" s="40"/>
      <c r="CU167" s="49"/>
      <c r="CV167" s="49"/>
      <c r="CW167" s="40"/>
      <c r="CX167" s="56"/>
      <c r="CY167" s="40"/>
      <c r="CZ167" s="40"/>
      <c r="DA167" s="41"/>
      <c r="DB167" s="41"/>
      <c r="DC167" s="49"/>
      <c r="DD167" s="40"/>
      <c r="DE167" s="49"/>
      <c r="DF167" s="40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</row>
    <row r="168" spans="1:124">
      <c r="A168" s="165">
        <v>41579</v>
      </c>
      <c r="B168" s="93"/>
      <c r="C168" s="394">
        <f t="shared" si="190"/>
        <v>0.22500000000000001</v>
      </c>
      <c r="D168" s="394">
        <f t="shared" si="197"/>
        <v>0.22500000000000001</v>
      </c>
      <c r="E168" s="93">
        <f t="shared" si="245"/>
        <v>0.22500000000000001</v>
      </c>
      <c r="F168" s="288">
        <f t="shared" si="255"/>
        <v>0.19</v>
      </c>
      <c r="G168" s="93">
        <f t="shared" si="244"/>
        <v>0.22500000000000001</v>
      </c>
      <c r="H168" s="294">
        <f>H156-0.005</f>
        <v>0.32499999999999996</v>
      </c>
      <c r="I168" s="288">
        <f t="shared" si="256"/>
        <v>0.32499999999999996</v>
      </c>
      <c r="J168" s="397">
        <f t="shared" si="254"/>
        <v>0.32499999999999996</v>
      </c>
      <c r="K168" s="41">
        <f>C168+0.12</f>
        <v>0.34499999999999997</v>
      </c>
      <c r="L168" s="417">
        <f t="shared" si="246"/>
        <v>0.34499999999999997</v>
      </c>
      <c r="M168" s="288">
        <f t="shared" si="257"/>
        <v>0.34499999999999997</v>
      </c>
      <c r="N168" s="93">
        <f>+K168+0.03</f>
        <v>0.375</v>
      </c>
      <c r="O168" s="50">
        <f>K168+0.1</f>
        <v>0.44499999999999995</v>
      </c>
      <c r="P168" s="184">
        <f t="shared" si="202"/>
        <v>0.44499999999999995</v>
      </c>
      <c r="Q168" s="288">
        <f t="shared" si="258"/>
        <v>0.44499999999999995</v>
      </c>
      <c r="R168" s="93">
        <f>+O168+0.02</f>
        <v>0.46499999999999997</v>
      </c>
      <c r="T168" s="571">
        <f>C168-0.16</f>
        <v>6.5000000000000002E-2</v>
      </c>
      <c r="U168" s="571">
        <f t="shared" si="233"/>
        <v>0.12</v>
      </c>
      <c r="V168" s="571">
        <f>+(T168+AJ168)*0.032+T168+0.01</f>
        <v>0.19496800000000003</v>
      </c>
      <c r="X168" s="538">
        <f>download!B187</f>
        <v>0.22</v>
      </c>
      <c r="Y168" s="539">
        <f>download!AX187</f>
        <v>0.22</v>
      </c>
      <c r="Z168" s="538">
        <f>download!F187</f>
        <v>0.23499999999999999</v>
      </c>
      <c r="AA168" s="538">
        <f>download!AP187</f>
        <v>-5.7500000000000002E-2</v>
      </c>
      <c r="AB168" s="556">
        <f>download!J187</f>
        <v>0.72499999999999998</v>
      </c>
      <c r="AC168" s="556">
        <f>download!N187</f>
        <v>0.45500000000000002</v>
      </c>
      <c r="AD168" s="556">
        <f>download!R187</f>
        <v>0.28749999999999998</v>
      </c>
      <c r="AE168" s="557">
        <f>download!V187</f>
        <v>0.24</v>
      </c>
      <c r="AF168" s="325">
        <v>0</v>
      </c>
      <c r="AG168" s="325">
        <f>download!AT189</f>
        <v>0</v>
      </c>
      <c r="AH168" s="287"/>
      <c r="AI168" s="74">
        <v>41579</v>
      </c>
      <c r="AJ168" s="483">
        <f>download!Z188</f>
        <v>3.6840000000000006</v>
      </c>
      <c r="AK168" s="67"/>
      <c r="AL168" s="68"/>
      <c r="AM168" s="68">
        <f t="shared" si="259"/>
        <v>1.5295046930327161</v>
      </c>
      <c r="AN168" s="68">
        <f t="shared" si="260"/>
        <v>3.9090000000000007</v>
      </c>
      <c r="AO168" s="68">
        <f t="shared" si="261"/>
        <v>3.9090000000000007</v>
      </c>
      <c r="AP168" s="68">
        <f t="shared" si="262"/>
        <v>3.9090000000000007</v>
      </c>
      <c r="AQ168" s="68">
        <f t="shared" si="263"/>
        <v>4.0090000000000003</v>
      </c>
      <c r="AR168" s="68">
        <f t="shared" si="264"/>
        <v>4.0290000000000008</v>
      </c>
      <c r="AS168" s="68">
        <f t="shared" si="265"/>
        <v>4.0590000000000011</v>
      </c>
      <c r="AT168" s="68">
        <f t="shared" si="266"/>
        <v>4.1290000000000004</v>
      </c>
      <c r="AU168" s="68">
        <f t="shared" si="267"/>
        <v>4.1490000000000009</v>
      </c>
      <c r="AV168" s="68"/>
      <c r="AW168" s="68"/>
      <c r="AX168" s="68">
        <f t="shared" si="268"/>
        <v>3.9040000000000008</v>
      </c>
      <c r="AY168" s="68">
        <f t="shared" si="269"/>
        <v>3.9190000000000005</v>
      </c>
      <c r="AZ168" s="68">
        <f t="shared" si="270"/>
        <v>4.4090000000000007</v>
      </c>
      <c r="BA168" s="68">
        <f t="shared" si="271"/>
        <v>4.1390000000000002</v>
      </c>
      <c r="BB168" s="68">
        <f t="shared" si="272"/>
        <v>3.9715000000000007</v>
      </c>
      <c r="BC168" s="68">
        <f t="shared" si="273"/>
        <v>3.9240000000000004</v>
      </c>
      <c r="BD168" s="68">
        <f t="shared" si="241"/>
        <v>3.6840000000000006</v>
      </c>
      <c r="BE168" s="68">
        <f t="shared" si="242"/>
        <v>3.6840000000000006</v>
      </c>
      <c r="BF168" s="68"/>
      <c r="BG168" s="89"/>
      <c r="BH168" s="67">
        <f>download!AD188</f>
        <v>1.3258553171000003</v>
      </c>
      <c r="BI168" s="40">
        <f>download!AH187</f>
        <v>6.3897127162102024E-2</v>
      </c>
      <c r="BJ168" s="40">
        <f>download!AL187</f>
        <v>7.1974079516838013E-2</v>
      </c>
      <c r="BK168" s="48">
        <f t="shared" si="243"/>
        <v>0.43401568078547825</v>
      </c>
      <c r="BL168" s="48">
        <f t="shared" si="243"/>
        <v>0.39127774188608744</v>
      </c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8"/>
      <c r="CN168" s="40"/>
      <c r="CO168" s="56"/>
      <c r="CP168" s="56"/>
      <c r="CQ168" s="72"/>
      <c r="CR168" s="40"/>
      <c r="CS168" s="56"/>
      <c r="CT168" s="40"/>
      <c r="CU168" s="49"/>
      <c r="CV168" s="49"/>
      <c r="CW168" s="40"/>
      <c r="CX168" s="56"/>
      <c r="CY168" s="40"/>
      <c r="CZ168" s="40"/>
      <c r="DA168" s="41"/>
      <c r="DB168" s="41"/>
      <c r="DC168" s="49"/>
      <c r="DD168" s="40"/>
      <c r="DE168" s="49"/>
      <c r="DF168" s="40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</row>
    <row r="169" spans="1:124">
      <c r="A169" s="165">
        <v>41609</v>
      </c>
      <c r="B169" s="93"/>
      <c r="C169" s="394">
        <f t="shared" si="190"/>
        <v>0.22500000000000001</v>
      </c>
      <c r="D169" s="394">
        <f t="shared" si="197"/>
        <v>0.22500000000000001</v>
      </c>
      <c r="E169" s="93">
        <f t="shared" si="245"/>
        <v>0.22500000000000001</v>
      </c>
      <c r="F169" s="288">
        <f t="shared" si="255"/>
        <v>0.19</v>
      </c>
      <c r="G169" s="93">
        <f t="shared" si="244"/>
        <v>0.22500000000000001</v>
      </c>
      <c r="H169" s="294">
        <f>H157-0.005</f>
        <v>0.32499999999999996</v>
      </c>
      <c r="I169" s="288">
        <f t="shared" si="256"/>
        <v>0.32499999999999996</v>
      </c>
      <c r="J169" s="397">
        <f t="shared" si="254"/>
        <v>0.32499999999999996</v>
      </c>
      <c r="K169" s="41">
        <f>C169+0.12</f>
        <v>0.34499999999999997</v>
      </c>
      <c r="L169" s="417">
        <f t="shared" si="246"/>
        <v>0.34499999999999997</v>
      </c>
      <c r="M169" s="288">
        <f t="shared" si="257"/>
        <v>0.34499999999999997</v>
      </c>
      <c r="N169" s="93">
        <f>+K169+0.03</f>
        <v>0.375</v>
      </c>
      <c r="O169" s="50">
        <f>K169+0.1</f>
        <v>0.44499999999999995</v>
      </c>
      <c r="P169" s="184">
        <f t="shared" si="202"/>
        <v>0.44499999999999995</v>
      </c>
      <c r="Q169" s="288">
        <f t="shared" si="258"/>
        <v>0.44499999999999995</v>
      </c>
      <c r="R169" s="93">
        <f>+O169+0.02</f>
        <v>0.46499999999999997</v>
      </c>
      <c r="T169" s="571">
        <f>C169-0.16</f>
        <v>6.5000000000000002E-2</v>
      </c>
      <c r="U169" s="571">
        <f t="shared" si="233"/>
        <v>0.12</v>
      </c>
      <c r="V169" s="571">
        <f>+(T169+AJ169)*0.032+T169+0.01</f>
        <v>0.19736800000000004</v>
      </c>
      <c r="X169" s="538">
        <f>download!B188</f>
        <v>0.26</v>
      </c>
      <c r="Y169" s="539">
        <f>download!AX188</f>
        <v>0.26</v>
      </c>
      <c r="Z169" s="538">
        <f>download!F188</f>
        <v>0.27500000000000002</v>
      </c>
      <c r="AA169" s="538">
        <f>download!AP188</f>
        <v>-0.05</v>
      </c>
      <c r="AB169" s="556">
        <f>download!J188</f>
        <v>1.23</v>
      </c>
      <c r="AC169" s="556">
        <f>download!N188</f>
        <v>0.79</v>
      </c>
      <c r="AD169" s="556">
        <f>download!R188</f>
        <v>0.33750000000000002</v>
      </c>
      <c r="AE169" s="557">
        <f>download!V188</f>
        <v>0.29499999999999998</v>
      </c>
      <c r="AF169" s="325">
        <v>0</v>
      </c>
      <c r="AG169" s="325">
        <f>download!AT190</f>
        <v>0</v>
      </c>
      <c r="AH169" s="287"/>
      <c r="AI169" s="74">
        <v>41609</v>
      </c>
      <c r="AJ169" s="483">
        <f>download!Z189</f>
        <v>3.7590000000000003</v>
      </c>
      <c r="AK169" s="67"/>
      <c r="AL169" s="68"/>
      <c r="AM169" s="68">
        <f t="shared" si="259"/>
        <v>1.5498090420072261</v>
      </c>
      <c r="AN169" s="68">
        <f t="shared" si="260"/>
        <v>3.9840000000000004</v>
      </c>
      <c r="AO169" s="68">
        <f t="shared" si="261"/>
        <v>3.9840000000000004</v>
      </c>
      <c r="AP169" s="68">
        <f t="shared" si="262"/>
        <v>3.9840000000000004</v>
      </c>
      <c r="AQ169" s="68">
        <f t="shared" si="263"/>
        <v>4.0840000000000005</v>
      </c>
      <c r="AR169" s="68">
        <f t="shared" si="264"/>
        <v>4.1040000000000001</v>
      </c>
      <c r="AS169" s="68">
        <f t="shared" si="265"/>
        <v>4.1340000000000003</v>
      </c>
      <c r="AT169" s="68">
        <f t="shared" si="266"/>
        <v>4.2040000000000006</v>
      </c>
      <c r="AU169" s="68">
        <f t="shared" si="267"/>
        <v>4.2240000000000002</v>
      </c>
      <c r="AV169" s="68"/>
      <c r="AW169" s="68"/>
      <c r="AX169" s="68">
        <f t="shared" si="268"/>
        <v>4.0190000000000001</v>
      </c>
      <c r="AY169" s="68">
        <f t="shared" si="269"/>
        <v>4.0340000000000007</v>
      </c>
      <c r="AZ169" s="68">
        <f t="shared" si="270"/>
        <v>4.9890000000000008</v>
      </c>
      <c r="BA169" s="68">
        <f t="shared" si="271"/>
        <v>4.5490000000000004</v>
      </c>
      <c r="BB169" s="68">
        <f t="shared" si="272"/>
        <v>4.0965000000000007</v>
      </c>
      <c r="BC169" s="68">
        <f t="shared" si="273"/>
        <v>4.0540000000000003</v>
      </c>
      <c r="BD169" s="68">
        <f t="shared" si="241"/>
        <v>3.7590000000000003</v>
      </c>
      <c r="BE169" s="68">
        <f t="shared" si="242"/>
        <v>3.7590000000000003</v>
      </c>
      <c r="BF169" s="68"/>
      <c r="BG169" s="89"/>
      <c r="BH169" s="67">
        <f>download!AD189</f>
        <v>1.3252062384059999</v>
      </c>
      <c r="BI169" s="40">
        <f>download!AH188</f>
        <v>6.3910634032580002E-2</v>
      </c>
      <c r="BJ169" s="40">
        <f>download!AL188</f>
        <v>7.1974796308571037E-2</v>
      </c>
      <c r="BK169" s="48">
        <f t="shared" si="243"/>
        <v>0.43170382664073587</v>
      </c>
      <c r="BL169" s="48">
        <f t="shared" si="243"/>
        <v>0.38900829367651252</v>
      </c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8"/>
      <c r="CN169" s="40"/>
      <c r="CO169" s="56"/>
      <c r="CP169" s="56"/>
      <c r="CQ169" s="72"/>
      <c r="CR169" s="40"/>
      <c r="CS169" s="56"/>
      <c r="CT169" s="40"/>
      <c r="CU169" s="49"/>
      <c r="CV169" s="49"/>
      <c r="CW169" s="40"/>
      <c r="CX169" s="56"/>
      <c r="CY169" s="40"/>
      <c r="CZ169" s="40"/>
      <c r="DA169" s="41"/>
      <c r="DB169" s="41"/>
      <c r="DC169" s="49"/>
      <c r="DD169" s="40"/>
      <c r="DE169" s="49"/>
      <c r="DF169" s="40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</row>
    <row r="170" spans="1:124">
      <c r="A170" s="165">
        <v>41640</v>
      </c>
      <c r="B170" s="93"/>
      <c r="C170" s="394">
        <f t="shared" si="190"/>
        <v>0.25</v>
      </c>
      <c r="D170" s="394">
        <f t="shared" si="197"/>
        <v>0.25</v>
      </c>
      <c r="E170" s="93">
        <f t="shared" si="245"/>
        <v>0.25</v>
      </c>
      <c r="F170" s="288">
        <f t="shared" si="255"/>
        <v>0.215</v>
      </c>
      <c r="G170" s="93">
        <f t="shared" si="244"/>
        <v>0.25</v>
      </c>
      <c r="H170" s="294">
        <f>H158-0.005</f>
        <v>0.35</v>
      </c>
      <c r="I170" s="288">
        <f t="shared" si="256"/>
        <v>0.35</v>
      </c>
      <c r="J170" s="397">
        <f t="shared" si="254"/>
        <v>0.35</v>
      </c>
      <c r="K170" s="41">
        <f>C170+0.12</f>
        <v>0.37</v>
      </c>
      <c r="L170" s="417">
        <f t="shared" si="246"/>
        <v>0.37</v>
      </c>
      <c r="M170" s="288">
        <f t="shared" si="257"/>
        <v>0.37</v>
      </c>
      <c r="N170" s="93">
        <f>+K170+0.03</f>
        <v>0.4</v>
      </c>
      <c r="O170" s="50">
        <f>K170+0.1</f>
        <v>0.47</v>
      </c>
      <c r="P170" s="184">
        <f t="shared" si="202"/>
        <v>0.47</v>
      </c>
      <c r="Q170" s="288">
        <f t="shared" si="258"/>
        <v>0.47</v>
      </c>
      <c r="R170" s="93">
        <f>+O170+0.02</f>
        <v>0.49</v>
      </c>
      <c r="T170" s="571">
        <f>C170-0.16</f>
        <v>0.09</v>
      </c>
      <c r="U170" s="571">
        <f t="shared" si="233"/>
        <v>0.14499999999999999</v>
      </c>
      <c r="V170" s="571">
        <f>+(T170+AJ170)*0.032+T170+0.01</f>
        <v>0.22950399999999999</v>
      </c>
      <c r="X170" s="538">
        <f>download!B189</f>
        <v>0.27250000000000002</v>
      </c>
      <c r="Y170" s="539">
        <f>download!AX189</f>
        <v>0.27250000000000002</v>
      </c>
      <c r="Z170" s="538">
        <f>download!F189</f>
        <v>0.28499999999999998</v>
      </c>
      <c r="AA170" s="538">
        <f>download!AP189</f>
        <v>-3.5000000000000003E-2</v>
      </c>
      <c r="AB170" s="556">
        <f>download!J189</f>
        <v>1.575</v>
      </c>
      <c r="AC170" s="556">
        <f>download!N189</f>
        <v>0.95499999999999996</v>
      </c>
      <c r="AD170" s="556">
        <f>download!R189</f>
        <v>0.4375</v>
      </c>
      <c r="AE170" s="557">
        <f>download!V189</f>
        <v>0.34250000000000003</v>
      </c>
      <c r="AF170" s="325">
        <v>0</v>
      </c>
      <c r="AG170" s="325">
        <f>download!AT191</f>
        <v>0</v>
      </c>
      <c r="AH170" s="287"/>
      <c r="AI170" s="74">
        <v>41640</v>
      </c>
      <c r="AJ170" s="483">
        <f>download!Z190</f>
        <v>3.9569999999999999</v>
      </c>
      <c r="AK170" s="67"/>
      <c r="AL170" s="68"/>
      <c r="AM170" s="68">
        <f t="shared" si="259"/>
        <v>1.6267500490164135</v>
      </c>
      <c r="AN170" s="68">
        <f t="shared" si="260"/>
        <v>4.2069999999999999</v>
      </c>
      <c r="AO170" s="68">
        <f t="shared" si="261"/>
        <v>4.2069999999999999</v>
      </c>
      <c r="AP170" s="68">
        <f t="shared" si="262"/>
        <v>4.2069999999999999</v>
      </c>
      <c r="AQ170" s="68">
        <f t="shared" si="263"/>
        <v>4.3069999999999995</v>
      </c>
      <c r="AR170" s="68">
        <f t="shared" si="264"/>
        <v>4.327</v>
      </c>
      <c r="AS170" s="68">
        <f t="shared" si="265"/>
        <v>4.3570000000000002</v>
      </c>
      <c r="AT170" s="68">
        <f t="shared" si="266"/>
        <v>4.4269999999999996</v>
      </c>
      <c r="AU170" s="68">
        <f t="shared" si="267"/>
        <v>4.4470000000000001</v>
      </c>
      <c r="AV170" s="68"/>
      <c r="AW170" s="68"/>
      <c r="AX170" s="68">
        <f t="shared" si="268"/>
        <v>4.2294999999999998</v>
      </c>
      <c r="AY170" s="68">
        <f t="shared" si="269"/>
        <v>4.242</v>
      </c>
      <c r="AZ170" s="68">
        <f t="shared" si="270"/>
        <v>5.532</v>
      </c>
      <c r="BA170" s="68">
        <f t="shared" si="271"/>
        <v>4.9119999999999999</v>
      </c>
      <c r="BB170" s="68">
        <f t="shared" si="272"/>
        <v>4.3944999999999999</v>
      </c>
      <c r="BC170" s="68">
        <f t="shared" si="273"/>
        <v>4.2995000000000001</v>
      </c>
      <c r="BD170" s="68">
        <f t="shared" si="241"/>
        <v>3.9569999999999999</v>
      </c>
      <c r="BE170" s="68">
        <f t="shared" si="242"/>
        <v>3.9569999999999999</v>
      </c>
      <c r="BF170" s="68"/>
      <c r="BG170" s="89"/>
      <c r="BH170" s="67">
        <f>download!AD190</f>
        <v>1.3245603560130002</v>
      </c>
      <c r="BI170" s="40">
        <f>download!AH189</f>
        <v>6.3924591132136999E-2</v>
      </c>
      <c r="BJ170" s="40">
        <f>download!AL189</f>
        <v>7.1975536993361997E-2</v>
      </c>
      <c r="BK170" s="48">
        <f t="shared" si="243"/>
        <v>0.42932687771055944</v>
      </c>
      <c r="BL170" s="48">
        <f t="shared" si="243"/>
        <v>0.38667697861098493</v>
      </c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8"/>
      <c r="CN170" s="40"/>
      <c r="CO170" s="56"/>
      <c r="CP170" s="56"/>
      <c r="CQ170" s="72"/>
      <c r="CR170" s="40"/>
      <c r="CS170" s="56"/>
      <c r="CT170" s="40"/>
      <c r="CU170" s="49"/>
      <c r="CV170" s="49"/>
      <c r="CW170" s="40"/>
      <c r="CX170" s="56"/>
      <c r="CY170" s="40"/>
      <c r="CZ170" s="40"/>
      <c r="DA170" s="41"/>
      <c r="DB170" s="41"/>
      <c r="DC170" s="49"/>
      <c r="DD170" s="40"/>
      <c r="DE170" s="49"/>
      <c r="DF170" s="40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</row>
    <row r="171" spans="1:124">
      <c r="A171" s="165">
        <v>41671</v>
      </c>
      <c r="B171" s="93"/>
      <c r="C171" s="394">
        <f t="shared" si="190"/>
        <v>0.31</v>
      </c>
      <c r="D171" s="394">
        <f t="shared" si="197"/>
        <v>0.31</v>
      </c>
      <c r="E171" s="93">
        <f t="shared" si="245"/>
        <v>0.31</v>
      </c>
      <c r="F171" s="288">
        <f t="shared" si="255"/>
        <v>0.27500000000000002</v>
      </c>
      <c r="G171" s="93">
        <f t="shared" si="244"/>
        <v>0.31</v>
      </c>
      <c r="H171" s="294">
        <f>H159-0.005</f>
        <v>0.41</v>
      </c>
      <c r="I171" s="288">
        <f t="shared" si="256"/>
        <v>0.41</v>
      </c>
      <c r="J171" s="397">
        <f t="shared" si="254"/>
        <v>0.41</v>
      </c>
      <c r="K171" s="41">
        <f>C171+0.12</f>
        <v>0.43</v>
      </c>
      <c r="L171" s="417">
        <f t="shared" si="246"/>
        <v>0.43</v>
      </c>
      <c r="M171" s="288">
        <f t="shared" si="257"/>
        <v>0.43</v>
      </c>
      <c r="N171" s="93">
        <f>+K171+0.03</f>
        <v>0.45999999999999996</v>
      </c>
      <c r="O171" s="50">
        <f>K171+0.1</f>
        <v>0.53</v>
      </c>
      <c r="P171" s="184">
        <f t="shared" si="202"/>
        <v>0.53</v>
      </c>
      <c r="Q171" s="288">
        <f t="shared" si="258"/>
        <v>0.53</v>
      </c>
      <c r="R171" s="93">
        <f>+O171+0.02</f>
        <v>0.55000000000000004</v>
      </c>
      <c r="T171" s="571">
        <f>C171-0.16</f>
        <v>0.15</v>
      </c>
      <c r="U171" s="571">
        <f t="shared" si="233"/>
        <v>0.20499999999999999</v>
      </c>
      <c r="V171" s="571">
        <f>+(T171+AJ171)*0.032+T171+0.01</f>
        <v>0.28867200000000004</v>
      </c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74">
        <v>41671</v>
      </c>
      <c r="AJ171" s="483">
        <f>download!Z191</f>
        <v>3.8710000000000004</v>
      </c>
      <c r="AK171" s="67"/>
      <c r="AL171" s="68"/>
      <c r="AM171" s="68">
        <f t="shared" si="259"/>
        <v>1.6070074391080191</v>
      </c>
      <c r="AN171" s="68">
        <f t="shared" si="260"/>
        <v>4.181</v>
      </c>
      <c r="AO171" s="68">
        <f t="shared" si="261"/>
        <v>4.181</v>
      </c>
      <c r="AP171" s="68">
        <f t="shared" si="262"/>
        <v>4.181</v>
      </c>
      <c r="AQ171" s="68">
        <f t="shared" si="263"/>
        <v>4.2810000000000006</v>
      </c>
      <c r="AR171" s="68">
        <f t="shared" si="264"/>
        <v>4.3010000000000002</v>
      </c>
      <c r="AS171" s="68">
        <f t="shared" si="265"/>
        <v>4.3310000000000004</v>
      </c>
      <c r="AT171" s="68">
        <f t="shared" si="266"/>
        <v>4.4010000000000007</v>
      </c>
      <c r="AU171" s="68">
        <f t="shared" si="267"/>
        <v>4.4210000000000003</v>
      </c>
      <c r="AV171" s="68"/>
      <c r="AW171" s="68"/>
      <c r="AX171" s="68">
        <f t="shared" si="268"/>
        <v>3.8710000000000004</v>
      </c>
      <c r="AY171" s="68">
        <f t="shared" si="269"/>
        <v>3.8710000000000004</v>
      </c>
      <c r="AZ171" s="68">
        <f t="shared" si="270"/>
        <v>3.8710000000000004</v>
      </c>
      <c r="BA171" s="68">
        <f t="shared" si="271"/>
        <v>3.8710000000000004</v>
      </c>
      <c r="BB171" s="68">
        <f t="shared" si="272"/>
        <v>3.8710000000000004</v>
      </c>
      <c r="BC171" s="68">
        <f t="shared" si="273"/>
        <v>3.8710000000000004</v>
      </c>
      <c r="BD171" s="68">
        <f t="shared" si="241"/>
        <v>3.8710000000000004</v>
      </c>
      <c r="BE171" s="68">
        <f t="shared" si="242"/>
        <v>3.8710000000000004</v>
      </c>
      <c r="BF171" s="68"/>
      <c r="BG171" s="89"/>
      <c r="BH171" s="67">
        <f>download!AD191</f>
        <v>1.323979722</v>
      </c>
      <c r="BI171" s="40">
        <f>download!AH190</f>
        <v>6.3938548231758013E-2</v>
      </c>
      <c r="BJ171" s="40">
        <f>download!AL190</f>
        <v>7.1976277678154024E-2</v>
      </c>
      <c r="BK171" s="48">
        <f t="shared" si="243"/>
        <v>0.42696203649985714</v>
      </c>
      <c r="BL171" s="48">
        <f t="shared" si="243"/>
        <v>0.38435958840182233</v>
      </c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8"/>
      <c r="CN171" s="40"/>
      <c r="CO171" s="56"/>
      <c r="CP171" s="56"/>
      <c r="CQ171" s="72"/>
      <c r="CR171" s="40"/>
      <c r="CS171" s="56"/>
      <c r="CT171" s="40"/>
      <c r="CU171" s="49"/>
      <c r="CV171" s="49"/>
      <c r="CW171" s="40"/>
      <c r="CX171" s="56"/>
      <c r="CY171" s="40"/>
      <c r="CZ171" s="40"/>
      <c r="DA171" s="41"/>
      <c r="DB171" s="41"/>
      <c r="DC171" s="49"/>
      <c r="DD171" s="40"/>
      <c r="DE171" s="49"/>
      <c r="DF171" s="40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</row>
    <row r="172" spans="1:124">
      <c r="A172" s="165">
        <v>41699</v>
      </c>
      <c r="B172" s="93"/>
      <c r="C172" s="394">
        <f t="shared" si="190"/>
        <v>0.30499999999999999</v>
      </c>
      <c r="D172" s="394">
        <f t="shared" si="197"/>
        <v>0.30499999999999999</v>
      </c>
      <c r="E172" s="93">
        <f t="shared" si="245"/>
        <v>0.30499999999999999</v>
      </c>
      <c r="F172" s="288">
        <f t="shared" si="255"/>
        <v>0.27</v>
      </c>
      <c r="G172" s="93">
        <f t="shared" ref="G172:G179" si="274">E172</f>
        <v>0.30499999999999999</v>
      </c>
      <c r="H172" s="294">
        <f>H160-0.005</f>
        <v>0.40499999999999997</v>
      </c>
      <c r="I172" s="288">
        <f t="shared" si="256"/>
        <v>0.40499999999999997</v>
      </c>
      <c r="J172" s="397">
        <f t="shared" si="254"/>
        <v>0.40499999999999997</v>
      </c>
      <c r="K172" s="41">
        <f>C172+0.12</f>
        <v>0.42499999999999999</v>
      </c>
      <c r="L172" s="417">
        <f t="shared" si="246"/>
        <v>0.42499999999999999</v>
      </c>
      <c r="M172" s="288">
        <f t="shared" si="257"/>
        <v>0.42499999999999999</v>
      </c>
      <c r="N172" s="93">
        <f>+K172+0.03</f>
        <v>0.45499999999999996</v>
      </c>
      <c r="O172" s="50">
        <f>K172+0.1</f>
        <v>0.52500000000000002</v>
      </c>
      <c r="P172" s="184">
        <f t="shared" si="202"/>
        <v>0.52500000000000002</v>
      </c>
      <c r="Q172" s="288">
        <f t="shared" si="258"/>
        <v>0.52500000000000002</v>
      </c>
      <c r="R172" s="93">
        <f>+O172+0.02</f>
        <v>0.54500000000000004</v>
      </c>
      <c r="T172" s="571">
        <f>C172-0.16</f>
        <v>0.14499999999999999</v>
      </c>
      <c r="U172" s="571">
        <f t="shared" si="233"/>
        <v>0.19999999999999998</v>
      </c>
      <c r="V172" s="571">
        <f>+(T172+AJ172)*0.032+T172+0.01</f>
        <v>0.280088</v>
      </c>
      <c r="X172" s="186"/>
      <c r="Y172" s="186"/>
      <c r="Z172" s="186"/>
      <c r="AA172" s="186"/>
      <c r="AB172" s="186"/>
      <c r="AC172" s="186"/>
      <c r="AD172" s="186"/>
      <c r="AE172" s="186"/>
      <c r="AF172" s="186"/>
      <c r="AG172" s="186"/>
      <c r="AH172" s="186"/>
      <c r="AI172" s="74">
        <v>41699</v>
      </c>
      <c r="AJ172" s="483">
        <f>download!Z192</f>
        <v>3.7640000000000002</v>
      </c>
      <c r="AK172" s="67"/>
      <c r="AL172" s="68"/>
      <c r="AM172" s="68">
        <f t="shared" si="259"/>
        <v>1.5554906529973576</v>
      </c>
      <c r="AN172" s="68">
        <f t="shared" si="260"/>
        <v>4.069</v>
      </c>
      <c r="AO172" s="68">
        <f t="shared" si="261"/>
        <v>4.069</v>
      </c>
      <c r="AP172" s="68">
        <f t="shared" si="262"/>
        <v>4.069</v>
      </c>
      <c r="AQ172" s="68">
        <f t="shared" si="263"/>
        <v>4.1690000000000005</v>
      </c>
      <c r="AR172" s="68">
        <f t="shared" si="264"/>
        <v>4.1890000000000001</v>
      </c>
      <c r="AS172" s="68">
        <f t="shared" si="265"/>
        <v>4.2190000000000003</v>
      </c>
      <c r="AT172" s="68">
        <f t="shared" si="266"/>
        <v>4.2890000000000006</v>
      </c>
      <c r="AU172" s="68">
        <f t="shared" si="267"/>
        <v>4.3090000000000002</v>
      </c>
      <c r="AV172" s="68"/>
      <c r="AW172" s="68"/>
      <c r="AX172" s="68">
        <f t="shared" si="268"/>
        <v>3.7640000000000002</v>
      </c>
      <c r="AY172" s="68">
        <f t="shared" si="269"/>
        <v>3.7640000000000002</v>
      </c>
      <c r="AZ172" s="68">
        <f t="shared" si="270"/>
        <v>3.7640000000000002</v>
      </c>
      <c r="BA172" s="68">
        <f t="shared" si="271"/>
        <v>3.7640000000000002</v>
      </c>
      <c r="BB172" s="68">
        <f t="shared" si="272"/>
        <v>3.7640000000000002</v>
      </c>
      <c r="BC172" s="68">
        <f t="shared" si="273"/>
        <v>3.7640000000000002</v>
      </c>
      <c r="BD172" s="68">
        <f t="shared" si="241"/>
        <v>3.7640000000000002</v>
      </c>
      <c r="BE172" s="68">
        <f t="shared" si="242"/>
        <v>3.7640000000000002</v>
      </c>
      <c r="BF172" s="68"/>
      <c r="BG172" s="89"/>
      <c r="BH172" s="67">
        <f>download!AD192</f>
        <v>1.3233399107620003</v>
      </c>
      <c r="BI172" s="40">
        <f>download!AH191</f>
        <v>6.3951154644375008E-2</v>
      </c>
      <c r="BJ172" s="40">
        <f>download!AL191</f>
        <v>7.1976946683772997E-2</v>
      </c>
      <c r="BK172" s="48">
        <f t="shared" si="243"/>
        <v>0.42483641126489169</v>
      </c>
      <c r="BL172" s="48">
        <f t="shared" si="243"/>
        <v>0.38227836151323608</v>
      </c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8"/>
      <c r="CN172" s="40"/>
      <c r="CO172" s="56"/>
      <c r="CP172" s="56"/>
      <c r="CQ172" s="72"/>
      <c r="CR172" s="40"/>
      <c r="CS172" s="56"/>
      <c r="CT172" s="40"/>
      <c r="CU172" s="49"/>
      <c r="CV172" s="49"/>
      <c r="CW172" s="40"/>
      <c r="CX172" s="56"/>
      <c r="CY172" s="40"/>
      <c r="CZ172" s="40"/>
      <c r="DA172" s="41"/>
      <c r="DB172" s="41"/>
      <c r="DC172" s="49"/>
      <c r="DD172" s="40"/>
      <c r="DE172" s="49"/>
      <c r="DF172" s="40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</row>
    <row r="173" spans="1:124">
      <c r="A173" s="165">
        <v>41730</v>
      </c>
      <c r="B173" s="93"/>
      <c r="C173" s="394">
        <f t="shared" si="190"/>
        <v>0.14000000000000001</v>
      </c>
      <c r="D173" s="394">
        <f t="shared" si="197"/>
        <v>0.14000000000000001</v>
      </c>
      <c r="E173" s="93">
        <f t="shared" si="245"/>
        <v>0.14000000000000001</v>
      </c>
      <c r="F173" s="288">
        <f t="shared" si="255"/>
        <v>0.10500000000000001</v>
      </c>
      <c r="G173" s="93">
        <f t="shared" si="274"/>
        <v>0.14000000000000001</v>
      </c>
      <c r="H173" s="294">
        <f>C173</f>
        <v>0.14000000000000001</v>
      </c>
      <c r="I173" s="288">
        <f t="shared" si="256"/>
        <v>0.14000000000000001</v>
      </c>
      <c r="J173" s="397">
        <f t="shared" si="254"/>
        <v>0.14000000000000001</v>
      </c>
      <c r="K173" s="50">
        <f>C173+0.02</f>
        <v>0.16</v>
      </c>
      <c r="L173" s="417">
        <f t="shared" si="246"/>
        <v>0.16</v>
      </c>
      <c r="M173" s="288">
        <f t="shared" si="257"/>
        <v>0.16</v>
      </c>
      <c r="N173" s="93">
        <f>+K173+0.02</f>
        <v>0.18</v>
      </c>
      <c r="O173" s="50">
        <f>C173</f>
        <v>0.14000000000000001</v>
      </c>
      <c r="P173" s="184">
        <f t="shared" si="202"/>
        <v>0.14000000000000001</v>
      </c>
      <c r="Q173" s="288">
        <f t="shared" si="258"/>
        <v>0.14000000000000001</v>
      </c>
      <c r="R173" s="93">
        <f>+O173</f>
        <v>0.14000000000000001</v>
      </c>
      <c r="T173" s="571">
        <f t="shared" ref="T173:T179" si="275">C173-0.2</f>
        <v>-0.06</v>
      </c>
      <c r="U173" s="571">
        <f t="shared" si="233"/>
        <v>-4.9999999999999975E-3</v>
      </c>
      <c r="V173" s="571"/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186"/>
      <c r="AI173" s="74">
        <v>41730</v>
      </c>
      <c r="AJ173" s="483">
        <f>download!Z193</f>
        <v>3.657</v>
      </c>
      <c r="AK173" s="67"/>
      <c r="AL173" s="68"/>
      <c r="AM173" s="68">
        <f t="shared" si="259"/>
        <v>1.442811568692427</v>
      </c>
      <c r="AN173" s="68">
        <f t="shared" si="260"/>
        <v>3.7970000000000002</v>
      </c>
      <c r="AO173" s="68">
        <f t="shared" si="261"/>
        <v>3.7970000000000002</v>
      </c>
      <c r="AP173" s="68">
        <f t="shared" si="262"/>
        <v>3.7970000000000002</v>
      </c>
      <c r="AQ173" s="68">
        <f t="shared" si="263"/>
        <v>3.7970000000000002</v>
      </c>
      <c r="AR173" s="68">
        <f t="shared" si="264"/>
        <v>3.8170000000000002</v>
      </c>
      <c r="AS173" s="68">
        <f t="shared" si="265"/>
        <v>3.8370000000000002</v>
      </c>
      <c r="AT173" s="68">
        <f t="shared" si="266"/>
        <v>3.7970000000000002</v>
      </c>
      <c r="AU173" s="68">
        <f t="shared" si="267"/>
        <v>3.7970000000000002</v>
      </c>
      <c r="AV173" s="68"/>
      <c r="AW173" s="68"/>
      <c r="AX173" s="68">
        <f t="shared" si="268"/>
        <v>3.657</v>
      </c>
      <c r="AY173" s="68">
        <f t="shared" si="269"/>
        <v>3.657</v>
      </c>
      <c r="AZ173" s="68">
        <f t="shared" si="270"/>
        <v>3.657</v>
      </c>
      <c r="BA173" s="68">
        <f t="shared" si="271"/>
        <v>3.657</v>
      </c>
      <c r="BB173" s="68">
        <f t="shared" si="272"/>
        <v>3.657</v>
      </c>
      <c r="BC173" s="68">
        <f t="shared" si="273"/>
        <v>3.657</v>
      </c>
      <c r="BD173" s="68">
        <f t="shared" si="241"/>
        <v>3.657</v>
      </c>
      <c r="BE173" s="68">
        <f t="shared" si="242"/>
        <v>3.657</v>
      </c>
      <c r="BF173" s="68"/>
      <c r="BG173" s="89"/>
      <c r="BH173" s="67">
        <f>download!AD193</f>
        <v>1.3227237698560002</v>
      </c>
      <c r="BI173" s="40">
        <f>download!AH192</f>
        <v>6.3965111744119008E-2</v>
      </c>
      <c r="BJ173" s="40">
        <f>download!AL192</f>
        <v>7.1977687368564996E-2</v>
      </c>
      <c r="BK173" s="48">
        <f t="shared" si="243"/>
        <v>0.42249445963875604</v>
      </c>
      <c r="BL173" s="48">
        <f t="shared" si="243"/>
        <v>0.37998724484920382</v>
      </c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8"/>
      <c r="CN173" s="40"/>
      <c r="CO173" s="56"/>
      <c r="CP173" s="56"/>
      <c r="CQ173" s="72"/>
      <c r="CR173" s="40"/>
      <c r="CS173" s="56"/>
      <c r="CT173" s="40"/>
      <c r="CU173" s="49"/>
      <c r="CV173" s="49"/>
      <c r="CW173" s="40"/>
      <c r="CX173" s="56"/>
      <c r="CY173" s="40"/>
      <c r="CZ173" s="40"/>
      <c r="DA173" s="41"/>
      <c r="DB173" s="41"/>
      <c r="DC173" s="49"/>
      <c r="DD173" s="40"/>
      <c r="DE173" s="49"/>
      <c r="DF173" s="40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</row>
    <row r="174" spans="1:124">
      <c r="A174" s="165">
        <v>41760</v>
      </c>
      <c r="B174" s="93"/>
      <c r="C174" s="394">
        <f t="shared" si="190"/>
        <v>0.14000000000000001</v>
      </c>
      <c r="D174" s="394">
        <f t="shared" si="197"/>
        <v>0.14000000000000001</v>
      </c>
      <c r="E174" s="93">
        <f t="shared" si="245"/>
        <v>0.14000000000000001</v>
      </c>
      <c r="F174" s="288">
        <f t="shared" si="255"/>
        <v>0.10500000000000001</v>
      </c>
      <c r="G174" s="93">
        <f t="shared" si="274"/>
        <v>0.14000000000000001</v>
      </c>
      <c r="H174" s="294">
        <f t="shared" ref="H174:H179" si="276">C174</f>
        <v>0.14000000000000001</v>
      </c>
      <c r="I174" s="288">
        <f t="shared" si="256"/>
        <v>0.14000000000000001</v>
      </c>
      <c r="J174" s="397">
        <f t="shared" si="254"/>
        <v>0.14000000000000001</v>
      </c>
      <c r="K174" s="50">
        <f t="shared" ref="K174:K179" si="277">C174+0.02</f>
        <v>0.16</v>
      </c>
      <c r="L174" s="417">
        <f t="shared" si="246"/>
        <v>0.16</v>
      </c>
      <c r="M174" s="288">
        <f t="shared" si="257"/>
        <v>0.16</v>
      </c>
      <c r="N174" s="93">
        <f t="shared" ref="N174:N179" si="278">+K174+0.02</f>
        <v>0.18</v>
      </c>
      <c r="O174" s="50">
        <f t="shared" ref="O174:O179" si="279">C174</f>
        <v>0.14000000000000001</v>
      </c>
      <c r="P174" s="184">
        <f t="shared" si="202"/>
        <v>0.14000000000000001</v>
      </c>
      <c r="Q174" s="288">
        <f t="shared" si="258"/>
        <v>0.14000000000000001</v>
      </c>
      <c r="R174" s="93">
        <f t="shared" ref="R174:R179" si="280">+O174</f>
        <v>0.14000000000000001</v>
      </c>
      <c r="T174" s="571">
        <f t="shared" si="275"/>
        <v>-0.06</v>
      </c>
      <c r="U174" s="571">
        <f t="shared" si="233"/>
        <v>-4.9999999999999975E-3</v>
      </c>
      <c r="V174" s="571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74">
        <v>41760</v>
      </c>
      <c r="AJ174" s="483">
        <f>download!Z194</f>
        <v>3.6580000000000004</v>
      </c>
      <c r="AK174" s="67"/>
      <c r="AL174" s="68"/>
      <c r="AM174" s="68">
        <f t="shared" si="259"/>
        <v>1.4348200865054921</v>
      </c>
      <c r="AN174" s="68">
        <f t="shared" si="260"/>
        <v>3.7980000000000005</v>
      </c>
      <c r="AO174" s="68">
        <f t="shared" si="261"/>
        <v>3.7980000000000005</v>
      </c>
      <c r="AP174" s="68">
        <f t="shared" si="262"/>
        <v>3.7980000000000005</v>
      </c>
      <c r="AQ174" s="68">
        <f t="shared" si="263"/>
        <v>3.7980000000000005</v>
      </c>
      <c r="AR174" s="68">
        <f t="shared" si="264"/>
        <v>3.8180000000000005</v>
      </c>
      <c r="AS174" s="68">
        <f t="shared" si="265"/>
        <v>3.8380000000000005</v>
      </c>
      <c r="AT174" s="68">
        <f t="shared" si="266"/>
        <v>3.7980000000000005</v>
      </c>
      <c r="AU174" s="68">
        <f t="shared" si="267"/>
        <v>3.7980000000000005</v>
      </c>
      <c r="AV174" s="68"/>
      <c r="AW174" s="68"/>
      <c r="AX174" s="68">
        <f t="shared" si="268"/>
        <v>3.6580000000000004</v>
      </c>
      <c r="AY174" s="68">
        <f t="shared" si="269"/>
        <v>3.6580000000000004</v>
      </c>
      <c r="AZ174" s="68">
        <f t="shared" si="270"/>
        <v>3.6580000000000004</v>
      </c>
      <c r="BA174" s="68">
        <f t="shared" si="271"/>
        <v>3.6580000000000004</v>
      </c>
      <c r="BB174" s="68">
        <f t="shared" si="272"/>
        <v>3.6580000000000004</v>
      </c>
      <c r="BC174" s="68">
        <f t="shared" si="273"/>
        <v>3.6580000000000004</v>
      </c>
      <c r="BD174" s="68">
        <f t="shared" si="241"/>
        <v>3.6580000000000004</v>
      </c>
      <c r="BE174" s="68">
        <f t="shared" si="242"/>
        <v>3.6580000000000004</v>
      </c>
      <c r="BF174" s="68"/>
      <c r="BG174" s="89"/>
      <c r="BH174" s="67">
        <f>download!AD194</f>
        <v>1.3220902190060002</v>
      </c>
      <c r="BI174" s="40">
        <f>download!AH193</f>
        <v>6.3978618614902019E-2</v>
      </c>
      <c r="BJ174" s="40">
        <f>download!AL193</f>
        <v>7.197840416029902E-2</v>
      </c>
      <c r="BK174" s="48">
        <f t="shared" si="243"/>
        <v>0.42023942974659595</v>
      </c>
      <c r="BL174" s="48">
        <f t="shared" si="243"/>
        <v>0.37778306648380511</v>
      </c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8"/>
      <c r="CN174" s="40"/>
      <c r="CO174" s="56"/>
      <c r="CP174" s="56"/>
      <c r="CQ174" s="72"/>
      <c r="CR174" s="40"/>
      <c r="CS174" s="56"/>
      <c r="CT174" s="40"/>
      <c r="CU174" s="49"/>
      <c r="CV174" s="49"/>
      <c r="CW174" s="40"/>
      <c r="CX174" s="56"/>
      <c r="CY174" s="40"/>
      <c r="CZ174" s="40"/>
      <c r="DA174" s="41"/>
      <c r="DB174" s="41"/>
      <c r="DC174" s="49"/>
      <c r="DD174" s="40"/>
      <c r="DE174" s="49"/>
      <c r="DF174" s="40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</row>
    <row r="175" spans="1:124">
      <c r="A175" s="165">
        <v>41791</v>
      </c>
      <c r="B175" s="93"/>
      <c r="C175" s="394">
        <f t="shared" si="190"/>
        <v>0.14000000000000001</v>
      </c>
      <c r="D175" s="394">
        <f t="shared" si="197"/>
        <v>0.14000000000000001</v>
      </c>
      <c r="E175" s="93">
        <f t="shared" si="245"/>
        <v>0.14000000000000001</v>
      </c>
      <c r="F175" s="288">
        <f t="shared" si="255"/>
        <v>0.10500000000000001</v>
      </c>
      <c r="G175" s="93">
        <f t="shared" si="274"/>
        <v>0.14000000000000001</v>
      </c>
      <c r="H175" s="294">
        <f t="shared" si="276"/>
        <v>0.14000000000000001</v>
      </c>
      <c r="I175" s="288">
        <f t="shared" si="256"/>
        <v>0.14000000000000001</v>
      </c>
      <c r="J175" s="397">
        <f t="shared" si="254"/>
        <v>0.14000000000000001</v>
      </c>
      <c r="K175" s="50">
        <f t="shared" si="277"/>
        <v>0.16</v>
      </c>
      <c r="L175" s="417">
        <f t="shared" si="246"/>
        <v>0.16</v>
      </c>
      <c r="M175" s="288">
        <f t="shared" si="257"/>
        <v>0.16</v>
      </c>
      <c r="N175" s="93">
        <f t="shared" si="278"/>
        <v>0.18</v>
      </c>
      <c r="O175" s="50">
        <f t="shared" si="279"/>
        <v>0.14000000000000001</v>
      </c>
      <c r="P175" s="184">
        <f t="shared" si="202"/>
        <v>0.14000000000000001</v>
      </c>
      <c r="Q175" s="288">
        <f t="shared" si="258"/>
        <v>0.14000000000000001</v>
      </c>
      <c r="R175" s="93">
        <f t="shared" si="280"/>
        <v>0.14000000000000001</v>
      </c>
      <c r="T175" s="571">
        <f t="shared" si="275"/>
        <v>-0.06</v>
      </c>
      <c r="U175" s="571">
        <f t="shared" si="233"/>
        <v>-4.9999999999999975E-3</v>
      </c>
      <c r="V175" s="571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186"/>
      <c r="AI175" s="74">
        <v>41791</v>
      </c>
      <c r="AJ175" s="483">
        <f>download!Z195</f>
        <v>3.6990000000000003</v>
      </c>
      <c r="AK175" s="67"/>
      <c r="AL175" s="68"/>
      <c r="AM175" s="68">
        <f t="shared" si="259"/>
        <v>1.4416166804504054</v>
      </c>
      <c r="AN175" s="68">
        <f t="shared" si="260"/>
        <v>3.8390000000000004</v>
      </c>
      <c r="AO175" s="68">
        <f t="shared" si="261"/>
        <v>3.8390000000000004</v>
      </c>
      <c r="AP175" s="68">
        <f t="shared" si="262"/>
        <v>3.8390000000000004</v>
      </c>
      <c r="AQ175" s="68">
        <f t="shared" si="263"/>
        <v>3.8390000000000004</v>
      </c>
      <c r="AR175" s="68">
        <f t="shared" si="264"/>
        <v>3.8590000000000004</v>
      </c>
      <c r="AS175" s="68">
        <f t="shared" si="265"/>
        <v>3.8790000000000004</v>
      </c>
      <c r="AT175" s="68">
        <f t="shared" si="266"/>
        <v>3.8390000000000004</v>
      </c>
      <c r="AU175" s="68">
        <f t="shared" si="267"/>
        <v>3.8390000000000004</v>
      </c>
      <c r="AV175" s="68"/>
      <c r="AW175" s="68"/>
      <c r="AX175" s="68">
        <f t="shared" si="268"/>
        <v>3.6990000000000003</v>
      </c>
      <c r="AY175" s="68">
        <f t="shared" si="269"/>
        <v>3.6990000000000003</v>
      </c>
      <c r="AZ175" s="68">
        <f t="shared" si="270"/>
        <v>3.6990000000000003</v>
      </c>
      <c r="BA175" s="68">
        <f t="shared" si="271"/>
        <v>3.6990000000000003</v>
      </c>
      <c r="BB175" s="68">
        <f t="shared" si="272"/>
        <v>3.6990000000000003</v>
      </c>
      <c r="BC175" s="68">
        <f t="shared" si="273"/>
        <v>3.6990000000000003</v>
      </c>
      <c r="BD175" s="68">
        <f t="shared" si="241"/>
        <v>3.6990000000000003</v>
      </c>
      <c r="BE175" s="68">
        <f t="shared" si="242"/>
        <v>3.6990000000000003</v>
      </c>
      <c r="BF175" s="68"/>
      <c r="BG175" s="89"/>
      <c r="BH175" s="67">
        <f>download!AD195</f>
        <v>1.32148012845</v>
      </c>
      <c r="BI175" s="40">
        <f>download!AH194</f>
        <v>6.3992575714773001E-2</v>
      </c>
      <c r="BJ175" s="40">
        <f>download!AL194</f>
        <v>7.197914484509102E-2</v>
      </c>
      <c r="BK175" s="48">
        <f t="shared" si="243"/>
        <v>0.4179209325242807</v>
      </c>
      <c r="BL175" s="48">
        <f t="shared" si="243"/>
        <v>0.37551880188861819</v>
      </c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8"/>
      <c r="CN175" s="40"/>
      <c r="CO175" s="56"/>
      <c r="CP175" s="56"/>
      <c r="CQ175" s="72"/>
      <c r="CR175" s="40"/>
      <c r="CS175" s="40"/>
      <c r="CT175" s="40"/>
      <c r="CU175" s="40"/>
      <c r="CV175" s="40"/>
      <c r="CW175" s="40"/>
      <c r="CX175" s="56"/>
      <c r="CY175" s="40"/>
      <c r="CZ175" s="40"/>
      <c r="DA175" s="41"/>
      <c r="DB175" s="41"/>
      <c r="DC175" s="49"/>
      <c r="DD175" s="40"/>
      <c r="DE175" s="49"/>
      <c r="DF175" s="40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</row>
    <row r="176" spans="1:124">
      <c r="A176" s="165">
        <v>41821</v>
      </c>
      <c r="B176" s="93"/>
      <c r="C176" s="394">
        <f t="shared" si="190"/>
        <v>0.14000000000000001</v>
      </c>
      <c r="D176" s="394">
        <f t="shared" si="197"/>
        <v>0.14000000000000001</v>
      </c>
      <c r="E176" s="93">
        <f t="shared" si="245"/>
        <v>0.14000000000000001</v>
      </c>
      <c r="F176" s="288">
        <f t="shared" si="255"/>
        <v>0.10500000000000001</v>
      </c>
      <c r="G176" s="93">
        <f t="shared" si="274"/>
        <v>0.14000000000000001</v>
      </c>
      <c r="H176" s="294">
        <f t="shared" si="276"/>
        <v>0.14000000000000001</v>
      </c>
      <c r="I176" s="288">
        <f t="shared" si="256"/>
        <v>0.14000000000000001</v>
      </c>
      <c r="J176" s="397">
        <f t="shared" si="254"/>
        <v>0.14000000000000001</v>
      </c>
      <c r="K176" s="50">
        <f t="shared" si="277"/>
        <v>0.16</v>
      </c>
      <c r="L176" s="417">
        <f t="shared" si="246"/>
        <v>0.16</v>
      </c>
      <c r="M176" s="288">
        <f t="shared" si="257"/>
        <v>0.16</v>
      </c>
      <c r="N176" s="93">
        <f t="shared" si="278"/>
        <v>0.18</v>
      </c>
      <c r="O176" s="50">
        <f t="shared" si="279"/>
        <v>0.14000000000000001</v>
      </c>
      <c r="P176" s="184">
        <f t="shared" si="202"/>
        <v>0.14000000000000001</v>
      </c>
      <c r="Q176" s="288">
        <f t="shared" si="258"/>
        <v>0.14000000000000001</v>
      </c>
      <c r="R176" s="93">
        <f t="shared" si="280"/>
        <v>0.14000000000000001</v>
      </c>
      <c r="T176" s="571">
        <f t="shared" si="275"/>
        <v>-0.06</v>
      </c>
      <c r="U176" s="571">
        <f t="shared" si="233"/>
        <v>-4.9999999999999975E-3</v>
      </c>
      <c r="V176" s="571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74">
        <v>41821</v>
      </c>
      <c r="AJ176" s="483">
        <f>download!Z196</f>
        <v>3.6990000000000003</v>
      </c>
      <c r="AK176" s="67"/>
      <c r="AL176" s="68"/>
      <c r="AM176" s="68">
        <f t="shared" si="259"/>
        <v>1.4332540151212676</v>
      </c>
      <c r="AN176" s="68">
        <f t="shared" si="260"/>
        <v>3.8390000000000004</v>
      </c>
      <c r="AO176" s="68">
        <f t="shared" si="261"/>
        <v>3.8390000000000004</v>
      </c>
      <c r="AP176" s="68">
        <f t="shared" si="262"/>
        <v>3.8390000000000004</v>
      </c>
      <c r="AQ176" s="68">
        <f t="shared" si="263"/>
        <v>3.8390000000000004</v>
      </c>
      <c r="AR176" s="68">
        <f t="shared" si="264"/>
        <v>3.8590000000000004</v>
      </c>
      <c r="AS176" s="68">
        <f t="shared" si="265"/>
        <v>3.8790000000000004</v>
      </c>
      <c r="AT176" s="68">
        <f t="shared" si="266"/>
        <v>3.8390000000000004</v>
      </c>
      <c r="AU176" s="68">
        <f t="shared" si="267"/>
        <v>3.8390000000000004</v>
      </c>
      <c r="AV176" s="68"/>
      <c r="AW176" s="68"/>
      <c r="AX176" s="68">
        <f t="shared" si="268"/>
        <v>3.6990000000000003</v>
      </c>
      <c r="AY176" s="68">
        <f t="shared" si="269"/>
        <v>3.6990000000000003</v>
      </c>
      <c r="AZ176" s="68">
        <f t="shared" si="270"/>
        <v>3.6990000000000003</v>
      </c>
      <c r="BA176" s="68">
        <f t="shared" si="271"/>
        <v>3.6990000000000003</v>
      </c>
      <c r="BB176" s="68">
        <f t="shared" si="272"/>
        <v>3.6990000000000003</v>
      </c>
      <c r="BC176" s="68">
        <f t="shared" si="273"/>
        <v>3.6990000000000003</v>
      </c>
      <c r="BD176" s="68">
        <f t="shared" si="241"/>
        <v>3.6990000000000003</v>
      </c>
      <c r="BE176" s="68">
        <f t="shared" si="242"/>
        <v>3.6990000000000003</v>
      </c>
      <c r="BF176" s="68"/>
      <c r="BG176" s="89"/>
      <c r="BH176" s="67">
        <f>download!AD196</f>
        <v>1.3208528213130004</v>
      </c>
      <c r="BI176" s="40">
        <f>download!AH195</f>
        <v>6.4006082585678012E-2</v>
      </c>
      <c r="BJ176" s="40">
        <f>download!AL195</f>
        <v>7.1979861636826015E-2</v>
      </c>
      <c r="BK176" s="48">
        <f t="shared" si="243"/>
        <v>0.41568849720269113</v>
      </c>
      <c r="BL176" s="48">
        <f t="shared" si="243"/>
        <v>0.37334045718188785</v>
      </c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8"/>
      <c r="CN176" s="40"/>
      <c r="CO176" s="56"/>
      <c r="CP176" s="56"/>
      <c r="CQ176" s="72"/>
      <c r="CR176" s="40"/>
      <c r="CS176" s="40"/>
      <c r="CT176" s="40"/>
      <c r="CU176" s="40"/>
      <c r="CV176" s="40"/>
      <c r="CW176" s="40"/>
      <c r="CX176" s="56"/>
      <c r="CY176" s="40"/>
      <c r="CZ176" s="40"/>
      <c r="DA176" s="41"/>
      <c r="DB176" s="41"/>
      <c r="DC176" s="49"/>
      <c r="DD176" s="40"/>
      <c r="DE176" s="49"/>
      <c r="DF176" s="40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</row>
    <row r="177" spans="1:124">
      <c r="A177" s="165">
        <v>41852</v>
      </c>
      <c r="B177" s="93"/>
      <c r="C177" s="394">
        <f t="shared" si="190"/>
        <v>0.14000000000000001</v>
      </c>
      <c r="D177" s="394">
        <f t="shared" si="197"/>
        <v>0.14000000000000001</v>
      </c>
      <c r="E177" s="93">
        <f t="shared" si="245"/>
        <v>0.14000000000000001</v>
      </c>
      <c r="F177" s="288">
        <f t="shared" si="255"/>
        <v>0.10500000000000001</v>
      </c>
      <c r="G177" s="93">
        <f t="shared" si="274"/>
        <v>0.14000000000000001</v>
      </c>
      <c r="H177" s="294">
        <f t="shared" si="276"/>
        <v>0.14000000000000001</v>
      </c>
      <c r="I177" s="288">
        <f t="shared" si="256"/>
        <v>0.14000000000000001</v>
      </c>
      <c r="J177" s="397">
        <f t="shared" si="254"/>
        <v>0.14000000000000001</v>
      </c>
      <c r="K177" s="50">
        <f t="shared" si="277"/>
        <v>0.16</v>
      </c>
      <c r="L177" s="417">
        <f t="shared" si="246"/>
        <v>0.16</v>
      </c>
      <c r="M177" s="288">
        <f t="shared" si="257"/>
        <v>0.16</v>
      </c>
      <c r="N177" s="93">
        <f t="shared" si="278"/>
        <v>0.18</v>
      </c>
      <c r="O177" s="50">
        <f t="shared" si="279"/>
        <v>0.14000000000000001</v>
      </c>
      <c r="P177" s="184">
        <f t="shared" si="202"/>
        <v>0.14000000000000001</v>
      </c>
      <c r="Q177" s="288">
        <f t="shared" si="258"/>
        <v>0.14000000000000001</v>
      </c>
      <c r="R177" s="93">
        <f t="shared" si="280"/>
        <v>0.14000000000000001</v>
      </c>
      <c r="T177" s="571">
        <f t="shared" si="275"/>
        <v>-0.06</v>
      </c>
      <c r="U177" s="571">
        <f>T177+0.055</f>
        <v>-4.9999999999999975E-3</v>
      </c>
      <c r="V177" s="571"/>
      <c r="X177" s="186"/>
      <c r="Y177" s="186"/>
      <c r="Z177" s="186"/>
      <c r="AA177" s="186"/>
      <c r="AB177" s="186"/>
      <c r="AC177" s="186"/>
      <c r="AD177" s="186"/>
      <c r="AE177" s="186"/>
      <c r="AF177" s="186"/>
      <c r="AG177" s="186"/>
      <c r="AH177" s="186"/>
      <c r="AI177" s="74">
        <v>41852</v>
      </c>
      <c r="AJ177" s="483">
        <f>download!Z197</f>
        <v>3.7440000000000002</v>
      </c>
      <c r="AK177" s="67"/>
      <c r="AL177" s="68"/>
      <c r="AM177" s="68">
        <f t="shared" si="259"/>
        <v>1.4413630072129204</v>
      </c>
      <c r="AN177" s="68">
        <f t="shared" si="260"/>
        <v>3.8840000000000003</v>
      </c>
      <c r="AO177" s="68">
        <f t="shared" si="261"/>
        <v>3.8840000000000003</v>
      </c>
      <c r="AP177" s="68">
        <f t="shared" si="262"/>
        <v>3.8840000000000003</v>
      </c>
      <c r="AQ177" s="68">
        <f t="shared" si="263"/>
        <v>3.8840000000000003</v>
      </c>
      <c r="AR177" s="68">
        <f t="shared" si="264"/>
        <v>3.9040000000000004</v>
      </c>
      <c r="AS177" s="68">
        <f t="shared" si="265"/>
        <v>3.9240000000000004</v>
      </c>
      <c r="AT177" s="68">
        <f t="shared" si="266"/>
        <v>3.8840000000000003</v>
      </c>
      <c r="AU177" s="68">
        <f t="shared" si="267"/>
        <v>3.8840000000000003</v>
      </c>
      <c r="AV177" s="68"/>
      <c r="AW177" s="68"/>
      <c r="AX177" s="68">
        <f t="shared" si="268"/>
        <v>3.7440000000000002</v>
      </c>
      <c r="AY177" s="68">
        <f t="shared" si="269"/>
        <v>3.7440000000000002</v>
      </c>
      <c r="AZ177" s="68">
        <f t="shared" si="270"/>
        <v>3.7440000000000002</v>
      </c>
      <c r="BA177" s="68">
        <f t="shared" si="271"/>
        <v>3.7440000000000002</v>
      </c>
      <c r="BB177" s="68">
        <f t="shared" si="272"/>
        <v>3.7440000000000002</v>
      </c>
      <c r="BC177" s="68">
        <f t="shared" si="273"/>
        <v>3.7440000000000002</v>
      </c>
      <c r="BD177" s="68">
        <f t="shared" si="241"/>
        <v>3.7440000000000002</v>
      </c>
      <c r="BE177" s="68">
        <f t="shared" si="242"/>
        <v>3.7440000000000002</v>
      </c>
      <c r="BF177" s="68"/>
      <c r="BG177" s="89"/>
      <c r="BH177" s="67">
        <f>download!AD197</f>
        <v>1.3202286808760002</v>
      </c>
      <c r="BI177" s="40">
        <f>download!AH196</f>
        <v>6.4020039685677002E-2</v>
      </c>
      <c r="BJ177" s="40">
        <f>download!AL196</f>
        <v>7.1980602321618001E-2</v>
      </c>
      <c r="BK177" s="48">
        <f t="shared" si="243"/>
        <v>0.41339324144833411</v>
      </c>
      <c r="BL177" s="48">
        <f t="shared" si="243"/>
        <v>0.37110273100229668</v>
      </c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8"/>
      <c r="CN177" s="40"/>
      <c r="CO177" s="56"/>
      <c r="CP177" s="56"/>
      <c r="CQ177" s="72"/>
      <c r="CR177" s="40"/>
      <c r="CS177" s="40"/>
      <c r="CT177" s="40"/>
      <c r="CU177" s="40"/>
      <c r="CV177" s="40"/>
      <c r="CW177" s="40"/>
      <c r="CX177" s="56"/>
      <c r="CY177" s="40"/>
      <c r="CZ177" s="40"/>
      <c r="DA177" s="41"/>
      <c r="DB177" s="41"/>
      <c r="DC177" s="49"/>
      <c r="DD177" s="40"/>
      <c r="DE177" s="49"/>
      <c r="DF177" s="40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</row>
    <row r="178" spans="1:124">
      <c r="A178" s="165">
        <v>41883</v>
      </c>
      <c r="B178" s="93"/>
      <c r="C178" s="394">
        <f t="shared" si="190"/>
        <v>0.14000000000000001</v>
      </c>
      <c r="D178" s="394">
        <f t="shared" si="197"/>
        <v>0.14000000000000001</v>
      </c>
      <c r="E178" s="93">
        <f t="shared" si="245"/>
        <v>0.14000000000000001</v>
      </c>
      <c r="F178" s="288">
        <f t="shared" si="255"/>
        <v>0.10500000000000001</v>
      </c>
      <c r="G178" s="93">
        <f t="shared" si="274"/>
        <v>0.14000000000000001</v>
      </c>
      <c r="H178" s="294">
        <f t="shared" si="276"/>
        <v>0.14000000000000001</v>
      </c>
      <c r="I178" s="288">
        <f t="shared" si="256"/>
        <v>0.14000000000000001</v>
      </c>
      <c r="J178" s="397">
        <f t="shared" si="254"/>
        <v>0.14000000000000001</v>
      </c>
      <c r="K178" s="50">
        <f t="shared" si="277"/>
        <v>0.16</v>
      </c>
      <c r="L178" s="417">
        <f t="shared" si="246"/>
        <v>0.16</v>
      </c>
      <c r="M178" s="288">
        <f t="shared" si="257"/>
        <v>0.16</v>
      </c>
      <c r="N178" s="93">
        <f t="shared" si="278"/>
        <v>0.18</v>
      </c>
      <c r="O178" s="50">
        <f t="shared" si="279"/>
        <v>0.14000000000000001</v>
      </c>
      <c r="P178" s="184">
        <f t="shared" si="202"/>
        <v>0.14000000000000001</v>
      </c>
      <c r="Q178" s="288">
        <f t="shared" si="258"/>
        <v>0.14000000000000001</v>
      </c>
      <c r="R178" s="93">
        <f t="shared" si="280"/>
        <v>0.14000000000000001</v>
      </c>
      <c r="T178" s="571">
        <f t="shared" si="275"/>
        <v>-0.06</v>
      </c>
      <c r="U178" s="571">
        <f>T178+0.055</f>
        <v>-4.9999999999999975E-3</v>
      </c>
      <c r="V178" s="571"/>
      <c r="X178" s="186"/>
      <c r="Y178" s="186"/>
      <c r="Z178" s="186"/>
      <c r="AA178" s="186"/>
      <c r="AB178" s="186"/>
      <c r="AC178" s="186"/>
      <c r="AD178" s="186"/>
      <c r="AE178" s="186"/>
      <c r="AF178" s="186"/>
      <c r="AG178" s="186"/>
      <c r="AH178" s="186"/>
      <c r="AI178" s="74">
        <v>41883</v>
      </c>
      <c r="AJ178" s="483">
        <f>download!Z198</f>
        <v>3.7230000000000003</v>
      </c>
      <c r="AK178" s="67"/>
      <c r="AL178" s="68"/>
      <c r="AM178" s="68">
        <f t="shared" si="259"/>
        <v>1.4249771530781152</v>
      </c>
      <c r="AN178" s="68">
        <f t="shared" si="260"/>
        <v>3.8630000000000004</v>
      </c>
      <c r="AO178" s="68">
        <f t="shared" si="261"/>
        <v>3.8630000000000004</v>
      </c>
      <c r="AP178" s="68">
        <f t="shared" si="262"/>
        <v>3.8630000000000004</v>
      </c>
      <c r="AQ178" s="68">
        <f t="shared" si="263"/>
        <v>3.8630000000000004</v>
      </c>
      <c r="AR178" s="68">
        <f t="shared" si="264"/>
        <v>3.8830000000000005</v>
      </c>
      <c r="AS178" s="68">
        <f t="shared" si="265"/>
        <v>3.9030000000000005</v>
      </c>
      <c r="AT178" s="68">
        <f t="shared" si="266"/>
        <v>3.8630000000000004</v>
      </c>
      <c r="AU178" s="68">
        <f t="shared" si="267"/>
        <v>3.8630000000000004</v>
      </c>
      <c r="AV178" s="68"/>
      <c r="AW178" s="68"/>
      <c r="AX178" s="68">
        <f t="shared" si="268"/>
        <v>3.7230000000000003</v>
      </c>
      <c r="AY178" s="68">
        <f t="shared" si="269"/>
        <v>3.7230000000000003</v>
      </c>
      <c r="AZ178" s="68">
        <f t="shared" si="270"/>
        <v>3.7230000000000003</v>
      </c>
      <c r="BA178" s="68">
        <f t="shared" si="271"/>
        <v>3.7230000000000003</v>
      </c>
      <c r="BB178" s="68">
        <f t="shared" si="272"/>
        <v>3.7230000000000003</v>
      </c>
      <c r="BC178" s="68">
        <f t="shared" si="273"/>
        <v>3.7230000000000003</v>
      </c>
      <c r="BD178" s="68">
        <f t="shared" si="241"/>
        <v>3.7230000000000003</v>
      </c>
      <c r="BE178" s="68">
        <f t="shared" si="242"/>
        <v>3.7230000000000003</v>
      </c>
      <c r="BF178" s="68"/>
      <c r="BG178" s="89"/>
      <c r="BH178" s="67">
        <f>download!AD198</f>
        <v>1.3196276851300002</v>
      </c>
      <c r="BI178" s="40">
        <f>download!AH197</f>
        <v>6.4033996785739997E-2</v>
      </c>
      <c r="BJ178" s="40">
        <f>download!AL197</f>
        <v>7.1981343006411014E-2</v>
      </c>
      <c r="BK178" s="48">
        <f t="shared" si="243"/>
        <v>0.41110971586996337</v>
      </c>
      <c r="BL178" s="48">
        <f t="shared" si="243"/>
        <v>0.36887837252863448</v>
      </c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8"/>
      <c r="CN178" s="40"/>
      <c r="CO178" s="56"/>
      <c r="CP178" s="56"/>
      <c r="CQ178" s="72"/>
      <c r="CR178" s="40"/>
      <c r="CS178" s="40"/>
      <c r="CT178" s="40"/>
      <c r="CU178" s="40"/>
      <c r="CV178" s="40"/>
      <c r="CW178" s="40"/>
      <c r="CX178" s="56"/>
      <c r="CY178" s="40"/>
      <c r="CZ178" s="40"/>
      <c r="DA178" s="41"/>
      <c r="DB178" s="41"/>
      <c r="DC178" s="49"/>
      <c r="DD178" s="40"/>
      <c r="DE178" s="49"/>
      <c r="DF178" s="40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</row>
    <row r="179" spans="1:124">
      <c r="A179" s="165">
        <v>41913</v>
      </c>
      <c r="B179" s="93"/>
      <c r="C179" s="394">
        <f t="shared" si="190"/>
        <v>0.14000000000000001</v>
      </c>
      <c r="D179" s="394">
        <f t="shared" si="197"/>
        <v>0.14000000000000001</v>
      </c>
      <c r="E179" s="93">
        <f t="shared" si="245"/>
        <v>0.14000000000000001</v>
      </c>
      <c r="F179" s="288">
        <f t="shared" si="255"/>
        <v>0.10500000000000001</v>
      </c>
      <c r="G179" s="93">
        <f t="shared" si="274"/>
        <v>0.14000000000000001</v>
      </c>
      <c r="H179" s="294">
        <f t="shared" si="276"/>
        <v>0.14000000000000001</v>
      </c>
      <c r="I179" s="288">
        <f t="shared" si="256"/>
        <v>0.14000000000000001</v>
      </c>
      <c r="J179" s="397">
        <f t="shared" si="254"/>
        <v>0.14000000000000001</v>
      </c>
      <c r="K179" s="50">
        <f t="shared" si="277"/>
        <v>0.16</v>
      </c>
      <c r="L179" s="417">
        <f t="shared" si="246"/>
        <v>0.16</v>
      </c>
      <c r="M179" s="288">
        <f t="shared" si="257"/>
        <v>0.16</v>
      </c>
      <c r="N179" s="93">
        <f t="shared" si="278"/>
        <v>0.18</v>
      </c>
      <c r="O179" s="50">
        <f t="shared" si="279"/>
        <v>0.14000000000000001</v>
      </c>
      <c r="P179" s="184">
        <f t="shared" si="202"/>
        <v>0.14000000000000001</v>
      </c>
      <c r="Q179" s="288">
        <f t="shared" si="258"/>
        <v>0.14000000000000001</v>
      </c>
      <c r="R179" s="93">
        <f t="shared" si="280"/>
        <v>0.14000000000000001</v>
      </c>
      <c r="T179" s="571">
        <f t="shared" si="275"/>
        <v>-0.06</v>
      </c>
      <c r="U179" s="571">
        <f>T179+0.055</f>
        <v>-4.9999999999999975E-3</v>
      </c>
      <c r="V179" s="571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186"/>
      <c r="AI179" s="74">
        <v>41913</v>
      </c>
      <c r="AJ179" s="483">
        <f>download!Z199</f>
        <v>3.7319999999999998</v>
      </c>
      <c r="AK179" s="67"/>
      <c r="AL179" s="68"/>
      <c r="AM179" s="68">
        <f t="shared" si="259"/>
        <v>1.4200111638849808</v>
      </c>
      <c r="AN179" s="68">
        <f t="shared" si="260"/>
        <v>3.8719999999999999</v>
      </c>
      <c r="AO179" s="68">
        <f t="shared" si="261"/>
        <v>3.8719999999999999</v>
      </c>
      <c r="AP179" s="68">
        <f t="shared" si="262"/>
        <v>3.8719999999999999</v>
      </c>
      <c r="AQ179" s="68">
        <f t="shared" si="263"/>
        <v>3.8719999999999999</v>
      </c>
      <c r="AR179" s="68">
        <f t="shared" si="264"/>
        <v>3.8919999999999999</v>
      </c>
      <c r="AS179" s="68">
        <f t="shared" si="265"/>
        <v>3.9119999999999999</v>
      </c>
      <c r="AT179" s="68">
        <f t="shared" si="266"/>
        <v>3.8719999999999999</v>
      </c>
      <c r="AU179" s="68">
        <f t="shared" si="267"/>
        <v>3.8719999999999999</v>
      </c>
      <c r="AV179" s="68"/>
      <c r="AW179" s="68"/>
      <c r="AX179" s="68">
        <f t="shared" si="268"/>
        <v>3.7319999999999998</v>
      </c>
      <c r="AY179" s="68">
        <f t="shared" si="269"/>
        <v>3.7319999999999998</v>
      </c>
      <c r="AZ179" s="68">
        <f t="shared" si="270"/>
        <v>3.7319999999999998</v>
      </c>
      <c r="BA179" s="68">
        <f t="shared" si="271"/>
        <v>3.7319999999999998</v>
      </c>
      <c r="BB179" s="68">
        <f t="shared" si="272"/>
        <v>3.7319999999999998</v>
      </c>
      <c r="BC179" s="68">
        <f t="shared" si="273"/>
        <v>3.7319999999999998</v>
      </c>
      <c r="BD179" s="68">
        <f t="shared" si="241"/>
        <v>3.7319999999999998</v>
      </c>
      <c r="BE179" s="68">
        <f t="shared" si="242"/>
        <v>3.7319999999999998</v>
      </c>
      <c r="BF179" s="68"/>
      <c r="BG179" s="89"/>
      <c r="BH179" s="67">
        <f>download!AD199</f>
        <v>1.319009763585</v>
      </c>
      <c r="BI179" s="40">
        <f>download!AH198</f>
        <v>6.4047503656831012E-2</v>
      </c>
      <c r="BJ179" s="40">
        <f>download!AL198</f>
        <v>7.1982059798146023E-2</v>
      </c>
      <c r="BK179" s="48">
        <f t="shared" si="243"/>
        <v>0.40891096991589082</v>
      </c>
      <c r="BL179" s="48">
        <f t="shared" si="243"/>
        <v>0.36673842042484012</v>
      </c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8"/>
      <c r="CN179" s="40"/>
      <c r="CO179" s="56"/>
      <c r="CP179" s="56"/>
      <c r="CQ179" s="72"/>
      <c r="CR179" s="40"/>
      <c r="CS179" s="40"/>
      <c r="CT179" s="40"/>
      <c r="CU179" s="40"/>
      <c r="CV179" s="40"/>
      <c r="CW179" s="40"/>
      <c r="CX179" s="56"/>
      <c r="CY179" s="40"/>
      <c r="CZ179" s="40"/>
      <c r="DA179" s="41"/>
      <c r="DB179" s="41"/>
      <c r="DC179" s="49"/>
      <c r="DD179" s="40"/>
      <c r="DE179" s="49"/>
      <c r="DF179" s="40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</row>
    <row r="180" spans="1:124">
      <c r="A180" s="165">
        <v>41944</v>
      </c>
      <c r="B180" s="40"/>
      <c r="C180" s="41"/>
      <c r="D180" s="41"/>
      <c r="E180" s="40"/>
      <c r="F180" s="40"/>
      <c r="G180" s="40"/>
      <c r="H180" s="71"/>
      <c r="I180" s="40"/>
      <c r="J180" s="397"/>
      <c r="K180" s="50"/>
      <c r="L180" s="41"/>
      <c r="M180" s="40"/>
      <c r="N180" s="40"/>
      <c r="O180" s="42"/>
      <c r="P180" s="42"/>
      <c r="Q180" s="40"/>
      <c r="R180" s="40"/>
      <c r="T180" s="40"/>
      <c r="U180" s="40"/>
      <c r="V180" s="571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186"/>
      <c r="AI180" s="74">
        <v>41944</v>
      </c>
      <c r="AJ180" s="483">
        <f>download!Z200</f>
        <v>3.7860000000000005</v>
      </c>
      <c r="AK180" s="67"/>
      <c r="AL180" s="68"/>
      <c r="AM180" s="68">
        <f t="shared" si="259"/>
        <v>1.3801489481136209</v>
      </c>
      <c r="AN180" s="68">
        <f t="shared" si="260"/>
        <v>3.7860000000000005</v>
      </c>
      <c r="AO180" s="68">
        <f t="shared" si="261"/>
        <v>3.7860000000000005</v>
      </c>
      <c r="AP180" s="68">
        <f t="shared" si="262"/>
        <v>3.7860000000000005</v>
      </c>
      <c r="AQ180" s="68">
        <f t="shared" si="263"/>
        <v>3.7860000000000005</v>
      </c>
      <c r="AR180" s="68">
        <f t="shared" si="264"/>
        <v>3.7860000000000005</v>
      </c>
      <c r="AS180" s="68">
        <f t="shared" si="265"/>
        <v>3.7860000000000005</v>
      </c>
      <c r="AT180" s="68">
        <f t="shared" si="266"/>
        <v>3.7860000000000005</v>
      </c>
      <c r="AU180" s="68">
        <f t="shared" si="267"/>
        <v>3.7860000000000005</v>
      </c>
      <c r="AV180" s="68"/>
      <c r="AW180" s="68"/>
      <c r="AX180" s="68">
        <f t="shared" si="268"/>
        <v>3.7860000000000005</v>
      </c>
      <c r="AY180" s="68">
        <f t="shared" si="269"/>
        <v>3.7860000000000005</v>
      </c>
      <c r="AZ180" s="68">
        <f t="shared" si="270"/>
        <v>3.7860000000000005</v>
      </c>
      <c r="BA180" s="68">
        <f t="shared" si="271"/>
        <v>3.7860000000000005</v>
      </c>
      <c r="BB180" s="68">
        <f t="shared" si="272"/>
        <v>3.7860000000000005</v>
      </c>
      <c r="BC180" s="68">
        <f t="shared" si="273"/>
        <v>3.7860000000000005</v>
      </c>
      <c r="BD180" s="68">
        <f t="shared" si="241"/>
        <v>3.7860000000000005</v>
      </c>
      <c r="BE180" s="68">
        <f t="shared" si="242"/>
        <v>3.7860000000000005</v>
      </c>
      <c r="BF180" s="68"/>
      <c r="BG180" s="89"/>
      <c r="BH180" s="67">
        <f>download!AD200</f>
        <v>1.3184147782420002</v>
      </c>
      <c r="BI180" s="40">
        <f>download!AH199</f>
        <v>6.4061460757021016E-2</v>
      </c>
      <c r="BJ180" s="40">
        <f>download!AL199</f>
        <v>7.1982800482939022E-2</v>
      </c>
      <c r="BK180" s="48">
        <f t="shared" si="243"/>
        <v>0.40665036784774367</v>
      </c>
      <c r="BL180" s="48">
        <f t="shared" si="243"/>
        <v>0.36454013420856329</v>
      </c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8"/>
      <c r="CN180" s="40"/>
      <c r="CO180" s="56"/>
      <c r="CP180" s="56"/>
      <c r="CQ180" s="72"/>
      <c r="CR180" s="40"/>
      <c r="CS180" s="40"/>
      <c r="CT180" s="40"/>
      <c r="CU180" s="40"/>
      <c r="CV180" s="40"/>
      <c r="CW180" s="40"/>
      <c r="CX180" s="56"/>
      <c r="CY180" s="40"/>
      <c r="CZ180" s="40"/>
      <c r="DA180" s="41"/>
      <c r="DB180" s="41"/>
      <c r="DC180" s="49"/>
      <c r="DD180" s="40"/>
      <c r="DE180" s="49"/>
      <c r="DF180" s="40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</row>
    <row r="181" spans="1:124">
      <c r="A181" s="165">
        <v>41974</v>
      </c>
      <c r="B181" s="40"/>
      <c r="C181" s="41"/>
      <c r="D181" s="41"/>
      <c r="E181" s="40"/>
      <c r="F181" s="40"/>
      <c r="G181" s="40"/>
      <c r="H181" s="71"/>
      <c r="I181" s="40"/>
      <c r="J181" s="397"/>
      <c r="K181" s="50"/>
      <c r="L181" s="41"/>
      <c r="M181" s="40"/>
      <c r="N181" s="40"/>
      <c r="O181" s="42"/>
      <c r="P181" s="42"/>
      <c r="Q181" s="40"/>
      <c r="R181" s="40"/>
      <c r="T181" s="40"/>
      <c r="U181" s="40"/>
      <c r="V181" s="571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186"/>
      <c r="AI181" s="74">
        <v>41974</v>
      </c>
      <c r="AJ181" s="483">
        <f>download!Z201</f>
        <v>3.8580000000000001</v>
      </c>
      <c r="AK181" s="67"/>
      <c r="AL181" s="68"/>
      <c r="AM181" s="68">
        <f t="shared" si="259"/>
        <v>1.3982366743482448</v>
      </c>
      <c r="AN181" s="68">
        <f t="shared" si="260"/>
        <v>3.8580000000000001</v>
      </c>
      <c r="AO181" s="68">
        <f t="shared" si="261"/>
        <v>3.8580000000000001</v>
      </c>
      <c r="AP181" s="68">
        <f t="shared" si="262"/>
        <v>3.8580000000000001</v>
      </c>
      <c r="AQ181" s="68">
        <f t="shared" si="263"/>
        <v>3.8580000000000001</v>
      </c>
      <c r="AR181" s="68">
        <f t="shared" si="264"/>
        <v>3.8580000000000001</v>
      </c>
      <c r="AS181" s="68">
        <f t="shared" si="265"/>
        <v>3.8580000000000001</v>
      </c>
      <c r="AT181" s="68">
        <f t="shared" si="266"/>
        <v>3.8580000000000001</v>
      </c>
      <c r="AU181" s="68">
        <f t="shared" si="267"/>
        <v>3.8580000000000001</v>
      </c>
      <c r="AV181" s="68"/>
      <c r="AW181" s="68"/>
      <c r="AX181" s="68">
        <f t="shared" si="268"/>
        <v>3.8580000000000001</v>
      </c>
      <c r="AY181" s="68">
        <f t="shared" si="269"/>
        <v>3.8580000000000001</v>
      </c>
      <c r="AZ181" s="68">
        <f t="shared" si="270"/>
        <v>3.8580000000000001</v>
      </c>
      <c r="BA181" s="68">
        <f t="shared" si="271"/>
        <v>3.8580000000000001</v>
      </c>
      <c r="BB181" s="68">
        <f t="shared" si="272"/>
        <v>3.8580000000000001</v>
      </c>
      <c r="BC181" s="68">
        <f t="shared" si="273"/>
        <v>3.8580000000000001</v>
      </c>
      <c r="BD181" s="68">
        <f t="shared" si="241"/>
        <v>3.8580000000000001</v>
      </c>
      <c r="BE181" s="68">
        <f t="shared" si="242"/>
        <v>3.8580000000000001</v>
      </c>
      <c r="BF181" s="68"/>
      <c r="BG181" s="89"/>
      <c r="BH181" s="67">
        <f>download!AD201</f>
        <v>1.3178030593500001</v>
      </c>
      <c r="BI181" s="40">
        <f>download!AH200</f>
        <v>6.4074967628235002E-2</v>
      </c>
      <c r="BJ181" s="40">
        <f>download!AL200</f>
        <v>7.1983517274675002E-2</v>
      </c>
      <c r="BK181" s="48">
        <f t="shared" si="243"/>
        <v>0.40447370473965899</v>
      </c>
      <c r="BL181" s="48">
        <f t="shared" si="243"/>
        <v>0.36242526551276433</v>
      </c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8"/>
      <c r="CN181" s="40"/>
      <c r="CO181" s="56"/>
      <c r="CP181" s="56"/>
      <c r="CQ181" s="72"/>
      <c r="CR181" s="40"/>
      <c r="CS181" s="40"/>
      <c r="CT181" s="40"/>
      <c r="CU181" s="40"/>
      <c r="CV181" s="40"/>
      <c r="CW181" s="40"/>
      <c r="CX181" s="56"/>
      <c r="CY181" s="40"/>
      <c r="CZ181" s="40"/>
      <c r="DA181" s="41"/>
      <c r="DB181" s="41"/>
      <c r="DC181" s="49"/>
      <c r="DD181" s="40"/>
      <c r="DE181" s="49"/>
      <c r="DF181" s="40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</row>
    <row r="182" spans="1:124">
      <c r="A182" s="165">
        <v>42005</v>
      </c>
      <c r="B182" s="40"/>
      <c r="C182" s="41"/>
      <c r="D182" s="41"/>
      <c r="E182" s="40"/>
      <c r="F182" s="40"/>
      <c r="G182" s="40"/>
      <c r="H182" s="71"/>
      <c r="I182" s="40"/>
      <c r="J182" s="397"/>
      <c r="K182" s="50"/>
      <c r="L182" s="41"/>
      <c r="M182" s="40"/>
      <c r="N182" s="40"/>
      <c r="O182" s="42"/>
      <c r="P182" s="42"/>
      <c r="Q182" s="40"/>
      <c r="R182" s="40"/>
      <c r="T182" s="40"/>
      <c r="U182" s="40"/>
      <c r="V182" s="571"/>
      <c r="X182" s="186"/>
      <c r="Y182" s="186"/>
      <c r="Z182" s="186"/>
      <c r="AA182" s="186"/>
      <c r="AB182" s="186"/>
      <c r="AC182" s="186"/>
      <c r="AD182" s="186"/>
      <c r="AE182" s="186"/>
      <c r="AF182" s="186"/>
      <c r="AG182" s="186"/>
      <c r="AH182" s="186"/>
      <c r="AI182" s="74">
        <v>42005</v>
      </c>
      <c r="AJ182" s="483">
        <f>download!Z202</f>
        <v>4.0590000000000002</v>
      </c>
      <c r="AK182" s="67"/>
      <c r="AL182" s="68"/>
      <c r="AM182" s="68">
        <f t="shared" si="259"/>
        <v>1.5038863493664434</v>
      </c>
      <c r="AN182" s="68">
        <f t="shared" si="260"/>
        <v>4.0590000000000002</v>
      </c>
      <c r="AO182" s="68">
        <f t="shared" si="261"/>
        <v>4.0590000000000002</v>
      </c>
      <c r="AP182" s="68">
        <f t="shared" si="262"/>
        <v>4.0590000000000002</v>
      </c>
      <c r="AQ182" s="68">
        <f t="shared" si="263"/>
        <v>4.0590000000000002</v>
      </c>
      <c r="AR182" s="68">
        <f t="shared" si="264"/>
        <v>4.0590000000000002</v>
      </c>
      <c r="AS182" s="68">
        <f t="shared" si="265"/>
        <v>4.0590000000000002</v>
      </c>
      <c r="AT182" s="68">
        <f t="shared" si="266"/>
        <v>4.0590000000000002</v>
      </c>
      <c r="AU182" s="68">
        <f t="shared" si="267"/>
        <v>4.0590000000000002</v>
      </c>
      <c r="AV182" s="68"/>
      <c r="AW182" s="68"/>
      <c r="AX182" s="68">
        <f t="shared" si="268"/>
        <v>4.0590000000000002</v>
      </c>
      <c r="AY182" s="68">
        <f t="shared" si="269"/>
        <v>4.0590000000000002</v>
      </c>
      <c r="AZ182" s="68">
        <f t="shared" si="270"/>
        <v>4.0590000000000002</v>
      </c>
      <c r="BA182" s="68">
        <f t="shared" si="271"/>
        <v>4.0590000000000002</v>
      </c>
      <c r="BB182" s="68">
        <f t="shared" si="272"/>
        <v>4.0590000000000002</v>
      </c>
      <c r="BC182" s="68">
        <f t="shared" si="273"/>
        <v>4.0590000000000002</v>
      </c>
      <c r="BD182" s="68">
        <f t="shared" si="241"/>
        <v>4.0590000000000002</v>
      </c>
      <c r="BE182" s="68">
        <f t="shared" si="242"/>
        <v>4.0590000000000002</v>
      </c>
      <c r="BF182" s="68"/>
      <c r="BG182" s="89"/>
      <c r="BH182" s="67">
        <f>download!AD202</f>
        <v>1.3171944864560001</v>
      </c>
      <c r="BI182" s="40">
        <f>download!AH201</f>
        <v>6.4088924728552016E-2</v>
      </c>
      <c r="BJ182" s="40">
        <f>download!AL201</f>
        <v>7.1984257959468029E-2</v>
      </c>
      <c r="BK182" s="51"/>
      <c r="BL182" s="51">
        <v>0.37050661477369878</v>
      </c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8"/>
      <c r="CN182" s="40"/>
      <c r="CO182" s="56"/>
      <c r="CP182" s="56"/>
      <c r="CQ182" s="72"/>
      <c r="CR182" s="40"/>
      <c r="CS182" s="40"/>
      <c r="CT182" s="40"/>
      <c r="CU182" s="40"/>
      <c r="CV182" s="40"/>
      <c r="CW182" s="40"/>
      <c r="CX182" s="56"/>
      <c r="CY182" s="40"/>
      <c r="CZ182" s="40"/>
      <c r="DA182" s="41"/>
      <c r="DB182" s="41"/>
      <c r="DC182" s="49"/>
      <c r="DD182" s="40"/>
      <c r="DE182" s="49"/>
      <c r="DF182" s="40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</row>
    <row r="183" spans="1:124">
      <c r="A183" s="165">
        <v>42036</v>
      </c>
      <c r="B183" s="40"/>
      <c r="C183" s="41"/>
      <c r="D183" s="41"/>
      <c r="E183" s="40"/>
      <c r="F183" s="40"/>
      <c r="G183" s="40"/>
      <c r="H183" s="71"/>
      <c r="I183" s="40"/>
      <c r="J183" s="397"/>
      <c r="K183" s="50"/>
      <c r="L183" s="41"/>
      <c r="M183" s="40"/>
      <c r="N183" s="40"/>
      <c r="O183" s="42"/>
      <c r="P183" s="42"/>
      <c r="Q183" s="40"/>
      <c r="R183" s="40"/>
      <c r="T183" s="40"/>
      <c r="U183" s="40"/>
      <c r="V183" s="571"/>
      <c r="X183" s="186"/>
      <c r="Y183" s="186"/>
      <c r="Z183" s="186"/>
      <c r="AA183" s="186"/>
      <c r="AB183" s="186"/>
      <c r="AC183" s="186"/>
      <c r="AD183" s="186"/>
      <c r="AE183" s="186"/>
      <c r="AF183" s="186"/>
      <c r="AG183" s="186"/>
      <c r="AH183" s="186"/>
      <c r="AI183" s="74">
        <v>42036</v>
      </c>
      <c r="AJ183" s="483">
        <f>download!Z203</f>
        <v>3.9769999999999999</v>
      </c>
      <c r="AK183" s="67"/>
      <c r="AL183" s="68"/>
      <c r="AM183" s="68">
        <f t="shared" si="259"/>
        <v>1.4656911768450669</v>
      </c>
      <c r="AN183" s="68">
        <f t="shared" si="260"/>
        <v>3.9769999999999999</v>
      </c>
      <c r="AO183" s="68">
        <f t="shared" si="261"/>
        <v>3.9769999999999999</v>
      </c>
      <c r="AP183" s="68">
        <f t="shared" si="262"/>
        <v>3.9769999999999999</v>
      </c>
      <c r="AQ183" s="68">
        <f t="shared" si="263"/>
        <v>3.9769999999999999</v>
      </c>
      <c r="AR183" s="68">
        <f t="shared" si="264"/>
        <v>3.9769999999999999</v>
      </c>
      <c r="AS183" s="68">
        <f t="shared" si="265"/>
        <v>3.9769999999999999</v>
      </c>
      <c r="AT183" s="68">
        <f t="shared" si="266"/>
        <v>3.9769999999999999</v>
      </c>
      <c r="AU183" s="68">
        <f t="shared" si="267"/>
        <v>3.9769999999999999</v>
      </c>
      <c r="AV183" s="68"/>
      <c r="AW183" s="68"/>
      <c r="AX183" s="68">
        <f t="shared" si="268"/>
        <v>3.9769999999999999</v>
      </c>
      <c r="AY183" s="68">
        <f t="shared" si="269"/>
        <v>3.9769999999999999</v>
      </c>
      <c r="AZ183" s="68">
        <f t="shared" si="270"/>
        <v>3.9769999999999999</v>
      </c>
      <c r="BA183" s="68">
        <f t="shared" si="271"/>
        <v>3.9769999999999999</v>
      </c>
      <c r="BB183" s="68">
        <f t="shared" si="272"/>
        <v>3.9769999999999999</v>
      </c>
      <c r="BC183" s="68">
        <f t="shared" si="273"/>
        <v>3.9769999999999999</v>
      </c>
      <c r="BD183" s="68">
        <f t="shared" si="241"/>
        <v>3.9769999999999999</v>
      </c>
      <c r="BE183" s="68">
        <f t="shared" si="242"/>
        <v>3.9769999999999999</v>
      </c>
      <c r="BF183" s="68"/>
      <c r="BG183" s="89"/>
      <c r="BH183" s="67">
        <f>download!AD203</f>
        <v>1.3166475083330003</v>
      </c>
      <c r="BI183" s="40">
        <f>download!AH202</f>
        <v>6.4102881828934005E-2</v>
      </c>
      <c r="BJ183" s="40">
        <f>download!AL202</f>
        <v>7.1984998644262041E-2</v>
      </c>
      <c r="BK183" s="51"/>
      <c r="BL183" s="51">
        <v>0.36854191019488736</v>
      </c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8"/>
      <c r="CN183" s="40"/>
      <c r="CO183" s="56"/>
      <c r="CP183" s="56"/>
      <c r="CQ183" s="72"/>
      <c r="CR183" s="40"/>
      <c r="CS183" s="40"/>
      <c r="CT183" s="40"/>
      <c r="CU183" s="40"/>
      <c r="CV183" s="40"/>
      <c r="CW183" s="40"/>
      <c r="CX183" s="56"/>
      <c r="CY183" s="40"/>
      <c r="CZ183" s="40"/>
      <c r="DA183" s="41"/>
      <c r="DB183" s="41"/>
      <c r="DC183" s="49"/>
      <c r="DD183" s="40"/>
      <c r="DE183" s="49"/>
      <c r="DF183" s="40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</row>
    <row r="184" spans="1:124">
      <c r="A184" s="165">
        <v>42064</v>
      </c>
      <c r="B184" s="40"/>
      <c r="C184" s="41"/>
      <c r="D184" s="41"/>
      <c r="E184" s="40"/>
      <c r="F184" s="40"/>
      <c r="G184" s="40"/>
      <c r="H184" s="71"/>
      <c r="I184" s="40"/>
      <c r="J184" s="397"/>
      <c r="K184" s="50"/>
      <c r="L184" s="41"/>
      <c r="M184" s="40"/>
      <c r="N184" s="40"/>
      <c r="O184" s="42"/>
      <c r="P184" s="42"/>
      <c r="Q184" s="40"/>
      <c r="R184" s="40"/>
      <c r="T184" s="40"/>
      <c r="U184" s="40"/>
      <c r="V184" s="571"/>
      <c r="X184" s="186"/>
      <c r="Y184" s="186"/>
      <c r="Z184" s="186"/>
      <c r="AA184" s="186"/>
      <c r="AB184" s="186"/>
      <c r="AC184" s="186"/>
      <c r="AD184" s="186"/>
      <c r="AE184" s="186"/>
      <c r="AF184" s="186"/>
      <c r="AG184" s="186"/>
      <c r="AH184" s="186"/>
      <c r="AI184" s="74">
        <v>42064</v>
      </c>
      <c r="AJ184" s="483">
        <f>download!Z204</f>
        <v>3.8730000000000002</v>
      </c>
      <c r="AK184" s="67"/>
      <c r="AL184" s="68"/>
      <c r="AM184" s="68">
        <f t="shared" si="259"/>
        <v>1.4205219673479972</v>
      </c>
      <c r="AN184" s="68">
        <f t="shared" si="260"/>
        <v>3.8730000000000002</v>
      </c>
      <c r="AO184" s="68">
        <f t="shared" si="261"/>
        <v>3.8730000000000002</v>
      </c>
      <c r="AP184" s="68">
        <f t="shared" si="262"/>
        <v>3.8730000000000002</v>
      </c>
      <c r="AQ184" s="68">
        <f t="shared" si="263"/>
        <v>3.8730000000000002</v>
      </c>
      <c r="AR184" s="68">
        <f t="shared" si="264"/>
        <v>3.8730000000000002</v>
      </c>
      <c r="AS184" s="68">
        <f t="shared" si="265"/>
        <v>3.8730000000000002</v>
      </c>
      <c r="AT184" s="68">
        <f t="shared" si="266"/>
        <v>3.8730000000000002</v>
      </c>
      <c r="AU184" s="68">
        <f t="shared" si="267"/>
        <v>3.8730000000000002</v>
      </c>
      <c r="AV184" s="68"/>
      <c r="AW184" s="68"/>
      <c r="AX184" s="68">
        <f t="shared" si="268"/>
        <v>3.8730000000000002</v>
      </c>
      <c r="AY184" s="68">
        <f t="shared" si="269"/>
        <v>3.8730000000000002</v>
      </c>
      <c r="AZ184" s="68">
        <f t="shared" si="270"/>
        <v>3.8730000000000002</v>
      </c>
      <c r="BA184" s="68">
        <f t="shared" si="271"/>
        <v>3.8730000000000002</v>
      </c>
      <c r="BB184" s="68">
        <f t="shared" si="272"/>
        <v>3.8730000000000002</v>
      </c>
      <c r="BC184" s="68">
        <f t="shared" si="273"/>
        <v>3.8730000000000002</v>
      </c>
      <c r="BD184" s="68">
        <f t="shared" si="241"/>
        <v>3.8730000000000002</v>
      </c>
      <c r="BE184" s="68">
        <f>$AJ184+AG184</f>
        <v>3.8730000000000002</v>
      </c>
      <c r="BF184" s="68"/>
      <c r="BG184" s="89"/>
      <c r="BH184" s="67">
        <f>download!AD204</f>
        <v>1.3160449116000001</v>
      </c>
      <c r="BI184" s="40">
        <f>download!AH203</f>
        <v>6.4115488242238006E-2</v>
      </c>
      <c r="BJ184" s="40">
        <f>download!AL203</f>
        <v>7.1985667649882026E-2</v>
      </c>
      <c r="BK184" s="51"/>
      <c r="BL184" s="51">
        <v>0.36677561769894063</v>
      </c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8"/>
      <c r="CN184" s="40"/>
      <c r="CO184" s="56"/>
      <c r="CP184" s="56"/>
      <c r="CQ184" s="72"/>
      <c r="CR184" s="40"/>
      <c r="CS184" s="40"/>
      <c r="CT184" s="40"/>
      <c r="CU184" s="40"/>
      <c r="CV184" s="40"/>
      <c r="CW184" s="40"/>
      <c r="CX184" s="56"/>
      <c r="CY184" s="40"/>
      <c r="CZ184" s="40"/>
      <c r="DA184" s="41"/>
      <c r="DB184" s="41"/>
      <c r="DC184" s="49"/>
      <c r="DD184" s="40"/>
      <c r="DE184" s="49"/>
      <c r="DF184" s="40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</row>
    <row r="185" spans="1:124">
      <c r="A185" s="165">
        <v>42095</v>
      </c>
      <c r="B185" s="40"/>
      <c r="C185" s="41"/>
      <c r="D185" s="41"/>
      <c r="E185" s="40"/>
      <c r="F185" s="40"/>
      <c r="G185" s="40"/>
      <c r="H185" s="71"/>
      <c r="I185" s="40"/>
      <c r="J185" s="398"/>
      <c r="K185" s="50"/>
      <c r="L185" s="50"/>
      <c r="M185" s="40"/>
      <c r="N185" s="40"/>
      <c r="O185" s="42"/>
      <c r="P185" s="42"/>
      <c r="Q185" s="40"/>
      <c r="R185" s="40"/>
      <c r="T185" s="40"/>
      <c r="U185" s="40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186"/>
      <c r="AI185" s="74"/>
      <c r="AJ185" s="67"/>
      <c r="AK185" s="67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89"/>
      <c r="BH185" s="67"/>
      <c r="BI185" s="40"/>
      <c r="BJ185" s="51"/>
      <c r="BK185" s="51"/>
      <c r="BL185" s="51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8"/>
      <c r="CN185" s="40"/>
      <c r="CO185" s="56"/>
      <c r="CP185" s="56"/>
      <c r="CQ185" s="72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</row>
    <row r="186" spans="1:124">
      <c r="A186" s="165">
        <v>42125</v>
      </c>
      <c r="B186" s="40"/>
      <c r="C186" s="41"/>
      <c r="D186" s="41"/>
      <c r="E186" s="40"/>
      <c r="F186" s="40"/>
      <c r="G186" s="40"/>
      <c r="H186" s="71"/>
      <c r="I186" s="40"/>
      <c r="J186" s="398"/>
      <c r="K186" s="50"/>
      <c r="L186" s="50"/>
      <c r="M186" s="40"/>
      <c r="N186" s="40"/>
      <c r="O186" s="42"/>
      <c r="P186" s="42"/>
      <c r="Q186" s="40"/>
      <c r="R186" s="40"/>
      <c r="T186" s="40"/>
      <c r="U186" s="40"/>
      <c r="X186" s="186"/>
      <c r="Y186" s="186"/>
      <c r="Z186" s="186"/>
      <c r="AA186" s="186"/>
      <c r="AB186" s="186"/>
      <c r="AC186" s="186"/>
      <c r="AD186" s="186"/>
      <c r="AE186" s="186"/>
      <c r="AF186" s="186"/>
      <c r="AG186" s="186"/>
      <c r="AH186" s="186"/>
      <c r="AI186" s="74"/>
      <c r="AJ186" s="67"/>
      <c r="AK186" s="67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89"/>
      <c r="BH186" s="67"/>
      <c r="BI186" s="40"/>
      <c r="BJ186" s="51"/>
      <c r="BK186" s="51"/>
      <c r="BL186" s="51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8"/>
      <c r="CN186" s="40"/>
      <c r="CO186" s="56"/>
      <c r="CP186" s="56"/>
      <c r="CQ186" s="72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</row>
    <row r="187" spans="1:124">
      <c r="A187" s="165">
        <v>42156</v>
      </c>
      <c r="B187" s="40"/>
      <c r="C187" s="41"/>
      <c r="D187" s="41"/>
      <c r="E187" s="40"/>
      <c r="F187" s="40"/>
      <c r="G187" s="40"/>
      <c r="H187" s="40"/>
      <c r="I187" s="40"/>
      <c r="J187" s="398"/>
      <c r="K187" s="40"/>
      <c r="L187" s="50"/>
      <c r="M187" s="40"/>
      <c r="N187" s="40"/>
      <c r="O187" s="40"/>
      <c r="P187" s="40"/>
      <c r="Q187" s="40"/>
      <c r="R187" s="40"/>
      <c r="T187" s="40"/>
      <c r="U187" s="40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74"/>
      <c r="AJ187" s="67"/>
      <c r="AK187" s="67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89"/>
      <c r="BH187" s="41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</row>
    <row r="188" spans="1:124">
      <c r="A188" s="165">
        <v>42186</v>
      </c>
      <c r="B188" s="40"/>
      <c r="C188" s="41"/>
      <c r="D188" s="41"/>
      <c r="E188" s="40"/>
      <c r="F188" s="40"/>
      <c r="G188" s="40"/>
      <c r="H188" s="40"/>
      <c r="I188" s="40"/>
      <c r="J188" s="398"/>
      <c r="K188" s="40"/>
      <c r="L188" s="50"/>
      <c r="M188" s="40"/>
      <c r="N188" s="40"/>
      <c r="O188" s="40"/>
      <c r="P188" s="40"/>
      <c r="Q188" s="40"/>
      <c r="R188" s="40"/>
      <c r="T188" s="40"/>
      <c r="U188" s="40"/>
      <c r="X188" s="186"/>
      <c r="Y188" s="186"/>
      <c r="Z188" s="186"/>
      <c r="AA188" s="186"/>
      <c r="AB188" s="186"/>
      <c r="AC188" s="186"/>
      <c r="AD188" s="186"/>
      <c r="AE188" s="186"/>
      <c r="AF188" s="186"/>
      <c r="AG188" s="186"/>
      <c r="AH188" s="186"/>
      <c r="AI188" s="74"/>
      <c r="AJ188" s="67"/>
      <c r="AK188" s="67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68"/>
      <c r="BG188" s="89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</row>
    <row r="189" spans="1:124">
      <c r="A189" s="165">
        <v>42217</v>
      </c>
      <c r="B189" s="40"/>
      <c r="C189" s="41"/>
      <c r="D189" s="41"/>
      <c r="E189" s="40"/>
      <c r="F189" s="40"/>
      <c r="G189" s="40"/>
      <c r="H189" s="40"/>
      <c r="I189" s="40"/>
      <c r="J189" s="398"/>
      <c r="K189" s="40"/>
      <c r="L189" s="50"/>
      <c r="M189" s="40"/>
      <c r="N189" s="40"/>
      <c r="O189" s="40"/>
      <c r="P189" s="40"/>
      <c r="Q189" s="40"/>
      <c r="R189" s="40"/>
      <c r="T189" s="40"/>
      <c r="U189" s="40"/>
      <c r="X189" s="186"/>
      <c r="Y189" s="186"/>
      <c r="Z189" s="186"/>
      <c r="AA189" s="186"/>
      <c r="AB189" s="186"/>
      <c r="AC189" s="186"/>
      <c r="AD189" s="186"/>
      <c r="AE189" s="186"/>
      <c r="AF189" s="186"/>
      <c r="AG189" s="186"/>
      <c r="AH189" s="186"/>
      <c r="AI189" s="74"/>
      <c r="AJ189" s="67"/>
      <c r="AK189" s="67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  <c r="BG189" s="89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</row>
    <row r="190" spans="1:124">
      <c r="A190" s="165">
        <v>42248</v>
      </c>
      <c r="B190" s="40"/>
      <c r="C190" s="41"/>
      <c r="D190" s="41"/>
      <c r="E190" s="40"/>
      <c r="F190" s="40"/>
      <c r="G190" s="40"/>
      <c r="H190" s="40"/>
      <c r="I190" s="40"/>
      <c r="J190" s="398"/>
      <c r="K190" s="40"/>
      <c r="L190" s="50"/>
      <c r="M190" s="40"/>
      <c r="N190" s="40"/>
      <c r="O190" s="40"/>
      <c r="P190" s="40"/>
      <c r="Q190" s="40"/>
      <c r="R190" s="40"/>
      <c r="T190" s="40"/>
      <c r="U190" s="40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74"/>
      <c r="AJ190" s="67"/>
      <c r="AK190" s="67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89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</row>
    <row r="191" spans="1:124">
      <c r="A191" s="165">
        <v>42278</v>
      </c>
      <c r="B191" s="40"/>
      <c r="C191" s="41"/>
      <c r="D191" s="41"/>
      <c r="E191" s="40"/>
      <c r="F191" s="40"/>
      <c r="G191" s="40"/>
      <c r="H191" s="40"/>
      <c r="I191" s="40"/>
      <c r="J191" s="398"/>
      <c r="K191" s="40"/>
      <c r="L191" s="50"/>
      <c r="M191" s="40"/>
      <c r="N191" s="40"/>
      <c r="O191" s="40"/>
      <c r="P191" s="40"/>
      <c r="Q191" s="40"/>
      <c r="R191" s="40"/>
      <c r="T191" s="40"/>
      <c r="U191" s="40"/>
      <c r="X191" s="186"/>
      <c r="Y191" s="186"/>
      <c r="Z191" s="186"/>
      <c r="AA191" s="186"/>
      <c r="AB191" s="186"/>
      <c r="AC191" s="186"/>
      <c r="AD191" s="186"/>
      <c r="AE191" s="186"/>
      <c r="AF191" s="186"/>
      <c r="AG191" s="186"/>
      <c r="AH191" s="186"/>
      <c r="AI191" s="74"/>
      <c r="AJ191" s="67"/>
      <c r="AK191" s="67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89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</row>
    <row r="192" spans="1:124">
      <c r="A192" s="165">
        <v>42309</v>
      </c>
      <c r="B192" s="40"/>
      <c r="C192" s="41"/>
      <c r="D192" s="41"/>
      <c r="E192" s="40"/>
      <c r="F192" s="40"/>
      <c r="G192" s="40"/>
      <c r="H192" s="40"/>
      <c r="I192" s="40"/>
      <c r="J192" s="397"/>
      <c r="K192" s="40"/>
      <c r="L192" s="41"/>
      <c r="M192" s="40"/>
      <c r="N192" s="40"/>
      <c r="O192" s="40"/>
      <c r="P192" s="40"/>
      <c r="Q192" s="40"/>
      <c r="R192" s="40"/>
      <c r="T192" s="40"/>
      <c r="U192" s="40"/>
      <c r="X192" s="186"/>
      <c r="Y192" s="186"/>
      <c r="Z192" s="186"/>
      <c r="AA192" s="186"/>
      <c r="AB192" s="186"/>
      <c r="AC192" s="186"/>
      <c r="AD192" s="186"/>
      <c r="AE192" s="186"/>
      <c r="AF192" s="186"/>
      <c r="AG192" s="186"/>
      <c r="AH192" s="186"/>
      <c r="AI192" s="74"/>
      <c r="AJ192" s="67"/>
      <c r="AK192" s="67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68"/>
      <c r="BG192" s="89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</row>
    <row r="193" spans="1:124">
      <c r="A193" s="165">
        <v>42339</v>
      </c>
      <c r="B193" s="40"/>
      <c r="C193" s="41"/>
      <c r="D193" s="41"/>
      <c r="E193" s="40"/>
      <c r="F193" s="40"/>
      <c r="G193" s="40"/>
      <c r="H193" s="40"/>
      <c r="I193" s="40"/>
      <c r="J193" s="397"/>
      <c r="K193" s="40"/>
      <c r="L193" s="41"/>
      <c r="M193" s="40"/>
      <c r="N193" s="40"/>
      <c r="O193" s="40"/>
      <c r="P193" s="40"/>
      <c r="Q193" s="40"/>
      <c r="R193" s="40"/>
      <c r="T193" s="40"/>
      <c r="U193" s="40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74"/>
      <c r="AJ193" s="67"/>
      <c r="AK193" s="67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89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</row>
    <row r="194" spans="1:124">
      <c r="A194" s="165">
        <v>42370</v>
      </c>
      <c r="B194" s="40"/>
      <c r="C194" s="41"/>
      <c r="D194" s="41"/>
      <c r="E194" s="40"/>
      <c r="F194" s="40"/>
      <c r="G194" s="40"/>
      <c r="H194" s="40"/>
      <c r="I194" s="40"/>
      <c r="J194" s="397"/>
      <c r="K194" s="40"/>
      <c r="L194" s="41"/>
      <c r="M194" s="40"/>
      <c r="N194" s="40"/>
      <c r="O194" s="40"/>
      <c r="P194" s="40"/>
      <c r="Q194" s="40"/>
      <c r="R194" s="40"/>
      <c r="T194" s="40"/>
      <c r="U194" s="40"/>
      <c r="X194" s="186"/>
      <c r="Y194" s="186"/>
      <c r="Z194" s="186"/>
      <c r="AA194" s="186"/>
      <c r="AB194" s="186"/>
      <c r="AC194" s="186"/>
      <c r="AD194" s="186"/>
      <c r="AE194" s="186"/>
      <c r="AF194" s="186"/>
      <c r="AG194" s="186"/>
      <c r="AH194" s="186"/>
      <c r="AI194" s="74"/>
      <c r="AJ194" s="67"/>
      <c r="AK194" s="67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68"/>
      <c r="BG194" s="89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</row>
    <row r="195" spans="1:124">
      <c r="A195" s="165">
        <v>42401</v>
      </c>
      <c r="B195" s="40"/>
      <c r="C195" s="41"/>
      <c r="D195" s="41"/>
      <c r="E195" s="40"/>
      <c r="F195" s="40"/>
      <c r="G195" s="40"/>
      <c r="H195" s="40"/>
      <c r="I195" s="40"/>
      <c r="J195" s="397"/>
      <c r="K195" s="40"/>
      <c r="L195" s="41"/>
      <c r="M195" s="40"/>
      <c r="N195" s="40"/>
      <c r="O195" s="40"/>
      <c r="P195" s="40"/>
      <c r="Q195" s="40"/>
      <c r="R195" s="40"/>
      <c r="T195" s="40"/>
      <c r="U195" s="40"/>
      <c r="X195" s="186"/>
      <c r="Y195" s="186"/>
      <c r="Z195" s="186"/>
      <c r="AA195" s="186"/>
      <c r="AB195" s="186"/>
      <c r="AC195" s="186"/>
      <c r="AD195" s="186"/>
      <c r="AE195" s="186"/>
      <c r="AF195" s="186"/>
      <c r="AG195" s="186"/>
      <c r="AH195" s="186"/>
      <c r="AI195" s="74"/>
      <c r="AJ195" s="67"/>
      <c r="AK195" s="67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68"/>
      <c r="BG195" s="89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</row>
    <row r="196" spans="1:124">
      <c r="A196" s="165">
        <v>42430</v>
      </c>
      <c r="B196" s="40"/>
      <c r="C196" s="41"/>
      <c r="D196" s="41"/>
      <c r="E196" s="40"/>
      <c r="F196" s="40"/>
      <c r="G196" s="40"/>
      <c r="H196" s="40"/>
      <c r="I196" s="40"/>
      <c r="J196" s="397"/>
      <c r="K196" s="40"/>
      <c r="L196" s="41"/>
      <c r="M196" s="40"/>
      <c r="N196" s="40"/>
      <c r="O196" s="40"/>
      <c r="P196" s="40"/>
      <c r="Q196" s="40"/>
      <c r="R196" s="40"/>
      <c r="T196" s="40"/>
      <c r="U196" s="40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186"/>
      <c r="AI196" s="74"/>
      <c r="AJ196" s="67"/>
      <c r="AK196" s="67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89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</row>
    <row r="197" spans="1:124">
      <c r="A197" s="165">
        <v>42461</v>
      </c>
      <c r="B197" s="40"/>
      <c r="C197" s="41"/>
      <c r="D197" s="41"/>
      <c r="E197" s="40"/>
      <c r="F197" s="40"/>
      <c r="G197" s="40"/>
      <c r="H197" s="40"/>
      <c r="I197" s="40"/>
      <c r="J197" s="398"/>
      <c r="K197" s="40"/>
      <c r="L197" s="50"/>
      <c r="M197" s="40"/>
      <c r="N197" s="40"/>
      <c r="O197" s="40"/>
      <c r="P197" s="40"/>
      <c r="Q197" s="40"/>
      <c r="R197" s="40"/>
      <c r="T197" s="40"/>
      <c r="U197" s="40"/>
      <c r="X197" s="186"/>
      <c r="Y197" s="186"/>
      <c r="Z197" s="186"/>
      <c r="AA197" s="186"/>
      <c r="AB197" s="186"/>
      <c r="AC197" s="186"/>
      <c r="AD197" s="186"/>
      <c r="AE197" s="186"/>
      <c r="AF197" s="186"/>
      <c r="AG197" s="186"/>
      <c r="AH197" s="186"/>
      <c r="AI197" s="74"/>
      <c r="AJ197" s="67"/>
      <c r="AK197" s="67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89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</row>
    <row r="198" spans="1:124">
      <c r="A198" s="65"/>
      <c r="B198" s="40"/>
      <c r="C198" s="41"/>
      <c r="D198" s="41"/>
      <c r="E198" s="40"/>
      <c r="F198" s="40"/>
      <c r="G198" s="40"/>
      <c r="H198" s="40"/>
      <c r="I198" s="40"/>
      <c r="J198" s="398"/>
      <c r="K198" s="40"/>
      <c r="L198" s="50"/>
      <c r="M198" s="40"/>
      <c r="N198" s="40"/>
      <c r="O198" s="40"/>
      <c r="P198" s="40"/>
      <c r="Q198" s="40"/>
      <c r="R198" s="40"/>
      <c r="T198" s="40"/>
      <c r="U198" s="40"/>
      <c r="X198" s="186"/>
      <c r="Y198" s="186"/>
      <c r="Z198" s="186"/>
      <c r="AA198" s="186"/>
      <c r="AB198" s="186"/>
      <c r="AC198" s="186"/>
      <c r="AD198" s="186"/>
      <c r="AE198" s="186"/>
      <c r="AF198" s="186"/>
      <c r="AG198" s="186"/>
      <c r="AH198" s="186"/>
      <c r="AI198" s="74"/>
      <c r="AJ198" s="67"/>
      <c r="AK198" s="67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89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</row>
    <row r="199" spans="1:124">
      <c r="A199" s="65"/>
      <c r="B199" s="40"/>
      <c r="C199" s="41"/>
      <c r="D199" s="41"/>
      <c r="E199" s="40"/>
      <c r="F199" s="40"/>
      <c r="G199" s="40"/>
      <c r="H199" s="40"/>
      <c r="I199" s="40"/>
      <c r="J199" s="398"/>
      <c r="K199" s="40"/>
      <c r="L199" s="50"/>
      <c r="M199" s="40"/>
      <c r="N199" s="40"/>
      <c r="O199" s="40"/>
      <c r="P199" s="40"/>
      <c r="Q199" s="40"/>
      <c r="R199" s="40"/>
      <c r="T199" s="40"/>
      <c r="U199" s="40"/>
      <c r="X199" s="186"/>
      <c r="Y199" s="186"/>
      <c r="Z199" s="186"/>
      <c r="AA199" s="186"/>
      <c r="AB199" s="186"/>
      <c r="AC199" s="186"/>
      <c r="AD199" s="186"/>
      <c r="AE199" s="186"/>
      <c r="AF199" s="186"/>
      <c r="AG199" s="186"/>
      <c r="AH199" s="186"/>
      <c r="AI199" s="74"/>
      <c r="AJ199" s="67"/>
      <c r="AK199" s="67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89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</row>
    <row r="200" spans="1:124">
      <c r="A200" s="65"/>
      <c r="B200" s="40"/>
      <c r="C200" s="41"/>
      <c r="D200" s="41"/>
      <c r="E200" s="40"/>
      <c r="F200" s="40"/>
      <c r="G200" s="40"/>
      <c r="H200" s="40"/>
      <c r="I200" s="40"/>
      <c r="J200" s="398"/>
      <c r="K200" s="40"/>
      <c r="L200" s="50"/>
      <c r="M200" s="40"/>
      <c r="N200" s="40"/>
      <c r="O200" s="40"/>
      <c r="P200" s="40"/>
      <c r="Q200" s="40"/>
      <c r="R200" s="40"/>
      <c r="T200" s="40"/>
      <c r="U200" s="40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74"/>
      <c r="AJ200" s="67"/>
      <c r="AK200" s="67"/>
      <c r="AL200" s="68"/>
      <c r="AM200" s="68"/>
      <c r="AN200" s="68"/>
      <c r="AO200" s="69"/>
      <c r="AP200" s="69"/>
      <c r="AQ200" s="66"/>
      <c r="AR200" s="68"/>
      <c r="AS200" s="66"/>
      <c r="AT200" s="40"/>
      <c r="AU200" s="41"/>
      <c r="AV200" s="40"/>
      <c r="AW200" s="40"/>
      <c r="AX200" s="48"/>
      <c r="AY200" s="48"/>
      <c r="AZ200" s="40"/>
      <c r="BA200" s="40"/>
      <c r="BB200" s="40"/>
      <c r="BC200" s="40"/>
      <c r="BD200" s="40"/>
      <c r="BE200" s="40"/>
      <c r="BF200" s="40"/>
      <c r="BG200" s="89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</row>
    <row r="201" spans="1:124">
      <c r="A201" s="65"/>
      <c r="B201" s="40"/>
      <c r="C201" s="41"/>
      <c r="D201" s="41"/>
      <c r="E201" s="40"/>
      <c r="F201" s="40"/>
      <c r="G201" s="40"/>
      <c r="H201" s="40"/>
      <c r="I201" s="40"/>
      <c r="J201" s="398"/>
      <c r="K201" s="40"/>
      <c r="L201" s="50"/>
      <c r="M201" s="40"/>
      <c r="N201" s="40"/>
      <c r="O201" s="40"/>
      <c r="P201" s="40"/>
      <c r="Q201" s="40"/>
      <c r="R201" s="40"/>
      <c r="T201" s="40"/>
      <c r="U201" s="40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74"/>
      <c r="AJ201" s="67"/>
      <c r="AK201" s="67"/>
      <c r="AL201" s="68"/>
      <c r="AM201" s="68"/>
      <c r="AN201" s="68"/>
      <c r="AO201" s="69"/>
      <c r="AP201" s="69"/>
      <c r="AQ201" s="66"/>
      <c r="AR201" s="68"/>
      <c r="AS201" s="66"/>
      <c r="AT201" s="40"/>
      <c r="AU201" s="41"/>
      <c r="AV201" s="40"/>
      <c r="AW201" s="40"/>
      <c r="AX201" s="48"/>
      <c r="AY201" s="48"/>
      <c r="AZ201" s="40"/>
      <c r="BA201" s="40"/>
      <c r="BB201" s="40"/>
      <c r="BC201" s="40"/>
      <c r="BD201" s="40"/>
      <c r="BE201" s="40"/>
      <c r="BF201" s="40"/>
      <c r="BG201" s="89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</row>
    <row r="202" spans="1:124">
      <c r="A202" s="65"/>
      <c r="B202" s="40"/>
      <c r="C202" s="41"/>
      <c r="D202" s="41"/>
      <c r="E202" s="40"/>
      <c r="F202" s="40"/>
      <c r="G202" s="40"/>
      <c r="H202" s="40"/>
      <c r="I202" s="40"/>
      <c r="J202" s="398"/>
      <c r="K202" s="40"/>
      <c r="L202" s="50"/>
      <c r="M202" s="40"/>
      <c r="N202" s="40"/>
      <c r="O202" s="40"/>
      <c r="P202" s="40"/>
      <c r="Q202" s="40"/>
      <c r="R202" s="40"/>
      <c r="T202" s="40"/>
      <c r="U202" s="40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186"/>
      <c r="AI202" s="74"/>
      <c r="AJ202" s="67"/>
      <c r="AK202" s="67"/>
      <c r="AL202" s="68"/>
      <c r="AM202" s="68"/>
      <c r="AN202" s="68"/>
      <c r="AO202" s="69"/>
      <c r="AP202" s="69"/>
      <c r="AQ202" s="66"/>
      <c r="AR202" s="68"/>
      <c r="AS202" s="66"/>
      <c r="AT202" s="40"/>
      <c r="AU202" s="41"/>
      <c r="AV202" s="40"/>
      <c r="AW202" s="40"/>
      <c r="AX202" s="48"/>
      <c r="AY202" s="48"/>
      <c r="AZ202" s="40"/>
      <c r="BA202" s="40"/>
      <c r="BB202" s="40"/>
      <c r="BC202" s="40"/>
      <c r="BD202" s="40"/>
      <c r="BE202" s="40"/>
      <c r="BF202" s="40"/>
      <c r="BG202" s="89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</row>
    <row r="203" spans="1:124">
      <c r="A203" s="65"/>
      <c r="B203" s="40"/>
      <c r="C203" s="41"/>
      <c r="D203" s="41"/>
      <c r="E203" s="40"/>
      <c r="F203" s="40"/>
      <c r="G203" s="40"/>
      <c r="H203" s="40"/>
      <c r="I203" s="40"/>
      <c r="J203" s="398"/>
      <c r="K203" s="40"/>
      <c r="L203" s="50"/>
      <c r="M203" s="40"/>
      <c r="N203" s="40"/>
      <c r="O203" s="40"/>
      <c r="P203" s="40"/>
      <c r="Q203" s="40"/>
      <c r="R203" s="40"/>
      <c r="T203" s="40"/>
      <c r="U203" s="40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74"/>
      <c r="AJ203" s="67"/>
      <c r="AK203" s="67"/>
      <c r="AL203" s="68"/>
      <c r="AM203" s="68"/>
      <c r="AN203" s="68"/>
      <c r="AO203" s="69"/>
      <c r="AP203" s="69"/>
      <c r="AQ203" s="66"/>
      <c r="AR203" s="68"/>
      <c r="AS203" s="66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89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</row>
    <row r="204" spans="1:124">
      <c r="A204" s="65"/>
      <c r="B204" s="40"/>
      <c r="C204" s="41"/>
      <c r="D204" s="41"/>
      <c r="E204" s="40"/>
      <c r="F204" s="40"/>
      <c r="G204" s="40"/>
      <c r="H204" s="40"/>
      <c r="I204" s="40"/>
      <c r="J204" s="397"/>
      <c r="K204" s="40"/>
      <c r="L204" s="41"/>
      <c r="M204" s="40"/>
      <c r="N204" s="40"/>
      <c r="O204" s="40"/>
      <c r="P204" s="40"/>
      <c r="Q204" s="40"/>
      <c r="R204" s="40"/>
      <c r="T204" s="40"/>
      <c r="U204" s="40"/>
      <c r="X204" s="186"/>
      <c r="Y204" s="186"/>
      <c r="Z204" s="186"/>
      <c r="AA204" s="186"/>
      <c r="AB204" s="186"/>
      <c r="AC204" s="186"/>
      <c r="AD204" s="186"/>
      <c r="AE204" s="186"/>
      <c r="AF204" s="186"/>
      <c r="AG204" s="186"/>
      <c r="AH204" s="186"/>
      <c r="AI204" s="74"/>
      <c r="AJ204" s="67"/>
      <c r="AK204" s="67"/>
      <c r="AL204" s="68"/>
      <c r="AM204" s="68"/>
      <c r="AN204" s="68"/>
      <c r="AO204" s="69"/>
      <c r="AP204" s="69"/>
      <c r="AQ204" s="66"/>
      <c r="AR204" s="68"/>
      <c r="AS204" s="66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89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</row>
    <row r="205" spans="1:124">
      <c r="A205" s="65"/>
      <c r="B205" s="40"/>
      <c r="C205" s="41"/>
      <c r="D205" s="41"/>
      <c r="E205" s="40"/>
      <c r="F205" s="40"/>
      <c r="G205" s="40"/>
      <c r="H205" s="40"/>
      <c r="I205" s="40"/>
      <c r="J205" s="397"/>
      <c r="K205" s="40"/>
      <c r="L205" s="41"/>
      <c r="M205" s="40"/>
      <c r="N205" s="40"/>
      <c r="O205" s="40"/>
      <c r="P205" s="40"/>
      <c r="Q205" s="40"/>
      <c r="R205" s="40"/>
      <c r="T205" s="40"/>
      <c r="U205" s="40"/>
      <c r="X205" s="186"/>
      <c r="Y205" s="186"/>
      <c r="Z205" s="186"/>
      <c r="AA205" s="186"/>
      <c r="AB205" s="186"/>
      <c r="AC205" s="186"/>
      <c r="AD205" s="186"/>
      <c r="AE205" s="186"/>
      <c r="AF205" s="186"/>
      <c r="AG205" s="186"/>
      <c r="AH205" s="186"/>
      <c r="AI205" s="74"/>
      <c r="AJ205" s="67"/>
      <c r="AK205" s="67"/>
      <c r="AL205" s="68"/>
      <c r="AM205" s="68"/>
      <c r="AN205" s="68"/>
      <c r="AO205" s="69"/>
      <c r="AP205" s="69"/>
      <c r="AQ205" s="66"/>
      <c r="AR205" s="68"/>
      <c r="AS205" s="66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89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</row>
    <row r="206" spans="1:124">
      <c r="A206" s="65"/>
      <c r="B206" s="40"/>
      <c r="C206" s="41"/>
      <c r="D206" s="41"/>
      <c r="E206" s="40"/>
      <c r="F206" s="40"/>
      <c r="G206" s="40"/>
      <c r="H206" s="40"/>
      <c r="I206" s="40"/>
      <c r="J206" s="397"/>
      <c r="K206" s="40"/>
      <c r="L206" s="41"/>
      <c r="M206" s="40"/>
      <c r="N206" s="40"/>
      <c r="O206" s="40"/>
      <c r="P206" s="40"/>
      <c r="Q206" s="40"/>
      <c r="R206" s="40"/>
      <c r="T206" s="40"/>
      <c r="U206" s="40"/>
      <c r="X206" s="186"/>
      <c r="Y206" s="186"/>
      <c r="Z206" s="186"/>
      <c r="AA206" s="186"/>
      <c r="AB206" s="186"/>
      <c r="AC206" s="186"/>
      <c r="AD206" s="186"/>
      <c r="AE206" s="186"/>
      <c r="AF206" s="186"/>
      <c r="AG206" s="186"/>
      <c r="AH206" s="186"/>
      <c r="AI206" s="74"/>
      <c r="AJ206" s="67"/>
      <c r="AK206" s="67"/>
      <c r="AL206" s="68"/>
      <c r="AM206" s="68"/>
      <c r="AN206" s="68"/>
      <c r="AO206" s="69"/>
      <c r="AP206" s="69"/>
      <c r="AQ206" s="66"/>
      <c r="AR206" s="68"/>
      <c r="AS206" s="66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89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</row>
    <row r="207" spans="1:124">
      <c r="A207" s="65"/>
      <c r="B207" s="40"/>
      <c r="C207" s="41"/>
      <c r="D207" s="41"/>
      <c r="E207" s="40"/>
      <c r="F207" s="40"/>
      <c r="G207" s="40"/>
      <c r="H207" s="40"/>
      <c r="I207" s="40"/>
      <c r="J207" s="397"/>
      <c r="K207" s="40"/>
      <c r="L207" s="41"/>
      <c r="M207" s="40"/>
      <c r="N207" s="40"/>
      <c r="O207" s="40"/>
      <c r="P207" s="40"/>
      <c r="Q207" s="40"/>
      <c r="R207" s="40"/>
      <c r="T207" s="40"/>
      <c r="U207" s="40"/>
      <c r="X207" s="186"/>
      <c r="Y207" s="186"/>
      <c r="Z207" s="186"/>
      <c r="AA207" s="186"/>
      <c r="AB207" s="186"/>
      <c r="AC207" s="186"/>
      <c r="AD207" s="186"/>
      <c r="AE207" s="186"/>
      <c r="AF207" s="186"/>
      <c r="AG207" s="186"/>
      <c r="AH207" s="186"/>
      <c r="AI207" s="74"/>
      <c r="AJ207" s="67"/>
      <c r="AK207" s="67"/>
      <c r="AL207" s="68"/>
      <c r="AM207" s="68"/>
      <c r="AN207" s="68"/>
      <c r="AO207" s="69"/>
      <c r="AP207" s="69"/>
      <c r="AQ207" s="66"/>
      <c r="AR207" s="68"/>
      <c r="AS207" s="66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89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</row>
    <row r="208" spans="1:124">
      <c r="A208" s="65"/>
      <c r="B208" s="40"/>
      <c r="C208" s="41"/>
      <c r="D208" s="41"/>
      <c r="E208" s="40"/>
      <c r="F208" s="40"/>
      <c r="G208" s="40"/>
      <c r="H208" s="40"/>
      <c r="I208" s="40"/>
      <c r="J208" s="397"/>
      <c r="K208" s="40"/>
      <c r="L208" s="41"/>
      <c r="M208" s="40"/>
      <c r="N208" s="40"/>
      <c r="O208" s="40"/>
      <c r="P208" s="40"/>
      <c r="Q208" s="40"/>
      <c r="R208" s="40"/>
      <c r="T208" s="40"/>
      <c r="U208" s="40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186"/>
      <c r="AI208" s="74"/>
      <c r="AJ208" s="67"/>
      <c r="AK208" s="67"/>
      <c r="AL208" s="68"/>
      <c r="AM208" s="68"/>
      <c r="AN208" s="68"/>
      <c r="AO208" s="69"/>
      <c r="AP208" s="69"/>
      <c r="AQ208" s="66"/>
      <c r="AR208" s="68"/>
      <c r="AS208" s="66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89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</row>
    <row r="209" spans="1:124">
      <c r="A209" s="65"/>
      <c r="B209" s="40"/>
      <c r="C209" s="41"/>
      <c r="D209" s="41"/>
      <c r="E209" s="40"/>
      <c r="F209" s="40"/>
      <c r="G209" s="40"/>
      <c r="H209" s="40"/>
      <c r="I209" s="40"/>
      <c r="J209" s="398"/>
      <c r="K209" s="40"/>
      <c r="L209" s="50"/>
      <c r="M209" s="40"/>
      <c r="N209" s="40"/>
      <c r="O209" s="40"/>
      <c r="P209" s="40"/>
      <c r="Q209" s="40"/>
      <c r="R209" s="40"/>
      <c r="T209" s="40"/>
      <c r="U209" s="40"/>
      <c r="X209" s="186"/>
      <c r="Y209" s="186"/>
      <c r="Z209" s="186"/>
      <c r="AA209" s="186"/>
      <c r="AB209" s="186"/>
      <c r="AC209" s="186"/>
      <c r="AD209" s="186"/>
      <c r="AE209" s="186"/>
      <c r="AF209" s="186"/>
      <c r="AG209" s="186"/>
      <c r="AH209" s="186"/>
      <c r="AI209" s="74"/>
      <c r="AJ209" s="67"/>
      <c r="AK209" s="67"/>
      <c r="AL209" s="68"/>
      <c r="AM209" s="68"/>
      <c r="AN209" s="68"/>
      <c r="AO209" s="69"/>
      <c r="AP209" s="69"/>
      <c r="AQ209" s="66"/>
      <c r="AR209" s="68"/>
      <c r="AS209" s="66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89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</row>
    <row r="210" spans="1:124">
      <c r="A210" s="65"/>
      <c r="B210" s="40"/>
      <c r="C210" s="41"/>
      <c r="D210" s="41"/>
      <c r="E210" s="40"/>
      <c r="F210" s="40"/>
      <c r="G210" s="40"/>
      <c r="H210" s="40"/>
      <c r="I210" s="40"/>
      <c r="J210" s="398"/>
      <c r="K210" s="40"/>
      <c r="L210" s="50"/>
      <c r="M210" s="40"/>
      <c r="N210" s="40"/>
      <c r="O210" s="40"/>
      <c r="P210" s="40"/>
      <c r="Q210" s="40"/>
      <c r="R210" s="40"/>
      <c r="T210" s="40"/>
      <c r="U210" s="40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186"/>
      <c r="AI210" s="74"/>
      <c r="AJ210" s="67"/>
      <c r="AK210" s="67"/>
      <c r="AL210" s="68"/>
      <c r="AM210" s="68"/>
      <c r="AN210" s="68"/>
      <c r="AO210" s="69"/>
      <c r="AP210" s="69"/>
      <c r="AQ210" s="66"/>
      <c r="AR210" s="68"/>
      <c r="AS210" s="66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89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</row>
    <row r="211" spans="1:124">
      <c r="A211" s="65"/>
      <c r="B211" s="40"/>
      <c r="C211" s="41"/>
      <c r="D211" s="41"/>
      <c r="E211" s="40"/>
      <c r="F211" s="40"/>
      <c r="G211" s="40"/>
      <c r="H211" s="40"/>
      <c r="I211" s="40"/>
      <c r="J211" s="398"/>
      <c r="K211" s="40"/>
      <c r="L211" s="50"/>
      <c r="M211" s="40"/>
      <c r="N211" s="40"/>
      <c r="O211" s="40"/>
      <c r="P211" s="40"/>
      <c r="Q211" s="40"/>
      <c r="R211" s="40"/>
      <c r="T211" s="40"/>
      <c r="U211" s="40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74"/>
      <c r="AJ211" s="67"/>
      <c r="AK211" s="67"/>
      <c r="AL211" s="68"/>
      <c r="AM211" s="68"/>
      <c r="AN211" s="68"/>
      <c r="AO211" s="69"/>
      <c r="AP211" s="69"/>
      <c r="AQ211" s="66"/>
      <c r="AR211" s="68"/>
      <c r="AS211" s="66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89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</row>
    <row r="212" spans="1:124">
      <c r="A212" s="65"/>
      <c r="B212" s="40"/>
      <c r="C212" s="41"/>
      <c r="D212" s="41"/>
      <c r="E212" s="40"/>
      <c r="F212" s="40"/>
      <c r="G212" s="40"/>
      <c r="H212" s="40"/>
      <c r="I212" s="40"/>
      <c r="J212" s="398"/>
      <c r="K212" s="40"/>
      <c r="L212" s="50"/>
      <c r="M212" s="40"/>
      <c r="N212" s="40"/>
      <c r="O212" s="40"/>
      <c r="P212" s="40"/>
      <c r="Q212" s="40"/>
      <c r="R212" s="40"/>
      <c r="T212" s="40"/>
      <c r="U212" s="40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186"/>
      <c r="AI212" s="74"/>
      <c r="AJ212" s="67"/>
      <c r="AK212" s="67"/>
      <c r="AL212" s="68"/>
      <c r="AM212" s="68"/>
      <c r="AN212" s="68"/>
      <c r="AO212" s="69"/>
      <c r="AP212" s="69"/>
      <c r="AQ212" s="66"/>
      <c r="AR212" s="68"/>
      <c r="AS212" s="66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</row>
    <row r="213" spans="1:124">
      <c r="A213" s="65"/>
      <c r="B213" s="40"/>
      <c r="C213" s="41"/>
      <c r="D213" s="41"/>
      <c r="E213" s="40"/>
      <c r="F213" s="40"/>
      <c r="G213" s="40"/>
      <c r="H213" s="40"/>
      <c r="I213" s="40"/>
      <c r="J213" s="398"/>
      <c r="K213" s="40"/>
      <c r="L213" s="50"/>
      <c r="M213" s="40"/>
      <c r="N213" s="40"/>
      <c r="O213" s="40"/>
      <c r="P213" s="40"/>
      <c r="Q213" s="40"/>
      <c r="R213" s="40"/>
      <c r="T213" s="40"/>
      <c r="U213" s="40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186"/>
      <c r="AI213" s="74"/>
      <c r="AJ213" s="67"/>
      <c r="AK213" s="67"/>
      <c r="AL213" s="68"/>
      <c r="AM213" s="68"/>
      <c r="AN213" s="68"/>
      <c r="AO213" s="69"/>
      <c r="AP213" s="69"/>
      <c r="AQ213" s="66"/>
      <c r="AR213" s="68"/>
      <c r="AS213" s="66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</row>
    <row r="214" spans="1:124">
      <c r="A214" s="65"/>
      <c r="B214" s="40"/>
      <c r="C214" s="41"/>
      <c r="D214" s="41"/>
      <c r="E214" s="40"/>
      <c r="F214" s="40"/>
      <c r="G214" s="40"/>
      <c r="H214" s="40"/>
      <c r="I214" s="40"/>
      <c r="J214" s="398"/>
      <c r="K214" s="40"/>
      <c r="L214" s="50"/>
      <c r="M214" s="40"/>
      <c r="N214" s="40"/>
      <c r="O214" s="40"/>
      <c r="P214" s="40"/>
      <c r="Q214" s="40"/>
      <c r="R214" s="40"/>
      <c r="T214" s="40"/>
      <c r="U214" s="40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186"/>
      <c r="AI214" s="74"/>
      <c r="AJ214" s="67"/>
      <c r="AK214" s="67"/>
      <c r="AL214" s="68"/>
      <c r="AM214" s="68"/>
      <c r="AN214" s="68"/>
      <c r="AO214" s="69"/>
      <c r="AP214" s="69"/>
      <c r="AQ214" s="66"/>
      <c r="AR214" s="68"/>
      <c r="AS214" s="66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</row>
    <row r="215" spans="1:124">
      <c r="A215" s="65"/>
      <c r="B215" s="40"/>
      <c r="C215" s="41"/>
      <c r="D215" s="41"/>
      <c r="E215" s="40"/>
      <c r="F215" s="40"/>
      <c r="G215" s="40"/>
      <c r="H215" s="40"/>
      <c r="I215" s="40"/>
      <c r="J215" s="398"/>
      <c r="K215" s="40"/>
      <c r="L215" s="50"/>
      <c r="M215" s="40"/>
      <c r="N215" s="40"/>
      <c r="O215" s="40"/>
      <c r="P215" s="40"/>
      <c r="Q215" s="40"/>
      <c r="R215" s="40"/>
      <c r="T215" s="40"/>
      <c r="U215" s="40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186"/>
      <c r="AI215" s="74"/>
      <c r="AJ215" s="67"/>
      <c r="AK215" s="67"/>
      <c r="AL215" s="68"/>
      <c r="AM215" s="68"/>
      <c r="AN215" s="68"/>
      <c r="AO215" s="69"/>
      <c r="AP215" s="69"/>
      <c r="AQ215" s="66"/>
      <c r="AR215" s="68"/>
      <c r="AS215" s="66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</row>
    <row r="216" spans="1:124">
      <c r="A216" s="65"/>
      <c r="B216" s="40"/>
      <c r="C216" s="41"/>
      <c r="D216" s="41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T216" s="40"/>
      <c r="U216" s="40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186"/>
      <c r="AI216" s="74"/>
      <c r="AJ216" s="67"/>
      <c r="AK216" s="67"/>
      <c r="AL216" s="68"/>
      <c r="AM216" s="68"/>
      <c r="AN216" s="68"/>
      <c r="AO216" s="69"/>
      <c r="AP216" s="69"/>
      <c r="AQ216" s="66"/>
      <c r="AR216" s="68"/>
      <c r="AS216" s="66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</row>
    <row r="217" spans="1:124">
      <c r="A217" s="65"/>
      <c r="B217" s="40"/>
      <c r="C217" s="41"/>
      <c r="D217" s="41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T217" s="40"/>
      <c r="U217" s="40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186"/>
      <c r="AI217" s="74"/>
      <c r="AJ217" s="67"/>
      <c r="AK217" s="67"/>
      <c r="AL217" s="68"/>
      <c r="AM217" s="68"/>
      <c r="AN217" s="68"/>
      <c r="AO217" s="69"/>
      <c r="AP217" s="69"/>
      <c r="AQ217" s="66"/>
      <c r="AR217" s="68"/>
      <c r="AS217" s="66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</row>
    <row r="218" spans="1:124">
      <c r="A218" s="65"/>
      <c r="B218" s="40"/>
      <c r="C218" s="41"/>
      <c r="D218" s="41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T218" s="40"/>
      <c r="U218" s="40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186"/>
      <c r="AI218" s="74"/>
      <c r="AJ218" s="67"/>
      <c r="AK218" s="67"/>
      <c r="AL218" s="68"/>
      <c r="AM218" s="68"/>
      <c r="AN218" s="68"/>
      <c r="AO218" s="69"/>
      <c r="AP218" s="69"/>
      <c r="AQ218" s="66"/>
      <c r="AR218" s="68"/>
      <c r="AS218" s="66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</row>
    <row r="219" spans="1:124">
      <c r="A219" s="65"/>
      <c r="B219" s="40"/>
      <c r="C219" s="41"/>
      <c r="D219" s="41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T219" s="40"/>
      <c r="U219" s="40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186"/>
      <c r="AI219" s="74"/>
      <c r="AJ219" s="67"/>
      <c r="AK219" s="67"/>
      <c r="AL219" s="68"/>
      <c r="AM219" s="68"/>
      <c r="AN219" s="68"/>
      <c r="AO219" s="69"/>
      <c r="AP219" s="69"/>
      <c r="AQ219" s="66"/>
      <c r="AR219" s="68"/>
      <c r="AS219" s="66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</row>
    <row r="220" spans="1:124">
      <c r="A220" s="65"/>
      <c r="B220" s="40"/>
      <c r="C220" s="41"/>
      <c r="D220" s="41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T220" s="40"/>
      <c r="U220" s="40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74"/>
      <c r="AJ220" s="67"/>
      <c r="AK220" s="67"/>
      <c r="AL220" s="68"/>
      <c r="AM220" s="68"/>
      <c r="AN220" s="68"/>
      <c r="AO220" s="69"/>
      <c r="AP220" s="69"/>
      <c r="AQ220" s="66"/>
      <c r="AR220" s="68"/>
      <c r="AS220" s="66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</row>
    <row r="221" spans="1:124">
      <c r="A221" s="65"/>
      <c r="B221" s="40"/>
      <c r="C221" s="41"/>
      <c r="D221" s="41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T221" s="40"/>
      <c r="U221" s="40"/>
      <c r="X221" s="186"/>
      <c r="Y221" s="186"/>
      <c r="Z221" s="186"/>
      <c r="AA221" s="186"/>
      <c r="AB221" s="186"/>
      <c r="AC221" s="186"/>
      <c r="AD221" s="186"/>
      <c r="AE221" s="186"/>
      <c r="AF221" s="186"/>
      <c r="AG221" s="186"/>
      <c r="AH221" s="186"/>
      <c r="AI221" s="74"/>
      <c r="AJ221" s="67"/>
      <c r="AK221" s="67"/>
      <c r="AL221" s="68"/>
      <c r="AM221" s="68"/>
      <c r="AN221" s="68"/>
      <c r="AO221" s="69"/>
      <c r="AP221" s="69"/>
      <c r="AQ221" s="66"/>
      <c r="AR221" s="68"/>
      <c r="AS221" s="66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</row>
    <row r="222" spans="1:124">
      <c r="A222" s="65"/>
      <c r="B222" s="40"/>
      <c r="C222" s="41"/>
      <c r="D222" s="41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T222" s="40"/>
      <c r="U222" s="40"/>
      <c r="X222" s="186"/>
      <c r="Y222" s="186"/>
      <c r="Z222" s="186"/>
      <c r="AA222" s="186"/>
      <c r="AB222" s="186"/>
      <c r="AC222" s="186"/>
      <c r="AD222" s="186"/>
      <c r="AE222" s="186"/>
      <c r="AF222" s="186"/>
      <c r="AG222" s="186"/>
      <c r="AH222" s="186"/>
      <c r="AI222" s="74"/>
      <c r="AJ222" s="67"/>
      <c r="AK222" s="67"/>
      <c r="AL222" s="68"/>
      <c r="AM222" s="68"/>
      <c r="AN222" s="68"/>
      <c r="AO222" s="69"/>
      <c r="AP222" s="69"/>
      <c r="AQ222" s="66"/>
      <c r="AR222" s="68"/>
      <c r="AS222" s="66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</row>
    <row r="223" spans="1:124">
      <c r="A223" s="65"/>
      <c r="B223" s="40"/>
      <c r="C223" s="41"/>
      <c r="D223" s="41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T223" s="40"/>
      <c r="U223" s="40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74"/>
      <c r="AJ223" s="67"/>
      <c r="AK223" s="67"/>
      <c r="AL223" s="67"/>
      <c r="AM223" s="67"/>
      <c r="AN223" s="67"/>
      <c r="AO223" s="40"/>
      <c r="AP223" s="40"/>
      <c r="AQ223" s="42"/>
      <c r="AR223" s="67"/>
      <c r="AS223" s="42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</row>
    <row r="224" spans="1:124">
      <c r="A224" s="65"/>
      <c r="B224" s="40"/>
      <c r="C224" s="41"/>
      <c r="D224" s="41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T224" s="40"/>
      <c r="U224" s="40"/>
      <c r="X224" s="186"/>
      <c r="Y224" s="186"/>
      <c r="Z224" s="186"/>
      <c r="AA224" s="186"/>
      <c r="AB224" s="186"/>
      <c r="AC224" s="186"/>
      <c r="AD224" s="186"/>
      <c r="AE224" s="186"/>
      <c r="AF224" s="186"/>
      <c r="AG224" s="186"/>
      <c r="AH224" s="186"/>
      <c r="AI224" s="74"/>
      <c r="AJ224" s="67"/>
      <c r="AK224" s="67"/>
      <c r="AL224" s="67"/>
      <c r="AM224" s="67"/>
      <c r="AN224" s="67"/>
      <c r="AO224" s="40"/>
      <c r="AP224" s="40"/>
      <c r="AQ224" s="42"/>
      <c r="AR224" s="67"/>
      <c r="AS224" s="42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</row>
    <row r="225" spans="1:124">
      <c r="A225" s="65"/>
      <c r="B225" s="40"/>
      <c r="C225" s="41"/>
      <c r="D225" s="41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T225" s="40"/>
      <c r="U225" s="40"/>
      <c r="X225" s="186"/>
      <c r="Y225" s="186"/>
      <c r="Z225" s="186"/>
      <c r="AA225" s="186"/>
      <c r="AB225" s="186"/>
      <c r="AC225" s="186"/>
      <c r="AD225" s="186"/>
      <c r="AE225" s="186"/>
      <c r="AF225" s="186"/>
      <c r="AG225" s="186"/>
      <c r="AH225" s="186"/>
      <c r="AI225" s="74"/>
      <c r="AJ225" s="67"/>
      <c r="AK225" s="67"/>
      <c r="AL225" s="67"/>
      <c r="AM225" s="67"/>
      <c r="AN225" s="67"/>
      <c r="AO225" s="40"/>
      <c r="AP225" s="40"/>
      <c r="AQ225" s="42"/>
      <c r="AR225" s="67"/>
      <c r="AS225" s="42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</row>
    <row r="226" spans="1:124">
      <c r="A226" s="65"/>
      <c r="B226" s="40"/>
      <c r="C226" s="41"/>
      <c r="D226" s="41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T226" s="40"/>
      <c r="U226" s="40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74"/>
      <c r="AJ226" s="67"/>
      <c r="AK226" s="67"/>
      <c r="AL226" s="67"/>
      <c r="AM226" s="67"/>
      <c r="AN226" s="67"/>
      <c r="AO226" s="40"/>
      <c r="AP226" s="40"/>
      <c r="AQ226" s="42"/>
      <c r="AR226" s="67"/>
      <c r="AS226" s="42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</row>
    <row r="227" spans="1:124">
      <c r="A227" s="65"/>
      <c r="B227" s="40"/>
      <c r="C227" s="41"/>
      <c r="D227" s="41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T227" s="40"/>
      <c r="U227" s="40"/>
      <c r="X227" s="186"/>
      <c r="Y227" s="186"/>
      <c r="Z227" s="186"/>
      <c r="AA227" s="186"/>
      <c r="AB227" s="186"/>
      <c r="AC227" s="186"/>
      <c r="AD227" s="186"/>
      <c r="AE227" s="186"/>
      <c r="AF227" s="186"/>
      <c r="AG227" s="186"/>
      <c r="AH227" s="186"/>
      <c r="AI227" s="74"/>
      <c r="AJ227" s="67"/>
      <c r="AK227" s="67"/>
      <c r="AL227" s="67"/>
      <c r="AM227" s="67"/>
      <c r="AN227" s="67"/>
      <c r="AO227" s="40"/>
      <c r="AP227" s="40"/>
      <c r="AQ227" s="42"/>
      <c r="AR227" s="67"/>
      <c r="AS227" s="42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</row>
    <row r="228" spans="1:124">
      <c r="A228" s="65"/>
      <c r="B228" s="40"/>
      <c r="C228" s="41"/>
      <c r="D228" s="41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T228" s="40"/>
      <c r="U228" s="40"/>
      <c r="X228" s="186"/>
      <c r="Y228" s="186"/>
      <c r="Z228" s="186"/>
      <c r="AA228" s="186"/>
      <c r="AB228" s="186"/>
      <c r="AC228" s="186"/>
      <c r="AD228" s="186"/>
      <c r="AE228" s="186"/>
      <c r="AF228" s="186"/>
      <c r="AG228" s="186"/>
      <c r="AH228" s="186"/>
      <c r="AI228" s="74"/>
      <c r="AJ228" s="67"/>
      <c r="AK228" s="67"/>
      <c r="AL228" s="67"/>
      <c r="AM228" s="67"/>
      <c r="AN228" s="67"/>
      <c r="AO228" s="40"/>
      <c r="AP228" s="40"/>
      <c r="AQ228" s="42"/>
      <c r="AR228" s="67"/>
      <c r="AS228" s="42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</row>
    <row r="229" spans="1:124">
      <c r="A229" s="65"/>
      <c r="B229" s="40"/>
      <c r="C229" s="41"/>
      <c r="D229" s="41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T229" s="40"/>
      <c r="U229" s="40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74"/>
      <c r="AJ229" s="67"/>
      <c r="AK229" s="67"/>
      <c r="AL229" s="67"/>
      <c r="AM229" s="67"/>
      <c r="AN229" s="67"/>
      <c r="AO229" s="40"/>
      <c r="AP229" s="40"/>
      <c r="AQ229" s="42"/>
      <c r="AR229" s="67"/>
      <c r="AS229" s="42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</row>
    <row r="230" spans="1:124">
      <c r="A230" s="65"/>
      <c r="B230" s="40"/>
      <c r="C230" s="41"/>
      <c r="D230" s="41"/>
      <c r="E230" s="40"/>
      <c r="F230" s="40"/>
      <c r="G230" s="40"/>
      <c r="H230" s="40"/>
      <c r="I230" s="40"/>
      <c r="J230" s="40"/>
      <c r="K230" s="41"/>
      <c r="L230" s="41"/>
      <c r="M230" s="40"/>
      <c r="N230" s="41"/>
      <c r="O230" s="41"/>
      <c r="P230" s="41"/>
      <c r="Q230" s="40"/>
      <c r="R230" s="40"/>
      <c r="T230" s="40"/>
      <c r="U230" s="40"/>
      <c r="X230" s="186"/>
      <c r="Y230" s="186"/>
      <c r="Z230" s="186"/>
      <c r="AA230" s="186"/>
      <c r="AB230" s="186"/>
      <c r="AC230" s="186"/>
      <c r="AD230" s="186"/>
      <c r="AE230" s="186"/>
      <c r="AF230" s="186"/>
      <c r="AG230" s="186"/>
      <c r="AH230" s="186"/>
      <c r="AI230" s="74"/>
      <c r="AJ230" s="67"/>
      <c r="AK230" s="67"/>
      <c r="AL230" s="67"/>
      <c r="AM230" s="67"/>
      <c r="AN230" s="67"/>
      <c r="AO230" s="40"/>
      <c r="AP230" s="40"/>
      <c r="AQ230" s="42"/>
      <c r="AR230" s="67"/>
      <c r="AS230" s="42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</row>
    <row r="231" spans="1:124">
      <c r="A231" s="65"/>
      <c r="B231" s="40"/>
      <c r="C231" s="41"/>
      <c r="D231" s="41"/>
      <c r="E231" s="40"/>
      <c r="F231" s="40"/>
      <c r="G231" s="40"/>
      <c r="H231" s="40"/>
      <c r="I231" s="40"/>
      <c r="J231" s="40"/>
      <c r="K231" s="41"/>
      <c r="L231" s="41"/>
      <c r="M231" s="40"/>
      <c r="N231" s="41"/>
      <c r="O231" s="41"/>
      <c r="P231" s="41"/>
      <c r="Q231" s="40"/>
      <c r="R231" s="40"/>
      <c r="T231" s="40"/>
      <c r="U231" s="40"/>
      <c r="X231" s="186"/>
      <c r="Y231" s="186"/>
      <c r="Z231" s="186"/>
      <c r="AA231" s="186"/>
      <c r="AB231" s="186"/>
      <c r="AC231" s="186"/>
      <c r="AD231" s="186"/>
      <c r="AE231" s="186"/>
      <c r="AF231" s="186"/>
      <c r="AG231" s="186"/>
      <c r="AH231" s="186"/>
      <c r="AI231" s="74"/>
      <c r="AJ231" s="67"/>
      <c r="AK231" s="67"/>
      <c r="AL231" s="67"/>
      <c r="AM231" s="67"/>
      <c r="AN231" s="67"/>
      <c r="AO231" s="40"/>
      <c r="AP231" s="40"/>
      <c r="AQ231" s="40"/>
      <c r="AR231" s="67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</row>
    <row r="232" spans="1:124">
      <c r="A232" s="65"/>
      <c r="B232" s="40"/>
      <c r="C232" s="41"/>
      <c r="D232" s="41"/>
      <c r="E232" s="40"/>
      <c r="F232" s="40"/>
      <c r="G232" s="40"/>
      <c r="H232" s="40"/>
      <c r="I232" s="40"/>
      <c r="J232" s="40"/>
      <c r="K232" s="41"/>
      <c r="L232" s="41"/>
      <c r="M232" s="40"/>
      <c r="N232" s="41"/>
      <c r="O232" s="41"/>
      <c r="P232" s="41"/>
      <c r="Q232" s="40"/>
      <c r="R232" s="40"/>
      <c r="T232" s="40"/>
      <c r="U232" s="40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74"/>
      <c r="AJ232" s="67"/>
      <c r="AK232" s="67"/>
      <c r="AL232" s="67"/>
      <c r="AM232" s="67"/>
      <c r="AN232" s="67"/>
      <c r="AO232" s="40"/>
      <c r="AP232" s="40"/>
      <c r="AQ232" s="40"/>
      <c r="AR232" s="67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</row>
    <row r="233" spans="1:124">
      <c r="A233" s="65"/>
      <c r="B233" s="40"/>
      <c r="C233" s="41"/>
      <c r="D233" s="41"/>
      <c r="E233" s="40"/>
      <c r="F233" s="40"/>
      <c r="G233" s="40"/>
      <c r="H233" s="40"/>
      <c r="I233" s="40"/>
      <c r="J233" s="40"/>
      <c r="K233" s="41"/>
      <c r="L233" s="41"/>
      <c r="M233" s="40"/>
      <c r="N233" s="41"/>
      <c r="O233" s="41"/>
      <c r="P233" s="41"/>
      <c r="Q233" s="40"/>
      <c r="R233" s="40"/>
      <c r="T233" s="40"/>
      <c r="U233" s="40"/>
      <c r="X233" s="186"/>
      <c r="Y233" s="186"/>
      <c r="Z233" s="186"/>
      <c r="AA233" s="186"/>
      <c r="AB233" s="186"/>
      <c r="AC233" s="186"/>
      <c r="AD233" s="186"/>
      <c r="AE233" s="186"/>
      <c r="AF233" s="186"/>
      <c r="AG233" s="186"/>
      <c r="AH233" s="186"/>
      <c r="AI233" s="74"/>
      <c r="AJ233" s="67"/>
      <c r="AK233" s="67"/>
      <c r="AL233" s="67"/>
      <c r="AM233" s="67"/>
      <c r="AN233" s="67"/>
      <c r="AO233" s="40"/>
      <c r="AP233" s="40"/>
      <c r="AQ233" s="40"/>
      <c r="AR233" s="67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</row>
    <row r="234" spans="1:124">
      <c r="A234" s="65"/>
      <c r="B234" s="40"/>
      <c r="C234" s="41"/>
      <c r="D234" s="41"/>
      <c r="E234" s="40"/>
      <c r="F234" s="40"/>
      <c r="G234" s="40"/>
      <c r="H234" s="40"/>
      <c r="I234" s="40"/>
      <c r="J234" s="40"/>
      <c r="K234" s="41"/>
      <c r="L234" s="41"/>
      <c r="M234" s="40"/>
      <c r="N234" s="41"/>
      <c r="O234" s="41"/>
      <c r="P234" s="41"/>
      <c r="Q234" s="40"/>
      <c r="R234" s="40"/>
      <c r="T234" s="40"/>
      <c r="U234" s="40"/>
      <c r="X234" s="186"/>
      <c r="Y234" s="186"/>
      <c r="Z234" s="186"/>
      <c r="AA234" s="186"/>
      <c r="AB234" s="186"/>
      <c r="AC234" s="186"/>
      <c r="AD234" s="186"/>
      <c r="AE234" s="186"/>
      <c r="AF234" s="186"/>
      <c r="AG234" s="186"/>
      <c r="AH234" s="186"/>
      <c r="AI234" s="74"/>
      <c r="AJ234" s="67"/>
      <c r="AK234" s="67"/>
      <c r="AL234" s="67"/>
      <c r="AM234" s="67"/>
      <c r="AN234" s="67"/>
      <c r="AO234" s="40"/>
      <c r="AP234" s="40"/>
      <c r="AQ234" s="40"/>
      <c r="AR234" s="67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</row>
    <row r="235" spans="1:124">
      <c r="A235" s="65"/>
      <c r="B235" s="40"/>
      <c r="C235" s="41"/>
      <c r="D235" s="41"/>
      <c r="E235" s="40"/>
      <c r="F235" s="40"/>
      <c r="G235" s="40"/>
      <c r="H235" s="40"/>
      <c r="I235" s="40"/>
      <c r="J235" s="40"/>
      <c r="K235" s="41"/>
      <c r="L235" s="41"/>
      <c r="M235" s="40"/>
      <c r="N235" s="41"/>
      <c r="O235" s="41"/>
      <c r="P235" s="41"/>
      <c r="Q235" s="40"/>
      <c r="R235" s="40"/>
      <c r="T235" s="40"/>
      <c r="U235" s="40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74"/>
      <c r="AJ235" s="67"/>
      <c r="AK235" s="67"/>
      <c r="AL235" s="67"/>
      <c r="AM235" s="67"/>
      <c r="AN235" s="67"/>
      <c r="AO235" s="40"/>
      <c r="AP235" s="40"/>
      <c r="AQ235" s="40"/>
      <c r="AR235" s="67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</row>
    <row r="236" spans="1:124">
      <c r="A236" s="65"/>
      <c r="B236" s="40"/>
      <c r="C236" s="41"/>
      <c r="D236" s="41"/>
      <c r="E236" s="40"/>
      <c r="F236" s="40"/>
      <c r="G236" s="40"/>
      <c r="H236" s="40"/>
      <c r="I236" s="40"/>
      <c r="J236" s="40"/>
      <c r="K236" s="41"/>
      <c r="L236" s="41"/>
      <c r="M236" s="40"/>
      <c r="N236" s="41"/>
      <c r="O236" s="41"/>
      <c r="P236" s="41"/>
      <c r="Q236" s="40"/>
      <c r="R236" s="40"/>
      <c r="T236" s="40"/>
      <c r="U236" s="40"/>
      <c r="X236" s="186"/>
      <c r="Y236" s="186"/>
      <c r="Z236" s="186"/>
      <c r="AA236" s="186"/>
      <c r="AB236" s="186"/>
      <c r="AC236" s="186"/>
      <c r="AD236" s="186"/>
      <c r="AE236" s="186"/>
      <c r="AF236" s="186"/>
      <c r="AG236" s="186"/>
      <c r="AH236" s="186"/>
      <c r="AI236" s="74"/>
      <c r="AJ236" s="67"/>
      <c r="AK236" s="67"/>
      <c r="AL236" s="67"/>
      <c r="AM236" s="67"/>
      <c r="AN236" s="67"/>
      <c r="AO236" s="40"/>
      <c r="AP236" s="40"/>
      <c r="AQ236" s="40"/>
      <c r="AR236" s="67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</row>
    <row r="237" spans="1:124">
      <c r="A237" s="65"/>
      <c r="B237" s="40"/>
      <c r="C237" s="41"/>
      <c r="D237" s="41"/>
      <c r="E237" s="40"/>
      <c r="F237" s="40"/>
      <c r="G237" s="40"/>
      <c r="H237" s="40"/>
      <c r="I237" s="40"/>
      <c r="J237" s="40"/>
      <c r="K237" s="41"/>
      <c r="L237" s="41"/>
      <c r="M237" s="40"/>
      <c r="N237" s="41"/>
      <c r="O237" s="41"/>
      <c r="P237" s="41"/>
      <c r="Q237" s="40"/>
      <c r="R237" s="40"/>
      <c r="T237" s="40"/>
      <c r="U237" s="40"/>
      <c r="X237" s="186"/>
      <c r="Y237" s="186"/>
      <c r="Z237" s="186"/>
      <c r="AA237" s="186"/>
      <c r="AB237" s="186"/>
      <c r="AC237" s="186"/>
      <c r="AD237" s="186"/>
      <c r="AE237" s="186"/>
      <c r="AF237" s="186"/>
      <c r="AG237" s="186"/>
      <c r="AH237" s="186"/>
      <c r="AI237" s="74"/>
      <c r="AJ237" s="67"/>
      <c r="AK237" s="67"/>
      <c r="AL237" s="67"/>
      <c r="AM237" s="67"/>
      <c r="AN237" s="67"/>
      <c r="AO237" s="40"/>
      <c r="AP237" s="40"/>
      <c r="AQ237" s="40"/>
      <c r="AR237" s="67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</row>
    <row r="238" spans="1:124">
      <c r="A238" s="65"/>
      <c r="B238" s="40"/>
      <c r="C238" s="41"/>
      <c r="D238" s="41"/>
      <c r="E238" s="40"/>
      <c r="F238" s="40"/>
      <c r="G238" s="40"/>
      <c r="H238" s="40"/>
      <c r="I238" s="40"/>
      <c r="J238" s="40"/>
      <c r="K238" s="41"/>
      <c r="L238" s="41"/>
      <c r="M238" s="40"/>
      <c r="N238" s="41"/>
      <c r="O238" s="41"/>
      <c r="P238" s="41"/>
      <c r="Q238" s="40"/>
      <c r="R238" s="40"/>
      <c r="T238" s="40"/>
      <c r="U238" s="40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186"/>
      <c r="AI238" s="74"/>
      <c r="AJ238" s="67"/>
      <c r="AK238" s="67"/>
      <c r="AL238" s="67"/>
      <c r="AM238" s="67"/>
      <c r="AN238" s="67"/>
      <c r="AO238" s="40"/>
      <c r="AP238" s="40"/>
      <c r="AQ238" s="40"/>
      <c r="AR238" s="67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</row>
    <row r="239" spans="1:124">
      <c r="A239" s="65"/>
      <c r="B239" s="40"/>
      <c r="C239" s="41"/>
      <c r="D239" s="41"/>
      <c r="E239" s="40"/>
      <c r="F239" s="40"/>
      <c r="G239" s="40"/>
      <c r="H239" s="40"/>
      <c r="I239" s="40"/>
      <c r="J239" s="40"/>
      <c r="K239" s="41"/>
      <c r="L239" s="41"/>
      <c r="M239" s="40"/>
      <c r="N239" s="41"/>
      <c r="O239" s="41"/>
      <c r="P239" s="41"/>
      <c r="Q239" s="40"/>
      <c r="R239" s="40"/>
      <c r="T239" s="40"/>
      <c r="U239" s="40"/>
      <c r="X239" s="186"/>
      <c r="Y239" s="186"/>
      <c r="Z239" s="186"/>
      <c r="AA239" s="186"/>
      <c r="AB239" s="186"/>
      <c r="AC239" s="186"/>
      <c r="AD239" s="186"/>
      <c r="AE239" s="186"/>
      <c r="AF239" s="186"/>
      <c r="AG239" s="186"/>
      <c r="AH239" s="186"/>
      <c r="AI239" s="74"/>
      <c r="AJ239" s="67"/>
      <c r="AK239" s="67"/>
      <c r="AL239" s="67"/>
      <c r="AM239" s="67"/>
      <c r="AN239" s="67"/>
      <c r="AO239" s="40"/>
      <c r="AP239" s="40"/>
      <c r="AQ239" s="40"/>
      <c r="AR239" s="67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</row>
    <row r="240" spans="1:124">
      <c r="A240" s="65"/>
      <c r="B240" s="40"/>
      <c r="C240" s="41"/>
      <c r="D240" s="41"/>
      <c r="E240" s="40"/>
      <c r="F240" s="40"/>
      <c r="G240" s="40"/>
      <c r="H240" s="40"/>
      <c r="I240" s="40"/>
      <c r="J240" s="40"/>
      <c r="K240" s="41"/>
      <c r="L240" s="41"/>
      <c r="M240" s="40"/>
      <c r="N240" s="41"/>
      <c r="O240" s="41"/>
      <c r="P240" s="41"/>
      <c r="Q240" s="40"/>
      <c r="R240" s="40"/>
      <c r="T240" s="40"/>
      <c r="U240" s="40"/>
      <c r="X240" s="186"/>
      <c r="Y240" s="186"/>
      <c r="Z240" s="186"/>
      <c r="AA240" s="186"/>
      <c r="AB240" s="186"/>
      <c r="AC240" s="186"/>
      <c r="AD240" s="186"/>
      <c r="AE240" s="186"/>
      <c r="AF240" s="186"/>
      <c r="AG240" s="186"/>
      <c r="AH240" s="186"/>
      <c r="AI240" s="74"/>
      <c r="AJ240" s="67"/>
      <c r="AK240" s="67"/>
      <c r="AL240" s="67"/>
      <c r="AM240" s="67"/>
      <c r="AN240" s="67"/>
      <c r="AO240" s="40"/>
      <c r="AP240" s="40"/>
      <c r="AQ240" s="40"/>
      <c r="AR240" s="67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</row>
    <row r="241" spans="1:124">
      <c r="A241" s="65"/>
      <c r="B241" s="40"/>
      <c r="C241" s="41"/>
      <c r="D241" s="41"/>
      <c r="E241" s="40"/>
      <c r="F241" s="40"/>
      <c r="G241" s="40"/>
      <c r="H241" s="40"/>
      <c r="I241" s="40"/>
      <c r="J241" s="40"/>
      <c r="K241" s="41"/>
      <c r="L241" s="41"/>
      <c r="M241" s="40"/>
      <c r="N241" s="41"/>
      <c r="O241" s="41"/>
      <c r="P241" s="41"/>
      <c r="Q241" s="40"/>
      <c r="R241" s="40"/>
      <c r="T241" s="40"/>
      <c r="U241" s="40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74"/>
      <c r="AJ241" s="67"/>
      <c r="AK241" s="67"/>
      <c r="AL241" s="67"/>
      <c r="AM241" s="67"/>
      <c r="AN241" s="67"/>
      <c r="AO241" s="40"/>
      <c r="AP241" s="40"/>
      <c r="AQ241" s="40"/>
      <c r="AR241" s="67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</row>
    <row r="242" spans="1:124">
      <c r="A242" s="65"/>
      <c r="B242" s="40"/>
      <c r="C242" s="41"/>
      <c r="D242" s="41"/>
      <c r="E242" s="40"/>
      <c r="F242" s="40"/>
      <c r="G242" s="40"/>
      <c r="H242" s="40"/>
      <c r="I242" s="40"/>
      <c r="J242" s="40"/>
      <c r="K242" s="41"/>
      <c r="L242" s="41"/>
      <c r="M242" s="40"/>
      <c r="N242" s="41"/>
      <c r="O242" s="41"/>
      <c r="P242" s="41"/>
      <c r="Q242" s="40"/>
      <c r="R242" s="40"/>
      <c r="T242" s="40"/>
      <c r="U242" s="40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74"/>
      <c r="AJ242" s="67"/>
      <c r="AK242" s="67"/>
      <c r="AL242" s="67"/>
      <c r="AM242" s="67"/>
      <c r="AN242" s="67"/>
      <c r="AO242" s="40"/>
      <c r="AP242" s="40"/>
      <c r="AQ242" s="40"/>
      <c r="AR242" s="67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</row>
    <row r="243" spans="1:124">
      <c r="A243" s="65"/>
      <c r="B243" s="40"/>
      <c r="C243" s="41"/>
      <c r="D243" s="41"/>
      <c r="E243" s="40"/>
      <c r="F243" s="40"/>
      <c r="G243" s="40"/>
      <c r="H243" s="40"/>
      <c r="I243" s="40"/>
      <c r="J243" s="40"/>
      <c r="K243" s="41"/>
      <c r="L243" s="41"/>
      <c r="M243" s="40"/>
      <c r="N243" s="41"/>
      <c r="O243" s="41"/>
      <c r="P243" s="41"/>
      <c r="Q243" s="40"/>
      <c r="R243" s="40"/>
      <c r="T243" s="40"/>
      <c r="U243" s="40"/>
      <c r="X243" s="186"/>
      <c r="Y243" s="186"/>
      <c r="Z243" s="186"/>
      <c r="AA243" s="186"/>
      <c r="AB243" s="186"/>
      <c r="AC243" s="186"/>
      <c r="AD243" s="186"/>
      <c r="AE243" s="186"/>
      <c r="AF243" s="186"/>
      <c r="AG243" s="186"/>
      <c r="AH243" s="186"/>
      <c r="AI243" s="74"/>
      <c r="AJ243" s="67"/>
      <c r="AK243" s="67"/>
      <c r="AL243" s="67"/>
      <c r="AM243" s="67"/>
      <c r="AN243" s="67"/>
      <c r="AO243" s="40"/>
      <c r="AP243" s="40"/>
      <c r="AQ243" s="40"/>
      <c r="AR243" s="67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</row>
    <row r="244" spans="1:124">
      <c r="A244" s="65"/>
      <c r="B244" s="40"/>
      <c r="C244" s="41"/>
      <c r="D244" s="41"/>
      <c r="E244" s="40"/>
      <c r="F244" s="40"/>
      <c r="G244" s="40"/>
      <c r="H244" s="40"/>
      <c r="I244" s="40"/>
      <c r="J244" s="40"/>
      <c r="K244" s="41"/>
      <c r="L244" s="41"/>
      <c r="M244" s="40"/>
      <c r="N244" s="41"/>
      <c r="O244" s="41"/>
      <c r="P244" s="41"/>
      <c r="Q244" s="40"/>
      <c r="R244" s="40"/>
      <c r="T244" s="40"/>
      <c r="U244" s="40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74"/>
      <c r="AJ244" s="67"/>
      <c r="AK244" s="67"/>
      <c r="AL244" s="67"/>
      <c r="AM244" s="67"/>
      <c r="AN244" s="67"/>
      <c r="AO244" s="40"/>
      <c r="AP244" s="40"/>
      <c r="AQ244" s="40"/>
      <c r="AR244" s="67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</row>
    <row r="245" spans="1:124">
      <c r="A245" s="65"/>
      <c r="B245" s="40"/>
      <c r="C245" s="41"/>
      <c r="D245" s="41"/>
      <c r="E245" s="40"/>
      <c r="F245" s="40"/>
      <c r="G245" s="40"/>
      <c r="H245" s="40"/>
      <c r="I245" s="40"/>
      <c r="J245" s="40"/>
      <c r="K245" s="41"/>
      <c r="L245" s="41"/>
      <c r="M245" s="40"/>
      <c r="N245" s="41"/>
      <c r="O245" s="41"/>
      <c r="P245" s="41"/>
      <c r="Q245" s="40"/>
      <c r="R245" s="40"/>
      <c r="T245" s="40"/>
      <c r="U245" s="40"/>
      <c r="X245" s="186"/>
      <c r="Y245" s="186"/>
      <c r="Z245" s="186"/>
      <c r="AA245" s="186"/>
      <c r="AB245" s="186"/>
      <c r="AC245" s="186"/>
      <c r="AD245" s="186"/>
      <c r="AE245" s="186"/>
      <c r="AF245" s="186"/>
      <c r="AG245" s="186"/>
      <c r="AH245" s="186"/>
      <c r="AI245" s="74"/>
      <c r="AJ245" s="67"/>
      <c r="AK245" s="67"/>
      <c r="AL245" s="67"/>
      <c r="AM245" s="67"/>
      <c r="AN245" s="67"/>
      <c r="AO245" s="40"/>
      <c r="AP245" s="40"/>
      <c r="AQ245" s="40"/>
      <c r="AR245" s="67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</row>
    <row r="246" spans="1:124">
      <c r="A246" s="65"/>
      <c r="B246" s="40"/>
      <c r="C246" s="41"/>
      <c r="D246" s="41"/>
      <c r="E246" s="40"/>
      <c r="F246" s="40"/>
      <c r="G246" s="40"/>
      <c r="H246" s="40"/>
      <c r="I246" s="40"/>
      <c r="J246" s="40"/>
      <c r="K246" s="41"/>
      <c r="L246" s="41"/>
      <c r="M246" s="40"/>
      <c r="N246" s="41"/>
      <c r="O246" s="41"/>
      <c r="P246" s="41"/>
      <c r="Q246" s="40"/>
      <c r="R246" s="40"/>
      <c r="T246" s="40"/>
      <c r="U246" s="40"/>
      <c r="X246" s="186"/>
      <c r="Y246" s="186"/>
      <c r="Z246" s="186"/>
      <c r="AA246" s="186"/>
      <c r="AB246" s="186"/>
      <c r="AC246" s="186"/>
      <c r="AD246" s="186"/>
      <c r="AE246" s="186"/>
      <c r="AF246" s="186"/>
      <c r="AG246" s="186"/>
      <c r="AH246" s="186"/>
      <c r="AI246" s="74"/>
      <c r="AJ246" s="67"/>
      <c r="AK246" s="67"/>
      <c r="AL246" s="67"/>
      <c r="AM246" s="67"/>
      <c r="AN246" s="67"/>
      <c r="AO246" s="40"/>
      <c r="AP246" s="40"/>
      <c r="AQ246" s="40"/>
      <c r="AR246" s="67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</row>
    <row r="247" spans="1:124">
      <c r="A247" s="65"/>
      <c r="B247" s="40"/>
      <c r="C247" s="41"/>
      <c r="D247" s="41"/>
      <c r="E247" s="40"/>
      <c r="F247" s="40"/>
      <c r="G247" s="40"/>
      <c r="H247" s="40"/>
      <c r="I247" s="40"/>
      <c r="J247" s="40"/>
      <c r="K247" s="41"/>
      <c r="L247" s="41"/>
      <c r="M247" s="40"/>
      <c r="N247" s="41"/>
      <c r="O247" s="41"/>
      <c r="P247" s="41"/>
      <c r="Q247" s="40"/>
      <c r="R247" s="40"/>
      <c r="T247" s="40"/>
      <c r="U247" s="40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74"/>
      <c r="AJ247" s="67"/>
      <c r="AK247" s="67"/>
      <c r="AL247" s="67"/>
      <c r="AM247" s="67"/>
      <c r="AN247" s="67"/>
      <c r="AO247" s="40"/>
      <c r="AP247" s="40"/>
      <c r="AQ247" s="40"/>
      <c r="AR247" s="67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</row>
    <row r="248" spans="1:124">
      <c r="A248" s="65"/>
      <c r="B248" s="40"/>
      <c r="C248" s="41"/>
      <c r="D248" s="41"/>
      <c r="E248" s="40"/>
      <c r="F248" s="40"/>
      <c r="G248" s="40"/>
      <c r="H248" s="40"/>
      <c r="I248" s="40"/>
      <c r="J248" s="40"/>
      <c r="K248" s="41"/>
      <c r="L248" s="41"/>
      <c r="M248" s="40"/>
      <c r="N248" s="41"/>
      <c r="O248" s="41"/>
      <c r="P248" s="41"/>
      <c r="Q248" s="40"/>
      <c r="R248" s="40"/>
      <c r="T248" s="40"/>
      <c r="U248" s="40"/>
      <c r="X248" s="186"/>
      <c r="Y248" s="186"/>
      <c r="Z248" s="186"/>
      <c r="AA248" s="186"/>
      <c r="AB248" s="186"/>
      <c r="AC248" s="186"/>
      <c r="AD248" s="186"/>
      <c r="AE248" s="186"/>
      <c r="AF248" s="186"/>
      <c r="AG248" s="186"/>
      <c r="AH248" s="186"/>
      <c r="AI248" s="74"/>
      <c r="AJ248" s="67"/>
      <c r="AK248" s="67"/>
      <c r="AL248" s="67"/>
      <c r="AM248" s="67"/>
      <c r="AN248" s="67"/>
      <c r="AO248" s="40"/>
      <c r="AP248" s="40"/>
      <c r="AQ248" s="40"/>
      <c r="AR248" s="67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</row>
    <row r="249" spans="1:124">
      <c r="A249" s="65"/>
      <c r="B249" s="40"/>
      <c r="C249" s="41"/>
      <c r="D249" s="41"/>
      <c r="E249" s="40"/>
      <c r="F249" s="40"/>
      <c r="G249" s="40"/>
      <c r="H249" s="40"/>
      <c r="I249" s="40"/>
      <c r="J249" s="40"/>
      <c r="K249" s="41"/>
      <c r="L249" s="41"/>
      <c r="M249" s="40"/>
      <c r="N249" s="41"/>
      <c r="O249" s="41"/>
      <c r="P249" s="41"/>
      <c r="Q249" s="40"/>
      <c r="R249" s="40"/>
      <c r="T249" s="40"/>
      <c r="U249" s="40"/>
      <c r="X249" s="186"/>
      <c r="Y249" s="186"/>
      <c r="Z249" s="186"/>
      <c r="AA249" s="186"/>
      <c r="AB249" s="186"/>
      <c r="AC249" s="186"/>
      <c r="AD249" s="186"/>
      <c r="AE249" s="186"/>
      <c r="AF249" s="186"/>
      <c r="AG249" s="186"/>
      <c r="AH249" s="186"/>
      <c r="AI249" s="74"/>
      <c r="AJ249" s="67"/>
      <c r="AK249" s="67"/>
      <c r="AL249" s="67"/>
      <c r="AM249" s="67"/>
      <c r="AN249" s="67"/>
      <c r="AO249" s="40"/>
      <c r="AP249" s="40"/>
      <c r="AQ249" s="40"/>
      <c r="AR249" s="67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</row>
    <row r="250" spans="1:124">
      <c r="A250" s="65"/>
      <c r="B250" s="40"/>
      <c r="C250" s="41"/>
      <c r="D250" s="41"/>
      <c r="E250" s="40"/>
      <c r="F250" s="40"/>
      <c r="G250" s="40"/>
      <c r="H250" s="40"/>
      <c r="I250" s="40"/>
      <c r="J250" s="40"/>
      <c r="K250" s="41"/>
      <c r="L250" s="41"/>
      <c r="M250" s="40"/>
      <c r="N250" s="41"/>
      <c r="O250" s="41"/>
      <c r="P250" s="41"/>
      <c r="Q250" s="40"/>
      <c r="R250" s="40"/>
      <c r="T250" s="40"/>
      <c r="U250" s="40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74"/>
      <c r="AJ250" s="67"/>
      <c r="AK250" s="67"/>
      <c r="AL250" s="67"/>
      <c r="AM250" s="67"/>
      <c r="AN250" s="67"/>
      <c r="AO250" s="40"/>
      <c r="AP250" s="40"/>
      <c r="AQ250" s="40"/>
      <c r="AR250" s="67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</row>
    <row r="251" spans="1:124">
      <c r="A251" s="65"/>
      <c r="B251" s="40"/>
      <c r="C251" s="41"/>
      <c r="D251" s="41"/>
      <c r="E251" s="40"/>
      <c r="F251" s="40"/>
      <c r="G251" s="40"/>
      <c r="H251" s="40"/>
      <c r="I251" s="40"/>
      <c r="J251" s="40"/>
      <c r="K251" s="41"/>
      <c r="L251" s="41"/>
      <c r="M251" s="40"/>
      <c r="N251" s="41"/>
      <c r="O251" s="41"/>
      <c r="P251" s="41"/>
      <c r="Q251" s="40"/>
      <c r="R251" s="40"/>
      <c r="T251" s="40"/>
      <c r="U251" s="40"/>
      <c r="X251" s="186"/>
      <c r="Y251" s="186"/>
      <c r="Z251" s="186"/>
      <c r="AA251" s="186"/>
      <c r="AB251" s="186"/>
      <c r="AC251" s="186"/>
      <c r="AD251" s="186"/>
      <c r="AE251" s="186"/>
      <c r="AF251" s="186"/>
      <c r="AG251" s="186"/>
      <c r="AH251" s="186"/>
      <c r="AI251" s="74"/>
      <c r="AJ251" s="67"/>
      <c r="AK251" s="67"/>
      <c r="AL251" s="67"/>
      <c r="AM251" s="67"/>
      <c r="AN251" s="67"/>
      <c r="AO251" s="40"/>
      <c r="AP251" s="40"/>
      <c r="AQ251" s="40"/>
      <c r="AR251" s="67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</row>
    <row r="252" spans="1:124">
      <c r="A252" s="65"/>
      <c r="B252" s="40"/>
      <c r="C252" s="41"/>
      <c r="D252" s="41"/>
      <c r="E252" s="40"/>
      <c r="F252" s="40"/>
      <c r="G252" s="40"/>
      <c r="H252" s="40"/>
      <c r="I252" s="40"/>
      <c r="J252" s="40"/>
      <c r="K252" s="41"/>
      <c r="L252" s="41"/>
      <c r="M252" s="40"/>
      <c r="N252" s="41"/>
      <c r="O252" s="41"/>
      <c r="P252" s="41"/>
      <c r="Q252" s="40"/>
      <c r="R252" s="40"/>
      <c r="T252" s="40"/>
      <c r="U252" s="40"/>
      <c r="X252" s="186"/>
      <c r="Y252" s="186"/>
      <c r="Z252" s="186"/>
      <c r="AA252" s="186"/>
      <c r="AB252" s="186"/>
      <c r="AC252" s="186"/>
      <c r="AD252" s="186"/>
      <c r="AE252" s="186"/>
      <c r="AF252" s="186"/>
      <c r="AG252" s="186"/>
      <c r="AH252" s="186"/>
      <c r="AI252" s="74"/>
      <c r="AJ252" s="67"/>
      <c r="AK252" s="67"/>
      <c r="AL252" s="67"/>
      <c r="AM252" s="67"/>
      <c r="AN252" s="67"/>
      <c r="AO252" s="40"/>
      <c r="AP252" s="40"/>
      <c r="AQ252" s="40"/>
      <c r="AR252" s="67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</row>
    <row r="253" spans="1:124">
      <c r="A253" s="65"/>
      <c r="B253" s="40"/>
      <c r="C253" s="41"/>
      <c r="D253" s="41"/>
      <c r="E253" s="40"/>
      <c r="F253" s="40"/>
      <c r="G253" s="40"/>
      <c r="H253" s="40"/>
      <c r="I253" s="40"/>
      <c r="J253" s="40"/>
      <c r="K253" s="41"/>
      <c r="L253" s="41"/>
      <c r="M253" s="40"/>
      <c r="N253" s="41"/>
      <c r="O253" s="41"/>
      <c r="P253" s="41"/>
      <c r="Q253" s="40"/>
      <c r="R253" s="40"/>
      <c r="T253" s="40"/>
      <c r="U253" s="40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74"/>
      <c r="AJ253" s="67"/>
      <c r="AK253" s="67"/>
      <c r="AL253" s="67"/>
      <c r="AM253" s="67"/>
      <c r="AN253" s="67"/>
      <c r="AO253" s="40"/>
      <c r="AP253" s="40"/>
      <c r="AQ253" s="40"/>
      <c r="AR253" s="67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</row>
    <row r="254" spans="1:124">
      <c r="A254" s="65"/>
      <c r="B254" s="40"/>
      <c r="C254" s="41"/>
      <c r="D254" s="41"/>
      <c r="E254" s="40"/>
      <c r="F254" s="40"/>
      <c r="G254" s="40"/>
      <c r="H254" s="40"/>
      <c r="I254" s="40"/>
      <c r="J254" s="40"/>
      <c r="K254" s="41"/>
      <c r="L254" s="41"/>
      <c r="M254" s="40"/>
      <c r="N254" s="41"/>
      <c r="O254" s="41"/>
      <c r="P254" s="41"/>
      <c r="Q254" s="40"/>
      <c r="R254" s="40"/>
      <c r="T254" s="40"/>
      <c r="U254" s="40"/>
      <c r="X254" s="186"/>
      <c r="Y254" s="186"/>
      <c r="Z254" s="186"/>
      <c r="AA254" s="186"/>
      <c r="AB254" s="186"/>
      <c r="AC254" s="186"/>
      <c r="AD254" s="186"/>
      <c r="AE254" s="186"/>
      <c r="AF254" s="186"/>
      <c r="AG254" s="186"/>
      <c r="AH254" s="186"/>
      <c r="AI254" s="74"/>
      <c r="AJ254" s="67"/>
      <c r="AK254" s="67"/>
      <c r="AL254" s="67"/>
      <c r="AM254" s="67"/>
      <c r="AN254" s="67"/>
      <c r="AO254" s="40"/>
      <c r="AP254" s="40"/>
      <c r="AQ254" s="40"/>
      <c r="AR254" s="67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</row>
    <row r="255" spans="1:124">
      <c r="A255" s="65"/>
      <c r="B255" s="40"/>
      <c r="C255" s="41"/>
      <c r="D255" s="41"/>
      <c r="E255" s="40"/>
      <c r="F255" s="40"/>
      <c r="G255" s="40"/>
      <c r="H255" s="40"/>
      <c r="I255" s="40"/>
      <c r="J255" s="40"/>
      <c r="K255" s="41"/>
      <c r="L255" s="41"/>
      <c r="M255" s="40"/>
      <c r="N255" s="41"/>
      <c r="O255" s="41"/>
      <c r="P255" s="41"/>
      <c r="Q255" s="40"/>
      <c r="R255" s="40"/>
      <c r="T255" s="40"/>
      <c r="U255" s="40"/>
      <c r="X255" s="186"/>
      <c r="Y255" s="186"/>
      <c r="Z255" s="186"/>
      <c r="AA255" s="186"/>
      <c r="AB255" s="186"/>
      <c r="AC255" s="186"/>
      <c r="AD255" s="186"/>
      <c r="AE255" s="186"/>
      <c r="AF255" s="186"/>
      <c r="AG255" s="186"/>
      <c r="AH255" s="186"/>
      <c r="AI255" s="74"/>
      <c r="AJ255" s="67"/>
      <c r="AK255" s="67"/>
      <c r="AL255" s="67"/>
      <c r="AM255" s="67"/>
      <c r="AN255" s="67"/>
      <c r="AO255" s="40"/>
      <c r="AP255" s="40"/>
      <c r="AQ255" s="40"/>
      <c r="AR255" s="67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</row>
    <row r="256" spans="1:124">
      <c r="A256" s="65"/>
      <c r="B256" s="40"/>
      <c r="C256" s="41"/>
      <c r="D256" s="41"/>
      <c r="E256" s="40"/>
      <c r="F256" s="40"/>
      <c r="G256" s="40"/>
      <c r="H256" s="40"/>
      <c r="I256" s="40"/>
      <c r="J256" s="40"/>
      <c r="K256" s="41"/>
      <c r="L256" s="41"/>
      <c r="M256" s="40"/>
      <c r="N256" s="41"/>
      <c r="O256" s="41"/>
      <c r="P256" s="41"/>
      <c r="Q256" s="40"/>
      <c r="R256" s="40"/>
      <c r="T256" s="40"/>
      <c r="U256" s="40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74"/>
      <c r="AJ256" s="67"/>
      <c r="AK256" s="67"/>
      <c r="AL256" s="67"/>
      <c r="AM256" s="67"/>
      <c r="AN256" s="67"/>
      <c r="AO256" s="40"/>
      <c r="AP256" s="40"/>
      <c r="AQ256" s="40"/>
      <c r="AR256" s="67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</row>
    <row r="257" spans="1:124">
      <c r="A257" s="65"/>
      <c r="B257" s="40"/>
      <c r="C257" s="41"/>
      <c r="D257" s="41"/>
      <c r="E257" s="40"/>
      <c r="F257" s="40"/>
      <c r="G257" s="40"/>
      <c r="H257" s="40"/>
      <c r="I257" s="40"/>
      <c r="J257" s="40"/>
      <c r="K257" s="41"/>
      <c r="L257" s="41"/>
      <c r="M257" s="40"/>
      <c r="N257" s="41"/>
      <c r="O257" s="41"/>
      <c r="P257" s="41"/>
      <c r="Q257" s="40"/>
      <c r="R257" s="40"/>
      <c r="T257" s="40"/>
      <c r="U257" s="40"/>
      <c r="X257" s="186"/>
      <c r="Y257" s="186"/>
      <c r="Z257" s="186"/>
      <c r="AA257" s="186"/>
      <c r="AB257" s="186"/>
      <c r="AC257" s="186"/>
      <c r="AD257" s="186"/>
      <c r="AE257" s="186"/>
      <c r="AF257" s="186"/>
      <c r="AG257" s="186"/>
      <c r="AH257" s="186"/>
      <c r="AI257" s="74"/>
      <c r="AJ257" s="67"/>
      <c r="AK257" s="67"/>
      <c r="AL257" s="67"/>
      <c r="AM257" s="67"/>
      <c r="AN257" s="67"/>
      <c r="AO257" s="40"/>
      <c r="AP257" s="40"/>
      <c r="AQ257" s="40"/>
      <c r="AR257" s="67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</row>
    <row r="258" spans="1:124">
      <c r="A258" s="65"/>
      <c r="B258" s="40"/>
      <c r="C258" s="41"/>
      <c r="D258" s="41"/>
      <c r="E258" s="40"/>
      <c r="F258" s="40"/>
      <c r="G258" s="40"/>
      <c r="H258" s="40"/>
      <c r="I258" s="40"/>
      <c r="J258" s="40"/>
      <c r="K258" s="41"/>
      <c r="L258" s="41"/>
      <c r="M258" s="40"/>
      <c r="N258" s="41"/>
      <c r="O258" s="41"/>
      <c r="P258" s="41"/>
      <c r="Q258" s="40"/>
      <c r="R258" s="40"/>
      <c r="T258" s="40"/>
      <c r="U258" s="40"/>
      <c r="X258" s="186"/>
      <c r="Y258" s="186"/>
      <c r="Z258" s="186"/>
      <c r="AA258" s="186"/>
      <c r="AB258" s="186"/>
      <c r="AC258" s="186"/>
      <c r="AD258" s="186"/>
      <c r="AE258" s="186"/>
      <c r="AF258" s="186"/>
      <c r="AG258" s="186"/>
      <c r="AH258" s="186"/>
      <c r="AI258" s="74"/>
      <c r="AJ258" s="67"/>
      <c r="AK258" s="67"/>
      <c r="AL258" s="67"/>
      <c r="AM258" s="67"/>
      <c r="AN258" s="67"/>
      <c r="AO258" s="40"/>
      <c r="AP258" s="40"/>
      <c r="AQ258" s="40"/>
      <c r="AR258" s="67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</row>
    <row r="259" spans="1:124">
      <c r="A259" s="65"/>
      <c r="B259" s="40"/>
      <c r="C259" s="41"/>
      <c r="D259" s="41"/>
      <c r="E259" s="40"/>
      <c r="F259" s="40"/>
      <c r="G259" s="40"/>
      <c r="H259" s="40"/>
      <c r="I259" s="40"/>
      <c r="J259" s="40"/>
      <c r="K259" s="41"/>
      <c r="L259" s="41"/>
      <c r="M259" s="40"/>
      <c r="N259" s="41"/>
      <c r="O259" s="41"/>
      <c r="P259" s="41"/>
      <c r="Q259" s="40"/>
      <c r="R259" s="40"/>
      <c r="T259" s="40"/>
      <c r="U259" s="40"/>
      <c r="X259" s="186"/>
      <c r="Y259" s="186"/>
      <c r="Z259" s="186"/>
      <c r="AA259" s="186"/>
      <c r="AB259" s="186"/>
      <c r="AC259" s="186"/>
      <c r="AD259" s="186"/>
      <c r="AE259" s="186"/>
      <c r="AF259" s="186"/>
      <c r="AG259" s="186"/>
      <c r="AH259" s="186"/>
      <c r="AI259" s="74"/>
      <c r="AJ259" s="67"/>
      <c r="AK259" s="67"/>
      <c r="AL259" s="67"/>
      <c r="AM259" s="67"/>
      <c r="AN259" s="67"/>
      <c r="AO259" s="40"/>
      <c r="AP259" s="40"/>
      <c r="AQ259" s="40"/>
      <c r="AR259" s="67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</row>
    <row r="260" spans="1:124">
      <c r="A260" s="65"/>
      <c r="B260" s="40"/>
      <c r="C260" s="41"/>
      <c r="D260" s="41"/>
      <c r="E260" s="40"/>
      <c r="F260" s="40"/>
      <c r="G260" s="40"/>
      <c r="H260" s="40"/>
      <c r="I260" s="40"/>
      <c r="J260" s="40"/>
      <c r="K260" s="41"/>
      <c r="L260" s="41"/>
      <c r="M260" s="40"/>
      <c r="N260" s="41"/>
      <c r="O260" s="41"/>
      <c r="P260" s="41"/>
      <c r="Q260" s="40"/>
      <c r="R260" s="40"/>
      <c r="T260" s="40"/>
      <c r="U260" s="40"/>
      <c r="X260" s="186"/>
      <c r="Y260" s="186"/>
      <c r="Z260" s="186"/>
      <c r="AA260" s="186"/>
      <c r="AB260" s="186"/>
      <c r="AC260" s="186"/>
      <c r="AD260" s="186"/>
      <c r="AE260" s="186"/>
      <c r="AF260" s="186"/>
      <c r="AG260" s="186"/>
      <c r="AH260" s="186"/>
      <c r="AI260" s="74"/>
      <c r="AJ260" s="67"/>
      <c r="AK260" s="67"/>
      <c r="AL260" s="67"/>
      <c r="AM260" s="67"/>
      <c r="AN260" s="67"/>
      <c r="AO260" s="40"/>
      <c r="AP260" s="40"/>
      <c r="AQ260" s="40"/>
      <c r="AR260" s="67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</row>
    <row r="261" spans="1:124">
      <c r="A261" s="65"/>
      <c r="B261" s="40"/>
      <c r="C261" s="41"/>
      <c r="D261" s="41"/>
      <c r="E261" s="40"/>
      <c r="F261" s="40"/>
      <c r="G261" s="40"/>
      <c r="H261" s="40"/>
      <c r="I261" s="40"/>
      <c r="J261" s="40"/>
      <c r="K261" s="41"/>
      <c r="L261" s="41"/>
      <c r="M261" s="40"/>
      <c r="N261" s="41"/>
      <c r="O261" s="41"/>
      <c r="P261" s="41"/>
      <c r="Q261" s="40"/>
      <c r="R261" s="40"/>
      <c r="T261" s="40"/>
      <c r="U261" s="40"/>
      <c r="X261" s="186"/>
      <c r="Y261" s="186"/>
      <c r="Z261" s="186"/>
      <c r="AA261" s="186"/>
      <c r="AB261" s="186"/>
      <c r="AC261" s="186"/>
      <c r="AD261" s="186"/>
      <c r="AE261" s="186"/>
      <c r="AF261" s="186"/>
      <c r="AG261" s="186"/>
      <c r="AH261" s="186"/>
      <c r="AI261" s="74"/>
      <c r="AJ261" s="67"/>
      <c r="AK261" s="67"/>
      <c r="AL261" s="67"/>
      <c r="AM261" s="67"/>
      <c r="AN261" s="67"/>
      <c r="AO261" s="40"/>
      <c r="AP261" s="40"/>
      <c r="AQ261" s="40"/>
      <c r="AR261" s="67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</row>
    <row r="262" spans="1:124">
      <c r="A262" s="65"/>
      <c r="B262" s="40"/>
      <c r="C262" s="41"/>
      <c r="D262" s="41"/>
      <c r="E262" s="40"/>
      <c r="F262" s="40"/>
      <c r="G262" s="40"/>
      <c r="H262" s="40"/>
      <c r="I262" s="40"/>
      <c r="J262" s="40"/>
      <c r="K262" s="41"/>
      <c r="L262" s="41"/>
      <c r="M262" s="40"/>
      <c r="N262" s="41"/>
      <c r="O262" s="41"/>
      <c r="P262" s="41"/>
      <c r="Q262" s="40"/>
      <c r="R262" s="40"/>
      <c r="T262" s="40"/>
      <c r="U262" s="40"/>
      <c r="X262" s="186"/>
      <c r="Y262" s="186"/>
      <c r="Z262" s="186"/>
      <c r="AA262" s="186"/>
      <c r="AB262" s="186"/>
      <c r="AC262" s="186"/>
      <c r="AD262" s="186"/>
      <c r="AE262" s="186"/>
      <c r="AF262" s="186"/>
      <c r="AG262" s="186"/>
      <c r="AH262" s="186"/>
      <c r="AI262" s="74"/>
      <c r="AJ262" s="67"/>
      <c r="AK262" s="67"/>
      <c r="AL262" s="67"/>
      <c r="AM262" s="67"/>
      <c r="AN262" s="67"/>
      <c r="AO262" s="40"/>
      <c r="AP262" s="40"/>
      <c r="AQ262" s="40"/>
      <c r="AR262" s="67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</row>
    <row r="263" spans="1:124">
      <c r="A263" s="65"/>
      <c r="B263" s="40"/>
      <c r="C263" s="41"/>
      <c r="D263" s="41"/>
      <c r="E263" s="40"/>
      <c r="F263" s="40"/>
      <c r="G263" s="40"/>
      <c r="H263" s="40"/>
      <c r="I263" s="40"/>
      <c r="J263" s="40"/>
      <c r="K263" s="41"/>
      <c r="L263" s="41"/>
      <c r="M263" s="40"/>
      <c r="N263" s="41"/>
      <c r="O263" s="41"/>
      <c r="P263" s="41"/>
      <c r="Q263" s="40"/>
      <c r="R263" s="40"/>
      <c r="T263" s="40"/>
      <c r="U263" s="40"/>
      <c r="X263" s="186"/>
      <c r="Y263" s="186"/>
      <c r="Z263" s="186"/>
      <c r="AA263" s="186"/>
      <c r="AB263" s="186"/>
      <c r="AC263" s="186"/>
      <c r="AD263" s="186"/>
      <c r="AE263" s="186"/>
      <c r="AF263" s="186"/>
      <c r="AG263" s="186"/>
      <c r="AH263" s="186"/>
      <c r="AI263" s="74"/>
      <c r="AJ263" s="67"/>
      <c r="AK263" s="67"/>
      <c r="AL263" s="67"/>
      <c r="AM263" s="67"/>
      <c r="AN263" s="67"/>
      <c r="AO263" s="40"/>
      <c r="AP263" s="40"/>
      <c r="AQ263" s="40"/>
      <c r="AR263" s="67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</row>
    <row r="264" spans="1:124">
      <c r="A264" s="65"/>
      <c r="B264" s="40"/>
      <c r="C264" s="41"/>
      <c r="D264" s="41"/>
      <c r="E264" s="40"/>
      <c r="F264" s="40"/>
      <c r="G264" s="40"/>
      <c r="H264" s="40"/>
      <c r="I264" s="40"/>
      <c r="J264" s="40"/>
      <c r="K264" s="41"/>
      <c r="L264" s="41"/>
      <c r="M264" s="40"/>
      <c r="N264" s="41"/>
      <c r="O264" s="41"/>
      <c r="P264" s="41"/>
      <c r="Q264" s="40"/>
      <c r="R264" s="40"/>
      <c r="T264" s="40"/>
      <c r="U264" s="40"/>
      <c r="X264" s="186"/>
      <c r="Y264" s="186"/>
      <c r="Z264" s="186"/>
      <c r="AA264" s="186"/>
      <c r="AB264" s="186"/>
      <c r="AC264" s="186"/>
      <c r="AD264" s="186"/>
      <c r="AE264" s="186"/>
      <c r="AF264" s="186"/>
      <c r="AG264" s="186"/>
      <c r="AH264" s="186"/>
      <c r="AI264" s="74"/>
      <c r="AJ264" s="67"/>
      <c r="AK264" s="67"/>
      <c r="AL264" s="67"/>
      <c r="AM264" s="67"/>
      <c r="AN264" s="67"/>
      <c r="AO264" s="40"/>
      <c r="AP264" s="40"/>
      <c r="AQ264" s="40"/>
      <c r="AR264" s="67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</row>
    <row r="265" spans="1:124">
      <c r="A265" s="65"/>
      <c r="B265" s="40"/>
      <c r="C265" s="41"/>
      <c r="D265" s="41"/>
      <c r="E265" s="40"/>
      <c r="F265" s="40"/>
      <c r="G265" s="40"/>
      <c r="H265" s="40"/>
      <c r="I265" s="40"/>
      <c r="J265" s="40"/>
      <c r="K265" s="41"/>
      <c r="L265" s="41"/>
      <c r="M265" s="40"/>
      <c r="N265" s="41"/>
      <c r="O265" s="41"/>
      <c r="P265" s="41"/>
      <c r="Q265" s="40"/>
      <c r="R265" s="40"/>
      <c r="T265" s="40"/>
      <c r="U265" s="40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74"/>
      <c r="AJ265" s="67"/>
      <c r="AK265" s="67"/>
      <c r="AL265" s="67"/>
      <c r="AM265" s="67"/>
      <c r="AN265" s="67"/>
      <c r="AO265" s="40"/>
      <c r="AP265" s="40"/>
      <c r="AQ265" s="40"/>
      <c r="AR265" s="67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</row>
    <row r="266" spans="1:124">
      <c r="A266" s="65"/>
      <c r="B266" s="40"/>
      <c r="C266" s="41"/>
      <c r="D266" s="41"/>
      <c r="E266" s="40"/>
      <c r="F266" s="40"/>
      <c r="G266" s="40"/>
      <c r="H266" s="40"/>
      <c r="I266" s="40"/>
      <c r="J266" s="40"/>
      <c r="K266" s="41"/>
      <c r="L266" s="41"/>
      <c r="M266" s="40"/>
      <c r="N266" s="41"/>
      <c r="O266" s="41"/>
      <c r="P266" s="41"/>
      <c r="Q266" s="40"/>
      <c r="R266" s="40"/>
      <c r="T266" s="40"/>
      <c r="U266" s="40"/>
      <c r="X266" s="186"/>
      <c r="Y266" s="186"/>
      <c r="Z266" s="186"/>
      <c r="AA266" s="186"/>
      <c r="AB266" s="186"/>
      <c r="AC266" s="186"/>
      <c r="AD266" s="186"/>
      <c r="AE266" s="186"/>
      <c r="AF266" s="186"/>
      <c r="AG266" s="186"/>
      <c r="AH266" s="186"/>
      <c r="AI266" s="74"/>
      <c r="AJ266" s="67"/>
      <c r="AK266" s="67"/>
      <c r="AL266" s="67"/>
      <c r="AM266" s="67"/>
      <c r="AN266" s="67"/>
      <c r="AO266" s="40"/>
      <c r="AP266" s="40"/>
      <c r="AQ266" s="40"/>
      <c r="AR266" s="67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</row>
    <row r="267" spans="1:124">
      <c r="A267" s="65"/>
      <c r="B267" s="40"/>
      <c r="C267" s="41"/>
      <c r="D267" s="41"/>
      <c r="E267" s="40"/>
      <c r="F267" s="40"/>
      <c r="G267" s="40"/>
      <c r="H267" s="40"/>
      <c r="I267" s="40"/>
      <c r="J267" s="40"/>
      <c r="K267" s="41"/>
      <c r="L267" s="41"/>
      <c r="M267" s="40"/>
      <c r="N267" s="41"/>
      <c r="O267" s="41"/>
      <c r="P267" s="41"/>
      <c r="Q267" s="40"/>
      <c r="R267" s="40"/>
      <c r="T267" s="40"/>
      <c r="U267" s="40"/>
      <c r="X267" s="186"/>
      <c r="Y267" s="186"/>
      <c r="Z267" s="186"/>
      <c r="AA267" s="186"/>
      <c r="AB267" s="186"/>
      <c r="AC267" s="186"/>
      <c r="AD267" s="186"/>
      <c r="AE267" s="186"/>
      <c r="AF267" s="186"/>
      <c r="AG267" s="186"/>
      <c r="AH267" s="186"/>
      <c r="AI267" s="74"/>
      <c r="AJ267" s="67"/>
      <c r="AK267" s="67"/>
      <c r="AL267" s="67"/>
      <c r="AM267" s="67"/>
      <c r="AN267" s="67"/>
      <c r="AO267" s="40"/>
      <c r="AP267" s="40"/>
      <c r="AQ267" s="40"/>
      <c r="AR267" s="67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</row>
    <row r="268" spans="1:124">
      <c r="A268" s="65"/>
      <c r="B268" s="40"/>
      <c r="C268" s="41"/>
      <c r="D268" s="41"/>
      <c r="E268" s="40"/>
      <c r="F268" s="40"/>
      <c r="G268" s="40"/>
      <c r="H268" s="40"/>
      <c r="I268" s="40"/>
      <c r="J268" s="40"/>
      <c r="K268" s="41"/>
      <c r="L268" s="41"/>
      <c r="M268" s="40"/>
      <c r="N268" s="41"/>
      <c r="O268" s="41"/>
      <c r="P268" s="41"/>
      <c r="Q268" s="40"/>
      <c r="R268" s="40"/>
      <c r="T268" s="40"/>
      <c r="U268" s="40"/>
      <c r="X268" s="186"/>
      <c r="Y268" s="186"/>
      <c r="Z268" s="186"/>
      <c r="AA268" s="186"/>
      <c r="AB268" s="186"/>
      <c r="AC268" s="186"/>
      <c r="AD268" s="186"/>
      <c r="AE268" s="186"/>
      <c r="AF268" s="186"/>
      <c r="AG268" s="186"/>
      <c r="AH268" s="186"/>
      <c r="AI268" s="74"/>
      <c r="AJ268" s="67"/>
      <c r="AK268" s="67"/>
      <c r="AL268" s="67"/>
      <c r="AM268" s="67"/>
      <c r="AN268" s="67"/>
      <c r="AO268" s="40"/>
      <c r="AP268" s="40"/>
      <c r="AQ268" s="40"/>
      <c r="AR268" s="67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</row>
    <row r="269" spans="1:124">
      <c r="A269" s="65"/>
      <c r="B269" s="40"/>
      <c r="C269" s="41"/>
      <c r="D269" s="41"/>
      <c r="E269" s="40"/>
      <c r="F269" s="40"/>
      <c r="G269" s="40"/>
      <c r="H269" s="40"/>
      <c r="I269" s="40"/>
      <c r="J269" s="40"/>
      <c r="K269" s="41"/>
      <c r="L269" s="41"/>
      <c r="M269" s="40"/>
      <c r="N269" s="41"/>
      <c r="O269" s="41"/>
      <c r="P269" s="41"/>
      <c r="Q269" s="40"/>
      <c r="R269" s="40"/>
      <c r="T269" s="40"/>
      <c r="U269" s="40"/>
      <c r="X269" s="186"/>
      <c r="Y269" s="186"/>
      <c r="Z269" s="186"/>
      <c r="AA269" s="186"/>
      <c r="AB269" s="186"/>
      <c r="AC269" s="186"/>
      <c r="AD269" s="186"/>
      <c r="AE269" s="186"/>
      <c r="AF269" s="186"/>
      <c r="AG269" s="186"/>
      <c r="AH269" s="186"/>
      <c r="AI269" s="74"/>
      <c r="AJ269" s="67"/>
      <c r="AK269" s="67"/>
      <c r="AL269" s="67"/>
      <c r="AM269" s="67"/>
      <c r="AN269" s="67"/>
      <c r="AO269" s="40"/>
      <c r="AP269" s="40"/>
      <c r="AQ269" s="40"/>
      <c r="AR269" s="67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</row>
    <row r="270" spans="1:124">
      <c r="A270" s="65"/>
      <c r="B270" s="40"/>
      <c r="C270" s="41"/>
      <c r="D270" s="41"/>
      <c r="E270" s="40"/>
      <c r="F270" s="40"/>
      <c r="G270" s="40"/>
      <c r="H270" s="40"/>
      <c r="I270" s="40"/>
      <c r="J270" s="40"/>
      <c r="K270" s="41"/>
      <c r="L270" s="41"/>
      <c r="M270" s="40"/>
      <c r="N270" s="41"/>
      <c r="O270" s="41"/>
      <c r="P270" s="41"/>
      <c r="Q270" s="40"/>
      <c r="R270" s="40"/>
      <c r="T270" s="40"/>
      <c r="U270" s="40"/>
      <c r="X270" s="186"/>
      <c r="Y270" s="186"/>
      <c r="Z270" s="186"/>
      <c r="AA270" s="186"/>
      <c r="AB270" s="186"/>
      <c r="AC270" s="186"/>
      <c r="AD270" s="186"/>
      <c r="AE270" s="186"/>
      <c r="AF270" s="186"/>
      <c r="AG270" s="186"/>
      <c r="AH270" s="186"/>
      <c r="AI270" s="74"/>
      <c r="AJ270" s="67"/>
      <c r="AK270" s="67"/>
      <c r="AL270" s="67"/>
      <c r="AM270" s="67"/>
      <c r="AN270" s="67"/>
      <c r="AO270" s="40"/>
      <c r="AP270" s="40"/>
      <c r="AQ270" s="40"/>
      <c r="AR270" s="67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</row>
    <row r="271" spans="1:124">
      <c r="A271" s="65"/>
      <c r="B271" s="40"/>
      <c r="C271" s="41"/>
      <c r="D271" s="41"/>
      <c r="E271" s="40"/>
      <c r="F271" s="40"/>
      <c r="G271" s="40"/>
      <c r="H271" s="40"/>
      <c r="I271" s="40"/>
      <c r="J271" s="40"/>
      <c r="K271" s="41"/>
      <c r="L271" s="41"/>
      <c r="M271" s="40"/>
      <c r="N271" s="41"/>
      <c r="O271" s="41"/>
      <c r="P271" s="41"/>
      <c r="Q271" s="40"/>
      <c r="R271" s="40"/>
      <c r="T271" s="40"/>
      <c r="U271" s="40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186"/>
      <c r="AI271" s="74"/>
      <c r="AJ271" s="67"/>
      <c r="AK271" s="67"/>
      <c r="AL271" s="67"/>
      <c r="AM271" s="67"/>
      <c r="AN271" s="67"/>
      <c r="AO271" s="40"/>
      <c r="AP271" s="40"/>
      <c r="AQ271" s="40"/>
      <c r="AR271" s="67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</row>
    <row r="272" spans="1:124">
      <c r="A272" s="65"/>
      <c r="B272" s="40"/>
      <c r="C272" s="41"/>
      <c r="D272" s="41"/>
      <c r="E272" s="40"/>
      <c r="F272" s="40"/>
      <c r="G272" s="40"/>
      <c r="H272" s="40"/>
      <c r="I272" s="40"/>
      <c r="J272" s="40"/>
      <c r="K272" s="41"/>
      <c r="L272" s="41"/>
      <c r="M272" s="40"/>
      <c r="N272" s="41"/>
      <c r="O272" s="41"/>
      <c r="P272" s="41"/>
      <c r="Q272" s="40"/>
      <c r="R272" s="40"/>
      <c r="T272" s="40"/>
      <c r="U272" s="40"/>
      <c r="X272" s="186"/>
      <c r="Y272" s="186"/>
      <c r="Z272" s="186"/>
      <c r="AA272" s="186"/>
      <c r="AB272" s="186"/>
      <c r="AC272" s="186"/>
      <c r="AD272" s="186"/>
      <c r="AE272" s="186"/>
      <c r="AF272" s="186"/>
      <c r="AG272" s="186"/>
      <c r="AH272" s="186"/>
      <c r="AI272" s="74"/>
      <c r="AJ272" s="67"/>
      <c r="AK272" s="67"/>
      <c r="AL272" s="67"/>
      <c r="AM272" s="67"/>
      <c r="AN272" s="67"/>
      <c r="AO272" s="40"/>
      <c r="AP272" s="40"/>
      <c r="AQ272" s="40"/>
      <c r="AR272" s="67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</row>
    <row r="273" spans="1:124">
      <c r="A273" s="65"/>
      <c r="B273" s="40"/>
      <c r="C273" s="41"/>
      <c r="D273" s="41"/>
      <c r="E273" s="40"/>
      <c r="F273" s="40"/>
      <c r="G273" s="40"/>
      <c r="H273" s="40"/>
      <c r="I273" s="40"/>
      <c r="J273" s="40"/>
      <c r="K273" s="41"/>
      <c r="L273" s="41"/>
      <c r="M273" s="40"/>
      <c r="N273" s="41"/>
      <c r="O273" s="41"/>
      <c r="P273" s="41"/>
      <c r="Q273" s="40"/>
      <c r="R273" s="40"/>
      <c r="T273" s="40"/>
      <c r="U273" s="40"/>
      <c r="X273" s="186"/>
      <c r="Y273" s="186"/>
      <c r="Z273" s="186"/>
      <c r="AA273" s="186"/>
      <c r="AB273" s="186"/>
      <c r="AC273" s="186"/>
      <c r="AD273" s="186"/>
      <c r="AE273" s="186"/>
      <c r="AF273" s="186"/>
      <c r="AG273" s="186"/>
      <c r="AH273" s="186"/>
      <c r="AI273" s="74"/>
      <c r="AJ273" s="67"/>
      <c r="AK273" s="67"/>
      <c r="AL273" s="67"/>
      <c r="AM273" s="67"/>
      <c r="AN273" s="67"/>
      <c r="AO273" s="40"/>
      <c r="AP273" s="40"/>
      <c r="AQ273" s="40"/>
      <c r="AR273" s="67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</row>
    <row r="274" spans="1:124">
      <c r="A274" s="65"/>
      <c r="B274" s="40"/>
      <c r="C274" s="41"/>
      <c r="D274" s="41"/>
      <c r="E274" s="40"/>
      <c r="F274" s="40"/>
      <c r="G274" s="40"/>
      <c r="H274" s="40"/>
      <c r="I274" s="40"/>
      <c r="J274" s="40"/>
      <c r="K274" s="41"/>
      <c r="L274" s="41"/>
      <c r="M274" s="40"/>
      <c r="N274" s="41"/>
      <c r="O274" s="41"/>
      <c r="P274" s="41"/>
      <c r="Q274" s="40"/>
      <c r="R274" s="40"/>
      <c r="T274" s="40"/>
      <c r="U274" s="40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74"/>
      <c r="AJ274" s="67"/>
      <c r="AK274" s="67"/>
      <c r="AL274" s="67"/>
      <c r="AM274" s="67"/>
      <c r="AN274" s="67"/>
      <c r="AO274" s="40"/>
      <c r="AP274" s="40"/>
      <c r="AQ274" s="40"/>
      <c r="AR274" s="67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</row>
    <row r="275" spans="1:124">
      <c r="A275" s="65"/>
      <c r="B275" s="40"/>
      <c r="C275" s="41"/>
      <c r="D275" s="41"/>
      <c r="E275" s="40"/>
      <c r="F275" s="40"/>
      <c r="G275" s="40"/>
      <c r="H275" s="40"/>
      <c r="I275" s="40"/>
      <c r="J275" s="40"/>
      <c r="K275" s="41"/>
      <c r="L275" s="41"/>
      <c r="M275" s="40"/>
      <c r="N275" s="41"/>
      <c r="O275" s="41"/>
      <c r="P275" s="41"/>
      <c r="Q275" s="40"/>
      <c r="R275" s="40"/>
      <c r="T275" s="40"/>
      <c r="U275" s="40"/>
      <c r="X275" s="186"/>
      <c r="Y275" s="186"/>
      <c r="Z275" s="186"/>
      <c r="AA275" s="186"/>
      <c r="AB275" s="186"/>
      <c r="AC275" s="186"/>
      <c r="AD275" s="186"/>
      <c r="AE275" s="186"/>
      <c r="AF275" s="186"/>
      <c r="AG275" s="186"/>
      <c r="AH275" s="186"/>
      <c r="AI275" s="74"/>
      <c r="AJ275" s="67"/>
      <c r="AK275" s="67"/>
      <c r="AL275" s="67"/>
      <c r="AM275" s="67"/>
      <c r="AN275" s="67"/>
      <c r="AO275" s="40"/>
      <c r="AP275" s="40"/>
      <c r="AQ275" s="40"/>
      <c r="AR275" s="67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</row>
    <row r="276" spans="1:124">
      <c r="A276" s="65"/>
      <c r="B276" s="40"/>
      <c r="C276" s="41"/>
      <c r="D276" s="41"/>
      <c r="E276" s="40"/>
      <c r="F276" s="40"/>
      <c r="G276" s="40"/>
      <c r="H276" s="40"/>
      <c r="I276" s="40"/>
      <c r="J276" s="40"/>
      <c r="K276" s="41"/>
      <c r="L276" s="41"/>
      <c r="M276" s="40"/>
      <c r="N276" s="41"/>
      <c r="O276" s="41"/>
      <c r="P276" s="41"/>
      <c r="Q276" s="40"/>
      <c r="R276" s="40"/>
      <c r="T276" s="40"/>
      <c r="U276" s="40"/>
      <c r="X276" s="186"/>
      <c r="Y276" s="186"/>
      <c r="Z276" s="186"/>
      <c r="AA276" s="186"/>
      <c r="AB276" s="186"/>
      <c r="AC276" s="186"/>
      <c r="AD276" s="186"/>
      <c r="AE276" s="186"/>
      <c r="AF276" s="186"/>
      <c r="AG276" s="186"/>
      <c r="AH276" s="186"/>
      <c r="AI276" s="74"/>
      <c r="AJ276" s="67"/>
      <c r="AK276" s="67"/>
      <c r="AL276" s="67"/>
      <c r="AM276" s="67"/>
      <c r="AN276" s="67"/>
      <c r="AO276" s="40"/>
      <c r="AP276" s="40"/>
      <c r="AQ276" s="40"/>
      <c r="AR276" s="67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</row>
    <row r="277" spans="1:124">
      <c r="A277" s="65"/>
      <c r="B277" s="40"/>
      <c r="C277" s="41"/>
      <c r="D277" s="41"/>
      <c r="E277" s="40"/>
      <c r="F277" s="40"/>
      <c r="G277" s="40"/>
      <c r="H277" s="40"/>
      <c r="I277" s="40"/>
      <c r="J277" s="40"/>
      <c r="K277" s="41"/>
      <c r="L277" s="41"/>
      <c r="M277" s="40"/>
      <c r="N277" s="41"/>
      <c r="O277" s="41"/>
      <c r="P277" s="41"/>
      <c r="Q277" s="40"/>
      <c r="R277" s="40"/>
      <c r="T277" s="40"/>
      <c r="U277" s="40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74"/>
      <c r="AJ277" s="67"/>
      <c r="AK277" s="67"/>
      <c r="AL277" s="67"/>
      <c r="AM277" s="67"/>
      <c r="AN277" s="67"/>
      <c r="AO277" s="40"/>
      <c r="AP277" s="40"/>
      <c r="AQ277" s="40"/>
      <c r="AR277" s="67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</row>
    <row r="278" spans="1:124">
      <c r="A278" s="65"/>
      <c r="B278" s="40"/>
      <c r="C278" s="41"/>
      <c r="D278" s="41"/>
      <c r="E278" s="40"/>
      <c r="F278" s="40"/>
      <c r="G278" s="40"/>
      <c r="H278" s="40"/>
      <c r="I278" s="40"/>
      <c r="J278" s="40"/>
      <c r="K278" s="41"/>
      <c r="L278" s="41"/>
      <c r="M278" s="40"/>
      <c r="N278" s="41"/>
      <c r="O278" s="41"/>
      <c r="P278" s="41"/>
      <c r="Q278" s="40"/>
      <c r="R278" s="40"/>
      <c r="T278" s="40"/>
      <c r="U278" s="40"/>
      <c r="X278" s="186"/>
      <c r="Y278" s="186"/>
      <c r="Z278" s="186"/>
      <c r="AA278" s="186"/>
      <c r="AB278" s="186"/>
      <c r="AC278" s="186"/>
      <c r="AD278" s="186"/>
      <c r="AE278" s="186"/>
      <c r="AF278" s="186"/>
      <c r="AG278" s="186"/>
      <c r="AH278" s="186"/>
      <c r="AI278" s="74"/>
      <c r="AJ278" s="67"/>
      <c r="AK278" s="67"/>
      <c r="AL278" s="67"/>
      <c r="AM278" s="67"/>
      <c r="AN278" s="67"/>
      <c r="AO278" s="40"/>
      <c r="AP278" s="40"/>
      <c r="AQ278" s="40"/>
      <c r="AR278" s="67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</row>
    <row r="279" spans="1:124">
      <c r="A279" s="65"/>
      <c r="B279" s="40"/>
      <c r="C279" s="41"/>
      <c r="D279" s="41"/>
      <c r="E279" s="40"/>
      <c r="F279" s="40"/>
      <c r="G279" s="40"/>
      <c r="H279" s="40"/>
      <c r="I279" s="40"/>
      <c r="J279" s="40"/>
      <c r="K279" s="41"/>
      <c r="L279" s="41"/>
      <c r="M279" s="40"/>
      <c r="N279" s="41"/>
      <c r="O279" s="41"/>
      <c r="P279" s="41"/>
      <c r="Q279" s="40"/>
      <c r="R279" s="40"/>
      <c r="T279" s="40"/>
      <c r="U279" s="40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186"/>
      <c r="AI279" s="74"/>
      <c r="AJ279" s="67"/>
      <c r="AK279" s="67"/>
      <c r="AL279" s="67"/>
      <c r="AM279" s="67"/>
      <c r="AN279" s="67"/>
      <c r="AO279" s="40"/>
      <c r="AP279" s="40"/>
      <c r="AQ279" s="40"/>
      <c r="AR279" s="67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</row>
    <row r="280" spans="1:124">
      <c r="A280" s="65"/>
      <c r="B280" s="40"/>
      <c r="C280" s="41"/>
      <c r="D280" s="41"/>
      <c r="E280" s="40"/>
      <c r="F280" s="40"/>
      <c r="G280" s="40"/>
      <c r="H280" s="40"/>
      <c r="I280" s="40"/>
      <c r="J280" s="40"/>
      <c r="K280" s="41"/>
      <c r="L280" s="41"/>
      <c r="M280" s="40"/>
      <c r="N280" s="41"/>
      <c r="O280" s="41"/>
      <c r="P280" s="41"/>
      <c r="Q280" s="40"/>
      <c r="R280" s="40"/>
      <c r="T280" s="40"/>
      <c r="U280" s="40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74"/>
      <c r="AJ280" s="67"/>
      <c r="AK280" s="67"/>
      <c r="AL280" s="67"/>
      <c r="AM280" s="67"/>
      <c r="AN280" s="67"/>
      <c r="AO280" s="40"/>
      <c r="AP280" s="40"/>
      <c r="AQ280" s="40"/>
      <c r="AR280" s="67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</row>
    <row r="281" spans="1:124">
      <c r="A281" s="65"/>
      <c r="B281" s="40"/>
      <c r="C281" s="41"/>
      <c r="D281" s="41"/>
      <c r="E281" s="40"/>
      <c r="F281" s="40"/>
      <c r="G281" s="40"/>
      <c r="H281" s="40"/>
      <c r="I281" s="40"/>
      <c r="J281" s="40"/>
      <c r="K281" s="41"/>
      <c r="L281" s="41"/>
      <c r="M281" s="40"/>
      <c r="N281" s="41"/>
      <c r="O281" s="41"/>
      <c r="P281" s="41"/>
      <c r="Q281" s="40"/>
      <c r="R281" s="40"/>
      <c r="T281" s="40"/>
      <c r="U281" s="40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74"/>
      <c r="AJ281" s="67"/>
      <c r="AK281" s="67"/>
      <c r="AL281" s="67"/>
      <c r="AM281" s="67"/>
      <c r="AN281" s="67"/>
      <c r="AO281" s="40"/>
      <c r="AP281" s="40"/>
      <c r="AQ281" s="40"/>
      <c r="AR281" s="67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</row>
    <row r="282" spans="1:124">
      <c r="A282" s="65"/>
      <c r="B282" s="40"/>
      <c r="C282" s="41"/>
      <c r="D282" s="41"/>
      <c r="E282" s="40"/>
      <c r="F282" s="40"/>
      <c r="G282" s="40"/>
      <c r="H282" s="40"/>
      <c r="I282" s="40"/>
      <c r="J282" s="40"/>
      <c r="K282" s="41"/>
      <c r="L282" s="41"/>
      <c r="M282" s="40"/>
      <c r="N282" s="41"/>
      <c r="O282" s="41"/>
      <c r="P282" s="41"/>
      <c r="Q282" s="40"/>
      <c r="R282" s="40"/>
      <c r="T282" s="40"/>
      <c r="U282" s="40"/>
      <c r="X282" s="186"/>
      <c r="Y282" s="186"/>
      <c r="Z282" s="186"/>
      <c r="AA282" s="186"/>
      <c r="AB282" s="186"/>
      <c r="AC282" s="186"/>
      <c r="AD282" s="186"/>
      <c r="AE282" s="186"/>
      <c r="AF282" s="186"/>
      <c r="AG282" s="186"/>
      <c r="AH282" s="186"/>
      <c r="AI282" s="74"/>
      <c r="AJ282" s="67"/>
      <c r="AK282" s="67"/>
      <c r="AL282" s="67"/>
      <c r="AM282" s="67"/>
      <c r="AN282" s="67"/>
      <c r="AO282" s="40"/>
      <c r="AP282" s="40"/>
      <c r="AQ282" s="40"/>
      <c r="AR282" s="67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</row>
    <row r="283" spans="1:124">
      <c r="A283" s="65"/>
      <c r="B283" s="40"/>
      <c r="C283" s="41"/>
      <c r="D283" s="41"/>
      <c r="E283" s="40"/>
      <c r="F283" s="40"/>
      <c r="G283" s="40"/>
      <c r="H283" s="40"/>
      <c r="I283" s="40"/>
      <c r="J283" s="40"/>
      <c r="K283" s="41"/>
      <c r="L283" s="41"/>
      <c r="M283" s="40"/>
      <c r="N283" s="41"/>
      <c r="O283" s="41"/>
      <c r="P283" s="41"/>
      <c r="Q283" s="40"/>
      <c r="R283" s="40"/>
      <c r="T283" s="40"/>
      <c r="U283" s="40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74"/>
      <c r="AJ283" s="67"/>
      <c r="AK283" s="67"/>
      <c r="AL283" s="67"/>
      <c r="AM283" s="67"/>
      <c r="AN283" s="67"/>
      <c r="AO283" s="40"/>
      <c r="AP283" s="40"/>
      <c r="AQ283" s="40"/>
      <c r="AR283" s="67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</row>
    <row r="284" spans="1:124">
      <c r="A284" s="65"/>
      <c r="B284" s="40"/>
      <c r="C284" s="41"/>
      <c r="D284" s="41"/>
      <c r="E284" s="40"/>
      <c r="F284" s="40"/>
      <c r="G284" s="40"/>
      <c r="H284" s="40"/>
      <c r="I284" s="40"/>
      <c r="J284" s="40"/>
      <c r="K284" s="41"/>
      <c r="L284" s="41"/>
      <c r="M284" s="40"/>
      <c r="N284" s="41"/>
      <c r="O284" s="41"/>
      <c r="P284" s="41"/>
      <c r="Q284" s="40"/>
      <c r="R284" s="40"/>
      <c r="T284" s="40"/>
      <c r="U284" s="40"/>
      <c r="X284" s="186"/>
      <c r="Y284" s="186"/>
      <c r="Z284" s="186"/>
      <c r="AA284" s="186"/>
      <c r="AB284" s="186"/>
      <c r="AC284" s="186"/>
      <c r="AD284" s="186"/>
      <c r="AE284" s="186"/>
      <c r="AF284" s="186"/>
      <c r="AG284" s="186"/>
      <c r="AH284" s="186"/>
      <c r="AI284" s="74"/>
      <c r="AJ284" s="67"/>
      <c r="AK284" s="67"/>
      <c r="AL284" s="67"/>
      <c r="AM284" s="67"/>
      <c r="AN284" s="67"/>
      <c r="AO284" s="40"/>
      <c r="AP284" s="40"/>
      <c r="AQ284" s="40"/>
      <c r="AR284" s="67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</row>
    <row r="285" spans="1:124">
      <c r="A285" s="65"/>
      <c r="B285" s="40"/>
      <c r="C285" s="41"/>
      <c r="D285" s="41"/>
      <c r="E285" s="40"/>
      <c r="F285" s="40"/>
      <c r="G285" s="40"/>
      <c r="H285" s="40"/>
      <c r="I285" s="40"/>
      <c r="J285" s="40"/>
      <c r="K285" s="41"/>
      <c r="L285" s="41"/>
      <c r="M285" s="40"/>
      <c r="N285" s="41"/>
      <c r="O285" s="41"/>
      <c r="P285" s="41"/>
      <c r="Q285" s="40"/>
      <c r="R285" s="40"/>
      <c r="T285" s="40"/>
      <c r="U285" s="40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186"/>
      <c r="AI285" s="74"/>
      <c r="AJ285" s="67"/>
      <c r="AK285" s="67"/>
      <c r="AL285" s="67"/>
      <c r="AM285" s="67"/>
      <c r="AN285" s="67"/>
      <c r="AO285" s="40"/>
      <c r="AP285" s="40"/>
      <c r="AQ285" s="40"/>
      <c r="AR285" s="67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</row>
    <row r="286" spans="1:124">
      <c r="A286" s="65"/>
      <c r="B286" s="40"/>
      <c r="C286" s="41"/>
      <c r="D286" s="41"/>
      <c r="E286" s="40"/>
      <c r="F286" s="40"/>
      <c r="G286" s="40"/>
      <c r="H286" s="40"/>
      <c r="I286" s="40"/>
      <c r="J286" s="40"/>
      <c r="K286" s="41"/>
      <c r="L286" s="41"/>
      <c r="M286" s="40"/>
      <c r="N286" s="41"/>
      <c r="O286" s="41"/>
      <c r="P286" s="41"/>
      <c r="Q286" s="40"/>
      <c r="R286" s="40"/>
      <c r="T286" s="40"/>
      <c r="U286" s="40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74"/>
      <c r="AJ286" s="67"/>
      <c r="AK286" s="67"/>
      <c r="AL286" s="67"/>
      <c r="AM286" s="67"/>
      <c r="AN286" s="67"/>
      <c r="AO286" s="40"/>
      <c r="AP286" s="40"/>
      <c r="AQ286" s="40"/>
      <c r="AR286" s="67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</row>
    <row r="287" spans="1:124">
      <c r="A287" s="65"/>
      <c r="B287" s="40"/>
      <c r="C287" s="41"/>
      <c r="D287" s="41"/>
      <c r="E287" s="40"/>
      <c r="F287" s="40"/>
      <c r="G287" s="40"/>
      <c r="H287" s="40"/>
      <c r="I287" s="40"/>
      <c r="J287" s="40"/>
      <c r="K287" s="41"/>
      <c r="L287" s="41"/>
      <c r="M287" s="40"/>
      <c r="N287" s="41"/>
      <c r="O287" s="41"/>
      <c r="P287" s="41"/>
      <c r="Q287" s="40"/>
      <c r="R287" s="40"/>
      <c r="T287" s="40"/>
      <c r="U287" s="40"/>
      <c r="X287" s="186"/>
      <c r="Y287" s="186"/>
      <c r="Z287" s="186"/>
      <c r="AA287" s="186"/>
      <c r="AB287" s="186"/>
      <c r="AC287" s="186"/>
      <c r="AD287" s="186"/>
      <c r="AE287" s="186"/>
      <c r="AF287" s="186"/>
      <c r="AG287" s="186"/>
      <c r="AH287" s="186"/>
      <c r="AI287" s="74"/>
      <c r="AJ287" s="67"/>
      <c r="AK287" s="67"/>
      <c r="AL287" s="67"/>
      <c r="AM287" s="67"/>
      <c r="AN287" s="67"/>
      <c r="AO287" s="40"/>
      <c r="AP287" s="40"/>
      <c r="AQ287" s="40"/>
      <c r="AR287" s="67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</row>
    <row r="288" spans="1:124">
      <c r="A288" s="65"/>
      <c r="B288" s="40"/>
      <c r="C288" s="41"/>
      <c r="D288" s="41"/>
      <c r="E288" s="40"/>
      <c r="F288" s="40"/>
      <c r="G288" s="40"/>
      <c r="H288" s="40"/>
      <c r="I288" s="40"/>
      <c r="J288" s="40"/>
      <c r="K288" s="41"/>
      <c r="L288" s="41"/>
      <c r="M288" s="40"/>
      <c r="N288" s="41"/>
      <c r="O288" s="41"/>
      <c r="P288" s="41"/>
      <c r="Q288" s="40"/>
      <c r="R288" s="40"/>
      <c r="T288" s="40"/>
      <c r="U288" s="40"/>
      <c r="X288" s="186"/>
      <c r="Y288" s="186"/>
      <c r="Z288" s="186"/>
      <c r="AA288" s="186"/>
      <c r="AB288" s="186"/>
      <c r="AC288" s="186"/>
      <c r="AD288" s="186"/>
      <c r="AE288" s="186"/>
      <c r="AF288" s="186"/>
      <c r="AG288" s="186"/>
      <c r="AH288" s="186"/>
      <c r="AI288" s="74"/>
      <c r="AJ288" s="67"/>
      <c r="AK288" s="67"/>
      <c r="AL288" s="67"/>
      <c r="AM288" s="67"/>
      <c r="AN288" s="67"/>
      <c r="AO288" s="40"/>
      <c r="AP288" s="40"/>
      <c r="AQ288" s="40"/>
      <c r="AR288" s="67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</row>
    <row r="289" spans="1:124">
      <c r="A289" s="65"/>
      <c r="B289" s="40"/>
      <c r="C289" s="41"/>
      <c r="D289" s="41"/>
      <c r="E289" s="40"/>
      <c r="F289" s="40"/>
      <c r="G289" s="40"/>
      <c r="H289" s="40"/>
      <c r="I289" s="40"/>
      <c r="J289" s="40"/>
      <c r="K289" s="41"/>
      <c r="L289" s="41"/>
      <c r="M289" s="40"/>
      <c r="N289" s="41"/>
      <c r="O289" s="41"/>
      <c r="P289" s="41"/>
      <c r="Q289" s="40"/>
      <c r="R289" s="40"/>
      <c r="T289" s="40"/>
      <c r="U289" s="40"/>
      <c r="X289" s="186"/>
      <c r="Y289" s="186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74"/>
      <c r="AJ289" s="67"/>
      <c r="AK289" s="67"/>
      <c r="AL289" s="67"/>
      <c r="AM289" s="67"/>
      <c r="AN289" s="67"/>
      <c r="AO289" s="40"/>
      <c r="AP289" s="40"/>
      <c r="AQ289" s="40"/>
      <c r="AR289" s="67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</row>
    <row r="290" spans="1:124">
      <c r="A290" s="65"/>
      <c r="B290" s="40"/>
      <c r="C290" s="41"/>
      <c r="D290" s="41"/>
      <c r="E290" s="40"/>
      <c r="F290" s="40"/>
      <c r="G290" s="40"/>
      <c r="H290" s="40"/>
      <c r="I290" s="40"/>
      <c r="J290" s="40"/>
      <c r="K290" s="41"/>
      <c r="L290" s="41"/>
      <c r="M290" s="40"/>
      <c r="N290" s="41"/>
      <c r="O290" s="41"/>
      <c r="P290" s="41"/>
      <c r="Q290" s="40"/>
      <c r="R290" s="40"/>
      <c r="T290" s="40"/>
      <c r="U290" s="40"/>
      <c r="X290" s="186"/>
      <c r="Y290" s="186"/>
      <c r="Z290" s="186"/>
      <c r="AA290" s="186"/>
      <c r="AB290" s="186"/>
      <c r="AC290" s="186"/>
      <c r="AD290" s="186"/>
      <c r="AE290" s="186"/>
      <c r="AF290" s="186"/>
      <c r="AG290" s="186"/>
      <c r="AH290" s="186"/>
      <c r="AI290" s="74"/>
      <c r="AJ290" s="67"/>
      <c r="AK290" s="67"/>
      <c r="AL290" s="67"/>
      <c r="AM290" s="67"/>
      <c r="AN290" s="67"/>
      <c r="AO290" s="40"/>
      <c r="AP290" s="40"/>
      <c r="AQ290" s="40"/>
      <c r="AR290" s="67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</row>
    <row r="291" spans="1:124">
      <c r="A291" s="65"/>
      <c r="B291" s="40"/>
      <c r="C291" s="41"/>
      <c r="D291" s="41"/>
      <c r="E291" s="40"/>
      <c r="F291" s="40"/>
      <c r="G291" s="40"/>
      <c r="H291" s="40"/>
      <c r="I291" s="40"/>
      <c r="J291" s="40"/>
      <c r="K291" s="41"/>
      <c r="L291" s="41"/>
      <c r="M291" s="40"/>
      <c r="N291" s="41"/>
      <c r="O291" s="41"/>
      <c r="P291" s="41"/>
      <c r="Q291" s="40"/>
      <c r="R291" s="40"/>
      <c r="T291" s="40"/>
      <c r="U291" s="40"/>
      <c r="X291" s="186"/>
      <c r="Y291" s="186"/>
      <c r="Z291" s="186"/>
      <c r="AA291" s="186"/>
      <c r="AB291" s="186"/>
      <c r="AC291" s="186"/>
      <c r="AD291" s="186"/>
      <c r="AE291" s="186"/>
      <c r="AF291" s="186"/>
      <c r="AG291" s="186"/>
      <c r="AH291" s="186"/>
      <c r="AI291" s="74"/>
      <c r="AJ291" s="67"/>
      <c r="AK291" s="67"/>
      <c r="AL291" s="67"/>
      <c r="AM291" s="67"/>
      <c r="AN291" s="67"/>
      <c r="AO291" s="40"/>
      <c r="AP291" s="40"/>
      <c r="AQ291" s="40"/>
      <c r="AR291" s="67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</row>
    <row r="292" spans="1:124">
      <c r="A292" s="65"/>
      <c r="B292" s="40"/>
      <c r="C292" s="41"/>
      <c r="D292" s="41"/>
      <c r="E292" s="40"/>
      <c r="F292" s="40"/>
      <c r="G292" s="40"/>
      <c r="H292" s="40"/>
      <c r="I292" s="40"/>
      <c r="J292" s="40"/>
      <c r="K292" s="41"/>
      <c r="L292" s="41"/>
      <c r="M292" s="40"/>
      <c r="N292" s="41"/>
      <c r="O292" s="41"/>
      <c r="P292" s="41"/>
      <c r="Q292" s="40"/>
      <c r="R292" s="40"/>
      <c r="T292" s="40"/>
      <c r="U292" s="40"/>
      <c r="X292" s="186"/>
      <c r="Y292" s="186"/>
      <c r="Z292" s="186"/>
      <c r="AA292" s="186"/>
      <c r="AB292" s="186"/>
      <c r="AC292" s="186"/>
      <c r="AD292" s="186"/>
      <c r="AE292" s="186"/>
      <c r="AF292" s="186"/>
      <c r="AG292" s="186"/>
      <c r="AH292" s="186"/>
      <c r="AI292" s="74"/>
      <c r="AJ292" s="67"/>
      <c r="AK292" s="67"/>
      <c r="AL292" s="67"/>
      <c r="AM292" s="67"/>
      <c r="AN292" s="67"/>
      <c r="AO292" s="40"/>
      <c r="AP292" s="40"/>
      <c r="AQ292" s="40"/>
      <c r="AR292" s="67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</row>
    <row r="293" spans="1:124">
      <c r="A293" s="65"/>
      <c r="B293" s="40"/>
      <c r="C293" s="41"/>
      <c r="D293" s="41"/>
      <c r="E293" s="40"/>
      <c r="F293" s="40"/>
      <c r="G293" s="40"/>
      <c r="H293" s="40"/>
      <c r="I293" s="40"/>
      <c r="J293" s="40"/>
      <c r="K293" s="41"/>
      <c r="L293" s="41"/>
      <c r="M293" s="40"/>
      <c r="N293" s="41"/>
      <c r="O293" s="41"/>
      <c r="P293" s="41"/>
      <c r="Q293" s="40"/>
      <c r="R293" s="40"/>
      <c r="T293" s="40"/>
      <c r="U293" s="40"/>
      <c r="X293" s="186"/>
      <c r="Y293" s="186"/>
      <c r="Z293" s="186"/>
      <c r="AA293" s="186"/>
      <c r="AB293" s="186"/>
      <c r="AC293" s="186"/>
      <c r="AD293" s="186"/>
      <c r="AE293" s="186"/>
      <c r="AF293" s="186"/>
      <c r="AG293" s="186"/>
      <c r="AH293" s="186"/>
      <c r="AI293" s="74"/>
      <c r="AJ293" s="67"/>
      <c r="AK293" s="67"/>
      <c r="AL293" s="67"/>
      <c r="AM293" s="67"/>
      <c r="AN293" s="67"/>
      <c r="AO293" s="40"/>
      <c r="AP293" s="40"/>
      <c r="AQ293" s="40"/>
      <c r="AR293" s="67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</row>
    <row r="294" spans="1:124">
      <c r="A294" s="65"/>
      <c r="B294" s="40"/>
      <c r="C294" s="41"/>
      <c r="D294" s="41"/>
      <c r="E294" s="40"/>
      <c r="F294" s="40"/>
      <c r="G294" s="40"/>
      <c r="H294" s="40"/>
      <c r="I294" s="40"/>
      <c r="J294" s="40"/>
      <c r="K294" s="41"/>
      <c r="L294" s="41"/>
      <c r="M294" s="40"/>
      <c r="N294" s="41"/>
      <c r="O294" s="41"/>
      <c r="P294" s="41"/>
      <c r="Q294" s="40"/>
      <c r="R294" s="40"/>
      <c r="T294" s="40"/>
      <c r="U294" s="40"/>
      <c r="X294" s="186"/>
      <c r="Y294" s="186"/>
      <c r="Z294" s="186"/>
      <c r="AA294" s="186"/>
      <c r="AB294" s="186"/>
      <c r="AC294" s="186"/>
      <c r="AD294" s="186"/>
      <c r="AE294" s="186"/>
      <c r="AF294" s="186"/>
      <c r="AG294" s="186"/>
      <c r="AH294" s="186"/>
      <c r="AI294" s="74"/>
      <c r="AJ294" s="67"/>
      <c r="AK294" s="67"/>
      <c r="AL294" s="67"/>
      <c r="AM294" s="67"/>
      <c r="AN294" s="67"/>
      <c r="AO294" s="40"/>
      <c r="AP294" s="40"/>
      <c r="AQ294" s="40"/>
      <c r="AR294" s="67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</row>
    <row r="295" spans="1:124">
      <c r="A295" s="65"/>
      <c r="B295" s="40"/>
      <c r="C295" s="41"/>
      <c r="D295" s="41"/>
      <c r="E295" s="40"/>
      <c r="F295" s="40"/>
      <c r="G295" s="40"/>
      <c r="H295" s="40"/>
      <c r="I295" s="40"/>
      <c r="J295" s="40"/>
      <c r="K295" s="41"/>
      <c r="L295" s="41"/>
      <c r="M295" s="40"/>
      <c r="N295" s="41"/>
      <c r="O295" s="41"/>
      <c r="P295" s="41"/>
      <c r="Q295" s="40"/>
      <c r="R295" s="40"/>
      <c r="T295" s="40"/>
      <c r="U295" s="40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74"/>
      <c r="AJ295" s="67"/>
      <c r="AK295" s="67"/>
      <c r="AL295" s="67"/>
      <c r="AM295" s="67"/>
      <c r="AN295" s="67"/>
      <c r="AO295" s="40"/>
      <c r="AP295" s="40"/>
      <c r="AQ295" s="40"/>
      <c r="AR295" s="67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</row>
    <row r="296" spans="1:124">
      <c r="A296" s="65"/>
      <c r="B296" s="40"/>
      <c r="C296" s="41"/>
      <c r="D296" s="41"/>
      <c r="E296" s="40"/>
      <c r="F296" s="40"/>
      <c r="G296" s="40"/>
      <c r="H296" s="40"/>
      <c r="I296" s="40"/>
      <c r="J296" s="40"/>
      <c r="K296" s="41"/>
      <c r="L296" s="41"/>
      <c r="M296" s="40"/>
      <c r="N296" s="41"/>
      <c r="O296" s="41"/>
      <c r="P296" s="41"/>
      <c r="Q296" s="40"/>
      <c r="R296" s="40"/>
      <c r="T296" s="40"/>
      <c r="U296" s="40"/>
      <c r="X296" s="186"/>
      <c r="Y296" s="186"/>
      <c r="Z296" s="186"/>
      <c r="AA296" s="186"/>
      <c r="AB296" s="186"/>
      <c r="AC296" s="186"/>
      <c r="AD296" s="186"/>
      <c r="AE296" s="186"/>
      <c r="AF296" s="186"/>
      <c r="AG296" s="186"/>
      <c r="AH296" s="186"/>
      <c r="AI296" s="74"/>
      <c r="AJ296" s="67"/>
      <c r="AK296" s="67"/>
      <c r="AL296" s="67"/>
      <c r="AM296" s="67"/>
      <c r="AN296" s="67"/>
      <c r="AO296" s="40"/>
      <c r="AP296" s="40"/>
      <c r="AQ296" s="40"/>
      <c r="AR296" s="67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</row>
    <row r="297" spans="1:124">
      <c r="A297" s="65"/>
      <c r="B297" s="40"/>
      <c r="C297" s="41"/>
      <c r="D297" s="41"/>
      <c r="E297" s="40"/>
      <c r="F297" s="40"/>
      <c r="G297" s="40"/>
      <c r="H297" s="40"/>
      <c r="I297" s="40"/>
      <c r="J297" s="40"/>
      <c r="K297" s="41"/>
      <c r="L297" s="41"/>
      <c r="M297" s="40"/>
      <c r="N297" s="41"/>
      <c r="O297" s="41"/>
      <c r="P297" s="41"/>
      <c r="Q297" s="40"/>
      <c r="R297" s="40"/>
      <c r="T297" s="40"/>
      <c r="U297" s="40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186"/>
      <c r="AI297" s="74"/>
      <c r="AJ297" s="67"/>
      <c r="AK297" s="67"/>
      <c r="AL297" s="67"/>
      <c r="AM297" s="67"/>
      <c r="AN297" s="67"/>
      <c r="AO297" s="40"/>
      <c r="AP297" s="40"/>
      <c r="AQ297" s="40"/>
      <c r="AR297" s="67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</row>
    <row r="298" spans="1:124">
      <c r="A298" s="65"/>
      <c r="B298" s="40"/>
      <c r="C298" s="41"/>
      <c r="D298" s="41"/>
      <c r="E298" s="40"/>
      <c r="F298" s="40"/>
      <c r="G298" s="40"/>
      <c r="H298" s="40"/>
      <c r="I298" s="40"/>
      <c r="J298" s="40"/>
      <c r="K298" s="41"/>
      <c r="L298" s="41"/>
      <c r="M298" s="40"/>
      <c r="N298" s="41"/>
      <c r="O298" s="41"/>
      <c r="P298" s="41"/>
      <c r="Q298" s="40"/>
      <c r="R298" s="40"/>
      <c r="T298" s="40"/>
      <c r="U298" s="40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74"/>
      <c r="AJ298" s="67"/>
      <c r="AK298" s="67"/>
      <c r="AL298" s="67"/>
      <c r="AM298" s="67"/>
      <c r="AN298" s="67"/>
      <c r="AO298" s="40"/>
      <c r="AP298" s="40"/>
      <c r="AQ298" s="40"/>
      <c r="AR298" s="67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</row>
    <row r="299" spans="1:124">
      <c r="A299" s="65"/>
      <c r="B299" s="40"/>
      <c r="C299" s="41"/>
      <c r="D299" s="41"/>
      <c r="E299" s="40"/>
      <c r="F299" s="40"/>
      <c r="G299" s="40"/>
      <c r="H299" s="40"/>
      <c r="I299" s="40"/>
      <c r="J299" s="40"/>
      <c r="K299" s="41"/>
      <c r="L299" s="41"/>
      <c r="M299" s="40"/>
      <c r="N299" s="41"/>
      <c r="O299" s="41"/>
      <c r="P299" s="41"/>
      <c r="Q299" s="40"/>
      <c r="R299" s="40"/>
      <c r="T299" s="40"/>
      <c r="U299" s="40"/>
      <c r="X299" s="186"/>
      <c r="Y299" s="186"/>
      <c r="Z299" s="186"/>
      <c r="AA299" s="186"/>
      <c r="AB299" s="186"/>
      <c r="AC299" s="186"/>
      <c r="AD299" s="186"/>
      <c r="AE299" s="186"/>
      <c r="AF299" s="186"/>
      <c r="AG299" s="186"/>
      <c r="AH299" s="186"/>
      <c r="AI299" s="74"/>
      <c r="AJ299" s="67"/>
      <c r="AK299" s="67"/>
      <c r="AL299" s="67"/>
      <c r="AM299" s="67"/>
      <c r="AN299" s="67"/>
      <c r="AO299" s="40"/>
      <c r="AP299" s="40"/>
      <c r="AQ299" s="40"/>
      <c r="AR299" s="67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</row>
    <row r="300" spans="1:124">
      <c r="A300" s="65"/>
      <c r="B300" s="40"/>
      <c r="C300" s="41"/>
      <c r="D300" s="41"/>
      <c r="E300" s="40"/>
      <c r="F300" s="40"/>
      <c r="G300" s="40"/>
      <c r="H300" s="40"/>
      <c r="I300" s="40"/>
      <c r="J300" s="40"/>
      <c r="K300" s="41"/>
      <c r="L300" s="41"/>
      <c r="M300" s="40"/>
      <c r="N300" s="41"/>
      <c r="O300" s="41"/>
      <c r="P300" s="41"/>
      <c r="Q300" s="40"/>
      <c r="R300" s="40"/>
      <c r="T300" s="40"/>
      <c r="U300" s="40"/>
      <c r="X300" s="186"/>
      <c r="Y300" s="186"/>
      <c r="Z300" s="186"/>
      <c r="AA300" s="186"/>
      <c r="AB300" s="186"/>
      <c r="AC300" s="186"/>
      <c r="AD300" s="186"/>
      <c r="AE300" s="186"/>
      <c r="AF300" s="186"/>
      <c r="AG300" s="186"/>
      <c r="AH300" s="186"/>
      <c r="AI300" s="74"/>
      <c r="AJ300" s="67"/>
      <c r="AK300" s="67"/>
      <c r="AL300" s="67"/>
      <c r="AM300" s="67"/>
      <c r="AN300" s="67"/>
      <c r="AO300" s="40"/>
      <c r="AP300" s="40"/>
      <c r="AQ300" s="40"/>
      <c r="AR300" s="67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</row>
    <row r="301" spans="1:124">
      <c r="A301" s="65"/>
      <c r="B301" s="40"/>
      <c r="C301" s="41"/>
      <c r="D301" s="41"/>
      <c r="E301" s="40"/>
      <c r="F301" s="40"/>
      <c r="G301" s="40"/>
      <c r="H301" s="40"/>
      <c r="I301" s="40"/>
      <c r="J301" s="40"/>
      <c r="K301" s="41"/>
      <c r="L301" s="41"/>
      <c r="M301" s="40"/>
      <c r="N301" s="41"/>
      <c r="O301" s="41"/>
      <c r="P301" s="41"/>
      <c r="Q301" s="40"/>
      <c r="R301" s="40"/>
      <c r="T301" s="40"/>
      <c r="U301" s="40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74"/>
      <c r="AJ301" s="67"/>
      <c r="AK301" s="67"/>
      <c r="AL301" s="67"/>
      <c r="AM301" s="67"/>
      <c r="AN301" s="67"/>
      <c r="AO301" s="40"/>
      <c r="AP301" s="40"/>
      <c r="AQ301" s="40"/>
      <c r="AR301" s="67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</row>
    <row r="302" spans="1:124">
      <c r="A302" s="65"/>
      <c r="B302" s="40"/>
      <c r="C302" s="41"/>
      <c r="D302" s="41"/>
      <c r="E302" s="40"/>
      <c r="F302" s="40"/>
      <c r="G302" s="40"/>
      <c r="H302" s="40"/>
      <c r="I302" s="40"/>
      <c r="J302" s="40"/>
      <c r="K302" s="41"/>
      <c r="L302" s="41"/>
      <c r="M302" s="40"/>
      <c r="N302" s="41"/>
      <c r="O302" s="41"/>
      <c r="P302" s="41"/>
      <c r="Q302" s="40"/>
      <c r="R302" s="40"/>
      <c r="T302" s="40"/>
      <c r="U302" s="40"/>
      <c r="X302" s="186"/>
      <c r="Y302" s="186"/>
      <c r="Z302" s="186"/>
      <c r="AA302" s="186"/>
      <c r="AB302" s="186"/>
      <c r="AC302" s="186"/>
      <c r="AD302" s="186"/>
      <c r="AE302" s="186"/>
      <c r="AF302" s="186"/>
      <c r="AG302" s="186"/>
      <c r="AH302" s="186"/>
      <c r="AI302" s="74"/>
      <c r="AJ302" s="67"/>
      <c r="AK302" s="67"/>
      <c r="AL302" s="67"/>
      <c r="AM302" s="67"/>
      <c r="AN302" s="67"/>
      <c r="AO302" s="40"/>
      <c r="AP302" s="40"/>
      <c r="AQ302" s="40"/>
      <c r="AR302" s="67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</row>
    <row r="303" spans="1:124">
      <c r="A303" s="65"/>
      <c r="B303" s="40"/>
      <c r="C303" s="41"/>
      <c r="D303" s="41"/>
      <c r="E303" s="40"/>
      <c r="F303" s="40"/>
      <c r="G303" s="40"/>
      <c r="H303" s="40"/>
      <c r="I303" s="40"/>
      <c r="J303" s="40"/>
      <c r="K303" s="41"/>
      <c r="L303" s="41"/>
      <c r="M303" s="40"/>
      <c r="N303" s="41"/>
      <c r="O303" s="41"/>
      <c r="P303" s="41"/>
      <c r="Q303" s="40"/>
      <c r="R303" s="40"/>
      <c r="T303" s="40"/>
      <c r="U303" s="40"/>
      <c r="X303" s="186"/>
      <c r="Y303" s="186"/>
      <c r="Z303" s="186"/>
      <c r="AA303" s="186"/>
      <c r="AB303" s="186"/>
      <c r="AC303" s="186"/>
      <c r="AD303" s="186"/>
      <c r="AE303" s="186"/>
      <c r="AF303" s="186"/>
      <c r="AG303" s="186"/>
      <c r="AH303" s="186"/>
      <c r="AI303" s="74"/>
      <c r="AJ303" s="67"/>
      <c r="AK303" s="67"/>
      <c r="AL303" s="67"/>
      <c r="AM303" s="67"/>
      <c r="AN303" s="67"/>
      <c r="AO303" s="40"/>
      <c r="AP303" s="40"/>
      <c r="AQ303" s="40"/>
      <c r="AR303" s="67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</row>
    <row r="304" spans="1:124">
      <c r="A304" s="65"/>
      <c r="B304" s="40"/>
      <c r="C304" s="41"/>
      <c r="D304" s="41"/>
      <c r="E304" s="40"/>
      <c r="F304" s="40"/>
      <c r="G304" s="40"/>
      <c r="H304" s="40"/>
      <c r="I304" s="40"/>
      <c r="J304" s="40"/>
      <c r="K304" s="41"/>
      <c r="L304" s="41"/>
      <c r="M304" s="40"/>
      <c r="N304" s="41"/>
      <c r="O304" s="41"/>
      <c r="P304" s="41"/>
      <c r="Q304" s="40"/>
      <c r="R304" s="40"/>
      <c r="T304" s="40"/>
      <c r="U304" s="40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74"/>
      <c r="AJ304" s="67"/>
      <c r="AK304" s="67"/>
      <c r="AL304" s="67"/>
      <c r="AM304" s="67"/>
      <c r="AN304" s="67"/>
      <c r="AO304" s="40"/>
      <c r="AP304" s="40"/>
      <c r="AQ304" s="40"/>
      <c r="AR304" s="67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</row>
    <row r="305" spans="1:124">
      <c r="A305" s="65"/>
      <c r="B305" s="40"/>
      <c r="C305" s="41"/>
      <c r="D305" s="41"/>
      <c r="E305" s="40"/>
      <c r="F305" s="40"/>
      <c r="G305" s="40"/>
      <c r="H305" s="40"/>
      <c r="I305" s="40"/>
      <c r="J305" s="40"/>
      <c r="K305" s="41"/>
      <c r="L305" s="41"/>
      <c r="M305" s="40"/>
      <c r="N305" s="41"/>
      <c r="O305" s="41"/>
      <c r="P305" s="41"/>
      <c r="Q305" s="40"/>
      <c r="R305" s="40"/>
      <c r="T305" s="40"/>
      <c r="U305" s="40"/>
      <c r="X305" s="186"/>
      <c r="Y305" s="186"/>
      <c r="Z305" s="186"/>
      <c r="AA305" s="186"/>
      <c r="AB305" s="186"/>
      <c r="AC305" s="186"/>
      <c r="AD305" s="186"/>
      <c r="AE305" s="186"/>
      <c r="AF305" s="186"/>
      <c r="AG305" s="186"/>
      <c r="AH305" s="186"/>
      <c r="AI305" s="74"/>
      <c r="AJ305" s="67"/>
      <c r="AK305" s="67"/>
      <c r="AL305" s="67"/>
      <c r="AM305" s="67"/>
      <c r="AN305" s="67"/>
      <c r="AO305" s="40"/>
      <c r="AP305" s="40"/>
      <c r="AQ305" s="40"/>
      <c r="AR305" s="67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</row>
    <row r="306" spans="1:124">
      <c r="A306" s="65"/>
      <c r="B306" s="40"/>
      <c r="C306" s="41"/>
      <c r="D306" s="41"/>
      <c r="E306" s="40"/>
      <c r="F306" s="40"/>
      <c r="G306" s="40"/>
      <c r="H306" s="40"/>
      <c r="I306" s="40"/>
      <c r="J306" s="40"/>
      <c r="K306" s="41"/>
      <c r="L306" s="41"/>
      <c r="M306" s="40"/>
      <c r="N306" s="41"/>
      <c r="O306" s="41"/>
      <c r="P306" s="41"/>
      <c r="Q306" s="40"/>
      <c r="R306" s="40"/>
      <c r="T306" s="40"/>
      <c r="U306" s="40"/>
      <c r="X306" s="186"/>
      <c r="Y306" s="186"/>
      <c r="Z306" s="186"/>
      <c r="AA306" s="186"/>
      <c r="AB306" s="186"/>
      <c r="AC306" s="186"/>
      <c r="AD306" s="186"/>
      <c r="AE306" s="186"/>
      <c r="AF306" s="186"/>
      <c r="AG306" s="186"/>
      <c r="AH306" s="186"/>
      <c r="AI306" s="74"/>
      <c r="AJ306" s="67"/>
      <c r="AK306" s="67"/>
      <c r="AL306" s="67"/>
      <c r="AM306" s="67"/>
      <c r="AN306" s="67"/>
      <c r="AO306" s="40"/>
      <c r="AP306" s="40"/>
      <c r="AQ306" s="40"/>
      <c r="AR306" s="67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</row>
    <row r="307" spans="1:124">
      <c r="A307" s="65"/>
      <c r="B307" s="40"/>
      <c r="C307" s="41"/>
      <c r="D307" s="41"/>
      <c r="E307" s="40"/>
      <c r="F307" s="40"/>
      <c r="G307" s="40"/>
      <c r="H307" s="40"/>
      <c r="I307" s="40"/>
      <c r="J307" s="40"/>
      <c r="K307" s="41"/>
      <c r="L307" s="41"/>
      <c r="M307" s="40"/>
      <c r="N307" s="41"/>
      <c r="O307" s="41"/>
      <c r="P307" s="41"/>
      <c r="Q307" s="40"/>
      <c r="R307" s="40"/>
      <c r="T307" s="40"/>
      <c r="U307" s="40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74"/>
      <c r="AJ307" s="67"/>
      <c r="AK307" s="67"/>
      <c r="AL307" s="67"/>
      <c r="AM307" s="67"/>
      <c r="AN307" s="67"/>
      <c r="AO307" s="40"/>
      <c r="AP307" s="40"/>
      <c r="AQ307" s="40"/>
      <c r="AR307" s="67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</row>
    <row r="308" spans="1:124">
      <c r="A308" s="65"/>
      <c r="B308" s="40"/>
      <c r="C308" s="41"/>
      <c r="D308" s="41"/>
      <c r="E308" s="40"/>
      <c r="F308" s="40"/>
      <c r="G308" s="40"/>
      <c r="H308" s="40"/>
      <c r="I308" s="40"/>
      <c r="J308" s="40"/>
      <c r="K308" s="41"/>
      <c r="L308" s="41"/>
      <c r="M308" s="40"/>
      <c r="N308" s="41"/>
      <c r="O308" s="41"/>
      <c r="P308" s="41"/>
      <c r="Q308" s="40"/>
      <c r="R308" s="40"/>
      <c r="T308" s="40"/>
      <c r="U308" s="40"/>
      <c r="X308" s="186"/>
      <c r="Y308" s="186"/>
      <c r="Z308" s="186"/>
      <c r="AA308" s="186"/>
      <c r="AB308" s="186"/>
      <c r="AC308" s="186"/>
      <c r="AD308" s="186"/>
      <c r="AE308" s="186"/>
      <c r="AF308" s="186"/>
      <c r="AG308" s="186"/>
      <c r="AH308" s="186"/>
      <c r="AI308" s="74"/>
      <c r="AJ308" s="67"/>
      <c r="AK308" s="67"/>
      <c r="AL308" s="67"/>
      <c r="AM308" s="67"/>
      <c r="AN308" s="67"/>
      <c r="AO308" s="40"/>
      <c r="AP308" s="40"/>
      <c r="AQ308" s="40"/>
      <c r="AR308" s="67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</row>
    <row r="309" spans="1:124">
      <c r="A309" s="65"/>
      <c r="B309" s="40"/>
      <c r="C309" s="41"/>
      <c r="D309" s="41"/>
      <c r="E309" s="40"/>
      <c r="F309" s="40"/>
      <c r="G309" s="40"/>
      <c r="H309" s="40"/>
      <c r="I309" s="40"/>
      <c r="J309" s="40"/>
      <c r="K309" s="41"/>
      <c r="L309" s="41"/>
      <c r="M309" s="40"/>
      <c r="N309" s="41"/>
      <c r="O309" s="41"/>
      <c r="P309" s="41"/>
      <c r="Q309" s="40"/>
      <c r="R309" s="40"/>
      <c r="T309" s="40"/>
      <c r="U309" s="40"/>
      <c r="X309" s="186"/>
      <c r="Y309" s="186"/>
      <c r="Z309" s="186"/>
      <c r="AA309" s="186"/>
      <c r="AB309" s="186"/>
      <c r="AC309" s="186"/>
      <c r="AD309" s="186"/>
      <c r="AE309" s="186"/>
      <c r="AF309" s="186"/>
      <c r="AG309" s="186"/>
      <c r="AH309" s="186"/>
      <c r="AI309" s="74"/>
      <c r="AJ309" s="67"/>
      <c r="AK309" s="67"/>
      <c r="AL309" s="67"/>
      <c r="AM309" s="67"/>
      <c r="AN309" s="67"/>
      <c r="AO309" s="40"/>
      <c r="AP309" s="40"/>
      <c r="AQ309" s="40"/>
      <c r="AR309" s="67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</row>
    <row r="310" spans="1:124">
      <c r="A310" s="65"/>
      <c r="B310" s="40"/>
      <c r="C310" s="41"/>
      <c r="D310" s="41"/>
      <c r="E310" s="40"/>
      <c r="F310" s="40"/>
      <c r="G310" s="40"/>
      <c r="H310" s="40"/>
      <c r="I310" s="40"/>
      <c r="J310" s="40"/>
      <c r="K310" s="41"/>
      <c r="L310" s="41"/>
      <c r="M310" s="40"/>
      <c r="N310" s="41"/>
      <c r="O310" s="41"/>
      <c r="P310" s="41"/>
      <c r="Q310" s="40"/>
      <c r="R310" s="40"/>
      <c r="T310" s="40"/>
      <c r="U310" s="40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74"/>
      <c r="AJ310" s="67"/>
      <c r="AK310" s="67"/>
      <c r="AL310" s="67"/>
      <c r="AM310" s="67"/>
      <c r="AN310" s="67"/>
      <c r="AO310" s="40"/>
      <c r="AP310" s="40"/>
      <c r="AQ310" s="40"/>
      <c r="AR310" s="67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</row>
    <row r="311" spans="1:124">
      <c r="A311" s="65"/>
      <c r="B311" s="40"/>
      <c r="C311" s="41"/>
      <c r="D311" s="41"/>
      <c r="E311" s="40"/>
      <c r="F311" s="40"/>
      <c r="G311" s="40"/>
      <c r="H311" s="40"/>
      <c r="I311" s="40"/>
      <c r="J311" s="40"/>
      <c r="K311" s="41"/>
      <c r="L311" s="41"/>
      <c r="M311" s="40"/>
      <c r="N311" s="41"/>
      <c r="O311" s="41"/>
      <c r="P311" s="41"/>
      <c r="Q311" s="40"/>
      <c r="R311" s="40"/>
      <c r="T311" s="40"/>
      <c r="U311" s="40"/>
      <c r="X311" s="186"/>
      <c r="Y311" s="186"/>
      <c r="Z311" s="186"/>
      <c r="AA311" s="186"/>
      <c r="AB311" s="186"/>
      <c r="AC311" s="186"/>
      <c r="AD311" s="186"/>
      <c r="AE311" s="186"/>
      <c r="AF311" s="186"/>
      <c r="AG311" s="186"/>
      <c r="AH311" s="186"/>
      <c r="AI311" s="74"/>
      <c r="AJ311" s="67"/>
      <c r="AK311" s="67"/>
      <c r="AL311" s="67"/>
      <c r="AM311" s="67"/>
      <c r="AN311" s="67"/>
      <c r="AO311" s="40"/>
      <c r="AP311" s="40"/>
      <c r="AQ311" s="40"/>
      <c r="AR311" s="67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</row>
    <row r="312" spans="1:124">
      <c r="A312" s="65"/>
      <c r="B312" s="40"/>
      <c r="C312" s="41"/>
      <c r="D312" s="41"/>
      <c r="E312" s="40"/>
      <c r="F312" s="40"/>
      <c r="G312" s="40"/>
      <c r="H312" s="40"/>
      <c r="I312" s="40"/>
      <c r="J312" s="40"/>
      <c r="K312" s="41"/>
      <c r="L312" s="41"/>
      <c r="M312" s="40"/>
      <c r="N312" s="41"/>
      <c r="O312" s="41"/>
      <c r="P312" s="41"/>
      <c r="Q312" s="40"/>
      <c r="R312" s="40"/>
      <c r="T312" s="40"/>
      <c r="U312" s="40"/>
      <c r="X312" s="186"/>
      <c r="Y312" s="186"/>
      <c r="Z312" s="186"/>
      <c r="AA312" s="186"/>
      <c r="AB312" s="186"/>
      <c r="AC312" s="186"/>
      <c r="AD312" s="186"/>
      <c r="AE312" s="186"/>
      <c r="AF312" s="186"/>
      <c r="AG312" s="186"/>
      <c r="AH312" s="186"/>
      <c r="AI312" s="74"/>
      <c r="AJ312" s="67"/>
      <c r="AK312" s="67"/>
      <c r="AL312" s="67"/>
      <c r="AM312" s="67"/>
      <c r="AN312" s="67"/>
      <c r="AO312" s="40"/>
      <c r="AP312" s="40"/>
      <c r="AQ312" s="40"/>
      <c r="AR312" s="67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</row>
    <row r="313" spans="1:124">
      <c r="A313" s="65"/>
      <c r="B313" s="40"/>
      <c r="C313" s="41"/>
      <c r="D313" s="41"/>
      <c r="E313" s="40"/>
      <c r="F313" s="40"/>
      <c r="G313" s="40"/>
      <c r="H313" s="40"/>
      <c r="I313" s="40"/>
      <c r="J313" s="40"/>
      <c r="K313" s="41"/>
      <c r="L313" s="41"/>
      <c r="M313" s="40"/>
      <c r="N313" s="41"/>
      <c r="O313" s="41"/>
      <c r="P313" s="41"/>
      <c r="Q313" s="40"/>
      <c r="R313" s="40"/>
      <c r="T313" s="40"/>
      <c r="U313" s="40"/>
      <c r="X313" s="186"/>
      <c r="Y313" s="186"/>
      <c r="Z313" s="186"/>
      <c r="AA313" s="186"/>
      <c r="AB313" s="186"/>
      <c r="AC313" s="186"/>
      <c r="AD313" s="186"/>
      <c r="AE313" s="186"/>
      <c r="AF313" s="186"/>
      <c r="AG313" s="186"/>
      <c r="AH313" s="186"/>
      <c r="AI313" s="74"/>
      <c r="AJ313" s="67"/>
      <c r="AK313" s="67"/>
      <c r="AL313" s="67"/>
      <c r="AM313" s="67"/>
      <c r="AN313" s="67"/>
      <c r="AO313" s="40"/>
      <c r="AP313" s="40"/>
      <c r="AQ313" s="40"/>
      <c r="AR313" s="67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</row>
    <row r="314" spans="1:124">
      <c r="A314" s="65"/>
      <c r="B314" s="40"/>
      <c r="C314" s="41"/>
      <c r="D314" s="41"/>
      <c r="E314" s="40"/>
      <c r="F314" s="40"/>
      <c r="G314" s="40"/>
      <c r="H314" s="40"/>
      <c r="I314" s="40"/>
      <c r="J314" s="40"/>
      <c r="K314" s="41"/>
      <c r="L314" s="41"/>
      <c r="M314" s="40"/>
      <c r="N314" s="41"/>
      <c r="O314" s="41"/>
      <c r="P314" s="41"/>
      <c r="Q314" s="40"/>
      <c r="R314" s="40"/>
      <c r="T314" s="40"/>
      <c r="U314" s="40"/>
      <c r="X314" s="186"/>
      <c r="Y314" s="186"/>
      <c r="Z314" s="186"/>
      <c r="AA314" s="186"/>
      <c r="AB314" s="186"/>
      <c r="AC314" s="186"/>
      <c r="AD314" s="186"/>
      <c r="AE314" s="186"/>
      <c r="AF314" s="186"/>
      <c r="AG314" s="186"/>
      <c r="AH314" s="186"/>
      <c r="AI314" s="74"/>
      <c r="AJ314" s="67"/>
      <c r="AK314" s="67"/>
      <c r="AL314" s="67"/>
      <c r="AM314" s="67"/>
      <c r="AN314" s="67"/>
      <c r="AO314" s="40"/>
      <c r="AP314" s="40"/>
      <c r="AQ314" s="40"/>
      <c r="AR314" s="67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</row>
    <row r="315" spans="1:124">
      <c r="A315" s="65"/>
      <c r="B315" s="40"/>
      <c r="C315" s="41"/>
      <c r="D315" s="41"/>
      <c r="E315" s="40"/>
      <c r="F315" s="40"/>
      <c r="G315" s="40"/>
      <c r="H315" s="40"/>
      <c r="I315" s="40"/>
      <c r="J315" s="40"/>
      <c r="K315" s="41"/>
      <c r="L315" s="41"/>
      <c r="M315" s="40"/>
      <c r="N315" s="41"/>
      <c r="O315" s="41"/>
      <c r="P315" s="41"/>
      <c r="Q315" s="40"/>
      <c r="R315" s="40"/>
      <c r="T315" s="40"/>
      <c r="U315" s="40"/>
      <c r="X315" s="186"/>
      <c r="Y315" s="186"/>
      <c r="Z315" s="186"/>
      <c r="AA315" s="186"/>
      <c r="AB315" s="186"/>
      <c r="AC315" s="186"/>
      <c r="AD315" s="186"/>
      <c r="AE315" s="186"/>
      <c r="AF315" s="186"/>
      <c r="AG315" s="186"/>
      <c r="AH315" s="186"/>
      <c r="AI315" s="74"/>
      <c r="AJ315" s="67"/>
      <c r="AK315" s="67"/>
      <c r="AL315" s="67"/>
      <c r="AM315" s="67"/>
      <c r="AN315" s="67"/>
      <c r="AO315" s="40"/>
      <c r="AP315" s="40"/>
      <c r="AQ315" s="40"/>
      <c r="AR315" s="67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</row>
    <row r="316" spans="1:124">
      <c r="A316" s="65"/>
      <c r="B316" s="40"/>
      <c r="C316" s="41"/>
      <c r="D316" s="41"/>
      <c r="E316" s="40"/>
      <c r="F316" s="40"/>
      <c r="G316" s="40"/>
      <c r="H316" s="40"/>
      <c r="I316" s="40"/>
      <c r="J316" s="40"/>
      <c r="K316" s="41"/>
      <c r="L316" s="41"/>
      <c r="M316" s="40"/>
      <c r="N316" s="41"/>
      <c r="O316" s="41"/>
      <c r="P316" s="41"/>
      <c r="Q316" s="40"/>
      <c r="R316" s="40"/>
      <c r="T316" s="40"/>
      <c r="U316" s="40"/>
      <c r="X316" s="186"/>
      <c r="Y316" s="186"/>
      <c r="Z316" s="186"/>
      <c r="AA316" s="186"/>
      <c r="AB316" s="186"/>
      <c r="AC316" s="186"/>
      <c r="AD316" s="186"/>
      <c r="AE316" s="186"/>
      <c r="AF316" s="186"/>
      <c r="AG316" s="186"/>
      <c r="AH316" s="186"/>
      <c r="AI316" s="74"/>
      <c r="AJ316" s="67"/>
      <c r="AK316" s="67"/>
      <c r="AL316" s="67"/>
      <c r="AM316" s="67"/>
      <c r="AN316" s="67"/>
      <c r="AO316" s="40"/>
      <c r="AP316" s="40"/>
      <c r="AQ316" s="40"/>
      <c r="AR316" s="67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</row>
    <row r="317" spans="1:124">
      <c r="A317" s="65"/>
      <c r="B317" s="40"/>
      <c r="C317" s="41"/>
      <c r="D317" s="41"/>
      <c r="E317" s="40"/>
      <c r="F317" s="40"/>
      <c r="G317" s="40"/>
      <c r="H317" s="40"/>
      <c r="I317" s="40"/>
      <c r="J317" s="40"/>
      <c r="K317" s="41"/>
      <c r="L317" s="41"/>
      <c r="M317" s="40"/>
      <c r="N317" s="41"/>
      <c r="O317" s="41"/>
      <c r="P317" s="41"/>
      <c r="Q317" s="40"/>
      <c r="R317" s="40"/>
      <c r="T317" s="40"/>
      <c r="U317" s="40"/>
      <c r="X317" s="186"/>
      <c r="Y317" s="186"/>
      <c r="Z317" s="186"/>
      <c r="AA317" s="186"/>
      <c r="AB317" s="186"/>
      <c r="AC317" s="186"/>
      <c r="AD317" s="186"/>
      <c r="AE317" s="186"/>
      <c r="AF317" s="186"/>
      <c r="AG317" s="186"/>
      <c r="AH317" s="186"/>
      <c r="AI317" s="74"/>
      <c r="AJ317" s="67"/>
      <c r="AK317" s="67"/>
      <c r="AL317" s="67"/>
      <c r="AM317" s="67"/>
      <c r="AN317" s="67"/>
      <c r="AO317" s="40"/>
      <c r="AP317" s="40"/>
      <c r="AQ317" s="40"/>
      <c r="AR317" s="67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</row>
    <row r="318" spans="1:124">
      <c r="A318" s="65"/>
      <c r="B318" s="40"/>
      <c r="C318" s="41"/>
      <c r="D318" s="41"/>
      <c r="E318" s="40"/>
      <c r="F318" s="40"/>
      <c r="G318" s="40"/>
      <c r="H318" s="40"/>
      <c r="I318" s="40"/>
      <c r="J318" s="40"/>
      <c r="K318" s="41"/>
      <c r="L318" s="41"/>
      <c r="M318" s="40"/>
      <c r="N318" s="41"/>
      <c r="O318" s="41"/>
      <c r="P318" s="41"/>
      <c r="Q318" s="40"/>
      <c r="R318" s="40"/>
      <c r="T318" s="40"/>
      <c r="U318" s="40"/>
      <c r="X318" s="186"/>
      <c r="Y318" s="186"/>
      <c r="Z318" s="186"/>
      <c r="AA318" s="186"/>
      <c r="AB318" s="186"/>
      <c r="AC318" s="186"/>
      <c r="AD318" s="186"/>
      <c r="AE318" s="186"/>
      <c r="AF318" s="186"/>
      <c r="AG318" s="186"/>
      <c r="AH318" s="186"/>
      <c r="AI318" s="74"/>
      <c r="AJ318" s="67"/>
      <c r="AK318" s="67"/>
      <c r="AL318" s="67"/>
      <c r="AM318" s="67"/>
      <c r="AN318" s="67"/>
      <c r="AO318" s="40"/>
      <c r="AP318" s="40"/>
      <c r="AQ318" s="40"/>
      <c r="AR318" s="67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</row>
    <row r="319" spans="1:124">
      <c r="A319" s="65"/>
      <c r="B319" s="40"/>
      <c r="C319" s="41"/>
      <c r="D319" s="41"/>
      <c r="E319" s="40"/>
      <c r="F319" s="40"/>
      <c r="G319" s="40"/>
      <c r="H319" s="40"/>
      <c r="I319" s="40"/>
      <c r="J319" s="40"/>
      <c r="K319" s="41"/>
      <c r="L319" s="41"/>
      <c r="M319" s="40"/>
      <c r="N319" s="41"/>
      <c r="O319" s="41"/>
      <c r="P319" s="41"/>
      <c r="Q319" s="40"/>
      <c r="R319" s="40"/>
      <c r="T319" s="40"/>
      <c r="U319" s="40"/>
      <c r="X319" s="186"/>
      <c r="Y319" s="186"/>
      <c r="Z319" s="186"/>
      <c r="AA319" s="186"/>
      <c r="AB319" s="186"/>
      <c r="AC319" s="186"/>
      <c r="AD319" s="186"/>
      <c r="AE319" s="186"/>
      <c r="AF319" s="186"/>
      <c r="AG319" s="186"/>
      <c r="AH319" s="186"/>
      <c r="AI319" s="74"/>
      <c r="AJ319" s="67"/>
      <c r="AK319" s="67"/>
      <c r="AL319" s="67"/>
      <c r="AM319" s="67"/>
      <c r="AN319" s="67"/>
      <c r="AO319" s="40"/>
      <c r="AP319" s="40"/>
      <c r="AQ319" s="40"/>
      <c r="AR319" s="67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</row>
    <row r="320" spans="1:124">
      <c r="A320" s="65"/>
      <c r="B320" s="40"/>
      <c r="C320" s="41"/>
      <c r="D320" s="41"/>
      <c r="E320" s="40"/>
      <c r="F320" s="40"/>
      <c r="G320" s="40"/>
      <c r="H320" s="40"/>
      <c r="I320" s="40"/>
      <c r="J320" s="40"/>
      <c r="K320" s="41"/>
      <c r="L320" s="41"/>
      <c r="M320" s="40"/>
      <c r="N320" s="41"/>
      <c r="O320" s="41"/>
      <c r="P320" s="41"/>
      <c r="Q320" s="40"/>
      <c r="R320" s="40"/>
      <c r="T320" s="40"/>
      <c r="U320" s="40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74"/>
      <c r="AJ320" s="67"/>
      <c r="AK320" s="67"/>
      <c r="AL320" s="67"/>
      <c r="AM320" s="67"/>
      <c r="AN320" s="67"/>
      <c r="AO320" s="40"/>
      <c r="AP320" s="40"/>
      <c r="AQ320" s="40"/>
      <c r="AR320" s="67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</row>
    <row r="321" spans="1:124">
      <c r="A321" s="65"/>
      <c r="B321" s="40"/>
      <c r="C321" s="41"/>
      <c r="D321" s="41"/>
      <c r="E321" s="40"/>
      <c r="F321" s="40"/>
      <c r="G321" s="40"/>
      <c r="H321" s="40"/>
      <c r="I321" s="40"/>
      <c r="J321" s="40"/>
      <c r="K321" s="41"/>
      <c r="L321" s="41"/>
      <c r="M321" s="40"/>
      <c r="N321" s="41"/>
      <c r="O321" s="41"/>
      <c r="P321" s="41"/>
      <c r="Q321" s="40"/>
      <c r="R321" s="40"/>
      <c r="T321" s="40"/>
      <c r="U321" s="40"/>
      <c r="X321" s="186"/>
      <c r="Y321" s="186"/>
      <c r="Z321" s="186"/>
      <c r="AA321" s="186"/>
      <c r="AB321" s="186"/>
      <c r="AC321" s="186"/>
      <c r="AD321" s="186"/>
      <c r="AE321" s="186"/>
      <c r="AF321" s="186"/>
      <c r="AG321" s="186"/>
      <c r="AH321" s="186"/>
      <c r="AI321" s="74"/>
      <c r="AJ321" s="67"/>
      <c r="AK321" s="67"/>
      <c r="AL321" s="67"/>
      <c r="AM321" s="67"/>
      <c r="AN321" s="67"/>
      <c r="AO321" s="40"/>
      <c r="AP321" s="40"/>
      <c r="AQ321" s="40"/>
      <c r="AR321" s="67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</row>
    <row r="322" spans="1:124">
      <c r="A322" s="65"/>
      <c r="B322" s="40"/>
      <c r="C322" s="41"/>
      <c r="D322" s="41"/>
      <c r="E322" s="40"/>
      <c r="F322" s="40"/>
      <c r="G322" s="40"/>
      <c r="H322" s="40"/>
      <c r="I322" s="40"/>
      <c r="J322" s="40"/>
      <c r="K322" s="41"/>
      <c r="L322" s="41"/>
      <c r="M322" s="40"/>
      <c r="N322" s="41"/>
      <c r="O322" s="41"/>
      <c r="P322" s="41"/>
      <c r="Q322" s="40"/>
      <c r="R322" s="40"/>
      <c r="T322" s="40"/>
      <c r="U322" s="40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74"/>
      <c r="AJ322" s="67"/>
      <c r="AK322" s="67"/>
      <c r="AL322" s="67"/>
      <c r="AM322" s="67"/>
      <c r="AN322" s="67"/>
      <c r="AO322" s="40"/>
      <c r="AP322" s="40"/>
      <c r="AQ322" s="40"/>
      <c r="AR322" s="67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</row>
    <row r="323" spans="1:124">
      <c r="A323" s="65"/>
      <c r="B323" s="40"/>
      <c r="C323" s="41"/>
      <c r="D323" s="41"/>
      <c r="E323" s="40"/>
      <c r="F323" s="40"/>
      <c r="G323" s="40"/>
      <c r="H323" s="40"/>
      <c r="I323" s="40"/>
      <c r="J323" s="40"/>
      <c r="K323" s="41"/>
      <c r="L323" s="41"/>
      <c r="M323" s="40"/>
      <c r="N323" s="41"/>
      <c r="O323" s="41"/>
      <c r="P323" s="41"/>
      <c r="Q323" s="40"/>
      <c r="R323" s="40"/>
      <c r="T323" s="40"/>
      <c r="U323" s="40"/>
      <c r="X323" s="186"/>
      <c r="Y323" s="186"/>
      <c r="Z323" s="186"/>
      <c r="AA323" s="186"/>
      <c r="AB323" s="186"/>
      <c r="AC323" s="186"/>
      <c r="AD323" s="186"/>
      <c r="AE323" s="186"/>
      <c r="AF323" s="186"/>
      <c r="AG323" s="186"/>
      <c r="AH323" s="186"/>
      <c r="AI323" s="74"/>
      <c r="AJ323" s="67"/>
      <c r="AK323" s="67"/>
      <c r="AL323" s="67"/>
      <c r="AM323" s="67"/>
      <c r="AN323" s="67"/>
      <c r="AO323" s="40"/>
      <c r="AP323" s="40"/>
      <c r="AQ323" s="40"/>
      <c r="AR323" s="67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</row>
    <row r="324" spans="1:124">
      <c r="A324" s="65"/>
      <c r="B324" s="40"/>
      <c r="C324" s="41"/>
      <c r="D324" s="41"/>
      <c r="E324" s="40"/>
      <c r="F324" s="40"/>
      <c r="G324" s="40"/>
      <c r="H324" s="40"/>
      <c r="I324" s="40"/>
      <c r="J324" s="40"/>
      <c r="K324" s="41"/>
      <c r="L324" s="41"/>
      <c r="M324" s="40"/>
      <c r="N324" s="41"/>
      <c r="O324" s="41"/>
      <c r="P324" s="41"/>
      <c r="Q324" s="40"/>
      <c r="R324" s="40"/>
      <c r="T324" s="40"/>
      <c r="U324" s="40"/>
      <c r="X324" s="186"/>
      <c r="Y324" s="186"/>
      <c r="Z324" s="186"/>
      <c r="AA324" s="186"/>
      <c r="AB324" s="186"/>
      <c r="AC324" s="186"/>
      <c r="AD324" s="186"/>
      <c r="AE324" s="186"/>
      <c r="AF324" s="186"/>
      <c r="AG324" s="186"/>
      <c r="AH324" s="186"/>
      <c r="AI324" s="74"/>
      <c r="AJ324" s="67"/>
      <c r="AK324" s="67"/>
      <c r="AL324" s="67"/>
      <c r="AM324" s="67"/>
      <c r="AN324" s="67"/>
      <c r="AO324" s="40"/>
      <c r="AP324" s="40"/>
      <c r="AQ324" s="40"/>
      <c r="AR324" s="67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</row>
    <row r="325" spans="1:124">
      <c r="A325" s="65"/>
      <c r="B325" s="40"/>
      <c r="C325" s="41"/>
      <c r="D325" s="41"/>
      <c r="E325" s="40"/>
      <c r="F325" s="40"/>
      <c r="G325" s="40"/>
      <c r="H325" s="40"/>
      <c r="I325" s="40"/>
      <c r="J325" s="40"/>
      <c r="K325" s="41"/>
      <c r="L325" s="41"/>
      <c r="M325" s="40"/>
      <c r="N325" s="41"/>
      <c r="O325" s="41"/>
      <c r="P325" s="41"/>
      <c r="Q325" s="40"/>
      <c r="R325" s="40"/>
      <c r="T325" s="40"/>
      <c r="U325" s="40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74"/>
      <c r="AJ325" s="67"/>
      <c r="AK325" s="67"/>
      <c r="AL325" s="67"/>
      <c r="AM325" s="67"/>
      <c r="AN325" s="67"/>
      <c r="AO325" s="40"/>
      <c r="AP325" s="40"/>
      <c r="AQ325" s="40"/>
      <c r="AR325" s="67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</row>
    <row r="326" spans="1:124">
      <c r="A326" s="65"/>
      <c r="B326" s="40"/>
      <c r="C326" s="41"/>
      <c r="D326" s="41"/>
      <c r="E326" s="40"/>
      <c r="F326" s="40"/>
      <c r="G326" s="40"/>
      <c r="H326" s="40"/>
      <c r="I326" s="40"/>
      <c r="J326" s="40"/>
      <c r="K326" s="41"/>
      <c r="L326" s="41"/>
      <c r="M326" s="40"/>
      <c r="N326" s="41"/>
      <c r="O326" s="41"/>
      <c r="P326" s="41"/>
      <c r="Q326" s="40"/>
      <c r="R326" s="40"/>
      <c r="T326" s="40"/>
      <c r="U326" s="40"/>
      <c r="X326" s="186"/>
      <c r="Y326" s="186"/>
      <c r="Z326" s="186"/>
      <c r="AA326" s="186"/>
      <c r="AB326" s="186"/>
      <c r="AC326" s="186"/>
      <c r="AD326" s="186"/>
      <c r="AE326" s="186"/>
      <c r="AF326" s="186"/>
      <c r="AG326" s="186"/>
      <c r="AH326" s="186"/>
      <c r="AI326" s="74"/>
      <c r="AJ326" s="67"/>
      <c r="AK326" s="67"/>
      <c r="AL326" s="67"/>
      <c r="AM326" s="67"/>
      <c r="AN326" s="67"/>
      <c r="AO326" s="40"/>
      <c r="AP326" s="40"/>
      <c r="AQ326" s="40"/>
      <c r="AR326" s="67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</row>
    <row r="327" spans="1:124">
      <c r="A327" s="65"/>
      <c r="B327" s="40"/>
      <c r="C327" s="41"/>
      <c r="D327" s="41"/>
      <c r="E327" s="40"/>
      <c r="F327" s="40"/>
      <c r="G327" s="40"/>
      <c r="H327" s="40"/>
      <c r="I327" s="40"/>
      <c r="J327" s="40"/>
      <c r="K327" s="41"/>
      <c r="L327" s="41"/>
      <c r="M327" s="40"/>
      <c r="N327" s="41"/>
      <c r="O327" s="41"/>
      <c r="P327" s="41"/>
      <c r="Q327" s="40"/>
      <c r="R327" s="40"/>
      <c r="T327" s="40"/>
      <c r="U327" s="40"/>
      <c r="X327" s="186"/>
      <c r="Y327" s="186"/>
      <c r="Z327" s="186"/>
      <c r="AA327" s="186"/>
      <c r="AB327" s="186"/>
      <c r="AC327" s="186"/>
      <c r="AD327" s="186"/>
      <c r="AE327" s="186"/>
      <c r="AF327" s="186"/>
      <c r="AG327" s="186"/>
      <c r="AH327" s="186"/>
      <c r="AI327" s="74"/>
      <c r="AJ327" s="67"/>
      <c r="AK327" s="67"/>
      <c r="AL327" s="67"/>
      <c r="AM327" s="67"/>
      <c r="AN327" s="67"/>
      <c r="AO327" s="40"/>
      <c r="AP327" s="40"/>
      <c r="AQ327" s="40"/>
      <c r="AR327" s="67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</row>
    <row r="328" spans="1:124">
      <c r="A328" s="65"/>
      <c r="B328" s="40"/>
      <c r="C328" s="41"/>
      <c r="D328" s="41"/>
      <c r="E328" s="40"/>
      <c r="F328" s="40"/>
      <c r="G328" s="40"/>
      <c r="H328" s="40"/>
      <c r="I328" s="40"/>
      <c r="J328" s="40"/>
      <c r="K328" s="41"/>
      <c r="L328" s="41"/>
      <c r="M328" s="40"/>
      <c r="N328" s="41"/>
      <c r="O328" s="41"/>
      <c r="P328" s="41"/>
      <c r="Q328" s="40"/>
      <c r="R328" s="40"/>
      <c r="T328" s="40"/>
      <c r="U328" s="40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74"/>
      <c r="AJ328" s="67"/>
      <c r="AK328" s="67"/>
      <c r="AL328" s="67"/>
      <c r="AM328" s="67"/>
      <c r="AN328" s="67"/>
      <c r="AO328" s="40"/>
      <c r="AP328" s="40"/>
      <c r="AQ328" s="40"/>
      <c r="AR328" s="67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</row>
    <row r="329" spans="1:124">
      <c r="A329" s="65"/>
      <c r="B329" s="40"/>
      <c r="C329" s="41"/>
      <c r="D329" s="41"/>
      <c r="E329" s="40"/>
      <c r="F329" s="40"/>
      <c r="G329" s="40"/>
      <c r="H329" s="40"/>
      <c r="I329" s="40"/>
      <c r="J329" s="40"/>
      <c r="K329" s="41"/>
      <c r="L329" s="41"/>
      <c r="M329" s="40"/>
      <c r="N329" s="41"/>
      <c r="O329" s="41"/>
      <c r="P329" s="41"/>
      <c r="Q329" s="40"/>
      <c r="R329" s="40"/>
      <c r="T329" s="40"/>
      <c r="U329" s="40"/>
      <c r="X329" s="186"/>
      <c r="Y329" s="186"/>
      <c r="Z329" s="186"/>
      <c r="AA329" s="186"/>
      <c r="AB329" s="186"/>
      <c r="AC329" s="186"/>
      <c r="AD329" s="186"/>
      <c r="AE329" s="186"/>
      <c r="AF329" s="186"/>
      <c r="AG329" s="186"/>
      <c r="AH329" s="186"/>
      <c r="AI329" s="74"/>
      <c r="AJ329" s="67"/>
      <c r="AK329" s="67"/>
      <c r="AL329" s="67"/>
      <c r="AM329" s="67"/>
      <c r="AN329" s="67"/>
      <c r="AO329" s="40"/>
      <c r="AP329" s="40"/>
      <c r="AQ329" s="40"/>
      <c r="AR329" s="67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</row>
    <row r="330" spans="1:124">
      <c r="A330" s="65"/>
      <c r="B330" s="40"/>
      <c r="C330" s="41"/>
      <c r="D330" s="41"/>
      <c r="E330" s="40"/>
      <c r="F330" s="40"/>
      <c r="G330" s="40"/>
      <c r="H330" s="40"/>
      <c r="I330" s="40"/>
      <c r="J330" s="40"/>
      <c r="K330" s="41"/>
      <c r="L330" s="41"/>
      <c r="M330" s="40"/>
      <c r="N330" s="41"/>
      <c r="O330" s="41"/>
      <c r="P330" s="41"/>
      <c r="Q330" s="40"/>
      <c r="R330" s="40"/>
      <c r="T330" s="40"/>
      <c r="U330" s="40"/>
      <c r="X330" s="186"/>
      <c r="Y330" s="186"/>
      <c r="Z330" s="186"/>
      <c r="AA330" s="186"/>
      <c r="AB330" s="186"/>
      <c r="AC330" s="186"/>
      <c r="AD330" s="186"/>
      <c r="AE330" s="186"/>
      <c r="AF330" s="186"/>
      <c r="AG330" s="186"/>
      <c r="AH330" s="186"/>
      <c r="AI330" s="74"/>
      <c r="AJ330" s="67"/>
      <c r="AK330" s="67"/>
      <c r="AL330" s="67"/>
      <c r="AM330" s="67"/>
      <c r="AN330" s="67"/>
      <c r="AO330" s="40"/>
      <c r="AP330" s="40"/>
      <c r="AQ330" s="40"/>
      <c r="AR330" s="67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</row>
    <row r="331" spans="1:124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59"/>
      <c r="AJ331" s="67"/>
      <c r="AK331" s="67"/>
      <c r="AL331" s="67"/>
      <c r="AM331" s="67"/>
      <c r="AN331" s="67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</row>
    <row r="332" spans="1:124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186"/>
      <c r="Y332" s="186"/>
      <c r="Z332" s="186"/>
      <c r="AA332" s="186"/>
      <c r="AB332" s="186"/>
      <c r="AC332" s="186"/>
      <c r="AD332" s="186"/>
      <c r="AE332" s="186"/>
      <c r="AF332" s="186"/>
      <c r="AG332" s="186"/>
      <c r="AH332" s="186"/>
      <c r="AI332" s="59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</row>
    <row r="333" spans="1:124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186"/>
      <c r="Y333" s="40"/>
      <c r="Z333" s="186"/>
      <c r="AA333" s="186"/>
      <c r="AB333" s="186"/>
      <c r="AC333" s="186"/>
      <c r="AD333" s="178"/>
      <c r="AE333" s="40"/>
      <c r="AF333" s="40"/>
      <c r="AG333" s="40"/>
      <c r="AH333" s="40"/>
      <c r="AI333" s="59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</row>
    <row r="334" spans="1:124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178"/>
      <c r="Y334" s="40"/>
      <c r="Z334" s="178"/>
      <c r="AA334" s="178"/>
      <c r="AB334" s="40"/>
      <c r="AC334" s="40"/>
      <c r="AD334" s="178"/>
      <c r="AE334" s="40"/>
      <c r="AF334" s="40"/>
      <c r="AG334" s="40"/>
      <c r="AH334" s="40"/>
      <c r="AI334" s="59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</row>
    <row r="335" spans="1:124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178"/>
      <c r="Y335" s="40"/>
      <c r="Z335" s="178"/>
      <c r="AA335" s="178"/>
      <c r="AB335" s="40"/>
      <c r="AC335" s="40"/>
      <c r="AD335" s="178"/>
      <c r="AE335" s="40"/>
      <c r="AF335" s="40"/>
      <c r="AG335" s="40"/>
      <c r="AH335" s="40"/>
      <c r="AI335" s="59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</row>
    <row r="336" spans="1:124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178"/>
      <c r="Y336" s="40"/>
      <c r="Z336" s="178"/>
      <c r="AA336" s="178"/>
      <c r="AB336" s="40"/>
      <c r="AC336" s="40"/>
      <c r="AD336" s="178"/>
      <c r="AE336" s="40"/>
      <c r="AF336" s="40"/>
      <c r="AG336" s="40"/>
      <c r="AH336" s="40"/>
      <c r="AI336" s="59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</row>
    <row r="337" spans="1:124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178"/>
      <c r="Y337" s="40"/>
      <c r="Z337" s="178"/>
      <c r="AA337" s="178"/>
      <c r="AB337" s="40"/>
      <c r="AC337" s="40"/>
      <c r="AD337" s="178"/>
      <c r="AE337" s="40"/>
      <c r="AF337" s="40"/>
      <c r="AG337" s="40"/>
      <c r="AH337" s="40"/>
      <c r="AI337" s="59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</row>
    <row r="338" spans="1:124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178"/>
      <c r="Y338" s="320"/>
      <c r="Z338" s="178"/>
      <c r="AA338" s="178"/>
      <c r="AB338" s="178"/>
      <c r="AC338" s="178"/>
      <c r="AD338" s="178"/>
      <c r="AE338" s="180"/>
      <c r="AF338" s="320"/>
      <c r="AG338" s="320"/>
      <c r="AH338" s="320"/>
      <c r="AI338" s="59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</row>
    <row r="339" spans="1:124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178"/>
      <c r="Y339" s="320"/>
      <c r="Z339" s="178"/>
      <c r="AA339" s="178"/>
      <c r="AB339" s="178"/>
      <c r="AC339" s="178"/>
      <c r="AD339" s="178"/>
      <c r="AE339" s="180"/>
      <c r="AF339" s="320"/>
      <c r="AG339" s="320"/>
      <c r="AH339" s="320"/>
      <c r="AI339" s="59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</row>
    <row r="340" spans="1:124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178"/>
      <c r="Y340" s="320"/>
      <c r="Z340" s="178"/>
      <c r="AA340" s="178"/>
      <c r="AB340" s="178"/>
      <c r="AC340" s="178"/>
      <c r="AD340" s="178"/>
      <c r="AE340" s="180"/>
      <c r="AF340" s="320"/>
      <c r="AG340" s="320"/>
      <c r="AH340" s="320"/>
      <c r="AI340" s="59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</row>
    <row r="341" spans="1:124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178"/>
      <c r="Y341" s="320"/>
      <c r="Z341" s="178"/>
      <c r="AA341" s="178"/>
      <c r="AB341" s="178"/>
      <c r="AC341" s="178"/>
      <c r="AD341" s="178"/>
      <c r="AE341" s="180"/>
      <c r="AF341" s="320"/>
      <c r="AG341" s="320"/>
      <c r="AH341" s="320"/>
      <c r="AI341" s="59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</row>
    <row r="342" spans="1:124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178"/>
      <c r="Y342" s="320"/>
      <c r="Z342" s="178"/>
      <c r="AA342" s="178"/>
      <c r="AB342" s="178"/>
      <c r="AC342" s="178"/>
      <c r="AD342" s="178"/>
      <c r="AE342" s="180"/>
      <c r="AF342" s="320"/>
      <c r="AG342" s="320"/>
      <c r="AH342" s="320"/>
      <c r="AI342" s="59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</row>
    <row r="343" spans="1:124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178"/>
      <c r="Y343" s="320"/>
      <c r="Z343" s="178"/>
      <c r="AA343" s="178"/>
      <c r="AB343" s="178"/>
      <c r="AC343" s="178"/>
      <c r="AD343" s="178"/>
      <c r="AE343" s="180"/>
      <c r="AF343" s="320"/>
      <c r="AG343" s="320"/>
      <c r="AH343" s="320"/>
      <c r="AI343" s="59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</row>
    <row r="344" spans="1:124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179"/>
      <c r="Y344" s="320"/>
      <c r="Z344" s="179"/>
      <c r="AA344" s="320"/>
      <c r="AB344" s="178"/>
      <c r="AC344" s="178"/>
      <c r="AD344" s="178"/>
      <c r="AE344" s="180"/>
      <c r="AF344" s="320"/>
      <c r="AG344" s="320"/>
      <c r="AH344" s="320"/>
      <c r="AI344" s="59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</row>
    <row r="345" spans="1:124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Y345" s="320"/>
      <c r="Z345" s="40"/>
      <c r="AA345" s="40"/>
      <c r="AB345" s="179"/>
      <c r="AC345" s="179"/>
      <c r="AD345" s="179"/>
      <c r="AE345" s="181"/>
      <c r="AF345" s="320"/>
      <c r="AG345" s="320"/>
      <c r="AH345" s="320"/>
      <c r="AI345" s="59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</row>
    <row r="346" spans="1:124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D346" s="40"/>
      <c r="AI346" s="59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</row>
    <row r="347" spans="1:124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D347" s="40"/>
      <c r="AI347" s="59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</row>
    <row r="348" spans="1:124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D348" s="40"/>
      <c r="AI348" s="59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</row>
    <row r="349" spans="1:124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D349" s="40"/>
      <c r="AI349" s="59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</row>
    <row r="350" spans="1:124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D350" s="40"/>
      <c r="AI350" s="59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</row>
    <row r="351" spans="1:124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D351" s="40"/>
      <c r="AI351" s="59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</row>
    <row r="352" spans="1:124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D352" s="40"/>
      <c r="AI352" s="59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</row>
    <row r="353" spans="1:124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D353" s="40"/>
      <c r="AI353" s="59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</row>
    <row r="354" spans="1:124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D354" s="40"/>
      <c r="AI354" s="59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</row>
    <row r="355" spans="1:124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D355" s="40"/>
      <c r="AI355" s="59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</row>
    <row r="356" spans="1:124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D356" s="40"/>
      <c r="AI356" s="59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</row>
    <row r="357" spans="1:124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D357" s="40"/>
      <c r="AI357" s="59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</row>
    <row r="358" spans="1:124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D358" s="40"/>
      <c r="AI358" s="59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</row>
    <row r="359" spans="1:124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D359" s="40"/>
      <c r="AI359" s="59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</row>
    <row r="360" spans="1:124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D360" s="40"/>
      <c r="AI360" s="59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</row>
    <row r="361" spans="1:124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D361" s="40"/>
      <c r="AI361" s="59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</row>
    <row r="362" spans="1:124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D362" s="40"/>
      <c r="AI362" s="59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</row>
    <row r="363" spans="1:124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D363" s="40"/>
      <c r="AI363" s="59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</row>
    <row r="364" spans="1:124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D364" s="40"/>
      <c r="AI364" s="59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</row>
    <row r="365" spans="1:124">
      <c r="AI365" s="90"/>
    </row>
  </sheetData>
  <pageMargins left="0.75" right="0.75" top="1" bottom="1" header="0.5" footer="0.5"/>
  <pageSetup paperSize="5" scale="25" orientation="landscape" horizont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etup">
                <anchor moveWithCells="1" sizeWithCells="1">
                  <from>
                    <xdr:col>0</xdr:col>
                    <xdr:colOff>76200</xdr:colOff>
                    <xdr:row>0</xdr:row>
                    <xdr:rowOff>66675</xdr:rowOff>
                  </from>
                  <to>
                    <xdr:col>0</xdr:col>
                    <xdr:colOff>504825</xdr:colOff>
                    <xdr:row>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M366"/>
  <sheetViews>
    <sheetView showGridLines="0" workbookViewId="0">
      <selection sqref="A1:CX391"/>
    </sheetView>
  </sheetViews>
  <sheetFormatPr defaultRowHeight="12.75"/>
  <cols>
    <col min="1" max="1" width="9.140625" style="20"/>
    <col min="2" max="2" width="6.7109375" style="20" customWidth="1"/>
    <col min="3" max="5" width="6.85546875" style="20" customWidth="1"/>
    <col min="6" max="6" width="7.7109375" style="20" bestFit="1" customWidth="1"/>
    <col min="7" max="7" width="7.28515625" style="20" customWidth="1"/>
    <col min="8" max="8" width="7.42578125" style="20" customWidth="1"/>
    <col min="9" max="9" width="7.140625" style="20" customWidth="1"/>
    <col min="10" max="10" width="7.7109375" style="20" customWidth="1"/>
    <col min="11" max="11" width="7.140625" style="20" customWidth="1"/>
    <col min="12" max="12" width="6.85546875" style="20" customWidth="1"/>
    <col min="13" max="13" width="7.140625" style="20" customWidth="1"/>
    <col min="14" max="14" width="8.5703125" style="20" customWidth="1"/>
    <col min="15" max="16" width="7.42578125" style="20" customWidth="1"/>
    <col min="17" max="17" width="7.140625" style="20" customWidth="1"/>
    <col min="18" max="18" width="7.7109375" style="20" customWidth="1"/>
    <col min="19" max="19" width="4.85546875" customWidth="1"/>
    <col min="20" max="21" width="11" style="20" customWidth="1"/>
    <col min="23" max="23" width="5.28515625" customWidth="1"/>
    <col min="24" max="24" width="7.28515625" style="20" customWidth="1"/>
    <col min="25" max="25" width="7.42578125" style="20" customWidth="1"/>
    <col min="26" max="27" width="6.85546875" style="20" customWidth="1"/>
    <col min="28" max="28" width="7.7109375" style="20" customWidth="1"/>
    <col min="29" max="29" width="6.85546875" style="20" customWidth="1"/>
    <col min="30" max="30" width="6.140625" style="20" customWidth="1"/>
    <col min="31" max="32" width="7.42578125" style="20" bestFit="1" customWidth="1"/>
    <col min="33" max="33" width="7.42578125" style="20" customWidth="1"/>
    <col min="34" max="34" width="6.85546875" style="20" customWidth="1"/>
    <col min="35" max="35" width="7.42578125" style="20" customWidth="1"/>
    <col min="36" max="36" width="7.42578125" style="20" bestFit="1" customWidth="1"/>
    <col min="37" max="37" width="4.28515625" style="20" customWidth="1"/>
    <col min="38" max="38" width="6" style="20" customWidth="1"/>
    <col min="39" max="39" width="6.42578125" style="20" customWidth="1"/>
    <col min="40" max="40" width="7.28515625" style="20" customWidth="1"/>
    <col min="41" max="41" width="7.42578125" style="20" customWidth="1"/>
    <col min="42" max="42" width="6.85546875" style="20" customWidth="1"/>
    <col min="43" max="43" width="8.5703125" style="20" customWidth="1"/>
    <col min="44" max="44" width="9" style="20" customWidth="1"/>
    <col min="45" max="45" width="7.7109375" style="20" customWidth="1"/>
    <col min="46" max="46" width="7.28515625" style="20" customWidth="1"/>
    <col min="47" max="47" width="6.28515625" style="20" customWidth="1"/>
    <col min="48" max="48" width="7.28515625" style="20" customWidth="1"/>
    <col min="49" max="49" width="6.85546875" style="20" customWidth="1"/>
    <col min="50" max="50" width="6.140625" style="20" customWidth="1"/>
    <col min="51" max="51" width="6.28515625" style="20" customWidth="1"/>
    <col min="52" max="52" width="3.85546875" style="20" customWidth="1"/>
    <col min="53" max="16384" width="9.140625" style="20"/>
  </cols>
  <sheetData>
    <row r="1" spans="1:117">
      <c r="A1" s="40"/>
      <c r="B1" s="40" t="s">
        <v>620</v>
      </c>
      <c r="C1" s="44">
        <v>8.5000000000000006E-2</v>
      </c>
      <c r="D1" s="44">
        <v>8.2750000000000046E-2</v>
      </c>
      <c r="E1" s="44">
        <v>8.5000000000000006E-2</v>
      </c>
      <c r="F1" s="44">
        <v>0.05</v>
      </c>
      <c r="G1" s="44">
        <v>8.5000000000000006E-2</v>
      </c>
      <c r="H1" s="45">
        <v>7.8750000000000001E-2</v>
      </c>
      <c r="I1" s="44">
        <v>7.8750000000000001E-2</v>
      </c>
      <c r="J1" s="44">
        <v>7.8750000000000001E-2</v>
      </c>
      <c r="K1" s="44">
        <v>0.1225</v>
      </c>
      <c r="L1" s="44">
        <v>0.12150000000000005</v>
      </c>
      <c r="M1" s="44">
        <v>0.1225</v>
      </c>
      <c r="N1" s="44">
        <v>0.14749999999999999</v>
      </c>
      <c r="O1" s="44">
        <v>9.8750000000000004E-2</v>
      </c>
      <c r="P1" s="44">
        <v>0.1015000000000001</v>
      </c>
      <c r="Q1" s="44">
        <v>9.8750000000000004E-2</v>
      </c>
      <c r="R1" s="44">
        <v>9.8750000000000004E-2</v>
      </c>
      <c r="T1" s="572">
        <v>-0.21249999999999999</v>
      </c>
      <c r="U1" s="572">
        <v>-0.1575</v>
      </c>
      <c r="V1" s="572">
        <v>8.774999750000001E-2</v>
      </c>
      <c r="X1" s="540">
        <v>8.774999750000001E-2</v>
      </c>
      <c r="Y1" s="545">
        <v>8.774999750000001E-2</v>
      </c>
      <c r="Z1" s="540">
        <v>6.3999997500000003E-2</v>
      </c>
      <c r="AA1" s="540">
        <v>-9.6000000000000002E-2</v>
      </c>
      <c r="AB1" s="558">
        <v>0.42149999999999999</v>
      </c>
      <c r="AC1" s="558">
        <v>0.33962499999999995</v>
      </c>
      <c r="AD1" s="551">
        <v>0.20400000000000001</v>
      </c>
      <c r="AE1" s="558">
        <v>0.16899999999999998</v>
      </c>
      <c r="AF1" s="44">
        <v>-0.25</v>
      </c>
      <c r="AG1" s="44">
        <v>0</v>
      </c>
      <c r="AH1" s="46"/>
      <c r="AI1" s="47"/>
      <c r="AJ1" s="40"/>
      <c r="AK1" s="41"/>
      <c r="AL1" s="40"/>
      <c r="AM1" s="40"/>
      <c r="AN1" s="41"/>
      <c r="AO1" s="40"/>
      <c r="AP1" s="40"/>
      <c r="AQ1" s="40"/>
      <c r="AR1" s="40"/>
      <c r="AS1" s="40"/>
      <c r="AT1" s="40"/>
      <c r="AU1" s="48"/>
      <c r="AV1" s="40"/>
      <c r="AW1" s="40"/>
      <c r="AX1" s="40"/>
      <c r="AY1" s="48"/>
      <c r="AZ1" s="40"/>
      <c r="BA1" s="40"/>
      <c r="BB1" s="48"/>
      <c r="BC1" s="40"/>
      <c r="BD1" s="48"/>
      <c r="BE1" s="41"/>
      <c r="BF1" s="40"/>
      <c r="BG1" s="41"/>
      <c r="BH1" s="41"/>
      <c r="BI1" s="41"/>
      <c r="BJ1" s="41"/>
      <c r="BK1" s="41"/>
      <c r="BL1" s="40"/>
      <c r="BM1" s="40"/>
      <c r="BN1" s="40"/>
      <c r="BO1" s="40"/>
      <c r="BP1" s="40"/>
      <c r="BQ1" s="40"/>
      <c r="BR1" s="40"/>
      <c r="BS1" s="49"/>
      <c r="BT1" s="40"/>
      <c r="BU1" s="40"/>
      <c r="BV1" s="40"/>
      <c r="BW1" s="40"/>
      <c r="BX1" s="49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3"/>
      <c r="CT1" s="41"/>
      <c r="CU1" s="50"/>
      <c r="CV1" s="50"/>
      <c r="CW1" s="50"/>
      <c r="CX1" s="51"/>
      <c r="CY1" s="40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</row>
    <row r="2" spans="1:117">
      <c r="A2" s="40"/>
      <c r="B2" s="40" t="s">
        <v>659</v>
      </c>
      <c r="C2" s="44">
        <v>0.24299999999999997</v>
      </c>
      <c r="D2" s="44">
        <v>0.24299999999999997</v>
      </c>
      <c r="E2" s="44">
        <v>0.23299999999999996</v>
      </c>
      <c r="F2" s="44">
        <v>0.20799999999999996</v>
      </c>
      <c r="G2" s="44">
        <v>0.23299999999999996</v>
      </c>
      <c r="H2" s="44">
        <v>0.38300000000000001</v>
      </c>
      <c r="I2" s="213">
        <v>0.38300000000000001</v>
      </c>
      <c r="J2" s="44">
        <v>0.38300000000000001</v>
      </c>
      <c r="K2" s="44">
        <v>0.36299999999999999</v>
      </c>
      <c r="L2" s="44">
        <v>0.36299999999999999</v>
      </c>
      <c r="M2" s="213">
        <v>0.36299999999999999</v>
      </c>
      <c r="N2" s="44">
        <v>0.42299999999999993</v>
      </c>
      <c r="O2" s="44">
        <v>0.54299999999999993</v>
      </c>
      <c r="P2" s="44">
        <v>0.54299999999999993</v>
      </c>
      <c r="Q2" s="213">
        <v>0.54299999999999993</v>
      </c>
      <c r="R2" s="44">
        <v>0.55300000000000005</v>
      </c>
      <c r="T2" s="572">
        <v>8.851649999999997E-2</v>
      </c>
      <c r="U2" s="572">
        <v>0.16653208749999998</v>
      </c>
      <c r="V2" s="572">
        <v>0.225195428</v>
      </c>
      <c r="X2" s="540">
        <v>0.21</v>
      </c>
      <c r="Y2" s="545">
        <v>0.21</v>
      </c>
      <c r="Z2" s="540">
        <v>0.1225</v>
      </c>
      <c r="AA2" s="540">
        <v>0.03</v>
      </c>
      <c r="AB2" s="564">
        <v>1.3380000000000001</v>
      </c>
      <c r="AC2" s="564">
        <v>0.73499999999999999</v>
      </c>
      <c r="AD2" s="551">
        <v>0.36499999999999999</v>
      </c>
      <c r="AE2" s="558">
        <v>0.26549999999999996</v>
      </c>
      <c r="AF2" s="44">
        <v>-0.25</v>
      </c>
      <c r="AG2" s="44">
        <v>0</v>
      </c>
      <c r="AH2" s="54"/>
      <c r="AI2" s="55"/>
      <c r="AJ2" s="55"/>
      <c r="AK2" s="55"/>
      <c r="AL2" s="55"/>
      <c r="AM2" s="40"/>
      <c r="AN2" s="55"/>
      <c r="AO2" s="55"/>
      <c r="AP2" s="55"/>
      <c r="AQ2" s="55"/>
      <c r="AR2" s="40"/>
      <c r="AS2" s="40"/>
      <c r="AT2" s="40"/>
      <c r="AU2" s="55"/>
      <c r="AV2" s="55"/>
      <c r="AW2" s="55"/>
      <c r="AX2" s="40"/>
      <c r="AY2" s="40"/>
      <c r="AZ2" s="40"/>
      <c r="BA2" s="55"/>
      <c r="BB2" s="40"/>
      <c r="BC2" s="55"/>
      <c r="BD2" s="55"/>
      <c r="BE2" s="55"/>
      <c r="BF2" s="40"/>
      <c r="BG2" s="55"/>
      <c r="BH2" s="55"/>
      <c r="BI2" s="55"/>
      <c r="BJ2" s="55"/>
      <c r="BK2" s="55"/>
      <c r="BL2" s="40"/>
      <c r="BM2" s="40"/>
      <c r="BN2" s="40"/>
      <c r="BO2" s="55"/>
      <c r="BP2" s="55"/>
      <c r="BQ2" s="55"/>
      <c r="BR2" s="55"/>
      <c r="BS2" s="55"/>
      <c r="BT2" s="40"/>
      <c r="BU2" s="40"/>
      <c r="BV2" s="40"/>
      <c r="BW2" s="40"/>
      <c r="BX2" s="49"/>
      <c r="BY2" s="40"/>
      <c r="BZ2" s="40"/>
      <c r="CA2" s="40"/>
      <c r="CB2" s="40"/>
      <c r="CC2" s="40"/>
      <c r="CD2" s="40"/>
      <c r="CE2" s="40"/>
      <c r="CF2" s="40"/>
      <c r="CG2" s="40"/>
      <c r="CH2" s="53"/>
      <c r="CI2" s="53"/>
      <c r="CJ2" s="40"/>
      <c r="CK2" s="40"/>
      <c r="CL2" s="40"/>
      <c r="CM2" s="40"/>
      <c r="CN2" s="40"/>
      <c r="CO2" s="40"/>
      <c r="CP2" s="40"/>
      <c r="CQ2" s="40"/>
      <c r="CR2" s="40"/>
      <c r="CS2" s="43"/>
      <c r="CT2" s="41"/>
      <c r="CU2" s="50"/>
      <c r="CV2" s="50"/>
      <c r="CW2" s="50"/>
      <c r="CX2" s="51"/>
      <c r="CY2" s="40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</row>
    <row r="3" spans="1:117">
      <c r="A3" s="40"/>
      <c r="B3" s="40" t="s">
        <v>787</v>
      </c>
      <c r="C3" s="41">
        <v>0.14000000000000001</v>
      </c>
      <c r="D3" s="41">
        <v>0.14000000000000001</v>
      </c>
      <c r="E3" s="40">
        <v>0.14000000000000001</v>
      </c>
      <c r="F3" s="40">
        <v>0.105</v>
      </c>
      <c r="G3" s="40">
        <v>0.14000000000000001</v>
      </c>
      <c r="H3" s="49">
        <v>0.13500000000000001</v>
      </c>
      <c r="I3" s="214">
        <v>0.13500000000000001</v>
      </c>
      <c r="J3" s="41">
        <v>0.13500000000000001</v>
      </c>
      <c r="K3" s="41">
        <v>0.16250000000000001</v>
      </c>
      <c r="L3" s="41">
        <v>0.16250000000000001</v>
      </c>
      <c r="M3" s="214">
        <v>0.16250000000000001</v>
      </c>
      <c r="N3" s="40">
        <v>0.1825</v>
      </c>
      <c r="O3" s="40">
        <v>0.14000000000000001</v>
      </c>
      <c r="P3" s="40">
        <v>0.14000000000000001</v>
      </c>
      <c r="Q3" s="214">
        <v>0.14000000000000001</v>
      </c>
      <c r="R3" s="41">
        <v>0.14000000000000001</v>
      </c>
      <c r="T3" s="568">
        <v>-0.06</v>
      </c>
      <c r="U3" s="568">
        <v>-5.0000000000000001E-3</v>
      </c>
      <c r="V3" s="568">
        <v>0.11749999999999999</v>
      </c>
      <c r="X3" s="534">
        <v>0.11749999999999999</v>
      </c>
      <c r="Y3" s="545">
        <v>0.11749999999999999</v>
      </c>
      <c r="Z3" s="546">
        <v>6.25E-2</v>
      </c>
      <c r="AA3" s="546">
        <v>-9.2499999999999999E-2</v>
      </c>
      <c r="AB3" s="549">
        <v>0.40285714285714286</v>
      </c>
      <c r="AC3" s="549">
        <v>0.3021428571428571</v>
      </c>
      <c r="AD3" s="551">
        <v>0.22500000000000001</v>
      </c>
      <c r="AE3" s="558">
        <v>0.185</v>
      </c>
      <c r="AF3" s="44">
        <v>-0.25</v>
      </c>
      <c r="AG3" s="44">
        <v>0</v>
      </c>
      <c r="AH3" s="57"/>
      <c r="AI3" s="56"/>
      <c r="AJ3" s="52"/>
      <c r="AK3" s="56"/>
      <c r="AL3" s="40"/>
      <c r="AM3" s="40"/>
      <c r="AN3" s="41"/>
      <c r="AO3" s="40"/>
      <c r="AP3" s="40"/>
      <c r="AQ3" s="40"/>
      <c r="AR3" s="40"/>
      <c r="AS3" s="40"/>
      <c r="AT3" s="40" t="s">
        <v>80</v>
      </c>
      <c r="AU3" s="41"/>
      <c r="AV3" s="52"/>
      <c r="AW3" s="41"/>
      <c r="AX3" s="40"/>
      <c r="AY3" s="40"/>
      <c r="AZ3" s="40"/>
      <c r="BA3" s="42"/>
      <c r="BB3" s="40"/>
      <c r="BC3" s="52"/>
      <c r="BD3" s="41"/>
      <c r="BE3" s="50"/>
      <c r="BF3" s="40"/>
      <c r="BG3" s="41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9"/>
      <c r="BT3" s="40"/>
      <c r="BU3" s="40"/>
      <c r="BV3" s="40"/>
      <c r="BW3" s="40"/>
      <c r="BX3" s="49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9"/>
      <c r="CP3" s="40"/>
      <c r="CQ3" s="40"/>
      <c r="CR3" s="40"/>
      <c r="CS3" s="43"/>
      <c r="CT3" s="41"/>
      <c r="CU3" s="50"/>
      <c r="CV3" s="50"/>
      <c r="CW3" s="50"/>
      <c r="CX3" s="51"/>
      <c r="CY3" s="40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</row>
    <row r="4" spans="1:117">
      <c r="A4" s="164"/>
      <c r="B4" s="40"/>
      <c r="C4" s="41"/>
      <c r="D4" s="41"/>
      <c r="E4" s="41"/>
      <c r="F4" s="40"/>
      <c r="G4" s="40"/>
      <c r="H4" s="40">
        <v>0.02</v>
      </c>
      <c r="I4" s="214"/>
      <c r="J4" s="41"/>
      <c r="K4" s="40">
        <v>0.12</v>
      </c>
      <c r="L4" s="40"/>
      <c r="M4" s="214"/>
      <c r="N4" s="53"/>
      <c r="O4" s="40"/>
      <c r="P4" s="40"/>
      <c r="Q4" s="214"/>
      <c r="R4" s="41"/>
      <c r="T4" s="568"/>
      <c r="U4" s="568"/>
      <c r="V4" s="568"/>
      <c r="X4" s="547"/>
      <c r="Y4" s="530"/>
      <c r="Z4" s="534"/>
      <c r="AA4" s="534"/>
      <c r="AB4" s="549"/>
      <c r="AC4" s="549"/>
      <c r="AD4" s="551"/>
      <c r="AE4" s="551"/>
      <c r="AH4" s="57"/>
      <c r="AI4" s="40"/>
      <c r="AJ4" s="40"/>
      <c r="AK4" s="41"/>
      <c r="AL4" s="40"/>
      <c r="AM4" s="40"/>
      <c r="AN4" s="53"/>
      <c r="AO4" s="40"/>
      <c r="AP4" s="53"/>
      <c r="AQ4" s="40"/>
      <c r="AR4" s="40"/>
      <c r="AS4" s="40"/>
      <c r="AT4" s="40"/>
      <c r="AU4" s="41"/>
      <c r="AV4" s="40"/>
      <c r="AW4" s="41"/>
      <c r="AX4" s="40"/>
      <c r="AY4" s="40"/>
      <c r="AZ4" s="40"/>
      <c r="BA4" s="40"/>
      <c r="BB4" s="40"/>
      <c r="BC4" s="40"/>
      <c r="BD4" s="40"/>
      <c r="BE4" s="42"/>
      <c r="BF4" s="40"/>
      <c r="BG4" s="41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9"/>
      <c r="BT4" s="40"/>
      <c r="BU4" s="40"/>
      <c r="BV4" s="40"/>
      <c r="BW4" s="49"/>
      <c r="BX4" s="49"/>
      <c r="BY4" s="56"/>
      <c r="BZ4" s="56"/>
      <c r="CA4" s="56"/>
      <c r="CB4" s="49"/>
      <c r="CC4" s="40"/>
      <c r="CD4" s="40"/>
      <c r="CE4" s="40"/>
      <c r="CF4" s="40"/>
      <c r="CG4" s="40"/>
      <c r="CH4" s="56"/>
      <c r="CI4" s="56"/>
      <c r="CJ4" s="40"/>
      <c r="CK4" s="40"/>
      <c r="CL4" s="40"/>
      <c r="CM4" s="40"/>
      <c r="CN4" s="40"/>
      <c r="CO4" s="40"/>
      <c r="CP4" s="40"/>
      <c r="CQ4" s="40"/>
      <c r="CR4" s="40"/>
      <c r="CS4" s="43"/>
      <c r="CT4" s="41"/>
      <c r="CU4" s="50"/>
      <c r="CV4" s="50"/>
      <c r="CW4" s="50"/>
      <c r="CX4" s="51"/>
      <c r="CY4" s="40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</row>
    <row r="5" spans="1:117">
      <c r="A5" s="183">
        <v>36732</v>
      </c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74"/>
      <c r="U5" s="574"/>
      <c r="V5" s="574"/>
      <c r="X5" s="534"/>
      <c r="Y5" s="532"/>
      <c r="Z5" s="533"/>
      <c r="AA5" s="533"/>
      <c r="AB5" s="552"/>
      <c r="AC5" s="552"/>
      <c r="AD5" s="551"/>
      <c r="AE5" s="551"/>
      <c r="AH5" s="59"/>
      <c r="AI5" s="60"/>
      <c r="AJ5" s="40"/>
      <c r="AK5" s="40"/>
      <c r="AL5" s="40"/>
      <c r="AM5" s="40">
        <v>-0.4637364865040472</v>
      </c>
      <c r="AN5" s="53"/>
      <c r="AO5" s="40"/>
      <c r="AP5" s="53"/>
      <c r="AQ5" s="40"/>
      <c r="AR5" s="40"/>
      <c r="AS5" s="40"/>
      <c r="AT5" s="40"/>
      <c r="AU5" s="53"/>
      <c r="AV5" s="53"/>
      <c r="AW5" s="53"/>
      <c r="AX5" s="40"/>
      <c r="AY5" s="40"/>
      <c r="AZ5" s="40"/>
      <c r="BA5" s="53"/>
      <c r="BB5" s="40"/>
      <c r="BC5" s="53"/>
      <c r="BD5" s="53"/>
      <c r="BE5" s="53"/>
      <c r="BF5" s="40"/>
      <c r="BG5" s="40"/>
      <c r="BH5" s="40"/>
      <c r="BI5" s="40"/>
      <c r="BJ5" s="40"/>
      <c r="BK5" s="40"/>
      <c r="BL5" s="40"/>
      <c r="BM5" s="40"/>
      <c r="BN5" s="40"/>
      <c r="BO5" s="48"/>
      <c r="BP5" s="40"/>
      <c r="BQ5" s="40"/>
      <c r="BR5" s="40"/>
      <c r="BS5" s="49"/>
      <c r="BT5" s="40"/>
      <c r="BU5" s="40"/>
      <c r="BV5" s="40"/>
      <c r="BW5" s="40"/>
      <c r="BX5" s="40"/>
      <c r="BY5" s="40"/>
      <c r="BZ5" s="40"/>
      <c r="CA5" s="40"/>
      <c r="CB5" s="40"/>
      <c r="CC5" s="53"/>
      <c r="CD5" s="53"/>
      <c r="CE5" s="53"/>
      <c r="CF5" s="53"/>
      <c r="CG5" s="40"/>
      <c r="CH5" s="40"/>
      <c r="CI5" s="40"/>
      <c r="CJ5" s="40"/>
      <c r="CK5" s="40"/>
      <c r="CL5" s="40"/>
      <c r="CM5" s="40"/>
      <c r="CN5" s="40"/>
      <c r="CO5" s="49"/>
      <c r="CP5" s="53"/>
      <c r="CQ5" s="40"/>
      <c r="CR5" s="40"/>
      <c r="CS5" s="43"/>
      <c r="CT5" s="41"/>
      <c r="CU5" s="50"/>
      <c r="CV5" s="50"/>
      <c r="CW5" s="50"/>
      <c r="CX5" s="51"/>
      <c r="CY5" s="40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</row>
    <row r="6" spans="1:117">
      <c r="A6" s="166"/>
      <c r="B6" s="40"/>
      <c r="C6" s="73" t="s">
        <v>0</v>
      </c>
      <c r="D6" s="73" t="s">
        <v>91</v>
      </c>
      <c r="E6" s="53" t="s">
        <v>26</v>
      </c>
      <c r="F6" s="53" t="s">
        <v>703</v>
      </c>
      <c r="G6" s="53" t="s">
        <v>81</v>
      </c>
      <c r="H6" s="167" t="s">
        <v>5</v>
      </c>
      <c r="I6" s="73" t="s">
        <v>743</v>
      </c>
      <c r="J6" s="167" t="s">
        <v>651</v>
      </c>
      <c r="K6" s="73" t="s">
        <v>1</v>
      </c>
      <c r="L6" s="73" t="s">
        <v>91</v>
      </c>
      <c r="M6" s="73" t="s">
        <v>717</v>
      </c>
      <c r="N6" s="53" t="s">
        <v>6</v>
      </c>
      <c r="O6" s="53" t="s">
        <v>13</v>
      </c>
      <c r="P6" s="53" t="s">
        <v>91</v>
      </c>
      <c r="Q6" s="73" t="s">
        <v>82</v>
      </c>
      <c r="R6" s="167" t="s">
        <v>12</v>
      </c>
      <c r="T6" s="574" t="s">
        <v>763</v>
      </c>
      <c r="U6" s="574" t="s">
        <v>773</v>
      </c>
      <c r="V6" s="574" t="s">
        <v>794</v>
      </c>
      <c r="X6" s="533" t="s">
        <v>14</v>
      </c>
      <c r="Y6" s="536" t="s">
        <v>687</v>
      </c>
      <c r="Z6" s="535" t="s">
        <v>4</v>
      </c>
      <c r="AA6" s="535" t="s">
        <v>826</v>
      </c>
      <c r="AB6" s="553" t="s">
        <v>83</v>
      </c>
      <c r="AC6" s="553" t="s">
        <v>84</v>
      </c>
      <c r="AD6" s="554" t="s">
        <v>77</v>
      </c>
      <c r="AE6" s="554" t="s">
        <v>75</v>
      </c>
      <c r="AF6" s="87" t="s">
        <v>542</v>
      </c>
      <c r="AG6" s="87" t="s">
        <v>541</v>
      </c>
      <c r="AH6" s="168"/>
      <c r="AI6" s="53"/>
      <c r="AJ6" s="53" t="s">
        <v>85</v>
      </c>
      <c r="AK6" s="73"/>
      <c r="AL6" s="53"/>
      <c r="AM6" s="53" t="s">
        <v>0</v>
      </c>
      <c r="AN6" s="53" t="s">
        <v>0</v>
      </c>
      <c r="AO6" s="169" t="s">
        <v>26</v>
      </c>
      <c r="AP6" s="53" t="s">
        <v>81</v>
      </c>
      <c r="AQ6" s="53" t="s">
        <v>5</v>
      </c>
      <c r="AR6" s="53" t="s">
        <v>1</v>
      </c>
      <c r="AS6" s="170" t="s">
        <v>6</v>
      </c>
      <c r="AT6" s="53" t="s">
        <v>82</v>
      </c>
      <c r="AU6" s="73" t="s">
        <v>12</v>
      </c>
      <c r="AV6" s="167"/>
      <c r="AW6" s="167"/>
      <c r="AX6" s="53" t="s">
        <v>14</v>
      </c>
      <c r="AY6" s="53" t="s">
        <v>4</v>
      </c>
      <c r="AZ6" s="53" t="s">
        <v>83</v>
      </c>
      <c r="BA6" s="73" t="s">
        <v>84</v>
      </c>
      <c r="BB6" s="53" t="s">
        <v>77</v>
      </c>
      <c r="BC6" s="53" t="s">
        <v>75</v>
      </c>
      <c r="BD6" s="171" t="s">
        <v>542</v>
      </c>
      <c r="BE6" s="53" t="s">
        <v>541</v>
      </c>
      <c r="BF6" s="53"/>
      <c r="BG6" s="53"/>
      <c r="BH6" s="172" t="s">
        <v>86</v>
      </c>
      <c r="BI6" s="173" t="s">
        <v>87</v>
      </c>
      <c r="BJ6" s="53" t="s">
        <v>88</v>
      </c>
      <c r="BK6" s="53" t="s">
        <v>89</v>
      </c>
      <c r="BL6" s="173" t="s">
        <v>90</v>
      </c>
      <c r="BM6" s="53"/>
      <c r="BN6" s="53"/>
      <c r="BO6" s="48"/>
      <c r="BP6" s="48"/>
      <c r="BQ6" s="41"/>
      <c r="BR6" s="40"/>
      <c r="BS6" s="49"/>
      <c r="BT6" s="40"/>
      <c r="BU6" s="40"/>
      <c r="BV6" s="49"/>
      <c r="BW6" s="56"/>
      <c r="BX6" s="40"/>
      <c r="BY6" s="53"/>
      <c r="BZ6" s="53"/>
      <c r="CA6" s="53"/>
      <c r="CB6" s="40"/>
      <c r="CC6" s="53"/>
      <c r="CD6" s="53"/>
      <c r="CE6" s="53"/>
      <c r="CF6" s="53"/>
      <c r="CG6" s="40"/>
      <c r="CH6" s="40"/>
      <c r="CI6" s="40"/>
      <c r="CJ6" s="40"/>
      <c r="CK6" s="40"/>
      <c r="CL6" s="40"/>
      <c r="CM6" s="40"/>
      <c r="CN6" s="49"/>
      <c r="CO6" s="49"/>
      <c r="CP6" s="53"/>
      <c r="CQ6" s="40"/>
      <c r="CR6" s="49"/>
      <c r="CS6" s="43"/>
      <c r="CT6" s="41"/>
      <c r="CU6" s="50"/>
      <c r="CV6" s="50"/>
      <c r="CW6" s="50"/>
      <c r="CX6" s="51"/>
      <c r="CY6" s="40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</row>
    <row r="7" spans="1:117">
      <c r="A7" s="166">
        <v>1</v>
      </c>
      <c r="B7" s="40">
        <v>2</v>
      </c>
      <c r="C7" s="40">
        <v>3</v>
      </c>
      <c r="D7" s="40">
        <v>4</v>
      </c>
      <c r="E7" s="40">
        <v>5</v>
      </c>
      <c r="F7" s="40">
        <v>6</v>
      </c>
      <c r="G7" s="40">
        <v>7</v>
      </c>
      <c r="H7" s="40">
        <v>8</v>
      </c>
      <c r="I7" s="40">
        <v>9</v>
      </c>
      <c r="J7" s="40">
        <v>10</v>
      </c>
      <c r="K7" s="40">
        <v>11</v>
      </c>
      <c r="L7" s="40">
        <v>12</v>
      </c>
      <c r="M7" s="40">
        <v>13</v>
      </c>
      <c r="N7" s="40">
        <v>14</v>
      </c>
      <c r="O7" s="40">
        <v>15</v>
      </c>
      <c r="P7" s="40">
        <v>16</v>
      </c>
      <c r="Q7" s="40">
        <v>17</v>
      </c>
      <c r="R7" s="40">
        <v>18</v>
      </c>
      <c r="S7" s="40">
        <v>19</v>
      </c>
      <c r="T7" s="568">
        <v>20</v>
      </c>
      <c r="U7" s="568">
        <v>21</v>
      </c>
      <c r="V7" s="568">
        <v>22</v>
      </c>
      <c r="W7" s="40">
        <v>23</v>
      </c>
      <c r="X7" s="534">
        <v>24</v>
      </c>
      <c r="Y7" s="534">
        <v>25</v>
      </c>
      <c r="Z7" s="534">
        <v>26</v>
      </c>
      <c r="AA7" s="534"/>
      <c r="AB7" s="560">
        <v>27</v>
      </c>
      <c r="AC7" s="560">
        <v>28</v>
      </c>
      <c r="AD7" s="560">
        <v>29</v>
      </c>
      <c r="AE7" s="560">
        <v>30</v>
      </c>
      <c r="AF7" s="40">
        <v>26</v>
      </c>
      <c r="AG7" s="40">
        <v>27</v>
      </c>
      <c r="AH7" s="40">
        <v>28</v>
      </c>
      <c r="AI7" s="57"/>
      <c r="AJ7" s="415">
        <v>0.53500000000000003</v>
      </c>
      <c r="AK7" s="41"/>
      <c r="AL7" s="40"/>
      <c r="AM7" s="40" t="s">
        <v>759</v>
      </c>
      <c r="AN7" s="40"/>
      <c r="AO7" s="40"/>
      <c r="AP7" s="56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1"/>
      <c r="BB7" s="40"/>
      <c r="BC7" s="40"/>
      <c r="BD7" s="51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9"/>
      <c r="BT7" s="40"/>
      <c r="BU7" s="40"/>
      <c r="BV7" s="49"/>
      <c r="BW7" s="49"/>
      <c r="BX7" s="40"/>
      <c r="BY7" s="40"/>
      <c r="BZ7" s="56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53"/>
      <c r="CM7" s="40"/>
      <c r="CN7" s="56"/>
      <c r="CO7" s="64"/>
      <c r="CP7" s="53"/>
      <c r="CQ7" s="40"/>
      <c r="CR7" s="40"/>
      <c r="CS7" s="40"/>
      <c r="CT7" s="40"/>
      <c r="CU7" s="40"/>
      <c r="CV7" s="40"/>
      <c r="CW7" s="40"/>
      <c r="CX7" s="40"/>
      <c r="CY7" s="40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</row>
    <row r="8" spans="1:117">
      <c r="A8" s="165">
        <v>36708</v>
      </c>
      <c r="B8" s="41">
        <v>-4.0999990000000014E-2</v>
      </c>
      <c r="C8" s="41">
        <v>0.06</v>
      </c>
      <c r="D8" s="394">
        <v>5.1000000000000156E-2</v>
      </c>
      <c r="E8" s="93">
        <v>0.06</v>
      </c>
      <c r="F8" s="288">
        <v>2.5000000000000001E-2</v>
      </c>
      <c r="G8" s="93">
        <v>0.06</v>
      </c>
      <c r="H8" s="357">
        <v>0.05</v>
      </c>
      <c r="I8" s="67">
        <v>0.05</v>
      </c>
      <c r="J8" s="412">
        <v>0.05</v>
      </c>
      <c r="K8" s="290">
        <v>9.5000000000000001E-2</v>
      </c>
      <c r="L8" s="416">
        <v>9.1000000000000192E-2</v>
      </c>
      <c r="M8" s="67">
        <v>9.5000000000000001E-2</v>
      </c>
      <c r="N8" s="93">
        <v>0.12</v>
      </c>
      <c r="O8" s="290">
        <v>7.0000000000000007E-2</v>
      </c>
      <c r="P8" s="184">
        <v>8.1000000000000405E-2</v>
      </c>
      <c r="Q8" s="67">
        <v>7.0000000000000007E-2</v>
      </c>
      <c r="R8" s="93">
        <v>7.0000000000000007E-2</v>
      </c>
      <c r="T8" s="571">
        <v>-0.25</v>
      </c>
      <c r="U8" s="571">
        <v>-0.19500000000000001</v>
      </c>
      <c r="V8" s="571">
        <v>8.0999990000000008E-2</v>
      </c>
      <c r="X8" s="538">
        <v>8.0999990000000008E-2</v>
      </c>
      <c r="Y8" s="539">
        <v>8.0999990000000008E-2</v>
      </c>
      <c r="Z8" s="538">
        <v>6.0999990000000004E-2</v>
      </c>
      <c r="AA8" s="538">
        <v>-0.159</v>
      </c>
      <c r="AB8" s="556">
        <v>0.56100000000000005</v>
      </c>
      <c r="AC8" s="556">
        <v>0.35100000000000003</v>
      </c>
      <c r="AD8" s="556">
        <v>0.19100000000000003</v>
      </c>
      <c r="AE8" s="557">
        <v>0.151</v>
      </c>
      <c r="AF8" s="325">
        <v>-0.25</v>
      </c>
      <c r="AG8" s="325">
        <v>0</v>
      </c>
      <c r="AH8" s="325">
        <v>6.0944559607901638</v>
      </c>
      <c r="AI8" s="74">
        <v>36708</v>
      </c>
      <c r="AJ8" s="67">
        <v>4.3690000000000007</v>
      </c>
      <c r="AK8" s="68"/>
      <c r="AL8" s="68"/>
      <c r="AM8" s="69">
        <v>4.4290000000000003</v>
      </c>
      <c r="AN8" s="68">
        <v>4.4290000000000003</v>
      </c>
      <c r="AO8" s="68">
        <v>4.4290000000000003</v>
      </c>
      <c r="AP8" s="68">
        <v>4.4290000000000003</v>
      </c>
      <c r="AQ8" s="66">
        <v>4.4190000000000005</v>
      </c>
      <c r="AR8" s="40">
        <v>4.4640000000000004</v>
      </c>
      <c r="AS8" s="40">
        <v>4.4890000000000008</v>
      </c>
      <c r="AT8" s="40">
        <v>4.4390000000000009</v>
      </c>
      <c r="AU8" s="48">
        <v>4.4390000000000009</v>
      </c>
      <c r="AV8" s="48"/>
      <c r="AW8" s="48"/>
      <c r="AX8" s="40">
        <v>4.4499999900000002</v>
      </c>
      <c r="AY8" s="50">
        <v>4.4299999900000007</v>
      </c>
      <c r="AZ8" s="40">
        <v>4.93</v>
      </c>
      <c r="BA8" s="67">
        <v>4.72</v>
      </c>
      <c r="BB8" s="40">
        <v>4.5599999999999996</v>
      </c>
      <c r="BC8" s="51">
        <v>4.5199999999999996</v>
      </c>
      <c r="BD8" s="48">
        <v>4.1190000000000007</v>
      </c>
      <c r="BE8" s="51">
        <v>4.3690000000000007</v>
      </c>
      <c r="BF8" s="67"/>
      <c r="BG8" s="40"/>
      <c r="BH8" s="40">
        <v>1.4711157411509999</v>
      </c>
      <c r="BI8" s="48">
        <v>1</v>
      </c>
      <c r="BJ8" s="48">
        <v>1</v>
      </c>
      <c r="BK8" s="48">
        <v>1</v>
      </c>
      <c r="BL8" s="63">
        <v>1</v>
      </c>
      <c r="BM8" s="40"/>
      <c r="BN8" s="40"/>
      <c r="BO8" s="71"/>
      <c r="BP8" s="71"/>
      <c r="BQ8" s="40"/>
      <c r="BR8" s="71"/>
      <c r="BS8" s="40"/>
      <c r="BT8" s="40"/>
      <c r="BU8" s="40"/>
      <c r="BV8" s="49"/>
      <c r="BW8" s="49"/>
      <c r="BX8" s="49"/>
      <c r="BY8" s="56"/>
      <c r="BZ8" s="56"/>
      <c r="CA8" s="56"/>
      <c r="CB8" s="49"/>
      <c r="CC8" s="48"/>
      <c r="CD8" s="48"/>
      <c r="CE8" s="48"/>
      <c r="CF8" s="48"/>
      <c r="CG8" s="40"/>
      <c r="CH8" s="56"/>
      <c r="CI8" s="56"/>
      <c r="CJ8" s="72"/>
      <c r="CK8" s="40"/>
      <c r="CL8" s="56"/>
      <c r="CM8" s="40"/>
      <c r="CN8" s="49"/>
      <c r="CO8" s="49"/>
      <c r="CP8" s="40"/>
      <c r="CQ8" s="56"/>
      <c r="CR8" s="40"/>
      <c r="CS8" s="40"/>
      <c r="CT8" s="41"/>
      <c r="CU8" s="41"/>
      <c r="CV8" s="49"/>
      <c r="CW8" s="40"/>
      <c r="CX8" s="49"/>
      <c r="CY8" s="40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</row>
    <row r="9" spans="1:117">
      <c r="A9" s="165">
        <v>36739</v>
      </c>
      <c r="B9" s="41">
        <v>-2.75E-2</v>
      </c>
      <c r="C9" s="41">
        <v>0.06</v>
      </c>
      <c r="D9" s="394">
        <v>0.06</v>
      </c>
      <c r="E9" s="93">
        <v>0.06</v>
      </c>
      <c r="F9" s="288">
        <v>2.5000000000000001E-2</v>
      </c>
      <c r="G9" s="93">
        <v>0.06</v>
      </c>
      <c r="H9" s="357">
        <v>5.5E-2</v>
      </c>
      <c r="I9" s="67">
        <v>5.5E-2</v>
      </c>
      <c r="J9" s="412">
        <v>5.5E-2</v>
      </c>
      <c r="K9" s="290">
        <v>0.1</v>
      </c>
      <c r="L9" s="416">
        <v>0.1</v>
      </c>
      <c r="M9" s="67">
        <v>0.1</v>
      </c>
      <c r="N9" s="93">
        <v>0.125</v>
      </c>
      <c r="O9" s="290">
        <v>7.4999999999999997E-2</v>
      </c>
      <c r="P9" s="184">
        <v>7.4999999999999997E-2</v>
      </c>
      <c r="Q9" s="67">
        <v>7.4999999999999997E-2</v>
      </c>
      <c r="R9" s="93">
        <v>7.4999999999999997E-2</v>
      </c>
      <c r="T9" s="571">
        <v>-0.2</v>
      </c>
      <c r="U9" s="571">
        <v>-0.14499999999999999</v>
      </c>
      <c r="V9" s="571">
        <v>6.7500000000000004E-2</v>
      </c>
      <c r="X9" s="538">
        <v>6.7500000000000004E-2</v>
      </c>
      <c r="Y9" s="539">
        <v>6.7500000000000004E-2</v>
      </c>
      <c r="Z9" s="538">
        <v>5.7500000000000002E-2</v>
      </c>
      <c r="AA9" s="538">
        <v>-7.7499999999999999E-2</v>
      </c>
      <c r="AB9" s="556">
        <v>0.35499999999999998</v>
      </c>
      <c r="AC9" s="556">
        <v>0.3</v>
      </c>
      <c r="AD9" s="556">
        <v>0.185</v>
      </c>
      <c r="AE9" s="557">
        <v>0.16500000000000001</v>
      </c>
      <c r="AF9" s="325">
        <v>-0.25</v>
      </c>
      <c r="AG9" s="325">
        <v>0</v>
      </c>
      <c r="AH9" s="325">
        <v>5.3440800832339974</v>
      </c>
      <c r="AI9" s="74">
        <v>36739</v>
      </c>
      <c r="AJ9" s="67">
        <v>3.8340000000000005</v>
      </c>
      <c r="AK9" s="68"/>
      <c r="AL9" s="68"/>
      <c r="AM9" s="69">
        <v>3.8890352180525802</v>
      </c>
      <c r="AN9" s="68">
        <v>3.8940000000000006</v>
      </c>
      <c r="AO9" s="68">
        <v>3.8940000000000006</v>
      </c>
      <c r="AP9" s="68">
        <v>3.8940000000000006</v>
      </c>
      <c r="AQ9" s="66">
        <v>3.8890000000000007</v>
      </c>
      <c r="AR9" s="40">
        <v>3.9340000000000006</v>
      </c>
      <c r="AS9" s="40">
        <v>3.9590000000000005</v>
      </c>
      <c r="AT9" s="40">
        <v>3.9090000000000007</v>
      </c>
      <c r="AU9" s="48">
        <v>3.9090000000000007</v>
      </c>
      <c r="AV9" s="48"/>
      <c r="AW9" s="48"/>
      <c r="AX9" s="40">
        <v>3.9015000000000004</v>
      </c>
      <c r="AY9" s="73">
        <v>3.8915000000000006</v>
      </c>
      <c r="AZ9" s="40">
        <v>4.1890000000000001</v>
      </c>
      <c r="BA9" s="67">
        <v>4.1340000000000003</v>
      </c>
      <c r="BB9" s="40">
        <v>4.0190000000000001</v>
      </c>
      <c r="BC9" s="51">
        <v>3.9990000000000006</v>
      </c>
      <c r="BD9" s="48">
        <v>3.5840000000000005</v>
      </c>
      <c r="BE9" s="51">
        <v>3.8340000000000005</v>
      </c>
      <c r="BF9" s="67"/>
      <c r="BG9" s="40"/>
      <c r="BH9" s="40">
        <v>1.4699913972300005</v>
      </c>
      <c r="BI9" s="48">
        <v>5.8743409147912998E-2</v>
      </c>
      <c r="BJ9" s="48">
        <v>6.7689472612111015E-2</v>
      </c>
      <c r="BK9" s="48">
        <v>0.99889101732610353</v>
      </c>
      <c r="BL9" s="63">
        <v>0.99872501747626596</v>
      </c>
      <c r="BM9" s="40"/>
      <c r="BN9" s="40"/>
      <c r="BO9" s="71"/>
      <c r="BP9" s="71"/>
      <c r="BQ9" s="40"/>
      <c r="BR9" s="71"/>
      <c r="BS9" s="40"/>
      <c r="BT9" s="40"/>
      <c r="BU9" s="40"/>
      <c r="BV9" s="49"/>
      <c r="BW9" s="49"/>
      <c r="BX9" s="49"/>
      <c r="BY9" s="56"/>
      <c r="BZ9" s="56"/>
      <c r="CA9" s="56"/>
      <c r="CB9" s="49"/>
      <c r="CC9" s="48"/>
      <c r="CD9" s="48"/>
      <c r="CE9" s="48"/>
      <c r="CF9" s="48"/>
      <c r="CG9" s="40"/>
      <c r="CH9" s="56"/>
      <c r="CI9" s="56"/>
      <c r="CJ9" s="72"/>
      <c r="CK9" s="40"/>
      <c r="CL9" s="56"/>
      <c r="CM9" s="40"/>
      <c r="CN9" s="49"/>
      <c r="CO9" s="49"/>
      <c r="CP9" s="40"/>
      <c r="CQ9" s="56"/>
      <c r="CR9" s="40"/>
      <c r="CS9" s="40"/>
      <c r="CT9" s="41"/>
      <c r="CU9" s="41"/>
      <c r="CV9" s="49"/>
      <c r="CW9" s="40"/>
      <c r="CX9" s="49"/>
      <c r="CY9" s="40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</row>
    <row r="10" spans="1:117">
      <c r="A10" s="165">
        <v>36770</v>
      </c>
      <c r="B10" s="41">
        <v>-1.4999999999999999E-2</v>
      </c>
      <c r="C10" s="41">
        <v>0.09</v>
      </c>
      <c r="D10" s="394">
        <v>0.09</v>
      </c>
      <c r="E10" s="93">
        <v>0.09</v>
      </c>
      <c r="F10" s="288">
        <v>5.5E-2</v>
      </c>
      <c r="G10" s="93">
        <v>0.09</v>
      </c>
      <c r="H10" s="357">
        <v>8.5000000000000006E-2</v>
      </c>
      <c r="I10" s="67">
        <v>8.5000000000000006E-2</v>
      </c>
      <c r="J10" s="412">
        <v>8.5000000000000006E-2</v>
      </c>
      <c r="K10" s="290">
        <v>0.13</v>
      </c>
      <c r="L10" s="416">
        <v>0.13</v>
      </c>
      <c r="M10" s="67">
        <v>0.13</v>
      </c>
      <c r="N10" s="93">
        <v>0.155</v>
      </c>
      <c r="O10" s="290">
        <v>0.105</v>
      </c>
      <c r="P10" s="184">
        <v>0.105</v>
      </c>
      <c r="Q10" s="67">
        <v>0.105</v>
      </c>
      <c r="R10" s="93">
        <v>0.105</v>
      </c>
      <c r="T10" s="571">
        <v>-0.2</v>
      </c>
      <c r="U10" s="571">
        <v>-0.14499999999999999</v>
      </c>
      <c r="V10" s="571">
        <v>8.5000000000000006E-2</v>
      </c>
      <c r="X10" s="538">
        <v>8.5000000000000006E-2</v>
      </c>
      <c r="Y10" s="539">
        <v>8.5000000000000006E-2</v>
      </c>
      <c r="Z10" s="538">
        <v>0.06</v>
      </c>
      <c r="AA10" s="538">
        <v>-7.4999999999999997E-2</v>
      </c>
      <c r="AB10" s="556">
        <v>0.35</v>
      </c>
      <c r="AC10" s="556">
        <v>0.35</v>
      </c>
      <c r="AD10" s="556">
        <v>0.2</v>
      </c>
      <c r="AE10" s="557">
        <v>0.17499999999999999</v>
      </c>
      <c r="AF10" s="325">
        <v>-0.25</v>
      </c>
      <c r="AG10" s="325">
        <v>0</v>
      </c>
      <c r="AH10" s="325">
        <v>5.3442679321655628</v>
      </c>
      <c r="AI10" s="74">
        <v>36770</v>
      </c>
      <c r="AJ10" s="67">
        <v>3.8369999999999997</v>
      </c>
      <c r="AK10" s="68"/>
      <c r="AL10" s="68"/>
      <c r="AM10" s="69">
        <v>3.8997624084008216</v>
      </c>
      <c r="AN10" s="68">
        <v>3.9269999999999996</v>
      </c>
      <c r="AO10" s="68">
        <v>3.9269999999999996</v>
      </c>
      <c r="AP10" s="68">
        <v>3.9269999999999996</v>
      </c>
      <c r="AQ10" s="66">
        <v>3.9219999999999997</v>
      </c>
      <c r="AR10" s="40">
        <v>3.9669999999999996</v>
      </c>
      <c r="AS10" s="40">
        <v>3.9919999999999995</v>
      </c>
      <c r="AT10" s="40">
        <v>3.9419999999999997</v>
      </c>
      <c r="AU10" s="48">
        <v>3.9419999999999997</v>
      </c>
      <c r="AV10" s="48"/>
      <c r="AW10" s="48"/>
      <c r="AX10" s="40">
        <v>3.9219999999999997</v>
      </c>
      <c r="AY10" s="50">
        <v>3.8969999999999998</v>
      </c>
      <c r="AZ10" s="40">
        <v>4.1869999999999994</v>
      </c>
      <c r="BA10" s="67">
        <v>4.1869999999999994</v>
      </c>
      <c r="BB10" s="40">
        <v>4.0369999999999999</v>
      </c>
      <c r="BC10" s="51">
        <v>4.0119999999999996</v>
      </c>
      <c r="BD10" s="48">
        <v>3.5869999999999997</v>
      </c>
      <c r="BE10" s="51">
        <v>3.8369999999999997</v>
      </c>
      <c r="BF10" s="67"/>
      <c r="BG10" s="40"/>
      <c r="BH10" s="40">
        <v>1.468893699578</v>
      </c>
      <c r="BI10" s="48">
        <v>5.8828128255962009E-2</v>
      </c>
      <c r="BJ10" s="48">
        <v>6.8031294136617002E-2</v>
      </c>
      <c r="BK10" s="48">
        <v>0.99398606192270667</v>
      </c>
      <c r="BL10" s="63">
        <v>0.99306402047385334</v>
      </c>
      <c r="BM10" s="40"/>
      <c r="BN10" s="40"/>
      <c r="BO10" s="71"/>
      <c r="BP10" s="71"/>
      <c r="BQ10" s="40"/>
      <c r="BR10" s="71"/>
      <c r="BS10" s="40"/>
      <c r="BT10" s="40"/>
      <c r="BU10" s="40"/>
      <c r="BV10" s="49"/>
      <c r="BW10" s="49"/>
      <c r="BX10" s="49"/>
      <c r="BY10" s="56"/>
      <c r="BZ10" s="56"/>
      <c r="CA10" s="56"/>
      <c r="CB10" s="49"/>
      <c r="CC10" s="48"/>
      <c r="CD10" s="48"/>
      <c r="CE10" s="48"/>
      <c r="CF10" s="48"/>
      <c r="CG10" s="40"/>
      <c r="CH10" s="56"/>
      <c r="CI10" s="56"/>
      <c r="CJ10" s="72"/>
      <c r="CK10" s="40"/>
      <c r="CL10" s="56"/>
      <c r="CM10" s="40"/>
      <c r="CN10" s="49"/>
      <c r="CO10" s="49"/>
      <c r="CP10" s="40"/>
      <c r="CQ10" s="56"/>
      <c r="CR10" s="40"/>
      <c r="CS10" s="40"/>
      <c r="CT10" s="41"/>
      <c r="CU10" s="41"/>
      <c r="CV10" s="49"/>
      <c r="CW10" s="40"/>
      <c r="CX10" s="49"/>
      <c r="CY10" s="40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</row>
    <row r="11" spans="1:117">
      <c r="A11" s="165">
        <v>36800</v>
      </c>
      <c r="B11" s="41">
        <v>-7.4999999999999893E-3</v>
      </c>
      <c r="C11" s="41">
        <v>0.13</v>
      </c>
      <c r="D11" s="394">
        <v>0.13</v>
      </c>
      <c r="E11" s="93">
        <v>0.13</v>
      </c>
      <c r="F11" s="288">
        <v>9.5000000000000001E-2</v>
      </c>
      <c r="G11" s="93">
        <v>0.13</v>
      </c>
      <c r="H11" s="357">
        <v>0.125</v>
      </c>
      <c r="I11" s="67">
        <v>0.125</v>
      </c>
      <c r="J11" s="412">
        <v>0.125</v>
      </c>
      <c r="K11" s="290">
        <v>0.16500000000000001</v>
      </c>
      <c r="L11" s="416">
        <v>0.16500000000000001</v>
      </c>
      <c r="M11" s="67">
        <v>0.16500000000000001</v>
      </c>
      <c r="N11" s="93">
        <v>0.19</v>
      </c>
      <c r="O11" s="290">
        <v>0.14499999999999999</v>
      </c>
      <c r="P11" s="184">
        <v>0.14499999999999999</v>
      </c>
      <c r="Q11" s="67">
        <v>0.14499999999999999</v>
      </c>
      <c r="R11" s="93">
        <v>0.14499999999999999</v>
      </c>
      <c r="T11" s="571">
        <v>-0.2</v>
      </c>
      <c r="U11" s="571">
        <v>-0.14499999999999999</v>
      </c>
      <c r="V11" s="571">
        <v>0.11749999999999999</v>
      </c>
      <c r="X11" s="538">
        <v>0.11749999999999999</v>
      </c>
      <c r="Y11" s="539">
        <v>0.11749999999999999</v>
      </c>
      <c r="Z11" s="538">
        <v>7.7499999999999999E-2</v>
      </c>
      <c r="AA11" s="538">
        <v>-7.2499999999999995E-2</v>
      </c>
      <c r="AB11" s="556">
        <v>0.42</v>
      </c>
      <c r="AC11" s="556">
        <v>0.35749999999999998</v>
      </c>
      <c r="AD11" s="556">
        <v>0.24</v>
      </c>
      <c r="AE11" s="557">
        <v>0.185</v>
      </c>
      <c r="AF11" s="325">
        <v>-0.25</v>
      </c>
      <c r="AG11" s="325">
        <v>0</v>
      </c>
      <c r="AH11" s="325">
        <v>5.3356263439832716</v>
      </c>
      <c r="AI11" s="74">
        <v>36800</v>
      </c>
      <c r="AJ11" s="67">
        <v>3.8340000000000005</v>
      </c>
      <c r="AK11" s="68"/>
      <c r="AL11" s="68"/>
      <c r="AM11" s="69">
        <v>3.9147436051330851</v>
      </c>
      <c r="AN11" s="68">
        <v>3.9640000000000004</v>
      </c>
      <c r="AO11" s="68">
        <v>3.9640000000000004</v>
      </c>
      <c r="AP11" s="68">
        <v>3.9640000000000004</v>
      </c>
      <c r="AQ11" s="66">
        <v>3.9590000000000005</v>
      </c>
      <c r="AR11" s="40">
        <v>3.9990000000000006</v>
      </c>
      <c r="AS11" s="40">
        <v>4.0240000000000009</v>
      </c>
      <c r="AT11" s="40">
        <v>3.9790000000000005</v>
      </c>
      <c r="AU11" s="48">
        <v>3.9790000000000005</v>
      </c>
      <c r="AV11" s="48"/>
      <c r="AW11" s="48"/>
      <c r="AX11" s="40">
        <v>3.9515000000000007</v>
      </c>
      <c r="AY11" s="48">
        <v>3.9115000000000006</v>
      </c>
      <c r="AZ11" s="40">
        <v>4.2540000000000004</v>
      </c>
      <c r="BA11" s="67">
        <v>4.1915000000000004</v>
      </c>
      <c r="BB11" s="40">
        <v>4.0740000000000007</v>
      </c>
      <c r="BC11" s="51">
        <v>4.0190000000000001</v>
      </c>
      <c r="BD11" s="48">
        <v>3.5840000000000005</v>
      </c>
      <c r="BE11" s="51">
        <v>3.8340000000000005</v>
      </c>
      <c r="BF11" s="67"/>
      <c r="BG11" s="40"/>
      <c r="BH11" s="40">
        <v>1.4676660346270001</v>
      </c>
      <c r="BI11" s="48">
        <v>5.9022962188271022E-2</v>
      </c>
      <c r="BJ11" s="48">
        <v>6.8302253222598017E-2</v>
      </c>
      <c r="BK11" s="48">
        <v>0.98922891855579187</v>
      </c>
      <c r="BL11" s="63">
        <v>0.98757406789432001</v>
      </c>
      <c r="BM11" s="40"/>
      <c r="BN11" s="40"/>
      <c r="BO11" s="71"/>
      <c r="BP11" s="71"/>
      <c r="BQ11" s="40"/>
      <c r="BR11" s="71"/>
      <c r="BS11" s="40"/>
      <c r="BT11" s="40"/>
      <c r="BU11" s="40"/>
      <c r="BV11" s="49"/>
      <c r="BW11" s="49"/>
      <c r="BX11" s="49"/>
      <c r="BY11" s="56"/>
      <c r="BZ11" s="56"/>
      <c r="CA11" s="56"/>
      <c r="CB11" s="49"/>
      <c r="CC11" s="48"/>
      <c r="CD11" s="48"/>
      <c r="CE11" s="48"/>
      <c r="CF11" s="48"/>
      <c r="CG11" s="40"/>
      <c r="CH11" s="56"/>
      <c r="CI11" s="56"/>
      <c r="CJ11" s="72"/>
      <c r="CK11" s="40"/>
      <c r="CL11" s="56"/>
      <c r="CM11" s="40"/>
      <c r="CN11" s="49"/>
      <c r="CO11" s="49"/>
      <c r="CP11" s="40"/>
      <c r="CQ11" s="56"/>
      <c r="CR11" s="40"/>
      <c r="CS11" s="40"/>
      <c r="CT11" s="41"/>
      <c r="CU11" s="41"/>
      <c r="CV11" s="49"/>
      <c r="CW11" s="40"/>
      <c r="CX11" s="49"/>
      <c r="CY11" s="40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</row>
    <row r="12" spans="1:117">
      <c r="A12" s="165">
        <v>36831</v>
      </c>
      <c r="B12" s="41">
        <v>7.4999999999999997E-2</v>
      </c>
      <c r="C12" s="41">
        <v>0.20499999999999999</v>
      </c>
      <c r="D12" s="394">
        <v>0.20499999999999999</v>
      </c>
      <c r="E12" s="93">
        <v>0.19500000000000001</v>
      </c>
      <c r="F12" s="288">
        <v>0.17</v>
      </c>
      <c r="G12" s="93">
        <v>0.19500000000000001</v>
      </c>
      <c r="H12" s="471">
        <v>0.27</v>
      </c>
      <c r="I12" s="67">
        <v>0.27</v>
      </c>
      <c r="J12" s="397">
        <v>0.27</v>
      </c>
      <c r="K12" s="41">
        <v>0.27</v>
      </c>
      <c r="L12" s="416">
        <v>0.27</v>
      </c>
      <c r="M12" s="67">
        <v>0.27</v>
      </c>
      <c r="N12" s="93">
        <v>0.33</v>
      </c>
      <c r="O12" s="417">
        <v>0.43</v>
      </c>
      <c r="P12" s="184">
        <v>0.43</v>
      </c>
      <c r="Q12" s="67">
        <v>0.43</v>
      </c>
      <c r="R12" s="93">
        <v>0.44</v>
      </c>
      <c r="T12" s="571">
        <v>4.8952499999999975E-2</v>
      </c>
      <c r="U12" s="571">
        <v>0.12860118749999999</v>
      </c>
      <c r="V12" s="571">
        <v>0.18554298</v>
      </c>
      <c r="X12" s="538">
        <v>0.18</v>
      </c>
      <c r="Y12" s="539">
        <v>0.18</v>
      </c>
      <c r="Z12" s="538">
        <v>0.1125</v>
      </c>
      <c r="AA12" s="538">
        <v>5.0000000000000001E-3</v>
      </c>
      <c r="AB12" s="556">
        <v>0.6</v>
      </c>
      <c r="AC12" s="556">
        <v>0.41</v>
      </c>
      <c r="AD12" s="556">
        <v>0.3</v>
      </c>
      <c r="AE12" s="557">
        <v>0.24249999999999999</v>
      </c>
      <c r="AF12" s="325">
        <v>-0.25</v>
      </c>
      <c r="AG12" s="325">
        <v>0</v>
      </c>
      <c r="AH12" s="325">
        <v>5.4329384334143231</v>
      </c>
      <c r="AI12" s="74">
        <v>36831</v>
      </c>
      <c r="AJ12" s="67">
        <v>3.907</v>
      </c>
      <c r="AK12" s="68"/>
      <c r="AL12" s="68"/>
      <c r="AM12" s="69">
        <v>4.0374132711897328</v>
      </c>
      <c r="AN12" s="68">
        <v>4.1120000000000001</v>
      </c>
      <c r="AO12" s="66">
        <v>4.1020000000000003</v>
      </c>
      <c r="AP12" s="68">
        <v>4.1020000000000003</v>
      </c>
      <c r="AQ12" s="66">
        <v>4.1769999999999996</v>
      </c>
      <c r="AR12" s="40">
        <v>4.1769999999999996</v>
      </c>
      <c r="AS12" s="40">
        <v>4.2370000000000001</v>
      </c>
      <c r="AT12" s="40">
        <v>4.3369999999999997</v>
      </c>
      <c r="AU12" s="48">
        <v>4.3470000000000004</v>
      </c>
      <c r="AV12" s="48"/>
      <c r="AW12" s="48"/>
      <c r="AX12" s="40">
        <v>4.0869999999999997</v>
      </c>
      <c r="AY12" s="48">
        <v>4.0194999999999999</v>
      </c>
      <c r="AZ12" s="40">
        <v>4.5069999999999997</v>
      </c>
      <c r="BA12" s="67">
        <v>4.3170000000000002</v>
      </c>
      <c r="BB12" s="40">
        <v>4.2069999999999999</v>
      </c>
      <c r="BC12" s="51">
        <v>4.1494999999999997</v>
      </c>
      <c r="BD12" s="48">
        <v>3.657</v>
      </c>
      <c r="BE12" s="51">
        <v>3.907</v>
      </c>
      <c r="BF12" s="67"/>
      <c r="BG12" s="40"/>
      <c r="BH12" s="40">
        <v>1.4665109715780003</v>
      </c>
      <c r="BI12" s="48">
        <v>5.9141712801895015E-2</v>
      </c>
      <c r="BJ12" s="48">
        <v>6.868874513195701E-2</v>
      </c>
      <c r="BK12" s="48">
        <v>0.98432637481394636</v>
      </c>
      <c r="BL12" s="63">
        <v>0.98186120408310629</v>
      </c>
      <c r="BM12" s="40"/>
      <c r="BN12" s="40"/>
      <c r="BO12" s="71"/>
      <c r="BP12" s="71"/>
      <c r="BQ12" s="40"/>
      <c r="BR12" s="71"/>
      <c r="BS12" s="40"/>
      <c r="BT12" s="40"/>
      <c r="BU12" s="40"/>
      <c r="BV12" s="49"/>
      <c r="BW12" s="49"/>
      <c r="BX12" s="49"/>
      <c r="BY12" s="56"/>
      <c r="BZ12" s="40"/>
      <c r="CA12" s="56"/>
      <c r="CB12" s="49"/>
      <c r="CC12" s="48"/>
      <c r="CD12" s="48"/>
      <c r="CE12" s="48"/>
      <c r="CF12" s="48"/>
      <c r="CG12" s="40"/>
      <c r="CH12" s="56"/>
      <c r="CI12" s="56"/>
      <c r="CJ12" s="72"/>
      <c r="CK12" s="40"/>
      <c r="CL12" s="56"/>
      <c r="CM12" s="40"/>
      <c r="CN12" s="49"/>
      <c r="CO12" s="49"/>
      <c r="CP12" s="40"/>
      <c r="CQ12" s="56"/>
      <c r="CR12" s="40"/>
      <c r="CS12" s="40"/>
      <c r="CT12" s="41"/>
      <c r="CU12" s="41"/>
      <c r="CV12" s="49"/>
      <c r="CW12" s="40"/>
      <c r="CX12" s="49"/>
      <c r="CY12" s="40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</row>
    <row r="13" spans="1:117">
      <c r="A13" s="165">
        <v>36861</v>
      </c>
      <c r="B13" s="41">
        <v>0.13</v>
      </c>
      <c r="C13" s="41">
        <v>0.20499999999999999</v>
      </c>
      <c r="D13" s="394">
        <v>0.20499999999999999</v>
      </c>
      <c r="E13" s="93">
        <v>0.19500000000000001</v>
      </c>
      <c r="F13" s="288">
        <v>0.17</v>
      </c>
      <c r="G13" s="93">
        <v>0.19500000000000001</v>
      </c>
      <c r="H13" s="484">
        <v>0.32500000000000001</v>
      </c>
      <c r="I13" s="67">
        <v>0.32500000000000001</v>
      </c>
      <c r="J13" s="397">
        <v>0.32500000000000001</v>
      </c>
      <c r="K13" s="484">
        <v>0.32500000000000001</v>
      </c>
      <c r="L13" s="416">
        <v>0.32500000000000001</v>
      </c>
      <c r="M13" s="67">
        <v>0.32500000000000001</v>
      </c>
      <c r="N13" s="93">
        <v>0.38500000000000001</v>
      </c>
      <c r="O13" s="417">
        <v>0.48499999999999999</v>
      </c>
      <c r="P13" s="184">
        <v>0.48499999999999999</v>
      </c>
      <c r="Q13" s="67">
        <v>0.48499999999999999</v>
      </c>
      <c r="R13" s="93">
        <v>0.495</v>
      </c>
      <c r="T13" s="571">
        <v>4.5552499999999961E-2</v>
      </c>
      <c r="U13" s="571">
        <v>0.12668618749999996</v>
      </c>
      <c r="V13" s="571">
        <v>0.18459418</v>
      </c>
      <c r="X13" s="538">
        <v>0.18</v>
      </c>
      <c r="Y13" s="539">
        <v>0.18</v>
      </c>
      <c r="Z13" s="538">
        <v>0.1125</v>
      </c>
      <c r="AA13" s="538">
        <v>2.5000000000000001E-2</v>
      </c>
      <c r="AB13" s="556">
        <v>1.42</v>
      </c>
      <c r="AC13" s="556">
        <v>0.71499999999999997</v>
      </c>
      <c r="AD13" s="556">
        <v>0.35499999999999998</v>
      </c>
      <c r="AE13" s="557">
        <v>0.28000000000000003</v>
      </c>
      <c r="AF13" s="325">
        <v>-0.25</v>
      </c>
      <c r="AG13" s="325">
        <v>0</v>
      </c>
      <c r="AH13" s="325">
        <v>5.5396132219392893</v>
      </c>
      <c r="AI13" s="74">
        <v>36861</v>
      </c>
      <c r="AJ13" s="67">
        <v>3.9870000000000001</v>
      </c>
      <c r="AK13" s="68"/>
      <c r="AL13" s="68"/>
      <c r="AM13" s="69">
        <v>4.0930218529163236</v>
      </c>
      <c r="AN13" s="68">
        <v>4.1920000000000002</v>
      </c>
      <c r="AO13" s="66">
        <v>4.1820000000000004</v>
      </c>
      <c r="AP13" s="68">
        <v>4.1820000000000004</v>
      </c>
      <c r="AQ13" s="66">
        <v>4.3120000000000003</v>
      </c>
      <c r="AR13" s="40">
        <v>4.3120000000000003</v>
      </c>
      <c r="AS13" s="40">
        <v>4.3719999999999999</v>
      </c>
      <c r="AT13" s="40">
        <v>4.4720000000000004</v>
      </c>
      <c r="AU13" s="48">
        <v>4.4820000000000002</v>
      </c>
      <c r="AV13" s="48"/>
      <c r="AW13" s="48"/>
      <c r="AX13" s="40">
        <v>4.1669999999999998</v>
      </c>
      <c r="AY13" s="48">
        <v>4.0994999999999999</v>
      </c>
      <c r="AZ13" s="40">
        <v>5.407</v>
      </c>
      <c r="BA13" s="67">
        <v>4.702</v>
      </c>
      <c r="BB13" s="40">
        <v>4.3420000000000005</v>
      </c>
      <c r="BC13" s="51">
        <v>4.2670000000000003</v>
      </c>
      <c r="BD13" s="48">
        <v>3.7370000000000001</v>
      </c>
      <c r="BE13" s="51">
        <v>3.9870000000000001</v>
      </c>
      <c r="BF13" s="67"/>
      <c r="BG13" s="40"/>
      <c r="BH13" s="40">
        <v>1.4653020311149998</v>
      </c>
      <c r="BI13" s="48">
        <v>5.9186606622595006E-2</v>
      </c>
      <c r="BJ13" s="48">
        <v>6.8811818671209016E-2</v>
      </c>
      <c r="BK13" s="48">
        <v>0.97961038381575904</v>
      </c>
      <c r="BL13" s="63">
        <v>0.97638880079110779</v>
      </c>
      <c r="BM13" s="40"/>
      <c r="BN13" s="40"/>
      <c r="BO13" s="71"/>
      <c r="BP13" s="71"/>
      <c r="BQ13" s="40"/>
      <c r="BR13" s="71"/>
      <c r="BS13" s="40"/>
      <c r="BT13" s="40"/>
      <c r="BU13" s="40"/>
      <c r="BV13" s="49"/>
      <c r="BW13" s="49"/>
      <c r="BX13" s="49"/>
      <c r="BY13" s="56"/>
      <c r="BZ13" s="56"/>
      <c r="CA13" s="56"/>
      <c r="CB13" s="49"/>
      <c r="CC13" s="48"/>
      <c r="CD13" s="48"/>
      <c r="CE13" s="48"/>
      <c r="CF13" s="48"/>
      <c r="CG13" s="40"/>
      <c r="CH13" s="56"/>
      <c r="CI13" s="56"/>
      <c r="CJ13" s="72"/>
      <c r="CK13" s="40"/>
      <c r="CL13" s="56"/>
      <c r="CM13" s="40"/>
      <c r="CN13" s="49"/>
      <c r="CO13" s="49"/>
      <c r="CP13" s="40"/>
      <c r="CQ13" s="56"/>
      <c r="CR13" s="40"/>
      <c r="CS13" s="40"/>
      <c r="CT13" s="41"/>
      <c r="CU13" s="41"/>
      <c r="CV13" s="49"/>
      <c r="CW13" s="40"/>
      <c r="CX13" s="49"/>
      <c r="CY13" s="40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</row>
    <row r="14" spans="1:117">
      <c r="A14" s="165">
        <v>36892</v>
      </c>
      <c r="B14" s="41">
        <v>0.2</v>
      </c>
      <c r="C14" s="41">
        <v>0.23</v>
      </c>
      <c r="D14" s="394">
        <v>0.23</v>
      </c>
      <c r="E14" s="93">
        <v>0.22</v>
      </c>
      <c r="F14" s="288">
        <v>0.19500000000000001</v>
      </c>
      <c r="G14" s="93">
        <v>0.22</v>
      </c>
      <c r="H14" s="471">
        <v>0.47</v>
      </c>
      <c r="I14" s="67">
        <v>0.47</v>
      </c>
      <c r="J14" s="397">
        <v>0.47</v>
      </c>
      <c r="K14" s="41">
        <v>0.42</v>
      </c>
      <c r="L14" s="416">
        <v>0.42</v>
      </c>
      <c r="M14" s="67">
        <v>0.42</v>
      </c>
      <c r="N14" s="93">
        <v>0.48</v>
      </c>
      <c r="O14" s="417">
        <v>0.63</v>
      </c>
      <c r="P14" s="184">
        <v>0.63</v>
      </c>
      <c r="Q14" s="67">
        <v>0.63</v>
      </c>
      <c r="R14" s="93">
        <v>0.64</v>
      </c>
      <c r="T14" s="571">
        <v>7.0892499999999956E-2</v>
      </c>
      <c r="U14" s="571">
        <v>0.15125268749999995</v>
      </c>
      <c r="V14" s="571">
        <v>0.21048906000000001</v>
      </c>
      <c r="X14" s="538">
        <v>0.22750000000000001</v>
      </c>
      <c r="Y14" s="539">
        <v>0.22750000000000001</v>
      </c>
      <c r="Z14" s="538">
        <v>0.12</v>
      </c>
      <c r="AA14" s="538">
        <v>2.75E-2</v>
      </c>
      <c r="AB14" s="556">
        <v>1.93</v>
      </c>
      <c r="AC14" s="556">
        <v>0.96</v>
      </c>
      <c r="AD14" s="556">
        <v>0.435</v>
      </c>
      <c r="AE14" s="557">
        <v>0.28499999999999998</v>
      </c>
      <c r="AF14" s="325">
        <v>-0.25</v>
      </c>
      <c r="AG14" s="325">
        <v>0</v>
      </c>
      <c r="AH14" s="325">
        <v>5.5238278781045951</v>
      </c>
      <c r="AI14" s="74">
        <v>36892</v>
      </c>
      <c r="AJ14" s="67">
        <v>3.9790000000000005</v>
      </c>
      <c r="AK14" s="68"/>
      <c r="AL14" s="68"/>
      <c r="AM14" s="69">
        <v>4.085774541922583</v>
      </c>
      <c r="AN14" s="68">
        <v>4.2090000000000005</v>
      </c>
      <c r="AO14" s="66">
        <v>4.1990000000000007</v>
      </c>
      <c r="AP14" s="68">
        <v>4.1990000000000007</v>
      </c>
      <c r="AQ14" s="66">
        <v>4.4490000000000007</v>
      </c>
      <c r="AR14" s="40">
        <v>4.3990000000000009</v>
      </c>
      <c r="AS14" s="40">
        <v>4.4590000000000005</v>
      </c>
      <c r="AT14" s="40">
        <v>4.6090000000000009</v>
      </c>
      <c r="AU14" s="48">
        <v>4.6190000000000007</v>
      </c>
      <c r="AV14" s="48"/>
      <c r="AW14" s="48"/>
      <c r="AX14" s="40">
        <v>4.2065000000000001</v>
      </c>
      <c r="AY14" s="48">
        <v>4.0990000000000002</v>
      </c>
      <c r="AZ14" s="40">
        <v>5.9090000000000007</v>
      </c>
      <c r="BA14" s="67">
        <v>4.9390000000000001</v>
      </c>
      <c r="BB14" s="40">
        <v>4.4140000000000006</v>
      </c>
      <c r="BC14" s="51">
        <v>4.2640000000000002</v>
      </c>
      <c r="BD14" s="48">
        <v>3.7290000000000005</v>
      </c>
      <c r="BE14" s="51">
        <v>3.9790000000000005</v>
      </c>
      <c r="BF14" s="67"/>
      <c r="BG14" s="40"/>
      <c r="BH14" s="40">
        <v>1.4640642718440002</v>
      </c>
      <c r="BI14" s="48">
        <v>5.9292358338411025E-2</v>
      </c>
      <c r="BJ14" s="48">
        <v>6.8994347764890024E-2</v>
      </c>
      <c r="BK14" s="48">
        <v>0.97472897686983884</v>
      </c>
      <c r="BL14" s="63">
        <v>0.97072334091769596</v>
      </c>
      <c r="BM14" s="40"/>
      <c r="BN14" s="40"/>
      <c r="BO14" s="71"/>
      <c r="BP14" s="71"/>
      <c r="BQ14" s="40"/>
      <c r="BR14" s="71"/>
      <c r="BS14" s="40"/>
      <c r="BT14" s="40"/>
      <c r="BU14" s="40"/>
      <c r="BV14" s="49"/>
      <c r="BW14" s="49"/>
      <c r="BX14" s="49"/>
      <c r="BY14" s="56"/>
      <c r="BZ14" s="56"/>
      <c r="CA14" s="56"/>
      <c r="CB14" s="49"/>
      <c r="CC14" s="48"/>
      <c r="CD14" s="48"/>
      <c r="CE14" s="48"/>
      <c r="CF14" s="48"/>
      <c r="CG14" s="40"/>
      <c r="CH14" s="56"/>
      <c r="CI14" s="56"/>
      <c r="CJ14" s="72"/>
      <c r="CK14" s="40"/>
      <c r="CL14" s="56"/>
      <c r="CM14" s="40"/>
      <c r="CN14" s="49"/>
      <c r="CO14" s="49"/>
      <c r="CP14" s="40"/>
      <c r="CQ14" s="56"/>
      <c r="CR14" s="40"/>
      <c r="CS14" s="40"/>
      <c r="CT14" s="41"/>
      <c r="CU14" s="41"/>
      <c r="CV14" s="49"/>
      <c r="CW14" s="40"/>
      <c r="CX14" s="49"/>
      <c r="CY14" s="40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</row>
    <row r="15" spans="1:117">
      <c r="A15" s="165">
        <v>36923</v>
      </c>
      <c r="B15" s="41">
        <v>0.17</v>
      </c>
      <c r="C15" s="41">
        <v>0.28999999999999998</v>
      </c>
      <c r="D15" s="394">
        <v>0.28999999999999998</v>
      </c>
      <c r="E15" s="184">
        <v>0.28000000000000003</v>
      </c>
      <c r="F15" s="288">
        <v>0.255</v>
      </c>
      <c r="G15" s="184">
        <v>0.28000000000000003</v>
      </c>
      <c r="H15" s="471">
        <v>0.5</v>
      </c>
      <c r="I15" s="67">
        <v>0.5</v>
      </c>
      <c r="J15" s="397">
        <v>0.5</v>
      </c>
      <c r="K15" s="41">
        <v>0.45</v>
      </c>
      <c r="L15" s="416">
        <v>0.45</v>
      </c>
      <c r="M15" s="67">
        <v>0.45</v>
      </c>
      <c r="N15" s="93">
        <v>0.51</v>
      </c>
      <c r="O15" s="417">
        <v>0.66</v>
      </c>
      <c r="P15" s="184">
        <v>0.66</v>
      </c>
      <c r="Q15" s="67">
        <v>0.66</v>
      </c>
      <c r="R15" s="93">
        <v>0.67</v>
      </c>
      <c r="T15" s="571">
        <v>0.13769249999999997</v>
      </c>
      <c r="U15" s="571">
        <v>0.21358268749999995</v>
      </c>
      <c r="V15" s="571">
        <v>0.27430665999999998</v>
      </c>
      <c r="X15" s="538">
        <v>0.22500000000000001</v>
      </c>
      <c r="Y15" s="539">
        <v>0.22500000000000001</v>
      </c>
      <c r="Z15" s="538">
        <v>0.13</v>
      </c>
      <c r="AA15" s="538">
        <v>0.04</v>
      </c>
      <c r="AB15" s="556">
        <v>1.85</v>
      </c>
      <c r="AC15" s="556">
        <v>0.96</v>
      </c>
      <c r="AD15" s="556">
        <v>0.39500000000000002</v>
      </c>
      <c r="AE15" s="557">
        <v>0.28000000000000003</v>
      </c>
      <c r="AF15" s="325">
        <v>-0.25</v>
      </c>
      <c r="AG15" s="325">
        <v>0</v>
      </c>
      <c r="AH15" s="325">
        <v>5.2975951422960943</v>
      </c>
      <c r="AI15" s="74">
        <v>36923</v>
      </c>
      <c r="AJ15" s="67">
        <v>3.8190000000000004</v>
      </c>
      <c r="AK15" s="68"/>
      <c r="AL15" s="68"/>
      <c r="AM15" s="69">
        <v>3.9652635134959531</v>
      </c>
      <c r="AN15" s="68">
        <v>4.109</v>
      </c>
      <c r="AO15" s="66">
        <v>4.0990000000000002</v>
      </c>
      <c r="AP15" s="68">
        <v>4.0990000000000002</v>
      </c>
      <c r="AQ15" s="66">
        <v>4.319</v>
      </c>
      <c r="AR15" s="40">
        <v>4.2690000000000001</v>
      </c>
      <c r="AS15" s="40">
        <v>4.3290000000000006</v>
      </c>
      <c r="AT15" s="40">
        <v>4.4790000000000001</v>
      </c>
      <c r="AU15" s="48">
        <v>4.4890000000000008</v>
      </c>
      <c r="AV15" s="48"/>
      <c r="AW15" s="48"/>
      <c r="AX15" s="40">
        <v>4.0440000000000005</v>
      </c>
      <c r="AY15" s="50">
        <v>3.9490000000000003</v>
      </c>
      <c r="AZ15" s="40">
        <v>5.6690000000000005</v>
      </c>
      <c r="BA15" s="67">
        <v>4.7789999999999999</v>
      </c>
      <c r="BB15" s="40">
        <v>4.2140000000000004</v>
      </c>
      <c r="BC15" s="51">
        <v>4.0990000000000002</v>
      </c>
      <c r="BD15" s="48">
        <v>3.5690000000000004</v>
      </c>
      <c r="BE15" s="51">
        <v>3.8190000000000004</v>
      </c>
      <c r="BF15" s="67"/>
      <c r="BG15" s="40"/>
      <c r="BH15" s="40">
        <v>1.4629283322839999</v>
      </c>
      <c r="BI15" s="48">
        <v>5.9470191802999998E-2</v>
      </c>
      <c r="BJ15" s="48">
        <v>6.9264519281895018E-2</v>
      </c>
      <c r="BK15" s="48">
        <v>0.96981948578870736</v>
      </c>
      <c r="BL15" s="63">
        <v>0.96501910768945076</v>
      </c>
      <c r="BM15" s="40"/>
      <c r="BN15" s="40"/>
      <c r="BO15" s="71"/>
      <c r="BP15" s="71"/>
      <c r="BQ15" s="40"/>
      <c r="BR15" s="71"/>
      <c r="BS15" s="40"/>
      <c r="BT15" s="40"/>
      <c r="BU15" s="40"/>
      <c r="BV15" s="49"/>
      <c r="BW15" s="49"/>
      <c r="BX15" s="49"/>
      <c r="BY15" s="56"/>
      <c r="BZ15" s="56"/>
      <c r="CA15" s="56"/>
      <c r="CB15" s="49"/>
      <c r="CC15" s="48"/>
      <c r="CD15" s="48"/>
      <c r="CE15" s="48"/>
      <c r="CF15" s="48"/>
      <c r="CG15" s="40"/>
      <c r="CH15" s="56"/>
      <c r="CI15" s="56"/>
      <c r="CJ15" s="72"/>
      <c r="CK15" s="40"/>
      <c r="CL15" s="56"/>
      <c r="CM15" s="40"/>
      <c r="CN15" s="49"/>
      <c r="CO15" s="49"/>
      <c r="CP15" s="40"/>
      <c r="CQ15" s="56"/>
      <c r="CR15" s="40"/>
      <c r="CS15" s="40"/>
      <c r="CT15" s="41"/>
      <c r="CU15" s="41"/>
      <c r="CV15" s="49"/>
      <c r="CW15" s="40"/>
      <c r="CX15" s="49"/>
      <c r="CY15" s="40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</row>
    <row r="16" spans="1:117">
      <c r="A16" s="165">
        <v>36951</v>
      </c>
      <c r="B16" s="41">
        <v>7.4999999999999997E-2</v>
      </c>
      <c r="C16" s="41">
        <v>0.28499999999999998</v>
      </c>
      <c r="D16" s="394">
        <v>0.28499999999999998</v>
      </c>
      <c r="E16" s="184">
        <v>0.27500000000000002</v>
      </c>
      <c r="F16" s="288">
        <v>0.25</v>
      </c>
      <c r="G16" s="184">
        <v>0.27500000000000002</v>
      </c>
      <c r="H16" s="471">
        <v>0.35</v>
      </c>
      <c r="I16" s="67">
        <v>0.35</v>
      </c>
      <c r="J16" s="397">
        <v>0.35</v>
      </c>
      <c r="K16" s="41">
        <v>0.35</v>
      </c>
      <c r="L16" s="416">
        <v>0.35</v>
      </c>
      <c r="M16" s="67">
        <v>0.35</v>
      </c>
      <c r="N16" s="93">
        <v>0.41</v>
      </c>
      <c r="O16" s="417">
        <v>0.51</v>
      </c>
      <c r="P16" s="184">
        <v>0.51</v>
      </c>
      <c r="Q16" s="67">
        <v>0.51</v>
      </c>
      <c r="R16" s="93">
        <v>0.52</v>
      </c>
      <c r="T16" s="571">
        <v>0.13949249999999996</v>
      </c>
      <c r="U16" s="571">
        <v>0.21253768749999996</v>
      </c>
      <c r="V16" s="571">
        <v>0.27104425999999998</v>
      </c>
      <c r="X16" s="538">
        <v>0.23749999999999999</v>
      </c>
      <c r="Y16" s="539">
        <v>0.23749999999999999</v>
      </c>
      <c r="Z16" s="538">
        <v>0.13750000000000001</v>
      </c>
      <c r="AA16" s="538">
        <v>5.2499999999999998E-2</v>
      </c>
      <c r="AB16" s="556">
        <v>0.89</v>
      </c>
      <c r="AC16" s="556">
        <v>0.63</v>
      </c>
      <c r="AD16" s="556">
        <v>0.34</v>
      </c>
      <c r="AE16" s="557">
        <v>0.24</v>
      </c>
      <c r="AF16" s="325">
        <v>-0.25</v>
      </c>
      <c r="AG16" s="325">
        <v>0</v>
      </c>
      <c r="AH16" s="325">
        <v>5.0713524018887224</v>
      </c>
      <c r="AI16" s="74">
        <v>36951</v>
      </c>
      <c r="AJ16" s="67">
        <v>3.6590000000000003</v>
      </c>
      <c r="AK16" s="68"/>
      <c r="AL16" s="68"/>
      <c r="AM16" s="69">
        <v>3.7856845175204592</v>
      </c>
      <c r="AN16" s="68">
        <v>3.9440000000000004</v>
      </c>
      <c r="AO16" s="66">
        <v>3.9340000000000002</v>
      </c>
      <c r="AP16" s="68">
        <v>3.9340000000000002</v>
      </c>
      <c r="AQ16" s="66">
        <v>4.0090000000000003</v>
      </c>
      <c r="AR16" s="40">
        <v>4.0090000000000003</v>
      </c>
      <c r="AS16" s="40">
        <v>4.069</v>
      </c>
      <c r="AT16" s="40">
        <v>4.1690000000000005</v>
      </c>
      <c r="AU16" s="48">
        <v>4.1790000000000003</v>
      </c>
      <c r="AV16" s="48"/>
      <c r="AW16" s="48"/>
      <c r="AX16" s="40">
        <v>3.8965000000000001</v>
      </c>
      <c r="AY16" s="40">
        <v>3.7965000000000004</v>
      </c>
      <c r="AZ16" s="40">
        <v>4.5490000000000004</v>
      </c>
      <c r="BA16" s="67">
        <v>4.2890000000000006</v>
      </c>
      <c r="BB16" s="40">
        <v>3.9990000000000001</v>
      </c>
      <c r="BC16" s="51">
        <v>3.899</v>
      </c>
      <c r="BD16" s="48">
        <v>3.4090000000000003</v>
      </c>
      <c r="BE16" s="51">
        <v>3.6590000000000003</v>
      </c>
      <c r="BF16" s="67"/>
      <c r="BG16" s="40"/>
      <c r="BH16" s="40">
        <v>1.4616901648860003</v>
      </c>
      <c r="BI16" s="48">
        <v>5.9630815586499998E-2</v>
      </c>
      <c r="BJ16" s="48">
        <v>6.9508545188974008E-2</v>
      </c>
      <c r="BK16" s="48">
        <v>0.96538204593273091</v>
      </c>
      <c r="BL16" s="63">
        <v>0.95985915758632323</v>
      </c>
      <c r="BM16" s="40"/>
      <c r="BN16" s="40"/>
      <c r="BO16" s="71"/>
      <c r="BP16" s="71"/>
      <c r="BQ16" s="40"/>
      <c r="BR16" s="71"/>
      <c r="BS16" s="40"/>
      <c r="BT16" s="40"/>
      <c r="BU16" s="40"/>
      <c r="BV16" s="49"/>
      <c r="BW16" s="49"/>
      <c r="BX16" s="49"/>
      <c r="BY16" s="56"/>
      <c r="BZ16" s="56"/>
      <c r="CA16" s="56"/>
      <c r="CB16" s="49"/>
      <c r="CC16" s="48"/>
      <c r="CD16" s="48"/>
      <c r="CE16" s="48"/>
      <c r="CF16" s="48"/>
      <c r="CG16" s="40"/>
      <c r="CH16" s="56"/>
      <c r="CI16" s="56"/>
      <c r="CJ16" s="72"/>
      <c r="CK16" s="40"/>
      <c r="CL16" s="56"/>
      <c r="CM16" s="40"/>
      <c r="CN16" s="49"/>
      <c r="CO16" s="49"/>
      <c r="CP16" s="40"/>
      <c r="CQ16" s="56"/>
      <c r="CR16" s="40"/>
      <c r="CS16" s="40"/>
      <c r="CT16" s="41"/>
      <c r="CU16" s="41"/>
      <c r="CV16" s="49"/>
      <c r="CW16" s="40"/>
      <c r="CX16" s="49"/>
      <c r="CY16" s="40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</row>
    <row r="17" spans="1:117">
      <c r="A17" s="165">
        <v>36982</v>
      </c>
      <c r="B17" s="41">
        <v>-1.4999999999999999E-2</v>
      </c>
      <c r="C17" s="41">
        <v>0.14000000000000001</v>
      </c>
      <c r="D17" s="394">
        <v>0.14000000000000001</v>
      </c>
      <c r="E17" s="93">
        <v>0.14000000000000001</v>
      </c>
      <c r="F17" s="288">
        <v>0.105</v>
      </c>
      <c r="G17" s="93">
        <v>0.14000000000000001</v>
      </c>
      <c r="H17" s="471">
        <v>0.13500000000000001</v>
      </c>
      <c r="I17" s="67">
        <v>0.13500000000000001</v>
      </c>
      <c r="J17" s="398">
        <v>0.13500000000000001</v>
      </c>
      <c r="K17" s="50">
        <v>0.16250000000000001</v>
      </c>
      <c r="L17" s="416">
        <v>0.16250000000000001</v>
      </c>
      <c r="M17" s="67">
        <v>0.16250000000000001</v>
      </c>
      <c r="N17" s="93">
        <v>0.1825</v>
      </c>
      <c r="O17" s="50">
        <v>0.14000000000000001</v>
      </c>
      <c r="P17" s="184">
        <v>0.14000000000000001</v>
      </c>
      <c r="Q17" s="67">
        <v>0.14000000000000001</v>
      </c>
      <c r="R17" s="93">
        <v>0.14000000000000001</v>
      </c>
      <c r="T17" s="571">
        <v>-0.06</v>
      </c>
      <c r="U17" s="571">
        <v>-5.0000000000000001E-3</v>
      </c>
      <c r="V17" s="571">
        <v>0.13500000000000001</v>
      </c>
      <c r="X17" s="538">
        <v>0.13500000000000001</v>
      </c>
      <c r="Y17" s="539">
        <v>0.13500000000000001</v>
      </c>
      <c r="Z17" s="538">
        <v>6.5000000000000002E-2</v>
      </c>
      <c r="AA17" s="538">
        <v>-9.2499999999999999E-2</v>
      </c>
      <c r="AB17" s="556">
        <v>0.48</v>
      </c>
      <c r="AC17" s="556">
        <v>0.35</v>
      </c>
      <c r="AD17" s="556">
        <v>0.23</v>
      </c>
      <c r="AE17" s="557">
        <v>0.19</v>
      </c>
      <c r="AF17" s="325">
        <v>-0.25</v>
      </c>
      <c r="AG17" s="325">
        <v>0</v>
      </c>
      <c r="AH17" s="325">
        <v>4.859704431435218</v>
      </c>
      <c r="AI17" s="74">
        <v>36982</v>
      </c>
      <c r="AJ17" s="67">
        <v>3.5090000000000003</v>
      </c>
      <c r="AK17" s="68"/>
      <c r="AL17" s="68"/>
      <c r="AM17" s="69">
        <v>3.4817920938355793</v>
      </c>
      <c r="AN17" s="68">
        <v>3.6490000000000005</v>
      </c>
      <c r="AO17" s="66">
        <v>3.6490000000000005</v>
      </c>
      <c r="AP17" s="68">
        <v>3.6490000000000005</v>
      </c>
      <c r="AQ17" s="66">
        <v>3.6440000000000001</v>
      </c>
      <c r="AR17" s="40">
        <v>3.6715000000000004</v>
      </c>
      <c r="AS17" s="40">
        <v>3.6915000000000004</v>
      </c>
      <c r="AT17" s="40">
        <v>3.6490000000000005</v>
      </c>
      <c r="AU17" s="48">
        <v>3.6490000000000005</v>
      </c>
      <c r="AV17" s="48"/>
      <c r="AW17" s="48"/>
      <c r="AX17" s="40">
        <v>3.6440000000000001</v>
      </c>
      <c r="AY17" s="50">
        <v>3.5740000000000003</v>
      </c>
      <c r="AZ17" s="40">
        <v>3.9890000000000003</v>
      </c>
      <c r="BA17" s="67">
        <v>3.8590000000000004</v>
      </c>
      <c r="BB17" s="40">
        <v>3.7390000000000003</v>
      </c>
      <c r="BC17" s="51">
        <v>3.6990000000000003</v>
      </c>
      <c r="BD17" s="48">
        <v>3.2590000000000003</v>
      </c>
      <c r="BE17" s="51">
        <v>3.5090000000000003</v>
      </c>
      <c r="BF17" s="67"/>
      <c r="BG17" s="40"/>
      <c r="BH17" s="40">
        <v>1.4605634622280002</v>
      </c>
      <c r="BI17" s="48">
        <v>5.9787367974900009E-2</v>
      </c>
      <c r="BJ17" s="48">
        <v>6.9717310723259027E-2</v>
      </c>
      <c r="BK17" s="48">
        <v>0.96047964604211911</v>
      </c>
      <c r="BL17" s="63">
        <v>0.95417706051947904</v>
      </c>
      <c r="BM17" s="40"/>
      <c r="BN17" s="40"/>
      <c r="BO17" s="71"/>
      <c r="BP17" s="71"/>
      <c r="BQ17" s="40"/>
      <c r="BR17" s="71"/>
      <c r="BS17" s="40"/>
      <c r="BT17" s="40"/>
      <c r="BU17" s="40"/>
      <c r="BV17" s="49"/>
      <c r="BW17" s="49"/>
      <c r="BX17" s="49"/>
      <c r="BY17" s="56"/>
      <c r="BZ17" s="56"/>
      <c r="CA17" s="56"/>
      <c r="CB17" s="49"/>
      <c r="CC17" s="48"/>
      <c r="CD17" s="48"/>
      <c r="CE17" s="48"/>
      <c r="CF17" s="48"/>
      <c r="CG17" s="40"/>
      <c r="CH17" s="56"/>
      <c r="CI17" s="56"/>
      <c r="CJ17" s="72"/>
      <c r="CK17" s="40"/>
      <c r="CL17" s="56"/>
      <c r="CM17" s="40"/>
      <c r="CN17" s="49"/>
      <c r="CO17" s="49"/>
      <c r="CP17" s="40"/>
      <c r="CQ17" s="56"/>
      <c r="CR17" s="40"/>
      <c r="CS17" s="40"/>
      <c r="CT17" s="41"/>
      <c r="CU17" s="41"/>
      <c r="CV17" s="49"/>
      <c r="CW17" s="40"/>
      <c r="CX17" s="49"/>
      <c r="CY17" s="40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</row>
    <row r="18" spans="1:117">
      <c r="A18" s="165">
        <v>37012</v>
      </c>
      <c r="B18" s="41">
        <v>-2.4999999999999849E-3</v>
      </c>
      <c r="C18" s="41">
        <v>0.14000000000000001</v>
      </c>
      <c r="D18" s="394">
        <v>0.14000000000000001</v>
      </c>
      <c r="E18" s="93">
        <v>0.14000000000000001</v>
      </c>
      <c r="F18" s="288">
        <v>0.105</v>
      </c>
      <c r="G18" s="93">
        <v>0.14000000000000001</v>
      </c>
      <c r="H18" s="471">
        <v>0.13500000000000001</v>
      </c>
      <c r="I18" s="67">
        <v>0.13500000000000001</v>
      </c>
      <c r="J18" s="398">
        <v>0.13500000000000001</v>
      </c>
      <c r="K18" s="50">
        <v>0.16250000000000001</v>
      </c>
      <c r="L18" s="416">
        <v>0.16250000000000001</v>
      </c>
      <c r="M18" s="67">
        <v>0.16250000000000001</v>
      </c>
      <c r="N18" s="93">
        <v>0.1825</v>
      </c>
      <c r="O18" s="50">
        <v>0.14000000000000001</v>
      </c>
      <c r="P18" s="184">
        <v>0.14000000000000001</v>
      </c>
      <c r="Q18" s="67">
        <v>0.14000000000000001</v>
      </c>
      <c r="R18" s="93">
        <v>0.14000000000000001</v>
      </c>
      <c r="T18" s="571">
        <v>-0.06</v>
      </c>
      <c r="U18" s="571">
        <v>-5.0000000000000001E-3</v>
      </c>
      <c r="V18" s="571">
        <v>0.1225</v>
      </c>
      <c r="X18" s="538">
        <v>0.1225</v>
      </c>
      <c r="Y18" s="539">
        <v>0.1225</v>
      </c>
      <c r="Z18" s="538">
        <v>5.7500000000000002E-2</v>
      </c>
      <c r="AA18" s="538">
        <v>-9.2499999999999999E-2</v>
      </c>
      <c r="AB18" s="556">
        <v>0.36499999999999999</v>
      </c>
      <c r="AC18" s="556">
        <v>0.28749999999999998</v>
      </c>
      <c r="AD18" s="556">
        <v>0.22</v>
      </c>
      <c r="AE18" s="557">
        <v>0.185</v>
      </c>
      <c r="AF18" s="325">
        <v>-0.25</v>
      </c>
      <c r="AG18" s="325">
        <v>0</v>
      </c>
      <c r="AH18" s="325">
        <v>4.8101876747683363</v>
      </c>
      <c r="AI18" s="74">
        <v>37012</v>
      </c>
      <c r="AJ18" s="67">
        <v>3.4760000000000004</v>
      </c>
      <c r="AK18" s="68"/>
      <c r="AL18" s="68"/>
      <c r="AM18" s="69">
        <v>3.4306878824028311</v>
      </c>
      <c r="AN18" s="68">
        <v>3.6160000000000005</v>
      </c>
      <c r="AO18" s="66">
        <v>3.6160000000000005</v>
      </c>
      <c r="AP18" s="68">
        <v>3.6160000000000005</v>
      </c>
      <c r="AQ18" s="66">
        <v>3.6110000000000007</v>
      </c>
      <c r="AR18" s="40">
        <v>3.6385000000000005</v>
      </c>
      <c r="AS18" s="40">
        <v>3.6585000000000005</v>
      </c>
      <c r="AT18" s="40">
        <v>3.6160000000000005</v>
      </c>
      <c r="AU18" s="48">
        <v>3.6160000000000005</v>
      </c>
      <c r="AV18" s="48"/>
      <c r="AW18" s="48"/>
      <c r="AX18" s="40">
        <v>3.5985000000000005</v>
      </c>
      <c r="AY18" s="40">
        <v>3.5335000000000005</v>
      </c>
      <c r="AZ18" s="40">
        <v>3.8410000000000002</v>
      </c>
      <c r="BA18" s="67">
        <v>3.7635000000000005</v>
      </c>
      <c r="BB18" s="40">
        <v>3.6960000000000006</v>
      </c>
      <c r="BC18" s="51">
        <v>3.6610000000000005</v>
      </c>
      <c r="BD18" s="48">
        <v>3.2260000000000004</v>
      </c>
      <c r="BE18" s="51">
        <v>3.4760000000000004</v>
      </c>
      <c r="BF18" s="67"/>
      <c r="BG18" s="40"/>
      <c r="BH18" s="40">
        <v>1.4594062355080002</v>
      </c>
      <c r="BI18" s="48">
        <v>5.9910354680046018E-2</v>
      </c>
      <c r="BJ18" s="48">
        <v>6.9815727081304013E-2</v>
      </c>
      <c r="BK18" s="48">
        <v>0.95575590444990777</v>
      </c>
      <c r="BL18" s="63">
        <v>0.94875217986803939</v>
      </c>
      <c r="BM18" s="40"/>
      <c r="BN18" s="40"/>
      <c r="BO18" s="71"/>
      <c r="BP18" s="71"/>
      <c r="BQ18" s="40"/>
      <c r="BR18" s="71"/>
      <c r="BS18" s="40"/>
      <c r="BT18" s="40"/>
      <c r="BU18" s="40"/>
      <c r="BV18" s="49"/>
      <c r="BW18" s="49"/>
      <c r="BX18" s="49"/>
      <c r="BY18" s="56"/>
      <c r="BZ18" s="56"/>
      <c r="CA18" s="56"/>
      <c r="CB18" s="49"/>
      <c r="CC18" s="48"/>
      <c r="CD18" s="48"/>
      <c r="CE18" s="48"/>
      <c r="CF18" s="48"/>
      <c r="CG18" s="40"/>
      <c r="CH18" s="56"/>
      <c r="CI18" s="56"/>
      <c r="CJ18" s="72"/>
      <c r="CK18" s="40"/>
      <c r="CL18" s="56"/>
      <c r="CM18" s="40"/>
      <c r="CN18" s="49"/>
      <c r="CO18" s="49"/>
      <c r="CP18" s="40"/>
      <c r="CQ18" s="56"/>
      <c r="CR18" s="40"/>
      <c r="CS18" s="40"/>
      <c r="CT18" s="41"/>
      <c r="CU18" s="41"/>
      <c r="CV18" s="49"/>
      <c r="CW18" s="40"/>
      <c r="CX18" s="49"/>
      <c r="CY18" s="40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</row>
    <row r="19" spans="1:117">
      <c r="A19" s="165">
        <v>37043</v>
      </c>
      <c r="B19" s="41">
        <v>2.5000000000000196E-3</v>
      </c>
      <c r="C19" s="41">
        <v>0.14000000000000001</v>
      </c>
      <c r="D19" s="394">
        <v>0.14000000000000001</v>
      </c>
      <c r="E19" s="93">
        <v>0.14000000000000001</v>
      </c>
      <c r="F19" s="288">
        <v>0.105</v>
      </c>
      <c r="G19" s="93">
        <v>0.14000000000000001</v>
      </c>
      <c r="H19" s="471">
        <v>0.13500000000000001</v>
      </c>
      <c r="I19" s="67">
        <v>0.13500000000000001</v>
      </c>
      <c r="J19" s="398">
        <v>0.13500000000000001</v>
      </c>
      <c r="K19" s="50">
        <v>0.16250000000000001</v>
      </c>
      <c r="L19" s="416">
        <v>0.16250000000000001</v>
      </c>
      <c r="M19" s="67">
        <v>0.16250000000000001</v>
      </c>
      <c r="N19" s="93">
        <v>0.1825</v>
      </c>
      <c r="O19" s="50">
        <v>0.14000000000000001</v>
      </c>
      <c r="P19" s="184">
        <v>0.14000000000000001</v>
      </c>
      <c r="Q19" s="67">
        <v>0.14000000000000001</v>
      </c>
      <c r="R19" s="93">
        <v>0.14000000000000001</v>
      </c>
      <c r="T19" s="571">
        <v>-0.06</v>
      </c>
      <c r="U19" s="571">
        <v>-5.0000000000000001E-3</v>
      </c>
      <c r="V19" s="571">
        <v>0.11749999999999999</v>
      </c>
      <c r="X19" s="538">
        <v>0.11749999999999999</v>
      </c>
      <c r="Y19" s="539">
        <v>0.11749999999999999</v>
      </c>
      <c r="Z19" s="538">
        <v>5.7500000000000002E-2</v>
      </c>
      <c r="AA19" s="538">
        <v>-9.2499999999999999E-2</v>
      </c>
      <c r="AB19" s="556">
        <v>0.35499999999999998</v>
      </c>
      <c r="AC19" s="556">
        <v>0.28749999999999998</v>
      </c>
      <c r="AD19" s="556">
        <v>0.22</v>
      </c>
      <c r="AE19" s="557">
        <v>0.185</v>
      </c>
      <c r="AF19" s="325">
        <v>-0.25</v>
      </c>
      <c r="AG19" s="325">
        <v>0</v>
      </c>
      <c r="AH19" s="325">
        <v>4.7899018930818622</v>
      </c>
      <c r="AI19" s="74">
        <v>37043</v>
      </c>
      <c r="AJ19" s="67">
        <v>3.4640000000000004</v>
      </c>
      <c r="AK19" s="68"/>
      <c r="AL19" s="68"/>
      <c r="AM19" s="69">
        <v>3.3991608733923497</v>
      </c>
      <c r="AN19" s="68">
        <v>3.6040000000000005</v>
      </c>
      <c r="AO19" s="66">
        <v>3.6040000000000005</v>
      </c>
      <c r="AP19" s="68">
        <v>3.6040000000000005</v>
      </c>
      <c r="AQ19" s="66">
        <v>3.5990000000000002</v>
      </c>
      <c r="AR19" s="40">
        <v>3.6265000000000005</v>
      </c>
      <c r="AS19" s="40">
        <v>3.6465000000000005</v>
      </c>
      <c r="AT19" s="40">
        <v>3.6040000000000005</v>
      </c>
      <c r="AU19" s="48">
        <v>3.6040000000000005</v>
      </c>
      <c r="AV19" s="48"/>
      <c r="AW19" s="48"/>
      <c r="AX19" s="40">
        <v>3.5815000000000006</v>
      </c>
      <c r="AY19" s="40">
        <v>3.5215000000000005</v>
      </c>
      <c r="AZ19" s="40">
        <v>3.8190000000000004</v>
      </c>
      <c r="BA19" s="67">
        <v>3.7515000000000005</v>
      </c>
      <c r="BB19" s="40">
        <v>3.6840000000000006</v>
      </c>
      <c r="BC19" s="51">
        <v>3.6490000000000005</v>
      </c>
      <c r="BD19" s="48">
        <v>3.2140000000000004</v>
      </c>
      <c r="BE19" s="51">
        <v>3.4640000000000004</v>
      </c>
      <c r="BF19" s="67"/>
      <c r="BG19" s="40"/>
      <c r="BH19" s="40">
        <v>1.4582859079020001</v>
      </c>
      <c r="BI19" s="48">
        <v>6.0037440947309992E-2</v>
      </c>
      <c r="BJ19" s="48">
        <v>6.9917423987981023E-2</v>
      </c>
      <c r="BK19" s="48">
        <v>0.95087952010329879</v>
      </c>
      <c r="BL19" s="63">
        <v>0.94316339439299368</v>
      </c>
      <c r="BM19" s="40"/>
      <c r="BN19" s="40"/>
      <c r="BO19" s="71"/>
      <c r="BP19" s="71"/>
      <c r="BQ19" s="40"/>
      <c r="BR19" s="71"/>
      <c r="BS19" s="40"/>
      <c r="BT19" s="40"/>
      <c r="BU19" s="40"/>
      <c r="BV19" s="49"/>
      <c r="BW19" s="49"/>
      <c r="BX19" s="49"/>
      <c r="BY19" s="56"/>
      <c r="BZ19" s="56"/>
      <c r="CA19" s="56"/>
      <c r="CB19" s="49"/>
      <c r="CC19" s="48"/>
      <c r="CD19" s="48"/>
      <c r="CE19" s="48"/>
      <c r="CF19" s="48"/>
      <c r="CG19" s="40"/>
      <c r="CH19" s="56"/>
      <c r="CI19" s="56"/>
      <c r="CJ19" s="72"/>
      <c r="CK19" s="40"/>
      <c r="CL19" s="56"/>
      <c r="CM19" s="40"/>
      <c r="CN19" s="49"/>
      <c r="CO19" s="49"/>
      <c r="CP19" s="40"/>
      <c r="CQ19" s="56"/>
      <c r="CR19" s="40"/>
      <c r="CS19" s="40"/>
      <c r="CT19" s="41"/>
      <c r="CU19" s="41"/>
      <c r="CV19" s="49"/>
      <c r="CW19" s="40"/>
      <c r="CX19" s="49"/>
      <c r="CY19" s="40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</row>
    <row r="20" spans="1:117">
      <c r="A20" s="165">
        <v>37073</v>
      </c>
      <c r="B20" s="41">
        <v>0.01</v>
      </c>
      <c r="C20" s="41">
        <v>0.14000000000000001</v>
      </c>
      <c r="D20" s="394">
        <v>0.14000000000000001</v>
      </c>
      <c r="E20" s="93">
        <v>0.14000000000000001</v>
      </c>
      <c r="F20" s="288">
        <v>0.105</v>
      </c>
      <c r="G20" s="93">
        <v>0.14000000000000001</v>
      </c>
      <c r="H20" s="471">
        <v>0.13500000000000001</v>
      </c>
      <c r="I20" s="67">
        <v>0.13500000000000001</v>
      </c>
      <c r="J20" s="398">
        <v>0.13500000000000001</v>
      </c>
      <c r="K20" s="50">
        <v>0.16250000000000001</v>
      </c>
      <c r="L20" s="416">
        <v>0.16250000000000001</v>
      </c>
      <c r="M20" s="67">
        <v>0.16250000000000001</v>
      </c>
      <c r="N20" s="93">
        <v>0.1825</v>
      </c>
      <c r="O20" s="50">
        <v>0.14000000000000001</v>
      </c>
      <c r="P20" s="184">
        <v>0.14000000000000001</v>
      </c>
      <c r="Q20" s="67">
        <v>0.14000000000000001</v>
      </c>
      <c r="R20" s="93">
        <v>0.14000000000000001</v>
      </c>
      <c r="T20" s="571">
        <v>-0.06</v>
      </c>
      <c r="U20" s="571">
        <v>-5.0000000000000001E-3</v>
      </c>
      <c r="V20" s="571">
        <v>0.11</v>
      </c>
      <c r="X20" s="538">
        <v>0.11</v>
      </c>
      <c r="Y20" s="539">
        <v>0.11</v>
      </c>
      <c r="Z20" s="538">
        <v>5.5E-2</v>
      </c>
      <c r="AA20" s="538">
        <v>-9.2499999999999999E-2</v>
      </c>
      <c r="AB20" s="556">
        <v>0.42</v>
      </c>
      <c r="AC20" s="556">
        <v>0.3</v>
      </c>
      <c r="AD20" s="556">
        <v>0.23250000000000001</v>
      </c>
      <c r="AE20" s="557">
        <v>0.185</v>
      </c>
      <c r="AF20" s="325">
        <v>-0.25</v>
      </c>
      <c r="AG20" s="325">
        <v>0</v>
      </c>
      <c r="AH20" s="325">
        <v>4.770893701362831</v>
      </c>
      <c r="AI20" s="74">
        <v>37073</v>
      </c>
      <c r="AJ20" s="67">
        <v>3.4530000000000003</v>
      </c>
      <c r="AK20" s="68"/>
      <c r="AL20" s="68"/>
      <c r="AM20" s="69">
        <v>3.3694271986050159</v>
      </c>
      <c r="AN20" s="68">
        <v>3.5930000000000004</v>
      </c>
      <c r="AO20" s="66">
        <v>3.5930000000000004</v>
      </c>
      <c r="AP20" s="68">
        <v>3.5930000000000004</v>
      </c>
      <c r="AQ20" s="66">
        <v>3.5880000000000001</v>
      </c>
      <c r="AR20" s="40">
        <v>3.6155000000000004</v>
      </c>
      <c r="AS20" s="40">
        <v>3.6355000000000004</v>
      </c>
      <c r="AT20" s="40">
        <v>3.5930000000000004</v>
      </c>
      <c r="AU20" s="48">
        <v>3.5930000000000004</v>
      </c>
      <c r="AV20" s="48"/>
      <c r="AW20" s="48"/>
      <c r="AX20" s="40">
        <v>3.5630000000000002</v>
      </c>
      <c r="AY20" s="40">
        <v>3.5080000000000005</v>
      </c>
      <c r="AZ20" s="40">
        <v>3.8730000000000002</v>
      </c>
      <c r="BA20" s="67">
        <v>3.7530000000000001</v>
      </c>
      <c r="BB20" s="40">
        <v>3.6855000000000002</v>
      </c>
      <c r="BC20" s="51">
        <v>3.6380000000000003</v>
      </c>
      <c r="BD20" s="48">
        <v>3.2030000000000003</v>
      </c>
      <c r="BE20" s="51">
        <v>3.4530000000000003</v>
      </c>
      <c r="BF20" s="67"/>
      <c r="BG20" s="40"/>
      <c r="BH20" s="40">
        <v>1.4571259950370004</v>
      </c>
      <c r="BI20" s="48">
        <v>6.0150202323297021E-2</v>
      </c>
      <c r="BJ20" s="48">
        <v>7.0010992076028011E-2</v>
      </c>
      <c r="BK20" s="48">
        <v>0.94617403548230272</v>
      </c>
      <c r="BL20" s="63">
        <v>0.93777545188004885</v>
      </c>
      <c r="BM20" s="40"/>
      <c r="BN20" s="40"/>
      <c r="BO20" s="71"/>
      <c r="BP20" s="71"/>
      <c r="BQ20" s="40"/>
      <c r="BR20" s="71"/>
      <c r="BS20" s="40"/>
      <c r="BT20" s="40"/>
      <c r="BU20" s="40"/>
      <c r="BV20" s="49"/>
      <c r="BW20" s="49"/>
      <c r="BX20" s="49"/>
      <c r="BY20" s="56"/>
      <c r="BZ20" s="56"/>
      <c r="CA20" s="56"/>
      <c r="CB20" s="49"/>
      <c r="CC20" s="48"/>
      <c r="CD20" s="48"/>
      <c r="CE20" s="48"/>
      <c r="CF20" s="48"/>
      <c r="CG20" s="40"/>
      <c r="CH20" s="56"/>
      <c r="CI20" s="56"/>
      <c r="CJ20" s="72"/>
      <c r="CK20" s="40"/>
      <c r="CL20" s="56"/>
      <c r="CM20" s="40"/>
      <c r="CN20" s="49"/>
      <c r="CO20" s="49"/>
      <c r="CP20" s="40"/>
      <c r="CQ20" s="56"/>
      <c r="CR20" s="40"/>
      <c r="CS20" s="40"/>
      <c r="CT20" s="41"/>
      <c r="CU20" s="41"/>
      <c r="CV20" s="49"/>
      <c r="CW20" s="40"/>
      <c r="CX20" s="49"/>
      <c r="CY20" s="40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</row>
    <row r="21" spans="1:117">
      <c r="A21" s="165">
        <v>37104</v>
      </c>
      <c r="B21" s="41">
        <v>1.2500000000000001E-2</v>
      </c>
      <c r="C21" s="41">
        <v>0.14000000000000001</v>
      </c>
      <c r="D21" s="394">
        <v>0.14000000000000001</v>
      </c>
      <c r="E21" s="93">
        <v>0.14000000000000001</v>
      </c>
      <c r="F21" s="288">
        <v>0.105</v>
      </c>
      <c r="G21" s="93">
        <v>0.14000000000000001</v>
      </c>
      <c r="H21" s="471">
        <v>0.13500000000000001</v>
      </c>
      <c r="I21" s="67">
        <v>0.13500000000000001</v>
      </c>
      <c r="J21" s="398">
        <v>0.13500000000000001</v>
      </c>
      <c r="K21" s="50">
        <v>0.16250000000000001</v>
      </c>
      <c r="L21" s="416">
        <v>0.16250000000000001</v>
      </c>
      <c r="M21" s="67">
        <v>0.16250000000000001</v>
      </c>
      <c r="N21" s="93">
        <v>0.1825</v>
      </c>
      <c r="O21" s="50">
        <v>0.14000000000000001</v>
      </c>
      <c r="P21" s="184">
        <v>0.14000000000000001</v>
      </c>
      <c r="Q21" s="67">
        <v>0.14000000000000001</v>
      </c>
      <c r="R21" s="93">
        <v>0.14000000000000001</v>
      </c>
      <c r="T21" s="571">
        <v>-0.06</v>
      </c>
      <c r="U21" s="571">
        <v>-5.0000000000000001E-3</v>
      </c>
      <c r="V21" s="571">
        <v>0.1075</v>
      </c>
      <c r="X21" s="538">
        <v>0.1075</v>
      </c>
      <c r="Y21" s="539">
        <v>0.1075</v>
      </c>
      <c r="Z21" s="538">
        <v>5.7500000000000002E-2</v>
      </c>
      <c r="AA21" s="538">
        <v>-9.2499999999999999E-2</v>
      </c>
      <c r="AB21" s="556">
        <v>0.42</v>
      </c>
      <c r="AC21" s="556">
        <v>0.3</v>
      </c>
      <c r="AD21" s="556">
        <v>0.23250000000000001</v>
      </c>
      <c r="AE21" s="557">
        <v>0.185</v>
      </c>
      <c r="AF21" s="325">
        <v>-0.25</v>
      </c>
      <c r="AG21" s="325">
        <v>0</v>
      </c>
      <c r="AH21" s="325">
        <v>4.7629688988739494</v>
      </c>
      <c r="AI21" s="74">
        <v>37104</v>
      </c>
      <c r="AJ21" s="67">
        <v>3.45</v>
      </c>
      <c r="AK21" s="68"/>
      <c r="AL21" s="68"/>
      <c r="AM21" s="69">
        <v>3.3467202774929765</v>
      </c>
      <c r="AN21" s="68">
        <v>3.59</v>
      </c>
      <c r="AO21" s="66">
        <v>3.59</v>
      </c>
      <c r="AP21" s="68">
        <v>3.59</v>
      </c>
      <c r="AQ21" s="66">
        <v>3.585</v>
      </c>
      <c r="AR21" s="40">
        <v>3.6124999999999998</v>
      </c>
      <c r="AS21" s="40">
        <v>3.6324999999999998</v>
      </c>
      <c r="AT21" s="40">
        <v>3.59</v>
      </c>
      <c r="AU21" s="48">
        <v>3.59</v>
      </c>
      <c r="AV21" s="48"/>
      <c r="AW21" s="48"/>
      <c r="AX21" s="40">
        <v>3.5575000000000001</v>
      </c>
      <c r="AY21" s="40">
        <v>3.5074999999999998</v>
      </c>
      <c r="AZ21" s="40">
        <v>3.87</v>
      </c>
      <c r="BA21" s="67">
        <v>3.75</v>
      </c>
      <c r="BB21" s="40">
        <v>3.6825000000000001</v>
      </c>
      <c r="BC21" s="51">
        <v>3.6349999999999998</v>
      </c>
      <c r="BD21" s="48">
        <v>3.2</v>
      </c>
      <c r="BE21" s="51">
        <v>3.45</v>
      </c>
      <c r="BF21" s="67"/>
      <c r="BG21" s="40"/>
      <c r="BH21" s="40">
        <v>1.4559705638510001</v>
      </c>
      <c r="BI21" s="48">
        <v>6.0252205902098004E-2</v>
      </c>
      <c r="BJ21" s="48">
        <v>7.0098569351276022E-2</v>
      </c>
      <c r="BK21" s="48">
        <v>0.94133189508977311</v>
      </c>
      <c r="BL21" s="63">
        <v>0.93223406058300173</v>
      </c>
      <c r="BM21" s="40"/>
      <c r="BN21" s="40"/>
      <c r="BO21" s="71"/>
      <c r="BP21" s="71"/>
      <c r="BQ21" s="40"/>
      <c r="BR21" s="71"/>
      <c r="BS21" s="40"/>
      <c r="BT21" s="40"/>
      <c r="BU21" s="40"/>
      <c r="BV21" s="49"/>
      <c r="BW21" s="49"/>
      <c r="BX21" s="49"/>
      <c r="BY21" s="56"/>
      <c r="BZ21" s="56"/>
      <c r="CA21" s="56"/>
      <c r="CB21" s="49"/>
      <c r="CC21" s="48"/>
      <c r="CD21" s="48"/>
      <c r="CE21" s="48"/>
      <c r="CF21" s="48"/>
      <c r="CG21" s="40"/>
      <c r="CH21" s="56"/>
      <c r="CI21" s="56"/>
      <c r="CJ21" s="72"/>
      <c r="CK21" s="40"/>
      <c r="CL21" s="56"/>
      <c r="CM21" s="40"/>
      <c r="CN21" s="49"/>
      <c r="CO21" s="49"/>
      <c r="CP21" s="40"/>
      <c r="CQ21" s="56"/>
      <c r="CR21" s="40"/>
      <c r="CS21" s="40"/>
      <c r="CT21" s="41"/>
      <c r="CU21" s="41"/>
      <c r="CV21" s="49"/>
      <c r="CW21" s="40"/>
      <c r="CX21" s="49"/>
      <c r="CY21" s="40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</row>
    <row r="22" spans="1:117">
      <c r="A22" s="165">
        <v>37135</v>
      </c>
      <c r="B22" s="41">
        <v>1.2500000000000001E-2</v>
      </c>
      <c r="C22" s="41">
        <v>0.14000000000000001</v>
      </c>
      <c r="D22" s="394">
        <v>0.14000000000000001</v>
      </c>
      <c r="E22" s="93">
        <v>0.14000000000000001</v>
      </c>
      <c r="F22" s="288">
        <v>0.105</v>
      </c>
      <c r="G22" s="93">
        <v>0.14000000000000001</v>
      </c>
      <c r="H22" s="471">
        <v>0.13500000000000001</v>
      </c>
      <c r="I22" s="67">
        <v>0.13500000000000001</v>
      </c>
      <c r="J22" s="398">
        <v>0.13500000000000001</v>
      </c>
      <c r="K22" s="50">
        <v>0.16250000000000001</v>
      </c>
      <c r="L22" s="416">
        <v>0.16250000000000001</v>
      </c>
      <c r="M22" s="67">
        <v>0.16250000000000001</v>
      </c>
      <c r="N22" s="93">
        <v>0.1825</v>
      </c>
      <c r="O22" s="50">
        <v>0.14000000000000001</v>
      </c>
      <c r="P22" s="184">
        <v>0.14000000000000001</v>
      </c>
      <c r="Q22" s="67">
        <v>0.14000000000000001</v>
      </c>
      <c r="R22" s="93">
        <v>0.14000000000000001</v>
      </c>
      <c r="T22" s="571">
        <v>-0.06</v>
      </c>
      <c r="U22" s="571">
        <v>-5.0000000000000001E-3</v>
      </c>
      <c r="V22" s="571">
        <v>0.1075</v>
      </c>
      <c r="X22" s="538">
        <v>0.1075</v>
      </c>
      <c r="Y22" s="539">
        <v>0.1075</v>
      </c>
      <c r="Z22" s="538">
        <v>6.25E-2</v>
      </c>
      <c r="AA22" s="538">
        <v>-9.2499999999999999E-2</v>
      </c>
      <c r="AB22" s="556">
        <v>0.35499999999999998</v>
      </c>
      <c r="AC22" s="556">
        <v>0.28999999999999998</v>
      </c>
      <c r="AD22" s="556">
        <v>0.21</v>
      </c>
      <c r="AE22" s="557">
        <v>0.18</v>
      </c>
      <c r="AF22" s="325">
        <v>-0.25</v>
      </c>
      <c r="AG22" s="325">
        <v>0</v>
      </c>
      <c r="AH22" s="325">
        <v>4.7455575785098443</v>
      </c>
      <c r="AI22" s="74">
        <v>37135</v>
      </c>
      <c r="AJ22" s="67">
        <v>3.44</v>
      </c>
      <c r="AK22" s="68"/>
      <c r="AL22" s="68"/>
      <c r="AM22" s="69">
        <v>3.3176293435579929</v>
      </c>
      <c r="AN22" s="68">
        <v>3.58</v>
      </c>
      <c r="AO22" s="66">
        <v>3.58</v>
      </c>
      <c r="AP22" s="68">
        <v>3.58</v>
      </c>
      <c r="AQ22" s="66">
        <v>3.5750000000000002</v>
      </c>
      <c r="AR22" s="40">
        <v>3.6025</v>
      </c>
      <c r="AS22" s="40">
        <v>3.6225000000000001</v>
      </c>
      <c r="AT22" s="40">
        <v>3.58</v>
      </c>
      <c r="AU22" s="48">
        <v>3.58</v>
      </c>
      <c r="AV22" s="48"/>
      <c r="AW22" s="48"/>
      <c r="AX22" s="40">
        <v>3.5474999999999999</v>
      </c>
      <c r="AY22" s="40">
        <v>3.5024999999999999</v>
      </c>
      <c r="AZ22" s="40">
        <v>3.7949999999999999</v>
      </c>
      <c r="BA22" s="67">
        <v>3.73</v>
      </c>
      <c r="BB22" s="40">
        <v>3.65</v>
      </c>
      <c r="BC22" s="51">
        <v>3.62</v>
      </c>
      <c r="BD22" s="48">
        <v>3.19</v>
      </c>
      <c r="BE22" s="51">
        <v>3.44</v>
      </c>
      <c r="BF22" s="67"/>
      <c r="BG22" s="40"/>
      <c r="BH22" s="40">
        <v>1.4548651760639999</v>
      </c>
      <c r="BI22" s="48">
        <v>6.035420948435502E-2</v>
      </c>
      <c r="BJ22" s="48">
        <v>7.0186146629060003E-2</v>
      </c>
      <c r="BK22" s="48">
        <v>0.93649879832575111</v>
      </c>
      <c r="BL22" s="63">
        <v>0.92671210713910412</v>
      </c>
      <c r="BM22" s="40"/>
      <c r="BN22" s="40"/>
      <c r="BO22" s="71"/>
      <c r="BP22" s="71"/>
      <c r="BQ22" s="40"/>
      <c r="BR22" s="71"/>
      <c r="BS22" s="40"/>
      <c r="BT22" s="40"/>
      <c r="BU22" s="40"/>
      <c r="BV22" s="49"/>
      <c r="BW22" s="49"/>
      <c r="BX22" s="49"/>
      <c r="BY22" s="56"/>
      <c r="BZ22" s="56"/>
      <c r="CA22" s="56"/>
      <c r="CB22" s="49"/>
      <c r="CC22" s="48"/>
      <c r="CD22" s="48"/>
      <c r="CE22" s="48"/>
      <c r="CF22" s="48"/>
      <c r="CG22" s="40"/>
      <c r="CH22" s="56"/>
      <c r="CI22" s="56"/>
      <c r="CJ22" s="72"/>
      <c r="CK22" s="40"/>
      <c r="CL22" s="56"/>
      <c r="CM22" s="40"/>
      <c r="CN22" s="49"/>
      <c r="CO22" s="49"/>
      <c r="CP22" s="40"/>
      <c r="CQ22" s="56"/>
      <c r="CR22" s="40"/>
      <c r="CS22" s="40"/>
      <c r="CT22" s="41"/>
      <c r="CU22" s="41"/>
      <c r="CV22" s="49"/>
      <c r="CW22" s="40"/>
      <c r="CX22" s="49"/>
      <c r="CY22" s="40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</row>
    <row r="23" spans="1:117">
      <c r="A23" s="165">
        <v>37165</v>
      </c>
      <c r="B23" s="41">
        <v>-2.4999999999999849E-3</v>
      </c>
      <c r="C23" s="41">
        <v>0.14000000000000001</v>
      </c>
      <c r="D23" s="394">
        <v>0.14000000000000001</v>
      </c>
      <c r="E23" s="93">
        <v>0.14000000000000001</v>
      </c>
      <c r="F23" s="288">
        <v>0.105</v>
      </c>
      <c r="G23" s="93">
        <v>0.14000000000000001</v>
      </c>
      <c r="H23" s="471">
        <v>0.13500000000000001</v>
      </c>
      <c r="I23" s="67">
        <v>0.13500000000000001</v>
      </c>
      <c r="J23" s="398">
        <v>0.13500000000000001</v>
      </c>
      <c r="K23" s="50">
        <v>0.16250000000000001</v>
      </c>
      <c r="L23" s="416">
        <v>0.16250000000000001</v>
      </c>
      <c r="M23" s="67">
        <v>0.16250000000000001</v>
      </c>
      <c r="N23" s="93">
        <v>0.1825</v>
      </c>
      <c r="O23" s="50">
        <v>0.14000000000000001</v>
      </c>
      <c r="P23" s="184">
        <v>0.14000000000000001</v>
      </c>
      <c r="Q23" s="67">
        <v>0.14000000000000001</v>
      </c>
      <c r="R23" s="93">
        <v>0.14000000000000001</v>
      </c>
      <c r="T23" s="571">
        <v>-0.06</v>
      </c>
      <c r="U23" s="571">
        <v>-5.0000000000000001E-3</v>
      </c>
      <c r="V23" s="571">
        <v>0.1225</v>
      </c>
      <c r="X23" s="538">
        <v>0.1225</v>
      </c>
      <c r="Y23" s="539">
        <v>0.1225</v>
      </c>
      <c r="Z23" s="538">
        <v>8.2500000000000004E-2</v>
      </c>
      <c r="AA23" s="538">
        <v>-9.2499999999999999E-2</v>
      </c>
      <c r="AB23" s="556">
        <v>0.42499999999999999</v>
      </c>
      <c r="AC23" s="556">
        <v>0.3</v>
      </c>
      <c r="AD23" s="556">
        <v>0.23</v>
      </c>
      <c r="AE23" s="557">
        <v>0.185</v>
      </c>
      <c r="AF23" s="325">
        <v>-0.25</v>
      </c>
      <c r="AG23" s="325">
        <v>0</v>
      </c>
      <c r="AH23" s="325">
        <v>4.7694755118014625</v>
      </c>
      <c r="AI23" s="74">
        <v>37165</v>
      </c>
      <c r="AJ23" s="67">
        <v>3.46</v>
      </c>
      <c r="AK23" s="68"/>
      <c r="AL23" s="68"/>
      <c r="AM23" s="69">
        <v>3.3170289318084687</v>
      </c>
      <c r="AN23" s="68">
        <v>3.6</v>
      </c>
      <c r="AO23" s="66">
        <v>3.6</v>
      </c>
      <c r="AP23" s="68">
        <v>3.6</v>
      </c>
      <c r="AQ23" s="66">
        <v>3.5950000000000002</v>
      </c>
      <c r="AR23" s="40">
        <v>3.6225000000000001</v>
      </c>
      <c r="AS23" s="40">
        <v>3.6425000000000001</v>
      </c>
      <c r="AT23" s="40">
        <v>3.6</v>
      </c>
      <c r="AU23" s="48">
        <v>3.6</v>
      </c>
      <c r="AV23" s="48"/>
      <c r="AW23" s="48"/>
      <c r="AX23" s="40">
        <v>3.5825</v>
      </c>
      <c r="AY23" s="40">
        <v>3.5425</v>
      </c>
      <c r="AZ23" s="40">
        <v>3.8849999999999998</v>
      </c>
      <c r="BA23" s="67">
        <v>3.76</v>
      </c>
      <c r="BB23" s="40">
        <v>3.69</v>
      </c>
      <c r="BC23" s="51">
        <v>3.645</v>
      </c>
      <c r="BD23" s="48">
        <v>3.21</v>
      </c>
      <c r="BE23" s="51">
        <v>3.46</v>
      </c>
      <c r="BF23" s="67"/>
      <c r="BG23" s="40"/>
      <c r="BH23" s="40">
        <v>1.453745785225</v>
      </c>
      <c r="BI23" s="48">
        <v>6.044843952520302E-2</v>
      </c>
      <c r="BJ23" s="48">
        <v>7.0261331624264026E-2</v>
      </c>
      <c r="BK23" s="48">
        <v>0.93183513570105525</v>
      </c>
      <c r="BL23" s="63">
        <v>0.92139692550235242</v>
      </c>
      <c r="BM23" s="40"/>
      <c r="BN23" s="40"/>
      <c r="BO23" s="71"/>
      <c r="BP23" s="71"/>
      <c r="BQ23" s="40"/>
      <c r="BR23" s="71"/>
      <c r="BS23" s="40"/>
      <c r="BT23" s="40"/>
      <c r="BU23" s="40"/>
      <c r="BV23" s="49"/>
      <c r="BW23" s="49"/>
      <c r="BX23" s="49"/>
      <c r="BY23" s="56"/>
      <c r="BZ23" s="56"/>
      <c r="CA23" s="56"/>
      <c r="CB23" s="49"/>
      <c r="CC23" s="48"/>
      <c r="CD23" s="48"/>
      <c r="CE23" s="48"/>
      <c r="CF23" s="48"/>
      <c r="CG23" s="40"/>
      <c r="CH23" s="56"/>
      <c r="CI23" s="56"/>
      <c r="CJ23" s="72"/>
      <c r="CK23" s="40"/>
      <c r="CL23" s="56"/>
      <c r="CM23" s="40"/>
      <c r="CN23" s="49"/>
      <c r="CO23" s="49"/>
      <c r="CP23" s="40"/>
      <c r="CQ23" s="56"/>
      <c r="CR23" s="40"/>
      <c r="CS23" s="40"/>
      <c r="CT23" s="41"/>
      <c r="CU23" s="41"/>
      <c r="CV23" s="49"/>
      <c r="CW23" s="40"/>
      <c r="CX23" s="49"/>
      <c r="CY23" s="40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</row>
    <row r="24" spans="1:117">
      <c r="A24" s="165">
        <v>37196</v>
      </c>
      <c r="B24" s="41">
        <v>4.999999999999994E-3</v>
      </c>
      <c r="C24" s="41">
        <v>0.215</v>
      </c>
      <c r="D24" s="394">
        <v>0.215</v>
      </c>
      <c r="E24" s="93">
        <v>0.215</v>
      </c>
      <c r="F24" s="288">
        <v>0.18</v>
      </c>
      <c r="G24" s="93">
        <v>0.215</v>
      </c>
      <c r="H24" s="471">
        <v>0.28499999999999998</v>
      </c>
      <c r="I24" s="67">
        <v>0.28499999999999998</v>
      </c>
      <c r="J24" s="397">
        <v>0.29499999999999998</v>
      </c>
      <c r="K24" s="41">
        <v>0.27500000000000002</v>
      </c>
      <c r="L24" s="416">
        <v>0.27500000000000002</v>
      </c>
      <c r="M24" s="67">
        <v>0.27500000000000002</v>
      </c>
      <c r="N24" s="93">
        <v>0.30499999999999999</v>
      </c>
      <c r="O24" s="417">
        <v>0.41</v>
      </c>
      <c r="P24" s="184">
        <v>0.41</v>
      </c>
      <c r="Q24" s="67">
        <v>0.41</v>
      </c>
      <c r="R24" s="93">
        <v>0.42</v>
      </c>
      <c r="T24" s="571">
        <v>5.5E-2</v>
      </c>
      <c r="U24" s="571">
        <v>0.11</v>
      </c>
      <c r="V24" s="571">
        <v>0.18090400000000001</v>
      </c>
      <c r="X24" s="538">
        <v>0.19</v>
      </c>
      <c r="Y24" s="539">
        <v>0.19</v>
      </c>
      <c r="Z24" s="538">
        <v>9.5000000000000001E-2</v>
      </c>
      <c r="AA24" s="538">
        <v>1.4999999999999999E-2</v>
      </c>
      <c r="AB24" s="556">
        <v>0.71</v>
      </c>
      <c r="AC24" s="556">
        <v>0.44</v>
      </c>
      <c r="AD24" s="556">
        <v>0.28499999999999998</v>
      </c>
      <c r="AE24" s="557">
        <v>0.245</v>
      </c>
      <c r="AF24" s="325">
        <v>-0.25</v>
      </c>
      <c r="AG24" s="325">
        <v>0</v>
      </c>
      <c r="AH24" s="325"/>
      <c r="AI24" s="74">
        <v>37196</v>
      </c>
      <c r="AJ24" s="67">
        <v>3.5670000000000002</v>
      </c>
      <c r="AK24" s="68"/>
      <c r="AL24" s="68"/>
      <c r="AM24" s="69">
        <v>3.4640953996005837</v>
      </c>
      <c r="AN24" s="68">
        <v>3.782</v>
      </c>
      <c r="AO24" s="68">
        <v>3.782</v>
      </c>
      <c r="AP24" s="68">
        <v>3.782</v>
      </c>
      <c r="AQ24" s="66">
        <v>3.8520000000000003</v>
      </c>
      <c r="AR24" s="40">
        <v>3.8420000000000001</v>
      </c>
      <c r="AS24" s="40">
        <v>3.8720000000000003</v>
      </c>
      <c r="AT24" s="40">
        <v>3.9770000000000003</v>
      </c>
      <c r="AU24" s="48">
        <v>3.9870000000000001</v>
      </c>
      <c r="AV24" s="48"/>
      <c r="AW24" s="48"/>
      <c r="AX24" s="40">
        <v>3.7570000000000001</v>
      </c>
      <c r="AY24" s="40">
        <v>3.6620000000000004</v>
      </c>
      <c r="AZ24" s="40">
        <v>4.2770000000000001</v>
      </c>
      <c r="BA24" s="67">
        <v>4.0070000000000006</v>
      </c>
      <c r="BB24" s="40">
        <v>3.8520000000000003</v>
      </c>
      <c r="BC24" s="51">
        <v>3.8120000000000003</v>
      </c>
      <c r="BD24" s="48">
        <v>3.3170000000000002</v>
      </c>
      <c r="BE24" s="51">
        <v>3.5670000000000002</v>
      </c>
      <c r="BF24" s="67"/>
      <c r="BG24" s="40"/>
      <c r="BH24" s="40">
        <v>1.4526700614440002</v>
      </c>
      <c r="BI24" s="48">
        <v>6.0539752628894022E-2</v>
      </c>
      <c r="BJ24" s="48">
        <v>7.0323355295232023E-2</v>
      </c>
      <c r="BK24" s="48">
        <v>0.92703271141968713</v>
      </c>
      <c r="BL24" s="63">
        <v>0.91594272860935577</v>
      </c>
      <c r="BM24" s="48"/>
      <c r="BN24" s="40"/>
      <c r="BO24" s="71"/>
      <c r="BP24" s="71"/>
      <c r="BQ24" s="40"/>
      <c r="BR24" s="71"/>
      <c r="BS24" s="40"/>
      <c r="BT24" s="40"/>
      <c r="BU24" s="40"/>
      <c r="BV24" s="49"/>
      <c r="BW24" s="49"/>
      <c r="BX24" s="49"/>
      <c r="BY24" s="56"/>
      <c r="BZ24" s="56"/>
      <c r="CA24" s="56"/>
      <c r="CB24" s="49"/>
      <c r="CC24" s="48"/>
      <c r="CD24" s="48"/>
      <c r="CE24" s="48"/>
      <c r="CF24" s="48"/>
      <c r="CG24" s="40"/>
      <c r="CH24" s="56"/>
      <c r="CI24" s="56"/>
      <c r="CJ24" s="72"/>
      <c r="CK24" s="40"/>
      <c r="CL24" s="56"/>
      <c r="CM24" s="40"/>
      <c r="CN24" s="49"/>
      <c r="CO24" s="49"/>
      <c r="CP24" s="40"/>
      <c r="CQ24" s="56"/>
      <c r="CR24" s="40"/>
      <c r="CS24" s="40"/>
      <c r="CT24" s="41"/>
      <c r="CU24" s="41"/>
      <c r="CV24" s="49"/>
      <c r="CW24" s="40"/>
      <c r="CX24" s="49"/>
      <c r="CY24" s="40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</row>
    <row r="25" spans="1:117">
      <c r="A25" s="165">
        <v>37226</v>
      </c>
      <c r="B25" s="41">
        <v>-3.5000000000000003E-2</v>
      </c>
      <c r="C25" s="41">
        <v>0.215</v>
      </c>
      <c r="D25" s="394">
        <v>0.215</v>
      </c>
      <c r="E25" s="93">
        <v>0.215</v>
      </c>
      <c r="F25" s="288">
        <v>0.18</v>
      </c>
      <c r="G25" s="93">
        <v>0.215</v>
      </c>
      <c r="H25" s="471">
        <v>0.36499999999999999</v>
      </c>
      <c r="I25" s="67">
        <v>0.36499999999999999</v>
      </c>
      <c r="J25" s="397">
        <v>0.375</v>
      </c>
      <c r="K25" s="484">
        <v>0.35499999999999998</v>
      </c>
      <c r="L25" s="416">
        <v>0.35499999999999998</v>
      </c>
      <c r="M25" s="67">
        <v>0.35499999999999998</v>
      </c>
      <c r="N25" s="93">
        <v>0.38500000000000001</v>
      </c>
      <c r="O25" s="417">
        <v>0.49</v>
      </c>
      <c r="P25" s="184">
        <v>0.49</v>
      </c>
      <c r="Q25" s="67">
        <v>0.49</v>
      </c>
      <c r="R25" s="93">
        <v>0.5</v>
      </c>
      <c r="T25" s="571">
        <v>5.5E-2</v>
      </c>
      <c r="U25" s="571">
        <v>0.11</v>
      </c>
      <c r="V25" s="571">
        <v>0.18426400000000001</v>
      </c>
      <c r="X25" s="538">
        <v>0.23</v>
      </c>
      <c r="Y25" s="539">
        <v>0.23</v>
      </c>
      <c r="Z25" s="538">
        <v>0.13500000000000001</v>
      </c>
      <c r="AA25" s="538">
        <v>2.2499999999999999E-2</v>
      </c>
      <c r="AB25" s="556">
        <v>1.2</v>
      </c>
      <c r="AC25" s="556">
        <v>0.76</v>
      </c>
      <c r="AD25" s="556">
        <v>0.375</v>
      </c>
      <c r="AE25" s="557">
        <v>0.32500000000000001</v>
      </c>
      <c r="AF25" s="325">
        <v>-0.25</v>
      </c>
      <c r="AG25" s="325">
        <v>0</v>
      </c>
      <c r="AH25" s="325"/>
      <c r="AI25" s="74">
        <v>37226</v>
      </c>
      <c r="AJ25" s="67">
        <v>3.6720000000000002</v>
      </c>
      <c r="AK25" s="68"/>
      <c r="AL25" s="68"/>
      <c r="AM25" s="69">
        <v>3.5398380332935488</v>
      </c>
      <c r="AN25" s="68">
        <v>3.887</v>
      </c>
      <c r="AO25" s="68">
        <v>3.887</v>
      </c>
      <c r="AP25" s="68">
        <v>3.887</v>
      </c>
      <c r="AQ25" s="66">
        <v>4.0369999999999999</v>
      </c>
      <c r="AR25" s="40">
        <v>4.0270000000000001</v>
      </c>
      <c r="AS25" s="40">
        <v>4.0570000000000004</v>
      </c>
      <c r="AT25" s="40">
        <v>4.1619999999999999</v>
      </c>
      <c r="AU25" s="48">
        <v>4.1720000000000006</v>
      </c>
      <c r="AV25" s="48"/>
      <c r="AW25" s="48"/>
      <c r="AX25" s="40">
        <v>3.9020000000000001</v>
      </c>
      <c r="AY25" s="40">
        <v>3.8070000000000004</v>
      </c>
      <c r="AZ25" s="40">
        <v>4.8719999999999999</v>
      </c>
      <c r="BA25" s="67">
        <v>4.4320000000000004</v>
      </c>
      <c r="BB25" s="40">
        <v>4.0470000000000006</v>
      </c>
      <c r="BC25" s="51">
        <v>3.9970000000000003</v>
      </c>
      <c r="BD25" s="48">
        <v>3.4220000000000002</v>
      </c>
      <c r="BE25" s="51">
        <v>3.6720000000000002</v>
      </c>
      <c r="BF25" s="67"/>
      <c r="BG25" s="40"/>
      <c r="BH25" s="40">
        <v>1.4515605411660002</v>
      </c>
      <c r="BI25" s="48">
        <v>6.0628120151231021E-2</v>
      </c>
      <c r="BJ25" s="48">
        <v>7.0383378203832017E-2</v>
      </c>
      <c r="BK25" s="48">
        <v>0.9223955623868203</v>
      </c>
      <c r="BL25" s="63">
        <v>0.91068639909790294</v>
      </c>
      <c r="BM25" s="48"/>
      <c r="BN25" s="40"/>
      <c r="BO25" s="71"/>
      <c r="BP25" s="71"/>
      <c r="BQ25" s="40"/>
      <c r="BR25" s="71"/>
      <c r="BS25" s="40"/>
      <c r="BT25" s="40"/>
      <c r="BU25" s="40"/>
      <c r="BV25" s="49"/>
      <c r="BW25" s="49"/>
      <c r="BX25" s="49"/>
      <c r="BY25" s="56"/>
      <c r="BZ25" s="56"/>
      <c r="CA25" s="56"/>
      <c r="CB25" s="49"/>
      <c r="CC25" s="48"/>
      <c r="CD25" s="48"/>
      <c r="CE25" s="48"/>
      <c r="CF25" s="48"/>
      <c r="CG25" s="40"/>
      <c r="CH25" s="56"/>
      <c r="CI25" s="56"/>
      <c r="CJ25" s="72"/>
      <c r="CK25" s="40"/>
      <c r="CL25" s="56"/>
      <c r="CM25" s="40"/>
      <c r="CN25" s="49"/>
      <c r="CO25" s="49"/>
      <c r="CP25" s="40"/>
      <c r="CQ25" s="56"/>
      <c r="CR25" s="40"/>
      <c r="CS25" s="40"/>
      <c r="CT25" s="41"/>
      <c r="CU25" s="41"/>
      <c r="CV25" s="49"/>
      <c r="CW25" s="40"/>
      <c r="CX25" s="49"/>
      <c r="CY25" s="40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</row>
    <row r="26" spans="1:117">
      <c r="A26" s="165">
        <v>37257</v>
      </c>
      <c r="B26" s="41">
        <v>-2.2499999999999999E-2</v>
      </c>
      <c r="C26" s="41">
        <v>0.24</v>
      </c>
      <c r="D26" s="394">
        <v>0.24</v>
      </c>
      <c r="E26" s="93">
        <v>0.24</v>
      </c>
      <c r="F26" s="288">
        <v>0.20499999999999999</v>
      </c>
      <c r="G26" s="93">
        <v>0.24</v>
      </c>
      <c r="H26" s="471">
        <v>0.44</v>
      </c>
      <c r="I26" s="67">
        <v>0.44</v>
      </c>
      <c r="J26" s="397">
        <v>0.45</v>
      </c>
      <c r="K26" s="41">
        <v>0.43</v>
      </c>
      <c r="L26" s="416">
        <v>0.43</v>
      </c>
      <c r="M26" s="67">
        <v>0.43</v>
      </c>
      <c r="N26" s="93">
        <v>0.46</v>
      </c>
      <c r="O26" s="417">
        <v>0.56499999999999995</v>
      </c>
      <c r="P26" s="184">
        <v>0.56499999999999995</v>
      </c>
      <c r="Q26" s="67">
        <v>0.56499999999999995</v>
      </c>
      <c r="R26" s="93">
        <v>0.57499999999999996</v>
      </c>
      <c r="T26" s="571">
        <v>0.08</v>
      </c>
      <c r="U26" s="571">
        <v>0.13500000000000001</v>
      </c>
      <c r="V26" s="571">
        <v>0.21063999999999999</v>
      </c>
      <c r="X26" s="538">
        <v>0.24249999999999999</v>
      </c>
      <c r="Y26" s="539">
        <v>0.24249999999999999</v>
      </c>
      <c r="Z26" s="538">
        <v>0.14749999999999999</v>
      </c>
      <c r="AA26" s="538">
        <v>3.7499999999999999E-2</v>
      </c>
      <c r="AB26" s="556">
        <v>1.53</v>
      </c>
      <c r="AC26" s="556">
        <v>0.91</v>
      </c>
      <c r="AD26" s="556">
        <v>0.45500000000000002</v>
      </c>
      <c r="AE26" s="557">
        <v>0.34499999999999997</v>
      </c>
      <c r="AF26" s="325">
        <v>-0.25</v>
      </c>
      <c r="AG26" s="325">
        <v>0</v>
      </c>
      <c r="AH26" s="325"/>
      <c r="AI26" s="74">
        <v>37257</v>
      </c>
      <c r="AJ26" s="67">
        <v>3.69</v>
      </c>
      <c r="AK26" s="68"/>
      <c r="AL26" s="68"/>
      <c r="AM26" s="69">
        <v>3.5577265931982365</v>
      </c>
      <c r="AN26" s="68">
        <v>3.93</v>
      </c>
      <c r="AO26" s="68">
        <v>3.93</v>
      </c>
      <c r="AP26" s="68">
        <v>3.93</v>
      </c>
      <c r="AQ26" s="66">
        <v>4.13</v>
      </c>
      <c r="AR26" s="40">
        <v>4.12</v>
      </c>
      <c r="AS26" s="40">
        <v>4.1500000000000004</v>
      </c>
      <c r="AT26" s="40">
        <v>4.2549999999999999</v>
      </c>
      <c r="AU26" s="48">
        <v>4.2649999999999997</v>
      </c>
      <c r="AV26" s="48"/>
      <c r="AW26" s="48"/>
      <c r="AX26" s="40">
        <v>3.9325000000000001</v>
      </c>
      <c r="AY26" s="48">
        <v>3.8374999999999999</v>
      </c>
      <c r="AZ26" s="40">
        <v>5.22</v>
      </c>
      <c r="BA26" s="67">
        <v>4.5999999999999996</v>
      </c>
      <c r="BB26" s="40">
        <v>4.1449999999999996</v>
      </c>
      <c r="BC26" s="51">
        <v>4.0350000000000001</v>
      </c>
      <c r="BD26" s="48">
        <v>3.44</v>
      </c>
      <c r="BE26" s="51">
        <v>3.69</v>
      </c>
      <c r="BF26" s="67"/>
      <c r="BG26" s="40"/>
      <c r="BH26" s="40">
        <v>1.4504498673090003</v>
      </c>
      <c r="BI26" s="48">
        <v>6.0719433260372012E-2</v>
      </c>
      <c r="BJ26" s="48">
        <v>7.0448224126180015E-2</v>
      </c>
      <c r="BK26" s="48">
        <v>0.91761463142109179</v>
      </c>
      <c r="BL26" s="63">
        <v>0.90527394228962765</v>
      </c>
      <c r="BM26" s="40"/>
      <c r="BN26" s="40"/>
      <c r="BO26" s="71"/>
      <c r="BP26" s="71"/>
      <c r="BQ26" s="40"/>
      <c r="BR26" s="71"/>
      <c r="BS26" s="40"/>
      <c r="BT26" s="40"/>
      <c r="BU26" s="40"/>
      <c r="BV26" s="49"/>
      <c r="BW26" s="49"/>
      <c r="BX26" s="49"/>
      <c r="BY26" s="56"/>
      <c r="BZ26" s="56"/>
      <c r="CA26" s="56"/>
      <c r="CB26" s="49"/>
      <c r="CC26" s="48"/>
      <c r="CD26" s="48"/>
      <c r="CE26" s="48"/>
      <c r="CF26" s="48"/>
      <c r="CG26" s="40"/>
      <c r="CH26" s="56"/>
      <c r="CI26" s="56"/>
      <c r="CJ26" s="72"/>
      <c r="CK26" s="40"/>
      <c r="CL26" s="56"/>
      <c r="CM26" s="40"/>
      <c r="CN26" s="49"/>
      <c r="CO26" s="49"/>
      <c r="CP26" s="40"/>
      <c r="CQ26" s="56"/>
      <c r="CR26" s="40"/>
      <c r="CS26" s="40"/>
      <c r="CT26" s="41"/>
      <c r="CU26" s="41"/>
      <c r="CV26" s="49"/>
      <c r="CW26" s="40"/>
      <c r="CX26" s="49"/>
      <c r="CY26" s="40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</row>
    <row r="27" spans="1:117">
      <c r="A27" s="165">
        <v>37288</v>
      </c>
      <c r="B27" s="41">
        <v>0.06</v>
      </c>
      <c r="C27" s="41">
        <v>0.3</v>
      </c>
      <c r="D27" s="394">
        <v>0.3</v>
      </c>
      <c r="E27" s="184">
        <v>0.3</v>
      </c>
      <c r="F27" s="288">
        <v>0.26500000000000001</v>
      </c>
      <c r="G27" s="184">
        <v>0.3</v>
      </c>
      <c r="H27" s="471">
        <v>0.48</v>
      </c>
      <c r="I27" s="67">
        <v>0.48</v>
      </c>
      <c r="J27" s="397">
        <v>0.49</v>
      </c>
      <c r="K27" s="41">
        <v>0.47</v>
      </c>
      <c r="L27" s="416">
        <v>0.47</v>
      </c>
      <c r="M27" s="67">
        <v>0.47</v>
      </c>
      <c r="N27" s="93">
        <v>0.5</v>
      </c>
      <c r="O27" s="417">
        <v>0.60499999999999998</v>
      </c>
      <c r="P27" s="184">
        <v>0.60499999999999998</v>
      </c>
      <c r="Q27" s="67">
        <v>0.60499999999999998</v>
      </c>
      <c r="R27" s="93">
        <v>0.61499999999999999</v>
      </c>
      <c r="T27" s="571">
        <v>0.14000000000000001</v>
      </c>
      <c r="U27" s="571">
        <v>0.19500000000000001</v>
      </c>
      <c r="V27" s="571">
        <v>0.26824000000000003</v>
      </c>
      <c r="X27" s="538">
        <v>0.22</v>
      </c>
      <c r="Y27" s="539">
        <v>0.22</v>
      </c>
      <c r="Z27" s="538">
        <v>0.125</v>
      </c>
      <c r="AA27" s="538">
        <v>3.7499999999999999E-2</v>
      </c>
      <c r="AB27" s="556">
        <v>1.45</v>
      </c>
      <c r="AC27" s="556">
        <v>0.9</v>
      </c>
      <c r="AD27" s="556">
        <v>0.45</v>
      </c>
      <c r="AE27" s="557">
        <v>0.34499999999999997</v>
      </c>
      <c r="AF27" s="325">
        <v>-0.25</v>
      </c>
      <c r="AG27" s="325">
        <v>0</v>
      </c>
      <c r="AH27" s="325"/>
      <c r="AI27" s="74">
        <v>37288</v>
      </c>
      <c r="AJ27" s="67">
        <v>3.5550000000000002</v>
      </c>
      <c r="AK27" s="68"/>
      <c r="AL27" s="68"/>
      <c r="AM27" s="69">
        <v>3.4690332237793862</v>
      </c>
      <c r="AN27" s="68">
        <v>3.855</v>
      </c>
      <c r="AO27" s="68">
        <v>3.855</v>
      </c>
      <c r="AP27" s="68">
        <v>3.855</v>
      </c>
      <c r="AQ27" s="66">
        <v>4.0350000000000001</v>
      </c>
      <c r="AR27" s="40">
        <v>4.0250000000000004</v>
      </c>
      <c r="AS27" s="40">
        <v>4.0549999999999997</v>
      </c>
      <c r="AT27" s="40">
        <v>4.16</v>
      </c>
      <c r="AU27" s="48">
        <v>4.17</v>
      </c>
      <c r="AV27" s="48"/>
      <c r="AW27" s="48"/>
      <c r="AX27" s="40">
        <v>3.7749999999999999</v>
      </c>
      <c r="AY27" s="50">
        <v>3.68</v>
      </c>
      <c r="AZ27" s="40">
        <v>5.0049999999999999</v>
      </c>
      <c r="BA27" s="67">
        <v>4.4550000000000001</v>
      </c>
      <c r="BB27" s="40">
        <v>4.0049999999999999</v>
      </c>
      <c r="BC27" s="51">
        <v>3.9</v>
      </c>
      <c r="BD27" s="48">
        <v>3.3050000000000002</v>
      </c>
      <c r="BE27" s="51">
        <v>3.5550000000000002</v>
      </c>
      <c r="BF27" s="67"/>
      <c r="BG27" s="40"/>
      <c r="BH27" s="40">
        <v>1.4494521013830004</v>
      </c>
      <c r="BI27" s="48">
        <v>6.081074637228201E-2</v>
      </c>
      <c r="BJ27" s="48">
        <v>7.0516977779222986E-2</v>
      </c>
      <c r="BK27" s="48">
        <v>0.91284475358841655</v>
      </c>
      <c r="BL27" s="63">
        <v>0.89987891667428954</v>
      </c>
      <c r="BM27" s="40"/>
      <c r="BN27" s="40"/>
      <c r="BO27" s="71"/>
      <c r="BP27" s="71"/>
      <c r="BQ27" s="40"/>
      <c r="BR27" s="71"/>
      <c r="BS27" s="40"/>
      <c r="BT27" s="40"/>
      <c r="BU27" s="40"/>
      <c r="BV27" s="49"/>
      <c r="BW27" s="49"/>
      <c r="BX27" s="49"/>
      <c r="BY27" s="56"/>
      <c r="BZ27" s="56"/>
      <c r="CA27" s="56"/>
      <c r="CB27" s="49"/>
      <c r="CC27" s="48"/>
      <c r="CD27" s="48"/>
      <c r="CE27" s="48"/>
      <c r="CF27" s="48"/>
      <c r="CG27" s="40"/>
      <c r="CH27" s="56"/>
      <c r="CI27" s="56"/>
      <c r="CJ27" s="72"/>
      <c r="CK27" s="40"/>
      <c r="CL27" s="56"/>
      <c r="CM27" s="40"/>
      <c r="CN27" s="49"/>
      <c r="CO27" s="49"/>
      <c r="CP27" s="40"/>
      <c r="CQ27" s="56"/>
      <c r="CR27" s="40"/>
      <c r="CS27" s="40"/>
      <c r="CT27" s="41"/>
      <c r="CU27" s="41"/>
      <c r="CV27" s="49"/>
      <c r="CW27" s="40"/>
      <c r="CX27" s="49"/>
      <c r="CY27" s="40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>
      <c r="A28" s="165">
        <v>37316</v>
      </c>
      <c r="B28" s="41">
        <v>5.7500000000000002E-2</v>
      </c>
      <c r="C28" s="41">
        <v>0.29499999999999998</v>
      </c>
      <c r="D28" s="394">
        <v>0.29499999999999998</v>
      </c>
      <c r="E28" s="184">
        <v>0.29499999999999998</v>
      </c>
      <c r="F28" s="288">
        <v>0.26</v>
      </c>
      <c r="G28" s="184">
        <v>0.29499999999999998</v>
      </c>
      <c r="H28" s="471">
        <v>0.36499999999999999</v>
      </c>
      <c r="I28" s="67">
        <v>0.36499999999999999</v>
      </c>
      <c r="J28" s="397">
        <v>0.375</v>
      </c>
      <c r="K28" s="41">
        <v>0.35499999999999998</v>
      </c>
      <c r="L28" s="416">
        <v>0.35499999999999998</v>
      </c>
      <c r="M28" s="67">
        <v>0.35499999999999998</v>
      </c>
      <c r="N28" s="93">
        <v>0.38500000000000001</v>
      </c>
      <c r="O28" s="417">
        <v>0.49</v>
      </c>
      <c r="P28" s="184">
        <v>0.49</v>
      </c>
      <c r="Q28" s="67">
        <v>0.49</v>
      </c>
      <c r="R28" s="93">
        <v>0.5</v>
      </c>
      <c r="T28" s="571">
        <v>0.13500000000000001</v>
      </c>
      <c r="U28" s="571">
        <v>0.19</v>
      </c>
      <c r="V28" s="571">
        <v>0.25875999999999999</v>
      </c>
      <c r="X28" s="538">
        <v>0.2175</v>
      </c>
      <c r="Y28" s="539">
        <v>0.2175</v>
      </c>
      <c r="Z28" s="538">
        <v>0.1225</v>
      </c>
      <c r="AA28" s="538">
        <v>3.7499999999999999E-2</v>
      </c>
      <c r="AB28" s="556">
        <v>0.88</v>
      </c>
      <c r="AC28" s="556">
        <v>0.58750000000000002</v>
      </c>
      <c r="AD28" s="556">
        <v>0.34</v>
      </c>
      <c r="AE28" s="557">
        <v>0.26500000000000001</v>
      </c>
      <c r="AF28" s="325">
        <v>-0.25</v>
      </c>
      <c r="AG28" s="325">
        <v>0</v>
      </c>
      <c r="AH28" s="325"/>
      <c r="AI28" s="74">
        <v>37316</v>
      </c>
      <c r="AJ28" s="67">
        <v>3.42</v>
      </c>
      <c r="AK28" s="68"/>
      <c r="AL28" s="68"/>
      <c r="AM28" s="69">
        <v>3.3250177301374433</v>
      </c>
      <c r="AN28" s="68">
        <v>3.7149999999999999</v>
      </c>
      <c r="AO28" s="68">
        <v>3.7149999999999999</v>
      </c>
      <c r="AP28" s="68">
        <v>3.7149999999999999</v>
      </c>
      <c r="AQ28" s="66">
        <v>3.7850000000000001</v>
      </c>
      <c r="AR28" s="40">
        <v>3.7749999999999999</v>
      </c>
      <c r="AS28" s="40">
        <v>3.8050000000000002</v>
      </c>
      <c r="AT28" s="40">
        <v>3.91</v>
      </c>
      <c r="AU28" s="48">
        <v>3.92</v>
      </c>
      <c r="AV28" s="48"/>
      <c r="AW28" s="48"/>
      <c r="AX28" s="40">
        <v>3.6375000000000002</v>
      </c>
      <c r="AY28" s="40">
        <v>3.5425</v>
      </c>
      <c r="AZ28" s="40">
        <v>4.3</v>
      </c>
      <c r="BA28" s="67">
        <v>4.0075000000000003</v>
      </c>
      <c r="BB28" s="40">
        <v>3.76</v>
      </c>
      <c r="BC28" s="51">
        <v>3.6850000000000001</v>
      </c>
      <c r="BD28" s="48">
        <v>3.17</v>
      </c>
      <c r="BE28" s="51">
        <v>3.42</v>
      </c>
      <c r="BF28" s="67"/>
      <c r="BG28" s="40"/>
      <c r="BH28" s="40">
        <v>1.4483961020980001</v>
      </c>
      <c r="BI28" s="48">
        <v>6.0893222733807012E-2</v>
      </c>
      <c r="BJ28" s="48">
        <v>7.0579077854281996E-2</v>
      </c>
      <c r="BK28" s="48">
        <v>0.90854604923776761</v>
      </c>
      <c r="BL28" s="63">
        <v>0.89502496100604134</v>
      </c>
      <c r="BM28" s="40"/>
      <c r="BN28" s="40"/>
      <c r="BO28" s="71"/>
      <c r="BP28" s="71"/>
      <c r="BQ28" s="40"/>
      <c r="BR28" s="71"/>
      <c r="BS28" s="40"/>
      <c r="BT28" s="40"/>
      <c r="BU28" s="40"/>
      <c r="BV28" s="49"/>
      <c r="BW28" s="49"/>
      <c r="BX28" s="49"/>
      <c r="BY28" s="56"/>
      <c r="BZ28" s="56"/>
      <c r="CA28" s="56"/>
      <c r="CB28" s="49"/>
      <c r="CC28" s="48"/>
      <c r="CD28" s="48"/>
      <c r="CE28" s="48"/>
      <c r="CF28" s="48"/>
      <c r="CG28" s="40"/>
      <c r="CH28" s="56"/>
      <c r="CI28" s="56"/>
      <c r="CJ28" s="72"/>
      <c r="CK28" s="40"/>
      <c r="CL28" s="56"/>
      <c r="CM28" s="40"/>
      <c r="CN28" s="49"/>
      <c r="CO28" s="49"/>
      <c r="CP28" s="40"/>
      <c r="CQ28" s="56"/>
      <c r="CR28" s="40"/>
      <c r="CS28" s="40"/>
      <c r="CT28" s="41"/>
      <c r="CU28" s="41"/>
      <c r="CV28" s="49"/>
      <c r="CW28" s="40"/>
      <c r="CX28" s="49"/>
      <c r="CY28" s="40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</row>
    <row r="29" spans="1:117">
      <c r="A29" s="165">
        <v>37347</v>
      </c>
      <c r="B29" s="41">
        <v>-0.03</v>
      </c>
      <c r="C29" s="41">
        <v>0.13500000000000001</v>
      </c>
      <c r="D29" s="394">
        <v>0.13500000000000001</v>
      </c>
      <c r="E29" s="93">
        <v>0.13500000000000001</v>
      </c>
      <c r="F29" s="288">
        <v>0.1</v>
      </c>
      <c r="G29" s="93">
        <v>0.13500000000000001</v>
      </c>
      <c r="H29" s="471">
        <v>0.13</v>
      </c>
      <c r="I29" s="67">
        <v>0.13</v>
      </c>
      <c r="J29" s="398">
        <v>0.13</v>
      </c>
      <c r="K29" s="50">
        <v>0.155</v>
      </c>
      <c r="L29" s="417">
        <v>0.155</v>
      </c>
      <c r="M29" s="67">
        <v>0.155</v>
      </c>
      <c r="N29" s="93">
        <v>0.17499999999999999</v>
      </c>
      <c r="O29" s="50">
        <v>0.13500000000000001</v>
      </c>
      <c r="P29" s="184">
        <v>0.13500000000000001</v>
      </c>
      <c r="Q29" s="67">
        <v>0.13500000000000001</v>
      </c>
      <c r="R29" s="93">
        <v>0.13500000000000001</v>
      </c>
      <c r="T29" s="571">
        <v>-6.5000000000000002E-2</v>
      </c>
      <c r="U29" s="571">
        <v>-0.01</v>
      </c>
      <c r="V29" s="571">
        <v>0.14499999999999999</v>
      </c>
      <c r="X29" s="538">
        <v>0.14499999999999999</v>
      </c>
      <c r="Y29" s="539">
        <v>0.14499999999999999</v>
      </c>
      <c r="Z29" s="538">
        <v>7.4999999999999997E-2</v>
      </c>
      <c r="AA29" s="538">
        <v>-7.0000000000000007E-2</v>
      </c>
      <c r="AB29" s="556">
        <v>0.45</v>
      </c>
      <c r="AC29" s="556">
        <v>0.35499999999999998</v>
      </c>
      <c r="AD29" s="556">
        <v>0.19750000000000001</v>
      </c>
      <c r="AE29" s="557">
        <v>0.17749999999999999</v>
      </c>
      <c r="AF29" s="325">
        <v>-0.25</v>
      </c>
      <c r="AG29" s="325">
        <v>0</v>
      </c>
      <c r="AH29" s="325"/>
      <c r="AI29" s="74">
        <v>37347</v>
      </c>
      <c r="AJ29" s="67">
        <v>3.2749999999999999</v>
      </c>
      <c r="AK29" s="68"/>
      <c r="AL29" s="68"/>
      <c r="AM29" s="69">
        <v>3.0338701071720355</v>
      </c>
      <c r="AN29" s="68">
        <v>3.41</v>
      </c>
      <c r="AO29" s="68">
        <v>3.41</v>
      </c>
      <c r="AP29" s="68">
        <v>3.41</v>
      </c>
      <c r="AQ29" s="66">
        <v>3.4049999999999998</v>
      </c>
      <c r="AR29" s="40">
        <v>3.43</v>
      </c>
      <c r="AS29" s="40">
        <v>3.45</v>
      </c>
      <c r="AT29" s="40">
        <v>3.41</v>
      </c>
      <c r="AU29" s="48">
        <v>3.41</v>
      </c>
      <c r="AV29" s="48"/>
      <c r="AW29" s="48"/>
      <c r="AX29" s="40">
        <v>3.42</v>
      </c>
      <c r="AY29" s="50">
        <v>3.35</v>
      </c>
      <c r="AZ29" s="40">
        <v>3.7250000000000001</v>
      </c>
      <c r="BA29" s="67">
        <v>3.63</v>
      </c>
      <c r="BB29" s="40">
        <v>3.4725000000000001</v>
      </c>
      <c r="BC29" s="51">
        <v>3.4525000000000001</v>
      </c>
      <c r="BD29" s="48">
        <v>3.0249999999999999</v>
      </c>
      <c r="BE29" s="51">
        <v>3.2749999999999999</v>
      </c>
      <c r="BF29" s="67"/>
      <c r="BG29" s="40"/>
      <c r="BH29" s="40">
        <v>1.4474506508279998</v>
      </c>
      <c r="BI29" s="48">
        <v>6.0984535850988002E-2</v>
      </c>
      <c r="BJ29" s="48">
        <v>7.0629830339537E-2</v>
      </c>
      <c r="BK29" s="48">
        <v>0.90379744628063274</v>
      </c>
      <c r="BL29" s="63">
        <v>0.88969797864282563</v>
      </c>
      <c r="BM29" s="40"/>
      <c r="BN29" s="40"/>
      <c r="BO29" s="71"/>
      <c r="BP29" s="71"/>
      <c r="BQ29" s="40"/>
      <c r="BR29" s="71"/>
      <c r="BS29" s="40"/>
      <c r="BT29" s="40"/>
      <c r="BU29" s="40"/>
      <c r="BV29" s="49"/>
      <c r="BW29" s="49"/>
      <c r="BX29" s="49"/>
      <c r="BY29" s="56"/>
      <c r="BZ29" s="56"/>
      <c r="CA29" s="56"/>
      <c r="CB29" s="49"/>
      <c r="CC29" s="48"/>
      <c r="CD29" s="48"/>
      <c r="CE29" s="48"/>
      <c r="CF29" s="48"/>
      <c r="CG29" s="40"/>
      <c r="CH29" s="56"/>
      <c r="CI29" s="56"/>
      <c r="CJ29" s="72"/>
      <c r="CK29" s="40"/>
      <c r="CL29" s="56"/>
      <c r="CM29" s="40"/>
      <c r="CN29" s="49"/>
      <c r="CO29" s="49"/>
      <c r="CP29" s="40"/>
      <c r="CQ29" s="56"/>
      <c r="CR29" s="40"/>
      <c r="CS29" s="40"/>
      <c r="CT29" s="41"/>
      <c r="CU29" s="41"/>
      <c r="CV29" s="49"/>
      <c r="CW29" s="40"/>
      <c r="CX29" s="49"/>
      <c r="CY29" s="40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</row>
    <row r="30" spans="1:117">
      <c r="A30" s="165">
        <v>37377</v>
      </c>
      <c r="B30" s="41">
        <v>-0.02</v>
      </c>
      <c r="C30" s="41">
        <v>0.13500000000000001</v>
      </c>
      <c r="D30" s="394">
        <v>0.13500000000000001</v>
      </c>
      <c r="E30" s="93">
        <v>0.13500000000000001</v>
      </c>
      <c r="F30" s="288">
        <v>0.1</v>
      </c>
      <c r="G30" s="93">
        <v>0.13500000000000001</v>
      </c>
      <c r="H30" s="471">
        <v>0.13</v>
      </c>
      <c r="I30" s="67">
        <v>0.13</v>
      </c>
      <c r="J30" s="398">
        <v>0.13</v>
      </c>
      <c r="K30" s="50">
        <v>0.155</v>
      </c>
      <c r="L30" s="417">
        <v>0.155</v>
      </c>
      <c r="M30" s="67">
        <v>0.155</v>
      </c>
      <c r="N30" s="93">
        <v>0.17499999999999999</v>
      </c>
      <c r="O30" s="50">
        <v>0.13500000000000001</v>
      </c>
      <c r="P30" s="184">
        <v>0.13500000000000001</v>
      </c>
      <c r="Q30" s="67">
        <v>0.13500000000000001</v>
      </c>
      <c r="R30" s="93">
        <v>0.13500000000000001</v>
      </c>
      <c r="T30" s="571">
        <v>-6.5000000000000002E-2</v>
      </c>
      <c r="U30" s="571">
        <v>-0.01</v>
      </c>
      <c r="V30" s="571">
        <v>0.13500000000000001</v>
      </c>
      <c r="X30" s="538">
        <v>0.13500000000000001</v>
      </c>
      <c r="Y30" s="539">
        <v>0.13500000000000001</v>
      </c>
      <c r="Z30" s="538">
        <v>6.5000000000000002E-2</v>
      </c>
      <c r="AA30" s="538">
        <v>-8.5000000000000006E-2</v>
      </c>
      <c r="AB30" s="556">
        <v>0.36499999999999999</v>
      </c>
      <c r="AC30" s="556">
        <v>0.28749999999999998</v>
      </c>
      <c r="AD30" s="556">
        <v>0.17249999999999999</v>
      </c>
      <c r="AE30" s="557">
        <v>0.16250000000000001</v>
      </c>
      <c r="AF30" s="325">
        <v>-0.25</v>
      </c>
      <c r="AG30" s="325">
        <v>0</v>
      </c>
      <c r="AH30" s="325"/>
      <c r="AI30" s="74">
        <v>37377</v>
      </c>
      <c r="AJ30" s="67">
        <v>3.23</v>
      </c>
      <c r="AK30" s="68"/>
      <c r="AL30" s="68"/>
      <c r="AM30" s="69">
        <v>2.9767005548131071</v>
      </c>
      <c r="AN30" s="68">
        <v>3.3650000000000002</v>
      </c>
      <c r="AO30" s="68">
        <v>3.3650000000000002</v>
      </c>
      <c r="AP30" s="68">
        <v>3.3650000000000002</v>
      </c>
      <c r="AQ30" s="66">
        <v>3.36</v>
      </c>
      <c r="AR30" s="40">
        <v>3.3849999999999998</v>
      </c>
      <c r="AS30" s="40">
        <v>3.4049999999999998</v>
      </c>
      <c r="AT30" s="40">
        <v>3.3650000000000002</v>
      </c>
      <c r="AU30" s="48">
        <v>3.3650000000000002</v>
      </c>
      <c r="AV30" s="48"/>
      <c r="AW30" s="48"/>
      <c r="AX30" s="40">
        <v>3.3650000000000002</v>
      </c>
      <c r="AY30" s="40">
        <v>3.2949999999999999</v>
      </c>
      <c r="AZ30" s="40">
        <v>3.5950000000000002</v>
      </c>
      <c r="BA30" s="67">
        <v>3.5175000000000001</v>
      </c>
      <c r="BB30" s="40">
        <v>3.4024999999999999</v>
      </c>
      <c r="BC30" s="51">
        <v>3.3925000000000001</v>
      </c>
      <c r="BD30" s="51">
        <v>2.98</v>
      </c>
      <c r="BE30" s="51">
        <v>3.23</v>
      </c>
      <c r="BF30" s="67"/>
      <c r="BG30" s="40"/>
      <c r="BH30" s="40">
        <v>1.4464903409340002</v>
      </c>
      <c r="BI30" s="48">
        <v>6.1072903386380009E-2</v>
      </c>
      <c r="BJ30" s="48">
        <v>7.0652176880466017E-2</v>
      </c>
      <c r="BK30" s="48">
        <v>0.89921278391976756</v>
      </c>
      <c r="BL30" s="63">
        <v>0.88460640559081927</v>
      </c>
      <c r="BM30" s="40"/>
      <c r="BN30" s="40"/>
      <c r="BO30" s="71"/>
      <c r="BP30" s="71"/>
      <c r="BQ30" s="40"/>
      <c r="BR30" s="71"/>
      <c r="BS30" s="40"/>
      <c r="BT30" s="40"/>
      <c r="BU30" s="40"/>
      <c r="BV30" s="49"/>
      <c r="BW30" s="49"/>
      <c r="BX30" s="49"/>
      <c r="BY30" s="40"/>
      <c r="BZ30" s="40"/>
      <c r="CA30" s="40"/>
      <c r="CB30" s="49"/>
      <c r="CC30" s="48"/>
      <c r="CD30" s="48"/>
      <c r="CE30" s="40"/>
      <c r="CF30" s="48"/>
      <c r="CG30" s="40"/>
      <c r="CH30" s="56"/>
      <c r="CI30" s="56"/>
      <c r="CJ30" s="72"/>
      <c r="CK30" s="40"/>
      <c r="CL30" s="56"/>
      <c r="CM30" s="40"/>
      <c r="CN30" s="49"/>
      <c r="CO30" s="49"/>
      <c r="CP30" s="40"/>
      <c r="CQ30" s="56"/>
      <c r="CR30" s="40"/>
      <c r="CS30" s="40"/>
      <c r="CT30" s="41"/>
      <c r="CU30" s="41"/>
      <c r="CV30" s="49"/>
      <c r="CW30" s="40"/>
      <c r="CX30" s="49"/>
      <c r="CY30" s="40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</row>
    <row r="31" spans="1:117">
      <c r="A31" s="165">
        <v>37408</v>
      </c>
      <c r="B31" s="41">
        <v>-1.4999999999999999E-2</v>
      </c>
      <c r="C31" s="41">
        <v>0.13500000000000001</v>
      </c>
      <c r="D31" s="394">
        <v>0.13500000000000001</v>
      </c>
      <c r="E31" s="93">
        <v>0.13500000000000001</v>
      </c>
      <c r="F31" s="288">
        <v>0.1</v>
      </c>
      <c r="G31" s="93">
        <v>0.13500000000000001</v>
      </c>
      <c r="H31" s="471">
        <v>0.13</v>
      </c>
      <c r="I31" s="67">
        <v>0.13</v>
      </c>
      <c r="J31" s="398">
        <v>0.13</v>
      </c>
      <c r="K31" s="50">
        <v>0.155</v>
      </c>
      <c r="L31" s="417">
        <v>0.155</v>
      </c>
      <c r="M31" s="67">
        <v>0.155</v>
      </c>
      <c r="N31" s="93">
        <v>0.17499999999999999</v>
      </c>
      <c r="O31" s="50">
        <v>0.13500000000000001</v>
      </c>
      <c r="P31" s="184">
        <v>0.13500000000000001</v>
      </c>
      <c r="Q31" s="67">
        <v>0.13500000000000001</v>
      </c>
      <c r="R31" s="93">
        <v>0.13500000000000001</v>
      </c>
      <c r="T31" s="571">
        <v>-6.5000000000000002E-2</v>
      </c>
      <c r="U31" s="571">
        <v>-0.01</v>
      </c>
      <c r="V31" s="571">
        <v>0.13</v>
      </c>
      <c r="X31" s="538">
        <v>0.13</v>
      </c>
      <c r="Y31" s="539">
        <v>0.13</v>
      </c>
      <c r="Z31" s="538">
        <v>0.06</v>
      </c>
      <c r="AA31" s="538">
        <v>-9.5000000000000001E-2</v>
      </c>
      <c r="AB31" s="556">
        <v>0.35499999999999998</v>
      </c>
      <c r="AC31" s="556">
        <v>0.28749999999999998</v>
      </c>
      <c r="AD31" s="556">
        <v>0.17249999999999999</v>
      </c>
      <c r="AE31" s="557">
        <v>0.16250000000000001</v>
      </c>
      <c r="AF31" s="325">
        <v>-0.25</v>
      </c>
      <c r="AG31" s="325">
        <v>0</v>
      </c>
      <c r="AH31" s="325"/>
      <c r="AI31" s="74">
        <v>37408</v>
      </c>
      <c r="AJ31" s="67">
        <v>3.22</v>
      </c>
      <c r="AK31" s="68"/>
      <c r="AL31" s="68"/>
      <c r="AM31" s="69">
        <v>2.9502945613627478</v>
      </c>
      <c r="AN31" s="68">
        <v>3.355</v>
      </c>
      <c r="AO31" s="68">
        <v>3.355</v>
      </c>
      <c r="AP31" s="68">
        <v>3.355</v>
      </c>
      <c r="AQ31" s="66">
        <v>3.35</v>
      </c>
      <c r="AR31" s="40">
        <v>3.375</v>
      </c>
      <c r="AS31" s="40">
        <v>3.395</v>
      </c>
      <c r="AT31" s="40">
        <v>3.355</v>
      </c>
      <c r="AU31" s="48">
        <v>3.355</v>
      </c>
      <c r="AV31" s="48"/>
      <c r="AW31" s="48"/>
      <c r="AX31" s="40">
        <v>3.35</v>
      </c>
      <c r="AY31" s="40">
        <v>3.28</v>
      </c>
      <c r="AZ31" s="40">
        <v>3.5750000000000002</v>
      </c>
      <c r="BA31" s="67">
        <v>3.5074999999999998</v>
      </c>
      <c r="BB31" s="40">
        <v>3.3925000000000001</v>
      </c>
      <c r="BC31" s="51">
        <v>3.3824999999999998</v>
      </c>
      <c r="BD31" s="51">
        <v>2.97</v>
      </c>
      <c r="BE31" s="51">
        <v>3.22</v>
      </c>
      <c r="BF31" s="67"/>
      <c r="BG31" s="40"/>
      <c r="BH31" s="40">
        <v>1.4455841549470003</v>
      </c>
      <c r="BI31" s="48">
        <v>6.1164216509010015E-2</v>
      </c>
      <c r="BJ31" s="48">
        <v>7.0675268306264999E-2</v>
      </c>
      <c r="BK31" s="48">
        <v>0.89448649950593329</v>
      </c>
      <c r="BL31" s="63">
        <v>0.87937244750007382</v>
      </c>
      <c r="BM31" s="40"/>
      <c r="BN31" s="40"/>
      <c r="BO31" s="71"/>
      <c r="BP31" s="71"/>
      <c r="BQ31" s="40"/>
      <c r="BR31" s="71"/>
      <c r="BS31" s="40"/>
      <c r="BT31" s="40"/>
      <c r="BU31" s="40"/>
      <c r="BV31" s="49"/>
      <c r="BW31" s="49"/>
      <c r="BX31" s="49"/>
      <c r="BY31" s="40"/>
      <c r="BZ31" s="40"/>
      <c r="CA31" s="40"/>
      <c r="CB31" s="49"/>
      <c r="CC31" s="48"/>
      <c r="CD31" s="48"/>
      <c r="CE31" s="40"/>
      <c r="CF31" s="48"/>
      <c r="CG31" s="40"/>
      <c r="CH31" s="56"/>
      <c r="CI31" s="56"/>
      <c r="CJ31" s="72"/>
      <c r="CK31" s="40"/>
      <c r="CL31" s="56"/>
      <c r="CM31" s="40"/>
      <c r="CN31" s="49"/>
      <c r="CO31" s="49"/>
      <c r="CP31" s="40"/>
      <c r="CQ31" s="56"/>
      <c r="CR31" s="40"/>
      <c r="CS31" s="40"/>
      <c r="CT31" s="41"/>
      <c r="CU31" s="41"/>
      <c r="CV31" s="49"/>
      <c r="CW31" s="40"/>
      <c r="CX31" s="49"/>
      <c r="CY31" s="40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</row>
    <row r="32" spans="1:117">
      <c r="A32" s="165">
        <v>37438</v>
      </c>
      <c r="B32" s="41">
        <v>-4.9999999999999871E-3</v>
      </c>
      <c r="C32" s="41">
        <v>0.13500000000000001</v>
      </c>
      <c r="D32" s="394">
        <v>0.13500000000000001</v>
      </c>
      <c r="E32" s="93">
        <v>0.13500000000000001</v>
      </c>
      <c r="F32" s="288">
        <v>0.1</v>
      </c>
      <c r="G32" s="93">
        <v>0.13500000000000001</v>
      </c>
      <c r="H32" s="471">
        <v>0.13</v>
      </c>
      <c r="I32" s="67">
        <v>0.13</v>
      </c>
      <c r="J32" s="398">
        <v>0.13</v>
      </c>
      <c r="K32" s="50">
        <v>0.155</v>
      </c>
      <c r="L32" s="417">
        <v>0.155</v>
      </c>
      <c r="M32" s="67">
        <v>0.155</v>
      </c>
      <c r="N32" s="93">
        <v>0.17499999999999999</v>
      </c>
      <c r="O32" s="50">
        <v>0.13500000000000001</v>
      </c>
      <c r="P32" s="184">
        <v>0.13500000000000001</v>
      </c>
      <c r="Q32" s="67">
        <v>0.13500000000000001</v>
      </c>
      <c r="R32" s="93">
        <v>0.13500000000000001</v>
      </c>
      <c r="T32" s="571">
        <v>-6.5000000000000002E-2</v>
      </c>
      <c r="U32" s="571">
        <v>-0.01</v>
      </c>
      <c r="V32" s="571">
        <v>0.12</v>
      </c>
      <c r="X32" s="538">
        <v>0.12</v>
      </c>
      <c r="Y32" s="539">
        <v>0.12</v>
      </c>
      <c r="Z32" s="538">
        <v>0.05</v>
      </c>
      <c r="AA32" s="538">
        <v>-9.5000000000000001E-2</v>
      </c>
      <c r="AB32" s="556">
        <v>0.39</v>
      </c>
      <c r="AC32" s="556">
        <v>0.3</v>
      </c>
      <c r="AD32" s="556">
        <v>0.185</v>
      </c>
      <c r="AE32" s="557">
        <v>0.16250000000000001</v>
      </c>
      <c r="AF32" s="325">
        <v>-0.25</v>
      </c>
      <c r="AG32" s="325">
        <v>0</v>
      </c>
      <c r="AH32" s="325"/>
      <c r="AI32" s="74">
        <v>37438</v>
      </c>
      <c r="AJ32" s="67">
        <v>3.22</v>
      </c>
      <c r="AK32" s="68"/>
      <c r="AL32" s="68"/>
      <c r="AM32" s="69">
        <v>2.9334036820126634</v>
      </c>
      <c r="AN32" s="68">
        <v>3.355</v>
      </c>
      <c r="AO32" s="68">
        <v>3.355</v>
      </c>
      <c r="AP32" s="68">
        <v>3.355</v>
      </c>
      <c r="AQ32" s="66">
        <v>3.35</v>
      </c>
      <c r="AR32" s="40">
        <v>3.375</v>
      </c>
      <c r="AS32" s="40">
        <v>3.395</v>
      </c>
      <c r="AT32" s="40">
        <v>3.355</v>
      </c>
      <c r="AU32" s="48">
        <v>3.355</v>
      </c>
      <c r="AV32" s="48"/>
      <c r="AW32" s="48"/>
      <c r="AX32" s="40">
        <v>3.34</v>
      </c>
      <c r="AY32" s="40">
        <v>3.27</v>
      </c>
      <c r="AZ32" s="40">
        <v>3.61</v>
      </c>
      <c r="BA32" s="67">
        <v>3.52</v>
      </c>
      <c r="BB32" s="40">
        <v>3.4049999999999998</v>
      </c>
      <c r="BC32" s="51">
        <v>3.3824999999999998</v>
      </c>
      <c r="BD32" s="51">
        <v>2.97</v>
      </c>
      <c r="BE32" s="51">
        <v>3.22</v>
      </c>
      <c r="BF32" s="67"/>
      <c r="BG32" s="40"/>
      <c r="BH32" s="40">
        <v>1.4446148299980002</v>
      </c>
      <c r="BI32" s="48">
        <v>6.1252584049674999E-2</v>
      </c>
      <c r="BJ32" s="48">
        <v>7.0695014011771015E-2</v>
      </c>
      <c r="BK32" s="48">
        <v>0.8899235917503372</v>
      </c>
      <c r="BL32" s="63">
        <v>0.87433790820049573</v>
      </c>
      <c r="BM32" s="40"/>
      <c r="BN32" s="40"/>
      <c r="BO32" s="71"/>
      <c r="BP32" s="71"/>
      <c r="BQ32" s="40"/>
      <c r="BR32" s="71"/>
      <c r="BS32" s="40"/>
      <c r="BT32" s="40"/>
      <c r="BU32" s="40"/>
      <c r="BV32" s="49"/>
      <c r="BW32" s="49"/>
      <c r="BX32" s="49"/>
      <c r="BY32" s="40"/>
      <c r="BZ32" s="40"/>
      <c r="CA32" s="40"/>
      <c r="CB32" s="49"/>
      <c r="CC32" s="48"/>
      <c r="CD32" s="48"/>
      <c r="CE32" s="40"/>
      <c r="CF32" s="48"/>
      <c r="CG32" s="40"/>
      <c r="CH32" s="56"/>
      <c r="CI32" s="56"/>
      <c r="CJ32" s="72"/>
      <c r="CK32" s="40"/>
      <c r="CL32" s="56"/>
      <c r="CM32" s="40"/>
      <c r="CN32" s="49"/>
      <c r="CO32" s="49"/>
      <c r="CP32" s="40"/>
      <c r="CQ32" s="56"/>
      <c r="CR32" s="40"/>
      <c r="CS32" s="40"/>
      <c r="CT32" s="41"/>
      <c r="CU32" s="41"/>
      <c r="CV32" s="49"/>
      <c r="CW32" s="40"/>
      <c r="CX32" s="49"/>
      <c r="CY32" s="40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</row>
    <row r="33" spans="1:117">
      <c r="A33" s="165">
        <v>37469</v>
      </c>
      <c r="B33" s="41">
        <v>-2.4999999999999849E-3</v>
      </c>
      <c r="C33" s="41">
        <v>0.13500000000000001</v>
      </c>
      <c r="D33" s="394">
        <v>0.13500000000000001</v>
      </c>
      <c r="E33" s="93">
        <v>0.13500000000000001</v>
      </c>
      <c r="F33" s="288">
        <v>0.1</v>
      </c>
      <c r="G33" s="93">
        <v>0.13500000000000001</v>
      </c>
      <c r="H33" s="471">
        <v>0.13</v>
      </c>
      <c r="I33" s="67">
        <v>0.13</v>
      </c>
      <c r="J33" s="398">
        <v>0.13</v>
      </c>
      <c r="K33" s="50">
        <v>0.155</v>
      </c>
      <c r="L33" s="417">
        <v>0.155</v>
      </c>
      <c r="M33" s="67">
        <v>0.155</v>
      </c>
      <c r="N33" s="93">
        <v>0.17499999999999999</v>
      </c>
      <c r="O33" s="50">
        <v>0.13500000000000001</v>
      </c>
      <c r="P33" s="184">
        <v>0.13500000000000001</v>
      </c>
      <c r="Q33" s="67">
        <v>0.13500000000000001</v>
      </c>
      <c r="R33" s="93">
        <v>0.13500000000000001</v>
      </c>
      <c r="T33" s="571">
        <v>-6.5000000000000002E-2</v>
      </c>
      <c r="U33" s="571">
        <v>-0.01</v>
      </c>
      <c r="V33" s="571">
        <v>0.11749999999999999</v>
      </c>
      <c r="X33" s="538">
        <v>0.11749999999999999</v>
      </c>
      <c r="Y33" s="539">
        <v>0.11749999999999999</v>
      </c>
      <c r="Z33" s="538">
        <v>4.7500000000000001E-2</v>
      </c>
      <c r="AA33" s="538">
        <v>-9.5000000000000001E-2</v>
      </c>
      <c r="AB33" s="556">
        <v>0.45500000000000002</v>
      </c>
      <c r="AC33" s="556">
        <v>0.3</v>
      </c>
      <c r="AD33" s="556">
        <v>0.185</v>
      </c>
      <c r="AE33" s="557">
        <v>0.16250000000000001</v>
      </c>
      <c r="AF33" s="325">
        <v>-0.25</v>
      </c>
      <c r="AG33" s="325">
        <v>0</v>
      </c>
      <c r="AH33" s="325"/>
      <c r="AI33" s="74">
        <v>37469</v>
      </c>
      <c r="AJ33" s="67">
        <v>3.22</v>
      </c>
      <c r="AK33" s="68"/>
      <c r="AL33" s="68"/>
      <c r="AM33" s="69">
        <v>2.9160660952521287</v>
      </c>
      <c r="AN33" s="68">
        <v>3.355</v>
      </c>
      <c r="AO33" s="68">
        <v>3.355</v>
      </c>
      <c r="AP33" s="68">
        <v>3.355</v>
      </c>
      <c r="AQ33" s="66">
        <v>3.35</v>
      </c>
      <c r="AR33" s="40">
        <v>3.375</v>
      </c>
      <c r="AS33" s="40">
        <v>3.395</v>
      </c>
      <c r="AT33" s="40">
        <v>3.355</v>
      </c>
      <c r="AU33" s="48">
        <v>3.355</v>
      </c>
      <c r="AV33" s="48"/>
      <c r="AW33" s="48"/>
      <c r="AX33" s="40">
        <v>3.3374999999999999</v>
      </c>
      <c r="AY33" s="40">
        <v>3.2675000000000001</v>
      </c>
      <c r="AZ33" s="40">
        <v>3.6749999999999998</v>
      </c>
      <c r="BA33" s="67">
        <v>3.52</v>
      </c>
      <c r="BB33" s="40">
        <v>3.4049999999999998</v>
      </c>
      <c r="BC33" s="51">
        <v>3.3824999999999998</v>
      </c>
      <c r="BD33" s="51">
        <v>2.97</v>
      </c>
      <c r="BE33" s="51">
        <v>3.22</v>
      </c>
      <c r="BF33" s="67"/>
      <c r="BG33" s="40"/>
      <c r="BH33" s="40">
        <v>1.4435227216480002</v>
      </c>
      <c r="BI33" s="48">
        <v>6.132200214762102E-2</v>
      </c>
      <c r="BJ33" s="48">
        <v>7.0711136210739017E-2</v>
      </c>
      <c r="BK33" s="48">
        <v>0.88525789238748531</v>
      </c>
      <c r="BL33" s="63">
        <v>0.86917022213178197</v>
      </c>
      <c r="BM33" s="40"/>
      <c r="BN33" s="40"/>
      <c r="BO33" s="71"/>
      <c r="BP33" s="71"/>
      <c r="BQ33" s="40"/>
      <c r="BR33" s="71"/>
      <c r="BS33" s="40"/>
      <c r="BT33" s="40"/>
      <c r="BU33" s="40"/>
      <c r="BV33" s="49"/>
      <c r="BW33" s="49"/>
      <c r="BX33" s="49"/>
      <c r="BY33" s="40"/>
      <c r="BZ33" s="40"/>
      <c r="CA33" s="40"/>
      <c r="CB33" s="49"/>
      <c r="CC33" s="48"/>
      <c r="CD33" s="48"/>
      <c r="CE33" s="40"/>
      <c r="CF33" s="48"/>
      <c r="CG33" s="40"/>
      <c r="CH33" s="56"/>
      <c r="CI33" s="56"/>
      <c r="CJ33" s="72"/>
      <c r="CK33" s="40"/>
      <c r="CL33" s="56"/>
      <c r="CM33" s="40"/>
      <c r="CN33" s="49"/>
      <c r="CO33" s="49"/>
      <c r="CP33" s="40"/>
      <c r="CQ33" s="56"/>
      <c r="CR33" s="40"/>
      <c r="CS33" s="40"/>
      <c r="CT33" s="41"/>
      <c r="CU33" s="41"/>
      <c r="CV33" s="49"/>
      <c r="CW33" s="40"/>
      <c r="CX33" s="49"/>
      <c r="CY33" s="40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</row>
    <row r="34" spans="1:117">
      <c r="A34" s="165">
        <v>37500</v>
      </c>
      <c r="B34" s="41">
        <v>0</v>
      </c>
      <c r="C34" s="41">
        <v>0.13500000000000001</v>
      </c>
      <c r="D34" s="394">
        <v>0.13500000000000001</v>
      </c>
      <c r="E34" s="93">
        <v>0.13500000000000001</v>
      </c>
      <c r="F34" s="288">
        <v>0.1</v>
      </c>
      <c r="G34" s="93">
        <v>0.13500000000000001</v>
      </c>
      <c r="H34" s="471">
        <v>0.13</v>
      </c>
      <c r="I34" s="67">
        <v>0.13</v>
      </c>
      <c r="J34" s="398">
        <v>0.13</v>
      </c>
      <c r="K34" s="50">
        <v>0.155</v>
      </c>
      <c r="L34" s="417">
        <v>0.155</v>
      </c>
      <c r="M34" s="67">
        <v>0.155</v>
      </c>
      <c r="N34" s="93">
        <v>0.17499999999999999</v>
      </c>
      <c r="O34" s="50">
        <v>0.13500000000000001</v>
      </c>
      <c r="P34" s="184">
        <v>0.13500000000000001</v>
      </c>
      <c r="Q34" s="67">
        <v>0.13500000000000001</v>
      </c>
      <c r="R34" s="93">
        <v>0.13500000000000001</v>
      </c>
      <c r="T34" s="571">
        <v>-6.5000000000000002E-2</v>
      </c>
      <c r="U34" s="571">
        <v>-0.01</v>
      </c>
      <c r="V34" s="571">
        <v>0.115</v>
      </c>
      <c r="X34" s="538">
        <v>0.115</v>
      </c>
      <c r="Y34" s="539">
        <v>0.115</v>
      </c>
      <c r="Z34" s="538">
        <v>4.4999999999999998E-2</v>
      </c>
      <c r="AA34" s="538">
        <v>-8.5000000000000006E-2</v>
      </c>
      <c r="AB34" s="556">
        <v>0.35499999999999998</v>
      </c>
      <c r="AC34" s="556">
        <v>0.28999999999999998</v>
      </c>
      <c r="AD34" s="556">
        <v>0.16250000000000001</v>
      </c>
      <c r="AE34" s="557">
        <v>0.16250000000000001</v>
      </c>
      <c r="AF34" s="325">
        <v>-0.25</v>
      </c>
      <c r="AG34" s="325">
        <v>0</v>
      </c>
      <c r="AH34" s="325"/>
      <c r="AI34" s="74">
        <v>37500</v>
      </c>
      <c r="AJ34" s="67">
        <v>3.21</v>
      </c>
      <c r="AK34" s="68"/>
      <c r="AL34" s="68"/>
      <c r="AM34" s="69">
        <v>2.8901830110146869</v>
      </c>
      <c r="AN34" s="68">
        <v>3.3450000000000002</v>
      </c>
      <c r="AO34" s="68">
        <v>3.3450000000000002</v>
      </c>
      <c r="AP34" s="68">
        <v>3.3450000000000002</v>
      </c>
      <c r="AQ34" s="66">
        <v>3.34</v>
      </c>
      <c r="AR34" s="40">
        <v>3.3650000000000002</v>
      </c>
      <c r="AS34" s="40">
        <v>3.3849999999999998</v>
      </c>
      <c r="AT34" s="40">
        <v>3.3450000000000002</v>
      </c>
      <c r="AU34" s="48">
        <v>3.3450000000000002</v>
      </c>
      <c r="AV34" s="48"/>
      <c r="AW34" s="48"/>
      <c r="AX34" s="40">
        <v>3.3250000000000002</v>
      </c>
      <c r="AY34" s="40">
        <v>3.2549999999999999</v>
      </c>
      <c r="AZ34" s="40">
        <v>3.5649999999999999</v>
      </c>
      <c r="BA34" s="67">
        <v>3.5</v>
      </c>
      <c r="BB34" s="40">
        <v>3.3725000000000001</v>
      </c>
      <c r="BC34" s="51">
        <v>3.3725000000000001</v>
      </c>
      <c r="BD34" s="51">
        <v>2.96</v>
      </c>
      <c r="BE34" s="51">
        <v>3.21</v>
      </c>
      <c r="BF34" s="67"/>
      <c r="BG34" s="40"/>
      <c r="BH34" s="40">
        <v>1.4424766689690001</v>
      </c>
      <c r="BI34" s="48">
        <v>6.1345440683349024E-2</v>
      </c>
      <c r="BJ34" s="48">
        <v>7.0727258409794019E-2</v>
      </c>
      <c r="BK34" s="48">
        <v>0.88068919660909295</v>
      </c>
      <c r="BL34" s="63">
        <v>0.86403079552008577</v>
      </c>
      <c r="BM34" s="40"/>
      <c r="BN34" s="40"/>
      <c r="BO34" s="71"/>
      <c r="BP34" s="71"/>
      <c r="BQ34" s="40"/>
      <c r="BR34" s="71"/>
      <c r="BS34" s="40"/>
      <c r="BT34" s="40"/>
      <c r="BU34" s="40"/>
      <c r="BV34" s="49"/>
      <c r="BW34" s="49"/>
      <c r="BX34" s="49"/>
      <c r="BY34" s="40"/>
      <c r="BZ34" s="40"/>
      <c r="CA34" s="40"/>
      <c r="CB34" s="49"/>
      <c r="CC34" s="48"/>
      <c r="CD34" s="48"/>
      <c r="CE34" s="40"/>
      <c r="CF34" s="48"/>
      <c r="CG34" s="40"/>
      <c r="CH34" s="56"/>
      <c r="CI34" s="56"/>
      <c r="CJ34" s="72"/>
      <c r="CK34" s="40"/>
      <c r="CL34" s="56"/>
      <c r="CM34" s="40"/>
      <c r="CN34" s="49"/>
      <c r="CO34" s="49"/>
      <c r="CP34" s="40"/>
      <c r="CQ34" s="56"/>
      <c r="CR34" s="40"/>
      <c r="CS34" s="40"/>
      <c r="CT34" s="41"/>
      <c r="CU34" s="41"/>
      <c r="CV34" s="49"/>
      <c r="CW34" s="40"/>
      <c r="CX34" s="49"/>
      <c r="CY34" s="40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</row>
    <row r="35" spans="1:117">
      <c r="A35" s="165">
        <v>37530</v>
      </c>
      <c r="B35" s="41">
        <v>-1.4999999999999999E-2</v>
      </c>
      <c r="C35" s="41">
        <v>0.13500000000000001</v>
      </c>
      <c r="D35" s="394">
        <v>0.13500000000000001</v>
      </c>
      <c r="E35" s="93">
        <v>0.13500000000000001</v>
      </c>
      <c r="F35" s="288">
        <v>0.1</v>
      </c>
      <c r="G35" s="93">
        <v>0.13500000000000001</v>
      </c>
      <c r="H35" s="471">
        <v>0.13</v>
      </c>
      <c r="I35" s="67">
        <v>0.13</v>
      </c>
      <c r="J35" s="398">
        <v>0.13</v>
      </c>
      <c r="K35" s="50">
        <v>0.155</v>
      </c>
      <c r="L35" s="417">
        <v>0.155</v>
      </c>
      <c r="M35" s="67">
        <v>0.155</v>
      </c>
      <c r="N35" s="93">
        <v>0.17499999999999999</v>
      </c>
      <c r="O35" s="50">
        <v>0.13500000000000001</v>
      </c>
      <c r="P35" s="184">
        <v>0.13500000000000001</v>
      </c>
      <c r="Q35" s="67">
        <v>0.13500000000000001</v>
      </c>
      <c r="R35" s="93">
        <v>0.13500000000000001</v>
      </c>
      <c r="T35" s="571">
        <v>-6.5000000000000002E-2</v>
      </c>
      <c r="U35" s="571">
        <v>-0.01</v>
      </c>
      <c r="V35" s="571">
        <v>0.13</v>
      </c>
      <c r="X35" s="538">
        <v>0.13</v>
      </c>
      <c r="Y35" s="539">
        <v>0.13</v>
      </c>
      <c r="Z35" s="538">
        <v>0.06</v>
      </c>
      <c r="AA35" s="538">
        <v>-7.0000000000000007E-2</v>
      </c>
      <c r="AB35" s="556">
        <v>0.42499999999999999</v>
      </c>
      <c r="AC35" s="556">
        <v>0.36249999999999999</v>
      </c>
      <c r="AD35" s="556">
        <v>0.185</v>
      </c>
      <c r="AE35" s="557">
        <v>0.16500000000000001</v>
      </c>
      <c r="AF35" s="325">
        <v>-0.25</v>
      </c>
      <c r="AG35" s="325">
        <v>0</v>
      </c>
      <c r="AH35" s="325"/>
      <c r="AI35" s="74">
        <v>37530</v>
      </c>
      <c r="AJ35" s="67">
        <v>3.23</v>
      </c>
      <c r="AK35" s="68"/>
      <c r="AL35" s="68"/>
      <c r="AM35" s="69">
        <v>2.890834119317724</v>
      </c>
      <c r="AN35" s="68">
        <v>3.3650000000000002</v>
      </c>
      <c r="AO35" s="68">
        <v>3.3650000000000002</v>
      </c>
      <c r="AP35" s="68">
        <v>3.3650000000000002</v>
      </c>
      <c r="AQ35" s="66">
        <v>3.36</v>
      </c>
      <c r="AR35" s="40">
        <v>3.3849999999999998</v>
      </c>
      <c r="AS35" s="40">
        <v>3.4049999999999998</v>
      </c>
      <c r="AT35" s="40">
        <v>3.3650000000000002</v>
      </c>
      <c r="AU35" s="48">
        <v>3.3650000000000002</v>
      </c>
      <c r="AV35" s="48"/>
      <c r="AW35" s="48"/>
      <c r="AX35" s="40">
        <v>3.36</v>
      </c>
      <c r="AY35" s="40">
        <v>3.29</v>
      </c>
      <c r="AZ35" s="40">
        <v>3.6549999999999998</v>
      </c>
      <c r="BA35" s="67">
        <v>3.5924999999999998</v>
      </c>
      <c r="BB35" s="40">
        <v>3.415</v>
      </c>
      <c r="BC35" s="51">
        <v>3.395</v>
      </c>
      <c r="BD35" s="51">
        <v>2.98</v>
      </c>
      <c r="BE35" s="51">
        <v>3.23</v>
      </c>
      <c r="BF35" s="67"/>
      <c r="BG35" s="40"/>
      <c r="BH35" s="40">
        <v>1.4414113945770002</v>
      </c>
      <c r="BI35" s="48">
        <v>6.136812313745401E-2</v>
      </c>
      <c r="BJ35" s="48">
        <v>7.0740124708909988E-2</v>
      </c>
      <c r="BK35" s="48">
        <v>0.87628710886593197</v>
      </c>
      <c r="BL35" s="63">
        <v>0.85908889132770394</v>
      </c>
      <c r="BM35" s="40"/>
      <c r="BN35" s="40"/>
      <c r="BO35" s="71"/>
      <c r="BP35" s="71"/>
      <c r="BQ35" s="40"/>
      <c r="BR35" s="71"/>
      <c r="BS35" s="40"/>
      <c r="BT35" s="40"/>
      <c r="BU35" s="40"/>
      <c r="BV35" s="49"/>
      <c r="BW35" s="49"/>
      <c r="BX35" s="49"/>
      <c r="BY35" s="40"/>
      <c r="BZ35" s="40"/>
      <c r="CA35" s="40"/>
      <c r="CB35" s="49"/>
      <c r="CC35" s="48"/>
      <c r="CD35" s="48"/>
      <c r="CE35" s="40"/>
      <c r="CF35" s="48"/>
      <c r="CG35" s="40"/>
      <c r="CH35" s="56"/>
      <c r="CI35" s="56"/>
      <c r="CJ35" s="72"/>
      <c r="CK35" s="40"/>
      <c r="CL35" s="56"/>
      <c r="CM35" s="40"/>
      <c r="CN35" s="49"/>
      <c r="CO35" s="49"/>
      <c r="CP35" s="40"/>
      <c r="CQ35" s="56"/>
      <c r="CR35" s="40"/>
      <c r="CS35" s="40"/>
      <c r="CT35" s="41"/>
      <c r="CU35" s="41"/>
      <c r="CV35" s="49"/>
      <c r="CW35" s="40"/>
      <c r="CX35" s="49"/>
      <c r="CY35" s="40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>
      <c r="A36" s="165">
        <v>37561</v>
      </c>
      <c r="B36" s="41">
        <v>1.2500000000000001E-2</v>
      </c>
      <c r="C36" s="41">
        <v>0.22500000000000001</v>
      </c>
      <c r="D36" s="394">
        <v>0.22500000000000001</v>
      </c>
      <c r="E36" s="93">
        <v>0.22500000000000001</v>
      </c>
      <c r="F36" s="288">
        <v>0.19</v>
      </c>
      <c r="G36" s="93">
        <v>0.22500000000000001</v>
      </c>
      <c r="H36" s="396">
        <v>0.36</v>
      </c>
      <c r="I36" s="67">
        <v>0.36</v>
      </c>
      <c r="J36" s="397">
        <v>0.36</v>
      </c>
      <c r="K36" s="41">
        <v>0.34499999999999997</v>
      </c>
      <c r="L36" s="417">
        <v>0.34499999999999997</v>
      </c>
      <c r="M36" s="67">
        <v>0.34499999999999997</v>
      </c>
      <c r="N36" s="93">
        <v>0.375</v>
      </c>
      <c r="O36" s="50">
        <v>0.47</v>
      </c>
      <c r="P36" s="184">
        <v>0.47</v>
      </c>
      <c r="Q36" s="67">
        <v>0.47</v>
      </c>
      <c r="R36" s="93">
        <v>0.49</v>
      </c>
      <c r="T36" s="571">
        <v>6.5000000000000002E-2</v>
      </c>
      <c r="U36" s="571">
        <v>0.12</v>
      </c>
      <c r="V36" s="571">
        <v>0.18392800000000004</v>
      </c>
      <c r="X36" s="538">
        <v>0.1925</v>
      </c>
      <c r="Y36" s="539">
        <v>0.1925</v>
      </c>
      <c r="Z36" s="538">
        <v>0.1075</v>
      </c>
      <c r="AA36" s="538">
        <v>-5.0000000000000001E-3</v>
      </c>
      <c r="AB36" s="556">
        <v>0.71</v>
      </c>
      <c r="AC36" s="556">
        <v>0.44</v>
      </c>
      <c r="AD36" s="556">
        <v>0.28749999999999998</v>
      </c>
      <c r="AE36" s="557">
        <v>0.24</v>
      </c>
      <c r="AF36" s="325">
        <v>-0.25</v>
      </c>
      <c r="AG36" s="325">
        <v>0</v>
      </c>
      <c r="AH36" s="325"/>
      <c r="AI36" s="74">
        <v>37561</v>
      </c>
      <c r="AJ36" s="67">
        <v>3.3390000000000004</v>
      </c>
      <c r="AK36" s="68"/>
      <c r="AL36" s="68"/>
      <c r="AM36" s="69">
        <v>3.043718262985148</v>
      </c>
      <c r="AN36" s="68">
        <v>3.5640000000000005</v>
      </c>
      <c r="AO36" s="66">
        <v>3.5640000000000005</v>
      </c>
      <c r="AP36" s="68">
        <v>3.5640000000000005</v>
      </c>
      <c r="AQ36" s="66">
        <v>3.6990000000000003</v>
      </c>
      <c r="AR36" s="40">
        <v>3.6840000000000002</v>
      </c>
      <c r="AS36" s="40">
        <v>3.7140000000000004</v>
      </c>
      <c r="AT36" s="40">
        <v>3.8090000000000002</v>
      </c>
      <c r="AU36" s="48">
        <v>3.8290000000000006</v>
      </c>
      <c r="AV36" s="48"/>
      <c r="AW36" s="48"/>
      <c r="AX36" s="40">
        <v>3.5315000000000003</v>
      </c>
      <c r="AY36" s="40">
        <v>3.4465000000000003</v>
      </c>
      <c r="AZ36" s="40">
        <v>4.0490000000000004</v>
      </c>
      <c r="BA36" s="67">
        <v>3.7790000000000004</v>
      </c>
      <c r="BB36" s="40">
        <v>3.6265000000000005</v>
      </c>
      <c r="BC36" s="51">
        <v>3.5790000000000006</v>
      </c>
      <c r="BD36" s="51">
        <v>3.0890000000000004</v>
      </c>
      <c r="BE36" s="51">
        <v>3.3390000000000004</v>
      </c>
      <c r="BF36" s="67"/>
      <c r="BG36" s="40"/>
      <c r="BH36" s="40">
        <v>1.4403844197710003</v>
      </c>
      <c r="BI36" s="48">
        <v>6.1391561673541019E-2</v>
      </c>
      <c r="BJ36" s="48">
        <v>7.0749493016059012E-2</v>
      </c>
      <c r="BK36" s="48">
        <v>0.87175808925643228</v>
      </c>
      <c r="BL36" s="63">
        <v>0.85401746997338601</v>
      </c>
      <c r="BM36" s="40"/>
      <c r="BN36" s="40"/>
      <c r="BO36" s="71"/>
      <c r="BP36" s="71"/>
      <c r="BQ36" s="40"/>
      <c r="BR36" s="71"/>
      <c r="BS36" s="40"/>
      <c r="BT36" s="40"/>
      <c r="BU36" s="40"/>
      <c r="BV36" s="49"/>
      <c r="BW36" s="49"/>
      <c r="BX36" s="49"/>
      <c r="BY36" s="40"/>
      <c r="BZ36" s="40"/>
      <c r="CA36" s="40"/>
      <c r="CB36" s="49"/>
      <c r="CC36" s="48"/>
      <c r="CD36" s="48"/>
      <c r="CE36" s="40"/>
      <c r="CF36" s="48"/>
      <c r="CG36" s="40"/>
      <c r="CH36" s="56"/>
      <c r="CI36" s="56"/>
      <c r="CJ36" s="72"/>
      <c r="CK36" s="40"/>
      <c r="CL36" s="56"/>
      <c r="CM36" s="40"/>
      <c r="CN36" s="49"/>
      <c r="CO36" s="49"/>
      <c r="CP36" s="40"/>
      <c r="CQ36" s="56"/>
      <c r="CR36" s="40"/>
      <c r="CS36" s="40"/>
      <c r="CT36" s="41"/>
      <c r="CU36" s="41"/>
      <c r="CV36" s="49"/>
      <c r="CW36" s="40"/>
      <c r="CX36" s="49"/>
      <c r="CY36" s="40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</row>
    <row r="37" spans="1:117">
      <c r="A37" s="165">
        <v>37591</v>
      </c>
      <c r="B37" s="41">
        <v>-2.75E-2</v>
      </c>
      <c r="C37" s="41">
        <v>0.22500000000000001</v>
      </c>
      <c r="D37" s="394">
        <v>0.22500000000000001</v>
      </c>
      <c r="E37" s="93">
        <v>0.22500000000000001</v>
      </c>
      <c r="F37" s="288">
        <v>0.19</v>
      </c>
      <c r="G37" s="93">
        <v>0.22500000000000001</v>
      </c>
      <c r="H37" s="396">
        <v>0.36</v>
      </c>
      <c r="I37" s="67">
        <v>0.36</v>
      </c>
      <c r="J37" s="397">
        <v>0.36</v>
      </c>
      <c r="K37" s="41">
        <v>0.34499999999999997</v>
      </c>
      <c r="L37" s="417">
        <v>0.34499999999999997</v>
      </c>
      <c r="M37" s="67">
        <v>0.34499999999999997</v>
      </c>
      <c r="N37" s="93">
        <v>0.375</v>
      </c>
      <c r="O37" s="50">
        <v>0.47</v>
      </c>
      <c r="P37" s="184">
        <v>0.47</v>
      </c>
      <c r="Q37" s="67">
        <v>0.47</v>
      </c>
      <c r="R37" s="93">
        <v>0.49</v>
      </c>
      <c r="T37" s="571">
        <v>6.5000000000000002E-2</v>
      </c>
      <c r="U37" s="571">
        <v>0.12</v>
      </c>
      <c r="V37" s="571">
        <v>0.18728800000000001</v>
      </c>
      <c r="X37" s="538">
        <v>0.23250000000000001</v>
      </c>
      <c r="Y37" s="539">
        <v>0.23250000000000001</v>
      </c>
      <c r="Z37" s="538">
        <v>0.14749999999999999</v>
      </c>
      <c r="AA37" s="538">
        <v>2.5000000000000001E-3</v>
      </c>
      <c r="AB37" s="556">
        <v>1.2</v>
      </c>
      <c r="AC37" s="556">
        <v>0.76</v>
      </c>
      <c r="AD37" s="556">
        <v>0.33750000000000002</v>
      </c>
      <c r="AE37" s="557">
        <v>0.29499999999999998</v>
      </c>
      <c r="AF37" s="325">
        <v>-0.25</v>
      </c>
      <c r="AG37" s="325">
        <v>0</v>
      </c>
      <c r="AH37" s="325"/>
      <c r="AI37" s="74">
        <v>37591</v>
      </c>
      <c r="AJ37" s="67">
        <v>3.4440000000000004</v>
      </c>
      <c r="AK37" s="68"/>
      <c r="AL37" s="68"/>
      <c r="AM37" s="69">
        <v>3.1154833148644645</v>
      </c>
      <c r="AN37" s="68">
        <v>3.6690000000000005</v>
      </c>
      <c r="AO37" s="66">
        <v>3.6690000000000005</v>
      </c>
      <c r="AP37" s="68">
        <v>3.6690000000000005</v>
      </c>
      <c r="AQ37" s="66">
        <v>3.8040000000000003</v>
      </c>
      <c r="AR37" s="40">
        <v>3.7890000000000006</v>
      </c>
      <c r="AS37" s="40">
        <v>3.8190000000000004</v>
      </c>
      <c r="AT37" s="40">
        <v>3.9140000000000006</v>
      </c>
      <c r="AU37" s="48">
        <v>3.9340000000000002</v>
      </c>
      <c r="AV37" s="48"/>
      <c r="AW37" s="48"/>
      <c r="AX37" s="40">
        <v>3.6765000000000003</v>
      </c>
      <c r="AY37" s="40">
        <v>3.5915000000000004</v>
      </c>
      <c r="AZ37" s="40">
        <v>4.6440000000000001</v>
      </c>
      <c r="BA37" s="67">
        <v>4.2040000000000006</v>
      </c>
      <c r="BB37" s="40">
        <v>3.7815000000000003</v>
      </c>
      <c r="BC37" s="51">
        <v>3.7390000000000003</v>
      </c>
      <c r="BD37" s="51">
        <v>3.1940000000000004</v>
      </c>
      <c r="BE37" s="51">
        <v>3.4440000000000004</v>
      </c>
      <c r="BF37" s="67"/>
      <c r="BG37" s="40"/>
      <c r="BH37" s="40">
        <v>1.4393047336620002</v>
      </c>
      <c r="BI37" s="48">
        <v>6.1414244127999992E-2</v>
      </c>
      <c r="BJ37" s="48">
        <v>7.0758559119779005E-2</v>
      </c>
      <c r="BK37" s="48">
        <v>0.86739426820525145</v>
      </c>
      <c r="BL37" s="63">
        <v>0.84913690783986484</v>
      </c>
      <c r="BM37" s="40"/>
      <c r="BN37" s="40"/>
      <c r="BO37" s="71"/>
      <c r="BP37" s="71"/>
      <c r="BQ37" s="40"/>
      <c r="BR37" s="71"/>
      <c r="BS37" s="40"/>
      <c r="BT37" s="40"/>
      <c r="BU37" s="40"/>
      <c r="BV37" s="49"/>
      <c r="BW37" s="49"/>
      <c r="BX37" s="49"/>
      <c r="BY37" s="40"/>
      <c r="BZ37" s="40"/>
      <c r="CA37" s="40"/>
      <c r="CB37" s="49"/>
      <c r="CC37" s="48"/>
      <c r="CD37" s="48"/>
      <c r="CE37" s="40"/>
      <c r="CF37" s="48"/>
      <c r="CG37" s="40"/>
      <c r="CH37" s="56"/>
      <c r="CI37" s="56"/>
      <c r="CJ37" s="72"/>
      <c r="CK37" s="40"/>
      <c r="CL37" s="56"/>
      <c r="CM37" s="40"/>
      <c r="CN37" s="49"/>
      <c r="CO37" s="49"/>
      <c r="CP37" s="40"/>
      <c r="CQ37" s="56"/>
      <c r="CR37" s="40"/>
      <c r="CS37" s="40"/>
      <c r="CT37" s="41"/>
      <c r="CU37" s="41"/>
      <c r="CV37" s="49"/>
      <c r="CW37" s="40"/>
      <c r="CX37" s="49"/>
      <c r="CY37" s="40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</row>
    <row r="38" spans="1:117">
      <c r="A38" s="165">
        <v>37622</v>
      </c>
      <c r="B38" s="41">
        <v>-1.4999999999999999E-2</v>
      </c>
      <c r="C38" s="41">
        <v>0.25</v>
      </c>
      <c r="D38" s="394">
        <v>0.25</v>
      </c>
      <c r="E38" s="93">
        <v>0.25</v>
      </c>
      <c r="F38" s="288">
        <v>0.215</v>
      </c>
      <c r="G38" s="93">
        <v>0.25</v>
      </c>
      <c r="H38" s="396">
        <v>0.38500000000000001</v>
      </c>
      <c r="I38" s="67">
        <v>0.38500000000000001</v>
      </c>
      <c r="J38" s="397">
        <v>0.38500000000000001</v>
      </c>
      <c r="K38" s="41">
        <v>0.37</v>
      </c>
      <c r="L38" s="417">
        <v>0.37</v>
      </c>
      <c r="M38" s="67">
        <v>0.37</v>
      </c>
      <c r="N38" s="93">
        <v>0.4</v>
      </c>
      <c r="O38" s="50">
        <v>0.495</v>
      </c>
      <c r="P38" s="184">
        <v>0.495</v>
      </c>
      <c r="Q38" s="67">
        <v>0.495</v>
      </c>
      <c r="R38" s="93">
        <v>0.51500000000000001</v>
      </c>
      <c r="T38" s="571">
        <v>0.09</v>
      </c>
      <c r="U38" s="571">
        <v>0.14499999999999999</v>
      </c>
      <c r="V38" s="571">
        <v>0.21376000000000001</v>
      </c>
      <c r="X38" s="538">
        <v>0.245</v>
      </c>
      <c r="Y38" s="539">
        <v>0.245</v>
      </c>
      <c r="Z38" s="538">
        <v>0.16</v>
      </c>
      <c r="AA38" s="538">
        <v>1.7500000000000002E-2</v>
      </c>
      <c r="AB38" s="556">
        <v>1.53</v>
      </c>
      <c r="AC38" s="556">
        <v>0.91</v>
      </c>
      <c r="AD38" s="556">
        <v>0.4375</v>
      </c>
      <c r="AE38" s="557">
        <v>0.34250000000000003</v>
      </c>
      <c r="AF38" s="325">
        <v>-0.25</v>
      </c>
      <c r="AG38" s="325">
        <v>0</v>
      </c>
      <c r="AH38" s="325"/>
      <c r="AI38" s="74">
        <v>37622</v>
      </c>
      <c r="AJ38" s="67">
        <v>3.4649999999999999</v>
      </c>
      <c r="AK38" s="68"/>
      <c r="AL38" s="68"/>
      <c r="AM38" s="69">
        <v>3.1358631734762223</v>
      </c>
      <c r="AN38" s="68">
        <v>3.7149999999999999</v>
      </c>
      <c r="AO38" s="66">
        <v>3.7149999999999999</v>
      </c>
      <c r="AP38" s="68">
        <v>3.7149999999999999</v>
      </c>
      <c r="AQ38" s="66">
        <v>3.85</v>
      </c>
      <c r="AR38" s="40">
        <v>3.835</v>
      </c>
      <c r="AS38" s="40">
        <v>3.8650000000000002</v>
      </c>
      <c r="AT38" s="40">
        <v>3.96</v>
      </c>
      <c r="AU38" s="48">
        <v>3.98</v>
      </c>
      <c r="AV38" s="48"/>
      <c r="AW38" s="48"/>
      <c r="AX38" s="40">
        <v>3.71</v>
      </c>
      <c r="AY38" s="48">
        <v>3.625</v>
      </c>
      <c r="AZ38" s="40">
        <v>4.9950000000000001</v>
      </c>
      <c r="BA38" s="67">
        <v>4.375</v>
      </c>
      <c r="BB38" s="40">
        <v>3.9024999999999999</v>
      </c>
      <c r="BC38" s="51">
        <v>3.8075000000000001</v>
      </c>
      <c r="BD38" s="51">
        <v>3.2149999999999999</v>
      </c>
      <c r="BE38" s="51">
        <v>3.4649999999999999</v>
      </c>
      <c r="BF38" s="67"/>
      <c r="BG38" s="40"/>
      <c r="BH38" s="40">
        <v>1.4381993425450004</v>
      </c>
      <c r="BI38" s="48">
        <v>6.1437682664439004E-2</v>
      </c>
      <c r="BJ38" s="48">
        <v>7.0774551350138007E-2</v>
      </c>
      <c r="BK38" s="48">
        <v>0.86290465716220488</v>
      </c>
      <c r="BL38" s="63">
        <v>0.84410852583478402</v>
      </c>
      <c r="BM38" s="40"/>
      <c r="BN38" s="40"/>
      <c r="BO38" s="71"/>
      <c r="BP38" s="71"/>
      <c r="BQ38" s="40"/>
      <c r="BR38" s="71"/>
      <c r="BS38" s="40"/>
      <c r="BT38" s="40"/>
      <c r="BU38" s="40"/>
      <c r="BV38" s="49"/>
      <c r="BW38" s="49"/>
      <c r="BX38" s="49"/>
      <c r="BY38" s="40"/>
      <c r="BZ38" s="40"/>
      <c r="CA38" s="40"/>
      <c r="CB38" s="49"/>
      <c r="CC38" s="48"/>
      <c r="CD38" s="48"/>
      <c r="CE38" s="40"/>
      <c r="CF38" s="48"/>
      <c r="CG38" s="40"/>
      <c r="CH38" s="56"/>
      <c r="CI38" s="56"/>
      <c r="CJ38" s="72"/>
      <c r="CK38" s="40"/>
      <c r="CL38" s="56"/>
      <c r="CM38" s="40"/>
      <c r="CN38" s="49"/>
      <c r="CO38" s="49"/>
      <c r="CP38" s="40"/>
      <c r="CQ38" s="56"/>
      <c r="CR38" s="40"/>
      <c r="CS38" s="40"/>
      <c r="CT38" s="41"/>
      <c r="CU38" s="41"/>
      <c r="CV38" s="49"/>
      <c r="CW38" s="40"/>
      <c r="CX38" s="49"/>
      <c r="CY38" s="40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</row>
    <row r="39" spans="1:117">
      <c r="A39" s="165">
        <v>37653</v>
      </c>
      <c r="B39" s="41">
        <v>6.7500000000000004E-2</v>
      </c>
      <c r="C39" s="41">
        <v>0.31</v>
      </c>
      <c r="D39" s="394">
        <v>0.31</v>
      </c>
      <c r="E39" s="93">
        <v>0.31</v>
      </c>
      <c r="F39" s="288">
        <v>0.27500000000000002</v>
      </c>
      <c r="G39" s="93">
        <v>0.31</v>
      </c>
      <c r="H39" s="396">
        <v>0.44500000000000001</v>
      </c>
      <c r="I39" s="67">
        <v>0.44500000000000001</v>
      </c>
      <c r="J39" s="397">
        <v>0.44500000000000001</v>
      </c>
      <c r="K39" s="41">
        <v>0.43</v>
      </c>
      <c r="L39" s="417">
        <v>0.43</v>
      </c>
      <c r="M39" s="67">
        <v>0.43</v>
      </c>
      <c r="N39" s="93">
        <v>0.46</v>
      </c>
      <c r="O39" s="50">
        <v>0.55500000000000005</v>
      </c>
      <c r="P39" s="184">
        <v>0.55500000000000005</v>
      </c>
      <c r="Q39" s="67">
        <v>0.55500000000000005</v>
      </c>
      <c r="R39" s="93">
        <v>0.57499999999999996</v>
      </c>
      <c r="T39" s="571">
        <v>0.15</v>
      </c>
      <c r="U39" s="571">
        <v>0.20499999999999999</v>
      </c>
      <c r="V39" s="571">
        <v>0.27151999999999998</v>
      </c>
      <c r="X39" s="538">
        <v>0.2225</v>
      </c>
      <c r="Y39" s="539">
        <v>0.2225</v>
      </c>
      <c r="Z39" s="538">
        <v>0.13750000000000001</v>
      </c>
      <c r="AA39" s="538">
        <v>1.7500000000000002E-2</v>
      </c>
      <c r="AB39" s="556">
        <v>1.45</v>
      </c>
      <c r="AC39" s="556">
        <v>0.9</v>
      </c>
      <c r="AD39" s="556">
        <v>0.435</v>
      </c>
      <c r="AE39" s="557">
        <v>0.33750000000000002</v>
      </c>
      <c r="AF39" s="325">
        <v>-0.25</v>
      </c>
      <c r="AG39" s="325">
        <v>0</v>
      </c>
      <c r="AH39" s="325"/>
      <c r="AI39" s="74">
        <v>37653</v>
      </c>
      <c r="AJ39" s="67">
        <v>3.335</v>
      </c>
      <c r="AK39" s="68"/>
      <c r="AL39" s="68"/>
      <c r="AM39" s="69">
        <v>3.0584877313071979</v>
      </c>
      <c r="AN39" s="68">
        <v>3.645</v>
      </c>
      <c r="AO39" s="66">
        <v>3.645</v>
      </c>
      <c r="AP39" s="68">
        <v>3.645</v>
      </c>
      <c r="AQ39" s="66">
        <v>3.78</v>
      </c>
      <c r="AR39" s="40">
        <v>3.7650000000000001</v>
      </c>
      <c r="AS39" s="40">
        <v>3.7949999999999999</v>
      </c>
      <c r="AT39" s="40">
        <v>3.89</v>
      </c>
      <c r="AU39" s="48">
        <v>3.91</v>
      </c>
      <c r="AV39" s="48"/>
      <c r="AW39" s="48"/>
      <c r="AX39" s="40">
        <v>3.5575000000000001</v>
      </c>
      <c r="AY39" s="50">
        <v>3.4725000000000001</v>
      </c>
      <c r="AZ39" s="40">
        <v>4.7850000000000001</v>
      </c>
      <c r="BA39" s="67">
        <v>4.2350000000000003</v>
      </c>
      <c r="BB39" s="40">
        <v>3.77</v>
      </c>
      <c r="BC39" s="51">
        <v>3.6724999999999999</v>
      </c>
      <c r="BD39" s="51">
        <v>3.085</v>
      </c>
      <c r="BE39" s="51">
        <v>3.335</v>
      </c>
      <c r="BF39" s="67"/>
      <c r="BG39" s="40"/>
      <c r="BH39" s="40">
        <v>1.4372015550889998</v>
      </c>
      <c r="BI39" s="48">
        <v>6.1461121201067996E-2</v>
      </c>
      <c r="BJ39" s="48">
        <v>7.079858691589902E-2</v>
      </c>
      <c r="BK39" s="48">
        <v>0.85843497117486089</v>
      </c>
      <c r="BL39" s="63">
        <v>0.83909128430924496</v>
      </c>
      <c r="BM39" s="40"/>
      <c r="BN39" s="40"/>
      <c r="BO39" s="71"/>
      <c r="BP39" s="71"/>
      <c r="BQ39" s="40"/>
      <c r="BR39" s="71"/>
      <c r="BS39" s="40"/>
      <c r="BT39" s="40"/>
      <c r="BU39" s="40"/>
      <c r="BV39" s="49"/>
      <c r="BW39" s="49"/>
      <c r="BX39" s="49"/>
      <c r="BY39" s="40"/>
      <c r="BZ39" s="40"/>
      <c r="CA39" s="40"/>
      <c r="CB39" s="49"/>
      <c r="CC39" s="48"/>
      <c r="CD39" s="48"/>
      <c r="CE39" s="40"/>
      <c r="CF39" s="48"/>
      <c r="CG39" s="40"/>
      <c r="CH39" s="56"/>
      <c r="CI39" s="56"/>
      <c r="CJ39" s="72"/>
      <c r="CK39" s="40"/>
      <c r="CL39" s="56"/>
      <c r="CM39" s="40"/>
      <c r="CN39" s="49"/>
      <c r="CO39" s="49"/>
      <c r="CP39" s="40"/>
      <c r="CQ39" s="56"/>
      <c r="CR39" s="40"/>
      <c r="CS39" s="40"/>
      <c r="CT39" s="41"/>
      <c r="CU39" s="41"/>
      <c r="CV39" s="49"/>
      <c r="CW39" s="40"/>
      <c r="CX39" s="49"/>
      <c r="CY39" s="40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</row>
    <row r="40" spans="1:117">
      <c r="A40" s="165">
        <v>37681</v>
      </c>
      <c r="B40" s="41">
        <v>6.5000000000000002E-2</v>
      </c>
      <c r="C40" s="41">
        <v>0.30499999999999999</v>
      </c>
      <c r="D40" s="394">
        <v>0.30499999999999999</v>
      </c>
      <c r="E40" s="93">
        <v>0.30499999999999999</v>
      </c>
      <c r="F40" s="288">
        <v>0.27</v>
      </c>
      <c r="G40" s="93">
        <v>0.30499999999999999</v>
      </c>
      <c r="H40" s="396">
        <v>0.44</v>
      </c>
      <c r="I40" s="67">
        <v>0.44</v>
      </c>
      <c r="J40" s="397">
        <v>0.44</v>
      </c>
      <c r="K40" s="41">
        <v>0.42499999999999999</v>
      </c>
      <c r="L40" s="417">
        <v>0.42499999999999999</v>
      </c>
      <c r="M40" s="67">
        <v>0.42499999999999999</v>
      </c>
      <c r="N40" s="93">
        <v>0.45500000000000002</v>
      </c>
      <c r="O40" s="50">
        <v>0.55000000000000004</v>
      </c>
      <c r="P40" s="184">
        <v>0.55000000000000004</v>
      </c>
      <c r="Q40" s="67">
        <v>0.55000000000000004</v>
      </c>
      <c r="R40" s="93">
        <v>0.56999999999999995</v>
      </c>
      <c r="T40" s="571">
        <v>0.14499999999999999</v>
      </c>
      <c r="U40" s="571">
        <v>0.2</v>
      </c>
      <c r="V40" s="571">
        <v>0.26188</v>
      </c>
      <c r="X40" s="538">
        <v>0.22</v>
      </c>
      <c r="Y40" s="539">
        <v>0.22</v>
      </c>
      <c r="Z40" s="538">
        <v>0.13500000000000001</v>
      </c>
      <c r="AA40" s="538">
        <v>1.7500000000000002E-2</v>
      </c>
      <c r="AB40" s="556">
        <v>0.88</v>
      </c>
      <c r="AC40" s="556">
        <v>0.58750000000000002</v>
      </c>
      <c r="AD40" s="556">
        <v>0.30249999999999999</v>
      </c>
      <c r="AE40" s="557">
        <v>0.26</v>
      </c>
      <c r="AF40" s="325">
        <v>-0.25</v>
      </c>
      <c r="AG40" s="325">
        <v>0</v>
      </c>
      <c r="AH40" s="325"/>
      <c r="AI40" s="74">
        <v>37681</v>
      </c>
      <c r="AJ40" s="67">
        <v>3.1949999999999998</v>
      </c>
      <c r="AK40" s="68"/>
      <c r="AL40" s="68"/>
      <c r="AM40" s="69">
        <v>2.9210383768151553</v>
      </c>
      <c r="AN40" s="68">
        <v>3.5</v>
      </c>
      <c r="AO40" s="66">
        <v>3.5</v>
      </c>
      <c r="AP40" s="68">
        <v>3.5</v>
      </c>
      <c r="AQ40" s="66">
        <v>3.6349999999999998</v>
      </c>
      <c r="AR40" s="40">
        <v>3.62</v>
      </c>
      <c r="AS40" s="40">
        <v>3.65</v>
      </c>
      <c r="AT40" s="40">
        <v>3.7450000000000001</v>
      </c>
      <c r="AU40" s="48">
        <v>3.7650000000000001</v>
      </c>
      <c r="AV40" s="48"/>
      <c r="AW40" s="48"/>
      <c r="AX40" s="40">
        <v>3.415</v>
      </c>
      <c r="AY40" s="40">
        <v>3.33</v>
      </c>
      <c r="AZ40" s="40">
        <v>4.0750000000000002</v>
      </c>
      <c r="BA40" s="67">
        <v>3.7825000000000002</v>
      </c>
      <c r="BB40" s="40">
        <v>3.4975000000000001</v>
      </c>
      <c r="BC40" s="51">
        <v>3.4550000000000001</v>
      </c>
      <c r="BD40" s="51">
        <v>2.9449999999999998</v>
      </c>
      <c r="BE40" s="51">
        <v>3.1949999999999998</v>
      </c>
      <c r="BF40" s="67"/>
      <c r="BG40" s="40"/>
      <c r="BH40" s="40">
        <v>1.4361333547880002</v>
      </c>
      <c r="BI40" s="48">
        <v>6.1482291492374018E-2</v>
      </c>
      <c r="BJ40" s="48">
        <v>7.0820296459332008E-2</v>
      </c>
      <c r="BK40" s="48">
        <v>0.85441490427413969</v>
      </c>
      <c r="BL40" s="63">
        <v>0.83458239337575868</v>
      </c>
      <c r="BM40" s="40"/>
      <c r="BN40" s="40"/>
      <c r="BO40" s="71"/>
      <c r="BP40" s="71"/>
      <c r="BQ40" s="40"/>
      <c r="BR40" s="71"/>
      <c r="BS40" s="40"/>
      <c r="BT40" s="40"/>
      <c r="BU40" s="40"/>
      <c r="BV40" s="49"/>
      <c r="BW40" s="49"/>
      <c r="BX40" s="49"/>
      <c r="BY40" s="40"/>
      <c r="BZ40" s="40"/>
      <c r="CA40" s="40"/>
      <c r="CB40" s="49"/>
      <c r="CC40" s="48"/>
      <c r="CD40" s="48"/>
      <c r="CE40" s="40"/>
      <c r="CF40" s="48"/>
      <c r="CG40" s="40"/>
      <c r="CH40" s="56"/>
      <c r="CI40" s="56"/>
      <c r="CJ40" s="72"/>
      <c r="CK40" s="40"/>
      <c r="CL40" s="56"/>
      <c r="CM40" s="40"/>
      <c r="CN40" s="49"/>
      <c r="CO40" s="49"/>
      <c r="CP40" s="40"/>
      <c r="CQ40" s="56"/>
      <c r="CR40" s="40"/>
      <c r="CS40" s="40"/>
      <c r="CT40" s="41"/>
      <c r="CU40" s="41"/>
      <c r="CV40" s="49"/>
      <c r="CW40" s="40"/>
      <c r="CX40" s="49"/>
      <c r="CY40" s="40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</row>
    <row r="41" spans="1:117">
      <c r="A41" s="165">
        <v>37712</v>
      </c>
      <c r="B41" s="41">
        <v>-7.4999999999999893E-3</v>
      </c>
      <c r="C41" s="41">
        <v>0.14000000000000001</v>
      </c>
      <c r="D41" s="394">
        <v>0.14000000000000001</v>
      </c>
      <c r="E41" s="93">
        <v>0.14000000000000001</v>
      </c>
      <c r="F41" s="288">
        <v>0.105</v>
      </c>
      <c r="G41" s="93">
        <v>0.14000000000000001</v>
      </c>
      <c r="H41" s="396">
        <v>0.14000000000000001</v>
      </c>
      <c r="I41" s="67">
        <v>0.14000000000000001</v>
      </c>
      <c r="J41" s="397">
        <v>0.14000000000000001</v>
      </c>
      <c r="K41" s="50">
        <v>0.16</v>
      </c>
      <c r="L41" s="417">
        <v>0.16</v>
      </c>
      <c r="M41" s="67">
        <v>0.16</v>
      </c>
      <c r="N41" s="93">
        <v>0.18</v>
      </c>
      <c r="O41" s="50">
        <v>0.14000000000000001</v>
      </c>
      <c r="P41" s="184">
        <v>0.14000000000000001</v>
      </c>
      <c r="Q41" s="67">
        <v>0.14000000000000001</v>
      </c>
      <c r="R41" s="93">
        <v>0.14000000000000001</v>
      </c>
      <c r="T41" s="571">
        <v>-0.06</v>
      </c>
      <c r="U41" s="571">
        <v>-5.0000000000000001E-3</v>
      </c>
      <c r="V41" s="571">
        <v>0.14749999999999999</v>
      </c>
      <c r="X41" s="538">
        <v>0.1275</v>
      </c>
      <c r="Y41" s="539">
        <v>0.14749999999999999</v>
      </c>
      <c r="Z41" s="538">
        <v>7.0000000000000007E-2</v>
      </c>
      <c r="AA41" s="538">
        <v>-7.4999999999999997E-2</v>
      </c>
      <c r="AB41" s="556">
        <v>0.45</v>
      </c>
      <c r="AC41" s="556">
        <v>0.35499999999999998</v>
      </c>
      <c r="AD41" s="556">
        <v>0.19750000000000001</v>
      </c>
      <c r="AE41" s="557">
        <v>0.17749999999999999</v>
      </c>
      <c r="AF41" s="325">
        <v>-0.25</v>
      </c>
      <c r="AG41" s="325">
        <v>0</v>
      </c>
      <c r="AH41" s="325"/>
      <c r="AI41" s="74">
        <v>37712</v>
      </c>
      <c r="AJ41" s="67">
        <v>3.0550000000000002</v>
      </c>
      <c r="AK41" s="68"/>
      <c r="AL41" s="68"/>
      <c r="AM41" s="69">
        <v>2.6506874910515696</v>
      </c>
      <c r="AN41" s="68">
        <v>3.1949999999999998</v>
      </c>
      <c r="AO41" s="66">
        <v>3.1949999999999998</v>
      </c>
      <c r="AP41" s="68">
        <v>3.1949999999999998</v>
      </c>
      <c r="AQ41" s="66">
        <v>3.1949999999999998</v>
      </c>
      <c r="AR41" s="40">
        <v>3.2149999999999999</v>
      </c>
      <c r="AS41" s="40">
        <v>3.2349999999999999</v>
      </c>
      <c r="AT41" s="40">
        <v>3.1949999999999998</v>
      </c>
      <c r="AU41" s="48">
        <v>3.1949999999999998</v>
      </c>
      <c r="AV41" s="48"/>
      <c r="AW41" s="48"/>
      <c r="AX41" s="40">
        <v>3.1825000000000001</v>
      </c>
      <c r="AY41" s="50">
        <v>3.125</v>
      </c>
      <c r="AZ41" s="40">
        <v>3.5049999999999999</v>
      </c>
      <c r="BA41" s="67">
        <v>3.41</v>
      </c>
      <c r="BB41" s="40">
        <v>3.2524999999999999</v>
      </c>
      <c r="BC41" s="51">
        <v>3.2324999999999999</v>
      </c>
      <c r="BD41" s="51">
        <v>2.8050000000000002</v>
      </c>
      <c r="BE41" s="51">
        <v>3.0550000000000002</v>
      </c>
      <c r="BF41" s="67"/>
      <c r="BG41" s="40"/>
      <c r="BH41" s="40">
        <v>1.4351510463520001</v>
      </c>
      <c r="BI41" s="48">
        <v>6.1505730029349018E-2</v>
      </c>
      <c r="BJ41" s="48">
        <v>7.0834752368945028E-2</v>
      </c>
      <c r="BK41" s="48">
        <v>0.84998295035883475</v>
      </c>
      <c r="BL41" s="63">
        <v>0.82963614743398106</v>
      </c>
      <c r="BM41" s="40"/>
      <c r="BN41" s="40"/>
      <c r="BO41" s="71"/>
      <c r="BP41" s="71"/>
      <c r="BQ41" s="40"/>
      <c r="BR41" s="71"/>
      <c r="BS41" s="40"/>
      <c r="BT41" s="40"/>
      <c r="BU41" s="40"/>
      <c r="BV41" s="49"/>
      <c r="BW41" s="49"/>
      <c r="BX41" s="49"/>
      <c r="BY41" s="40"/>
      <c r="BZ41" s="40"/>
      <c r="CA41" s="40"/>
      <c r="CB41" s="49"/>
      <c r="CC41" s="48"/>
      <c r="CD41" s="48"/>
      <c r="CE41" s="40"/>
      <c r="CF41" s="48"/>
      <c r="CG41" s="40"/>
      <c r="CH41" s="56"/>
      <c r="CI41" s="56"/>
      <c r="CJ41" s="72"/>
      <c r="CK41" s="40"/>
      <c r="CL41" s="56"/>
      <c r="CM41" s="40"/>
      <c r="CN41" s="49"/>
      <c r="CO41" s="49"/>
      <c r="CP41" s="40"/>
      <c r="CQ41" s="56"/>
      <c r="CR41" s="40"/>
      <c r="CS41" s="40"/>
      <c r="CT41" s="41"/>
      <c r="CU41" s="41"/>
      <c r="CV41" s="49"/>
      <c r="CW41" s="40"/>
      <c r="CX41" s="49"/>
      <c r="CY41" s="40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</row>
    <row r="42" spans="1:117">
      <c r="A42" s="165">
        <v>37742</v>
      </c>
      <c r="B42" s="41">
        <v>-1.7500000000000002E-2</v>
      </c>
      <c r="C42" s="41">
        <v>0.14000000000000001</v>
      </c>
      <c r="D42" s="394">
        <v>0.14000000000000001</v>
      </c>
      <c r="E42" s="93">
        <v>0.14000000000000001</v>
      </c>
      <c r="F42" s="288">
        <v>0.105</v>
      </c>
      <c r="G42" s="93">
        <v>0.14000000000000001</v>
      </c>
      <c r="H42" s="396">
        <v>0.14000000000000001</v>
      </c>
      <c r="I42" s="67">
        <v>0.14000000000000001</v>
      </c>
      <c r="J42" s="397">
        <v>0.14000000000000001</v>
      </c>
      <c r="K42" s="50">
        <v>0.16</v>
      </c>
      <c r="L42" s="417">
        <v>0.16</v>
      </c>
      <c r="M42" s="67">
        <v>0.16</v>
      </c>
      <c r="N42" s="93">
        <v>0.18</v>
      </c>
      <c r="O42" s="50">
        <v>0.14000000000000001</v>
      </c>
      <c r="P42" s="184">
        <v>0.14000000000000001</v>
      </c>
      <c r="Q42" s="67">
        <v>0.14000000000000001</v>
      </c>
      <c r="R42" s="93">
        <v>0.14000000000000001</v>
      </c>
      <c r="T42" s="571">
        <v>-0.06</v>
      </c>
      <c r="U42" s="571">
        <v>-5.0000000000000001E-3</v>
      </c>
      <c r="V42" s="571">
        <v>0.13750000000000001</v>
      </c>
      <c r="X42" s="538">
        <v>0.13750000000000001</v>
      </c>
      <c r="Y42" s="539">
        <v>0.13750000000000001</v>
      </c>
      <c r="Z42" s="538">
        <v>0.06</v>
      </c>
      <c r="AA42" s="538">
        <v>-0.09</v>
      </c>
      <c r="AB42" s="556">
        <v>0.36499999999999999</v>
      </c>
      <c r="AC42" s="556">
        <v>0.28749999999999998</v>
      </c>
      <c r="AD42" s="556">
        <v>0.17249999999999999</v>
      </c>
      <c r="AE42" s="557">
        <v>0.16250000000000001</v>
      </c>
      <c r="AF42" s="325">
        <v>-0.25</v>
      </c>
      <c r="AG42" s="325">
        <v>0</v>
      </c>
      <c r="AH42" s="325"/>
      <c r="AI42" s="74">
        <v>37742</v>
      </c>
      <c r="AJ42" s="67">
        <v>3.0449999999999999</v>
      </c>
      <c r="AK42" s="68"/>
      <c r="AL42" s="68"/>
      <c r="AM42" s="69">
        <v>2.627317196714658</v>
      </c>
      <c r="AN42" s="68">
        <v>3.1850000000000001</v>
      </c>
      <c r="AO42" s="66">
        <v>3.1850000000000001</v>
      </c>
      <c r="AP42" s="68">
        <v>3.1850000000000001</v>
      </c>
      <c r="AQ42" s="66">
        <v>3.1850000000000001</v>
      </c>
      <c r="AR42" s="40">
        <v>3.2050000000000001</v>
      </c>
      <c r="AS42" s="40">
        <v>3.2250000000000001</v>
      </c>
      <c r="AT42" s="40">
        <v>3.1850000000000001</v>
      </c>
      <c r="AU42" s="48">
        <v>3.1850000000000001</v>
      </c>
      <c r="AV42" s="48"/>
      <c r="AW42" s="48"/>
      <c r="AX42" s="40">
        <v>3.1825000000000001</v>
      </c>
      <c r="AY42" s="40">
        <v>3.105</v>
      </c>
      <c r="AZ42" s="40">
        <v>3.41</v>
      </c>
      <c r="BA42" s="67">
        <v>3.3325</v>
      </c>
      <c r="BB42" s="40">
        <v>3.2174999999999998</v>
      </c>
      <c r="BC42" s="51">
        <v>3.2075</v>
      </c>
      <c r="BD42" s="51">
        <v>2.7949999999999999</v>
      </c>
      <c r="BE42" s="51">
        <v>3.0449999999999999</v>
      </c>
      <c r="BF42" s="67"/>
      <c r="BG42" s="40"/>
      <c r="BH42" s="40">
        <v>1.4341418231940002</v>
      </c>
      <c r="BI42" s="48">
        <v>6.1528412484661017E-2</v>
      </c>
      <c r="BJ42" s="48">
        <v>7.0836100568352003E-2</v>
      </c>
      <c r="BK42" s="48">
        <v>0.84571274502112026</v>
      </c>
      <c r="BL42" s="63">
        <v>0.82490335846614071</v>
      </c>
      <c r="BM42" s="40"/>
      <c r="BN42" s="40"/>
      <c r="BO42" s="71"/>
      <c r="BP42" s="71"/>
      <c r="BQ42" s="40"/>
      <c r="BR42" s="71"/>
      <c r="BS42" s="40"/>
      <c r="BT42" s="40"/>
      <c r="BU42" s="40"/>
      <c r="BV42" s="49"/>
      <c r="BW42" s="49"/>
      <c r="BX42" s="49"/>
      <c r="BY42" s="40"/>
      <c r="BZ42" s="40"/>
      <c r="CA42" s="40"/>
      <c r="CB42" s="49"/>
      <c r="CC42" s="48"/>
      <c r="CD42" s="48"/>
      <c r="CE42" s="40"/>
      <c r="CF42" s="48"/>
      <c r="CG42" s="40"/>
      <c r="CH42" s="56"/>
      <c r="CI42" s="56"/>
      <c r="CJ42" s="72"/>
      <c r="CK42" s="40"/>
      <c r="CL42" s="56"/>
      <c r="CM42" s="40"/>
      <c r="CN42" s="49"/>
      <c r="CO42" s="49"/>
      <c r="CP42" s="40"/>
      <c r="CQ42" s="56"/>
      <c r="CR42" s="40"/>
      <c r="CS42" s="40"/>
      <c r="CT42" s="41"/>
      <c r="CU42" s="41"/>
      <c r="CV42" s="49"/>
      <c r="CW42" s="40"/>
      <c r="CX42" s="49"/>
      <c r="CY42" s="40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</row>
    <row r="43" spans="1:117">
      <c r="A43" s="165">
        <v>37773</v>
      </c>
      <c r="B43" s="41">
        <v>-1.2500000000000001E-2</v>
      </c>
      <c r="C43" s="41">
        <v>0.14000000000000001</v>
      </c>
      <c r="D43" s="394">
        <v>0.14000000000000001</v>
      </c>
      <c r="E43" s="93">
        <v>0.14000000000000001</v>
      </c>
      <c r="F43" s="288">
        <v>0.105</v>
      </c>
      <c r="G43" s="93">
        <v>0.14000000000000001</v>
      </c>
      <c r="H43" s="396">
        <v>0.14000000000000001</v>
      </c>
      <c r="I43" s="67">
        <v>0.14000000000000001</v>
      </c>
      <c r="J43" s="397">
        <v>0.14000000000000001</v>
      </c>
      <c r="K43" s="50">
        <v>0.16</v>
      </c>
      <c r="L43" s="417">
        <v>0.16</v>
      </c>
      <c r="M43" s="67">
        <v>0.16</v>
      </c>
      <c r="N43" s="93">
        <v>0.18</v>
      </c>
      <c r="O43" s="50">
        <v>0.14000000000000001</v>
      </c>
      <c r="P43" s="184">
        <v>0.14000000000000001</v>
      </c>
      <c r="Q43" s="67">
        <v>0.14000000000000001</v>
      </c>
      <c r="R43" s="93">
        <v>0.14000000000000001</v>
      </c>
      <c r="T43" s="571">
        <v>-0.06</v>
      </c>
      <c r="U43" s="571">
        <v>-5.0000000000000001E-3</v>
      </c>
      <c r="V43" s="571">
        <v>0.13250000000000001</v>
      </c>
      <c r="X43" s="538">
        <v>0.13250000000000001</v>
      </c>
      <c r="Y43" s="539">
        <v>0.13250000000000001</v>
      </c>
      <c r="Z43" s="538">
        <v>5.5E-2</v>
      </c>
      <c r="AA43" s="538">
        <v>-0.1</v>
      </c>
      <c r="AB43" s="556">
        <v>0.35499999999999998</v>
      </c>
      <c r="AC43" s="556">
        <v>0.28749999999999998</v>
      </c>
      <c r="AD43" s="556">
        <v>0.17249999999999999</v>
      </c>
      <c r="AE43" s="557">
        <v>0.16250000000000001</v>
      </c>
      <c r="AF43" s="325">
        <v>-0.25</v>
      </c>
      <c r="AG43" s="325">
        <v>0</v>
      </c>
      <c r="AH43" s="325"/>
      <c r="AI43" s="74">
        <v>37773</v>
      </c>
      <c r="AJ43" s="67">
        <v>3.0750000000000002</v>
      </c>
      <c r="AK43" s="68"/>
      <c r="AL43" s="68"/>
      <c r="AM43" s="69">
        <v>2.6364317753843234</v>
      </c>
      <c r="AN43" s="68">
        <v>3.2149999999999999</v>
      </c>
      <c r="AO43" s="66">
        <v>3.2149999999999999</v>
      </c>
      <c r="AP43" s="68">
        <v>3.2149999999999999</v>
      </c>
      <c r="AQ43" s="66">
        <v>3.2149999999999999</v>
      </c>
      <c r="AR43" s="40">
        <v>3.2349999999999999</v>
      </c>
      <c r="AS43" s="40">
        <v>3.2549999999999999</v>
      </c>
      <c r="AT43" s="40">
        <v>3.2149999999999999</v>
      </c>
      <c r="AU43" s="48">
        <v>3.2149999999999999</v>
      </c>
      <c r="AV43" s="48"/>
      <c r="AW43" s="48"/>
      <c r="AX43" s="40">
        <v>3.2075</v>
      </c>
      <c r="AY43" s="40">
        <v>3.13</v>
      </c>
      <c r="AZ43" s="40">
        <v>3.43</v>
      </c>
      <c r="BA43" s="67">
        <v>3.3624999999999998</v>
      </c>
      <c r="BB43" s="40">
        <v>3.2475000000000001</v>
      </c>
      <c r="BC43" s="51">
        <v>3.2374999999999998</v>
      </c>
      <c r="BD43" s="51">
        <v>2.8250000000000002</v>
      </c>
      <c r="BE43" s="51">
        <v>3.0750000000000002</v>
      </c>
      <c r="BF43" s="67"/>
      <c r="BG43" s="40"/>
      <c r="BH43" s="40">
        <v>1.4331656117860003</v>
      </c>
      <c r="BI43" s="48">
        <v>6.1551851022000018E-2</v>
      </c>
      <c r="BJ43" s="48">
        <v>7.0837493707740007E-2</v>
      </c>
      <c r="BK43" s="48">
        <v>0.84131954135563458</v>
      </c>
      <c r="BL43" s="63">
        <v>0.82004098767786104</v>
      </c>
      <c r="BM43" s="40"/>
      <c r="BN43" s="40"/>
      <c r="BO43" s="71"/>
      <c r="BP43" s="71"/>
      <c r="BQ43" s="40"/>
      <c r="BR43" s="71"/>
      <c r="BS43" s="40"/>
      <c r="BT43" s="40"/>
      <c r="BU43" s="40"/>
      <c r="BV43" s="49"/>
      <c r="BW43" s="49"/>
      <c r="BX43" s="49"/>
      <c r="BY43" s="40"/>
      <c r="BZ43" s="40"/>
      <c r="CA43" s="40"/>
      <c r="CB43" s="49"/>
      <c r="CC43" s="48"/>
      <c r="CD43" s="48"/>
      <c r="CE43" s="40"/>
      <c r="CF43" s="48"/>
      <c r="CG43" s="40"/>
      <c r="CH43" s="56"/>
      <c r="CI43" s="56"/>
      <c r="CJ43" s="72"/>
      <c r="CK43" s="40"/>
      <c r="CL43" s="56"/>
      <c r="CM43" s="40"/>
      <c r="CN43" s="49"/>
      <c r="CO43" s="49"/>
      <c r="CP43" s="40"/>
      <c r="CQ43" s="56"/>
      <c r="CR43" s="40"/>
      <c r="CS43" s="40"/>
      <c r="CT43" s="41"/>
      <c r="CU43" s="41"/>
      <c r="CV43" s="49"/>
      <c r="CW43" s="40"/>
      <c r="CX43" s="49"/>
      <c r="CY43" s="40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</row>
    <row r="44" spans="1:117">
      <c r="A44" s="165">
        <v>37803</v>
      </c>
      <c r="B44" s="41">
        <v>-2.4999999999999849E-3</v>
      </c>
      <c r="C44" s="41">
        <v>0.14000000000000001</v>
      </c>
      <c r="D44" s="394">
        <v>0.14000000000000001</v>
      </c>
      <c r="E44" s="93">
        <v>0.14000000000000001</v>
      </c>
      <c r="F44" s="288">
        <v>0.105</v>
      </c>
      <c r="G44" s="93">
        <v>0.14000000000000001</v>
      </c>
      <c r="H44" s="396">
        <v>0.14000000000000001</v>
      </c>
      <c r="I44" s="67">
        <v>0.14000000000000001</v>
      </c>
      <c r="J44" s="397">
        <v>0.14000000000000001</v>
      </c>
      <c r="K44" s="50">
        <v>0.16</v>
      </c>
      <c r="L44" s="417">
        <v>0.16</v>
      </c>
      <c r="M44" s="67">
        <v>0.16</v>
      </c>
      <c r="N44" s="93">
        <v>0.18</v>
      </c>
      <c r="O44" s="50">
        <v>0.14000000000000001</v>
      </c>
      <c r="P44" s="184">
        <v>0.14000000000000001</v>
      </c>
      <c r="Q44" s="67">
        <v>0.14000000000000001</v>
      </c>
      <c r="R44" s="93">
        <v>0.14000000000000001</v>
      </c>
      <c r="T44" s="571">
        <v>-0.06</v>
      </c>
      <c r="U44" s="571">
        <v>-5.0000000000000001E-3</v>
      </c>
      <c r="V44" s="571">
        <v>0.1225</v>
      </c>
      <c r="X44" s="538">
        <v>0.1225</v>
      </c>
      <c r="Y44" s="539">
        <v>0.1225</v>
      </c>
      <c r="Z44" s="538">
        <v>4.4999999999999998E-2</v>
      </c>
      <c r="AA44" s="538">
        <v>-0.1</v>
      </c>
      <c r="AB44" s="556">
        <v>0.39</v>
      </c>
      <c r="AC44" s="556">
        <v>0.3</v>
      </c>
      <c r="AD44" s="556">
        <v>0.185</v>
      </c>
      <c r="AE44" s="557">
        <v>0.16250000000000001</v>
      </c>
      <c r="AF44" s="325">
        <v>-0.25</v>
      </c>
      <c r="AG44" s="325">
        <v>0</v>
      </c>
      <c r="AH44" s="325"/>
      <c r="AI44" s="74">
        <v>37803</v>
      </c>
      <c r="AJ44" s="67">
        <v>3.0750000000000002</v>
      </c>
      <c r="AK44" s="68"/>
      <c r="AL44" s="68"/>
      <c r="AM44" s="69">
        <v>2.6213812702147674</v>
      </c>
      <c r="AN44" s="68">
        <v>3.2149999999999999</v>
      </c>
      <c r="AO44" s="66">
        <v>3.2149999999999999</v>
      </c>
      <c r="AP44" s="68">
        <v>3.2149999999999999</v>
      </c>
      <c r="AQ44" s="66">
        <v>3.2149999999999999</v>
      </c>
      <c r="AR44" s="40">
        <v>3.2349999999999999</v>
      </c>
      <c r="AS44" s="40">
        <v>3.2549999999999999</v>
      </c>
      <c r="AT44" s="40">
        <v>3.2149999999999999</v>
      </c>
      <c r="AU44" s="48">
        <v>3.2149999999999999</v>
      </c>
      <c r="AV44" s="48"/>
      <c r="AW44" s="48"/>
      <c r="AX44" s="40">
        <v>3.1974999999999998</v>
      </c>
      <c r="AY44" s="40">
        <v>3.12</v>
      </c>
      <c r="AZ44" s="40">
        <v>3.4649999999999999</v>
      </c>
      <c r="BA44" s="67">
        <v>3.375</v>
      </c>
      <c r="BB44" s="40">
        <v>3.26</v>
      </c>
      <c r="BC44" s="51">
        <v>3.2374999999999998</v>
      </c>
      <c r="BD44" s="51">
        <v>2.8250000000000002</v>
      </c>
      <c r="BE44" s="51">
        <v>3.0750000000000002</v>
      </c>
      <c r="BF44" s="67"/>
      <c r="BG44" s="40"/>
      <c r="BH44" s="40">
        <v>1.4321543157580001</v>
      </c>
      <c r="BI44" s="48">
        <v>6.1574533477654007E-2</v>
      </c>
      <c r="BJ44" s="48">
        <v>7.0840111952927012E-2</v>
      </c>
      <c r="BK44" s="48">
        <v>0.83708670827081566</v>
      </c>
      <c r="BL44" s="63">
        <v>0.81535964858935217</v>
      </c>
      <c r="BM44" s="40"/>
      <c r="BN44" s="40"/>
      <c r="BO44" s="71"/>
      <c r="BP44" s="71"/>
      <c r="BQ44" s="40"/>
      <c r="BR44" s="71"/>
      <c r="BS44" s="40"/>
      <c r="BT44" s="40"/>
      <c r="BU44" s="40"/>
      <c r="BV44" s="49"/>
      <c r="BW44" s="49"/>
      <c r="BX44" s="49"/>
      <c r="BY44" s="40"/>
      <c r="BZ44" s="40"/>
      <c r="CA44" s="40"/>
      <c r="CB44" s="49"/>
      <c r="CC44" s="48"/>
      <c r="CD44" s="48"/>
      <c r="CE44" s="40"/>
      <c r="CF44" s="48"/>
      <c r="CG44" s="40"/>
      <c r="CH44" s="56"/>
      <c r="CI44" s="56"/>
      <c r="CJ44" s="72"/>
      <c r="CK44" s="40"/>
      <c r="CL44" s="56"/>
      <c r="CM44" s="40"/>
      <c r="CN44" s="49"/>
      <c r="CO44" s="49"/>
      <c r="CP44" s="40"/>
      <c r="CQ44" s="56"/>
      <c r="CR44" s="40"/>
      <c r="CS44" s="40"/>
      <c r="CT44" s="41"/>
      <c r="CU44" s="41"/>
      <c r="CV44" s="49"/>
      <c r="CW44" s="40"/>
      <c r="CX44" s="49"/>
      <c r="CY44" s="40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</row>
    <row r="45" spans="1:117">
      <c r="A45" s="165">
        <v>37834</v>
      </c>
      <c r="B45" s="41">
        <v>0</v>
      </c>
      <c r="C45" s="41">
        <v>0.14000000000000001</v>
      </c>
      <c r="D45" s="394">
        <v>0.14000000000000001</v>
      </c>
      <c r="E45" s="93">
        <v>0.14000000000000001</v>
      </c>
      <c r="F45" s="288">
        <v>0.105</v>
      </c>
      <c r="G45" s="93">
        <v>0.14000000000000001</v>
      </c>
      <c r="H45" s="396">
        <v>0.14000000000000001</v>
      </c>
      <c r="I45" s="67">
        <v>0.14000000000000001</v>
      </c>
      <c r="J45" s="397">
        <v>0.14000000000000001</v>
      </c>
      <c r="K45" s="50">
        <v>0.16</v>
      </c>
      <c r="L45" s="417">
        <v>0.16</v>
      </c>
      <c r="M45" s="67">
        <v>0.16</v>
      </c>
      <c r="N45" s="93">
        <v>0.18</v>
      </c>
      <c r="O45" s="50">
        <v>0.14000000000000001</v>
      </c>
      <c r="P45" s="184">
        <v>0.14000000000000001</v>
      </c>
      <c r="Q45" s="67">
        <v>0.14000000000000001</v>
      </c>
      <c r="R45" s="93">
        <v>0.14000000000000001</v>
      </c>
      <c r="T45" s="571">
        <v>-0.06</v>
      </c>
      <c r="U45" s="571">
        <v>-5.0000000000000001E-3</v>
      </c>
      <c r="V45" s="571">
        <v>0.12</v>
      </c>
      <c r="X45" s="538">
        <v>0.12</v>
      </c>
      <c r="Y45" s="539">
        <v>0.12</v>
      </c>
      <c r="Z45" s="538">
        <v>4.2500000000000003E-2</v>
      </c>
      <c r="AA45" s="538">
        <v>-0.1</v>
      </c>
      <c r="AB45" s="556">
        <v>0.45500000000000002</v>
      </c>
      <c r="AC45" s="556">
        <v>0.3</v>
      </c>
      <c r="AD45" s="556">
        <v>0.185</v>
      </c>
      <c r="AE45" s="557">
        <v>0.16250000000000001</v>
      </c>
      <c r="AF45" s="325">
        <v>-0.25</v>
      </c>
      <c r="AG45" s="325">
        <v>0</v>
      </c>
      <c r="AH45" s="325"/>
      <c r="AI45" s="74">
        <v>37834</v>
      </c>
      <c r="AJ45" s="67">
        <v>3.12</v>
      </c>
      <c r="AK45" s="68"/>
      <c r="AL45" s="68"/>
      <c r="AM45" s="69">
        <v>2.6423788868716098</v>
      </c>
      <c r="AN45" s="68">
        <v>3.26</v>
      </c>
      <c r="AO45" s="66">
        <v>3.26</v>
      </c>
      <c r="AP45" s="68">
        <v>3.26</v>
      </c>
      <c r="AQ45" s="66">
        <v>3.26</v>
      </c>
      <c r="AR45" s="40">
        <v>3.28</v>
      </c>
      <c r="AS45" s="40">
        <v>3.3</v>
      </c>
      <c r="AT45" s="40">
        <v>3.26</v>
      </c>
      <c r="AU45" s="48">
        <v>3.26</v>
      </c>
      <c r="AV45" s="48"/>
      <c r="AW45" s="48"/>
      <c r="AX45" s="40">
        <v>3.24</v>
      </c>
      <c r="AY45" s="40">
        <v>3.1625000000000001</v>
      </c>
      <c r="AZ45" s="40">
        <v>3.5750000000000002</v>
      </c>
      <c r="BA45" s="67">
        <v>3.42</v>
      </c>
      <c r="BB45" s="40">
        <v>3.3050000000000002</v>
      </c>
      <c r="BC45" s="51">
        <v>3.2825000000000002</v>
      </c>
      <c r="BD45" s="51">
        <v>2.87</v>
      </c>
      <c r="BE45" s="51">
        <v>3.12</v>
      </c>
      <c r="BF45" s="67"/>
      <c r="BG45" s="40"/>
      <c r="BH45" s="40">
        <v>1.4311474132429998</v>
      </c>
      <c r="BI45" s="48">
        <v>6.1597875696098009E-2</v>
      </c>
      <c r="BJ45" s="48">
        <v>7.0844643923805017E-2</v>
      </c>
      <c r="BK45" s="48">
        <v>0.83273222535508185</v>
      </c>
      <c r="BL45" s="63">
        <v>0.81054567081951212</v>
      </c>
      <c r="BM45" s="40"/>
      <c r="BN45" s="40"/>
      <c r="BO45" s="71"/>
      <c r="BP45" s="71"/>
      <c r="BQ45" s="40"/>
      <c r="BR45" s="71"/>
      <c r="BS45" s="40"/>
      <c r="BT45" s="40"/>
      <c r="BU45" s="40"/>
      <c r="BV45" s="49"/>
      <c r="BW45" s="49"/>
      <c r="BX45" s="49"/>
      <c r="BY45" s="40"/>
      <c r="BZ45" s="40"/>
      <c r="CA45" s="40"/>
      <c r="CB45" s="49"/>
      <c r="CC45" s="48"/>
      <c r="CD45" s="48"/>
      <c r="CE45" s="40"/>
      <c r="CF45" s="48"/>
      <c r="CG45" s="40"/>
      <c r="CH45" s="56"/>
      <c r="CI45" s="56"/>
      <c r="CJ45" s="72"/>
      <c r="CK45" s="40"/>
      <c r="CL45" s="56"/>
      <c r="CM45" s="40"/>
      <c r="CN45" s="49"/>
      <c r="CO45" s="49"/>
      <c r="CP45" s="40"/>
      <c r="CQ45" s="56"/>
      <c r="CR45" s="40"/>
      <c r="CS45" s="40"/>
      <c r="CT45" s="41"/>
      <c r="CU45" s="41"/>
      <c r="CV45" s="49"/>
      <c r="CW45" s="40"/>
      <c r="CX45" s="49"/>
      <c r="CY45" s="40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</row>
    <row r="46" spans="1:117">
      <c r="A46" s="165">
        <v>37865</v>
      </c>
      <c r="B46" s="41">
        <v>2.5000000000000196E-3</v>
      </c>
      <c r="C46" s="41">
        <v>0.14000000000000001</v>
      </c>
      <c r="D46" s="394">
        <v>0.14000000000000001</v>
      </c>
      <c r="E46" s="93">
        <v>0.14000000000000001</v>
      </c>
      <c r="F46" s="288">
        <v>0.105</v>
      </c>
      <c r="G46" s="93">
        <v>0.14000000000000001</v>
      </c>
      <c r="H46" s="396">
        <v>0.14000000000000001</v>
      </c>
      <c r="I46" s="67">
        <v>0.14000000000000001</v>
      </c>
      <c r="J46" s="397">
        <v>0.14000000000000001</v>
      </c>
      <c r="K46" s="50">
        <v>0.16</v>
      </c>
      <c r="L46" s="417">
        <v>0.16</v>
      </c>
      <c r="M46" s="67">
        <v>0.16</v>
      </c>
      <c r="N46" s="93">
        <v>0.18</v>
      </c>
      <c r="O46" s="50">
        <v>0.14000000000000001</v>
      </c>
      <c r="P46" s="184">
        <v>0.14000000000000001</v>
      </c>
      <c r="Q46" s="67">
        <v>0.14000000000000001</v>
      </c>
      <c r="R46" s="93">
        <v>0.14000000000000001</v>
      </c>
      <c r="T46" s="571">
        <v>-0.06</v>
      </c>
      <c r="U46" s="571">
        <v>-5.0000000000000001E-3</v>
      </c>
      <c r="V46" s="571">
        <v>0.11749999999999999</v>
      </c>
      <c r="X46" s="538">
        <v>0.11749999999999999</v>
      </c>
      <c r="Y46" s="539">
        <v>0.11749999999999999</v>
      </c>
      <c r="Z46" s="538">
        <v>0.04</v>
      </c>
      <c r="AA46" s="538">
        <v>-0.09</v>
      </c>
      <c r="AB46" s="556">
        <v>0.35499999999999998</v>
      </c>
      <c r="AC46" s="556">
        <v>0.28999999999999998</v>
      </c>
      <c r="AD46" s="556">
        <v>0.16250000000000001</v>
      </c>
      <c r="AE46" s="557">
        <v>0.16250000000000001</v>
      </c>
      <c r="AF46" s="325">
        <v>-0.25</v>
      </c>
      <c r="AG46" s="325">
        <v>0</v>
      </c>
      <c r="AH46" s="325"/>
      <c r="AI46" s="74">
        <v>37865</v>
      </c>
      <c r="AJ46" s="67">
        <v>3.11</v>
      </c>
      <c r="AK46" s="68"/>
      <c r="AL46" s="68"/>
      <c r="AM46" s="69">
        <v>2.6187184292750403</v>
      </c>
      <c r="AN46" s="68">
        <v>3.25</v>
      </c>
      <c r="AO46" s="66">
        <v>3.25</v>
      </c>
      <c r="AP46" s="68">
        <v>3.25</v>
      </c>
      <c r="AQ46" s="66">
        <v>3.25</v>
      </c>
      <c r="AR46" s="40">
        <v>3.27</v>
      </c>
      <c r="AS46" s="40">
        <v>3.29</v>
      </c>
      <c r="AT46" s="40">
        <v>3.25</v>
      </c>
      <c r="AU46" s="48">
        <v>3.25</v>
      </c>
      <c r="AV46" s="48"/>
      <c r="AW46" s="48"/>
      <c r="AX46" s="40">
        <v>3.2275</v>
      </c>
      <c r="AY46" s="40">
        <v>3.15</v>
      </c>
      <c r="AZ46" s="40">
        <v>3.4649999999999999</v>
      </c>
      <c r="BA46" s="67">
        <v>3.4</v>
      </c>
      <c r="BB46" s="40">
        <v>3.2725</v>
      </c>
      <c r="BC46" s="51">
        <v>3.2725</v>
      </c>
      <c r="BD46" s="51">
        <v>2.86</v>
      </c>
      <c r="BE46" s="51">
        <v>3.11</v>
      </c>
      <c r="BF46" s="67"/>
      <c r="BG46" s="40"/>
      <c r="BH46" s="40">
        <v>1.4301773215</v>
      </c>
      <c r="BI46" s="48">
        <v>6.1621042788811024E-2</v>
      </c>
      <c r="BJ46" s="48">
        <v>7.0849175894690003E-2</v>
      </c>
      <c r="BK46" s="48">
        <v>0.82839764718250319</v>
      </c>
      <c r="BL46" s="63">
        <v>0.80575951670001245</v>
      </c>
      <c r="BM46" s="40"/>
      <c r="BN46" s="40"/>
      <c r="BO46" s="71"/>
      <c r="BP46" s="71"/>
      <c r="BQ46" s="40"/>
      <c r="BR46" s="71"/>
      <c r="BS46" s="40"/>
      <c r="BT46" s="40"/>
      <c r="BU46" s="40"/>
      <c r="BV46" s="49"/>
      <c r="BW46" s="49"/>
      <c r="BX46" s="49"/>
      <c r="BY46" s="40"/>
      <c r="BZ46" s="40"/>
      <c r="CA46" s="40"/>
      <c r="CB46" s="49"/>
      <c r="CC46" s="48"/>
      <c r="CD46" s="48"/>
      <c r="CE46" s="40"/>
      <c r="CF46" s="48"/>
      <c r="CG46" s="40"/>
      <c r="CH46" s="56"/>
      <c r="CI46" s="56"/>
      <c r="CJ46" s="72"/>
      <c r="CK46" s="40"/>
      <c r="CL46" s="56"/>
      <c r="CM46" s="40"/>
      <c r="CN46" s="49"/>
      <c r="CO46" s="49"/>
      <c r="CP46" s="40"/>
      <c r="CQ46" s="56"/>
      <c r="CR46" s="40"/>
      <c r="CS46" s="40"/>
      <c r="CT46" s="41"/>
      <c r="CU46" s="41"/>
      <c r="CV46" s="49"/>
      <c r="CW46" s="40"/>
      <c r="CX46" s="49"/>
      <c r="CY46" s="40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</row>
    <row r="47" spans="1:117">
      <c r="A47" s="165">
        <v>37895</v>
      </c>
      <c r="B47" s="41">
        <v>-1.2500000000000001E-2</v>
      </c>
      <c r="C47" s="41">
        <v>0.14000000000000001</v>
      </c>
      <c r="D47" s="394">
        <v>0.14000000000000001</v>
      </c>
      <c r="E47" s="93">
        <v>0.14000000000000001</v>
      </c>
      <c r="F47" s="288">
        <v>0.105</v>
      </c>
      <c r="G47" s="93">
        <v>0.14000000000000001</v>
      </c>
      <c r="H47" s="396">
        <v>0.14000000000000001</v>
      </c>
      <c r="I47" s="67">
        <v>0.14000000000000001</v>
      </c>
      <c r="J47" s="397">
        <v>0.14000000000000001</v>
      </c>
      <c r="K47" s="50">
        <v>0.16</v>
      </c>
      <c r="L47" s="417">
        <v>0.16</v>
      </c>
      <c r="M47" s="67">
        <v>0.16</v>
      </c>
      <c r="N47" s="93">
        <v>0.18</v>
      </c>
      <c r="O47" s="50">
        <v>0.14000000000000001</v>
      </c>
      <c r="P47" s="184">
        <v>0.14000000000000001</v>
      </c>
      <c r="Q47" s="67">
        <v>0.14000000000000001</v>
      </c>
      <c r="R47" s="93">
        <v>0.14000000000000001</v>
      </c>
      <c r="T47" s="571">
        <v>-0.06</v>
      </c>
      <c r="U47" s="571">
        <v>-5.0000000000000001E-3</v>
      </c>
      <c r="V47" s="571">
        <v>0.13250000000000001</v>
      </c>
      <c r="X47" s="538">
        <v>0.13250000000000001</v>
      </c>
      <c r="Y47" s="539">
        <v>0.13250000000000001</v>
      </c>
      <c r="Z47" s="538">
        <v>5.5E-2</v>
      </c>
      <c r="AA47" s="538">
        <v>-7.4999999999999997E-2</v>
      </c>
      <c r="AB47" s="556">
        <v>0.42499999999999999</v>
      </c>
      <c r="AC47" s="556">
        <v>0.36249999999999999</v>
      </c>
      <c r="AD47" s="556">
        <v>0.185</v>
      </c>
      <c r="AE47" s="557">
        <v>0.16500000000000001</v>
      </c>
      <c r="AF47" s="325">
        <v>-0.25</v>
      </c>
      <c r="AG47" s="325">
        <v>0</v>
      </c>
      <c r="AH47" s="325"/>
      <c r="AI47" s="74">
        <v>37895</v>
      </c>
      <c r="AJ47" s="67">
        <v>3.13</v>
      </c>
      <c r="AK47" s="68"/>
      <c r="AL47" s="68"/>
      <c r="AM47" s="69">
        <v>2.6197729411656208</v>
      </c>
      <c r="AN47" s="68">
        <v>3.27</v>
      </c>
      <c r="AO47" s="66">
        <v>3.27</v>
      </c>
      <c r="AP47" s="68">
        <v>3.27</v>
      </c>
      <c r="AQ47" s="66">
        <v>3.27</v>
      </c>
      <c r="AR47" s="40">
        <v>3.29</v>
      </c>
      <c r="AS47" s="40">
        <v>3.31</v>
      </c>
      <c r="AT47" s="40">
        <v>3.27</v>
      </c>
      <c r="AU47" s="48">
        <v>3.27</v>
      </c>
      <c r="AV47" s="48"/>
      <c r="AW47" s="48"/>
      <c r="AX47" s="40">
        <v>3.2625000000000002</v>
      </c>
      <c r="AY47" s="40">
        <v>3.1850000000000001</v>
      </c>
      <c r="AZ47" s="40">
        <v>3.5550000000000002</v>
      </c>
      <c r="BA47" s="67">
        <v>3.4925000000000002</v>
      </c>
      <c r="BB47" s="40">
        <v>3.3149999999999999</v>
      </c>
      <c r="BC47" s="51">
        <v>3.2949999999999999</v>
      </c>
      <c r="BD47" s="51">
        <v>2.88</v>
      </c>
      <c r="BE47" s="51">
        <v>3.13</v>
      </c>
      <c r="BF47" s="67"/>
      <c r="BG47" s="40"/>
      <c r="BH47" s="40">
        <v>1.4291791961220002</v>
      </c>
      <c r="BI47" s="48">
        <v>6.1643462556122013E-2</v>
      </c>
      <c r="BJ47" s="48">
        <v>7.0853680907846009E-2</v>
      </c>
      <c r="BK47" s="48">
        <v>0.82422138459438499</v>
      </c>
      <c r="BL47" s="63">
        <v>0.8011538046378045</v>
      </c>
      <c r="BM47" s="40"/>
      <c r="BN47" s="40"/>
      <c r="BO47" s="71"/>
      <c r="BP47" s="71"/>
      <c r="BQ47" s="40"/>
      <c r="BR47" s="71"/>
      <c r="BS47" s="40"/>
      <c r="BT47" s="40"/>
      <c r="BU47" s="40"/>
      <c r="BV47" s="49"/>
      <c r="BW47" s="49"/>
      <c r="BX47" s="49"/>
      <c r="BY47" s="40"/>
      <c r="BZ47" s="40"/>
      <c r="CA47" s="40"/>
      <c r="CB47" s="49"/>
      <c r="CC47" s="48"/>
      <c r="CD47" s="48"/>
      <c r="CE47" s="40"/>
      <c r="CF47" s="48"/>
      <c r="CG47" s="40"/>
      <c r="CH47" s="56"/>
      <c r="CI47" s="56"/>
      <c r="CJ47" s="72"/>
      <c r="CK47" s="40"/>
      <c r="CL47" s="56"/>
      <c r="CM47" s="40"/>
      <c r="CN47" s="49"/>
      <c r="CO47" s="49"/>
      <c r="CP47" s="40"/>
      <c r="CQ47" s="56"/>
      <c r="CR47" s="40"/>
      <c r="CS47" s="40"/>
      <c r="CT47" s="41"/>
      <c r="CU47" s="41"/>
      <c r="CV47" s="49"/>
      <c r="CW47" s="40"/>
      <c r="CX47" s="49"/>
      <c r="CY47" s="40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</row>
    <row r="48" spans="1:117">
      <c r="A48" s="165">
        <v>37926</v>
      </c>
      <c r="B48" s="41">
        <v>0.01</v>
      </c>
      <c r="C48" s="41">
        <v>0.22500000000000001</v>
      </c>
      <c r="D48" s="394">
        <v>0.22500000000000001</v>
      </c>
      <c r="E48" s="93">
        <v>0.22500000000000001</v>
      </c>
      <c r="F48" s="288">
        <v>0.19</v>
      </c>
      <c r="G48" s="93">
        <v>0.22500000000000001</v>
      </c>
      <c r="H48" s="472">
        <v>0.34499999999999997</v>
      </c>
      <c r="I48" s="67">
        <v>0.34499999999999997</v>
      </c>
      <c r="J48" s="397">
        <v>0.34499999999999997</v>
      </c>
      <c r="K48" s="41">
        <v>0.33500000000000002</v>
      </c>
      <c r="L48" s="417">
        <v>0.33500000000000002</v>
      </c>
      <c r="M48" s="67">
        <v>0.33500000000000002</v>
      </c>
      <c r="N48" s="93">
        <v>0.36499999999999999</v>
      </c>
      <c r="O48" s="50">
        <v>0.34499999999999997</v>
      </c>
      <c r="P48" s="184">
        <v>0.34499999999999997</v>
      </c>
      <c r="Q48" s="67">
        <v>0.34499999999999997</v>
      </c>
      <c r="R48" s="93">
        <v>0.36499999999999999</v>
      </c>
      <c r="T48" s="571">
        <v>6.5000000000000002E-2</v>
      </c>
      <c r="U48" s="571">
        <v>0.12</v>
      </c>
      <c r="V48" s="571">
        <v>0.18072800000000003</v>
      </c>
      <c r="X48" s="538">
        <v>0.19500000000000001</v>
      </c>
      <c r="Y48" s="539">
        <v>0.19500000000000001</v>
      </c>
      <c r="Z48" s="538">
        <v>0.105</v>
      </c>
      <c r="AA48" s="538">
        <v>-0.02</v>
      </c>
      <c r="AB48" s="556">
        <v>0.71499999999999997</v>
      </c>
      <c r="AC48" s="556">
        <v>0.44500000000000001</v>
      </c>
      <c r="AD48" s="556">
        <v>0.28749999999999998</v>
      </c>
      <c r="AE48" s="557">
        <v>0.24</v>
      </c>
      <c r="AF48" s="325">
        <v>-0.25</v>
      </c>
      <c r="AG48" s="325">
        <v>0</v>
      </c>
      <c r="AH48" s="325"/>
      <c r="AI48" s="74">
        <v>37926</v>
      </c>
      <c r="AJ48" s="67">
        <v>3.2390000000000003</v>
      </c>
      <c r="AK48" s="68"/>
      <c r="AL48" s="68"/>
      <c r="AM48" s="69">
        <v>2.7588032085841463</v>
      </c>
      <c r="AN48" s="68">
        <v>3.4640000000000004</v>
      </c>
      <c r="AO48" s="68">
        <v>3.4640000000000004</v>
      </c>
      <c r="AP48" s="68">
        <v>3.4640000000000004</v>
      </c>
      <c r="AQ48" s="66">
        <v>3.5840000000000005</v>
      </c>
      <c r="AR48" s="40">
        <v>3.5740000000000003</v>
      </c>
      <c r="AS48" s="40">
        <v>3.6040000000000001</v>
      </c>
      <c r="AT48" s="40">
        <v>3.5840000000000005</v>
      </c>
      <c r="AU48" s="48">
        <v>3.6040000000000005</v>
      </c>
      <c r="AV48" s="48"/>
      <c r="AW48" s="48"/>
      <c r="AX48" s="40">
        <v>3.4340000000000002</v>
      </c>
      <c r="AY48" s="40">
        <v>3.3440000000000003</v>
      </c>
      <c r="AZ48" s="40">
        <v>3.9540000000000002</v>
      </c>
      <c r="BA48" s="67">
        <v>3.6840000000000002</v>
      </c>
      <c r="BB48" s="40">
        <v>3.5265000000000004</v>
      </c>
      <c r="BC48" s="51">
        <v>3.4790000000000001</v>
      </c>
      <c r="BD48" s="51">
        <v>2.9890000000000003</v>
      </c>
      <c r="BE48" s="51">
        <v>3.2390000000000003</v>
      </c>
      <c r="BF48" s="67"/>
      <c r="BG48" s="40"/>
      <c r="BH48" s="40">
        <v>1.4282180470500001</v>
      </c>
      <c r="BI48" s="48">
        <v>6.1666629649186011E-2</v>
      </c>
      <c r="BJ48" s="48">
        <v>7.0858485884198005E-2</v>
      </c>
      <c r="BK48" s="48">
        <v>0.81992495363481355</v>
      </c>
      <c r="BL48" s="63">
        <v>0.79642124959126614</v>
      </c>
      <c r="BM48" s="40"/>
      <c r="BN48" s="40"/>
      <c r="BO48" s="71"/>
      <c r="BP48" s="71"/>
      <c r="BQ48" s="40"/>
      <c r="BR48" s="71"/>
      <c r="BS48" s="40"/>
      <c r="BT48" s="40"/>
      <c r="BU48" s="40"/>
      <c r="BV48" s="49"/>
      <c r="BW48" s="49"/>
      <c r="BX48" s="49"/>
      <c r="BY48" s="40"/>
      <c r="BZ48" s="40"/>
      <c r="CA48" s="40"/>
      <c r="CB48" s="49"/>
      <c r="CC48" s="48"/>
      <c r="CD48" s="48"/>
      <c r="CE48" s="40"/>
      <c r="CF48" s="48"/>
      <c r="CG48" s="40"/>
      <c r="CH48" s="56"/>
      <c r="CI48" s="56"/>
      <c r="CJ48" s="72"/>
      <c r="CK48" s="40"/>
      <c r="CL48" s="56"/>
      <c r="CM48" s="40"/>
      <c r="CN48" s="49"/>
      <c r="CO48" s="49"/>
      <c r="CP48" s="40"/>
      <c r="CQ48" s="56"/>
      <c r="CR48" s="40"/>
      <c r="CS48" s="40"/>
      <c r="CT48" s="41"/>
      <c r="CU48" s="41"/>
      <c r="CV48" s="49"/>
      <c r="CW48" s="40"/>
      <c r="CX48" s="49"/>
      <c r="CY48" s="40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</row>
    <row r="49" spans="1:117">
      <c r="A49" s="165">
        <v>37956</v>
      </c>
      <c r="B49" s="41">
        <v>-0.03</v>
      </c>
      <c r="C49" s="41">
        <v>0.22500000000000001</v>
      </c>
      <c r="D49" s="394">
        <v>0.22500000000000001</v>
      </c>
      <c r="E49" s="93">
        <v>0.22500000000000001</v>
      </c>
      <c r="F49" s="288">
        <v>0.19</v>
      </c>
      <c r="G49" s="93">
        <v>0.22500000000000001</v>
      </c>
      <c r="H49" s="472">
        <v>0.34499999999999997</v>
      </c>
      <c r="I49" s="67">
        <v>0.34499999999999997</v>
      </c>
      <c r="J49" s="397">
        <v>0.34499999999999997</v>
      </c>
      <c r="K49" s="41">
        <v>0.33500000000000002</v>
      </c>
      <c r="L49" s="417">
        <v>0.33500000000000002</v>
      </c>
      <c r="M49" s="67">
        <v>0.33500000000000002</v>
      </c>
      <c r="N49" s="93">
        <v>0.36499999999999999</v>
      </c>
      <c r="O49" s="50">
        <v>0.34499999999999997</v>
      </c>
      <c r="P49" s="184">
        <v>0.34499999999999997</v>
      </c>
      <c r="Q49" s="67">
        <v>0.34499999999999997</v>
      </c>
      <c r="R49" s="93">
        <v>0.36499999999999999</v>
      </c>
      <c r="T49" s="571">
        <v>6.5000000000000002E-2</v>
      </c>
      <c r="U49" s="571">
        <v>0.12</v>
      </c>
      <c r="V49" s="571">
        <v>0.18408800000000003</v>
      </c>
      <c r="X49" s="538">
        <v>0.23499999999999999</v>
      </c>
      <c r="Y49" s="539">
        <v>0.23499999999999999</v>
      </c>
      <c r="Z49" s="538">
        <v>0.14499999999999999</v>
      </c>
      <c r="AA49" s="538">
        <v>-1.2500000000000001E-2</v>
      </c>
      <c r="AB49" s="556">
        <v>1.21</v>
      </c>
      <c r="AC49" s="556">
        <v>0.77</v>
      </c>
      <c r="AD49" s="556">
        <v>0.33750000000000002</v>
      </c>
      <c r="AE49" s="557">
        <v>0.29499999999999998</v>
      </c>
      <c r="AF49" s="325">
        <v>-0.25</v>
      </c>
      <c r="AG49" s="325">
        <v>0</v>
      </c>
      <c r="AH49" s="325"/>
      <c r="AI49" s="74">
        <v>37956</v>
      </c>
      <c r="AJ49" s="67">
        <v>3.3440000000000003</v>
      </c>
      <c r="AK49" s="68"/>
      <c r="AL49" s="68"/>
      <c r="AM49" s="69">
        <v>2.8261746909226875</v>
      </c>
      <c r="AN49" s="68">
        <v>3.5690000000000004</v>
      </c>
      <c r="AO49" s="68">
        <v>3.5690000000000004</v>
      </c>
      <c r="AP49" s="68">
        <v>3.5690000000000004</v>
      </c>
      <c r="AQ49" s="66">
        <v>3.6890000000000005</v>
      </c>
      <c r="AR49" s="40">
        <v>3.6790000000000003</v>
      </c>
      <c r="AS49" s="40">
        <v>3.7090000000000005</v>
      </c>
      <c r="AT49" s="40">
        <v>3.6890000000000005</v>
      </c>
      <c r="AU49" s="48">
        <v>3.7090000000000005</v>
      </c>
      <c r="AV49" s="48"/>
      <c r="AW49" s="48"/>
      <c r="AX49" s="40">
        <v>3.5790000000000002</v>
      </c>
      <c r="AY49" s="40">
        <v>3.4890000000000003</v>
      </c>
      <c r="AZ49" s="40">
        <v>4.5540000000000003</v>
      </c>
      <c r="BA49" s="67">
        <v>4.1140000000000008</v>
      </c>
      <c r="BB49" s="40">
        <v>3.6815000000000002</v>
      </c>
      <c r="BC49" s="51">
        <v>3.6390000000000002</v>
      </c>
      <c r="BD49" s="51">
        <v>3.0940000000000003</v>
      </c>
      <c r="BE49" s="51">
        <v>3.3440000000000003</v>
      </c>
      <c r="BF49" s="67"/>
      <c r="BG49" s="40"/>
      <c r="BH49" s="40">
        <v>1.4272026387300003</v>
      </c>
      <c r="BI49" s="48">
        <v>6.1689049416837019E-2</v>
      </c>
      <c r="BJ49" s="48">
        <v>7.086313586131901E-2</v>
      </c>
      <c r="BK49" s="48">
        <v>0.8157854799133466</v>
      </c>
      <c r="BL49" s="63">
        <v>0.7918673832789821</v>
      </c>
      <c r="BM49" s="40"/>
      <c r="BN49" s="40"/>
      <c r="BO49" s="71"/>
      <c r="BP49" s="71"/>
      <c r="BQ49" s="40"/>
      <c r="BR49" s="71"/>
      <c r="BS49" s="40"/>
      <c r="BT49" s="40"/>
      <c r="BU49" s="40"/>
      <c r="BV49" s="49"/>
      <c r="BW49" s="49"/>
      <c r="BX49" s="49"/>
      <c r="BY49" s="40"/>
      <c r="BZ49" s="40"/>
      <c r="CA49" s="40"/>
      <c r="CB49" s="49"/>
      <c r="CC49" s="48"/>
      <c r="CD49" s="48"/>
      <c r="CE49" s="40"/>
      <c r="CF49" s="48"/>
      <c r="CG49" s="40"/>
      <c r="CH49" s="56"/>
      <c r="CI49" s="56"/>
      <c r="CJ49" s="72"/>
      <c r="CK49" s="40"/>
      <c r="CL49" s="56"/>
      <c r="CM49" s="40"/>
      <c r="CN49" s="49"/>
      <c r="CO49" s="49"/>
      <c r="CP49" s="40"/>
      <c r="CQ49" s="56"/>
      <c r="CR49" s="40"/>
      <c r="CS49" s="40"/>
      <c r="CT49" s="41"/>
      <c r="CU49" s="41"/>
      <c r="CV49" s="49"/>
      <c r="CW49" s="40"/>
      <c r="CX49" s="49"/>
      <c r="CY49" s="40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</row>
    <row r="50" spans="1:117">
      <c r="A50" s="165">
        <v>37987</v>
      </c>
      <c r="B50" s="41">
        <v>-1.7500000000000002E-2</v>
      </c>
      <c r="C50" s="41">
        <v>0.25</v>
      </c>
      <c r="D50" s="394">
        <v>0.25</v>
      </c>
      <c r="E50" s="93">
        <v>0.25</v>
      </c>
      <c r="F50" s="288">
        <v>0.215</v>
      </c>
      <c r="G50" s="93">
        <v>0.25</v>
      </c>
      <c r="H50" s="472">
        <v>0.37</v>
      </c>
      <c r="I50" s="67">
        <v>0.37</v>
      </c>
      <c r="J50" s="397">
        <v>0.37</v>
      </c>
      <c r="K50" s="41">
        <v>0.36</v>
      </c>
      <c r="L50" s="417">
        <v>0.36</v>
      </c>
      <c r="M50" s="67">
        <v>0.36</v>
      </c>
      <c r="N50" s="93">
        <v>0.39</v>
      </c>
      <c r="O50" s="50">
        <v>0.37</v>
      </c>
      <c r="P50" s="184">
        <v>0.37</v>
      </c>
      <c r="Q50" s="67">
        <v>0.37</v>
      </c>
      <c r="R50" s="93">
        <v>0.39</v>
      </c>
      <c r="T50" s="571">
        <v>0.09</v>
      </c>
      <c r="U50" s="571">
        <v>0.14499999999999999</v>
      </c>
      <c r="V50" s="571">
        <v>0.21254400000000001</v>
      </c>
      <c r="X50" s="538">
        <v>0.2475</v>
      </c>
      <c r="Y50" s="539">
        <v>0.2475</v>
      </c>
      <c r="Z50" s="538">
        <v>0.18</v>
      </c>
      <c r="AA50" s="538">
        <v>2.5000000000000001E-3</v>
      </c>
      <c r="AB50" s="556">
        <v>1.5449999999999999</v>
      </c>
      <c r="AC50" s="556">
        <v>0.92500000000000004</v>
      </c>
      <c r="AD50" s="556">
        <v>0.4375</v>
      </c>
      <c r="AE50" s="557">
        <v>0.34250000000000003</v>
      </c>
      <c r="AF50" s="325">
        <v>-0.25</v>
      </c>
      <c r="AG50" s="325">
        <v>0</v>
      </c>
      <c r="AH50" s="325"/>
      <c r="AI50" s="74">
        <v>37987</v>
      </c>
      <c r="AJ50" s="67">
        <v>3.427</v>
      </c>
      <c r="AK50" s="68"/>
      <c r="AL50" s="68"/>
      <c r="AM50" s="69">
        <v>2.8944370986208452</v>
      </c>
      <c r="AN50" s="68">
        <v>3.677</v>
      </c>
      <c r="AO50" s="68">
        <v>3.677</v>
      </c>
      <c r="AP50" s="68">
        <v>3.677</v>
      </c>
      <c r="AQ50" s="66">
        <v>3.7970000000000002</v>
      </c>
      <c r="AR50" s="40">
        <v>3.7869999999999999</v>
      </c>
      <c r="AS50" s="40">
        <v>3.8170000000000002</v>
      </c>
      <c r="AT50" s="40">
        <v>3.7970000000000002</v>
      </c>
      <c r="AU50" s="48">
        <v>3.8170000000000002</v>
      </c>
      <c r="AV50" s="48"/>
      <c r="AW50" s="48"/>
      <c r="AX50" s="40">
        <v>3.6745000000000001</v>
      </c>
      <c r="AY50" s="48">
        <v>3.6070000000000002</v>
      </c>
      <c r="AZ50" s="40">
        <v>4.9719999999999995</v>
      </c>
      <c r="BA50" s="67">
        <v>4.3520000000000003</v>
      </c>
      <c r="BB50" s="40">
        <v>3.8645</v>
      </c>
      <c r="BC50" s="51">
        <v>3.7694999999999999</v>
      </c>
      <c r="BD50" s="51">
        <v>3.177</v>
      </c>
      <c r="BE50" s="51">
        <v>3.427</v>
      </c>
      <c r="BF50" s="67"/>
      <c r="BG50" s="40"/>
      <c r="BH50" s="40">
        <v>1.4261612817490001</v>
      </c>
      <c r="BI50" s="48">
        <v>6.1712216510251008E-2</v>
      </c>
      <c r="BJ50" s="48">
        <v>7.0873655116771031E-2</v>
      </c>
      <c r="BK50" s="48">
        <v>0.81152693232228834</v>
      </c>
      <c r="BL50" s="63">
        <v>0.78717353783542154</v>
      </c>
      <c r="BM50" s="40"/>
      <c r="BN50" s="40"/>
      <c r="BO50" s="71"/>
      <c r="BP50" s="71"/>
      <c r="BQ50" s="40"/>
      <c r="BR50" s="71"/>
      <c r="BS50" s="40"/>
      <c r="BT50" s="40"/>
      <c r="BU50" s="40"/>
      <c r="BV50" s="49"/>
      <c r="BW50" s="49"/>
      <c r="BX50" s="49"/>
      <c r="BY50" s="40"/>
      <c r="BZ50" s="40"/>
      <c r="CA50" s="40"/>
      <c r="CB50" s="49"/>
      <c r="CC50" s="48"/>
      <c r="CD50" s="48"/>
      <c r="CE50" s="40"/>
      <c r="CF50" s="48"/>
      <c r="CG50" s="40"/>
      <c r="CH50" s="56"/>
      <c r="CI50" s="56"/>
      <c r="CJ50" s="72"/>
      <c r="CK50" s="40"/>
      <c r="CL50" s="56"/>
      <c r="CM50" s="40"/>
      <c r="CN50" s="49"/>
      <c r="CO50" s="49"/>
      <c r="CP50" s="40"/>
      <c r="CQ50" s="56"/>
      <c r="CR50" s="40"/>
      <c r="CS50" s="40"/>
      <c r="CT50" s="41"/>
      <c r="CU50" s="41"/>
      <c r="CV50" s="49"/>
      <c r="CW50" s="40"/>
      <c r="CX50" s="49"/>
      <c r="CY50" s="40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</row>
    <row r="51" spans="1:117">
      <c r="A51" s="165">
        <v>38018</v>
      </c>
      <c r="B51" s="41">
        <v>6.5000000000000002E-2</v>
      </c>
      <c r="C51" s="41">
        <v>0.31</v>
      </c>
      <c r="D51" s="394">
        <v>0.31</v>
      </c>
      <c r="E51" s="93">
        <v>0.31</v>
      </c>
      <c r="F51" s="288">
        <v>0.27500000000000002</v>
      </c>
      <c r="G51" s="93">
        <v>0.31</v>
      </c>
      <c r="H51" s="472">
        <v>0.43</v>
      </c>
      <c r="I51" s="67">
        <v>0.43</v>
      </c>
      <c r="J51" s="397">
        <v>0.43</v>
      </c>
      <c r="K51" s="41">
        <v>0.42</v>
      </c>
      <c r="L51" s="417">
        <v>0.42</v>
      </c>
      <c r="M51" s="67">
        <v>0.42</v>
      </c>
      <c r="N51" s="93">
        <v>0.45</v>
      </c>
      <c r="O51" s="50">
        <v>0.43</v>
      </c>
      <c r="P51" s="184">
        <v>0.43</v>
      </c>
      <c r="Q51" s="67">
        <v>0.43</v>
      </c>
      <c r="R51" s="93">
        <v>0.45</v>
      </c>
      <c r="T51" s="571">
        <v>0.15</v>
      </c>
      <c r="U51" s="571">
        <v>0.20499999999999999</v>
      </c>
      <c r="V51" s="571">
        <v>0.27043200000000001</v>
      </c>
      <c r="X51" s="538">
        <v>0.22500000000000001</v>
      </c>
      <c r="Y51" s="539">
        <v>0.22500000000000001</v>
      </c>
      <c r="Z51" s="538">
        <v>0.155</v>
      </c>
      <c r="AA51" s="538">
        <v>2.5000000000000001E-3</v>
      </c>
      <c r="AB51" s="556">
        <v>1.4650000000000001</v>
      </c>
      <c r="AC51" s="556">
        <v>0.91500000000000004</v>
      </c>
      <c r="AD51" s="556">
        <v>0.435</v>
      </c>
      <c r="AE51" s="557">
        <v>0.33750000000000002</v>
      </c>
      <c r="AF51" s="325">
        <v>-0.25</v>
      </c>
      <c r="AG51" s="325">
        <v>0</v>
      </c>
      <c r="AH51" s="325"/>
      <c r="AI51" s="74">
        <v>38018</v>
      </c>
      <c r="AJ51" s="67">
        <v>3.3010000000000002</v>
      </c>
      <c r="AK51" s="68"/>
      <c r="AL51" s="68"/>
      <c r="AM51" s="69">
        <v>2.8255712027932316</v>
      </c>
      <c r="AN51" s="68">
        <v>3.6110000000000002</v>
      </c>
      <c r="AO51" s="68">
        <v>3.6110000000000002</v>
      </c>
      <c r="AP51" s="68">
        <v>3.6110000000000002</v>
      </c>
      <c r="AQ51" s="66">
        <v>3.7310000000000003</v>
      </c>
      <c r="AR51" s="40">
        <v>3.7210000000000001</v>
      </c>
      <c r="AS51" s="40">
        <v>3.7510000000000003</v>
      </c>
      <c r="AT51" s="40">
        <v>3.7310000000000003</v>
      </c>
      <c r="AU51" s="48">
        <v>3.7510000000000003</v>
      </c>
      <c r="AV51" s="48"/>
      <c r="AW51" s="48"/>
      <c r="AX51" s="40">
        <v>3.5260000000000002</v>
      </c>
      <c r="AY51" s="50">
        <v>3.456</v>
      </c>
      <c r="AZ51" s="40">
        <v>4.766</v>
      </c>
      <c r="BA51" s="67">
        <v>4.2160000000000002</v>
      </c>
      <c r="BB51" s="40">
        <v>3.7360000000000002</v>
      </c>
      <c r="BC51" s="51">
        <v>3.6385000000000001</v>
      </c>
      <c r="BD51" s="51">
        <v>3.0510000000000002</v>
      </c>
      <c r="BE51" s="51">
        <v>3.3010000000000002</v>
      </c>
      <c r="BF51" s="67"/>
      <c r="BG51" s="40"/>
      <c r="BH51" s="40">
        <v>1.4251892041500001</v>
      </c>
      <c r="BI51" s="48">
        <v>6.1735383603844007E-2</v>
      </c>
      <c r="BJ51" s="48">
        <v>7.0890269603317013E-2</v>
      </c>
      <c r="BK51" s="48">
        <v>0.80728753615002735</v>
      </c>
      <c r="BL51" s="63">
        <v>0.7824899481565305</v>
      </c>
      <c r="BM51" s="40"/>
      <c r="BN51" s="40"/>
      <c r="BO51" s="71"/>
      <c r="BP51" s="71"/>
      <c r="BQ51" s="40"/>
      <c r="BR51" s="71"/>
      <c r="BS51" s="40"/>
      <c r="BT51" s="40"/>
      <c r="BU51" s="40"/>
      <c r="BV51" s="49"/>
      <c r="BW51" s="49"/>
      <c r="BX51" s="49"/>
      <c r="BY51" s="40"/>
      <c r="BZ51" s="40"/>
      <c r="CA51" s="40"/>
      <c r="CB51" s="49"/>
      <c r="CC51" s="48"/>
      <c r="CD51" s="48"/>
      <c r="CE51" s="40"/>
      <c r="CF51" s="48"/>
      <c r="CG51" s="40"/>
      <c r="CH51" s="56"/>
      <c r="CI51" s="56"/>
      <c r="CJ51" s="72"/>
      <c r="CK51" s="40"/>
      <c r="CL51" s="56"/>
      <c r="CM51" s="40"/>
      <c r="CN51" s="49"/>
      <c r="CO51" s="49"/>
      <c r="CP51" s="40"/>
      <c r="CQ51" s="56"/>
      <c r="CR51" s="40"/>
      <c r="CS51" s="40"/>
      <c r="CT51" s="41"/>
      <c r="CU51" s="41"/>
      <c r="CV51" s="49"/>
      <c r="CW51" s="40"/>
      <c r="CX51" s="49"/>
      <c r="CY51" s="40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</row>
    <row r="52" spans="1:117">
      <c r="A52" s="165">
        <v>38047</v>
      </c>
      <c r="B52" s="41">
        <v>6.25E-2</v>
      </c>
      <c r="C52" s="41">
        <v>0.30499999999999999</v>
      </c>
      <c r="D52" s="394">
        <v>0.30499999999999999</v>
      </c>
      <c r="E52" s="93">
        <v>0.30499999999999999</v>
      </c>
      <c r="F52" s="288">
        <v>0.27</v>
      </c>
      <c r="G52" s="93">
        <v>0.30499999999999999</v>
      </c>
      <c r="H52" s="472">
        <v>0.42499999999999999</v>
      </c>
      <c r="I52" s="67">
        <v>0.42499999999999999</v>
      </c>
      <c r="J52" s="397">
        <v>0.42499999999999999</v>
      </c>
      <c r="K52" s="41">
        <v>0.41499999999999998</v>
      </c>
      <c r="L52" s="417">
        <v>0.41499999999999998</v>
      </c>
      <c r="M52" s="67">
        <v>0.41499999999999998</v>
      </c>
      <c r="N52" s="93">
        <v>0.44500000000000001</v>
      </c>
      <c r="O52" s="50">
        <v>0.42499999999999999</v>
      </c>
      <c r="P52" s="184">
        <v>0.42499999999999999</v>
      </c>
      <c r="Q52" s="67">
        <v>0.42499999999999999</v>
      </c>
      <c r="R52" s="93">
        <v>0.44500000000000001</v>
      </c>
      <c r="T52" s="571">
        <v>0.14499999999999999</v>
      </c>
      <c r="U52" s="571">
        <v>0.2</v>
      </c>
      <c r="V52" s="571">
        <v>0.26088800000000001</v>
      </c>
      <c r="X52" s="538">
        <v>0.2225</v>
      </c>
      <c r="Y52" s="539">
        <v>0.2225</v>
      </c>
      <c r="Z52" s="538">
        <v>0.1525</v>
      </c>
      <c r="AA52" s="538">
        <v>2.5000000000000001E-3</v>
      </c>
      <c r="AB52" s="556">
        <v>0.88500000000000001</v>
      </c>
      <c r="AC52" s="556">
        <v>0.59250000000000003</v>
      </c>
      <c r="AD52" s="556">
        <v>0.30249999999999999</v>
      </c>
      <c r="AE52" s="557">
        <v>0.26</v>
      </c>
      <c r="AF52" s="325">
        <v>-0.25</v>
      </c>
      <c r="AG52" s="325">
        <v>0</v>
      </c>
      <c r="AH52" s="325"/>
      <c r="AI52" s="74">
        <v>38047</v>
      </c>
      <c r="AJ52" s="67">
        <v>3.1640000000000006</v>
      </c>
      <c r="AK52" s="68"/>
      <c r="AL52" s="68"/>
      <c r="AM52" s="69">
        <v>2.6993393474178431</v>
      </c>
      <c r="AN52" s="68">
        <v>3.4690000000000007</v>
      </c>
      <c r="AO52" s="68">
        <v>3.4690000000000007</v>
      </c>
      <c r="AP52" s="68">
        <v>3.4690000000000007</v>
      </c>
      <c r="AQ52" s="66">
        <v>3.5890000000000004</v>
      </c>
      <c r="AR52" s="40">
        <v>3.5790000000000006</v>
      </c>
      <c r="AS52" s="40">
        <v>3.6090000000000004</v>
      </c>
      <c r="AT52" s="40">
        <v>3.5890000000000004</v>
      </c>
      <c r="AU52" s="48">
        <v>3.6090000000000004</v>
      </c>
      <c r="AV52" s="48"/>
      <c r="AW52" s="48"/>
      <c r="AX52" s="40">
        <v>3.3865000000000007</v>
      </c>
      <c r="AY52" s="40">
        <v>3.3165000000000004</v>
      </c>
      <c r="AZ52" s="40">
        <v>4.0490000000000004</v>
      </c>
      <c r="BA52" s="67">
        <v>3.7565000000000008</v>
      </c>
      <c r="BB52" s="40">
        <v>3.4665000000000008</v>
      </c>
      <c r="BC52" s="51">
        <v>3.4240000000000004</v>
      </c>
      <c r="BD52" s="51">
        <v>2.9140000000000006</v>
      </c>
      <c r="BE52" s="51">
        <v>3.1640000000000006</v>
      </c>
      <c r="BF52" s="67"/>
      <c r="BG52" s="40"/>
      <c r="BH52" s="40">
        <v>1.4241844103330001</v>
      </c>
      <c r="BI52" s="48">
        <v>6.1757056046399014E-2</v>
      </c>
      <c r="BJ52" s="48">
        <v>7.0905812187588999E-2</v>
      </c>
      <c r="BK52" s="48">
        <v>0.80333892731110002</v>
      </c>
      <c r="BL52" s="63">
        <v>0.7781318384023761</v>
      </c>
      <c r="BM52" s="40"/>
      <c r="BN52" s="40"/>
      <c r="BO52" s="71"/>
      <c r="BP52" s="71"/>
      <c r="BQ52" s="40"/>
      <c r="BR52" s="71"/>
      <c r="BS52" s="40"/>
      <c r="BT52" s="40"/>
      <c r="BU52" s="40"/>
      <c r="BV52" s="49"/>
      <c r="BW52" s="49"/>
      <c r="BX52" s="49"/>
      <c r="BY52" s="40"/>
      <c r="BZ52" s="40"/>
      <c r="CA52" s="40"/>
      <c r="CB52" s="49"/>
      <c r="CC52" s="48"/>
      <c r="CD52" s="48"/>
      <c r="CE52" s="40"/>
      <c r="CF52" s="48"/>
      <c r="CG52" s="40"/>
      <c r="CH52" s="56"/>
      <c r="CI52" s="56"/>
      <c r="CJ52" s="72"/>
      <c r="CK52" s="40"/>
      <c r="CL52" s="56"/>
      <c r="CM52" s="40"/>
      <c r="CN52" s="49"/>
      <c r="CO52" s="49"/>
      <c r="CP52" s="40"/>
      <c r="CQ52" s="56"/>
      <c r="CR52" s="40"/>
      <c r="CS52" s="40"/>
      <c r="CT52" s="41"/>
      <c r="CU52" s="41"/>
      <c r="CV52" s="49"/>
      <c r="CW52" s="40"/>
      <c r="CX52" s="49"/>
      <c r="CY52" s="40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</row>
    <row r="53" spans="1:117">
      <c r="A53" s="165">
        <v>38078</v>
      </c>
      <c r="B53" s="41">
        <v>-0.03</v>
      </c>
      <c r="C53" s="41">
        <v>0.14000000000000001</v>
      </c>
      <c r="D53" s="394">
        <v>0.14000000000000001</v>
      </c>
      <c r="E53" s="93">
        <v>0.14000000000000001</v>
      </c>
      <c r="F53" s="288">
        <v>0.105</v>
      </c>
      <c r="G53" s="93">
        <v>0.14000000000000001</v>
      </c>
      <c r="H53" s="472">
        <v>0.14000000000000001</v>
      </c>
      <c r="I53" s="67">
        <v>0.14000000000000001</v>
      </c>
      <c r="J53" s="397">
        <v>0.14000000000000001</v>
      </c>
      <c r="K53" s="50">
        <v>0.16</v>
      </c>
      <c r="L53" s="417">
        <v>0.16</v>
      </c>
      <c r="M53" s="67">
        <v>0.16</v>
      </c>
      <c r="N53" s="93">
        <v>0.18</v>
      </c>
      <c r="O53" s="50">
        <v>0.13500000000000001</v>
      </c>
      <c r="P53" s="184">
        <v>0.13500000000000001</v>
      </c>
      <c r="Q53" s="67">
        <v>0.13500000000000001</v>
      </c>
      <c r="R53" s="93">
        <v>0.13500000000000001</v>
      </c>
      <c r="T53" s="571">
        <v>-0.06</v>
      </c>
      <c r="U53" s="571">
        <v>-5.0000000000000001E-3</v>
      </c>
      <c r="V53" s="571">
        <v>0.15</v>
      </c>
      <c r="X53" s="538">
        <v>0.15</v>
      </c>
      <c r="Y53" s="539">
        <v>0.15</v>
      </c>
      <c r="Z53" s="538">
        <v>7.2499999999999995E-2</v>
      </c>
      <c r="AA53" s="538">
        <v>-8.5000000000000006E-2</v>
      </c>
      <c r="AB53" s="556">
        <v>0.45</v>
      </c>
      <c r="AC53" s="556">
        <v>0.35499999999999998</v>
      </c>
      <c r="AD53" s="556">
        <v>0.19750000000000001</v>
      </c>
      <c r="AE53" s="557">
        <v>0.17749999999999999</v>
      </c>
      <c r="AF53" s="325">
        <v>-0.29249999999999998</v>
      </c>
      <c r="AG53" s="325">
        <v>0</v>
      </c>
      <c r="AH53" s="325"/>
      <c r="AI53" s="74">
        <v>38078</v>
      </c>
      <c r="AJ53" s="67">
        <v>3.0270000000000001</v>
      </c>
      <c r="AK53" s="68"/>
      <c r="AL53" s="68"/>
      <c r="AM53" s="69">
        <v>2.4497230976232447</v>
      </c>
      <c r="AN53" s="68">
        <v>3.1670000000000003</v>
      </c>
      <c r="AO53" s="68">
        <v>3.1670000000000003</v>
      </c>
      <c r="AP53" s="68">
        <v>3.1670000000000003</v>
      </c>
      <c r="AQ53" s="66">
        <v>3.1670000000000003</v>
      </c>
      <c r="AR53" s="40">
        <v>3.1870000000000003</v>
      </c>
      <c r="AS53" s="40">
        <v>3.2070000000000003</v>
      </c>
      <c r="AT53" s="40">
        <v>3.1619999999999999</v>
      </c>
      <c r="AU53" s="48">
        <v>3.1619999999999999</v>
      </c>
      <c r="AV53" s="48"/>
      <c r="AW53" s="48"/>
      <c r="AX53" s="40">
        <v>3.177</v>
      </c>
      <c r="AY53" s="50">
        <v>3.0994999999999999</v>
      </c>
      <c r="AZ53" s="40">
        <v>3.4770000000000003</v>
      </c>
      <c r="BA53" s="67">
        <v>3.3820000000000001</v>
      </c>
      <c r="BB53" s="40">
        <v>3.2244999999999999</v>
      </c>
      <c r="BC53" s="51">
        <v>3.2045000000000003</v>
      </c>
      <c r="BD53" s="51">
        <v>2.7345000000000002</v>
      </c>
      <c r="BE53" s="51">
        <v>3.0270000000000001</v>
      </c>
      <c r="BF53" s="67"/>
      <c r="BG53" s="40"/>
      <c r="BH53" s="40">
        <v>1.4232494200290002</v>
      </c>
      <c r="BI53" s="48">
        <v>6.1780223140336016E-2</v>
      </c>
      <c r="BJ53" s="48">
        <v>7.0916114645701009E-2</v>
      </c>
      <c r="BK53" s="48">
        <v>0.7991364060810231</v>
      </c>
      <c r="BL53" s="63">
        <v>0.77351534500260322</v>
      </c>
      <c r="BM53" s="40"/>
      <c r="BN53" s="40"/>
      <c r="BO53" s="71"/>
      <c r="BP53" s="71"/>
      <c r="BQ53" s="40"/>
      <c r="BR53" s="71"/>
      <c r="BS53" s="40"/>
      <c r="BT53" s="40"/>
      <c r="BU53" s="40"/>
      <c r="BV53" s="49"/>
      <c r="BW53" s="49"/>
      <c r="BX53" s="49"/>
      <c r="BY53" s="40"/>
      <c r="BZ53" s="40"/>
      <c r="CA53" s="40"/>
      <c r="CB53" s="49"/>
      <c r="CC53" s="48"/>
      <c r="CD53" s="48"/>
      <c r="CE53" s="40"/>
      <c r="CF53" s="48"/>
      <c r="CG53" s="40"/>
      <c r="CH53" s="56"/>
      <c r="CI53" s="56"/>
      <c r="CJ53" s="72"/>
      <c r="CK53" s="40"/>
      <c r="CL53" s="56"/>
      <c r="CM53" s="40"/>
      <c r="CN53" s="49"/>
      <c r="CO53" s="49"/>
      <c r="CP53" s="40"/>
      <c r="CQ53" s="56"/>
      <c r="CR53" s="40"/>
      <c r="CS53" s="40"/>
      <c r="CT53" s="41"/>
      <c r="CU53" s="41"/>
      <c r="CV53" s="49"/>
      <c r="CW53" s="40"/>
      <c r="CX53" s="49"/>
      <c r="CY53" s="40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</row>
    <row r="54" spans="1:117">
      <c r="A54" s="165">
        <v>38108</v>
      </c>
      <c r="B54" s="41">
        <v>-0.02</v>
      </c>
      <c r="C54" s="41">
        <v>0.14000000000000001</v>
      </c>
      <c r="D54" s="394">
        <v>0.14000000000000001</v>
      </c>
      <c r="E54" s="93">
        <v>0.14000000000000001</v>
      </c>
      <c r="F54" s="288">
        <v>0.105</v>
      </c>
      <c r="G54" s="93">
        <v>0.14000000000000001</v>
      </c>
      <c r="H54" s="472">
        <v>0.14000000000000001</v>
      </c>
      <c r="I54" s="67">
        <v>0.14000000000000001</v>
      </c>
      <c r="J54" s="397">
        <v>0.14000000000000001</v>
      </c>
      <c r="K54" s="50">
        <v>0.16</v>
      </c>
      <c r="L54" s="417">
        <v>0.16</v>
      </c>
      <c r="M54" s="67">
        <v>0.16</v>
      </c>
      <c r="N54" s="93">
        <v>0.18</v>
      </c>
      <c r="O54" s="50">
        <v>0.13500000000000001</v>
      </c>
      <c r="P54" s="184">
        <v>0.13500000000000001</v>
      </c>
      <c r="Q54" s="67">
        <v>0.13500000000000001</v>
      </c>
      <c r="R54" s="93">
        <v>0.13500000000000001</v>
      </c>
      <c r="T54" s="571">
        <v>-0.06</v>
      </c>
      <c r="U54" s="571">
        <v>-5.0000000000000001E-3</v>
      </c>
      <c r="V54" s="571">
        <v>0.14000000000000001</v>
      </c>
      <c r="X54" s="538">
        <v>0.14000000000000001</v>
      </c>
      <c r="Y54" s="539">
        <v>0.14000000000000001</v>
      </c>
      <c r="Z54" s="538">
        <v>6.25E-2</v>
      </c>
      <c r="AA54" s="538">
        <v>-0.1</v>
      </c>
      <c r="AB54" s="556">
        <v>0.36499999999999999</v>
      </c>
      <c r="AC54" s="556">
        <v>0.28749999999999998</v>
      </c>
      <c r="AD54" s="556">
        <v>0.17249999999999999</v>
      </c>
      <c r="AE54" s="557">
        <v>0.16250000000000001</v>
      </c>
      <c r="AF54" s="325">
        <v>-0.29249999999999998</v>
      </c>
      <c r="AG54" s="325">
        <v>0</v>
      </c>
      <c r="AH54" s="325"/>
      <c r="AI54" s="74">
        <v>38108</v>
      </c>
      <c r="AJ54" s="67">
        <v>3.0180000000000002</v>
      </c>
      <c r="AK54" s="68"/>
      <c r="AL54" s="68"/>
      <c r="AM54" s="69">
        <v>2.4287888887059532</v>
      </c>
      <c r="AN54" s="68">
        <v>3.1580000000000004</v>
      </c>
      <c r="AO54" s="68">
        <v>3.1580000000000004</v>
      </c>
      <c r="AP54" s="68">
        <v>3.1580000000000004</v>
      </c>
      <c r="AQ54" s="66">
        <v>3.1580000000000004</v>
      </c>
      <c r="AR54" s="40">
        <v>3.1780000000000004</v>
      </c>
      <c r="AS54" s="40">
        <v>3.1980000000000004</v>
      </c>
      <c r="AT54" s="40">
        <v>3.1530000000000005</v>
      </c>
      <c r="AU54" s="48">
        <v>3.1530000000000005</v>
      </c>
      <c r="AV54" s="48"/>
      <c r="AW54" s="48"/>
      <c r="AX54" s="40">
        <v>3.1580000000000004</v>
      </c>
      <c r="AY54" s="40">
        <v>3.0805000000000002</v>
      </c>
      <c r="AZ54" s="40">
        <v>3.383</v>
      </c>
      <c r="BA54" s="67">
        <v>3.3055000000000003</v>
      </c>
      <c r="BB54" s="40">
        <v>3.1905000000000001</v>
      </c>
      <c r="BC54" s="51">
        <v>3.1805000000000003</v>
      </c>
      <c r="BD54" s="51">
        <v>2.7255000000000003</v>
      </c>
      <c r="BE54" s="51">
        <v>3.0180000000000002</v>
      </c>
      <c r="BF54" s="67"/>
      <c r="BG54" s="40"/>
      <c r="BH54" s="40">
        <v>1.4222884260940001</v>
      </c>
      <c r="BI54" s="48">
        <v>6.1802642908832008E-2</v>
      </c>
      <c r="BJ54" s="48">
        <v>7.0919569124044013E-2</v>
      </c>
      <c r="BK54" s="48">
        <v>0.79508749647375809</v>
      </c>
      <c r="BL54" s="63">
        <v>0.76909084506204972</v>
      </c>
      <c r="BM54" s="40"/>
      <c r="BN54" s="40"/>
      <c r="BO54" s="71"/>
      <c r="BP54" s="71"/>
      <c r="BQ54" s="40"/>
      <c r="BR54" s="71"/>
      <c r="BS54" s="40"/>
      <c r="BT54" s="40"/>
      <c r="BU54" s="40"/>
      <c r="BV54" s="49"/>
      <c r="BW54" s="49"/>
      <c r="BX54" s="49"/>
      <c r="BY54" s="40"/>
      <c r="BZ54" s="40"/>
      <c r="CA54" s="40"/>
      <c r="CB54" s="49"/>
      <c r="CC54" s="48"/>
      <c r="CD54" s="48"/>
      <c r="CE54" s="40"/>
      <c r="CF54" s="48"/>
      <c r="CG54" s="40"/>
      <c r="CH54" s="56"/>
      <c r="CI54" s="56"/>
      <c r="CJ54" s="72"/>
      <c r="CK54" s="40"/>
      <c r="CL54" s="56"/>
      <c r="CM54" s="40"/>
      <c r="CN54" s="49"/>
      <c r="CO54" s="49"/>
      <c r="CP54" s="40"/>
      <c r="CQ54" s="56"/>
      <c r="CR54" s="40"/>
      <c r="CS54" s="40"/>
      <c r="CT54" s="41"/>
      <c r="CU54" s="41"/>
      <c r="CV54" s="49"/>
      <c r="CW54" s="40"/>
      <c r="CX54" s="49"/>
      <c r="CY54" s="40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</row>
    <row r="55" spans="1:117">
      <c r="A55" s="165">
        <v>38139</v>
      </c>
      <c r="B55" s="41">
        <v>-1.4999999999999999E-2</v>
      </c>
      <c r="C55" s="41">
        <v>0.14000000000000001</v>
      </c>
      <c r="D55" s="394">
        <v>0.14000000000000001</v>
      </c>
      <c r="E55" s="93">
        <v>0.14000000000000001</v>
      </c>
      <c r="F55" s="288">
        <v>0.105</v>
      </c>
      <c r="G55" s="93">
        <v>0.14000000000000001</v>
      </c>
      <c r="H55" s="472">
        <v>0.14000000000000001</v>
      </c>
      <c r="I55" s="67">
        <v>0.14000000000000001</v>
      </c>
      <c r="J55" s="397">
        <v>0.14000000000000001</v>
      </c>
      <c r="K55" s="50">
        <v>0.16</v>
      </c>
      <c r="L55" s="417">
        <v>0.16</v>
      </c>
      <c r="M55" s="67">
        <v>0.16</v>
      </c>
      <c r="N55" s="93">
        <v>0.18</v>
      </c>
      <c r="O55" s="50">
        <v>0.13500000000000001</v>
      </c>
      <c r="P55" s="184">
        <v>0.13500000000000001</v>
      </c>
      <c r="Q55" s="67">
        <v>0.13500000000000001</v>
      </c>
      <c r="R55" s="93">
        <v>0.13500000000000001</v>
      </c>
      <c r="T55" s="571">
        <v>-0.06</v>
      </c>
      <c r="U55" s="571">
        <v>-5.0000000000000001E-3</v>
      </c>
      <c r="V55" s="571">
        <v>0.13500000000000001</v>
      </c>
      <c r="X55" s="538">
        <v>0.13500000000000001</v>
      </c>
      <c r="Y55" s="539">
        <v>0.13500000000000001</v>
      </c>
      <c r="Z55" s="538">
        <v>5.7500000000000002E-2</v>
      </c>
      <c r="AA55" s="538">
        <v>-0.11</v>
      </c>
      <c r="AB55" s="556">
        <v>0.35499999999999998</v>
      </c>
      <c r="AC55" s="556">
        <v>0.28749999999999998</v>
      </c>
      <c r="AD55" s="556">
        <v>0.17249999999999999</v>
      </c>
      <c r="AE55" s="557">
        <v>0.16250000000000001</v>
      </c>
      <c r="AF55" s="325">
        <v>-0.29249999999999998</v>
      </c>
      <c r="AG55" s="325">
        <v>0</v>
      </c>
      <c r="AH55" s="325"/>
      <c r="AI55" s="74">
        <v>38139</v>
      </c>
      <c r="AJ55" s="67">
        <v>3.0490000000000004</v>
      </c>
      <c r="AK55" s="68"/>
      <c r="AL55" s="68"/>
      <c r="AM55" s="69">
        <v>2.4381340288930113</v>
      </c>
      <c r="AN55" s="68">
        <v>3.1890000000000005</v>
      </c>
      <c r="AO55" s="68">
        <v>3.1890000000000005</v>
      </c>
      <c r="AP55" s="68">
        <v>3.1890000000000005</v>
      </c>
      <c r="AQ55" s="66">
        <v>3.1890000000000005</v>
      </c>
      <c r="AR55" s="40">
        <v>3.2090000000000005</v>
      </c>
      <c r="AS55" s="40">
        <v>3.2290000000000005</v>
      </c>
      <c r="AT55" s="40">
        <v>3.1840000000000002</v>
      </c>
      <c r="AU55" s="48">
        <v>3.1840000000000002</v>
      </c>
      <c r="AV55" s="48"/>
      <c r="AW55" s="48"/>
      <c r="AX55" s="40">
        <v>3.1840000000000002</v>
      </c>
      <c r="AY55" s="40">
        <v>3.1065000000000005</v>
      </c>
      <c r="AZ55" s="40">
        <v>3.4040000000000004</v>
      </c>
      <c r="BA55" s="67">
        <v>3.3365000000000005</v>
      </c>
      <c r="BB55" s="40">
        <v>3.2215000000000003</v>
      </c>
      <c r="BC55" s="51">
        <v>3.2115000000000005</v>
      </c>
      <c r="BD55" s="51">
        <v>2.7565000000000004</v>
      </c>
      <c r="BE55" s="51">
        <v>3.0490000000000004</v>
      </c>
      <c r="BF55" s="67"/>
      <c r="BG55" s="40"/>
      <c r="BH55" s="40">
        <v>1.4213224879040001</v>
      </c>
      <c r="BI55" s="48">
        <v>6.1825810003120013E-2</v>
      </c>
      <c r="BJ55" s="48">
        <v>7.0923138751668002E-2</v>
      </c>
      <c r="BK55" s="48">
        <v>0.79092220563539239</v>
      </c>
      <c r="BL55" s="63">
        <v>0.76454500749232079</v>
      </c>
      <c r="BM55" s="40"/>
      <c r="BN55" s="40"/>
      <c r="BO55" s="71"/>
      <c r="BP55" s="71"/>
      <c r="BQ55" s="40"/>
      <c r="BR55" s="71"/>
      <c r="BS55" s="40"/>
      <c r="BT55" s="40"/>
      <c r="BU55" s="40"/>
      <c r="BV55" s="49"/>
      <c r="BW55" s="49"/>
      <c r="BX55" s="49"/>
      <c r="BY55" s="40"/>
      <c r="BZ55" s="40"/>
      <c r="CA55" s="40"/>
      <c r="CB55" s="49"/>
      <c r="CC55" s="48"/>
      <c r="CD55" s="48"/>
      <c r="CE55" s="40"/>
      <c r="CF55" s="48"/>
      <c r="CG55" s="40"/>
      <c r="CH55" s="56"/>
      <c r="CI55" s="56"/>
      <c r="CJ55" s="72"/>
      <c r="CK55" s="40"/>
      <c r="CL55" s="56"/>
      <c r="CM55" s="40"/>
      <c r="CN55" s="49"/>
      <c r="CO55" s="49"/>
      <c r="CP55" s="40"/>
      <c r="CQ55" s="56"/>
      <c r="CR55" s="40"/>
      <c r="CS55" s="40"/>
      <c r="CT55" s="41"/>
      <c r="CU55" s="41"/>
      <c r="CV55" s="49"/>
      <c r="CW55" s="40"/>
      <c r="CX55" s="49"/>
      <c r="CY55" s="40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</row>
    <row r="56" spans="1:117">
      <c r="A56" s="165">
        <v>38169</v>
      </c>
      <c r="B56" s="41">
        <v>-4.9999999999999871E-3</v>
      </c>
      <c r="C56" s="41">
        <v>0.14000000000000001</v>
      </c>
      <c r="D56" s="394">
        <v>0.14000000000000001</v>
      </c>
      <c r="E56" s="93">
        <v>0.14000000000000001</v>
      </c>
      <c r="F56" s="288">
        <v>0.105</v>
      </c>
      <c r="G56" s="93">
        <v>0.14000000000000001</v>
      </c>
      <c r="H56" s="472">
        <v>0.14000000000000001</v>
      </c>
      <c r="I56" s="67">
        <v>0.14000000000000001</v>
      </c>
      <c r="J56" s="397">
        <v>0.14000000000000001</v>
      </c>
      <c r="K56" s="50">
        <v>0.16</v>
      </c>
      <c r="L56" s="417">
        <v>0.16</v>
      </c>
      <c r="M56" s="67">
        <v>0.16</v>
      </c>
      <c r="N56" s="93">
        <v>0.18</v>
      </c>
      <c r="O56" s="50">
        <v>0.13500000000000001</v>
      </c>
      <c r="P56" s="184">
        <v>0.13500000000000001</v>
      </c>
      <c r="Q56" s="67">
        <v>0.13500000000000001</v>
      </c>
      <c r="R56" s="93">
        <v>0.13500000000000001</v>
      </c>
      <c r="T56" s="571">
        <v>-0.06</v>
      </c>
      <c r="U56" s="571">
        <v>-5.0000000000000001E-3</v>
      </c>
      <c r="V56" s="571">
        <v>0.125</v>
      </c>
      <c r="X56" s="538">
        <v>0.125</v>
      </c>
      <c r="Y56" s="539">
        <v>0.125</v>
      </c>
      <c r="Z56" s="538">
        <v>4.7500000000000001E-2</v>
      </c>
      <c r="AA56" s="538">
        <v>-0.11</v>
      </c>
      <c r="AB56" s="556">
        <v>0.39</v>
      </c>
      <c r="AC56" s="556">
        <v>0.3</v>
      </c>
      <c r="AD56" s="556">
        <v>0.185</v>
      </c>
      <c r="AE56" s="557">
        <v>0.16250000000000001</v>
      </c>
      <c r="AF56" s="325">
        <v>-0.29249999999999998</v>
      </c>
      <c r="AG56" s="325">
        <v>0</v>
      </c>
      <c r="AH56" s="325"/>
      <c r="AI56" s="74">
        <v>38169</v>
      </c>
      <c r="AJ56" s="67">
        <v>3.0490000000000004</v>
      </c>
      <c r="AK56" s="68"/>
      <c r="AL56" s="68"/>
      <c r="AM56" s="69">
        <v>2.4241156100707384</v>
      </c>
      <c r="AN56" s="68">
        <v>3.1890000000000005</v>
      </c>
      <c r="AO56" s="68">
        <v>3.1890000000000005</v>
      </c>
      <c r="AP56" s="68">
        <v>3.1890000000000005</v>
      </c>
      <c r="AQ56" s="66">
        <v>3.1890000000000005</v>
      </c>
      <c r="AR56" s="40">
        <v>3.2090000000000005</v>
      </c>
      <c r="AS56" s="40">
        <v>3.2290000000000005</v>
      </c>
      <c r="AT56" s="40">
        <v>3.1840000000000002</v>
      </c>
      <c r="AU56" s="48">
        <v>3.1840000000000002</v>
      </c>
      <c r="AV56" s="48"/>
      <c r="AW56" s="48"/>
      <c r="AX56" s="40">
        <v>3.1740000000000004</v>
      </c>
      <c r="AY56" s="40">
        <v>3.0965000000000003</v>
      </c>
      <c r="AZ56" s="40">
        <v>3.4390000000000005</v>
      </c>
      <c r="BA56" s="67">
        <v>3.3490000000000002</v>
      </c>
      <c r="BB56" s="40">
        <v>3.2340000000000004</v>
      </c>
      <c r="BC56" s="51">
        <v>3.2115000000000005</v>
      </c>
      <c r="BD56" s="51">
        <v>2.7565000000000004</v>
      </c>
      <c r="BE56" s="51">
        <v>3.0490000000000004</v>
      </c>
      <c r="BF56" s="67"/>
      <c r="BG56" s="40"/>
      <c r="BH56" s="40">
        <v>1.4202784226200005</v>
      </c>
      <c r="BI56" s="48">
        <v>6.1848229771956031E-2</v>
      </c>
      <c r="BJ56" s="48">
        <v>7.0934151387775007E-2</v>
      </c>
      <c r="BK56" s="48">
        <v>0.78690919938923165</v>
      </c>
      <c r="BL56" s="63">
        <v>0.7601491408186698</v>
      </c>
      <c r="BM56" s="40"/>
      <c r="BN56" s="40"/>
      <c r="BO56" s="71"/>
      <c r="BP56" s="71"/>
      <c r="BQ56" s="40"/>
      <c r="BR56" s="71"/>
      <c r="BS56" s="40"/>
      <c r="BT56" s="40"/>
      <c r="BU56" s="40"/>
      <c r="BV56" s="49"/>
      <c r="BW56" s="49"/>
      <c r="BX56" s="49"/>
      <c r="BY56" s="40"/>
      <c r="BZ56" s="40"/>
      <c r="CA56" s="40"/>
      <c r="CB56" s="49"/>
      <c r="CC56" s="48"/>
      <c r="CD56" s="48"/>
      <c r="CE56" s="40"/>
      <c r="CF56" s="48"/>
      <c r="CG56" s="40"/>
      <c r="CH56" s="56"/>
      <c r="CI56" s="56"/>
      <c r="CJ56" s="72"/>
      <c r="CK56" s="40"/>
      <c r="CL56" s="56"/>
      <c r="CM56" s="40"/>
      <c r="CN56" s="49"/>
      <c r="CO56" s="49"/>
      <c r="CP56" s="40"/>
      <c r="CQ56" s="56"/>
      <c r="CR56" s="40"/>
      <c r="CS56" s="40"/>
      <c r="CT56" s="41"/>
      <c r="CU56" s="41"/>
      <c r="CV56" s="49"/>
      <c r="CW56" s="40"/>
      <c r="CX56" s="49"/>
      <c r="CY56" s="40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</row>
    <row r="57" spans="1:117">
      <c r="A57" s="165">
        <v>38200</v>
      </c>
      <c r="B57" s="41">
        <v>-2.4999999999999849E-3</v>
      </c>
      <c r="C57" s="41">
        <v>0.14000000000000001</v>
      </c>
      <c r="D57" s="394">
        <v>0.14000000000000001</v>
      </c>
      <c r="E57" s="93">
        <v>0.14000000000000001</v>
      </c>
      <c r="F57" s="288">
        <v>0.105</v>
      </c>
      <c r="G57" s="93">
        <v>0.14000000000000001</v>
      </c>
      <c r="H57" s="472">
        <v>0.14000000000000001</v>
      </c>
      <c r="I57" s="67">
        <v>0.14000000000000001</v>
      </c>
      <c r="J57" s="397">
        <v>0.14000000000000001</v>
      </c>
      <c r="K57" s="50">
        <v>0.16</v>
      </c>
      <c r="L57" s="417">
        <v>0.16</v>
      </c>
      <c r="M57" s="67">
        <v>0.16</v>
      </c>
      <c r="N57" s="93">
        <v>0.18</v>
      </c>
      <c r="O57" s="50">
        <v>0.13500000000000001</v>
      </c>
      <c r="P57" s="184">
        <v>0.13500000000000001</v>
      </c>
      <c r="Q57" s="67">
        <v>0.13500000000000001</v>
      </c>
      <c r="R57" s="93">
        <v>0.13500000000000001</v>
      </c>
      <c r="T57" s="571">
        <v>-0.06</v>
      </c>
      <c r="U57" s="571">
        <v>-5.0000000000000001E-3</v>
      </c>
      <c r="V57" s="571">
        <v>0.1225</v>
      </c>
      <c r="X57" s="538">
        <v>0.1225</v>
      </c>
      <c r="Y57" s="539">
        <v>0.1225</v>
      </c>
      <c r="Z57" s="538">
        <v>4.4999999999999998E-2</v>
      </c>
      <c r="AA57" s="538">
        <v>-0.11</v>
      </c>
      <c r="AB57" s="556">
        <v>0.45500000000000002</v>
      </c>
      <c r="AC57" s="556">
        <v>0.3</v>
      </c>
      <c r="AD57" s="556">
        <v>0.185</v>
      </c>
      <c r="AE57" s="557">
        <v>0.16250000000000001</v>
      </c>
      <c r="AF57" s="325">
        <v>-0.29249999999999998</v>
      </c>
      <c r="AG57" s="325">
        <v>0</v>
      </c>
      <c r="AH57" s="325"/>
      <c r="AI57" s="74">
        <v>38200</v>
      </c>
      <c r="AJ57" s="67">
        <v>3.0940000000000003</v>
      </c>
      <c r="AK57" s="68"/>
      <c r="AL57" s="68"/>
      <c r="AM57" s="69">
        <v>2.4436289329265697</v>
      </c>
      <c r="AN57" s="68">
        <v>3.2340000000000004</v>
      </c>
      <c r="AO57" s="68">
        <v>3.2340000000000004</v>
      </c>
      <c r="AP57" s="68">
        <v>3.2340000000000004</v>
      </c>
      <c r="AQ57" s="66">
        <v>3.2340000000000004</v>
      </c>
      <c r="AR57" s="40">
        <v>3.2540000000000004</v>
      </c>
      <c r="AS57" s="40">
        <v>3.2740000000000005</v>
      </c>
      <c r="AT57" s="40">
        <v>3.2290000000000001</v>
      </c>
      <c r="AU57" s="48">
        <v>3.2290000000000001</v>
      </c>
      <c r="AV57" s="48"/>
      <c r="AW57" s="48"/>
      <c r="AX57" s="40">
        <v>3.2165000000000004</v>
      </c>
      <c r="AY57" s="40">
        <v>3.1390000000000002</v>
      </c>
      <c r="AZ57" s="40">
        <v>3.5490000000000004</v>
      </c>
      <c r="BA57" s="67">
        <v>3.3940000000000001</v>
      </c>
      <c r="BB57" s="40">
        <v>3.2790000000000004</v>
      </c>
      <c r="BC57" s="51">
        <v>3.2565000000000004</v>
      </c>
      <c r="BD57" s="51">
        <v>2.8015000000000003</v>
      </c>
      <c r="BE57" s="51">
        <v>3.0940000000000003</v>
      </c>
      <c r="BF57" s="67"/>
      <c r="BG57" s="40"/>
      <c r="BH57" s="40">
        <v>1.4192358134350003</v>
      </c>
      <c r="BI57" s="48">
        <v>6.1871396866595013E-2</v>
      </c>
      <c r="BJ57" s="48">
        <v>7.0954456936251006E-2</v>
      </c>
      <c r="BK57" s="48">
        <v>0.78278087870022406</v>
      </c>
      <c r="BL57" s="63">
        <v>0.75560573065138203</v>
      </c>
      <c r="BM57" s="40"/>
      <c r="BN57" s="40"/>
      <c r="BO57" s="71"/>
      <c r="BP57" s="71"/>
      <c r="BQ57" s="40"/>
      <c r="BR57" s="71"/>
      <c r="BS57" s="40"/>
      <c r="BT57" s="40"/>
      <c r="BU57" s="40"/>
      <c r="BV57" s="49"/>
      <c r="BW57" s="49"/>
      <c r="BX57" s="49"/>
      <c r="BY57" s="40"/>
      <c r="BZ57" s="40"/>
      <c r="CA57" s="40"/>
      <c r="CB57" s="49"/>
      <c r="CC57" s="48"/>
      <c r="CD57" s="48"/>
      <c r="CE57" s="40"/>
      <c r="CF57" s="48"/>
      <c r="CG57" s="40"/>
      <c r="CH57" s="56"/>
      <c r="CI57" s="56"/>
      <c r="CJ57" s="72"/>
      <c r="CK57" s="40"/>
      <c r="CL57" s="56"/>
      <c r="CM57" s="40"/>
      <c r="CN57" s="49"/>
      <c r="CO57" s="49"/>
      <c r="CP57" s="40"/>
      <c r="CQ57" s="56"/>
      <c r="CR57" s="40"/>
      <c r="CS57" s="40"/>
      <c r="CT57" s="41"/>
      <c r="CU57" s="41"/>
      <c r="CV57" s="49"/>
      <c r="CW57" s="40"/>
      <c r="CX57" s="49"/>
      <c r="CY57" s="40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</row>
    <row r="58" spans="1:117">
      <c r="A58" s="165">
        <v>38231</v>
      </c>
      <c r="B58" s="41">
        <v>0</v>
      </c>
      <c r="C58" s="41">
        <v>0.14000000000000001</v>
      </c>
      <c r="D58" s="394">
        <v>0.14000000000000001</v>
      </c>
      <c r="E58" s="93">
        <v>0.14000000000000001</v>
      </c>
      <c r="F58" s="288">
        <v>0.105</v>
      </c>
      <c r="G58" s="93">
        <v>0.14000000000000001</v>
      </c>
      <c r="H58" s="472">
        <v>0.14000000000000001</v>
      </c>
      <c r="I58" s="67">
        <v>0.14000000000000001</v>
      </c>
      <c r="J58" s="397">
        <v>0.14000000000000001</v>
      </c>
      <c r="K58" s="50">
        <v>0.16</v>
      </c>
      <c r="L58" s="417">
        <v>0.16</v>
      </c>
      <c r="M58" s="67">
        <v>0.16</v>
      </c>
      <c r="N58" s="93">
        <v>0.18</v>
      </c>
      <c r="O58" s="50">
        <v>0.13500000000000001</v>
      </c>
      <c r="P58" s="184">
        <v>0.13500000000000001</v>
      </c>
      <c r="Q58" s="67">
        <v>0.13500000000000001</v>
      </c>
      <c r="R58" s="93">
        <v>0.13500000000000001</v>
      </c>
      <c r="T58" s="571">
        <v>-0.06</v>
      </c>
      <c r="U58" s="571">
        <v>-5.0000000000000001E-3</v>
      </c>
      <c r="V58" s="571">
        <v>0.12</v>
      </c>
      <c r="X58" s="538">
        <v>0.12</v>
      </c>
      <c r="Y58" s="539">
        <v>0.12</v>
      </c>
      <c r="Z58" s="538">
        <v>4.2500000000000003E-2</v>
      </c>
      <c r="AA58" s="538">
        <v>-0.1</v>
      </c>
      <c r="AB58" s="556">
        <v>0.35499999999999998</v>
      </c>
      <c r="AC58" s="556">
        <v>0.28999999999999998</v>
      </c>
      <c r="AD58" s="556">
        <v>0.16250000000000001</v>
      </c>
      <c r="AE58" s="557">
        <v>0.16250000000000001</v>
      </c>
      <c r="AF58" s="325">
        <v>-0.29249999999999998</v>
      </c>
      <c r="AG58" s="325">
        <v>0</v>
      </c>
      <c r="AH58" s="325"/>
      <c r="AI58" s="74">
        <v>38231</v>
      </c>
      <c r="AJ58" s="67">
        <v>3.0830000000000002</v>
      </c>
      <c r="AK58" s="68"/>
      <c r="AL58" s="68"/>
      <c r="AM58" s="69">
        <v>2.4207533264397707</v>
      </c>
      <c r="AN58" s="68">
        <v>3.2230000000000003</v>
      </c>
      <c r="AO58" s="68">
        <v>3.2230000000000003</v>
      </c>
      <c r="AP58" s="68">
        <v>3.2230000000000003</v>
      </c>
      <c r="AQ58" s="66">
        <v>3.2230000000000003</v>
      </c>
      <c r="AR58" s="40">
        <v>3.2430000000000003</v>
      </c>
      <c r="AS58" s="40">
        <v>3.2630000000000003</v>
      </c>
      <c r="AT58" s="40">
        <v>3.218</v>
      </c>
      <c r="AU58" s="48">
        <v>3.218</v>
      </c>
      <c r="AV58" s="48"/>
      <c r="AW58" s="48"/>
      <c r="AX58" s="40">
        <v>3.2030000000000003</v>
      </c>
      <c r="AY58" s="40">
        <v>3.1255000000000002</v>
      </c>
      <c r="AZ58" s="40">
        <v>3.4380000000000002</v>
      </c>
      <c r="BA58" s="67">
        <v>3.3730000000000002</v>
      </c>
      <c r="BB58" s="40">
        <v>3.2455000000000003</v>
      </c>
      <c r="BC58" s="51">
        <v>3.2455000000000003</v>
      </c>
      <c r="BD58" s="51">
        <v>2.7905000000000002</v>
      </c>
      <c r="BE58" s="51">
        <v>3.0830000000000002</v>
      </c>
      <c r="BF58" s="67"/>
      <c r="BG58" s="40"/>
      <c r="BH58" s="40">
        <v>1.4182282212240001</v>
      </c>
      <c r="BI58" s="48">
        <v>6.189456396141102E-2</v>
      </c>
      <c r="BJ58" s="48">
        <v>7.0974762484862008E-2</v>
      </c>
      <c r="BK58" s="48">
        <v>0.77867124672098254</v>
      </c>
      <c r="BL58" s="63">
        <v>0.7510869768662024</v>
      </c>
      <c r="BM58" s="40"/>
      <c r="BN58" s="40"/>
      <c r="BO58" s="71"/>
      <c r="BP58" s="71"/>
      <c r="BQ58" s="40"/>
      <c r="BR58" s="71"/>
      <c r="BS58" s="40"/>
      <c r="BT58" s="40"/>
      <c r="BU58" s="40"/>
      <c r="BV58" s="49"/>
      <c r="BW58" s="49"/>
      <c r="BX58" s="49"/>
      <c r="BY58" s="40"/>
      <c r="BZ58" s="40"/>
      <c r="CA58" s="40"/>
      <c r="CB58" s="49"/>
      <c r="CC58" s="48"/>
      <c r="CD58" s="48"/>
      <c r="CE58" s="40"/>
      <c r="CF58" s="48"/>
      <c r="CG58" s="40"/>
      <c r="CH58" s="56"/>
      <c r="CI58" s="56"/>
      <c r="CJ58" s="72"/>
      <c r="CK58" s="40"/>
      <c r="CL58" s="56"/>
      <c r="CM58" s="40"/>
      <c r="CN58" s="49"/>
      <c r="CO58" s="49"/>
      <c r="CP58" s="40"/>
      <c r="CQ58" s="56"/>
      <c r="CR58" s="40"/>
      <c r="CS58" s="40"/>
      <c r="CT58" s="41"/>
      <c r="CU58" s="41"/>
      <c r="CV58" s="49"/>
      <c r="CW58" s="40"/>
      <c r="CX58" s="49"/>
      <c r="CY58" s="40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</row>
    <row r="59" spans="1:117">
      <c r="A59" s="165">
        <v>38261</v>
      </c>
      <c r="B59" s="41">
        <v>-1.4999999999999999E-2</v>
      </c>
      <c r="C59" s="41">
        <v>0.14000000000000001</v>
      </c>
      <c r="D59" s="394">
        <v>0.14000000000000001</v>
      </c>
      <c r="E59" s="93">
        <v>0.14000000000000001</v>
      </c>
      <c r="F59" s="288">
        <v>0.105</v>
      </c>
      <c r="G59" s="93">
        <v>0.14000000000000001</v>
      </c>
      <c r="H59" s="472">
        <v>0.14000000000000001</v>
      </c>
      <c r="I59" s="67">
        <v>0.14000000000000001</v>
      </c>
      <c r="J59" s="397">
        <v>0.14000000000000001</v>
      </c>
      <c r="K59" s="50">
        <v>0.16</v>
      </c>
      <c r="L59" s="417">
        <v>0.16</v>
      </c>
      <c r="M59" s="67">
        <v>0.16</v>
      </c>
      <c r="N59" s="93">
        <v>0.18</v>
      </c>
      <c r="O59" s="50">
        <v>0.13500000000000001</v>
      </c>
      <c r="P59" s="184">
        <v>0.13500000000000001</v>
      </c>
      <c r="Q59" s="67">
        <v>0.13500000000000001</v>
      </c>
      <c r="R59" s="93">
        <v>0.13500000000000001</v>
      </c>
      <c r="T59" s="571">
        <v>-0.06</v>
      </c>
      <c r="U59" s="571">
        <v>-5.0000000000000001E-3</v>
      </c>
      <c r="V59" s="571">
        <v>0.13500000000000001</v>
      </c>
      <c r="X59" s="538">
        <v>0.13500000000000001</v>
      </c>
      <c r="Y59" s="539">
        <v>0.13500000000000001</v>
      </c>
      <c r="Z59" s="538">
        <v>5.7500000000000002E-2</v>
      </c>
      <c r="AA59" s="538">
        <v>-8.5000000000000006E-2</v>
      </c>
      <c r="AB59" s="556">
        <v>0.42499999999999999</v>
      </c>
      <c r="AC59" s="556">
        <v>0.36249999999999999</v>
      </c>
      <c r="AD59" s="556">
        <v>0.185</v>
      </c>
      <c r="AE59" s="557">
        <v>0.16500000000000001</v>
      </c>
      <c r="AF59" s="325">
        <v>-0.29249999999999998</v>
      </c>
      <c r="AG59" s="325">
        <v>0</v>
      </c>
      <c r="AH59" s="325"/>
      <c r="AI59" s="74">
        <v>38261</v>
      </c>
      <c r="AJ59" s="67">
        <v>3.1019999999999999</v>
      </c>
      <c r="AK59" s="68"/>
      <c r="AL59" s="68"/>
      <c r="AM59" s="69">
        <v>2.4209225045268985</v>
      </c>
      <c r="AN59" s="68">
        <v>3.242</v>
      </c>
      <c r="AO59" s="68">
        <v>3.242</v>
      </c>
      <c r="AP59" s="68">
        <v>3.242</v>
      </c>
      <c r="AQ59" s="66">
        <v>3.242</v>
      </c>
      <c r="AR59" s="40">
        <v>3.262</v>
      </c>
      <c r="AS59" s="40">
        <v>3.282</v>
      </c>
      <c r="AT59" s="40">
        <v>3.2370000000000001</v>
      </c>
      <c r="AU59" s="48">
        <v>3.2370000000000001</v>
      </c>
      <c r="AV59" s="48"/>
      <c r="AW59" s="48"/>
      <c r="AX59" s="40">
        <v>3.2370000000000001</v>
      </c>
      <c r="AY59" s="40">
        <v>3.1595</v>
      </c>
      <c r="AZ59" s="40">
        <v>3.5269999999999997</v>
      </c>
      <c r="BA59" s="67">
        <v>3.4644999999999997</v>
      </c>
      <c r="BB59" s="40">
        <v>3.2869999999999999</v>
      </c>
      <c r="BC59" s="51">
        <v>3.2669999999999999</v>
      </c>
      <c r="BD59" s="51">
        <v>2.8094999999999999</v>
      </c>
      <c r="BE59" s="51">
        <v>3.1019999999999999</v>
      </c>
      <c r="BF59" s="67"/>
      <c r="BG59" s="40"/>
      <c r="BH59" s="40">
        <v>1.4171884711320004</v>
      </c>
      <c r="BI59" s="48">
        <v>6.1916983730759018E-2</v>
      </c>
      <c r="BJ59" s="48">
        <v>7.0994413015907004E-2</v>
      </c>
      <c r="BK59" s="48">
        <v>0.77471191473205148</v>
      </c>
      <c r="BL59" s="63">
        <v>0.74673735488183168</v>
      </c>
      <c r="BM59" s="40"/>
      <c r="BN59" s="40"/>
      <c r="BO59" s="71"/>
      <c r="BP59" s="71"/>
      <c r="BQ59" s="40"/>
      <c r="BR59" s="71"/>
      <c r="BS59" s="40"/>
      <c r="BT59" s="40"/>
      <c r="BU59" s="40"/>
      <c r="BV59" s="49"/>
      <c r="BW59" s="49"/>
      <c r="BX59" s="49"/>
      <c r="BY59" s="40"/>
      <c r="BZ59" s="40"/>
      <c r="CA59" s="40"/>
      <c r="CB59" s="49"/>
      <c r="CC59" s="48"/>
      <c r="CD59" s="48"/>
      <c r="CE59" s="40"/>
      <c r="CF59" s="48"/>
      <c r="CG59" s="40"/>
      <c r="CH59" s="56"/>
      <c r="CI59" s="56"/>
      <c r="CJ59" s="72"/>
      <c r="CK59" s="40"/>
      <c r="CL59" s="56"/>
      <c r="CM59" s="40"/>
      <c r="CN59" s="49"/>
      <c r="CO59" s="49"/>
      <c r="CP59" s="40"/>
      <c r="CQ59" s="56"/>
      <c r="CR59" s="40"/>
      <c r="CS59" s="40"/>
      <c r="CT59" s="41"/>
      <c r="CU59" s="41"/>
      <c r="CV59" s="49"/>
      <c r="CW59" s="40"/>
      <c r="CX59" s="49"/>
      <c r="CY59" s="40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</row>
    <row r="60" spans="1:117">
      <c r="A60" s="165">
        <v>38292</v>
      </c>
      <c r="B60" s="41">
        <v>7.4999999999999997E-3</v>
      </c>
      <c r="C60" s="41">
        <v>0.22500000000000001</v>
      </c>
      <c r="D60" s="394">
        <v>0.22500000000000001</v>
      </c>
      <c r="E60" s="93">
        <v>0.22500000000000001</v>
      </c>
      <c r="F60" s="288">
        <v>0.19</v>
      </c>
      <c r="G60" s="93">
        <v>0.22500000000000001</v>
      </c>
      <c r="H60" s="294">
        <v>0.33500000000000002</v>
      </c>
      <c r="I60" s="67">
        <v>0.33500000000000002</v>
      </c>
      <c r="J60" s="397">
        <v>0.33500000000000002</v>
      </c>
      <c r="K60" s="41">
        <v>0.32500000000000001</v>
      </c>
      <c r="L60" s="417">
        <v>0.32500000000000001</v>
      </c>
      <c r="M60" s="67">
        <v>0.32500000000000001</v>
      </c>
      <c r="N60" s="93">
        <v>0.35499999999999998</v>
      </c>
      <c r="O60" s="50">
        <v>0.33500000000000002</v>
      </c>
      <c r="P60" s="184">
        <v>0.33500000000000002</v>
      </c>
      <c r="Q60" s="67">
        <v>0.33500000000000002</v>
      </c>
      <c r="R60" s="93">
        <v>0.35499999999999998</v>
      </c>
      <c r="T60" s="571">
        <v>6.5000000000000002E-2</v>
      </c>
      <c r="U60" s="571">
        <v>0.12</v>
      </c>
      <c r="V60" s="571">
        <v>0.17967200000000003</v>
      </c>
      <c r="X60" s="538">
        <v>0.19750000000000001</v>
      </c>
      <c r="Y60" s="539">
        <v>0.19750000000000001</v>
      </c>
      <c r="Z60" s="538">
        <v>0.1075</v>
      </c>
      <c r="AA60" s="538">
        <v>-2.5000000000000001E-2</v>
      </c>
      <c r="AB60" s="556">
        <v>0.72</v>
      </c>
      <c r="AC60" s="556">
        <v>0.45</v>
      </c>
      <c r="AD60" s="556">
        <v>0.28749999999999998</v>
      </c>
      <c r="AE60" s="557">
        <v>0.24</v>
      </c>
      <c r="AF60" s="325">
        <v>-0.25</v>
      </c>
      <c r="AG60" s="325">
        <v>0</v>
      </c>
      <c r="AH60" s="325"/>
      <c r="AI60" s="74">
        <v>38292</v>
      </c>
      <c r="AJ60" s="67">
        <v>3.2060000000000004</v>
      </c>
      <c r="AK60" s="68"/>
      <c r="AL60" s="68"/>
      <c r="AM60" s="69">
        <v>2.5467173086065604</v>
      </c>
      <c r="AN60" s="68">
        <v>3.4310000000000005</v>
      </c>
      <c r="AO60" s="68">
        <v>3.4310000000000005</v>
      </c>
      <c r="AP60" s="68">
        <v>3.4310000000000005</v>
      </c>
      <c r="AQ60" s="66">
        <v>3.5410000000000004</v>
      </c>
      <c r="AR60" s="40">
        <v>3.5310000000000006</v>
      </c>
      <c r="AS60" s="40">
        <v>3.5610000000000004</v>
      </c>
      <c r="AT60" s="40">
        <v>3.5410000000000004</v>
      </c>
      <c r="AU60" s="48">
        <v>3.5610000000000004</v>
      </c>
      <c r="AV60" s="48"/>
      <c r="AW60" s="48"/>
      <c r="AX60" s="40">
        <v>3.4035000000000002</v>
      </c>
      <c r="AY60" s="40">
        <v>3.3135000000000003</v>
      </c>
      <c r="AZ60" s="40">
        <v>3.9260000000000002</v>
      </c>
      <c r="BA60" s="67">
        <v>3.6560000000000006</v>
      </c>
      <c r="BB60" s="40">
        <v>3.4935000000000005</v>
      </c>
      <c r="BC60" s="51">
        <v>3.4460000000000006</v>
      </c>
      <c r="BD60" s="51">
        <v>2.9560000000000004</v>
      </c>
      <c r="BE60" s="51">
        <v>3.2060000000000004</v>
      </c>
      <c r="BF60" s="67"/>
      <c r="BG60" s="40"/>
      <c r="BH60" s="40">
        <v>1.4161836418560001</v>
      </c>
      <c r="BI60" s="48">
        <v>6.1940150825926014E-2</v>
      </c>
      <c r="BJ60" s="48">
        <v>7.1014718564786014E-2</v>
      </c>
      <c r="BK60" s="48">
        <v>0.77063886237873203</v>
      </c>
      <c r="BL60" s="63">
        <v>0.74226677604388225</v>
      </c>
      <c r="BM60" s="40"/>
      <c r="BN60" s="40"/>
      <c r="BO60" s="71"/>
      <c r="BP60" s="71"/>
      <c r="BQ60" s="40"/>
      <c r="BR60" s="71"/>
      <c r="BS60" s="40"/>
      <c r="BT60" s="40"/>
      <c r="BU60" s="40"/>
      <c r="BV60" s="49"/>
      <c r="BW60" s="49"/>
      <c r="BX60" s="49"/>
      <c r="BY60" s="40"/>
      <c r="BZ60" s="40"/>
      <c r="CA60" s="40"/>
      <c r="CB60" s="49"/>
      <c r="CC60" s="48"/>
      <c r="CD60" s="48"/>
      <c r="CE60" s="40"/>
      <c r="CF60" s="48"/>
      <c r="CG60" s="40"/>
      <c r="CH60" s="56"/>
      <c r="CI60" s="56"/>
      <c r="CJ60" s="72"/>
      <c r="CK60" s="40"/>
      <c r="CL60" s="56"/>
      <c r="CM60" s="40"/>
      <c r="CN60" s="49"/>
      <c r="CO60" s="49"/>
      <c r="CP60" s="40"/>
      <c r="CQ60" s="56"/>
      <c r="CR60" s="40"/>
      <c r="CS60" s="40"/>
      <c r="CT60" s="41"/>
      <c r="CU60" s="41"/>
      <c r="CV60" s="49"/>
      <c r="CW60" s="40"/>
      <c r="CX60" s="49"/>
      <c r="CY60" s="40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</row>
    <row r="61" spans="1:117">
      <c r="A61" s="165">
        <v>38322</v>
      </c>
      <c r="B61" s="41">
        <v>-3.2500000000000001E-2</v>
      </c>
      <c r="C61" s="41">
        <v>0.22500000000000001</v>
      </c>
      <c r="D61" s="394">
        <v>0.22500000000000001</v>
      </c>
      <c r="E61" s="93">
        <v>0.22500000000000001</v>
      </c>
      <c r="F61" s="288">
        <v>0.19</v>
      </c>
      <c r="G61" s="93">
        <v>0.22500000000000001</v>
      </c>
      <c r="H61" s="294">
        <v>0.33500000000000002</v>
      </c>
      <c r="I61" s="67">
        <v>0.33500000000000002</v>
      </c>
      <c r="J61" s="397">
        <v>0.33500000000000002</v>
      </c>
      <c r="K61" s="41">
        <v>0.32500000000000001</v>
      </c>
      <c r="L61" s="417">
        <v>0.32500000000000001</v>
      </c>
      <c r="M61" s="67">
        <v>0.32500000000000001</v>
      </c>
      <c r="N61" s="93">
        <v>0.35499999999999998</v>
      </c>
      <c r="O61" s="50">
        <v>0.33500000000000002</v>
      </c>
      <c r="P61" s="184">
        <v>0.33500000000000002</v>
      </c>
      <c r="Q61" s="67">
        <v>0.33500000000000002</v>
      </c>
      <c r="R61" s="93">
        <v>0.35499999999999998</v>
      </c>
      <c r="T61" s="571">
        <v>6.5000000000000002E-2</v>
      </c>
      <c r="U61" s="571">
        <v>0.12</v>
      </c>
      <c r="V61" s="571">
        <v>0.18293600000000002</v>
      </c>
      <c r="X61" s="538">
        <v>0.23749999999999999</v>
      </c>
      <c r="Y61" s="539">
        <v>0.23749999999999999</v>
      </c>
      <c r="Z61" s="538">
        <v>0.14749999999999999</v>
      </c>
      <c r="AA61" s="538">
        <v>-1.7500000000000002E-2</v>
      </c>
      <c r="AB61" s="556">
        <v>1.22</v>
      </c>
      <c r="AC61" s="556">
        <v>0.78</v>
      </c>
      <c r="AD61" s="556">
        <v>0.33750000000000002</v>
      </c>
      <c r="AE61" s="557">
        <v>0.29499999999999998</v>
      </c>
      <c r="AF61" s="325">
        <v>-0.25</v>
      </c>
      <c r="AG61" s="325">
        <v>0</v>
      </c>
      <c r="AH61" s="325"/>
      <c r="AI61" s="74">
        <v>38322</v>
      </c>
      <c r="AJ61" s="67">
        <v>3.3080000000000003</v>
      </c>
      <c r="AK61" s="68"/>
      <c r="AL61" s="68"/>
      <c r="AM61" s="69">
        <v>2.6072252441493196</v>
      </c>
      <c r="AN61" s="68">
        <v>3.5330000000000004</v>
      </c>
      <c r="AO61" s="68">
        <v>3.5330000000000004</v>
      </c>
      <c r="AP61" s="68">
        <v>3.5330000000000004</v>
      </c>
      <c r="AQ61" s="66">
        <v>3.6430000000000002</v>
      </c>
      <c r="AR61" s="40">
        <v>3.6330000000000005</v>
      </c>
      <c r="AS61" s="40">
        <v>3.6630000000000003</v>
      </c>
      <c r="AT61" s="40">
        <v>3.6430000000000002</v>
      </c>
      <c r="AU61" s="48">
        <v>3.6630000000000003</v>
      </c>
      <c r="AV61" s="48"/>
      <c r="AW61" s="48"/>
      <c r="AX61" s="40">
        <v>3.5455000000000001</v>
      </c>
      <c r="AY61" s="40">
        <v>3.4555000000000002</v>
      </c>
      <c r="AZ61" s="40">
        <v>4.5280000000000005</v>
      </c>
      <c r="BA61" s="67">
        <v>4.0880000000000001</v>
      </c>
      <c r="BB61" s="40">
        <v>3.6455000000000002</v>
      </c>
      <c r="BC61" s="51">
        <v>3.6030000000000002</v>
      </c>
      <c r="BD61" s="51">
        <v>3.0580000000000003</v>
      </c>
      <c r="BE61" s="51">
        <v>3.3080000000000003</v>
      </c>
      <c r="BF61" s="67"/>
      <c r="BG61" s="40"/>
      <c r="BH61" s="40">
        <v>1.4151467427419999</v>
      </c>
      <c r="BI61" s="48">
        <v>6.1962570595612013E-2</v>
      </c>
      <c r="BJ61" s="48">
        <v>7.1034369096089012E-2</v>
      </c>
      <c r="BK61" s="48">
        <v>0.76671480524554658</v>
      </c>
      <c r="BL61" s="63">
        <v>0.73796355622680987</v>
      </c>
      <c r="BM61" s="40"/>
      <c r="BN61" s="40"/>
      <c r="BO61" s="71"/>
      <c r="BP61" s="71"/>
      <c r="BQ61" s="40"/>
      <c r="BR61" s="71"/>
      <c r="BS61" s="40"/>
      <c r="BT61" s="40"/>
      <c r="BU61" s="40"/>
      <c r="BV61" s="49"/>
      <c r="BW61" s="49"/>
      <c r="BX61" s="49"/>
      <c r="BY61" s="40"/>
      <c r="BZ61" s="40"/>
      <c r="CA61" s="40"/>
      <c r="CB61" s="49"/>
      <c r="CC61" s="48"/>
      <c r="CD61" s="48"/>
      <c r="CE61" s="40"/>
      <c r="CF61" s="48"/>
      <c r="CG61" s="40"/>
      <c r="CH61" s="56"/>
      <c r="CI61" s="56"/>
      <c r="CJ61" s="72"/>
      <c r="CK61" s="40"/>
      <c r="CL61" s="56"/>
      <c r="CM61" s="40"/>
      <c r="CN61" s="49"/>
      <c r="CO61" s="49"/>
      <c r="CP61" s="40"/>
      <c r="CQ61" s="56"/>
      <c r="CR61" s="40"/>
      <c r="CS61" s="40"/>
      <c r="CT61" s="41"/>
      <c r="CU61" s="41"/>
      <c r="CV61" s="49"/>
      <c r="CW61" s="40"/>
      <c r="CX61" s="49"/>
      <c r="CY61" s="40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</row>
    <row r="62" spans="1:117">
      <c r="A62" s="165">
        <v>38353</v>
      </c>
      <c r="B62" s="41">
        <v>-0.02</v>
      </c>
      <c r="C62" s="41">
        <v>0.25</v>
      </c>
      <c r="D62" s="394">
        <v>0.25</v>
      </c>
      <c r="E62" s="93">
        <v>0.25</v>
      </c>
      <c r="F62" s="288">
        <v>0.215</v>
      </c>
      <c r="G62" s="93">
        <v>0.25</v>
      </c>
      <c r="H62" s="294">
        <v>0.36</v>
      </c>
      <c r="I62" s="67">
        <v>0.36</v>
      </c>
      <c r="J62" s="397">
        <v>0.36</v>
      </c>
      <c r="K62" s="41">
        <v>0.35</v>
      </c>
      <c r="L62" s="417">
        <v>0.35</v>
      </c>
      <c r="M62" s="67">
        <v>0.35</v>
      </c>
      <c r="N62" s="93">
        <v>0.38</v>
      </c>
      <c r="O62" s="50">
        <v>0.36</v>
      </c>
      <c r="P62" s="184">
        <v>0.36</v>
      </c>
      <c r="Q62" s="67">
        <v>0.36</v>
      </c>
      <c r="R62" s="93">
        <v>0.38</v>
      </c>
      <c r="T62" s="571">
        <v>0.09</v>
      </c>
      <c r="U62" s="571">
        <v>0.14499999999999999</v>
      </c>
      <c r="V62" s="571">
        <v>0.21244800000000003</v>
      </c>
      <c r="X62" s="538">
        <v>0.25</v>
      </c>
      <c r="Y62" s="539">
        <v>0.25</v>
      </c>
      <c r="Z62" s="538">
        <v>0.1825</v>
      </c>
      <c r="AA62" s="538">
        <v>-2.5000000000000001E-3</v>
      </c>
      <c r="AB62" s="556">
        <v>1.56</v>
      </c>
      <c r="AC62" s="556">
        <v>0.94</v>
      </c>
      <c r="AD62" s="556">
        <v>0.4375</v>
      </c>
      <c r="AE62" s="557">
        <v>0.34250000000000003</v>
      </c>
      <c r="AF62" s="325">
        <v>-0.25</v>
      </c>
      <c r="AG62" s="325">
        <v>0</v>
      </c>
      <c r="AH62" s="325"/>
      <c r="AI62" s="74">
        <v>38353</v>
      </c>
      <c r="AJ62" s="67">
        <v>3.4240000000000004</v>
      </c>
      <c r="AK62" s="68"/>
      <c r="AL62" s="68"/>
      <c r="AM62" s="69">
        <v>2.6950285359406285</v>
      </c>
      <c r="AN62" s="68">
        <v>3.6740000000000004</v>
      </c>
      <c r="AO62" s="68">
        <v>3.6740000000000004</v>
      </c>
      <c r="AP62" s="68">
        <v>3.6740000000000004</v>
      </c>
      <c r="AQ62" s="66">
        <v>3.7840000000000003</v>
      </c>
      <c r="AR62" s="40">
        <v>3.7740000000000005</v>
      </c>
      <c r="AS62" s="40">
        <v>3.8040000000000003</v>
      </c>
      <c r="AT62" s="40">
        <v>3.7840000000000003</v>
      </c>
      <c r="AU62" s="48">
        <v>3.8040000000000003</v>
      </c>
      <c r="AV62" s="48"/>
      <c r="AW62" s="48"/>
      <c r="AX62" s="40">
        <v>3.6740000000000004</v>
      </c>
      <c r="AY62" s="48">
        <v>3.6065000000000005</v>
      </c>
      <c r="AZ62" s="40">
        <v>4.984</v>
      </c>
      <c r="BA62" s="67">
        <v>4.3640000000000008</v>
      </c>
      <c r="BB62" s="40">
        <v>3.8615000000000004</v>
      </c>
      <c r="BC62" s="51">
        <v>3.7665000000000006</v>
      </c>
      <c r="BD62" s="51">
        <v>3.1740000000000004</v>
      </c>
      <c r="BE62" s="51">
        <v>3.4240000000000004</v>
      </c>
      <c r="BF62" s="67"/>
      <c r="BG62" s="40"/>
      <c r="BH62" s="40">
        <v>1.4141112893850001</v>
      </c>
      <c r="BI62" s="48">
        <v>6.1985737691131013E-2</v>
      </c>
      <c r="BJ62" s="48">
        <v>7.1054674645237015E-2</v>
      </c>
      <c r="BK62" s="48">
        <v>0.7626780748991655</v>
      </c>
      <c r="BL62" s="63">
        <v>0.7335407011270082</v>
      </c>
      <c r="BM62" s="40"/>
      <c r="BN62" s="40"/>
      <c r="BO62" s="71"/>
      <c r="BP62" s="71"/>
      <c r="BQ62" s="40"/>
      <c r="BR62" s="71"/>
      <c r="BS62" s="40"/>
      <c r="BT62" s="40"/>
      <c r="BU62" s="40"/>
      <c r="BV62" s="49"/>
      <c r="BW62" s="49"/>
      <c r="BX62" s="49"/>
      <c r="BY62" s="40"/>
      <c r="BZ62" s="40"/>
      <c r="CA62" s="40"/>
      <c r="CB62" s="49"/>
      <c r="CC62" s="48"/>
      <c r="CD62" s="48"/>
      <c r="CE62" s="40"/>
      <c r="CF62" s="48"/>
      <c r="CG62" s="40"/>
      <c r="CH62" s="56"/>
      <c r="CI62" s="56"/>
      <c r="CJ62" s="72"/>
      <c r="CK62" s="40"/>
      <c r="CL62" s="56"/>
      <c r="CM62" s="40"/>
      <c r="CN62" s="49"/>
      <c r="CO62" s="49"/>
      <c r="CP62" s="40"/>
      <c r="CQ62" s="56"/>
      <c r="CR62" s="40"/>
      <c r="CS62" s="40"/>
      <c r="CT62" s="41"/>
      <c r="CU62" s="41"/>
      <c r="CV62" s="49"/>
      <c r="CW62" s="40"/>
      <c r="CX62" s="49"/>
      <c r="CY62" s="40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</row>
    <row r="63" spans="1:117">
      <c r="A63" s="165">
        <v>38384</v>
      </c>
      <c r="B63" s="41">
        <v>6.25E-2</v>
      </c>
      <c r="C63" s="41">
        <v>0.31</v>
      </c>
      <c r="D63" s="394">
        <v>0.31</v>
      </c>
      <c r="E63" s="93">
        <v>0.31</v>
      </c>
      <c r="F63" s="288">
        <v>0.27500000000000002</v>
      </c>
      <c r="G63" s="93">
        <v>0.31</v>
      </c>
      <c r="H63" s="294">
        <v>0.42</v>
      </c>
      <c r="I63" s="67">
        <v>0.42</v>
      </c>
      <c r="J63" s="397">
        <v>0.42</v>
      </c>
      <c r="K63" s="41">
        <v>0.41</v>
      </c>
      <c r="L63" s="417">
        <v>0.41</v>
      </c>
      <c r="M63" s="67">
        <v>0.41</v>
      </c>
      <c r="N63" s="93">
        <v>0.44</v>
      </c>
      <c r="O63" s="50">
        <v>0.42</v>
      </c>
      <c r="P63" s="184">
        <v>0.42</v>
      </c>
      <c r="Q63" s="67">
        <v>0.42</v>
      </c>
      <c r="R63" s="93">
        <v>0.44</v>
      </c>
      <c r="T63" s="571">
        <v>0.15</v>
      </c>
      <c r="U63" s="571">
        <v>0.20499999999999999</v>
      </c>
      <c r="V63" s="571">
        <v>0.27046400000000004</v>
      </c>
      <c r="X63" s="538">
        <v>0.22750000000000001</v>
      </c>
      <c r="Y63" s="539">
        <v>0.22750000000000001</v>
      </c>
      <c r="Z63" s="538">
        <v>0.16250000000000001</v>
      </c>
      <c r="AA63" s="538">
        <v>-2.5000000000000001E-3</v>
      </c>
      <c r="AB63" s="556">
        <v>1.48</v>
      </c>
      <c r="AC63" s="556">
        <v>0.93</v>
      </c>
      <c r="AD63" s="556">
        <v>0.435</v>
      </c>
      <c r="AE63" s="557">
        <v>0.33750000000000002</v>
      </c>
      <c r="AF63" s="325">
        <v>-0.25</v>
      </c>
      <c r="AG63" s="325">
        <v>0</v>
      </c>
      <c r="AH63" s="325"/>
      <c r="AI63" s="74">
        <v>38384</v>
      </c>
      <c r="AJ63" s="67">
        <v>3.302</v>
      </c>
      <c r="AK63" s="68"/>
      <c r="AL63" s="68"/>
      <c r="AM63" s="69">
        <v>2.6336606412922925</v>
      </c>
      <c r="AN63" s="68">
        <v>3.6120000000000001</v>
      </c>
      <c r="AO63" s="68">
        <v>3.6120000000000001</v>
      </c>
      <c r="AP63" s="68">
        <v>3.6120000000000001</v>
      </c>
      <c r="AQ63" s="66">
        <v>3.722</v>
      </c>
      <c r="AR63" s="40">
        <v>3.7120000000000002</v>
      </c>
      <c r="AS63" s="40">
        <v>3.742</v>
      </c>
      <c r="AT63" s="40">
        <v>3.722</v>
      </c>
      <c r="AU63" s="48">
        <v>3.742</v>
      </c>
      <c r="AV63" s="48"/>
      <c r="AW63" s="48"/>
      <c r="AX63" s="40">
        <v>3.5295000000000001</v>
      </c>
      <c r="AY63" s="50">
        <v>3.4645000000000001</v>
      </c>
      <c r="AZ63" s="40">
        <v>4.782</v>
      </c>
      <c r="BA63" s="67">
        <v>4.2320000000000002</v>
      </c>
      <c r="BB63" s="40">
        <v>3.7370000000000001</v>
      </c>
      <c r="BC63" s="51">
        <v>3.6395</v>
      </c>
      <c r="BD63" s="51">
        <v>3.052</v>
      </c>
      <c r="BE63" s="51">
        <v>3.302</v>
      </c>
      <c r="BF63" s="67"/>
      <c r="BG63" s="40"/>
      <c r="BH63" s="40">
        <v>1.4131772821180002</v>
      </c>
      <c r="BI63" s="48">
        <v>6.200890478682701E-2</v>
      </c>
      <c r="BJ63" s="48">
        <v>7.1074980194521034E-2</v>
      </c>
      <c r="BK63" s="48">
        <v>0.75865970488769019</v>
      </c>
      <c r="BL63" s="63">
        <v>0.72914192726807658</v>
      </c>
      <c r="BM63" s="40"/>
      <c r="BN63" s="40"/>
      <c r="BO63" s="71"/>
      <c r="BP63" s="71"/>
      <c r="BQ63" s="40"/>
      <c r="BR63" s="71"/>
      <c r="BS63" s="40"/>
      <c r="BT63" s="40"/>
      <c r="BU63" s="40"/>
      <c r="BV63" s="49"/>
      <c r="BW63" s="49"/>
      <c r="BX63" s="49"/>
      <c r="BY63" s="40"/>
      <c r="BZ63" s="40"/>
      <c r="CA63" s="40"/>
      <c r="CB63" s="49"/>
      <c r="CC63" s="48"/>
      <c r="CD63" s="48"/>
      <c r="CE63" s="40"/>
      <c r="CF63" s="48"/>
      <c r="CG63" s="40"/>
      <c r="CH63" s="56"/>
      <c r="CI63" s="56"/>
      <c r="CJ63" s="72"/>
      <c r="CK63" s="40"/>
      <c r="CL63" s="56"/>
      <c r="CM63" s="40"/>
      <c r="CN63" s="49"/>
      <c r="CO63" s="49"/>
      <c r="CP63" s="40"/>
      <c r="CQ63" s="56"/>
      <c r="CR63" s="40"/>
      <c r="CS63" s="40"/>
      <c r="CT63" s="41"/>
      <c r="CU63" s="41"/>
      <c r="CV63" s="49"/>
      <c r="CW63" s="40"/>
      <c r="CX63" s="49"/>
      <c r="CY63" s="40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</row>
    <row r="64" spans="1:117">
      <c r="A64" s="165">
        <v>38412</v>
      </c>
      <c r="B64" s="41">
        <v>0.06</v>
      </c>
      <c r="C64" s="41">
        <v>0.30499999999999999</v>
      </c>
      <c r="D64" s="394">
        <v>0.30499999999999999</v>
      </c>
      <c r="E64" s="93">
        <v>0.30499999999999999</v>
      </c>
      <c r="F64" s="288">
        <v>0.27</v>
      </c>
      <c r="G64" s="93">
        <v>0.30499999999999999</v>
      </c>
      <c r="H64" s="294">
        <v>0.41499999999999998</v>
      </c>
      <c r="I64" s="67">
        <v>0.41499999999999998</v>
      </c>
      <c r="J64" s="397">
        <v>0.41499999999999998</v>
      </c>
      <c r="K64" s="41">
        <v>0.40500000000000003</v>
      </c>
      <c r="L64" s="417">
        <v>0.40500000000000003</v>
      </c>
      <c r="M64" s="67">
        <v>0.40500000000000003</v>
      </c>
      <c r="N64" s="93">
        <v>0.435</v>
      </c>
      <c r="O64" s="50">
        <v>0.41499999999999998</v>
      </c>
      <c r="P64" s="184">
        <v>0.41499999999999998</v>
      </c>
      <c r="Q64" s="67">
        <v>0.41499999999999998</v>
      </c>
      <c r="R64" s="93">
        <v>0.435</v>
      </c>
      <c r="T64" s="571">
        <v>0.14499999999999999</v>
      </c>
      <c r="U64" s="571">
        <v>0.2</v>
      </c>
      <c r="V64" s="571">
        <v>0.26101600000000003</v>
      </c>
      <c r="X64" s="538">
        <v>0.22500000000000001</v>
      </c>
      <c r="Y64" s="539">
        <v>0.22500000000000001</v>
      </c>
      <c r="Z64" s="538">
        <v>0.16250000000000001</v>
      </c>
      <c r="AA64" s="538">
        <v>-2.5000000000000001E-3</v>
      </c>
      <c r="AB64" s="556">
        <v>0.89</v>
      </c>
      <c r="AC64" s="556">
        <v>0.59750000000000003</v>
      </c>
      <c r="AD64" s="556">
        <v>0.30249999999999999</v>
      </c>
      <c r="AE64" s="557">
        <v>0.26</v>
      </c>
      <c r="AF64" s="325">
        <v>-0.25</v>
      </c>
      <c r="AG64" s="325">
        <v>0</v>
      </c>
      <c r="AH64" s="325"/>
      <c r="AI64" s="74">
        <v>38412</v>
      </c>
      <c r="AJ64" s="67">
        <v>3.1680000000000001</v>
      </c>
      <c r="AK64" s="68"/>
      <c r="AL64" s="68"/>
      <c r="AM64" s="69">
        <v>2.5185829380544753</v>
      </c>
      <c r="AN64" s="68">
        <v>3.4730000000000003</v>
      </c>
      <c r="AO64" s="68">
        <v>3.4730000000000003</v>
      </c>
      <c r="AP64" s="68">
        <v>3.4730000000000003</v>
      </c>
      <c r="AQ64" s="66">
        <v>3.5830000000000002</v>
      </c>
      <c r="AR64" s="40">
        <v>3.5730000000000004</v>
      </c>
      <c r="AS64" s="40">
        <v>3.6030000000000002</v>
      </c>
      <c r="AT64" s="40">
        <v>3.5830000000000002</v>
      </c>
      <c r="AU64" s="48">
        <v>3.6030000000000002</v>
      </c>
      <c r="AV64" s="48"/>
      <c r="AW64" s="48"/>
      <c r="AX64" s="40">
        <v>3.3930000000000002</v>
      </c>
      <c r="AY64" s="40">
        <v>3.3305000000000002</v>
      </c>
      <c r="AZ64" s="40">
        <v>4.0579999999999998</v>
      </c>
      <c r="BA64" s="67">
        <v>3.7655000000000003</v>
      </c>
      <c r="BB64" s="40">
        <v>3.4705000000000004</v>
      </c>
      <c r="BC64" s="51">
        <v>3.4279999999999999</v>
      </c>
      <c r="BD64" s="51">
        <v>2.9180000000000001</v>
      </c>
      <c r="BE64" s="51">
        <v>3.1680000000000001</v>
      </c>
      <c r="BF64" s="67"/>
      <c r="BG64" s="40"/>
      <c r="BH64" s="40">
        <v>1.4121445746080001</v>
      </c>
      <c r="BI64" s="48">
        <v>6.2029829905672997E-2</v>
      </c>
      <c r="BJ64" s="48">
        <v>7.1093320690766015E-2</v>
      </c>
      <c r="BK64" s="48">
        <v>0.75504593548951027</v>
      </c>
      <c r="BL64" s="63">
        <v>0.72518944372429461</v>
      </c>
      <c r="BM64" s="40"/>
      <c r="BN64" s="40"/>
      <c r="BO64" s="71"/>
      <c r="BP64" s="71"/>
      <c r="BQ64" s="40"/>
      <c r="BR64" s="71"/>
      <c r="BS64" s="40"/>
      <c r="BT64" s="40"/>
      <c r="BU64" s="40"/>
      <c r="BV64" s="49"/>
      <c r="BW64" s="49"/>
      <c r="BX64" s="49"/>
      <c r="BY64" s="40"/>
      <c r="BZ64" s="40"/>
      <c r="CA64" s="40"/>
      <c r="CB64" s="49"/>
      <c r="CC64" s="48"/>
      <c r="CD64" s="48"/>
      <c r="CE64" s="40"/>
      <c r="CF64" s="48"/>
      <c r="CG64" s="40"/>
      <c r="CH64" s="56"/>
      <c r="CI64" s="56"/>
      <c r="CJ64" s="72"/>
      <c r="CK64" s="40"/>
      <c r="CL64" s="56"/>
      <c r="CM64" s="40"/>
      <c r="CN64" s="49"/>
      <c r="CO64" s="49"/>
      <c r="CP64" s="40"/>
      <c r="CQ64" s="56"/>
      <c r="CR64" s="40"/>
      <c r="CS64" s="40"/>
      <c r="CT64" s="41"/>
      <c r="CU64" s="41"/>
      <c r="CV64" s="49"/>
      <c r="CW64" s="40"/>
      <c r="CX64" s="49"/>
      <c r="CY64" s="40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</row>
    <row r="65" spans="1:117">
      <c r="A65" s="165">
        <v>38443</v>
      </c>
      <c r="B65" s="41">
        <v>-3.2500000000000001E-2</v>
      </c>
      <c r="C65" s="41">
        <v>0.14000000000000001</v>
      </c>
      <c r="D65" s="394">
        <v>0.14000000000000001</v>
      </c>
      <c r="E65" s="93">
        <v>0.14000000000000001</v>
      </c>
      <c r="F65" s="288">
        <v>0.105</v>
      </c>
      <c r="G65" s="93">
        <v>0.14000000000000001</v>
      </c>
      <c r="H65" s="294">
        <v>0.13500000000000001</v>
      </c>
      <c r="I65" s="67">
        <v>0.13500000000000001</v>
      </c>
      <c r="J65" s="397">
        <v>0.13500000000000001</v>
      </c>
      <c r="K65" s="50">
        <v>0.16</v>
      </c>
      <c r="L65" s="417">
        <v>0.16</v>
      </c>
      <c r="M65" s="67">
        <v>0.16</v>
      </c>
      <c r="N65" s="93">
        <v>0.18</v>
      </c>
      <c r="O65" s="50">
        <v>0.13500000000000001</v>
      </c>
      <c r="P65" s="184">
        <v>0.13500000000000001</v>
      </c>
      <c r="Q65" s="67">
        <v>0.13500000000000001</v>
      </c>
      <c r="R65" s="93">
        <v>0.13500000000000001</v>
      </c>
      <c r="T65" s="571">
        <v>-0.06</v>
      </c>
      <c r="U65" s="571">
        <v>-5.0000000000000001E-3</v>
      </c>
      <c r="V65" s="571">
        <v>0.1525</v>
      </c>
      <c r="X65" s="538">
        <v>0.1525</v>
      </c>
      <c r="Y65" s="539">
        <v>0.1525</v>
      </c>
      <c r="Z65" s="538">
        <v>6.7500000000000004E-2</v>
      </c>
      <c r="AA65" s="538">
        <v>-0.09</v>
      </c>
      <c r="AB65" s="556">
        <v>0.45</v>
      </c>
      <c r="AC65" s="556">
        <v>0.35499999999999998</v>
      </c>
      <c r="AD65" s="556">
        <v>0.19750000000000001</v>
      </c>
      <c r="AE65" s="557">
        <v>0.17749999999999999</v>
      </c>
      <c r="AF65" s="325">
        <v>-0.29249999999999998</v>
      </c>
      <c r="AG65" s="325">
        <v>0</v>
      </c>
      <c r="AH65" s="325"/>
      <c r="AI65" s="74">
        <v>38443</v>
      </c>
      <c r="AJ65" s="67">
        <v>3.0340000000000003</v>
      </c>
      <c r="AK65" s="68"/>
      <c r="AL65" s="68"/>
      <c r="AM65" s="69">
        <v>2.2879340482006847</v>
      </c>
      <c r="AN65" s="68">
        <v>3.1740000000000004</v>
      </c>
      <c r="AO65" s="68">
        <v>3.1740000000000004</v>
      </c>
      <c r="AP65" s="68">
        <v>3.1740000000000004</v>
      </c>
      <c r="AQ65" s="66">
        <v>3.1690000000000005</v>
      </c>
      <c r="AR65" s="40">
        <v>3.1940000000000004</v>
      </c>
      <c r="AS65" s="40">
        <v>3.2140000000000004</v>
      </c>
      <c r="AT65" s="40">
        <v>3.1690000000000005</v>
      </c>
      <c r="AU65" s="48">
        <v>3.1690000000000005</v>
      </c>
      <c r="AV65" s="48"/>
      <c r="AW65" s="48"/>
      <c r="AX65" s="40">
        <v>3.1865000000000001</v>
      </c>
      <c r="AY65" s="50">
        <v>3.1015000000000001</v>
      </c>
      <c r="AZ65" s="40">
        <v>3.4840000000000004</v>
      </c>
      <c r="BA65" s="67">
        <v>3.3890000000000002</v>
      </c>
      <c r="BB65" s="40">
        <v>3.2315000000000005</v>
      </c>
      <c r="BC65" s="51">
        <v>3.2115</v>
      </c>
      <c r="BD65" s="51">
        <v>2.7415000000000003</v>
      </c>
      <c r="BE65" s="51">
        <v>3.0340000000000003</v>
      </c>
      <c r="BF65" s="67"/>
      <c r="BG65" s="40"/>
      <c r="BH65" s="40">
        <v>1.411146551066</v>
      </c>
      <c r="BI65" s="48">
        <v>6.205299700170902E-2</v>
      </c>
      <c r="BJ65" s="48">
        <v>7.1113626240309022E-2</v>
      </c>
      <c r="BK65" s="48">
        <v>0.75106232677609985</v>
      </c>
      <c r="BL65" s="63">
        <v>0.72083618405818661</v>
      </c>
      <c r="BM65" s="40"/>
      <c r="BN65" s="40"/>
      <c r="BO65" s="71"/>
      <c r="BP65" s="71"/>
      <c r="BQ65" s="40"/>
      <c r="BR65" s="71"/>
      <c r="BS65" s="40"/>
      <c r="BT65" s="40"/>
      <c r="BU65" s="40"/>
      <c r="BV65" s="49"/>
      <c r="BW65" s="49"/>
      <c r="BX65" s="49"/>
      <c r="BY65" s="40"/>
      <c r="BZ65" s="40"/>
      <c r="CA65" s="40"/>
      <c r="CB65" s="49"/>
      <c r="CC65" s="48"/>
      <c r="CD65" s="48"/>
      <c r="CE65" s="40"/>
      <c r="CF65" s="48"/>
      <c r="CG65" s="40"/>
      <c r="CH65" s="56"/>
      <c r="CI65" s="56"/>
      <c r="CJ65" s="72"/>
      <c r="CK65" s="40"/>
      <c r="CL65" s="56"/>
      <c r="CM65" s="40"/>
      <c r="CN65" s="49"/>
      <c r="CO65" s="49"/>
      <c r="CP65" s="40"/>
      <c r="CQ65" s="56"/>
      <c r="CR65" s="40"/>
      <c r="CS65" s="40"/>
      <c r="CT65" s="41"/>
      <c r="CU65" s="41"/>
      <c r="CV65" s="49"/>
      <c r="CW65" s="40"/>
      <c r="CX65" s="49"/>
      <c r="CY65" s="40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</row>
    <row r="66" spans="1:117">
      <c r="A66" s="165">
        <v>38473</v>
      </c>
      <c r="B66" s="41">
        <v>-2.2499999999999999E-2</v>
      </c>
      <c r="C66" s="41">
        <v>0.14000000000000001</v>
      </c>
      <c r="D66" s="394">
        <v>0.14000000000000001</v>
      </c>
      <c r="E66" s="93">
        <v>0.14000000000000001</v>
      </c>
      <c r="F66" s="288">
        <v>0.105</v>
      </c>
      <c r="G66" s="93">
        <v>0.14000000000000001</v>
      </c>
      <c r="H66" s="294">
        <v>0.13500000000000001</v>
      </c>
      <c r="I66" s="67">
        <v>0.13500000000000001</v>
      </c>
      <c r="J66" s="397">
        <v>0.13500000000000001</v>
      </c>
      <c r="K66" s="50">
        <v>0.16</v>
      </c>
      <c r="L66" s="417">
        <v>0.16</v>
      </c>
      <c r="M66" s="67">
        <v>0.16</v>
      </c>
      <c r="N66" s="93">
        <v>0.18</v>
      </c>
      <c r="O66" s="50">
        <v>0.13500000000000001</v>
      </c>
      <c r="P66" s="184">
        <v>0.13500000000000001</v>
      </c>
      <c r="Q66" s="67">
        <v>0.13500000000000001</v>
      </c>
      <c r="R66" s="93">
        <v>0.13500000000000001</v>
      </c>
      <c r="T66" s="571">
        <v>-0.06</v>
      </c>
      <c r="U66" s="571">
        <v>-5.0000000000000001E-3</v>
      </c>
      <c r="V66" s="571">
        <v>0.14249999999999999</v>
      </c>
      <c r="X66" s="538">
        <v>0.14249999999999999</v>
      </c>
      <c r="Y66" s="539">
        <v>0.14249999999999999</v>
      </c>
      <c r="Z66" s="538">
        <v>7.7499999999999999E-2</v>
      </c>
      <c r="AA66" s="538">
        <v>-0.105</v>
      </c>
      <c r="AB66" s="556">
        <v>0.36499999999999999</v>
      </c>
      <c r="AC66" s="556">
        <v>0.28749999999999998</v>
      </c>
      <c r="AD66" s="556">
        <v>0.17249999999999999</v>
      </c>
      <c r="AE66" s="557">
        <v>0.16250000000000001</v>
      </c>
      <c r="AF66" s="325">
        <v>-0.29249999999999998</v>
      </c>
      <c r="AG66" s="325">
        <v>0</v>
      </c>
      <c r="AH66" s="325"/>
      <c r="AI66" s="74">
        <v>38473</v>
      </c>
      <c r="AJ66" s="67">
        <v>3.0260000000000002</v>
      </c>
      <c r="AK66" s="68"/>
      <c r="AL66" s="68"/>
      <c r="AM66" s="69">
        <v>2.2689011240198633</v>
      </c>
      <c r="AN66" s="68">
        <v>3.1660000000000004</v>
      </c>
      <c r="AO66" s="68">
        <v>3.1660000000000004</v>
      </c>
      <c r="AP66" s="68">
        <v>3.1660000000000004</v>
      </c>
      <c r="AQ66" s="66">
        <v>3.1610000000000005</v>
      </c>
      <c r="AR66" s="40">
        <v>3.1860000000000004</v>
      </c>
      <c r="AS66" s="40">
        <v>3.2060000000000004</v>
      </c>
      <c r="AT66" s="40">
        <v>3.1610000000000005</v>
      </c>
      <c r="AU66" s="48">
        <v>3.1610000000000005</v>
      </c>
      <c r="AV66" s="48"/>
      <c r="AW66" s="48"/>
      <c r="AX66" s="40">
        <v>3.1685000000000003</v>
      </c>
      <c r="AY66" s="40">
        <v>3.1035000000000004</v>
      </c>
      <c r="AZ66" s="40">
        <v>3.391</v>
      </c>
      <c r="BA66" s="67">
        <v>3.3135000000000003</v>
      </c>
      <c r="BB66" s="40">
        <v>3.1985000000000001</v>
      </c>
      <c r="BC66" s="51">
        <v>3.1885000000000003</v>
      </c>
      <c r="BD66" s="51">
        <v>2.7335000000000003</v>
      </c>
      <c r="BE66" s="51">
        <v>3.0260000000000002</v>
      </c>
      <c r="BF66" s="67"/>
      <c r="BG66" s="40"/>
      <c r="BH66" s="40">
        <v>1.4101166745710001</v>
      </c>
      <c r="BI66" s="48">
        <v>6.2075416772235013E-2</v>
      </c>
      <c r="BJ66" s="48">
        <v>7.1133276772255019E-2</v>
      </c>
      <c r="BK66" s="48">
        <v>0.7472245213123605</v>
      </c>
      <c r="BL66" s="63">
        <v>0.71664596463040531</v>
      </c>
      <c r="BM66" s="40"/>
      <c r="BN66" s="40"/>
      <c r="BO66" s="71"/>
      <c r="BP66" s="71"/>
      <c r="BQ66" s="40"/>
      <c r="BR66" s="71"/>
      <c r="BS66" s="40"/>
      <c r="BT66" s="40"/>
      <c r="BU66" s="40"/>
      <c r="BV66" s="49"/>
      <c r="BW66" s="49"/>
      <c r="BX66" s="49"/>
      <c r="BY66" s="40"/>
      <c r="BZ66" s="40"/>
      <c r="CA66" s="40"/>
      <c r="CB66" s="49"/>
      <c r="CC66" s="48"/>
      <c r="CD66" s="48"/>
      <c r="CE66" s="40"/>
      <c r="CF66" s="48"/>
      <c r="CG66" s="40"/>
      <c r="CH66" s="56"/>
      <c r="CI66" s="56"/>
      <c r="CJ66" s="72"/>
      <c r="CK66" s="40"/>
      <c r="CL66" s="56"/>
      <c r="CM66" s="40"/>
      <c r="CN66" s="49"/>
      <c r="CO66" s="49"/>
      <c r="CP66" s="40"/>
      <c r="CQ66" s="56"/>
      <c r="CR66" s="40"/>
      <c r="CS66" s="40"/>
      <c r="CT66" s="41"/>
      <c r="CU66" s="41"/>
      <c r="CV66" s="49"/>
      <c r="CW66" s="40"/>
      <c r="CX66" s="49"/>
      <c r="CY66" s="40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</row>
    <row r="67" spans="1:117">
      <c r="A67" s="165">
        <v>38504</v>
      </c>
      <c r="B67" s="41">
        <v>-1.7500000000000002E-2</v>
      </c>
      <c r="C67" s="41">
        <v>0.14000000000000001</v>
      </c>
      <c r="D67" s="394">
        <v>0.14000000000000001</v>
      </c>
      <c r="E67" s="93">
        <v>0.14000000000000001</v>
      </c>
      <c r="F67" s="288">
        <v>0.105</v>
      </c>
      <c r="G67" s="93">
        <v>0.14000000000000001</v>
      </c>
      <c r="H67" s="294">
        <v>0.13500000000000001</v>
      </c>
      <c r="I67" s="67">
        <v>0.13500000000000001</v>
      </c>
      <c r="J67" s="397">
        <v>0.13500000000000001</v>
      </c>
      <c r="K67" s="50">
        <v>0.16</v>
      </c>
      <c r="L67" s="417">
        <v>0.16</v>
      </c>
      <c r="M67" s="67">
        <v>0.16</v>
      </c>
      <c r="N67" s="93">
        <v>0.18</v>
      </c>
      <c r="O67" s="50">
        <v>0.13500000000000001</v>
      </c>
      <c r="P67" s="184">
        <v>0.13500000000000001</v>
      </c>
      <c r="Q67" s="67">
        <v>0.13500000000000001</v>
      </c>
      <c r="R67" s="93">
        <v>0.13500000000000001</v>
      </c>
      <c r="T67" s="571">
        <v>-0.06</v>
      </c>
      <c r="U67" s="571">
        <v>-5.0000000000000001E-3</v>
      </c>
      <c r="V67" s="571">
        <v>0.13750000000000001</v>
      </c>
      <c r="X67" s="538">
        <v>0.13750000000000001</v>
      </c>
      <c r="Y67" s="539">
        <v>0.13750000000000001</v>
      </c>
      <c r="Z67" s="538">
        <v>7.2499999999999995E-2</v>
      </c>
      <c r="AA67" s="538">
        <v>-0.115</v>
      </c>
      <c r="AB67" s="556">
        <v>0.35499999999999998</v>
      </c>
      <c r="AC67" s="556">
        <v>0.28749999999999998</v>
      </c>
      <c r="AD67" s="556">
        <v>0.17249999999999999</v>
      </c>
      <c r="AE67" s="557">
        <v>0.16250000000000001</v>
      </c>
      <c r="AF67" s="325">
        <v>-0.29249999999999998</v>
      </c>
      <c r="AG67" s="325">
        <v>0</v>
      </c>
      <c r="AH67" s="325"/>
      <c r="AI67" s="74">
        <v>38504</v>
      </c>
      <c r="AJ67" s="67">
        <v>3.0580000000000003</v>
      </c>
      <c r="AK67" s="68"/>
      <c r="AL67" s="68"/>
      <c r="AM67" s="69">
        <v>2.2780611665898602</v>
      </c>
      <c r="AN67" s="68">
        <v>3.1980000000000004</v>
      </c>
      <c r="AO67" s="68">
        <v>3.1980000000000004</v>
      </c>
      <c r="AP67" s="68">
        <v>3.1980000000000004</v>
      </c>
      <c r="AQ67" s="66">
        <v>3.1930000000000005</v>
      </c>
      <c r="AR67" s="40">
        <v>3.2180000000000004</v>
      </c>
      <c r="AS67" s="40">
        <v>3.2380000000000004</v>
      </c>
      <c r="AT67" s="40">
        <v>3.1930000000000005</v>
      </c>
      <c r="AU67" s="48">
        <v>3.1930000000000005</v>
      </c>
      <c r="AV67" s="48"/>
      <c r="AW67" s="48"/>
      <c r="AX67" s="40">
        <v>3.1955000000000005</v>
      </c>
      <c r="AY67" s="40">
        <v>3.1305000000000001</v>
      </c>
      <c r="AZ67" s="40">
        <v>3.4130000000000003</v>
      </c>
      <c r="BA67" s="67">
        <v>3.3455000000000004</v>
      </c>
      <c r="BB67" s="40">
        <v>3.2305000000000001</v>
      </c>
      <c r="BC67" s="51">
        <v>3.2205000000000004</v>
      </c>
      <c r="BD67" s="51">
        <v>2.7655000000000003</v>
      </c>
      <c r="BE67" s="51">
        <v>3.0580000000000003</v>
      </c>
      <c r="BF67" s="67"/>
      <c r="BG67" s="40"/>
      <c r="BH67" s="40">
        <v>1.4091213868380001</v>
      </c>
      <c r="BI67" s="48">
        <v>6.2098583868621021E-2</v>
      </c>
      <c r="BJ67" s="48">
        <v>7.115358232206602E-2</v>
      </c>
      <c r="BK67" s="48">
        <v>0.743276601435231</v>
      </c>
      <c r="BL67" s="63">
        <v>0.71233932663848032</v>
      </c>
      <c r="BM67" s="40"/>
      <c r="BN67" s="40"/>
      <c r="BO67" s="71"/>
      <c r="BP67" s="71"/>
      <c r="BQ67" s="40"/>
      <c r="BR67" s="71"/>
      <c r="BS67" s="40"/>
      <c r="BT67" s="40"/>
      <c r="BU67" s="40"/>
      <c r="BV67" s="49"/>
      <c r="BW67" s="49"/>
      <c r="BX67" s="49"/>
      <c r="BY67" s="40"/>
      <c r="BZ67" s="40"/>
      <c r="CA67" s="40"/>
      <c r="CB67" s="49"/>
      <c r="CC67" s="48"/>
      <c r="CD67" s="48"/>
      <c r="CE67" s="40"/>
      <c r="CF67" s="48"/>
      <c r="CG67" s="40"/>
      <c r="CH67" s="56"/>
      <c r="CI67" s="56"/>
      <c r="CJ67" s="72"/>
      <c r="CK67" s="40"/>
      <c r="CL67" s="56"/>
      <c r="CM67" s="40"/>
      <c r="CN67" s="49"/>
      <c r="CO67" s="49"/>
      <c r="CP67" s="40"/>
      <c r="CQ67" s="56"/>
      <c r="CR67" s="40"/>
      <c r="CS67" s="40"/>
      <c r="CT67" s="41"/>
      <c r="CU67" s="41"/>
      <c r="CV67" s="49"/>
      <c r="CW67" s="40"/>
      <c r="CX67" s="49"/>
      <c r="CY67" s="40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</row>
    <row r="68" spans="1:117">
      <c r="A68" s="165">
        <v>38534</v>
      </c>
      <c r="B68" s="41">
        <v>-7.4999999999999893E-3</v>
      </c>
      <c r="C68" s="41">
        <v>0.14000000000000001</v>
      </c>
      <c r="D68" s="394">
        <v>0.14000000000000001</v>
      </c>
      <c r="E68" s="93">
        <v>0.14000000000000001</v>
      </c>
      <c r="F68" s="288">
        <v>0.105</v>
      </c>
      <c r="G68" s="93">
        <v>0.14000000000000001</v>
      </c>
      <c r="H68" s="294">
        <v>0.13500000000000001</v>
      </c>
      <c r="I68" s="67">
        <v>0.13500000000000001</v>
      </c>
      <c r="J68" s="397">
        <v>0.13500000000000001</v>
      </c>
      <c r="K68" s="50">
        <v>0.16</v>
      </c>
      <c r="L68" s="417">
        <v>0.16</v>
      </c>
      <c r="M68" s="67">
        <v>0.16</v>
      </c>
      <c r="N68" s="93">
        <v>0.18</v>
      </c>
      <c r="O68" s="50">
        <v>0.13500000000000001</v>
      </c>
      <c r="P68" s="184">
        <v>0.13500000000000001</v>
      </c>
      <c r="Q68" s="67">
        <v>0.13500000000000001</v>
      </c>
      <c r="R68" s="93">
        <v>0.13500000000000001</v>
      </c>
      <c r="T68" s="571">
        <v>-0.06</v>
      </c>
      <c r="U68" s="571">
        <v>-5.0000000000000001E-3</v>
      </c>
      <c r="V68" s="571">
        <v>0.1275</v>
      </c>
      <c r="X68" s="538">
        <v>0.1275</v>
      </c>
      <c r="Y68" s="539">
        <v>0.1275</v>
      </c>
      <c r="Z68" s="538">
        <v>6.25E-2</v>
      </c>
      <c r="AA68" s="538">
        <v>-0.115</v>
      </c>
      <c r="AB68" s="556">
        <v>0.39</v>
      </c>
      <c r="AC68" s="556">
        <v>0.3</v>
      </c>
      <c r="AD68" s="556">
        <v>0.185</v>
      </c>
      <c r="AE68" s="557">
        <v>0.16250000000000001</v>
      </c>
      <c r="AF68" s="325">
        <v>-0.29249999999999998</v>
      </c>
      <c r="AG68" s="325">
        <v>0</v>
      </c>
      <c r="AH68" s="325"/>
      <c r="AI68" s="74">
        <v>38534</v>
      </c>
      <c r="AJ68" s="67">
        <v>3.0580000000000003</v>
      </c>
      <c r="AK68" s="68"/>
      <c r="AL68" s="68"/>
      <c r="AM68" s="69">
        <v>2.2648044503969302</v>
      </c>
      <c r="AN68" s="68">
        <v>3.1980000000000004</v>
      </c>
      <c r="AO68" s="68">
        <v>3.1980000000000004</v>
      </c>
      <c r="AP68" s="68">
        <v>3.1980000000000004</v>
      </c>
      <c r="AQ68" s="66">
        <v>3.1930000000000005</v>
      </c>
      <c r="AR68" s="40">
        <v>3.2180000000000004</v>
      </c>
      <c r="AS68" s="40">
        <v>3.2380000000000004</v>
      </c>
      <c r="AT68" s="40">
        <v>3.1930000000000005</v>
      </c>
      <c r="AU68" s="48">
        <v>3.1930000000000005</v>
      </c>
      <c r="AV68" s="48"/>
      <c r="AW68" s="48"/>
      <c r="AX68" s="40">
        <v>3.1855000000000002</v>
      </c>
      <c r="AY68" s="40">
        <v>3.1205000000000003</v>
      </c>
      <c r="AZ68" s="40">
        <v>3.4480000000000004</v>
      </c>
      <c r="BA68" s="67">
        <v>3.3580000000000001</v>
      </c>
      <c r="BB68" s="40">
        <v>3.2430000000000003</v>
      </c>
      <c r="BC68" s="51">
        <v>3.2205000000000004</v>
      </c>
      <c r="BD68" s="51">
        <v>2.7655000000000003</v>
      </c>
      <c r="BE68" s="51">
        <v>3.0580000000000003</v>
      </c>
      <c r="BF68" s="67"/>
      <c r="BG68" s="40"/>
      <c r="BH68" s="40">
        <v>1.408062373615</v>
      </c>
      <c r="BI68" s="48">
        <v>6.2121003639486014E-2</v>
      </c>
      <c r="BJ68" s="48">
        <v>7.1173232854272003E-2</v>
      </c>
      <c r="BK68" s="48">
        <v>0.73947321055184922</v>
      </c>
      <c r="BL68" s="63">
        <v>0.70819401200654464</v>
      </c>
      <c r="BM68" s="40"/>
      <c r="BN68" s="40"/>
      <c r="BO68" s="71"/>
      <c r="BP68" s="71"/>
      <c r="BQ68" s="40"/>
      <c r="BR68" s="71"/>
      <c r="BS68" s="40"/>
      <c r="BT68" s="40"/>
      <c r="BU68" s="40"/>
      <c r="BV68" s="49"/>
      <c r="BW68" s="49"/>
      <c r="BX68" s="49"/>
      <c r="BY68" s="40"/>
      <c r="BZ68" s="40"/>
      <c r="CA68" s="40"/>
      <c r="CB68" s="49"/>
      <c r="CC68" s="48"/>
      <c r="CD68" s="48"/>
      <c r="CE68" s="40"/>
      <c r="CF68" s="48"/>
      <c r="CG68" s="40"/>
      <c r="CH68" s="56"/>
      <c r="CI68" s="56"/>
      <c r="CJ68" s="72"/>
      <c r="CK68" s="40"/>
      <c r="CL68" s="56"/>
      <c r="CM68" s="40"/>
      <c r="CN68" s="49"/>
      <c r="CO68" s="49"/>
      <c r="CP68" s="40"/>
      <c r="CQ68" s="56"/>
      <c r="CR68" s="40"/>
      <c r="CS68" s="40"/>
      <c r="CT68" s="41"/>
      <c r="CU68" s="41"/>
      <c r="CV68" s="49"/>
      <c r="CW68" s="40"/>
      <c r="CX68" s="49"/>
      <c r="CY68" s="40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</row>
    <row r="69" spans="1:117">
      <c r="A69" s="165">
        <v>38565</v>
      </c>
      <c r="B69" s="41">
        <v>-4.9999999999999871E-3</v>
      </c>
      <c r="C69" s="41">
        <v>0.14000000000000001</v>
      </c>
      <c r="D69" s="394">
        <v>0.14000000000000001</v>
      </c>
      <c r="E69" s="93">
        <v>0.14000000000000001</v>
      </c>
      <c r="F69" s="288">
        <v>0.105</v>
      </c>
      <c r="G69" s="93">
        <v>0.14000000000000001</v>
      </c>
      <c r="H69" s="294">
        <v>0.13500000000000001</v>
      </c>
      <c r="I69" s="67">
        <v>0.13500000000000001</v>
      </c>
      <c r="J69" s="397">
        <v>0.13500000000000001</v>
      </c>
      <c r="K69" s="50">
        <v>0.16</v>
      </c>
      <c r="L69" s="417">
        <v>0.16</v>
      </c>
      <c r="M69" s="67">
        <v>0.16</v>
      </c>
      <c r="N69" s="93">
        <v>0.18</v>
      </c>
      <c r="O69" s="50">
        <v>0.13500000000000001</v>
      </c>
      <c r="P69" s="184">
        <v>0.13500000000000001</v>
      </c>
      <c r="Q69" s="67">
        <v>0.13500000000000001</v>
      </c>
      <c r="R69" s="93">
        <v>0.13500000000000001</v>
      </c>
      <c r="T69" s="571">
        <v>-0.06</v>
      </c>
      <c r="U69" s="571">
        <v>-5.0000000000000001E-3</v>
      </c>
      <c r="V69" s="571">
        <v>0.125</v>
      </c>
      <c r="X69" s="538">
        <v>0.125</v>
      </c>
      <c r="Y69" s="539">
        <v>0.125</v>
      </c>
      <c r="Z69" s="538">
        <v>0.06</v>
      </c>
      <c r="AA69" s="538">
        <v>-0.115</v>
      </c>
      <c r="AB69" s="556">
        <v>0.45500000000000002</v>
      </c>
      <c r="AC69" s="556">
        <v>0.3</v>
      </c>
      <c r="AD69" s="556">
        <v>0.185</v>
      </c>
      <c r="AE69" s="557">
        <v>0.16250000000000001</v>
      </c>
      <c r="AF69" s="325">
        <v>-0.29249999999999998</v>
      </c>
      <c r="AG69" s="325">
        <v>0</v>
      </c>
      <c r="AH69" s="325"/>
      <c r="AI69" s="74">
        <v>38565</v>
      </c>
      <c r="AJ69" s="67">
        <v>3.1030000000000002</v>
      </c>
      <c r="AK69" s="68"/>
      <c r="AL69" s="68"/>
      <c r="AM69" s="69">
        <v>2.2828144112595576</v>
      </c>
      <c r="AN69" s="68">
        <v>3.2430000000000003</v>
      </c>
      <c r="AO69" s="68">
        <v>3.2430000000000003</v>
      </c>
      <c r="AP69" s="68">
        <v>3.2430000000000003</v>
      </c>
      <c r="AQ69" s="66">
        <v>3.2380000000000004</v>
      </c>
      <c r="AR69" s="40">
        <v>3.2630000000000003</v>
      </c>
      <c r="AS69" s="40">
        <v>3.2830000000000004</v>
      </c>
      <c r="AT69" s="40">
        <v>3.2380000000000004</v>
      </c>
      <c r="AU69" s="48">
        <v>3.2380000000000004</v>
      </c>
      <c r="AV69" s="48"/>
      <c r="AW69" s="48"/>
      <c r="AX69" s="40">
        <v>3.2280000000000002</v>
      </c>
      <c r="AY69" s="40">
        <v>3.1630000000000003</v>
      </c>
      <c r="AZ69" s="40">
        <v>3.5580000000000003</v>
      </c>
      <c r="BA69" s="67">
        <v>3.403</v>
      </c>
      <c r="BB69" s="40">
        <v>3.2880000000000003</v>
      </c>
      <c r="BC69" s="51">
        <v>3.2655000000000003</v>
      </c>
      <c r="BD69" s="51">
        <v>2.8105000000000002</v>
      </c>
      <c r="BE69" s="51">
        <v>3.1030000000000002</v>
      </c>
      <c r="BF69" s="67"/>
      <c r="BG69" s="40"/>
      <c r="BH69" s="40">
        <v>1.4069021266290003</v>
      </c>
      <c r="BI69" s="48">
        <v>6.2143307697000001E-2</v>
      </c>
      <c r="BJ69" s="48">
        <v>7.1197345142741023E-2</v>
      </c>
      <c r="BK69" s="48">
        <v>0.73556381539322702</v>
      </c>
      <c r="BL69" s="63">
        <v>0.70392057084784376</v>
      </c>
      <c r="BM69" s="40"/>
      <c r="BN69" s="40"/>
      <c r="BO69" s="71"/>
      <c r="BP69" s="71"/>
      <c r="BQ69" s="40"/>
      <c r="BR69" s="71"/>
      <c r="BS69" s="40"/>
      <c r="BT69" s="40"/>
      <c r="BU69" s="40"/>
      <c r="BV69" s="49"/>
      <c r="BW69" s="49"/>
      <c r="BX69" s="49"/>
      <c r="BY69" s="40"/>
      <c r="BZ69" s="40"/>
      <c r="CA69" s="40"/>
      <c r="CB69" s="49"/>
      <c r="CC69" s="48"/>
      <c r="CD69" s="48"/>
      <c r="CE69" s="40"/>
      <c r="CF69" s="48"/>
      <c r="CG69" s="40"/>
      <c r="CH69" s="56"/>
      <c r="CI69" s="56"/>
      <c r="CJ69" s="72"/>
      <c r="CK69" s="40"/>
      <c r="CL69" s="56"/>
      <c r="CM69" s="40"/>
      <c r="CN69" s="49"/>
      <c r="CO69" s="49"/>
      <c r="CP69" s="40"/>
      <c r="CQ69" s="56"/>
      <c r="CR69" s="40"/>
      <c r="CS69" s="40"/>
      <c r="CT69" s="41"/>
      <c r="CU69" s="41"/>
      <c r="CV69" s="49"/>
      <c r="CW69" s="40"/>
      <c r="CX69" s="49"/>
      <c r="CY69" s="40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</row>
    <row r="70" spans="1:117">
      <c r="A70" s="165">
        <v>38596</v>
      </c>
      <c r="B70" s="41">
        <v>-2.4999999999999849E-3</v>
      </c>
      <c r="C70" s="41">
        <v>0.14000000000000001</v>
      </c>
      <c r="D70" s="394">
        <v>0.14000000000000001</v>
      </c>
      <c r="E70" s="93">
        <v>0.14000000000000001</v>
      </c>
      <c r="F70" s="288">
        <v>0.105</v>
      </c>
      <c r="G70" s="93">
        <v>0.14000000000000001</v>
      </c>
      <c r="H70" s="294">
        <v>0.13500000000000001</v>
      </c>
      <c r="I70" s="67">
        <v>0.13500000000000001</v>
      </c>
      <c r="J70" s="397">
        <v>0.13500000000000001</v>
      </c>
      <c r="K70" s="50">
        <v>0.16</v>
      </c>
      <c r="L70" s="417">
        <v>0.16</v>
      </c>
      <c r="M70" s="67">
        <v>0.16</v>
      </c>
      <c r="N70" s="93">
        <v>0.18</v>
      </c>
      <c r="O70" s="50">
        <v>0.13500000000000001</v>
      </c>
      <c r="P70" s="184">
        <v>0.13500000000000001</v>
      </c>
      <c r="Q70" s="67">
        <v>0.13500000000000001</v>
      </c>
      <c r="R70" s="93">
        <v>0.13500000000000001</v>
      </c>
      <c r="T70" s="571">
        <v>-0.06</v>
      </c>
      <c r="U70" s="571">
        <v>-5.0000000000000001E-3</v>
      </c>
      <c r="V70" s="571">
        <v>0.1225</v>
      </c>
      <c r="X70" s="538">
        <v>0.1225</v>
      </c>
      <c r="Y70" s="539">
        <v>0.1225</v>
      </c>
      <c r="Z70" s="538">
        <v>5.7500000000000002E-2</v>
      </c>
      <c r="AA70" s="538">
        <v>-0.105</v>
      </c>
      <c r="AB70" s="556">
        <v>0.35499999999999998</v>
      </c>
      <c r="AC70" s="556">
        <v>0.28999999999999998</v>
      </c>
      <c r="AD70" s="556">
        <v>0.16250000000000001</v>
      </c>
      <c r="AE70" s="557">
        <v>0.16250000000000001</v>
      </c>
      <c r="AF70" s="325">
        <v>-0.29249999999999998</v>
      </c>
      <c r="AG70" s="325">
        <v>0</v>
      </c>
      <c r="AH70" s="325"/>
      <c r="AI70" s="74">
        <v>38596</v>
      </c>
      <c r="AJ70" s="67">
        <v>3.0910000000000002</v>
      </c>
      <c r="AK70" s="68"/>
      <c r="AL70" s="68"/>
      <c r="AM70" s="69">
        <v>2.2604888707149571</v>
      </c>
      <c r="AN70" s="68">
        <v>3.2310000000000003</v>
      </c>
      <c r="AO70" s="68">
        <v>3.2310000000000003</v>
      </c>
      <c r="AP70" s="68">
        <v>3.2310000000000003</v>
      </c>
      <c r="AQ70" s="66">
        <v>3.226</v>
      </c>
      <c r="AR70" s="40">
        <v>3.2510000000000003</v>
      </c>
      <c r="AS70" s="40">
        <v>3.2710000000000004</v>
      </c>
      <c r="AT70" s="40">
        <v>3.226</v>
      </c>
      <c r="AU70" s="48">
        <v>3.226</v>
      </c>
      <c r="AV70" s="48"/>
      <c r="AW70" s="48"/>
      <c r="AX70" s="40">
        <v>3.2135000000000002</v>
      </c>
      <c r="AY70" s="40">
        <v>3.1485000000000003</v>
      </c>
      <c r="AZ70" s="40">
        <v>3.4460000000000002</v>
      </c>
      <c r="BA70" s="67">
        <v>3.3810000000000002</v>
      </c>
      <c r="BB70" s="40">
        <v>3.2535000000000003</v>
      </c>
      <c r="BC70" s="51">
        <v>3.2535000000000003</v>
      </c>
      <c r="BD70" s="51">
        <v>2.7985000000000002</v>
      </c>
      <c r="BE70" s="51">
        <v>3.0910000000000002</v>
      </c>
      <c r="BF70" s="67"/>
      <c r="BG70" s="40"/>
      <c r="BH70" s="40">
        <v>1.4057766359120001</v>
      </c>
      <c r="BI70" s="48">
        <v>6.2164042592428026E-2</v>
      </c>
      <c r="BJ70" s="48">
        <v>7.1234509106019014E-2</v>
      </c>
      <c r="BK70" s="48">
        <v>0.73167808496047282</v>
      </c>
      <c r="BL70" s="63">
        <v>0.69962515342462295</v>
      </c>
      <c r="BM70" s="40"/>
      <c r="BN70" s="40"/>
      <c r="BO70" s="71"/>
      <c r="BP70" s="71"/>
      <c r="BQ70" s="40"/>
      <c r="BR70" s="71"/>
      <c r="BS70" s="40"/>
      <c r="BT70" s="40"/>
      <c r="BU70" s="40"/>
      <c r="BV70" s="49"/>
      <c r="BW70" s="49"/>
      <c r="BX70" s="49"/>
      <c r="BY70" s="40"/>
      <c r="BZ70" s="40"/>
      <c r="CA70" s="40"/>
      <c r="CB70" s="49"/>
      <c r="CC70" s="48"/>
      <c r="CD70" s="48"/>
      <c r="CE70" s="40"/>
      <c r="CF70" s="48"/>
      <c r="CG70" s="40"/>
      <c r="CH70" s="56"/>
      <c r="CI70" s="56"/>
      <c r="CJ70" s="72"/>
      <c r="CK70" s="40"/>
      <c r="CL70" s="56"/>
      <c r="CM70" s="40"/>
      <c r="CN70" s="49"/>
      <c r="CO70" s="49"/>
      <c r="CP70" s="40"/>
      <c r="CQ70" s="56"/>
      <c r="CR70" s="40"/>
      <c r="CS70" s="40"/>
      <c r="CT70" s="41"/>
      <c r="CU70" s="41"/>
      <c r="CV70" s="49"/>
      <c r="CW70" s="40"/>
      <c r="CX70" s="49"/>
      <c r="CY70" s="40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</row>
    <row r="71" spans="1:117">
      <c r="A71" s="165">
        <v>38626</v>
      </c>
      <c r="B71" s="41">
        <v>-1.7500000000000002E-2</v>
      </c>
      <c r="C71" s="41">
        <v>0.14000000000000001</v>
      </c>
      <c r="D71" s="394">
        <v>0.14000000000000001</v>
      </c>
      <c r="E71" s="93">
        <v>0.14000000000000001</v>
      </c>
      <c r="F71" s="288">
        <v>0.105</v>
      </c>
      <c r="G71" s="93">
        <v>0.14000000000000001</v>
      </c>
      <c r="H71" s="294">
        <v>0.13500000000000001</v>
      </c>
      <c r="I71" s="67">
        <v>0.13500000000000001</v>
      </c>
      <c r="J71" s="397">
        <v>0.13500000000000001</v>
      </c>
      <c r="K71" s="50">
        <v>0.16</v>
      </c>
      <c r="L71" s="417">
        <v>0.16</v>
      </c>
      <c r="M71" s="67">
        <v>0.16</v>
      </c>
      <c r="N71" s="93">
        <v>0.18</v>
      </c>
      <c r="O71" s="50">
        <v>0.13500000000000001</v>
      </c>
      <c r="P71" s="184">
        <v>0.13500000000000001</v>
      </c>
      <c r="Q71" s="67">
        <v>0.13500000000000001</v>
      </c>
      <c r="R71" s="93">
        <v>0.13500000000000001</v>
      </c>
      <c r="T71" s="571">
        <v>-0.06</v>
      </c>
      <c r="U71" s="571">
        <v>-5.0000000000000001E-3</v>
      </c>
      <c r="V71" s="571">
        <v>0.13750000000000001</v>
      </c>
      <c r="X71" s="538">
        <v>0.13750000000000001</v>
      </c>
      <c r="Y71" s="539">
        <v>0.13750000000000001</v>
      </c>
      <c r="Z71" s="538">
        <v>7.2499999999999995E-2</v>
      </c>
      <c r="AA71" s="538">
        <v>-0.09</v>
      </c>
      <c r="AB71" s="556">
        <v>0.42499999999999999</v>
      </c>
      <c r="AC71" s="556">
        <v>0.36249999999999999</v>
      </c>
      <c r="AD71" s="556">
        <v>0.185</v>
      </c>
      <c r="AE71" s="557">
        <v>0.16500000000000001</v>
      </c>
      <c r="AF71" s="325">
        <v>-0.29249999999999998</v>
      </c>
      <c r="AG71" s="325">
        <v>0</v>
      </c>
      <c r="AH71" s="325"/>
      <c r="AI71" s="74">
        <v>38626</v>
      </c>
      <c r="AJ71" s="67">
        <v>3.1090000000000004</v>
      </c>
      <c r="AK71" s="68"/>
      <c r="AL71" s="68"/>
      <c r="AM71" s="69">
        <v>2.2596444902017132</v>
      </c>
      <c r="AN71" s="68">
        <v>3.2490000000000006</v>
      </c>
      <c r="AO71" s="68">
        <v>3.2490000000000006</v>
      </c>
      <c r="AP71" s="68">
        <v>3.2490000000000006</v>
      </c>
      <c r="AQ71" s="66">
        <v>3.2440000000000007</v>
      </c>
      <c r="AR71" s="40">
        <v>3.2690000000000006</v>
      </c>
      <c r="AS71" s="40">
        <v>3.2890000000000006</v>
      </c>
      <c r="AT71" s="40">
        <v>3.2440000000000007</v>
      </c>
      <c r="AU71" s="48">
        <v>3.2440000000000007</v>
      </c>
      <c r="AV71" s="48"/>
      <c r="AW71" s="48"/>
      <c r="AX71" s="40">
        <v>3.2465000000000006</v>
      </c>
      <c r="AY71" s="40">
        <v>3.1815000000000002</v>
      </c>
      <c r="AZ71" s="40">
        <v>3.5340000000000003</v>
      </c>
      <c r="BA71" s="67">
        <v>3.4715000000000003</v>
      </c>
      <c r="BB71" s="40">
        <v>3.2940000000000005</v>
      </c>
      <c r="BC71" s="51">
        <v>3.2740000000000005</v>
      </c>
      <c r="BD71" s="51">
        <v>2.8165000000000004</v>
      </c>
      <c r="BE71" s="51">
        <v>3.1090000000000004</v>
      </c>
      <c r="BF71" s="67"/>
      <c r="BG71" s="40"/>
      <c r="BH71" s="40">
        <v>1.4046108772170005</v>
      </c>
      <c r="BI71" s="48">
        <v>6.2184108620402009E-2</v>
      </c>
      <c r="BJ71" s="48">
        <v>7.1270474232207004E-2</v>
      </c>
      <c r="BK71" s="48">
        <v>0.72793488098684789</v>
      </c>
      <c r="BL71" s="63">
        <v>0.69548922443881589</v>
      </c>
      <c r="BM71" s="40"/>
      <c r="BN71" s="40"/>
      <c r="BO71" s="71"/>
      <c r="BP71" s="71"/>
      <c r="BQ71" s="40"/>
      <c r="BR71" s="71"/>
      <c r="BS71" s="40"/>
      <c r="BT71" s="40"/>
      <c r="BU71" s="40"/>
      <c r="BV71" s="49"/>
      <c r="BW71" s="49"/>
      <c r="BX71" s="49"/>
      <c r="BY71" s="40"/>
      <c r="BZ71" s="40"/>
      <c r="CA71" s="40"/>
      <c r="CB71" s="49"/>
      <c r="CC71" s="48"/>
      <c r="CD71" s="48"/>
      <c r="CE71" s="40"/>
      <c r="CF71" s="48"/>
      <c r="CG71" s="40"/>
      <c r="CH71" s="56"/>
      <c r="CI71" s="56"/>
      <c r="CJ71" s="72"/>
      <c r="CK71" s="40"/>
      <c r="CL71" s="56"/>
      <c r="CM71" s="40"/>
      <c r="CN71" s="49"/>
      <c r="CO71" s="49"/>
      <c r="CP71" s="40"/>
      <c r="CQ71" s="56"/>
      <c r="CR71" s="40"/>
      <c r="CS71" s="40"/>
      <c r="CT71" s="41"/>
      <c r="CU71" s="41"/>
      <c r="CV71" s="49"/>
      <c r="CW71" s="40"/>
      <c r="CX71" s="49"/>
      <c r="CY71" s="40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</row>
    <row r="72" spans="1:117">
      <c r="A72" s="165">
        <v>38657</v>
      </c>
      <c r="B72" s="41">
        <v>4.999999999999994E-3</v>
      </c>
      <c r="C72" s="41">
        <v>0.22500000000000001</v>
      </c>
      <c r="D72" s="394">
        <v>0.22500000000000001</v>
      </c>
      <c r="E72" s="93">
        <v>0.22500000000000001</v>
      </c>
      <c r="F72" s="288">
        <v>0.19</v>
      </c>
      <c r="G72" s="93">
        <v>0.22500000000000001</v>
      </c>
      <c r="H72" s="294">
        <v>0.33500000000000002</v>
      </c>
      <c r="I72" s="67">
        <v>0.33500000000000002</v>
      </c>
      <c r="J72" s="397">
        <v>0.33500000000000002</v>
      </c>
      <c r="K72" s="41">
        <v>0.32500000000000001</v>
      </c>
      <c r="L72" s="417">
        <v>0.32500000000000001</v>
      </c>
      <c r="M72" s="67">
        <v>0.32500000000000001</v>
      </c>
      <c r="N72" s="93">
        <v>0.35499999999999998</v>
      </c>
      <c r="O72" s="50">
        <v>0.33500000000000002</v>
      </c>
      <c r="P72" s="184">
        <v>0.33500000000000002</v>
      </c>
      <c r="Q72" s="67">
        <v>0.33500000000000002</v>
      </c>
      <c r="R72" s="93">
        <v>0.35499999999999998</v>
      </c>
      <c r="T72" s="571">
        <v>6.5000000000000002E-2</v>
      </c>
      <c r="U72" s="571">
        <v>0.12</v>
      </c>
      <c r="V72" s="571">
        <v>0.17973600000000001</v>
      </c>
      <c r="X72" s="538">
        <v>0.2</v>
      </c>
      <c r="Y72" s="539">
        <v>0.2</v>
      </c>
      <c r="Z72" s="538">
        <v>0.13</v>
      </c>
      <c r="AA72" s="538">
        <v>-2.5000000000000001E-2</v>
      </c>
      <c r="AB72" s="556">
        <v>0.72499999999999998</v>
      </c>
      <c r="AC72" s="556">
        <v>0.45500000000000002</v>
      </c>
      <c r="AD72" s="556">
        <v>0.28749999999999998</v>
      </c>
      <c r="AE72" s="557">
        <v>0.24</v>
      </c>
      <c r="AF72" s="325">
        <v>-0.25</v>
      </c>
      <c r="AG72" s="325">
        <v>0</v>
      </c>
      <c r="AH72" s="325"/>
      <c r="AI72" s="74">
        <v>38657</v>
      </c>
      <c r="AJ72" s="67">
        <v>3.2080000000000002</v>
      </c>
      <c r="AK72" s="68"/>
      <c r="AL72" s="68"/>
      <c r="AM72" s="69">
        <v>2.3730165359708923</v>
      </c>
      <c r="AN72" s="68">
        <v>3.4330000000000003</v>
      </c>
      <c r="AO72" s="68">
        <v>3.4330000000000003</v>
      </c>
      <c r="AP72" s="68">
        <v>3.4330000000000003</v>
      </c>
      <c r="AQ72" s="66">
        <v>3.5430000000000001</v>
      </c>
      <c r="AR72" s="40">
        <v>3.5330000000000004</v>
      </c>
      <c r="AS72" s="40">
        <v>3.5630000000000002</v>
      </c>
      <c r="AT72" s="40">
        <v>3.5430000000000001</v>
      </c>
      <c r="AU72" s="48">
        <v>3.5630000000000002</v>
      </c>
      <c r="AV72" s="48"/>
      <c r="AW72" s="48"/>
      <c r="AX72" s="40">
        <v>3.4080000000000004</v>
      </c>
      <c r="AY72" s="40">
        <v>3.3380000000000001</v>
      </c>
      <c r="AZ72" s="40">
        <v>3.9330000000000003</v>
      </c>
      <c r="BA72" s="67">
        <v>3.6630000000000003</v>
      </c>
      <c r="BB72" s="40">
        <v>3.4955000000000003</v>
      </c>
      <c r="BC72" s="51">
        <v>3.4480000000000004</v>
      </c>
      <c r="BD72" s="51">
        <v>2.9580000000000002</v>
      </c>
      <c r="BE72" s="51">
        <v>3.2080000000000002</v>
      </c>
      <c r="BF72" s="67"/>
      <c r="BG72" s="40"/>
      <c r="BH72" s="40">
        <v>1.4034800689000002</v>
      </c>
      <c r="BI72" s="48">
        <v>6.2204843516115001E-2</v>
      </c>
      <c r="BJ72" s="48">
        <v>7.1307638196383E-2</v>
      </c>
      <c r="BK72" s="48">
        <v>0.72408458936823183</v>
      </c>
      <c r="BL72" s="63">
        <v>0.6912369752318358</v>
      </c>
      <c r="BM72" s="40"/>
      <c r="BN72" s="40"/>
      <c r="BO72" s="71"/>
      <c r="BP72" s="71"/>
      <c r="BQ72" s="40"/>
      <c r="BR72" s="71"/>
      <c r="BS72" s="40"/>
      <c r="BT72" s="40"/>
      <c r="BU72" s="40"/>
      <c r="BV72" s="49"/>
      <c r="BW72" s="49"/>
      <c r="BX72" s="49"/>
      <c r="BY72" s="40"/>
      <c r="BZ72" s="40"/>
      <c r="CA72" s="40"/>
      <c r="CB72" s="49"/>
      <c r="CC72" s="48"/>
      <c r="CD72" s="48"/>
      <c r="CE72" s="40"/>
      <c r="CF72" s="48"/>
      <c r="CG72" s="40"/>
      <c r="CH72" s="56"/>
      <c r="CI72" s="56"/>
      <c r="CJ72" s="72"/>
      <c r="CK72" s="40"/>
      <c r="CL72" s="56"/>
      <c r="CM72" s="40"/>
      <c r="CN72" s="49"/>
      <c r="CO72" s="49"/>
      <c r="CP72" s="40"/>
      <c r="CQ72" s="56"/>
      <c r="CR72" s="40"/>
      <c r="CS72" s="40"/>
      <c r="CT72" s="41"/>
      <c r="CU72" s="41"/>
      <c r="CV72" s="49"/>
      <c r="CW72" s="40"/>
      <c r="CX72" s="49"/>
      <c r="CY72" s="40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</row>
    <row r="73" spans="1:117">
      <c r="A73" s="165">
        <v>38687</v>
      </c>
      <c r="B73" s="41">
        <v>-3.5000000000000003E-2</v>
      </c>
      <c r="C73" s="41">
        <v>0.22500000000000001</v>
      </c>
      <c r="D73" s="394">
        <v>0.22500000000000001</v>
      </c>
      <c r="E73" s="93">
        <v>0.22500000000000001</v>
      </c>
      <c r="F73" s="288">
        <v>0.19</v>
      </c>
      <c r="G73" s="93">
        <v>0.22500000000000001</v>
      </c>
      <c r="H73" s="294">
        <v>0.33500000000000002</v>
      </c>
      <c r="I73" s="67">
        <v>0.33500000000000002</v>
      </c>
      <c r="J73" s="397">
        <v>0.33500000000000002</v>
      </c>
      <c r="K73" s="41">
        <v>0.32500000000000001</v>
      </c>
      <c r="L73" s="417">
        <v>0.32500000000000001</v>
      </c>
      <c r="M73" s="67">
        <v>0.32500000000000001</v>
      </c>
      <c r="N73" s="93">
        <v>0.35499999999999998</v>
      </c>
      <c r="O73" s="50">
        <v>0.33500000000000002</v>
      </c>
      <c r="P73" s="184">
        <v>0.33500000000000002</v>
      </c>
      <c r="Q73" s="67">
        <v>0.33500000000000002</v>
      </c>
      <c r="R73" s="93">
        <v>0.35499999999999998</v>
      </c>
      <c r="T73" s="571">
        <v>6.5000000000000002E-2</v>
      </c>
      <c r="U73" s="571">
        <v>0.12</v>
      </c>
      <c r="V73" s="571">
        <v>0.18290400000000001</v>
      </c>
      <c r="X73" s="538">
        <v>0.24</v>
      </c>
      <c r="Y73" s="539">
        <v>0.24</v>
      </c>
      <c r="Z73" s="538">
        <v>0.17</v>
      </c>
      <c r="AA73" s="538">
        <v>-1.7500000000000002E-2</v>
      </c>
      <c r="AB73" s="556">
        <v>1.23</v>
      </c>
      <c r="AC73" s="556">
        <v>0.79</v>
      </c>
      <c r="AD73" s="556">
        <v>0.33750000000000002</v>
      </c>
      <c r="AE73" s="557">
        <v>0.29499999999999998</v>
      </c>
      <c r="AF73" s="325">
        <v>-0.25</v>
      </c>
      <c r="AG73" s="325">
        <v>0</v>
      </c>
      <c r="AH73" s="325"/>
      <c r="AI73" s="74">
        <v>38687</v>
      </c>
      <c r="AJ73" s="67">
        <v>3.3069999999999999</v>
      </c>
      <c r="AK73" s="68"/>
      <c r="AL73" s="68"/>
      <c r="AM73" s="69">
        <v>2.4269879030960637</v>
      </c>
      <c r="AN73" s="68">
        <v>3.532</v>
      </c>
      <c r="AO73" s="68">
        <v>3.532</v>
      </c>
      <c r="AP73" s="68">
        <v>3.532</v>
      </c>
      <c r="AQ73" s="66">
        <v>3.6419999999999999</v>
      </c>
      <c r="AR73" s="40">
        <v>3.6320000000000001</v>
      </c>
      <c r="AS73" s="40">
        <v>3.6619999999999999</v>
      </c>
      <c r="AT73" s="40">
        <v>3.6419999999999999</v>
      </c>
      <c r="AU73" s="48">
        <v>3.6619999999999999</v>
      </c>
      <c r="AV73" s="48"/>
      <c r="AW73" s="48"/>
      <c r="AX73" s="40">
        <v>3.5469999999999997</v>
      </c>
      <c r="AY73" s="40">
        <v>3.4769999999999999</v>
      </c>
      <c r="AZ73" s="40">
        <v>4.5369999999999999</v>
      </c>
      <c r="BA73" s="67">
        <v>4.0969999999999995</v>
      </c>
      <c r="BB73" s="40">
        <v>3.6444999999999999</v>
      </c>
      <c r="BC73" s="51">
        <v>3.6019999999999999</v>
      </c>
      <c r="BD73" s="51">
        <v>3.0569999999999999</v>
      </c>
      <c r="BE73" s="51">
        <v>3.3069999999999999</v>
      </c>
      <c r="BF73" s="67"/>
      <c r="BG73" s="40"/>
      <c r="BH73" s="40">
        <v>1.4023088322290003</v>
      </c>
      <c r="BI73" s="48">
        <v>6.2224909544361016E-2</v>
      </c>
      <c r="BJ73" s="48">
        <v>7.1343603323439031E-2</v>
      </c>
      <c r="BK73" s="48">
        <v>0.72037555188210911</v>
      </c>
      <c r="BL73" s="63">
        <v>0.68714266792074286</v>
      </c>
      <c r="BM73" s="40"/>
      <c r="BN73" s="40"/>
      <c r="BO73" s="71"/>
      <c r="BP73" s="71"/>
      <c r="BQ73" s="40"/>
      <c r="BR73" s="71"/>
      <c r="BS73" s="40"/>
      <c r="BT73" s="40"/>
      <c r="BU73" s="40"/>
      <c r="BV73" s="49"/>
      <c r="BW73" s="49"/>
      <c r="BX73" s="49"/>
      <c r="BY73" s="40"/>
      <c r="BZ73" s="40"/>
      <c r="CA73" s="40"/>
      <c r="CB73" s="49"/>
      <c r="CC73" s="48"/>
      <c r="CD73" s="48"/>
      <c r="CE73" s="40"/>
      <c r="CF73" s="48"/>
      <c r="CG73" s="40"/>
      <c r="CH73" s="56"/>
      <c r="CI73" s="56"/>
      <c r="CJ73" s="72"/>
      <c r="CK73" s="40"/>
      <c r="CL73" s="56"/>
      <c r="CM73" s="40"/>
      <c r="CN73" s="49"/>
      <c r="CO73" s="49"/>
      <c r="CP73" s="40"/>
      <c r="CQ73" s="56"/>
      <c r="CR73" s="40"/>
      <c r="CS73" s="40"/>
      <c r="CT73" s="41"/>
      <c r="CU73" s="41"/>
      <c r="CV73" s="49"/>
      <c r="CW73" s="40"/>
      <c r="CX73" s="49"/>
      <c r="CY73" s="40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</row>
    <row r="74" spans="1:117">
      <c r="A74" s="165">
        <v>38718</v>
      </c>
      <c r="B74" s="41">
        <v>-2.2499999999999999E-2</v>
      </c>
      <c r="C74" s="41">
        <v>0.25</v>
      </c>
      <c r="D74" s="394">
        <v>0.25</v>
      </c>
      <c r="E74" s="93">
        <v>0.25</v>
      </c>
      <c r="F74" s="288">
        <v>0.215</v>
      </c>
      <c r="G74" s="93">
        <v>0.25</v>
      </c>
      <c r="H74" s="294">
        <v>0.36</v>
      </c>
      <c r="I74" s="67">
        <v>0.36</v>
      </c>
      <c r="J74" s="397">
        <v>0.36</v>
      </c>
      <c r="K74" s="41">
        <v>0.35</v>
      </c>
      <c r="L74" s="417">
        <v>0.35</v>
      </c>
      <c r="M74" s="67">
        <v>0.35</v>
      </c>
      <c r="N74" s="93">
        <v>0.38</v>
      </c>
      <c r="O74" s="50">
        <v>0.36</v>
      </c>
      <c r="P74" s="184">
        <v>0.36</v>
      </c>
      <c r="Q74" s="67">
        <v>0.36</v>
      </c>
      <c r="R74" s="93">
        <v>0.38</v>
      </c>
      <c r="T74" s="571">
        <v>0.09</v>
      </c>
      <c r="U74" s="571">
        <v>0.14499999999999999</v>
      </c>
      <c r="V74" s="571">
        <v>0.21283200000000002</v>
      </c>
      <c r="X74" s="538">
        <v>0.2525</v>
      </c>
      <c r="Y74" s="539">
        <v>0.2525</v>
      </c>
      <c r="Z74" s="538">
        <v>0.215</v>
      </c>
      <c r="AA74" s="538">
        <v>-2.5000000000000001E-3</v>
      </c>
      <c r="AB74" s="556">
        <v>1.575</v>
      </c>
      <c r="AC74" s="556">
        <v>0.95499999999999996</v>
      </c>
      <c r="AD74" s="556">
        <v>0.4375</v>
      </c>
      <c r="AE74" s="557">
        <v>0.34250000000000003</v>
      </c>
      <c r="AF74" s="325">
        <v>-0.25</v>
      </c>
      <c r="AG74" s="325">
        <v>0</v>
      </c>
      <c r="AH74" s="325"/>
      <c r="AI74" s="74">
        <v>38718</v>
      </c>
      <c r="AJ74" s="67">
        <v>3.4360000000000004</v>
      </c>
      <c r="AK74" s="68"/>
      <c r="AL74" s="68"/>
      <c r="AM74" s="69">
        <v>2.5172920288766756</v>
      </c>
      <c r="AN74" s="68">
        <v>3.6860000000000004</v>
      </c>
      <c r="AO74" s="68">
        <v>3.6860000000000004</v>
      </c>
      <c r="AP74" s="68">
        <v>3.6860000000000004</v>
      </c>
      <c r="AQ74" s="66">
        <v>3.7960000000000003</v>
      </c>
      <c r="AR74" s="40">
        <v>3.7860000000000005</v>
      </c>
      <c r="AS74" s="40">
        <v>3.8160000000000003</v>
      </c>
      <c r="AT74" s="40">
        <v>3.7960000000000003</v>
      </c>
      <c r="AU74" s="48">
        <v>3.8160000000000003</v>
      </c>
      <c r="AV74" s="48"/>
      <c r="AW74" s="48"/>
      <c r="AX74" s="40">
        <v>3.6885000000000003</v>
      </c>
      <c r="AY74" s="40">
        <v>3.6510000000000002</v>
      </c>
      <c r="AZ74" s="40">
        <v>5.0110000000000001</v>
      </c>
      <c r="BA74" s="67">
        <v>4.391</v>
      </c>
      <c r="BB74" s="40">
        <v>3.8735000000000004</v>
      </c>
      <c r="BC74" s="51">
        <v>3.7785000000000002</v>
      </c>
      <c r="BD74" s="51">
        <v>3.1860000000000004</v>
      </c>
      <c r="BE74" s="51">
        <v>3.4360000000000004</v>
      </c>
      <c r="BF74" s="67"/>
      <c r="BG74" s="40"/>
      <c r="BH74" s="40">
        <v>1.4011348246340001</v>
      </c>
      <c r="BI74" s="48">
        <v>6.2245644440355012E-2</v>
      </c>
      <c r="BJ74" s="48">
        <v>7.1380767288514002E-2</v>
      </c>
      <c r="BK74" s="48">
        <v>0.71656043253644119</v>
      </c>
      <c r="BL74" s="63">
        <v>0.68293326882166994</v>
      </c>
      <c r="BM74" s="40"/>
      <c r="BN74" s="40"/>
      <c r="BO74" s="71"/>
      <c r="BP74" s="71"/>
      <c r="BQ74" s="40"/>
      <c r="BR74" s="71"/>
      <c r="BS74" s="40"/>
      <c r="BT74" s="40"/>
      <c r="BU74" s="40"/>
      <c r="BV74" s="49"/>
      <c r="BW74" s="49"/>
      <c r="BX74" s="49"/>
      <c r="BY74" s="40"/>
      <c r="BZ74" s="40"/>
      <c r="CA74" s="40"/>
      <c r="CB74" s="49"/>
      <c r="CC74" s="48"/>
      <c r="CD74" s="48"/>
      <c r="CE74" s="40"/>
      <c r="CF74" s="48"/>
      <c r="CG74" s="40"/>
      <c r="CH74" s="56"/>
      <c r="CI74" s="56"/>
      <c r="CJ74" s="72"/>
      <c r="CK74" s="40"/>
      <c r="CL74" s="56"/>
      <c r="CM74" s="40"/>
      <c r="CN74" s="49"/>
      <c r="CO74" s="49"/>
      <c r="CP74" s="40"/>
      <c r="CQ74" s="56"/>
      <c r="CR74" s="40"/>
      <c r="CS74" s="40"/>
      <c r="CT74" s="41"/>
      <c r="CU74" s="41"/>
      <c r="CV74" s="49"/>
      <c r="CW74" s="40"/>
      <c r="CX74" s="49"/>
      <c r="CY74" s="40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</row>
    <row r="75" spans="1:117">
      <c r="A75" s="165">
        <v>38749</v>
      </c>
      <c r="B75" s="41">
        <v>0.06</v>
      </c>
      <c r="C75" s="41">
        <v>0.31</v>
      </c>
      <c r="D75" s="394">
        <v>0.31</v>
      </c>
      <c r="E75" s="93">
        <v>0.31</v>
      </c>
      <c r="F75" s="288">
        <v>0.27500000000000002</v>
      </c>
      <c r="G75" s="93">
        <v>0.31</v>
      </c>
      <c r="H75" s="294">
        <v>0.42</v>
      </c>
      <c r="I75" s="67">
        <v>0.42</v>
      </c>
      <c r="J75" s="397">
        <v>0.42</v>
      </c>
      <c r="K75" s="41">
        <v>0.41</v>
      </c>
      <c r="L75" s="417">
        <v>0.41</v>
      </c>
      <c r="M75" s="67">
        <v>0.41</v>
      </c>
      <c r="N75" s="93">
        <v>0.44</v>
      </c>
      <c r="O75" s="50">
        <v>0.42</v>
      </c>
      <c r="P75" s="184">
        <v>0.42</v>
      </c>
      <c r="Q75" s="67">
        <v>0.42</v>
      </c>
      <c r="R75" s="93">
        <v>0.44</v>
      </c>
      <c r="T75" s="571">
        <v>0.15</v>
      </c>
      <c r="U75" s="571">
        <v>0.20499999999999999</v>
      </c>
      <c r="V75" s="571">
        <v>0.27097599999999999</v>
      </c>
      <c r="X75" s="538">
        <v>0.23</v>
      </c>
      <c r="Y75" s="539">
        <v>0.23</v>
      </c>
      <c r="Z75" s="538">
        <v>0.19</v>
      </c>
      <c r="AA75" s="538">
        <v>-2.5000000000000001E-3</v>
      </c>
      <c r="AB75" s="556">
        <v>1.4950000000000001</v>
      </c>
      <c r="AC75" s="556">
        <v>0.94499999999999995</v>
      </c>
      <c r="AD75" s="556">
        <v>0.435</v>
      </c>
      <c r="AE75" s="557">
        <v>0.33750000000000002</v>
      </c>
      <c r="AF75" s="325">
        <v>-0.25</v>
      </c>
      <c r="AG75" s="325">
        <v>0</v>
      </c>
      <c r="AH75" s="325"/>
      <c r="AI75" s="74">
        <v>38749</v>
      </c>
      <c r="AJ75" s="67">
        <v>3.3180000000000001</v>
      </c>
      <c r="AK75" s="68"/>
      <c r="AL75" s="68"/>
      <c r="AM75" s="69">
        <v>2.4624887623456861</v>
      </c>
      <c r="AN75" s="68">
        <v>3.6280000000000001</v>
      </c>
      <c r="AO75" s="68">
        <v>3.6280000000000001</v>
      </c>
      <c r="AP75" s="68">
        <v>3.6280000000000001</v>
      </c>
      <c r="AQ75" s="66">
        <v>3.738</v>
      </c>
      <c r="AR75" s="40">
        <v>3.7280000000000002</v>
      </c>
      <c r="AS75" s="40">
        <v>3.758</v>
      </c>
      <c r="AT75" s="40">
        <v>3.738</v>
      </c>
      <c r="AU75" s="48">
        <v>3.758</v>
      </c>
      <c r="AV75" s="48"/>
      <c r="AW75" s="48"/>
      <c r="AX75" s="40">
        <v>3.548</v>
      </c>
      <c r="AY75" s="40">
        <v>3.508</v>
      </c>
      <c r="AZ75" s="40">
        <v>4.8130000000000006</v>
      </c>
      <c r="BA75" s="67">
        <v>4.2629999999999999</v>
      </c>
      <c r="BB75" s="40">
        <v>3.7530000000000001</v>
      </c>
      <c r="BC75" s="51">
        <v>3.6555</v>
      </c>
      <c r="BD75" s="51">
        <v>3.0680000000000001</v>
      </c>
      <c r="BE75" s="51">
        <v>3.3180000000000001</v>
      </c>
      <c r="BF75" s="67"/>
      <c r="BG75" s="40"/>
      <c r="BH75" s="40">
        <v>1.4000720562910001</v>
      </c>
      <c r="BI75" s="48">
        <v>6.2266379336492012E-2</v>
      </c>
      <c r="BJ75" s="48">
        <v>7.1417931254044012E-2</v>
      </c>
      <c r="BK75" s="48">
        <v>0.71276308591923032</v>
      </c>
      <c r="BL75" s="63">
        <v>0.67874552435107116</v>
      </c>
      <c r="BM75" s="40"/>
      <c r="BN75" s="40"/>
      <c r="BO75" s="71"/>
      <c r="BP75" s="71"/>
      <c r="BQ75" s="40"/>
      <c r="BR75" s="71"/>
      <c r="BS75" s="40"/>
      <c r="BT75" s="40"/>
      <c r="BU75" s="40"/>
      <c r="BV75" s="49"/>
      <c r="BW75" s="49"/>
      <c r="BX75" s="49"/>
      <c r="BY75" s="40"/>
      <c r="BZ75" s="40"/>
      <c r="CA75" s="40"/>
      <c r="CB75" s="49"/>
      <c r="CC75" s="48"/>
      <c r="CD75" s="48"/>
      <c r="CE75" s="40"/>
      <c r="CF75" s="48"/>
      <c r="CG75" s="40"/>
      <c r="CH75" s="56"/>
      <c r="CI75" s="56"/>
      <c r="CJ75" s="72"/>
      <c r="CK75" s="40"/>
      <c r="CL75" s="56"/>
      <c r="CM75" s="40"/>
      <c r="CN75" s="49"/>
      <c r="CO75" s="49"/>
      <c r="CP75" s="40"/>
      <c r="CQ75" s="56"/>
      <c r="CR75" s="40"/>
      <c r="CS75" s="40"/>
      <c r="CT75" s="41"/>
      <c r="CU75" s="41"/>
      <c r="CV75" s="49"/>
      <c r="CW75" s="40"/>
      <c r="CX75" s="49"/>
      <c r="CY75" s="40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</row>
    <row r="76" spans="1:117">
      <c r="A76" s="165">
        <v>38777</v>
      </c>
      <c r="B76" s="41">
        <v>5.7500000000000002E-2</v>
      </c>
      <c r="C76" s="41">
        <v>0.30499999999999999</v>
      </c>
      <c r="D76" s="394">
        <v>0.30499999999999999</v>
      </c>
      <c r="E76" s="93">
        <v>0.30499999999999999</v>
      </c>
      <c r="F76" s="288">
        <v>0.27</v>
      </c>
      <c r="G76" s="93">
        <v>0.30499999999999999</v>
      </c>
      <c r="H76" s="294">
        <v>0.41499999999999998</v>
      </c>
      <c r="I76" s="67">
        <v>0.41499999999999998</v>
      </c>
      <c r="J76" s="397">
        <v>0.41499999999999998</v>
      </c>
      <c r="K76" s="41">
        <v>0.40500000000000003</v>
      </c>
      <c r="L76" s="417">
        <v>0.40500000000000003</v>
      </c>
      <c r="M76" s="67">
        <v>0.40500000000000003</v>
      </c>
      <c r="N76" s="93">
        <v>0.435</v>
      </c>
      <c r="O76" s="50">
        <v>0.41499999999999998</v>
      </c>
      <c r="P76" s="184">
        <v>0.41499999999999998</v>
      </c>
      <c r="Q76" s="67">
        <v>0.41499999999999998</v>
      </c>
      <c r="R76" s="93">
        <v>0.435</v>
      </c>
      <c r="T76" s="571">
        <v>0.14499999999999999</v>
      </c>
      <c r="U76" s="571">
        <v>0.2</v>
      </c>
      <c r="V76" s="571">
        <v>0.26162399999999997</v>
      </c>
      <c r="X76" s="538">
        <v>0.22750000000000001</v>
      </c>
      <c r="Y76" s="539">
        <v>0.22750000000000001</v>
      </c>
      <c r="Z76" s="538">
        <v>0.1875</v>
      </c>
      <c r="AA76" s="538">
        <v>-2.5000000000000001E-3</v>
      </c>
      <c r="AB76" s="556">
        <v>0.89500000000000002</v>
      </c>
      <c r="AC76" s="556">
        <v>0.60250000000000004</v>
      </c>
      <c r="AD76" s="556">
        <v>0.30249999999999999</v>
      </c>
      <c r="AE76" s="557">
        <v>0.26</v>
      </c>
      <c r="AF76" s="325">
        <v>-0.25</v>
      </c>
      <c r="AG76" s="325">
        <v>0</v>
      </c>
      <c r="AH76" s="325"/>
      <c r="AI76" s="74">
        <v>38777</v>
      </c>
      <c r="AJ76" s="67">
        <v>3.1869999999999998</v>
      </c>
      <c r="AK76" s="68"/>
      <c r="AL76" s="68"/>
      <c r="AM76" s="69">
        <v>2.3570357123095054</v>
      </c>
      <c r="AN76" s="68">
        <v>3.492</v>
      </c>
      <c r="AO76" s="68">
        <v>3.492</v>
      </c>
      <c r="AP76" s="68">
        <v>3.492</v>
      </c>
      <c r="AQ76" s="66">
        <v>3.6019999999999999</v>
      </c>
      <c r="AR76" s="40">
        <v>3.5919999999999996</v>
      </c>
      <c r="AS76" s="40">
        <v>3.6219999999999999</v>
      </c>
      <c r="AT76" s="40">
        <v>3.6019999999999999</v>
      </c>
      <c r="AU76" s="48">
        <v>3.6219999999999999</v>
      </c>
      <c r="AV76" s="48"/>
      <c r="AW76" s="48"/>
      <c r="AX76" s="40">
        <v>3.4144999999999999</v>
      </c>
      <c r="AY76" s="40">
        <v>3.3744999999999998</v>
      </c>
      <c r="AZ76" s="40">
        <v>4.0819999999999999</v>
      </c>
      <c r="BA76" s="67">
        <v>3.7894999999999999</v>
      </c>
      <c r="BB76" s="40">
        <v>3.4894999999999996</v>
      </c>
      <c r="BC76" s="51">
        <v>3.4470000000000001</v>
      </c>
      <c r="BD76" s="51">
        <v>2.9369999999999998</v>
      </c>
      <c r="BE76" s="51">
        <v>3.1869999999999998</v>
      </c>
      <c r="BF76" s="67"/>
      <c r="BG76" s="40"/>
      <c r="BH76" s="40">
        <v>1.3988927992020004</v>
      </c>
      <c r="BI76" s="48">
        <v>6.2285107629899007E-2</v>
      </c>
      <c r="BJ76" s="48">
        <v>7.145149870717403E-2</v>
      </c>
      <c r="BK76" s="48">
        <v>0.70934844368130623</v>
      </c>
      <c r="BL76" s="63">
        <v>0.67498159000844937</v>
      </c>
      <c r="BM76" s="40"/>
      <c r="BN76" s="40"/>
      <c r="BO76" s="71"/>
      <c r="BP76" s="71"/>
      <c r="BQ76" s="40"/>
      <c r="BR76" s="71"/>
      <c r="BS76" s="40"/>
      <c r="BT76" s="40"/>
      <c r="BU76" s="40"/>
      <c r="BV76" s="49"/>
      <c r="BW76" s="49"/>
      <c r="BX76" s="49"/>
      <c r="BY76" s="40"/>
      <c r="BZ76" s="40"/>
      <c r="CA76" s="40"/>
      <c r="CB76" s="49"/>
      <c r="CC76" s="48"/>
      <c r="CD76" s="48"/>
      <c r="CE76" s="40"/>
      <c r="CF76" s="48"/>
      <c r="CG76" s="40"/>
      <c r="CH76" s="56"/>
      <c r="CI76" s="56"/>
      <c r="CJ76" s="72"/>
      <c r="CK76" s="40"/>
      <c r="CL76" s="56"/>
      <c r="CM76" s="40"/>
      <c r="CN76" s="49"/>
      <c r="CO76" s="49"/>
      <c r="CP76" s="40"/>
      <c r="CQ76" s="56"/>
      <c r="CR76" s="40"/>
      <c r="CS76" s="40"/>
      <c r="CT76" s="41"/>
      <c r="CU76" s="41"/>
      <c r="CV76" s="49"/>
      <c r="CW76" s="40"/>
      <c r="CX76" s="49"/>
      <c r="CY76" s="40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</row>
    <row r="77" spans="1:117">
      <c r="A77" s="165">
        <v>38808</v>
      </c>
      <c r="B77" s="41">
        <v>-3.5000000000000003E-2</v>
      </c>
      <c r="C77" s="41">
        <v>0.14000000000000001</v>
      </c>
      <c r="D77" s="394">
        <v>0.14000000000000001</v>
      </c>
      <c r="E77" s="93">
        <v>0.14000000000000001</v>
      </c>
      <c r="F77" s="288">
        <v>0.105</v>
      </c>
      <c r="G77" s="93">
        <v>0.14000000000000001</v>
      </c>
      <c r="H77" s="294">
        <v>0.14000000000000001</v>
      </c>
      <c r="I77" s="67">
        <v>0.14000000000000001</v>
      </c>
      <c r="J77" s="397">
        <v>0.14000000000000001</v>
      </c>
      <c r="K77" s="50">
        <v>0.16</v>
      </c>
      <c r="L77" s="417">
        <v>0.16</v>
      </c>
      <c r="M77" s="67">
        <v>0.16</v>
      </c>
      <c r="N77" s="93">
        <v>0.18</v>
      </c>
      <c r="O77" s="50">
        <v>0.14000000000000001</v>
      </c>
      <c r="P77" s="184">
        <v>0.14000000000000001</v>
      </c>
      <c r="Q77" s="67">
        <v>0.14000000000000001</v>
      </c>
      <c r="R77" s="93">
        <v>0.14000000000000001</v>
      </c>
      <c r="T77" s="571">
        <v>-0.06</v>
      </c>
      <c r="U77" s="571">
        <v>-5.0000000000000001E-3</v>
      </c>
      <c r="V77" s="571">
        <v>0.155</v>
      </c>
      <c r="X77" s="538">
        <v>0.155</v>
      </c>
      <c r="Y77" s="539">
        <v>0.155</v>
      </c>
      <c r="Z77" s="538">
        <v>8.7499999999999994E-2</v>
      </c>
      <c r="AA77" s="538">
        <v>-0.13</v>
      </c>
      <c r="AB77" s="556">
        <v>0.45</v>
      </c>
      <c r="AC77" s="556">
        <v>0.35499999999999998</v>
      </c>
      <c r="AD77" s="556">
        <v>0.19750000000000001</v>
      </c>
      <c r="AE77" s="557">
        <v>0.17749999999999999</v>
      </c>
      <c r="AF77" s="325">
        <v>-0.29249999999999998</v>
      </c>
      <c r="AG77" s="325">
        <v>0</v>
      </c>
      <c r="AH77" s="325"/>
      <c r="AI77" s="74">
        <v>38808</v>
      </c>
      <c r="AJ77" s="67">
        <v>3.0560000000000005</v>
      </c>
      <c r="AK77" s="68"/>
      <c r="AL77" s="68"/>
      <c r="AM77" s="69">
        <v>2.14398812676535</v>
      </c>
      <c r="AN77" s="68">
        <v>3.1960000000000006</v>
      </c>
      <c r="AO77" s="68">
        <v>3.1960000000000006</v>
      </c>
      <c r="AP77" s="68">
        <v>3.1960000000000006</v>
      </c>
      <c r="AQ77" s="66">
        <v>3.1960000000000006</v>
      </c>
      <c r="AR77" s="40">
        <v>3.2160000000000006</v>
      </c>
      <c r="AS77" s="40">
        <v>3.2360000000000007</v>
      </c>
      <c r="AT77" s="40">
        <v>3.1960000000000006</v>
      </c>
      <c r="AU77" s="48">
        <v>3.1960000000000006</v>
      </c>
      <c r="AV77" s="48"/>
      <c r="AW77" s="48"/>
      <c r="AX77" s="40">
        <v>3.2110000000000003</v>
      </c>
      <c r="AY77" s="40">
        <v>3.1435000000000004</v>
      </c>
      <c r="AZ77" s="40">
        <v>3.5060000000000007</v>
      </c>
      <c r="BA77" s="67">
        <v>3.4110000000000005</v>
      </c>
      <c r="BB77" s="40">
        <v>3.2535000000000007</v>
      </c>
      <c r="BC77" s="51">
        <v>3.2335000000000003</v>
      </c>
      <c r="BD77" s="51">
        <v>2.7635000000000005</v>
      </c>
      <c r="BE77" s="51">
        <v>3.0560000000000005</v>
      </c>
      <c r="BF77" s="67"/>
      <c r="BG77" s="40"/>
      <c r="BH77" s="40">
        <v>1.3977489685270001</v>
      </c>
      <c r="BI77" s="48">
        <v>6.2305842526308004E-2</v>
      </c>
      <c r="BJ77" s="48">
        <v>7.1488662673574024E-2</v>
      </c>
      <c r="BK77" s="48">
        <v>0.7055847340301532</v>
      </c>
      <c r="BL77" s="63">
        <v>0.67083483315561621</v>
      </c>
      <c r="BM77" s="40"/>
      <c r="BN77" s="40"/>
      <c r="BO77" s="71"/>
      <c r="BP77" s="71"/>
      <c r="BQ77" s="40"/>
      <c r="BR77" s="71"/>
      <c r="BS77" s="40"/>
      <c r="BT77" s="40"/>
      <c r="BU77" s="40"/>
      <c r="BV77" s="49"/>
      <c r="BW77" s="49"/>
      <c r="BX77" s="49"/>
      <c r="BY77" s="40"/>
      <c r="BZ77" s="40"/>
      <c r="CA77" s="40"/>
      <c r="CB77" s="49"/>
      <c r="CC77" s="48"/>
      <c r="CD77" s="48"/>
      <c r="CE77" s="40"/>
      <c r="CF77" s="48"/>
      <c r="CG77" s="40"/>
      <c r="CH77" s="56"/>
      <c r="CI77" s="56"/>
      <c r="CJ77" s="72"/>
      <c r="CK77" s="40"/>
      <c r="CL77" s="56"/>
      <c r="CM77" s="40"/>
      <c r="CN77" s="49"/>
      <c r="CO77" s="49"/>
      <c r="CP77" s="40"/>
      <c r="CQ77" s="56"/>
      <c r="CR77" s="40"/>
      <c r="CS77" s="40"/>
      <c r="CT77" s="41"/>
      <c r="CU77" s="41"/>
      <c r="CV77" s="49"/>
      <c r="CW77" s="40"/>
      <c r="CX77" s="49"/>
      <c r="CY77" s="40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</row>
    <row r="78" spans="1:117">
      <c r="A78" s="165">
        <v>38838</v>
      </c>
      <c r="B78" s="41">
        <v>-2.5000000000000001E-2</v>
      </c>
      <c r="C78" s="41">
        <v>0.14000000000000001</v>
      </c>
      <c r="D78" s="394">
        <v>0.14000000000000001</v>
      </c>
      <c r="E78" s="93">
        <v>0.14000000000000001</v>
      </c>
      <c r="F78" s="288">
        <v>0.105</v>
      </c>
      <c r="G78" s="93">
        <v>0.14000000000000001</v>
      </c>
      <c r="H78" s="294">
        <v>0.14000000000000001</v>
      </c>
      <c r="I78" s="67">
        <v>0.14000000000000001</v>
      </c>
      <c r="J78" s="397">
        <v>0.14000000000000001</v>
      </c>
      <c r="K78" s="50">
        <v>0.16</v>
      </c>
      <c r="L78" s="417">
        <v>0.16</v>
      </c>
      <c r="M78" s="67">
        <v>0.16</v>
      </c>
      <c r="N78" s="93">
        <v>0.18</v>
      </c>
      <c r="O78" s="50">
        <v>0.14000000000000001</v>
      </c>
      <c r="P78" s="184">
        <v>0.14000000000000001</v>
      </c>
      <c r="Q78" s="67">
        <v>0.14000000000000001</v>
      </c>
      <c r="R78" s="93">
        <v>0.14000000000000001</v>
      </c>
      <c r="T78" s="571">
        <v>-0.06</v>
      </c>
      <c r="U78" s="571">
        <v>-5.0000000000000001E-3</v>
      </c>
      <c r="V78" s="571">
        <v>0.14499999999999999</v>
      </c>
      <c r="X78" s="538">
        <v>0.14499999999999999</v>
      </c>
      <c r="Y78" s="539">
        <v>0.14499999999999999</v>
      </c>
      <c r="Z78" s="538">
        <v>9.7500000000000003E-2</v>
      </c>
      <c r="AA78" s="538">
        <v>-0.14499999999999999</v>
      </c>
      <c r="AB78" s="556">
        <v>0.36499999999999999</v>
      </c>
      <c r="AC78" s="556">
        <v>0.28749999999999998</v>
      </c>
      <c r="AD78" s="556">
        <v>0.17249999999999999</v>
      </c>
      <c r="AE78" s="557">
        <v>0.16250000000000001</v>
      </c>
      <c r="AF78" s="325">
        <v>-0.29249999999999998</v>
      </c>
      <c r="AG78" s="325">
        <v>0</v>
      </c>
      <c r="AH78" s="325"/>
      <c r="AI78" s="74">
        <v>38838</v>
      </c>
      <c r="AJ78" s="67">
        <v>3.0490000000000004</v>
      </c>
      <c r="AK78" s="68"/>
      <c r="AL78" s="68"/>
      <c r="AM78" s="69">
        <v>2.1265598893890116</v>
      </c>
      <c r="AN78" s="68">
        <v>3.1890000000000005</v>
      </c>
      <c r="AO78" s="68">
        <v>3.1890000000000005</v>
      </c>
      <c r="AP78" s="68">
        <v>3.1890000000000005</v>
      </c>
      <c r="AQ78" s="66">
        <v>3.1890000000000005</v>
      </c>
      <c r="AR78" s="40">
        <v>3.2090000000000005</v>
      </c>
      <c r="AS78" s="40">
        <v>3.2290000000000005</v>
      </c>
      <c r="AT78" s="40">
        <v>3.1890000000000005</v>
      </c>
      <c r="AU78" s="48">
        <v>3.1890000000000005</v>
      </c>
      <c r="AV78" s="48"/>
      <c r="AW78" s="48"/>
      <c r="AX78" s="40">
        <v>3.1940000000000004</v>
      </c>
      <c r="AY78" s="40">
        <v>3.1465000000000005</v>
      </c>
      <c r="AZ78" s="40">
        <v>3.4140000000000006</v>
      </c>
      <c r="BA78" s="67">
        <v>3.3365000000000005</v>
      </c>
      <c r="BB78" s="40">
        <v>3.2215000000000003</v>
      </c>
      <c r="BC78" s="51">
        <v>3.2115000000000005</v>
      </c>
      <c r="BD78" s="51">
        <v>2.7565000000000004</v>
      </c>
      <c r="BE78" s="51">
        <v>3.0490000000000004</v>
      </c>
      <c r="BF78" s="67"/>
      <c r="BG78" s="40"/>
      <c r="BH78" s="40">
        <v>1.3965643174470004</v>
      </c>
      <c r="BI78" s="48">
        <v>6.2325908555226017E-2</v>
      </c>
      <c r="BJ78" s="48">
        <v>7.1524627802781016E-2</v>
      </c>
      <c r="BK78" s="48">
        <v>0.70195916873935038</v>
      </c>
      <c r="BL78" s="63">
        <v>0.66684223561900635</v>
      </c>
      <c r="BM78" s="40"/>
      <c r="BN78" s="40"/>
      <c r="BO78" s="71"/>
      <c r="BP78" s="71"/>
      <c r="BQ78" s="40"/>
      <c r="BR78" s="71"/>
      <c r="BS78" s="40"/>
      <c r="BT78" s="40"/>
      <c r="BU78" s="40"/>
      <c r="BV78" s="49"/>
      <c r="BW78" s="49"/>
      <c r="BX78" s="49"/>
      <c r="BY78" s="40"/>
      <c r="BZ78" s="40"/>
      <c r="CA78" s="40"/>
      <c r="CB78" s="49"/>
      <c r="CC78" s="48"/>
      <c r="CD78" s="48"/>
      <c r="CE78" s="40"/>
      <c r="CF78" s="48"/>
      <c r="CG78" s="40"/>
      <c r="CH78" s="56"/>
      <c r="CI78" s="56"/>
      <c r="CJ78" s="72"/>
      <c r="CK78" s="40"/>
      <c r="CL78" s="56"/>
      <c r="CM78" s="40"/>
      <c r="CN78" s="49"/>
      <c r="CO78" s="49"/>
      <c r="CP78" s="40"/>
      <c r="CQ78" s="56"/>
      <c r="CR78" s="40"/>
      <c r="CS78" s="40"/>
      <c r="CT78" s="41"/>
      <c r="CU78" s="41"/>
      <c r="CV78" s="49"/>
      <c r="CW78" s="40"/>
      <c r="CX78" s="49"/>
      <c r="CY78" s="40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</row>
    <row r="79" spans="1:117">
      <c r="A79" s="165">
        <v>38869</v>
      </c>
      <c r="B79" s="41">
        <v>-0.02</v>
      </c>
      <c r="C79" s="41">
        <v>0.14000000000000001</v>
      </c>
      <c r="D79" s="394">
        <v>0.14000000000000001</v>
      </c>
      <c r="E79" s="93">
        <v>0.14000000000000001</v>
      </c>
      <c r="F79" s="288">
        <v>0.105</v>
      </c>
      <c r="G79" s="93">
        <v>0.14000000000000001</v>
      </c>
      <c r="H79" s="294">
        <v>0.14000000000000001</v>
      </c>
      <c r="I79" s="67">
        <v>0.14000000000000001</v>
      </c>
      <c r="J79" s="397">
        <v>0.14000000000000001</v>
      </c>
      <c r="K79" s="50">
        <v>0.16</v>
      </c>
      <c r="L79" s="417">
        <v>0.16</v>
      </c>
      <c r="M79" s="67">
        <v>0.16</v>
      </c>
      <c r="N79" s="93">
        <v>0.18</v>
      </c>
      <c r="O79" s="50">
        <v>0.14000000000000001</v>
      </c>
      <c r="P79" s="184">
        <v>0.14000000000000001</v>
      </c>
      <c r="Q79" s="67">
        <v>0.14000000000000001</v>
      </c>
      <c r="R79" s="93">
        <v>0.14000000000000001</v>
      </c>
      <c r="T79" s="571">
        <v>-0.06</v>
      </c>
      <c r="U79" s="571">
        <v>-5.0000000000000001E-3</v>
      </c>
      <c r="V79" s="571">
        <v>0.14000000000000001</v>
      </c>
      <c r="X79" s="538">
        <v>0.14000000000000001</v>
      </c>
      <c r="Y79" s="539">
        <v>0.14000000000000001</v>
      </c>
      <c r="Z79" s="538">
        <v>9.2499999999999999E-2</v>
      </c>
      <c r="AA79" s="538">
        <v>-0.155</v>
      </c>
      <c r="AB79" s="556">
        <v>0.35499999999999998</v>
      </c>
      <c r="AC79" s="556">
        <v>0.28749999999999998</v>
      </c>
      <c r="AD79" s="556">
        <v>0.17249999999999999</v>
      </c>
      <c r="AE79" s="557">
        <v>0.16250000000000001</v>
      </c>
      <c r="AF79" s="325">
        <v>-0.29249999999999998</v>
      </c>
      <c r="AG79" s="325">
        <v>0</v>
      </c>
      <c r="AH79" s="325"/>
      <c r="AI79" s="74">
        <v>38869</v>
      </c>
      <c r="AJ79" s="67">
        <v>3.0819999999999999</v>
      </c>
      <c r="AK79" s="68"/>
      <c r="AL79" s="68"/>
      <c r="AM79" s="69">
        <v>2.1353403695866024</v>
      </c>
      <c r="AN79" s="68">
        <v>3.222</v>
      </c>
      <c r="AO79" s="68">
        <v>3.222</v>
      </c>
      <c r="AP79" s="68">
        <v>3.222</v>
      </c>
      <c r="AQ79" s="66">
        <v>3.222</v>
      </c>
      <c r="AR79" s="40">
        <v>3.242</v>
      </c>
      <c r="AS79" s="40">
        <v>3.262</v>
      </c>
      <c r="AT79" s="40">
        <v>3.222</v>
      </c>
      <c r="AU79" s="48">
        <v>3.222</v>
      </c>
      <c r="AV79" s="48"/>
      <c r="AW79" s="48"/>
      <c r="AX79" s="40">
        <v>3.222</v>
      </c>
      <c r="AY79" s="40">
        <v>3.1744999999999997</v>
      </c>
      <c r="AZ79" s="40">
        <v>3.4369999999999998</v>
      </c>
      <c r="BA79" s="67">
        <v>3.3694999999999999</v>
      </c>
      <c r="BB79" s="40">
        <v>3.2544999999999997</v>
      </c>
      <c r="BC79" s="51">
        <v>3.2444999999999999</v>
      </c>
      <c r="BD79" s="51">
        <v>2.7894999999999999</v>
      </c>
      <c r="BE79" s="51">
        <v>3.0819999999999999</v>
      </c>
      <c r="BF79" s="67"/>
      <c r="BG79" s="40"/>
      <c r="BH79" s="40">
        <v>1.3954152832750004</v>
      </c>
      <c r="BI79" s="48">
        <v>6.2346643451915006E-2</v>
      </c>
      <c r="BJ79" s="48">
        <v>7.1561791770079014E-2</v>
      </c>
      <c r="BK79" s="48">
        <v>0.69822997748669224</v>
      </c>
      <c r="BL79" s="63">
        <v>0.66273754487479908</v>
      </c>
      <c r="BM79" s="40"/>
      <c r="BN79" s="40"/>
      <c r="BO79" s="71"/>
      <c r="BP79" s="71"/>
      <c r="BQ79" s="40"/>
      <c r="BR79" s="71"/>
      <c r="BS79" s="40"/>
      <c r="BT79" s="40"/>
      <c r="BU79" s="40"/>
      <c r="BV79" s="49"/>
      <c r="BW79" s="49"/>
      <c r="BX79" s="49"/>
      <c r="BY79" s="40"/>
      <c r="BZ79" s="40"/>
      <c r="CA79" s="40"/>
      <c r="CB79" s="49"/>
      <c r="CC79" s="48"/>
      <c r="CD79" s="48"/>
      <c r="CE79" s="40"/>
      <c r="CF79" s="48"/>
      <c r="CG79" s="40"/>
      <c r="CH79" s="56"/>
      <c r="CI79" s="56"/>
      <c r="CJ79" s="72"/>
      <c r="CK79" s="40"/>
      <c r="CL79" s="56"/>
      <c r="CM79" s="40"/>
      <c r="CN79" s="49"/>
      <c r="CO79" s="49"/>
      <c r="CP79" s="40"/>
      <c r="CQ79" s="56"/>
      <c r="CR79" s="40"/>
      <c r="CS79" s="40"/>
      <c r="CT79" s="41"/>
      <c r="CU79" s="41"/>
      <c r="CV79" s="49"/>
      <c r="CW79" s="40"/>
      <c r="CX79" s="49"/>
      <c r="CY79" s="40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</row>
    <row r="80" spans="1:117">
      <c r="A80" s="165">
        <v>38899</v>
      </c>
      <c r="B80" s="41">
        <v>-9.9999999999999915E-3</v>
      </c>
      <c r="C80" s="41">
        <v>0.14000000000000001</v>
      </c>
      <c r="D80" s="394">
        <v>0.14000000000000001</v>
      </c>
      <c r="E80" s="93">
        <v>0.14000000000000001</v>
      </c>
      <c r="F80" s="288">
        <v>0.105</v>
      </c>
      <c r="G80" s="93">
        <v>0.14000000000000001</v>
      </c>
      <c r="H80" s="294">
        <v>0.14000000000000001</v>
      </c>
      <c r="I80" s="67">
        <v>0.14000000000000001</v>
      </c>
      <c r="J80" s="397">
        <v>0.14000000000000001</v>
      </c>
      <c r="K80" s="50">
        <v>0.16</v>
      </c>
      <c r="L80" s="417">
        <v>0.16</v>
      </c>
      <c r="M80" s="67">
        <v>0.16</v>
      </c>
      <c r="N80" s="93">
        <v>0.18</v>
      </c>
      <c r="O80" s="50">
        <v>0.14000000000000001</v>
      </c>
      <c r="P80" s="184">
        <v>0.14000000000000001</v>
      </c>
      <c r="Q80" s="67">
        <v>0.14000000000000001</v>
      </c>
      <c r="R80" s="93">
        <v>0.14000000000000001</v>
      </c>
      <c r="T80" s="571">
        <v>-0.06</v>
      </c>
      <c r="U80" s="571">
        <v>-5.0000000000000001E-3</v>
      </c>
      <c r="V80" s="571">
        <v>0.13</v>
      </c>
      <c r="X80" s="538">
        <v>0.13</v>
      </c>
      <c r="Y80" s="539">
        <v>0.13</v>
      </c>
      <c r="Z80" s="538">
        <v>8.2500000000000004E-2</v>
      </c>
      <c r="AA80" s="538">
        <v>-0.155</v>
      </c>
      <c r="AB80" s="556">
        <v>0.39</v>
      </c>
      <c r="AC80" s="556">
        <v>0.3</v>
      </c>
      <c r="AD80" s="556">
        <v>0.185</v>
      </c>
      <c r="AE80" s="557">
        <v>0.16250000000000001</v>
      </c>
      <c r="AF80" s="325">
        <v>-0.29249999999999998</v>
      </c>
      <c r="AG80" s="325">
        <v>0</v>
      </c>
      <c r="AH80" s="325"/>
      <c r="AI80" s="74">
        <v>38899</v>
      </c>
      <c r="AJ80" s="67">
        <v>3.0819999999999999</v>
      </c>
      <c r="AK80" s="68"/>
      <c r="AL80" s="68"/>
      <c r="AM80" s="69">
        <v>2.1226068933159175</v>
      </c>
      <c r="AN80" s="68">
        <v>3.222</v>
      </c>
      <c r="AO80" s="68">
        <v>3.222</v>
      </c>
      <c r="AP80" s="68">
        <v>3.222</v>
      </c>
      <c r="AQ80" s="66">
        <v>3.222</v>
      </c>
      <c r="AR80" s="40">
        <v>3.242</v>
      </c>
      <c r="AS80" s="40">
        <v>3.262</v>
      </c>
      <c r="AT80" s="40">
        <v>3.222</v>
      </c>
      <c r="AU80" s="48">
        <v>3.222</v>
      </c>
      <c r="AV80" s="48"/>
      <c r="AW80" s="48"/>
      <c r="AX80" s="40">
        <v>3.2119999999999997</v>
      </c>
      <c r="AY80" s="40">
        <v>3.1644999999999999</v>
      </c>
      <c r="AZ80" s="40">
        <v>3.472</v>
      </c>
      <c r="BA80" s="67">
        <v>3.3819999999999997</v>
      </c>
      <c r="BB80" s="40">
        <v>3.2669999999999999</v>
      </c>
      <c r="BC80" s="51">
        <v>3.2444999999999999</v>
      </c>
      <c r="BD80" s="51">
        <v>2.7894999999999999</v>
      </c>
      <c r="BE80" s="51">
        <v>3.0819999999999999</v>
      </c>
      <c r="BF80" s="67"/>
      <c r="BG80" s="40"/>
      <c r="BH80" s="40">
        <v>1.394225272321</v>
      </c>
      <c r="BI80" s="48">
        <v>6.2366709481105016E-2</v>
      </c>
      <c r="BJ80" s="48">
        <v>7.1597756900156032E-2</v>
      </c>
      <c r="BK80" s="48">
        <v>0.69463769027430544</v>
      </c>
      <c r="BL80" s="63">
        <v>0.65878550382244494</v>
      </c>
      <c r="BM80" s="40"/>
      <c r="BN80" s="40"/>
      <c r="BO80" s="71"/>
      <c r="BP80" s="71"/>
      <c r="BQ80" s="40"/>
      <c r="BR80" s="71"/>
      <c r="BS80" s="40"/>
      <c r="BT80" s="40"/>
      <c r="BU80" s="40"/>
      <c r="BV80" s="49"/>
      <c r="BW80" s="49"/>
      <c r="BX80" s="49"/>
      <c r="BY80" s="40"/>
      <c r="BZ80" s="40"/>
      <c r="CA80" s="40"/>
      <c r="CB80" s="49"/>
      <c r="CC80" s="48"/>
      <c r="CD80" s="48"/>
      <c r="CE80" s="40"/>
      <c r="CF80" s="48"/>
      <c r="CG80" s="40"/>
      <c r="CH80" s="56"/>
      <c r="CI80" s="56"/>
      <c r="CJ80" s="72"/>
      <c r="CK80" s="40"/>
      <c r="CL80" s="56"/>
      <c r="CM80" s="40"/>
      <c r="CN80" s="49"/>
      <c r="CO80" s="49"/>
      <c r="CP80" s="40"/>
      <c r="CQ80" s="56"/>
      <c r="CR80" s="40"/>
      <c r="CS80" s="40"/>
      <c r="CT80" s="41"/>
      <c r="CU80" s="41"/>
      <c r="CV80" s="49"/>
      <c r="CW80" s="40"/>
      <c r="CX80" s="49"/>
      <c r="CY80" s="40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</row>
    <row r="81" spans="1:117">
      <c r="A81" s="165">
        <v>38930</v>
      </c>
      <c r="B81" s="41">
        <v>-7.4999999999999893E-3</v>
      </c>
      <c r="C81" s="41">
        <v>0.14000000000000001</v>
      </c>
      <c r="D81" s="394">
        <v>0.14000000000000001</v>
      </c>
      <c r="E81" s="93">
        <v>0.14000000000000001</v>
      </c>
      <c r="F81" s="288">
        <v>0.105</v>
      </c>
      <c r="G81" s="93">
        <v>0.14000000000000001</v>
      </c>
      <c r="H81" s="294">
        <v>0.14000000000000001</v>
      </c>
      <c r="I81" s="67">
        <v>0.14000000000000001</v>
      </c>
      <c r="J81" s="397">
        <v>0.14000000000000001</v>
      </c>
      <c r="K81" s="50">
        <v>0.16</v>
      </c>
      <c r="L81" s="417">
        <v>0.16</v>
      </c>
      <c r="M81" s="67">
        <v>0.16</v>
      </c>
      <c r="N81" s="93">
        <v>0.18</v>
      </c>
      <c r="O81" s="50">
        <v>0.14000000000000001</v>
      </c>
      <c r="P81" s="184">
        <v>0.14000000000000001</v>
      </c>
      <c r="Q81" s="67">
        <v>0.14000000000000001</v>
      </c>
      <c r="R81" s="93">
        <v>0.14000000000000001</v>
      </c>
      <c r="T81" s="571">
        <v>-0.06</v>
      </c>
      <c r="U81" s="571">
        <v>-5.0000000000000001E-3</v>
      </c>
      <c r="V81" s="571">
        <v>0.1275</v>
      </c>
      <c r="X81" s="538">
        <v>0.1275</v>
      </c>
      <c r="Y81" s="539">
        <v>0.1275</v>
      </c>
      <c r="Z81" s="538">
        <v>0.08</v>
      </c>
      <c r="AA81" s="538">
        <v>-0.155</v>
      </c>
      <c r="AB81" s="556">
        <v>0.45500000000000002</v>
      </c>
      <c r="AC81" s="556">
        <v>0.3</v>
      </c>
      <c r="AD81" s="556">
        <v>0.185</v>
      </c>
      <c r="AE81" s="557">
        <v>0.16250000000000001</v>
      </c>
      <c r="AF81" s="325">
        <v>-0.29249999999999998</v>
      </c>
      <c r="AG81" s="325">
        <v>0</v>
      </c>
      <c r="AH81" s="325"/>
      <c r="AI81" s="74">
        <v>38930</v>
      </c>
      <c r="AJ81" s="67">
        <v>3.1269999999999998</v>
      </c>
      <c r="AK81" s="68"/>
      <c r="AL81" s="68"/>
      <c r="AM81" s="69">
        <v>2.1389786163197599</v>
      </c>
      <c r="AN81" s="68">
        <v>3.2669999999999999</v>
      </c>
      <c r="AO81" s="68">
        <v>3.2669999999999999</v>
      </c>
      <c r="AP81" s="68">
        <v>3.2669999999999999</v>
      </c>
      <c r="AQ81" s="66">
        <v>3.2669999999999999</v>
      </c>
      <c r="AR81" s="40">
        <v>3.2869999999999999</v>
      </c>
      <c r="AS81" s="40">
        <v>3.3069999999999999</v>
      </c>
      <c r="AT81" s="40">
        <v>3.2669999999999999</v>
      </c>
      <c r="AU81" s="48">
        <v>3.2669999999999999</v>
      </c>
      <c r="AV81" s="48"/>
      <c r="AW81" s="48"/>
      <c r="AX81" s="40">
        <v>3.2544999999999997</v>
      </c>
      <c r="AY81" s="40">
        <v>3.2069999999999999</v>
      </c>
      <c r="AZ81" s="40">
        <v>3.5819999999999999</v>
      </c>
      <c r="BA81" s="67">
        <v>3.4269999999999996</v>
      </c>
      <c r="BB81" s="40">
        <v>3.3119999999999998</v>
      </c>
      <c r="BC81" s="51">
        <v>3.2894999999999999</v>
      </c>
      <c r="BD81" s="51">
        <v>2.8344999999999998</v>
      </c>
      <c r="BE81" s="51">
        <v>3.1269999999999998</v>
      </c>
      <c r="BF81" s="67"/>
      <c r="BG81" s="40"/>
      <c r="BH81" s="40">
        <v>1.3930325506050005</v>
      </c>
      <c r="BI81" s="48">
        <v>6.2387444378075009E-2</v>
      </c>
      <c r="BJ81" s="48">
        <v>7.1634920868351021E-2</v>
      </c>
      <c r="BK81" s="48">
        <v>0.6909427556644957</v>
      </c>
      <c r="BL81" s="63">
        <v>0.65472256391789407</v>
      </c>
      <c r="BM81" s="40"/>
      <c r="BN81" s="40"/>
      <c r="BO81" s="71"/>
      <c r="BP81" s="71"/>
      <c r="BQ81" s="40"/>
      <c r="BR81" s="71"/>
      <c r="BS81" s="40"/>
      <c r="BT81" s="40"/>
      <c r="BU81" s="40"/>
      <c r="BV81" s="49"/>
      <c r="BW81" s="49"/>
      <c r="BX81" s="49"/>
      <c r="BY81" s="40"/>
      <c r="BZ81" s="40"/>
      <c r="CA81" s="40"/>
      <c r="CB81" s="49"/>
      <c r="CC81" s="48"/>
      <c r="CD81" s="48"/>
      <c r="CE81" s="40"/>
      <c r="CF81" s="48"/>
      <c r="CG81" s="40"/>
      <c r="CH81" s="56"/>
      <c r="CI81" s="56"/>
      <c r="CJ81" s="72"/>
      <c r="CK81" s="40"/>
      <c r="CL81" s="56"/>
      <c r="CM81" s="40"/>
      <c r="CN81" s="49"/>
      <c r="CO81" s="49"/>
      <c r="CP81" s="40"/>
      <c r="CQ81" s="56"/>
      <c r="CR81" s="40"/>
      <c r="CS81" s="40"/>
      <c r="CT81" s="41"/>
      <c r="CU81" s="41"/>
      <c r="CV81" s="49"/>
      <c r="CW81" s="40"/>
      <c r="CX81" s="49"/>
      <c r="CY81" s="40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</row>
    <row r="82" spans="1:117">
      <c r="A82" s="165">
        <v>38961</v>
      </c>
      <c r="B82" s="41">
        <v>-4.9999999999999871E-3</v>
      </c>
      <c r="C82" s="41">
        <v>0.14000000000000001</v>
      </c>
      <c r="D82" s="394">
        <v>0.14000000000000001</v>
      </c>
      <c r="E82" s="93">
        <v>0.14000000000000001</v>
      </c>
      <c r="F82" s="288">
        <v>0.105</v>
      </c>
      <c r="G82" s="93">
        <v>0.14000000000000001</v>
      </c>
      <c r="H82" s="294">
        <v>0.14000000000000001</v>
      </c>
      <c r="I82" s="67">
        <v>0.14000000000000001</v>
      </c>
      <c r="J82" s="397">
        <v>0.14000000000000001</v>
      </c>
      <c r="K82" s="50">
        <v>0.16</v>
      </c>
      <c r="L82" s="417">
        <v>0.16</v>
      </c>
      <c r="M82" s="67">
        <v>0.16</v>
      </c>
      <c r="N82" s="93">
        <v>0.18</v>
      </c>
      <c r="O82" s="50">
        <v>0.14000000000000001</v>
      </c>
      <c r="P82" s="184">
        <v>0.14000000000000001</v>
      </c>
      <c r="Q82" s="67">
        <v>0.14000000000000001</v>
      </c>
      <c r="R82" s="93">
        <v>0.14000000000000001</v>
      </c>
      <c r="T82" s="571">
        <v>-0.06</v>
      </c>
      <c r="U82" s="571">
        <v>-5.0000000000000001E-3</v>
      </c>
      <c r="V82" s="571">
        <v>0.125</v>
      </c>
      <c r="X82" s="538">
        <v>0.125</v>
      </c>
      <c r="Y82" s="539">
        <v>0.125</v>
      </c>
      <c r="Z82" s="538">
        <v>7.7499999999999999E-2</v>
      </c>
      <c r="AA82" s="538">
        <v>-0.14499999999999999</v>
      </c>
      <c r="AB82" s="556">
        <v>0.35499999999999998</v>
      </c>
      <c r="AC82" s="556">
        <v>0.28999999999999998</v>
      </c>
      <c r="AD82" s="556">
        <v>0.16250000000000001</v>
      </c>
      <c r="AE82" s="557">
        <v>0.16250000000000001</v>
      </c>
      <c r="AF82" s="325">
        <v>-0.29249999999999998</v>
      </c>
      <c r="AG82" s="325">
        <v>0</v>
      </c>
      <c r="AH82" s="325"/>
      <c r="AI82" s="74">
        <v>38961</v>
      </c>
      <c r="AJ82" s="67">
        <v>3.1140000000000003</v>
      </c>
      <c r="AK82" s="68"/>
      <c r="AL82" s="68"/>
      <c r="AM82" s="69">
        <v>2.1173150664849616</v>
      </c>
      <c r="AN82" s="68">
        <v>3.2540000000000004</v>
      </c>
      <c r="AO82" s="68">
        <v>3.2540000000000004</v>
      </c>
      <c r="AP82" s="68">
        <v>3.2540000000000004</v>
      </c>
      <c r="AQ82" s="66">
        <v>3.2540000000000004</v>
      </c>
      <c r="AR82" s="40">
        <v>3.2740000000000005</v>
      </c>
      <c r="AS82" s="40">
        <v>3.2940000000000005</v>
      </c>
      <c r="AT82" s="40">
        <v>3.2540000000000004</v>
      </c>
      <c r="AU82" s="48">
        <v>3.2540000000000004</v>
      </c>
      <c r="AV82" s="48"/>
      <c r="AW82" s="48"/>
      <c r="AX82" s="40">
        <v>3.2390000000000003</v>
      </c>
      <c r="AY82" s="40">
        <v>3.1915000000000004</v>
      </c>
      <c r="AZ82" s="40">
        <v>3.4690000000000003</v>
      </c>
      <c r="BA82" s="67">
        <v>3.4040000000000004</v>
      </c>
      <c r="BB82" s="40">
        <v>3.2765000000000004</v>
      </c>
      <c r="BC82" s="51">
        <v>3.2765000000000004</v>
      </c>
      <c r="BD82" s="51">
        <v>2.8215000000000003</v>
      </c>
      <c r="BE82" s="51">
        <v>3.1140000000000003</v>
      </c>
      <c r="BF82" s="67"/>
      <c r="BG82" s="40"/>
      <c r="BH82" s="40">
        <v>1.3918757311140002</v>
      </c>
      <c r="BI82" s="48">
        <v>6.2408179275187999E-2</v>
      </c>
      <c r="BJ82" s="48">
        <v>7.1672084837003019E-2</v>
      </c>
      <c r="BK82" s="48">
        <v>0.68726513029646685</v>
      </c>
      <c r="BL82" s="63">
        <v>0.65068072110785535</v>
      </c>
      <c r="BM82" s="40"/>
      <c r="BN82" s="40"/>
      <c r="BO82" s="71"/>
      <c r="BP82" s="71"/>
      <c r="BQ82" s="40"/>
      <c r="BR82" s="71"/>
      <c r="BS82" s="40"/>
      <c r="BT82" s="40"/>
      <c r="BU82" s="40"/>
      <c r="BV82" s="49"/>
      <c r="BW82" s="49"/>
      <c r="BX82" s="49"/>
      <c r="BY82" s="40"/>
      <c r="BZ82" s="40"/>
      <c r="CA82" s="40"/>
      <c r="CB82" s="49"/>
      <c r="CC82" s="48"/>
      <c r="CD82" s="48"/>
      <c r="CE82" s="40"/>
      <c r="CF82" s="48"/>
      <c r="CG82" s="40"/>
      <c r="CH82" s="56"/>
      <c r="CI82" s="56"/>
      <c r="CJ82" s="72"/>
      <c r="CK82" s="40"/>
      <c r="CL82" s="56"/>
      <c r="CM82" s="40"/>
      <c r="CN82" s="49"/>
      <c r="CO82" s="49"/>
      <c r="CP82" s="40"/>
      <c r="CQ82" s="56"/>
      <c r="CR82" s="40"/>
      <c r="CS82" s="40"/>
      <c r="CT82" s="41"/>
      <c r="CU82" s="41"/>
      <c r="CV82" s="49"/>
      <c r="CW82" s="40"/>
      <c r="CX82" s="49"/>
      <c r="CY82" s="40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</row>
    <row r="83" spans="1:117">
      <c r="A83" s="165">
        <v>38991</v>
      </c>
      <c r="B83" s="41">
        <v>-0.02</v>
      </c>
      <c r="C83" s="41">
        <v>0.14000000000000001</v>
      </c>
      <c r="D83" s="394">
        <v>0.14000000000000001</v>
      </c>
      <c r="E83" s="93">
        <v>0.14000000000000001</v>
      </c>
      <c r="F83" s="288">
        <v>0.105</v>
      </c>
      <c r="G83" s="93">
        <v>0.14000000000000001</v>
      </c>
      <c r="H83" s="294">
        <v>0.14000000000000001</v>
      </c>
      <c r="I83" s="67">
        <v>0.14000000000000001</v>
      </c>
      <c r="J83" s="397">
        <v>0.14000000000000001</v>
      </c>
      <c r="K83" s="50">
        <v>0.16</v>
      </c>
      <c r="L83" s="417">
        <v>0.16</v>
      </c>
      <c r="M83" s="67">
        <v>0.16</v>
      </c>
      <c r="N83" s="93">
        <v>0.18</v>
      </c>
      <c r="O83" s="50">
        <v>0.14000000000000001</v>
      </c>
      <c r="P83" s="184">
        <v>0.14000000000000001</v>
      </c>
      <c r="Q83" s="67">
        <v>0.14000000000000001</v>
      </c>
      <c r="R83" s="93">
        <v>0.14000000000000001</v>
      </c>
      <c r="T83" s="571">
        <v>-0.06</v>
      </c>
      <c r="U83" s="571">
        <v>-5.0000000000000001E-3</v>
      </c>
      <c r="V83" s="571">
        <v>0.14000000000000001</v>
      </c>
      <c r="X83" s="538">
        <v>0.14000000000000001</v>
      </c>
      <c r="Y83" s="539">
        <v>0.14000000000000001</v>
      </c>
      <c r="Z83" s="538">
        <v>9.2499999999999999E-2</v>
      </c>
      <c r="AA83" s="538">
        <v>-0.13</v>
      </c>
      <c r="AB83" s="556">
        <v>0.42499999999999999</v>
      </c>
      <c r="AC83" s="556">
        <v>0.36249999999999999</v>
      </c>
      <c r="AD83" s="556">
        <v>0.185</v>
      </c>
      <c r="AE83" s="557">
        <v>0.16500000000000001</v>
      </c>
      <c r="AF83" s="325">
        <v>-0.29249999999999998</v>
      </c>
      <c r="AG83" s="325">
        <v>0</v>
      </c>
      <c r="AH83" s="325"/>
      <c r="AI83" s="74">
        <v>38991</v>
      </c>
      <c r="AJ83" s="67">
        <v>3.1310000000000002</v>
      </c>
      <c r="AK83" s="68"/>
      <c r="AL83" s="68"/>
      <c r="AM83" s="69">
        <v>2.115647706072842</v>
      </c>
      <c r="AN83" s="68">
        <v>3.2710000000000004</v>
      </c>
      <c r="AO83" s="68">
        <v>3.2710000000000004</v>
      </c>
      <c r="AP83" s="68">
        <v>3.2710000000000004</v>
      </c>
      <c r="AQ83" s="66">
        <v>3.2710000000000004</v>
      </c>
      <c r="AR83" s="40">
        <v>3.2910000000000004</v>
      </c>
      <c r="AS83" s="40">
        <v>3.3110000000000004</v>
      </c>
      <c r="AT83" s="40">
        <v>3.2710000000000004</v>
      </c>
      <c r="AU83" s="48">
        <v>3.2710000000000004</v>
      </c>
      <c r="AV83" s="48"/>
      <c r="AW83" s="48"/>
      <c r="AX83" s="40">
        <v>3.2710000000000004</v>
      </c>
      <c r="AY83" s="40">
        <v>3.2235</v>
      </c>
      <c r="AZ83" s="40">
        <v>3.556</v>
      </c>
      <c r="BA83" s="67">
        <v>3.4935</v>
      </c>
      <c r="BB83" s="40">
        <v>3.3160000000000003</v>
      </c>
      <c r="BC83" s="51">
        <v>3.2960000000000003</v>
      </c>
      <c r="BD83" s="51">
        <v>2.8385000000000002</v>
      </c>
      <c r="BE83" s="51">
        <v>3.1310000000000002</v>
      </c>
      <c r="BF83" s="67"/>
      <c r="BG83" s="40"/>
      <c r="BH83" s="40">
        <v>1.3906777011770002</v>
      </c>
      <c r="BI83" s="48">
        <v>6.2428245304787008E-2</v>
      </c>
      <c r="BJ83" s="48">
        <v>7.1708049968391016E-2</v>
      </c>
      <c r="BK83" s="48">
        <v>0.68372255553788297</v>
      </c>
      <c r="BL83" s="63">
        <v>0.64678927119316476</v>
      </c>
      <c r="BM83" s="40"/>
      <c r="BN83" s="40"/>
      <c r="BO83" s="71"/>
      <c r="BP83" s="71"/>
      <c r="BQ83" s="40"/>
      <c r="BR83" s="71"/>
      <c r="BS83" s="40"/>
      <c r="BT83" s="40"/>
      <c r="BU83" s="40"/>
      <c r="BV83" s="49"/>
      <c r="BW83" s="49"/>
      <c r="BX83" s="49"/>
      <c r="BY83" s="40"/>
      <c r="BZ83" s="40"/>
      <c r="CA83" s="40"/>
      <c r="CB83" s="49"/>
      <c r="CC83" s="48"/>
      <c r="CD83" s="48"/>
      <c r="CE83" s="40"/>
      <c r="CF83" s="48"/>
      <c r="CG83" s="40"/>
      <c r="CH83" s="56"/>
      <c r="CI83" s="56"/>
      <c r="CJ83" s="72"/>
      <c r="CK83" s="40"/>
      <c r="CL83" s="56"/>
      <c r="CM83" s="40"/>
      <c r="CN83" s="49"/>
      <c r="CO83" s="49"/>
      <c r="CP83" s="40"/>
      <c r="CQ83" s="56"/>
      <c r="CR83" s="40"/>
      <c r="CS83" s="40"/>
      <c r="CT83" s="41"/>
      <c r="CU83" s="41"/>
      <c r="CV83" s="49"/>
      <c r="CW83" s="40"/>
      <c r="CX83" s="49"/>
      <c r="CY83" s="40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</row>
    <row r="84" spans="1:117">
      <c r="A84" s="165">
        <v>39022</v>
      </c>
      <c r="B84" s="41">
        <v>2.4999999999999918E-3</v>
      </c>
      <c r="C84" s="41">
        <v>0.22500000000000001</v>
      </c>
      <c r="D84" s="394">
        <v>0.22500000000000001</v>
      </c>
      <c r="E84" s="93">
        <v>0.22500000000000001</v>
      </c>
      <c r="F84" s="288">
        <v>0.19</v>
      </c>
      <c r="G84" s="93">
        <v>0.22500000000000001</v>
      </c>
      <c r="H84" s="294">
        <v>0.35499999999999998</v>
      </c>
      <c r="I84" s="67">
        <v>0.35499999999999998</v>
      </c>
      <c r="J84" s="397">
        <v>0.35499999999999998</v>
      </c>
      <c r="K84" s="41">
        <v>0.34499999999999997</v>
      </c>
      <c r="L84" s="417">
        <v>0.34499999999999997</v>
      </c>
      <c r="M84" s="67">
        <v>0.34499999999999997</v>
      </c>
      <c r="N84" s="93">
        <v>0.375</v>
      </c>
      <c r="O84" s="50">
        <v>0.44500000000000001</v>
      </c>
      <c r="P84" s="184">
        <v>0.44500000000000001</v>
      </c>
      <c r="Q84" s="67">
        <v>0.44500000000000001</v>
      </c>
      <c r="R84" s="93">
        <v>0.46500000000000002</v>
      </c>
      <c r="T84" s="571">
        <v>6.5000000000000002E-2</v>
      </c>
      <c r="U84" s="571">
        <v>0.12</v>
      </c>
      <c r="V84" s="571">
        <v>0.18028</v>
      </c>
      <c r="X84" s="538">
        <v>0.20250000000000001</v>
      </c>
      <c r="Y84" s="539">
        <v>0.20250000000000001</v>
      </c>
      <c r="Z84" s="538">
        <v>0.13500000000000001</v>
      </c>
      <c r="AA84" s="538">
        <v>-9.2499999999999999E-2</v>
      </c>
      <c r="AB84" s="556">
        <v>0.72499999999999998</v>
      </c>
      <c r="AC84" s="556">
        <v>0.45500000000000002</v>
      </c>
      <c r="AD84" s="556">
        <v>0.28749999999999998</v>
      </c>
      <c r="AE84" s="557">
        <v>0.24</v>
      </c>
      <c r="AF84" s="325">
        <v>-0.25</v>
      </c>
      <c r="AG84" s="325">
        <v>0</v>
      </c>
      <c r="AH84" s="325"/>
      <c r="AI84" s="74">
        <v>39022</v>
      </c>
      <c r="AJ84" s="67">
        <v>3.2250000000000001</v>
      </c>
      <c r="AK84" s="68"/>
      <c r="AL84" s="68"/>
      <c r="AM84" s="69">
        <v>2.2176210335305031</v>
      </c>
      <c r="AN84" s="68">
        <v>3.45</v>
      </c>
      <c r="AO84" s="68">
        <v>3.45</v>
      </c>
      <c r="AP84" s="68">
        <v>3.45</v>
      </c>
      <c r="AQ84" s="66">
        <v>3.58</v>
      </c>
      <c r="AR84" s="40">
        <v>3.57</v>
      </c>
      <c r="AS84" s="40">
        <v>3.6</v>
      </c>
      <c r="AT84" s="40">
        <v>3.67</v>
      </c>
      <c r="AU84" s="48">
        <v>3.69</v>
      </c>
      <c r="AV84" s="48"/>
      <c r="AW84" s="48"/>
      <c r="AX84" s="40">
        <v>3.4275000000000002</v>
      </c>
      <c r="AY84" s="40">
        <v>3.36</v>
      </c>
      <c r="AZ84" s="40">
        <v>3.95</v>
      </c>
      <c r="BA84" s="67">
        <v>3.68</v>
      </c>
      <c r="BB84" s="40">
        <v>3.5125000000000002</v>
      </c>
      <c r="BC84" s="51">
        <v>3.4649999999999999</v>
      </c>
      <c r="BD84" s="51">
        <v>2.9750000000000001</v>
      </c>
      <c r="BE84" s="51">
        <v>3.2250000000000001</v>
      </c>
      <c r="BF84" s="67"/>
      <c r="BG84" s="40"/>
      <c r="BH84" s="40">
        <v>1.3895157613200002</v>
      </c>
      <c r="BI84" s="48">
        <v>6.2448980202181009E-2</v>
      </c>
      <c r="BJ84" s="48">
        <v>7.1745213937940006E-2</v>
      </c>
      <c r="BK84" s="48">
        <v>0.68007879463611076</v>
      </c>
      <c r="BL84" s="63">
        <v>0.64278870537116028</v>
      </c>
      <c r="BM84" s="40"/>
      <c r="BN84" s="40"/>
      <c r="BO84" s="71"/>
      <c r="BP84" s="71"/>
      <c r="BQ84" s="40"/>
      <c r="BR84" s="71"/>
      <c r="BS84" s="40"/>
      <c r="BT84" s="40"/>
      <c r="BU84" s="40"/>
      <c r="BV84" s="49"/>
      <c r="BW84" s="49"/>
      <c r="BX84" s="49"/>
      <c r="BY84" s="40"/>
      <c r="BZ84" s="40"/>
      <c r="CA84" s="40"/>
      <c r="CB84" s="49"/>
      <c r="CC84" s="48"/>
      <c r="CD84" s="48"/>
      <c r="CE84" s="40"/>
      <c r="CF84" s="48"/>
      <c r="CG84" s="40"/>
      <c r="CH84" s="56"/>
      <c r="CI84" s="56"/>
      <c r="CJ84" s="72"/>
      <c r="CK84" s="40"/>
      <c r="CL84" s="56"/>
      <c r="CM84" s="40"/>
      <c r="CN84" s="49"/>
      <c r="CO84" s="49"/>
      <c r="CP84" s="40"/>
      <c r="CQ84" s="56"/>
      <c r="CR84" s="40"/>
      <c r="CS84" s="40"/>
      <c r="CT84" s="41"/>
      <c r="CU84" s="41"/>
      <c r="CV84" s="49"/>
      <c r="CW84" s="40"/>
      <c r="CX84" s="49"/>
      <c r="CY84" s="40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</row>
    <row r="85" spans="1:117">
      <c r="A85" s="165">
        <v>39052</v>
      </c>
      <c r="B85" s="41">
        <v>-3.7499999999999999E-2</v>
      </c>
      <c r="C85" s="41">
        <v>0.22500000000000001</v>
      </c>
      <c r="D85" s="394">
        <v>0.22500000000000001</v>
      </c>
      <c r="E85" s="93">
        <v>0.22500000000000001</v>
      </c>
      <c r="F85" s="288">
        <v>0.19</v>
      </c>
      <c r="G85" s="93">
        <v>0.22500000000000001</v>
      </c>
      <c r="H85" s="294">
        <v>0.35499999999999998</v>
      </c>
      <c r="I85" s="67">
        <v>0.35499999999999998</v>
      </c>
      <c r="J85" s="397">
        <v>0.35499999999999998</v>
      </c>
      <c r="K85" s="41">
        <v>0.34499999999999997</v>
      </c>
      <c r="L85" s="417">
        <v>0.34499999999999997</v>
      </c>
      <c r="M85" s="67">
        <v>0.34499999999999997</v>
      </c>
      <c r="N85" s="93">
        <v>0.375</v>
      </c>
      <c r="O85" s="50">
        <v>0.44500000000000001</v>
      </c>
      <c r="P85" s="184">
        <v>0.44500000000000001</v>
      </c>
      <c r="Q85" s="67">
        <v>0.44500000000000001</v>
      </c>
      <c r="R85" s="93">
        <v>0.46500000000000002</v>
      </c>
      <c r="T85" s="571">
        <v>6.5000000000000002E-2</v>
      </c>
      <c r="U85" s="571">
        <v>0.12</v>
      </c>
      <c r="V85" s="571">
        <v>0.18335200000000001</v>
      </c>
      <c r="X85" s="538">
        <v>0.24249999999999999</v>
      </c>
      <c r="Y85" s="539">
        <v>0.24249999999999999</v>
      </c>
      <c r="Z85" s="538">
        <v>0.17499999999999999</v>
      </c>
      <c r="AA85" s="538">
        <v>-8.5000000000000006E-2</v>
      </c>
      <c r="AB85" s="556">
        <v>1.23</v>
      </c>
      <c r="AC85" s="556">
        <v>0.79</v>
      </c>
      <c r="AD85" s="556">
        <v>0.33750000000000002</v>
      </c>
      <c r="AE85" s="557">
        <v>0.29499999999999998</v>
      </c>
      <c r="AF85" s="325">
        <v>-0.25</v>
      </c>
      <c r="AG85" s="325">
        <v>0</v>
      </c>
      <c r="AH85" s="325"/>
      <c r="AI85" s="74">
        <v>39052</v>
      </c>
      <c r="AJ85" s="67">
        <v>3.3210000000000002</v>
      </c>
      <c r="AK85" s="68"/>
      <c r="AL85" s="68"/>
      <c r="AM85" s="69">
        <v>2.2656707769354636</v>
      </c>
      <c r="AN85" s="68">
        <v>3.5460000000000003</v>
      </c>
      <c r="AO85" s="68">
        <v>3.5460000000000003</v>
      </c>
      <c r="AP85" s="68">
        <v>3.5460000000000003</v>
      </c>
      <c r="AQ85" s="66">
        <v>3.6760000000000002</v>
      </c>
      <c r="AR85" s="40">
        <v>3.6660000000000004</v>
      </c>
      <c r="AS85" s="40">
        <v>3.6960000000000002</v>
      </c>
      <c r="AT85" s="40">
        <v>3.766</v>
      </c>
      <c r="AU85" s="48">
        <v>3.786</v>
      </c>
      <c r="AV85" s="48"/>
      <c r="AW85" s="48"/>
      <c r="AX85" s="40">
        <v>3.5635000000000003</v>
      </c>
      <c r="AY85" s="40">
        <v>3.496</v>
      </c>
      <c r="AZ85" s="40">
        <v>4.5510000000000002</v>
      </c>
      <c r="BA85" s="67">
        <v>4.1110000000000007</v>
      </c>
      <c r="BB85" s="40">
        <v>3.6585000000000001</v>
      </c>
      <c r="BC85" s="51">
        <v>3.6160000000000001</v>
      </c>
      <c r="BD85" s="51">
        <v>3.0710000000000002</v>
      </c>
      <c r="BE85" s="51">
        <v>3.3210000000000002</v>
      </c>
      <c r="BF85" s="67"/>
      <c r="BG85" s="40"/>
      <c r="BH85" s="40">
        <v>1.3883124575420001</v>
      </c>
      <c r="BI85" s="48">
        <v>6.246904623205201E-2</v>
      </c>
      <c r="BJ85" s="48">
        <v>7.1781179070197015E-2</v>
      </c>
      <c r="BK85" s="48">
        <v>0.6765688667878943</v>
      </c>
      <c r="BL85" s="63">
        <v>0.63893704933318196</v>
      </c>
      <c r="BM85" s="40"/>
      <c r="BN85" s="40"/>
      <c r="BO85" s="71"/>
      <c r="BP85" s="71"/>
      <c r="BQ85" s="40"/>
      <c r="BR85" s="71"/>
      <c r="BS85" s="40"/>
      <c r="BT85" s="40"/>
      <c r="BU85" s="40"/>
      <c r="BV85" s="49"/>
      <c r="BW85" s="49"/>
      <c r="BX85" s="49"/>
      <c r="BY85" s="40"/>
      <c r="BZ85" s="40"/>
      <c r="CA85" s="40"/>
      <c r="CB85" s="49"/>
      <c r="CC85" s="48"/>
      <c r="CD85" s="48"/>
      <c r="CE85" s="40"/>
      <c r="CF85" s="48"/>
      <c r="CG85" s="40"/>
      <c r="CH85" s="56"/>
      <c r="CI85" s="56"/>
      <c r="CJ85" s="72"/>
      <c r="CK85" s="40"/>
      <c r="CL85" s="56"/>
      <c r="CM85" s="40"/>
      <c r="CN85" s="49"/>
      <c r="CO85" s="49"/>
      <c r="CP85" s="40"/>
      <c r="CQ85" s="56"/>
      <c r="CR85" s="40"/>
      <c r="CS85" s="40"/>
      <c r="CT85" s="41"/>
      <c r="CU85" s="41"/>
      <c r="CV85" s="49"/>
      <c r="CW85" s="40"/>
      <c r="CX85" s="49"/>
      <c r="CY85" s="40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</row>
    <row r="86" spans="1:117">
      <c r="A86" s="165">
        <v>39083</v>
      </c>
      <c r="B86" s="41">
        <v>-2.5000000000000001E-2</v>
      </c>
      <c r="C86" s="41">
        <v>0.25</v>
      </c>
      <c r="D86" s="394">
        <v>0.25</v>
      </c>
      <c r="E86" s="93">
        <v>0.25</v>
      </c>
      <c r="F86" s="288">
        <v>0.215</v>
      </c>
      <c r="G86" s="93">
        <v>0.25</v>
      </c>
      <c r="H86" s="294">
        <v>0.38</v>
      </c>
      <c r="I86" s="67">
        <v>0.38</v>
      </c>
      <c r="J86" s="397">
        <v>0.38</v>
      </c>
      <c r="K86" s="41">
        <v>0.37</v>
      </c>
      <c r="L86" s="417">
        <v>0.37</v>
      </c>
      <c r="M86" s="67">
        <v>0.37</v>
      </c>
      <c r="N86" s="93">
        <v>0.4</v>
      </c>
      <c r="O86" s="50">
        <v>0.47</v>
      </c>
      <c r="P86" s="184">
        <v>0.47</v>
      </c>
      <c r="Q86" s="67">
        <v>0.47</v>
      </c>
      <c r="R86" s="93">
        <v>0.49</v>
      </c>
      <c r="T86" s="571">
        <v>0.09</v>
      </c>
      <c r="U86" s="571">
        <v>0.14499999999999999</v>
      </c>
      <c r="V86" s="571">
        <v>0.213696</v>
      </c>
      <c r="X86" s="538">
        <v>0.255</v>
      </c>
      <c r="Y86" s="539">
        <v>0.255</v>
      </c>
      <c r="Z86" s="538">
        <v>0.22</v>
      </c>
      <c r="AA86" s="538">
        <v>-7.0000000000000007E-2</v>
      </c>
      <c r="AB86" s="556">
        <v>1.575</v>
      </c>
      <c r="AC86" s="556">
        <v>0.95499999999999996</v>
      </c>
      <c r="AD86" s="556">
        <v>0.4375</v>
      </c>
      <c r="AE86" s="557">
        <v>0.34250000000000003</v>
      </c>
      <c r="AF86" s="325">
        <v>-0.25</v>
      </c>
      <c r="AG86" s="325">
        <v>0</v>
      </c>
      <c r="AH86" s="325"/>
      <c r="AI86" s="74">
        <v>39083</v>
      </c>
      <c r="AJ86" s="67">
        <v>3.4630000000000001</v>
      </c>
      <c r="AK86" s="68"/>
      <c r="AL86" s="68"/>
      <c r="AM86" s="69">
        <v>2.3576712623000411</v>
      </c>
      <c r="AN86" s="68">
        <v>3.7130000000000001</v>
      </c>
      <c r="AO86" s="68">
        <v>3.7130000000000001</v>
      </c>
      <c r="AP86" s="68">
        <v>3.7130000000000001</v>
      </c>
      <c r="AQ86" s="66">
        <v>3.843</v>
      </c>
      <c r="AR86" s="40">
        <v>3.8330000000000002</v>
      </c>
      <c r="AS86" s="40">
        <v>3.863</v>
      </c>
      <c r="AT86" s="40">
        <v>3.9329999999999998</v>
      </c>
      <c r="AU86" s="48">
        <v>3.9530000000000003</v>
      </c>
      <c r="AV86" s="48"/>
      <c r="AW86" s="48"/>
      <c r="AX86" s="40">
        <v>3.718</v>
      </c>
      <c r="AY86" s="40">
        <v>3.6830000000000003</v>
      </c>
      <c r="AZ86" s="40">
        <v>5.0380000000000003</v>
      </c>
      <c r="BA86" s="67">
        <v>4.4180000000000001</v>
      </c>
      <c r="BB86" s="40">
        <v>3.9005000000000001</v>
      </c>
      <c r="BC86" s="51">
        <v>3.8055000000000003</v>
      </c>
      <c r="BD86" s="51">
        <v>3.2130000000000001</v>
      </c>
      <c r="BE86" s="51">
        <v>3.4630000000000001</v>
      </c>
      <c r="BF86" s="67"/>
      <c r="BG86" s="40"/>
      <c r="BH86" s="40">
        <v>1.3871064868229999</v>
      </c>
      <c r="BI86" s="48">
        <v>6.2489781129726016E-2</v>
      </c>
      <c r="BJ86" s="48">
        <v>7.1818343040644023E-2</v>
      </c>
      <c r="BK86" s="48">
        <v>0.6729587120468552</v>
      </c>
      <c r="BL86" s="63">
        <v>0.63497744742796691</v>
      </c>
      <c r="BM86" s="40"/>
      <c r="BN86" s="40"/>
      <c r="BO86" s="71"/>
      <c r="BP86" s="71"/>
      <c r="BQ86" s="40"/>
      <c r="BR86" s="71"/>
      <c r="BS86" s="40"/>
      <c r="BT86" s="40"/>
      <c r="BU86" s="40"/>
      <c r="BV86" s="49"/>
      <c r="BW86" s="49"/>
      <c r="BX86" s="49"/>
      <c r="BY86" s="40"/>
      <c r="BZ86" s="40"/>
      <c r="CA86" s="40"/>
      <c r="CB86" s="49"/>
      <c r="CC86" s="48"/>
      <c r="CD86" s="48"/>
      <c r="CE86" s="40"/>
      <c r="CF86" s="48"/>
      <c r="CG86" s="40"/>
      <c r="CH86" s="56"/>
      <c r="CI86" s="56"/>
      <c r="CJ86" s="72"/>
      <c r="CK86" s="40"/>
      <c r="CL86" s="56"/>
      <c r="CM86" s="40"/>
      <c r="CN86" s="49"/>
      <c r="CO86" s="49"/>
      <c r="CP86" s="40"/>
      <c r="CQ86" s="56"/>
      <c r="CR86" s="40"/>
      <c r="CS86" s="40"/>
      <c r="CT86" s="41"/>
      <c r="CU86" s="41"/>
      <c r="CV86" s="49"/>
      <c r="CW86" s="40"/>
      <c r="CX86" s="49"/>
      <c r="CY86" s="40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</row>
    <row r="87" spans="1:117">
      <c r="A87" s="165">
        <v>39114</v>
      </c>
      <c r="B87" s="41">
        <v>5.7500000000000002E-2</v>
      </c>
      <c r="C87" s="41">
        <v>0.31</v>
      </c>
      <c r="D87" s="394">
        <v>0.31</v>
      </c>
      <c r="E87" s="93">
        <v>0.31</v>
      </c>
      <c r="F87" s="288">
        <v>0.27500000000000002</v>
      </c>
      <c r="G87" s="93">
        <v>0.31</v>
      </c>
      <c r="H87" s="294">
        <v>0.44</v>
      </c>
      <c r="I87" s="67">
        <v>0.44</v>
      </c>
      <c r="J87" s="397">
        <v>0.44</v>
      </c>
      <c r="K87" s="41">
        <v>0.43</v>
      </c>
      <c r="L87" s="417">
        <v>0.43</v>
      </c>
      <c r="M87" s="67">
        <v>0.43</v>
      </c>
      <c r="N87" s="93">
        <v>0.46</v>
      </c>
      <c r="O87" s="50">
        <v>0.53</v>
      </c>
      <c r="P87" s="184">
        <v>0.53</v>
      </c>
      <c r="Q87" s="67">
        <v>0.53</v>
      </c>
      <c r="R87" s="93">
        <v>0.55000000000000004</v>
      </c>
      <c r="T87" s="571">
        <v>0.15</v>
      </c>
      <c r="U87" s="571">
        <v>0.20499999999999999</v>
      </c>
      <c r="V87" s="571">
        <v>0.27196799999999999</v>
      </c>
      <c r="X87" s="538">
        <v>0.23250000000000001</v>
      </c>
      <c r="Y87" s="539">
        <v>0.23250000000000001</v>
      </c>
      <c r="Z87" s="538">
        <v>0.19500000000000001</v>
      </c>
      <c r="AA87" s="538">
        <v>-7.0000000000000007E-2</v>
      </c>
      <c r="AB87" s="556">
        <v>1.4950000000000001</v>
      </c>
      <c r="AC87" s="556">
        <v>0.94499999999999995</v>
      </c>
      <c r="AD87" s="556">
        <v>0.435</v>
      </c>
      <c r="AE87" s="557">
        <v>0.33750000000000002</v>
      </c>
      <c r="AF87" s="325">
        <v>-0.25</v>
      </c>
      <c r="AG87" s="325">
        <v>0</v>
      </c>
      <c r="AH87" s="325"/>
      <c r="AI87" s="74">
        <v>39114</v>
      </c>
      <c r="AJ87" s="67">
        <v>3.3490000000000002</v>
      </c>
      <c r="AK87" s="68"/>
      <c r="AL87" s="68"/>
      <c r="AM87" s="69">
        <v>2.3089700308979397</v>
      </c>
      <c r="AN87" s="68">
        <v>3.6590000000000003</v>
      </c>
      <c r="AO87" s="68">
        <v>3.6590000000000003</v>
      </c>
      <c r="AP87" s="68">
        <v>3.6590000000000003</v>
      </c>
      <c r="AQ87" s="66">
        <v>3.7890000000000001</v>
      </c>
      <c r="AR87" s="40">
        <v>3.7790000000000004</v>
      </c>
      <c r="AS87" s="40">
        <v>3.8090000000000002</v>
      </c>
      <c r="AT87" s="40">
        <v>3.8790000000000004</v>
      </c>
      <c r="AU87" s="48">
        <v>3.899</v>
      </c>
      <c r="AV87" s="48"/>
      <c r="AW87" s="48"/>
      <c r="AX87" s="40">
        <v>3.5815000000000001</v>
      </c>
      <c r="AY87" s="40">
        <v>3.544</v>
      </c>
      <c r="AZ87" s="40">
        <v>4.8440000000000003</v>
      </c>
      <c r="BA87" s="67">
        <v>4.2940000000000005</v>
      </c>
      <c r="BB87" s="40">
        <v>3.7840000000000003</v>
      </c>
      <c r="BC87" s="51">
        <v>3.6865000000000001</v>
      </c>
      <c r="BD87" s="51">
        <v>3.0990000000000002</v>
      </c>
      <c r="BE87" s="51">
        <v>3.3490000000000002</v>
      </c>
      <c r="BF87" s="67"/>
      <c r="BG87" s="40"/>
      <c r="BH87" s="40">
        <v>1.3860149380740001</v>
      </c>
      <c r="BI87" s="48">
        <v>6.2510516027542998E-2</v>
      </c>
      <c r="BJ87" s="48">
        <v>7.1855507011548025E-2</v>
      </c>
      <c r="BK87" s="48">
        <v>0.66936553729638049</v>
      </c>
      <c r="BL87" s="63">
        <v>0.63103854356325217</v>
      </c>
      <c r="BM87" s="40"/>
      <c r="BN87" s="40"/>
      <c r="BO87" s="71"/>
      <c r="BP87" s="71"/>
      <c r="BQ87" s="40"/>
      <c r="BR87" s="71"/>
      <c r="BS87" s="40"/>
      <c r="BT87" s="40"/>
      <c r="BU87" s="40"/>
      <c r="BV87" s="49"/>
      <c r="BW87" s="49"/>
      <c r="BX87" s="49"/>
      <c r="BY87" s="40"/>
      <c r="BZ87" s="40"/>
      <c r="CA87" s="40"/>
      <c r="CB87" s="49"/>
      <c r="CC87" s="48"/>
      <c r="CD87" s="48"/>
      <c r="CE87" s="40"/>
      <c r="CF87" s="48"/>
      <c r="CG87" s="40"/>
      <c r="CH87" s="56"/>
      <c r="CI87" s="56"/>
      <c r="CJ87" s="72"/>
      <c r="CK87" s="40"/>
      <c r="CL87" s="56"/>
      <c r="CM87" s="40"/>
      <c r="CN87" s="49"/>
      <c r="CO87" s="49"/>
      <c r="CP87" s="40"/>
      <c r="CQ87" s="56"/>
      <c r="CR87" s="40"/>
      <c r="CS87" s="40"/>
      <c r="CT87" s="41"/>
      <c r="CU87" s="41"/>
      <c r="CV87" s="49"/>
      <c r="CW87" s="40"/>
      <c r="CX87" s="49"/>
      <c r="CY87" s="40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</row>
    <row r="88" spans="1:117">
      <c r="A88" s="165">
        <v>39142</v>
      </c>
      <c r="B88" s="41">
        <v>5.5E-2</v>
      </c>
      <c r="C88" s="41">
        <v>0.30499999999999999</v>
      </c>
      <c r="D88" s="394">
        <v>0.30499999999999999</v>
      </c>
      <c r="E88" s="93">
        <v>0.30499999999999999</v>
      </c>
      <c r="F88" s="288">
        <v>0.27</v>
      </c>
      <c r="G88" s="93">
        <v>0.30499999999999999</v>
      </c>
      <c r="H88" s="294">
        <v>0.435</v>
      </c>
      <c r="I88" s="67">
        <v>0.435</v>
      </c>
      <c r="J88" s="397">
        <v>0.435</v>
      </c>
      <c r="K88" s="41">
        <v>0.42499999999999999</v>
      </c>
      <c r="L88" s="417">
        <v>0.42499999999999999</v>
      </c>
      <c r="M88" s="67">
        <v>0.42499999999999999</v>
      </c>
      <c r="N88" s="93">
        <v>0.45500000000000002</v>
      </c>
      <c r="O88" s="50">
        <v>0.52500000000000002</v>
      </c>
      <c r="P88" s="184">
        <v>0.52500000000000002</v>
      </c>
      <c r="Q88" s="67">
        <v>0.52500000000000002</v>
      </c>
      <c r="R88" s="93">
        <v>0.54500000000000004</v>
      </c>
      <c r="T88" s="571">
        <v>0.14499999999999999</v>
      </c>
      <c r="U88" s="571">
        <v>0.2</v>
      </c>
      <c r="V88" s="571">
        <v>0.262712</v>
      </c>
      <c r="X88" s="538">
        <v>0.23</v>
      </c>
      <c r="Y88" s="539">
        <v>0.23</v>
      </c>
      <c r="Z88" s="538">
        <v>0.1925</v>
      </c>
      <c r="AA88" s="538">
        <v>-7.0000000000000007E-2</v>
      </c>
      <c r="AB88" s="556">
        <v>0.89500000000000002</v>
      </c>
      <c r="AC88" s="556">
        <v>0.60250000000000004</v>
      </c>
      <c r="AD88" s="556">
        <v>0.30249999999999999</v>
      </c>
      <c r="AE88" s="557">
        <v>0.26</v>
      </c>
      <c r="AF88" s="325">
        <v>-0.25</v>
      </c>
      <c r="AG88" s="325">
        <v>0</v>
      </c>
      <c r="AH88" s="325"/>
      <c r="AI88" s="74">
        <v>39142</v>
      </c>
      <c r="AJ88" s="67">
        <v>3.2210000000000001</v>
      </c>
      <c r="AK88" s="68"/>
      <c r="AL88" s="68"/>
      <c r="AM88" s="69">
        <v>2.2125598780957207</v>
      </c>
      <c r="AN88" s="68">
        <v>3.5260000000000002</v>
      </c>
      <c r="AO88" s="68">
        <v>3.5260000000000002</v>
      </c>
      <c r="AP88" s="68">
        <v>3.5260000000000002</v>
      </c>
      <c r="AQ88" s="66">
        <v>3.6560000000000001</v>
      </c>
      <c r="AR88" s="40">
        <v>3.6459999999999999</v>
      </c>
      <c r="AS88" s="40">
        <v>3.6760000000000002</v>
      </c>
      <c r="AT88" s="40">
        <v>3.746</v>
      </c>
      <c r="AU88" s="48">
        <v>3.766</v>
      </c>
      <c r="AV88" s="48"/>
      <c r="AW88" s="48"/>
      <c r="AX88" s="40">
        <v>3.4510000000000001</v>
      </c>
      <c r="AY88" s="40">
        <v>3.4135</v>
      </c>
      <c r="AZ88" s="40">
        <v>4.1159999999999997</v>
      </c>
      <c r="BA88" s="67">
        <v>3.8235000000000001</v>
      </c>
      <c r="BB88" s="40">
        <v>3.5235000000000003</v>
      </c>
      <c r="BC88" s="51">
        <v>3.4809999999999999</v>
      </c>
      <c r="BD88" s="51">
        <v>2.9710000000000001</v>
      </c>
      <c r="BE88" s="51">
        <v>3.2210000000000001</v>
      </c>
      <c r="BF88" s="67"/>
      <c r="BG88" s="40"/>
      <c r="BH88" s="40">
        <v>1.3848039162160002</v>
      </c>
      <c r="BI88" s="48">
        <v>6.2529244322468008E-2</v>
      </c>
      <c r="BJ88" s="48">
        <v>7.1889074469530009E-2</v>
      </c>
      <c r="BK88" s="48">
        <v>0.66613462875050344</v>
      </c>
      <c r="BL88" s="63">
        <v>0.62749854738959743</v>
      </c>
      <c r="BM88" s="40"/>
      <c r="BN88" s="40"/>
      <c r="BO88" s="71"/>
      <c r="BP88" s="71"/>
      <c r="BQ88" s="40"/>
      <c r="BR88" s="71"/>
      <c r="BS88" s="40"/>
      <c r="BT88" s="40"/>
      <c r="BU88" s="40"/>
      <c r="BV88" s="49"/>
      <c r="BW88" s="49"/>
      <c r="BX88" s="49"/>
      <c r="BY88" s="40"/>
      <c r="BZ88" s="40"/>
      <c r="CA88" s="40"/>
      <c r="CB88" s="49"/>
      <c r="CC88" s="48"/>
      <c r="CD88" s="48"/>
      <c r="CE88" s="40"/>
      <c r="CF88" s="48"/>
      <c r="CG88" s="40"/>
      <c r="CH88" s="56"/>
      <c r="CI88" s="56"/>
      <c r="CJ88" s="72"/>
      <c r="CK88" s="40"/>
      <c r="CL88" s="56"/>
      <c r="CM88" s="40"/>
      <c r="CN88" s="49"/>
      <c r="CO88" s="49"/>
      <c r="CP88" s="40"/>
      <c r="CQ88" s="56"/>
      <c r="CR88" s="40"/>
      <c r="CS88" s="40"/>
      <c r="CT88" s="41"/>
      <c r="CU88" s="41"/>
      <c r="CV88" s="49"/>
      <c r="CW88" s="40"/>
      <c r="CX88" s="49"/>
      <c r="CY88" s="40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</row>
    <row r="89" spans="1:117">
      <c r="A89" s="165">
        <v>39173</v>
      </c>
      <c r="B89" s="41">
        <v>-3.7499999999999999E-2</v>
      </c>
      <c r="C89" s="41">
        <v>0.14000000000000001</v>
      </c>
      <c r="D89" s="394">
        <v>0.14000000000000001</v>
      </c>
      <c r="E89" s="93">
        <v>0.14000000000000001</v>
      </c>
      <c r="F89" s="288">
        <v>0.105</v>
      </c>
      <c r="G89" s="93">
        <v>0.14000000000000001</v>
      </c>
      <c r="H89" s="294">
        <v>0.14000000000000001</v>
      </c>
      <c r="I89" s="67">
        <v>0.14000000000000001</v>
      </c>
      <c r="J89" s="397">
        <v>0.14000000000000001</v>
      </c>
      <c r="K89" s="50">
        <v>0.16</v>
      </c>
      <c r="L89" s="417">
        <v>0.16</v>
      </c>
      <c r="M89" s="67">
        <v>0.16</v>
      </c>
      <c r="N89" s="93">
        <v>0.18</v>
      </c>
      <c r="O89" s="50">
        <v>0.14000000000000001</v>
      </c>
      <c r="P89" s="184">
        <v>0.14000000000000001</v>
      </c>
      <c r="Q89" s="67">
        <v>0.14000000000000001</v>
      </c>
      <c r="R89" s="93">
        <v>0.14000000000000001</v>
      </c>
      <c r="T89" s="571">
        <v>-0.06</v>
      </c>
      <c r="U89" s="571">
        <v>-5.0000000000000001E-3</v>
      </c>
      <c r="V89" s="571">
        <v>0.1575</v>
      </c>
      <c r="X89" s="538">
        <v>0.1575</v>
      </c>
      <c r="Y89" s="539">
        <v>0.1575</v>
      </c>
      <c r="Z89" s="538">
        <v>9.7500000000000003E-2</v>
      </c>
      <c r="AA89" s="538">
        <v>-0.15</v>
      </c>
      <c r="AB89" s="556">
        <v>0.45</v>
      </c>
      <c r="AC89" s="556">
        <v>0.35499999999999998</v>
      </c>
      <c r="AD89" s="556">
        <v>0.19750000000000001</v>
      </c>
      <c r="AE89" s="557">
        <v>0.17749999999999999</v>
      </c>
      <c r="AF89" s="325">
        <v>-0.29249999999999998</v>
      </c>
      <c r="AG89" s="325">
        <v>0</v>
      </c>
      <c r="AH89" s="325"/>
      <c r="AI89" s="74">
        <v>39173</v>
      </c>
      <c r="AJ89" s="67">
        <v>3.093</v>
      </c>
      <c r="AK89" s="68"/>
      <c r="AL89" s="68"/>
      <c r="AM89" s="69">
        <v>2.0160949665434962</v>
      </c>
      <c r="AN89" s="68">
        <v>3.2330000000000001</v>
      </c>
      <c r="AO89" s="68">
        <v>3.2330000000000001</v>
      </c>
      <c r="AP89" s="68">
        <v>3.2330000000000001</v>
      </c>
      <c r="AQ89" s="66">
        <v>3.2330000000000001</v>
      </c>
      <c r="AR89" s="40">
        <v>3.2530000000000001</v>
      </c>
      <c r="AS89" s="40">
        <v>3.2730000000000001</v>
      </c>
      <c r="AT89" s="40">
        <v>3.2330000000000001</v>
      </c>
      <c r="AU89" s="48">
        <v>3.2330000000000001</v>
      </c>
      <c r="AV89" s="48"/>
      <c r="AW89" s="48"/>
      <c r="AX89" s="40">
        <v>3.2505000000000002</v>
      </c>
      <c r="AY89" s="40">
        <v>3.1905000000000001</v>
      </c>
      <c r="AZ89" s="40">
        <v>3.5430000000000001</v>
      </c>
      <c r="BA89" s="67">
        <v>3.448</v>
      </c>
      <c r="BB89" s="40">
        <v>3.2904999999999998</v>
      </c>
      <c r="BC89" s="51">
        <v>3.2705000000000002</v>
      </c>
      <c r="BD89" s="51">
        <v>2.8005</v>
      </c>
      <c r="BE89" s="51">
        <v>3.093</v>
      </c>
      <c r="BF89" s="67"/>
      <c r="BG89" s="40"/>
      <c r="BH89" s="40">
        <v>1.3836294448920001</v>
      </c>
      <c r="BI89" s="48">
        <v>6.2549979220556023E-2</v>
      </c>
      <c r="BJ89" s="48">
        <v>7.1926238441302998E-2</v>
      </c>
      <c r="BK89" s="48">
        <v>0.66257358807936595</v>
      </c>
      <c r="BL89" s="63">
        <v>0.62359881427265573</v>
      </c>
      <c r="BM89" s="40"/>
      <c r="BN89" s="40"/>
      <c r="BO89" s="71"/>
      <c r="BP89" s="71"/>
      <c r="BQ89" s="40"/>
      <c r="BR89" s="71"/>
      <c r="BS89" s="40"/>
      <c r="BT89" s="40"/>
      <c r="BU89" s="40"/>
      <c r="BV89" s="49"/>
      <c r="BW89" s="49"/>
      <c r="BX89" s="49"/>
      <c r="BY89" s="40"/>
      <c r="BZ89" s="40"/>
      <c r="CA89" s="40"/>
      <c r="CB89" s="49"/>
      <c r="CC89" s="48"/>
      <c r="CD89" s="48"/>
      <c r="CE89" s="40"/>
      <c r="CF89" s="48"/>
      <c r="CG89" s="40"/>
      <c r="CH89" s="56"/>
      <c r="CI89" s="56"/>
      <c r="CJ89" s="72"/>
      <c r="CK89" s="40"/>
      <c r="CL89" s="56"/>
      <c r="CM89" s="40"/>
      <c r="CN89" s="49"/>
      <c r="CO89" s="49"/>
      <c r="CP89" s="40"/>
      <c r="CQ89" s="56"/>
      <c r="CR89" s="40"/>
      <c r="CS89" s="40"/>
      <c r="CT89" s="41"/>
      <c r="CU89" s="41"/>
      <c r="CV89" s="49"/>
      <c r="CW89" s="40"/>
      <c r="CX89" s="49"/>
      <c r="CY89" s="40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</row>
    <row r="90" spans="1:117">
      <c r="A90" s="165">
        <v>39203</v>
      </c>
      <c r="B90" s="41">
        <v>-2.75E-2</v>
      </c>
      <c r="C90" s="41">
        <v>0.14000000000000001</v>
      </c>
      <c r="D90" s="394">
        <v>0.14000000000000001</v>
      </c>
      <c r="E90" s="93">
        <v>0.14000000000000001</v>
      </c>
      <c r="F90" s="288">
        <v>0.105</v>
      </c>
      <c r="G90" s="93">
        <v>0.14000000000000001</v>
      </c>
      <c r="H90" s="294">
        <v>0.14000000000000001</v>
      </c>
      <c r="I90" s="67">
        <v>0.14000000000000001</v>
      </c>
      <c r="J90" s="397">
        <v>0.14000000000000001</v>
      </c>
      <c r="K90" s="50">
        <v>0.16</v>
      </c>
      <c r="L90" s="417">
        <v>0.16</v>
      </c>
      <c r="M90" s="67">
        <v>0.16</v>
      </c>
      <c r="N90" s="93">
        <v>0.18</v>
      </c>
      <c r="O90" s="50">
        <v>0.14000000000000001</v>
      </c>
      <c r="P90" s="184">
        <v>0.14000000000000001</v>
      </c>
      <c r="Q90" s="67">
        <v>0.14000000000000001</v>
      </c>
      <c r="R90" s="93">
        <v>0.14000000000000001</v>
      </c>
      <c r="T90" s="571">
        <v>-0.06</v>
      </c>
      <c r="U90" s="571">
        <v>-5.0000000000000001E-3</v>
      </c>
      <c r="V90" s="571">
        <v>0.14749999999999999</v>
      </c>
      <c r="X90" s="538">
        <v>0.14749999999999999</v>
      </c>
      <c r="Y90" s="539">
        <v>0.14749999999999999</v>
      </c>
      <c r="Z90" s="538">
        <v>0.1075</v>
      </c>
      <c r="AA90" s="538">
        <v>-0.16500000000000001</v>
      </c>
      <c r="AB90" s="556">
        <v>0.36499999999999999</v>
      </c>
      <c r="AC90" s="556">
        <v>0.28749999999999998</v>
      </c>
      <c r="AD90" s="556">
        <v>0.17249999999999999</v>
      </c>
      <c r="AE90" s="557">
        <v>0.16250000000000001</v>
      </c>
      <c r="AF90" s="325">
        <v>-0.29249999999999998</v>
      </c>
      <c r="AG90" s="325">
        <v>0</v>
      </c>
      <c r="AH90" s="325"/>
      <c r="AI90" s="74">
        <v>39203</v>
      </c>
      <c r="AJ90" s="67">
        <v>3.0869999999999997</v>
      </c>
      <c r="AK90" s="68"/>
      <c r="AL90" s="68"/>
      <c r="AM90" s="69">
        <v>2.0002377655742341</v>
      </c>
      <c r="AN90" s="68">
        <v>3.2269999999999999</v>
      </c>
      <c r="AO90" s="68">
        <v>3.2269999999999999</v>
      </c>
      <c r="AP90" s="68">
        <v>3.2269999999999999</v>
      </c>
      <c r="AQ90" s="66">
        <v>3.2269999999999999</v>
      </c>
      <c r="AR90" s="40">
        <v>3.2469999999999999</v>
      </c>
      <c r="AS90" s="40">
        <v>3.2669999999999999</v>
      </c>
      <c r="AT90" s="40">
        <v>3.2269999999999999</v>
      </c>
      <c r="AU90" s="48">
        <v>3.2269999999999999</v>
      </c>
      <c r="AV90" s="48"/>
      <c r="AW90" s="48"/>
      <c r="AX90" s="40">
        <v>3.2344999999999997</v>
      </c>
      <c r="AY90" s="40">
        <v>3.1944999999999997</v>
      </c>
      <c r="AZ90" s="40">
        <v>3.452</v>
      </c>
      <c r="BA90" s="67">
        <v>3.3744999999999998</v>
      </c>
      <c r="BB90" s="40">
        <v>3.2594999999999996</v>
      </c>
      <c r="BC90" s="51">
        <v>3.2494999999999998</v>
      </c>
      <c r="BD90" s="51">
        <v>2.7944999999999998</v>
      </c>
      <c r="BE90" s="51">
        <v>3.0869999999999997</v>
      </c>
      <c r="BF90" s="67"/>
      <c r="BG90" s="40"/>
      <c r="BH90" s="40">
        <v>1.3824132347310001</v>
      </c>
      <c r="BI90" s="48">
        <v>6.257004525110102E-2</v>
      </c>
      <c r="BJ90" s="48">
        <v>7.196220357571001E-2</v>
      </c>
      <c r="BK90" s="48">
        <v>0.65914340512052005</v>
      </c>
      <c r="BL90" s="63">
        <v>0.61984436491299477</v>
      </c>
      <c r="BM90" s="40"/>
      <c r="BN90" s="40"/>
      <c r="BO90" s="71"/>
      <c r="BP90" s="71"/>
      <c r="BQ90" s="40"/>
      <c r="BR90" s="71"/>
      <c r="BS90" s="40"/>
      <c r="BT90" s="40"/>
      <c r="BU90" s="40"/>
      <c r="BV90" s="49"/>
      <c r="BW90" s="49"/>
      <c r="BX90" s="49"/>
      <c r="BY90" s="40"/>
      <c r="BZ90" s="40"/>
      <c r="CA90" s="40"/>
      <c r="CB90" s="49"/>
      <c r="CC90" s="48"/>
      <c r="CD90" s="48"/>
      <c r="CE90" s="40"/>
      <c r="CF90" s="48"/>
      <c r="CG90" s="40"/>
      <c r="CH90" s="56"/>
      <c r="CI90" s="56"/>
      <c r="CJ90" s="72"/>
      <c r="CK90" s="40"/>
      <c r="CL90" s="56"/>
      <c r="CM90" s="40"/>
      <c r="CN90" s="49"/>
      <c r="CO90" s="49"/>
      <c r="CP90" s="40"/>
      <c r="CQ90" s="56"/>
      <c r="CR90" s="40"/>
      <c r="CS90" s="40"/>
      <c r="CT90" s="41"/>
      <c r="CU90" s="41"/>
      <c r="CV90" s="49"/>
      <c r="CW90" s="40"/>
      <c r="CX90" s="49"/>
      <c r="CY90" s="40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</row>
    <row r="91" spans="1:117">
      <c r="A91" s="165">
        <v>39234</v>
      </c>
      <c r="B91" s="41">
        <v>-2.2499999999999999E-2</v>
      </c>
      <c r="C91" s="41">
        <v>0.14000000000000001</v>
      </c>
      <c r="D91" s="394">
        <v>0.14000000000000001</v>
      </c>
      <c r="E91" s="93">
        <v>0.14000000000000001</v>
      </c>
      <c r="F91" s="288">
        <v>0.105</v>
      </c>
      <c r="G91" s="93">
        <v>0.14000000000000001</v>
      </c>
      <c r="H91" s="294">
        <v>0.14000000000000001</v>
      </c>
      <c r="I91" s="67">
        <v>0.14000000000000001</v>
      </c>
      <c r="J91" s="397">
        <v>0.14000000000000001</v>
      </c>
      <c r="K91" s="50">
        <v>0.16</v>
      </c>
      <c r="L91" s="417">
        <v>0.16</v>
      </c>
      <c r="M91" s="67">
        <v>0.16</v>
      </c>
      <c r="N91" s="93">
        <v>0.18</v>
      </c>
      <c r="O91" s="50">
        <v>0.14000000000000001</v>
      </c>
      <c r="P91" s="184">
        <v>0.14000000000000001</v>
      </c>
      <c r="Q91" s="67">
        <v>0.14000000000000001</v>
      </c>
      <c r="R91" s="93">
        <v>0.14000000000000001</v>
      </c>
      <c r="T91" s="571">
        <v>-0.06</v>
      </c>
      <c r="U91" s="571">
        <v>-5.0000000000000001E-3</v>
      </c>
      <c r="V91" s="571">
        <v>0.14249999999999999</v>
      </c>
      <c r="X91" s="538">
        <v>0.14249999999999999</v>
      </c>
      <c r="Y91" s="539">
        <v>0.14249999999999999</v>
      </c>
      <c r="Z91" s="538">
        <v>0.10249999999999999</v>
      </c>
      <c r="AA91" s="538">
        <v>-0.17499999999999999</v>
      </c>
      <c r="AB91" s="556">
        <v>0.35499999999999998</v>
      </c>
      <c r="AC91" s="556">
        <v>0.28749999999999998</v>
      </c>
      <c r="AD91" s="556">
        <v>0.17249999999999999</v>
      </c>
      <c r="AE91" s="557">
        <v>0.16250000000000001</v>
      </c>
      <c r="AF91" s="325">
        <v>-0.29249999999999998</v>
      </c>
      <c r="AG91" s="325">
        <v>0</v>
      </c>
      <c r="AH91" s="325"/>
      <c r="AI91" s="74">
        <v>39234</v>
      </c>
      <c r="AJ91" s="67">
        <v>3.1210000000000004</v>
      </c>
      <c r="AK91" s="68"/>
      <c r="AL91" s="68"/>
      <c r="AM91" s="69">
        <v>2.0087265132967786</v>
      </c>
      <c r="AN91" s="68">
        <v>3.2610000000000006</v>
      </c>
      <c r="AO91" s="68">
        <v>3.2610000000000006</v>
      </c>
      <c r="AP91" s="68">
        <v>3.2610000000000006</v>
      </c>
      <c r="AQ91" s="66">
        <v>3.2610000000000006</v>
      </c>
      <c r="AR91" s="40">
        <v>3.2810000000000006</v>
      </c>
      <c r="AS91" s="40">
        <v>3.3010000000000006</v>
      </c>
      <c r="AT91" s="40">
        <v>3.2610000000000006</v>
      </c>
      <c r="AU91" s="48">
        <v>3.2610000000000006</v>
      </c>
      <c r="AV91" s="48"/>
      <c r="AW91" s="48"/>
      <c r="AX91" s="40">
        <v>3.2635000000000005</v>
      </c>
      <c r="AY91" s="40">
        <v>3.2235000000000005</v>
      </c>
      <c r="AZ91" s="40">
        <v>3.4760000000000004</v>
      </c>
      <c r="BA91" s="67">
        <v>3.4085000000000005</v>
      </c>
      <c r="BB91" s="40">
        <v>3.2935000000000003</v>
      </c>
      <c r="BC91" s="51">
        <v>3.2835000000000005</v>
      </c>
      <c r="BD91" s="51">
        <v>2.8285000000000005</v>
      </c>
      <c r="BE91" s="51">
        <v>3.1210000000000004</v>
      </c>
      <c r="BF91" s="67"/>
      <c r="BG91" s="40"/>
      <c r="BH91" s="40">
        <v>1.3812337592620001</v>
      </c>
      <c r="BI91" s="48">
        <v>6.2590780149470018E-2</v>
      </c>
      <c r="BJ91" s="48">
        <v>7.1999367548380017E-2</v>
      </c>
      <c r="BK91" s="48">
        <v>0.65561533710808639</v>
      </c>
      <c r="BL91" s="63">
        <v>0.61598482468469129</v>
      </c>
      <c r="BM91" s="40"/>
      <c r="BN91" s="40"/>
      <c r="BO91" s="71"/>
      <c r="BP91" s="71"/>
      <c r="BQ91" s="40"/>
      <c r="BR91" s="71"/>
      <c r="BS91" s="40"/>
      <c r="BT91" s="40"/>
      <c r="BU91" s="40"/>
      <c r="BV91" s="49"/>
      <c r="BW91" s="49"/>
      <c r="BX91" s="49"/>
      <c r="BY91" s="40"/>
      <c r="BZ91" s="40"/>
      <c r="CA91" s="40"/>
      <c r="CB91" s="49"/>
      <c r="CC91" s="48"/>
      <c r="CD91" s="48"/>
      <c r="CE91" s="40"/>
      <c r="CF91" s="48"/>
      <c r="CG91" s="40"/>
      <c r="CH91" s="56"/>
      <c r="CI91" s="56"/>
      <c r="CJ91" s="72"/>
      <c r="CK91" s="40"/>
      <c r="CL91" s="56"/>
      <c r="CM91" s="40"/>
      <c r="CN91" s="49"/>
      <c r="CO91" s="49"/>
      <c r="CP91" s="40"/>
      <c r="CQ91" s="56"/>
      <c r="CR91" s="40"/>
      <c r="CS91" s="40"/>
      <c r="CT91" s="41"/>
      <c r="CU91" s="41"/>
      <c r="CV91" s="49"/>
      <c r="CW91" s="40"/>
      <c r="CX91" s="49"/>
      <c r="CY91" s="40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</row>
    <row r="92" spans="1:117">
      <c r="A92" s="165">
        <v>39264</v>
      </c>
      <c r="B92" s="41">
        <v>-1.2500000000000001E-2</v>
      </c>
      <c r="C92" s="41">
        <v>0.14000000000000001</v>
      </c>
      <c r="D92" s="394">
        <v>0.14000000000000001</v>
      </c>
      <c r="E92" s="93">
        <v>0.14000000000000001</v>
      </c>
      <c r="F92" s="288">
        <v>0.105</v>
      </c>
      <c r="G92" s="93">
        <v>0.14000000000000001</v>
      </c>
      <c r="H92" s="294">
        <v>0.14000000000000001</v>
      </c>
      <c r="I92" s="67">
        <v>0.14000000000000001</v>
      </c>
      <c r="J92" s="397">
        <v>0.14000000000000001</v>
      </c>
      <c r="K92" s="50">
        <v>0.16</v>
      </c>
      <c r="L92" s="417">
        <v>0.16</v>
      </c>
      <c r="M92" s="67">
        <v>0.16</v>
      </c>
      <c r="N92" s="93">
        <v>0.18</v>
      </c>
      <c r="O92" s="50">
        <v>0.14000000000000001</v>
      </c>
      <c r="P92" s="184">
        <v>0.14000000000000001</v>
      </c>
      <c r="Q92" s="67">
        <v>0.14000000000000001</v>
      </c>
      <c r="R92" s="93">
        <v>0.14000000000000001</v>
      </c>
      <c r="T92" s="571">
        <v>-0.06</v>
      </c>
      <c r="U92" s="571">
        <v>-5.0000000000000001E-3</v>
      </c>
      <c r="V92" s="571">
        <v>0.13250000000000001</v>
      </c>
      <c r="X92" s="538">
        <v>0.13250000000000001</v>
      </c>
      <c r="Y92" s="539">
        <v>0.13250000000000001</v>
      </c>
      <c r="Z92" s="538">
        <v>9.2499999999999999E-2</v>
      </c>
      <c r="AA92" s="538">
        <v>-0.17499999999999999</v>
      </c>
      <c r="AB92" s="556">
        <v>0.39</v>
      </c>
      <c r="AC92" s="556">
        <v>0.3</v>
      </c>
      <c r="AD92" s="556">
        <v>0.185</v>
      </c>
      <c r="AE92" s="557">
        <v>0.16250000000000001</v>
      </c>
      <c r="AF92" s="325">
        <v>-0.29249999999999998</v>
      </c>
      <c r="AG92" s="325">
        <v>0</v>
      </c>
      <c r="AH92" s="325"/>
      <c r="AI92" s="74">
        <v>39264</v>
      </c>
      <c r="AJ92" s="67">
        <v>3.1210000000000004</v>
      </c>
      <c r="AK92" s="68"/>
      <c r="AL92" s="68"/>
      <c r="AM92" s="69">
        <v>1.9966096056460843</v>
      </c>
      <c r="AN92" s="68">
        <v>3.2610000000000006</v>
      </c>
      <c r="AO92" s="68">
        <v>3.2610000000000006</v>
      </c>
      <c r="AP92" s="68">
        <v>3.2610000000000006</v>
      </c>
      <c r="AQ92" s="66">
        <v>3.2610000000000006</v>
      </c>
      <c r="AR92" s="40">
        <v>3.2810000000000006</v>
      </c>
      <c r="AS92" s="40">
        <v>3.3010000000000006</v>
      </c>
      <c r="AT92" s="40">
        <v>3.2610000000000006</v>
      </c>
      <c r="AU92" s="48">
        <v>3.2610000000000006</v>
      </c>
      <c r="AV92" s="48"/>
      <c r="AW92" s="48"/>
      <c r="AX92" s="40">
        <v>3.2535000000000003</v>
      </c>
      <c r="AY92" s="40">
        <v>3.2135000000000002</v>
      </c>
      <c r="AZ92" s="40">
        <v>3.5110000000000006</v>
      </c>
      <c r="BA92" s="67">
        <v>3.4210000000000003</v>
      </c>
      <c r="BB92" s="40">
        <v>3.3060000000000005</v>
      </c>
      <c r="BC92" s="51">
        <v>3.2835000000000005</v>
      </c>
      <c r="BD92" s="51">
        <v>2.8285000000000005</v>
      </c>
      <c r="BE92" s="51">
        <v>3.1210000000000004</v>
      </c>
      <c r="BF92" s="67"/>
      <c r="BG92" s="40"/>
      <c r="BH92" s="40">
        <v>1.3800980404000003</v>
      </c>
      <c r="BI92" s="48">
        <v>6.2610846180284993E-2</v>
      </c>
      <c r="BJ92" s="48">
        <v>7.2035332683656014E-2</v>
      </c>
      <c r="BK92" s="48">
        <v>0.65221694032980548</v>
      </c>
      <c r="BL92" s="63">
        <v>0.61226912163326708</v>
      </c>
      <c r="BM92" s="40"/>
      <c r="BN92" s="40"/>
      <c r="BO92" s="71"/>
      <c r="BP92" s="71"/>
      <c r="BQ92" s="40"/>
      <c r="BR92" s="71"/>
      <c r="BS92" s="40"/>
      <c r="BT92" s="40"/>
      <c r="BU92" s="40"/>
      <c r="BV92" s="49"/>
      <c r="BW92" s="49"/>
      <c r="BX92" s="49"/>
      <c r="BY92" s="40"/>
      <c r="BZ92" s="40"/>
      <c r="CA92" s="40"/>
      <c r="CB92" s="49"/>
      <c r="CC92" s="48"/>
      <c r="CD92" s="48"/>
      <c r="CE92" s="40"/>
      <c r="CF92" s="48"/>
      <c r="CG92" s="40"/>
      <c r="CH92" s="56"/>
      <c r="CI92" s="56"/>
      <c r="CJ92" s="72"/>
      <c r="CK92" s="40"/>
      <c r="CL92" s="56"/>
      <c r="CM92" s="40"/>
      <c r="CN92" s="49"/>
      <c r="CO92" s="49"/>
      <c r="CP92" s="40"/>
      <c r="CQ92" s="56"/>
      <c r="CR92" s="40"/>
      <c r="CS92" s="40"/>
      <c r="CT92" s="41"/>
      <c r="CU92" s="41"/>
      <c r="CV92" s="49"/>
      <c r="CW92" s="40"/>
      <c r="CX92" s="49"/>
      <c r="CY92" s="40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</row>
    <row r="93" spans="1:117">
      <c r="A93" s="165">
        <v>39295</v>
      </c>
      <c r="B93" s="41">
        <v>-9.9999999999999915E-3</v>
      </c>
      <c r="C93" s="41">
        <v>0.14000000000000001</v>
      </c>
      <c r="D93" s="394">
        <v>0.14000000000000001</v>
      </c>
      <c r="E93" s="93">
        <v>0.14000000000000001</v>
      </c>
      <c r="F93" s="288">
        <v>0.105</v>
      </c>
      <c r="G93" s="93">
        <v>0.14000000000000001</v>
      </c>
      <c r="H93" s="294">
        <v>0.14000000000000001</v>
      </c>
      <c r="I93" s="67">
        <v>0.14000000000000001</v>
      </c>
      <c r="J93" s="397">
        <v>0.14000000000000001</v>
      </c>
      <c r="K93" s="50">
        <v>0.16</v>
      </c>
      <c r="L93" s="417">
        <v>0.16</v>
      </c>
      <c r="M93" s="67">
        <v>0.16</v>
      </c>
      <c r="N93" s="93">
        <v>0.18</v>
      </c>
      <c r="O93" s="50">
        <v>0.14000000000000001</v>
      </c>
      <c r="P93" s="184">
        <v>0.14000000000000001</v>
      </c>
      <c r="Q93" s="67">
        <v>0.14000000000000001</v>
      </c>
      <c r="R93" s="93">
        <v>0.14000000000000001</v>
      </c>
      <c r="T93" s="571">
        <v>-0.06</v>
      </c>
      <c r="U93" s="571">
        <v>-5.0000000000000001E-3</v>
      </c>
      <c r="V93" s="571">
        <v>0.13</v>
      </c>
      <c r="X93" s="538">
        <v>0.13</v>
      </c>
      <c r="Y93" s="539">
        <v>0.13</v>
      </c>
      <c r="Z93" s="538">
        <v>0.09</v>
      </c>
      <c r="AA93" s="538">
        <v>-0.17499999999999999</v>
      </c>
      <c r="AB93" s="556">
        <v>0.45500000000000002</v>
      </c>
      <c r="AC93" s="556">
        <v>0.3</v>
      </c>
      <c r="AD93" s="556">
        <v>0.185</v>
      </c>
      <c r="AE93" s="557">
        <v>0.16250000000000001</v>
      </c>
      <c r="AF93" s="325">
        <v>-0.29249999999999998</v>
      </c>
      <c r="AG93" s="325">
        <v>0</v>
      </c>
      <c r="AH93" s="325"/>
      <c r="AI93" s="74">
        <v>39295</v>
      </c>
      <c r="AJ93" s="67">
        <v>3.1660000000000004</v>
      </c>
      <c r="AK93" s="68"/>
      <c r="AL93" s="68"/>
      <c r="AM93" s="69">
        <v>2.0116585726747189</v>
      </c>
      <c r="AN93" s="68">
        <v>3.3060000000000005</v>
      </c>
      <c r="AO93" s="68">
        <v>3.3060000000000005</v>
      </c>
      <c r="AP93" s="68">
        <v>3.3060000000000005</v>
      </c>
      <c r="AQ93" s="66">
        <v>3.3060000000000005</v>
      </c>
      <c r="AR93" s="40">
        <v>3.3260000000000005</v>
      </c>
      <c r="AS93" s="40">
        <v>3.3460000000000005</v>
      </c>
      <c r="AT93" s="40">
        <v>3.3060000000000005</v>
      </c>
      <c r="AU93" s="48">
        <v>3.3060000000000005</v>
      </c>
      <c r="AV93" s="48"/>
      <c r="AW93" s="48"/>
      <c r="AX93" s="40">
        <v>3.2960000000000003</v>
      </c>
      <c r="AY93" s="40">
        <v>3.2560000000000002</v>
      </c>
      <c r="AZ93" s="40">
        <v>3.6210000000000004</v>
      </c>
      <c r="BA93" s="67">
        <v>3.4660000000000002</v>
      </c>
      <c r="BB93" s="40">
        <v>3.3510000000000004</v>
      </c>
      <c r="BC93" s="51">
        <v>3.3285000000000005</v>
      </c>
      <c r="BD93" s="51">
        <v>2.8735000000000004</v>
      </c>
      <c r="BE93" s="51">
        <v>3.1660000000000004</v>
      </c>
      <c r="BF93" s="67"/>
      <c r="BG93" s="40"/>
      <c r="BH93" s="40">
        <v>1.3792586144550003</v>
      </c>
      <c r="BI93" s="48">
        <v>6.2631581078935017E-2</v>
      </c>
      <c r="BJ93" s="48">
        <v>7.2063348297090019E-2</v>
      </c>
      <c r="BK93" s="48">
        <v>0.64872159144327712</v>
      </c>
      <c r="BL93" s="63">
        <v>0.60848716656827539</v>
      </c>
      <c r="BM93" s="40"/>
      <c r="BN93" s="40"/>
      <c r="BO93" s="71"/>
      <c r="BP93" s="71"/>
      <c r="BQ93" s="40"/>
      <c r="BR93" s="71"/>
      <c r="BS93" s="40"/>
      <c r="BT93" s="40"/>
      <c r="BU93" s="40"/>
      <c r="BV93" s="49"/>
      <c r="BW93" s="49"/>
      <c r="BX93" s="49"/>
      <c r="BY93" s="40"/>
      <c r="BZ93" s="40"/>
      <c r="CA93" s="40"/>
      <c r="CB93" s="49"/>
      <c r="CC93" s="48"/>
      <c r="CD93" s="48"/>
      <c r="CE93" s="40"/>
      <c r="CF93" s="48"/>
      <c r="CG93" s="40"/>
      <c r="CH93" s="56"/>
      <c r="CI93" s="56"/>
      <c r="CJ93" s="72"/>
      <c r="CK93" s="40"/>
      <c r="CL93" s="56"/>
      <c r="CM93" s="40"/>
      <c r="CN93" s="49"/>
      <c r="CO93" s="49"/>
      <c r="CP93" s="40"/>
      <c r="CQ93" s="56"/>
      <c r="CR93" s="40"/>
      <c r="CS93" s="40"/>
      <c r="CT93" s="41"/>
      <c r="CU93" s="41"/>
      <c r="CV93" s="49"/>
      <c r="CW93" s="40"/>
      <c r="CX93" s="49"/>
      <c r="CY93" s="40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</row>
    <row r="94" spans="1:117">
      <c r="A94" s="165">
        <v>39326</v>
      </c>
      <c r="B94" s="41">
        <v>-7.4999999999999893E-3</v>
      </c>
      <c r="C94" s="41">
        <v>0.14000000000000001</v>
      </c>
      <c r="D94" s="394">
        <v>0.14000000000000001</v>
      </c>
      <c r="E94" s="93">
        <v>0.14000000000000001</v>
      </c>
      <c r="F94" s="288">
        <v>0.105</v>
      </c>
      <c r="G94" s="93">
        <v>0.14000000000000001</v>
      </c>
      <c r="H94" s="294">
        <v>0.14000000000000001</v>
      </c>
      <c r="I94" s="67">
        <v>0.14000000000000001</v>
      </c>
      <c r="J94" s="397">
        <v>0.14000000000000001</v>
      </c>
      <c r="K94" s="50">
        <v>0.16</v>
      </c>
      <c r="L94" s="417">
        <v>0.16</v>
      </c>
      <c r="M94" s="67">
        <v>0.16</v>
      </c>
      <c r="N94" s="93">
        <v>0.18</v>
      </c>
      <c r="O94" s="50">
        <v>0.14000000000000001</v>
      </c>
      <c r="P94" s="184">
        <v>0.14000000000000001</v>
      </c>
      <c r="Q94" s="67">
        <v>0.14000000000000001</v>
      </c>
      <c r="R94" s="93">
        <v>0.14000000000000001</v>
      </c>
      <c r="T94" s="571">
        <v>-0.06</v>
      </c>
      <c r="U94" s="571">
        <v>-5.0000000000000001E-3</v>
      </c>
      <c r="V94" s="571">
        <v>0.1275</v>
      </c>
      <c r="X94" s="538">
        <v>0.1275</v>
      </c>
      <c r="Y94" s="539">
        <v>0.1275</v>
      </c>
      <c r="Z94" s="538">
        <v>8.7499999999999994E-2</v>
      </c>
      <c r="AA94" s="538">
        <v>-0.16500000000000001</v>
      </c>
      <c r="AB94" s="556">
        <v>0.35499999999999998</v>
      </c>
      <c r="AC94" s="556">
        <v>0.28999999999999998</v>
      </c>
      <c r="AD94" s="556">
        <v>0.16250000000000001</v>
      </c>
      <c r="AE94" s="557">
        <v>0.16250000000000001</v>
      </c>
      <c r="AF94" s="325">
        <v>-0.29249999999999998</v>
      </c>
      <c r="AG94" s="325">
        <v>0</v>
      </c>
      <c r="AH94" s="325"/>
      <c r="AI94" s="74">
        <v>39326</v>
      </c>
      <c r="AJ94" s="67">
        <v>3.1520000000000001</v>
      </c>
      <c r="AK94" s="68"/>
      <c r="AL94" s="68"/>
      <c r="AM94" s="69">
        <v>1.9911854083162592</v>
      </c>
      <c r="AN94" s="68">
        <v>3.2920000000000003</v>
      </c>
      <c r="AO94" s="68">
        <v>3.2920000000000003</v>
      </c>
      <c r="AP94" s="68">
        <v>3.2920000000000003</v>
      </c>
      <c r="AQ94" s="66">
        <v>3.2920000000000003</v>
      </c>
      <c r="AR94" s="40">
        <v>3.3120000000000003</v>
      </c>
      <c r="AS94" s="40">
        <v>3.3320000000000003</v>
      </c>
      <c r="AT94" s="40">
        <v>3.2920000000000003</v>
      </c>
      <c r="AU94" s="48">
        <v>3.2920000000000003</v>
      </c>
      <c r="AV94" s="48"/>
      <c r="AW94" s="48"/>
      <c r="AX94" s="40">
        <v>3.2795000000000001</v>
      </c>
      <c r="AY94" s="40">
        <v>3.2395</v>
      </c>
      <c r="AZ94" s="40">
        <v>3.5070000000000001</v>
      </c>
      <c r="BA94" s="67">
        <v>3.4420000000000002</v>
      </c>
      <c r="BB94" s="40">
        <v>3.3145000000000002</v>
      </c>
      <c r="BC94" s="51">
        <v>3.3145000000000002</v>
      </c>
      <c r="BD94" s="51">
        <v>2.8595000000000002</v>
      </c>
      <c r="BE94" s="51">
        <v>3.1520000000000001</v>
      </c>
      <c r="BF94" s="67"/>
      <c r="BG94" s="40"/>
      <c r="BH94" s="40">
        <v>1.3784519506400004</v>
      </c>
      <c r="BI94" s="48">
        <v>6.2652315977727996E-2</v>
      </c>
      <c r="BJ94" s="48">
        <v>7.2059998104527012E-2</v>
      </c>
      <c r="BK94" s="48">
        <v>0.6452427735871763</v>
      </c>
      <c r="BL94" s="63">
        <v>0.60485583484698024</v>
      </c>
      <c r="BM94" s="40"/>
      <c r="BN94" s="40"/>
      <c r="BO94" s="71"/>
      <c r="BP94" s="71"/>
      <c r="BQ94" s="40"/>
      <c r="BR94" s="71"/>
      <c r="BS94" s="40"/>
      <c r="BT94" s="40"/>
      <c r="BU94" s="40"/>
      <c r="BV94" s="49"/>
      <c r="BW94" s="49"/>
      <c r="BX94" s="49"/>
      <c r="BY94" s="40"/>
      <c r="BZ94" s="40"/>
      <c r="CA94" s="40"/>
      <c r="CB94" s="49"/>
      <c r="CC94" s="48"/>
      <c r="CD94" s="48"/>
      <c r="CE94" s="40"/>
      <c r="CF94" s="48"/>
      <c r="CG94" s="40"/>
      <c r="CH94" s="56"/>
      <c r="CI94" s="56"/>
      <c r="CJ94" s="72"/>
      <c r="CK94" s="40"/>
      <c r="CL94" s="56"/>
      <c r="CM94" s="40"/>
      <c r="CN94" s="49"/>
      <c r="CO94" s="49"/>
      <c r="CP94" s="40"/>
      <c r="CQ94" s="56"/>
      <c r="CR94" s="40"/>
      <c r="CS94" s="40"/>
      <c r="CT94" s="41"/>
      <c r="CU94" s="41"/>
      <c r="CV94" s="49"/>
      <c r="CW94" s="40"/>
      <c r="CX94" s="49"/>
      <c r="CY94" s="40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</row>
    <row r="95" spans="1:117">
      <c r="A95" s="165">
        <v>39356</v>
      </c>
      <c r="B95" s="41">
        <v>-2.2499999999999999E-2</v>
      </c>
      <c r="C95" s="41">
        <v>0.14000000000000001</v>
      </c>
      <c r="D95" s="394">
        <v>0.14000000000000001</v>
      </c>
      <c r="E95" s="93">
        <v>0.14000000000000001</v>
      </c>
      <c r="F95" s="288">
        <v>0.105</v>
      </c>
      <c r="G95" s="93">
        <v>0.14000000000000001</v>
      </c>
      <c r="H95" s="294">
        <v>0.14000000000000001</v>
      </c>
      <c r="I95" s="67">
        <v>0.14000000000000001</v>
      </c>
      <c r="J95" s="397">
        <v>0.14000000000000001</v>
      </c>
      <c r="K95" s="50">
        <v>0.16</v>
      </c>
      <c r="L95" s="417">
        <v>0.16</v>
      </c>
      <c r="M95" s="67">
        <v>0.16</v>
      </c>
      <c r="N95" s="93">
        <v>0.18</v>
      </c>
      <c r="O95" s="50">
        <v>0.14000000000000001</v>
      </c>
      <c r="P95" s="184">
        <v>0.14000000000000001</v>
      </c>
      <c r="Q95" s="67">
        <v>0.14000000000000001</v>
      </c>
      <c r="R95" s="93">
        <v>0.14000000000000001</v>
      </c>
      <c r="T95" s="571">
        <v>-0.06</v>
      </c>
      <c r="U95" s="571">
        <v>-5.0000000000000001E-3</v>
      </c>
      <c r="V95" s="571">
        <v>0.14249999999999999</v>
      </c>
      <c r="X95" s="538">
        <v>0.14249999999999999</v>
      </c>
      <c r="Y95" s="539">
        <v>0.14249999999999999</v>
      </c>
      <c r="Z95" s="538">
        <v>0.10249999999999999</v>
      </c>
      <c r="AA95" s="538">
        <v>-0.15</v>
      </c>
      <c r="AB95" s="556">
        <v>0.42499999999999999</v>
      </c>
      <c r="AC95" s="556">
        <v>0.36249999999999999</v>
      </c>
      <c r="AD95" s="556">
        <v>0.185</v>
      </c>
      <c r="AE95" s="557">
        <v>0.16500000000000001</v>
      </c>
      <c r="AF95" s="325">
        <v>-0.29249999999999998</v>
      </c>
      <c r="AG95" s="325">
        <v>0</v>
      </c>
      <c r="AH95" s="325"/>
      <c r="AI95" s="74">
        <v>39356</v>
      </c>
      <c r="AJ95" s="67">
        <v>3.1680000000000001</v>
      </c>
      <c r="AK95" s="68"/>
      <c r="AL95" s="68"/>
      <c r="AM95" s="69">
        <v>1.9893074551499343</v>
      </c>
      <c r="AN95" s="68">
        <v>3.3080000000000003</v>
      </c>
      <c r="AO95" s="68">
        <v>3.3080000000000003</v>
      </c>
      <c r="AP95" s="68">
        <v>3.3080000000000003</v>
      </c>
      <c r="AQ95" s="66">
        <v>3.3080000000000003</v>
      </c>
      <c r="AR95" s="40">
        <v>3.3280000000000003</v>
      </c>
      <c r="AS95" s="40">
        <v>3.3480000000000003</v>
      </c>
      <c r="AT95" s="40">
        <v>3.3080000000000003</v>
      </c>
      <c r="AU95" s="48">
        <v>3.3080000000000003</v>
      </c>
      <c r="AV95" s="48"/>
      <c r="AW95" s="48"/>
      <c r="AX95" s="40">
        <v>3.3105000000000002</v>
      </c>
      <c r="AY95" s="40">
        <v>3.2705000000000002</v>
      </c>
      <c r="AZ95" s="40">
        <v>3.593</v>
      </c>
      <c r="BA95" s="67">
        <v>3.5305</v>
      </c>
      <c r="BB95" s="40">
        <v>3.3530000000000002</v>
      </c>
      <c r="BC95" s="51">
        <v>3.3330000000000002</v>
      </c>
      <c r="BD95" s="51">
        <v>2.8755000000000002</v>
      </c>
      <c r="BE95" s="51">
        <v>3.1680000000000001</v>
      </c>
      <c r="BF95" s="67"/>
      <c r="BG95" s="40"/>
      <c r="BH95" s="40">
        <v>1.377624261364</v>
      </c>
      <c r="BI95" s="48">
        <v>6.2672382008953004E-2</v>
      </c>
      <c r="BJ95" s="48">
        <v>7.2056755982696022E-2</v>
      </c>
      <c r="BK95" s="48">
        <v>0.641891854232576</v>
      </c>
      <c r="BL95" s="63">
        <v>0.60136259224605026</v>
      </c>
      <c r="BM95" s="40"/>
      <c r="BN95" s="40"/>
      <c r="BO95" s="71"/>
      <c r="BP95" s="71"/>
      <c r="BQ95" s="40"/>
      <c r="BR95" s="71"/>
      <c r="BS95" s="40"/>
      <c r="BT95" s="40"/>
      <c r="BU95" s="40"/>
      <c r="BV95" s="49"/>
      <c r="BW95" s="49"/>
      <c r="BX95" s="49"/>
      <c r="BY95" s="40"/>
      <c r="BZ95" s="40"/>
      <c r="CA95" s="40"/>
      <c r="CB95" s="49"/>
      <c r="CC95" s="48"/>
      <c r="CD95" s="48"/>
      <c r="CE95" s="40"/>
      <c r="CF95" s="48"/>
      <c r="CG95" s="40"/>
      <c r="CH95" s="56"/>
      <c r="CI95" s="56"/>
      <c r="CJ95" s="72"/>
      <c r="CK95" s="40"/>
      <c r="CL95" s="56"/>
      <c r="CM95" s="40"/>
      <c r="CN95" s="49"/>
      <c r="CO95" s="49"/>
      <c r="CP95" s="40"/>
      <c r="CQ95" s="56"/>
      <c r="CR95" s="40"/>
      <c r="CS95" s="40"/>
      <c r="CT95" s="41"/>
      <c r="CU95" s="41"/>
      <c r="CV95" s="49"/>
      <c r="CW95" s="40"/>
      <c r="CX95" s="49"/>
      <c r="CY95" s="40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</row>
    <row r="96" spans="1:117">
      <c r="A96" s="165">
        <v>39387</v>
      </c>
      <c r="B96" s="41">
        <v>0</v>
      </c>
      <c r="C96" s="41">
        <v>0.22500000000000001</v>
      </c>
      <c r="D96" s="394">
        <v>0.22500000000000001</v>
      </c>
      <c r="E96" s="93">
        <v>0.22500000000000001</v>
      </c>
      <c r="F96" s="288">
        <v>0.19</v>
      </c>
      <c r="G96" s="93">
        <v>0.22500000000000001</v>
      </c>
      <c r="H96" s="294">
        <v>0.35499999999999998</v>
      </c>
      <c r="I96" s="67">
        <v>0.35499999999999998</v>
      </c>
      <c r="J96" s="397">
        <v>0.35499999999999998</v>
      </c>
      <c r="K96" s="41">
        <v>0.34499999999999997</v>
      </c>
      <c r="L96" s="417">
        <v>0.34499999999999997</v>
      </c>
      <c r="M96" s="67">
        <v>0.34499999999999997</v>
      </c>
      <c r="N96" s="93">
        <v>0.375</v>
      </c>
      <c r="O96" s="50">
        <v>0.44500000000000001</v>
      </c>
      <c r="P96" s="184">
        <v>0.44500000000000001</v>
      </c>
      <c r="Q96" s="67">
        <v>0.44500000000000001</v>
      </c>
      <c r="R96" s="93">
        <v>0.46500000000000002</v>
      </c>
      <c r="T96" s="571">
        <v>6.5000000000000002E-2</v>
      </c>
      <c r="U96" s="571">
        <v>0.12</v>
      </c>
      <c r="V96" s="571">
        <v>0.18130400000000002</v>
      </c>
      <c r="X96" s="538">
        <v>0.20499999999999999</v>
      </c>
      <c r="Y96" s="539">
        <v>0.20499999999999999</v>
      </c>
      <c r="Z96" s="538">
        <v>0.16500000000000001</v>
      </c>
      <c r="AA96" s="538">
        <v>-0.1125</v>
      </c>
      <c r="AB96" s="556">
        <v>0.72499999999999998</v>
      </c>
      <c r="AC96" s="556">
        <v>0.45500000000000002</v>
      </c>
      <c r="AD96" s="556">
        <v>0.28749999999999998</v>
      </c>
      <c r="AE96" s="557">
        <v>0.24</v>
      </c>
      <c r="AF96" s="325">
        <v>-0.25</v>
      </c>
      <c r="AG96" s="325">
        <v>0</v>
      </c>
      <c r="AH96" s="325"/>
      <c r="AI96" s="74">
        <v>39387</v>
      </c>
      <c r="AJ96" s="67">
        <v>3.2570000000000001</v>
      </c>
      <c r="AK96" s="68"/>
      <c r="AL96" s="68"/>
      <c r="AM96" s="69">
        <v>2.0814505453697829</v>
      </c>
      <c r="AN96" s="68">
        <v>3.4820000000000002</v>
      </c>
      <c r="AO96" s="68">
        <v>3.4820000000000002</v>
      </c>
      <c r="AP96" s="68">
        <v>3.4820000000000002</v>
      </c>
      <c r="AQ96" s="66">
        <v>3.6120000000000001</v>
      </c>
      <c r="AR96" s="40">
        <v>3.6020000000000003</v>
      </c>
      <c r="AS96" s="40">
        <v>3.6320000000000001</v>
      </c>
      <c r="AT96" s="40">
        <v>3.702</v>
      </c>
      <c r="AU96" s="48">
        <v>3.722</v>
      </c>
      <c r="AV96" s="48"/>
      <c r="AW96" s="48"/>
      <c r="AX96" s="40">
        <v>3.4620000000000002</v>
      </c>
      <c r="AY96" s="40">
        <v>3.4220000000000002</v>
      </c>
      <c r="AZ96" s="40">
        <v>3.9820000000000002</v>
      </c>
      <c r="BA96" s="67">
        <v>3.7120000000000002</v>
      </c>
      <c r="BB96" s="40">
        <v>3.5445000000000002</v>
      </c>
      <c r="BC96" s="51">
        <v>3.4969999999999999</v>
      </c>
      <c r="BD96" s="51">
        <v>3.0070000000000001</v>
      </c>
      <c r="BE96" s="51">
        <v>3.2570000000000001</v>
      </c>
      <c r="BF96" s="67"/>
      <c r="BG96" s="40"/>
      <c r="BH96" s="40">
        <v>1.3768289364309998</v>
      </c>
      <c r="BI96" s="48">
        <v>6.2693116908027008E-2</v>
      </c>
      <c r="BJ96" s="48">
        <v>7.2053405790139996E-2</v>
      </c>
      <c r="BK96" s="48">
        <v>0.63844537571816828</v>
      </c>
      <c r="BL96" s="63">
        <v>0.59777442428770322</v>
      </c>
      <c r="BM96" s="40"/>
      <c r="BN96" s="40"/>
      <c r="BO96" s="71"/>
      <c r="BP96" s="71"/>
      <c r="BQ96" s="40"/>
      <c r="BR96" s="71"/>
      <c r="BS96" s="40"/>
      <c r="BT96" s="40"/>
      <c r="BU96" s="40"/>
      <c r="BV96" s="49"/>
      <c r="BW96" s="49"/>
      <c r="BX96" s="49"/>
      <c r="BY96" s="40"/>
      <c r="BZ96" s="40"/>
      <c r="CA96" s="40"/>
      <c r="CB96" s="49"/>
      <c r="CC96" s="48"/>
      <c r="CD96" s="48"/>
      <c r="CE96" s="40"/>
      <c r="CF96" s="48"/>
      <c r="CG96" s="40"/>
      <c r="CH96" s="56"/>
      <c r="CI96" s="56"/>
      <c r="CJ96" s="72"/>
      <c r="CK96" s="40"/>
      <c r="CL96" s="56"/>
      <c r="CM96" s="40"/>
      <c r="CN96" s="49"/>
      <c r="CO96" s="49"/>
      <c r="CP96" s="40"/>
      <c r="CQ96" s="56"/>
      <c r="CR96" s="40"/>
      <c r="CS96" s="40"/>
      <c r="CT96" s="41"/>
      <c r="CU96" s="41"/>
      <c r="CV96" s="49"/>
      <c r="CW96" s="40"/>
      <c r="CX96" s="49"/>
      <c r="CY96" s="40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</row>
    <row r="97" spans="1:117">
      <c r="A97" s="165">
        <v>39417</v>
      </c>
      <c r="B97" s="41">
        <v>-0.04</v>
      </c>
      <c r="C97" s="41">
        <v>0.22500000000000001</v>
      </c>
      <c r="D97" s="394">
        <v>0.22500000000000001</v>
      </c>
      <c r="E97" s="93">
        <v>0.22500000000000001</v>
      </c>
      <c r="F97" s="288">
        <v>0.19</v>
      </c>
      <c r="G97" s="93">
        <v>0.22500000000000001</v>
      </c>
      <c r="H97" s="294">
        <v>0.35499999999999998</v>
      </c>
      <c r="I97" s="67">
        <v>0.35499999999999998</v>
      </c>
      <c r="J97" s="397">
        <v>0.35499999999999998</v>
      </c>
      <c r="K97" s="41">
        <v>0.34499999999999997</v>
      </c>
      <c r="L97" s="417">
        <v>0.34499999999999997</v>
      </c>
      <c r="M97" s="67">
        <v>0.34499999999999997</v>
      </c>
      <c r="N97" s="93">
        <v>0.375</v>
      </c>
      <c r="O97" s="50">
        <v>0.44500000000000001</v>
      </c>
      <c r="P97" s="184">
        <v>0.44500000000000001</v>
      </c>
      <c r="Q97" s="67">
        <v>0.44500000000000001</v>
      </c>
      <c r="R97" s="93">
        <v>0.46500000000000002</v>
      </c>
      <c r="T97" s="571">
        <v>6.5000000000000002E-2</v>
      </c>
      <c r="U97" s="571">
        <v>0.12</v>
      </c>
      <c r="V97" s="571">
        <v>0.18428</v>
      </c>
      <c r="X97" s="538">
        <v>0.245</v>
      </c>
      <c r="Y97" s="539">
        <v>0.245</v>
      </c>
      <c r="Z97" s="538">
        <v>0.20499999999999999</v>
      </c>
      <c r="AA97" s="538">
        <v>-0.105</v>
      </c>
      <c r="AB97" s="556">
        <v>1.23</v>
      </c>
      <c r="AC97" s="556">
        <v>0.79</v>
      </c>
      <c r="AD97" s="556">
        <v>0.33750000000000002</v>
      </c>
      <c r="AE97" s="557">
        <v>0.29499999999999998</v>
      </c>
      <c r="AF97" s="325">
        <v>-0.25</v>
      </c>
      <c r="AG97" s="325">
        <v>0</v>
      </c>
      <c r="AH97" s="325"/>
      <c r="AI97" s="74">
        <v>39417</v>
      </c>
      <c r="AJ97" s="67">
        <v>3.35</v>
      </c>
      <c r="AK97" s="68"/>
      <c r="AL97" s="68"/>
      <c r="AM97" s="69">
        <v>2.1247036540907334</v>
      </c>
      <c r="AN97" s="68">
        <v>3.5750000000000002</v>
      </c>
      <c r="AO97" s="68">
        <v>3.5750000000000002</v>
      </c>
      <c r="AP97" s="68">
        <v>3.5750000000000002</v>
      </c>
      <c r="AQ97" s="66">
        <v>3.7050000000000001</v>
      </c>
      <c r="AR97" s="40">
        <v>3.6949999999999998</v>
      </c>
      <c r="AS97" s="40">
        <v>3.7250000000000001</v>
      </c>
      <c r="AT97" s="40">
        <v>3.7949999999999999</v>
      </c>
      <c r="AU97" s="48">
        <v>3.8149999999999999</v>
      </c>
      <c r="AV97" s="48"/>
      <c r="AW97" s="48"/>
      <c r="AX97" s="40">
        <v>3.5950000000000002</v>
      </c>
      <c r="AY97" s="40">
        <v>3.5550000000000002</v>
      </c>
      <c r="AZ97" s="40">
        <v>4.58</v>
      </c>
      <c r="BA97" s="67">
        <v>4.1399999999999997</v>
      </c>
      <c r="BB97" s="40">
        <v>3.6875</v>
      </c>
      <c r="BC97" s="51">
        <v>3.645</v>
      </c>
      <c r="BD97" s="51">
        <v>3.1</v>
      </c>
      <c r="BE97" s="51">
        <v>3.35</v>
      </c>
      <c r="BF97" s="67"/>
      <c r="BG97" s="40"/>
      <c r="BH97" s="40">
        <v>1.3760129443239999</v>
      </c>
      <c r="BI97" s="48">
        <v>6.2713182939524006E-2</v>
      </c>
      <c r="BJ97" s="48">
        <v>7.2050163668317013E-2</v>
      </c>
      <c r="BK97" s="48">
        <v>0.635125631320134</v>
      </c>
      <c r="BL97" s="63">
        <v>0.59432270044496038</v>
      </c>
      <c r="BM97" s="40"/>
      <c r="BN97" s="40"/>
      <c r="BO97" s="71"/>
      <c r="BP97" s="71"/>
      <c r="BQ97" s="40"/>
      <c r="BR97" s="71"/>
      <c r="BS97" s="40"/>
      <c r="BT97" s="40"/>
      <c r="BU97" s="40"/>
      <c r="BV97" s="49"/>
      <c r="BW97" s="49"/>
      <c r="BX97" s="49"/>
      <c r="BY97" s="40"/>
      <c r="BZ97" s="40"/>
      <c r="CA97" s="40"/>
      <c r="CB97" s="49"/>
      <c r="CC97" s="48"/>
      <c r="CD97" s="48"/>
      <c r="CE97" s="40"/>
      <c r="CF97" s="48"/>
      <c r="CG97" s="40"/>
      <c r="CH97" s="56"/>
      <c r="CI97" s="56"/>
      <c r="CJ97" s="72"/>
      <c r="CK97" s="40"/>
      <c r="CL97" s="56"/>
      <c r="CM97" s="40"/>
      <c r="CN97" s="49"/>
      <c r="CO97" s="49"/>
      <c r="CP97" s="40"/>
      <c r="CQ97" s="56"/>
      <c r="CR97" s="40"/>
      <c r="CS97" s="40"/>
      <c r="CT97" s="41"/>
      <c r="CU97" s="41"/>
      <c r="CV97" s="49"/>
      <c r="CW97" s="40"/>
      <c r="CX97" s="49"/>
      <c r="CY97" s="40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</row>
    <row r="98" spans="1:117">
      <c r="A98" s="165">
        <v>39448</v>
      </c>
      <c r="B98" s="41">
        <v>-2.75E-2</v>
      </c>
      <c r="C98" s="41">
        <v>0.25</v>
      </c>
      <c r="D98" s="394">
        <v>0.25</v>
      </c>
      <c r="E98" s="93">
        <v>0.25</v>
      </c>
      <c r="F98" s="288">
        <v>0.215</v>
      </c>
      <c r="G98" s="93">
        <v>0.25</v>
      </c>
      <c r="H98" s="294">
        <v>0.38</v>
      </c>
      <c r="I98" s="67">
        <v>0.38</v>
      </c>
      <c r="J98" s="397">
        <v>0.38</v>
      </c>
      <c r="K98" s="41">
        <v>0.37</v>
      </c>
      <c r="L98" s="417">
        <v>0.37</v>
      </c>
      <c r="M98" s="67">
        <v>0.37</v>
      </c>
      <c r="N98" s="93">
        <v>0.4</v>
      </c>
      <c r="O98" s="50">
        <v>0.47</v>
      </c>
      <c r="P98" s="184">
        <v>0.47</v>
      </c>
      <c r="Q98" s="67">
        <v>0.47</v>
      </c>
      <c r="R98" s="93">
        <v>0.49</v>
      </c>
      <c r="T98" s="571">
        <v>0.09</v>
      </c>
      <c r="U98" s="571">
        <v>0.14499999999999999</v>
      </c>
      <c r="V98" s="571">
        <v>0.21504000000000001</v>
      </c>
      <c r="X98" s="538">
        <v>0.25750000000000001</v>
      </c>
      <c r="Y98" s="539">
        <v>0.25750000000000001</v>
      </c>
      <c r="Z98" s="538">
        <v>0.26</v>
      </c>
      <c r="AA98" s="538">
        <v>-0.09</v>
      </c>
      <c r="AB98" s="556">
        <v>1.575</v>
      </c>
      <c r="AC98" s="556">
        <v>0.95499999999999996</v>
      </c>
      <c r="AD98" s="556">
        <v>0.4375</v>
      </c>
      <c r="AE98" s="557">
        <v>0.34250000000000003</v>
      </c>
      <c r="AF98" s="325">
        <v>-0.25</v>
      </c>
      <c r="AG98" s="325">
        <v>0</v>
      </c>
      <c r="AH98" s="325"/>
      <c r="AI98" s="74">
        <v>39448</v>
      </c>
      <c r="AJ98" s="67">
        <v>3.5049999999999999</v>
      </c>
      <c r="AK98" s="68"/>
      <c r="AL98" s="68"/>
      <c r="AM98" s="69">
        <v>2.2183682950039341</v>
      </c>
      <c r="AN98" s="68">
        <v>3.7549999999999999</v>
      </c>
      <c r="AO98" s="68">
        <v>3.7549999999999999</v>
      </c>
      <c r="AP98" s="68">
        <v>3.7549999999999999</v>
      </c>
      <c r="AQ98" s="66">
        <v>3.8849999999999998</v>
      </c>
      <c r="AR98" s="40">
        <v>3.875</v>
      </c>
      <c r="AS98" s="40">
        <v>3.9049999999999998</v>
      </c>
      <c r="AT98" s="40">
        <v>3.9750000000000001</v>
      </c>
      <c r="AU98" s="48">
        <v>3.9950000000000001</v>
      </c>
      <c r="AV98" s="48"/>
      <c r="AW98" s="48"/>
      <c r="AX98" s="40">
        <v>3.7625000000000002</v>
      </c>
      <c r="AY98" s="40">
        <v>3.7650000000000001</v>
      </c>
      <c r="AZ98" s="40">
        <v>5.08</v>
      </c>
      <c r="BA98" s="67">
        <v>4.46</v>
      </c>
      <c r="BB98" s="40">
        <v>3.9424999999999999</v>
      </c>
      <c r="BC98" s="51">
        <v>3.8475000000000001</v>
      </c>
      <c r="BD98" s="51">
        <v>3.2549999999999999</v>
      </c>
      <c r="BE98" s="51">
        <v>3.5049999999999999</v>
      </c>
      <c r="BF98" s="67"/>
      <c r="BG98" s="40"/>
      <c r="BH98" s="40">
        <v>1.3752028817300002</v>
      </c>
      <c r="BI98" s="48">
        <v>6.273391783887701E-2</v>
      </c>
      <c r="BJ98" s="48">
        <v>7.204681347576801E-2</v>
      </c>
      <c r="BK98" s="48">
        <v>0.63171124205170592</v>
      </c>
      <c r="BL98" s="63">
        <v>0.59077717576669353</v>
      </c>
      <c r="BM98" s="40"/>
      <c r="BN98" s="40"/>
      <c r="BO98" s="71"/>
      <c r="BP98" s="71"/>
      <c r="BQ98" s="40"/>
      <c r="BR98" s="71"/>
      <c r="BS98" s="40"/>
      <c r="BT98" s="40"/>
      <c r="BU98" s="40"/>
      <c r="BV98" s="49"/>
      <c r="BW98" s="49"/>
      <c r="BX98" s="49"/>
      <c r="BY98" s="40"/>
      <c r="BZ98" s="40"/>
      <c r="CA98" s="40"/>
      <c r="CB98" s="49"/>
      <c r="CC98" s="48"/>
      <c r="CD98" s="48"/>
      <c r="CE98" s="40"/>
      <c r="CF98" s="48"/>
      <c r="CG98" s="40"/>
      <c r="CH98" s="56"/>
      <c r="CI98" s="56"/>
      <c r="CJ98" s="72"/>
      <c r="CK98" s="40"/>
      <c r="CL98" s="56"/>
      <c r="CM98" s="40"/>
      <c r="CN98" s="49"/>
      <c r="CO98" s="49"/>
      <c r="CP98" s="40"/>
      <c r="CQ98" s="56"/>
      <c r="CR98" s="40"/>
      <c r="CS98" s="40"/>
      <c r="CT98" s="41"/>
      <c r="CU98" s="41"/>
      <c r="CV98" s="49"/>
      <c r="CW98" s="40"/>
      <c r="CX98" s="49"/>
      <c r="CY98" s="40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</row>
    <row r="99" spans="1:117">
      <c r="A99" s="165">
        <v>39479</v>
      </c>
      <c r="B99" s="41">
        <v>5.5E-2</v>
      </c>
      <c r="C99" s="41">
        <v>0.31</v>
      </c>
      <c r="D99" s="394">
        <v>0.31</v>
      </c>
      <c r="E99" s="93">
        <v>0.31</v>
      </c>
      <c r="F99" s="288">
        <v>0.27500000000000002</v>
      </c>
      <c r="G99" s="93">
        <v>0.31</v>
      </c>
      <c r="H99" s="294">
        <v>0.44</v>
      </c>
      <c r="I99" s="67">
        <v>0.44</v>
      </c>
      <c r="J99" s="397">
        <v>0.44</v>
      </c>
      <c r="K99" s="41">
        <v>0.43</v>
      </c>
      <c r="L99" s="417">
        <v>0.43</v>
      </c>
      <c r="M99" s="67">
        <v>0.43</v>
      </c>
      <c r="N99" s="93">
        <v>0.46</v>
      </c>
      <c r="O99" s="50">
        <v>0.53</v>
      </c>
      <c r="P99" s="184">
        <v>0.53</v>
      </c>
      <c r="Q99" s="67">
        <v>0.53</v>
      </c>
      <c r="R99" s="93">
        <v>0.55000000000000004</v>
      </c>
      <c r="T99" s="571">
        <v>0.15</v>
      </c>
      <c r="U99" s="571">
        <v>0.20499999999999999</v>
      </c>
      <c r="V99" s="571">
        <v>0.27344000000000002</v>
      </c>
      <c r="X99" s="538">
        <v>0.23499999999999999</v>
      </c>
      <c r="Y99" s="539">
        <v>0.23499999999999999</v>
      </c>
      <c r="Z99" s="538">
        <v>0.23499999999999999</v>
      </c>
      <c r="AA99" s="538">
        <v>-0.09</v>
      </c>
      <c r="AB99" s="556">
        <v>1.4950000000000001</v>
      </c>
      <c r="AC99" s="556">
        <v>0.94499999999999995</v>
      </c>
      <c r="AD99" s="556">
        <v>0.435</v>
      </c>
      <c r="AE99" s="557">
        <v>0.33750000000000002</v>
      </c>
      <c r="AF99" s="325">
        <v>-0.25</v>
      </c>
      <c r="AG99" s="325">
        <v>0</v>
      </c>
      <c r="AH99" s="325"/>
      <c r="AI99" s="74">
        <v>39479</v>
      </c>
      <c r="AJ99" s="67">
        <v>3.395</v>
      </c>
      <c r="AK99" s="68"/>
      <c r="AL99" s="68"/>
      <c r="AM99" s="69">
        <v>2.1757728275343791</v>
      </c>
      <c r="AN99" s="68">
        <v>3.7050000000000001</v>
      </c>
      <c r="AO99" s="68">
        <v>3.7050000000000001</v>
      </c>
      <c r="AP99" s="68">
        <v>3.7050000000000001</v>
      </c>
      <c r="AQ99" s="66">
        <v>3.835</v>
      </c>
      <c r="AR99" s="40">
        <v>3.8250000000000002</v>
      </c>
      <c r="AS99" s="40">
        <v>3.855</v>
      </c>
      <c r="AT99" s="40">
        <v>3.9249999999999998</v>
      </c>
      <c r="AU99" s="48">
        <v>3.9449999999999998</v>
      </c>
      <c r="AV99" s="48"/>
      <c r="AW99" s="48"/>
      <c r="AX99" s="40">
        <v>3.63</v>
      </c>
      <c r="AY99" s="40">
        <v>3.63</v>
      </c>
      <c r="AZ99" s="40">
        <v>4.8899999999999997</v>
      </c>
      <c r="BA99" s="67">
        <v>4.34</v>
      </c>
      <c r="BB99" s="40">
        <v>3.83</v>
      </c>
      <c r="BC99" s="51">
        <v>3.7324999999999999</v>
      </c>
      <c r="BD99" s="51">
        <v>3.145</v>
      </c>
      <c r="BE99" s="51">
        <v>3.395</v>
      </c>
      <c r="BF99" s="67"/>
      <c r="BG99" s="40"/>
      <c r="BH99" s="40">
        <v>1.3744504404340001</v>
      </c>
      <c r="BI99" s="48">
        <v>6.2754652738374009E-2</v>
      </c>
      <c r="BJ99" s="48">
        <v>7.2043463283224002E-2</v>
      </c>
      <c r="BK99" s="48">
        <v>0.62831306502705642</v>
      </c>
      <c r="BL99" s="63">
        <v>0.58725312484058811</v>
      </c>
      <c r="BM99" s="40"/>
      <c r="BN99" s="40"/>
      <c r="BO99" s="71"/>
      <c r="BP99" s="71"/>
      <c r="BQ99" s="40"/>
      <c r="BR99" s="71"/>
      <c r="BS99" s="40"/>
      <c r="BT99" s="40"/>
      <c r="BU99" s="40"/>
      <c r="BV99" s="49"/>
      <c r="BW99" s="49"/>
      <c r="BX99" s="49"/>
      <c r="BY99" s="40"/>
      <c r="BZ99" s="40"/>
      <c r="CA99" s="40"/>
      <c r="CB99" s="49"/>
      <c r="CC99" s="48"/>
      <c r="CD99" s="48"/>
      <c r="CE99" s="40"/>
      <c r="CF99" s="48"/>
      <c r="CG99" s="40"/>
      <c r="CH99" s="56"/>
      <c r="CI99" s="56"/>
      <c r="CJ99" s="72"/>
      <c r="CK99" s="40"/>
      <c r="CL99" s="56"/>
      <c r="CM99" s="40"/>
      <c r="CN99" s="49"/>
      <c r="CO99" s="49"/>
      <c r="CP99" s="40"/>
      <c r="CQ99" s="56"/>
      <c r="CR99" s="40"/>
      <c r="CS99" s="40"/>
      <c r="CT99" s="41"/>
      <c r="CU99" s="41"/>
      <c r="CV99" s="49"/>
      <c r="CW99" s="40"/>
      <c r="CX99" s="49"/>
      <c r="CY99" s="40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</row>
    <row r="100" spans="1:117">
      <c r="A100" s="165">
        <v>39508</v>
      </c>
      <c r="B100" s="41">
        <v>5.2499999999999998E-2</v>
      </c>
      <c r="C100" s="41">
        <v>0.30499999999999999</v>
      </c>
      <c r="D100" s="394">
        <v>0.30499999999999999</v>
      </c>
      <c r="E100" s="93">
        <v>0.30499999999999999</v>
      </c>
      <c r="F100" s="288">
        <v>0.27</v>
      </c>
      <c r="G100" s="93">
        <v>0.30499999999999999</v>
      </c>
      <c r="H100" s="294">
        <v>0.435</v>
      </c>
      <c r="I100" s="67">
        <v>0.435</v>
      </c>
      <c r="J100" s="397">
        <v>0.435</v>
      </c>
      <c r="K100" s="41">
        <v>0.42499999999999999</v>
      </c>
      <c r="L100" s="417">
        <v>0.42499999999999999</v>
      </c>
      <c r="M100" s="67">
        <v>0.42499999999999999</v>
      </c>
      <c r="N100" s="93">
        <v>0.45500000000000002</v>
      </c>
      <c r="O100" s="50">
        <v>0.52500000000000002</v>
      </c>
      <c r="P100" s="184">
        <v>0.52500000000000002</v>
      </c>
      <c r="Q100" s="67">
        <v>0.52500000000000002</v>
      </c>
      <c r="R100" s="93">
        <v>0.54500000000000004</v>
      </c>
      <c r="T100" s="571">
        <v>0.14499999999999999</v>
      </c>
      <c r="U100" s="571">
        <v>0.2</v>
      </c>
      <c r="V100" s="571">
        <v>0.26428000000000001</v>
      </c>
      <c r="X100" s="538">
        <v>0.23250000000000001</v>
      </c>
      <c r="Y100" s="539">
        <v>0.23250000000000001</v>
      </c>
      <c r="Z100" s="538">
        <v>0.23250000000000001</v>
      </c>
      <c r="AA100" s="538">
        <v>-0.09</v>
      </c>
      <c r="AB100" s="556">
        <v>0.89500000000000002</v>
      </c>
      <c r="AC100" s="556">
        <v>0.60250000000000004</v>
      </c>
      <c r="AD100" s="556">
        <v>0.30249999999999999</v>
      </c>
      <c r="AE100" s="557">
        <v>0.26</v>
      </c>
      <c r="AF100" s="325">
        <v>-0.25</v>
      </c>
      <c r="AG100" s="325">
        <v>0</v>
      </c>
      <c r="AH100" s="325"/>
      <c r="AI100" s="74">
        <v>39508</v>
      </c>
      <c r="AJ100" s="67">
        <v>3.27</v>
      </c>
      <c r="AK100" s="68"/>
      <c r="AL100" s="68"/>
      <c r="AM100" s="69">
        <v>2.087713325834518</v>
      </c>
      <c r="AN100" s="68">
        <v>3.5750000000000002</v>
      </c>
      <c r="AO100" s="68">
        <v>3.5750000000000002</v>
      </c>
      <c r="AP100" s="68">
        <v>3.5750000000000002</v>
      </c>
      <c r="AQ100" s="66">
        <v>3.7050000000000001</v>
      </c>
      <c r="AR100" s="40">
        <v>3.6949999999999998</v>
      </c>
      <c r="AS100" s="40">
        <v>3.7250000000000001</v>
      </c>
      <c r="AT100" s="40">
        <v>3.7949999999999999</v>
      </c>
      <c r="AU100" s="48">
        <v>3.8149999999999999</v>
      </c>
      <c r="AV100" s="48"/>
      <c r="AW100" s="48"/>
      <c r="AX100" s="40">
        <v>3.5024999999999999</v>
      </c>
      <c r="AY100" s="40">
        <v>3.5024999999999999</v>
      </c>
      <c r="AZ100" s="40">
        <v>4.165</v>
      </c>
      <c r="BA100" s="67">
        <v>3.8725000000000001</v>
      </c>
      <c r="BB100" s="40">
        <v>3.5724999999999998</v>
      </c>
      <c r="BC100" s="51">
        <v>3.53</v>
      </c>
      <c r="BD100" s="51">
        <v>3.02</v>
      </c>
      <c r="BE100" s="51">
        <v>3.27</v>
      </c>
      <c r="BF100" s="67"/>
      <c r="BG100" s="40"/>
      <c r="BH100" s="40">
        <v>1.3736518260530002</v>
      </c>
      <c r="BI100" s="48">
        <v>6.2774049902549006E-2</v>
      </c>
      <c r="BJ100" s="48">
        <v>7.2040329232137032E-2</v>
      </c>
      <c r="BK100" s="48">
        <v>0.62514874553969713</v>
      </c>
      <c r="BL100" s="63">
        <v>0.58397575547818681</v>
      </c>
      <c r="BM100" s="40"/>
      <c r="BN100" s="40"/>
      <c r="BO100" s="71"/>
      <c r="BP100" s="71"/>
      <c r="BQ100" s="40"/>
      <c r="BR100" s="71"/>
      <c r="BS100" s="40"/>
      <c r="BT100" s="40"/>
      <c r="BU100" s="40"/>
      <c r="BV100" s="49"/>
      <c r="BW100" s="49"/>
      <c r="BX100" s="49"/>
      <c r="BY100" s="40"/>
      <c r="BZ100" s="40"/>
      <c r="CA100" s="40"/>
      <c r="CB100" s="49"/>
      <c r="CC100" s="48"/>
      <c r="CD100" s="48"/>
      <c r="CE100" s="40"/>
      <c r="CF100" s="48"/>
      <c r="CG100" s="40"/>
      <c r="CH100" s="56"/>
      <c r="CI100" s="56"/>
      <c r="CJ100" s="72"/>
      <c r="CK100" s="40"/>
      <c r="CL100" s="56"/>
      <c r="CM100" s="40"/>
      <c r="CN100" s="49"/>
      <c r="CO100" s="49"/>
      <c r="CP100" s="40"/>
      <c r="CQ100" s="56"/>
      <c r="CR100" s="40"/>
      <c r="CS100" s="40"/>
      <c r="CT100" s="41"/>
      <c r="CU100" s="41"/>
      <c r="CV100" s="49"/>
      <c r="CW100" s="40"/>
      <c r="CX100" s="49"/>
      <c r="CY100" s="40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</row>
    <row r="101" spans="1:117">
      <c r="A101" s="165">
        <v>39539</v>
      </c>
      <c r="B101" s="41">
        <v>-0.04</v>
      </c>
      <c r="C101" s="41">
        <v>0.14000000000000001</v>
      </c>
      <c r="D101" s="394">
        <v>0.14000000000000001</v>
      </c>
      <c r="E101" s="93">
        <v>0.14000000000000001</v>
      </c>
      <c r="F101" s="288">
        <v>0.105</v>
      </c>
      <c r="G101" s="93">
        <v>0.14000000000000001</v>
      </c>
      <c r="H101" s="294">
        <v>0.14000000000000001</v>
      </c>
      <c r="I101" s="67">
        <v>0.14000000000000001</v>
      </c>
      <c r="J101" s="397">
        <v>0.14000000000000001</v>
      </c>
      <c r="K101" s="50">
        <v>0.16</v>
      </c>
      <c r="L101" s="417">
        <v>0.16</v>
      </c>
      <c r="M101" s="67">
        <v>0.16</v>
      </c>
      <c r="N101" s="93">
        <v>0.18</v>
      </c>
      <c r="O101" s="50">
        <v>0.14000000000000001</v>
      </c>
      <c r="P101" s="184">
        <v>0.14000000000000001</v>
      </c>
      <c r="Q101" s="67">
        <v>0.14000000000000001</v>
      </c>
      <c r="R101" s="93">
        <v>0.14000000000000001</v>
      </c>
      <c r="T101" s="571">
        <v>-0.06</v>
      </c>
      <c r="U101" s="571">
        <v>-5.0000000000000001E-3</v>
      </c>
      <c r="V101" s="571">
        <v>0.16</v>
      </c>
      <c r="X101" s="538">
        <v>0.16</v>
      </c>
      <c r="Y101" s="539">
        <v>0.16</v>
      </c>
      <c r="Z101" s="538">
        <v>0.13750000000000001</v>
      </c>
      <c r="AA101" s="538">
        <v>-0.17</v>
      </c>
      <c r="AB101" s="556">
        <v>0.45</v>
      </c>
      <c r="AC101" s="556">
        <v>0.35499999999999998</v>
      </c>
      <c r="AD101" s="556">
        <v>0.19750000000000001</v>
      </c>
      <c r="AE101" s="557">
        <v>0.17749999999999999</v>
      </c>
      <c r="AF101" s="325">
        <v>-0.29249999999999998</v>
      </c>
      <c r="AG101" s="325">
        <v>0</v>
      </c>
      <c r="AH101" s="325"/>
      <c r="AI101" s="74">
        <v>39539</v>
      </c>
      <c r="AJ101" s="67">
        <v>3.145</v>
      </c>
      <c r="AK101" s="68"/>
      <c r="AL101" s="68"/>
      <c r="AM101" s="69">
        <v>1.9069191519903286</v>
      </c>
      <c r="AN101" s="68">
        <v>3.2850000000000001</v>
      </c>
      <c r="AO101" s="68">
        <v>3.2850000000000001</v>
      </c>
      <c r="AP101" s="68">
        <v>3.2850000000000001</v>
      </c>
      <c r="AQ101" s="66">
        <v>3.2850000000000001</v>
      </c>
      <c r="AR101" s="40">
        <v>3.3050000000000002</v>
      </c>
      <c r="AS101" s="40">
        <v>3.3250000000000002</v>
      </c>
      <c r="AT101" s="40">
        <v>3.2850000000000001</v>
      </c>
      <c r="AU101" s="48">
        <v>3.2850000000000001</v>
      </c>
      <c r="AV101" s="48"/>
      <c r="AW101" s="48"/>
      <c r="AX101" s="40">
        <v>3.3050000000000002</v>
      </c>
      <c r="AY101" s="40">
        <v>3.2825000000000002</v>
      </c>
      <c r="AZ101" s="40">
        <v>3.5950000000000002</v>
      </c>
      <c r="BA101" s="67">
        <v>3.5</v>
      </c>
      <c r="BB101" s="40">
        <v>3.3424999999999998</v>
      </c>
      <c r="BC101" s="51">
        <v>3.3224999999999998</v>
      </c>
      <c r="BD101" s="51">
        <v>2.8525</v>
      </c>
      <c r="BE101" s="51">
        <v>3.145</v>
      </c>
      <c r="BF101" s="67"/>
      <c r="BG101" s="40"/>
      <c r="BH101" s="40">
        <v>1.3728845915440002</v>
      </c>
      <c r="BI101" s="48">
        <v>6.2794784802322007E-2</v>
      </c>
      <c r="BJ101" s="48">
        <v>7.2036979039601032E-2</v>
      </c>
      <c r="BK101" s="48">
        <v>0.62178176523536888</v>
      </c>
      <c r="BL101" s="63">
        <v>0.58049289253891279</v>
      </c>
      <c r="BM101" s="40"/>
      <c r="BN101" s="40"/>
      <c r="BO101" s="71"/>
      <c r="BP101" s="71"/>
      <c r="BQ101" s="40"/>
      <c r="BR101" s="71"/>
      <c r="BS101" s="40"/>
      <c r="BT101" s="40"/>
      <c r="BU101" s="40"/>
      <c r="BV101" s="49"/>
      <c r="BW101" s="49"/>
      <c r="BX101" s="49"/>
      <c r="BY101" s="40"/>
      <c r="BZ101" s="40"/>
      <c r="CA101" s="40"/>
      <c r="CB101" s="49"/>
      <c r="CC101" s="48"/>
      <c r="CD101" s="48"/>
      <c r="CE101" s="40"/>
      <c r="CF101" s="48"/>
      <c r="CG101" s="40"/>
      <c r="CH101" s="56"/>
      <c r="CI101" s="56"/>
      <c r="CJ101" s="72"/>
      <c r="CK101" s="40"/>
      <c r="CL101" s="56"/>
      <c r="CM101" s="40"/>
      <c r="CN101" s="49"/>
      <c r="CO101" s="49"/>
      <c r="CP101" s="40"/>
      <c r="CQ101" s="56"/>
      <c r="CR101" s="40"/>
      <c r="CS101" s="40"/>
      <c r="CT101" s="41"/>
      <c r="CU101" s="41"/>
      <c r="CV101" s="49"/>
      <c r="CW101" s="40"/>
      <c r="CX101" s="49"/>
      <c r="CY101" s="40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</row>
    <row r="102" spans="1:117">
      <c r="A102" s="165">
        <v>39569</v>
      </c>
      <c r="B102" s="41"/>
      <c r="C102" s="41">
        <v>0.14000000000000001</v>
      </c>
      <c r="D102" s="394">
        <v>0.14000000000000001</v>
      </c>
      <c r="E102" s="93">
        <v>0.14000000000000001</v>
      </c>
      <c r="F102" s="288">
        <v>0.105</v>
      </c>
      <c r="G102" s="93">
        <v>0.14000000000000001</v>
      </c>
      <c r="H102" s="294">
        <v>0.14000000000000001</v>
      </c>
      <c r="I102" s="67">
        <v>0.14000000000000001</v>
      </c>
      <c r="J102" s="397">
        <v>0.14000000000000001</v>
      </c>
      <c r="K102" s="50">
        <v>0.16</v>
      </c>
      <c r="L102" s="417">
        <v>0.16</v>
      </c>
      <c r="M102" s="67">
        <v>0.16</v>
      </c>
      <c r="N102" s="93">
        <v>0.18</v>
      </c>
      <c r="O102" s="50">
        <v>0.14000000000000001</v>
      </c>
      <c r="P102" s="184">
        <v>0.14000000000000001</v>
      </c>
      <c r="Q102" s="67">
        <v>0.14000000000000001</v>
      </c>
      <c r="R102" s="93">
        <v>0.14000000000000001</v>
      </c>
      <c r="T102" s="571">
        <v>-0.06</v>
      </c>
      <c r="U102" s="571">
        <v>-5.0000000000000001E-3</v>
      </c>
      <c r="V102" s="571">
        <v>0.15</v>
      </c>
      <c r="X102" s="538">
        <v>0.15</v>
      </c>
      <c r="Y102" s="539">
        <v>0.15</v>
      </c>
      <c r="Z102" s="538">
        <v>0.14749999999999999</v>
      </c>
      <c r="AA102" s="538">
        <v>-0.185</v>
      </c>
      <c r="AB102" s="556">
        <v>0.36499999999999999</v>
      </c>
      <c r="AC102" s="556">
        <v>0.28749999999999998</v>
      </c>
      <c r="AD102" s="556">
        <v>0.17249999999999999</v>
      </c>
      <c r="AE102" s="557">
        <v>0.16250000000000001</v>
      </c>
      <c r="AF102" s="325">
        <v>-0.29249999999999998</v>
      </c>
      <c r="AG102" s="325">
        <v>0</v>
      </c>
      <c r="AH102" s="325"/>
      <c r="AI102" s="74">
        <v>39569</v>
      </c>
      <c r="AJ102" s="67">
        <v>3.14</v>
      </c>
      <c r="AK102" s="68"/>
      <c r="AL102" s="68"/>
      <c r="AM102" s="69">
        <v>1.8930272709004892</v>
      </c>
      <c r="AN102" s="68">
        <v>3.28</v>
      </c>
      <c r="AO102" s="68">
        <v>3.28</v>
      </c>
      <c r="AP102" s="68">
        <v>3.28</v>
      </c>
      <c r="AQ102" s="66">
        <v>3.28</v>
      </c>
      <c r="AR102" s="40">
        <v>3.3</v>
      </c>
      <c r="AS102" s="40">
        <v>3.32</v>
      </c>
      <c r="AT102" s="40">
        <v>3.28</v>
      </c>
      <c r="AU102" s="48">
        <v>3.28</v>
      </c>
      <c r="AV102" s="48"/>
      <c r="AW102" s="48"/>
      <c r="AX102" s="40">
        <v>3.29</v>
      </c>
      <c r="AY102" s="40">
        <v>3.2875000000000001</v>
      </c>
      <c r="AZ102" s="40">
        <v>3.5049999999999999</v>
      </c>
      <c r="BA102" s="67">
        <v>3.4275000000000002</v>
      </c>
      <c r="BB102" s="40">
        <v>3.3125</v>
      </c>
      <c r="BC102" s="51">
        <v>3.3025000000000002</v>
      </c>
      <c r="BD102" s="51">
        <v>2.8475000000000001</v>
      </c>
      <c r="BE102" s="51">
        <v>3.14</v>
      </c>
      <c r="BF102" s="67"/>
      <c r="BG102" s="40"/>
      <c r="BH102" s="40">
        <v>1.3720975784479998</v>
      </c>
      <c r="BI102" s="48">
        <v>6.2814850834496019E-2</v>
      </c>
      <c r="BJ102" s="48">
        <v>7.2033736917794008E-2</v>
      </c>
      <c r="BK102" s="48">
        <v>0.61853865551053566</v>
      </c>
      <c r="BL102" s="63">
        <v>0.57714246064039298</v>
      </c>
      <c r="BM102" s="40"/>
      <c r="BN102" s="40"/>
      <c r="BO102" s="71"/>
      <c r="BP102" s="71"/>
      <c r="BQ102" s="40"/>
      <c r="BR102" s="71"/>
      <c r="BS102" s="40"/>
      <c r="BT102" s="40"/>
      <c r="BU102" s="40"/>
      <c r="BV102" s="49"/>
      <c r="BW102" s="49"/>
      <c r="BX102" s="49"/>
      <c r="BY102" s="40"/>
      <c r="BZ102" s="40"/>
      <c r="CA102" s="40"/>
      <c r="CB102" s="49"/>
      <c r="CC102" s="48"/>
      <c r="CD102" s="48"/>
      <c r="CE102" s="40"/>
      <c r="CF102" s="48"/>
      <c r="CG102" s="40"/>
      <c r="CH102" s="56"/>
      <c r="CI102" s="56"/>
      <c r="CJ102" s="72"/>
      <c r="CK102" s="40"/>
      <c r="CL102" s="56"/>
      <c r="CM102" s="40"/>
      <c r="CN102" s="49"/>
      <c r="CO102" s="49"/>
      <c r="CP102" s="40"/>
      <c r="CQ102" s="56"/>
      <c r="CR102" s="40"/>
      <c r="CS102" s="40"/>
      <c r="CT102" s="41"/>
      <c r="CU102" s="41"/>
      <c r="CV102" s="49"/>
      <c r="CW102" s="40"/>
      <c r="CX102" s="49"/>
      <c r="CY102" s="40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</row>
    <row r="103" spans="1:117">
      <c r="A103" s="165">
        <v>39600</v>
      </c>
      <c r="B103" s="41"/>
      <c r="C103" s="41">
        <v>0.14000000000000001</v>
      </c>
      <c r="D103" s="394">
        <v>0.14000000000000001</v>
      </c>
      <c r="E103" s="93">
        <v>0.14000000000000001</v>
      </c>
      <c r="F103" s="288">
        <v>0.105</v>
      </c>
      <c r="G103" s="93">
        <v>0.14000000000000001</v>
      </c>
      <c r="H103" s="294">
        <v>0.14000000000000001</v>
      </c>
      <c r="I103" s="67">
        <v>0.14000000000000001</v>
      </c>
      <c r="J103" s="397">
        <v>0.14000000000000001</v>
      </c>
      <c r="K103" s="50">
        <v>0.16</v>
      </c>
      <c r="L103" s="417">
        <v>0.16</v>
      </c>
      <c r="M103" s="67">
        <v>0.16</v>
      </c>
      <c r="N103" s="93">
        <v>0.18</v>
      </c>
      <c r="O103" s="50">
        <v>0.14000000000000001</v>
      </c>
      <c r="P103" s="184">
        <v>0.14000000000000001</v>
      </c>
      <c r="Q103" s="67">
        <v>0.14000000000000001</v>
      </c>
      <c r="R103" s="93">
        <v>0.14000000000000001</v>
      </c>
      <c r="T103" s="571">
        <v>-0.06</v>
      </c>
      <c r="U103" s="571">
        <v>-5.0000000000000001E-3</v>
      </c>
      <c r="V103" s="571">
        <v>0.14499999999999999</v>
      </c>
      <c r="X103" s="538">
        <v>0.14499999999999999</v>
      </c>
      <c r="Y103" s="539">
        <v>0.14499999999999999</v>
      </c>
      <c r="Z103" s="538">
        <v>0.14249999999999999</v>
      </c>
      <c r="AA103" s="538">
        <v>-0.19500000000000001</v>
      </c>
      <c r="AB103" s="556">
        <v>0.35499999999999998</v>
      </c>
      <c r="AC103" s="556">
        <v>0.28749999999999998</v>
      </c>
      <c r="AD103" s="556">
        <v>0.17249999999999999</v>
      </c>
      <c r="AE103" s="557">
        <v>0.16250000000000001</v>
      </c>
      <c r="AF103" s="325">
        <v>-0.29249999999999998</v>
      </c>
      <c r="AG103" s="325">
        <v>0</v>
      </c>
      <c r="AH103" s="325"/>
      <c r="AI103" s="74">
        <v>39600</v>
      </c>
      <c r="AJ103" s="67">
        <v>3.1749999999999998</v>
      </c>
      <c r="AK103" s="68"/>
      <c r="AL103" s="68"/>
      <c r="AM103" s="69">
        <v>1.9018187206946704</v>
      </c>
      <c r="AN103" s="68">
        <v>3.3149999999999999</v>
      </c>
      <c r="AO103" s="68">
        <v>3.3149999999999999</v>
      </c>
      <c r="AP103" s="68">
        <v>3.3149999999999999</v>
      </c>
      <c r="AQ103" s="66">
        <v>3.3149999999999999</v>
      </c>
      <c r="AR103" s="40">
        <v>3.335</v>
      </c>
      <c r="AS103" s="40">
        <v>3.355</v>
      </c>
      <c r="AT103" s="40">
        <v>3.3149999999999999</v>
      </c>
      <c r="AU103" s="48">
        <v>3.3149999999999999</v>
      </c>
      <c r="AV103" s="48"/>
      <c r="AW103" s="48"/>
      <c r="AX103" s="40">
        <v>3.32</v>
      </c>
      <c r="AY103" s="40">
        <v>3.3174999999999999</v>
      </c>
      <c r="AZ103" s="40">
        <v>3.53</v>
      </c>
      <c r="BA103" s="67">
        <v>3.4624999999999999</v>
      </c>
      <c r="BB103" s="40">
        <v>3.3475000000000001</v>
      </c>
      <c r="BC103" s="51">
        <v>3.3374999999999999</v>
      </c>
      <c r="BD103" s="51">
        <v>2.8824999999999998</v>
      </c>
      <c r="BE103" s="51">
        <v>3.1749999999999998</v>
      </c>
      <c r="BF103" s="67"/>
      <c r="BG103" s="40"/>
      <c r="BH103" s="40">
        <v>1.3713415527880002</v>
      </c>
      <c r="BI103" s="48">
        <v>6.2835585734550017E-2</v>
      </c>
      <c r="BJ103" s="48">
        <v>7.2030386725264017E-2</v>
      </c>
      <c r="BK103" s="48">
        <v>0.61520314721265024</v>
      </c>
      <c r="BL103" s="63">
        <v>0.57370097155193678</v>
      </c>
      <c r="BM103" s="40"/>
      <c r="BN103" s="40"/>
      <c r="BO103" s="71"/>
      <c r="BP103" s="71"/>
      <c r="BQ103" s="40"/>
      <c r="BR103" s="71"/>
      <c r="BS103" s="40"/>
      <c r="BT103" s="40"/>
      <c r="BU103" s="40"/>
      <c r="BV103" s="56"/>
      <c r="BW103" s="49"/>
      <c r="BX103" s="49"/>
      <c r="BY103" s="40"/>
      <c r="BZ103" s="40"/>
      <c r="CA103" s="40"/>
      <c r="CB103" s="49"/>
      <c r="CC103" s="48"/>
      <c r="CD103" s="48"/>
      <c r="CE103" s="40"/>
      <c r="CF103" s="48"/>
      <c r="CG103" s="40"/>
      <c r="CH103" s="56"/>
      <c r="CI103" s="56"/>
      <c r="CJ103" s="72"/>
      <c r="CK103" s="40"/>
      <c r="CL103" s="56"/>
      <c r="CM103" s="40"/>
      <c r="CN103" s="49"/>
      <c r="CO103" s="49"/>
      <c r="CP103" s="40"/>
      <c r="CQ103" s="56"/>
      <c r="CR103" s="40"/>
      <c r="CS103" s="40"/>
      <c r="CT103" s="41"/>
      <c r="CU103" s="41"/>
      <c r="CV103" s="49"/>
      <c r="CW103" s="40"/>
      <c r="CX103" s="49"/>
      <c r="CY103" s="40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>
      <c r="A104" s="165">
        <v>39630</v>
      </c>
      <c r="B104" s="41"/>
      <c r="C104" s="41">
        <v>0.14000000000000001</v>
      </c>
      <c r="D104" s="394">
        <v>0.14000000000000001</v>
      </c>
      <c r="E104" s="93">
        <v>0.14000000000000001</v>
      </c>
      <c r="F104" s="288">
        <v>0.105</v>
      </c>
      <c r="G104" s="93">
        <v>0.14000000000000001</v>
      </c>
      <c r="H104" s="294">
        <v>0.14000000000000001</v>
      </c>
      <c r="I104" s="67">
        <v>0.14000000000000001</v>
      </c>
      <c r="J104" s="397">
        <v>0.14000000000000001</v>
      </c>
      <c r="K104" s="50">
        <v>0.16</v>
      </c>
      <c r="L104" s="417">
        <v>0.16</v>
      </c>
      <c r="M104" s="67">
        <v>0.16</v>
      </c>
      <c r="N104" s="93">
        <v>0.18</v>
      </c>
      <c r="O104" s="50">
        <v>0.14000000000000001</v>
      </c>
      <c r="P104" s="184">
        <v>0.14000000000000001</v>
      </c>
      <c r="Q104" s="67">
        <v>0.14000000000000001</v>
      </c>
      <c r="R104" s="93">
        <v>0.14000000000000001</v>
      </c>
      <c r="T104" s="571">
        <v>-0.06</v>
      </c>
      <c r="U104" s="571">
        <v>-5.0000000000000001E-3</v>
      </c>
      <c r="V104" s="571">
        <v>0.13500000000000001</v>
      </c>
      <c r="X104" s="538">
        <v>0.13500000000000001</v>
      </c>
      <c r="Y104" s="539">
        <v>0.13500000000000001</v>
      </c>
      <c r="Z104" s="538">
        <v>0.13250000000000001</v>
      </c>
      <c r="AA104" s="538">
        <v>-0.19500000000000001</v>
      </c>
      <c r="AB104" s="556">
        <v>0.39</v>
      </c>
      <c r="AC104" s="556">
        <v>0.3</v>
      </c>
      <c r="AD104" s="556">
        <v>0.185</v>
      </c>
      <c r="AE104" s="557">
        <v>0.16250000000000001</v>
      </c>
      <c r="AF104" s="325">
        <v>-0.29249999999999998</v>
      </c>
      <c r="AG104" s="325">
        <v>0</v>
      </c>
      <c r="AH104" s="325"/>
      <c r="AI104" s="74">
        <v>39630</v>
      </c>
      <c r="AJ104" s="67">
        <v>3.1749999999999998</v>
      </c>
      <c r="AK104" s="68"/>
      <c r="AL104" s="68"/>
      <c r="AM104" s="69">
        <v>1.890843966683188</v>
      </c>
      <c r="AN104" s="68">
        <v>3.3149999999999999</v>
      </c>
      <c r="AO104" s="68">
        <v>3.3149999999999999</v>
      </c>
      <c r="AP104" s="68">
        <v>3.3149999999999999</v>
      </c>
      <c r="AQ104" s="66">
        <v>3.3149999999999999</v>
      </c>
      <c r="AR104" s="40">
        <v>3.335</v>
      </c>
      <c r="AS104" s="40">
        <v>3.355</v>
      </c>
      <c r="AT104" s="40">
        <v>3.3149999999999999</v>
      </c>
      <c r="AU104" s="48">
        <v>3.3149999999999999</v>
      </c>
      <c r="AV104" s="48"/>
      <c r="AW104" s="48"/>
      <c r="AX104" s="40">
        <v>3.31</v>
      </c>
      <c r="AY104" s="40">
        <v>3.3075000000000001</v>
      </c>
      <c r="AZ104" s="40">
        <v>3.5649999999999999</v>
      </c>
      <c r="BA104" s="67">
        <v>3.4750000000000001</v>
      </c>
      <c r="BB104" s="40">
        <v>3.36</v>
      </c>
      <c r="BC104" s="51">
        <v>3.3374999999999999</v>
      </c>
      <c r="BD104" s="51">
        <v>2.8824999999999998</v>
      </c>
      <c r="BE104" s="51">
        <v>3.1749999999999998</v>
      </c>
      <c r="BF104" s="67"/>
      <c r="BG104" s="40"/>
      <c r="BH104" s="40">
        <v>1.3705661035080001</v>
      </c>
      <c r="BI104" s="48">
        <v>6.2855651767000004E-2</v>
      </c>
      <c r="BJ104" s="48">
        <v>7.2027144603464016E-2</v>
      </c>
      <c r="BK104" s="48">
        <v>0.6119903753972662</v>
      </c>
      <c r="BL104" s="63">
        <v>0.5703903368576736</v>
      </c>
      <c r="BM104" s="40"/>
      <c r="BN104" s="40"/>
      <c r="BO104" s="71"/>
      <c r="BP104" s="71"/>
      <c r="BQ104" s="40"/>
      <c r="BR104" s="71"/>
      <c r="BS104" s="40"/>
      <c r="BT104" s="40"/>
      <c r="BU104" s="40"/>
      <c r="BV104" s="56"/>
      <c r="BW104" s="49"/>
      <c r="BX104" s="49"/>
      <c r="BY104" s="40"/>
      <c r="BZ104" s="40"/>
      <c r="CA104" s="40"/>
      <c r="CB104" s="49"/>
      <c r="CC104" s="48"/>
      <c r="CD104" s="48"/>
      <c r="CE104" s="40"/>
      <c r="CF104" s="48"/>
      <c r="CG104" s="40"/>
      <c r="CH104" s="56"/>
      <c r="CI104" s="56"/>
      <c r="CJ104" s="72"/>
      <c r="CK104" s="40"/>
      <c r="CL104" s="56"/>
      <c r="CM104" s="40"/>
      <c r="CN104" s="49"/>
      <c r="CO104" s="49"/>
      <c r="CP104" s="40"/>
      <c r="CQ104" s="56"/>
      <c r="CR104" s="40"/>
      <c r="CS104" s="40"/>
      <c r="CT104" s="41"/>
      <c r="CU104" s="41"/>
      <c r="CV104" s="49"/>
      <c r="CW104" s="40"/>
      <c r="CX104" s="49"/>
      <c r="CY104" s="40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</row>
    <row r="105" spans="1:117">
      <c r="A105" s="165">
        <v>39661</v>
      </c>
      <c r="B105" s="41"/>
      <c r="C105" s="41">
        <v>0.14000000000000001</v>
      </c>
      <c r="D105" s="394">
        <v>0.14000000000000001</v>
      </c>
      <c r="E105" s="93">
        <v>0.14000000000000001</v>
      </c>
      <c r="F105" s="288">
        <v>0.105</v>
      </c>
      <c r="G105" s="93">
        <v>0.14000000000000001</v>
      </c>
      <c r="H105" s="294">
        <v>0.14000000000000001</v>
      </c>
      <c r="I105" s="67">
        <v>0.14000000000000001</v>
      </c>
      <c r="J105" s="397">
        <v>0.14000000000000001</v>
      </c>
      <c r="K105" s="50">
        <v>0.16</v>
      </c>
      <c r="L105" s="417">
        <v>0.16</v>
      </c>
      <c r="M105" s="67">
        <v>0.16</v>
      </c>
      <c r="N105" s="93">
        <v>0.18</v>
      </c>
      <c r="O105" s="50">
        <v>0.14000000000000001</v>
      </c>
      <c r="P105" s="184">
        <v>0.14000000000000001</v>
      </c>
      <c r="Q105" s="67">
        <v>0.14000000000000001</v>
      </c>
      <c r="R105" s="93">
        <v>0.14000000000000001</v>
      </c>
      <c r="T105" s="571">
        <v>-0.06</v>
      </c>
      <c r="U105" s="571">
        <v>-5.0000000000000001E-3</v>
      </c>
      <c r="V105" s="571">
        <v>0.13250000000000001</v>
      </c>
      <c r="X105" s="538">
        <v>0.13250000000000001</v>
      </c>
      <c r="Y105" s="539">
        <v>0.13250000000000001</v>
      </c>
      <c r="Z105" s="538">
        <v>0.13</v>
      </c>
      <c r="AA105" s="538">
        <v>-0.19500000000000001</v>
      </c>
      <c r="AB105" s="556">
        <v>0.45500000000000002</v>
      </c>
      <c r="AC105" s="556">
        <v>0.3</v>
      </c>
      <c r="AD105" s="556">
        <v>0.185</v>
      </c>
      <c r="AE105" s="557">
        <v>0.16250000000000001</v>
      </c>
      <c r="AF105" s="325">
        <v>-0.29249999999999998</v>
      </c>
      <c r="AG105" s="325">
        <v>0</v>
      </c>
      <c r="AH105" s="325"/>
      <c r="AI105" s="74">
        <v>39661</v>
      </c>
      <c r="AJ105" s="67">
        <v>3.22</v>
      </c>
      <c r="AK105" s="68"/>
      <c r="AL105" s="68"/>
      <c r="AM105" s="69">
        <v>1.9050854693295833</v>
      </c>
      <c r="AN105" s="68">
        <v>3.36</v>
      </c>
      <c r="AO105" s="68">
        <v>3.36</v>
      </c>
      <c r="AP105" s="68">
        <v>3.36</v>
      </c>
      <c r="AQ105" s="66">
        <v>3.36</v>
      </c>
      <c r="AR105" s="40">
        <v>3.38</v>
      </c>
      <c r="AS105" s="40">
        <v>3.4</v>
      </c>
      <c r="AT105" s="40">
        <v>3.36</v>
      </c>
      <c r="AU105" s="48">
        <v>3.36</v>
      </c>
      <c r="AV105" s="48"/>
      <c r="AW105" s="48"/>
      <c r="AX105" s="40">
        <v>3.3525</v>
      </c>
      <c r="AY105" s="40">
        <v>3.35</v>
      </c>
      <c r="AZ105" s="40">
        <v>3.6749999999999998</v>
      </c>
      <c r="BA105" s="67">
        <v>3.52</v>
      </c>
      <c r="BB105" s="40">
        <v>3.4049999999999998</v>
      </c>
      <c r="BC105" s="51">
        <v>3.3824999999999998</v>
      </c>
      <c r="BD105" s="51">
        <v>2.9275000000000002</v>
      </c>
      <c r="BE105" s="51">
        <v>3.22</v>
      </c>
      <c r="BF105" s="67"/>
      <c r="BG105" s="40"/>
      <c r="BH105" s="40">
        <v>1.3697965167450001</v>
      </c>
      <c r="BI105" s="48">
        <v>6.2876386667329018E-2</v>
      </c>
      <c r="BJ105" s="48">
        <v>7.2023794410942005E-2</v>
      </c>
      <c r="BK105" s="48">
        <v>0.60868609378211136</v>
      </c>
      <c r="BL105" s="63">
        <v>0.56698972301475692</v>
      </c>
      <c r="BM105" s="40"/>
      <c r="BN105" s="40"/>
      <c r="BO105" s="71"/>
      <c r="BP105" s="71"/>
      <c r="BQ105" s="40"/>
      <c r="BR105" s="71"/>
      <c r="BS105" s="40"/>
      <c r="BT105" s="40"/>
      <c r="BU105" s="40"/>
      <c r="BV105" s="56"/>
      <c r="BW105" s="49"/>
      <c r="BX105" s="49"/>
      <c r="BY105" s="40"/>
      <c r="BZ105" s="40"/>
      <c r="CA105" s="40"/>
      <c r="CB105" s="49"/>
      <c r="CC105" s="48"/>
      <c r="CD105" s="48"/>
      <c r="CE105" s="40"/>
      <c r="CF105" s="48"/>
      <c r="CG105" s="40"/>
      <c r="CH105" s="56"/>
      <c r="CI105" s="56"/>
      <c r="CJ105" s="72"/>
      <c r="CK105" s="40"/>
      <c r="CL105" s="56"/>
      <c r="CM105" s="40"/>
      <c r="CN105" s="49"/>
      <c r="CO105" s="49"/>
      <c r="CP105" s="40"/>
      <c r="CQ105" s="56"/>
      <c r="CR105" s="40"/>
      <c r="CS105" s="40"/>
      <c r="CT105" s="41"/>
      <c r="CU105" s="41"/>
      <c r="CV105" s="49"/>
      <c r="CW105" s="40"/>
      <c r="CX105" s="49"/>
      <c r="CY105" s="40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</row>
    <row r="106" spans="1:117">
      <c r="A106" s="165">
        <v>39692</v>
      </c>
      <c r="B106" s="41"/>
      <c r="C106" s="41">
        <v>0.14000000000000001</v>
      </c>
      <c r="D106" s="394">
        <v>0.14000000000000001</v>
      </c>
      <c r="E106" s="93">
        <v>0.14000000000000001</v>
      </c>
      <c r="F106" s="288">
        <v>0.105</v>
      </c>
      <c r="G106" s="93">
        <v>0.14000000000000001</v>
      </c>
      <c r="H106" s="294">
        <v>0.14000000000000001</v>
      </c>
      <c r="I106" s="67">
        <v>0.14000000000000001</v>
      </c>
      <c r="J106" s="397">
        <v>0.14000000000000001</v>
      </c>
      <c r="K106" s="50">
        <v>0.16</v>
      </c>
      <c r="L106" s="417">
        <v>0.16</v>
      </c>
      <c r="M106" s="67">
        <v>0.16</v>
      </c>
      <c r="N106" s="93">
        <v>0.18</v>
      </c>
      <c r="O106" s="50">
        <v>0.14000000000000001</v>
      </c>
      <c r="P106" s="184">
        <v>0.14000000000000001</v>
      </c>
      <c r="Q106" s="67">
        <v>0.14000000000000001</v>
      </c>
      <c r="R106" s="93">
        <v>0.14000000000000001</v>
      </c>
      <c r="T106" s="571">
        <v>-0.06</v>
      </c>
      <c r="U106" s="571">
        <v>-5.0000000000000001E-3</v>
      </c>
      <c r="V106" s="571">
        <v>0.13</v>
      </c>
      <c r="X106" s="538">
        <v>0.13</v>
      </c>
      <c r="Y106" s="539">
        <v>0.13</v>
      </c>
      <c r="Z106" s="538">
        <v>0.1275</v>
      </c>
      <c r="AA106" s="538">
        <v>-0.185</v>
      </c>
      <c r="AB106" s="556">
        <v>0.35499999999999998</v>
      </c>
      <c r="AC106" s="556">
        <v>0.28999999999999998</v>
      </c>
      <c r="AD106" s="556">
        <v>0.16250000000000001</v>
      </c>
      <c r="AE106" s="557">
        <v>0.16250000000000001</v>
      </c>
      <c r="AF106" s="325">
        <v>-0.29249999999999998</v>
      </c>
      <c r="AG106" s="325">
        <v>0</v>
      </c>
      <c r="AH106" s="325"/>
      <c r="AI106" s="74">
        <v>39692</v>
      </c>
      <c r="AJ106" s="67">
        <v>3.2050000000000001</v>
      </c>
      <c r="AK106" s="68"/>
      <c r="AL106" s="68"/>
      <c r="AM106" s="69">
        <v>1.8852744221211968</v>
      </c>
      <c r="AN106" s="68">
        <v>3.3450000000000002</v>
      </c>
      <c r="AO106" s="68">
        <v>3.3450000000000002</v>
      </c>
      <c r="AP106" s="68">
        <v>3.3450000000000002</v>
      </c>
      <c r="AQ106" s="66">
        <v>3.3450000000000002</v>
      </c>
      <c r="AR106" s="40">
        <v>3.3650000000000002</v>
      </c>
      <c r="AS106" s="40">
        <v>3.3849999999999998</v>
      </c>
      <c r="AT106" s="40">
        <v>3.3450000000000002</v>
      </c>
      <c r="AU106" s="48">
        <v>3.3450000000000002</v>
      </c>
      <c r="AV106" s="48"/>
      <c r="AW106" s="48"/>
      <c r="AX106" s="40">
        <v>3.335</v>
      </c>
      <c r="AY106" s="40">
        <v>3.3325</v>
      </c>
      <c r="AZ106" s="40">
        <v>3.56</v>
      </c>
      <c r="BA106" s="67">
        <v>3.4950000000000001</v>
      </c>
      <c r="BB106" s="40">
        <v>3.3675000000000002</v>
      </c>
      <c r="BC106" s="51">
        <v>3.3675000000000002</v>
      </c>
      <c r="BD106" s="51">
        <v>2.9125000000000001</v>
      </c>
      <c r="BE106" s="51">
        <v>3.2050000000000001</v>
      </c>
      <c r="BF106" s="67"/>
      <c r="BG106" s="40"/>
      <c r="BH106" s="40">
        <v>1.3690573283550003</v>
      </c>
      <c r="BI106" s="48">
        <v>6.2897121567806011E-2</v>
      </c>
      <c r="BJ106" s="48">
        <v>7.2020444218423019E-2</v>
      </c>
      <c r="BK106" s="48">
        <v>0.60539758788612197</v>
      </c>
      <c r="BL106" s="63">
        <v>0.56360969271186745</v>
      </c>
      <c r="BM106" s="40"/>
      <c r="BN106" s="40"/>
      <c r="BO106" s="71"/>
      <c r="BP106" s="71"/>
      <c r="BQ106" s="40"/>
      <c r="BR106" s="71"/>
      <c r="BS106" s="40"/>
      <c r="BT106" s="40"/>
      <c r="BU106" s="40"/>
      <c r="BV106" s="56"/>
      <c r="BW106" s="49"/>
      <c r="BX106" s="49"/>
      <c r="BY106" s="40"/>
      <c r="BZ106" s="40"/>
      <c r="CA106" s="40"/>
      <c r="CB106" s="49"/>
      <c r="CC106" s="48"/>
      <c r="CD106" s="48"/>
      <c r="CE106" s="40"/>
      <c r="CF106" s="48"/>
      <c r="CG106" s="40"/>
      <c r="CH106" s="56"/>
      <c r="CI106" s="56"/>
      <c r="CJ106" s="72"/>
      <c r="CK106" s="40"/>
      <c r="CL106" s="56"/>
      <c r="CM106" s="40"/>
      <c r="CN106" s="49"/>
      <c r="CO106" s="49"/>
      <c r="CP106" s="40"/>
      <c r="CQ106" s="56"/>
      <c r="CR106" s="40"/>
      <c r="CS106" s="40"/>
      <c r="CT106" s="41"/>
      <c r="CU106" s="41"/>
      <c r="CV106" s="49"/>
      <c r="CW106" s="40"/>
      <c r="CX106" s="49"/>
      <c r="CY106" s="40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</row>
    <row r="107" spans="1:117">
      <c r="A107" s="165">
        <v>39722</v>
      </c>
      <c r="B107" s="41"/>
      <c r="C107" s="41">
        <v>0.14000000000000001</v>
      </c>
      <c r="D107" s="394">
        <v>0.14000000000000001</v>
      </c>
      <c r="E107" s="93">
        <v>0.14000000000000001</v>
      </c>
      <c r="F107" s="288">
        <v>0.105</v>
      </c>
      <c r="G107" s="93">
        <v>0.14000000000000001</v>
      </c>
      <c r="H107" s="294">
        <v>0.14000000000000001</v>
      </c>
      <c r="I107" s="67">
        <v>0.14000000000000001</v>
      </c>
      <c r="J107" s="397">
        <v>0.14000000000000001</v>
      </c>
      <c r="K107" s="50">
        <v>0.16</v>
      </c>
      <c r="L107" s="417">
        <v>0.16</v>
      </c>
      <c r="M107" s="67">
        <v>0.16</v>
      </c>
      <c r="N107" s="93">
        <v>0.18</v>
      </c>
      <c r="O107" s="50">
        <v>0.14000000000000001</v>
      </c>
      <c r="P107" s="184">
        <v>0.14000000000000001</v>
      </c>
      <c r="Q107" s="67">
        <v>0.14000000000000001</v>
      </c>
      <c r="R107" s="93">
        <v>0.14000000000000001</v>
      </c>
      <c r="T107" s="571">
        <v>-0.06</v>
      </c>
      <c r="U107" s="571">
        <v>-5.0000000000000001E-3</v>
      </c>
      <c r="V107" s="571">
        <v>0.14499999999999999</v>
      </c>
      <c r="X107" s="538">
        <v>0.14499999999999999</v>
      </c>
      <c r="Y107" s="539">
        <v>0.14499999999999999</v>
      </c>
      <c r="Z107" s="538">
        <v>0.14249999999999999</v>
      </c>
      <c r="AA107" s="538">
        <v>-0.17</v>
      </c>
      <c r="AB107" s="556">
        <v>0.42499999999999999</v>
      </c>
      <c r="AC107" s="556">
        <v>0.36249999999999999</v>
      </c>
      <c r="AD107" s="556">
        <v>0.185</v>
      </c>
      <c r="AE107" s="557">
        <v>0.16500000000000001</v>
      </c>
      <c r="AF107" s="325">
        <v>-0.29249999999999998</v>
      </c>
      <c r="AG107" s="325">
        <v>0</v>
      </c>
      <c r="AH107" s="325"/>
      <c r="AI107" s="74">
        <v>39722</v>
      </c>
      <c r="AJ107" s="67">
        <v>3.22</v>
      </c>
      <c r="AK107" s="68"/>
      <c r="AL107" s="68"/>
      <c r="AM107" s="69">
        <v>1.882803467495783</v>
      </c>
      <c r="AN107" s="68">
        <v>3.36</v>
      </c>
      <c r="AO107" s="68">
        <v>3.36</v>
      </c>
      <c r="AP107" s="68">
        <v>3.36</v>
      </c>
      <c r="AQ107" s="66">
        <v>3.36</v>
      </c>
      <c r="AR107" s="40">
        <v>3.38</v>
      </c>
      <c r="AS107" s="40">
        <v>3.4</v>
      </c>
      <c r="AT107" s="40">
        <v>3.36</v>
      </c>
      <c r="AU107" s="48">
        <v>3.36</v>
      </c>
      <c r="AV107" s="48"/>
      <c r="AW107" s="48"/>
      <c r="AX107" s="40">
        <v>3.3650000000000002</v>
      </c>
      <c r="AY107" s="40">
        <v>3.3624999999999998</v>
      </c>
      <c r="AZ107" s="40">
        <v>3.645</v>
      </c>
      <c r="BA107" s="67">
        <v>3.5825</v>
      </c>
      <c r="BB107" s="40">
        <v>3.4049999999999998</v>
      </c>
      <c r="BC107" s="51">
        <v>3.3849999999999998</v>
      </c>
      <c r="BD107" s="51">
        <v>2.9275000000000002</v>
      </c>
      <c r="BE107" s="51">
        <v>3.22</v>
      </c>
      <c r="BF107" s="67"/>
      <c r="BG107" s="40"/>
      <c r="BH107" s="40">
        <v>1.3682992499830002</v>
      </c>
      <c r="BI107" s="48">
        <v>6.291718760066102E-2</v>
      </c>
      <c r="BJ107" s="48">
        <v>7.2017202096634009E-2</v>
      </c>
      <c r="BK107" s="48">
        <v>0.60223012423329414</v>
      </c>
      <c r="BL107" s="63">
        <v>0.56035817484993533</v>
      </c>
      <c r="BM107" s="40"/>
      <c r="BN107" s="40"/>
      <c r="BO107" s="71"/>
      <c r="BP107" s="71"/>
      <c r="BQ107" s="40"/>
      <c r="BR107" s="71"/>
      <c r="BS107" s="40"/>
      <c r="BT107" s="40"/>
      <c r="BU107" s="40"/>
      <c r="BV107" s="56"/>
      <c r="BW107" s="49"/>
      <c r="BX107" s="49"/>
      <c r="BY107" s="40"/>
      <c r="BZ107" s="40"/>
      <c r="CA107" s="40"/>
      <c r="CB107" s="49"/>
      <c r="CC107" s="48"/>
      <c r="CD107" s="48"/>
      <c r="CE107" s="40"/>
      <c r="CF107" s="48"/>
      <c r="CG107" s="40"/>
      <c r="CH107" s="56"/>
      <c r="CI107" s="56"/>
      <c r="CJ107" s="72"/>
      <c r="CK107" s="40"/>
      <c r="CL107" s="56"/>
      <c r="CM107" s="40"/>
      <c r="CN107" s="49"/>
      <c r="CO107" s="49"/>
      <c r="CP107" s="40"/>
      <c r="CQ107" s="56"/>
      <c r="CR107" s="40"/>
      <c r="CS107" s="40"/>
      <c r="CT107" s="41"/>
      <c r="CU107" s="41"/>
      <c r="CV107" s="49"/>
      <c r="CW107" s="40"/>
      <c r="CX107" s="49"/>
      <c r="CY107" s="40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</row>
    <row r="108" spans="1:117">
      <c r="A108" s="165">
        <v>39753</v>
      </c>
      <c r="B108" s="41"/>
      <c r="C108" s="41">
        <v>0.22500000000000001</v>
      </c>
      <c r="D108" s="394">
        <v>0.22500000000000001</v>
      </c>
      <c r="E108" s="93">
        <v>0.22500000000000001</v>
      </c>
      <c r="F108" s="288">
        <v>0.19</v>
      </c>
      <c r="G108" s="93">
        <v>0.22500000000000001</v>
      </c>
      <c r="H108" s="294">
        <v>0.35</v>
      </c>
      <c r="I108" s="67">
        <v>0.35</v>
      </c>
      <c r="J108" s="397">
        <v>0.35</v>
      </c>
      <c r="K108" s="41">
        <v>0.34499999999999997</v>
      </c>
      <c r="L108" s="417">
        <v>0.34499999999999997</v>
      </c>
      <c r="M108" s="67">
        <v>0.34499999999999997</v>
      </c>
      <c r="N108" s="93">
        <v>0.375</v>
      </c>
      <c r="O108" s="50">
        <v>0.44500000000000001</v>
      </c>
      <c r="P108" s="184">
        <v>0.44500000000000001</v>
      </c>
      <c r="Q108" s="67">
        <v>0.44500000000000001</v>
      </c>
      <c r="R108" s="93">
        <v>0.46500000000000002</v>
      </c>
      <c r="T108" s="571">
        <v>6.5000000000000002E-2</v>
      </c>
      <c r="U108" s="571">
        <v>0.12</v>
      </c>
      <c r="V108" s="571">
        <v>0.18280800000000003</v>
      </c>
      <c r="X108" s="538">
        <v>0.20749999999999999</v>
      </c>
      <c r="Y108" s="539">
        <v>0.20749999999999999</v>
      </c>
      <c r="Z108" s="538">
        <v>0.20499999999999999</v>
      </c>
      <c r="AA108" s="538">
        <v>-0.13250000000000001</v>
      </c>
      <c r="AB108" s="556">
        <v>0.72499999999999998</v>
      </c>
      <c r="AC108" s="556">
        <v>0.45500000000000002</v>
      </c>
      <c r="AD108" s="556">
        <v>0.28749999999999998</v>
      </c>
      <c r="AE108" s="557">
        <v>0.24</v>
      </c>
      <c r="AF108" s="325">
        <v>-0.25</v>
      </c>
      <c r="AG108" s="325">
        <v>0</v>
      </c>
      <c r="AH108" s="325"/>
      <c r="AI108" s="74">
        <v>39753</v>
      </c>
      <c r="AJ108" s="67">
        <v>3.3040000000000003</v>
      </c>
      <c r="AK108" s="68"/>
      <c r="AL108" s="68"/>
      <c r="AM108" s="69">
        <v>1.9657175076363775</v>
      </c>
      <c r="AN108" s="68">
        <v>3.5290000000000004</v>
      </c>
      <c r="AO108" s="68">
        <v>3.5290000000000004</v>
      </c>
      <c r="AP108" s="68">
        <v>3.5290000000000004</v>
      </c>
      <c r="AQ108" s="66">
        <v>3.6540000000000004</v>
      </c>
      <c r="AR108" s="40">
        <v>3.649</v>
      </c>
      <c r="AS108" s="40">
        <v>3.6790000000000003</v>
      </c>
      <c r="AT108" s="40">
        <v>3.7490000000000001</v>
      </c>
      <c r="AU108" s="48">
        <v>3.7690000000000001</v>
      </c>
      <c r="AV108" s="48"/>
      <c r="AW108" s="48"/>
      <c r="AX108" s="40">
        <v>3.5115000000000003</v>
      </c>
      <c r="AY108" s="40">
        <v>3.5090000000000003</v>
      </c>
      <c r="AZ108" s="40">
        <v>4.0289999999999999</v>
      </c>
      <c r="BA108" s="67">
        <v>3.7590000000000003</v>
      </c>
      <c r="BB108" s="40">
        <v>3.5915000000000004</v>
      </c>
      <c r="BC108" s="51">
        <v>3.5440000000000005</v>
      </c>
      <c r="BD108" s="51">
        <v>3.0540000000000003</v>
      </c>
      <c r="BE108" s="51">
        <v>3.3040000000000003</v>
      </c>
      <c r="BF108" s="67"/>
      <c r="BG108" s="40"/>
      <c r="BH108" s="40">
        <v>1.3675711812400002</v>
      </c>
      <c r="BI108" s="48">
        <v>6.2937922501419011E-2</v>
      </c>
      <c r="BJ108" s="48">
        <v>7.2013851904123016E-2</v>
      </c>
      <c r="BK108" s="48">
        <v>0.59897247760190597</v>
      </c>
      <c r="BL108" s="63">
        <v>0.55701827929622483</v>
      </c>
      <c r="BM108" s="40"/>
      <c r="BN108" s="40"/>
      <c r="BO108" s="71"/>
      <c r="BP108" s="71"/>
      <c r="BQ108" s="40"/>
      <c r="BR108" s="71"/>
      <c r="BS108" s="40"/>
      <c r="BT108" s="40"/>
      <c r="BU108" s="40"/>
      <c r="BV108" s="56"/>
      <c r="BW108" s="49"/>
      <c r="BX108" s="49"/>
      <c r="BY108" s="40"/>
      <c r="BZ108" s="40"/>
      <c r="CA108" s="40"/>
      <c r="CB108" s="49"/>
      <c r="CC108" s="48"/>
      <c r="CD108" s="48"/>
      <c r="CE108" s="40"/>
      <c r="CF108" s="48"/>
      <c r="CG108" s="40"/>
      <c r="CH108" s="56"/>
      <c r="CI108" s="56"/>
      <c r="CJ108" s="72"/>
      <c r="CK108" s="40"/>
      <c r="CL108" s="56"/>
      <c r="CM108" s="40"/>
      <c r="CN108" s="49"/>
      <c r="CO108" s="49"/>
      <c r="CP108" s="40"/>
      <c r="CQ108" s="56"/>
      <c r="CR108" s="40"/>
      <c r="CS108" s="40"/>
      <c r="CT108" s="41"/>
      <c r="CU108" s="41"/>
      <c r="CV108" s="49"/>
      <c r="CW108" s="40"/>
      <c r="CX108" s="49"/>
      <c r="CY108" s="40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</row>
    <row r="109" spans="1:117">
      <c r="A109" s="165">
        <v>39783</v>
      </c>
      <c r="B109" s="41"/>
      <c r="C109" s="41">
        <v>0.22500000000000001</v>
      </c>
      <c r="D109" s="394">
        <v>0.22500000000000001</v>
      </c>
      <c r="E109" s="93">
        <v>0.22500000000000001</v>
      </c>
      <c r="F109" s="288">
        <v>0.19</v>
      </c>
      <c r="G109" s="93">
        <v>0.22500000000000001</v>
      </c>
      <c r="H109" s="294">
        <v>0.35</v>
      </c>
      <c r="I109" s="67">
        <v>0.35</v>
      </c>
      <c r="J109" s="397">
        <v>0.35</v>
      </c>
      <c r="K109" s="41">
        <v>0.34499999999999997</v>
      </c>
      <c r="L109" s="417">
        <v>0.34499999999999997</v>
      </c>
      <c r="M109" s="67">
        <v>0.34499999999999997</v>
      </c>
      <c r="N109" s="93">
        <v>0.375</v>
      </c>
      <c r="O109" s="50">
        <v>0.44500000000000001</v>
      </c>
      <c r="P109" s="184">
        <v>0.44500000000000001</v>
      </c>
      <c r="Q109" s="67">
        <v>0.44500000000000001</v>
      </c>
      <c r="R109" s="93">
        <v>0.46500000000000002</v>
      </c>
      <c r="T109" s="571">
        <v>6.5000000000000002E-2</v>
      </c>
      <c r="U109" s="571">
        <v>0.12</v>
      </c>
      <c r="V109" s="571">
        <v>0.18568800000000002</v>
      </c>
      <c r="X109" s="538">
        <v>0.2475</v>
      </c>
      <c r="Y109" s="539">
        <v>0.2475</v>
      </c>
      <c r="Z109" s="538">
        <v>0.245</v>
      </c>
      <c r="AA109" s="538">
        <v>-0.125</v>
      </c>
      <c r="AB109" s="556">
        <v>1.23</v>
      </c>
      <c r="AC109" s="556">
        <v>0.79</v>
      </c>
      <c r="AD109" s="556">
        <v>0.33750000000000002</v>
      </c>
      <c r="AE109" s="557">
        <v>0.29499999999999998</v>
      </c>
      <c r="AF109" s="325">
        <v>-0.25</v>
      </c>
      <c r="AG109" s="325">
        <v>0</v>
      </c>
      <c r="AH109" s="287"/>
      <c r="AI109" s="74">
        <v>39783</v>
      </c>
      <c r="AJ109" s="67">
        <v>3.3940000000000006</v>
      </c>
      <c r="AK109" s="68"/>
      <c r="AL109" s="68"/>
      <c r="AM109" s="69">
        <v>2.0042216226503249</v>
      </c>
      <c r="AN109" s="68">
        <v>3.6190000000000007</v>
      </c>
      <c r="AO109" s="68">
        <v>3.6190000000000007</v>
      </c>
      <c r="AP109" s="68">
        <v>3.6190000000000007</v>
      </c>
      <c r="AQ109" s="66">
        <v>3.7440000000000007</v>
      </c>
      <c r="AR109" s="40">
        <v>3.7390000000000008</v>
      </c>
      <c r="AS109" s="40">
        <v>3.7690000000000006</v>
      </c>
      <c r="AT109" s="40">
        <v>3.8390000000000004</v>
      </c>
      <c r="AU109" s="48">
        <v>3.8590000000000004</v>
      </c>
      <c r="AV109" s="48"/>
      <c r="AW109" s="48"/>
      <c r="AX109" s="40">
        <v>3.6415000000000006</v>
      </c>
      <c r="AY109" s="40">
        <v>3.6390000000000007</v>
      </c>
      <c r="AZ109" s="40">
        <v>4.6240000000000006</v>
      </c>
      <c r="BA109" s="67">
        <v>4.1840000000000011</v>
      </c>
      <c r="BB109" s="40">
        <v>3.7315000000000005</v>
      </c>
      <c r="BC109" s="51">
        <v>3.6890000000000005</v>
      </c>
      <c r="BD109" s="51">
        <v>3.1440000000000006</v>
      </c>
      <c r="BE109" s="51">
        <v>3.3940000000000006</v>
      </c>
      <c r="BF109" s="67"/>
      <c r="BG109" s="40"/>
      <c r="BH109" s="40">
        <v>1.366824575224</v>
      </c>
      <c r="BI109" s="48">
        <v>6.2957988534546011E-2</v>
      </c>
      <c r="BJ109" s="48">
        <v>7.2010609782341015E-2</v>
      </c>
      <c r="BK109" s="48">
        <v>0.59583476053634732</v>
      </c>
      <c r="BL109" s="63">
        <v>0.55380536685557458</v>
      </c>
      <c r="BM109" s="40"/>
      <c r="BN109" s="40"/>
      <c r="BO109" s="71"/>
      <c r="BP109" s="71"/>
      <c r="BQ109" s="40"/>
      <c r="BR109" s="71"/>
      <c r="BS109" s="40"/>
      <c r="BT109" s="40"/>
      <c r="BU109" s="40"/>
      <c r="BV109" s="56"/>
      <c r="BW109" s="49"/>
      <c r="BX109" s="49"/>
      <c r="BY109" s="40"/>
      <c r="BZ109" s="40"/>
      <c r="CA109" s="40"/>
      <c r="CB109" s="49"/>
      <c r="CC109" s="48"/>
      <c r="CD109" s="48"/>
      <c r="CE109" s="40"/>
      <c r="CF109" s="48"/>
      <c r="CG109" s="40"/>
      <c r="CH109" s="56"/>
      <c r="CI109" s="56"/>
      <c r="CJ109" s="72"/>
      <c r="CK109" s="40"/>
      <c r="CL109" s="56"/>
      <c r="CM109" s="40"/>
      <c r="CN109" s="49"/>
      <c r="CO109" s="49"/>
      <c r="CP109" s="40"/>
      <c r="CQ109" s="56"/>
      <c r="CR109" s="40"/>
      <c r="CS109" s="40"/>
      <c r="CT109" s="41"/>
      <c r="CU109" s="41"/>
      <c r="CV109" s="49"/>
      <c r="CW109" s="40"/>
      <c r="CX109" s="49"/>
      <c r="CY109" s="40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</row>
    <row r="110" spans="1:117">
      <c r="A110" s="165">
        <v>39814</v>
      </c>
      <c r="B110" s="40"/>
      <c r="C110" s="41">
        <v>0.25</v>
      </c>
      <c r="D110" s="394">
        <v>0.25</v>
      </c>
      <c r="E110" s="93">
        <v>0.25</v>
      </c>
      <c r="F110" s="288">
        <v>0.215</v>
      </c>
      <c r="G110" s="93">
        <v>0.25</v>
      </c>
      <c r="H110" s="294">
        <v>0.375</v>
      </c>
      <c r="I110" s="67">
        <v>0.375</v>
      </c>
      <c r="J110" s="397">
        <v>0.375</v>
      </c>
      <c r="K110" s="41">
        <v>0.37</v>
      </c>
      <c r="L110" s="417">
        <v>0.37</v>
      </c>
      <c r="M110" s="67">
        <v>0.37</v>
      </c>
      <c r="N110" s="93">
        <v>0.4</v>
      </c>
      <c r="O110" s="50">
        <v>0.47</v>
      </c>
      <c r="P110" s="184">
        <v>0.47</v>
      </c>
      <c r="Q110" s="67">
        <v>0.47</v>
      </c>
      <c r="R110" s="93">
        <v>0.49</v>
      </c>
      <c r="T110" s="571">
        <v>0.09</v>
      </c>
      <c r="U110" s="571">
        <v>0.14499999999999999</v>
      </c>
      <c r="V110" s="571">
        <v>0.21670400000000001</v>
      </c>
      <c r="X110" s="538">
        <v>0.26</v>
      </c>
      <c r="Y110" s="539">
        <v>0.26</v>
      </c>
      <c r="Z110" s="538">
        <v>0.31</v>
      </c>
      <c r="AA110" s="538">
        <v>-0.11</v>
      </c>
      <c r="AB110" s="556">
        <v>1.575</v>
      </c>
      <c r="AC110" s="556">
        <v>0.95499999999999996</v>
      </c>
      <c r="AD110" s="556">
        <v>0.4375</v>
      </c>
      <c r="AE110" s="557">
        <v>0.34250000000000003</v>
      </c>
      <c r="AF110" s="325">
        <v>-0.25</v>
      </c>
      <c r="AG110" s="325">
        <v>0</v>
      </c>
      <c r="AH110" s="287"/>
      <c r="AI110" s="74">
        <v>39814</v>
      </c>
      <c r="AJ110" s="67">
        <v>3.5569999999999999</v>
      </c>
      <c r="AK110" s="68"/>
      <c r="AL110" s="68"/>
      <c r="AM110" s="69">
        <v>2.0957730016753633</v>
      </c>
      <c r="AN110" s="68">
        <v>3.8069999999999999</v>
      </c>
      <c r="AO110" s="68">
        <v>3.8069999999999999</v>
      </c>
      <c r="AP110" s="68">
        <v>3.8069999999999999</v>
      </c>
      <c r="AQ110" s="66">
        <v>3.9319999999999999</v>
      </c>
      <c r="AR110" s="40">
        <v>3.927</v>
      </c>
      <c r="AS110" s="40">
        <v>3.9569999999999999</v>
      </c>
      <c r="AT110" s="40">
        <v>4.0270000000000001</v>
      </c>
      <c r="AU110" s="48">
        <v>4.0469999999999997</v>
      </c>
      <c r="AV110" s="48"/>
      <c r="AW110" s="48"/>
      <c r="AX110" s="40">
        <v>3.8170000000000002</v>
      </c>
      <c r="AY110" s="40">
        <v>3.867</v>
      </c>
      <c r="AZ110" s="40">
        <v>5.1319999999999997</v>
      </c>
      <c r="BA110" s="67">
        <v>4.5119999999999996</v>
      </c>
      <c r="BB110" s="40">
        <v>3.9944999999999999</v>
      </c>
      <c r="BC110" s="51">
        <v>3.8994999999999997</v>
      </c>
      <c r="BD110" s="51">
        <v>3.3069999999999999</v>
      </c>
      <c r="BE110" s="51">
        <v>3.5569999999999999</v>
      </c>
      <c r="BF110" s="67"/>
      <c r="BG110" s="40"/>
      <c r="BH110" s="40">
        <v>1.3660837857950003</v>
      </c>
      <c r="BI110" s="48">
        <v>6.2978723435584028E-2</v>
      </c>
      <c r="BJ110" s="48">
        <v>7.2007259589837003E-2</v>
      </c>
      <c r="BK110" s="48">
        <v>0.59260773126264255</v>
      </c>
      <c r="BL110" s="63">
        <v>0.55050512258349449</v>
      </c>
      <c r="BM110" s="40"/>
      <c r="BN110" s="40"/>
      <c r="BO110" s="71"/>
      <c r="BP110" s="71"/>
      <c r="BQ110" s="40"/>
      <c r="BR110" s="71"/>
      <c r="BS110" s="40"/>
      <c r="BT110" s="40"/>
      <c r="BU110" s="40"/>
      <c r="BV110" s="56"/>
      <c r="BW110" s="49"/>
      <c r="BX110" s="49"/>
      <c r="BY110" s="40"/>
      <c r="BZ110" s="40"/>
      <c r="CA110" s="40"/>
      <c r="CB110" s="49"/>
      <c r="CC110" s="48"/>
      <c r="CD110" s="48"/>
      <c r="CE110" s="40"/>
      <c r="CF110" s="48"/>
      <c r="CG110" s="40"/>
      <c r="CH110" s="56"/>
      <c r="CI110" s="56"/>
      <c r="CJ110" s="72"/>
      <c r="CK110" s="40"/>
      <c r="CL110" s="56"/>
      <c r="CM110" s="40"/>
      <c r="CN110" s="49"/>
      <c r="CO110" s="49"/>
      <c r="CP110" s="40"/>
      <c r="CQ110" s="56"/>
      <c r="CR110" s="40"/>
      <c r="CS110" s="40"/>
      <c r="CT110" s="41"/>
      <c r="CU110" s="41"/>
      <c r="CV110" s="49"/>
      <c r="CW110" s="40"/>
      <c r="CX110" s="49"/>
      <c r="CY110" s="40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</row>
    <row r="111" spans="1:117">
      <c r="A111" s="165">
        <v>39845</v>
      </c>
      <c r="B111" s="40"/>
      <c r="C111" s="41">
        <v>0.31</v>
      </c>
      <c r="D111" s="394">
        <v>0.31</v>
      </c>
      <c r="E111" s="93">
        <v>0.31</v>
      </c>
      <c r="F111" s="288">
        <v>0.27500000000000002</v>
      </c>
      <c r="G111" s="93">
        <v>0.31</v>
      </c>
      <c r="H111" s="294">
        <v>0.435</v>
      </c>
      <c r="I111" s="67">
        <v>0.435</v>
      </c>
      <c r="J111" s="397">
        <v>0.435</v>
      </c>
      <c r="K111" s="41">
        <v>0.43</v>
      </c>
      <c r="L111" s="417">
        <v>0.43</v>
      </c>
      <c r="M111" s="67">
        <v>0.43</v>
      </c>
      <c r="N111" s="93">
        <v>0.46</v>
      </c>
      <c r="O111" s="50">
        <v>0.53</v>
      </c>
      <c r="P111" s="184">
        <v>0.53</v>
      </c>
      <c r="Q111" s="67">
        <v>0.53</v>
      </c>
      <c r="R111" s="93">
        <v>0.55000000000000004</v>
      </c>
      <c r="T111" s="571">
        <v>0.15</v>
      </c>
      <c r="U111" s="571">
        <v>0.20499999999999999</v>
      </c>
      <c r="V111" s="571">
        <v>0.27523200000000003</v>
      </c>
      <c r="X111" s="538">
        <v>0.23749999999999999</v>
      </c>
      <c r="Y111" s="539">
        <v>0.23749999999999999</v>
      </c>
      <c r="Z111" s="538">
        <v>0.28499999999999998</v>
      </c>
      <c r="AA111" s="538">
        <v>-0.11</v>
      </c>
      <c r="AB111" s="556">
        <v>1.4950000000000001</v>
      </c>
      <c r="AC111" s="556">
        <v>0.94499999999999995</v>
      </c>
      <c r="AD111" s="556">
        <v>0.435</v>
      </c>
      <c r="AE111" s="557">
        <v>0.33750000000000002</v>
      </c>
      <c r="AF111" s="325">
        <v>-0.25</v>
      </c>
      <c r="AG111" s="325">
        <v>0</v>
      </c>
      <c r="AH111" s="287"/>
      <c r="AI111" s="74">
        <v>39845</v>
      </c>
      <c r="AJ111" s="67">
        <v>3.4510000000000005</v>
      </c>
      <c r="AK111" s="68"/>
      <c r="AL111" s="68"/>
      <c r="AM111" s="69">
        <v>2.0581126442191731</v>
      </c>
      <c r="AN111" s="68">
        <v>3.7610000000000006</v>
      </c>
      <c r="AO111" s="68">
        <v>3.7610000000000006</v>
      </c>
      <c r="AP111" s="68">
        <v>3.7610000000000006</v>
      </c>
      <c r="AQ111" s="66">
        <v>3.8860000000000006</v>
      </c>
      <c r="AR111" s="40">
        <v>3.8810000000000007</v>
      </c>
      <c r="AS111" s="40">
        <v>3.9110000000000005</v>
      </c>
      <c r="AT111" s="40">
        <v>3.9810000000000008</v>
      </c>
      <c r="AU111" s="48">
        <v>4.0010000000000003</v>
      </c>
      <c r="AV111" s="48"/>
      <c r="AW111" s="48"/>
      <c r="AX111" s="40">
        <v>3.6885000000000003</v>
      </c>
      <c r="AY111" s="40">
        <v>3.7360000000000007</v>
      </c>
      <c r="AZ111" s="40">
        <v>4.9460000000000006</v>
      </c>
      <c r="BA111" s="67">
        <v>4.3960000000000008</v>
      </c>
      <c r="BB111" s="40">
        <v>3.8860000000000006</v>
      </c>
      <c r="BC111" s="51">
        <v>3.7885000000000004</v>
      </c>
      <c r="BD111" s="51">
        <v>3.2010000000000005</v>
      </c>
      <c r="BE111" s="51">
        <v>3.4510000000000005</v>
      </c>
      <c r="BF111" s="67"/>
      <c r="BG111" s="40"/>
      <c r="BH111" s="40">
        <v>1.3654196775870002</v>
      </c>
      <c r="BI111" s="48">
        <v>6.2999458336765013E-2</v>
      </c>
      <c r="BJ111" s="48">
        <v>7.2003909397337015E-2</v>
      </c>
      <c r="BK111" s="48">
        <v>0.58939616935928396</v>
      </c>
      <c r="BL111" s="63">
        <v>0.54722484557808371</v>
      </c>
      <c r="BM111" s="40"/>
      <c r="BN111" s="40"/>
      <c r="BO111" s="71"/>
      <c r="BP111" s="71"/>
      <c r="BQ111" s="40"/>
      <c r="BR111" s="71"/>
      <c r="BS111" s="40"/>
      <c r="BT111" s="40"/>
      <c r="BU111" s="40"/>
      <c r="BV111" s="56"/>
      <c r="BW111" s="49"/>
      <c r="BX111" s="49"/>
      <c r="BY111" s="40"/>
      <c r="BZ111" s="40"/>
      <c r="CA111" s="40"/>
      <c r="CB111" s="49"/>
      <c r="CC111" s="48"/>
      <c r="CD111" s="48"/>
      <c r="CE111" s="40"/>
      <c r="CF111" s="48"/>
      <c r="CG111" s="40"/>
      <c r="CH111" s="56"/>
      <c r="CI111" s="56"/>
      <c r="CJ111" s="72"/>
      <c r="CK111" s="40"/>
      <c r="CL111" s="56"/>
      <c r="CM111" s="40"/>
      <c r="CN111" s="49"/>
      <c r="CO111" s="49"/>
      <c r="CP111" s="40"/>
      <c r="CQ111" s="56"/>
      <c r="CR111" s="40"/>
      <c r="CS111" s="40"/>
      <c r="CT111" s="41"/>
      <c r="CU111" s="41"/>
      <c r="CV111" s="49"/>
      <c r="CW111" s="40"/>
      <c r="CX111" s="49"/>
      <c r="CY111" s="40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</row>
    <row r="112" spans="1:117">
      <c r="A112" s="165">
        <v>39873</v>
      </c>
      <c r="B112" s="40"/>
      <c r="C112" s="41">
        <v>0.30499999999999999</v>
      </c>
      <c r="D112" s="394">
        <v>0.30499999999999999</v>
      </c>
      <c r="E112" s="93">
        <v>0.30499999999999999</v>
      </c>
      <c r="F112" s="288">
        <v>0.27</v>
      </c>
      <c r="G112" s="93">
        <v>0.30499999999999999</v>
      </c>
      <c r="H112" s="294">
        <v>0.43</v>
      </c>
      <c r="I112" s="67">
        <v>0.43</v>
      </c>
      <c r="J112" s="397">
        <v>0.43</v>
      </c>
      <c r="K112" s="41">
        <v>0.42499999999999999</v>
      </c>
      <c r="L112" s="417">
        <v>0.42499999999999999</v>
      </c>
      <c r="M112" s="67">
        <v>0.42499999999999999</v>
      </c>
      <c r="N112" s="93">
        <v>0.45500000000000002</v>
      </c>
      <c r="O112" s="50">
        <v>0.52500000000000002</v>
      </c>
      <c r="P112" s="184">
        <v>0.52500000000000002</v>
      </c>
      <c r="Q112" s="67">
        <v>0.52500000000000002</v>
      </c>
      <c r="R112" s="93">
        <v>0.54500000000000004</v>
      </c>
      <c r="T112" s="571">
        <v>0.14499999999999999</v>
      </c>
      <c r="U112" s="571">
        <v>0.2</v>
      </c>
      <c r="V112" s="571">
        <v>0.26616800000000002</v>
      </c>
      <c r="X112" s="538">
        <v>0.23499999999999999</v>
      </c>
      <c r="Y112" s="539">
        <v>0.23499999999999999</v>
      </c>
      <c r="Z112" s="538">
        <v>0.28249999999999997</v>
      </c>
      <c r="AA112" s="538">
        <v>-0.11</v>
      </c>
      <c r="AB112" s="556">
        <v>0.89500000000000002</v>
      </c>
      <c r="AC112" s="556">
        <v>0.60250000000000004</v>
      </c>
      <c r="AD112" s="556">
        <v>0.30249999999999999</v>
      </c>
      <c r="AE112" s="557">
        <v>0.26</v>
      </c>
      <c r="AF112" s="325">
        <v>-0.25</v>
      </c>
      <c r="AG112" s="325">
        <v>0</v>
      </c>
      <c r="AH112" s="287"/>
      <c r="AI112" s="74">
        <v>39873</v>
      </c>
      <c r="AJ112" s="67">
        <v>3.3290000000000006</v>
      </c>
      <c r="AK112" s="68"/>
      <c r="AL112" s="68"/>
      <c r="AM112" s="69">
        <v>1.977910158764522</v>
      </c>
      <c r="AN112" s="68">
        <v>3.6340000000000008</v>
      </c>
      <c r="AO112" s="68">
        <v>3.6340000000000008</v>
      </c>
      <c r="AP112" s="68">
        <v>3.6340000000000008</v>
      </c>
      <c r="AQ112" s="66">
        <v>3.7590000000000008</v>
      </c>
      <c r="AR112" s="40">
        <v>3.7540000000000004</v>
      </c>
      <c r="AS112" s="40">
        <v>3.7840000000000007</v>
      </c>
      <c r="AT112" s="40">
        <v>3.8540000000000005</v>
      </c>
      <c r="AU112" s="48">
        <v>3.8740000000000006</v>
      </c>
      <c r="AV112" s="48"/>
      <c r="AW112" s="48"/>
      <c r="AX112" s="40">
        <v>3.5640000000000005</v>
      </c>
      <c r="AY112" s="40">
        <v>3.6115000000000004</v>
      </c>
      <c r="AZ112" s="40">
        <v>4.2240000000000002</v>
      </c>
      <c r="BA112" s="67">
        <v>3.9315000000000007</v>
      </c>
      <c r="BB112" s="40">
        <v>3.6315000000000008</v>
      </c>
      <c r="BC112" s="51">
        <v>3.5890000000000004</v>
      </c>
      <c r="BD112" s="51">
        <v>3.0790000000000006</v>
      </c>
      <c r="BE112" s="51">
        <v>3.3290000000000006</v>
      </c>
      <c r="BF112" s="67"/>
      <c r="BG112" s="40"/>
      <c r="BH112" s="40">
        <v>1.3646899333960003</v>
      </c>
      <c r="BI112" s="48">
        <v>6.301818663472801E-2</v>
      </c>
      <c r="BJ112" s="48">
        <v>7.2000883417016021E-2</v>
      </c>
      <c r="BK112" s="48">
        <v>0.58650864677358217</v>
      </c>
      <c r="BL112" s="63">
        <v>0.54427907505903184</v>
      </c>
      <c r="BM112" s="40"/>
      <c r="BN112" s="40"/>
      <c r="BO112" s="71"/>
      <c r="BP112" s="71"/>
      <c r="BQ112" s="40"/>
      <c r="BR112" s="71"/>
      <c r="BS112" s="40"/>
      <c r="BT112" s="40"/>
      <c r="BU112" s="40"/>
      <c r="BV112" s="56"/>
      <c r="BW112" s="49"/>
      <c r="BX112" s="49"/>
      <c r="BY112" s="40"/>
      <c r="BZ112" s="40"/>
      <c r="CA112" s="40"/>
      <c r="CB112" s="49"/>
      <c r="CC112" s="48"/>
      <c r="CD112" s="48"/>
      <c r="CE112" s="40"/>
      <c r="CF112" s="48"/>
      <c r="CG112" s="40"/>
      <c r="CH112" s="56"/>
      <c r="CI112" s="56"/>
      <c r="CJ112" s="72"/>
      <c r="CK112" s="40"/>
      <c r="CL112" s="56"/>
      <c r="CM112" s="40"/>
      <c r="CN112" s="49"/>
      <c r="CO112" s="49"/>
      <c r="CP112" s="40"/>
      <c r="CQ112" s="56"/>
      <c r="CR112" s="40"/>
      <c r="CS112" s="40"/>
      <c r="CT112" s="41"/>
      <c r="CU112" s="41"/>
      <c r="CV112" s="49"/>
      <c r="CW112" s="40"/>
      <c r="CX112" s="49"/>
      <c r="CY112" s="40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</row>
    <row r="113" spans="1:117">
      <c r="A113" s="165">
        <v>39904</v>
      </c>
      <c r="B113" s="40"/>
      <c r="C113" s="41">
        <v>0.14000000000000001</v>
      </c>
      <c r="D113" s="394">
        <v>0.14000000000000001</v>
      </c>
      <c r="E113" s="93">
        <v>0.14000000000000001</v>
      </c>
      <c r="F113" s="288">
        <v>0.105</v>
      </c>
      <c r="G113" s="93">
        <v>0.14000000000000001</v>
      </c>
      <c r="H113" s="294">
        <v>0.14000000000000001</v>
      </c>
      <c r="I113" s="67">
        <v>0.14000000000000001</v>
      </c>
      <c r="J113" s="397">
        <v>0.14000000000000001</v>
      </c>
      <c r="K113" s="50">
        <v>0.16</v>
      </c>
      <c r="L113" s="417">
        <v>0.16</v>
      </c>
      <c r="M113" s="67">
        <v>0.16</v>
      </c>
      <c r="N113" s="93">
        <v>0.18</v>
      </c>
      <c r="O113" s="50">
        <v>0.14000000000000001</v>
      </c>
      <c r="P113" s="184">
        <v>0.14000000000000001</v>
      </c>
      <c r="Q113" s="67">
        <v>0.14000000000000001</v>
      </c>
      <c r="R113" s="93">
        <v>0.14000000000000001</v>
      </c>
      <c r="T113" s="571">
        <v>-0.06</v>
      </c>
      <c r="U113" s="571">
        <v>-5.0000000000000001E-3</v>
      </c>
      <c r="V113" s="571">
        <v>0.16250000000000001</v>
      </c>
      <c r="X113" s="538">
        <v>0.16250000000000001</v>
      </c>
      <c r="Y113" s="539">
        <v>0.16250000000000001</v>
      </c>
      <c r="Z113" s="538">
        <v>0.1875</v>
      </c>
      <c r="AA113" s="538">
        <v>-0.155</v>
      </c>
      <c r="AB113" s="556">
        <v>0.45</v>
      </c>
      <c r="AC113" s="556">
        <v>0.35499999999999998</v>
      </c>
      <c r="AD113" s="556">
        <v>0.19750000000000001</v>
      </c>
      <c r="AE113" s="557">
        <v>0.17749999999999999</v>
      </c>
      <c r="AF113" s="325">
        <v>-0.29249999999999998</v>
      </c>
      <c r="AG113" s="325">
        <v>0</v>
      </c>
      <c r="AH113" s="287"/>
      <c r="AI113" s="74">
        <v>39904</v>
      </c>
      <c r="AJ113" s="67">
        <v>3.2069999999999999</v>
      </c>
      <c r="AK113" s="68"/>
      <c r="AL113" s="68"/>
      <c r="AM113" s="69">
        <v>1.8108490392514685</v>
      </c>
      <c r="AN113" s="68">
        <v>3.347</v>
      </c>
      <c r="AO113" s="68">
        <v>3.347</v>
      </c>
      <c r="AP113" s="68">
        <v>3.347</v>
      </c>
      <c r="AQ113" s="66">
        <v>3.347</v>
      </c>
      <c r="AR113" s="40">
        <v>3.367</v>
      </c>
      <c r="AS113" s="40">
        <v>3.387</v>
      </c>
      <c r="AT113" s="40">
        <v>3.347</v>
      </c>
      <c r="AU113" s="48">
        <v>3.347</v>
      </c>
      <c r="AV113" s="48"/>
      <c r="AW113" s="48"/>
      <c r="AX113" s="40">
        <v>3.3694999999999999</v>
      </c>
      <c r="AY113" s="40">
        <v>3.3944999999999999</v>
      </c>
      <c r="AZ113" s="40">
        <v>3.657</v>
      </c>
      <c r="BA113" s="67">
        <v>3.5619999999999998</v>
      </c>
      <c r="BB113" s="40">
        <v>3.4044999999999996</v>
      </c>
      <c r="BC113" s="51">
        <v>3.3845000000000001</v>
      </c>
      <c r="BD113" s="51">
        <v>2.9144999999999999</v>
      </c>
      <c r="BE113" s="51">
        <v>3.2069999999999999</v>
      </c>
      <c r="BF113" s="67"/>
      <c r="BG113" s="40"/>
      <c r="BH113" s="40">
        <v>1.3639892426760003</v>
      </c>
      <c r="BI113" s="48">
        <v>6.3038921536181014E-2</v>
      </c>
      <c r="BJ113" s="48">
        <v>7.1997533224523E-2</v>
      </c>
      <c r="BK113" s="48">
        <v>0.58332635177437397</v>
      </c>
      <c r="BL113" s="63">
        <v>0.54103646228009217</v>
      </c>
      <c r="BM113" s="40"/>
      <c r="BN113" s="40"/>
      <c r="BO113" s="71"/>
      <c r="BP113" s="71"/>
      <c r="BQ113" s="40"/>
      <c r="BR113" s="71"/>
      <c r="BS113" s="40"/>
      <c r="BT113" s="40"/>
      <c r="BU113" s="40"/>
      <c r="BV113" s="56"/>
      <c r="BW113" s="49"/>
      <c r="BX113" s="49"/>
      <c r="BY113" s="40"/>
      <c r="BZ113" s="40"/>
      <c r="CA113" s="40"/>
      <c r="CB113" s="49"/>
      <c r="CC113" s="48"/>
      <c r="CD113" s="48"/>
      <c r="CE113" s="40"/>
      <c r="CF113" s="48"/>
      <c r="CG113" s="40"/>
      <c r="CH113" s="56"/>
      <c r="CI113" s="56"/>
      <c r="CJ113" s="72"/>
      <c r="CK113" s="40"/>
      <c r="CL113" s="56"/>
      <c r="CM113" s="40"/>
      <c r="CN113" s="49"/>
      <c r="CO113" s="49"/>
      <c r="CP113" s="40"/>
      <c r="CQ113" s="56"/>
      <c r="CR113" s="40"/>
      <c r="CS113" s="40"/>
      <c r="CT113" s="41"/>
      <c r="CU113" s="41"/>
      <c r="CV113" s="49"/>
      <c r="CW113" s="40"/>
      <c r="CX113" s="49"/>
      <c r="CY113" s="40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</row>
    <row r="114" spans="1:117">
      <c r="A114" s="165">
        <v>39934</v>
      </c>
      <c r="B114" s="40"/>
      <c r="C114" s="41">
        <v>0.14000000000000001</v>
      </c>
      <c r="D114" s="394">
        <v>0.14000000000000001</v>
      </c>
      <c r="E114" s="93">
        <v>0.14000000000000001</v>
      </c>
      <c r="F114" s="288">
        <v>0.105</v>
      </c>
      <c r="G114" s="93">
        <v>0.14000000000000001</v>
      </c>
      <c r="H114" s="294">
        <v>0.14000000000000001</v>
      </c>
      <c r="I114" s="67">
        <v>0.14000000000000001</v>
      </c>
      <c r="J114" s="397">
        <v>0.14000000000000001</v>
      </c>
      <c r="K114" s="50">
        <v>0.16</v>
      </c>
      <c r="L114" s="417">
        <v>0.16</v>
      </c>
      <c r="M114" s="67">
        <v>0.16</v>
      </c>
      <c r="N114" s="93">
        <v>0.18</v>
      </c>
      <c r="O114" s="50">
        <v>0.14000000000000001</v>
      </c>
      <c r="P114" s="184">
        <v>0.14000000000000001</v>
      </c>
      <c r="Q114" s="67">
        <v>0.14000000000000001</v>
      </c>
      <c r="R114" s="93">
        <v>0.14000000000000001</v>
      </c>
      <c r="T114" s="571">
        <v>-0.06</v>
      </c>
      <c r="U114" s="571">
        <v>-5.0000000000000001E-3</v>
      </c>
      <c r="V114" s="571">
        <v>0.1525</v>
      </c>
      <c r="X114" s="538">
        <v>0.1525</v>
      </c>
      <c r="Y114" s="539">
        <v>0.1525</v>
      </c>
      <c r="Z114" s="538">
        <v>0.19750000000000001</v>
      </c>
      <c r="AA114" s="538">
        <v>-0.17</v>
      </c>
      <c r="AB114" s="556">
        <v>0.36499999999999999</v>
      </c>
      <c r="AC114" s="556">
        <v>0.28749999999999998</v>
      </c>
      <c r="AD114" s="556">
        <v>0.17249999999999999</v>
      </c>
      <c r="AE114" s="557">
        <v>0.16250000000000001</v>
      </c>
      <c r="AF114" s="325">
        <v>-0.29249999999999998</v>
      </c>
      <c r="AG114" s="325">
        <v>0</v>
      </c>
      <c r="AH114" s="287"/>
      <c r="AI114" s="74">
        <v>39934</v>
      </c>
      <c r="AJ114" s="67">
        <v>3.2030000000000003</v>
      </c>
      <c r="AK114" s="68"/>
      <c r="AL114" s="68"/>
      <c r="AM114" s="69">
        <v>1.7982569516747251</v>
      </c>
      <c r="AN114" s="68">
        <v>3.3430000000000004</v>
      </c>
      <c r="AO114" s="68">
        <v>3.3430000000000004</v>
      </c>
      <c r="AP114" s="68">
        <v>3.3430000000000004</v>
      </c>
      <c r="AQ114" s="66">
        <v>3.3430000000000004</v>
      </c>
      <c r="AR114" s="40">
        <v>3.3630000000000004</v>
      </c>
      <c r="AS114" s="40">
        <v>3.3830000000000005</v>
      </c>
      <c r="AT114" s="40">
        <v>3.3430000000000004</v>
      </c>
      <c r="AU114" s="48">
        <v>3.3430000000000004</v>
      </c>
      <c r="AV114" s="48"/>
      <c r="AW114" s="48"/>
      <c r="AX114" s="40">
        <v>3.3555000000000001</v>
      </c>
      <c r="AY114" s="40">
        <v>3.4005000000000001</v>
      </c>
      <c r="AZ114" s="40">
        <v>3.5680000000000005</v>
      </c>
      <c r="BA114" s="67">
        <v>3.4905000000000004</v>
      </c>
      <c r="BB114" s="40">
        <v>3.3755000000000002</v>
      </c>
      <c r="BC114" s="51">
        <v>3.3655000000000004</v>
      </c>
      <c r="BD114" s="51">
        <v>2.9105000000000003</v>
      </c>
      <c r="BE114" s="51">
        <v>3.2030000000000003</v>
      </c>
      <c r="BF114" s="67"/>
      <c r="BG114" s="40"/>
      <c r="BH114" s="40">
        <v>1.3632708840780003</v>
      </c>
      <c r="BI114" s="48">
        <v>6.3058987569981018E-2</v>
      </c>
      <c r="BJ114" s="48">
        <v>7.1994291102758026E-2</v>
      </c>
      <c r="BK114" s="48">
        <v>0.5802612683111672</v>
      </c>
      <c r="BL114" s="63">
        <v>0.53791712583748874</v>
      </c>
      <c r="BM114" s="40"/>
      <c r="BN114" s="40"/>
      <c r="BO114" s="71"/>
      <c r="BP114" s="71"/>
      <c r="BQ114" s="40"/>
      <c r="BR114" s="71"/>
      <c r="BS114" s="40"/>
      <c r="BT114" s="40"/>
      <c r="BU114" s="40"/>
      <c r="BV114" s="56"/>
      <c r="BW114" s="49"/>
      <c r="BX114" s="49"/>
      <c r="BY114" s="40"/>
      <c r="BZ114" s="40"/>
      <c r="CA114" s="40"/>
      <c r="CB114" s="40"/>
      <c r="CC114" s="48"/>
      <c r="CD114" s="48"/>
      <c r="CE114" s="40"/>
      <c r="CF114" s="48"/>
      <c r="CG114" s="40"/>
      <c r="CH114" s="56"/>
      <c r="CI114" s="56"/>
      <c r="CJ114" s="72"/>
      <c r="CK114" s="40"/>
      <c r="CL114" s="56"/>
      <c r="CM114" s="40"/>
      <c r="CN114" s="49"/>
      <c r="CO114" s="49"/>
      <c r="CP114" s="40"/>
      <c r="CQ114" s="56"/>
      <c r="CR114" s="40"/>
      <c r="CS114" s="40"/>
      <c r="CT114" s="41"/>
      <c r="CU114" s="41"/>
      <c r="CV114" s="49"/>
      <c r="CW114" s="40"/>
      <c r="CX114" s="49"/>
      <c r="CY114" s="40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</row>
    <row r="115" spans="1:117">
      <c r="A115" s="165">
        <v>39965</v>
      </c>
      <c r="B115" s="40"/>
      <c r="C115" s="41">
        <v>0.14000000000000001</v>
      </c>
      <c r="D115" s="394">
        <v>0.14000000000000001</v>
      </c>
      <c r="E115" s="93">
        <v>0.14000000000000001</v>
      </c>
      <c r="F115" s="288">
        <v>0.105</v>
      </c>
      <c r="G115" s="93">
        <v>0.14000000000000001</v>
      </c>
      <c r="H115" s="294">
        <v>0.14000000000000001</v>
      </c>
      <c r="I115" s="67">
        <v>0.14000000000000001</v>
      </c>
      <c r="J115" s="397">
        <v>0.14000000000000001</v>
      </c>
      <c r="K115" s="50">
        <v>0.16</v>
      </c>
      <c r="L115" s="417">
        <v>0.16</v>
      </c>
      <c r="M115" s="67">
        <v>0.16</v>
      </c>
      <c r="N115" s="93">
        <v>0.18</v>
      </c>
      <c r="O115" s="50">
        <v>0.14000000000000001</v>
      </c>
      <c r="P115" s="184">
        <v>0.14000000000000001</v>
      </c>
      <c r="Q115" s="67">
        <v>0.14000000000000001</v>
      </c>
      <c r="R115" s="93">
        <v>0.14000000000000001</v>
      </c>
      <c r="T115" s="571">
        <v>-0.06</v>
      </c>
      <c r="U115" s="571">
        <v>-5.0000000000000001E-3</v>
      </c>
      <c r="V115" s="571">
        <v>0.14749999999999999</v>
      </c>
      <c r="X115" s="538">
        <v>0.14749999999999999</v>
      </c>
      <c r="Y115" s="539">
        <v>0.14749999999999999</v>
      </c>
      <c r="Z115" s="538">
        <v>0.1925</v>
      </c>
      <c r="AA115" s="538">
        <v>-0.18</v>
      </c>
      <c r="AB115" s="556">
        <v>0.35499999999999998</v>
      </c>
      <c r="AC115" s="556">
        <v>0.28749999999999998</v>
      </c>
      <c r="AD115" s="556">
        <v>0.17249999999999999</v>
      </c>
      <c r="AE115" s="557">
        <v>0.16250000000000001</v>
      </c>
      <c r="AF115" s="325">
        <v>-0.29249999999999998</v>
      </c>
      <c r="AG115" s="325">
        <v>0</v>
      </c>
      <c r="AH115" s="287"/>
      <c r="AI115" s="74">
        <v>39965</v>
      </c>
      <c r="AJ115" s="67">
        <v>3.2390000000000003</v>
      </c>
      <c r="AK115" s="68"/>
      <c r="AL115" s="68"/>
      <c r="AM115" s="69">
        <v>1.8067952026866316</v>
      </c>
      <c r="AN115" s="68">
        <v>3.3790000000000004</v>
      </c>
      <c r="AO115" s="68">
        <v>3.3790000000000004</v>
      </c>
      <c r="AP115" s="68">
        <v>3.3790000000000004</v>
      </c>
      <c r="AQ115" s="66">
        <v>3.3790000000000004</v>
      </c>
      <c r="AR115" s="40">
        <v>3.3990000000000005</v>
      </c>
      <c r="AS115" s="40">
        <v>3.4190000000000005</v>
      </c>
      <c r="AT115" s="40">
        <v>3.3790000000000004</v>
      </c>
      <c r="AU115" s="48">
        <v>3.3790000000000004</v>
      </c>
      <c r="AV115" s="48"/>
      <c r="AW115" s="48"/>
      <c r="AX115" s="40">
        <v>3.3865000000000003</v>
      </c>
      <c r="AY115" s="40">
        <v>3.4315000000000002</v>
      </c>
      <c r="AZ115" s="40">
        <v>3.5940000000000003</v>
      </c>
      <c r="BA115" s="67">
        <v>3.5265000000000004</v>
      </c>
      <c r="BB115" s="40">
        <v>3.4115000000000002</v>
      </c>
      <c r="BC115" s="51">
        <v>3.4015000000000004</v>
      </c>
      <c r="BD115" s="51">
        <v>2.9465000000000003</v>
      </c>
      <c r="BE115" s="51">
        <v>3.2390000000000003</v>
      </c>
      <c r="BF115" s="67"/>
      <c r="BG115" s="40"/>
      <c r="BH115" s="40">
        <v>1.3625811951170002</v>
      </c>
      <c r="BI115" s="48">
        <v>6.3079722471712993E-2</v>
      </c>
      <c r="BJ115" s="48">
        <v>7.1990940910272999E-2</v>
      </c>
      <c r="BK115" s="48">
        <v>0.57710899769467083</v>
      </c>
      <c r="BL115" s="63">
        <v>0.53471299280456686</v>
      </c>
      <c r="BM115" s="40"/>
      <c r="BN115" s="40"/>
      <c r="BO115" s="71"/>
      <c r="BP115" s="71"/>
      <c r="BQ115" s="40"/>
      <c r="BR115" s="71"/>
      <c r="BS115" s="40"/>
      <c r="BT115" s="40"/>
      <c r="BU115" s="40"/>
      <c r="BV115" s="56"/>
      <c r="BW115" s="49"/>
      <c r="BX115" s="49"/>
      <c r="BY115" s="40"/>
      <c r="BZ115" s="40"/>
      <c r="CA115" s="40"/>
      <c r="CB115" s="40"/>
      <c r="CC115" s="48"/>
      <c r="CD115" s="48"/>
      <c r="CE115" s="40"/>
      <c r="CF115" s="48"/>
      <c r="CG115" s="40"/>
      <c r="CH115" s="56"/>
      <c r="CI115" s="56"/>
      <c r="CJ115" s="72"/>
      <c r="CK115" s="40"/>
      <c r="CL115" s="56"/>
      <c r="CM115" s="40"/>
      <c r="CN115" s="49"/>
      <c r="CO115" s="49"/>
      <c r="CP115" s="40"/>
      <c r="CQ115" s="56"/>
      <c r="CR115" s="40"/>
      <c r="CS115" s="40"/>
      <c r="CT115" s="41"/>
      <c r="CU115" s="41"/>
      <c r="CV115" s="49"/>
      <c r="CW115" s="40"/>
      <c r="CX115" s="49"/>
      <c r="CY115" s="40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</row>
    <row r="116" spans="1:117">
      <c r="A116" s="165">
        <v>39995</v>
      </c>
      <c r="B116" s="40"/>
      <c r="C116" s="41">
        <v>0.14000000000000001</v>
      </c>
      <c r="D116" s="394">
        <v>0.14000000000000001</v>
      </c>
      <c r="E116" s="93">
        <v>0.14000000000000001</v>
      </c>
      <c r="F116" s="288">
        <v>0.105</v>
      </c>
      <c r="G116" s="93">
        <v>0.14000000000000001</v>
      </c>
      <c r="H116" s="294">
        <v>0.14000000000000001</v>
      </c>
      <c r="I116" s="67">
        <v>0.14000000000000001</v>
      </c>
      <c r="J116" s="397">
        <v>0.14000000000000001</v>
      </c>
      <c r="K116" s="50">
        <v>0.16</v>
      </c>
      <c r="L116" s="417">
        <v>0.16</v>
      </c>
      <c r="M116" s="67">
        <v>0.16</v>
      </c>
      <c r="N116" s="93">
        <v>0.18</v>
      </c>
      <c r="O116" s="50">
        <v>0.14000000000000001</v>
      </c>
      <c r="P116" s="184">
        <v>0.14000000000000001</v>
      </c>
      <c r="Q116" s="67">
        <v>0.14000000000000001</v>
      </c>
      <c r="R116" s="93">
        <v>0.14000000000000001</v>
      </c>
      <c r="T116" s="571">
        <v>-0.06</v>
      </c>
      <c r="U116" s="571">
        <v>-5.0000000000000001E-3</v>
      </c>
      <c r="V116" s="571">
        <v>0.13750000000000001</v>
      </c>
      <c r="X116" s="538">
        <v>0.13750000000000001</v>
      </c>
      <c r="Y116" s="539">
        <v>0.13750000000000001</v>
      </c>
      <c r="Z116" s="538">
        <v>0.1825</v>
      </c>
      <c r="AA116" s="538">
        <v>-0.18</v>
      </c>
      <c r="AB116" s="556">
        <v>0.39</v>
      </c>
      <c r="AC116" s="556">
        <v>0.3</v>
      </c>
      <c r="AD116" s="556">
        <v>0.185</v>
      </c>
      <c r="AE116" s="557">
        <v>0.16250000000000001</v>
      </c>
      <c r="AF116" s="325">
        <v>-0.29249999999999998</v>
      </c>
      <c r="AG116" s="325">
        <v>0</v>
      </c>
      <c r="AH116" s="287"/>
      <c r="AI116" s="74">
        <v>39995</v>
      </c>
      <c r="AJ116" s="67">
        <v>3.2390000000000003</v>
      </c>
      <c r="AK116" s="68"/>
      <c r="AL116" s="68"/>
      <c r="AM116" s="69">
        <v>1.7963800338499365</v>
      </c>
      <c r="AN116" s="68">
        <v>3.3790000000000004</v>
      </c>
      <c r="AO116" s="68">
        <v>3.3790000000000004</v>
      </c>
      <c r="AP116" s="68">
        <v>3.3790000000000004</v>
      </c>
      <c r="AQ116" s="66">
        <v>3.3790000000000004</v>
      </c>
      <c r="AR116" s="40">
        <v>3.3990000000000005</v>
      </c>
      <c r="AS116" s="40">
        <v>3.4190000000000005</v>
      </c>
      <c r="AT116" s="40">
        <v>3.3790000000000004</v>
      </c>
      <c r="AU116" s="48">
        <v>3.3790000000000004</v>
      </c>
      <c r="AV116" s="48"/>
      <c r="AW116" s="48"/>
      <c r="AX116" s="40">
        <v>3.3765000000000005</v>
      </c>
      <c r="AY116" s="40">
        <v>3.4215000000000004</v>
      </c>
      <c r="AZ116" s="40">
        <v>3.6290000000000004</v>
      </c>
      <c r="BA116" s="67">
        <v>3.5390000000000001</v>
      </c>
      <c r="BB116" s="40">
        <v>3.4240000000000004</v>
      </c>
      <c r="BC116" s="51">
        <v>3.4015000000000004</v>
      </c>
      <c r="BD116" s="51">
        <v>2.9465000000000003</v>
      </c>
      <c r="BE116" s="51">
        <v>3.2390000000000003</v>
      </c>
      <c r="BF116" s="67"/>
      <c r="BG116" s="40"/>
      <c r="BH116" s="40">
        <v>1.3618741880360004</v>
      </c>
      <c r="BI116" s="48">
        <v>6.3099788505784016E-2</v>
      </c>
      <c r="BJ116" s="48">
        <v>7.1987698788515006E-2</v>
      </c>
      <c r="BK116" s="48">
        <v>0.57407285515161222</v>
      </c>
      <c r="BL116" s="63">
        <v>0.53163066997630548</v>
      </c>
      <c r="BM116" s="40"/>
      <c r="BN116" s="40"/>
      <c r="BO116" s="71"/>
      <c r="BP116" s="71"/>
      <c r="BQ116" s="40"/>
      <c r="BR116" s="71"/>
      <c r="BS116" s="40"/>
      <c r="BT116" s="40"/>
      <c r="BU116" s="40"/>
      <c r="BV116" s="56"/>
      <c r="BW116" s="49"/>
      <c r="BX116" s="49"/>
      <c r="BY116" s="40"/>
      <c r="BZ116" s="40"/>
      <c r="CA116" s="40"/>
      <c r="CB116" s="40"/>
      <c r="CC116" s="48"/>
      <c r="CD116" s="48"/>
      <c r="CE116" s="40"/>
      <c r="CF116" s="48"/>
      <c r="CG116" s="40"/>
      <c r="CH116" s="56"/>
      <c r="CI116" s="56"/>
      <c r="CJ116" s="72"/>
      <c r="CK116" s="40"/>
      <c r="CL116" s="56"/>
      <c r="CM116" s="40"/>
      <c r="CN116" s="49"/>
      <c r="CO116" s="49"/>
      <c r="CP116" s="40"/>
      <c r="CQ116" s="56"/>
      <c r="CR116" s="40"/>
      <c r="CS116" s="40"/>
      <c r="CT116" s="41"/>
      <c r="CU116" s="41"/>
      <c r="CV116" s="49"/>
      <c r="CW116" s="40"/>
      <c r="CX116" s="49"/>
      <c r="CY116" s="40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</row>
    <row r="117" spans="1:117">
      <c r="A117" s="165">
        <v>40026</v>
      </c>
      <c r="B117" s="40"/>
      <c r="C117" s="41">
        <v>0.14000000000000001</v>
      </c>
      <c r="D117" s="394">
        <v>0.14000000000000001</v>
      </c>
      <c r="E117" s="93">
        <v>0.14000000000000001</v>
      </c>
      <c r="F117" s="288">
        <v>0.105</v>
      </c>
      <c r="G117" s="93">
        <v>0.14000000000000001</v>
      </c>
      <c r="H117" s="294">
        <v>0.14000000000000001</v>
      </c>
      <c r="I117" s="67">
        <v>0.14000000000000001</v>
      </c>
      <c r="J117" s="397">
        <v>0.14000000000000001</v>
      </c>
      <c r="K117" s="50">
        <v>0.16</v>
      </c>
      <c r="L117" s="417">
        <v>0.16</v>
      </c>
      <c r="M117" s="67">
        <v>0.16</v>
      </c>
      <c r="N117" s="93">
        <v>0.18</v>
      </c>
      <c r="O117" s="50">
        <v>0.14000000000000001</v>
      </c>
      <c r="P117" s="184">
        <v>0.14000000000000001</v>
      </c>
      <c r="Q117" s="67">
        <v>0.14000000000000001</v>
      </c>
      <c r="R117" s="93">
        <v>0.14000000000000001</v>
      </c>
      <c r="T117" s="571">
        <v>-0.06</v>
      </c>
      <c r="U117" s="571">
        <v>-5.0000000000000001E-3</v>
      </c>
      <c r="V117" s="571">
        <v>0.13500000000000001</v>
      </c>
      <c r="X117" s="538">
        <v>0.13500000000000001</v>
      </c>
      <c r="Y117" s="539">
        <v>0.13500000000000001</v>
      </c>
      <c r="Z117" s="538">
        <v>0.18</v>
      </c>
      <c r="AA117" s="538">
        <v>-0.18</v>
      </c>
      <c r="AB117" s="556">
        <v>0.45500000000000002</v>
      </c>
      <c r="AC117" s="556">
        <v>0.3</v>
      </c>
      <c r="AD117" s="556">
        <v>0.185</v>
      </c>
      <c r="AE117" s="557">
        <v>0.16250000000000001</v>
      </c>
      <c r="AF117" s="325">
        <v>-0.29249999999999998</v>
      </c>
      <c r="AG117" s="325">
        <v>0</v>
      </c>
      <c r="AH117" s="287"/>
      <c r="AI117" s="74">
        <v>40026</v>
      </c>
      <c r="AJ117" s="67">
        <v>3.2840000000000003</v>
      </c>
      <c r="AK117" s="68"/>
      <c r="AL117" s="68"/>
      <c r="AM117" s="69">
        <v>1.8094626309463064</v>
      </c>
      <c r="AN117" s="68">
        <v>3.4240000000000004</v>
      </c>
      <c r="AO117" s="68">
        <v>3.4240000000000004</v>
      </c>
      <c r="AP117" s="68">
        <v>3.4240000000000004</v>
      </c>
      <c r="AQ117" s="66">
        <v>3.4240000000000004</v>
      </c>
      <c r="AR117" s="40">
        <v>3.4440000000000004</v>
      </c>
      <c r="AS117" s="40">
        <v>3.4640000000000004</v>
      </c>
      <c r="AT117" s="40">
        <v>3.4240000000000004</v>
      </c>
      <c r="AU117" s="48">
        <v>3.4240000000000004</v>
      </c>
      <c r="AV117" s="48"/>
      <c r="AW117" s="48"/>
      <c r="AX117" s="40">
        <v>3.4190000000000005</v>
      </c>
      <c r="AY117" s="40">
        <v>3.4640000000000004</v>
      </c>
      <c r="AZ117" s="40">
        <v>3.7390000000000003</v>
      </c>
      <c r="BA117" s="67">
        <v>3.5840000000000001</v>
      </c>
      <c r="BB117" s="40">
        <v>3.4690000000000003</v>
      </c>
      <c r="BC117" s="51">
        <v>3.4465000000000003</v>
      </c>
      <c r="BD117" s="51">
        <v>2.9915000000000003</v>
      </c>
      <c r="BE117" s="51">
        <v>3.2840000000000003</v>
      </c>
      <c r="BF117" s="67"/>
      <c r="BG117" s="40"/>
      <c r="BH117" s="40">
        <v>1.3611729368800003</v>
      </c>
      <c r="BI117" s="48">
        <v>6.3120523407798002E-2</v>
      </c>
      <c r="BJ117" s="48">
        <v>7.1984348596036016E-2</v>
      </c>
      <c r="BK117" s="48">
        <v>0.57095037172772445</v>
      </c>
      <c r="BL117" s="63">
        <v>0.52846455343058008</v>
      </c>
      <c r="BM117" s="40"/>
      <c r="BN117" s="40"/>
      <c r="BO117" s="71"/>
      <c r="BP117" s="71"/>
      <c r="BQ117" s="40"/>
      <c r="BR117" s="71"/>
      <c r="BS117" s="40"/>
      <c r="BT117" s="40"/>
      <c r="BU117" s="40"/>
      <c r="BV117" s="56"/>
      <c r="BW117" s="49"/>
      <c r="BX117" s="49"/>
      <c r="BY117" s="40"/>
      <c r="BZ117" s="40"/>
      <c r="CA117" s="40"/>
      <c r="CB117" s="40"/>
      <c r="CC117" s="48"/>
      <c r="CD117" s="48"/>
      <c r="CE117" s="40"/>
      <c r="CF117" s="48"/>
      <c r="CG117" s="40"/>
      <c r="CH117" s="56"/>
      <c r="CI117" s="56"/>
      <c r="CJ117" s="72"/>
      <c r="CK117" s="40"/>
      <c r="CL117" s="56"/>
      <c r="CM117" s="40"/>
      <c r="CN117" s="49"/>
      <c r="CO117" s="49"/>
      <c r="CP117" s="40"/>
      <c r="CQ117" s="56"/>
      <c r="CR117" s="40"/>
      <c r="CS117" s="40"/>
      <c r="CT117" s="41"/>
      <c r="CU117" s="41"/>
      <c r="CV117" s="49"/>
      <c r="CW117" s="40"/>
      <c r="CX117" s="49"/>
      <c r="CY117" s="40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</row>
    <row r="118" spans="1:117">
      <c r="A118" s="165">
        <v>40057</v>
      </c>
      <c r="B118" s="40"/>
      <c r="C118" s="41">
        <v>0.14000000000000001</v>
      </c>
      <c r="D118" s="394">
        <v>0.14000000000000001</v>
      </c>
      <c r="E118" s="93">
        <v>0.14000000000000001</v>
      </c>
      <c r="F118" s="288">
        <v>0.105</v>
      </c>
      <c r="G118" s="93">
        <v>0.14000000000000001</v>
      </c>
      <c r="H118" s="294">
        <v>0.14000000000000001</v>
      </c>
      <c r="I118" s="67">
        <v>0.14000000000000001</v>
      </c>
      <c r="J118" s="397">
        <v>0.14000000000000001</v>
      </c>
      <c r="K118" s="50">
        <v>0.16</v>
      </c>
      <c r="L118" s="417">
        <v>0.16</v>
      </c>
      <c r="M118" s="67">
        <v>0.16</v>
      </c>
      <c r="N118" s="93">
        <v>0.18</v>
      </c>
      <c r="O118" s="50">
        <v>0.14000000000000001</v>
      </c>
      <c r="P118" s="184">
        <v>0.14000000000000001</v>
      </c>
      <c r="Q118" s="67">
        <v>0.14000000000000001</v>
      </c>
      <c r="R118" s="93">
        <v>0.14000000000000001</v>
      </c>
      <c r="T118" s="571">
        <v>-0.06</v>
      </c>
      <c r="U118" s="571">
        <v>-5.0000000000000001E-3</v>
      </c>
      <c r="V118" s="571">
        <v>0.13250000000000001</v>
      </c>
      <c r="X118" s="538">
        <v>0.13250000000000001</v>
      </c>
      <c r="Y118" s="539">
        <v>0.13250000000000001</v>
      </c>
      <c r="Z118" s="538">
        <v>0.17749999999999999</v>
      </c>
      <c r="AA118" s="538">
        <v>-0.17</v>
      </c>
      <c r="AB118" s="556">
        <v>0.35499999999999998</v>
      </c>
      <c r="AC118" s="556">
        <v>0.28999999999999998</v>
      </c>
      <c r="AD118" s="556">
        <v>0.16250000000000001</v>
      </c>
      <c r="AE118" s="557">
        <v>0.16250000000000001</v>
      </c>
      <c r="AF118" s="325">
        <v>-0.29249999999999998</v>
      </c>
      <c r="AG118" s="325">
        <v>0</v>
      </c>
      <c r="AH118" s="287"/>
      <c r="AI118" s="74">
        <v>40057</v>
      </c>
      <c r="AJ118" s="67">
        <v>3.2680000000000002</v>
      </c>
      <c r="AK118" s="68"/>
      <c r="AL118" s="68"/>
      <c r="AM118" s="69">
        <v>1.7902823161117627</v>
      </c>
      <c r="AN118" s="68">
        <v>3.4080000000000004</v>
      </c>
      <c r="AO118" s="68">
        <v>3.4080000000000004</v>
      </c>
      <c r="AP118" s="68">
        <v>3.4080000000000004</v>
      </c>
      <c r="AQ118" s="66">
        <v>3.4080000000000004</v>
      </c>
      <c r="AR118" s="40">
        <v>3.4280000000000004</v>
      </c>
      <c r="AS118" s="40">
        <v>3.4480000000000004</v>
      </c>
      <c r="AT118" s="40">
        <v>3.4080000000000004</v>
      </c>
      <c r="AU118" s="48">
        <v>3.4080000000000004</v>
      </c>
      <c r="AV118" s="48"/>
      <c r="AW118" s="48"/>
      <c r="AX118" s="40">
        <v>3.4005000000000001</v>
      </c>
      <c r="AY118" s="40">
        <v>3.4455</v>
      </c>
      <c r="AZ118" s="40">
        <v>3.6230000000000002</v>
      </c>
      <c r="BA118" s="67">
        <v>3.5580000000000003</v>
      </c>
      <c r="BB118" s="40">
        <v>3.4305000000000003</v>
      </c>
      <c r="BC118" s="51">
        <v>3.4305000000000003</v>
      </c>
      <c r="BD118" s="51">
        <v>2.9755000000000003</v>
      </c>
      <c r="BE118" s="51">
        <v>3.2680000000000002</v>
      </c>
      <c r="BF118" s="67"/>
      <c r="BG118" s="40"/>
      <c r="BH118" s="40">
        <v>1.36049977905</v>
      </c>
      <c r="BI118" s="48">
        <v>6.3141258309955012E-2</v>
      </c>
      <c r="BJ118" s="48">
        <v>7.1980998403561008E-2</v>
      </c>
      <c r="BK118" s="48">
        <v>0.56784293559263077</v>
      </c>
      <c r="BL118" s="63">
        <v>0.52531758101870962</v>
      </c>
      <c r="BM118" s="40"/>
      <c r="BN118" s="40"/>
      <c r="BO118" s="71"/>
      <c r="BP118" s="71"/>
      <c r="BQ118" s="40"/>
      <c r="BR118" s="71"/>
      <c r="BS118" s="40"/>
      <c r="BT118" s="40"/>
      <c r="BU118" s="40"/>
      <c r="BV118" s="56"/>
      <c r="BW118" s="49"/>
      <c r="BX118" s="49"/>
      <c r="BY118" s="40"/>
      <c r="BZ118" s="40"/>
      <c r="CA118" s="40"/>
      <c r="CB118" s="40"/>
      <c r="CC118" s="48"/>
      <c r="CD118" s="48"/>
      <c r="CE118" s="40"/>
      <c r="CF118" s="48"/>
      <c r="CG118" s="40"/>
      <c r="CH118" s="56"/>
      <c r="CI118" s="56"/>
      <c r="CJ118" s="72"/>
      <c r="CK118" s="40"/>
      <c r="CL118" s="56"/>
      <c r="CM118" s="40"/>
      <c r="CN118" s="49"/>
      <c r="CO118" s="49"/>
      <c r="CP118" s="40"/>
      <c r="CQ118" s="56"/>
      <c r="CR118" s="40"/>
      <c r="CS118" s="40"/>
      <c r="CT118" s="41"/>
      <c r="CU118" s="41"/>
      <c r="CV118" s="49"/>
      <c r="CW118" s="40"/>
      <c r="CX118" s="49"/>
      <c r="CY118" s="40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</row>
    <row r="119" spans="1:117">
      <c r="A119" s="165">
        <v>40087</v>
      </c>
      <c r="B119" s="40"/>
      <c r="C119" s="41">
        <v>0.14000000000000001</v>
      </c>
      <c r="D119" s="394">
        <v>0.14000000000000001</v>
      </c>
      <c r="E119" s="93">
        <v>0.14000000000000001</v>
      </c>
      <c r="F119" s="288">
        <v>0.105</v>
      </c>
      <c r="G119" s="93">
        <v>0.14000000000000001</v>
      </c>
      <c r="H119" s="294">
        <v>0.14000000000000001</v>
      </c>
      <c r="I119" s="67">
        <v>0.14000000000000001</v>
      </c>
      <c r="J119" s="397">
        <v>0.14000000000000001</v>
      </c>
      <c r="K119" s="50">
        <v>0.16</v>
      </c>
      <c r="L119" s="417">
        <v>0.16</v>
      </c>
      <c r="M119" s="67">
        <v>0.16</v>
      </c>
      <c r="N119" s="93">
        <v>0.18</v>
      </c>
      <c r="O119" s="50">
        <v>0.14000000000000001</v>
      </c>
      <c r="P119" s="184">
        <v>0.14000000000000001</v>
      </c>
      <c r="Q119" s="67">
        <v>0.14000000000000001</v>
      </c>
      <c r="R119" s="93">
        <v>0.14000000000000001</v>
      </c>
      <c r="T119" s="571">
        <v>-0.06</v>
      </c>
      <c r="U119" s="571">
        <v>-5.0000000000000001E-3</v>
      </c>
      <c r="V119" s="571">
        <v>0.14749999999999999</v>
      </c>
      <c r="X119" s="538">
        <v>0.14749999999999999</v>
      </c>
      <c r="Y119" s="539">
        <v>0.14749999999999999</v>
      </c>
      <c r="Z119" s="538">
        <v>0.1925</v>
      </c>
      <c r="AA119" s="538">
        <v>-0.155</v>
      </c>
      <c r="AB119" s="556">
        <v>0.42499999999999999</v>
      </c>
      <c r="AC119" s="556">
        <v>0.36249999999999999</v>
      </c>
      <c r="AD119" s="556">
        <v>0.185</v>
      </c>
      <c r="AE119" s="557">
        <v>0.16500000000000001</v>
      </c>
      <c r="AF119" s="325">
        <v>-0.29249999999999998</v>
      </c>
      <c r="AG119" s="325">
        <v>0</v>
      </c>
      <c r="AH119" s="287"/>
      <c r="AI119" s="74">
        <v>40087</v>
      </c>
      <c r="AJ119" s="67">
        <v>3.282</v>
      </c>
      <c r="AK119" s="68"/>
      <c r="AL119" s="68"/>
      <c r="AM119" s="69">
        <v>1.7872772046458132</v>
      </c>
      <c r="AN119" s="68">
        <v>3.4220000000000002</v>
      </c>
      <c r="AO119" s="68">
        <v>3.4220000000000002</v>
      </c>
      <c r="AP119" s="68">
        <v>3.4220000000000002</v>
      </c>
      <c r="AQ119" s="66">
        <v>3.4220000000000002</v>
      </c>
      <c r="AR119" s="40">
        <v>3.4420000000000002</v>
      </c>
      <c r="AS119" s="40">
        <v>3.4620000000000002</v>
      </c>
      <c r="AT119" s="40">
        <v>3.4220000000000002</v>
      </c>
      <c r="AU119" s="48">
        <v>3.4220000000000002</v>
      </c>
      <c r="AV119" s="48"/>
      <c r="AW119" s="48"/>
      <c r="AX119" s="40">
        <v>3.4295</v>
      </c>
      <c r="AY119" s="40">
        <v>3.4744999999999999</v>
      </c>
      <c r="AZ119" s="40">
        <v>3.7069999999999999</v>
      </c>
      <c r="BA119" s="67">
        <v>3.6444999999999999</v>
      </c>
      <c r="BB119" s="40">
        <v>3.4670000000000001</v>
      </c>
      <c r="BC119" s="51">
        <v>3.4470000000000001</v>
      </c>
      <c r="BD119" s="51">
        <v>2.9895</v>
      </c>
      <c r="BE119" s="51">
        <v>3.282</v>
      </c>
      <c r="BF119" s="67"/>
      <c r="BG119" s="40"/>
      <c r="BH119" s="40">
        <v>1.359809829075</v>
      </c>
      <c r="BI119" s="48">
        <v>6.3161324344436012E-2</v>
      </c>
      <c r="BJ119" s="48">
        <v>7.197775628181402E-2</v>
      </c>
      <c r="BK119" s="48">
        <v>0.56485000915264583</v>
      </c>
      <c r="BL119" s="63">
        <v>0.52229024098358068</v>
      </c>
      <c r="BM119" s="40"/>
      <c r="BN119" s="40"/>
      <c r="BO119" s="71"/>
      <c r="BP119" s="71"/>
      <c r="BQ119" s="40"/>
      <c r="BR119" s="71"/>
      <c r="BS119" s="40"/>
      <c r="BT119" s="40"/>
      <c r="BU119" s="40"/>
      <c r="BV119" s="56"/>
      <c r="BW119" s="49"/>
      <c r="BX119" s="49"/>
      <c r="BY119" s="40"/>
      <c r="BZ119" s="40"/>
      <c r="CA119" s="40"/>
      <c r="CB119" s="40"/>
      <c r="CC119" s="48"/>
      <c r="CD119" s="48"/>
      <c r="CE119" s="40"/>
      <c r="CF119" s="48"/>
      <c r="CG119" s="40"/>
      <c r="CH119" s="56"/>
      <c r="CI119" s="56"/>
      <c r="CJ119" s="72"/>
      <c r="CK119" s="40"/>
      <c r="CL119" s="56"/>
      <c r="CM119" s="40"/>
      <c r="CN119" s="49"/>
      <c r="CO119" s="49"/>
      <c r="CP119" s="40"/>
      <c r="CQ119" s="56"/>
      <c r="CR119" s="40"/>
      <c r="CS119" s="40"/>
      <c r="CT119" s="41"/>
      <c r="CU119" s="41"/>
      <c r="CV119" s="49"/>
      <c r="CW119" s="40"/>
      <c r="CX119" s="49"/>
      <c r="CY119" s="40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</row>
    <row r="120" spans="1:117">
      <c r="A120" s="165">
        <v>40118</v>
      </c>
      <c r="B120" s="40"/>
      <c r="C120" s="41">
        <v>0.22500000000000001</v>
      </c>
      <c r="D120" s="394">
        <v>0.22500000000000001</v>
      </c>
      <c r="E120" s="93">
        <v>0.22500000000000001</v>
      </c>
      <c r="F120" s="288">
        <v>0.19</v>
      </c>
      <c r="G120" s="93">
        <v>0.22500000000000001</v>
      </c>
      <c r="H120" s="294">
        <v>0.34499999999999997</v>
      </c>
      <c r="I120" s="67">
        <v>0.34499999999999997</v>
      </c>
      <c r="J120" s="397">
        <v>0.34499999999999997</v>
      </c>
      <c r="K120" s="41">
        <v>0.34499999999999997</v>
      </c>
      <c r="L120" s="417">
        <v>0.34499999999999997</v>
      </c>
      <c r="M120" s="67">
        <v>0.34499999999999997</v>
      </c>
      <c r="N120" s="93">
        <v>0.375</v>
      </c>
      <c r="O120" s="50">
        <v>0.44500000000000001</v>
      </c>
      <c r="P120" s="184">
        <v>0.44500000000000001</v>
      </c>
      <c r="Q120" s="67">
        <v>0.44500000000000001</v>
      </c>
      <c r="R120" s="93">
        <v>0.46500000000000002</v>
      </c>
      <c r="T120" s="571">
        <v>6.5000000000000002E-2</v>
      </c>
      <c r="U120" s="571">
        <v>0.12</v>
      </c>
      <c r="V120" s="571">
        <v>0.18463200000000002</v>
      </c>
      <c r="X120" s="538">
        <v>0.21</v>
      </c>
      <c r="Y120" s="539">
        <v>0.21</v>
      </c>
      <c r="Z120" s="538">
        <v>0.255</v>
      </c>
      <c r="AA120" s="538">
        <v>-0.11749999999999999</v>
      </c>
      <c r="AB120" s="556">
        <v>0.72499999999999998</v>
      </c>
      <c r="AC120" s="556">
        <v>0.45500000000000002</v>
      </c>
      <c r="AD120" s="556">
        <v>0.28749999999999998</v>
      </c>
      <c r="AE120" s="557">
        <v>0.24</v>
      </c>
      <c r="AF120" s="325">
        <v>-0.25</v>
      </c>
      <c r="AG120" s="325">
        <v>0</v>
      </c>
      <c r="AH120" s="287"/>
      <c r="AI120" s="74">
        <v>40118</v>
      </c>
      <c r="AJ120" s="67">
        <v>3.3610000000000002</v>
      </c>
      <c r="AK120" s="68"/>
      <c r="AL120" s="68"/>
      <c r="AM120" s="69">
        <v>1.8617816210080314</v>
      </c>
      <c r="AN120" s="68">
        <v>3.5860000000000003</v>
      </c>
      <c r="AO120" s="68">
        <v>3.5860000000000003</v>
      </c>
      <c r="AP120" s="68">
        <v>3.5860000000000003</v>
      </c>
      <c r="AQ120" s="66">
        <v>3.7060000000000004</v>
      </c>
      <c r="AR120" s="40">
        <v>3.7060000000000004</v>
      </c>
      <c r="AS120" s="40">
        <v>3.7360000000000002</v>
      </c>
      <c r="AT120" s="40">
        <v>3.806</v>
      </c>
      <c r="AU120" s="48">
        <v>3.8260000000000001</v>
      </c>
      <c r="AV120" s="48"/>
      <c r="AW120" s="48"/>
      <c r="AX120" s="40">
        <v>3.5710000000000002</v>
      </c>
      <c r="AY120" s="40">
        <v>3.6160000000000001</v>
      </c>
      <c r="AZ120" s="40">
        <v>4.0860000000000003</v>
      </c>
      <c r="BA120" s="67">
        <v>3.8160000000000003</v>
      </c>
      <c r="BB120" s="40">
        <v>3.6485000000000003</v>
      </c>
      <c r="BC120" s="51">
        <v>3.601</v>
      </c>
      <c r="BD120" s="51">
        <v>3.1110000000000002</v>
      </c>
      <c r="BE120" s="51">
        <v>3.3610000000000002</v>
      </c>
      <c r="BF120" s="67"/>
      <c r="BG120" s="40"/>
      <c r="BH120" s="40">
        <v>1.3591475919909999</v>
      </c>
      <c r="BI120" s="48">
        <v>6.3182059246873007E-2</v>
      </c>
      <c r="BJ120" s="48">
        <v>7.1974406089347007E-2</v>
      </c>
      <c r="BK120" s="48">
        <v>0.5617720050394247</v>
      </c>
      <c r="BL120" s="63">
        <v>0.51918059704629982</v>
      </c>
      <c r="BM120" s="40"/>
      <c r="BN120" s="40"/>
      <c r="BO120" s="71"/>
      <c r="BP120" s="71"/>
      <c r="BQ120" s="40"/>
      <c r="BR120" s="71"/>
      <c r="BS120" s="40"/>
      <c r="BT120" s="40"/>
      <c r="BU120" s="40"/>
      <c r="BV120" s="56"/>
      <c r="BW120" s="49"/>
      <c r="BX120" s="49"/>
      <c r="BY120" s="40"/>
      <c r="BZ120" s="40"/>
      <c r="CA120" s="40"/>
      <c r="CB120" s="40"/>
      <c r="CC120" s="48"/>
      <c r="CD120" s="48"/>
      <c r="CE120" s="40"/>
      <c r="CF120" s="48"/>
      <c r="CG120" s="40"/>
      <c r="CH120" s="56"/>
      <c r="CI120" s="56"/>
      <c r="CJ120" s="72"/>
      <c r="CK120" s="40"/>
      <c r="CL120" s="56"/>
      <c r="CM120" s="40"/>
      <c r="CN120" s="49"/>
      <c r="CO120" s="49"/>
      <c r="CP120" s="40"/>
      <c r="CQ120" s="56"/>
      <c r="CR120" s="40"/>
      <c r="CS120" s="40"/>
      <c r="CT120" s="41"/>
      <c r="CU120" s="41"/>
      <c r="CV120" s="49"/>
      <c r="CW120" s="40"/>
      <c r="CX120" s="49"/>
      <c r="CY120" s="40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</row>
    <row r="121" spans="1:117">
      <c r="A121" s="165">
        <v>40148</v>
      </c>
      <c r="B121" s="40"/>
      <c r="C121" s="41">
        <v>0.22500000000000001</v>
      </c>
      <c r="D121" s="394">
        <v>0.22500000000000001</v>
      </c>
      <c r="E121" s="93">
        <v>0.22500000000000001</v>
      </c>
      <c r="F121" s="288">
        <v>0.19</v>
      </c>
      <c r="G121" s="93">
        <v>0.22500000000000001</v>
      </c>
      <c r="H121" s="294">
        <v>0.34499999999999997</v>
      </c>
      <c r="I121" s="67">
        <v>0.34499999999999997</v>
      </c>
      <c r="J121" s="397">
        <v>0.34499999999999997</v>
      </c>
      <c r="K121" s="41">
        <v>0.34499999999999997</v>
      </c>
      <c r="L121" s="417">
        <v>0.34499999999999997</v>
      </c>
      <c r="M121" s="67">
        <v>0.34499999999999997</v>
      </c>
      <c r="N121" s="93">
        <v>0.375</v>
      </c>
      <c r="O121" s="50">
        <v>0.44500000000000001</v>
      </c>
      <c r="P121" s="184">
        <v>0.44500000000000001</v>
      </c>
      <c r="Q121" s="67">
        <v>0.44500000000000001</v>
      </c>
      <c r="R121" s="93">
        <v>0.46500000000000002</v>
      </c>
      <c r="T121" s="571">
        <v>6.5000000000000002E-2</v>
      </c>
      <c r="U121" s="571">
        <v>0.12</v>
      </c>
      <c r="V121" s="571">
        <v>0.18741600000000003</v>
      </c>
      <c r="X121" s="538">
        <v>0.25</v>
      </c>
      <c r="Y121" s="539">
        <v>0.25</v>
      </c>
      <c r="Z121" s="538">
        <v>0.29499999999999998</v>
      </c>
      <c r="AA121" s="538">
        <v>-0.11</v>
      </c>
      <c r="AB121" s="556">
        <v>1.23</v>
      </c>
      <c r="AC121" s="556">
        <v>0.79</v>
      </c>
      <c r="AD121" s="556">
        <v>0.33750000000000002</v>
      </c>
      <c r="AE121" s="557">
        <v>0.29499999999999998</v>
      </c>
      <c r="AF121" s="325">
        <v>-0.25</v>
      </c>
      <c r="AG121" s="325">
        <v>0</v>
      </c>
      <c r="AH121" s="287"/>
      <c r="AI121" s="74">
        <v>40148</v>
      </c>
      <c r="AJ121" s="67">
        <v>3.4480000000000004</v>
      </c>
      <c r="AK121" s="68"/>
      <c r="AL121" s="68"/>
      <c r="AM121" s="69">
        <v>1.8959627968448136</v>
      </c>
      <c r="AN121" s="68">
        <v>3.6730000000000005</v>
      </c>
      <c r="AO121" s="68">
        <v>3.6730000000000005</v>
      </c>
      <c r="AP121" s="68">
        <v>3.6730000000000005</v>
      </c>
      <c r="AQ121" s="66">
        <v>3.7930000000000001</v>
      </c>
      <c r="AR121" s="40">
        <v>3.7930000000000001</v>
      </c>
      <c r="AS121" s="40">
        <v>3.8230000000000004</v>
      </c>
      <c r="AT121" s="40">
        <v>3.8930000000000002</v>
      </c>
      <c r="AU121" s="48">
        <v>3.9130000000000003</v>
      </c>
      <c r="AV121" s="48"/>
      <c r="AW121" s="48"/>
      <c r="AX121" s="40">
        <v>3.6980000000000004</v>
      </c>
      <c r="AY121" s="40">
        <v>3.7430000000000003</v>
      </c>
      <c r="AZ121" s="40">
        <v>4.6780000000000008</v>
      </c>
      <c r="BA121" s="67">
        <v>4.2380000000000004</v>
      </c>
      <c r="BB121" s="40">
        <v>3.7855000000000003</v>
      </c>
      <c r="BC121" s="51">
        <v>3.7430000000000003</v>
      </c>
      <c r="BD121" s="51">
        <v>3.1980000000000004</v>
      </c>
      <c r="BE121" s="51">
        <v>3.4480000000000004</v>
      </c>
      <c r="BF121" s="67"/>
      <c r="BG121" s="40"/>
      <c r="BH121" s="40">
        <v>1.3584689105160002</v>
      </c>
      <c r="BI121" s="48">
        <v>6.3202125281624999E-2</v>
      </c>
      <c r="BJ121" s="48">
        <v>7.1971163967607027E-2</v>
      </c>
      <c r="BK121" s="48">
        <v>0.55880744790807046</v>
      </c>
      <c r="BL121" s="63">
        <v>0.51618916331195575</v>
      </c>
      <c r="BM121" s="40"/>
      <c r="BN121" s="40"/>
      <c r="BO121" s="71"/>
      <c r="BP121" s="71"/>
      <c r="BQ121" s="40"/>
      <c r="BR121" s="71"/>
      <c r="BS121" s="40"/>
      <c r="BT121" s="40"/>
      <c r="BU121" s="40"/>
      <c r="BV121" s="56"/>
      <c r="BW121" s="49"/>
      <c r="BX121" s="49"/>
      <c r="BY121" s="40"/>
      <c r="BZ121" s="40"/>
      <c r="CA121" s="40"/>
      <c r="CB121" s="40"/>
      <c r="CC121" s="48"/>
      <c r="CD121" s="48"/>
      <c r="CE121" s="40"/>
      <c r="CF121" s="48"/>
      <c r="CG121" s="40"/>
      <c r="CH121" s="56"/>
      <c r="CI121" s="56"/>
      <c r="CJ121" s="72"/>
      <c r="CK121" s="40"/>
      <c r="CL121" s="56"/>
      <c r="CM121" s="40"/>
      <c r="CN121" s="49"/>
      <c r="CO121" s="49"/>
      <c r="CP121" s="40"/>
      <c r="CQ121" s="56"/>
      <c r="CR121" s="40"/>
      <c r="CS121" s="40"/>
      <c r="CT121" s="41"/>
      <c r="CU121" s="41"/>
      <c r="CV121" s="49"/>
      <c r="CW121" s="40"/>
      <c r="CX121" s="49"/>
      <c r="CY121" s="40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</row>
    <row r="122" spans="1:117">
      <c r="A122" s="165">
        <v>40179</v>
      </c>
      <c r="B122" s="40"/>
      <c r="C122" s="41">
        <v>0.25</v>
      </c>
      <c r="D122" s="394">
        <v>0.25</v>
      </c>
      <c r="E122" s="93">
        <v>0.25</v>
      </c>
      <c r="F122" s="288">
        <v>0.215</v>
      </c>
      <c r="G122" s="93">
        <v>0.25</v>
      </c>
      <c r="H122" s="294">
        <v>0.37</v>
      </c>
      <c r="I122" s="67">
        <v>0.37</v>
      </c>
      <c r="J122" s="397">
        <v>0.37</v>
      </c>
      <c r="K122" s="41">
        <v>0.37</v>
      </c>
      <c r="L122" s="417">
        <v>0.37</v>
      </c>
      <c r="M122" s="67">
        <v>0.37</v>
      </c>
      <c r="N122" s="93">
        <v>0.4</v>
      </c>
      <c r="O122" s="50">
        <v>0.47</v>
      </c>
      <c r="P122" s="184">
        <v>0.47</v>
      </c>
      <c r="Q122" s="67">
        <v>0.47</v>
      </c>
      <c r="R122" s="93">
        <v>0.49</v>
      </c>
      <c r="T122" s="571">
        <v>0.09</v>
      </c>
      <c r="U122" s="571">
        <v>0.14499999999999999</v>
      </c>
      <c r="V122" s="571">
        <v>0.21868799999999999</v>
      </c>
      <c r="X122" s="538">
        <v>0.26250000000000001</v>
      </c>
      <c r="Y122" s="539">
        <v>0.26250000000000001</v>
      </c>
      <c r="Z122" s="538">
        <v>0.30499999999999999</v>
      </c>
      <c r="AA122" s="538">
        <v>-9.5000000000000001E-2</v>
      </c>
      <c r="AB122" s="556">
        <v>1.575</v>
      </c>
      <c r="AC122" s="556">
        <v>0.95499999999999996</v>
      </c>
      <c r="AD122" s="556">
        <v>0.4375</v>
      </c>
      <c r="AE122" s="557">
        <v>0.34250000000000003</v>
      </c>
      <c r="AF122" s="325">
        <v>-0.25</v>
      </c>
      <c r="AG122" s="325">
        <v>0</v>
      </c>
      <c r="AH122" s="287"/>
      <c r="AI122" s="74">
        <v>40179</v>
      </c>
      <c r="AJ122" s="67">
        <v>3.6190000000000002</v>
      </c>
      <c r="AK122" s="68"/>
      <c r="AL122" s="68"/>
      <c r="AM122" s="69">
        <v>1.9852473463432967</v>
      </c>
      <c r="AN122" s="68">
        <v>3.8690000000000002</v>
      </c>
      <c r="AO122" s="68">
        <v>3.8690000000000002</v>
      </c>
      <c r="AP122" s="68">
        <v>3.8690000000000002</v>
      </c>
      <c r="AQ122" s="66">
        <v>3.9890000000000003</v>
      </c>
      <c r="AR122" s="40">
        <v>3.9890000000000003</v>
      </c>
      <c r="AS122" s="40">
        <v>4.0190000000000001</v>
      </c>
      <c r="AT122" s="40">
        <v>4.0890000000000004</v>
      </c>
      <c r="AU122" s="48">
        <v>4.109</v>
      </c>
      <c r="AV122" s="48"/>
      <c r="AW122" s="48"/>
      <c r="AX122" s="40">
        <v>3.8815000000000004</v>
      </c>
      <c r="AY122" s="40">
        <v>3.9240000000000004</v>
      </c>
      <c r="AZ122" s="40">
        <v>5.194</v>
      </c>
      <c r="BA122" s="67">
        <v>4.5739999999999998</v>
      </c>
      <c r="BB122" s="40">
        <v>4.0564999999999998</v>
      </c>
      <c r="BC122" s="51">
        <v>3.9615</v>
      </c>
      <c r="BD122" s="51">
        <v>3.3690000000000002</v>
      </c>
      <c r="BE122" s="51">
        <v>3.6190000000000002</v>
      </c>
      <c r="BF122" s="67"/>
      <c r="BG122" s="40"/>
      <c r="BH122" s="40">
        <v>1.3577959433070004</v>
      </c>
      <c r="BI122" s="48">
        <v>6.3222860184343019E-2</v>
      </c>
      <c r="BJ122" s="48">
        <v>7.1967813775146022E-2</v>
      </c>
      <c r="BK122" s="48">
        <v>0.55575864201656733</v>
      </c>
      <c r="BL122" s="63">
        <v>0.51311639864132763</v>
      </c>
      <c r="BM122" s="40"/>
      <c r="BN122" s="40"/>
      <c r="BO122" s="71"/>
      <c r="BP122" s="71"/>
      <c r="BQ122" s="40"/>
      <c r="BR122" s="71"/>
      <c r="BS122" s="40"/>
      <c r="BT122" s="40"/>
      <c r="BU122" s="40"/>
      <c r="BV122" s="56"/>
      <c r="BW122" s="49"/>
      <c r="BX122" s="49"/>
      <c r="BY122" s="40"/>
      <c r="BZ122" s="40"/>
      <c r="CA122" s="40"/>
      <c r="CB122" s="40"/>
      <c r="CC122" s="48"/>
      <c r="CD122" s="48"/>
      <c r="CE122" s="40"/>
      <c r="CF122" s="48"/>
      <c r="CG122" s="40"/>
      <c r="CH122" s="56"/>
      <c r="CI122" s="56"/>
      <c r="CJ122" s="72"/>
      <c r="CK122" s="40"/>
      <c r="CL122" s="56"/>
      <c r="CM122" s="40"/>
      <c r="CN122" s="49"/>
      <c r="CO122" s="49"/>
      <c r="CP122" s="40"/>
      <c r="CQ122" s="56"/>
      <c r="CR122" s="40"/>
      <c r="CS122" s="40"/>
      <c r="CT122" s="41"/>
      <c r="CU122" s="41"/>
      <c r="CV122" s="49"/>
      <c r="CW122" s="40"/>
      <c r="CX122" s="49"/>
      <c r="CY122" s="40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</row>
    <row r="123" spans="1:117">
      <c r="A123" s="165">
        <v>40210</v>
      </c>
      <c r="B123" s="40"/>
      <c r="C123" s="41">
        <v>0.31</v>
      </c>
      <c r="D123" s="394">
        <v>0.31</v>
      </c>
      <c r="E123" s="93">
        <v>0.31</v>
      </c>
      <c r="F123" s="288">
        <v>0.27500000000000002</v>
      </c>
      <c r="G123" s="93">
        <v>0.31</v>
      </c>
      <c r="H123" s="294">
        <v>0.43</v>
      </c>
      <c r="I123" s="67">
        <v>0.43</v>
      </c>
      <c r="J123" s="397">
        <v>0.43</v>
      </c>
      <c r="K123" s="41">
        <v>0.43</v>
      </c>
      <c r="L123" s="417">
        <v>0.43</v>
      </c>
      <c r="M123" s="67">
        <v>0.43</v>
      </c>
      <c r="N123" s="93">
        <v>0.46</v>
      </c>
      <c r="O123" s="50">
        <v>0.53</v>
      </c>
      <c r="P123" s="184">
        <v>0.53</v>
      </c>
      <c r="Q123" s="67">
        <v>0.53</v>
      </c>
      <c r="R123" s="93">
        <v>0.55000000000000004</v>
      </c>
      <c r="T123" s="571">
        <v>0.15</v>
      </c>
      <c r="U123" s="571">
        <v>0.20499999999999999</v>
      </c>
      <c r="V123" s="571">
        <v>0.27734399999999998</v>
      </c>
      <c r="X123" s="538">
        <v>0.24</v>
      </c>
      <c r="Y123" s="539">
        <v>0.24</v>
      </c>
      <c r="Z123" s="538">
        <v>0.28000000000000003</v>
      </c>
      <c r="AA123" s="538">
        <v>-9.5000000000000001E-2</v>
      </c>
      <c r="AB123" s="556">
        <v>1.4950000000000001</v>
      </c>
      <c r="AC123" s="556">
        <v>0.94499999999999995</v>
      </c>
      <c r="AD123" s="556">
        <v>0.435</v>
      </c>
      <c r="AE123" s="557">
        <v>0.33750000000000002</v>
      </c>
      <c r="AF123" s="325">
        <v>-0.25</v>
      </c>
      <c r="AG123" s="325">
        <v>0</v>
      </c>
      <c r="AH123" s="287"/>
      <c r="AI123" s="74">
        <v>40210</v>
      </c>
      <c r="AJ123" s="67">
        <v>3.5169999999999999</v>
      </c>
      <c r="AK123" s="68"/>
      <c r="AL123" s="68"/>
      <c r="AM123" s="69">
        <v>1.9520080604552361</v>
      </c>
      <c r="AN123" s="68">
        <v>3.827</v>
      </c>
      <c r="AO123" s="68">
        <v>3.827</v>
      </c>
      <c r="AP123" s="68">
        <v>3.827</v>
      </c>
      <c r="AQ123" s="66">
        <v>3.9470000000000001</v>
      </c>
      <c r="AR123" s="40">
        <v>3.9470000000000001</v>
      </c>
      <c r="AS123" s="40">
        <v>3.9769999999999999</v>
      </c>
      <c r="AT123" s="40">
        <v>4.0469999999999997</v>
      </c>
      <c r="AU123" s="48">
        <v>4.0670000000000002</v>
      </c>
      <c r="AV123" s="48"/>
      <c r="AW123" s="48"/>
      <c r="AX123" s="40">
        <v>3.7569999999999997</v>
      </c>
      <c r="AY123" s="40">
        <v>3.7969999999999997</v>
      </c>
      <c r="AZ123" s="40">
        <v>5.0120000000000005</v>
      </c>
      <c r="BA123" s="67">
        <v>4.4619999999999997</v>
      </c>
      <c r="BB123" s="40">
        <v>3.952</v>
      </c>
      <c r="BC123" s="51">
        <v>3.8544999999999998</v>
      </c>
      <c r="BD123" s="51">
        <v>3.2669999999999999</v>
      </c>
      <c r="BE123" s="51">
        <v>3.5169999999999999</v>
      </c>
      <c r="BF123" s="67"/>
      <c r="BG123" s="40"/>
      <c r="BH123" s="40">
        <v>1.3571930066490003</v>
      </c>
      <c r="BI123" s="48">
        <v>6.3243595087203008E-2</v>
      </c>
      <c r="BJ123" s="48">
        <v>7.1964463582689014E-2</v>
      </c>
      <c r="BK123" s="48">
        <v>0.55272458539828184</v>
      </c>
      <c r="BL123" s="63">
        <v>0.51006220550176018</v>
      </c>
      <c r="BM123" s="40"/>
      <c r="BN123" s="40"/>
      <c r="BO123" s="71"/>
      <c r="BP123" s="71"/>
      <c r="BQ123" s="40"/>
      <c r="BR123" s="71"/>
      <c r="BS123" s="40"/>
      <c r="BT123" s="40"/>
      <c r="BU123" s="40"/>
      <c r="BV123" s="56"/>
      <c r="BW123" s="49"/>
      <c r="BX123" s="49"/>
      <c r="BY123" s="40"/>
      <c r="BZ123" s="40"/>
      <c r="CA123" s="40"/>
      <c r="CB123" s="40"/>
      <c r="CC123" s="48"/>
      <c r="CD123" s="48"/>
      <c r="CE123" s="40"/>
      <c r="CF123" s="48"/>
      <c r="CG123" s="40"/>
      <c r="CH123" s="56"/>
      <c r="CI123" s="56"/>
      <c r="CJ123" s="72"/>
      <c r="CK123" s="40"/>
      <c r="CL123" s="56"/>
      <c r="CM123" s="40"/>
      <c r="CN123" s="49"/>
      <c r="CO123" s="49"/>
      <c r="CP123" s="40"/>
      <c r="CQ123" s="56"/>
      <c r="CR123" s="40"/>
      <c r="CS123" s="40"/>
      <c r="CT123" s="41"/>
      <c r="CU123" s="41"/>
      <c r="CV123" s="49"/>
      <c r="CW123" s="40"/>
      <c r="CX123" s="49"/>
      <c r="CY123" s="40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</row>
    <row r="124" spans="1:117">
      <c r="A124" s="165">
        <v>40238</v>
      </c>
      <c r="B124" s="40"/>
      <c r="C124" s="41">
        <v>0.30499999999999999</v>
      </c>
      <c r="D124" s="394">
        <v>0.30499999999999999</v>
      </c>
      <c r="E124" s="93">
        <v>0.30499999999999999</v>
      </c>
      <c r="F124" s="288">
        <v>0.27</v>
      </c>
      <c r="G124" s="93">
        <v>0.30499999999999999</v>
      </c>
      <c r="H124" s="294">
        <v>0.42499999999999999</v>
      </c>
      <c r="I124" s="67">
        <v>0.42499999999999999</v>
      </c>
      <c r="J124" s="397">
        <v>0.42499999999999999</v>
      </c>
      <c r="K124" s="41">
        <v>0.42499999999999999</v>
      </c>
      <c r="L124" s="417">
        <v>0.42499999999999999</v>
      </c>
      <c r="M124" s="67">
        <v>0.42499999999999999</v>
      </c>
      <c r="N124" s="93">
        <v>0.45500000000000002</v>
      </c>
      <c r="O124" s="50">
        <v>0.52500000000000002</v>
      </c>
      <c r="P124" s="184">
        <v>0.52500000000000002</v>
      </c>
      <c r="Q124" s="67">
        <v>0.52500000000000002</v>
      </c>
      <c r="R124" s="93">
        <v>0.54500000000000004</v>
      </c>
      <c r="T124" s="571">
        <v>0.14499999999999999</v>
      </c>
      <c r="U124" s="571">
        <v>0.2</v>
      </c>
      <c r="V124" s="571">
        <v>0.268376</v>
      </c>
      <c r="X124" s="538">
        <v>0.23749999999999999</v>
      </c>
      <c r="Y124" s="539">
        <v>0.23749999999999999</v>
      </c>
      <c r="Z124" s="538">
        <v>0.27800000000000002</v>
      </c>
      <c r="AA124" s="538">
        <v>-9.5000000000000001E-2</v>
      </c>
      <c r="AB124" s="556">
        <v>0.89500000000000002</v>
      </c>
      <c r="AC124" s="556">
        <v>0.60250000000000004</v>
      </c>
      <c r="AD124" s="556">
        <v>0.30249999999999999</v>
      </c>
      <c r="AE124" s="557">
        <v>0.26</v>
      </c>
      <c r="AF124" s="325">
        <v>-0.25</v>
      </c>
      <c r="AG124" s="325">
        <v>0</v>
      </c>
      <c r="AH124" s="287"/>
      <c r="AI124" s="74">
        <v>40238</v>
      </c>
      <c r="AJ124" s="67">
        <v>3.3980000000000001</v>
      </c>
      <c r="AK124" s="68"/>
      <c r="AL124" s="68"/>
      <c r="AM124" s="69">
        <v>1.8786039134412043</v>
      </c>
      <c r="AN124" s="68">
        <v>3.7030000000000003</v>
      </c>
      <c r="AO124" s="68">
        <v>3.7030000000000003</v>
      </c>
      <c r="AP124" s="68">
        <v>3.7030000000000003</v>
      </c>
      <c r="AQ124" s="66">
        <v>3.823</v>
      </c>
      <c r="AR124" s="40">
        <v>3.823</v>
      </c>
      <c r="AS124" s="40">
        <v>3.8530000000000002</v>
      </c>
      <c r="AT124" s="40">
        <v>3.923</v>
      </c>
      <c r="AU124" s="48">
        <v>3.9430000000000001</v>
      </c>
      <c r="AV124" s="48"/>
      <c r="AW124" s="48"/>
      <c r="AX124" s="40">
        <v>3.6355</v>
      </c>
      <c r="AY124" s="40">
        <v>3.6760000000000002</v>
      </c>
      <c r="AZ124" s="40">
        <v>4.2930000000000001</v>
      </c>
      <c r="BA124" s="67">
        <v>4.0005000000000006</v>
      </c>
      <c r="BB124" s="40">
        <v>3.7004999999999999</v>
      </c>
      <c r="BC124" s="51">
        <v>3.6580000000000004</v>
      </c>
      <c r="BD124" s="51">
        <v>3.1480000000000001</v>
      </c>
      <c r="BE124" s="51">
        <v>3.3980000000000001</v>
      </c>
      <c r="BF124" s="67"/>
      <c r="BG124" s="40"/>
      <c r="BH124" s="40">
        <v>1.3565308923159998</v>
      </c>
      <c r="BI124" s="48">
        <v>6.3262323386683E-2</v>
      </c>
      <c r="BJ124" s="48">
        <v>7.1961437602409029E-2</v>
      </c>
      <c r="BK124" s="48">
        <v>0.54999677468484265</v>
      </c>
      <c r="BL124" s="63">
        <v>0.50731944732411671</v>
      </c>
      <c r="BM124" s="40"/>
      <c r="BN124" s="40"/>
      <c r="BO124" s="71"/>
      <c r="BP124" s="71"/>
      <c r="BQ124" s="40"/>
      <c r="BR124" s="71"/>
      <c r="BS124" s="40"/>
      <c r="BT124" s="40"/>
      <c r="BU124" s="40"/>
      <c r="BV124" s="56"/>
      <c r="BW124" s="49"/>
      <c r="BX124" s="49"/>
      <c r="BY124" s="40"/>
      <c r="BZ124" s="40"/>
      <c r="CA124" s="40"/>
      <c r="CB124" s="40"/>
      <c r="CC124" s="48"/>
      <c r="CD124" s="48"/>
      <c r="CE124" s="40"/>
      <c r="CF124" s="48"/>
      <c r="CG124" s="40"/>
      <c r="CH124" s="56"/>
      <c r="CI124" s="56"/>
      <c r="CJ124" s="72"/>
      <c r="CK124" s="40"/>
      <c r="CL124" s="56"/>
      <c r="CM124" s="40"/>
      <c r="CN124" s="49"/>
      <c r="CO124" s="49"/>
      <c r="CP124" s="40"/>
      <c r="CQ124" s="56"/>
      <c r="CR124" s="40"/>
      <c r="CS124" s="40"/>
      <c r="CT124" s="41"/>
      <c r="CU124" s="41"/>
      <c r="CV124" s="49"/>
      <c r="CW124" s="40"/>
      <c r="CX124" s="49"/>
      <c r="CY124" s="40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</row>
    <row r="125" spans="1:117">
      <c r="A125" s="165">
        <v>40269</v>
      </c>
      <c r="B125" s="40"/>
      <c r="C125" s="41">
        <v>0.14000000000000001</v>
      </c>
      <c r="D125" s="394">
        <v>0.14000000000000001</v>
      </c>
      <c r="E125" s="93">
        <v>0.14000000000000001</v>
      </c>
      <c r="F125" s="288">
        <v>0.105</v>
      </c>
      <c r="G125" s="93">
        <v>0.14000000000000001</v>
      </c>
      <c r="H125" s="294">
        <v>0.14000000000000001</v>
      </c>
      <c r="I125" s="67">
        <v>0.14000000000000001</v>
      </c>
      <c r="J125" s="397">
        <v>0.14000000000000001</v>
      </c>
      <c r="K125" s="50">
        <v>0.16</v>
      </c>
      <c r="L125" s="417">
        <v>0.16</v>
      </c>
      <c r="M125" s="67">
        <v>0.16</v>
      </c>
      <c r="N125" s="93">
        <v>0.18</v>
      </c>
      <c r="O125" s="50">
        <v>0.14000000000000001</v>
      </c>
      <c r="P125" s="184">
        <v>0.14000000000000001</v>
      </c>
      <c r="Q125" s="67">
        <v>0.14000000000000001</v>
      </c>
      <c r="R125" s="93">
        <v>0.14000000000000001</v>
      </c>
      <c r="T125" s="571">
        <v>-0.06</v>
      </c>
      <c r="U125" s="571">
        <v>-5.0000000000000001E-3</v>
      </c>
      <c r="V125" s="571">
        <v>0.16500000000000001</v>
      </c>
      <c r="X125" s="538">
        <v>0.16500000000000001</v>
      </c>
      <c r="Y125" s="539">
        <v>0.16500000000000001</v>
      </c>
      <c r="Z125" s="538">
        <v>0.18300000000000002</v>
      </c>
      <c r="AA125" s="538">
        <v>-0.14000000000000001</v>
      </c>
      <c r="AB125" s="556">
        <v>0.45</v>
      </c>
      <c r="AC125" s="556">
        <v>0.35499999999999998</v>
      </c>
      <c r="AD125" s="556">
        <v>0.19750000000000001</v>
      </c>
      <c r="AE125" s="557">
        <v>0.17749999999999999</v>
      </c>
      <c r="AF125" s="325">
        <v>-0.29249999999999998</v>
      </c>
      <c r="AG125" s="325">
        <v>0</v>
      </c>
      <c r="AH125" s="287"/>
      <c r="AI125" s="74">
        <v>40269</v>
      </c>
      <c r="AJ125" s="67">
        <v>3.2790000000000004</v>
      </c>
      <c r="AK125" s="68"/>
      <c r="AL125" s="68"/>
      <c r="AM125" s="69">
        <v>1.7242026776816191</v>
      </c>
      <c r="AN125" s="68">
        <v>3.4190000000000005</v>
      </c>
      <c r="AO125" s="68">
        <v>3.4190000000000005</v>
      </c>
      <c r="AP125" s="68">
        <v>3.4190000000000005</v>
      </c>
      <c r="AQ125" s="66">
        <v>3.4190000000000005</v>
      </c>
      <c r="AR125" s="40">
        <v>3.4390000000000005</v>
      </c>
      <c r="AS125" s="40">
        <v>3.4590000000000005</v>
      </c>
      <c r="AT125" s="40">
        <v>3.4190000000000005</v>
      </c>
      <c r="AU125" s="48">
        <v>3.4190000000000005</v>
      </c>
      <c r="AV125" s="48"/>
      <c r="AW125" s="48"/>
      <c r="AX125" s="40">
        <v>3.4440000000000004</v>
      </c>
      <c r="AY125" s="40">
        <v>3.4620000000000002</v>
      </c>
      <c r="AZ125" s="40">
        <v>3.7290000000000005</v>
      </c>
      <c r="BA125" s="67">
        <v>3.6340000000000003</v>
      </c>
      <c r="BB125" s="40">
        <v>3.4765000000000006</v>
      </c>
      <c r="BC125" s="51">
        <v>3.4565000000000001</v>
      </c>
      <c r="BD125" s="51">
        <v>2.9865000000000004</v>
      </c>
      <c r="BE125" s="51">
        <v>3.2790000000000004</v>
      </c>
      <c r="BF125" s="67"/>
      <c r="BG125" s="40"/>
      <c r="BH125" s="40">
        <v>1.3558955547870002</v>
      </c>
      <c r="BI125" s="48">
        <v>6.3283058289815008E-2</v>
      </c>
      <c r="BJ125" s="48">
        <v>7.1958087409959015E-2</v>
      </c>
      <c r="BK125" s="48">
        <v>0.54699062404030996</v>
      </c>
      <c r="BL125" s="63">
        <v>0.50430028595543108</v>
      </c>
      <c r="BM125" s="40"/>
      <c r="BN125" s="40"/>
      <c r="BO125" s="71"/>
      <c r="BP125" s="71"/>
      <c r="BQ125" s="40"/>
      <c r="BR125" s="71"/>
      <c r="BS125" s="40"/>
      <c r="BT125" s="40"/>
      <c r="BU125" s="40"/>
      <c r="BV125" s="56"/>
      <c r="BW125" s="49"/>
      <c r="BX125" s="49"/>
      <c r="BY125" s="40"/>
      <c r="BZ125" s="40"/>
      <c r="CA125" s="40"/>
      <c r="CB125" s="40"/>
      <c r="CC125" s="48"/>
      <c r="CD125" s="48"/>
      <c r="CE125" s="40"/>
      <c r="CF125" s="48"/>
      <c r="CG125" s="40"/>
      <c r="CH125" s="56"/>
      <c r="CI125" s="56"/>
      <c r="CJ125" s="72"/>
      <c r="CK125" s="40"/>
      <c r="CL125" s="56"/>
      <c r="CM125" s="40"/>
      <c r="CN125" s="49"/>
      <c r="CO125" s="49"/>
      <c r="CP125" s="40"/>
      <c r="CQ125" s="56"/>
      <c r="CR125" s="40"/>
      <c r="CS125" s="40"/>
      <c r="CT125" s="41"/>
      <c r="CU125" s="41"/>
      <c r="CV125" s="49"/>
      <c r="CW125" s="40"/>
      <c r="CX125" s="49"/>
      <c r="CY125" s="40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</row>
    <row r="126" spans="1:117">
      <c r="A126" s="165">
        <v>40299</v>
      </c>
      <c r="B126" s="40"/>
      <c r="C126" s="41">
        <v>0.14000000000000001</v>
      </c>
      <c r="D126" s="394">
        <v>0.14000000000000001</v>
      </c>
      <c r="E126" s="93">
        <v>0.14000000000000001</v>
      </c>
      <c r="F126" s="288">
        <v>0.105</v>
      </c>
      <c r="G126" s="93">
        <v>0.14000000000000001</v>
      </c>
      <c r="H126" s="294">
        <v>0.14000000000000001</v>
      </c>
      <c r="I126" s="67">
        <v>0.14000000000000001</v>
      </c>
      <c r="J126" s="397">
        <v>0.14000000000000001</v>
      </c>
      <c r="K126" s="50">
        <v>0.16</v>
      </c>
      <c r="L126" s="417">
        <v>0.16</v>
      </c>
      <c r="M126" s="67">
        <v>0.16</v>
      </c>
      <c r="N126" s="93">
        <v>0.18</v>
      </c>
      <c r="O126" s="50">
        <v>0.14000000000000001</v>
      </c>
      <c r="P126" s="184">
        <v>0.14000000000000001</v>
      </c>
      <c r="Q126" s="67">
        <v>0.14000000000000001</v>
      </c>
      <c r="R126" s="93">
        <v>0.14000000000000001</v>
      </c>
      <c r="T126" s="571">
        <v>-0.06</v>
      </c>
      <c r="U126" s="571">
        <v>-5.0000000000000001E-3</v>
      </c>
      <c r="V126" s="571">
        <v>0.155</v>
      </c>
      <c r="X126" s="538">
        <v>0.155</v>
      </c>
      <c r="Y126" s="539">
        <v>0.155</v>
      </c>
      <c r="Z126" s="538">
        <v>0.193</v>
      </c>
      <c r="AA126" s="538">
        <v>-0.155</v>
      </c>
      <c r="AB126" s="556">
        <v>0.36499999999999999</v>
      </c>
      <c r="AC126" s="556">
        <v>0.28749999999999998</v>
      </c>
      <c r="AD126" s="556">
        <v>0.17249999999999999</v>
      </c>
      <c r="AE126" s="557">
        <v>0.16250000000000001</v>
      </c>
      <c r="AF126" s="325">
        <v>-0.29249999999999998</v>
      </c>
      <c r="AG126" s="325">
        <v>0</v>
      </c>
      <c r="AH126" s="287"/>
      <c r="AI126" s="74">
        <v>40299</v>
      </c>
      <c r="AJ126" s="67">
        <v>3.2760000000000002</v>
      </c>
      <c r="AK126" s="68"/>
      <c r="AL126" s="68"/>
      <c r="AM126" s="69">
        <v>1.7127683522424786</v>
      </c>
      <c r="AN126" s="68">
        <v>3.4160000000000004</v>
      </c>
      <c r="AO126" s="68">
        <v>3.4160000000000004</v>
      </c>
      <c r="AP126" s="68">
        <v>3.4160000000000004</v>
      </c>
      <c r="AQ126" s="66">
        <v>3.4160000000000004</v>
      </c>
      <c r="AR126" s="40">
        <v>3.4360000000000004</v>
      </c>
      <c r="AS126" s="40">
        <v>3.4560000000000004</v>
      </c>
      <c r="AT126" s="40">
        <v>3.4160000000000004</v>
      </c>
      <c r="AU126" s="48">
        <v>3.4160000000000004</v>
      </c>
      <c r="AV126" s="48"/>
      <c r="AW126" s="48"/>
      <c r="AX126" s="40">
        <v>3.431</v>
      </c>
      <c r="AY126" s="40">
        <v>3.4690000000000003</v>
      </c>
      <c r="AZ126" s="40">
        <v>3.641</v>
      </c>
      <c r="BA126" s="67">
        <v>3.5635000000000003</v>
      </c>
      <c r="BB126" s="40">
        <v>3.4485000000000001</v>
      </c>
      <c r="BC126" s="51">
        <v>3.4385000000000003</v>
      </c>
      <c r="BD126" s="51">
        <v>2.9835000000000003</v>
      </c>
      <c r="BE126" s="51">
        <v>3.2760000000000002</v>
      </c>
      <c r="BF126" s="67"/>
      <c r="BG126" s="40"/>
      <c r="BH126" s="40">
        <v>1.3552446304210002</v>
      </c>
      <c r="BI126" s="48">
        <v>6.3303124325240004E-2</v>
      </c>
      <c r="BJ126" s="48">
        <v>7.1954845288237007E-2</v>
      </c>
      <c r="BK126" s="48">
        <v>0.54409532488126133</v>
      </c>
      <c r="BL126" s="63">
        <v>0.50139588765880516</v>
      </c>
      <c r="BM126" s="40"/>
      <c r="BN126" s="40"/>
      <c r="BO126" s="71"/>
      <c r="BP126" s="71"/>
      <c r="BQ126" s="40"/>
      <c r="BR126" s="71"/>
      <c r="BS126" s="40"/>
      <c r="BT126" s="40"/>
      <c r="BU126" s="40"/>
      <c r="BV126" s="56"/>
      <c r="BW126" s="49"/>
      <c r="BX126" s="49"/>
      <c r="BY126" s="40"/>
      <c r="BZ126" s="40"/>
      <c r="CA126" s="40"/>
      <c r="CB126" s="40"/>
      <c r="CC126" s="48"/>
      <c r="CD126" s="48"/>
      <c r="CE126" s="40"/>
      <c r="CF126" s="48"/>
      <c r="CG126" s="40"/>
      <c r="CH126" s="56"/>
      <c r="CI126" s="56"/>
      <c r="CJ126" s="72"/>
      <c r="CK126" s="40"/>
      <c r="CL126" s="56"/>
      <c r="CM126" s="40"/>
      <c r="CN126" s="49"/>
      <c r="CO126" s="49"/>
      <c r="CP126" s="40"/>
      <c r="CQ126" s="56"/>
      <c r="CR126" s="40"/>
      <c r="CS126" s="40"/>
      <c r="CT126" s="41"/>
      <c r="CU126" s="41"/>
      <c r="CV126" s="49"/>
      <c r="CW126" s="40"/>
      <c r="CX126" s="49"/>
      <c r="CY126" s="40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</row>
    <row r="127" spans="1:117">
      <c r="A127" s="165">
        <v>40330</v>
      </c>
      <c r="B127" s="40"/>
      <c r="C127" s="41">
        <v>0.14000000000000001</v>
      </c>
      <c r="D127" s="394">
        <v>0.14000000000000001</v>
      </c>
      <c r="E127" s="93">
        <v>0.14000000000000001</v>
      </c>
      <c r="F127" s="288">
        <v>0.105</v>
      </c>
      <c r="G127" s="93">
        <v>0.14000000000000001</v>
      </c>
      <c r="H127" s="294">
        <v>0.14000000000000001</v>
      </c>
      <c r="I127" s="67">
        <v>0.14000000000000001</v>
      </c>
      <c r="J127" s="397">
        <v>0.14000000000000001</v>
      </c>
      <c r="K127" s="50">
        <v>0.16</v>
      </c>
      <c r="L127" s="417">
        <v>0.16</v>
      </c>
      <c r="M127" s="67">
        <v>0.16</v>
      </c>
      <c r="N127" s="93">
        <v>0.18</v>
      </c>
      <c r="O127" s="50">
        <v>0.14000000000000001</v>
      </c>
      <c r="P127" s="184">
        <v>0.14000000000000001</v>
      </c>
      <c r="Q127" s="67">
        <v>0.14000000000000001</v>
      </c>
      <c r="R127" s="93">
        <v>0.14000000000000001</v>
      </c>
      <c r="T127" s="571">
        <v>-0.06</v>
      </c>
      <c r="U127" s="571">
        <v>-5.0000000000000001E-3</v>
      </c>
      <c r="V127" s="571">
        <v>0.15</v>
      </c>
      <c r="X127" s="538">
        <v>0.15</v>
      </c>
      <c r="Y127" s="539">
        <v>0.15</v>
      </c>
      <c r="Z127" s="538">
        <v>0.188</v>
      </c>
      <c r="AA127" s="538">
        <v>-0.16500000000000001</v>
      </c>
      <c r="AB127" s="556">
        <v>0.35499999999999998</v>
      </c>
      <c r="AC127" s="556">
        <v>0.28749999999999998</v>
      </c>
      <c r="AD127" s="556">
        <v>0.17249999999999999</v>
      </c>
      <c r="AE127" s="557">
        <v>0.16250000000000001</v>
      </c>
      <c r="AF127" s="325">
        <v>-0.29249999999999998</v>
      </c>
      <c r="AG127" s="325">
        <v>0</v>
      </c>
      <c r="AH127" s="287"/>
      <c r="AI127" s="74">
        <v>40330</v>
      </c>
      <c r="AJ127" s="67">
        <v>3.3130000000000002</v>
      </c>
      <c r="AK127" s="68"/>
      <c r="AL127" s="68"/>
      <c r="AM127" s="69">
        <v>1.7210184212558437</v>
      </c>
      <c r="AN127" s="68">
        <v>3.4530000000000003</v>
      </c>
      <c r="AO127" s="68">
        <v>3.4530000000000003</v>
      </c>
      <c r="AP127" s="68">
        <v>3.4530000000000003</v>
      </c>
      <c r="AQ127" s="66">
        <v>3.4530000000000003</v>
      </c>
      <c r="AR127" s="40">
        <v>3.4730000000000003</v>
      </c>
      <c r="AS127" s="40">
        <v>3.4930000000000003</v>
      </c>
      <c r="AT127" s="40">
        <v>3.4530000000000003</v>
      </c>
      <c r="AU127" s="48">
        <v>3.4530000000000003</v>
      </c>
      <c r="AV127" s="48"/>
      <c r="AW127" s="48"/>
      <c r="AX127" s="40">
        <v>3.4630000000000001</v>
      </c>
      <c r="AY127" s="40">
        <v>3.5010000000000003</v>
      </c>
      <c r="AZ127" s="40">
        <v>3.6680000000000001</v>
      </c>
      <c r="BA127" s="67">
        <v>3.6005000000000003</v>
      </c>
      <c r="BB127" s="40">
        <v>3.4855</v>
      </c>
      <c r="BC127" s="51">
        <v>3.4755000000000003</v>
      </c>
      <c r="BD127" s="51">
        <v>3.0205000000000002</v>
      </c>
      <c r="BE127" s="51">
        <v>3.3130000000000002</v>
      </c>
      <c r="BF127" s="67"/>
      <c r="BG127" s="40"/>
      <c r="BH127" s="40">
        <v>1.354620106934</v>
      </c>
      <c r="BI127" s="48">
        <v>6.3323859228651996E-2</v>
      </c>
      <c r="BJ127" s="48">
        <v>7.1951495095794016E-2</v>
      </c>
      <c r="BK127" s="48">
        <v>0.54111779950091354</v>
      </c>
      <c r="BL127" s="63">
        <v>0.49841251701588285</v>
      </c>
      <c r="BM127" s="40"/>
      <c r="BN127" s="40"/>
      <c r="BO127" s="71"/>
      <c r="BP127" s="71"/>
      <c r="BQ127" s="40"/>
      <c r="BR127" s="71"/>
      <c r="BS127" s="40"/>
      <c r="BT127" s="40"/>
      <c r="BU127" s="40"/>
      <c r="BV127" s="56"/>
      <c r="BW127" s="49"/>
      <c r="BX127" s="49"/>
      <c r="BY127" s="40"/>
      <c r="BZ127" s="40"/>
      <c r="CA127" s="40"/>
      <c r="CB127" s="40"/>
      <c r="CC127" s="48"/>
      <c r="CD127" s="48"/>
      <c r="CE127" s="40"/>
      <c r="CF127" s="48"/>
      <c r="CG127" s="40"/>
      <c r="CH127" s="56"/>
      <c r="CI127" s="56"/>
      <c r="CJ127" s="72"/>
      <c r="CK127" s="40"/>
      <c r="CL127" s="56"/>
      <c r="CM127" s="40"/>
      <c r="CN127" s="49"/>
      <c r="CO127" s="49"/>
      <c r="CP127" s="40"/>
      <c r="CQ127" s="56"/>
      <c r="CR127" s="40"/>
      <c r="CS127" s="40"/>
      <c r="CT127" s="41"/>
      <c r="CU127" s="41"/>
      <c r="CV127" s="49"/>
      <c r="CW127" s="40"/>
      <c r="CX127" s="49"/>
      <c r="CY127" s="40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</row>
    <row r="128" spans="1:117">
      <c r="A128" s="165">
        <v>40360</v>
      </c>
      <c r="B128" s="40"/>
      <c r="C128" s="41">
        <v>0.14000000000000001</v>
      </c>
      <c r="D128" s="394">
        <v>0.14000000000000001</v>
      </c>
      <c r="E128" s="93">
        <v>0.14000000000000001</v>
      </c>
      <c r="F128" s="288">
        <v>0.105</v>
      </c>
      <c r="G128" s="93">
        <v>0.14000000000000001</v>
      </c>
      <c r="H128" s="294">
        <v>0.14000000000000001</v>
      </c>
      <c r="I128" s="67">
        <v>0.14000000000000001</v>
      </c>
      <c r="J128" s="397">
        <v>0.14000000000000001</v>
      </c>
      <c r="K128" s="50">
        <v>0.16</v>
      </c>
      <c r="L128" s="417">
        <v>0.16</v>
      </c>
      <c r="M128" s="67">
        <v>0.16</v>
      </c>
      <c r="N128" s="93">
        <v>0.18</v>
      </c>
      <c r="O128" s="50">
        <v>0.14000000000000001</v>
      </c>
      <c r="P128" s="184">
        <v>0.14000000000000001</v>
      </c>
      <c r="Q128" s="67">
        <v>0.14000000000000001</v>
      </c>
      <c r="R128" s="93">
        <v>0.14000000000000001</v>
      </c>
      <c r="T128" s="571">
        <v>-0.06</v>
      </c>
      <c r="U128" s="571">
        <v>-5.0000000000000001E-3</v>
      </c>
      <c r="V128" s="571">
        <v>0.14000000000000001</v>
      </c>
      <c r="X128" s="538">
        <v>0.14000000000000001</v>
      </c>
      <c r="Y128" s="539">
        <v>0.14000000000000001</v>
      </c>
      <c r="Z128" s="538">
        <v>0.17800000000000002</v>
      </c>
      <c r="AA128" s="538">
        <v>-0.16500000000000001</v>
      </c>
      <c r="AB128" s="556">
        <v>0.39</v>
      </c>
      <c r="AC128" s="556">
        <v>0.3</v>
      </c>
      <c r="AD128" s="556">
        <v>0.185</v>
      </c>
      <c r="AE128" s="557">
        <v>0.16250000000000001</v>
      </c>
      <c r="AF128" s="325">
        <v>-0.29249999999999998</v>
      </c>
      <c r="AG128" s="325">
        <v>0</v>
      </c>
      <c r="AH128" s="287"/>
      <c r="AI128" s="74">
        <v>40360</v>
      </c>
      <c r="AJ128" s="67">
        <v>3.3130000000000002</v>
      </c>
      <c r="AK128" s="68"/>
      <c r="AL128" s="68"/>
      <c r="AM128" s="69">
        <v>1.7111084112726778</v>
      </c>
      <c r="AN128" s="68">
        <v>3.4530000000000003</v>
      </c>
      <c r="AO128" s="68">
        <v>3.4530000000000003</v>
      </c>
      <c r="AP128" s="68">
        <v>3.4530000000000003</v>
      </c>
      <c r="AQ128" s="66">
        <v>3.4530000000000003</v>
      </c>
      <c r="AR128" s="40">
        <v>3.4730000000000003</v>
      </c>
      <c r="AS128" s="40">
        <v>3.4930000000000003</v>
      </c>
      <c r="AT128" s="40">
        <v>3.4530000000000003</v>
      </c>
      <c r="AU128" s="48">
        <v>3.4530000000000003</v>
      </c>
      <c r="AV128" s="48"/>
      <c r="AW128" s="48"/>
      <c r="AX128" s="40">
        <v>3.4530000000000003</v>
      </c>
      <c r="AY128" s="40">
        <v>3.4910000000000001</v>
      </c>
      <c r="AZ128" s="40">
        <v>3.7030000000000003</v>
      </c>
      <c r="BA128" s="67">
        <v>3.613</v>
      </c>
      <c r="BB128" s="40">
        <v>3.4980000000000002</v>
      </c>
      <c r="BC128" s="51">
        <v>3.4755000000000003</v>
      </c>
      <c r="BD128" s="51">
        <v>3.0205000000000002</v>
      </c>
      <c r="BE128" s="51">
        <v>3.3130000000000002</v>
      </c>
      <c r="BF128" s="67"/>
      <c r="BG128" s="40"/>
      <c r="BH128" s="40">
        <v>1.3539383099820002</v>
      </c>
      <c r="BI128" s="48">
        <v>6.3343925264348025E-2</v>
      </c>
      <c r="BJ128" s="48">
        <v>7.194825297407903E-2</v>
      </c>
      <c r="BK128" s="48">
        <v>0.53825009118039713</v>
      </c>
      <c r="BL128" s="63">
        <v>0.49554254598108244</v>
      </c>
      <c r="BM128" s="40"/>
      <c r="BN128" s="40"/>
      <c r="BO128" s="71"/>
      <c r="BP128" s="71"/>
      <c r="BQ128" s="40"/>
      <c r="BR128" s="71"/>
      <c r="BS128" s="40"/>
      <c r="BT128" s="40"/>
      <c r="BU128" s="40"/>
      <c r="BV128" s="56"/>
      <c r="BW128" s="40"/>
      <c r="BX128" s="49"/>
      <c r="BY128" s="40"/>
      <c r="BZ128" s="40"/>
      <c r="CA128" s="40"/>
      <c r="CB128" s="40"/>
      <c r="CC128" s="48"/>
      <c r="CD128" s="48"/>
      <c r="CE128" s="40"/>
      <c r="CF128" s="48"/>
      <c r="CG128" s="40"/>
      <c r="CH128" s="56"/>
      <c r="CI128" s="56"/>
      <c r="CJ128" s="72"/>
      <c r="CK128" s="40"/>
      <c r="CL128" s="56"/>
      <c r="CM128" s="40"/>
      <c r="CN128" s="49"/>
      <c r="CO128" s="49"/>
      <c r="CP128" s="40"/>
      <c r="CQ128" s="56"/>
      <c r="CR128" s="40"/>
      <c r="CS128" s="40"/>
      <c r="CT128" s="41"/>
      <c r="CU128" s="41"/>
      <c r="CV128" s="49"/>
      <c r="CW128" s="40"/>
      <c r="CX128" s="49"/>
      <c r="CY128" s="40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</row>
    <row r="129" spans="1:117">
      <c r="A129" s="165">
        <v>40391</v>
      </c>
      <c r="B129" s="40"/>
      <c r="C129" s="41">
        <v>0.14000000000000001</v>
      </c>
      <c r="D129" s="394">
        <v>0.14000000000000001</v>
      </c>
      <c r="E129" s="93">
        <v>0.14000000000000001</v>
      </c>
      <c r="F129" s="288">
        <v>0.105</v>
      </c>
      <c r="G129" s="93">
        <v>0.14000000000000001</v>
      </c>
      <c r="H129" s="294">
        <v>0.14000000000000001</v>
      </c>
      <c r="I129" s="67">
        <v>0.14000000000000001</v>
      </c>
      <c r="J129" s="397">
        <v>0.14000000000000001</v>
      </c>
      <c r="K129" s="50">
        <v>0.16</v>
      </c>
      <c r="L129" s="417">
        <v>0.16</v>
      </c>
      <c r="M129" s="67">
        <v>0.16</v>
      </c>
      <c r="N129" s="93">
        <v>0.18</v>
      </c>
      <c r="O129" s="50">
        <v>0.14000000000000001</v>
      </c>
      <c r="P129" s="184">
        <v>0.14000000000000001</v>
      </c>
      <c r="Q129" s="67">
        <v>0.14000000000000001</v>
      </c>
      <c r="R129" s="93">
        <v>0.14000000000000001</v>
      </c>
      <c r="T129" s="571">
        <v>-0.06</v>
      </c>
      <c r="U129" s="571">
        <v>-5.0000000000000001E-3</v>
      </c>
      <c r="V129" s="571">
        <v>0.13750000000000001</v>
      </c>
      <c r="X129" s="538">
        <v>0.13750000000000001</v>
      </c>
      <c r="Y129" s="539">
        <v>0.13750000000000001</v>
      </c>
      <c r="Z129" s="538">
        <v>0.17499999999999999</v>
      </c>
      <c r="AA129" s="538">
        <v>-0.16500000000000001</v>
      </c>
      <c r="AB129" s="556">
        <v>0.45500000000000002</v>
      </c>
      <c r="AC129" s="556">
        <v>0.3</v>
      </c>
      <c r="AD129" s="556">
        <v>0.185</v>
      </c>
      <c r="AE129" s="557">
        <v>0.16250000000000001</v>
      </c>
      <c r="AF129" s="325">
        <v>-0.29249999999999998</v>
      </c>
      <c r="AG129" s="325">
        <v>0</v>
      </c>
      <c r="AH129" s="287"/>
      <c r="AI129" s="74">
        <v>40391</v>
      </c>
      <c r="AJ129" s="67">
        <v>3.3580000000000001</v>
      </c>
      <c r="AK129" s="68"/>
      <c r="AL129" s="68"/>
      <c r="AM129" s="69">
        <v>1.7230824927596045</v>
      </c>
      <c r="AN129" s="68">
        <v>3.4980000000000002</v>
      </c>
      <c r="AO129" s="68">
        <v>3.4980000000000002</v>
      </c>
      <c r="AP129" s="68">
        <v>3.4980000000000002</v>
      </c>
      <c r="AQ129" s="66">
        <v>3.4980000000000002</v>
      </c>
      <c r="AR129" s="40">
        <v>3.5180000000000002</v>
      </c>
      <c r="AS129" s="40">
        <v>3.5380000000000003</v>
      </c>
      <c r="AT129" s="40">
        <v>3.4980000000000002</v>
      </c>
      <c r="AU129" s="48">
        <v>3.4980000000000002</v>
      </c>
      <c r="AV129" s="48"/>
      <c r="AW129" s="48"/>
      <c r="AX129" s="40">
        <v>3.4955000000000003</v>
      </c>
      <c r="AY129" s="40">
        <v>3.5329999999999999</v>
      </c>
      <c r="AZ129" s="40">
        <v>3.8130000000000002</v>
      </c>
      <c r="BA129" s="67">
        <v>3.6579999999999999</v>
      </c>
      <c r="BB129" s="40">
        <v>3.5430000000000001</v>
      </c>
      <c r="BC129" s="51">
        <v>3.5205000000000002</v>
      </c>
      <c r="BD129" s="51">
        <v>3.0655000000000001</v>
      </c>
      <c r="BE129" s="51">
        <v>3.3580000000000001</v>
      </c>
      <c r="BF129" s="67"/>
      <c r="BG129" s="40"/>
      <c r="BH129" s="40">
        <v>1.353159912463</v>
      </c>
      <c r="BI129" s="48">
        <v>6.3362255139835011E-2</v>
      </c>
      <c r="BJ129" s="48">
        <v>7.1945694564332002E-2</v>
      </c>
      <c r="BK129" s="48">
        <v>0.53531346308208294</v>
      </c>
      <c r="BL129" s="63">
        <v>0.49259076408221963</v>
      </c>
      <c r="BM129" s="40"/>
      <c r="BN129" s="40"/>
      <c r="BO129" s="71"/>
      <c r="BP129" s="71"/>
      <c r="BQ129" s="40"/>
      <c r="BR129" s="71"/>
      <c r="BS129" s="40"/>
      <c r="BT129" s="40"/>
      <c r="BU129" s="40"/>
      <c r="BV129" s="56"/>
      <c r="BW129" s="40"/>
      <c r="BX129" s="49"/>
      <c r="BY129" s="40"/>
      <c r="BZ129" s="40"/>
      <c r="CA129" s="40"/>
      <c r="CB129" s="40"/>
      <c r="CC129" s="48"/>
      <c r="CD129" s="48"/>
      <c r="CE129" s="40"/>
      <c r="CF129" s="48"/>
      <c r="CG129" s="40"/>
      <c r="CH129" s="56"/>
      <c r="CI129" s="56"/>
      <c r="CJ129" s="72"/>
      <c r="CK129" s="40"/>
      <c r="CL129" s="56"/>
      <c r="CM129" s="40"/>
      <c r="CN129" s="49"/>
      <c r="CO129" s="49"/>
      <c r="CP129" s="40"/>
      <c r="CQ129" s="56"/>
      <c r="CR129" s="40"/>
      <c r="CS129" s="40"/>
      <c r="CT129" s="41"/>
      <c r="CU129" s="41"/>
      <c r="CV129" s="49"/>
      <c r="CW129" s="40"/>
      <c r="CX129" s="49"/>
      <c r="CY129" s="40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</row>
    <row r="130" spans="1:117">
      <c r="A130" s="165">
        <v>40422</v>
      </c>
      <c r="B130" s="40"/>
      <c r="C130" s="41">
        <v>0.14000000000000001</v>
      </c>
      <c r="D130" s="394">
        <v>0.14000000000000001</v>
      </c>
      <c r="E130" s="93">
        <v>0.14000000000000001</v>
      </c>
      <c r="F130" s="288">
        <v>0.105</v>
      </c>
      <c r="G130" s="93">
        <v>0.14000000000000001</v>
      </c>
      <c r="H130" s="294">
        <v>0.14000000000000001</v>
      </c>
      <c r="I130" s="67">
        <v>0.14000000000000001</v>
      </c>
      <c r="J130" s="397">
        <v>0.14000000000000001</v>
      </c>
      <c r="K130" s="50">
        <v>0.16</v>
      </c>
      <c r="L130" s="417">
        <v>0.16</v>
      </c>
      <c r="M130" s="67">
        <v>0.16</v>
      </c>
      <c r="N130" s="93">
        <v>0.18</v>
      </c>
      <c r="O130" s="50">
        <v>0.14000000000000001</v>
      </c>
      <c r="P130" s="184">
        <v>0.14000000000000001</v>
      </c>
      <c r="Q130" s="67">
        <v>0.14000000000000001</v>
      </c>
      <c r="R130" s="93">
        <v>0.14000000000000001</v>
      </c>
      <c r="T130" s="571">
        <v>-0.06</v>
      </c>
      <c r="U130" s="571">
        <v>-5.0000000000000001E-3</v>
      </c>
      <c r="V130" s="571">
        <v>0.13500000000000001</v>
      </c>
      <c r="X130" s="538">
        <v>0.13500000000000001</v>
      </c>
      <c r="Y130" s="539">
        <v>0.13500000000000001</v>
      </c>
      <c r="Z130" s="538">
        <v>0.17300000000000001</v>
      </c>
      <c r="AA130" s="538">
        <v>-0.155</v>
      </c>
      <c r="AB130" s="556">
        <v>0.35499999999999998</v>
      </c>
      <c r="AC130" s="556">
        <v>0.28999999999999998</v>
      </c>
      <c r="AD130" s="556">
        <v>0.16250000000000001</v>
      </c>
      <c r="AE130" s="557">
        <v>0.16250000000000001</v>
      </c>
      <c r="AF130" s="325">
        <v>-0.29249999999999998</v>
      </c>
      <c r="AG130" s="325">
        <v>0</v>
      </c>
      <c r="AH130" s="287"/>
      <c r="AI130" s="74">
        <v>40422</v>
      </c>
      <c r="AJ130" s="67">
        <v>3.3410000000000002</v>
      </c>
      <c r="AK130" s="68"/>
      <c r="AL130" s="68"/>
      <c r="AM130" s="69">
        <v>1.7044403804963237</v>
      </c>
      <c r="AN130" s="68">
        <v>3.4810000000000003</v>
      </c>
      <c r="AO130" s="68">
        <v>3.4810000000000003</v>
      </c>
      <c r="AP130" s="68">
        <v>3.4810000000000003</v>
      </c>
      <c r="AQ130" s="66">
        <v>3.4810000000000003</v>
      </c>
      <c r="AR130" s="40">
        <v>3.5010000000000003</v>
      </c>
      <c r="AS130" s="40">
        <v>3.5210000000000004</v>
      </c>
      <c r="AT130" s="40">
        <v>3.4810000000000003</v>
      </c>
      <c r="AU130" s="48">
        <v>3.4810000000000003</v>
      </c>
      <c r="AV130" s="48"/>
      <c r="AW130" s="48"/>
      <c r="AX130" s="40">
        <v>3.476</v>
      </c>
      <c r="AY130" s="40">
        <v>3.5140000000000002</v>
      </c>
      <c r="AZ130" s="40">
        <v>3.6960000000000002</v>
      </c>
      <c r="BA130" s="67">
        <v>3.6310000000000002</v>
      </c>
      <c r="BB130" s="40">
        <v>3.5035000000000003</v>
      </c>
      <c r="BC130" s="51">
        <v>3.5035000000000003</v>
      </c>
      <c r="BD130" s="51">
        <v>3.0485000000000002</v>
      </c>
      <c r="BE130" s="51">
        <v>3.3410000000000002</v>
      </c>
      <c r="BF130" s="67"/>
      <c r="BG130" s="40"/>
      <c r="BH130" s="40">
        <v>1.3524098501870001</v>
      </c>
      <c r="BI130" s="48">
        <v>6.3376212236853011E-2</v>
      </c>
      <c r="BJ130" s="48">
        <v>7.1946435249116036E-2</v>
      </c>
      <c r="BK130" s="48">
        <v>0.53241404946146942</v>
      </c>
      <c r="BL130" s="63">
        <v>0.4896410170917333</v>
      </c>
      <c r="BM130" s="40"/>
      <c r="BN130" s="40"/>
      <c r="BO130" s="71"/>
      <c r="BP130" s="71"/>
      <c r="BQ130" s="40"/>
      <c r="BR130" s="71"/>
      <c r="BS130" s="40"/>
      <c r="BT130" s="40"/>
      <c r="BU130" s="40"/>
      <c r="BV130" s="49"/>
      <c r="BW130" s="40"/>
      <c r="BX130" s="49"/>
      <c r="BY130" s="40"/>
      <c r="BZ130" s="40"/>
      <c r="CA130" s="40"/>
      <c r="CB130" s="40"/>
      <c r="CC130" s="48"/>
      <c r="CD130" s="48"/>
      <c r="CE130" s="40"/>
      <c r="CF130" s="48"/>
      <c r="CG130" s="40"/>
      <c r="CH130" s="56"/>
      <c r="CI130" s="56"/>
      <c r="CJ130" s="72"/>
      <c r="CK130" s="40"/>
      <c r="CL130" s="56"/>
      <c r="CM130" s="40"/>
      <c r="CN130" s="49"/>
      <c r="CO130" s="49"/>
      <c r="CP130" s="40"/>
      <c r="CQ130" s="56"/>
      <c r="CR130" s="40"/>
      <c r="CS130" s="40"/>
      <c r="CT130" s="41"/>
      <c r="CU130" s="41"/>
      <c r="CV130" s="49"/>
      <c r="CW130" s="40"/>
      <c r="CX130" s="49"/>
      <c r="CY130" s="40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</row>
    <row r="131" spans="1:117">
      <c r="A131" s="165">
        <v>40452</v>
      </c>
      <c r="B131" s="40"/>
      <c r="C131" s="41">
        <v>0.14000000000000001</v>
      </c>
      <c r="D131" s="394">
        <v>0.14000000000000001</v>
      </c>
      <c r="E131" s="93">
        <v>0.14000000000000001</v>
      </c>
      <c r="F131" s="288">
        <v>0.105</v>
      </c>
      <c r="G131" s="93">
        <v>0.14000000000000001</v>
      </c>
      <c r="H131" s="294">
        <v>0.14000000000000001</v>
      </c>
      <c r="I131" s="67">
        <v>0.14000000000000001</v>
      </c>
      <c r="J131" s="397">
        <v>0.14000000000000001</v>
      </c>
      <c r="K131" s="50">
        <v>0.16</v>
      </c>
      <c r="L131" s="417">
        <v>0.16</v>
      </c>
      <c r="M131" s="67">
        <v>0.16</v>
      </c>
      <c r="N131" s="93">
        <v>0.18</v>
      </c>
      <c r="O131" s="50">
        <v>0.14000000000000001</v>
      </c>
      <c r="P131" s="184">
        <v>0.14000000000000001</v>
      </c>
      <c r="Q131" s="67">
        <v>0.14000000000000001</v>
      </c>
      <c r="R131" s="93">
        <v>0.14000000000000001</v>
      </c>
      <c r="T131" s="571">
        <v>-0.06</v>
      </c>
      <c r="U131" s="571">
        <v>-5.0000000000000001E-3</v>
      </c>
      <c r="V131" s="571">
        <v>0.15</v>
      </c>
      <c r="X131" s="538">
        <v>0.15</v>
      </c>
      <c r="Y131" s="539">
        <v>0.15</v>
      </c>
      <c r="Z131" s="538">
        <v>0.188</v>
      </c>
      <c r="AA131" s="538">
        <v>-0.14000000000000001</v>
      </c>
      <c r="AB131" s="556">
        <v>0.42499999999999999</v>
      </c>
      <c r="AC131" s="556">
        <v>0.36249999999999999</v>
      </c>
      <c r="AD131" s="556">
        <v>0.185</v>
      </c>
      <c r="AE131" s="557">
        <v>0.16500000000000001</v>
      </c>
      <c r="AF131" s="325">
        <v>-0.29249999999999998</v>
      </c>
      <c r="AG131" s="325">
        <v>0</v>
      </c>
      <c r="AH131" s="287"/>
      <c r="AI131" s="74">
        <v>40452</v>
      </c>
      <c r="AJ131" s="67">
        <v>3.3540000000000005</v>
      </c>
      <c r="AK131" s="68"/>
      <c r="AL131" s="68"/>
      <c r="AM131" s="69">
        <v>1.7008903330036684</v>
      </c>
      <c r="AN131" s="68">
        <v>3.4940000000000007</v>
      </c>
      <c r="AO131" s="68">
        <v>3.4940000000000007</v>
      </c>
      <c r="AP131" s="68">
        <v>3.4940000000000007</v>
      </c>
      <c r="AQ131" s="66">
        <v>3.4940000000000007</v>
      </c>
      <c r="AR131" s="40">
        <v>3.5140000000000007</v>
      </c>
      <c r="AS131" s="40">
        <v>3.5340000000000007</v>
      </c>
      <c r="AT131" s="40">
        <v>3.4940000000000007</v>
      </c>
      <c r="AU131" s="48">
        <v>3.4940000000000007</v>
      </c>
      <c r="AV131" s="48"/>
      <c r="AW131" s="48"/>
      <c r="AX131" s="40">
        <v>3.5040000000000004</v>
      </c>
      <c r="AY131" s="40">
        <v>3.5420000000000007</v>
      </c>
      <c r="AZ131" s="40">
        <v>3.7790000000000004</v>
      </c>
      <c r="BA131" s="67">
        <v>3.7165000000000004</v>
      </c>
      <c r="BB131" s="40">
        <v>3.5390000000000006</v>
      </c>
      <c r="BC131" s="51">
        <v>3.5190000000000006</v>
      </c>
      <c r="BD131" s="51">
        <v>3.0615000000000006</v>
      </c>
      <c r="BE131" s="51">
        <v>3.3540000000000005</v>
      </c>
      <c r="BF131" s="67"/>
      <c r="BG131" s="40"/>
      <c r="BH131" s="40">
        <v>1.3516381138050002</v>
      </c>
      <c r="BI131" s="48">
        <v>6.338971910500002E-2</v>
      </c>
      <c r="BJ131" s="48">
        <v>7.1947152040842996E-2</v>
      </c>
      <c r="BK131" s="48">
        <v>0.52962196100526426</v>
      </c>
      <c r="BL131" s="63">
        <v>0.4868031863204545</v>
      </c>
      <c r="BM131" s="40"/>
      <c r="BN131" s="40"/>
      <c r="BO131" s="71"/>
      <c r="BP131" s="71"/>
      <c r="BQ131" s="40"/>
      <c r="BR131" s="71"/>
      <c r="BS131" s="40"/>
      <c r="BT131" s="40"/>
      <c r="BU131" s="40"/>
      <c r="BV131" s="49"/>
      <c r="BW131" s="40"/>
      <c r="BX131" s="49"/>
      <c r="BY131" s="40"/>
      <c r="BZ131" s="40"/>
      <c r="CA131" s="40"/>
      <c r="CB131" s="40"/>
      <c r="CC131" s="48"/>
      <c r="CD131" s="48"/>
      <c r="CE131" s="40"/>
      <c r="CF131" s="48"/>
      <c r="CG131" s="40"/>
      <c r="CH131" s="56"/>
      <c r="CI131" s="56"/>
      <c r="CJ131" s="72"/>
      <c r="CK131" s="40"/>
      <c r="CL131" s="56"/>
      <c r="CM131" s="40"/>
      <c r="CN131" s="49"/>
      <c r="CO131" s="49"/>
      <c r="CP131" s="40"/>
      <c r="CQ131" s="56"/>
      <c r="CR131" s="40"/>
      <c r="CS131" s="40"/>
      <c r="CT131" s="41"/>
      <c r="CU131" s="41"/>
      <c r="CV131" s="49"/>
      <c r="CW131" s="40"/>
      <c r="CX131" s="49"/>
      <c r="CY131" s="40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</row>
    <row r="132" spans="1:117">
      <c r="A132" s="165">
        <v>40483</v>
      </c>
      <c r="B132" s="40"/>
      <c r="C132" s="41">
        <v>0.22500000000000001</v>
      </c>
      <c r="D132" s="394">
        <v>0.22500000000000001</v>
      </c>
      <c r="E132" s="93">
        <v>0.22500000000000001</v>
      </c>
      <c r="F132" s="288">
        <v>0.19</v>
      </c>
      <c r="G132" s="93">
        <v>0.22500000000000001</v>
      </c>
      <c r="H132" s="294">
        <v>0.34</v>
      </c>
      <c r="I132" s="67">
        <v>0.34</v>
      </c>
      <c r="J132" s="397">
        <v>0.34</v>
      </c>
      <c r="K132" s="41">
        <v>0.34499999999999997</v>
      </c>
      <c r="L132" s="417">
        <v>0.34499999999999997</v>
      </c>
      <c r="M132" s="67">
        <v>0.34499999999999997</v>
      </c>
      <c r="N132" s="93">
        <v>0.375</v>
      </c>
      <c r="O132" s="50">
        <v>0.44500000000000001</v>
      </c>
      <c r="P132" s="184">
        <v>0.44500000000000001</v>
      </c>
      <c r="Q132" s="67">
        <v>0.44500000000000001</v>
      </c>
      <c r="R132" s="93">
        <v>0.46500000000000002</v>
      </c>
      <c r="T132" s="571">
        <v>6.5000000000000002E-2</v>
      </c>
      <c r="U132" s="571">
        <v>0.12</v>
      </c>
      <c r="V132" s="571">
        <v>0.18677600000000003</v>
      </c>
      <c r="X132" s="538">
        <v>0.21249999999999999</v>
      </c>
      <c r="Y132" s="539">
        <v>0.21249999999999999</v>
      </c>
      <c r="Z132" s="538">
        <v>0.25</v>
      </c>
      <c r="AA132" s="538">
        <v>-0.10249999999999999</v>
      </c>
      <c r="AB132" s="556">
        <v>0.72499999999999998</v>
      </c>
      <c r="AC132" s="556">
        <v>0.45500000000000002</v>
      </c>
      <c r="AD132" s="556">
        <v>0.28749999999999998</v>
      </c>
      <c r="AE132" s="557">
        <v>0.24</v>
      </c>
      <c r="AF132" s="325">
        <v>-0.25</v>
      </c>
      <c r="AG132" s="325">
        <v>0</v>
      </c>
      <c r="AH132" s="287"/>
      <c r="AI132" s="74">
        <v>40483</v>
      </c>
      <c r="AJ132" s="67">
        <v>3.4280000000000004</v>
      </c>
      <c r="AK132" s="68"/>
      <c r="AL132" s="68"/>
      <c r="AM132" s="69">
        <v>1.7676427950450362</v>
      </c>
      <c r="AN132" s="68">
        <v>3.6530000000000005</v>
      </c>
      <c r="AO132" s="68">
        <v>3.6530000000000005</v>
      </c>
      <c r="AP132" s="68">
        <v>3.6530000000000005</v>
      </c>
      <c r="AQ132" s="66">
        <v>3.7680000000000002</v>
      </c>
      <c r="AR132" s="40">
        <v>3.7730000000000006</v>
      </c>
      <c r="AS132" s="40">
        <v>3.8030000000000004</v>
      </c>
      <c r="AT132" s="40">
        <v>3.8730000000000002</v>
      </c>
      <c r="AU132" s="48">
        <v>3.8930000000000002</v>
      </c>
      <c r="AV132" s="48"/>
      <c r="AW132" s="48"/>
      <c r="AX132" s="40">
        <v>3.6405000000000003</v>
      </c>
      <c r="AY132" s="40">
        <v>3.6780000000000004</v>
      </c>
      <c r="AZ132" s="40">
        <v>4.1530000000000005</v>
      </c>
      <c r="BA132" s="67">
        <v>3.8830000000000005</v>
      </c>
      <c r="BB132" s="40">
        <v>3.7155000000000005</v>
      </c>
      <c r="BC132" s="51">
        <v>3.6680000000000001</v>
      </c>
      <c r="BD132" s="51">
        <v>3.1780000000000004</v>
      </c>
      <c r="BE132" s="51">
        <v>3.4280000000000004</v>
      </c>
      <c r="BF132" s="67"/>
      <c r="BG132" s="40"/>
      <c r="BH132" s="40">
        <v>1.3508944878069999</v>
      </c>
      <c r="BI132" s="48">
        <v>6.3403676202143017E-2</v>
      </c>
      <c r="BJ132" s="48">
        <v>7.1947892725627016E-2</v>
      </c>
      <c r="BK132" s="48">
        <v>0.52675099493646893</v>
      </c>
      <c r="BL132" s="63">
        <v>0.48388798112374376</v>
      </c>
      <c r="BM132" s="40"/>
      <c r="BN132" s="40"/>
      <c r="BO132" s="71"/>
      <c r="BP132" s="71"/>
      <c r="BQ132" s="40"/>
      <c r="BR132" s="71"/>
      <c r="BS132" s="40"/>
      <c r="BT132" s="40"/>
      <c r="BU132" s="40"/>
      <c r="BV132" s="49"/>
      <c r="BW132" s="40"/>
      <c r="BX132" s="49"/>
      <c r="BY132" s="40"/>
      <c r="BZ132" s="40"/>
      <c r="CA132" s="40"/>
      <c r="CB132" s="40"/>
      <c r="CC132" s="48"/>
      <c r="CD132" s="48"/>
      <c r="CE132" s="40"/>
      <c r="CF132" s="48"/>
      <c r="CG132" s="40"/>
      <c r="CH132" s="56"/>
      <c r="CI132" s="56"/>
      <c r="CJ132" s="72"/>
      <c r="CK132" s="40"/>
      <c r="CL132" s="56"/>
      <c r="CM132" s="40"/>
      <c r="CN132" s="49"/>
      <c r="CO132" s="49"/>
      <c r="CP132" s="40"/>
      <c r="CQ132" s="56"/>
      <c r="CR132" s="40"/>
      <c r="CS132" s="40"/>
      <c r="CT132" s="41"/>
      <c r="CU132" s="41"/>
      <c r="CV132" s="49"/>
      <c r="CW132" s="40"/>
      <c r="CX132" s="49"/>
      <c r="CY132" s="40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</row>
    <row r="133" spans="1:117">
      <c r="A133" s="165">
        <v>40513</v>
      </c>
      <c r="B133" s="40"/>
      <c r="C133" s="41">
        <v>0.22500000000000001</v>
      </c>
      <c r="D133" s="394">
        <v>0.22500000000000001</v>
      </c>
      <c r="E133" s="93">
        <v>0.22500000000000001</v>
      </c>
      <c r="F133" s="288">
        <v>0.19</v>
      </c>
      <c r="G133" s="93">
        <v>0.22500000000000001</v>
      </c>
      <c r="H133" s="294">
        <v>0.34</v>
      </c>
      <c r="I133" s="67">
        <v>0.34</v>
      </c>
      <c r="J133" s="397">
        <v>0.34</v>
      </c>
      <c r="K133" s="41">
        <v>0.34499999999999997</v>
      </c>
      <c r="L133" s="417">
        <v>0.34499999999999997</v>
      </c>
      <c r="M133" s="67">
        <v>0.34499999999999997</v>
      </c>
      <c r="N133" s="93">
        <v>0.375</v>
      </c>
      <c r="O133" s="50">
        <v>0.44500000000000001</v>
      </c>
      <c r="P133" s="184">
        <v>0.44500000000000001</v>
      </c>
      <c r="Q133" s="67">
        <v>0.44500000000000001</v>
      </c>
      <c r="R133" s="93">
        <v>0.46500000000000002</v>
      </c>
      <c r="T133" s="571">
        <v>6.5000000000000002E-2</v>
      </c>
      <c r="U133" s="571">
        <v>0.12</v>
      </c>
      <c r="V133" s="571">
        <v>0.18946400000000002</v>
      </c>
      <c r="X133" s="538">
        <v>0.2525</v>
      </c>
      <c r="Y133" s="539">
        <v>0.2525</v>
      </c>
      <c r="Z133" s="538">
        <v>0.28999999999999998</v>
      </c>
      <c r="AA133" s="538">
        <v>-9.5000000000000001E-2</v>
      </c>
      <c r="AB133" s="556">
        <v>1.23</v>
      </c>
      <c r="AC133" s="556">
        <v>0.79</v>
      </c>
      <c r="AD133" s="556">
        <v>0.33750000000000002</v>
      </c>
      <c r="AE133" s="557">
        <v>0.29499999999999998</v>
      </c>
      <c r="AF133" s="325">
        <v>-0.25</v>
      </c>
      <c r="AG133" s="325">
        <v>0</v>
      </c>
      <c r="AH133" s="287"/>
      <c r="AI133" s="74">
        <v>40513</v>
      </c>
      <c r="AJ133" s="67">
        <v>3.512</v>
      </c>
      <c r="AK133" s="68"/>
      <c r="AL133" s="68"/>
      <c r="AM133" s="69">
        <v>1.7978085995012321</v>
      </c>
      <c r="AN133" s="68">
        <v>3.7370000000000001</v>
      </c>
      <c r="AO133" s="68">
        <v>3.7370000000000001</v>
      </c>
      <c r="AP133" s="68">
        <v>3.7370000000000001</v>
      </c>
      <c r="AQ133" s="66">
        <v>3.8519999999999999</v>
      </c>
      <c r="AR133" s="40">
        <v>3.8570000000000002</v>
      </c>
      <c r="AS133" s="40">
        <v>3.887</v>
      </c>
      <c r="AT133" s="40">
        <v>3.9569999999999999</v>
      </c>
      <c r="AU133" s="48">
        <v>3.9769999999999999</v>
      </c>
      <c r="AV133" s="48"/>
      <c r="AW133" s="48"/>
      <c r="AX133" s="40">
        <v>3.7645</v>
      </c>
      <c r="AY133" s="40">
        <v>3.802</v>
      </c>
      <c r="AZ133" s="40">
        <v>4.742</v>
      </c>
      <c r="BA133" s="67">
        <v>4.3019999999999996</v>
      </c>
      <c r="BB133" s="40">
        <v>3.8494999999999999</v>
      </c>
      <c r="BC133" s="51">
        <v>3.8069999999999999</v>
      </c>
      <c r="BD133" s="51">
        <v>3.262</v>
      </c>
      <c r="BE133" s="51">
        <v>3.512</v>
      </c>
      <c r="BF133" s="67"/>
      <c r="BG133" s="40"/>
      <c r="BH133" s="40">
        <v>1.3501293919770001</v>
      </c>
      <c r="BI133" s="48">
        <v>6.3417183070409E-2</v>
      </c>
      <c r="BJ133" s="48">
        <v>7.1948609517355003E-2</v>
      </c>
      <c r="BK133" s="48">
        <v>0.52398631427745601</v>
      </c>
      <c r="BL133" s="63">
        <v>0.4810833822588258</v>
      </c>
      <c r="BM133" s="40"/>
      <c r="BN133" s="40"/>
      <c r="BO133" s="71"/>
      <c r="BP133" s="71"/>
      <c r="BQ133" s="40"/>
      <c r="BR133" s="71"/>
      <c r="BS133" s="40"/>
      <c r="BT133" s="40"/>
      <c r="BU133" s="40"/>
      <c r="BV133" s="49"/>
      <c r="BW133" s="40"/>
      <c r="BX133" s="49"/>
      <c r="BY133" s="40"/>
      <c r="BZ133" s="40"/>
      <c r="CA133" s="40"/>
      <c r="CB133" s="40"/>
      <c r="CC133" s="48"/>
      <c r="CD133" s="48"/>
      <c r="CE133" s="40"/>
      <c r="CF133" s="48"/>
      <c r="CG133" s="40"/>
      <c r="CH133" s="56"/>
      <c r="CI133" s="56"/>
      <c r="CJ133" s="72"/>
      <c r="CK133" s="40"/>
      <c r="CL133" s="56"/>
      <c r="CM133" s="40"/>
      <c r="CN133" s="49"/>
      <c r="CO133" s="49"/>
      <c r="CP133" s="40"/>
      <c r="CQ133" s="56"/>
      <c r="CR133" s="40"/>
      <c r="CS133" s="40"/>
      <c r="CT133" s="41"/>
      <c r="CU133" s="41"/>
      <c r="CV133" s="49"/>
      <c r="CW133" s="40"/>
      <c r="CX133" s="49"/>
      <c r="CY133" s="40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</row>
    <row r="134" spans="1:117">
      <c r="A134" s="165">
        <v>40544</v>
      </c>
      <c r="B134" s="40"/>
      <c r="C134" s="41">
        <v>0.25</v>
      </c>
      <c r="D134" s="394">
        <v>0.25</v>
      </c>
      <c r="E134" s="93">
        <v>0.25</v>
      </c>
      <c r="F134" s="288">
        <v>0.215</v>
      </c>
      <c r="G134" s="93">
        <v>0.25</v>
      </c>
      <c r="H134" s="294">
        <v>0.36499999999999999</v>
      </c>
      <c r="I134" s="67">
        <v>0.36499999999999999</v>
      </c>
      <c r="J134" s="397">
        <v>0.36499999999999999</v>
      </c>
      <c r="K134" s="41">
        <v>0.37</v>
      </c>
      <c r="L134" s="417">
        <v>0.37</v>
      </c>
      <c r="M134" s="67">
        <v>0.37</v>
      </c>
      <c r="N134" s="93">
        <v>0.4</v>
      </c>
      <c r="O134" s="50">
        <v>0.47</v>
      </c>
      <c r="P134" s="184">
        <v>0.47</v>
      </c>
      <c r="Q134" s="67">
        <v>0.47</v>
      </c>
      <c r="R134" s="93">
        <v>0.49</v>
      </c>
      <c r="T134" s="571">
        <v>0.09</v>
      </c>
      <c r="U134" s="571">
        <v>0.14499999999999999</v>
      </c>
      <c r="V134" s="571">
        <v>0.22099200000000002</v>
      </c>
      <c r="X134" s="538">
        <v>0.26500000000000001</v>
      </c>
      <c r="Y134" s="539">
        <v>0.26500000000000001</v>
      </c>
      <c r="Z134" s="538">
        <v>0.3</v>
      </c>
      <c r="AA134" s="538">
        <v>-0.08</v>
      </c>
      <c r="AB134" s="556">
        <v>1.575</v>
      </c>
      <c r="AC134" s="556">
        <v>0.95499999999999996</v>
      </c>
      <c r="AD134" s="556">
        <v>0.4375</v>
      </c>
      <c r="AE134" s="557">
        <v>0.34250000000000003</v>
      </c>
      <c r="AF134" s="325">
        <v>-0.25</v>
      </c>
      <c r="AG134" s="325">
        <v>0</v>
      </c>
      <c r="AH134" s="287"/>
      <c r="AI134" s="74">
        <v>40544</v>
      </c>
      <c r="AJ134" s="67">
        <v>3.6910000000000003</v>
      </c>
      <c r="AK134" s="68"/>
      <c r="AL134" s="68"/>
      <c r="AM134" s="69">
        <v>1.8845953262800994</v>
      </c>
      <c r="AN134" s="68">
        <v>3.9410000000000003</v>
      </c>
      <c r="AO134" s="68">
        <v>3.9410000000000003</v>
      </c>
      <c r="AP134" s="68">
        <v>3.9410000000000003</v>
      </c>
      <c r="AQ134" s="66">
        <v>4.056</v>
      </c>
      <c r="AR134" s="40">
        <v>4.0609999999999999</v>
      </c>
      <c r="AS134" s="40">
        <v>4.0910000000000002</v>
      </c>
      <c r="AT134" s="40">
        <v>4.1610000000000005</v>
      </c>
      <c r="AU134" s="48">
        <v>4.181</v>
      </c>
      <c r="AV134" s="48"/>
      <c r="AW134" s="48"/>
      <c r="AX134" s="40">
        <v>3.9560000000000004</v>
      </c>
      <c r="AY134" s="40">
        <v>3.9910000000000001</v>
      </c>
      <c r="AZ134" s="40">
        <v>5.266</v>
      </c>
      <c r="BA134" s="67">
        <v>4.6459999999999999</v>
      </c>
      <c r="BB134" s="40">
        <v>4.1285000000000007</v>
      </c>
      <c r="BC134" s="51">
        <v>4.0335000000000001</v>
      </c>
      <c r="BD134" s="51">
        <v>3.4410000000000003</v>
      </c>
      <c r="BE134" s="51">
        <v>3.6910000000000003</v>
      </c>
      <c r="BF134" s="67"/>
      <c r="BG134" s="40"/>
      <c r="BH134" s="40">
        <v>1.3493676630270002</v>
      </c>
      <c r="BI134" s="48">
        <v>6.3431140167682004E-2</v>
      </c>
      <c r="BJ134" s="48">
        <v>7.1949350202139023E-2</v>
      </c>
      <c r="BK134" s="48">
        <v>0.52114354392452111</v>
      </c>
      <c r="BL134" s="63">
        <v>0.47820231572699806</v>
      </c>
      <c r="BM134" s="40"/>
      <c r="BN134" s="40"/>
      <c r="BO134" s="71"/>
      <c r="BP134" s="71"/>
      <c r="BQ134" s="40"/>
      <c r="BR134" s="71"/>
      <c r="BS134" s="40"/>
      <c r="BT134" s="40"/>
      <c r="BU134" s="40"/>
      <c r="BV134" s="49"/>
      <c r="BW134" s="40"/>
      <c r="BX134" s="49"/>
      <c r="BY134" s="40"/>
      <c r="BZ134" s="40"/>
      <c r="CA134" s="40"/>
      <c r="CB134" s="40"/>
      <c r="CC134" s="48"/>
      <c r="CD134" s="48"/>
      <c r="CE134" s="40"/>
      <c r="CF134" s="48"/>
      <c r="CG134" s="40"/>
      <c r="CH134" s="56"/>
      <c r="CI134" s="56"/>
      <c r="CJ134" s="72"/>
      <c r="CK134" s="40"/>
      <c r="CL134" s="56"/>
      <c r="CM134" s="40"/>
      <c r="CN134" s="49"/>
      <c r="CO134" s="49"/>
      <c r="CP134" s="40"/>
      <c r="CQ134" s="56"/>
      <c r="CR134" s="40"/>
      <c r="CS134" s="40"/>
      <c r="CT134" s="41"/>
      <c r="CU134" s="41"/>
      <c r="CV134" s="49"/>
      <c r="CW134" s="40"/>
      <c r="CX134" s="49"/>
      <c r="CY134" s="40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</row>
    <row r="135" spans="1:117">
      <c r="A135" s="165">
        <v>40575</v>
      </c>
      <c r="B135" s="40"/>
      <c r="C135" s="41">
        <v>0.31</v>
      </c>
      <c r="D135" s="394">
        <v>0.31</v>
      </c>
      <c r="E135" s="93">
        <v>0.31</v>
      </c>
      <c r="F135" s="288">
        <v>0.27500000000000002</v>
      </c>
      <c r="G135" s="93">
        <v>0.31</v>
      </c>
      <c r="H135" s="294">
        <v>0.42499999999999999</v>
      </c>
      <c r="I135" s="67">
        <v>0.42499999999999999</v>
      </c>
      <c r="J135" s="397">
        <v>0.42499999999999999</v>
      </c>
      <c r="K135" s="41">
        <v>0.43</v>
      </c>
      <c r="L135" s="417">
        <v>0.43</v>
      </c>
      <c r="M135" s="67">
        <v>0.43</v>
      </c>
      <c r="N135" s="93">
        <v>0.46</v>
      </c>
      <c r="O135" s="50">
        <v>0.53</v>
      </c>
      <c r="P135" s="184">
        <v>0.53</v>
      </c>
      <c r="Q135" s="67">
        <v>0.53</v>
      </c>
      <c r="R135" s="93">
        <v>0.55000000000000004</v>
      </c>
      <c r="T135" s="571">
        <v>0.15</v>
      </c>
      <c r="U135" s="571">
        <v>0.20499999999999999</v>
      </c>
      <c r="V135" s="571">
        <v>0.27977600000000002</v>
      </c>
      <c r="X135" s="538">
        <v>0.24249999999999999</v>
      </c>
      <c r="Y135" s="539">
        <v>0.24249999999999999</v>
      </c>
      <c r="Z135" s="538">
        <v>0.27500000000000002</v>
      </c>
      <c r="AA135" s="538">
        <v>-0.08</v>
      </c>
      <c r="AB135" s="556">
        <v>1.4950000000000001</v>
      </c>
      <c r="AC135" s="556">
        <v>0.94499999999999995</v>
      </c>
      <c r="AD135" s="556">
        <v>0.435</v>
      </c>
      <c r="AE135" s="557">
        <v>0.33750000000000002</v>
      </c>
      <c r="AF135" s="325">
        <v>-0.25</v>
      </c>
      <c r="AG135" s="325">
        <v>0</v>
      </c>
      <c r="AH135" s="287"/>
      <c r="AI135" s="74">
        <v>40575</v>
      </c>
      <c r="AJ135" s="67">
        <v>3.593</v>
      </c>
      <c r="AK135" s="68"/>
      <c r="AL135" s="68"/>
      <c r="AM135" s="69">
        <v>1.8552459522634672</v>
      </c>
      <c r="AN135" s="68">
        <v>3.903</v>
      </c>
      <c r="AO135" s="68">
        <v>3.903</v>
      </c>
      <c r="AP135" s="68">
        <v>3.903</v>
      </c>
      <c r="AQ135" s="66">
        <v>4.0179999999999998</v>
      </c>
      <c r="AR135" s="40">
        <v>4.0229999999999997</v>
      </c>
      <c r="AS135" s="40">
        <v>4.0529999999999999</v>
      </c>
      <c r="AT135" s="40">
        <v>4.1230000000000002</v>
      </c>
      <c r="AU135" s="48">
        <v>4.1429999999999998</v>
      </c>
      <c r="AV135" s="48"/>
      <c r="AW135" s="48"/>
      <c r="AX135" s="40">
        <v>3.8355000000000001</v>
      </c>
      <c r="AY135" s="40">
        <v>3.8679999999999999</v>
      </c>
      <c r="AZ135" s="40">
        <v>5.0880000000000001</v>
      </c>
      <c r="BA135" s="67">
        <v>4.5380000000000003</v>
      </c>
      <c r="BB135" s="40">
        <v>4.0279999999999996</v>
      </c>
      <c r="BC135" s="51">
        <v>3.9304999999999999</v>
      </c>
      <c r="BD135" s="51">
        <v>3.343</v>
      </c>
      <c r="BE135" s="51">
        <v>3.593</v>
      </c>
      <c r="BF135" s="67"/>
      <c r="BG135" s="40"/>
      <c r="BH135" s="40">
        <v>1.3486825393250002</v>
      </c>
      <c r="BI135" s="48">
        <v>6.3445097265019013E-2</v>
      </c>
      <c r="BJ135" s="48">
        <v>7.1950090886925014E-2</v>
      </c>
      <c r="BK135" s="48">
        <v>0.51831500664995789</v>
      </c>
      <c r="BL135" s="63">
        <v>0.47533844536599212</v>
      </c>
      <c r="BM135" s="40"/>
      <c r="BN135" s="40"/>
      <c r="BO135" s="71"/>
      <c r="BP135" s="71"/>
      <c r="BQ135" s="40"/>
      <c r="BR135" s="71"/>
      <c r="BS135" s="40"/>
      <c r="BT135" s="40"/>
      <c r="BU135" s="40"/>
      <c r="BV135" s="49"/>
      <c r="BW135" s="40"/>
      <c r="BX135" s="49"/>
      <c r="BY135" s="40"/>
      <c r="BZ135" s="40"/>
      <c r="CA135" s="40"/>
      <c r="CB135" s="40"/>
      <c r="CC135" s="48"/>
      <c r="CD135" s="48"/>
      <c r="CE135" s="40"/>
      <c r="CF135" s="48"/>
      <c r="CG135" s="40"/>
      <c r="CH135" s="56"/>
      <c r="CI135" s="56"/>
      <c r="CJ135" s="72"/>
      <c r="CK135" s="40"/>
      <c r="CL135" s="56"/>
      <c r="CM135" s="40"/>
      <c r="CN135" s="49"/>
      <c r="CO135" s="49"/>
      <c r="CP135" s="40"/>
      <c r="CQ135" s="56"/>
      <c r="CR135" s="40"/>
      <c r="CS135" s="40"/>
      <c r="CT135" s="41"/>
      <c r="CU135" s="41"/>
      <c r="CV135" s="49"/>
      <c r="CW135" s="40"/>
      <c r="CX135" s="49"/>
      <c r="CY135" s="40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</row>
    <row r="136" spans="1:117">
      <c r="A136" s="165">
        <v>40603</v>
      </c>
      <c r="B136" s="40"/>
      <c r="C136" s="41">
        <v>0.30499999999999999</v>
      </c>
      <c r="D136" s="394">
        <v>0.30499999999999999</v>
      </c>
      <c r="E136" s="93">
        <v>0.30499999999999999</v>
      </c>
      <c r="F136" s="288">
        <v>0.27</v>
      </c>
      <c r="G136" s="93">
        <v>0.30499999999999999</v>
      </c>
      <c r="H136" s="294">
        <v>0.42</v>
      </c>
      <c r="I136" s="67">
        <v>0.42</v>
      </c>
      <c r="J136" s="397">
        <v>0.42</v>
      </c>
      <c r="K136" s="41">
        <v>0.42499999999999999</v>
      </c>
      <c r="L136" s="417">
        <v>0.42499999999999999</v>
      </c>
      <c r="M136" s="67">
        <v>0.42499999999999999</v>
      </c>
      <c r="N136" s="93">
        <v>0.45500000000000002</v>
      </c>
      <c r="O136" s="50">
        <v>0.52500000000000002</v>
      </c>
      <c r="P136" s="184">
        <v>0.52500000000000002</v>
      </c>
      <c r="Q136" s="67">
        <v>0.52500000000000002</v>
      </c>
      <c r="R136" s="93">
        <v>0.54500000000000004</v>
      </c>
      <c r="T136" s="571">
        <v>0.14499999999999999</v>
      </c>
      <c r="U136" s="571">
        <v>0.2</v>
      </c>
      <c r="V136" s="571">
        <v>0.27090399999999998</v>
      </c>
      <c r="X136" s="538">
        <v>0.24</v>
      </c>
      <c r="Y136" s="539">
        <v>0.24</v>
      </c>
      <c r="Z136" s="538">
        <v>0.27300000000000002</v>
      </c>
      <c r="AA136" s="538">
        <v>-0.08</v>
      </c>
      <c r="AB136" s="556">
        <v>0.89500000000000002</v>
      </c>
      <c r="AC136" s="556">
        <v>0.60250000000000004</v>
      </c>
      <c r="AD136" s="556">
        <v>0.30249999999999999</v>
      </c>
      <c r="AE136" s="557">
        <v>0.26</v>
      </c>
      <c r="AF136" s="325">
        <v>-0.25</v>
      </c>
      <c r="AG136" s="325">
        <v>0</v>
      </c>
      <c r="AH136" s="287"/>
      <c r="AI136" s="74">
        <v>40603</v>
      </c>
      <c r="AJ136" s="67">
        <v>3.4769999999999999</v>
      </c>
      <c r="AK136" s="68"/>
      <c r="AL136" s="68"/>
      <c r="AM136" s="69">
        <v>1.7880025971392421</v>
      </c>
      <c r="AN136" s="68">
        <v>3.782</v>
      </c>
      <c r="AO136" s="68">
        <v>3.782</v>
      </c>
      <c r="AP136" s="68">
        <v>3.782</v>
      </c>
      <c r="AQ136" s="66">
        <v>3.8969999999999998</v>
      </c>
      <c r="AR136" s="40">
        <v>3.9019999999999997</v>
      </c>
      <c r="AS136" s="40">
        <v>3.9319999999999999</v>
      </c>
      <c r="AT136" s="40">
        <v>4.0019999999999998</v>
      </c>
      <c r="AU136" s="48">
        <v>4.0220000000000002</v>
      </c>
      <c r="AV136" s="48"/>
      <c r="AW136" s="48"/>
      <c r="AX136" s="40">
        <v>3.7169999999999996</v>
      </c>
      <c r="AY136" s="40">
        <v>3.75</v>
      </c>
      <c r="AZ136" s="40">
        <v>4.3719999999999999</v>
      </c>
      <c r="BA136" s="67">
        <v>4.0794999999999995</v>
      </c>
      <c r="BB136" s="40">
        <v>3.7794999999999996</v>
      </c>
      <c r="BC136" s="51">
        <v>3.7370000000000001</v>
      </c>
      <c r="BD136" s="51">
        <v>3.2269999999999999</v>
      </c>
      <c r="BE136" s="51">
        <v>3.4769999999999999</v>
      </c>
      <c r="BF136" s="67"/>
      <c r="BG136" s="40"/>
      <c r="BH136" s="40">
        <v>1.3479272038450001</v>
      </c>
      <c r="BI136" s="48">
        <v>6.3457703675573005E-2</v>
      </c>
      <c r="BJ136" s="48">
        <v>7.1950759892538005E-2</v>
      </c>
      <c r="BK136" s="48">
        <v>0.51577237894325412</v>
      </c>
      <c r="BL136" s="63">
        <v>0.47276641912724543</v>
      </c>
      <c r="BM136" s="40"/>
      <c r="BN136" s="40"/>
      <c r="BO136" s="71"/>
      <c r="BP136" s="71"/>
      <c r="BQ136" s="40"/>
      <c r="BR136" s="71"/>
      <c r="BS136" s="40"/>
      <c r="BT136" s="40"/>
      <c r="BU136" s="40"/>
      <c r="BV136" s="49"/>
      <c r="BW136" s="40"/>
      <c r="BX136" s="49"/>
      <c r="BY136" s="40"/>
      <c r="BZ136" s="40"/>
      <c r="CA136" s="40"/>
      <c r="CB136" s="40"/>
      <c r="CC136" s="48"/>
      <c r="CD136" s="48"/>
      <c r="CE136" s="40"/>
      <c r="CF136" s="48"/>
      <c r="CG136" s="40"/>
      <c r="CH136" s="56"/>
      <c r="CI136" s="56"/>
      <c r="CJ136" s="72"/>
      <c r="CK136" s="40"/>
      <c r="CL136" s="56"/>
      <c r="CM136" s="40"/>
      <c r="CN136" s="49"/>
      <c r="CO136" s="49"/>
      <c r="CP136" s="40"/>
      <c r="CQ136" s="56"/>
      <c r="CR136" s="40"/>
      <c r="CS136" s="40"/>
      <c r="CT136" s="41"/>
      <c r="CU136" s="41"/>
      <c r="CV136" s="49"/>
      <c r="CW136" s="40"/>
      <c r="CX136" s="49"/>
      <c r="CY136" s="40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</row>
    <row r="137" spans="1:117">
      <c r="A137" s="165">
        <v>40634</v>
      </c>
      <c r="B137" s="40"/>
      <c r="C137" s="41">
        <v>0.14000000000000001</v>
      </c>
      <c r="D137" s="394">
        <v>0.14000000000000001</v>
      </c>
      <c r="E137" s="93">
        <v>0.14000000000000001</v>
      </c>
      <c r="F137" s="288">
        <v>0.105</v>
      </c>
      <c r="G137" s="93">
        <v>0.14000000000000001</v>
      </c>
      <c r="H137" s="294">
        <v>0.14000000000000001</v>
      </c>
      <c r="I137" s="67">
        <v>0.14000000000000001</v>
      </c>
      <c r="J137" s="397">
        <v>0.14000000000000001</v>
      </c>
      <c r="K137" s="50">
        <v>0.16</v>
      </c>
      <c r="L137" s="417">
        <v>0.16</v>
      </c>
      <c r="M137" s="67">
        <v>0.16</v>
      </c>
      <c r="N137" s="93">
        <v>0.18</v>
      </c>
      <c r="O137" s="50">
        <v>0.14000000000000001</v>
      </c>
      <c r="P137" s="184">
        <v>0.14000000000000001</v>
      </c>
      <c r="Q137" s="67">
        <v>0.14000000000000001</v>
      </c>
      <c r="R137" s="93">
        <v>0.14000000000000001</v>
      </c>
      <c r="T137" s="571">
        <v>-0.06</v>
      </c>
      <c r="U137" s="571">
        <v>-5.0000000000000001E-3</v>
      </c>
      <c r="V137" s="571">
        <v>0.16750000000000001</v>
      </c>
      <c r="X137" s="538">
        <v>0.16750000000000001</v>
      </c>
      <c r="Y137" s="539">
        <v>0.16750000000000001</v>
      </c>
      <c r="Z137" s="538">
        <v>0.17800000000000002</v>
      </c>
      <c r="AA137" s="538">
        <v>-0.125</v>
      </c>
      <c r="AB137" s="556">
        <v>0.45</v>
      </c>
      <c r="AC137" s="556">
        <v>0.35499999999999998</v>
      </c>
      <c r="AD137" s="556">
        <v>0.19750000000000001</v>
      </c>
      <c r="AE137" s="557">
        <v>0.17749999999999999</v>
      </c>
      <c r="AF137" s="325">
        <v>0</v>
      </c>
      <c r="AG137" s="325">
        <v>0</v>
      </c>
      <c r="AH137" s="287"/>
      <c r="AI137" s="74">
        <v>40634</v>
      </c>
      <c r="AJ137" s="67">
        <v>3.3610000000000002</v>
      </c>
      <c r="AK137" s="68"/>
      <c r="AL137" s="68"/>
      <c r="AM137" s="69">
        <v>1.6452424170064135</v>
      </c>
      <c r="AN137" s="68">
        <v>3.5010000000000003</v>
      </c>
      <c r="AO137" s="68">
        <v>3.5010000000000003</v>
      </c>
      <c r="AP137" s="68">
        <v>3.5010000000000003</v>
      </c>
      <c r="AQ137" s="66">
        <v>3.5010000000000003</v>
      </c>
      <c r="AR137" s="40">
        <v>3.5210000000000004</v>
      </c>
      <c r="AS137" s="40">
        <v>3.5410000000000004</v>
      </c>
      <c r="AT137" s="40">
        <v>3.5010000000000003</v>
      </c>
      <c r="AU137" s="48">
        <v>3.5010000000000003</v>
      </c>
      <c r="AV137" s="48"/>
      <c r="AW137" s="48"/>
      <c r="AX137" s="40">
        <v>3.5285000000000002</v>
      </c>
      <c r="AY137" s="40">
        <v>3.5390000000000001</v>
      </c>
      <c r="AZ137" s="40">
        <v>3.8110000000000004</v>
      </c>
      <c r="BA137" s="67">
        <v>3.7160000000000002</v>
      </c>
      <c r="BB137" s="40">
        <v>3.5585000000000004</v>
      </c>
      <c r="BC137" s="51">
        <v>3.5385</v>
      </c>
      <c r="BD137" s="51">
        <v>3.3610000000000002</v>
      </c>
      <c r="BE137" s="51">
        <v>3.3610000000000002</v>
      </c>
      <c r="BF137" s="67"/>
      <c r="BG137" s="40"/>
      <c r="BH137" s="40">
        <v>1.3471994253720001</v>
      </c>
      <c r="BI137" s="48">
        <v>6.3471660773032998E-2</v>
      </c>
      <c r="BJ137" s="48">
        <v>7.1951500577322025E-2</v>
      </c>
      <c r="BK137" s="48">
        <v>0.51297075302585171</v>
      </c>
      <c r="BL137" s="63">
        <v>0.46993499486044371</v>
      </c>
      <c r="BM137" s="40"/>
      <c r="BN137" s="40"/>
      <c r="BO137" s="71"/>
      <c r="BP137" s="71"/>
      <c r="BQ137" s="40"/>
      <c r="BR137" s="71"/>
      <c r="BS137" s="40"/>
      <c r="BT137" s="40"/>
      <c r="BU137" s="40"/>
      <c r="BV137" s="49"/>
      <c r="BW137" s="40"/>
      <c r="BX137" s="49"/>
      <c r="BY137" s="40"/>
      <c r="BZ137" s="40"/>
      <c r="CA137" s="40"/>
      <c r="CB137" s="40"/>
      <c r="CC137" s="48"/>
      <c r="CD137" s="48"/>
      <c r="CE137" s="40"/>
      <c r="CF137" s="48"/>
      <c r="CG137" s="40"/>
      <c r="CH137" s="56"/>
      <c r="CI137" s="56"/>
      <c r="CJ137" s="72"/>
      <c r="CK137" s="40"/>
      <c r="CL137" s="56"/>
      <c r="CM137" s="40"/>
      <c r="CN137" s="49"/>
      <c r="CO137" s="49"/>
      <c r="CP137" s="40"/>
      <c r="CQ137" s="56"/>
      <c r="CR137" s="40"/>
      <c r="CS137" s="40"/>
      <c r="CT137" s="41"/>
      <c r="CU137" s="41"/>
      <c r="CV137" s="49"/>
      <c r="CW137" s="40"/>
      <c r="CX137" s="49"/>
      <c r="CY137" s="40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</row>
    <row r="138" spans="1:117">
      <c r="A138" s="165">
        <v>40664</v>
      </c>
      <c r="B138" s="40"/>
      <c r="C138" s="41">
        <v>0.14000000000000001</v>
      </c>
      <c r="D138" s="394">
        <v>0.14000000000000001</v>
      </c>
      <c r="E138" s="93">
        <v>0.14000000000000001</v>
      </c>
      <c r="F138" s="288">
        <v>0.105</v>
      </c>
      <c r="G138" s="93">
        <v>0.14000000000000001</v>
      </c>
      <c r="H138" s="294">
        <v>0.14000000000000001</v>
      </c>
      <c r="I138" s="67">
        <v>0.14000000000000001</v>
      </c>
      <c r="J138" s="397">
        <v>0.14000000000000001</v>
      </c>
      <c r="K138" s="50">
        <v>0.16</v>
      </c>
      <c r="L138" s="417">
        <v>0.16</v>
      </c>
      <c r="M138" s="67">
        <v>0.16</v>
      </c>
      <c r="N138" s="93">
        <v>0.18</v>
      </c>
      <c r="O138" s="50">
        <v>0.14000000000000001</v>
      </c>
      <c r="P138" s="184">
        <v>0.14000000000000001</v>
      </c>
      <c r="Q138" s="67">
        <v>0.14000000000000001</v>
      </c>
      <c r="R138" s="93">
        <v>0.14000000000000001</v>
      </c>
      <c r="T138" s="571">
        <v>-0.06</v>
      </c>
      <c r="U138" s="571">
        <v>-5.0000000000000001E-3</v>
      </c>
      <c r="V138" s="571">
        <v>0.1575</v>
      </c>
      <c r="X138" s="538">
        <v>0.1575</v>
      </c>
      <c r="Y138" s="539">
        <v>0.1575</v>
      </c>
      <c r="Z138" s="538">
        <v>0.188</v>
      </c>
      <c r="AA138" s="538">
        <v>-0.14000000000000001</v>
      </c>
      <c r="AB138" s="556">
        <v>0.36499999999999999</v>
      </c>
      <c r="AC138" s="556">
        <v>0.28749999999999998</v>
      </c>
      <c r="AD138" s="556">
        <v>0.17249999999999999</v>
      </c>
      <c r="AE138" s="557">
        <v>0.16250000000000001</v>
      </c>
      <c r="AF138" s="325">
        <v>0</v>
      </c>
      <c r="AG138" s="325">
        <v>0</v>
      </c>
      <c r="AH138" s="287"/>
      <c r="AI138" s="74">
        <v>40664</v>
      </c>
      <c r="AJ138" s="67">
        <v>3.3590000000000004</v>
      </c>
      <c r="AK138" s="68"/>
      <c r="AL138" s="68"/>
      <c r="AM138" s="69">
        <v>1.6347712881872218</v>
      </c>
      <c r="AN138" s="68">
        <v>3.4990000000000006</v>
      </c>
      <c r="AO138" s="68">
        <v>3.4990000000000006</v>
      </c>
      <c r="AP138" s="68">
        <v>3.4990000000000006</v>
      </c>
      <c r="AQ138" s="66">
        <v>3.4990000000000006</v>
      </c>
      <c r="AR138" s="40">
        <v>3.5190000000000006</v>
      </c>
      <c r="AS138" s="40">
        <v>3.5390000000000006</v>
      </c>
      <c r="AT138" s="40">
        <v>3.4990000000000006</v>
      </c>
      <c r="AU138" s="48">
        <v>3.4990000000000006</v>
      </c>
      <c r="AV138" s="48"/>
      <c r="AW138" s="48"/>
      <c r="AX138" s="40">
        <v>3.5165000000000006</v>
      </c>
      <c r="AY138" s="40">
        <v>3.5470000000000006</v>
      </c>
      <c r="AZ138" s="40">
        <v>3.7240000000000002</v>
      </c>
      <c r="BA138" s="67">
        <v>3.6465000000000005</v>
      </c>
      <c r="BB138" s="40">
        <v>3.5315000000000003</v>
      </c>
      <c r="BC138" s="51">
        <v>3.5215000000000005</v>
      </c>
      <c r="BD138" s="51">
        <v>3.3590000000000004</v>
      </c>
      <c r="BE138" s="51">
        <v>3.3590000000000004</v>
      </c>
      <c r="BF138" s="67"/>
      <c r="BG138" s="40"/>
      <c r="BH138" s="40">
        <v>1.3464506803080003</v>
      </c>
      <c r="BI138" s="48">
        <v>6.3485167641605028E-2</v>
      </c>
      <c r="BJ138" s="48">
        <v>7.1952217369051039E-2</v>
      </c>
      <c r="BK138" s="48">
        <v>0.51027287752555994</v>
      </c>
      <c r="BL138" s="40">
        <v>0.46721099976771124</v>
      </c>
      <c r="BM138" s="40"/>
      <c r="BN138" s="40"/>
      <c r="BO138" s="71"/>
      <c r="BP138" s="71"/>
      <c r="BQ138" s="40"/>
      <c r="BR138" s="71"/>
      <c r="BS138" s="40"/>
      <c r="BT138" s="40"/>
      <c r="BU138" s="40"/>
      <c r="BV138" s="49"/>
      <c r="BW138" s="40"/>
      <c r="BX138" s="49"/>
      <c r="BY138" s="40"/>
      <c r="BZ138" s="40"/>
      <c r="CA138" s="40"/>
      <c r="CB138" s="40"/>
      <c r="CC138" s="48"/>
      <c r="CD138" s="48"/>
      <c r="CE138" s="40"/>
      <c r="CF138" s="48"/>
      <c r="CG138" s="40"/>
      <c r="CH138" s="56"/>
      <c r="CI138" s="56"/>
      <c r="CJ138" s="72"/>
      <c r="CK138" s="40"/>
      <c r="CL138" s="56"/>
      <c r="CM138" s="40"/>
      <c r="CN138" s="49"/>
      <c r="CO138" s="49"/>
      <c r="CP138" s="40"/>
      <c r="CQ138" s="56"/>
      <c r="CR138" s="40"/>
      <c r="CS138" s="40"/>
      <c r="CT138" s="41"/>
      <c r="CU138" s="41"/>
      <c r="CV138" s="49"/>
      <c r="CW138" s="40"/>
      <c r="CX138" s="49"/>
      <c r="CY138" s="40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</row>
    <row r="139" spans="1:117">
      <c r="A139" s="165">
        <v>40695</v>
      </c>
      <c r="B139" s="40"/>
      <c r="C139" s="41">
        <v>0.14000000000000001</v>
      </c>
      <c r="D139" s="394">
        <v>0.14000000000000001</v>
      </c>
      <c r="E139" s="93">
        <v>0.14000000000000001</v>
      </c>
      <c r="F139" s="288">
        <v>0.105</v>
      </c>
      <c r="G139" s="93">
        <v>0.14000000000000001</v>
      </c>
      <c r="H139" s="294">
        <v>0.14000000000000001</v>
      </c>
      <c r="I139" s="67">
        <v>0.14000000000000001</v>
      </c>
      <c r="J139" s="397">
        <v>0.14000000000000001</v>
      </c>
      <c r="K139" s="50">
        <v>0.16</v>
      </c>
      <c r="L139" s="417">
        <v>0.16</v>
      </c>
      <c r="M139" s="67">
        <v>0.16</v>
      </c>
      <c r="N139" s="93">
        <v>0.18</v>
      </c>
      <c r="O139" s="50">
        <v>0.14000000000000001</v>
      </c>
      <c r="P139" s="184">
        <v>0.14000000000000001</v>
      </c>
      <c r="Q139" s="67">
        <v>0.14000000000000001</v>
      </c>
      <c r="R139" s="93">
        <v>0.14000000000000001</v>
      </c>
      <c r="T139" s="571">
        <v>-0.06</v>
      </c>
      <c r="U139" s="571">
        <v>-5.0000000000000001E-3</v>
      </c>
      <c r="V139" s="571">
        <v>0.1525</v>
      </c>
      <c r="X139" s="538">
        <v>0.1525</v>
      </c>
      <c r="Y139" s="539">
        <v>0.1525</v>
      </c>
      <c r="Z139" s="538">
        <v>0.18300000000000002</v>
      </c>
      <c r="AA139" s="538">
        <v>-0.15</v>
      </c>
      <c r="AB139" s="556">
        <v>0.35499999999999998</v>
      </c>
      <c r="AC139" s="556">
        <v>0.28749999999999998</v>
      </c>
      <c r="AD139" s="556">
        <v>0.17249999999999999</v>
      </c>
      <c r="AE139" s="557">
        <v>0.16250000000000001</v>
      </c>
      <c r="AF139" s="325">
        <v>0</v>
      </c>
      <c r="AG139" s="325">
        <v>0</v>
      </c>
      <c r="AH139" s="287"/>
      <c r="AI139" s="74">
        <v>40695</v>
      </c>
      <c r="AJ139" s="67">
        <v>3.3969999999999998</v>
      </c>
      <c r="AK139" s="68"/>
      <c r="AL139" s="68"/>
      <c r="AM139" s="69">
        <v>1.6426278483319416</v>
      </c>
      <c r="AN139" s="68">
        <v>3.5369999999999999</v>
      </c>
      <c r="AO139" s="68">
        <v>3.5369999999999999</v>
      </c>
      <c r="AP139" s="68">
        <v>3.5369999999999999</v>
      </c>
      <c r="AQ139" s="66">
        <v>3.5369999999999999</v>
      </c>
      <c r="AR139" s="40">
        <v>3.5569999999999999</v>
      </c>
      <c r="AS139" s="40">
        <v>3.577</v>
      </c>
      <c r="AT139" s="40">
        <v>3.5369999999999999</v>
      </c>
      <c r="AU139" s="48">
        <v>3.5369999999999999</v>
      </c>
      <c r="AV139" s="48"/>
      <c r="AW139" s="48"/>
      <c r="AX139" s="40">
        <v>3.5494999999999997</v>
      </c>
      <c r="AY139" s="40">
        <v>3.58</v>
      </c>
      <c r="AZ139" s="40">
        <v>3.7519999999999998</v>
      </c>
      <c r="BA139" s="67">
        <v>3.6844999999999999</v>
      </c>
      <c r="BB139" s="40">
        <v>3.5694999999999997</v>
      </c>
      <c r="BC139" s="51">
        <v>3.5594999999999999</v>
      </c>
      <c r="BD139" s="51">
        <v>3.3969999999999998</v>
      </c>
      <c r="BE139" s="51">
        <v>3.3969999999999998</v>
      </c>
      <c r="BF139" s="67"/>
      <c r="BG139" s="40"/>
      <c r="BH139" s="40">
        <v>1.3457292699940004</v>
      </c>
      <c r="BI139" s="48">
        <v>6.3499124739192003E-2</v>
      </c>
      <c r="BJ139" s="48">
        <v>7.1952958053837016E-2</v>
      </c>
      <c r="BK139" s="48">
        <v>0.50749883220847281</v>
      </c>
      <c r="BL139" s="40">
        <v>0.46441273631098151</v>
      </c>
      <c r="BM139" s="40"/>
      <c r="BN139" s="40"/>
      <c r="BO139" s="71"/>
      <c r="BP139" s="71"/>
      <c r="BQ139" s="40"/>
      <c r="BR139" s="71"/>
      <c r="BS139" s="40"/>
      <c r="BT139" s="40"/>
      <c r="BU139" s="40"/>
      <c r="BV139" s="49"/>
      <c r="BW139" s="40"/>
      <c r="BX139" s="49"/>
      <c r="BY139" s="40"/>
      <c r="BZ139" s="40"/>
      <c r="CA139" s="40"/>
      <c r="CB139" s="40"/>
      <c r="CC139" s="48"/>
      <c r="CD139" s="48"/>
      <c r="CE139" s="40"/>
      <c r="CF139" s="48"/>
      <c r="CG139" s="40"/>
      <c r="CH139" s="56"/>
      <c r="CI139" s="56"/>
      <c r="CJ139" s="72"/>
      <c r="CK139" s="40"/>
      <c r="CL139" s="56"/>
      <c r="CM139" s="40"/>
      <c r="CN139" s="49"/>
      <c r="CO139" s="49"/>
      <c r="CP139" s="40"/>
      <c r="CQ139" s="56"/>
      <c r="CR139" s="40"/>
      <c r="CS139" s="40"/>
      <c r="CT139" s="41"/>
      <c r="CU139" s="41"/>
      <c r="CV139" s="49"/>
      <c r="CW139" s="40"/>
      <c r="CX139" s="49"/>
      <c r="CY139" s="40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</row>
    <row r="140" spans="1:117">
      <c r="A140" s="165">
        <v>40725</v>
      </c>
      <c r="B140" s="40"/>
      <c r="C140" s="41">
        <v>0.14000000000000001</v>
      </c>
      <c r="D140" s="394">
        <v>0.14000000000000001</v>
      </c>
      <c r="E140" s="93">
        <v>0.14000000000000001</v>
      </c>
      <c r="F140" s="288">
        <v>0.105</v>
      </c>
      <c r="G140" s="93">
        <v>0.14000000000000001</v>
      </c>
      <c r="H140" s="294">
        <v>0.14000000000000001</v>
      </c>
      <c r="I140" s="67">
        <v>0.14000000000000001</v>
      </c>
      <c r="J140" s="397">
        <v>0.14000000000000001</v>
      </c>
      <c r="K140" s="50">
        <v>0.16</v>
      </c>
      <c r="L140" s="417">
        <v>0.16</v>
      </c>
      <c r="M140" s="67">
        <v>0.16</v>
      </c>
      <c r="N140" s="93">
        <v>0.18</v>
      </c>
      <c r="O140" s="50">
        <v>0.14000000000000001</v>
      </c>
      <c r="P140" s="184">
        <v>0.14000000000000001</v>
      </c>
      <c r="Q140" s="67">
        <v>0.14000000000000001</v>
      </c>
      <c r="R140" s="93">
        <v>0.14000000000000001</v>
      </c>
      <c r="T140" s="571">
        <v>-0.06</v>
      </c>
      <c r="U140" s="571">
        <v>-5.0000000000000001E-3</v>
      </c>
      <c r="V140" s="571">
        <v>0.14249999999999999</v>
      </c>
      <c r="X140" s="538">
        <v>0.14249999999999999</v>
      </c>
      <c r="Y140" s="539">
        <v>0.14249999999999999</v>
      </c>
      <c r="Z140" s="538">
        <v>0.17300000000000001</v>
      </c>
      <c r="AA140" s="538">
        <v>-0.15</v>
      </c>
      <c r="AB140" s="556">
        <v>0.39</v>
      </c>
      <c r="AC140" s="556">
        <v>0.3</v>
      </c>
      <c r="AD140" s="556">
        <v>0.185</v>
      </c>
      <c r="AE140" s="557">
        <v>0.16250000000000001</v>
      </c>
      <c r="AF140" s="325">
        <v>0</v>
      </c>
      <c r="AG140" s="325">
        <v>0</v>
      </c>
      <c r="AH140" s="287"/>
      <c r="AI140" s="74">
        <v>40725</v>
      </c>
      <c r="AJ140" s="67">
        <v>3.3969999999999998</v>
      </c>
      <c r="AK140" s="68"/>
      <c r="AL140" s="68"/>
      <c r="AM140" s="69">
        <v>1.6331059195402491</v>
      </c>
      <c r="AN140" s="68">
        <v>3.5369999999999999</v>
      </c>
      <c r="AO140" s="68">
        <v>3.5369999999999999</v>
      </c>
      <c r="AP140" s="68">
        <v>3.5369999999999999</v>
      </c>
      <c r="AQ140" s="66">
        <v>3.5369999999999999</v>
      </c>
      <c r="AR140" s="40">
        <v>3.5569999999999999</v>
      </c>
      <c r="AS140" s="40">
        <v>3.577</v>
      </c>
      <c r="AT140" s="40">
        <v>3.5369999999999999</v>
      </c>
      <c r="AU140" s="48">
        <v>3.5369999999999999</v>
      </c>
      <c r="AV140" s="48"/>
      <c r="AW140" s="48"/>
      <c r="AX140" s="40">
        <v>3.5394999999999999</v>
      </c>
      <c r="AY140" s="40">
        <v>3.57</v>
      </c>
      <c r="AZ140" s="40">
        <v>3.7869999999999999</v>
      </c>
      <c r="BA140" s="67">
        <v>3.6969999999999996</v>
      </c>
      <c r="BB140" s="40">
        <v>3.5819999999999999</v>
      </c>
      <c r="BC140" s="51">
        <v>3.5594999999999999</v>
      </c>
      <c r="BD140" s="51">
        <v>3.3969999999999998</v>
      </c>
      <c r="BE140" s="51">
        <v>3.3969999999999998</v>
      </c>
      <c r="BF140" s="67"/>
      <c r="BG140" s="40"/>
      <c r="BH140" s="40">
        <v>1.3449870954220007</v>
      </c>
      <c r="BI140" s="48">
        <v>6.3512631607887005E-2</v>
      </c>
      <c r="BJ140" s="48">
        <v>7.1953674845565016E-2</v>
      </c>
      <c r="BK140" s="48">
        <v>0.50482752874795433</v>
      </c>
      <c r="BL140" s="40">
        <v>0.46172064448409644</v>
      </c>
      <c r="BM140" s="40"/>
      <c r="BN140" s="40"/>
      <c r="BO140" s="71"/>
      <c r="BP140" s="71"/>
      <c r="BQ140" s="40"/>
      <c r="BR140" s="71"/>
      <c r="BS140" s="40"/>
      <c r="BT140" s="40"/>
      <c r="BU140" s="40"/>
      <c r="BV140" s="49"/>
      <c r="BW140" s="40"/>
      <c r="BX140" s="49"/>
      <c r="BY140" s="40"/>
      <c r="BZ140" s="40"/>
      <c r="CA140" s="40"/>
      <c r="CB140" s="40"/>
      <c r="CC140" s="48"/>
      <c r="CD140" s="48"/>
      <c r="CE140" s="40"/>
      <c r="CF140" s="48"/>
      <c r="CG140" s="40"/>
      <c r="CH140" s="56"/>
      <c r="CI140" s="56"/>
      <c r="CJ140" s="72"/>
      <c r="CK140" s="40"/>
      <c r="CL140" s="56"/>
      <c r="CM140" s="40"/>
      <c r="CN140" s="49"/>
      <c r="CO140" s="49"/>
      <c r="CP140" s="40"/>
      <c r="CQ140" s="56"/>
      <c r="CR140" s="40"/>
      <c r="CS140" s="40"/>
      <c r="CT140" s="41"/>
      <c r="CU140" s="41"/>
      <c r="CV140" s="49"/>
      <c r="CW140" s="40"/>
      <c r="CX140" s="49"/>
      <c r="CY140" s="40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</row>
    <row r="141" spans="1:117">
      <c r="A141" s="165">
        <v>40756</v>
      </c>
      <c r="B141" s="40"/>
      <c r="C141" s="41">
        <v>0.14000000000000001</v>
      </c>
      <c r="D141" s="394">
        <v>0.14000000000000001</v>
      </c>
      <c r="E141" s="93">
        <v>0.14000000000000001</v>
      </c>
      <c r="F141" s="288">
        <v>0.105</v>
      </c>
      <c r="G141" s="93">
        <v>0.14000000000000001</v>
      </c>
      <c r="H141" s="294">
        <v>0.14000000000000001</v>
      </c>
      <c r="I141" s="67">
        <v>0.14000000000000001</v>
      </c>
      <c r="J141" s="397">
        <v>0.14000000000000001</v>
      </c>
      <c r="K141" s="50">
        <v>0.16</v>
      </c>
      <c r="L141" s="417">
        <v>0.16</v>
      </c>
      <c r="M141" s="67">
        <v>0.16</v>
      </c>
      <c r="N141" s="93">
        <v>0.18</v>
      </c>
      <c r="O141" s="50">
        <v>0.14000000000000001</v>
      </c>
      <c r="P141" s="184">
        <v>0.14000000000000001</v>
      </c>
      <c r="Q141" s="67">
        <v>0.14000000000000001</v>
      </c>
      <c r="R141" s="93">
        <v>0.14000000000000001</v>
      </c>
      <c r="T141" s="571">
        <v>-0.06</v>
      </c>
      <c r="U141" s="571">
        <v>-5.0000000000000001E-3</v>
      </c>
      <c r="V141" s="571">
        <v>0.14000000000000001</v>
      </c>
      <c r="X141" s="538">
        <v>0.14000000000000001</v>
      </c>
      <c r="Y141" s="539">
        <v>0.14000000000000001</v>
      </c>
      <c r="Z141" s="538">
        <v>0.17</v>
      </c>
      <c r="AA141" s="538">
        <v>-0.15</v>
      </c>
      <c r="AB141" s="556">
        <v>0.45500000000000002</v>
      </c>
      <c r="AC141" s="556">
        <v>0.3</v>
      </c>
      <c r="AD141" s="556">
        <v>0.185</v>
      </c>
      <c r="AE141" s="557">
        <v>0.16250000000000001</v>
      </c>
      <c r="AF141" s="325">
        <v>0</v>
      </c>
      <c r="AG141" s="325">
        <v>0</v>
      </c>
      <c r="AH141" s="287"/>
      <c r="AI141" s="74">
        <v>40756</v>
      </c>
      <c r="AJ141" s="67">
        <v>3.4420000000000002</v>
      </c>
      <c r="AK141" s="68"/>
      <c r="AL141" s="68"/>
      <c r="AM141" s="69">
        <v>1.6439773643925142</v>
      </c>
      <c r="AN141" s="68">
        <v>3.5820000000000003</v>
      </c>
      <c r="AO141" s="68">
        <v>3.5820000000000003</v>
      </c>
      <c r="AP141" s="68">
        <v>3.5820000000000003</v>
      </c>
      <c r="AQ141" s="66">
        <v>3.5820000000000003</v>
      </c>
      <c r="AR141" s="40">
        <v>3.6020000000000003</v>
      </c>
      <c r="AS141" s="40">
        <v>3.6220000000000003</v>
      </c>
      <c r="AT141" s="40">
        <v>3.5820000000000003</v>
      </c>
      <c r="AU141" s="48">
        <v>3.5820000000000003</v>
      </c>
      <c r="AV141" s="48"/>
      <c r="AW141" s="48"/>
      <c r="AX141" s="40">
        <v>3.5820000000000003</v>
      </c>
      <c r="AY141" s="40">
        <v>3.6120000000000001</v>
      </c>
      <c r="AZ141" s="40">
        <v>3.8970000000000002</v>
      </c>
      <c r="BA141" s="67">
        <v>3.742</v>
      </c>
      <c r="BB141" s="40">
        <v>3.6270000000000002</v>
      </c>
      <c r="BC141" s="51">
        <v>3.6045000000000003</v>
      </c>
      <c r="BD141" s="51">
        <v>3.4420000000000002</v>
      </c>
      <c r="BE141" s="51">
        <v>3.4420000000000002</v>
      </c>
      <c r="BF141" s="67"/>
      <c r="BG141" s="40"/>
      <c r="BH141" s="40">
        <v>1.3442482523770003</v>
      </c>
      <c r="BI141" s="48">
        <v>6.3526588705601017E-2</v>
      </c>
      <c r="BJ141" s="48">
        <v>7.1954415530351035E-2</v>
      </c>
      <c r="BK141" s="48">
        <v>0.50208081885609146</v>
      </c>
      <c r="BL141" s="40">
        <v>0.45895515477177945</v>
      </c>
      <c r="BM141" s="40"/>
      <c r="BN141" s="40"/>
      <c r="BO141" s="71"/>
      <c r="BP141" s="71"/>
      <c r="BQ141" s="40"/>
      <c r="BR141" s="71"/>
      <c r="BS141" s="40"/>
      <c r="BT141" s="40"/>
      <c r="BU141" s="40"/>
      <c r="BV141" s="49"/>
      <c r="BW141" s="40"/>
      <c r="BX141" s="49"/>
      <c r="BY141" s="40"/>
      <c r="BZ141" s="40"/>
      <c r="CA141" s="40"/>
      <c r="CB141" s="40"/>
      <c r="CC141" s="48"/>
      <c r="CD141" s="48"/>
      <c r="CE141" s="40"/>
      <c r="CF141" s="48"/>
      <c r="CG141" s="40"/>
      <c r="CH141" s="56"/>
      <c r="CI141" s="56"/>
      <c r="CJ141" s="72"/>
      <c r="CK141" s="40"/>
      <c r="CL141" s="56"/>
      <c r="CM141" s="40"/>
      <c r="CN141" s="49"/>
      <c r="CO141" s="49"/>
      <c r="CP141" s="40"/>
      <c r="CQ141" s="56"/>
      <c r="CR141" s="40"/>
      <c r="CS141" s="40"/>
      <c r="CT141" s="41"/>
      <c r="CU141" s="41"/>
      <c r="CV141" s="49"/>
      <c r="CW141" s="40"/>
      <c r="CX141" s="49"/>
      <c r="CY141" s="40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</row>
    <row r="142" spans="1:117">
      <c r="A142" s="165">
        <v>40787</v>
      </c>
      <c r="B142" s="40"/>
      <c r="C142" s="41">
        <v>0.14000000000000001</v>
      </c>
      <c r="D142" s="394">
        <v>0.14000000000000001</v>
      </c>
      <c r="E142" s="93">
        <v>0.14000000000000001</v>
      </c>
      <c r="F142" s="288">
        <v>0.105</v>
      </c>
      <c r="G142" s="93">
        <v>0.14000000000000001</v>
      </c>
      <c r="H142" s="294">
        <v>0.14000000000000001</v>
      </c>
      <c r="I142" s="67">
        <v>0.14000000000000001</v>
      </c>
      <c r="J142" s="397">
        <v>0.14000000000000001</v>
      </c>
      <c r="K142" s="50">
        <v>0.16</v>
      </c>
      <c r="L142" s="417">
        <v>0.16</v>
      </c>
      <c r="M142" s="67">
        <v>0.16</v>
      </c>
      <c r="N142" s="93">
        <v>0.18</v>
      </c>
      <c r="O142" s="50">
        <v>0.14000000000000001</v>
      </c>
      <c r="P142" s="184">
        <v>0.14000000000000001</v>
      </c>
      <c r="Q142" s="67">
        <v>0.14000000000000001</v>
      </c>
      <c r="R142" s="93">
        <v>0.14000000000000001</v>
      </c>
      <c r="T142" s="571">
        <v>-0.06</v>
      </c>
      <c r="U142" s="571">
        <v>-5.0000000000000001E-3</v>
      </c>
      <c r="V142" s="571">
        <v>0.13750000000000001</v>
      </c>
      <c r="X142" s="538">
        <v>0.13750000000000001</v>
      </c>
      <c r="Y142" s="539">
        <v>0.13750000000000001</v>
      </c>
      <c r="Z142" s="538">
        <v>0.16800000000000001</v>
      </c>
      <c r="AA142" s="538">
        <v>-0.14000000000000001</v>
      </c>
      <c r="AB142" s="556">
        <v>0.35499999999999998</v>
      </c>
      <c r="AC142" s="556">
        <v>0.28999999999999998</v>
      </c>
      <c r="AD142" s="556">
        <v>0.16250000000000001</v>
      </c>
      <c r="AE142" s="557">
        <v>0.16250000000000001</v>
      </c>
      <c r="AF142" s="325">
        <v>0</v>
      </c>
      <c r="AG142" s="325">
        <v>0</v>
      </c>
      <c r="AH142" s="287"/>
      <c r="AI142" s="74">
        <v>40787</v>
      </c>
      <c r="AJ142" s="67">
        <v>3.4240000000000004</v>
      </c>
      <c r="AK142" s="68"/>
      <c r="AL142" s="68"/>
      <c r="AM142" s="69">
        <v>1.6259188029896485</v>
      </c>
      <c r="AN142" s="68">
        <v>3.5640000000000005</v>
      </c>
      <c r="AO142" s="68">
        <v>3.5640000000000005</v>
      </c>
      <c r="AP142" s="68">
        <v>3.5640000000000005</v>
      </c>
      <c r="AQ142" s="66">
        <v>3.5640000000000005</v>
      </c>
      <c r="AR142" s="40">
        <v>3.5840000000000005</v>
      </c>
      <c r="AS142" s="40">
        <v>3.6040000000000005</v>
      </c>
      <c r="AT142" s="40">
        <v>3.5640000000000005</v>
      </c>
      <c r="AU142" s="48">
        <v>3.5640000000000005</v>
      </c>
      <c r="AV142" s="48"/>
      <c r="AW142" s="48"/>
      <c r="AX142" s="40">
        <v>3.5615000000000006</v>
      </c>
      <c r="AY142" s="40">
        <v>3.5920000000000005</v>
      </c>
      <c r="AZ142" s="40">
        <v>3.7790000000000004</v>
      </c>
      <c r="BA142" s="67">
        <v>3.7140000000000004</v>
      </c>
      <c r="BB142" s="40">
        <v>3.5865000000000005</v>
      </c>
      <c r="BC142" s="51">
        <v>3.5865000000000005</v>
      </c>
      <c r="BD142" s="51">
        <v>3.4240000000000004</v>
      </c>
      <c r="BE142" s="51">
        <v>3.4240000000000004</v>
      </c>
      <c r="BF142" s="67"/>
      <c r="BG142" s="40"/>
      <c r="BH142" s="40">
        <v>1.3435364102580001</v>
      </c>
      <c r="BI142" s="48">
        <v>6.3540545803380019E-2</v>
      </c>
      <c r="BJ142" s="48">
        <v>7.1955156215138011E-2</v>
      </c>
      <c r="BK142" s="48">
        <v>0.49934790738537038</v>
      </c>
      <c r="BL142" s="40">
        <v>0.45620617367835248</v>
      </c>
      <c r="BM142" s="40"/>
      <c r="BN142" s="40"/>
      <c r="BO142" s="71"/>
      <c r="BP142" s="71"/>
      <c r="BQ142" s="40"/>
      <c r="BR142" s="71"/>
      <c r="BS142" s="40"/>
      <c r="BT142" s="40"/>
      <c r="BU142" s="40"/>
      <c r="BV142" s="49"/>
      <c r="BW142" s="40"/>
      <c r="BX142" s="49"/>
      <c r="BY142" s="40"/>
      <c r="BZ142" s="40"/>
      <c r="CA142" s="40"/>
      <c r="CB142" s="40"/>
      <c r="CC142" s="48"/>
      <c r="CD142" s="48"/>
      <c r="CE142" s="40"/>
      <c r="CF142" s="48"/>
      <c r="CG142" s="40"/>
      <c r="CH142" s="56"/>
      <c r="CI142" s="56"/>
      <c r="CJ142" s="72"/>
      <c r="CK142" s="40"/>
      <c r="CL142" s="56"/>
      <c r="CM142" s="40"/>
      <c r="CN142" s="49"/>
      <c r="CO142" s="49"/>
      <c r="CP142" s="40"/>
      <c r="CQ142" s="56"/>
      <c r="CR142" s="40"/>
      <c r="CS142" s="40"/>
      <c r="CT142" s="41"/>
      <c r="CU142" s="41"/>
      <c r="CV142" s="49"/>
      <c r="CW142" s="40"/>
      <c r="CX142" s="49"/>
      <c r="CY142" s="40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</row>
    <row r="143" spans="1:117">
      <c r="A143" s="165">
        <v>40817</v>
      </c>
      <c r="B143" s="40"/>
      <c r="C143" s="41">
        <v>0.14000000000000001</v>
      </c>
      <c r="D143" s="394">
        <v>0.14000000000000001</v>
      </c>
      <c r="E143" s="93">
        <v>0.14000000000000001</v>
      </c>
      <c r="F143" s="288">
        <v>0.105</v>
      </c>
      <c r="G143" s="93">
        <v>0.14000000000000001</v>
      </c>
      <c r="H143" s="294">
        <v>0.14000000000000001</v>
      </c>
      <c r="I143" s="67">
        <v>0.14000000000000001</v>
      </c>
      <c r="J143" s="397">
        <v>0.14000000000000001</v>
      </c>
      <c r="K143" s="50">
        <v>0.16</v>
      </c>
      <c r="L143" s="417">
        <v>0.16</v>
      </c>
      <c r="M143" s="67">
        <v>0.16</v>
      </c>
      <c r="N143" s="93">
        <v>0.18</v>
      </c>
      <c r="O143" s="50">
        <v>0.14000000000000001</v>
      </c>
      <c r="P143" s="184">
        <v>0.14000000000000001</v>
      </c>
      <c r="Q143" s="67">
        <v>0.14000000000000001</v>
      </c>
      <c r="R143" s="93">
        <v>0.14000000000000001</v>
      </c>
      <c r="T143" s="571">
        <v>-0.06</v>
      </c>
      <c r="U143" s="571">
        <v>-5.0000000000000001E-3</v>
      </c>
      <c r="V143" s="571">
        <v>0.1525</v>
      </c>
      <c r="X143" s="538">
        <v>0.1525</v>
      </c>
      <c r="Y143" s="539">
        <v>0.1525</v>
      </c>
      <c r="Z143" s="538">
        <v>0.18300000000000002</v>
      </c>
      <c r="AA143" s="538">
        <v>-0.125</v>
      </c>
      <c r="AB143" s="556">
        <v>0.42499999999999999</v>
      </c>
      <c r="AC143" s="556">
        <v>0.36249999999999999</v>
      </c>
      <c r="AD143" s="556">
        <v>0.185</v>
      </c>
      <c r="AE143" s="557">
        <v>0.16500000000000001</v>
      </c>
      <c r="AF143" s="325">
        <v>0</v>
      </c>
      <c r="AG143" s="325">
        <v>0</v>
      </c>
      <c r="AH143" s="287"/>
      <c r="AI143" s="74">
        <v>40817</v>
      </c>
      <c r="AJ143" s="67">
        <v>3.4360000000000004</v>
      </c>
      <c r="AK143" s="68"/>
      <c r="AL143" s="68"/>
      <c r="AM143" s="69">
        <v>1.6219359071399391</v>
      </c>
      <c r="AN143" s="68">
        <v>3.5760000000000005</v>
      </c>
      <c r="AO143" s="68">
        <v>3.5760000000000005</v>
      </c>
      <c r="AP143" s="68">
        <v>3.5760000000000005</v>
      </c>
      <c r="AQ143" s="66">
        <v>3.5760000000000005</v>
      </c>
      <c r="AR143" s="40">
        <v>3.5960000000000005</v>
      </c>
      <c r="AS143" s="40">
        <v>3.6160000000000005</v>
      </c>
      <c r="AT143" s="40">
        <v>3.5760000000000005</v>
      </c>
      <c r="AU143" s="48">
        <v>3.5760000000000005</v>
      </c>
      <c r="AV143" s="48"/>
      <c r="AW143" s="48"/>
      <c r="AX143" s="40">
        <v>3.5885000000000002</v>
      </c>
      <c r="AY143" s="40">
        <v>3.6190000000000002</v>
      </c>
      <c r="AZ143" s="40">
        <v>3.8610000000000002</v>
      </c>
      <c r="BA143" s="67">
        <v>3.7985000000000002</v>
      </c>
      <c r="BB143" s="40">
        <v>3.6210000000000004</v>
      </c>
      <c r="BC143" s="51">
        <v>3.6010000000000004</v>
      </c>
      <c r="BD143" s="51">
        <v>3.4360000000000004</v>
      </c>
      <c r="BE143" s="51">
        <v>3.4360000000000004</v>
      </c>
      <c r="BF143" s="67"/>
      <c r="BG143" s="40"/>
      <c r="BH143" s="40">
        <v>1.3428041080100002</v>
      </c>
      <c r="BI143" s="48">
        <v>6.3554052672260011E-2</v>
      </c>
      <c r="BJ143" s="48">
        <v>7.1955873006866025E-2</v>
      </c>
      <c r="BK143" s="48">
        <v>0.4967162333341269</v>
      </c>
      <c r="BL143" s="40">
        <v>0.45356149528521778</v>
      </c>
      <c r="BM143" s="40"/>
      <c r="BN143" s="40"/>
      <c r="BO143" s="71"/>
      <c r="BP143" s="71"/>
      <c r="BQ143" s="40"/>
      <c r="BR143" s="71"/>
      <c r="BS143" s="40"/>
      <c r="BT143" s="40"/>
      <c r="BU143" s="40"/>
      <c r="BV143" s="49"/>
      <c r="BW143" s="40"/>
      <c r="BX143" s="49"/>
      <c r="BY143" s="40"/>
      <c r="BZ143" s="40"/>
      <c r="CA143" s="40"/>
      <c r="CB143" s="40"/>
      <c r="CC143" s="48"/>
      <c r="CD143" s="48"/>
      <c r="CE143" s="40"/>
      <c r="CF143" s="48"/>
      <c r="CG143" s="40"/>
      <c r="CH143" s="56"/>
      <c r="CI143" s="56"/>
      <c r="CJ143" s="72"/>
      <c r="CK143" s="40"/>
      <c r="CL143" s="56"/>
      <c r="CM143" s="40"/>
      <c r="CN143" s="49"/>
      <c r="CO143" s="49"/>
      <c r="CP143" s="40"/>
      <c r="CQ143" s="56"/>
      <c r="CR143" s="40"/>
      <c r="CS143" s="40"/>
      <c r="CT143" s="41"/>
      <c r="CU143" s="41"/>
      <c r="CV143" s="49"/>
      <c r="CW143" s="40"/>
      <c r="CX143" s="49"/>
      <c r="CY143" s="40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</row>
    <row r="144" spans="1:117">
      <c r="A144" s="165">
        <v>40848</v>
      </c>
      <c r="B144" s="40"/>
      <c r="C144" s="41">
        <v>0.22500000000000001</v>
      </c>
      <c r="D144" s="394">
        <v>0.22500000000000001</v>
      </c>
      <c r="E144" s="93">
        <v>0.22500000000000001</v>
      </c>
      <c r="F144" s="288">
        <v>0.19</v>
      </c>
      <c r="G144" s="93">
        <v>0.22500000000000001</v>
      </c>
      <c r="H144" s="294">
        <v>0.33500000000000002</v>
      </c>
      <c r="I144" s="67">
        <v>0.33500000000000002</v>
      </c>
      <c r="J144" s="397">
        <v>0.33500000000000002</v>
      </c>
      <c r="K144" s="41">
        <v>0.34499999999999997</v>
      </c>
      <c r="L144" s="417">
        <v>0.34499999999999997</v>
      </c>
      <c r="M144" s="67">
        <v>0.34499999999999997</v>
      </c>
      <c r="N144" s="93">
        <v>0.375</v>
      </c>
      <c r="O144" s="50">
        <v>0.44500000000000001</v>
      </c>
      <c r="P144" s="184">
        <v>0.44500000000000001</v>
      </c>
      <c r="Q144" s="67">
        <v>0.44500000000000001</v>
      </c>
      <c r="R144" s="93">
        <v>0.46500000000000002</v>
      </c>
      <c r="T144" s="571">
        <v>6.5000000000000002E-2</v>
      </c>
      <c r="U144" s="571">
        <v>0.12</v>
      </c>
      <c r="V144" s="571">
        <v>0.18924000000000002</v>
      </c>
      <c r="X144" s="538">
        <v>0.215</v>
      </c>
      <c r="Y144" s="539">
        <v>0.215</v>
      </c>
      <c r="Z144" s="538">
        <v>0.245</v>
      </c>
      <c r="AA144" s="538">
        <v>-8.7499999999999994E-2</v>
      </c>
      <c r="AB144" s="556">
        <v>0.72499999999999998</v>
      </c>
      <c r="AC144" s="556">
        <v>0.45500000000000002</v>
      </c>
      <c r="AD144" s="556">
        <v>0.28749999999999998</v>
      </c>
      <c r="AE144" s="557">
        <v>0.24</v>
      </c>
      <c r="AF144" s="325">
        <v>0</v>
      </c>
      <c r="AG144" s="325">
        <v>0</v>
      </c>
      <c r="AH144" s="287"/>
      <c r="AI144" s="74">
        <v>40848</v>
      </c>
      <c r="AJ144" s="67">
        <v>3.5049999999999999</v>
      </c>
      <c r="AK144" s="68"/>
      <c r="AL144" s="68"/>
      <c r="AM144" s="69">
        <v>1.6816507782393919</v>
      </c>
      <c r="AN144" s="68">
        <v>3.73</v>
      </c>
      <c r="AO144" s="68">
        <v>3.73</v>
      </c>
      <c r="AP144" s="68">
        <v>3.73</v>
      </c>
      <c r="AQ144" s="66">
        <v>3.84</v>
      </c>
      <c r="AR144" s="40">
        <v>3.85</v>
      </c>
      <c r="AS144" s="40">
        <v>3.88</v>
      </c>
      <c r="AT144" s="40">
        <v>3.95</v>
      </c>
      <c r="AU144" s="48">
        <v>3.97</v>
      </c>
      <c r="AV144" s="48"/>
      <c r="AW144" s="48"/>
      <c r="AX144" s="40">
        <v>3.72</v>
      </c>
      <c r="AY144" s="40">
        <v>3.75</v>
      </c>
      <c r="AZ144" s="40">
        <v>4.2300000000000004</v>
      </c>
      <c r="BA144" s="67">
        <v>3.96</v>
      </c>
      <c r="BB144" s="40">
        <v>3.7925</v>
      </c>
      <c r="BC144" s="51">
        <v>3.7450000000000001</v>
      </c>
      <c r="BD144" s="51">
        <v>3.5049999999999999</v>
      </c>
      <c r="BE144" s="51">
        <v>3.5049999999999999</v>
      </c>
      <c r="BF144" s="67"/>
      <c r="BG144" s="40"/>
      <c r="BH144" s="40">
        <v>1.3420985862579999</v>
      </c>
      <c r="BI144" s="48">
        <v>6.3568009770166009E-2</v>
      </c>
      <c r="BJ144" s="48">
        <v>7.1956613691654001E-2</v>
      </c>
      <c r="BK144" s="48">
        <v>0.49401029108847833</v>
      </c>
      <c r="BL144" s="40">
        <v>0.45084471266471632</v>
      </c>
      <c r="BM144" s="40"/>
      <c r="BN144" s="40"/>
      <c r="BO144" s="71"/>
      <c r="BP144" s="71"/>
      <c r="BQ144" s="40"/>
      <c r="BR144" s="71"/>
      <c r="BS144" s="40"/>
      <c r="BT144" s="40"/>
      <c r="BU144" s="40"/>
      <c r="BV144" s="49"/>
      <c r="BW144" s="40"/>
      <c r="BX144" s="49"/>
      <c r="BY144" s="40"/>
      <c r="BZ144" s="40"/>
      <c r="CA144" s="40"/>
      <c r="CB144" s="40"/>
      <c r="CC144" s="48"/>
      <c r="CD144" s="48"/>
      <c r="CE144" s="40"/>
      <c r="CF144" s="48"/>
      <c r="CG144" s="40"/>
      <c r="CH144" s="56"/>
      <c r="CI144" s="56"/>
      <c r="CJ144" s="72"/>
      <c r="CK144" s="40"/>
      <c r="CL144" s="56"/>
      <c r="CM144" s="40"/>
      <c r="CN144" s="49"/>
      <c r="CO144" s="49"/>
      <c r="CP144" s="40"/>
      <c r="CQ144" s="56"/>
      <c r="CR144" s="40"/>
      <c r="CS144" s="40"/>
      <c r="CT144" s="41"/>
      <c r="CU144" s="41"/>
      <c r="CV144" s="49"/>
      <c r="CW144" s="40"/>
      <c r="CX144" s="49"/>
      <c r="CY144" s="40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</row>
    <row r="145" spans="1:117">
      <c r="A145" s="165">
        <v>40878</v>
      </c>
      <c r="B145" s="40"/>
      <c r="C145" s="41">
        <v>0.22500000000000001</v>
      </c>
      <c r="D145" s="394">
        <v>0.22500000000000001</v>
      </c>
      <c r="E145" s="93">
        <v>0.22500000000000001</v>
      </c>
      <c r="F145" s="288">
        <v>0.19</v>
      </c>
      <c r="G145" s="93">
        <v>0.22500000000000001</v>
      </c>
      <c r="H145" s="294">
        <v>0.33500000000000002</v>
      </c>
      <c r="I145" s="67">
        <v>0.33500000000000002</v>
      </c>
      <c r="J145" s="397">
        <v>0.33500000000000002</v>
      </c>
      <c r="K145" s="41">
        <v>0.34499999999999997</v>
      </c>
      <c r="L145" s="417">
        <v>0.34499999999999997</v>
      </c>
      <c r="M145" s="67">
        <v>0.34499999999999997</v>
      </c>
      <c r="N145" s="93">
        <v>0.375</v>
      </c>
      <c r="O145" s="50">
        <v>0.44500000000000001</v>
      </c>
      <c r="P145" s="184">
        <v>0.44500000000000001</v>
      </c>
      <c r="Q145" s="67">
        <v>0.44500000000000001</v>
      </c>
      <c r="R145" s="93">
        <v>0.46500000000000002</v>
      </c>
      <c r="T145" s="571">
        <v>6.5000000000000002E-2</v>
      </c>
      <c r="U145" s="571">
        <v>0.12</v>
      </c>
      <c r="V145" s="571">
        <v>0.191832</v>
      </c>
      <c r="X145" s="538">
        <v>0.255</v>
      </c>
      <c r="Y145" s="539">
        <v>0.255</v>
      </c>
      <c r="Z145" s="538">
        <v>0.28499999999999998</v>
      </c>
      <c r="AA145" s="538">
        <v>-0.08</v>
      </c>
      <c r="AB145" s="556">
        <v>1.23</v>
      </c>
      <c r="AC145" s="556">
        <v>0.79</v>
      </c>
      <c r="AD145" s="556">
        <v>0.33750000000000002</v>
      </c>
      <c r="AE145" s="557">
        <v>0.29499999999999998</v>
      </c>
      <c r="AF145" s="325">
        <v>0</v>
      </c>
      <c r="AG145" s="325">
        <v>0</v>
      </c>
      <c r="AH145" s="287"/>
      <c r="AI145" s="74">
        <v>40878</v>
      </c>
      <c r="AJ145" s="67">
        <v>3.5860000000000003</v>
      </c>
      <c r="AK145" s="68"/>
      <c r="AL145" s="68"/>
      <c r="AM145" s="69">
        <v>1.7082083854980434</v>
      </c>
      <c r="AN145" s="68">
        <v>3.8110000000000004</v>
      </c>
      <c r="AO145" s="68">
        <v>3.8110000000000004</v>
      </c>
      <c r="AP145" s="68">
        <v>3.8110000000000004</v>
      </c>
      <c r="AQ145" s="66">
        <v>3.9210000000000003</v>
      </c>
      <c r="AR145" s="40">
        <v>3.931</v>
      </c>
      <c r="AS145" s="40">
        <v>3.9610000000000003</v>
      </c>
      <c r="AT145" s="40">
        <v>4.0310000000000006</v>
      </c>
      <c r="AU145" s="48">
        <v>4.0510000000000002</v>
      </c>
      <c r="AV145" s="48"/>
      <c r="AW145" s="48"/>
      <c r="AX145" s="40">
        <v>3.8410000000000002</v>
      </c>
      <c r="AY145" s="40">
        <v>3.8710000000000004</v>
      </c>
      <c r="AZ145" s="40">
        <v>4.8160000000000007</v>
      </c>
      <c r="BA145" s="67">
        <v>4.3760000000000003</v>
      </c>
      <c r="BB145" s="40">
        <v>3.9235000000000002</v>
      </c>
      <c r="BC145" s="51">
        <v>3.8810000000000002</v>
      </c>
      <c r="BD145" s="51">
        <v>3.5860000000000003</v>
      </c>
      <c r="BE145" s="51">
        <v>3.5860000000000003</v>
      </c>
      <c r="BF145" s="67"/>
      <c r="BG145" s="40"/>
      <c r="BH145" s="40">
        <v>1.3413728053509999</v>
      </c>
      <c r="BI145" s="48">
        <v>6.3581516639169999E-2</v>
      </c>
      <c r="BJ145" s="48">
        <v>7.1957330483383014E-2</v>
      </c>
      <c r="BK145" s="48">
        <v>0.49140459971094042</v>
      </c>
      <c r="BL145" s="40">
        <v>0.44823101167621182</v>
      </c>
      <c r="BM145" s="40"/>
      <c r="BN145" s="40"/>
      <c r="BO145" s="71"/>
      <c r="BP145" s="71"/>
      <c r="BQ145" s="40"/>
      <c r="BR145" s="71"/>
      <c r="BS145" s="40"/>
      <c r="BT145" s="40"/>
      <c r="BU145" s="40"/>
      <c r="BV145" s="49"/>
      <c r="BW145" s="40"/>
      <c r="BX145" s="49"/>
      <c r="BY145" s="40"/>
      <c r="BZ145" s="40"/>
      <c r="CA145" s="40"/>
      <c r="CB145" s="40"/>
      <c r="CC145" s="48"/>
      <c r="CD145" s="48"/>
      <c r="CE145" s="40"/>
      <c r="CF145" s="48"/>
      <c r="CG145" s="40"/>
      <c r="CH145" s="56"/>
      <c r="CI145" s="56"/>
      <c r="CJ145" s="72"/>
      <c r="CK145" s="40"/>
      <c r="CL145" s="56"/>
      <c r="CM145" s="40"/>
      <c r="CN145" s="49"/>
      <c r="CO145" s="49"/>
      <c r="CP145" s="40"/>
      <c r="CQ145" s="56"/>
      <c r="CR145" s="40"/>
      <c r="CS145" s="40"/>
      <c r="CT145" s="41"/>
      <c r="CU145" s="41"/>
      <c r="CV145" s="49"/>
      <c r="CW145" s="40"/>
      <c r="CX145" s="49"/>
      <c r="CY145" s="40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</row>
    <row r="146" spans="1:117">
      <c r="A146" s="165">
        <v>40909</v>
      </c>
      <c r="B146" s="40"/>
      <c r="C146" s="41">
        <v>0.25</v>
      </c>
      <c r="D146" s="394">
        <v>0.25</v>
      </c>
      <c r="E146" s="93">
        <v>0.25</v>
      </c>
      <c r="F146" s="288">
        <v>0.215</v>
      </c>
      <c r="G146" s="93">
        <v>0.25</v>
      </c>
      <c r="H146" s="294">
        <v>0.36</v>
      </c>
      <c r="I146" s="67">
        <v>0.36</v>
      </c>
      <c r="J146" s="397">
        <v>0.36</v>
      </c>
      <c r="K146" s="41">
        <v>0.37</v>
      </c>
      <c r="L146" s="417">
        <v>0.37</v>
      </c>
      <c r="M146" s="67">
        <v>0.37</v>
      </c>
      <c r="N146" s="93">
        <v>0.4</v>
      </c>
      <c r="O146" s="50">
        <v>0.47</v>
      </c>
      <c r="P146" s="184">
        <v>0.47</v>
      </c>
      <c r="Q146" s="67">
        <v>0.47</v>
      </c>
      <c r="R146" s="93">
        <v>0.49</v>
      </c>
      <c r="T146" s="571">
        <v>0.09</v>
      </c>
      <c r="U146" s="571">
        <v>0.14499999999999999</v>
      </c>
      <c r="V146" s="571">
        <v>0.22361600000000001</v>
      </c>
      <c r="X146" s="538">
        <v>0.26750000000000002</v>
      </c>
      <c r="Y146" s="539">
        <v>0.26750000000000002</v>
      </c>
      <c r="Z146" s="538">
        <v>0.29499999999999998</v>
      </c>
      <c r="AA146" s="538">
        <v>-6.5000000000000002E-2</v>
      </c>
      <c r="AB146" s="556">
        <v>1.575</v>
      </c>
      <c r="AC146" s="556">
        <v>0.95499999999999996</v>
      </c>
      <c r="AD146" s="556">
        <v>0.4375</v>
      </c>
      <c r="AE146" s="557">
        <v>0.34250000000000003</v>
      </c>
      <c r="AF146" s="325">
        <v>0</v>
      </c>
      <c r="AG146" s="325">
        <v>0</v>
      </c>
      <c r="AH146" s="287"/>
      <c r="AI146" s="74">
        <v>40909</v>
      </c>
      <c r="AJ146" s="67">
        <v>3.7730000000000001</v>
      </c>
      <c r="AK146" s="68"/>
      <c r="AL146" s="68"/>
      <c r="AM146" s="69">
        <v>1.7924317658200466</v>
      </c>
      <c r="AN146" s="68">
        <v>4.0229999999999997</v>
      </c>
      <c r="AO146" s="68">
        <v>4.0229999999999997</v>
      </c>
      <c r="AP146" s="68">
        <v>4.0229999999999997</v>
      </c>
      <c r="AQ146" s="66">
        <v>4.133</v>
      </c>
      <c r="AR146" s="40">
        <v>4.1429999999999998</v>
      </c>
      <c r="AS146" s="40">
        <v>4.173</v>
      </c>
      <c r="AT146" s="40">
        <v>4.2430000000000003</v>
      </c>
      <c r="AU146" s="48">
        <v>4.2629999999999999</v>
      </c>
      <c r="AV146" s="48"/>
      <c r="AW146" s="48"/>
      <c r="AX146" s="40">
        <v>4.0404999999999998</v>
      </c>
      <c r="AY146" s="40">
        <v>4.0680000000000005</v>
      </c>
      <c r="AZ146" s="40">
        <v>5.3479999999999999</v>
      </c>
      <c r="BA146" s="67">
        <v>4.7279999999999998</v>
      </c>
      <c r="BB146" s="40">
        <v>4.2104999999999997</v>
      </c>
      <c r="BC146" s="51">
        <v>4.1154999999999999</v>
      </c>
      <c r="BD146" s="51">
        <v>3.7730000000000001</v>
      </c>
      <c r="BE146" s="51">
        <v>3.7730000000000001</v>
      </c>
      <c r="BF146" s="67"/>
      <c r="BG146" s="40"/>
      <c r="BH146" s="40">
        <v>1.3406503311730003</v>
      </c>
      <c r="BI146" s="48">
        <v>6.359547373720402E-2</v>
      </c>
      <c r="BJ146" s="48">
        <v>7.1958071168170004E-2</v>
      </c>
      <c r="BK146" s="48">
        <v>0.48872538623527029</v>
      </c>
      <c r="BL146" s="40">
        <v>0.44554605165797828</v>
      </c>
      <c r="BM146" s="40"/>
      <c r="BN146" s="40"/>
      <c r="BO146" s="71"/>
      <c r="BP146" s="71"/>
      <c r="BQ146" s="40"/>
      <c r="BR146" s="71"/>
      <c r="BS146" s="40"/>
      <c r="BT146" s="40"/>
      <c r="BU146" s="40"/>
      <c r="BV146" s="49"/>
      <c r="BW146" s="40"/>
      <c r="BX146" s="49"/>
      <c r="BY146" s="40"/>
      <c r="BZ146" s="40"/>
      <c r="CA146" s="40"/>
      <c r="CB146" s="40"/>
      <c r="CC146" s="48"/>
      <c r="CD146" s="48"/>
      <c r="CE146" s="40"/>
      <c r="CF146" s="48"/>
      <c r="CG146" s="40"/>
      <c r="CH146" s="56"/>
      <c r="CI146" s="56"/>
      <c r="CJ146" s="72"/>
      <c r="CK146" s="40"/>
      <c r="CL146" s="56"/>
      <c r="CM146" s="40"/>
      <c r="CN146" s="49"/>
      <c r="CO146" s="49"/>
      <c r="CP146" s="40"/>
      <c r="CQ146" s="56"/>
      <c r="CR146" s="40"/>
      <c r="CS146" s="40"/>
      <c r="CT146" s="41"/>
      <c r="CU146" s="41"/>
      <c r="CV146" s="49"/>
      <c r="CW146" s="40"/>
      <c r="CX146" s="49"/>
      <c r="CY146" s="40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</row>
    <row r="147" spans="1:117">
      <c r="A147" s="165">
        <v>40940</v>
      </c>
      <c r="B147" s="40"/>
      <c r="C147" s="41">
        <v>0.31</v>
      </c>
      <c r="D147" s="394">
        <v>0.31</v>
      </c>
      <c r="E147" s="93">
        <v>0.31</v>
      </c>
      <c r="F147" s="288">
        <v>0.27500000000000002</v>
      </c>
      <c r="G147" s="93">
        <v>0.31</v>
      </c>
      <c r="H147" s="294">
        <v>0.42</v>
      </c>
      <c r="I147" s="67">
        <v>0.42</v>
      </c>
      <c r="J147" s="397">
        <v>0.42</v>
      </c>
      <c r="K147" s="41">
        <v>0.43</v>
      </c>
      <c r="L147" s="417">
        <v>0.43</v>
      </c>
      <c r="M147" s="67">
        <v>0.43</v>
      </c>
      <c r="N147" s="93">
        <v>0.46</v>
      </c>
      <c r="O147" s="50">
        <v>0.53</v>
      </c>
      <c r="P147" s="184">
        <v>0.53</v>
      </c>
      <c r="Q147" s="67">
        <v>0.53</v>
      </c>
      <c r="R147" s="93">
        <v>0.55000000000000004</v>
      </c>
      <c r="T147" s="571">
        <v>0.15</v>
      </c>
      <c r="U147" s="571">
        <v>0.20499999999999999</v>
      </c>
      <c r="V147" s="571">
        <v>0.282528</v>
      </c>
      <c r="X147" s="538">
        <v>0.245</v>
      </c>
      <c r="Y147" s="539">
        <v>0.245</v>
      </c>
      <c r="Z147" s="538">
        <v>0.27</v>
      </c>
      <c r="AA147" s="538">
        <v>-6.5000000000000002E-2</v>
      </c>
      <c r="AB147" s="556">
        <v>1.4950000000000001</v>
      </c>
      <c r="AC147" s="556">
        <v>0.94499999999999995</v>
      </c>
      <c r="AD147" s="556">
        <v>0.435</v>
      </c>
      <c r="AE147" s="557">
        <v>0.33750000000000002</v>
      </c>
      <c r="AF147" s="325">
        <v>0</v>
      </c>
      <c r="AG147" s="325">
        <v>0</v>
      </c>
      <c r="AH147" s="287"/>
      <c r="AI147" s="74">
        <v>40940</v>
      </c>
      <c r="AJ147" s="67">
        <v>3.6790000000000003</v>
      </c>
      <c r="AK147" s="68"/>
      <c r="AL147" s="68"/>
      <c r="AM147" s="69">
        <v>1.7666368362272122</v>
      </c>
      <c r="AN147" s="68">
        <v>3.9890000000000003</v>
      </c>
      <c r="AO147" s="68">
        <v>3.9890000000000003</v>
      </c>
      <c r="AP147" s="68">
        <v>3.9890000000000003</v>
      </c>
      <c r="AQ147" s="66">
        <v>4.0990000000000002</v>
      </c>
      <c r="AR147" s="40">
        <v>4.109</v>
      </c>
      <c r="AS147" s="40">
        <v>4.1390000000000002</v>
      </c>
      <c r="AT147" s="40">
        <v>4.2090000000000005</v>
      </c>
      <c r="AU147" s="48">
        <v>4.2290000000000001</v>
      </c>
      <c r="AV147" s="48"/>
      <c r="AW147" s="48"/>
      <c r="AX147" s="40">
        <v>3.9240000000000004</v>
      </c>
      <c r="AY147" s="40">
        <v>3.9490000000000003</v>
      </c>
      <c r="AZ147" s="40">
        <v>5.1740000000000004</v>
      </c>
      <c r="BA147" s="67">
        <v>4.6240000000000006</v>
      </c>
      <c r="BB147" s="40">
        <v>4.1139999999999999</v>
      </c>
      <c r="BC147" s="51">
        <v>4.0165000000000006</v>
      </c>
      <c r="BD147" s="51">
        <v>3.6790000000000003</v>
      </c>
      <c r="BE147" s="51">
        <v>3.6790000000000003</v>
      </c>
      <c r="BF147" s="67"/>
      <c r="BG147" s="40"/>
      <c r="BH147" s="40">
        <v>1.3399774574490002</v>
      </c>
      <c r="BI147" s="48">
        <v>6.3609430835302017E-2</v>
      </c>
      <c r="BJ147" s="48">
        <v>7.1958811852957022E-2</v>
      </c>
      <c r="BK147" s="48">
        <v>0.4860596646801254</v>
      </c>
      <c r="BL147" s="40">
        <v>0.44287712113993788</v>
      </c>
      <c r="BM147" s="40"/>
      <c r="BN147" s="40"/>
      <c r="BO147" s="71"/>
      <c r="BP147" s="71"/>
      <c r="BQ147" s="40"/>
      <c r="BR147" s="71"/>
      <c r="BS147" s="40"/>
      <c r="BT147" s="40"/>
      <c r="BU147" s="40"/>
      <c r="BV147" s="49"/>
      <c r="BW147" s="40"/>
      <c r="BX147" s="49"/>
      <c r="BY147" s="40"/>
      <c r="BZ147" s="40"/>
      <c r="CA147" s="40"/>
      <c r="CB147" s="40"/>
      <c r="CC147" s="48"/>
      <c r="CD147" s="48"/>
      <c r="CE147" s="40"/>
      <c r="CF147" s="48"/>
      <c r="CG147" s="40"/>
      <c r="CH147" s="56"/>
      <c r="CI147" s="56"/>
      <c r="CJ147" s="72"/>
      <c r="CK147" s="40"/>
      <c r="CL147" s="56"/>
      <c r="CM147" s="40"/>
      <c r="CN147" s="49"/>
      <c r="CO147" s="49"/>
      <c r="CP147" s="40"/>
      <c r="CQ147" s="56"/>
      <c r="CR147" s="40"/>
      <c r="CS147" s="40"/>
      <c r="CT147" s="41"/>
      <c r="CU147" s="41"/>
      <c r="CV147" s="49"/>
      <c r="CW147" s="40"/>
      <c r="CX147" s="49"/>
      <c r="CY147" s="40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</row>
    <row r="148" spans="1:117">
      <c r="A148" s="165">
        <v>40969</v>
      </c>
      <c r="B148" s="40"/>
      <c r="C148" s="41">
        <v>0.30499999999999999</v>
      </c>
      <c r="D148" s="394">
        <v>0.30499999999999999</v>
      </c>
      <c r="E148" s="93">
        <v>0.30499999999999999</v>
      </c>
      <c r="F148" s="288">
        <v>0.27</v>
      </c>
      <c r="G148" s="93">
        <v>0.30499999999999999</v>
      </c>
      <c r="H148" s="294">
        <v>0.41499999999999998</v>
      </c>
      <c r="I148" s="67">
        <v>0.41499999999999998</v>
      </c>
      <c r="J148" s="397">
        <v>0.41499999999999998</v>
      </c>
      <c r="K148" s="41">
        <v>0.42499999999999999</v>
      </c>
      <c r="L148" s="417">
        <v>0.42499999999999999</v>
      </c>
      <c r="M148" s="67">
        <v>0.42499999999999999</v>
      </c>
      <c r="N148" s="93">
        <v>0.45500000000000002</v>
      </c>
      <c r="O148" s="50">
        <v>0.52500000000000002</v>
      </c>
      <c r="P148" s="184">
        <v>0.52500000000000002</v>
      </c>
      <c r="Q148" s="67">
        <v>0.52500000000000002</v>
      </c>
      <c r="R148" s="93">
        <v>0.54500000000000004</v>
      </c>
      <c r="T148" s="571">
        <v>0.14499999999999999</v>
      </c>
      <c r="U148" s="571">
        <v>0.2</v>
      </c>
      <c r="V148" s="571">
        <v>0.273752</v>
      </c>
      <c r="X148" s="538">
        <v>0.24249999999999999</v>
      </c>
      <c r="Y148" s="539">
        <v>0.24249999999999999</v>
      </c>
      <c r="Z148" s="538">
        <v>0.26800000000000002</v>
      </c>
      <c r="AA148" s="538">
        <v>-6.5000000000000002E-2</v>
      </c>
      <c r="AB148" s="556">
        <v>0.89500000000000002</v>
      </c>
      <c r="AC148" s="556">
        <v>0.60250000000000004</v>
      </c>
      <c r="AD148" s="556">
        <v>0.30249999999999999</v>
      </c>
      <c r="AE148" s="557">
        <v>0.26</v>
      </c>
      <c r="AF148" s="325">
        <v>0</v>
      </c>
      <c r="AG148" s="325">
        <v>0</v>
      </c>
      <c r="AH148" s="287"/>
      <c r="AI148" s="74">
        <v>40969</v>
      </c>
      <c r="AJ148" s="67">
        <v>3.5660000000000003</v>
      </c>
      <c r="AK148" s="68"/>
      <c r="AL148" s="68"/>
      <c r="AM148" s="69">
        <v>1.7047682971660572</v>
      </c>
      <c r="AN148" s="68">
        <v>3.8710000000000004</v>
      </c>
      <c r="AO148" s="68">
        <v>3.8710000000000004</v>
      </c>
      <c r="AP148" s="68">
        <v>3.8710000000000004</v>
      </c>
      <c r="AQ148" s="66">
        <v>3.9810000000000003</v>
      </c>
      <c r="AR148" s="40">
        <v>3.9910000000000001</v>
      </c>
      <c r="AS148" s="40">
        <v>4.0209999999999999</v>
      </c>
      <c r="AT148" s="40">
        <v>4.0910000000000002</v>
      </c>
      <c r="AU148" s="48">
        <v>4.1110000000000007</v>
      </c>
      <c r="AV148" s="48"/>
      <c r="AW148" s="48"/>
      <c r="AX148" s="40">
        <v>3.8085000000000004</v>
      </c>
      <c r="AY148" s="40">
        <v>3.8340000000000005</v>
      </c>
      <c r="AZ148" s="40">
        <v>4.4610000000000003</v>
      </c>
      <c r="BA148" s="67">
        <v>4.1684999999999999</v>
      </c>
      <c r="BB148" s="40">
        <v>3.8685</v>
      </c>
      <c r="BC148" s="51">
        <v>3.8260000000000005</v>
      </c>
      <c r="BD148" s="51">
        <v>3.5660000000000003</v>
      </c>
      <c r="BE148" s="51">
        <v>3.5660000000000003</v>
      </c>
      <c r="BF148" s="67"/>
      <c r="BG148" s="40"/>
      <c r="BH148" s="40">
        <v>1.3392613693430002</v>
      </c>
      <c r="BI148" s="48">
        <v>6.3622487475516021E-2</v>
      </c>
      <c r="BJ148" s="48">
        <v>7.1959504751629016E-2</v>
      </c>
      <c r="BK148" s="48">
        <v>0.48357808511724082</v>
      </c>
      <c r="BL148" s="40">
        <v>0.4403948068111746</v>
      </c>
      <c r="BM148" s="40"/>
      <c r="BN148" s="40"/>
      <c r="BO148" s="71"/>
      <c r="BP148" s="71"/>
      <c r="BQ148" s="40"/>
      <c r="BR148" s="71"/>
      <c r="BS148" s="40"/>
      <c r="BT148" s="40"/>
      <c r="BU148" s="40"/>
      <c r="BV148" s="49"/>
      <c r="BW148" s="40"/>
      <c r="BX148" s="49"/>
      <c r="BY148" s="40"/>
      <c r="BZ148" s="40"/>
      <c r="CA148" s="40"/>
      <c r="CB148" s="40"/>
      <c r="CC148" s="48"/>
      <c r="CD148" s="48"/>
      <c r="CE148" s="40"/>
      <c r="CF148" s="48"/>
      <c r="CG148" s="40"/>
      <c r="CH148" s="56"/>
      <c r="CI148" s="56"/>
      <c r="CJ148" s="72"/>
      <c r="CK148" s="40"/>
      <c r="CL148" s="56"/>
      <c r="CM148" s="40"/>
      <c r="CN148" s="49"/>
      <c r="CO148" s="49"/>
      <c r="CP148" s="40"/>
      <c r="CQ148" s="56"/>
      <c r="CR148" s="40"/>
      <c r="CS148" s="40"/>
      <c r="CT148" s="41"/>
      <c r="CU148" s="41"/>
      <c r="CV148" s="49"/>
      <c r="CW148" s="40"/>
      <c r="CX148" s="49"/>
      <c r="CY148" s="40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</row>
    <row r="149" spans="1:117">
      <c r="A149" s="165">
        <v>41000</v>
      </c>
      <c r="B149" s="40"/>
      <c r="C149" s="41">
        <v>0.14000000000000001</v>
      </c>
      <c r="D149" s="394">
        <v>0.14000000000000001</v>
      </c>
      <c r="E149" s="93">
        <v>0.14000000000000001</v>
      </c>
      <c r="F149" s="288">
        <v>0.105</v>
      </c>
      <c r="G149" s="93">
        <v>0.14000000000000001</v>
      </c>
      <c r="H149" s="294">
        <v>0.14000000000000001</v>
      </c>
      <c r="I149" s="67">
        <v>0.14000000000000001</v>
      </c>
      <c r="J149" s="397">
        <v>0.14000000000000001</v>
      </c>
      <c r="K149" s="50">
        <v>0.16</v>
      </c>
      <c r="L149" s="417">
        <v>0.16</v>
      </c>
      <c r="M149" s="67">
        <v>0.16</v>
      </c>
      <c r="N149" s="93">
        <v>0.18</v>
      </c>
      <c r="O149" s="50">
        <v>0.14000000000000001</v>
      </c>
      <c r="P149" s="184">
        <v>0.14000000000000001</v>
      </c>
      <c r="Q149" s="67">
        <v>0.14000000000000001</v>
      </c>
      <c r="R149" s="93">
        <v>0.14000000000000001</v>
      </c>
      <c r="T149" s="571">
        <v>-0.06</v>
      </c>
      <c r="U149" s="571">
        <v>-5.0000000000000001E-3</v>
      </c>
      <c r="V149" s="571">
        <v>0.17</v>
      </c>
      <c r="X149" s="538">
        <v>0.17</v>
      </c>
      <c r="Y149" s="539">
        <v>0.17</v>
      </c>
      <c r="Z149" s="538">
        <v>0.17300000000000001</v>
      </c>
      <c r="AA149" s="538">
        <v>-0.11</v>
      </c>
      <c r="AB149" s="556">
        <v>0.45</v>
      </c>
      <c r="AC149" s="556">
        <v>0.35499999999999998</v>
      </c>
      <c r="AD149" s="556">
        <v>0.19750000000000001</v>
      </c>
      <c r="AE149" s="557">
        <v>0.17749999999999999</v>
      </c>
      <c r="AF149" s="325">
        <v>0</v>
      </c>
      <c r="AG149" s="325">
        <v>0</v>
      </c>
      <c r="AH149" s="287"/>
      <c r="AI149" s="74">
        <v>41000</v>
      </c>
      <c r="AJ149" s="67">
        <v>3.4530000000000003</v>
      </c>
      <c r="AK149" s="68"/>
      <c r="AL149" s="68"/>
      <c r="AM149" s="69">
        <v>1.5728595740816995</v>
      </c>
      <c r="AN149" s="68">
        <v>3.5930000000000004</v>
      </c>
      <c r="AO149" s="68">
        <v>3.5930000000000004</v>
      </c>
      <c r="AP149" s="68">
        <v>3.5930000000000004</v>
      </c>
      <c r="AQ149" s="66">
        <v>3.5930000000000004</v>
      </c>
      <c r="AR149" s="40">
        <v>3.6130000000000004</v>
      </c>
      <c r="AS149" s="40">
        <v>3.6330000000000005</v>
      </c>
      <c r="AT149" s="40">
        <v>3.5930000000000004</v>
      </c>
      <c r="AU149" s="48">
        <v>3.5930000000000004</v>
      </c>
      <c r="AV149" s="48"/>
      <c r="AW149" s="48"/>
      <c r="AX149" s="40">
        <v>3.6230000000000002</v>
      </c>
      <c r="AY149" s="40">
        <v>3.6260000000000003</v>
      </c>
      <c r="AZ149" s="40">
        <v>3.9030000000000005</v>
      </c>
      <c r="BA149" s="67">
        <v>3.8080000000000003</v>
      </c>
      <c r="BB149" s="40">
        <v>3.6505000000000001</v>
      </c>
      <c r="BC149" s="51">
        <v>3.6305000000000005</v>
      </c>
      <c r="BD149" s="51">
        <v>3.4530000000000003</v>
      </c>
      <c r="BE149" s="51">
        <v>3.4530000000000003</v>
      </c>
      <c r="BF149" s="67"/>
      <c r="BG149" s="40"/>
      <c r="BH149" s="40">
        <v>1.338571515573</v>
      </c>
      <c r="BI149" s="48">
        <v>6.3636444573739001E-2</v>
      </c>
      <c r="BJ149" s="48">
        <v>7.1960245436416007E-2</v>
      </c>
      <c r="BK149" s="48">
        <v>0.48093830281308136</v>
      </c>
      <c r="BL149" s="40">
        <v>0.43775663069348714</v>
      </c>
      <c r="BM149" s="40"/>
      <c r="BN149" s="40"/>
      <c r="BO149" s="71"/>
      <c r="BP149" s="71"/>
      <c r="BQ149" s="40"/>
      <c r="BR149" s="71"/>
      <c r="BS149" s="40"/>
      <c r="BT149" s="40"/>
      <c r="BU149" s="40"/>
      <c r="BV149" s="49"/>
      <c r="BW149" s="40"/>
      <c r="BX149" s="49"/>
      <c r="BY149" s="40"/>
      <c r="BZ149" s="40"/>
      <c r="CA149" s="40"/>
      <c r="CB149" s="40"/>
      <c r="CC149" s="48"/>
      <c r="CD149" s="48"/>
      <c r="CE149" s="40"/>
      <c r="CF149" s="48"/>
      <c r="CG149" s="40"/>
      <c r="CH149" s="56"/>
      <c r="CI149" s="56"/>
      <c r="CJ149" s="72"/>
      <c r="CK149" s="40"/>
      <c r="CL149" s="56"/>
      <c r="CM149" s="40"/>
      <c r="CN149" s="49"/>
      <c r="CO149" s="49"/>
      <c r="CP149" s="40"/>
      <c r="CQ149" s="56"/>
      <c r="CR149" s="40"/>
      <c r="CS149" s="40"/>
      <c r="CT149" s="41"/>
      <c r="CU149" s="41"/>
      <c r="CV149" s="49"/>
      <c r="CW149" s="40"/>
      <c r="CX149" s="49"/>
      <c r="CY149" s="40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</row>
    <row r="150" spans="1:117">
      <c r="A150" s="165">
        <v>41030</v>
      </c>
      <c r="B150" s="40"/>
      <c r="C150" s="41">
        <v>0.14000000000000001</v>
      </c>
      <c r="D150" s="394">
        <v>0.14000000000000001</v>
      </c>
      <c r="E150" s="93">
        <v>0.14000000000000001</v>
      </c>
      <c r="F150" s="288">
        <v>0.105</v>
      </c>
      <c r="G150" s="93">
        <v>0.14000000000000001</v>
      </c>
      <c r="H150" s="294">
        <v>0.14000000000000001</v>
      </c>
      <c r="I150" s="67">
        <v>0.14000000000000001</v>
      </c>
      <c r="J150" s="397">
        <v>0.14000000000000001</v>
      </c>
      <c r="K150" s="50">
        <v>0.16</v>
      </c>
      <c r="L150" s="417">
        <v>0.16</v>
      </c>
      <c r="M150" s="67">
        <v>0.16</v>
      </c>
      <c r="N150" s="93">
        <v>0.18</v>
      </c>
      <c r="O150" s="50">
        <v>0.14000000000000001</v>
      </c>
      <c r="P150" s="184">
        <v>0.14000000000000001</v>
      </c>
      <c r="Q150" s="67">
        <v>0.14000000000000001</v>
      </c>
      <c r="R150" s="93">
        <v>0.14000000000000001</v>
      </c>
      <c r="T150" s="571">
        <v>-0.06</v>
      </c>
      <c r="U150" s="571">
        <v>-5.0000000000000001E-3</v>
      </c>
      <c r="V150" s="571">
        <v>0.16</v>
      </c>
      <c r="X150" s="538">
        <v>0.16</v>
      </c>
      <c r="Y150" s="539">
        <v>0.16</v>
      </c>
      <c r="Z150" s="538">
        <v>0.18300000000000002</v>
      </c>
      <c r="AA150" s="538">
        <v>-0.125</v>
      </c>
      <c r="AB150" s="556">
        <v>0.36499999999999999</v>
      </c>
      <c r="AC150" s="556">
        <v>0.28749999999999998</v>
      </c>
      <c r="AD150" s="556">
        <v>0.17249999999999999</v>
      </c>
      <c r="AE150" s="557">
        <v>0.16250000000000001</v>
      </c>
      <c r="AF150" s="325">
        <v>0</v>
      </c>
      <c r="AG150" s="325">
        <v>0</v>
      </c>
      <c r="AH150" s="287"/>
      <c r="AI150" s="74">
        <v>41030</v>
      </c>
      <c r="AJ150" s="67">
        <v>3.452</v>
      </c>
      <c r="AK150" s="68"/>
      <c r="AL150" s="68"/>
      <c r="AM150" s="69">
        <v>1.5633050501654078</v>
      </c>
      <c r="AN150" s="68">
        <v>3.5920000000000001</v>
      </c>
      <c r="AO150" s="68">
        <v>3.5920000000000001</v>
      </c>
      <c r="AP150" s="68">
        <v>3.5920000000000001</v>
      </c>
      <c r="AQ150" s="66">
        <v>3.5920000000000001</v>
      </c>
      <c r="AR150" s="40">
        <v>3.6120000000000001</v>
      </c>
      <c r="AS150" s="40">
        <v>3.6320000000000001</v>
      </c>
      <c r="AT150" s="40">
        <v>3.5920000000000001</v>
      </c>
      <c r="AU150" s="48">
        <v>3.5920000000000001</v>
      </c>
      <c r="AV150" s="48"/>
      <c r="AW150" s="48"/>
      <c r="AX150" s="40">
        <v>3.6120000000000001</v>
      </c>
      <c r="AY150" s="40">
        <v>3.6349999999999998</v>
      </c>
      <c r="AZ150" s="40">
        <v>3.8170000000000002</v>
      </c>
      <c r="BA150" s="67">
        <v>3.7395</v>
      </c>
      <c r="BB150" s="40">
        <v>3.6244999999999998</v>
      </c>
      <c r="BC150" s="51">
        <v>3.6145</v>
      </c>
      <c r="BD150" s="51">
        <v>3.452</v>
      </c>
      <c r="BE150" s="51">
        <v>3.452</v>
      </c>
      <c r="BF150" s="67"/>
      <c r="BG150" s="40"/>
      <c r="BH150" s="40">
        <v>1.3378619011370001</v>
      </c>
      <c r="BI150" s="48">
        <v>6.364995144304901E-2</v>
      </c>
      <c r="BJ150" s="48">
        <v>7.1960962228147018E-2</v>
      </c>
      <c r="BK150" s="48">
        <v>0.47839635061292274</v>
      </c>
      <c r="BL150" s="40">
        <v>0.43521855516854335</v>
      </c>
      <c r="BM150" s="40"/>
      <c r="BN150" s="40"/>
      <c r="BO150" s="71"/>
      <c r="BP150" s="71"/>
      <c r="BQ150" s="40"/>
      <c r="BR150" s="71"/>
      <c r="BS150" s="40"/>
      <c r="BT150" s="40"/>
      <c r="BU150" s="40"/>
      <c r="BV150" s="49"/>
      <c r="BW150" s="40"/>
      <c r="BX150" s="49"/>
      <c r="BY150" s="40"/>
      <c r="BZ150" s="40"/>
      <c r="CA150" s="40"/>
      <c r="CB150" s="40"/>
      <c r="CC150" s="48"/>
      <c r="CD150" s="48"/>
      <c r="CE150" s="40"/>
      <c r="CF150" s="48"/>
      <c r="CG150" s="40"/>
      <c r="CH150" s="56"/>
      <c r="CI150" s="56"/>
      <c r="CJ150" s="72"/>
      <c r="CK150" s="40"/>
      <c r="CL150" s="56"/>
      <c r="CM150" s="40"/>
      <c r="CN150" s="49"/>
      <c r="CO150" s="49"/>
      <c r="CP150" s="40"/>
      <c r="CQ150" s="56"/>
      <c r="CR150" s="40"/>
      <c r="CS150" s="40"/>
      <c r="CT150" s="41"/>
      <c r="CU150" s="41"/>
      <c r="CV150" s="49"/>
      <c r="CW150" s="40"/>
      <c r="CX150" s="49"/>
      <c r="CY150" s="40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</row>
    <row r="151" spans="1:117">
      <c r="A151" s="165">
        <v>41061</v>
      </c>
      <c r="B151" s="40"/>
      <c r="C151" s="41">
        <v>0.14000000000000001</v>
      </c>
      <c r="D151" s="394">
        <v>0.14000000000000001</v>
      </c>
      <c r="E151" s="93">
        <v>0.14000000000000001</v>
      </c>
      <c r="F151" s="288">
        <v>0.105</v>
      </c>
      <c r="G151" s="93">
        <v>0.14000000000000001</v>
      </c>
      <c r="H151" s="294">
        <v>0.14000000000000001</v>
      </c>
      <c r="I151" s="67">
        <v>0.14000000000000001</v>
      </c>
      <c r="J151" s="397">
        <v>0.14000000000000001</v>
      </c>
      <c r="K151" s="50">
        <v>0.16</v>
      </c>
      <c r="L151" s="417">
        <v>0.16</v>
      </c>
      <c r="M151" s="67">
        <v>0.16</v>
      </c>
      <c r="N151" s="93">
        <v>0.18</v>
      </c>
      <c r="O151" s="50">
        <v>0.14000000000000001</v>
      </c>
      <c r="P151" s="184">
        <v>0.14000000000000001</v>
      </c>
      <c r="Q151" s="67">
        <v>0.14000000000000001</v>
      </c>
      <c r="R151" s="93">
        <v>0.14000000000000001</v>
      </c>
      <c r="T151" s="571">
        <v>-0.06</v>
      </c>
      <c r="U151" s="571">
        <v>-5.0000000000000001E-3</v>
      </c>
      <c r="V151" s="571">
        <v>0.155</v>
      </c>
      <c r="X151" s="538">
        <v>0.155</v>
      </c>
      <c r="Y151" s="539">
        <v>0.155</v>
      </c>
      <c r="Z151" s="538">
        <v>0.17800000000000002</v>
      </c>
      <c r="AA151" s="538">
        <v>-0.13500000000000001</v>
      </c>
      <c r="AB151" s="556">
        <v>0.35499999999999998</v>
      </c>
      <c r="AC151" s="556">
        <v>0.28749999999999998</v>
      </c>
      <c r="AD151" s="556">
        <v>0.17249999999999999</v>
      </c>
      <c r="AE151" s="557">
        <v>0.16250000000000001</v>
      </c>
      <c r="AF151" s="325">
        <v>0</v>
      </c>
      <c r="AG151" s="325">
        <v>0</v>
      </c>
      <c r="AH151" s="287"/>
      <c r="AI151" s="74">
        <v>41061</v>
      </c>
      <c r="AJ151" s="67">
        <v>3.4910000000000001</v>
      </c>
      <c r="AK151" s="68"/>
      <c r="AL151" s="68"/>
      <c r="AM151" s="69">
        <v>1.5708115721013407</v>
      </c>
      <c r="AN151" s="68">
        <v>3.6310000000000002</v>
      </c>
      <c r="AO151" s="68">
        <v>3.6310000000000002</v>
      </c>
      <c r="AP151" s="68">
        <v>3.6310000000000002</v>
      </c>
      <c r="AQ151" s="66">
        <v>3.6310000000000002</v>
      </c>
      <c r="AR151" s="40">
        <v>3.6510000000000002</v>
      </c>
      <c r="AS151" s="40">
        <v>3.6710000000000003</v>
      </c>
      <c r="AT151" s="40">
        <v>3.6310000000000002</v>
      </c>
      <c r="AU151" s="48">
        <v>3.6310000000000002</v>
      </c>
      <c r="AV151" s="48"/>
      <c r="AW151" s="48"/>
      <c r="AX151" s="40">
        <v>3.6459999999999999</v>
      </c>
      <c r="AY151" s="40">
        <v>3.669</v>
      </c>
      <c r="AZ151" s="40">
        <v>3.8460000000000001</v>
      </c>
      <c r="BA151" s="67">
        <v>3.7785000000000002</v>
      </c>
      <c r="BB151" s="40">
        <v>3.6635</v>
      </c>
      <c r="BC151" s="51">
        <v>3.6535000000000002</v>
      </c>
      <c r="BD151" s="51">
        <v>3.4910000000000001</v>
      </c>
      <c r="BE151" s="51">
        <v>3.4910000000000001</v>
      </c>
      <c r="BF151" s="67"/>
      <c r="BG151" s="40"/>
      <c r="BH151" s="40">
        <v>1.3371783030860003</v>
      </c>
      <c r="BI151" s="48">
        <v>6.3663908541399014E-2</v>
      </c>
      <c r="BJ151" s="48">
        <v>7.1961702912935008E-2</v>
      </c>
      <c r="BK151" s="48">
        <v>0.47578270598612671</v>
      </c>
      <c r="BL151" s="40">
        <v>0.43261128397172693</v>
      </c>
      <c r="BM151" s="40"/>
      <c r="BN151" s="40"/>
      <c r="BO151" s="71"/>
      <c r="BP151" s="71"/>
      <c r="BQ151" s="40"/>
      <c r="BR151" s="71"/>
      <c r="BS151" s="40"/>
      <c r="BT151" s="40"/>
      <c r="BU151" s="40"/>
      <c r="BV151" s="49"/>
      <c r="BW151" s="40"/>
      <c r="BX151" s="49"/>
      <c r="BY151" s="40"/>
      <c r="BZ151" s="40"/>
      <c r="CA151" s="40"/>
      <c r="CB151" s="40"/>
      <c r="CC151" s="48"/>
      <c r="CD151" s="48"/>
      <c r="CE151" s="40"/>
      <c r="CF151" s="48"/>
      <c r="CG151" s="40"/>
      <c r="CH151" s="56"/>
      <c r="CI151" s="56"/>
      <c r="CJ151" s="72"/>
      <c r="CK151" s="40"/>
      <c r="CL151" s="56"/>
      <c r="CM151" s="40"/>
      <c r="CN151" s="49"/>
      <c r="CO151" s="49"/>
      <c r="CP151" s="40"/>
      <c r="CQ151" s="56"/>
      <c r="CR151" s="40"/>
      <c r="CS151" s="40"/>
      <c r="CT151" s="41"/>
      <c r="CU151" s="41"/>
      <c r="CV151" s="49"/>
      <c r="CW151" s="40"/>
      <c r="CX151" s="49"/>
      <c r="CY151" s="40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</row>
    <row r="152" spans="1:117">
      <c r="A152" s="165">
        <v>41091</v>
      </c>
      <c r="B152" s="40"/>
      <c r="C152" s="41">
        <v>0.14000000000000001</v>
      </c>
      <c r="D152" s="394">
        <v>0.14000000000000001</v>
      </c>
      <c r="E152" s="93">
        <v>0.14000000000000001</v>
      </c>
      <c r="F152" s="288">
        <v>0.105</v>
      </c>
      <c r="G152" s="93">
        <v>0.14000000000000001</v>
      </c>
      <c r="H152" s="294">
        <v>0.14000000000000001</v>
      </c>
      <c r="I152" s="67">
        <v>0.14000000000000001</v>
      </c>
      <c r="J152" s="397">
        <v>0.14000000000000001</v>
      </c>
      <c r="K152" s="50">
        <v>0.16</v>
      </c>
      <c r="L152" s="417">
        <v>0.16</v>
      </c>
      <c r="M152" s="67">
        <v>0.16</v>
      </c>
      <c r="N152" s="93">
        <v>0.18</v>
      </c>
      <c r="O152" s="50">
        <v>0.14000000000000001</v>
      </c>
      <c r="P152" s="184">
        <v>0.14000000000000001</v>
      </c>
      <c r="Q152" s="67">
        <v>0.14000000000000001</v>
      </c>
      <c r="R152" s="93">
        <v>0.14000000000000001</v>
      </c>
      <c r="T152" s="571">
        <v>-0.06</v>
      </c>
      <c r="U152" s="571">
        <v>-5.0000000000000001E-3</v>
      </c>
      <c r="V152" s="571">
        <v>0.14499999999999999</v>
      </c>
      <c r="X152" s="538">
        <v>0.14499999999999999</v>
      </c>
      <c r="Y152" s="539">
        <v>0.14499999999999999</v>
      </c>
      <c r="Z152" s="538">
        <v>0.16800000000000001</v>
      </c>
      <c r="AA152" s="538">
        <v>-0.13500000000000001</v>
      </c>
      <c r="AB152" s="556">
        <v>0.39</v>
      </c>
      <c r="AC152" s="556">
        <v>0.3</v>
      </c>
      <c r="AD152" s="556">
        <v>0.185</v>
      </c>
      <c r="AE152" s="557">
        <v>0.16250000000000001</v>
      </c>
      <c r="AF152" s="325">
        <v>0</v>
      </c>
      <c r="AG152" s="325">
        <v>0</v>
      </c>
      <c r="AH152" s="287"/>
      <c r="AI152" s="74">
        <v>41091</v>
      </c>
      <c r="AJ152" s="67">
        <v>3.4910000000000001</v>
      </c>
      <c r="AK152" s="68"/>
      <c r="AL152" s="68"/>
      <c r="AM152" s="69">
        <v>1.5617037799707116</v>
      </c>
      <c r="AN152" s="68">
        <v>3.6310000000000002</v>
      </c>
      <c r="AO152" s="68">
        <v>3.6310000000000002</v>
      </c>
      <c r="AP152" s="68">
        <v>3.6310000000000002</v>
      </c>
      <c r="AQ152" s="66">
        <v>3.6310000000000002</v>
      </c>
      <c r="AR152" s="40">
        <v>3.6510000000000002</v>
      </c>
      <c r="AS152" s="40">
        <v>3.6710000000000003</v>
      </c>
      <c r="AT152" s="40">
        <v>3.6310000000000002</v>
      </c>
      <c r="AU152" s="48">
        <v>3.6310000000000002</v>
      </c>
      <c r="AV152" s="48"/>
      <c r="AW152" s="48"/>
      <c r="AX152" s="40">
        <v>3.6360000000000001</v>
      </c>
      <c r="AY152" s="40">
        <v>3.6590000000000003</v>
      </c>
      <c r="AZ152" s="40">
        <v>3.8810000000000002</v>
      </c>
      <c r="BA152" s="67">
        <v>3.7909999999999999</v>
      </c>
      <c r="BB152" s="40">
        <v>3.6760000000000002</v>
      </c>
      <c r="BC152" s="51">
        <v>3.6535000000000002</v>
      </c>
      <c r="BD152" s="51">
        <v>3.4910000000000001</v>
      </c>
      <c r="BE152" s="51">
        <v>3.4910000000000001</v>
      </c>
      <c r="BF152" s="67"/>
      <c r="BG152" s="40"/>
      <c r="BH152" s="40">
        <v>1.3364751435100002</v>
      </c>
      <c r="BI152" s="48">
        <v>6.3677415410832008E-2</v>
      </c>
      <c r="BJ152" s="48">
        <v>7.196241970466502E-2</v>
      </c>
      <c r="BK152" s="48">
        <v>0.47326593486224633</v>
      </c>
      <c r="BL152" s="40">
        <v>0.430102941330408</v>
      </c>
      <c r="BM152" s="40"/>
      <c r="BN152" s="40"/>
      <c r="BO152" s="71"/>
      <c r="BP152" s="71"/>
      <c r="BQ152" s="40"/>
      <c r="BR152" s="71"/>
      <c r="BS152" s="40"/>
      <c r="BT152" s="40"/>
      <c r="BU152" s="40"/>
      <c r="BV152" s="49"/>
      <c r="BW152" s="40"/>
      <c r="BX152" s="49"/>
      <c r="BY152" s="40"/>
      <c r="BZ152" s="40"/>
      <c r="CA152" s="40"/>
      <c r="CB152" s="40"/>
      <c r="CC152" s="48"/>
      <c r="CD152" s="48"/>
      <c r="CE152" s="40"/>
      <c r="CF152" s="48"/>
      <c r="CG152" s="40"/>
      <c r="CH152" s="56"/>
      <c r="CI152" s="56"/>
      <c r="CJ152" s="72"/>
      <c r="CK152" s="40"/>
      <c r="CL152" s="56"/>
      <c r="CM152" s="40"/>
      <c r="CN152" s="49"/>
      <c r="CO152" s="49"/>
      <c r="CP152" s="40"/>
      <c r="CQ152" s="56"/>
      <c r="CR152" s="40"/>
      <c r="CS152" s="40"/>
      <c r="CT152" s="41"/>
      <c r="CU152" s="41"/>
      <c r="CV152" s="49"/>
      <c r="CW152" s="40"/>
      <c r="CX152" s="49"/>
      <c r="CY152" s="40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</row>
    <row r="153" spans="1:117">
      <c r="A153" s="165">
        <v>41122</v>
      </c>
      <c r="B153" s="40"/>
      <c r="C153" s="41">
        <v>0.14000000000000001</v>
      </c>
      <c r="D153" s="394">
        <v>0.14000000000000001</v>
      </c>
      <c r="E153" s="93">
        <v>0.14000000000000001</v>
      </c>
      <c r="F153" s="288">
        <v>0.105</v>
      </c>
      <c r="G153" s="93">
        <v>0.14000000000000001</v>
      </c>
      <c r="H153" s="294">
        <v>0.14000000000000001</v>
      </c>
      <c r="I153" s="67">
        <v>0.14000000000000001</v>
      </c>
      <c r="J153" s="397">
        <v>0.14000000000000001</v>
      </c>
      <c r="K153" s="50">
        <v>0.16</v>
      </c>
      <c r="L153" s="417">
        <v>0.16</v>
      </c>
      <c r="M153" s="67">
        <v>0.16</v>
      </c>
      <c r="N153" s="93">
        <v>0.18</v>
      </c>
      <c r="O153" s="50">
        <v>0.14000000000000001</v>
      </c>
      <c r="P153" s="184">
        <v>0.14000000000000001</v>
      </c>
      <c r="Q153" s="67">
        <v>0.14000000000000001</v>
      </c>
      <c r="R153" s="93">
        <v>0.14000000000000001</v>
      </c>
      <c r="T153" s="571">
        <v>-0.06</v>
      </c>
      <c r="U153" s="571">
        <v>-5.0000000000000001E-3</v>
      </c>
      <c r="V153" s="571">
        <v>0.14249999999999999</v>
      </c>
      <c r="X153" s="538">
        <v>0.14249999999999999</v>
      </c>
      <c r="Y153" s="539">
        <v>0.14249999999999999</v>
      </c>
      <c r="Z153" s="538">
        <v>0.16500000000000001</v>
      </c>
      <c r="AA153" s="538">
        <v>-0.13500000000000001</v>
      </c>
      <c r="AB153" s="556">
        <v>0.45500000000000002</v>
      </c>
      <c r="AC153" s="556">
        <v>0.3</v>
      </c>
      <c r="AD153" s="556">
        <v>0.185</v>
      </c>
      <c r="AE153" s="557">
        <v>0.16250000000000001</v>
      </c>
      <c r="AF153" s="325">
        <v>0</v>
      </c>
      <c r="AG153" s="325">
        <v>0</v>
      </c>
      <c r="AH153" s="287"/>
      <c r="AI153" s="74">
        <v>41122</v>
      </c>
      <c r="AJ153" s="67">
        <v>3.5360000000000005</v>
      </c>
      <c r="AK153" s="68"/>
      <c r="AL153" s="68"/>
      <c r="AM153" s="69">
        <v>1.5715863635230143</v>
      </c>
      <c r="AN153" s="68">
        <v>3.6760000000000006</v>
      </c>
      <c r="AO153" s="68">
        <v>3.6760000000000006</v>
      </c>
      <c r="AP153" s="68">
        <v>3.6760000000000006</v>
      </c>
      <c r="AQ153" s="66">
        <v>3.6760000000000006</v>
      </c>
      <c r="AR153" s="40">
        <v>3.6960000000000006</v>
      </c>
      <c r="AS153" s="40">
        <v>3.7160000000000006</v>
      </c>
      <c r="AT153" s="40">
        <v>3.6760000000000006</v>
      </c>
      <c r="AU153" s="48">
        <v>3.6760000000000006</v>
      </c>
      <c r="AV153" s="48"/>
      <c r="AW153" s="48"/>
      <c r="AX153" s="40">
        <v>3.6785000000000005</v>
      </c>
      <c r="AY153" s="40">
        <v>3.7010000000000005</v>
      </c>
      <c r="AZ153" s="40">
        <v>3.9910000000000005</v>
      </c>
      <c r="BA153" s="67">
        <v>3.8360000000000003</v>
      </c>
      <c r="BB153" s="40">
        <v>3.7210000000000005</v>
      </c>
      <c r="BC153" s="51">
        <v>3.6985000000000006</v>
      </c>
      <c r="BD153" s="51">
        <v>3.5360000000000005</v>
      </c>
      <c r="BE153" s="51">
        <v>3.5360000000000005</v>
      </c>
      <c r="BF153" s="67"/>
      <c r="BG153" s="40"/>
      <c r="BH153" s="40">
        <v>1.3357752571229999</v>
      </c>
      <c r="BI153" s="48">
        <v>6.3691372509309993E-2</v>
      </c>
      <c r="BJ153" s="48">
        <v>7.1963160389453024E-2</v>
      </c>
      <c r="BK153" s="48">
        <v>0.47067819390842358</v>
      </c>
      <c r="BL153" s="40">
        <v>0.4275262142336817</v>
      </c>
      <c r="BM153" s="40"/>
      <c r="BN153" s="40"/>
      <c r="BO153" s="71"/>
      <c r="BP153" s="71"/>
      <c r="BQ153" s="40"/>
      <c r="BR153" s="71"/>
      <c r="BS153" s="40"/>
      <c r="BT153" s="40"/>
      <c r="BU153" s="40"/>
      <c r="BV153" s="49"/>
      <c r="BW153" s="40"/>
      <c r="BX153" s="49"/>
      <c r="BY153" s="40"/>
      <c r="BZ153" s="40"/>
      <c r="CA153" s="40"/>
      <c r="CB153" s="40"/>
      <c r="CC153" s="48"/>
      <c r="CD153" s="48"/>
      <c r="CE153" s="40"/>
      <c r="CF153" s="48"/>
      <c r="CG153" s="40"/>
      <c r="CH153" s="56"/>
      <c r="CI153" s="56"/>
      <c r="CJ153" s="72"/>
      <c r="CK153" s="40"/>
      <c r="CL153" s="56"/>
      <c r="CM153" s="40"/>
      <c r="CN153" s="49"/>
      <c r="CO153" s="49"/>
      <c r="CP153" s="40"/>
      <c r="CQ153" s="56"/>
      <c r="CR153" s="40"/>
      <c r="CS153" s="40"/>
      <c r="CT153" s="41"/>
      <c r="CU153" s="41"/>
      <c r="CV153" s="49"/>
      <c r="CW153" s="40"/>
      <c r="CX153" s="49"/>
      <c r="CY153" s="40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</row>
    <row r="154" spans="1:117">
      <c r="A154" s="165">
        <v>41153</v>
      </c>
      <c r="B154" s="40"/>
      <c r="C154" s="41">
        <v>0.14000000000000001</v>
      </c>
      <c r="D154" s="394">
        <v>0.14000000000000001</v>
      </c>
      <c r="E154" s="93">
        <v>0.14000000000000001</v>
      </c>
      <c r="F154" s="288">
        <v>0.105</v>
      </c>
      <c r="G154" s="93">
        <v>0.14000000000000001</v>
      </c>
      <c r="H154" s="294">
        <v>0.14000000000000001</v>
      </c>
      <c r="I154" s="67">
        <v>0.14000000000000001</v>
      </c>
      <c r="J154" s="397">
        <v>0.14000000000000001</v>
      </c>
      <c r="K154" s="50">
        <v>0.16</v>
      </c>
      <c r="L154" s="417">
        <v>0.16</v>
      </c>
      <c r="M154" s="67">
        <v>0.16</v>
      </c>
      <c r="N154" s="93">
        <v>0.18</v>
      </c>
      <c r="O154" s="50">
        <v>0.14000000000000001</v>
      </c>
      <c r="P154" s="184">
        <v>0.14000000000000001</v>
      </c>
      <c r="Q154" s="67">
        <v>0.14000000000000001</v>
      </c>
      <c r="R154" s="93">
        <v>0.14000000000000001</v>
      </c>
      <c r="T154" s="571">
        <v>-0.06</v>
      </c>
      <c r="U154" s="571">
        <v>-5.0000000000000001E-3</v>
      </c>
      <c r="V154" s="571">
        <v>0.14000000000000001</v>
      </c>
      <c r="X154" s="538">
        <v>0.14000000000000001</v>
      </c>
      <c r="Y154" s="539">
        <v>0.14000000000000001</v>
      </c>
      <c r="Z154" s="538">
        <v>0.16300000000000001</v>
      </c>
      <c r="AA154" s="538">
        <v>-0.125</v>
      </c>
      <c r="AB154" s="556">
        <v>0.35499999999999998</v>
      </c>
      <c r="AC154" s="556">
        <v>0.28999999999999998</v>
      </c>
      <c r="AD154" s="556">
        <v>0.16250000000000001</v>
      </c>
      <c r="AE154" s="557">
        <v>0.16250000000000001</v>
      </c>
      <c r="AF154" s="325">
        <v>0</v>
      </c>
      <c r="AG154" s="325">
        <v>0</v>
      </c>
      <c r="AH154" s="287"/>
      <c r="AI154" s="74">
        <v>41153</v>
      </c>
      <c r="AJ154" s="67">
        <v>3.5169999999999999</v>
      </c>
      <c r="AK154" s="68"/>
      <c r="AL154" s="68"/>
      <c r="AM154" s="69">
        <v>1.5540965391644503</v>
      </c>
      <c r="AN154" s="68">
        <v>3.657</v>
      </c>
      <c r="AO154" s="68">
        <v>3.657</v>
      </c>
      <c r="AP154" s="68">
        <v>3.657</v>
      </c>
      <c r="AQ154" s="66">
        <v>3.657</v>
      </c>
      <c r="AR154" s="40">
        <v>3.677</v>
      </c>
      <c r="AS154" s="40">
        <v>3.6970000000000001</v>
      </c>
      <c r="AT154" s="40">
        <v>3.657</v>
      </c>
      <c r="AU154" s="48">
        <v>3.657</v>
      </c>
      <c r="AV154" s="48"/>
      <c r="AW154" s="48"/>
      <c r="AX154" s="40">
        <v>3.657</v>
      </c>
      <c r="AY154" s="40">
        <v>3.68</v>
      </c>
      <c r="AZ154" s="40">
        <v>3.8719999999999999</v>
      </c>
      <c r="BA154" s="67">
        <v>3.8069999999999999</v>
      </c>
      <c r="BB154" s="40">
        <v>3.6795</v>
      </c>
      <c r="BC154" s="51">
        <v>3.6795</v>
      </c>
      <c r="BD154" s="51">
        <v>3.5169999999999999</v>
      </c>
      <c r="BE154" s="51">
        <v>3.5169999999999999</v>
      </c>
      <c r="BF154" s="67"/>
      <c r="BG154" s="40"/>
      <c r="BH154" s="40">
        <v>1.3351010597180002</v>
      </c>
      <c r="BI154" s="48">
        <v>6.370532960785201E-2</v>
      </c>
      <c r="BJ154" s="48">
        <v>7.1963901074241998E-2</v>
      </c>
      <c r="BK154" s="48">
        <v>0.46810352802287092</v>
      </c>
      <c r="BL154" s="40">
        <v>0.42496487261811605</v>
      </c>
      <c r="BM154" s="40"/>
      <c r="BN154" s="40"/>
      <c r="BO154" s="71"/>
      <c r="BP154" s="71"/>
      <c r="BQ154" s="40"/>
      <c r="BR154" s="71"/>
      <c r="BS154" s="40"/>
      <c r="BT154" s="40"/>
      <c r="BU154" s="40"/>
      <c r="BV154" s="49"/>
      <c r="BW154" s="40"/>
      <c r="BX154" s="49"/>
      <c r="BY154" s="40"/>
      <c r="BZ154" s="40"/>
      <c r="CA154" s="40"/>
      <c r="CB154" s="40"/>
      <c r="CC154" s="48"/>
      <c r="CD154" s="48"/>
      <c r="CE154" s="40"/>
      <c r="CF154" s="48"/>
      <c r="CG154" s="40"/>
      <c r="CH154" s="56"/>
      <c r="CI154" s="56"/>
      <c r="CJ154" s="72"/>
      <c r="CK154" s="40"/>
      <c r="CL154" s="56"/>
      <c r="CM154" s="40"/>
      <c r="CN154" s="49"/>
      <c r="CO154" s="49"/>
      <c r="CP154" s="40"/>
      <c r="CQ154" s="56"/>
      <c r="CR154" s="40"/>
      <c r="CS154" s="40"/>
      <c r="CT154" s="41"/>
      <c r="CU154" s="41"/>
      <c r="CV154" s="49"/>
      <c r="CW154" s="40"/>
      <c r="CX154" s="49"/>
      <c r="CY154" s="40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</row>
    <row r="155" spans="1:117">
      <c r="A155" s="165">
        <v>41183</v>
      </c>
      <c r="B155" s="40"/>
      <c r="C155" s="41">
        <v>0.14000000000000001</v>
      </c>
      <c r="D155" s="394">
        <v>0.14000000000000001</v>
      </c>
      <c r="E155" s="93">
        <v>0.14000000000000001</v>
      </c>
      <c r="F155" s="288">
        <v>0.105</v>
      </c>
      <c r="G155" s="93">
        <v>0.14000000000000001</v>
      </c>
      <c r="H155" s="294">
        <v>0.14000000000000001</v>
      </c>
      <c r="I155" s="67">
        <v>0.14000000000000001</v>
      </c>
      <c r="J155" s="397">
        <v>0.14000000000000001</v>
      </c>
      <c r="K155" s="50">
        <v>0.16</v>
      </c>
      <c r="L155" s="417">
        <v>0.16</v>
      </c>
      <c r="M155" s="67">
        <v>0.16</v>
      </c>
      <c r="N155" s="93">
        <v>0.18</v>
      </c>
      <c r="O155" s="50">
        <v>0.14000000000000001</v>
      </c>
      <c r="P155" s="184">
        <v>0.14000000000000001</v>
      </c>
      <c r="Q155" s="67">
        <v>0.14000000000000001</v>
      </c>
      <c r="R155" s="93">
        <v>0.14000000000000001</v>
      </c>
      <c r="T155" s="571">
        <v>-0.06</v>
      </c>
      <c r="U155" s="571">
        <v>-5.0000000000000001E-3</v>
      </c>
      <c r="V155" s="571">
        <v>0.155</v>
      </c>
      <c r="X155" s="538">
        <v>0.155</v>
      </c>
      <c r="Y155" s="539">
        <v>0.155</v>
      </c>
      <c r="Z155" s="538">
        <v>0.17800000000000002</v>
      </c>
      <c r="AA155" s="538">
        <v>-0.11</v>
      </c>
      <c r="AB155" s="556">
        <v>0.42499999999999999</v>
      </c>
      <c r="AC155" s="556">
        <v>0.36249999999999999</v>
      </c>
      <c r="AD155" s="556">
        <v>0.185</v>
      </c>
      <c r="AE155" s="557">
        <v>0.16500000000000001</v>
      </c>
      <c r="AF155" s="325">
        <v>0</v>
      </c>
      <c r="AG155" s="325">
        <v>0</v>
      </c>
      <c r="AH155" s="287"/>
      <c r="AI155" s="74">
        <v>41183</v>
      </c>
      <c r="AJ155" s="67">
        <v>3.528</v>
      </c>
      <c r="AK155" s="68"/>
      <c r="AL155" s="68"/>
      <c r="AM155" s="69">
        <v>1.5497326325710714</v>
      </c>
      <c r="AN155" s="68">
        <v>3.6680000000000001</v>
      </c>
      <c r="AO155" s="68">
        <v>3.6680000000000001</v>
      </c>
      <c r="AP155" s="68">
        <v>3.6680000000000001</v>
      </c>
      <c r="AQ155" s="66">
        <v>3.6680000000000001</v>
      </c>
      <c r="AR155" s="40">
        <v>3.6880000000000002</v>
      </c>
      <c r="AS155" s="40">
        <v>3.7080000000000002</v>
      </c>
      <c r="AT155" s="40">
        <v>3.6680000000000001</v>
      </c>
      <c r="AU155" s="48">
        <v>3.6680000000000001</v>
      </c>
      <c r="AV155" s="48"/>
      <c r="AW155" s="48"/>
      <c r="AX155" s="40">
        <v>3.6829999999999998</v>
      </c>
      <c r="AY155" s="40">
        <v>3.706</v>
      </c>
      <c r="AZ155" s="40">
        <v>3.9529999999999998</v>
      </c>
      <c r="BA155" s="67">
        <v>3.8904999999999998</v>
      </c>
      <c r="BB155" s="40">
        <v>3.7130000000000001</v>
      </c>
      <c r="BC155" s="51">
        <v>3.6930000000000001</v>
      </c>
      <c r="BD155" s="51">
        <v>3.528</v>
      </c>
      <c r="BE155" s="51">
        <v>3.528</v>
      </c>
      <c r="BF155" s="67"/>
      <c r="BG155" s="40"/>
      <c r="BH155" s="40">
        <v>1.3344076001670002</v>
      </c>
      <c r="BI155" s="48">
        <v>6.3718836477470009E-2</v>
      </c>
      <c r="BJ155" s="48">
        <v>7.1964617865972996E-2</v>
      </c>
      <c r="BK155" s="48">
        <v>0.46562430882444455</v>
      </c>
      <c r="BL155" s="40">
        <v>0.42250071771294201</v>
      </c>
      <c r="BM155" s="40"/>
      <c r="BN155" s="40"/>
      <c r="BO155" s="71"/>
      <c r="BP155" s="71"/>
      <c r="BQ155" s="40"/>
      <c r="BR155" s="71"/>
      <c r="BS155" s="40"/>
      <c r="BT155" s="40"/>
      <c r="BU155" s="40"/>
      <c r="BV155" s="49"/>
      <c r="BW155" s="40"/>
      <c r="BX155" s="49"/>
      <c r="BY155" s="40"/>
      <c r="BZ155" s="40"/>
      <c r="CA155" s="40"/>
      <c r="CB155" s="40"/>
      <c r="CC155" s="48"/>
      <c r="CD155" s="48"/>
      <c r="CE155" s="40"/>
      <c r="CF155" s="48"/>
      <c r="CG155" s="40"/>
      <c r="CH155" s="56"/>
      <c r="CI155" s="56"/>
      <c r="CJ155" s="72"/>
      <c r="CK155" s="40"/>
      <c r="CL155" s="56"/>
      <c r="CM155" s="40"/>
      <c r="CN155" s="49"/>
      <c r="CO155" s="49"/>
      <c r="CP155" s="40"/>
      <c r="CQ155" s="56"/>
      <c r="CR155" s="40"/>
      <c r="CS155" s="40"/>
      <c r="CT155" s="41"/>
      <c r="CU155" s="41"/>
      <c r="CV155" s="49"/>
      <c r="CW155" s="40"/>
      <c r="CX155" s="49"/>
      <c r="CY155" s="40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</row>
    <row r="156" spans="1:117">
      <c r="A156" s="165">
        <v>41214</v>
      </c>
      <c r="B156" s="40"/>
      <c r="C156" s="41">
        <v>0.22500000000000001</v>
      </c>
      <c r="D156" s="394">
        <v>0.22500000000000001</v>
      </c>
      <c r="E156" s="93">
        <v>0.22500000000000001</v>
      </c>
      <c r="F156" s="288">
        <v>0.19</v>
      </c>
      <c r="G156" s="93">
        <v>0.22500000000000001</v>
      </c>
      <c r="H156" s="294">
        <v>0.33</v>
      </c>
      <c r="I156" s="67">
        <v>0.33</v>
      </c>
      <c r="J156" s="397">
        <v>0.33</v>
      </c>
      <c r="K156" s="41">
        <v>0.34499999999999997</v>
      </c>
      <c r="L156" s="417">
        <v>0.34499999999999997</v>
      </c>
      <c r="M156" s="67">
        <v>0.34499999999999997</v>
      </c>
      <c r="N156" s="93">
        <v>0.375</v>
      </c>
      <c r="O156" s="50">
        <v>0.44500000000000001</v>
      </c>
      <c r="P156" s="184">
        <v>0.44500000000000001</v>
      </c>
      <c r="Q156" s="67">
        <v>0.44500000000000001</v>
      </c>
      <c r="R156" s="93">
        <v>0.46500000000000002</v>
      </c>
      <c r="T156" s="571">
        <v>6.5000000000000002E-2</v>
      </c>
      <c r="U156" s="571">
        <v>0.12</v>
      </c>
      <c r="V156" s="571">
        <v>0.19202400000000003</v>
      </c>
      <c r="X156" s="538">
        <v>0.2175</v>
      </c>
      <c r="Y156" s="539">
        <v>0.2175</v>
      </c>
      <c r="Z156" s="538">
        <v>0.24</v>
      </c>
      <c r="AA156" s="538">
        <v>-7.2499999999999995E-2</v>
      </c>
      <c r="AB156" s="556">
        <v>0.72499999999999998</v>
      </c>
      <c r="AC156" s="556">
        <v>0.45500000000000002</v>
      </c>
      <c r="AD156" s="556">
        <v>0.28749999999999998</v>
      </c>
      <c r="AE156" s="557">
        <v>0.24</v>
      </c>
      <c r="AF156" s="325">
        <v>0</v>
      </c>
      <c r="AG156" s="325">
        <v>0</v>
      </c>
      <c r="AH156" s="287"/>
      <c r="AI156" s="74">
        <v>41214</v>
      </c>
      <c r="AJ156" s="67">
        <v>3.5920000000000001</v>
      </c>
      <c r="AK156" s="68"/>
      <c r="AL156" s="68"/>
      <c r="AM156" s="69">
        <v>1.6030231384761933</v>
      </c>
      <c r="AN156" s="68">
        <v>3.8170000000000002</v>
      </c>
      <c r="AO156" s="68">
        <v>3.8170000000000002</v>
      </c>
      <c r="AP156" s="68">
        <v>3.8170000000000002</v>
      </c>
      <c r="AQ156" s="66">
        <v>3.9220000000000002</v>
      </c>
      <c r="AR156" s="40">
        <v>3.9370000000000003</v>
      </c>
      <c r="AS156" s="40">
        <v>3.9670000000000001</v>
      </c>
      <c r="AT156" s="40">
        <v>4.0369999999999999</v>
      </c>
      <c r="AU156" s="48">
        <v>4.0570000000000004</v>
      </c>
      <c r="AV156" s="48"/>
      <c r="AW156" s="48"/>
      <c r="AX156" s="40">
        <v>3.8094999999999999</v>
      </c>
      <c r="AY156" s="40">
        <v>3.8319999999999999</v>
      </c>
      <c r="AZ156" s="40">
        <v>4.3170000000000002</v>
      </c>
      <c r="BA156" s="67">
        <v>4.0469999999999997</v>
      </c>
      <c r="BB156" s="40">
        <v>3.8795000000000002</v>
      </c>
      <c r="BC156" s="51">
        <v>3.8319999999999999</v>
      </c>
      <c r="BD156" s="51">
        <v>3.5920000000000001</v>
      </c>
      <c r="BE156" s="51">
        <v>3.5920000000000001</v>
      </c>
      <c r="BF156" s="67"/>
      <c r="BG156" s="40"/>
      <c r="BH156" s="40">
        <v>1.3337396133790003</v>
      </c>
      <c r="BI156" s="48">
        <v>6.3732793576139007E-2</v>
      </c>
      <c r="BJ156" s="48">
        <v>7.1965358550762012E-2</v>
      </c>
      <c r="BK156" s="48">
        <v>0.46307519712941164</v>
      </c>
      <c r="BL156" s="40">
        <v>0.41996938393403016</v>
      </c>
      <c r="BM156" s="40"/>
      <c r="BN156" s="40"/>
      <c r="BO156" s="71"/>
      <c r="BP156" s="71"/>
      <c r="BQ156" s="40"/>
      <c r="BR156" s="71"/>
      <c r="BS156" s="40"/>
      <c r="BT156" s="40"/>
      <c r="BU156" s="40"/>
      <c r="BV156" s="49"/>
      <c r="BW156" s="40"/>
      <c r="BX156" s="49"/>
      <c r="BY156" s="40"/>
      <c r="BZ156" s="40"/>
      <c r="CA156" s="40"/>
      <c r="CB156" s="40"/>
      <c r="CC156" s="48"/>
      <c r="CD156" s="48"/>
      <c r="CE156" s="40"/>
      <c r="CF156" s="48"/>
      <c r="CG156" s="40"/>
      <c r="CH156" s="56"/>
      <c r="CI156" s="56"/>
      <c r="CJ156" s="72"/>
      <c r="CK156" s="40"/>
      <c r="CL156" s="56"/>
      <c r="CM156" s="40"/>
      <c r="CN156" s="49"/>
      <c r="CO156" s="49"/>
      <c r="CP156" s="40"/>
      <c r="CQ156" s="56"/>
      <c r="CR156" s="40"/>
      <c r="CS156" s="40"/>
      <c r="CT156" s="41"/>
      <c r="CU156" s="41"/>
      <c r="CV156" s="49"/>
      <c r="CW156" s="40"/>
      <c r="CX156" s="49"/>
      <c r="CY156" s="40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</row>
    <row r="157" spans="1:117">
      <c r="A157" s="165">
        <v>41244</v>
      </c>
      <c r="B157" s="40"/>
      <c r="C157" s="41">
        <v>0.22500000000000001</v>
      </c>
      <c r="D157" s="394">
        <v>0.22500000000000001</v>
      </c>
      <c r="E157" s="93">
        <v>0.22500000000000001</v>
      </c>
      <c r="F157" s="288">
        <v>0.19</v>
      </c>
      <c r="G157" s="93">
        <v>0.22500000000000001</v>
      </c>
      <c r="H157" s="294">
        <v>0.33</v>
      </c>
      <c r="I157" s="67">
        <v>0.33</v>
      </c>
      <c r="J157" s="397">
        <v>0.33</v>
      </c>
      <c r="K157" s="41">
        <v>0.34499999999999997</v>
      </c>
      <c r="L157" s="417">
        <v>0.34499999999999997</v>
      </c>
      <c r="M157" s="67">
        <v>0.34499999999999997</v>
      </c>
      <c r="N157" s="93">
        <v>0.375</v>
      </c>
      <c r="O157" s="50">
        <v>0.44500000000000001</v>
      </c>
      <c r="P157" s="184">
        <v>0.44500000000000001</v>
      </c>
      <c r="Q157" s="67">
        <v>0.44500000000000001</v>
      </c>
      <c r="R157" s="93">
        <v>0.46500000000000002</v>
      </c>
      <c r="T157" s="571">
        <v>6.5000000000000002E-2</v>
      </c>
      <c r="U157" s="571">
        <v>0.12</v>
      </c>
      <c r="V157" s="571">
        <v>0.19452000000000003</v>
      </c>
      <c r="X157" s="538">
        <v>0.25750000000000001</v>
      </c>
      <c r="Y157" s="539">
        <v>0.25750000000000001</v>
      </c>
      <c r="Z157" s="538">
        <v>0.28000000000000003</v>
      </c>
      <c r="AA157" s="538">
        <v>-6.5000000000000002E-2</v>
      </c>
      <c r="AB157" s="556">
        <v>1.23</v>
      </c>
      <c r="AC157" s="556">
        <v>0.79</v>
      </c>
      <c r="AD157" s="556">
        <v>0.33750000000000002</v>
      </c>
      <c r="AE157" s="557">
        <v>0.29499999999999998</v>
      </c>
      <c r="AF157" s="325">
        <v>0</v>
      </c>
      <c r="AG157" s="325">
        <v>0</v>
      </c>
      <c r="AH157" s="287"/>
      <c r="AI157" s="74">
        <v>41244</v>
      </c>
      <c r="AJ157" s="67">
        <v>3.67</v>
      </c>
      <c r="AK157" s="68"/>
      <c r="AL157" s="68"/>
      <c r="AM157" s="69">
        <v>1.6262953149510853</v>
      </c>
      <c r="AN157" s="68">
        <v>3.895</v>
      </c>
      <c r="AO157" s="68">
        <v>3.895</v>
      </c>
      <c r="AP157" s="68">
        <v>3.895</v>
      </c>
      <c r="AQ157" s="66">
        <v>4</v>
      </c>
      <c r="AR157" s="40">
        <v>4.0149999999999997</v>
      </c>
      <c r="AS157" s="40">
        <v>4.0449999999999999</v>
      </c>
      <c r="AT157" s="40">
        <v>4.1150000000000002</v>
      </c>
      <c r="AU157" s="48">
        <v>4.1349999999999998</v>
      </c>
      <c r="AV157" s="48"/>
      <c r="AW157" s="48"/>
      <c r="AX157" s="40">
        <v>3.9275000000000002</v>
      </c>
      <c r="AY157" s="40">
        <v>3.95</v>
      </c>
      <c r="AZ157" s="40">
        <v>4.9000000000000004</v>
      </c>
      <c r="BA157" s="67">
        <v>4.46</v>
      </c>
      <c r="BB157" s="40">
        <v>4.0075000000000003</v>
      </c>
      <c r="BC157" s="51">
        <v>3.9649999999999999</v>
      </c>
      <c r="BD157" s="51">
        <v>3.67</v>
      </c>
      <c r="BE157" s="51">
        <v>3.67</v>
      </c>
      <c r="BF157" s="67"/>
      <c r="BG157" s="40"/>
      <c r="BH157" s="40">
        <v>1.3330525623110003</v>
      </c>
      <c r="BI157" s="48">
        <v>6.3746300445880019E-2</v>
      </c>
      <c r="BJ157" s="48">
        <v>7.1966075342492997E-2</v>
      </c>
      <c r="BK157" s="48">
        <v>0.4606205965467029</v>
      </c>
      <c r="BL157" s="40">
        <v>0.41753409883211429</v>
      </c>
      <c r="BM157" s="40"/>
      <c r="BN157" s="40"/>
      <c r="BO157" s="71"/>
      <c r="BP157" s="71"/>
      <c r="BQ157" s="40"/>
      <c r="BR157" s="71"/>
      <c r="BS157" s="40"/>
      <c r="BT157" s="40"/>
      <c r="BU157" s="40"/>
      <c r="BV157" s="49"/>
      <c r="BW157" s="40"/>
      <c r="BX157" s="49"/>
      <c r="BY157" s="40"/>
      <c r="BZ157" s="40"/>
      <c r="CA157" s="40"/>
      <c r="CB157" s="40"/>
      <c r="CC157" s="48"/>
      <c r="CD157" s="48"/>
      <c r="CE157" s="40"/>
      <c r="CF157" s="48"/>
      <c r="CG157" s="40"/>
      <c r="CH157" s="56"/>
      <c r="CI157" s="56"/>
      <c r="CJ157" s="72"/>
      <c r="CK157" s="40"/>
      <c r="CL157" s="56"/>
      <c r="CM157" s="40"/>
      <c r="CN157" s="49"/>
      <c r="CO157" s="49"/>
      <c r="CP157" s="40"/>
      <c r="CQ157" s="56"/>
      <c r="CR157" s="40"/>
      <c r="CS157" s="40"/>
      <c r="CT157" s="41"/>
      <c r="CU157" s="41"/>
      <c r="CV157" s="49"/>
      <c r="CW157" s="40"/>
      <c r="CX157" s="49"/>
      <c r="CY157" s="40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</row>
    <row r="158" spans="1:117">
      <c r="A158" s="165">
        <v>41275</v>
      </c>
      <c r="B158" s="40"/>
      <c r="C158" s="41">
        <v>0.25</v>
      </c>
      <c r="D158" s="394">
        <v>0.25</v>
      </c>
      <c r="E158" s="93">
        <v>0.25</v>
      </c>
      <c r="F158" s="288">
        <v>0.215</v>
      </c>
      <c r="G158" s="93">
        <v>0.25</v>
      </c>
      <c r="H158" s="294">
        <v>0.35499999999999998</v>
      </c>
      <c r="I158" s="67">
        <v>0.35499999999999998</v>
      </c>
      <c r="J158" s="397">
        <v>0.35499999999999998</v>
      </c>
      <c r="K158" s="41">
        <v>0.37</v>
      </c>
      <c r="L158" s="417">
        <v>0.37</v>
      </c>
      <c r="M158" s="67">
        <v>0.37</v>
      </c>
      <c r="N158" s="93">
        <v>0.4</v>
      </c>
      <c r="O158" s="50">
        <v>0.47</v>
      </c>
      <c r="P158" s="184">
        <v>0.47</v>
      </c>
      <c r="Q158" s="67">
        <v>0.47</v>
      </c>
      <c r="R158" s="93">
        <v>0.49</v>
      </c>
      <c r="T158" s="571">
        <v>0.09</v>
      </c>
      <c r="U158" s="571">
        <v>0.14499999999999999</v>
      </c>
      <c r="V158" s="571">
        <v>0.22639999999999999</v>
      </c>
      <c r="X158" s="538">
        <v>0.27</v>
      </c>
      <c r="Y158" s="539">
        <v>0.27</v>
      </c>
      <c r="Z158" s="538">
        <v>0.28999999999999998</v>
      </c>
      <c r="AA158" s="538">
        <v>-0.05</v>
      </c>
      <c r="AB158" s="556">
        <v>1.575</v>
      </c>
      <c r="AC158" s="556">
        <v>0.95499999999999996</v>
      </c>
      <c r="AD158" s="556">
        <v>0.4375</v>
      </c>
      <c r="AE158" s="557">
        <v>0.34250000000000003</v>
      </c>
      <c r="AF158" s="325">
        <v>0</v>
      </c>
      <c r="AG158" s="325">
        <v>0</v>
      </c>
      <c r="AH158" s="287"/>
      <c r="AI158" s="74">
        <v>41275</v>
      </c>
      <c r="AJ158" s="67">
        <v>3.86</v>
      </c>
      <c r="AK158" s="68"/>
      <c r="AL158" s="68"/>
      <c r="AM158" s="69">
        <v>1.705783256505816</v>
      </c>
      <c r="AN158" s="68">
        <v>4.1100000000000003</v>
      </c>
      <c r="AO158" s="68">
        <v>4.1100000000000003</v>
      </c>
      <c r="AP158" s="68">
        <v>4.1100000000000003</v>
      </c>
      <c r="AQ158" s="66">
        <v>4.2149999999999999</v>
      </c>
      <c r="AR158" s="40">
        <v>4.2300000000000004</v>
      </c>
      <c r="AS158" s="40">
        <v>4.26</v>
      </c>
      <c r="AT158" s="40">
        <v>4.33</v>
      </c>
      <c r="AU158" s="48">
        <v>4.3499999999999996</v>
      </c>
      <c r="AV158" s="48"/>
      <c r="AW158" s="48"/>
      <c r="AX158" s="40">
        <v>4.13</v>
      </c>
      <c r="AY158" s="40">
        <v>4.1500000000000004</v>
      </c>
      <c r="AZ158" s="40">
        <v>5.4349999999999996</v>
      </c>
      <c r="BA158" s="67">
        <v>4.8150000000000004</v>
      </c>
      <c r="BB158" s="40">
        <v>4.2975000000000003</v>
      </c>
      <c r="BC158" s="51">
        <v>4.2024999999999997</v>
      </c>
      <c r="BD158" s="51">
        <v>3.86</v>
      </c>
      <c r="BE158" s="51">
        <v>3.86</v>
      </c>
      <c r="BF158" s="67"/>
      <c r="BG158" s="40"/>
      <c r="BH158" s="40">
        <v>1.3323687610370005</v>
      </c>
      <c r="BI158" s="48">
        <v>6.3760257544677013E-2</v>
      </c>
      <c r="BJ158" s="48">
        <v>7.1966816027283012E-2</v>
      </c>
      <c r="BK158" s="48">
        <v>0.45809680958586146</v>
      </c>
      <c r="BL158" s="40">
        <v>0.41503242250749783</v>
      </c>
      <c r="BM158" s="40"/>
      <c r="BN158" s="40"/>
      <c r="BO158" s="71"/>
      <c r="BP158" s="71"/>
      <c r="BQ158" s="40"/>
      <c r="BR158" s="71"/>
      <c r="BS158" s="40"/>
      <c r="BT158" s="40"/>
      <c r="BU158" s="40"/>
      <c r="BV158" s="49"/>
      <c r="BW158" s="40"/>
      <c r="BX158" s="49"/>
      <c r="BY158" s="40"/>
      <c r="BZ158" s="40"/>
      <c r="CA158" s="40"/>
      <c r="CB158" s="40"/>
      <c r="CC158" s="48"/>
      <c r="CD158" s="48"/>
      <c r="CE158" s="40"/>
      <c r="CF158" s="48"/>
      <c r="CG158" s="40"/>
      <c r="CH158" s="56"/>
      <c r="CI158" s="56"/>
      <c r="CJ158" s="72"/>
      <c r="CK158" s="40"/>
      <c r="CL158" s="56"/>
      <c r="CM158" s="40"/>
      <c r="CN158" s="49"/>
      <c r="CO158" s="49"/>
      <c r="CP158" s="40"/>
      <c r="CQ158" s="56"/>
      <c r="CR158" s="40"/>
      <c r="CS158" s="40"/>
      <c r="CT158" s="41"/>
      <c r="CU158" s="41"/>
      <c r="CV158" s="49"/>
      <c r="CW158" s="40"/>
      <c r="CX158" s="49"/>
      <c r="CY158" s="40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</row>
    <row r="159" spans="1:117">
      <c r="A159" s="165">
        <v>41306</v>
      </c>
      <c r="B159" s="40"/>
      <c r="C159" s="41">
        <v>0.31</v>
      </c>
      <c r="D159" s="394">
        <v>0.31</v>
      </c>
      <c r="E159" s="93">
        <v>0.31</v>
      </c>
      <c r="F159" s="288">
        <v>0.27500000000000002</v>
      </c>
      <c r="G159" s="93">
        <v>0.31</v>
      </c>
      <c r="H159" s="294">
        <v>0.41499999999999998</v>
      </c>
      <c r="I159" s="67">
        <v>0.41499999999999998</v>
      </c>
      <c r="J159" s="397">
        <v>0.41499999999999998</v>
      </c>
      <c r="K159" s="41">
        <v>0.43</v>
      </c>
      <c r="L159" s="417">
        <v>0.43</v>
      </c>
      <c r="M159" s="67">
        <v>0.43</v>
      </c>
      <c r="N159" s="93">
        <v>0.46</v>
      </c>
      <c r="O159" s="50">
        <v>0.53</v>
      </c>
      <c r="P159" s="184">
        <v>0.53</v>
      </c>
      <c r="Q159" s="67">
        <v>0.53</v>
      </c>
      <c r="R159" s="93">
        <v>0.55000000000000004</v>
      </c>
      <c r="T159" s="571">
        <v>0.15</v>
      </c>
      <c r="U159" s="571">
        <v>0.20499999999999999</v>
      </c>
      <c r="V159" s="571">
        <v>0.28544000000000003</v>
      </c>
      <c r="X159" s="538">
        <v>0.2475</v>
      </c>
      <c r="Y159" s="539">
        <v>0.2475</v>
      </c>
      <c r="Z159" s="538">
        <v>0.26500000000000001</v>
      </c>
      <c r="AA159" s="538">
        <v>-0.05</v>
      </c>
      <c r="AB159" s="556">
        <v>1.4950000000000001</v>
      </c>
      <c r="AC159" s="556">
        <v>0.94499999999999995</v>
      </c>
      <c r="AD159" s="556">
        <v>0.435</v>
      </c>
      <c r="AE159" s="557">
        <v>0.33750000000000002</v>
      </c>
      <c r="AF159" s="325">
        <v>0</v>
      </c>
      <c r="AG159" s="325">
        <v>0</v>
      </c>
      <c r="AH159" s="287"/>
      <c r="AI159" s="74">
        <v>41306</v>
      </c>
      <c r="AJ159" s="67">
        <v>3.77</v>
      </c>
      <c r="AK159" s="68"/>
      <c r="AL159" s="68"/>
      <c r="AM159" s="69">
        <v>1.6831863949430046</v>
      </c>
      <c r="AN159" s="68">
        <v>4.08</v>
      </c>
      <c r="AO159" s="68">
        <v>4.08</v>
      </c>
      <c r="AP159" s="68">
        <v>4.08</v>
      </c>
      <c r="AQ159" s="66">
        <v>4.1849999999999996</v>
      </c>
      <c r="AR159" s="40">
        <v>4.2</v>
      </c>
      <c r="AS159" s="40">
        <v>4.2300000000000004</v>
      </c>
      <c r="AT159" s="40">
        <v>4.3</v>
      </c>
      <c r="AU159" s="48">
        <v>4.32</v>
      </c>
      <c r="AV159" s="48"/>
      <c r="AW159" s="48"/>
      <c r="AX159" s="40">
        <v>4.0175000000000001</v>
      </c>
      <c r="AY159" s="40">
        <v>4.0350000000000001</v>
      </c>
      <c r="AZ159" s="40">
        <v>5.2649999999999997</v>
      </c>
      <c r="BA159" s="67">
        <v>4.7149999999999999</v>
      </c>
      <c r="BB159" s="40">
        <v>4.2050000000000001</v>
      </c>
      <c r="BC159" s="51">
        <v>4.1074999999999999</v>
      </c>
      <c r="BD159" s="51">
        <v>3.77</v>
      </c>
      <c r="BE159" s="51">
        <v>3.77</v>
      </c>
      <c r="BF159" s="67"/>
      <c r="BG159" s="40"/>
      <c r="BH159" s="40">
        <v>1.3317539234640001</v>
      </c>
      <c r="BI159" s="48">
        <v>6.377421464353801E-2</v>
      </c>
      <c r="BJ159" s="48">
        <v>7.1967556712072001E-2</v>
      </c>
      <c r="BK159" s="48">
        <v>0.45558580521238529</v>
      </c>
      <c r="BL159" s="40">
        <v>0.41254568503505012</v>
      </c>
      <c r="BM159" s="40"/>
      <c r="BN159" s="40"/>
      <c r="BO159" s="71"/>
      <c r="BP159" s="71"/>
      <c r="BQ159" s="40"/>
      <c r="BR159" s="71"/>
      <c r="BS159" s="40"/>
      <c r="BT159" s="40"/>
      <c r="BU159" s="40"/>
      <c r="BV159" s="49"/>
      <c r="BW159" s="40"/>
      <c r="BX159" s="49"/>
      <c r="BY159" s="40"/>
      <c r="BZ159" s="40"/>
      <c r="CA159" s="40"/>
      <c r="CB159" s="40"/>
      <c r="CC159" s="48"/>
      <c r="CD159" s="48"/>
      <c r="CE159" s="40"/>
      <c r="CF159" s="48"/>
      <c r="CG159" s="40"/>
      <c r="CH159" s="56"/>
      <c r="CI159" s="56"/>
      <c r="CJ159" s="72"/>
      <c r="CK159" s="40"/>
      <c r="CL159" s="56"/>
      <c r="CM159" s="40"/>
      <c r="CN159" s="49"/>
      <c r="CO159" s="49"/>
      <c r="CP159" s="40"/>
      <c r="CQ159" s="56"/>
      <c r="CR159" s="40"/>
      <c r="CS159" s="40"/>
      <c r="CT159" s="41"/>
      <c r="CU159" s="41"/>
      <c r="CV159" s="49"/>
      <c r="CW159" s="40"/>
      <c r="CX159" s="49"/>
      <c r="CY159" s="40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</row>
    <row r="160" spans="1:117">
      <c r="A160" s="165">
        <v>41334</v>
      </c>
      <c r="B160" s="40"/>
      <c r="C160" s="41">
        <v>0.30499999999999999</v>
      </c>
      <c r="D160" s="394">
        <v>0.30499999999999999</v>
      </c>
      <c r="E160" s="93">
        <v>0.30499999999999999</v>
      </c>
      <c r="F160" s="288">
        <v>0.27</v>
      </c>
      <c r="G160" s="93">
        <v>0.30499999999999999</v>
      </c>
      <c r="H160" s="294">
        <v>0.41</v>
      </c>
      <c r="I160" s="67">
        <v>0.41</v>
      </c>
      <c r="J160" s="397">
        <v>0.41</v>
      </c>
      <c r="K160" s="41">
        <v>0.42499999999999999</v>
      </c>
      <c r="L160" s="417">
        <v>0.42499999999999999</v>
      </c>
      <c r="M160" s="67">
        <v>0.42499999999999999</v>
      </c>
      <c r="N160" s="93">
        <v>0.45500000000000002</v>
      </c>
      <c r="O160" s="50">
        <v>0.52500000000000002</v>
      </c>
      <c r="P160" s="184">
        <v>0.52500000000000002</v>
      </c>
      <c r="Q160" s="67">
        <v>0.52500000000000002</v>
      </c>
      <c r="R160" s="93">
        <v>0.54500000000000004</v>
      </c>
      <c r="T160" s="571">
        <v>0.14499999999999999</v>
      </c>
      <c r="U160" s="571">
        <v>0.2</v>
      </c>
      <c r="V160" s="571">
        <v>0.27676000000000001</v>
      </c>
      <c r="X160" s="538">
        <v>0.245</v>
      </c>
      <c r="Y160" s="539">
        <v>0.245</v>
      </c>
      <c r="Z160" s="538">
        <v>0.26300000000000001</v>
      </c>
      <c r="AA160" s="538">
        <v>-0.05</v>
      </c>
      <c r="AB160" s="556">
        <v>0.89500000000000002</v>
      </c>
      <c r="AC160" s="556">
        <v>0.60250000000000004</v>
      </c>
      <c r="AD160" s="556">
        <v>0.30249999999999999</v>
      </c>
      <c r="AE160" s="557">
        <v>0.26</v>
      </c>
      <c r="AF160" s="325">
        <v>0</v>
      </c>
      <c r="AG160" s="325">
        <v>0</v>
      </c>
      <c r="AH160" s="287"/>
      <c r="AI160" s="74">
        <v>41334</v>
      </c>
      <c r="AJ160" s="67">
        <v>3.66</v>
      </c>
      <c r="AK160" s="68"/>
      <c r="AL160" s="68"/>
      <c r="AM160" s="69">
        <v>1.6268885306954042</v>
      </c>
      <c r="AN160" s="68">
        <v>3.9649999999999999</v>
      </c>
      <c r="AO160" s="68">
        <v>3.9649999999999999</v>
      </c>
      <c r="AP160" s="68">
        <v>3.9649999999999999</v>
      </c>
      <c r="AQ160" s="66">
        <v>4.07</v>
      </c>
      <c r="AR160" s="40">
        <v>4.085</v>
      </c>
      <c r="AS160" s="40">
        <v>4.1150000000000002</v>
      </c>
      <c r="AT160" s="40">
        <v>4.1849999999999996</v>
      </c>
      <c r="AU160" s="48">
        <v>4.2050000000000001</v>
      </c>
      <c r="AV160" s="48"/>
      <c r="AW160" s="48"/>
      <c r="AX160" s="40">
        <v>3.9049999999999998</v>
      </c>
      <c r="AY160" s="40">
        <v>3.923</v>
      </c>
      <c r="AZ160" s="40">
        <v>4.5549999999999997</v>
      </c>
      <c r="BA160" s="67">
        <v>4.2625000000000002</v>
      </c>
      <c r="BB160" s="40">
        <v>3.9624999999999999</v>
      </c>
      <c r="BC160" s="51">
        <v>3.92</v>
      </c>
      <c r="BD160" s="51">
        <v>3.66</v>
      </c>
      <c r="BE160" s="51">
        <v>3.66</v>
      </c>
      <c r="BF160" s="67"/>
      <c r="BG160" s="40"/>
      <c r="BH160" s="40">
        <v>1.3310762944020003</v>
      </c>
      <c r="BI160" s="48">
        <v>6.3786821055467013E-2</v>
      </c>
      <c r="BJ160" s="48">
        <v>7.1968225717688003E-2</v>
      </c>
      <c r="BK160" s="48">
        <v>0.45332873945187829</v>
      </c>
      <c r="BL160" s="40">
        <v>0.41031236587525954</v>
      </c>
      <c r="BM160" s="40"/>
      <c r="BN160" s="40"/>
      <c r="BO160" s="71"/>
      <c r="BP160" s="71"/>
      <c r="BQ160" s="40"/>
      <c r="BR160" s="71"/>
      <c r="BS160" s="40"/>
      <c r="BT160" s="40"/>
      <c r="BU160" s="40"/>
      <c r="BV160" s="49"/>
      <c r="BW160" s="40"/>
      <c r="BX160" s="49"/>
      <c r="BY160" s="40"/>
      <c r="BZ160" s="40"/>
      <c r="CA160" s="40"/>
      <c r="CB160" s="40"/>
      <c r="CC160" s="48"/>
      <c r="CD160" s="48"/>
      <c r="CE160" s="40"/>
      <c r="CF160" s="48"/>
      <c r="CG160" s="40"/>
      <c r="CH160" s="56"/>
      <c r="CI160" s="56"/>
      <c r="CJ160" s="72"/>
      <c r="CK160" s="40"/>
      <c r="CL160" s="56"/>
      <c r="CM160" s="40"/>
      <c r="CN160" s="49"/>
      <c r="CO160" s="49"/>
      <c r="CP160" s="40"/>
      <c r="CQ160" s="56"/>
      <c r="CR160" s="40"/>
      <c r="CS160" s="40"/>
      <c r="CT160" s="41"/>
      <c r="CU160" s="41"/>
      <c r="CV160" s="49"/>
      <c r="CW160" s="40"/>
      <c r="CX160" s="49"/>
      <c r="CY160" s="40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</row>
    <row r="161" spans="1:117">
      <c r="A161" s="165">
        <v>41365</v>
      </c>
      <c r="B161" s="40"/>
      <c r="C161" s="41">
        <v>0.14000000000000001</v>
      </c>
      <c r="D161" s="394">
        <v>0.14000000000000001</v>
      </c>
      <c r="E161" s="93">
        <v>0.14000000000000001</v>
      </c>
      <c r="F161" s="288">
        <v>0.105</v>
      </c>
      <c r="G161" s="93">
        <v>0.14000000000000001</v>
      </c>
      <c r="H161" s="294">
        <v>0.14000000000000001</v>
      </c>
      <c r="I161" s="67">
        <v>0.14000000000000001</v>
      </c>
      <c r="J161" s="397">
        <v>0.14000000000000001</v>
      </c>
      <c r="K161" s="50">
        <v>0.16</v>
      </c>
      <c r="L161" s="417">
        <v>0.16</v>
      </c>
      <c r="M161" s="67">
        <v>0.16</v>
      </c>
      <c r="N161" s="93">
        <v>0.18</v>
      </c>
      <c r="O161" s="50">
        <v>0.14000000000000001</v>
      </c>
      <c r="P161" s="184">
        <v>0.14000000000000001</v>
      </c>
      <c r="Q161" s="67">
        <v>0.14000000000000001</v>
      </c>
      <c r="R161" s="93">
        <v>0.14000000000000001</v>
      </c>
      <c r="T161" s="571">
        <v>-0.06</v>
      </c>
      <c r="U161" s="571">
        <v>-5.0000000000000001E-3</v>
      </c>
      <c r="V161" s="571">
        <v>0.17249999999999999</v>
      </c>
      <c r="X161" s="538">
        <v>0.17249999999999999</v>
      </c>
      <c r="Y161" s="539">
        <v>0.17249999999999999</v>
      </c>
      <c r="Z161" s="538">
        <v>0.16800000000000001</v>
      </c>
      <c r="AA161" s="538">
        <v>-9.5000000000000001E-2</v>
      </c>
      <c r="AB161" s="556">
        <v>0.45</v>
      </c>
      <c r="AC161" s="556">
        <v>0.35499999999999998</v>
      </c>
      <c r="AD161" s="556">
        <v>0.19750000000000001</v>
      </c>
      <c r="AE161" s="557">
        <v>0.17749999999999999</v>
      </c>
      <c r="AF161" s="325">
        <v>0</v>
      </c>
      <c r="AG161" s="325">
        <v>0</v>
      </c>
      <c r="AH161" s="287"/>
      <c r="AI161" s="74">
        <v>41365</v>
      </c>
      <c r="AJ161" s="67">
        <v>3.55</v>
      </c>
      <c r="AK161" s="68"/>
      <c r="AL161" s="68"/>
      <c r="AM161" s="69">
        <v>1.5049805781736185</v>
      </c>
      <c r="AN161" s="68">
        <v>3.69</v>
      </c>
      <c r="AO161" s="68">
        <v>3.69</v>
      </c>
      <c r="AP161" s="68">
        <v>3.69</v>
      </c>
      <c r="AQ161" s="66">
        <v>3.69</v>
      </c>
      <c r="AR161" s="40">
        <v>3.71</v>
      </c>
      <c r="AS161" s="40">
        <v>3.73</v>
      </c>
      <c r="AT161" s="40">
        <v>3.69</v>
      </c>
      <c r="AU161" s="48">
        <v>3.69</v>
      </c>
      <c r="AV161" s="48"/>
      <c r="AW161" s="48"/>
      <c r="AX161" s="40">
        <v>3.7225000000000001</v>
      </c>
      <c r="AY161" s="40">
        <v>3.718</v>
      </c>
      <c r="AZ161" s="40">
        <v>4</v>
      </c>
      <c r="BA161" s="67">
        <v>3.9049999999999998</v>
      </c>
      <c r="BB161" s="40">
        <v>3.7475000000000001</v>
      </c>
      <c r="BC161" s="51">
        <v>3.7275</v>
      </c>
      <c r="BD161" s="51">
        <v>3.55</v>
      </c>
      <c r="BE161" s="51">
        <v>3.55</v>
      </c>
      <c r="BF161" s="67"/>
      <c r="BG161" s="40"/>
      <c r="BH161" s="40">
        <v>1.3304236057809999</v>
      </c>
      <c r="BI161" s="48">
        <v>6.380077815445101E-2</v>
      </c>
      <c r="BJ161" s="48">
        <v>7.1968966402478018E-2</v>
      </c>
      <c r="BK161" s="48">
        <v>0.45084190162909255</v>
      </c>
      <c r="BL161" s="40">
        <v>0.40785381522320285</v>
      </c>
      <c r="BM161" s="40"/>
      <c r="BN161" s="40"/>
      <c r="BO161" s="71"/>
      <c r="BP161" s="71"/>
      <c r="BQ161" s="40"/>
      <c r="BR161" s="71"/>
      <c r="BS161" s="40"/>
      <c r="BT161" s="40"/>
      <c r="BU161" s="40"/>
      <c r="BV161" s="49"/>
      <c r="BW161" s="40"/>
      <c r="BX161" s="49"/>
      <c r="BY161" s="40"/>
      <c r="BZ161" s="40"/>
      <c r="CA161" s="40"/>
      <c r="CB161" s="40"/>
      <c r="CC161" s="48"/>
      <c r="CD161" s="48"/>
      <c r="CE161" s="40"/>
      <c r="CF161" s="48"/>
      <c r="CG161" s="40"/>
      <c r="CH161" s="56"/>
      <c r="CI161" s="56"/>
      <c r="CJ161" s="72"/>
      <c r="CK161" s="40"/>
      <c r="CL161" s="56"/>
      <c r="CM161" s="40"/>
      <c r="CN161" s="49"/>
      <c r="CO161" s="49"/>
      <c r="CP161" s="40"/>
      <c r="CQ161" s="56"/>
      <c r="CR161" s="40"/>
      <c r="CS161" s="40"/>
      <c r="CT161" s="41"/>
      <c r="CU161" s="41"/>
      <c r="CV161" s="49"/>
      <c r="CW161" s="40"/>
      <c r="CX161" s="49"/>
      <c r="CY161" s="40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</row>
    <row r="162" spans="1:117">
      <c r="A162" s="165">
        <v>41395</v>
      </c>
      <c r="B162" s="40"/>
      <c r="C162" s="41">
        <v>0.14000000000000001</v>
      </c>
      <c r="D162" s="394">
        <v>0.14000000000000001</v>
      </c>
      <c r="E162" s="93">
        <v>0.14000000000000001</v>
      </c>
      <c r="F162" s="288">
        <v>0.105</v>
      </c>
      <c r="G162" s="93">
        <v>0.14000000000000001</v>
      </c>
      <c r="H162" s="294">
        <v>0.14000000000000001</v>
      </c>
      <c r="I162" s="67">
        <v>0.14000000000000001</v>
      </c>
      <c r="J162" s="397">
        <v>0.14000000000000001</v>
      </c>
      <c r="K162" s="50">
        <v>0.16</v>
      </c>
      <c r="L162" s="417">
        <v>0.16</v>
      </c>
      <c r="M162" s="67">
        <v>0.16</v>
      </c>
      <c r="N162" s="93">
        <v>0.18</v>
      </c>
      <c r="O162" s="50">
        <v>0.14000000000000001</v>
      </c>
      <c r="P162" s="184">
        <v>0.14000000000000001</v>
      </c>
      <c r="Q162" s="67">
        <v>0.14000000000000001</v>
      </c>
      <c r="R162" s="93">
        <v>0.14000000000000001</v>
      </c>
      <c r="T162" s="571">
        <v>-0.06</v>
      </c>
      <c r="U162" s="571">
        <v>-5.0000000000000001E-3</v>
      </c>
      <c r="V162" s="571">
        <v>0.16250000000000001</v>
      </c>
      <c r="X162" s="538">
        <v>0.16250000000000001</v>
      </c>
      <c r="Y162" s="539">
        <v>0.16250000000000001</v>
      </c>
      <c r="Z162" s="538">
        <v>0.17800000000000002</v>
      </c>
      <c r="AA162" s="538">
        <v>-0.11</v>
      </c>
      <c r="AB162" s="556">
        <v>0.36499999999999999</v>
      </c>
      <c r="AC162" s="556">
        <v>0.28749999999999998</v>
      </c>
      <c r="AD162" s="556">
        <v>0.17249999999999999</v>
      </c>
      <c r="AE162" s="557">
        <v>0.16250000000000001</v>
      </c>
      <c r="AF162" s="325">
        <v>0</v>
      </c>
      <c r="AG162" s="325">
        <v>0</v>
      </c>
      <c r="AH162" s="287"/>
      <c r="AI162" s="74">
        <v>41395</v>
      </c>
      <c r="AJ162" s="67">
        <v>3.55</v>
      </c>
      <c r="AK162" s="68"/>
      <c r="AL162" s="68"/>
      <c r="AM162" s="69">
        <v>1.4962527603959987</v>
      </c>
      <c r="AN162" s="68">
        <v>3.69</v>
      </c>
      <c r="AO162" s="68">
        <v>3.69</v>
      </c>
      <c r="AP162" s="68">
        <v>3.69</v>
      </c>
      <c r="AQ162" s="66">
        <v>3.69</v>
      </c>
      <c r="AR162" s="40">
        <v>3.71</v>
      </c>
      <c r="AS162" s="40">
        <v>3.73</v>
      </c>
      <c r="AT162" s="40">
        <v>3.69</v>
      </c>
      <c r="AU162" s="48">
        <v>3.69</v>
      </c>
      <c r="AV162" s="48"/>
      <c r="AW162" s="48"/>
      <c r="AX162" s="40">
        <v>3.7124999999999999</v>
      </c>
      <c r="AY162" s="40">
        <v>3.7279999999999998</v>
      </c>
      <c r="AZ162" s="40">
        <v>3.915</v>
      </c>
      <c r="BA162" s="67">
        <v>3.8374999999999999</v>
      </c>
      <c r="BB162" s="40">
        <v>3.7225000000000001</v>
      </c>
      <c r="BC162" s="51">
        <v>3.7124999999999999</v>
      </c>
      <c r="BD162" s="51">
        <v>3.55</v>
      </c>
      <c r="BE162" s="51">
        <v>3.55</v>
      </c>
      <c r="BF162" s="67"/>
      <c r="BG162" s="40"/>
      <c r="BH162" s="40">
        <v>1.3297523405460003</v>
      </c>
      <c r="BI162" s="48">
        <v>6.3814285024497014E-2</v>
      </c>
      <c r="BJ162" s="48">
        <v>7.1969683194210016E-2</v>
      </c>
      <c r="BK162" s="48">
        <v>0.44844729443178549</v>
      </c>
      <c r="BL162" s="40">
        <v>0.40548855295284519</v>
      </c>
      <c r="BM162" s="40"/>
      <c r="BN162" s="40"/>
      <c r="BO162" s="71"/>
      <c r="BP162" s="71"/>
      <c r="BQ162" s="40"/>
      <c r="BR162" s="71"/>
      <c r="BS162" s="40"/>
      <c r="BT162" s="40"/>
      <c r="BU162" s="40"/>
      <c r="BV162" s="49"/>
      <c r="BW162" s="40"/>
      <c r="BX162" s="49"/>
      <c r="BY162" s="40"/>
      <c r="BZ162" s="40"/>
      <c r="CA162" s="40"/>
      <c r="CB162" s="40"/>
      <c r="CC162" s="48"/>
      <c r="CD162" s="48"/>
      <c r="CE162" s="40"/>
      <c r="CF162" s="48"/>
      <c r="CG162" s="40"/>
      <c r="CH162" s="56"/>
      <c r="CI162" s="56"/>
      <c r="CJ162" s="72"/>
      <c r="CK162" s="40"/>
      <c r="CL162" s="56"/>
      <c r="CM162" s="40"/>
      <c r="CN162" s="49"/>
      <c r="CO162" s="49"/>
      <c r="CP162" s="40"/>
      <c r="CQ162" s="56"/>
      <c r="CR162" s="40"/>
      <c r="CS162" s="40"/>
      <c r="CT162" s="41"/>
      <c r="CU162" s="41"/>
      <c r="CV162" s="49"/>
      <c r="CW162" s="40"/>
      <c r="CX162" s="49"/>
      <c r="CY162" s="40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</row>
    <row r="163" spans="1:117">
      <c r="A163" s="165">
        <v>41426</v>
      </c>
      <c r="B163" s="40"/>
      <c r="C163" s="41">
        <v>0.14000000000000001</v>
      </c>
      <c r="D163" s="394">
        <v>0.14000000000000001</v>
      </c>
      <c r="E163" s="93">
        <v>0.14000000000000001</v>
      </c>
      <c r="F163" s="288">
        <v>0.105</v>
      </c>
      <c r="G163" s="93">
        <v>0.14000000000000001</v>
      </c>
      <c r="H163" s="294">
        <v>0.14000000000000001</v>
      </c>
      <c r="I163" s="67">
        <v>0.14000000000000001</v>
      </c>
      <c r="J163" s="397">
        <v>0.14000000000000001</v>
      </c>
      <c r="K163" s="50">
        <v>0.16</v>
      </c>
      <c r="L163" s="417">
        <v>0.16</v>
      </c>
      <c r="M163" s="67">
        <v>0.16</v>
      </c>
      <c r="N163" s="93">
        <v>0.18</v>
      </c>
      <c r="O163" s="50">
        <v>0.14000000000000001</v>
      </c>
      <c r="P163" s="184">
        <v>0.14000000000000001</v>
      </c>
      <c r="Q163" s="67">
        <v>0.14000000000000001</v>
      </c>
      <c r="R163" s="93">
        <v>0.14000000000000001</v>
      </c>
      <c r="T163" s="571">
        <v>-0.06</v>
      </c>
      <c r="U163" s="571">
        <v>-5.0000000000000001E-3</v>
      </c>
      <c r="V163" s="571">
        <v>0.1575</v>
      </c>
      <c r="X163" s="538">
        <v>0.1575</v>
      </c>
      <c r="Y163" s="539">
        <v>0.1575</v>
      </c>
      <c r="Z163" s="538">
        <v>0.17300000000000001</v>
      </c>
      <c r="AA163" s="538">
        <v>-0.12</v>
      </c>
      <c r="AB163" s="556">
        <v>0.35499999999999998</v>
      </c>
      <c r="AC163" s="556">
        <v>0.28749999999999998</v>
      </c>
      <c r="AD163" s="556">
        <v>0.17249999999999999</v>
      </c>
      <c r="AE163" s="557">
        <v>0.16250000000000001</v>
      </c>
      <c r="AF163" s="325">
        <v>0</v>
      </c>
      <c r="AG163" s="325">
        <v>0</v>
      </c>
      <c r="AH163" s="287"/>
      <c r="AI163" s="74">
        <v>41426</v>
      </c>
      <c r="AJ163" s="67">
        <v>3.59</v>
      </c>
      <c r="AK163" s="68"/>
      <c r="AL163" s="68"/>
      <c r="AM163" s="69">
        <v>1.5034093607554107</v>
      </c>
      <c r="AN163" s="68">
        <v>3.73</v>
      </c>
      <c r="AO163" s="68">
        <v>3.73</v>
      </c>
      <c r="AP163" s="68">
        <v>3.73</v>
      </c>
      <c r="AQ163" s="66">
        <v>3.73</v>
      </c>
      <c r="AR163" s="40">
        <v>3.75</v>
      </c>
      <c r="AS163" s="40">
        <v>3.77</v>
      </c>
      <c r="AT163" s="40">
        <v>3.73</v>
      </c>
      <c r="AU163" s="48">
        <v>3.73</v>
      </c>
      <c r="AV163" s="48"/>
      <c r="AW163" s="48"/>
      <c r="AX163" s="40">
        <v>3.7475000000000001</v>
      </c>
      <c r="AY163" s="40">
        <v>3.7629999999999999</v>
      </c>
      <c r="AZ163" s="40">
        <v>3.9449999999999998</v>
      </c>
      <c r="BA163" s="67">
        <v>3.8774999999999999</v>
      </c>
      <c r="BB163" s="40">
        <v>3.7625000000000002</v>
      </c>
      <c r="BC163" s="51">
        <v>3.7524999999999999</v>
      </c>
      <c r="BD163" s="51">
        <v>3.59</v>
      </c>
      <c r="BE163" s="51">
        <v>3.59</v>
      </c>
      <c r="BF163" s="67"/>
      <c r="BG163" s="40"/>
      <c r="BH163" s="40">
        <v>1.3291058018680002</v>
      </c>
      <c r="BI163" s="48">
        <v>6.3828242123608006E-2</v>
      </c>
      <c r="BJ163" s="48">
        <v>7.1970423879000003E-2</v>
      </c>
      <c r="BK163" s="48">
        <v>0.44598522103589161</v>
      </c>
      <c r="BL163" s="40">
        <v>0.4030588098539975</v>
      </c>
      <c r="BM163" s="40"/>
      <c r="BN163" s="40"/>
      <c r="BO163" s="71"/>
      <c r="BP163" s="71"/>
      <c r="BQ163" s="40"/>
      <c r="BR163" s="71"/>
      <c r="BS163" s="40"/>
      <c r="BT163" s="40"/>
      <c r="BU163" s="40"/>
      <c r="BV163" s="49"/>
      <c r="BW163" s="40"/>
      <c r="BX163" s="49"/>
      <c r="BY163" s="40"/>
      <c r="BZ163" s="40"/>
      <c r="CA163" s="40"/>
      <c r="CB163" s="40"/>
      <c r="CC163" s="48"/>
      <c r="CD163" s="48"/>
      <c r="CE163" s="40"/>
      <c r="CF163" s="48"/>
      <c r="CG163" s="40"/>
      <c r="CH163" s="56"/>
      <c r="CI163" s="56"/>
      <c r="CJ163" s="72"/>
      <c r="CK163" s="40"/>
      <c r="CL163" s="56"/>
      <c r="CM163" s="40"/>
      <c r="CN163" s="49"/>
      <c r="CO163" s="49"/>
      <c r="CP163" s="40"/>
      <c r="CQ163" s="56"/>
      <c r="CR163" s="40"/>
      <c r="CS163" s="40"/>
      <c r="CT163" s="41"/>
      <c r="CU163" s="41"/>
      <c r="CV163" s="49"/>
      <c r="CW163" s="40"/>
      <c r="CX163" s="49"/>
      <c r="CY163" s="40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</row>
    <row r="164" spans="1:117">
      <c r="A164" s="165">
        <v>41456</v>
      </c>
      <c r="B164" s="40"/>
      <c r="C164" s="41">
        <v>0.14000000000000001</v>
      </c>
      <c r="D164" s="394">
        <v>0.14000000000000001</v>
      </c>
      <c r="E164" s="93">
        <v>0.14000000000000001</v>
      </c>
      <c r="F164" s="288">
        <v>0.105</v>
      </c>
      <c r="G164" s="93">
        <v>0.14000000000000001</v>
      </c>
      <c r="H164" s="294">
        <v>0.14000000000000001</v>
      </c>
      <c r="I164" s="67">
        <v>0.14000000000000001</v>
      </c>
      <c r="J164" s="397">
        <v>0.14000000000000001</v>
      </c>
      <c r="K164" s="50">
        <v>0.16</v>
      </c>
      <c r="L164" s="417">
        <v>0.16</v>
      </c>
      <c r="M164" s="67">
        <v>0.16</v>
      </c>
      <c r="N164" s="93">
        <v>0.18</v>
      </c>
      <c r="O164" s="50">
        <v>0.14000000000000001</v>
      </c>
      <c r="P164" s="184">
        <v>0.14000000000000001</v>
      </c>
      <c r="Q164" s="67">
        <v>0.14000000000000001</v>
      </c>
      <c r="R164" s="93">
        <v>0.14000000000000001</v>
      </c>
      <c r="T164" s="571">
        <v>-0.06</v>
      </c>
      <c r="U164" s="571">
        <v>-5.0000000000000001E-3</v>
      </c>
      <c r="V164" s="571">
        <v>0.14749999999999999</v>
      </c>
      <c r="X164" s="538">
        <v>0.14749999999999999</v>
      </c>
      <c r="Y164" s="539">
        <v>0.14749999999999999</v>
      </c>
      <c r="Z164" s="538">
        <v>0.16300000000000001</v>
      </c>
      <c r="AA164" s="538">
        <v>-0.12</v>
      </c>
      <c r="AB164" s="556">
        <v>0.39</v>
      </c>
      <c r="AC164" s="556">
        <v>0.3</v>
      </c>
      <c r="AD164" s="556">
        <v>0.185</v>
      </c>
      <c r="AE164" s="557">
        <v>0.16250000000000001</v>
      </c>
      <c r="AF164" s="325">
        <v>0</v>
      </c>
      <c r="AG164" s="325">
        <v>0</v>
      </c>
      <c r="AH164" s="287"/>
      <c r="AI164" s="74">
        <v>41456</v>
      </c>
      <c r="AJ164" s="67">
        <v>3.59</v>
      </c>
      <c r="AK164" s="68"/>
      <c r="AL164" s="68"/>
      <c r="AM164" s="69">
        <v>1.494690309501205</v>
      </c>
      <c r="AN164" s="68">
        <v>3.73</v>
      </c>
      <c r="AO164" s="68">
        <v>3.73</v>
      </c>
      <c r="AP164" s="68">
        <v>3.73</v>
      </c>
      <c r="AQ164" s="66">
        <v>3.73</v>
      </c>
      <c r="AR164" s="40">
        <v>3.75</v>
      </c>
      <c r="AS164" s="40">
        <v>3.77</v>
      </c>
      <c r="AT164" s="40">
        <v>3.73</v>
      </c>
      <c r="AU164" s="48">
        <v>3.73</v>
      </c>
      <c r="AV164" s="48"/>
      <c r="AW164" s="48"/>
      <c r="AX164" s="40">
        <v>3.7374999999999998</v>
      </c>
      <c r="AY164" s="40">
        <v>3.7529999999999997</v>
      </c>
      <c r="AZ164" s="40">
        <v>3.98</v>
      </c>
      <c r="BA164" s="67">
        <v>3.89</v>
      </c>
      <c r="BB164" s="40">
        <v>3.7749999999999999</v>
      </c>
      <c r="BC164" s="51">
        <v>3.7524999999999999</v>
      </c>
      <c r="BD164" s="51">
        <v>3.59</v>
      </c>
      <c r="BE164" s="51">
        <v>3.59</v>
      </c>
      <c r="BF164" s="67"/>
      <c r="BG164" s="40"/>
      <c r="BH164" s="40">
        <v>1.3284408827319998</v>
      </c>
      <c r="BI164" s="48">
        <v>6.3841748993777009E-2</v>
      </c>
      <c r="BJ164" s="48">
        <v>7.1971140670733014E-2</v>
      </c>
      <c r="BK164" s="48">
        <v>0.4436144711644025</v>
      </c>
      <c r="BL164" s="40">
        <v>0.40072126260085922</v>
      </c>
      <c r="BM164" s="40"/>
      <c r="BN164" s="40"/>
      <c r="BO164" s="71"/>
      <c r="BP164" s="71"/>
      <c r="BQ164" s="40"/>
      <c r="BR164" s="71"/>
      <c r="BS164" s="40"/>
      <c r="BT164" s="40"/>
      <c r="BU164" s="40"/>
      <c r="BV164" s="49"/>
      <c r="BW164" s="40"/>
      <c r="BX164" s="49"/>
      <c r="BY164" s="40"/>
      <c r="BZ164" s="40"/>
      <c r="CA164" s="40"/>
      <c r="CB164" s="40"/>
      <c r="CC164" s="48"/>
      <c r="CD164" s="48"/>
      <c r="CE164" s="40"/>
      <c r="CF164" s="48"/>
      <c r="CG164" s="40"/>
      <c r="CH164" s="56"/>
      <c r="CI164" s="56"/>
      <c r="CJ164" s="72"/>
      <c r="CK164" s="40"/>
      <c r="CL164" s="56"/>
      <c r="CM164" s="40"/>
      <c r="CN164" s="49"/>
      <c r="CO164" s="49"/>
      <c r="CP164" s="40"/>
      <c r="CQ164" s="56"/>
      <c r="CR164" s="40"/>
      <c r="CS164" s="40"/>
      <c r="CT164" s="41"/>
      <c r="CU164" s="41"/>
      <c r="CV164" s="49"/>
      <c r="CW164" s="40"/>
      <c r="CX164" s="49"/>
      <c r="CY164" s="40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</row>
    <row r="165" spans="1:117">
      <c r="A165" s="165">
        <v>41487</v>
      </c>
      <c r="B165" s="40"/>
      <c r="C165" s="41">
        <v>0.14000000000000001</v>
      </c>
      <c r="D165" s="394">
        <v>0.14000000000000001</v>
      </c>
      <c r="E165" s="93">
        <v>0.14000000000000001</v>
      </c>
      <c r="F165" s="288">
        <v>0.105</v>
      </c>
      <c r="G165" s="93">
        <v>0.14000000000000001</v>
      </c>
      <c r="H165" s="294">
        <v>0.14000000000000001</v>
      </c>
      <c r="I165" s="67">
        <v>0.14000000000000001</v>
      </c>
      <c r="J165" s="397">
        <v>0.14000000000000001</v>
      </c>
      <c r="K165" s="50">
        <v>0.16</v>
      </c>
      <c r="L165" s="417">
        <v>0.16</v>
      </c>
      <c r="M165" s="67">
        <v>0.16</v>
      </c>
      <c r="N165" s="93">
        <v>0.18</v>
      </c>
      <c r="O165" s="50">
        <v>0.14000000000000001</v>
      </c>
      <c r="P165" s="184">
        <v>0.14000000000000001</v>
      </c>
      <c r="Q165" s="67">
        <v>0.14000000000000001</v>
      </c>
      <c r="R165" s="93">
        <v>0.14000000000000001</v>
      </c>
      <c r="T165" s="571">
        <v>-0.06</v>
      </c>
      <c r="U165" s="571">
        <v>-5.0000000000000001E-3</v>
      </c>
      <c r="V165" s="571">
        <v>0.14499999999999999</v>
      </c>
      <c r="X165" s="538">
        <v>0.14499999999999999</v>
      </c>
      <c r="Y165" s="539">
        <v>0.14499999999999999</v>
      </c>
      <c r="Z165" s="538">
        <v>0.16</v>
      </c>
      <c r="AA165" s="538">
        <v>-0.12</v>
      </c>
      <c r="AB165" s="556">
        <v>0.45500000000000002</v>
      </c>
      <c r="AC165" s="556">
        <v>0.3</v>
      </c>
      <c r="AD165" s="556">
        <v>0.185</v>
      </c>
      <c r="AE165" s="557">
        <v>0.16250000000000001</v>
      </c>
      <c r="AF165" s="325">
        <v>0</v>
      </c>
      <c r="AG165" s="325">
        <v>0</v>
      </c>
      <c r="AH165" s="287"/>
      <c r="AI165" s="74">
        <v>41487</v>
      </c>
      <c r="AJ165" s="67">
        <v>3.6349999999999998</v>
      </c>
      <c r="AK165" s="68"/>
      <c r="AL165" s="68"/>
      <c r="AM165" s="69">
        <v>1.5036579646697292</v>
      </c>
      <c r="AN165" s="68">
        <v>3.7749999999999999</v>
      </c>
      <c r="AO165" s="68">
        <v>3.7749999999999999</v>
      </c>
      <c r="AP165" s="68">
        <v>3.7749999999999999</v>
      </c>
      <c r="AQ165" s="66">
        <v>3.7749999999999999</v>
      </c>
      <c r="AR165" s="40">
        <v>3.7949999999999999</v>
      </c>
      <c r="AS165" s="40">
        <v>3.8149999999999999</v>
      </c>
      <c r="AT165" s="40">
        <v>3.7749999999999999</v>
      </c>
      <c r="AU165" s="48">
        <v>3.7749999999999999</v>
      </c>
      <c r="AV165" s="48"/>
      <c r="AW165" s="48"/>
      <c r="AX165" s="40">
        <v>3.78</v>
      </c>
      <c r="AY165" s="40">
        <v>3.7949999999999999</v>
      </c>
      <c r="AZ165" s="40">
        <v>4.09</v>
      </c>
      <c r="BA165" s="67">
        <v>3.9350000000000001</v>
      </c>
      <c r="BB165" s="40">
        <v>3.82</v>
      </c>
      <c r="BC165" s="51">
        <v>3.7974999999999999</v>
      </c>
      <c r="BD165" s="51">
        <v>3.6349999999999998</v>
      </c>
      <c r="BE165" s="51">
        <v>3.6349999999999998</v>
      </c>
      <c r="BF165" s="67"/>
      <c r="BG165" s="40"/>
      <c r="BH165" s="40">
        <v>1.3277791819270002</v>
      </c>
      <c r="BI165" s="48">
        <v>6.3855706093015011E-2</v>
      </c>
      <c r="BJ165" s="48">
        <v>7.1971881355524014E-2</v>
      </c>
      <c r="BK165" s="48">
        <v>0.44117693892411419</v>
      </c>
      <c r="BL165" s="40">
        <v>0.39831999064098789</v>
      </c>
      <c r="BM165" s="40"/>
      <c r="BN165" s="40"/>
      <c r="BO165" s="71"/>
      <c r="BP165" s="71"/>
      <c r="BQ165" s="40"/>
      <c r="BR165" s="71"/>
      <c r="BS165" s="40"/>
      <c r="BT165" s="40"/>
      <c r="BU165" s="40"/>
      <c r="BV165" s="49"/>
      <c r="BW165" s="40"/>
      <c r="BX165" s="49"/>
      <c r="BY165" s="40"/>
      <c r="BZ165" s="40"/>
      <c r="CA165" s="40"/>
      <c r="CB165" s="40"/>
      <c r="CC165" s="48"/>
      <c r="CD165" s="48"/>
      <c r="CE165" s="40"/>
      <c r="CF165" s="48"/>
      <c r="CG165" s="40"/>
      <c r="CH165" s="56"/>
      <c r="CI165" s="56"/>
      <c r="CJ165" s="72"/>
      <c r="CK165" s="40"/>
      <c r="CL165" s="56"/>
      <c r="CM165" s="40"/>
      <c r="CN165" s="49"/>
      <c r="CO165" s="49"/>
      <c r="CP165" s="40"/>
      <c r="CQ165" s="56"/>
      <c r="CR165" s="40"/>
      <c r="CS165" s="40"/>
      <c r="CT165" s="41"/>
      <c r="CU165" s="41"/>
      <c r="CV165" s="49"/>
      <c r="CW165" s="40"/>
      <c r="CX165" s="49"/>
      <c r="CY165" s="40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</row>
    <row r="166" spans="1:117">
      <c r="A166" s="165">
        <v>41518</v>
      </c>
      <c r="B166" s="40"/>
      <c r="C166" s="41">
        <v>0.14000000000000001</v>
      </c>
      <c r="D166" s="394">
        <v>0.14000000000000001</v>
      </c>
      <c r="E166" s="93">
        <v>0.14000000000000001</v>
      </c>
      <c r="F166" s="288">
        <v>0.105</v>
      </c>
      <c r="G166" s="93">
        <v>0.14000000000000001</v>
      </c>
      <c r="H166" s="294">
        <v>0.14000000000000001</v>
      </c>
      <c r="I166" s="67">
        <v>0.14000000000000001</v>
      </c>
      <c r="J166" s="397">
        <v>0.14000000000000001</v>
      </c>
      <c r="K166" s="50">
        <v>0.16</v>
      </c>
      <c r="L166" s="417">
        <v>0.16</v>
      </c>
      <c r="M166" s="67">
        <v>0.16</v>
      </c>
      <c r="N166" s="93">
        <v>0.18</v>
      </c>
      <c r="O166" s="50">
        <v>0.14000000000000001</v>
      </c>
      <c r="P166" s="184">
        <v>0.14000000000000001</v>
      </c>
      <c r="Q166" s="67">
        <v>0.14000000000000001</v>
      </c>
      <c r="R166" s="93">
        <v>0.14000000000000001</v>
      </c>
      <c r="T166" s="571">
        <v>-0.06</v>
      </c>
      <c r="U166" s="571">
        <v>-5.0000000000000001E-3</v>
      </c>
      <c r="V166" s="571">
        <v>0.14249999999999999</v>
      </c>
      <c r="X166" s="538">
        <v>0.14249999999999999</v>
      </c>
      <c r="Y166" s="539">
        <v>0.14249999999999999</v>
      </c>
      <c r="Z166" s="538">
        <v>0.158</v>
      </c>
      <c r="AA166" s="538">
        <v>-0.11</v>
      </c>
      <c r="AB166" s="556">
        <v>0.35499999999999998</v>
      </c>
      <c r="AC166" s="556">
        <v>0.28999999999999998</v>
      </c>
      <c r="AD166" s="556">
        <v>0.16250000000000001</v>
      </c>
      <c r="AE166" s="557">
        <v>0.16250000000000001</v>
      </c>
      <c r="AF166" s="325">
        <v>0</v>
      </c>
      <c r="AG166" s="325">
        <v>0</v>
      </c>
      <c r="AH166" s="287"/>
      <c r="AI166" s="74">
        <v>41518</v>
      </c>
      <c r="AJ166" s="67">
        <v>3.6150000000000002</v>
      </c>
      <c r="AK166" s="68"/>
      <c r="AL166" s="68"/>
      <c r="AM166" s="69">
        <v>1.4867286401226212</v>
      </c>
      <c r="AN166" s="68">
        <v>3.7549999999999999</v>
      </c>
      <c r="AO166" s="68">
        <v>3.7549999999999999</v>
      </c>
      <c r="AP166" s="68">
        <v>3.7549999999999999</v>
      </c>
      <c r="AQ166" s="66">
        <v>3.7549999999999999</v>
      </c>
      <c r="AR166" s="40">
        <v>3.7749999999999999</v>
      </c>
      <c r="AS166" s="40">
        <v>3.7949999999999999</v>
      </c>
      <c r="AT166" s="40">
        <v>3.7549999999999999</v>
      </c>
      <c r="AU166" s="48">
        <v>3.7549999999999999</v>
      </c>
      <c r="AV166" s="48"/>
      <c r="AW166" s="48"/>
      <c r="AX166" s="40">
        <v>3.7574999999999998</v>
      </c>
      <c r="AY166" s="40">
        <v>3.7730000000000001</v>
      </c>
      <c r="AZ166" s="40">
        <v>3.97</v>
      </c>
      <c r="BA166" s="67">
        <v>3.9049999999999998</v>
      </c>
      <c r="BB166" s="40">
        <v>3.7774999999999999</v>
      </c>
      <c r="BC166" s="51">
        <v>3.7774999999999999</v>
      </c>
      <c r="BD166" s="51">
        <v>3.6150000000000002</v>
      </c>
      <c r="BE166" s="51">
        <v>3.6150000000000002</v>
      </c>
      <c r="BF166" s="67"/>
      <c r="BG166" s="40"/>
      <c r="BH166" s="40">
        <v>1.3271418863400002</v>
      </c>
      <c r="BI166" s="48">
        <v>6.3869663192317017E-2</v>
      </c>
      <c r="BJ166" s="48">
        <v>7.1972622040314002E-2</v>
      </c>
      <c r="BK166" s="48">
        <v>0.43875179341698334</v>
      </c>
      <c r="BL166" s="40">
        <v>0.39593305995276196</v>
      </c>
      <c r="BM166" s="40"/>
      <c r="BN166" s="40"/>
      <c r="BO166" s="71"/>
      <c r="BP166" s="71"/>
      <c r="BQ166" s="40"/>
      <c r="BR166" s="71"/>
      <c r="BS166" s="40"/>
      <c r="BT166" s="40"/>
      <c r="BU166" s="40"/>
      <c r="BV166" s="49"/>
      <c r="BW166" s="40"/>
      <c r="BX166" s="49"/>
      <c r="BY166" s="40"/>
      <c r="BZ166" s="40"/>
      <c r="CA166" s="40"/>
      <c r="CB166" s="40"/>
      <c r="CC166" s="48"/>
      <c r="CD166" s="48"/>
      <c r="CE166" s="40"/>
      <c r="CF166" s="48"/>
      <c r="CG166" s="40"/>
      <c r="CH166" s="56"/>
      <c r="CI166" s="56"/>
      <c r="CJ166" s="72"/>
      <c r="CK166" s="40"/>
      <c r="CL166" s="56"/>
      <c r="CM166" s="40"/>
      <c r="CN166" s="49"/>
      <c r="CO166" s="49"/>
      <c r="CP166" s="40"/>
      <c r="CQ166" s="56"/>
      <c r="CR166" s="40"/>
      <c r="CS166" s="40"/>
      <c r="CT166" s="41"/>
      <c r="CU166" s="41"/>
      <c r="CV166" s="49"/>
      <c r="CW166" s="40"/>
      <c r="CX166" s="49"/>
      <c r="CY166" s="40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</row>
    <row r="167" spans="1:117">
      <c r="A167" s="165">
        <v>41548</v>
      </c>
      <c r="B167" s="40"/>
      <c r="C167" s="41">
        <v>0.14000000000000001</v>
      </c>
      <c r="D167" s="394">
        <v>0.14000000000000001</v>
      </c>
      <c r="E167" s="93">
        <v>0.14000000000000001</v>
      </c>
      <c r="F167" s="288">
        <v>0.105</v>
      </c>
      <c r="G167" s="93">
        <v>0.14000000000000001</v>
      </c>
      <c r="H167" s="294">
        <v>0.14000000000000001</v>
      </c>
      <c r="I167" s="67">
        <v>0.14000000000000001</v>
      </c>
      <c r="J167" s="397">
        <v>0.14000000000000001</v>
      </c>
      <c r="K167" s="50">
        <v>0.16</v>
      </c>
      <c r="L167" s="417">
        <v>0.16</v>
      </c>
      <c r="M167" s="67">
        <v>0.16</v>
      </c>
      <c r="N167" s="93">
        <v>0.18</v>
      </c>
      <c r="O167" s="50">
        <v>0.14000000000000001</v>
      </c>
      <c r="P167" s="184">
        <v>0.14000000000000001</v>
      </c>
      <c r="Q167" s="67">
        <v>0.14000000000000001</v>
      </c>
      <c r="R167" s="93">
        <v>0.14000000000000001</v>
      </c>
      <c r="T167" s="571">
        <v>-0.06</v>
      </c>
      <c r="U167" s="571">
        <v>-5.0000000000000001E-3</v>
      </c>
      <c r="V167" s="571">
        <v>0.1575</v>
      </c>
      <c r="X167" s="538">
        <v>0.1575</v>
      </c>
      <c r="Y167" s="539">
        <v>0.1575</v>
      </c>
      <c r="Z167" s="538">
        <v>0.17300000000000001</v>
      </c>
      <c r="AA167" s="538">
        <v>-9.5000000000000001E-2</v>
      </c>
      <c r="AB167" s="556">
        <v>0.42499999999999999</v>
      </c>
      <c r="AC167" s="556">
        <v>0.36249999999999999</v>
      </c>
      <c r="AD167" s="556">
        <v>0.185</v>
      </c>
      <c r="AE167" s="557">
        <v>0.16500000000000001</v>
      </c>
      <c r="AF167" s="325">
        <v>0</v>
      </c>
      <c r="AG167" s="325">
        <v>0</v>
      </c>
      <c r="AH167" s="287"/>
      <c r="AI167" s="74">
        <v>41548</v>
      </c>
      <c r="AJ167" s="67">
        <v>3.625</v>
      </c>
      <c r="AK167" s="68"/>
      <c r="AL167" s="68"/>
      <c r="AM167" s="69">
        <v>1.4820421808583222</v>
      </c>
      <c r="AN167" s="68">
        <v>3.7650000000000001</v>
      </c>
      <c r="AO167" s="68">
        <v>3.7650000000000001</v>
      </c>
      <c r="AP167" s="68">
        <v>3.7650000000000001</v>
      </c>
      <c r="AQ167" s="66">
        <v>3.7650000000000001</v>
      </c>
      <c r="AR167" s="40">
        <v>3.7850000000000001</v>
      </c>
      <c r="AS167" s="40">
        <v>3.8050000000000002</v>
      </c>
      <c r="AT167" s="40">
        <v>3.7650000000000001</v>
      </c>
      <c r="AU167" s="48">
        <v>3.7650000000000001</v>
      </c>
      <c r="AV167" s="48"/>
      <c r="AW167" s="48"/>
      <c r="AX167" s="40">
        <v>3.7825000000000002</v>
      </c>
      <c r="AY167" s="40">
        <v>3.798</v>
      </c>
      <c r="AZ167" s="40">
        <v>4.05</v>
      </c>
      <c r="BA167" s="67">
        <v>3.9874999999999998</v>
      </c>
      <c r="BB167" s="40">
        <v>3.81</v>
      </c>
      <c r="BC167" s="51">
        <v>3.79</v>
      </c>
      <c r="BD167" s="51">
        <v>3.625</v>
      </c>
      <c r="BE167" s="51">
        <v>3.625</v>
      </c>
      <c r="BF167" s="67"/>
      <c r="BG167" s="40"/>
      <c r="BH167" s="40">
        <v>1.3264865052330002</v>
      </c>
      <c r="BI167" s="48">
        <v>6.3883170062672023E-2</v>
      </c>
      <c r="BJ167" s="48">
        <v>7.1973338832046999E-2</v>
      </c>
      <c r="BK167" s="48">
        <v>0.43641661855863328</v>
      </c>
      <c r="BL167" s="40">
        <v>0.39363670142319312</v>
      </c>
      <c r="BM167" s="40"/>
      <c r="BN167" s="40"/>
      <c r="BO167" s="71"/>
      <c r="BP167" s="71"/>
      <c r="BQ167" s="40"/>
      <c r="BR167" s="71"/>
      <c r="BS167" s="40"/>
      <c r="BT167" s="40"/>
      <c r="BU167" s="40"/>
      <c r="BV167" s="49"/>
      <c r="BW167" s="40"/>
      <c r="BX167" s="49"/>
      <c r="BY167" s="40"/>
      <c r="BZ167" s="40"/>
      <c r="CA167" s="40"/>
      <c r="CB167" s="40"/>
      <c r="CC167" s="48"/>
      <c r="CD167" s="48"/>
      <c r="CE167" s="40"/>
      <c r="CF167" s="48"/>
      <c r="CG167" s="40"/>
      <c r="CH167" s="56"/>
      <c r="CI167" s="56"/>
      <c r="CJ167" s="72"/>
      <c r="CK167" s="40"/>
      <c r="CL167" s="56"/>
      <c r="CM167" s="40"/>
      <c r="CN167" s="49"/>
      <c r="CO167" s="49"/>
      <c r="CP167" s="40"/>
      <c r="CQ167" s="56"/>
      <c r="CR167" s="40"/>
      <c r="CS167" s="40"/>
      <c r="CT167" s="41"/>
      <c r="CU167" s="41"/>
      <c r="CV167" s="49"/>
      <c r="CW167" s="40"/>
      <c r="CX167" s="49"/>
      <c r="CY167" s="40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</row>
    <row r="168" spans="1:117">
      <c r="A168" s="165">
        <v>41579</v>
      </c>
      <c r="B168" s="40"/>
      <c r="C168" s="41">
        <v>0.22500000000000001</v>
      </c>
      <c r="D168" s="394">
        <v>0.22500000000000001</v>
      </c>
      <c r="E168" s="93">
        <v>0.22500000000000001</v>
      </c>
      <c r="F168" s="288">
        <v>0.19</v>
      </c>
      <c r="G168" s="93">
        <v>0.22500000000000001</v>
      </c>
      <c r="H168" s="294">
        <v>0.32500000000000001</v>
      </c>
      <c r="I168" s="67">
        <v>0.32500000000000001</v>
      </c>
      <c r="J168" s="397">
        <v>0.32500000000000001</v>
      </c>
      <c r="K168" s="41">
        <v>0.34499999999999997</v>
      </c>
      <c r="L168" s="417">
        <v>0.34499999999999997</v>
      </c>
      <c r="M168" s="67">
        <v>0.34499999999999997</v>
      </c>
      <c r="N168" s="93">
        <v>0.375</v>
      </c>
      <c r="O168" s="50">
        <v>0.44500000000000001</v>
      </c>
      <c r="P168" s="184">
        <v>0.44500000000000001</v>
      </c>
      <c r="Q168" s="67">
        <v>0.44500000000000001</v>
      </c>
      <c r="R168" s="93">
        <v>0.46500000000000002</v>
      </c>
      <c r="T168" s="571">
        <v>6.5000000000000002E-2</v>
      </c>
      <c r="U168" s="571">
        <v>0.12</v>
      </c>
      <c r="V168" s="571">
        <v>0.19496800000000003</v>
      </c>
      <c r="X168" s="538">
        <v>0.22</v>
      </c>
      <c r="Y168" s="539">
        <v>0.22</v>
      </c>
      <c r="Z168" s="538">
        <v>0.23499999999999999</v>
      </c>
      <c r="AA168" s="538">
        <v>-5.7500000000000002E-2</v>
      </c>
      <c r="AB168" s="556">
        <v>0.72499999999999998</v>
      </c>
      <c r="AC168" s="556">
        <v>0.45500000000000002</v>
      </c>
      <c r="AD168" s="556">
        <v>0.28749999999999998</v>
      </c>
      <c r="AE168" s="557">
        <v>0.24</v>
      </c>
      <c r="AF168" s="325">
        <v>0</v>
      </c>
      <c r="AG168" s="325">
        <v>0</v>
      </c>
      <c r="AH168" s="287"/>
      <c r="AI168" s="74">
        <v>41579</v>
      </c>
      <c r="AJ168" s="67">
        <v>3.6840000000000006</v>
      </c>
      <c r="AK168" s="68"/>
      <c r="AL168" s="68"/>
      <c r="AM168" s="69">
        <v>1.5295046930327161</v>
      </c>
      <c r="AN168" s="68">
        <v>3.9090000000000007</v>
      </c>
      <c r="AO168" s="68">
        <v>3.9090000000000007</v>
      </c>
      <c r="AP168" s="68">
        <v>3.9090000000000007</v>
      </c>
      <c r="AQ168" s="66">
        <v>4.0090000000000003</v>
      </c>
      <c r="AR168" s="40">
        <v>4.0290000000000008</v>
      </c>
      <c r="AS168" s="40">
        <v>4.0590000000000011</v>
      </c>
      <c r="AT168" s="40">
        <v>4.1290000000000004</v>
      </c>
      <c r="AU168" s="48">
        <v>4.1490000000000009</v>
      </c>
      <c r="AV168" s="48"/>
      <c r="AW168" s="48"/>
      <c r="AX168" s="40">
        <v>3.9040000000000008</v>
      </c>
      <c r="AY168" s="40">
        <v>3.9190000000000005</v>
      </c>
      <c r="AZ168" s="40">
        <v>4.4090000000000007</v>
      </c>
      <c r="BA168" s="67">
        <v>4.1390000000000002</v>
      </c>
      <c r="BB168" s="40">
        <v>3.9715000000000007</v>
      </c>
      <c r="BC168" s="51">
        <v>3.9240000000000004</v>
      </c>
      <c r="BD168" s="51">
        <v>3.6840000000000006</v>
      </c>
      <c r="BE168" s="51">
        <v>3.6840000000000006</v>
      </c>
      <c r="BF168" s="67"/>
      <c r="BG168" s="40"/>
      <c r="BH168" s="40">
        <v>1.3258553171000003</v>
      </c>
      <c r="BI168" s="48">
        <v>6.3897127162102024E-2</v>
      </c>
      <c r="BJ168" s="48">
        <v>7.1974079516838013E-2</v>
      </c>
      <c r="BK168" s="48">
        <v>0.43401568078547825</v>
      </c>
      <c r="BL168" s="40">
        <v>0.39127774188608744</v>
      </c>
      <c r="BM168" s="40"/>
      <c r="BN168" s="40"/>
      <c r="BO168" s="71"/>
      <c r="BP168" s="71"/>
      <c r="BQ168" s="40"/>
      <c r="BR168" s="71"/>
      <c r="BS168" s="40"/>
      <c r="BT168" s="40"/>
      <c r="BU168" s="40"/>
      <c r="BV168" s="49"/>
      <c r="BW168" s="40"/>
      <c r="BX168" s="49"/>
      <c r="BY168" s="40"/>
      <c r="BZ168" s="40"/>
      <c r="CA168" s="40"/>
      <c r="CB168" s="40"/>
      <c r="CC168" s="48"/>
      <c r="CD168" s="48"/>
      <c r="CE168" s="40"/>
      <c r="CF168" s="48"/>
      <c r="CG168" s="40"/>
      <c r="CH168" s="56"/>
      <c r="CI168" s="56"/>
      <c r="CJ168" s="72"/>
      <c r="CK168" s="40"/>
      <c r="CL168" s="56"/>
      <c r="CM168" s="40"/>
      <c r="CN168" s="49"/>
      <c r="CO168" s="49"/>
      <c r="CP168" s="40"/>
      <c r="CQ168" s="56"/>
      <c r="CR168" s="40"/>
      <c r="CS168" s="40"/>
      <c r="CT168" s="41"/>
      <c r="CU168" s="41"/>
      <c r="CV168" s="49"/>
      <c r="CW168" s="40"/>
      <c r="CX168" s="49"/>
      <c r="CY168" s="40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</row>
    <row r="169" spans="1:117">
      <c r="A169" s="165">
        <v>41609</v>
      </c>
      <c r="B169" s="40"/>
      <c r="C169" s="41">
        <v>0.22500000000000001</v>
      </c>
      <c r="D169" s="394">
        <v>0.22500000000000001</v>
      </c>
      <c r="E169" s="93">
        <v>0.22500000000000001</v>
      </c>
      <c r="F169" s="288">
        <v>0.19</v>
      </c>
      <c r="G169" s="93">
        <v>0.22500000000000001</v>
      </c>
      <c r="H169" s="294">
        <v>0.32500000000000001</v>
      </c>
      <c r="I169" s="67">
        <v>0.32500000000000001</v>
      </c>
      <c r="J169" s="397">
        <v>0.32500000000000001</v>
      </c>
      <c r="K169" s="41">
        <v>0.34499999999999997</v>
      </c>
      <c r="L169" s="417">
        <v>0.34499999999999997</v>
      </c>
      <c r="M169" s="67">
        <v>0.34499999999999997</v>
      </c>
      <c r="N169" s="93">
        <v>0.375</v>
      </c>
      <c r="O169" s="50">
        <v>0.44500000000000001</v>
      </c>
      <c r="P169" s="184">
        <v>0.44500000000000001</v>
      </c>
      <c r="Q169" s="67">
        <v>0.44500000000000001</v>
      </c>
      <c r="R169" s="93">
        <v>0.46500000000000002</v>
      </c>
      <c r="T169" s="571">
        <v>6.5000000000000002E-2</v>
      </c>
      <c r="U169" s="571">
        <v>0.12</v>
      </c>
      <c r="V169" s="571">
        <v>0.19736800000000004</v>
      </c>
      <c r="X169" s="538">
        <v>0.26</v>
      </c>
      <c r="Y169" s="539">
        <v>0.26</v>
      </c>
      <c r="Z169" s="538">
        <v>0.27500000000000002</v>
      </c>
      <c r="AA169" s="538">
        <v>-0.05</v>
      </c>
      <c r="AB169" s="556">
        <v>1.23</v>
      </c>
      <c r="AC169" s="556">
        <v>0.79</v>
      </c>
      <c r="AD169" s="556">
        <v>0.33750000000000002</v>
      </c>
      <c r="AE169" s="557">
        <v>0.29499999999999998</v>
      </c>
      <c r="AF169" s="325">
        <v>0</v>
      </c>
      <c r="AG169" s="325">
        <v>0</v>
      </c>
      <c r="AH169" s="287"/>
      <c r="AI169" s="74">
        <v>41609</v>
      </c>
      <c r="AJ169" s="67">
        <v>3.7590000000000003</v>
      </c>
      <c r="AK169" s="68"/>
      <c r="AL169" s="68"/>
      <c r="AM169" s="69">
        <v>1.5498090420072261</v>
      </c>
      <c r="AN169" s="68">
        <v>3.9840000000000004</v>
      </c>
      <c r="AO169" s="68">
        <v>3.9840000000000004</v>
      </c>
      <c r="AP169" s="68">
        <v>3.9840000000000004</v>
      </c>
      <c r="AQ169" s="66">
        <v>4.0840000000000005</v>
      </c>
      <c r="AR169" s="40">
        <v>4.1040000000000001</v>
      </c>
      <c r="AS169" s="40">
        <v>4.1340000000000003</v>
      </c>
      <c r="AT169" s="40">
        <v>4.2040000000000006</v>
      </c>
      <c r="AU169" s="48">
        <v>4.2240000000000002</v>
      </c>
      <c r="AV169" s="48"/>
      <c r="AW169" s="48"/>
      <c r="AX169" s="40">
        <v>4.0190000000000001</v>
      </c>
      <c r="AY169" s="40">
        <v>4.0340000000000007</v>
      </c>
      <c r="AZ169" s="40">
        <v>4.9890000000000008</v>
      </c>
      <c r="BA169" s="67">
        <v>4.5490000000000004</v>
      </c>
      <c r="BB169" s="40">
        <v>4.0965000000000007</v>
      </c>
      <c r="BC169" s="51">
        <v>4.0540000000000003</v>
      </c>
      <c r="BD169" s="51">
        <v>3.7590000000000003</v>
      </c>
      <c r="BE169" s="51">
        <v>3.7590000000000003</v>
      </c>
      <c r="BF169" s="67"/>
      <c r="BG169" s="40"/>
      <c r="BH169" s="40">
        <v>1.3252062384059999</v>
      </c>
      <c r="BI169" s="48">
        <v>6.3910634032580002E-2</v>
      </c>
      <c r="BJ169" s="48">
        <v>7.1974796308571037E-2</v>
      </c>
      <c r="BK169" s="48">
        <v>0.43170382664073587</v>
      </c>
      <c r="BL169" s="40">
        <v>0.38900829367651252</v>
      </c>
      <c r="BM169" s="40"/>
      <c r="BN169" s="40"/>
      <c r="BO169" s="71"/>
      <c r="BP169" s="71"/>
      <c r="BQ169" s="40"/>
      <c r="BR169" s="71"/>
      <c r="BS169" s="40"/>
      <c r="BT169" s="40"/>
      <c r="BU169" s="40"/>
      <c r="BV169" s="49"/>
      <c r="BW169" s="40"/>
      <c r="BX169" s="49"/>
      <c r="BY169" s="40"/>
      <c r="BZ169" s="40"/>
      <c r="CA169" s="40"/>
      <c r="CB169" s="40"/>
      <c r="CC169" s="48"/>
      <c r="CD169" s="48"/>
      <c r="CE169" s="40"/>
      <c r="CF169" s="48"/>
      <c r="CG169" s="40"/>
      <c r="CH169" s="56"/>
      <c r="CI169" s="56"/>
      <c r="CJ169" s="72"/>
      <c r="CK169" s="40"/>
      <c r="CL169" s="56"/>
      <c r="CM169" s="40"/>
      <c r="CN169" s="49"/>
      <c r="CO169" s="49"/>
      <c r="CP169" s="40"/>
      <c r="CQ169" s="56"/>
      <c r="CR169" s="40"/>
      <c r="CS169" s="40"/>
      <c r="CT169" s="41"/>
      <c r="CU169" s="41"/>
      <c r="CV169" s="49"/>
      <c r="CW169" s="40"/>
      <c r="CX169" s="49"/>
      <c r="CY169" s="40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</row>
    <row r="170" spans="1:117">
      <c r="A170" s="165">
        <v>41640</v>
      </c>
      <c r="B170" s="40"/>
      <c r="C170" s="41">
        <v>0.25</v>
      </c>
      <c r="D170" s="394">
        <v>0.25</v>
      </c>
      <c r="E170" s="93">
        <v>0.25</v>
      </c>
      <c r="F170" s="288">
        <v>0.215</v>
      </c>
      <c r="G170" s="93">
        <v>0.25</v>
      </c>
      <c r="H170" s="294">
        <v>0.35</v>
      </c>
      <c r="I170" s="67">
        <v>0.35</v>
      </c>
      <c r="J170" s="397">
        <v>0.35</v>
      </c>
      <c r="K170" s="41">
        <v>0.37</v>
      </c>
      <c r="L170" s="417">
        <v>0.37</v>
      </c>
      <c r="M170" s="67">
        <v>0.37</v>
      </c>
      <c r="N170" s="93">
        <v>0.4</v>
      </c>
      <c r="O170" s="50">
        <v>0.47</v>
      </c>
      <c r="P170" s="184">
        <v>0.47</v>
      </c>
      <c r="Q170" s="67">
        <v>0.47</v>
      </c>
      <c r="R170" s="93">
        <v>0.49</v>
      </c>
      <c r="T170" s="571">
        <v>0.09</v>
      </c>
      <c r="U170" s="571">
        <v>0.14499999999999999</v>
      </c>
      <c r="V170" s="571">
        <v>0.22950399999999999</v>
      </c>
      <c r="X170" s="538">
        <v>0.27250000000000002</v>
      </c>
      <c r="Y170" s="539">
        <v>0.27250000000000002</v>
      </c>
      <c r="Z170" s="538">
        <v>0.28499999999999998</v>
      </c>
      <c r="AA170" s="538">
        <v>-3.5000000000000003E-2</v>
      </c>
      <c r="AB170" s="556">
        <v>1.575</v>
      </c>
      <c r="AC170" s="556">
        <v>0.95499999999999996</v>
      </c>
      <c r="AD170" s="556">
        <v>0.4375</v>
      </c>
      <c r="AE170" s="557">
        <v>0.34250000000000003</v>
      </c>
      <c r="AF170" s="325">
        <v>0</v>
      </c>
      <c r="AG170" s="325">
        <v>0</v>
      </c>
      <c r="AH170" s="287"/>
      <c r="AI170" s="74">
        <v>41640</v>
      </c>
      <c r="AJ170" s="67">
        <v>3.9569999999999999</v>
      </c>
      <c r="AK170" s="68"/>
      <c r="AL170" s="68"/>
      <c r="AM170" s="69">
        <v>1.6267500490164135</v>
      </c>
      <c r="AN170" s="68">
        <v>4.2069999999999999</v>
      </c>
      <c r="AO170" s="68">
        <v>4.2069999999999999</v>
      </c>
      <c r="AP170" s="68">
        <v>4.2069999999999999</v>
      </c>
      <c r="AQ170" s="66">
        <v>4.3069999999999995</v>
      </c>
      <c r="AR170" s="40">
        <v>4.327</v>
      </c>
      <c r="AS170" s="40">
        <v>4.3570000000000002</v>
      </c>
      <c r="AT170" s="40">
        <v>4.4269999999999996</v>
      </c>
      <c r="AU170" s="48">
        <v>4.4470000000000001</v>
      </c>
      <c r="AV170" s="48"/>
      <c r="AW170" s="48"/>
      <c r="AX170" s="40">
        <v>4.2294999999999998</v>
      </c>
      <c r="AY170" s="40">
        <v>4.242</v>
      </c>
      <c r="AZ170" s="40">
        <v>5.532</v>
      </c>
      <c r="BA170" s="67">
        <v>4.9119999999999999</v>
      </c>
      <c r="BB170" s="40">
        <v>4.3944999999999999</v>
      </c>
      <c r="BC170" s="51">
        <v>4.2995000000000001</v>
      </c>
      <c r="BD170" s="51">
        <v>3.9569999999999999</v>
      </c>
      <c r="BE170" s="51">
        <v>3.9569999999999999</v>
      </c>
      <c r="BF170" s="67"/>
      <c r="BG170" s="40"/>
      <c r="BH170" s="40">
        <v>1.3245603560130002</v>
      </c>
      <c r="BI170" s="48">
        <v>6.3924591132136999E-2</v>
      </c>
      <c r="BJ170" s="48">
        <v>7.1975536993361997E-2</v>
      </c>
      <c r="BK170" s="48">
        <v>0.42932687771055944</v>
      </c>
      <c r="BL170" s="40">
        <v>0.38667697861098493</v>
      </c>
      <c r="BM170" s="40"/>
      <c r="BN170" s="40"/>
      <c r="BO170" s="71"/>
      <c r="BP170" s="71"/>
      <c r="BQ170" s="40"/>
      <c r="BR170" s="71"/>
      <c r="BS170" s="40"/>
      <c r="BT170" s="40"/>
      <c r="BU170" s="40"/>
      <c r="BV170" s="49"/>
      <c r="BW170" s="40"/>
      <c r="BX170" s="49"/>
      <c r="BY170" s="40"/>
      <c r="BZ170" s="40"/>
      <c r="CA170" s="40"/>
      <c r="CB170" s="40"/>
      <c r="CC170" s="48"/>
      <c r="CD170" s="48"/>
      <c r="CE170" s="40"/>
      <c r="CF170" s="48"/>
      <c r="CG170" s="40"/>
      <c r="CH170" s="56"/>
      <c r="CI170" s="56"/>
      <c r="CJ170" s="72"/>
      <c r="CK170" s="40"/>
      <c r="CL170" s="56"/>
      <c r="CM170" s="40"/>
      <c r="CN170" s="49"/>
      <c r="CO170" s="49"/>
      <c r="CP170" s="40"/>
      <c r="CQ170" s="56"/>
      <c r="CR170" s="40"/>
      <c r="CS170" s="40"/>
      <c r="CT170" s="41"/>
      <c r="CU170" s="41"/>
      <c r="CV170" s="49"/>
      <c r="CW170" s="40"/>
      <c r="CX170" s="49"/>
      <c r="CY170" s="40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</row>
    <row r="171" spans="1:117">
      <c r="A171" s="165">
        <v>41671</v>
      </c>
      <c r="B171" s="40"/>
      <c r="C171" s="41">
        <v>0.31</v>
      </c>
      <c r="D171" s="394">
        <v>0.31</v>
      </c>
      <c r="E171" s="93">
        <v>0.31</v>
      </c>
      <c r="F171" s="288">
        <v>0.27500000000000002</v>
      </c>
      <c r="G171" s="93">
        <v>0.31</v>
      </c>
      <c r="H171" s="294">
        <v>0.41</v>
      </c>
      <c r="I171" s="67">
        <v>0.41</v>
      </c>
      <c r="J171" s="397">
        <v>0.41</v>
      </c>
      <c r="K171" s="41">
        <v>0.43</v>
      </c>
      <c r="L171" s="417">
        <v>0.43</v>
      </c>
      <c r="M171" s="67">
        <v>0.43</v>
      </c>
      <c r="N171" s="93">
        <v>0.46</v>
      </c>
      <c r="O171" s="50">
        <v>0.53</v>
      </c>
      <c r="P171" s="184">
        <v>0.53</v>
      </c>
      <c r="Q171" s="67">
        <v>0.53</v>
      </c>
      <c r="R171" s="93">
        <v>0.55000000000000004</v>
      </c>
      <c r="T171" s="571">
        <v>0.15</v>
      </c>
      <c r="U171" s="571">
        <v>0.20499999999999999</v>
      </c>
      <c r="V171" s="571">
        <v>0.28867200000000004</v>
      </c>
      <c r="X171" s="67"/>
      <c r="Y171" s="287"/>
      <c r="Z171" s="67"/>
      <c r="AA171" s="67"/>
      <c r="AB171" s="67"/>
      <c r="AC171" s="67"/>
      <c r="AD171" s="67"/>
      <c r="AE171" s="287"/>
      <c r="AF171" s="325"/>
      <c r="AG171" s="325"/>
      <c r="AH171" s="287"/>
      <c r="AI171" s="74">
        <v>41671</v>
      </c>
      <c r="AJ171" s="67">
        <v>3.8710000000000004</v>
      </c>
      <c r="AK171" s="68"/>
      <c r="AL171" s="68"/>
      <c r="AM171" s="69">
        <v>1.6070074391080191</v>
      </c>
      <c r="AN171" s="68">
        <v>4.181</v>
      </c>
      <c r="AO171" s="68">
        <v>4.181</v>
      </c>
      <c r="AP171" s="68">
        <v>4.181</v>
      </c>
      <c r="AQ171" s="66">
        <v>4.2810000000000006</v>
      </c>
      <c r="AR171" s="40">
        <v>4.3010000000000002</v>
      </c>
      <c r="AS171" s="40">
        <v>4.3310000000000004</v>
      </c>
      <c r="AT171" s="40">
        <v>4.4010000000000007</v>
      </c>
      <c r="AU171" s="48">
        <v>4.4210000000000003</v>
      </c>
      <c r="AV171" s="48"/>
      <c r="AW171" s="48"/>
      <c r="AX171" s="40">
        <v>3.8710000000000004</v>
      </c>
      <c r="AY171" s="40">
        <v>3.8710000000000004</v>
      </c>
      <c r="AZ171" s="40">
        <v>3.8710000000000004</v>
      </c>
      <c r="BA171" s="67">
        <v>3.8710000000000004</v>
      </c>
      <c r="BB171" s="40">
        <v>3.8710000000000004</v>
      </c>
      <c r="BC171" s="51">
        <v>3.8710000000000004</v>
      </c>
      <c r="BD171" s="51">
        <v>3.8710000000000004</v>
      </c>
      <c r="BE171" s="51">
        <v>3.8710000000000004</v>
      </c>
      <c r="BF171" s="67"/>
      <c r="BG171" s="40"/>
      <c r="BH171" s="40">
        <v>1.323979722</v>
      </c>
      <c r="BI171" s="48">
        <v>6.3938548231758013E-2</v>
      </c>
      <c r="BJ171" s="48">
        <v>7.1976277678154024E-2</v>
      </c>
      <c r="BK171" s="48">
        <v>0.42696203649985709</v>
      </c>
      <c r="BL171" s="40">
        <v>0.38435958840182233</v>
      </c>
      <c r="BM171" s="40"/>
      <c r="BN171" s="40"/>
      <c r="BO171" s="71"/>
      <c r="BP171" s="71"/>
      <c r="BQ171" s="40"/>
      <c r="BR171" s="71"/>
      <c r="BS171" s="40"/>
      <c r="BT171" s="40"/>
      <c r="BU171" s="40"/>
      <c r="BV171" s="49"/>
      <c r="BW171" s="40"/>
      <c r="BX171" s="49"/>
      <c r="BY171" s="40"/>
      <c r="BZ171" s="40"/>
      <c r="CA171" s="40"/>
      <c r="CB171" s="40"/>
      <c r="CC171" s="48"/>
      <c r="CD171" s="48"/>
      <c r="CE171" s="40"/>
      <c r="CF171" s="48"/>
      <c r="CG171" s="40"/>
      <c r="CH171" s="56"/>
      <c r="CI171" s="56"/>
      <c r="CJ171" s="72"/>
      <c r="CK171" s="40"/>
      <c r="CL171" s="56"/>
      <c r="CM171" s="40"/>
      <c r="CN171" s="49"/>
      <c r="CO171" s="49"/>
      <c r="CP171" s="40"/>
      <c r="CQ171" s="56"/>
      <c r="CR171" s="40"/>
      <c r="CS171" s="40"/>
      <c r="CT171" s="41"/>
      <c r="CU171" s="41"/>
      <c r="CV171" s="49"/>
      <c r="CW171" s="40"/>
      <c r="CX171" s="49"/>
      <c r="CY171" s="40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</row>
    <row r="172" spans="1:117">
      <c r="A172" s="165">
        <v>41699</v>
      </c>
      <c r="B172" s="40"/>
      <c r="C172" s="41">
        <v>0.30499999999999999</v>
      </c>
      <c r="D172" s="394">
        <v>0.30499999999999999</v>
      </c>
      <c r="E172" s="93">
        <v>0.30499999999999999</v>
      </c>
      <c r="F172" s="288">
        <v>0.27</v>
      </c>
      <c r="G172" s="93">
        <v>0.30499999999999999</v>
      </c>
      <c r="H172" s="294">
        <v>0.40500000000000003</v>
      </c>
      <c r="I172" s="67">
        <v>0.40500000000000003</v>
      </c>
      <c r="J172" s="397">
        <v>0.40500000000000003</v>
      </c>
      <c r="K172" s="41">
        <v>0.42499999999999999</v>
      </c>
      <c r="L172" s="417">
        <v>0.42499999999999999</v>
      </c>
      <c r="M172" s="67">
        <v>0.42499999999999999</v>
      </c>
      <c r="N172" s="93">
        <v>0.45500000000000002</v>
      </c>
      <c r="O172" s="50">
        <v>0.52500000000000002</v>
      </c>
      <c r="P172" s="184">
        <v>0.52500000000000002</v>
      </c>
      <c r="Q172" s="67">
        <v>0.52500000000000002</v>
      </c>
      <c r="R172" s="93">
        <v>0.54500000000000004</v>
      </c>
      <c r="T172" s="571">
        <v>0.14499999999999999</v>
      </c>
      <c r="U172" s="571">
        <v>0.2</v>
      </c>
      <c r="V172" s="571">
        <v>0.280088</v>
      </c>
      <c r="X172" s="67"/>
      <c r="Z172" s="67"/>
      <c r="AA172" s="67"/>
      <c r="AB172" s="67"/>
      <c r="AC172" s="67"/>
      <c r="AH172" s="74"/>
      <c r="AI172" s="74">
        <v>41699</v>
      </c>
      <c r="AJ172" s="67">
        <v>3.7640000000000002</v>
      </c>
      <c r="AK172" s="68"/>
      <c r="AL172" s="68"/>
      <c r="AM172" s="69">
        <v>1.5554906529973576</v>
      </c>
      <c r="AN172" s="68">
        <v>4.069</v>
      </c>
      <c r="AO172" s="68">
        <v>4.069</v>
      </c>
      <c r="AP172" s="68">
        <v>4.069</v>
      </c>
      <c r="AQ172" s="66">
        <v>4.1690000000000005</v>
      </c>
      <c r="AR172" s="40">
        <v>4.1890000000000001</v>
      </c>
      <c r="AS172" s="40">
        <v>4.2190000000000003</v>
      </c>
      <c r="AT172" s="40">
        <v>4.2890000000000006</v>
      </c>
      <c r="AU172" s="48">
        <v>4.3090000000000002</v>
      </c>
      <c r="AV172" s="48"/>
      <c r="AW172" s="48"/>
      <c r="AX172" s="40">
        <v>3.7640000000000002</v>
      </c>
      <c r="AY172" s="40">
        <v>3.7640000000000002</v>
      </c>
      <c r="AZ172" s="40">
        <v>3.7640000000000002</v>
      </c>
      <c r="BA172" s="67">
        <v>3.7640000000000002</v>
      </c>
      <c r="BB172" s="40">
        <v>3.7640000000000002</v>
      </c>
      <c r="BC172" s="51">
        <v>3.7640000000000002</v>
      </c>
      <c r="BD172" s="51">
        <v>3.7640000000000002</v>
      </c>
      <c r="BE172" s="51">
        <v>3.7640000000000002</v>
      </c>
      <c r="BF172" s="67"/>
      <c r="BG172" s="40"/>
      <c r="BH172" s="40">
        <v>1.3233399107620003</v>
      </c>
      <c r="BI172" s="48">
        <v>6.3951154644375008E-2</v>
      </c>
      <c r="BJ172" s="48">
        <v>7.1976946683772997E-2</v>
      </c>
      <c r="BK172" s="48">
        <v>0.42483641126489169</v>
      </c>
      <c r="BL172" s="40">
        <v>0.38227836151323608</v>
      </c>
      <c r="BM172" s="40"/>
      <c r="BN172" s="40"/>
      <c r="BO172" s="71"/>
      <c r="BP172" s="71"/>
      <c r="BQ172" s="40"/>
      <c r="BR172" s="71"/>
      <c r="BS172" s="40"/>
      <c r="BT172" s="40"/>
      <c r="BU172" s="40"/>
      <c r="BV172" s="49"/>
      <c r="BW172" s="40"/>
      <c r="BX172" s="49"/>
      <c r="BY172" s="40"/>
      <c r="BZ172" s="40"/>
      <c r="CA172" s="40"/>
      <c r="CB172" s="40"/>
      <c r="CC172" s="48"/>
      <c r="CD172" s="48"/>
      <c r="CE172" s="40"/>
      <c r="CF172" s="48"/>
      <c r="CG172" s="40"/>
      <c r="CH172" s="56"/>
      <c r="CI172" s="56"/>
      <c r="CJ172" s="72"/>
      <c r="CK172" s="40"/>
      <c r="CL172" s="56"/>
      <c r="CM172" s="40"/>
      <c r="CN172" s="49"/>
      <c r="CO172" s="49"/>
      <c r="CP172" s="40"/>
      <c r="CQ172" s="56"/>
      <c r="CR172" s="40"/>
      <c r="CS172" s="40"/>
      <c r="CT172" s="41"/>
      <c r="CU172" s="41"/>
      <c r="CV172" s="49"/>
      <c r="CW172" s="40"/>
      <c r="CX172" s="49"/>
      <c r="CY172" s="40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</row>
    <row r="173" spans="1:117">
      <c r="A173" s="165">
        <v>41730</v>
      </c>
      <c r="B173" s="40"/>
      <c r="C173" s="41">
        <v>0.14000000000000001</v>
      </c>
      <c r="D173" s="394">
        <v>0.14000000000000001</v>
      </c>
      <c r="E173" s="93">
        <v>0.14000000000000001</v>
      </c>
      <c r="F173" s="288">
        <v>0.105</v>
      </c>
      <c r="G173" s="93">
        <v>0.14000000000000001</v>
      </c>
      <c r="H173" s="294">
        <v>0.14000000000000001</v>
      </c>
      <c r="I173" s="67">
        <v>0.14000000000000001</v>
      </c>
      <c r="J173" s="397">
        <v>0.14000000000000001</v>
      </c>
      <c r="K173" s="50">
        <v>0.16</v>
      </c>
      <c r="L173" s="417">
        <v>0.16</v>
      </c>
      <c r="M173" s="67">
        <v>0.16</v>
      </c>
      <c r="N173" s="93">
        <v>0.18</v>
      </c>
      <c r="O173" s="50">
        <v>0.14000000000000001</v>
      </c>
      <c r="P173" s="184">
        <v>0.14000000000000001</v>
      </c>
      <c r="Q173" s="67">
        <v>0.14000000000000001</v>
      </c>
      <c r="R173" s="93">
        <v>0.14000000000000001</v>
      </c>
      <c r="T173" s="571">
        <v>-0.06</v>
      </c>
      <c r="U173" s="571">
        <v>-5.0000000000000001E-3</v>
      </c>
      <c r="V173" s="571"/>
      <c r="X173" s="67"/>
      <c r="Z173" s="67"/>
      <c r="AA173" s="67"/>
      <c r="AB173" s="67"/>
      <c r="AC173" s="67"/>
      <c r="AH173" s="74"/>
      <c r="AI173" s="74">
        <v>41730</v>
      </c>
      <c r="AJ173" s="67">
        <v>3.657</v>
      </c>
      <c r="AK173" s="68"/>
      <c r="AL173" s="68"/>
      <c r="AM173" s="69">
        <v>1.442811568692427</v>
      </c>
      <c r="AN173" s="68">
        <v>3.7970000000000002</v>
      </c>
      <c r="AO173" s="68">
        <v>3.7970000000000002</v>
      </c>
      <c r="AP173" s="68">
        <v>3.7970000000000002</v>
      </c>
      <c r="AQ173" s="66">
        <v>3.7970000000000002</v>
      </c>
      <c r="AR173" s="40">
        <v>3.8170000000000002</v>
      </c>
      <c r="AS173" s="40">
        <v>3.8370000000000002</v>
      </c>
      <c r="AT173" s="40">
        <v>3.7970000000000002</v>
      </c>
      <c r="AU173" s="48">
        <v>3.7970000000000002</v>
      </c>
      <c r="AV173" s="48"/>
      <c r="AW173" s="48"/>
      <c r="AX173" s="40">
        <v>3.657</v>
      </c>
      <c r="AY173" s="40">
        <v>3.657</v>
      </c>
      <c r="AZ173" s="40">
        <v>3.657</v>
      </c>
      <c r="BA173" s="67">
        <v>3.657</v>
      </c>
      <c r="BB173" s="40">
        <v>3.657</v>
      </c>
      <c r="BC173" s="51">
        <v>3.657</v>
      </c>
      <c r="BD173" s="51">
        <v>3.657</v>
      </c>
      <c r="BE173" s="51">
        <v>3.657</v>
      </c>
      <c r="BF173" s="67"/>
      <c r="BG173" s="40"/>
      <c r="BH173" s="40">
        <v>1.3227237698560002</v>
      </c>
      <c r="BI173" s="48">
        <v>6.3965111744119008E-2</v>
      </c>
      <c r="BJ173" s="48">
        <v>7.1977687368564996E-2</v>
      </c>
      <c r="BK173" s="48">
        <v>0.42249445963875604</v>
      </c>
      <c r="BL173" s="40">
        <v>0.37998724484920382</v>
      </c>
      <c r="BM173" s="40"/>
      <c r="BN173" s="40"/>
      <c r="BO173" s="71"/>
      <c r="BP173" s="71"/>
      <c r="BQ173" s="40"/>
      <c r="BR173" s="71"/>
      <c r="BS173" s="40"/>
      <c r="BT173" s="40"/>
      <c r="BU173" s="40"/>
      <c r="BV173" s="49"/>
      <c r="BW173" s="40"/>
      <c r="BX173" s="49"/>
      <c r="BY173" s="40"/>
      <c r="BZ173" s="40"/>
      <c r="CA173" s="40"/>
      <c r="CB173" s="40"/>
      <c r="CC173" s="48"/>
      <c r="CD173" s="48"/>
      <c r="CE173" s="40"/>
      <c r="CF173" s="48"/>
      <c r="CG173" s="40"/>
      <c r="CH173" s="56"/>
      <c r="CI173" s="56"/>
      <c r="CJ173" s="72"/>
      <c r="CK173" s="40"/>
      <c r="CL173" s="56"/>
      <c r="CM173" s="40"/>
      <c r="CN173" s="49"/>
      <c r="CO173" s="49"/>
      <c r="CP173" s="40"/>
      <c r="CQ173" s="56"/>
      <c r="CR173" s="40"/>
      <c r="CS173" s="40"/>
      <c r="CT173" s="41"/>
      <c r="CU173" s="41"/>
      <c r="CV173" s="49"/>
      <c r="CW173" s="40"/>
      <c r="CX173" s="49"/>
      <c r="CY173" s="40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</row>
    <row r="174" spans="1:117">
      <c r="A174" s="165">
        <v>41760</v>
      </c>
      <c r="B174" s="40"/>
      <c r="C174" s="41">
        <v>0.14000000000000001</v>
      </c>
      <c r="D174" s="394">
        <v>0.14000000000000001</v>
      </c>
      <c r="E174" s="93">
        <v>0.14000000000000001</v>
      </c>
      <c r="F174" s="288">
        <v>0.105</v>
      </c>
      <c r="G174" s="93">
        <v>0.14000000000000001</v>
      </c>
      <c r="H174" s="294">
        <v>0.14000000000000001</v>
      </c>
      <c r="I174" s="67">
        <v>0.14000000000000001</v>
      </c>
      <c r="J174" s="397">
        <v>0.14000000000000001</v>
      </c>
      <c r="K174" s="50">
        <v>0.16</v>
      </c>
      <c r="L174" s="417">
        <v>0.16</v>
      </c>
      <c r="M174" s="67">
        <v>0.16</v>
      </c>
      <c r="N174" s="93">
        <v>0.18</v>
      </c>
      <c r="O174" s="50">
        <v>0.14000000000000001</v>
      </c>
      <c r="P174" s="184">
        <v>0.14000000000000001</v>
      </c>
      <c r="Q174" s="67">
        <v>0.14000000000000001</v>
      </c>
      <c r="R174" s="93">
        <v>0.14000000000000001</v>
      </c>
      <c r="T174" s="571">
        <v>-0.06</v>
      </c>
      <c r="U174" s="571">
        <v>-5.0000000000000001E-3</v>
      </c>
      <c r="V174" s="571"/>
      <c r="X174" s="67"/>
      <c r="Z174" s="67"/>
      <c r="AA174" s="67"/>
      <c r="AB174" s="67"/>
      <c r="AC174" s="67"/>
      <c r="AH174" s="74"/>
      <c r="AI174" s="74">
        <v>41760</v>
      </c>
      <c r="AJ174" s="67">
        <v>3.6580000000000004</v>
      </c>
      <c r="AK174" s="68"/>
      <c r="AL174" s="68"/>
      <c r="AM174" s="69">
        <v>1.4348200865054921</v>
      </c>
      <c r="AN174" s="68">
        <v>3.7980000000000005</v>
      </c>
      <c r="AO174" s="68">
        <v>3.7980000000000005</v>
      </c>
      <c r="AP174" s="68">
        <v>3.7980000000000005</v>
      </c>
      <c r="AQ174" s="66">
        <v>3.7980000000000005</v>
      </c>
      <c r="AR174" s="40">
        <v>3.8180000000000005</v>
      </c>
      <c r="AS174" s="40">
        <v>3.8380000000000005</v>
      </c>
      <c r="AT174" s="40">
        <v>3.7980000000000005</v>
      </c>
      <c r="AU174" s="48">
        <v>3.7980000000000005</v>
      </c>
      <c r="AV174" s="48"/>
      <c r="AW174" s="48"/>
      <c r="AX174" s="40">
        <v>3.6580000000000004</v>
      </c>
      <c r="AY174" s="40">
        <v>3.6580000000000004</v>
      </c>
      <c r="AZ174" s="40">
        <v>3.6580000000000004</v>
      </c>
      <c r="BA174" s="67">
        <v>3.6580000000000004</v>
      </c>
      <c r="BB174" s="40">
        <v>3.6580000000000004</v>
      </c>
      <c r="BC174" s="51">
        <v>3.6580000000000004</v>
      </c>
      <c r="BD174" s="51">
        <v>3.6580000000000004</v>
      </c>
      <c r="BE174" s="51">
        <v>3.6580000000000004</v>
      </c>
      <c r="BF174" s="67"/>
      <c r="BG174" s="40"/>
      <c r="BH174" s="40">
        <v>1.3220902190060002</v>
      </c>
      <c r="BI174" s="48">
        <v>6.3978618614902019E-2</v>
      </c>
      <c r="BJ174" s="48">
        <v>7.197840416029902E-2</v>
      </c>
      <c r="BK174" s="48">
        <v>0.42023942974659595</v>
      </c>
      <c r="BL174" s="40">
        <v>0.37778306648380511</v>
      </c>
      <c r="BM174" s="40"/>
      <c r="BN174" s="40"/>
      <c r="BO174" s="71"/>
      <c r="BP174" s="71"/>
      <c r="BQ174" s="40"/>
      <c r="BR174" s="71"/>
      <c r="BS174" s="40"/>
      <c r="BT174" s="40"/>
      <c r="BU174" s="40"/>
      <c r="BV174" s="49"/>
      <c r="BW174" s="40"/>
      <c r="BX174" s="49"/>
      <c r="BY174" s="40"/>
      <c r="BZ174" s="40"/>
      <c r="CA174" s="40"/>
      <c r="CB174" s="40"/>
      <c r="CC174" s="48"/>
      <c r="CD174" s="48"/>
      <c r="CE174" s="40"/>
      <c r="CF174" s="48"/>
      <c r="CG174" s="40"/>
      <c r="CH174" s="56"/>
      <c r="CI174" s="56"/>
      <c r="CJ174" s="72"/>
      <c r="CK174" s="40"/>
      <c r="CL174" s="56"/>
      <c r="CM174" s="40"/>
      <c r="CN174" s="49"/>
      <c r="CO174" s="49"/>
      <c r="CP174" s="40"/>
      <c r="CQ174" s="56"/>
      <c r="CR174" s="40"/>
      <c r="CS174" s="40"/>
      <c r="CT174" s="41"/>
      <c r="CU174" s="41"/>
      <c r="CV174" s="49"/>
      <c r="CW174" s="40"/>
      <c r="CX174" s="49"/>
      <c r="CY174" s="40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</row>
    <row r="175" spans="1:117">
      <c r="A175" s="165">
        <v>41791</v>
      </c>
      <c r="B175" s="40"/>
      <c r="C175" s="41">
        <v>0.14000000000000001</v>
      </c>
      <c r="D175" s="394">
        <v>0.14000000000000001</v>
      </c>
      <c r="E175" s="93">
        <v>0.14000000000000001</v>
      </c>
      <c r="F175" s="288">
        <v>0.105</v>
      </c>
      <c r="G175" s="93">
        <v>0.14000000000000001</v>
      </c>
      <c r="H175" s="294">
        <v>0.14000000000000001</v>
      </c>
      <c r="I175" s="67">
        <v>0.14000000000000001</v>
      </c>
      <c r="J175" s="397">
        <v>0.14000000000000001</v>
      </c>
      <c r="K175" s="50">
        <v>0.16</v>
      </c>
      <c r="L175" s="417">
        <v>0.16</v>
      </c>
      <c r="M175" s="67">
        <v>0.16</v>
      </c>
      <c r="N175" s="93">
        <v>0.18</v>
      </c>
      <c r="O175" s="50">
        <v>0.14000000000000001</v>
      </c>
      <c r="P175" s="184">
        <v>0.14000000000000001</v>
      </c>
      <c r="Q175" s="67">
        <v>0.14000000000000001</v>
      </c>
      <c r="R175" s="93">
        <v>0.14000000000000001</v>
      </c>
      <c r="T175" s="571">
        <v>-0.06</v>
      </c>
      <c r="U175" s="571">
        <v>-5.0000000000000001E-3</v>
      </c>
      <c r="V175" s="571"/>
      <c r="X175" s="67"/>
      <c r="Z175" s="67"/>
      <c r="AA175" s="67"/>
      <c r="AB175" s="67"/>
      <c r="AC175" s="67"/>
      <c r="AH175" s="74"/>
      <c r="AI175" s="74">
        <v>41791</v>
      </c>
      <c r="AJ175" s="67">
        <v>3.6990000000000003</v>
      </c>
      <c r="AK175" s="68"/>
      <c r="AL175" s="68"/>
      <c r="AM175" s="69">
        <v>1.4416166804504056</v>
      </c>
      <c r="AN175" s="68">
        <v>3.8390000000000004</v>
      </c>
      <c r="AO175" s="68">
        <v>3.8390000000000004</v>
      </c>
      <c r="AP175" s="68">
        <v>3.8390000000000004</v>
      </c>
      <c r="AQ175" s="66">
        <v>3.8390000000000004</v>
      </c>
      <c r="AR175" s="40">
        <v>3.8590000000000004</v>
      </c>
      <c r="AS175" s="40">
        <v>3.8790000000000004</v>
      </c>
      <c r="AT175" s="40">
        <v>3.8390000000000004</v>
      </c>
      <c r="AU175" s="48">
        <v>3.8390000000000004</v>
      </c>
      <c r="AV175" s="48"/>
      <c r="AW175" s="48"/>
      <c r="AX175" s="40">
        <v>3.6990000000000003</v>
      </c>
      <c r="AY175" s="40">
        <v>3.6990000000000003</v>
      </c>
      <c r="AZ175" s="40">
        <v>3.6990000000000003</v>
      </c>
      <c r="BA175" s="67">
        <v>3.6990000000000003</v>
      </c>
      <c r="BB175" s="40">
        <v>3.6990000000000003</v>
      </c>
      <c r="BC175" s="51">
        <v>3.6990000000000003</v>
      </c>
      <c r="BD175" s="51">
        <v>3.6990000000000003</v>
      </c>
      <c r="BE175" s="51">
        <v>3.6990000000000003</v>
      </c>
      <c r="BF175" s="67"/>
      <c r="BG175" s="40"/>
      <c r="BH175" s="40">
        <v>1.32148012845</v>
      </c>
      <c r="BI175" s="48">
        <v>6.3992575714773001E-2</v>
      </c>
      <c r="BJ175" s="48">
        <v>7.197914484509102E-2</v>
      </c>
      <c r="BK175" s="48">
        <v>0.4179209325242807</v>
      </c>
      <c r="BL175" s="40">
        <v>0.37551880188861825</v>
      </c>
      <c r="BM175" s="40"/>
      <c r="BN175" s="40"/>
      <c r="BO175" s="71"/>
      <c r="BP175" s="71"/>
      <c r="BQ175" s="40"/>
      <c r="BR175" s="71"/>
      <c r="BS175" s="40"/>
      <c r="BT175" s="40"/>
      <c r="BU175" s="40"/>
      <c r="BV175" s="49"/>
      <c r="BW175" s="40"/>
      <c r="BX175" s="49"/>
      <c r="BY175" s="40"/>
      <c r="BZ175" s="40"/>
      <c r="CA175" s="40"/>
      <c r="CB175" s="40"/>
      <c r="CC175" s="48"/>
      <c r="CD175" s="48"/>
      <c r="CE175" s="40"/>
      <c r="CF175" s="48"/>
      <c r="CG175" s="40"/>
      <c r="CH175" s="56"/>
      <c r="CI175" s="56"/>
      <c r="CJ175" s="72"/>
      <c r="CK175" s="40"/>
      <c r="CL175" s="56"/>
      <c r="CM175" s="40"/>
      <c r="CN175" s="49"/>
      <c r="CO175" s="49"/>
      <c r="CP175" s="40"/>
      <c r="CQ175" s="56"/>
      <c r="CR175" s="40"/>
      <c r="CS175" s="40"/>
      <c r="CT175" s="41"/>
      <c r="CU175" s="41"/>
      <c r="CV175" s="49"/>
      <c r="CW175" s="40"/>
      <c r="CX175" s="49"/>
      <c r="CY175" s="40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</row>
    <row r="176" spans="1:117">
      <c r="A176" s="165">
        <v>41821</v>
      </c>
      <c r="B176" s="40"/>
      <c r="C176" s="41">
        <v>0.14000000000000001</v>
      </c>
      <c r="D176" s="394">
        <v>0.14000000000000001</v>
      </c>
      <c r="E176" s="93">
        <v>0.14000000000000001</v>
      </c>
      <c r="F176" s="288">
        <v>0.105</v>
      </c>
      <c r="G176" s="93">
        <v>0.14000000000000001</v>
      </c>
      <c r="H176" s="294">
        <v>0.14000000000000001</v>
      </c>
      <c r="I176" s="67">
        <v>0.14000000000000001</v>
      </c>
      <c r="J176" s="397">
        <v>0.14000000000000001</v>
      </c>
      <c r="K176" s="50">
        <v>0.16</v>
      </c>
      <c r="L176" s="417">
        <v>0.16</v>
      </c>
      <c r="M176" s="67">
        <v>0.16</v>
      </c>
      <c r="N176" s="93">
        <v>0.18</v>
      </c>
      <c r="O176" s="50">
        <v>0.14000000000000001</v>
      </c>
      <c r="P176" s="184">
        <v>0.14000000000000001</v>
      </c>
      <c r="Q176" s="67">
        <v>0.14000000000000001</v>
      </c>
      <c r="R176" s="93">
        <v>0.14000000000000001</v>
      </c>
      <c r="T176" s="571">
        <v>-0.06</v>
      </c>
      <c r="U176" s="571">
        <v>-5.0000000000000001E-3</v>
      </c>
      <c r="V176" s="571"/>
      <c r="X176" s="67"/>
      <c r="Z176" s="67"/>
      <c r="AA176" s="67"/>
      <c r="AB176" s="67"/>
      <c r="AC176" s="67"/>
      <c r="AH176" s="74"/>
      <c r="AI176" s="74">
        <v>41821</v>
      </c>
      <c r="AJ176" s="67">
        <v>3.6990000000000003</v>
      </c>
      <c r="AK176" s="68"/>
      <c r="AL176" s="68"/>
      <c r="AM176" s="69">
        <v>1.4332540151212676</v>
      </c>
      <c r="AN176" s="68">
        <v>3.8390000000000004</v>
      </c>
      <c r="AO176" s="68">
        <v>3.8390000000000004</v>
      </c>
      <c r="AP176" s="68">
        <v>3.8390000000000004</v>
      </c>
      <c r="AQ176" s="66">
        <v>3.8390000000000004</v>
      </c>
      <c r="AR176" s="40">
        <v>3.8590000000000004</v>
      </c>
      <c r="AS176" s="40">
        <v>3.8790000000000004</v>
      </c>
      <c r="AT176" s="40">
        <v>3.8390000000000004</v>
      </c>
      <c r="AU176" s="48">
        <v>3.8390000000000004</v>
      </c>
      <c r="AV176" s="48"/>
      <c r="AW176" s="48"/>
      <c r="AX176" s="40">
        <v>3.6990000000000003</v>
      </c>
      <c r="AY176" s="40">
        <v>3.6990000000000003</v>
      </c>
      <c r="AZ176" s="40">
        <v>3.6990000000000003</v>
      </c>
      <c r="BA176" s="67">
        <v>3.6990000000000003</v>
      </c>
      <c r="BB176" s="40">
        <v>3.6990000000000003</v>
      </c>
      <c r="BC176" s="51">
        <v>3.6990000000000003</v>
      </c>
      <c r="BD176" s="51">
        <v>3.6990000000000003</v>
      </c>
      <c r="BE176" s="51">
        <v>3.6990000000000003</v>
      </c>
      <c r="BF176" s="67"/>
      <c r="BG176" s="40"/>
      <c r="BH176" s="40">
        <v>1.3208528213130004</v>
      </c>
      <c r="BI176" s="48">
        <v>6.4006082585678012E-2</v>
      </c>
      <c r="BJ176" s="48">
        <v>7.1979861636826015E-2</v>
      </c>
      <c r="BK176" s="48">
        <v>0.41568849720269113</v>
      </c>
      <c r="BL176" s="40">
        <v>0.37334045718188785</v>
      </c>
      <c r="BM176" s="40"/>
      <c r="BN176" s="40"/>
      <c r="BO176" s="71"/>
      <c r="BP176" s="71"/>
      <c r="BQ176" s="40"/>
      <c r="BR176" s="71"/>
      <c r="BS176" s="40"/>
      <c r="BT176" s="40"/>
      <c r="BU176" s="40"/>
      <c r="BV176" s="49"/>
      <c r="BW176" s="40"/>
      <c r="BX176" s="49"/>
      <c r="BY176" s="40"/>
      <c r="BZ176" s="40"/>
      <c r="CA176" s="40"/>
      <c r="CB176" s="40"/>
      <c r="CC176" s="48"/>
      <c r="CD176" s="48"/>
      <c r="CE176" s="40"/>
      <c r="CF176" s="48"/>
      <c r="CG176" s="40"/>
      <c r="CH176" s="56"/>
      <c r="CI176" s="56"/>
      <c r="CJ176" s="72"/>
      <c r="CK176" s="40"/>
      <c r="CL176" s="40"/>
      <c r="CM176" s="40"/>
      <c r="CN176" s="40"/>
      <c r="CO176" s="40"/>
      <c r="CP176" s="40"/>
      <c r="CQ176" s="56"/>
      <c r="CR176" s="40"/>
      <c r="CS176" s="40"/>
      <c r="CT176" s="41"/>
      <c r="CU176" s="41"/>
      <c r="CV176" s="49"/>
      <c r="CW176" s="40"/>
      <c r="CX176" s="49"/>
      <c r="CY176" s="40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</row>
    <row r="177" spans="1:117">
      <c r="A177" s="165">
        <v>41852</v>
      </c>
      <c r="B177" s="40"/>
      <c r="C177" s="41">
        <v>0.14000000000000001</v>
      </c>
      <c r="D177" s="394">
        <v>0.14000000000000001</v>
      </c>
      <c r="E177" s="93">
        <v>0.14000000000000001</v>
      </c>
      <c r="F177" s="288">
        <v>0.105</v>
      </c>
      <c r="G177" s="93">
        <v>0.14000000000000001</v>
      </c>
      <c r="H177" s="294">
        <v>0.14000000000000001</v>
      </c>
      <c r="I177" s="67">
        <v>0.14000000000000001</v>
      </c>
      <c r="J177" s="397">
        <v>0.14000000000000001</v>
      </c>
      <c r="K177" s="50">
        <v>0.16</v>
      </c>
      <c r="L177" s="417">
        <v>0.16</v>
      </c>
      <c r="M177" s="67">
        <v>0.16</v>
      </c>
      <c r="N177" s="93">
        <v>0.18</v>
      </c>
      <c r="O177" s="50">
        <v>0.14000000000000001</v>
      </c>
      <c r="P177" s="184">
        <v>0.14000000000000001</v>
      </c>
      <c r="Q177" s="67">
        <v>0.14000000000000001</v>
      </c>
      <c r="R177" s="93">
        <v>0.14000000000000001</v>
      </c>
      <c r="T177" s="571">
        <v>-0.06</v>
      </c>
      <c r="U177" s="571">
        <v>-5.0000000000000001E-3</v>
      </c>
      <c r="V177" s="571"/>
      <c r="X177" s="67"/>
      <c r="Z177" s="67"/>
      <c r="AA177" s="67"/>
      <c r="AB177" s="67"/>
      <c r="AC177" s="67"/>
      <c r="AH177" s="74"/>
      <c r="AI177" s="74">
        <v>41852</v>
      </c>
      <c r="AJ177" s="67">
        <v>3.7440000000000002</v>
      </c>
      <c r="AK177" s="68"/>
      <c r="AL177" s="68"/>
      <c r="AM177" s="69">
        <v>1.4413630072129204</v>
      </c>
      <c r="AN177" s="68">
        <v>3.8840000000000003</v>
      </c>
      <c r="AO177" s="68">
        <v>3.8840000000000003</v>
      </c>
      <c r="AP177" s="68">
        <v>3.8840000000000003</v>
      </c>
      <c r="AQ177" s="66">
        <v>3.8840000000000003</v>
      </c>
      <c r="AR177" s="40">
        <v>3.9040000000000004</v>
      </c>
      <c r="AS177" s="40">
        <v>3.9240000000000004</v>
      </c>
      <c r="AT177" s="40">
        <v>3.8840000000000003</v>
      </c>
      <c r="AU177" s="48">
        <v>3.8840000000000003</v>
      </c>
      <c r="AV177" s="48"/>
      <c r="AW177" s="48"/>
      <c r="AX177" s="40">
        <v>3.7440000000000002</v>
      </c>
      <c r="AY177" s="40">
        <v>3.7440000000000002</v>
      </c>
      <c r="AZ177" s="40">
        <v>3.7440000000000002</v>
      </c>
      <c r="BA177" s="67">
        <v>3.7440000000000002</v>
      </c>
      <c r="BB177" s="40">
        <v>3.7440000000000002</v>
      </c>
      <c r="BC177" s="51">
        <v>3.7440000000000002</v>
      </c>
      <c r="BD177" s="51">
        <v>3.7440000000000002</v>
      </c>
      <c r="BE177" s="51">
        <v>3.7440000000000002</v>
      </c>
      <c r="BF177" s="67"/>
      <c r="BG177" s="40"/>
      <c r="BH177" s="40">
        <v>1.3202286808760002</v>
      </c>
      <c r="BI177" s="48">
        <v>6.4020039685677002E-2</v>
      </c>
      <c r="BJ177" s="48">
        <v>7.1980602321618001E-2</v>
      </c>
      <c r="BK177" s="48">
        <v>0.41339324144833411</v>
      </c>
      <c r="BL177" s="40">
        <v>0.37110273100229668</v>
      </c>
      <c r="BM177" s="40"/>
      <c r="BN177" s="40"/>
      <c r="BO177" s="71"/>
      <c r="BP177" s="71"/>
      <c r="BQ177" s="40"/>
      <c r="BR177" s="71"/>
      <c r="BS177" s="40"/>
      <c r="BT177" s="40"/>
      <c r="BU177" s="40"/>
      <c r="BV177" s="49"/>
      <c r="BW177" s="40"/>
      <c r="BX177" s="49"/>
      <c r="BY177" s="40"/>
      <c r="BZ177" s="40"/>
      <c r="CA177" s="40"/>
      <c r="CB177" s="40"/>
      <c r="CC177" s="48"/>
      <c r="CD177" s="48"/>
      <c r="CE177" s="40"/>
      <c r="CF177" s="48"/>
      <c r="CG177" s="40"/>
      <c r="CH177" s="56"/>
      <c r="CI177" s="56"/>
      <c r="CJ177" s="72"/>
      <c r="CK177" s="40"/>
      <c r="CL177" s="40"/>
      <c r="CM177" s="40"/>
      <c r="CN177" s="40"/>
      <c r="CO177" s="40"/>
      <c r="CP177" s="40"/>
      <c r="CQ177" s="56"/>
      <c r="CR177" s="40"/>
      <c r="CS177" s="40"/>
      <c r="CT177" s="41"/>
      <c r="CU177" s="41"/>
      <c r="CV177" s="49"/>
      <c r="CW177" s="40"/>
      <c r="CX177" s="49"/>
      <c r="CY177" s="40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</row>
    <row r="178" spans="1:117">
      <c r="A178" s="165">
        <v>41883</v>
      </c>
      <c r="B178" s="40"/>
      <c r="C178" s="41">
        <v>0.14000000000000001</v>
      </c>
      <c r="D178" s="394">
        <v>0.14000000000000001</v>
      </c>
      <c r="E178" s="93">
        <v>0.14000000000000001</v>
      </c>
      <c r="F178" s="288">
        <v>0.105</v>
      </c>
      <c r="G178" s="93">
        <v>0.14000000000000001</v>
      </c>
      <c r="H178" s="294">
        <v>0.14000000000000001</v>
      </c>
      <c r="I178" s="67">
        <v>0.14000000000000001</v>
      </c>
      <c r="J178" s="397">
        <v>0.14000000000000001</v>
      </c>
      <c r="K178" s="50">
        <v>0.16</v>
      </c>
      <c r="L178" s="417">
        <v>0.16</v>
      </c>
      <c r="M178" s="67">
        <v>0.16</v>
      </c>
      <c r="N178" s="93">
        <v>0.18</v>
      </c>
      <c r="O178" s="50">
        <v>0.14000000000000001</v>
      </c>
      <c r="P178" s="184">
        <v>0.14000000000000001</v>
      </c>
      <c r="Q178" s="67">
        <v>0.14000000000000001</v>
      </c>
      <c r="R178" s="93">
        <v>0.14000000000000001</v>
      </c>
      <c r="T178" s="571">
        <v>-0.06</v>
      </c>
      <c r="U178" s="571">
        <v>-5.0000000000000001E-3</v>
      </c>
      <c r="V178" s="571"/>
      <c r="X178" s="67"/>
      <c r="Z178" s="67"/>
      <c r="AA178" s="67"/>
      <c r="AB178" s="67"/>
      <c r="AC178" s="67"/>
      <c r="AH178" s="74"/>
      <c r="AI178" s="74">
        <v>41883</v>
      </c>
      <c r="AJ178" s="67">
        <v>3.7230000000000003</v>
      </c>
      <c r="AK178" s="68"/>
      <c r="AL178" s="68"/>
      <c r="AM178" s="69">
        <v>1.4249771530781152</v>
      </c>
      <c r="AN178" s="68">
        <v>3.8630000000000004</v>
      </c>
      <c r="AO178" s="68">
        <v>3.8630000000000004</v>
      </c>
      <c r="AP178" s="68">
        <v>3.8630000000000004</v>
      </c>
      <c r="AQ178" s="66">
        <v>3.8630000000000004</v>
      </c>
      <c r="AR178" s="40">
        <v>3.8830000000000005</v>
      </c>
      <c r="AS178" s="40">
        <v>3.9030000000000005</v>
      </c>
      <c r="AT178" s="40">
        <v>3.8630000000000004</v>
      </c>
      <c r="AU178" s="48">
        <v>3.8630000000000004</v>
      </c>
      <c r="AV178" s="48"/>
      <c r="AW178" s="48"/>
      <c r="AX178" s="40">
        <v>3.7230000000000003</v>
      </c>
      <c r="AY178" s="40">
        <v>3.7230000000000003</v>
      </c>
      <c r="AZ178" s="40">
        <v>3.7230000000000003</v>
      </c>
      <c r="BA178" s="67">
        <v>3.7230000000000003</v>
      </c>
      <c r="BB178" s="40">
        <v>3.7230000000000003</v>
      </c>
      <c r="BC178" s="51">
        <v>3.7230000000000003</v>
      </c>
      <c r="BD178" s="51">
        <v>3.7230000000000003</v>
      </c>
      <c r="BE178" s="51">
        <v>3.7230000000000003</v>
      </c>
      <c r="BF178" s="67"/>
      <c r="BG178" s="40"/>
      <c r="BH178" s="40">
        <v>1.3196276851300002</v>
      </c>
      <c r="BI178" s="48">
        <v>6.4033996785739997E-2</v>
      </c>
      <c r="BJ178" s="48">
        <v>7.1981343006411014E-2</v>
      </c>
      <c r="BK178" s="48">
        <v>0.41110971586996337</v>
      </c>
      <c r="BL178" s="40">
        <v>0.36887837252863448</v>
      </c>
      <c r="BM178" s="40"/>
      <c r="BN178" s="40"/>
      <c r="BO178" s="71"/>
      <c r="BP178" s="71"/>
      <c r="BQ178" s="40"/>
      <c r="BR178" s="71"/>
      <c r="BS178" s="40"/>
      <c r="BT178" s="40"/>
      <c r="BU178" s="40"/>
      <c r="BV178" s="49"/>
      <c r="BW178" s="40"/>
      <c r="BX178" s="49"/>
      <c r="BY178" s="40"/>
      <c r="BZ178" s="40"/>
      <c r="CA178" s="40"/>
      <c r="CB178" s="40"/>
      <c r="CC178" s="48"/>
      <c r="CD178" s="48"/>
      <c r="CE178" s="40"/>
      <c r="CF178" s="48"/>
      <c r="CG178" s="40"/>
      <c r="CH178" s="56"/>
      <c r="CI178" s="56"/>
      <c r="CJ178" s="72"/>
      <c r="CK178" s="40"/>
      <c r="CL178" s="40"/>
      <c r="CM178" s="40"/>
      <c r="CN178" s="40"/>
      <c r="CO178" s="40"/>
      <c r="CP178" s="40"/>
      <c r="CQ178" s="56"/>
      <c r="CR178" s="40"/>
      <c r="CS178" s="40"/>
      <c r="CT178" s="41"/>
      <c r="CU178" s="41"/>
      <c r="CV178" s="49"/>
      <c r="CW178" s="40"/>
      <c r="CX178" s="49"/>
      <c r="CY178" s="40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</row>
    <row r="179" spans="1:117">
      <c r="A179" s="165">
        <v>41913</v>
      </c>
      <c r="B179" s="40"/>
      <c r="C179" s="41">
        <v>0.14000000000000001</v>
      </c>
      <c r="D179" s="394">
        <v>0.14000000000000001</v>
      </c>
      <c r="E179" s="93">
        <v>0.14000000000000001</v>
      </c>
      <c r="F179" s="288">
        <v>0.105</v>
      </c>
      <c r="G179" s="93">
        <v>0.14000000000000001</v>
      </c>
      <c r="H179" s="294">
        <v>0.14000000000000001</v>
      </c>
      <c r="I179" s="67">
        <v>0.14000000000000001</v>
      </c>
      <c r="J179" s="397">
        <v>0.14000000000000001</v>
      </c>
      <c r="K179" s="50">
        <v>0.16</v>
      </c>
      <c r="L179" s="417">
        <v>0.16</v>
      </c>
      <c r="M179" s="67">
        <v>0.16</v>
      </c>
      <c r="N179" s="93">
        <v>0.18</v>
      </c>
      <c r="O179" s="50">
        <v>0.14000000000000001</v>
      </c>
      <c r="P179" s="184">
        <v>0.14000000000000001</v>
      </c>
      <c r="Q179" s="67">
        <v>0.14000000000000001</v>
      </c>
      <c r="R179" s="93">
        <v>0.14000000000000001</v>
      </c>
      <c r="T179" s="571">
        <v>-0.06</v>
      </c>
      <c r="U179" s="571">
        <v>-5.0000000000000001E-3</v>
      </c>
      <c r="V179" s="571"/>
      <c r="X179" s="67"/>
      <c r="Z179" s="67"/>
      <c r="AA179" s="67"/>
      <c r="AB179" s="67"/>
      <c r="AC179" s="67"/>
      <c r="AH179" s="74"/>
      <c r="AI179" s="74">
        <v>41913</v>
      </c>
      <c r="AJ179" s="67">
        <v>3.7319999999999998</v>
      </c>
      <c r="AK179" s="68"/>
      <c r="AL179" s="68"/>
      <c r="AM179" s="69">
        <v>1.4200111638849808</v>
      </c>
      <c r="AN179" s="68">
        <v>3.8719999999999999</v>
      </c>
      <c r="AO179" s="68">
        <v>3.8719999999999999</v>
      </c>
      <c r="AP179" s="68">
        <v>3.8719999999999999</v>
      </c>
      <c r="AQ179" s="66">
        <v>3.8719999999999999</v>
      </c>
      <c r="AR179" s="40">
        <v>3.8919999999999999</v>
      </c>
      <c r="AS179" s="40">
        <v>3.9119999999999999</v>
      </c>
      <c r="AT179" s="40">
        <v>3.8719999999999999</v>
      </c>
      <c r="AU179" s="48">
        <v>3.8719999999999999</v>
      </c>
      <c r="AV179" s="48"/>
      <c r="AW179" s="48"/>
      <c r="AX179" s="40">
        <v>3.7319999999999998</v>
      </c>
      <c r="AY179" s="40">
        <v>3.7319999999999998</v>
      </c>
      <c r="AZ179" s="40">
        <v>3.7319999999999998</v>
      </c>
      <c r="BA179" s="67">
        <v>3.7319999999999998</v>
      </c>
      <c r="BB179" s="40">
        <v>3.7319999999999998</v>
      </c>
      <c r="BC179" s="51">
        <v>3.7319999999999998</v>
      </c>
      <c r="BD179" s="51">
        <v>3.7319999999999998</v>
      </c>
      <c r="BE179" s="51">
        <v>3.7319999999999998</v>
      </c>
      <c r="BF179" s="67"/>
      <c r="BG179" s="40"/>
      <c r="BH179" s="40">
        <v>1.319009763585</v>
      </c>
      <c r="BI179" s="48">
        <v>6.4047503656831012E-2</v>
      </c>
      <c r="BJ179" s="48">
        <v>7.1982059798146023E-2</v>
      </c>
      <c r="BK179" s="48">
        <v>0.40891096991589082</v>
      </c>
      <c r="BL179" s="40">
        <v>0.36673842042484012</v>
      </c>
      <c r="BM179" s="40"/>
      <c r="BN179" s="40"/>
      <c r="BO179" s="71"/>
      <c r="BP179" s="71"/>
      <c r="BQ179" s="40"/>
      <c r="BR179" s="71"/>
      <c r="BS179" s="40"/>
      <c r="BT179" s="40"/>
      <c r="BU179" s="40"/>
      <c r="BV179" s="49"/>
      <c r="BW179" s="40"/>
      <c r="BX179" s="49"/>
      <c r="BY179" s="40"/>
      <c r="BZ179" s="40"/>
      <c r="CA179" s="40"/>
      <c r="CB179" s="40"/>
      <c r="CC179" s="48"/>
      <c r="CD179" s="48"/>
      <c r="CE179" s="40"/>
      <c r="CF179" s="48"/>
      <c r="CG179" s="40"/>
      <c r="CH179" s="56"/>
      <c r="CI179" s="56"/>
      <c r="CJ179" s="72"/>
      <c r="CK179" s="40"/>
      <c r="CL179" s="40"/>
      <c r="CM179" s="40"/>
      <c r="CN179" s="40"/>
      <c r="CO179" s="40"/>
      <c r="CP179" s="40"/>
      <c r="CQ179" s="56"/>
      <c r="CR179" s="40"/>
      <c r="CS179" s="40"/>
      <c r="CT179" s="41"/>
      <c r="CU179" s="41"/>
      <c r="CV179" s="49"/>
      <c r="CW179" s="40"/>
      <c r="CX179" s="49"/>
      <c r="CY179" s="40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</row>
    <row r="180" spans="1:117">
      <c r="A180" s="165">
        <v>41944</v>
      </c>
      <c r="B180" s="40"/>
      <c r="C180" s="41"/>
      <c r="D180" s="41"/>
      <c r="E180" s="40"/>
      <c r="F180" s="42"/>
      <c r="G180" s="40"/>
      <c r="H180" s="71"/>
      <c r="I180" s="67"/>
      <c r="J180" s="40"/>
      <c r="K180" s="50"/>
      <c r="L180" s="50"/>
      <c r="M180" s="67"/>
      <c r="N180" s="40"/>
      <c r="O180" s="42"/>
      <c r="P180" s="42"/>
      <c r="Q180" s="67"/>
      <c r="R180" s="40"/>
      <c r="T180" s="42"/>
      <c r="U180" s="42"/>
      <c r="X180" s="67"/>
      <c r="Z180" s="67"/>
      <c r="AA180" s="67"/>
      <c r="AB180" s="67"/>
      <c r="AC180" s="67"/>
      <c r="AH180" s="74"/>
      <c r="AI180" s="74">
        <v>41944</v>
      </c>
      <c r="AJ180" s="67">
        <v>3.7860000000000005</v>
      </c>
      <c r="AK180" s="68"/>
      <c r="AL180" s="68"/>
      <c r="AM180" s="69">
        <v>1.3801489481136209</v>
      </c>
      <c r="AN180" s="68">
        <v>3.7860000000000005</v>
      </c>
      <c r="AO180" s="68">
        <v>3.7860000000000005</v>
      </c>
      <c r="AP180" s="68">
        <v>3.7860000000000005</v>
      </c>
      <c r="AQ180" s="66">
        <v>3.7860000000000005</v>
      </c>
      <c r="AR180" s="40">
        <v>3.7860000000000005</v>
      </c>
      <c r="AS180" s="40">
        <v>3.7860000000000005</v>
      </c>
      <c r="AT180" s="40">
        <v>3.7860000000000005</v>
      </c>
      <c r="AU180" s="48">
        <v>3.7860000000000005</v>
      </c>
      <c r="AV180" s="48"/>
      <c r="AW180" s="48"/>
      <c r="AX180" s="40">
        <v>3.7860000000000005</v>
      </c>
      <c r="AY180" s="40">
        <v>3.7860000000000005</v>
      </c>
      <c r="AZ180" s="40">
        <v>3.7860000000000005</v>
      </c>
      <c r="BA180" s="67">
        <v>3.7860000000000005</v>
      </c>
      <c r="BB180" s="40">
        <v>3.7860000000000005</v>
      </c>
      <c r="BC180" s="51">
        <v>3.7860000000000005</v>
      </c>
      <c r="BD180" s="51">
        <v>3.7860000000000005</v>
      </c>
      <c r="BE180" s="51">
        <v>3.7860000000000005</v>
      </c>
      <c r="BF180" s="67"/>
      <c r="BG180" s="40"/>
      <c r="BH180" s="40">
        <v>1.3184147782420002</v>
      </c>
      <c r="BI180" s="48">
        <v>6.4061460757021016E-2</v>
      </c>
      <c r="BJ180" s="48">
        <v>7.1982800482939022E-2</v>
      </c>
      <c r="BK180" s="48">
        <v>0.40665036784774367</v>
      </c>
      <c r="BL180" s="40">
        <v>0.36454013420856329</v>
      </c>
      <c r="BM180" s="40"/>
      <c r="BN180" s="40"/>
      <c r="BO180" s="71"/>
      <c r="BP180" s="71"/>
      <c r="BQ180" s="40"/>
      <c r="BR180" s="71"/>
      <c r="BS180" s="40"/>
      <c r="BT180" s="40"/>
      <c r="BU180" s="40"/>
      <c r="BV180" s="49"/>
      <c r="BW180" s="40"/>
      <c r="BX180" s="49"/>
      <c r="BY180" s="40"/>
      <c r="BZ180" s="40"/>
      <c r="CA180" s="40"/>
      <c r="CB180" s="40"/>
      <c r="CC180" s="48"/>
      <c r="CD180" s="48"/>
      <c r="CE180" s="40"/>
      <c r="CF180" s="48"/>
      <c r="CG180" s="40"/>
      <c r="CH180" s="56"/>
      <c r="CI180" s="56"/>
      <c r="CJ180" s="72"/>
      <c r="CK180" s="40"/>
      <c r="CL180" s="40"/>
      <c r="CM180" s="40"/>
      <c r="CN180" s="40"/>
      <c r="CO180" s="40"/>
      <c r="CP180" s="40"/>
      <c r="CQ180" s="56"/>
      <c r="CR180" s="40"/>
      <c r="CS180" s="40"/>
      <c r="CT180" s="41"/>
      <c r="CU180" s="41"/>
      <c r="CV180" s="49"/>
      <c r="CW180" s="40"/>
      <c r="CX180" s="49"/>
      <c r="CY180" s="40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</row>
    <row r="181" spans="1:117">
      <c r="A181" s="165">
        <v>41974</v>
      </c>
      <c r="B181" s="40"/>
      <c r="C181" s="41"/>
      <c r="D181" s="41"/>
      <c r="E181" s="40"/>
      <c r="F181" s="42"/>
      <c r="G181" s="40"/>
      <c r="H181" s="71"/>
      <c r="I181" s="67"/>
      <c r="J181" s="40"/>
      <c r="K181" s="50"/>
      <c r="L181" s="50"/>
      <c r="M181" s="67"/>
      <c r="N181" s="40"/>
      <c r="O181" s="42"/>
      <c r="P181" s="42"/>
      <c r="Q181" s="67"/>
      <c r="R181" s="40"/>
      <c r="T181" s="42"/>
      <c r="U181" s="42"/>
      <c r="X181" s="67"/>
      <c r="Z181" s="67"/>
      <c r="AA181" s="67"/>
      <c r="AB181" s="67"/>
      <c r="AC181" s="67"/>
      <c r="AH181" s="74"/>
      <c r="AI181" s="74">
        <v>41974</v>
      </c>
      <c r="AJ181" s="67">
        <v>3.8580000000000001</v>
      </c>
      <c r="AK181" s="68"/>
      <c r="AL181" s="68"/>
      <c r="AM181" s="69">
        <v>1.3982366743482448</v>
      </c>
      <c r="AN181" s="68">
        <v>3.8580000000000001</v>
      </c>
      <c r="AO181" s="68">
        <v>3.8580000000000001</v>
      </c>
      <c r="AP181" s="68">
        <v>3.8580000000000001</v>
      </c>
      <c r="AQ181" s="66">
        <v>3.8580000000000001</v>
      </c>
      <c r="AR181" s="40">
        <v>3.8580000000000001</v>
      </c>
      <c r="AS181" s="40">
        <v>3.8580000000000001</v>
      </c>
      <c r="AT181" s="40">
        <v>3.8580000000000001</v>
      </c>
      <c r="AU181" s="48">
        <v>3.8580000000000001</v>
      </c>
      <c r="AV181" s="48"/>
      <c r="AW181" s="48"/>
      <c r="AX181" s="40">
        <v>3.8580000000000001</v>
      </c>
      <c r="AY181" s="40">
        <v>3.8580000000000001</v>
      </c>
      <c r="AZ181" s="40">
        <v>3.8580000000000001</v>
      </c>
      <c r="BA181" s="67">
        <v>3.8580000000000001</v>
      </c>
      <c r="BB181" s="40">
        <v>3.8580000000000001</v>
      </c>
      <c r="BC181" s="51">
        <v>3.8580000000000001</v>
      </c>
      <c r="BD181" s="51">
        <v>3.8580000000000001</v>
      </c>
      <c r="BE181" s="51">
        <v>3.8580000000000001</v>
      </c>
      <c r="BF181" s="67"/>
      <c r="BG181" s="40"/>
      <c r="BH181" s="40">
        <v>1.3178030593500001</v>
      </c>
      <c r="BI181" s="48">
        <v>6.4074967628235002E-2</v>
      </c>
      <c r="BJ181" s="48">
        <v>7.1983517274675002E-2</v>
      </c>
      <c r="BK181" s="48">
        <v>0.40447370473965899</v>
      </c>
      <c r="BL181" s="40">
        <v>0.36242526551276433</v>
      </c>
      <c r="BM181" s="40"/>
      <c r="BN181" s="40"/>
      <c r="BO181" s="71"/>
      <c r="BP181" s="71"/>
      <c r="BQ181" s="40"/>
      <c r="BR181" s="71"/>
      <c r="BS181" s="40"/>
      <c r="BT181" s="40"/>
      <c r="BU181" s="40"/>
      <c r="BV181" s="49"/>
      <c r="BW181" s="40"/>
      <c r="BX181" s="49"/>
      <c r="BY181" s="40"/>
      <c r="BZ181" s="40"/>
      <c r="CA181" s="40"/>
      <c r="CB181" s="40"/>
      <c r="CC181" s="48"/>
      <c r="CD181" s="48"/>
      <c r="CE181" s="40"/>
      <c r="CF181" s="48"/>
      <c r="CG181" s="40"/>
      <c r="CH181" s="56"/>
      <c r="CI181" s="56"/>
      <c r="CJ181" s="72"/>
      <c r="CK181" s="40"/>
      <c r="CL181" s="40"/>
      <c r="CM181" s="40"/>
      <c r="CN181" s="40"/>
      <c r="CO181" s="40"/>
      <c r="CP181" s="40"/>
      <c r="CQ181" s="56"/>
      <c r="CR181" s="40"/>
      <c r="CS181" s="40"/>
      <c r="CT181" s="41"/>
      <c r="CU181" s="41"/>
      <c r="CV181" s="49"/>
      <c r="CW181" s="40"/>
      <c r="CX181" s="49"/>
      <c r="CY181" s="40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</row>
    <row r="182" spans="1:117">
      <c r="A182" s="165">
        <v>42005</v>
      </c>
      <c r="B182" s="40"/>
      <c r="C182" s="41"/>
      <c r="D182" s="41"/>
      <c r="E182" s="40"/>
      <c r="F182" s="42"/>
      <c r="G182" s="40"/>
      <c r="H182" s="71"/>
      <c r="I182" s="67"/>
      <c r="J182" s="40"/>
      <c r="K182" s="50"/>
      <c r="L182" s="50"/>
      <c r="M182" s="67"/>
      <c r="N182" s="40"/>
      <c r="O182" s="42"/>
      <c r="P182" s="42"/>
      <c r="Q182" s="67"/>
      <c r="R182" s="40"/>
      <c r="T182" s="42"/>
      <c r="U182" s="42"/>
      <c r="X182" s="67"/>
      <c r="Z182" s="67"/>
      <c r="AA182" s="67"/>
      <c r="AB182" s="67"/>
      <c r="AC182" s="67"/>
      <c r="AH182" s="74"/>
      <c r="AI182" s="74">
        <v>42005</v>
      </c>
      <c r="AJ182" s="67">
        <v>4.0590000000000002</v>
      </c>
      <c r="AK182" s="68"/>
      <c r="AL182" s="68"/>
      <c r="AM182" s="69">
        <v>1.5038863493664434</v>
      </c>
      <c r="AN182" s="68">
        <v>4.0590000000000002</v>
      </c>
      <c r="AO182" s="68">
        <v>4.0590000000000002</v>
      </c>
      <c r="AP182" s="68">
        <v>4.0590000000000002</v>
      </c>
      <c r="AQ182" s="66">
        <v>4.0590000000000002</v>
      </c>
      <c r="AR182" s="40">
        <v>4.0590000000000002</v>
      </c>
      <c r="AS182" s="40">
        <v>4.0590000000000002</v>
      </c>
      <c r="AT182" s="40">
        <v>4.0590000000000002</v>
      </c>
      <c r="AU182" s="48">
        <v>4.0590000000000002</v>
      </c>
      <c r="AV182" s="48"/>
      <c r="AW182" s="48"/>
      <c r="AX182" s="40">
        <v>4.0590000000000002</v>
      </c>
      <c r="AY182" s="40">
        <v>4.0590000000000002</v>
      </c>
      <c r="AZ182" s="40">
        <v>4.0590000000000002</v>
      </c>
      <c r="BA182" s="67">
        <v>4.0590000000000002</v>
      </c>
      <c r="BB182" s="40">
        <v>4.0590000000000002</v>
      </c>
      <c r="BC182" s="51">
        <v>4.0590000000000002</v>
      </c>
      <c r="BD182" s="51">
        <v>4.0590000000000002</v>
      </c>
      <c r="BE182" s="51">
        <v>4.0590000000000002</v>
      </c>
      <c r="BF182" s="67"/>
      <c r="BG182" s="40"/>
      <c r="BH182" s="40">
        <v>1.3171944864560001</v>
      </c>
      <c r="BI182" s="48">
        <v>6.4088924728552016E-2</v>
      </c>
      <c r="BJ182" s="48">
        <v>7.1984257959468029E-2</v>
      </c>
      <c r="BK182" s="48"/>
      <c r="BL182" s="40">
        <v>0.37050661477369878</v>
      </c>
      <c r="BM182" s="40"/>
      <c r="BN182" s="40"/>
      <c r="BO182" s="71"/>
      <c r="BP182" s="71"/>
      <c r="BQ182" s="40"/>
      <c r="BR182" s="71"/>
      <c r="BS182" s="40"/>
      <c r="BT182" s="40"/>
      <c r="BU182" s="40"/>
      <c r="BV182" s="49"/>
      <c r="BW182" s="40"/>
      <c r="BX182" s="49"/>
      <c r="BY182" s="40"/>
      <c r="BZ182" s="40"/>
      <c r="CA182" s="40"/>
      <c r="CB182" s="40"/>
      <c r="CC182" s="48"/>
      <c r="CD182" s="48"/>
      <c r="CE182" s="40"/>
      <c r="CF182" s="48"/>
      <c r="CG182" s="40"/>
      <c r="CH182" s="56"/>
      <c r="CI182" s="56"/>
      <c r="CJ182" s="72"/>
      <c r="CK182" s="40"/>
      <c r="CL182" s="40"/>
      <c r="CM182" s="40"/>
      <c r="CN182" s="40"/>
      <c r="CO182" s="40"/>
      <c r="CP182" s="40"/>
      <c r="CQ182" s="56"/>
      <c r="CR182" s="40"/>
      <c r="CS182" s="40"/>
      <c r="CT182" s="41"/>
      <c r="CU182" s="41"/>
      <c r="CV182" s="49"/>
      <c r="CW182" s="40"/>
      <c r="CX182" s="49"/>
      <c r="CY182" s="40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</row>
    <row r="183" spans="1:117">
      <c r="A183" s="165">
        <v>42036</v>
      </c>
      <c r="B183" s="40"/>
      <c r="C183" s="41"/>
      <c r="D183" s="41"/>
      <c r="E183" s="40"/>
      <c r="F183" s="42"/>
      <c r="G183" s="40"/>
      <c r="H183" s="71"/>
      <c r="I183" s="67"/>
      <c r="J183" s="40"/>
      <c r="K183" s="50"/>
      <c r="L183" s="50"/>
      <c r="M183" s="67"/>
      <c r="N183" s="40"/>
      <c r="O183" s="42"/>
      <c r="P183" s="42"/>
      <c r="Q183" s="67"/>
      <c r="R183" s="40"/>
      <c r="T183" s="42"/>
      <c r="U183" s="42"/>
      <c r="X183" s="67"/>
      <c r="Z183" s="67"/>
      <c r="AA183" s="67"/>
      <c r="AB183" s="67"/>
      <c r="AC183" s="67"/>
      <c r="AH183" s="74"/>
      <c r="AI183" s="74">
        <v>42036</v>
      </c>
      <c r="AJ183" s="67">
        <v>3.9769999999999999</v>
      </c>
      <c r="AK183" s="68"/>
      <c r="AL183" s="68"/>
      <c r="AM183" s="69">
        <v>1.4656911768450669</v>
      </c>
      <c r="AN183" s="68">
        <v>3.9769999999999999</v>
      </c>
      <c r="AO183" s="68">
        <v>3.9769999999999999</v>
      </c>
      <c r="AP183" s="68">
        <v>3.9769999999999999</v>
      </c>
      <c r="AQ183" s="66">
        <v>3.9769999999999999</v>
      </c>
      <c r="AR183" s="40">
        <v>3.9769999999999999</v>
      </c>
      <c r="AS183" s="40">
        <v>3.9769999999999999</v>
      </c>
      <c r="AT183" s="40">
        <v>3.9769999999999999</v>
      </c>
      <c r="AU183" s="48">
        <v>3.9769999999999999</v>
      </c>
      <c r="AV183" s="48"/>
      <c r="AW183" s="48"/>
      <c r="AX183" s="40">
        <v>3.9769999999999999</v>
      </c>
      <c r="AY183" s="40">
        <v>3.9769999999999999</v>
      </c>
      <c r="AZ183" s="40">
        <v>3.9769999999999999</v>
      </c>
      <c r="BA183" s="67">
        <v>3.9769999999999999</v>
      </c>
      <c r="BB183" s="40">
        <v>3.9769999999999999</v>
      </c>
      <c r="BC183" s="51">
        <v>3.9769999999999999</v>
      </c>
      <c r="BD183" s="51">
        <v>3.9769999999999999</v>
      </c>
      <c r="BE183" s="51">
        <v>3.9769999999999999</v>
      </c>
      <c r="BF183" s="67"/>
      <c r="BG183" s="40"/>
      <c r="BH183" s="40">
        <v>1.3166475083330003</v>
      </c>
      <c r="BI183" s="51">
        <v>6.4102881828934005E-2</v>
      </c>
      <c r="BJ183" s="51">
        <v>7.1984998644262041E-2</v>
      </c>
      <c r="BK183" s="51"/>
      <c r="BL183" s="40">
        <v>0.36854191019488736</v>
      </c>
      <c r="BM183" s="40"/>
      <c r="BN183" s="40"/>
      <c r="BO183" s="71"/>
      <c r="BP183" s="71"/>
      <c r="BQ183" s="40"/>
      <c r="BR183" s="71"/>
      <c r="BS183" s="40"/>
      <c r="BT183" s="40"/>
      <c r="BU183" s="40"/>
      <c r="BV183" s="49"/>
      <c r="BW183" s="40"/>
      <c r="BX183" s="49"/>
      <c r="BY183" s="40"/>
      <c r="BZ183" s="40"/>
      <c r="CA183" s="40"/>
      <c r="CB183" s="40"/>
      <c r="CC183" s="48"/>
      <c r="CD183" s="48"/>
      <c r="CE183" s="40"/>
      <c r="CF183" s="48"/>
      <c r="CG183" s="40"/>
      <c r="CH183" s="56"/>
      <c r="CI183" s="56"/>
      <c r="CJ183" s="72"/>
      <c r="CK183" s="40"/>
      <c r="CL183" s="40"/>
      <c r="CM183" s="40"/>
      <c r="CN183" s="40"/>
      <c r="CO183" s="40"/>
      <c r="CP183" s="40"/>
      <c r="CQ183" s="56"/>
      <c r="CR183" s="40"/>
      <c r="CS183" s="40"/>
      <c r="CT183" s="41"/>
      <c r="CU183" s="41"/>
      <c r="CV183" s="49"/>
      <c r="CW183" s="40"/>
      <c r="CX183" s="49"/>
      <c r="CY183" s="40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</row>
    <row r="184" spans="1:117">
      <c r="A184" s="165">
        <v>42064</v>
      </c>
      <c r="B184" s="40"/>
      <c r="C184" s="41"/>
      <c r="D184" s="41"/>
      <c r="E184" s="40"/>
      <c r="F184" s="42"/>
      <c r="G184" s="40"/>
      <c r="H184" s="71"/>
      <c r="I184" s="67"/>
      <c r="J184" s="40"/>
      <c r="K184" s="50"/>
      <c r="L184" s="50"/>
      <c r="M184" s="67"/>
      <c r="N184" s="40"/>
      <c r="O184" s="42"/>
      <c r="P184" s="42"/>
      <c r="Q184" s="67"/>
      <c r="R184" s="40"/>
      <c r="T184" s="42"/>
      <c r="U184" s="42"/>
      <c r="X184" s="67"/>
      <c r="Z184" s="67"/>
      <c r="AA184" s="67"/>
      <c r="AB184" s="67"/>
      <c r="AC184" s="67"/>
      <c r="AH184" s="74"/>
      <c r="AI184" s="74">
        <v>42064</v>
      </c>
      <c r="AJ184" s="67">
        <v>3.8730000000000002</v>
      </c>
      <c r="AK184" s="68"/>
      <c r="AL184" s="68"/>
      <c r="AM184" s="69">
        <v>1.4205219673479972</v>
      </c>
      <c r="AN184" s="68">
        <v>3.8730000000000002</v>
      </c>
      <c r="AO184" s="68">
        <v>3.8730000000000002</v>
      </c>
      <c r="AP184" s="68">
        <v>3.8730000000000002</v>
      </c>
      <c r="AQ184" s="66">
        <v>3.8730000000000002</v>
      </c>
      <c r="AR184" s="40">
        <v>3.8730000000000002</v>
      </c>
      <c r="AS184" s="40">
        <v>3.8730000000000002</v>
      </c>
      <c r="AT184" s="40">
        <v>3.8730000000000002</v>
      </c>
      <c r="AU184" s="48">
        <v>3.8730000000000002</v>
      </c>
      <c r="AV184" s="48"/>
      <c r="AW184" s="48"/>
      <c r="AX184" s="40">
        <v>3.8730000000000002</v>
      </c>
      <c r="AY184" s="40">
        <v>3.8730000000000002</v>
      </c>
      <c r="AZ184" s="40">
        <v>3.8730000000000002</v>
      </c>
      <c r="BA184" s="67">
        <v>3.8730000000000002</v>
      </c>
      <c r="BB184" s="40">
        <v>3.8730000000000002</v>
      </c>
      <c r="BC184" s="51">
        <v>3.8730000000000002</v>
      </c>
      <c r="BD184" s="51">
        <v>3.8730000000000002</v>
      </c>
      <c r="BE184" s="51">
        <v>3.8730000000000002</v>
      </c>
      <c r="BF184" s="67"/>
      <c r="BG184" s="40"/>
      <c r="BH184" s="40">
        <v>1.3160449116000001</v>
      </c>
      <c r="BI184" s="51">
        <v>6.4115488242238006E-2</v>
      </c>
      <c r="BJ184" s="51">
        <v>7.1985667649882026E-2</v>
      </c>
      <c r="BK184" s="51"/>
      <c r="BL184" s="40">
        <v>0.36677561769894063</v>
      </c>
      <c r="BM184" s="40"/>
      <c r="BN184" s="40"/>
      <c r="BO184" s="71"/>
      <c r="BP184" s="71"/>
      <c r="BQ184" s="40"/>
      <c r="BR184" s="71"/>
      <c r="BS184" s="40"/>
      <c r="BT184" s="40"/>
      <c r="BU184" s="40"/>
      <c r="BV184" s="49"/>
      <c r="BW184" s="40"/>
      <c r="BX184" s="49"/>
      <c r="BY184" s="40"/>
      <c r="BZ184" s="40"/>
      <c r="CA184" s="40"/>
      <c r="CB184" s="40"/>
      <c r="CC184" s="48"/>
      <c r="CD184" s="48"/>
      <c r="CE184" s="40"/>
      <c r="CF184" s="48"/>
      <c r="CG184" s="40"/>
      <c r="CH184" s="56"/>
      <c r="CI184" s="56"/>
      <c r="CJ184" s="72"/>
      <c r="CK184" s="40"/>
      <c r="CL184" s="40"/>
      <c r="CM184" s="40"/>
      <c r="CN184" s="40"/>
      <c r="CO184" s="40"/>
      <c r="CP184" s="40"/>
      <c r="CQ184" s="56"/>
      <c r="CR184" s="40"/>
      <c r="CS184" s="40"/>
      <c r="CT184" s="41"/>
      <c r="CU184" s="41"/>
      <c r="CV184" s="49"/>
      <c r="CW184" s="40"/>
      <c r="CX184" s="49"/>
      <c r="CY184" s="40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</row>
    <row r="185" spans="1:117">
      <c r="A185" s="165">
        <v>42095</v>
      </c>
      <c r="B185" s="40"/>
      <c r="C185" s="41"/>
      <c r="D185" s="41"/>
      <c r="E185" s="40"/>
      <c r="F185" s="42"/>
      <c r="G185" s="40"/>
      <c r="H185" s="71"/>
      <c r="I185" s="67"/>
      <c r="J185" s="40"/>
      <c r="K185" s="50"/>
      <c r="L185" s="50"/>
      <c r="M185" s="67"/>
      <c r="N185" s="40"/>
      <c r="O185" s="42"/>
      <c r="P185" s="42"/>
      <c r="Q185" s="67"/>
      <c r="R185" s="40"/>
      <c r="T185" s="42"/>
      <c r="U185" s="42"/>
      <c r="X185" s="67"/>
      <c r="Z185" s="67"/>
      <c r="AA185" s="67"/>
      <c r="AB185" s="67"/>
      <c r="AC185" s="67"/>
      <c r="AH185" s="74"/>
      <c r="AI185" s="74"/>
      <c r="AJ185" s="67"/>
      <c r="AK185" s="68"/>
      <c r="AL185" s="68"/>
      <c r="AM185" s="69"/>
      <c r="AN185" s="68"/>
      <c r="AO185" s="68"/>
      <c r="AP185" s="68"/>
      <c r="AQ185" s="66"/>
      <c r="AR185" s="40"/>
      <c r="AS185" s="40"/>
      <c r="AT185" s="40"/>
      <c r="AU185" s="48"/>
      <c r="AV185" s="48"/>
      <c r="AW185" s="48"/>
      <c r="AX185" s="40"/>
      <c r="AY185" s="40"/>
      <c r="AZ185" s="40"/>
      <c r="BA185" s="67"/>
      <c r="BB185" s="40"/>
      <c r="BC185" s="51"/>
      <c r="BD185" s="51"/>
      <c r="BE185" s="51"/>
      <c r="BF185" s="67"/>
      <c r="BG185" s="40"/>
      <c r="BH185" s="40"/>
      <c r="BI185" s="51"/>
      <c r="BJ185" s="51"/>
      <c r="BK185" s="51"/>
      <c r="BL185" s="40"/>
      <c r="BM185" s="40"/>
      <c r="BN185" s="40"/>
      <c r="BO185" s="71"/>
      <c r="BP185" s="71"/>
      <c r="BQ185" s="40"/>
      <c r="BR185" s="71"/>
      <c r="BS185" s="40"/>
      <c r="BT185" s="40"/>
      <c r="BU185" s="40"/>
      <c r="BV185" s="49"/>
      <c r="BW185" s="40"/>
      <c r="BX185" s="49"/>
      <c r="BY185" s="40"/>
      <c r="BZ185" s="40"/>
      <c r="CA185" s="40"/>
      <c r="CB185" s="40"/>
      <c r="CC185" s="48"/>
      <c r="CD185" s="48"/>
      <c r="CE185" s="40"/>
      <c r="CF185" s="48"/>
      <c r="CG185" s="40"/>
      <c r="CH185" s="56"/>
      <c r="CI185" s="56"/>
      <c r="CJ185" s="72"/>
      <c r="CK185" s="40"/>
      <c r="CL185" s="40"/>
      <c r="CM185" s="40"/>
      <c r="CN185" s="40"/>
      <c r="CO185" s="40"/>
      <c r="CP185" s="40"/>
      <c r="CQ185" s="56"/>
      <c r="CR185" s="40"/>
      <c r="CS185" s="40"/>
      <c r="CT185" s="41"/>
      <c r="CU185" s="41"/>
      <c r="CV185" s="49"/>
      <c r="CW185" s="40"/>
      <c r="CX185" s="49"/>
      <c r="CY185" s="40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</row>
    <row r="186" spans="1:117">
      <c r="A186" s="165">
        <v>42125</v>
      </c>
      <c r="B186" s="40"/>
      <c r="C186" s="41"/>
      <c r="D186" s="41"/>
      <c r="E186" s="40"/>
      <c r="F186" s="42"/>
      <c r="G186" s="40"/>
      <c r="H186" s="71"/>
      <c r="I186" s="67"/>
      <c r="J186" s="40"/>
      <c r="K186" s="50"/>
      <c r="L186" s="50"/>
      <c r="M186" s="67"/>
      <c r="N186" s="40"/>
      <c r="O186" s="42"/>
      <c r="P186" s="42"/>
      <c r="Q186" s="67"/>
      <c r="R186" s="40"/>
      <c r="T186" s="42"/>
      <c r="U186" s="42"/>
      <c r="X186" s="67"/>
      <c r="Z186" s="67"/>
      <c r="AA186" s="67"/>
      <c r="AB186" s="67"/>
      <c r="AC186" s="67"/>
      <c r="AH186" s="74"/>
      <c r="AI186" s="67"/>
      <c r="AJ186" s="67"/>
      <c r="AK186" s="68"/>
      <c r="AL186" s="68"/>
      <c r="AM186" s="69"/>
      <c r="AN186" s="68"/>
      <c r="AO186" s="68"/>
      <c r="AP186" s="68"/>
      <c r="AQ186" s="66"/>
      <c r="AR186" s="40"/>
      <c r="AS186" s="40"/>
      <c r="AT186" s="40"/>
      <c r="AU186" s="48"/>
      <c r="AV186" s="48"/>
      <c r="AW186" s="48"/>
      <c r="AX186" s="40"/>
      <c r="AY186" s="40"/>
      <c r="AZ186" s="40"/>
      <c r="BA186" s="67"/>
      <c r="BB186" s="40"/>
      <c r="BC186" s="51"/>
      <c r="BD186" s="51"/>
      <c r="BE186" s="51"/>
      <c r="BF186" s="40"/>
      <c r="BG186" s="65"/>
      <c r="BH186" s="40"/>
      <c r="BI186" s="40"/>
      <c r="BJ186" s="40"/>
      <c r="BK186" s="40"/>
      <c r="BL186" s="40"/>
      <c r="BM186" s="40"/>
      <c r="BN186" s="40"/>
      <c r="BO186" s="71"/>
      <c r="BP186" s="71"/>
      <c r="BQ186" s="40"/>
      <c r="BR186" s="71"/>
      <c r="BS186" s="40"/>
      <c r="BT186" s="40"/>
      <c r="BU186" s="40"/>
      <c r="BV186" s="49"/>
      <c r="BW186" s="40"/>
      <c r="BX186" s="49"/>
      <c r="BY186" s="40"/>
      <c r="BZ186" s="40"/>
      <c r="CA186" s="40"/>
      <c r="CB186" s="40"/>
      <c r="CC186" s="48"/>
      <c r="CD186" s="48"/>
      <c r="CE186" s="40"/>
      <c r="CF186" s="48"/>
      <c r="CG186" s="40"/>
      <c r="CH186" s="56"/>
      <c r="CI186" s="56"/>
      <c r="CJ186" s="72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</row>
    <row r="187" spans="1:117">
      <c r="A187" s="165">
        <v>42156</v>
      </c>
      <c r="B187" s="40"/>
      <c r="C187" s="41"/>
      <c r="D187" s="41"/>
      <c r="E187" s="40"/>
      <c r="F187" s="42"/>
      <c r="G187" s="40"/>
      <c r="H187" s="71"/>
      <c r="I187" s="67"/>
      <c r="J187" s="40"/>
      <c r="K187" s="50"/>
      <c r="L187" s="50"/>
      <c r="M187" s="67"/>
      <c r="N187" s="40"/>
      <c r="O187" s="42"/>
      <c r="P187" s="42"/>
      <c r="Q187" s="67"/>
      <c r="R187" s="40"/>
      <c r="T187" s="42"/>
      <c r="U187" s="42"/>
      <c r="X187" s="67"/>
      <c r="Z187" s="67"/>
      <c r="AA187" s="67"/>
      <c r="AB187" s="67"/>
      <c r="AC187" s="67"/>
      <c r="AH187" s="74"/>
      <c r="AI187" s="67"/>
      <c r="AJ187" s="67"/>
      <c r="AK187" s="68"/>
      <c r="AL187" s="68"/>
      <c r="AM187" s="69"/>
      <c r="AN187" s="68"/>
      <c r="AO187" s="68"/>
      <c r="AP187" s="68"/>
      <c r="AQ187" s="66"/>
      <c r="AR187" s="40"/>
      <c r="AS187" s="40"/>
      <c r="AT187" s="40"/>
      <c r="AU187" s="48"/>
      <c r="AV187" s="48"/>
      <c r="AW187" s="48"/>
      <c r="AX187" s="40"/>
      <c r="AY187" s="40"/>
      <c r="AZ187" s="40"/>
      <c r="BA187" s="67"/>
      <c r="BB187" s="40"/>
      <c r="BC187" s="51"/>
      <c r="BD187" s="51"/>
      <c r="BE187" s="51"/>
      <c r="BF187" s="40"/>
      <c r="BG187" s="65"/>
      <c r="BH187" s="40"/>
      <c r="BI187" s="40"/>
      <c r="BJ187" s="40"/>
      <c r="BK187" s="40"/>
      <c r="BL187" s="40"/>
      <c r="BM187" s="40"/>
      <c r="BN187" s="40"/>
      <c r="BO187" s="71"/>
      <c r="BP187" s="71"/>
      <c r="BQ187" s="40"/>
      <c r="BR187" s="71"/>
      <c r="BS187" s="40"/>
      <c r="BT187" s="40"/>
      <c r="BU187" s="40"/>
      <c r="BV187" s="49"/>
      <c r="BW187" s="40"/>
      <c r="BX187" s="49"/>
      <c r="BY187" s="40"/>
      <c r="BZ187" s="40"/>
      <c r="CA187" s="40"/>
      <c r="CB187" s="40"/>
      <c r="CC187" s="48"/>
      <c r="CD187" s="48"/>
      <c r="CE187" s="40"/>
      <c r="CF187" s="48"/>
      <c r="CG187" s="40"/>
      <c r="CH187" s="56"/>
      <c r="CI187" s="56"/>
      <c r="CJ187" s="72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</row>
    <row r="188" spans="1:117">
      <c r="A188" s="165">
        <v>42186</v>
      </c>
      <c r="B188" s="40"/>
      <c r="C188" s="41"/>
      <c r="D188" s="41"/>
      <c r="E188" s="40"/>
      <c r="F188" s="40"/>
      <c r="G188" s="40"/>
      <c r="H188" s="40"/>
      <c r="I188" s="67"/>
      <c r="J188" s="40"/>
      <c r="K188" s="40"/>
      <c r="L188" s="40"/>
      <c r="M188" s="67"/>
      <c r="N188" s="40"/>
      <c r="O188" s="40"/>
      <c r="P188" s="40"/>
      <c r="Q188" s="67"/>
      <c r="R188" s="40"/>
      <c r="T188" s="40"/>
      <c r="U188" s="40"/>
      <c r="X188" s="67"/>
      <c r="Z188" s="67"/>
      <c r="AA188" s="67"/>
      <c r="AB188" s="67"/>
      <c r="AC188" s="67"/>
      <c r="AH188" s="74"/>
      <c r="AI188" s="67"/>
      <c r="AJ188" s="67"/>
      <c r="AK188" s="68"/>
      <c r="AL188" s="68"/>
      <c r="AM188" s="69"/>
      <c r="AN188" s="69"/>
      <c r="AO188" s="66"/>
      <c r="AP188" s="68"/>
      <c r="AQ188" s="66"/>
      <c r="AR188" s="40"/>
      <c r="AS188" s="41"/>
      <c r="AT188" s="40"/>
      <c r="AU188" s="48"/>
      <c r="AV188" s="48"/>
      <c r="AW188" s="40"/>
      <c r="AX188" s="40"/>
      <c r="AY188" s="40"/>
      <c r="AZ188" s="40"/>
      <c r="BA188" s="67"/>
      <c r="BB188" s="40"/>
      <c r="BC188" s="40"/>
      <c r="BD188" s="40"/>
      <c r="BE188" s="40"/>
      <c r="BF188" s="40"/>
      <c r="BG188" s="65"/>
      <c r="BH188" s="42"/>
      <c r="BI188" s="40"/>
      <c r="BJ188" s="40"/>
      <c r="BK188" s="40"/>
      <c r="BL188" s="40"/>
      <c r="BM188" s="40"/>
      <c r="BN188" s="40"/>
      <c r="BO188" s="71"/>
      <c r="BP188" s="71"/>
      <c r="BQ188" s="40"/>
      <c r="BR188" s="71"/>
      <c r="BS188" s="75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</row>
    <row r="189" spans="1:117">
      <c r="A189" s="165">
        <v>42217</v>
      </c>
      <c r="B189" s="40"/>
      <c r="C189" s="41"/>
      <c r="D189" s="41"/>
      <c r="E189" s="40"/>
      <c r="F189" s="40"/>
      <c r="G189" s="40"/>
      <c r="H189" s="40"/>
      <c r="I189" s="67"/>
      <c r="J189" s="40"/>
      <c r="K189" s="40"/>
      <c r="L189" s="40"/>
      <c r="M189" s="67"/>
      <c r="N189" s="40"/>
      <c r="O189" s="40"/>
      <c r="P189" s="40"/>
      <c r="Q189" s="67"/>
      <c r="R189" s="40"/>
      <c r="T189" s="40"/>
      <c r="U189" s="40"/>
      <c r="X189" s="67"/>
      <c r="Z189" s="67"/>
      <c r="AA189" s="67"/>
      <c r="AB189" s="67"/>
      <c r="AC189" s="67"/>
      <c r="AH189" s="74"/>
      <c r="AI189" s="67"/>
      <c r="AJ189" s="67"/>
      <c r="AK189" s="68"/>
      <c r="AL189" s="68"/>
      <c r="AM189" s="69"/>
      <c r="AN189" s="69"/>
      <c r="AO189" s="66"/>
      <c r="AP189" s="68"/>
      <c r="AQ189" s="66"/>
      <c r="AR189" s="40"/>
      <c r="AS189" s="41"/>
      <c r="AT189" s="40"/>
      <c r="AU189" s="48"/>
      <c r="AV189" s="48"/>
      <c r="AW189" s="40"/>
      <c r="AX189" s="40"/>
      <c r="AY189" s="40"/>
      <c r="AZ189" s="40"/>
      <c r="BA189" s="67"/>
      <c r="BB189" s="40"/>
      <c r="BC189" s="40"/>
      <c r="BD189" s="40"/>
      <c r="BE189" s="40"/>
      <c r="BF189" s="40"/>
      <c r="BG189" s="65"/>
      <c r="BH189" s="42"/>
      <c r="BI189" s="40"/>
      <c r="BJ189" s="40"/>
      <c r="BK189" s="40"/>
      <c r="BL189" s="40"/>
      <c r="BM189" s="40"/>
      <c r="BN189" s="40"/>
      <c r="BO189" s="71"/>
      <c r="BP189" s="71"/>
      <c r="BQ189" s="40"/>
      <c r="BR189" s="71"/>
      <c r="BS189" s="75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</row>
    <row r="190" spans="1:117">
      <c r="A190" s="165">
        <v>42248</v>
      </c>
      <c r="B190" s="40"/>
      <c r="C190" s="41"/>
      <c r="D190" s="41"/>
      <c r="E190" s="40"/>
      <c r="F190" s="40"/>
      <c r="G190" s="40"/>
      <c r="H190" s="40"/>
      <c r="I190" s="67"/>
      <c r="J190" s="40"/>
      <c r="K190" s="40"/>
      <c r="L190" s="40"/>
      <c r="M190" s="67"/>
      <c r="N190" s="40"/>
      <c r="O190" s="40"/>
      <c r="P190" s="40"/>
      <c r="Q190" s="67"/>
      <c r="R190" s="40"/>
      <c r="T190" s="40"/>
      <c r="U190" s="40"/>
      <c r="X190" s="67"/>
      <c r="Z190" s="67"/>
      <c r="AA190" s="67"/>
      <c r="AB190" s="67"/>
      <c r="AC190" s="67"/>
      <c r="AH190" s="74"/>
      <c r="AI190" s="67"/>
      <c r="AJ190" s="67"/>
      <c r="AK190" s="68"/>
      <c r="AL190" s="68"/>
      <c r="AM190" s="69"/>
      <c r="AN190" s="69"/>
      <c r="AO190" s="66"/>
      <c r="AP190" s="68"/>
      <c r="AQ190" s="66"/>
      <c r="AR190" s="40"/>
      <c r="AS190" s="41"/>
      <c r="AT190" s="40"/>
      <c r="AU190" s="48"/>
      <c r="AV190" s="48"/>
      <c r="AW190" s="40"/>
      <c r="AX190" s="40"/>
      <c r="AY190" s="40"/>
      <c r="AZ190" s="40"/>
      <c r="BA190" s="67"/>
      <c r="BB190" s="40"/>
      <c r="BC190" s="40"/>
      <c r="BD190" s="40"/>
      <c r="BE190" s="40"/>
      <c r="BF190" s="40"/>
      <c r="BG190" s="65"/>
      <c r="BH190" s="42"/>
      <c r="BI190" s="40"/>
      <c r="BJ190" s="40"/>
      <c r="BK190" s="40"/>
      <c r="BL190" s="40"/>
      <c r="BM190" s="40"/>
      <c r="BN190" s="40"/>
      <c r="BO190" s="71"/>
      <c r="BP190" s="71"/>
      <c r="BQ190" s="40"/>
      <c r="BR190" s="71"/>
      <c r="BS190" s="75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</row>
    <row r="191" spans="1:117">
      <c r="A191" s="165">
        <v>42278</v>
      </c>
      <c r="B191" s="40"/>
      <c r="C191" s="41"/>
      <c r="D191" s="41"/>
      <c r="E191" s="40"/>
      <c r="F191" s="40"/>
      <c r="G191" s="40"/>
      <c r="H191" s="40"/>
      <c r="I191" s="67"/>
      <c r="J191" s="40"/>
      <c r="K191" s="40"/>
      <c r="L191" s="40"/>
      <c r="M191" s="67"/>
      <c r="N191" s="40"/>
      <c r="O191" s="40"/>
      <c r="P191" s="40"/>
      <c r="Q191" s="67"/>
      <c r="R191" s="40"/>
      <c r="T191" s="40"/>
      <c r="U191" s="40"/>
      <c r="X191" s="67"/>
      <c r="Z191" s="67"/>
      <c r="AA191" s="67"/>
      <c r="AB191" s="67"/>
      <c r="AC191" s="67"/>
      <c r="AH191" s="74"/>
      <c r="AI191" s="67"/>
      <c r="AJ191" s="67"/>
      <c r="AK191" s="68"/>
      <c r="AL191" s="68"/>
      <c r="AM191" s="69"/>
      <c r="AN191" s="69"/>
      <c r="AO191" s="66"/>
      <c r="AP191" s="68"/>
      <c r="AQ191" s="66"/>
      <c r="AR191" s="40"/>
      <c r="AS191" s="41"/>
      <c r="AT191" s="40"/>
      <c r="AU191" s="48"/>
      <c r="AV191" s="48"/>
      <c r="AW191" s="40"/>
      <c r="AX191" s="40"/>
      <c r="AY191" s="40"/>
      <c r="AZ191" s="40"/>
      <c r="BA191" s="67"/>
      <c r="BB191" s="40"/>
      <c r="BC191" s="40"/>
      <c r="BD191" s="40"/>
      <c r="BE191" s="40"/>
      <c r="BF191" s="40"/>
      <c r="BG191" s="65"/>
      <c r="BH191" s="42"/>
      <c r="BI191" s="40"/>
      <c r="BJ191" s="40"/>
      <c r="BK191" s="40"/>
      <c r="BL191" s="40"/>
      <c r="BM191" s="40"/>
      <c r="BN191" s="40"/>
      <c r="BO191" s="71"/>
      <c r="BP191" s="71"/>
      <c r="BQ191" s="40"/>
      <c r="BR191" s="71"/>
      <c r="BS191" s="75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</row>
    <row r="192" spans="1:117">
      <c r="A192" s="165">
        <v>42309</v>
      </c>
      <c r="B192" s="40"/>
      <c r="C192" s="41"/>
      <c r="D192" s="41"/>
      <c r="E192" s="40"/>
      <c r="F192" s="40"/>
      <c r="G192" s="40"/>
      <c r="H192" s="40"/>
      <c r="I192" s="67"/>
      <c r="J192" s="40"/>
      <c r="K192" s="40"/>
      <c r="L192" s="40"/>
      <c r="M192" s="67"/>
      <c r="N192" s="40"/>
      <c r="O192" s="40"/>
      <c r="P192" s="40"/>
      <c r="Q192" s="67"/>
      <c r="R192" s="40"/>
      <c r="T192" s="40"/>
      <c r="U192" s="40"/>
      <c r="X192" s="67"/>
      <c r="Z192" s="67"/>
      <c r="AA192" s="67"/>
      <c r="AB192" s="67"/>
      <c r="AC192" s="67"/>
      <c r="AH192" s="74"/>
      <c r="AI192" s="67"/>
      <c r="AJ192" s="67"/>
      <c r="AK192" s="68"/>
      <c r="AL192" s="68"/>
      <c r="AM192" s="69"/>
      <c r="AN192" s="69"/>
      <c r="AO192" s="66"/>
      <c r="AP192" s="68"/>
      <c r="AQ192" s="66"/>
      <c r="AR192" s="40"/>
      <c r="AS192" s="41"/>
      <c r="AT192" s="40"/>
      <c r="AU192" s="48"/>
      <c r="AV192" s="48"/>
      <c r="AW192" s="40"/>
      <c r="AX192" s="40"/>
      <c r="AY192" s="40"/>
      <c r="AZ192" s="40"/>
      <c r="BA192" s="67"/>
      <c r="BB192" s="40"/>
      <c r="BC192" s="40"/>
      <c r="BD192" s="40"/>
      <c r="BE192" s="40"/>
      <c r="BF192" s="40"/>
      <c r="BG192" s="65"/>
      <c r="BH192" s="42"/>
      <c r="BI192" s="40"/>
      <c r="BJ192" s="40"/>
      <c r="BK192" s="40"/>
      <c r="BL192" s="40"/>
      <c r="BM192" s="40"/>
      <c r="BN192" s="40"/>
      <c r="BO192" s="71"/>
      <c r="BP192" s="71"/>
      <c r="BQ192" s="40"/>
      <c r="BR192" s="71"/>
      <c r="BS192" s="75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</row>
    <row r="193" spans="1:117">
      <c r="A193" s="165">
        <v>42339</v>
      </c>
      <c r="B193" s="40"/>
      <c r="C193" s="41"/>
      <c r="D193" s="41"/>
      <c r="E193" s="40"/>
      <c r="F193" s="40"/>
      <c r="G193" s="40"/>
      <c r="H193" s="40"/>
      <c r="I193" s="67"/>
      <c r="J193" s="40"/>
      <c r="K193" s="40"/>
      <c r="L193" s="40"/>
      <c r="M193" s="67"/>
      <c r="N193" s="40"/>
      <c r="O193" s="40"/>
      <c r="P193" s="40"/>
      <c r="Q193" s="67"/>
      <c r="R193" s="40"/>
      <c r="T193" s="40"/>
      <c r="U193" s="40"/>
      <c r="X193" s="67"/>
      <c r="Z193" s="67"/>
      <c r="AA193" s="67"/>
      <c r="AB193" s="67"/>
      <c r="AC193" s="67"/>
      <c r="AH193" s="74"/>
      <c r="AI193" s="67"/>
      <c r="AJ193" s="67"/>
      <c r="AK193" s="68"/>
      <c r="AL193" s="68"/>
      <c r="AM193" s="69"/>
      <c r="AN193" s="69"/>
      <c r="AO193" s="66"/>
      <c r="AP193" s="68"/>
      <c r="AQ193" s="66"/>
      <c r="AR193" s="40"/>
      <c r="AS193" s="41"/>
      <c r="AT193" s="40"/>
      <c r="AU193" s="48"/>
      <c r="AV193" s="48"/>
      <c r="AW193" s="40"/>
      <c r="AX193" s="40"/>
      <c r="AY193" s="40"/>
      <c r="AZ193" s="40"/>
      <c r="BA193" s="67"/>
      <c r="BB193" s="40"/>
      <c r="BC193" s="40"/>
      <c r="BD193" s="40"/>
      <c r="BE193" s="40"/>
      <c r="BF193" s="40"/>
      <c r="BG193" s="65"/>
      <c r="BH193" s="42"/>
      <c r="BI193" s="40"/>
      <c r="BJ193" s="40"/>
      <c r="BK193" s="40"/>
      <c r="BL193" s="40"/>
      <c r="BM193" s="40"/>
      <c r="BN193" s="40"/>
      <c r="BO193" s="71"/>
      <c r="BP193" s="71"/>
      <c r="BQ193" s="40"/>
      <c r="BR193" s="71"/>
      <c r="BS193" s="75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</row>
    <row r="194" spans="1:117">
      <c r="A194" s="165">
        <v>42370</v>
      </c>
      <c r="B194" s="40"/>
      <c r="C194" s="41"/>
      <c r="D194" s="41"/>
      <c r="E194" s="40"/>
      <c r="F194" s="40"/>
      <c r="G194" s="40"/>
      <c r="H194" s="40"/>
      <c r="I194" s="67"/>
      <c r="J194" s="40"/>
      <c r="K194" s="40"/>
      <c r="L194" s="40"/>
      <c r="M194" s="67"/>
      <c r="N194" s="40"/>
      <c r="O194" s="40"/>
      <c r="P194" s="40"/>
      <c r="Q194" s="67"/>
      <c r="R194" s="40"/>
      <c r="T194" s="40"/>
      <c r="U194" s="40"/>
      <c r="X194" s="67"/>
      <c r="Z194" s="67"/>
      <c r="AA194" s="67"/>
      <c r="AB194" s="67"/>
      <c r="AC194" s="67"/>
      <c r="AH194" s="74"/>
      <c r="AI194" s="67"/>
      <c r="AJ194" s="67"/>
      <c r="AK194" s="68"/>
      <c r="AL194" s="68"/>
      <c r="AM194" s="69"/>
      <c r="AN194" s="69"/>
      <c r="AO194" s="66"/>
      <c r="AP194" s="68"/>
      <c r="AQ194" s="66"/>
      <c r="AR194" s="40"/>
      <c r="AS194" s="41"/>
      <c r="AT194" s="40"/>
      <c r="AU194" s="48"/>
      <c r="AV194" s="48"/>
      <c r="AW194" s="40"/>
      <c r="AX194" s="40"/>
      <c r="AY194" s="40"/>
      <c r="AZ194" s="40"/>
      <c r="BA194" s="67"/>
      <c r="BB194" s="40"/>
      <c r="BC194" s="40"/>
      <c r="BD194" s="40"/>
      <c r="BE194" s="40"/>
      <c r="BF194" s="40"/>
      <c r="BG194" s="65"/>
      <c r="BH194" s="42"/>
      <c r="BI194" s="40"/>
      <c r="BJ194" s="40"/>
      <c r="BK194" s="40"/>
      <c r="BL194" s="40"/>
      <c r="BM194" s="40"/>
      <c r="BN194" s="40"/>
      <c r="BO194" s="71"/>
      <c r="BP194" s="71"/>
      <c r="BQ194" s="40"/>
      <c r="BR194" s="71"/>
      <c r="BS194" s="75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</row>
    <row r="195" spans="1:117">
      <c r="A195" s="165">
        <v>42401</v>
      </c>
      <c r="B195" s="40"/>
      <c r="C195" s="41"/>
      <c r="D195" s="41"/>
      <c r="E195" s="40"/>
      <c r="F195" s="40"/>
      <c r="G195" s="40"/>
      <c r="H195" s="40"/>
      <c r="I195" s="67"/>
      <c r="J195" s="40"/>
      <c r="K195" s="40"/>
      <c r="L195" s="40"/>
      <c r="M195" s="67"/>
      <c r="N195" s="40"/>
      <c r="O195" s="40"/>
      <c r="P195" s="40"/>
      <c r="Q195" s="67"/>
      <c r="R195" s="40"/>
      <c r="T195" s="40"/>
      <c r="U195" s="40"/>
      <c r="X195" s="67"/>
      <c r="Z195" s="67"/>
      <c r="AA195" s="67"/>
      <c r="AB195" s="67"/>
      <c r="AC195" s="67"/>
      <c r="AH195" s="74"/>
      <c r="AI195" s="67"/>
      <c r="AJ195" s="67"/>
      <c r="AK195" s="68"/>
      <c r="AL195" s="68"/>
      <c r="AM195" s="69"/>
      <c r="AN195" s="69"/>
      <c r="AO195" s="66"/>
      <c r="AP195" s="68"/>
      <c r="AQ195" s="66"/>
      <c r="AR195" s="40"/>
      <c r="AS195" s="41"/>
      <c r="AT195" s="40"/>
      <c r="AU195" s="48"/>
      <c r="AV195" s="48"/>
      <c r="AW195" s="40"/>
      <c r="AX195" s="40"/>
      <c r="AY195" s="40"/>
      <c r="AZ195" s="40"/>
      <c r="BA195" s="67"/>
      <c r="BB195" s="40"/>
      <c r="BC195" s="40"/>
      <c r="BD195" s="40"/>
      <c r="BE195" s="40"/>
      <c r="BF195" s="40"/>
      <c r="BG195" s="65"/>
      <c r="BH195" s="42"/>
      <c r="BI195" s="40"/>
      <c r="BJ195" s="40"/>
      <c r="BK195" s="40"/>
      <c r="BL195" s="40"/>
      <c r="BM195" s="40"/>
      <c r="BN195" s="40"/>
      <c r="BO195" s="71"/>
      <c r="BP195" s="71"/>
      <c r="BQ195" s="40"/>
      <c r="BR195" s="71"/>
      <c r="BS195" s="75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</row>
    <row r="196" spans="1:117">
      <c r="A196" s="165">
        <v>42430</v>
      </c>
      <c r="B196" s="40"/>
      <c r="C196" s="41"/>
      <c r="D196" s="41"/>
      <c r="E196" s="40"/>
      <c r="F196" s="40"/>
      <c r="G196" s="40"/>
      <c r="H196" s="40"/>
      <c r="I196" s="67"/>
      <c r="J196" s="40"/>
      <c r="K196" s="40"/>
      <c r="L196" s="40"/>
      <c r="M196" s="67"/>
      <c r="N196" s="40"/>
      <c r="O196" s="40"/>
      <c r="P196" s="40"/>
      <c r="Q196" s="67"/>
      <c r="R196" s="40"/>
      <c r="T196" s="40"/>
      <c r="U196" s="40"/>
      <c r="X196" s="67"/>
      <c r="Z196" s="67"/>
      <c r="AA196" s="67"/>
      <c r="AB196" s="67"/>
      <c r="AC196" s="67"/>
      <c r="AH196" s="74"/>
      <c r="AI196" s="67"/>
      <c r="AJ196" s="67"/>
      <c r="AK196" s="68"/>
      <c r="AL196" s="68"/>
      <c r="AM196" s="69"/>
      <c r="AN196" s="69"/>
      <c r="AO196" s="66"/>
      <c r="AP196" s="68"/>
      <c r="AQ196" s="66"/>
      <c r="AR196" s="40"/>
      <c r="AS196" s="41"/>
      <c r="AT196" s="40"/>
      <c r="AU196" s="48"/>
      <c r="AV196" s="48"/>
      <c r="AW196" s="40"/>
      <c r="AX196" s="40"/>
      <c r="AY196" s="40"/>
      <c r="AZ196" s="40"/>
      <c r="BA196" s="67"/>
      <c r="BB196" s="40"/>
      <c r="BC196" s="40"/>
      <c r="BD196" s="40"/>
      <c r="BE196" s="40"/>
      <c r="BF196" s="40"/>
      <c r="BG196" s="65"/>
      <c r="BH196" s="42"/>
      <c r="BI196" s="40"/>
      <c r="BJ196" s="40"/>
      <c r="BK196" s="40"/>
      <c r="BL196" s="40"/>
      <c r="BM196" s="40"/>
      <c r="BN196" s="40"/>
      <c r="BO196" s="71"/>
      <c r="BP196" s="71"/>
      <c r="BQ196" s="40"/>
      <c r="BR196" s="71"/>
      <c r="BS196" s="75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</row>
    <row r="197" spans="1:117">
      <c r="A197" s="165">
        <v>42461</v>
      </c>
      <c r="B197" s="40"/>
      <c r="C197" s="41"/>
      <c r="D197" s="41"/>
      <c r="E197" s="40"/>
      <c r="F197" s="40"/>
      <c r="G197" s="40"/>
      <c r="H197" s="40"/>
      <c r="I197" s="67"/>
      <c r="J197" s="40"/>
      <c r="K197" s="40"/>
      <c r="L197" s="40"/>
      <c r="M197" s="67"/>
      <c r="N197" s="40"/>
      <c r="O197" s="40"/>
      <c r="P197" s="40"/>
      <c r="Q197" s="67"/>
      <c r="R197" s="40"/>
      <c r="T197" s="40"/>
      <c r="U197" s="40"/>
      <c r="X197" s="67"/>
      <c r="Z197" s="67"/>
      <c r="AA197" s="67"/>
      <c r="AB197" s="67"/>
      <c r="AC197" s="67"/>
      <c r="AH197" s="74"/>
      <c r="AI197" s="67"/>
      <c r="AJ197" s="67"/>
      <c r="AK197" s="68"/>
      <c r="AL197" s="68"/>
      <c r="AM197" s="69"/>
      <c r="AN197" s="69"/>
      <c r="AO197" s="66"/>
      <c r="AP197" s="68"/>
      <c r="AQ197" s="66"/>
      <c r="AR197" s="40"/>
      <c r="AS197" s="41"/>
      <c r="AT197" s="40"/>
      <c r="AU197" s="48"/>
      <c r="AV197" s="48"/>
      <c r="AW197" s="40"/>
      <c r="AX197" s="40"/>
      <c r="AY197" s="40"/>
      <c r="AZ197" s="40"/>
      <c r="BA197" s="67"/>
      <c r="BB197" s="40"/>
      <c r="BC197" s="40"/>
      <c r="BD197" s="40"/>
      <c r="BE197" s="40"/>
      <c r="BF197" s="40"/>
      <c r="BG197" s="65"/>
      <c r="BH197" s="42"/>
      <c r="BI197" s="40"/>
      <c r="BJ197" s="40"/>
      <c r="BK197" s="40"/>
      <c r="BL197" s="40"/>
      <c r="BM197" s="40"/>
      <c r="BN197" s="40"/>
      <c r="BO197" s="71"/>
      <c r="BP197" s="71"/>
      <c r="BQ197" s="40"/>
      <c r="BR197" s="71"/>
      <c r="BS197" s="75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</row>
    <row r="198" spans="1:117">
      <c r="A198" s="165"/>
      <c r="B198" s="40"/>
      <c r="C198" s="41"/>
      <c r="D198" s="41"/>
      <c r="E198" s="40"/>
      <c r="F198" s="40"/>
      <c r="G198" s="40"/>
      <c r="H198" s="40"/>
      <c r="I198" s="67"/>
      <c r="J198" s="40"/>
      <c r="K198" s="40"/>
      <c r="L198" s="40"/>
      <c r="M198" s="67"/>
      <c r="N198" s="40"/>
      <c r="O198" s="40"/>
      <c r="P198" s="40"/>
      <c r="Q198" s="67"/>
      <c r="R198" s="40"/>
      <c r="T198" s="40"/>
      <c r="U198" s="40"/>
      <c r="X198" s="67"/>
      <c r="Z198" s="67"/>
      <c r="AA198" s="67"/>
      <c r="AB198" s="67"/>
      <c r="AC198" s="67"/>
      <c r="AH198" s="74"/>
      <c r="AI198" s="67"/>
      <c r="AJ198" s="67"/>
      <c r="AK198" s="68"/>
      <c r="AL198" s="68"/>
      <c r="AM198" s="69"/>
      <c r="AN198" s="69"/>
      <c r="AO198" s="66"/>
      <c r="AP198" s="68"/>
      <c r="AQ198" s="66"/>
      <c r="AR198" s="40"/>
      <c r="AS198" s="41"/>
      <c r="AT198" s="40"/>
      <c r="AU198" s="48"/>
      <c r="AV198" s="48"/>
      <c r="AW198" s="40"/>
      <c r="AX198" s="40"/>
      <c r="AY198" s="40"/>
      <c r="AZ198" s="40"/>
      <c r="BA198" s="67"/>
      <c r="BB198" s="40"/>
      <c r="BC198" s="40"/>
      <c r="BD198" s="40"/>
      <c r="BE198" s="40"/>
      <c r="BF198" s="40"/>
      <c r="BG198" s="65"/>
      <c r="BH198" s="42"/>
      <c r="BI198" s="40"/>
      <c r="BJ198" s="40"/>
      <c r="BK198" s="40"/>
      <c r="BL198" s="40"/>
      <c r="BM198" s="40"/>
      <c r="BN198" s="40"/>
      <c r="BO198" s="71"/>
      <c r="BP198" s="71"/>
      <c r="BQ198" s="40"/>
      <c r="BR198" s="71"/>
      <c r="BS198" s="75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</row>
    <row r="199" spans="1:117">
      <c r="A199" s="65"/>
      <c r="B199" s="40"/>
      <c r="C199" s="41"/>
      <c r="D199" s="41"/>
      <c r="E199" s="40"/>
      <c r="F199" s="40"/>
      <c r="G199" s="40"/>
      <c r="H199" s="40"/>
      <c r="I199" s="67"/>
      <c r="J199" s="40"/>
      <c r="K199" s="40"/>
      <c r="L199" s="40"/>
      <c r="M199" s="67"/>
      <c r="N199" s="40"/>
      <c r="O199" s="40"/>
      <c r="P199" s="40"/>
      <c r="Q199" s="67"/>
      <c r="R199" s="40"/>
      <c r="T199" s="40"/>
      <c r="U199" s="40"/>
      <c r="X199" s="67"/>
      <c r="Z199" s="67"/>
      <c r="AA199" s="67"/>
      <c r="AB199" s="67"/>
      <c r="AC199" s="67"/>
      <c r="AH199" s="74"/>
      <c r="AI199" s="67"/>
      <c r="AJ199" s="67"/>
      <c r="AK199" s="68"/>
      <c r="AL199" s="68"/>
      <c r="AM199" s="69"/>
      <c r="AN199" s="69"/>
      <c r="AO199" s="66"/>
      <c r="AP199" s="68"/>
      <c r="AQ199" s="66"/>
      <c r="AR199" s="40"/>
      <c r="AS199" s="41"/>
      <c r="AT199" s="40"/>
      <c r="AU199" s="48"/>
      <c r="AV199" s="48"/>
      <c r="AW199" s="40"/>
      <c r="AX199" s="40"/>
      <c r="AY199" s="40"/>
      <c r="AZ199" s="40"/>
      <c r="BA199" s="67"/>
      <c r="BB199" s="40"/>
      <c r="BC199" s="40"/>
      <c r="BD199" s="40"/>
      <c r="BE199" s="40"/>
      <c r="BF199" s="40"/>
      <c r="BG199" s="65"/>
      <c r="BH199" s="42"/>
      <c r="BI199" s="40"/>
      <c r="BJ199" s="40"/>
      <c r="BK199" s="40"/>
      <c r="BL199" s="40"/>
      <c r="BM199" s="40"/>
      <c r="BN199" s="40"/>
      <c r="BO199" s="71"/>
      <c r="BP199" s="71"/>
      <c r="BQ199" s="40"/>
      <c r="BR199" s="71"/>
      <c r="BS199" s="75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</row>
    <row r="200" spans="1:117">
      <c r="A200" s="65"/>
      <c r="B200" s="40"/>
      <c r="C200" s="41"/>
      <c r="D200" s="41"/>
      <c r="E200" s="40"/>
      <c r="F200" s="40"/>
      <c r="G200" s="40"/>
      <c r="H200" s="40"/>
      <c r="I200" s="67"/>
      <c r="J200" s="40"/>
      <c r="K200" s="40"/>
      <c r="L200" s="40"/>
      <c r="M200" s="67"/>
      <c r="N200" s="40"/>
      <c r="O200" s="40"/>
      <c r="P200" s="40"/>
      <c r="Q200" s="67"/>
      <c r="R200" s="40"/>
      <c r="T200" s="40"/>
      <c r="U200" s="40"/>
      <c r="X200" s="67"/>
      <c r="Z200" s="67"/>
      <c r="AA200" s="67"/>
      <c r="AB200" s="67"/>
      <c r="AC200" s="67"/>
      <c r="AH200" s="74"/>
      <c r="AI200" s="67"/>
      <c r="AJ200" s="67"/>
      <c r="AK200" s="68"/>
      <c r="AL200" s="68"/>
      <c r="AM200" s="69"/>
      <c r="AN200" s="69"/>
      <c r="AO200" s="66"/>
      <c r="AP200" s="68"/>
      <c r="AQ200" s="66"/>
      <c r="AR200" s="40"/>
      <c r="AS200" s="41"/>
      <c r="AT200" s="40"/>
      <c r="AU200" s="48"/>
      <c r="AV200" s="48"/>
      <c r="AW200" s="40"/>
      <c r="AX200" s="40"/>
      <c r="AY200" s="40"/>
      <c r="AZ200" s="40"/>
      <c r="BA200" s="67"/>
      <c r="BB200" s="40"/>
      <c r="BC200" s="40"/>
      <c r="BD200" s="40"/>
      <c r="BE200" s="40"/>
      <c r="BF200" s="40"/>
      <c r="BG200" s="65"/>
      <c r="BH200" s="42"/>
      <c r="BI200" s="40"/>
      <c r="BJ200" s="40"/>
      <c r="BK200" s="40"/>
      <c r="BL200" s="40"/>
      <c r="BM200" s="40"/>
      <c r="BN200" s="40"/>
      <c r="BO200" s="71"/>
      <c r="BP200" s="71"/>
      <c r="BQ200" s="40"/>
      <c r="BR200" s="71"/>
      <c r="BS200" s="75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</row>
    <row r="201" spans="1:117">
      <c r="A201" s="65"/>
      <c r="B201" s="40"/>
      <c r="C201" s="41"/>
      <c r="D201" s="41"/>
      <c r="E201" s="40"/>
      <c r="F201" s="40"/>
      <c r="G201" s="40"/>
      <c r="H201" s="40"/>
      <c r="I201" s="67"/>
      <c r="J201" s="40"/>
      <c r="K201" s="40"/>
      <c r="L201" s="40"/>
      <c r="M201" s="67"/>
      <c r="N201" s="40"/>
      <c r="O201" s="40"/>
      <c r="P201" s="40"/>
      <c r="Q201" s="67"/>
      <c r="R201" s="40"/>
      <c r="T201" s="40"/>
      <c r="U201" s="40"/>
      <c r="X201" s="67"/>
      <c r="Z201" s="67"/>
      <c r="AA201" s="67"/>
      <c r="AB201" s="67"/>
      <c r="AC201" s="67"/>
      <c r="AH201" s="74"/>
      <c r="AI201" s="67"/>
      <c r="AJ201" s="67"/>
      <c r="AK201" s="68"/>
      <c r="AL201" s="68"/>
      <c r="AM201" s="69"/>
      <c r="AN201" s="69"/>
      <c r="AO201" s="66"/>
      <c r="AP201" s="68"/>
      <c r="AQ201" s="66"/>
      <c r="AR201" s="40"/>
      <c r="AS201" s="41"/>
      <c r="AT201" s="40"/>
      <c r="AU201" s="48"/>
      <c r="AV201" s="48"/>
      <c r="AW201" s="40"/>
      <c r="AX201" s="40"/>
      <c r="AY201" s="40"/>
      <c r="AZ201" s="40"/>
      <c r="BA201" s="67"/>
      <c r="BB201" s="40"/>
      <c r="BC201" s="40"/>
      <c r="BD201" s="40"/>
      <c r="BE201" s="40"/>
      <c r="BF201" s="40"/>
      <c r="BG201" s="65"/>
      <c r="BH201" s="42"/>
      <c r="BI201" s="40"/>
      <c r="BJ201" s="40"/>
      <c r="BK201" s="40"/>
      <c r="BL201" s="40"/>
      <c r="BM201" s="40"/>
      <c r="BN201" s="40"/>
      <c r="BO201" s="71"/>
      <c r="BP201" s="71"/>
      <c r="BQ201" s="40"/>
      <c r="BR201" s="71"/>
      <c r="BS201" s="75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</row>
    <row r="202" spans="1:117">
      <c r="A202" s="65"/>
      <c r="B202" s="40"/>
      <c r="C202" s="41"/>
      <c r="D202" s="41"/>
      <c r="E202" s="40"/>
      <c r="F202" s="40"/>
      <c r="G202" s="40"/>
      <c r="H202" s="40"/>
      <c r="I202" s="67"/>
      <c r="J202" s="40"/>
      <c r="K202" s="40"/>
      <c r="L202" s="40"/>
      <c r="M202" s="67"/>
      <c r="N202" s="40"/>
      <c r="O202" s="40"/>
      <c r="P202" s="40"/>
      <c r="Q202" s="67"/>
      <c r="R202" s="40"/>
      <c r="T202" s="40"/>
      <c r="U202" s="40"/>
      <c r="X202" s="67"/>
      <c r="Z202" s="67"/>
      <c r="AA202" s="67"/>
      <c r="AB202" s="67"/>
      <c r="AC202" s="67"/>
      <c r="AH202" s="74"/>
      <c r="AI202" s="67"/>
      <c r="AJ202" s="67"/>
      <c r="AK202" s="68"/>
      <c r="AL202" s="68"/>
      <c r="AM202" s="69"/>
      <c r="AN202" s="69"/>
      <c r="AO202" s="66"/>
      <c r="AP202" s="68"/>
      <c r="AQ202" s="66"/>
      <c r="AR202" s="40"/>
      <c r="AS202" s="41"/>
      <c r="AT202" s="40"/>
      <c r="AU202" s="48"/>
      <c r="AV202" s="48"/>
      <c r="AW202" s="40"/>
      <c r="AX202" s="40"/>
      <c r="AY202" s="40"/>
      <c r="AZ202" s="40"/>
      <c r="BA202" s="67"/>
      <c r="BB202" s="40"/>
      <c r="BC202" s="40"/>
      <c r="BD202" s="40"/>
      <c r="BE202" s="40"/>
      <c r="BF202" s="40"/>
      <c r="BG202" s="65"/>
      <c r="BH202" s="42"/>
      <c r="BI202" s="40"/>
      <c r="BJ202" s="40"/>
      <c r="BK202" s="40"/>
      <c r="BL202" s="40"/>
      <c r="BM202" s="40"/>
      <c r="BN202" s="40"/>
      <c r="BO202" s="71"/>
      <c r="BP202" s="71"/>
      <c r="BQ202" s="40"/>
      <c r="BR202" s="71"/>
      <c r="BS202" s="75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</row>
    <row r="203" spans="1:117">
      <c r="A203" s="65"/>
      <c r="B203" s="40"/>
      <c r="C203" s="41"/>
      <c r="D203" s="41"/>
      <c r="E203" s="40"/>
      <c r="F203" s="40"/>
      <c r="G203" s="40"/>
      <c r="H203" s="40"/>
      <c r="I203" s="67"/>
      <c r="J203" s="40"/>
      <c r="K203" s="40"/>
      <c r="L203" s="40"/>
      <c r="M203" s="67"/>
      <c r="N203" s="40"/>
      <c r="O203" s="40"/>
      <c r="P203" s="40"/>
      <c r="Q203" s="67"/>
      <c r="R203" s="40"/>
      <c r="T203" s="40"/>
      <c r="U203" s="40"/>
      <c r="X203" s="67"/>
      <c r="Z203" s="67"/>
      <c r="AA203" s="67"/>
      <c r="AB203" s="67"/>
      <c r="AC203" s="67"/>
      <c r="AH203" s="74"/>
      <c r="AI203" s="67"/>
      <c r="AJ203" s="67"/>
      <c r="AK203" s="68"/>
      <c r="AL203" s="68"/>
      <c r="AM203" s="69"/>
      <c r="AN203" s="69"/>
      <c r="AO203" s="66"/>
      <c r="AP203" s="68"/>
      <c r="AQ203" s="66"/>
      <c r="AR203" s="40"/>
      <c r="AS203" s="41"/>
      <c r="AT203" s="40"/>
      <c r="AU203" s="48"/>
      <c r="AV203" s="48"/>
      <c r="AW203" s="40"/>
      <c r="AX203" s="40"/>
      <c r="AY203" s="40"/>
      <c r="AZ203" s="40"/>
      <c r="BA203" s="67"/>
      <c r="BB203" s="40"/>
      <c r="BC203" s="40"/>
      <c r="BD203" s="40"/>
      <c r="BE203" s="40"/>
      <c r="BF203" s="40"/>
      <c r="BG203" s="65"/>
      <c r="BH203" s="42"/>
      <c r="BI203" s="40"/>
      <c r="BJ203" s="40"/>
      <c r="BK203" s="40"/>
      <c r="BL203" s="40"/>
      <c r="BM203" s="40"/>
      <c r="BN203" s="40"/>
      <c r="BO203" s="71"/>
      <c r="BP203" s="71"/>
      <c r="BQ203" s="40"/>
      <c r="BR203" s="71"/>
      <c r="BS203" s="75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</row>
    <row r="204" spans="1:117">
      <c r="A204" s="65"/>
      <c r="B204" s="40"/>
      <c r="C204" s="41"/>
      <c r="D204" s="41"/>
      <c r="E204" s="40"/>
      <c r="F204" s="40"/>
      <c r="G204" s="40"/>
      <c r="H204" s="40"/>
      <c r="I204" s="67"/>
      <c r="J204" s="40"/>
      <c r="K204" s="40"/>
      <c r="L204" s="40"/>
      <c r="M204" s="67"/>
      <c r="N204" s="40"/>
      <c r="O204" s="40"/>
      <c r="P204" s="40"/>
      <c r="Q204" s="67"/>
      <c r="R204" s="40"/>
      <c r="T204" s="40"/>
      <c r="U204" s="40"/>
      <c r="X204" s="67"/>
      <c r="Z204" s="67"/>
      <c r="AA204" s="67"/>
      <c r="AB204" s="67"/>
      <c r="AC204" s="67"/>
      <c r="AH204" s="74"/>
      <c r="AI204" s="67"/>
      <c r="AJ204" s="67"/>
      <c r="AK204" s="68"/>
      <c r="AL204" s="68"/>
      <c r="AM204" s="69"/>
      <c r="AN204" s="69"/>
      <c r="AO204" s="66"/>
      <c r="AP204" s="68"/>
      <c r="AQ204" s="66"/>
      <c r="AR204" s="40"/>
      <c r="AS204" s="40"/>
      <c r="AT204" s="40"/>
      <c r="AU204" s="40"/>
      <c r="AV204" s="40"/>
      <c r="AW204" s="40"/>
      <c r="AX204" s="40"/>
      <c r="AY204" s="40"/>
      <c r="AZ204" s="40"/>
      <c r="BA204" s="67"/>
      <c r="BB204" s="40"/>
      <c r="BC204" s="40"/>
      <c r="BD204" s="40"/>
      <c r="BE204" s="40"/>
      <c r="BF204" s="40"/>
      <c r="BG204" s="65"/>
      <c r="BH204" s="40"/>
      <c r="BI204" s="40"/>
      <c r="BJ204" s="40"/>
      <c r="BK204" s="40"/>
      <c r="BL204" s="40"/>
      <c r="BM204" s="40"/>
      <c r="BN204" s="40"/>
      <c r="BO204" s="71"/>
      <c r="BP204" s="71"/>
      <c r="BQ204" s="40"/>
      <c r="BR204" s="71"/>
      <c r="BS204" s="75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</row>
    <row r="205" spans="1:117">
      <c r="A205" s="65"/>
      <c r="B205" s="40"/>
      <c r="C205" s="41"/>
      <c r="D205" s="41"/>
      <c r="E205" s="40"/>
      <c r="F205" s="40"/>
      <c r="G205" s="40"/>
      <c r="H205" s="40"/>
      <c r="I205" s="67"/>
      <c r="J205" s="40"/>
      <c r="K205" s="40"/>
      <c r="L205" s="40"/>
      <c r="M205" s="67"/>
      <c r="N205" s="40"/>
      <c r="O205" s="40"/>
      <c r="P205" s="40"/>
      <c r="Q205" s="67"/>
      <c r="R205" s="40"/>
      <c r="T205" s="40"/>
      <c r="U205" s="40"/>
      <c r="X205" s="67"/>
      <c r="Z205" s="67"/>
      <c r="AA205" s="67"/>
      <c r="AB205" s="67"/>
      <c r="AC205" s="67"/>
      <c r="AH205" s="74"/>
      <c r="AI205" s="67"/>
      <c r="AJ205" s="67"/>
      <c r="AK205" s="68"/>
      <c r="AL205" s="68"/>
      <c r="AM205" s="69"/>
      <c r="AN205" s="69"/>
      <c r="AO205" s="66"/>
      <c r="AP205" s="68"/>
      <c r="AQ205" s="66"/>
      <c r="AR205" s="40"/>
      <c r="AS205" s="40"/>
      <c r="AT205" s="40"/>
      <c r="AU205" s="40"/>
      <c r="AV205" s="40"/>
      <c r="AW205" s="40"/>
      <c r="AX205" s="40"/>
      <c r="AY205" s="40"/>
      <c r="AZ205" s="40"/>
      <c r="BA205" s="67"/>
      <c r="BB205" s="40"/>
      <c r="BC205" s="40"/>
      <c r="BD205" s="40"/>
      <c r="BE205" s="40"/>
      <c r="BF205" s="40"/>
      <c r="BG205" s="65"/>
      <c r="BH205" s="40"/>
      <c r="BI205" s="40"/>
      <c r="BJ205" s="40"/>
      <c r="BK205" s="40"/>
      <c r="BL205" s="40"/>
      <c r="BM205" s="40"/>
      <c r="BN205" s="40"/>
      <c r="BO205" s="71"/>
      <c r="BP205" s="71"/>
      <c r="BQ205" s="40"/>
      <c r="BR205" s="71"/>
      <c r="BS205" s="75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</row>
    <row r="206" spans="1:117">
      <c r="A206" s="65"/>
      <c r="B206" s="40"/>
      <c r="C206" s="41"/>
      <c r="D206" s="41"/>
      <c r="E206" s="40"/>
      <c r="F206" s="40"/>
      <c r="G206" s="40"/>
      <c r="H206" s="40"/>
      <c r="I206" s="67"/>
      <c r="J206" s="40"/>
      <c r="K206" s="40"/>
      <c r="L206" s="40"/>
      <c r="M206" s="67"/>
      <c r="N206" s="40"/>
      <c r="O206" s="40"/>
      <c r="P206" s="40"/>
      <c r="Q206" s="67"/>
      <c r="R206" s="40"/>
      <c r="T206" s="40"/>
      <c r="U206" s="40"/>
      <c r="X206" s="67"/>
      <c r="Z206" s="67"/>
      <c r="AA206" s="67"/>
      <c r="AB206" s="67"/>
      <c r="AC206" s="67"/>
      <c r="AH206" s="74"/>
      <c r="AI206" s="67"/>
      <c r="AJ206" s="67"/>
      <c r="AK206" s="68"/>
      <c r="AL206" s="68"/>
      <c r="AM206" s="69"/>
      <c r="AN206" s="69"/>
      <c r="AO206" s="66"/>
      <c r="AP206" s="68"/>
      <c r="AQ206" s="66"/>
      <c r="AR206" s="40"/>
      <c r="AS206" s="40"/>
      <c r="AT206" s="40"/>
      <c r="AU206" s="40"/>
      <c r="AV206" s="40"/>
      <c r="AW206" s="40"/>
      <c r="AX206" s="40"/>
      <c r="AY206" s="40"/>
      <c r="AZ206" s="40"/>
      <c r="BA206" s="67"/>
      <c r="BB206" s="40"/>
      <c r="BC206" s="40"/>
      <c r="BD206" s="40"/>
      <c r="BE206" s="40"/>
      <c r="BF206" s="40"/>
      <c r="BG206" s="65"/>
      <c r="BH206" s="40"/>
      <c r="BI206" s="40"/>
      <c r="BJ206" s="40"/>
      <c r="BK206" s="40"/>
      <c r="BL206" s="40"/>
      <c r="BM206" s="40"/>
      <c r="BN206" s="40"/>
      <c r="BO206" s="71"/>
      <c r="BP206" s="71"/>
      <c r="BQ206" s="40"/>
      <c r="BR206" s="71"/>
      <c r="BS206" s="75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</row>
    <row r="207" spans="1:117">
      <c r="A207" s="65"/>
      <c r="B207" s="40"/>
      <c r="C207" s="41"/>
      <c r="D207" s="41"/>
      <c r="E207" s="40"/>
      <c r="F207" s="40"/>
      <c r="G207" s="40"/>
      <c r="H207" s="40"/>
      <c r="I207" s="67"/>
      <c r="J207" s="40"/>
      <c r="K207" s="40"/>
      <c r="L207" s="40"/>
      <c r="M207" s="67"/>
      <c r="N207" s="40"/>
      <c r="O207" s="40"/>
      <c r="P207" s="40"/>
      <c r="Q207" s="67"/>
      <c r="R207" s="40"/>
      <c r="T207" s="40"/>
      <c r="U207" s="40"/>
      <c r="X207" s="67"/>
      <c r="Z207" s="67"/>
      <c r="AA207" s="67"/>
      <c r="AB207" s="67"/>
      <c r="AC207" s="67"/>
      <c r="AH207" s="74"/>
      <c r="AI207" s="67"/>
      <c r="AJ207" s="67"/>
      <c r="AK207" s="68"/>
      <c r="AL207" s="68"/>
      <c r="AM207" s="69"/>
      <c r="AN207" s="69"/>
      <c r="AO207" s="66"/>
      <c r="AP207" s="68"/>
      <c r="AQ207" s="66"/>
      <c r="AR207" s="40"/>
      <c r="AS207" s="40"/>
      <c r="AT207" s="40"/>
      <c r="AU207" s="40"/>
      <c r="AV207" s="40"/>
      <c r="AW207" s="40"/>
      <c r="AX207" s="40"/>
      <c r="AY207" s="40"/>
      <c r="AZ207" s="40"/>
      <c r="BA207" s="67"/>
      <c r="BB207" s="40"/>
      <c r="BC207" s="40"/>
      <c r="BD207" s="40"/>
      <c r="BE207" s="40"/>
      <c r="BF207" s="40"/>
      <c r="BG207" s="65"/>
      <c r="BH207" s="40"/>
      <c r="BI207" s="40"/>
      <c r="BJ207" s="40"/>
      <c r="BK207" s="40"/>
      <c r="BL207" s="40"/>
      <c r="BM207" s="40"/>
      <c r="BN207" s="40"/>
      <c r="BO207" s="71"/>
      <c r="BP207" s="71"/>
      <c r="BQ207" s="40"/>
      <c r="BR207" s="71"/>
      <c r="BS207" s="75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</row>
    <row r="208" spans="1:117">
      <c r="A208" s="65"/>
      <c r="B208" s="40"/>
      <c r="C208" s="41"/>
      <c r="D208" s="41"/>
      <c r="E208" s="40"/>
      <c r="F208" s="40"/>
      <c r="G208" s="40"/>
      <c r="H208" s="40"/>
      <c r="I208" s="67"/>
      <c r="J208" s="40"/>
      <c r="K208" s="40"/>
      <c r="L208" s="40"/>
      <c r="M208" s="67"/>
      <c r="N208" s="40"/>
      <c r="O208" s="40"/>
      <c r="P208" s="40"/>
      <c r="Q208" s="67"/>
      <c r="R208" s="40"/>
      <c r="T208" s="40"/>
      <c r="U208" s="40"/>
      <c r="X208" s="67"/>
      <c r="Z208" s="67"/>
      <c r="AA208" s="67"/>
      <c r="AB208" s="67"/>
      <c r="AC208" s="67"/>
      <c r="AH208" s="74"/>
      <c r="AI208" s="67"/>
      <c r="AJ208" s="67"/>
      <c r="AK208" s="68"/>
      <c r="AL208" s="68"/>
      <c r="AM208" s="69"/>
      <c r="AN208" s="69"/>
      <c r="AO208" s="66"/>
      <c r="AP208" s="68"/>
      <c r="AQ208" s="66"/>
      <c r="AR208" s="40"/>
      <c r="AS208" s="40"/>
      <c r="AT208" s="40"/>
      <c r="AU208" s="40"/>
      <c r="AV208" s="40"/>
      <c r="AW208" s="40"/>
      <c r="AX208" s="40"/>
      <c r="AY208" s="40"/>
      <c r="AZ208" s="40"/>
      <c r="BA208" s="67"/>
      <c r="BB208" s="40"/>
      <c r="BC208" s="40"/>
      <c r="BD208" s="40"/>
      <c r="BE208" s="40"/>
      <c r="BF208" s="40"/>
      <c r="BG208" s="65"/>
      <c r="BH208" s="40"/>
      <c r="BI208" s="40"/>
      <c r="BJ208" s="40"/>
      <c r="BK208" s="40"/>
      <c r="BL208" s="40"/>
      <c r="BM208" s="40"/>
      <c r="BN208" s="40"/>
      <c r="BO208" s="71"/>
      <c r="BP208" s="71"/>
      <c r="BQ208" s="40"/>
      <c r="BR208" s="71"/>
      <c r="BS208" s="75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</row>
    <row r="209" spans="1:117">
      <c r="A209" s="65"/>
      <c r="B209" s="40"/>
      <c r="C209" s="41"/>
      <c r="D209" s="41"/>
      <c r="E209" s="40"/>
      <c r="F209" s="40"/>
      <c r="G209" s="40"/>
      <c r="H209" s="40"/>
      <c r="I209" s="67"/>
      <c r="J209" s="40"/>
      <c r="K209" s="40"/>
      <c r="L209" s="40"/>
      <c r="M209" s="67"/>
      <c r="N209" s="40"/>
      <c r="O209" s="40"/>
      <c r="P209" s="40"/>
      <c r="Q209" s="67"/>
      <c r="R209" s="40"/>
      <c r="T209" s="40"/>
      <c r="U209" s="40"/>
      <c r="X209" s="67"/>
      <c r="Z209" s="67"/>
      <c r="AA209" s="67"/>
      <c r="AB209" s="67"/>
      <c r="AC209" s="67"/>
      <c r="AH209" s="74"/>
      <c r="AI209" s="67"/>
      <c r="AJ209" s="67"/>
      <c r="AK209" s="68"/>
      <c r="AL209" s="68"/>
      <c r="AM209" s="69"/>
      <c r="AN209" s="69"/>
      <c r="AO209" s="66"/>
      <c r="AP209" s="68"/>
      <c r="AQ209" s="66"/>
      <c r="AR209" s="40"/>
      <c r="AS209" s="40"/>
      <c r="AT209" s="40"/>
      <c r="AU209" s="40"/>
      <c r="AV209" s="40"/>
      <c r="AW209" s="40"/>
      <c r="AX209" s="40"/>
      <c r="AY209" s="40"/>
      <c r="AZ209" s="40"/>
      <c r="BA209" s="67"/>
      <c r="BB209" s="40"/>
      <c r="BC209" s="40"/>
      <c r="BD209" s="40"/>
      <c r="BE209" s="40"/>
      <c r="BF209" s="40"/>
      <c r="BG209" s="65"/>
      <c r="BH209" s="40"/>
      <c r="BI209" s="40"/>
      <c r="BJ209" s="40"/>
      <c r="BK209" s="40"/>
      <c r="BL209" s="40"/>
      <c r="BM209" s="40"/>
      <c r="BN209" s="40"/>
      <c r="BO209" s="71"/>
      <c r="BP209" s="71"/>
      <c r="BQ209" s="40"/>
      <c r="BR209" s="71"/>
      <c r="BS209" s="75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</row>
    <row r="210" spans="1:117">
      <c r="A210" s="65"/>
      <c r="B210" s="40"/>
      <c r="C210" s="41"/>
      <c r="D210" s="41"/>
      <c r="E210" s="40"/>
      <c r="F210" s="40"/>
      <c r="G210" s="40"/>
      <c r="H210" s="40"/>
      <c r="I210" s="67"/>
      <c r="J210" s="40"/>
      <c r="K210" s="40"/>
      <c r="L210" s="40"/>
      <c r="M210" s="67"/>
      <c r="N210" s="40"/>
      <c r="O210" s="40"/>
      <c r="P210" s="40"/>
      <c r="Q210" s="67"/>
      <c r="R210" s="40"/>
      <c r="T210" s="40"/>
      <c r="U210" s="40"/>
      <c r="X210" s="67"/>
      <c r="Z210" s="67"/>
      <c r="AA210" s="67"/>
      <c r="AB210" s="67"/>
      <c r="AC210" s="67"/>
      <c r="AH210" s="74"/>
      <c r="AI210" s="67"/>
      <c r="AJ210" s="67"/>
      <c r="AK210" s="68"/>
      <c r="AL210" s="68"/>
      <c r="AM210" s="69"/>
      <c r="AN210" s="69"/>
      <c r="AO210" s="66"/>
      <c r="AP210" s="68"/>
      <c r="AQ210" s="66"/>
      <c r="AR210" s="40"/>
      <c r="AS210" s="40"/>
      <c r="AT210" s="40"/>
      <c r="AU210" s="40"/>
      <c r="AV210" s="40"/>
      <c r="AW210" s="40"/>
      <c r="AX210" s="40"/>
      <c r="AY210" s="40"/>
      <c r="AZ210" s="40"/>
      <c r="BA210" s="67"/>
      <c r="BB210" s="40"/>
      <c r="BC210" s="40"/>
      <c r="BD210" s="40"/>
      <c r="BE210" s="40"/>
      <c r="BF210" s="40"/>
      <c r="BG210" s="65"/>
      <c r="BH210" s="40"/>
      <c r="BI210" s="40"/>
      <c r="BJ210" s="40"/>
      <c r="BK210" s="40"/>
      <c r="BL210" s="40"/>
      <c r="BM210" s="40"/>
      <c r="BN210" s="40"/>
      <c r="BO210" s="71"/>
      <c r="BP210" s="71"/>
      <c r="BQ210" s="40"/>
      <c r="BR210" s="71"/>
      <c r="BS210" s="75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</row>
    <row r="211" spans="1:117">
      <c r="A211" s="65"/>
      <c r="B211" s="40"/>
      <c r="C211" s="41"/>
      <c r="D211" s="41"/>
      <c r="E211" s="40"/>
      <c r="F211" s="40"/>
      <c r="G211" s="40"/>
      <c r="H211" s="40"/>
      <c r="I211" s="67"/>
      <c r="J211" s="40"/>
      <c r="K211" s="40"/>
      <c r="L211" s="40"/>
      <c r="M211" s="67"/>
      <c r="N211" s="40"/>
      <c r="O211" s="40"/>
      <c r="P211" s="40"/>
      <c r="Q211" s="67"/>
      <c r="R211" s="40"/>
      <c r="T211" s="40"/>
      <c r="U211" s="40"/>
      <c r="X211" s="67"/>
      <c r="Z211" s="67"/>
      <c r="AA211" s="67"/>
      <c r="AB211" s="67"/>
      <c r="AC211" s="67"/>
      <c r="AH211" s="74"/>
      <c r="AI211" s="67"/>
      <c r="AJ211" s="67"/>
      <c r="AK211" s="68"/>
      <c r="AL211" s="68"/>
      <c r="AM211" s="69"/>
      <c r="AN211" s="69"/>
      <c r="AO211" s="66"/>
      <c r="AP211" s="68"/>
      <c r="AQ211" s="66"/>
      <c r="AR211" s="40"/>
      <c r="AS211" s="40"/>
      <c r="AT211" s="40"/>
      <c r="AU211" s="40"/>
      <c r="AV211" s="40"/>
      <c r="AW211" s="40"/>
      <c r="AX211" s="40"/>
      <c r="AY211" s="40"/>
      <c r="AZ211" s="40"/>
      <c r="BA211" s="67"/>
      <c r="BB211" s="40"/>
      <c r="BC211" s="40"/>
      <c r="BD211" s="40"/>
      <c r="BE211" s="40"/>
      <c r="BF211" s="40"/>
      <c r="BG211" s="65"/>
      <c r="BH211" s="40"/>
      <c r="BI211" s="40"/>
      <c r="BJ211" s="40"/>
      <c r="BK211" s="40"/>
      <c r="BL211" s="40"/>
      <c r="BM211" s="40"/>
      <c r="BN211" s="40"/>
      <c r="BO211" s="71"/>
      <c r="BP211" s="71"/>
      <c r="BQ211" s="40"/>
      <c r="BR211" s="71"/>
      <c r="BS211" s="75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</row>
    <row r="212" spans="1:117">
      <c r="A212" s="65"/>
      <c r="B212" s="40"/>
      <c r="C212" s="41"/>
      <c r="D212" s="41"/>
      <c r="E212" s="40"/>
      <c r="F212" s="40"/>
      <c r="G212" s="40"/>
      <c r="H212" s="40"/>
      <c r="I212" s="67"/>
      <c r="J212" s="40"/>
      <c r="K212" s="40"/>
      <c r="L212" s="40"/>
      <c r="M212" s="67"/>
      <c r="N212" s="40"/>
      <c r="O212" s="40"/>
      <c r="P212" s="40"/>
      <c r="Q212" s="67"/>
      <c r="R212" s="40"/>
      <c r="T212" s="40"/>
      <c r="U212" s="40"/>
      <c r="X212" s="67"/>
      <c r="Z212" s="67"/>
      <c r="AA212" s="67"/>
      <c r="AB212" s="67"/>
      <c r="AC212" s="67"/>
      <c r="AH212" s="74"/>
      <c r="AI212" s="67"/>
      <c r="AJ212" s="67"/>
      <c r="AK212" s="68"/>
      <c r="AL212" s="68"/>
      <c r="AM212" s="69"/>
      <c r="AN212" s="69"/>
      <c r="AO212" s="66"/>
      <c r="AP212" s="68"/>
      <c r="AQ212" s="66"/>
      <c r="AR212" s="40"/>
      <c r="AS212" s="40"/>
      <c r="AT212" s="40"/>
      <c r="AU212" s="40"/>
      <c r="AV212" s="40"/>
      <c r="AW212" s="40"/>
      <c r="AX212" s="40"/>
      <c r="AY212" s="40"/>
      <c r="AZ212" s="40"/>
      <c r="BA212" s="67"/>
      <c r="BB212" s="40"/>
      <c r="BC212" s="40"/>
      <c r="BD212" s="40"/>
      <c r="BE212" s="40"/>
      <c r="BF212" s="40"/>
      <c r="BG212" s="65"/>
      <c r="BH212" s="40"/>
      <c r="BI212" s="40"/>
      <c r="BJ212" s="40"/>
      <c r="BK212" s="40"/>
      <c r="BL212" s="40"/>
      <c r="BM212" s="40"/>
      <c r="BN212" s="40"/>
      <c r="BO212" s="71"/>
      <c r="BP212" s="71"/>
      <c r="BQ212" s="40"/>
      <c r="BR212" s="71"/>
      <c r="BS212" s="75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</row>
    <row r="213" spans="1:117">
      <c r="A213" s="65"/>
      <c r="B213" s="40"/>
      <c r="C213" s="41"/>
      <c r="D213" s="41"/>
      <c r="E213" s="40"/>
      <c r="F213" s="40"/>
      <c r="G213" s="40"/>
      <c r="H213" s="40"/>
      <c r="I213" s="67"/>
      <c r="J213" s="40"/>
      <c r="K213" s="40"/>
      <c r="L213" s="40"/>
      <c r="M213" s="67"/>
      <c r="N213" s="40"/>
      <c r="O213" s="40"/>
      <c r="P213" s="40"/>
      <c r="Q213" s="67"/>
      <c r="R213" s="40"/>
      <c r="T213" s="40"/>
      <c r="U213" s="40"/>
      <c r="X213" s="67"/>
      <c r="Z213" s="67"/>
      <c r="AA213" s="67"/>
      <c r="AB213" s="67"/>
      <c r="AC213" s="67"/>
      <c r="AH213" s="74"/>
      <c r="AI213" s="67"/>
      <c r="AJ213" s="67"/>
      <c r="AK213" s="68"/>
      <c r="AL213" s="68"/>
      <c r="AM213" s="69"/>
      <c r="AN213" s="69"/>
      <c r="AO213" s="66"/>
      <c r="AP213" s="68"/>
      <c r="AQ213" s="66"/>
      <c r="AR213" s="40"/>
      <c r="AS213" s="40"/>
      <c r="AT213" s="40"/>
      <c r="AU213" s="40"/>
      <c r="AV213" s="40"/>
      <c r="AW213" s="40"/>
      <c r="AX213" s="40"/>
      <c r="AY213" s="40"/>
      <c r="AZ213" s="40"/>
      <c r="BA213" s="67"/>
      <c r="BB213" s="40"/>
      <c r="BC213" s="40"/>
      <c r="BD213" s="40"/>
      <c r="BE213" s="40"/>
      <c r="BF213" s="40"/>
      <c r="BG213" s="65"/>
      <c r="BH213" s="40"/>
      <c r="BI213" s="40"/>
      <c r="BJ213" s="40"/>
      <c r="BK213" s="40"/>
      <c r="BL213" s="40"/>
      <c r="BM213" s="40"/>
      <c r="BN213" s="40"/>
      <c r="BO213" s="71"/>
      <c r="BP213" s="71"/>
      <c r="BQ213" s="40"/>
      <c r="BR213" s="71"/>
      <c r="BS213" s="75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</row>
    <row r="214" spans="1:117">
      <c r="A214" s="65"/>
      <c r="B214" s="40"/>
      <c r="C214" s="41"/>
      <c r="D214" s="41"/>
      <c r="E214" s="40"/>
      <c r="F214" s="40"/>
      <c r="G214" s="40"/>
      <c r="H214" s="40"/>
      <c r="I214" s="67"/>
      <c r="J214" s="40"/>
      <c r="K214" s="40"/>
      <c r="L214" s="40"/>
      <c r="M214" s="67"/>
      <c r="N214" s="40"/>
      <c r="O214" s="40"/>
      <c r="P214" s="40"/>
      <c r="Q214" s="67"/>
      <c r="R214" s="40"/>
      <c r="T214" s="40"/>
      <c r="U214" s="40"/>
      <c r="X214" s="67"/>
      <c r="Z214" s="67"/>
      <c r="AA214" s="67"/>
      <c r="AB214" s="67"/>
      <c r="AC214" s="67"/>
      <c r="AH214" s="74"/>
      <c r="AI214" s="67"/>
      <c r="AJ214" s="67"/>
      <c r="AK214" s="68"/>
      <c r="AL214" s="68"/>
      <c r="AM214" s="69"/>
      <c r="AN214" s="69"/>
      <c r="AO214" s="66"/>
      <c r="AP214" s="68"/>
      <c r="AQ214" s="66"/>
      <c r="AR214" s="40"/>
      <c r="AS214" s="40"/>
      <c r="AT214" s="40"/>
      <c r="AU214" s="40"/>
      <c r="AV214" s="40"/>
      <c r="AW214" s="40"/>
      <c r="AX214" s="40"/>
      <c r="AY214" s="40"/>
      <c r="AZ214" s="40"/>
      <c r="BA214" s="67"/>
      <c r="BB214" s="40"/>
      <c r="BC214" s="40"/>
      <c r="BD214" s="40"/>
      <c r="BE214" s="40"/>
      <c r="BF214" s="40"/>
      <c r="BG214" s="65"/>
      <c r="BH214" s="40"/>
      <c r="BI214" s="40"/>
      <c r="BJ214" s="40"/>
      <c r="BK214" s="40"/>
      <c r="BL214" s="40"/>
      <c r="BM214" s="40"/>
      <c r="BN214" s="40"/>
      <c r="BO214" s="71"/>
      <c r="BP214" s="71"/>
      <c r="BQ214" s="40"/>
      <c r="BR214" s="71"/>
      <c r="BS214" s="75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</row>
    <row r="215" spans="1:117">
      <c r="A215" s="65"/>
      <c r="B215" s="40"/>
      <c r="C215" s="41"/>
      <c r="D215" s="41"/>
      <c r="E215" s="40"/>
      <c r="F215" s="40"/>
      <c r="G215" s="40"/>
      <c r="H215" s="40"/>
      <c r="I215" s="67"/>
      <c r="J215" s="40"/>
      <c r="K215" s="40"/>
      <c r="L215" s="40"/>
      <c r="M215" s="67"/>
      <c r="N215" s="40"/>
      <c r="O215" s="40"/>
      <c r="P215" s="40"/>
      <c r="Q215" s="67"/>
      <c r="R215" s="40"/>
      <c r="T215" s="40"/>
      <c r="U215" s="40"/>
      <c r="X215" s="67"/>
      <c r="Z215" s="67"/>
      <c r="AA215" s="67"/>
      <c r="AB215" s="67"/>
      <c r="AC215" s="67"/>
      <c r="AH215" s="74"/>
      <c r="AI215" s="67"/>
      <c r="AJ215" s="67"/>
      <c r="AK215" s="68"/>
      <c r="AL215" s="68"/>
      <c r="AM215" s="69"/>
      <c r="AN215" s="69"/>
      <c r="AO215" s="66"/>
      <c r="AP215" s="68"/>
      <c r="AQ215" s="66"/>
      <c r="AR215" s="40"/>
      <c r="AS215" s="40"/>
      <c r="AT215" s="40"/>
      <c r="AU215" s="40"/>
      <c r="AV215" s="40"/>
      <c r="AW215" s="40"/>
      <c r="AX215" s="40"/>
      <c r="AY215" s="40"/>
      <c r="AZ215" s="40"/>
      <c r="BA215" s="67"/>
      <c r="BB215" s="40"/>
      <c r="BC215" s="40"/>
      <c r="BD215" s="40"/>
      <c r="BE215" s="40"/>
      <c r="BF215" s="40"/>
      <c r="BG215" s="65"/>
      <c r="BH215" s="40"/>
      <c r="BI215" s="40"/>
      <c r="BJ215" s="40"/>
      <c r="BK215" s="40"/>
      <c r="BL215" s="40"/>
      <c r="BM215" s="40"/>
      <c r="BN215" s="40"/>
      <c r="BO215" s="71"/>
      <c r="BP215" s="71"/>
      <c r="BQ215" s="40"/>
      <c r="BR215" s="71"/>
      <c r="BS215" s="75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</row>
    <row r="216" spans="1:117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/>
      <c r="Z216" s="67"/>
      <c r="AA216" s="67"/>
      <c r="AB216" s="67"/>
      <c r="AC216" s="67"/>
      <c r="AH216" s="74"/>
      <c r="AI216" s="67"/>
      <c r="AJ216" s="67"/>
      <c r="AK216" s="68"/>
      <c r="AL216" s="68"/>
      <c r="AM216" s="69"/>
      <c r="AN216" s="69"/>
      <c r="AO216" s="66"/>
      <c r="AP216" s="68"/>
      <c r="AQ216" s="66"/>
      <c r="AR216" s="40"/>
      <c r="AS216" s="40"/>
      <c r="AT216" s="40"/>
      <c r="AU216" s="40"/>
      <c r="AV216" s="40"/>
      <c r="AW216" s="40"/>
      <c r="AX216" s="40"/>
      <c r="AY216" s="40"/>
      <c r="AZ216" s="40"/>
      <c r="BA216" s="67"/>
      <c r="BB216" s="40"/>
      <c r="BC216" s="40"/>
      <c r="BD216" s="40"/>
      <c r="BE216" s="40"/>
      <c r="BF216" s="40"/>
      <c r="BG216" s="65"/>
      <c r="BH216" s="40"/>
      <c r="BI216" s="40"/>
      <c r="BJ216" s="40"/>
      <c r="BK216" s="40"/>
      <c r="BL216" s="40"/>
      <c r="BM216" s="40"/>
      <c r="BN216" s="40"/>
      <c r="BO216" s="71"/>
      <c r="BP216" s="71"/>
      <c r="BQ216" s="40"/>
      <c r="BR216" s="71"/>
      <c r="BS216" s="75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</row>
    <row r="217" spans="1:117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/>
      <c r="Z217" s="67"/>
      <c r="AA217" s="67"/>
      <c r="AB217" s="67"/>
      <c r="AC217" s="67"/>
      <c r="AH217" s="74"/>
      <c r="AI217" s="67"/>
      <c r="AJ217" s="67"/>
      <c r="AK217" s="68"/>
      <c r="AL217" s="68"/>
      <c r="AM217" s="69"/>
      <c r="AN217" s="69"/>
      <c r="AO217" s="66"/>
      <c r="AP217" s="68"/>
      <c r="AQ217" s="66"/>
      <c r="AR217" s="40"/>
      <c r="AS217" s="40"/>
      <c r="AT217" s="40"/>
      <c r="AU217" s="40"/>
      <c r="AV217" s="40"/>
      <c r="AW217" s="40"/>
      <c r="AX217" s="40"/>
      <c r="AY217" s="40"/>
      <c r="AZ217" s="40"/>
      <c r="BA217" s="67"/>
      <c r="BB217" s="40"/>
      <c r="BC217" s="40"/>
      <c r="BD217" s="40"/>
      <c r="BE217" s="40"/>
      <c r="BF217" s="40"/>
      <c r="BG217" s="65"/>
      <c r="BH217" s="40"/>
      <c r="BI217" s="40"/>
      <c r="BJ217" s="40"/>
      <c r="BK217" s="40"/>
      <c r="BL217" s="40"/>
      <c r="BM217" s="40"/>
      <c r="BN217" s="40"/>
      <c r="BO217" s="71"/>
      <c r="BP217" s="71"/>
      <c r="BQ217" s="40"/>
      <c r="BR217" s="71"/>
      <c r="BS217" s="75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</row>
    <row r="218" spans="1:117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/>
      <c r="Z218" s="67"/>
      <c r="AA218" s="67"/>
      <c r="AB218" s="67"/>
      <c r="AC218" s="67"/>
      <c r="AH218" s="74"/>
      <c r="AI218" s="67"/>
      <c r="AJ218" s="67"/>
      <c r="AK218" s="68"/>
      <c r="AL218" s="68"/>
      <c r="AM218" s="69"/>
      <c r="AN218" s="69"/>
      <c r="AO218" s="66"/>
      <c r="AP218" s="68"/>
      <c r="AQ218" s="66"/>
      <c r="AR218" s="40"/>
      <c r="AS218" s="40"/>
      <c r="AT218" s="40"/>
      <c r="AU218" s="40"/>
      <c r="AV218" s="40"/>
      <c r="AW218" s="40"/>
      <c r="AX218" s="40"/>
      <c r="AY218" s="40"/>
      <c r="AZ218" s="40"/>
      <c r="BA218" s="67"/>
      <c r="BB218" s="40"/>
      <c r="BC218" s="40"/>
      <c r="BD218" s="40"/>
      <c r="BE218" s="40"/>
      <c r="BF218" s="40"/>
      <c r="BG218" s="65"/>
      <c r="BH218" s="40"/>
      <c r="BI218" s="40"/>
      <c r="BJ218" s="40"/>
      <c r="BK218" s="40"/>
      <c r="BL218" s="40"/>
      <c r="BM218" s="40"/>
      <c r="BN218" s="40"/>
      <c r="BO218" s="71"/>
      <c r="BP218" s="71"/>
      <c r="BQ218" s="40"/>
      <c r="BR218" s="71"/>
      <c r="BS218" s="75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</row>
    <row r="219" spans="1:117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/>
      <c r="Z219" s="67"/>
      <c r="AA219" s="67"/>
      <c r="AB219" s="67"/>
      <c r="AC219" s="67"/>
      <c r="AH219" s="74"/>
      <c r="AI219" s="67"/>
      <c r="AJ219" s="67"/>
      <c r="AK219" s="68"/>
      <c r="AL219" s="68"/>
      <c r="AM219" s="69"/>
      <c r="AN219" s="69"/>
      <c r="AO219" s="66"/>
      <c r="AP219" s="68"/>
      <c r="AQ219" s="66"/>
      <c r="AR219" s="40"/>
      <c r="AS219" s="40"/>
      <c r="AT219" s="40"/>
      <c r="AU219" s="40"/>
      <c r="AV219" s="40"/>
      <c r="AW219" s="40"/>
      <c r="AX219" s="40"/>
      <c r="AY219" s="40"/>
      <c r="AZ219" s="40"/>
      <c r="BA219" s="67"/>
      <c r="BB219" s="40"/>
      <c r="BC219" s="40"/>
      <c r="BD219" s="40"/>
      <c r="BE219" s="40"/>
      <c r="BF219" s="40"/>
      <c r="BG219" s="65"/>
      <c r="BH219" s="40"/>
      <c r="BI219" s="40"/>
      <c r="BJ219" s="40"/>
      <c r="BK219" s="40"/>
      <c r="BL219" s="40"/>
      <c r="BM219" s="40"/>
      <c r="BN219" s="40"/>
      <c r="BO219" s="71"/>
      <c r="BP219" s="71"/>
      <c r="BQ219" s="40"/>
      <c r="BR219" s="71"/>
      <c r="BS219" s="75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</row>
    <row r="220" spans="1:117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/>
      <c r="Z220" s="67"/>
      <c r="AA220" s="67"/>
      <c r="AB220" s="67"/>
      <c r="AC220" s="67"/>
      <c r="AH220" s="74"/>
      <c r="AI220" s="67"/>
      <c r="AJ220" s="67"/>
      <c r="AK220" s="68"/>
      <c r="AL220" s="68"/>
      <c r="AM220" s="69"/>
      <c r="AN220" s="69"/>
      <c r="AO220" s="66"/>
      <c r="AP220" s="68"/>
      <c r="AQ220" s="66"/>
      <c r="AR220" s="40"/>
      <c r="AS220" s="40"/>
      <c r="AT220" s="40"/>
      <c r="AU220" s="40"/>
      <c r="AV220" s="40"/>
      <c r="AW220" s="40"/>
      <c r="AX220" s="40"/>
      <c r="AY220" s="40"/>
      <c r="AZ220" s="40"/>
      <c r="BA220" s="67"/>
      <c r="BB220" s="40"/>
      <c r="BC220" s="40"/>
      <c r="BD220" s="40"/>
      <c r="BE220" s="40"/>
      <c r="BF220" s="40"/>
      <c r="BG220" s="65"/>
      <c r="BH220" s="40"/>
      <c r="BI220" s="40"/>
      <c r="BJ220" s="40"/>
      <c r="BK220" s="40"/>
      <c r="BL220" s="40"/>
      <c r="BM220" s="40"/>
      <c r="BN220" s="40"/>
      <c r="BO220" s="71"/>
      <c r="BP220" s="71"/>
      <c r="BQ220" s="40"/>
      <c r="BR220" s="71"/>
      <c r="BS220" s="75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</row>
    <row r="221" spans="1:117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/>
      <c r="Z221" s="67"/>
      <c r="AA221" s="67"/>
      <c r="AB221" s="67"/>
      <c r="AC221" s="67"/>
      <c r="AH221" s="74"/>
      <c r="AI221" s="67"/>
      <c r="AJ221" s="67"/>
      <c r="AK221" s="68"/>
      <c r="AL221" s="68"/>
      <c r="AM221" s="69"/>
      <c r="AN221" s="69"/>
      <c r="AO221" s="66"/>
      <c r="AP221" s="68"/>
      <c r="AQ221" s="66"/>
      <c r="AR221" s="40"/>
      <c r="AS221" s="40"/>
      <c r="AT221" s="40"/>
      <c r="AU221" s="40"/>
      <c r="AV221" s="40"/>
      <c r="AW221" s="40"/>
      <c r="AX221" s="40"/>
      <c r="AY221" s="40"/>
      <c r="AZ221" s="40"/>
      <c r="BA221" s="67"/>
      <c r="BB221" s="40"/>
      <c r="BC221" s="40"/>
      <c r="BD221" s="40"/>
      <c r="BE221" s="40"/>
      <c r="BF221" s="40"/>
      <c r="BG221" s="65"/>
      <c r="BH221" s="40"/>
      <c r="BI221" s="40"/>
      <c r="BJ221" s="40"/>
      <c r="BK221" s="40"/>
      <c r="BL221" s="40"/>
      <c r="BM221" s="40"/>
      <c r="BN221" s="40"/>
      <c r="BO221" s="71"/>
      <c r="BP221" s="71"/>
      <c r="BQ221" s="40"/>
      <c r="BR221" s="71"/>
      <c r="BS221" s="75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</row>
    <row r="222" spans="1:117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/>
      <c r="Z222" s="67"/>
      <c r="AA222" s="67"/>
      <c r="AB222" s="67"/>
      <c r="AC222" s="67"/>
      <c r="AH222" s="74"/>
      <c r="AI222" s="67"/>
      <c r="AJ222" s="67"/>
      <c r="AK222" s="68"/>
      <c r="AL222" s="68"/>
      <c r="AM222" s="69"/>
      <c r="AN222" s="69"/>
      <c r="AO222" s="66"/>
      <c r="AP222" s="68"/>
      <c r="AQ222" s="66"/>
      <c r="AR222" s="40"/>
      <c r="AS222" s="40"/>
      <c r="AT222" s="40"/>
      <c r="AU222" s="40"/>
      <c r="AV222" s="40"/>
      <c r="AW222" s="40"/>
      <c r="AX222" s="40"/>
      <c r="AY222" s="40"/>
      <c r="AZ222" s="40"/>
      <c r="BA222" s="67"/>
      <c r="BB222" s="40"/>
      <c r="BC222" s="40"/>
      <c r="BD222" s="40"/>
      <c r="BE222" s="40"/>
      <c r="BF222" s="40"/>
      <c r="BG222" s="65"/>
      <c r="BH222" s="40"/>
      <c r="BI222" s="40"/>
      <c r="BJ222" s="40"/>
      <c r="BK222" s="40"/>
      <c r="BL222" s="40"/>
      <c r="BM222" s="40"/>
      <c r="BN222" s="40"/>
      <c r="BO222" s="71"/>
      <c r="BP222" s="71"/>
      <c r="BQ222" s="40"/>
      <c r="BR222" s="71"/>
      <c r="BS222" s="75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</row>
    <row r="223" spans="1:117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/>
      <c r="Z223" s="67"/>
      <c r="AA223" s="67"/>
      <c r="AB223" s="67"/>
      <c r="AC223" s="67"/>
      <c r="AH223" s="74"/>
      <c r="AI223" s="67"/>
      <c r="AJ223" s="67"/>
      <c r="AK223" s="68"/>
      <c r="AL223" s="68"/>
      <c r="AM223" s="69"/>
      <c r="AN223" s="69"/>
      <c r="AO223" s="66"/>
      <c r="AP223" s="68"/>
      <c r="AQ223" s="66"/>
      <c r="AR223" s="40"/>
      <c r="AS223" s="40"/>
      <c r="AT223" s="40"/>
      <c r="AU223" s="40"/>
      <c r="AV223" s="40"/>
      <c r="AW223" s="40"/>
      <c r="AX223" s="40"/>
      <c r="AY223" s="40"/>
      <c r="AZ223" s="40"/>
      <c r="BA223" s="67"/>
      <c r="BB223" s="40"/>
      <c r="BC223" s="40"/>
      <c r="BD223" s="40"/>
      <c r="BE223" s="40"/>
      <c r="BF223" s="40"/>
      <c r="BG223" s="65"/>
      <c r="BH223" s="40"/>
      <c r="BI223" s="40"/>
      <c r="BJ223" s="40"/>
      <c r="BK223" s="40"/>
      <c r="BL223" s="40"/>
      <c r="BM223" s="40"/>
      <c r="BN223" s="40"/>
      <c r="BO223" s="71"/>
      <c r="BP223" s="71"/>
      <c r="BQ223" s="40"/>
      <c r="BR223" s="71"/>
      <c r="BS223" s="75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</row>
    <row r="224" spans="1:117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/>
      <c r="Z224" s="67"/>
      <c r="AA224" s="67"/>
      <c r="AB224" s="67"/>
      <c r="AC224" s="67"/>
      <c r="AH224" s="74"/>
      <c r="AI224" s="67"/>
      <c r="AJ224" s="67"/>
      <c r="AK224" s="67"/>
      <c r="AL224" s="67"/>
      <c r="AM224" s="40"/>
      <c r="AN224" s="40"/>
      <c r="AO224" s="42"/>
      <c r="AP224" s="67"/>
      <c r="AQ224" s="42"/>
      <c r="AR224" s="40"/>
      <c r="AS224" s="40"/>
      <c r="AT224" s="40"/>
      <c r="AU224" s="40"/>
      <c r="AV224" s="40"/>
      <c r="AW224" s="40"/>
      <c r="AX224" s="40"/>
      <c r="AY224" s="40"/>
      <c r="AZ224" s="40"/>
      <c r="BA224" s="67"/>
      <c r="BB224" s="40"/>
      <c r="BC224" s="40"/>
      <c r="BD224" s="40"/>
      <c r="BE224" s="40"/>
      <c r="BF224" s="40"/>
      <c r="BG224" s="65"/>
      <c r="BH224" s="40"/>
      <c r="BI224" s="40"/>
      <c r="BJ224" s="40"/>
      <c r="BK224" s="40"/>
      <c r="BL224" s="40"/>
      <c r="BM224" s="40"/>
      <c r="BN224" s="40"/>
      <c r="BO224" s="71"/>
      <c r="BP224" s="71"/>
      <c r="BQ224" s="40"/>
      <c r="BR224" s="71"/>
      <c r="BS224" s="75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</row>
    <row r="225" spans="1:117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/>
      <c r="Z225" s="67"/>
      <c r="AA225" s="67"/>
      <c r="AB225" s="67"/>
      <c r="AC225" s="67"/>
      <c r="AH225" s="74"/>
      <c r="AI225" s="67"/>
      <c r="AJ225" s="67"/>
      <c r="AK225" s="67"/>
      <c r="AL225" s="67"/>
      <c r="AM225" s="40"/>
      <c r="AN225" s="40"/>
      <c r="AO225" s="42"/>
      <c r="AP225" s="67"/>
      <c r="AQ225" s="42"/>
      <c r="AR225" s="40"/>
      <c r="AS225" s="40"/>
      <c r="AT225" s="40"/>
      <c r="AU225" s="40"/>
      <c r="AV225" s="40"/>
      <c r="AW225" s="40"/>
      <c r="AX225" s="40"/>
      <c r="AY225" s="40"/>
      <c r="AZ225" s="40"/>
      <c r="BA225" s="67"/>
      <c r="BB225" s="40"/>
      <c r="BC225" s="40"/>
      <c r="BD225" s="40"/>
      <c r="BE225" s="40"/>
      <c r="BF225" s="40"/>
      <c r="BG225" s="65"/>
      <c r="BH225" s="40"/>
      <c r="BI225" s="40"/>
      <c r="BJ225" s="40"/>
      <c r="BK225" s="40"/>
      <c r="BL225" s="40"/>
      <c r="BM225" s="40"/>
      <c r="BN225" s="40"/>
      <c r="BO225" s="71"/>
      <c r="BP225" s="71"/>
      <c r="BQ225" s="40"/>
      <c r="BR225" s="71"/>
      <c r="BS225" s="75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</row>
    <row r="226" spans="1:117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/>
      <c r="Z226" s="67"/>
      <c r="AA226" s="67"/>
      <c r="AB226" s="67"/>
      <c r="AC226" s="67"/>
      <c r="AH226" s="74"/>
      <c r="AI226" s="67"/>
      <c r="AJ226" s="67"/>
      <c r="AK226" s="67"/>
      <c r="AL226" s="67"/>
      <c r="AM226" s="40"/>
      <c r="AN226" s="40"/>
      <c r="AO226" s="42"/>
      <c r="AP226" s="67"/>
      <c r="AQ226" s="42"/>
      <c r="AR226" s="40"/>
      <c r="AS226" s="40"/>
      <c r="AT226" s="40"/>
      <c r="AU226" s="40"/>
      <c r="AV226" s="40"/>
      <c r="AW226" s="40"/>
      <c r="AX226" s="40"/>
      <c r="AY226" s="40"/>
      <c r="AZ226" s="40"/>
      <c r="BA226" s="67"/>
      <c r="BB226" s="40"/>
      <c r="BC226" s="40"/>
      <c r="BD226" s="40"/>
      <c r="BE226" s="40"/>
      <c r="BF226" s="40"/>
      <c r="BG226" s="65"/>
      <c r="BH226" s="40"/>
      <c r="BI226" s="40"/>
      <c r="BJ226" s="40"/>
      <c r="BK226" s="40"/>
      <c r="BL226" s="40"/>
      <c r="BM226" s="40"/>
      <c r="BN226" s="40"/>
      <c r="BO226" s="71"/>
      <c r="BP226" s="71"/>
      <c r="BQ226" s="40"/>
      <c r="BR226" s="71"/>
      <c r="BS226" s="75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</row>
    <row r="227" spans="1:117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/>
      <c r="Z227" s="67"/>
      <c r="AA227" s="67"/>
      <c r="AB227" s="67"/>
      <c r="AC227" s="67"/>
      <c r="AH227" s="74"/>
      <c r="AI227" s="67"/>
      <c r="AJ227" s="67"/>
      <c r="AK227" s="67"/>
      <c r="AL227" s="67"/>
      <c r="AM227" s="40"/>
      <c r="AN227" s="40"/>
      <c r="AO227" s="42"/>
      <c r="AP227" s="67"/>
      <c r="AQ227" s="42"/>
      <c r="AR227" s="40"/>
      <c r="AS227" s="40"/>
      <c r="AT227" s="40"/>
      <c r="AU227" s="40"/>
      <c r="AV227" s="40"/>
      <c r="AW227" s="40"/>
      <c r="AX227" s="40"/>
      <c r="AY227" s="40"/>
      <c r="AZ227" s="40"/>
      <c r="BA227" s="67"/>
      <c r="BB227" s="40"/>
      <c r="BC227" s="40"/>
      <c r="BD227" s="40"/>
      <c r="BE227" s="40"/>
      <c r="BF227" s="40"/>
      <c r="BG227" s="65"/>
      <c r="BH227" s="40"/>
      <c r="BI227" s="40"/>
      <c r="BJ227" s="40"/>
      <c r="BK227" s="40"/>
      <c r="BL227" s="40"/>
      <c r="BM227" s="40"/>
      <c r="BN227" s="40"/>
      <c r="BO227" s="71"/>
      <c r="BP227" s="71"/>
      <c r="BQ227" s="40"/>
      <c r="BR227" s="71"/>
      <c r="BS227" s="75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</row>
    <row r="228" spans="1:117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/>
      <c r="Z228" s="67"/>
      <c r="AA228" s="67"/>
      <c r="AB228" s="67"/>
      <c r="AC228" s="67"/>
      <c r="AH228" s="74"/>
      <c r="AI228" s="67"/>
      <c r="AJ228" s="67"/>
      <c r="AK228" s="67"/>
      <c r="AL228" s="67"/>
      <c r="AM228" s="40"/>
      <c r="AN228" s="40"/>
      <c r="AO228" s="42"/>
      <c r="AP228" s="67"/>
      <c r="AQ228" s="42"/>
      <c r="AR228" s="40"/>
      <c r="AS228" s="40"/>
      <c r="AT228" s="40"/>
      <c r="AU228" s="40"/>
      <c r="AV228" s="40"/>
      <c r="AW228" s="40"/>
      <c r="AX228" s="40"/>
      <c r="AY228" s="40"/>
      <c r="AZ228" s="40"/>
      <c r="BA228" s="67"/>
      <c r="BB228" s="40"/>
      <c r="BC228" s="40"/>
      <c r="BD228" s="40"/>
      <c r="BE228" s="40"/>
      <c r="BF228" s="40"/>
      <c r="BG228" s="65"/>
      <c r="BH228" s="40"/>
      <c r="BI228" s="40"/>
      <c r="BJ228" s="40"/>
      <c r="BK228" s="40"/>
      <c r="BL228" s="40"/>
      <c r="BM228" s="40"/>
      <c r="BN228" s="40"/>
      <c r="BO228" s="71"/>
      <c r="BP228" s="71"/>
      <c r="BQ228" s="40"/>
      <c r="BR228" s="71"/>
      <c r="BS228" s="75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</row>
    <row r="229" spans="1:117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/>
      <c r="Z229" s="67"/>
      <c r="AA229" s="67"/>
      <c r="AB229" s="67"/>
      <c r="AC229" s="67"/>
      <c r="AH229" s="74"/>
      <c r="AI229" s="67"/>
      <c r="AJ229" s="67"/>
      <c r="AK229" s="67"/>
      <c r="AL229" s="67"/>
      <c r="AM229" s="40"/>
      <c r="AN229" s="40"/>
      <c r="AO229" s="42"/>
      <c r="AP229" s="67"/>
      <c r="AQ229" s="42"/>
      <c r="AR229" s="40"/>
      <c r="AS229" s="40"/>
      <c r="AT229" s="40"/>
      <c r="AU229" s="40"/>
      <c r="AV229" s="40"/>
      <c r="AW229" s="40"/>
      <c r="AX229" s="40"/>
      <c r="AY229" s="40"/>
      <c r="AZ229" s="40"/>
      <c r="BA229" s="67"/>
      <c r="BB229" s="40"/>
      <c r="BC229" s="40"/>
      <c r="BD229" s="40"/>
      <c r="BE229" s="40"/>
      <c r="BF229" s="40"/>
      <c r="BG229" s="65"/>
      <c r="BH229" s="40"/>
      <c r="BI229" s="40"/>
      <c r="BJ229" s="40"/>
      <c r="BK229" s="40"/>
      <c r="BL229" s="40"/>
      <c r="BM229" s="40"/>
      <c r="BN229" s="40"/>
      <c r="BO229" s="71"/>
      <c r="BP229" s="71"/>
      <c r="BQ229" s="40"/>
      <c r="BR229" s="71"/>
      <c r="BS229" s="75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</row>
    <row r="230" spans="1:117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/>
      <c r="Z230" s="67"/>
      <c r="AA230" s="67"/>
      <c r="AB230" s="67"/>
      <c r="AC230" s="67"/>
      <c r="AH230" s="74"/>
      <c r="AI230" s="67"/>
      <c r="AJ230" s="67"/>
      <c r="AK230" s="67"/>
      <c r="AL230" s="67"/>
      <c r="AM230" s="40"/>
      <c r="AN230" s="40"/>
      <c r="AO230" s="42"/>
      <c r="AP230" s="67"/>
      <c r="AQ230" s="42"/>
      <c r="AR230" s="40"/>
      <c r="AS230" s="40"/>
      <c r="AT230" s="40"/>
      <c r="AU230" s="40"/>
      <c r="AV230" s="40"/>
      <c r="AW230" s="40"/>
      <c r="AX230" s="40"/>
      <c r="AY230" s="40"/>
      <c r="AZ230" s="40"/>
      <c r="BA230" s="67"/>
      <c r="BB230" s="40"/>
      <c r="BC230" s="40"/>
      <c r="BD230" s="40"/>
      <c r="BE230" s="40"/>
      <c r="BF230" s="40"/>
      <c r="BG230" s="65"/>
      <c r="BH230" s="40"/>
      <c r="BI230" s="40"/>
      <c r="BJ230" s="40"/>
      <c r="BK230" s="40"/>
      <c r="BL230" s="40"/>
      <c r="BM230" s="40"/>
      <c r="BN230" s="40"/>
      <c r="BO230" s="71"/>
      <c r="BP230" s="71"/>
      <c r="BQ230" s="40"/>
      <c r="BR230" s="71"/>
      <c r="BS230" s="75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</row>
    <row r="231" spans="1:117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/>
      <c r="Z231" s="67"/>
      <c r="AA231" s="67"/>
      <c r="AB231" s="67"/>
      <c r="AC231" s="67"/>
      <c r="AH231" s="74"/>
      <c r="AI231" s="67"/>
      <c r="AJ231" s="67"/>
      <c r="AK231" s="67"/>
      <c r="AL231" s="67"/>
      <c r="AM231" s="40"/>
      <c r="AN231" s="40"/>
      <c r="AO231" s="42"/>
      <c r="AP231" s="67"/>
      <c r="AQ231" s="42"/>
      <c r="AR231" s="40"/>
      <c r="AS231" s="40"/>
      <c r="AT231" s="40"/>
      <c r="AU231" s="40"/>
      <c r="AV231" s="40"/>
      <c r="AW231" s="40"/>
      <c r="AX231" s="40"/>
      <c r="AY231" s="40"/>
      <c r="AZ231" s="40"/>
      <c r="BA231" s="67"/>
      <c r="BB231" s="40"/>
      <c r="BC231" s="40"/>
      <c r="BD231" s="40"/>
      <c r="BE231" s="40"/>
      <c r="BF231" s="40"/>
      <c r="BG231" s="65"/>
      <c r="BH231" s="40"/>
      <c r="BI231" s="40"/>
      <c r="BJ231" s="40"/>
      <c r="BK231" s="40"/>
      <c r="BL231" s="40"/>
      <c r="BM231" s="40"/>
      <c r="BN231" s="40"/>
      <c r="BO231" s="71"/>
      <c r="BP231" s="71"/>
      <c r="BQ231" s="40"/>
      <c r="BR231" s="71"/>
      <c r="BS231" s="75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</row>
    <row r="232" spans="1:117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/>
      <c r="Z232" s="67"/>
      <c r="AA232" s="67"/>
      <c r="AB232" s="67"/>
      <c r="AC232" s="67"/>
      <c r="AH232" s="74"/>
      <c r="AI232" s="67"/>
      <c r="AJ232" s="67"/>
      <c r="AK232" s="67"/>
      <c r="AL232" s="67"/>
      <c r="AM232" s="40"/>
      <c r="AN232" s="40"/>
      <c r="AO232" s="40"/>
      <c r="AP232" s="67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67"/>
      <c r="BB232" s="40"/>
      <c r="BC232" s="40"/>
      <c r="BD232" s="40"/>
      <c r="BE232" s="40"/>
      <c r="BF232" s="40"/>
      <c r="BG232" s="65"/>
      <c r="BH232" s="40"/>
      <c r="BI232" s="40"/>
      <c r="BJ232" s="40"/>
      <c r="BK232" s="40"/>
      <c r="BL232" s="40"/>
      <c r="BM232" s="40"/>
      <c r="BN232" s="40"/>
      <c r="BO232" s="71"/>
      <c r="BP232" s="71"/>
      <c r="BQ232" s="40"/>
      <c r="BR232" s="71"/>
      <c r="BS232" s="75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</row>
    <row r="233" spans="1:117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/>
      <c r="Z233" s="67"/>
      <c r="AA233" s="67"/>
      <c r="AB233" s="67"/>
      <c r="AC233" s="67"/>
      <c r="AH233" s="74"/>
      <c r="AI233" s="67"/>
      <c r="AJ233" s="67"/>
      <c r="AK233" s="67"/>
      <c r="AL233" s="67"/>
      <c r="AM233" s="40"/>
      <c r="AN233" s="40"/>
      <c r="AO233" s="40"/>
      <c r="AP233" s="67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67"/>
      <c r="BB233" s="40"/>
      <c r="BC233" s="40"/>
      <c r="BD233" s="40"/>
      <c r="BE233" s="40"/>
      <c r="BF233" s="40"/>
      <c r="BG233" s="65"/>
      <c r="BH233" s="40"/>
      <c r="BI233" s="40"/>
      <c r="BJ233" s="40"/>
      <c r="BK233" s="40"/>
      <c r="BL233" s="40"/>
      <c r="BM233" s="40"/>
      <c r="BN233" s="40"/>
      <c r="BO233" s="71"/>
      <c r="BP233" s="71"/>
      <c r="BQ233" s="40"/>
      <c r="BR233" s="71"/>
      <c r="BS233" s="75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</row>
    <row r="234" spans="1:117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/>
      <c r="Z234" s="67"/>
      <c r="AA234" s="67"/>
      <c r="AB234" s="67"/>
      <c r="AC234" s="67"/>
      <c r="AH234" s="74"/>
      <c r="AI234" s="67"/>
      <c r="AJ234" s="67"/>
      <c r="AK234" s="67"/>
      <c r="AL234" s="67"/>
      <c r="AM234" s="40"/>
      <c r="AN234" s="40"/>
      <c r="AO234" s="40"/>
      <c r="AP234" s="67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67"/>
      <c r="BB234" s="40"/>
      <c r="BC234" s="40"/>
      <c r="BD234" s="40"/>
      <c r="BE234" s="40"/>
      <c r="BF234" s="40"/>
      <c r="BG234" s="65"/>
      <c r="BH234" s="40"/>
      <c r="BI234" s="40"/>
      <c r="BJ234" s="40"/>
      <c r="BK234" s="40"/>
      <c r="BL234" s="40"/>
      <c r="BM234" s="40"/>
      <c r="BN234" s="40"/>
      <c r="BO234" s="71"/>
      <c r="BP234" s="71"/>
      <c r="BQ234" s="40"/>
      <c r="BR234" s="71"/>
      <c r="BS234" s="75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</row>
    <row r="235" spans="1:117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/>
      <c r="Z235" s="67"/>
      <c r="AA235" s="67"/>
      <c r="AB235" s="67"/>
      <c r="AC235" s="67"/>
      <c r="AH235" s="74"/>
      <c r="AI235" s="67"/>
      <c r="AJ235" s="67"/>
      <c r="AK235" s="67"/>
      <c r="AL235" s="67"/>
      <c r="AM235" s="40"/>
      <c r="AN235" s="40"/>
      <c r="AO235" s="40"/>
      <c r="AP235" s="67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67"/>
      <c r="BB235" s="40"/>
      <c r="BC235" s="40"/>
      <c r="BD235" s="40"/>
      <c r="BE235" s="40"/>
      <c r="BF235" s="40"/>
      <c r="BG235" s="65"/>
      <c r="BH235" s="40"/>
      <c r="BI235" s="40"/>
      <c r="BJ235" s="40"/>
      <c r="BK235" s="40"/>
      <c r="BL235" s="40"/>
      <c r="BM235" s="40"/>
      <c r="BN235" s="40"/>
      <c r="BO235" s="71"/>
      <c r="BP235" s="71"/>
      <c r="BQ235" s="40"/>
      <c r="BR235" s="71"/>
      <c r="BS235" s="75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</row>
    <row r="236" spans="1:117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/>
      <c r="Z236" s="67"/>
      <c r="AA236" s="67"/>
      <c r="AB236" s="67"/>
      <c r="AC236" s="67"/>
      <c r="AH236" s="74"/>
      <c r="AI236" s="67"/>
      <c r="AJ236" s="67"/>
      <c r="AK236" s="67"/>
      <c r="AL236" s="67"/>
      <c r="AM236" s="40"/>
      <c r="AN236" s="40"/>
      <c r="AO236" s="40"/>
      <c r="AP236" s="67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67"/>
      <c r="BB236" s="40"/>
      <c r="BC236" s="40"/>
      <c r="BD236" s="40"/>
      <c r="BE236" s="40"/>
      <c r="BF236" s="40"/>
      <c r="BG236" s="65"/>
      <c r="BH236" s="40"/>
      <c r="BI236" s="40"/>
      <c r="BJ236" s="40"/>
      <c r="BK236" s="40"/>
      <c r="BL236" s="40"/>
      <c r="BM236" s="40"/>
      <c r="BN236" s="40"/>
      <c r="BO236" s="71"/>
      <c r="BP236" s="71"/>
      <c r="BQ236" s="40"/>
      <c r="BR236" s="71"/>
      <c r="BS236" s="75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</row>
    <row r="237" spans="1:117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/>
      <c r="Z237" s="67"/>
      <c r="AA237" s="67"/>
      <c r="AB237" s="67"/>
      <c r="AC237" s="67"/>
      <c r="AH237" s="74"/>
      <c r="AI237" s="67"/>
      <c r="AJ237" s="67"/>
      <c r="AK237" s="67"/>
      <c r="AL237" s="67"/>
      <c r="AM237" s="40"/>
      <c r="AN237" s="40"/>
      <c r="AO237" s="40"/>
      <c r="AP237" s="67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67"/>
      <c r="BB237" s="40"/>
      <c r="BC237" s="40"/>
      <c r="BD237" s="40"/>
      <c r="BE237" s="40"/>
      <c r="BF237" s="40"/>
      <c r="BG237" s="65"/>
      <c r="BH237" s="40"/>
      <c r="BI237" s="40"/>
      <c r="BJ237" s="40"/>
      <c r="BK237" s="40"/>
      <c r="BL237" s="40"/>
      <c r="BM237" s="40"/>
      <c r="BN237" s="40"/>
      <c r="BO237" s="71"/>
      <c r="BP237" s="71"/>
      <c r="BQ237" s="40"/>
      <c r="BR237" s="71"/>
      <c r="BS237" s="75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</row>
    <row r="238" spans="1:117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/>
      <c r="Z238" s="67"/>
      <c r="AA238" s="67"/>
      <c r="AB238" s="67"/>
      <c r="AC238" s="67"/>
      <c r="AH238" s="74"/>
      <c r="AI238" s="67"/>
      <c r="AJ238" s="67"/>
      <c r="AK238" s="67"/>
      <c r="AL238" s="67"/>
      <c r="AM238" s="40"/>
      <c r="AN238" s="40"/>
      <c r="AO238" s="40"/>
      <c r="AP238" s="67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67"/>
      <c r="BB238" s="40"/>
      <c r="BC238" s="40"/>
      <c r="BD238" s="40"/>
      <c r="BE238" s="40"/>
      <c r="BF238" s="40"/>
      <c r="BG238" s="65"/>
      <c r="BH238" s="40"/>
      <c r="BI238" s="40"/>
      <c r="BJ238" s="40"/>
      <c r="BK238" s="40"/>
      <c r="BL238" s="40"/>
      <c r="BM238" s="40"/>
      <c r="BN238" s="40"/>
      <c r="BO238" s="71"/>
      <c r="BP238" s="71"/>
      <c r="BQ238" s="40"/>
      <c r="BR238" s="71"/>
      <c r="BS238" s="75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</row>
    <row r="239" spans="1:117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/>
      <c r="Z239" s="67"/>
      <c r="AA239" s="67"/>
      <c r="AB239" s="67"/>
      <c r="AC239" s="67"/>
      <c r="AH239" s="74"/>
      <c r="AI239" s="67"/>
      <c r="AJ239" s="67"/>
      <c r="AK239" s="67"/>
      <c r="AL239" s="67"/>
      <c r="AM239" s="40"/>
      <c r="AN239" s="40"/>
      <c r="AO239" s="40"/>
      <c r="AP239" s="67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67"/>
      <c r="BB239" s="40"/>
      <c r="BC239" s="40"/>
      <c r="BD239" s="40"/>
      <c r="BE239" s="40"/>
      <c r="BF239" s="40"/>
      <c r="BG239" s="65"/>
      <c r="BH239" s="40"/>
      <c r="BI239" s="40"/>
      <c r="BJ239" s="40"/>
      <c r="BK239" s="40"/>
      <c r="BL239" s="40"/>
      <c r="BM239" s="40"/>
      <c r="BN239" s="40"/>
      <c r="BO239" s="71"/>
      <c r="BP239" s="71"/>
      <c r="BQ239" s="40"/>
      <c r="BR239" s="71"/>
      <c r="BS239" s="75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</row>
    <row r="240" spans="1:117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/>
      <c r="Z240" s="67"/>
      <c r="AA240" s="67"/>
      <c r="AB240" s="67"/>
      <c r="AC240" s="67"/>
      <c r="AH240" s="74"/>
      <c r="AI240" s="67"/>
      <c r="AJ240" s="67"/>
      <c r="AK240" s="67"/>
      <c r="AL240" s="67"/>
      <c r="AM240" s="40"/>
      <c r="AN240" s="40"/>
      <c r="AO240" s="40"/>
      <c r="AP240" s="67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67"/>
      <c r="BB240" s="40"/>
      <c r="BC240" s="40"/>
      <c r="BD240" s="40"/>
      <c r="BE240" s="40"/>
      <c r="BF240" s="40"/>
      <c r="BG240" s="65"/>
      <c r="BH240" s="40"/>
      <c r="BI240" s="40"/>
      <c r="BJ240" s="40"/>
      <c r="BK240" s="40"/>
      <c r="BL240" s="40"/>
      <c r="BM240" s="40"/>
      <c r="BN240" s="40"/>
      <c r="BO240" s="71"/>
      <c r="BP240" s="71"/>
      <c r="BQ240" s="40"/>
      <c r="BR240" s="71"/>
      <c r="BS240" s="75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</row>
    <row r="241" spans="1:117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/>
      <c r="Z241" s="67"/>
      <c r="AA241" s="67"/>
      <c r="AB241" s="67"/>
      <c r="AC241" s="67"/>
      <c r="AH241" s="74"/>
      <c r="AI241" s="67"/>
      <c r="AJ241" s="67"/>
      <c r="AK241" s="67"/>
      <c r="AL241" s="67"/>
      <c r="AM241" s="40"/>
      <c r="AN241" s="40"/>
      <c r="AO241" s="40"/>
      <c r="AP241" s="67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67"/>
      <c r="BB241" s="40"/>
      <c r="BC241" s="40"/>
      <c r="BD241" s="40"/>
      <c r="BE241" s="40"/>
      <c r="BF241" s="40"/>
      <c r="BG241" s="65"/>
      <c r="BH241" s="40"/>
      <c r="BI241" s="40"/>
      <c r="BJ241" s="40"/>
      <c r="BK241" s="40"/>
      <c r="BL241" s="40"/>
      <c r="BM241" s="40"/>
      <c r="BN241" s="40"/>
      <c r="BO241" s="71"/>
      <c r="BP241" s="71"/>
      <c r="BQ241" s="40"/>
      <c r="BR241" s="71"/>
      <c r="BS241" s="75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</row>
    <row r="242" spans="1:117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/>
      <c r="Z242" s="67"/>
      <c r="AA242" s="67"/>
      <c r="AB242" s="67"/>
      <c r="AC242" s="67"/>
      <c r="AH242" s="74"/>
      <c r="AI242" s="67"/>
      <c r="AJ242" s="67"/>
      <c r="AK242" s="67"/>
      <c r="AL242" s="67"/>
      <c r="AM242" s="40"/>
      <c r="AN242" s="40"/>
      <c r="AO242" s="40"/>
      <c r="AP242" s="67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67"/>
      <c r="BB242" s="40"/>
      <c r="BC242" s="40"/>
      <c r="BD242" s="40"/>
      <c r="BE242" s="40"/>
      <c r="BF242" s="40"/>
      <c r="BG242" s="65"/>
      <c r="BH242" s="40"/>
      <c r="BI242" s="40"/>
      <c r="BJ242" s="40"/>
      <c r="BK242" s="40"/>
      <c r="BL242" s="40"/>
      <c r="BM242" s="40"/>
      <c r="BN242" s="40"/>
      <c r="BO242" s="71"/>
      <c r="BP242" s="71"/>
      <c r="BQ242" s="40"/>
      <c r="BR242" s="71"/>
      <c r="BS242" s="75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</row>
    <row r="243" spans="1:117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/>
      <c r="Z243" s="67"/>
      <c r="AA243" s="67"/>
      <c r="AB243" s="67"/>
      <c r="AC243" s="67"/>
      <c r="AH243" s="74"/>
      <c r="AI243" s="67"/>
      <c r="AJ243" s="67"/>
      <c r="AK243" s="67"/>
      <c r="AL243" s="67"/>
      <c r="AM243" s="40"/>
      <c r="AN243" s="40"/>
      <c r="AO243" s="40"/>
      <c r="AP243" s="67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67"/>
      <c r="BB243" s="40"/>
      <c r="BC243" s="40"/>
      <c r="BD243" s="40"/>
      <c r="BE243" s="40"/>
      <c r="BF243" s="40"/>
      <c r="BG243" s="65"/>
      <c r="BH243" s="40"/>
      <c r="BI243" s="40"/>
      <c r="BJ243" s="40"/>
      <c r="BK243" s="40"/>
      <c r="BL243" s="40"/>
      <c r="BM243" s="40"/>
      <c r="BN243" s="40"/>
      <c r="BO243" s="71"/>
      <c r="BP243" s="71"/>
      <c r="BQ243" s="40"/>
      <c r="BR243" s="71"/>
      <c r="BS243" s="75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</row>
    <row r="244" spans="1:117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/>
      <c r="Z244" s="67"/>
      <c r="AA244" s="67"/>
      <c r="AB244" s="67"/>
      <c r="AC244" s="67"/>
      <c r="AH244" s="74"/>
      <c r="AI244" s="67"/>
      <c r="AJ244" s="67"/>
      <c r="AK244" s="67"/>
      <c r="AL244" s="67"/>
      <c r="AM244" s="40"/>
      <c r="AN244" s="40"/>
      <c r="AO244" s="40"/>
      <c r="AP244" s="67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67"/>
      <c r="BB244" s="40"/>
      <c r="BC244" s="40"/>
      <c r="BD244" s="40"/>
      <c r="BE244" s="40"/>
      <c r="BF244" s="40"/>
      <c r="BG244" s="65"/>
      <c r="BH244" s="40"/>
      <c r="BI244" s="40"/>
      <c r="BJ244" s="40"/>
      <c r="BK244" s="40"/>
      <c r="BL244" s="40"/>
      <c r="BM244" s="40"/>
      <c r="BN244" s="40"/>
      <c r="BO244" s="71"/>
      <c r="BP244" s="71"/>
      <c r="BQ244" s="40"/>
      <c r="BR244" s="71"/>
      <c r="BS244" s="75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</row>
    <row r="245" spans="1:117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/>
      <c r="Z245" s="67"/>
      <c r="AA245" s="67"/>
      <c r="AB245" s="67"/>
      <c r="AC245" s="67"/>
      <c r="AH245" s="74"/>
      <c r="AI245" s="67"/>
      <c r="AJ245" s="67"/>
      <c r="AK245" s="67"/>
      <c r="AL245" s="67"/>
      <c r="AM245" s="40"/>
      <c r="AN245" s="40"/>
      <c r="AO245" s="40"/>
      <c r="AP245" s="67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67"/>
      <c r="BB245" s="40"/>
      <c r="BC245" s="40"/>
      <c r="BD245" s="40"/>
      <c r="BE245" s="40"/>
      <c r="BF245" s="40"/>
      <c r="BG245" s="65"/>
      <c r="BH245" s="40"/>
      <c r="BI245" s="40"/>
      <c r="BJ245" s="40"/>
      <c r="BK245" s="40"/>
      <c r="BL245" s="40"/>
      <c r="BM245" s="40"/>
      <c r="BN245" s="40"/>
      <c r="BO245" s="71"/>
      <c r="BP245" s="71"/>
      <c r="BQ245" s="40"/>
      <c r="BR245" s="71"/>
      <c r="BS245" s="75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</row>
    <row r="246" spans="1:117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/>
      <c r="Z246" s="67"/>
      <c r="AA246" s="67"/>
      <c r="AB246" s="67"/>
      <c r="AC246" s="67"/>
      <c r="AH246" s="74"/>
      <c r="AI246" s="67"/>
      <c r="AJ246" s="67"/>
      <c r="AK246" s="67"/>
      <c r="AL246" s="67"/>
      <c r="AM246" s="40"/>
      <c r="AN246" s="40"/>
      <c r="AO246" s="40"/>
      <c r="AP246" s="67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67"/>
      <c r="BB246" s="40"/>
      <c r="BC246" s="40"/>
      <c r="BD246" s="40"/>
      <c r="BE246" s="40"/>
      <c r="BF246" s="40"/>
      <c r="BG246" s="65"/>
      <c r="BH246" s="40"/>
      <c r="BI246" s="40"/>
      <c r="BJ246" s="40"/>
      <c r="BK246" s="40"/>
      <c r="BL246" s="40"/>
      <c r="BM246" s="40"/>
      <c r="BN246" s="40"/>
      <c r="BO246" s="71"/>
      <c r="BP246" s="71"/>
      <c r="BQ246" s="40"/>
      <c r="BR246" s="71"/>
      <c r="BS246" s="75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</row>
    <row r="247" spans="1:117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/>
      <c r="Z247" s="67"/>
      <c r="AA247" s="67"/>
      <c r="AB247" s="67"/>
      <c r="AC247" s="67"/>
      <c r="AH247" s="74"/>
      <c r="AI247" s="67"/>
      <c r="AJ247" s="67"/>
      <c r="AK247" s="67"/>
      <c r="AL247" s="67"/>
      <c r="AM247" s="40"/>
      <c r="AN247" s="40"/>
      <c r="AO247" s="40"/>
      <c r="AP247" s="67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67"/>
      <c r="BB247" s="40"/>
      <c r="BC247" s="40"/>
      <c r="BD247" s="40"/>
      <c r="BE247" s="40"/>
      <c r="BF247" s="40"/>
      <c r="BG247" s="65"/>
      <c r="BH247" s="40"/>
      <c r="BI247" s="40"/>
      <c r="BJ247" s="40"/>
      <c r="BK247" s="40"/>
      <c r="BL247" s="40"/>
      <c r="BM247" s="40"/>
      <c r="BN247" s="40"/>
      <c r="BO247" s="71"/>
      <c r="BP247" s="71"/>
      <c r="BQ247" s="40"/>
      <c r="BR247" s="71"/>
      <c r="BS247" s="75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</row>
    <row r="248" spans="1:117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/>
      <c r="Z248" s="67"/>
      <c r="AA248" s="67"/>
      <c r="AB248" s="67"/>
      <c r="AC248" s="67"/>
      <c r="AH248" s="74"/>
      <c r="AI248" s="67"/>
      <c r="AJ248" s="67"/>
      <c r="AK248" s="67"/>
      <c r="AL248" s="67"/>
      <c r="AM248" s="40"/>
      <c r="AN248" s="40"/>
      <c r="AO248" s="40"/>
      <c r="AP248" s="67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67"/>
      <c r="BB248" s="40"/>
      <c r="BC248" s="40"/>
      <c r="BD248" s="40"/>
      <c r="BE248" s="40"/>
      <c r="BF248" s="40"/>
      <c r="BG248" s="65"/>
      <c r="BH248" s="40"/>
      <c r="BI248" s="40"/>
      <c r="BJ248" s="40"/>
      <c r="BK248" s="40"/>
      <c r="BL248" s="40"/>
      <c r="BM248" s="40"/>
      <c r="BN248" s="40"/>
      <c r="BO248" s="71"/>
      <c r="BP248" s="71"/>
      <c r="BQ248" s="40"/>
      <c r="BR248" s="71"/>
      <c r="BS248" s="75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</row>
    <row r="249" spans="1:117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/>
      <c r="Z249" s="67"/>
      <c r="AA249" s="67"/>
      <c r="AB249" s="67"/>
      <c r="AC249" s="67"/>
      <c r="AH249" s="74"/>
      <c r="AI249" s="67"/>
      <c r="AJ249" s="67"/>
      <c r="AK249" s="67"/>
      <c r="AL249" s="67"/>
      <c r="AM249" s="40"/>
      <c r="AN249" s="40"/>
      <c r="AO249" s="40"/>
      <c r="AP249" s="67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67"/>
      <c r="BB249" s="40"/>
      <c r="BC249" s="40"/>
      <c r="BD249" s="40"/>
      <c r="BE249" s="40"/>
      <c r="BF249" s="40"/>
      <c r="BG249" s="65"/>
      <c r="BH249" s="40"/>
      <c r="BI249" s="40"/>
      <c r="BJ249" s="40"/>
      <c r="BK249" s="40"/>
      <c r="BL249" s="40"/>
      <c r="BM249" s="40"/>
      <c r="BN249" s="40"/>
      <c r="BO249" s="71"/>
      <c r="BP249" s="71"/>
      <c r="BQ249" s="40"/>
      <c r="BR249" s="71"/>
      <c r="BS249" s="75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</row>
    <row r="250" spans="1:117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/>
      <c r="Z250" s="67"/>
      <c r="AA250" s="67"/>
      <c r="AB250" s="67"/>
      <c r="AC250" s="67"/>
      <c r="AH250" s="74"/>
      <c r="AI250" s="67"/>
      <c r="AJ250" s="67"/>
      <c r="AK250" s="67"/>
      <c r="AL250" s="67"/>
      <c r="AM250" s="40"/>
      <c r="AN250" s="40"/>
      <c r="AO250" s="40"/>
      <c r="AP250" s="67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67"/>
      <c r="BB250" s="40"/>
      <c r="BC250" s="40"/>
      <c r="BD250" s="40"/>
      <c r="BE250" s="40"/>
      <c r="BF250" s="40"/>
      <c r="BG250" s="65"/>
      <c r="BH250" s="40"/>
      <c r="BI250" s="40"/>
      <c r="BJ250" s="40"/>
      <c r="BK250" s="40"/>
      <c r="BL250" s="40"/>
      <c r="BM250" s="40"/>
      <c r="BN250" s="40"/>
      <c r="BO250" s="71"/>
      <c r="BP250" s="71"/>
      <c r="BQ250" s="40"/>
      <c r="BR250" s="71"/>
      <c r="BS250" s="75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</row>
    <row r="251" spans="1:117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/>
      <c r="Z251" s="67"/>
      <c r="AA251" s="67"/>
      <c r="AB251" s="67"/>
      <c r="AC251" s="67"/>
      <c r="AH251" s="74"/>
      <c r="AI251" s="67"/>
      <c r="AJ251" s="67"/>
      <c r="AK251" s="67"/>
      <c r="AL251" s="67"/>
      <c r="AM251" s="40"/>
      <c r="AN251" s="40"/>
      <c r="AO251" s="40"/>
      <c r="AP251" s="67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67"/>
      <c r="BB251" s="40"/>
      <c r="BC251" s="40"/>
      <c r="BD251" s="40"/>
      <c r="BE251" s="40"/>
      <c r="BF251" s="40"/>
      <c r="BG251" s="65"/>
      <c r="BH251" s="40"/>
      <c r="BI251" s="40"/>
      <c r="BJ251" s="40"/>
      <c r="BK251" s="40"/>
      <c r="BL251" s="40"/>
      <c r="BM251" s="40"/>
      <c r="BN251" s="40"/>
      <c r="BO251" s="71"/>
      <c r="BP251" s="71"/>
      <c r="BQ251" s="40"/>
      <c r="BR251" s="71"/>
      <c r="BS251" s="75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</row>
    <row r="252" spans="1:117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/>
      <c r="Z252" s="67"/>
      <c r="AA252" s="67"/>
      <c r="AB252" s="67"/>
      <c r="AC252" s="67"/>
      <c r="AH252" s="74"/>
      <c r="AI252" s="67"/>
      <c r="AJ252" s="67"/>
      <c r="AK252" s="67"/>
      <c r="AL252" s="67"/>
      <c r="AM252" s="40"/>
      <c r="AN252" s="40"/>
      <c r="AO252" s="40"/>
      <c r="AP252" s="67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67"/>
      <c r="BB252" s="40"/>
      <c r="BC252" s="40"/>
      <c r="BD252" s="40"/>
      <c r="BE252" s="40"/>
      <c r="BF252" s="40"/>
      <c r="BG252" s="65"/>
      <c r="BH252" s="40"/>
      <c r="BI252" s="40"/>
      <c r="BJ252" s="40"/>
      <c r="BK252" s="40"/>
      <c r="BL252" s="40"/>
      <c r="BM252" s="40"/>
      <c r="BN252" s="40"/>
      <c r="BO252" s="71"/>
      <c r="BP252" s="71"/>
      <c r="BQ252" s="40"/>
      <c r="BR252" s="71"/>
      <c r="BS252" s="75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</row>
    <row r="253" spans="1:117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/>
      <c r="Z253" s="67"/>
      <c r="AA253" s="67"/>
      <c r="AB253" s="67"/>
      <c r="AC253" s="67"/>
      <c r="AH253" s="74"/>
      <c r="AI253" s="67"/>
      <c r="AJ253" s="67"/>
      <c r="AK253" s="67"/>
      <c r="AL253" s="67"/>
      <c r="AM253" s="40"/>
      <c r="AN253" s="40"/>
      <c r="AO253" s="40"/>
      <c r="AP253" s="67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67"/>
      <c r="BB253" s="40"/>
      <c r="BC253" s="40"/>
      <c r="BD253" s="40"/>
      <c r="BE253" s="40"/>
      <c r="BF253" s="40"/>
      <c r="BG253" s="65"/>
      <c r="BH253" s="40"/>
      <c r="BI253" s="40"/>
      <c r="BJ253" s="40"/>
      <c r="BK253" s="40"/>
      <c r="BL253" s="40"/>
      <c r="BM253" s="40"/>
      <c r="BN253" s="40"/>
      <c r="BO253" s="71"/>
      <c r="BP253" s="71"/>
      <c r="BQ253" s="40"/>
      <c r="BR253" s="71"/>
      <c r="BS253" s="75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</row>
    <row r="254" spans="1:117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/>
      <c r="Z254" s="67"/>
      <c r="AA254" s="67"/>
      <c r="AB254" s="67"/>
      <c r="AC254" s="67"/>
      <c r="AH254" s="74"/>
      <c r="AI254" s="67"/>
      <c r="AJ254" s="67"/>
      <c r="AK254" s="67"/>
      <c r="AL254" s="67"/>
      <c r="AM254" s="40"/>
      <c r="AN254" s="40"/>
      <c r="AO254" s="40"/>
      <c r="AP254" s="67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67"/>
      <c r="BB254" s="40"/>
      <c r="BC254" s="40"/>
      <c r="BD254" s="40"/>
      <c r="BE254" s="40"/>
      <c r="BF254" s="40"/>
      <c r="BG254" s="65"/>
      <c r="BH254" s="40"/>
      <c r="BI254" s="40"/>
      <c r="BJ254" s="40"/>
      <c r="BK254" s="40"/>
      <c r="BL254" s="40"/>
      <c r="BM254" s="40"/>
      <c r="BN254" s="40"/>
      <c r="BO254" s="71"/>
      <c r="BP254" s="71"/>
      <c r="BQ254" s="40"/>
      <c r="BR254" s="71"/>
      <c r="BS254" s="75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</row>
    <row r="255" spans="1:117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/>
      <c r="Z255" s="67"/>
      <c r="AA255" s="67"/>
      <c r="AB255" s="67"/>
      <c r="AC255" s="67"/>
      <c r="AH255" s="74"/>
      <c r="AI255" s="67"/>
      <c r="AJ255" s="67"/>
      <c r="AK255" s="67"/>
      <c r="AL255" s="67"/>
      <c r="AM255" s="40"/>
      <c r="AN255" s="40"/>
      <c r="AO255" s="40"/>
      <c r="AP255" s="67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67"/>
      <c r="BB255" s="40"/>
      <c r="BC255" s="40"/>
      <c r="BD255" s="40"/>
      <c r="BE255" s="40"/>
      <c r="BF255" s="40"/>
      <c r="BG255" s="65"/>
      <c r="BH255" s="40"/>
      <c r="BI255" s="40"/>
      <c r="BJ255" s="40"/>
      <c r="BK255" s="40"/>
      <c r="BL255" s="40"/>
      <c r="BM255" s="40"/>
      <c r="BN255" s="40"/>
      <c r="BO255" s="71"/>
      <c r="BP255" s="71"/>
      <c r="BQ255" s="40"/>
      <c r="BR255" s="71"/>
      <c r="BS255" s="75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</row>
    <row r="256" spans="1:117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/>
      <c r="Z256" s="67"/>
      <c r="AA256" s="67"/>
      <c r="AB256" s="67"/>
      <c r="AC256" s="67"/>
      <c r="AH256" s="74"/>
      <c r="AI256" s="67"/>
      <c r="AJ256" s="67"/>
      <c r="AK256" s="67"/>
      <c r="AL256" s="67"/>
      <c r="AM256" s="40"/>
      <c r="AN256" s="40"/>
      <c r="AO256" s="40"/>
      <c r="AP256" s="67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67"/>
      <c r="BB256" s="40"/>
      <c r="BC256" s="40"/>
      <c r="BD256" s="40"/>
      <c r="BE256" s="40"/>
      <c r="BF256" s="40"/>
      <c r="BG256" s="65"/>
      <c r="BH256" s="40"/>
      <c r="BI256" s="40"/>
      <c r="BJ256" s="40"/>
      <c r="BK256" s="40"/>
      <c r="BL256" s="40"/>
      <c r="BM256" s="40"/>
      <c r="BN256" s="40"/>
      <c r="BO256" s="71"/>
      <c r="BP256" s="71"/>
      <c r="BQ256" s="40"/>
      <c r="BR256" s="71"/>
      <c r="BS256" s="75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</row>
    <row r="257" spans="1:117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/>
      <c r="Z257" s="67"/>
      <c r="AA257" s="67"/>
      <c r="AB257" s="67"/>
      <c r="AC257" s="67"/>
      <c r="AH257" s="74"/>
      <c r="AI257" s="67"/>
      <c r="AJ257" s="67"/>
      <c r="AK257" s="67"/>
      <c r="AL257" s="67"/>
      <c r="AM257" s="40"/>
      <c r="AN257" s="40"/>
      <c r="AO257" s="40"/>
      <c r="AP257" s="67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67"/>
      <c r="BB257" s="40"/>
      <c r="BC257" s="40"/>
      <c r="BD257" s="40"/>
      <c r="BE257" s="40"/>
      <c r="BF257" s="40"/>
      <c r="BG257" s="65"/>
      <c r="BH257" s="40"/>
      <c r="BI257" s="40"/>
      <c r="BJ257" s="40"/>
      <c r="BK257" s="40"/>
      <c r="BL257" s="40"/>
      <c r="BM257" s="40"/>
      <c r="BN257" s="40"/>
      <c r="BO257" s="71"/>
      <c r="BP257" s="71"/>
      <c r="BQ257" s="40"/>
      <c r="BR257" s="71"/>
      <c r="BS257" s="75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</row>
    <row r="258" spans="1:117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/>
      <c r="Z258" s="67"/>
      <c r="AA258" s="67"/>
      <c r="AB258" s="67"/>
      <c r="AC258" s="67"/>
      <c r="AH258" s="74"/>
      <c r="AI258" s="67"/>
      <c r="AJ258" s="67"/>
      <c r="AK258" s="67"/>
      <c r="AL258" s="67"/>
      <c r="AM258" s="40"/>
      <c r="AN258" s="40"/>
      <c r="AO258" s="40"/>
      <c r="AP258" s="67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67"/>
      <c r="BB258" s="40"/>
      <c r="BC258" s="40"/>
      <c r="BD258" s="40"/>
      <c r="BE258" s="40"/>
      <c r="BF258" s="40"/>
      <c r="BG258" s="65"/>
      <c r="BH258" s="40"/>
      <c r="BI258" s="40"/>
      <c r="BJ258" s="40"/>
      <c r="BK258" s="40"/>
      <c r="BL258" s="40"/>
      <c r="BM258" s="40"/>
      <c r="BN258" s="40"/>
      <c r="BO258" s="71"/>
      <c r="BP258" s="71"/>
      <c r="BQ258" s="40"/>
      <c r="BR258" s="71"/>
      <c r="BS258" s="75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</row>
    <row r="259" spans="1:117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/>
      <c r="Z259" s="67"/>
      <c r="AA259" s="67"/>
      <c r="AB259" s="67"/>
      <c r="AC259" s="67"/>
      <c r="AH259" s="74"/>
      <c r="AI259" s="67"/>
      <c r="AJ259" s="67"/>
      <c r="AK259" s="67"/>
      <c r="AL259" s="67"/>
      <c r="AM259" s="40"/>
      <c r="AN259" s="40"/>
      <c r="AO259" s="40"/>
      <c r="AP259" s="67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67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71"/>
      <c r="BP259" s="71"/>
      <c r="BQ259" s="40"/>
      <c r="BR259" s="71"/>
      <c r="BS259" s="75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</row>
    <row r="260" spans="1:117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/>
      <c r="Z260" s="67"/>
      <c r="AA260" s="67"/>
      <c r="AB260" s="67"/>
      <c r="AC260" s="67"/>
      <c r="AH260" s="74"/>
      <c r="AI260" s="67"/>
      <c r="AJ260" s="67"/>
      <c r="AK260" s="67"/>
      <c r="AL260" s="67"/>
      <c r="AM260" s="40"/>
      <c r="AN260" s="40"/>
      <c r="AO260" s="40"/>
      <c r="AP260" s="67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67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71"/>
      <c r="BP260" s="71"/>
      <c r="BQ260" s="40"/>
      <c r="BR260" s="71"/>
      <c r="BS260" s="75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</row>
    <row r="261" spans="1:117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/>
      <c r="Z261" s="67"/>
      <c r="AA261" s="67"/>
      <c r="AB261" s="67"/>
      <c r="AC261" s="67"/>
      <c r="AH261" s="74"/>
      <c r="AI261" s="67"/>
      <c r="AJ261" s="67"/>
      <c r="AK261" s="67"/>
      <c r="AL261" s="67"/>
      <c r="AM261" s="40"/>
      <c r="AN261" s="40"/>
      <c r="AO261" s="40"/>
      <c r="AP261" s="67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67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71"/>
      <c r="BP261" s="71"/>
      <c r="BQ261" s="40"/>
      <c r="BR261" s="71"/>
      <c r="BS261" s="75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</row>
    <row r="262" spans="1:117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40"/>
      <c r="Z262" s="67"/>
      <c r="AA262" s="67"/>
      <c r="AB262" s="67"/>
      <c r="AC262" s="67"/>
      <c r="AH262" s="74"/>
      <c r="AI262" s="67"/>
      <c r="AJ262" s="67"/>
      <c r="AK262" s="67"/>
      <c r="AL262" s="67"/>
      <c r="AM262" s="40"/>
      <c r="AN262" s="40"/>
      <c r="AO262" s="40"/>
      <c r="AP262" s="67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67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71"/>
      <c r="BP262" s="71"/>
      <c r="BQ262" s="40"/>
      <c r="BR262" s="71"/>
      <c r="BS262" s="75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</row>
    <row r="263" spans="1:117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40"/>
      <c r="Z263" s="67"/>
      <c r="AA263" s="67"/>
      <c r="AB263" s="67"/>
      <c r="AC263" s="67"/>
      <c r="AH263" s="74"/>
      <c r="AI263" s="67"/>
      <c r="AJ263" s="67"/>
      <c r="AK263" s="67"/>
      <c r="AL263" s="67"/>
      <c r="AM263" s="40"/>
      <c r="AN263" s="40"/>
      <c r="AO263" s="40"/>
      <c r="AP263" s="67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67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71"/>
      <c r="BP263" s="71"/>
      <c r="BQ263" s="40"/>
      <c r="BR263" s="71"/>
      <c r="BS263" s="75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</row>
    <row r="264" spans="1:117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40"/>
      <c r="Z264" s="67"/>
      <c r="AA264" s="67"/>
      <c r="AB264" s="67"/>
      <c r="AC264" s="67"/>
      <c r="AH264" s="74"/>
      <c r="AI264" s="67"/>
      <c r="AJ264" s="67"/>
      <c r="AK264" s="67"/>
      <c r="AL264" s="67"/>
      <c r="AM264" s="40"/>
      <c r="AN264" s="40"/>
      <c r="AO264" s="40"/>
      <c r="AP264" s="67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67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71"/>
      <c r="BP264" s="71"/>
      <c r="BQ264" s="40"/>
      <c r="BR264" s="71"/>
      <c r="BS264" s="75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</row>
    <row r="265" spans="1:117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40"/>
      <c r="Z265" s="67"/>
      <c r="AA265" s="67"/>
      <c r="AB265" s="67"/>
      <c r="AC265" s="67"/>
      <c r="AH265" s="74"/>
      <c r="AI265" s="67"/>
      <c r="AJ265" s="67"/>
      <c r="AK265" s="67"/>
      <c r="AL265" s="67"/>
      <c r="AM265" s="40"/>
      <c r="AN265" s="40"/>
      <c r="AO265" s="40"/>
      <c r="AP265" s="67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67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71"/>
      <c r="BP265" s="71"/>
      <c r="BQ265" s="40"/>
      <c r="BR265" s="71"/>
      <c r="BS265" s="75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</row>
    <row r="266" spans="1:117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40"/>
      <c r="Z266" s="67"/>
      <c r="AA266" s="67"/>
      <c r="AB266" s="67"/>
      <c r="AC266" s="67"/>
      <c r="AH266" s="74"/>
      <c r="AI266" s="67"/>
      <c r="AJ266" s="67"/>
      <c r="AK266" s="67"/>
      <c r="AL266" s="67"/>
      <c r="AM266" s="40"/>
      <c r="AN266" s="40"/>
      <c r="AO266" s="40"/>
      <c r="AP266" s="67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67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71"/>
      <c r="BP266" s="71"/>
      <c r="BQ266" s="40"/>
      <c r="BR266" s="71"/>
      <c r="BS266" s="75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</row>
    <row r="267" spans="1:117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40"/>
      <c r="Z267" s="67"/>
      <c r="AA267" s="67"/>
      <c r="AB267" s="67"/>
      <c r="AC267" s="67"/>
      <c r="AH267" s="74"/>
      <c r="AI267" s="67"/>
      <c r="AJ267" s="67"/>
      <c r="AK267" s="67"/>
      <c r="AL267" s="67"/>
      <c r="AM267" s="40"/>
      <c r="AN267" s="40"/>
      <c r="AO267" s="40"/>
      <c r="AP267" s="67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67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71"/>
      <c r="BP267" s="71"/>
      <c r="BQ267" s="40"/>
      <c r="BR267" s="71"/>
      <c r="BS267" s="75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</row>
    <row r="268" spans="1:117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40"/>
      <c r="Z268" s="67"/>
      <c r="AA268" s="67"/>
      <c r="AB268" s="67"/>
      <c r="AC268" s="67"/>
      <c r="AH268" s="74"/>
      <c r="AI268" s="67"/>
      <c r="AJ268" s="67"/>
      <c r="AK268" s="67"/>
      <c r="AL268" s="67"/>
      <c r="AM268" s="40"/>
      <c r="AN268" s="40"/>
      <c r="AO268" s="40"/>
      <c r="AP268" s="67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67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71"/>
      <c r="BP268" s="71"/>
      <c r="BQ268" s="40"/>
      <c r="BR268" s="71"/>
      <c r="BS268" s="75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</row>
    <row r="269" spans="1:117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40"/>
      <c r="Z269" s="67"/>
      <c r="AA269" s="67"/>
      <c r="AB269" s="67"/>
      <c r="AC269" s="67"/>
      <c r="AH269" s="74"/>
      <c r="AI269" s="67"/>
      <c r="AJ269" s="67"/>
      <c r="AK269" s="67"/>
      <c r="AL269" s="67"/>
      <c r="AM269" s="40"/>
      <c r="AN269" s="40"/>
      <c r="AO269" s="40"/>
      <c r="AP269" s="67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67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71"/>
      <c r="BP269" s="71"/>
      <c r="BQ269" s="40"/>
      <c r="BR269" s="71"/>
      <c r="BS269" s="75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</row>
    <row r="270" spans="1:117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40"/>
      <c r="Z270" s="67"/>
      <c r="AA270" s="67"/>
      <c r="AB270" s="67"/>
      <c r="AC270" s="67"/>
      <c r="AH270" s="74"/>
      <c r="AI270" s="67"/>
      <c r="AJ270" s="67"/>
      <c r="AK270" s="67"/>
      <c r="AL270" s="67"/>
      <c r="AM270" s="40"/>
      <c r="AN270" s="40"/>
      <c r="AO270" s="40"/>
      <c r="AP270" s="67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67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71"/>
      <c r="BP270" s="71"/>
      <c r="BQ270" s="40"/>
      <c r="BR270" s="71"/>
      <c r="BS270" s="75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</row>
    <row r="271" spans="1:117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40"/>
      <c r="Z271" s="67"/>
      <c r="AA271" s="67"/>
      <c r="AB271" s="67"/>
      <c r="AC271" s="67"/>
      <c r="AH271" s="74"/>
      <c r="AI271" s="67"/>
      <c r="AJ271" s="67"/>
      <c r="AK271" s="67"/>
      <c r="AL271" s="67"/>
      <c r="AM271" s="40"/>
      <c r="AN271" s="40"/>
      <c r="AO271" s="40"/>
      <c r="AP271" s="67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67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71"/>
      <c r="BP271" s="71"/>
      <c r="BQ271" s="40"/>
      <c r="BR271" s="71"/>
      <c r="BS271" s="75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</row>
    <row r="272" spans="1:117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40"/>
      <c r="Z272" s="67"/>
      <c r="AA272" s="67"/>
      <c r="AB272" s="67"/>
      <c r="AC272" s="67"/>
      <c r="AH272" s="74"/>
      <c r="AI272" s="67"/>
      <c r="AJ272" s="67"/>
      <c r="AK272" s="67"/>
      <c r="AL272" s="67"/>
      <c r="AM272" s="40"/>
      <c r="AN272" s="40"/>
      <c r="AO272" s="40"/>
      <c r="AP272" s="67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67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71"/>
      <c r="BP272" s="71"/>
      <c r="BQ272" s="40"/>
      <c r="BR272" s="71"/>
      <c r="BS272" s="75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</row>
    <row r="273" spans="1:117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40"/>
      <c r="Z273" s="67"/>
      <c r="AA273" s="67"/>
      <c r="AB273" s="67"/>
      <c r="AC273" s="67"/>
      <c r="AH273" s="74"/>
      <c r="AI273" s="67"/>
      <c r="AJ273" s="67"/>
      <c r="AK273" s="67"/>
      <c r="AL273" s="67"/>
      <c r="AM273" s="40"/>
      <c r="AN273" s="40"/>
      <c r="AO273" s="40"/>
      <c r="AP273" s="67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67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71"/>
      <c r="BP273" s="71"/>
      <c r="BQ273" s="40"/>
      <c r="BR273" s="71"/>
      <c r="BS273" s="75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</row>
    <row r="274" spans="1:117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40"/>
      <c r="Z274" s="67"/>
      <c r="AA274" s="67"/>
      <c r="AB274" s="67"/>
      <c r="AC274" s="67"/>
      <c r="AH274" s="74"/>
      <c r="AI274" s="67"/>
      <c r="AJ274" s="67"/>
      <c r="AK274" s="67"/>
      <c r="AL274" s="67"/>
      <c r="AM274" s="40"/>
      <c r="AN274" s="40"/>
      <c r="AO274" s="40"/>
      <c r="AP274" s="67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67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71"/>
      <c r="BP274" s="71"/>
      <c r="BQ274" s="40"/>
      <c r="BR274" s="71"/>
      <c r="BS274" s="75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</row>
    <row r="275" spans="1:117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40"/>
      <c r="Z275" s="67"/>
      <c r="AA275" s="67"/>
      <c r="AB275" s="67"/>
      <c r="AC275" s="67"/>
      <c r="AH275" s="74"/>
      <c r="AI275" s="67"/>
      <c r="AJ275" s="67"/>
      <c r="AK275" s="67"/>
      <c r="AL275" s="67"/>
      <c r="AM275" s="40"/>
      <c r="AN275" s="40"/>
      <c r="AO275" s="40"/>
      <c r="AP275" s="67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67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71"/>
      <c r="BP275" s="71"/>
      <c r="BQ275" s="40"/>
      <c r="BR275" s="71"/>
      <c r="BS275" s="75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</row>
    <row r="276" spans="1:117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40"/>
      <c r="Z276" s="67"/>
      <c r="AA276" s="67"/>
      <c r="AB276" s="67"/>
      <c r="AC276" s="67"/>
      <c r="AH276" s="74"/>
      <c r="AI276" s="67"/>
      <c r="AJ276" s="67"/>
      <c r="AK276" s="67"/>
      <c r="AL276" s="67"/>
      <c r="AM276" s="40"/>
      <c r="AN276" s="40"/>
      <c r="AO276" s="40"/>
      <c r="AP276" s="67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67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71"/>
      <c r="BP276" s="71"/>
      <c r="BQ276" s="40"/>
      <c r="BR276" s="71"/>
      <c r="BS276" s="75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</row>
    <row r="277" spans="1:117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40"/>
      <c r="Z277" s="67"/>
      <c r="AA277" s="67"/>
      <c r="AB277" s="67"/>
      <c r="AC277" s="67"/>
      <c r="AH277" s="74"/>
      <c r="AI277" s="67"/>
      <c r="AJ277" s="67"/>
      <c r="AK277" s="67"/>
      <c r="AL277" s="67"/>
      <c r="AM277" s="40"/>
      <c r="AN277" s="40"/>
      <c r="AO277" s="40"/>
      <c r="AP277" s="67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67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71"/>
      <c r="BP277" s="71"/>
      <c r="BQ277" s="40"/>
      <c r="BR277" s="71"/>
      <c r="BS277" s="75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</row>
    <row r="278" spans="1:117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40"/>
      <c r="Z278" s="67"/>
      <c r="AA278" s="67"/>
      <c r="AB278" s="67"/>
      <c r="AC278" s="67"/>
      <c r="AH278" s="74"/>
      <c r="AI278" s="67"/>
      <c r="AJ278" s="67"/>
      <c r="AK278" s="67"/>
      <c r="AL278" s="67"/>
      <c r="AM278" s="40"/>
      <c r="AN278" s="40"/>
      <c r="AO278" s="40"/>
      <c r="AP278" s="67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67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71"/>
      <c r="BP278" s="71"/>
      <c r="BQ278" s="40"/>
      <c r="BR278" s="71"/>
      <c r="BS278" s="75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</row>
    <row r="279" spans="1:117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40"/>
      <c r="Z279" s="67"/>
      <c r="AA279" s="67"/>
      <c r="AB279" s="67"/>
      <c r="AC279" s="67"/>
      <c r="AH279" s="74"/>
      <c r="AI279" s="67"/>
      <c r="AJ279" s="67"/>
      <c r="AK279" s="67"/>
      <c r="AL279" s="67"/>
      <c r="AM279" s="40"/>
      <c r="AN279" s="40"/>
      <c r="AO279" s="40"/>
      <c r="AP279" s="67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67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71"/>
      <c r="BP279" s="71"/>
      <c r="BQ279" s="40"/>
      <c r="BR279" s="71"/>
      <c r="BS279" s="75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</row>
    <row r="280" spans="1:117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40"/>
      <c r="Z280" s="67"/>
      <c r="AA280" s="67"/>
      <c r="AB280" s="67"/>
      <c r="AC280" s="67"/>
      <c r="AH280" s="74"/>
      <c r="AI280" s="67"/>
      <c r="AJ280" s="67"/>
      <c r="AK280" s="67"/>
      <c r="AL280" s="67"/>
      <c r="AM280" s="40"/>
      <c r="AN280" s="40"/>
      <c r="AO280" s="40"/>
      <c r="AP280" s="67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67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71"/>
      <c r="BP280" s="71"/>
      <c r="BQ280" s="40"/>
      <c r="BR280" s="71"/>
      <c r="BS280" s="75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</row>
    <row r="281" spans="1:117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40"/>
      <c r="Z281" s="67"/>
      <c r="AA281" s="67"/>
      <c r="AB281" s="67"/>
      <c r="AC281" s="67"/>
      <c r="AH281" s="74"/>
      <c r="AI281" s="67"/>
      <c r="AJ281" s="67"/>
      <c r="AK281" s="67"/>
      <c r="AL281" s="67"/>
      <c r="AM281" s="40"/>
      <c r="AN281" s="40"/>
      <c r="AO281" s="40"/>
      <c r="AP281" s="67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67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71"/>
      <c r="BP281" s="71"/>
      <c r="BQ281" s="40"/>
      <c r="BR281" s="71"/>
      <c r="BS281" s="75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</row>
    <row r="282" spans="1:117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40"/>
      <c r="Z282" s="67"/>
      <c r="AA282" s="67"/>
      <c r="AB282" s="67"/>
      <c r="AC282" s="67"/>
      <c r="AH282" s="74"/>
      <c r="AI282" s="67"/>
      <c r="AJ282" s="67"/>
      <c r="AK282" s="67"/>
      <c r="AL282" s="67"/>
      <c r="AM282" s="40"/>
      <c r="AN282" s="40"/>
      <c r="AO282" s="40"/>
      <c r="AP282" s="67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67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71"/>
      <c r="BP282" s="71"/>
      <c r="BQ282" s="40"/>
      <c r="BR282" s="71"/>
      <c r="BS282" s="75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</row>
    <row r="283" spans="1:117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40"/>
      <c r="Z283" s="67"/>
      <c r="AA283" s="67"/>
      <c r="AB283" s="67"/>
      <c r="AC283" s="67"/>
      <c r="AH283" s="74"/>
      <c r="AI283" s="67"/>
      <c r="AJ283" s="67"/>
      <c r="AK283" s="67"/>
      <c r="AL283" s="67"/>
      <c r="AM283" s="40"/>
      <c r="AN283" s="40"/>
      <c r="AO283" s="40"/>
      <c r="AP283" s="67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67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71"/>
      <c r="BP283" s="71"/>
      <c r="BQ283" s="40"/>
      <c r="BR283" s="71"/>
      <c r="BS283" s="75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</row>
    <row r="284" spans="1:117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40"/>
      <c r="Z284" s="67"/>
      <c r="AA284" s="67"/>
      <c r="AB284" s="67"/>
      <c r="AC284" s="67"/>
      <c r="AH284" s="74"/>
      <c r="AI284" s="67"/>
      <c r="AJ284" s="67"/>
      <c r="AK284" s="67"/>
      <c r="AL284" s="67"/>
      <c r="AM284" s="40"/>
      <c r="AN284" s="40"/>
      <c r="AO284" s="40"/>
      <c r="AP284" s="67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67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71"/>
      <c r="BP284" s="71"/>
      <c r="BQ284" s="40"/>
      <c r="BR284" s="71"/>
      <c r="BS284" s="75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</row>
    <row r="285" spans="1:117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40"/>
      <c r="Z285" s="67"/>
      <c r="AA285" s="67"/>
      <c r="AB285" s="67"/>
      <c r="AC285" s="67"/>
      <c r="AH285" s="74"/>
      <c r="AI285" s="67"/>
      <c r="AJ285" s="67"/>
      <c r="AK285" s="67"/>
      <c r="AL285" s="67"/>
      <c r="AM285" s="40"/>
      <c r="AN285" s="40"/>
      <c r="AO285" s="40"/>
      <c r="AP285" s="67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67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71"/>
      <c r="BP285" s="71"/>
      <c r="BQ285" s="40"/>
      <c r="BR285" s="71"/>
      <c r="BS285" s="75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</row>
    <row r="286" spans="1:117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40"/>
      <c r="Z286" s="67"/>
      <c r="AA286" s="67"/>
      <c r="AB286" s="67"/>
      <c r="AC286" s="67"/>
      <c r="AH286" s="74"/>
      <c r="AI286" s="67"/>
      <c r="AJ286" s="67"/>
      <c r="AK286" s="67"/>
      <c r="AL286" s="67"/>
      <c r="AM286" s="40"/>
      <c r="AN286" s="40"/>
      <c r="AO286" s="40"/>
      <c r="AP286" s="67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67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71"/>
      <c r="BP286" s="71"/>
      <c r="BQ286" s="40"/>
      <c r="BR286" s="71"/>
      <c r="BS286" s="75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</row>
    <row r="287" spans="1:117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40"/>
      <c r="Z287" s="67"/>
      <c r="AA287" s="67"/>
      <c r="AB287" s="67"/>
      <c r="AC287" s="67"/>
      <c r="AH287" s="74"/>
      <c r="AI287" s="67"/>
      <c r="AJ287" s="67"/>
      <c r="AK287" s="67"/>
      <c r="AL287" s="67"/>
      <c r="AM287" s="40"/>
      <c r="AN287" s="40"/>
      <c r="AO287" s="40"/>
      <c r="AP287" s="67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67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71"/>
      <c r="BP287" s="71"/>
      <c r="BQ287" s="40"/>
      <c r="BR287" s="71"/>
      <c r="BS287" s="75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</row>
    <row r="288" spans="1:117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40"/>
      <c r="Z288" s="67"/>
      <c r="AA288" s="67"/>
      <c r="AB288" s="67"/>
      <c r="AC288" s="67"/>
      <c r="AH288" s="74"/>
      <c r="AI288" s="67"/>
      <c r="AJ288" s="67"/>
      <c r="AK288" s="67"/>
      <c r="AL288" s="67"/>
      <c r="AM288" s="40"/>
      <c r="AN288" s="40"/>
      <c r="AO288" s="40"/>
      <c r="AP288" s="67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67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71"/>
      <c r="BP288" s="71"/>
      <c r="BQ288" s="40"/>
      <c r="BR288" s="71"/>
      <c r="BS288" s="75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</row>
    <row r="289" spans="1:117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40"/>
      <c r="Z289" s="67"/>
      <c r="AA289" s="67"/>
      <c r="AB289" s="67"/>
      <c r="AC289" s="67"/>
      <c r="AH289" s="74"/>
      <c r="AI289" s="67"/>
      <c r="AJ289" s="67"/>
      <c r="AK289" s="67"/>
      <c r="AL289" s="67"/>
      <c r="AM289" s="40"/>
      <c r="AN289" s="40"/>
      <c r="AO289" s="40"/>
      <c r="AP289" s="67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67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71"/>
      <c r="BP289" s="71"/>
      <c r="BQ289" s="40"/>
      <c r="BR289" s="71"/>
      <c r="BS289" s="75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</row>
    <row r="290" spans="1:117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40"/>
      <c r="Z290" s="67"/>
      <c r="AA290" s="67"/>
      <c r="AB290" s="67"/>
      <c r="AC290" s="67"/>
      <c r="AH290" s="74"/>
      <c r="AI290" s="67"/>
      <c r="AJ290" s="67"/>
      <c r="AK290" s="67"/>
      <c r="AL290" s="67"/>
      <c r="AM290" s="40"/>
      <c r="AN290" s="40"/>
      <c r="AO290" s="40"/>
      <c r="AP290" s="67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67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71"/>
      <c r="BP290" s="71"/>
      <c r="BQ290" s="40"/>
      <c r="BR290" s="71"/>
      <c r="BS290" s="75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</row>
    <row r="291" spans="1:117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40"/>
      <c r="Z291" s="67"/>
      <c r="AA291" s="67"/>
      <c r="AB291" s="67"/>
      <c r="AC291" s="67"/>
      <c r="AH291" s="74"/>
      <c r="AI291" s="67"/>
      <c r="AJ291" s="67"/>
      <c r="AK291" s="67"/>
      <c r="AL291" s="67"/>
      <c r="AM291" s="40"/>
      <c r="AN291" s="40"/>
      <c r="AO291" s="40"/>
      <c r="AP291" s="67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67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71"/>
      <c r="BP291" s="71"/>
      <c r="BQ291" s="40"/>
      <c r="BR291" s="71"/>
      <c r="BS291" s="75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</row>
    <row r="292" spans="1:117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40"/>
      <c r="Z292" s="67"/>
      <c r="AA292" s="67"/>
      <c r="AB292" s="67"/>
      <c r="AC292" s="67"/>
      <c r="AH292" s="74"/>
      <c r="AI292" s="67"/>
      <c r="AJ292" s="67"/>
      <c r="AK292" s="67"/>
      <c r="AL292" s="67"/>
      <c r="AM292" s="40"/>
      <c r="AN292" s="40"/>
      <c r="AO292" s="40"/>
      <c r="AP292" s="67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67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71"/>
      <c r="BP292" s="71"/>
      <c r="BQ292" s="40"/>
      <c r="BR292" s="71"/>
      <c r="BS292" s="75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</row>
    <row r="293" spans="1:117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40"/>
      <c r="Z293" s="67"/>
      <c r="AA293" s="67"/>
      <c r="AB293" s="67"/>
      <c r="AC293" s="67"/>
      <c r="AH293" s="74"/>
      <c r="AI293" s="67"/>
      <c r="AJ293" s="67"/>
      <c r="AK293" s="67"/>
      <c r="AL293" s="67"/>
      <c r="AM293" s="40"/>
      <c r="AN293" s="40"/>
      <c r="AO293" s="40"/>
      <c r="AP293" s="67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67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71"/>
      <c r="BP293" s="71"/>
      <c r="BQ293" s="40"/>
      <c r="BR293" s="71"/>
      <c r="BS293" s="75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</row>
    <row r="294" spans="1:117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40"/>
      <c r="Z294" s="67"/>
      <c r="AA294" s="67"/>
      <c r="AB294" s="67"/>
      <c r="AC294" s="67"/>
      <c r="AH294" s="74"/>
      <c r="AI294" s="67"/>
      <c r="AJ294" s="67"/>
      <c r="AK294" s="67"/>
      <c r="AL294" s="67"/>
      <c r="AM294" s="40"/>
      <c r="AN294" s="40"/>
      <c r="AO294" s="40"/>
      <c r="AP294" s="67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67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71"/>
      <c r="BP294" s="71"/>
      <c r="BQ294" s="40"/>
      <c r="BR294" s="71"/>
      <c r="BS294" s="75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</row>
    <row r="295" spans="1:117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40"/>
      <c r="Z295" s="67"/>
      <c r="AA295" s="67"/>
      <c r="AB295" s="67"/>
      <c r="AC295" s="67"/>
      <c r="AH295" s="74"/>
      <c r="AI295" s="67"/>
      <c r="AJ295" s="67"/>
      <c r="AK295" s="67"/>
      <c r="AL295" s="67"/>
      <c r="AM295" s="40"/>
      <c r="AN295" s="40"/>
      <c r="AO295" s="40"/>
      <c r="AP295" s="67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67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71"/>
      <c r="BP295" s="71"/>
      <c r="BQ295" s="40"/>
      <c r="BR295" s="71"/>
      <c r="BS295" s="75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</row>
    <row r="296" spans="1:117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40"/>
      <c r="Z296" s="67"/>
      <c r="AA296" s="67"/>
      <c r="AB296" s="67"/>
      <c r="AC296" s="67"/>
      <c r="AH296" s="74"/>
      <c r="AI296" s="67"/>
      <c r="AJ296" s="67"/>
      <c r="AK296" s="67"/>
      <c r="AL296" s="67"/>
      <c r="AM296" s="40"/>
      <c r="AN296" s="40"/>
      <c r="AO296" s="40"/>
      <c r="AP296" s="67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67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71"/>
      <c r="BP296" s="71"/>
      <c r="BQ296" s="40"/>
      <c r="BR296" s="71"/>
      <c r="BS296" s="75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</row>
    <row r="297" spans="1:117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40"/>
      <c r="Z297" s="67"/>
      <c r="AA297" s="67"/>
      <c r="AB297" s="67"/>
      <c r="AC297" s="67"/>
      <c r="AH297" s="74"/>
      <c r="AI297" s="67"/>
      <c r="AJ297" s="67"/>
      <c r="AK297" s="67"/>
      <c r="AL297" s="67"/>
      <c r="AM297" s="40"/>
      <c r="AN297" s="40"/>
      <c r="AO297" s="40"/>
      <c r="AP297" s="67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67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71"/>
      <c r="BP297" s="71"/>
      <c r="BQ297" s="40"/>
      <c r="BR297" s="71"/>
      <c r="BS297" s="75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</row>
    <row r="298" spans="1:117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40"/>
      <c r="Z298" s="67"/>
      <c r="AA298" s="67"/>
      <c r="AB298" s="67"/>
      <c r="AC298" s="67"/>
      <c r="AH298" s="74"/>
      <c r="AI298" s="67"/>
      <c r="AJ298" s="67"/>
      <c r="AK298" s="67"/>
      <c r="AL298" s="67"/>
      <c r="AM298" s="40"/>
      <c r="AN298" s="40"/>
      <c r="AO298" s="40"/>
      <c r="AP298" s="67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67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71"/>
      <c r="BP298" s="71"/>
      <c r="BQ298" s="40"/>
      <c r="BR298" s="71"/>
      <c r="BS298" s="75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</row>
    <row r="299" spans="1:117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40"/>
      <c r="Z299" s="67"/>
      <c r="AA299" s="67"/>
      <c r="AB299" s="67"/>
      <c r="AC299" s="67"/>
      <c r="AH299" s="74"/>
      <c r="AI299" s="67"/>
      <c r="AJ299" s="67"/>
      <c r="AK299" s="67"/>
      <c r="AL299" s="67"/>
      <c r="AM299" s="40"/>
      <c r="AN299" s="40"/>
      <c r="AO299" s="40"/>
      <c r="AP299" s="67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67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71"/>
      <c r="BP299" s="71"/>
      <c r="BQ299" s="40"/>
      <c r="BR299" s="71"/>
      <c r="BS299" s="75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</row>
    <row r="300" spans="1:117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40"/>
      <c r="Z300" s="67"/>
      <c r="AA300" s="67"/>
      <c r="AB300" s="67"/>
      <c r="AC300" s="67"/>
      <c r="AH300" s="74"/>
      <c r="AI300" s="67"/>
      <c r="AJ300" s="67"/>
      <c r="AK300" s="67"/>
      <c r="AL300" s="67"/>
      <c r="AM300" s="40"/>
      <c r="AN300" s="40"/>
      <c r="AO300" s="40"/>
      <c r="AP300" s="67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67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71"/>
      <c r="BP300" s="71"/>
      <c r="BQ300" s="40"/>
      <c r="BR300" s="71"/>
      <c r="BS300" s="75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</row>
    <row r="301" spans="1:117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40"/>
      <c r="Z301" s="67"/>
      <c r="AA301" s="67"/>
      <c r="AB301" s="67"/>
      <c r="AC301" s="67"/>
      <c r="AH301" s="74"/>
      <c r="AI301" s="67"/>
      <c r="AJ301" s="67"/>
      <c r="AK301" s="67"/>
      <c r="AL301" s="67"/>
      <c r="AM301" s="40"/>
      <c r="AN301" s="40"/>
      <c r="AO301" s="40"/>
      <c r="AP301" s="67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67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71"/>
      <c r="BP301" s="71"/>
      <c r="BQ301" s="40"/>
      <c r="BR301" s="71"/>
      <c r="BS301" s="75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</row>
    <row r="302" spans="1:117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40"/>
      <c r="Z302" s="67"/>
      <c r="AA302" s="67"/>
      <c r="AB302" s="67"/>
      <c r="AC302" s="67"/>
      <c r="AH302" s="74"/>
      <c r="AI302" s="67"/>
      <c r="AJ302" s="67"/>
      <c r="AK302" s="67"/>
      <c r="AL302" s="67"/>
      <c r="AM302" s="40"/>
      <c r="AN302" s="40"/>
      <c r="AO302" s="40"/>
      <c r="AP302" s="67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67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71"/>
      <c r="BP302" s="71"/>
      <c r="BQ302" s="40"/>
      <c r="BR302" s="71"/>
      <c r="BS302" s="75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</row>
    <row r="303" spans="1:117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40"/>
      <c r="Z303" s="67"/>
      <c r="AA303" s="67"/>
      <c r="AB303" s="67"/>
      <c r="AC303" s="67"/>
      <c r="AH303" s="74"/>
      <c r="AI303" s="67"/>
      <c r="AJ303" s="67"/>
      <c r="AK303" s="67"/>
      <c r="AL303" s="67"/>
      <c r="AM303" s="40"/>
      <c r="AN303" s="40"/>
      <c r="AO303" s="40"/>
      <c r="AP303" s="67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67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71"/>
      <c r="BP303" s="71"/>
      <c r="BQ303" s="40"/>
      <c r="BR303" s="71"/>
      <c r="BS303" s="75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</row>
    <row r="304" spans="1:117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40"/>
      <c r="Z304" s="67"/>
      <c r="AA304" s="67"/>
      <c r="AB304" s="67"/>
      <c r="AC304" s="67"/>
      <c r="AH304" s="74"/>
      <c r="AI304" s="67"/>
      <c r="AJ304" s="67"/>
      <c r="AK304" s="67"/>
      <c r="AL304" s="67"/>
      <c r="AM304" s="40"/>
      <c r="AN304" s="40"/>
      <c r="AO304" s="40"/>
      <c r="AP304" s="67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67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71"/>
      <c r="BP304" s="71"/>
      <c r="BQ304" s="40"/>
      <c r="BR304" s="71"/>
      <c r="BS304" s="75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</row>
    <row r="305" spans="1:117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40"/>
      <c r="Z305" s="67"/>
      <c r="AA305" s="67"/>
      <c r="AB305" s="67"/>
      <c r="AC305" s="67"/>
      <c r="AH305" s="74"/>
      <c r="AI305" s="67"/>
      <c r="AJ305" s="67"/>
      <c r="AK305" s="67"/>
      <c r="AL305" s="67"/>
      <c r="AM305" s="40"/>
      <c r="AN305" s="40"/>
      <c r="AO305" s="40"/>
      <c r="AP305" s="67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67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71"/>
      <c r="BP305" s="71"/>
      <c r="BQ305" s="40"/>
      <c r="BR305" s="71"/>
      <c r="BS305" s="75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</row>
    <row r="306" spans="1:117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40"/>
      <c r="Z306" s="67"/>
      <c r="AA306" s="67"/>
      <c r="AB306" s="67"/>
      <c r="AC306" s="67"/>
      <c r="AH306" s="74"/>
      <c r="AI306" s="67"/>
      <c r="AJ306" s="67"/>
      <c r="AK306" s="67"/>
      <c r="AL306" s="67"/>
      <c r="AM306" s="40"/>
      <c r="AN306" s="40"/>
      <c r="AO306" s="40"/>
      <c r="AP306" s="67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67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71"/>
      <c r="BP306" s="71"/>
      <c r="BQ306" s="40"/>
      <c r="BR306" s="71"/>
      <c r="BS306" s="75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</row>
    <row r="307" spans="1:117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40"/>
      <c r="Z307" s="67"/>
      <c r="AA307" s="67"/>
      <c r="AB307" s="67"/>
      <c r="AC307" s="67"/>
      <c r="AH307" s="74"/>
      <c r="AI307" s="67"/>
      <c r="AJ307" s="67"/>
      <c r="AK307" s="67"/>
      <c r="AL307" s="67"/>
      <c r="AM307" s="40"/>
      <c r="AN307" s="40"/>
      <c r="AO307" s="40"/>
      <c r="AP307" s="67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67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71"/>
      <c r="BP307" s="71"/>
      <c r="BQ307" s="40"/>
      <c r="BR307" s="71"/>
      <c r="BS307" s="75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</row>
    <row r="308" spans="1:117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40"/>
      <c r="Z308" s="67"/>
      <c r="AA308" s="67"/>
      <c r="AB308" s="67"/>
      <c r="AC308" s="67"/>
      <c r="AH308" s="74"/>
      <c r="AI308" s="67"/>
      <c r="AJ308" s="67"/>
      <c r="AK308" s="67"/>
      <c r="AL308" s="67"/>
      <c r="AM308" s="40"/>
      <c r="AN308" s="40"/>
      <c r="AO308" s="40"/>
      <c r="AP308" s="67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67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71"/>
      <c r="BP308" s="71"/>
      <c r="BQ308" s="40"/>
      <c r="BR308" s="71"/>
      <c r="BS308" s="75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</row>
    <row r="309" spans="1:117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40"/>
      <c r="Z309" s="67"/>
      <c r="AA309" s="67"/>
      <c r="AB309" s="67"/>
      <c r="AC309" s="67"/>
      <c r="AH309" s="74"/>
      <c r="AI309" s="67"/>
      <c r="AJ309" s="67"/>
      <c r="AK309" s="67"/>
      <c r="AL309" s="67"/>
      <c r="AM309" s="40"/>
      <c r="AN309" s="40"/>
      <c r="AO309" s="40"/>
      <c r="AP309" s="67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67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71"/>
      <c r="BP309" s="71"/>
      <c r="BQ309" s="40"/>
      <c r="BR309" s="71"/>
      <c r="BS309" s="75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</row>
    <row r="310" spans="1:117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40"/>
      <c r="Z310" s="67"/>
      <c r="AA310" s="67"/>
      <c r="AB310" s="67"/>
      <c r="AC310" s="67"/>
      <c r="AH310" s="74"/>
      <c r="AI310" s="67"/>
      <c r="AJ310" s="67"/>
      <c r="AK310" s="67"/>
      <c r="AL310" s="67"/>
      <c r="AM310" s="40"/>
      <c r="AN310" s="40"/>
      <c r="AO310" s="40"/>
      <c r="AP310" s="67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67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71"/>
      <c r="BP310" s="71"/>
      <c r="BQ310" s="40"/>
      <c r="BR310" s="71"/>
      <c r="BS310" s="75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</row>
    <row r="311" spans="1:117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40"/>
      <c r="Z311" s="67"/>
      <c r="AA311" s="67"/>
      <c r="AB311" s="67"/>
      <c r="AC311" s="67"/>
      <c r="AH311" s="74"/>
      <c r="AI311" s="67"/>
      <c r="AJ311" s="67"/>
      <c r="AK311" s="67"/>
      <c r="AL311" s="67"/>
      <c r="AM311" s="40"/>
      <c r="AN311" s="40"/>
      <c r="AO311" s="40"/>
      <c r="AP311" s="67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67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71"/>
      <c r="BP311" s="71"/>
      <c r="BQ311" s="40"/>
      <c r="BR311" s="71"/>
      <c r="BS311" s="75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</row>
    <row r="312" spans="1:117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40"/>
      <c r="Z312" s="67"/>
      <c r="AA312" s="67"/>
      <c r="AB312" s="67"/>
      <c r="AC312" s="67"/>
      <c r="AH312" s="74"/>
      <c r="AI312" s="67"/>
      <c r="AJ312" s="67"/>
      <c r="AK312" s="67"/>
      <c r="AL312" s="67"/>
      <c r="AM312" s="40"/>
      <c r="AN312" s="40"/>
      <c r="AO312" s="40"/>
      <c r="AP312" s="67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67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71"/>
      <c r="BP312" s="71"/>
      <c r="BQ312" s="40"/>
      <c r="BR312" s="71"/>
      <c r="BS312" s="75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</row>
    <row r="313" spans="1:117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40"/>
      <c r="Z313" s="67"/>
      <c r="AA313" s="67"/>
      <c r="AB313" s="67"/>
      <c r="AC313" s="67"/>
      <c r="AH313" s="74"/>
      <c r="AI313" s="67"/>
      <c r="AJ313" s="67"/>
      <c r="AK313" s="67"/>
      <c r="AL313" s="67"/>
      <c r="AM313" s="40"/>
      <c r="AN313" s="40"/>
      <c r="AO313" s="40"/>
      <c r="AP313" s="67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67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71"/>
      <c r="BP313" s="71"/>
      <c r="BQ313" s="40"/>
      <c r="BR313" s="71"/>
      <c r="BS313" s="75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</row>
    <row r="314" spans="1:117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40"/>
      <c r="Z314" s="67"/>
      <c r="AA314" s="67"/>
      <c r="AB314" s="67"/>
      <c r="AC314" s="67"/>
      <c r="AH314" s="74"/>
      <c r="AI314" s="67"/>
      <c r="AJ314" s="67"/>
      <c r="AK314" s="67"/>
      <c r="AL314" s="67"/>
      <c r="AM314" s="40"/>
      <c r="AN314" s="40"/>
      <c r="AO314" s="40"/>
      <c r="AP314" s="67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67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71"/>
      <c r="BP314" s="71"/>
      <c r="BQ314" s="40"/>
      <c r="BR314" s="71"/>
      <c r="BS314" s="75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</row>
    <row r="315" spans="1:117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40"/>
      <c r="Z315" s="67"/>
      <c r="AA315" s="67"/>
      <c r="AB315" s="67"/>
      <c r="AC315" s="67"/>
      <c r="AH315" s="74"/>
      <c r="AI315" s="67"/>
      <c r="AJ315" s="67"/>
      <c r="AK315" s="67"/>
      <c r="AL315" s="67"/>
      <c r="AM315" s="40"/>
      <c r="AN315" s="40"/>
      <c r="AO315" s="40"/>
      <c r="AP315" s="67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67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71"/>
      <c r="BP315" s="71"/>
      <c r="BQ315" s="40"/>
      <c r="BR315" s="71"/>
      <c r="BS315" s="75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</row>
    <row r="316" spans="1:117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40"/>
      <c r="Z316" s="67"/>
      <c r="AA316" s="67"/>
      <c r="AB316" s="67"/>
      <c r="AC316" s="67"/>
      <c r="AH316" s="74"/>
      <c r="AI316" s="67"/>
      <c r="AJ316" s="67"/>
      <c r="AK316" s="67"/>
      <c r="AL316" s="67"/>
      <c r="AM316" s="40"/>
      <c r="AN316" s="40"/>
      <c r="AO316" s="40"/>
      <c r="AP316" s="67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67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71"/>
      <c r="BP316" s="71"/>
      <c r="BQ316" s="40"/>
      <c r="BR316" s="71"/>
      <c r="BS316" s="75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</row>
    <row r="317" spans="1:117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40"/>
      <c r="Z317" s="67"/>
      <c r="AA317" s="67"/>
      <c r="AB317" s="67"/>
      <c r="AC317" s="67"/>
      <c r="AH317" s="74"/>
      <c r="AI317" s="67"/>
      <c r="AJ317" s="67"/>
      <c r="AK317" s="67"/>
      <c r="AL317" s="67"/>
      <c r="AM317" s="40"/>
      <c r="AN317" s="40"/>
      <c r="AO317" s="40"/>
      <c r="AP317" s="67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67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71"/>
      <c r="BP317" s="71"/>
      <c r="BQ317" s="40"/>
      <c r="BR317" s="71"/>
      <c r="BS317" s="75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</row>
    <row r="318" spans="1:117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40"/>
      <c r="Z318" s="67"/>
      <c r="AA318" s="67"/>
      <c r="AB318" s="67"/>
      <c r="AC318" s="67"/>
      <c r="AH318" s="74"/>
      <c r="AI318" s="67"/>
      <c r="AJ318" s="67"/>
      <c r="AK318" s="67"/>
      <c r="AL318" s="67"/>
      <c r="AM318" s="40"/>
      <c r="AN318" s="40"/>
      <c r="AO318" s="40"/>
      <c r="AP318" s="67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67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71"/>
      <c r="BP318" s="71"/>
      <c r="BQ318" s="40"/>
      <c r="BR318" s="71"/>
      <c r="BS318" s="75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</row>
    <row r="319" spans="1:117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40"/>
      <c r="Z319" s="67"/>
      <c r="AA319" s="67"/>
      <c r="AB319" s="67"/>
      <c r="AC319" s="67"/>
      <c r="AH319" s="74"/>
      <c r="AI319" s="67"/>
      <c r="AJ319" s="67"/>
      <c r="AK319" s="67"/>
      <c r="AL319" s="67"/>
      <c r="AM319" s="40"/>
      <c r="AN319" s="40"/>
      <c r="AO319" s="40"/>
      <c r="AP319" s="67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67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71"/>
      <c r="BP319" s="71"/>
      <c r="BQ319" s="40"/>
      <c r="BR319" s="71"/>
      <c r="BS319" s="75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</row>
    <row r="320" spans="1:117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40"/>
      <c r="Z320" s="67"/>
      <c r="AA320" s="67"/>
      <c r="AB320" s="67"/>
      <c r="AC320" s="67"/>
      <c r="AH320" s="74"/>
      <c r="AI320" s="67"/>
      <c r="AJ320" s="67"/>
      <c r="AK320" s="67"/>
      <c r="AL320" s="67"/>
      <c r="AM320" s="40"/>
      <c r="AN320" s="40"/>
      <c r="AO320" s="40"/>
      <c r="AP320" s="67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67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71"/>
      <c r="BP320" s="71"/>
      <c r="BQ320" s="40"/>
      <c r="BR320" s="71"/>
      <c r="BS320" s="75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</row>
    <row r="321" spans="1:117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40"/>
      <c r="Z321" s="67"/>
      <c r="AA321" s="67"/>
      <c r="AB321" s="67"/>
      <c r="AC321" s="67"/>
      <c r="AH321" s="74"/>
      <c r="AI321" s="67"/>
      <c r="AJ321" s="67"/>
      <c r="AK321" s="67"/>
      <c r="AL321" s="67"/>
      <c r="AM321" s="40"/>
      <c r="AN321" s="40"/>
      <c r="AO321" s="40"/>
      <c r="AP321" s="67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67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71"/>
      <c r="BP321" s="71"/>
      <c r="BQ321" s="40"/>
      <c r="BR321" s="71"/>
      <c r="BS321" s="75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</row>
    <row r="322" spans="1:117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40"/>
      <c r="Z322" s="67"/>
      <c r="AA322" s="67"/>
      <c r="AB322" s="67"/>
      <c r="AC322" s="67"/>
      <c r="AH322" s="74"/>
      <c r="AI322" s="67"/>
      <c r="AJ322" s="67"/>
      <c r="AK322" s="67"/>
      <c r="AL322" s="67"/>
      <c r="AM322" s="40"/>
      <c r="AN322" s="40"/>
      <c r="AO322" s="40"/>
      <c r="AP322" s="67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67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71"/>
      <c r="BP322" s="71"/>
      <c r="BQ322" s="40"/>
      <c r="BR322" s="71"/>
      <c r="BS322" s="75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</row>
    <row r="323" spans="1:117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40"/>
      <c r="Z323" s="67"/>
      <c r="AA323" s="67"/>
      <c r="AB323" s="67"/>
      <c r="AC323" s="67"/>
      <c r="AH323" s="74"/>
      <c r="AI323" s="67"/>
      <c r="AJ323" s="67"/>
      <c r="AK323" s="67"/>
      <c r="AL323" s="67"/>
      <c r="AM323" s="40"/>
      <c r="AN323" s="40"/>
      <c r="AO323" s="40"/>
      <c r="AP323" s="67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67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71"/>
      <c r="BP323" s="71"/>
      <c r="BQ323" s="40"/>
      <c r="BR323" s="71"/>
      <c r="BS323" s="75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</row>
    <row r="324" spans="1:117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40"/>
      <c r="Z324" s="67"/>
      <c r="AA324" s="67"/>
      <c r="AB324" s="67"/>
      <c r="AC324" s="67"/>
      <c r="AH324" s="74"/>
      <c r="AI324" s="67"/>
      <c r="AJ324" s="67"/>
      <c r="AK324" s="67"/>
      <c r="AL324" s="67"/>
      <c r="AM324" s="40"/>
      <c r="AN324" s="40"/>
      <c r="AO324" s="40"/>
      <c r="AP324" s="67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67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71"/>
      <c r="BP324" s="71"/>
      <c r="BQ324" s="40"/>
      <c r="BR324" s="71"/>
      <c r="BS324" s="75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</row>
    <row r="325" spans="1:117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40"/>
      <c r="Z325" s="67"/>
      <c r="AA325" s="67"/>
      <c r="AB325" s="67"/>
      <c r="AC325" s="67"/>
      <c r="AH325" s="74"/>
      <c r="AI325" s="67"/>
      <c r="AJ325" s="67"/>
      <c r="AK325" s="67"/>
      <c r="AL325" s="67"/>
      <c r="AM325" s="40"/>
      <c r="AN325" s="40"/>
      <c r="AO325" s="40"/>
      <c r="AP325" s="67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67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71"/>
      <c r="BP325" s="71"/>
      <c r="BQ325" s="40"/>
      <c r="BR325" s="71"/>
      <c r="BS325" s="75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</row>
    <row r="326" spans="1:117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40"/>
      <c r="Z326" s="67"/>
      <c r="AA326" s="67"/>
      <c r="AB326" s="67"/>
      <c r="AC326" s="67"/>
      <c r="AH326" s="74"/>
      <c r="AI326" s="67"/>
      <c r="AJ326" s="67"/>
      <c r="AK326" s="67"/>
      <c r="AL326" s="67"/>
      <c r="AM326" s="40"/>
      <c r="AN326" s="40"/>
      <c r="AO326" s="40"/>
      <c r="AP326" s="67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67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71"/>
      <c r="BP326" s="71"/>
      <c r="BQ326" s="40"/>
      <c r="BR326" s="71"/>
      <c r="BS326" s="75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</row>
    <row r="327" spans="1:117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40"/>
      <c r="Z327" s="67"/>
      <c r="AA327" s="67"/>
      <c r="AB327" s="67"/>
      <c r="AC327" s="67"/>
      <c r="AH327" s="74"/>
      <c r="AI327" s="67"/>
      <c r="AJ327" s="67"/>
      <c r="AK327" s="67"/>
      <c r="AL327" s="67"/>
      <c r="AM327" s="40"/>
      <c r="AN327" s="40"/>
      <c r="AO327" s="40"/>
      <c r="AP327" s="67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67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71"/>
      <c r="BP327" s="71"/>
      <c r="BQ327" s="40"/>
      <c r="BR327" s="71"/>
      <c r="BS327" s="75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</row>
    <row r="328" spans="1:117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40"/>
      <c r="Z328" s="67"/>
      <c r="AA328" s="67"/>
      <c r="AB328" s="67"/>
      <c r="AC328" s="67"/>
      <c r="AH328" s="74"/>
      <c r="AI328" s="67"/>
      <c r="AJ328" s="67"/>
      <c r="AK328" s="67"/>
      <c r="AL328" s="67"/>
      <c r="AM328" s="40"/>
      <c r="AN328" s="40"/>
      <c r="AO328" s="40"/>
      <c r="AP328" s="67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67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71"/>
      <c r="BP328" s="71"/>
      <c r="BQ328" s="40"/>
      <c r="BR328" s="71"/>
      <c r="BS328" s="75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</row>
    <row r="329" spans="1:117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40"/>
      <c r="Z329" s="67"/>
      <c r="AA329" s="67"/>
      <c r="AB329" s="67"/>
      <c r="AC329" s="67"/>
      <c r="AH329" s="74"/>
      <c r="AI329" s="67"/>
      <c r="AJ329" s="67"/>
      <c r="AK329" s="67"/>
      <c r="AL329" s="67"/>
      <c r="AM329" s="40"/>
      <c r="AN329" s="40"/>
      <c r="AO329" s="40"/>
      <c r="AP329" s="67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67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71"/>
      <c r="BP329" s="71"/>
      <c r="BQ329" s="40"/>
      <c r="BR329" s="71"/>
      <c r="BS329" s="75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</row>
    <row r="330" spans="1:117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40"/>
      <c r="Z330" s="67"/>
      <c r="AA330" s="67"/>
      <c r="AB330" s="67"/>
      <c r="AC330" s="67"/>
      <c r="AH330" s="74"/>
      <c r="AI330" s="67"/>
      <c r="AJ330" s="67"/>
      <c r="AK330" s="67"/>
      <c r="AL330" s="67"/>
      <c r="AM330" s="40"/>
      <c r="AN330" s="40"/>
      <c r="AO330" s="40"/>
      <c r="AP330" s="67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67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71"/>
      <c r="BP330" s="71"/>
      <c r="BQ330" s="40"/>
      <c r="BR330" s="71"/>
      <c r="BS330" s="75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</row>
    <row r="331" spans="1:117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40"/>
      <c r="Z331" s="67"/>
      <c r="AA331" s="67"/>
      <c r="AB331" s="67"/>
      <c r="AC331" s="67"/>
      <c r="AH331" s="74"/>
      <c r="AI331" s="67"/>
      <c r="AJ331" s="67"/>
      <c r="AK331" s="67"/>
      <c r="AL331" s="67"/>
      <c r="AM331" s="40"/>
      <c r="AN331" s="40"/>
      <c r="AO331" s="40"/>
      <c r="AP331" s="67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67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71"/>
      <c r="BP331" s="71"/>
      <c r="BQ331" s="40"/>
      <c r="BR331" s="71"/>
      <c r="BS331" s="75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</row>
    <row r="332" spans="1:117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/>
      <c r="Z332" s="40"/>
      <c r="AA332" s="40"/>
      <c r="AB332" s="40"/>
      <c r="AC332" s="40"/>
      <c r="AH332" s="59"/>
      <c r="AI332" s="67"/>
      <c r="AJ332" s="67"/>
      <c r="AK332" s="67"/>
      <c r="AL332" s="67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67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71"/>
      <c r="BP332" s="71"/>
      <c r="BQ332" s="40"/>
      <c r="BR332" s="71"/>
      <c r="BS332" s="75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</row>
    <row r="333" spans="1:117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C333" s="40"/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67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71"/>
      <c r="BP333" s="71"/>
      <c r="BQ333" s="40"/>
      <c r="BR333" s="71"/>
      <c r="BS333" s="75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</row>
    <row r="334" spans="1:117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67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71"/>
      <c r="BP334" s="71"/>
      <c r="BQ334" s="40"/>
      <c r="BR334" s="71"/>
      <c r="BS334" s="75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</row>
    <row r="335" spans="1:117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67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71"/>
      <c r="BP335" s="71"/>
      <c r="BQ335" s="40"/>
      <c r="BR335" s="71"/>
      <c r="BS335" s="75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</row>
    <row r="336" spans="1:117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67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71"/>
      <c r="BP336" s="71"/>
      <c r="BQ336" s="40"/>
      <c r="BR336" s="71"/>
      <c r="BS336" s="75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</row>
    <row r="337" spans="1:117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67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71"/>
      <c r="BP337" s="71"/>
      <c r="BQ337" s="40"/>
      <c r="BR337" s="71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</row>
    <row r="338" spans="1:117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67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71"/>
      <c r="BP338" s="71"/>
      <c r="BQ338" s="40"/>
      <c r="BR338" s="71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</row>
    <row r="339" spans="1:117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67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71"/>
      <c r="BP339" s="71"/>
      <c r="BQ339" s="40"/>
      <c r="BR339" s="71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</row>
    <row r="340" spans="1:117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67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71"/>
      <c r="BP340" s="71"/>
      <c r="BQ340" s="40"/>
      <c r="BR340" s="71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</row>
    <row r="341" spans="1:117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67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71"/>
      <c r="BP341" s="71"/>
      <c r="BQ341" s="40"/>
      <c r="BR341" s="71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</row>
    <row r="342" spans="1:117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67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71"/>
      <c r="BP342" s="71"/>
      <c r="BQ342" s="40"/>
      <c r="BR342" s="71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</row>
    <row r="343" spans="1:117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67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71"/>
      <c r="BP343" s="71"/>
      <c r="BQ343" s="40"/>
      <c r="BR343" s="71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</row>
    <row r="344" spans="1:117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67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71"/>
      <c r="BQ344" s="40"/>
      <c r="BR344" s="71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</row>
    <row r="345" spans="1:117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67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</row>
    <row r="346" spans="1:117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67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</row>
    <row r="347" spans="1:117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67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</row>
    <row r="348" spans="1:117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67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</row>
    <row r="349" spans="1:117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</row>
    <row r="350" spans="1:117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</row>
    <row r="351" spans="1:117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</row>
    <row r="352" spans="1:117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</row>
    <row r="353" spans="1:117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</row>
    <row r="354" spans="1:117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</row>
    <row r="355" spans="1:117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</row>
    <row r="356" spans="1:117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</row>
    <row r="357" spans="1:117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</row>
    <row r="358" spans="1:117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</row>
    <row r="359" spans="1:117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</row>
    <row r="360" spans="1:117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</row>
    <row r="361" spans="1:117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</row>
    <row r="362" spans="1:117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</row>
    <row r="363" spans="1:117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</row>
    <row r="364" spans="1:117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</row>
    <row r="365" spans="1:117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</row>
    <row r="366" spans="1:117">
      <c r="AH366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N365"/>
  <sheetViews>
    <sheetView showGridLines="0" topLeftCell="A17" workbookViewId="0">
      <selection activeCell="C47" sqref="C41:C47"/>
    </sheetView>
  </sheetViews>
  <sheetFormatPr defaultRowHeight="12.75"/>
  <cols>
    <col min="1" max="1" width="9.140625" style="20"/>
    <col min="2" max="2" width="6.85546875" style="20" customWidth="1"/>
    <col min="3" max="5" width="9.140625" style="20"/>
    <col min="6" max="6" width="11" style="20" customWidth="1"/>
    <col min="7" max="11" width="9.140625" style="20"/>
    <col min="12" max="12" width="6.85546875" style="20" customWidth="1"/>
    <col min="13" max="18" width="9.140625" style="20"/>
    <col min="19" max="19" width="4.85546875" customWidth="1"/>
    <col min="20" max="21" width="11" style="20" customWidth="1"/>
    <col min="23" max="23" width="5.28515625" customWidth="1"/>
    <col min="24" max="34" width="9.140625" style="20"/>
    <col min="35" max="35" width="10.140625" style="20" customWidth="1"/>
    <col min="36" max="16384" width="9.140625" style="20"/>
  </cols>
  <sheetData>
    <row r="1" spans="1:118">
      <c r="A1" s="40"/>
      <c r="B1" s="40" t="s">
        <v>79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T1" s="572"/>
      <c r="U1" s="572"/>
      <c r="V1" s="572"/>
      <c r="X1" s="540"/>
      <c r="Y1" s="532"/>
      <c r="Z1" s="540"/>
      <c r="AA1" s="540"/>
      <c r="AB1" s="558"/>
      <c r="AC1" s="558"/>
      <c r="AD1" s="558"/>
      <c r="AE1" s="551"/>
      <c r="AI1" s="46"/>
      <c r="AJ1" s="47"/>
      <c r="AK1" s="40"/>
      <c r="AL1" s="41"/>
      <c r="AM1" s="40"/>
      <c r="AN1" s="40"/>
      <c r="AO1" s="41"/>
      <c r="AP1" s="40"/>
      <c r="AQ1" s="40"/>
      <c r="AR1" s="40"/>
      <c r="AS1" s="40"/>
      <c r="AT1" s="40"/>
      <c r="AU1" s="40"/>
      <c r="AV1" s="48"/>
      <c r="AW1" s="40"/>
      <c r="AX1" s="40"/>
      <c r="AY1" s="40"/>
      <c r="AZ1" s="48"/>
      <c r="BA1" s="40"/>
      <c r="BB1" s="40"/>
      <c r="BC1" s="48"/>
      <c r="BD1" s="40"/>
      <c r="BE1" s="48"/>
      <c r="BF1" s="41"/>
      <c r="BG1" s="40"/>
      <c r="BH1" s="41"/>
      <c r="BI1" s="41"/>
      <c r="BJ1" s="41"/>
      <c r="BK1" s="41"/>
      <c r="BL1" s="40"/>
      <c r="BM1" s="40"/>
      <c r="BN1" s="40"/>
      <c r="BO1" s="40"/>
      <c r="BP1" s="40"/>
      <c r="BQ1" s="40"/>
      <c r="BR1" s="40"/>
      <c r="BS1" s="40"/>
      <c r="BT1" s="49"/>
      <c r="BU1" s="40"/>
      <c r="BV1" s="40"/>
      <c r="BW1" s="40"/>
      <c r="BX1" s="40"/>
      <c r="BY1" s="49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3"/>
      <c r="CU1" s="41"/>
      <c r="CV1" s="50"/>
      <c r="CW1" s="50"/>
      <c r="CX1" s="50"/>
      <c r="CY1" s="51"/>
      <c r="CZ1" s="40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</row>
    <row r="2" spans="1:118">
      <c r="A2" s="40"/>
      <c r="B2" s="40" t="s">
        <v>92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T2" s="572"/>
      <c r="U2" s="572"/>
      <c r="V2" s="572"/>
      <c r="X2" s="540"/>
      <c r="Y2" s="532"/>
      <c r="Z2" s="540"/>
      <c r="AA2" s="540"/>
      <c r="AB2" s="558"/>
      <c r="AC2" s="558"/>
      <c r="AD2" s="558"/>
      <c r="AE2" s="551"/>
      <c r="AI2" s="54"/>
      <c r="AJ2" s="55"/>
      <c r="AK2" s="55"/>
      <c r="AL2" s="55"/>
      <c r="AM2" s="55"/>
      <c r="AN2" s="40"/>
      <c r="AO2" s="55"/>
      <c r="AP2" s="55"/>
      <c r="AQ2" s="55"/>
      <c r="AR2" s="55"/>
      <c r="AS2" s="40"/>
      <c r="AT2" s="40"/>
      <c r="AU2" s="40"/>
      <c r="AV2" s="55"/>
      <c r="AW2" s="55"/>
      <c r="AX2" s="55"/>
      <c r="AY2" s="40"/>
      <c r="AZ2" s="40"/>
      <c r="BA2" s="40"/>
      <c r="BB2" s="55"/>
      <c r="BC2" s="40"/>
      <c r="BD2" s="55"/>
      <c r="BE2" s="55"/>
      <c r="BF2" s="55"/>
      <c r="BG2" s="40"/>
      <c r="BH2" s="55"/>
      <c r="BI2" s="55"/>
      <c r="BJ2" s="55"/>
      <c r="BK2" s="55"/>
      <c r="BL2" s="55"/>
      <c r="BM2" s="40"/>
      <c r="BN2" s="40"/>
      <c r="BO2" s="40"/>
      <c r="BP2" s="55"/>
      <c r="BQ2" s="55"/>
      <c r="BR2" s="55"/>
      <c r="BS2" s="55"/>
      <c r="BT2" s="55"/>
      <c r="BU2" s="40"/>
      <c r="BV2" s="40"/>
      <c r="BW2" s="40"/>
      <c r="BX2" s="40"/>
      <c r="BY2" s="49"/>
      <c r="BZ2" s="40"/>
      <c r="CA2" s="40"/>
      <c r="CB2" s="40"/>
      <c r="CC2" s="40"/>
      <c r="CD2" s="40"/>
      <c r="CE2" s="40"/>
      <c r="CF2" s="40"/>
      <c r="CG2" s="40"/>
      <c r="CH2" s="40"/>
      <c r="CI2" s="53"/>
      <c r="CJ2" s="53"/>
      <c r="CK2" s="40"/>
      <c r="CL2" s="40"/>
      <c r="CM2" s="40"/>
      <c r="CN2" s="40"/>
      <c r="CO2" s="40"/>
      <c r="CP2" s="40"/>
      <c r="CQ2" s="40"/>
      <c r="CR2" s="40"/>
      <c r="CS2" s="40"/>
      <c r="CT2" s="43"/>
      <c r="CU2" s="41"/>
      <c r="CV2" s="50"/>
      <c r="CW2" s="50"/>
      <c r="CX2" s="50"/>
      <c r="CY2" s="51"/>
      <c r="CZ2" s="40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</row>
    <row r="3" spans="1:118">
      <c r="A3" s="40"/>
      <c r="B3" s="40"/>
      <c r="C3" s="41"/>
      <c r="D3" s="41"/>
      <c r="E3" s="40"/>
      <c r="F3" s="41"/>
      <c r="G3" s="40"/>
      <c r="H3" s="49"/>
      <c r="I3" s="40"/>
      <c r="J3" s="41"/>
      <c r="K3" s="41"/>
      <c r="L3" s="41"/>
      <c r="M3" s="40"/>
      <c r="N3" s="40"/>
      <c r="O3" s="40"/>
      <c r="P3" s="40"/>
      <c r="Q3" s="40"/>
      <c r="R3" s="41"/>
      <c r="T3" s="573"/>
      <c r="U3" s="573"/>
      <c r="V3" s="573"/>
      <c r="X3" s="541"/>
      <c r="Y3" s="532"/>
      <c r="Z3" s="534"/>
      <c r="AA3" s="534"/>
      <c r="AB3" s="559"/>
      <c r="AC3" s="559"/>
      <c r="AD3" s="559"/>
      <c r="AE3" s="551"/>
      <c r="AI3" s="57"/>
      <c r="AJ3" s="56"/>
      <c r="AK3" s="52"/>
      <c r="AL3" s="56"/>
      <c r="AM3" s="40"/>
      <c r="AN3" s="40"/>
      <c r="AO3" s="41"/>
      <c r="AP3" s="40"/>
      <c r="AQ3" s="40"/>
      <c r="AR3" s="40"/>
      <c r="AS3" s="40" t="s">
        <v>80</v>
      </c>
      <c r="AT3" s="40"/>
      <c r="AU3" s="40"/>
      <c r="AV3" s="41"/>
      <c r="AW3" s="52"/>
      <c r="AX3" s="41"/>
      <c r="AY3" s="40"/>
      <c r="AZ3" s="40"/>
      <c r="BA3" s="40"/>
      <c r="BB3" s="42"/>
      <c r="BC3" s="40"/>
      <c r="BD3" s="52"/>
      <c r="BE3" s="41"/>
      <c r="BF3" s="50"/>
      <c r="BG3" s="40"/>
      <c r="BH3" s="41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9"/>
      <c r="BU3" s="40"/>
      <c r="BV3" s="40"/>
      <c r="BW3" s="40"/>
      <c r="BX3" s="40"/>
      <c r="BY3" s="49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9"/>
      <c r="CQ3" s="40"/>
      <c r="CR3" s="40"/>
      <c r="CS3" s="40"/>
      <c r="CT3" s="43"/>
      <c r="CU3" s="41"/>
      <c r="CV3" s="50"/>
      <c r="CW3" s="50"/>
      <c r="CX3" s="50"/>
      <c r="CY3" s="51"/>
      <c r="CZ3" s="40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</row>
    <row r="4" spans="1:118">
      <c r="A4" s="58"/>
      <c r="B4" s="40"/>
      <c r="C4" s="41" t="s">
        <v>93</v>
      </c>
      <c r="D4" s="41"/>
      <c r="E4" s="41" t="s">
        <v>93</v>
      </c>
      <c r="F4" s="41"/>
      <c r="G4" s="40" t="s">
        <v>93</v>
      </c>
      <c r="H4" s="40" t="s">
        <v>93</v>
      </c>
      <c r="I4" s="40"/>
      <c r="J4" s="41"/>
      <c r="K4" s="40" t="s">
        <v>93</v>
      </c>
      <c r="L4" s="40"/>
      <c r="M4" s="40"/>
      <c r="N4" s="53" t="s">
        <v>93</v>
      </c>
      <c r="O4" s="40" t="s">
        <v>93</v>
      </c>
      <c r="P4" s="40"/>
      <c r="Q4" s="40" t="s">
        <v>93</v>
      </c>
      <c r="R4" s="41" t="s">
        <v>93</v>
      </c>
      <c r="T4" s="573"/>
      <c r="U4" s="573"/>
      <c r="V4" s="573"/>
      <c r="X4" s="534" t="s">
        <v>93</v>
      </c>
      <c r="Y4" s="532"/>
      <c r="Z4" s="534" t="s">
        <v>93</v>
      </c>
      <c r="AA4" s="534"/>
      <c r="AB4" s="560" t="s">
        <v>93</v>
      </c>
      <c r="AC4" s="560" t="s">
        <v>93</v>
      </c>
      <c r="AD4" s="560" t="s">
        <v>93</v>
      </c>
      <c r="AE4" s="551" t="s">
        <v>93</v>
      </c>
      <c r="AI4" s="57"/>
      <c r="AJ4" s="40"/>
      <c r="AK4" s="40"/>
      <c r="AL4" s="41"/>
      <c r="AM4" s="40" t="s">
        <v>93</v>
      </c>
      <c r="AN4" s="40" t="s">
        <v>93</v>
      </c>
      <c r="AO4" s="53" t="s">
        <v>93</v>
      </c>
      <c r="AP4" s="40" t="s">
        <v>93</v>
      </c>
      <c r="AQ4" s="53" t="s">
        <v>93</v>
      </c>
      <c r="AR4" s="40" t="s">
        <v>93</v>
      </c>
      <c r="AS4" s="40" t="s">
        <v>93</v>
      </c>
      <c r="AT4" s="40" t="s">
        <v>93</v>
      </c>
      <c r="AU4" s="40" t="s">
        <v>93</v>
      </c>
      <c r="AV4" s="41" t="s">
        <v>93</v>
      </c>
      <c r="AW4" s="40" t="s">
        <v>93</v>
      </c>
      <c r="AX4" s="41" t="s">
        <v>93</v>
      </c>
      <c r="AY4" s="40" t="s">
        <v>93</v>
      </c>
      <c r="AZ4" s="40" t="s">
        <v>93</v>
      </c>
      <c r="BA4" s="40"/>
      <c r="BB4" s="40" t="s">
        <v>93</v>
      </c>
      <c r="BC4" s="40" t="s">
        <v>93</v>
      </c>
      <c r="BD4" s="40" t="s">
        <v>93</v>
      </c>
      <c r="BE4" s="40" t="s">
        <v>93</v>
      </c>
      <c r="BF4" s="42" t="s">
        <v>93</v>
      </c>
      <c r="BG4" s="40"/>
      <c r="BH4" s="41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9"/>
      <c r="BU4" s="40"/>
      <c r="BV4" s="40"/>
      <c r="BW4" s="40"/>
      <c r="BX4" s="49"/>
      <c r="BY4" s="49"/>
      <c r="BZ4" s="56"/>
      <c r="CA4" s="56"/>
      <c r="CB4" s="56"/>
      <c r="CC4" s="49"/>
      <c r="CD4" s="40"/>
      <c r="CE4" s="40"/>
      <c r="CF4" s="40"/>
      <c r="CG4" s="40"/>
      <c r="CH4" s="40"/>
      <c r="CI4" s="56"/>
      <c r="CJ4" s="56"/>
      <c r="CK4" s="40"/>
      <c r="CL4" s="40"/>
      <c r="CM4" s="40"/>
      <c r="CN4" s="40"/>
      <c r="CO4" s="40"/>
      <c r="CP4" s="40"/>
      <c r="CQ4" s="40"/>
      <c r="CR4" s="40"/>
      <c r="CS4" s="40"/>
      <c r="CT4" s="43"/>
      <c r="CU4" s="41"/>
      <c r="CV4" s="50"/>
      <c r="CW4" s="50"/>
      <c r="CX4" s="50"/>
      <c r="CY4" s="51"/>
      <c r="CZ4" s="40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</row>
    <row r="5" spans="1:118">
      <c r="A5" s="40"/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74"/>
      <c r="U5" s="574"/>
      <c r="V5" s="574"/>
      <c r="X5" s="533"/>
      <c r="Y5" s="532"/>
      <c r="Z5" s="534"/>
      <c r="AA5" s="534"/>
      <c r="AB5" s="552"/>
      <c r="AC5" s="552"/>
      <c r="AD5" s="552"/>
      <c r="AE5" s="551"/>
      <c r="AI5" s="59"/>
      <c r="AJ5" s="60"/>
      <c r="AK5" s="40"/>
      <c r="AL5" s="40"/>
      <c r="AM5" s="40"/>
      <c r="AN5" s="40"/>
      <c r="AO5" s="53"/>
      <c r="AP5" s="40"/>
      <c r="AQ5" s="53"/>
      <c r="AR5" s="40"/>
      <c r="AS5" s="40"/>
      <c r="AT5" s="40"/>
      <c r="AU5" s="40"/>
      <c r="AV5" s="53"/>
      <c r="AW5" s="53"/>
      <c r="AX5" s="53"/>
      <c r="AY5" s="40"/>
      <c r="AZ5" s="40"/>
      <c r="BA5" s="40"/>
      <c r="BB5" s="53"/>
      <c r="BC5" s="40"/>
      <c r="BD5" s="53"/>
      <c r="BE5" s="53"/>
      <c r="BF5" s="53"/>
      <c r="BG5" s="40"/>
      <c r="BH5" s="40"/>
      <c r="BI5" s="40"/>
      <c r="BJ5" s="40"/>
      <c r="BK5" s="40"/>
      <c r="BL5" s="40"/>
      <c r="BM5" s="40"/>
      <c r="BN5" s="40"/>
      <c r="BO5" s="40"/>
      <c r="BP5" s="48"/>
      <c r="BQ5" s="40"/>
      <c r="BR5" s="40"/>
      <c r="BS5" s="40"/>
      <c r="BT5" s="49"/>
      <c r="BU5" s="40"/>
      <c r="BV5" s="40"/>
      <c r="BW5" s="40"/>
      <c r="BX5" s="40"/>
      <c r="BY5" s="40"/>
      <c r="BZ5" s="40"/>
      <c r="CA5" s="40"/>
      <c r="CB5" s="40"/>
      <c r="CC5" s="40"/>
      <c r="CD5" s="53"/>
      <c r="CE5" s="53"/>
      <c r="CF5" s="53"/>
      <c r="CG5" s="53"/>
      <c r="CH5" s="40"/>
      <c r="CI5" s="40"/>
      <c r="CJ5" s="40"/>
      <c r="CK5" s="40"/>
      <c r="CL5" s="40"/>
      <c r="CM5" s="40"/>
      <c r="CN5" s="40"/>
      <c r="CO5" s="40"/>
      <c r="CP5" s="49"/>
      <c r="CQ5" s="53"/>
      <c r="CR5" s="40"/>
      <c r="CS5" s="40"/>
      <c r="CT5" s="43"/>
      <c r="CU5" s="41"/>
      <c r="CV5" s="50"/>
      <c r="CW5" s="50"/>
      <c r="CX5" s="50"/>
      <c r="CY5" s="51"/>
      <c r="CZ5" s="40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</row>
    <row r="6" spans="1:118">
      <c r="A6" s="40"/>
      <c r="B6" s="40"/>
      <c r="C6" s="73" t="s">
        <v>0</v>
      </c>
      <c r="D6" s="73"/>
      <c r="E6" s="53" t="s">
        <v>26</v>
      </c>
      <c r="F6" s="167" t="s">
        <v>634</v>
      </c>
      <c r="G6" s="53" t="s">
        <v>81</v>
      </c>
      <c r="H6" s="167" t="s">
        <v>5</v>
      </c>
      <c r="I6" s="73" t="s">
        <v>743</v>
      </c>
      <c r="J6" s="167" t="s">
        <v>622</v>
      </c>
      <c r="K6" s="73" t="s">
        <v>1</v>
      </c>
      <c r="L6" s="73" t="s">
        <v>1</v>
      </c>
      <c r="M6" s="73" t="s">
        <v>717</v>
      </c>
      <c r="N6" s="53" t="s">
        <v>6</v>
      </c>
      <c r="O6" s="53" t="s">
        <v>82</v>
      </c>
      <c r="P6" s="53"/>
      <c r="Q6" s="73"/>
      <c r="R6" s="167" t="s">
        <v>12</v>
      </c>
      <c r="T6" s="575" t="s">
        <v>763</v>
      </c>
      <c r="U6" s="575"/>
      <c r="V6" s="575" t="s">
        <v>794</v>
      </c>
      <c r="X6" s="535" t="s">
        <v>14</v>
      </c>
      <c r="Y6" s="536" t="s">
        <v>687</v>
      </c>
      <c r="Z6" s="533" t="s">
        <v>4</v>
      </c>
      <c r="AA6" s="533" t="s">
        <v>826</v>
      </c>
      <c r="AB6" s="553" t="s">
        <v>83</v>
      </c>
      <c r="AC6" s="553" t="s">
        <v>84</v>
      </c>
      <c r="AD6" s="553" t="s">
        <v>77</v>
      </c>
      <c r="AE6" s="554" t="s">
        <v>75</v>
      </c>
      <c r="AF6" s="87" t="s">
        <v>542</v>
      </c>
      <c r="AG6" s="87" t="s">
        <v>541</v>
      </c>
      <c r="AH6" s="87"/>
      <c r="AI6" s="57"/>
      <c r="AJ6" s="53" t="s">
        <v>85</v>
      </c>
      <c r="AK6" s="40"/>
      <c r="AL6" s="48"/>
      <c r="AM6" s="40" t="s">
        <v>0</v>
      </c>
      <c r="AN6" s="40" t="s">
        <v>26</v>
      </c>
      <c r="AO6" s="40" t="s">
        <v>94</v>
      </c>
      <c r="AP6" s="61" t="s">
        <v>5</v>
      </c>
      <c r="AQ6" s="40" t="s">
        <v>1</v>
      </c>
      <c r="AR6" s="40" t="s">
        <v>6</v>
      </c>
      <c r="AS6" s="40" t="s">
        <v>82</v>
      </c>
      <c r="AT6" s="47" t="str">
        <f>m0!AS6</f>
        <v>Chippawa</v>
      </c>
      <c r="AU6" s="47"/>
      <c r="AV6" s="47"/>
      <c r="AW6" s="47">
        <f>m0!AV6</f>
        <v>0</v>
      </c>
      <c r="AX6" s="47">
        <f>m0!AW6</f>
        <v>0</v>
      </c>
      <c r="AY6" s="47" t="str">
        <f>m0!AX6</f>
        <v>Mich</v>
      </c>
      <c r="AZ6" s="47" t="str">
        <f>m0!AY6</f>
        <v>Chicago</v>
      </c>
      <c r="BA6" s="47" t="str">
        <f>m0!AZ6</f>
        <v>Trsc Z6</v>
      </c>
      <c r="BB6" s="47" t="str">
        <f>m0!BA6</f>
        <v>Tetco M3</v>
      </c>
      <c r="BC6" s="47"/>
      <c r="BD6" s="47" t="str">
        <f>m0!BC6</f>
        <v>Tico</v>
      </c>
      <c r="BE6" s="47" t="str">
        <f>m0!BD6</f>
        <v>Rockies</v>
      </c>
      <c r="BF6" s="47" t="str">
        <f>m0!BE6</f>
        <v>Aeco</v>
      </c>
      <c r="BG6" s="40"/>
      <c r="BH6" s="40"/>
      <c r="BI6" s="62"/>
      <c r="BJ6" s="63"/>
      <c r="BK6" s="40"/>
      <c r="BL6" s="63"/>
      <c r="BM6" s="63"/>
      <c r="BN6" s="40"/>
      <c r="BO6" s="40"/>
      <c r="BP6" s="48"/>
      <c r="BQ6" s="48"/>
      <c r="BR6" s="41"/>
      <c r="BS6" s="40"/>
      <c r="BT6" s="49"/>
      <c r="BU6" s="40"/>
      <c r="BV6" s="40"/>
      <c r="BW6" s="49"/>
      <c r="BX6" s="56"/>
      <c r="BY6" s="40"/>
      <c r="BZ6" s="53"/>
      <c r="CA6" s="53"/>
      <c r="CB6" s="53"/>
      <c r="CC6" s="40"/>
      <c r="CD6" s="53"/>
      <c r="CE6" s="53"/>
      <c r="CF6" s="53"/>
      <c r="CG6" s="53"/>
      <c r="CH6" s="40"/>
      <c r="CI6" s="40"/>
      <c r="CJ6" s="40"/>
      <c r="CK6" s="40"/>
      <c r="CL6" s="40"/>
      <c r="CM6" s="40"/>
      <c r="CN6" s="40"/>
      <c r="CO6" s="49"/>
      <c r="CP6" s="49"/>
      <c r="CQ6" s="53"/>
      <c r="CR6" s="40"/>
      <c r="CS6" s="49"/>
      <c r="CT6" s="43"/>
      <c r="CU6" s="41"/>
      <c r="CV6" s="50"/>
      <c r="CW6" s="50"/>
      <c r="CX6" s="50"/>
      <c r="CY6" s="51"/>
      <c r="CZ6" s="40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</row>
    <row r="7" spans="1:118">
      <c r="A7" s="40"/>
      <c r="B7" s="40">
        <f>+A7+1</f>
        <v>1</v>
      </c>
      <c r="C7" s="40">
        <f t="shared" ref="C7:AH7" si="0">+B7+1</f>
        <v>2</v>
      </c>
      <c r="D7" s="40">
        <f t="shared" si="0"/>
        <v>3</v>
      </c>
      <c r="E7" s="40">
        <f t="shared" si="0"/>
        <v>4</v>
      </c>
      <c r="F7" s="40">
        <f t="shared" si="0"/>
        <v>5</v>
      </c>
      <c r="G7" s="40">
        <f t="shared" si="0"/>
        <v>6</v>
      </c>
      <c r="H7" s="40">
        <f t="shared" si="0"/>
        <v>7</v>
      </c>
      <c r="I7" s="40">
        <f t="shared" si="0"/>
        <v>8</v>
      </c>
      <c r="J7" s="40">
        <f t="shared" si="0"/>
        <v>9</v>
      </c>
      <c r="K7" s="40">
        <f t="shared" si="0"/>
        <v>10</v>
      </c>
      <c r="L7" s="40">
        <f t="shared" si="0"/>
        <v>11</v>
      </c>
      <c r="M7" s="40">
        <f t="shared" si="0"/>
        <v>12</v>
      </c>
      <c r="N7" s="40">
        <f t="shared" si="0"/>
        <v>13</v>
      </c>
      <c r="O7" s="40">
        <f t="shared" si="0"/>
        <v>14</v>
      </c>
      <c r="P7" s="40">
        <f t="shared" si="0"/>
        <v>15</v>
      </c>
      <c r="Q7" s="40">
        <f t="shared" si="0"/>
        <v>16</v>
      </c>
      <c r="R7" s="40">
        <f t="shared" si="0"/>
        <v>17</v>
      </c>
      <c r="S7" s="40">
        <f t="shared" si="0"/>
        <v>18</v>
      </c>
      <c r="T7" s="568">
        <f t="shared" si="0"/>
        <v>19</v>
      </c>
      <c r="U7" s="568">
        <f t="shared" si="0"/>
        <v>20</v>
      </c>
      <c r="V7" s="568">
        <f t="shared" si="0"/>
        <v>21</v>
      </c>
      <c r="W7" s="40">
        <f t="shared" si="0"/>
        <v>22</v>
      </c>
      <c r="X7" s="534">
        <f t="shared" si="0"/>
        <v>23</v>
      </c>
      <c r="Y7" s="534">
        <f>+AE7+1</f>
        <v>29</v>
      </c>
      <c r="Z7" s="534">
        <f>+X7+1</f>
        <v>24</v>
      </c>
      <c r="AA7" s="534"/>
      <c r="AB7" s="560">
        <f>+Z7+1</f>
        <v>25</v>
      </c>
      <c r="AC7" s="560">
        <f t="shared" si="0"/>
        <v>26</v>
      </c>
      <c r="AD7" s="560">
        <f t="shared" si="0"/>
        <v>27</v>
      </c>
      <c r="AE7" s="560">
        <f t="shared" si="0"/>
        <v>28</v>
      </c>
      <c r="AF7" s="40">
        <f>+Y7+1</f>
        <v>30</v>
      </c>
      <c r="AG7" s="40">
        <f t="shared" si="0"/>
        <v>31</v>
      </c>
      <c r="AH7" s="40">
        <f t="shared" si="0"/>
        <v>32</v>
      </c>
      <c r="AI7" s="57"/>
      <c r="AJ7" s="48"/>
      <c r="AK7" s="56"/>
      <c r="AL7" s="41"/>
      <c r="AM7" s="40"/>
      <c r="AN7" s="40"/>
      <c r="AO7" s="40"/>
      <c r="AP7" s="40"/>
      <c r="AQ7" s="56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1"/>
      <c r="BC7" s="40"/>
      <c r="BD7" s="40"/>
      <c r="BE7" s="51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9"/>
      <c r="BU7" s="40"/>
      <c r="BV7" s="40"/>
      <c r="BW7" s="49"/>
      <c r="BX7" s="49"/>
      <c r="BY7" s="40"/>
      <c r="BZ7" s="40"/>
      <c r="CA7" s="56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53"/>
      <c r="CN7" s="40"/>
      <c r="CO7" s="56"/>
      <c r="CP7" s="64"/>
      <c r="CQ7" s="53"/>
      <c r="CR7" s="40"/>
      <c r="CS7" s="40"/>
      <c r="CT7" s="40"/>
      <c r="CU7" s="40"/>
      <c r="CV7" s="40"/>
      <c r="CW7" s="40"/>
      <c r="CX7" s="40"/>
      <c r="CY7" s="40"/>
      <c r="CZ7" s="40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</row>
    <row r="8" spans="1:118">
      <c r="A8" s="65">
        <v>36708</v>
      </c>
      <c r="B8" s="99">
        <f>IF('m1'!B8="",'m1'!C8,'m1'!B8)-IF(m0!B8="",m0!C8,m0!B8)</f>
        <v>0</v>
      </c>
      <c r="C8" s="99">
        <f>'m1'!C8-m0!C8</f>
        <v>0</v>
      </c>
      <c r="D8" s="99">
        <f>'m1'!D8-m0!D8</f>
        <v>0</v>
      </c>
      <c r="E8" s="99">
        <f>'m1'!E8-m0!E8</f>
        <v>0</v>
      </c>
      <c r="F8" s="99">
        <f>'m1'!F8-m0!F8</f>
        <v>0</v>
      </c>
      <c r="G8" s="99">
        <f>'m1'!G8-m0!G8</f>
        <v>0</v>
      </c>
      <c r="H8" s="99">
        <f>'m1'!H8-m0!H8</f>
        <v>0</v>
      </c>
      <c r="I8" s="99">
        <f>'m1'!I8-m0!I8</f>
        <v>0</v>
      </c>
      <c r="J8" s="99">
        <f>'m1'!J8-m0!J8</f>
        <v>0</v>
      </c>
      <c r="K8" s="99">
        <f>'m1'!K8-m0!K8</f>
        <v>0</v>
      </c>
      <c r="L8" s="99">
        <f>'m1'!L8-m0!L8</f>
        <v>0</v>
      </c>
      <c r="M8" s="99">
        <f>'m1'!M8-m0!M8</f>
        <v>0</v>
      </c>
      <c r="N8" s="99">
        <f>'m1'!N8-m0!N8</f>
        <v>0</v>
      </c>
      <c r="O8" s="99">
        <f>'m1'!O8-m0!O8</f>
        <v>0</v>
      </c>
      <c r="P8" s="99">
        <f>'m1'!P8-m0!P8</f>
        <v>0</v>
      </c>
      <c r="Q8" s="99">
        <f>'m1'!Q8-m0!Q8</f>
        <v>0</v>
      </c>
      <c r="R8" s="99">
        <f>'m1'!R8-m0!R8</f>
        <v>0</v>
      </c>
      <c r="T8" s="576">
        <f>'m1'!T8-m0!T8</f>
        <v>0</v>
      </c>
      <c r="U8" s="576">
        <f>'m1'!U8-m0!U8</f>
        <v>0</v>
      </c>
      <c r="V8" s="576">
        <f>'m1'!V8-m0!V8</f>
        <v>0</v>
      </c>
      <c r="X8" s="542">
        <f>'m1'!X8-m0!X8</f>
        <v>0</v>
      </c>
      <c r="Y8" s="542">
        <f>'m1'!Y8-m0!Y8</f>
        <v>0</v>
      </c>
      <c r="Z8" s="542">
        <f>'m1'!Z8-m0!Z8</f>
        <v>0</v>
      </c>
      <c r="AA8" s="542">
        <f>'m1'!AA8-m0!AA8</f>
        <v>0</v>
      </c>
      <c r="AB8" s="561">
        <f>'m1'!AB8-m0!AB8</f>
        <v>0</v>
      </c>
      <c r="AC8" s="561">
        <f>'m1'!AC8-m0!AC8</f>
        <v>0</v>
      </c>
      <c r="AD8" s="561">
        <f>'m1'!AD8-m0!AD8</f>
        <v>0</v>
      </c>
      <c r="AE8" s="561">
        <f>'m1'!AE8-m0!AE8</f>
        <v>0</v>
      </c>
      <c r="AF8" s="99">
        <f>'m1'!AF8-m0!AF8</f>
        <v>0</v>
      </c>
      <c r="AG8" s="99">
        <f>'m1'!AG8-m0!AG8</f>
        <v>0</v>
      </c>
      <c r="AH8" s="99"/>
      <c r="AI8" s="185">
        <f t="shared" ref="AI8:AI67" si="1">A8</f>
        <v>36708</v>
      </c>
      <c r="AJ8" s="99">
        <f>'m1'!AJ8-m0!AJ8</f>
        <v>0</v>
      </c>
      <c r="AK8" s="99"/>
      <c r="AL8" s="100"/>
      <c r="AM8" s="99">
        <f>'m1'!AL8-m0!AL8</f>
        <v>0</v>
      </c>
      <c r="AN8" s="99">
        <f>'m1'!AM8-m0!AM8</f>
        <v>0</v>
      </c>
      <c r="AO8" s="99">
        <f>'m1'!AN8-m0!AN8</f>
        <v>0</v>
      </c>
      <c r="AP8" s="99">
        <f>'m1'!AO8-m0!AO8</f>
        <v>0</v>
      </c>
      <c r="AQ8" s="99">
        <f>'m1'!AP8-m0!AP8</f>
        <v>0</v>
      </c>
      <c r="AR8" s="99">
        <f>'m1'!AQ8-m0!AQ8</f>
        <v>0</v>
      </c>
      <c r="AS8" s="99">
        <f>'m1'!AR8-m0!AR8</f>
        <v>0</v>
      </c>
      <c r="AT8" s="99">
        <f>'m1'!AS8-m0!AS8</f>
        <v>0</v>
      </c>
      <c r="AU8" s="99"/>
      <c r="AV8" s="99"/>
      <c r="AW8" s="99">
        <f>'m1'!AV8-m0!AV8</f>
        <v>0</v>
      </c>
      <c r="AX8" s="99">
        <f>'m1'!AW8-m0!AW8</f>
        <v>0</v>
      </c>
      <c r="AY8" s="99">
        <f>'m1'!AX8-m0!AX8</f>
        <v>0</v>
      </c>
      <c r="AZ8" s="99">
        <f>'m1'!AY8-m0!AY8</f>
        <v>0</v>
      </c>
      <c r="BA8" s="99">
        <f>'m1'!AZ8-m0!AZ8</f>
        <v>0</v>
      </c>
      <c r="BB8" s="99">
        <f>'m1'!BA8-m0!BA8</f>
        <v>0</v>
      </c>
      <c r="BC8" s="99"/>
      <c r="BD8" s="99">
        <f>'m1'!BD8-m0!BC8</f>
        <v>-0.40099999999999891</v>
      </c>
      <c r="BE8" s="99">
        <f>'m1'!BE8-m0!BD8</f>
        <v>0.25</v>
      </c>
      <c r="BF8" s="99">
        <f>'m1'!BF8-m0!BE8</f>
        <v>-4.3690000000000007</v>
      </c>
      <c r="BG8" s="99"/>
      <c r="BH8" s="65"/>
      <c r="BI8" s="70"/>
      <c r="BJ8" s="63"/>
      <c r="BK8" s="40"/>
      <c r="BL8" s="63"/>
      <c r="BM8" s="63"/>
      <c r="BN8" s="40"/>
      <c r="BO8" s="40"/>
      <c r="BP8" s="71"/>
      <c r="BQ8" s="71"/>
      <c r="BR8" s="40"/>
      <c r="BS8" s="71"/>
      <c r="BT8" s="40"/>
      <c r="BU8" s="40"/>
      <c r="BV8" s="40"/>
      <c r="BW8" s="49"/>
      <c r="BX8" s="49"/>
      <c r="BY8" s="49"/>
      <c r="BZ8" s="56"/>
      <c r="CA8" s="56"/>
      <c r="CB8" s="56"/>
      <c r="CC8" s="49"/>
      <c r="CD8" s="48"/>
      <c r="CE8" s="48"/>
      <c r="CF8" s="48"/>
      <c r="CG8" s="48"/>
      <c r="CH8" s="40"/>
      <c r="CI8" s="56"/>
      <c r="CJ8" s="56"/>
      <c r="CK8" s="72"/>
      <c r="CL8" s="40"/>
      <c r="CM8" s="56"/>
      <c r="CN8" s="40"/>
      <c r="CO8" s="49"/>
      <c r="CP8" s="49"/>
      <c r="CQ8" s="40"/>
      <c r="CR8" s="56"/>
      <c r="CS8" s="40"/>
      <c r="CT8" s="40"/>
      <c r="CU8" s="41"/>
      <c r="CV8" s="41"/>
      <c r="CW8" s="49"/>
      <c r="CX8" s="40"/>
      <c r="CY8" s="49"/>
      <c r="CZ8" s="40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</row>
    <row r="9" spans="1:118">
      <c r="A9" s="65">
        <v>36739</v>
      </c>
      <c r="B9" s="99">
        <f>IF('m1'!B9="",'m1'!C9,'m1'!B9)-IF(m0!B9="",m0!C9,m0!B9)</f>
        <v>0</v>
      </c>
      <c r="C9" s="99">
        <f>'m1'!C9-m0!C9</f>
        <v>0</v>
      </c>
      <c r="D9" s="99">
        <f>'m1'!D9-m0!D9</f>
        <v>0</v>
      </c>
      <c r="E9" s="99">
        <f>'m1'!E9-m0!E9</f>
        <v>0</v>
      </c>
      <c r="F9" s="99">
        <f>'m1'!F9-m0!F9</f>
        <v>0</v>
      </c>
      <c r="G9" s="99">
        <f>'m1'!G9-m0!G9</f>
        <v>0</v>
      </c>
      <c r="H9" s="99">
        <f>'m1'!H9-m0!H9</f>
        <v>0</v>
      </c>
      <c r="I9" s="99">
        <f>'m1'!I9-m0!I9</f>
        <v>0</v>
      </c>
      <c r="J9" s="99">
        <f>'m1'!J9-m0!J9</f>
        <v>0</v>
      </c>
      <c r="K9" s="99">
        <f>'m1'!K9-m0!K9</f>
        <v>0</v>
      </c>
      <c r="L9" s="99">
        <f>'m1'!L9-m0!L9</f>
        <v>0</v>
      </c>
      <c r="M9" s="99">
        <f>'m1'!M9-m0!M9</f>
        <v>0</v>
      </c>
      <c r="N9" s="99">
        <f>'m1'!N9-m0!N9</f>
        <v>0</v>
      </c>
      <c r="O9" s="99">
        <f>'m1'!O9-m0!O9</f>
        <v>0</v>
      </c>
      <c r="P9" s="99">
        <f>'m1'!P9-m0!P9</f>
        <v>0</v>
      </c>
      <c r="Q9" s="99">
        <f>'m1'!Q9-m0!Q9</f>
        <v>0</v>
      </c>
      <c r="R9" s="99">
        <f>'m1'!R9-m0!R9</f>
        <v>0</v>
      </c>
      <c r="T9" s="576">
        <f>'m1'!T9-m0!T9</f>
        <v>0</v>
      </c>
      <c r="U9" s="576">
        <f>'m1'!U9-m0!U9</f>
        <v>0</v>
      </c>
      <c r="V9" s="576">
        <f>'m1'!V9-m0!V9</f>
        <v>0</v>
      </c>
      <c r="X9" s="542">
        <f>'m1'!X9-m0!X9</f>
        <v>0</v>
      </c>
      <c r="Y9" s="542">
        <f>'m1'!Y9-m0!Y9</f>
        <v>0</v>
      </c>
      <c r="Z9" s="542">
        <f>'m1'!Z9-m0!Z9</f>
        <v>0</v>
      </c>
      <c r="AA9" s="542">
        <f>'m1'!AA9-m0!AA9</f>
        <v>0</v>
      </c>
      <c r="AB9" s="561">
        <f>'m1'!AB9-m0!AB9</f>
        <v>0</v>
      </c>
      <c r="AC9" s="561">
        <f>'m1'!AC9-m0!AC9</f>
        <v>0</v>
      </c>
      <c r="AD9" s="561">
        <f>'m1'!AD9-m0!AD9</f>
        <v>0</v>
      </c>
      <c r="AE9" s="561">
        <f>'m1'!AE9-m0!AE9</f>
        <v>0</v>
      </c>
      <c r="AF9" s="99">
        <f>'m1'!AF9-m0!AF9</f>
        <v>0</v>
      </c>
      <c r="AG9" s="99">
        <f>'m1'!AG9-m0!AG9</f>
        <v>0</v>
      </c>
      <c r="AH9" s="99"/>
      <c r="AI9" s="185">
        <f t="shared" si="1"/>
        <v>36739</v>
      </c>
      <c r="AJ9" s="99">
        <f>'m1'!AJ9-m0!AJ9</f>
        <v>0</v>
      </c>
      <c r="AK9" s="99"/>
      <c r="AL9" s="100"/>
      <c r="AM9" s="99">
        <f>'m1'!AL9-m0!AL9</f>
        <v>0</v>
      </c>
      <c r="AN9" s="99">
        <f>'m1'!AM9-m0!AM9</f>
        <v>0</v>
      </c>
      <c r="AO9" s="99">
        <f>'m1'!AN9-m0!AN9</f>
        <v>0</v>
      </c>
      <c r="AP9" s="99">
        <f>'m1'!AO9-m0!AO9</f>
        <v>0</v>
      </c>
      <c r="AQ9" s="99">
        <f>'m1'!AP9-m0!AP9</f>
        <v>0</v>
      </c>
      <c r="AR9" s="99">
        <f>'m1'!AQ9-m0!AQ9</f>
        <v>0</v>
      </c>
      <c r="AS9" s="99">
        <f>'m1'!AR9-m0!AR9</f>
        <v>0</v>
      </c>
      <c r="AT9" s="99">
        <f>'m1'!AS9-m0!AS9</f>
        <v>0</v>
      </c>
      <c r="AU9" s="99"/>
      <c r="AV9" s="99"/>
      <c r="AW9" s="99">
        <f>'m1'!AV9-m0!AV9</f>
        <v>0</v>
      </c>
      <c r="AX9" s="99">
        <f>'m1'!AW9-m0!AW9</f>
        <v>0</v>
      </c>
      <c r="AY9" s="99">
        <f>'m1'!AX9-m0!AX9</f>
        <v>0</v>
      </c>
      <c r="AZ9" s="99">
        <f>'m1'!AY9-m0!AY9</f>
        <v>0</v>
      </c>
      <c r="BA9" s="99">
        <f>'m1'!AZ9-m0!AZ9</f>
        <v>0</v>
      </c>
      <c r="BB9" s="99">
        <f>'m1'!BA9-m0!BA9</f>
        <v>0</v>
      </c>
      <c r="BC9" s="99"/>
      <c r="BD9" s="99">
        <f>'m1'!BD9-m0!BC9</f>
        <v>-0.41500000000000004</v>
      </c>
      <c r="BE9" s="99">
        <f>'m1'!BE9-m0!BD9</f>
        <v>0.25</v>
      </c>
      <c r="BF9" s="99">
        <f>'m1'!BF9-m0!BE9</f>
        <v>-3.8340000000000005</v>
      </c>
      <c r="BG9" s="99"/>
      <c r="BH9" s="65"/>
      <c r="BI9" s="70"/>
      <c r="BJ9" s="63"/>
      <c r="BK9" s="40"/>
      <c r="BL9" s="63"/>
      <c r="BM9" s="63"/>
      <c r="BN9" s="40"/>
      <c r="BO9" s="40"/>
      <c r="BP9" s="71"/>
      <c r="BQ9" s="71"/>
      <c r="BR9" s="40"/>
      <c r="BS9" s="71"/>
      <c r="BT9" s="40"/>
      <c r="BU9" s="40"/>
      <c r="BV9" s="40"/>
      <c r="BW9" s="49"/>
      <c r="BX9" s="49"/>
      <c r="BY9" s="49"/>
      <c r="BZ9" s="56"/>
      <c r="CA9" s="56"/>
      <c r="CB9" s="56"/>
      <c r="CC9" s="49"/>
      <c r="CD9" s="48"/>
      <c r="CE9" s="48"/>
      <c r="CF9" s="48"/>
      <c r="CG9" s="48"/>
      <c r="CH9" s="40"/>
      <c r="CI9" s="56"/>
      <c r="CJ9" s="56"/>
      <c r="CK9" s="72"/>
      <c r="CL9" s="40"/>
      <c r="CM9" s="56"/>
      <c r="CN9" s="40"/>
      <c r="CO9" s="49"/>
      <c r="CP9" s="49"/>
      <c r="CQ9" s="40"/>
      <c r="CR9" s="56"/>
      <c r="CS9" s="40"/>
      <c r="CT9" s="40"/>
      <c r="CU9" s="41"/>
      <c r="CV9" s="41"/>
      <c r="CW9" s="49"/>
      <c r="CX9" s="40"/>
      <c r="CY9" s="49"/>
      <c r="CZ9" s="40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</row>
    <row r="10" spans="1:118">
      <c r="A10" s="65">
        <v>36770</v>
      </c>
      <c r="B10" s="99">
        <f>IF('m1'!B10="",'m1'!C10,'m1'!B10)-IF(m0!B10="",m0!C10,m0!B10)</f>
        <v>0</v>
      </c>
      <c r="C10" s="99">
        <f>'m1'!C10-m0!C10</f>
        <v>0</v>
      </c>
      <c r="D10" s="99">
        <f>'m1'!D10-m0!D10</f>
        <v>0</v>
      </c>
      <c r="E10" s="99">
        <f>'m1'!E10-m0!E10</f>
        <v>0</v>
      </c>
      <c r="F10" s="99">
        <f>'m1'!F10-m0!F10</f>
        <v>0</v>
      </c>
      <c r="G10" s="99">
        <f>'m1'!G10-m0!G10</f>
        <v>0</v>
      </c>
      <c r="H10" s="99">
        <f>'m1'!H10-m0!H10</f>
        <v>0</v>
      </c>
      <c r="I10" s="99">
        <f>'m1'!I10-m0!I10</f>
        <v>0</v>
      </c>
      <c r="J10" s="99">
        <f>'m1'!J10-m0!J10</f>
        <v>0</v>
      </c>
      <c r="K10" s="99">
        <f>'m1'!K10-m0!K10</f>
        <v>0</v>
      </c>
      <c r="L10" s="99">
        <f>'m1'!L10-m0!L10</f>
        <v>0</v>
      </c>
      <c r="M10" s="99">
        <f>'m1'!M10-m0!M10</f>
        <v>0</v>
      </c>
      <c r="N10" s="99">
        <f>'m1'!N10-m0!N10</f>
        <v>0</v>
      </c>
      <c r="O10" s="99">
        <f>'m1'!O10-m0!O10</f>
        <v>0</v>
      </c>
      <c r="P10" s="99">
        <f>'m1'!P10-m0!P10</f>
        <v>0</v>
      </c>
      <c r="Q10" s="99">
        <f>'m1'!Q10-m0!Q10</f>
        <v>0</v>
      </c>
      <c r="R10" s="99">
        <f>'m1'!R10-m0!R10</f>
        <v>0</v>
      </c>
      <c r="T10" s="576">
        <f>'m1'!T10-m0!T10</f>
        <v>0</v>
      </c>
      <c r="U10" s="576">
        <f>'m1'!U10-m0!U10</f>
        <v>0</v>
      </c>
      <c r="V10" s="576">
        <f>'m1'!V10-m0!V10</f>
        <v>0</v>
      </c>
      <c r="X10" s="542">
        <f>'m1'!X10-m0!X10</f>
        <v>0</v>
      </c>
      <c r="Y10" s="542">
        <f>'m1'!Y10-m0!Y10</f>
        <v>0</v>
      </c>
      <c r="Z10" s="542">
        <f>'m1'!Z10-m0!Z10</f>
        <v>0</v>
      </c>
      <c r="AA10" s="542">
        <f>'m1'!AA10-m0!AA10</f>
        <v>0</v>
      </c>
      <c r="AB10" s="561">
        <f>'m1'!AB10-m0!AB10</f>
        <v>0</v>
      </c>
      <c r="AC10" s="561">
        <f>'m1'!AC10-m0!AC10</f>
        <v>0</v>
      </c>
      <c r="AD10" s="561">
        <f>'m1'!AD10-m0!AD10</f>
        <v>0</v>
      </c>
      <c r="AE10" s="561">
        <f>'m1'!AE10-m0!AE10</f>
        <v>0</v>
      </c>
      <c r="AF10" s="99">
        <f>'m1'!AF10-m0!AF10</f>
        <v>0</v>
      </c>
      <c r="AG10" s="99">
        <f>'m1'!AG10-m0!AG10</f>
        <v>0</v>
      </c>
      <c r="AH10" s="99"/>
      <c r="AI10" s="185">
        <f t="shared" si="1"/>
        <v>36770</v>
      </c>
      <c r="AJ10" s="99">
        <f>'m1'!AJ10-m0!AJ10</f>
        <v>0</v>
      </c>
      <c r="AK10" s="99"/>
      <c r="AL10" s="100"/>
      <c r="AM10" s="99">
        <f>'m1'!AL10-m0!AL10</f>
        <v>0</v>
      </c>
      <c r="AN10" s="99">
        <f>'m1'!AM10-m0!AM10</f>
        <v>0</v>
      </c>
      <c r="AO10" s="99">
        <f>'m1'!AN10-m0!AN10</f>
        <v>0</v>
      </c>
      <c r="AP10" s="99">
        <f>'m1'!AO10-m0!AO10</f>
        <v>0</v>
      </c>
      <c r="AQ10" s="99">
        <f>'m1'!AP10-m0!AP10</f>
        <v>0</v>
      </c>
      <c r="AR10" s="99">
        <f>'m1'!AQ10-m0!AQ10</f>
        <v>0</v>
      </c>
      <c r="AS10" s="99">
        <f>'m1'!AR10-m0!AR10</f>
        <v>0</v>
      </c>
      <c r="AT10" s="99">
        <f>'m1'!AS10-m0!AS10</f>
        <v>0</v>
      </c>
      <c r="AU10" s="99"/>
      <c r="AV10" s="99"/>
      <c r="AW10" s="99">
        <f>'m1'!AV10-m0!AV10</f>
        <v>0</v>
      </c>
      <c r="AX10" s="99">
        <f>'m1'!AW10-m0!AW10</f>
        <v>0</v>
      </c>
      <c r="AY10" s="99">
        <f>'m1'!AX10-m0!AX10</f>
        <v>0</v>
      </c>
      <c r="AZ10" s="99">
        <f>'m1'!AY10-m0!AY10</f>
        <v>0</v>
      </c>
      <c r="BA10" s="99">
        <f>'m1'!AZ10-m0!AZ10</f>
        <v>0</v>
      </c>
      <c r="BB10" s="99">
        <f>'m1'!BA10-m0!BA10</f>
        <v>0</v>
      </c>
      <c r="BC10" s="99"/>
      <c r="BD10" s="99">
        <f>'m1'!BD10-m0!BC10</f>
        <v>-0.42499999999999982</v>
      </c>
      <c r="BE10" s="99">
        <f>'m1'!BE10-m0!BD10</f>
        <v>0.25</v>
      </c>
      <c r="BF10" s="99">
        <f>'m1'!BF10-m0!BE10</f>
        <v>-3.8369999999999997</v>
      </c>
      <c r="BG10" s="99"/>
      <c r="BH10" s="65"/>
      <c r="BI10" s="70"/>
      <c r="BJ10" s="63"/>
      <c r="BK10" s="40"/>
      <c r="BL10" s="63"/>
      <c r="BM10" s="63"/>
      <c r="BN10" s="40"/>
      <c r="BO10" s="40"/>
      <c r="BP10" s="71"/>
      <c r="BQ10" s="71"/>
      <c r="BR10" s="40"/>
      <c r="BS10" s="71"/>
      <c r="BT10" s="40"/>
      <c r="BU10" s="40"/>
      <c r="BV10" s="40"/>
      <c r="BW10" s="49"/>
      <c r="BX10" s="49"/>
      <c r="BY10" s="49"/>
      <c r="BZ10" s="56"/>
      <c r="CA10" s="56"/>
      <c r="CB10" s="56"/>
      <c r="CC10" s="49"/>
      <c r="CD10" s="48"/>
      <c r="CE10" s="48"/>
      <c r="CF10" s="48"/>
      <c r="CG10" s="48"/>
      <c r="CH10" s="40"/>
      <c r="CI10" s="56"/>
      <c r="CJ10" s="56"/>
      <c r="CK10" s="72"/>
      <c r="CL10" s="40"/>
      <c r="CM10" s="56"/>
      <c r="CN10" s="40"/>
      <c r="CO10" s="49"/>
      <c r="CP10" s="49"/>
      <c r="CQ10" s="40"/>
      <c r="CR10" s="56"/>
      <c r="CS10" s="40"/>
      <c r="CT10" s="40"/>
      <c r="CU10" s="41"/>
      <c r="CV10" s="41"/>
      <c r="CW10" s="49"/>
      <c r="CX10" s="40"/>
      <c r="CY10" s="49"/>
      <c r="CZ10" s="40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</row>
    <row r="11" spans="1:118">
      <c r="A11" s="65">
        <v>36800</v>
      </c>
      <c r="B11" s="99">
        <f>IF('m1'!B11="",'m1'!C11,'m1'!B11)-IF(m0!B11="",m0!C11,m0!B11)</f>
        <v>0</v>
      </c>
      <c r="C11" s="99">
        <f>'m1'!C11-m0!C11</f>
        <v>0</v>
      </c>
      <c r="D11" s="99">
        <f>'m1'!D11-m0!D11</f>
        <v>0</v>
      </c>
      <c r="E11" s="99">
        <f>'m1'!E11-m0!E11</f>
        <v>0</v>
      </c>
      <c r="F11" s="99">
        <f>'m1'!F11-m0!F11</f>
        <v>0</v>
      </c>
      <c r="G11" s="99">
        <f>'m1'!G11-m0!G11</f>
        <v>0</v>
      </c>
      <c r="H11" s="99">
        <f>'m1'!H11-m0!H11</f>
        <v>0</v>
      </c>
      <c r="I11" s="99">
        <f>'m1'!I11-m0!I11</f>
        <v>0</v>
      </c>
      <c r="J11" s="99">
        <f>'m1'!J11-m0!J11</f>
        <v>0</v>
      </c>
      <c r="K11" s="99">
        <f>'m1'!K11-m0!K11</f>
        <v>0</v>
      </c>
      <c r="L11" s="99">
        <f>'m1'!L11-m0!L11</f>
        <v>0</v>
      </c>
      <c r="M11" s="99">
        <f>'m1'!M11-m0!M11</f>
        <v>0</v>
      </c>
      <c r="N11" s="99">
        <f>'m1'!N11-m0!N11</f>
        <v>0</v>
      </c>
      <c r="O11" s="99">
        <f>'m1'!O11-m0!O11</f>
        <v>0</v>
      </c>
      <c r="P11" s="99">
        <f>'m1'!P11-m0!P11</f>
        <v>0</v>
      </c>
      <c r="Q11" s="99">
        <f>'m1'!Q11-m0!Q11</f>
        <v>0</v>
      </c>
      <c r="R11" s="99">
        <f>'m1'!R11-m0!R11</f>
        <v>0</v>
      </c>
      <c r="T11" s="576">
        <f>'m1'!T11-m0!T11</f>
        <v>0</v>
      </c>
      <c r="U11" s="576">
        <f>'m1'!U11-m0!U11</f>
        <v>0</v>
      </c>
      <c r="V11" s="576">
        <f>'m1'!V11-m0!V11</f>
        <v>0</v>
      </c>
      <c r="X11" s="542">
        <f>'m1'!X11-m0!X11</f>
        <v>0</v>
      </c>
      <c r="Y11" s="542">
        <f>'m1'!Y11-m0!Y11</f>
        <v>0</v>
      </c>
      <c r="Z11" s="542">
        <f>'m1'!Z11-m0!Z11</f>
        <v>0</v>
      </c>
      <c r="AA11" s="542">
        <f>'m1'!AA11-m0!AA11</f>
        <v>0</v>
      </c>
      <c r="AB11" s="561">
        <f>'m1'!AB11-m0!AB11</f>
        <v>0</v>
      </c>
      <c r="AC11" s="561">
        <f>'m1'!AC11-m0!AC11</f>
        <v>0</v>
      </c>
      <c r="AD11" s="561">
        <f>'m1'!AD11-m0!AD11</f>
        <v>0</v>
      </c>
      <c r="AE11" s="561">
        <f>'m1'!AE11-m0!AE11</f>
        <v>0</v>
      </c>
      <c r="AF11" s="99">
        <f>'m1'!AF11-m0!AF11</f>
        <v>0</v>
      </c>
      <c r="AG11" s="99">
        <f>'m1'!AG11-m0!AG11</f>
        <v>0</v>
      </c>
      <c r="AH11" s="99"/>
      <c r="AI11" s="185">
        <f t="shared" si="1"/>
        <v>36800</v>
      </c>
      <c r="AJ11" s="99">
        <f>'m1'!AJ11-m0!AJ11</f>
        <v>0</v>
      </c>
      <c r="AK11" s="99"/>
      <c r="AL11" s="100"/>
      <c r="AM11" s="99">
        <f>'m1'!AL11-m0!AL11</f>
        <v>0</v>
      </c>
      <c r="AN11" s="99">
        <f>'m1'!AM11-m0!AM11</f>
        <v>0</v>
      </c>
      <c r="AO11" s="99">
        <f>'m1'!AN11-m0!AN11</f>
        <v>0</v>
      </c>
      <c r="AP11" s="99">
        <f>'m1'!AO11-m0!AO11</f>
        <v>0</v>
      </c>
      <c r="AQ11" s="99">
        <f>'m1'!AP11-m0!AP11</f>
        <v>0</v>
      </c>
      <c r="AR11" s="99">
        <f>'m1'!AQ11-m0!AQ11</f>
        <v>0</v>
      </c>
      <c r="AS11" s="99">
        <f>'m1'!AR11-m0!AR11</f>
        <v>0</v>
      </c>
      <c r="AT11" s="99">
        <f>'m1'!AS11-m0!AS11</f>
        <v>0</v>
      </c>
      <c r="AU11" s="99"/>
      <c r="AV11" s="99"/>
      <c r="AW11" s="99">
        <f>'m1'!AV11-m0!AV11</f>
        <v>0</v>
      </c>
      <c r="AX11" s="99">
        <f>'m1'!AW11-m0!AW11</f>
        <v>0</v>
      </c>
      <c r="AY11" s="99">
        <f>'m1'!AX11-m0!AX11</f>
        <v>0</v>
      </c>
      <c r="AZ11" s="99">
        <f>'m1'!AY11-m0!AY11</f>
        <v>0</v>
      </c>
      <c r="BA11" s="99">
        <f>'m1'!AZ11-m0!AZ11</f>
        <v>0</v>
      </c>
      <c r="BB11" s="99">
        <f>'m1'!BA11-m0!BA11</f>
        <v>0</v>
      </c>
      <c r="BC11" s="99"/>
      <c r="BD11" s="99">
        <f>'m1'!BD11-m0!BC11</f>
        <v>-0.43499999999999961</v>
      </c>
      <c r="BE11" s="99">
        <f>'m1'!BE11-m0!BD11</f>
        <v>0.25</v>
      </c>
      <c r="BF11" s="99">
        <f>'m1'!BF11-m0!BE11</f>
        <v>-3.8340000000000005</v>
      </c>
      <c r="BG11" s="99"/>
      <c r="BH11" s="65"/>
      <c r="BI11" s="70"/>
      <c r="BJ11" s="63"/>
      <c r="BK11" s="40"/>
      <c r="BL11" s="63"/>
      <c r="BM11" s="63"/>
      <c r="BN11" s="40"/>
      <c r="BO11" s="40"/>
      <c r="BP11" s="71"/>
      <c r="BQ11" s="71"/>
      <c r="BR11" s="40"/>
      <c r="BS11" s="71"/>
      <c r="BT11" s="40"/>
      <c r="BU11" s="40"/>
      <c r="BV11" s="40"/>
      <c r="BW11" s="49"/>
      <c r="BX11" s="49"/>
      <c r="BY11" s="49"/>
      <c r="BZ11" s="56"/>
      <c r="CA11" s="40"/>
      <c r="CB11" s="56"/>
      <c r="CC11" s="49"/>
      <c r="CD11" s="48"/>
      <c r="CE11" s="48"/>
      <c r="CF11" s="48"/>
      <c r="CG11" s="48"/>
      <c r="CH11" s="40"/>
      <c r="CI11" s="56"/>
      <c r="CJ11" s="56"/>
      <c r="CK11" s="72"/>
      <c r="CL11" s="40"/>
      <c r="CM11" s="56"/>
      <c r="CN11" s="40"/>
      <c r="CO11" s="49"/>
      <c r="CP11" s="49"/>
      <c r="CQ11" s="40"/>
      <c r="CR11" s="56"/>
      <c r="CS11" s="40"/>
      <c r="CT11" s="40"/>
      <c r="CU11" s="41"/>
      <c r="CV11" s="41"/>
      <c r="CW11" s="49"/>
      <c r="CX11" s="40"/>
      <c r="CY11" s="49"/>
      <c r="CZ11" s="40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</row>
    <row r="12" spans="1:118">
      <c r="A12" s="65">
        <v>36831</v>
      </c>
      <c r="B12" s="99">
        <f>IF('m1'!B12="",'m1'!C12,'m1'!B12)-IF(m0!B12="",m0!C12,m0!B12)</f>
        <v>0</v>
      </c>
      <c r="C12" s="99">
        <f>'m1'!C12-m0!C12</f>
        <v>0</v>
      </c>
      <c r="D12" s="99">
        <f>'m1'!D12-m0!D12</f>
        <v>0</v>
      </c>
      <c r="E12" s="99">
        <f>'m1'!E12-m0!E12</f>
        <v>0</v>
      </c>
      <c r="F12" s="99">
        <f>'m1'!F12-m0!F12</f>
        <v>0</v>
      </c>
      <c r="G12" s="99">
        <f>'m1'!G12-m0!G12</f>
        <v>0</v>
      </c>
      <c r="H12" s="99">
        <f>'m1'!H12-m0!H12</f>
        <v>0</v>
      </c>
      <c r="I12" s="99">
        <f>'m1'!I12-m0!I12</f>
        <v>0</v>
      </c>
      <c r="J12" s="99">
        <f>'m1'!J12-m0!J12</f>
        <v>0</v>
      </c>
      <c r="K12" s="99">
        <f>'m1'!K12-m0!K12</f>
        <v>0</v>
      </c>
      <c r="L12" s="99">
        <f>'m1'!L12-m0!L12</f>
        <v>0</v>
      </c>
      <c r="M12" s="99">
        <f>'m1'!M12-m0!M12</f>
        <v>0</v>
      </c>
      <c r="N12" s="99">
        <f>'m1'!N12-m0!N12</f>
        <v>0</v>
      </c>
      <c r="O12" s="99">
        <f>'m1'!O12-m0!O12</f>
        <v>0</v>
      </c>
      <c r="P12" s="99">
        <f>'m1'!P12-m0!P12</f>
        <v>0</v>
      </c>
      <c r="Q12" s="99">
        <f>'m1'!Q12-m0!Q12</f>
        <v>0</v>
      </c>
      <c r="R12" s="99">
        <f>'m1'!R12-m0!R12</f>
        <v>0</v>
      </c>
      <c r="T12" s="576">
        <f>'m1'!T12-m0!T12</f>
        <v>0</v>
      </c>
      <c r="U12" s="576">
        <f>'m1'!U12-m0!U12</f>
        <v>0</v>
      </c>
      <c r="V12" s="576">
        <f>'m1'!V12-m0!V12</f>
        <v>0</v>
      </c>
      <c r="X12" s="542">
        <f>'m1'!X12-m0!X12</f>
        <v>0</v>
      </c>
      <c r="Y12" s="542">
        <f>'m1'!Y12-m0!Y12</f>
        <v>0</v>
      </c>
      <c r="Z12" s="542">
        <f>'m1'!Z12-m0!Z12</f>
        <v>0</v>
      </c>
      <c r="AA12" s="542">
        <f>'m1'!AA12-m0!AA12</f>
        <v>0</v>
      </c>
      <c r="AB12" s="561">
        <f>'m1'!AB12-m0!AB12</f>
        <v>0</v>
      </c>
      <c r="AC12" s="561">
        <f>'m1'!AC12-m0!AC12</f>
        <v>0</v>
      </c>
      <c r="AD12" s="561">
        <f>'m1'!AD12-m0!AD12</f>
        <v>0</v>
      </c>
      <c r="AE12" s="561">
        <f>'m1'!AE12-m0!AE12</f>
        <v>0</v>
      </c>
      <c r="AF12" s="99">
        <f>'m1'!AF12-m0!AF12</f>
        <v>0</v>
      </c>
      <c r="AG12" s="99">
        <f>'m1'!AG12-m0!AG12</f>
        <v>0</v>
      </c>
      <c r="AH12" s="99"/>
      <c r="AI12" s="185">
        <f t="shared" si="1"/>
        <v>36831</v>
      </c>
      <c r="AJ12" s="99">
        <f>'m1'!AJ12-m0!AJ12</f>
        <v>0</v>
      </c>
      <c r="AK12" s="99"/>
      <c r="AL12" s="100"/>
      <c r="AM12" s="99">
        <f>'m1'!AL12-m0!AL12</f>
        <v>0</v>
      </c>
      <c r="AN12" s="99">
        <f>'m1'!AM12-m0!AM12</f>
        <v>0</v>
      </c>
      <c r="AO12" s="99">
        <f>'m1'!AN12-m0!AN12</f>
        <v>0</v>
      </c>
      <c r="AP12" s="99">
        <f>'m1'!AO12-m0!AO12</f>
        <v>0</v>
      </c>
      <c r="AQ12" s="99">
        <f>'m1'!AP12-m0!AP12</f>
        <v>0</v>
      </c>
      <c r="AR12" s="99">
        <f>'m1'!AQ12-m0!AQ12</f>
        <v>0</v>
      </c>
      <c r="AS12" s="99">
        <f>'m1'!AR12-m0!AR12</f>
        <v>0</v>
      </c>
      <c r="AT12" s="99">
        <f>'m1'!AS12-m0!AS12</f>
        <v>0</v>
      </c>
      <c r="AU12" s="99"/>
      <c r="AV12" s="99"/>
      <c r="AW12" s="99">
        <f>'m1'!AV12-m0!AV12</f>
        <v>0</v>
      </c>
      <c r="AX12" s="99">
        <f>'m1'!AW12-m0!AW12</f>
        <v>0</v>
      </c>
      <c r="AY12" s="99">
        <f>'m1'!AX12-m0!AX12</f>
        <v>0</v>
      </c>
      <c r="AZ12" s="99">
        <f>'m1'!AY12-m0!AY12</f>
        <v>0</v>
      </c>
      <c r="BA12" s="99">
        <f>'m1'!AZ12-m0!AZ12</f>
        <v>0</v>
      </c>
      <c r="BB12" s="99">
        <f>'m1'!BA12-m0!BA12</f>
        <v>0</v>
      </c>
      <c r="BC12" s="99"/>
      <c r="BD12" s="99">
        <f>'m1'!BD12-m0!BC12</f>
        <v>-0.49249999999999972</v>
      </c>
      <c r="BE12" s="99">
        <f>'m1'!BE12-m0!BD12</f>
        <v>0.25</v>
      </c>
      <c r="BF12" s="99">
        <f>'m1'!BF12-m0!BE12</f>
        <v>-3.907</v>
      </c>
      <c r="BG12" s="99"/>
      <c r="BH12" s="65"/>
      <c r="BI12" s="70"/>
      <c r="BJ12" s="63"/>
      <c r="BK12" s="40"/>
      <c r="BL12" s="63"/>
      <c r="BM12" s="63"/>
      <c r="BN12" s="40"/>
      <c r="BO12" s="40"/>
      <c r="BP12" s="71"/>
      <c r="BQ12" s="71"/>
      <c r="BR12" s="40"/>
      <c r="BS12" s="71"/>
      <c r="BT12" s="40"/>
      <c r="BU12" s="40"/>
      <c r="BV12" s="40"/>
      <c r="BW12" s="49"/>
      <c r="BX12" s="49"/>
      <c r="BY12" s="49"/>
      <c r="BZ12" s="56"/>
      <c r="CA12" s="56"/>
      <c r="CB12" s="56"/>
      <c r="CC12" s="49"/>
      <c r="CD12" s="48"/>
      <c r="CE12" s="48"/>
      <c r="CF12" s="48"/>
      <c r="CG12" s="48"/>
      <c r="CH12" s="40"/>
      <c r="CI12" s="56"/>
      <c r="CJ12" s="56"/>
      <c r="CK12" s="72"/>
      <c r="CL12" s="40"/>
      <c r="CM12" s="56"/>
      <c r="CN12" s="40"/>
      <c r="CO12" s="49"/>
      <c r="CP12" s="49"/>
      <c r="CQ12" s="40"/>
      <c r="CR12" s="56"/>
      <c r="CS12" s="40"/>
      <c r="CT12" s="40"/>
      <c r="CU12" s="41"/>
      <c r="CV12" s="41"/>
      <c r="CW12" s="49"/>
      <c r="CX12" s="40"/>
      <c r="CY12" s="49"/>
      <c r="CZ12" s="40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</row>
    <row r="13" spans="1:118">
      <c r="A13" s="65">
        <v>36861</v>
      </c>
      <c r="B13" s="99">
        <f>IF('m1'!B13="",'m1'!C13,'m1'!B13)-IF(m0!B13="",m0!C13,m0!B13)</f>
        <v>0</v>
      </c>
      <c r="C13" s="99">
        <f>'m1'!C13-m0!C13</f>
        <v>0</v>
      </c>
      <c r="D13" s="99">
        <f>'m1'!D13-m0!D13</f>
        <v>0</v>
      </c>
      <c r="E13" s="99">
        <f>'m1'!E13-m0!E13</f>
        <v>0</v>
      </c>
      <c r="F13" s="99">
        <f>'m1'!F13-m0!F13</f>
        <v>0</v>
      </c>
      <c r="G13" s="99">
        <f>'m1'!G13-m0!G13</f>
        <v>0</v>
      </c>
      <c r="H13" s="99">
        <f>'m1'!H13-m0!H13</f>
        <v>0</v>
      </c>
      <c r="I13" s="99">
        <f>'m1'!I13-m0!I13</f>
        <v>0</v>
      </c>
      <c r="J13" s="99">
        <f>'m1'!J13-m0!J13</f>
        <v>0</v>
      </c>
      <c r="K13" s="99">
        <f>'m1'!K13-m0!K13</f>
        <v>0</v>
      </c>
      <c r="L13" s="99">
        <f>'m1'!L13-m0!L13</f>
        <v>0</v>
      </c>
      <c r="M13" s="99">
        <f>'m1'!M13-m0!M13</f>
        <v>0</v>
      </c>
      <c r="N13" s="99">
        <f>'m1'!N13-m0!N13</f>
        <v>0</v>
      </c>
      <c r="O13" s="99">
        <f>'m1'!O13-m0!O13</f>
        <v>0</v>
      </c>
      <c r="P13" s="99">
        <f>'m1'!P13-m0!P13</f>
        <v>0</v>
      </c>
      <c r="Q13" s="99">
        <f>'m1'!Q13-m0!Q13</f>
        <v>0</v>
      </c>
      <c r="R13" s="99">
        <f>'m1'!R13-m0!R13</f>
        <v>0</v>
      </c>
      <c r="T13" s="576">
        <f>'m1'!T13-m0!T13</f>
        <v>0</v>
      </c>
      <c r="U13" s="576">
        <f>'m1'!U13-m0!U13</f>
        <v>0</v>
      </c>
      <c r="V13" s="576">
        <f>'m1'!V13-m0!V13</f>
        <v>0</v>
      </c>
      <c r="X13" s="542">
        <f>'m1'!X13-m0!X13</f>
        <v>0</v>
      </c>
      <c r="Y13" s="542">
        <f>'m1'!Y13-m0!Y13</f>
        <v>0</v>
      </c>
      <c r="Z13" s="542">
        <f>'m1'!Z13-m0!Z13</f>
        <v>0</v>
      </c>
      <c r="AA13" s="542">
        <f>'m1'!AA13-m0!AA13</f>
        <v>0</v>
      </c>
      <c r="AB13" s="561">
        <f>'m1'!AB13-m0!AB13</f>
        <v>0</v>
      </c>
      <c r="AC13" s="561">
        <f>'m1'!AC13-m0!AC13</f>
        <v>0</v>
      </c>
      <c r="AD13" s="561">
        <f>'m1'!AD13-m0!AD13</f>
        <v>0</v>
      </c>
      <c r="AE13" s="561">
        <f>'m1'!AE13-m0!AE13</f>
        <v>0</v>
      </c>
      <c r="AF13" s="99">
        <f>'m1'!AF13-m0!AF13</f>
        <v>0</v>
      </c>
      <c r="AG13" s="99">
        <f>'m1'!AG13-m0!AG13</f>
        <v>0</v>
      </c>
      <c r="AH13" s="99"/>
      <c r="AI13" s="185">
        <f t="shared" si="1"/>
        <v>36861</v>
      </c>
      <c r="AJ13" s="99">
        <f>'m1'!AJ13-m0!AJ13</f>
        <v>0</v>
      </c>
      <c r="AK13" s="99"/>
      <c r="AL13" s="100"/>
      <c r="AM13" s="99">
        <f>'m1'!AL13-m0!AL13</f>
        <v>0</v>
      </c>
      <c r="AN13" s="99">
        <f>'m1'!AM13-m0!AM13</f>
        <v>0</v>
      </c>
      <c r="AO13" s="99">
        <f>'m1'!AN13-m0!AN13</f>
        <v>0</v>
      </c>
      <c r="AP13" s="99">
        <f>'m1'!AO13-m0!AO13</f>
        <v>0</v>
      </c>
      <c r="AQ13" s="99">
        <f>'m1'!AP13-m0!AP13</f>
        <v>0</v>
      </c>
      <c r="AR13" s="99">
        <f>'m1'!AQ13-m0!AQ13</f>
        <v>0</v>
      </c>
      <c r="AS13" s="99">
        <f>'m1'!AR13-m0!AR13</f>
        <v>0</v>
      </c>
      <c r="AT13" s="99">
        <f>'m1'!AS13-m0!AS13</f>
        <v>0</v>
      </c>
      <c r="AU13" s="99"/>
      <c r="AV13" s="99"/>
      <c r="AW13" s="99">
        <f>'m1'!AV13-m0!AV13</f>
        <v>0</v>
      </c>
      <c r="AX13" s="99">
        <f>'m1'!AW13-m0!AW13</f>
        <v>0</v>
      </c>
      <c r="AY13" s="99">
        <f>'m1'!AX13-m0!AX13</f>
        <v>0</v>
      </c>
      <c r="AZ13" s="99">
        <f>'m1'!AY13-m0!AY13</f>
        <v>0</v>
      </c>
      <c r="BA13" s="99">
        <f>'m1'!AZ13-m0!AZ13</f>
        <v>0</v>
      </c>
      <c r="BB13" s="99">
        <f>'m1'!BA13-m0!BA13</f>
        <v>0</v>
      </c>
      <c r="BC13" s="99"/>
      <c r="BD13" s="99">
        <f>'m1'!BD13-m0!BC13</f>
        <v>-0.53000000000000025</v>
      </c>
      <c r="BE13" s="99">
        <f>'m1'!BE13-m0!BD13</f>
        <v>0.25</v>
      </c>
      <c r="BF13" s="99">
        <f>'m1'!BF13-m0!BE13</f>
        <v>-3.9870000000000001</v>
      </c>
      <c r="BG13" s="99"/>
      <c r="BH13" s="65"/>
      <c r="BI13" s="70"/>
      <c r="BJ13" s="63"/>
      <c r="BK13" s="40"/>
      <c r="BL13" s="63"/>
      <c r="BM13" s="63"/>
      <c r="BN13" s="40"/>
      <c r="BO13" s="40"/>
      <c r="BP13" s="71"/>
      <c r="BQ13" s="71"/>
      <c r="BR13" s="40"/>
      <c r="BS13" s="71"/>
      <c r="BT13" s="40"/>
      <c r="BU13" s="40"/>
      <c r="BV13" s="40"/>
      <c r="BW13" s="49"/>
      <c r="BX13" s="49"/>
      <c r="BY13" s="49"/>
      <c r="BZ13" s="56"/>
      <c r="CA13" s="56"/>
      <c r="CB13" s="56"/>
      <c r="CC13" s="49"/>
      <c r="CD13" s="48"/>
      <c r="CE13" s="48"/>
      <c r="CF13" s="48"/>
      <c r="CG13" s="48"/>
      <c r="CH13" s="40"/>
      <c r="CI13" s="56"/>
      <c r="CJ13" s="56"/>
      <c r="CK13" s="72"/>
      <c r="CL13" s="40"/>
      <c r="CM13" s="56"/>
      <c r="CN13" s="40"/>
      <c r="CO13" s="49"/>
      <c r="CP13" s="49"/>
      <c r="CQ13" s="40"/>
      <c r="CR13" s="56"/>
      <c r="CS13" s="40"/>
      <c r="CT13" s="40"/>
      <c r="CU13" s="41"/>
      <c r="CV13" s="41"/>
      <c r="CW13" s="49"/>
      <c r="CX13" s="40"/>
      <c r="CY13" s="49"/>
      <c r="CZ13" s="40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</row>
    <row r="14" spans="1:118">
      <c r="A14" s="65">
        <v>36892</v>
      </c>
      <c r="B14" s="99">
        <f>IF('m1'!B14="",'m1'!C14,'m1'!B14)-IF(m0!B14="",m0!C14,m0!B14)</f>
        <v>0</v>
      </c>
      <c r="C14" s="99">
        <f>'m1'!C14-m0!C14</f>
        <v>0</v>
      </c>
      <c r="D14" s="99">
        <f>'m1'!D14-m0!D14</f>
        <v>0</v>
      </c>
      <c r="E14" s="99">
        <f>'m1'!E14-m0!E14</f>
        <v>0</v>
      </c>
      <c r="F14" s="99">
        <f>'m1'!F14-m0!F14</f>
        <v>0</v>
      </c>
      <c r="G14" s="99">
        <f>'m1'!G14-m0!G14</f>
        <v>0</v>
      </c>
      <c r="H14" s="99">
        <f>'m1'!H14-m0!H14</f>
        <v>0</v>
      </c>
      <c r="I14" s="99">
        <f>'m1'!I14-m0!I14</f>
        <v>0</v>
      </c>
      <c r="J14" s="99">
        <f>'m1'!J14-m0!J14</f>
        <v>0</v>
      </c>
      <c r="K14" s="99">
        <f>'m1'!K14-m0!K14</f>
        <v>0</v>
      </c>
      <c r="L14" s="99">
        <f>'m1'!L14-m0!L14</f>
        <v>0</v>
      </c>
      <c r="M14" s="99">
        <f>'m1'!M14-m0!M14</f>
        <v>0</v>
      </c>
      <c r="N14" s="99">
        <f>'m1'!N14-m0!N14</f>
        <v>0</v>
      </c>
      <c r="O14" s="99">
        <f>'m1'!O14-m0!O14</f>
        <v>0</v>
      </c>
      <c r="P14" s="99">
        <f>'m1'!P14-m0!P14</f>
        <v>0</v>
      </c>
      <c r="Q14" s="99">
        <f>'m1'!Q14-m0!Q14</f>
        <v>0</v>
      </c>
      <c r="R14" s="99">
        <f>'m1'!R14-m0!R14</f>
        <v>0</v>
      </c>
      <c r="T14" s="576">
        <f>'m1'!T14-m0!T14</f>
        <v>0</v>
      </c>
      <c r="U14" s="576">
        <f>'m1'!U14-m0!U14</f>
        <v>0</v>
      </c>
      <c r="V14" s="576">
        <f>'m1'!V14-m0!V14</f>
        <v>0</v>
      </c>
      <c r="X14" s="542">
        <f>'m1'!X14-m0!X14</f>
        <v>0</v>
      </c>
      <c r="Y14" s="542">
        <f>'m1'!Y14-m0!Y14</f>
        <v>0</v>
      </c>
      <c r="Z14" s="542">
        <f>'m1'!Z14-m0!Z14</f>
        <v>0</v>
      </c>
      <c r="AA14" s="542">
        <f>'m1'!AA14-m0!AA14</f>
        <v>0</v>
      </c>
      <c r="AB14" s="561">
        <f>'m1'!AB14-m0!AB14</f>
        <v>0</v>
      </c>
      <c r="AC14" s="561">
        <f>'m1'!AC14-m0!AC14</f>
        <v>0</v>
      </c>
      <c r="AD14" s="561">
        <f>'m1'!AD14-m0!AD14</f>
        <v>0</v>
      </c>
      <c r="AE14" s="561">
        <f>'m1'!AE14-m0!AE14</f>
        <v>0</v>
      </c>
      <c r="AF14" s="99">
        <f>'m1'!AF14-m0!AF14</f>
        <v>0</v>
      </c>
      <c r="AG14" s="99">
        <f>'m1'!AG14-m0!AG14</f>
        <v>0</v>
      </c>
      <c r="AH14" s="99"/>
      <c r="AI14" s="185">
        <f t="shared" si="1"/>
        <v>36892</v>
      </c>
      <c r="AJ14" s="99">
        <f>'m1'!AJ14-m0!AJ14</f>
        <v>0</v>
      </c>
      <c r="AK14" s="99"/>
      <c r="AL14" s="100"/>
      <c r="AM14" s="99">
        <f>'m1'!AL14-m0!AL14</f>
        <v>0</v>
      </c>
      <c r="AN14" s="99">
        <f>'m1'!AM14-m0!AM14</f>
        <v>0</v>
      </c>
      <c r="AO14" s="99">
        <f>'m1'!AN14-m0!AN14</f>
        <v>0</v>
      </c>
      <c r="AP14" s="99">
        <f>'m1'!AO14-m0!AO14</f>
        <v>0</v>
      </c>
      <c r="AQ14" s="99">
        <f>'m1'!AP14-m0!AP14</f>
        <v>0</v>
      </c>
      <c r="AR14" s="99">
        <f>'m1'!AQ14-m0!AQ14</f>
        <v>0</v>
      </c>
      <c r="AS14" s="99">
        <f>'m1'!AR14-m0!AR14</f>
        <v>0</v>
      </c>
      <c r="AT14" s="99">
        <f>'m1'!AS14-m0!AS14</f>
        <v>0</v>
      </c>
      <c r="AU14" s="99"/>
      <c r="AV14" s="99"/>
      <c r="AW14" s="99">
        <f>'m1'!AV14-m0!AV14</f>
        <v>0</v>
      </c>
      <c r="AX14" s="99">
        <f>'m1'!AW14-m0!AW14</f>
        <v>0</v>
      </c>
      <c r="AY14" s="99">
        <f>'m1'!AX14-m0!AX14</f>
        <v>0</v>
      </c>
      <c r="AZ14" s="99">
        <f>'m1'!AY14-m0!AY14</f>
        <v>0</v>
      </c>
      <c r="BA14" s="99">
        <f>'m1'!AZ14-m0!AZ14</f>
        <v>0</v>
      </c>
      <c r="BB14" s="99">
        <f>'m1'!BA14-m0!BA14</f>
        <v>0</v>
      </c>
      <c r="BC14" s="99"/>
      <c r="BD14" s="99">
        <f>'m1'!BD14-m0!BC14</f>
        <v>-0.5349999999999997</v>
      </c>
      <c r="BE14" s="99">
        <f>'m1'!BE14-m0!BD14</f>
        <v>0.25</v>
      </c>
      <c r="BF14" s="99">
        <f>'m1'!BF14-m0!BE14</f>
        <v>-3.9790000000000005</v>
      </c>
      <c r="BG14" s="99"/>
      <c r="BH14" s="65"/>
      <c r="BI14" s="70"/>
      <c r="BJ14" s="63"/>
      <c r="BK14" s="40"/>
      <c r="BL14" s="63"/>
      <c r="BM14" s="63"/>
      <c r="BN14" s="40"/>
      <c r="BO14" s="40"/>
      <c r="BP14" s="71"/>
      <c r="BQ14" s="71"/>
      <c r="BR14" s="40"/>
      <c r="BS14" s="71"/>
      <c r="BT14" s="40"/>
      <c r="BU14" s="40"/>
      <c r="BV14" s="40"/>
      <c r="BW14" s="49"/>
      <c r="BX14" s="49"/>
      <c r="BY14" s="49"/>
      <c r="BZ14" s="56"/>
      <c r="CA14" s="56"/>
      <c r="CB14" s="56"/>
      <c r="CC14" s="49"/>
      <c r="CD14" s="48"/>
      <c r="CE14" s="48"/>
      <c r="CF14" s="48"/>
      <c r="CG14" s="48"/>
      <c r="CH14" s="40"/>
      <c r="CI14" s="56"/>
      <c r="CJ14" s="56"/>
      <c r="CK14" s="72"/>
      <c r="CL14" s="40"/>
      <c r="CM14" s="56"/>
      <c r="CN14" s="40"/>
      <c r="CO14" s="49"/>
      <c r="CP14" s="49"/>
      <c r="CQ14" s="40"/>
      <c r="CR14" s="56"/>
      <c r="CS14" s="40"/>
      <c r="CT14" s="40"/>
      <c r="CU14" s="41"/>
      <c r="CV14" s="41"/>
      <c r="CW14" s="49"/>
      <c r="CX14" s="40"/>
      <c r="CY14" s="49"/>
      <c r="CZ14" s="40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</row>
    <row r="15" spans="1:118">
      <c r="A15" s="65">
        <v>36923</v>
      </c>
      <c r="B15" s="99">
        <f>IF('m1'!B15="",'m1'!C15,'m1'!B15)-IF(m0!B15="",m0!C15,m0!B15)</f>
        <v>0</v>
      </c>
      <c r="C15" s="99">
        <f>'m1'!C15-m0!C15</f>
        <v>0</v>
      </c>
      <c r="D15" s="99">
        <f>'m1'!D15-m0!D15</f>
        <v>0</v>
      </c>
      <c r="E15" s="99">
        <f>'m1'!E15-m0!E15</f>
        <v>0</v>
      </c>
      <c r="F15" s="99">
        <f>'m1'!F15-m0!F15</f>
        <v>0</v>
      </c>
      <c r="G15" s="99">
        <f>'m1'!G15-m0!G15</f>
        <v>0</v>
      </c>
      <c r="H15" s="99">
        <f>'m1'!H15-m0!H15</f>
        <v>0</v>
      </c>
      <c r="I15" s="99">
        <f>'m1'!I15-m0!I15</f>
        <v>0</v>
      </c>
      <c r="J15" s="99">
        <f>'m1'!J15-m0!J15</f>
        <v>0</v>
      </c>
      <c r="K15" s="99">
        <f>'m1'!K15-m0!K15</f>
        <v>0</v>
      </c>
      <c r="L15" s="99">
        <f>'m1'!L15-m0!L15</f>
        <v>0</v>
      </c>
      <c r="M15" s="99">
        <f>'m1'!M15-m0!M15</f>
        <v>0</v>
      </c>
      <c r="N15" s="99">
        <f>'m1'!N15-m0!N15</f>
        <v>0</v>
      </c>
      <c r="O15" s="99">
        <f>'m1'!O15-m0!O15</f>
        <v>0</v>
      </c>
      <c r="P15" s="99">
        <f>'m1'!P15-m0!P15</f>
        <v>0</v>
      </c>
      <c r="Q15" s="99">
        <f>'m1'!Q15-m0!Q15</f>
        <v>0</v>
      </c>
      <c r="R15" s="99">
        <f>'m1'!R15-m0!R15</f>
        <v>0</v>
      </c>
      <c r="T15" s="576">
        <f>'m1'!T15-m0!T15</f>
        <v>0</v>
      </c>
      <c r="U15" s="576">
        <f>'m1'!U15-m0!U15</f>
        <v>0</v>
      </c>
      <c r="V15" s="576">
        <f>'m1'!V15-m0!V15</f>
        <v>0</v>
      </c>
      <c r="X15" s="542">
        <f>'m1'!X15-m0!X15</f>
        <v>0</v>
      </c>
      <c r="Y15" s="542">
        <f>'m1'!Y15-m0!Y15</f>
        <v>0</v>
      </c>
      <c r="Z15" s="542">
        <f>'m1'!Z15-m0!Z15</f>
        <v>0</v>
      </c>
      <c r="AA15" s="542">
        <f>'m1'!AA15-m0!AA15</f>
        <v>0</v>
      </c>
      <c r="AB15" s="561">
        <f>'m1'!AB15-m0!AB15</f>
        <v>0</v>
      </c>
      <c r="AC15" s="561">
        <f>'m1'!AC15-m0!AC15</f>
        <v>0</v>
      </c>
      <c r="AD15" s="561">
        <f>'m1'!AD15-m0!AD15</f>
        <v>0</v>
      </c>
      <c r="AE15" s="561">
        <f>'m1'!AE15-m0!AE15</f>
        <v>0</v>
      </c>
      <c r="AF15" s="99">
        <f>'m1'!AF15-m0!AF15</f>
        <v>0</v>
      </c>
      <c r="AG15" s="99">
        <f>'m1'!AG15-m0!AG15</f>
        <v>0</v>
      </c>
      <c r="AH15" s="99"/>
      <c r="AI15" s="185">
        <f t="shared" si="1"/>
        <v>36923</v>
      </c>
      <c r="AJ15" s="99">
        <f>'m1'!AJ15-m0!AJ15</f>
        <v>0</v>
      </c>
      <c r="AK15" s="99"/>
      <c r="AL15" s="100"/>
      <c r="AM15" s="99">
        <f>'m1'!AL15-m0!AL15</f>
        <v>0</v>
      </c>
      <c r="AN15" s="99">
        <f>'m1'!AM15-m0!AM15</f>
        <v>0</v>
      </c>
      <c r="AO15" s="99">
        <f>'m1'!AN15-m0!AN15</f>
        <v>0</v>
      </c>
      <c r="AP15" s="99">
        <f>'m1'!AO15-m0!AO15</f>
        <v>0</v>
      </c>
      <c r="AQ15" s="99">
        <f>'m1'!AP15-m0!AP15</f>
        <v>0</v>
      </c>
      <c r="AR15" s="99">
        <f>'m1'!AQ15-m0!AQ15</f>
        <v>0</v>
      </c>
      <c r="AS15" s="99">
        <f>'m1'!AR15-m0!AR15</f>
        <v>0</v>
      </c>
      <c r="AT15" s="99">
        <f>'m1'!AS15-m0!AS15</f>
        <v>0</v>
      </c>
      <c r="AU15" s="99"/>
      <c r="AV15" s="99"/>
      <c r="AW15" s="99">
        <f>'m1'!AV15-m0!AV15</f>
        <v>0</v>
      </c>
      <c r="AX15" s="99">
        <f>'m1'!AW15-m0!AW15</f>
        <v>0</v>
      </c>
      <c r="AY15" s="99">
        <f>'m1'!AX15-m0!AX15</f>
        <v>0</v>
      </c>
      <c r="AZ15" s="99">
        <f>'m1'!AY15-m0!AY15</f>
        <v>0</v>
      </c>
      <c r="BA15" s="99">
        <f>'m1'!AZ15-m0!AZ15</f>
        <v>0</v>
      </c>
      <c r="BB15" s="99">
        <f>'m1'!BA15-m0!BA15</f>
        <v>0</v>
      </c>
      <c r="BC15" s="99"/>
      <c r="BD15" s="99">
        <f>'m1'!BD15-m0!BC15</f>
        <v>-0.5299999999999998</v>
      </c>
      <c r="BE15" s="99">
        <f>'m1'!BE15-m0!BD15</f>
        <v>0.25</v>
      </c>
      <c r="BF15" s="99">
        <f>'m1'!BF15-m0!BE15</f>
        <v>-3.8190000000000004</v>
      </c>
      <c r="BG15" s="99"/>
      <c r="BH15" s="65"/>
      <c r="BI15" s="70"/>
      <c r="BJ15" s="63"/>
      <c r="BK15" s="40"/>
      <c r="BL15" s="63"/>
      <c r="BM15" s="63"/>
      <c r="BN15" s="40"/>
      <c r="BO15" s="40"/>
      <c r="BP15" s="71"/>
      <c r="BQ15" s="71"/>
      <c r="BR15" s="40"/>
      <c r="BS15" s="71"/>
      <c r="BT15" s="40"/>
      <c r="BU15" s="40"/>
      <c r="BV15" s="40"/>
      <c r="BW15" s="49"/>
      <c r="BX15" s="49"/>
      <c r="BY15" s="49"/>
      <c r="BZ15" s="56"/>
      <c r="CA15" s="56"/>
      <c r="CB15" s="56"/>
      <c r="CC15" s="49"/>
      <c r="CD15" s="48"/>
      <c r="CE15" s="48"/>
      <c r="CF15" s="48"/>
      <c r="CG15" s="48"/>
      <c r="CH15" s="40"/>
      <c r="CI15" s="56"/>
      <c r="CJ15" s="56"/>
      <c r="CK15" s="72"/>
      <c r="CL15" s="40"/>
      <c r="CM15" s="56"/>
      <c r="CN15" s="40"/>
      <c r="CO15" s="49"/>
      <c r="CP15" s="49"/>
      <c r="CQ15" s="40"/>
      <c r="CR15" s="56"/>
      <c r="CS15" s="40"/>
      <c r="CT15" s="40"/>
      <c r="CU15" s="41"/>
      <c r="CV15" s="41"/>
      <c r="CW15" s="49"/>
      <c r="CX15" s="40"/>
      <c r="CY15" s="49"/>
      <c r="CZ15" s="40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</row>
    <row r="16" spans="1:118">
      <c r="A16" s="65">
        <v>36951</v>
      </c>
      <c r="B16" s="99">
        <f>IF('m1'!B16="",'m1'!C16,'m1'!B16)-IF(m0!B16="",m0!C16,m0!B16)</f>
        <v>0</v>
      </c>
      <c r="C16" s="99">
        <f>'m1'!C16-m0!C16</f>
        <v>0</v>
      </c>
      <c r="D16" s="99">
        <f>'m1'!D16-m0!D16</f>
        <v>0</v>
      </c>
      <c r="E16" s="99">
        <f>'m1'!E16-m0!E16</f>
        <v>0</v>
      </c>
      <c r="F16" s="99">
        <f>'m1'!F16-m0!F16</f>
        <v>0</v>
      </c>
      <c r="G16" s="99">
        <f>'m1'!G16-m0!G16</f>
        <v>0</v>
      </c>
      <c r="H16" s="99">
        <f>'m1'!H16-m0!H16</f>
        <v>0</v>
      </c>
      <c r="I16" s="99">
        <f>'m1'!I16-m0!I16</f>
        <v>0</v>
      </c>
      <c r="J16" s="99">
        <f>'m1'!J16-m0!J16</f>
        <v>0</v>
      </c>
      <c r="K16" s="99">
        <f>'m1'!K16-m0!K16</f>
        <v>0</v>
      </c>
      <c r="L16" s="99">
        <f>'m1'!L16-m0!L16</f>
        <v>0</v>
      </c>
      <c r="M16" s="99">
        <f>'m1'!M16-m0!M16</f>
        <v>0</v>
      </c>
      <c r="N16" s="99">
        <f>'m1'!N16-m0!N16</f>
        <v>0</v>
      </c>
      <c r="O16" s="99">
        <f>'m1'!O16-m0!O16</f>
        <v>0</v>
      </c>
      <c r="P16" s="99">
        <f>'m1'!P16-m0!P16</f>
        <v>0</v>
      </c>
      <c r="Q16" s="99">
        <f>'m1'!Q16-m0!Q16</f>
        <v>0</v>
      </c>
      <c r="R16" s="99">
        <f>'m1'!R16-m0!R16</f>
        <v>0</v>
      </c>
      <c r="T16" s="576">
        <f>'m1'!T16-m0!T16</f>
        <v>0</v>
      </c>
      <c r="U16" s="576">
        <f>'m1'!U16-m0!U16</f>
        <v>0</v>
      </c>
      <c r="V16" s="576">
        <f>'m1'!V16-m0!V16</f>
        <v>0</v>
      </c>
      <c r="X16" s="542">
        <f>'m1'!X16-m0!X16</f>
        <v>0</v>
      </c>
      <c r="Y16" s="542">
        <f>'m1'!Y16-m0!Y16</f>
        <v>0</v>
      </c>
      <c r="Z16" s="542">
        <f>'m1'!Z16-m0!Z16</f>
        <v>0</v>
      </c>
      <c r="AA16" s="542">
        <f>'m1'!AA16-m0!AA16</f>
        <v>0</v>
      </c>
      <c r="AB16" s="561">
        <f>'m1'!AB16-m0!AB16</f>
        <v>0</v>
      </c>
      <c r="AC16" s="561">
        <f>'m1'!AC16-m0!AC16</f>
        <v>0</v>
      </c>
      <c r="AD16" s="561">
        <f>'m1'!AD16-m0!AD16</f>
        <v>0</v>
      </c>
      <c r="AE16" s="561">
        <f>'m1'!AE16-m0!AE16</f>
        <v>0</v>
      </c>
      <c r="AF16" s="99">
        <f>'m1'!AF16-m0!AF16</f>
        <v>0</v>
      </c>
      <c r="AG16" s="99">
        <f>'m1'!AG16-m0!AG16</f>
        <v>0</v>
      </c>
      <c r="AH16" s="99"/>
      <c r="AI16" s="185">
        <f t="shared" si="1"/>
        <v>36951</v>
      </c>
      <c r="AJ16" s="99">
        <f>'m1'!AJ16-m0!AJ16</f>
        <v>0</v>
      </c>
      <c r="AK16" s="99"/>
      <c r="AL16" s="100"/>
      <c r="AM16" s="99">
        <f>'m1'!AL16-m0!AL16</f>
        <v>0</v>
      </c>
      <c r="AN16" s="99">
        <f>'m1'!AM16-m0!AM16</f>
        <v>0</v>
      </c>
      <c r="AO16" s="99">
        <f>'m1'!AN16-m0!AN16</f>
        <v>0</v>
      </c>
      <c r="AP16" s="99">
        <f>'m1'!AO16-m0!AO16</f>
        <v>0</v>
      </c>
      <c r="AQ16" s="99">
        <f>'m1'!AP16-m0!AP16</f>
        <v>0</v>
      </c>
      <c r="AR16" s="99">
        <f>'m1'!AQ16-m0!AQ16</f>
        <v>0</v>
      </c>
      <c r="AS16" s="99">
        <f>'m1'!AR16-m0!AR16</f>
        <v>0</v>
      </c>
      <c r="AT16" s="99">
        <f>'m1'!AS16-m0!AS16</f>
        <v>0</v>
      </c>
      <c r="AU16" s="99"/>
      <c r="AV16" s="99"/>
      <c r="AW16" s="99">
        <f>'m1'!AV16-m0!AV16</f>
        <v>0</v>
      </c>
      <c r="AX16" s="99">
        <f>'m1'!AW16-m0!AW16</f>
        <v>0</v>
      </c>
      <c r="AY16" s="99">
        <f>'m1'!AX16-m0!AX16</f>
        <v>0</v>
      </c>
      <c r="AZ16" s="99">
        <f>'m1'!AY16-m0!AY16</f>
        <v>0</v>
      </c>
      <c r="BA16" s="99">
        <f>'m1'!AZ16-m0!AZ16</f>
        <v>0</v>
      </c>
      <c r="BB16" s="99">
        <f>'m1'!BA16-m0!BA16</f>
        <v>0</v>
      </c>
      <c r="BC16" s="99"/>
      <c r="BD16" s="99">
        <f>'m1'!BD16-m0!BC16</f>
        <v>-0.48999999999999977</v>
      </c>
      <c r="BE16" s="99">
        <f>'m1'!BE16-m0!BD16</f>
        <v>0.25</v>
      </c>
      <c r="BF16" s="99">
        <f>'m1'!BF16-m0!BE16</f>
        <v>-3.6590000000000003</v>
      </c>
      <c r="BG16" s="99"/>
      <c r="BH16" s="65"/>
      <c r="BI16" s="70"/>
      <c r="BJ16" s="63"/>
      <c r="BK16" s="40"/>
      <c r="BL16" s="63"/>
      <c r="BM16" s="63"/>
      <c r="BN16" s="40"/>
      <c r="BO16" s="40"/>
      <c r="BP16" s="71"/>
      <c r="BQ16" s="71"/>
      <c r="BR16" s="40"/>
      <c r="BS16" s="71"/>
      <c r="BT16" s="40"/>
      <c r="BU16" s="40"/>
      <c r="BV16" s="40"/>
      <c r="BW16" s="49"/>
      <c r="BX16" s="49"/>
      <c r="BY16" s="49"/>
      <c r="BZ16" s="56"/>
      <c r="CA16" s="56"/>
      <c r="CB16" s="56"/>
      <c r="CC16" s="49"/>
      <c r="CD16" s="48"/>
      <c r="CE16" s="48"/>
      <c r="CF16" s="48"/>
      <c r="CG16" s="48"/>
      <c r="CH16" s="40"/>
      <c r="CI16" s="56"/>
      <c r="CJ16" s="56"/>
      <c r="CK16" s="72"/>
      <c r="CL16" s="40"/>
      <c r="CM16" s="56"/>
      <c r="CN16" s="40"/>
      <c r="CO16" s="49"/>
      <c r="CP16" s="49"/>
      <c r="CQ16" s="40"/>
      <c r="CR16" s="56"/>
      <c r="CS16" s="40"/>
      <c r="CT16" s="40"/>
      <c r="CU16" s="41"/>
      <c r="CV16" s="41"/>
      <c r="CW16" s="49"/>
      <c r="CX16" s="40"/>
      <c r="CY16" s="49"/>
      <c r="CZ16" s="40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</row>
    <row r="17" spans="1:118">
      <c r="A17" s="65">
        <v>36982</v>
      </c>
      <c r="B17" s="99">
        <f>IF('m1'!B17="",'m1'!C17,'m1'!B17)-IF(m0!B17="",m0!C17,m0!B17)</f>
        <v>0</v>
      </c>
      <c r="C17" s="99">
        <f>'m1'!C17-m0!C17</f>
        <v>0</v>
      </c>
      <c r="D17" s="99">
        <f>'m1'!D17-m0!D17</f>
        <v>0</v>
      </c>
      <c r="E17" s="99">
        <f>'m1'!E17-m0!E17</f>
        <v>0</v>
      </c>
      <c r="F17" s="99">
        <f>'m1'!F17-m0!F17</f>
        <v>0</v>
      </c>
      <c r="G17" s="99">
        <f>'m1'!G17-m0!G17</f>
        <v>0</v>
      </c>
      <c r="H17" s="99">
        <f>'m1'!H17-m0!H17</f>
        <v>0</v>
      </c>
      <c r="I17" s="99">
        <f>'m1'!I17-m0!I17</f>
        <v>0</v>
      </c>
      <c r="J17" s="99">
        <f>'m1'!J17-m0!J17</f>
        <v>0</v>
      </c>
      <c r="K17" s="99">
        <f>'m1'!K17-m0!K17</f>
        <v>0</v>
      </c>
      <c r="L17" s="99">
        <f>'m1'!L17-m0!L17</f>
        <v>0</v>
      </c>
      <c r="M17" s="99">
        <f>'m1'!M17-m0!M17</f>
        <v>0</v>
      </c>
      <c r="N17" s="99">
        <f>'m1'!N17-m0!N17</f>
        <v>0</v>
      </c>
      <c r="O17" s="99">
        <f>'m1'!O17-m0!O17</f>
        <v>0</v>
      </c>
      <c r="P17" s="99">
        <f>'m1'!P17-m0!P17</f>
        <v>0</v>
      </c>
      <c r="Q17" s="99">
        <f>'m1'!Q17-m0!Q17</f>
        <v>0</v>
      </c>
      <c r="R17" s="99">
        <f>'m1'!R17-m0!R17</f>
        <v>0</v>
      </c>
      <c r="T17" s="576">
        <f>'m1'!T17-m0!T17</f>
        <v>0</v>
      </c>
      <c r="U17" s="576">
        <f>'m1'!U17-m0!U17</f>
        <v>0</v>
      </c>
      <c r="V17" s="576">
        <f>'m1'!V17-m0!V17</f>
        <v>0</v>
      </c>
      <c r="X17" s="542">
        <f>'m1'!X17-m0!X17</f>
        <v>0</v>
      </c>
      <c r="Y17" s="542">
        <f>'m1'!Y17-m0!Y17</f>
        <v>0</v>
      </c>
      <c r="Z17" s="542">
        <f>'m1'!Z17-m0!Z17</f>
        <v>0</v>
      </c>
      <c r="AA17" s="542">
        <f>'m1'!AA17-m0!AA17</f>
        <v>0</v>
      </c>
      <c r="AB17" s="561">
        <f>'m1'!AB17-m0!AB17</f>
        <v>0</v>
      </c>
      <c r="AC17" s="561">
        <f>'m1'!AC17-m0!AC17</f>
        <v>0</v>
      </c>
      <c r="AD17" s="561">
        <f>'m1'!AD17-m0!AD17</f>
        <v>0</v>
      </c>
      <c r="AE17" s="561">
        <f>'m1'!AE17-m0!AE17</f>
        <v>0</v>
      </c>
      <c r="AF17" s="99">
        <f>'m1'!AF17-m0!AF17</f>
        <v>0</v>
      </c>
      <c r="AG17" s="99">
        <f>'m1'!AG17-m0!AG17</f>
        <v>0</v>
      </c>
      <c r="AH17" s="99"/>
      <c r="AI17" s="185">
        <f t="shared" si="1"/>
        <v>36982</v>
      </c>
      <c r="AJ17" s="99">
        <f>'m1'!AJ17-m0!AJ17</f>
        <v>0</v>
      </c>
      <c r="AK17" s="99"/>
      <c r="AL17" s="100"/>
      <c r="AM17" s="99">
        <f>'m1'!AL17-m0!AL17</f>
        <v>0</v>
      </c>
      <c r="AN17" s="99">
        <f>'m1'!AM17-m0!AM17</f>
        <v>0</v>
      </c>
      <c r="AO17" s="99">
        <f>'m1'!AN17-m0!AN17</f>
        <v>0</v>
      </c>
      <c r="AP17" s="99">
        <f>'m1'!AO17-m0!AO17</f>
        <v>0</v>
      </c>
      <c r="AQ17" s="99">
        <f>'m1'!AP17-m0!AP17</f>
        <v>0</v>
      </c>
      <c r="AR17" s="99">
        <f>'m1'!AQ17-m0!AQ17</f>
        <v>0</v>
      </c>
      <c r="AS17" s="99">
        <f>'m1'!AR17-m0!AR17</f>
        <v>0</v>
      </c>
      <c r="AT17" s="99">
        <f>'m1'!AS17-m0!AS17</f>
        <v>0</v>
      </c>
      <c r="AU17" s="99"/>
      <c r="AV17" s="99"/>
      <c r="AW17" s="99">
        <f>'m1'!AV17-m0!AV17</f>
        <v>0</v>
      </c>
      <c r="AX17" s="99">
        <f>'m1'!AW17-m0!AW17</f>
        <v>0</v>
      </c>
      <c r="AY17" s="99">
        <f>'m1'!AX17-m0!AX17</f>
        <v>0</v>
      </c>
      <c r="AZ17" s="99">
        <f>'m1'!AY17-m0!AY17</f>
        <v>0</v>
      </c>
      <c r="BA17" s="99">
        <f>'m1'!AZ17-m0!AZ17</f>
        <v>0</v>
      </c>
      <c r="BB17" s="99">
        <f>'m1'!BA17-m0!BA17</f>
        <v>0</v>
      </c>
      <c r="BC17" s="99"/>
      <c r="BD17" s="99">
        <f>'m1'!BD17-m0!BC17</f>
        <v>-0.43999999999999995</v>
      </c>
      <c r="BE17" s="99">
        <f>'m1'!BE17-m0!BD17</f>
        <v>0.25</v>
      </c>
      <c r="BF17" s="99">
        <f>'m1'!BF17-m0!BE17</f>
        <v>-3.5090000000000003</v>
      </c>
      <c r="BG17" s="99"/>
      <c r="BH17" s="65"/>
      <c r="BI17" s="70"/>
      <c r="BJ17" s="63"/>
      <c r="BK17" s="40"/>
      <c r="BL17" s="63"/>
      <c r="BM17" s="63"/>
      <c r="BN17" s="40"/>
      <c r="BO17" s="40"/>
      <c r="BP17" s="71"/>
      <c r="BQ17" s="71"/>
      <c r="BR17" s="40"/>
      <c r="BS17" s="71"/>
      <c r="BT17" s="40"/>
      <c r="BU17" s="40"/>
      <c r="BV17" s="40"/>
      <c r="BW17" s="49"/>
      <c r="BX17" s="49"/>
      <c r="BY17" s="49"/>
      <c r="BZ17" s="56"/>
      <c r="CA17" s="56"/>
      <c r="CB17" s="56"/>
      <c r="CC17" s="49"/>
      <c r="CD17" s="48"/>
      <c r="CE17" s="48"/>
      <c r="CF17" s="48"/>
      <c r="CG17" s="48"/>
      <c r="CH17" s="40"/>
      <c r="CI17" s="56"/>
      <c r="CJ17" s="56"/>
      <c r="CK17" s="72"/>
      <c r="CL17" s="40"/>
      <c r="CM17" s="56"/>
      <c r="CN17" s="40"/>
      <c r="CO17" s="49"/>
      <c r="CP17" s="49"/>
      <c r="CQ17" s="40"/>
      <c r="CR17" s="56"/>
      <c r="CS17" s="40"/>
      <c r="CT17" s="40"/>
      <c r="CU17" s="41"/>
      <c r="CV17" s="41"/>
      <c r="CW17" s="49"/>
      <c r="CX17" s="40"/>
      <c r="CY17" s="49"/>
      <c r="CZ17" s="40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</row>
    <row r="18" spans="1:118">
      <c r="A18" s="65">
        <v>37012</v>
      </c>
      <c r="B18" s="99">
        <f>IF('m1'!B18="",'m1'!C18,'m1'!B18)-IF(m0!B18="",m0!C18,m0!B18)</f>
        <v>0</v>
      </c>
      <c r="C18" s="99">
        <f>'m1'!C18-m0!C18</f>
        <v>0</v>
      </c>
      <c r="D18" s="99">
        <f>'m1'!D18-m0!D18</f>
        <v>0</v>
      </c>
      <c r="E18" s="99">
        <f>'m1'!E18-m0!E18</f>
        <v>0</v>
      </c>
      <c r="F18" s="99">
        <f>'m1'!F18-m0!F18</f>
        <v>0</v>
      </c>
      <c r="G18" s="99">
        <f>'m1'!G18-m0!G18</f>
        <v>0</v>
      </c>
      <c r="H18" s="99">
        <f>'m1'!H18-m0!H18</f>
        <v>0</v>
      </c>
      <c r="I18" s="99">
        <f>'m1'!I18-m0!I18</f>
        <v>0</v>
      </c>
      <c r="J18" s="99">
        <f>'m1'!J18-m0!J18</f>
        <v>0</v>
      </c>
      <c r="K18" s="99">
        <f>'m1'!K18-m0!K18</f>
        <v>0</v>
      </c>
      <c r="L18" s="99">
        <f>'m1'!L18-m0!L18</f>
        <v>0</v>
      </c>
      <c r="M18" s="99">
        <f>'m1'!M18-m0!M18</f>
        <v>0</v>
      </c>
      <c r="N18" s="99">
        <f>'m1'!N18-m0!N18</f>
        <v>0</v>
      </c>
      <c r="O18" s="99">
        <f>'m1'!O18-m0!O18</f>
        <v>0</v>
      </c>
      <c r="P18" s="99">
        <f>'m1'!P18-m0!P18</f>
        <v>0</v>
      </c>
      <c r="Q18" s="99">
        <f>'m1'!Q18-m0!Q18</f>
        <v>0</v>
      </c>
      <c r="R18" s="99">
        <f>'m1'!R18-m0!R18</f>
        <v>0</v>
      </c>
      <c r="T18" s="576">
        <f>'m1'!T18-m0!T18</f>
        <v>0</v>
      </c>
      <c r="U18" s="576">
        <f>'m1'!U18-m0!U18</f>
        <v>0</v>
      </c>
      <c r="V18" s="576">
        <f>'m1'!V18-m0!V18</f>
        <v>0</v>
      </c>
      <c r="X18" s="542">
        <f>'m1'!X18-m0!X18</f>
        <v>0</v>
      </c>
      <c r="Y18" s="542">
        <f>'m1'!Y18-m0!Y18</f>
        <v>0</v>
      </c>
      <c r="Z18" s="542">
        <f>'m1'!Z18-m0!Z18</f>
        <v>0</v>
      </c>
      <c r="AA18" s="542">
        <f>'m1'!AA18-m0!AA18</f>
        <v>0</v>
      </c>
      <c r="AB18" s="561">
        <f>'m1'!AB18-m0!AB18</f>
        <v>0</v>
      </c>
      <c r="AC18" s="561">
        <f>'m1'!AC18-m0!AC18</f>
        <v>0</v>
      </c>
      <c r="AD18" s="561">
        <f>'m1'!AD18-m0!AD18</f>
        <v>0</v>
      </c>
      <c r="AE18" s="561">
        <f>'m1'!AE18-m0!AE18</f>
        <v>0</v>
      </c>
      <c r="AF18" s="99">
        <f>'m1'!AF18-m0!AF18</f>
        <v>0</v>
      </c>
      <c r="AG18" s="99">
        <f>'m1'!AG18-m0!AG18</f>
        <v>0</v>
      </c>
      <c r="AH18" s="99"/>
      <c r="AI18" s="185">
        <f t="shared" si="1"/>
        <v>37012</v>
      </c>
      <c r="AJ18" s="99">
        <f>'m1'!AJ18-m0!AJ18</f>
        <v>0</v>
      </c>
      <c r="AK18" s="99"/>
      <c r="AL18" s="100"/>
      <c r="AM18" s="99">
        <f>'m1'!AL18-m0!AL18</f>
        <v>0</v>
      </c>
      <c r="AN18" s="99">
        <f>'m1'!AM18-m0!AM18</f>
        <v>0</v>
      </c>
      <c r="AO18" s="99">
        <f>'m1'!AN18-m0!AN18</f>
        <v>0</v>
      </c>
      <c r="AP18" s="99">
        <f>'m1'!AO18-m0!AO18</f>
        <v>0</v>
      </c>
      <c r="AQ18" s="99">
        <f>'m1'!AP18-m0!AP18</f>
        <v>0</v>
      </c>
      <c r="AR18" s="99">
        <f>'m1'!AQ18-m0!AQ18</f>
        <v>0</v>
      </c>
      <c r="AS18" s="99">
        <f>'m1'!AR18-m0!AR18</f>
        <v>0</v>
      </c>
      <c r="AT18" s="99">
        <f>'m1'!AS18-m0!AS18</f>
        <v>0</v>
      </c>
      <c r="AU18" s="99"/>
      <c r="AV18" s="99"/>
      <c r="AW18" s="99">
        <f>'m1'!AV18-m0!AV18</f>
        <v>0</v>
      </c>
      <c r="AX18" s="99">
        <f>'m1'!AW18-m0!AW18</f>
        <v>0</v>
      </c>
      <c r="AY18" s="99">
        <f>'m1'!AX18-m0!AX18</f>
        <v>0</v>
      </c>
      <c r="AZ18" s="99">
        <f>'m1'!AY18-m0!AY18</f>
        <v>0</v>
      </c>
      <c r="BA18" s="99">
        <f>'m1'!AZ18-m0!AZ18</f>
        <v>0</v>
      </c>
      <c r="BB18" s="99">
        <f>'m1'!BA18-m0!BA18</f>
        <v>0</v>
      </c>
      <c r="BC18" s="99"/>
      <c r="BD18" s="99">
        <f>'m1'!BD18-m0!BC18</f>
        <v>-0.43500000000000005</v>
      </c>
      <c r="BE18" s="99">
        <f>'m1'!BE18-m0!BD18</f>
        <v>0.25</v>
      </c>
      <c r="BF18" s="99">
        <f>'m1'!BF18-m0!BE18</f>
        <v>-3.4760000000000004</v>
      </c>
      <c r="BG18" s="99"/>
      <c r="BH18" s="65"/>
      <c r="BI18" s="70"/>
      <c r="BJ18" s="63"/>
      <c r="BK18" s="40"/>
      <c r="BL18" s="63"/>
      <c r="BM18" s="63"/>
      <c r="BN18" s="40"/>
      <c r="BO18" s="40"/>
      <c r="BP18" s="71"/>
      <c r="BQ18" s="71"/>
      <c r="BR18" s="40"/>
      <c r="BS18" s="71"/>
      <c r="BT18" s="40"/>
      <c r="BU18" s="40"/>
      <c r="BV18" s="40"/>
      <c r="BW18" s="49"/>
      <c r="BX18" s="49"/>
      <c r="BY18" s="49"/>
      <c r="BZ18" s="56"/>
      <c r="CA18" s="56"/>
      <c r="CB18" s="56"/>
      <c r="CC18" s="49"/>
      <c r="CD18" s="48"/>
      <c r="CE18" s="48"/>
      <c r="CF18" s="48"/>
      <c r="CG18" s="48"/>
      <c r="CH18" s="40"/>
      <c r="CI18" s="56"/>
      <c r="CJ18" s="56"/>
      <c r="CK18" s="72"/>
      <c r="CL18" s="40"/>
      <c r="CM18" s="56"/>
      <c r="CN18" s="40"/>
      <c r="CO18" s="49"/>
      <c r="CP18" s="49"/>
      <c r="CQ18" s="40"/>
      <c r="CR18" s="56"/>
      <c r="CS18" s="40"/>
      <c r="CT18" s="40"/>
      <c r="CU18" s="41"/>
      <c r="CV18" s="41"/>
      <c r="CW18" s="49"/>
      <c r="CX18" s="40"/>
      <c r="CY18" s="49"/>
      <c r="CZ18" s="40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</row>
    <row r="19" spans="1:118">
      <c r="A19" s="65">
        <v>37043</v>
      </c>
      <c r="B19" s="99">
        <f>IF('m1'!B19="",'m1'!C19,'m1'!B19)-IF(m0!B19="",m0!C19,m0!B19)</f>
        <v>0</v>
      </c>
      <c r="C19" s="99">
        <f>'m1'!C19-m0!C19</f>
        <v>0</v>
      </c>
      <c r="D19" s="99">
        <f>'m1'!D19-m0!D19</f>
        <v>0</v>
      </c>
      <c r="E19" s="99">
        <f>'m1'!E19-m0!E19</f>
        <v>0</v>
      </c>
      <c r="F19" s="99">
        <f>'m1'!F19-m0!F19</f>
        <v>0</v>
      </c>
      <c r="G19" s="99">
        <f>'m1'!G19-m0!G19</f>
        <v>0</v>
      </c>
      <c r="H19" s="99">
        <f>'m1'!H19-m0!H19</f>
        <v>0</v>
      </c>
      <c r="I19" s="99">
        <f>'m1'!I19-m0!I19</f>
        <v>0</v>
      </c>
      <c r="J19" s="99">
        <f>'m1'!J19-m0!J19</f>
        <v>0</v>
      </c>
      <c r="K19" s="99">
        <f>'m1'!K19-m0!K19</f>
        <v>0</v>
      </c>
      <c r="L19" s="99">
        <f>'m1'!L19-m0!L19</f>
        <v>0</v>
      </c>
      <c r="M19" s="99">
        <f>'m1'!M19-m0!M19</f>
        <v>0</v>
      </c>
      <c r="N19" s="99">
        <f>'m1'!N19-m0!N19</f>
        <v>0</v>
      </c>
      <c r="O19" s="99">
        <f>'m1'!O19-m0!O19</f>
        <v>0</v>
      </c>
      <c r="P19" s="99">
        <f>'m1'!P19-m0!P19</f>
        <v>0</v>
      </c>
      <c r="Q19" s="99">
        <f>'m1'!Q19-m0!Q19</f>
        <v>0</v>
      </c>
      <c r="R19" s="99">
        <f>'m1'!R19-m0!R19</f>
        <v>0</v>
      </c>
      <c r="T19" s="576">
        <f>'m1'!T19-m0!T19</f>
        <v>0</v>
      </c>
      <c r="U19" s="576">
        <f>'m1'!U19-m0!U19</f>
        <v>0</v>
      </c>
      <c r="V19" s="576">
        <f>'m1'!V19-m0!V19</f>
        <v>0</v>
      </c>
      <c r="X19" s="542">
        <f>'m1'!X19-m0!X19</f>
        <v>0</v>
      </c>
      <c r="Y19" s="542">
        <f>'m1'!Y19-m0!Y19</f>
        <v>0</v>
      </c>
      <c r="Z19" s="542">
        <f>'m1'!Z19-m0!Z19</f>
        <v>0</v>
      </c>
      <c r="AA19" s="542">
        <f>'m1'!AA19-m0!AA19</f>
        <v>0</v>
      </c>
      <c r="AB19" s="561">
        <f>'m1'!AB19-m0!AB19</f>
        <v>0</v>
      </c>
      <c r="AC19" s="561">
        <f>'m1'!AC19-m0!AC19</f>
        <v>0</v>
      </c>
      <c r="AD19" s="561">
        <f>'m1'!AD19-m0!AD19</f>
        <v>0</v>
      </c>
      <c r="AE19" s="561">
        <f>'m1'!AE19-m0!AE19</f>
        <v>0</v>
      </c>
      <c r="AF19" s="99">
        <f>'m1'!AF19-m0!AF19</f>
        <v>0</v>
      </c>
      <c r="AG19" s="99">
        <f>'m1'!AG19-m0!AG19</f>
        <v>0</v>
      </c>
      <c r="AH19" s="99"/>
      <c r="AI19" s="185">
        <f t="shared" si="1"/>
        <v>37043</v>
      </c>
      <c r="AJ19" s="99">
        <f>'m1'!AJ19-m0!AJ19</f>
        <v>0</v>
      </c>
      <c r="AK19" s="99"/>
      <c r="AL19" s="100"/>
      <c r="AM19" s="99">
        <f>'m1'!AL19-m0!AL19</f>
        <v>0</v>
      </c>
      <c r="AN19" s="99">
        <f>'m1'!AM19-m0!AM19</f>
        <v>0</v>
      </c>
      <c r="AO19" s="99">
        <f>'m1'!AN19-m0!AN19</f>
        <v>0</v>
      </c>
      <c r="AP19" s="99">
        <f>'m1'!AO19-m0!AO19</f>
        <v>0</v>
      </c>
      <c r="AQ19" s="99">
        <f>'m1'!AP19-m0!AP19</f>
        <v>0</v>
      </c>
      <c r="AR19" s="99">
        <f>'m1'!AQ19-m0!AQ19</f>
        <v>0</v>
      </c>
      <c r="AS19" s="99">
        <f>'m1'!AR19-m0!AR19</f>
        <v>0</v>
      </c>
      <c r="AT19" s="99">
        <f>'m1'!AS19-m0!AS19</f>
        <v>0</v>
      </c>
      <c r="AU19" s="99"/>
      <c r="AV19" s="99"/>
      <c r="AW19" s="99">
        <f>'m1'!AV19-m0!AV19</f>
        <v>0</v>
      </c>
      <c r="AX19" s="99">
        <f>'m1'!AW19-m0!AW19</f>
        <v>0</v>
      </c>
      <c r="AY19" s="99">
        <f>'m1'!AX19-m0!AX19</f>
        <v>0</v>
      </c>
      <c r="AZ19" s="99">
        <f>'m1'!AY19-m0!AY19</f>
        <v>0</v>
      </c>
      <c r="BA19" s="99">
        <f>'m1'!AZ19-m0!AZ19</f>
        <v>0</v>
      </c>
      <c r="BB19" s="99">
        <f>'m1'!BA19-m0!BA19</f>
        <v>0</v>
      </c>
      <c r="BC19" s="99"/>
      <c r="BD19" s="99">
        <f>'m1'!BD19-m0!BC19</f>
        <v>-0.43500000000000005</v>
      </c>
      <c r="BE19" s="99">
        <f>'m1'!BE19-m0!BD19</f>
        <v>0.25</v>
      </c>
      <c r="BF19" s="99">
        <f>'m1'!BF19-m0!BE19</f>
        <v>-3.4640000000000004</v>
      </c>
      <c r="BG19" s="99"/>
      <c r="BH19" s="65"/>
      <c r="BI19" s="70"/>
      <c r="BJ19" s="63"/>
      <c r="BK19" s="40"/>
      <c r="BL19" s="63"/>
      <c r="BM19" s="63"/>
      <c r="BN19" s="40"/>
      <c r="BO19" s="40"/>
      <c r="BP19" s="71"/>
      <c r="BQ19" s="71"/>
      <c r="BR19" s="40"/>
      <c r="BS19" s="71"/>
      <c r="BT19" s="40"/>
      <c r="BU19" s="40"/>
      <c r="BV19" s="40"/>
      <c r="BW19" s="49"/>
      <c r="BX19" s="49"/>
      <c r="BY19" s="49"/>
      <c r="BZ19" s="56"/>
      <c r="CA19" s="56"/>
      <c r="CB19" s="56"/>
      <c r="CC19" s="49"/>
      <c r="CD19" s="48"/>
      <c r="CE19" s="48"/>
      <c r="CF19" s="48"/>
      <c r="CG19" s="48"/>
      <c r="CH19" s="40"/>
      <c r="CI19" s="56"/>
      <c r="CJ19" s="56"/>
      <c r="CK19" s="72"/>
      <c r="CL19" s="40"/>
      <c r="CM19" s="56"/>
      <c r="CN19" s="40"/>
      <c r="CO19" s="49"/>
      <c r="CP19" s="49"/>
      <c r="CQ19" s="40"/>
      <c r="CR19" s="56"/>
      <c r="CS19" s="40"/>
      <c r="CT19" s="40"/>
      <c r="CU19" s="41"/>
      <c r="CV19" s="41"/>
      <c r="CW19" s="49"/>
      <c r="CX19" s="40"/>
      <c r="CY19" s="49"/>
      <c r="CZ19" s="40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</row>
    <row r="20" spans="1:118">
      <c r="A20" s="65">
        <v>37073</v>
      </c>
      <c r="B20" s="99">
        <f>IF('m1'!B20="",'m1'!C20,'m1'!B20)-IF(m0!B20="",m0!C20,m0!B20)</f>
        <v>0</v>
      </c>
      <c r="C20" s="99">
        <f>'m1'!C20-m0!C20</f>
        <v>0</v>
      </c>
      <c r="D20" s="99">
        <f>'m1'!D20-m0!D20</f>
        <v>0</v>
      </c>
      <c r="E20" s="99">
        <f>'m1'!E20-m0!E20</f>
        <v>0</v>
      </c>
      <c r="F20" s="99">
        <f>'m1'!F20-m0!F20</f>
        <v>0</v>
      </c>
      <c r="G20" s="99">
        <f>'m1'!G20-m0!G20</f>
        <v>0</v>
      </c>
      <c r="H20" s="99">
        <f>'m1'!H20-m0!H20</f>
        <v>0</v>
      </c>
      <c r="I20" s="99">
        <f>'m1'!I20-m0!I20</f>
        <v>0</v>
      </c>
      <c r="J20" s="99">
        <f>'m1'!J20-m0!J20</f>
        <v>0</v>
      </c>
      <c r="K20" s="99">
        <f>'m1'!K20-m0!K20</f>
        <v>0</v>
      </c>
      <c r="L20" s="99">
        <f>'m1'!L20-m0!L20</f>
        <v>0</v>
      </c>
      <c r="M20" s="99">
        <f>'m1'!M20-m0!M20</f>
        <v>0</v>
      </c>
      <c r="N20" s="99">
        <f>'m1'!N20-m0!N20</f>
        <v>0</v>
      </c>
      <c r="O20" s="99">
        <f>'m1'!O20-m0!O20</f>
        <v>0</v>
      </c>
      <c r="P20" s="99">
        <f>'m1'!P20-m0!P20</f>
        <v>0</v>
      </c>
      <c r="Q20" s="99">
        <f>'m1'!Q20-m0!Q20</f>
        <v>0</v>
      </c>
      <c r="R20" s="99">
        <f>'m1'!R20-m0!R20</f>
        <v>0</v>
      </c>
      <c r="T20" s="576">
        <f>'m1'!T20-m0!T20</f>
        <v>0</v>
      </c>
      <c r="U20" s="576">
        <f>'m1'!U20-m0!U20</f>
        <v>0</v>
      </c>
      <c r="V20" s="576">
        <f>'m1'!V20-m0!V20</f>
        <v>0</v>
      </c>
      <c r="X20" s="542">
        <f>'m1'!X20-m0!X20</f>
        <v>0</v>
      </c>
      <c r="Y20" s="542">
        <f>'m1'!Y20-m0!Y20</f>
        <v>0</v>
      </c>
      <c r="Z20" s="542">
        <f>'m1'!Z20-m0!Z20</f>
        <v>0</v>
      </c>
      <c r="AA20" s="542">
        <f>'m1'!AA20-m0!AA20</f>
        <v>0</v>
      </c>
      <c r="AB20" s="561">
        <f>'m1'!AB20-m0!AB20</f>
        <v>0</v>
      </c>
      <c r="AC20" s="561">
        <f>'m1'!AC20-m0!AC20</f>
        <v>0</v>
      </c>
      <c r="AD20" s="561">
        <f>'m1'!AD20-m0!AD20</f>
        <v>0</v>
      </c>
      <c r="AE20" s="561">
        <f>'m1'!AE20-m0!AE20</f>
        <v>0</v>
      </c>
      <c r="AF20" s="99">
        <f>'m1'!AF20-m0!AF20</f>
        <v>0</v>
      </c>
      <c r="AG20" s="99">
        <f>'m1'!AG20-m0!AG20</f>
        <v>0</v>
      </c>
      <c r="AH20" s="99"/>
      <c r="AI20" s="185">
        <f t="shared" si="1"/>
        <v>37073</v>
      </c>
      <c r="AJ20" s="99">
        <f>'m1'!AJ20-m0!AJ20</f>
        <v>0</v>
      </c>
      <c r="AK20" s="99"/>
      <c r="AL20" s="100"/>
      <c r="AM20" s="99">
        <f>'m1'!AL20-m0!AL20</f>
        <v>0</v>
      </c>
      <c r="AN20" s="99">
        <f>'m1'!AM20-m0!AM20</f>
        <v>0</v>
      </c>
      <c r="AO20" s="99">
        <f>'m1'!AN20-m0!AN20</f>
        <v>0</v>
      </c>
      <c r="AP20" s="99">
        <f>'m1'!AO20-m0!AO20</f>
        <v>0</v>
      </c>
      <c r="AQ20" s="99">
        <f>'m1'!AP20-m0!AP20</f>
        <v>0</v>
      </c>
      <c r="AR20" s="99">
        <f>'m1'!AQ20-m0!AQ20</f>
        <v>0</v>
      </c>
      <c r="AS20" s="99">
        <f>'m1'!AR20-m0!AR20</f>
        <v>0</v>
      </c>
      <c r="AT20" s="99">
        <f>'m1'!AS20-m0!AS20</f>
        <v>0</v>
      </c>
      <c r="AU20" s="99"/>
      <c r="AV20" s="99"/>
      <c r="AW20" s="99">
        <f>'m1'!AV20-m0!AV20</f>
        <v>0</v>
      </c>
      <c r="AX20" s="99">
        <f>'m1'!AW20-m0!AW20</f>
        <v>0</v>
      </c>
      <c r="AY20" s="99">
        <f>'m1'!AX20-m0!AX20</f>
        <v>0</v>
      </c>
      <c r="AZ20" s="99">
        <f>'m1'!AY20-m0!AY20</f>
        <v>0</v>
      </c>
      <c r="BA20" s="99">
        <f>'m1'!AZ20-m0!AZ20</f>
        <v>0</v>
      </c>
      <c r="BB20" s="99">
        <f>'m1'!BA20-m0!BA20</f>
        <v>0</v>
      </c>
      <c r="BC20" s="99"/>
      <c r="BD20" s="99">
        <f>'m1'!BD20-m0!BC20</f>
        <v>-0.43500000000000005</v>
      </c>
      <c r="BE20" s="99">
        <f>'m1'!BE20-m0!BD20</f>
        <v>0.25</v>
      </c>
      <c r="BF20" s="99">
        <f>'m1'!BF20-m0!BE20</f>
        <v>-3.4530000000000003</v>
      </c>
      <c r="BG20" s="99"/>
      <c r="BH20" s="65"/>
      <c r="BI20" s="70"/>
      <c r="BJ20" s="63"/>
      <c r="BK20" s="40"/>
      <c r="BL20" s="63"/>
      <c r="BM20" s="63"/>
      <c r="BN20" s="40"/>
      <c r="BO20" s="40"/>
      <c r="BP20" s="71"/>
      <c r="BQ20" s="71"/>
      <c r="BR20" s="40"/>
      <c r="BS20" s="71"/>
      <c r="BT20" s="40"/>
      <c r="BU20" s="40"/>
      <c r="BV20" s="40"/>
      <c r="BW20" s="49"/>
      <c r="BX20" s="49"/>
      <c r="BY20" s="49"/>
      <c r="BZ20" s="56"/>
      <c r="CA20" s="56"/>
      <c r="CB20" s="56"/>
      <c r="CC20" s="49"/>
      <c r="CD20" s="48"/>
      <c r="CE20" s="48"/>
      <c r="CF20" s="48"/>
      <c r="CG20" s="48"/>
      <c r="CH20" s="40"/>
      <c r="CI20" s="56"/>
      <c r="CJ20" s="56"/>
      <c r="CK20" s="72"/>
      <c r="CL20" s="40"/>
      <c r="CM20" s="56"/>
      <c r="CN20" s="40"/>
      <c r="CO20" s="49"/>
      <c r="CP20" s="49"/>
      <c r="CQ20" s="40"/>
      <c r="CR20" s="56"/>
      <c r="CS20" s="40"/>
      <c r="CT20" s="40"/>
      <c r="CU20" s="41"/>
      <c r="CV20" s="41"/>
      <c r="CW20" s="49"/>
      <c r="CX20" s="40"/>
      <c r="CY20" s="49"/>
      <c r="CZ20" s="40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</row>
    <row r="21" spans="1:118">
      <c r="A21" s="65">
        <v>37104</v>
      </c>
      <c r="B21" s="99">
        <f>IF('m1'!B21="",'m1'!C21,'m1'!B21)-IF(m0!B21="",m0!C21,m0!B21)</f>
        <v>1.3877787807814457E-17</v>
      </c>
      <c r="C21" s="99">
        <f>'m1'!C21-m0!C21</f>
        <v>0</v>
      </c>
      <c r="D21" s="99">
        <f>'m1'!D21-m0!D21</f>
        <v>0</v>
      </c>
      <c r="E21" s="99">
        <f>'m1'!E21-m0!E21</f>
        <v>0</v>
      </c>
      <c r="F21" s="99">
        <f>'m1'!F21-m0!F21</f>
        <v>0</v>
      </c>
      <c r="G21" s="99">
        <f>'m1'!G21-m0!G21</f>
        <v>0</v>
      </c>
      <c r="H21" s="99">
        <f>'m1'!H21-m0!H21</f>
        <v>0</v>
      </c>
      <c r="I21" s="99">
        <f>'m1'!I21-m0!I21</f>
        <v>0</v>
      </c>
      <c r="J21" s="99">
        <f>'m1'!J21-m0!J21</f>
        <v>0</v>
      </c>
      <c r="K21" s="99">
        <f>'m1'!K21-m0!K21</f>
        <v>0</v>
      </c>
      <c r="L21" s="99">
        <f>'m1'!L21-m0!L21</f>
        <v>0</v>
      </c>
      <c r="M21" s="99">
        <f>'m1'!M21-m0!M21</f>
        <v>0</v>
      </c>
      <c r="N21" s="99">
        <f>'m1'!N21-m0!N21</f>
        <v>0</v>
      </c>
      <c r="O21" s="99">
        <f>'m1'!O21-m0!O21</f>
        <v>0</v>
      </c>
      <c r="P21" s="99">
        <f>'m1'!P21-m0!P21</f>
        <v>0</v>
      </c>
      <c r="Q21" s="99">
        <f>'m1'!Q21-m0!Q21</f>
        <v>0</v>
      </c>
      <c r="R21" s="99">
        <f>'m1'!R21-m0!R21</f>
        <v>0</v>
      </c>
      <c r="T21" s="576">
        <f>'m1'!T21-m0!T21</f>
        <v>0</v>
      </c>
      <c r="U21" s="576">
        <f>'m1'!U21-m0!U21</f>
        <v>0</v>
      </c>
      <c r="V21" s="576">
        <f>'m1'!V21-m0!V21</f>
        <v>0</v>
      </c>
      <c r="X21" s="542">
        <f>'m1'!X21-m0!X21</f>
        <v>0</v>
      </c>
      <c r="Y21" s="542">
        <f>'m1'!Y21-m0!Y21</f>
        <v>0</v>
      </c>
      <c r="Z21" s="542">
        <f>'m1'!Z21-m0!Z21</f>
        <v>0</v>
      </c>
      <c r="AA21" s="542">
        <f>'m1'!AA21-m0!AA21</f>
        <v>0</v>
      </c>
      <c r="AB21" s="561">
        <f>'m1'!AB21-m0!AB21</f>
        <v>0</v>
      </c>
      <c r="AC21" s="561">
        <f>'m1'!AC21-m0!AC21</f>
        <v>0</v>
      </c>
      <c r="AD21" s="561">
        <f>'m1'!AD21-m0!AD21</f>
        <v>0</v>
      </c>
      <c r="AE21" s="561">
        <f>'m1'!AE21-m0!AE21</f>
        <v>0</v>
      </c>
      <c r="AF21" s="99">
        <f>'m1'!AF21-m0!AF21</f>
        <v>0</v>
      </c>
      <c r="AG21" s="99">
        <f>'m1'!AG21-m0!AG21</f>
        <v>0</v>
      </c>
      <c r="AH21" s="99"/>
      <c r="AI21" s="185">
        <f t="shared" si="1"/>
        <v>37104</v>
      </c>
      <c r="AJ21" s="99">
        <f>'m1'!AJ21-m0!AJ21</f>
        <v>0</v>
      </c>
      <c r="AK21" s="99"/>
      <c r="AL21" s="100"/>
      <c r="AM21" s="99">
        <f>'m1'!AL21-m0!AL21</f>
        <v>0</v>
      </c>
      <c r="AN21" s="99">
        <f>'m1'!AM21-m0!AM21</f>
        <v>0</v>
      </c>
      <c r="AO21" s="99">
        <f>'m1'!AN21-m0!AN21</f>
        <v>0</v>
      </c>
      <c r="AP21" s="99">
        <f>'m1'!AO21-m0!AO21</f>
        <v>0</v>
      </c>
      <c r="AQ21" s="99">
        <f>'m1'!AP21-m0!AP21</f>
        <v>0</v>
      </c>
      <c r="AR21" s="99">
        <f>'m1'!AQ21-m0!AQ21</f>
        <v>0</v>
      </c>
      <c r="AS21" s="99">
        <f>'m1'!AR21-m0!AR21</f>
        <v>0</v>
      </c>
      <c r="AT21" s="99">
        <f>'m1'!AS21-m0!AS21</f>
        <v>0</v>
      </c>
      <c r="AU21" s="99"/>
      <c r="AV21" s="99"/>
      <c r="AW21" s="99">
        <f>'m1'!AV21-m0!AV21</f>
        <v>0</v>
      </c>
      <c r="AX21" s="99">
        <f>'m1'!AW21-m0!AW21</f>
        <v>0</v>
      </c>
      <c r="AY21" s="99">
        <f>'m1'!AX21-m0!AX21</f>
        <v>0</v>
      </c>
      <c r="AZ21" s="99">
        <f>'m1'!AY21-m0!AY21</f>
        <v>0</v>
      </c>
      <c r="BA21" s="99">
        <f>'m1'!AZ21-m0!AZ21</f>
        <v>0</v>
      </c>
      <c r="BB21" s="99">
        <f>'m1'!BA21-m0!BA21</f>
        <v>0</v>
      </c>
      <c r="BC21" s="99"/>
      <c r="BD21" s="99">
        <f>'m1'!BD21-m0!BC21</f>
        <v>-0.43499999999999961</v>
      </c>
      <c r="BE21" s="99">
        <f>'m1'!BE21-m0!BD21</f>
        <v>0.25</v>
      </c>
      <c r="BF21" s="99">
        <f>'m1'!BF21-m0!BE21</f>
        <v>-3.45</v>
      </c>
      <c r="BG21" s="99"/>
      <c r="BH21" s="65"/>
      <c r="BI21" s="70"/>
      <c r="BJ21" s="63"/>
      <c r="BK21" s="40"/>
      <c r="BL21" s="63"/>
      <c r="BM21" s="63"/>
      <c r="BN21" s="40"/>
      <c r="BO21" s="40"/>
      <c r="BP21" s="71"/>
      <c r="BQ21" s="71"/>
      <c r="BR21" s="40"/>
      <c r="BS21" s="71"/>
      <c r="BT21" s="40"/>
      <c r="BU21" s="40"/>
      <c r="BV21" s="40"/>
      <c r="BW21" s="49"/>
      <c r="BX21" s="49"/>
      <c r="BY21" s="49"/>
      <c r="BZ21" s="56"/>
      <c r="CA21" s="56"/>
      <c r="CB21" s="56"/>
      <c r="CC21" s="49"/>
      <c r="CD21" s="48"/>
      <c r="CE21" s="48"/>
      <c r="CF21" s="48"/>
      <c r="CG21" s="48"/>
      <c r="CH21" s="40"/>
      <c r="CI21" s="56"/>
      <c r="CJ21" s="56"/>
      <c r="CK21" s="72"/>
      <c r="CL21" s="40"/>
      <c r="CM21" s="56"/>
      <c r="CN21" s="40"/>
      <c r="CO21" s="49"/>
      <c r="CP21" s="49"/>
      <c r="CQ21" s="40"/>
      <c r="CR21" s="56"/>
      <c r="CS21" s="40"/>
      <c r="CT21" s="40"/>
      <c r="CU21" s="41"/>
      <c r="CV21" s="41"/>
      <c r="CW21" s="49"/>
      <c r="CX21" s="40"/>
      <c r="CY21" s="49"/>
      <c r="CZ21" s="40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</row>
    <row r="22" spans="1:118">
      <c r="A22" s="65">
        <v>37135</v>
      </c>
      <c r="B22" s="99">
        <f>IF('m1'!B22="",'m1'!C22,'m1'!B22)-IF(m0!B22="",m0!C22,m0!B22)</f>
        <v>1.3877787807814457E-17</v>
      </c>
      <c r="C22" s="99">
        <f>'m1'!C22-m0!C22</f>
        <v>0</v>
      </c>
      <c r="D22" s="99">
        <f>'m1'!D22-m0!D22</f>
        <v>0</v>
      </c>
      <c r="E22" s="99">
        <f>'m1'!E22-m0!E22</f>
        <v>0</v>
      </c>
      <c r="F22" s="99">
        <f>'m1'!F22-m0!F22</f>
        <v>0</v>
      </c>
      <c r="G22" s="99">
        <f>'m1'!G22-m0!G22</f>
        <v>0</v>
      </c>
      <c r="H22" s="99">
        <f>'m1'!H22-m0!H22</f>
        <v>0</v>
      </c>
      <c r="I22" s="99">
        <f>'m1'!I22-m0!I22</f>
        <v>0</v>
      </c>
      <c r="J22" s="99">
        <f>'m1'!J22-m0!J22</f>
        <v>0</v>
      </c>
      <c r="K22" s="99">
        <f>'m1'!K22-m0!K22</f>
        <v>0</v>
      </c>
      <c r="L22" s="99">
        <f>'m1'!L22-m0!L22</f>
        <v>0</v>
      </c>
      <c r="M22" s="99">
        <f>'m1'!M22-m0!M22</f>
        <v>0</v>
      </c>
      <c r="N22" s="99">
        <f>'m1'!N22-m0!N22</f>
        <v>0</v>
      </c>
      <c r="O22" s="99">
        <f>'m1'!O22-m0!O22</f>
        <v>0</v>
      </c>
      <c r="P22" s="99">
        <f>'m1'!P22-m0!P22</f>
        <v>0</v>
      </c>
      <c r="Q22" s="99">
        <f>'m1'!Q22-m0!Q22</f>
        <v>0</v>
      </c>
      <c r="R22" s="99">
        <f>'m1'!R22-m0!R22</f>
        <v>0</v>
      </c>
      <c r="T22" s="576">
        <f>'m1'!T22-m0!T22</f>
        <v>0</v>
      </c>
      <c r="U22" s="576">
        <f>'m1'!U22-m0!U22</f>
        <v>0</v>
      </c>
      <c r="V22" s="576">
        <f>'m1'!V22-m0!V22</f>
        <v>0</v>
      </c>
      <c r="X22" s="542">
        <f>'m1'!X22-m0!X22</f>
        <v>0</v>
      </c>
      <c r="Y22" s="542">
        <f>'m1'!Y22-m0!Y22</f>
        <v>0</v>
      </c>
      <c r="Z22" s="542">
        <f>'m1'!Z22-m0!Z22</f>
        <v>0</v>
      </c>
      <c r="AA22" s="542">
        <f>'m1'!AA22-m0!AA22</f>
        <v>0</v>
      </c>
      <c r="AB22" s="561">
        <f>'m1'!AB22-m0!AB22</f>
        <v>0</v>
      </c>
      <c r="AC22" s="561">
        <f>'m1'!AC22-m0!AC22</f>
        <v>0</v>
      </c>
      <c r="AD22" s="561">
        <f>'m1'!AD22-m0!AD22</f>
        <v>0</v>
      </c>
      <c r="AE22" s="561">
        <f>'m1'!AE22-m0!AE22</f>
        <v>0</v>
      </c>
      <c r="AF22" s="99">
        <f>'m1'!AF22-m0!AF22</f>
        <v>0</v>
      </c>
      <c r="AG22" s="99">
        <f>'m1'!AG22-m0!AG22</f>
        <v>0</v>
      </c>
      <c r="AH22" s="99"/>
      <c r="AI22" s="185">
        <f t="shared" si="1"/>
        <v>37135</v>
      </c>
      <c r="AJ22" s="99">
        <f>'m1'!AJ22-m0!AJ22</f>
        <v>0</v>
      </c>
      <c r="AK22" s="99"/>
      <c r="AL22" s="100"/>
      <c r="AM22" s="99">
        <f>'m1'!AL22-m0!AL22</f>
        <v>0</v>
      </c>
      <c r="AN22" s="99">
        <f>'m1'!AM22-m0!AM22</f>
        <v>0</v>
      </c>
      <c r="AO22" s="99">
        <f>'m1'!AN22-m0!AN22</f>
        <v>0</v>
      </c>
      <c r="AP22" s="99">
        <f>'m1'!AO22-m0!AO22</f>
        <v>0</v>
      </c>
      <c r="AQ22" s="99">
        <f>'m1'!AP22-m0!AP22</f>
        <v>0</v>
      </c>
      <c r="AR22" s="99">
        <f>'m1'!AQ22-m0!AQ22</f>
        <v>0</v>
      </c>
      <c r="AS22" s="99">
        <f>'m1'!AR22-m0!AR22</f>
        <v>0</v>
      </c>
      <c r="AT22" s="99">
        <f>'m1'!AS22-m0!AS22</f>
        <v>0</v>
      </c>
      <c r="AU22" s="99"/>
      <c r="AV22" s="99"/>
      <c r="AW22" s="99">
        <f>'m1'!AV22-m0!AV22</f>
        <v>0</v>
      </c>
      <c r="AX22" s="99">
        <f>'m1'!AW22-m0!AW22</f>
        <v>0</v>
      </c>
      <c r="AY22" s="99">
        <f>'m1'!AX22-m0!AX22</f>
        <v>0</v>
      </c>
      <c r="AZ22" s="99">
        <f>'m1'!AY22-m0!AY22</f>
        <v>0</v>
      </c>
      <c r="BA22" s="99">
        <f>'m1'!AZ22-m0!AZ22</f>
        <v>0</v>
      </c>
      <c r="BB22" s="99">
        <f>'m1'!BA22-m0!BA22</f>
        <v>0</v>
      </c>
      <c r="BC22" s="99"/>
      <c r="BD22" s="99">
        <f>'m1'!BD22-m0!BC22</f>
        <v>-0.43000000000000016</v>
      </c>
      <c r="BE22" s="99">
        <f>'m1'!BE22-m0!BD22</f>
        <v>0.25</v>
      </c>
      <c r="BF22" s="99">
        <f>'m1'!BF22-m0!BE22</f>
        <v>-3.44</v>
      </c>
      <c r="BG22" s="99"/>
      <c r="BH22" s="65"/>
      <c r="BI22" s="70"/>
      <c r="BJ22" s="63"/>
      <c r="BK22" s="40"/>
      <c r="BL22" s="63"/>
      <c r="BM22" s="63"/>
      <c r="BN22" s="40"/>
      <c r="BO22" s="40"/>
      <c r="BP22" s="71"/>
      <c r="BQ22" s="71"/>
      <c r="BR22" s="40"/>
      <c r="BS22" s="71"/>
      <c r="BT22" s="40"/>
      <c r="BU22" s="40"/>
      <c r="BV22" s="40"/>
      <c r="BW22" s="49"/>
      <c r="BX22" s="49"/>
      <c r="BY22" s="49"/>
      <c r="BZ22" s="56"/>
      <c r="CA22" s="56"/>
      <c r="CB22" s="56"/>
      <c r="CC22" s="49"/>
      <c r="CD22" s="48"/>
      <c r="CE22" s="48"/>
      <c r="CF22" s="48"/>
      <c r="CG22" s="48"/>
      <c r="CH22" s="40"/>
      <c r="CI22" s="56"/>
      <c r="CJ22" s="56"/>
      <c r="CK22" s="72"/>
      <c r="CL22" s="40"/>
      <c r="CM22" s="56"/>
      <c r="CN22" s="40"/>
      <c r="CO22" s="49"/>
      <c r="CP22" s="49"/>
      <c r="CQ22" s="40"/>
      <c r="CR22" s="56"/>
      <c r="CS22" s="40"/>
      <c r="CT22" s="40"/>
      <c r="CU22" s="41"/>
      <c r="CV22" s="41"/>
      <c r="CW22" s="49"/>
      <c r="CX22" s="40"/>
      <c r="CY22" s="49"/>
      <c r="CZ22" s="40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</row>
    <row r="23" spans="1:118">
      <c r="A23" s="65">
        <v>37165</v>
      </c>
      <c r="B23" s="99">
        <f>IF('m1'!B23="",'m1'!C23,'m1'!B23)-IF(m0!B23="",m0!C23,m0!B23)</f>
        <v>0</v>
      </c>
      <c r="C23" s="99">
        <f>'m1'!C23-m0!C23</f>
        <v>0</v>
      </c>
      <c r="D23" s="99">
        <f>'m1'!D23-m0!D23</f>
        <v>0</v>
      </c>
      <c r="E23" s="99">
        <f>'m1'!E23-m0!E23</f>
        <v>0</v>
      </c>
      <c r="F23" s="99">
        <f>'m1'!F23-m0!F23</f>
        <v>0</v>
      </c>
      <c r="G23" s="99">
        <f>'m1'!G23-m0!G23</f>
        <v>0</v>
      </c>
      <c r="H23" s="99">
        <f>'m1'!H23-m0!H23</f>
        <v>0</v>
      </c>
      <c r="I23" s="99">
        <f>'m1'!I23-m0!I23</f>
        <v>0</v>
      </c>
      <c r="J23" s="99">
        <f>'m1'!J23-m0!J23</f>
        <v>0</v>
      </c>
      <c r="K23" s="99">
        <f>'m1'!K23-m0!K23</f>
        <v>0</v>
      </c>
      <c r="L23" s="99">
        <f>'m1'!L23-m0!L23</f>
        <v>0</v>
      </c>
      <c r="M23" s="99">
        <f>'m1'!M23-m0!M23</f>
        <v>0</v>
      </c>
      <c r="N23" s="99">
        <f>'m1'!N23-m0!N23</f>
        <v>0</v>
      </c>
      <c r="O23" s="99">
        <f>'m1'!O23-m0!O23</f>
        <v>0</v>
      </c>
      <c r="P23" s="99">
        <f>'m1'!P23-m0!P23</f>
        <v>0</v>
      </c>
      <c r="Q23" s="99">
        <f>'m1'!Q23-m0!Q23</f>
        <v>0</v>
      </c>
      <c r="R23" s="99">
        <f>'m1'!R23-m0!R23</f>
        <v>0</v>
      </c>
      <c r="T23" s="576">
        <f>'m1'!T23-m0!T23</f>
        <v>0</v>
      </c>
      <c r="U23" s="576">
        <f>'m1'!U23-m0!U23</f>
        <v>0</v>
      </c>
      <c r="V23" s="576">
        <f>'m1'!V23-m0!V23</f>
        <v>0</v>
      </c>
      <c r="X23" s="542">
        <f>'m1'!X23-m0!X23</f>
        <v>0</v>
      </c>
      <c r="Y23" s="542">
        <f>'m1'!Y23-m0!Y23</f>
        <v>0</v>
      </c>
      <c r="Z23" s="542">
        <f>'m1'!Z23-m0!Z23</f>
        <v>0</v>
      </c>
      <c r="AA23" s="542">
        <f>'m1'!AA23-m0!AA23</f>
        <v>0</v>
      </c>
      <c r="AB23" s="561">
        <f>'m1'!AB23-m0!AB23</f>
        <v>0</v>
      </c>
      <c r="AC23" s="561">
        <f>'m1'!AC23-m0!AC23</f>
        <v>0</v>
      </c>
      <c r="AD23" s="561">
        <f>'m1'!AD23-m0!AD23</f>
        <v>0</v>
      </c>
      <c r="AE23" s="561">
        <f>'m1'!AE23-m0!AE23</f>
        <v>0</v>
      </c>
      <c r="AF23" s="99">
        <f>'m1'!AF23-m0!AF23</f>
        <v>0</v>
      </c>
      <c r="AG23" s="99">
        <f>'m1'!AG23-m0!AG23</f>
        <v>0</v>
      </c>
      <c r="AH23" s="99"/>
      <c r="AI23" s="185">
        <f t="shared" si="1"/>
        <v>37165</v>
      </c>
      <c r="AJ23" s="99">
        <f>'m1'!AJ23-m0!AJ23</f>
        <v>0</v>
      </c>
      <c r="AK23" s="99"/>
      <c r="AL23" s="100"/>
      <c r="AM23" s="99">
        <f>'m1'!AL23-m0!AL23</f>
        <v>0</v>
      </c>
      <c r="AN23" s="99">
        <f>'m1'!AM23-m0!AM23</f>
        <v>0</v>
      </c>
      <c r="AO23" s="99">
        <f>'m1'!AN23-m0!AN23</f>
        <v>0</v>
      </c>
      <c r="AP23" s="99">
        <f>'m1'!AO23-m0!AO23</f>
        <v>0</v>
      </c>
      <c r="AQ23" s="99">
        <f>'m1'!AP23-m0!AP23</f>
        <v>0</v>
      </c>
      <c r="AR23" s="99">
        <f>'m1'!AQ23-m0!AQ23</f>
        <v>0</v>
      </c>
      <c r="AS23" s="99">
        <f>'m1'!AR23-m0!AR23</f>
        <v>0</v>
      </c>
      <c r="AT23" s="99">
        <f>'m1'!AS23-m0!AS23</f>
        <v>0</v>
      </c>
      <c r="AU23" s="99"/>
      <c r="AV23" s="99"/>
      <c r="AW23" s="99">
        <f>'m1'!AV23-m0!AV23</f>
        <v>0</v>
      </c>
      <c r="AX23" s="99">
        <f>'m1'!AW23-m0!AW23</f>
        <v>0</v>
      </c>
      <c r="AY23" s="99">
        <f>'m1'!AX23-m0!AX23</f>
        <v>0</v>
      </c>
      <c r="AZ23" s="99">
        <f>'m1'!AY23-m0!AY23</f>
        <v>0</v>
      </c>
      <c r="BA23" s="99">
        <f>'m1'!AZ23-m0!AZ23</f>
        <v>0</v>
      </c>
      <c r="BB23" s="99">
        <f>'m1'!BA23-m0!BA23</f>
        <v>0</v>
      </c>
      <c r="BC23" s="99"/>
      <c r="BD23" s="99">
        <f>'m1'!BD23-m0!BC23</f>
        <v>-0.43500000000000005</v>
      </c>
      <c r="BE23" s="99">
        <f>'m1'!BE23-m0!BD23</f>
        <v>0.25</v>
      </c>
      <c r="BF23" s="99">
        <f>'m1'!BF23-m0!BE23</f>
        <v>-3.46</v>
      </c>
      <c r="BG23" s="99"/>
      <c r="BH23" s="65"/>
      <c r="BI23" s="70"/>
      <c r="BJ23" s="63"/>
      <c r="BK23" s="40"/>
      <c r="BL23" s="63"/>
      <c r="BM23" s="63"/>
      <c r="BN23" s="48"/>
      <c r="BO23" s="40"/>
      <c r="BP23" s="71"/>
      <c r="BQ23" s="71"/>
      <c r="BR23" s="40"/>
      <c r="BS23" s="71"/>
      <c r="BT23" s="40"/>
      <c r="BU23" s="40"/>
      <c r="BV23" s="40"/>
      <c r="BW23" s="49"/>
      <c r="BX23" s="49"/>
      <c r="BY23" s="49"/>
      <c r="BZ23" s="56"/>
      <c r="CA23" s="56"/>
      <c r="CB23" s="56"/>
      <c r="CC23" s="49"/>
      <c r="CD23" s="48"/>
      <c r="CE23" s="48"/>
      <c r="CF23" s="48"/>
      <c r="CG23" s="48"/>
      <c r="CH23" s="40"/>
      <c r="CI23" s="56"/>
      <c r="CJ23" s="56"/>
      <c r="CK23" s="72"/>
      <c r="CL23" s="40"/>
      <c r="CM23" s="56"/>
      <c r="CN23" s="40"/>
      <c r="CO23" s="49"/>
      <c r="CP23" s="49"/>
      <c r="CQ23" s="40"/>
      <c r="CR23" s="56"/>
      <c r="CS23" s="40"/>
      <c r="CT23" s="40"/>
      <c r="CU23" s="41"/>
      <c r="CV23" s="41"/>
      <c r="CW23" s="49"/>
      <c r="CX23" s="40"/>
      <c r="CY23" s="49"/>
      <c r="CZ23" s="40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</row>
    <row r="24" spans="1:118">
      <c r="A24" s="65">
        <v>37196</v>
      </c>
      <c r="B24" s="99">
        <f>IF('m1'!B24="",'m1'!C24,'m1'!B24)-IF(m0!B24="",m0!C24,m0!B24)</f>
        <v>0</v>
      </c>
      <c r="C24" s="99">
        <f>'m1'!C24-m0!C24</f>
        <v>0</v>
      </c>
      <c r="D24" s="99">
        <f>'m1'!D24-m0!D24</f>
        <v>0</v>
      </c>
      <c r="E24" s="99">
        <f>'m1'!E24-m0!E24</f>
        <v>0</v>
      </c>
      <c r="F24" s="99">
        <f>'m1'!F24-m0!F24</f>
        <v>0</v>
      </c>
      <c r="G24" s="99">
        <f>'m1'!G24-m0!G24</f>
        <v>0</v>
      </c>
      <c r="H24" s="99">
        <f>'m1'!H24-m0!H24</f>
        <v>0</v>
      </c>
      <c r="I24" s="99">
        <f>'m1'!I24-m0!I24</f>
        <v>0</v>
      </c>
      <c r="J24" s="99">
        <f>'m1'!J24-m0!J24</f>
        <v>0</v>
      </c>
      <c r="K24" s="99">
        <f>'m1'!K24-m0!K24</f>
        <v>0</v>
      </c>
      <c r="L24" s="99">
        <f>'m1'!L24-m0!L24</f>
        <v>0</v>
      </c>
      <c r="M24" s="99">
        <f>'m1'!M24-m0!M24</f>
        <v>0</v>
      </c>
      <c r="N24" s="99">
        <f>'m1'!N24-m0!N24</f>
        <v>0</v>
      </c>
      <c r="O24" s="99">
        <f>'m1'!O24-m0!O24</f>
        <v>0</v>
      </c>
      <c r="P24" s="99">
        <f>'m1'!P24-m0!P24</f>
        <v>0</v>
      </c>
      <c r="Q24" s="99">
        <f>'m1'!Q24-m0!Q24</f>
        <v>0</v>
      </c>
      <c r="R24" s="99">
        <f>'m1'!R24-m0!R24</f>
        <v>0</v>
      </c>
      <c r="T24" s="576">
        <f>'m1'!T24-m0!T24</f>
        <v>0</v>
      </c>
      <c r="U24" s="576">
        <f>'m1'!U24-m0!U24</f>
        <v>0</v>
      </c>
      <c r="V24" s="576">
        <f>'m1'!V24-m0!V24</f>
        <v>0</v>
      </c>
      <c r="X24" s="542">
        <f>'m1'!X24-m0!X24</f>
        <v>0</v>
      </c>
      <c r="Y24" s="542">
        <f>'m1'!Y24-m0!Y24</f>
        <v>0</v>
      </c>
      <c r="Z24" s="542">
        <f>'m1'!Z24-m0!Z24</f>
        <v>0</v>
      </c>
      <c r="AA24" s="542">
        <f>'m1'!AA24-m0!AA24</f>
        <v>0</v>
      </c>
      <c r="AB24" s="561">
        <f>'m1'!AB24-m0!AB24</f>
        <v>0</v>
      </c>
      <c r="AC24" s="561">
        <f>'m1'!AC24-m0!AC24</f>
        <v>0</v>
      </c>
      <c r="AD24" s="561">
        <f>'m1'!AD24-m0!AD24</f>
        <v>0</v>
      </c>
      <c r="AE24" s="561">
        <f>'m1'!AE24-m0!AE24</f>
        <v>0</v>
      </c>
      <c r="AF24" s="99">
        <f>'m1'!AF24-m0!AF24</f>
        <v>0</v>
      </c>
      <c r="AG24" s="99">
        <f>'m1'!AG24-m0!AG24</f>
        <v>0</v>
      </c>
      <c r="AH24" s="99"/>
      <c r="AI24" s="185">
        <f t="shared" si="1"/>
        <v>37196</v>
      </c>
      <c r="AJ24" s="99">
        <f>'m1'!AJ24-m0!AJ24</f>
        <v>0</v>
      </c>
      <c r="AK24" s="99"/>
      <c r="AL24" s="100"/>
      <c r="AM24" s="99">
        <f>'m1'!AL24-m0!AL24</f>
        <v>0</v>
      </c>
      <c r="AN24" s="99">
        <f>'m1'!AM24-m0!AM24</f>
        <v>0</v>
      </c>
      <c r="AO24" s="99">
        <f>'m1'!AN24-m0!AN24</f>
        <v>0</v>
      </c>
      <c r="AP24" s="99">
        <f>'m1'!AO24-m0!AO24</f>
        <v>0</v>
      </c>
      <c r="AQ24" s="99">
        <f>'m1'!AP24-m0!AP24</f>
        <v>0</v>
      </c>
      <c r="AR24" s="99">
        <f>'m1'!AQ24-m0!AQ24</f>
        <v>0</v>
      </c>
      <c r="AS24" s="99">
        <f>'m1'!AR24-m0!AR24</f>
        <v>0</v>
      </c>
      <c r="AT24" s="99">
        <f>'m1'!AS24-m0!AS24</f>
        <v>0</v>
      </c>
      <c r="AU24" s="99"/>
      <c r="AV24" s="99"/>
      <c r="AW24" s="99">
        <f>'m1'!AV24-m0!AV24</f>
        <v>0</v>
      </c>
      <c r="AX24" s="99">
        <f>'m1'!AW24-m0!AW24</f>
        <v>0</v>
      </c>
      <c r="AY24" s="99">
        <f>'m1'!AX24-m0!AX24</f>
        <v>0</v>
      </c>
      <c r="AZ24" s="99">
        <f>'m1'!AY24-m0!AY24</f>
        <v>0</v>
      </c>
      <c r="BA24" s="99">
        <f>'m1'!AZ24-m0!AZ24</f>
        <v>0</v>
      </c>
      <c r="BB24" s="99">
        <f>'m1'!BA24-m0!BA24</f>
        <v>0</v>
      </c>
      <c r="BC24" s="99"/>
      <c r="BD24" s="99">
        <f>'m1'!BD24-m0!BC24</f>
        <v>-0.49500000000000011</v>
      </c>
      <c r="BE24" s="99">
        <f>'m1'!BE24-m0!BD24</f>
        <v>0.25</v>
      </c>
      <c r="BF24" s="99">
        <f>'m1'!BF24-m0!BE24</f>
        <v>-3.5670000000000002</v>
      </c>
      <c r="BG24" s="99"/>
      <c r="BH24" s="65"/>
      <c r="BI24" s="70"/>
      <c r="BJ24" s="63"/>
      <c r="BK24" s="40"/>
      <c r="BL24" s="63"/>
      <c r="BM24" s="63"/>
      <c r="BN24" s="48"/>
      <c r="BO24" s="40"/>
      <c r="BP24" s="71"/>
      <c r="BQ24" s="71"/>
      <c r="BR24" s="40"/>
      <c r="BS24" s="71"/>
      <c r="BT24" s="40"/>
      <c r="BU24" s="40"/>
      <c r="BV24" s="40"/>
      <c r="BW24" s="49"/>
      <c r="BX24" s="49"/>
      <c r="BY24" s="49"/>
      <c r="BZ24" s="56"/>
      <c r="CA24" s="56"/>
      <c r="CB24" s="56"/>
      <c r="CC24" s="49"/>
      <c r="CD24" s="48"/>
      <c r="CE24" s="48"/>
      <c r="CF24" s="48"/>
      <c r="CG24" s="48"/>
      <c r="CH24" s="40"/>
      <c r="CI24" s="56"/>
      <c r="CJ24" s="56"/>
      <c r="CK24" s="72"/>
      <c r="CL24" s="40"/>
      <c r="CM24" s="56"/>
      <c r="CN24" s="40"/>
      <c r="CO24" s="49"/>
      <c r="CP24" s="49"/>
      <c r="CQ24" s="40"/>
      <c r="CR24" s="56"/>
      <c r="CS24" s="40"/>
      <c r="CT24" s="40"/>
      <c r="CU24" s="41"/>
      <c r="CV24" s="41"/>
      <c r="CW24" s="49"/>
      <c r="CX24" s="40"/>
      <c r="CY24" s="49"/>
      <c r="CZ24" s="40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</row>
    <row r="25" spans="1:118">
      <c r="A25" s="65">
        <v>37226</v>
      </c>
      <c r="B25" s="99">
        <f>IF('m1'!B25="",'m1'!C25,'m1'!B25)-IF(m0!B25="",m0!C25,m0!B25)</f>
        <v>0</v>
      </c>
      <c r="C25" s="99">
        <f>'m1'!C25-m0!C25</f>
        <v>0</v>
      </c>
      <c r="D25" s="99">
        <f>'m1'!D25-m0!D25</f>
        <v>0</v>
      </c>
      <c r="E25" s="99">
        <f>'m1'!E25-m0!E25</f>
        <v>0</v>
      </c>
      <c r="F25" s="99">
        <f>'m1'!F25-m0!F25</f>
        <v>0</v>
      </c>
      <c r="G25" s="99">
        <f>'m1'!G25-m0!G25</f>
        <v>0</v>
      </c>
      <c r="H25" s="99">
        <f>'m1'!H25-m0!H25</f>
        <v>0</v>
      </c>
      <c r="I25" s="99">
        <f>'m1'!I25-m0!I25</f>
        <v>0</v>
      </c>
      <c r="J25" s="99">
        <f>'m1'!J25-m0!J25</f>
        <v>0</v>
      </c>
      <c r="K25" s="99">
        <f>'m1'!K25-m0!K25</f>
        <v>0</v>
      </c>
      <c r="L25" s="99">
        <f>'m1'!L25-m0!L25</f>
        <v>0</v>
      </c>
      <c r="M25" s="99">
        <f>'m1'!M25-m0!M25</f>
        <v>0</v>
      </c>
      <c r="N25" s="99">
        <f>'m1'!N25-m0!N25</f>
        <v>0</v>
      </c>
      <c r="O25" s="99">
        <f>'m1'!O25-m0!O25</f>
        <v>0</v>
      </c>
      <c r="P25" s="99">
        <f>'m1'!P25-m0!P25</f>
        <v>0</v>
      </c>
      <c r="Q25" s="99">
        <f>'m1'!Q25-m0!Q25</f>
        <v>0</v>
      </c>
      <c r="R25" s="99">
        <f>'m1'!R25-m0!R25</f>
        <v>0</v>
      </c>
      <c r="T25" s="576">
        <f>'m1'!T25-m0!T25</f>
        <v>0</v>
      </c>
      <c r="U25" s="576">
        <f>'m1'!U25-m0!U25</f>
        <v>0</v>
      </c>
      <c r="V25" s="576">
        <f>'m1'!V25-m0!V25</f>
        <v>0</v>
      </c>
      <c r="X25" s="542">
        <f>'m1'!X25-m0!X25</f>
        <v>0</v>
      </c>
      <c r="Y25" s="542">
        <f>'m1'!Y25-m0!Y25</f>
        <v>0</v>
      </c>
      <c r="Z25" s="542">
        <f>'m1'!Z25-m0!Z25</f>
        <v>0</v>
      </c>
      <c r="AA25" s="542">
        <f>'m1'!AA25-m0!AA25</f>
        <v>0</v>
      </c>
      <c r="AB25" s="561">
        <f>'m1'!AB25-m0!AB25</f>
        <v>0</v>
      </c>
      <c r="AC25" s="561">
        <f>'m1'!AC25-m0!AC25</f>
        <v>0</v>
      </c>
      <c r="AD25" s="561">
        <f>'m1'!AD25-m0!AD25</f>
        <v>0</v>
      </c>
      <c r="AE25" s="561">
        <f>'m1'!AE25-m0!AE25</f>
        <v>0</v>
      </c>
      <c r="AF25" s="99">
        <f>'m1'!AF25-m0!AF25</f>
        <v>0</v>
      </c>
      <c r="AG25" s="99">
        <f>'m1'!AG25-m0!AG25</f>
        <v>0</v>
      </c>
      <c r="AH25" s="99"/>
      <c r="AI25" s="185">
        <f t="shared" si="1"/>
        <v>37226</v>
      </c>
      <c r="AJ25" s="99">
        <f>'m1'!AJ25-m0!AJ25</f>
        <v>0</v>
      </c>
      <c r="AK25" s="99"/>
      <c r="AL25" s="100"/>
      <c r="AM25" s="99">
        <f>'m1'!AL25-m0!AL25</f>
        <v>0</v>
      </c>
      <c r="AN25" s="99">
        <f>'m1'!AM25-m0!AM25</f>
        <v>0</v>
      </c>
      <c r="AO25" s="99">
        <f>'m1'!AN25-m0!AN25</f>
        <v>0</v>
      </c>
      <c r="AP25" s="99">
        <f>'m1'!AO25-m0!AO25</f>
        <v>0</v>
      </c>
      <c r="AQ25" s="99">
        <f>'m1'!AP25-m0!AP25</f>
        <v>0</v>
      </c>
      <c r="AR25" s="99">
        <f>'m1'!AQ25-m0!AQ25</f>
        <v>0</v>
      </c>
      <c r="AS25" s="99">
        <f>'m1'!AR25-m0!AR25</f>
        <v>0</v>
      </c>
      <c r="AT25" s="99">
        <f>'m1'!AS25-m0!AS25</f>
        <v>0</v>
      </c>
      <c r="AU25" s="99"/>
      <c r="AV25" s="99"/>
      <c r="AW25" s="99">
        <f>'m1'!AV25-m0!AV25</f>
        <v>0</v>
      </c>
      <c r="AX25" s="99">
        <f>'m1'!AW25-m0!AW25</f>
        <v>0</v>
      </c>
      <c r="AY25" s="99">
        <f>'m1'!AX25-m0!AX25</f>
        <v>0</v>
      </c>
      <c r="AZ25" s="99">
        <f>'m1'!AY25-m0!AY25</f>
        <v>0</v>
      </c>
      <c r="BA25" s="99">
        <f>'m1'!AZ25-m0!AZ25</f>
        <v>0</v>
      </c>
      <c r="BB25" s="99">
        <f>'m1'!BA25-m0!BA25</f>
        <v>0</v>
      </c>
      <c r="BC25" s="99"/>
      <c r="BD25" s="99">
        <f>'m1'!BD25-m0!BC25</f>
        <v>-0.57500000000000018</v>
      </c>
      <c r="BE25" s="99">
        <f>'m1'!BE25-m0!BD25</f>
        <v>0.25</v>
      </c>
      <c r="BF25" s="99">
        <f>'m1'!BF25-m0!BE25</f>
        <v>-3.6720000000000002</v>
      </c>
      <c r="BG25" s="99"/>
      <c r="BH25" s="65"/>
      <c r="BI25" s="70"/>
      <c r="BJ25" s="63"/>
      <c r="BK25" s="40"/>
      <c r="BL25" s="63"/>
      <c r="BM25" s="63"/>
      <c r="BN25" s="40"/>
      <c r="BO25" s="40"/>
      <c r="BP25" s="71"/>
      <c r="BQ25" s="71"/>
      <c r="BR25" s="40"/>
      <c r="BS25" s="71"/>
      <c r="BT25" s="40"/>
      <c r="BU25" s="40"/>
      <c r="BV25" s="40"/>
      <c r="BW25" s="49"/>
      <c r="BX25" s="49"/>
      <c r="BY25" s="49"/>
      <c r="BZ25" s="56"/>
      <c r="CA25" s="56"/>
      <c r="CB25" s="56"/>
      <c r="CC25" s="49"/>
      <c r="CD25" s="48"/>
      <c r="CE25" s="48"/>
      <c r="CF25" s="48"/>
      <c r="CG25" s="48"/>
      <c r="CH25" s="40"/>
      <c r="CI25" s="56"/>
      <c r="CJ25" s="56"/>
      <c r="CK25" s="72"/>
      <c r="CL25" s="40"/>
      <c r="CM25" s="56"/>
      <c r="CN25" s="40"/>
      <c r="CO25" s="49"/>
      <c r="CP25" s="49"/>
      <c r="CQ25" s="40"/>
      <c r="CR25" s="56"/>
      <c r="CS25" s="40"/>
      <c r="CT25" s="40"/>
      <c r="CU25" s="41"/>
      <c r="CV25" s="41"/>
      <c r="CW25" s="49"/>
      <c r="CX25" s="40"/>
      <c r="CY25" s="49"/>
      <c r="CZ25" s="40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</row>
    <row r="26" spans="1:118">
      <c r="A26" s="65">
        <v>37257</v>
      </c>
      <c r="B26" s="99">
        <f>IF('m1'!B26="",'m1'!C26,'m1'!B26)-IF(m0!B26="",m0!C26,m0!B26)</f>
        <v>0</v>
      </c>
      <c r="C26" s="99">
        <f>'m1'!C26-m0!C26</f>
        <v>0</v>
      </c>
      <c r="D26" s="99">
        <f>'m1'!D26-m0!D26</f>
        <v>0</v>
      </c>
      <c r="E26" s="99">
        <f>'m1'!E26-m0!E26</f>
        <v>0</v>
      </c>
      <c r="F26" s="99">
        <f>'m1'!F26-m0!F26</f>
        <v>0</v>
      </c>
      <c r="G26" s="99">
        <f>'m1'!G26-m0!G26</f>
        <v>0</v>
      </c>
      <c r="H26" s="99">
        <f>'m1'!H26-m0!H26</f>
        <v>0</v>
      </c>
      <c r="I26" s="99">
        <f>'m1'!I26-m0!I26</f>
        <v>0</v>
      </c>
      <c r="J26" s="99">
        <f>'m1'!J26-m0!J26</f>
        <v>0</v>
      </c>
      <c r="K26" s="99">
        <f>'m1'!K26-m0!K26</f>
        <v>0</v>
      </c>
      <c r="L26" s="99">
        <f>'m1'!L26-m0!L26</f>
        <v>0</v>
      </c>
      <c r="M26" s="99">
        <f>'m1'!M26-m0!M26</f>
        <v>0</v>
      </c>
      <c r="N26" s="99">
        <f>'m1'!N26-m0!N26</f>
        <v>0</v>
      </c>
      <c r="O26" s="99">
        <f>'m1'!O26-m0!O26</f>
        <v>0</v>
      </c>
      <c r="P26" s="99">
        <f>'m1'!P26-m0!P26</f>
        <v>0</v>
      </c>
      <c r="Q26" s="99">
        <f>'m1'!Q26-m0!Q26</f>
        <v>0</v>
      </c>
      <c r="R26" s="99">
        <f>'m1'!R26-m0!R26</f>
        <v>0</v>
      </c>
      <c r="T26" s="576">
        <f>'m1'!T26-m0!T26</f>
        <v>0</v>
      </c>
      <c r="U26" s="576">
        <f>'m1'!U26-m0!U26</f>
        <v>0</v>
      </c>
      <c r="V26" s="576">
        <f>'m1'!V26-m0!V26</f>
        <v>0</v>
      </c>
      <c r="X26" s="542">
        <f>'m1'!X26-m0!X26</f>
        <v>0</v>
      </c>
      <c r="Y26" s="542">
        <f>'m1'!Y26-m0!Y26</f>
        <v>0</v>
      </c>
      <c r="Z26" s="542">
        <f>'m1'!Z26-m0!Z26</f>
        <v>0</v>
      </c>
      <c r="AA26" s="542">
        <f>'m1'!AA26-m0!AA26</f>
        <v>0</v>
      </c>
      <c r="AB26" s="561">
        <f>'m1'!AB26-m0!AB26</f>
        <v>0</v>
      </c>
      <c r="AC26" s="561">
        <f>'m1'!AC26-m0!AC26</f>
        <v>0</v>
      </c>
      <c r="AD26" s="561">
        <f>'m1'!AD26-m0!AD26</f>
        <v>0</v>
      </c>
      <c r="AE26" s="561">
        <f>'m1'!AE26-m0!AE26</f>
        <v>0</v>
      </c>
      <c r="AF26" s="99">
        <f>'m1'!AF26-m0!AF26</f>
        <v>0</v>
      </c>
      <c r="AG26" s="99">
        <f>'m1'!AG26-m0!AG26</f>
        <v>0</v>
      </c>
      <c r="AH26" s="99"/>
      <c r="AI26" s="185">
        <f t="shared" si="1"/>
        <v>37257</v>
      </c>
      <c r="AJ26" s="99">
        <f>'m1'!AJ26-m0!AJ26</f>
        <v>0</v>
      </c>
      <c r="AK26" s="99"/>
      <c r="AL26" s="100"/>
      <c r="AM26" s="99">
        <f>'m1'!AL26-m0!AL26</f>
        <v>0</v>
      </c>
      <c r="AN26" s="99">
        <f>'m1'!AM26-m0!AM26</f>
        <v>0</v>
      </c>
      <c r="AO26" s="99">
        <f>'m1'!AN26-m0!AN26</f>
        <v>0</v>
      </c>
      <c r="AP26" s="99">
        <f>'m1'!AO26-m0!AO26</f>
        <v>0</v>
      </c>
      <c r="AQ26" s="99">
        <f>'m1'!AP26-m0!AP26</f>
        <v>0</v>
      </c>
      <c r="AR26" s="99">
        <f>'m1'!AQ26-m0!AQ26</f>
        <v>0</v>
      </c>
      <c r="AS26" s="99">
        <f>'m1'!AR26-m0!AR26</f>
        <v>0</v>
      </c>
      <c r="AT26" s="99">
        <f>'m1'!AS26-m0!AS26</f>
        <v>0</v>
      </c>
      <c r="AU26" s="99"/>
      <c r="AV26" s="99"/>
      <c r="AW26" s="99">
        <f>'m1'!AV26-m0!AV26</f>
        <v>0</v>
      </c>
      <c r="AX26" s="99">
        <f>'m1'!AW26-m0!AW26</f>
        <v>0</v>
      </c>
      <c r="AY26" s="99">
        <f>'m1'!AX26-m0!AX26</f>
        <v>0</v>
      </c>
      <c r="AZ26" s="99">
        <f>'m1'!AY26-m0!AY26</f>
        <v>0</v>
      </c>
      <c r="BA26" s="99">
        <f>'m1'!AZ26-m0!AZ26</f>
        <v>0</v>
      </c>
      <c r="BB26" s="99">
        <f>'m1'!BA26-m0!BA26</f>
        <v>0</v>
      </c>
      <c r="BC26" s="99"/>
      <c r="BD26" s="99">
        <f>'m1'!BD26-m0!BC26</f>
        <v>-0.5950000000000002</v>
      </c>
      <c r="BE26" s="99">
        <f>'m1'!BE26-m0!BD26</f>
        <v>0.25</v>
      </c>
      <c r="BF26" s="99">
        <f>'m1'!BF26-m0!BE26</f>
        <v>-3.69</v>
      </c>
      <c r="BG26" s="99"/>
      <c r="BH26" s="65"/>
      <c r="BI26" s="70"/>
      <c r="BJ26" s="63"/>
      <c r="BK26" s="40"/>
      <c r="BL26" s="63"/>
      <c r="BM26" s="63"/>
      <c r="BN26" s="40"/>
      <c r="BO26" s="40"/>
      <c r="BP26" s="71"/>
      <c r="BQ26" s="71"/>
      <c r="BR26" s="40"/>
      <c r="BS26" s="71"/>
      <c r="BT26" s="40"/>
      <c r="BU26" s="40"/>
      <c r="BV26" s="40"/>
      <c r="BW26" s="49"/>
      <c r="BX26" s="49"/>
      <c r="BY26" s="49"/>
      <c r="BZ26" s="56"/>
      <c r="CA26" s="56"/>
      <c r="CB26" s="56"/>
      <c r="CC26" s="49"/>
      <c r="CD26" s="48"/>
      <c r="CE26" s="48"/>
      <c r="CF26" s="48"/>
      <c r="CG26" s="48"/>
      <c r="CH26" s="40"/>
      <c r="CI26" s="56"/>
      <c r="CJ26" s="56"/>
      <c r="CK26" s="72"/>
      <c r="CL26" s="40"/>
      <c r="CM26" s="56"/>
      <c r="CN26" s="40"/>
      <c r="CO26" s="49"/>
      <c r="CP26" s="49"/>
      <c r="CQ26" s="40"/>
      <c r="CR26" s="56"/>
      <c r="CS26" s="40"/>
      <c r="CT26" s="40"/>
      <c r="CU26" s="41"/>
      <c r="CV26" s="41"/>
      <c r="CW26" s="49"/>
      <c r="CX26" s="40"/>
      <c r="CY26" s="49"/>
      <c r="CZ26" s="40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</row>
    <row r="27" spans="1:118">
      <c r="A27" s="65">
        <v>37288</v>
      </c>
      <c r="B27" s="99">
        <f>IF('m1'!B27="",'m1'!C27,'m1'!B27)-IF(m0!B27="",m0!C27,m0!B27)</f>
        <v>0</v>
      </c>
      <c r="C27" s="99">
        <f>'m1'!C27-m0!C27</f>
        <v>0</v>
      </c>
      <c r="D27" s="99">
        <f>'m1'!D27-m0!D27</f>
        <v>0</v>
      </c>
      <c r="E27" s="99">
        <f>'m1'!E27-m0!E27</f>
        <v>0</v>
      </c>
      <c r="F27" s="99">
        <f>'m1'!F27-m0!F27</f>
        <v>0</v>
      </c>
      <c r="G27" s="99">
        <f>'m1'!G27-m0!G27</f>
        <v>0</v>
      </c>
      <c r="H27" s="99">
        <f>'m1'!H27-m0!H27</f>
        <v>0</v>
      </c>
      <c r="I27" s="99">
        <f>'m1'!I27-m0!I27</f>
        <v>0</v>
      </c>
      <c r="J27" s="99">
        <f>'m1'!J27-m0!J27</f>
        <v>0</v>
      </c>
      <c r="K27" s="99">
        <f>'m1'!K27-m0!K27</f>
        <v>0</v>
      </c>
      <c r="L27" s="99">
        <f>'m1'!L27-m0!L27</f>
        <v>0</v>
      </c>
      <c r="M27" s="99">
        <f>'m1'!M27-m0!M27</f>
        <v>0</v>
      </c>
      <c r="N27" s="99">
        <f>'m1'!N27-m0!N27</f>
        <v>0</v>
      </c>
      <c r="O27" s="99">
        <f>'m1'!O27-m0!O27</f>
        <v>0</v>
      </c>
      <c r="P27" s="99">
        <f>'m1'!P27-m0!P27</f>
        <v>0</v>
      </c>
      <c r="Q27" s="99">
        <f>'m1'!Q27-m0!Q27</f>
        <v>0</v>
      </c>
      <c r="R27" s="99">
        <f>'m1'!R27-m0!R27</f>
        <v>0</v>
      </c>
      <c r="T27" s="576">
        <f>'m1'!T27-m0!T27</f>
        <v>0</v>
      </c>
      <c r="U27" s="576">
        <f>'m1'!U27-m0!U27</f>
        <v>0</v>
      </c>
      <c r="V27" s="576">
        <f>'m1'!V27-m0!V27</f>
        <v>0</v>
      </c>
      <c r="X27" s="542">
        <f>'m1'!X27-m0!X27</f>
        <v>0</v>
      </c>
      <c r="Y27" s="542">
        <f>'m1'!Y27-m0!Y27</f>
        <v>0</v>
      </c>
      <c r="Z27" s="542">
        <f>'m1'!Z27-m0!Z27</f>
        <v>0</v>
      </c>
      <c r="AA27" s="542">
        <f>'m1'!AA27-m0!AA27</f>
        <v>0</v>
      </c>
      <c r="AB27" s="561">
        <f>'m1'!AB27-m0!AB27</f>
        <v>0</v>
      </c>
      <c r="AC27" s="561">
        <f>'m1'!AC27-m0!AC27</f>
        <v>0</v>
      </c>
      <c r="AD27" s="561">
        <f>'m1'!AD27-m0!AD27</f>
        <v>0</v>
      </c>
      <c r="AE27" s="561">
        <f>'m1'!AE27-m0!AE27</f>
        <v>0</v>
      </c>
      <c r="AF27" s="99">
        <f>'m1'!AF27-m0!AF27</f>
        <v>0</v>
      </c>
      <c r="AG27" s="99">
        <f>'m1'!AG27-m0!AG27</f>
        <v>0</v>
      </c>
      <c r="AH27" s="99"/>
      <c r="AI27" s="185">
        <f t="shared" si="1"/>
        <v>37288</v>
      </c>
      <c r="AJ27" s="99">
        <f>'m1'!AJ27-m0!AJ27</f>
        <v>0</v>
      </c>
      <c r="AK27" s="99"/>
      <c r="AL27" s="100"/>
      <c r="AM27" s="99">
        <f>'m1'!AL27-m0!AL27</f>
        <v>0</v>
      </c>
      <c r="AN27" s="99">
        <f>'m1'!AM27-m0!AM27</f>
        <v>0</v>
      </c>
      <c r="AO27" s="99">
        <f>'m1'!AN27-m0!AN27</f>
        <v>0</v>
      </c>
      <c r="AP27" s="99">
        <f>'m1'!AO27-m0!AO27</f>
        <v>0</v>
      </c>
      <c r="AQ27" s="99">
        <f>'m1'!AP27-m0!AP27</f>
        <v>0</v>
      </c>
      <c r="AR27" s="99">
        <f>'m1'!AQ27-m0!AQ27</f>
        <v>0</v>
      </c>
      <c r="AS27" s="99">
        <f>'m1'!AR27-m0!AR27</f>
        <v>0</v>
      </c>
      <c r="AT27" s="99">
        <f>'m1'!AS27-m0!AS27</f>
        <v>0</v>
      </c>
      <c r="AU27" s="99"/>
      <c r="AV27" s="99"/>
      <c r="AW27" s="99">
        <f>'m1'!AV27-m0!AV27</f>
        <v>0</v>
      </c>
      <c r="AX27" s="99">
        <f>'m1'!AW27-m0!AW27</f>
        <v>0</v>
      </c>
      <c r="AY27" s="99">
        <f>'m1'!AX27-m0!AX27</f>
        <v>0</v>
      </c>
      <c r="AZ27" s="99">
        <f>'m1'!AY27-m0!AY27</f>
        <v>0</v>
      </c>
      <c r="BA27" s="99">
        <f>'m1'!AZ27-m0!AZ27</f>
        <v>0</v>
      </c>
      <c r="BB27" s="99">
        <f>'m1'!BA27-m0!BA27</f>
        <v>0</v>
      </c>
      <c r="BC27" s="99"/>
      <c r="BD27" s="99">
        <f>'m1'!BD27-m0!BC27</f>
        <v>-0.59499999999999975</v>
      </c>
      <c r="BE27" s="99">
        <f>'m1'!BE27-m0!BD27</f>
        <v>0.25</v>
      </c>
      <c r="BF27" s="99">
        <f>'m1'!BF27-m0!BE27</f>
        <v>-3.5550000000000002</v>
      </c>
      <c r="BG27" s="99"/>
      <c r="BH27" s="65"/>
      <c r="BI27" s="70"/>
      <c r="BJ27" s="63"/>
      <c r="BK27" s="40"/>
      <c r="BL27" s="63"/>
      <c r="BM27" s="63"/>
      <c r="BN27" s="40"/>
      <c r="BO27" s="40"/>
      <c r="BP27" s="71"/>
      <c r="BQ27" s="71"/>
      <c r="BR27" s="40"/>
      <c r="BS27" s="71"/>
      <c r="BT27" s="40"/>
      <c r="BU27" s="40"/>
      <c r="BV27" s="40"/>
      <c r="BW27" s="49"/>
      <c r="BX27" s="49"/>
      <c r="BY27" s="49"/>
      <c r="BZ27" s="56"/>
      <c r="CA27" s="56"/>
      <c r="CB27" s="56"/>
      <c r="CC27" s="49"/>
      <c r="CD27" s="48"/>
      <c r="CE27" s="48"/>
      <c r="CF27" s="48"/>
      <c r="CG27" s="48"/>
      <c r="CH27" s="40"/>
      <c r="CI27" s="56"/>
      <c r="CJ27" s="56"/>
      <c r="CK27" s="72"/>
      <c r="CL27" s="40"/>
      <c r="CM27" s="56"/>
      <c r="CN27" s="40"/>
      <c r="CO27" s="49"/>
      <c r="CP27" s="49"/>
      <c r="CQ27" s="40"/>
      <c r="CR27" s="56"/>
      <c r="CS27" s="40"/>
      <c r="CT27" s="40"/>
      <c r="CU27" s="41"/>
      <c r="CV27" s="41"/>
      <c r="CW27" s="49"/>
      <c r="CX27" s="40"/>
      <c r="CY27" s="49"/>
      <c r="CZ27" s="40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</row>
    <row r="28" spans="1:118">
      <c r="A28" s="65">
        <v>37316</v>
      </c>
      <c r="B28" s="99">
        <f>IF('m1'!B28="",'m1'!C28,'m1'!B28)-IF(m0!B28="",m0!C28,m0!B28)</f>
        <v>0</v>
      </c>
      <c r="C28" s="99">
        <f>'m1'!C28-m0!C28</f>
        <v>0</v>
      </c>
      <c r="D28" s="99">
        <f>'m1'!D28-m0!D28</f>
        <v>0</v>
      </c>
      <c r="E28" s="99">
        <f>'m1'!E28-m0!E28</f>
        <v>0</v>
      </c>
      <c r="F28" s="99">
        <f>'m1'!F28-m0!F28</f>
        <v>0</v>
      </c>
      <c r="G28" s="99">
        <f>'m1'!G28-m0!G28</f>
        <v>0</v>
      </c>
      <c r="H28" s="99">
        <f>'m1'!H28-m0!H28</f>
        <v>0</v>
      </c>
      <c r="I28" s="99">
        <f>'m1'!I28-m0!I28</f>
        <v>0</v>
      </c>
      <c r="J28" s="99">
        <f>'m1'!J28-m0!J28</f>
        <v>0</v>
      </c>
      <c r="K28" s="99">
        <f>'m1'!K28-m0!K28</f>
        <v>0</v>
      </c>
      <c r="L28" s="99">
        <f>'m1'!L28-m0!L28</f>
        <v>0</v>
      </c>
      <c r="M28" s="99">
        <f>'m1'!M28-m0!M28</f>
        <v>0</v>
      </c>
      <c r="N28" s="99">
        <f>'m1'!N28-m0!N28</f>
        <v>0</v>
      </c>
      <c r="O28" s="99">
        <f>'m1'!O28-m0!O28</f>
        <v>0</v>
      </c>
      <c r="P28" s="99">
        <f>'m1'!P28-m0!P28</f>
        <v>0</v>
      </c>
      <c r="Q28" s="99">
        <f>'m1'!Q28-m0!Q28</f>
        <v>0</v>
      </c>
      <c r="R28" s="99">
        <f>'m1'!R28-m0!R28</f>
        <v>0</v>
      </c>
      <c r="T28" s="576">
        <f>'m1'!T28-m0!T28</f>
        <v>0</v>
      </c>
      <c r="U28" s="576">
        <f>'m1'!U28-m0!U28</f>
        <v>0</v>
      </c>
      <c r="V28" s="576">
        <f>'m1'!V28-m0!V28</f>
        <v>0</v>
      </c>
      <c r="X28" s="542">
        <f>'m1'!X28-m0!X28</f>
        <v>0</v>
      </c>
      <c r="Y28" s="542">
        <f>'m1'!Y28-m0!Y28</f>
        <v>0</v>
      </c>
      <c r="Z28" s="542">
        <f>'m1'!Z28-m0!Z28</f>
        <v>0</v>
      </c>
      <c r="AA28" s="542">
        <f>'m1'!AA28-m0!AA28</f>
        <v>0</v>
      </c>
      <c r="AB28" s="561">
        <f>'m1'!AB28-m0!AB28</f>
        <v>0</v>
      </c>
      <c r="AC28" s="561">
        <f>'m1'!AC28-m0!AC28</f>
        <v>0</v>
      </c>
      <c r="AD28" s="561">
        <f>'m1'!AD28-m0!AD28</f>
        <v>0</v>
      </c>
      <c r="AE28" s="561">
        <f>'m1'!AE28-m0!AE28</f>
        <v>0</v>
      </c>
      <c r="AF28" s="99">
        <f>'m1'!AF28-m0!AF28</f>
        <v>0</v>
      </c>
      <c r="AG28" s="99">
        <f>'m1'!AG28-m0!AG28</f>
        <v>0</v>
      </c>
      <c r="AH28" s="99"/>
      <c r="AI28" s="185">
        <f t="shared" si="1"/>
        <v>37316</v>
      </c>
      <c r="AJ28" s="99">
        <f>'m1'!AJ28-m0!AJ28</f>
        <v>0</v>
      </c>
      <c r="AK28" s="99"/>
      <c r="AL28" s="100"/>
      <c r="AM28" s="99">
        <f>'m1'!AL28-m0!AL28</f>
        <v>0</v>
      </c>
      <c r="AN28" s="99">
        <f>'m1'!AM28-m0!AM28</f>
        <v>0</v>
      </c>
      <c r="AO28" s="99">
        <f>'m1'!AN28-m0!AN28</f>
        <v>0</v>
      </c>
      <c r="AP28" s="99">
        <f>'m1'!AO28-m0!AO28</f>
        <v>0</v>
      </c>
      <c r="AQ28" s="99">
        <f>'m1'!AP28-m0!AP28</f>
        <v>0</v>
      </c>
      <c r="AR28" s="99">
        <f>'m1'!AQ28-m0!AQ28</f>
        <v>0</v>
      </c>
      <c r="AS28" s="99">
        <f>'m1'!AR28-m0!AR28</f>
        <v>0</v>
      </c>
      <c r="AT28" s="99">
        <f>'m1'!AS28-m0!AS28</f>
        <v>0</v>
      </c>
      <c r="AU28" s="99"/>
      <c r="AV28" s="99"/>
      <c r="AW28" s="99">
        <f>'m1'!AV28-m0!AV28</f>
        <v>0</v>
      </c>
      <c r="AX28" s="99">
        <f>'m1'!AW28-m0!AW28</f>
        <v>0</v>
      </c>
      <c r="AY28" s="99">
        <f>'m1'!AX28-m0!AX28</f>
        <v>0</v>
      </c>
      <c r="AZ28" s="99">
        <f>'m1'!AY28-m0!AY28</f>
        <v>0</v>
      </c>
      <c r="BA28" s="99">
        <f>'m1'!AZ28-m0!AZ28</f>
        <v>0</v>
      </c>
      <c r="BB28" s="99">
        <f>'m1'!BA28-m0!BA28</f>
        <v>0</v>
      </c>
      <c r="BC28" s="99"/>
      <c r="BD28" s="99">
        <f>'m1'!BD28-m0!BC28</f>
        <v>-0.51500000000000012</v>
      </c>
      <c r="BE28" s="99">
        <f>'m1'!BE28-m0!BD28</f>
        <v>0.25</v>
      </c>
      <c r="BF28" s="99">
        <f>'m1'!BF28-m0!BE28</f>
        <v>-3.42</v>
      </c>
      <c r="BG28" s="99"/>
      <c r="BH28" s="65"/>
      <c r="BI28" s="70"/>
      <c r="BJ28" s="63"/>
      <c r="BK28" s="40"/>
      <c r="BL28" s="63"/>
      <c r="BM28" s="63"/>
      <c r="BN28" s="40"/>
      <c r="BO28" s="40"/>
      <c r="BP28" s="71"/>
      <c r="BQ28" s="71"/>
      <c r="BR28" s="40"/>
      <c r="BS28" s="71"/>
      <c r="BT28" s="40"/>
      <c r="BU28" s="40"/>
      <c r="BV28" s="40"/>
      <c r="BW28" s="49"/>
      <c r="BX28" s="49"/>
      <c r="BY28" s="49"/>
      <c r="BZ28" s="56"/>
      <c r="CA28" s="56"/>
      <c r="CB28" s="56"/>
      <c r="CC28" s="49"/>
      <c r="CD28" s="48"/>
      <c r="CE28" s="48"/>
      <c r="CF28" s="48"/>
      <c r="CG28" s="48"/>
      <c r="CH28" s="40"/>
      <c r="CI28" s="56"/>
      <c r="CJ28" s="56"/>
      <c r="CK28" s="72"/>
      <c r="CL28" s="40"/>
      <c r="CM28" s="56"/>
      <c r="CN28" s="40"/>
      <c r="CO28" s="49"/>
      <c r="CP28" s="49"/>
      <c r="CQ28" s="40"/>
      <c r="CR28" s="56"/>
      <c r="CS28" s="40"/>
      <c r="CT28" s="40"/>
      <c r="CU28" s="41"/>
      <c r="CV28" s="41"/>
      <c r="CW28" s="49"/>
      <c r="CX28" s="40"/>
      <c r="CY28" s="49"/>
      <c r="CZ28" s="40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</row>
    <row r="29" spans="1:118">
      <c r="A29" s="65">
        <v>37347</v>
      </c>
      <c r="B29" s="99">
        <f>IF('m1'!B29="",'m1'!C29,'m1'!B29)-IF(m0!B29="",m0!C29,m0!B29)</f>
        <v>0</v>
      </c>
      <c r="C29" s="99">
        <f>'m1'!C29-m0!C29</f>
        <v>0</v>
      </c>
      <c r="D29" s="99">
        <f>'m1'!D29-m0!D29</f>
        <v>0</v>
      </c>
      <c r="E29" s="99">
        <f>'m1'!E29-m0!E29</f>
        <v>0</v>
      </c>
      <c r="F29" s="99">
        <f>'m1'!F29-m0!F29</f>
        <v>0</v>
      </c>
      <c r="G29" s="99">
        <f>'m1'!G29-m0!G29</f>
        <v>0</v>
      </c>
      <c r="H29" s="99">
        <f>'m1'!H29-m0!H29</f>
        <v>0</v>
      </c>
      <c r="I29" s="99">
        <f>'m1'!I29-m0!I29</f>
        <v>0</v>
      </c>
      <c r="J29" s="99">
        <f>'m1'!J29-m0!J29</f>
        <v>0</v>
      </c>
      <c r="K29" s="99">
        <f>'m1'!K29-m0!K29</f>
        <v>0</v>
      </c>
      <c r="L29" s="99">
        <f>'m1'!L29-m0!L29</f>
        <v>0</v>
      </c>
      <c r="M29" s="99">
        <f>'m1'!M29-m0!M29</f>
        <v>0</v>
      </c>
      <c r="N29" s="99">
        <f>'m1'!N29-m0!N29</f>
        <v>0</v>
      </c>
      <c r="O29" s="99">
        <f>'m1'!O29-m0!O29</f>
        <v>0</v>
      </c>
      <c r="P29" s="99">
        <f>'m1'!P29-m0!P29</f>
        <v>0</v>
      </c>
      <c r="Q29" s="99">
        <f>'m1'!Q29-m0!Q29</f>
        <v>0</v>
      </c>
      <c r="R29" s="99">
        <f>'m1'!R29-m0!R29</f>
        <v>0</v>
      </c>
      <c r="T29" s="576">
        <f>'m1'!T29-m0!T29</f>
        <v>0</v>
      </c>
      <c r="U29" s="576">
        <f>'m1'!U29-m0!U29</f>
        <v>0</v>
      </c>
      <c r="V29" s="576">
        <f>'m1'!V29-m0!V29</f>
        <v>0</v>
      </c>
      <c r="X29" s="542">
        <f>'m1'!X29-m0!X29</f>
        <v>0</v>
      </c>
      <c r="Y29" s="542">
        <f>'m1'!Y29-m0!Y29</f>
        <v>0</v>
      </c>
      <c r="Z29" s="542">
        <f>'m1'!Z29-m0!Z29</f>
        <v>0</v>
      </c>
      <c r="AA29" s="542">
        <f>'m1'!AA29-m0!AA29</f>
        <v>0</v>
      </c>
      <c r="AB29" s="561">
        <f>'m1'!AB29-m0!AB29</f>
        <v>0</v>
      </c>
      <c r="AC29" s="561">
        <f>'m1'!AC29-m0!AC29</f>
        <v>0</v>
      </c>
      <c r="AD29" s="561">
        <f>'m1'!AD29-m0!AD29</f>
        <v>0</v>
      </c>
      <c r="AE29" s="561">
        <f>'m1'!AE29-m0!AE29</f>
        <v>0</v>
      </c>
      <c r="AF29" s="99">
        <f>'m1'!AF29-m0!AF29</f>
        <v>0</v>
      </c>
      <c r="AG29" s="99">
        <f>'m1'!AG29-m0!AG29</f>
        <v>0</v>
      </c>
      <c r="AH29" s="99"/>
      <c r="AI29" s="185">
        <f t="shared" si="1"/>
        <v>37347</v>
      </c>
      <c r="AJ29" s="99">
        <f>'m1'!AJ29-m0!AJ29</f>
        <v>0</v>
      </c>
      <c r="AK29" s="99"/>
      <c r="AL29" s="100"/>
      <c r="AM29" s="99">
        <f>'m1'!AL29-m0!AL29</f>
        <v>0</v>
      </c>
      <c r="AN29" s="99">
        <f>'m1'!AM29-m0!AM29</f>
        <v>0</v>
      </c>
      <c r="AO29" s="99">
        <f>'m1'!AN29-m0!AN29</f>
        <v>0</v>
      </c>
      <c r="AP29" s="99">
        <f>'m1'!AO29-m0!AO29</f>
        <v>0</v>
      </c>
      <c r="AQ29" s="99">
        <f>'m1'!AP29-m0!AP29</f>
        <v>0</v>
      </c>
      <c r="AR29" s="99">
        <f>'m1'!AQ29-m0!AQ29</f>
        <v>0</v>
      </c>
      <c r="AS29" s="99">
        <f>'m1'!AR29-m0!AR29</f>
        <v>0</v>
      </c>
      <c r="AT29" s="99">
        <f>'m1'!AS29-m0!AS29</f>
        <v>0</v>
      </c>
      <c r="AU29" s="99"/>
      <c r="AV29" s="99"/>
      <c r="AW29" s="99">
        <f>'m1'!AV29-m0!AV29</f>
        <v>0</v>
      </c>
      <c r="AX29" s="99">
        <f>'m1'!AW29-m0!AW29</f>
        <v>0</v>
      </c>
      <c r="AY29" s="99">
        <f>'m1'!AX29-m0!AX29</f>
        <v>0</v>
      </c>
      <c r="AZ29" s="99">
        <f>'m1'!AY29-m0!AY29</f>
        <v>0</v>
      </c>
      <c r="BA29" s="99">
        <f>'m1'!AZ29-m0!AZ29</f>
        <v>0</v>
      </c>
      <c r="BB29" s="99">
        <f>'m1'!BA29-m0!BA29</f>
        <v>0</v>
      </c>
      <c r="BC29" s="99"/>
      <c r="BD29" s="99">
        <f>'m1'!BD29-m0!BC29</f>
        <v>-0.42750000000000021</v>
      </c>
      <c r="BE29" s="99">
        <f>'m1'!BE29-m0!BD29</f>
        <v>0.25</v>
      </c>
      <c r="BF29" s="99">
        <f>'m1'!BF29-m0!BE29</f>
        <v>-3.2749999999999999</v>
      </c>
      <c r="BG29" s="99"/>
      <c r="BH29" s="65"/>
      <c r="BI29" s="70"/>
      <c r="BJ29" s="63"/>
      <c r="BK29" s="40"/>
      <c r="BL29" s="63"/>
      <c r="BM29" s="63"/>
      <c r="BN29" s="40"/>
      <c r="BO29" s="40"/>
      <c r="BP29" s="71"/>
      <c r="BQ29" s="71"/>
      <c r="BR29" s="40"/>
      <c r="BS29" s="71"/>
      <c r="BT29" s="40"/>
      <c r="BU29" s="40"/>
      <c r="BV29" s="40"/>
      <c r="BW29" s="49"/>
      <c r="BX29" s="49"/>
      <c r="BY29" s="49"/>
      <c r="BZ29" s="40"/>
      <c r="CA29" s="40"/>
      <c r="CB29" s="40"/>
      <c r="CC29" s="49"/>
      <c r="CD29" s="48"/>
      <c r="CE29" s="48"/>
      <c r="CF29" s="40"/>
      <c r="CG29" s="48"/>
      <c r="CH29" s="40"/>
      <c r="CI29" s="56"/>
      <c r="CJ29" s="56"/>
      <c r="CK29" s="72"/>
      <c r="CL29" s="40"/>
      <c r="CM29" s="56"/>
      <c r="CN29" s="40"/>
      <c r="CO29" s="49"/>
      <c r="CP29" s="49"/>
      <c r="CQ29" s="40"/>
      <c r="CR29" s="56"/>
      <c r="CS29" s="40"/>
      <c r="CT29" s="40"/>
      <c r="CU29" s="41"/>
      <c r="CV29" s="41"/>
      <c r="CW29" s="49"/>
      <c r="CX29" s="40"/>
      <c r="CY29" s="49"/>
      <c r="CZ29" s="40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</row>
    <row r="30" spans="1:118">
      <c r="A30" s="65">
        <v>37377</v>
      </c>
      <c r="B30" s="99">
        <f>IF('m1'!B30="",'m1'!C30,'m1'!B30)-IF(m0!B30="",m0!C30,m0!B30)</f>
        <v>0</v>
      </c>
      <c r="C30" s="99">
        <f>'m1'!C30-m0!C30</f>
        <v>0</v>
      </c>
      <c r="D30" s="99">
        <f>'m1'!D30-m0!D30</f>
        <v>0</v>
      </c>
      <c r="E30" s="99">
        <f>'m1'!E30-m0!E30</f>
        <v>0</v>
      </c>
      <c r="F30" s="99">
        <f>'m1'!F30-m0!F30</f>
        <v>0</v>
      </c>
      <c r="G30" s="99">
        <f>'m1'!G30-m0!G30</f>
        <v>0</v>
      </c>
      <c r="H30" s="99">
        <f>'m1'!H30-m0!H30</f>
        <v>0</v>
      </c>
      <c r="I30" s="99">
        <f>'m1'!I30-m0!I30</f>
        <v>0</v>
      </c>
      <c r="J30" s="99">
        <f>'m1'!J30-m0!J30</f>
        <v>0</v>
      </c>
      <c r="K30" s="99">
        <f>'m1'!K30-m0!K30</f>
        <v>0</v>
      </c>
      <c r="L30" s="99">
        <f>'m1'!L30-m0!L30</f>
        <v>0</v>
      </c>
      <c r="M30" s="99">
        <f>'m1'!M30-m0!M30</f>
        <v>0</v>
      </c>
      <c r="N30" s="99">
        <f>'m1'!N30-m0!N30</f>
        <v>0</v>
      </c>
      <c r="O30" s="99">
        <f>'m1'!O30-m0!O30</f>
        <v>0</v>
      </c>
      <c r="P30" s="99">
        <f>'m1'!P30-m0!P30</f>
        <v>0</v>
      </c>
      <c r="Q30" s="99">
        <f>'m1'!Q30-m0!Q30</f>
        <v>0</v>
      </c>
      <c r="R30" s="99">
        <f>'m1'!R30-m0!R30</f>
        <v>0</v>
      </c>
      <c r="T30" s="576">
        <f>'m1'!T30-m0!T30</f>
        <v>0</v>
      </c>
      <c r="U30" s="576">
        <f>'m1'!U30-m0!U30</f>
        <v>0</v>
      </c>
      <c r="V30" s="576">
        <f>'m1'!V30-m0!V30</f>
        <v>0</v>
      </c>
      <c r="X30" s="542">
        <f>'m1'!X30-m0!X30</f>
        <v>0</v>
      </c>
      <c r="Y30" s="542">
        <f>'m1'!Y30-m0!Y30</f>
        <v>0</v>
      </c>
      <c r="Z30" s="542">
        <f>'m1'!Z30-m0!Z30</f>
        <v>0</v>
      </c>
      <c r="AA30" s="542">
        <f>'m1'!AA30-m0!AA30</f>
        <v>0</v>
      </c>
      <c r="AB30" s="561">
        <f>'m1'!AB30-m0!AB30</f>
        <v>0</v>
      </c>
      <c r="AC30" s="561">
        <f>'m1'!AC30-m0!AC30</f>
        <v>0</v>
      </c>
      <c r="AD30" s="561">
        <f>'m1'!AD30-m0!AD30</f>
        <v>0</v>
      </c>
      <c r="AE30" s="561">
        <f>'m1'!AE30-m0!AE30</f>
        <v>0</v>
      </c>
      <c r="AF30" s="99">
        <f>'m1'!AF30-m0!AF30</f>
        <v>0</v>
      </c>
      <c r="AG30" s="99">
        <f>'m1'!AG30-m0!AG30</f>
        <v>0</v>
      </c>
      <c r="AH30" s="99"/>
      <c r="AI30" s="185">
        <f t="shared" si="1"/>
        <v>37377</v>
      </c>
      <c r="AJ30" s="99">
        <f>'m1'!AJ30-m0!AJ30</f>
        <v>0</v>
      </c>
      <c r="AK30" s="99"/>
      <c r="AL30" s="100"/>
      <c r="AM30" s="99">
        <f>'m1'!AL30-m0!AL30</f>
        <v>0</v>
      </c>
      <c r="AN30" s="99">
        <f>'m1'!AM30-m0!AM30</f>
        <v>0</v>
      </c>
      <c r="AO30" s="99">
        <f>'m1'!AN30-m0!AN30</f>
        <v>0</v>
      </c>
      <c r="AP30" s="99">
        <f>'m1'!AO30-m0!AO30</f>
        <v>0</v>
      </c>
      <c r="AQ30" s="99">
        <f>'m1'!AP30-m0!AP30</f>
        <v>0</v>
      </c>
      <c r="AR30" s="99">
        <f>'m1'!AQ30-m0!AQ30</f>
        <v>0</v>
      </c>
      <c r="AS30" s="99">
        <f>'m1'!AR30-m0!AR30</f>
        <v>0</v>
      </c>
      <c r="AT30" s="99">
        <f>'m1'!AS30-m0!AS30</f>
        <v>0</v>
      </c>
      <c r="AU30" s="99"/>
      <c r="AV30" s="99"/>
      <c r="AW30" s="99">
        <f>'m1'!AV30-m0!AV30</f>
        <v>0</v>
      </c>
      <c r="AX30" s="99">
        <f>'m1'!AW30-m0!AW30</f>
        <v>0</v>
      </c>
      <c r="AY30" s="99">
        <f>'m1'!AX30-m0!AX30</f>
        <v>0</v>
      </c>
      <c r="AZ30" s="99">
        <f>'m1'!AY30-m0!AY30</f>
        <v>0</v>
      </c>
      <c r="BA30" s="99">
        <f>'m1'!AZ30-m0!AZ30</f>
        <v>0</v>
      </c>
      <c r="BB30" s="99">
        <f>'m1'!BA30-m0!BA30</f>
        <v>0</v>
      </c>
      <c r="BC30" s="99"/>
      <c r="BD30" s="99">
        <f>'m1'!BD30-m0!BC30</f>
        <v>-0.41250000000000009</v>
      </c>
      <c r="BE30" s="99">
        <f>'m1'!BE30-m0!BD30</f>
        <v>0.25</v>
      </c>
      <c r="BF30" s="99">
        <f>'m1'!BF30-m0!BE30</f>
        <v>-3.23</v>
      </c>
      <c r="BG30" s="99"/>
      <c r="BH30" s="65"/>
      <c r="BI30" s="70"/>
      <c r="BJ30" s="63"/>
      <c r="BK30" s="40"/>
      <c r="BL30" s="63"/>
      <c r="BM30" s="63"/>
      <c r="BN30" s="40"/>
      <c r="BO30" s="40"/>
      <c r="BP30" s="71"/>
      <c r="BQ30" s="71"/>
      <c r="BR30" s="40"/>
      <c r="BS30" s="71"/>
      <c r="BT30" s="40"/>
      <c r="BU30" s="40"/>
      <c r="BV30" s="40"/>
      <c r="BW30" s="49"/>
      <c r="BX30" s="49"/>
      <c r="BY30" s="49"/>
      <c r="BZ30" s="40"/>
      <c r="CA30" s="40"/>
      <c r="CB30" s="40"/>
      <c r="CC30" s="49"/>
      <c r="CD30" s="48"/>
      <c r="CE30" s="48"/>
      <c r="CF30" s="40"/>
      <c r="CG30" s="48"/>
      <c r="CH30" s="40"/>
      <c r="CI30" s="56"/>
      <c r="CJ30" s="56"/>
      <c r="CK30" s="72"/>
      <c r="CL30" s="40"/>
      <c r="CM30" s="56"/>
      <c r="CN30" s="40"/>
      <c r="CO30" s="49"/>
      <c r="CP30" s="49"/>
      <c r="CQ30" s="40"/>
      <c r="CR30" s="56"/>
      <c r="CS30" s="40"/>
      <c r="CT30" s="40"/>
      <c r="CU30" s="41"/>
      <c r="CV30" s="41"/>
      <c r="CW30" s="49"/>
      <c r="CX30" s="40"/>
      <c r="CY30" s="49"/>
      <c r="CZ30" s="40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</row>
    <row r="31" spans="1:118">
      <c r="A31" s="65">
        <v>37408</v>
      </c>
      <c r="B31" s="99">
        <f>IF('m1'!B31="",'m1'!C31,'m1'!B31)-IF(m0!B31="",m0!C31,m0!B31)</f>
        <v>0</v>
      </c>
      <c r="C31" s="99">
        <f>'m1'!C31-m0!C31</f>
        <v>0</v>
      </c>
      <c r="D31" s="99">
        <f>'m1'!D31-m0!D31</f>
        <v>0</v>
      </c>
      <c r="E31" s="99">
        <f>'m1'!E31-m0!E31</f>
        <v>0</v>
      </c>
      <c r="F31" s="99">
        <f>'m1'!F31-m0!F31</f>
        <v>0</v>
      </c>
      <c r="G31" s="99">
        <f>'m1'!G31-m0!G31</f>
        <v>0</v>
      </c>
      <c r="H31" s="99">
        <f>'m1'!H31-m0!H31</f>
        <v>0</v>
      </c>
      <c r="I31" s="99">
        <f>'m1'!I31-m0!I31</f>
        <v>0</v>
      </c>
      <c r="J31" s="99">
        <f>'m1'!J31-m0!J31</f>
        <v>0</v>
      </c>
      <c r="K31" s="99">
        <f>'m1'!K31-m0!K31</f>
        <v>0</v>
      </c>
      <c r="L31" s="99">
        <f>'m1'!L31-m0!L31</f>
        <v>0</v>
      </c>
      <c r="M31" s="99">
        <f>'m1'!M31-m0!M31</f>
        <v>0</v>
      </c>
      <c r="N31" s="99">
        <f>'m1'!N31-m0!N31</f>
        <v>0</v>
      </c>
      <c r="O31" s="99">
        <f>'m1'!O31-m0!O31</f>
        <v>0</v>
      </c>
      <c r="P31" s="99">
        <f>'m1'!P31-m0!P31</f>
        <v>0</v>
      </c>
      <c r="Q31" s="99">
        <f>'m1'!Q31-m0!Q31</f>
        <v>0</v>
      </c>
      <c r="R31" s="99">
        <f>'m1'!R31-m0!R31</f>
        <v>0</v>
      </c>
      <c r="T31" s="576">
        <f>'m1'!T31-m0!T31</f>
        <v>0</v>
      </c>
      <c r="U31" s="576">
        <f>'m1'!U31-m0!U31</f>
        <v>0</v>
      </c>
      <c r="V31" s="576">
        <f>'m1'!V31-m0!V31</f>
        <v>0</v>
      </c>
      <c r="X31" s="542">
        <f>'m1'!X31-m0!X31</f>
        <v>0</v>
      </c>
      <c r="Y31" s="542">
        <f>'m1'!Y31-m0!Y31</f>
        <v>0</v>
      </c>
      <c r="Z31" s="542">
        <f>'m1'!Z31-m0!Z31</f>
        <v>0</v>
      </c>
      <c r="AA31" s="542">
        <f>'m1'!AA31-m0!AA31</f>
        <v>0</v>
      </c>
      <c r="AB31" s="561">
        <f>'m1'!AB31-m0!AB31</f>
        <v>0</v>
      </c>
      <c r="AC31" s="561">
        <f>'m1'!AC31-m0!AC31</f>
        <v>0</v>
      </c>
      <c r="AD31" s="561">
        <f>'m1'!AD31-m0!AD31</f>
        <v>0</v>
      </c>
      <c r="AE31" s="561">
        <f>'m1'!AE31-m0!AE31</f>
        <v>0</v>
      </c>
      <c r="AF31" s="99">
        <f>'m1'!AF31-m0!AF31</f>
        <v>0</v>
      </c>
      <c r="AG31" s="99">
        <f>'m1'!AG31-m0!AG31</f>
        <v>0</v>
      </c>
      <c r="AH31" s="99"/>
      <c r="AI31" s="185">
        <f t="shared" si="1"/>
        <v>37408</v>
      </c>
      <c r="AJ31" s="99">
        <f>'m1'!AJ31-m0!AJ31</f>
        <v>0</v>
      </c>
      <c r="AK31" s="99"/>
      <c r="AL31" s="100"/>
      <c r="AM31" s="99">
        <f>'m1'!AL31-m0!AL31</f>
        <v>0</v>
      </c>
      <c r="AN31" s="99">
        <f>'m1'!AM31-m0!AM31</f>
        <v>0</v>
      </c>
      <c r="AO31" s="99">
        <f>'m1'!AN31-m0!AN31</f>
        <v>0</v>
      </c>
      <c r="AP31" s="99">
        <f>'m1'!AO31-m0!AO31</f>
        <v>0</v>
      </c>
      <c r="AQ31" s="99">
        <f>'m1'!AP31-m0!AP31</f>
        <v>0</v>
      </c>
      <c r="AR31" s="99">
        <f>'m1'!AQ31-m0!AQ31</f>
        <v>0</v>
      </c>
      <c r="AS31" s="99">
        <f>'m1'!AR31-m0!AR31</f>
        <v>0</v>
      </c>
      <c r="AT31" s="99">
        <f>'m1'!AS31-m0!AS31</f>
        <v>0</v>
      </c>
      <c r="AU31" s="99"/>
      <c r="AV31" s="99"/>
      <c r="AW31" s="99">
        <f>'m1'!AV31-m0!AV31</f>
        <v>0</v>
      </c>
      <c r="AX31" s="99">
        <f>'m1'!AW31-m0!AW31</f>
        <v>0</v>
      </c>
      <c r="AY31" s="99">
        <f>'m1'!AX31-m0!AX31</f>
        <v>0</v>
      </c>
      <c r="AZ31" s="99">
        <f>'m1'!AY31-m0!AY31</f>
        <v>0</v>
      </c>
      <c r="BA31" s="99">
        <f>'m1'!AZ31-m0!AZ31</f>
        <v>0</v>
      </c>
      <c r="BB31" s="99">
        <f>'m1'!BA31-m0!BA31</f>
        <v>0</v>
      </c>
      <c r="BC31" s="99"/>
      <c r="BD31" s="99">
        <f>'m1'!BD31-m0!BC31</f>
        <v>-0.41249999999999964</v>
      </c>
      <c r="BE31" s="99">
        <f>'m1'!BE31-m0!BD31</f>
        <v>0.25</v>
      </c>
      <c r="BF31" s="99">
        <f>'m1'!BF31-m0!BE31</f>
        <v>-3.22</v>
      </c>
      <c r="BG31" s="99"/>
      <c r="BH31" s="65"/>
      <c r="BI31" s="70"/>
      <c r="BJ31" s="63"/>
      <c r="BK31" s="40"/>
      <c r="BL31" s="63"/>
      <c r="BM31" s="63"/>
      <c r="BN31" s="40"/>
      <c r="BO31" s="40"/>
      <c r="BP31" s="71"/>
      <c r="BQ31" s="71"/>
      <c r="BR31" s="40"/>
      <c r="BS31" s="71"/>
      <c r="BT31" s="40"/>
      <c r="BU31" s="40"/>
      <c r="BV31" s="40"/>
      <c r="BW31" s="49"/>
      <c r="BX31" s="49"/>
      <c r="BY31" s="49"/>
      <c r="BZ31" s="40"/>
      <c r="CA31" s="40"/>
      <c r="CB31" s="40"/>
      <c r="CC31" s="49"/>
      <c r="CD31" s="48"/>
      <c r="CE31" s="48"/>
      <c r="CF31" s="40"/>
      <c r="CG31" s="48"/>
      <c r="CH31" s="40"/>
      <c r="CI31" s="56"/>
      <c r="CJ31" s="56"/>
      <c r="CK31" s="72"/>
      <c r="CL31" s="40"/>
      <c r="CM31" s="56"/>
      <c r="CN31" s="40"/>
      <c r="CO31" s="49"/>
      <c r="CP31" s="49"/>
      <c r="CQ31" s="40"/>
      <c r="CR31" s="56"/>
      <c r="CS31" s="40"/>
      <c r="CT31" s="40"/>
      <c r="CU31" s="41"/>
      <c r="CV31" s="41"/>
      <c r="CW31" s="49"/>
      <c r="CX31" s="40"/>
      <c r="CY31" s="49"/>
      <c r="CZ31" s="40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</row>
    <row r="32" spans="1:118">
      <c r="A32" s="65">
        <v>37438</v>
      </c>
      <c r="B32" s="99">
        <f>IF('m1'!B32="",'m1'!C32,'m1'!B32)-IF(m0!B32="",m0!C32,m0!B32)</f>
        <v>0</v>
      </c>
      <c r="C32" s="99">
        <f>'m1'!C32-m0!C32</f>
        <v>0</v>
      </c>
      <c r="D32" s="99">
        <f>'m1'!D32-m0!D32</f>
        <v>0</v>
      </c>
      <c r="E32" s="99">
        <f>'m1'!E32-m0!E32</f>
        <v>0</v>
      </c>
      <c r="F32" s="99">
        <f>'m1'!F32-m0!F32</f>
        <v>0</v>
      </c>
      <c r="G32" s="99">
        <f>'m1'!G32-m0!G32</f>
        <v>0</v>
      </c>
      <c r="H32" s="99">
        <f>'m1'!H32-m0!H32</f>
        <v>0</v>
      </c>
      <c r="I32" s="99">
        <f>'m1'!I32-m0!I32</f>
        <v>0</v>
      </c>
      <c r="J32" s="99">
        <f>'m1'!J32-m0!J32</f>
        <v>0</v>
      </c>
      <c r="K32" s="99">
        <f>'m1'!K32-m0!K32</f>
        <v>0</v>
      </c>
      <c r="L32" s="99">
        <f>'m1'!L32-m0!L32</f>
        <v>0</v>
      </c>
      <c r="M32" s="99">
        <f>'m1'!M32-m0!M32</f>
        <v>0</v>
      </c>
      <c r="N32" s="99">
        <f>'m1'!N32-m0!N32</f>
        <v>0</v>
      </c>
      <c r="O32" s="99">
        <f>'m1'!O32-m0!O32</f>
        <v>0</v>
      </c>
      <c r="P32" s="99">
        <f>'m1'!P32-m0!P32</f>
        <v>0</v>
      </c>
      <c r="Q32" s="99">
        <f>'m1'!Q32-m0!Q32</f>
        <v>0</v>
      </c>
      <c r="R32" s="99">
        <f>'m1'!R32-m0!R32</f>
        <v>0</v>
      </c>
      <c r="T32" s="576">
        <f>'m1'!T32-m0!T32</f>
        <v>0</v>
      </c>
      <c r="U32" s="576">
        <f>'m1'!U32-m0!U32</f>
        <v>0</v>
      </c>
      <c r="V32" s="576">
        <f>'m1'!V32-m0!V32</f>
        <v>0</v>
      </c>
      <c r="X32" s="542">
        <f>'m1'!X32-m0!X32</f>
        <v>0</v>
      </c>
      <c r="Y32" s="542">
        <f>'m1'!Y32-m0!Y32</f>
        <v>0</v>
      </c>
      <c r="Z32" s="542">
        <f>'m1'!Z32-m0!Z32</f>
        <v>0</v>
      </c>
      <c r="AA32" s="542">
        <f>'m1'!AA32-m0!AA32</f>
        <v>0</v>
      </c>
      <c r="AB32" s="561">
        <f>'m1'!AB32-m0!AB32</f>
        <v>0</v>
      </c>
      <c r="AC32" s="561">
        <f>'m1'!AC32-m0!AC32</f>
        <v>0</v>
      </c>
      <c r="AD32" s="561">
        <f>'m1'!AD32-m0!AD32</f>
        <v>0</v>
      </c>
      <c r="AE32" s="561">
        <f>'m1'!AE32-m0!AE32</f>
        <v>0</v>
      </c>
      <c r="AF32" s="99">
        <f>'m1'!AF32-m0!AF32</f>
        <v>0</v>
      </c>
      <c r="AG32" s="99">
        <f>'m1'!AG32-m0!AG32</f>
        <v>0</v>
      </c>
      <c r="AH32" s="99"/>
      <c r="AI32" s="185">
        <f t="shared" si="1"/>
        <v>37438</v>
      </c>
      <c r="AJ32" s="99">
        <f>'m1'!AJ32-m0!AJ32</f>
        <v>0</v>
      </c>
      <c r="AK32" s="99"/>
      <c r="AL32" s="100"/>
      <c r="AM32" s="99">
        <f>'m1'!AL32-m0!AL32</f>
        <v>0</v>
      </c>
      <c r="AN32" s="99">
        <f>'m1'!AM32-m0!AM32</f>
        <v>0</v>
      </c>
      <c r="AO32" s="99">
        <f>'m1'!AN32-m0!AN32</f>
        <v>0</v>
      </c>
      <c r="AP32" s="99">
        <f>'m1'!AO32-m0!AO32</f>
        <v>0</v>
      </c>
      <c r="AQ32" s="99">
        <f>'m1'!AP32-m0!AP32</f>
        <v>0</v>
      </c>
      <c r="AR32" s="99">
        <f>'m1'!AQ32-m0!AQ32</f>
        <v>0</v>
      </c>
      <c r="AS32" s="99">
        <f>'m1'!AR32-m0!AR32</f>
        <v>0</v>
      </c>
      <c r="AT32" s="99">
        <f>'m1'!AS32-m0!AS32</f>
        <v>0</v>
      </c>
      <c r="AU32" s="99"/>
      <c r="AV32" s="99"/>
      <c r="AW32" s="99">
        <f>'m1'!AV32-m0!AV32</f>
        <v>0</v>
      </c>
      <c r="AX32" s="99">
        <f>'m1'!AW32-m0!AW32</f>
        <v>0</v>
      </c>
      <c r="AY32" s="99">
        <f>'m1'!AX32-m0!AX32</f>
        <v>0</v>
      </c>
      <c r="AZ32" s="99">
        <f>'m1'!AY32-m0!AY32</f>
        <v>0</v>
      </c>
      <c r="BA32" s="99">
        <f>'m1'!AZ32-m0!AZ32</f>
        <v>0</v>
      </c>
      <c r="BB32" s="99">
        <f>'m1'!BA32-m0!BA32</f>
        <v>0</v>
      </c>
      <c r="BC32" s="99"/>
      <c r="BD32" s="99">
        <f>'m1'!BD32-m0!BC32</f>
        <v>-0.41249999999999964</v>
      </c>
      <c r="BE32" s="99">
        <f>'m1'!BE32-m0!BD32</f>
        <v>0.25</v>
      </c>
      <c r="BF32" s="99">
        <f>'m1'!BF32-m0!BE32</f>
        <v>-3.22</v>
      </c>
      <c r="BG32" s="99"/>
      <c r="BH32" s="65"/>
      <c r="BI32" s="70"/>
      <c r="BJ32" s="63"/>
      <c r="BK32" s="40"/>
      <c r="BL32" s="63"/>
      <c r="BM32" s="63"/>
      <c r="BN32" s="40"/>
      <c r="BO32" s="40"/>
      <c r="BP32" s="71"/>
      <c r="BQ32" s="71"/>
      <c r="BR32" s="40"/>
      <c r="BS32" s="71"/>
      <c r="BT32" s="40"/>
      <c r="BU32" s="40"/>
      <c r="BV32" s="40"/>
      <c r="BW32" s="49"/>
      <c r="BX32" s="49"/>
      <c r="BY32" s="49"/>
      <c r="BZ32" s="40"/>
      <c r="CA32" s="40"/>
      <c r="CB32" s="40"/>
      <c r="CC32" s="49"/>
      <c r="CD32" s="48"/>
      <c r="CE32" s="48"/>
      <c r="CF32" s="40"/>
      <c r="CG32" s="48"/>
      <c r="CH32" s="40"/>
      <c r="CI32" s="56"/>
      <c r="CJ32" s="56"/>
      <c r="CK32" s="72"/>
      <c r="CL32" s="40"/>
      <c r="CM32" s="56"/>
      <c r="CN32" s="40"/>
      <c r="CO32" s="49"/>
      <c r="CP32" s="49"/>
      <c r="CQ32" s="40"/>
      <c r="CR32" s="56"/>
      <c r="CS32" s="40"/>
      <c r="CT32" s="40"/>
      <c r="CU32" s="41"/>
      <c r="CV32" s="41"/>
      <c r="CW32" s="49"/>
      <c r="CX32" s="40"/>
      <c r="CY32" s="49"/>
      <c r="CZ32" s="40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</row>
    <row r="33" spans="1:118">
      <c r="A33" s="65">
        <v>37469</v>
      </c>
      <c r="B33" s="99">
        <f>IF('m1'!B33="",'m1'!C33,'m1'!B33)-IF(m0!B33="",m0!C33,m0!B33)</f>
        <v>0</v>
      </c>
      <c r="C33" s="99">
        <f>'m1'!C33-m0!C33</f>
        <v>0</v>
      </c>
      <c r="D33" s="99">
        <f>'m1'!D33-m0!D33</f>
        <v>0</v>
      </c>
      <c r="E33" s="99">
        <f>'m1'!E33-m0!E33</f>
        <v>0</v>
      </c>
      <c r="F33" s="99">
        <f>'m1'!F33-m0!F33</f>
        <v>0</v>
      </c>
      <c r="G33" s="99">
        <f>'m1'!G33-m0!G33</f>
        <v>0</v>
      </c>
      <c r="H33" s="99">
        <f>'m1'!H33-m0!H33</f>
        <v>0</v>
      </c>
      <c r="I33" s="99">
        <f>'m1'!I33-m0!I33</f>
        <v>0</v>
      </c>
      <c r="J33" s="99">
        <f>'m1'!J33-m0!J33</f>
        <v>0</v>
      </c>
      <c r="K33" s="99">
        <f>'m1'!K33-m0!K33</f>
        <v>0</v>
      </c>
      <c r="L33" s="99">
        <f>'m1'!L33-m0!L33</f>
        <v>0</v>
      </c>
      <c r="M33" s="99">
        <f>'m1'!M33-m0!M33</f>
        <v>0</v>
      </c>
      <c r="N33" s="99">
        <f>'m1'!N33-m0!N33</f>
        <v>0</v>
      </c>
      <c r="O33" s="99">
        <f>'m1'!O33-m0!O33</f>
        <v>0</v>
      </c>
      <c r="P33" s="99">
        <f>'m1'!P33-m0!P33</f>
        <v>0</v>
      </c>
      <c r="Q33" s="99">
        <f>'m1'!Q33-m0!Q33</f>
        <v>0</v>
      </c>
      <c r="R33" s="99">
        <f>'m1'!R33-m0!R33</f>
        <v>0</v>
      </c>
      <c r="T33" s="576">
        <f>'m1'!T33-m0!T33</f>
        <v>0</v>
      </c>
      <c r="U33" s="576">
        <f>'m1'!U33-m0!U33</f>
        <v>0</v>
      </c>
      <c r="V33" s="576">
        <f>'m1'!V33-m0!V33</f>
        <v>0</v>
      </c>
      <c r="X33" s="542">
        <f>'m1'!X33-m0!X33</f>
        <v>0</v>
      </c>
      <c r="Y33" s="542">
        <f>'m1'!Y33-m0!Y33</f>
        <v>0</v>
      </c>
      <c r="Z33" s="542">
        <f>'m1'!Z33-m0!Z33</f>
        <v>0</v>
      </c>
      <c r="AA33" s="542">
        <f>'m1'!AA33-m0!AA33</f>
        <v>0</v>
      </c>
      <c r="AB33" s="561">
        <f>'m1'!AB33-m0!AB33</f>
        <v>0</v>
      </c>
      <c r="AC33" s="561">
        <f>'m1'!AC33-m0!AC33</f>
        <v>0</v>
      </c>
      <c r="AD33" s="561">
        <f>'m1'!AD33-m0!AD33</f>
        <v>0</v>
      </c>
      <c r="AE33" s="561">
        <f>'m1'!AE33-m0!AE33</f>
        <v>0</v>
      </c>
      <c r="AF33" s="99">
        <f>'m1'!AF33-m0!AF33</f>
        <v>0</v>
      </c>
      <c r="AG33" s="99">
        <f>'m1'!AG33-m0!AG33</f>
        <v>0</v>
      </c>
      <c r="AH33" s="99"/>
      <c r="AI33" s="185">
        <f t="shared" si="1"/>
        <v>37469</v>
      </c>
      <c r="AJ33" s="99">
        <f>'m1'!AJ33-m0!AJ33</f>
        <v>0</v>
      </c>
      <c r="AK33" s="99"/>
      <c r="AL33" s="100"/>
      <c r="AM33" s="99">
        <f>'m1'!AL33-m0!AL33</f>
        <v>0</v>
      </c>
      <c r="AN33" s="99">
        <f>'m1'!AM33-m0!AM33</f>
        <v>0</v>
      </c>
      <c r="AO33" s="99">
        <f>'m1'!AN33-m0!AN33</f>
        <v>0</v>
      </c>
      <c r="AP33" s="99">
        <f>'m1'!AO33-m0!AO33</f>
        <v>0</v>
      </c>
      <c r="AQ33" s="99">
        <f>'m1'!AP33-m0!AP33</f>
        <v>0</v>
      </c>
      <c r="AR33" s="99">
        <f>'m1'!AQ33-m0!AQ33</f>
        <v>0</v>
      </c>
      <c r="AS33" s="99">
        <f>'m1'!AR33-m0!AR33</f>
        <v>0</v>
      </c>
      <c r="AT33" s="99">
        <f>'m1'!AS33-m0!AS33</f>
        <v>0</v>
      </c>
      <c r="AU33" s="99"/>
      <c r="AV33" s="99"/>
      <c r="AW33" s="99">
        <f>'m1'!AV33-m0!AV33</f>
        <v>0</v>
      </c>
      <c r="AX33" s="99">
        <f>'m1'!AW33-m0!AW33</f>
        <v>0</v>
      </c>
      <c r="AY33" s="99">
        <f>'m1'!AX33-m0!AX33</f>
        <v>0</v>
      </c>
      <c r="AZ33" s="99">
        <f>'m1'!AY33-m0!AY33</f>
        <v>0</v>
      </c>
      <c r="BA33" s="99">
        <f>'m1'!AZ33-m0!AZ33</f>
        <v>0</v>
      </c>
      <c r="BB33" s="99">
        <f>'m1'!BA33-m0!BA33</f>
        <v>0</v>
      </c>
      <c r="BC33" s="99"/>
      <c r="BD33" s="99">
        <f>'m1'!BD33-m0!BC33</f>
        <v>-0.41249999999999964</v>
      </c>
      <c r="BE33" s="99">
        <f>'m1'!BE33-m0!BD33</f>
        <v>0.25</v>
      </c>
      <c r="BF33" s="99">
        <f>'m1'!BF33-m0!BE33</f>
        <v>-3.22</v>
      </c>
      <c r="BG33" s="99"/>
      <c r="BH33" s="65"/>
      <c r="BI33" s="70"/>
      <c r="BJ33" s="63"/>
      <c r="BK33" s="40"/>
      <c r="BL33" s="63"/>
      <c r="BM33" s="63"/>
      <c r="BN33" s="40"/>
      <c r="BO33" s="40"/>
      <c r="BP33" s="71"/>
      <c r="BQ33" s="71"/>
      <c r="BR33" s="40"/>
      <c r="BS33" s="71"/>
      <c r="BT33" s="40"/>
      <c r="BU33" s="40"/>
      <c r="BV33" s="40"/>
      <c r="BW33" s="49"/>
      <c r="BX33" s="49"/>
      <c r="BY33" s="49"/>
      <c r="BZ33" s="40"/>
      <c r="CA33" s="40"/>
      <c r="CB33" s="40"/>
      <c r="CC33" s="49"/>
      <c r="CD33" s="48"/>
      <c r="CE33" s="48"/>
      <c r="CF33" s="40"/>
      <c r="CG33" s="48"/>
      <c r="CH33" s="40"/>
      <c r="CI33" s="56"/>
      <c r="CJ33" s="56"/>
      <c r="CK33" s="72"/>
      <c r="CL33" s="40"/>
      <c r="CM33" s="56"/>
      <c r="CN33" s="40"/>
      <c r="CO33" s="49"/>
      <c r="CP33" s="49"/>
      <c r="CQ33" s="40"/>
      <c r="CR33" s="56"/>
      <c r="CS33" s="40"/>
      <c r="CT33" s="40"/>
      <c r="CU33" s="41"/>
      <c r="CV33" s="41"/>
      <c r="CW33" s="49"/>
      <c r="CX33" s="40"/>
      <c r="CY33" s="49"/>
      <c r="CZ33" s="40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</row>
    <row r="34" spans="1:118">
      <c r="A34" s="65">
        <v>37500</v>
      </c>
      <c r="B34" s="99">
        <f>IF('m1'!B34="",'m1'!C34,'m1'!B34)-IF(m0!B34="",m0!C34,m0!B34)</f>
        <v>0</v>
      </c>
      <c r="C34" s="99">
        <f>'m1'!C34-m0!C34</f>
        <v>0</v>
      </c>
      <c r="D34" s="99">
        <f>'m1'!D34-m0!D34</f>
        <v>0</v>
      </c>
      <c r="E34" s="99">
        <f>'m1'!E34-m0!E34</f>
        <v>0</v>
      </c>
      <c r="F34" s="99">
        <f>'m1'!F34-m0!F34</f>
        <v>0</v>
      </c>
      <c r="G34" s="99">
        <f>'m1'!G34-m0!G34</f>
        <v>0</v>
      </c>
      <c r="H34" s="99">
        <f>'m1'!H34-m0!H34</f>
        <v>0</v>
      </c>
      <c r="I34" s="99">
        <f>'m1'!I34-m0!I34</f>
        <v>0</v>
      </c>
      <c r="J34" s="99">
        <f>'m1'!J34-m0!J34</f>
        <v>0</v>
      </c>
      <c r="K34" s="99">
        <f>'m1'!K34-m0!K34</f>
        <v>0</v>
      </c>
      <c r="L34" s="99">
        <f>'m1'!L34-m0!L34</f>
        <v>0</v>
      </c>
      <c r="M34" s="99">
        <f>'m1'!M34-m0!M34</f>
        <v>0</v>
      </c>
      <c r="N34" s="99">
        <f>'m1'!N34-m0!N34</f>
        <v>0</v>
      </c>
      <c r="O34" s="99">
        <f>'m1'!O34-m0!O34</f>
        <v>0</v>
      </c>
      <c r="P34" s="99">
        <f>'m1'!P34-m0!P34</f>
        <v>0</v>
      </c>
      <c r="Q34" s="99">
        <f>'m1'!Q34-m0!Q34</f>
        <v>0</v>
      </c>
      <c r="R34" s="99">
        <f>'m1'!R34-m0!R34</f>
        <v>0</v>
      </c>
      <c r="T34" s="576">
        <f>'m1'!T34-m0!T34</f>
        <v>0</v>
      </c>
      <c r="U34" s="576">
        <f>'m1'!U34-m0!U34</f>
        <v>0</v>
      </c>
      <c r="V34" s="576">
        <f>'m1'!V34-m0!V34</f>
        <v>0</v>
      </c>
      <c r="X34" s="542">
        <f>'m1'!X34-m0!X34</f>
        <v>0</v>
      </c>
      <c r="Y34" s="542">
        <f>'m1'!Y34-m0!Y34</f>
        <v>0</v>
      </c>
      <c r="Z34" s="542">
        <f>'m1'!Z34-m0!Z34</f>
        <v>0</v>
      </c>
      <c r="AA34" s="542">
        <f>'m1'!AA34-m0!AA34</f>
        <v>0</v>
      </c>
      <c r="AB34" s="561">
        <f>'m1'!AB34-m0!AB34</f>
        <v>0</v>
      </c>
      <c r="AC34" s="561">
        <f>'m1'!AC34-m0!AC34</f>
        <v>0</v>
      </c>
      <c r="AD34" s="561">
        <f>'m1'!AD34-m0!AD34</f>
        <v>0</v>
      </c>
      <c r="AE34" s="561">
        <f>'m1'!AE34-m0!AE34</f>
        <v>0</v>
      </c>
      <c r="AF34" s="99">
        <f>'m1'!AF34-m0!AF34</f>
        <v>0</v>
      </c>
      <c r="AG34" s="99">
        <f>'m1'!AG34-m0!AG34</f>
        <v>0</v>
      </c>
      <c r="AH34" s="99"/>
      <c r="AI34" s="185">
        <f t="shared" si="1"/>
        <v>37500</v>
      </c>
      <c r="AJ34" s="99">
        <f>'m1'!AJ34-m0!AJ34</f>
        <v>0</v>
      </c>
      <c r="AK34" s="99"/>
      <c r="AL34" s="100"/>
      <c r="AM34" s="99">
        <f>'m1'!AL34-m0!AL34</f>
        <v>0</v>
      </c>
      <c r="AN34" s="99">
        <f>'m1'!AM34-m0!AM34</f>
        <v>0</v>
      </c>
      <c r="AO34" s="99">
        <f>'m1'!AN34-m0!AN34</f>
        <v>0</v>
      </c>
      <c r="AP34" s="99">
        <f>'m1'!AO34-m0!AO34</f>
        <v>0</v>
      </c>
      <c r="AQ34" s="99">
        <f>'m1'!AP34-m0!AP34</f>
        <v>0</v>
      </c>
      <c r="AR34" s="99">
        <f>'m1'!AQ34-m0!AQ34</f>
        <v>0</v>
      </c>
      <c r="AS34" s="99">
        <f>'m1'!AR34-m0!AR34</f>
        <v>0</v>
      </c>
      <c r="AT34" s="99">
        <f>'m1'!AS34-m0!AS34</f>
        <v>0</v>
      </c>
      <c r="AU34" s="99"/>
      <c r="AV34" s="99"/>
      <c r="AW34" s="99">
        <f>'m1'!AV34-m0!AV34</f>
        <v>0</v>
      </c>
      <c r="AX34" s="99">
        <f>'m1'!AW34-m0!AW34</f>
        <v>0</v>
      </c>
      <c r="AY34" s="99">
        <f>'m1'!AX34-m0!AX34</f>
        <v>0</v>
      </c>
      <c r="AZ34" s="99">
        <f>'m1'!AY34-m0!AY34</f>
        <v>0</v>
      </c>
      <c r="BA34" s="99">
        <f>'m1'!AZ34-m0!AZ34</f>
        <v>0</v>
      </c>
      <c r="BB34" s="99">
        <f>'m1'!BA34-m0!BA34</f>
        <v>0</v>
      </c>
      <c r="BC34" s="99"/>
      <c r="BD34" s="99">
        <f>'m1'!BD34-m0!BC34</f>
        <v>-0.41250000000000009</v>
      </c>
      <c r="BE34" s="99">
        <f>'m1'!BE34-m0!BD34</f>
        <v>0.25</v>
      </c>
      <c r="BF34" s="99">
        <f>'m1'!BF34-m0!BE34</f>
        <v>-3.21</v>
      </c>
      <c r="BG34" s="99"/>
      <c r="BH34" s="65"/>
      <c r="BI34" s="70"/>
      <c r="BJ34" s="63"/>
      <c r="BK34" s="40"/>
      <c r="BL34" s="63"/>
      <c r="BM34" s="63"/>
      <c r="BN34" s="40"/>
      <c r="BO34" s="40"/>
      <c r="BP34" s="71"/>
      <c r="BQ34" s="71"/>
      <c r="BR34" s="40"/>
      <c r="BS34" s="71"/>
      <c r="BT34" s="40"/>
      <c r="BU34" s="40"/>
      <c r="BV34" s="40"/>
      <c r="BW34" s="49"/>
      <c r="BX34" s="49"/>
      <c r="BY34" s="49"/>
      <c r="BZ34" s="40"/>
      <c r="CA34" s="40"/>
      <c r="CB34" s="40"/>
      <c r="CC34" s="49"/>
      <c r="CD34" s="48"/>
      <c r="CE34" s="48"/>
      <c r="CF34" s="40"/>
      <c r="CG34" s="48"/>
      <c r="CH34" s="40"/>
      <c r="CI34" s="56"/>
      <c r="CJ34" s="56"/>
      <c r="CK34" s="72"/>
      <c r="CL34" s="40"/>
      <c r="CM34" s="56"/>
      <c r="CN34" s="40"/>
      <c r="CO34" s="49"/>
      <c r="CP34" s="49"/>
      <c r="CQ34" s="40"/>
      <c r="CR34" s="56"/>
      <c r="CS34" s="40"/>
      <c r="CT34" s="40"/>
      <c r="CU34" s="41"/>
      <c r="CV34" s="41"/>
      <c r="CW34" s="49"/>
      <c r="CX34" s="40"/>
      <c r="CY34" s="49"/>
      <c r="CZ34" s="40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</row>
    <row r="35" spans="1:118">
      <c r="A35" s="65">
        <v>37530</v>
      </c>
      <c r="B35" s="99">
        <f>IF('m1'!B35="",'m1'!C35,'m1'!B35)-IF(m0!B35="",m0!C35,m0!B35)</f>
        <v>0</v>
      </c>
      <c r="C35" s="99">
        <f>'m1'!C35-m0!C35</f>
        <v>0</v>
      </c>
      <c r="D35" s="99">
        <f>'m1'!D35-m0!D35</f>
        <v>0</v>
      </c>
      <c r="E35" s="99">
        <f>'m1'!E35-m0!E35</f>
        <v>0</v>
      </c>
      <c r="F35" s="99">
        <f>'m1'!F35-m0!F35</f>
        <v>0</v>
      </c>
      <c r="G35" s="99">
        <f>'m1'!G35-m0!G35</f>
        <v>0</v>
      </c>
      <c r="H35" s="99">
        <f>'m1'!H35-m0!H35</f>
        <v>0</v>
      </c>
      <c r="I35" s="99">
        <f>'m1'!I35-m0!I35</f>
        <v>0</v>
      </c>
      <c r="J35" s="99">
        <f>'m1'!J35-m0!J35</f>
        <v>0</v>
      </c>
      <c r="K35" s="99">
        <f>'m1'!K35-m0!K35</f>
        <v>0</v>
      </c>
      <c r="L35" s="99">
        <f>'m1'!L35-m0!L35</f>
        <v>0</v>
      </c>
      <c r="M35" s="99">
        <f>'m1'!M35-m0!M35</f>
        <v>0</v>
      </c>
      <c r="N35" s="99">
        <f>'m1'!N35-m0!N35</f>
        <v>0</v>
      </c>
      <c r="O35" s="99">
        <f>'m1'!O35-m0!O35</f>
        <v>0</v>
      </c>
      <c r="P35" s="99">
        <f>'m1'!P35-m0!P35</f>
        <v>0</v>
      </c>
      <c r="Q35" s="99">
        <f>'m1'!Q35-m0!Q35</f>
        <v>0</v>
      </c>
      <c r="R35" s="99">
        <f>'m1'!R35-m0!R35</f>
        <v>0</v>
      </c>
      <c r="T35" s="576">
        <f>'m1'!T35-m0!T35</f>
        <v>0</v>
      </c>
      <c r="U35" s="576">
        <f>'m1'!U35-m0!U35</f>
        <v>0</v>
      </c>
      <c r="V35" s="576">
        <f>'m1'!V35-m0!V35</f>
        <v>0</v>
      </c>
      <c r="X35" s="542">
        <f>'m1'!X35-m0!X35</f>
        <v>0</v>
      </c>
      <c r="Y35" s="542">
        <f>'m1'!Y35-m0!Y35</f>
        <v>0</v>
      </c>
      <c r="Z35" s="542">
        <f>'m1'!Z35-m0!Z35</f>
        <v>0</v>
      </c>
      <c r="AA35" s="542">
        <f>'m1'!AA35-m0!AA35</f>
        <v>0</v>
      </c>
      <c r="AB35" s="561">
        <f>'m1'!AB35-m0!AB35</f>
        <v>0</v>
      </c>
      <c r="AC35" s="561">
        <f>'m1'!AC35-m0!AC35</f>
        <v>0</v>
      </c>
      <c r="AD35" s="561">
        <f>'m1'!AD35-m0!AD35</f>
        <v>0</v>
      </c>
      <c r="AE35" s="561">
        <f>'m1'!AE35-m0!AE35</f>
        <v>0</v>
      </c>
      <c r="AF35" s="99">
        <f>'m1'!AF35-m0!AF35</f>
        <v>0</v>
      </c>
      <c r="AG35" s="99">
        <f>'m1'!AG35-m0!AG35</f>
        <v>0</v>
      </c>
      <c r="AH35" s="99"/>
      <c r="AI35" s="185">
        <f t="shared" si="1"/>
        <v>37530</v>
      </c>
      <c r="AJ35" s="99">
        <f>'m1'!AJ35-m0!AJ35</f>
        <v>0</v>
      </c>
      <c r="AK35" s="99"/>
      <c r="AL35" s="100"/>
      <c r="AM35" s="99">
        <f>'m1'!AL35-m0!AL35</f>
        <v>0</v>
      </c>
      <c r="AN35" s="99">
        <f>'m1'!AM35-m0!AM35</f>
        <v>0</v>
      </c>
      <c r="AO35" s="99">
        <f>'m1'!AN35-m0!AN35</f>
        <v>0</v>
      </c>
      <c r="AP35" s="99">
        <f>'m1'!AO35-m0!AO35</f>
        <v>0</v>
      </c>
      <c r="AQ35" s="99">
        <f>'m1'!AP35-m0!AP35</f>
        <v>0</v>
      </c>
      <c r="AR35" s="99">
        <f>'m1'!AQ35-m0!AQ35</f>
        <v>0</v>
      </c>
      <c r="AS35" s="99">
        <f>'m1'!AR35-m0!AR35</f>
        <v>0</v>
      </c>
      <c r="AT35" s="99">
        <f>'m1'!AS35-m0!AS35</f>
        <v>0</v>
      </c>
      <c r="AU35" s="99"/>
      <c r="AV35" s="99"/>
      <c r="AW35" s="99">
        <f>'m1'!AV35-m0!AV35</f>
        <v>0</v>
      </c>
      <c r="AX35" s="99">
        <f>'m1'!AW35-m0!AW35</f>
        <v>0</v>
      </c>
      <c r="AY35" s="99">
        <f>'m1'!AX35-m0!AX35</f>
        <v>0</v>
      </c>
      <c r="AZ35" s="99">
        <f>'m1'!AY35-m0!AY35</f>
        <v>0</v>
      </c>
      <c r="BA35" s="99">
        <f>'m1'!AZ35-m0!AZ35</f>
        <v>0</v>
      </c>
      <c r="BB35" s="99">
        <f>'m1'!BA35-m0!BA35</f>
        <v>0</v>
      </c>
      <c r="BC35" s="99"/>
      <c r="BD35" s="99">
        <f>'m1'!BD35-m0!BC35</f>
        <v>-0.41500000000000004</v>
      </c>
      <c r="BE35" s="99">
        <f>'m1'!BE35-m0!BD35</f>
        <v>0.25</v>
      </c>
      <c r="BF35" s="99">
        <f>'m1'!BF35-m0!BE35</f>
        <v>-3.23</v>
      </c>
      <c r="BG35" s="99"/>
      <c r="BH35" s="65"/>
      <c r="BI35" s="70"/>
      <c r="BJ35" s="63"/>
      <c r="BK35" s="40"/>
      <c r="BL35" s="63"/>
      <c r="BM35" s="63"/>
      <c r="BN35" s="40"/>
      <c r="BO35" s="40"/>
      <c r="BP35" s="71"/>
      <c r="BQ35" s="71"/>
      <c r="BR35" s="40"/>
      <c r="BS35" s="71"/>
      <c r="BT35" s="40"/>
      <c r="BU35" s="40"/>
      <c r="BV35" s="40"/>
      <c r="BW35" s="49"/>
      <c r="BX35" s="49"/>
      <c r="BY35" s="49"/>
      <c r="BZ35" s="40"/>
      <c r="CA35" s="40"/>
      <c r="CB35" s="40"/>
      <c r="CC35" s="49"/>
      <c r="CD35" s="48"/>
      <c r="CE35" s="48"/>
      <c r="CF35" s="40"/>
      <c r="CG35" s="48"/>
      <c r="CH35" s="40"/>
      <c r="CI35" s="56"/>
      <c r="CJ35" s="56"/>
      <c r="CK35" s="72"/>
      <c r="CL35" s="40"/>
      <c r="CM35" s="56"/>
      <c r="CN35" s="40"/>
      <c r="CO35" s="49"/>
      <c r="CP35" s="49"/>
      <c r="CQ35" s="40"/>
      <c r="CR35" s="56"/>
      <c r="CS35" s="40"/>
      <c r="CT35" s="40"/>
      <c r="CU35" s="41"/>
      <c r="CV35" s="41"/>
      <c r="CW35" s="49"/>
      <c r="CX35" s="40"/>
      <c r="CY35" s="49"/>
      <c r="CZ35" s="40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</row>
    <row r="36" spans="1:118">
      <c r="A36" s="65">
        <v>37561</v>
      </c>
      <c r="B36" s="99">
        <f>IF('m1'!B36="",'m1'!C36,'m1'!B36)-IF(m0!B36="",m0!C36,m0!B36)</f>
        <v>0</v>
      </c>
      <c r="C36" s="99">
        <f>'m1'!C36-m0!C36</f>
        <v>0</v>
      </c>
      <c r="D36" s="99">
        <f>'m1'!D36-m0!D36</f>
        <v>0</v>
      </c>
      <c r="E36" s="99">
        <f>'m1'!E36-m0!E36</f>
        <v>0</v>
      </c>
      <c r="F36" s="99">
        <f>'m1'!F36-m0!F36</f>
        <v>0</v>
      </c>
      <c r="G36" s="99">
        <f>'m1'!G36-m0!G36</f>
        <v>0</v>
      </c>
      <c r="H36" s="99">
        <f>'m1'!H36-m0!H36</f>
        <v>0</v>
      </c>
      <c r="I36" s="99">
        <f>'m1'!I36-m0!I36</f>
        <v>0</v>
      </c>
      <c r="J36" s="99">
        <f>'m1'!J36-m0!J36</f>
        <v>0</v>
      </c>
      <c r="K36" s="99">
        <f>'m1'!K36-m0!K36</f>
        <v>0</v>
      </c>
      <c r="L36" s="99">
        <f>'m1'!L36-m0!L36</f>
        <v>0</v>
      </c>
      <c r="M36" s="99">
        <f>'m1'!M36-m0!M36</f>
        <v>0</v>
      </c>
      <c r="N36" s="99">
        <f>'m1'!N36-m0!N36</f>
        <v>0</v>
      </c>
      <c r="O36" s="99">
        <f>'m1'!O36-m0!O36</f>
        <v>0</v>
      </c>
      <c r="P36" s="99">
        <f>'m1'!P36-m0!P36</f>
        <v>0</v>
      </c>
      <c r="Q36" s="99">
        <f>'m1'!Q36-m0!Q36</f>
        <v>0</v>
      </c>
      <c r="R36" s="99">
        <f>'m1'!R36-m0!R36</f>
        <v>0</v>
      </c>
      <c r="T36" s="576">
        <f>'m1'!T36-m0!T36</f>
        <v>0</v>
      </c>
      <c r="U36" s="576">
        <f>'m1'!U36-m0!U36</f>
        <v>0</v>
      </c>
      <c r="V36" s="576">
        <f>'m1'!V36-m0!V36</f>
        <v>0</v>
      </c>
      <c r="X36" s="542">
        <f>'m1'!X36-m0!X36</f>
        <v>0</v>
      </c>
      <c r="Y36" s="542">
        <f>'m1'!Y36-m0!Y36</f>
        <v>0</v>
      </c>
      <c r="Z36" s="542">
        <f>'m1'!Z36-m0!Z36</f>
        <v>0</v>
      </c>
      <c r="AA36" s="542">
        <f>'m1'!AA36-m0!AA36</f>
        <v>0</v>
      </c>
      <c r="AB36" s="561">
        <f>'m1'!AB36-m0!AB36</f>
        <v>0</v>
      </c>
      <c r="AC36" s="561">
        <f>'m1'!AC36-m0!AC36</f>
        <v>0</v>
      </c>
      <c r="AD36" s="561">
        <f>'m1'!AD36-m0!AD36</f>
        <v>0</v>
      </c>
      <c r="AE36" s="561">
        <f>'m1'!AE36-m0!AE36</f>
        <v>0</v>
      </c>
      <c r="AF36" s="99">
        <f>'m1'!AF36-m0!AF36</f>
        <v>0</v>
      </c>
      <c r="AG36" s="99">
        <f>'m1'!AG36-m0!AG36</f>
        <v>0</v>
      </c>
      <c r="AH36" s="99"/>
      <c r="AI36" s="185">
        <f t="shared" si="1"/>
        <v>37561</v>
      </c>
      <c r="AJ36" s="99">
        <f>'m1'!AJ36-m0!AJ36</f>
        <v>0</v>
      </c>
      <c r="AK36" s="99"/>
      <c r="AL36" s="100"/>
      <c r="AM36" s="99">
        <f>'m1'!AL36-m0!AL36</f>
        <v>0</v>
      </c>
      <c r="AN36" s="99">
        <f>'m1'!AM36-m0!AM36</f>
        <v>0</v>
      </c>
      <c r="AO36" s="99">
        <f>'m1'!AN36-m0!AN36</f>
        <v>0</v>
      </c>
      <c r="AP36" s="99">
        <f>'m1'!AO36-m0!AO36</f>
        <v>0</v>
      </c>
      <c r="AQ36" s="99">
        <f>'m1'!AP36-m0!AP36</f>
        <v>0</v>
      </c>
      <c r="AR36" s="99">
        <f>'m1'!AQ36-m0!AQ36</f>
        <v>0</v>
      </c>
      <c r="AS36" s="99">
        <f>'m1'!AR36-m0!AR36</f>
        <v>0</v>
      </c>
      <c r="AT36" s="99">
        <f>'m1'!AS36-m0!AS36</f>
        <v>0</v>
      </c>
      <c r="AU36" s="99"/>
      <c r="AV36" s="99"/>
      <c r="AW36" s="99">
        <f>'m1'!AV36-m0!AV36</f>
        <v>0</v>
      </c>
      <c r="AX36" s="99">
        <f>'m1'!AW36-m0!AW36</f>
        <v>0</v>
      </c>
      <c r="AY36" s="99">
        <f>'m1'!AX36-m0!AX36</f>
        <v>0</v>
      </c>
      <c r="AZ36" s="99">
        <f>'m1'!AY36-m0!AY36</f>
        <v>0</v>
      </c>
      <c r="BA36" s="99">
        <f>'m1'!AZ36-m0!AZ36</f>
        <v>0</v>
      </c>
      <c r="BB36" s="99">
        <f>'m1'!BA36-m0!BA36</f>
        <v>0</v>
      </c>
      <c r="BC36" s="99"/>
      <c r="BD36" s="99">
        <f>'m1'!BD36-m0!BC36</f>
        <v>-0.49000000000000021</v>
      </c>
      <c r="BE36" s="99">
        <f>'m1'!BE36-m0!BD36</f>
        <v>0.25</v>
      </c>
      <c r="BF36" s="99">
        <f>'m1'!BF36-m0!BE36</f>
        <v>-3.3390000000000004</v>
      </c>
      <c r="BG36" s="99"/>
      <c r="BH36" s="65"/>
      <c r="BI36" s="70"/>
      <c r="BJ36" s="63"/>
      <c r="BK36" s="40"/>
      <c r="BL36" s="63"/>
      <c r="BM36" s="63"/>
      <c r="BN36" s="40"/>
      <c r="BO36" s="40"/>
      <c r="BP36" s="71"/>
      <c r="BQ36" s="71"/>
      <c r="BR36" s="40"/>
      <c r="BS36" s="71"/>
      <c r="BT36" s="40"/>
      <c r="BU36" s="40"/>
      <c r="BV36" s="40"/>
      <c r="BW36" s="49"/>
      <c r="BX36" s="49"/>
      <c r="BY36" s="49"/>
      <c r="BZ36" s="40"/>
      <c r="CA36" s="40"/>
      <c r="CB36" s="40"/>
      <c r="CC36" s="49"/>
      <c r="CD36" s="48"/>
      <c r="CE36" s="48"/>
      <c r="CF36" s="40"/>
      <c r="CG36" s="48"/>
      <c r="CH36" s="40"/>
      <c r="CI36" s="56"/>
      <c r="CJ36" s="56"/>
      <c r="CK36" s="72"/>
      <c r="CL36" s="40"/>
      <c r="CM36" s="56"/>
      <c r="CN36" s="40"/>
      <c r="CO36" s="49"/>
      <c r="CP36" s="49"/>
      <c r="CQ36" s="40"/>
      <c r="CR36" s="56"/>
      <c r="CS36" s="40"/>
      <c r="CT36" s="40"/>
      <c r="CU36" s="41"/>
      <c r="CV36" s="41"/>
      <c r="CW36" s="49"/>
      <c r="CX36" s="40"/>
      <c r="CY36" s="49"/>
      <c r="CZ36" s="40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</row>
    <row r="37" spans="1:118">
      <c r="A37" s="65">
        <v>37591</v>
      </c>
      <c r="B37" s="99">
        <f>IF('m1'!B37="",'m1'!C37,'m1'!B37)-IF(m0!B37="",m0!C37,m0!B37)</f>
        <v>0</v>
      </c>
      <c r="C37" s="99">
        <f>'m1'!C37-m0!C37</f>
        <v>0</v>
      </c>
      <c r="D37" s="99">
        <f>'m1'!D37-m0!D37</f>
        <v>0</v>
      </c>
      <c r="E37" s="99">
        <f>'m1'!E37-m0!E37</f>
        <v>0</v>
      </c>
      <c r="F37" s="99">
        <f>'m1'!F37-m0!F37</f>
        <v>0</v>
      </c>
      <c r="G37" s="99">
        <f>'m1'!G37-m0!G37</f>
        <v>0</v>
      </c>
      <c r="H37" s="99">
        <f>'m1'!H37-m0!H37</f>
        <v>0</v>
      </c>
      <c r="I37" s="99">
        <f>'m1'!I37-m0!I37</f>
        <v>0</v>
      </c>
      <c r="J37" s="99">
        <f>'m1'!J37-m0!J37</f>
        <v>0</v>
      </c>
      <c r="K37" s="99">
        <f>'m1'!K37-m0!K37</f>
        <v>0</v>
      </c>
      <c r="L37" s="99">
        <f>'m1'!L37-m0!L37</f>
        <v>0</v>
      </c>
      <c r="M37" s="99">
        <f>'m1'!M37-m0!M37</f>
        <v>0</v>
      </c>
      <c r="N37" s="99">
        <f>'m1'!N37-m0!N37</f>
        <v>0</v>
      </c>
      <c r="O37" s="99">
        <f>'m1'!O37-m0!O37</f>
        <v>0</v>
      </c>
      <c r="P37" s="99">
        <f>'m1'!P37-m0!P37</f>
        <v>0</v>
      </c>
      <c r="Q37" s="99">
        <f>'m1'!Q37-m0!Q37</f>
        <v>0</v>
      </c>
      <c r="R37" s="99">
        <f>'m1'!R37-m0!R37</f>
        <v>0</v>
      </c>
      <c r="T37" s="576">
        <f>'m1'!T37-m0!T37</f>
        <v>0</v>
      </c>
      <c r="U37" s="576">
        <f>'m1'!U37-m0!U37</f>
        <v>0</v>
      </c>
      <c r="V37" s="576">
        <f>'m1'!V37-m0!V37</f>
        <v>0</v>
      </c>
      <c r="X37" s="542">
        <f>'m1'!X37-m0!X37</f>
        <v>0</v>
      </c>
      <c r="Y37" s="542">
        <f>'m1'!Y37-m0!Y37</f>
        <v>0</v>
      </c>
      <c r="Z37" s="542">
        <f>'m1'!Z37-m0!Z37</f>
        <v>0</v>
      </c>
      <c r="AA37" s="542">
        <f>'m1'!AA37-m0!AA37</f>
        <v>0</v>
      </c>
      <c r="AB37" s="561">
        <f>'m1'!AB37-m0!AB37</f>
        <v>0</v>
      </c>
      <c r="AC37" s="561">
        <f>'m1'!AC37-m0!AC37</f>
        <v>0</v>
      </c>
      <c r="AD37" s="561">
        <f>'m1'!AD37-m0!AD37</f>
        <v>0</v>
      </c>
      <c r="AE37" s="561">
        <f>'m1'!AE37-m0!AE37</f>
        <v>0</v>
      </c>
      <c r="AF37" s="99">
        <f>'m1'!AF37-m0!AF37</f>
        <v>0</v>
      </c>
      <c r="AG37" s="99">
        <f>'m1'!AG37-m0!AG37</f>
        <v>0</v>
      </c>
      <c r="AH37" s="99"/>
      <c r="AI37" s="185">
        <f t="shared" si="1"/>
        <v>37591</v>
      </c>
      <c r="AJ37" s="99">
        <f>'m1'!AJ37-m0!AJ37</f>
        <v>0</v>
      </c>
      <c r="AK37" s="99"/>
      <c r="AL37" s="100"/>
      <c r="AM37" s="99">
        <f>'m1'!AL37-m0!AL37</f>
        <v>0</v>
      </c>
      <c r="AN37" s="99">
        <f>'m1'!AM37-m0!AM37</f>
        <v>0</v>
      </c>
      <c r="AO37" s="99">
        <f>'m1'!AN37-m0!AN37</f>
        <v>0</v>
      </c>
      <c r="AP37" s="99">
        <f>'m1'!AO37-m0!AO37</f>
        <v>0</v>
      </c>
      <c r="AQ37" s="99">
        <f>'m1'!AP37-m0!AP37</f>
        <v>0</v>
      </c>
      <c r="AR37" s="99">
        <f>'m1'!AQ37-m0!AQ37</f>
        <v>0</v>
      </c>
      <c r="AS37" s="99">
        <f>'m1'!AR37-m0!AR37</f>
        <v>0</v>
      </c>
      <c r="AT37" s="99">
        <f>'m1'!AS37-m0!AS37</f>
        <v>0</v>
      </c>
      <c r="AU37" s="99"/>
      <c r="AV37" s="99"/>
      <c r="AW37" s="99">
        <f>'m1'!AV37-m0!AV37</f>
        <v>0</v>
      </c>
      <c r="AX37" s="99">
        <f>'m1'!AW37-m0!AW37</f>
        <v>0</v>
      </c>
      <c r="AY37" s="99">
        <f>'m1'!AX37-m0!AX37</f>
        <v>0</v>
      </c>
      <c r="AZ37" s="99">
        <f>'m1'!AY37-m0!AY37</f>
        <v>0</v>
      </c>
      <c r="BA37" s="99">
        <f>'m1'!AZ37-m0!AZ37</f>
        <v>0</v>
      </c>
      <c r="BB37" s="99">
        <f>'m1'!BA37-m0!BA37</f>
        <v>0</v>
      </c>
      <c r="BC37" s="99"/>
      <c r="BD37" s="99">
        <f>'m1'!BD37-m0!BC37</f>
        <v>-0.54499999999999993</v>
      </c>
      <c r="BE37" s="99">
        <f>'m1'!BE37-m0!BD37</f>
        <v>0.25</v>
      </c>
      <c r="BF37" s="99">
        <f>'m1'!BF37-m0!BE37</f>
        <v>-3.4440000000000004</v>
      </c>
      <c r="BG37" s="99"/>
      <c r="BH37" s="65"/>
      <c r="BI37" s="70"/>
      <c r="BJ37" s="63"/>
      <c r="BK37" s="40"/>
      <c r="BL37" s="63"/>
      <c r="BM37" s="63"/>
      <c r="BN37" s="40"/>
      <c r="BO37" s="40"/>
      <c r="BP37" s="71"/>
      <c r="BQ37" s="71"/>
      <c r="BR37" s="40"/>
      <c r="BS37" s="71"/>
      <c r="BT37" s="40"/>
      <c r="BU37" s="40"/>
      <c r="BV37" s="40"/>
      <c r="BW37" s="49"/>
      <c r="BX37" s="49"/>
      <c r="BY37" s="49"/>
      <c r="BZ37" s="40"/>
      <c r="CA37" s="40"/>
      <c r="CB37" s="40"/>
      <c r="CC37" s="49"/>
      <c r="CD37" s="48"/>
      <c r="CE37" s="48"/>
      <c r="CF37" s="40"/>
      <c r="CG37" s="48"/>
      <c r="CH37" s="40"/>
      <c r="CI37" s="56"/>
      <c r="CJ37" s="56"/>
      <c r="CK37" s="72"/>
      <c r="CL37" s="40"/>
      <c r="CM37" s="56"/>
      <c r="CN37" s="40"/>
      <c r="CO37" s="49"/>
      <c r="CP37" s="49"/>
      <c r="CQ37" s="40"/>
      <c r="CR37" s="56"/>
      <c r="CS37" s="40"/>
      <c r="CT37" s="40"/>
      <c r="CU37" s="41"/>
      <c r="CV37" s="41"/>
      <c r="CW37" s="49"/>
      <c r="CX37" s="40"/>
      <c r="CY37" s="49"/>
      <c r="CZ37" s="40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</row>
    <row r="38" spans="1:118">
      <c r="A38" s="65">
        <v>37622</v>
      </c>
      <c r="B38" s="99">
        <f>IF('m1'!B38="",'m1'!C38,'m1'!B38)-IF(m0!B38="",m0!C38,m0!B38)</f>
        <v>0</v>
      </c>
      <c r="C38" s="99">
        <f>'m1'!C38-m0!C38</f>
        <v>0</v>
      </c>
      <c r="D38" s="99">
        <f>'m1'!D38-m0!D38</f>
        <v>0</v>
      </c>
      <c r="E38" s="99">
        <f>'m1'!E38-m0!E38</f>
        <v>0</v>
      </c>
      <c r="F38" s="99">
        <f>'m1'!F38-m0!F38</f>
        <v>0</v>
      </c>
      <c r="G38" s="99">
        <f>'m1'!G38-m0!G38</f>
        <v>0</v>
      </c>
      <c r="H38" s="99">
        <f>'m1'!H38-m0!H38</f>
        <v>0</v>
      </c>
      <c r="I38" s="99">
        <f>'m1'!I38-m0!I38</f>
        <v>0</v>
      </c>
      <c r="J38" s="99">
        <f>'m1'!J38-m0!J38</f>
        <v>0</v>
      </c>
      <c r="K38" s="99">
        <f>'m1'!K38-m0!K38</f>
        <v>0</v>
      </c>
      <c r="L38" s="99">
        <f>'m1'!L38-m0!L38</f>
        <v>0</v>
      </c>
      <c r="M38" s="99">
        <f>'m1'!M38-m0!M38</f>
        <v>0</v>
      </c>
      <c r="N38" s="99">
        <f>'m1'!N38-m0!N38</f>
        <v>0</v>
      </c>
      <c r="O38" s="99">
        <f>'m1'!O38-m0!O38</f>
        <v>0</v>
      </c>
      <c r="P38" s="99">
        <f>'m1'!P38-m0!P38</f>
        <v>0</v>
      </c>
      <c r="Q38" s="99">
        <f>'m1'!Q38-m0!Q38</f>
        <v>0</v>
      </c>
      <c r="R38" s="99">
        <f>'m1'!R38-m0!R38</f>
        <v>0</v>
      </c>
      <c r="T38" s="576">
        <f>'m1'!T38-m0!T38</f>
        <v>0</v>
      </c>
      <c r="U38" s="576">
        <f>'m1'!U38-m0!U38</f>
        <v>0</v>
      </c>
      <c r="V38" s="576">
        <f>'m1'!V38-m0!V38</f>
        <v>0</v>
      </c>
      <c r="X38" s="542">
        <f>'m1'!X38-m0!X38</f>
        <v>0</v>
      </c>
      <c r="Y38" s="542">
        <f>'m1'!Y38-m0!Y38</f>
        <v>0</v>
      </c>
      <c r="Z38" s="542">
        <f>'m1'!Z38-m0!Z38</f>
        <v>0</v>
      </c>
      <c r="AA38" s="542">
        <f>'m1'!AA38-m0!AA38</f>
        <v>0</v>
      </c>
      <c r="AB38" s="561">
        <f>'m1'!AB38-m0!AB38</f>
        <v>0</v>
      </c>
      <c r="AC38" s="561">
        <f>'m1'!AC38-m0!AC38</f>
        <v>0</v>
      </c>
      <c r="AD38" s="561">
        <f>'m1'!AD38-m0!AD38</f>
        <v>0</v>
      </c>
      <c r="AE38" s="561">
        <f>'m1'!AE38-m0!AE38</f>
        <v>0</v>
      </c>
      <c r="AF38" s="99">
        <f>'m1'!AF38-m0!AF38</f>
        <v>0</v>
      </c>
      <c r="AG38" s="99">
        <f>'m1'!AG38-m0!AG38</f>
        <v>0</v>
      </c>
      <c r="AH38" s="99"/>
      <c r="AI38" s="185">
        <f t="shared" si="1"/>
        <v>37622</v>
      </c>
      <c r="AJ38" s="99">
        <f>'m1'!AJ38-m0!AJ38</f>
        <v>0</v>
      </c>
      <c r="AK38" s="99"/>
      <c r="AL38" s="100"/>
      <c r="AM38" s="99">
        <f>'m1'!AL38-m0!AL38</f>
        <v>0</v>
      </c>
      <c r="AN38" s="99">
        <f>'m1'!AM38-m0!AM38</f>
        <v>0</v>
      </c>
      <c r="AO38" s="99">
        <f>'m1'!AN38-m0!AN38</f>
        <v>0</v>
      </c>
      <c r="AP38" s="99">
        <f>'m1'!AO38-m0!AO38</f>
        <v>0</v>
      </c>
      <c r="AQ38" s="99">
        <f>'m1'!AP38-m0!AP38</f>
        <v>0</v>
      </c>
      <c r="AR38" s="99">
        <f>'m1'!AQ38-m0!AQ38</f>
        <v>0</v>
      </c>
      <c r="AS38" s="99">
        <f>'m1'!AR38-m0!AR38</f>
        <v>0</v>
      </c>
      <c r="AT38" s="99">
        <f>'m1'!AS38-m0!AS38</f>
        <v>0</v>
      </c>
      <c r="AU38" s="99"/>
      <c r="AV38" s="99"/>
      <c r="AW38" s="99">
        <f>'m1'!AV38-m0!AV38</f>
        <v>0</v>
      </c>
      <c r="AX38" s="99">
        <f>'m1'!AW38-m0!AW38</f>
        <v>0</v>
      </c>
      <c r="AY38" s="99">
        <f>'m1'!AX38-m0!AX38</f>
        <v>0</v>
      </c>
      <c r="AZ38" s="99">
        <f>'m1'!AY38-m0!AY38</f>
        <v>0</v>
      </c>
      <c r="BA38" s="99">
        <f>'m1'!AZ38-m0!AZ38</f>
        <v>0</v>
      </c>
      <c r="BB38" s="99">
        <f>'m1'!BA38-m0!BA38</f>
        <v>0</v>
      </c>
      <c r="BC38" s="99"/>
      <c r="BD38" s="99">
        <f>'m1'!BD38-m0!BC38</f>
        <v>-0.59250000000000025</v>
      </c>
      <c r="BE38" s="99">
        <f>'m1'!BE38-m0!BD38</f>
        <v>0.25</v>
      </c>
      <c r="BF38" s="99">
        <f>'m1'!BF38-m0!BE38</f>
        <v>-3.4649999999999999</v>
      </c>
      <c r="BG38" s="99"/>
      <c r="BH38" s="65"/>
      <c r="BI38" s="70"/>
      <c r="BJ38" s="63"/>
      <c r="BK38" s="40"/>
      <c r="BL38" s="63"/>
      <c r="BM38" s="63"/>
      <c r="BN38" s="40"/>
      <c r="BO38" s="40"/>
      <c r="BP38" s="71"/>
      <c r="BQ38" s="71"/>
      <c r="BR38" s="40"/>
      <c r="BS38" s="71"/>
      <c r="BT38" s="40"/>
      <c r="BU38" s="40"/>
      <c r="BV38" s="40"/>
      <c r="BW38" s="49"/>
      <c r="BX38" s="49"/>
      <c r="BY38" s="49"/>
      <c r="BZ38" s="40"/>
      <c r="CA38" s="40"/>
      <c r="CB38" s="40"/>
      <c r="CC38" s="49"/>
      <c r="CD38" s="48"/>
      <c r="CE38" s="48"/>
      <c r="CF38" s="40"/>
      <c r="CG38" s="48"/>
      <c r="CH38" s="40"/>
      <c r="CI38" s="56"/>
      <c r="CJ38" s="56"/>
      <c r="CK38" s="72"/>
      <c r="CL38" s="40"/>
      <c r="CM38" s="56"/>
      <c r="CN38" s="40"/>
      <c r="CO38" s="49"/>
      <c r="CP38" s="49"/>
      <c r="CQ38" s="40"/>
      <c r="CR38" s="56"/>
      <c r="CS38" s="40"/>
      <c r="CT38" s="40"/>
      <c r="CU38" s="41"/>
      <c r="CV38" s="41"/>
      <c r="CW38" s="49"/>
      <c r="CX38" s="40"/>
      <c r="CY38" s="49"/>
      <c r="CZ38" s="40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</row>
    <row r="39" spans="1:118">
      <c r="A39" s="65">
        <v>37653</v>
      </c>
      <c r="B39" s="99">
        <f>IF('m1'!B39="",'m1'!C39,'m1'!B39)-IF(m0!B39="",m0!C39,m0!B39)</f>
        <v>0</v>
      </c>
      <c r="C39" s="99">
        <f>'m1'!C39-m0!C39</f>
        <v>0</v>
      </c>
      <c r="D39" s="99">
        <f>'m1'!D39-m0!D39</f>
        <v>0</v>
      </c>
      <c r="E39" s="99">
        <f>'m1'!E39-m0!E39</f>
        <v>0</v>
      </c>
      <c r="F39" s="99">
        <f>'m1'!F39-m0!F39</f>
        <v>0</v>
      </c>
      <c r="G39" s="99">
        <f>'m1'!G39-m0!G39</f>
        <v>0</v>
      </c>
      <c r="H39" s="99">
        <f>'m1'!H39-m0!H39</f>
        <v>0</v>
      </c>
      <c r="I39" s="99">
        <f>'m1'!I39-m0!I39</f>
        <v>0</v>
      </c>
      <c r="J39" s="99">
        <f>'m1'!J39-m0!J39</f>
        <v>0</v>
      </c>
      <c r="K39" s="99">
        <f>'m1'!K39-m0!K39</f>
        <v>0</v>
      </c>
      <c r="L39" s="99">
        <f>'m1'!L39-m0!L39</f>
        <v>0</v>
      </c>
      <c r="M39" s="99">
        <f>'m1'!M39-m0!M39</f>
        <v>0</v>
      </c>
      <c r="N39" s="99">
        <f>'m1'!N39-m0!N39</f>
        <v>0</v>
      </c>
      <c r="O39" s="99">
        <f>'m1'!O39-m0!O39</f>
        <v>0</v>
      </c>
      <c r="P39" s="99">
        <f>'m1'!P39-m0!P39</f>
        <v>0</v>
      </c>
      <c r="Q39" s="99">
        <f>'m1'!Q39-m0!Q39</f>
        <v>0</v>
      </c>
      <c r="R39" s="99">
        <f>'m1'!R39-m0!R39</f>
        <v>0</v>
      </c>
      <c r="T39" s="576">
        <f>'m1'!T39-m0!T39</f>
        <v>0</v>
      </c>
      <c r="U39" s="576">
        <f>'m1'!U39-m0!U39</f>
        <v>0</v>
      </c>
      <c r="V39" s="576">
        <f>'m1'!V39-m0!V39</f>
        <v>0</v>
      </c>
      <c r="X39" s="542">
        <f>'m1'!X39-m0!X39</f>
        <v>0</v>
      </c>
      <c r="Y39" s="542">
        <f>'m1'!Y39-m0!Y39</f>
        <v>0</v>
      </c>
      <c r="Z39" s="542">
        <f>'m1'!Z39-m0!Z39</f>
        <v>0</v>
      </c>
      <c r="AA39" s="542">
        <f>'m1'!AA39-m0!AA39</f>
        <v>0</v>
      </c>
      <c r="AB39" s="561">
        <f>'m1'!AB39-m0!AB39</f>
        <v>0</v>
      </c>
      <c r="AC39" s="561">
        <f>'m1'!AC39-m0!AC39</f>
        <v>0</v>
      </c>
      <c r="AD39" s="561">
        <f>'m1'!AD39-m0!AD39</f>
        <v>0</v>
      </c>
      <c r="AE39" s="561">
        <f>'m1'!AE39-m0!AE39</f>
        <v>0</v>
      </c>
      <c r="AF39" s="99">
        <f>'m1'!AF39-m0!AF39</f>
        <v>0</v>
      </c>
      <c r="AG39" s="99">
        <f>'m1'!AG39-m0!AG39</f>
        <v>0</v>
      </c>
      <c r="AH39" s="99"/>
      <c r="AI39" s="185">
        <f t="shared" si="1"/>
        <v>37653</v>
      </c>
      <c r="AJ39" s="99">
        <f>'m1'!AJ39-m0!AJ39</f>
        <v>0</v>
      </c>
      <c r="AK39" s="99"/>
      <c r="AL39" s="100"/>
      <c r="AM39" s="99">
        <f>'m1'!AL39-m0!AL39</f>
        <v>0</v>
      </c>
      <c r="AN39" s="99">
        <f>'m1'!AM39-m0!AM39</f>
        <v>0</v>
      </c>
      <c r="AO39" s="99">
        <f>'m1'!AN39-m0!AN39</f>
        <v>0</v>
      </c>
      <c r="AP39" s="99">
        <f>'m1'!AO39-m0!AO39</f>
        <v>0</v>
      </c>
      <c r="AQ39" s="99">
        <f>'m1'!AP39-m0!AP39</f>
        <v>0</v>
      </c>
      <c r="AR39" s="99">
        <f>'m1'!AQ39-m0!AQ39</f>
        <v>0</v>
      </c>
      <c r="AS39" s="99">
        <f>'m1'!AR39-m0!AR39</f>
        <v>0</v>
      </c>
      <c r="AT39" s="99">
        <f>'m1'!AS39-m0!AS39</f>
        <v>0</v>
      </c>
      <c r="AU39" s="99"/>
      <c r="AV39" s="99"/>
      <c r="AW39" s="99">
        <f>'m1'!AV39-m0!AV39</f>
        <v>0</v>
      </c>
      <c r="AX39" s="99">
        <f>'m1'!AW39-m0!AW39</f>
        <v>0</v>
      </c>
      <c r="AY39" s="99">
        <f>'m1'!AX39-m0!AX39</f>
        <v>0</v>
      </c>
      <c r="AZ39" s="99">
        <f>'m1'!AY39-m0!AY39</f>
        <v>0</v>
      </c>
      <c r="BA39" s="99">
        <f>'m1'!AZ39-m0!AZ39</f>
        <v>0</v>
      </c>
      <c r="BB39" s="99">
        <f>'m1'!BA39-m0!BA39</f>
        <v>0</v>
      </c>
      <c r="BC39" s="99"/>
      <c r="BD39" s="99">
        <f>'m1'!BD39-m0!BC39</f>
        <v>-0.58749999999999991</v>
      </c>
      <c r="BE39" s="99">
        <f>'m1'!BE39-m0!BD39</f>
        <v>0.25</v>
      </c>
      <c r="BF39" s="99">
        <f>'m1'!BF39-m0!BE39</f>
        <v>-3.335</v>
      </c>
      <c r="BG39" s="99"/>
      <c r="BH39" s="65"/>
      <c r="BI39" s="70"/>
      <c r="BJ39" s="63"/>
      <c r="BK39" s="40"/>
      <c r="BL39" s="63"/>
      <c r="BM39" s="63"/>
      <c r="BN39" s="40"/>
      <c r="BO39" s="40"/>
      <c r="BP39" s="71"/>
      <c r="BQ39" s="71"/>
      <c r="BR39" s="40"/>
      <c r="BS39" s="71"/>
      <c r="BT39" s="40"/>
      <c r="BU39" s="40"/>
      <c r="BV39" s="40"/>
      <c r="BW39" s="49"/>
      <c r="BX39" s="49"/>
      <c r="BY39" s="49"/>
      <c r="BZ39" s="40"/>
      <c r="CA39" s="40"/>
      <c r="CB39" s="40"/>
      <c r="CC39" s="49"/>
      <c r="CD39" s="48"/>
      <c r="CE39" s="48"/>
      <c r="CF39" s="40"/>
      <c r="CG39" s="48"/>
      <c r="CH39" s="40"/>
      <c r="CI39" s="56"/>
      <c r="CJ39" s="56"/>
      <c r="CK39" s="72"/>
      <c r="CL39" s="40"/>
      <c r="CM39" s="56"/>
      <c r="CN39" s="40"/>
      <c r="CO39" s="49"/>
      <c r="CP39" s="49"/>
      <c r="CQ39" s="40"/>
      <c r="CR39" s="56"/>
      <c r="CS39" s="40"/>
      <c r="CT39" s="40"/>
      <c r="CU39" s="41"/>
      <c r="CV39" s="41"/>
      <c r="CW39" s="49"/>
      <c r="CX39" s="40"/>
      <c r="CY39" s="49"/>
      <c r="CZ39" s="40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</row>
    <row r="40" spans="1:118">
      <c r="A40" s="65">
        <v>37681</v>
      </c>
      <c r="B40" s="99">
        <f>IF('m1'!B40="",'m1'!C40,'m1'!B40)-IF(m0!B40="",m0!C40,m0!B40)</f>
        <v>0</v>
      </c>
      <c r="C40" s="99">
        <f>'m1'!C40-m0!C40</f>
        <v>0</v>
      </c>
      <c r="D40" s="99">
        <f>'m1'!D40-m0!D40</f>
        <v>0</v>
      </c>
      <c r="E40" s="99">
        <f>'m1'!E40-m0!E40</f>
        <v>0</v>
      </c>
      <c r="F40" s="99">
        <f>'m1'!F40-m0!F40</f>
        <v>0</v>
      </c>
      <c r="G40" s="99">
        <f>'m1'!G40-m0!G40</f>
        <v>0</v>
      </c>
      <c r="H40" s="99">
        <f>'m1'!H40-m0!H40</f>
        <v>0</v>
      </c>
      <c r="I40" s="99">
        <f>'m1'!I40-m0!I40</f>
        <v>0</v>
      </c>
      <c r="J40" s="99">
        <f>'m1'!J40-m0!J40</f>
        <v>0</v>
      </c>
      <c r="K40" s="99">
        <f>'m1'!K40-m0!K40</f>
        <v>0</v>
      </c>
      <c r="L40" s="99">
        <f>'m1'!L40-m0!L40</f>
        <v>0</v>
      </c>
      <c r="M40" s="99">
        <f>'m1'!M40-m0!M40</f>
        <v>0</v>
      </c>
      <c r="N40" s="99">
        <f>'m1'!N40-m0!N40</f>
        <v>0</v>
      </c>
      <c r="O40" s="99">
        <f>'m1'!O40-m0!O40</f>
        <v>0</v>
      </c>
      <c r="P40" s="99">
        <f>'m1'!P40-m0!P40</f>
        <v>0</v>
      </c>
      <c r="Q40" s="99">
        <f>'m1'!Q40-m0!Q40</f>
        <v>0</v>
      </c>
      <c r="R40" s="99">
        <f>'m1'!R40-m0!R40</f>
        <v>0</v>
      </c>
      <c r="T40" s="576">
        <f>'m1'!T40-m0!T40</f>
        <v>0</v>
      </c>
      <c r="U40" s="576">
        <f>'m1'!U40-m0!U40</f>
        <v>0</v>
      </c>
      <c r="V40" s="576">
        <f>'m1'!V40-m0!V40</f>
        <v>0</v>
      </c>
      <c r="X40" s="542">
        <f>'m1'!X40-m0!X40</f>
        <v>0</v>
      </c>
      <c r="Y40" s="542">
        <f>'m1'!Y40-m0!Y40</f>
        <v>0</v>
      </c>
      <c r="Z40" s="542">
        <f>'m1'!Z40-m0!Z40</f>
        <v>0</v>
      </c>
      <c r="AA40" s="542">
        <f>'m1'!AA40-m0!AA40</f>
        <v>0</v>
      </c>
      <c r="AB40" s="561">
        <f>'m1'!AB40-m0!AB40</f>
        <v>0</v>
      </c>
      <c r="AC40" s="561">
        <f>'m1'!AC40-m0!AC40</f>
        <v>0</v>
      </c>
      <c r="AD40" s="561">
        <f>'m1'!AD40-m0!AD40</f>
        <v>0</v>
      </c>
      <c r="AE40" s="561">
        <f>'m1'!AE40-m0!AE40</f>
        <v>0</v>
      </c>
      <c r="AF40" s="99">
        <f>'m1'!AF40-m0!AF40</f>
        <v>0</v>
      </c>
      <c r="AG40" s="99">
        <f>'m1'!AG40-m0!AG40</f>
        <v>0</v>
      </c>
      <c r="AH40" s="99"/>
      <c r="AI40" s="185">
        <f t="shared" si="1"/>
        <v>37681</v>
      </c>
      <c r="AJ40" s="99">
        <f>'m1'!AJ40-m0!AJ40</f>
        <v>0</v>
      </c>
      <c r="AK40" s="99"/>
      <c r="AL40" s="100"/>
      <c r="AM40" s="99">
        <f>'m1'!AL40-m0!AL40</f>
        <v>0</v>
      </c>
      <c r="AN40" s="99">
        <f>'m1'!AM40-m0!AM40</f>
        <v>0</v>
      </c>
      <c r="AO40" s="99">
        <f>'m1'!AN40-m0!AN40</f>
        <v>0</v>
      </c>
      <c r="AP40" s="99">
        <f>'m1'!AO40-m0!AO40</f>
        <v>0</v>
      </c>
      <c r="AQ40" s="99">
        <f>'m1'!AP40-m0!AP40</f>
        <v>0</v>
      </c>
      <c r="AR40" s="99">
        <f>'m1'!AQ40-m0!AQ40</f>
        <v>0</v>
      </c>
      <c r="AS40" s="99">
        <f>'m1'!AR40-m0!AR40</f>
        <v>0</v>
      </c>
      <c r="AT40" s="99">
        <f>'m1'!AS40-m0!AS40</f>
        <v>0</v>
      </c>
      <c r="AU40" s="99"/>
      <c r="AV40" s="99"/>
      <c r="AW40" s="99">
        <f>'m1'!AV40-m0!AV40</f>
        <v>0</v>
      </c>
      <c r="AX40" s="99">
        <f>'m1'!AW40-m0!AW40</f>
        <v>0</v>
      </c>
      <c r="AY40" s="99">
        <f>'m1'!AX40-m0!AX40</f>
        <v>0</v>
      </c>
      <c r="AZ40" s="99">
        <f>'m1'!AY40-m0!AY40</f>
        <v>0</v>
      </c>
      <c r="BA40" s="99">
        <f>'m1'!AZ40-m0!AZ40</f>
        <v>0</v>
      </c>
      <c r="BB40" s="99">
        <f>'m1'!BA40-m0!BA40</f>
        <v>0</v>
      </c>
      <c r="BC40" s="99"/>
      <c r="BD40" s="99">
        <f>'m1'!BD40-m0!BC40</f>
        <v>-0.51000000000000023</v>
      </c>
      <c r="BE40" s="99">
        <f>'m1'!BE40-m0!BD40</f>
        <v>0.25</v>
      </c>
      <c r="BF40" s="99">
        <f>'m1'!BF40-m0!BE40</f>
        <v>-3.1949999999999998</v>
      </c>
      <c r="BG40" s="99"/>
      <c r="BH40" s="65"/>
      <c r="BI40" s="70"/>
      <c r="BJ40" s="63"/>
      <c r="BK40" s="40"/>
      <c r="BL40" s="63"/>
      <c r="BM40" s="63"/>
      <c r="BN40" s="40"/>
      <c r="BO40" s="40"/>
      <c r="BP40" s="71"/>
      <c r="BQ40" s="71"/>
      <c r="BR40" s="40"/>
      <c r="BS40" s="71"/>
      <c r="BT40" s="40"/>
      <c r="BU40" s="40"/>
      <c r="BV40" s="40"/>
      <c r="BW40" s="49"/>
      <c r="BX40" s="49"/>
      <c r="BY40" s="49"/>
      <c r="BZ40" s="40"/>
      <c r="CA40" s="40"/>
      <c r="CB40" s="40"/>
      <c r="CC40" s="49"/>
      <c r="CD40" s="48"/>
      <c r="CE40" s="48"/>
      <c r="CF40" s="40"/>
      <c r="CG40" s="48"/>
      <c r="CH40" s="40"/>
      <c r="CI40" s="56"/>
      <c r="CJ40" s="56"/>
      <c r="CK40" s="72"/>
      <c r="CL40" s="40"/>
      <c r="CM40" s="56"/>
      <c r="CN40" s="40"/>
      <c r="CO40" s="49"/>
      <c r="CP40" s="49"/>
      <c r="CQ40" s="40"/>
      <c r="CR40" s="56"/>
      <c r="CS40" s="40"/>
      <c r="CT40" s="40"/>
      <c r="CU40" s="41"/>
      <c r="CV40" s="41"/>
      <c r="CW40" s="49"/>
      <c r="CX40" s="40"/>
      <c r="CY40" s="49"/>
      <c r="CZ40" s="40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</row>
    <row r="41" spans="1:118">
      <c r="A41" s="65">
        <v>37712</v>
      </c>
      <c r="B41" s="99">
        <f>IF('m1'!B41="",'m1'!C41,'m1'!B41)-IF(m0!B41="",m0!C41,m0!B41)</f>
        <v>0</v>
      </c>
      <c r="C41" s="99">
        <f>'m1'!C41-m0!C41</f>
        <v>0</v>
      </c>
      <c r="D41" s="99">
        <f>'m1'!D41-m0!D41</f>
        <v>0</v>
      </c>
      <c r="E41" s="99">
        <f>'m1'!E41-m0!E41</f>
        <v>0</v>
      </c>
      <c r="F41" s="99">
        <f>'m1'!F41-m0!F41</f>
        <v>0</v>
      </c>
      <c r="G41" s="99">
        <f>'m1'!G41-m0!G41</f>
        <v>0</v>
      </c>
      <c r="H41" s="99">
        <f>'m1'!H41-m0!H41</f>
        <v>0</v>
      </c>
      <c r="I41" s="99">
        <f>'m1'!I41-m0!I41</f>
        <v>0</v>
      </c>
      <c r="J41" s="99">
        <f>'m1'!J41-m0!J41</f>
        <v>0</v>
      </c>
      <c r="K41" s="99">
        <f>'m1'!K41-m0!K41</f>
        <v>0</v>
      </c>
      <c r="L41" s="99">
        <f>'m1'!L41-m0!L41</f>
        <v>0</v>
      </c>
      <c r="M41" s="99">
        <f>'m1'!M41-m0!M41</f>
        <v>0</v>
      </c>
      <c r="N41" s="99">
        <f>'m1'!N41-m0!N41</f>
        <v>0</v>
      </c>
      <c r="O41" s="99">
        <f>'m1'!O41-m0!O41</f>
        <v>0</v>
      </c>
      <c r="P41" s="99">
        <f>'m1'!P41-m0!P41</f>
        <v>0</v>
      </c>
      <c r="Q41" s="99">
        <f>'m1'!Q41-m0!Q41</f>
        <v>0</v>
      </c>
      <c r="R41" s="99">
        <f>'m1'!R41-m0!R41</f>
        <v>0</v>
      </c>
      <c r="T41" s="576">
        <f>'m1'!T41-m0!T41</f>
        <v>0</v>
      </c>
      <c r="U41" s="576">
        <f>'m1'!U41-m0!U41</f>
        <v>0</v>
      </c>
      <c r="V41" s="576">
        <f>'m1'!V41-m0!V41</f>
        <v>0</v>
      </c>
      <c r="X41" s="542">
        <f>'m1'!X41-m0!X41</f>
        <v>0</v>
      </c>
      <c r="Y41" s="542">
        <f>'m1'!Y41-m0!Y41</f>
        <v>0</v>
      </c>
      <c r="Z41" s="542">
        <f>'m1'!Z41-m0!Z41</f>
        <v>0</v>
      </c>
      <c r="AA41" s="542">
        <f>'m1'!AA41-m0!AA41</f>
        <v>0</v>
      </c>
      <c r="AB41" s="561">
        <f>'m1'!AB41-m0!AB41</f>
        <v>0</v>
      </c>
      <c r="AC41" s="561">
        <f>'m1'!AC41-m0!AC41</f>
        <v>0</v>
      </c>
      <c r="AD41" s="561">
        <f>'m1'!AD41-m0!AD41</f>
        <v>0</v>
      </c>
      <c r="AE41" s="561">
        <f>'m1'!AE41-m0!AE41</f>
        <v>0</v>
      </c>
      <c r="AF41" s="99">
        <f>'m1'!AF41-m0!AF41</f>
        <v>0</v>
      </c>
      <c r="AG41" s="99">
        <f>'m1'!AG41-m0!AG41</f>
        <v>0</v>
      </c>
      <c r="AH41" s="99"/>
      <c r="AI41" s="185">
        <f t="shared" si="1"/>
        <v>37712</v>
      </c>
      <c r="AJ41" s="99">
        <f>'m1'!AJ41-m0!AJ41</f>
        <v>0</v>
      </c>
      <c r="AK41" s="99"/>
      <c r="AL41" s="100"/>
      <c r="AM41" s="99">
        <f>'m1'!AL41-m0!AL41</f>
        <v>0</v>
      </c>
      <c r="AN41" s="99">
        <f>'m1'!AM41-m0!AM41</f>
        <v>0</v>
      </c>
      <c r="AO41" s="99">
        <f>'m1'!AN41-m0!AN41</f>
        <v>0</v>
      </c>
      <c r="AP41" s="99">
        <f>'m1'!AO41-m0!AO41</f>
        <v>0</v>
      </c>
      <c r="AQ41" s="99">
        <f>'m1'!AP41-m0!AP41</f>
        <v>0</v>
      </c>
      <c r="AR41" s="99">
        <f>'m1'!AQ41-m0!AQ41</f>
        <v>0</v>
      </c>
      <c r="AS41" s="99">
        <f>'m1'!AR41-m0!AR41</f>
        <v>0</v>
      </c>
      <c r="AT41" s="99">
        <f>'m1'!AS41-m0!AS41</f>
        <v>0</v>
      </c>
      <c r="AU41" s="99"/>
      <c r="AV41" s="99"/>
      <c r="AW41" s="99">
        <f>'m1'!AV41-m0!AV41</f>
        <v>0</v>
      </c>
      <c r="AX41" s="99">
        <f>'m1'!AW41-m0!AW41</f>
        <v>0</v>
      </c>
      <c r="AY41" s="99">
        <f>'m1'!AX41-m0!AX41</f>
        <v>0</v>
      </c>
      <c r="AZ41" s="99">
        <f>'m1'!AY41-m0!AY41</f>
        <v>0</v>
      </c>
      <c r="BA41" s="99">
        <f>'m1'!AZ41-m0!AZ41</f>
        <v>0</v>
      </c>
      <c r="BB41" s="99">
        <f>'m1'!BA41-m0!BA41</f>
        <v>0</v>
      </c>
      <c r="BC41" s="99"/>
      <c r="BD41" s="99">
        <f>'m1'!BD41-m0!BC41</f>
        <v>-0.42749999999999977</v>
      </c>
      <c r="BE41" s="99">
        <f>'m1'!BE41-m0!BD41</f>
        <v>0.25</v>
      </c>
      <c r="BF41" s="99">
        <f>'m1'!BF41-m0!BE41</f>
        <v>-3.0550000000000002</v>
      </c>
      <c r="BG41" s="99"/>
      <c r="BH41" s="65"/>
      <c r="BI41" s="70"/>
      <c r="BJ41" s="63"/>
      <c r="BK41" s="40"/>
      <c r="BL41" s="63"/>
      <c r="BM41" s="63"/>
      <c r="BN41" s="40"/>
      <c r="BO41" s="40"/>
      <c r="BP41" s="71"/>
      <c r="BQ41" s="71"/>
      <c r="BR41" s="40"/>
      <c r="BS41" s="71"/>
      <c r="BT41" s="40"/>
      <c r="BU41" s="40"/>
      <c r="BV41" s="40"/>
      <c r="BW41" s="49"/>
      <c r="BX41" s="49"/>
      <c r="BY41" s="49"/>
      <c r="BZ41" s="40"/>
      <c r="CA41" s="40"/>
      <c r="CB41" s="40"/>
      <c r="CC41" s="49"/>
      <c r="CD41" s="48"/>
      <c r="CE41" s="48"/>
      <c r="CF41" s="40"/>
      <c r="CG41" s="48"/>
      <c r="CH41" s="40"/>
      <c r="CI41" s="56"/>
      <c r="CJ41" s="56"/>
      <c r="CK41" s="72"/>
      <c r="CL41" s="40"/>
      <c r="CM41" s="56"/>
      <c r="CN41" s="40"/>
      <c r="CO41" s="49"/>
      <c r="CP41" s="49"/>
      <c r="CQ41" s="40"/>
      <c r="CR41" s="56"/>
      <c r="CS41" s="40"/>
      <c r="CT41" s="40"/>
      <c r="CU41" s="41"/>
      <c r="CV41" s="41"/>
      <c r="CW41" s="49"/>
      <c r="CX41" s="40"/>
      <c r="CY41" s="49"/>
      <c r="CZ41" s="40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</row>
    <row r="42" spans="1:118">
      <c r="A42" s="65">
        <v>37742</v>
      </c>
      <c r="B42" s="99">
        <f>IF('m1'!B42="",'m1'!C42,'m1'!B42)-IF(m0!B42="",m0!C42,m0!B42)</f>
        <v>0</v>
      </c>
      <c r="C42" s="99">
        <f>'m1'!C42-m0!C42</f>
        <v>0</v>
      </c>
      <c r="D42" s="99">
        <f>'m1'!D42-m0!D42</f>
        <v>0</v>
      </c>
      <c r="E42" s="99">
        <f>'m1'!E42-m0!E42</f>
        <v>0</v>
      </c>
      <c r="F42" s="99">
        <f>'m1'!F42-m0!F42</f>
        <v>0</v>
      </c>
      <c r="G42" s="99">
        <f>'m1'!G42-m0!G42</f>
        <v>0</v>
      </c>
      <c r="H42" s="99">
        <f>'m1'!H42-m0!H42</f>
        <v>0</v>
      </c>
      <c r="I42" s="99">
        <f>'m1'!I42-m0!I42</f>
        <v>0</v>
      </c>
      <c r="J42" s="99">
        <f>'m1'!J42-m0!J42</f>
        <v>0</v>
      </c>
      <c r="K42" s="99">
        <f>'m1'!K42-m0!K42</f>
        <v>0</v>
      </c>
      <c r="L42" s="99">
        <f>'m1'!L42-m0!L42</f>
        <v>0</v>
      </c>
      <c r="M42" s="99">
        <f>'m1'!M42-m0!M42</f>
        <v>0</v>
      </c>
      <c r="N42" s="99">
        <f>'m1'!N42-m0!N42</f>
        <v>0</v>
      </c>
      <c r="O42" s="99">
        <f>'m1'!O42-m0!O42</f>
        <v>0</v>
      </c>
      <c r="P42" s="99">
        <f>'m1'!P42-m0!P42</f>
        <v>0</v>
      </c>
      <c r="Q42" s="99">
        <f>'m1'!Q42-m0!Q42</f>
        <v>0</v>
      </c>
      <c r="R42" s="99">
        <f>'m1'!R42-m0!R42</f>
        <v>0</v>
      </c>
      <c r="T42" s="576">
        <f>'m1'!T42-m0!T42</f>
        <v>0</v>
      </c>
      <c r="U42" s="576">
        <f>'m1'!U42-m0!U42</f>
        <v>0</v>
      </c>
      <c r="V42" s="576">
        <f>'m1'!V42-m0!V42</f>
        <v>0</v>
      </c>
      <c r="X42" s="542">
        <f>'m1'!X42-m0!X42</f>
        <v>0</v>
      </c>
      <c r="Y42" s="542">
        <f>'m1'!Y42-m0!Y42</f>
        <v>0</v>
      </c>
      <c r="Z42" s="542">
        <f>'m1'!Z42-m0!Z42</f>
        <v>0</v>
      </c>
      <c r="AA42" s="542">
        <f>'m1'!AA42-m0!AA42</f>
        <v>0</v>
      </c>
      <c r="AB42" s="561">
        <f>'m1'!AB42-m0!AB42</f>
        <v>0</v>
      </c>
      <c r="AC42" s="561">
        <f>'m1'!AC42-m0!AC42</f>
        <v>0</v>
      </c>
      <c r="AD42" s="561">
        <f>'m1'!AD42-m0!AD42</f>
        <v>0</v>
      </c>
      <c r="AE42" s="561">
        <f>'m1'!AE42-m0!AE42</f>
        <v>0</v>
      </c>
      <c r="AF42" s="99">
        <f>'m1'!AF42-m0!AF42</f>
        <v>0</v>
      </c>
      <c r="AG42" s="99">
        <f>'m1'!AG42-m0!AG42</f>
        <v>0</v>
      </c>
      <c r="AH42" s="99"/>
      <c r="AI42" s="185">
        <f t="shared" si="1"/>
        <v>37742</v>
      </c>
      <c r="AJ42" s="99">
        <f>'m1'!AJ42-m0!AJ42</f>
        <v>0</v>
      </c>
      <c r="AK42" s="99"/>
      <c r="AL42" s="100"/>
      <c r="AM42" s="99">
        <f>'m1'!AL42-m0!AL42</f>
        <v>0</v>
      </c>
      <c r="AN42" s="99">
        <f>'m1'!AM42-m0!AM42</f>
        <v>0</v>
      </c>
      <c r="AO42" s="99">
        <f>'m1'!AN42-m0!AN42</f>
        <v>0</v>
      </c>
      <c r="AP42" s="99">
        <f>'m1'!AO42-m0!AO42</f>
        <v>0</v>
      </c>
      <c r="AQ42" s="99">
        <f>'m1'!AP42-m0!AP42</f>
        <v>0</v>
      </c>
      <c r="AR42" s="99">
        <f>'m1'!AQ42-m0!AQ42</f>
        <v>0</v>
      </c>
      <c r="AS42" s="99">
        <f>'m1'!AR42-m0!AR42</f>
        <v>0</v>
      </c>
      <c r="AT42" s="99">
        <f>'m1'!AS42-m0!AS42</f>
        <v>0</v>
      </c>
      <c r="AU42" s="99"/>
      <c r="AV42" s="99"/>
      <c r="AW42" s="99">
        <f>'m1'!AV42-m0!AV42</f>
        <v>0</v>
      </c>
      <c r="AX42" s="99">
        <f>'m1'!AW42-m0!AW42</f>
        <v>0</v>
      </c>
      <c r="AY42" s="99">
        <f>'m1'!AX42-m0!AX42</f>
        <v>0</v>
      </c>
      <c r="AZ42" s="99">
        <f>'m1'!AY42-m0!AY42</f>
        <v>0</v>
      </c>
      <c r="BA42" s="99">
        <f>'m1'!AZ42-m0!AZ42</f>
        <v>0</v>
      </c>
      <c r="BB42" s="99">
        <f>'m1'!BA42-m0!BA42</f>
        <v>0</v>
      </c>
      <c r="BC42" s="99"/>
      <c r="BD42" s="99">
        <f>'m1'!BD42-m0!BC42</f>
        <v>-0.41250000000000009</v>
      </c>
      <c r="BE42" s="99">
        <f>'m1'!BE42-m0!BD42</f>
        <v>0.25</v>
      </c>
      <c r="BF42" s="99">
        <f>'m1'!BF42-m0!BE42</f>
        <v>-3.0449999999999999</v>
      </c>
      <c r="BG42" s="99"/>
      <c r="BH42" s="65"/>
      <c r="BI42" s="70"/>
      <c r="BJ42" s="63"/>
      <c r="BK42" s="40"/>
      <c r="BL42" s="63"/>
      <c r="BM42" s="63"/>
      <c r="BN42" s="40"/>
      <c r="BO42" s="40"/>
      <c r="BP42" s="71"/>
      <c r="BQ42" s="71"/>
      <c r="BR42" s="40"/>
      <c r="BS42" s="71"/>
      <c r="BT42" s="40"/>
      <c r="BU42" s="40"/>
      <c r="BV42" s="40"/>
      <c r="BW42" s="49"/>
      <c r="BX42" s="49"/>
      <c r="BY42" s="49"/>
      <c r="BZ42" s="40"/>
      <c r="CA42" s="40"/>
      <c r="CB42" s="40"/>
      <c r="CC42" s="49"/>
      <c r="CD42" s="48"/>
      <c r="CE42" s="48"/>
      <c r="CF42" s="40"/>
      <c r="CG42" s="48"/>
      <c r="CH42" s="40"/>
      <c r="CI42" s="56"/>
      <c r="CJ42" s="56"/>
      <c r="CK42" s="72"/>
      <c r="CL42" s="40"/>
      <c r="CM42" s="56"/>
      <c r="CN42" s="40"/>
      <c r="CO42" s="49"/>
      <c r="CP42" s="49"/>
      <c r="CQ42" s="40"/>
      <c r="CR42" s="56"/>
      <c r="CS42" s="40"/>
      <c r="CT42" s="40"/>
      <c r="CU42" s="41"/>
      <c r="CV42" s="41"/>
      <c r="CW42" s="49"/>
      <c r="CX42" s="40"/>
      <c r="CY42" s="49"/>
      <c r="CZ42" s="40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</row>
    <row r="43" spans="1:118">
      <c r="A43" s="65">
        <v>37773</v>
      </c>
      <c r="B43" s="99">
        <f>IF('m1'!B43="",'m1'!C43,'m1'!B43)-IF(m0!B43="",m0!C43,m0!B43)</f>
        <v>0</v>
      </c>
      <c r="C43" s="99">
        <f>'m1'!C43-m0!C43</f>
        <v>0</v>
      </c>
      <c r="D43" s="99">
        <f>'m1'!D43-m0!D43</f>
        <v>0</v>
      </c>
      <c r="E43" s="99">
        <f>'m1'!E43-m0!E43</f>
        <v>0</v>
      </c>
      <c r="F43" s="99">
        <f>'m1'!F43-m0!F43</f>
        <v>0</v>
      </c>
      <c r="G43" s="99">
        <f>'m1'!G43-m0!G43</f>
        <v>0</v>
      </c>
      <c r="H43" s="99">
        <f>'m1'!H43-m0!H43</f>
        <v>0</v>
      </c>
      <c r="I43" s="99">
        <f>'m1'!I43-m0!I43</f>
        <v>0</v>
      </c>
      <c r="J43" s="99">
        <f>'m1'!J43-m0!J43</f>
        <v>0</v>
      </c>
      <c r="K43" s="99">
        <f>'m1'!K43-m0!K43</f>
        <v>0</v>
      </c>
      <c r="L43" s="99">
        <f>'m1'!L43-m0!L43</f>
        <v>0</v>
      </c>
      <c r="M43" s="99">
        <f>'m1'!M43-m0!M43</f>
        <v>0</v>
      </c>
      <c r="N43" s="99">
        <f>'m1'!N43-m0!N43</f>
        <v>0</v>
      </c>
      <c r="O43" s="99">
        <f>'m1'!O43-m0!O43</f>
        <v>0</v>
      </c>
      <c r="P43" s="99">
        <f>'m1'!P43-m0!P43</f>
        <v>0</v>
      </c>
      <c r="Q43" s="99">
        <f>'m1'!Q43-m0!Q43</f>
        <v>0</v>
      </c>
      <c r="R43" s="99">
        <f>'m1'!R43-m0!R43</f>
        <v>0</v>
      </c>
      <c r="T43" s="576">
        <f>'m1'!T43-m0!T43</f>
        <v>0</v>
      </c>
      <c r="U43" s="576">
        <f>'m1'!U43-m0!U43</f>
        <v>0</v>
      </c>
      <c r="V43" s="576">
        <f>'m1'!V43-m0!V43</f>
        <v>0</v>
      </c>
      <c r="X43" s="542">
        <f>'m1'!X43-m0!X43</f>
        <v>0</v>
      </c>
      <c r="Y43" s="542">
        <f>'m1'!Y43-m0!Y43</f>
        <v>0</v>
      </c>
      <c r="Z43" s="542">
        <f>'m1'!Z43-m0!Z43</f>
        <v>0</v>
      </c>
      <c r="AA43" s="542">
        <f>'m1'!AA43-m0!AA43</f>
        <v>0</v>
      </c>
      <c r="AB43" s="561">
        <f>'m1'!AB43-m0!AB43</f>
        <v>0</v>
      </c>
      <c r="AC43" s="561">
        <f>'m1'!AC43-m0!AC43</f>
        <v>0</v>
      </c>
      <c r="AD43" s="561">
        <f>'m1'!AD43-m0!AD43</f>
        <v>0</v>
      </c>
      <c r="AE43" s="561">
        <f>'m1'!AE43-m0!AE43</f>
        <v>0</v>
      </c>
      <c r="AF43" s="99">
        <f>'m1'!AF43-m0!AF43</f>
        <v>0</v>
      </c>
      <c r="AG43" s="99">
        <f>'m1'!AG43-m0!AG43</f>
        <v>0</v>
      </c>
      <c r="AH43" s="99"/>
      <c r="AI43" s="185">
        <f t="shared" si="1"/>
        <v>37773</v>
      </c>
      <c r="AJ43" s="99">
        <f>'m1'!AJ43-m0!AJ43</f>
        <v>0</v>
      </c>
      <c r="AK43" s="99"/>
      <c r="AL43" s="100"/>
      <c r="AM43" s="99">
        <f>'m1'!AL43-m0!AL43</f>
        <v>0</v>
      </c>
      <c r="AN43" s="99">
        <f>'m1'!AM43-m0!AM43</f>
        <v>0</v>
      </c>
      <c r="AO43" s="99">
        <f>'m1'!AN43-m0!AN43</f>
        <v>0</v>
      </c>
      <c r="AP43" s="99">
        <f>'m1'!AO43-m0!AO43</f>
        <v>0</v>
      </c>
      <c r="AQ43" s="99">
        <f>'m1'!AP43-m0!AP43</f>
        <v>0</v>
      </c>
      <c r="AR43" s="99">
        <f>'m1'!AQ43-m0!AQ43</f>
        <v>0</v>
      </c>
      <c r="AS43" s="99">
        <f>'m1'!AR43-m0!AR43</f>
        <v>0</v>
      </c>
      <c r="AT43" s="99">
        <f>'m1'!AS43-m0!AS43</f>
        <v>0</v>
      </c>
      <c r="AU43" s="99"/>
      <c r="AV43" s="99"/>
      <c r="AW43" s="99">
        <f>'m1'!AV43-m0!AV43</f>
        <v>0</v>
      </c>
      <c r="AX43" s="99">
        <f>'m1'!AW43-m0!AW43</f>
        <v>0</v>
      </c>
      <c r="AY43" s="99">
        <f>'m1'!AX43-m0!AX43</f>
        <v>0</v>
      </c>
      <c r="AZ43" s="99">
        <f>'m1'!AY43-m0!AY43</f>
        <v>0</v>
      </c>
      <c r="BA43" s="99">
        <f>'m1'!AZ43-m0!AZ43</f>
        <v>0</v>
      </c>
      <c r="BB43" s="99">
        <f>'m1'!BA43-m0!BA43</f>
        <v>0</v>
      </c>
      <c r="BC43" s="99"/>
      <c r="BD43" s="99">
        <f>'m1'!BD43-m0!BC43</f>
        <v>-0.41249999999999964</v>
      </c>
      <c r="BE43" s="99">
        <f>'m1'!BE43-m0!BD43</f>
        <v>0.25</v>
      </c>
      <c r="BF43" s="99">
        <f>'m1'!BF43-m0!BE43</f>
        <v>-3.0750000000000002</v>
      </c>
      <c r="BG43" s="99"/>
      <c r="BH43" s="65"/>
      <c r="BI43" s="70"/>
      <c r="BJ43" s="63"/>
      <c r="BK43" s="40"/>
      <c r="BL43" s="63"/>
      <c r="BM43" s="63"/>
      <c r="BN43" s="40"/>
      <c r="BO43" s="40"/>
      <c r="BP43" s="71"/>
      <c r="BQ43" s="71"/>
      <c r="BR43" s="40"/>
      <c r="BS43" s="71"/>
      <c r="BT43" s="40"/>
      <c r="BU43" s="40"/>
      <c r="BV43" s="40"/>
      <c r="BW43" s="49"/>
      <c r="BX43" s="49"/>
      <c r="BY43" s="49"/>
      <c r="BZ43" s="40"/>
      <c r="CA43" s="40"/>
      <c r="CB43" s="40"/>
      <c r="CC43" s="49"/>
      <c r="CD43" s="48"/>
      <c r="CE43" s="48"/>
      <c r="CF43" s="40"/>
      <c r="CG43" s="48"/>
      <c r="CH43" s="40"/>
      <c r="CI43" s="56"/>
      <c r="CJ43" s="56"/>
      <c r="CK43" s="72"/>
      <c r="CL43" s="40"/>
      <c r="CM43" s="56"/>
      <c r="CN43" s="40"/>
      <c r="CO43" s="49"/>
      <c r="CP43" s="49"/>
      <c r="CQ43" s="40"/>
      <c r="CR43" s="56"/>
      <c r="CS43" s="40"/>
      <c r="CT43" s="40"/>
      <c r="CU43" s="41"/>
      <c r="CV43" s="41"/>
      <c r="CW43" s="49"/>
      <c r="CX43" s="40"/>
      <c r="CY43" s="49"/>
      <c r="CZ43" s="40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</row>
    <row r="44" spans="1:118">
      <c r="A44" s="65">
        <v>37803</v>
      </c>
      <c r="B44" s="99">
        <f>IF('m1'!B44="",'m1'!C44,'m1'!B44)-IF(m0!B44="",m0!C44,m0!B44)</f>
        <v>0</v>
      </c>
      <c r="C44" s="99">
        <f>'m1'!C44-m0!C44</f>
        <v>0</v>
      </c>
      <c r="D44" s="99">
        <f>'m1'!D44-m0!D44</f>
        <v>0</v>
      </c>
      <c r="E44" s="99">
        <f>'m1'!E44-m0!E44</f>
        <v>0</v>
      </c>
      <c r="F44" s="99">
        <f>'m1'!F44-m0!F44</f>
        <v>0</v>
      </c>
      <c r="G44" s="99">
        <f>'m1'!G44-m0!G44</f>
        <v>0</v>
      </c>
      <c r="H44" s="99">
        <f>'m1'!H44-m0!H44</f>
        <v>0</v>
      </c>
      <c r="I44" s="99">
        <f>'m1'!I44-m0!I44</f>
        <v>0</v>
      </c>
      <c r="J44" s="99">
        <f>'m1'!J44-m0!J44</f>
        <v>0</v>
      </c>
      <c r="K44" s="99">
        <f>'m1'!K44-m0!K44</f>
        <v>0</v>
      </c>
      <c r="L44" s="99">
        <f>'m1'!L44-m0!L44</f>
        <v>0</v>
      </c>
      <c r="M44" s="99">
        <f>'m1'!M44-m0!M44</f>
        <v>0</v>
      </c>
      <c r="N44" s="99">
        <f>'m1'!N44-m0!N44</f>
        <v>0</v>
      </c>
      <c r="O44" s="99">
        <f>'m1'!O44-m0!O44</f>
        <v>0</v>
      </c>
      <c r="P44" s="99">
        <f>'m1'!P44-m0!P44</f>
        <v>0</v>
      </c>
      <c r="Q44" s="99">
        <f>'m1'!Q44-m0!Q44</f>
        <v>0</v>
      </c>
      <c r="R44" s="99">
        <f>'m1'!R44-m0!R44</f>
        <v>0</v>
      </c>
      <c r="T44" s="576">
        <f>'m1'!T44-m0!T44</f>
        <v>0</v>
      </c>
      <c r="U44" s="576">
        <f>'m1'!U44-m0!U44</f>
        <v>0</v>
      </c>
      <c r="V44" s="576">
        <f>'m1'!V44-m0!V44</f>
        <v>0</v>
      </c>
      <c r="X44" s="542">
        <f>'m1'!X44-m0!X44</f>
        <v>0</v>
      </c>
      <c r="Y44" s="542">
        <f>'m1'!Y44-m0!Y44</f>
        <v>0</v>
      </c>
      <c r="Z44" s="542">
        <f>'m1'!Z44-m0!Z44</f>
        <v>0</v>
      </c>
      <c r="AA44" s="542">
        <f>'m1'!AA44-m0!AA44</f>
        <v>0</v>
      </c>
      <c r="AB44" s="561">
        <f>'m1'!AB44-m0!AB44</f>
        <v>0</v>
      </c>
      <c r="AC44" s="561">
        <f>'m1'!AC44-m0!AC44</f>
        <v>0</v>
      </c>
      <c r="AD44" s="561">
        <f>'m1'!AD44-m0!AD44</f>
        <v>0</v>
      </c>
      <c r="AE44" s="561">
        <f>'m1'!AE44-m0!AE44</f>
        <v>0</v>
      </c>
      <c r="AF44" s="99">
        <f>'m1'!AF44-m0!AF44</f>
        <v>0</v>
      </c>
      <c r="AG44" s="99">
        <f>'m1'!AG44-m0!AG44</f>
        <v>0</v>
      </c>
      <c r="AH44" s="99"/>
      <c r="AI44" s="185">
        <f t="shared" si="1"/>
        <v>37803</v>
      </c>
      <c r="AJ44" s="99">
        <f>'m1'!AJ44-m0!AJ44</f>
        <v>0</v>
      </c>
      <c r="AK44" s="99"/>
      <c r="AL44" s="100"/>
      <c r="AM44" s="99">
        <f>'m1'!AL44-m0!AL44</f>
        <v>0</v>
      </c>
      <c r="AN44" s="99">
        <f>'m1'!AM44-m0!AM44</f>
        <v>0</v>
      </c>
      <c r="AO44" s="99">
        <f>'m1'!AN44-m0!AN44</f>
        <v>0</v>
      </c>
      <c r="AP44" s="99">
        <f>'m1'!AO44-m0!AO44</f>
        <v>0</v>
      </c>
      <c r="AQ44" s="99">
        <f>'m1'!AP44-m0!AP44</f>
        <v>0</v>
      </c>
      <c r="AR44" s="99">
        <f>'m1'!AQ44-m0!AQ44</f>
        <v>0</v>
      </c>
      <c r="AS44" s="99">
        <f>'m1'!AR44-m0!AR44</f>
        <v>0</v>
      </c>
      <c r="AT44" s="99">
        <f>'m1'!AS44-m0!AS44</f>
        <v>0</v>
      </c>
      <c r="AU44" s="99"/>
      <c r="AV44" s="99"/>
      <c r="AW44" s="99">
        <f>'m1'!AV44-m0!AV44</f>
        <v>0</v>
      </c>
      <c r="AX44" s="99">
        <f>'m1'!AW44-m0!AW44</f>
        <v>0</v>
      </c>
      <c r="AY44" s="99">
        <f>'m1'!AX44-m0!AX44</f>
        <v>0</v>
      </c>
      <c r="AZ44" s="99">
        <f>'m1'!AY44-m0!AY44</f>
        <v>0</v>
      </c>
      <c r="BA44" s="99">
        <f>'m1'!AZ44-m0!AZ44</f>
        <v>0</v>
      </c>
      <c r="BB44" s="99">
        <f>'m1'!BA44-m0!BA44</f>
        <v>0</v>
      </c>
      <c r="BC44" s="99"/>
      <c r="BD44" s="99">
        <f>'m1'!BD44-m0!BC44</f>
        <v>-0.41249999999999964</v>
      </c>
      <c r="BE44" s="99">
        <f>'m1'!BE44-m0!BD44</f>
        <v>0.25</v>
      </c>
      <c r="BF44" s="99">
        <f>'m1'!BF44-m0!BE44</f>
        <v>-3.0750000000000002</v>
      </c>
      <c r="BG44" s="99"/>
      <c r="BH44" s="65"/>
      <c r="BI44" s="70"/>
      <c r="BJ44" s="63"/>
      <c r="BK44" s="40"/>
      <c r="BL44" s="63"/>
      <c r="BM44" s="63"/>
      <c r="BN44" s="40"/>
      <c r="BO44" s="40"/>
      <c r="BP44" s="71"/>
      <c r="BQ44" s="71"/>
      <c r="BR44" s="40"/>
      <c r="BS44" s="71"/>
      <c r="BT44" s="40"/>
      <c r="BU44" s="40"/>
      <c r="BV44" s="40"/>
      <c r="BW44" s="49"/>
      <c r="BX44" s="49"/>
      <c r="BY44" s="49"/>
      <c r="BZ44" s="40"/>
      <c r="CA44" s="40"/>
      <c r="CB44" s="40"/>
      <c r="CC44" s="49"/>
      <c r="CD44" s="48"/>
      <c r="CE44" s="48"/>
      <c r="CF44" s="40"/>
      <c r="CG44" s="48"/>
      <c r="CH44" s="40"/>
      <c r="CI44" s="56"/>
      <c r="CJ44" s="56"/>
      <c r="CK44" s="72"/>
      <c r="CL44" s="40"/>
      <c r="CM44" s="56"/>
      <c r="CN44" s="40"/>
      <c r="CO44" s="49"/>
      <c r="CP44" s="49"/>
      <c r="CQ44" s="40"/>
      <c r="CR44" s="56"/>
      <c r="CS44" s="40"/>
      <c r="CT44" s="40"/>
      <c r="CU44" s="41"/>
      <c r="CV44" s="41"/>
      <c r="CW44" s="49"/>
      <c r="CX44" s="40"/>
      <c r="CY44" s="49"/>
      <c r="CZ44" s="40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</row>
    <row r="45" spans="1:118">
      <c r="A45" s="65">
        <v>37834</v>
      </c>
      <c r="B45" s="40"/>
      <c r="C45" s="99">
        <f>'m1'!C45-m0!C45</f>
        <v>0</v>
      </c>
      <c r="D45" s="99">
        <f>'m1'!D45-m0!D45</f>
        <v>0</v>
      </c>
      <c r="E45" s="99">
        <f>'m1'!E45-m0!E45</f>
        <v>0</v>
      </c>
      <c r="F45" s="99">
        <f>'m1'!F45-m0!F45</f>
        <v>0</v>
      </c>
      <c r="G45" s="99">
        <f>'m1'!G45-m0!G45</f>
        <v>0</v>
      </c>
      <c r="H45" s="99">
        <f>'m1'!H45-m0!H45</f>
        <v>0</v>
      </c>
      <c r="I45" s="99">
        <f>'m1'!I45-m0!I45</f>
        <v>0</v>
      </c>
      <c r="J45" s="99">
        <f>'m1'!J45-m0!J45</f>
        <v>0</v>
      </c>
      <c r="K45" s="99">
        <f>'m1'!K45-m0!K45</f>
        <v>0</v>
      </c>
      <c r="L45" s="99">
        <f>'m1'!L45-m0!L45</f>
        <v>0</v>
      </c>
      <c r="M45" s="99">
        <f>'m1'!M45-m0!M45</f>
        <v>0</v>
      </c>
      <c r="N45" s="99">
        <f>'m1'!N45-m0!N45</f>
        <v>0</v>
      </c>
      <c r="O45" s="99">
        <f>'m1'!O45-m0!O45</f>
        <v>0</v>
      </c>
      <c r="P45" s="99">
        <f>'m1'!P45-m0!P45</f>
        <v>0</v>
      </c>
      <c r="Q45" s="99">
        <f>'m1'!Q45-m0!Q45</f>
        <v>0</v>
      </c>
      <c r="R45" s="99">
        <f>'m1'!R45-m0!R45</f>
        <v>0</v>
      </c>
      <c r="T45" s="576">
        <f>'m1'!T45-m0!T45</f>
        <v>0</v>
      </c>
      <c r="U45" s="576">
        <f>'m1'!U45-m0!U45</f>
        <v>0</v>
      </c>
      <c r="V45" s="576">
        <f>'m1'!V45-m0!V45</f>
        <v>0</v>
      </c>
      <c r="X45" s="542">
        <f>'m1'!X45-m0!X46</f>
        <v>2.5000000000000022E-3</v>
      </c>
      <c r="Y45" s="542">
        <f>'m1'!Y45-m0!Y46</f>
        <v>2.5000000000000022E-3</v>
      </c>
      <c r="Z45" s="542">
        <f>'m1'!Z45-m0!Z46</f>
        <v>2.5000000000000022E-3</v>
      </c>
      <c r="AA45" s="542">
        <f>'m1'!AA45-m0!AA46</f>
        <v>-1.0000000000000009E-2</v>
      </c>
      <c r="AB45" s="561">
        <f>'m1'!AB45-m0!AB46</f>
        <v>0.10000000000000003</v>
      </c>
      <c r="AC45" s="561">
        <f>'m1'!AC45-m0!AC46</f>
        <v>1.0000000000000009E-2</v>
      </c>
      <c r="AD45" s="561">
        <f>'m1'!AD45-m0!AD46</f>
        <v>2.2499999999999992E-2</v>
      </c>
      <c r="AE45" s="561">
        <f>'m1'!AE45-m0!AE46</f>
        <v>0</v>
      </c>
      <c r="AF45" s="99">
        <f>'m1'!AF45-m0!AF46</f>
        <v>0</v>
      </c>
      <c r="AG45" s="99">
        <f>'m1'!AG45-m0!AG46</f>
        <v>0</v>
      </c>
      <c r="AH45" s="99"/>
      <c r="AI45" s="185">
        <f t="shared" si="1"/>
        <v>37834</v>
      </c>
      <c r="AJ45" s="99">
        <f>'m1'!AJ45-m0!AJ46</f>
        <v>1.0000000000000231E-2</v>
      </c>
      <c r="AK45" s="99"/>
      <c r="AL45" s="100"/>
      <c r="AM45" s="99">
        <f>'m1'!AL45-m0!AL46</f>
        <v>0</v>
      </c>
      <c r="AN45" s="99">
        <f>'m1'!AM45-m0!AM46</f>
        <v>2.366045759656954E-2</v>
      </c>
      <c r="AO45" s="99">
        <f>'m1'!AN45-m0!AN46</f>
        <v>1.0000000000000231E-2</v>
      </c>
      <c r="AP45" s="99">
        <f>'m1'!AO45-m0!AO46</f>
        <v>1.0000000000000231E-2</v>
      </c>
      <c r="AQ45" s="99">
        <f>'m1'!AP45-m0!AP46</f>
        <v>1.0000000000000231E-2</v>
      </c>
      <c r="AR45" s="99">
        <f>'m1'!AQ45-m0!AQ46</f>
        <v>1.0000000000000231E-2</v>
      </c>
      <c r="AS45" s="99">
        <f>'m1'!AR45-m0!AR46</f>
        <v>1.0000000000000231E-2</v>
      </c>
      <c r="AT45" s="99">
        <f>'m1'!AS45-m0!AS46</f>
        <v>1.0000000000000231E-2</v>
      </c>
      <c r="AU45" s="99"/>
      <c r="AV45" s="99"/>
      <c r="AW45" s="99">
        <f>'m1'!AV45-m0!AV46</f>
        <v>0</v>
      </c>
      <c r="AX45" s="99">
        <f>'m1'!AW45-m0!AW46</f>
        <v>0</v>
      </c>
      <c r="AY45" s="99">
        <f>'m1'!AX45-m0!AX46</f>
        <v>1.2500000000000178E-2</v>
      </c>
      <c r="AZ45" s="99">
        <f>'m1'!AY45-m0!AY46</f>
        <v>1.2500000000000178E-2</v>
      </c>
      <c r="BA45" s="99">
        <f>'m1'!AZ45-m0!AZ46</f>
        <v>0.11000000000000032</v>
      </c>
      <c r="BB45" s="99">
        <f>'m1'!BA45-m0!BA46</f>
        <v>2.0000000000000018E-2</v>
      </c>
      <c r="BC45" s="99"/>
      <c r="BD45" s="99">
        <f>'m1'!BD45-m0!BC46</f>
        <v>-0.40249999999999986</v>
      </c>
      <c r="BE45" s="99">
        <f>'m1'!BE45-m0!BD46</f>
        <v>0.26000000000000023</v>
      </c>
      <c r="BF45" s="99">
        <f>'m1'!BF45-m0!BE46</f>
        <v>-3.11</v>
      </c>
      <c r="BG45" s="99"/>
      <c r="BH45" s="65"/>
      <c r="BI45" s="70"/>
      <c r="BJ45" s="63"/>
      <c r="BK45" s="40"/>
      <c r="BL45" s="63"/>
      <c r="BM45" s="63"/>
      <c r="BN45" s="40"/>
      <c r="BO45" s="40"/>
      <c r="BP45" s="71"/>
      <c r="BQ45" s="71"/>
      <c r="BR45" s="40"/>
      <c r="BS45" s="71"/>
      <c r="BT45" s="40"/>
      <c r="BU45" s="40"/>
      <c r="BV45" s="40"/>
      <c r="BW45" s="49"/>
      <c r="BX45" s="49"/>
      <c r="BY45" s="49"/>
      <c r="BZ45" s="40"/>
      <c r="CA45" s="40"/>
      <c r="CB45" s="40"/>
      <c r="CC45" s="49"/>
      <c r="CD45" s="48"/>
      <c r="CE45" s="48"/>
      <c r="CF45" s="40"/>
      <c r="CG45" s="48"/>
      <c r="CH45" s="40"/>
      <c r="CI45" s="56"/>
      <c r="CJ45" s="56"/>
      <c r="CK45" s="72"/>
      <c r="CL45" s="40"/>
      <c r="CM45" s="56"/>
      <c r="CN45" s="40"/>
      <c r="CO45" s="49"/>
      <c r="CP45" s="49"/>
      <c r="CQ45" s="40"/>
      <c r="CR45" s="56"/>
      <c r="CS45" s="40"/>
      <c r="CT45" s="40"/>
      <c r="CU45" s="41"/>
      <c r="CV45" s="41"/>
      <c r="CW45" s="49"/>
      <c r="CX45" s="40"/>
      <c r="CY45" s="49"/>
      <c r="CZ45" s="40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</row>
    <row r="46" spans="1:118">
      <c r="A46" s="65">
        <v>37865</v>
      </c>
      <c r="B46" s="40"/>
      <c r="C46" s="99">
        <f>'m1'!C46-m0!C46</f>
        <v>0</v>
      </c>
      <c r="D46" s="99">
        <f>'m1'!D46-m0!D46</f>
        <v>0</v>
      </c>
      <c r="E46" s="99">
        <f>'m1'!E46-m0!E46</f>
        <v>0</v>
      </c>
      <c r="F46" s="99">
        <f>'m1'!F46-m0!F46</f>
        <v>0</v>
      </c>
      <c r="G46" s="99">
        <f>'m1'!G46-m0!G46</f>
        <v>0</v>
      </c>
      <c r="H46" s="99">
        <f>'m1'!H46-m0!H46</f>
        <v>0</v>
      </c>
      <c r="I46" s="99">
        <f>'m1'!I46-m0!I46</f>
        <v>0</v>
      </c>
      <c r="J46" s="99">
        <f>'m1'!J46-m0!J46</f>
        <v>0</v>
      </c>
      <c r="K46" s="99">
        <f>'m1'!K46-m0!K46</f>
        <v>0</v>
      </c>
      <c r="L46" s="99">
        <f>'m1'!L46-m0!L46</f>
        <v>0</v>
      </c>
      <c r="M46" s="99">
        <f>'m1'!M46-m0!M46</f>
        <v>0</v>
      </c>
      <c r="N46" s="99">
        <f>'m1'!N46-m0!N46</f>
        <v>0</v>
      </c>
      <c r="O46" s="99">
        <f>'m1'!O46-m0!O46</f>
        <v>0</v>
      </c>
      <c r="P46" s="99">
        <f>'m1'!P46-m0!P46</f>
        <v>0</v>
      </c>
      <c r="Q46" s="99">
        <f>'m1'!Q46-m0!Q46</f>
        <v>0</v>
      </c>
      <c r="R46" s="99">
        <f>'m1'!R46-m0!R46</f>
        <v>0</v>
      </c>
      <c r="T46" s="576">
        <f>'m1'!T46-m0!T46</f>
        <v>0</v>
      </c>
      <c r="U46" s="576">
        <f>'m1'!U46-m0!U46</f>
        <v>0</v>
      </c>
      <c r="V46" s="576">
        <f>'m1'!V46-m0!V46</f>
        <v>0</v>
      </c>
      <c r="X46" s="542">
        <f>'m1'!X46-m0!X47</f>
        <v>-1.5000000000000013E-2</v>
      </c>
      <c r="Y46" s="542">
        <f>'m1'!Y46-m0!Y47</f>
        <v>-1.5000000000000013E-2</v>
      </c>
      <c r="Z46" s="542">
        <f>'m1'!Z46-m0!Z47</f>
        <v>-1.4999999999999999E-2</v>
      </c>
      <c r="AA46" s="542">
        <f>'m1'!AA46-m0!AA47</f>
        <v>-1.4999999999999999E-2</v>
      </c>
      <c r="AB46" s="561">
        <f>'m1'!AB46-m0!AB47</f>
        <v>-7.0000000000000007E-2</v>
      </c>
      <c r="AC46" s="561">
        <f>'m1'!AC46-m0!AC47</f>
        <v>-7.2500000000000009E-2</v>
      </c>
      <c r="AD46" s="561">
        <f>'m1'!AD46-m0!AD47</f>
        <v>-2.2499999999999992E-2</v>
      </c>
      <c r="AE46" s="561">
        <f>'m1'!AE46-m0!AE47</f>
        <v>-2.5000000000000022E-3</v>
      </c>
      <c r="AF46" s="99">
        <f>'m1'!AF46-m0!AF47</f>
        <v>0</v>
      </c>
      <c r="AG46" s="99">
        <f>'m1'!AG46-m0!AG47</f>
        <v>0</v>
      </c>
      <c r="AH46" s="99"/>
      <c r="AI46" s="185">
        <f t="shared" si="1"/>
        <v>37865</v>
      </c>
      <c r="AJ46" s="99">
        <f>'m1'!AJ46-m0!AJ47</f>
        <v>-2.0000000000000018E-2</v>
      </c>
      <c r="AK46" s="99"/>
      <c r="AL46" s="100"/>
      <c r="AM46" s="99">
        <f>'m1'!AL46-m0!AL47</f>
        <v>0</v>
      </c>
      <c r="AN46" s="99">
        <f>'m1'!AM46-m0!AM47</f>
        <v>-1.0545118905804785E-3</v>
      </c>
      <c r="AO46" s="99">
        <f>'m1'!AN46-m0!AN47</f>
        <v>-2.0000000000000018E-2</v>
      </c>
      <c r="AP46" s="99">
        <f>'m1'!AO46-m0!AO47</f>
        <v>-2.0000000000000018E-2</v>
      </c>
      <c r="AQ46" s="99">
        <f>'m1'!AP46-m0!AP47</f>
        <v>-2.0000000000000018E-2</v>
      </c>
      <c r="AR46" s="99">
        <f>'m1'!AQ46-m0!AQ47</f>
        <v>-2.0000000000000018E-2</v>
      </c>
      <c r="AS46" s="99">
        <f>'m1'!AR46-m0!AR47</f>
        <v>-2.0000000000000018E-2</v>
      </c>
      <c r="AT46" s="99">
        <f>'m1'!AS46-m0!AS47</f>
        <v>-2.0000000000000018E-2</v>
      </c>
      <c r="AU46" s="99"/>
      <c r="AV46" s="99"/>
      <c r="AW46" s="99">
        <f>'m1'!AV46-m0!AV47</f>
        <v>0</v>
      </c>
      <c r="AX46" s="99">
        <f>'m1'!AW46-m0!AW47</f>
        <v>0</v>
      </c>
      <c r="AY46" s="99">
        <f>'m1'!AX46-m0!AX47</f>
        <v>-3.5000000000000142E-2</v>
      </c>
      <c r="AZ46" s="99">
        <f>'m1'!AY46-m0!AY47</f>
        <v>-3.5000000000000142E-2</v>
      </c>
      <c r="BA46" s="99">
        <f>'m1'!AZ46-m0!AZ47</f>
        <v>-9.0000000000000302E-2</v>
      </c>
      <c r="BB46" s="99">
        <f>'m1'!BA46-m0!BA47</f>
        <v>-9.2500000000000249E-2</v>
      </c>
      <c r="BC46" s="99"/>
      <c r="BD46" s="99">
        <f>'m1'!BD46-m0!BC47</f>
        <v>-0.43500000000000005</v>
      </c>
      <c r="BE46" s="99">
        <f>'m1'!BE46-m0!BD47</f>
        <v>0.22999999999999998</v>
      </c>
      <c r="BF46" s="99">
        <f>'m1'!BF46-m0!BE47</f>
        <v>-3.13</v>
      </c>
      <c r="BG46" s="99"/>
      <c r="BH46" s="65"/>
      <c r="BI46" s="70"/>
      <c r="BJ46" s="63"/>
      <c r="BK46" s="40"/>
      <c r="BL46" s="63"/>
      <c r="BM46" s="63"/>
      <c r="BN46" s="40"/>
      <c r="BO46" s="40"/>
      <c r="BP46" s="71"/>
      <c r="BQ46" s="71"/>
      <c r="BR46" s="40"/>
      <c r="BS46" s="71"/>
      <c r="BT46" s="40"/>
      <c r="BU46" s="40"/>
      <c r="BV46" s="40"/>
      <c r="BW46" s="49"/>
      <c r="BX46" s="49"/>
      <c r="BY46" s="49"/>
      <c r="BZ46" s="40"/>
      <c r="CA46" s="40"/>
      <c r="CB46" s="40"/>
      <c r="CC46" s="49"/>
      <c r="CD46" s="48"/>
      <c r="CE46" s="48"/>
      <c r="CF46" s="40"/>
      <c r="CG46" s="48"/>
      <c r="CH46" s="40"/>
      <c r="CI46" s="56"/>
      <c r="CJ46" s="56"/>
      <c r="CK46" s="72"/>
      <c r="CL46" s="40"/>
      <c r="CM46" s="56"/>
      <c r="CN46" s="40"/>
      <c r="CO46" s="49"/>
      <c r="CP46" s="49"/>
      <c r="CQ46" s="40"/>
      <c r="CR46" s="56"/>
      <c r="CS46" s="40"/>
      <c r="CT46" s="40"/>
      <c r="CU46" s="41"/>
      <c r="CV46" s="41"/>
      <c r="CW46" s="49"/>
      <c r="CX46" s="40"/>
      <c r="CY46" s="49"/>
      <c r="CZ46" s="40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</row>
    <row r="47" spans="1:118">
      <c r="A47" s="65">
        <v>37895</v>
      </c>
      <c r="B47" s="40"/>
      <c r="C47" s="99">
        <f>'m1'!C47-m0!C47</f>
        <v>0</v>
      </c>
      <c r="D47" s="99">
        <f>'m1'!D47-m0!D47</f>
        <v>0</v>
      </c>
      <c r="E47" s="99">
        <f>'m1'!E47-m0!E47</f>
        <v>0</v>
      </c>
      <c r="F47" s="99">
        <f>'m1'!F47-m0!F47</f>
        <v>0</v>
      </c>
      <c r="G47" s="99">
        <f>'m1'!G47-m0!G47</f>
        <v>0</v>
      </c>
      <c r="H47" s="99">
        <f>'m1'!H47-m0!H47</f>
        <v>0</v>
      </c>
      <c r="I47" s="99">
        <f>'m1'!I47-m0!I47</f>
        <v>0</v>
      </c>
      <c r="J47" s="99">
        <f>'m1'!J47-m0!J47</f>
        <v>0</v>
      </c>
      <c r="K47" s="99">
        <f>'m1'!K47-m0!K47</f>
        <v>0</v>
      </c>
      <c r="L47" s="99">
        <f>'m1'!L47-m0!L47</f>
        <v>0</v>
      </c>
      <c r="M47" s="99">
        <f>'m1'!M47-m0!M47</f>
        <v>0</v>
      </c>
      <c r="N47" s="99">
        <f>'m1'!N47-m0!N47</f>
        <v>0</v>
      </c>
      <c r="O47" s="99">
        <f>'m1'!O47-m0!O47</f>
        <v>0</v>
      </c>
      <c r="P47" s="99">
        <f>'m1'!P47-m0!P47</f>
        <v>0</v>
      </c>
      <c r="Q47" s="99">
        <f>'m1'!Q47-m0!Q47</f>
        <v>0</v>
      </c>
      <c r="R47" s="99">
        <f>'m1'!R47-m0!R47</f>
        <v>0</v>
      </c>
      <c r="T47" s="576">
        <f>'m1'!T47-m0!T47</f>
        <v>0</v>
      </c>
      <c r="U47" s="576">
        <f>'m1'!U47-m0!U47</f>
        <v>0</v>
      </c>
      <c r="V47" s="576">
        <f>'m1'!V47-m0!V47</f>
        <v>0</v>
      </c>
      <c r="X47" s="542">
        <f>'m1'!X47-m0!X48</f>
        <v>-6.25E-2</v>
      </c>
      <c r="Y47" s="542">
        <f>'m1'!Y47-m0!Y48</f>
        <v>-6.25E-2</v>
      </c>
      <c r="Z47" s="542">
        <f>'m1'!Z47-m0!Z48</f>
        <v>-4.9999999999999996E-2</v>
      </c>
      <c r="AA47" s="542">
        <f>'m1'!AA47-m0!AA48</f>
        <v>-5.4999999999999993E-2</v>
      </c>
      <c r="AB47" s="561">
        <f>'m1'!AB47-m0!AB48</f>
        <v>-0.28999999999999998</v>
      </c>
      <c r="AC47" s="561">
        <f>'m1'!AC47-m0!AC48</f>
        <v>-8.2500000000000018E-2</v>
      </c>
      <c r="AD47" s="561">
        <f>'m1'!AD47-m0!AD48</f>
        <v>-0.10249999999999998</v>
      </c>
      <c r="AE47" s="561">
        <f>'m1'!AE47-m0!AE48</f>
        <v>-7.4999999999999983E-2</v>
      </c>
      <c r="AF47" s="99">
        <f>'m1'!AF47-m0!AF48</f>
        <v>0</v>
      </c>
      <c r="AG47" s="99">
        <f>'m1'!AG47-m0!AG48</f>
        <v>0</v>
      </c>
      <c r="AH47" s="99"/>
      <c r="AI47" s="185">
        <f t="shared" si="1"/>
        <v>37895</v>
      </c>
      <c r="AJ47" s="99">
        <f>'m1'!AJ47-m0!AJ48</f>
        <v>-0.10900000000000043</v>
      </c>
      <c r="AK47" s="99"/>
      <c r="AL47" s="100"/>
      <c r="AM47" s="99">
        <f>'m1'!AL47-m0!AL48</f>
        <v>0</v>
      </c>
      <c r="AN47" s="99">
        <f>'m1'!AM47-m0!AM48</f>
        <v>-0.13903026741852553</v>
      </c>
      <c r="AO47" s="99">
        <f>'m1'!AN47-m0!AN48</f>
        <v>-0.19400000000000039</v>
      </c>
      <c r="AP47" s="99">
        <f>'m1'!AO47-m0!AO48</f>
        <v>-0.19400000000000039</v>
      </c>
      <c r="AQ47" s="99">
        <f>'m1'!AP47-m0!AP48</f>
        <v>-0.19400000000000039</v>
      </c>
      <c r="AR47" s="99">
        <f>'m1'!AQ47-m0!AQ48</f>
        <v>-0.3140000000000005</v>
      </c>
      <c r="AS47" s="99">
        <f>'m1'!AR47-m0!AR48</f>
        <v>-0.28400000000000025</v>
      </c>
      <c r="AT47" s="99">
        <f>'m1'!AS47-m0!AS48</f>
        <v>-0.29400000000000004</v>
      </c>
      <c r="AU47" s="99"/>
      <c r="AV47" s="99"/>
      <c r="AW47" s="99">
        <f>'m1'!AV47-m0!AV48</f>
        <v>0</v>
      </c>
      <c r="AX47" s="99">
        <f>'m1'!AW47-m0!AW48</f>
        <v>0</v>
      </c>
      <c r="AY47" s="99">
        <f>'m1'!AX47-m0!AX48</f>
        <v>-0.17150000000000043</v>
      </c>
      <c r="AZ47" s="99">
        <f>'m1'!AY47-m0!AY48</f>
        <v>-0.15900000000000025</v>
      </c>
      <c r="BA47" s="99">
        <f>'m1'!AZ47-m0!AZ48</f>
        <v>-0.39900000000000047</v>
      </c>
      <c r="BB47" s="99">
        <f>'m1'!BA47-m0!BA48</f>
        <v>-0.19150000000000045</v>
      </c>
      <c r="BC47" s="99"/>
      <c r="BD47" s="99">
        <f>'m1'!BD47-m0!BC48</f>
        <v>-0.5990000000000002</v>
      </c>
      <c r="BE47" s="99">
        <f>'m1'!BE47-m0!BD48</f>
        <v>0.14099999999999957</v>
      </c>
      <c r="BF47" s="99">
        <f>'m1'!BF47-m0!BE48</f>
        <v>-3.2390000000000003</v>
      </c>
      <c r="BG47" s="99"/>
      <c r="BH47" s="65"/>
      <c r="BI47" s="70"/>
      <c r="BJ47" s="63"/>
      <c r="BK47" s="40"/>
      <c r="BL47" s="63"/>
      <c r="BM47" s="63"/>
      <c r="BN47" s="40"/>
      <c r="BO47" s="40"/>
      <c r="BP47" s="71"/>
      <c r="BQ47" s="71"/>
      <c r="BR47" s="40"/>
      <c r="BS47" s="71"/>
      <c r="BT47" s="40"/>
      <c r="BU47" s="40"/>
      <c r="BV47" s="40"/>
      <c r="BW47" s="49"/>
      <c r="BX47" s="49"/>
      <c r="BY47" s="49"/>
      <c r="BZ47" s="40"/>
      <c r="CA47" s="40"/>
      <c r="CB47" s="40"/>
      <c r="CC47" s="49"/>
      <c r="CD47" s="48"/>
      <c r="CE47" s="48"/>
      <c r="CF47" s="40"/>
      <c r="CG47" s="48"/>
      <c r="CH47" s="40"/>
      <c r="CI47" s="56"/>
      <c r="CJ47" s="56"/>
      <c r="CK47" s="72"/>
      <c r="CL47" s="40"/>
      <c r="CM47" s="56"/>
      <c r="CN47" s="40"/>
      <c r="CO47" s="49"/>
      <c r="CP47" s="49"/>
      <c r="CQ47" s="40"/>
      <c r="CR47" s="56"/>
      <c r="CS47" s="40"/>
      <c r="CT47" s="40"/>
      <c r="CU47" s="41"/>
      <c r="CV47" s="41"/>
      <c r="CW47" s="49"/>
      <c r="CX47" s="40"/>
      <c r="CY47" s="49"/>
      <c r="CZ47" s="40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</row>
    <row r="48" spans="1:118">
      <c r="A48" s="65">
        <v>37926</v>
      </c>
      <c r="B48" s="40"/>
      <c r="C48" s="99">
        <f>'m1'!C48-m0!C48</f>
        <v>0</v>
      </c>
      <c r="D48" s="99">
        <f>'m1'!D48-m0!D48</f>
        <v>0</v>
      </c>
      <c r="E48" s="99">
        <f>'m1'!E48-m0!E48</f>
        <v>0</v>
      </c>
      <c r="F48" s="99">
        <f>'m1'!F48-m0!F48</f>
        <v>0</v>
      </c>
      <c r="G48" s="99">
        <f>'m1'!G48-m0!G48</f>
        <v>0</v>
      </c>
      <c r="H48" s="99">
        <f>'m1'!H48-m0!H48</f>
        <v>0</v>
      </c>
      <c r="I48" s="99">
        <f>'m1'!I48-m0!I48</f>
        <v>0</v>
      </c>
      <c r="J48" s="99">
        <f>'m1'!J48-m0!J48</f>
        <v>0</v>
      </c>
      <c r="K48" s="99">
        <f>'m1'!K48-m0!K48</f>
        <v>0</v>
      </c>
      <c r="L48" s="99">
        <f>'m1'!L48-m0!L48</f>
        <v>0</v>
      </c>
      <c r="M48" s="99">
        <f>'m1'!M48-m0!M48</f>
        <v>0</v>
      </c>
      <c r="N48" s="99">
        <f>'m1'!N48-m0!N48</f>
        <v>0</v>
      </c>
      <c r="O48" s="99">
        <f>'m1'!O48-m0!O48</f>
        <v>0</v>
      </c>
      <c r="P48" s="99">
        <f>'m1'!P48-m0!P48</f>
        <v>0</v>
      </c>
      <c r="Q48" s="99">
        <f>'m1'!Q48-m0!Q48</f>
        <v>0</v>
      </c>
      <c r="R48" s="99">
        <f>'m1'!R48-m0!R48</f>
        <v>0</v>
      </c>
      <c r="T48" s="576">
        <f>'m1'!T48-m0!T48</f>
        <v>0</v>
      </c>
      <c r="U48" s="576">
        <f>'m1'!U48-m0!U48</f>
        <v>0</v>
      </c>
      <c r="V48" s="576">
        <f>'m1'!V48-m0!V48</f>
        <v>0</v>
      </c>
      <c r="X48" s="542">
        <f>'m1'!X48-m0!X49</f>
        <v>-3.999999999999998E-2</v>
      </c>
      <c r="Y48" s="542">
        <f>'m1'!Y48-m0!Y49</f>
        <v>-3.999999999999998E-2</v>
      </c>
      <c r="Z48" s="542">
        <f>'m1'!Z48-m0!Z49</f>
        <v>-3.9999999999999994E-2</v>
      </c>
      <c r="AA48" s="542">
        <f>'m1'!AA48-m0!AA49</f>
        <v>-7.4999999999999997E-3</v>
      </c>
      <c r="AB48" s="561">
        <f>'m1'!AB48-m0!AB49</f>
        <v>-0.495</v>
      </c>
      <c r="AC48" s="561">
        <f>'m1'!AC48-m0!AC49</f>
        <v>-0.32500000000000001</v>
      </c>
      <c r="AD48" s="561">
        <f>'m1'!AD48-m0!AD49</f>
        <v>-5.0000000000000044E-2</v>
      </c>
      <c r="AE48" s="561">
        <f>'m1'!AE48-m0!AE49</f>
        <v>-5.4999999999999993E-2</v>
      </c>
      <c r="AF48" s="99">
        <f>'m1'!AF48-m0!AF49</f>
        <v>0</v>
      </c>
      <c r="AG48" s="99">
        <f>'m1'!AG48-m0!AG49</f>
        <v>0</v>
      </c>
      <c r="AH48" s="99"/>
      <c r="AI48" s="185">
        <f t="shared" si="1"/>
        <v>37926</v>
      </c>
      <c r="AJ48" s="99">
        <f>'m1'!AJ48-m0!AJ49</f>
        <v>-0.10499999999999998</v>
      </c>
      <c r="AK48" s="99"/>
      <c r="AL48" s="100"/>
      <c r="AM48" s="99">
        <f>'m1'!AL48-m0!AL49</f>
        <v>0</v>
      </c>
      <c r="AN48" s="99">
        <f>'m1'!AM48-m0!AM49</f>
        <v>-6.7371482338541178E-2</v>
      </c>
      <c r="AO48" s="99">
        <f>'m1'!AN48-m0!AN49</f>
        <v>-0.10499999999999998</v>
      </c>
      <c r="AP48" s="99">
        <f>'m1'!AO48-m0!AO49</f>
        <v>-0.10499999999999998</v>
      </c>
      <c r="AQ48" s="99">
        <f>'m1'!AP48-m0!AP49</f>
        <v>-0.10499999999999998</v>
      </c>
      <c r="AR48" s="99">
        <f>'m1'!AQ48-m0!AQ49</f>
        <v>-0.10499999999999998</v>
      </c>
      <c r="AS48" s="99">
        <f>'m1'!AR48-m0!AR49</f>
        <v>-0.10499999999999998</v>
      </c>
      <c r="AT48" s="99">
        <f>'m1'!AS48-m0!AS49</f>
        <v>-0.10500000000000043</v>
      </c>
      <c r="AU48" s="99"/>
      <c r="AV48" s="99"/>
      <c r="AW48" s="99">
        <f>'m1'!AV48-m0!AV49</f>
        <v>0</v>
      </c>
      <c r="AX48" s="99">
        <f>'m1'!AW48-m0!AW49</f>
        <v>0</v>
      </c>
      <c r="AY48" s="99">
        <f>'m1'!AX48-m0!AX49</f>
        <v>-0.14500000000000002</v>
      </c>
      <c r="AZ48" s="99">
        <f>'m1'!AY48-m0!AY49</f>
        <v>-0.14500000000000002</v>
      </c>
      <c r="BA48" s="99">
        <f>'m1'!AZ48-m0!AZ49</f>
        <v>-0.60000000000000009</v>
      </c>
      <c r="BB48" s="99">
        <f>'m1'!BA48-m0!BA49</f>
        <v>-0.4300000000000006</v>
      </c>
      <c r="BC48" s="99"/>
      <c r="BD48" s="99">
        <f>'m1'!BD48-m0!BC49</f>
        <v>-0.64999999999999991</v>
      </c>
      <c r="BE48" s="99">
        <f>'m1'!BE48-m0!BD49</f>
        <v>0.14500000000000002</v>
      </c>
      <c r="BF48" s="99">
        <f>'m1'!BF48-m0!BE49</f>
        <v>-3.3440000000000003</v>
      </c>
      <c r="BG48" s="99"/>
      <c r="BH48" s="65"/>
      <c r="BI48" s="70"/>
      <c r="BJ48" s="63"/>
      <c r="BK48" s="40"/>
      <c r="BL48" s="63"/>
      <c r="BM48" s="63"/>
      <c r="BN48" s="40"/>
      <c r="BO48" s="40"/>
      <c r="BP48" s="71"/>
      <c r="BQ48" s="71"/>
      <c r="BR48" s="40"/>
      <c r="BS48" s="71"/>
      <c r="BT48" s="40"/>
      <c r="BU48" s="40"/>
      <c r="BV48" s="40"/>
      <c r="BW48" s="49"/>
      <c r="BX48" s="49"/>
      <c r="BY48" s="49"/>
      <c r="BZ48" s="40"/>
      <c r="CA48" s="40"/>
      <c r="CB48" s="40"/>
      <c r="CC48" s="49"/>
      <c r="CD48" s="48"/>
      <c r="CE48" s="48"/>
      <c r="CF48" s="40"/>
      <c r="CG48" s="48"/>
      <c r="CH48" s="40"/>
      <c r="CI48" s="56"/>
      <c r="CJ48" s="56"/>
      <c r="CK48" s="72"/>
      <c r="CL48" s="40"/>
      <c r="CM48" s="56"/>
      <c r="CN48" s="40"/>
      <c r="CO48" s="49"/>
      <c r="CP48" s="49"/>
      <c r="CQ48" s="40"/>
      <c r="CR48" s="56"/>
      <c r="CS48" s="40"/>
      <c r="CT48" s="40"/>
      <c r="CU48" s="41"/>
      <c r="CV48" s="41"/>
      <c r="CW48" s="49"/>
      <c r="CX48" s="40"/>
      <c r="CY48" s="49"/>
      <c r="CZ48" s="40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</row>
    <row r="49" spans="1:118">
      <c r="A49" s="65">
        <v>37956</v>
      </c>
      <c r="B49" s="40"/>
      <c r="C49" s="99">
        <f>'m1'!C49-m0!C49</f>
        <v>0</v>
      </c>
      <c r="D49" s="99">
        <f>'m1'!D49-m0!D49</f>
        <v>0</v>
      </c>
      <c r="E49" s="99">
        <f>'m1'!E49-m0!E49</f>
        <v>0</v>
      </c>
      <c r="F49" s="99">
        <f>'m1'!F49-m0!F49</f>
        <v>0</v>
      </c>
      <c r="G49" s="99">
        <f>'m1'!G49-m0!G49</f>
        <v>0</v>
      </c>
      <c r="H49" s="99">
        <f>'m1'!H49-m0!H49</f>
        <v>0</v>
      </c>
      <c r="I49" s="99">
        <f>'m1'!I49-m0!I49</f>
        <v>0</v>
      </c>
      <c r="J49" s="99">
        <f>'m1'!J49-m0!J49</f>
        <v>0</v>
      </c>
      <c r="K49" s="99">
        <f>'m1'!K49-m0!K49</f>
        <v>0</v>
      </c>
      <c r="L49" s="99">
        <f>'m1'!L49-m0!L49</f>
        <v>0</v>
      </c>
      <c r="M49" s="99">
        <f>'m1'!M49-m0!M49</f>
        <v>0</v>
      </c>
      <c r="N49" s="99">
        <f>'m1'!N49-m0!N49</f>
        <v>0</v>
      </c>
      <c r="O49" s="99">
        <f>'m1'!O49-m0!O49</f>
        <v>0</v>
      </c>
      <c r="P49" s="99">
        <f>'m1'!P49-m0!P49</f>
        <v>0</v>
      </c>
      <c r="Q49" s="99">
        <f>'m1'!Q49-m0!Q49</f>
        <v>0</v>
      </c>
      <c r="R49" s="99">
        <f>'m1'!R49-m0!R49</f>
        <v>0</v>
      </c>
      <c r="T49" s="576">
        <f>'m1'!T49-m0!T49</f>
        <v>0</v>
      </c>
      <c r="U49" s="576">
        <f>'m1'!U49-m0!U49</f>
        <v>0</v>
      </c>
      <c r="V49" s="576">
        <f>'m1'!V49-m0!V49</f>
        <v>0</v>
      </c>
      <c r="X49" s="542">
        <f>'m1'!X49-m0!X50</f>
        <v>-1.2500000000000011E-2</v>
      </c>
      <c r="Y49" s="542">
        <f>'m1'!Y49-m0!Y50</f>
        <v>-1.2500000000000011E-2</v>
      </c>
      <c r="Z49" s="542">
        <f>'m1'!Z49-m0!Z50</f>
        <v>-3.5000000000000003E-2</v>
      </c>
      <c r="AA49" s="542">
        <f>'m1'!AA49-m0!AA50</f>
        <v>-1.5000000000000001E-2</v>
      </c>
      <c r="AB49" s="561">
        <f>'m1'!AB49-m0!AB50</f>
        <v>-0.33499999999999996</v>
      </c>
      <c r="AC49" s="561">
        <f>'m1'!AC49-m0!AC50</f>
        <v>-0.15500000000000003</v>
      </c>
      <c r="AD49" s="561">
        <f>'m1'!AD49-m0!AD50</f>
        <v>-9.9999999999999978E-2</v>
      </c>
      <c r="AE49" s="561">
        <f>'m1'!AE49-m0!AE50</f>
        <v>-4.7500000000000042E-2</v>
      </c>
      <c r="AF49" s="99">
        <f>'m1'!AF49-m0!AF50</f>
        <v>0</v>
      </c>
      <c r="AG49" s="99">
        <f>'m1'!AG49-m0!AG50</f>
        <v>0</v>
      </c>
      <c r="AH49" s="99"/>
      <c r="AI49" s="185">
        <f t="shared" si="1"/>
        <v>37956</v>
      </c>
      <c r="AJ49" s="99">
        <f>'m1'!AJ49-m0!AJ50</f>
        <v>-8.2999999999999741E-2</v>
      </c>
      <c r="AK49" s="99"/>
      <c r="AL49" s="100"/>
      <c r="AM49" s="99">
        <f>'m1'!AL49-m0!AL50</f>
        <v>0</v>
      </c>
      <c r="AN49" s="99">
        <f>'m1'!AM49-m0!AM50</f>
        <v>-6.8262407698157723E-2</v>
      </c>
      <c r="AO49" s="99">
        <f>'m1'!AN49-m0!AN50</f>
        <v>-0.10799999999999965</v>
      </c>
      <c r="AP49" s="99">
        <f>'m1'!AO49-m0!AO50</f>
        <v>-0.10799999999999965</v>
      </c>
      <c r="AQ49" s="99">
        <f>'m1'!AP49-m0!AP50</f>
        <v>-0.10799999999999965</v>
      </c>
      <c r="AR49" s="99">
        <f>'m1'!AQ49-m0!AQ50</f>
        <v>-0.10799999999999965</v>
      </c>
      <c r="AS49" s="99">
        <f>'m1'!AR49-m0!AR50</f>
        <v>-0.10799999999999965</v>
      </c>
      <c r="AT49" s="99">
        <f>'m1'!AS49-m0!AS50</f>
        <v>-0.10799999999999965</v>
      </c>
      <c r="AU49" s="99"/>
      <c r="AV49" s="99"/>
      <c r="AW49" s="99">
        <f>'m1'!AV49-m0!AV50</f>
        <v>0</v>
      </c>
      <c r="AX49" s="99">
        <f>'m1'!AW49-m0!AW50</f>
        <v>0</v>
      </c>
      <c r="AY49" s="99">
        <f>'m1'!AX49-m0!AX50</f>
        <v>-9.5499999999999918E-2</v>
      </c>
      <c r="AZ49" s="99">
        <f>'m1'!AY49-m0!AY50</f>
        <v>-0.11799999999999988</v>
      </c>
      <c r="BA49" s="99">
        <f>'m1'!AZ49-m0!AZ50</f>
        <v>-0.41799999999999926</v>
      </c>
      <c r="BB49" s="99">
        <f>'m1'!BA49-m0!BA50</f>
        <v>-0.23799999999999955</v>
      </c>
      <c r="BC49" s="99"/>
      <c r="BD49" s="99">
        <f>'m1'!BD49-m0!BC50</f>
        <v>-0.67549999999999955</v>
      </c>
      <c r="BE49" s="99">
        <f>'m1'!BE49-m0!BD50</f>
        <v>0.16700000000000026</v>
      </c>
      <c r="BF49" s="99">
        <f>'m1'!BF49-m0!BE50</f>
        <v>-3.427</v>
      </c>
      <c r="BG49" s="99"/>
      <c r="BH49" s="65"/>
      <c r="BI49" s="70"/>
      <c r="BJ49" s="63"/>
      <c r="BK49" s="40"/>
      <c r="BL49" s="63"/>
      <c r="BM49" s="63"/>
      <c r="BN49" s="40"/>
      <c r="BO49" s="40"/>
      <c r="BP49" s="71"/>
      <c r="BQ49" s="71"/>
      <c r="BR49" s="40"/>
      <c r="BS49" s="71"/>
      <c r="BT49" s="40"/>
      <c r="BU49" s="40"/>
      <c r="BV49" s="40"/>
      <c r="BW49" s="49"/>
      <c r="BX49" s="49"/>
      <c r="BY49" s="49"/>
      <c r="BZ49" s="40"/>
      <c r="CA49" s="40"/>
      <c r="CB49" s="40"/>
      <c r="CC49" s="49"/>
      <c r="CD49" s="48"/>
      <c r="CE49" s="48"/>
      <c r="CF49" s="40"/>
      <c r="CG49" s="48"/>
      <c r="CH49" s="40"/>
      <c r="CI49" s="56"/>
      <c r="CJ49" s="56"/>
      <c r="CK49" s="72"/>
      <c r="CL49" s="40"/>
      <c r="CM49" s="56"/>
      <c r="CN49" s="40"/>
      <c r="CO49" s="49"/>
      <c r="CP49" s="49"/>
      <c r="CQ49" s="40"/>
      <c r="CR49" s="56"/>
      <c r="CS49" s="40"/>
      <c r="CT49" s="40"/>
      <c r="CU49" s="41"/>
      <c r="CV49" s="41"/>
      <c r="CW49" s="49"/>
      <c r="CX49" s="40"/>
      <c r="CY49" s="49"/>
      <c r="CZ49" s="40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</row>
    <row r="50" spans="1:118">
      <c r="A50" s="65">
        <v>37987</v>
      </c>
      <c r="B50" s="40"/>
      <c r="C50" s="99">
        <f>'m1'!C50-m0!C50</f>
        <v>0</v>
      </c>
      <c r="D50" s="99">
        <f>'m1'!D50-m0!D50</f>
        <v>0</v>
      </c>
      <c r="E50" s="99">
        <f>'m1'!E50-m0!E50</f>
        <v>0</v>
      </c>
      <c r="F50" s="99">
        <f>'m1'!F50-m0!F50</f>
        <v>0</v>
      </c>
      <c r="G50" s="99">
        <f>'m1'!G50-m0!G50</f>
        <v>0</v>
      </c>
      <c r="H50" s="99">
        <f>'m1'!H50-m0!H50</f>
        <v>0</v>
      </c>
      <c r="I50" s="99">
        <f>'m1'!I50-m0!I50</f>
        <v>0</v>
      </c>
      <c r="J50" s="99">
        <f>'m1'!J50-m0!J50</f>
        <v>0</v>
      </c>
      <c r="K50" s="99">
        <f>'m1'!K50-m0!K50</f>
        <v>0</v>
      </c>
      <c r="L50" s="99">
        <f>'m1'!L50-m0!L50</f>
        <v>0</v>
      </c>
      <c r="M50" s="99">
        <f>'m1'!M50-m0!M50</f>
        <v>0</v>
      </c>
      <c r="N50" s="99">
        <f>'m1'!N50-m0!N50</f>
        <v>0</v>
      </c>
      <c r="O50" s="99">
        <f>'m1'!O50-m0!O50</f>
        <v>0</v>
      </c>
      <c r="P50" s="99">
        <f>'m1'!P50-m0!P50</f>
        <v>0</v>
      </c>
      <c r="Q50" s="99">
        <f>'m1'!Q50-m0!Q50</f>
        <v>0</v>
      </c>
      <c r="R50" s="99">
        <f>'m1'!R50-m0!R50</f>
        <v>0</v>
      </c>
      <c r="T50" s="576">
        <f>'m1'!T50-m0!T50</f>
        <v>0</v>
      </c>
      <c r="U50" s="576">
        <f>'m1'!U50-m0!U50</f>
        <v>0</v>
      </c>
      <c r="V50" s="576">
        <f>'m1'!V50-m0!V50</f>
        <v>0</v>
      </c>
      <c r="X50" s="542">
        <f>'m1'!X50-m0!X51</f>
        <v>2.2499999999999992E-2</v>
      </c>
      <c r="Y50" s="542">
        <f>'m1'!Y50-m0!Y51</f>
        <v>2.2499999999999992E-2</v>
      </c>
      <c r="Z50" s="542">
        <f>'m1'!Z50-m0!Z51</f>
        <v>2.4999999999999994E-2</v>
      </c>
      <c r="AA50" s="542">
        <f>'m1'!AA50-m0!AA51</f>
        <v>0</v>
      </c>
      <c r="AB50" s="561">
        <f>'m1'!AB50-m0!AB51</f>
        <v>7.9999999999999849E-2</v>
      </c>
      <c r="AC50" s="561">
        <f>'m1'!AC50-m0!AC51</f>
        <v>1.0000000000000009E-2</v>
      </c>
      <c r="AD50" s="561">
        <f>'m1'!AD50-m0!AD51</f>
        <v>2.5000000000000022E-3</v>
      </c>
      <c r="AE50" s="561">
        <f>'m1'!AE50-m0!AE51</f>
        <v>5.0000000000000044E-3</v>
      </c>
      <c r="AF50" s="99">
        <f>'m1'!AF50-m0!AF51</f>
        <v>0</v>
      </c>
      <c r="AG50" s="99">
        <f>'m1'!AG50-m0!AG51</f>
        <v>0</v>
      </c>
      <c r="AH50" s="99"/>
      <c r="AI50" s="185">
        <f t="shared" si="1"/>
        <v>37987</v>
      </c>
      <c r="AJ50" s="99">
        <f>'m1'!AJ50-m0!AJ51</f>
        <v>0.12599999999999989</v>
      </c>
      <c r="AK50" s="99"/>
      <c r="AL50" s="100"/>
      <c r="AM50" s="99">
        <f>'m1'!AL50-m0!AL51</f>
        <v>0</v>
      </c>
      <c r="AN50" s="99">
        <f>'m1'!AM50-m0!AM51</f>
        <v>6.8865895827613599E-2</v>
      </c>
      <c r="AO50" s="99">
        <f>'m1'!AN50-m0!AN51</f>
        <v>6.5999999999999837E-2</v>
      </c>
      <c r="AP50" s="99">
        <f>'m1'!AO50-m0!AO51</f>
        <v>6.5999999999999837E-2</v>
      </c>
      <c r="AQ50" s="99">
        <f>'m1'!AP50-m0!AP51</f>
        <v>6.5999999999999837E-2</v>
      </c>
      <c r="AR50" s="99">
        <f>'m1'!AQ50-m0!AQ51</f>
        <v>6.5999999999999837E-2</v>
      </c>
      <c r="AS50" s="99">
        <f>'m1'!AR50-m0!AR51</f>
        <v>6.5999999999999837E-2</v>
      </c>
      <c r="AT50" s="99">
        <f>'m1'!AS50-m0!AS51</f>
        <v>6.5999999999999837E-2</v>
      </c>
      <c r="AU50" s="99"/>
      <c r="AV50" s="99"/>
      <c r="AW50" s="99">
        <f>'m1'!AV50-m0!AV51</f>
        <v>0</v>
      </c>
      <c r="AX50" s="99">
        <f>'m1'!AW50-m0!AW51</f>
        <v>0</v>
      </c>
      <c r="AY50" s="99">
        <f>'m1'!AX50-m0!AX51</f>
        <v>0.14849999999999985</v>
      </c>
      <c r="AZ50" s="99">
        <f>'m1'!AY50-m0!AY51</f>
        <v>0.15100000000000025</v>
      </c>
      <c r="BA50" s="99">
        <f>'m1'!AZ50-m0!AZ51</f>
        <v>0.20599999999999952</v>
      </c>
      <c r="BB50" s="99">
        <f>'m1'!BA50-m0!BA51</f>
        <v>0.13600000000000012</v>
      </c>
      <c r="BC50" s="99"/>
      <c r="BD50" s="99">
        <f>'m1'!BD50-m0!BC51</f>
        <v>-0.46150000000000002</v>
      </c>
      <c r="BE50" s="99">
        <f>'m1'!BE50-m0!BD51</f>
        <v>0.37599999999999989</v>
      </c>
      <c r="BF50" s="99">
        <f>'m1'!BF50-m0!BE51</f>
        <v>-3.3010000000000002</v>
      </c>
      <c r="BG50" s="99"/>
      <c r="BH50" s="65"/>
      <c r="BI50" s="70"/>
      <c r="BJ50" s="63"/>
      <c r="BK50" s="40"/>
      <c r="BL50" s="63"/>
      <c r="BM50" s="63"/>
      <c r="BN50" s="40"/>
      <c r="BO50" s="40"/>
      <c r="BP50" s="71"/>
      <c r="BQ50" s="71"/>
      <c r="BR50" s="40"/>
      <c r="BS50" s="71"/>
      <c r="BT50" s="40"/>
      <c r="BU50" s="40"/>
      <c r="BV50" s="40"/>
      <c r="BW50" s="49"/>
      <c r="BX50" s="49"/>
      <c r="BY50" s="49"/>
      <c r="BZ50" s="40"/>
      <c r="CA50" s="40"/>
      <c r="CB50" s="40"/>
      <c r="CC50" s="49"/>
      <c r="CD50" s="48"/>
      <c r="CE50" s="48"/>
      <c r="CF50" s="40"/>
      <c r="CG50" s="48"/>
      <c r="CH50" s="40"/>
      <c r="CI50" s="56"/>
      <c r="CJ50" s="56"/>
      <c r="CK50" s="72"/>
      <c r="CL50" s="40"/>
      <c r="CM50" s="56"/>
      <c r="CN50" s="40"/>
      <c r="CO50" s="49"/>
      <c r="CP50" s="49"/>
      <c r="CQ50" s="40"/>
      <c r="CR50" s="56"/>
      <c r="CS50" s="40"/>
      <c r="CT50" s="40"/>
      <c r="CU50" s="41"/>
      <c r="CV50" s="41"/>
      <c r="CW50" s="49"/>
      <c r="CX50" s="40"/>
      <c r="CY50" s="49"/>
      <c r="CZ50" s="40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</row>
    <row r="51" spans="1:118">
      <c r="A51" s="65">
        <v>38018</v>
      </c>
      <c r="B51" s="40"/>
      <c r="C51" s="99">
        <f>'m1'!C51-m0!C51</f>
        <v>0</v>
      </c>
      <c r="D51" s="99">
        <f>'m1'!D51-m0!D51</f>
        <v>0</v>
      </c>
      <c r="E51" s="99">
        <f>'m1'!E51-m0!E51</f>
        <v>0</v>
      </c>
      <c r="F51" s="99">
        <f>'m1'!F51-m0!F51</f>
        <v>0</v>
      </c>
      <c r="G51" s="99">
        <f>'m1'!G51-m0!G51</f>
        <v>0</v>
      </c>
      <c r="H51" s="99">
        <f>'m1'!H51-m0!H51</f>
        <v>0</v>
      </c>
      <c r="I51" s="99">
        <f>'m1'!I51-m0!I51</f>
        <v>0</v>
      </c>
      <c r="J51" s="99">
        <f>'m1'!J51-m0!J51</f>
        <v>0</v>
      </c>
      <c r="K51" s="99">
        <f>'m1'!K51-m0!K51</f>
        <v>0</v>
      </c>
      <c r="L51" s="99">
        <f>'m1'!L51-m0!L51</f>
        <v>0</v>
      </c>
      <c r="M51" s="99">
        <f>'m1'!M51-m0!M51</f>
        <v>0</v>
      </c>
      <c r="N51" s="99">
        <f>'m1'!N51-m0!N51</f>
        <v>0</v>
      </c>
      <c r="O51" s="99">
        <f>'m1'!O51-m0!O51</f>
        <v>0</v>
      </c>
      <c r="P51" s="99">
        <f>'m1'!P51-m0!P51</f>
        <v>0</v>
      </c>
      <c r="Q51" s="99">
        <f>'m1'!Q51-m0!Q51</f>
        <v>0</v>
      </c>
      <c r="R51" s="99">
        <f>'m1'!R51-m0!R51</f>
        <v>0</v>
      </c>
      <c r="T51" s="576">
        <f>'m1'!T51-m0!T51</f>
        <v>0</v>
      </c>
      <c r="U51" s="576">
        <f>'m1'!U51-m0!U51</f>
        <v>0</v>
      </c>
      <c r="V51" s="576">
        <f>'m1'!V51-m0!V51</f>
        <v>0</v>
      </c>
      <c r="X51" s="542">
        <f>'m1'!X51-m0!X52</f>
        <v>2.5000000000000022E-3</v>
      </c>
      <c r="Y51" s="542">
        <f>'m1'!Y51-m0!Y52</f>
        <v>2.5000000000000022E-3</v>
      </c>
      <c r="Z51" s="542">
        <f>'m1'!Z51-m0!Z52</f>
        <v>2.5000000000000022E-3</v>
      </c>
      <c r="AA51" s="542">
        <f>'m1'!AA51-m0!AA52</f>
        <v>0</v>
      </c>
      <c r="AB51" s="561">
        <f>'m1'!AB51-m0!AB52</f>
        <v>0.58000000000000007</v>
      </c>
      <c r="AC51" s="561">
        <f>'m1'!AC51-m0!AC52</f>
        <v>0.32250000000000001</v>
      </c>
      <c r="AD51" s="561">
        <f>'m1'!AD51-m0!AD52</f>
        <v>0.13250000000000001</v>
      </c>
      <c r="AE51" s="561">
        <f>'m1'!AE51-m0!AE52</f>
        <v>7.7500000000000013E-2</v>
      </c>
      <c r="AF51" s="99">
        <f>'m1'!AF51-m0!AF52</f>
        <v>0</v>
      </c>
      <c r="AG51" s="99">
        <f>'m1'!AG51-m0!AG52</f>
        <v>0</v>
      </c>
      <c r="AH51" s="99"/>
      <c r="AI51" s="185">
        <f t="shared" si="1"/>
        <v>38018</v>
      </c>
      <c r="AJ51" s="99">
        <f>'m1'!AJ51-m0!AJ52</f>
        <v>0.13699999999999957</v>
      </c>
      <c r="AK51" s="99"/>
      <c r="AL51" s="100"/>
      <c r="AM51" s="99">
        <f>'m1'!AL51-m0!AL52</f>
        <v>0</v>
      </c>
      <c r="AN51" s="99">
        <f>'m1'!AM51-m0!AM52</f>
        <v>0.1262318553753885</v>
      </c>
      <c r="AO51" s="99">
        <f>'m1'!AN51-m0!AN52</f>
        <v>0.14199999999999946</v>
      </c>
      <c r="AP51" s="99">
        <f>'m1'!AO51-m0!AO52</f>
        <v>0.14199999999999946</v>
      </c>
      <c r="AQ51" s="99">
        <f>'m1'!AP51-m0!AP52</f>
        <v>0.14199999999999946</v>
      </c>
      <c r="AR51" s="99">
        <f>'m1'!AQ51-m0!AQ52</f>
        <v>0.1419999999999999</v>
      </c>
      <c r="AS51" s="99">
        <f>'m1'!AR51-m0!AR52</f>
        <v>0.14199999999999946</v>
      </c>
      <c r="AT51" s="99">
        <f>'m1'!AS51-m0!AS52</f>
        <v>0.1419999999999999</v>
      </c>
      <c r="AU51" s="99"/>
      <c r="AV51" s="99"/>
      <c r="AW51" s="99">
        <f>'m1'!AV51-m0!AV52</f>
        <v>0</v>
      </c>
      <c r="AX51" s="99">
        <f>'m1'!AW51-m0!AW52</f>
        <v>0</v>
      </c>
      <c r="AY51" s="99">
        <f>'m1'!AX51-m0!AX52</f>
        <v>0.13949999999999951</v>
      </c>
      <c r="AZ51" s="99">
        <f>'m1'!AY51-m0!AY52</f>
        <v>0.13949999999999951</v>
      </c>
      <c r="BA51" s="99">
        <f>'m1'!AZ51-m0!AZ52</f>
        <v>0.71699999999999964</v>
      </c>
      <c r="BB51" s="99">
        <f>'m1'!BA51-m0!BA52</f>
        <v>0.45949999999999935</v>
      </c>
      <c r="BC51" s="99"/>
      <c r="BD51" s="99">
        <f>'m1'!BD51-m0!BC52</f>
        <v>-0.37300000000000022</v>
      </c>
      <c r="BE51" s="99">
        <f>'m1'!BE51-m0!BD52</f>
        <v>0.38699999999999957</v>
      </c>
      <c r="BF51" s="99">
        <f>'m1'!BF51-m0!BE52</f>
        <v>-3.1640000000000006</v>
      </c>
      <c r="BG51" s="99"/>
      <c r="BH51" s="65"/>
      <c r="BI51" s="70"/>
      <c r="BJ51" s="63"/>
      <c r="BK51" s="40"/>
      <c r="BL51" s="63"/>
      <c r="BM51" s="63"/>
      <c r="BN51" s="40"/>
      <c r="BO51" s="40"/>
      <c r="BP51" s="71"/>
      <c r="BQ51" s="71"/>
      <c r="BR51" s="40"/>
      <c r="BS51" s="71"/>
      <c r="BT51" s="40"/>
      <c r="BU51" s="40"/>
      <c r="BV51" s="40"/>
      <c r="BW51" s="49"/>
      <c r="BX51" s="49"/>
      <c r="BY51" s="49"/>
      <c r="BZ51" s="40"/>
      <c r="CA51" s="40"/>
      <c r="CB51" s="40"/>
      <c r="CC51" s="49"/>
      <c r="CD51" s="48"/>
      <c r="CE51" s="48"/>
      <c r="CF51" s="40"/>
      <c r="CG51" s="48"/>
      <c r="CH51" s="40"/>
      <c r="CI51" s="56"/>
      <c r="CJ51" s="56"/>
      <c r="CK51" s="72"/>
      <c r="CL51" s="40"/>
      <c r="CM51" s="56"/>
      <c r="CN51" s="40"/>
      <c r="CO51" s="49"/>
      <c r="CP51" s="49"/>
      <c r="CQ51" s="40"/>
      <c r="CR51" s="56"/>
      <c r="CS51" s="40"/>
      <c r="CT51" s="40"/>
      <c r="CU51" s="41"/>
      <c r="CV51" s="41"/>
      <c r="CW51" s="49"/>
      <c r="CX51" s="40"/>
      <c r="CY51" s="49"/>
      <c r="CZ51" s="40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</row>
    <row r="52" spans="1:118">
      <c r="A52" s="65">
        <v>38047</v>
      </c>
      <c r="B52" s="40"/>
      <c r="C52" s="99">
        <f>'m1'!C52-m0!C52</f>
        <v>0</v>
      </c>
      <c r="D52" s="99">
        <f>'m1'!D52-m0!D52</f>
        <v>0</v>
      </c>
      <c r="E52" s="99">
        <f>'m1'!E52-m0!E52</f>
        <v>0</v>
      </c>
      <c r="F52" s="99">
        <f>'m1'!F52-m0!F52</f>
        <v>0</v>
      </c>
      <c r="G52" s="99">
        <f>'m1'!G52-m0!G52</f>
        <v>0</v>
      </c>
      <c r="H52" s="99">
        <f>'m1'!H52-m0!H52</f>
        <v>0</v>
      </c>
      <c r="I52" s="99">
        <f>'m1'!I52-m0!I52</f>
        <v>0</v>
      </c>
      <c r="J52" s="99">
        <f>'m1'!J52-m0!J52</f>
        <v>0</v>
      </c>
      <c r="K52" s="99">
        <f>'m1'!K52-m0!K52</f>
        <v>0</v>
      </c>
      <c r="L52" s="99">
        <f>'m1'!L52-m0!L52</f>
        <v>0</v>
      </c>
      <c r="M52" s="99">
        <f>'m1'!M52-m0!M52</f>
        <v>0</v>
      </c>
      <c r="N52" s="99">
        <f>'m1'!N52-m0!N52</f>
        <v>0</v>
      </c>
      <c r="O52" s="99">
        <f>'m1'!O52-m0!O52</f>
        <v>0</v>
      </c>
      <c r="P52" s="99">
        <f>'m1'!P52-m0!P52</f>
        <v>0</v>
      </c>
      <c r="Q52" s="99">
        <f>'m1'!Q52-m0!Q52</f>
        <v>0</v>
      </c>
      <c r="R52" s="99">
        <f>'m1'!R52-m0!R52</f>
        <v>0</v>
      </c>
      <c r="T52" s="576">
        <f>'m1'!T52-m0!T52</f>
        <v>0</v>
      </c>
      <c r="U52" s="576">
        <f>'m1'!U52-m0!U52</f>
        <v>0</v>
      </c>
      <c r="V52" s="576">
        <f>'m1'!V52-m0!V52</f>
        <v>0</v>
      </c>
      <c r="X52" s="542">
        <f>'m1'!X52-m0!X53</f>
        <v>7.2500000000000009E-2</v>
      </c>
      <c r="Y52" s="542">
        <f>'m1'!Y52-m0!Y53</f>
        <v>7.2500000000000009E-2</v>
      </c>
      <c r="Z52" s="542">
        <f>'m1'!Z52-m0!Z53</f>
        <v>0.08</v>
      </c>
      <c r="AA52" s="542">
        <f>'m1'!AA52-m0!AA53</f>
        <v>8.7500000000000008E-2</v>
      </c>
      <c r="AB52" s="561">
        <f>'m1'!AB52-m0!AB53</f>
        <v>0.435</v>
      </c>
      <c r="AC52" s="561">
        <f>'m1'!AC52-m0!AC53</f>
        <v>0.23750000000000004</v>
      </c>
      <c r="AD52" s="561">
        <f>'m1'!AD52-m0!AD53</f>
        <v>0.10499999999999998</v>
      </c>
      <c r="AE52" s="561">
        <f>'m1'!AE52-m0!AE53</f>
        <v>8.2500000000000018E-2</v>
      </c>
      <c r="AF52" s="99">
        <f>'m1'!AF52-m0!AF53</f>
        <v>4.2499999999999982E-2</v>
      </c>
      <c r="AG52" s="99">
        <f>'m1'!AG52-m0!AG53</f>
        <v>0</v>
      </c>
      <c r="AH52" s="99"/>
      <c r="AI52" s="185">
        <f t="shared" si="1"/>
        <v>38047</v>
      </c>
      <c r="AJ52" s="99">
        <f>'m1'!AJ52-m0!AJ53</f>
        <v>0.13700000000000045</v>
      </c>
      <c r="AK52" s="99"/>
      <c r="AL52" s="100"/>
      <c r="AM52" s="99">
        <f>'m1'!AL52-m0!AL53</f>
        <v>0</v>
      </c>
      <c r="AN52" s="99">
        <f>'m1'!AM52-m0!AM53</f>
        <v>0.2496162497945984</v>
      </c>
      <c r="AO52" s="99">
        <f>'m1'!AN52-m0!AN53</f>
        <v>0.30200000000000049</v>
      </c>
      <c r="AP52" s="99">
        <f>'m1'!AO52-m0!AO53</f>
        <v>0.30200000000000049</v>
      </c>
      <c r="AQ52" s="99">
        <f>'m1'!AP52-m0!AP53</f>
        <v>0.30200000000000049</v>
      </c>
      <c r="AR52" s="99">
        <f>'m1'!AQ52-m0!AQ53</f>
        <v>0.42200000000000015</v>
      </c>
      <c r="AS52" s="99">
        <f>'m1'!AR52-m0!AR53</f>
        <v>0.39200000000000035</v>
      </c>
      <c r="AT52" s="99">
        <f>'m1'!AS52-m0!AS53</f>
        <v>0.40200000000000014</v>
      </c>
      <c r="AU52" s="99"/>
      <c r="AV52" s="99"/>
      <c r="AW52" s="99">
        <f>'m1'!AV52-m0!AV53</f>
        <v>0</v>
      </c>
      <c r="AX52" s="99">
        <f>'m1'!AW52-m0!AW53</f>
        <v>0</v>
      </c>
      <c r="AY52" s="99">
        <f>'m1'!AX52-m0!AX53</f>
        <v>0.20950000000000069</v>
      </c>
      <c r="AZ52" s="99">
        <f>'m1'!AY52-m0!AY53</f>
        <v>0.21700000000000053</v>
      </c>
      <c r="BA52" s="99">
        <f>'m1'!AZ52-m0!AZ53</f>
        <v>0.57200000000000006</v>
      </c>
      <c r="BB52" s="99">
        <f>'m1'!BA52-m0!BA53</f>
        <v>0.37450000000000072</v>
      </c>
      <c r="BC52" s="99"/>
      <c r="BD52" s="99">
        <f>'m1'!BD52-m0!BC53</f>
        <v>-0.29049999999999976</v>
      </c>
      <c r="BE52" s="99">
        <f>'m1'!BE52-m0!BD53</f>
        <v>0.42950000000000044</v>
      </c>
      <c r="BF52" s="99">
        <f>'m1'!BF52-m0!BE53</f>
        <v>-3.0270000000000001</v>
      </c>
      <c r="BG52" s="99"/>
      <c r="BH52" s="65"/>
      <c r="BI52" s="70"/>
      <c r="BJ52" s="63"/>
      <c r="BK52" s="40"/>
      <c r="BL52" s="63"/>
      <c r="BM52" s="63"/>
      <c r="BN52" s="40"/>
      <c r="BO52" s="40"/>
      <c r="BP52" s="71"/>
      <c r="BQ52" s="71"/>
      <c r="BR52" s="40"/>
      <c r="BS52" s="71"/>
      <c r="BT52" s="40"/>
      <c r="BU52" s="40"/>
      <c r="BV52" s="40"/>
      <c r="BW52" s="49"/>
      <c r="BX52" s="49"/>
      <c r="BY52" s="49"/>
      <c r="BZ52" s="40"/>
      <c r="CA52" s="40"/>
      <c r="CB52" s="40"/>
      <c r="CC52" s="49"/>
      <c r="CD52" s="48"/>
      <c r="CE52" s="48"/>
      <c r="CF52" s="40"/>
      <c r="CG52" s="48"/>
      <c r="CH52" s="40"/>
      <c r="CI52" s="56"/>
      <c r="CJ52" s="56"/>
      <c r="CK52" s="72"/>
      <c r="CL52" s="40"/>
      <c r="CM52" s="56"/>
      <c r="CN52" s="40"/>
      <c r="CO52" s="49"/>
      <c r="CP52" s="49"/>
      <c r="CQ52" s="40"/>
      <c r="CR52" s="56"/>
      <c r="CS52" s="40"/>
      <c r="CT52" s="40"/>
      <c r="CU52" s="41"/>
      <c r="CV52" s="41"/>
      <c r="CW52" s="49"/>
      <c r="CX52" s="40"/>
      <c r="CY52" s="49"/>
      <c r="CZ52" s="40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</row>
    <row r="53" spans="1:118">
      <c r="A53" s="65">
        <v>38078</v>
      </c>
      <c r="B53" s="40"/>
      <c r="C53" s="99">
        <f>'m1'!C53-m0!C53</f>
        <v>0</v>
      </c>
      <c r="D53" s="99">
        <f>'m1'!D53-m0!D53</f>
        <v>0</v>
      </c>
      <c r="E53" s="99">
        <f>'m1'!E53-m0!E53</f>
        <v>0</v>
      </c>
      <c r="F53" s="99">
        <f>'m1'!F53-m0!F53</f>
        <v>0</v>
      </c>
      <c r="G53" s="99">
        <f>'m1'!G53-m0!G53</f>
        <v>0</v>
      </c>
      <c r="H53" s="99">
        <f>'m1'!H53-m0!H53</f>
        <v>0</v>
      </c>
      <c r="I53" s="99">
        <f>'m1'!I53-m0!I53</f>
        <v>0</v>
      </c>
      <c r="J53" s="99">
        <f>'m1'!J53-m0!J53</f>
        <v>0</v>
      </c>
      <c r="K53" s="99">
        <f>'m1'!K53-m0!K53</f>
        <v>0</v>
      </c>
      <c r="L53" s="99">
        <f>'m1'!L53-m0!L53</f>
        <v>0</v>
      </c>
      <c r="M53" s="99">
        <f>'m1'!M53-m0!M53</f>
        <v>0</v>
      </c>
      <c r="N53" s="99">
        <f>'m1'!N53-m0!N53</f>
        <v>0</v>
      </c>
      <c r="O53" s="99">
        <f>'m1'!O53-m0!O53</f>
        <v>0</v>
      </c>
      <c r="P53" s="99">
        <f>'m1'!P53-m0!P53</f>
        <v>0</v>
      </c>
      <c r="Q53" s="99">
        <f>'m1'!Q53-m0!Q53</f>
        <v>0</v>
      </c>
      <c r="R53" s="99">
        <f>'m1'!R53-m0!R53</f>
        <v>0</v>
      </c>
      <c r="T53" s="576">
        <f>'m1'!T53-m0!T53</f>
        <v>0</v>
      </c>
      <c r="U53" s="576">
        <f>'m1'!U53-m0!U53</f>
        <v>0</v>
      </c>
      <c r="V53" s="576">
        <f>'m1'!V53-m0!V53</f>
        <v>0</v>
      </c>
      <c r="X53" s="542">
        <f>'m1'!X53-m0!X54</f>
        <v>9.9999999999999811E-3</v>
      </c>
      <c r="Y53" s="542">
        <f>'m1'!Y53-m0!Y54</f>
        <v>9.9999999999999811E-3</v>
      </c>
      <c r="Z53" s="542">
        <f>'m1'!Z53-m0!Z54</f>
        <v>9.999999999999995E-3</v>
      </c>
      <c r="AA53" s="542">
        <f>'m1'!AA53-m0!AA54</f>
        <v>1.4999999999999999E-2</v>
      </c>
      <c r="AB53" s="561">
        <f>'m1'!AB53-m0!AB54</f>
        <v>8.500000000000002E-2</v>
      </c>
      <c r="AC53" s="561">
        <f>'m1'!AC53-m0!AC54</f>
        <v>6.7500000000000004E-2</v>
      </c>
      <c r="AD53" s="561">
        <f>'m1'!AD53-m0!AD54</f>
        <v>2.5000000000000022E-2</v>
      </c>
      <c r="AE53" s="561">
        <f>'m1'!AE53-m0!AE54</f>
        <v>1.4999999999999986E-2</v>
      </c>
      <c r="AF53" s="99">
        <f>'m1'!AF53-m0!AF54</f>
        <v>0</v>
      </c>
      <c r="AG53" s="99">
        <f>'m1'!AG53-m0!AG54</f>
        <v>0</v>
      </c>
      <c r="AH53" s="99"/>
      <c r="AI53" s="185">
        <f t="shared" si="1"/>
        <v>38078</v>
      </c>
      <c r="AJ53" s="99">
        <f>'m1'!AJ53-m0!AJ54</f>
        <v>8.999999999999897E-3</v>
      </c>
      <c r="AK53" s="99"/>
      <c r="AL53" s="100"/>
      <c r="AM53" s="99">
        <f>'m1'!AL53-m0!AL54</f>
        <v>0</v>
      </c>
      <c r="AN53" s="99">
        <f>'m1'!AM53-m0!AM54</f>
        <v>2.0934208917291475E-2</v>
      </c>
      <c r="AO53" s="99">
        <f>'m1'!AN53-m0!AN54</f>
        <v>8.999999999999897E-3</v>
      </c>
      <c r="AP53" s="99">
        <f>'m1'!AO53-m0!AO54</f>
        <v>8.999999999999897E-3</v>
      </c>
      <c r="AQ53" s="99">
        <f>'m1'!AP53-m0!AP54</f>
        <v>8.999999999999897E-3</v>
      </c>
      <c r="AR53" s="99">
        <f>'m1'!AQ53-m0!AQ54</f>
        <v>8.999999999999897E-3</v>
      </c>
      <c r="AS53" s="99">
        <f>'m1'!AR53-m0!AR54</f>
        <v>8.999999999999897E-3</v>
      </c>
      <c r="AT53" s="99">
        <f>'m1'!AS53-m0!AS54</f>
        <v>8.999999999999897E-3</v>
      </c>
      <c r="AU53" s="99"/>
      <c r="AV53" s="99"/>
      <c r="AW53" s="99">
        <f>'m1'!AV53-m0!AV54</f>
        <v>0</v>
      </c>
      <c r="AX53" s="99">
        <f>'m1'!AW53-m0!AW54</f>
        <v>0</v>
      </c>
      <c r="AY53" s="99">
        <f>'m1'!AX53-m0!AX54</f>
        <v>1.8999999999999684E-2</v>
      </c>
      <c r="AZ53" s="99">
        <f>'m1'!AY53-m0!AY54</f>
        <v>1.8999999999999684E-2</v>
      </c>
      <c r="BA53" s="99">
        <f>'m1'!AZ53-m0!AZ54</f>
        <v>9.4000000000000306E-2</v>
      </c>
      <c r="BB53" s="99">
        <f>'m1'!BA53-m0!BA54</f>
        <v>7.649999999999979E-2</v>
      </c>
      <c r="BC53" s="99"/>
      <c r="BD53" s="99">
        <f>'m1'!BD53-m0!BC54</f>
        <v>-0.44600000000000017</v>
      </c>
      <c r="BE53" s="99">
        <f>'m1'!BE53-m0!BD54</f>
        <v>0.30149999999999988</v>
      </c>
      <c r="BF53" s="99">
        <f>'m1'!BF53-m0!BE54</f>
        <v>-3.0180000000000002</v>
      </c>
      <c r="BG53" s="99"/>
      <c r="BH53" s="65"/>
      <c r="BI53" s="70"/>
      <c r="BJ53" s="63"/>
      <c r="BK53" s="40"/>
      <c r="BL53" s="63"/>
      <c r="BM53" s="63"/>
      <c r="BN53" s="40"/>
      <c r="BO53" s="40"/>
      <c r="BP53" s="71"/>
      <c r="BQ53" s="71"/>
      <c r="BR53" s="40"/>
      <c r="BS53" s="71"/>
      <c r="BT53" s="40"/>
      <c r="BU53" s="40"/>
      <c r="BV53" s="40"/>
      <c r="BW53" s="49"/>
      <c r="BX53" s="49"/>
      <c r="BY53" s="49"/>
      <c r="BZ53" s="40"/>
      <c r="CA53" s="40"/>
      <c r="CB53" s="40"/>
      <c r="CC53" s="49"/>
      <c r="CD53" s="48"/>
      <c r="CE53" s="48"/>
      <c r="CF53" s="40"/>
      <c r="CG53" s="48"/>
      <c r="CH53" s="40"/>
      <c r="CI53" s="56"/>
      <c r="CJ53" s="56"/>
      <c r="CK53" s="72"/>
      <c r="CL53" s="40"/>
      <c r="CM53" s="56"/>
      <c r="CN53" s="40"/>
      <c r="CO53" s="49"/>
      <c r="CP53" s="49"/>
      <c r="CQ53" s="40"/>
      <c r="CR53" s="56"/>
      <c r="CS53" s="40"/>
      <c r="CT53" s="40"/>
      <c r="CU53" s="41"/>
      <c r="CV53" s="41"/>
      <c r="CW53" s="49"/>
      <c r="CX53" s="40"/>
      <c r="CY53" s="49"/>
      <c r="CZ53" s="40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</row>
    <row r="54" spans="1:118">
      <c r="A54" s="65">
        <v>38108</v>
      </c>
      <c r="B54" s="40"/>
      <c r="C54" s="99">
        <f>'m1'!C54-m0!C54</f>
        <v>0</v>
      </c>
      <c r="D54" s="99">
        <f>'m1'!D54-m0!D54</f>
        <v>0</v>
      </c>
      <c r="E54" s="99">
        <f>'m1'!E54-m0!E54</f>
        <v>0</v>
      </c>
      <c r="F54" s="99">
        <f>'m1'!F54-m0!F54</f>
        <v>0</v>
      </c>
      <c r="G54" s="99">
        <f>'m1'!G54-m0!G54</f>
        <v>0</v>
      </c>
      <c r="H54" s="99">
        <f>'m1'!H54-m0!H54</f>
        <v>0</v>
      </c>
      <c r="I54" s="99">
        <f>'m1'!I54-m0!I54</f>
        <v>0</v>
      </c>
      <c r="J54" s="99">
        <f>'m1'!J54-m0!J54</f>
        <v>0</v>
      </c>
      <c r="K54" s="99">
        <f>'m1'!K54-m0!K54</f>
        <v>0</v>
      </c>
      <c r="L54" s="99">
        <f>'m1'!L54-m0!L54</f>
        <v>0</v>
      </c>
      <c r="M54" s="99">
        <f>'m1'!M54-m0!M54</f>
        <v>0</v>
      </c>
      <c r="N54" s="99">
        <f>'m1'!N54-m0!N54</f>
        <v>0</v>
      </c>
      <c r="O54" s="99">
        <f>'m1'!O54-m0!O54</f>
        <v>0</v>
      </c>
      <c r="P54" s="99">
        <f>'m1'!P54-m0!P54</f>
        <v>0</v>
      </c>
      <c r="Q54" s="99">
        <f>'m1'!Q54-m0!Q54</f>
        <v>0</v>
      </c>
      <c r="R54" s="99">
        <f>'m1'!R54-m0!R54</f>
        <v>0</v>
      </c>
      <c r="T54" s="576">
        <f>'m1'!T54-m0!T54</f>
        <v>0</v>
      </c>
      <c r="U54" s="576">
        <f>'m1'!U54-m0!U54</f>
        <v>0</v>
      </c>
      <c r="V54" s="576">
        <f>'m1'!V54-m0!V54</f>
        <v>0</v>
      </c>
      <c r="X54" s="542">
        <f>'m1'!X54-m0!X55</f>
        <v>5.0000000000000044E-3</v>
      </c>
      <c r="Y54" s="542">
        <f>'m1'!Y54-m0!Y55</f>
        <v>5.0000000000000044E-3</v>
      </c>
      <c r="Z54" s="542">
        <f>'m1'!Z54-m0!Z55</f>
        <v>4.9999999999999975E-3</v>
      </c>
      <c r="AA54" s="542">
        <f>'m1'!AA54-m0!AA55</f>
        <v>9.999999999999995E-3</v>
      </c>
      <c r="AB54" s="561">
        <f>'m1'!AB54-m0!AB55</f>
        <v>1.0000000000000009E-2</v>
      </c>
      <c r="AC54" s="561">
        <f>'m1'!AC54-m0!AC55</f>
        <v>0</v>
      </c>
      <c r="AD54" s="561">
        <f>'m1'!AD54-m0!AD55</f>
        <v>0</v>
      </c>
      <c r="AE54" s="561">
        <f>'m1'!AE54-m0!AE55</f>
        <v>0</v>
      </c>
      <c r="AF54" s="99">
        <f>'m1'!AF54-m0!AF55</f>
        <v>0</v>
      </c>
      <c r="AG54" s="99">
        <f>'m1'!AG54-m0!AG55</f>
        <v>0</v>
      </c>
      <c r="AH54" s="99"/>
      <c r="AI54" s="185">
        <f t="shared" si="1"/>
        <v>38108</v>
      </c>
      <c r="AJ54" s="99">
        <f>'m1'!AJ54-m0!AJ55</f>
        <v>-3.1000000000000139E-2</v>
      </c>
      <c r="AK54" s="99"/>
      <c r="AL54" s="100"/>
      <c r="AM54" s="99">
        <f>'m1'!AL54-m0!AL55</f>
        <v>0</v>
      </c>
      <c r="AN54" s="99">
        <f>'m1'!AM54-m0!AM55</f>
        <v>-9.3451401870581208E-3</v>
      </c>
      <c r="AO54" s="99">
        <f>'m1'!AN54-m0!AN55</f>
        <v>-3.1000000000000139E-2</v>
      </c>
      <c r="AP54" s="99">
        <f>'m1'!AO54-m0!AO55</f>
        <v>-3.1000000000000139E-2</v>
      </c>
      <c r="AQ54" s="99">
        <f>'m1'!AP54-m0!AP55</f>
        <v>-3.1000000000000139E-2</v>
      </c>
      <c r="AR54" s="99">
        <f>'m1'!AQ54-m0!AQ55</f>
        <v>-3.1000000000000139E-2</v>
      </c>
      <c r="AS54" s="99">
        <f>'m1'!AR54-m0!AR55</f>
        <v>-3.1000000000000139E-2</v>
      </c>
      <c r="AT54" s="99">
        <f>'m1'!AS54-m0!AS55</f>
        <v>-3.1000000000000139E-2</v>
      </c>
      <c r="AU54" s="99"/>
      <c r="AV54" s="99"/>
      <c r="AW54" s="99">
        <f>'m1'!AV54-m0!AV55</f>
        <v>0</v>
      </c>
      <c r="AX54" s="99">
        <f>'m1'!AW54-m0!AW55</f>
        <v>0</v>
      </c>
      <c r="AY54" s="99">
        <f>'m1'!AX54-m0!AX55</f>
        <v>-2.5999999999999801E-2</v>
      </c>
      <c r="AZ54" s="99">
        <f>'m1'!AY54-m0!AY55</f>
        <v>-2.6000000000000245E-2</v>
      </c>
      <c r="BA54" s="99">
        <f>'m1'!AZ54-m0!AZ55</f>
        <v>-2.1000000000000352E-2</v>
      </c>
      <c r="BB54" s="99">
        <f>'m1'!BA54-m0!BA55</f>
        <v>-3.1000000000000139E-2</v>
      </c>
      <c r="BC54" s="99"/>
      <c r="BD54" s="99">
        <f>'m1'!BD54-m0!BC55</f>
        <v>-0.48600000000000021</v>
      </c>
      <c r="BE54" s="99">
        <f>'m1'!BE54-m0!BD55</f>
        <v>0.26149999999999984</v>
      </c>
      <c r="BF54" s="99">
        <f>'m1'!BF54-m0!BE55</f>
        <v>-3.0490000000000004</v>
      </c>
      <c r="BG54" s="99"/>
      <c r="BH54" s="65"/>
      <c r="BI54" s="70"/>
      <c r="BJ54" s="63"/>
      <c r="BK54" s="40"/>
      <c r="BL54" s="63"/>
      <c r="BM54" s="63"/>
      <c r="BN54" s="40"/>
      <c r="BO54" s="40"/>
      <c r="BP54" s="71"/>
      <c r="BQ54" s="71"/>
      <c r="BR54" s="40"/>
      <c r="BS54" s="71"/>
      <c r="BT54" s="40"/>
      <c r="BU54" s="40"/>
      <c r="BV54" s="40"/>
      <c r="BW54" s="49"/>
      <c r="BX54" s="49"/>
      <c r="BY54" s="49"/>
      <c r="BZ54" s="40"/>
      <c r="CA54" s="40"/>
      <c r="CB54" s="40"/>
      <c r="CC54" s="49"/>
      <c r="CD54" s="48"/>
      <c r="CE54" s="48"/>
      <c r="CF54" s="40"/>
      <c r="CG54" s="48"/>
      <c r="CH54" s="40"/>
      <c r="CI54" s="56"/>
      <c r="CJ54" s="56"/>
      <c r="CK54" s="72"/>
      <c r="CL54" s="40"/>
      <c r="CM54" s="56"/>
      <c r="CN54" s="40"/>
      <c r="CO54" s="49"/>
      <c r="CP54" s="49"/>
      <c r="CQ54" s="40"/>
      <c r="CR54" s="56"/>
      <c r="CS54" s="40"/>
      <c r="CT54" s="40"/>
      <c r="CU54" s="41"/>
      <c r="CV54" s="41"/>
      <c r="CW54" s="49"/>
      <c r="CX54" s="40"/>
      <c r="CY54" s="49"/>
      <c r="CZ54" s="40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</row>
    <row r="55" spans="1:118">
      <c r="A55" s="65">
        <v>38139</v>
      </c>
      <c r="B55" s="40"/>
      <c r="C55" s="99">
        <f>'m1'!C55-m0!C55</f>
        <v>0</v>
      </c>
      <c r="D55" s="99">
        <f>'m1'!D55-m0!D55</f>
        <v>0</v>
      </c>
      <c r="E55" s="99">
        <f>'m1'!E55-m0!E55</f>
        <v>0</v>
      </c>
      <c r="F55" s="99">
        <f>'m1'!F55-m0!F55</f>
        <v>0</v>
      </c>
      <c r="G55" s="99">
        <f>'m1'!G55-m0!G55</f>
        <v>0</v>
      </c>
      <c r="H55" s="99">
        <f>'m1'!H55-m0!H55</f>
        <v>0</v>
      </c>
      <c r="I55" s="99">
        <f>'m1'!I55-m0!I55</f>
        <v>0</v>
      </c>
      <c r="J55" s="99">
        <f>'m1'!J55-m0!J55</f>
        <v>0</v>
      </c>
      <c r="K55" s="99">
        <f>'m1'!K55-m0!K55</f>
        <v>0</v>
      </c>
      <c r="L55" s="99">
        <f>'m1'!L55-m0!L55</f>
        <v>0</v>
      </c>
      <c r="M55" s="99">
        <f>'m1'!M55-m0!M55</f>
        <v>0</v>
      </c>
      <c r="N55" s="99">
        <f>'m1'!N55-m0!N55</f>
        <v>0</v>
      </c>
      <c r="O55" s="99">
        <f>'m1'!O55-m0!O55</f>
        <v>0</v>
      </c>
      <c r="P55" s="99">
        <f>'m1'!P55-m0!P55</f>
        <v>0</v>
      </c>
      <c r="Q55" s="99">
        <f>'m1'!Q55-m0!Q55</f>
        <v>0</v>
      </c>
      <c r="R55" s="99">
        <f>'m1'!R55-m0!R55</f>
        <v>0</v>
      </c>
      <c r="T55" s="576">
        <f>'m1'!T55-m0!T55</f>
        <v>0</v>
      </c>
      <c r="U55" s="576">
        <f>'m1'!U55-m0!U55</f>
        <v>0</v>
      </c>
      <c r="V55" s="576">
        <f>'m1'!V55-m0!V55</f>
        <v>0</v>
      </c>
      <c r="X55" s="542">
        <f>'m1'!X55-m0!X56</f>
        <v>1.0000000000000009E-2</v>
      </c>
      <c r="Y55" s="542">
        <f>'m1'!Y55-m0!Y56</f>
        <v>1.0000000000000009E-2</v>
      </c>
      <c r="Z55" s="542">
        <f>'m1'!Z55-m0!Z56</f>
        <v>1.0000000000000002E-2</v>
      </c>
      <c r="AA55" s="542">
        <f>'m1'!AA55-m0!AA56</f>
        <v>0</v>
      </c>
      <c r="AB55" s="561">
        <f>'m1'!AB55-m0!AB56</f>
        <v>-3.5000000000000031E-2</v>
      </c>
      <c r="AC55" s="561">
        <f>'m1'!AC55-m0!AC56</f>
        <v>-1.2500000000000011E-2</v>
      </c>
      <c r="AD55" s="561">
        <f>'m1'!AD55-m0!AD56</f>
        <v>-1.2500000000000011E-2</v>
      </c>
      <c r="AE55" s="561">
        <f>'m1'!AE55-m0!AE56</f>
        <v>0</v>
      </c>
      <c r="AF55" s="99">
        <f>'m1'!AF55-m0!AF56</f>
        <v>0</v>
      </c>
      <c r="AG55" s="99">
        <f>'m1'!AG55-m0!AG56</f>
        <v>0</v>
      </c>
      <c r="AH55" s="99"/>
      <c r="AI55" s="185">
        <f t="shared" si="1"/>
        <v>38139</v>
      </c>
      <c r="AJ55" s="99">
        <f>'m1'!AJ55-m0!AJ56</f>
        <v>0</v>
      </c>
      <c r="AK55" s="99"/>
      <c r="AL55" s="100"/>
      <c r="AM55" s="99">
        <f>'m1'!AL55-m0!AL56</f>
        <v>0</v>
      </c>
      <c r="AN55" s="99">
        <f>'m1'!AM55-m0!AM56</f>
        <v>1.4018418822272949E-2</v>
      </c>
      <c r="AO55" s="99">
        <f>'m1'!AN55-m0!AN56</f>
        <v>0</v>
      </c>
      <c r="AP55" s="99">
        <f>'m1'!AO55-m0!AO56</f>
        <v>0</v>
      </c>
      <c r="AQ55" s="99">
        <f>'m1'!AP55-m0!AP56</f>
        <v>0</v>
      </c>
      <c r="AR55" s="99">
        <f>'m1'!AQ55-m0!AQ56</f>
        <v>0</v>
      </c>
      <c r="AS55" s="99">
        <f>'m1'!AR55-m0!AR56</f>
        <v>0</v>
      </c>
      <c r="AT55" s="99">
        <f>'m1'!AS55-m0!AS56</f>
        <v>0</v>
      </c>
      <c r="AU55" s="99"/>
      <c r="AV55" s="99"/>
      <c r="AW55" s="99">
        <f>'m1'!AV55-m0!AV56</f>
        <v>0</v>
      </c>
      <c r="AX55" s="99">
        <f>'m1'!AW55-m0!AW56</f>
        <v>0</v>
      </c>
      <c r="AY55" s="99">
        <f>'m1'!AX55-m0!AX56</f>
        <v>9.9999999999997868E-3</v>
      </c>
      <c r="AZ55" s="99">
        <f>'m1'!AY55-m0!AY56</f>
        <v>1.0000000000000231E-2</v>
      </c>
      <c r="BA55" s="99">
        <f>'m1'!AZ55-m0!AZ56</f>
        <v>-3.5000000000000142E-2</v>
      </c>
      <c r="BB55" s="99">
        <f>'m1'!BA55-m0!BA56</f>
        <v>-1.2499999999999734E-2</v>
      </c>
      <c r="BC55" s="99"/>
      <c r="BD55" s="99">
        <f>'m1'!BD55-m0!BC56</f>
        <v>-0.45500000000000007</v>
      </c>
      <c r="BE55" s="99">
        <f>'m1'!BE55-m0!BD56</f>
        <v>0.29249999999999998</v>
      </c>
      <c r="BF55" s="99">
        <f>'m1'!BF55-m0!BE56</f>
        <v>-3.0490000000000004</v>
      </c>
      <c r="BG55" s="99"/>
      <c r="BH55" s="65"/>
      <c r="BI55" s="70"/>
      <c r="BJ55" s="63"/>
      <c r="BK55" s="40"/>
      <c r="BL55" s="63"/>
      <c r="BM55" s="63"/>
      <c r="BN55" s="40"/>
      <c r="BO55" s="40"/>
      <c r="BP55" s="71"/>
      <c r="BQ55" s="71"/>
      <c r="BR55" s="40"/>
      <c r="BS55" s="71"/>
      <c r="BT55" s="40"/>
      <c r="BU55" s="40"/>
      <c r="BV55" s="40"/>
      <c r="BW55" s="49"/>
      <c r="BX55" s="49"/>
      <c r="BY55" s="49"/>
      <c r="BZ55" s="40"/>
      <c r="CA55" s="40"/>
      <c r="CB55" s="40"/>
      <c r="CC55" s="49"/>
      <c r="CD55" s="48"/>
      <c r="CE55" s="48"/>
      <c r="CF55" s="40"/>
      <c r="CG55" s="48"/>
      <c r="CH55" s="40"/>
      <c r="CI55" s="56"/>
      <c r="CJ55" s="56"/>
      <c r="CK55" s="72"/>
      <c r="CL55" s="40"/>
      <c r="CM55" s="56"/>
      <c r="CN55" s="40"/>
      <c r="CO55" s="49"/>
      <c r="CP55" s="49"/>
      <c r="CQ55" s="40"/>
      <c r="CR55" s="56"/>
      <c r="CS55" s="40"/>
      <c r="CT55" s="40"/>
      <c r="CU55" s="41"/>
      <c r="CV55" s="41"/>
      <c r="CW55" s="49"/>
      <c r="CX55" s="40"/>
      <c r="CY55" s="49"/>
      <c r="CZ55" s="40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</row>
    <row r="56" spans="1:118">
      <c r="A56" s="65">
        <v>38169</v>
      </c>
      <c r="B56" s="40"/>
      <c r="C56" s="99">
        <f>'m1'!C56-m0!C56</f>
        <v>0</v>
      </c>
      <c r="D56" s="99">
        <f>'m1'!D56-m0!D56</f>
        <v>0</v>
      </c>
      <c r="E56" s="99">
        <f>'m1'!E56-m0!E56</f>
        <v>0</v>
      </c>
      <c r="F56" s="99">
        <f>'m1'!F56-m0!F56</f>
        <v>0</v>
      </c>
      <c r="G56" s="99">
        <f>'m1'!G56-m0!G56</f>
        <v>0</v>
      </c>
      <c r="H56" s="99">
        <f>'m1'!H56-m0!H56</f>
        <v>0</v>
      </c>
      <c r="I56" s="99">
        <f>'m1'!I56-m0!I56</f>
        <v>0</v>
      </c>
      <c r="J56" s="99">
        <f>'m1'!J56-m0!J56</f>
        <v>0</v>
      </c>
      <c r="K56" s="99">
        <f>'m1'!K56-m0!K56</f>
        <v>0</v>
      </c>
      <c r="L56" s="99">
        <f>'m1'!L56-m0!L56</f>
        <v>0</v>
      </c>
      <c r="M56" s="99">
        <f>'m1'!M56-m0!M56</f>
        <v>0</v>
      </c>
      <c r="N56" s="99">
        <f>'m1'!N56-m0!N56</f>
        <v>0</v>
      </c>
      <c r="O56" s="99">
        <f>'m1'!O56-m0!O56</f>
        <v>0</v>
      </c>
      <c r="P56" s="99">
        <f>'m1'!P56-m0!P56</f>
        <v>0</v>
      </c>
      <c r="Q56" s="99">
        <f>'m1'!Q56-m0!Q56</f>
        <v>0</v>
      </c>
      <c r="R56" s="99">
        <f>'m1'!R56-m0!R56</f>
        <v>0</v>
      </c>
      <c r="T56" s="576">
        <f>'m1'!T56-m0!T56</f>
        <v>0</v>
      </c>
      <c r="U56" s="576">
        <f>'m1'!U56-m0!U56</f>
        <v>0</v>
      </c>
      <c r="V56" s="576">
        <f>'m1'!V56-m0!V56</f>
        <v>0</v>
      </c>
      <c r="X56" s="542">
        <f>'m1'!X56-m0!X57</f>
        <v>2.5000000000000022E-3</v>
      </c>
      <c r="Y56" s="542">
        <f>'m1'!Y56-m0!Y57</f>
        <v>2.5000000000000022E-3</v>
      </c>
      <c r="Z56" s="542">
        <f>'m1'!Z56-m0!Z57</f>
        <v>2.5000000000000022E-3</v>
      </c>
      <c r="AA56" s="542">
        <f>'m1'!AA56-m0!AA57</f>
        <v>0</v>
      </c>
      <c r="AB56" s="561">
        <f>'m1'!AB56-m0!AB57</f>
        <v>-6.5000000000000002E-2</v>
      </c>
      <c r="AC56" s="561">
        <f>'m1'!AC56-m0!AC57</f>
        <v>0</v>
      </c>
      <c r="AD56" s="561">
        <f>'m1'!AD56-m0!AD57</f>
        <v>0</v>
      </c>
      <c r="AE56" s="561">
        <f>'m1'!AE56-m0!AE57</f>
        <v>0</v>
      </c>
      <c r="AF56" s="99">
        <f>'m1'!AF56-m0!AF57</f>
        <v>0</v>
      </c>
      <c r="AG56" s="99">
        <f>'m1'!AG56-m0!AG57</f>
        <v>0</v>
      </c>
      <c r="AH56" s="99"/>
      <c r="AI56" s="185">
        <f t="shared" si="1"/>
        <v>38169</v>
      </c>
      <c r="AJ56" s="99">
        <f>'m1'!AJ56-m0!AJ57</f>
        <v>-4.4999999999999929E-2</v>
      </c>
      <c r="AK56" s="99"/>
      <c r="AL56" s="100"/>
      <c r="AM56" s="99">
        <f>'m1'!AL56-m0!AL57</f>
        <v>0</v>
      </c>
      <c r="AN56" s="99">
        <f>'m1'!AM56-m0!AM57</f>
        <v>-1.9513322855831294E-2</v>
      </c>
      <c r="AO56" s="99">
        <f>'m1'!AN56-m0!AN57</f>
        <v>-4.4999999999999929E-2</v>
      </c>
      <c r="AP56" s="99">
        <f>'m1'!AO56-m0!AO57</f>
        <v>-4.4999999999999929E-2</v>
      </c>
      <c r="AQ56" s="99">
        <f>'m1'!AP56-m0!AP57</f>
        <v>-4.4999999999999929E-2</v>
      </c>
      <c r="AR56" s="99">
        <f>'m1'!AQ56-m0!AQ57</f>
        <v>-4.4999999999999929E-2</v>
      </c>
      <c r="AS56" s="99">
        <f>'m1'!AR56-m0!AR57</f>
        <v>-4.4999999999999929E-2</v>
      </c>
      <c r="AT56" s="99">
        <f>'m1'!AS56-m0!AS57</f>
        <v>-4.4999999999999929E-2</v>
      </c>
      <c r="AU56" s="99"/>
      <c r="AV56" s="99"/>
      <c r="AW56" s="99">
        <f>'m1'!AV56-m0!AV57</f>
        <v>0</v>
      </c>
      <c r="AX56" s="99">
        <f>'m1'!AW56-m0!AW57</f>
        <v>0</v>
      </c>
      <c r="AY56" s="99">
        <f>'m1'!AX56-m0!AX57</f>
        <v>-4.2499999999999982E-2</v>
      </c>
      <c r="AZ56" s="99">
        <f>'m1'!AY56-m0!AY57</f>
        <v>-4.2499999999999982E-2</v>
      </c>
      <c r="BA56" s="99">
        <f>'m1'!AZ56-m0!AZ57</f>
        <v>-0.10999999999999988</v>
      </c>
      <c r="BB56" s="99">
        <f>'m1'!BA56-m0!BA57</f>
        <v>-4.4999999999999929E-2</v>
      </c>
      <c r="BC56" s="99"/>
      <c r="BD56" s="99">
        <f>'m1'!BD56-m0!BC57</f>
        <v>-0.5</v>
      </c>
      <c r="BE56" s="99">
        <f>'m1'!BE56-m0!BD57</f>
        <v>0.24750000000000005</v>
      </c>
      <c r="BF56" s="99">
        <f>'m1'!BF56-m0!BE57</f>
        <v>-3.0940000000000003</v>
      </c>
      <c r="BG56" s="99"/>
      <c r="BH56" s="65"/>
      <c r="BI56" s="70"/>
      <c r="BJ56" s="63"/>
      <c r="BK56" s="40"/>
      <c r="BL56" s="63"/>
      <c r="BM56" s="63"/>
      <c r="BN56" s="40"/>
      <c r="BO56" s="40"/>
      <c r="BP56" s="71"/>
      <c r="BQ56" s="71"/>
      <c r="BR56" s="40"/>
      <c r="BS56" s="71"/>
      <c r="BT56" s="40"/>
      <c r="BU56" s="40"/>
      <c r="BV56" s="40"/>
      <c r="BW56" s="49"/>
      <c r="BX56" s="49"/>
      <c r="BY56" s="49"/>
      <c r="BZ56" s="40"/>
      <c r="CA56" s="40"/>
      <c r="CB56" s="40"/>
      <c r="CC56" s="49"/>
      <c r="CD56" s="48"/>
      <c r="CE56" s="48"/>
      <c r="CF56" s="40"/>
      <c r="CG56" s="48"/>
      <c r="CH56" s="40"/>
      <c r="CI56" s="56"/>
      <c r="CJ56" s="56"/>
      <c r="CK56" s="72"/>
      <c r="CL56" s="40"/>
      <c r="CM56" s="56"/>
      <c r="CN56" s="40"/>
      <c r="CO56" s="49"/>
      <c r="CP56" s="49"/>
      <c r="CQ56" s="40"/>
      <c r="CR56" s="56"/>
      <c r="CS56" s="40"/>
      <c r="CT56" s="40"/>
      <c r="CU56" s="41"/>
      <c r="CV56" s="41"/>
      <c r="CW56" s="49"/>
      <c r="CX56" s="40"/>
      <c r="CY56" s="49"/>
      <c r="CZ56" s="40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</row>
    <row r="57" spans="1:118">
      <c r="A57" s="65">
        <v>38200</v>
      </c>
      <c r="B57" s="40"/>
      <c r="C57" s="99">
        <f>'m1'!C57-m0!C57</f>
        <v>0</v>
      </c>
      <c r="D57" s="99">
        <f>'m1'!D57-m0!D57</f>
        <v>0</v>
      </c>
      <c r="E57" s="99">
        <f>'m1'!E57-m0!E57</f>
        <v>0</v>
      </c>
      <c r="F57" s="99">
        <f>'m1'!F57-m0!F57</f>
        <v>0</v>
      </c>
      <c r="G57" s="99">
        <f>'m1'!G57-m0!G57</f>
        <v>0</v>
      </c>
      <c r="H57" s="99">
        <f>'m1'!H57-m0!H57</f>
        <v>0</v>
      </c>
      <c r="I57" s="99">
        <f>'m1'!I57-m0!I57</f>
        <v>0</v>
      </c>
      <c r="J57" s="99">
        <f>'m1'!J57-m0!J57</f>
        <v>0</v>
      </c>
      <c r="K57" s="99">
        <f>'m1'!K57-m0!K57</f>
        <v>0</v>
      </c>
      <c r="L57" s="99">
        <f>'m1'!L57-m0!L57</f>
        <v>0</v>
      </c>
      <c r="M57" s="99">
        <f>'m1'!M57-m0!M57</f>
        <v>0</v>
      </c>
      <c r="N57" s="99">
        <f>'m1'!N57-m0!N57</f>
        <v>0</v>
      </c>
      <c r="O57" s="99">
        <f>'m1'!O57-m0!O57</f>
        <v>0</v>
      </c>
      <c r="P57" s="99">
        <f>'m1'!P57-m0!P57</f>
        <v>0</v>
      </c>
      <c r="Q57" s="99">
        <f>'m1'!Q57-m0!Q57</f>
        <v>0</v>
      </c>
      <c r="R57" s="99">
        <f>'m1'!R57-m0!R57</f>
        <v>0</v>
      </c>
      <c r="T57" s="576">
        <f>'m1'!T57-m0!T57</f>
        <v>0</v>
      </c>
      <c r="U57" s="576">
        <f>'m1'!U57-m0!U57</f>
        <v>0</v>
      </c>
      <c r="V57" s="576">
        <f>'m1'!V57-m0!V57</f>
        <v>0</v>
      </c>
      <c r="X57" s="542">
        <f>'m1'!X57-m0!X58</f>
        <v>2.5000000000000022E-3</v>
      </c>
      <c r="Y57" s="542">
        <f>'m1'!Y57-m0!Y58</f>
        <v>2.5000000000000022E-3</v>
      </c>
      <c r="Z57" s="542">
        <f>'m1'!Z57-m0!Z58</f>
        <v>2.4999999999999953E-3</v>
      </c>
      <c r="AA57" s="542">
        <f>'m1'!AA57-m0!AA58</f>
        <v>-9.999999999999995E-3</v>
      </c>
      <c r="AB57" s="561">
        <f>'m1'!AB57-m0!AB58</f>
        <v>0.10000000000000003</v>
      </c>
      <c r="AC57" s="561">
        <f>'m1'!AC57-m0!AC58</f>
        <v>1.0000000000000009E-2</v>
      </c>
      <c r="AD57" s="561">
        <f>'m1'!AD57-m0!AD58</f>
        <v>2.2499999999999992E-2</v>
      </c>
      <c r="AE57" s="561">
        <f>'m1'!AE57-m0!AE58</f>
        <v>0</v>
      </c>
      <c r="AF57" s="99">
        <f>'m1'!AF57-m0!AF58</f>
        <v>0</v>
      </c>
      <c r="AG57" s="99">
        <f>'m1'!AG57-m0!AG58</f>
        <v>0</v>
      </c>
      <c r="AH57" s="99"/>
      <c r="AI57" s="185">
        <f t="shared" si="1"/>
        <v>38200</v>
      </c>
      <c r="AJ57" s="99">
        <f>'m1'!AJ57-m0!AJ58</f>
        <v>1.1000000000000121E-2</v>
      </c>
      <c r="AK57" s="99"/>
      <c r="AL57" s="100"/>
      <c r="AM57" s="99">
        <f>'m1'!AL57-m0!AL58</f>
        <v>0</v>
      </c>
      <c r="AN57" s="99">
        <f>'m1'!AM57-m0!AM58</f>
        <v>2.2875606486798983E-2</v>
      </c>
      <c r="AO57" s="99">
        <f>'m1'!AN57-m0!AN58</f>
        <v>1.1000000000000121E-2</v>
      </c>
      <c r="AP57" s="99">
        <f>'m1'!AO57-m0!AO58</f>
        <v>1.1000000000000121E-2</v>
      </c>
      <c r="AQ57" s="99">
        <f>'m1'!AP57-m0!AP58</f>
        <v>1.1000000000000121E-2</v>
      </c>
      <c r="AR57" s="99">
        <f>'m1'!AQ57-m0!AQ58</f>
        <v>1.1000000000000121E-2</v>
      </c>
      <c r="AS57" s="99">
        <f>'m1'!AR57-m0!AR58</f>
        <v>1.1000000000000121E-2</v>
      </c>
      <c r="AT57" s="99">
        <f>'m1'!AS57-m0!AS58</f>
        <v>1.1000000000000121E-2</v>
      </c>
      <c r="AU57" s="99"/>
      <c r="AV57" s="99"/>
      <c r="AW57" s="99">
        <f>'m1'!AV57-m0!AV58</f>
        <v>0</v>
      </c>
      <c r="AX57" s="99">
        <f>'m1'!AW57-m0!AW58</f>
        <v>0</v>
      </c>
      <c r="AY57" s="99">
        <f>'m1'!AX57-m0!AX58</f>
        <v>1.3500000000000068E-2</v>
      </c>
      <c r="AZ57" s="99">
        <f>'m1'!AY57-m0!AY58</f>
        <v>1.3500000000000068E-2</v>
      </c>
      <c r="BA57" s="99">
        <f>'m1'!AZ57-m0!AZ58</f>
        <v>0.11100000000000021</v>
      </c>
      <c r="BB57" s="99">
        <f>'m1'!BA57-m0!BA58</f>
        <v>2.0999999999999908E-2</v>
      </c>
      <c r="BC57" s="99"/>
      <c r="BD57" s="99">
        <f>'m1'!BD57-m0!BC58</f>
        <v>-0.44399999999999995</v>
      </c>
      <c r="BE57" s="99">
        <f>'m1'!BE57-m0!BD58</f>
        <v>0.3035000000000001</v>
      </c>
      <c r="BF57" s="99">
        <f>'m1'!BF57-m0!BE58</f>
        <v>-3.0830000000000002</v>
      </c>
      <c r="BG57" s="99"/>
      <c r="BH57" s="65"/>
      <c r="BI57" s="70"/>
      <c r="BJ57" s="63"/>
      <c r="BK57" s="40"/>
      <c r="BL57" s="63"/>
      <c r="BM57" s="63"/>
      <c r="BN57" s="40"/>
      <c r="BO57" s="40"/>
      <c r="BP57" s="71"/>
      <c r="BQ57" s="71"/>
      <c r="BR57" s="40"/>
      <c r="BS57" s="71"/>
      <c r="BT57" s="40"/>
      <c r="BU57" s="40"/>
      <c r="BV57" s="40"/>
      <c r="BW57" s="49"/>
      <c r="BX57" s="49"/>
      <c r="BY57" s="49"/>
      <c r="BZ57" s="40"/>
      <c r="CA57" s="40"/>
      <c r="CB57" s="40"/>
      <c r="CC57" s="49"/>
      <c r="CD57" s="48"/>
      <c r="CE57" s="48"/>
      <c r="CF57" s="40"/>
      <c r="CG57" s="48"/>
      <c r="CH57" s="40"/>
      <c r="CI57" s="56"/>
      <c r="CJ57" s="56"/>
      <c r="CK57" s="72"/>
      <c r="CL57" s="40"/>
      <c r="CM57" s="56"/>
      <c r="CN57" s="40"/>
      <c r="CO57" s="49"/>
      <c r="CP57" s="49"/>
      <c r="CQ57" s="40"/>
      <c r="CR57" s="56"/>
      <c r="CS57" s="40"/>
      <c r="CT57" s="40"/>
      <c r="CU57" s="41"/>
      <c r="CV57" s="41"/>
      <c r="CW57" s="49"/>
      <c r="CX57" s="40"/>
      <c r="CY57" s="49"/>
      <c r="CZ57" s="40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</row>
    <row r="58" spans="1:118">
      <c r="A58" s="65">
        <v>38231</v>
      </c>
      <c r="B58" s="40"/>
      <c r="C58" s="99">
        <f>'m1'!C58-m0!C58</f>
        <v>0</v>
      </c>
      <c r="D58" s="99">
        <f>'m1'!D58-m0!D58</f>
        <v>0</v>
      </c>
      <c r="E58" s="99">
        <f>'m1'!E58-m0!E58</f>
        <v>0</v>
      </c>
      <c r="F58" s="99">
        <f>'m1'!F58-m0!F58</f>
        <v>0</v>
      </c>
      <c r="G58" s="99">
        <f>'m1'!G58-m0!G58</f>
        <v>0</v>
      </c>
      <c r="H58" s="99">
        <f>'m1'!H58-m0!H58</f>
        <v>0</v>
      </c>
      <c r="I58" s="99">
        <f>'m1'!I58-m0!I58</f>
        <v>0</v>
      </c>
      <c r="J58" s="99">
        <f>'m1'!J58-m0!J58</f>
        <v>0</v>
      </c>
      <c r="K58" s="99">
        <f>'m1'!K58-m0!K58</f>
        <v>0</v>
      </c>
      <c r="L58" s="99">
        <f>'m1'!L58-m0!L58</f>
        <v>0</v>
      </c>
      <c r="M58" s="99">
        <f>'m1'!M58-m0!M58</f>
        <v>0</v>
      </c>
      <c r="N58" s="99">
        <f>'m1'!N58-m0!N58</f>
        <v>0</v>
      </c>
      <c r="O58" s="99">
        <f>'m1'!O58-m0!O58</f>
        <v>0</v>
      </c>
      <c r="P58" s="99">
        <f>'m1'!P58-m0!P58</f>
        <v>0</v>
      </c>
      <c r="Q58" s="99">
        <f>'m1'!Q58-m0!Q58</f>
        <v>0</v>
      </c>
      <c r="R58" s="99">
        <f>'m1'!R58-m0!R58</f>
        <v>0</v>
      </c>
      <c r="T58" s="576">
        <f>'m1'!T58-m0!T58</f>
        <v>0</v>
      </c>
      <c r="U58" s="576">
        <f>'m1'!U58-m0!U58</f>
        <v>0</v>
      </c>
      <c r="V58" s="576">
        <f>'m1'!V58-m0!V58</f>
        <v>0</v>
      </c>
      <c r="X58" s="542">
        <f>'m1'!X58-m0!X59</f>
        <v>-1.5000000000000013E-2</v>
      </c>
      <c r="Y58" s="542">
        <f>'m1'!Y58-m0!Y59</f>
        <v>-1.5000000000000013E-2</v>
      </c>
      <c r="Z58" s="542">
        <f>'m1'!Z58-m0!Z59</f>
        <v>-1.4999999999999999E-2</v>
      </c>
      <c r="AA58" s="542">
        <f>'m1'!AA58-m0!AA59</f>
        <v>-1.4999999999999999E-2</v>
      </c>
      <c r="AB58" s="561">
        <f>'m1'!AB58-m0!AB59</f>
        <v>-7.0000000000000007E-2</v>
      </c>
      <c r="AC58" s="561">
        <f>'m1'!AC58-m0!AC59</f>
        <v>-7.2500000000000009E-2</v>
      </c>
      <c r="AD58" s="561">
        <f>'m1'!AD58-m0!AD59</f>
        <v>-2.2499999999999992E-2</v>
      </c>
      <c r="AE58" s="561">
        <f>'m1'!AE58-m0!AE59</f>
        <v>-2.5000000000000022E-3</v>
      </c>
      <c r="AF58" s="99">
        <f>'m1'!AF58-m0!AF59</f>
        <v>0</v>
      </c>
      <c r="AG58" s="99">
        <f>'m1'!AG58-m0!AG59</f>
        <v>0</v>
      </c>
      <c r="AH58" s="99"/>
      <c r="AI58" s="185">
        <f t="shared" si="1"/>
        <v>38231</v>
      </c>
      <c r="AJ58" s="99">
        <f>'m1'!AJ58-m0!AJ59</f>
        <v>-1.8999999999999684E-2</v>
      </c>
      <c r="AK58" s="99"/>
      <c r="AL58" s="100"/>
      <c r="AM58" s="99">
        <f>'m1'!AL58-m0!AL59</f>
        <v>0</v>
      </c>
      <c r="AN58" s="99">
        <f>'m1'!AM58-m0!AM59</f>
        <v>-1.6917808712779703E-4</v>
      </c>
      <c r="AO58" s="99">
        <f>'m1'!AN58-m0!AN59</f>
        <v>-1.8999999999999684E-2</v>
      </c>
      <c r="AP58" s="99">
        <f>'m1'!AO58-m0!AO59</f>
        <v>-1.8999999999999684E-2</v>
      </c>
      <c r="AQ58" s="99">
        <f>'m1'!AP58-m0!AP59</f>
        <v>-1.8999999999999684E-2</v>
      </c>
      <c r="AR58" s="99">
        <f>'m1'!AQ58-m0!AQ59</f>
        <v>-1.8999999999999684E-2</v>
      </c>
      <c r="AS58" s="99">
        <f>'m1'!AR58-m0!AR59</f>
        <v>-1.8999999999999684E-2</v>
      </c>
      <c r="AT58" s="99">
        <f>'m1'!AS58-m0!AS59</f>
        <v>-1.8999999999999684E-2</v>
      </c>
      <c r="AU58" s="99"/>
      <c r="AV58" s="99"/>
      <c r="AW58" s="99">
        <f>'m1'!AV58-m0!AV59</f>
        <v>0</v>
      </c>
      <c r="AX58" s="99">
        <f>'m1'!AW58-m0!AW59</f>
        <v>0</v>
      </c>
      <c r="AY58" s="99">
        <f>'m1'!AX58-m0!AX59</f>
        <v>-3.3999999999999808E-2</v>
      </c>
      <c r="AZ58" s="99">
        <f>'m1'!AY58-m0!AY59</f>
        <v>-3.3999999999999808E-2</v>
      </c>
      <c r="BA58" s="99">
        <f>'m1'!AZ58-m0!AZ59</f>
        <v>-8.8999999999999524E-2</v>
      </c>
      <c r="BB58" s="99">
        <f>'m1'!BA58-m0!BA59</f>
        <v>-9.1499999999999471E-2</v>
      </c>
      <c r="BC58" s="99"/>
      <c r="BD58" s="99">
        <f>'m1'!BD58-m0!BC59</f>
        <v>-0.4764999999999997</v>
      </c>
      <c r="BE58" s="99">
        <f>'m1'!BE58-m0!BD59</f>
        <v>0.2735000000000003</v>
      </c>
      <c r="BF58" s="99">
        <f>'m1'!BF58-m0!BE59</f>
        <v>-3.1019999999999999</v>
      </c>
      <c r="BG58" s="99"/>
      <c r="BH58" s="65"/>
      <c r="BI58" s="70"/>
      <c r="BJ58" s="63"/>
      <c r="BK58" s="40"/>
      <c r="BL58" s="63"/>
      <c r="BM58" s="63"/>
      <c r="BN58" s="40"/>
      <c r="BO58" s="40"/>
      <c r="BP58" s="71"/>
      <c r="BQ58" s="71"/>
      <c r="BR58" s="40"/>
      <c r="BS58" s="71"/>
      <c r="BT58" s="40"/>
      <c r="BU58" s="40"/>
      <c r="BV58" s="40"/>
      <c r="BW58" s="49"/>
      <c r="BX58" s="49"/>
      <c r="BY58" s="49"/>
      <c r="BZ58" s="40"/>
      <c r="CA58" s="40"/>
      <c r="CB58" s="40"/>
      <c r="CC58" s="49"/>
      <c r="CD58" s="48"/>
      <c r="CE58" s="48"/>
      <c r="CF58" s="40"/>
      <c r="CG58" s="48"/>
      <c r="CH58" s="40"/>
      <c r="CI58" s="56"/>
      <c r="CJ58" s="56"/>
      <c r="CK58" s="72"/>
      <c r="CL58" s="40"/>
      <c r="CM58" s="56"/>
      <c r="CN58" s="40"/>
      <c r="CO58" s="49"/>
      <c r="CP58" s="49"/>
      <c r="CQ58" s="40"/>
      <c r="CR58" s="56"/>
      <c r="CS58" s="40"/>
      <c r="CT58" s="40"/>
      <c r="CU58" s="41"/>
      <c r="CV58" s="41"/>
      <c r="CW58" s="49"/>
      <c r="CX58" s="40"/>
      <c r="CY58" s="49"/>
      <c r="CZ58" s="40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</row>
    <row r="59" spans="1:118">
      <c r="A59" s="65">
        <v>38261</v>
      </c>
      <c r="B59" s="40"/>
      <c r="C59" s="99">
        <f>'m1'!C59-m0!C59</f>
        <v>0</v>
      </c>
      <c r="D59" s="99">
        <f>'m1'!D59-m0!D59</f>
        <v>0</v>
      </c>
      <c r="E59" s="99">
        <f>'m1'!E59-m0!E59</f>
        <v>0</v>
      </c>
      <c r="F59" s="99">
        <f>'m1'!F59-m0!F59</f>
        <v>0</v>
      </c>
      <c r="G59" s="99">
        <f>'m1'!G59-m0!G59</f>
        <v>0</v>
      </c>
      <c r="H59" s="99">
        <f>'m1'!H59-m0!H59</f>
        <v>0</v>
      </c>
      <c r="I59" s="99">
        <f>'m1'!I59-m0!I59</f>
        <v>0</v>
      </c>
      <c r="J59" s="99">
        <f>'m1'!J59-m0!J59</f>
        <v>0</v>
      </c>
      <c r="K59" s="99">
        <f>'m1'!K59-m0!K59</f>
        <v>0</v>
      </c>
      <c r="L59" s="99">
        <f>'m1'!L59-m0!L59</f>
        <v>0</v>
      </c>
      <c r="M59" s="99">
        <f>'m1'!M59-m0!M59</f>
        <v>0</v>
      </c>
      <c r="N59" s="99">
        <f>'m1'!N59-m0!N59</f>
        <v>0</v>
      </c>
      <c r="O59" s="99">
        <f>'m1'!O59-m0!O59</f>
        <v>0</v>
      </c>
      <c r="P59" s="99">
        <f>'m1'!P59-m0!P59</f>
        <v>0</v>
      </c>
      <c r="Q59" s="99">
        <f>'m1'!Q59-m0!Q59</f>
        <v>0</v>
      </c>
      <c r="R59" s="99">
        <f>'m1'!R59-m0!R59</f>
        <v>0</v>
      </c>
      <c r="T59" s="576">
        <f>'m1'!T59-m0!T59</f>
        <v>0</v>
      </c>
      <c r="U59" s="576">
        <f>'m1'!U59-m0!U59</f>
        <v>0</v>
      </c>
      <c r="V59" s="576">
        <f>'m1'!V59-m0!V59</f>
        <v>0</v>
      </c>
      <c r="X59" s="542">
        <f>'m1'!X59-m0!X60</f>
        <v>-6.25E-2</v>
      </c>
      <c r="Y59" s="542">
        <f>'m1'!Y59-m0!Y60</f>
        <v>-6.25E-2</v>
      </c>
      <c r="Z59" s="542">
        <f>'m1'!Z59-m0!Z60</f>
        <v>-4.9999999999999996E-2</v>
      </c>
      <c r="AA59" s="542">
        <f>'m1'!AA59-m0!AA60</f>
        <v>-6.0000000000000005E-2</v>
      </c>
      <c r="AB59" s="561">
        <f>'m1'!AB59-m0!AB60</f>
        <v>-0.29499999999999998</v>
      </c>
      <c r="AC59" s="561">
        <f>'m1'!AC59-m0!AC60</f>
        <v>-8.7500000000000022E-2</v>
      </c>
      <c r="AD59" s="561">
        <f>'m1'!AD59-m0!AD60</f>
        <v>-0.10249999999999998</v>
      </c>
      <c r="AE59" s="561">
        <f>'m1'!AE59-m0!AE60</f>
        <v>-7.4999999999999983E-2</v>
      </c>
      <c r="AF59" s="99">
        <f>'m1'!AF59-m0!AF60</f>
        <v>-4.2499999999999982E-2</v>
      </c>
      <c r="AG59" s="99">
        <f>'m1'!AG59-m0!AG60</f>
        <v>0</v>
      </c>
      <c r="AH59" s="99"/>
      <c r="AI59" s="185">
        <f t="shared" si="1"/>
        <v>38261</v>
      </c>
      <c r="AJ59" s="99">
        <f>'m1'!AJ59-m0!AJ60</f>
        <v>-0.10400000000000054</v>
      </c>
      <c r="AK59" s="99"/>
      <c r="AL59" s="100"/>
      <c r="AM59" s="99">
        <f>'m1'!AL59-m0!AL60</f>
        <v>0</v>
      </c>
      <c r="AN59" s="99">
        <f>'m1'!AM59-m0!AM60</f>
        <v>-0.12579480407966193</v>
      </c>
      <c r="AO59" s="99">
        <f>'m1'!AN59-m0!AN60</f>
        <v>-0.1890000000000005</v>
      </c>
      <c r="AP59" s="99">
        <f>'m1'!AO59-m0!AO60</f>
        <v>-0.1890000000000005</v>
      </c>
      <c r="AQ59" s="99">
        <f>'m1'!AP59-m0!AP60</f>
        <v>-0.1890000000000005</v>
      </c>
      <c r="AR59" s="99">
        <f>'m1'!AQ59-m0!AQ60</f>
        <v>-0.29900000000000038</v>
      </c>
      <c r="AS59" s="99">
        <f>'m1'!AR59-m0!AR60</f>
        <v>-0.26900000000000057</v>
      </c>
      <c r="AT59" s="99">
        <f>'m1'!AS59-m0!AS60</f>
        <v>-0.27900000000000036</v>
      </c>
      <c r="AU59" s="99"/>
      <c r="AV59" s="99"/>
      <c r="AW59" s="99">
        <f>'m1'!AV59-m0!AV60</f>
        <v>0</v>
      </c>
      <c r="AX59" s="99">
        <f>'m1'!AW59-m0!AW60</f>
        <v>0</v>
      </c>
      <c r="AY59" s="99">
        <f>'m1'!AX59-m0!AX60</f>
        <v>-0.16650000000000009</v>
      </c>
      <c r="AZ59" s="99">
        <f>'m1'!AY59-m0!AY60</f>
        <v>-0.15400000000000036</v>
      </c>
      <c r="BA59" s="99">
        <f>'m1'!AZ59-m0!AZ60</f>
        <v>-0.39900000000000047</v>
      </c>
      <c r="BB59" s="99">
        <f>'m1'!BA59-m0!BA60</f>
        <v>-0.19150000000000089</v>
      </c>
      <c r="BC59" s="99"/>
      <c r="BD59" s="99">
        <f>'m1'!BD59-m0!BC60</f>
        <v>-0.63650000000000073</v>
      </c>
      <c r="BE59" s="99">
        <f>'m1'!BE59-m0!BD60</f>
        <v>0.14599999999999946</v>
      </c>
      <c r="BF59" s="99">
        <f>'m1'!BF59-m0!BE60</f>
        <v>-3.2060000000000004</v>
      </c>
      <c r="BG59" s="99"/>
      <c r="BH59" s="65"/>
      <c r="BI59" s="70"/>
      <c r="BJ59" s="63"/>
      <c r="BK59" s="40"/>
      <c r="BL59" s="63"/>
      <c r="BM59" s="63"/>
      <c r="BN59" s="40"/>
      <c r="BO59" s="40"/>
      <c r="BP59" s="71"/>
      <c r="BQ59" s="71"/>
      <c r="BR59" s="40"/>
      <c r="BS59" s="71"/>
      <c r="BT59" s="40"/>
      <c r="BU59" s="40"/>
      <c r="BV59" s="40"/>
      <c r="BW59" s="49"/>
      <c r="BX59" s="49"/>
      <c r="BY59" s="49"/>
      <c r="BZ59" s="40"/>
      <c r="CA59" s="40"/>
      <c r="CB59" s="40"/>
      <c r="CC59" s="49"/>
      <c r="CD59" s="48"/>
      <c r="CE59" s="48"/>
      <c r="CF59" s="40"/>
      <c r="CG59" s="48"/>
      <c r="CH59" s="40"/>
      <c r="CI59" s="56"/>
      <c r="CJ59" s="56"/>
      <c r="CK59" s="72"/>
      <c r="CL59" s="40"/>
      <c r="CM59" s="56"/>
      <c r="CN59" s="40"/>
      <c r="CO59" s="49"/>
      <c r="CP59" s="49"/>
      <c r="CQ59" s="40"/>
      <c r="CR59" s="56"/>
      <c r="CS59" s="40"/>
      <c r="CT59" s="40"/>
      <c r="CU59" s="41"/>
      <c r="CV59" s="41"/>
      <c r="CW59" s="49"/>
      <c r="CX59" s="40"/>
      <c r="CY59" s="49"/>
      <c r="CZ59" s="40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</row>
    <row r="60" spans="1:118">
      <c r="A60" s="65">
        <v>38292</v>
      </c>
      <c r="B60" s="40"/>
      <c r="C60" s="99">
        <f>'m1'!C60-m0!C60</f>
        <v>0</v>
      </c>
      <c r="D60" s="99">
        <f>'m1'!D60-m0!D60</f>
        <v>0</v>
      </c>
      <c r="E60" s="99">
        <f>'m1'!E60-m0!E60</f>
        <v>0</v>
      </c>
      <c r="F60" s="99">
        <f>'m1'!F60-m0!F60</f>
        <v>0</v>
      </c>
      <c r="G60" s="99">
        <f>'m1'!G60-m0!G60</f>
        <v>0</v>
      </c>
      <c r="H60" s="99">
        <f>'m1'!H60-m0!H60</f>
        <v>0</v>
      </c>
      <c r="I60" s="99">
        <f>'m1'!I60-m0!I60</f>
        <v>0</v>
      </c>
      <c r="J60" s="99">
        <f>'m1'!J60-m0!J60</f>
        <v>0</v>
      </c>
      <c r="K60" s="99">
        <f>'m1'!K60-m0!K60</f>
        <v>0</v>
      </c>
      <c r="L60" s="99">
        <f>'m1'!L60-m0!L60</f>
        <v>0</v>
      </c>
      <c r="M60" s="99">
        <f>'m1'!M60-m0!M60</f>
        <v>0</v>
      </c>
      <c r="N60" s="99">
        <f>'m1'!N60-m0!N60</f>
        <v>0</v>
      </c>
      <c r="O60" s="99">
        <f>'m1'!O60-m0!O60</f>
        <v>0</v>
      </c>
      <c r="P60" s="99">
        <f>'m1'!P60-m0!P60</f>
        <v>0</v>
      </c>
      <c r="Q60" s="99">
        <f>'m1'!Q60-m0!Q60</f>
        <v>0</v>
      </c>
      <c r="R60" s="99">
        <f>'m1'!R60-m0!R60</f>
        <v>0</v>
      </c>
      <c r="T60" s="576">
        <f>'m1'!T60-m0!T60</f>
        <v>0</v>
      </c>
      <c r="U60" s="576">
        <f>'m1'!U60-m0!U60</f>
        <v>0</v>
      </c>
      <c r="V60" s="576">
        <f>'m1'!V60-m0!V60</f>
        <v>0</v>
      </c>
      <c r="X60" s="542">
        <f>'m1'!X60-m0!X61</f>
        <v>-3.999999999999998E-2</v>
      </c>
      <c r="Y60" s="542">
        <f>'m1'!Y60-m0!Y61</f>
        <v>-3.999999999999998E-2</v>
      </c>
      <c r="Z60" s="542">
        <f>'m1'!Z60-m0!Z61</f>
        <v>-3.9999999999999994E-2</v>
      </c>
      <c r="AA60" s="542">
        <f>'m1'!AA60-m0!AA61</f>
        <v>-7.4999999999999997E-3</v>
      </c>
      <c r="AB60" s="561">
        <f>'m1'!AB60-m0!AB61</f>
        <v>-0.5</v>
      </c>
      <c r="AC60" s="561">
        <f>'m1'!AC60-m0!AC61</f>
        <v>-0.33</v>
      </c>
      <c r="AD60" s="561">
        <f>'m1'!AD60-m0!AD61</f>
        <v>-5.0000000000000044E-2</v>
      </c>
      <c r="AE60" s="561">
        <f>'m1'!AE60-m0!AE61</f>
        <v>-5.4999999999999993E-2</v>
      </c>
      <c r="AF60" s="99">
        <f>'m1'!AF60-m0!AF61</f>
        <v>0</v>
      </c>
      <c r="AG60" s="99">
        <f>'m1'!AG60-m0!AG61</f>
        <v>0</v>
      </c>
      <c r="AH60" s="99"/>
      <c r="AI60" s="185">
        <f t="shared" si="1"/>
        <v>38292</v>
      </c>
      <c r="AJ60" s="99">
        <f>'m1'!AJ60-m0!AJ61</f>
        <v>-0.10199999999999987</v>
      </c>
      <c r="AK60" s="99"/>
      <c r="AL60" s="100"/>
      <c r="AM60" s="99">
        <f>'m1'!AL60-m0!AL61</f>
        <v>0</v>
      </c>
      <c r="AN60" s="99">
        <f>'m1'!AM60-m0!AM61</f>
        <v>-6.0507935542758684E-2</v>
      </c>
      <c r="AO60" s="99">
        <f>'m1'!AN60-m0!AN61</f>
        <v>-0.10199999999999987</v>
      </c>
      <c r="AP60" s="99">
        <f>'m1'!AO60-m0!AO61</f>
        <v>-0.10199999999999987</v>
      </c>
      <c r="AQ60" s="99">
        <f>'m1'!AP60-m0!AP61</f>
        <v>-0.10199999999999987</v>
      </c>
      <c r="AR60" s="99">
        <f>'m1'!AQ60-m0!AQ61</f>
        <v>-0.10199999999999987</v>
      </c>
      <c r="AS60" s="99">
        <f>'m1'!AR60-m0!AR61</f>
        <v>-0.10199999999999987</v>
      </c>
      <c r="AT60" s="99">
        <f>'m1'!AS60-m0!AS61</f>
        <v>-0.10199999999999987</v>
      </c>
      <c r="AU60" s="99"/>
      <c r="AV60" s="99"/>
      <c r="AW60" s="99">
        <f>'m1'!AV60-m0!AV61</f>
        <v>0</v>
      </c>
      <c r="AX60" s="99">
        <f>'m1'!AW60-m0!AW61</f>
        <v>0</v>
      </c>
      <c r="AY60" s="99">
        <f>'m1'!AX60-m0!AX61</f>
        <v>-0.1419999999999999</v>
      </c>
      <c r="AZ60" s="99">
        <f>'m1'!AY60-m0!AY61</f>
        <v>-0.1419999999999999</v>
      </c>
      <c r="BA60" s="99">
        <f>'m1'!AZ60-m0!AZ61</f>
        <v>-0.60200000000000031</v>
      </c>
      <c r="BB60" s="99">
        <f>'m1'!BA60-m0!BA61</f>
        <v>-0.4319999999999995</v>
      </c>
      <c r="BC60" s="99"/>
      <c r="BD60" s="99">
        <f>'m1'!BD60-m0!BC61</f>
        <v>-0.6469999999999998</v>
      </c>
      <c r="BE60" s="99">
        <f>'m1'!BE60-m0!BD61</f>
        <v>0.14800000000000013</v>
      </c>
      <c r="BF60" s="99">
        <f>'m1'!BF60-m0!BE61</f>
        <v>-3.3080000000000003</v>
      </c>
      <c r="BG60" s="99"/>
      <c r="BH60" s="65"/>
      <c r="BI60" s="70"/>
      <c r="BJ60" s="63"/>
      <c r="BK60" s="40"/>
      <c r="BL60" s="63"/>
      <c r="BM60" s="63"/>
      <c r="BN60" s="40"/>
      <c r="BO60" s="40"/>
      <c r="BP60" s="71"/>
      <c r="BQ60" s="71"/>
      <c r="BR60" s="40"/>
      <c r="BS60" s="71"/>
      <c r="BT60" s="40"/>
      <c r="BU60" s="40"/>
      <c r="BV60" s="40"/>
      <c r="BW60" s="49"/>
      <c r="BX60" s="49"/>
      <c r="BY60" s="49"/>
      <c r="BZ60" s="40"/>
      <c r="CA60" s="40"/>
      <c r="CB60" s="40"/>
      <c r="CC60" s="49"/>
      <c r="CD60" s="48"/>
      <c r="CE60" s="48"/>
      <c r="CF60" s="40"/>
      <c r="CG60" s="48"/>
      <c r="CH60" s="40"/>
      <c r="CI60" s="56"/>
      <c r="CJ60" s="56"/>
      <c r="CK60" s="72"/>
      <c r="CL60" s="40"/>
      <c r="CM60" s="56"/>
      <c r="CN60" s="40"/>
      <c r="CO60" s="49"/>
      <c r="CP60" s="49"/>
      <c r="CQ60" s="40"/>
      <c r="CR60" s="56"/>
      <c r="CS60" s="40"/>
      <c r="CT60" s="40"/>
      <c r="CU60" s="41"/>
      <c r="CV60" s="41"/>
      <c r="CW60" s="49"/>
      <c r="CX60" s="40"/>
      <c r="CY60" s="49"/>
      <c r="CZ60" s="40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</row>
    <row r="61" spans="1:118">
      <c r="A61" s="65">
        <v>38322</v>
      </c>
      <c r="B61" s="40"/>
      <c r="C61" s="99">
        <f>'m1'!C61-m0!C61</f>
        <v>0</v>
      </c>
      <c r="D61" s="99">
        <f>'m1'!D61-m0!D61</f>
        <v>0</v>
      </c>
      <c r="E61" s="99">
        <f>'m1'!E61-m0!E61</f>
        <v>0</v>
      </c>
      <c r="F61" s="99">
        <f>'m1'!F61-m0!F61</f>
        <v>0</v>
      </c>
      <c r="G61" s="99">
        <f>'m1'!G61-m0!G61</f>
        <v>0</v>
      </c>
      <c r="H61" s="99">
        <f>'m1'!H61-m0!H61</f>
        <v>0</v>
      </c>
      <c r="I61" s="99">
        <f>'m1'!I61-m0!I61</f>
        <v>0</v>
      </c>
      <c r="J61" s="99">
        <f>'m1'!J61-m0!J61</f>
        <v>0</v>
      </c>
      <c r="K61" s="99">
        <f>'m1'!K61-m0!K61</f>
        <v>0</v>
      </c>
      <c r="L61" s="99">
        <f>'m1'!L61-m0!L61</f>
        <v>0</v>
      </c>
      <c r="M61" s="99">
        <f>'m1'!M61-m0!M61</f>
        <v>0</v>
      </c>
      <c r="N61" s="99">
        <f>'m1'!N61-m0!N61</f>
        <v>0</v>
      </c>
      <c r="O61" s="99">
        <f>'m1'!O61-m0!O61</f>
        <v>0</v>
      </c>
      <c r="P61" s="99">
        <f>'m1'!P61-m0!P61</f>
        <v>0</v>
      </c>
      <c r="Q61" s="99">
        <f>'m1'!Q61-m0!Q61</f>
        <v>0</v>
      </c>
      <c r="R61" s="99">
        <f>'m1'!R61-m0!R61</f>
        <v>0</v>
      </c>
      <c r="T61" s="576">
        <f>'m1'!T61-m0!T61</f>
        <v>0</v>
      </c>
      <c r="U61" s="576">
        <f>'m1'!U61-m0!U61</f>
        <v>0</v>
      </c>
      <c r="V61" s="576">
        <f>'m1'!V61-m0!V61</f>
        <v>0</v>
      </c>
      <c r="X61" s="542">
        <f>'m1'!X61-m0!X62</f>
        <v>-1.2500000000000011E-2</v>
      </c>
      <c r="Y61" s="542">
        <f>'m1'!Y61-m0!Y62</f>
        <v>-1.2500000000000011E-2</v>
      </c>
      <c r="Z61" s="542">
        <f>'m1'!Z61-m0!Z62</f>
        <v>-3.5000000000000003E-2</v>
      </c>
      <c r="AA61" s="542">
        <f>'m1'!AA61-m0!AA62</f>
        <v>-1.5000000000000001E-2</v>
      </c>
      <c r="AB61" s="561">
        <f>'m1'!AB61-m0!AB62</f>
        <v>-0.34000000000000008</v>
      </c>
      <c r="AC61" s="561">
        <f>'m1'!AC61-m0!AC62</f>
        <v>-0.15999999999999992</v>
      </c>
      <c r="AD61" s="561">
        <f>'m1'!AD61-m0!AD62</f>
        <v>-9.9999999999999978E-2</v>
      </c>
      <c r="AE61" s="561">
        <f>'m1'!AE61-m0!AE62</f>
        <v>-4.7500000000000042E-2</v>
      </c>
      <c r="AF61" s="99">
        <f>'m1'!AF61-m0!AF62</f>
        <v>0</v>
      </c>
      <c r="AG61" s="99">
        <f>'m1'!AG61-m0!AG62</f>
        <v>0</v>
      </c>
      <c r="AH61" s="99"/>
      <c r="AI61" s="185">
        <f t="shared" si="1"/>
        <v>38322</v>
      </c>
      <c r="AJ61" s="99">
        <f>'m1'!AJ61-m0!AJ62</f>
        <v>-0.1160000000000001</v>
      </c>
      <c r="AK61" s="99"/>
      <c r="AL61" s="100"/>
      <c r="AM61" s="99">
        <f>'m1'!AL61-m0!AL62</f>
        <v>0</v>
      </c>
      <c r="AN61" s="99">
        <f>'m1'!AM61-m0!AM62</f>
        <v>-8.7803291791308968E-2</v>
      </c>
      <c r="AO61" s="99">
        <f>'m1'!AN61-m0!AN62</f>
        <v>-0.14100000000000001</v>
      </c>
      <c r="AP61" s="99">
        <f>'m1'!AO61-m0!AO62</f>
        <v>-0.14100000000000001</v>
      </c>
      <c r="AQ61" s="99">
        <f>'m1'!AP61-m0!AP62</f>
        <v>-0.14100000000000001</v>
      </c>
      <c r="AR61" s="99">
        <f>'m1'!AQ61-m0!AQ62</f>
        <v>-0.14100000000000001</v>
      </c>
      <c r="AS61" s="99">
        <f>'m1'!AR61-m0!AR62</f>
        <v>-0.14100000000000001</v>
      </c>
      <c r="AT61" s="99">
        <f>'m1'!AS61-m0!AS62</f>
        <v>-0.14100000000000001</v>
      </c>
      <c r="AU61" s="99"/>
      <c r="AV61" s="99"/>
      <c r="AW61" s="99">
        <f>'m1'!AV61-m0!AV62</f>
        <v>0</v>
      </c>
      <c r="AX61" s="99">
        <f>'m1'!AW61-m0!AW62</f>
        <v>0</v>
      </c>
      <c r="AY61" s="99">
        <f>'m1'!AX61-m0!AX62</f>
        <v>-0.12850000000000028</v>
      </c>
      <c r="AZ61" s="99">
        <f>'m1'!AY61-m0!AY62</f>
        <v>-0.15100000000000025</v>
      </c>
      <c r="BA61" s="99">
        <f>'m1'!AZ61-m0!AZ62</f>
        <v>-0.45599999999999952</v>
      </c>
      <c r="BB61" s="99">
        <f>'m1'!BA61-m0!BA62</f>
        <v>-0.27600000000000069</v>
      </c>
      <c r="BC61" s="99"/>
      <c r="BD61" s="99">
        <f>'m1'!BD61-m0!BC62</f>
        <v>-0.70850000000000035</v>
      </c>
      <c r="BE61" s="99">
        <f>'m1'!BE61-m0!BD62</f>
        <v>0.1339999999999999</v>
      </c>
      <c r="BF61" s="99">
        <f>'m1'!BF61-m0!BE62</f>
        <v>-3.4240000000000004</v>
      </c>
      <c r="BG61" s="99"/>
      <c r="BH61" s="65"/>
      <c r="BI61" s="70"/>
      <c r="BJ61" s="63"/>
      <c r="BK61" s="40"/>
      <c r="BL61" s="63"/>
      <c r="BM61" s="63"/>
      <c r="BN61" s="40"/>
      <c r="BO61" s="40"/>
      <c r="BP61" s="71"/>
      <c r="BQ61" s="71"/>
      <c r="BR61" s="40"/>
      <c r="BS61" s="71"/>
      <c r="BT61" s="40"/>
      <c r="BU61" s="40"/>
      <c r="BV61" s="40"/>
      <c r="BW61" s="49"/>
      <c r="BX61" s="49"/>
      <c r="BY61" s="49"/>
      <c r="BZ61" s="40"/>
      <c r="CA61" s="40"/>
      <c r="CB61" s="40"/>
      <c r="CC61" s="49"/>
      <c r="CD61" s="48"/>
      <c r="CE61" s="48"/>
      <c r="CF61" s="40"/>
      <c r="CG61" s="48"/>
      <c r="CH61" s="40"/>
      <c r="CI61" s="56"/>
      <c r="CJ61" s="56"/>
      <c r="CK61" s="72"/>
      <c r="CL61" s="40"/>
      <c r="CM61" s="56"/>
      <c r="CN61" s="40"/>
      <c r="CO61" s="49"/>
      <c r="CP61" s="49"/>
      <c r="CQ61" s="40"/>
      <c r="CR61" s="56"/>
      <c r="CS61" s="40"/>
      <c r="CT61" s="40"/>
      <c r="CU61" s="41"/>
      <c r="CV61" s="41"/>
      <c r="CW61" s="49"/>
      <c r="CX61" s="40"/>
      <c r="CY61" s="49"/>
      <c r="CZ61" s="40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</row>
    <row r="62" spans="1:118">
      <c r="A62" s="65">
        <v>38353</v>
      </c>
      <c r="B62" s="40"/>
      <c r="C62" s="99">
        <f>'m1'!C62-m0!C62</f>
        <v>0</v>
      </c>
      <c r="D62" s="99">
        <f>'m1'!D62-m0!D62</f>
        <v>0</v>
      </c>
      <c r="E62" s="99">
        <f>'m1'!E62-m0!E62</f>
        <v>0</v>
      </c>
      <c r="F62" s="99">
        <f>'m1'!F62-m0!F62</f>
        <v>0</v>
      </c>
      <c r="G62" s="99">
        <f>'m1'!G62-m0!G62</f>
        <v>0</v>
      </c>
      <c r="H62" s="99">
        <f>'m1'!H62-m0!H62</f>
        <v>0</v>
      </c>
      <c r="I62" s="99">
        <f>'m1'!I62-m0!I62</f>
        <v>0</v>
      </c>
      <c r="J62" s="99">
        <f>'m1'!J62-m0!J62</f>
        <v>0</v>
      </c>
      <c r="K62" s="99">
        <f>'m1'!K62-m0!K62</f>
        <v>0</v>
      </c>
      <c r="L62" s="99">
        <f>'m1'!L62-m0!L62</f>
        <v>0</v>
      </c>
      <c r="M62" s="99">
        <f>'m1'!M62-m0!M62</f>
        <v>0</v>
      </c>
      <c r="N62" s="99">
        <f>'m1'!N62-m0!N62</f>
        <v>0</v>
      </c>
      <c r="O62" s="99">
        <f>'m1'!O62-m0!O62</f>
        <v>0</v>
      </c>
      <c r="P62" s="99">
        <f>'m1'!P62-m0!P62</f>
        <v>0</v>
      </c>
      <c r="Q62" s="99">
        <f>'m1'!Q62-m0!Q62</f>
        <v>0</v>
      </c>
      <c r="R62" s="99">
        <f>'m1'!R62-m0!R62</f>
        <v>0</v>
      </c>
      <c r="T62" s="576">
        <f>'m1'!T62-m0!T62</f>
        <v>0</v>
      </c>
      <c r="U62" s="576">
        <f>'m1'!U62-m0!U62</f>
        <v>0</v>
      </c>
      <c r="V62" s="576">
        <f>'m1'!V62-m0!V62</f>
        <v>0</v>
      </c>
      <c r="X62" s="542">
        <f>'m1'!X62-m0!X63</f>
        <v>2.2499999999999992E-2</v>
      </c>
      <c r="Y62" s="542">
        <f>'m1'!Y62-m0!Y63</f>
        <v>2.2499999999999992E-2</v>
      </c>
      <c r="Z62" s="542">
        <f>'m1'!Z62-m0!Z63</f>
        <v>1.999999999999999E-2</v>
      </c>
      <c r="AA62" s="542">
        <f>'m1'!AA62-m0!AA63</f>
        <v>0</v>
      </c>
      <c r="AB62" s="561">
        <f>'m1'!AB62-m0!AB63</f>
        <v>8.0000000000000071E-2</v>
      </c>
      <c r="AC62" s="561">
        <f>'m1'!AC62-m0!AC63</f>
        <v>9.9999999999998979E-3</v>
      </c>
      <c r="AD62" s="561">
        <f>'m1'!AD62-m0!AD63</f>
        <v>2.5000000000000022E-3</v>
      </c>
      <c r="AE62" s="561">
        <f>'m1'!AE62-m0!AE63</f>
        <v>5.0000000000000044E-3</v>
      </c>
      <c r="AF62" s="99">
        <f>'m1'!AF62-m0!AF63</f>
        <v>0</v>
      </c>
      <c r="AG62" s="99">
        <f>'m1'!AG62-m0!AG63</f>
        <v>0</v>
      </c>
      <c r="AH62" s="99"/>
      <c r="AI62" s="185">
        <f t="shared" si="1"/>
        <v>38353</v>
      </c>
      <c r="AJ62" s="99">
        <f>'m1'!AJ62-m0!AJ63</f>
        <v>0.12200000000000033</v>
      </c>
      <c r="AK62" s="99"/>
      <c r="AL62" s="100"/>
      <c r="AM62" s="99">
        <f>'m1'!AL62-m0!AL63</f>
        <v>0</v>
      </c>
      <c r="AN62" s="99">
        <f>'m1'!AM62-m0!AM63</f>
        <v>6.136789464833603E-2</v>
      </c>
      <c r="AO62" s="99">
        <f>'m1'!AN62-m0!AN63</f>
        <v>6.2000000000000277E-2</v>
      </c>
      <c r="AP62" s="99">
        <f>'m1'!AO62-m0!AO63</f>
        <v>6.2000000000000277E-2</v>
      </c>
      <c r="AQ62" s="99">
        <f>'m1'!AP62-m0!AP63</f>
        <v>6.2000000000000277E-2</v>
      </c>
      <c r="AR62" s="99">
        <f>'m1'!AQ62-m0!AQ63</f>
        <v>6.2000000000000277E-2</v>
      </c>
      <c r="AS62" s="99">
        <f>'m1'!AR62-m0!AR63</f>
        <v>6.2000000000000277E-2</v>
      </c>
      <c r="AT62" s="99">
        <f>'m1'!AS62-m0!AS63</f>
        <v>6.2000000000000277E-2</v>
      </c>
      <c r="AU62" s="99"/>
      <c r="AV62" s="99"/>
      <c r="AW62" s="99">
        <f>'m1'!AV62-m0!AV63</f>
        <v>0</v>
      </c>
      <c r="AX62" s="99">
        <f>'m1'!AW62-m0!AW63</f>
        <v>0</v>
      </c>
      <c r="AY62" s="99">
        <f>'m1'!AX62-m0!AX63</f>
        <v>0.14450000000000029</v>
      </c>
      <c r="AZ62" s="99">
        <f>'m1'!AY62-m0!AY63</f>
        <v>0.14200000000000035</v>
      </c>
      <c r="BA62" s="99">
        <f>'m1'!AZ62-m0!AZ63</f>
        <v>0.20199999999999996</v>
      </c>
      <c r="BB62" s="99">
        <f>'m1'!BA62-m0!BA63</f>
        <v>0.13200000000000056</v>
      </c>
      <c r="BC62" s="99"/>
      <c r="BD62" s="99">
        <f>'m1'!BD62-m0!BC63</f>
        <v>-0.46549999999999958</v>
      </c>
      <c r="BE62" s="99">
        <f>'m1'!BE62-m0!BD63</f>
        <v>0.37200000000000033</v>
      </c>
      <c r="BF62" s="99">
        <f>'m1'!BF62-m0!BE63</f>
        <v>-3.302</v>
      </c>
      <c r="BG62" s="99"/>
      <c r="BH62" s="65"/>
      <c r="BI62" s="70"/>
      <c r="BJ62" s="63"/>
      <c r="BK62" s="40"/>
      <c r="BL62" s="63"/>
      <c r="BM62" s="63"/>
      <c r="BN62" s="40"/>
      <c r="BO62" s="40"/>
      <c r="BP62" s="71"/>
      <c r="BQ62" s="71"/>
      <c r="BR62" s="40"/>
      <c r="BS62" s="71"/>
      <c r="BT62" s="40"/>
      <c r="BU62" s="40"/>
      <c r="BV62" s="40"/>
      <c r="BW62" s="49"/>
      <c r="BX62" s="49"/>
      <c r="BY62" s="49"/>
      <c r="BZ62" s="40"/>
      <c r="CA62" s="40"/>
      <c r="CB62" s="40"/>
      <c r="CC62" s="49"/>
      <c r="CD62" s="48"/>
      <c r="CE62" s="48"/>
      <c r="CF62" s="40"/>
      <c r="CG62" s="48"/>
      <c r="CH62" s="40"/>
      <c r="CI62" s="56"/>
      <c r="CJ62" s="56"/>
      <c r="CK62" s="72"/>
      <c r="CL62" s="40"/>
      <c r="CM62" s="56"/>
      <c r="CN62" s="40"/>
      <c r="CO62" s="49"/>
      <c r="CP62" s="49"/>
      <c r="CQ62" s="40"/>
      <c r="CR62" s="56"/>
      <c r="CS62" s="40"/>
      <c r="CT62" s="40"/>
      <c r="CU62" s="41"/>
      <c r="CV62" s="41"/>
      <c r="CW62" s="49"/>
      <c r="CX62" s="40"/>
      <c r="CY62" s="49"/>
      <c r="CZ62" s="40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</row>
    <row r="63" spans="1:118">
      <c r="A63" s="65">
        <v>38384</v>
      </c>
      <c r="B63" s="40"/>
      <c r="C63" s="99">
        <f>'m1'!C63-m0!C63</f>
        <v>0</v>
      </c>
      <c r="D63" s="99">
        <f>'m1'!D63-m0!D63</f>
        <v>0</v>
      </c>
      <c r="E63" s="99">
        <f>'m1'!E63-m0!E63</f>
        <v>0</v>
      </c>
      <c r="F63" s="99">
        <f>'m1'!F63-m0!F63</f>
        <v>0</v>
      </c>
      <c r="G63" s="99">
        <f>'m1'!G63-m0!G63</f>
        <v>0</v>
      </c>
      <c r="H63" s="99">
        <f>'m1'!H63-m0!H63</f>
        <v>0</v>
      </c>
      <c r="I63" s="99">
        <f>'m1'!I63-m0!I63</f>
        <v>0</v>
      </c>
      <c r="J63" s="99">
        <f>'m1'!J63-m0!J63</f>
        <v>0</v>
      </c>
      <c r="K63" s="99">
        <f>'m1'!K63-m0!K63</f>
        <v>0</v>
      </c>
      <c r="L63" s="99">
        <f>'m1'!L63-m0!L63</f>
        <v>0</v>
      </c>
      <c r="M63" s="99">
        <f>'m1'!M63-m0!M63</f>
        <v>0</v>
      </c>
      <c r="N63" s="99">
        <f>'m1'!N63-m0!N63</f>
        <v>0</v>
      </c>
      <c r="O63" s="99">
        <f>'m1'!O63-m0!O63</f>
        <v>0</v>
      </c>
      <c r="P63" s="99">
        <f>'m1'!P63-m0!P63</f>
        <v>0</v>
      </c>
      <c r="Q63" s="99">
        <f>'m1'!Q63-m0!Q63</f>
        <v>0</v>
      </c>
      <c r="R63" s="99">
        <f>'m1'!R63-m0!R63</f>
        <v>0</v>
      </c>
      <c r="T63" s="576">
        <f>'m1'!T63-m0!T63</f>
        <v>0</v>
      </c>
      <c r="U63" s="576">
        <f>'m1'!U63-m0!U63</f>
        <v>0</v>
      </c>
      <c r="V63" s="576">
        <f>'m1'!V63-m0!V63</f>
        <v>0</v>
      </c>
      <c r="X63" s="542">
        <f>'m1'!X63-m0!X64</f>
        <v>2.5000000000000022E-3</v>
      </c>
      <c r="Y63" s="542">
        <f>'m1'!Y63-m0!Y64</f>
        <v>2.5000000000000022E-3</v>
      </c>
      <c r="Z63" s="542">
        <f>'m1'!Z63-m0!Z64</f>
        <v>0</v>
      </c>
      <c r="AA63" s="542">
        <f>'m1'!AA63-m0!AA64</f>
        <v>0</v>
      </c>
      <c r="AB63" s="561">
        <f>'m1'!AB63-m0!AB64</f>
        <v>0.59</v>
      </c>
      <c r="AC63" s="561">
        <f>'m1'!AC63-m0!AC64</f>
        <v>0.33250000000000002</v>
      </c>
      <c r="AD63" s="561">
        <f>'m1'!AD63-m0!AD64</f>
        <v>0.13250000000000001</v>
      </c>
      <c r="AE63" s="561">
        <f>'m1'!AE63-m0!AE64</f>
        <v>7.7500000000000013E-2</v>
      </c>
      <c r="AF63" s="99">
        <f>'m1'!AF63-m0!AF64</f>
        <v>0</v>
      </c>
      <c r="AG63" s="99">
        <f>'m1'!AG63-m0!AG64</f>
        <v>0</v>
      </c>
      <c r="AH63" s="99"/>
      <c r="AI63" s="185">
        <f t="shared" si="1"/>
        <v>38384</v>
      </c>
      <c r="AJ63" s="99">
        <f>'m1'!AJ63-m0!AJ64</f>
        <v>0.1339999999999999</v>
      </c>
      <c r="AK63" s="99"/>
      <c r="AL63" s="100"/>
      <c r="AM63" s="99">
        <f>'m1'!AL63-m0!AL64</f>
        <v>0</v>
      </c>
      <c r="AN63" s="99">
        <f>'m1'!AM63-m0!AM64</f>
        <v>0.11507770323781719</v>
      </c>
      <c r="AO63" s="99">
        <f>'m1'!AN63-m0!AN64</f>
        <v>0.13899999999999979</v>
      </c>
      <c r="AP63" s="99">
        <f>'m1'!AO63-m0!AO64</f>
        <v>0.13899999999999979</v>
      </c>
      <c r="AQ63" s="99">
        <f>'m1'!AP63-m0!AP64</f>
        <v>0.13899999999999979</v>
      </c>
      <c r="AR63" s="99">
        <f>'m1'!AQ63-m0!AQ64</f>
        <v>0.13899999999999979</v>
      </c>
      <c r="AS63" s="99">
        <f>'m1'!AR63-m0!AR64</f>
        <v>0.13899999999999979</v>
      </c>
      <c r="AT63" s="99">
        <f>'m1'!AS63-m0!AS64</f>
        <v>0.13899999999999979</v>
      </c>
      <c r="AU63" s="99"/>
      <c r="AV63" s="99"/>
      <c r="AW63" s="99">
        <f>'m1'!AV63-m0!AV64</f>
        <v>0</v>
      </c>
      <c r="AX63" s="99">
        <f>'m1'!AW63-m0!AW64</f>
        <v>0</v>
      </c>
      <c r="AY63" s="99">
        <f>'m1'!AX63-m0!AX64</f>
        <v>0.13649999999999984</v>
      </c>
      <c r="AZ63" s="99">
        <f>'m1'!AY63-m0!AY64</f>
        <v>0.1339999999999999</v>
      </c>
      <c r="BA63" s="99">
        <f>'m1'!AZ63-m0!AZ64</f>
        <v>0.7240000000000002</v>
      </c>
      <c r="BB63" s="99">
        <f>'m1'!BA63-m0!BA64</f>
        <v>0.46649999999999991</v>
      </c>
      <c r="BC63" s="99"/>
      <c r="BD63" s="99">
        <f>'m1'!BD63-m0!BC64</f>
        <v>-0.37599999999999989</v>
      </c>
      <c r="BE63" s="99">
        <f>'m1'!BE63-m0!BD64</f>
        <v>0.3839999999999999</v>
      </c>
      <c r="BF63" s="99">
        <f>'m1'!BF63-m0!BE64</f>
        <v>-3.1680000000000001</v>
      </c>
      <c r="BG63" s="99"/>
      <c r="BH63" s="65"/>
      <c r="BI63" s="70"/>
      <c r="BJ63" s="63"/>
      <c r="BK63" s="40"/>
      <c r="BL63" s="63"/>
      <c r="BM63" s="63"/>
      <c r="BN63" s="40"/>
      <c r="BO63" s="40"/>
      <c r="BP63" s="71"/>
      <c r="BQ63" s="71"/>
      <c r="BR63" s="40"/>
      <c r="BS63" s="71"/>
      <c r="BT63" s="40"/>
      <c r="BU63" s="40"/>
      <c r="BV63" s="40"/>
      <c r="BW63" s="49"/>
      <c r="BX63" s="49"/>
      <c r="BY63" s="49"/>
      <c r="BZ63" s="40"/>
      <c r="CA63" s="40"/>
      <c r="CB63" s="40"/>
      <c r="CC63" s="49"/>
      <c r="CD63" s="48"/>
      <c r="CE63" s="48"/>
      <c r="CF63" s="40"/>
      <c r="CG63" s="48"/>
      <c r="CH63" s="40"/>
      <c r="CI63" s="56"/>
      <c r="CJ63" s="56"/>
      <c r="CK63" s="72"/>
      <c r="CL63" s="40"/>
      <c r="CM63" s="56"/>
      <c r="CN63" s="40"/>
      <c r="CO63" s="49"/>
      <c r="CP63" s="49"/>
      <c r="CQ63" s="40"/>
      <c r="CR63" s="56"/>
      <c r="CS63" s="40"/>
      <c r="CT63" s="40"/>
      <c r="CU63" s="41"/>
      <c r="CV63" s="41"/>
      <c r="CW63" s="49"/>
      <c r="CX63" s="40"/>
      <c r="CY63" s="49"/>
      <c r="CZ63" s="40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</row>
    <row r="64" spans="1:118">
      <c r="A64" s="65">
        <v>38412</v>
      </c>
      <c r="B64" s="40"/>
      <c r="C64" s="99">
        <f>'m1'!C64-m0!C64</f>
        <v>0</v>
      </c>
      <c r="D64" s="99">
        <f>'m1'!D64-m0!D64</f>
        <v>0</v>
      </c>
      <c r="E64" s="99">
        <f>'m1'!E64-m0!E64</f>
        <v>0</v>
      </c>
      <c r="F64" s="99">
        <f>'m1'!F64-m0!F64</f>
        <v>0</v>
      </c>
      <c r="G64" s="99">
        <f>'m1'!G64-m0!G64</f>
        <v>0</v>
      </c>
      <c r="H64" s="99">
        <f>'m1'!H64-m0!H64</f>
        <v>0</v>
      </c>
      <c r="I64" s="99">
        <f>'m1'!I64-m0!I64</f>
        <v>0</v>
      </c>
      <c r="J64" s="99">
        <f>'m1'!J64-m0!J64</f>
        <v>0</v>
      </c>
      <c r="K64" s="99">
        <f>'m1'!K64-m0!K64</f>
        <v>0</v>
      </c>
      <c r="L64" s="99">
        <f>'m1'!L64-m0!L64</f>
        <v>0</v>
      </c>
      <c r="M64" s="99">
        <f>'m1'!M64-m0!M64</f>
        <v>0</v>
      </c>
      <c r="N64" s="99">
        <f>'m1'!N64-m0!N64</f>
        <v>0</v>
      </c>
      <c r="O64" s="99">
        <f>'m1'!O64-m0!O64</f>
        <v>0</v>
      </c>
      <c r="P64" s="99">
        <f>'m1'!P64-m0!P64</f>
        <v>0</v>
      </c>
      <c r="Q64" s="99">
        <f>'m1'!Q64-m0!Q64</f>
        <v>0</v>
      </c>
      <c r="R64" s="99">
        <f>'m1'!R64-m0!R64</f>
        <v>0</v>
      </c>
      <c r="T64" s="576">
        <f>'m1'!T64-m0!T64</f>
        <v>0</v>
      </c>
      <c r="U64" s="576">
        <f>'m1'!U64-m0!U64</f>
        <v>0</v>
      </c>
      <c r="V64" s="576">
        <f>'m1'!V64-m0!V64</f>
        <v>0</v>
      </c>
      <c r="X64" s="542">
        <f>'m1'!X64-m0!X65</f>
        <v>7.2500000000000009E-2</v>
      </c>
      <c r="Y64" s="542">
        <f>'m1'!Y64-m0!Y65</f>
        <v>7.2500000000000009E-2</v>
      </c>
      <c r="Z64" s="542">
        <f>'m1'!Z64-m0!Z65</f>
        <v>9.5000000000000001E-2</v>
      </c>
      <c r="AA64" s="542">
        <f>'m1'!AA64-m0!AA65</f>
        <v>8.7499999999999994E-2</v>
      </c>
      <c r="AB64" s="561">
        <f>'m1'!AB64-m0!AB65</f>
        <v>0.44</v>
      </c>
      <c r="AC64" s="561">
        <f>'m1'!AC64-m0!AC65</f>
        <v>0.24250000000000005</v>
      </c>
      <c r="AD64" s="561">
        <f>'m1'!AD64-m0!AD65</f>
        <v>0.10499999999999998</v>
      </c>
      <c r="AE64" s="561">
        <f>'m1'!AE64-m0!AE65</f>
        <v>8.2500000000000018E-2</v>
      </c>
      <c r="AF64" s="99">
        <f>'m1'!AF64-m0!AF65</f>
        <v>4.2499999999999982E-2</v>
      </c>
      <c r="AG64" s="99">
        <f>'m1'!AG64-m0!AG65</f>
        <v>0</v>
      </c>
      <c r="AH64" s="99"/>
      <c r="AI64" s="185">
        <f t="shared" si="1"/>
        <v>38412</v>
      </c>
      <c r="AJ64" s="99">
        <f>'m1'!AJ64-m0!AJ65</f>
        <v>0.1339999999999999</v>
      </c>
      <c r="AK64" s="99"/>
      <c r="AL64" s="100"/>
      <c r="AM64" s="99">
        <f>'m1'!AL64-m0!AL65</f>
        <v>0</v>
      </c>
      <c r="AN64" s="99">
        <f>'m1'!AM64-m0!AM65</f>
        <v>0.23064888985379062</v>
      </c>
      <c r="AO64" s="99">
        <f>'m1'!AN64-m0!AN65</f>
        <v>0.29899999999999993</v>
      </c>
      <c r="AP64" s="99">
        <f>'m1'!AO64-m0!AO65</f>
        <v>0.29899999999999993</v>
      </c>
      <c r="AQ64" s="99">
        <f>'m1'!AP64-m0!AP65</f>
        <v>0.29899999999999993</v>
      </c>
      <c r="AR64" s="99">
        <f>'m1'!AQ64-m0!AQ65</f>
        <v>0.4139999999999997</v>
      </c>
      <c r="AS64" s="99">
        <f>'m1'!AR64-m0!AR65</f>
        <v>0.379</v>
      </c>
      <c r="AT64" s="99">
        <f>'m1'!AS64-m0!AS65</f>
        <v>0.38899999999999979</v>
      </c>
      <c r="AU64" s="99"/>
      <c r="AV64" s="99"/>
      <c r="AW64" s="99">
        <f>'m1'!AV64-m0!AV65</f>
        <v>0</v>
      </c>
      <c r="AX64" s="99">
        <f>'m1'!AW64-m0!AW65</f>
        <v>0</v>
      </c>
      <c r="AY64" s="99">
        <f>'m1'!AX64-m0!AX65</f>
        <v>0.20650000000000013</v>
      </c>
      <c r="AZ64" s="99">
        <f>'m1'!AY64-m0!AY65</f>
        <v>0.22900000000000009</v>
      </c>
      <c r="BA64" s="99">
        <f>'m1'!AZ64-m0!AZ65</f>
        <v>0.5739999999999994</v>
      </c>
      <c r="BB64" s="99">
        <f>'m1'!BA64-m0!BA65</f>
        <v>0.37650000000000006</v>
      </c>
      <c r="BC64" s="99"/>
      <c r="BD64" s="99">
        <f>'m1'!BD64-m0!BC65</f>
        <v>-0.29349999999999987</v>
      </c>
      <c r="BE64" s="99">
        <f>'m1'!BE64-m0!BD65</f>
        <v>0.42649999999999988</v>
      </c>
      <c r="BF64" s="99">
        <f>'m1'!BF64-m0!BE65</f>
        <v>-3.0340000000000003</v>
      </c>
      <c r="BG64" s="99"/>
      <c r="BH64" s="65"/>
      <c r="BI64" s="70"/>
      <c r="BJ64" s="63"/>
      <c r="BK64" s="40"/>
      <c r="BL64" s="63"/>
      <c r="BM64" s="63"/>
      <c r="BN64" s="40"/>
      <c r="BO64" s="40"/>
      <c r="BP64" s="71"/>
      <c r="BQ64" s="71"/>
      <c r="BR64" s="40"/>
      <c r="BS64" s="71"/>
      <c r="BT64" s="40"/>
      <c r="BU64" s="40"/>
      <c r="BV64" s="40"/>
      <c r="BW64" s="49"/>
      <c r="BX64" s="49"/>
      <c r="BY64" s="49"/>
      <c r="BZ64" s="40"/>
      <c r="CA64" s="40"/>
      <c r="CB64" s="40"/>
      <c r="CC64" s="49"/>
      <c r="CD64" s="48"/>
      <c r="CE64" s="48"/>
      <c r="CF64" s="40"/>
      <c r="CG64" s="48"/>
      <c r="CH64" s="40"/>
      <c r="CI64" s="56"/>
      <c r="CJ64" s="56"/>
      <c r="CK64" s="72"/>
      <c r="CL64" s="40"/>
      <c r="CM64" s="56"/>
      <c r="CN64" s="40"/>
      <c r="CO64" s="49"/>
      <c r="CP64" s="49"/>
      <c r="CQ64" s="40"/>
      <c r="CR64" s="56"/>
      <c r="CS64" s="40"/>
      <c r="CT64" s="40"/>
      <c r="CU64" s="41"/>
      <c r="CV64" s="41"/>
      <c r="CW64" s="49"/>
      <c r="CX64" s="40"/>
      <c r="CY64" s="49"/>
      <c r="CZ64" s="40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</row>
    <row r="65" spans="1:118">
      <c r="A65" s="65">
        <v>38443</v>
      </c>
      <c r="B65" s="40"/>
      <c r="C65" s="99">
        <f>'m1'!C65-m0!C65</f>
        <v>0</v>
      </c>
      <c r="D65" s="99">
        <f>'m1'!D65-m0!D65</f>
        <v>0</v>
      </c>
      <c r="E65" s="99">
        <f>'m1'!E65-m0!E65</f>
        <v>0</v>
      </c>
      <c r="F65" s="99">
        <f>'m1'!F65-m0!F65</f>
        <v>0</v>
      </c>
      <c r="G65" s="99">
        <f>'m1'!G65-m0!G65</f>
        <v>0</v>
      </c>
      <c r="H65" s="99">
        <f>'m1'!H65-m0!H65</f>
        <v>0</v>
      </c>
      <c r="I65" s="99">
        <f>'m1'!I65-m0!I65</f>
        <v>0</v>
      </c>
      <c r="J65" s="99">
        <f>'m1'!J65-m0!J65</f>
        <v>0</v>
      </c>
      <c r="K65" s="99">
        <f>'m1'!K65-m0!K65</f>
        <v>0</v>
      </c>
      <c r="L65" s="99">
        <f>'m1'!L65-m0!L65</f>
        <v>0</v>
      </c>
      <c r="M65" s="99">
        <f>'m1'!M65-m0!M65</f>
        <v>0</v>
      </c>
      <c r="N65" s="99">
        <f>'m1'!N65-m0!N65</f>
        <v>0</v>
      </c>
      <c r="O65" s="99">
        <f>'m1'!O65-m0!O65</f>
        <v>0</v>
      </c>
      <c r="P65" s="99">
        <f>'m1'!P65-m0!P65</f>
        <v>0</v>
      </c>
      <c r="Q65" s="99">
        <f>'m1'!Q65-m0!Q65</f>
        <v>0</v>
      </c>
      <c r="R65" s="99">
        <f>'m1'!R65-m0!R65</f>
        <v>0</v>
      </c>
      <c r="T65" s="576">
        <f>'m1'!T65-m0!T65</f>
        <v>0</v>
      </c>
      <c r="U65" s="576">
        <f>'m1'!U65-m0!U65</f>
        <v>0</v>
      </c>
      <c r="V65" s="576">
        <f>'m1'!V65-m0!V65</f>
        <v>0</v>
      </c>
      <c r="X65" s="542">
        <f>'m1'!X65-m0!X66</f>
        <v>1.0000000000000009E-2</v>
      </c>
      <c r="Y65" s="542">
        <f>'m1'!Y65-m0!Y66</f>
        <v>1.0000000000000009E-2</v>
      </c>
      <c r="Z65" s="542">
        <f>'m1'!Z65-m0!Z66</f>
        <v>-9.999999999999995E-3</v>
      </c>
      <c r="AA65" s="542">
        <f>'m1'!AA65-m0!AA66</f>
        <v>1.4999999999999999E-2</v>
      </c>
      <c r="AB65" s="561">
        <f>'m1'!AB65-m0!AB66</f>
        <v>8.500000000000002E-2</v>
      </c>
      <c r="AC65" s="561">
        <f>'m1'!AC65-m0!AC66</f>
        <v>6.7500000000000004E-2</v>
      </c>
      <c r="AD65" s="561">
        <f>'m1'!AD65-m0!AD66</f>
        <v>2.5000000000000022E-2</v>
      </c>
      <c r="AE65" s="561">
        <f>'m1'!AE65-m0!AE66</f>
        <v>1.4999999999999986E-2</v>
      </c>
      <c r="AF65" s="99">
        <f>'m1'!AF65-m0!AF66</f>
        <v>0</v>
      </c>
      <c r="AG65" s="99">
        <f>'m1'!AG65-m0!AG66</f>
        <v>0</v>
      </c>
      <c r="AH65" s="99"/>
      <c r="AI65" s="185">
        <f t="shared" si="1"/>
        <v>38443</v>
      </c>
      <c r="AJ65" s="99">
        <f>'m1'!AJ65-m0!AJ66</f>
        <v>8.0000000000000071E-3</v>
      </c>
      <c r="AK65" s="99"/>
      <c r="AL65" s="100"/>
      <c r="AM65" s="99">
        <f>'m1'!AL65-m0!AL66</f>
        <v>0</v>
      </c>
      <c r="AN65" s="99">
        <f>'m1'!AM65-m0!AM66</f>
        <v>1.9032924180821365E-2</v>
      </c>
      <c r="AO65" s="99">
        <f>'m1'!AN65-m0!AN66</f>
        <v>8.0000000000000071E-3</v>
      </c>
      <c r="AP65" s="99">
        <f>'m1'!AO65-m0!AO66</f>
        <v>8.0000000000000071E-3</v>
      </c>
      <c r="AQ65" s="99">
        <f>'m1'!AP65-m0!AP66</f>
        <v>8.0000000000000071E-3</v>
      </c>
      <c r="AR65" s="99">
        <f>'m1'!AQ65-m0!AQ66</f>
        <v>8.0000000000000071E-3</v>
      </c>
      <c r="AS65" s="99">
        <f>'m1'!AR65-m0!AR66</f>
        <v>8.0000000000000071E-3</v>
      </c>
      <c r="AT65" s="99">
        <f>'m1'!AS65-m0!AS66</f>
        <v>8.0000000000000071E-3</v>
      </c>
      <c r="AU65" s="99"/>
      <c r="AV65" s="99"/>
      <c r="AW65" s="99">
        <f>'m1'!AV65-m0!AV66</f>
        <v>0</v>
      </c>
      <c r="AX65" s="99">
        <f>'m1'!AW65-m0!AW66</f>
        <v>0</v>
      </c>
      <c r="AY65" s="99">
        <f>'m1'!AX65-m0!AX66</f>
        <v>1.7999999999999794E-2</v>
      </c>
      <c r="AZ65" s="99">
        <f>'m1'!AY65-m0!AY66</f>
        <v>-2.0000000000002238E-3</v>
      </c>
      <c r="BA65" s="99">
        <f>'m1'!AZ65-m0!AZ66</f>
        <v>9.3000000000000416E-2</v>
      </c>
      <c r="BB65" s="99">
        <f>'m1'!BA65-m0!BA66</f>
        <v>7.5499999999999901E-2</v>
      </c>
      <c r="BC65" s="99"/>
      <c r="BD65" s="99">
        <f>'m1'!BD65-m0!BC66</f>
        <v>-0.44700000000000006</v>
      </c>
      <c r="BE65" s="99">
        <f>'m1'!BE65-m0!BD66</f>
        <v>0.30049999999999999</v>
      </c>
      <c r="BF65" s="99">
        <f>'m1'!BF65-m0!BE66</f>
        <v>-3.0260000000000002</v>
      </c>
      <c r="BG65" s="99"/>
      <c r="BH65" s="65"/>
      <c r="BI65" s="70"/>
      <c r="BJ65" s="63"/>
      <c r="BK65" s="40"/>
      <c r="BL65" s="63"/>
      <c r="BM65" s="63"/>
      <c r="BN65" s="40"/>
      <c r="BO65" s="40"/>
      <c r="BP65" s="71"/>
      <c r="BQ65" s="71"/>
      <c r="BR65" s="40"/>
      <c r="BS65" s="71"/>
      <c r="BT65" s="40"/>
      <c r="BU65" s="40"/>
      <c r="BV65" s="40"/>
      <c r="BW65" s="49"/>
      <c r="BX65" s="49"/>
      <c r="BY65" s="49"/>
      <c r="BZ65" s="40"/>
      <c r="CA65" s="40"/>
      <c r="CB65" s="40"/>
      <c r="CC65" s="49"/>
      <c r="CD65" s="48"/>
      <c r="CE65" s="48"/>
      <c r="CF65" s="40"/>
      <c r="CG65" s="48"/>
      <c r="CH65" s="40"/>
      <c r="CI65" s="56"/>
      <c r="CJ65" s="56"/>
      <c r="CK65" s="72"/>
      <c r="CL65" s="40"/>
      <c r="CM65" s="56"/>
      <c r="CN65" s="40"/>
      <c r="CO65" s="49"/>
      <c r="CP65" s="49"/>
      <c r="CQ65" s="40"/>
      <c r="CR65" s="56"/>
      <c r="CS65" s="40"/>
      <c r="CT65" s="40"/>
      <c r="CU65" s="41"/>
      <c r="CV65" s="41"/>
      <c r="CW65" s="49"/>
      <c r="CX65" s="40"/>
      <c r="CY65" s="49"/>
      <c r="CZ65" s="40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</row>
    <row r="66" spans="1:118">
      <c r="A66" s="65">
        <v>38473</v>
      </c>
      <c r="B66" s="40"/>
      <c r="C66" s="99">
        <f>'m1'!C66-m0!C66</f>
        <v>0</v>
      </c>
      <c r="D66" s="99">
        <f>'m1'!D66-m0!D66</f>
        <v>0</v>
      </c>
      <c r="E66" s="99">
        <f>'m1'!E66-m0!E66</f>
        <v>0</v>
      </c>
      <c r="F66" s="99">
        <f>'m1'!F66-m0!F66</f>
        <v>0</v>
      </c>
      <c r="G66" s="99">
        <f>'m1'!G66-m0!G66</f>
        <v>0</v>
      </c>
      <c r="H66" s="99">
        <f>'m1'!H66-m0!H66</f>
        <v>0</v>
      </c>
      <c r="I66" s="99">
        <f>'m1'!I66-m0!I66</f>
        <v>0</v>
      </c>
      <c r="J66" s="99">
        <f>'m1'!J66-m0!J66</f>
        <v>0</v>
      </c>
      <c r="K66" s="99">
        <f>'m1'!K66-m0!K66</f>
        <v>0</v>
      </c>
      <c r="L66" s="99">
        <f>'m1'!L66-m0!L66</f>
        <v>0</v>
      </c>
      <c r="M66" s="99">
        <f>'m1'!M66-m0!M66</f>
        <v>0</v>
      </c>
      <c r="N66" s="99">
        <f>'m1'!N66-m0!N66</f>
        <v>0</v>
      </c>
      <c r="O66" s="99">
        <f>'m1'!O66-m0!O66</f>
        <v>0</v>
      </c>
      <c r="P66" s="99">
        <f>'m1'!P66-m0!P66</f>
        <v>0</v>
      </c>
      <c r="Q66" s="99">
        <f>'m1'!Q66-m0!Q66</f>
        <v>0</v>
      </c>
      <c r="R66" s="99">
        <f>'m1'!R66-m0!R66</f>
        <v>0</v>
      </c>
      <c r="T66" s="576">
        <f>'m1'!T66-m0!T66</f>
        <v>0</v>
      </c>
      <c r="U66" s="576">
        <f>'m1'!U66-m0!U66</f>
        <v>0</v>
      </c>
      <c r="V66" s="576">
        <f>'m1'!V66-m0!V66</f>
        <v>0</v>
      </c>
      <c r="X66" s="542">
        <f>'m1'!X66-m0!X67</f>
        <v>4.9999999999999767E-3</v>
      </c>
      <c r="Y66" s="542">
        <f>'m1'!Y66-m0!Y67</f>
        <v>4.9999999999999767E-3</v>
      </c>
      <c r="Z66" s="542">
        <f>'m1'!Z66-m0!Z67</f>
        <v>5.0000000000000044E-3</v>
      </c>
      <c r="AA66" s="542">
        <f>'m1'!AA66-m0!AA67</f>
        <v>1.0000000000000009E-2</v>
      </c>
      <c r="AB66" s="561">
        <f>'m1'!AB66-m0!AB67</f>
        <v>1.0000000000000009E-2</v>
      </c>
      <c r="AC66" s="561">
        <f>'m1'!AC66-m0!AC67</f>
        <v>0</v>
      </c>
      <c r="AD66" s="561">
        <f>'m1'!AD66-m0!AD67</f>
        <v>0</v>
      </c>
      <c r="AE66" s="561">
        <f>'m1'!AE66-m0!AE67</f>
        <v>0</v>
      </c>
      <c r="AF66" s="99">
        <f>'m1'!AF66-m0!AF67</f>
        <v>0</v>
      </c>
      <c r="AG66" s="99">
        <f>'m1'!AG66-m0!AG67</f>
        <v>0</v>
      </c>
      <c r="AH66" s="99"/>
      <c r="AI66" s="185">
        <f t="shared" si="1"/>
        <v>38473</v>
      </c>
      <c r="AJ66" s="99">
        <f>'m1'!AJ66-m0!AJ67</f>
        <v>-3.2000000000000028E-2</v>
      </c>
      <c r="AK66" s="99"/>
      <c r="AL66" s="100"/>
      <c r="AM66" s="99">
        <f>'m1'!AL66-m0!AL67</f>
        <v>0</v>
      </c>
      <c r="AN66" s="99">
        <f>'m1'!AM66-m0!AM67</f>
        <v>-9.1600425699969179E-3</v>
      </c>
      <c r="AO66" s="99">
        <f>'m1'!AN66-m0!AN67</f>
        <v>-3.2000000000000028E-2</v>
      </c>
      <c r="AP66" s="99">
        <f>'m1'!AO66-m0!AO67</f>
        <v>-3.2000000000000028E-2</v>
      </c>
      <c r="AQ66" s="99">
        <f>'m1'!AP66-m0!AP67</f>
        <v>-3.2000000000000028E-2</v>
      </c>
      <c r="AR66" s="99">
        <f>'m1'!AQ66-m0!AQ67</f>
        <v>-3.2000000000000028E-2</v>
      </c>
      <c r="AS66" s="99">
        <f>'m1'!AR66-m0!AR67</f>
        <v>-3.2000000000000028E-2</v>
      </c>
      <c r="AT66" s="99">
        <f>'m1'!AS66-m0!AS67</f>
        <v>-3.2000000000000028E-2</v>
      </c>
      <c r="AU66" s="99"/>
      <c r="AV66" s="99"/>
      <c r="AW66" s="99">
        <f>'m1'!AV66-m0!AV67</f>
        <v>0</v>
      </c>
      <c r="AX66" s="99">
        <f>'m1'!AW66-m0!AW67</f>
        <v>0</v>
      </c>
      <c r="AY66" s="99">
        <f>'m1'!AX66-m0!AX67</f>
        <v>-2.7000000000000135E-2</v>
      </c>
      <c r="AZ66" s="99">
        <f>'m1'!AY66-m0!AY67</f>
        <v>-2.6999999999999691E-2</v>
      </c>
      <c r="BA66" s="99">
        <f>'m1'!AZ66-m0!AZ67</f>
        <v>-2.2000000000000242E-2</v>
      </c>
      <c r="BB66" s="99">
        <f>'m1'!BA66-m0!BA67</f>
        <v>-3.2000000000000028E-2</v>
      </c>
      <c r="BC66" s="99"/>
      <c r="BD66" s="99">
        <f>'m1'!BD66-m0!BC67</f>
        <v>-0.4870000000000001</v>
      </c>
      <c r="BE66" s="99">
        <f>'m1'!BE66-m0!BD67</f>
        <v>0.26049999999999995</v>
      </c>
      <c r="BF66" s="99">
        <f>'m1'!BF66-m0!BE67</f>
        <v>-3.0580000000000003</v>
      </c>
      <c r="BG66" s="99"/>
      <c r="BH66" s="65"/>
      <c r="BI66" s="70"/>
      <c r="BJ66" s="63"/>
      <c r="BK66" s="40"/>
      <c r="BL66" s="63"/>
      <c r="BM66" s="63"/>
      <c r="BN66" s="40"/>
      <c r="BO66" s="40"/>
      <c r="BP66" s="71"/>
      <c r="BQ66" s="71"/>
      <c r="BR66" s="40"/>
      <c r="BS66" s="71"/>
      <c r="BT66" s="40"/>
      <c r="BU66" s="40"/>
      <c r="BV66" s="40"/>
      <c r="BW66" s="49"/>
      <c r="BX66" s="49"/>
      <c r="BY66" s="49"/>
      <c r="BZ66" s="40"/>
      <c r="CA66" s="40"/>
      <c r="CB66" s="40"/>
      <c r="CC66" s="49"/>
      <c r="CD66" s="48"/>
      <c r="CE66" s="48"/>
      <c r="CF66" s="40"/>
      <c r="CG66" s="48"/>
      <c r="CH66" s="40"/>
      <c r="CI66" s="56"/>
      <c r="CJ66" s="56"/>
      <c r="CK66" s="72"/>
      <c r="CL66" s="40"/>
      <c r="CM66" s="56"/>
      <c r="CN66" s="40"/>
      <c r="CO66" s="49"/>
      <c r="CP66" s="49"/>
      <c r="CQ66" s="40"/>
      <c r="CR66" s="56"/>
      <c r="CS66" s="40"/>
      <c r="CT66" s="40"/>
      <c r="CU66" s="41"/>
      <c r="CV66" s="41"/>
      <c r="CW66" s="49"/>
      <c r="CX66" s="40"/>
      <c r="CY66" s="49"/>
      <c r="CZ66" s="40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</row>
    <row r="67" spans="1:118">
      <c r="A67" s="65">
        <v>38504</v>
      </c>
      <c r="B67" s="40"/>
      <c r="C67" s="99">
        <f>'m1'!C67-m0!C67</f>
        <v>0</v>
      </c>
      <c r="D67" s="99">
        <f>'m1'!D67-m0!D67</f>
        <v>0</v>
      </c>
      <c r="E67" s="99">
        <f>'m1'!E67-m0!E67</f>
        <v>0</v>
      </c>
      <c r="F67" s="99">
        <f>'m1'!F67-m0!F67</f>
        <v>0</v>
      </c>
      <c r="G67" s="99">
        <f>'m1'!G67-m0!G67</f>
        <v>0</v>
      </c>
      <c r="H67" s="99">
        <f>'m1'!H67-m0!H67</f>
        <v>0</v>
      </c>
      <c r="I67" s="99">
        <f>'m1'!I67-m0!I67</f>
        <v>0</v>
      </c>
      <c r="J67" s="99">
        <f>'m1'!J67-m0!J67</f>
        <v>0</v>
      </c>
      <c r="K67" s="99">
        <f>'m1'!K67-m0!K67</f>
        <v>0</v>
      </c>
      <c r="L67" s="99">
        <f>'m1'!L67-m0!L67</f>
        <v>0</v>
      </c>
      <c r="M67" s="99">
        <f>'m1'!M67-m0!M67</f>
        <v>0</v>
      </c>
      <c r="N67" s="99">
        <f>'m1'!N67-m0!N67</f>
        <v>0</v>
      </c>
      <c r="O67" s="99">
        <f>'m1'!O67-m0!O67</f>
        <v>0</v>
      </c>
      <c r="P67" s="99">
        <f>'m1'!P67-m0!P67</f>
        <v>0</v>
      </c>
      <c r="Q67" s="99">
        <f>'m1'!Q67-m0!Q67</f>
        <v>0</v>
      </c>
      <c r="R67" s="99">
        <f>'m1'!R67-m0!R67</f>
        <v>0</v>
      </c>
      <c r="T67" s="576">
        <f>'m1'!T67-m0!T67</f>
        <v>0</v>
      </c>
      <c r="U67" s="576">
        <f>'m1'!U67-m0!U67</f>
        <v>0</v>
      </c>
      <c r="V67" s="576">
        <f>'m1'!V67-m0!V67</f>
        <v>0</v>
      </c>
      <c r="X67" s="542">
        <f>'m1'!X67-m0!X68</f>
        <v>1.0000000000000009E-2</v>
      </c>
      <c r="Y67" s="542">
        <f>'m1'!Y67-m0!Y68</f>
        <v>1.0000000000000009E-2</v>
      </c>
      <c r="Z67" s="542">
        <f>'m1'!Z67-m0!Z68</f>
        <v>9.999999999999995E-3</v>
      </c>
      <c r="AA67" s="542">
        <f>'m1'!AA67-m0!AA68</f>
        <v>0</v>
      </c>
      <c r="AB67" s="561">
        <f>'m1'!AB67-m0!AB68</f>
        <v>-3.5000000000000031E-2</v>
      </c>
      <c r="AC67" s="561">
        <f>'m1'!AC67-m0!AC68</f>
        <v>-1.2500000000000011E-2</v>
      </c>
      <c r="AD67" s="561">
        <f>'m1'!AD67-m0!AD68</f>
        <v>-1.2500000000000011E-2</v>
      </c>
      <c r="AE67" s="561">
        <f>'m1'!AE67-m0!AE68</f>
        <v>0</v>
      </c>
      <c r="AF67" s="99">
        <f>'m1'!AF67-m0!AF68</f>
        <v>0</v>
      </c>
      <c r="AG67" s="99">
        <f>'m1'!AG67-m0!AG68</f>
        <v>0</v>
      </c>
      <c r="AH67" s="99"/>
      <c r="AI67" s="185">
        <f t="shared" si="1"/>
        <v>38504</v>
      </c>
      <c r="AJ67" s="99">
        <f>'m1'!AJ67-m0!AJ68</f>
        <v>0</v>
      </c>
      <c r="AK67" s="99"/>
      <c r="AL67" s="100"/>
      <c r="AM67" s="99">
        <f>'m1'!AL67-m0!AL68</f>
        <v>0</v>
      </c>
      <c r="AN67" s="99">
        <f>'m1'!AM67-m0!AM68</f>
        <v>1.3256716192930007E-2</v>
      </c>
      <c r="AO67" s="99">
        <f>'m1'!AN67-m0!AN68</f>
        <v>0</v>
      </c>
      <c r="AP67" s="99">
        <f>'m1'!AO67-m0!AO68</f>
        <v>0</v>
      </c>
      <c r="AQ67" s="99">
        <f>'m1'!AP67-m0!AP68</f>
        <v>0</v>
      </c>
      <c r="AR67" s="99">
        <f>'m1'!AQ67-m0!AQ68</f>
        <v>0</v>
      </c>
      <c r="AS67" s="99">
        <f>'m1'!AR67-m0!AR68</f>
        <v>0</v>
      </c>
      <c r="AT67" s="99">
        <f>'m1'!AS67-m0!AS68</f>
        <v>0</v>
      </c>
      <c r="AU67" s="99"/>
      <c r="AV67" s="99"/>
      <c r="AW67" s="99">
        <f>'m1'!AV67-m0!AV68</f>
        <v>0</v>
      </c>
      <c r="AX67" s="99">
        <f>'m1'!AW67-m0!AW68</f>
        <v>0</v>
      </c>
      <c r="AY67" s="99">
        <f>'m1'!AX67-m0!AX68</f>
        <v>1.0000000000000231E-2</v>
      </c>
      <c r="AZ67" s="99">
        <f>'m1'!AY67-m0!AY68</f>
        <v>9.9999999999997868E-3</v>
      </c>
      <c r="BA67" s="99">
        <f>'m1'!AZ67-m0!AZ68</f>
        <v>-3.5000000000000142E-2</v>
      </c>
      <c r="BB67" s="99">
        <f>'m1'!BA67-m0!BA68</f>
        <v>-1.2499999999999734E-2</v>
      </c>
      <c r="BC67" s="99"/>
      <c r="BD67" s="99">
        <f>'m1'!BD67-m0!BC68</f>
        <v>-0.45500000000000007</v>
      </c>
      <c r="BE67" s="99">
        <f>'m1'!BE67-m0!BD68</f>
        <v>0.29249999999999998</v>
      </c>
      <c r="BF67" s="99">
        <f>'m1'!BF67-m0!BE68</f>
        <v>-3.0580000000000003</v>
      </c>
      <c r="BG67" s="99"/>
      <c r="BH67" s="65"/>
      <c r="BI67" s="70"/>
      <c r="BJ67" s="63"/>
      <c r="BK67" s="40"/>
      <c r="BL67" s="63"/>
      <c r="BM67" s="63"/>
      <c r="BN67" s="40"/>
      <c r="BO67" s="40"/>
      <c r="BP67" s="71"/>
      <c r="BQ67" s="71"/>
      <c r="BR67" s="40"/>
      <c r="BS67" s="71"/>
      <c r="BT67" s="40"/>
      <c r="BU67" s="40"/>
      <c r="BV67" s="40"/>
      <c r="BW67" s="49"/>
      <c r="BX67" s="49"/>
      <c r="BY67" s="49"/>
      <c r="BZ67" s="40"/>
      <c r="CA67" s="40"/>
      <c r="CB67" s="40"/>
      <c r="CC67" s="49"/>
      <c r="CD67" s="48"/>
      <c r="CE67" s="48"/>
      <c r="CF67" s="40"/>
      <c r="CG67" s="48"/>
      <c r="CH67" s="40"/>
      <c r="CI67" s="56"/>
      <c r="CJ67" s="56"/>
      <c r="CK67" s="72"/>
      <c r="CL67" s="40"/>
      <c r="CM67" s="56"/>
      <c r="CN67" s="40"/>
      <c r="CO67" s="49"/>
      <c r="CP67" s="49"/>
      <c r="CQ67" s="40"/>
      <c r="CR67" s="56"/>
      <c r="CS67" s="40"/>
      <c r="CT67" s="40"/>
      <c r="CU67" s="41"/>
      <c r="CV67" s="41"/>
      <c r="CW67" s="49"/>
      <c r="CX67" s="40"/>
      <c r="CY67" s="49"/>
      <c r="CZ67" s="40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</row>
    <row r="68" spans="1:118">
      <c r="A68" s="65">
        <v>38534</v>
      </c>
      <c r="B68" s="40"/>
      <c r="C68" s="99">
        <f>'m1'!C68-m0!C68</f>
        <v>0</v>
      </c>
      <c r="D68" s="99">
        <f>'m1'!D68-m0!D68</f>
        <v>0</v>
      </c>
      <c r="E68" s="99">
        <f>'m1'!E68-m0!E68</f>
        <v>0</v>
      </c>
      <c r="F68" s="99">
        <f>'m1'!F68-m0!F68</f>
        <v>0</v>
      </c>
      <c r="G68" s="99">
        <f>'m1'!G68-m0!G68</f>
        <v>0</v>
      </c>
      <c r="H68" s="99">
        <f>'m1'!H68-m0!H68</f>
        <v>0</v>
      </c>
      <c r="I68" s="99">
        <f>'m1'!I68-m0!I68</f>
        <v>0</v>
      </c>
      <c r="J68" s="99">
        <f>'m1'!J68-m0!J68</f>
        <v>0</v>
      </c>
      <c r="K68" s="99">
        <f>'m1'!K68-m0!K68</f>
        <v>0</v>
      </c>
      <c r="L68" s="99">
        <f>'m1'!L68-m0!L68</f>
        <v>0</v>
      </c>
      <c r="M68" s="99">
        <f>'m1'!M68-m0!M68</f>
        <v>0</v>
      </c>
      <c r="N68" s="99">
        <f>'m1'!N68-m0!N68</f>
        <v>0</v>
      </c>
      <c r="O68" s="99">
        <f>'m1'!O68-m0!O68</f>
        <v>0</v>
      </c>
      <c r="P68" s="99">
        <f>'m1'!P68-m0!P68</f>
        <v>0</v>
      </c>
      <c r="Q68" s="99">
        <f>'m1'!Q68-m0!Q68</f>
        <v>0</v>
      </c>
      <c r="R68" s="99">
        <f>'m1'!R68-m0!R68</f>
        <v>0</v>
      </c>
      <c r="T68" s="576">
        <f>'m1'!T68-m0!T68</f>
        <v>0</v>
      </c>
      <c r="U68" s="576">
        <f>'m1'!U68-m0!U68</f>
        <v>0</v>
      </c>
      <c r="V68" s="576">
        <f>'m1'!V68-m0!V68</f>
        <v>0</v>
      </c>
      <c r="X68" s="542">
        <f>'m1'!X68-m0!X69</f>
        <v>2.5000000000000022E-3</v>
      </c>
      <c r="Y68" s="542">
        <f>'m1'!Y68-m0!Y69</f>
        <v>2.5000000000000022E-3</v>
      </c>
      <c r="Z68" s="542">
        <f>'m1'!Z68-m0!Z69</f>
        <v>2.5000000000000022E-3</v>
      </c>
      <c r="AA68" s="542">
        <f>'m1'!AA68-m0!AA69</f>
        <v>0</v>
      </c>
      <c r="AB68" s="561">
        <f>'m1'!AB68-m0!AB69</f>
        <v>-6.5000000000000002E-2</v>
      </c>
      <c r="AC68" s="561">
        <f>'m1'!AC68-m0!AC69</f>
        <v>0</v>
      </c>
      <c r="AD68" s="561">
        <f>'m1'!AD68-m0!AD69</f>
        <v>0</v>
      </c>
      <c r="AE68" s="561">
        <f>'m1'!AE68-m0!AE69</f>
        <v>0</v>
      </c>
      <c r="AF68" s="99">
        <f>'m1'!AF68-m0!AF69</f>
        <v>0</v>
      </c>
      <c r="AG68" s="99">
        <f>'m1'!AG68-m0!AG69</f>
        <v>0</v>
      </c>
      <c r="AH68" s="99"/>
      <c r="AI68" s="185">
        <f t="shared" ref="AI68:AI131" si="2">A68</f>
        <v>38534</v>
      </c>
      <c r="AJ68" s="99">
        <f>'m1'!AJ68-m0!AJ69</f>
        <v>-4.4999999999999929E-2</v>
      </c>
      <c r="AK68" s="99"/>
      <c r="AL68" s="100"/>
      <c r="AM68" s="99">
        <f>'m1'!AL68-m0!AL69</f>
        <v>0</v>
      </c>
      <c r="AN68" s="99">
        <f>'m1'!AM68-m0!AM69</f>
        <v>-1.8009960862627405E-2</v>
      </c>
      <c r="AO68" s="99">
        <f>'m1'!AN68-m0!AN69</f>
        <v>-4.4999999999999929E-2</v>
      </c>
      <c r="AP68" s="99">
        <f>'m1'!AO68-m0!AO69</f>
        <v>-4.4999999999999929E-2</v>
      </c>
      <c r="AQ68" s="99">
        <f>'m1'!AP68-m0!AP69</f>
        <v>-4.4999999999999929E-2</v>
      </c>
      <c r="AR68" s="99">
        <f>'m1'!AQ68-m0!AQ69</f>
        <v>-4.4999999999999929E-2</v>
      </c>
      <c r="AS68" s="99">
        <f>'m1'!AR68-m0!AR69</f>
        <v>-4.4999999999999929E-2</v>
      </c>
      <c r="AT68" s="99">
        <f>'m1'!AS68-m0!AS69</f>
        <v>-4.4999999999999929E-2</v>
      </c>
      <c r="AU68" s="99"/>
      <c r="AV68" s="99"/>
      <c r="AW68" s="99">
        <f>'m1'!AV68-m0!AV69</f>
        <v>0</v>
      </c>
      <c r="AX68" s="99">
        <f>'m1'!AW68-m0!AW69</f>
        <v>0</v>
      </c>
      <c r="AY68" s="99">
        <f>'m1'!AX68-m0!AX69</f>
        <v>-4.2499999999999982E-2</v>
      </c>
      <c r="AZ68" s="99">
        <f>'m1'!AY68-m0!AY69</f>
        <v>-4.2499999999999982E-2</v>
      </c>
      <c r="BA68" s="99">
        <f>'m1'!AZ68-m0!AZ69</f>
        <v>-0.10999999999999988</v>
      </c>
      <c r="BB68" s="99">
        <f>'m1'!BA68-m0!BA69</f>
        <v>-4.4999999999999929E-2</v>
      </c>
      <c r="BC68" s="99"/>
      <c r="BD68" s="99">
        <f>'m1'!BD68-m0!BC69</f>
        <v>-0.5</v>
      </c>
      <c r="BE68" s="99">
        <f>'m1'!BE68-m0!BD69</f>
        <v>0.24750000000000005</v>
      </c>
      <c r="BF68" s="99">
        <f>'m1'!BF68-m0!BE69</f>
        <v>-3.1030000000000002</v>
      </c>
      <c r="BG68" s="99"/>
      <c r="BH68" s="65"/>
      <c r="BI68" s="70"/>
      <c r="BJ68" s="63"/>
      <c r="BK68" s="40"/>
      <c r="BL68" s="63"/>
      <c r="BM68" s="63"/>
      <c r="BN68" s="40"/>
      <c r="BO68" s="40"/>
      <c r="BP68" s="71"/>
      <c r="BQ68" s="71"/>
      <c r="BR68" s="40"/>
      <c r="BS68" s="71"/>
      <c r="BT68" s="40"/>
      <c r="BU68" s="40"/>
      <c r="BV68" s="40"/>
      <c r="BW68" s="49"/>
      <c r="BX68" s="49"/>
      <c r="BY68" s="49"/>
      <c r="BZ68" s="40"/>
      <c r="CA68" s="40"/>
      <c r="CB68" s="40"/>
      <c r="CC68" s="49"/>
      <c r="CD68" s="48"/>
      <c r="CE68" s="48"/>
      <c r="CF68" s="40"/>
      <c r="CG68" s="48"/>
      <c r="CH68" s="40"/>
      <c r="CI68" s="56"/>
      <c r="CJ68" s="56"/>
      <c r="CK68" s="72"/>
      <c r="CL68" s="40"/>
      <c r="CM68" s="56"/>
      <c r="CN68" s="40"/>
      <c r="CO68" s="49"/>
      <c r="CP68" s="49"/>
      <c r="CQ68" s="40"/>
      <c r="CR68" s="56"/>
      <c r="CS68" s="40"/>
      <c r="CT68" s="40"/>
      <c r="CU68" s="41"/>
      <c r="CV68" s="41"/>
      <c r="CW68" s="49"/>
      <c r="CX68" s="40"/>
      <c r="CY68" s="49"/>
      <c r="CZ68" s="40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</row>
    <row r="69" spans="1:118">
      <c r="A69" s="65">
        <v>38565</v>
      </c>
      <c r="B69" s="40"/>
      <c r="C69" s="99">
        <f>'m1'!C69-m0!C69</f>
        <v>0</v>
      </c>
      <c r="D69" s="99">
        <f>'m1'!D69-m0!D69</f>
        <v>0</v>
      </c>
      <c r="E69" s="99">
        <f>'m1'!E69-m0!E69</f>
        <v>0</v>
      </c>
      <c r="F69" s="99">
        <f>'m1'!F69-m0!F69</f>
        <v>0</v>
      </c>
      <c r="G69" s="99">
        <f>'m1'!G69-m0!G69</f>
        <v>0</v>
      </c>
      <c r="H69" s="99">
        <f>'m1'!H69-m0!H69</f>
        <v>0</v>
      </c>
      <c r="I69" s="99">
        <f>'m1'!I69-m0!I69</f>
        <v>0</v>
      </c>
      <c r="J69" s="99">
        <f>'m1'!J69-m0!J69</f>
        <v>0</v>
      </c>
      <c r="K69" s="99">
        <f>'m1'!K69-m0!K69</f>
        <v>0</v>
      </c>
      <c r="L69" s="99">
        <f>'m1'!L69-m0!L69</f>
        <v>0</v>
      </c>
      <c r="M69" s="99">
        <f>'m1'!M69-m0!M69</f>
        <v>0</v>
      </c>
      <c r="N69" s="99">
        <f>'m1'!N69-m0!N69</f>
        <v>0</v>
      </c>
      <c r="O69" s="99">
        <f>'m1'!O69-m0!O69</f>
        <v>0</v>
      </c>
      <c r="P69" s="99">
        <f>'m1'!P69-m0!P69</f>
        <v>0</v>
      </c>
      <c r="Q69" s="99">
        <f>'m1'!Q69-m0!Q69</f>
        <v>0</v>
      </c>
      <c r="R69" s="99">
        <f>'m1'!R69-m0!R69</f>
        <v>0</v>
      </c>
      <c r="T69" s="576">
        <f>'m1'!T69-m0!T69</f>
        <v>0</v>
      </c>
      <c r="U69" s="576">
        <f>'m1'!U69-m0!U69</f>
        <v>0</v>
      </c>
      <c r="V69" s="576">
        <f>'m1'!V69-m0!V69</f>
        <v>0</v>
      </c>
      <c r="X69" s="542">
        <f>'m1'!X69-m0!X70</f>
        <v>2.5000000000000022E-3</v>
      </c>
      <c r="Y69" s="542">
        <f>'m1'!Y69-m0!Y70</f>
        <v>2.5000000000000022E-3</v>
      </c>
      <c r="Z69" s="542">
        <f>'m1'!Z69-m0!Z70</f>
        <v>2.4999999999999953E-3</v>
      </c>
      <c r="AA69" s="542">
        <f>'m1'!AA69-m0!AA70</f>
        <v>-1.0000000000000009E-2</v>
      </c>
      <c r="AB69" s="561">
        <f>'m1'!AB69-m0!AB70</f>
        <v>0.10000000000000003</v>
      </c>
      <c r="AC69" s="561">
        <f>'m1'!AC69-m0!AC70</f>
        <v>1.0000000000000009E-2</v>
      </c>
      <c r="AD69" s="561">
        <f>'m1'!AD69-m0!AD70</f>
        <v>2.2499999999999992E-2</v>
      </c>
      <c r="AE69" s="561">
        <f>'m1'!AE69-m0!AE70</f>
        <v>0</v>
      </c>
      <c r="AF69" s="99">
        <f>'m1'!AF69-m0!AF70</f>
        <v>0</v>
      </c>
      <c r="AG69" s="99">
        <f>'m1'!AG69-m0!AG70</f>
        <v>0</v>
      </c>
      <c r="AH69" s="99"/>
      <c r="AI69" s="185">
        <f t="shared" si="2"/>
        <v>38565</v>
      </c>
      <c r="AJ69" s="99">
        <f>'m1'!AJ69-m0!AJ70</f>
        <v>1.2000000000000011E-2</v>
      </c>
      <c r="AK69" s="99"/>
      <c r="AL69" s="100"/>
      <c r="AM69" s="99">
        <f>'m1'!AL69-m0!AL70</f>
        <v>0</v>
      </c>
      <c r="AN69" s="99">
        <f>'m1'!AM69-m0!AM70</f>
        <v>2.232554054460012E-2</v>
      </c>
      <c r="AO69" s="99">
        <f>'m1'!AN69-m0!AN70</f>
        <v>1.2000000000000011E-2</v>
      </c>
      <c r="AP69" s="99">
        <f>'m1'!AO69-m0!AO70</f>
        <v>1.2000000000000011E-2</v>
      </c>
      <c r="AQ69" s="99">
        <f>'m1'!AP69-m0!AP70</f>
        <v>1.2000000000000011E-2</v>
      </c>
      <c r="AR69" s="99">
        <f>'m1'!AQ69-m0!AQ70</f>
        <v>1.2000000000000455E-2</v>
      </c>
      <c r="AS69" s="99">
        <f>'m1'!AR69-m0!AR70</f>
        <v>1.2000000000000011E-2</v>
      </c>
      <c r="AT69" s="99">
        <f>'m1'!AS69-m0!AS70</f>
        <v>1.2000000000000011E-2</v>
      </c>
      <c r="AU69" s="99"/>
      <c r="AV69" s="99"/>
      <c r="AW69" s="99">
        <f>'m1'!AV69-m0!AV70</f>
        <v>0</v>
      </c>
      <c r="AX69" s="99">
        <f>'m1'!AW69-m0!AW70</f>
        <v>0</v>
      </c>
      <c r="AY69" s="99">
        <f>'m1'!AX69-m0!AX70</f>
        <v>1.4499999999999957E-2</v>
      </c>
      <c r="AZ69" s="99">
        <f>'m1'!AY69-m0!AY70</f>
        <v>1.4499999999999957E-2</v>
      </c>
      <c r="BA69" s="99">
        <f>'m1'!AZ69-m0!AZ70</f>
        <v>0.1120000000000001</v>
      </c>
      <c r="BB69" s="99">
        <f>'m1'!BA69-m0!BA70</f>
        <v>2.1999999999999797E-2</v>
      </c>
      <c r="BC69" s="99"/>
      <c r="BD69" s="99">
        <f>'m1'!BD69-m0!BC70</f>
        <v>-0.44300000000000006</v>
      </c>
      <c r="BE69" s="99">
        <f>'m1'!BE69-m0!BD70</f>
        <v>0.30449999999999999</v>
      </c>
      <c r="BF69" s="99">
        <f>'m1'!BF69-m0!BE70</f>
        <v>-3.0910000000000002</v>
      </c>
      <c r="BG69" s="99"/>
      <c r="BH69" s="65"/>
      <c r="BI69" s="70"/>
      <c r="BJ69" s="63"/>
      <c r="BK69" s="40"/>
      <c r="BL69" s="63"/>
      <c r="BM69" s="63"/>
      <c r="BN69" s="40"/>
      <c r="BO69" s="40"/>
      <c r="BP69" s="71"/>
      <c r="BQ69" s="71"/>
      <c r="BR69" s="40"/>
      <c r="BS69" s="71"/>
      <c r="BT69" s="40"/>
      <c r="BU69" s="40"/>
      <c r="BV69" s="40"/>
      <c r="BW69" s="49"/>
      <c r="BX69" s="49"/>
      <c r="BY69" s="49"/>
      <c r="BZ69" s="40"/>
      <c r="CA69" s="40"/>
      <c r="CB69" s="40"/>
      <c r="CC69" s="49"/>
      <c r="CD69" s="48"/>
      <c r="CE69" s="48"/>
      <c r="CF69" s="40"/>
      <c r="CG69" s="48"/>
      <c r="CH69" s="40"/>
      <c r="CI69" s="56"/>
      <c r="CJ69" s="56"/>
      <c r="CK69" s="72"/>
      <c r="CL69" s="40"/>
      <c r="CM69" s="56"/>
      <c r="CN69" s="40"/>
      <c r="CO69" s="49"/>
      <c r="CP69" s="49"/>
      <c r="CQ69" s="40"/>
      <c r="CR69" s="56"/>
      <c r="CS69" s="40"/>
      <c r="CT69" s="40"/>
      <c r="CU69" s="41"/>
      <c r="CV69" s="41"/>
      <c r="CW69" s="49"/>
      <c r="CX69" s="40"/>
      <c r="CY69" s="49"/>
      <c r="CZ69" s="40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</row>
    <row r="70" spans="1:118">
      <c r="A70" s="65">
        <v>38596</v>
      </c>
      <c r="B70" s="40"/>
      <c r="C70" s="99">
        <f>'m1'!C70-m0!C70</f>
        <v>0</v>
      </c>
      <c r="D70" s="99">
        <f>'m1'!D70-m0!D70</f>
        <v>0</v>
      </c>
      <c r="E70" s="99">
        <f>'m1'!E70-m0!E70</f>
        <v>0</v>
      </c>
      <c r="F70" s="99">
        <f>'m1'!F70-m0!F70</f>
        <v>0</v>
      </c>
      <c r="G70" s="99">
        <f>'m1'!G70-m0!G70</f>
        <v>0</v>
      </c>
      <c r="H70" s="99">
        <f>'m1'!H70-m0!H70</f>
        <v>0</v>
      </c>
      <c r="I70" s="99">
        <f>'m1'!I70-m0!I70</f>
        <v>0</v>
      </c>
      <c r="J70" s="99">
        <f>'m1'!J70-m0!J70</f>
        <v>0</v>
      </c>
      <c r="K70" s="99">
        <f>'m1'!K70-m0!K70</f>
        <v>0</v>
      </c>
      <c r="L70" s="99">
        <f>'m1'!L70-m0!L70</f>
        <v>0</v>
      </c>
      <c r="M70" s="99">
        <f>'m1'!M70-m0!M70</f>
        <v>0</v>
      </c>
      <c r="N70" s="99">
        <f>'m1'!N70-m0!N70</f>
        <v>0</v>
      </c>
      <c r="O70" s="99">
        <f>'m1'!O70-m0!O70</f>
        <v>0</v>
      </c>
      <c r="P70" s="99">
        <f>'m1'!P70-m0!P70</f>
        <v>0</v>
      </c>
      <c r="Q70" s="99">
        <f>'m1'!Q70-m0!Q70</f>
        <v>0</v>
      </c>
      <c r="R70" s="99">
        <f>'m1'!R70-m0!R70</f>
        <v>0</v>
      </c>
      <c r="T70" s="576">
        <f>'m1'!T70-m0!T70</f>
        <v>0</v>
      </c>
      <c r="U70" s="576">
        <f>'m1'!U70-m0!U70</f>
        <v>0</v>
      </c>
      <c r="V70" s="576">
        <f>'m1'!V70-m0!V70</f>
        <v>0</v>
      </c>
      <c r="X70" s="542">
        <f>'m1'!X70-m0!X71</f>
        <v>-1.5000000000000013E-2</v>
      </c>
      <c r="Y70" s="542">
        <f>'m1'!Y70-m0!Y71</f>
        <v>-1.5000000000000013E-2</v>
      </c>
      <c r="Z70" s="542">
        <f>'m1'!Z70-m0!Z71</f>
        <v>-1.4999999999999993E-2</v>
      </c>
      <c r="AA70" s="542">
        <f>'m1'!AA70-m0!AA71</f>
        <v>-1.4999999999999999E-2</v>
      </c>
      <c r="AB70" s="561">
        <f>'m1'!AB70-m0!AB71</f>
        <v>-7.0000000000000007E-2</v>
      </c>
      <c r="AC70" s="561">
        <f>'m1'!AC70-m0!AC71</f>
        <v>-7.2500000000000009E-2</v>
      </c>
      <c r="AD70" s="561">
        <f>'m1'!AD70-m0!AD71</f>
        <v>-2.2499999999999992E-2</v>
      </c>
      <c r="AE70" s="561">
        <f>'m1'!AE70-m0!AE71</f>
        <v>-2.5000000000000022E-3</v>
      </c>
      <c r="AF70" s="99">
        <f>'m1'!AF70-m0!AF71</f>
        <v>0</v>
      </c>
      <c r="AG70" s="99">
        <f>'m1'!AG70-m0!AG71</f>
        <v>0</v>
      </c>
      <c r="AH70" s="99"/>
      <c r="AI70" s="185">
        <f t="shared" si="2"/>
        <v>38596</v>
      </c>
      <c r="AJ70" s="99">
        <f>'m1'!AJ70-m0!AJ71</f>
        <v>-1.8000000000000238E-2</v>
      </c>
      <c r="AK70" s="99"/>
      <c r="AL70" s="100"/>
      <c r="AM70" s="99">
        <f>'m1'!AL70-m0!AL71</f>
        <v>0</v>
      </c>
      <c r="AN70" s="99">
        <f>'m1'!AM70-m0!AM71</f>
        <v>8.4438051324386976E-4</v>
      </c>
      <c r="AO70" s="99">
        <f>'m1'!AN70-m0!AN71</f>
        <v>-1.8000000000000238E-2</v>
      </c>
      <c r="AP70" s="99">
        <f>'m1'!AO70-m0!AO71</f>
        <v>-1.8000000000000238E-2</v>
      </c>
      <c r="AQ70" s="99">
        <f>'m1'!AP70-m0!AP71</f>
        <v>-1.8000000000000238E-2</v>
      </c>
      <c r="AR70" s="99">
        <f>'m1'!AQ70-m0!AQ71</f>
        <v>-1.8000000000000682E-2</v>
      </c>
      <c r="AS70" s="99">
        <f>'m1'!AR70-m0!AR71</f>
        <v>-1.8000000000000238E-2</v>
      </c>
      <c r="AT70" s="99">
        <f>'m1'!AS70-m0!AS71</f>
        <v>-1.8000000000000238E-2</v>
      </c>
      <c r="AU70" s="99"/>
      <c r="AV70" s="99"/>
      <c r="AW70" s="99">
        <f>'m1'!AV70-m0!AV71</f>
        <v>0</v>
      </c>
      <c r="AX70" s="99">
        <f>'m1'!AW70-m0!AW71</f>
        <v>0</v>
      </c>
      <c r="AY70" s="99">
        <f>'m1'!AX70-m0!AX71</f>
        <v>-3.3000000000000362E-2</v>
      </c>
      <c r="AZ70" s="99">
        <f>'m1'!AY70-m0!AY71</f>
        <v>-3.2999999999999918E-2</v>
      </c>
      <c r="BA70" s="99">
        <f>'m1'!AZ70-m0!AZ71</f>
        <v>-8.8000000000000078E-2</v>
      </c>
      <c r="BB70" s="99">
        <f>'m1'!BA70-m0!BA71</f>
        <v>-9.0500000000000025E-2</v>
      </c>
      <c r="BC70" s="99"/>
      <c r="BD70" s="99">
        <f>'m1'!BD70-m0!BC71</f>
        <v>-0.47550000000000026</v>
      </c>
      <c r="BE70" s="99">
        <f>'m1'!BE70-m0!BD71</f>
        <v>0.27449999999999974</v>
      </c>
      <c r="BF70" s="99">
        <f>'m1'!BF70-m0!BE71</f>
        <v>-3.1090000000000004</v>
      </c>
      <c r="BG70" s="99"/>
      <c r="BH70" s="65"/>
      <c r="BI70" s="70"/>
      <c r="BJ70" s="63"/>
      <c r="BK70" s="40"/>
      <c r="BL70" s="63"/>
      <c r="BM70" s="63"/>
      <c r="BN70" s="40"/>
      <c r="BO70" s="40"/>
      <c r="BP70" s="71"/>
      <c r="BQ70" s="71"/>
      <c r="BR70" s="40"/>
      <c r="BS70" s="71"/>
      <c r="BT70" s="40"/>
      <c r="BU70" s="40"/>
      <c r="BV70" s="40"/>
      <c r="BW70" s="49"/>
      <c r="BX70" s="49"/>
      <c r="BY70" s="49"/>
      <c r="BZ70" s="40"/>
      <c r="CA70" s="40"/>
      <c r="CB70" s="40"/>
      <c r="CC70" s="49"/>
      <c r="CD70" s="48"/>
      <c r="CE70" s="48"/>
      <c r="CF70" s="40"/>
      <c r="CG70" s="48"/>
      <c r="CH70" s="40"/>
      <c r="CI70" s="56"/>
      <c r="CJ70" s="56"/>
      <c r="CK70" s="72"/>
      <c r="CL70" s="40"/>
      <c r="CM70" s="56"/>
      <c r="CN70" s="40"/>
      <c r="CO70" s="49"/>
      <c r="CP70" s="49"/>
      <c r="CQ70" s="40"/>
      <c r="CR70" s="56"/>
      <c r="CS70" s="40"/>
      <c r="CT70" s="40"/>
      <c r="CU70" s="41"/>
      <c r="CV70" s="41"/>
      <c r="CW70" s="49"/>
      <c r="CX70" s="40"/>
      <c r="CY70" s="49"/>
      <c r="CZ70" s="40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</row>
    <row r="71" spans="1:118">
      <c r="A71" s="65">
        <v>38626</v>
      </c>
      <c r="B71" s="40"/>
      <c r="C71" s="99">
        <f>'m1'!C71-m0!C71</f>
        <v>0</v>
      </c>
      <c r="D71" s="99">
        <f>'m1'!D71-m0!D71</f>
        <v>0</v>
      </c>
      <c r="E71" s="99">
        <f>'m1'!E71-m0!E71</f>
        <v>0</v>
      </c>
      <c r="F71" s="99">
        <f>'m1'!F71-m0!F71</f>
        <v>0</v>
      </c>
      <c r="G71" s="99">
        <f>'m1'!G71-m0!G71</f>
        <v>0</v>
      </c>
      <c r="H71" s="99">
        <f>'m1'!H71-m0!H71</f>
        <v>0</v>
      </c>
      <c r="I71" s="99">
        <f>'m1'!I71-m0!I71</f>
        <v>0</v>
      </c>
      <c r="J71" s="99">
        <f>'m1'!J71-m0!J71</f>
        <v>0</v>
      </c>
      <c r="K71" s="99">
        <f>'m1'!K71-m0!K71</f>
        <v>0</v>
      </c>
      <c r="L71" s="99">
        <f>'m1'!L71-m0!L71</f>
        <v>0</v>
      </c>
      <c r="M71" s="99">
        <f>'m1'!M71-m0!M71</f>
        <v>0</v>
      </c>
      <c r="N71" s="99">
        <f>'m1'!N71-m0!N71</f>
        <v>0</v>
      </c>
      <c r="O71" s="99">
        <f>'m1'!O71-m0!O71</f>
        <v>0</v>
      </c>
      <c r="P71" s="99">
        <f>'m1'!P71-m0!P71</f>
        <v>0</v>
      </c>
      <c r="Q71" s="99">
        <f>'m1'!Q71-m0!Q71</f>
        <v>0</v>
      </c>
      <c r="R71" s="99">
        <f>'m1'!R71-m0!R71</f>
        <v>0</v>
      </c>
      <c r="T71" s="576">
        <f>'m1'!T71-m0!T71</f>
        <v>0</v>
      </c>
      <c r="U71" s="576">
        <f>'m1'!U71-m0!U71</f>
        <v>0</v>
      </c>
      <c r="V71" s="576">
        <f>'m1'!V71-m0!V71</f>
        <v>0</v>
      </c>
      <c r="X71" s="542">
        <f>'m1'!X71-m0!X72</f>
        <v>-6.25E-2</v>
      </c>
      <c r="Y71" s="542">
        <f>'m1'!Y71-m0!Y72</f>
        <v>-6.25E-2</v>
      </c>
      <c r="Z71" s="542">
        <f>'m1'!Z71-m0!Z72</f>
        <v>-5.7500000000000009E-2</v>
      </c>
      <c r="AA71" s="542">
        <f>'m1'!AA71-m0!AA72</f>
        <v>-6.5000000000000002E-2</v>
      </c>
      <c r="AB71" s="561">
        <f>'m1'!AB71-m0!AB72</f>
        <v>-0.3</v>
      </c>
      <c r="AC71" s="561">
        <f>'m1'!AC71-m0!AC72</f>
        <v>-9.2500000000000027E-2</v>
      </c>
      <c r="AD71" s="561">
        <f>'m1'!AD71-m0!AD72</f>
        <v>-0.10249999999999998</v>
      </c>
      <c r="AE71" s="561">
        <f>'m1'!AE71-m0!AE72</f>
        <v>-7.4999999999999983E-2</v>
      </c>
      <c r="AF71" s="99">
        <f>'m1'!AF71-m0!AF72</f>
        <v>-4.2499999999999982E-2</v>
      </c>
      <c r="AG71" s="99">
        <f>'m1'!AG71-m0!AG72</f>
        <v>0</v>
      </c>
      <c r="AH71" s="99"/>
      <c r="AI71" s="185">
        <f t="shared" si="2"/>
        <v>38626</v>
      </c>
      <c r="AJ71" s="99">
        <f>'m1'!AJ71-m0!AJ72</f>
        <v>-9.8999999999999755E-2</v>
      </c>
      <c r="AK71" s="99"/>
      <c r="AL71" s="100"/>
      <c r="AM71" s="99">
        <f>'m1'!AL71-m0!AL72</f>
        <v>0</v>
      </c>
      <c r="AN71" s="99">
        <f>'m1'!AM71-m0!AM72</f>
        <v>-0.11337204576917914</v>
      </c>
      <c r="AO71" s="99">
        <f>'m1'!AN71-m0!AN72</f>
        <v>-0.18399999999999972</v>
      </c>
      <c r="AP71" s="99">
        <f>'m1'!AO71-m0!AO72</f>
        <v>-0.18399999999999972</v>
      </c>
      <c r="AQ71" s="99">
        <f>'m1'!AP71-m0!AP72</f>
        <v>-0.18399999999999972</v>
      </c>
      <c r="AR71" s="99">
        <f>'m1'!AQ71-m0!AQ72</f>
        <v>-0.29899999999999949</v>
      </c>
      <c r="AS71" s="99">
        <f>'m1'!AR71-m0!AR72</f>
        <v>-0.26399999999999979</v>
      </c>
      <c r="AT71" s="99">
        <f>'m1'!AS71-m0!AS72</f>
        <v>-0.27399999999999958</v>
      </c>
      <c r="AU71" s="99"/>
      <c r="AV71" s="99"/>
      <c r="AW71" s="99">
        <f>'m1'!AV71-m0!AV72</f>
        <v>0</v>
      </c>
      <c r="AX71" s="99">
        <f>'m1'!AW71-m0!AW72</f>
        <v>0</v>
      </c>
      <c r="AY71" s="99">
        <f>'m1'!AX71-m0!AX72</f>
        <v>-0.16149999999999975</v>
      </c>
      <c r="AZ71" s="99">
        <f>'m1'!AY71-m0!AY72</f>
        <v>-0.15649999999999986</v>
      </c>
      <c r="BA71" s="99">
        <f>'m1'!AZ71-m0!AZ72</f>
        <v>-0.39900000000000002</v>
      </c>
      <c r="BB71" s="99">
        <f>'m1'!BA71-m0!BA72</f>
        <v>-0.1915</v>
      </c>
      <c r="BC71" s="99"/>
      <c r="BD71" s="99">
        <f>'m1'!BD71-m0!BC72</f>
        <v>-0.63149999999999995</v>
      </c>
      <c r="BE71" s="99">
        <f>'m1'!BE71-m0!BD72</f>
        <v>0.15100000000000025</v>
      </c>
      <c r="BF71" s="99">
        <f>'m1'!BF71-m0!BE72</f>
        <v>-3.2080000000000002</v>
      </c>
      <c r="BG71" s="99"/>
      <c r="BH71" s="65"/>
      <c r="BI71" s="70"/>
      <c r="BJ71" s="63"/>
      <c r="BK71" s="40"/>
      <c r="BL71" s="63"/>
      <c r="BM71" s="63"/>
      <c r="BN71" s="40"/>
      <c r="BO71" s="40"/>
      <c r="BP71" s="71"/>
      <c r="BQ71" s="71"/>
      <c r="BR71" s="40"/>
      <c r="BS71" s="71"/>
      <c r="BT71" s="40"/>
      <c r="BU71" s="40"/>
      <c r="BV71" s="40"/>
      <c r="BW71" s="49"/>
      <c r="BX71" s="49"/>
      <c r="BY71" s="49"/>
      <c r="BZ71" s="40"/>
      <c r="CA71" s="40"/>
      <c r="CB71" s="40"/>
      <c r="CC71" s="49"/>
      <c r="CD71" s="48"/>
      <c r="CE71" s="48"/>
      <c r="CF71" s="40"/>
      <c r="CG71" s="48"/>
      <c r="CH71" s="40"/>
      <c r="CI71" s="56"/>
      <c r="CJ71" s="56"/>
      <c r="CK71" s="72"/>
      <c r="CL71" s="40"/>
      <c r="CM71" s="56"/>
      <c r="CN71" s="40"/>
      <c r="CO71" s="49"/>
      <c r="CP71" s="49"/>
      <c r="CQ71" s="40"/>
      <c r="CR71" s="56"/>
      <c r="CS71" s="40"/>
      <c r="CT71" s="40"/>
      <c r="CU71" s="41"/>
      <c r="CV71" s="41"/>
      <c r="CW71" s="49"/>
      <c r="CX71" s="40"/>
      <c r="CY71" s="49"/>
      <c r="CZ71" s="40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</row>
    <row r="72" spans="1:118">
      <c r="A72" s="65">
        <v>38657</v>
      </c>
      <c r="B72" s="40"/>
      <c r="C72" s="99">
        <f>'m1'!C72-m0!C72</f>
        <v>0</v>
      </c>
      <c r="D72" s="99">
        <f>'m1'!D72-m0!D72</f>
        <v>0</v>
      </c>
      <c r="E72" s="99">
        <f>'m1'!E72-m0!E72</f>
        <v>0</v>
      </c>
      <c r="F72" s="99">
        <f>'m1'!F72-m0!F72</f>
        <v>0</v>
      </c>
      <c r="G72" s="99">
        <f>'m1'!G72-m0!G72</f>
        <v>0</v>
      </c>
      <c r="H72" s="99">
        <f>'m1'!H72-m0!H72</f>
        <v>0</v>
      </c>
      <c r="I72" s="99">
        <f>'m1'!I72-m0!I72</f>
        <v>0</v>
      </c>
      <c r="J72" s="99">
        <f>'m1'!J72-m0!J72</f>
        <v>0</v>
      </c>
      <c r="K72" s="99">
        <f>'m1'!K72-m0!K72</f>
        <v>0</v>
      </c>
      <c r="L72" s="99">
        <f>'m1'!L72-m0!L72</f>
        <v>0</v>
      </c>
      <c r="M72" s="99">
        <f>'m1'!M72-m0!M72</f>
        <v>0</v>
      </c>
      <c r="N72" s="99">
        <f>'m1'!N72-m0!N72</f>
        <v>0</v>
      </c>
      <c r="O72" s="99">
        <f>'m1'!O72-m0!O72</f>
        <v>0</v>
      </c>
      <c r="P72" s="99">
        <f>'m1'!P72-m0!P72</f>
        <v>0</v>
      </c>
      <c r="Q72" s="99">
        <f>'m1'!Q72-m0!Q72</f>
        <v>0</v>
      </c>
      <c r="R72" s="99">
        <f>'m1'!R72-m0!R72</f>
        <v>0</v>
      </c>
      <c r="T72" s="576">
        <f>'m1'!T72-m0!T72</f>
        <v>0</v>
      </c>
      <c r="U72" s="576">
        <f>'m1'!U72-m0!U72</f>
        <v>0</v>
      </c>
      <c r="V72" s="576">
        <f>'m1'!V72-m0!V72</f>
        <v>0</v>
      </c>
      <c r="X72" s="542">
        <f>'m1'!X72-m0!X73</f>
        <v>-3.999999999999998E-2</v>
      </c>
      <c r="Y72" s="542">
        <f>'m1'!Y72-m0!Y73</f>
        <v>-3.999999999999998E-2</v>
      </c>
      <c r="Z72" s="542">
        <f>'m1'!Z72-m0!Z73</f>
        <v>-4.0000000000000008E-2</v>
      </c>
      <c r="AA72" s="542">
        <f>'m1'!AA72-m0!AA73</f>
        <v>-7.4999999999999997E-3</v>
      </c>
      <c r="AB72" s="561">
        <f>'m1'!AB72-m0!AB73</f>
        <v>-0.505</v>
      </c>
      <c r="AC72" s="561">
        <f>'m1'!AC72-m0!AC73</f>
        <v>-0.33500000000000002</v>
      </c>
      <c r="AD72" s="561">
        <f>'m1'!AD72-m0!AD73</f>
        <v>-5.0000000000000044E-2</v>
      </c>
      <c r="AE72" s="561">
        <f>'m1'!AE72-m0!AE73</f>
        <v>-5.4999999999999993E-2</v>
      </c>
      <c r="AF72" s="99">
        <f>'m1'!AF72-m0!AF73</f>
        <v>0</v>
      </c>
      <c r="AG72" s="99">
        <f>'m1'!AG72-m0!AG73</f>
        <v>0</v>
      </c>
      <c r="AH72" s="99"/>
      <c r="AI72" s="185">
        <f t="shared" si="2"/>
        <v>38657</v>
      </c>
      <c r="AJ72" s="99">
        <f>'m1'!AJ72-m0!AJ73</f>
        <v>-9.8999999999999755E-2</v>
      </c>
      <c r="AK72" s="99"/>
      <c r="AL72" s="100"/>
      <c r="AM72" s="99">
        <f>'m1'!AL72-m0!AL73</f>
        <v>0</v>
      </c>
      <c r="AN72" s="99">
        <f>'m1'!AM72-m0!AM73</f>
        <v>-5.3971367125171366E-2</v>
      </c>
      <c r="AO72" s="99">
        <f>'m1'!AN72-m0!AN73</f>
        <v>-9.8999999999999755E-2</v>
      </c>
      <c r="AP72" s="99">
        <f>'m1'!AO72-m0!AO73</f>
        <v>-9.8999999999999755E-2</v>
      </c>
      <c r="AQ72" s="99">
        <f>'m1'!AP72-m0!AP73</f>
        <v>-9.8999999999999755E-2</v>
      </c>
      <c r="AR72" s="99">
        <f>'m1'!AQ72-m0!AQ73</f>
        <v>-9.8999999999999755E-2</v>
      </c>
      <c r="AS72" s="99">
        <f>'m1'!AR72-m0!AR73</f>
        <v>-9.8999999999999755E-2</v>
      </c>
      <c r="AT72" s="99">
        <f>'m1'!AS72-m0!AS73</f>
        <v>-9.8999999999999755E-2</v>
      </c>
      <c r="AU72" s="99"/>
      <c r="AV72" s="99"/>
      <c r="AW72" s="99">
        <f>'m1'!AV72-m0!AV73</f>
        <v>0</v>
      </c>
      <c r="AX72" s="99">
        <f>'m1'!AW72-m0!AW73</f>
        <v>0</v>
      </c>
      <c r="AY72" s="99">
        <f>'m1'!AX72-m0!AX73</f>
        <v>-0.13899999999999935</v>
      </c>
      <c r="AZ72" s="99">
        <f>'m1'!AY72-m0!AY73</f>
        <v>-0.13899999999999979</v>
      </c>
      <c r="BA72" s="99">
        <f>'m1'!AZ72-m0!AZ73</f>
        <v>-0.60399999999999965</v>
      </c>
      <c r="BB72" s="99">
        <f>'m1'!BA72-m0!BA73</f>
        <v>-0.43399999999999928</v>
      </c>
      <c r="BC72" s="99"/>
      <c r="BD72" s="99">
        <f>'m1'!BD72-m0!BC73</f>
        <v>-0.64399999999999968</v>
      </c>
      <c r="BE72" s="99">
        <f>'m1'!BE72-m0!BD73</f>
        <v>0.15100000000000025</v>
      </c>
      <c r="BF72" s="99">
        <f>'m1'!BF72-m0!BE73</f>
        <v>-3.3069999999999999</v>
      </c>
      <c r="BG72" s="99"/>
      <c r="BH72" s="65"/>
      <c r="BI72" s="70"/>
      <c r="BJ72" s="63"/>
      <c r="BK72" s="40"/>
      <c r="BL72" s="63"/>
      <c r="BM72" s="63"/>
      <c r="BN72" s="40"/>
      <c r="BO72" s="40"/>
      <c r="BP72" s="71"/>
      <c r="BQ72" s="71"/>
      <c r="BR72" s="40"/>
      <c r="BS72" s="71"/>
      <c r="BT72" s="40"/>
      <c r="BU72" s="40"/>
      <c r="BV72" s="40"/>
      <c r="BW72" s="49"/>
      <c r="BX72" s="49"/>
      <c r="BY72" s="49"/>
      <c r="BZ72" s="40"/>
      <c r="CA72" s="40"/>
      <c r="CB72" s="40"/>
      <c r="CC72" s="49"/>
      <c r="CD72" s="48"/>
      <c r="CE72" s="48"/>
      <c r="CF72" s="40"/>
      <c r="CG72" s="48"/>
      <c r="CH72" s="40"/>
      <c r="CI72" s="56"/>
      <c r="CJ72" s="56"/>
      <c r="CK72" s="72"/>
      <c r="CL72" s="40"/>
      <c r="CM72" s="56"/>
      <c r="CN72" s="40"/>
      <c r="CO72" s="49"/>
      <c r="CP72" s="49"/>
      <c r="CQ72" s="40"/>
      <c r="CR72" s="56"/>
      <c r="CS72" s="40"/>
      <c r="CT72" s="40"/>
      <c r="CU72" s="41"/>
      <c r="CV72" s="41"/>
      <c r="CW72" s="49"/>
      <c r="CX72" s="40"/>
      <c r="CY72" s="49"/>
      <c r="CZ72" s="40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</row>
    <row r="73" spans="1:118">
      <c r="A73" s="65">
        <v>38687</v>
      </c>
      <c r="B73" s="40"/>
      <c r="C73" s="99">
        <f>'m1'!C73-m0!C73</f>
        <v>0</v>
      </c>
      <c r="D73" s="99">
        <f>'m1'!D73-m0!D73</f>
        <v>0</v>
      </c>
      <c r="E73" s="99">
        <f>'m1'!E73-m0!E73</f>
        <v>0</v>
      </c>
      <c r="F73" s="99">
        <f>'m1'!F73-m0!F73</f>
        <v>0</v>
      </c>
      <c r="G73" s="99">
        <f>'m1'!G73-m0!G73</f>
        <v>0</v>
      </c>
      <c r="H73" s="99">
        <f>'m1'!H73-m0!H73</f>
        <v>0</v>
      </c>
      <c r="I73" s="99">
        <f>'m1'!I73-m0!I73</f>
        <v>0</v>
      </c>
      <c r="J73" s="99">
        <f>'m1'!J73-m0!J73</f>
        <v>0</v>
      </c>
      <c r="K73" s="99">
        <f>'m1'!K73-m0!K73</f>
        <v>0</v>
      </c>
      <c r="L73" s="99">
        <f>'m1'!L73-m0!L73</f>
        <v>0</v>
      </c>
      <c r="M73" s="99">
        <f>'m1'!M73-m0!M73</f>
        <v>0</v>
      </c>
      <c r="N73" s="99">
        <f>'m1'!N73-m0!N73</f>
        <v>0</v>
      </c>
      <c r="O73" s="99">
        <f>'m1'!O73-m0!O73</f>
        <v>0</v>
      </c>
      <c r="P73" s="99">
        <f>'m1'!P73-m0!P73</f>
        <v>0</v>
      </c>
      <c r="Q73" s="99">
        <f>'m1'!Q73-m0!Q73</f>
        <v>0</v>
      </c>
      <c r="R73" s="99">
        <f>'m1'!R73-m0!R73</f>
        <v>0</v>
      </c>
      <c r="T73" s="576">
        <f>'m1'!T73-m0!T73</f>
        <v>0</v>
      </c>
      <c r="U73" s="576">
        <f>'m1'!U73-m0!U73</f>
        <v>0</v>
      </c>
      <c r="V73" s="576">
        <f>'m1'!V73-m0!V73</f>
        <v>0</v>
      </c>
      <c r="X73" s="542">
        <f>'m1'!X73-m0!X74</f>
        <v>-1.2500000000000011E-2</v>
      </c>
      <c r="Y73" s="542">
        <f>'m1'!Y73-m0!Y74</f>
        <v>-1.2500000000000011E-2</v>
      </c>
      <c r="Z73" s="542">
        <f>'m1'!Z73-m0!Z74</f>
        <v>-4.4999999999999984E-2</v>
      </c>
      <c r="AA73" s="542">
        <f>'m1'!AA73-m0!AA74</f>
        <v>-1.5000000000000001E-2</v>
      </c>
      <c r="AB73" s="561">
        <f>'m1'!AB73-m0!AB74</f>
        <v>-0.34499999999999997</v>
      </c>
      <c r="AC73" s="561">
        <f>'m1'!AC73-m0!AC74</f>
        <v>-0.16499999999999992</v>
      </c>
      <c r="AD73" s="561">
        <f>'m1'!AD73-m0!AD74</f>
        <v>-9.9999999999999978E-2</v>
      </c>
      <c r="AE73" s="561">
        <f>'m1'!AE73-m0!AE74</f>
        <v>-4.7500000000000042E-2</v>
      </c>
      <c r="AF73" s="99">
        <f>'m1'!AF73-m0!AF74</f>
        <v>0</v>
      </c>
      <c r="AG73" s="99">
        <f>'m1'!AG73-m0!AG74</f>
        <v>0</v>
      </c>
      <c r="AH73" s="99"/>
      <c r="AI73" s="185">
        <f t="shared" si="2"/>
        <v>38687</v>
      </c>
      <c r="AJ73" s="99">
        <f>'m1'!AJ73-m0!AJ74</f>
        <v>-0.12900000000000045</v>
      </c>
      <c r="AK73" s="99"/>
      <c r="AL73" s="100"/>
      <c r="AM73" s="99">
        <f>'m1'!AL73-m0!AL74</f>
        <v>0</v>
      </c>
      <c r="AN73" s="99">
        <f>'m1'!AM73-m0!AM74</f>
        <v>-9.0304125780611866E-2</v>
      </c>
      <c r="AO73" s="99">
        <f>'m1'!AN73-m0!AN74</f>
        <v>-0.15400000000000036</v>
      </c>
      <c r="AP73" s="99">
        <f>'m1'!AO73-m0!AO74</f>
        <v>-0.15400000000000036</v>
      </c>
      <c r="AQ73" s="99">
        <f>'m1'!AP73-m0!AP74</f>
        <v>-0.15400000000000036</v>
      </c>
      <c r="AR73" s="99">
        <f>'m1'!AQ73-m0!AQ74</f>
        <v>-0.15400000000000036</v>
      </c>
      <c r="AS73" s="99">
        <f>'m1'!AR73-m0!AR74</f>
        <v>-0.15400000000000036</v>
      </c>
      <c r="AT73" s="99">
        <f>'m1'!AS73-m0!AS74</f>
        <v>-0.15400000000000036</v>
      </c>
      <c r="AU73" s="99"/>
      <c r="AV73" s="99"/>
      <c r="AW73" s="99">
        <f>'m1'!AV73-m0!AV74</f>
        <v>0</v>
      </c>
      <c r="AX73" s="99">
        <f>'m1'!AW73-m0!AW74</f>
        <v>0</v>
      </c>
      <c r="AY73" s="99">
        <f>'m1'!AX73-m0!AX74</f>
        <v>-0.14150000000000063</v>
      </c>
      <c r="AZ73" s="99">
        <f>'m1'!AY73-m0!AY74</f>
        <v>-0.17400000000000038</v>
      </c>
      <c r="BA73" s="99">
        <f>'m1'!AZ73-m0!AZ74</f>
        <v>-0.4740000000000002</v>
      </c>
      <c r="BB73" s="99">
        <f>'m1'!BA73-m0!BA74</f>
        <v>-0.29400000000000048</v>
      </c>
      <c r="BC73" s="99"/>
      <c r="BD73" s="99">
        <f>'m1'!BD73-m0!BC74</f>
        <v>-0.72150000000000025</v>
      </c>
      <c r="BE73" s="99">
        <f>'m1'!BE73-m0!BD74</f>
        <v>0.12099999999999955</v>
      </c>
      <c r="BF73" s="99">
        <f>'m1'!BF73-m0!BE74</f>
        <v>-3.4360000000000004</v>
      </c>
      <c r="BG73" s="99"/>
      <c r="BH73" s="65"/>
      <c r="BI73" s="70"/>
      <c r="BJ73" s="63"/>
      <c r="BK73" s="40"/>
      <c r="BL73" s="63"/>
      <c r="BM73" s="63"/>
      <c r="BN73" s="40"/>
      <c r="BO73" s="40"/>
      <c r="BP73" s="71"/>
      <c r="BQ73" s="71"/>
      <c r="BR73" s="40"/>
      <c r="BS73" s="71"/>
      <c r="BT73" s="40"/>
      <c r="BU73" s="40"/>
      <c r="BV73" s="40"/>
      <c r="BW73" s="49"/>
      <c r="BX73" s="49"/>
      <c r="BY73" s="49"/>
      <c r="BZ73" s="40"/>
      <c r="CA73" s="40"/>
      <c r="CB73" s="40"/>
      <c r="CC73" s="49"/>
      <c r="CD73" s="48"/>
      <c r="CE73" s="48"/>
      <c r="CF73" s="40"/>
      <c r="CG73" s="48"/>
      <c r="CH73" s="40"/>
      <c r="CI73" s="56"/>
      <c r="CJ73" s="56"/>
      <c r="CK73" s="72"/>
      <c r="CL73" s="40"/>
      <c r="CM73" s="56"/>
      <c r="CN73" s="40"/>
      <c r="CO73" s="49"/>
      <c r="CP73" s="49"/>
      <c r="CQ73" s="40"/>
      <c r="CR73" s="56"/>
      <c r="CS73" s="40"/>
      <c r="CT73" s="40"/>
      <c r="CU73" s="41"/>
      <c r="CV73" s="41"/>
      <c r="CW73" s="49"/>
      <c r="CX73" s="40"/>
      <c r="CY73" s="49"/>
      <c r="CZ73" s="40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</row>
    <row r="74" spans="1:118">
      <c r="A74" s="65">
        <v>38718</v>
      </c>
      <c r="B74" s="40"/>
      <c r="C74" s="99">
        <f>'m1'!C74-m0!C74</f>
        <v>0</v>
      </c>
      <c r="D74" s="99">
        <f>'m1'!D74-m0!D74</f>
        <v>0</v>
      </c>
      <c r="E74" s="99">
        <f>'m1'!E74-m0!E74</f>
        <v>0</v>
      </c>
      <c r="F74" s="99">
        <f>'m1'!F74-m0!F74</f>
        <v>0</v>
      </c>
      <c r="G74" s="99">
        <f>'m1'!G74-m0!G74</f>
        <v>0</v>
      </c>
      <c r="H74" s="99">
        <f>'m1'!H74-m0!H74</f>
        <v>0</v>
      </c>
      <c r="I74" s="99">
        <f>'m1'!I74-m0!I74</f>
        <v>0</v>
      </c>
      <c r="J74" s="99">
        <f>'m1'!J74-m0!J74</f>
        <v>0</v>
      </c>
      <c r="K74" s="99">
        <f>'m1'!K74-m0!K74</f>
        <v>0</v>
      </c>
      <c r="L74" s="99">
        <f>'m1'!L74-m0!L74</f>
        <v>0</v>
      </c>
      <c r="M74" s="99">
        <f>'m1'!M74-m0!M74</f>
        <v>0</v>
      </c>
      <c r="N74" s="99">
        <f>'m1'!N74-m0!N74</f>
        <v>0</v>
      </c>
      <c r="O74" s="99">
        <f>'m1'!O74-m0!O74</f>
        <v>0</v>
      </c>
      <c r="P74" s="99">
        <f>'m1'!P74-m0!P74</f>
        <v>0</v>
      </c>
      <c r="Q74" s="99">
        <f>'m1'!Q74-m0!Q74</f>
        <v>0</v>
      </c>
      <c r="R74" s="99">
        <f>'m1'!R74-m0!R74</f>
        <v>0</v>
      </c>
      <c r="T74" s="576">
        <f>'m1'!T74-m0!T74</f>
        <v>0</v>
      </c>
      <c r="U74" s="576">
        <f>'m1'!U74-m0!U74</f>
        <v>0</v>
      </c>
      <c r="V74" s="576">
        <f>'m1'!V74-m0!V74</f>
        <v>0</v>
      </c>
      <c r="X74" s="542">
        <f>'m1'!X74-m0!X75</f>
        <v>2.2499999999999992E-2</v>
      </c>
      <c r="Y74" s="542">
        <f>'m1'!Y74-m0!Y75</f>
        <v>2.2499999999999992E-2</v>
      </c>
      <c r="Z74" s="542">
        <f>'m1'!Z74-m0!Z75</f>
        <v>2.4999999999999994E-2</v>
      </c>
      <c r="AA74" s="542">
        <f>'m1'!AA74-m0!AA75</f>
        <v>0</v>
      </c>
      <c r="AB74" s="561">
        <f>'m1'!AB74-m0!AB75</f>
        <v>7.9999999999999849E-2</v>
      </c>
      <c r="AC74" s="561">
        <f>'m1'!AC74-m0!AC75</f>
        <v>1.0000000000000009E-2</v>
      </c>
      <c r="AD74" s="561">
        <f>'m1'!AD74-m0!AD75</f>
        <v>2.5000000000000022E-3</v>
      </c>
      <c r="AE74" s="561">
        <f>'m1'!AE74-m0!AE75</f>
        <v>5.0000000000000044E-3</v>
      </c>
      <c r="AF74" s="99">
        <f>'m1'!AF74-m0!AF75</f>
        <v>0</v>
      </c>
      <c r="AG74" s="99">
        <f>'m1'!AG74-m0!AG75</f>
        <v>0</v>
      </c>
      <c r="AH74" s="99"/>
      <c r="AI74" s="185">
        <f t="shared" si="2"/>
        <v>38718</v>
      </c>
      <c r="AJ74" s="99">
        <f>'m1'!AJ74-m0!AJ75</f>
        <v>0.11800000000000033</v>
      </c>
      <c r="AK74" s="99"/>
      <c r="AL74" s="100"/>
      <c r="AM74" s="99">
        <f>'m1'!AL74-m0!AL75</f>
        <v>0</v>
      </c>
      <c r="AN74" s="99">
        <f>'m1'!AM74-m0!AM75</f>
        <v>5.4803266530989436E-2</v>
      </c>
      <c r="AO74" s="99">
        <f>'m1'!AN74-m0!AN75</f>
        <v>5.8000000000000274E-2</v>
      </c>
      <c r="AP74" s="99">
        <f>'m1'!AO74-m0!AO75</f>
        <v>5.8000000000000274E-2</v>
      </c>
      <c r="AQ74" s="99">
        <f>'m1'!AP74-m0!AP75</f>
        <v>5.8000000000000274E-2</v>
      </c>
      <c r="AR74" s="99">
        <f>'m1'!AQ74-m0!AQ75</f>
        <v>5.8000000000000274E-2</v>
      </c>
      <c r="AS74" s="99">
        <f>'m1'!AR74-m0!AR75</f>
        <v>5.8000000000000274E-2</v>
      </c>
      <c r="AT74" s="99">
        <f>'m1'!AS74-m0!AS75</f>
        <v>5.8000000000000274E-2</v>
      </c>
      <c r="AU74" s="99"/>
      <c r="AV74" s="99"/>
      <c r="AW74" s="99">
        <f>'m1'!AV74-m0!AV75</f>
        <v>0</v>
      </c>
      <c r="AX74" s="99">
        <f>'m1'!AW74-m0!AW75</f>
        <v>0</v>
      </c>
      <c r="AY74" s="99">
        <f>'m1'!AX74-m0!AX75</f>
        <v>0.14050000000000029</v>
      </c>
      <c r="AZ74" s="99">
        <f>'m1'!AY74-m0!AY75</f>
        <v>0.14300000000000024</v>
      </c>
      <c r="BA74" s="99">
        <f>'m1'!AZ74-m0!AZ75</f>
        <v>0.19799999999999951</v>
      </c>
      <c r="BB74" s="99">
        <f>'m1'!BA74-m0!BA75</f>
        <v>0.12800000000000011</v>
      </c>
      <c r="BC74" s="99"/>
      <c r="BD74" s="99">
        <f>'m1'!BD74-m0!BC75</f>
        <v>-0.46949999999999958</v>
      </c>
      <c r="BE74" s="99">
        <f>'m1'!BE74-m0!BD75</f>
        <v>0.36800000000000033</v>
      </c>
      <c r="BF74" s="99">
        <f>'m1'!BF74-m0!BE75</f>
        <v>-3.3180000000000001</v>
      </c>
      <c r="BG74" s="99"/>
      <c r="BH74" s="65"/>
      <c r="BI74" s="70"/>
      <c r="BJ74" s="63"/>
      <c r="BK74" s="40"/>
      <c r="BL74" s="63"/>
      <c r="BM74" s="63"/>
      <c r="BN74" s="40"/>
      <c r="BO74" s="40"/>
      <c r="BP74" s="71"/>
      <c r="BQ74" s="71"/>
      <c r="BR74" s="40"/>
      <c r="BS74" s="71"/>
      <c r="BT74" s="40"/>
      <c r="BU74" s="40"/>
      <c r="BV74" s="40"/>
      <c r="BW74" s="49"/>
      <c r="BX74" s="49"/>
      <c r="BY74" s="49"/>
      <c r="BZ74" s="40"/>
      <c r="CA74" s="40"/>
      <c r="CB74" s="40"/>
      <c r="CC74" s="49"/>
      <c r="CD74" s="48"/>
      <c r="CE74" s="48"/>
      <c r="CF74" s="40"/>
      <c r="CG74" s="48"/>
      <c r="CH74" s="40"/>
      <c r="CI74" s="56"/>
      <c r="CJ74" s="56"/>
      <c r="CK74" s="72"/>
      <c r="CL74" s="40"/>
      <c r="CM74" s="56"/>
      <c r="CN74" s="40"/>
      <c r="CO74" s="49"/>
      <c r="CP74" s="49"/>
      <c r="CQ74" s="40"/>
      <c r="CR74" s="56"/>
      <c r="CS74" s="40"/>
      <c r="CT74" s="40"/>
      <c r="CU74" s="41"/>
      <c r="CV74" s="41"/>
      <c r="CW74" s="49"/>
      <c r="CX74" s="40"/>
      <c r="CY74" s="49"/>
      <c r="CZ74" s="40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</row>
    <row r="75" spans="1:118">
      <c r="A75" s="65">
        <v>38749</v>
      </c>
      <c r="B75" s="40"/>
      <c r="C75" s="99">
        <f>'m1'!C75-m0!C75</f>
        <v>0</v>
      </c>
      <c r="D75" s="99">
        <f>'m1'!D75-m0!D75</f>
        <v>0</v>
      </c>
      <c r="E75" s="99">
        <f>'m1'!E75-m0!E75</f>
        <v>0</v>
      </c>
      <c r="F75" s="99">
        <f>'m1'!F75-m0!F75</f>
        <v>0</v>
      </c>
      <c r="G75" s="99">
        <f>'m1'!G75-m0!G75</f>
        <v>0</v>
      </c>
      <c r="H75" s="99">
        <f>'m1'!H75-m0!H75</f>
        <v>0</v>
      </c>
      <c r="I75" s="99">
        <f>'m1'!I75-m0!I75</f>
        <v>0</v>
      </c>
      <c r="J75" s="99">
        <f>'m1'!J75-m0!J75</f>
        <v>0</v>
      </c>
      <c r="K75" s="99">
        <f>'m1'!K75-m0!K75</f>
        <v>0</v>
      </c>
      <c r="L75" s="99">
        <f>'m1'!L75-m0!L75</f>
        <v>0</v>
      </c>
      <c r="M75" s="99">
        <f>'m1'!M75-m0!M75</f>
        <v>0</v>
      </c>
      <c r="N75" s="99">
        <f>'m1'!N75-m0!N75</f>
        <v>0</v>
      </c>
      <c r="O75" s="99">
        <f>'m1'!O75-m0!O75</f>
        <v>0</v>
      </c>
      <c r="P75" s="99">
        <f>'m1'!P75-m0!P75</f>
        <v>0</v>
      </c>
      <c r="Q75" s="99">
        <f>'m1'!Q75-m0!Q75</f>
        <v>0</v>
      </c>
      <c r="R75" s="99">
        <f>'m1'!R75-m0!R75</f>
        <v>0</v>
      </c>
      <c r="T75" s="576">
        <f>'m1'!T75-m0!T75</f>
        <v>0</v>
      </c>
      <c r="U75" s="576">
        <f>'m1'!U75-m0!U75</f>
        <v>0</v>
      </c>
      <c r="V75" s="576">
        <f>'m1'!V75-m0!V75</f>
        <v>0</v>
      </c>
      <c r="X75" s="542">
        <f>'m1'!X75-m0!X76</f>
        <v>2.5000000000000022E-3</v>
      </c>
      <c r="Y75" s="542">
        <f>'m1'!Y75-m0!Y76</f>
        <v>2.5000000000000022E-3</v>
      </c>
      <c r="Z75" s="542">
        <f>'m1'!Z75-m0!Z76</f>
        <v>2.5000000000000022E-3</v>
      </c>
      <c r="AA75" s="542">
        <f>'m1'!AA75-m0!AA76</f>
        <v>0</v>
      </c>
      <c r="AB75" s="561">
        <f>'m1'!AB75-m0!AB76</f>
        <v>0.60000000000000009</v>
      </c>
      <c r="AC75" s="561">
        <f>'m1'!AC75-m0!AC76</f>
        <v>0.34249999999999992</v>
      </c>
      <c r="AD75" s="561">
        <f>'m1'!AD75-m0!AD76</f>
        <v>0.13250000000000001</v>
      </c>
      <c r="AE75" s="561">
        <f>'m1'!AE75-m0!AE76</f>
        <v>7.7500000000000013E-2</v>
      </c>
      <c r="AF75" s="99">
        <f>'m1'!AF75-m0!AF76</f>
        <v>0</v>
      </c>
      <c r="AG75" s="99">
        <f>'m1'!AG75-m0!AG76</f>
        <v>0</v>
      </c>
      <c r="AH75" s="99"/>
      <c r="AI75" s="185">
        <f t="shared" si="2"/>
        <v>38749</v>
      </c>
      <c r="AJ75" s="99">
        <f>'m1'!AJ75-m0!AJ76</f>
        <v>0.13100000000000023</v>
      </c>
      <c r="AK75" s="99"/>
      <c r="AL75" s="100"/>
      <c r="AM75" s="99">
        <f>'m1'!AL75-m0!AL76</f>
        <v>0</v>
      </c>
      <c r="AN75" s="99">
        <f>'m1'!AM75-m0!AM76</f>
        <v>0.10545305003618077</v>
      </c>
      <c r="AO75" s="99">
        <f>'m1'!AN75-m0!AN76</f>
        <v>0.13600000000000012</v>
      </c>
      <c r="AP75" s="99">
        <f>'m1'!AO75-m0!AO76</f>
        <v>0.13600000000000012</v>
      </c>
      <c r="AQ75" s="99">
        <f>'m1'!AP75-m0!AP76</f>
        <v>0.13600000000000012</v>
      </c>
      <c r="AR75" s="99">
        <f>'m1'!AQ75-m0!AQ76</f>
        <v>0.13600000000000012</v>
      </c>
      <c r="AS75" s="99">
        <f>'m1'!AR75-m0!AR76</f>
        <v>0.13600000000000056</v>
      </c>
      <c r="AT75" s="99">
        <f>'m1'!AS75-m0!AS76</f>
        <v>0.13600000000000012</v>
      </c>
      <c r="AU75" s="99"/>
      <c r="AV75" s="99"/>
      <c r="AW75" s="99">
        <f>'m1'!AV75-m0!AV76</f>
        <v>0</v>
      </c>
      <c r="AX75" s="99">
        <f>'m1'!AW75-m0!AW76</f>
        <v>0</v>
      </c>
      <c r="AY75" s="99">
        <f>'m1'!AX75-m0!AX76</f>
        <v>0.13350000000000017</v>
      </c>
      <c r="AZ75" s="99">
        <f>'m1'!AY75-m0!AY76</f>
        <v>0.13350000000000017</v>
      </c>
      <c r="BA75" s="99">
        <f>'m1'!AZ75-m0!AZ76</f>
        <v>0.73100000000000076</v>
      </c>
      <c r="BB75" s="99">
        <f>'m1'!BA75-m0!BA76</f>
        <v>0.47350000000000003</v>
      </c>
      <c r="BC75" s="99"/>
      <c r="BD75" s="99">
        <f>'m1'!BD75-m0!BC76</f>
        <v>-0.379</v>
      </c>
      <c r="BE75" s="99">
        <f>'m1'!BE75-m0!BD76</f>
        <v>0.38100000000000023</v>
      </c>
      <c r="BF75" s="99">
        <f>'m1'!BF75-m0!BE76</f>
        <v>-3.1869999999999998</v>
      </c>
      <c r="BG75" s="99"/>
      <c r="BH75" s="65"/>
      <c r="BI75" s="70"/>
      <c r="BJ75" s="63"/>
      <c r="BK75" s="40"/>
      <c r="BL75" s="63"/>
      <c r="BM75" s="63"/>
      <c r="BN75" s="40"/>
      <c r="BO75" s="40"/>
      <c r="BP75" s="71"/>
      <c r="BQ75" s="71"/>
      <c r="BR75" s="40"/>
      <c r="BS75" s="71"/>
      <c r="BT75" s="40"/>
      <c r="BU75" s="40"/>
      <c r="BV75" s="40"/>
      <c r="BW75" s="49"/>
      <c r="BX75" s="49"/>
      <c r="BY75" s="49"/>
      <c r="BZ75" s="40"/>
      <c r="CA75" s="40"/>
      <c r="CB75" s="40"/>
      <c r="CC75" s="49"/>
      <c r="CD75" s="48"/>
      <c r="CE75" s="48"/>
      <c r="CF75" s="40"/>
      <c r="CG75" s="48"/>
      <c r="CH75" s="40"/>
      <c r="CI75" s="56"/>
      <c r="CJ75" s="56"/>
      <c r="CK75" s="72"/>
      <c r="CL75" s="40"/>
      <c r="CM75" s="56"/>
      <c r="CN75" s="40"/>
      <c r="CO75" s="49"/>
      <c r="CP75" s="49"/>
      <c r="CQ75" s="40"/>
      <c r="CR75" s="56"/>
      <c r="CS75" s="40"/>
      <c r="CT75" s="40"/>
      <c r="CU75" s="41"/>
      <c r="CV75" s="41"/>
      <c r="CW75" s="49"/>
      <c r="CX75" s="40"/>
      <c r="CY75" s="49"/>
      <c r="CZ75" s="40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</row>
    <row r="76" spans="1:118">
      <c r="A76" s="65">
        <v>38777</v>
      </c>
      <c r="B76" s="40"/>
      <c r="C76" s="99">
        <f>'m1'!C76-m0!C76</f>
        <v>0</v>
      </c>
      <c r="D76" s="99">
        <f>'m1'!D76-m0!D76</f>
        <v>0</v>
      </c>
      <c r="E76" s="99">
        <f>'m1'!E76-m0!E76</f>
        <v>0</v>
      </c>
      <c r="F76" s="99">
        <f>'m1'!F76-m0!F76</f>
        <v>0</v>
      </c>
      <c r="G76" s="99">
        <f>'m1'!G76-m0!G76</f>
        <v>0</v>
      </c>
      <c r="H76" s="99">
        <f>'m1'!H76-m0!H76</f>
        <v>0</v>
      </c>
      <c r="I76" s="99">
        <f>'m1'!I76-m0!I76</f>
        <v>0</v>
      </c>
      <c r="J76" s="99">
        <f>'m1'!J76-m0!J76</f>
        <v>0</v>
      </c>
      <c r="K76" s="99">
        <f>'m1'!K76-m0!K76</f>
        <v>0</v>
      </c>
      <c r="L76" s="99">
        <f>'m1'!L76-m0!L76</f>
        <v>0</v>
      </c>
      <c r="M76" s="99">
        <f>'m1'!M76-m0!M76</f>
        <v>0</v>
      </c>
      <c r="N76" s="99">
        <f>'m1'!N76-m0!N76</f>
        <v>0</v>
      </c>
      <c r="O76" s="99">
        <f>'m1'!O76-m0!O76</f>
        <v>0</v>
      </c>
      <c r="P76" s="99">
        <f>'m1'!P76-m0!P76</f>
        <v>0</v>
      </c>
      <c r="Q76" s="99">
        <f>'m1'!Q76-m0!Q76</f>
        <v>0</v>
      </c>
      <c r="R76" s="99">
        <f>'m1'!R76-m0!R76</f>
        <v>0</v>
      </c>
      <c r="T76" s="576">
        <f>'m1'!T76-m0!T76</f>
        <v>0</v>
      </c>
      <c r="U76" s="576">
        <f>'m1'!U76-m0!U76</f>
        <v>0</v>
      </c>
      <c r="V76" s="576">
        <f>'m1'!V76-m0!V76</f>
        <v>0</v>
      </c>
      <c r="X76" s="542">
        <f>'m1'!X76-m0!X77</f>
        <v>7.2500000000000009E-2</v>
      </c>
      <c r="Y76" s="542">
        <f>'m1'!Y76-m0!Y77</f>
        <v>7.2500000000000009E-2</v>
      </c>
      <c r="Z76" s="542">
        <f>'m1'!Z76-m0!Z77</f>
        <v>0.1</v>
      </c>
      <c r="AA76" s="542">
        <f>'m1'!AA76-m0!AA77</f>
        <v>0.1275</v>
      </c>
      <c r="AB76" s="561">
        <f>'m1'!AB76-m0!AB77</f>
        <v>0.44500000000000001</v>
      </c>
      <c r="AC76" s="561">
        <f>'m1'!AC76-m0!AC77</f>
        <v>0.24750000000000005</v>
      </c>
      <c r="AD76" s="561">
        <f>'m1'!AD76-m0!AD77</f>
        <v>0.10499999999999998</v>
      </c>
      <c r="AE76" s="561">
        <f>'m1'!AE76-m0!AE77</f>
        <v>8.2500000000000018E-2</v>
      </c>
      <c r="AF76" s="99">
        <f>'m1'!AF76-m0!AF77</f>
        <v>4.2499999999999982E-2</v>
      </c>
      <c r="AG76" s="99">
        <f>'m1'!AG76-m0!AG77</f>
        <v>0</v>
      </c>
      <c r="AH76" s="99"/>
      <c r="AI76" s="185">
        <f t="shared" si="2"/>
        <v>38777</v>
      </c>
      <c r="AJ76" s="99">
        <f>'m1'!AJ76-m0!AJ77</f>
        <v>0.13099999999999934</v>
      </c>
      <c r="AK76" s="99"/>
      <c r="AL76" s="100"/>
      <c r="AM76" s="99">
        <f>'m1'!AL76-m0!AL77</f>
        <v>0</v>
      </c>
      <c r="AN76" s="99">
        <f>'m1'!AM76-m0!AM77</f>
        <v>0.21304758554415537</v>
      </c>
      <c r="AO76" s="99">
        <f>'m1'!AN76-m0!AN77</f>
        <v>0.29599999999999937</v>
      </c>
      <c r="AP76" s="99">
        <f>'m1'!AO76-m0!AO77</f>
        <v>0.29599999999999937</v>
      </c>
      <c r="AQ76" s="99">
        <f>'m1'!AP76-m0!AP77</f>
        <v>0.29599999999999937</v>
      </c>
      <c r="AR76" s="99">
        <f>'m1'!AQ76-m0!AQ77</f>
        <v>0.40599999999999925</v>
      </c>
      <c r="AS76" s="99">
        <f>'m1'!AR76-m0!AR77</f>
        <v>0.375999999999999</v>
      </c>
      <c r="AT76" s="99">
        <f>'m1'!AS76-m0!AS77</f>
        <v>0.38599999999999923</v>
      </c>
      <c r="AU76" s="99"/>
      <c r="AV76" s="99"/>
      <c r="AW76" s="99">
        <f>'m1'!AV76-m0!AV77</f>
        <v>0</v>
      </c>
      <c r="AX76" s="99">
        <f>'m1'!AW76-m0!AW77</f>
        <v>0</v>
      </c>
      <c r="AY76" s="99">
        <f>'m1'!AX76-m0!AX77</f>
        <v>0.20349999999999957</v>
      </c>
      <c r="AZ76" s="99">
        <f>'m1'!AY76-m0!AY77</f>
        <v>0.23099999999999943</v>
      </c>
      <c r="BA76" s="99">
        <f>'m1'!AZ76-m0!AZ77</f>
        <v>0.57599999999999918</v>
      </c>
      <c r="BB76" s="99">
        <f>'m1'!BA76-m0!BA77</f>
        <v>0.37849999999999939</v>
      </c>
      <c r="BC76" s="99"/>
      <c r="BD76" s="99">
        <f>'m1'!BD76-m0!BC77</f>
        <v>-0.29650000000000043</v>
      </c>
      <c r="BE76" s="99">
        <f>'m1'!BE76-m0!BD77</f>
        <v>0.42349999999999932</v>
      </c>
      <c r="BF76" s="99">
        <f>'m1'!BF76-m0!BE77</f>
        <v>-3.0560000000000005</v>
      </c>
      <c r="BG76" s="99"/>
      <c r="BH76" s="65"/>
      <c r="BI76" s="70"/>
      <c r="BJ76" s="63"/>
      <c r="BK76" s="40"/>
      <c r="BL76" s="63"/>
      <c r="BM76" s="63"/>
      <c r="BN76" s="40"/>
      <c r="BO76" s="40"/>
      <c r="BP76" s="71"/>
      <c r="BQ76" s="71"/>
      <c r="BR76" s="40"/>
      <c r="BS76" s="71"/>
      <c r="BT76" s="40"/>
      <c r="BU76" s="40"/>
      <c r="BV76" s="40"/>
      <c r="BW76" s="49"/>
      <c r="BX76" s="49"/>
      <c r="BY76" s="49"/>
      <c r="BZ76" s="40"/>
      <c r="CA76" s="40"/>
      <c r="CB76" s="40"/>
      <c r="CC76" s="49"/>
      <c r="CD76" s="48"/>
      <c r="CE76" s="48"/>
      <c r="CF76" s="40"/>
      <c r="CG76" s="48"/>
      <c r="CH76" s="40"/>
      <c r="CI76" s="56"/>
      <c r="CJ76" s="56"/>
      <c r="CK76" s="72"/>
      <c r="CL76" s="40"/>
      <c r="CM76" s="56"/>
      <c r="CN76" s="40"/>
      <c r="CO76" s="49"/>
      <c r="CP76" s="49"/>
      <c r="CQ76" s="40"/>
      <c r="CR76" s="56"/>
      <c r="CS76" s="40"/>
      <c r="CT76" s="40"/>
      <c r="CU76" s="41"/>
      <c r="CV76" s="41"/>
      <c r="CW76" s="49"/>
      <c r="CX76" s="40"/>
      <c r="CY76" s="49"/>
      <c r="CZ76" s="40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</row>
    <row r="77" spans="1:118">
      <c r="A77" s="65">
        <v>38808</v>
      </c>
      <c r="B77" s="40"/>
      <c r="C77" s="99">
        <f>'m1'!C77-m0!C77</f>
        <v>0</v>
      </c>
      <c r="D77" s="99">
        <f>'m1'!D77-m0!D77</f>
        <v>0</v>
      </c>
      <c r="E77" s="99">
        <f>'m1'!E77-m0!E77</f>
        <v>0</v>
      </c>
      <c r="F77" s="99">
        <f>'m1'!F77-m0!F77</f>
        <v>0</v>
      </c>
      <c r="G77" s="99">
        <f>'m1'!G77-m0!G77</f>
        <v>0</v>
      </c>
      <c r="H77" s="99">
        <f>'m1'!H77-m0!H77</f>
        <v>0</v>
      </c>
      <c r="I77" s="99">
        <f>'m1'!I77-m0!I77</f>
        <v>0</v>
      </c>
      <c r="J77" s="99">
        <f>'m1'!J77-m0!J77</f>
        <v>0</v>
      </c>
      <c r="K77" s="99">
        <f>'m1'!K77-m0!K77</f>
        <v>0</v>
      </c>
      <c r="L77" s="99">
        <f>'m1'!L77-m0!L77</f>
        <v>0</v>
      </c>
      <c r="M77" s="99">
        <f>'m1'!M77-m0!M77</f>
        <v>0</v>
      </c>
      <c r="N77" s="99">
        <f>'m1'!N77-m0!N77</f>
        <v>0</v>
      </c>
      <c r="O77" s="99">
        <f>'m1'!O77-m0!O77</f>
        <v>0</v>
      </c>
      <c r="P77" s="99">
        <f>'m1'!P77-m0!P77</f>
        <v>0</v>
      </c>
      <c r="Q77" s="99">
        <f>'m1'!Q77-m0!Q77</f>
        <v>0</v>
      </c>
      <c r="R77" s="99">
        <f>'m1'!R77-m0!R77</f>
        <v>0</v>
      </c>
      <c r="T77" s="576">
        <f>'m1'!T77-m0!T77</f>
        <v>0</v>
      </c>
      <c r="U77" s="576">
        <f>'m1'!U77-m0!U77</f>
        <v>0</v>
      </c>
      <c r="V77" s="576">
        <f>'m1'!V77-m0!V77</f>
        <v>0</v>
      </c>
      <c r="X77" s="542">
        <f>'m1'!X77-m0!X78</f>
        <v>1.0000000000000009E-2</v>
      </c>
      <c r="Y77" s="542">
        <f>'m1'!Y77-m0!Y78</f>
        <v>1.0000000000000009E-2</v>
      </c>
      <c r="Z77" s="542">
        <f>'m1'!Z77-m0!Z78</f>
        <v>-1.0000000000000009E-2</v>
      </c>
      <c r="AA77" s="542">
        <f>'m1'!AA77-m0!AA78</f>
        <v>1.4999999999999986E-2</v>
      </c>
      <c r="AB77" s="561">
        <f>'m1'!AB77-m0!AB78</f>
        <v>8.500000000000002E-2</v>
      </c>
      <c r="AC77" s="561">
        <f>'m1'!AC77-m0!AC78</f>
        <v>6.7500000000000004E-2</v>
      </c>
      <c r="AD77" s="561">
        <f>'m1'!AD77-m0!AD78</f>
        <v>2.5000000000000022E-2</v>
      </c>
      <c r="AE77" s="561">
        <f>'m1'!AE77-m0!AE78</f>
        <v>1.4999999999999986E-2</v>
      </c>
      <c r="AF77" s="99">
        <f>'m1'!AF77-m0!AF78</f>
        <v>0</v>
      </c>
      <c r="AG77" s="99">
        <f>'m1'!AG77-m0!AG78</f>
        <v>0</v>
      </c>
      <c r="AH77" s="99"/>
      <c r="AI77" s="185">
        <f t="shared" si="2"/>
        <v>38808</v>
      </c>
      <c r="AJ77" s="99">
        <f>'m1'!AJ77-m0!AJ78</f>
        <v>7.0000000000001172E-3</v>
      </c>
      <c r="AK77" s="99"/>
      <c r="AL77" s="100"/>
      <c r="AM77" s="99">
        <f>'m1'!AL77-m0!AL78</f>
        <v>0</v>
      </c>
      <c r="AN77" s="99">
        <f>'m1'!AM77-m0!AM78</f>
        <v>1.7428237376338362E-2</v>
      </c>
      <c r="AO77" s="99">
        <f>'m1'!AN77-m0!AN78</f>
        <v>7.0000000000001172E-3</v>
      </c>
      <c r="AP77" s="99">
        <f>'m1'!AO77-m0!AO78</f>
        <v>7.0000000000001172E-3</v>
      </c>
      <c r="AQ77" s="99">
        <f>'m1'!AP77-m0!AP78</f>
        <v>7.0000000000001172E-3</v>
      </c>
      <c r="AR77" s="99">
        <f>'m1'!AQ77-m0!AQ78</f>
        <v>7.0000000000001172E-3</v>
      </c>
      <c r="AS77" s="99">
        <f>'m1'!AR77-m0!AR78</f>
        <v>7.0000000000001172E-3</v>
      </c>
      <c r="AT77" s="99">
        <f>'m1'!AS77-m0!AS78</f>
        <v>7.0000000000001172E-3</v>
      </c>
      <c r="AU77" s="99"/>
      <c r="AV77" s="99"/>
      <c r="AW77" s="99">
        <f>'m1'!AV77-m0!AV78</f>
        <v>0</v>
      </c>
      <c r="AX77" s="99">
        <f>'m1'!AW77-m0!AW78</f>
        <v>0</v>
      </c>
      <c r="AY77" s="99">
        <f>'m1'!AX77-m0!AX78</f>
        <v>1.6999999999999904E-2</v>
      </c>
      <c r="AZ77" s="99">
        <f>'m1'!AY77-m0!AY78</f>
        <v>-3.0000000000001137E-3</v>
      </c>
      <c r="BA77" s="99">
        <f>'m1'!AZ77-m0!AZ78</f>
        <v>9.2000000000000082E-2</v>
      </c>
      <c r="BB77" s="99">
        <f>'m1'!BA77-m0!BA78</f>
        <v>7.4500000000000011E-2</v>
      </c>
      <c r="BC77" s="99"/>
      <c r="BD77" s="99">
        <f>'m1'!BD77-m0!BC78</f>
        <v>-0.44799999999999995</v>
      </c>
      <c r="BE77" s="99">
        <f>'m1'!BE77-m0!BD78</f>
        <v>0.2995000000000001</v>
      </c>
      <c r="BF77" s="99">
        <f>'m1'!BF77-m0!BE78</f>
        <v>-3.0490000000000004</v>
      </c>
      <c r="BG77" s="99"/>
      <c r="BH77" s="65"/>
      <c r="BI77" s="70"/>
      <c r="BJ77" s="63"/>
      <c r="BK77" s="40"/>
      <c r="BL77" s="63"/>
      <c r="BM77" s="63"/>
      <c r="BN77" s="40"/>
      <c r="BO77" s="40"/>
      <c r="BP77" s="71"/>
      <c r="BQ77" s="71"/>
      <c r="BR77" s="40"/>
      <c r="BS77" s="71"/>
      <c r="BT77" s="40"/>
      <c r="BU77" s="40"/>
      <c r="BV77" s="40"/>
      <c r="BW77" s="49"/>
      <c r="BX77" s="49"/>
      <c r="BY77" s="49"/>
      <c r="BZ77" s="40"/>
      <c r="CA77" s="40"/>
      <c r="CB77" s="40"/>
      <c r="CC77" s="49"/>
      <c r="CD77" s="48"/>
      <c r="CE77" s="48"/>
      <c r="CF77" s="40"/>
      <c r="CG77" s="48"/>
      <c r="CH77" s="40"/>
      <c r="CI77" s="56"/>
      <c r="CJ77" s="56"/>
      <c r="CK77" s="72"/>
      <c r="CL77" s="40"/>
      <c r="CM77" s="56"/>
      <c r="CN77" s="40"/>
      <c r="CO77" s="49"/>
      <c r="CP77" s="49"/>
      <c r="CQ77" s="40"/>
      <c r="CR77" s="56"/>
      <c r="CS77" s="40"/>
      <c r="CT77" s="40"/>
      <c r="CU77" s="41"/>
      <c r="CV77" s="41"/>
      <c r="CW77" s="49"/>
      <c r="CX77" s="40"/>
      <c r="CY77" s="49"/>
      <c r="CZ77" s="40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</row>
    <row r="78" spans="1:118">
      <c r="A78" s="65">
        <v>38838</v>
      </c>
      <c r="B78" s="40"/>
      <c r="C78" s="99">
        <f>'m1'!C78-m0!C78</f>
        <v>0</v>
      </c>
      <c r="D78" s="99">
        <f>'m1'!D78-m0!D78</f>
        <v>0</v>
      </c>
      <c r="E78" s="99">
        <f>'m1'!E78-m0!E78</f>
        <v>0</v>
      </c>
      <c r="F78" s="99">
        <f>'m1'!F78-m0!F78</f>
        <v>0</v>
      </c>
      <c r="G78" s="99">
        <f>'m1'!G78-m0!G78</f>
        <v>0</v>
      </c>
      <c r="H78" s="99">
        <f>'m1'!H78-m0!H78</f>
        <v>0</v>
      </c>
      <c r="I78" s="99">
        <f>'m1'!I78-m0!I78</f>
        <v>0</v>
      </c>
      <c r="J78" s="99">
        <f>'m1'!J78-m0!J78</f>
        <v>0</v>
      </c>
      <c r="K78" s="99">
        <f>'m1'!K78-m0!K78</f>
        <v>0</v>
      </c>
      <c r="L78" s="99">
        <f>'m1'!L78-m0!L78</f>
        <v>0</v>
      </c>
      <c r="M78" s="99">
        <f>'m1'!M78-m0!M78</f>
        <v>0</v>
      </c>
      <c r="N78" s="99">
        <f>'m1'!N78-m0!N78</f>
        <v>0</v>
      </c>
      <c r="O78" s="99">
        <f>'m1'!O78-m0!O78</f>
        <v>0</v>
      </c>
      <c r="P78" s="99">
        <f>'m1'!P78-m0!P78</f>
        <v>0</v>
      </c>
      <c r="Q78" s="99">
        <f>'m1'!Q78-m0!Q78</f>
        <v>0</v>
      </c>
      <c r="R78" s="99">
        <f>'m1'!R78-m0!R78</f>
        <v>0</v>
      </c>
      <c r="T78" s="576">
        <f>'m1'!T78-m0!T78</f>
        <v>0</v>
      </c>
      <c r="U78" s="576">
        <f>'m1'!U78-m0!U78</f>
        <v>0</v>
      </c>
      <c r="V78" s="576">
        <f>'m1'!V78-m0!V78</f>
        <v>0</v>
      </c>
      <c r="X78" s="542">
        <f>'m1'!X78-m0!X79</f>
        <v>4.9999999999999767E-3</v>
      </c>
      <c r="Y78" s="542">
        <f>'m1'!Y78-m0!Y79</f>
        <v>4.9999999999999767E-3</v>
      </c>
      <c r="Z78" s="542">
        <f>'m1'!Z78-m0!Z79</f>
        <v>5.0000000000000044E-3</v>
      </c>
      <c r="AA78" s="542">
        <f>'m1'!AA78-m0!AA79</f>
        <v>1.0000000000000009E-2</v>
      </c>
      <c r="AB78" s="561">
        <f>'m1'!AB78-m0!AB79</f>
        <v>1.0000000000000009E-2</v>
      </c>
      <c r="AC78" s="561">
        <f>'m1'!AC78-m0!AC79</f>
        <v>0</v>
      </c>
      <c r="AD78" s="561">
        <f>'m1'!AD78-m0!AD79</f>
        <v>0</v>
      </c>
      <c r="AE78" s="561">
        <f>'m1'!AE78-m0!AE79</f>
        <v>0</v>
      </c>
      <c r="AF78" s="99">
        <f>'m1'!AF78-m0!AF79</f>
        <v>0</v>
      </c>
      <c r="AG78" s="99">
        <f>'m1'!AG78-m0!AG79</f>
        <v>0</v>
      </c>
      <c r="AH78" s="99"/>
      <c r="AI78" s="185">
        <f t="shared" si="2"/>
        <v>38838</v>
      </c>
      <c r="AJ78" s="99">
        <f>'m1'!AJ78-m0!AJ79</f>
        <v>-3.2999999999999474E-2</v>
      </c>
      <c r="AK78" s="99"/>
      <c r="AL78" s="100"/>
      <c r="AM78" s="99">
        <f>'m1'!AL78-m0!AL79</f>
        <v>0</v>
      </c>
      <c r="AN78" s="99">
        <f>'m1'!AM78-m0!AM79</f>
        <v>-8.780480197590812E-3</v>
      </c>
      <c r="AO78" s="99">
        <f>'m1'!AN78-m0!AN79</f>
        <v>-3.2999999999999474E-2</v>
      </c>
      <c r="AP78" s="99">
        <f>'m1'!AO78-m0!AO79</f>
        <v>-3.2999999999999474E-2</v>
      </c>
      <c r="AQ78" s="99">
        <f>'m1'!AP78-m0!AP79</f>
        <v>-3.2999999999999474E-2</v>
      </c>
      <c r="AR78" s="99">
        <f>'m1'!AQ78-m0!AQ79</f>
        <v>-3.2999999999999474E-2</v>
      </c>
      <c r="AS78" s="99">
        <f>'m1'!AR78-m0!AR79</f>
        <v>-3.2999999999999474E-2</v>
      </c>
      <c r="AT78" s="99">
        <f>'m1'!AS78-m0!AS79</f>
        <v>-3.2999999999999474E-2</v>
      </c>
      <c r="AU78" s="99"/>
      <c r="AV78" s="99"/>
      <c r="AW78" s="99">
        <f>'m1'!AV78-m0!AV79</f>
        <v>0</v>
      </c>
      <c r="AX78" s="99">
        <f>'m1'!AW78-m0!AW79</f>
        <v>0</v>
      </c>
      <c r="AY78" s="99">
        <f>'m1'!AX78-m0!AX79</f>
        <v>-2.7999999999999581E-2</v>
      </c>
      <c r="AZ78" s="99">
        <f>'m1'!AY78-m0!AY79</f>
        <v>-2.7999999999999137E-2</v>
      </c>
      <c r="BA78" s="99">
        <f>'m1'!AZ78-m0!AZ79</f>
        <v>-2.2999999999999243E-2</v>
      </c>
      <c r="BB78" s="99">
        <f>'m1'!BA78-m0!BA79</f>
        <v>-3.2999999999999474E-2</v>
      </c>
      <c r="BC78" s="99"/>
      <c r="BD78" s="99">
        <f>'m1'!BD78-m0!BC79</f>
        <v>-0.48799999999999955</v>
      </c>
      <c r="BE78" s="99">
        <f>'m1'!BE78-m0!BD79</f>
        <v>0.25950000000000051</v>
      </c>
      <c r="BF78" s="99">
        <f>'m1'!BF78-m0!BE79</f>
        <v>-3.0819999999999999</v>
      </c>
      <c r="BG78" s="99"/>
      <c r="BH78" s="65"/>
      <c r="BI78" s="70"/>
      <c r="BJ78" s="63"/>
      <c r="BK78" s="40"/>
      <c r="BL78" s="63"/>
      <c r="BM78" s="63"/>
      <c r="BN78" s="40"/>
      <c r="BO78" s="40"/>
      <c r="BP78" s="71"/>
      <c r="BQ78" s="71"/>
      <c r="BR78" s="40"/>
      <c r="BS78" s="71"/>
      <c r="BT78" s="40"/>
      <c r="BU78" s="40"/>
      <c r="BV78" s="40"/>
      <c r="BW78" s="49"/>
      <c r="BX78" s="49"/>
      <c r="BY78" s="49"/>
      <c r="BZ78" s="40"/>
      <c r="CA78" s="40"/>
      <c r="CB78" s="40"/>
      <c r="CC78" s="49"/>
      <c r="CD78" s="48"/>
      <c r="CE78" s="48"/>
      <c r="CF78" s="40"/>
      <c r="CG78" s="48"/>
      <c r="CH78" s="40"/>
      <c r="CI78" s="56"/>
      <c r="CJ78" s="56"/>
      <c r="CK78" s="72"/>
      <c r="CL78" s="40"/>
      <c r="CM78" s="56"/>
      <c r="CN78" s="40"/>
      <c r="CO78" s="49"/>
      <c r="CP78" s="49"/>
      <c r="CQ78" s="40"/>
      <c r="CR78" s="56"/>
      <c r="CS78" s="40"/>
      <c r="CT78" s="40"/>
      <c r="CU78" s="41"/>
      <c r="CV78" s="41"/>
      <c r="CW78" s="49"/>
      <c r="CX78" s="40"/>
      <c r="CY78" s="49"/>
      <c r="CZ78" s="40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</row>
    <row r="79" spans="1:118">
      <c r="A79" s="65">
        <v>38869</v>
      </c>
      <c r="B79" s="40"/>
      <c r="C79" s="99">
        <f>'m1'!C79-m0!C79</f>
        <v>0</v>
      </c>
      <c r="D79" s="99">
        <f>'m1'!D79-m0!D79</f>
        <v>0</v>
      </c>
      <c r="E79" s="99">
        <f>'m1'!E79-m0!E79</f>
        <v>0</v>
      </c>
      <c r="F79" s="99">
        <f>'m1'!F79-m0!F79</f>
        <v>0</v>
      </c>
      <c r="G79" s="99">
        <f>'m1'!G79-m0!G79</f>
        <v>0</v>
      </c>
      <c r="H79" s="99">
        <f>'m1'!H79-m0!H79</f>
        <v>0</v>
      </c>
      <c r="I79" s="99">
        <f>'m1'!I79-m0!I79</f>
        <v>0</v>
      </c>
      <c r="J79" s="99">
        <f>'m1'!J79-m0!J79</f>
        <v>0</v>
      </c>
      <c r="K79" s="99">
        <f>'m1'!K79-m0!K79</f>
        <v>0</v>
      </c>
      <c r="L79" s="99">
        <f>'m1'!L79-m0!L79</f>
        <v>0</v>
      </c>
      <c r="M79" s="99">
        <f>'m1'!M79-m0!M79</f>
        <v>0</v>
      </c>
      <c r="N79" s="99">
        <f>'m1'!N79-m0!N79</f>
        <v>0</v>
      </c>
      <c r="O79" s="99">
        <f>'m1'!O79-m0!O79</f>
        <v>0</v>
      </c>
      <c r="P79" s="99">
        <f>'m1'!P79-m0!P79</f>
        <v>0</v>
      </c>
      <c r="Q79" s="99">
        <f>'m1'!Q79-m0!Q79</f>
        <v>0</v>
      </c>
      <c r="R79" s="99">
        <f>'m1'!R79-m0!R79</f>
        <v>0</v>
      </c>
      <c r="T79" s="576">
        <f>'m1'!T79-m0!T79</f>
        <v>0</v>
      </c>
      <c r="U79" s="576">
        <f>'m1'!U79-m0!U79</f>
        <v>0</v>
      </c>
      <c r="V79" s="576">
        <f>'m1'!V79-m0!V79</f>
        <v>0</v>
      </c>
      <c r="X79" s="542">
        <f>'m1'!X79-m0!X80</f>
        <v>1.0000000000000009E-2</v>
      </c>
      <c r="Y79" s="542">
        <f>'m1'!Y79-m0!Y80</f>
        <v>1.0000000000000009E-2</v>
      </c>
      <c r="Z79" s="542">
        <f>'m1'!Z79-m0!Z80</f>
        <v>9.999999999999995E-3</v>
      </c>
      <c r="AA79" s="542">
        <f>'m1'!AA79-m0!AA80</f>
        <v>0</v>
      </c>
      <c r="AB79" s="561">
        <f>'m1'!AB79-m0!AB80</f>
        <v>-3.5000000000000031E-2</v>
      </c>
      <c r="AC79" s="561">
        <f>'m1'!AC79-m0!AC80</f>
        <v>-1.2500000000000011E-2</v>
      </c>
      <c r="AD79" s="561">
        <f>'m1'!AD79-m0!AD80</f>
        <v>-1.2500000000000011E-2</v>
      </c>
      <c r="AE79" s="561">
        <f>'m1'!AE79-m0!AE80</f>
        <v>0</v>
      </c>
      <c r="AF79" s="99">
        <f>'m1'!AF79-m0!AF80</f>
        <v>0</v>
      </c>
      <c r="AG79" s="99">
        <f>'m1'!AG79-m0!AG80</f>
        <v>0</v>
      </c>
      <c r="AH79" s="99"/>
      <c r="AI79" s="185">
        <f t="shared" si="2"/>
        <v>38869</v>
      </c>
      <c r="AJ79" s="99">
        <f>'m1'!AJ79-m0!AJ80</f>
        <v>0</v>
      </c>
      <c r="AK79" s="99"/>
      <c r="AL79" s="100"/>
      <c r="AM79" s="99">
        <f>'m1'!AL79-m0!AL80</f>
        <v>0</v>
      </c>
      <c r="AN79" s="99">
        <f>'m1'!AM79-m0!AM80</f>
        <v>1.2733476270684996E-2</v>
      </c>
      <c r="AO79" s="99">
        <f>'m1'!AN79-m0!AN80</f>
        <v>0</v>
      </c>
      <c r="AP79" s="99">
        <f>'m1'!AO79-m0!AO80</f>
        <v>0</v>
      </c>
      <c r="AQ79" s="99">
        <f>'m1'!AP79-m0!AP80</f>
        <v>0</v>
      </c>
      <c r="AR79" s="99">
        <f>'m1'!AQ79-m0!AQ80</f>
        <v>0</v>
      </c>
      <c r="AS79" s="99">
        <f>'m1'!AR79-m0!AR80</f>
        <v>0</v>
      </c>
      <c r="AT79" s="99">
        <f>'m1'!AS79-m0!AS80</f>
        <v>0</v>
      </c>
      <c r="AU79" s="99"/>
      <c r="AV79" s="99"/>
      <c r="AW79" s="99">
        <f>'m1'!AV79-m0!AV80</f>
        <v>0</v>
      </c>
      <c r="AX79" s="99">
        <f>'m1'!AW79-m0!AW80</f>
        <v>0</v>
      </c>
      <c r="AY79" s="99">
        <f>'m1'!AX79-m0!AX80</f>
        <v>1.0000000000000231E-2</v>
      </c>
      <c r="AZ79" s="99">
        <f>'m1'!AY79-m0!AY80</f>
        <v>9.9999999999997868E-3</v>
      </c>
      <c r="BA79" s="99">
        <f>'m1'!AZ79-m0!AZ80</f>
        <v>-3.5000000000000142E-2</v>
      </c>
      <c r="BB79" s="99">
        <f>'m1'!BA79-m0!BA80</f>
        <v>-1.2499999999999734E-2</v>
      </c>
      <c r="BC79" s="99"/>
      <c r="BD79" s="99">
        <f>'m1'!BD79-m0!BC80</f>
        <v>-0.45500000000000007</v>
      </c>
      <c r="BE79" s="99">
        <f>'m1'!BE79-m0!BD80</f>
        <v>0.29249999999999998</v>
      </c>
      <c r="BF79" s="99">
        <f>'m1'!BF79-m0!BE80</f>
        <v>-3.0819999999999999</v>
      </c>
      <c r="BG79" s="99"/>
      <c r="BH79" s="65"/>
      <c r="BI79" s="70"/>
      <c r="BJ79" s="63"/>
      <c r="BK79" s="40"/>
      <c r="BL79" s="63"/>
      <c r="BM79" s="63"/>
      <c r="BN79" s="40"/>
      <c r="BO79" s="40"/>
      <c r="BP79" s="71"/>
      <c r="BQ79" s="71"/>
      <c r="BR79" s="40"/>
      <c r="BS79" s="71"/>
      <c r="BT79" s="40"/>
      <c r="BU79" s="40"/>
      <c r="BV79" s="40"/>
      <c r="BW79" s="49"/>
      <c r="BX79" s="49"/>
      <c r="BY79" s="49"/>
      <c r="BZ79" s="40"/>
      <c r="CA79" s="40"/>
      <c r="CB79" s="40"/>
      <c r="CC79" s="49"/>
      <c r="CD79" s="48"/>
      <c r="CE79" s="48"/>
      <c r="CF79" s="40"/>
      <c r="CG79" s="48"/>
      <c r="CH79" s="40"/>
      <c r="CI79" s="56"/>
      <c r="CJ79" s="56"/>
      <c r="CK79" s="72"/>
      <c r="CL79" s="40"/>
      <c r="CM79" s="56"/>
      <c r="CN79" s="40"/>
      <c r="CO79" s="49"/>
      <c r="CP79" s="49"/>
      <c r="CQ79" s="40"/>
      <c r="CR79" s="56"/>
      <c r="CS79" s="40"/>
      <c r="CT79" s="40"/>
      <c r="CU79" s="41"/>
      <c r="CV79" s="41"/>
      <c r="CW79" s="49"/>
      <c r="CX79" s="40"/>
      <c r="CY79" s="49"/>
      <c r="CZ79" s="40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</row>
    <row r="80" spans="1:118">
      <c r="A80" s="65">
        <v>38899</v>
      </c>
      <c r="B80" s="40"/>
      <c r="C80" s="99">
        <f>'m1'!C80-m0!C80</f>
        <v>0</v>
      </c>
      <c r="D80" s="99">
        <f>'m1'!D80-m0!D80</f>
        <v>0</v>
      </c>
      <c r="E80" s="99">
        <f>'m1'!E80-m0!E80</f>
        <v>0</v>
      </c>
      <c r="F80" s="99">
        <f>'m1'!F80-m0!F80</f>
        <v>0</v>
      </c>
      <c r="G80" s="99">
        <f>'m1'!G80-m0!G80</f>
        <v>0</v>
      </c>
      <c r="H80" s="99">
        <f>'m1'!H80-m0!H80</f>
        <v>0</v>
      </c>
      <c r="I80" s="99">
        <f>'m1'!I80-m0!I80</f>
        <v>0</v>
      </c>
      <c r="J80" s="99">
        <f>'m1'!J80-m0!J80</f>
        <v>0</v>
      </c>
      <c r="K80" s="99">
        <f>'m1'!K80-m0!K80</f>
        <v>0</v>
      </c>
      <c r="L80" s="99">
        <f>'m1'!L80-m0!L80</f>
        <v>0</v>
      </c>
      <c r="M80" s="99">
        <f>'m1'!M80-m0!M80</f>
        <v>0</v>
      </c>
      <c r="N80" s="99">
        <f>'m1'!N80-m0!N80</f>
        <v>0</v>
      </c>
      <c r="O80" s="99">
        <f>'m1'!O80-m0!O80</f>
        <v>0</v>
      </c>
      <c r="P80" s="99">
        <f>'m1'!P80-m0!P80</f>
        <v>0</v>
      </c>
      <c r="Q80" s="99">
        <f>'m1'!Q80-m0!Q80</f>
        <v>0</v>
      </c>
      <c r="R80" s="99">
        <f>'m1'!R80-m0!R80</f>
        <v>0</v>
      </c>
      <c r="T80" s="576">
        <f>'m1'!T80-m0!T80</f>
        <v>0</v>
      </c>
      <c r="U80" s="576">
        <f>'m1'!U80-m0!U80</f>
        <v>0</v>
      </c>
      <c r="V80" s="576">
        <f>'m1'!V80-m0!V80</f>
        <v>0</v>
      </c>
      <c r="X80" s="542">
        <f>'m1'!X80-m0!X81</f>
        <v>2.5000000000000022E-3</v>
      </c>
      <c r="Y80" s="542">
        <f>'m1'!Y80-m0!Y81</f>
        <v>2.5000000000000022E-3</v>
      </c>
      <c r="Z80" s="542">
        <f>'m1'!Z80-m0!Z81</f>
        <v>2.5000000000000022E-3</v>
      </c>
      <c r="AA80" s="542">
        <f>'m1'!AA80-m0!AA81</f>
        <v>0</v>
      </c>
      <c r="AB80" s="561">
        <f>'m1'!AB80-m0!AB81</f>
        <v>-6.5000000000000002E-2</v>
      </c>
      <c r="AC80" s="561">
        <f>'m1'!AC80-m0!AC81</f>
        <v>0</v>
      </c>
      <c r="AD80" s="561">
        <f>'m1'!AD80-m0!AD81</f>
        <v>0</v>
      </c>
      <c r="AE80" s="561">
        <f>'m1'!AE80-m0!AE81</f>
        <v>0</v>
      </c>
      <c r="AF80" s="99">
        <f>'m1'!AF80-m0!AF81</f>
        <v>0</v>
      </c>
      <c r="AG80" s="99">
        <f>'m1'!AG80-m0!AG81</f>
        <v>0</v>
      </c>
      <c r="AH80" s="99"/>
      <c r="AI80" s="185">
        <f t="shared" si="2"/>
        <v>38899</v>
      </c>
      <c r="AJ80" s="99">
        <f>'m1'!AJ80-m0!AJ81</f>
        <v>-4.4999999999999929E-2</v>
      </c>
      <c r="AK80" s="99"/>
      <c r="AL80" s="100"/>
      <c r="AM80" s="99">
        <f>'m1'!AL80-m0!AL81</f>
        <v>0</v>
      </c>
      <c r="AN80" s="99">
        <f>'m1'!AM80-m0!AM81</f>
        <v>-1.6371723003842487E-2</v>
      </c>
      <c r="AO80" s="99">
        <f>'m1'!AN80-m0!AN81</f>
        <v>-4.4999999999999929E-2</v>
      </c>
      <c r="AP80" s="99">
        <f>'m1'!AO80-m0!AO81</f>
        <v>-4.4999999999999929E-2</v>
      </c>
      <c r="AQ80" s="99">
        <f>'m1'!AP80-m0!AP81</f>
        <v>-4.4999999999999929E-2</v>
      </c>
      <c r="AR80" s="99">
        <f>'m1'!AQ80-m0!AQ81</f>
        <v>-4.4999999999999929E-2</v>
      </c>
      <c r="AS80" s="99">
        <f>'m1'!AR80-m0!AR81</f>
        <v>-4.4999999999999929E-2</v>
      </c>
      <c r="AT80" s="99">
        <f>'m1'!AS80-m0!AS81</f>
        <v>-4.4999999999999929E-2</v>
      </c>
      <c r="AU80" s="99"/>
      <c r="AV80" s="99"/>
      <c r="AW80" s="99">
        <f>'m1'!AV80-m0!AV81</f>
        <v>0</v>
      </c>
      <c r="AX80" s="99">
        <f>'m1'!AW80-m0!AW81</f>
        <v>0</v>
      </c>
      <c r="AY80" s="99">
        <f>'m1'!AX80-m0!AX81</f>
        <v>-4.2499999999999982E-2</v>
      </c>
      <c r="AZ80" s="99">
        <f>'m1'!AY80-m0!AY81</f>
        <v>-4.2499999999999982E-2</v>
      </c>
      <c r="BA80" s="99">
        <f>'m1'!AZ80-m0!AZ81</f>
        <v>-0.10999999999999988</v>
      </c>
      <c r="BB80" s="99">
        <f>'m1'!BA80-m0!BA81</f>
        <v>-4.4999999999999929E-2</v>
      </c>
      <c r="BC80" s="99"/>
      <c r="BD80" s="99">
        <f>'m1'!BD80-m0!BC81</f>
        <v>-0.5</v>
      </c>
      <c r="BE80" s="99">
        <f>'m1'!BE80-m0!BD81</f>
        <v>0.24750000000000005</v>
      </c>
      <c r="BF80" s="99">
        <f>'m1'!BF80-m0!BE81</f>
        <v>-3.1269999999999998</v>
      </c>
      <c r="BG80" s="99"/>
      <c r="BH80" s="65"/>
      <c r="BI80" s="70"/>
      <c r="BJ80" s="63"/>
      <c r="BK80" s="40"/>
      <c r="BL80" s="63"/>
      <c r="BM80" s="63"/>
      <c r="BN80" s="40"/>
      <c r="BO80" s="40"/>
      <c r="BP80" s="71"/>
      <c r="BQ80" s="71"/>
      <c r="BR80" s="40"/>
      <c r="BS80" s="71"/>
      <c r="BT80" s="40"/>
      <c r="BU80" s="40"/>
      <c r="BV80" s="40"/>
      <c r="BW80" s="49"/>
      <c r="BX80" s="49"/>
      <c r="BY80" s="49"/>
      <c r="BZ80" s="40"/>
      <c r="CA80" s="40"/>
      <c r="CB80" s="40"/>
      <c r="CC80" s="49"/>
      <c r="CD80" s="48"/>
      <c r="CE80" s="48"/>
      <c r="CF80" s="40"/>
      <c r="CG80" s="48"/>
      <c r="CH80" s="40"/>
      <c r="CI80" s="56"/>
      <c r="CJ80" s="56"/>
      <c r="CK80" s="72"/>
      <c r="CL80" s="40"/>
      <c r="CM80" s="56"/>
      <c r="CN80" s="40"/>
      <c r="CO80" s="49"/>
      <c r="CP80" s="49"/>
      <c r="CQ80" s="40"/>
      <c r="CR80" s="56"/>
      <c r="CS80" s="40"/>
      <c r="CT80" s="40"/>
      <c r="CU80" s="41"/>
      <c r="CV80" s="41"/>
      <c r="CW80" s="49"/>
      <c r="CX80" s="40"/>
      <c r="CY80" s="49"/>
      <c r="CZ80" s="40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</row>
    <row r="81" spans="1:118">
      <c r="A81" s="65">
        <v>38930</v>
      </c>
      <c r="B81" s="40"/>
      <c r="C81" s="99">
        <f>'m1'!C81-m0!C81</f>
        <v>0</v>
      </c>
      <c r="D81" s="99">
        <f>'m1'!D81-m0!D81</f>
        <v>0</v>
      </c>
      <c r="E81" s="99">
        <f>'m1'!E81-m0!E81</f>
        <v>0</v>
      </c>
      <c r="F81" s="99">
        <f>'m1'!F81-m0!F81</f>
        <v>0</v>
      </c>
      <c r="G81" s="99">
        <f>'m1'!G81-m0!G81</f>
        <v>0</v>
      </c>
      <c r="H81" s="99">
        <f>'m1'!H81-m0!H81</f>
        <v>0</v>
      </c>
      <c r="I81" s="99">
        <f>'m1'!I81-m0!I81</f>
        <v>0</v>
      </c>
      <c r="J81" s="99">
        <f>'m1'!J81-m0!J81</f>
        <v>0</v>
      </c>
      <c r="K81" s="99">
        <f>'m1'!K81-m0!K81</f>
        <v>0</v>
      </c>
      <c r="L81" s="99">
        <f>'m1'!L81-m0!L81</f>
        <v>0</v>
      </c>
      <c r="M81" s="99">
        <f>'m1'!M81-m0!M81</f>
        <v>0</v>
      </c>
      <c r="N81" s="99">
        <f>'m1'!N81-m0!N81</f>
        <v>0</v>
      </c>
      <c r="O81" s="99">
        <f>'m1'!O81-m0!O81</f>
        <v>0</v>
      </c>
      <c r="P81" s="99">
        <f>'m1'!P81-m0!P81</f>
        <v>0</v>
      </c>
      <c r="Q81" s="99">
        <f>'m1'!Q81-m0!Q81</f>
        <v>0</v>
      </c>
      <c r="R81" s="99">
        <f>'m1'!R81-m0!R81</f>
        <v>0</v>
      </c>
      <c r="T81" s="576">
        <f>'m1'!T81-m0!T81</f>
        <v>0</v>
      </c>
      <c r="U81" s="576">
        <f>'m1'!U81-m0!U81</f>
        <v>0</v>
      </c>
      <c r="V81" s="576">
        <f>'m1'!V81-m0!V81</f>
        <v>0</v>
      </c>
      <c r="X81" s="542">
        <f>'m1'!X81-m0!X82</f>
        <v>2.5000000000000022E-3</v>
      </c>
      <c r="Y81" s="542">
        <f>'m1'!Y81-m0!Y82</f>
        <v>2.5000000000000022E-3</v>
      </c>
      <c r="Z81" s="542">
        <f>'m1'!Z81-m0!Z82</f>
        <v>2.5000000000000022E-3</v>
      </c>
      <c r="AA81" s="542">
        <f>'m1'!AA81-m0!AA82</f>
        <v>-1.0000000000000009E-2</v>
      </c>
      <c r="AB81" s="561">
        <f>'m1'!AB81-m0!AB82</f>
        <v>0.10000000000000003</v>
      </c>
      <c r="AC81" s="561">
        <f>'m1'!AC81-m0!AC82</f>
        <v>1.0000000000000009E-2</v>
      </c>
      <c r="AD81" s="561">
        <f>'m1'!AD81-m0!AD82</f>
        <v>2.2499999999999992E-2</v>
      </c>
      <c r="AE81" s="561">
        <f>'m1'!AE81-m0!AE82</f>
        <v>0</v>
      </c>
      <c r="AF81" s="99">
        <f>'m1'!AF81-m0!AF82</f>
        <v>0</v>
      </c>
      <c r="AG81" s="99">
        <f>'m1'!AG81-m0!AG82</f>
        <v>0</v>
      </c>
      <c r="AH81" s="99"/>
      <c r="AI81" s="185">
        <f t="shared" si="2"/>
        <v>38930</v>
      </c>
      <c r="AJ81" s="99">
        <f>'m1'!AJ81-m0!AJ82</f>
        <v>1.2999999999999456E-2</v>
      </c>
      <c r="AK81" s="99"/>
      <c r="AL81" s="100"/>
      <c r="AM81" s="99">
        <f>'m1'!AL81-m0!AL82</f>
        <v>0</v>
      </c>
      <c r="AN81" s="99">
        <f>'m1'!AM81-m0!AM82</f>
        <v>2.166354983479879E-2</v>
      </c>
      <c r="AO81" s="99">
        <f>'m1'!AN81-m0!AN82</f>
        <v>1.2999999999999456E-2</v>
      </c>
      <c r="AP81" s="99">
        <f>'m1'!AO81-m0!AO82</f>
        <v>1.2999999999999456E-2</v>
      </c>
      <c r="AQ81" s="99">
        <f>'m1'!AP81-m0!AP82</f>
        <v>1.2999999999999456E-2</v>
      </c>
      <c r="AR81" s="99">
        <f>'m1'!AQ81-m0!AQ82</f>
        <v>1.2999999999999456E-2</v>
      </c>
      <c r="AS81" s="99">
        <f>'m1'!AR81-m0!AR82</f>
        <v>1.2999999999999456E-2</v>
      </c>
      <c r="AT81" s="99">
        <f>'m1'!AS81-m0!AS82</f>
        <v>1.2999999999999456E-2</v>
      </c>
      <c r="AU81" s="99"/>
      <c r="AV81" s="99"/>
      <c r="AW81" s="99">
        <f>'m1'!AV81-m0!AV82</f>
        <v>0</v>
      </c>
      <c r="AX81" s="99">
        <f>'m1'!AW81-m0!AW82</f>
        <v>0</v>
      </c>
      <c r="AY81" s="99">
        <f>'m1'!AX81-m0!AX82</f>
        <v>1.5499999999999403E-2</v>
      </c>
      <c r="AZ81" s="99">
        <f>'m1'!AY81-m0!AY82</f>
        <v>1.5499999999999403E-2</v>
      </c>
      <c r="BA81" s="99">
        <f>'m1'!AZ81-m0!AZ82</f>
        <v>0.11299999999999955</v>
      </c>
      <c r="BB81" s="99">
        <f>'m1'!BA81-m0!BA82</f>
        <v>2.2999999999999243E-2</v>
      </c>
      <c r="BC81" s="99"/>
      <c r="BD81" s="99">
        <f>'m1'!BD81-m0!BC82</f>
        <v>-0.44200000000000061</v>
      </c>
      <c r="BE81" s="99">
        <f>'m1'!BE81-m0!BD82</f>
        <v>0.30549999999999944</v>
      </c>
      <c r="BF81" s="99">
        <f>'m1'!BF81-m0!BE82</f>
        <v>-3.1140000000000003</v>
      </c>
      <c r="BG81" s="99"/>
      <c r="BH81" s="65"/>
      <c r="BI81" s="70"/>
      <c r="BJ81" s="63"/>
      <c r="BK81" s="40"/>
      <c r="BL81" s="63"/>
      <c r="BM81" s="63"/>
      <c r="BN81" s="40"/>
      <c r="BO81" s="40"/>
      <c r="BP81" s="71"/>
      <c r="BQ81" s="71"/>
      <c r="BR81" s="40"/>
      <c r="BS81" s="71"/>
      <c r="BT81" s="40"/>
      <c r="BU81" s="40"/>
      <c r="BV81" s="40"/>
      <c r="BW81" s="49"/>
      <c r="BX81" s="49"/>
      <c r="BY81" s="49"/>
      <c r="BZ81" s="40"/>
      <c r="CA81" s="40"/>
      <c r="CB81" s="40"/>
      <c r="CC81" s="49"/>
      <c r="CD81" s="48"/>
      <c r="CE81" s="48"/>
      <c r="CF81" s="40"/>
      <c r="CG81" s="48"/>
      <c r="CH81" s="40"/>
      <c r="CI81" s="56"/>
      <c r="CJ81" s="56"/>
      <c r="CK81" s="72"/>
      <c r="CL81" s="40"/>
      <c r="CM81" s="56"/>
      <c r="CN81" s="40"/>
      <c r="CO81" s="49"/>
      <c r="CP81" s="49"/>
      <c r="CQ81" s="40"/>
      <c r="CR81" s="56"/>
      <c r="CS81" s="40"/>
      <c r="CT81" s="40"/>
      <c r="CU81" s="41"/>
      <c r="CV81" s="41"/>
      <c r="CW81" s="49"/>
      <c r="CX81" s="40"/>
      <c r="CY81" s="49"/>
      <c r="CZ81" s="40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</row>
    <row r="82" spans="1:118">
      <c r="A82" s="65">
        <v>38961</v>
      </c>
      <c r="B82" s="40"/>
      <c r="C82" s="99">
        <f>'m1'!C82-m0!C82</f>
        <v>0</v>
      </c>
      <c r="D82" s="99">
        <f>'m1'!D82-m0!D82</f>
        <v>0</v>
      </c>
      <c r="E82" s="99">
        <f>'m1'!E82-m0!E82</f>
        <v>0</v>
      </c>
      <c r="F82" s="99">
        <f>'m1'!F82-m0!F82</f>
        <v>0</v>
      </c>
      <c r="G82" s="99">
        <f>'m1'!G82-m0!G82</f>
        <v>0</v>
      </c>
      <c r="H82" s="99">
        <f>'m1'!H82-m0!H82</f>
        <v>0</v>
      </c>
      <c r="I82" s="99">
        <f>'m1'!I82-m0!I82</f>
        <v>0</v>
      </c>
      <c r="J82" s="99">
        <f>'m1'!J82-m0!J82</f>
        <v>0</v>
      </c>
      <c r="K82" s="99">
        <f>'m1'!K82-m0!K82</f>
        <v>0</v>
      </c>
      <c r="L82" s="99">
        <f>'m1'!L82-m0!L82</f>
        <v>0</v>
      </c>
      <c r="M82" s="99">
        <f>'m1'!M82-m0!M82</f>
        <v>0</v>
      </c>
      <c r="N82" s="99">
        <f>'m1'!N82-m0!N82</f>
        <v>0</v>
      </c>
      <c r="O82" s="99">
        <f>'m1'!O82-m0!O82</f>
        <v>0</v>
      </c>
      <c r="P82" s="99">
        <f>'m1'!P82-m0!P82</f>
        <v>0</v>
      </c>
      <c r="Q82" s="99">
        <f>'m1'!Q82-m0!Q82</f>
        <v>0</v>
      </c>
      <c r="R82" s="99">
        <f>'m1'!R82-m0!R82</f>
        <v>0</v>
      </c>
      <c r="T82" s="576">
        <f>'m1'!T82-m0!T82</f>
        <v>0</v>
      </c>
      <c r="U82" s="576">
        <f>'m1'!U82-m0!U82</f>
        <v>0</v>
      </c>
      <c r="V82" s="576">
        <f>'m1'!V82-m0!V82</f>
        <v>0</v>
      </c>
      <c r="X82" s="542">
        <f>'m1'!X82-m0!X83</f>
        <v>-1.5000000000000013E-2</v>
      </c>
      <c r="Y82" s="542">
        <f>'m1'!Y82-m0!Y83</f>
        <v>-1.5000000000000013E-2</v>
      </c>
      <c r="Z82" s="542">
        <f>'m1'!Z82-m0!Z83</f>
        <v>-1.4999999999999999E-2</v>
      </c>
      <c r="AA82" s="542">
        <f>'m1'!AA82-m0!AA83</f>
        <v>-1.4999999999999986E-2</v>
      </c>
      <c r="AB82" s="561">
        <f>'m1'!AB82-m0!AB83</f>
        <v>-7.0000000000000007E-2</v>
      </c>
      <c r="AC82" s="561">
        <f>'m1'!AC82-m0!AC83</f>
        <v>-7.2500000000000009E-2</v>
      </c>
      <c r="AD82" s="561">
        <f>'m1'!AD82-m0!AD83</f>
        <v>-2.2499999999999992E-2</v>
      </c>
      <c r="AE82" s="561">
        <f>'m1'!AE82-m0!AE83</f>
        <v>-2.5000000000000022E-3</v>
      </c>
      <c r="AF82" s="99">
        <f>'m1'!AF82-m0!AF83</f>
        <v>0</v>
      </c>
      <c r="AG82" s="99">
        <f>'m1'!AG82-m0!AG83</f>
        <v>0</v>
      </c>
      <c r="AH82" s="99"/>
      <c r="AI82" s="185">
        <f t="shared" si="2"/>
        <v>38961</v>
      </c>
      <c r="AJ82" s="99">
        <f>'m1'!AJ82-m0!AJ83</f>
        <v>-1.6999999999999904E-2</v>
      </c>
      <c r="AK82" s="99"/>
      <c r="AL82" s="100"/>
      <c r="AM82" s="99">
        <f>'m1'!AL82-m0!AL83</f>
        <v>0</v>
      </c>
      <c r="AN82" s="99">
        <f>'m1'!AM82-m0!AM83</f>
        <v>1.6673604121195673E-3</v>
      </c>
      <c r="AO82" s="99">
        <f>'m1'!AN82-m0!AN83</f>
        <v>-1.6999999999999904E-2</v>
      </c>
      <c r="AP82" s="99">
        <f>'m1'!AO82-m0!AO83</f>
        <v>-1.6999999999999904E-2</v>
      </c>
      <c r="AQ82" s="99">
        <f>'m1'!AP82-m0!AP83</f>
        <v>-1.6999999999999904E-2</v>
      </c>
      <c r="AR82" s="99">
        <f>'m1'!AQ82-m0!AQ83</f>
        <v>-1.6999999999999904E-2</v>
      </c>
      <c r="AS82" s="99">
        <f>'m1'!AR82-m0!AR83</f>
        <v>-1.6999999999999904E-2</v>
      </c>
      <c r="AT82" s="99">
        <f>'m1'!AS82-m0!AS83</f>
        <v>-1.6999999999999904E-2</v>
      </c>
      <c r="AU82" s="99"/>
      <c r="AV82" s="99"/>
      <c r="AW82" s="99">
        <f>'m1'!AV82-m0!AV83</f>
        <v>0</v>
      </c>
      <c r="AX82" s="99">
        <f>'m1'!AW82-m0!AW83</f>
        <v>0</v>
      </c>
      <c r="AY82" s="99">
        <f>'m1'!AX82-m0!AX83</f>
        <v>-3.2000000000000028E-2</v>
      </c>
      <c r="AZ82" s="99">
        <f>'m1'!AY82-m0!AY83</f>
        <v>-3.1999999999999584E-2</v>
      </c>
      <c r="BA82" s="99">
        <f>'m1'!AZ82-m0!AZ83</f>
        <v>-8.6999999999999744E-2</v>
      </c>
      <c r="BB82" s="99">
        <f>'m1'!BA82-m0!BA83</f>
        <v>-8.9499999999999691E-2</v>
      </c>
      <c r="BC82" s="99"/>
      <c r="BD82" s="99">
        <f>'m1'!BD82-m0!BC83</f>
        <v>-0.47449999999999992</v>
      </c>
      <c r="BE82" s="99">
        <f>'m1'!BE82-m0!BD83</f>
        <v>0.27550000000000008</v>
      </c>
      <c r="BF82" s="99">
        <f>'m1'!BF82-m0!BE83</f>
        <v>-3.1310000000000002</v>
      </c>
      <c r="BG82" s="99"/>
      <c r="BH82" s="65"/>
      <c r="BI82" s="70"/>
      <c r="BJ82" s="63"/>
      <c r="BK82" s="40"/>
      <c r="BL82" s="63"/>
      <c r="BM82" s="63"/>
      <c r="BN82" s="40"/>
      <c r="BO82" s="40"/>
      <c r="BP82" s="71"/>
      <c r="BQ82" s="71"/>
      <c r="BR82" s="40"/>
      <c r="BS82" s="71"/>
      <c r="BT82" s="40"/>
      <c r="BU82" s="40"/>
      <c r="BV82" s="40"/>
      <c r="BW82" s="49"/>
      <c r="BX82" s="49"/>
      <c r="BY82" s="49"/>
      <c r="BZ82" s="40"/>
      <c r="CA82" s="40"/>
      <c r="CB82" s="40"/>
      <c r="CC82" s="49"/>
      <c r="CD82" s="48"/>
      <c r="CE82" s="48"/>
      <c r="CF82" s="40"/>
      <c r="CG82" s="48"/>
      <c r="CH82" s="40"/>
      <c r="CI82" s="56"/>
      <c r="CJ82" s="56"/>
      <c r="CK82" s="72"/>
      <c r="CL82" s="40"/>
      <c r="CM82" s="56"/>
      <c r="CN82" s="40"/>
      <c r="CO82" s="49"/>
      <c r="CP82" s="49"/>
      <c r="CQ82" s="40"/>
      <c r="CR82" s="56"/>
      <c r="CS82" s="40"/>
      <c r="CT82" s="40"/>
      <c r="CU82" s="41"/>
      <c r="CV82" s="41"/>
      <c r="CW82" s="49"/>
      <c r="CX82" s="40"/>
      <c r="CY82" s="49"/>
      <c r="CZ82" s="40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</row>
    <row r="83" spans="1:118">
      <c r="A83" s="65">
        <v>38991</v>
      </c>
      <c r="B83" s="40"/>
      <c r="C83" s="99">
        <f>'m1'!C83-m0!C83</f>
        <v>0</v>
      </c>
      <c r="D83" s="99">
        <f>'m1'!D83-m0!D83</f>
        <v>0</v>
      </c>
      <c r="E83" s="99">
        <f>'m1'!E83-m0!E83</f>
        <v>0</v>
      </c>
      <c r="F83" s="99">
        <f>'m1'!F83-m0!F83</f>
        <v>0</v>
      </c>
      <c r="G83" s="99">
        <f>'m1'!G83-m0!G83</f>
        <v>0</v>
      </c>
      <c r="H83" s="99">
        <f>'m1'!H83-m0!H83</f>
        <v>0</v>
      </c>
      <c r="I83" s="99">
        <f>'m1'!I83-m0!I83</f>
        <v>0</v>
      </c>
      <c r="J83" s="99">
        <f>'m1'!J83-m0!J83</f>
        <v>0</v>
      </c>
      <c r="K83" s="99">
        <f>'m1'!K83-m0!K83</f>
        <v>0</v>
      </c>
      <c r="L83" s="99">
        <f>'m1'!L83-m0!L83</f>
        <v>0</v>
      </c>
      <c r="M83" s="99">
        <f>'m1'!M83-m0!M83</f>
        <v>0</v>
      </c>
      <c r="N83" s="99">
        <f>'m1'!N83-m0!N83</f>
        <v>0</v>
      </c>
      <c r="O83" s="99">
        <f>'m1'!O83-m0!O83</f>
        <v>0</v>
      </c>
      <c r="P83" s="99">
        <f>'m1'!P83-m0!P83</f>
        <v>0</v>
      </c>
      <c r="Q83" s="99">
        <f>'m1'!Q83-m0!Q83</f>
        <v>0</v>
      </c>
      <c r="R83" s="99">
        <f>'m1'!R83-m0!R83</f>
        <v>0</v>
      </c>
      <c r="T83" s="576">
        <f>'m1'!T83-m0!T83</f>
        <v>0</v>
      </c>
      <c r="U83" s="576">
        <f>'m1'!U83-m0!U83</f>
        <v>0</v>
      </c>
      <c r="V83" s="576">
        <f>'m1'!V83-m0!V83</f>
        <v>0</v>
      </c>
      <c r="X83" s="542">
        <f>'m1'!X83-m0!X84</f>
        <v>-6.25E-2</v>
      </c>
      <c r="Y83" s="542">
        <f>'m1'!Y83-m0!Y84</f>
        <v>-6.25E-2</v>
      </c>
      <c r="Z83" s="542">
        <f>'m1'!Z83-m0!Z84</f>
        <v>-4.250000000000001E-2</v>
      </c>
      <c r="AA83" s="542">
        <f>'m1'!AA83-m0!AA84</f>
        <v>-3.7500000000000006E-2</v>
      </c>
      <c r="AB83" s="561">
        <f>'m1'!AB83-m0!AB84</f>
        <v>-0.3</v>
      </c>
      <c r="AC83" s="561">
        <f>'m1'!AC83-m0!AC84</f>
        <v>-9.2500000000000027E-2</v>
      </c>
      <c r="AD83" s="561">
        <f>'m1'!AD83-m0!AD84</f>
        <v>-0.10249999999999998</v>
      </c>
      <c r="AE83" s="561">
        <f>'m1'!AE83-m0!AE84</f>
        <v>-7.4999999999999983E-2</v>
      </c>
      <c r="AF83" s="99">
        <f>'m1'!AF83-m0!AF84</f>
        <v>-4.2499999999999982E-2</v>
      </c>
      <c r="AG83" s="99">
        <f>'m1'!AG83-m0!AG84</f>
        <v>0</v>
      </c>
      <c r="AH83" s="99"/>
      <c r="AI83" s="185">
        <f t="shared" si="2"/>
        <v>38991</v>
      </c>
      <c r="AJ83" s="99">
        <f>'m1'!AJ83-m0!AJ84</f>
        <v>-9.3999999999999861E-2</v>
      </c>
      <c r="AK83" s="99"/>
      <c r="AL83" s="100"/>
      <c r="AM83" s="99">
        <f>'m1'!AL83-m0!AL84</f>
        <v>0</v>
      </c>
      <c r="AN83" s="99">
        <f>'m1'!AM83-m0!AM84</f>
        <v>-0.10197332745766108</v>
      </c>
      <c r="AO83" s="99">
        <f>'m1'!AN83-m0!AN84</f>
        <v>-0.17899999999999983</v>
      </c>
      <c r="AP83" s="99">
        <f>'m1'!AO83-m0!AO84</f>
        <v>-0.17899999999999983</v>
      </c>
      <c r="AQ83" s="99">
        <f>'m1'!AP83-m0!AP84</f>
        <v>-0.17899999999999983</v>
      </c>
      <c r="AR83" s="99">
        <f>'m1'!AQ83-m0!AQ84</f>
        <v>-0.30899999999999972</v>
      </c>
      <c r="AS83" s="99">
        <f>'m1'!AR83-m0!AR84</f>
        <v>-0.27899999999999947</v>
      </c>
      <c r="AT83" s="99">
        <f>'m1'!AS83-m0!AS84</f>
        <v>-0.2889999999999997</v>
      </c>
      <c r="AU83" s="99"/>
      <c r="AV83" s="99"/>
      <c r="AW83" s="99">
        <f>'m1'!AV83-m0!AV84</f>
        <v>0</v>
      </c>
      <c r="AX83" s="99">
        <f>'m1'!AW83-m0!AW84</f>
        <v>0</v>
      </c>
      <c r="AY83" s="99">
        <f>'m1'!AX83-m0!AX84</f>
        <v>-0.15649999999999986</v>
      </c>
      <c r="AZ83" s="99">
        <f>'m1'!AY83-m0!AY84</f>
        <v>-0.13649999999999984</v>
      </c>
      <c r="BA83" s="99">
        <f>'m1'!AZ83-m0!AZ84</f>
        <v>-0.39400000000000013</v>
      </c>
      <c r="BB83" s="99">
        <f>'m1'!BA83-m0!BA84</f>
        <v>-0.18650000000000011</v>
      </c>
      <c r="BC83" s="99"/>
      <c r="BD83" s="99">
        <f>'m1'!BD83-m0!BC84</f>
        <v>-0.62649999999999961</v>
      </c>
      <c r="BE83" s="99">
        <f>'m1'!BE83-m0!BD84</f>
        <v>0.15600000000000014</v>
      </c>
      <c r="BF83" s="99">
        <f>'m1'!BF83-m0!BE84</f>
        <v>-3.2250000000000001</v>
      </c>
      <c r="BG83" s="99"/>
      <c r="BH83" s="65"/>
      <c r="BI83" s="70"/>
      <c r="BJ83" s="63"/>
      <c r="BK83" s="40"/>
      <c r="BL83" s="63"/>
      <c r="BM83" s="63"/>
      <c r="BN83" s="40"/>
      <c r="BO83" s="40"/>
      <c r="BP83" s="71"/>
      <c r="BQ83" s="71"/>
      <c r="BR83" s="40"/>
      <c r="BS83" s="71"/>
      <c r="BT83" s="40"/>
      <c r="BU83" s="40"/>
      <c r="BV83" s="40"/>
      <c r="BW83" s="49"/>
      <c r="BX83" s="49"/>
      <c r="BY83" s="49"/>
      <c r="BZ83" s="40"/>
      <c r="CA83" s="40"/>
      <c r="CB83" s="40"/>
      <c r="CC83" s="49"/>
      <c r="CD83" s="48"/>
      <c r="CE83" s="48"/>
      <c r="CF83" s="40"/>
      <c r="CG83" s="48"/>
      <c r="CH83" s="40"/>
      <c r="CI83" s="56"/>
      <c r="CJ83" s="56"/>
      <c r="CK83" s="72"/>
      <c r="CL83" s="40"/>
      <c r="CM83" s="56"/>
      <c r="CN83" s="40"/>
      <c r="CO83" s="49"/>
      <c r="CP83" s="49"/>
      <c r="CQ83" s="40"/>
      <c r="CR83" s="56"/>
      <c r="CS83" s="40"/>
      <c r="CT83" s="40"/>
      <c r="CU83" s="41"/>
      <c r="CV83" s="41"/>
      <c r="CW83" s="49"/>
      <c r="CX83" s="40"/>
      <c r="CY83" s="49"/>
      <c r="CZ83" s="40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</row>
    <row r="84" spans="1:118">
      <c r="A84" s="65">
        <v>39022</v>
      </c>
      <c r="B84" s="40"/>
      <c r="C84" s="99">
        <f>'m1'!C84-m0!C84</f>
        <v>0</v>
      </c>
      <c r="D84" s="99">
        <f>'m1'!D84-m0!D84</f>
        <v>0</v>
      </c>
      <c r="E84" s="99">
        <f>'m1'!E84-m0!E84</f>
        <v>0</v>
      </c>
      <c r="F84" s="99">
        <f>'m1'!F84-m0!F84</f>
        <v>0</v>
      </c>
      <c r="G84" s="99">
        <f>'m1'!G84-m0!G84</f>
        <v>0</v>
      </c>
      <c r="H84" s="99">
        <f>'m1'!H84-m0!H84</f>
        <v>0</v>
      </c>
      <c r="I84" s="99">
        <f>'m1'!I84-m0!I84</f>
        <v>0</v>
      </c>
      <c r="J84" s="99">
        <f>'m1'!J84-m0!J84</f>
        <v>0</v>
      </c>
      <c r="K84" s="99">
        <f>'m1'!K84-m0!K84</f>
        <v>0</v>
      </c>
      <c r="L84" s="99">
        <f>'m1'!L84-m0!L84</f>
        <v>0</v>
      </c>
      <c r="M84" s="99">
        <f>'m1'!M84-m0!M84</f>
        <v>0</v>
      </c>
      <c r="N84" s="99">
        <f>'m1'!N84-m0!N84</f>
        <v>0</v>
      </c>
      <c r="O84" s="99">
        <f>'m1'!O84-m0!O84</f>
        <v>0</v>
      </c>
      <c r="P84" s="99">
        <f>'m1'!P84-m0!P84</f>
        <v>0</v>
      </c>
      <c r="Q84" s="99">
        <f>'m1'!Q84-m0!Q84</f>
        <v>0</v>
      </c>
      <c r="R84" s="99">
        <f>'m1'!R84-m0!R84</f>
        <v>0</v>
      </c>
      <c r="T84" s="576">
        <f>'m1'!T84-m0!T84</f>
        <v>0</v>
      </c>
      <c r="U84" s="576">
        <f>'m1'!U84-m0!U84</f>
        <v>0</v>
      </c>
      <c r="V84" s="576">
        <f>'m1'!V84-m0!V84</f>
        <v>0</v>
      </c>
      <c r="X84" s="542">
        <f>'m1'!X84-m0!X85</f>
        <v>-3.999999999999998E-2</v>
      </c>
      <c r="Y84" s="542">
        <f>'m1'!Y84-m0!Y85</f>
        <v>-3.999999999999998E-2</v>
      </c>
      <c r="Z84" s="542">
        <f>'m1'!Z84-m0!Z85</f>
        <v>-3.999999999999998E-2</v>
      </c>
      <c r="AA84" s="542">
        <f>'m1'!AA84-m0!AA85</f>
        <v>-7.4999999999999928E-3</v>
      </c>
      <c r="AB84" s="561">
        <f>'m1'!AB84-m0!AB85</f>
        <v>-0.505</v>
      </c>
      <c r="AC84" s="561">
        <f>'m1'!AC84-m0!AC85</f>
        <v>-0.33500000000000002</v>
      </c>
      <c r="AD84" s="561">
        <f>'m1'!AD84-m0!AD85</f>
        <v>-5.0000000000000044E-2</v>
      </c>
      <c r="AE84" s="561">
        <f>'m1'!AE84-m0!AE85</f>
        <v>-5.4999999999999993E-2</v>
      </c>
      <c r="AF84" s="99">
        <f>'m1'!AF84-m0!AF85</f>
        <v>0</v>
      </c>
      <c r="AG84" s="99">
        <f>'m1'!AG84-m0!AG85</f>
        <v>0</v>
      </c>
      <c r="AH84" s="99"/>
      <c r="AI84" s="185">
        <f t="shared" si="2"/>
        <v>39022</v>
      </c>
      <c r="AJ84" s="99">
        <f>'m1'!AJ84-m0!AJ85</f>
        <v>-9.6000000000000085E-2</v>
      </c>
      <c r="AK84" s="99"/>
      <c r="AL84" s="100"/>
      <c r="AM84" s="99">
        <f>'m1'!AL84-m0!AL85</f>
        <v>0</v>
      </c>
      <c r="AN84" s="99">
        <f>'m1'!AM84-m0!AM85</f>
        <v>-4.8049743404960488E-2</v>
      </c>
      <c r="AO84" s="99">
        <f>'m1'!AN84-m0!AN85</f>
        <v>-9.6000000000000085E-2</v>
      </c>
      <c r="AP84" s="99">
        <f>'m1'!AO84-m0!AO85</f>
        <v>-9.6000000000000085E-2</v>
      </c>
      <c r="AQ84" s="99">
        <f>'m1'!AP84-m0!AP85</f>
        <v>-9.6000000000000085E-2</v>
      </c>
      <c r="AR84" s="99">
        <f>'m1'!AQ84-m0!AQ85</f>
        <v>-9.6000000000000085E-2</v>
      </c>
      <c r="AS84" s="99">
        <f>'m1'!AR84-m0!AR85</f>
        <v>-9.6000000000000085E-2</v>
      </c>
      <c r="AT84" s="99">
        <f>'m1'!AS84-m0!AS85</f>
        <v>-9.6000000000000085E-2</v>
      </c>
      <c r="AU84" s="99"/>
      <c r="AV84" s="99"/>
      <c r="AW84" s="99">
        <f>'m1'!AV84-m0!AV85</f>
        <v>0</v>
      </c>
      <c r="AX84" s="99">
        <f>'m1'!AW84-m0!AW85</f>
        <v>0</v>
      </c>
      <c r="AY84" s="99">
        <f>'m1'!AX84-m0!AX85</f>
        <v>-0.13600000000000012</v>
      </c>
      <c r="AZ84" s="99">
        <f>'m1'!AY84-m0!AY85</f>
        <v>-0.13599999999999968</v>
      </c>
      <c r="BA84" s="99">
        <f>'m1'!AZ84-m0!AZ85</f>
        <v>-0.60099999999999998</v>
      </c>
      <c r="BB84" s="99">
        <f>'m1'!BA84-m0!BA85</f>
        <v>-0.43100000000000049</v>
      </c>
      <c r="BC84" s="99"/>
      <c r="BD84" s="99">
        <f>'m1'!BD84-m0!BC85</f>
        <v>-0.64100000000000001</v>
      </c>
      <c r="BE84" s="99">
        <f>'m1'!BE84-m0!BD85</f>
        <v>0.15399999999999991</v>
      </c>
      <c r="BF84" s="99">
        <f>'m1'!BF84-m0!BE85</f>
        <v>-3.3210000000000002</v>
      </c>
      <c r="BG84" s="99"/>
      <c r="BH84" s="65"/>
      <c r="BI84" s="70"/>
      <c r="BJ84" s="63"/>
      <c r="BK84" s="40"/>
      <c r="BL84" s="63"/>
      <c r="BM84" s="63"/>
      <c r="BN84" s="40"/>
      <c r="BO84" s="40"/>
      <c r="BP84" s="71"/>
      <c r="BQ84" s="71"/>
      <c r="BR84" s="40"/>
      <c r="BS84" s="71"/>
      <c r="BT84" s="40"/>
      <c r="BU84" s="40"/>
      <c r="BV84" s="40"/>
      <c r="BW84" s="49"/>
      <c r="BX84" s="49"/>
      <c r="BY84" s="49"/>
      <c r="BZ84" s="40"/>
      <c r="CA84" s="40"/>
      <c r="CB84" s="40"/>
      <c r="CC84" s="49"/>
      <c r="CD84" s="48"/>
      <c r="CE84" s="48"/>
      <c r="CF84" s="40"/>
      <c r="CG84" s="48"/>
      <c r="CH84" s="40"/>
      <c r="CI84" s="56"/>
      <c r="CJ84" s="56"/>
      <c r="CK84" s="72"/>
      <c r="CL84" s="40"/>
      <c r="CM84" s="56"/>
      <c r="CN84" s="40"/>
      <c r="CO84" s="49"/>
      <c r="CP84" s="49"/>
      <c r="CQ84" s="40"/>
      <c r="CR84" s="56"/>
      <c r="CS84" s="40"/>
      <c r="CT84" s="40"/>
      <c r="CU84" s="41"/>
      <c r="CV84" s="41"/>
      <c r="CW84" s="49"/>
      <c r="CX84" s="40"/>
      <c r="CY84" s="49"/>
      <c r="CZ84" s="40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</row>
    <row r="85" spans="1:118">
      <c r="A85" s="65">
        <v>39052</v>
      </c>
      <c r="B85" s="40"/>
      <c r="C85" s="99">
        <f>'m1'!C85-m0!C85</f>
        <v>0</v>
      </c>
      <c r="D85" s="99">
        <f>'m1'!D85-m0!D85</f>
        <v>0</v>
      </c>
      <c r="E85" s="99">
        <f>'m1'!E85-m0!E85</f>
        <v>0</v>
      </c>
      <c r="F85" s="99">
        <f>'m1'!F85-m0!F85</f>
        <v>0</v>
      </c>
      <c r="G85" s="99">
        <f>'m1'!G85-m0!G85</f>
        <v>0</v>
      </c>
      <c r="H85" s="99">
        <f>'m1'!H85-m0!H85</f>
        <v>0</v>
      </c>
      <c r="I85" s="99">
        <f>'m1'!I85-m0!I85</f>
        <v>0</v>
      </c>
      <c r="J85" s="99">
        <f>'m1'!J85-m0!J85</f>
        <v>0</v>
      </c>
      <c r="K85" s="99">
        <f>'m1'!K85-m0!K85</f>
        <v>0</v>
      </c>
      <c r="L85" s="99">
        <f>'m1'!L85-m0!L85</f>
        <v>0</v>
      </c>
      <c r="M85" s="99">
        <f>'m1'!M85-m0!M85</f>
        <v>0</v>
      </c>
      <c r="N85" s="99">
        <f>'m1'!N85-m0!N85</f>
        <v>0</v>
      </c>
      <c r="O85" s="99">
        <f>'m1'!O85-m0!O85</f>
        <v>0</v>
      </c>
      <c r="P85" s="99">
        <f>'m1'!P85-m0!P85</f>
        <v>0</v>
      </c>
      <c r="Q85" s="99">
        <f>'m1'!Q85-m0!Q85</f>
        <v>0</v>
      </c>
      <c r="R85" s="99">
        <f>'m1'!R85-m0!R85</f>
        <v>0</v>
      </c>
      <c r="T85" s="576">
        <f>'m1'!T85-m0!T85</f>
        <v>0</v>
      </c>
      <c r="U85" s="576">
        <f>'m1'!U85-m0!U85</f>
        <v>0</v>
      </c>
      <c r="V85" s="576">
        <f>'m1'!V85-m0!V85</f>
        <v>0</v>
      </c>
      <c r="X85" s="542">
        <f>'m1'!X85-m0!X86</f>
        <v>-1.2500000000000011E-2</v>
      </c>
      <c r="Y85" s="542">
        <f>'m1'!Y85-m0!Y86</f>
        <v>-1.2500000000000011E-2</v>
      </c>
      <c r="Z85" s="542">
        <f>'m1'!Z85-m0!Z86</f>
        <v>-4.5000000000000012E-2</v>
      </c>
      <c r="AA85" s="542">
        <f>'m1'!AA85-m0!AA86</f>
        <v>-1.4999999999999999E-2</v>
      </c>
      <c r="AB85" s="561">
        <f>'m1'!AB85-m0!AB86</f>
        <v>-0.34499999999999997</v>
      </c>
      <c r="AC85" s="561">
        <f>'m1'!AC85-m0!AC86</f>
        <v>-0.16499999999999992</v>
      </c>
      <c r="AD85" s="561">
        <f>'m1'!AD85-m0!AD86</f>
        <v>-9.9999999999999978E-2</v>
      </c>
      <c r="AE85" s="561">
        <f>'m1'!AE85-m0!AE86</f>
        <v>-4.7500000000000042E-2</v>
      </c>
      <c r="AF85" s="99">
        <f>'m1'!AF85-m0!AF86</f>
        <v>0</v>
      </c>
      <c r="AG85" s="99">
        <f>'m1'!AG85-m0!AG86</f>
        <v>0</v>
      </c>
      <c r="AH85" s="99"/>
      <c r="AI85" s="185">
        <f t="shared" si="2"/>
        <v>39052</v>
      </c>
      <c r="AJ85" s="99">
        <f>'m1'!AJ85-m0!AJ86</f>
        <v>-0.1419999999999999</v>
      </c>
      <c r="AK85" s="99"/>
      <c r="AL85" s="100"/>
      <c r="AM85" s="99">
        <f>'m1'!AL85-m0!AL86</f>
        <v>0</v>
      </c>
      <c r="AN85" s="99">
        <f>'m1'!AM85-m0!AM86</f>
        <v>-9.20004853645775E-2</v>
      </c>
      <c r="AO85" s="99">
        <f>'m1'!AN85-m0!AN86</f>
        <v>-0.16699999999999982</v>
      </c>
      <c r="AP85" s="99">
        <f>'m1'!AO85-m0!AO86</f>
        <v>-0.16699999999999982</v>
      </c>
      <c r="AQ85" s="99">
        <f>'m1'!AP85-m0!AP86</f>
        <v>-0.16699999999999982</v>
      </c>
      <c r="AR85" s="99">
        <f>'m1'!AQ85-m0!AQ86</f>
        <v>-0.16699999999999982</v>
      </c>
      <c r="AS85" s="99">
        <f>'m1'!AR85-m0!AR86</f>
        <v>-0.16699999999999982</v>
      </c>
      <c r="AT85" s="99">
        <f>'m1'!AS85-m0!AS86</f>
        <v>-0.16699999999999982</v>
      </c>
      <c r="AU85" s="99"/>
      <c r="AV85" s="99"/>
      <c r="AW85" s="99">
        <f>'m1'!AV85-m0!AV86</f>
        <v>0</v>
      </c>
      <c r="AX85" s="99">
        <f>'m1'!AW85-m0!AW86</f>
        <v>0</v>
      </c>
      <c r="AY85" s="99">
        <f>'m1'!AX85-m0!AX86</f>
        <v>-0.15449999999999964</v>
      </c>
      <c r="AZ85" s="99">
        <f>'m1'!AY85-m0!AY86</f>
        <v>-0.18700000000000028</v>
      </c>
      <c r="BA85" s="99">
        <f>'m1'!AZ85-m0!AZ86</f>
        <v>-0.4870000000000001</v>
      </c>
      <c r="BB85" s="99">
        <f>'m1'!BA85-m0!BA86</f>
        <v>-0.3069999999999995</v>
      </c>
      <c r="BC85" s="99"/>
      <c r="BD85" s="99">
        <f>'m1'!BD85-m0!BC86</f>
        <v>-0.73450000000000015</v>
      </c>
      <c r="BE85" s="99">
        <f>'m1'!BE85-m0!BD86</f>
        <v>0.1080000000000001</v>
      </c>
      <c r="BF85" s="99">
        <f>'m1'!BF85-m0!BE86</f>
        <v>-3.4630000000000001</v>
      </c>
      <c r="BG85" s="99"/>
      <c r="BH85" s="65"/>
      <c r="BI85" s="70"/>
      <c r="BJ85" s="63"/>
      <c r="BK85" s="40"/>
      <c r="BL85" s="63"/>
      <c r="BM85" s="63"/>
      <c r="BN85" s="40"/>
      <c r="BO85" s="40"/>
      <c r="BP85" s="71"/>
      <c r="BQ85" s="71"/>
      <c r="BR85" s="40"/>
      <c r="BS85" s="71"/>
      <c r="BT85" s="40"/>
      <c r="BU85" s="40"/>
      <c r="BV85" s="40"/>
      <c r="BW85" s="49"/>
      <c r="BX85" s="49"/>
      <c r="BY85" s="49"/>
      <c r="BZ85" s="40"/>
      <c r="CA85" s="40"/>
      <c r="CB85" s="40"/>
      <c r="CC85" s="49"/>
      <c r="CD85" s="48"/>
      <c r="CE85" s="48"/>
      <c r="CF85" s="40"/>
      <c r="CG85" s="48"/>
      <c r="CH85" s="40"/>
      <c r="CI85" s="56"/>
      <c r="CJ85" s="56"/>
      <c r="CK85" s="72"/>
      <c r="CL85" s="40"/>
      <c r="CM85" s="56"/>
      <c r="CN85" s="40"/>
      <c r="CO85" s="49"/>
      <c r="CP85" s="49"/>
      <c r="CQ85" s="40"/>
      <c r="CR85" s="56"/>
      <c r="CS85" s="40"/>
      <c r="CT85" s="40"/>
      <c r="CU85" s="41"/>
      <c r="CV85" s="41"/>
      <c r="CW85" s="49"/>
      <c r="CX85" s="40"/>
      <c r="CY85" s="49"/>
      <c r="CZ85" s="40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</row>
    <row r="86" spans="1:118">
      <c r="A86" s="65">
        <v>39083</v>
      </c>
      <c r="B86" s="40"/>
      <c r="C86" s="99">
        <f>'m1'!C86-m0!C86</f>
        <v>0</v>
      </c>
      <c r="D86" s="99">
        <f>'m1'!D86-m0!D86</f>
        <v>0</v>
      </c>
      <c r="E86" s="99">
        <f>'m1'!E86-m0!E86</f>
        <v>0</v>
      </c>
      <c r="F86" s="99">
        <f>'m1'!F86-m0!F86</f>
        <v>0</v>
      </c>
      <c r="G86" s="99">
        <f>'m1'!G86-m0!G86</f>
        <v>0</v>
      </c>
      <c r="H86" s="99">
        <f>'m1'!H86-m0!H86</f>
        <v>0</v>
      </c>
      <c r="I86" s="99">
        <f>'m1'!I86-m0!I86</f>
        <v>0</v>
      </c>
      <c r="J86" s="99">
        <f>'m1'!J86-m0!J86</f>
        <v>0</v>
      </c>
      <c r="K86" s="99">
        <f>'m1'!K86-m0!K86</f>
        <v>0</v>
      </c>
      <c r="L86" s="99">
        <f>'m1'!L86-m0!L86</f>
        <v>0</v>
      </c>
      <c r="M86" s="99">
        <f>'m1'!M86-m0!M86</f>
        <v>0</v>
      </c>
      <c r="N86" s="99">
        <f>'m1'!N86-m0!N86</f>
        <v>0</v>
      </c>
      <c r="O86" s="99">
        <f>'m1'!O86-m0!O86</f>
        <v>0</v>
      </c>
      <c r="P86" s="99">
        <f>'m1'!P86-m0!P86</f>
        <v>0</v>
      </c>
      <c r="Q86" s="99">
        <f>'m1'!Q86-m0!Q86</f>
        <v>0</v>
      </c>
      <c r="R86" s="99">
        <f>'m1'!R86-m0!R86</f>
        <v>0</v>
      </c>
      <c r="T86" s="576">
        <f>'m1'!T86-m0!T86</f>
        <v>0</v>
      </c>
      <c r="U86" s="576">
        <f>'m1'!U86-m0!U86</f>
        <v>0</v>
      </c>
      <c r="V86" s="576">
        <f>'m1'!V86-m0!V86</f>
        <v>0</v>
      </c>
      <c r="X86" s="542">
        <f>'m1'!X86-m0!X87</f>
        <v>2.2499999999999992E-2</v>
      </c>
      <c r="Y86" s="542">
        <f>'m1'!Y86-m0!Y87</f>
        <v>2.2499999999999992E-2</v>
      </c>
      <c r="Z86" s="542">
        <f>'m1'!Z86-m0!Z87</f>
        <v>2.4999999999999994E-2</v>
      </c>
      <c r="AA86" s="542">
        <f>'m1'!AA86-m0!AA87</f>
        <v>0</v>
      </c>
      <c r="AB86" s="561">
        <f>'m1'!AB86-m0!AB87</f>
        <v>7.9999999999999849E-2</v>
      </c>
      <c r="AC86" s="561">
        <f>'m1'!AC86-m0!AC87</f>
        <v>1.0000000000000009E-2</v>
      </c>
      <c r="AD86" s="561">
        <f>'m1'!AD86-m0!AD87</f>
        <v>2.5000000000000022E-3</v>
      </c>
      <c r="AE86" s="561">
        <f>'m1'!AE86-m0!AE87</f>
        <v>5.0000000000000044E-3</v>
      </c>
      <c r="AF86" s="99">
        <f>'m1'!AF86-m0!AF87</f>
        <v>0</v>
      </c>
      <c r="AG86" s="99">
        <f>'m1'!AG86-m0!AG87</f>
        <v>0</v>
      </c>
      <c r="AH86" s="99"/>
      <c r="AI86" s="185">
        <f t="shared" si="2"/>
        <v>39083</v>
      </c>
      <c r="AJ86" s="99">
        <f>'m1'!AJ86-m0!AJ87</f>
        <v>0.11399999999999988</v>
      </c>
      <c r="AK86" s="99"/>
      <c r="AL86" s="100"/>
      <c r="AM86" s="99">
        <f>'m1'!AL86-m0!AL87</f>
        <v>0</v>
      </c>
      <c r="AN86" s="99">
        <f>'m1'!AM86-m0!AM87</f>
        <v>4.8701231402101364E-2</v>
      </c>
      <c r="AO86" s="99">
        <f>'m1'!AN86-m0!AN87</f>
        <v>5.3999999999999826E-2</v>
      </c>
      <c r="AP86" s="99">
        <f>'m1'!AO86-m0!AO87</f>
        <v>5.3999999999999826E-2</v>
      </c>
      <c r="AQ86" s="99">
        <f>'m1'!AP86-m0!AP87</f>
        <v>5.3999999999999826E-2</v>
      </c>
      <c r="AR86" s="99">
        <f>'m1'!AQ86-m0!AQ87</f>
        <v>5.3999999999999826E-2</v>
      </c>
      <c r="AS86" s="99">
        <f>'m1'!AR86-m0!AR87</f>
        <v>5.3999999999999826E-2</v>
      </c>
      <c r="AT86" s="99">
        <f>'m1'!AS86-m0!AS87</f>
        <v>5.3999999999999826E-2</v>
      </c>
      <c r="AU86" s="99"/>
      <c r="AV86" s="99"/>
      <c r="AW86" s="99">
        <f>'m1'!AV86-m0!AV87</f>
        <v>0</v>
      </c>
      <c r="AX86" s="99">
        <f>'m1'!AW86-m0!AW87</f>
        <v>0</v>
      </c>
      <c r="AY86" s="99">
        <f>'m1'!AX86-m0!AX87</f>
        <v>0.13649999999999984</v>
      </c>
      <c r="AZ86" s="99">
        <f>'m1'!AY86-m0!AY87</f>
        <v>0.13900000000000023</v>
      </c>
      <c r="BA86" s="99">
        <f>'m1'!AZ86-m0!AZ87</f>
        <v>0.19399999999999995</v>
      </c>
      <c r="BB86" s="99">
        <f>'m1'!BA86-m0!BA87</f>
        <v>0.12399999999999967</v>
      </c>
      <c r="BC86" s="99"/>
      <c r="BD86" s="99">
        <f>'m1'!BD86-m0!BC87</f>
        <v>-0.47350000000000003</v>
      </c>
      <c r="BE86" s="99">
        <f>'m1'!BE86-m0!BD87</f>
        <v>0.36399999999999988</v>
      </c>
      <c r="BF86" s="99">
        <f>'m1'!BF86-m0!BE87</f>
        <v>-3.3490000000000002</v>
      </c>
      <c r="BG86" s="99"/>
      <c r="BH86" s="65"/>
      <c r="BI86" s="70"/>
      <c r="BJ86" s="63"/>
      <c r="BK86" s="40"/>
      <c r="BL86" s="63"/>
      <c r="BM86" s="63"/>
      <c r="BN86" s="40"/>
      <c r="BO86" s="40"/>
      <c r="BP86" s="71"/>
      <c r="BQ86" s="71"/>
      <c r="BR86" s="40"/>
      <c r="BS86" s="71"/>
      <c r="BT86" s="40"/>
      <c r="BU86" s="40"/>
      <c r="BV86" s="40"/>
      <c r="BW86" s="49"/>
      <c r="BX86" s="49"/>
      <c r="BY86" s="49"/>
      <c r="BZ86" s="40"/>
      <c r="CA86" s="40"/>
      <c r="CB86" s="40"/>
      <c r="CC86" s="49"/>
      <c r="CD86" s="48"/>
      <c r="CE86" s="48"/>
      <c r="CF86" s="40"/>
      <c r="CG86" s="48"/>
      <c r="CH86" s="40"/>
      <c r="CI86" s="56"/>
      <c r="CJ86" s="56"/>
      <c r="CK86" s="72"/>
      <c r="CL86" s="40"/>
      <c r="CM86" s="56"/>
      <c r="CN86" s="40"/>
      <c r="CO86" s="49"/>
      <c r="CP86" s="49"/>
      <c r="CQ86" s="40"/>
      <c r="CR86" s="56"/>
      <c r="CS86" s="40"/>
      <c r="CT86" s="40"/>
      <c r="CU86" s="41"/>
      <c r="CV86" s="41"/>
      <c r="CW86" s="49"/>
      <c r="CX86" s="40"/>
      <c r="CY86" s="49"/>
      <c r="CZ86" s="40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</row>
    <row r="87" spans="1:118">
      <c r="A87" s="65">
        <v>39114</v>
      </c>
      <c r="B87" s="40"/>
      <c r="C87" s="99">
        <f>'m1'!C87-m0!C87</f>
        <v>0</v>
      </c>
      <c r="D87" s="99">
        <f>'m1'!D87-m0!D87</f>
        <v>0</v>
      </c>
      <c r="E87" s="99">
        <f>'m1'!E87-m0!E87</f>
        <v>0</v>
      </c>
      <c r="F87" s="99">
        <f>'m1'!F87-m0!F87</f>
        <v>0</v>
      </c>
      <c r="G87" s="99">
        <f>'m1'!G87-m0!G87</f>
        <v>0</v>
      </c>
      <c r="H87" s="99">
        <f>'m1'!H87-m0!H87</f>
        <v>0</v>
      </c>
      <c r="I87" s="99">
        <f>'m1'!I87-m0!I87</f>
        <v>0</v>
      </c>
      <c r="J87" s="99">
        <f>'m1'!J87-m0!J87</f>
        <v>0</v>
      </c>
      <c r="K87" s="99">
        <f>'m1'!K87-m0!K87</f>
        <v>0</v>
      </c>
      <c r="L87" s="99">
        <f>'m1'!L87-m0!L87</f>
        <v>0</v>
      </c>
      <c r="M87" s="99">
        <f>'m1'!M87-m0!M87</f>
        <v>0</v>
      </c>
      <c r="N87" s="99">
        <f>'m1'!N87-m0!N87</f>
        <v>0</v>
      </c>
      <c r="O87" s="99">
        <f>'m1'!O87-m0!O87</f>
        <v>0</v>
      </c>
      <c r="P87" s="99">
        <f>'m1'!P87-m0!P87</f>
        <v>0</v>
      </c>
      <c r="Q87" s="99">
        <f>'m1'!Q87-m0!Q87</f>
        <v>0</v>
      </c>
      <c r="R87" s="99">
        <f>'m1'!R87-m0!R87</f>
        <v>0</v>
      </c>
      <c r="T87" s="576">
        <f>'m1'!T87-m0!T87</f>
        <v>0</v>
      </c>
      <c r="U87" s="576">
        <f>'m1'!U87-m0!U87</f>
        <v>0</v>
      </c>
      <c r="V87" s="576">
        <f>'m1'!V87-m0!V87</f>
        <v>0</v>
      </c>
      <c r="X87" s="542">
        <f>'m1'!X87-m0!X88</f>
        <v>2.5000000000000022E-3</v>
      </c>
      <c r="Y87" s="542">
        <f>'m1'!Y87-m0!Y88</f>
        <v>2.5000000000000022E-3</v>
      </c>
      <c r="Z87" s="542">
        <f>'m1'!Z87-m0!Z88</f>
        <v>2.5000000000000022E-3</v>
      </c>
      <c r="AA87" s="542">
        <f>'m1'!AA87-m0!AA88</f>
        <v>0</v>
      </c>
      <c r="AB87" s="561">
        <f>'m1'!AB87-m0!AB88</f>
        <v>0.60000000000000009</v>
      </c>
      <c r="AC87" s="561">
        <f>'m1'!AC87-m0!AC88</f>
        <v>0.34249999999999992</v>
      </c>
      <c r="AD87" s="561">
        <f>'m1'!AD87-m0!AD88</f>
        <v>0.13250000000000001</v>
      </c>
      <c r="AE87" s="561">
        <f>'m1'!AE87-m0!AE88</f>
        <v>7.7500000000000013E-2</v>
      </c>
      <c r="AF87" s="99">
        <f>'m1'!AF87-m0!AF88</f>
        <v>0</v>
      </c>
      <c r="AG87" s="99">
        <f>'m1'!AG87-m0!AG88</f>
        <v>0</v>
      </c>
      <c r="AH87" s="99"/>
      <c r="AI87" s="185">
        <f t="shared" si="2"/>
        <v>39114</v>
      </c>
      <c r="AJ87" s="99">
        <f>'m1'!AJ87-m0!AJ88</f>
        <v>0.12800000000000011</v>
      </c>
      <c r="AK87" s="99"/>
      <c r="AL87" s="100"/>
      <c r="AM87" s="99">
        <f>'m1'!AL87-m0!AL88</f>
        <v>0</v>
      </c>
      <c r="AN87" s="99">
        <f>'m1'!AM87-m0!AM88</f>
        <v>9.6410152802219429E-2</v>
      </c>
      <c r="AO87" s="99">
        <f>'m1'!AN87-m0!AN88</f>
        <v>0.13300000000000001</v>
      </c>
      <c r="AP87" s="99">
        <f>'m1'!AO87-m0!AO88</f>
        <v>0.13300000000000001</v>
      </c>
      <c r="AQ87" s="99">
        <f>'m1'!AP87-m0!AP88</f>
        <v>0.13300000000000001</v>
      </c>
      <c r="AR87" s="99">
        <f>'m1'!AQ87-m0!AQ88</f>
        <v>0.13300000000000001</v>
      </c>
      <c r="AS87" s="99">
        <f>'m1'!AR87-m0!AR88</f>
        <v>0.13300000000000045</v>
      </c>
      <c r="AT87" s="99">
        <f>'m1'!AS87-m0!AS88</f>
        <v>0.13300000000000001</v>
      </c>
      <c r="AU87" s="99"/>
      <c r="AV87" s="99"/>
      <c r="AW87" s="99">
        <f>'m1'!AV87-m0!AV88</f>
        <v>0</v>
      </c>
      <c r="AX87" s="99">
        <f>'m1'!AW87-m0!AW88</f>
        <v>0</v>
      </c>
      <c r="AY87" s="99">
        <f>'m1'!AX87-m0!AX88</f>
        <v>0.13050000000000006</v>
      </c>
      <c r="AZ87" s="99">
        <f>'m1'!AY87-m0!AY88</f>
        <v>0.13050000000000006</v>
      </c>
      <c r="BA87" s="99">
        <f>'m1'!AZ87-m0!AZ88</f>
        <v>0.72800000000000065</v>
      </c>
      <c r="BB87" s="99">
        <f>'m1'!BA87-m0!BA88</f>
        <v>0.47050000000000036</v>
      </c>
      <c r="BC87" s="99"/>
      <c r="BD87" s="99">
        <f>'m1'!BD87-m0!BC88</f>
        <v>-0.38199999999999967</v>
      </c>
      <c r="BE87" s="99">
        <f>'m1'!BE87-m0!BD88</f>
        <v>0.37800000000000011</v>
      </c>
      <c r="BF87" s="99">
        <f>'m1'!BF87-m0!BE88</f>
        <v>-3.2210000000000001</v>
      </c>
      <c r="BG87" s="99"/>
      <c r="BH87" s="65"/>
      <c r="BI87" s="70"/>
      <c r="BJ87" s="63"/>
      <c r="BK87" s="40"/>
      <c r="BL87" s="63"/>
      <c r="BM87" s="63"/>
      <c r="BN87" s="40"/>
      <c r="BO87" s="40"/>
      <c r="BP87" s="71"/>
      <c r="BQ87" s="71"/>
      <c r="BR87" s="40"/>
      <c r="BS87" s="71"/>
      <c r="BT87" s="40"/>
      <c r="BU87" s="40"/>
      <c r="BV87" s="40"/>
      <c r="BW87" s="49"/>
      <c r="BX87" s="49"/>
      <c r="BY87" s="49"/>
      <c r="BZ87" s="40"/>
      <c r="CA87" s="40"/>
      <c r="CB87" s="40"/>
      <c r="CC87" s="49"/>
      <c r="CD87" s="48"/>
      <c r="CE87" s="48"/>
      <c r="CF87" s="40"/>
      <c r="CG87" s="48"/>
      <c r="CH87" s="40"/>
      <c r="CI87" s="56"/>
      <c r="CJ87" s="56"/>
      <c r="CK87" s="72"/>
      <c r="CL87" s="40"/>
      <c r="CM87" s="56"/>
      <c r="CN87" s="40"/>
      <c r="CO87" s="49"/>
      <c r="CP87" s="49"/>
      <c r="CQ87" s="40"/>
      <c r="CR87" s="56"/>
      <c r="CS87" s="40"/>
      <c r="CT87" s="40"/>
      <c r="CU87" s="41"/>
      <c r="CV87" s="41"/>
      <c r="CW87" s="49"/>
      <c r="CX87" s="40"/>
      <c r="CY87" s="49"/>
      <c r="CZ87" s="40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</row>
    <row r="88" spans="1:118">
      <c r="A88" s="65">
        <v>39142</v>
      </c>
      <c r="B88" s="40"/>
      <c r="C88" s="99">
        <f>'m1'!C88-m0!C88</f>
        <v>0</v>
      </c>
      <c r="D88" s="99">
        <f>'m1'!D88-m0!D88</f>
        <v>0</v>
      </c>
      <c r="E88" s="99">
        <f>'m1'!E88-m0!E88</f>
        <v>0</v>
      </c>
      <c r="F88" s="99">
        <f>'m1'!F88-m0!F88</f>
        <v>0</v>
      </c>
      <c r="G88" s="99">
        <f>'m1'!G88-m0!G88</f>
        <v>0</v>
      </c>
      <c r="H88" s="99">
        <f>'m1'!H88-m0!H88</f>
        <v>0</v>
      </c>
      <c r="I88" s="99">
        <f>'m1'!I88-m0!I88</f>
        <v>0</v>
      </c>
      <c r="J88" s="99">
        <f>'m1'!J88-m0!J88</f>
        <v>0</v>
      </c>
      <c r="K88" s="99">
        <f>'m1'!K88-m0!K88</f>
        <v>0</v>
      </c>
      <c r="L88" s="99">
        <f>'m1'!L88-m0!L88</f>
        <v>0</v>
      </c>
      <c r="M88" s="99">
        <f>'m1'!M88-m0!M88</f>
        <v>0</v>
      </c>
      <c r="N88" s="99">
        <f>'m1'!N88-m0!N88</f>
        <v>0</v>
      </c>
      <c r="O88" s="99">
        <f>'m1'!O88-m0!O88</f>
        <v>0</v>
      </c>
      <c r="P88" s="99">
        <f>'m1'!P88-m0!P88</f>
        <v>0</v>
      </c>
      <c r="Q88" s="99">
        <f>'m1'!Q88-m0!Q88</f>
        <v>0</v>
      </c>
      <c r="R88" s="99">
        <f>'m1'!R88-m0!R88</f>
        <v>0</v>
      </c>
      <c r="T88" s="576">
        <f>'m1'!T88-m0!T88</f>
        <v>0</v>
      </c>
      <c r="U88" s="576">
        <f>'m1'!U88-m0!U88</f>
        <v>0</v>
      </c>
      <c r="V88" s="576">
        <f>'m1'!V88-m0!V88</f>
        <v>0</v>
      </c>
      <c r="X88" s="542">
        <f>'m1'!X88-m0!X89</f>
        <v>7.2500000000000009E-2</v>
      </c>
      <c r="Y88" s="542">
        <f>'m1'!Y88-m0!Y89</f>
        <v>7.2500000000000009E-2</v>
      </c>
      <c r="Z88" s="542">
        <f>'m1'!Z88-m0!Z89</f>
        <v>9.5000000000000001E-2</v>
      </c>
      <c r="AA88" s="542">
        <f>'m1'!AA88-m0!AA89</f>
        <v>7.9999999999999988E-2</v>
      </c>
      <c r="AB88" s="561">
        <f>'m1'!AB88-m0!AB89</f>
        <v>0.44500000000000001</v>
      </c>
      <c r="AC88" s="561">
        <f>'m1'!AC88-m0!AC89</f>
        <v>0.24750000000000005</v>
      </c>
      <c r="AD88" s="561">
        <f>'m1'!AD88-m0!AD89</f>
        <v>0.10499999999999998</v>
      </c>
      <c r="AE88" s="561">
        <f>'m1'!AE88-m0!AE89</f>
        <v>8.2500000000000018E-2</v>
      </c>
      <c r="AF88" s="99">
        <f>'m1'!AF88-m0!AF89</f>
        <v>4.2499999999999982E-2</v>
      </c>
      <c r="AG88" s="99">
        <f>'m1'!AG88-m0!AG89</f>
        <v>0</v>
      </c>
      <c r="AH88" s="99"/>
      <c r="AI88" s="185">
        <f t="shared" si="2"/>
        <v>39142</v>
      </c>
      <c r="AJ88" s="99">
        <f>'m1'!AJ88-m0!AJ89</f>
        <v>0.12800000000000011</v>
      </c>
      <c r="AK88" s="99"/>
      <c r="AL88" s="100"/>
      <c r="AM88" s="99">
        <f>'m1'!AL88-m0!AL89</f>
        <v>0</v>
      </c>
      <c r="AN88" s="99">
        <f>'m1'!AM88-m0!AM89</f>
        <v>0.19646491155222456</v>
      </c>
      <c r="AO88" s="99">
        <f>'m1'!AN88-m0!AN89</f>
        <v>0.29300000000000015</v>
      </c>
      <c r="AP88" s="99">
        <f>'m1'!AO88-m0!AO89</f>
        <v>0.29300000000000015</v>
      </c>
      <c r="AQ88" s="99">
        <f>'m1'!AP88-m0!AP89</f>
        <v>0.29300000000000015</v>
      </c>
      <c r="AR88" s="99">
        <f>'m1'!AQ88-m0!AQ89</f>
        <v>0.42300000000000004</v>
      </c>
      <c r="AS88" s="99">
        <f>'m1'!AR88-m0!AR89</f>
        <v>0.39299999999999979</v>
      </c>
      <c r="AT88" s="99">
        <f>'m1'!AS88-m0!AS89</f>
        <v>0.40300000000000002</v>
      </c>
      <c r="AU88" s="99"/>
      <c r="AV88" s="99"/>
      <c r="AW88" s="99">
        <f>'m1'!AV88-m0!AV89</f>
        <v>0</v>
      </c>
      <c r="AX88" s="99">
        <f>'m1'!AW88-m0!AW89</f>
        <v>0</v>
      </c>
      <c r="AY88" s="99">
        <f>'m1'!AX88-m0!AX89</f>
        <v>0.2004999999999999</v>
      </c>
      <c r="AZ88" s="99">
        <f>'m1'!AY88-m0!AY89</f>
        <v>0.22299999999999986</v>
      </c>
      <c r="BA88" s="99">
        <f>'m1'!AZ88-m0!AZ89</f>
        <v>0.57299999999999951</v>
      </c>
      <c r="BB88" s="99">
        <f>'m1'!BA88-m0!BA89</f>
        <v>0.37550000000000017</v>
      </c>
      <c r="BC88" s="99"/>
      <c r="BD88" s="99">
        <f>'m1'!BD88-m0!BC89</f>
        <v>-0.2995000000000001</v>
      </c>
      <c r="BE88" s="99">
        <f>'m1'!BE88-m0!BD89</f>
        <v>0.4205000000000001</v>
      </c>
      <c r="BF88" s="99">
        <f>'m1'!BF88-m0!BE89</f>
        <v>-3.093</v>
      </c>
      <c r="BG88" s="99"/>
      <c r="BH88" s="65"/>
      <c r="BI88" s="70"/>
      <c r="BJ88" s="63"/>
      <c r="BK88" s="40"/>
      <c r="BL88" s="63"/>
      <c r="BM88" s="63"/>
      <c r="BN88" s="40"/>
      <c r="BO88" s="40"/>
      <c r="BP88" s="71"/>
      <c r="BQ88" s="71"/>
      <c r="BR88" s="40"/>
      <c r="BS88" s="71"/>
      <c r="BT88" s="40"/>
      <c r="BU88" s="40"/>
      <c r="BV88" s="40"/>
      <c r="BW88" s="49"/>
      <c r="BX88" s="49"/>
      <c r="BY88" s="49"/>
      <c r="BZ88" s="40"/>
      <c r="CA88" s="40"/>
      <c r="CB88" s="40"/>
      <c r="CC88" s="49"/>
      <c r="CD88" s="48"/>
      <c r="CE88" s="48"/>
      <c r="CF88" s="40"/>
      <c r="CG88" s="48"/>
      <c r="CH88" s="40"/>
      <c r="CI88" s="56"/>
      <c r="CJ88" s="56"/>
      <c r="CK88" s="72"/>
      <c r="CL88" s="40"/>
      <c r="CM88" s="56"/>
      <c r="CN88" s="40"/>
      <c r="CO88" s="49"/>
      <c r="CP88" s="49"/>
      <c r="CQ88" s="40"/>
      <c r="CR88" s="56"/>
      <c r="CS88" s="40"/>
      <c r="CT88" s="40"/>
      <c r="CU88" s="41"/>
      <c r="CV88" s="41"/>
      <c r="CW88" s="49"/>
      <c r="CX88" s="40"/>
      <c r="CY88" s="49"/>
      <c r="CZ88" s="40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</row>
    <row r="89" spans="1:118">
      <c r="A89" s="65">
        <v>39173</v>
      </c>
      <c r="B89" s="40"/>
      <c r="C89" s="99">
        <f>'m1'!C89-m0!C89</f>
        <v>0</v>
      </c>
      <c r="D89" s="99">
        <f>'m1'!D89-m0!D89</f>
        <v>0</v>
      </c>
      <c r="E89" s="99">
        <f>'m1'!E89-m0!E89</f>
        <v>0</v>
      </c>
      <c r="F89" s="99">
        <f>'m1'!F89-m0!F89</f>
        <v>0</v>
      </c>
      <c r="G89" s="99">
        <f>'m1'!G89-m0!G89</f>
        <v>0</v>
      </c>
      <c r="H89" s="99">
        <f>'m1'!H89-m0!H89</f>
        <v>0</v>
      </c>
      <c r="I89" s="99">
        <f>'m1'!I89-m0!I89</f>
        <v>0</v>
      </c>
      <c r="J89" s="99">
        <f>'m1'!J89-m0!J89</f>
        <v>0</v>
      </c>
      <c r="K89" s="99">
        <f>'m1'!K89-m0!K89</f>
        <v>0</v>
      </c>
      <c r="L89" s="99">
        <f>'m1'!L89-m0!L89</f>
        <v>0</v>
      </c>
      <c r="M89" s="99">
        <f>'m1'!M89-m0!M89</f>
        <v>0</v>
      </c>
      <c r="N89" s="99">
        <f>'m1'!N89-m0!N89</f>
        <v>0</v>
      </c>
      <c r="O89" s="99">
        <f>'m1'!O89-m0!O89</f>
        <v>0</v>
      </c>
      <c r="P89" s="99">
        <f>'m1'!P89-m0!P89</f>
        <v>0</v>
      </c>
      <c r="Q89" s="99">
        <f>'m1'!Q89-m0!Q89</f>
        <v>0</v>
      </c>
      <c r="R89" s="99">
        <f>'m1'!R89-m0!R89</f>
        <v>0</v>
      </c>
      <c r="T89" s="576">
        <f>'m1'!T89-m0!T89</f>
        <v>0</v>
      </c>
      <c r="U89" s="576">
        <f>'m1'!U89-m0!U89</f>
        <v>0</v>
      </c>
      <c r="V89" s="576">
        <f>'m1'!V89-m0!V89</f>
        <v>0</v>
      </c>
      <c r="X89" s="542">
        <f>'m1'!X89-m0!X90</f>
        <v>1.0000000000000009E-2</v>
      </c>
      <c r="Y89" s="542">
        <f>'m1'!Y89-m0!Y90</f>
        <v>1.0000000000000009E-2</v>
      </c>
      <c r="Z89" s="542">
        <f>'m1'!Z89-m0!Z90</f>
        <v>-9.999999999999995E-3</v>
      </c>
      <c r="AA89" s="542">
        <f>'m1'!AA89-m0!AA90</f>
        <v>1.5000000000000013E-2</v>
      </c>
      <c r="AB89" s="561">
        <f>'m1'!AB89-m0!AB90</f>
        <v>8.500000000000002E-2</v>
      </c>
      <c r="AC89" s="561">
        <f>'m1'!AC89-m0!AC90</f>
        <v>6.7500000000000004E-2</v>
      </c>
      <c r="AD89" s="561">
        <f>'m1'!AD89-m0!AD90</f>
        <v>2.5000000000000022E-2</v>
      </c>
      <c r="AE89" s="561">
        <f>'m1'!AE89-m0!AE90</f>
        <v>1.4999999999999986E-2</v>
      </c>
      <c r="AF89" s="99">
        <f>'m1'!AF89-m0!AF90</f>
        <v>0</v>
      </c>
      <c r="AG89" s="99">
        <f>'m1'!AG89-m0!AG90</f>
        <v>0</v>
      </c>
      <c r="AH89" s="99"/>
      <c r="AI89" s="185">
        <f t="shared" si="2"/>
        <v>39173</v>
      </c>
      <c r="AJ89" s="99">
        <f>'m1'!AJ89-m0!AJ90</f>
        <v>6.0000000000002274E-3</v>
      </c>
      <c r="AK89" s="99"/>
      <c r="AL89" s="100"/>
      <c r="AM89" s="99">
        <f>'m1'!AL89-m0!AL90</f>
        <v>0</v>
      </c>
      <c r="AN89" s="99">
        <f>'m1'!AM89-m0!AM90</f>
        <v>1.5857200969262131E-2</v>
      </c>
      <c r="AO89" s="99">
        <f>'m1'!AN89-m0!AN90</f>
        <v>6.0000000000002274E-3</v>
      </c>
      <c r="AP89" s="99">
        <f>'m1'!AO89-m0!AO90</f>
        <v>6.0000000000002274E-3</v>
      </c>
      <c r="AQ89" s="99">
        <f>'m1'!AP89-m0!AP90</f>
        <v>6.0000000000002274E-3</v>
      </c>
      <c r="AR89" s="99">
        <f>'m1'!AQ89-m0!AQ90</f>
        <v>6.0000000000002274E-3</v>
      </c>
      <c r="AS89" s="99">
        <f>'m1'!AR89-m0!AR90</f>
        <v>6.0000000000002274E-3</v>
      </c>
      <c r="AT89" s="99">
        <f>'m1'!AS89-m0!AS90</f>
        <v>6.0000000000002274E-3</v>
      </c>
      <c r="AU89" s="99"/>
      <c r="AV89" s="99"/>
      <c r="AW89" s="99">
        <f>'m1'!AV89-m0!AV90</f>
        <v>0</v>
      </c>
      <c r="AX89" s="99">
        <f>'m1'!AW89-m0!AW90</f>
        <v>0</v>
      </c>
      <c r="AY89" s="99">
        <f>'m1'!AX89-m0!AX90</f>
        <v>1.6000000000000458E-2</v>
      </c>
      <c r="AZ89" s="99">
        <f>'m1'!AY89-m0!AY90</f>
        <v>-3.9999999999995595E-3</v>
      </c>
      <c r="BA89" s="99">
        <f>'m1'!AZ89-m0!AZ90</f>
        <v>9.1000000000000192E-2</v>
      </c>
      <c r="BB89" s="99">
        <f>'m1'!BA89-m0!BA90</f>
        <v>7.3500000000000121E-2</v>
      </c>
      <c r="BC89" s="99"/>
      <c r="BD89" s="99">
        <f>'m1'!BD89-m0!BC90</f>
        <v>-0.44899999999999984</v>
      </c>
      <c r="BE89" s="99">
        <f>'m1'!BE89-m0!BD90</f>
        <v>0.29850000000000021</v>
      </c>
      <c r="BF89" s="99">
        <f>'m1'!BF89-m0!BE90</f>
        <v>-3.0869999999999997</v>
      </c>
      <c r="BG89" s="99"/>
      <c r="BH89" s="65"/>
      <c r="BI89" s="70"/>
      <c r="BJ89" s="63"/>
      <c r="BK89" s="40"/>
      <c r="BL89" s="63"/>
      <c r="BM89" s="63"/>
      <c r="BN89" s="40"/>
      <c r="BO89" s="40"/>
      <c r="BP89" s="71"/>
      <c r="BQ89" s="71"/>
      <c r="BR89" s="40"/>
      <c r="BS89" s="71"/>
      <c r="BT89" s="40"/>
      <c r="BU89" s="40"/>
      <c r="BV89" s="40"/>
      <c r="BW89" s="49"/>
      <c r="BX89" s="49"/>
      <c r="BY89" s="49"/>
      <c r="BZ89" s="40"/>
      <c r="CA89" s="40"/>
      <c r="CB89" s="40"/>
      <c r="CC89" s="49"/>
      <c r="CD89" s="48"/>
      <c r="CE89" s="48"/>
      <c r="CF89" s="40"/>
      <c r="CG89" s="48"/>
      <c r="CH89" s="40"/>
      <c r="CI89" s="56"/>
      <c r="CJ89" s="56"/>
      <c r="CK89" s="72"/>
      <c r="CL89" s="40"/>
      <c r="CM89" s="56"/>
      <c r="CN89" s="40"/>
      <c r="CO89" s="49"/>
      <c r="CP89" s="49"/>
      <c r="CQ89" s="40"/>
      <c r="CR89" s="56"/>
      <c r="CS89" s="40"/>
      <c r="CT89" s="40"/>
      <c r="CU89" s="41"/>
      <c r="CV89" s="41"/>
      <c r="CW89" s="49"/>
      <c r="CX89" s="40"/>
      <c r="CY89" s="49"/>
      <c r="CZ89" s="40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</row>
    <row r="90" spans="1:118">
      <c r="A90" s="65">
        <v>39203</v>
      </c>
      <c r="B90" s="40"/>
      <c r="C90" s="99">
        <f>'m1'!C90-m0!C90</f>
        <v>0</v>
      </c>
      <c r="D90" s="99">
        <f>'m1'!D90-m0!D90</f>
        <v>0</v>
      </c>
      <c r="E90" s="99">
        <f>'m1'!E90-m0!E90</f>
        <v>0</v>
      </c>
      <c r="F90" s="99">
        <f>'m1'!F90-m0!F90</f>
        <v>0</v>
      </c>
      <c r="G90" s="99">
        <f>'m1'!G90-m0!G90</f>
        <v>0</v>
      </c>
      <c r="H90" s="99">
        <f>'m1'!H90-m0!H90</f>
        <v>0</v>
      </c>
      <c r="I90" s="99">
        <f>'m1'!I90-m0!I90</f>
        <v>0</v>
      </c>
      <c r="J90" s="99">
        <f>'m1'!J90-m0!J90</f>
        <v>0</v>
      </c>
      <c r="K90" s="99">
        <f>'m1'!K90-m0!K90</f>
        <v>0</v>
      </c>
      <c r="L90" s="99">
        <f>'m1'!L90-m0!L90</f>
        <v>0</v>
      </c>
      <c r="M90" s="99">
        <f>'m1'!M90-m0!M90</f>
        <v>0</v>
      </c>
      <c r="N90" s="99">
        <f>'m1'!N90-m0!N90</f>
        <v>0</v>
      </c>
      <c r="O90" s="99">
        <f>'m1'!O90-m0!O90</f>
        <v>0</v>
      </c>
      <c r="P90" s="99">
        <f>'m1'!P90-m0!P90</f>
        <v>0</v>
      </c>
      <c r="Q90" s="99">
        <f>'m1'!Q90-m0!Q90</f>
        <v>0</v>
      </c>
      <c r="R90" s="99">
        <f>'m1'!R90-m0!R90</f>
        <v>0</v>
      </c>
      <c r="T90" s="576">
        <f>'m1'!T90-m0!T90</f>
        <v>0</v>
      </c>
      <c r="U90" s="576">
        <f>'m1'!U90-m0!U90</f>
        <v>0</v>
      </c>
      <c r="V90" s="576">
        <f>'m1'!V90-m0!V90</f>
        <v>0</v>
      </c>
      <c r="X90" s="542">
        <f>'m1'!X90-m0!X91</f>
        <v>5.0000000000000044E-3</v>
      </c>
      <c r="Y90" s="542">
        <f>'m1'!Y90-m0!Y91</f>
        <v>5.0000000000000044E-3</v>
      </c>
      <c r="Z90" s="542">
        <f>'m1'!Z90-m0!Z91</f>
        <v>5.0000000000000044E-3</v>
      </c>
      <c r="AA90" s="542">
        <f>'m1'!AA90-m0!AA91</f>
        <v>9.9999999999999811E-3</v>
      </c>
      <c r="AB90" s="561">
        <f>'m1'!AB90-m0!AB91</f>
        <v>1.0000000000000009E-2</v>
      </c>
      <c r="AC90" s="561">
        <f>'m1'!AC90-m0!AC91</f>
        <v>0</v>
      </c>
      <c r="AD90" s="561">
        <f>'m1'!AD90-m0!AD91</f>
        <v>0</v>
      </c>
      <c r="AE90" s="561">
        <f>'m1'!AE90-m0!AE91</f>
        <v>0</v>
      </c>
      <c r="AF90" s="99">
        <f>'m1'!AF90-m0!AF91</f>
        <v>0</v>
      </c>
      <c r="AG90" s="99">
        <f>'m1'!AG90-m0!AG91</f>
        <v>0</v>
      </c>
      <c r="AH90" s="99"/>
      <c r="AI90" s="185">
        <f t="shared" si="2"/>
        <v>39203</v>
      </c>
      <c r="AJ90" s="99">
        <f>'m1'!AJ90-m0!AJ91</f>
        <v>-3.4000000000000696E-2</v>
      </c>
      <c r="AK90" s="99"/>
      <c r="AL90" s="100"/>
      <c r="AM90" s="99">
        <f>'m1'!AL90-m0!AL91</f>
        <v>0</v>
      </c>
      <c r="AN90" s="99">
        <f>'m1'!AM90-m0!AM91</f>
        <v>-8.4887477225445984E-3</v>
      </c>
      <c r="AO90" s="99">
        <f>'m1'!AN90-m0!AN91</f>
        <v>-3.4000000000000696E-2</v>
      </c>
      <c r="AP90" s="99">
        <f>'m1'!AO90-m0!AO91</f>
        <v>-3.4000000000000696E-2</v>
      </c>
      <c r="AQ90" s="99">
        <f>'m1'!AP90-m0!AP91</f>
        <v>-3.4000000000000696E-2</v>
      </c>
      <c r="AR90" s="99">
        <f>'m1'!AQ90-m0!AQ91</f>
        <v>-3.4000000000000696E-2</v>
      </c>
      <c r="AS90" s="99">
        <f>'m1'!AR90-m0!AR91</f>
        <v>-3.4000000000000696E-2</v>
      </c>
      <c r="AT90" s="99">
        <f>'m1'!AS90-m0!AS91</f>
        <v>-3.4000000000000696E-2</v>
      </c>
      <c r="AU90" s="99"/>
      <c r="AV90" s="99"/>
      <c r="AW90" s="99">
        <f>'m1'!AV90-m0!AV91</f>
        <v>0</v>
      </c>
      <c r="AX90" s="99">
        <f>'m1'!AW90-m0!AW91</f>
        <v>0</v>
      </c>
      <c r="AY90" s="99">
        <f>'m1'!AX90-m0!AX91</f>
        <v>-2.9000000000000803E-2</v>
      </c>
      <c r="AZ90" s="99">
        <f>'m1'!AY90-m0!AY91</f>
        <v>-2.9000000000000803E-2</v>
      </c>
      <c r="BA90" s="99">
        <f>'m1'!AZ90-m0!AZ91</f>
        <v>-2.4000000000000465E-2</v>
      </c>
      <c r="BB90" s="99">
        <f>'m1'!BA90-m0!BA91</f>
        <v>-3.4000000000000696E-2</v>
      </c>
      <c r="BC90" s="99"/>
      <c r="BD90" s="99">
        <f>'m1'!BD90-m0!BC91</f>
        <v>-0.48900000000000077</v>
      </c>
      <c r="BE90" s="99">
        <f>'m1'!BE90-m0!BD91</f>
        <v>0.25849999999999929</v>
      </c>
      <c r="BF90" s="99">
        <f>'m1'!BF90-m0!BE91</f>
        <v>-3.1210000000000004</v>
      </c>
      <c r="BG90" s="99"/>
      <c r="BH90" s="65"/>
      <c r="BI90" s="70"/>
      <c r="BJ90" s="63"/>
      <c r="BK90" s="40"/>
      <c r="BL90" s="63"/>
      <c r="BM90" s="63"/>
      <c r="BN90" s="40"/>
      <c r="BO90" s="40"/>
      <c r="BP90" s="71"/>
      <c r="BQ90" s="71"/>
      <c r="BR90" s="40"/>
      <c r="BS90" s="71"/>
      <c r="BT90" s="40"/>
      <c r="BU90" s="40"/>
      <c r="BV90" s="40"/>
      <c r="BW90" s="49"/>
      <c r="BX90" s="49"/>
      <c r="BY90" s="49"/>
      <c r="BZ90" s="40"/>
      <c r="CA90" s="40"/>
      <c r="CB90" s="40"/>
      <c r="CC90" s="49"/>
      <c r="CD90" s="48"/>
      <c r="CE90" s="48"/>
      <c r="CF90" s="40"/>
      <c r="CG90" s="48"/>
      <c r="CH90" s="40"/>
      <c r="CI90" s="56"/>
      <c r="CJ90" s="56"/>
      <c r="CK90" s="72"/>
      <c r="CL90" s="40"/>
      <c r="CM90" s="56"/>
      <c r="CN90" s="40"/>
      <c r="CO90" s="49"/>
      <c r="CP90" s="49"/>
      <c r="CQ90" s="40"/>
      <c r="CR90" s="56"/>
      <c r="CS90" s="40"/>
      <c r="CT90" s="40"/>
      <c r="CU90" s="41"/>
      <c r="CV90" s="41"/>
      <c r="CW90" s="49"/>
      <c r="CX90" s="40"/>
      <c r="CY90" s="49"/>
      <c r="CZ90" s="40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</row>
    <row r="91" spans="1:118">
      <c r="A91" s="65">
        <v>39234</v>
      </c>
      <c r="B91" s="40"/>
      <c r="C91" s="99">
        <f>'m1'!C91-m0!C91</f>
        <v>0</v>
      </c>
      <c r="D91" s="99">
        <f>'m1'!D91-m0!D91</f>
        <v>0</v>
      </c>
      <c r="E91" s="99">
        <f>'m1'!E91-m0!E91</f>
        <v>0</v>
      </c>
      <c r="F91" s="99">
        <f>'m1'!F91-m0!F91</f>
        <v>0</v>
      </c>
      <c r="G91" s="99">
        <f>'m1'!G91-m0!G91</f>
        <v>0</v>
      </c>
      <c r="H91" s="99">
        <f>'m1'!H91-m0!H91</f>
        <v>0</v>
      </c>
      <c r="I91" s="99">
        <f>'m1'!I91-m0!I91</f>
        <v>0</v>
      </c>
      <c r="J91" s="99">
        <f>'m1'!J91-m0!J91</f>
        <v>0</v>
      </c>
      <c r="K91" s="99">
        <f>'m1'!K91-m0!K91</f>
        <v>0</v>
      </c>
      <c r="L91" s="99">
        <f>'m1'!L91-m0!L91</f>
        <v>0</v>
      </c>
      <c r="M91" s="99">
        <f>'m1'!M91-m0!M91</f>
        <v>0</v>
      </c>
      <c r="N91" s="99">
        <f>'m1'!N91-m0!N91</f>
        <v>0</v>
      </c>
      <c r="O91" s="99">
        <f>'m1'!O91-m0!O91</f>
        <v>0</v>
      </c>
      <c r="P91" s="99">
        <f>'m1'!P91-m0!P91</f>
        <v>0</v>
      </c>
      <c r="Q91" s="99">
        <f>'m1'!Q91-m0!Q91</f>
        <v>0</v>
      </c>
      <c r="R91" s="99">
        <f>'m1'!R91-m0!R91</f>
        <v>0</v>
      </c>
      <c r="T91" s="576">
        <f>'m1'!T91-m0!T91</f>
        <v>0</v>
      </c>
      <c r="U91" s="576">
        <f>'m1'!U91-m0!U91</f>
        <v>0</v>
      </c>
      <c r="V91" s="576">
        <f>'m1'!V91-m0!V91</f>
        <v>0</v>
      </c>
      <c r="X91" s="542">
        <f>'m1'!X91-m0!X92</f>
        <v>9.9999999999999811E-3</v>
      </c>
      <c r="Y91" s="542">
        <f>'m1'!Y91-m0!Y92</f>
        <v>9.9999999999999811E-3</v>
      </c>
      <c r="Z91" s="542">
        <f>'m1'!Z91-m0!Z92</f>
        <v>9.999999999999995E-3</v>
      </c>
      <c r="AA91" s="542">
        <f>'m1'!AA91-m0!AA92</f>
        <v>0</v>
      </c>
      <c r="AB91" s="561">
        <f>'m1'!AB91-m0!AB92</f>
        <v>-3.5000000000000031E-2</v>
      </c>
      <c r="AC91" s="561">
        <f>'m1'!AC91-m0!AC92</f>
        <v>-1.2500000000000011E-2</v>
      </c>
      <c r="AD91" s="561">
        <f>'m1'!AD91-m0!AD92</f>
        <v>-1.2500000000000011E-2</v>
      </c>
      <c r="AE91" s="561">
        <f>'m1'!AE91-m0!AE92</f>
        <v>0</v>
      </c>
      <c r="AF91" s="99">
        <f>'m1'!AF91-m0!AF92</f>
        <v>0</v>
      </c>
      <c r="AG91" s="99">
        <f>'m1'!AG91-m0!AG92</f>
        <v>0</v>
      </c>
      <c r="AH91" s="99"/>
      <c r="AI91" s="185">
        <f t="shared" si="2"/>
        <v>39234</v>
      </c>
      <c r="AJ91" s="99">
        <f>'m1'!AJ91-m0!AJ92</f>
        <v>0</v>
      </c>
      <c r="AK91" s="99"/>
      <c r="AL91" s="100"/>
      <c r="AM91" s="99">
        <f>'m1'!AL91-m0!AL92</f>
        <v>0</v>
      </c>
      <c r="AN91" s="99">
        <f>'m1'!AM91-m0!AM92</f>
        <v>1.2116907650694397E-2</v>
      </c>
      <c r="AO91" s="99">
        <f>'m1'!AN91-m0!AN92</f>
        <v>0</v>
      </c>
      <c r="AP91" s="99">
        <f>'m1'!AO91-m0!AO92</f>
        <v>0</v>
      </c>
      <c r="AQ91" s="99">
        <f>'m1'!AP91-m0!AP92</f>
        <v>0</v>
      </c>
      <c r="AR91" s="99">
        <f>'m1'!AQ91-m0!AQ92</f>
        <v>0</v>
      </c>
      <c r="AS91" s="99">
        <f>'m1'!AR91-m0!AR92</f>
        <v>0</v>
      </c>
      <c r="AT91" s="99">
        <f>'m1'!AS91-m0!AS92</f>
        <v>0</v>
      </c>
      <c r="AU91" s="99"/>
      <c r="AV91" s="99"/>
      <c r="AW91" s="99">
        <f>'m1'!AV91-m0!AV92</f>
        <v>0</v>
      </c>
      <c r="AX91" s="99">
        <f>'m1'!AW91-m0!AW92</f>
        <v>0</v>
      </c>
      <c r="AY91" s="99">
        <f>'m1'!AX91-m0!AX92</f>
        <v>1.0000000000000231E-2</v>
      </c>
      <c r="AZ91" s="99">
        <f>'m1'!AY91-m0!AY92</f>
        <v>1.0000000000000231E-2</v>
      </c>
      <c r="BA91" s="99">
        <f>'m1'!AZ91-m0!AZ92</f>
        <v>-3.5000000000000142E-2</v>
      </c>
      <c r="BB91" s="99">
        <f>'m1'!BA91-m0!BA92</f>
        <v>-1.2499999999999734E-2</v>
      </c>
      <c r="BC91" s="99"/>
      <c r="BD91" s="99">
        <f>'m1'!BD91-m0!BC92</f>
        <v>-0.45500000000000007</v>
      </c>
      <c r="BE91" s="99">
        <f>'m1'!BE91-m0!BD92</f>
        <v>0.29249999999999998</v>
      </c>
      <c r="BF91" s="99">
        <f>'m1'!BF91-m0!BE92</f>
        <v>-3.1210000000000004</v>
      </c>
      <c r="BG91" s="99"/>
      <c r="BH91" s="65"/>
      <c r="BI91" s="70"/>
      <c r="BJ91" s="63"/>
      <c r="BK91" s="40"/>
      <c r="BL91" s="63"/>
      <c r="BM91" s="63"/>
      <c r="BN91" s="40"/>
      <c r="BO91" s="40"/>
      <c r="BP91" s="71"/>
      <c r="BQ91" s="71"/>
      <c r="BR91" s="40"/>
      <c r="BS91" s="71"/>
      <c r="BT91" s="40"/>
      <c r="BU91" s="40"/>
      <c r="BV91" s="40"/>
      <c r="BW91" s="49"/>
      <c r="BX91" s="49"/>
      <c r="BY91" s="49"/>
      <c r="BZ91" s="40"/>
      <c r="CA91" s="40"/>
      <c r="CB91" s="40"/>
      <c r="CC91" s="49"/>
      <c r="CD91" s="48"/>
      <c r="CE91" s="48"/>
      <c r="CF91" s="40"/>
      <c r="CG91" s="48"/>
      <c r="CH91" s="40"/>
      <c r="CI91" s="56"/>
      <c r="CJ91" s="56"/>
      <c r="CK91" s="72"/>
      <c r="CL91" s="40"/>
      <c r="CM91" s="56"/>
      <c r="CN91" s="40"/>
      <c r="CO91" s="49"/>
      <c r="CP91" s="49"/>
      <c r="CQ91" s="40"/>
      <c r="CR91" s="56"/>
      <c r="CS91" s="40"/>
      <c r="CT91" s="40"/>
      <c r="CU91" s="41"/>
      <c r="CV91" s="41"/>
      <c r="CW91" s="49"/>
      <c r="CX91" s="40"/>
      <c r="CY91" s="49"/>
      <c r="CZ91" s="40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</row>
    <row r="92" spans="1:118">
      <c r="A92" s="65">
        <v>39264</v>
      </c>
      <c r="B92" s="40"/>
      <c r="C92" s="99">
        <f>'m1'!C92-m0!C92</f>
        <v>0</v>
      </c>
      <c r="D92" s="99">
        <f>'m1'!D92-m0!D92</f>
        <v>0</v>
      </c>
      <c r="E92" s="99">
        <f>'m1'!E92-m0!E92</f>
        <v>0</v>
      </c>
      <c r="F92" s="99">
        <f>'m1'!F92-m0!F92</f>
        <v>0</v>
      </c>
      <c r="G92" s="99">
        <f>'m1'!G92-m0!G92</f>
        <v>0</v>
      </c>
      <c r="H92" s="99">
        <f>'m1'!H92-m0!H92</f>
        <v>0</v>
      </c>
      <c r="I92" s="99">
        <f>'m1'!I92-m0!I92</f>
        <v>0</v>
      </c>
      <c r="J92" s="99">
        <f>'m1'!J92-m0!J92</f>
        <v>0</v>
      </c>
      <c r="K92" s="99">
        <f>'m1'!K92-m0!K92</f>
        <v>0</v>
      </c>
      <c r="L92" s="99">
        <f>'m1'!L92-m0!L92</f>
        <v>0</v>
      </c>
      <c r="M92" s="99">
        <f>'m1'!M92-m0!M92</f>
        <v>0</v>
      </c>
      <c r="N92" s="99">
        <f>'m1'!N92-m0!N92</f>
        <v>0</v>
      </c>
      <c r="O92" s="99">
        <f>'m1'!O92-m0!O92</f>
        <v>0</v>
      </c>
      <c r="P92" s="99">
        <f>'m1'!P92-m0!P92</f>
        <v>0</v>
      </c>
      <c r="Q92" s="99">
        <f>'m1'!Q92-m0!Q92</f>
        <v>0</v>
      </c>
      <c r="R92" s="99">
        <f>'m1'!R92-m0!R92</f>
        <v>0</v>
      </c>
      <c r="T92" s="576">
        <f>'m1'!T92-m0!T92</f>
        <v>0</v>
      </c>
      <c r="U92" s="576">
        <f>'m1'!U92-m0!U92</f>
        <v>0</v>
      </c>
      <c r="V92" s="576">
        <f>'m1'!V92-m0!V92</f>
        <v>0</v>
      </c>
      <c r="X92" s="542">
        <f>'m1'!X92-m0!X93</f>
        <v>2.5000000000000022E-3</v>
      </c>
      <c r="Y92" s="542">
        <f>'m1'!Y92-m0!Y93</f>
        <v>2.5000000000000022E-3</v>
      </c>
      <c r="Z92" s="542">
        <f>'m1'!Z92-m0!Z93</f>
        <v>2.5000000000000022E-3</v>
      </c>
      <c r="AA92" s="542">
        <f>'m1'!AA92-m0!AA93</f>
        <v>0</v>
      </c>
      <c r="AB92" s="561">
        <f>'m1'!AB92-m0!AB93</f>
        <v>-6.5000000000000002E-2</v>
      </c>
      <c r="AC92" s="561">
        <f>'m1'!AC92-m0!AC93</f>
        <v>0</v>
      </c>
      <c r="AD92" s="561">
        <f>'m1'!AD92-m0!AD93</f>
        <v>0</v>
      </c>
      <c r="AE92" s="561">
        <f>'m1'!AE92-m0!AE93</f>
        <v>0</v>
      </c>
      <c r="AF92" s="99">
        <f>'m1'!AF92-m0!AF93</f>
        <v>0</v>
      </c>
      <c r="AG92" s="99">
        <f>'m1'!AG92-m0!AG93</f>
        <v>0</v>
      </c>
      <c r="AH92" s="99"/>
      <c r="AI92" s="185">
        <f t="shared" si="2"/>
        <v>39264</v>
      </c>
      <c r="AJ92" s="99">
        <f>'m1'!AJ92-m0!AJ93</f>
        <v>-4.4999999999999929E-2</v>
      </c>
      <c r="AK92" s="99"/>
      <c r="AL92" s="100"/>
      <c r="AM92" s="99">
        <f>'m1'!AL92-m0!AL93</f>
        <v>0</v>
      </c>
      <c r="AN92" s="99">
        <f>'m1'!AM92-m0!AM93</f>
        <v>-1.5048967028634674E-2</v>
      </c>
      <c r="AO92" s="99">
        <f>'m1'!AN92-m0!AN93</f>
        <v>-4.4999999999999929E-2</v>
      </c>
      <c r="AP92" s="99">
        <f>'m1'!AO92-m0!AO93</f>
        <v>-4.4999999999999929E-2</v>
      </c>
      <c r="AQ92" s="99">
        <f>'m1'!AP92-m0!AP93</f>
        <v>-4.4999999999999929E-2</v>
      </c>
      <c r="AR92" s="99">
        <f>'m1'!AQ92-m0!AQ93</f>
        <v>-4.4999999999999929E-2</v>
      </c>
      <c r="AS92" s="99">
        <f>'m1'!AR92-m0!AR93</f>
        <v>-4.4999999999999929E-2</v>
      </c>
      <c r="AT92" s="99">
        <f>'m1'!AS92-m0!AS93</f>
        <v>-4.4999999999999929E-2</v>
      </c>
      <c r="AU92" s="99"/>
      <c r="AV92" s="99"/>
      <c r="AW92" s="99">
        <f>'m1'!AV92-m0!AV93</f>
        <v>0</v>
      </c>
      <c r="AX92" s="99">
        <f>'m1'!AW92-m0!AW93</f>
        <v>0</v>
      </c>
      <c r="AY92" s="99">
        <f>'m1'!AX92-m0!AX93</f>
        <v>-4.2499999999999982E-2</v>
      </c>
      <c r="AZ92" s="99">
        <f>'m1'!AY92-m0!AY93</f>
        <v>-4.2499999999999982E-2</v>
      </c>
      <c r="BA92" s="99">
        <f>'m1'!AZ92-m0!AZ93</f>
        <v>-0.10999999999999988</v>
      </c>
      <c r="BB92" s="99">
        <f>'m1'!BA92-m0!BA93</f>
        <v>-4.4999999999999929E-2</v>
      </c>
      <c r="BC92" s="99"/>
      <c r="BD92" s="99">
        <f>'m1'!BD92-m0!BC93</f>
        <v>-0.5</v>
      </c>
      <c r="BE92" s="99">
        <f>'m1'!BE92-m0!BD93</f>
        <v>0.24750000000000005</v>
      </c>
      <c r="BF92" s="99">
        <f>'m1'!BF92-m0!BE93</f>
        <v>-3.1660000000000004</v>
      </c>
      <c r="BG92" s="99"/>
      <c r="BH92" s="65"/>
      <c r="BI92" s="70"/>
      <c r="BJ92" s="63"/>
      <c r="BK92" s="40"/>
      <c r="BL92" s="63"/>
      <c r="BM92" s="63"/>
      <c r="BN92" s="40"/>
      <c r="BO92" s="40"/>
      <c r="BP92" s="71"/>
      <c r="BQ92" s="71"/>
      <c r="BR92" s="40"/>
      <c r="BS92" s="71"/>
      <c r="BT92" s="40"/>
      <c r="BU92" s="40"/>
      <c r="BV92" s="40"/>
      <c r="BW92" s="49"/>
      <c r="BX92" s="49"/>
      <c r="BY92" s="49"/>
      <c r="BZ92" s="40"/>
      <c r="CA92" s="40"/>
      <c r="CB92" s="40"/>
      <c r="CC92" s="49"/>
      <c r="CD92" s="48"/>
      <c r="CE92" s="48"/>
      <c r="CF92" s="40"/>
      <c r="CG92" s="48"/>
      <c r="CH92" s="40"/>
      <c r="CI92" s="56"/>
      <c r="CJ92" s="56"/>
      <c r="CK92" s="72"/>
      <c r="CL92" s="40"/>
      <c r="CM92" s="56"/>
      <c r="CN92" s="40"/>
      <c r="CO92" s="49"/>
      <c r="CP92" s="49"/>
      <c r="CQ92" s="40"/>
      <c r="CR92" s="56"/>
      <c r="CS92" s="40"/>
      <c r="CT92" s="40"/>
      <c r="CU92" s="41"/>
      <c r="CV92" s="41"/>
      <c r="CW92" s="49"/>
      <c r="CX92" s="40"/>
      <c r="CY92" s="49"/>
      <c r="CZ92" s="40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</row>
    <row r="93" spans="1:118">
      <c r="A93" s="65">
        <v>39295</v>
      </c>
      <c r="B93" s="40"/>
      <c r="C93" s="99">
        <f>'m1'!C93-m0!C93</f>
        <v>0</v>
      </c>
      <c r="D93" s="99">
        <f>'m1'!D93-m0!D93</f>
        <v>0</v>
      </c>
      <c r="E93" s="99">
        <f>'m1'!E93-m0!E93</f>
        <v>0</v>
      </c>
      <c r="F93" s="99">
        <f>'m1'!F93-m0!F93</f>
        <v>0</v>
      </c>
      <c r="G93" s="99">
        <f>'m1'!G93-m0!G93</f>
        <v>0</v>
      </c>
      <c r="H93" s="99">
        <f>'m1'!H93-m0!H93</f>
        <v>0</v>
      </c>
      <c r="I93" s="99">
        <f>'m1'!I93-m0!I93</f>
        <v>0</v>
      </c>
      <c r="J93" s="99">
        <f>'m1'!J93-m0!J93</f>
        <v>0</v>
      </c>
      <c r="K93" s="99">
        <f>'m1'!K93-m0!K93</f>
        <v>0</v>
      </c>
      <c r="L93" s="99">
        <f>'m1'!L93-m0!L93</f>
        <v>0</v>
      </c>
      <c r="M93" s="99">
        <f>'m1'!M93-m0!M93</f>
        <v>0</v>
      </c>
      <c r="N93" s="99">
        <f>'m1'!N93-m0!N93</f>
        <v>0</v>
      </c>
      <c r="O93" s="99">
        <f>'m1'!O93-m0!O93</f>
        <v>0</v>
      </c>
      <c r="P93" s="99">
        <f>'m1'!P93-m0!P93</f>
        <v>0</v>
      </c>
      <c r="Q93" s="99">
        <f>'m1'!Q93-m0!Q93</f>
        <v>0</v>
      </c>
      <c r="R93" s="99">
        <f>'m1'!R93-m0!R93</f>
        <v>0</v>
      </c>
      <c r="T93" s="576">
        <f>'m1'!T93-m0!T93</f>
        <v>0</v>
      </c>
      <c r="U93" s="576">
        <f>'m1'!U93-m0!U93</f>
        <v>0</v>
      </c>
      <c r="V93" s="576">
        <f>'m1'!V93-m0!V93</f>
        <v>0</v>
      </c>
      <c r="X93" s="542">
        <f>'m1'!X93-m0!X94</f>
        <v>2.5000000000000022E-3</v>
      </c>
      <c r="Y93" s="542">
        <f>'m1'!Y93-m0!Y94</f>
        <v>2.5000000000000022E-3</v>
      </c>
      <c r="Z93" s="542">
        <f>'m1'!Z93-m0!Z94</f>
        <v>2.5000000000000022E-3</v>
      </c>
      <c r="AA93" s="542">
        <f>'m1'!AA93-m0!AA94</f>
        <v>-9.9999999999999811E-3</v>
      </c>
      <c r="AB93" s="561">
        <f>'m1'!AB93-m0!AB94</f>
        <v>0.10000000000000003</v>
      </c>
      <c r="AC93" s="561">
        <f>'m1'!AC93-m0!AC94</f>
        <v>1.0000000000000009E-2</v>
      </c>
      <c r="AD93" s="561">
        <f>'m1'!AD93-m0!AD94</f>
        <v>2.2499999999999992E-2</v>
      </c>
      <c r="AE93" s="561">
        <f>'m1'!AE93-m0!AE94</f>
        <v>0</v>
      </c>
      <c r="AF93" s="99">
        <f>'m1'!AF93-m0!AF94</f>
        <v>0</v>
      </c>
      <c r="AG93" s="99">
        <f>'m1'!AG93-m0!AG94</f>
        <v>0</v>
      </c>
      <c r="AH93" s="99"/>
      <c r="AI93" s="185">
        <f t="shared" si="2"/>
        <v>39295</v>
      </c>
      <c r="AJ93" s="99">
        <f>'m1'!AJ93-m0!AJ94</f>
        <v>1.4000000000000234E-2</v>
      </c>
      <c r="AK93" s="99"/>
      <c r="AL93" s="100"/>
      <c r="AM93" s="99">
        <f>'m1'!AL93-m0!AL94</f>
        <v>0</v>
      </c>
      <c r="AN93" s="99">
        <f>'m1'!AM93-m0!AM94</f>
        <v>2.0473164358459695E-2</v>
      </c>
      <c r="AO93" s="99">
        <f>'m1'!AN93-m0!AN94</f>
        <v>1.4000000000000234E-2</v>
      </c>
      <c r="AP93" s="99">
        <f>'m1'!AO93-m0!AO94</f>
        <v>1.4000000000000234E-2</v>
      </c>
      <c r="AQ93" s="99">
        <f>'m1'!AP93-m0!AP94</f>
        <v>1.4000000000000234E-2</v>
      </c>
      <c r="AR93" s="99">
        <f>'m1'!AQ93-m0!AQ94</f>
        <v>1.4000000000000234E-2</v>
      </c>
      <c r="AS93" s="99">
        <f>'m1'!AR93-m0!AR94</f>
        <v>1.4000000000000234E-2</v>
      </c>
      <c r="AT93" s="99">
        <f>'m1'!AS93-m0!AS94</f>
        <v>1.4000000000000234E-2</v>
      </c>
      <c r="AU93" s="99"/>
      <c r="AV93" s="99"/>
      <c r="AW93" s="99">
        <f>'m1'!AV93-m0!AV94</f>
        <v>0</v>
      </c>
      <c r="AX93" s="99">
        <f>'m1'!AW93-m0!AW94</f>
        <v>0</v>
      </c>
      <c r="AY93" s="99">
        <f>'m1'!AX93-m0!AX94</f>
        <v>1.6500000000000181E-2</v>
      </c>
      <c r="AZ93" s="99">
        <f>'m1'!AY93-m0!AY94</f>
        <v>1.6500000000000181E-2</v>
      </c>
      <c r="BA93" s="99">
        <f>'m1'!AZ93-m0!AZ94</f>
        <v>0.11400000000000032</v>
      </c>
      <c r="BB93" s="99">
        <f>'m1'!BA93-m0!BA94</f>
        <v>2.4000000000000021E-2</v>
      </c>
      <c r="BC93" s="99"/>
      <c r="BD93" s="99">
        <f>'m1'!BD93-m0!BC94</f>
        <v>-0.44099999999999984</v>
      </c>
      <c r="BE93" s="99">
        <f>'m1'!BE93-m0!BD94</f>
        <v>0.30650000000000022</v>
      </c>
      <c r="BF93" s="99">
        <f>'m1'!BF93-m0!BE94</f>
        <v>-3.1520000000000001</v>
      </c>
      <c r="BG93" s="99"/>
      <c r="BH93" s="65"/>
      <c r="BI93" s="70"/>
      <c r="BJ93" s="63"/>
      <c r="BK93" s="40"/>
      <c r="BL93" s="63"/>
      <c r="BM93" s="63"/>
      <c r="BN93" s="40"/>
      <c r="BO93" s="40"/>
      <c r="BP93" s="71"/>
      <c r="BQ93" s="71"/>
      <c r="BR93" s="40"/>
      <c r="BS93" s="71"/>
      <c r="BT93" s="40"/>
      <c r="BU93" s="40"/>
      <c r="BV93" s="40"/>
      <c r="BW93" s="49"/>
      <c r="BX93" s="49"/>
      <c r="BY93" s="49"/>
      <c r="BZ93" s="40"/>
      <c r="CA93" s="40"/>
      <c r="CB93" s="40"/>
      <c r="CC93" s="49"/>
      <c r="CD93" s="48"/>
      <c r="CE93" s="48"/>
      <c r="CF93" s="40"/>
      <c r="CG93" s="48"/>
      <c r="CH93" s="40"/>
      <c r="CI93" s="56"/>
      <c r="CJ93" s="56"/>
      <c r="CK93" s="72"/>
      <c r="CL93" s="40"/>
      <c r="CM93" s="56"/>
      <c r="CN93" s="40"/>
      <c r="CO93" s="49"/>
      <c r="CP93" s="49"/>
      <c r="CQ93" s="40"/>
      <c r="CR93" s="56"/>
      <c r="CS93" s="40"/>
      <c r="CT93" s="40"/>
      <c r="CU93" s="41"/>
      <c r="CV93" s="41"/>
      <c r="CW93" s="49"/>
      <c r="CX93" s="40"/>
      <c r="CY93" s="49"/>
      <c r="CZ93" s="40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</row>
    <row r="94" spans="1:118">
      <c r="A94" s="65">
        <v>39326</v>
      </c>
      <c r="B94" s="40"/>
      <c r="C94" s="99">
        <f>'m1'!C94-m0!C94</f>
        <v>0</v>
      </c>
      <c r="D94" s="99">
        <f>'m1'!D94-m0!D94</f>
        <v>0</v>
      </c>
      <c r="E94" s="99">
        <f>'m1'!E94-m0!E94</f>
        <v>0</v>
      </c>
      <c r="F94" s="99">
        <f>'m1'!F94-m0!F94</f>
        <v>0</v>
      </c>
      <c r="G94" s="99">
        <f>'m1'!G94-m0!G94</f>
        <v>0</v>
      </c>
      <c r="H94" s="99">
        <f>'m1'!H94-m0!H94</f>
        <v>0</v>
      </c>
      <c r="I94" s="99">
        <f>'m1'!I94-m0!I94</f>
        <v>0</v>
      </c>
      <c r="J94" s="99">
        <f>'m1'!J94-m0!J94</f>
        <v>0</v>
      </c>
      <c r="K94" s="99">
        <f>'m1'!K94-m0!K94</f>
        <v>0</v>
      </c>
      <c r="L94" s="99">
        <f>'m1'!L94-m0!L94</f>
        <v>0</v>
      </c>
      <c r="M94" s="99">
        <f>'m1'!M94-m0!M94</f>
        <v>0</v>
      </c>
      <c r="N94" s="99">
        <f>'m1'!N94-m0!N94</f>
        <v>0</v>
      </c>
      <c r="O94" s="99">
        <f>'m1'!O94-m0!O94</f>
        <v>0</v>
      </c>
      <c r="P94" s="99">
        <f>'m1'!P94-m0!P94</f>
        <v>0</v>
      </c>
      <c r="Q94" s="99">
        <f>'m1'!Q94-m0!Q94</f>
        <v>0</v>
      </c>
      <c r="R94" s="99">
        <f>'m1'!R94-m0!R94</f>
        <v>0</v>
      </c>
      <c r="T94" s="576">
        <f>'m1'!T94-m0!T94</f>
        <v>0</v>
      </c>
      <c r="U94" s="576">
        <f>'m1'!U94-m0!U94</f>
        <v>0</v>
      </c>
      <c r="V94" s="576">
        <f>'m1'!V94-m0!V94</f>
        <v>0</v>
      </c>
      <c r="X94" s="542">
        <f>'m1'!X94-m0!X95</f>
        <v>-1.4999999999999986E-2</v>
      </c>
      <c r="Y94" s="542">
        <f>'m1'!Y94-m0!Y95</f>
        <v>-1.4999999999999986E-2</v>
      </c>
      <c r="Z94" s="542">
        <f>'m1'!Z94-m0!Z95</f>
        <v>-1.4999999999999999E-2</v>
      </c>
      <c r="AA94" s="542">
        <f>'m1'!AA94-m0!AA95</f>
        <v>-1.5000000000000013E-2</v>
      </c>
      <c r="AB94" s="561">
        <f>'m1'!AB94-m0!AB95</f>
        <v>-7.0000000000000007E-2</v>
      </c>
      <c r="AC94" s="561">
        <f>'m1'!AC94-m0!AC95</f>
        <v>-7.2500000000000009E-2</v>
      </c>
      <c r="AD94" s="561">
        <f>'m1'!AD94-m0!AD95</f>
        <v>-2.2499999999999992E-2</v>
      </c>
      <c r="AE94" s="561">
        <f>'m1'!AE94-m0!AE95</f>
        <v>-2.5000000000000022E-3</v>
      </c>
      <c r="AF94" s="99">
        <f>'m1'!AF94-m0!AF95</f>
        <v>0</v>
      </c>
      <c r="AG94" s="99">
        <f>'m1'!AG94-m0!AG95</f>
        <v>0</v>
      </c>
      <c r="AH94" s="99"/>
      <c r="AI94" s="185">
        <f t="shared" si="2"/>
        <v>39326</v>
      </c>
      <c r="AJ94" s="99">
        <f>'m1'!AJ94-m0!AJ95</f>
        <v>-1.6000000000000014E-2</v>
      </c>
      <c r="AK94" s="99"/>
      <c r="AL94" s="100"/>
      <c r="AM94" s="99">
        <f>'m1'!AL94-m0!AL95</f>
        <v>0</v>
      </c>
      <c r="AN94" s="99">
        <f>'m1'!AM94-m0!AM95</f>
        <v>1.8779531663248861E-3</v>
      </c>
      <c r="AO94" s="99">
        <f>'m1'!AN94-m0!AN95</f>
        <v>-1.6000000000000014E-2</v>
      </c>
      <c r="AP94" s="99">
        <f>'m1'!AO94-m0!AO95</f>
        <v>-1.6000000000000014E-2</v>
      </c>
      <c r="AQ94" s="99">
        <f>'m1'!AP94-m0!AP95</f>
        <v>-1.6000000000000014E-2</v>
      </c>
      <c r="AR94" s="99">
        <f>'m1'!AQ94-m0!AQ95</f>
        <v>-1.6000000000000014E-2</v>
      </c>
      <c r="AS94" s="99">
        <f>'m1'!AR94-m0!AR95</f>
        <v>-1.6000000000000014E-2</v>
      </c>
      <c r="AT94" s="99">
        <f>'m1'!AS94-m0!AS95</f>
        <v>-1.6000000000000014E-2</v>
      </c>
      <c r="AU94" s="99"/>
      <c r="AV94" s="99"/>
      <c r="AW94" s="99">
        <f>'m1'!AV94-m0!AV95</f>
        <v>0</v>
      </c>
      <c r="AX94" s="99">
        <f>'m1'!AW94-m0!AW95</f>
        <v>0</v>
      </c>
      <c r="AY94" s="99">
        <f>'m1'!AX94-m0!AX95</f>
        <v>-3.1000000000000139E-2</v>
      </c>
      <c r="AZ94" s="99">
        <f>'m1'!AY94-m0!AY95</f>
        <v>-3.1000000000000139E-2</v>
      </c>
      <c r="BA94" s="99">
        <f>'m1'!AZ94-m0!AZ95</f>
        <v>-8.5999999999999854E-2</v>
      </c>
      <c r="BB94" s="99">
        <f>'m1'!BA94-m0!BA95</f>
        <v>-8.8499999999999801E-2</v>
      </c>
      <c r="BC94" s="99"/>
      <c r="BD94" s="99">
        <f>'m1'!BD94-m0!BC95</f>
        <v>-0.47350000000000003</v>
      </c>
      <c r="BE94" s="99">
        <f>'m1'!BE94-m0!BD95</f>
        <v>0.27649999999999997</v>
      </c>
      <c r="BF94" s="99">
        <f>'m1'!BF94-m0!BE95</f>
        <v>-3.1680000000000001</v>
      </c>
      <c r="BG94" s="99"/>
      <c r="BH94" s="65"/>
      <c r="BI94" s="70"/>
      <c r="BJ94" s="63"/>
      <c r="BK94" s="40"/>
      <c r="BL94" s="63"/>
      <c r="BM94" s="63"/>
      <c r="BN94" s="40"/>
      <c r="BO94" s="40"/>
      <c r="BP94" s="71"/>
      <c r="BQ94" s="71"/>
      <c r="BR94" s="40"/>
      <c r="BS94" s="71"/>
      <c r="BT94" s="40"/>
      <c r="BU94" s="40"/>
      <c r="BV94" s="40"/>
      <c r="BW94" s="49"/>
      <c r="BX94" s="49"/>
      <c r="BY94" s="49"/>
      <c r="BZ94" s="40"/>
      <c r="CA94" s="40"/>
      <c r="CB94" s="40"/>
      <c r="CC94" s="49"/>
      <c r="CD94" s="48"/>
      <c r="CE94" s="48"/>
      <c r="CF94" s="40"/>
      <c r="CG94" s="48"/>
      <c r="CH94" s="40"/>
      <c r="CI94" s="56"/>
      <c r="CJ94" s="56"/>
      <c r="CK94" s="72"/>
      <c r="CL94" s="40"/>
      <c r="CM94" s="56"/>
      <c r="CN94" s="40"/>
      <c r="CO94" s="49"/>
      <c r="CP94" s="49"/>
      <c r="CQ94" s="40"/>
      <c r="CR94" s="56"/>
      <c r="CS94" s="40"/>
      <c r="CT94" s="40"/>
      <c r="CU94" s="41"/>
      <c r="CV94" s="41"/>
      <c r="CW94" s="49"/>
      <c r="CX94" s="40"/>
      <c r="CY94" s="49"/>
      <c r="CZ94" s="40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</row>
    <row r="95" spans="1:118">
      <c r="A95" s="65">
        <v>39356</v>
      </c>
      <c r="B95" s="40"/>
      <c r="C95" s="99">
        <f>'m1'!C95-m0!C95</f>
        <v>0</v>
      </c>
      <c r="D95" s="99">
        <f>'m1'!D95-m0!D95</f>
        <v>0</v>
      </c>
      <c r="E95" s="99">
        <f>'m1'!E95-m0!E95</f>
        <v>0</v>
      </c>
      <c r="F95" s="99">
        <f>'m1'!F95-m0!F95</f>
        <v>0</v>
      </c>
      <c r="G95" s="99">
        <f>'m1'!G95-m0!G95</f>
        <v>0</v>
      </c>
      <c r="H95" s="99">
        <f>'m1'!H95-m0!H95</f>
        <v>0</v>
      </c>
      <c r="I95" s="99">
        <f>'m1'!I95-m0!I95</f>
        <v>0</v>
      </c>
      <c r="J95" s="99">
        <f>'m1'!J95-m0!J95</f>
        <v>0</v>
      </c>
      <c r="K95" s="99">
        <f>'m1'!K95-m0!K95</f>
        <v>0</v>
      </c>
      <c r="L95" s="99">
        <f>'m1'!L95-m0!L95</f>
        <v>0</v>
      </c>
      <c r="M95" s="99">
        <f>'m1'!M95-m0!M95</f>
        <v>0</v>
      </c>
      <c r="N95" s="99">
        <f>'m1'!N95-m0!N95</f>
        <v>0</v>
      </c>
      <c r="O95" s="99">
        <f>'m1'!O95-m0!O95</f>
        <v>0</v>
      </c>
      <c r="P95" s="99">
        <f>'m1'!P95-m0!P95</f>
        <v>0</v>
      </c>
      <c r="Q95" s="99">
        <f>'m1'!Q95-m0!Q95</f>
        <v>0</v>
      </c>
      <c r="R95" s="99">
        <f>'m1'!R95-m0!R95</f>
        <v>0</v>
      </c>
      <c r="T95" s="576">
        <f>'m1'!T95-m0!T95</f>
        <v>0</v>
      </c>
      <c r="U95" s="576">
        <f>'m1'!U95-m0!U95</f>
        <v>0</v>
      </c>
      <c r="V95" s="576">
        <f>'m1'!V95-m0!V95</f>
        <v>0</v>
      </c>
      <c r="X95" s="542">
        <f>'m1'!X95-m0!X96</f>
        <v>-6.25E-2</v>
      </c>
      <c r="Y95" s="542">
        <f>'m1'!Y95-m0!Y96</f>
        <v>-6.25E-2</v>
      </c>
      <c r="Z95" s="542">
        <f>'m1'!Z95-m0!Z96</f>
        <v>-6.2500000000000014E-2</v>
      </c>
      <c r="AA95" s="542">
        <f>'m1'!AA95-m0!AA96</f>
        <v>-3.7499999999999992E-2</v>
      </c>
      <c r="AB95" s="561">
        <f>'m1'!AB95-m0!AB96</f>
        <v>-0.3</v>
      </c>
      <c r="AC95" s="561">
        <f>'m1'!AC95-m0!AC96</f>
        <v>-9.2500000000000027E-2</v>
      </c>
      <c r="AD95" s="561">
        <f>'m1'!AD95-m0!AD96</f>
        <v>-0.10249999999999998</v>
      </c>
      <c r="AE95" s="561">
        <f>'m1'!AE95-m0!AE96</f>
        <v>-7.4999999999999983E-2</v>
      </c>
      <c r="AF95" s="99">
        <f>'m1'!AF95-m0!AF96</f>
        <v>-4.2499999999999982E-2</v>
      </c>
      <c r="AG95" s="99">
        <f>'m1'!AG95-m0!AG96</f>
        <v>0</v>
      </c>
      <c r="AH95" s="99"/>
      <c r="AI95" s="185">
        <f t="shared" si="2"/>
        <v>39356</v>
      </c>
      <c r="AJ95" s="99">
        <f>'m1'!AJ95-m0!AJ96</f>
        <v>-8.8999999999999968E-2</v>
      </c>
      <c r="AK95" s="99"/>
      <c r="AL95" s="100"/>
      <c r="AM95" s="99">
        <f>'m1'!AL95-m0!AL96</f>
        <v>0</v>
      </c>
      <c r="AN95" s="99">
        <f>'m1'!AM95-m0!AM96</f>
        <v>-9.2143090219848123E-2</v>
      </c>
      <c r="AO95" s="99">
        <f>'m1'!AN95-m0!AN96</f>
        <v>-0.17399999999999993</v>
      </c>
      <c r="AP95" s="99">
        <f>'m1'!AO95-m0!AO96</f>
        <v>-0.17399999999999993</v>
      </c>
      <c r="AQ95" s="99">
        <f>'m1'!AP95-m0!AP96</f>
        <v>-0.17399999999999993</v>
      </c>
      <c r="AR95" s="99">
        <f>'m1'!AQ95-m0!AQ96</f>
        <v>-0.30399999999999983</v>
      </c>
      <c r="AS95" s="99">
        <f>'m1'!AR95-m0!AR96</f>
        <v>-0.27400000000000002</v>
      </c>
      <c r="AT95" s="99">
        <f>'m1'!AS95-m0!AS96</f>
        <v>-0.28399999999999981</v>
      </c>
      <c r="AU95" s="99"/>
      <c r="AV95" s="99"/>
      <c r="AW95" s="99">
        <f>'m1'!AV95-m0!AV96</f>
        <v>0</v>
      </c>
      <c r="AX95" s="99">
        <f>'m1'!AW95-m0!AW96</f>
        <v>0</v>
      </c>
      <c r="AY95" s="99">
        <f>'m1'!AX95-m0!AX96</f>
        <v>-0.15149999999999997</v>
      </c>
      <c r="AZ95" s="99">
        <f>'m1'!AY95-m0!AY96</f>
        <v>-0.15149999999999997</v>
      </c>
      <c r="BA95" s="99">
        <f>'m1'!AZ95-m0!AZ96</f>
        <v>-0.38900000000000023</v>
      </c>
      <c r="BB95" s="99">
        <f>'m1'!BA95-m0!BA96</f>
        <v>-0.18150000000000022</v>
      </c>
      <c r="BC95" s="99"/>
      <c r="BD95" s="99">
        <f>'m1'!BD95-m0!BC96</f>
        <v>-0.62149999999999972</v>
      </c>
      <c r="BE95" s="99">
        <f>'m1'!BE95-m0!BD96</f>
        <v>0.16100000000000003</v>
      </c>
      <c r="BF95" s="99">
        <f>'m1'!BF95-m0!BE96</f>
        <v>-3.2570000000000001</v>
      </c>
      <c r="BG95" s="99"/>
      <c r="BH95" s="65"/>
      <c r="BI95" s="70"/>
      <c r="BJ95" s="63"/>
      <c r="BK95" s="40"/>
      <c r="BL95" s="63"/>
      <c r="BM95" s="63"/>
      <c r="BN95" s="40"/>
      <c r="BO95" s="40"/>
      <c r="BP95" s="71"/>
      <c r="BQ95" s="71"/>
      <c r="BR95" s="40"/>
      <c r="BS95" s="71"/>
      <c r="BT95" s="40"/>
      <c r="BU95" s="40"/>
      <c r="BV95" s="40"/>
      <c r="BW95" s="49"/>
      <c r="BX95" s="49"/>
      <c r="BY95" s="49"/>
      <c r="BZ95" s="40"/>
      <c r="CA95" s="40"/>
      <c r="CB95" s="40"/>
      <c r="CC95" s="49"/>
      <c r="CD95" s="48"/>
      <c r="CE95" s="48"/>
      <c r="CF95" s="40"/>
      <c r="CG95" s="48"/>
      <c r="CH95" s="40"/>
      <c r="CI95" s="56"/>
      <c r="CJ95" s="56"/>
      <c r="CK95" s="72"/>
      <c r="CL95" s="40"/>
      <c r="CM95" s="56"/>
      <c r="CN95" s="40"/>
      <c r="CO95" s="49"/>
      <c r="CP95" s="49"/>
      <c r="CQ95" s="40"/>
      <c r="CR95" s="56"/>
      <c r="CS95" s="40"/>
      <c r="CT95" s="40"/>
      <c r="CU95" s="41"/>
      <c r="CV95" s="41"/>
      <c r="CW95" s="49"/>
      <c r="CX95" s="40"/>
      <c r="CY95" s="49"/>
      <c r="CZ95" s="40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</row>
    <row r="96" spans="1:118">
      <c r="A96" s="65">
        <v>39387</v>
      </c>
      <c r="B96" s="40"/>
      <c r="C96" s="99">
        <f>'m1'!C96-m0!C96</f>
        <v>0</v>
      </c>
      <c r="D96" s="99">
        <f>'m1'!D96-m0!D96</f>
        <v>0</v>
      </c>
      <c r="E96" s="99">
        <f>'m1'!E96-m0!E96</f>
        <v>0</v>
      </c>
      <c r="F96" s="99">
        <f>'m1'!F96-m0!F96</f>
        <v>0</v>
      </c>
      <c r="G96" s="99">
        <f>'m1'!G96-m0!G96</f>
        <v>0</v>
      </c>
      <c r="H96" s="99">
        <f>'m1'!H96-m0!H96</f>
        <v>0</v>
      </c>
      <c r="I96" s="99">
        <f>'m1'!I96-m0!I96</f>
        <v>0</v>
      </c>
      <c r="J96" s="99">
        <f>'m1'!J96-m0!J96</f>
        <v>0</v>
      </c>
      <c r="K96" s="99">
        <f>'m1'!K96-m0!K96</f>
        <v>0</v>
      </c>
      <c r="L96" s="99">
        <f>'m1'!L96-m0!L96</f>
        <v>0</v>
      </c>
      <c r="M96" s="99">
        <f>'m1'!M96-m0!M96</f>
        <v>0</v>
      </c>
      <c r="N96" s="99">
        <f>'m1'!N96-m0!N96</f>
        <v>0</v>
      </c>
      <c r="O96" s="99">
        <f>'m1'!O96-m0!O96</f>
        <v>0</v>
      </c>
      <c r="P96" s="99">
        <f>'m1'!P96-m0!P96</f>
        <v>0</v>
      </c>
      <c r="Q96" s="99">
        <f>'m1'!Q96-m0!Q96</f>
        <v>0</v>
      </c>
      <c r="R96" s="99">
        <f>'m1'!R96-m0!R96</f>
        <v>0</v>
      </c>
      <c r="T96" s="576">
        <f>'m1'!T96-m0!T96</f>
        <v>0</v>
      </c>
      <c r="U96" s="576">
        <f>'m1'!U96-m0!U96</f>
        <v>0</v>
      </c>
      <c r="V96" s="576">
        <f>'m1'!V96-m0!V96</f>
        <v>0</v>
      </c>
      <c r="X96" s="542">
        <f>'m1'!X96-m0!X97</f>
        <v>-4.0000000000000008E-2</v>
      </c>
      <c r="Y96" s="542">
        <f>'m1'!Y96-m0!Y97</f>
        <v>-4.0000000000000008E-2</v>
      </c>
      <c r="Z96" s="542">
        <f>'m1'!Z96-m0!Z97</f>
        <v>-3.999999999999998E-2</v>
      </c>
      <c r="AA96" s="542">
        <f>'m1'!AA96-m0!AA97</f>
        <v>-7.5000000000000067E-3</v>
      </c>
      <c r="AB96" s="561">
        <f>'m1'!AB96-m0!AB97</f>
        <v>-0.505</v>
      </c>
      <c r="AC96" s="561">
        <f>'m1'!AC96-m0!AC97</f>
        <v>-0.33500000000000002</v>
      </c>
      <c r="AD96" s="561">
        <f>'m1'!AD96-m0!AD97</f>
        <v>-5.0000000000000044E-2</v>
      </c>
      <c r="AE96" s="561">
        <f>'m1'!AE96-m0!AE97</f>
        <v>-5.4999999999999993E-2</v>
      </c>
      <c r="AF96" s="99">
        <f>'m1'!AF96-m0!AF97</f>
        <v>0</v>
      </c>
      <c r="AG96" s="99">
        <f>'m1'!AG96-m0!AG97</f>
        <v>0</v>
      </c>
      <c r="AH96" s="99"/>
      <c r="AI96" s="185">
        <f t="shared" si="2"/>
        <v>39387</v>
      </c>
      <c r="AJ96" s="99">
        <f>'m1'!AJ96-m0!AJ97</f>
        <v>-9.2999999999999972E-2</v>
      </c>
      <c r="AK96" s="99"/>
      <c r="AL96" s="100"/>
      <c r="AM96" s="99">
        <f>'m1'!AL96-m0!AL97</f>
        <v>0</v>
      </c>
      <c r="AN96" s="99">
        <f>'m1'!AM96-m0!AM97</f>
        <v>-4.3253108720950451E-2</v>
      </c>
      <c r="AO96" s="99">
        <f>'m1'!AN96-m0!AN97</f>
        <v>-9.2999999999999972E-2</v>
      </c>
      <c r="AP96" s="99">
        <f>'m1'!AO96-m0!AO97</f>
        <v>-9.2999999999999972E-2</v>
      </c>
      <c r="AQ96" s="99">
        <f>'m1'!AP96-m0!AP97</f>
        <v>-9.2999999999999972E-2</v>
      </c>
      <c r="AR96" s="99">
        <f>'m1'!AQ96-m0!AQ97</f>
        <v>-9.2999999999999972E-2</v>
      </c>
      <c r="AS96" s="99">
        <f>'m1'!AR96-m0!AR97</f>
        <v>-9.2999999999999527E-2</v>
      </c>
      <c r="AT96" s="99">
        <f>'m1'!AS96-m0!AS97</f>
        <v>-9.2999999999999972E-2</v>
      </c>
      <c r="AU96" s="99"/>
      <c r="AV96" s="99"/>
      <c r="AW96" s="99">
        <f>'m1'!AV96-m0!AV97</f>
        <v>0</v>
      </c>
      <c r="AX96" s="99">
        <f>'m1'!AW96-m0!AW97</f>
        <v>0</v>
      </c>
      <c r="AY96" s="99">
        <f>'m1'!AX96-m0!AX97</f>
        <v>-0.13300000000000001</v>
      </c>
      <c r="AZ96" s="99">
        <f>'m1'!AY96-m0!AY97</f>
        <v>-0.13300000000000001</v>
      </c>
      <c r="BA96" s="99">
        <f>'m1'!AZ96-m0!AZ97</f>
        <v>-0.59799999999999986</v>
      </c>
      <c r="BB96" s="99">
        <f>'m1'!BA96-m0!BA97</f>
        <v>-0.42799999999999949</v>
      </c>
      <c r="BC96" s="99"/>
      <c r="BD96" s="99">
        <f>'m1'!BD96-m0!BC97</f>
        <v>-0.6379999999999999</v>
      </c>
      <c r="BE96" s="99">
        <f>'m1'!BE96-m0!BD97</f>
        <v>0.15700000000000003</v>
      </c>
      <c r="BF96" s="99">
        <f>'m1'!BF96-m0!BE97</f>
        <v>-3.35</v>
      </c>
      <c r="BG96" s="99"/>
      <c r="BH96" s="65"/>
      <c r="BI96" s="70"/>
      <c r="BJ96" s="63"/>
      <c r="BK96" s="40"/>
      <c r="BL96" s="63"/>
      <c r="BM96" s="63"/>
      <c r="BN96" s="40"/>
      <c r="BO96" s="40"/>
      <c r="BP96" s="71"/>
      <c r="BQ96" s="71"/>
      <c r="BR96" s="40"/>
      <c r="BS96" s="71"/>
      <c r="BT96" s="40"/>
      <c r="BU96" s="40"/>
      <c r="BV96" s="40"/>
      <c r="BW96" s="49"/>
      <c r="BX96" s="49"/>
      <c r="BY96" s="49"/>
      <c r="BZ96" s="40"/>
      <c r="CA96" s="40"/>
      <c r="CB96" s="40"/>
      <c r="CC96" s="49"/>
      <c r="CD96" s="48"/>
      <c r="CE96" s="48"/>
      <c r="CF96" s="40"/>
      <c r="CG96" s="48"/>
      <c r="CH96" s="40"/>
      <c r="CI96" s="56"/>
      <c r="CJ96" s="56"/>
      <c r="CK96" s="72"/>
      <c r="CL96" s="40"/>
      <c r="CM96" s="56"/>
      <c r="CN96" s="40"/>
      <c r="CO96" s="49"/>
      <c r="CP96" s="49"/>
      <c r="CQ96" s="40"/>
      <c r="CR96" s="56"/>
      <c r="CS96" s="40"/>
      <c r="CT96" s="40"/>
      <c r="CU96" s="41"/>
      <c r="CV96" s="41"/>
      <c r="CW96" s="49"/>
      <c r="CX96" s="40"/>
      <c r="CY96" s="49"/>
      <c r="CZ96" s="40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</row>
    <row r="97" spans="1:118">
      <c r="A97" s="65">
        <v>39417</v>
      </c>
      <c r="B97" s="40"/>
      <c r="C97" s="99">
        <f>'m1'!C97-m0!C97</f>
        <v>0</v>
      </c>
      <c r="D97" s="99">
        <f>'m1'!D97-m0!D97</f>
        <v>0</v>
      </c>
      <c r="E97" s="99">
        <f>'m1'!E97-m0!E97</f>
        <v>0</v>
      </c>
      <c r="F97" s="99">
        <f>'m1'!F97-m0!F97</f>
        <v>0</v>
      </c>
      <c r="G97" s="99">
        <f>'m1'!G97-m0!G97</f>
        <v>0</v>
      </c>
      <c r="H97" s="99">
        <f>'m1'!H97-m0!H97</f>
        <v>0</v>
      </c>
      <c r="I97" s="99">
        <f>'m1'!I97-m0!I97</f>
        <v>0</v>
      </c>
      <c r="J97" s="99">
        <f>'m1'!J97-m0!J97</f>
        <v>0</v>
      </c>
      <c r="K97" s="99">
        <f>'m1'!K97-m0!K97</f>
        <v>0</v>
      </c>
      <c r="L97" s="99">
        <f>'m1'!L97-m0!L97</f>
        <v>0</v>
      </c>
      <c r="M97" s="99">
        <f>'m1'!M97-m0!M97</f>
        <v>0</v>
      </c>
      <c r="N97" s="99">
        <f>'m1'!N97-m0!N97</f>
        <v>0</v>
      </c>
      <c r="O97" s="99">
        <f>'m1'!O97-m0!O97</f>
        <v>0</v>
      </c>
      <c r="P97" s="99">
        <f>'m1'!P97-m0!P97</f>
        <v>0</v>
      </c>
      <c r="Q97" s="99">
        <f>'m1'!Q97-m0!Q97</f>
        <v>0</v>
      </c>
      <c r="R97" s="99">
        <f>'m1'!R97-m0!R97</f>
        <v>0</v>
      </c>
      <c r="T97" s="576">
        <f>'m1'!T97-m0!T97</f>
        <v>0</v>
      </c>
      <c r="U97" s="576">
        <f>'m1'!U97-m0!U97</f>
        <v>0</v>
      </c>
      <c r="V97" s="576">
        <f>'m1'!V97-m0!V97</f>
        <v>0</v>
      </c>
      <c r="X97" s="542">
        <f>'m1'!X97-m0!X98</f>
        <v>-1.2500000000000011E-2</v>
      </c>
      <c r="Y97" s="542">
        <f>'m1'!Y97-m0!Y98</f>
        <v>-1.2500000000000011E-2</v>
      </c>
      <c r="Z97" s="542">
        <f>'m1'!Z97-m0!Z98</f>
        <v>-5.5000000000000021E-2</v>
      </c>
      <c r="AA97" s="542">
        <f>'m1'!AA97-m0!AA98</f>
        <v>-1.4999999999999999E-2</v>
      </c>
      <c r="AB97" s="561">
        <f>'m1'!AB97-m0!AB98</f>
        <v>-0.34499999999999997</v>
      </c>
      <c r="AC97" s="561">
        <f>'m1'!AC97-m0!AC98</f>
        <v>-0.16499999999999992</v>
      </c>
      <c r="AD97" s="561">
        <f>'m1'!AD97-m0!AD98</f>
        <v>-9.9999999999999978E-2</v>
      </c>
      <c r="AE97" s="561">
        <f>'m1'!AE97-m0!AE98</f>
        <v>-4.7500000000000042E-2</v>
      </c>
      <c r="AF97" s="99">
        <f>'m1'!AF97-m0!AF98</f>
        <v>0</v>
      </c>
      <c r="AG97" s="99">
        <f>'m1'!AG97-m0!AG98</f>
        <v>0</v>
      </c>
      <c r="AH97" s="99"/>
      <c r="AI97" s="185">
        <f t="shared" si="2"/>
        <v>39417</v>
      </c>
      <c r="AJ97" s="99">
        <f>'m1'!AJ97-m0!AJ98</f>
        <v>-0.1549999999999998</v>
      </c>
      <c r="AK97" s="99"/>
      <c r="AL97" s="100"/>
      <c r="AM97" s="99">
        <f>'m1'!AL97-m0!AL98</f>
        <v>0</v>
      </c>
      <c r="AN97" s="99">
        <f>'m1'!AM97-m0!AM98</f>
        <v>-9.3664640913200259E-2</v>
      </c>
      <c r="AO97" s="99">
        <f>'m1'!AN97-m0!AN98</f>
        <v>-0.17999999999999972</v>
      </c>
      <c r="AP97" s="99">
        <f>'m1'!AO97-m0!AO98</f>
        <v>-0.17999999999999972</v>
      </c>
      <c r="AQ97" s="99">
        <f>'m1'!AP97-m0!AP98</f>
        <v>-0.17999999999999972</v>
      </c>
      <c r="AR97" s="99">
        <f>'m1'!AQ97-m0!AQ98</f>
        <v>-0.17999999999999972</v>
      </c>
      <c r="AS97" s="99">
        <f>'m1'!AR97-m0!AR98</f>
        <v>-0.17999999999999972</v>
      </c>
      <c r="AT97" s="99">
        <f>'m1'!AS97-m0!AS98</f>
        <v>-0.17999999999999972</v>
      </c>
      <c r="AU97" s="99"/>
      <c r="AV97" s="99"/>
      <c r="AW97" s="99">
        <f>'m1'!AV97-m0!AV98</f>
        <v>0</v>
      </c>
      <c r="AX97" s="99">
        <f>'m1'!AW97-m0!AW98</f>
        <v>0</v>
      </c>
      <c r="AY97" s="99">
        <f>'m1'!AX97-m0!AX98</f>
        <v>-0.16749999999999998</v>
      </c>
      <c r="AZ97" s="99">
        <f>'m1'!AY97-m0!AY98</f>
        <v>-0.20999999999999996</v>
      </c>
      <c r="BA97" s="99">
        <f>'m1'!AZ97-m0!AZ98</f>
        <v>-0.5</v>
      </c>
      <c r="BB97" s="99">
        <f>'m1'!BA97-m0!BA98</f>
        <v>-0.3199999999999994</v>
      </c>
      <c r="BC97" s="99"/>
      <c r="BD97" s="99">
        <f>'m1'!BD97-m0!BC98</f>
        <v>-0.74750000000000005</v>
      </c>
      <c r="BE97" s="99">
        <f>'m1'!BE97-m0!BD98</f>
        <v>9.5000000000000195E-2</v>
      </c>
      <c r="BF97" s="99">
        <f>'m1'!BF97-m0!BE98</f>
        <v>-3.5049999999999999</v>
      </c>
      <c r="BG97" s="99"/>
      <c r="BH97" s="65"/>
      <c r="BI97" s="40"/>
      <c r="BJ97" s="40"/>
      <c r="BK97" s="40"/>
      <c r="BL97" s="63"/>
      <c r="BM97" s="63"/>
      <c r="BN97" s="40"/>
      <c r="BO97" s="40"/>
      <c r="BP97" s="71"/>
      <c r="BQ97" s="71"/>
      <c r="BR97" s="40"/>
      <c r="BS97" s="71"/>
      <c r="BT97" s="40"/>
      <c r="BU97" s="40"/>
      <c r="BV97" s="40"/>
      <c r="BW97" s="49"/>
      <c r="BX97" s="49"/>
      <c r="BY97" s="49"/>
      <c r="BZ97" s="40"/>
      <c r="CA97" s="40"/>
      <c r="CB97" s="40"/>
      <c r="CC97" s="49"/>
      <c r="CD97" s="48"/>
      <c r="CE97" s="48"/>
      <c r="CF97" s="40"/>
      <c r="CG97" s="48"/>
      <c r="CH97" s="40"/>
      <c r="CI97" s="56"/>
      <c r="CJ97" s="56"/>
      <c r="CK97" s="72"/>
      <c r="CL97" s="40"/>
      <c r="CM97" s="56"/>
      <c r="CN97" s="40"/>
      <c r="CO97" s="49"/>
      <c r="CP97" s="49"/>
      <c r="CQ97" s="40"/>
      <c r="CR97" s="56"/>
      <c r="CS97" s="40"/>
      <c r="CT97" s="40"/>
      <c r="CU97" s="41"/>
      <c r="CV97" s="41"/>
      <c r="CW97" s="49"/>
      <c r="CX97" s="40"/>
      <c r="CY97" s="49"/>
      <c r="CZ97" s="40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</row>
    <row r="98" spans="1:118">
      <c r="A98" s="65">
        <v>39448</v>
      </c>
      <c r="B98" s="40"/>
      <c r="C98" s="99">
        <f>'m1'!C98-m0!C98</f>
        <v>0</v>
      </c>
      <c r="D98" s="99">
        <f>'m1'!D98-m0!D98</f>
        <v>0</v>
      </c>
      <c r="E98" s="99">
        <f>'m1'!E98-m0!E98</f>
        <v>0</v>
      </c>
      <c r="F98" s="99">
        <f>'m1'!F98-m0!F98</f>
        <v>0</v>
      </c>
      <c r="G98" s="99">
        <f>'m1'!G98-m0!G98</f>
        <v>0</v>
      </c>
      <c r="H98" s="99">
        <f>'m1'!H98-m0!H98</f>
        <v>0</v>
      </c>
      <c r="I98" s="99">
        <f>'m1'!I98-m0!I98</f>
        <v>0</v>
      </c>
      <c r="J98" s="99">
        <f>'m1'!J98-m0!J98</f>
        <v>0</v>
      </c>
      <c r="K98" s="99">
        <f>'m1'!K98-m0!K98</f>
        <v>0</v>
      </c>
      <c r="L98" s="99">
        <f>'m1'!L98-m0!L98</f>
        <v>0</v>
      </c>
      <c r="M98" s="99">
        <f>'m1'!M98-m0!M98</f>
        <v>0</v>
      </c>
      <c r="N98" s="99">
        <f>'m1'!N98-m0!N98</f>
        <v>0</v>
      </c>
      <c r="O98" s="99">
        <f>'m1'!O98-m0!O98</f>
        <v>0</v>
      </c>
      <c r="P98" s="99">
        <f>'m1'!P98-m0!P98</f>
        <v>0</v>
      </c>
      <c r="Q98" s="99">
        <f>'m1'!Q98-m0!Q98</f>
        <v>0</v>
      </c>
      <c r="R98" s="99">
        <f>'m1'!R98-m0!R98</f>
        <v>0</v>
      </c>
      <c r="T98" s="576">
        <f>'m1'!T98-m0!T98</f>
        <v>0</v>
      </c>
      <c r="U98" s="576">
        <f>'m1'!U98-m0!U98</f>
        <v>0</v>
      </c>
      <c r="V98" s="576">
        <f>'m1'!V98-m0!V98</f>
        <v>0</v>
      </c>
      <c r="X98" s="542">
        <f>'m1'!X98-m0!X99</f>
        <v>2.250000000000002E-2</v>
      </c>
      <c r="Y98" s="542">
        <f>'m1'!Y98-m0!Y99</f>
        <v>2.250000000000002E-2</v>
      </c>
      <c r="Z98" s="542">
        <f>'m1'!Z98-m0!Z99</f>
        <v>2.5000000000000022E-2</v>
      </c>
      <c r="AA98" s="542">
        <f>'m1'!AA98-m0!AA99</f>
        <v>0</v>
      </c>
      <c r="AB98" s="561">
        <f>'m1'!AB98-m0!AB99</f>
        <v>7.9999999999999849E-2</v>
      </c>
      <c r="AC98" s="561">
        <f>'m1'!AC98-m0!AC99</f>
        <v>1.0000000000000009E-2</v>
      </c>
      <c r="AD98" s="561">
        <f>'m1'!AD98-m0!AD99</f>
        <v>2.5000000000000022E-3</v>
      </c>
      <c r="AE98" s="561">
        <f>'m1'!AE98-m0!AE99</f>
        <v>5.0000000000000044E-3</v>
      </c>
      <c r="AF98" s="99">
        <f>'m1'!AF98-m0!AF99</f>
        <v>0</v>
      </c>
      <c r="AG98" s="99">
        <f>'m1'!AG98-m0!AG99</f>
        <v>0</v>
      </c>
      <c r="AH98" s="99"/>
      <c r="AI98" s="185">
        <f t="shared" si="2"/>
        <v>39448</v>
      </c>
      <c r="AJ98" s="99">
        <f>'m1'!AJ98-m0!AJ99</f>
        <v>0.10999999999999988</v>
      </c>
      <c r="AK98" s="99"/>
      <c r="AL98" s="100"/>
      <c r="AM98" s="99">
        <f>'m1'!AL98-m0!AL99</f>
        <v>0</v>
      </c>
      <c r="AN98" s="99">
        <f>'m1'!AM98-m0!AM99</f>
        <v>4.2595467469555004E-2</v>
      </c>
      <c r="AO98" s="99">
        <f>'m1'!AN98-m0!AN99</f>
        <v>4.9999999999999822E-2</v>
      </c>
      <c r="AP98" s="99">
        <f>'m1'!AO98-m0!AO99</f>
        <v>4.9999999999999822E-2</v>
      </c>
      <c r="AQ98" s="99">
        <f>'m1'!AP98-m0!AP99</f>
        <v>4.9999999999999822E-2</v>
      </c>
      <c r="AR98" s="99">
        <f>'m1'!AQ98-m0!AQ99</f>
        <v>4.9999999999999822E-2</v>
      </c>
      <c r="AS98" s="99">
        <f>'m1'!AR98-m0!AR99</f>
        <v>4.9999999999999822E-2</v>
      </c>
      <c r="AT98" s="99">
        <f>'m1'!AS98-m0!AS99</f>
        <v>4.9999999999999822E-2</v>
      </c>
      <c r="AU98" s="99"/>
      <c r="AV98" s="99"/>
      <c r="AW98" s="99">
        <f>'m1'!AV98-m0!AV99</f>
        <v>0</v>
      </c>
      <c r="AX98" s="99">
        <f>'m1'!AW98-m0!AW99</f>
        <v>0</v>
      </c>
      <c r="AY98" s="99">
        <f>'m1'!AX98-m0!AX99</f>
        <v>0.13249999999999984</v>
      </c>
      <c r="AZ98" s="99">
        <f>'m1'!AY98-m0!AY99</f>
        <v>0.13499999999999979</v>
      </c>
      <c r="BA98" s="99">
        <f>'m1'!AZ98-m0!AZ99</f>
        <v>0.19000000000000039</v>
      </c>
      <c r="BB98" s="99">
        <f>'m1'!BA98-m0!BA99</f>
        <v>0.12000000000000011</v>
      </c>
      <c r="BC98" s="99"/>
      <c r="BD98" s="99">
        <f>'m1'!BD98-m0!BC99</f>
        <v>-0.47750000000000004</v>
      </c>
      <c r="BE98" s="99">
        <f>'m1'!BE98-m0!BD99</f>
        <v>0.35999999999999988</v>
      </c>
      <c r="BF98" s="99">
        <f>'m1'!BF98-m0!BE99</f>
        <v>-3.395</v>
      </c>
      <c r="BG98" s="99"/>
      <c r="BH98" s="65"/>
      <c r="BI98" s="40"/>
      <c r="BJ98" s="40"/>
      <c r="BK98" s="40"/>
      <c r="BL98" s="63"/>
      <c r="BM98" s="63"/>
      <c r="BN98" s="40"/>
      <c r="BO98" s="40"/>
      <c r="BP98" s="71"/>
      <c r="BQ98" s="71"/>
      <c r="BR98" s="40"/>
      <c r="BS98" s="71"/>
      <c r="BT98" s="40"/>
      <c r="BU98" s="40"/>
      <c r="BV98" s="40"/>
      <c r="BW98" s="49"/>
      <c r="BX98" s="49"/>
      <c r="BY98" s="49"/>
      <c r="BZ98" s="40"/>
      <c r="CA98" s="40"/>
      <c r="CB98" s="40"/>
      <c r="CC98" s="49"/>
      <c r="CD98" s="48"/>
      <c r="CE98" s="48"/>
      <c r="CF98" s="40"/>
      <c r="CG98" s="48"/>
      <c r="CH98" s="40"/>
      <c r="CI98" s="56"/>
      <c r="CJ98" s="56"/>
      <c r="CK98" s="72"/>
      <c r="CL98" s="40"/>
      <c r="CM98" s="56"/>
      <c r="CN98" s="40"/>
      <c r="CO98" s="49"/>
      <c r="CP98" s="49"/>
      <c r="CQ98" s="40"/>
      <c r="CR98" s="56"/>
      <c r="CS98" s="40"/>
      <c r="CT98" s="40"/>
      <c r="CU98" s="41"/>
      <c r="CV98" s="41"/>
      <c r="CW98" s="49"/>
      <c r="CX98" s="40"/>
      <c r="CY98" s="49"/>
      <c r="CZ98" s="40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</row>
    <row r="99" spans="1:118">
      <c r="A99" s="65">
        <v>39479</v>
      </c>
      <c r="B99" s="40"/>
      <c r="C99" s="99">
        <f>'m1'!C99-m0!C99</f>
        <v>0</v>
      </c>
      <c r="D99" s="99">
        <f>'m1'!D99-m0!D99</f>
        <v>0</v>
      </c>
      <c r="E99" s="99">
        <f>'m1'!E99-m0!E99</f>
        <v>0</v>
      </c>
      <c r="F99" s="99">
        <f>'m1'!F99-m0!F99</f>
        <v>0</v>
      </c>
      <c r="G99" s="99">
        <f>'m1'!G99-m0!G99</f>
        <v>0</v>
      </c>
      <c r="H99" s="99">
        <f>'m1'!H99-m0!H99</f>
        <v>0</v>
      </c>
      <c r="I99" s="99">
        <f>'m1'!I99-m0!I99</f>
        <v>0</v>
      </c>
      <c r="J99" s="99">
        <f>'m1'!J99-m0!J99</f>
        <v>0</v>
      </c>
      <c r="K99" s="99">
        <f>'m1'!K99-m0!K99</f>
        <v>0</v>
      </c>
      <c r="L99" s="99">
        <f>'m1'!L99-m0!L99</f>
        <v>0</v>
      </c>
      <c r="M99" s="99">
        <f>'m1'!M99-m0!M99</f>
        <v>0</v>
      </c>
      <c r="N99" s="99">
        <f>'m1'!N99-m0!N99</f>
        <v>0</v>
      </c>
      <c r="O99" s="99">
        <f>'m1'!O99-m0!O99</f>
        <v>0</v>
      </c>
      <c r="P99" s="99">
        <f>'m1'!P99-m0!P99</f>
        <v>0</v>
      </c>
      <c r="Q99" s="99">
        <f>'m1'!Q99-m0!Q99</f>
        <v>0</v>
      </c>
      <c r="R99" s="99">
        <f>'m1'!R99-m0!R99</f>
        <v>0</v>
      </c>
      <c r="T99" s="576">
        <f>'m1'!T99-m0!T99</f>
        <v>0</v>
      </c>
      <c r="U99" s="576">
        <f>'m1'!U99-m0!U99</f>
        <v>0</v>
      </c>
      <c r="V99" s="576">
        <f>'m1'!V99-m0!V99</f>
        <v>0</v>
      </c>
      <c r="X99" s="542">
        <f>'m1'!X99-m0!X100</f>
        <v>2.4999999999999745E-3</v>
      </c>
      <c r="Y99" s="542">
        <f>'m1'!Y99-m0!Y100</f>
        <v>2.4999999999999745E-3</v>
      </c>
      <c r="Z99" s="542">
        <f>'m1'!Z99-m0!Z100</f>
        <v>2.4999999999999745E-3</v>
      </c>
      <c r="AA99" s="542">
        <f>'m1'!AA99-m0!AA100</f>
        <v>0</v>
      </c>
      <c r="AB99" s="561">
        <f>'m1'!AB99-m0!AB100</f>
        <v>0.60000000000000009</v>
      </c>
      <c r="AC99" s="561">
        <f>'m1'!AC99-m0!AC100</f>
        <v>0.34249999999999992</v>
      </c>
      <c r="AD99" s="561">
        <f>'m1'!AD99-m0!AD100</f>
        <v>0.13250000000000001</v>
      </c>
      <c r="AE99" s="561">
        <f>'m1'!AE99-m0!AE100</f>
        <v>7.7500000000000013E-2</v>
      </c>
      <c r="AF99" s="99">
        <f>'m1'!AF99-m0!AF100</f>
        <v>0</v>
      </c>
      <c r="AG99" s="99">
        <f>'m1'!AG99-m0!AG100</f>
        <v>0</v>
      </c>
      <c r="AH99" s="99"/>
      <c r="AI99" s="185">
        <f t="shared" si="2"/>
        <v>39479</v>
      </c>
      <c r="AJ99" s="99">
        <f>'m1'!AJ99-m0!AJ100</f>
        <v>0.125</v>
      </c>
      <c r="AK99" s="99"/>
      <c r="AL99" s="100"/>
      <c r="AM99" s="99">
        <f>'m1'!AL99-m0!AL100</f>
        <v>0</v>
      </c>
      <c r="AN99" s="99">
        <f>'m1'!AM99-m0!AM100</f>
        <v>8.8059501699861098E-2</v>
      </c>
      <c r="AO99" s="99">
        <f>'m1'!AN99-m0!AN100</f>
        <v>0.12999999999999989</v>
      </c>
      <c r="AP99" s="99">
        <f>'m1'!AO99-m0!AO100</f>
        <v>0.12999999999999989</v>
      </c>
      <c r="AQ99" s="99">
        <f>'m1'!AP99-m0!AP100</f>
        <v>0.12999999999999989</v>
      </c>
      <c r="AR99" s="99">
        <f>'m1'!AQ99-m0!AQ100</f>
        <v>0.12999999999999989</v>
      </c>
      <c r="AS99" s="99">
        <f>'m1'!AR99-m0!AR100</f>
        <v>0.13000000000000034</v>
      </c>
      <c r="AT99" s="99">
        <f>'m1'!AS99-m0!AS100</f>
        <v>0.12999999999999989</v>
      </c>
      <c r="AU99" s="99"/>
      <c r="AV99" s="99"/>
      <c r="AW99" s="99">
        <f>'m1'!AV99-m0!AV100</f>
        <v>0</v>
      </c>
      <c r="AX99" s="99">
        <f>'m1'!AW99-m0!AW100</f>
        <v>0</v>
      </c>
      <c r="AY99" s="99">
        <f>'m1'!AX99-m0!AX100</f>
        <v>0.12749999999999995</v>
      </c>
      <c r="AZ99" s="99">
        <f>'m1'!AY99-m0!AY100</f>
        <v>0.12749999999999995</v>
      </c>
      <c r="BA99" s="99">
        <f>'m1'!AZ99-m0!AZ100</f>
        <v>0.72500000000000053</v>
      </c>
      <c r="BB99" s="99">
        <f>'m1'!BA99-m0!BA100</f>
        <v>0.4674999999999998</v>
      </c>
      <c r="BC99" s="99"/>
      <c r="BD99" s="99">
        <f>'m1'!BD99-m0!BC100</f>
        <v>-0.38499999999999979</v>
      </c>
      <c r="BE99" s="99">
        <f>'m1'!BE99-m0!BD100</f>
        <v>0.375</v>
      </c>
      <c r="BF99" s="99">
        <f>'m1'!BF99-m0!BE100</f>
        <v>-3.27</v>
      </c>
      <c r="BG99" s="99"/>
      <c r="BH99" s="65"/>
      <c r="BI99" s="40"/>
      <c r="BJ99" s="40"/>
      <c r="BK99" s="40"/>
      <c r="BL99" s="63"/>
      <c r="BM99" s="63"/>
      <c r="BN99" s="40"/>
      <c r="BO99" s="40"/>
      <c r="BP99" s="71"/>
      <c r="BQ99" s="71"/>
      <c r="BR99" s="40"/>
      <c r="BS99" s="71"/>
      <c r="BT99" s="40"/>
      <c r="BU99" s="40"/>
      <c r="BV99" s="40"/>
      <c r="BW99" s="49"/>
      <c r="BX99" s="49"/>
      <c r="BY99" s="49"/>
      <c r="BZ99" s="40"/>
      <c r="CA99" s="40"/>
      <c r="CB99" s="40"/>
      <c r="CC99" s="49"/>
      <c r="CD99" s="48"/>
      <c r="CE99" s="48"/>
      <c r="CF99" s="40"/>
      <c r="CG99" s="48"/>
      <c r="CH99" s="40"/>
      <c r="CI99" s="56"/>
      <c r="CJ99" s="56"/>
      <c r="CK99" s="72"/>
      <c r="CL99" s="40"/>
      <c r="CM99" s="56"/>
      <c r="CN99" s="40"/>
      <c r="CO99" s="49"/>
      <c r="CP99" s="49"/>
      <c r="CQ99" s="40"/>
      <c r="CR99" s="56"/>
      <c r="CS99" s="40"/>
      <c r="CT99" s="40"/>
      <c r="CU99" s="41"/>
      <c r="CV99" s="41"/>
      <c r="CW99" s="49"/>
      <c r="CX99" s="40"/>
      <c r="CY99" s="49"/>
      <c r="CZ99" s="40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</row>
    <row r="100" spans="1:118">
      <c r="A100" s="65">
        <v>39508</v>
      </c>
      <c r="B100" s="40"/>
      <c r="C100" s="99">
        <f>'m1'!C100-m0!C100</f>
        <v>0</v>
      </c>
      <c r="D100" s="99">
        <f>'m1'!D100-m0!D100</f>
        <v>0</v>
      </c>
      <c r="E100" s="99">
        <f>'m1'!E100-m0!E100</f>
        <v>0</v>
      </c>
      <c r="F100" s="99">
        <f>'m1'!F100-m0!F100</f>
        <v>0</v>
      </c>
      <c r="G100" s="99">
        <f>'m1'!G100-m0!G100</f>
        <v>0</v>
      </c>
      <c r="H100" s="99">
        <f>'m1'!H100-m0!H100</f>
        <v>0</v>
      </c>
      <c r="I100" s="99">
        <f>'m1'!I100-m0!I100</f>
        <v>0</v>
      </c>
      <c r="J100" s="99">
        <f>'m1'!J100-m0!J100</f>
        <v>0</v>
      </c>
      <c r="K100" s="99">
        <f>'m1'!K100-m0!K100</f>
        <v>0</v>
      </c>
      <c r="L100" s="99">
        <f>'m1'!L100-m0!L100</f>
        <v>0</v>
      </c>
      <c r="M100" s="99">
        <f>'m1'!M100-m0!M100</f>
        <v>0</v>
      </c>
      <c r="N100" s="99">
        <f>'m1'!N100-m0!N100</f>
        <v>0</v>
      </c>
      <c r="O100" s="99">
        <f>'m1'!O100-m0!O100</f>
        <v>0</v>
      </c>
      <c r="P100" s="99">
        <f>'m1'!P100-m0!P100</f>
        <v>0</v>
      </c>
      <c r="Q100" s="99">
        <f>'m1'!Q100-m0!Q100</f>
        <v>0</v>
      </c>
      <c r="R100" s="99">
        <f>'m1'!R100-m0!R100</f>
        <v>0</v>
      </c>
      <c r="T100" s="576">
        <f>'m1'!T100-m0!T100</f>
        <v>0</v>
      </c>
      <c r="U100" s="576">
        <f>'m1'!U100-m0!U100</f>
        <v>0</v>
      </c>
      <c r="V100" s="576">
        <f>'m1'!V100-m0!V100</f>
        <v>0</v>
      </c>
      <c r="X100" s="542">
        <f>'m1'!X100-m0!X101</f>
        <v>7.2500000000000009E-2</v>
      </c>
      <c r="Y100" s="542">
        <f>'m1'!Y100-m0!Y101</f>
        <v>7.2500000000000009E-2</v>
      </c>
      <c r="Z100" s="542">
        <f>'m1'!Z100-m0!Z101</f>
        <v>9.5000000000000001E-2</v>
      </c>
      <c r="AA100" s="542">
        <f>'m1'!AA100-m0!AA101</f>
        <v>8.0000000000000016E-2</v>
      </c>
      <c r="AB100" s="561">
        <f>'m1'!AB100-m0!AB101</f>
        <v>0.44500000000000001</v>
      </c>
      <c r="AC100" s="561">
        <f>'m1'!AC100-m0!AC101</f>
        <v>0.24750000000000005</v>
      </c>
      <c r="AD100" s="561">
        <f>'m1'!AD100-m0!AD101</f>
        <v>0.10499999999999998</v>
      </c>
      <c r="AE100" s="561">
        <f>'m1'!AE100-m0!AE101</f>
        <v>8.2500000000000018E-2</v>
      </c>
      <c r="AF100" s="99">
        <f>'m1'!AF100-m0!AF101</f>
        <v>4.2499999999999982E-2</v>
      </c>
      <c r="AG100" s="99">
        <f>'m1'!AG100-m0!AG101</f>
        <v>0</v>
      </c>
      <c r="AH100" s="99"/>
      <c r="AI100" s="185">
        <f t="shared" si="2"/>
        <v>39508</v>
      </c>
      <c r="AJ100" s="99">
        <f>'m1'!AJ100-m0!AJ101</f>
        <v>0.125</v>
      </c>
      <c r="AK100" s="99"/>
      <c r="AL100" s="100"/>
      <c r="AM100" s="99">
        <f>'m1'!AL100-m0!AL101</f>
        <v>0</v>
      </c>
      <c r="AN100" s="99">
        <f>'m1'!AM100-m0!AM101</f>
        <v>0.18079417384418939</v>
      </c>
      <c r="AO100" s="99">
        <f>'m1'!AN100-m0!AN101</f>
        <v>0.29000000000000004</v>
      </c>
      <c r="AP100" s="99">
        <f>'m1'!AO100-m0!AO101</f>
        <v>0.29000000000000004</v>
      </c>
      <c r="AQ100" s="99">
        <f>'m1'!AP100-m0!AP101</f>
        <v>0.29000000000000004</v>
      </c>
      <c r="AR100" s="99">
        <f>'m1'!AQ100-m0!AQ101</f>
        <v>0.41999999999999993</v>
      </c>
      <c r="AS100" s="99">
        <f>'m1'!AR100-m0!AR101</f>
        <v>0.38999999999999968</v>
      </c>
      <c r="AT100" s="99">
        <f>'m1'!AS100-m0!AS101</f>
        <v>0.39999999999999991</v>
      </c>
      <c r="AU100" s="99"/>
      <c r="AV100" s="99"/>
      <c r="AW100" s="99">
        <f>'m1'!AV100-m0!AV101</f>
        <v>0</v>
      </c>
      <c r="AX100" s="99">
        <f>'m1'!AW100-m0!AW101</f>
        <v>0</v>
      </c>
      <c r="AY100" s="99">
        <f>'m1'!AX100-m0!AX101</f>
        <v>0.19749999999999979</v>
      </c>
      <c r="AZ100" s="99">
        <f>'m1'!AY100-m0!AY101</f>
        <v>0.21999999999999975</v>
      </c>
      <c r="BA100" s="99">
        <f>'m1'!AZ100-m0!AZ101</f>
        <v>0.56999999999999984</v>
      </c>
      <c r="BB100" s="99">
        <f>'m1'!BA100-m0!BA101</f>
        <v>0.37250000000000005</v>
      </c>
      <c r="BC100" s="99"/>
      <c r="BD100" s="99">
        <f>'m1'!BD100-m0!BC101</f>
        <v>-0.30249999999999977</v>
      </c>
      <c r="BE100" s="99">
        <f>'m1'!BE100-m0!BD101</f>
        <v>0.41749999999999998</v>
      </c>
      <c r="BF100" s="99">
        <f>'m1'!BF100-m0!BE101</f>
        <v>-3.145</v>
      </c>
      <c r="BG100" s="99"/>
      <c r="BH100" s="65"/>
      <c r="BI100" s="40"/>
      <c r="BJ100" s="40"/>
      <c r="BK100" s="40"/>
      <c r="BL100" s="63"/>
      <c r="BM100" s="63"/>
      <c r="BN100" s="40"/>
      <c r="BO100" s="40"/>
      <c r="BP100" s="71"/>
      <c r="BQ100" s="71"/>
      <c r="BR100" s="40"/>
      <c r="BS100" s="71"/>
      <c r="BT100" s="40"/>
      <c r="BU100" s="40"/>
      <c r="BV100" s="40"/>
      <c r="BW100" s="49"/>
      <c r="BX100" s="49"/>
      <c r="BY100" s="49"/>
      <c r="BZ100" s="40"/>
      <c r="CA100" s="40"/>
      <c r="CB100" s="40"/>
      <c r="CC100" s="49"/>
      <c r="CD100" s="48"/>
      <c r="CE100" s="48"/>
      <c r="CF100" s="40"/>
      <c r="CG100" s="48"/>
      <c r="CH100" s="40"/>
      <c r="CI100" s="56"/>
      <c r="CJ100" s="56"/>
      <c r="CK100" s="72"/>
      <c r="CL100" s="40"/>
      <c r="CM100" s="56"/>
      <c r="CN100" s="40"/>
      <c r="CO100" s="49"/>
      <c r="CP100" s="49"/>
      <c r="CQ100" s="40"/>
      <c r="CR100" s="56"/>
      <c r="CS100" s="40"/>
      <c r="CT100" s="40"/>
      <c r="CU100" s="41"/>
      <c r="CV100" s="41"/>
      <c r="CW100" s="49"/>
      <c r="CX100" s="40"/>
      <c r="CY100" s="49"/>
      <c r="CZ100" s="40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</row>
    <row r="101" spans="1:118">
      <c r="A101" s="65">
        <v>39539</v>
      </c>
      <c r="B101" s="40"/>
      <c r="C101" s="99">
        <f>'m1'!C101-m0!C101</f>
        <v>0</v>
      </c>
      <c r="D101" s="99">
        <f>'m1'!D101-m0!D101</f>
        <v>0</v>
      </c>
      <c r="E101" s="99">
        <f>'m1'!E101-m0!E101</f>
        <v>0</v>
      </c>
      <c r="F101" s="99">
        <f>'m1'!F101-m0!F101</f>
        <v>0</v>
      </c>
      <c r="G101" s="99">
        <f>'m1'!G101-m0!G101</f>
        <v>0</v>
      </c>
      <c r="H101" s="99">
        <f>'m1'!H101-m0!H101</f>
        <v>0</v>
      </c>
      <c r="I101" s="99">
        <f>'m1'!I101-m0!I101</f>
        <v>0</v>
      </c>
      <c r="J101" s="99">
        <f>'m1'!J101-m0!J101</f>
        <v>0</v>
      </c>
      <c r="K101" s="99">
        <f>'m1'!K101-m0!K101</f>
        <v>0</v>
      </c>
      <c r="L101" s="99">
        <f>'m1'!L101-m0!L101</f>
        <v>0</v>
      </c>
      <c r="M101" s="99">
        <f>'m1'!M101-m0!M101</f>
        <v>0</v>
      </c>
      <c r="N101" s="99">
        <f>'m1'!N101-m0!N101</f>
        <v>0</v>
      </c>
      <c r="O101" s="99">
        <f>'m1'!O101-m0!O101</f>
        <v>0</v>
      </c>
      <c r="P101" s="99">
        <f>'m1'!P101-m0!P101</f>
        <v>0</v>
      </c>
      <c r="Q101" s="99">
        <f>'m1'!Q101-m0!Q101</f>
        <v>0</v>
      </c>
      <c r="R101" s="99">
        <f>'m1'!R101-m0!R101</f>
        <v>0</v>
      </c>
      <c r="T101" s="576">
        <f>'m1'!T101-m0!T101</f>
        <v>0</v>
      </c>
      <c r="U101" s="576">
        <f>'m1'!U101-m0!U101</f>
        <v>0</v>
      </c>
      <c r="V101" s="576">
        <f>'m1'!V101-m0!V101</f>
        <v>0</v>
      </c>
      <c r="X101" s="542">
        <f>'m1'!X101-m0!X102</f>
        <v>1.0000000000000009E-2</v>
      </c>
      <c r="Y101" s="542">
        <f>'m1'!Y101-m0!Y102</f>
        <v>1.0000000000000009E-2</v>
      </c>
      <c r="Z101" s="542">
        <f>'m1'!Z101-m0!Z102</f>
        <v>-9.9999999999999811E-3</v>
      </c>
      <c r="AA101" s="542">
        <f>'m1'!AA101-m0!AA102</f>
        <v>1.4999999999999986E-2</v>
      </c>
      <c r="AB101" s="561">
        <f>'m1'!AB101-m0!AB102</f>
        <v>8.500000000000002E-2</v>
      </c>
      <c r="AC101" s="561">
        <f>'m1'!AC101-m0!AC102</f>
        <v>6.7500000000000004E-2</v>
      </c>
      <c r="AD101" s="561">
        <f>'m1'!AD101-m0!AD102</f>
        <v>2.5000000000000022E-2</v>
      </c>
      <c r="AE101" s="561">
        <f>'m1'!AE101-m0!AE102</f>
        <v>1.4999999999999986E-2</v>
      </c>
      <c r="AF101" s="99">
        <f>'m1'!AF101-m0!AF102</f>
        <v>0</v>
      </c>
      <c r="AG101" s="99">
        <f>'m1'!AG101-m0!AG102</f>
        <v>0</v>
      </c>
      <c r="AH101" s="99"/>
      <c r="AI101" s="185">
        <f t="shared" si="2"/>
        <v>39539</v>
      </c>
      <c r="AJ101" s="99">
        <f>'m1'!AJ101-m0!AJ102</f>
        <v>4.9999999999998934E-3</v>
      </c>
      <c r="AK101" s="99"/>
      <c r="AL101" s="100"/>
      <c r="AM101" s="99">
        <f>'m1'!AL101-m0!AL102</f>
        <v>0</v>
      </c>
      <c r="AN101" s="99">
        <f>'m1'!AM101-m0!AM102</f>
        <v>1.3891881089839409E-2</v>
      </c>
      <c r="AO101" s="99">
        <f>'m1'!AN101-m0!AN102</f>
        <v>5.0000000000003375E-3</v>
      </c>
      <c r="AP101" s="99">
        <f>'m1'!AO101-m0!AO102</f>
        <v>5.0000000000003375E-3</v>
      </c>
      <c r="AQ101" s="99">
        <f>'m1'!AP101-m0!AP102</f>
        <v>5.0000000000003375E-3</v>
      </c>
      <c r="AR101" s="99">
        <f>'m1'!AQ101-m0!AQ102</f>
        <v>5.0000000000003375E-3</v>
      </c>
      <c r="AS101" s="99">
        <f>'m1'!AR101-m0!AR102</f>
        <v>5.0000000000003375E-3</v>
      </c>
      <c r="AT101" s="99">
        <f>'m1'!AS101-m0!AS102</f>
        <v>5.0000000000003375E-3</v>
      </c>
      <c r="AU101" s="99"/>
      <c r="AV101" s="99"/>
      <c r="AW101" s="99">
        <f>'m1'!AV101-m0!AV102</f>
        <v>0</v>
      </c>
      <c r="AX101" s="99">
        <f>'m1'!AW101-m0!AW102</f>
        <v>0</v>
      </c>
      <c r="AY101" s="99">
        <f>'m1'!AX101-m0!AX102</f>
        <v>1.5000000000000124E-2</v>
      </c>
      <c r="AZ101" s="99">
        <f>'m1'!AY101-m0!AY102</f>
        <v>-4.9999999999998934E-3</v>
      </c>
      <c r="BA101" s="99">
        <f>'m1'!AZ101-m0!AZ102</f>
        <v>9.0000000000000302E-2</v>
      </c>
      <c r="BB101" s="99">
        <f>'m1'!BA101-m0!BA102</f>
        <v>7.2499999999999787E-2</v>
      </c>
      <c r="BC101" s="99"/>
      <c r="BD101" s="99">
        <f>'m1'!BD101-m0!BC102</f>
        <v>-0.45000000000000018</v>
      </c>
      <c r="BE101" s="99">
        <f>'m1'!BE101-m0!BD102</f>
        <v>0.29749999999999988</v>
      </c>
      <c r="BF101" s="99">
        <f>'m1'!BF101-m0!BE102</f>
        <v>-3.14</v>
      </c>
      <c r="BG101" s="99"/>
      <c r="BH101" s="65"/>
      <c r="BI101" s="40"/>
      <c r="BJ101" s="40"/>
      <c r="BK101" s="40"/>
      <c r="BL101" s="63"/>
      <c r="BM101" s="63"/>
      <c r="BN101" s="40"/>
      <c r="BO101" s="40"/>
      <c r="BP101" s="71"/>
      <c r="BQ101" s="71"/>
      <c r="BR101" s="40"/>
      <c r="BS101" s="71"/>
      <c r="BT101" s="40"/>
      <c r="BU101" s="40"/>
      <c r="BV101" s="40"/>
      <c r="BW101" s="49"/>
      <c r="BX101" s="49"/>
      <c r="BY101" s="49"/>
      <c r="BZ101" s="40"/>
      <c r="CA101" s="40"/>
      <c r="CB101" s="40"/>
      <c r="CC101" s="49"/>
      <c r="CD101" s="48"/>
      <c r="CE101" s="48"/>
      <c r="CF101" s="40"/>
      <c r="CG101" s="48"/>
      <c r="CH101" s="40"/>
      <c r="CI101" s="56"/>
      <c r="CJ101" s="56"/>
      <c r="CK101" s="72"/>
      <c r="CL101" s="40"/>
      <c r="CM101" s="56"/>
      <c r="CN101" s="40"/>
      <c r="CO101" s="49"/>
      <c r="CP101" s="49"/>
      <c r="CQ101" s="40"/>
      <c r="CR101" s="56"/>
      <c r="CS101" s="40"/>
      <c r="CT101" s="40"/>
      <c r="CU101" s="41"/>
      <c r="CV101" s="41"/>
      <c r="CW101" s="49"/>
      <c r="CX101" s="40"/>
      <c r="CY101" s="49"/>
      <c r="CZ101" s="40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</row>
    <row r="102" spans="1:118">
      <c r="A102" s="65">
        <v>39569</v>
      </c>
      <c r="B102" s="40"/>
      <c r="C102" s="99">
        <f>'m1'!C102-m0!C102</f>
        <v>0</v>
      </c>
      <c r="D102" s="99">
        <f>'m1'!D102-m0!D102</f>
        <v>0</v>
      </c>
      <c r="E102" s="99">
        <f>'m1'!E102-m0!E102</f>
        <v>0</v>
      </c>
      <c r="F102" s="99">
        <f>'m1'!F102-m0!F102</f>
        <v>0</v>
      </c>
      <c r="G102" s="99">
        <f>'m1'!G102-m0!G102</f>
        <v>0</v>
      </c>
      <c r="H102" s="99">
        <f>'m1'!H102-m0!H102</f>
        <v>0</v>
      </c>
      <c r="I102" s="99">
        <f>'m1'!I102-m0!I102</f>
        <v>0</v>
      </c>
      <c r="J102" s="99">
        <f>'m1'!J102-m0!J102</f>
        <v>0</v>
      </c>
      <c r="K102" s="99">
        <f>'m1'!K102-m0!K102</f>
        <v>0</v>
      </c>
      <c r="L102" s="99">
        <f>'m1'!L102-m0!L102</f>
        <v>0</v>
      </c>
      <c r="M102" s="99">
        <f>'m1'!M102-m0!M102</f>
        <v>0</v>
      </c>
      <c r="N102" s="99">
        <f>'m1'!N102-m0!N102</f>
        <v>0</v>
      </c>
      <c r="O102" s="99">
        <f>'m1'!O102-m0!O102</f>
        <v>0</v>
      </c>
      <c r="P102" s="99">
        <f>'m1'!P102-m0!P102</f>
        <v>0</v>
      </c>
      <c r="Q102" s="99">
        <f>'m1'!Q102-m0!Q102</f>
        <v>0</v>
      </c>
      <c r="R102" s="99">
        <f>'m1'!R102-m0!R102</f>
        <v>0</v>
      </c>
      <c r="T102" s="576">
        <f>'m1'!T102-m0!T102</f>
        <v>0</v>
      </c>
      <c r="U102" s="576">
        <f>'m1'!U102-m0!U102</f>
        <v>0</v>
      </c>
      <c r="V102" s="576">
        <f>'m1'!V102-m0!V102</f>
        <v>0</v>
      </c>
      <c r="X102" s="542">
        <f>'m1'!X102-m0!X103</f>
        <v>5.0000000000000044E-3</v>
      </c>
      <c r="Y102" s="542">
        <f>'m1'!Y102-m0!Y103</f>
        <v>5.0000000000000044E-3</v>
      </c>
      <c r="Z102" s="542">
        <f>'m1'!Z102-m0!Z103</f>
        <v>5.0000000000000044E-3</v>
      </c>
      <c r="AA102" s="542">
        <f>'m1'!AA102-m0!AA103</f>
        <v>1.0000000000000009E-2</v>
      </c>
      <c r="AB102" s="561">
        <f>'m1'!AB102-m0!AB103</f>
        <v>1.0000000000000009E-2</v>
      </c>
      <c r="AC102" s="561">
        <f>'m1'!AC102-m0!AC103</f>
        <v>0</v>
      </c>
      <c r="AD102" s="561">
        <f>'m1'!AD102-m0!AD103</f>
        <v>0</v>
      </c>
      <c r="AE102" s="561">
        <f>'m1'!AE102-m0!AE103</f>
        <v>0</v>
      </c>
      <c r="AF102" s="99">
        <f>'m1'!AF102-m0!AF103</f>
        <v>0</v>
      </c>
      <c r="AG102" s="99">
        <f>'m1'!AG102-m0!AG103</f>
        <v>0</v>
      </c>
      <c r="AH102" s="99"/>
      <c r="AI102" s="185">
        <f t="shared" si="2"/>
        <v>39569</v>
      </c>
      <c r="AJ102" s="99">
        <f>'m1'!AJ102-m0!AJ103</f>
        <v>-3.4999999999999698E-2</v>
      </c>
      <c r="AK102" s="99"/>
      <c r="AL102" s="100"/>
      <c r="AM102" s="99">
        <f>'m1'!AL102-m0!AL103</f>
        <v>0</v>
      </c>
      <c r="AN102" s="99">
        <f>'m1'!AM102-m0!AM103</f>
        <v>-8.7914497941812275E-3</v>
      </c>
      <c r="AO102" s="99">
        <f>'m1'!AN102-m0!AN103</f>
        <v>-3.4999999999999698E-2</v>
      </c>
      <c r="AP102" s="99">
        <f>'m1'!AO102-m0!AO103</f>
        <v>-3.4999999999999698E-2</v>
      </c>
      <c r="AQ102" s="99">
        <f>'m1'!AP102-m0!AP103</f>
        <v>-3.4999999999999698E-2</v>
      </c>
      <c r="AR102" s="99">
        <f>'m1'!AQ102-m0!AQ103</f>
        <v>-3.4999999999999698E-2</v>
      </c>
      <c r="AS102" s="99">
        <f>'m1'!AR102-m0!AR103</f>
        <v>-3.4999999999999698E-2</v>
      </c>
      <c r="AT102" s="99">
        <f>'m1'!AS102-m0!AS103</f>
        <v>-3.4999999999999698E-2</v>
      </c>
      <c r="AU102" s="99"/>
      <c r="AV102" s="99"/>
      <c r="AW102" s="99">
        <f>'m1'!AV102-m0!AV103</f>
        <v>0</v>
      </c>
      <c r="AX102" s="99">
        <f>'m1'!AW102-m0!AW103</f>
        <v>0</v>
      </c>
      <c r="AY102" s="99">
        <f>'m1'!AX102-m0!AX103</f>
        <v>-2.9999999999999805E-2</v>
      </c>
      <c r="AZ102" s="99">
        <f>'m1'!AY102-m0!AY103</f>
        <v>-2.9999999999999805E-2</v>
      </c>
      <c r="BA102" s="99">
        <f>'m1'!AZ102-m0!AZ103</f>
        <v>-2.4999999999999911E-2</v>
      </c>
      <c r="BB102" s="99">
        <f>'m1'!BA102-m0!BA103</f>
        <v>-3.4999999999999698E-2</v>
      </c>
      <c r="BC102" s="99"/>
      <c r="BD102" s="99">
        <f>'m1'!BD102-m0!BC103</f>
        <v>-0.48999999999999977</v>
      </c>
      <c r="BE102" s="99">
        <f>'m1'!BE102-m0!BD103</f>
        <v>0.25750000000000028</v>
      </c>
      <c r="BF102" s="99">
        <f>'m1'!BF102-m0!BE103</f>
        <v>-3.1749999999999998</v>
      </c>
      <c r="BG102" s="99"/>
      <c r="BH102" s="65"/>
      <c r="BI102" s="40"/>
      <c r="BJ102" s="40"/>
      <c r="BK102" s="40"/>
      <c r="BL102" s="63"/>
      <c r="BM102" s="63"/>
      <c r="BN102" s="40"/>
      <c r="BO102" s="40"/>
      <c r="BP102" s="71"/>
      <c r="BQ102" s="71"/>
      <c r="BR102" s="40"/>
      <c r="BS102" s="71"/>
      <c r="BT102" s="40"/>
      <c r="BU102" s="40"/>
      <c r="BV102" s="40"/>
      <c r="BW102" s="56"/>
      <c r="BX102" s="49"/>
      <c r="BY102" s="49"/>
      <c r="BZ102" s="40"/>
      <c r="CA102" s="40"/>
      <c r="CB102" s="40"/>
      <c r="CC102" s="49"/>
      <c r="CD102" s="48"/>
      <c r="CE102" s="48"/>
      <c r="CF102" s="40"/>
      <c r="CG102" s="48"/>
      <c r="CH102" s="40"/>
      <c r="CI102" s="56"/>
      <c r="CJ102" s="56"/>
      <c r="CK102" s="72"/>
      <c r="CL102" s="40"/>
      <c r="CM102" s="56"/>
      <c r="CN102" s="40"/>
      <c r="CO102" s="49"/>
      <c r="CP102" s="49"/>
      <c r="CQ102" s="40"/>
      <c r="CR102" s="56"/>
      <c r="CS102" s="40"/>
      <c r="CT102" s="40"/>
      <c r="CU102" s="41"/>
      <c r="CV102" s="41"/>
      <c r="CW102" s="49"/>
      <c r="CX102" s="40"/>
      <c r="CY102" s="49"/>
      <c r="CZ102" s="40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</row>
    <row r="103" spans="1:118">
      <c r="A103" s="65">
        <v>39600</v>
      </c>
      <c r="B103" s="40"/>
      <c r="C103" s="99">
        <f>'m1'!C103-m0!C103</f>
        <v>0</v>
      </c>
      <c r="D103" s="99">
        <f>'m1'!D103-m0!D103</f>
        <v>0</v>
      </c>
      <c r="E103" s="99">
        <f>'m1'!E103-m0!E103</f>
        <v>0</v>
      </c>
      <c r="F103" s="99">
        <f>'m1'!F103-m0!F103</f>
        <v>0</v>
      </c>
      <c r="G103" s="99">
        <f>'m1'!G103-m0!G103</f>
        <v>0</v>
      </c>
      <c r="H103" s="99">
        <f>'m1'!H103-m0!H103</f>
        <v>0</v>
      </c>
      <c r="I103" s="99">
        <f>'m1'!I103-m0!I103</f>
        <v>0</v>
      </c>
      <c r="J103" s="99">
        <f>'m1'!J103-m0!J103</f>
        <v>0</v>
      </c>
      <c r="K103" s="99">
        <f>'m1'!K103-m0!K103</f>
        <v>0</v>
      </c>
      <c r="L103" s="99">
        <f>'m1'!L103-m0!L103</f>
        <v>0</v>
      </c>
      <c r="M103" s="99">
        <f>'m1'!M103-m0!M103</f>
        <v>0</v>
      </c>
      <c r="N103" s="99">
        <f>'m1'!N103-m0!N103</f>
        <v>0</v>
      </c>
      <c r="O103" s="99">
        <f>'m1'!O103-m0!O103</f>
        <v>0</v>
      </c>
      <c r="P103" s="99">
        <f>'m1'!P103-m0!P103</f>
        <v>0</v>
      </c>
      <c r="Q103" s="99">
        <f>'m1'!Q103-m0!Q103</f>
        <v>0</v>
      </c>
      <c r="R103" s="99">
        <f>'m1'!R103-m0!R103</f>
        <v>0</v>
      </c>
      <c r="T103" s="576">
        <f>'m1'!T103-m0!T103</f>
        <v>0</v>
      </c>
      <c r="U103" s="576">
        <f>'m1'!U103-m0!U103</f>
        <v>0</v>
      </c>
      <c r="V103" s="576">
        <f>'m1'!V103-m0!V103</f>
        <v>0</v>
      </c>
      <c r="X103" s="542">
        <f>'m1'!X103-m0!X104</f>
        <v>9.9999999999999811E-3</v>
      </c>
      <c r="Y103" s="542">
        <f>'m1'!Y103-m0!Y104</f>
        <v>9.9999999999999811E-3</v>
      </c>
      <c r="Z103" s="542">
        <f>'m1'!Z103-m0!Z104</f>
        <v>9.9999999999999811E-3</v>
      </c>
      <c r="AA103" s="542">
        <f>'m1'!AA103-m0!AA104</f>
        <v>0</v>
      </c>
      <c r="AB103" s="561">
        <f>'m1'!AB103-m0!AB104</f>
        <v>-3.5000000000000031E-2</v>
      </c>
      <c r="AC103" s="561">
        <f>'m1'!AC103-m0!AC104</f>
        <v>-1.2500000000000011E-2</v>
      </c>
      <c r="AD103" s="561">
        <f>'m1'!AD103-m0!AD104</f>
        <v>-1.2500000000000011E-2</v>
      </c>
      <c r="AE103" s="561">
        <f>'m1'!AE103-m0!AE104</f>
        <v>0</v>
      </c>
      <c r="AF103" s="99">
        <f>'m1'!AF103-m0!AF104</f>
        <v>0</v>
      </c>
      <c r="AG103" s="99">
        <f>'m1'!AG103-m0!AG104</f>
        <v>0</v>
      </c>
      <c r="AH103" s="99"/>
      <c r="AI103" s="185">
        <f t="shared" si="2"/>
        <v>39600</v>
      </c>
      <c r="AJ103" s="99">
        <f>'m1'!AJ103-m0!AJ104</f>
        <v>0</v>
      </c>
      <c r="AK103" s="99"/>
      <c r="AL103" s="100"/>
      <c r="AM103" s="99">
        <f>'m1'!AL103-m0!AL104</f>
        <v>0</v>
      </c>
      <c r="AN103" s="99">
        <f>'m1'!AM103-m0!AM104</f>
        <v>1.0974754011482402E-2</v>
      </c>
      <c r="AO103" s="99">
        <f>'m1'!AN103-m0!AN104</f>
        <v>0</v>
      </c>
      <c r="AP103" s="99">
        <f>'m1'!AO103-m0!AO104</f>
        <v>0</v>
      </c>
      <c r="AQ103" s="99">
        <f>'m1'!AP103-m0!AP104</f>
        <v>0</v>
      </c>
      <c r="AR103" s="99">
        <f>'m1'!AQ103-m0!AQ104</f>
        <v>0</v>
      </c>
      <c r="AS103" s="99">
        <f>'m1'!AR103-m0!AR104</f>
        <v>0</v>
      </c>
      <c r="AT103" s="99">
        <f>'m1'!AS103-m0!AS104</f>
        <v>0</v>
      </c>
      <c r="AU103" s="99"/>
      <c r="AV103" s="99"/>
      <c r="AW103" s="99">
        <f>'m1'!AV103-m0!AV104</f>
        <v>0</v>
      </c>
      <c r="AX103" s="99">
        <f>'m1'!AW103-m0!AW104</f>
        <v>0</v>
      </c>
      <c r="AY103" s="99">
        <f>'m1'!AX103-m0!AX104</f>
        <v>9.9999999999997868E-3</v>
      </c>
      <c r="AZ103" s="99">
        <f>'m1'!AY103-m0!AY104</f>
        <v>9.9999999999997868E-3</v>
      </c>
      <c r="BA103" s="99">
        <f>'m1'!AZ103-m0!AZ104</f>
        <v>-3.5000000000000142E-2</v>
      </c>
      <c r="BB103" s="99">
        <f>'m1'!BA103-m0!BA104</f>
        <v>-1.2500000000000178E-2</v>
      </c>
      <c r="BC103" s="99"/>
      <c r="BD103" s="99">
        <f>'m1'!BD103-m0!BC104</f>
        <v>-0.45500000000000007</v>
      </c>
      <c r="BE103" s="99">
        <f>'m1'!BE103-m0!BD104</f>
        <v>0.29249999999999998</v>
      </c>
      <c r="BF103" s="99">
        <f>'m1'!BF103-m0!BE104</f>
        <v>-3.1749999999999998</v>
      </c>
      <c r="BG103" s="99"/>
      <c r="BH103" s="65"/>
      <c r="BI103" s="40"/>
      <c r="BJ103" s="40"/>
      <c r="BK103" s="40"/>
      <c r="BL103" s="63"/>
      <c r="BM103" s="63"/>
      <c r="BN103" s="40"/>
      <c r="BO103" s="40"/>
      <c r="BP103" s="71"/>
      <c r="BQ103" s="71"/>
      <c r="BR103" s="40"/>
      <c r="BS103" s="71"/>
      <c r="BT103" s="40"/>
      <c r="BU103" s="40"/>
      <c r="BV103" s="40"/>
      <c r="BW103" s="56"/>
      <c r="BX103" s="49"/>
      <c r="BY103" s="49"/>
      <c r="BZ103" s="40"/>
      <c r="CA103" s="40"/>
      <c r="CB103" s="40"/>
      <c r="CC103" s="49"/>
      <c r="CD103" s="48"/>
      <c r="CE103" s="48"/>
      <c r="CF103" s="40"/>
      <c r="CG103" s="48"/>
      <c r="CH103" s="40"/>
      <c r="CI103" s="56"/>
      <c r="CJ103" s="56"/>
      <c r="CK103" s="72"/>
      <c r="CL103" s="40"/>
      <c r="CM103" s="56"/>
      <c r="CN103" s="40"/>
      <c r="CO103" s="49"/>
      <c r="CP103" s="49"/>
      <c r="CQ103" s="40"/>
      <c r="CR103" s="56"/>
      <c r="CS103" s="40"/>
      <c r="CT103" s="40"/>
      <c r="CU103" s="41"/>
      <c r="CV103" s="41"/>
      <c r="CW103" s="49"/>
      <c r="CX103" s="40"/>
      <c r="CY103" s="49"/>
      <c r="CZ103" s="40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</row>
    <row r="104" spans="1:118">
      <c r="A104" s="65">
        <v>39630</v>
      </c>
      <c r="B104" s="40"/>
      <c r="C104" s="99">
        <f>'m1'!C104-m0!C104</f>
        <v>0</v>
      </c>
      <c r="D104" s="99">
        <f>'m1'!D104-m0!D104</f>
        <v>0</v>
      </c>
      <c r="E104" s="99">
        <f>'m1'!E104-m0!E104</f>
        <v>0</v>
      </c>
      <c r="F104" s="99">
        <f>'m1'!F104-m0!F104</f>
        <v>0</v>
      </c>
      <c r="G104" s="99">
        <f>'m1'!G104-m0!G104</f>
        <v>0</v>
      </c>
      <c r="H104" s="99">
        <f>'m1'!H104-m0!H104</f>
        <v>0</v>
      </c>
      <c r="I104" s="99">
        <f>'m1'!I104-m0!I104</f>
        <v>0</v>
      </c>
      <c r="J104" s="99">
        <f>'m1'!J104-m0!J104</f>
        <v>0</v>
      </c>
      <c r="K104" s="99">
        <f>'m1'!K104-m0!K104</f>
        <v>0</v>
      </c>
      <c r="L104" s="99">
        <f>'m1'!L104-m0!L104</f>
        <v>0</v>
      </c>
      <c r="M104" s="99">
        <f>'m1'!M104-m0!M104</f>
        <v>0</v>
      </c>
      <c r="N104" s="99">
        <f>'m1'!N104-m0!N104</f>
        <v>0</v>
      </c>
      <c r="O104" s="99">
        <f>'m1'!O104-m0!O104</f>
        <v>0</v>
      </c>
      <c r="P104" s="99">
        <f>'m1'!P104-m0!P104</f>
        <v>0</v>
      </c>
      <c r="Q104" s="99">
        <f>'m1'!Q104-m0!Q104</f>
        <v>0</v>
      </c>
      <c r="R104" s="99">
        <f>'m1'!R104-m0!R104</f>
        <v>0</v>
      </c>
      <c r="T104" s="576">
        <f>'m1'!T104-m0!T104</f>
        <v>0</v>
      </c>
      <c r="U104" s="576">
        <f>'m1'!U104-m0!U104</f>
        <v>0</v>
      </c>
      <c r="V104" s="576">
        <f>'m1'!V104-m0!V104</f>
        <v>0</v>
      </c>
      <c r="X104" s="542">
        <f>'m1'!X104-m0!X105</f>
        <v>2.5000000000000022E-3</v>
      </c>
      <c r="Y104" s="542">
        <f>'m1'!Y104-m0!Y105</f>
        <v>2.5000000000000022E-3</v>
      </c>
      <c r="Z104" s="542">
        <f>'m1'!Z104-m0!Z105</f>
        <v>2.5000000000000022E-3</v>
      </c>
      <c r="AA104" s="542">
        <f>'m1'!AA104-m0!AA105</f>
        <v>0</v>
      </c>
      <c r="AB104" s="561">
        <f>'m1'!AB104-m0!AB105</f>
        <v>-6.5000000000000002E-2</v>
      </c>
      <c r="AC104" s="561">
        <f>'m1'!AC104-m0!AC105</f>
        <v>0</v>
      </c>
      <c r="AD104" s="561">
        <f>'m1'!AD104-m0!AD105</f>
        <v>0</v>
      </c>
      <c r="AE104" s="561">
        <f>'m1'!AE104-m0!AE105</f>
        <v>0</v>
      </c>
      <c r="AF104" s="99">
        <f>'m1'!AF104-m0!AF105</f>
        <v>0</v>
      </c>
      <c r="AG104" s="99">
        <f>'m1'!AG104-m0!AG105</f>
        <v>0</v>
      </c>
      <c r="AH104" s="99"/>
      <c r="AI104" s="185">
        <f t="shared" si="2"/>
        <v>39630</v>
      </c>
      <c r="AJ104" s="99">
        <f>'m1'!AJ104-m0!AJ105</f>
        <v>-4.5000000000000373E-2</v>
      </c>
      <c r="AK104" s="99"/>
      <c r="AL104" s="100"/>
      <c r="AM104" s="99">
        <f>'m1'!AL104-m0!AL105</f>
        <v>0</v>
      </c>
      <c r="AN104" s="99">
        <f>'m1'!AM104-m0!AM105</f>
        <v>-1.4241502646395343E-2</v>
      </c>
      <c r="AO104" s="99">
        <f>'m1'!AN104-m0!AN105</f>
        <v>-4.4999999999999929E-2</v>
      </c>
      <c r="AP104" s="99">
        <f>'m1'!AO104-m0!AO105</f>
        <v>-4.4999999999999929E-2</v>
      </c>
      <c r="AQ104" s="99">
        <f>'m1'!AP104-m0!AP105</f>
        <v>-4.4999999999999929E-2</v>
      </c>
      <c r="AR104" s="99">
        <f>'m1'!AQ104-m0!AQ105</f>
        <v>-4.4999999999999929E-2</v>
      </c>
      <c r="AS104" s="99">
        <f>'m1'!AR104-m0!AR105</f>
        <v>-4.4999999999999929E-2</v>
      </c>
      <c r="AT104" s="99">
        <f>'m1'!AS104-m0!AS105</f>
        <v>-4.4999999999999929E-2</v>
      </c>
      <c r="AU104" s="99"/>
      <c r="AV104" s="99"/>
      <c r="AW104" s="99">
        <f>'m1'!AV104-m0!AV105</f>
        <v>0</v>
      </c>
      <c r="AX104" s="99">
        <f>'m1'!AW104-m0!AW105</f>
        <v>0</v>
      </c>
      <c r="AY104" s="99">
        <f>'m1'!AX104-m0!AX105</f>
        <v>-4.2500000000000426E-2</v>
      </c>
      <c r="AZ104" s="99">
        <f>'m1'!AY104-m0!AY105</f>
        <v>-4.2500000000000426E-2</v>
      </c>
      <c r="BA104" s="99">
        <f>'m1'!AZ104-m0!AZ105</f>
        <v>-0.10999999999999988</v>
      </c>
      <c r="BB104" s="99">
        <f>'m1'!BA104-m0!BA105</f>
        <v>-4.5000000000000373E-2</v>
      </c>
      <c r="BC104" s="99"/>
      <c r="BD104" s="99">
        <f>'m1'!BD104-m0!BC105</f>
        <v>-0.5</v>
      </c>
      <c r="BE104" s="99">
        <f>'m1'!BE104-m0!BD105</f>
        <v>0.24749999999999961</v>
      </c>
      <c r="BF104" s="99">
        <f>'m1'!BF104-m0!BE105</f>
        <v>-3.22</v>
      </c>
      <c r="BG104" s="99"/>
      <c r="BH104" s="65"/>
      <c r="BI104" s="40"/>
      <c r="BJ104" s="40"/>
      <c r="BK104" s="40"/>
      <c r="BL104" s="63"/>
      <c r="BM104" s="63"/>
      <c r="BN104" s="40"/>
      <c r="BO104" s="40"/>
      <c r="BP104" s="71"/>
      <c r="BQ104" s="71"/>
      <c r="BR104" s="40"/>
      <c r="BS104" s="71"/>
      <c r="BT104" s="40"/>
      <c r="BU104" s="40"/>
      <c r="BV104" s="40"/>
      <c r="BW104" s="56"/>
      <c r="BX104" s="49"/>
      <c r="BY104" s="49"/>
      <c r="BZ104" s="40"/>
      <c r="CA104" s="40"/>
      <c r="CB104" s="40"/>
      <c r="CC104" s="49"/>
      <c r="CD104" s="48"/>
      <c r="CE104" s="48"/>
      <c r="CF104" s="40"/>
      <c r="CG104" s="48"/>
      <c r="CH104" s="40"/>
      <c r="CI104" s="56"/>
      <c r="CJ104" s="56"/>
      <c r="CK104" s="72"/>
      <c r="CL104" s="40"/>
      <c r="CM104" s="56"/>
      <c r="CN104" s="40"/>
      <c r="CO104" s="49"/>
      <c r="CP104" s="49"/>
      <c r="CQ104" s="40"/>
      <c r="CR104" s="56"/>
      <c r="CS104" s="40"/>
      <c r="CT104" s="40"/>
      <c r="CU104" s="41"/>
      <c r="CV104" s="41"/>
      <c r="CW104" s="49"/>
      <c r="CX104" s="40"/>
      <c r="CY104" s="49"/>
      <c r="CZ104" s="40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</row>
    <row r="105" spans="1:118">
      <c r="A105" s="65">
        <v>39661</v>
      </c>
      <c r="B105" s="40"/>
      <c r="C105" s="99">
        <f>'m1'!C105-m0!C105</f>
        <v>0</v>
      </c>
      <c r="D105" s="99">
        <f>'m1'!D105-m0!D105</f>
        <v>0</v>
      </c>
      <c r="E105" s="99">
        <f>'m1'!E105-m0!E105</f>
        <v>0</v>
      </c>
      <c r="F105" s="99">
        <f>'m1'!F105-m0!F105</f>
        <v>0</v>
      </c>
      <c r="G105" s="99">
        <f>'m1'!G105-m0!G105</f>
        <v>0</v>
      </c>
      <c r="H105" s="99">
        <f>'m1'!H105-m0!H105</f>
        <v>0</v>
      </c>
      <c r="I105" s="99">
        <f>'m1'!I105-m0!I105</f>
        <v>0</v>
      </c>
      <c r="J105" s="99">
        <f>'m1'!J105-m0!J105</f>
        <v>0</v>
      </c>
      <c r="K105" s="99">
        <f>'m1'!K105-m0!K105</f>
        <v>0</v>
      </c>
      <c r="L105" s="99">
        <f>'m1'!L105-m0!L105</f>
        <v>0</v>
      </c>
      <c r="M105" s="99">
        <f>'m1'!M105-m0!M105</f>
        <v>0</v>
      </c>
      <c r="N105" s="99">
        <f>'m1'!N105-m0!N105</f>
        <v>0</v>
      </c>
      <c r="O105" s="99">
        <f>'m1'!O105-m0!O105</f>
        <v>0</v>
      </c>
      <c r="P105" s="99">
        <f>'m1'!P105-m0!P105</f>
        <v>0</v>
      </c>
      <c r="Q105" s="99">
        <f>'m1'!Q105-m0!Q105</f>
        <v>0</v>
      </c>
      <c r="R105" s="99">
        <f>'m1'!R105-m0!R105</f>
        <v>0</v>
      </c>
      <c r="T105" s="576">
        <f>'m1'!T105-m0!T105</f>
        <v>0</v>
      </c>
      <c r="U105" s="576">
        <f>'m1'!U105-m0!U105</f>
        <v>0</v>
      </c>
      <c r="V105" s="576">
        <f>'m1'!V105-m0!V105</f>
        <v>0</v>
      </c>
      <c r="X105" s="542">
        <f>'m1'!X105-m0!X106</f>
        <v>2.5000000000000022E-3</v>
      </c>
      <c r="Y105" s="542">
        <f>'m1'!Y105-m0!Y106</f>
        <v>2.5000000000000022E-3</v>
      </c>
      <c r="Z105" s="542">
        <f>'m1'!Z105-m0!Z106</f>
        <v>2.5000000000000022E-3</v>
      </c>
      <c r="AA105" s="542">
        <f>'m1'!AA105-m0!AA106</f>
        <v>-1.0000000000000009E-2</v>
      </c>
      <c r="AB105" s="561">
        <f>'m1'!AB105-m0!AB106</f>
        <v>0.10000000000000003</v>
      </c>
      <c r="AC105" s="561">
        <f>'m1'!AC105-m0!AC106</f>
        <v>1.0000000000000009E-2</v>
      </c>
      <c r="AD105" s="561">
        <f>'m1'!AD105-m0!AD106</f>
        <v>2.2499999999999992E-2</v>
      </c>
      <c r="AE105" s="561">
        <f>'m1'!AE105-m0!AE106</f>
        <v>0</v>
      </c>
      <c r="AF105" s="99">
        <f>'m1'!AF105-m0!AF106</f>
        <v>0</v>
      </c>
      <c r="AG105" s="99">
        <f>'m1'!AG105-m0!AG106</f>
        <v>0</v>
      </c>
      <c r="AH105" s="99"/>
      <c r="AI105" s="185">
        <f t="shared" si="2"/>
        <v>39661</v>
      </c>
      <c r="AJ105" s="99">
        <f>'m1'!AJ105-m0!AJ106</f>
        <v>1.5000000000000124E-2</v>
      </c>
      <c r="AK105" s="99"/>
      <c r="AL105" s="100"/>
      <c r="AM105" s="99">
        <f>'m1'!AL105-m0!AL106</f>
        <v>0</v>
      </c>
      <c r="AN105" s="99">
        <f>'m1'!AM105-m0!AM106</f>
        <v>1.9811047208386334E-2</v>
      </c>
      <c r="AO105" s="99">
        <f>'m1'!AN105-m0!AN106</f>
        <v>1.5000000000000124E-2</v>
      </c>
      <c r="AP105" s="99">
        <f>'m1'!AO105-m0!AO106</f>
        <v>1.5000000000000124E-2</v>
      </c>
      <c r="AQ105" s="99">
        <f>'m1'!AP105-m0!AP106</f>
        <v>1.5000000000000124E-2</v>
      </c>
      <c r="AR105" s="99">
        <f>'m1'!AQ105-m0!AQ106</f>
        <v>1.5000000000000124E-2</v>
      </c>
      <c r="AS105" s="99">
        <f>'m1'!AR105-m0!AR106</f>
        <v>1.5000000000000124E-2</v>
      </c>
      <c r="AT105" s="99">
        <f>'m1'!AS105-m0!AS106</f>
        <v>1.5000000000000568E-2</v>
      </c>
      <c r="AU105" s="99"/>
      <c r="AV105" s="99"/>
      <c r="AW105" s="99">
        <f>'m1'!AV105-m0!AV106</f>
        <v>0</v>
      </c>
      <c r="AX105" s="99">
        <f>'m1'!AW105-m0!AW106</f>
        <v>0</v>
      </c>
      <c r="AY105" s="99">
        <f>'m1'!AX105-m0!AX106</f>
        <v>1.7500000000000071E-2</v>
      </c>
      <c r="AZ105" s="99">
        <f>'m1'!AY105-m0!AY106</f>
        <v>1.7500000000000071E-2</v>
      </c>
      <c r="BA105" s="99">
        <f>'m1'!AZ105-m0!AZ106</f>
        <v>0.11500000000000021</v>
      </c>
      <c r="BB105" s="99">
        <f>'m1'!BA105-m0!BA106</f>
        <v>2.4999999999999911E-2</v>
      </c>
      <c r="BC105" s="99"/>
      <c r="BD105" s="99">
        <f>'m1'!BD105-m0!BC106</f>
        <v>-0.43999999999999995</v>
      </c>
      <c r="BE105" s="99">
        <f>'m1'!BE105-m0!BD106</f>
        <v>0.30750000000000011</v>
      </c>
      <c r="BF105" s="99">
        <f>'m1'!BF105-m0!BE106</f>
        <v>-3.2050000000000001</v>
      </c>
      <c r="BG105" s="99"/>
      <c r="BH105" s="65"/>
      <c r="BI105" s="40"/>
      <c r="BJ105" s="40"/>
      <c r="BK105" s="40"/>
      <c r="BL105" s="63"/>
      <c r="BM105" s="63"/>
      <c r="BN105" s="40"/>
      <c r="BO105" s="40"/>
      <c r="BP105" s="71"/>
      <c r="BQ105" s="71"/>
      <c r="BR105" s="40"/>
      <c r="BS105" s="71"/>
      <c r="BT105" s="40"/>
      <c r="BU105" s="40"/>
      <c r="BV105" s="40"/>
      <c r="BW105" s="56"/>
      <c r="BX105" s="49"/>
      <c r="BY105" s="49"/>
      <c r="BZ105" s="40"/>
      <c r="CA105" s="40"/>
      <c r="CB105" s="40"/>
      <c r="CC105" s="49"/>
      <c r="CD105" s="48"/>
      <c r="CE105" s="48"/>
      <c r="CF105" s="40"/>
      <c r="CG105" s="48"/>
      <c r="CH105" s="40"/>
      <c r="CI105" s="56"/>
      <c r="CJ105" s="56"/>
      <c r="CK105" s="72"/>
      <c r="CL105" s="40"/>
      <c r="CM105" s="56"/>
      <c r="CN105" s="40"/>
      <c r="CO105" s="49"/>
      <c r="CP105" s="49"/>
      <c r="CQ105" s="40"/>
      <c r="CR105" s="56"/>
      <c r="CS105" s="40"/>
      <c r="CT105" s="40"/>
      <c r="CU105" s="41"/>
      <c r="CV105" s="41"/>
      <c r="CW105" s="49"/>
      <c r="CX105" s="40"/>
      <c r="CY105" s="49"/>
      <c r="CZ105" s="40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</row>
    <row r="106" spans="1:118">
      <c r="A106" s="65">
        <v>39692</v>
      </c>
      <c r="B106" s="40"/>
      <c r="C106" s="99">
        <f>'m1'!C106-m0!C106</f>
        <v>0</v>
      </c>
      <c r="D106" s="99">
        <f>'m1'!D106-m0!D106</f>
        <v>0</v>
      </c>
      <c r="E106" s="99">
        <f>'m1'!E106-m0!E106</f>
        <v>0</v>
      </c>
      <c r="F106" s="99">
        <f>'m1'!F106-m0!F106</f>
        <v>0</v>
      </c>
      <c r="G106" s="99">
        <f>'m1'!G106-m0!G106</f>
        <v>0</v>
      </c>
      <c r="H106" s="99">
        <f>'m1'!H106-m0!H106</f>
        <v>0</v>
      </c>
      <c r="I106" s="99">
        <f>'m1'!I106-m0!I106</f>
        <v>0</v>
      </c>
      <c r="J106" s="99">
        <f>'m1'!J106-m0!J106</f>
        <v>0</v>
      </c>
      <c r="K106" s="99">
        <f>'m1'!K106-m0!K106</f>
        <v>0</v>
      </c>
      <c r="L106" s="99">
        <f>'m1'!L106-m0!L106</f>
        <v>0</v>
      </c>
      <c r="M106" s="99">
        <f>'m1'!M106-m0!M106</f>
        <v>0</v>
      </c>
      <c r="N106" s="99">
        <f>'m1'!N106-m0!N106</f>
        <v>0</v>
      </c>
      <c r="O106" s="99">
        <f>'m1'!O106-m0!O106</f>
        <v>0</v>
      </c>
      <c r="P106" s="99">
        <f>'m1'!P106-m0!P106</f>
        <v>0</v>
      </c>
      <c r="Q106" s="99">
        <f>'m1'!Q106-m0!Q106</f>
        <v>0</v>
      </c>
      <c r="R106" s="99">
        <f>'m1'!R106-m0!R106</f>
        <v>0</v>
      </c>
      <c r="T106" s="576">
        <f>'m1'!T106-m0!T106</f>
        <v>0</v>
      </c>
      <c r="U106" s="576">
        <f>'m1'!U106-m0!U106</f>
        <v>0</v>
      </c>
      <c r="V106" s="576">
        <f>'m1'!V106-m0!V106</f>
        <v>0</v>
      </c>
      <c r="X106" s="542">
        <f>'m1'!X106-m0!X107</f>
        <v>-1.4999999999999986E-2</v>
      </c>
      <c r="Y106" s="542">
        <f>'m1'!Y106-m0!Y107</f>
        <v>-1.4999999999999986E-2</v>
      </c>
      <c r="Z106" s="542">
        <f>'m1'!Z106-m0!Z107</f>
        <v>-1.4999999999999986E-2</v>
      </c>
      <c r="AA106" s="542">
        <f>'m1'!AA106-m0!AA107</f>
        <v>-1.4999999999999986E-2</v>
      </c>
      <c r="AB106" s="561">
        <f>'m1'!AB106-m0!AB107</f>
        <v>-7.0000000000000007E-2</v>
      </c>
      <c r="AC106" s="561">
        <f>'m1'!AC106-m0!AC107</f>
        <v>-7.2500000000000009E-2</v>
      </c>
      <c r="AD106" s="561">
        <f>'m1'!AD106-m0!AD107</f>
        <v>-2.2499999999999992E-2</v>
      </c>
      <c r="AE106" s="561">
        <f>'m1'!AE106-m0!AE107</f>
        <v>-2.5000000000000022E-3</v>
      </c>
      <c r="AF106" s="99">
        <f>'m1'!AF106-m0!AF107</f>
        <v>0</v>
      </c>
      <c r="AG106" s="99">
        <f>'m1'!AG106-m0!AG107</f>
        <v>0</v>
      </c>
      <c r="AH106" s="99"/>
      <c r="AI106" s="185">
        <f t="shared" si="2"/>
        <v>39692</v>
      </c>
      <c r="AJ106" s="99">
        <f>'m1'!AJ106-m0!AJ107</f>
        <v>-1.5000000000000124E-2</v>
      </c>
      <c r="AK106" s="99"/>
      <c r="AL106" s="100"/>
      <c r="AM106" s="99">
        <f>'m1'!AL106-m0!AL107</f>
        <v>0</v>
      </c>
      <c r="AN106" s="99">
        <f>'m1'!AM106-m0!AM107</f>
        <v>2.4709546254138015E-3</v>
      </c>
      <c r="AO106" s="99">
        <f>'m1'!AN106-m0!AN107</f>
        <v>-1.499999999999968E-2</v>
      </c>
      <c r="AP106" s="99">
        <f>'m1'!AO106-m0!AO107</f>
        <v>-1.499999999999968E-2</v>
      </c>
      <c r="AQ106" s="99">
        <f>'m1'!AP106-m0!AP107</f>
        <v>-1.499999999999968E-2</v>
      </c>
      <c r="AR106" s="99">
        <f>'m1'!AQ106-m0!AQ107</f>
        <v>-1.499999999999968E-2</v>
      </c>
      <c r="AS106" s="99">
        <f>'m1'!AR106-m0!AR107</f>
        <v>-1.499999999999968E-2</v>
      </c>
      <c r="AT106" s="99">
        <f>'m1'!AS106-m0!AS107</f>
        <v>-1.499999999999968E-2</v>
      </c>
      <c r="AU106" s="99"/>
      <c r="AV106" s="99"/>
      <c r="AW106" s="99">
        <f>'m1'!AV106-m0!AV107</f>
        <v>0</v>
      </c>
      <c r="AX106" s="99">
        <f>'m1'!AW106-m0!AW107</f>
        <v>0</v>
      </c>
      <c r="AY106" s="99">
        <f>'m1'!AX106-m0!AX107</f>
        <v>-3.0000000000000249E-2</v>
      </c>
      <c r="AZ106" s="99">
        <f>'m1'!AY106-m0!AY107</f>
        <v>-2.9999999999999805E-2</v>
      </c>
      <c r="BA106" s="99">
        <f>'m1'!AZ106-m0!AZ107</f>
        <v>-8.4999999999999964E-2</v>
      </c>
      <c r="BB106" s="99">
        <f>'m1'!BA106-m0!BA107</f>
        <v>-8.7499999999999911E-2</v>
      </c>
      <c r="BC106" s="99"/>
      <c r="BD106" s="99">
        <f>'m1'!BD106-m0!BC107</f>
        <v>-0.4724999999999997</v>
      </c>
      <c r="BE106" s="99">
        <f>'m1'!BE106-m0!BD107</f>
        <v>0.27749999999999986</v>
      </c>
      <c r="BF106" s="99">
        <f>'m1'!BF106-m0!BE107</f>
        <v>-3.22</v>
      </c>
      <c r="BG106" s="99"/>
      <c r="BH106" s="65"/>
      <c r="BI106" s="40"/>
      <c r="BJ106" s="40"/>
      <c r="BK106" s="40"/>
      <c r="BL106" s="63"/>
      <c r="BM106" s="63"/>
      <c r="BN106" s="40"/>
      <c r="BO106" s="40"/>
      <c r="BP106" s="71"/>
      <c r="BQ106" s="71"/>
      <c r="BR106" s="40"/>
      <c r="BS106" s="71"/>
      <c r="BT106" s="40"/>
      <c r="BU106" s="40"/>
      <c r="BV106" s="40"/>
      <c r="BW106" s="56"/>
      <c r="BX106" s="49"/>
      <c r="BY106" s="49"/>
      <c r="BZ106" s="40"/>
      <c r="CA106" s="40"/>
      <c r="CB106" s="40"/>
      <c r="CC106" s="49"/>
      <c r="CD106" s="48"/>
      <c r="CE106" s="48"/>
      <c r="CF106" s="40"/>
      <c r="CG106" s="48"/>
      <c r="CH106" s="40"/>
      <c r="CI106" s="56"/>
      <c r="CJ106" s="56"/>
      <c r="CK106" s="72"/>
      <c r="CL106" s="40"/>
      <c r="CM106" s="56"/>
      <c r="CN106" s="40"/>
      <c r="CO106" s="49"/>
      <c r="CP106" s="49"/>
      <c r="CQ106" s="40"/>
      <c r="CR106" s="56"/>
      <c r="CS106" s="40"/>
      <c r="CT106" s="40"/>
      <c r="CU106" s="41"/>
      <c r="CV106" s="41"/>
      <c r="CW106" s="49"/>
      <c r="CX106" s="40"/>
      <c r="CY106" s="49"/>
      <c r="CZ106" s="40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</row>
    <row r="107" spans="1:118">
      <c r="A107" s="65">
        <v>39722</v>
      </c>
      <c r="B107" s="40"/>
      <c r="C107" s="99">
        <f>'m1'!C107-m0!C107</f>
        <v>0</v>
      </c>
      <c r="D107" s="99">
        <f>'m1'!D107-m0!D107</f>
        <v>0</v>
      </c>
      <c r="E107" s="99">
        <f>'m1'!E107-m0!E107</f>
        <v>0</v>
      </c>
      <c r="F107" s="99">
        <f>'m1'!F107-m0!F107</f>
        <v>0</v>
      </c>
      <c r="G107" s="99">
        <f>'m1'!G107-m0!G107</f>
        <v>0</v>
      </c>
      <c r="H107" s="99">
        <f>'m1'!H107-m0!H107</f>
        <v>0</v>
      </c>
      <c r="I107" s="99">
        <f>'m1'!I107-m0!I107</f>
        <v>0</v>
      </c>
      <c r="J107" s="99">
        <f>'m1'!J107-m0!J107</f>
        <v>0</v>
      </c>
      <c r="K107" s="99">
        <f>'m1'!K107-m0!K107</f>
        <v>0</v>
      </c>
      <c r="L107" s="99">
        <f>'m1'!L107-m0!L107</f>
        <v>0</v>
      </c>
      <c r="M107" s="99">
        <f>'m1'!M107-m0!M107</f>
        <v>0</v>
      </c>
      <c r="N107" s="99">
        <f>'m1'!N107-m0!N107</f>
        <v>0</v>
      </c>
      <c r="O107" s="99">
        <f>'m1'!O107-m0!O107</f>
        <v>0</v>
      </c>
      <c r="P107" s="99">
        <f>'m1'!P107-m0!P107</f>
        <v>0</v>
      </c>
      <c r="Q107" s="99">
        <f>'m1'!Q107-m0!Q107</f>
        <v>0</v>
      </c>
      <c r="R107" s="99">
        <f>'m1'!R107-m0!R107</f>
        <v>0</v>
      </c>
      <c r="T107" s="576">
        <f>'m1'!T107-m0!T107</f>
        <v>0</v>
      </c>
      <c r="U107" s="576">
        <f>'m1'!U107-m0!U107</f>
        <v>0</v>
      </c>
      <c r="V107" s="576">
        <f>'m1'!V107-m0!V107</f>
        <v>0</v>
      </c>
      <c r="X107" s="542">
        <f>'m1'!X107-m0!X108</f>
        <v>-6.25E-2</v>
      </c>
      <c r="Y107" s="542">
        <f>'m1'!Y107-m0!Y108</f>
        <v>-6.25E-2</v>
      </c>
      <c r="Z107" s="542">
        <f>'m1'!Z107-m0!Z108</f>
        <v>-6.25E-2</v>
      </c>
      <c r="AA107" s="542">
        <f>'m1'!AA107-m0!AA108</f>
        <v>-3.7500000000000006E-2</v>
      </c>
      <c r="AB107" s="561">
        <f>'m1'!AB107-m0!AB108</f>
        <v>-0.3</v>
      </c>
      <c r="AC107" s="561">
        <f>'m1'!AC107-m0!AC108</f>
        <v>-9.2500000000000027E-2</v>
      </c>
      <c r="AD107" s="561">
        <f>'m1'!AD107-m0!AD108</f>
        <v>-0.10249999999999998</v>
      </c>
      <c r="AE107" s="561">
        <f>'m1'!AE107-m0!AE108</f>
        <v>-7.4999999999999983E-2</v>
      </c>
      <c r="AF107" s="99">
        <f>'m1'!AF107-m0!AF108</f>
        <v>-4.2499999999999982E-2</v>
      </c>
      <c r="AG107" s="99">
        <f>'m1'!AG107-m0!AG108</f>
        <v>0</v>
      </c>
      <c r="AH107" s="99"/>
      <c r="AI107" s="185">
        <f t="shared" si="2"/>
        <v>39722</v>
      </c>
      <c r="AJ107" s="99">
        <f>'m1'!AJ107-m0!AJ108</f>
        <v>-8.4000000000000075E-2</v>
      </c>
      <c r="AK107" s="99"/>
      <c r="AL107" s="100"/>
      <c r="AM107" s="99">
        <f>'m1'!AL107-m0!AL108</f>
        <v>0</v>
      </c>
      <c r="AN107" s="99">
        <f>'m1'!AM107-m0!AM108</f>
        <v>-8.2914040140595002E-2</v>
      </c>
      <c r="AO107" s="99">
        <f>'m1'!AN107-m0!AN108</f>
        <v>-0.16900000000000004</v>
      </c>
      <c r="AP107" s="99">
        <f>'m1'!AO107-m0!AO108</f>
        <v>-0.16900000000000004</v>
      </c>
      <c r="AQ107" s="99">
        <f>'m1'!AP107-m0!AP108</f>
        <v>-0.16900000000000004</v>
      </c>
      <c r="AR107" s="99">
        <f>'m1'!AQ107-m0!AQ108</f>
        <v>-0.29400000000000004</v>
      </c>
      <c r="AS107" s="99">
        <f>'m1'!AR107-m0!AR108</f>
        <v>-0.26899999999999968</v>
      </c>
      <c r="AT107" s="99">
        <f>'m1'!AS107-m0!AS108</f>
        <v>-0.27899999999999991</v>
      </c>
      <c r="AU107" s="99"/>
      <c r="AV107" s="99"/>
      <c r="AW107" s="99">
        <f>'m1'!AV107-m0!AV108</f>
        <v>0</v>
      </c>
      <c r="AX107" s="99">
        <f>'m1'!AW107-m0!AW108</f>
        <v>0</v>
      </c>
      <c r="AY107" s="99">
        <f>'m1'!AX107-m0!AX108</f>
        <v>-0.14650000000000007</v>
      </c>
      <c r="AZ107" s="99">
        <f>'m1'!AY107-m0!AY108</f>
        <v>-0.14650000000000007</v>
      </c>
      <c r="BA107" s="99">
        <f>'m1'!AZ107-m0!AZ108</f>
        <v>-0.3839999999999999</v>
      </c>
      <c r="BB107" s="99">
        <f>'m1'!BA107-m0!BA108</f>
        <v>-0.17650000000000032</v>
      </c>
      <c r="BC107" s="99"/>
      <c r="BD107" s="99">
        <f>'m1'!BD107-m0!BC108</f>
        <v>-0.61650000000000027</v>
      </c>
      <c r="BE107" s="99">
        <f>'m1'!BE107-m0!BD108</f>
        <v>0.16599999999999993</v>
      </c>
      <c r="BF107" s="99">
        <f>'m1'!BF107-m0!BE108</f>
        <v>-3.3040000000000003</v>
      </c>
      <c r="BG107" s="99"/>
      <c r="BH107" s="65"/>
      <c r="BI107" s="40"/>
      <c r="BJ107" s="40"/>
      <c r="BK107" s="40"/>
      <c r="BL107" s="63"/>
      <c r="BM107" s="63"/>
      <c r="BN107" s="40"/>
      <c r="BO107" s="40"/>
      <c r="BP107" s="71"/>
      <c r="BQ107" s="71"/>
      <c r="BR107" s="40"/>
      <c r="BS107" s="71"/>
      <c r="BT107" s="40"/>
      <c r="BU107" s="40"/>
      <c r="BV107" s="40"/>
      <c r="BW107" s="56"/>
      <c r="BX107" s="49"/>
      <c r="BY107" s="49"/>
      <c r="BZ107" s="40"/>
      <c r="CA107" s="40"/>
      <c r="CB107" s="40"/>
      <c r="CC107" s="49"/>
      <c r="CD107" s="48"/>
      <c r="CE107" s="48"/>
      <c r="CF107" s="40"/>
      <c r="CG107" s="48"/>
      <c r="CH107" s="40"/>
      <c r="CI107" s="56"/>
      <c r="CJ107" s="56"/>
      <c r="CK107" s="72"/>
      <c r="CL107" s="40"/>
      <c r="CM107" s="56"/>
      <c r="CN107" s="40"/>
      <c r="CO107" s="49"/>
      <c r="CP107" s="49"/>
      <c r="CQ107" s="40"/>
      <c r="CR107" s="56"/>
      <c r="CS107" s="40"/>
      <c r="CT107" s="40"/>
      <c r="CU107" s="41"/>
      <c r="CV107" s="41"/>
      <c r="CW107" s="49"/>
      <c r="CX107" s="40"/>
      <c r="CY107" s="49"/>
      <c r="CZ107" s="40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</row>
    <row r="108" spans="1:118">
      <c r="A108" s="65">
        <v>39753</v>
      </c>
      <c r="B108" s="40"/>
      <c r="C108" s="94"/>
      <c r="D108" s="94"/>
      <c r="E108" s="97"/>
      <c r="F108" s="97"/>
      <c r="G108" s="97"/>
      <c r="H108" s="96">
        <v>0.16750000000000001</v>
      </c>
      <c r="I108" s="94"/>
      <c r="J108" s="97"/>
      <c r="K108" s="95"/>
      <c r="L108" s="95"/>
      <c r="M108" s="94"/>
      <c r="N108" s="97"/>
      <c r="O108" s="95"/>
      <c r="P108" s="95"/>
      <c r="Q108" s="94"/>
      <c r="R108" s="97"/>
      <c r="T108" s="577"/>
      <c r="U108" s="577"/>
      <c r="V108" s="577"/>
      <c r="X108" s="543">
        <v>0.22</v>
      </c>
      <c r="Y108" s="544">
        <v>0.26750000000000002</v>
      </c>
      <c r="Z108" s="543">
        <v>0.17</v>
      </c>
      <c r="AA108" s="543">
        <v>0.17</v>
      </c>
      <c r="AB108" s="562">
        <v>0.51749999999999996</v>
      </c>
      <c r="AC108" s="562">
        <v>1.5175000000000001</v>
      </c>
      <c r="AD108" s="562">
        <v>0.51749999999999996</v>
      </c>
      <c r="AE108" s="563">
        <v>0.26750000000000002</v>
      </c>
      <c r="AF108" s="91">
        <v>0.26750000000000002</v>
      </c>
      <c r="AG108" s="91">
        <v>0.26750000000000002</v>
      </c>
      <c r="AH108" s="91"/>
      <c r="AI108" s="185">
        <f t="shared" si="2"/>
        <v>39753</v>
      </c>
      <c r="AJ108" s="91">
        <v>0.26750000000000002</v>
      </c>
      <c r="AK108" s="94"/>
      <c r="AL108" s="96"/>
      <c r="AM108" s="91">
        <v>0.26750000000000002</v>
      </c>
      <c r="AN108" s="91">
        <v>0.26750000000000002</v>
      </c>
      <c r="AO108" s="91">
        <v>0.26750000000000002</v>
      </c>
      <c r="AP108" s="91">
        <v>0.26750000000000002</v>
      </c>
      <c r="AQ108" s="91">
        <v>0.26750000000000002</v>
      </c>
      <c r="AR108" s="91">
        <v>0.26750000000000002</v>
      </c>
      <c r="AS108" s="91">
        <v>0.26750000000000002</v>
      </c>
      <c r="AT108" s="91">
        <v>0.26750000000000002</v>
      </c>
      <c r="AU108" s="91"/>
      <c r="AV108" s="91"/>
      <c r="AW108" s="91">
        <v>0.26750000000000002</v>
      </c>
      <c r="AX108" s="91">
        <v>0.26750000000000002</v>
      </c>
      <c r="AY108" s="91">
        <v>0.26750000000000002</v>
      </c>
      <c r="AZ108" s="91">
        <v>0.26750000000000002</v>
      </c>
      <c r="BA108" s="91">
        <v>0.26750000000000002</v>
      </c>
      <c r="BB108" s="91">
        <v>0.26750000000000002</v>
      </c>
      <c r="BC108" s="91"/>
      <c r="BD108" s="91">
        <v>0.26750000000000002</v>
      </c>
      <c r="BE108" s="91">
        <v>0.26750000000000002</v>
      </c>
      <c r="BF108" s="91">
        <v>0.26750000000000002</v>
      </c>
      <c r="BG108" s="91"/>
      <c r="BH108" s="65"/>
      <c r="BI108" s="40"/>
      <c r="BJ108" s="40"/>
      <c r="BK108" s="40"/>
      <c r="BL108" s="63"/>
      <c r="BM108" s="63"/>
      <c r="BN108" s="40"/>
      <c r="BO108" s="40"/>
      <c r="BP108" s="71"/>
      <c r="BQ108" s="71"/>
      <c r="BR108" s="40"/>
      <c r="BS108" s="71"/>
      <c r="BT108" s="40"/>
      <c r="BU108" s="40"/>
      <c r="BV108" s="40"/>
      <c r="BW108" s="56"/>
      <c r="BX108" s="49"/>
      <c r="BY108" s="49"/>
      <c r="BZ108" s="40"/>
      <c r="CA108" s="40"/>
      <c r="CB108" s="40"/>
      <c r="CC108" s="49"/>
      <c r="CD108" s="48"/>
      <c r="CE108" s="48"/>
      <c r="CF108" s="40"/>
      <c r="CG108" s="48"/>
      <c r="CH108" s="40"/>
      <c r="CI108" s="56"/>
      <c r="CJ108" s="56"/>
      <c r="CK108" s="72"/>
      <c r="CL108" s="40"/>
      <c r="CM108" s="56"/>
      <c r="CN108" s="40"/>
      <c r="CO108" s="49"/>
      <c r="CP108" s="49"/>
      <c r="CQ108" s="40"/>
      <c r="CR108" s="56"/>
      <c r="CS108" s="40"/>
      <c r="CT108" s="40"/>
      <c r="CU108" s="41"/>
      <c r="CV108" s="41"/>
      <c r="CW108" s="49"/>
      <c r="CX108" s="40"/>
      <c r="CY108" s="49"/>
      <c r="CZ108" s="40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</row>
    <row r="109" spans="1:118">
      <c r="A109" s="65">
        <v>39783</v>
      </c>
      <c r="B109" s="40"/>
      <c r="C109" s="94"/>
      <c r="D109" s="94"/>
      <c r="E109" s="97"/>
      <c r="F109" s="97"/>
      <c r="G109" s="97"/>
      <c r="H109" s="96">
        <v>0.53</v>
      </c>
      <c r="I109" s="94"/>
      <c r="J109" s="97"/>
      <c r="K109" s="95"/>
      <c r="L109" s="95"/>
      <c r="M109" s="94"/>
      <c r="N109" s="97"/>
      <c r="O109" s="95"/>
      <c r="P109" s="95"/>
      <c r="Q109" s="94"/>
      <c r="R109" s="97"/>
      <c r="T109" s="577"/>
      <c r="U109" s="577"/>
      <c r="V109" s="577"/>
      <c r="X109" s="543">
        <v>0.25</v>
      </c>
      <c r="Y109" s="544">
        <v>0.315</v>
      </c>
      <c r="Z109" s="543">
        <v>0.2</v>
      </c>
      <c r="AA109" s="543">
        <v>0.2</v>
      </c>
      <c r="AB109" s="562">
        <v>0.88</v>
      </c>
      <c r="AC109" s="562">
        <v>1.88</v>
      </c>
      <c r="AD109" s="562">
        <v>0.88</v>
      </c>
      <c r="AE109" s="563">
        <v>0.315</v>
      </c>
      <c r="AF109" s="91">
        <v>0.315</v>
      </c>
      <c r="AG109" s="91">
        <v>0.315</v>
      </c>
      <c r="AH109" s="91"/>
      <c r="AI109" s="185">
        <f t="shared" si="2"/>
        <v>39783</v>
      </c>
      <c r="AJ109" s="91">
        <v>0.315</v>
      </c>
      <c r="AK109" s="94"/>
      <c r="AL109" s="96"/>
      <c r="AM109" s="91">
        <v>0.315</v>
      </c>
      <c r="AN109" s="91">
        <v>0.315</v>
      </c>
      <c r="AO109" s="91">
        <v>0.315</v>
      </c>
      <c r="AP109" s="91">
        <v>0.315</v>
      </c>
      <c r="AQ109" s="91">
        <v>0.315</v>
      </c>
      <c r="AR109" s="91">
        <v>0.315</v>
      </c>
      <c r="AS109" s="91">
        <v>0.315</v>
      </c>
      <c r="AT109" s="91">
        <v>0.315</v>
      </c>
      <c r="AU109" s="91"/>
      <c r="AV109" s="91"/>
      <c r="AW109" s="91">
        <v>0.315</v>
      </c>
      <c r="AX109" s="91">
        <v>0.315</v>
      </c>
      <c r="AY109" s="91">
        <v>0.315</v>
      </c>
      <c r="AZ109" s="91">
        <v>0.315</v>
      </c>
      <c r="BA109" s="91">
        <v>0.315</v>
      </c>
      <c r="BB109" s="91">
        <v>0.315</v>
      </c>
      <c r="BC109" s="91"/>
      <c r="BD109" s="91">
        <v>0.315</v>
      </c>
      <c r="BE109" s="91">
        <v>0.315</v>
      </c>
      <c r="BF109" s="91">
        <v>0.315</v>
      </c>
      <c r="BG109" s="91"/>
      <c r="BH109" s="65"/>
      <c r="BI109" s="40"/>
      <c r="BJ109" s="40"/>
      <c r="BK109" s="40"/>
      <c r="BL109" s="63"/>
      <c r="BM109" s="63"/>
      <c r="BN109" s="40"/>
      <c r="BO109" s="40"/>
      <c r="BP109" s="71"/>
      <c r="BQ109" s="71"/>
      <c r="BR109" s="40"/>
      <c r="BS109" s="71"/>
      <c r="BT109" s="40"/>
      <c r="BU109" s="40"/>
      <c r="BV109" s="40"/>
      <c r="BW109" s="56"/>
      <c r="BX109" s="49"/>
      <c r="BY109" s="49"/>
      <c r="BZ109" s="40"/>
      <c r="CA109" s="40"/>
      <c r="CB109" s="40"/>
      <c r="CC109" s="49"/>
      <c r="CD109" s="48"/>
      <c r="CE109" s="48"/>
      <c r="CF109" s="40"/>
      <c r="CG109" s="48"/>
      <c r="CH109" s="40"/>
      <c r="CI109" s="56"/>
      <c r="CJ109" s="56"/>
      <c r="CK109" s="72"/>
      <c r="CL109" s="40"/>
      <c r="CM109" s="56"/>
      <c r="CN109" s="40"/>
      <c r="CO109" s="49"/>
      <c r="CP109" s="49"/>
      <c r="CQ109" s="40"/>
      <c r="CR109" s="56"/>
      <c r="CS109" s="40"/>
      <c r="CT109" s="40"/>
      <c r="CU109" s="41"/>
      <c r="CV109" s="41"/>
      <c r="CW109" s="49"/>
      <c r="CX109" s="40"/>
      <c r="CY109" s="49"/>
      <c r="CZ109" s="40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</row>
    <row r="110" spans="1:118">
      <c r="A110" s="65">
        <v>39814</v>
      </c>
      <c r="B110" s="40"/>
      <c r="C110" s="94"/>
      <c r="D110" s="94"/>
      <c r="E110" s="97"/>
      <c r="F110" s="97"/>
      <c r="G110" s="97"/>
      <c r="H110" s="96">
        <v>0.82</v>
      </c>
      <c r="I110" s="94"/>
      <c r="J110" s="97"/>
      <c r="K110" s="95"/>
      <c r="L110" s="95"/>
      <c r="M110" s="94"/>
      <c r="N110" s="97"/>
      <c r="O110" s="95"/>
      <c r="P110" s="95"/>
      <c r="Q110" s="94"/>
      <c r="R110" s="97"/>
      <c r="T110" s="577"/>
      <c r="U110" s="577"/>
      <c r="V110" s="577"/>
      <c r="X110" s="543">
        <v>0.3</v>
      </c>
      <c r="Y110" s="544">
        <v>0.38250000000000001</v>
      </c>
      <c r="Z110" s="543">
        <v>0.25</v>
      </c>
      <c r="AA110" s="543">
        <v>0.25</v>
      </c>
      <c r="AB110" s="562">
        <v>1.17</v>
      </c>
      <c r="AC110" s="562">
        <v>2.17</v>
      </c>
      <c r="AD110" s="562">
        <v>1.17</v>
      </c>
      <c r="AE110" s="563">
        <v>0.38250000000000001</v>
      </c>
      <c r="AF110" s="91">
        <v>0.38250000000000001</v>
      </c>
      <c r="AG110" s="91">
        <v>0.38250000000000001</v>
      </c>
      <c r="AH110" s="91"/>
      <c r="AI110" s="185">
        <f t="shared" si="2"/>
        <v>39814</v>
      </c>
      <c r="AJ110" s="91">
        <v>0.38250000000000001</v>
      </c>
      <c r="AK110" s="94"/>
      <c r="AL110" s="96"/>
      <c r="AM110" s="91">
        <v>0.38250000000000001</v>
      </c>
      <c r="AN110" s="91">
        <v>0.38250000000000001</v>
      </c>
      <c r="AO110" s="91">
        <v>0.38250000000000001</v>
      </c>
      <c r="AP110" s="91">
        <v>0.38250000000000001</v>
      </c>
      <c r="AQ110" s="91">
        <v>0.38250000000000001</v>
      </c>
      <c r="AR110" s="91">
        <v>0.38250000000000001</v>
      </c>
      <c r="AS110" s="91">
        <v>0.38250000000000001</v>
      </c>
      <c r="AT110" s="91">
        <v>0.38250000000000001</v>
      </c>
      <c r="AU110" s="91"/>
      <c r="AV110" s="91"/>
      <c r="AW110" s="91">
        <v>0.38250000000000001</v>
      </c>
      <c r="AX110" s="91">
        <v>0.38250000000000001</v>
      </c>
      <c r="AY110" s="91">
        <v>0.38250000000000001</v>
      </c>
      <c r="AZ110" s="91">
        <v>0.38250000000000001</v>
      </c>
      <c r="BA110" s="91">
        <v>0.38250000000000001</v>
      </c>
      <c r="BB110" s="91">
        <v>0.38250000000000001</v>
      </c>
      <c r="BC110" s="91"/>
      <c r="BD110" s="91">
        <v>0.38250000000000001</v>
      </c>
      <c r="BE110" s="91">
        <v>0.38250000000000001</v>
      </c>
      <c r="BF110" s="91">
        <v>0.38250000000000001</v>
      </c>
      <c r="BG110" s="91"/>
      <c r="BH110" s="65"/>
      <c r="BI110" s="40"/>
      <c r="BJ110" s="40"/>
      <c r="BK110" s="40"/>
      <c r="BL110" s="63"/>
      <c r="BM110" s="63"/>
      <c r="BN110" s="40"/>
      <c r="BO110" s="40"/>
      <c r="BP110" s="71"/>
      <c r="BQ110" s="71"/>
      <c r="BR110" s="40"/>
      <c r="BS110" s="71"/>
      <c r="BT110" s="40"/>
      <c r="BU110" s="40"/>
      <c r="BV110" s="40"/>
      <c r="BW110" s="56"/>
      <c r="BX110" s="49"/>
      <c r="BY110" s="49"/>
      <c r="BZ110" s="40"/>
      <c r="CA110" s="40"/>
      <c r="CB110" s="40"/>
      <c r="CC110" s="49"/>
      <c r="CD110" s="48"/>
      <c r="CE110" s="48"/>
      <c r="CF110" s="40"/>
      <c r="CG110" s="48"/>
      <c r="CH110" s="40"/>
      <c r="CI110" s="56"/>
      <c r="CJ110" s="56"/>
      <c r="CK110" s="72"/>
      <c r="CL110" s="40"/>
      <c r="CM110" s="56"/>
      <c r="CN110" s="40"/>
      <c r="CO110" s="49"/>
      <c r="CP110" s="49"/>
      <c r="CQ110" s="40"/>
      <c r="CR110" s="56"/>
      <c r="CS110" s="40"/>
      <c r="CT110" s="40"/>
      <c r="CU110" s="41"/>
      <c r="CV110" s="41"/>
      <c r="CW110" s="49"/>
      <c r="CX110" s="40"/>
      <c r="CY110" s="49"/>
      <c r="CZ110" s="40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</row>
    <row r="111" spans="1:118">
      <c r="A111" s="65">
        <v>39845</v>
      </c>
      <c r="B111" s="40"/>
      <c r="C111" s="94"/>
      <c r="D111" s="94"/>
      <c r="E111" s="97"/>
      <c r="F111" s="97"/>
      <c r="G111" s="97"/>
      <c r="H111" s="96">
        <v>0.81</v>
      </c>
      <c r="I111" s="94"/>
      <c r="J111" s="97"/>
      <c r="K111" s="95"/>
      <c r="L111" s="95"/>
      <c r="M111" s="94"/>
      <c r="N111" s="97"/>
      <c r="O111" s="95"/>
      <c r="P111" s="95"/>
      <c r="Q111" s="94"/>
      <c r="R111" s="97"/>
      <c r="T111" s="577"/>
      <c r="U111" s="577"/>
      <c r="V111" s="577"/>
      <c r="X111" s="543">
        <v>0.28000000000000003</v>
      </c>
      <c r="Y111" s="544">
        <v>0.3775</v>
      </c>
      <c r="Z111" s="543">
        <v>0.23</v>
      </c>
      <c r="AA111" s="543">
        <v>0.23</v>
      </c>
      <c r="AB111" s="562">
        <v>1.1599999999999999</v>
      </c>
      <c r="AC111" s="562">
        <v>2.16</v>
      </c>
      <c r="AD111" s="562">
        <v>1.1599999999999999</v>
      </c>
      <c r="AE111" s="563">
        <v>0.3775</v>
      </c>
      <c r="AF111" s="91">
        <v>0.3775</v>
      </c>
      <c r="AG111" s="91">
        <v>0.3775</v>
      </c>
      <c r="AH111" s="91"/>
      <c r="AI111" s="185">
        <f t="shared" si="2"/>
        <v>39845</v>
      </c>
      <c r="AJ111" s="91">
        <v>0.3775</v>
      </c>
      <c r="AK111" s="94"/>
      <c r="AL111" s="96"/>
      <c r="AM111" s="91">
        <v>0.3775</v>
      </c>
      <c r="AN111" s="91">
        <v>0.3775</v>
      </c>
      <c r="AO111" s="91">
        <v>0.3775</v>
      </c>
      <c r="AP111" s="91">
        <v>0.3775</v>
      </c>
      <c r="AQ111" s="91">
        <v>0.3775</v>
      </c>
      <c r="AR111" s="91">
        <v>0.3775</v>
      </c>
      <c r="AS111" s="91">
        <v>0.3775</v>
      </c>
      <c r="AT111" s="91">
        <v>0.3775</v>
      </c>
      <c r="AU111" s="91"/>
      <c r="AV111" s="91"/>
      <c r="AW111" s="91">
        <v>0.3775</v>
      </c>
      <c r="AX111" s="91">
        <v>0.3775</v>
      </c>
      <c r="AY111" s="91">
        <v>0.3775</v>
      </c>
      <c r="AZ111" s="91">
        <v>0.3775</v>
      </c>
      <c r="BA111" s="91">
        <v>0.3775</v>
      </c>
      <c r="BB111" s="91">
        <v>0.3775</v>
      </c>
      <c r="BC111" s="91"/>
      <c r="BD111" s="91">
        <v>0.3775</v>
      </c>
      <c r="BE111" s="91">
        <v>0.3775</v>
      </c>
      <c r="BF111" s="91">
        <v>0.3775</v>
      </c>
      <c r="BG111" s="91"/>
      <c r="BH111" s="65"/>
      <c r="BI111" s="40"/>
      <c r="BJ111" s="40"/>
      <c r="BK111" s="40"/>
      <c r="BL111" s="63"/>
      <c r="BM111" s="63"/>
      <c r="BN111" s="40"/>
      <c r="BO111" s="40"/>
      <c r="BP111" s="71"/>
      <c r="BQ111" s="71"/>
      <c r="BR111" s="40"/>
      <c r="BS111" s="71"/>
      <c r="BT111" s="40"/>
      <c r="BU111" s="40"/>
      <c r="BV111" s="40"/>
      <c r="BW111" s="56"/>
      <c r="BX111" s="49"/>
      <c r="BY111" s="49"/>
      <c r="BZ111" s="40"/>
      <c r="CA111" s="40"/>
      <c r="CB111" s="40"/>
      <c r="CC111" s="49"/>
      <c r="CD111" s="48"/>
      <c r="CE111" s="48"/>
      <c r="CF111" s="40"/>
      <c r="CG111" s="48"/>
      <c r="CH111" s="40"/>
      <c r="CI111" s="56"/>
      <c r="CJ111" s="56"/>
      <c r="CK111" s="72"/>
      <c r="CL111" s="40"/>
      <c r="CM111" s="56"/>
      <c r="CN111" s="40"/>
      <c r="CO111" s="49"/>
      <c r="CP111" s="49"/>
      <c r="CQ111" s="40"/>
      <c r="CR111" s="56"/>
      <c r="CS111" s="40"/>
      <c r="CT111" s="40"/>
      <c r="CU111" s="41"/>
      <c r="CV111" s="41"/>
      <c r="CW111" s="49"/>
      <c r="CX111" s="40"/>
      <c r="CY111" s="49"/>
      <c r="CZ111" s="40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</row>
    <row r="112" spans="1:118">
      <c r="A112" s="65">
        <v>39873</v>
      </c>
      <c r="B112" s="40"/>
      <c r="C112" s="94"/>
      <c r="D112" s="94"/>
      <c r="E112" s="97"/>
      <c r="F112" s="97"/>
      <c r="G112" s="97"/>
      <c r="H112" s="96">
        <v>0.32250000000000001</v>
      </c>
      <c r="I112" s="94"/>
      <c r="J112" s="97"/>
      <c r="K112" s="95"/>
      <c r="L112" s="95"/>
      <c r="M112" s="94"/>
      <c r="N112" s="97"/>
      <c r="O112" s="95"/>
      <c r="P112" s="95"/>
      <c r="Q112" s="94"/>
      <c r="R112" s="97"/>
      <c r="T112" s="577"/>
      <c r="U112" s="577"/>
      <c r="V112" s="577"/>
      <c r="X112" s="543">
        <v>0.27500000000000002</v>
      </c>
      <c r="Y112" s="544">
        <v>0.28249999999999997</v>
      </c>
      <c r="Z112" s="543">
        <v>0.22500000000000001</v>
      </c>
      <c r="AA112" s="543">
        <v>0.22500000000000001</v>
      </c>
      <c r="AB112" s="562">
        <v>0.67249999999999999</v>
      </c>
      <c r="AC112" s="562">
        <v>1.6725000000000001</v>
      </c>
      <c r="AD112" s="562">
        <v>0.67249999999999999</v>
      </c>
      <c r="AE112" s="563">
        <v>0.28249999999999997</v>
      </c>
      <c r="AF112" s="91">
        <v>0.28249999999999997</v>
      </c>
      <c r="AG112" s="91">
        <v>0.28249999999999997</v>
      </c>
      <c r="AH112" s="91"/>
      <c r="AI112" s="185">
        <f t="shared" si="2"/>
        <v>39873</v>
      </c>
      <c r="AJ112" s="91">
        <v>0.28249999999999997</v>
      </c>
      <c r="AK112" s="94"/>
      <c r="AL112" s="96"/>
      <c r="AM112" s="91">
        <v>0.28249999999999997</v>
      </c>
      <c r="AN112" s="91">
        <v>0.28249999999999997</v>
      </c>
      <c r="AO112" s="91">
        <v>0.28249999999999997</v>
      </c>
      <c r="AP112" s="91">
        <v>0.28249999999999997</v>
      </c>
      <c r="AQ112" s="91">
        <v>0.28249999999999997</v>
      </c>
      <c r="AR112" s="91">
        <v>0.28249999999999997</v>
      </c>
      <c r="AS112" s="91">
        <v>0.28249999999999997</v>
      </c>
      <c r="AT112" s="91">
        <v>0.28249999999999997</v>
      </c>
      <c r="AU112" s="91"/>
      <c r="AV112" s="91"/>
      <c r="AW112" s="91">
        <v>0.28249999999999997</v>
      </c>
      <c r="AX112" s="91">
        <v>0.28249999999999997</v>
      </c>
      <c r="AY112" s="91">
        <v>0.28249999999999997</v>
      </c>
      <c r="AZ112" s="91">
        <v>0.28249999999999997</v>
      </c>
      <c r="BA112" s="91">
        <v>0.28249999999999997</v>
      </c>
      <c r="BB112" s="91">
        <v>0.28249999999999997</v>
      </c>
      <c r="BC112" s="91"/>
      <c r="BD112" s="91">
        <v>0.28249999999999997</v>
      </c>
      <c r="BE112" s="91">
        <v>0.28249999999999997</v>
      </c>
      <c r="BF112" s="91">
        <v>0.28249999999999997</v>
      </c>
      <c r="BG112" s="91"/>
      <c r="BH112" s="65"/>
      <c r="BI112" s="40"/>
      <c r="BJ112" s="40"/>
      <c r="BK112" s="40"/>
      <c r="BL112" s="63"/>
      <c r="BM112" s="63"/>
      <c r="BN112" s="40"/>
      <c r="BO112" s="40"/>
      <c r="BP112" s="71"/>
      <c r="BQ112" s="71"/>
      <c r="BR112" s="40"/>
      <c r="BS112" s="71"/>
      <c r="BT112" s="40"/>
      <c r="BU112" s="40"/>
      <c r="BV112" s="40"/>
      <c r="BW112" s="56"/>
      <c r="BX112" s="49"/>
      <c r="BY112" s="49"/>
      <c r="BZ112" s="40"/>
      <c r="CA112" s="40"/>
      <c r="CB112" s="40"/>
      <c r="CC112" s="49"/>
      <c r="CD112" s="48"/>
      <c r="CE112" s="48"/>
      <c r="CF112" s="40"/>
      <c r="CG112" s="48"/>
      <c r="CH112" s="40"/>
      <c r="CI112" s="56"/>
      <c r="CJ112" s="56"/>
      <c r="CK112" s="72"/>
      <c r="CL112" s="40"/>
      <c r="CM112" s="56"/>
      <c r="CN112" s="40"/>
      <c r="CO112" s="49"/>
      <c r="CP112" s="49"/>
      <c r="CQ112" s="40"/>
      <c r="CR112" s="56"/>
      <c r="CS112" s="40"/>
      <c r="CT112" s="40"/>
      <c r="CU112" s="41"/>
      <c r="CV112" s="41"/>
      <c r="CW112" s="49"/>
      <c r="CX112" s="40"/>
      <c r="CY112" s="49"/>
      <c r="CZ112" s="40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</row>
    <row r="113" spans="1:118">
      <c r="A113" s="65">
        <v>39904</v>
      </c>
      <c r="B113" s="40"/>
      <c r="C113" s="94"/>
      <c r="D113" s="94"/>
      <c r="E113" s="97"/>
      <c r="F113" s="97"/>
      <c r="G113" s="97"/>
      <c r="H113" s="98">
        <v>-5.7500000000000002E-2</v>
      </c>
      <c r="I113" s="94"/>
      <c r="J113" s="97"/>
      <c r="K113" s="95"/>
      <c r="L113" s="95"/>
      <c r="M113" s="94"/>
      <c r="N113" s="97"/>
      <c r="O113" s="95"/>
      <c r="P113" s="95"/>
      <c r="Q113" s="94"/>
      <c r="R113" s="97"/>
      <c r="T113" s="577"/>
      <c r="U113" s="577"/>
      <c r="V113" s="577"/>
      <c r="X113" s="543">
        <v>6.7000000000000004E-2</v>
      </c>
      <c r="Y113" s="544">
        <v>0.13750000000000001</v>
      </c>
      <c r="Z113" s="543">
        <v>1.7000000000000001E-2</v>
      </c>
      <c r="AA113" s="543">
        <v>1.7000000000000001E-2</v>
      </c>
      <c r="AB113" s="562">
        <v>0.29249999999999998</v>
      </c>
      <c r="AC113" s="562">
        <v>1.2925</v>
      </c>
      <c r="AD113" s="562">
        <v>0.29249999999999998</v>
      </c>
      <c r="AE113" s="563">
        <v>0.13750000000000001</v>
      </c>
      <c r="AF113" s="91">
        <v>0.13750000000000001</v>
      </c>
      <c r="AG113" s="91">
        <v>0.13750000000000001</v>
      </c>
      <c r="AH113" s="91"/>
      <c r="AI113" s="185">
        <f t="shared" si="2"/>
        <v>39904</v>
      </c>
      <c r="AJ113" s="91">
        <v>0.13750000000000001</v>
      </c>
      <c r="AK113" s="94"/>
      <c r="AL113" s="96"/>
      <c r="AM113" s="91">
        <v>0.13750000000000001</v>
      </c>
      <c r="AN113" s="91">
        <v>0.13750000000000001</v>
      </c>
      <c r="AO113" s="91">
        <v>0.13750000000000001</v>
      </c>
      <c r="AP113" s="91">
        <v>0.13750000000000001</v>
      </c>
      <c r="AQ113" s="91">
        <v>0.13750000000000001</v>
      </c>
      <c r="AR113" s="91">
        <v>0.13750000000000001</v>
      </c>
      <c r="AS113" s="91">
        <v>0.13750000000000001</v>
      </c>
      <c r="AT113" s="91">
        <v>0.13750000000000001</v>
      </c>
      <c r="AU113" s="91"/>
      <c r="AV113" s="91"/>
      <c r="AW113" s="91">
        <v>0.13750000000000001</v>
      </c>
      <c r="AX113" s="91">
        <v>0.13750000000000001</v>
      </c>
      <c r="AY113" s="91">
        <v>0.13750000000000001</v>
      </c>
      <c r="AZ113" s="91">
        <v>0.13750000000000001</v>
      </c>
      <c r="BA113" s="91">
        <v>0.13750000000000001</v>
      </c>
      <c r="BB113" s="91">
        <v>0.13750000000000001</v>
      </c>
      <c r="BC113" s="91"/>
      <c r="BD113" s="91">
        <v>0.13750000000000001</v>
      </c>
      <c r="BE113" s="91">
        <v>0.13750000000000001</v>
      </c>
      <c r="BF113" s="91">
        <v>0.13750000000000001</v>
      </c>
      <c r="BG113" s="91"/>
      <c r="BH113" s="65"/>
      <c r="BI113" s="40"/>
      <c r="BJ113" s="40"/>
      <c r="BK113" s="40"/>
      <c r="BL113" s="63"/>
      <c r="BM113" s="63"/>
      <c r="BN113" s="40"/>
      <c r="BO113" s="40"/>
      <c r="BP113" s="71"/>
      <c r="BQ113" s="71"/>
      <c r="BR113" s="40"/>
      <c r="BS113" s="71"/>
      <c r="BT113" s="40"/>
      <c r="BU113" s="40"/>
      <c r="BV113" s="40"/>
      <c r="BW113" s="56"/>
      <c r="BX113" s="49"/>
      <c r="BY113" s="49"/>
      <c r="BZ113" s="40"/>
      <c r="CA113" s="40"/>
      <c r="CB113" s="40"/>
      <c r="CC113" s="40"/>
      <c r="CD113" s="48"/>
      <c r="CE113" s="48"/>
      <c r="CF113" s="40"/>
      <c r="CG113" s="48"/>
      <c r="CH113" s="40"/>
      <c r="CI113" s="56"/>
      <c r="CJ113" s="56"/>
      <c r="CK113" s="72"/>
      <c r="CL113" s="40"/>
      <c r="CM113" s="56"/>
      <c r="CN113" s="40"/>
      <c r="CO113" s="49"/>
      <c r="CP113" s="49"/>
      <c r="CQ113" s="40"/>
      <c r="CR113" s="56"/>
      <c r="CS113" s="40"/>
      <c r="CT113" s="40"/>
      <c r="CU113" s="41"/>
      <c r="CV113" s="41"/>
      <c r="CW113" s="49"/>
      <c r="CX113" s="40"/>
      <c r="CY113" s="49"/>
      <c r="CZ113" s="40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</row>
    <row r="114" spans="1:118">
      <c r="A114" s="65">
        <v>39934</v>
      </c>
      <c r="B114" s="40"/>
      <c r="C114" s="94"/>
      <c r="D114" s="94"/>
      <c r="E114" s="97"/>
      <c r="F114" s="97"/>
      <c r="G114" s="97"/>
      <c r="H114" s="96">
        <v>-0.1075</v>
      </c>
      <c r="I114" s="94"/>
      <c r="J114" s="97"/>
      <c r="K114" s="95"/>
      <c r="L114" s="95"/>
      <c r="M114" s="94"/>
      <c r="N114" s="97"/>
      <c r="O114" s="95"/>
      <c r="P114" s="95"/>
      <c r="Q114" s="94"/>
      <c r="R114" s="97"/>
      <c r="T114" s="577"/>
      <c r="U114" s="577"/>
      <c r="V114" s="577"/>
      <c r="X114" s="543">
        <v>6.7000000000000004E-2</v>
      </c>
      <c r="Y114" s="544">
        <v>0.13750000000000001</v>
      </c>
      <c r="Z114" s="543">
        <v>1.7000000000000001E-2</v>
      </c>
      <c r="AA114" s="543">
        <v>1.7000000000000001E-2</v>
      </c>
      <c r="AB114" s="562">
        <v>0.24249999999999999</v>
      </c>
      <c r="AC114" s="562">
        <v>1.2424999999999999</v>
      </c>
      <c r="AD114" s="562">
        <v>0.24249999999999999</v>
      </c>
      <c r="AE114" s="563">
        <v>0.13750000000000001</v>
      </c>
      <c r="AF114" s="91">
        <v>0.13750000000000001</v>
      </c>
      <c r="AG114" s="91">
        <v>0.13750000000000001</v>
      </c>
      <c r="AH114" s="91"/>
      <c r="AI114" s="185">
        <f t="shared" si="2"/>
        <v>39934</v>
      </c>
      <c r="AJ114" s="91">
        <v>0.13750000000000001</v>
      </c>
      <c r="AK114" s="94"/>
      <c r="AL114" s="96"/>
      <c r="AM114" s="91">
        <v>0.13750000000000001</v>
      </c>
      <c r="AN114" s="91">
        <v>0.13750000000000001</v>
      </c>
      <c r="AO114" s="91">
        <v>0.13750000000000001</v>
      </c>
      <c r="AP114" s="91">
        <v>0.13750000000000001</v>
      </c>
      <c r="AQ114" s="91">
        <v>0.13750000000000001</v>
      </c>
      <c r="AR114" s="91">
        <v>0.13750000000000001</v>
      </c>
      <c r="AS114" s="91">
        <v>0.13750000000000001</v>
      </c>
      <c r="AT114" s="91">
        <v>0.13750000000000001</v>
      </c>
      <c r="AU114" s="91"/>
      <c r="AV114" s="91"/>
      <c r="AW114" s="91">
        <v>0.13750000000000001</v>
      </c>
      <c r="AX114" s="91">
        <v>0.13750000000000001</v>
      </c>
      <c r="AY114" s="91">
        <v>0.13750000000000001</v>
      </c>
      <c r="AZ114" s="91">
        <v>0.13750000000000001</v>
      </c>
      <c r="BA114" s="91">
        <v>0.13750000000000001</v>
      </c>
      <c r="BB114" s="91">
        <v>0.13750000000000001</v>
      </c>
      <c r="BC114" s="91"/>
      <c r="BD114" s="91">
        <v>0.13750000000000001</v>
      </c>
      <c r="BE114" s="91">
        <v>0.13750000000000001</v>
      </c>
      <c r="BF114" s="91">
        <v>0.13750000000000001</v>
      </c>
      <c r="BG114" s="91"/>
      <c r="BH114" s="65"/>
      <c r="BI114" s="40"/>
      <c r="BJ114" s="40"/>
      <c r="BK114" s="40"/>
      <c r="BL114" s="63"/>
      <c r="BM114" s="63"/>
      <c r="BN114" s="40"/>
      <c r="BO114" s="40"/>
      <c r="BP114" s="71"/>
      <c r="BQ114" s="71"/>
      <c r="BR114" s="40"/>
      <c r="BS114" s="71"/>
      <c r="BT114" s="40"/>
      <c r="BU114" s="40"/>
      <c r="BV114" s="40"/>
      <c r="BW114" s="56"/>
      <c r="BX114" s="49"/>
      <c r="BY114" s="49"/>
      <c r="BZ114" s="40"/>
      <c r="CA114" s="40"/>
      <c r="CB114" s="40"/>
      <c r="CC114" s="40"/>
      <c r="CD114" s="48"/>
      <c r="CE114" s="48"/>
      <c r="CF114" s="40"/>
      <c r="CG114" s="48"/>
      <c r="CH114" s="40"/>
      <c r="CI114" s="56"/>
      <c r="CJ114" s="56"/>
      <c r="CK114" s="72"/>
      <c r="CL114" s="40"/>
      <c r="CM114" s="56"/>
      <c r="CN114" s="40"/>
      <c r="CO114" s="49"/>
      <c r="CP114" s="49"/>
      <c r="CQ114" s="40"/>
      <c r="CR114" s="56"/>
      <c r="CS114" s="40"/>
      <c r="CT114" s="40"/>
      <c r="CU114" s="41"/>
      <c r="CV114" s="41"/>
      <c r="CW114" s="49"/>
      <c r="CX114" s="40"/>
      <c r="CY114" s="49"/>
      <c r="CZ114" s="40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</row>
    <row r="115" spans="1:118">
      <c r="A115" s="65">
        <v>39965</v>
      </c>
      <c r="B115" s="40"/>
      <c r="C115" s="94"/>
      <c r="D115" s="94"/>
      <c r="E115" s="97"/>
      <c r="F115" s="97"/>
      <c r="G115" s="97"/>
      <c r="H115" s="96">
        <v>-0.11749999999999999</v>
      </c>
      <c r="I115" s="94"/>
      <c r="J115" s="97"/>
      <c r="K115" s="95"/>
      <c r="L115" s="95"/>
      <c r="M115" s="94"/>
      <c r="N115" s="97"/>
      <c r="O115" s="95"/>
      <c r="P115" s="95"/>
      <c r="Q115" s="94"/>
      <c r="R115" s="97"/>
      <c r="T115" s="577"/>
      <c r="U115" s="577"/>
      <c r="V115" s="577"/>
      <c r="X115" s="543">
        <v>6.7000000000000004E-2</v>
      </c>
      <c r="Y115" s="544">
        <v>0.13750000000000001</v>
      </c>
      <c r="Z115" s="543">
        <v>1.7000000000000001E-2</v>
      </c>
      <c r="AA115" s="543">
        <v>1.7000000000000001E-2</v>
      </c>
      <c r="AB115" s="562">
        <v>0.23250000000000001</v>
      </c>
      <c r="AC115" s="562">
        <v>1.2324999999999999</v>
      </c>
      <c r="AD115" s="562">
        <v>0.23250000000000001</v>
      </c>
      <c r="AE115" s="563">
        <v>0.13750000000000001</v>
      </c>
      <c r="AF115" s="91">
        <v>0.13750000000000001</v>
      </c>
      <c r="AG115" s="91">
        <v>0.13750000000000001</v>
      </c>
      <c r="AH115" s="91"/>
      <c r="AI115" s="185">
        <f t="shared" si="2"/>
        <v>39965</v>
      </c>
      <c r="AJ115" s="91">
        <v>0.13750000000000001</v>
      </c>
      <c r="AK115" s="94"/>
      <c r="AL115" s="96"/>
      <c r="AM115" s="91">
        <v>0.13750000000000001</v>
      </c>
      <c r="AN115" s="91">
        <v>0.13750000000000001</v>
      </c>
      <c r="AO115" s="91">
        <v>0.13750000000000001</v>
      </c>
      <c r="AP115" s="91">
        <v>0.13750000000000001</v>
      </c>
      <c r="AQ115" s="91">
        <v>0.13750000000000001</v>
      </c>
      <c r="AR115" s="91">
        <v>0.13750000000000001</v>
      </c>
      <c r="AS115" s="91">
        <v>0.13750000000000001</v>
      </c>
      <c r="AT115" s="91">
        <v>0.13750000000000001</v>
      </c>
      <c r="AU115" s="91"/>
      <c r="AV115" s="91"/>
      <c r="AW115" s="91">
        <v>0.13750000000000001</v>
      </c>
      <c r="AX115" s="91">
        <v>0.13750000000000001</v>
      </c>
      <c r="AY115" s="91">
        <v>0.13750000000000001</v>
      </c>
      <c r="AZ115" s="91">
        <v>0.13750000000000001</v>
      </c>
      <c r="BA115" s="91">
        <v>0.13750000000000001</v>
      </c>
      <c r="BB115" s="91">
        <v>0.13750000000000001</v>
      </c>
      <c r="BC115" s="91"/>
      <c r="BD115" s="91">
        <v>0.13750000000000001</v>
      </c>
      <c r="BE115" s="91">
        <v>0.13750000000000001</v>
      </c>
      <c r="BF115" s="91">
        <v>0.13750000000000001</v>
      </c>
      <c r="BG115" s="91"/>
      <c r="BH115" s="65"/>
      <c r="BI115" s="40"/>
      <c r="BJ115" s="40"/>
      <c r="BK115" s="40"/>
      <c r="BL115" s="63"/>
      <c r="BM115" s="63"/>
      <c r="BN115" s="40"/>
      <c r="BO115" s="40"/>
      <c r="BP115" s="71"/>
      <c r="BQ115" s="71"/>
      <c r="BR115" s="40"/>
      <c r="BS115" s="71"/>
      <c r="BT115" s="40"/>
      <c r="BU115" s="40"/>
      <c r="BV115" s="40"/>
      <c r="BW115" s="56"/>
      <c r="BX115" s="49"/>
      <c r="BY115" s="49"/>
      <c r="BZ115" s="40"/>
      <c r="CA115" s="40"/>
      <c r="CB115" s="40"/>
      <c r="CC115" s="40"/>
      <c r="CD115" s="48"/>
      <c r="CE115" s="48"/>
      <c r="CF115" s="40"/>
      <c r="CG115" s="48"/>
      <c r="CH115" s="40"/>
      <c r="CI115" s="56"/>
      <c r="CJ115" s="56"/>
      <c r="CK115" s="72"/>
      <c r="CL115" s="40"/>
      <c r="CM115" s="56"/>
      <c r="CN115" s="40"/>
      <c r="CO115" s="49"/>
      <c r="CP115" s="49"/>
      <c r="CQ115" s="40"/>
      <c r="CR115" s="56"/>
      <c r="CS115" s="40"/>
      <c r="CT115" s="40"/>
      <c r="CU115" s="41"/>
      <c r="CV115" s="41"/>
      <c r="CW115" s="49"/>
      <c r="CX115" s="40"/>
      <c r="CY115" s="49"/>
      <c r="CZ115" s="40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</row>
    <row r="116" spans="1:118">
      <c r="A116" s="65">
        <v>39995</v>
      </c>
      <c r="B116" s="40"/>
      <c r="C116" s="94"/>
      <c r="D116" s="94"/>
      <c r="E116" s="97"/>
      <c r="F116" s="97"/>
      <c r="G116" s="97"/>
      <c r="H116" s="96">
        <v>-0.11749999999999999</v>
      </c>
      <c r="I116" s="94"/>
      <c r="J116" s="97"/>
      <c r="K116" s="95"/>
      <c r="L116" s="95"/>
      <c r="M116" s="94"/>
      <c r="N116" s="97"/>
      <c r="O116" s="95"/>
      <c r="P116" s="95"/>
      <c r="Q116" s="94"/>
      <c r="R116" s="97"/>
      <c r="T116" s="577"/>
      <c r="U116" s="577"/>
      <c r="V116" s="577"/>
      <c r="X116" s="543">
        <v>6.7000000000000004E-2</v>
      </c>
      <c r="Y116" s="544">
        <v>0.13500000000000001</v>
      </c>
      <c r="Z116" s="543">
        <v>1.7000000000000001E-2</v>
      </c>
      <c r="AA116" s="543">
        <v>1.7000000000000001E-2</v>
      </c>
      <c r="AB116" s="562">
        <v>0.23250000000000001</v>
      </c>
      <c r="AC116" s="562">
        <v>1.2324999999999999</v>
      </c>
      <c r="AD116" s="562">
        <v>0.23250000000000001</v>
      </c>
      <c r="AE116" s="563">
        <v>0.13500000000000001</v>
      </c>
      <c r="AF116" s="91">
        <v>0.13500000000000001</v>
      </c>
      <c r="AG116" s="91">
        <v>0.13500000000000001</v>
      </c>
      <c r="AH116" s="91"/>
      <c r="AI116" s="185">
        <f t="shared" si="2"/>
        <v>39995</v>
      </c>
      <c r="AJ116" s="91">
        <v>0.13500000000000001</v>
      </c>
      <c r="AK116" s="94"/>
      <c r="AL116" s="96"/>
      <c r="AM116" s="91">
        <v>0.13500000000000001</v>
      </c>
      <c r="AN116" s="91">
        <v>0.13500000000000001</v>
      </c>
      <c r="AO116" s="91">
        <v>0.13500000000000001</v>
      </c>
      <c r="AP116" s="91">
        <v>0.13500000000000001</v>
      </c>
      <c r="AQ116" s="91">
        <v>0.13500000000000001</v>
      </c>
      <c r="AR116" s="91">
        <v>0.13500000000000001</v>
      </c>
      <c r="AS116" s="91">
        <v>0.13500000000000001</v>
      </c>
      <c r="AT116" s="91">
        <v>0.13500000000000001</v>
      </c>
      <c r="AU116" s="91"/>
      <c r="AV116" s="91"/>
      <c r="AW116" s="91">
        <v>0.13500000000000001</v>
      </c>
      <c r="AX116" s="91">
        <v>0.13500000000000001</v>
      </c>
      <c r="AY116" s="91">
        <v>0.13500000000000001</v>
      </c>
      <c r="AZ116" s="91">
        <v>0.13500000000000001</v>
      </c>
      <c r="BA116" s="91">
        <v>0.13500000000000001</v>
      </c>
      <c r="BB116" s="91">
        <v>0.13500000000000001</v>
      </c>
      <c r="BC116" s="91"/>
      <c r="BD116" s="91">
        <v>0.13500000000000001</v>
      </c>
      <c r="BE116" s="91">
        <v>0.13500000000000001</v>
      </c>
      <c r="BF116" s="91">
        <v>0.13500000000000001</v>
      </c>
      <c r="BG116" s="91"/>
      <c r="BH116" s="65"/>
      <c r="BI116" s="40"/>
      <c r="BJ116" s="40"/>
      <c r="BK116" s="40"/>
      <c r="BL116" s="63"/>
      <c r="BM116" s="63"/>
      <c r="BN116" s="40"/>
      <c r="BO116" s="40"/>
      <c r="BP116" s="71"/>
      <c r="BQ116" s="71"/>
      <c r="BR116" s="40"/>
      <c r="BS116" s="71"/>
      <c r="BT116" s="40"/>
      <c r="BU116" s="40"/>
      <c r="BV116" s="40"/>
      <c r="BW116" s="56"/>
      <c r="BX116" s="49"/>
      <c r="BY116" s="49"/>
      <c r="BZ116" s="40"/>
      <c r="CA116" s="40"/>
      <c r="CB116" s="40"/>
      <c r="CC116" s="40"/>
      <c r="CD116" s="48"/>
      <c r="CE116" s="48"/>
      <c r="CF116" s="40"/>
      <c r="CG116" s="48"/>
      <c r="CH116" s="40"/>
      <c r="CI116" s="56"/>
      <c r="CJ116" s="56"/>
      <c r="CK116" s="72"/>
      <c r="CL116" s="40"/>
      <c r="CM116" s="56"/>
      <c r="CN116" s="40"/>
      <c r="CO116" s="49"/>
      <c r="CP116" s="49"/>
      <c r="CQ116" s="40"/>
      <c r="CR116" s="56"/>
      <c r="CS116" s="40"/>
      <c r="CT116" s="40"/>
      <c r="CU116" s="41"/>
      <c r="CV116" s="41"/>
      <c r="CW116" s="49"/>
      <c r="CX116" s="40"/>
      <c r="CY116" s="49"/>
      <c r="CZ116" s="40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</row>
    <row r="117" spans="1:118">
      <c r="A117" s="65">
        <v>40026</v>
      </c>
      <c r="B117" s="40"/>
      <c r="C117" s="94"/>
      <c r="D117" s="94"/>
      <c r="E117" s="97"/>
      <c r="F117" s="97"/>
      <c r="G117" s="97"/>
      <c r="H117" s="96">
        <v>-0.11749999999999999</v>
      </c>
      <c r="I117" s="94"/>
      <c r="J117" s="97"/>
      <c r="K117" s="95"/>
      <c r="L117" s="95"/>
      <c r="M117" s="94"/>
      <c r="N117" s="97"/>
      <c r="O117" s="95"/>
      <c r="P117" s="95"/>
      <c r="Q117" s="94"/>
      <c r="R117" s="97"/>
      <c r="T117" s="577"/>
      <c r="U117" s="577"/>
      <c r="V117" s="577"/>
      <c r="X117" s="543">
        <v>6.7000000000000004E-2</v>
      </c>
      <c r="Y117" s="544">
        <v>0.13250000000000001</v>
      </c>
      <c r="Z117" s="543">
        <v>1.7000000000000001E-2</v>
      </c>
      <c r="AA117" s="543">
        <v>1.7000000000000001E-2</v>
      </c>
      <c r="AB117" s="562">
        <v>0.23250000000000001</v>
      </c>
      <c r="AC117" s="562">
        <v>1.2324999999999999</v>
      </c>
      <c r="AD117" s="562">
        <v>0.23250000000000001</v>
      </c>
      <c r="AE117" s="563">
        <v>0.13250000000000001</v>
      </c>
      <c r="AF117" s="91">
        <v>0.13250000000000001</v>
      </c>
      <c r="AG117" s="91">
        <v>0.13250000000000001</v>
      </c>
      <c r="AH117" s="91"/>
      <c r="AI117" s="185">
        <f t="shared" si="2"/>
        <v>40026</v>
      </c>
      <c r="AJ117" s="91">
        <v>0.13250000000000001</v>
      </c>
      <c r="AK117" s="94"/>
      <c r="AL117" s="96"/>
      <c r="AM117" s="91">
        <v>0.13250000000000001</v>
      </c>
      <c r="AN117" s="91">
        <v>0.13250000000000001</v>
      </c>
      <c r="AO117" s="91">
        <v>0.13250000000000001</v>
      </c>
      <c r="AP117" s="91">
        <v>0.13250000000000001</v>
      </c>
      <c r="AQ117" s="91">
        <v>0.13250000000000001</v>
      </c>
      <c r="AR117" s="91">
        <v>0.13250000000000001</v>
      </c>
      <c r="AS117" s="91">
        <v>0.13250000000000001</v>
      </c>
      <c r="AT117" s="91">
        <v>0.13250000000000001</v>
      </c>
      <c r="AU117" s="91"/>
      <c r="AV117" s="91"/>
      <c r="AW117" s="91">
        <v>0.13250000000000001</v>
      </c>
      <c r="AX117" s="91">
        <v>0.13250000000000001</v>
      </c>
      <c r="AY117" s="91">
        <v>0.13250000000000001</v>
      </c>
      <c r="AZ117" s="91">
        <v>0.13250000000000001</v>
      </c>
      <c r="BA117" s="91">
        <v>0.13250000000000001</v>
      </c>
      <c r="BB117" s="91">
        <v>0.13250000000000001</v>
      </c>
      <c r="BC117" s="91"/>
      <c r="BD117" s="91">
        <v>0.13250000000000001</v>
      </c>
      <c r="BE117" s="91">
        <v>0.13250000000000001</v>
      </c>
      <c r="BF117" s="91">
        <v>0.13250000000000001</v>
      </c>
      <c r="BG117" s="91"/>
      <c r="BH117" s="65"/>
      <c r="BI117" s="40"/>
      <c r="BJ117" s="40"/>
      <c r="BK117" s="40"/>
      <c r="BL117" s="63"/>
      <c r="BM117" s="63"/>
      <c r="BN117" s="40"/>
      <c r="BO117" s="40"/>
      <c r="BP117" s="71"/>
      <c r="BQ117" s="71"/>
      <c r="BR117" s="40"/>
      <c r="BS117" s="71"/>
      <c r="BT117" s="40"/>
      <c r="BU117" s="40"/>
      <c r="BV117" s="40"/>
      <c r="BW117" s="56"/>
      <c r="BX117" s="49"/>
      <c r="BY117" s="49"/>
      <c r="BZ117" s="40"/>
      <c r="CA117" s="40"/>
      <c r="CB117" s="40"/>
      <c r="CC117" s="40"/>
      <c r="CD117" s="48"/>
      <c r="CE117" s="48"/>
      <c r="CF117" s="40"/>
      <c r="CG117" s="48"/>
      <c r="CH117" s="40"/>
      <c r="CI117" s="56"/>
      <c r="CJ117" s="56"/>
      <c r="CK117" s="72"/>
      <c r="CL117" s="40"/>
      <c r="CM117" s="56"/>
      <c r="CN117" s="40"/>
      <c r="CO117" s="49"/>
      <c r="CP117" s="49"/>
      <c r="CQ117" s="40"/>
      <c r="CR117" s="56"/>
      <c r="CS117" s="40"/>
      <c r="CT117" s="40"/>
      <c r="CU117" s="41"/>
      <c r="CV117" s="41"/>
      <c r="CW117" s="49"/>
      <c r="CX117" s="40"/>
      <c r="CY117" s="49"/>
      <c r="CZ117" s="40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</row>
    <row r="118" spans="1:118">
      <c r="A118" s="65">
        <v>40057</v>
      </c>
      <c r="B118" s="40"/>
      <c r="C118" s="94"/>
      <c r="D118" s="94"/>
      <c r="E118" s="97"/>
      <c r="F118" s="97"/>
      <c r="G118" s="97"/>
      <c r="H118" s="96">
        <v>-0.11749999999999999</v>
      </c>
      <c r="I118" s="94"/>
      <c r="J118" s="97"/>
      <c r="K118" s="95"/>
      <c r="L118" s="95"/>
      <c r="M118" s="94"/>
      <c r="N118" s="97"/>
      <c r="O118" s="95"/>
      <c r="P118" s="95"/>
      <c r="Q118" s="94"/>
      <c r="R118" s="97"/>
      <c r="T118" s="577"/>
      <c r="U118" s="577"/>
      <c r="V118" s="577"/>
      <c r="X118" s="543">
        <v>6.7000000000000004E-2</v>
      </c>
      <c r="Y118" s="544">
        <v>0.13250000000000001</v>
      </c>
      <c r="Z118" s="543">
        <v>1.7000000000000001E-2</v>
      </c>
      <c r="AA118" s="543">
        <v>1.7000000000000001E-2</v>
      </c>
      <c r="AB118" s="562">
        <v>0.23250000000000001</v>
      </c>
      <c r="AC118" s="562">
        <v>1.2324999999999999</v>
      </c>
      <c r="AD118" s="562">
        <v>0.23250000000000001</v>
      </c>
      <c r="AE118" s="563">
        <v>0.13250000000000001</v>
      </c>
      <c r="AF118" s="91">
        <v>0.13250000000000001</v>
      </c>
      <c r="AG118" s="91">
        <v>0.13250000000000001</v>
      </c>
      <c r="AH118" s="91"/>
      <c r="AI118" s="185">
        <f t="shared" si="2"/>
        <v>40057</v>
      </c>
      <c r="AJ118" s="91">
        <v>0.13250000000000001</v>
      </c>
      <c r="AK118" s="94"/>
      <c r="AL118" s="96"/>
      <c r="AM118" s="91">
        <v>0.13250000000000001</v>
      </c>
      <c r="AN118" s="91">
        <v>0.13250000000000001</v>
      </c>
      <c r="AO118" s="91">
        <v>0.13250000000000001</v>
      </c>
      <c r="AP118" s="91">
        <v>0.13250000000000001</v>
      </c>
      <c r="AQ118" s="91">
        <v>0.13250000000000001</v>
      </c>
      <c r="AR118" s="91">
        <v>0.13250000000000001</v>
      </c>
      <c r="AS118" s="91">
        <v>0.13250000000000001</v>
      </c>
      <c r="AT118" s="91">
        <v>0.13250000000000001</v>
      </c>
      <c r="AU118" s="91"/>
      <c r="AV118" s="91"/>
      <c r="AW118" s="91">
        <v>0.13250000000000001</v>
      </c>
      <c r="AX118" s="91">
        <v>0.13250000000000001</v>
      </c>
      <c r="AY118" s="91">
        <v>0.13250000000000001</v>
      </c>
      <c r="AZ118" s="91">
        <v>0.13250000000000001</v>
      </c>
      <c r="BA118" s="91">
        <v>0.13250000000000001</v>
      </c>
      <c r="BB118" s="91">
        <v>0.13250000000000001</v>
      </c>
      <c r="BC118" s="91"/>
      <c r="BD118" s="91">
        <v>0.13250000000000001</v>
      </c>
      <c r="BE118" s="91">
        <v>0.13250000000000001</v>
      </c>
      <c r="BF118" s="91">
        <v>0.13250000000000001</v>
      </c>
      <c r="BG118" s="91"/>
      <c r="BH118" s="65"/>
      <c r="BI118" s="40"/>
      <c r="BJ118" s="40"/>
      <c r="BK118" s="40"/>
      <c r="BL118" s="63"/>
      <c r="BM118" s="63"/>
      <c r="BN118" s="40"/>
      <c r="BO118" s="40"/>
      <c r="BP118" s="71"/>
      <c r="BQ118" s="71"/>
      <c r="BR118" s="40"/>
      <c r="BS118" s="71"/>
      <c r="BT118" s="40"/>
      <c r="BU118" s="40"/>
      <c r="BV118" s="40"/>
      <c r="BW118" s="56"/>
      <c r="BX118" s="49"/>
      <c r="BY118" s="49"/>
      <c r="BZ118" s="40"/>
      <c r="CA118" s="40"/>
      <c r="CB118" s="40"/>
      <c r="CC118" s="40"/>
      <c r="CD118" s="48"/>
      <c r="CE118" s="48"/>
      <c r="CF118" s="40"/>
      <c r="CG118" s="48"/>
      <c r="CH118" s="40"/>
      <c r="CI118" s="56"/>
      <c r="CJ118" s="56"/>
      <c r="CK118" s="72"/>
      <c r="CL118" s="40"/>
      <c r="CM118" s="56"/>
      <c r="CN118" s="40"/>
      <c r="CO118" s="49"/>
      <c r="CP118" s="49"/>
      <c r="CQ118" s="40"/>
      <c r="CR118" s="56"/>
      <c r="CS118" s="40"/>
      <c r="CT118" s="40"/>
      <c r="CU118" s="41"/>
      <c r="CV118" s="41"/>
      <c r="CW118" s="49"/>
      <c r="CX118" s="40"/>
      <c r="CY118" s="49"/>
      <c r="CZ118" s="40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</row>
    <row r="119" spans="1:118">
      <c r="A119" s="65">
        <v>40087</v>
      </c>
      <c r="B119" s="40"/>
      <c r="C119" s="94"/>
      <c r="D119" s="94"/>
      <c r="E119" s="97"/>
      <c r="F119" s="97"/>
      <c r="G119" s="97"/>
      <c r="H119" s="96">
        <v>-0.1</v>
      </c>
      <c r="I119" s="94"/>
      <c r="J119" s="97"/>
      <c r="K119" s="95"/>
      <c r="L119" s="95"/>
      <c r="M119" s="94"/>
      <c r="N119" s="97"/>
      <c r="O119" s="95"/>
      <c r="P119" s="95"/>
      <c r="Q119" s="94"/>
      <c r="R119" s="97"/>
      <c r="T119" s="577"/>
      <c r="U119" s="577"/>
      <c r="V119" s="577"/>
      <c r="X119" s="543">
        <v>6.7000000000000004E-2</v>
      </c>
      <c r="Y119" s="544">
        <v>0.13250000000000001</v>
      </c>
      <c r="Z119" s="543">
        <v>1.7000000000000001E-2</v>
      </c>
      <c r="AA119" s="543">
        <v>1.7000000000000001E-2</v>
      </c>
      <c r="AB119" s="562">
        <v>0.25</v>
      </c>
      <c r="AC119" s="562">
        <v>1.25</v>
      </c>
      <c r="AD119" s="562">
        <v>0.25</v>
      </c>
      <c r="AE119" s="563">
        <v>0.13250000000000001</v>
      </c>
      <c r="AF119" s="91">
        <v>0.13250000000000001</v>
      </c>
      <c r="AG119" s="91">
        <v>0.13250000000000001</v>
      </c>
      <c r="AH119" s="91"/>
      <c r="AI119" s="185">
        <f t="shared" si="2"/>
        <v>40087</v>
      </c>
      <c r="AJ119" s="91">
        <v>0.13250000000000001</v>
      </c>
      <c r="AK119" s="94"/>
      <c r="AL119" s="96"/>
      <c r="AM119" s="91">
        <v>0.13250000000000001</v>
      </c>
      <c r="AN119" s="91">
        <v>0.13250000000000001</v>
      </c>
      <c r="AO119" s="91">
        <v>0.13250000000000001</v>
      </c>
      <c r="AP119" s="91">
        <v>0.13250000000000001</v>
      </c>
      <c r="AQ119" s="91">
        <v>0.13250000000000001</v>
      </c>
      <c r="AR119" s="91">
        <v>0.13250000000000001</v>
      </c>
      <c r="AS119" s="91">
        <v>0.13250000000000001</v>
      </c>
      <c r="AT119" s="91">
        <v>0.13250000000000001</v>
      </c>
      <c r="AU119" s="91"/>
      <c r="AV119" s="91"/>
      <c r="AW119" s="91">
        <v>0.13250000000000001</v>
      </c>
      <c r="AX119" s="91">
        <v>0.13250000000000001</v>
      </c>
      <c r="AY119" s="91">
        <v>0.13250000000000001</v>
      </c>
      <c r="AZ119" s="91">
        <v>0.13250000000000001</v>
      </c>
      <c r="BA119" s="91">
        <v>0.13250000000000001</v>
      </c>
      <c r="BB119" s="91">
        <v>0.13250000000000001</v>
      </c>
      <c r="BC119" s="91"/>
      <c r="BD119" s="91">
        <v>0.13250000000000001</v>
      </c>
      <c r="BE119" s="91">
        <v>0.13250000000000001</v>
      </c>
      <c r="BF119" s="91">
        <v>0.13250000000000001</v>
      </c>
      <c r="BG119" s="91"/>
      <c r="BH119" s="65"/>
      <c r="BI119" s="40"/>
      <c r="BJ119" s="40"/>
      <c r="BK119" s="40"/>
      <c r="BL119" s="63"/>
      <c r="BM119" s="63"/>
      <c r="BN119" s="40"/>
      <c r="BO119" s="40"/>
      <c r="BP119" s="71"/>
      <c r="BQ119" s="71"/>
      <c r="BR119" s="40"/>
      <c r="BS119" s="71"/>
      <c r="BT119" s="40"/>
      <c r="BU119" s="40"/>
      <c r="BV119" s="40"/>
      <c r="BW119" s="56"/>
      <c r="BX119" s="49"/>
      <c r="BY119" s="49"/>
      <c r="BZ119" s="40"/>
      <c r="CA119" s="40"/>
      <c r="CB119" s="40"/>
      <c r="CC119" s="40"/>
      <c r="CD119" s="48"/>
      <c r="CE119" s="48"/>
      <c r="CF119" s="40"/>
      <c r="CG119" s="48"/>
      <c r="CH119" s="40"/>
      <c r="CI119" s="56"/>
      <c r="CJ119" s="56"/>
      <c r="CK119" s="72"/>
      <c r="CL119" s="40"/>
      <c r="CM119" s="56"/>
      <c r="CN119" s="40"/>
      <c r="CO119" s="49"/>
      <c r="CP119" s="49"/>
      <c r="CQ119" s="40"/>
      <c r="CR119" s="56"/>
      <c r="CS119" s="40"/>
      <c r="CT119" s="40"/>
      <c r="CU119" s="41"/>
      <c r="CV119" s="41"/>
      <c r="CW119" s="49"/>
      <c r="CX119" s="40"/>
      <c r="CY119" s="49"/>
      <c r="CZ119" s="40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</row>
    <row r="120" spans="1:118">
      <c r="A120" s="65">
        <v>40118</v>
      </c>
      <c r="B120" s="40"/>
      <c r="C120" s="94"/>
      <c r="D120" s="94"/>
      <c r="E120" s="97"/>
      <c r="F120" s="97"/>
      <c r="G120" s="97"/>
      <c r="H120" s="96">
        <v>0.16750000000000001</v>
      </c>
      <c r="I120" s="94"/>
      <c r="J120" s="97"/>
      <c r="K120" s="95"/>
      <c r="L120" s="95"/>
      <c r="M120" s="94"/>
      <c r="N120" s="97"/>
      <c r="O120" s="95"/>
      <c r="P120" s="95"/>
      <c r="Q120" s="94"/>
      <c r="R120" s="97"/>
      <c r="T120" s="577"/>
      <c r="U120" s="577"/>
      <c r="V120" s="577"/>
      <c r="X120" s="543">
        <v>0.215</v>
      </c>
      <c r="Y120" s="544">
        <v>0.26750000000000002</v>
      </c>
      <c r="Z120" s="543">
        <v>0.16500000000000001</v>
      </c>
      <c r="AA120" s="543">
        <v>0.16500000000000001</v>
      </c>
      <c r="AB120" s="562">
        <v>0.51749999999999996</v>
      </c>
      <c r="AC120" s="562">
        <v>1.5175000000000001</v>
      </c>
      <c r="AD120" s="562">
        <v>0.51749999999999996</v>
      </c>
      <c r="AE120" s="563">
        <v>0.26750000000000002</v>
      </c>
      <c r="AF120" s="91">
        <v>0.26750000000000002</v>
      </c>
      <c r="AG120" s="91">
        <v>0.26750000000000002</v>
      </c>
      <c r="AH120" s="91"/>
      <c r="AI120" s="185">
        <f t="shared" si="2"/>
        <v>40118</v>
      </c>
      <c r="AJ120" s="91">
        <v>0.26750000000000002</v>
      </c>
      <c r="AK120" s="94"/>
      <c r="AL120" s="96"/>
      <c r="AM120" s="91">
        <v>0.26750000000000002</v>
      </c>
      <c r="AN120" s="91">
        <v>0.26750000000000002</v>
      </c>
      <c r="AO120" s="91">
        <v>0.26750000000000002</v>
      </c>
      <c r="AP120" s="91">
        <v>0.26750000000000002</v>
      </c>
      <c r="AQ120" s="91">
        <v>0.26750000000000002</v>
      </c>
      <c r="AR120" s="91">
        <v>0.26750000000000002</v>
      </c>
      <c r="AS120" s="91">
        <v>0.26750000000000002</v>
      </c>
      <c r="AT120" s="91">
        <v>0.26750000000000002</v>
      </c>
      <c r="AU120" s="91"/>
      <c r="AV120" s="91"/>
      <c r="AW120" s="91">
        <v>0.26750000000000002</v>
      </c>
      <c r="AX120" s="91">
        <v>0.26750000000000002</v>
      </c>
      <c r="AY120" s="91">
        <v>0.26750000000000002</v>
      </c>
      <c r="AZ120" s="91">
        <v>0.26750000000000002</v>
      </c>
      <c r="BA120" s="91">
        <v>0.26750000000000002</v>
      </c>
      <c r="BB120" s="91">
        <v>0.26750000000000002</v>
      </c>
      <c r="BC120" s="91"/>
      <c r="BD120" s="91">
        <v>0.26750000000000002</v>
      </c>
      <c r="BE120" s="91">
        <v>0.26750000000000002</v>
      </c>
      <c r="BF120" s="91">
        <v>0.26750000000000002</v>
      </c>
      <c r="BG120" s="91"/>
      <c r="BH120" s="65"/>
      <c r="BI120" s="40"/>
      <c r="BJ120" s="40"/>
      <c r="BK120" s="40"/>
      <c r="BL120" s="63"/>
      <c r="BM120" s="63"/>
      <c r="BN120" s="40"/>
      <c r="BO120" s="40"/>
      <c r="BP120" s="71"/>
      <c r="BQ120" s="71"/>
      <c r="BR120" s="40"/>
      <c r="BS120" s="71"/>
      <c r="BT120" s="40"/>
      <c r="BU120" s="40"/>
      <c r="BV120" s="40"/>
      <c r="BW120" s="56"/>
      <c r="BX120" s="49"/>
      <c r="BY120" s="49"/>
      <c r="BZ120" s="40"/>
      <c r="CA120" s="40"/>
      <c r="CB120" s="40"/>
      <c r="CC120" s="40"/>
      <c r="CD120" s="48"/>
      <c r="CE120" s="48"/>
      <c r="CF120" s="40"/>
      <c r="CG120" s="48"/>
      <c r="CH120" s="40"/>
      <c r="CI120" s="56"/>
      <c r="CJ120" s="56"/>
      <c r="CK120" s="72"/>
      <c r="CL120" s="40"/>
      <c r="CM120" s="56"/>
      <c r="CN120" s="40"/>
      <c r="CO120" s="49"/>
      <c r="CP120" s="49"/>
      <c r="CQ120" s="40"/>
      <c r="CR120" s="56"/>
      <c r="CS120" s="40"/>
      <c r="CT120" s="40"/>
      <c r="CU120" s="41"/>
      <c r="CV120" s="41"/>
      <c r="CW120" s="49"/>
      <c r="CX120" s="40"/>
      <c r="CY120" s="49"/>
      <c r="CZ120" s="40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</row>
    <row r="121" spans="1:118">
      <c r="A121" s="65">
        <v>40148</v>
      </c>
      <c r="B121" s="40"/>
      <c r="C121" s="94"/>
      <c r="D121" s="94"/>
      <c r="E121" s="97"/>
      <c r="F121" s="97"/>
      <c r="G121" s="97"/>
      <c r="H121" s="96">
        <v>0.53</v>
      </c>
      <c r="I121" s="94"/>
      <c r="J121" s="97"/>
      <c r="K121" s="95"/>
      <c r="L121" s="95"/>
      <c r="M121" s="94"/>
      <c r="N121" s="97"/>
      <c r="O121" s="95"/>
      <c r="P121" s="95"/>
      <c r="Q121" s="94"/>
      <c r="R121" s="97"/>
      <c r="T121" s="577"/>
      <c r="U121" s="577"/>
      <c r="V121" s="577"/>
      <c r="X121" s="543">
        <v>0.245</v>
      </c>
      <c r="Y121" s="544">
        <v>0.315</v>
      </c>
      <c r="Z121" s="543">
        <v>0.19500000000000001</v>
      </c>
      <c r="AA121" s="543">
        <v>0.19500000000000001</v>
      </c>
      <c r="AB121" s="562">
        <v>0.88</v>
      </c>
      <c r="AC121" s="562">
        <v>1.88</v>
      </c>
      <c r="AD121" s="562">
        <v>0.88</v>
      </c>
      <c r="AE121" s="563">
        <v>0.315</v>
      </c>
      <c r="AF121" s="91">
        <v>0.315</v>
      </c>
      <c r="AG121" s="91">
        <v>0.315</v>
      </c>
      <c r="AH121" s="91"/>
      <c r="AI121" s="185">
        <f t="shared" si="2"/>
        <v>40148</v>
      </c>
      <c r="AJ121" s="91">
        <v>0.315</v>
      </c>
      <c r="AK121" s="94"/>
      <c r="AL121" s="96"/>
      <c r="AM121" s="91">
        <v>0.315</v>
      </c>
      <c r="AN121" s="91">
        <v>0.315</v>
      </c>
      <c r="AO121" s="91">
        <v>0.315</v>
      </c>
      <c r="AP121" s="91">
        <v>0.315</v>
      </c>
      <c r="AQ121" s="91">
        <v>0.315</v>
      </c>
      <c r="AR121" s="91">
        <v>0.315</v>
      </c>
      <c r="AS121" s="91">
        <v>0.315</v>
      </c>
      <c r="AT121" s="91">
        <v>0.315</v>
      </c>
      <c r="AU121" s="91"/>
      <c r="AV121" s="91"/>
      <c r="AW121" s="91">
        <v>0.315</v>
      </c>
      <c r="AX121" s="91">
        <v>0.315</v>
      </c>
      <c r="AY121" s="91">
        <v>0.315</v>
      </c>
      <c r="AZ121" s="91">
        <v>0.315</v>
      </c>
      <c r="BA121" s="91">
        <v>0.315</v>
      </c>
      <c r="BB121" s="91">
        <v>0.315</v>
      </c>
      <c r="BC121" s="91"/>
      <c r="BD121" s="91">
        <v>0.315</v>
      </c>
      <c r="BE121" s="91">
        <v>0.315</v>
      </c>
      <c r="BF121" s="91">
        <v>0.315</v>
      </c>
      <c r="BG121" s="91"/>
      <c r="BH121" s="65"/>
      <c r="BI121" s="40"/>
      <c r="BJ121" s="40"/>
      <c r="BK121" s="40"/>
      <c r="BL121" s="63"/>
      <c r="BM121" s="63"/>
      <c r="BN121" s="40"/>
      <c r="BO121" s="40"/>
      <c r="BP121" s="71"/>
      <c r="BQ121" s="71"/>
      <c r="BR121" s="40"/>
      <c r="BS121" s="71"/>
      <c r="BT121" s="40"/>
      <c r="BU121" s="40"/>
      <c r="BV121" s="40"/>
      <c r="BW121" s="56"/>
      <c r="BX121" s="49"/>
      <c r="BY121" s="49"/>
      <c r="BZ121" s="40"/>
      <c r="CA121" s="40"/>
      <c r="CB121" s="40"/>
      <c r="CC121" s="40"/>
      <c r="CD121" s="48"/>
      <c r="CE121" s="48"/>
      <c r="CF121" s="40"/>
      <c r="CG121" s="48"/>
      <c r="CH121" s="40"/>
      <c r="CI121" s="56"/>
      <c r="CJ121" s="56"/>
      <c r="CK121" s="72"/>
      <c r="CL121" s="40"/>
      <c r="CM121" s="56"/>
      <c r="CN121" s="40"/>
      <c r="CO121" s="49"/>
      <c r="CP121" s="49"/>
      <c r="CQ121" s="40"/>
      <c r="CR121" s="56"/>
      <c r="CS121" s="40"/>
      <c r="CT121" s="40"/>
      <c r="CU121" s="41"/>
      <c r="CV121" s="41"/>
      <c r="CW121" s="49"/>
      <c r="CX121" s="40"/>
      <c r="CY121" s="49"/>
      <c r="CZ121" s="40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</row>
    <row r="122" spans="1:118">
      <c r="A122" s="65">
        <v>40179</v>
      </c>
      <c r="B122" s="40"/>
      <c r="C122" s="94"/>
      <c r="D122" s="94"/>
      <c r="E122" s="97"/>
      <c r="F122" s="97"/>
      <c r="G122" s="97"/>
      <c r="H122" s="96">
        <v>0.82</v>
      </c>
      <c r="I122" s="94"/>
      <c r="J122" s="97"/>
      <c r="K122" s="95"/>
      <c r="L122" s="95"/>
      <c r="M122" s="94"/>
      <c r="N122" s="97"/>
      <c r="O122" s="95"/>
      <c r="P122" s="95"/>
      <c r="Q122" s="94"/>
      <c r="R122" s="97"/>
      <c r="T122" s="577"/>
      <c r="U122" s="577"/>
      <c r="V122" s="577"/>
      <c r="X122" s="543">
        <v>0.29499999999999998</v>
      </c>
      <c r="Y122" s="544">
        <v>0.38250000000000001</v>
      </c>
      <c r="Z122" s="543">
        <v>0.245</v>
      </c>
      <c r="AA122" s="543">
        <v>0.245</v>
      </c>
      <c r="AB122" s="562">
        <v>1.17</v>
      </c>
      <c r="AC122" s="562">
        <v>2.17</v>
      </c>
      <c r="AD122" s="562">
        <v>1.17</v>
      </c>
      <c r="AE122" s="563">
        <v>0.38250000000000001</v>
      </c>
      <c r="AF122" s="91">
        <v>0.38250000000000001</v>
      </c>
      <c r="AG122" s="91">
        <v>0.38250000000000001</v>
      </c>
      <c r="AH122" s="91"/>
      <c r="AI122" s="185">
        <f t="shared" si="2"/>
        <v>40179</v>
      </c>
      <c r="AJ122" s="91">
        <v>0.38250000000000001</v>
      </c>
      <c r="AK122" s="94"/>
      <c r="AL122" s="96"/>
      <c r="AM122" s="91">
        <v>0.38250000000000001</v>
      </c>
      <c r="AN122" s="91">
        <v>0.38250000000000001</v>
      </c>
      <c r="AO122" s="91">
        <v>0.38250000000000001</v>
      </c>
      <c r="AP122" s="91">
        <v>0.38250000000000001</v>
      </c>
      <c r="AQ122" s="91">
        <v>0.38250000000000001</v>
      </c>
      <c r="AR122" s="91">
        <v>0.38250000000000001</v>
      </c>
      <c r="AS122" s="91">
        <v>0.38250000000000001</v>
      </c>
      <c r="AT122" s="91">
        <v>0.38250000000000001</v>
      </c>
      <c r="AU122" s="91"/>
      <c r="AV122" s="91"/>
      <c r="AW122" s="91">
        <v>0.38250000000000001</v>
      </c>
      <c r="AX122" s="91">
        <v>0.38250000000000001</v>
      </c>
      <c r="AY122" s="91">
        <v>0.38250000000000001</v>
      </c>
      <c r="AZ122" s="91">
        <v>0.38250000000000001</v>
      </c>
      <c r="BA122" s="91">
        <v>0.38250000000000001</v>
      </c>
      <c r="BB122" s="91">
        <v>0.38250000000000001</v>
      </c>
      <c r="BC122" s="91"/>
      <c r="BD122" s="91">
        <v>0.38250000000000001</v>
      </c>
      <c r="BE122" s="91">
        <v>0.38250000000000001</v>
      </c>
      <c r="BF122" s="91">
        <v>0.38250000000000001</v>
      </c>
      <c r="BG122" s="91"/>
      <c r="BH122" s="65"/>
      <c r="BI122" s="40"/>
      <c r="BJ122" s="40"/>
      <c r="BK122" s="40"/>
      <c r="BL122" s="63"/>
      <c r="BM122" s="63"/>
      <c r="BN122" s="40"/>
      <c r="BO122" s="40"/>
      <c r="BP122" s="71"/>
      <c r="BQ122" s="71"/>
      <c r="BR122" s="40"/>
      <c r="BS122" s="71"/>
      <c r="BT122" s="40"/>
      <c r="BU122" s="40"/>
      <c r="BV122" s="40"/>
      <c r="BW122" s="56"/>
      <c r="BX122" s="49"/>
      <c r="BY122" s="49"/>
      <c r="BZ122" s="40"/>
      <c r="CA122" s="40"/>
      <c r="CB122" s="40"/>
      <c r="CC122" s="40"/>
      <c r="CD122" s="48"/>
      <c r="CE122" s="48"/>
      <c r="CF122" s="40"/>
      <c r="CG122" s="48"/>
      <c r="CH122" s="40"/>
      <c r="CI122" s="56"/>
      <c r="CJ122" s="56"/>
      <c r="CK122" s="72"/>
      <c r="CL122" s="40"/>
      <c r="CM122" s="56"/>
      <c r="CN122" s="40"/>
      <c r="CO122" s="49"/>
      <c r="CP122" s="49"/>
      <c r="CQ122" s="40"/>
      <c r="CR122" s="56"/>
      <c r="CS122" s="40"/>
      <c r="CT122" s="40"/>
      <c r="CU122" s="41"/>
      <c r="CV122" s="41"/>
      <c r="CW122" s="49"/>
      <c r="CX122" s="40"/>
      <c r="CY122" s="49"/>
      <c r="CZ122" s="40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</row>
    <row r="123" spans="1:118">
      <c r="A123" s="65">
        <v>40210</v>
      </c>
      <c r="B123" s="40"/>
      <c r="C123" s="94"/>
      <c r="D123" s="94"/>
      <c r="E123" s="97"/>
      <c r="F123" s="97"/>
      <c r="G123" s="97"/>
      <c r="H123" s="96">
        <v>0.81</v>
      </c>
      <c r="I123" s="94"/>
      <c r="J123" s="97"/>
      <c r="K123" s="95"/>
      <c r="L123" s="95"/>
      <c r="M123" s="94"/>
      <c r="N123" s="97"/>
      <c r="O123" s="95"/>
      <c r="P123" s="95"/>
      <c r="Q123" s="94"/>
      <c r="R123" s="97"/>
      <c r="T123" s="577"/>
      <c r="U123" s="577"/>
      <c r="V123" s="577"/>
      <c r="X123" s="543">
        <v>0.27500000000000002</v>
      </c>
      <c r="Y123" s="544">
        <v>0.3775</v>
      </c>
      <c r="Z123" s="543">
        <v>0.22500000000000001</v>
      </c>
      <c r="AA123" s="543">
        <v>0.22500000000000001</v>
      </c>
      <c r="AB123" s="562">
        <v>1.1599999999999999</v>
      </c>
      <c r="AC123" s="562">
        <v>2.16</v>
      </c>
      <c r="AD123" s="562">
        <v>1.1599999999999999</v>
      </c>
      <c r="AE123" s="563">
        <v>0.3775</v>
      </c>
      <c r="AF123" s="91">
        <v>0.3775</v>
      </c>
      <c r="AG123" s="91">
        <v>0.3775</v>
      </c>
      <c r="AH123" s="91"/>
      <c r="AI123" s="185">
        <f t="shared" si="2"/>
        <v>40210</v>
      </c>
      <c r="AJ123" s="91">
        <v>0.3775</v>
      </c>
      <c r="AK123" s="94"/>
      <c r="AL123" s="96"/>
      <c r="AM123" s="91">
        <v>0.3775</v>
      </c>
      <c r="AN123" s="91">
        <v>0.3775</v>
      </c>
      <c r="AO123" s="91">
        <v>0.3775</v>
      </c>
      <c r="AP123" s="91">
        <v>0.3775</v>
      </c>
      <c r="AQ123" s="91">
        <v>0.3775</v>
      </c>
      <c r="AR123" s="91">
        <v>0.3775</v>
      </c>
      <c r="AS123" s="91">
        <v>0.3775</v>
      </c>
      <c r="AT123" s="91">
        <v>0.3775</v>
      </c>
      <c r="AU123" s="91"/>
      <c r="AV123" s="91"/>
      <c r="AW123" s="91">
        <v>0.3775</v>
      </c>
      <c r="AX123" s="91">
        <v>0.3775</v>
      </c>
      <c r="AY123" s="91">
        <v>0.3775</v>
      </c>
      <c r="AZ123" s="91">
        <v>0.3775</v>
      </c>
      <c r="BA123" s="91">
        <v>0.3775</v>
      </c>
      <c r="BB123" s="91">
        <v>0.3775</v>
      </c>
      <c r="BC123" s="91"/>
      <c r="BD123" s="91">
        <v>0.3775</v>
      </c>
      <c r="BE123" s="91">
        <v>0.3775</v>
      </c>
      <c r="BF123" s="91">
        <v>0.3775</v>
      </c>
      <c r="BG123" s="91"/>
      <c r="BH123" s="65"/>
      <c r="BI123" s="40"/>
      <c r="BJ123" s="40"/>
      <c r="BK123" s="40"/>
      <c r="BL123" s="63"/>
      <c r="BM123" s="63"/>
      <c r="BN123" s="40"/>
      <c r="BO123" s="40"/>
      <c r="BP123" s="71"/>
      <c r="BQ123" s="71"/>
      <c r="BR123" s="40"/>
      <c r="BS123" s="71"/>
      <c r="BT123" s="40"/>
      <c r="BU123" s="40"/>
      <c r="BV123" s="40"/>
      <c r="BW123" s="56"/>
      <c r="BX123" s="49"/>
      <c r="BY123" s="49"/>
      <c r="BZ123" s="40"/>
      <c r="CA123" s="40"/>
      <c r="CB123" s="40"/>
      <c r="CC123" s="40"/>
      <c r="CD123" s="48"/>
      <c r="CE123" s="48"/>
      <c r="CF123" s="40"/>
      <c r="CG123" s="48"/>
      <c r="CH123" s="40"/>
      <c r="CI123" s="56"/>
      <c r="CJ123" s="56"/>
      <c r="CK123" s="72"/>
      <c r="CL123" s="40"/>
      <c r="CM123" s="56"/>
      <c r="CN123" s="40"/>
      <c r="CO123" s="49"/>
      <c r="CP123" s="49"/>
      <c r="CQ123" s="40"/>
      <c r="CR123" s="56"/>
      <c r="CS123" s="40"/>
      <c r="CT123" s="40"/>
      <c r="CU123" s="41"/>
      <c r="CV123" s="41"/>
      <c r="CW123" s="49"/>
      <c r="CX123" s="40"/>
      <c r="CY123" s="49"/>
      <c r="CZ123" s="40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</row>
    <row r="124" spans="1:118">
      <c r="A124" s="65">
        <v>40238</v>
      </c>
      <c r="B124" s="40"/>
      <c r="C124" s="94"/>
      <c r="D124" s="94"/>
      <c r="E124" s="97"/>
      <c r="F124" s="97"/>
      <c r="G124" s="97"/>
      <c r="H124" s="96">
        <v>0.32250000000000001</v>
      </c>
      <c r="I124" s="94"/>
      <c r="J124" s="97"/>
      <c r="K124" s="95"/>
      <c r="L124" s="95"/>
      <c r="M124" s="94"/>
      <c r="N124" s="97"/>
      <c r="O124" s="95"/>
      <c r="P124" s="95"/>
      <c r="Q124" s="94"/>
      <c r="R124" s="97"/>
      <c r="T124" s="577"/>
      <c r="U124" s="577"/>
      <c r="V124" s="577"/>
      <c r="X124" s="543">
        <v>0.27</v>
      </c>
      <c r="Y124" s="544">
        <v>0.28249999999999997</v>
      </c>
      <c r="Z124" s="543">
        <v>0.22</v>
      </c>
      <c r="AA124" s="543">
        <v>0.22</v>
      </c>
      <c r="AB124" s="562">
        <v>0.67249999999999999</v>
      </c>
      <c r="AC124" s="562">
        <v>1.6725000000000001</v>
      </c>
      <c r="AD124" s="562">
        <v>0.67249999999999999</v>
      </c>
      <c r="AE124" s="563">
        <v>0.28249999999999997</v>
      </c>
      <c r="AF124" s="91">
        <v>0.28249999999999997</v>
      </c>
      <c r="AG124" s="91">
        <v>0.28249999999999997</v>
      </c>
      <c r="AH124" s="91"/>
      <c r="AI124" s="185">
        <f t="shared" si="2"/>
        <v>40238</v>
      </c>
      <c r="AJ124" s="91">
        <v>0.28249999999999997</v>
      </c>
      <c r="AK124" s="94"/>
      <c r="AL124" s="96"/>
      <c r="AM124" s="91">
        <v>0.28249999999999997</v>
      </c>
      <c r="AN124" s="91">
        <v>0.28249999999999997</v>
      </c>
      <c r="AO124" s="91">
        <v>0.28249999999999997</v>
      </c>
      <c r="AP124" s="91">
        <v>0.28249999999999997</v>
      </c>
      <c r="AQ124" s="91">
        <v>0.28249999999999997</v>
      </c>
      <c r="AR124" s="91">
        <v>0.28249999999999997</v>
      </c>
      <c r="AS124" s="91">
        <v>0.28249999999999997</v>
      </c>
      <c r="AT124" s="91">
        <v>0.28249999999999997</v>
      </c>
      <c r="AU124" s="91"/>
      <c r="AV124" s="91"/>
      <c r="AW124" s="91">
        <v>0.28249999999999997</v>
      </c>
      <c r="AX124" s="91">
        <v>0.28249999999999997</v>
      </c>
      <c r="AY124" s="91">
        <v>0.28249999999999997</v>
      </c>
      <c r="AZ124" s="91">
        <v>0.28249999999999997</v>
      </c>
      <c r="BA124" s="91">
        <v>0.28249999999999997</v>
      </c>
      <c r="BB124" s="91">
        <v>0.28249999999999997</v>
      </c>
      <c r="BC124" s="91"/>
      <c r="BD124" s="91">
        <v>0.28249999999999997</v>
      </c>
      <c r="BE124" s="91">
        <v>0.28249999999999997</v>
      </c>
      <c r="BF124" s="91">
        <v>0.28249999999999997</v>
      </c>
      <c r="BG124" s="91"/>
      <c r="BH124" s="65"/>
      <c r="BI124" s="40"/>
      <c r="BJ124" s="40"/>
      <c r="BK124" s="40"/>
      <c r="BL124" s="63"/>
      <c r="BM124" s="63"/>
      <c r="BN124" s="40"/>
      <c r="BO124" s="40"/>
      <c r="BP124" s="71"/>
      <c r="BQ124" s="71"/>
      <c r="BR124" s="40"/>
      <c r="BS124" s="71"/>
      <c r="BT124" s="40"/>
      <c r="BU124" s="40"/>
      <c r="BV124" s="40"/>
      <c r="BW124" s="56"/>
      <c r="BX124" s="49"/>
      <c r="BY124" s="49"/>
      <c r="BZ124" s="40"/>
      <c r="CA124" s="40"/>
      <c r="CB124" s="40"/>
      <c r="CC124" s="40"/>
      <c r="CD124" s="48"/>
      <c r="CE124" s="48"/>
      <c r="CF124" s="40"/>
      <c r="CG124" s="48"/>
      <c r="CH124" s="40"/>
      <c r="CI124" s="56"/>
      <c r="CJ124" s="56"/>
      <c r="CK124" s="72"/>
      <c r="CL124" s="40"/>
      <c r="CM124" s="56"/>
      <c r="CN124" s="40"/>
      <c r="CO124" s="49"/>
      <c r="CP124" s="49"/>
      <c r="CQ124" s="40"/>
      <c r="CR124" s="56"/>
      <c r="CS124" s="40"/>
      <c r="CT124" s="40"/>
      <c r="CU124" s="41"/>
      <c r="CV124" s="41"/>
      <c r="CW124" s="49"/>
      <c r="CX124" s="40"/>
      <c r="CY124" s="49"/>
      <c r="CZ124" s="40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</row>
    <row r="125" spans="1:118">
      <c r="A125" s="65">
        <v>40269</v>
      </c>
      <c r="B125" s="40"/>
      <c r="C125" s="94"/>
      <c r="D125" s="94"/>
      <c r="E125" s="97"/>
      <c r="F125" s="97"/>
      <c r="G125" s="97"/>
      <c r="H125" s="96"/>
      <c r="I125" s="94"/>
      <c r="J125" s="97"/>
      <c r="K125" s="95"/>
      <c r="L125" s="95"/>
      <c r="M125" s="94"/>
      <c r="N125" s="97"/>
      <c r="O125" s="95"/>
      <c r="P125" s="95"/>
      <c r="Q125" s="94"/>
      <c r="R125" s="97"/>
      <c r="T125" s="577"/>
      <c r="U125" s="577"/>
      <c r="V125" s="577"/>
      <c r="X125" s="543">
        <v>6.2E-2</v>
      </c>
      <c r="Y125" s="544">
        <v>0.13750000000000001</v>
      </c>
      <c r="Z125" s="543">
        <v>1.2E-2</v>
      </c>
      <c r="AA125" s="543">
        <v>1.2E-2</v>
      </c>
      <c r="AB125" s="562">
        <v>0.29249999999999998</v>
      </c>
      <c r="AC125" s="562">
        <v>1.2925</v>
      </c>
      <c r="AD125" s="562">
        <v>0.29249999999999998</v>
      </c>
      <c r="AE125" s="563">
        <v>0.13750000000000001</v>
      </c>
      <c r="AF125" s="91">
        <v>0.13750000000000001</v>
      </c>
      <c r="AG125" s="91">
        <v>0.13750000000000001</v>
      </c>
      <c r="AH125" s="91"/>
      <c r="AI125" s="185">
        <f t="shared" si="2"/>
        <v>40269</v>
      </c>
      <c r="AJ125" s="91">
        <v>0.13750000000000001</v>
      </c>
      <c r="AK125" s="94"/>
      <c r="AL125" s="96"/>
      <c r="AM125" s="91">
        <v>0.13750000000000001</v>
      </c>
      <c r="AN125" s="91">
        <v>0.13750000000000001</v>
      </c>
      <c r="AO125" s="91">
        <v>0.13750000000000001</v>
      </c>
      <c r="AP125" s="91">
        <v>0.13750000000000001</v>
      </c>
      <c r="AQ125" s="91">
        <v>0.13750000000000001</v>
      </c>
      <c r="AR125" s="91">
        <v>0.13750000000000001</v>
      </c>
      <c r="AS125" s="91">
        <v>0.13750000000000001</v>
      </c>
      <c r="AT125" s="91">
        <v>0.13750000000000001</v>
      </c>
      <c r="AU125" s="91"/>
      <c r="AV125" s="91"/>
      <c r="AW125" s="91">
        <v>0.13750000000000001</v>
      </c>
      <c r="AX125" s="91">
        <v>0.13750000000000001</v>
      </c>
      <c r="AY125" s="91">
        <v>0.13750000000000001</v>
      </c>
      <c r="AZ125" s="91">
        <v>0.13750000000000001</v>
      </c>
      <c r="BA125" s="91">
        <v>0.13750000000000001</v>
      </c>
      <c r="BB125" s="91">
        <v>0.13750000000000001</v>
      </c>
      <c r="BC125" s="91"/>
      <c r="BD125" s="91">
        <v>0.13750000000000001</v>
      </c>
      <c r="BE125" s="91">
        <v>0.13750000000000001</v>
      </c>
      <c r="BF125" s="91">
        <v>0.13750000000000001</v>
      </c>
      <c r="BG125" s="91"/>
      <c r="BH125" s="65"/>
      <c r="BI125" s="40"/>
      <c r="BJ125" s="40"/>
      <c r="BK125" s="40"/>
      <c r="BL125" s="63"/>
      <c r="BM125" s="63"/>
      <c r="BN125" s="40"/>
      <c r="BO125" s="40"/>
      <c r="BP125" s="71"/>
      <c r="BQ125" s="71"/>
      <c r="BR125" s="40"/>
      <c r="BS125" s="71"/>
      <c r="BT125" s="40"/>
      <c r="BU125" s="40"/>
      <c r="BV125" s="40"/>
      <c r="BW125" s="56"/>
      <c r="BX125" s="49"/>
      <c r="BY125" s="49"/>
      <c r="BZ125" s="40"/>
      <c r="CA125" s="40"/>
      <c r="CB125" s="40"/>
      <c r="CC125" s="40"/>
      <c r="CD125" s="48"/>
      <c r="CE125" s="48"/>
      <c r="CF125" s="40"/>
      <c r="CG125" s="48"/>
      <c r="CH125" s="40"/>
      <c r="CI125" s="56"/>
      <c r="CJ125" s="56"/>
      <c r="CK125" s="72"/>
      <c r="CL125" s="40"/>
      <c r="CM125" s="56"/>
      <c r="CN125" s="40"/>
      <c r="CO125" s="49"/>
      <c r="CP125" s="49"/>
      <c r="CQ125" s="40"/>
      <c r="CR125" s="56"/>
      <c r="CS125" s="40"/>
      <c r="CT125" s="40"/>
      <c r="CU125" s="41"/>
      <c r="CV125" s="41"/>
      <c r="CW125" s="49"/>
      <c r="CX125" s="40"/>
      <c r="CY125" s="49"/>
      <c r="CZ125" s="40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</row>
    <row r="126" spans="1:118">
      <c r="A126" s="65">
        <v>40299</v>
      </c>
      <c r="B126" s="40"/>
      <c r="C126" s="94"/>
      <c r="D126" s="94"/>
      <c r="E126" s="97"/>
      <c r="F126" s="97"/>
      <c r="G126" s="97"/>
      <c r="H126" s="96"/>
      <c r="I126" s="94"/>
      <c r="J126" s="97"/>
      <c r="K126" s="95"/>
      <c r="L126" s="95"/>
      <c r="M126" s="94"/>
      <c r="N126" s="97"/>
      <c r="O126" s="95"/>
      <c r="P126" s="95"/>
      <c r="Q126" s="94"/>
      <c r="R126" s="97"/>
      <c r="T126" s="577"/>
      <c r="U126" s="577"/>
      <c r="V126" s="577"/>
      <c r="X126" s="543">
        <v>6.2E-2</v>
      </c>
      <c r="Y126" s="544">
        <v>0.13750000000000001</v>
      </c>
      <c r="Z126" s="543">
        <v>1.2E-2</v>
      </c>
      <c r="AA126" s="543">
        <v>1.2E-2</v>
      </c>
      <c r="AB126" s="562">
        <v>0.24249999999999999</v>
      </c>
      <c r="AC126" s="562">
        <v>1.2424999999999999</v>
      </c>
      <c r="AD126" s="562">
        <v>0.24249999999999999</v>
      </c>
      <c r="AE126" s="563">
        <v>0.13750000000000001</v>
      </c>
      <c r="AF126" s="91">
        <v>0.13750000000000001</v>
      </c>
      <c r="AG126" s="91">
        <v>0.13750000000000001</v>
      </c>
      <c r="AH126" s="91"/>
      <c r="AI126" s="185">
        <f t="shared" si="2"/>
        <v>40299</v>
      </c>
      <c r="AJ126" s="91">
        <v>0.13750000000000001</v>
      </c>
      <c r="AK126" s="94"/>
      <c r="AL126" s="96"/>
      <c r="AM126" s="91">
        <v>0.13750000000000001</v>
      </c>
      <c r="AN126" s="91">
        <v>0.13750000000000001</v>
      </c>
      <c r="AO126" s="91">
        <v>0.13750000000000001</v>
      </c>
      <c r="AP126" s="91">
        <v>0.13750000000000001</v>
      </c>
      <c r="AQ126" s="91">
        <v>0.13750000000000001</v>
      </c>
      <c r="AR126" s="91">
        <v>0.13750000000000001</v>
      </c>
      <c r="AS126" s="91">
        <v>0.13750000000000001</v>
      </c>
      <c r="AT126" s="91">
        <v>0.13750000000000001</v>
      </c>
      <c r="AU126" s="91"/>
      <c r="AV126" s="91"/>
      <c r="AW126" s="91">
        <v>0.13750000000000001</v>
      </c>
      <c r="AX126" s="91">
        <v>0.13750000000000001</v>
      </c>
      <c r="AY126" s="91">
        <v>0.13750000000000001</v>
      </c>
      <c r="AZ126" s="91">
        <v>0.13750000000000001</v>
      </c>
      <c r="BA126" s="91">
        <v>0.13750000000000001</v>
      </c>
      <c r="BB126" s="91">
        <v>0.13750000000000001</v>
      </c>
      <c r="BC126" s="91"/>
      <c r="BD126" s="91">
        <v>0.13750000000000001</v>
      </c>
      <c r="BE126" s="91">
        <v>0.13750000000000001</v>
      </c>
      <c r="BF126" s="91">
        <v>0.13750000000000001</v>
      </c>
      <c r="BG126" s="91"/>
      <c r="BH126" s="65"/>
      <c r="BI126" s="40"/>
      <c r="BJ126" s="40"/>
      <c r="BK126" s="40"/>
      <c r="BL126" s="63"/>
      <c r="BM126" s="63"/>
      <c r="BN126" s="40"/>
      <c r="BO126" s="40"/>
      <c r="BP126" s="71"/>
      <c r="BQ126" s="71"/>
      <c r="BR126" s="40"/>
      <c r="BS126" s="71"/>
      <c r="BT126" s="40"/>
      <c r="BU126" s="40"/>
      <c r="BV126" s="40"/>
      <c r="BW126" s="56"/>
      <c r="BX126" s="49"/>
      <c r="BY126" s="49"/>
      <c r="BZ126" s="40"/>
      <c r="CA126" s="40"/>
      <c r="CB126" s="40"/>
      <c r="CC126" s="40"/>
      <c r="CD126" s="48"/>
      <c r="CE126" s="48"/>
      <c r="CF126" s="40"/>
      <c r="CG126" s="48"/>
      <c r="CH126" s="40"/>
      <c r="CI126" s="56"/>
      <c r="CJ126" s="56"/>
      <c r="CK126" s="72"/>
      <c r="CL126" s="40"/>
      <c r="CM126" s="56"/>
      <c r="CN126" s="40"/>
      <c r="CO126" s="49"/>
      <c r="CP126" s="49"/>
      <c r="CQ126" s="40"/>
      <c r="CR126" s="56"/>
      <c r="CS126" s="40"/>
      <c r="CT126" s="40"/>
      <c r="CU126" s="41"/>
      <c r="CV126" s="41"/>
      <c r="CW126" s="49"/>
      <c r="CX126" s="40"/>
      <c r="CY126" s="49"/>
      <c r="CZ126" s="40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</row>
    <row r="127" spans="1:118">
      <c r="A127" s="65">
        <v>40330</v>
      </c>
      <c r="B127" s="40"/>
      <c r="C127" s="94"/>
      <c r="D127" s="94"/>
      <c r="E127" s="97"/>
      <c r="F127" s="97"/>
      <c r="G127" s="97"/>
      <c r="H127" s="96"/>
      <c r="I127" s="94"/>
      <c r="J127" s="97"/>
      <c r="K127" s="95"/>
      <c r="L127" s="95"/>
      <c r="M127" s="94"/>
      <c r="N127" s="97"/>
      <c r="O127" s="95"/>
      <c r="P127" s="95"/>
      <c r="Q127" s="94"/>
      <c r="R127" s="97"/>
      <c r="T127" s="577"/>
      <c r="U127" s="577"/>
      <c r="V127" s="577"/>
      <c r="X127" s="543">
        <v>6.2E-2</v>
      </c>
      <c r="Y127" s="544">
        <v>0.13750000000000001</v>
      </c>
      <c r="Z127" s="543">
        <v>1.2E-2</v>
      </c>
      <c r="AA127" s="543">
        <v>1.2E-2</v>
      </c>
      <c r="AB127" s="562">
        <v>0.23250000000000001</v>
      </c>
      <c r="AC127" s="562">
        <v>1.2324999999999999</v>
      </c>
      <c r="AD127" s="562">
        <v>0.23250000000000001</v>
      </c>
      <c r="AE127" s="563">
        <v>0.13750000000000001</v>
      </c>
      <c r="AF127" s="91">
        <v>0.13750000000000001</v>
      </c>
      <c r="AG127" s="91">
        <v>0.13750000000000001</v>
      </c>
      <c r="AH127" s="91"/>
      <c r="AI127" s="185">
        <f t="shared" si="2"/>
        <v>40330</v>
      </c>
      <c r="AJ127" s="91">
        <v>0.13750000000000001</v>
      </c>
      <c r="AK127" s="94"/>
      <c r="AL127" s="96"/>
      <c r="AM127" s="91">
        <v>0.13750000000000001</v>
      </c>
      <c r="AN127" s="91">
        <v>0.13750000000000001</v>
      </c>
      <c r="AO127" s="91">
        <v>0.13750000000000001</v>
      </c>
      <c r="AP127" s="91">
        <v>0.13750000000000001</v>
      </c>
      <c r="AQ127" s="91">
        <v>0.13750000000000001</v>
      </c>
      <c r="AR127" s="91">
        <v>0.13750000000000001</v>
      </c>
      <c r="AS127" s="91">
        <v>0.13750000000000001</v>
      </c>
      <c r="AT127" s="91">
        <v>0.13750000000000001</v>
      </c>
      <c r="AU127" s="91"/>
      <c r="AV127" s="91"/>
      <c r="AW127" s="91">
        <v>0.13750000000000001</v>
      </c>
      <c r="AX127" s="91">
        <v>0.13750000000000001</v>
      </c>
      <c r="AY127" s="91">
        <v>0.13750000000000001</v>
      </c>
      <c r="AZ127" s="91">
        <v>0.13750000000000001</v>
      </c>
      <c r="BA127" s="91">
        <v>0.13750000000000001</v>
      </c>
      <c r="BB127" s="91">
        <v>0.13750000000000001</v>
      </c>
      <c r="BC127" s="91"/>
      <c r="BD127" s="91">
        <v>0.13750000000000001</v>
      </c>
      <c r="BE127" s="91">
        <v>0.13750000000000001</v>
      </c>
      <c r="BF127" s="91">
        <v>0.13750000000000001</v>
      </c>
      <c r="BG127" s="91"/>
      <c r="BH127" s="65"/>
      <c r="BI127" s="40"/>
      <c r="BJ127" s="40"/>
      <c r="BK127" s="40"/>
      <c r="BL127" s="63"/>
      <c r="BM127" s="63"/>
      <c r="BN127" s="40"/>
      <c r="BO127" s="40"/>
      <c r="BP127" s="71"/>
      <c r="BQ127" s="71"/>
      <c r="BR127" s="40"/>
      <c r="BS127" s="71"/>
      <c r="BT127" s="40"/>
      <c r="BU127" s="40"/>
      <c r="BV127" s="40"/>
      <c r="BW127" s="56"/>
      <c r="BX127" s="40"/>
      <c r="BY127" s="49"/>
      <c r="BZ127" s="40"/>
      <c r="CA127" s="40"/>
      <c r="CB127" s="40"/>
      <c r="CC127" s="40"/>
      <c r="CD127" s="48"/>
      <c r="CE127" s="48"/>
      <c r="CF127" s="40"/>
      <c r="CG127" s="48"/>
      <c r="CH127" s="40"/>
      <c r="CI127" s="56"/>
      <c r="CJ127" s="56"/>
      <c r="CK127" s="72"/>
      <c r="CL127" s="40"/>
      <c r="CM127" s="56"/>
      <c r="CN127" s="40"/>
      <c r="CO127" s="49"/>
      <c r="CP127" s="49"/>
      <c r="CQ127" s="40"/>
      <c r="CR127" s="56"/>
      <c r="CS127" s="40"/>
      <c r="CT127" s="40"/>
      <c r="CU127" s="41"/>
      <c r="CV127" s="41"/>
      <c r="CW127" s="49"/>
      <c r="CX127" s="40"/>
      <c r="CY127" s="49"/>
      <c r="CZ127" s="40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</row>
    <row r="128" spans="1:118">
      <c r="A128" s="65">
        <v>40360</v>
      </c>
      <c r="B128" s="40"/>
      <c r="C128" s="94"/>
      <c r="D128" s="94"/>
      <c r="E128" s="97"/>
      <c r="F128" s="97"/>
      <c r="G128" s="97"/>
      <c r="H128" s="96"/>
      <c r="I128" s="94"/>
      <c r="J128" s="97"/>
      <c r="K128" s="95"/>
      <c r="L128" s="95"/>
      <c r="M128" s="94"/>
      <c r="N128" s="97"/>
      <c r="O128" s="95"/>
      <c r="P128" s="95"/>
      <c r="Q128" s="94"/>
      <c r="R128" s="97"/>
      <c r="T128" s="577"/>
      <c r="U128" s="577"/>
      <c r="V128" s="577"/>
      <c r="X128" s="543">
        <v>6.2E-2</v>
      </c>
      <c r="Y128" s="544">
        <v>0.13500000000000001</v>
      </c>
      <c r="Z128" s="543">
        <v>1.2E-2</v>
      </c>
      <c r="AA128" s="543">
        <v>1.2E-2</v>
      </c>
      <c r="AB128" s="562">
        <v>0.23250000000000001</v>
      </c>
      <c r="AC128" s="562">
        <v>1.2324999999999999</v>
      </c>
      <c r="AD128" s="562">
        <v>0.23250000000000001</v>
      </c>
      <c r="AE128" s="563">
        <v>0.13500000000000001</v>
      </c>
      <c r="AF128" s="91">
        <v>0.13500000000000001</v>
      </c>
      <c r="AG128" s="91">
        <v>0.13500000000000001</v>
      </c>
      <c r="AH128" s="91"/>
      <c r="AI128" s="185">
        <f t="shared" si="2"/>
        <v>40360</v>
      </c>
      <c r="AJ128" s="91">
        <v>0.13500000000000001</v>
      </c>
      <c r="AK128" s="94"/>
      <c r="AL128" s="96"/>
      <c r="AM128" s="91">
        <v>0.13500000000000001</v>
      </c>
      <c r="AN128" s="91">
        <v>0.13500000000000001</v>
      </c>
      <c r="AO128" s="91">
        <v>0.13500000000000001</v>
      </c>
      <c r="AP128" s="91">
        <v>0.13500000000000001</v>
      </c>
      <c r="AQ128" s="91">
        <v>0.13500000000000001</v>
      </c>
      <c r="AR128" s="91">
        <v>0.13500000000000001</v>
      </c>
      <c r="AS128" s="91">
        <v>0.13500000000000001</v>
      </c>
      <c r="AT128" s="91">
        <v>0.13500000000000001</v>
      </c>
      <c r="AU128" s="91"/>
      <c r="AV128" s="91"/>
      <c r="AW128" s="91">
        <v>0.13500000000000001</v>
      </c>
      <c r="AX128" s="91">
        <v>0.13500000000000001</v>
      </c>
      <c r="AY128" s="91">
        <v>0.13500000000000001</v>
      </c>
      <c r="AZ128" s="91">
        <v>0.13500000000000001</v>
      </c>
      <c r="BA128" s="91">
        <v>0.13500000000000001</v>
      </c>
      <c r="BB128" s="91">
        <v>0.13500000000000001</v>
      </c>
      <c r="BC128" s="91"/>
      <c r="BD128" s="91">
        <v>0.13500000000000001</v>
      </c>
      <c r="BE128" s="91">
        <v>0.13500000000000001</v>
      </c>
      <c r="BF128" s="91">
        <v>0.13500000000000001</v>
      </c>
      <c r="BG128" s="91"/>
      <c r="BH128" s="65"/>
      <c r="BI128" s="40"/>
      <c r="BJ128" s="40"/>
      <c r="BK128" s="40"/>
      <c r="BL128" s="63"/>
      <c r="BM128" s="63"/>
      <c r="BN128" s="40"/>
      <c r="BO128" s="40"/>
      <c r="BP128" s="71"/>
      <c r="BQ128" s="71"/>
      <c r="BR128" s="40"/>
      <c r="BS128" s="71"/>
      <c r="BT128" s="40"/>
      <c r="BU128" s="40"/>
      <c r="BV128" s="40"/>
      <c r="BW128" s="56"/>
      <c r="BX128" s="40"/>
      <c r="BY128" s="49"/>
      <c r="BZ128" s="40"/>
      <c r="CA128" s="40"/>
      <c r="CB128" s="40"/>
      <c r="CC128" s="40"/>
      <c r="CD128" s="48"/>
      <c r="CE128" s="48"/>
      <c r="CF128" s="40"/>
      <c r="CG128" s="48"/>
      <c r="CH128" s="40"/>
      <c r="CI128" s="56"/>
      <c r="CJ128" s="56"/>
      <c r="CK128" s="72"/>
      <c r="CL128" s="40"/>
      <c r="CM128" s="56"/>
      <c r="CN128" s="40"/>
      <c r="CO128" s="49"/>
      <c r="CP128" s="49"/>
      <c r="CQ128" s="40"/>
      <c r="CR128" s="56"/>
      <c r="CS128" s="40"/>
      <c r="CT128" s="40"/>
      <c r="CU128" s="41"/>
      <c r="CV128" s="41"/>
      <c r="CW128" s="49"/>
      <c r="CX128" s="40"/>
      <c r="CY128" s="49"/>
      <c r="CZ128" s="40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</row>
    <row r="129" spans="1:118">
      <c r="A129" s="65">
        <v>40391</v>
      </c>
      <c r="B129" s="40"/>
      <c r="C129" s="94"/>
      <c r="D129" s="94"/>
      <c r="E129" s="97"/>
      <c r="F129" s="97"/>
      <c r="G129" s="97"/>
      <c r="H129" s="94"/>
      <c r="I129" s="94"/>
      <c r="J129" s="97"/>
      <c r="K129" s="95"/>
      <c r="L129" s="95"/>
      <c r="M129" s="94"/>
      <c r="N129" s="97"/>
      <c r="O129" s="95"/>
      <c r="P129" s="95"/>
      <c r="Q129" s="94"/>
      <c r="R129" s="97"/>
      <c r="T129" s="577"/>
      <c r="U129" s="577"/>
      <c r="V129" s="577"/>
      <c r="X129" s="543">
        <v>6.2E-2</v>
      </c>
      <c r="Y129" s="544">
        <v>0.13250000000000001</v>
      </c>
      <c r="Z129" s="543">
        <v>1.2E-2</v>
      </c>
      <c r="AA129" s="543">
        <v>1.2E-2</v>
      </c>
      <c r="AB129" s="562">
        <v>0.23250000000000001</v>
      </c>
      <c r="AC129" s="562">
        <v>1.2324999999999999</v>
      </c>
      <c r="AD129" s="562">
        <v>0.23250000000000001</v>
      </c>
      <c r="AE129" s="563">
        <v>0.13250000000000001</v>
      </c>
      <c r="AF129" s="91">
        <v>0.13250000000000001</v>
      </c>
      <c r="AG129" s="91">
        <v>0.13250000000000001</v>
      </c>
      <c r="AH129" s="91"/>
      <c r="AI129" s="185">
        <f t="shared" si="2"/>
        <v>40391</v>
      </c>
      <c r="AJ129" s="91">
        <v>0.13250000000000001</v>
      </c>
      <c r="AK129" s="94"/>
      <c r="AL129" s="96"/>
      <c r="AM129" s="91">
        <v>0.13250000000000001</v>
      </c>
      <c r="AN129" s="91">
        <v>0.13250000000000001</v>
      </c>
      <c r="AO129" s="91">
        <v>0.13250000000000001</v>
      </c>
      <c r="AP129" s="91">
        <v>0.13250000000000001</v>
      </c>
      <c r="AQ129" s="91">
        <v>0.13250000000000001</v>
      </c>
      <c r="AR129" s="91">
        <v>0.13250000000000001</v>
      </c>
      <c r="AS129" s="91">
        <v>0.13250000000000001</v>
      </c>
      <c r="AT129" s="91">
        <v>0.13250000000000001</v>
      </c>
      <c r="AU129" s="91"/>
      <c r="AV129" s="91"/>
      <c r="AW129" s="91">
        <v>0.13250000000000001</v>
      </c>
      <c r="AX129" s="91">
        <v>0.13250000000000001</v>
      </c>
      <c r="AY129" s="91">
        <v>0.13250000000000001</v>
      </c>
      <c r="AZ129" s="91">
        <v>0.13250000000000001</v>
      </c>
      <c r="BA129" s="91">
        <v>0.13250000000000001</v>
      </c>
      <c r="BB129" s="91">
        <v>0.13250000000000001</v>
      </c>
      <c r="BC129" s="91"/>
      <c r="BD129" s="91">
        <v>0.13250000000000001</v>
      </c>
      <c r="BE129" s="91">
        <v>0.13250000000000001</v>
      </c>
      <c r="BF129" s="91">
        <v>0.13250000000000001</v>
      </c>
      <c r="BG129" s="91"/>
      <c r="BH129" s="65"/>
      <c r="BI129" s="40"/>
      <c r="BJ129" s="40"/>
      <c r="BK129" s="40"/>
      <c r="BL129" s="63"/>
      <c r="BM129" s="63"/>
      <c r="BN129" s="40"/>
      <c r="BO129" s="40"/>
      <c r="BP129" s="71"/>
      <c r="BQ129" s="71"/>
      <c r="BR129" s="40"/>
      <c r="BS129" s="71"/>
      <c r="BT129" s="40"/>
      <c r="BU129" s="40"/>
      <c r="BV129" s="40"/>
      <c r="BW129" s="49"/>
      <c r="BX129" s="40"/>
      <c r="BY129" s="49"/>
      <c r="BZ129" s="40"/>
      <c r="CA129" s="40"/>
      <c r="CB129" s="40"/>
      <c r="CC129" s="40"/>
      <c r="CD129" s="48"/>
      <c r="CE129" s="48"/>
      <c r="CF129" s="40"/>
      <c r="CG129" s="48"/>
      <c r="CH129" s="40"/>
      <c r="CI129" s="56"/>
      <c r="CJ129" s="56"/>
      <c r="CK129" s="72"/>
      <c r="CL129" s="40"/>
      <c r="CM129" s="56"/>
      <c r="CN129" s="40"/>
      <c r="CO129" s="49"/>
      <c r="CP129" s="49"/>
      <c r="CQ129" s="40"/>
      <c r="CR129" s="56"/>
      <c r="CS129" s="40"/>
      <c r="CT129" s="40"/>
      <c r="CU129" s="41"/>
      <c r="CV129" s="41"/>
      <c r="CW129" s="49"/>
      <c r="CX129" s="40"/>
      <c r="CY129" s="49"/>
      <c r="CZ129" s="40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</row>
    <row r="130" spans="1:118">
      <c r="A130" s="65">
        <v>40422</v>
      </c>
      <c r="B130" s="40"/>
      <c r="C130" s="94"/>
      <c r="D130" s="94"/>
      <c r="E130" s="97"/>
      <c r="F130" s="97"/>
      <c r="G130" s="97"/>
      <c r="H130" s="94"/>
      <c r="I130" s="94"/>
      <c r="J130" s="97"/>
      <c r="K130" s="95"/>
      <c r="L130" s="95"/>
      <c r="M130" s="94"/>
      <c r="N130" s="97"/>
      <c r="O130" s="95"/>
      <c r="P130" s="95"/>
      <c r="Q130" s="94"/>
      <c r="R130" s="97"/>
      <c r="T130" s="577"/>
      <c r="U130" s="577"/>
      <c r="V130" s="577"/>
      <c r="X130" s="543">
        <v>6.2E-2</v>
      </c>
      <c r="Y130" s="544">
        <v>0.13250000000000001</v>
      </c>
      <c r="Z130" s="543">
        <v>1.2E-2</v>
      </c>
      <c r="AA130" s="543">
        <v>1.2E-2</v>
      </c>
      <c r="AB130" s="562">
        <v>0.23250000000000001</v>
      </c>
      <c r="AC130" s="562">
        <v>1.2324999999999999</v>
      </c>
      <c r="AD130" s="562">
        <v>0.23250000000000001</v>
      </c>
      <c r="AE130" s="563">
        <v>0.13250000000000001</v>
      </c>
      <c r="AF130" s="91">
        <v>0.13250000000000001</v>
      </c>
      <c r="AG130" s="91">
        <v>0.13250000000000001</v>
      </c>
      <c r="AH130" s="91"/>
      <c r="AI130" s="185">
        <f t="shared" si="2"/>
        <v>40422</v>
      </c>
      <c r="AJ130" s="91">
        <v>0.13250000000000001</v>
      </c>
      <c r="AK130" s="94"/>
      <c r="AL130" s="96"/>
      <c r="AM130" s="91">
        <v>0.13250000000000001</v>
      </c>
      <c r="AN130" s="91">
        <v>0.13250000000000001</v>
      </c>
      <c r="AO130" s="91">
        <v>0.13250000000000001</v>
      </c>
      <c r="AP130" s="91">
        <v>0.13250000000000001</v>
      </c>
      <c r="AQ130" s="91">
        <v>0.13250000000000001</v>
      </c>
      <c r="AR130" s="91">
        <v>0.13250000000000001</v>
      </c>
      <c r="AS130" s="91">
        <v>0.13250000000000001</v>
      </c>
      <c r="AT130" s="91">
        <v>0.13250000000000001</v>
      </c>
      <c r="AU130" s="91"/>
      <c r="AV130" s="91"/>
      <c r="AW130" s="91">
        <v>0.13250000000000001</v>
      </c>
      <c r="AX130" s="91">
        <v>0.13250000000000001</v>
      </c>
      <c r="AY130" s="91">
        <v>0.13250000000000001</v>
      </c>
      <c r="AZ130" s="91">
        <v>0.13250000000000001</v>
      </c>
      <c r="BA130" s="91">
        <v>0.13250000000000001</v>
      </c>
      <c r="BB130" s="91">
        <v>0.13250000000000001</v>
      </c>
      <c r="BC130" s="91"/>
      <c r="BD130" s="91">
        <v>0.13250000000000001</v>
      </c>
      <c r="BE130" s="91">
        <v>0.13250000000000001</v>
      </c>
      <c r="BF130" s="91">
        <v>0.13250000000000001</v>
      </c>
      <c r="BG130" s="91"/>
      <c r="BH130" s="65"/>
      <c r="BI130" s="40"/>
      <c r="BJ130" s="40"/>
      <c r="BK130" s="40"/>
      <c r="BL130" s="63"/>
      <c r="BM130" s="63"/>
      <c r="BN130" s="40"/>
      <c r="BO130" s="40"/>
      <c r="BP130" s="71"/>
      <c r="BQ130" s="71"/>
      <c r="BR130" s="40"/>
      <c r="BS130" s="71"/>
      <c r="BT130" s="40"/>
      <c r="BU130" s="40"/>
      <c r="BV130" s="40"/>
      <c r="BW130" s="49"/>
      <c r="BX130" s="40"/>
      <c r="BY130" s="49"/>
      <c r="BZ130" s="40"/>
      <c r="CA130" s="40"/>
      <c r="CB130" s="40"/>
      <c r="CC130" s="40"/>
      <c r="CD130" s="48"/>
      <c r="CE130" s="48"/>
      <c r="CF130" s="40"/>
      <c r="CG130" s="48"/>
      <c r="CH130" s="40"/>
      <c r="CI130" s="56"/>
      <c r="CJ130" s="56"/>
      <c r="CK130" s="72"/>
      <c r="CL130" s="40"/>
      <c r="CM130" s="56"/>
      <c r="CN130" s="40"/>
      <c r="CO130" s="49"/>
      <c r="CP130" s="49"/>
      <c r="CQ130" s="40"/>
      <c r="CR130" s="56"/>
      <c r="CS130" s="40"/>
      <c r="CT130" s="40"/>
      <c r="CU130" s="41"/>
      <c r="CV130" s="41"/>
      <c r="CW130" s="49"/>
      <c r="CX130" s="40"/>
      <c r="CY130" s="49"/>
      <c r="CZ130" s="40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</row>
    <row r="131" spans="1:118">
      <c r="A131" s="65">
        <v>40452</v>
      </c>
      <c r="B131" s="40"/>
      <c r="C131" s="94"/>
      <c r="D131" s="94"/>
      <c r="E131" s="97"/>
      <c r="F131" s="97"/>
      <c r="G131" s="97"/>
      <c r="H131" s="94"/>
      <c r="I131" s="94"/>
      <c r="J131" s="97"/>
      <c r="K131" s="95"/>
      <c r="L131" s="95"/>
      <c r="M131" s="94"/>
      <c r="N131" s="97"/>
      <c r="O131" s="95"/>
      <c r="P131" s="95"/>
      <c r="Q131" s="94"/>
      <c r="R131" s="97"/>
      <c r="T131" s="577"/>
      <c r="U131" s="577"/>
      <c r="V131" s="577"/>
      <c r="X131" s="543">
        <v>6.2E-2</v>
      </c>
      <c r="Y131" s="544">
        <v>0.13250000000000001</v>
      </c>
      <c r="Z131" s="543">
        <v>1.2E-2</v>
      </c>
      <c r="AA131" s="543">
        <v>1.2E-2</v>
      </c>
      <c r="AB131" s="562">
        <v>0.25</v>
      </c>
      <c r="AC131" s="562">
        <v>1.25</v>
      </c>
      <c r="AD131" s="562">
        <v>0.25</v>
      </c>
      <c r="AE131" s="563">
        <v>0.13250000000000001</v>
      </c>
      <c r="AF131" s="91">
        <v>0.13250000000000001</v>
      </c>
      <c r="AG131" s="91">
        <v>0.13250000000000001</v>
      </c>
      <c r="AH131" s="91"/>
      <c r="AI131" s="185">
        <f t="shared" si="2"/>
        <v>40452</v>
      </c>
      <c r="AJ131" s="91">
        <v>0.13250000000000001</v>
      </c>
      <c r="AK131" s="94"/>
      <c r="AL131" s="96"/>
      <c r="AM131" s="91">
        <v>0.13250000000000001</v>
      </c>
      <c r="AN131" s="91">
        <v>0.13250000000000001</v>
      </c>
      <c r="AO131" s="91">
        <v>0.13250000000000001</v>
      </c>
      <c r="AP131" s="91">
        <v>0.13250000000000001</v>
      </c>
      <c r="AQ131" s="91">
        <v>0.13250000000000001</v>
      </c>
      <c r="AR131" s="91">
        <v>0.13250000000000001</v>
      </c>
      <c r="AS131" s="91">
        <v>0.13250000000000001</v>
      </c>
      <c r="AT131" s="91">
        <v>0.13250000000000001</v>
      </c>
      <c r="AU131" s="91"/>
      <c r="AV131" s="91"/>
      <c r="AW131" s="91">
        <v>0.13250000000000001</v>
      </c>
      <c r="AX131" s="91">
        <v>0.13250000000000001</v>
      </c>
      <c r="AY131" s="91">
        <v>0.13250000000000001</v>
      </c>
      <c r="AZ131" s="91">
        <v>0.13250000000000001</v>
      </c>
      <c r="BA131" s="91">
        <v>0.13250000000000001</v>
      </c>
      <c r="BB131" s="91">
        <v>0.13250000000000001</v>
      </c>
      <c r="BC131" s="91"/>
      <c r="BD131" s="91">
        <v>0.13250000000000001</v>
      </c>
      <c r="BE131" s="91">
        <v>0.13250000000000001</v>
      </c>
      <c r="BF131" s="91">
        <v>0.13250000000000001</v>
      </c>
      <c r="BG131" s="91"/>
      <c r="BH131" s="65"/>
      <c r="BI131" s="40"/>
      <c r="BJ131" s="40"/>
      <c r="BK131" s="40"/>
      <c r="BL131" s="63"/>
      <c r="BM131" s="63"/>
      <c r="BN131" s="40"/>
      <c r="BO131" s="40"/>
      <c r="BP131" s="71"/>
      <c r="BQ131" s="71"/>
      <c r="BR131" s="40"/>
      <c r="BS131" s="71"/>
      <c r="BT131" s="40"/>
      <c r="BU131" s="40"/>
      <c r="BV131" s="40"/>
      <c r="BW131" s="49"/>
      <c r="BX131" s="40"/>
      <c r="BY131" s="49"/>
      <c r="BZ131" s="40"/>
      <c r="CA131" s="40"/>
      <c r="CB131" s="40"/>
      <c r="CC131" s="40"/>
      <c r="CD131" s="48"/>
      <c r="CE131" s="48"/>
      <c r="CF131" s="40"/>
      <c r="CG131" s="48"/>
      <c r="CH131" s="40"/>
      <c r="CI131" s="56"/>
      <c r="CJ131" s="56"/>
      <c r="CK131" s="72"/>
      <c r="CL131" s="40"/>
      <c r="CM131" s="56"/>
      <c r="CN131" s="40"/>
      <c r="CO131" s="49"/>
      <c r="CP131" s="49"/>
      <c r="CQ131" s="40"/>
      <c r="CR131" s="56"/>
      <c r="CS131" s="40"/>
      <c r="CT131" s="40"/>
      <c r="CU131" s="41"/>
      <c r="CV131" s="41"/>
      <c r="CW131" s="49"/>
      <c r="CX131" s="40"/>
      <c r="CY131" s="49"/>
      <c r="CZ131" s="40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</row>
    <row r="132" spans="1:118">
      <c r="A132" s="65">
        <v>40483</v>
      </c>
      <c r="B132" s="40"/>
      <c r="C132" s="94"/>
      <c r="D132" s="94"/>
      <c r="E132" s="97"/>
      <c r="F132" s="97"/>
      <c r="G132" s="97"/>
      <c r="H132" s="94"/>
      <c r="I132" s="94"/>
      <c r="J132" s="97"/>
      <c r="K132" s="95"/>
      <c r="L132" s="95"/>
      <c r="M132" s="94"/>
      <c r="N132" s="97"/>
      <c r="O132" s="95"/>
      <c r="P132" s="95"/>
      <c r="Q132" s="94"/>
      <c r="R132" s="97"/>
      <c r="T132" s="577"/>
      <c r="U132" s="577"/>
      <c r="V132" s="577"/>
      <c r="X132" s="543">
        <v>0.21</v>
      </c>
      <c r="Y132" s="544">
        <v>0.26750000000000002</v>
      </c>
      <c r="Z132" s="543">
        <v>0.16</v>
      </c>
      <c r="AA132" s="543">
        <v>0.16</v>
      </c>
      <c r="AB132" s="562">
        <v>0.51749999999999996</v>
      </c>
      <c r="AC132" s="562">
        <v>1.5175000000000001</v>
      </c>
      <c r="AD132" s="562">
        <v>0.51749999999999996</v>
      </c>
      <c r="AE132" s="563">
        <v>0.26750000000000002</v>
      </c>
      <c r="AF132" s="91">
        <v>0.26750000000000002</v>
      </c>
      <c r="AG132" s="91">
        <v>0.26750000000000002</v>
      </c>
      <c r="AH132" s="91"/>
      <c r="AI132" s="185">
        <f t="shared" ref="AI132:AI195" si="3">A132</f>
        <v>40483</v>
      </c>
      <c r="AJ132" s="91">
        <v>0.26750000000000002</v>
      </c>
      <c r="AK132" s="94"/>
      <c r="AL132" s="96"/>
      <c r="AM132" s="91">
        <v>0.26750000000000002</v>
      </c>
      <c r="AN132" s="91">
        <v>0.26750000000000002</v>
      </c>
      <c r="AO132" s="91">
        <v>0.26750000000000002</v>
      </c>
      <c r="AP132" s="91">
        <v>0.26750000000000002</v>
      </c>
      <c r="AQ132" s="91">
        <v>0.26750000000000002</v>
      </c>
      <c r="AR132" s="91">
        <v>0.26750000000000002</v>
      </c>
      <c r="AS132" s="91">
        <v>0.26750000000000002</v>
      </c>
      <c r="AT132" s="91">
        <v>0.26750000000000002</v>
      </c>
      <c r="AU132" s="91"/>
      <c r="AV132" s="91"/>
      <c r="AW132" s="91">
        <v>0.26750000000000002</v>
      </c>
      <c r="AX132" s="91">
        <v>0.26750000000000002</v>
      </c>
      <c r="AY132" s="91">
        <v>0.26750000000000002</v>
      </c>
      <c r="AZ132" s="91">
        <v>0.26750000000000002</v>
      </c>
      <c r="BA132" s="91">
        <v>0.26750000000000002</v>
      </c>
      <c r="BB132" s="91">
        <v>0.26750000000000002</v>
      </c>
      <c r="BC132" s="91"/>
      <c r="BD132" s="91">
        <v>0.26750000000000002</v>
      </c>
      <c r="BE132" s="91">
        <v>0.26750000000000002</v>
      </c>
      <c r="BF132" s="91">
        <v>0.26750000000000002</v>
      </c>
      <c r="BG132" s="91"/>
      <c r="BH132" s="65"/>
      <c r="BI132" s="40"/>
      <c r="BJ132" s="40"/>
      <c r="BK132" s="40"/>
      <c r="BL132" s="63"/>
      <c r="BM132" s="63"/>
      <c r="BN132" s="40"/>
      <c r="BO132" s="40"/>
      <c r="BP132" s="71"/>
      <c r="BQ132" s="71"/>
      <c r="BR132" s="40"/>
      <c r="BS132" s="71"/>
      <c r="BT132" s="40"/>
      <c r="BU132" s="40"/>
      <c r="BV132" s="40"/>
      <c r="BW132" s="49"/>
      <c r="BX132" s="40"/>
      <c r="BY132" s="49"/>
      <c r="BZ132" s="40"/>
      <c r="CA132" s="40"/>
      <c r="CB132" s="40"/>
      <c r="CC132" s="40"/>
      <c r="CD132" s="48"/>
      <c r="CE132" s="48"/>
      <c r="CF132" s="40"/>
      <c r="CG132" s="48"/>
      <c r="CH132" s="40"/>
      <c r="CI132" s="56"/>
      <c r="CJ132" s="56"/>
      <c r="CK132" s="72"/>
      <c r="CL132" s="40"/>
      <c r="CM132" s="56"/>
      <c r="CN132" s="40"/>
      <c r="CO132" s="49"/>
      <c r="CP132" s="49"/>
      <c r="CQ132" s="40"/>
      <c r="CR132" s="56"/>
      <c r="CS132" s="40"/>
      <c r="CT132" s="40"/>
      <c r="CU132" s="41"/>
      <c r="CV132" s="41"/>
      <c r="CW132" s="49"/>
      <c r="CX132" s="40"/>
      <c r="CY132" s="49"/>
      <c r="CZ132" s="40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</row>
    <row r="133" spans="1:118">
      <c r="A133" s="65">
        <v>40513</v>
      </c>
      <c r="B133" s="40"/>
      <c r="C133" s="94"/>
      <c r="D133" s="94"/>
      <c r="E133" s="97"/>
      <c r="F133" s="97"/>
      <c r="G133" s="97"/>
      <c r="H133" s="94"/>
      <c r="I133" s="94"/>
      <c r="J133" s="97"/>
      <c r="K133" s="95"/>
      <c r="L133" s="95"/>
      <c r="M133" s="94"/>
      <c r="N133" s="97"/>
      <c r="O133" s="95"/>
      <c r="P133" s="95"/>
      <c r="Q133" s="94"/>
      <c r="R133" s="97"/>
      <c r="T133" s="577"/>
      <c r="U133" s="577"/>
      <c r="V133" s="577"/>
      <c r="X133" s="543">
        <v>0.24</v>
      </c>
      <c r="Y133" s="544">
        <v>0.315</v>
      </c>
      <c r="Z133" s="543">
        <v>0.19</v>
      </c>
      <c r="AA133" s="543">
        <v>0.19</v>
      </c>
      <c r="AB133" s="562">
        <v>0.88</v>
      </c>
      <c r="AC133" s="562">
        <v>1.88</v>
      </c>
      <c r="AD133" s="562">
        <v>0.88</v>
      </c>
      <c r="AE133" s="563">
        <v>0.315</v>
      </c>
      <c r="AF133" s="91">
        <v>0.315</v>
      </c>
      <c r="AG133" s="91">
        <v>0.315</v>
      </c>
      <c r="AH133" s="91"/>
      <c r="AI133" s="185">
        <f t="shared" si="3"/>
        <v>40513</v>
      </c>
      <c r="AJ133" s="91">
        <v>0.315</v>
      </c>
      <c r="AK133" s="94"/>
      <c r="AL133" s="96"/>
      <c r="AM133" s="91">
        <v>0.315</v>
      </c>
      <c r="AN133" s="91">
        <v>0.315</v>
      </c>
      <c r="AO133" s="91">
        <v>0.315</v>
      </c>
      <c r="AP133" s="91">
        <v>0.315</v>
      </c>
      <c r="AQ133" s="91">
        <v>0.315</v>
      </c>
      <c r="AR133" s="91">
        <v>0.315</v>
      </c>
      <c r="AS133" s="91">
        <v>0.315</v>
      </c>
      <c r="AT133" s="91">
        <v>0.315</v>
      </c>
      <c r="AU133" s="91"/>
      <c r="AV133" s="91"/>
      <c r="AW133" s="91">
        <v>0.315</v>
      </c>
      <c r="AX133" s="91">
        <v>0.315</v>
      </c>
      <c r="AY133" s="91">
        <v>0.315</v>
      </c>
      <c r="AZ133" s="91">
        <v>0.315</v>
      </c>
      <c r="BA133" s="91">
        <v>0.315</v>
      </c>
      <c r="BB133" s="91">
        <v>0.315</v>
      </c>
      <c r="BC133" s="91"/>
      <c r="BD133" s="91">
        <v>0.315</v>
      </c>
      <c r="BE133" s="91">
        <v>0.315</v>
      </c>
      <c r="BF133" s="91">
        <v>0.315</v>
      </c>
      <c r="BG133" s="91"/>
      <c r="BH133" s="65"/>
      <c r="BI133" s="40"/>
      <c r="BJ133" s="40"/>
      <c r="BK133" s="40"/>
      <c r="BL133" s="63"/>
      <c r="BM133" s="63"/>
      <c r="BN133" s="40"/>
      <c r="BO133" s="40"/>
      <c r="BP133" s="71"/>
      <c r="BQ133" s="71"/>
      <c r="BR133" s="40"/>
      <c r="BS133" s="71"/>
      <c r="BT133" s="40"/>
      <c r="BU133" s="40"/>
      <c r="BV133" s="40"/>
      <c r="BW133" s="49"/>
      <c r="BX133" s="40"/>
      <c r="BY133" s="49"/>
      <c r="BZ133" s="40"/>
      <c r="CA133" s="40"/>
      <c r="CB133" s="40"/>
      <c r="CC133" s="40"/>
      <c r="CD133" s="48"/>
      <c r="CE133" s="48"/>
      <c r="CF133" s="40"/>
      <c r="CG133" s="48"/>
      <c r="CH133" s="40"/>
      <c r="CI133" s="56"/>
      <c r="CJ133" s="56"/>
      <c r="CK133" s="72"/>
      <c r="CL133" s="40"/>
      <c r="CM133" s="56"/>
      <c r="CN133" s="40"/>
      <c r="CO133" s="49"/>
      <c r="CP133" s="49"/>
      <c r="CQ133" s="40"/>
      <c r="CR133" s="56"/>
      <c r="CS133" s="40"/>
      <c r="CT133" s="40"/>
      <c r="CU133" s="41"/>
      <c r="CV133" s="41"/>
      <c r="CW133" s="49"/>
      <c r="CX133" s="40"/>
      <c r="CY133" s="49"/>
      <c r="CZ133" s="40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</row>
    <row r="134" spans="1:118">
      <c r="A134" s="65">
        <v>40544</v>
      </c>
      <c r="B134" s="40"/>
      <c r="C134" s="94"/>
      <c r="D134" s="94"/>
      <c r="E134" s="97"/>
      <c r="F134" s="97"/>
      <c r="G134" s="97"/>
      <c r="H134" s="94"/>
      <c r="I134" s="94"/>
      <c r="J134" s="97"/>
      <c r="K134" s="95"/>
      <c r="L134" s="95"/>
      <c r="M134" s="94"/>
      <c r="N134" s="97"/>
      <c r="O134" s="95"/>
      <c r="P134" s="95"/>
      <c r="Q134" s="94"/>
      <c r="R134" s="97"/>
      <c r="T134" s="577"/>
      <c r="U134" s="577"/>
      <c r="V134" s="577"/>
      <c r="X134" s="543">
        <v>0.28999999999999998</v>
      </c>
      <c r="Y134" s="544">
        <v>0.38250000000000001</v>
      </c>
      <c r="Z134" s="543">
        <v>0.24</v>
      </c>
      <c r="AA134" s="543">
        <v>0.24</v>
      </c>
      <c r="AB134" s="562">
        <v>1.17</v>
      </c>
      <c r="AC134" s="562">
        <v>2.17</v>
      </c>
      <c r="AD134" s="562">
        <v>1.17</v>
      </c>
      <c r="AE134" s="563">
        <v>0.38250000000000001</v>
      </c>
      <c r="AF134" s="91">
        <v>0.38250000000000001</v>
      </c>
      <c r="AG134" s="91">
        <v>0.38250000000000001</v>
      </c>
      <c r="AH134" s="91"/>
      <c r="AI134" s="185">
        <f t="shared" si="3"/>
        <v>40544</v>
      </c>
      <c r="AJ134" s="91">
        <v>0.38250000000000001</v>
      </c>
      <c r="AK134" s="94"/>
      <c r="AL134" s="96"/>
      <c r="AM134" s="91">
        <v>0.38250000000000001</v>
      </c>
      <c r="AN134" s="91">
        <v>0.38250000000000001</v>
      </c>
      <c r="AO134" s="91">
        <v>0.38250000000000001</v>
      </c>
      <c r="AP134" s="91">
        <v>0.38250000000000001</v>
      </c>
      <c r="AQ134" s="91">
        <v>0.38250000000000001</v>
      </c>
      <c r="AR134" s="91">
        <v>0.38250000000000001</v>
      </c>
      <c r="AS134" s="91">
        <v>0.38250000000000001</v>
      </c>
      <c r="AT134" s="91">
        <v>0.38250000000000001</v>
      </c>
      <c r="AU134" s="91"/>
      <c r="AV134" s="91"/>
      <c r="AW134" s="91">
        <v>0.38250000000000001</v>
      </c>
      <c r="AX134" s="91">
        <v>0.38250000000000001</v>
      </c>
      <c r="AY134" s="91">
        <v>0.38250000000000001</v>
      </c>
      <c r="AZ134" s="91">
        <v>0.38250000000000001</v>
      </c>
      <c r="BA134" s="91">
        <v>0.38250000000000001</v>
      </c>
      <c r="BB134" s="91">
        <v>0.38250000000000001</v>
      </c>
      <c r="BC134" s="91"/>
      <c r="BD134" s="91">
        <v>0.38250000000000001</v>
      </c>
      <c r="BE134" s="91">
        <v>0.38250000000000001</v>
      </c>
      <c r="BF134" s="91">
        <v>0.38250000000000001</v>
      </c>
      <c r="BG134" s="91"/>
      <c r="BH134" s="65"/>
      <c r="BI134" s="40"/>
      <c r="BJ134" s="40"/>
      <c r="BK134" s="40"/>
      <c r="BL134" s="63"/>
      <c r="BM134" s="63"/>
      <c r="BN134" s="40"/>
      <c r="BO134" s="40"/>
      <c r="BP134" s="71"/>
      <c r="BQ134" s="71"/>
      <c r="BR134" s="40"/>
      <c r="BS134" s="71"/>
      <c r="BT134" s="40"/>
      <c r="BU134" s="40"/>
      <c r="BV134" s="40"/>
      <c r="BW134" s="49"/>
      <c r="BX134" s="40"/>
      <c r="BY134" s="49"/>
      <c r="BZ134" s="40"/>
      <c r="CA134" s="40"/>
      <c r="CB134" s="40"/>
      <c r="CC134" s="40"/>
      <c r="CD134" s="48"/>
      <c r="CE134" s="48"/>
      <c r="CF134" s="40"/>
      <c r="CG134" s="48"/>
      <c r="CH134" s="40"/>
      <c r="CI134" s="56"/>
      <c r="CJ134" s="56"/>
      <c r="CK134" s="72"/>
      <c r="CL134" s="40"/>
      <c r="CM134" s="56"/>
      <c r="CN134" s="40"/>
      <c r="CO134" s="49"/>
      <c r="CP134" s="49"/>
      <c r="CQ134" s="40"/>
      <c r="CR134" s="56"/>
      <c r="CS134" s="40"/>
      <c r="CT134" s="40"/>
      <c r="CU134" s="41"/>
      <c r="CV134" s="41"/>
      <c r="CW134" s="49"/>
      <c r="CX134" s="40"/>
      <c r="CY134" s="49"/>
      <c r="CZ134" s="40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</row>
    <row r="135" spans="1:118">
      <c r="A135" s="65">
        <v>40575</v>
      </c>
      <c r="B135" s="40"/>
      <c r="C135" s="94"/>
      <c r="D135" s="94"/>
      <c r="E135" s="97"/>
      <c r="F135" s="97"/>
      <c r="G135" s="97"/>
      <c r="H135" s="94"/>
      <c r="I135" s="94"/>
      <c r="J135" s="97"/>
      <c r="K135" s="95"/>
      <c r="L135" s="95"/>
      <c r="M135" s="94"/>
      <c r="N135" s="97"/>
      <c r="O135" s="95"/>
      <c r="P135" s="95"/>
      <c r="Q135" s="94"/>
      <c r="R135" s="97"/>
      <c r="T135" s="577"/>
      <c r="U135" s="577"/>
      <c r="V135" s="577"/>
      <c r="X135" s="543">
        <v>0.27</v>
      </c>
      <c r="Y135" s="544">
        <v>0.3775</v>
      </c>
      <c r="Z135" s="543">
        <v>0.22</v>
      </c>
      <c r="AA135" s="543">
        <v>0.22</v>
      </c>
      <c r="AB135" s="562">
        <v>1.1599999999999999</v>
      </c>
      <c r="AC135" s="562">
        <v>2.16</v>
      </c>
      <c r="AD135" s="562">
        <v>1.1599999999999999</v>
      </c>
      <c r="AE135" s="563">
        <v>0.3775</v>
      </c>
      <c r="AF135" s="91">
        <v>0.3775</v>
      </c>
      <c r="AG135" s="91">
        <v>0.3775</v>
      </c>
      <c r="AH135" s="91"/>
      <c r="AI135" s="185">
        <f t="shared" si="3"/>
        <v>40575</v>
      </c>
      <c r="AJ135" s="91">
        <v>0.3775</v>
      </c>
      <c r="AK135" s="94"/>
      <c r="AL135" s="96"/>
      <c r="AM135" s="91">
        <v>0.3775</v>
      </c>
      <c r="AN135" s="91">
        <v>0.3775</v>
      </c>
      <c r="AO135" s="91">
        <v>0.3775</v>
      </c>
      <c r="AP135" s="91">
        <v>0.3775</v>
      </c>
      <c r="AQ135" s="91">
        <v>0.3775</v>
      </c>
      <c r="AR135" s="91">
        <v>0.3775</v>
      </c>
      <c r="AS135" s="91">
        <v>0.3775</v>
      </c>
      <c r="AT135" s="91">
        <v>0.3775</v>
      </c>
      <c r="AU135" s="91"/>
      <c r="AV135" s="91"/>
      <c r="AW135" s="91">
        <v>0.3775</v>
      </c>
      <c r="AX135" s="91">
        <v>0.3775</v>
      </c>
      <c r="AY135" s="91">
        <v>0.3775</v>
      </c>
      <c r="AZ135" s="91">
        <v>0.3775</v>
      </c>
      <c r="BA135" s="91">
        <v>0.3775</v>
      </c>
      <c r="BB135" s="91">
        <v>0.3775</v>
      </c>
      <c r="BC135" s="91"/>
      <c r="BD135" s="91">
        <v>0.3775</v>
      </c>
      <c r="BE135" s="91">
        <v>0.3775</v>
      </c>
      <c r="BF135" s="91">
        <v>0.3775</v>
      </c>
      <c r="BG135" s="91"/>
      <c r="BH135" s="65"/>
      <c r="BI135" s="40"/>
      <c r="BJ135" s="40"/>
      <c r="BK135" s="40"/>
      <c r="BL135" s="63"/>
      <c r="BM135" s="63"/>
      <c r="BN135" s="40"/>
      <c r="BO135" s="40"/>
      <c r="BP135" s="71"/>
      <c r="BQ135" s="71"/>
      <c r="BR135" s="40"/>
      <c r="BS135" s="71"/>
      <c r="BT135" s="40"/>
      <c r="BU135" s="40"/>
      <c r="BV135" s="40"/>
      <c r="BW135" s="49"/>
      <c r="BX135" s="40"/>
      <c r="BY135" s="49"/>
      <c r="BZ135" s="40"/>
      <c r="CA135" s="40"/>
      <c r="CB135" s="40"/>
      <c r="CC135" s="40"/>
      <c r="CD135" s="48"/>
      <c r="CE135" s="48"/>
      <c r="CF135" s="40"/>
      <c r="CG135" s="48"/>
      <c r="CH135" s="40"/>
      <c r="CI135" s="56"/>
      <c r="CJ135" s="56"/>
      <c r="CK135" s="72"/>
      <c r="CL135" s="40"/>
      <c r="CM135" s="56"/>
      <c r="CN135" s="40"/>
      <c r="CO135" s="49"/>
      <c r="CP135" s="49"/>
      <c r="CQ135" s="40"/>
      <c r="CR135" s="56"/>
      <c r="CS135" s="40"/>
      <c r="CT135" s="40"/>
      <c r="CU135" s="41"/>
      <c r="CV135" s="41"/>
      <c r="CW135" s="49"/>
      <c r="CX135" s="40"/>
      <c r="CY135" s="49"/>
      <c r="CZ135" s="40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</row>
    <row r="136" spans="1:118">
      <c r="A136" s="65">
        <v>40603</v>
      </c>
      <c r="B136" s="40"/>
      <c r="C136" s="94"/>
      <c r="D136" s="94"/>
      <c r="E136" s="97"/>
      <c r="F136" s="97"/>
      <c r="G136" s="97"/>
      <c r="H136" s="94"/>
      <c r="I136" s="94"/>
      <c r="J136" s="97"/>
      <c r="K136" s="95"/>
      <c r="L136" s="95"/>
      <c r="M136" s="94"/>
      <c r="N136" s="97"/>
      <c r="O136" s="95"/>
      <c r="P136" s="95"/>
      <c r="Q136" s="94"/>
      <c r="R136" s="97"/>
      <c r="T136" s="577"/>
      <c r="U136" s="577"/>
      <c r="V136" s="577"/>
      <c r="X136" s="543">
        <v>0.26500000000000001</v>
      </c>
      <c r="Y136" s="544">
        <v>0.28249999999999997</v>
      </c>
      <c r="Z136" s="543">
        <v>0.215</v>
      </c>
      <c r="AA136" s="543">
        <v>0.215</v>
      </c>
      <c r="AB136" s="562">
        <v>0.67249999999999999</v>
      </c>
      <c r="AC136" s="562">
        <v>1.6725000000000001</v>
      </c>
      <c r="AD136" s="562">
        <v>0.67249999999999999</v>
      </c>
      <c r="AE136" s="563">
        <v>0.28249999999999997</v>
      </c>
      <c r="AF136" s="91">
        <v>0.28249999999999997</v>
      </c>
      <c r="AG136" s="91">
        <v>0.28249999999999997</v>
      </c>
      <c r="AH136" s="91"/>
      <c r="AI136" s="185">
        <f t="shared" si="3"/>
        <v>40603</v>
      </c>
      <c r="AJ136" s="91">
        <v>0.28249999999999997</v>
      </c>
      <c r="AK136" s="94"/>
      <c r="AL136" s="96"/>
      <c r="AM136" s="91">
        <v>0.28249999999999997</v>
      </c>
      <c r="AN136" s="91">
        <v>0.28249999999999997</v>
      </c>
      <c r="AO136" s="91">
        <v>0.28249999999999997</v>
      </c>
      <c r="AP136" s="91">
        <v>0.28249999999999997</v>
      </c>
      <c r="AQ136" s="91">
        <v>0.28249999999999997</v>
      </c>
      <c r="AR136" s="91">
        <v>0.28249999999999997</v>
      </c>
      <c r="AS136" s="91">
        <v>0.28249999999999997</v>
      </c>
      <c r="AT136" s="91">
        <v>0.28249999999999997</v>
      </c>
      <c r="AU136" s="91"/>
      <c r="AV136" s="91"/>
      <c r="AW136" s="91">
        <v>0.28249999999999997</v>
      </c>
      <c r="AX136" s="91">
        <v>0.28249999999999997</v>
      </c>
      <c r="AY136" s="91">
        <v>0.28249999999999997</v>
      </c>
      <c r="AZ136" s="91">
        <v>0.28249999999999997</v>
      </c>
      <c r="BA136" s="91">
        <v>0.28249999999999997</v>
      </c>
      <c r="BB136" s="91">
        <v>0.28249999999999997</v>
      </c>
      <c r="BC136" s="91"/>
      <c r="BD136" s="91">
        <v>0.28249999999999997</v>
      </c>
      <c r="BE136" s="91">
        <v>0.28249999999999997</v>
      </c>
      <c r="BF136" s="91">
        <v>0.28249999999999997</v>
      </c>
      <c r="BG136" s="91"/>
      <c r="BH136" s="65"/>
      <c r="BI136" s="40"/>
      <c r="BJ136" s="40"/>
      <c r="BK136" s="40"/>
      <c r="BL136" s="40"/>
      <c r="BM136" s="63"/>
      <c r="BN136" s="40"/>
      <c r="BO136" s="40"/>
      <c r="BP136" s="71"/>
      <c r="BQ136" s="71"/>
      <c r="BR136" s="40"/>
      <c r="BS136" s="71"/>
      <c r="BT136" s="40"/>
      <c r="BU136" s="40"/>
      <c r="BV136" s="40"/>
      <c r="BW136" s="49"/>
      <c r="BX136" s="40"/>
      <c r="BY136" s="49"/>
      <c r="BZ136" s="40"/>
      <c r="CA136" s="40"/>
      <c r="CB136" s="40"/>
      <c r="CC136" s="40"/>
      <c r="CD136" s="48"/>
      <c r="CE136" s="48"/>
      <c r="CF136" s="40"/>
      <c r="CG136" s="48"/>
      <c r="CH136" s="40"/>
      <c r="CI136" s="56"/>
      <c r="CJ136" s="56"/>
      <c r="CK136" s="72"/>
      <c r="CL136" s="40"/>
      <c r="CM136" s="56"/>
      <c r="CN136" s="40"/>
      <c r="CO136" s="49"/>
      <c r="CP136" s="49"/>
      <c r="CQ136" s="40"/>
      <c r="CR136" s="56"/>
      <c r="CS136" s="40"/>
      <c r="CT136" s="40"/>
      <c r="CU136" s="41"/>
      <c r="CV136" s="41"/>
      <c r="CW136" s="49"/>
      <c r="CX136" s="40"/>
      <c r="CY136" s="49"/>
      <c r="CZ136" s="40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</row>
    <row r="137" spans="1:118">
      <c r="A137" s="65">
        <v>40634</v>
      </c>
      <c r="B137" s="40"/>
      <c r="C137" s="94"/>
      <c r="D137" s="94"/>
      <c r="E137" s="97"/>
      <c r="F137" s="97"/>
      <c r="G137" s="97"/>
      <c r="H137" s="94"/>
      <c r="I137" s="94"/>
      <c r="J137" s="97"/>
      <c r="K137" s="95"/>
      <c r="L137" s="95"/>
      <c r="M137" s="94"/>
      <c r="N137" s="97"/>
      <c r="O137" s="95"/>
      <c r="P137" s="95"/>
      <c r="Q137" s="94"/>
      <c r="R137" s="97"/>
      <c r="T137" s="577"/>
      <c r="U137" s="577"/>
      <c r="V137" s="577"/>
      <c r="X137" s="543">
        <v>5.7000000000000002E-2</v>
      </c>
      <c r="Y137" s="544">
        <v>0.13750000000000001</v>
      </c>
      <c r="Z137" s="543">
        <v>7.0000000000000001E-3</v>
      </c>
      <c r="AA137" s="543">
        <v>7.0000000000000001E-3</v>
      </c>
      <c r="AB137" s="562">
        <v>0.315</v>
      </c>
      <c r="AC137" s="562">
        <v>1.3149999999999999</v>
      </c>
      <c r="AD137" s="562">
        <v>0.315</v>
      </c>
      <c r="AE137" s="563">
        <v>0.13750000000000001</v>
      </c>
      <c r="AF137" s="91">
        <v>0.13750000000000001</v>
      </c>
      <c r="AG137" s="91">
        <v>0.13750000000000001</v>
      </c>
      <c r="AH137" s="91"/>
      <c r="AI137" s="185">
        <f t="shared" si="3"/>
        <v>40634</v>
      </c>
      <c r="AJ137" s="91">
        <v>0.13750000000000001</v>
      </c>
      <c r="AK137" s="94"/>
      <c r="AL137" s="96"/>
      <c r="AM137" s="91">
        <v>0.13750000000000001</v>
      </c>
      <c r="AN137" s="91">
        <v>0.13750000000000001</v>
      </c>
      <c r="AO137" s="91">
        <v>0.13750000000000001</v>
      </c>
      <c r="AP137" s="91">
        <v>0.13750000000000001</v>
      </c>
      <c r="AQ137" s="91">
        <v>0.13750000000000001</v>
      </c>
      <c r="AR137" s="91">
        <v>0.13750000000000001</v>
      </c>
      <c r="AS137" s="91">
        <v>0.13750000000000001</v>
      </c>
      <c r="AT137" s="91">
        <v>0.13750000000000001</v>
      </c>
      <c r="AU137" s="91"/>
      <c r="AV137" s="91"/>
      <c r="AW137" s="91">
        <v>0.13750000000000001</v>
      </c>
      <c r="AX137" s="91">
        <v>0.13750000000000001</v>
      </c>
      <c r="AY137" s="91">
        <v>0.13750000000000001</v>
      </c>
      <c r="AZ137" s="91">
        <v>0.13750000000000001</v>
      </c>
      <c r="BA137" s="91">
        <v>0.13750000000000001</v>
      </c>
      <c r="BB137" s="91">
        <v>0.13750000000000001</v>
      </c>
      <c r="BC137" s="91"/>
      <c r="BD137" s="91">
        <v>0.13750000000000001</v>
      </c>
      <c r="BE137" s="91">
        <v>0.13750000000000001</v>
      </c>
      <c r="BF137" s="91">
        <v>0.13750000000000001</v>
      </c>
      <c r="BG137" s="91"/>
      <c r="BH137" s="65"/>
      <c r="BI137" s="40"/>
      <c r="BJ137" s="40"/>
      <c r="BK137" s="40"/>
      <c r="BL137" s="40"/>
      <c r="BM137" s="40"/>
      <c r="BN137" s="40"/>
      <c r="BO137" s="40"/>
      <c r="BP137" s="71"/>
      <c r="BQ137" s="71"/>
      <c r="BR137" s="40"/>
      <c r="BS137" s="71"/>
      <c r="BT137" s="40"/>
      <c r="BU137" s="40"/>
      <c r="BV137" s="40"/>
      <c r="BW137" s="49"/>
      <c r="BX137" s="40"/>
      <c r="BY137" s="49"/>
      <c r="BZ137" s="40"/>
      <c r="CA137" s="40"/>
      <c r="CB137" s="40"/>
      <c r="CC137" s="40"/>
      <c r="CD137" s="48"/>
      <c r="CE137" s="48"/>
      <c r="CF137" s="40"/>
      <c r="CG137" s="48"/>
      <c r="CH137" s="40"/>
      <c r="CI137" s="56"/>
      <c r="CJ137" s="56"/>
      <c r="CK137" s="72"/>
      <c r="CL137" s="40"/>
      <c r="CM137" s="56"/>
      <c r="CN137" s="40"/>
      <c r="CO137" s="49"/>
      <c r="CP137" s="49"/>
      <c r="CQ137" s="40"/>
      <c r="CR137" s="56"/>
      <c r="CS137" s="40"/>
      <c r="CT137" s="40"/>
      <c r="CU137" s="41"/>
      <c r="CV137" s="41"/>
      <c r="CW137" s="49"/>
      <c r="CX137" s="40"/>
      <c r="CY137" s="49"/>
      <c r="CZ137" s="40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</row>
    <row r="138" spans="1:118">
      <c r="A138" s="65">
        <v>40664</v>
      </c>
      <c r="B138" s="40"/>
      <c r="C138" s="94"/>
      <c r="D138" s="94"/>
      <c r="E138" s="97"/>
      <c r="F138" s="97"/>
      <c r="G138" s="97"/>
      <c r="H138" s="94"/>
      <c r="I138" s="94"/>
      <c r="J138" s="97"/>
      <c r="K138" s="95"/>
      <c r="L138" s="95"/>
      <c r="M138" s="94"/>
      <c r="N138" s="97"/>
      <c r="O138" s="95"/>
      <c r="P138" s="95"/>
      <c r="Q138" s="94"/>
      <c r="R138" s="97"/>
      <c r="T138" s="577"/>
      <c r="U138" s="577"/>
      <c r="V138" s="577"/>
      <c r="X138" s="543">
        <v>5.7000000000000002E-2</v>
      </c>
      <c r="Y138" s="544">
        <v>0.13750000000000001</v>
      </c>
      <c r="Z138" s="543">
        <v>7.0000000000000001E-3</v>
      </c>
      <c r="AA138" s="543">
        <v>7.0000000000000001E-3</v>
      </c>
      <c r="AB138" s="562">
        <v>0.24249999999999999</v>
      </c>
      <c r="AC138" s="562">
        <v>1.2424999999999999</v>
      </c>
      <c r="AD138" s="562">
        <v>0.24249999999999999</v>
      </c>
      <c r="AE138" s="563">
        <v>0.13750000000000001</v>
      </c>
      <c r="AF138" s="91">
        <v>0.13750000000000001</v>
      </c>
      <c r="AG138" s="91">
        <v>0.13750000000000001</v>
      </c>
      <c r="AH138" s="91"/>
      <c r="AI138" s="185">
        <f t="shared" si="3"/>
        <v>40664</v>
      </c>
      <c r="AJ138" s="91">
        <v>0.13750000000000001</v>
      </c>
      <c r="AK138" s="94"/>
      <c r="AL138" s="96"/>
      <c r="AM138" s="91">
        <v>0.13750000000000001</v>
      </c>
      <c r="AN138" s="91">
        <v>0.13750000000000001</v>
      </c>
      <c r="AO138" s="91">
        <v>0.13750000000000001</v>
      </c>
      <c r="AP138" s="91">
        <v>0.13750000000000001</v>
      </c>
      <c r="AQ138" s="91">
        <v>0.13750000000000001</v>
      </c>
      <c r="AR138" s="91">
        <v>0.13750000000000001</v>
      </c>
      <c r="AS138" s="91">
        <v>0.13750000000000001</v>
      </c>
      <c r="AT138" s="91">
        <v>0.13750000000000001</v>
      </c>
      <c r="AU138" s="91"/>
      <c r="AV138" s="91"/>
      <c r="AW138" s="91">
        <v>0.13750000000000001</v>
      </c>
      <c r="AX138" s="91">
        <v>0.13750000000000001</v>
      </c>
      <c r="AY138" s="91">
        <v>0.13750000000000001</v>
      </c>
      <c r="AZ138" s="91">
        <v>0.13750000000000001</v>
      </c>
      <c r="BA138" s="91">
        <v>0.13750000000000001</v>
      </c>
      <c r="BB138" s="91">
        <v>0.13750000000000001</v>
      </c>
      <c r="BC138" s="91"/>
      <c r="BD138" s="91">
        <v>0.13750000000000001</v>
      </c>
      <c r="BE138" s="91">
        <v>0.13750000000000001</v>
      </c>
      <c r="BF138" s="91">
        <v>0.13750000000000001</v>
      </c>
      <c r="BG138" s="91"/>
      <c r="BH138" s="65"/>
      <c r="BI138" s="40"/>
      <c r="BJ138" s="40"/>
      <c r="BK138" s="40"/>
      <c r="BL138" s="40"/>
      <c r="BM138" s="40"/>
      <c r="BN138" s="40"/>
      <c r="BO138" s="40"/>
      <c r="BP138" s="71"/>
      <c r="BQ138" s="71"/>
      <c r="BR138" s="40"/>
      <c r="BS138" s="71"/>
      <c r="BT138" s="40"/>
      <c r="BU138" s="40"/>
      <c r="BV138" s="40"/>
      <c r="BW138" s="49"/>
      <c r="BX138" s="40"/>
      <c r="BY138" s="49"/>
      <c r="BZ138" s="40"/>
      <c r="CA138" s="40"/>
      <c r="CB138" s="40"/>
      <c r="CC138" s="40"/>
      <c r="CD138" s="48"/>
      <c r="CE138" s="48"/>
      <c r="CF138" s="40"/>
      <c r="CG138" s="48"/>
      <c r="CH138" s="40"/>
      <c r="CI138" s="56"/>
      <c r="CJ138" s="56"/>
      <c r="CK138" s="72"/>
      <c r="CL138" s="40"/>
      <c r="CM138" s="56"/>
      <c r="CN138" s="40"/>
      <c r="CO138" s="49"/>
      <c r="CP138" s="49"/>
      <c r="CQ138" s="40"/>
      <c r="CR138" s="56"/>
      <c r="CS138" s="40"/>
      <c r="CT138" s="40"/>
      <c r="CU138" s="41"/>
      <c r="CV138" s="41"/>
      <c r="CW138" s="49"/>
      <c r="CX138" s="40"/>
      <c r="CY138" s="49"/>
      <c r="CZ138" s="40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</row>
    <row r="139" spans="1:118">
      <c r="A139" s="65">
        <v>40695</v>
      </c>
      <c r="B139" s="40"/>
      <c r="C139" s="94"/>
      <c r="D139" s="94"/>
      <c r="E139" s="97"/>
      <c r="F139" s="97"/>
      <c r="G139" s="97"/>
      <c r="H139" s="94"/>
      <c r="I139" s="94"/>
      <c r="J139" s="97"/>
      <c r="K139" s="95"/>
      <c r="L139" s="95"/>
      <c r="M139" s="94"/>
      <c r="N139" s="97"/>
      <c r="O139" s="95"/>
      <c r="P139" s="95"/>
      <c r="Q139" s="94"/>
      <c r="R139" s="97"/>
      <c r="T139" s="577"/>
      <c r="U139" s="577"/>
      <c r="V139" s="577"/>
      <c r="X139" s="543">
        <v>5.7000000000000002E-2</v>
      </c>
      <c r="Y139" s="544">
        <v>0.13750000000000001</v>
      </c>
      <c r="Z139" s="543">
        <v>7.0000000000000001E-3</v>
      </c>
      <c r="AA139" s="543">
        <v>7.0000000000000001E-3</v>
      </c>
      <c r="AB139" s="562">
        <v>0.23250000000000001</v>
      </c>
      <c r="AC139" s="562">
        <v>1.2324999999999999</v>
      </c>
      <c r="AD139" s="562">
        <v>0.23250000000000001</v>
      </c>
      <c r="AE139" s="563">
        <v>0.13750000000000001</v>
      </c>
      <c r="AF139" s="91">
        <v>0.13750000000000001</v>
      </c>
      <c r="AG139" s="91">
        <v>0.13750000000000001</v>
      </c>
      <c r="AH139" s="91"/>
      <c r="AI139" s="185">
        <f t="shared" si="3"/>
        <v>40695</v>
      </c>
      <c r="AJ139" s="91">
        <v>0.13750000000000001</v>
      </c>
      <c r="AK139" s="94"/>
      <c r="AL139" s="96"/>
      <c r="AM139" s="91">
        <v>0.13750000000000001</v>
      </c>
      <c r="AN139" s="91">
        <v>0.13750000000000001</v>
      </c>
      <c r="AO139" s="91">
        <v>0.13750000000000001</v>
      </c>
      <c r="AP139" s="91">
        <v>0.13750000000000001</v>
      </c>
      <c r="AQ139" s="91">
        <v>0.13750000000000001</v>
      </c>
      <c r="AR139" s="91">
        <v>0.13750000000000001</v>
      </c>
      <c r="AS139" s="91">
        <v>0.13750000000000001</v>
      </c>
      <c r="AT139" s="91">
        <v>0.13750000000000001</v>
      </c>
      <c r="AU139" s="91"/>
      <c r="AV139" s="91"/>
      <c r="AW139" s="91">
        <v>0.13750000000000001</v>
      </c>
      <c r="AX139" s="91">
        <v>0.13750000000000001</v>
      </c>
      <c r="AY139" s="91">
        <v>0.13750000000000001</v>
      </c>
      <c r="AZ139" s="91">
        <v>0.13750000000000001</v>
      </c>
      <c r="BA139" s="91">
        <v>0.13750000000000001</v>
      </c>
      <c r="BB139" s="91">
        <v>0.13750000000000001</v>
      </c>
      <c r="BC139" s="91"/>
      <c r="BD139" s="91">
        <v>0.13750000000000001</v>
      </c>
      <c r="BE139" s="91">
        <v>0.13750000000000001</v>
      </c>
      <c r="BF139" s="91">
        <v>0.13750000000000001</v>
      </c>
      <c r="BG139" s="91"/>
      <c r="BH139" s="65"/>
      <c r="BI139" s="40"/>
      <c r="BJ139" s="40"/>
      <c r="BK139" s="40"/>
      <c r="BL139" s="40"/>
      <c r="BM139" s="40"/>
      <c r="BN139" s="40"/>
      <c r="BO139" s="40"/>
      <c r="BP139" s="71"/>
      <c r="BQ139" s="71"/>
      <c r="BR139" s="40"/>
      <c r="BS139" s="71"/>
      <c r="BT139" s="40"/>
      <c r="BU139" s="40"/>
      <c r="BV139" s="40"/>
      <c r="BW139" s="49"/>
      <c r="BX139" s="40"/>
      <c r="BY139" s="49"/>
      <c r="BZ139" s="40"/>
      <c r="CA139" s="40"/>
      <c r="CB139" s="40"/>
      <c r="CC139" s="40"/>
      <c r="CD139" s="48"/>
      <c r="CE139" s="48"/>
      <c r="CF139" s="40"/>
      <c r="CG139" s="48"/>
      <c r="CH139" s="40"/>
      <c r="CI139" s="56"/>
      <c r="CJ139" s="56"/>
      <c r="CK139" s="72"/>
      <c r="CL139" s="40"/>
      <c r="CM139" s="56"/>
      <c r="CN139" s="40"/>
      <c r="CO139" s="49"/>
      <c r="CP139" s="49"/>
      <c r="CQ139" s="40"/>
      <c r="CR139" s="56"/>
      <c r="CS139" s="40"/>
      <c r="CT139" s="40"/>
      <c r="CU139" s="41"/>
      <c r="CV139" s="41"/>
      <c r="CW139" s="49"/>
      <c r="CX139" s="40"/>
      <c r="CY139" s="49"/>
      <c r="CZ139" s="40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</row>
    <row r="140" spans="1:118">
      <c r="A140" s="65">
        <v>40725</v>
      </c>
      <c r="B140" s="40"/>
      <c r="C140" s="94"/>
      <c r="D140" s="94"/>
      <c r="E140" s="97"/>
      <c r="F140" s="97"/>
      <c r="G140" s="97"/>
      <c r="H140" s="94"/>
      <c r="I140" s="94"/>
      <c r="J140" s="97"/>
      <c r="K140" s="95"/>
      <c r="L140" s="95"/>
      <c r="M140" s="94"/>
      <c r="N140" s="97"/>
      <c r="O140" s="95"/>
      <c r="P140" s="95"/>
      <c r="Q140" s="94"/>
      <c r="R140" s="97"/>
      <c r="T140" s="577"/>
      <c r="U140" s="577"/>
      <c r="V140" s="577"/>
      <c r="X140" s="543">
        <v>5.7000000000000002E-2</v>
      </c>
      <c r="Y140" s="544">
        <v>0.13500000000000001</v>
      </c>
      <c r="Z140" s="543">
        <v>7.0000000000000001E-3</v>
      </c>
      <c r="AA140" s="543">
        <v>7.0000000000000001E-3</v>
      </c>
      <c r="AB140" s="562">
        <v>0.23250000000000001</v>
      </c>
      <c r="AC140" s="562">
        <v>1.2324999999999999</v>
      </c>
      <c r="AD140" s="562">
        <v>0.23250000000000001</v>
      </c>
      <c r="AE140" s="563">
        <v>0.13500000000000001</v>
      </c>
      <c r="AF140" s="91">
        <v>0.13500000000000001</v>
      </c>
      <c r="AG140" s="91">
        <v>0.13500000000000001</v>
      </c>
      <c r="AH140" s="91"/>
      <c r="AI140" s="185">
        <f t="shared" si="3"/>
        <v>40725</v>
      </c>
      <c r="AJ140" s="91">
        <v>0.13500000000000001</v>
      </c>
      <c r="AK140" s="94"/>
      <c r="AL140" s="96"/>
      <c r="AM140" s="91">
        <v>0.13500000000000001</v>
      </c>
      <c r="AN140" s="91">
        <v>0.13500000000000001</v>
      </c>
      <c r="AO140" s="91">
        <v>0.13500000000000001</v>
      </c>
      <c r="AP140" s="91">
        <v>0.13500000000000001</v>
      </c>
      <c r="AQ140" s="91">
        <v>0.13500000000000001</v>
      </c>
      <c r="AR140" s="91">
        <v>0.13500000000000001</v>
      </c>
      <c r="AS140" s="91">
        <v>0.13500000000000001</v>
      </c>
      <c r="AT140" s="91">
        <v>0.13500000000000001</v>
      </c>
      <c r="AU140" s="91"/>
      <c r="AV140" s="91"/>
      <c r="AW140" s="91">
        <v>0.13500000000000001</v>
      </c>
      <c r="AX140" s="91">
        <v>0.13500000000000001</v>
      </c>
      <c r="AY140" s="91">
        <v>0.13500000000000001</v>
      </c>
      <c r="AZ140" s="91">
        <v>0.13500000000000001</v>
      </c>
      <c r="BA140" s="91">
        <v>0.13500000000000001</v>
      </c>
      <c r="BB140" s="91">
        <v>0.13500000000000001</v>
      </c>
      <c r="BC140" s="91"/>
      <c r="BD140" s="91">
        <v>0.13500000000000001</v>
      </c>
      <c r="BE140" s="91">
        <v>0.13500000000000001</v>
      </c>
      <c r="BF140" s="91">
        <v>0.13500000000000001</v>
      </c>
      <c r="BG140" s="91"/>
      <c r="BH140" s="65"/>
      <c r="BI140" s="40"/>
      <c r="BJ140" s="40"/>
      <c r="BK140" s="40"/>
      <c r="BL140" s="40"/>
      <c r="BM140" s="40"/>
      <c r="BN140" s="40"/>
      <c r="BO140" s="40"/>
      <c r="BP140" s="71"/>
      <c r="BQ140" s="71"/>
      <c r="BR140" s="40"/>
      <c r="BS140" s="71"/>
      <c r="BT140" s="40"/>
      <c r="BU140" s="40"/>
      <c r="BV140" s="40"/>
      <c r="BW140" s="49"/>
      <c r="BX140" s="40"/>
      <c r="BY140" s="49"/>
      <c r="BZ140" s="40"/>
      <c r="CA140" s="40"/>
      <c r="CB140" s="40"/>
      <c r="CC140" s="40"/>
      <c r="CD140" s="48"/>
      <c r="CE140" s="48"/>
      <c r="CF140" s="40"/>
      <c r="CG140" s="48"/>
      <c r="CH140" s="40"/>
      <c r="CI140" s="56"/>
      <c r="CJ140" s="56"/>
      <c r="CK140" s="72"/>
      <c r="CL140" s="40"/>
      <c r="CM140" s="56"/>
      <c r="CN140" s="40"/>
      <c r="CO140" s="49"/>
      <c r="CP140" s="49"/>
      <c r="CQ140" s="40"/>
      <c r="CR140" s="56"/>
      <c r="CS140" s="40"/>
      <c r="CT140" s="40"/>
      <c r="CU140" s="41"/>
      <c r="CV140" s="41"/>
      <c r="CW140" s="49"/>
      <c r="CX140" s="40"/>
      <c r="CY140" s="49"/>
      <c r="CZ140" s="40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</row>
    <row r="141" spans="1:118">
      <c r="A141" s="65">
        <v>40756</v>
      </c>
      <c r="B141" s="40"/>
      <c r="C141" s="94"/>
      <c r="D141" s="94"/>
      <c r="E141" s="97"/>
      <c r="F141" s="97"/>
      <c r="G141" s="97"/>
      <c r="H141" s="94"/>
      <c r="I141" s="94"/>
      <c r="J141" s="97"/>
      <c r="K141" s="95"/>
      <c r="L141" s="95"/>
      <c r="M141" s="94"/>
      <c r="N141" s="97"/>
      <c r="O141" s="95"/>
      <c r="P141" s="95"/>
      <c r="Q141" s="94"/>
      <c r="R141" s="97"/>
      <c r="T141" s="577"/>
      <c r="U141" s="577"/>
      <c r="V141" s="577"/>
      <c r="X141" s="543">
        <v>5.7000000000000002E-2</v>
      </c>
      <c r="Y141" s="544">
        <v>0.13250000000000001</v>
      </c>
      <c r="Z141" s="543">
        <v>7.0000000000000001E-3</v>
      </c>
      <c r="AA141" s="543">
        <v>7.0000000000000001E-3</v>
      </c>
      <c r="AB141" s="562">
        <v>0.23250000000000001</v>
      </c>
      <c r="AC141" s="562">
        <v>1.2324999999999999</v>
      </c>
      <c r="AD141" s="562">
        <v>0.23250000000000001</v>
      </c>
      <c r="AE141" s="563">
        <v>0.13250000000000001</v>
      </c>
      <c r="AF141" s="91">
        <v>0.13250000000000001</v>
      </c>
      <c r="AG141" s="91">
        <v>0.13250000000000001</v>
      </c>
      <c r="AH141" s="91"/>
      <c r="AI141" s="185">
        <f t="shared" si="3"/>
        <v>40756</v>
      </c>
      <c r="AJ141" s="91">
        <v>0.13250000000000001</v>
      </c>
      <c r="AK141" s="94"/>
      <c r="AL141" s="96"/>
      <c r="AM141" s="91">
        <v>0.13250000000000001</v>
      </c>
      <c r="AN141" s="91">
        <v>0.13250000000000001</v>
      </c>
      <c r="AO141" s="91">
        <v>0.13250000000000001</v>
      </c>
      <c r="AP141" s="91">
        <v>0.13250000000000001</v>
      </c>
      <c r="AQ141" s="91">
        <v>0.13250000000000001</v>
      </c>
      <c r="AR141" s="91">
        <v>0.13250000000000001</v>
      </c>
      <c r="AS141" s="91">
        <v>0.13250000000000001</v>
      </c>
      <c r="AT141" s="91">
        <v>0.13250000000000001</v>
      </c>
      <c r="AU141" s="91"/>
      <c r="AV141" s="91"/>
      <c r="AW141" s="91">
        <v>0.13250000000000001</v>
      </c>
      <c r="AX141" s="91">
        <v>0.13250000000000001</v>
      </c>
      <c r="AY141" s="91">
        <v>0.13250000000000001</v>
      </c>
      <c r="AZ141" s="91">
        <v>0.13250000000000001</v>
      </c>
      <c r="BA141" s="91">
        <v>0.13250000000000001</v>
      </c>
      <c r="BB141" s="91">
        <v>0.13250000000000001</v>
      </c>
      <c r="BC141" s="91"/>
      <c r="BD141" s="91">
        <v>0.13250000000000001</v>
      </c>
      <c r="BE141" s="91">
        <v>0.13250000000000001</v>
      </c>
      <c r="BF141" s="91">
        <v>0.13250000000000001</v>
      </c>
      <c r="BG141" s="91"/>
      <c r="BH141" s="65"/>
      <c r="BI141" s="40"/>
      <c r="BJ141" s="40"/>
      <c r="BK141" s="40"/>
      <c r="BL141" s="40"/>
      <c r="BM141" s="40"/>
      <c r="BN141" s="40"/>
      <c r="BO141" s="40"/>
      <c r="BP141" s="71"/>
      <c r="BQ141" s="71"/>
      <c r="BR141" s="40"/>
      <c r="BS141" s="71"/>
      <c r="BT141" s="40"/>
      <c r="BU141" s="40"/>
      <c r="BV141" s="40"/>
      <c r="BW141" s="49"/>
      <c r="BX141" s="40"/>
      <c r="BY141" s="49"/>
      <c r="BZ141" s="40"/>
      <c r="CA141" s="40"/>
      <c r="CB141" s="40"/>
      <c r="CC141" s="40"/>
      <c r="CD141" s="48"/>
      <c r="CE141" s="48"/>
      <c r="CF141" s="40"/>
      <c r="CG141" s="48"/>
      <c r="CH141" s="40"/>
      <c r="CI141" s="56"/>
      <c r="CJ141" s="56"/>
      <c r="CK141" s="72"/>
      <c r="CL141" s="40"/>
      <c r="CM141" s="56"/>
      <c r="CN141" s="40"/>
      <c r="CO141" s="49"/>
      <c r="CP141" s="49"/>
      <c r="CQ141" s="40"/>
      <c r="CR141" s="56"/>
      <c r="CS141" s="40"/>
      <c r="CT141" s="40"/>
      <c r="CU141" s="41"/>
      <c r="CV141" s="41"/>
      <c r="CW141" s="49"/>
      <c r="CX141" s="40"/>
      <c r="CY141" s="49"/>
      <c r="CZ141" s="40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</row>
    <row r="142" spans="1:118">
      <c r="A142" s="65">
        <v>40787</v>
      </c>
      <c r="B142" s="40"/>
      <c r="C142" s="94"/>
      <c r="D142" s="94"/>
      <c r="E142" s="97"/>
      <c r="F142" s="97"/>
      <c r="G142" s="97"/>
      <c r="H142" s="94"/>
      <c r="I142" s="94"/>
      <c r="J142" s="97"/>
      <c r="K142" s="95"/>
      <c r="L142" s="95"/>
      <c r="M142" s="94"/>
      <c r="N142" s="97"/>
      <c r="O142" s="95"/>
      <c r="P142" s="95"/>
      <c r="Q142" s="94"/>
      <c r="R142" s="97"/>
      <c r="T142" s="577"/>
      <c r="U142" s="577"/>
      <c r="V142" s="577"/>
      <c r="X142" s="543">
        <v>5.7000000000000002E-2</v>
      </c>
      <c r="Y142" s="544">
        <v>0.13250000000000001</v>
      </c>
      <c r="Z142" s="543">
        <v>7.0000000000000001E-3</v>
      </c>
      <c r="AA142" s="543">
        <v>7.0000000000000001E-3</v>
      </c>
      <c r="AB142" s="562">
        <v>0.23250000000000001</v>
      </c>
      <c r="AC142" s="562">
        <v>1.2324999999999999</v>
      </c>
      <c r="AD142" s="562">
        <v>0.23250000000000001</v>
      </c>
      <c r="AE142" s="563">
        <v>0.13250000000000001</v>
      </c>
      <c r="AF142" s="91">
        <v>0.13250000000000001</v>
      </c>
      <c r="AG142" s="91">
        <v>0.13250000000000001</v>
      </c>
      <c r="AH142" s="91"/>
      <c r="AI142" s="185">
        <f t="shared" si="3"/>
        <v>40787</v>
      </c>
      <c r="AJ142" s="91">
        <v>0.13250000000000001</v>
      </c>
      <c r="AK142" s="94"/>
      <c r="AL142" s="96"/>
      <c r="AM142" s="91">
        <v>0.13250000000000001</v>
      </c>
      <c r="AN142" s="91">
        <v>0.13250000000000001</v>
      </c>
      <c r="AO142" s="91">
        <v>0.13250000000000001</v>
      </c>
      <c r="AP142" s="91">
        <v>0.13250000000000001</v>
      </c>
      <c r="AQ142" s="91">
        <v>0.13250000000000001</v>
      </c>
      <c r="AR142" s="91">
        <v>0.13250000000000001</v>
      </c>
      <c r="AS142" s="91">
        <v>0.13250000000000001</v>
      </c>
      <c r="AT142" s="91">
        <v>0.13250000000000001</v>
      </c>
      <c r="AU142" s="91"/>
      <c r="AV142" s="91"/>
      <c r="AW142" s="91">
        <v>0.13250000000000001</v>
      </c>
      <c r="AX142" s="91">
        <v>0.13250000000000001</v>
      </c>
      <c r="AY142" s="91">
        <v>0.13250000000000001</v>
      </c>
      <c r="AZ142" s="91">
        <v>0.13250000000000001</v>
      </c>
      <c r="BA142" s="91">
        <v>0.13250000000000001</v>
      </c>
      <c r="BB142" s="91">
        <v>0.13250000000000001</v>
      </c>
      <c r="BC142" s="91"/>
      <c r="BD142" s="91">
        <v>0.13250000000000001</v>
      </c>
      <c r="BE142" s="91">
        <v>0.13250000000000001</v>
      </c>
      <c r="BF142" s="91">
        <v>0.13250000000000001</v>
      </c>
      <c r="BG142" s="91"/>
      <c r="BH142" s="65"/>
      <c r="BI142" s="40"/>
      <c r="BJ142" s="40"/>
      <c r="BK142" s="40"/>
      <c r="BL142" s="40"/>
      <c r="BM142" s="40"/>
      <c r="BN142" s="40"/>
      <c r="BO142" s="40"/>
      <c r="BP142" s="71"/>
      <c r="BQ142" s="71"/>
      <c r="BR142" s="40"/>
      <c r="BS142" s="71"/>
      <c r="BT142" s="40"/>
      <c r="BU142" s="40"/>
      <c r="BV142" s="40"/>
      <c r="BW142" s="49"/>
      <c r="BX142" s="40"/>
      <c r="BY142" s="49"/>
      <c r="BZ142" s="40"/>
      <c r="CA142" s="40"/>
      <c r="CB142" s="40"/>
      <c r="CC142" s="40"/>
      <c r="CD142" s="48"/>
      <c r="CE142" s="48"/>
      <c r="CF142" s="40"/>
      <c r="CG142" s="48"/>
      <c r="CH142" s="40"/>
      <c r="CI142" s="56"/>
      <c r="CJ142" s="56"/>
      <c r="CK142" s="72"/>
      <c r="CL142" s="40"/>
      <c r="CM142" s="56"/>
      <c r="CN142" s="40"/>
      <c r="CO142" s="49"/>
      <c r="CP142" s="49"/>
      <c r="CQ142" s="40"/>
      <c r="CR142" s="56"/>
      <c r="CS142" s="40"/>
      <c r="CT142" s="40"/>
      <c r="CU142" s="41"/>
      <c r="CV142" s="41"/>
      <c r="CW142" s="49"/>
      <c r="CX142" s="40"/>
      <c r="CY142" s="49"/>
      <c r="CZ142" s="40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</row>
    <row r="143" spans="1:118">
      <c r="A143" s="65">
        <v>40817</v>
      </c>
      <c r="B143" s="40"/>
      <c r="C143" s="94"/>
      <c r="D143" s="94"/>
      <c r="E143" s="97"/>
      <c r="F143" s="97"/>
      <c r="G143" s="97"/>
      <c r="H143" s="94"/>
      <c r="I143" s="94"/>
      <c r="J143" s="97"/>
      <c r="K143" s="95"/>
      <c r="L143" s="95"/>
      <c r="M143" s="94"/>
      <c r="N143" s="97"/>
      <c r="O143" s="95"/>
      <c r="P143" s="95"/>
      <c r="Q143" s="94"/>
      <c r="R143" s="97"/>
      <c r="T143" s="577"/>
      <c r="U143" s="577"/>
      <c r="V143" s="577"/>
      <c r="X143" s="543">
        <v>5.7000000000000002E-2</v>
      </c>
      <c r="Y143" s="544">
        <v>0.13250000000000001</v>
      </c>
      <c r="Z143" s="543">
        <v>7.0000000000000001E-3</v>
      </c>
      <c r="AA143" s="543">
        <v>7.0000000000000001E-3</v>
      </c>
      <c r="AB143" s="562">
        <v>0.25</v>
      </c>
      <c r="AC143" s="562">
        <v>1.25</v>
      </c>
      <c r="AD143" s="562">
        <v>0.25</v>
      </c>
      <c r="AE143" s="563">
        <v>0.13250000000000001</v>
      </c>
      <c r="AF143" s="91">
        <v>0.13250000000000001</v>
      </c>
      <c r="AG143" s="91">
        <v>0.13250000000000001</v>
      </c>
      <c r="AH143" s="91"/>
      <c r="AI143" s="185">
        <f t="shared" si="3"/>
        <v>40817</v>
      </c>
      <c r="AJ143" s="91">
        <v>0.13250000000000001</v>
      </c>
      <c r="AK143" s="94"/>
      <c r="AL143" s="96"/>
      <c r="AM143" s="91">
        <v>0.13250000000000001</v>
      </c>
      <c r="AN143" s="91">
        <v>0.13250000000000001</v>
      </c>
      <c r="AO143" s="91">
        <v>0.13250000000000001</v>
      </c>
      <c r="AP143" s="91">
        <v>0.13250000000000001</v>
      </c>
      <c r="AQ143" s="91">
        <v>0.13250000000000001</v>
      </c>
      <c r="AR143" s="91">
        <v>0.13250000000000001</v>
      </c>
      <c r="AS143" s="91">
        <v>0.13250000000000001</v>
      </c>
      <c r="AT143" s="91">
        <v>0.13250000000000001</v>
      </c>
      <c r="AU143" s="91"/>
      <c r="AV143" s="91"/>
      <c r="AW143" s="91">
        <v>0.13250000000000001</v>
      </c>
      <c r="AX143" s="91">
        <v>0.13250000000000001</v>
      </c>
      <c r="AY143" s="91">
        <v>0.13250000000000001</v>
      </c>
      <c r="AZ143" s="91">
        <v>0.13250000000000001</v>
      </c>
      <c r="BA143" s="91">
        <v>0.13250000000000001</v>
      </c>
      <c r="BB143" s="91">
        <v>0.13250000000000001</v>
      </c>
      <c r="BC143" s="91"/>
      <c r="BD143" s="91">
        <v>0.13250000000000001</v>
      </c>
      <c r="BE143" s="91">
        <v>0.13250000000000001</v>
      </c>
      <c r="BF143" s="91">
        <v>0.13250000000000001</v>
      </c>
      <c r="BG143" s="91"/>
      <c r="BH143" s="65"/>
      <c r="BI143" s="40"/>
      <c r="BJ143" s="40"/>
      <c r="BK143" s="40"/>
      <c r="BL143" s="40"/>
      <c r="BM143" s="40"/>
      <c r="BN143" s="40"/>
      <c r="BO143" s="40"/>
      <c r="BP143" s="71"/>
      <c r="BQ143" s="71"/>
      <c r="BR143" s="40"/>
      <c r="BS143" s="71"/>
      <c r="BT143" s="40"/>
      <c r="BU143" s="40"/>
      <c r="BV143" s="40"/>
      <c r="BW143" s="49"/>
      <c r="BX143" s="40"/>
      <c r="BY143" s="49"/>
      <c r="BZ143" s="40"/>
      <c r="CA143" s="40"/>
      <c r="CB143" s="40"/>
      <c r="CC143" s="40"/>
      <c r="CD143" s="48"/>
      <c r="CE143" s="48"/>
      <c r="CF143" s="40"/>
      <c r="CG143" s="48"/>
      <c r="CH143" s="40"/>
      <c r="CI143" s="56"/>
      <c r="CJ143" s="56"/>
      <c r="CK143" s="72"/>
      <c r="CL143" s="40"/>
      <c r="CM143" s="56"/>
      <c r="CN143" s="40"/>
      <c r="CO143" s="49"/>
      <c r="CP143" s="49"/>
      <c r="CQ143" s="40"/>
      <c r="CR143" s="56"/>
      <c r="CS143" s="40"/>
      <c r="CT143" s="40"/>
      <c r="CU143" s="41"/>
      <c r="CV143" s="41"/>
      <c r="CW143" s="49"/>
      <c r="CX143" s="40"/>
      <c r="CY143" s="49"/>
      <c r="CZ143" s="40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</row>
    <row r="144" spans="1:118">
      <c r="A144" s="65">
        <v>40848</v>
      </c>
      <c r="B144" s="40"/>
      <c r="C144" s="94"/>
      <c r="D144" s="94"/>
      <c r="E144" s="97"/>
      <c r="F144" s="97"/>
      <c r="G144" s="97"/>
      <c r="H144" s="94"/>
      <c r="I144" s="94"/>
      <c r="J144" s="97"/>
      <c r="K144" s="95"/>
      <c r="L144" s="95"/>
      <c r="M144" s="94"/>
      <c r="N144" s="97"/>
      <c r="O144" s="95"/>
      <c r="P144" s="95"/>
      <c r="Q144" s="94"/>
      <c r="R144" s="97"/>
      <c r="T144" s="577"/>
      <c r="U144" s="577"/>
      <c r="V144" s="577"/>
      <c r="X144" s="543">
        <v>0.20499999999999999</v>
      </c>
      <c r="Y144" s="544">
        <v>0.26750000000000002</v>
      </c>
      <c r="Z144" s="543">
        <v>0.155</v>
      </c>
      <c r="AA144" s="543">
        <v>0.155</v>
      </c>
      <c r="AB144" s="562">
        <v>0.51749999999999996</v>
      </c>
      <c r="AC144" s="562">
        <v>1.5175000000000001</v>
      </c>
      <c r="AD144" s="562">
        <v>0.51749999999999996</v>
      </c>
      <c r="AE144" s="563">
        <v>0.26750000000000002</v>
      </c>
      <c r="AF144" s="91">
        <v>0.26750000000000002</v>
      </c>
      <c r="AG144" s="91">
        <v>0.26750000000000002</v>
      </c>
      <c r="AH144" s="91"/>
      <c r="AI144" s="185">
        <f t="shared" si="3"/>
        <v>40848</v>
      </c>
      <c r="AJ144" s="91">
        <v>0.26750000000000002</v>
      </c>
      <c r="AK144" s="94"/>
      <c r="AL144" s="96"/>
      <c r="AM144" s="91">
        <v>0.26750000000000002</v>
      </c>
      <c r="AN144" s="91">
        <v>0.26750000000000002</v>
      </c>
      <c r="AO144" s="91">
        <v>0.26750000000000002</v>
      </c>
      <c r="AP144" s="91">
        <v>0.26750000000000002</v>
      </c>
      <c r="AQ144" s="91">
        <v>0.26750000000000002</v>
      </c>
      <c r="AR144" s="91">
        <v>0.26750000000000002</v>
      </c>
      <c r="AS144" s="91">
        <v>0.26750000000000002</v>
      </c>
      <c r="AT144" s="91">
        <v>0.26750000000000002</v>
      </c>
      <c r="AU144" s="91"/>
      <c r="AV144" s="91"/>
      <c r="AW144" s="91">
        <v>0.26750000000000002</v>
      </c>
      <c r="AX144" s="91">
        <v>0.26750000000000002</v>
      </c>
      <c r="AY144" s="91">
        <v>0.26750000000000002</v>
      </c>
      <c r="AZ144" s="91">
        <v>0.26750000000000002</v>
      </c>
      <c r="BA144" s="91">
        <v>0.26750000000000002</v>
      </c>
      <c r="BB144" s="91">
        <v>0.26750000000000002</v>
      </c>
      <c r="BC144" s="91"/>
      <c r="BD144" s="91">
        <v>0.26750000000000002</v>
      </c>
      <c r="BE144" s="91">
        <v>0.26750000000000002</v>
      </c>
      <c r="BF144" s="91">
        <v>0.26750000000000002</v>
      </c>
      <c r="BG144" s="91"/>
      <c r="BH144" s="65"/>
      <c r="BI144" s="40"/>
      <c r="BJ144" s="40"/>
      <c r="BK144" s="40"/>
      <c r="BL144" s="40"/>
      <c r="BM144" s="40"/>
      <c r="BN144" s="40"/>
      <c r="BO144" s="40"/>
      <c r="BP144" s="71"/>
      <c r="BQ144" s="71"/>
      <c r="BR144" s="40"/>
      <c r="BS144" s="71"/>
      <c r="BT144" s="40"/>
      <c r="BU144" s="40"/>
      <c r="BV144" s="40"/>
      <c r="BW144" s="49"/>
      <c r="BX144" s="40"/>
      <c r="BY144" s="49"/>
      <c r="BZ144" s="40"/>
      <c r="CA144" s="40"/>
      <c r="CB144" s="40"/>
      <c r="CC144" s="40"/>
      <c r="CD144" s="48"/>
      <c r="CE144" s="48"/>
      <c r="CF144" s="40"/>
      <c r="CG144" s="48"/>
      <c r="CH144" s="40"/>
      <c r="CI144" s="56"/>
      <c r="CJ144" s="56"/>
      <c r="CK144" s="72"/>
      <c r="CL144" s="40"/>
      <c r="CM144" s="56"/>
      <c r="CN144" s="40"/>
      <c r="CO144" s="49"/>
      <c r="CP144" s="49"/>
      <c r="CQ144" s="40"/>
      <c r="CR144" s="56"/>
      <c r="CS144" s="40"/>
      <c r="CT144" s="40"/>
      <c r="CU144" s="41"/>
      <c r="CV144" s="41"/>
      <c r="CW144" s="49"/>
      <c r="CX144" s="40"/>
      <c r="CY144" s="49"/>
      <c r="CZ144" s="40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</row>
    <row r="145" spans="1:118">
      <c r="A145" s="65">
        <v>40878</v>
      </c>
      <c r="B145" s="40"/>
      <c r="C145" s="94"/>
      <c r="D145" s="94"/>
      <c r="E145" s="97"/>
      <c r="F145" s="97"/>
      <c r="G145" s="97"/>
      <c r="H145" s="94"/>
      <c r="I145" s="94"/>
      <c r="J145" s="97"/>
      <c r="K145" s="95"/>
      <c r="L145" s="95"/>
      <c r="M145" s="94"/>
      <c r="N145" s="97"/>
      <c r="O145" s="95"/>
      <c r="P145" s="95"/>
      <c r="Q145" s="94"/>
      <c r="R145" s="97"/>
      <c r="T145" s="577"/>
      <c r="U145" s="577"/>
      <c r="V145" s="577"/>
      <c r="X145" s="543">
        <v>0.23499999999999999</v>
      </c>
      <c r="Y145" s="544">
        <v>0.315</v>
      </c>
      <c r="Z145" s="543">
        <v>0.185</v>
      </c>
      <c r="AA145" s="543">
        <v>0.185</v>
      </c>
      <c r="AB145" s="562">
        <v>0.88</v>
      </c>
      <c r="AC145" s="562">
        <v>1.88</v>
      </c>
      <c r="AD145" s="562">
        <v>0.88</v>
      </c>
      <c r="AE145" s="563">
        <v>0.315</v>
      </c>
      <c r="AF145" s="91">
        <v>0.315</v>
      </c>
      <c r="AG145" s="91">
        <v>0.315</v>
      </c>
      <c r="AH145" s="91"/>
      <c r="AI145" s="185">
        <f t="shared" si="3"/>
        <v>40878</v>
      </c>
      <c r="AJ145" s="91">
        <v>0.315</v>
      </c>
      <c r="AK145" s="94"/>
      <c r="AL145" s="96"/>
      <c r="AM145" s="91">
        <v>0.315</v>
      </c>
      <c r="AN145" s="91">
        <v>0.315</v>
      </c>
      <c r="AO145" s="91">
        <v>0.315</v>
      </c>
      <c r="AP145" s="91">
        <v>0.315</v>
      </c>
      <c r="AQ145" s="91">
        <v>0.315</v>
      </c>
      <c r="AR145" s="91">
        <v>0.315</v>
      </c>
      <c r="AS145" s="91">
        <v>0.315</v>
      </c>
      <c r="AT145" s="91">
        <v>0.315</v>
      </c>
      <c r="AU145" s="91"/>
      <c r="AV145" s="91"/>
      <c r="AW145" s="91">
        <v>0.315</v>
      </c>
      <c r="AX145" s="91">
        <v>0.315</v>
      </c>
      <c r="AY145" s="91">
        <v>0.315</v>
      </c>
      <c r="AZ145" s="91">
        <v>0.315</v>
      </c>
      <c r="BA145" s="91">
        <v>0.315</v>
      </c>
      <c r="BB145" s="91">
        <v>0.315</v>
      </c>
      <c r="BC145" s="91"/>
      <c r="BD145" s="91">
        <v>0.315</v>
      </c>
      <c r="BE145" s="91">
        <v>0.315</v>
      </c>
      <c r="BF145" s="91">
        <v>0.315</v>
      </c>
      <c r="BG145" s="91"/>
      <c r="BH145" s="65"/>
      <c r="BI145" s="40"/>
      <c r="BJ145" s="40"/>
      <c r="BK145" s="40"/>
      <c r="BL145" s="40"/>
      <c r="BM145" s="40"/>
      <c r="BN145" s="40"/>
      <c r="BO145" s="40"/>
      <c r="BP145" s="71"/>
      <c r="BQ145" s="71"/>
      <c r="BR145" s="40"/>
      <c r="BS145" s="71"/>
      <c r="BT145" s="40"/>
      <c r="BU145" s="40"/>
      <c r="BV145" s="40"/>
      <c r="BW145" s="49"/>
      <c r="BX145" s="40"/>
      <c r="BY145" s="49"/>
      <c r="BZ145" s="40"/>
      <c r="CA145" s="40"/>
      <c r="CB145" s="40"/>
      <c r="CC145" s="40"/>
      <c r="CD145" s="48"/>
      <c r="CE145" s="48"/>
      <c r="CF145" s="40"/>
      <c r="CG145" s="48"/>
      <c r="CH145" s="40"/>
      <c r="CI145" s="56"/>
      <c r="CJ145" s="56"/>
      <c r="CK145" s="72"/>
      <c r="CL145" s="40"/>
      <c r="CM145" s="56"/>
      <c r="CN145" s="40"/>
      <c r="CO145" s="49"/>
      <c r="CP145" s="49"/>
      <c r="CQ145" s="40"/>
      <c r="CR145" s="56"/>
      <c r="CS145" s="40"/>
      <c r="CT145" s="40"/>
      <c r="CU145" s="41"/>
      <c r="CV145" s="41"/>
      <c r="CW145" s="49"/>
      <c r="CX145" s="40"/>
      <c r="CY145" s="49"/>
      <c r="CZ145" s="40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</row>
    <row r="146" spans="1:118">
      <c r="A146" s="65">
        <v>40909</v>
      </c>
      <c r="B146" s="40"/>
      <c r="C146" s="94"/>
      <c r="D146" s="94"/>
      <c r="E146" s="97"/>
      <c r="F146" s="97"/>
      <c r="G146" s="97"/>
      <c r="H146" s="94"/>
      <c r="I146" s="94"/>
      <c r="J146" s="97"/>
      <c r="K146" s="95"/>
      <c r="L146" s="95"/>
      <c r="M146" s="94"/>
      <c r="N146" s="97"/>
      <c r="O146" s="95"/>
      <c r="P146" s="95"/>
      <c r="Q146" s="94"/>
      <c r="R146" s="97"/>
      <c r="T146" s="577"/>
      <c r="U146" s="577"/>
      <c r="V146" s="577"/>
      <c r="X146" s="543">
        <v>0.28499999999999998</v>
      </c>
      <c r="Y146" s="544">
        <v>0.38250000000000001</v>
      </c>
      <c r="Z146" s="543">
        <v>0.23499999999999999</v>
      </c>
      <c r="AA146" s="543">
        <v>0.23499999999999999</v>
      </c>
      <c r="AB146" s="562">
        <v>1.17</v>
      </c>
      <c r="AC146" s="562">
        <v>2.17</v>
      </c>
      <c r="AD146" s="562">
        <v>1.17</v>
      </c>
      <c r="AE146" s="563">
        <v>0.38250000000000001</v>
      </c>
      <c r="AF146" s="91">
        <v>0.38250000000000001</v>
      </c>
      <c r="AG146" s="91">
        <v>0.38250000000000001</v>
      </c>
      <c r="AH146" s="91"/>
      <c r="AI146" s="185">
        <f t="shared" si="3"/>
        <v>40909</v>
      </c>
      <c r="AJ146" s="91">
        <v>0.38250000000000001</v>
      </c>
      <c r="AK146" s="94"/>
      <c r="AL146" s="96"/>
      <c r="AM146" s="91">
        <v>0.38250000000000001</v>
      </c>
      <c r="AN146" s="91">
        <v>0.38250000000000001</v>
      </c>
      <c r="AO146" s="91">
        <v>0.38250000000000001</v>
      </c>
      <c r="AP146" s="91">
        <v>0.38250000000000001</v>
      </c>
      <c r="AQ146" s="91">
        <v>0.38250000000000001</v>
      </c>
      <c r="AR146" s="91">
        <v>0.38250000000000001</v>
      </c>
      <c r="AS146" s="91">
        <v>0.38250000000000001</v>
      </c>
      <c r="AT146" s="91">
        <v>0.38250000000000001</v>
      </c>
      <c r="AU146" s="91"/>
      <c r="AV146" s="91"/>
      <c r="AW146" s="91">
        <v>0.38250000000000001</v>
      </c>
      <c r="AX146" s="91">
        <v>0.38250000000000001</v>
      </c>
      <c r="AY146" s="91">
        <v>0.38250000000000001</v>
      </c>
      <c r="AZ146" s="91">
        <v>0.38250000000000001</v>
      </c>
      <c r="BA146" s="91">
        <v>0.38250000000000001</v>
      </c>
      <c r="BB146" s="91">
        <v>0.38250000000000001</v>
      </c>
      <c r="BC146" s="91"/>
      <c r="BD146" s="91">
        <v>0.38250000000000001</v>
      </c>
      <c r="BE146" s="91">
        <v>0.38250000000000001</v>
      </c>
      <c r="BF146" s="91">
        <v>0.38250000000000001</v>
      </c>
      <c r="BG146" s="91"/>
      <c r="BH146" s="65"/>
      <c r="BI146" s="40"/>
      <c r="BJ146" s="40"/>
      <c r="BK146" s="40"/>
      <c r="BL146" s="40"/>
      <c r="BM146" s="40"/>
      <c r="BN146" s="40"/>
      <c r="BO146" s="40"/>
      <c r="BP146" s="71"/>
      <c r="BQ146" s="71"/>
      <c r="BR146" s="40"/>
      <c r="BS146" s="71"/>
      <c r="BT146" s="40"/>
      <c r="BU146" s="40"/>
      <c r="BV146" s="40"/>
      <c r="BW146" s="49"/>
      <c r="BX146" s="40"/>
      <c r="BY146" s="49"/>
      <c r="BZ146" s="40"/>
      <c r="CA146" s="40"/>
      <c r="CB146" s="40"/>
      <c r="CC146" s="40"/>
      <c r="CD146" s="48"/>
      <c r="CE146" s="48"/>
      <c r="CF146" s="40"/>
      <c r="CG146" s="48"/>
      <c r="CH146" s="40"/>
      <c r="CI146" s="56"/>
      <c r="CJ146" s="56"/>
      <c r="CK146" s="72"/>
      <c r="CL146" s="40"/>
      <c r="CM146" s="56"/>
      <c r="CN146" s="40"/>
      <c r="CO146" s="49"/>
      <c r="CP146" s="49"/>
      <c r="CQ146" s="40"/>
      <c r="CR146" s="56"/>
      <c r="CS146" s="40"/>
      <c r="CT146" s="40"/>
      <c r="CU146" s="41"/>
      <c r="CV146" s="41"/>
      <c r="CW146" s="49"/>
      <c r="CX146" s="40"/>
      <c r="CY146" s="49"/>
      <c r="CZ146" s="40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</row>
    <row r="147" spans="1:118">
      <c r="A147" s="65">
        <v>40940</v>
      </c>
      <c r="B147" s="40"/>
      <c r="C147" s="94"/>
      <c r="D147" s="94"/>
      <c r="E147" s="97"/>
      <c r="F147" s="97"/>
      <c r="G147" s="97"/>
      <c r="H147" s="94"/>
      <c r="I147" s="94"/>
      <c r="J147" s="97"/>
      <c r="K147" s="95"/>
      <c r="L147" s="95"/>
      <c r="M147" s="94"/>
      <c r="N147" s="97"/>
      <c r="O147" s="95"/>
      <c r="P147" s="95"/>
      <c r="Q147" s="94"/>
      <c r="R147" s="97"/>
      <c r="T147" s="577"/>
      <c r="U147" s="577"/>
      <c r="V147" s="577"/>
      <c r="X147" s="543">
        <v>0.26500000000000001</v>
      </c>
      <c r="Y147" s="544">
        <v>0.3775</v>
      </c>
      <c r="Z147" s="543">
        <v>0.215</v>
      </c>
      <c r="AA147" s="543">
        <v>0.215</v>
      </c>
      <c r="AB147" s="562">
        <v>1.1599999999999999</v>
      </c>
      <c r="AC147" s="562">
        <v>2.16</v>
      </c>
      <c r="AD147" s="562">
        <v>1.1599999999999999</v>
      </c>
      <c r="AE147" s="563">
        <v>0.3775</v>
      </c>
      <c r="AF147" s="91">
        <v>0.3775</v>
      </c>
      <c r="AG147" s="91">
        <v>0.3775</v>
      </c>
      <c r="AH147" s="91"/>
      <c r="AI147" s="185">
        <f t="shared" si="3"/>
        <v>40940</v>
      </c>
      <c r="AJ147" s="91">
        <v>0.3775</v>
      </c>
      <c r="AK147" s="94"/>
      <c r="AL147" s="96"/>
      <c r="AM147" s="91">
        <v>0.3775</v>
      </c>
      <c r="AN147" s="91">
        <v>0.3775</v>
      </c>
      <c r="AO147" s="91">
        <v>0.3775</v>
      </c>
      <c r="AP147" s="91">
        <v>0.3775</v>
      </c>
      <c r="AQ147" s="91">
        <v>0.3775</v>
      </c>
      <c r="AR147" s="91">
        <v>0.3775</v>
      </c>
      <c r="AS147" s="91">
        <v>0.3775</v>
      </c>
      <c r="AT147" s="91">
        <v>0.3775</v>
      </c>
      <c r="AU147" s="91"/>
      <c r="AV147" s="91"/>
      <c r="AW147" s="91">
        <v>0.3775</v>
      </c>
      <c r="AX147" s="91">
        <v>0.3775</v>
      </c>
      <c r="AY147" s="91">
        <v>0.3775</v>
      </c>
      <c r="AZ147" s="91">
        <v>0.3775</v>
      </c>
      <c r="BA147" s="91">
        <v>0.3775</v>
      </c>
      <c r="BB147" s="91">
        <v>0.3775</v>
      </c>
      <c r="BC147" s="91"/>
      <c r="BD147" s="91">
        <v>0.3775</v>
      </c>
      <c r="BE147" s="91">
        <v>0.3775</v>
      </c>
      <c r="BF147" s="91">
        <v>0.3775</v>
      </c>
      <c r="BG147" s="91"/>
      <c r="BH147" s="65"/>
      <c r="BI147" s="40"/>
      <c r="BJ147" s="40"/>
      <c r="BK147" s="40"/>
      <c r="BL147" s="40"/>
      <c r="BM147" s="40"/>
      <c r="BN147" s="40"/>
      <c r="BO147" s="40"/>
      <c r="BP147" s="71"/>
      <c r="BQ147" s="71"/>
      <c r="BR147" s="40"/>
      <c r="BS147" s="71"/>
      <c r="BT147" s="40"/>
      <c r="BU147" s="40"/>
      <c r="BV147" s="40"/>
      <c r="BW147" s="49"/>
      <c r="BX147" s="40"/>
      <c r="BY147" s="49"/>
      <c r="BZ147" s="40"/>
      <c r="CA147" s="40"/>
      <c r="CB147" s="40"/>
      <c r="CC147" s="40"/>
      <c r="CD147" s="48"/>
      <c r="CE147" s="48"/>
      <c r="CF147" s="40"/>
      <c r="CG147" s="48"/>
      <c r="CH147" s="40"/>
      <c r="CI147" s="56"/>
      <c r="CJ147" s="56"/>
      <c r="CK147" s="72"/>
      <c r="CL147" s="40"/>
      <c r="CM147" s="56"/>
      <c r="CN147" s="40"/>
      <c r="CO147" s="49"/>
      <c r="CP147" s="49"/>
      <c r="CQ147" s="40"/>
      <c r="CR147" s="56"/>
      <c r="CS147" s="40"/>
      <c r="CT147" s="40"/>
      <c r="CU147" s="41"/>
      <c r="CV147" s="41"/>
      <c r="CW147" s="49"/>
      <c r="CX147" s="40"/>
      <c r="CY147" s="49"/>
      <c r="CZ147" s="40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</row>
    <row r="148" spans="1:118">
      <c r="A148" s="65">
        <v>40969</v>
      </c>
      <c r="B148" s="40"/>
      <c r="C148" s="94"/>
      <c r="D148" s="94"/>
      <c r="E148" s="97"/>
      <c r="F148" s="97"/>
      <c r="G148" s="97"/>
      <c r="H148" s="94"/>
      <c r="I148" s="94"/>
      <c r="J148" s="97"/>
      <c r="K148" s="95"/>
      <c r="L148" s="95"/>
      <c r="M148" s="94"/>
      <c r="N148" s="97"/>
      <c r="O148" s="95"/>
      <c r="P148" s="95"/>
      <c r="Q148" s="94"/>
      <c r="R148" s="97"/>
      <c r="T148" s="577"/>
      <c r="U148" s="577"/>
      <c r="V148" s="577"/>
      <c r="X148" s="543">
        <v>0.26</v>
      </c>
      <c r="Y148" s="544">
        <v>0.28249999999999997</v>
      </c>
      <c r="Z148" s="543">
        <v>0.21</v>
      </c>
      <c r="AA148" s="543">
        <v>0.21</v>
      </c>
      <c r="AB148" s="562">
        <v>0.67249999999999999</v>
      </c>
      <c r="AC148" s="562">
        <v>1.6725000000000001</v>
      </c>
      <c r="AD148" s="562">
        <v>0.67249999999999999</v>
      </c>
      <c r="AE148" s="563">
        <v>0.28249999999999997</v>
      </c>
      <c r="AF148" s="91">
        <v>0.28249999999999997</v>
      </c>
      <c r="AG148" s="91">
        <v>0.28249999999999997</v>
      </c>
      <c r="AH148" s="91"/>
      <c r="AI148" s="185">
        <f t="shared" si="3"/>
        <v>40969</v>
      </c>
      <c r="AJ148" s="91">
        <v>0.28249999999999997</v>
      </c>
      <c r="AK148" s="94"/>
      <c r="AL148" s="96"/>
      <c r="AM148" s="91">
        <v>0.28249999999999997</v>
      </c>
      <c r="AN148" s="91">
        <v>0.28249999999999997</v>
      </c>
      <c r="AO148" s="91">
        <v>0.28249999999999997</v>
      </c>
      <c r="AP148" s="91">
        <v>0.28249999999999997</v>
      </c>
      <c r="AQ148" s="91">
        <v>0.28249999999999997</v>
      </c>
      <c r="AR148" s="91">
        <v>0.28249999999999997</v>
      </c>
      <c r="AS148" s="91">
        <v>0.28249999999999997</v>
      </c>
      <c r="AT148" s="91">
        <v>0.28249999999999997</v>
      </c>
      <c r="AU148" s="91"/>
      <c r="AV148" s="91"/>
      <c r="AW148" s="91">
        <v>0.28249999999999997</v>
      </c>
      <c r="AX148" s="91">
        <v>0.28249999999999997</v>
      </c>
      <c r="AY148" s="91">
        <v>0.28249999999999997</v>
      </c>
      <c r="AZ148" s="91">
        <v>0.28249999999999997</v>
      </c>
      <c r="BA148" s="91">
        <v>0.28249999999999997</v>
      </c>
      <c r="BB148" s="91">
        <v>0.28249999999999997</v>
      </c>
      <c r="BC148" s="91"/>
      <c r="BD148" s="91">
        <v>0.28249999999999997</v>
      </c>
      <c r="BE148" s="91">
        <v>0.28249999999999997</v>
      </c>
      <c r="BF148" s="91">
        <v>0.28249999999999997</v>
      </c>
      <c r="BG148" s="91"/>
      <c r="BH148" s="65"/>
      <c r="BI148" s="40"/>
      <c r="BJ148" s="40"/>
      <c r="BK148" s="40"/>
      <c r="BL148" s="40"/>
      <c r="BM148" s="40"/>
      <c r="BN148" s="40"/>
      <c r="BO148" s="40"/>
      <c r="BP148" s="71"/>
      <c r="BQ148" s="71"/>
      <c r="BR148" s="40"/>
      <c r="BS148" s="71"/>
      <c r="BT148" s="40"/>
      <c r="BU148" s="40"/>
      <c r="BV148" s="40"/>
      <c r="BW148" s="49"/>
      <c r="BX148" s="40"/>
      <c r="BY148" s="49"/>
      <c r="BZ148" s="40"/>
      <c r="CA148" s="40"/>
      <c r="CB148" s="40"/>
      <c r="CC148" s="40"/>
      <c r="CD148" s="48"/>
      <c r="CE148" s="48"/>
      <c r="CF148" s="40"/>
      <c r="CG148" s="48"/>
      <c r="CH148" s="40"/>
      <c r="CI148" s="56"/>
      <c r="CJ148" s="56"/>
      <c r="CK148" s="72"/>
      <c r="CL148" s="40"/>
      <c r="CM148" s="56"/>
      <c r="CN148" s="40"/>
      <c r="CO148" s="49"/>
      <c r="CP148" s="49"/>
      <c r="CQ148" s="40"/>
      <c r="CR148" s="56"/>
      <c r="CS148" s="40"/>
      <c r="CT148" s="40"/>
      <c r="CU148" s="41"/>
      <c r="CV148" s="41"/>
      <c r="CW148" s="49"/>
      <c r="CX148" s="40"/>
      <c r="CY148" s="49"/>
      <c r="CZ148" s="40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</row>
    <row r="149" spans="1:118">
      <c r="A149" s="65">
        <v>41000</v>
      </c>
      <c r="B149" s="40"/>
      <c r="C149" s="94"/>
      <c r="D149" s="94"/>
      <c r="E149" s="97"/>
      <c r="F149" s="97"/>
      <c r="G149" s="97"/>
      <c r="H149" s="94"/>
      <c r="I149" s="94"/>
      <c r="J149" s="97"/>
      <c r="K149" s="95"/>
      <c r="L149" s="95"/>
      <c r="M149" s="94"/>
      <c r="N149" s="97"/>
      <c r="O149" s="95"/>
      <c r="P149" s="95"/>
      <c r="Q149" s="94"/>
      <c r="R149" s="97"/>
      <c r="T149" s="577"/>
      <c r="U149" s="577"/>
      <c r="V149" s="577"/>
      <c r="X149" s="543">
        <v>5.2000000000000005E-2</v>
      </c>
      <c r="Y149" s="544">
        <v>0.13750000000000001</v>
      </c>
      <c r="Z149" s="543">
        <v>2E-3</v>
      </c>
      <c r="AA149" s="543">
        <v>2E-3</v>
      </c>
      <c r="AB149" s="562">
        <v>0.315</v>
      </c>
      <c r="AC149" s="562">
        <v>1.3149999999999999</v>
      </c>
      <c r="AD149" s="562">
        <v>0.315</v>
      </c>
      <c r="AE149" s="563">
        <v>0.13750000000000001</v>
      </c>
      <c r="AF149" s="91">
        <v>0.13750000000000001</v>
      </c>
      <c r="AG149" s="91">
        <v>0.13750000000000001</v>
      </c>
      <c r="AH149" s="91"/>
      <c r="AI149" s="185">
        <f t="shared" si="3"/>
        <v>41000</v>
      </c>
      <c r="AJ149" s="91">
        <v>0.13750000000000001</v>
      </c>
      <c r="AK149" s="94"/>
      <c r="AL149" s="96"/>
      <c r="AM149" s="91">
        <v>0.13750000000000001</v>
      </c>
      <c r="AN149" s="91">
        <v>0.13750000000000001</v>
      </c>
      <c r="AO149" s="91">
        <v>0.13750000000000001</v>
      </c>
      <c r="AP149" s="91">
        <v>0.13750000000000001</v>
      </c>
      <c r="AQ149" s="91">
        <v>0.13750000000000001</v>
      </c>
      <c r="AR149" s="91">
        <v>0.13750000000000001</v>
      </c>
      <c r="AS149" s="91">
        <v>0.13750000000000001</v>
      </c>
      <c r="AT149" s="91">
        <v>0.13750000000000001</v>
      </c>
      <c r="AU149" s="91"/>
      <c r="AV149" s="91"/>
      <c r="AW149" s="91">
        <v>0.13750000000000001</v>
      </c>
      <c r="AX149" s="91">
        <v>0.13750000000000001</v>
      </c>
      <c r="AY149" s="91">
        <v>0.13750000000000001</v>
      </c>
      <c r="AZ149" s="91">
        <v>0.13750000000000001</v>
      </c>
      <c r="BA149" s="91">
        <v>0.13750000000000001</v>
      </c>
      <c r="BB149" s="91">
        <v>0.13750000000000001</v>
      </c>
      <c r="BC149" s="91"/>
      <c r="BD149" s="91">
        <v>0.13750000000000001</v>
      </c>
      <c r="BE149" s="91">
        <v>0.13750000000000001</v>
      </c>
      <c r="BF149" s="91">
        <v>0.13750000000000001</v>
      </c>
      <c r="BG149" s="91"/>
      <c r="BH149" s="65"/>
      <c r="BI149" s="40"/>
      <c r="BJ149" s="40"/>
      <c r="BK149" s="40"/>
      <c r="BL149" s="40"/>
      <c r="BM149" s="40"/>
      <c r="BN149" s="40"/>
      <c r="BO149" s="40"/>
      <c r="BP149" s="71"/>
      <c r="BQ149" s="71"/>
      <c r="BR149" s="40"/>
      <c r="BS149" s="71"/>
      <c r="BT149" s="40"/>
      <c r="BU149" s="40"/>
      <c r="BV149" s="40"/>
      <c r="BW149" s="49"/>
      <c r="BX149" s="40"/>
      <c r="BY149" s="49"/>
      <c r="BZ149" s="40"/>
      <c r="CA149" s="40"/>
      <c r="CB149" s="40"/>
      <c r="CC149" s="40"/>
      <c r="CD149" s="48"/>
      <c r="CE149" s="48"/>
      <c r="CF149" s="40"/>
      <c r="CG149" s="48"/>
      <c r="CH149" s="40"/>
      <c r="CI149" s="56"/>
      <c r="CJ149" s="56"/>
      <c r="CK149" s="72"/>
      <c r="CL149" s="40"/>
      <c r="CM149" s="56"/>
      <c r="CN149" s="40"/>
      <c r="CO149" s="49"/>
      <c r="CP149" s="49"/>
      <c r="CQ149" s="40"/>
      <c r="CR149" s="56"/>
      <c r="CS149" s="40"/>
      <c r="CT149" s="40"/>
      <c r="CU149" s="41"/>
      <c r="CV149" s="41"/>
      <c r="CW149" s="49"/>
      <c r="CX149" s="40"/>
      <c r="CY149" s="49"/>
      <c r="CZ149" s="40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</row>
    <row r="150" spans="1:118">
      <c r="A150" s="65">
        <v>41030</v>
      </c>
      <c r="B150" s="40"/>
      <c r="C150" s="94"/>
      <c r="D150" s="94"/>
      <c r="E150" s="97"/>
      <c r="F150" s="97"/>
      <c r="G150" s="97"/>
      <c r="H150" s="94"/>
      <c r="I150" s="94"/>
      <c r="J150" s="97"/>
      <c r="K150" s="95"/>
      <c r="L150" s="95"/>
      <c r="M150" s="94"/>
      <c r="N150" s="97"/>
      <c r="O150" s="95"/>
      <c r="P150" s="95"/>
      <c r="Q150" s="94"/>
      <c r="R150" s="97"/>
      <c r="T150" s="577"/>
      <c r="U150" s="577"/>
      <c r="V150" s="577"/>
      <c r="X150" s="543">
        <v>5.2000000000000005E-2</v>
      </c>
      <c r="Y150" s="544">
        <v>0.13750000000000001</v>
      </c>
      <c r="Z150" s="543">
        <v>2E-3</v>
      </c>
      <c r="AA150" s="543">
        <v>2E-3</v>
      </c>
      <c r="AB150" s="562">
        <v>0.24249999999999999</v>
      </c>
      <c r="AC150" s="562">
        <v>1.2424999999999999</v>
      </c>
      <c r="AD150" s="562">
        <v>0.24249999999999999</v>
      </c>
      <c r="AE150" s="563">
        <v>0.13750000000000001</v>
      </c>
      <c r="AF150" s="91">
        <v>0.13750000000000001</v>
      </c>
      <c r="AG150" s="91">
        <v>0.13750000000000001</v>
      </c>
      <c r="AH150" s="91"/>
      <c r="AI150" s="185">
        <f t="shared" si="3"/>
        <v>41030</v>
      </c>
      <c r="AJ150" s="91">
        <v>0.13750000000000001</v>
      </c>
      <c r="AK150" s="94"/>
      <c r="AL150" s="96"/>
      <c r="AM150" s="91">
        <v>0.13750000000000001</v>
      </c>
      <c r="AN150" s="91">
        <v>0.13750000000000001</v>
      </c>
      <c r="AO150" s="91">
        <v>0.13750000000000001</v>
      </c>
      <c r="AP150" s="91">
        <v>0.13750000000000001</v>
      </c>
      <c r="AQ150" s="91">
        <v>0.13750000000000001</v>
      </c>
      <c r="AR150" s="91">
        <v>0.13750000000000001</v>
      </c>
      <c r="AS150" s="91">
        <v>0.13750000000000001</v>
      </c>
      <c r="AT150" s="91">
        <v>0.13750000000000001</v>
      </c>
      <c r="AU150" s="91"/>
      <c r="AV150" s="91"/>
      <c r="AW150" s="91">
        <v>0.13750000000000001</v>
      </c>
      <c r="AX150" s="91">
        <v>0.13750000000000001</v>
      </c>
      <c r="AY150" s="91">
        <v>0.13750000000000001</v>
      </c>
      <c r="AZ150" s="91">
        <v>0.13750000000000001</v>
      </c>
      <c r="BA150" s="91">
        <v>0.13750000000000001</v>
      </c>
      <c r="BB150" s="91">
        <v>0.13750000000000001</v>
      </c>
      <c r="BC150" s="91"/>
      <c r="BD150" s="91">
        <v>0.13750000000000001</v>
      </c>
      <c r="BE150" s="91">
        <v>0.13750000000000001</v>
      </c>
      <c r="BF150" s="91">
        <v>0.13750000000000001</v>
      </c>
      <c r="BG150" s="91"/>
      <c r="BH150" s="65"/>
      <c r="BI150" s="40"/>
      <c r="BJ150" s="40"/>
      <c r="BK150" s="40"/>
      <c r="BL150" s="40"/>
      <c r="BM150" s="40"/>
      <c r="BN150" s="40"/>
      <c r="BO150" s="40"/>
      <c r="BP150" s="71"/>
      <c r="BQ150" s="71"/>
      <c r="BR150" s="40"/>
      <c r="BS150" s="71"/>
      <c r="BT150" s="40"/>
      <c r="BU150" s="40"/>
      <c r="BV150" s="40"/>
      <c r="BW150" s="49"/>
      <c r="BX150" s="40"/>
      <c r="BY150" s="49"/>
      <c r="BZ150" s="40"/>
      <c r="CA150" s="40"/>
      <c r="CB150" s="40"/>
      <c r="CC150" s="40"/>
      <c r="CD150" s="48"/>
      <c r="CE150" s="48"/>
      <c r="CF150" s="40"/>
      <c r="CG150" s="48"/>
      <c r="CH150" s="40"/>
      <c r="CI150" s="56"/>
      <c r="CJ150" s="56"/>
      <c r="CK150" s="72"/>
      <c r="CL150" s="40"/>
      <c r="CM150" s="56"/>
      <c r="CN150" s="40"/>
      <c r="CO150" s="49"/>
      <c r="CP150" s="49"/>
      <c r="CQ150" s="40"/>
      <c r="CR150" s="56"/>
      <c r="CS150" s="40"/>
      <c r="CT150" s="40"/>
      <c r="CU150" s="41"/>
      <c r="CV150" s="41"/>
      <c r="CW150" s="49"/>
      <c r="CX150" s="40"/>
      <c r="CY150" s="49"/>
      <c r="CZ150" s="40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</row>
    <row r="151" spans="1:118">
      <c r="A151" s="65">
        <v>41061</v>
      </c>
      <c r="B151" s="40"/>
      <c r="C151" s="94"/>
      <c r="D151" s="94"/>
      <c r="E151" s="97"/>
      <c r="F151" s="97"/>
      <c r="G151" s="97"/>
      <c r="H151" s="94"/>
      <c r="I151" s="94"/>
      <c r="J151" s="97"/>
      <c r="K151" s="95"/>
      <c r="L151" s="95"/>
      <c r="M151" s="94"/>
      <c r="N151" s="97"/>
      <c r="O151" s="95"/>
      <c r="P151" s="95"/>
      <c r="Q151" s="94"/>
      <c r="R151" s="97"/>
      <c r="T151" s="577"/>
      <c r="U151" s="577"/>
      <c r="V151" s="577"/>
      <c r="X151" s="543">
        <v>5.2000000000000005E-2</v>
      </c>
      <c r="Y151" s="544">
        <v>0.13750000000000001</v>
      </c>
      <c r="Z151" s="543">
        <v>2E-3</v>
      </c>
      <c r="AA151" s="543">
        <v>2E-3</v>
      </c>
      <c r="AB151" s="562">
        <v>0.23250000000000001</v>
      </c>
      <c r="AC151" s="562">
        <v>1.2324999999999999</v>
      </c>
      <c r="AD151" s="562">
        <v>0.23250000000000001</v>
      </c>
      <c r="AE151" s="563">
        <v>0.13750000000000001</v>
      </c>
      <c r="AF151" s="91">
        <v>0.13750000000000001</v>
      </c>
      <c r="AG151" s="91">
        <v>0.13750000000000001</v>
      </c>
      <c r="AH151" s="91"/>
      <c r="AI151" s="185">
        <f t="shared" si="3"/>
        <v>41061</v>
      </c>
      <c r="AJ151" s="91">
        <v>0.13750000000000001</v>
      </c>
      <c r="AK151" s="94"/>
      <c r="AL151" s="96"/>
      <c r="AM151" s="91">
        <v>0.13750000000000001</v>
      </c>
      <c r="AN151" s="91">
        <v>0.13750000000000001</v>
      </c>
      <c r="AO151" s="91">
        <v>0.13750000000000001</v>
      </c>
      <c r="AP151" s="91">
        <v>0.13750000000000001</v>
      </c>
      <c r="AQ151" s="91">
        <v>0.13750000000000001</v>
      </c>
      <c r="AR151" s="91">
        <v>0.13750000000000001</v>
      </c>
      <c r="AS151" s="91">
        <v>0.13750000000000001</v>
      </c>
      <c r="AT151" s="91">
        <v>0.13750000000000001</v>
      </c>
      <c r="AU151" s="91"/>
      <c r="AV151" s="91"/>
      <c r="AW151" s="91">
        <v>0.13750000000000001</v>
      </c>
      <c r="AX151" s="91">
        <v>0.13750000000000001</v>
      </c>
      <c r="AY151" s="91">
        <v>0.13750000000000001</v>
      </c>
      <c r="AZ151" s="91">
        <v>0.13750000000000001</v>
      </c>
      <c r="BA151" s="91">
        <v>0.13750000000000001</v>
      </c>
      <c r="BB151" s="91">
        <v>0.13750000000000001</v>
      </c>
      <c r="BC151" s="91"/>
      <c r="BD151" s="91">
        <v>0.13750000000000001</v>
      </c>
      <c r="BE151" s="91">
        <v>0.13750000000000001</v>
      </c>
      <c r="BF151" s="91">
        <v>0.13750000000000001</v>
      </c>
      <c r="BG151" s="91"/>
      <c r="BH151" s="65"/>
      <c r="BI151" s="40"/>
      <c r="BJ151" s="40"/>
      <c r="BK151" s="40"/>
      <c r="BL151" s="40"/>
      <c r="BM151" s="40"/>
      <c r="BN151" s="40"/>
      <c r="BO151" s="40"/>
      <c r="BP151" s="71"/>
      <c r="BQ151" s="71"/>
      <c r="BR151" s="40"/>
      <c r="BS151" s="71"/>
      <c r="BT151" s="40"/>
      <c r="BU151" s="40"/>
      <c r="BV151" s="40"/>
      <c r="BW151" s="49"/>
      <c r="BX151" s="40"/>
      <c r="BY151" s="49"/>
      <c r="BZ151" s="40"/>
      <c r="CA151" s="40"/>
      <c r="CB151" s="40"/>
      <c r="CC151" s="40"/>
      <c r="CD151" s="48"/>
      <c r="CE151" s="48"/>
      <c r="CF151" s="40"/>
      <c r="CG151" s="48"/>
      <c r="CH151" s="40"/>
      <c r="CI151" s="56"/>
      <c r="CJ151" s="56"/>
      <c r="CK151" s="72"/>
      <c r="CL151" s="40"/>
      <c r="CM151" s="56"/>
      <c r="CN151" s="40"/>
      <c r="CO151" s="49"/>
      <c r="CP151" s="49"/>
      <c r="CQ151" s="40"/>
      <c r="CR151" s="56"/>
      <c r="CS151" s="40"/>
      <c r="CT151" s="40"/>
      <c r="CU151" s="41"/>
      <c r="CV151" s="41"/>
      <c r="CW151" s="49"/>
      <c r="CX151" s="40"/>
      <c r="CY151" s="49"/>
      <c r="CZ151" s="40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</row>
    <row r="152" spans="1:118">
      <c r="A152" s="65">
        <v>41091</v>
      </c>
      <c r="B152" s="40"/>
      <c r="C152" s="94"/>
      <c r="D152" s="94"/>
      <c r="E152" s="97"/>
      <c r="F152" s="97"/>
      <c r="G152" s="97"/>
      <c r="H152" s="94"/>
      <c r="I152" s="94"/>
      <c r="J152" s="97"/>
      <c r="K152" s="95"/>
      <c r="L152" s="95"/>
      <c r="M152" s="94"/>
      <c r="N152" s="97"/>
      <c r="O152" s="95"/>
      <c r="P152" s="95"/>
      <c r="Q152" s="94"/>
      <c r="R152" s="97"/>
      <c r="T152" s="577"/>
      <c r="U152" s="577"/>
      <c r="V152" s="577"/>
      <c r="X152" s="543">
        <v>5.2000000000000005E-2</v>
      </c>
      <c r="Y152" s="544">
        <v>0.13500000000000001</v>
      </c>
      <c r="Z152" s="543">
        <v>2E-3</v>
      </c>
      <c r="AA152" s="543">
        <v>2E-3</v>
      </c>
      <c r="AB152" s="562">
        <v>0.23250000000000001</v>
      </c>
      <c r="AC152" s="562">
        <v>1.2324999999999999</v>
      </c>
      <c r="AD152" s="562">
        <v>0.23250000000000001</v>
      </c>
      <c r="AE152" s="563">
        <v>0.13500000000000001</v>
      </c>
      <c r="AF152" s="91">
        <v>0.13500000000000001</v>
      </c>
      <c r="AG152" s="91">
        <v>0.13500000000000001</v>
      </c>
      <c r="AH152" s="91"/>
      <c r="AI152" s="185">
        <f t="shared" si="3"/>
        <v>41091</v>
      </c>
      <c r="AJ152" s="91">
        <v>0.13500000000000001</v>
      </c>
      <c r="AK152" s="94"/>
      <c r="AL152" s="96"/>
      <c r="AM152" s="91">
        <v>0.13500000000000001</v>
      </c>
      <c r="AN152" s="91">
        <v>0.13500000000000001</v>
      </c>
      <c r="AO152" s="91">
        <v>0.13500000000000001</v>
      </c>
      <c r="AP152" s="91">
        <v>0.13500000000000001</v>
      </c>
      <c r="AQ152" s="91">
        <v>0.13500000000000001</v>
      </c>
      <c r="AR152" s="91">
        <v>0.13500000000000001</v>
      </c>
      <c r="AS152" s="91">
        <v>0.13500000000000001</v>
      </c>
      <c r="AT152" s="91">
        <v>0.13500000000000001</v>
      </c>
      <c r="AU152" s="91"/>
      <c r="AV152" s="91"/>
      <c r="AW152" s="91">
        <v>0.13500000000000001</v>
      </c>
      <c r="AX152" s="91">
        <v>0.13500000000000001</v>
      </c>
      <c r="AY152" s="91">
        <v>0.13500000000000001</v>
      </c>
      <c r="AZ152" s="91">
        <v>0.13500000000000001</v>
      </c>
      <c r="BA152" s="91">
        <v>0.13500000000000001</v>
      </c>
      <c r="BB152" s="91">
        <v>0.13500000000000001</v>
      </c>
      <c r="BC152" s="91"/>
      <c r="BD152" s="91">
        <v>0.13500000000000001</v>
      </c>
      <c r="BE152" s="91">
        <v>0.13500000000000001</v>
      </c>
      <c r="BF152" s="91">
        <v>0.13500000000000001</v>
      </c>
      <c r="BG152" s="91"/>
      <c r="BH152" s="65"/>
      <c r="BI152" s="40"/>
      <c r="BJ152" s="40"/>
      <c r="BK152" s="40"/>
      <c r="BL152" s="40"/>
      <c r="BM152" s="40"/>
      <c r="BN152" s="40"/>
      <c r="BO152" s="40"/>
      <c r="BP152" s="71"/>
      <c r="BQ152" s="71"/>
      <c r="BR152" s="40"/>
      <c r="BS152" s="71"/>
      <c r="BT152" s="40"/>
      <c r="BU152" s="40"/>
      <c r="BV152" s="40"/>
      <c r="BW152" s="49"/>
      <c r="BX152" s="40"/>
      <c r="BY152" s="49"/>
      <c r="BZ152" s="40"/>
      <c r="CA152" s="40"/>
      <c r="CB152" s="40"/>
      <c r="CC152" s="40"/>
      <c r="CD152" s="48"/>
      <c r="CE152" s="48"/>
      <c r="CF152" s="40"/>
      <c r="CG152" s="48"/>
      <c r="CH152" s="40"/>
      <c r="CI152" s="56"/>
      <c r="CJ152" s="56"/>
      <c r="CK152" s="72"/>
      <c r="CL152" s="40"/>
      <c r="CM152" s="56"/>
      <c r="CN152" s="40"/>
      <c r="CO152" s="49"/>
      <c r="CP152" s="49"/>
      <c r="CQ152" s="40"/>
      <c r="CR152" s="56"/>
      <c r="CS152" s="40"/>
      <c r="CT152" s="40"/>
      <c r="CU152" s="41"/>
      <c r="CV152" s="41"/>
      <c r="CW152" s="49"/>
      <c r="CX152" s="40"/>
      <c r="CY152" s="49"/>
      <c r="CZ152" s="40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</row>
    <row r="153" spans="1:118">
      <c r="A153" s="65">
        <v>41122</v>
      </c>
      <c r="B153" s="40"/>
      <c r="C153" s="94"/>
      <c r="D153" s="94"/>
      <c r="E153" s="97"/>
      <c r="F153" s="97"/>
      <c r="G153" s="97"/>
      <c r="H153" s="94"/>
      <c r="I153" s="94"/>
      <c r="J153" s="97"/>
      <c r="K153" s="95"/>
      <c r="L153" s="95"/>
      <c r="M153" s="94"/>
      <c r="N153" s="97"/>
      <c r="O153" s="95"/>
      <c r="P153" s="95"/>
      <c r="Q153" s="94"/>
      <c r="R153" s="97"/>
      <c r="T153" s="577"/>
      <c r="U153" s="577"/>
      <c r="V153" s="577"/>
      <c r="X153" s="543">
        <v>5.2000000000000005E-2</v>
      </c>
      <c r="Y153" s="544">
        <v>0.13250000000000001</v>
      </c>
      <c r="Z153" s="543">
        <v>2E-3</v>
      </c>
      <c r="AA153" s="543">
        <v>2E-3</v>
      </c>
      <c r="AB153" s="562">
        <v>0.23250000000000001</v>
      </c>
      <c r="AC153" s="562">
        <v>1.2324999999999999</v>
      </c>
      <c r="AD153" s="562">
        <v>0.23250000000000001</v>
      </c>
      <c r="AE153" s="563">
        <v>0.13250000000000001</v>
      </c>
      <c r="AF153" s="91">
        <v>0.13250000000000001</v>
      </c>
      <c r="AG153" s="91">
        <v>0.13250000000000001</v>
      </c>
      <c r="AH153" s="91"/>
      <c r="AI153" s="185">
        <f t="shared" si="3"/>
        <v>41122</v>
      </c>
      <c r="AJ153" s="91">
        <v>0.13250000000000001</v>
      </c>
      <c r="AK153" s="94"/>
      <c r="AL153" s="96"/>
      <c r="AM153" s="91">
        <v>0.13250000000000001</v>
      </c>
      <c r="AN153" s="91">
        <v>0.13250000000000001</v>
      </c>
      <c r="AO153" s="91">
        <v>0.13250000000000001</v>
      </c>
      <c r="AP153" s="91">
        <v>0.13250000000000001</v>
      </c>
      <c r="AQ153" s="91">
        <v>0.13250000000000001</v>
      </c>
      <c r="AR153" s="91">
        <v>0.13250000000000001</v>
      </c>
      <c r="AS153" s="91">
        <v>0.13250000000000001</v>
      </c>
      <c r="AT153" s="91">
        <v>0.13250000000000001</v>
      </c>
      <c r="AU153" s="91"/>
      <c r="AV153" s="91"/>
      <c r="AW153" s="91">
        <v>0.13250000000000001</v>
      </c>
      <c r="AX153" s="91">
        <v>0.13250000000000001</v>
      </c>
      <c r="AY153" s="91">
        <v>0.13250000000000001</v>
      </c>
      <c r="AZ153" s="91">
        <v>0.13250000000000001</v>
      </c>
      <c r="BA153" s="91">
        <v>0.13250000000000001</v>
      </c>
      <c r="BB153" s="91">
        <v>0.13250000000000001</v>
      </c>
      <c r="BC153" s="91"/>
      <c r="BD153" s="91">
        <v>0.13250000000000001</v>
      </c>
      <c r="BE153" s="91">
        <v>0.13250000000000001</v>
      </c>
      <c r="BF153" s="91">
        <v>0.13250000000000001</v>
      </c>
      <c r="BG153" s="91"/>
      <c r="BH153" s="65"/>
      <c r="BI153" s="40"/>
      <c r="BJ153" s="40"/>
      <c r="BK153" s="40"/>
      <c r="BL153" s="40"/>
      <c r="BM153" s="40"/>
      <c r="BN153" s="40"/>
      <c r="BO153" s="40"/>
      <c r="BP153" s="71"/>
      <c r="BQ153" s="71"/>
      <c r="BR153" s="40"/>
      <c r="BS153" s="71"/>
      <c r="BT153" s="40"/>
      <c r="BU153" s="40"/>
      <c r="BV153" s="40"/>
      <c r="BW153" s="49"/>
      <c r="BX153" s="40"/>
      <c r="BY153" s="49"/>
      <c r="BZ153" s="40"/>
      <c r="CA153" s="40"/>
      <c r="CB153" s="40"/>
      <c r="CC153" s="40"/>
      <c r="CD153" s="48"/>
      <c r="CE153" s="48"/>
      <c r="CF153" s="40"/>
      <c r="CG153" s="48"/>
      <c r="CH153" s="40"/>
      <c r="CI153" s="56"/>
      <c r="CJ153" s="56"/>
      <c r="CK153" s="72"/>
      <c r="CL153" s="40"/>
      <c r="CM153" s="56"/>
      <c r="CN153" s="40"/>
      <c r="CO153" s="49"/>
      <c r="CP153" s="49"/>
      <c r="CQ153" s="40"/>
      <c r="CR153" s="56"/>
      <c r="CS153" s="40"/>
      <c r="CT153" s="40"/>
      <c r="CU153" s="41"/>
      <c r="CV153" s="41"/>
      <c r="CW153" s="49"/>
      <c r="CX153" s="40"/>
      <c r="CY153" s="49"/>
      <c r="CZ153" s="40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</row>
    <row r="154" spans="1:118">
      <c r="A154" s="65">
        <v>41153</v>
      </c>
      <c r="B154" s="40"/>
      <c r="C154" s="94"/>
      <c r="D154" s="94"/>
      <c r="E154" s="97"/>
      <c r="F154" s="97"/>
      <c r="G154" s="97"/>
      <c r="H154" s="94"/>
      <c r="I154" s="94"/>
      <c r="J154" s="97"/>
      <c r="K154" s="95"/>
      <c r="L154" s="95"/>
      <c r="M154" s="94"/>
      <c r="N154" s="97"/>
      <c r="O154" s="95"/>
      <c r="P154" s="95"/>
      <c r="Q154" s="94"/>
      <c r="R154" s="97"/>
      <c r="T154" s="577"/>
      <c r="U154" s="577"/>
      <c r="V154" s="577"/>
      <c r="X154" s="543">
        <v>5.2000000000000005E-2</v>
      </c>
      <c r="Y154" s="544">
        <v>0.13250000000000001</v>
      </c>
      <c r="Z154" s="543">
        <v>2E-3</v>
      </c>
      <c r="AA154" s="543">
        <v>2E-3</v>
      </c>
      <c r="AB154" s="562">
        <v>0.23250000000000001</v>
      </c>
      <c r="AC154" s="562">
        <v>1.2324999999999999</v>
      </c>
      <c r="AD154" s="562">
        <v>0.23250000000000001</v>
      </c>
      <c r="AE154" s="563">
        <v>0.13250000000000001</v>
      </c>
      <c r="AF154" s="91">
        <v>0.13250000000000001</v>
      </c>
      <c r="AG154" s="91">
        <v>0.13250000000000001</v>
      </c>
      <c r="AH154" s="91"/>
      <c r="AI154" s="185">
        <f t="shared" si="3"/>
        <v>41153</v>
      </c>
      <c r="AJ154" s="91">
        <v>0.13250000000000001</v>
      </c>
      <c r="AK154" s="94"/>
      <c r="AL154" s="96"/>
      <c r="AM154" s="91">
        <v>0.13250000000000001</v>
      </c>
      <c r="AN154" s="91">
        <v>0.13250000000000001</v>
      </c>
      <c r="AO154" s="91">
        <v>0.13250000000000001</v>
      </c>
      <c r="AP154" s="91">
        <v>0.13250000000000001</v>
      </c>
      <c r="AQ154" s="91">
        <v>0.13250000000000001</v>
      </c>
      <c r="AR154" s="91">
        <v>0.13250000000000001</v>
      </c>
      <c r="AS154" s="91">
        <v>0.13250000000000001</v>
      </c>
      <c r="AT154" s="91">
        <v>0.13250000000000001</v>
      </c>
      <c r="AU154" s="91"/>
      <c r="AV154" s="91"/>
      <c r="AW154" s="91">
        <v>0.13250000000000001</v>
      </c>
      <c r="AX154" s="91">
        <v>0.13250000000000001</v>
      </c>
      <c r="AY154" s="91">
        <v>0.13250000000000001</v>
      </c>
      <c r="AZ154" s="91">
        <v>0.13250000000000001</v>
      </c>
      <c r="BA154" s="91">
        <v>0.13250000000000001</v>
      </c>
      <c r="BB154" s="91">
        <v>0.13250000000000001</v>
      </c>
      <c r="BC154" s="91"/>
      <c r="BD154" s="91">
        <v>0.13250000000000001</v>
      </c>
      <c r="BE154" s="91">
        <v>0.13250000000000001</v>
      </c>
      <c r="BF154" s="91">
        <v>0.13250000000000001</v>
      </c>
      <c r="BG154" s="91"/>
      <c r="BH154" s="65"/>
      <c r="BI154" s="40"/>
      <c r="BJ154" s="40"/>
      <c r="BK154" s="40"/>
      <c r="BL154" s="40"/>
      <c r="BM154" s="40"/>
      <c r="BN154" s="40"/>
      <c r="BO154" s="40"/>
      <c r="BP154" s="71"/>
      <c r="BQ154" s="71"/>
      <c r="BR154" s="40"/>
      <c r="BS154" s="71"/>
      <c r="BT154" s="40"/>
      <c r="BU154" s="40"/>
      <c r="BV154" s="40"/>
      <c r="BW154" s="49"/>
      <c r="BX154" s="40"/>
      <c r="BY154" s="49"/>
      <c r="BZ154" s="40"/>
      <c r="CA154" s="40"/>
      <c r="CB154" s="40"/>
      <c r="CC154" s="40"/>
      <c r="CD154" s="48"/>
      <c r="CE154" s="48"/>
      <c r="CF154" s="40"/>
      <c r="CG154" s="48"/>
      <c r="CH154" s="40"/>
      <c r="CI154" s="56"/>
      <c r="CJ154" s="56"/>
      <c r="CK154" s="72"/>
      <c r="CL154" s="40"/>
      <c r="CM154" s="56"/>
      <c r="CN154" s="40"/>
      <c r="CO154" s="49"/>
      <c r="CP154" s="49"/>
      <c r="CQ154" s="40"/>
      <c r="CR154" s="56"/>
      <c r="CS154" s="40"/>
      <c r="CT154" s="40"/>
      <c r="CU154" s="41"/>
      <c r="CV154" s="41"/>
      <c r="CW154" s="49"/>
      <c r="CX154" s="40"/>
      <c r="CY154" s="49"/>
      <c r="CZ154" s="40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</row>
    <row r="155" spans="1:118">
      <c r="A155" s="65">
        <v>41183</v>
      </c>
      <c r="B155" s="40"/>
      <c r="C155" s="94"/>
      <c r="D155" s="94"/>
      <c r="E155" s="97"/>
      <c r="F155" s="97"/>
      <c r="G155" s="97"/>
      <c r="H155" s="94"/>
      <c r="I155" s="94"/>
      <c r="J155" s="97"/>
      <c r="K155" s="95"/>
      <c r="L155" s="95"/>
      <c r="M155" s="94"/>
      <c r="N155" s="97"/>
      <c r="O155" s="95"/>
      <c r="P155" s="95"/>
      <c r="Q155" s="94"/>
      <c r="R155" s="97"/>
      <c r="T155" s="577"/>
      <c r="U155" s="577"/>
      <c r="V155" s="577"/>
      <c r="X155" s="543">
        <v>5.2000000000000005E-2</v>
      </c>
      <c r="Y155" s="544">
        <v>0.13250000000000001</v>
      </c>
      <c r="Z155" s="543">
        <v>2E-3</v>
      </c>
      <c r="AA155" s="543">
        <v>2E-3</v>
      </c>
      <c r="AB155" s="562">
        <v>0.25</v>
      </c>
      <c r="AC155" s="562">
        <v>1.25</v>
      </c>
      <c r="AD155" s="562">
        <v>0.25</v>
      </c>
      <c r="AE155" s="563">
        <v>0.13250000000000001</v>
      </c>
      <c r="AF155" s="91">
        <v>0.13250000000000001</v>
      </c>
      <c r="AG155" s="91">
        <v>0.13250000000000001</v>
      </c>
      <c r="AH155" s="91"/>
      <c r="AI155" s="185">
        <f t="shared" si="3"/>
        <v>41183</v>
      </c>
      <c r="AJ155" s="91">
        <v>0.13250000000000001</v>
      </c>
      <c r="AK155" s="94"/>
      <c r="AL155" s="96"/>
      <c r="AM155" s="91">
        <v>0.13250000000000001</v>
      </c>
      <c r="AN155" s="91">
        <v>0.13250000000000001</v>
      </c>
      <c r="AO155" s="91">
        <v>0.13250000000000001</v>
      </c>
      <c r="AP155" s="91">
        <v>0.13250000000000001</v>
      </c>
      <c r="AQ155" s="91">
        <v>0.13250000000000001</v>
      </c>
      <c r="AR155" s="91">
        <v>0.13250000000000001</v>
      </c>
      <c r="AS155" s="91">
        <v>0.13250000000000001</v>
      </c>
      <c r="AT155" s="91">
        <v>0.13250000000000001</v>
      </c>
      <c r="AU155" s="91"/>
      <c r="AV155" s="91"/>
      <c r="AW155" s="91">
        <v>0.13250000000000001</v>
      </c>
      <c r="AX155" s="91">
        <v>0.13250000000000001</v>
      </c>
      <c r="AY155" s="91">
        <v>0.13250000000000001</v>
      </c>
      <c r="AZ155" s="91">
        <v>0.13250000000000001</v>
      </c>
      <c r="BA155" s="91">
        <v>0.13250000000000001</v>
      </c>
      <c r="BB155" s="91">
        <v>0.13250000000000001</v>
      </c>
      <c r="BC155" s="91"/>
      <c r="BD155" s="91">
        <v>0.13250000000000001</v>
      </c>
      <c r="BE155" s="91">
        <v>0.13250000000000001</v>
      </c>
      <c r="BF155" s="91">
        <v>0.13250000000000001</v>
      </c>
      <c r="BG155" s="91"/>
      <c r="BH155" s="65"/>
      <c r="BI155" s="40"/>
      <c r="BJ155" s="40"/>
      <c r="BK155" s="40"/>
      <c r="BL155" s="40"/>
      <c r="BM155" s="40"/>
      <c r="BN155" s="40"/>
      <c r="BO155" s="40"/>
      <c r="BP155" s="71"/>
      <c r="BQ155" s="71"/>
      <c r="BR155" s="40"/>
      <c r="BS155" s="71"/>
      <c r="BT155" s="40"/>
      <c r="BU155" s="40"/>
      <c r="BV155" s="40"/>
      <c r="BW155" s="49"/>
      <c r="BX155" s="40"/>
      <c r="BY155" s="49"/>
      <c r="BZ155" s="40"/>
      <c r="CA155" s="40"/>
      <c r="CB155" s="40"/>
      <c r="CC155" s="40"/>
      <c r="CD155" s="48"/>
      <c r="CE155" s="48"/>
      <c r="CF155" s="40"/>
      <c r="CG155" s="48"/>
      <c r="CH155" s="40"/>
      <c r="CI155" s="56"/>
      <c r="CJ155" s="56"/>
      <c r="CK155" s="72"/>
      <c r="CL155" s="40"/>
      <c r="CM155" s="56"/>
      <c r="CN155" s="40"/>
      <c r="CO155" s="49"/>
      <c r="CP155" s="49"/>
      <c r="CQ155" s="40"/>
      <c r="CR155" s="56"/>
      <c r="CS155" s="40"/>
      <c r="CT155" s="40"/>
      <c r="CU155" s="41"/>
      <c r="CV155" s="41"/>
      <c r="CW155" s="49"/>
      <c r="CX155" s="40"/>
      <c r="CY155" s="49"/>
      <c r="CZ155" s="40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</row>
    <row r="156" spans="1:118">
      <c r="A156" s="65">
        <v>41214</v>
      </c>
      <c r="B156" s="40"/>
      <c r="C156" s="94"/>
      <c r="D156" s="94"/>
      <c r="E156" s="97"/>
      <c r="F156" s="97"/>
      <c r="G156" s="97"/>
      <c r="H156" s="94"/>
      <c r="I156" s="94"/>
      <c r="J156" s="97"/>
      <c r="K156" s="95"/>
      <c r="L156" s="95"/>
      <c r="M156" s="94"/>
      <c r="N156" s="97"/>
      <c r="O156" s="95"/>
      <c r="P156" s="95"/>
      <c r="Q156" s="94"/>
      <c r="R156" s="97"/>
      <c r="T156" s="577"/>
      <c r="U156" s="577"/>
      <c r="V156" s="577"/>
      <c r="X156" s="543">
        <v>0.2</v>
      </c>
      <c r="Y156" s="544">
        <v>0.26750000000000002</v>
      </c>
      <c r="Z156" s="543">
        <v>0.15</v>
      </c>
      <c r="AA156" s="543">
        <v>0.15</v>
      </c>
      <c r="AB156" s="562">
        <v>0.51749999999999996</v>
      </c>
      <c r="AC156" s="562">
        <v>1.5175000000000001</v>
      </c>
      <c r="AD156" s="562">
        <v>0.51749999999999996</v>
      </c>
      <c r="AE156" s="563">
        <v>0.26750000000000002</v>
      </c>
      <c r="AF156" s="91">
        <v>0.26750000000000002</v>
      </c>
      <c r="AG156" s="91">
        <v>0.26750000000000002</v>
      </c>
      <c r="AH156" s="91"/>
      <c r="AI156" s="185">
        <f t="shared" si="3"/>
        <v>41214</v>
      </c>
      <c r="AJ156" s="91">
        <v>0.26750000000000002</v>
      </c>
      <c r="AK156" s="94"/>
      <c r="AL156" s="96"/>
      <c r="AM156" s="91">
        <v>0.26750000000000002</v>
      </c>
      <c r="AN156" s="91">
        <v>0.26750000000000002</v>
      </c>
      <c r="AO156" s="91">
        <v>0.26750000000000002</v>
      </c>
      <c r="AP156" s="91">
        <v>0.26750000000000002</v>
      </c>
      <c r="AQ156" s="91">
        <v>0.26750000000000002</v>
      </c>
      <c r="AR156" s="91">
        <v>0.26750000000000002</v>
      </c>
      <c r="AS156" s="91">
        <v>0.26750000000000002</v>
      </c>
      <c r="AT156" s="91">
        <v>0.26750000000000002</v>
      </c>
      <c r="AU156" s="91"/>
      <c r="AV156" s="91"/>
      <c r="AW156" s="91">
        <v>0.26750000000000002</v>
      </c>
      <c r="AX156" s="91">
        <v>0.26750000000000002</v>
      </c>
      <c r="AY156" s="91">
        <v>0.26750000000000002</v>
      </c>
      <c r="AZ156" s="91">
        <v>0.26750000000000002</v>
      </c>
      <c r="BA156" s="91">
        <v>0.26750000000000002</v>
      </c>
      <c r="BB156" s="91">
        <v>0.26750000000000002</v>
      </c>
      <c r="BC156" s="91"/>
      <c r="BD156" s="91">
        <v>0.26750000000000002</v>
      </c>
      <c r="BE156" s="91">
        <v>0.26750000000000002</v>
      </c>
      <c r="BF156" s="91">
        <v>0.26750000000000002</v>
      </c>
      <c r="BG156" s="91"/>
      <c r="BH156" s="65"/>
      <c r="BI156" s="40"/>
      <c r="BJ156" s="40"/>
      <c r="BK156" s="40"/>
      <c r="BL156" s="40"/>
      <c r="BM156" s="40"/>
      <c r="BN156" s="40"/>
      <c r="BO156" s="40"/>
      <c r="BP156" s="71"/>
      <c r="BQ156" s="71"/>
      <c r="BR156" s="40"/>
      <c r="BS156" s="71"/>
      <c r="BT156" s="40"/>
      <c r="BU156" s="40"/>
      <c r="BV156" s="40"/>
      <c r="BW156" s="49"/>
      <c r="BX156" s="40"/>
      <c r="BY156" s="49"/>
      <c r="BZ156" s="40"/>
      <c r="CA156" s="40"/>
      <c r="CB156" s="40"/>
      <c r="CC156" s="40"/>
      <c r="CD156" s="48"/>
      <c r="CE156" s="48"/>
      <c r="CF156" s="40"/>
      <c r="CG156" s="48"/>
      <c r="CH156" s="40"/>
      <c r="CI156" s="56"/>
      <c r="CJ156" s="56"/>
      <c r="CK156" s="72"/>
      <c r="CL156" s="40"/>
      <c r="CM156" s="56"/>
      <c r="CN156" s="40"/>
      <c r="CO156" s="49"/>
      <c r="CP156" s="49"/>
      <c r="CQ156" s="40"/>
      <c r="CR156" s="56"/>
      <c r="CS156" s="40"/>
      <c r="CT156" s="40"/>
      <c r="CU156" s="41"/>
      <c r="CV156" s="41"/>
      <c r="CW156" s="49"/>
      <c r="CX156" s="40"/>
      <c r="CY156" s="49"/>
      <c r="CZ156" s="40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</row>
    <row r="157" spans="1:118">
      <c r="A157" s="65">
        <v>41244</v>
      </c>
      <c r="B157" s="40"/>
      <c r="C157" s="94"/>
      <c r="D157" s="94"/>
      <c r="E157" s="97"/>
      <c r="F157" s="97"/>
      <c r="G157" s="97"/>
      <c r="H157" s="94"/>
      <c r="I157" s="94"/>
      <c r="J157" s="97"/>
      <c r="K157" s="95"/>
      <c r="L157" s="95"/>
      <c r="M157" s="94"/>
      <c r="N157" s="97"/>
      <c r="O157" s="95"/>
      <c r="P157" s="95"/>
      <c r="Q157" s="94"/>
      <c r="R157" s="97"/>
      <c r="T157" s="577"/>
      <c r="U157" s="577"/>
      <c r="V157" s="577"/>
      <c r="X157" s="543">
        <v>0.23</v>
      </c>
      <c r="Y157" s="544">
        <v>0.315</v>
      </c>
      <c r="Z157" s="543">
        <v>0.18</v>
      </c>
      <c r="AA157" s="543">
        <v>0.18</v>
      </c>
      <c r="AB157" s="562">
        <v>0.88</v>
      </c>
      <c r="AC157" s="562">
        <v>1.88</v>
      </c>
      <c r="AD157" s="562">
        <v>0.88</v>
      </c>
      <c r="AE157" s="563">
        <v>0.315</v>
      </c>
      <c r="AF157" s="91">
        <v>0.315</v>
      </c>
      <c r="AG157" s="91">
        <v>0.315</v>
      </c>
      <c r="AH157" s="91"/>
      <c r="AI157" s="185">
        <f t="shared" si="3"/>
        <v>41244</v>
      </c>
      <c r="AJ157" s="91">
        <v>0.315</v>
      </c>
      <c r="AK157" s="94"/>
      <c r="AL157" s="96"/>
      <c r="AM157" s="91">
        <v>0.315</v>
      </c>
      <c r="AN157" s="91">
        <v>0.315</v>
      </c>
      <c r="AO157" s="91">
        <v>0.315</v>
      </c>
      <c r="AP157" s="91">
        <v>0.315</v>
      </c>
      <c r="AQ157" s="91">
        <v>0.315</v>
      </c>
      <c r="AR157" s="91">
        <v>0.315</v>
      </c>
      <c r="AS157" s="91">
        <v>0.315</v>
      </c>
      <c r="AT157" s="91">
        <v>0.315</v>
      </c>
      <c r="AU157" s="91"/>
      <c r="AV157" s="91"/>
      <c r="AW157" s="91">
        <v>0.315</v>
      </c>
      <c r="AX157" s="91">
        <v>0.315</v>
      </c>
      <c r="AY157" s="91">
        <v>0.315</v>
      </c>
      <c r="AZ157" s="91">
        <v>0.315</v>
      </c>
      <c r="BA157" s="91">
        <v>0.315</v>
      </c>
      <c r="BB157" s="91">
        <v>0.315</v>
      </c>
      <c r="BC157" s="91"/>
      <c r="BD157" s="91">
        <v>0.315</v>
      </c>
      <c r="BE157" s="91">
        <v>0.315</v>
      </c>
      <c r="BF157" s="91">
        <v>0.315</v>
      </c>
      <c r="BG157" s="91"/>
      <c r="BH157" s="65"/>
      <c r="BI157" s="40"/>
      <c r="BJ157" s="40"/>
      <c r="BK157" s="40"/>
      <c r="BL157" s="40"/>
      <c r="BM157" s="40"/>
      <c r="BN157" s="40"/>
      <c r="BO157" s="40"/>
      <c r="BP157" s="71"/>
      <c r="BQ157" s="71"/>
      <c r="BR157" s="40"/>
      <c r="BS157" s="71"/>
      <c r="BT157" s="40"/>
      <c r="BU157" s="40"/>
      <c r="BV157" s="40"/>
      <c r="BW157" s="49"/>
      <c r="BX157" s="40"/>
      <c r="BY157" s="49"/>
      <c r="BZ157" s="40"/>
      <c r="CA157" s="40"/>
      <c r="CB157" s="40"/>
      <c r="CC157" s="40"/>
      <c r="CD157" s="48"/>
      <c r="CE157" s="48"/>
      <c r="CF157" s="40"/>
      <c r="CG157" s="48"/>
      <c r="CH157" s="40"/>
      <c r="CI157" s="56"/>
      <c r="CJ157" s="56"/>
      <c r="CK157" s="72"/>
      <c r="CL157" s="40"/>
      <c r="CM157" s="56"/>
      <c r="CN157" s="40"/>
      <c r="CO157" s="49"/>
      <c r="CP157" s="49"/>
      <c r="CQ157" s="40"/>
      <c r="CR157" s="56"/>
      <c r="CS157" s="40"/>
      <c r="CT157" s="40"/>
      <c r="CU157" s="41"/>
      <c r="CV157" s="41"/>
      <c r="CW157" s="49"/>
      <c r="CX157" s="40"/>
      <c r="CY157" s="49"/>
      <c r="CZ157" s="40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</row>
    <row r="158" spans="1:118">
      <c r="A158" s="65">
        <v>41275</v>
      </c>
      <c r="B158" s="40"/>
      <c r="C158" s="94"/>
      <c r="D158" s="94"/>
      <c r="E158" s="97"/>
      <c r="F158" s="97"/>
      <c r="G158" s="97"/>
      <c r="H158" s="94"/>
      <c r="I158" s="94"/>
      <c r="J158" s="97"/>
      <c r="K158" s="95"/>
      <c r="L158" s="95"/>
      <c r="M158" s="94"/>
      <c r="N158" s="97"/>
      <c r="O158" s="95"/>
      <c r="P158" s="95"/>
      <c r="Q158" s="94"/>
      <c r="R158" s="97"/>
      <c r="T158" s="577"/>
      <c r="U158" s="577"/>
      <c r="V158" s="577"/>
      <c r="X158" s="543">
        <v>0.28000000000000003</v>
      </c>
      <c r="Y158" s="544">
        <v>0.38250000000000001</v>
      </c>
      <c r="Z158" s="543">
        <v>0.23</v>
      </c>
      <c r="AA158" s="543">
        <v>0.23</v>
      </c>
      <c r="AB158" s="562">
        <v>1.17</v>
      </c>
      <c r="AC158" s="562">
        <v>2.17</v>
      </c>
      <c r="AD158" s="562">
        <v>1.17</v>
      </c>
      <c r="AE158" s="563">
        <v>0.38250000000000001</v>
      </c>
      <c r="AF158" s="91">
        <v>0.38250000000000001</v>
      </c>
      <c r="AG158" s="91">
        <v>0.38250000000000001</v>
      </c>
      <c r="AH158" s="91"/>
      <c r="AI158" s="185">
        <f t="shared" si="3"/>
        <v>41275</v>
      </c>
      <c r="AJ158" s="91">
        <v>0.38250000000000001</v>
      </c>
      <c r="AK158" s="94"/>
      <c r="AL158" s="96"/>
      <c r="AM158" s="91">
        <v>0.38250000000000001</v>
      </c>
      <c r="AN158" s="91">
        <v>0.38250000000000001</v>
      </c>
      <c r="AO158" s="91">
        <v>0.38250000000000001</v>
      </c>
      <c r="AP158" s="91">
        <v>0.38250000000000001</v>
      </c>
      <c r="AQ158" s="91">
        <v>0.38250000000000001</v>
      </c>
      <c r="AR158" s="91">
        <v>0.38250000000000001</v>
      </c>
      <c r="AS158" s="91">
        <v>0.38250000000000001</v>
      </c>
      <c r="AT158" s="91">
        <v>0.38250000000000001</v>
      </c>
      <c r="AU158" s="91"/>
      <c r="AV158" s="91"/>
      <c r="AW158" s="91">
        <v>0.38250000000000001</v>
      </c>
      <c r="AX158" s="91">
        <v>0.38250000000000001</v>
      </c>
      <c r="AY158" s="91">
        <v>0.38250000000000001</v>
      </c>
      <c r="AZ158" s="91">
        <v>0.38250000000000001</v>
      </c>
      <c r="BA158" s="91">
        <v>0.38250000000000001</v>
      </c>
      <c r="BB158" s="91">
        <v>0.38250000000000001</v>
      </c>
      <c r="BC158" s="91"/>
      <c r="BD158" s="91">
        <v>0.38250000000000001</v>
      </c>
      <c r="BE158" s="91">
        <v>0.38250000000000001</v>
      </c>
      <c r="BF158" s="91">
        <v>0.38250000000000001</v>
      </c>
      <c r="BG158" s="91"/>
      <c r="BH158" s="65"/>
      <c r="BI158" s="40"/>
      <c r="BJ158" s="40"/>
      <c r="BK158" s="40"/>
      <c r="BL158" s="40"/>
      <c r="BM158" s="40"/>
      <c r="BN158" s="40"/>
      <c r="BO158" s="40"/>
      <c r="BP158" s="71"/>
      <c r="BQ158" s="71"/>
      <c r="BR158" s="40"/>
      <c r="BS158" s="71"/>
      <c r="BT158" s="40"/>
      <c r="BU158" s="40"/>
      <c r="BV158" s="40"/>
      <c r="BW158" s="49"/>
      <c r="BX158" s="40"/>
      <c r="BY158" s="49"/>
      <c r="BZ158" s="40"/>
      <c r="CA158" s="40"/>
      <c r="CB158" s="40"/>
      <c r="CC158" s="40"/>
      <c r="CD158" s="48"/>
      <c r="CE158" s="48"/>
      <c r="CF158" s="40"/>
      <c r="CG158" s="48"/>
      <c r="CH158" s="40"/>
      <c r="CI158" s="56"/>
      <c r="CJ158" s="56"/>
      <c r="CK158" s="72"/>
      <c r="CL158" s="40"/>
      <c r="CM158" s="56"/>
      <c r="CN158" s="40"/>
      <c r="CO158" s="49"/>
      <c r="CP158" s="49"/>
      <c r="CQ158" s="40"/>
      <c r="CR158" s="56"/>
      <c r="CS158" s="40"/>
      <c r="CT158" s="40"/>
      <c r="CU158" s="41"/>
      <c r="CV158" s="41"/>
      <c r="CW158" s="49"/>
      <c r="CX158" s="40"/>
      <c r="CY158" s="49"/>
      <c r="CZ158" s="40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</row>
    <row r="159" spans="1:118">
      <c r="A159" s="65">
        <v>41306</v>
      </c>
      <c r="B159" s="40"/>
      <c r="C159" s="94"/>
      <c r="D159" s="94"/>
      <c r="E159" s="97"/>
      <c r="F159" s="97"/>
      <c r="G159" s="97"/>
      <c r="H159" s="94"/>
      <c r="I159" s="94"/>
      <c r="J159" s="97"/>
      <c r="K159" s="95"/>
      <c r="L159" s="95"/>
      <c r="M159" s="94"/>
      <c r="N159" s="97"/>
      <c r="O159" s="95"/>
      <c r="P159" s="95"/>
      <c r="Q159" s="94"/>
      <c r="R159" s="97"/>
      <c r="T159" s="577"/>
      <c r="U159" s="577"/>
      <c r="V159" s="577"/>
      <c r="X159" s="543">
        <v>0.26</v>
      </c>
      <c r="Y159" s="544">
        <v>0.3775</v>
      </c>
      <c r="Z159" s="543">
        <v>0.21</v>
      </c>
      <c r="AA159" s="543">
        <v>0.21</v>
      </c>
      <c r="AB159" s="562">
        <v>1.1599999999999999</v>
      </c>
      <c r="AC159" s="562">
        <v>2.16</v>
      </c>
      <c r="AD159" s="562">
        <v>1.1599999999999999</v>
      </c>
      <c r="AE159" s="563">
        <v>0.3775</v>
      </c>
      <c r="AF159" s="91">
        <v>0.3775</v>
      </c>
      <c r="AG159" s="91">
        <v>0.3775</v>
      </c>
      <c r="AH159" s="91"/>
      <c r="AI159" s="185">
        <f t="shared" si="3"/>
        <v>41306</v>
      </c>
      <c r="AJ159" s="91">
        <v>0.3775</v>
      </c>
      <c r="AK159" s="94"/>
      <c r="AL159" s="96"/>
      <c r="AM159" s="91">
        <v>0.3775</v>
      </c>
      <c r="AN159" s="91">
        <v>0.3775</v>
      </c>
      <c r="AO159" s="91">
        <v>0.3775</v>
      </c>
      <c r="AP159" s="91">
        <v>0.3775</v>
      </c>
      <c r="AQ159" s="91">
        <v>0.3775</v>
      </c>
      <c r="AR159" s="91">
        <v>0.3775</v>
      </c>
      <c r="AS159" s="91">
        <v>0.3775</v>
      </c>
      <c r="AT159" s="91">
        <v>0.3775</v>
      </c>
      <c r="AU159" s="91"/>
      <c r="AV159" s="91"/>
      <c r="AW159" s="91">
        <v>0.3775</v>
      </c>
      <c r="AX159" s="91">
        <v>0.3775</v>
      </c>
      <c r="AY159" s="91">
        <v>0.3775</v>
      </c>
      <c r="AZ159" s="91">
        <v>0.3775</v>
      </c>
      <c r="BA159" s="91">
        <v>0.3775</v>
      </c>
      <c r="BB159" s="91">
        <v>0.3775</v>
      </c>
      <c r="BC159" s="91"/>
      <c r="BD159" s="91">
        <v>0.3775</v>
      </c>
      <c r="BE159" s="91">
        <v>0.3775</v>
      </c>
      <c r="BF159" s="91">
        <v>0.3775</v>
      </c>
      <c r="BG159" s="91"/>
      <c r="BH159" s="65"/>
      <c r="BI159" s="40"/>
      <c r="BJ159" s="40"/>
      <c r="BK159" s="40"/>
      <c r="BL159" s="40"/>
      <c r="BM159" s="40"/>
      <c r="BN159" s="40"/>
      <c r="BO159" s="40"/>
      <c r="BP159" s="71"/>
      <c r="BQ159" s="71"/>
      <c r="BR159" s="40"/>
      <c r="BS159" s="71"/>
      <c r="BT159" s="40"/>
      <c r="BU159" s="40"/>
      <c r="BV159" s="40"/>
      <c r="BW159" s="49"/>
      <c r="BX159" s="40"/>
      <c r="BY159" s="49"/>
      <c r="BZ159" s="40"/>
      <c r="CA159" s="40"/>
      <c r="CB159" s="40"/>
      <c r="CC159" s="40"/>
      <c r="CD159" s="48"/>
      <c r="CE159" s="48"/>
      <c r="CF159" s="40"/>
      <c r="CG159" s="48"/>
      <c r="CH159" s="40"/>
      <c r="CI159" s="56"/>
      <c r="CJ159" s="56"/>
      <c r="CK159" s="72"/>
      <c r="CL159" s="40"/>
      <c r="CM159" s="56"/>
      <c r="CN159" s="40"/>
      <c r="CO159" s="49"/>
      <c r="CP159" s="49"/>
      <c r="CQ159" s="40"/>
      <c r="CR159" s="56"/>
      <c r="CS159" s="40"/>
      <c r="CT159" s="40"/>
      <c r="CU159" s="41"/>
      <c r="CV159" s="41"/>
      <c r="CW159" s="49"/>
      <c r="CX159" s="40"/>
      <c r="CY159" s="49"/>
      <c r="CZ159" s="40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</row>
    <row r="160" spans="1:118">
      <c r="A160" s="65">
        <v>41334</v>
      </c>
      <c r="B160" s="40"/>
      <c r="C160" s="94"/>
      <c r="D160" s="94"/>
      <c r="E160" s="97"/>
      <c r="F160" s="97"/>
      <c r="G160" s="97"/>
      <c r="H160" s="94"/>
      <c r="I160" s="94"/>
      <c r="J160" s="97"/>
      <c r="K160" s="95"/>
      <c r="L160" s="95"/>
      <c r="M160" s="94"/>
      <c r="N160" s="97"/>
      <c r="O160" s="95"/>
      <c r="P160" s="95"/>
      <c r="Q160" s="94"/>
      <c r="R160" s="97"/>
      <c r="T160" s="577"/>
      <c r="U160" s="577"/>
      <c r="V160" s="577"/>
      <c r="X160" s="543">
        <v>0.255</v>
      </c>
      <c r="Y160" s="544">
        <v>0.28249999999999997</v>
      </c>
      <c r="Z160" s="543">
        <v>0.20499999999999999</v>
      </c>
      <c r="AA160" s="543">
        <v>0.20499999999999999</v>
      </c>
      <c r="AB160" s="562">
        <v>0.67249999999999999</v>
      </c>
      <c r="AC160" s="562">
        <v>1.6725000000000001</v>
      </c>
      <c r="AD160" s="562">
        <v>0.67249999999999999</v>
      </c>
      <c r="AE160" s="563">
        <v>0.28249999999999997</v>
      </c>
      <c r="AF160" s="91">
        <v>0.28249999999999997</v>
      </c>
      <c r="AG160" s="91">
        <v>0.28249999999999997</v>
      </c>
      <c r="AH160" s="91"/>
      <c r="AI160" s="185">
        <f t="shared" si="3"/>
        <v>41334</v>
      </c>
      <c r="AJ160" s="91">
        <v>0.28249999999999997</v>
      </c>
      <c r="AK160" s="94"/>
      <c r="AL160" s="96"/>
      <c r="AM160" s="91">
        <v>0.28249999999999997</v>
      </c>
      <c r="AN160" s="91">
        <v>0.28249999999999997</v>
      </c>
      <c r="AO160" s="91">
        <v>0.28249999999999997</v>
      </c>
      <c r="AP160" s="91">
        <v>0.28249999999999997</v>
      </c>
      <c r="AQ160" s="91">
        <v>0.28249999999999997</v>
      </c>
      <c r="AR160" s="91">
        <v>0.28249999999999997</v>
      </c>
      <c r="AS160" s="91">
        <v>0.28249999999999997</v>
      </c>
      <c r="AT160" s="91">
        <v>0.28249999999999997</v>
      </c>
      <c r="AU160" s="91"/>
      <c r="AV160" s="91"/>
      <c r="AW160" s="91">
        <v>0.28249999999999997</v>
      </c>
      <c r="AX160" s="91">
        <v>0.28249999999999997</v>
      </c>
      <c r="AY160" s="91">
        <v>0.28249999999999997</v>
      </c>
      <c r="AZ160" s="91">
        <v>0.28249999999999997</v>
      </c>
      <c r="BA160" s="91">
        <v>0.28249999999999997</v>
      </c>
      <c r="BB160" s="91">
        <v>0.28249999999999997</v>
      </c>
      <c r="BC160" s="91"/>
      <c r="BD160" s="91">
        <v>0.28249999999999997</v>
      </c>
      <c r="BE160" s="91">
        <v>0.28249999999999997</v>
      </c>
      <c r="BF160" s="91">
        <v>0.28249999999999997</v>
      </c>
      <c r="BG160" s="91"/>
      <c r="BH160" s="65"/>
      <c r="BI160" s="40"/>
      <c r="BJ160" s="40"/>
      <c r="BK160" s="40"/>
      <c r="BL160" s="40"/>
      <c r="BM160" s="40"/>
      <c r="BN160" s="40"/>
      <c r="BO160" s="40"/>
      <c r="BP160" s="71"/>
      <c r="BQ160" s="71"/>
      <c r="BR160" s="40"/>
      <c r="BS160" s="71"/>
      <c r="BT160" s="40"/>
      <c r="BU160" s="40"/>
      <c r="BV160" s="40"/>
      <c r="BW160" s="49"/>
      <c r="BX160" s="40"/>
      <c r="BY160" s="49"/>
      <c r="BZ160" s="40"/>
      <c r="CA160" s="40"/>
      <c r="CB160" s="40"/>
      <c r="CC160" s="40"/>
      <c r="CD160" s="48"/>
      <c r="CE160" s="48"/>
      <c r="CF160" s="40"/>
      <c r="CG160" s="48"/>
      <c r="CH160" s="40"/>
      <c r="CI160" s="56"/>
      <c r="CJ160" s="56"/>
      <c r="CK160" s="72"/>
      <c r="CL160" s="40"/>
      <c r="CM160" s="56"/>
      <c r="CN160" s="40"/>
      <c r="CO160" s="49"/>
      <c r="CP160" s="49"/>
      <c r="CQ160" s="40"/>
      <c r="CR160" s="56"/>
      <c r="CS160" s="40"/>
      <c r="CT160" s="40"/>
      <c r="CU160" s="41"/>
      <c r="CV160" s="41"/>
      <c r="CW160" s="49"/>
      <c r="CX160" s="40"/>
      <c r="CY160" s="49"/>
      <c r="CZ160" s="40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</row>
    <row r="161" spans="1:118">
      <c r="A161" s="65">
        <v>41365</v>
      </c>
      <c r="B161" s="40"/>
      <c r="C161" s="94"/>
      <c r="D161" s="94"/>
      <c r="E161" s="97"/>
      <c r="F161" s="97"/>
      <c r="G161" s="97"/>
      <c r="H161" s="94"/>
      <c r="I161" s="94"/>
      <c r="J161" s="97"/>
      <c r="K161" s="95"/>
      <c r="L161" s="95"/>
      <c r="M161" s="94"/>
      <c r="N161" s="97"/>
      <c r="O161" s="95"/>
      <c r="P161" s="95"/>
      <c r="Q161" s="94"/>
      <c r="R161" s="97"/>
      <c r="T161" s="577"/>
      <c r="U161" s="577"/>
      <c r="V161" s="577"/>
      <c r="X161" s="543">
        <v>4.7E-2</v>
      </c>
      <c r="Y161" s="544">
        <v>0.13750000000000001</v>
      </c>
      <c r="Z161" s="543">
        <v>-3.0000000000000001E-3</v>
      </c>
      <c r="AA161" s="543">
        <v>-3.0000000000000001E-3</v>
      </c>
      <c r="AB161" s="562">
        <v>0.315</v>
      </c>
      <c r="AC161" s="562">
        <v>1.3149999999999999</v>
      </c>
      <c r="AD161" s="562">
        <v>0.315</v>
      </c>
      <c r="AE161" s="563">
        <v>0.13750000000000001</v>
      </c>
      <c r="AF161" s="91">
        <v>0.13750000000000001</v>
      </c>
      <c r="AG161" s="91">
        <v>0.13750000000000001</v>
      </c>
      <c r="AH161" s="91"/>
      <c r="AI161" s="185">
        <f t="shared" si="3"/>
        <v>41365</v>
      </c>
      <c r="AJ161" s="91">
        <v>0.13750000000000001</v>
      </c>
      <c r="AK161" s="94"/>
      <c r="AL161" s="96"/>
      <c r="AM161" s="91">
        <v>0.13750000000000001</v>
      </c>
      <c r="AN161" s="91">
        <v>0.13750000000000001</v>
      </c>
      <c r="AO161" s="91">
        <v>0.13750000000000001</v>
      </c>
      <c r="AP161" s="91">
        <v>0.13750000000000001</v>
      </c>
      <c r="AQ161" s="91">
        <v>0.13750000000000001</v>
      </c>
      <c r="AR161" s="91">
        <v>0.13750000000000001</v>
      </c>
      <c r="AS161" s="91">
        <v>0.13750000000000001</v>
      </c>
      <c r="AT161" s="91">
        <v>0.13750000000000001</v>
      </c>
      <c r="AU161" s="91"/>
      <c r="AV161" s="91"/>
      <c r="AW161" s="91">
        <v>0.13750000000000001</v>
      </c>
      <c r="AX161" s="91">
        <v>0.13750000000000001</v>
      </c>
      <c r="AY161" s="91">
        <v>0.13750000000000001</v>
      </c>
      <c r="AZ161" s="91">
        <v>0.13750000000000001</v>
      </c>
      <c r="BA161" s="91">
        <v>0.13750000000000001</v>
      </c>
      <c r="BB161" s="91">
        <v>0.13750000000000001</v>
      </c>
      <c r="BC161" s="91"/>
      <c r="BD161" s="91">
        <v>0.13750000000000001</v>
      </c>
      <c r="BE161" s="91">
        <v>0.13750000000000001</v>
      </c>
      <c r="BF161" s="91">
        <v>0.13750000000000001</v>
      </c>
      <c r="BG161" s="91"/>
      <c r="BH161" s="65"/>
      <c r="BI161" s="40"/>
      <c r="BJ161" s="40"/>
      <c r="BK161" s="40"/>
      <c r="BL161" s="40"/>
      <c r="BM161" s="40"/>
      <c r="BN161" s="40"/>
      <c r="BO161" s="40"/>
      <c r="BP161" s="71"/>
      <c r="BQ161" s="71"/>
      <c r="BR161" s="40"/>
      <c r="BS161" s="71"/>
      <c r="BT161" s="40"/>
      <c r="BU161" s="40"/>
      <c r="BV161" s="40"/>
      <c r="BW161" s="49"/>
      <c r="BX161" s="40"/>
      <c r="BY161" s="49"/>
      <c r="BZ161" s="40"/>
      <c r="CA161" s="40"/>
      <c r="CB161" s="40"/>
      <c r="CC161" s="40"/>
      <c r="CD161" s="48"/>
      <c r="CE161" s="48"/>
      <c r="CF161" s="40"/>
      <c r="CG161" s="48"/>
      <c r="CH161" s="40"/>
      <c r="CI161" s="56"/>
      <c r="CJ161" s="56"/>
      <c r="CK161" s="72"/>
      <c r="CL161" s="40"/>
      <c r="CM161" s="56"/>
      <c r="CN161" s="40"/>
      <c r="CO161" s="49"/>
      <c r="CP161" s="49"/>
      <c r="CQ161" s="40"/>
      <c r="CR161" s="56"/>
      <c r="CS161" s="40"/>
      <c r="CT161" s="40"/>
      <c r="CU161" s="41"/>
      <c r="CV161" s="41"/>
      <c r="CW161" s="49"/>
      <c r="CX161" s="40"/>
      <c r="CY161" s="49"/>
      <c r="CZ161" s="40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</row>
    <row r="162" spans="1:118">
      <c r="A162" s="65">
        <v>41395</v>
      </c>
      <c r="B162" s="40"/>
      <c r="C162" s="94"/>
      <c r="D162" s="94"/>
      <c r="E162" s="97"/>
      <c r="F162" s="97"/>
      <c r="G162" s="97"/>
      <c r="H162" s="94"/>
      <c r="I162" s="94"/>
      <c r="J162" s="97"/>
      <c r="K162" s="95"/>
      <c r="L162" s="95"/>
      <c r="M162" s="94"/>
      <c r="N162" s="97"/>
      <c r="O162" s="95"/>
      <c r="P162" s="95"/>
      <c r="Q162" s="94"/>
      <c r="R162" s="97"/>
      <c r="T162" s="577"/>
      <c r="U162" s="577"/>
      <c r="V162" s="577"/>
      <c r="X162" s="543">
        <v>4.7E-2</v>
      </c>
      <c r="Y162" s="544">
        <v>0.13750000000000001</v>
      </c>
      <c r="Z162" s="543">
        <v>-3.0000000000000001E-3</v>
      </c>
      <c r="AA162" s="543">
        <v>-3.0000000000000001E-3</v>
      </c>
      <c r="AB162" s="562">
        <v>0.24249999999999999</v>
      </c>
      <c r="AC162" s="562">
        <v>1.2424999999999999</v>
      </c>
      <c r="AD162" s="562">
        <v>0.24249999999999999</v>
      </c>
      <c r="AE162" s="563">
        <v>0.13750000000000001</v>
      </c>
      <c r="AF162" s="91">
        <v>0.13750000000000001</v>
      </c>
      <c r="AG162" s="91">
        <v>0.13750000000000001</v>
      </c>
      <c r="AH162" s="91"/>
      <c r="AI162" s="185">
        <f t="shared" si="3"/>
        <v>41395</v>
      </c>
      <c r="AJ162" s="91">
        <v>0.13750000000000001</v>
      </c>
      <c r="AK162" s="94"/>
      <c r="AL162" s="96"/>
      <c r="AM162" s="91">
        <v>0.13750000000000001</v>
      </c>
      <c r="AN162" s="91">
        <v>0.13750000000000001</v>
      </c>
      <c r="AO162" s="91">
        <v>0.13750000000000001</v>
      </c>
      <c r="AP162" s="91">
        <v>0.13750000000000001</v>
      </c>
      <c r="AQ162" s="91">
        <v>0.13750000000000001</v>
      </c>
      <c r="AR162" s="91">
        <v>0.13750000000000001</v>
      </c>
      <c r="AS162" s="91">
        <v>0.13750000000000001</v>
      </c>
      <c r="AT162" s="91">
        <v>0.13750000000000001</v>
      </c>
      <c r="AU162" s="91"/>
      <c r="AV162" s="91"/>
      <c r="AW162" s="91">
        <v>0.13750000000000001</v>
      </c>
      <c r="AX162" s="91">
        <v>0.13750000000000001</v>
      </c>
      <c r="AY162" s="91">
        <v>0.13750000000000001</v>
      </c>
      <c r="AZ162" s="91">
        <v>0.13750000000000001</v>
      </c>
      <c r="BA162" s="91">
        <v>0.13750000000000001</v>
      </c>
      <c r="BB162" s="91">
        <v>0.13750000000000001</v>
      </c>
      <c r="BC162" s="91"/>
      <c r="BD162" s="91">
        <v>0.13750000000000001</v>
      </c>
      <c r="BE162" s="91">
        <v>0.13750000000000001</v>
      </c>
      <c r="BF162" s="91">
        <v>0.13750000000000001</v>
      </c>
      <c r="BG162" s="91"/>
      <c r="BH162" s="65"/>
      <c r="BI162" s="40"/>
      <c r="BJ162" s="40"/>
      <c r="BK162" s="40"/>
      <c r="BL162" s="40"/>
      <c r="BM162" s="40"/>
      <c r="BN162" s="40"/>
      <c r="BO162" s="40"/>
      <c r="BP162" s="71"/>
      <c r="BQ162" s="71"/>
      <c r="BR162" s="40"/>
      <c r="BS162" s="71"/>
      <c r="BT162" s="40"/>
      <c r="BU162" s="40"/>
      <c r="BV162" s="40"/>
      <c r="BW162" s="49"/>
      <c r="BX162" s="40"/>
      <c r="BY162" s="49"/>
      <c r="BZ162" s="40"/>
      <c r="CA162" s="40"/>
      <c r="CB162" s="40"/>
      <c r="CC162" s="40"/>
      <c r="CD162" s="48"/>
      <c r="CE162" s="48"/>
      <c r="CF162" s="40"/>
      <c r="CG162" s="48"/>
      <c r="CH162" s="40"/>
      <c r="CI162" s="56"/>
      <c r="CJ162" s="56"/>
      <c r="CK162" s="72"/>
      <c r="CL162" s="40"/>
      <c r="CM162" s="56"/>
      <c r="CN162" s="40"/>
      <c r="CO162" s="49"/>
      <c r="CP162" s="49"/>
      <c r="CQ162" s="40"/>
      <c r="CR162" s="56"/>
      <c r="CS162" s="40"/>
      <c r="CT162" s="40"/>
      <c r="CU162" s="41"/>
      <c r="CV162" s="41"/>
      <c r="CW162" s="49"/>
      <c r="CX162" s="40"/>
      <c r="CY162" s="49"/>
      <c r="CZ162" s="40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</row>
    <row r="163" spans="1:118">
      <c r="A163" s="65">
        <v>41426</v>
      </c>
      <c r="B163" s="40"/>
      <c r="C163" s="94"/>
      <c r="D163" s="94"/>
      <c r="E163" s="97"/>
      <c r="F163" s="97"/>
      <c r="G163" s="97"/>
      <c r="H163" s="94"/>
      <c r="I163" s="94"/>
      <c r="J163" s="97"/>
      <c r="K163" s="95"/>
      <c r="L163" s="95"/>
      <c r="M163" s="94"/>
      <c r="N163" s="97"/>
      <c r="O163" s="95"/>
      <c r="P163" s="95"/>
      <c r="Q163" s="94"/>
      <c r="R163" s="97"/>
      <c r="T163" s="577"/>
      <c r="U163" s="577"/>
      <c r="V163" s="577"/>
      <c r="X163" s="543">
        <v>4.7E-2</v>
      </c>
      <c r="Y163" s="544">
        <v>0.13750000000000001</v>
      </c>
      <c r="Z163" s="543">
        <v>-3.0000000000000001E-3</v>
      </c>
      <c r="AA163" s="543">
        <v>-3.0000000000000001E-3</v>
      </c>
      <c r="AB163" s="562">
        <v>0.23250000000000001</v>
      </c>
      <c r="AC163" s="562">
        <v>1.2324999999999999</v>
      </c>
      <c r="AD163" s="562">
        <v>0.23250000000000001</v>
      </c>
      <c r="AE163" s="563">
        <v>0.13750000000000001</v>
      </c>
      <c r="AF163" s="91">
        <v>0.13750000000000001</v>
      </c>
      <c r="AG163" s="91">
        <v>0.13750000000000001</v>
      </c>
      <c r="AH163" s="91"/>
      <c r="AI163" s="185">
        <f t="shared" si="3"/>
        <v>41426</v>
      </c>
      <c r="AJ163" s="91">
        <v>0.13750000000000001</v>
      </c>
      <c r="AK163" s="94"/>
      <c r="AL163" s="96"/>
      <c r="AM163" s="91">
        <v>0.13750000000000001</v>
      </c>
      <c r="AN163" s="91">
        <v>0.13750000000000001</v>
      </c>
      <c r="AO163" s="91">
        <v>0.13750000000000001</v>
      </c>
      <c r="AP163" s="91">
        <v>0.13750000000000001</v>
      </c>
      <c r="AQ163" s="91">
        <v>0.13750000000000001</v>
      </c>
      <c r="AR163" s="91">
        <v>0.13750000000000001</v>
      </c>
      <c r="AS163" s="91">
        <v>0.13750000000000001</v>
      </c>
      <c r="AT163" s="91">
        <v>0.13750000000000001</v>
      </c>
      <c r="AU163" s="91"/>
      <c r="AV163" s="91"/>
      <c r="AW163" s="91">
        <v>0.13750000000000001</v>
      </c>
      <c r="AX163" s="91">
        <v>0.13750000000000001</v>
      </c>
      <c r="AY163" s="91">
        <v>0.13750000000000001</v>
      </c>
      <c r="AZ163" s="91">
        <v>0.13750000000000001</v>
      </c>
      <c r="BA163" s="91">
        <v>0.13750000000000001</v>
      </c>
      <c r="BB163" s="91">
        <v>0.13750000000000001</v>
      </c>
      <c r="BC163" s="91"/>
      <c r="BD163" s="91">
        <v>0.13750000000000001</v>
      </c>
      <c r="BE163" s="91">
        <v>0.13750000000000001</v>
      </c>
      <c r="BF163" s="91">
        <v>0.13750000000000001</v>
      </c>
      <c r="BG163" s="91"/>
      <c r="BH163" s="65"/>
      <c r="BI163" s="40"/>
      <c r="BJ163" s="40"/>
      <c r="BK163" s="40"/>
      <c r="BL163" s="40"/>
      <c r="BM163" s="40"/>
      <c r="BN163" s="40"/>
      <c r="BO163" s="40"/>
      <c r="BP163" s="71"/>
      <c r="BQ163" s="71"/>
      <c r="BR163" s="40"/>
      <c r="BS163" s="71"/>
      <c r="BT163" s="40"/>
      <c r="BU163" s="40"/>
      <c r="BV163" s="40"/>
      <c r="BW163" s="49"/>
      <c r="BX163" s="40"/>
      <c r="BY163" s="49"/>
      <c r="BZ163" s="40"/>
      <c r="CA163" s="40"/>
      <c r="CB163" s="40"/>
      <c r="CC163" s="40"/>
      <c r="CD163" s="48"/>
      <c r="CE163" s="48"/>
      <c r="CF163" s="40"/>
      <c r="CG163" s="48"/>
      <c r="CH163" s="40"/>
      <c r="CI163" s="56"/>
      <c r="CJ163" s="56"/>
      <c r="CK163" s="72"/>
      <c r="CL163" s="40"/>
      <c r="CM163" s="56"/>
      <c r="CN163" s="40"/>
      <c r="CO163" s="49"/>
      <c r="CP163" s="49"/>
      <c r="CQ163" s="40"/>
      <c r="CR163" s="56"/>
      <c r="CS163" s="40"/>
      <c r="CT163" s="40"/>
      <c r="CU163" s="41"/>
      <c r="CV163" s="41"/>
      <c r="CW163" s="49"/>
      <c r="CX163" s="40"/>
      <c r="CY163" s="49"/>
      <c r="CZ163" s="40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</row>
    <row r="164" spans="1:118">
      <c r="A164" s="65">
        <v>41456</v>
      </c>
      <c r="B164" s="40"/>
      <c r="C164" s="94"/>
      <c r="D164" s="94"/>
      <c r="E164" s="97"/>
      <c r="F164" s="97"/>
      <c r="G164" s="97"/>
      <c r="H164" s="94"/>
      <c r="I164" s="94"/>
      <c r="J164" s="97"/>
      <c r="K164" s="95"/>
      <c r="L164" s="95"/>
      <c r="M164" s="94"/>
      <c r="N164" s="97"/>
      <c r="O164" s="95"/>
      <c r="P164" s="95"/>
      <c r="Q164" s="94"/>
      <c r="R164" s="97"/>
      <c r="T164" s="577"/>
      <c r="U164" s="577"/>
      <c r="V164" s="577"/>
      <c r="X164" s="543">
        <v>4.7E-2</v>
      </c>
      <c r="Y164" s="544">
        <v>0.13500000000000001</v>
      </c>
      <c r="Z164" s="543">
        <v>-3.0000000000000001E-3</v>
      </c>
      <c r="AA164" s="543">
        <v>-3.0000000000000001E-3</v>
      </c>
      <c r="AB164" s="562">
        <v>0.23250000000000001</v>
      </c>
      <c r="AC164" s="562">
        <v>1.2324999999999999</v>
      </c>
      <c r="AD164" s="562">
        <v>0.23250000000000001</v>
      </c>
      <c r="AE164" s="563">
        <v>0.13500000000000001</v>
      </c>
      <c r="AF164" s="91">
        <v>0.13500000000000001</v>
      </c>
      <c r="AG164" s="91">
        <v>0.13500000000000001</v>
      </c>
      <c r="AH164" s="91"/>
      <c r="AI164" s="185">
        <f t="shared" si="3"/>
        <v>41456</v>
      </c>
      <c r="AJ164" s="91">
        <v>0.13500000000000001</v>
      </c>
      <c r="AK164" s="94"/>
      <c r="AL164" s="96"/>
      <c r="AM164" s="91">
        <v>0.13500000000000001</v>
      </c>
      <c r="AN164" s="91">
        <v>0.13500000000000001</v>
      </c>
      <c r="AO164" s="91">
        <v>0.13500000000000001</v>
      </c>
      <c r="AP164" s="91">
        <v>0.13500000000000001</v>
      </c>
      <c r="AQ164" s="91">
        <v>0.13500000000000001</v>
      </c>
      <c r="AR164" s="91">
        <v>0.13500000000000001</v>
      </c>
      <c r="AS164" s="91">
        <v>0.13500000000000001</v>
      </c>
      <c r="AT164" s="91">
        <v>0.13500000000000001</v>
      </c>
      <c r="AU164" s="91"/>
      <c r="AV164" s="91"/>
      <c r="AW164" s="91">
        <v>0.13500000000000001</v>
      </c>
      <c r="AX164" s="91">
        <v>0.13500000000000001</v>
      </c>
      <c r="AY164" s="91">
        <v>0.13500000000000001</v>
      </c>
      <c r="AZ164" s="91">
        <v>0.13500000000000001</v>
      </c>
      <c r="BA164" s="91">
        <v>0.13500000000000001</v>
      </c>
      <c r="BB164" s="91">
        <v>0.13500000000000001</v>
      </c>
      <c r="BC164" s="91"/>
      <c r="BD164" s="91">
        <v>0.13500000000000001</v>
      </c>
      <c r="BE164" s="91">
        <v>0.13500000000000001</v>
      </c>
      <c r="BF164" s="91">
        <v>0.13500000000000001</v>
      </c>
      <c r="BG164" s="91"/>
      <c r="BH164" s="65"/>
      <c r="BI164" s="40"/>
      <c r="BJ164" s="40"/>
      <c r="BK164" s="40"/>
      <c r="BL164" s="40"/>
      <c r="BM164" s="40"/>
      <c r="BN164" s="40"/>
      <c r="BO164" s="40"/>
      <c r="BP164" s="71"/>
      <c r="BQ164" s="71"/>
      <c r="BR164" s="40"/>
      <c r="BS164" s="71"/>
      <c r="BT164" s="40"/>
      <c r="BU164" s="40"/>
      <c r="BV164" s="40"/>
      <c r="BW164" s="49"/>
      <c r="BX164" s="40"/>
      <c r="BY164" s="49"/>
      <c r="BZ164" s="40"/>
      <c r="CA164" s="40"/>
      <c r="CB164" s="40"/>
      <c r="CC164" s="40"/>
      <c r="CD164" s="48"/>
      <c r="CE164" s="48"/>
      <c r="CF164" s="40"/>
      <c r="CG164" s="48"/>
      <c r="CH164" s="40"/>
      <c r="CI164" s="56"/>
      <c r="CJ164" s="56"/>
      <c r="CK164" s="72"/>
      <c r="CL164" s="40"/>
      <c r="CM164" s="56"/>
      <c r="CN164" s="40"/>
      <c r="CO164" s="49"/>
      <c r="CP164" s="49"/>
      <c r="CQ164" s="40"/>
      <c r="CR164" s="56"/>
      <c r="CS164" s="40"/>
      <c r="CT164" s="40"/>
      <c r="CU164" s="41"/>
      <c r="CV164" s="41"/>
      <c r="CW164" s="49"/>
      <c r="CX164" s="40"/>
      <c r="CY164" s="49"/>
      <c r="CZ164" s="40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</row>
    <row r="165" spans="1:118">
      <c r="A165" s="65">
        <v>41487</v>
      </c>
      <c r="B165" s="40"/>
      <c r="C165" s="94"/>
      <c r="D165" s="94"/>
      <c r="E165" s="97"/>
      <c r="F165" s="97"/>
      <c r="G165" s="97"/>
      <c r="H165" s="94"/>
      <c r="I165" s="94"/>
      <c r="J165" s="97"/>
      <c r="K165" s="95"/>
      <c r="L165" s="95"/>
      <c r="M165" s="94"/>
      <c r="N165" s="97"/>
      <c r="O165" s="95"/>
      <c r="P165" s="95"/>
      <c r="Q165" s="94"/>
      <c r="R165" s="97"/>
      <c r="T165" s="577"/>
      <c r="U165" s="577"/>
      <c r="V165" s="577"/>
      <c r="X165" s="543">
        <v>4.7E-2</v>
      </c>
      <c r="Y165" s="544">
        <v>0.13250000000000001</v>
      </c>
      <c r="Z165" s="543">
        <v>-3.0000000000000001E-3</v>
      </c>
      <c r="AA165" s="543">
        <v>-3.0000000000000001E-3</v>
      </c>
      <c r="AB165" s="562">
        <v>0.23250000000000001</v>
      </c>
      <c r="AC165" s="562">
        <v>1.2324999999999999</v>
      </c>
      <c r="AD165" s="562">
        <v>0.23250000000000001</v>
      </c>
      <c r="AE165" s="563">
        <v>0.13250000000000001</v>
      </c>
      <c r="AF165" s="91">
        <v>0.13250000000000001</v>
      </c>
      <c r="AG165" s="91">
        <v>0.13250000000000001</v>
      </c>
      <c r="AH165" s="91"/>
      <c r="AI165" s="185">
        <f t="shared" si="3"/>
        <v>41487</v>
      </c>
      <c r="AJ165" s="91">
        <v>0.13250000000000001</v>
      </c>
      <c r="AK165" s="94"/>
      <c r="AL165" s="96"/>
      <c r="AM165" s="91">
        <v>0.13250000000000001</v>
      </c>
      <c r="AN165" s="91">
        <v>0.13250000000000001</v>
      </c>
      <c r="AO165" s="91">
        <v>0.13250000000000001</v>
      </c>
      <c r="AP165" s="91">
        <v>0.13250000000000001</v>
      </c>
      <c r="AQ165" s="91">
        <v>0.13250000000000001</v>
      </c>
      <c r="AR165" s="91">
        <v>0.13250000000000001</v>
      </c>
      <c r="AS165" s="91">
        <v>0.13250000000000001</v>
      </c>
      <c r="AT165" s="91">
        <v>0.13250000000000001</v>
      </c>
      <c r="AU165" s="91"/>
      <c r="AV165" s="91"/>
      <c r="AW165" s="91">
        <v>0.13250000000000001</v>
      </c>
      <c r="AX165" s="91">
        <v>0.13250000000000001</v>
      </c>
      <c r="AY165" s="91">
        <v>0.13250000000000001</v>
      </c>
      <c r="AZ165" s="91">
        <v>0.13250000000000001</v>
      </c>
      <c r="BA165" s="91">
        <v>0.13250000000000001</v>
      </c>
      <c r="BB165" s="91">
        <v>0.13250000000000001</v>
      </c>
      <c r="BC165" s="91"/>
      <c r="BD165" s="91">
        <v>0.13250000000000001</v>
      </c>
      <c r="BE165" s="91">
        <v>0.13250000000000001</v>
      </c>
      <c r="BF165" s="91">
        <v>0.13250000000000001</v>
      </c>
      <c r="BG165" s="91"/>
      <c r="BH165" s="65"/>
      <c r="BI165" s="40"/>
      <c r="BJ165" s="40"/>
      <c r="BK165" s="40"/>
      <c r="BL165" s="40"/>
      <c r="BM165" s="40"/>
      <c r="BN165" s="40"/>
      <c r="BO165" s="40"/>
      <c r="BP165" s="71"/>
      <c r="BQ165" s="71"/>
      <c r="BR165" s="40"/>
      <c r="BS165" s="71"/>
      <c r="BT165" s="40"/>
      <c r="BU165" s="40"/>
      <c r="BV165" s="40"/>
      <c r="BW165" s="49"/>
      <c r="BX165" s="40"/>
      <c r="BY165" s="49"/>
      <c r="BZ165" s="40"/>
      <c r="CA165" s="40"/>
      <c r="CB165" s="40"/>
      <c r="CC165" s="40"/>
      <c r="CD165" s="48"/>
      <c r="CE165" s="48"/>
      <c r="CF165" s="40"/>
      <c r="CG165" s="48"/>
      <c r="CH165" s="40"/>
      <c r="CI165" s="56"/>
      <c r="CJ165" s="56"/>
      <c r="CK165" s="72"/>
      <c r="CL165" s="40"/>
      <c r="CM165" s="56"/>
      <c r="CN165" s="40"/>
      <c r="CO165" s="49"/>
      <c r="CP165" s="49"/>
      <c r="CQ165" s="40"/>
      <c r="CR165" s="56"/>
      <c r="CS165" s="40"/>
      <c r="CT165" s="40"/>
      <c r="CU165" s="41"/>
      <c r="CV165" s="41"/>
      <c r="CW165" s="49"/>
      <c r="CX165" s="40"/>
      <c r="CY165" s="49"/>
      <c r="CZ165" s="40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</row>
    <row r="166" spans="1:118">
      <c r="A166" s="65">
        <v>41518</v>
      </c>
      <c r="B166" s="40"/>
      <c r="C166" s="94"/>
      <c r="D166" s="94"/>
      <c r="E166" s="97"/>
      <c r="F166" s="97"/>
      <c r="G166" s="97"/>
      <c r="H166" s="94"/>
      <c r="I166" s="94"/>
      <c r="J166" s="97"/>
      <c r="K166" s="95"/>
      <c r="L166" s="95"/>
      <c r="M166" s="94"/>
      <c r="N166" s="97"/>
      <c r="O166" s="95"/>
      <c r="P166" s="95"/>
      <c r="Q166" s="94"/>
      <c r="R166" s="97"/>
      <c r="T166" s="577"/>
      <c r="U166" s="577"/>
      <c r="V166" s="577"/>
      <c r="X166" s="543">
        <v>4.7E-2</v>
      </c>
      <c r="Y166" s="544">
        <v>0.13250000000000001</v>
      </c>
      <c r="Z166" s="543">
        <v>-3.0000000000000001E-3</v>
      </c>
      <c r="AA166" s="543">
        <v>-3.0000000000000001E-3</v>
      </c>
      <c r="AB166" s="562">
        <v>0.23250000000000001</v>
      </c>
      <c r="AC166" s="562">
        <v>1.2324999999999999</v>
      </c>
      <c r="AD166" s="562">
        <v>0.23250000000000001</v>
      </c>
      <c r="AE166" s="563">
        <v>0.13250000000000001</v>
      </c>
      <c r="AF166" s="91">
        <v>0.13250000000000001</v>
      </c>
      <c r="AG166" s="91">
        <v>0.13250000000000001</v>
      </c>
      <c r="AH166" s="91"/>
      <c r="AI166" s="185">
        <f t="shared" si="3"/>
        <v>41518</v>
      </c>
      <c r="AJ166" s="91">
        <v>0.13250000000000001</v>
      </c>
      <c r="AK166" s="94"/>
      <c r="AL166" s="96"/>
      <c r="AM166" s="91">
        <v>0.13250000000000001</v>
      </c>
      <c r="AN166" s="91">
        <v>0.13250000000000001</v>
      </c>
      <c r="AO166" s="91">
        <v>0.13250000000000001</v>
      </c>
      <c r="AP166" s="91">
        <v>0.13250000000000001</v>
      </c>
      <c r="AQ166" s="91">
        <v>0.13250000000000001</v>
      </c>
      <c r="AR166" s="91">
        <v>0.13250000000000001</v>
      </c>
      <c r="AS166" s="91">
        <v>0.13250000000000001</v>
      </c>
      <c r="AT166" s="91">
        <v>0.13250000000000001</v>
      </c>
      <c r="AU166" s="91"/>
      <c r="AV166" s="91"/>
      <c r="AW166" s="91">
        <v>0.13250000000000001</v>
      </c>
      <c r="AX166" s="91">
        <v>0.13250000000000001</v>
      </c>
      <c r="AY166" s="91">
        <v>0.13250000000000001</v>
      </c>
      <c r="AZ166" s="91">
        <v>0.13250000000000001</v>
      </c>
      <c r="BA166" s="91">
        <v>0.13250000000000001</v>
      </c>
      <c r="BB166" s="91">
        <v>0.13250000000000001</v>
      </c>
      <c r="BC166" s="91"/>
      <c r="BD166" s="91">
        <v>0.13250000000000001</v>
      </c>
      <c r="BE166" s="91">
        <v>0.13250000000000001</v>
      </c>
      <c r="BF166" s="91">
        <v>0.13250000000000001</v>
      </c>
      <c r="BG166" s="91"/>
      <c r="BH166" s="65"/>
      <c r="BI166" s="40"/>
      <c r="BJ166" s="40"/>
      <c r="BK166" s="40"/>
      <c r="BL166" s="40"/>
      <c r="BM166" s="40"/>
      <c r="BN166" s="40"/>
      <c r="BO166" s="40"/>
      <c r="BP166" s="71"/>
      <c r="BQ166" s="71"/>
      <c r="BR166" s="40"/>
      <c r="BS166" s="71"/>
      <c r="BT166" s="40"/>
      <c r="BU166" s="40"/>
      <c r="BV166" s="40"/>
      <c r="BW166" s="49"/>
      <c r="BX166" s="40"/>
      <c r="BY166" s="49"/>
      <c r="BZ166" s="40"/>
      <c r="CA166" s="40"/>
      <c r="CB166" s="40"/>
      <c r="CC166" s="40"/>
      <c r="CD166" s="48"/>
      <c r="CE166" s="48"/>
      <c r="CF166" s="40"/>
      <c r="CG166" s="48"/>
      <c r="CH166" s="40"/>
      <c r="CI166" s="56"/>
      <c r="CJ166" s="56"/>
      <c r="CK166" s="72"/>
      <c r="CL166" s="40"/>
      <c r="CM166" s="56"/>
      <c r="CN166" s="40"/>
      <c r="CO166" s="49"/>
      <c r="CP166" s="49"/>
      <c r="CQ166" s="40"/>
      <c r="CR166" s="56"/>
      <c r="CS166" s="40"/>
      <c r="CT166" s="40"/>
      <c r="CU166" s="41"/>
      <c r="CV166" s="41"/>
      <c r="CW166" s="49"/>
      <c r="CX166" s="40"/>
      <c r="CY166" s="49"/>
      <c r="CZ166" s="40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</row>
    <row r="167" spans="1:118">
      <c r="A167" s="65">
        <v>41548</v>
      </c>
      <c r="B167" s="40"/>
      <c r="C167" s="94"/>
      <c r="D167" s="94"/>
      <c r="E167" s="97"/>
      <c r="F167" s="97"/>
      <c r="G167" s="97"/>
      <c r="H167" s="94"/>
      <c r="I167" s="94"/>
      <c r="J167" s="97"/>
      <c r="K167" s="95"/>
      <c r="L167" s="95"/>
      <c r="M167" s="94"/>
      <c r="N167" s="97"/>
      <c r="O167" s="95"/>
      <c r="P167" s="95"/>
      <c r="Q167" s="94"/>
      <c r="R167" s="97"/>
      <c r="T167" s="577"/>
      <c r="U167" s="577"/>
      <c r="V167" s="577"/>
      <c r="X167" s="543">
        <v>4.7E-2</v>
      </c>
      <c r="Y167" s="544">
        <v>0.13250000000000001</v>
      </c>
      <c r="Z167" s="543">
        <v>-3.0000000000000001E-3</v>
      </c>
      <c r="AA167" s="543">
        <v>-3.0000000000000001E-3</v>
      </c>
      <c r="AB167" s="562">
        <v>0.25</v>
      </c>
      <c r="AC167" s="562">
        <v>1.25</v>
      </c>
      <c r="AD167" s="562">
        <v>0.25</v>
      </c>
      <c r="AE167" s="563">
        <v>0.13250000000000001</v>
      </c>
      <c r="AF167" s="91">
        <v>0.13250000000000001</v>
      </c>
      <c r="AG167" s="91">
        <v>0.13250000000000001</v>
      </c>
      <c r="AH167" s="91"/>
      <c r="AI167" s="185">
        <f t="shared" si="3"/>
        <v>41548</v>
      </c>
      <c r="AJ167" s="91">
        <v>0.13250000000000001</v>
      </c>
      <c r="AK167" s="94"/>
      <c r="AL167" s="96"/>
      <c r="AM167" s="91">
        <v>0.13250000000000001</v>
      </c>
      <c r="AN167" s="91">
        <v>0.13250000000000001</v>
      </c>
      <c r="AO167" s="91">
        <v>0.13250000000000001</v>
      </c>
      <c r="AP167" s="91">
        <v>0.13250000000000001</v>
      </c>
      <c r="AQ167" s="91">
        <v>0.13250000000000001</v>
      </c>
      <c r="AR167" s="91">
        <v>0.13250000000000001</v>
      </c>
      <c r="AS167" s="91">
        <v>0.13250000000000001</v>
      </c>
      <c r="AT167" s="91">
        <v>0.13250000000000001</v>
      </c>
      <c r="AU167" s="91"/>
      <c r="AV167" s="91"/>
      <c r="AW167" s="91">
        <v>0.13250000000000001</v>
      </c>
      <c r="AX167" s="91">
        <v>0.13250000000000001</v>
      </c>
      <c r="AY167" s="91">
        <v>0.13250000000000001</v>
      </c>
      <c r="AZ167" s="91">
        <v>0.13250000000000001</v>
      </c>
      <c r="BA167" s="91">
        <v>0.13250000000000001</v>
      </c>
      <c r="BB167" s="91">
        <v>0.13250000000000001</v>
      </c>
      <c r="BC167" s="91"/>
      <c r="BD167" s="91">
        <v>0.13250000000000001</v>
      </c>
      <c r="BE167" s="91">
        <v>0.13250000000000001</v>
      </c>
      <c r="BF167" s="91">
        <v>0.13250000000000001</v>
      </c>
      <c r="BG167" s="91"/>
      <c r="BH167" s="65"/>
      <c r="BI167" s="40"/>
      <c r="BJ167" s="40"/>
      <c r="BK167" s="40"/>
      <c r="BL167" s="40"/>
      <c r="BM167" s="40"/>
      <c r="BN167" s="40"/>
      <c r="BO167" s="40"/>
      <c r="BP167" s="71"/>
      <c r="BQ167" s="71"/>
      <c r="BR167" s="40"/>
      <c r="BS167" s="71"/>
      <c r="BT167" s="40"/>
      <c r="BU167" s="40"/>
      <c r="BV167" s="40"/>
      <c r="BW167" s="49"/>
      <c r="BX167" s="40"/>
      <c r="BY167" s="49"/>
      <c r="BZ167" s="40"/>
      <c r="CA167" s="40"/>
      <c r="CB167" s="40"/>
      <c r="CC167" s="40"/>
      <c r="CD167" s="48"/>
      <c r="CE167" s="48"/>
      <c r="CF167" s="40"/>
      <c r="CG167" s="48"/>
      <c r="CH167" s="40"/>
      <c r="CI167" s="56"/>
      <c r="CJ167" s="56"/>
      <c r="CK167" s="72"/>
      <c r="CL167" s="40"/>
      <c r="CM167" s="56"/>
      <c r="CN167" s="40"/>
      <c r="CO167" s="49"/>
      <c r="CP167" s="49"/>
      <c r="CQ167" s="40"/>
      <c r="CR167" s="56"/>
      <c r="CS167" s="40"/>
      <c r="CT167" s="40"/>
      <c r="CU167" s="41"/>
      <c r="CV167" s="41"/>
      <c r="CW167" s="49"/>
      <c r="CX167" s="40"/>
      <c r="CY167" s="49"/>
      <c r="CZ167" s="40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</row>
    <row r="168" spans="1:118">
      <c r="A168" s="65">
        <v>41579</v>
      </c>
      <c r="B168" s="40"/>
      <c r="C168" s="94"/>
      <c r="D168" s="94"/>
      <c r="E168" s="97"/>
      <c r="F168" s="97"/>
      <c r="G168" s="97"/>
      <c r="H168" s="94"/>
      <c r="I168" s="94"/>
      <c r="J168" s="97"/>
      <c r="K168" s="95"/>
      <c r="L168" s="95"/>
      <c r="M168" s="94"/>
      <c r="N168" s="97"/>
      <c r="O168" s="95"/>
      <c r="P168" s="95"/>
      <c r="Q168" s="94"/>
      <c r="R168" s="97"/>
      <c r="T168" s="577"/>
      <c r="U168" s="577"/>
      <c r="V168" s="577"/>
      <c r="X168" s="543">
        <v>0.19500000000000001</v>
      </c>
      <c r="Y168" s="544">
        <v>0.26750000000000002</v>
      </c>
      <c r="Z168" s="543">
        <v>0.14499999999999999</v>
      </c>
      <c r="AA168" s="543">
        <v>0.14499999999999999</v>
      </c>
      <c r="AB168" s="562">
        <v>0.51749999999999996</v>
      </c>
      <c r="AC168" s="562">
        <v>1.5175000000000001</v>
      </c>
      <c r="AD168" s="562">
        <v>0.51749999999999996</v>
      </c>
      <c r="AE168" s="563">
        <v>0.26750000000000002</v>
      </c>
      <c r="AF168" s="91">
        <v>0.26750000000000002</v>
      </c>
      <c r="AG168" s="91">
        <v>0.26750000000000002</v>
      </c>
      <c r="AH168" s="91"/>
      <c r="AI168" s="185">
        <f t="shared" si="3"/>
        <v>41579</v>
      </c>
      <c r="AJ168" s="91">
        <v>0.26750000000000002</v>
      </c>
      <c r="AK168" s="94"/>
      <c r="AL168" s="96"/>
      <c r="AM168" s="91">
        <v>0.26750000000000002</v>
      </c>
      <c r="AN168" s="91">
        <v>0.26750000000000002</v>
      </c>
      <c r="AO168" s="91">
        <v>0.26750000000000002</v>
      </c>
      <c r="AP168" s="91">
        <v>0.26750000000000002</v>
      </c>
      <c r="AQ168" s="91">
        <v>0.26750000000000002</v>
      </c>
      <c r="AR168" s="91">
        <v>0.26750000000000002</v>
      </c>
      <c r="AS168" s="91">
        <v>0.26750000000000002</v>
      </c>
      <c r="AT168" s="91">
        <v>0.26750000000000002</v>
      </c>
      <c r="AU168" s="91"/>
      <c r="AV168" s="91"/>
      <c r="AW168" s="91">
        <v>0.26750000000000002</v>
      </c>
      <c r="AX168" s="91">
        <v>0.26750000000000002</v>
      </c>
      <c r="AY168" s="91">
        <v>0.26750000000000002</v>
      </c>
      <c r="AZ168" s="91">
        <v>0.26750000000000002</v>
      </c>
      <c r="BA168" s="91">
        <v>0.26750000000000002</v>
      </c>
      <c r="BB168" s="91">
        <v>0.26750000000000002</v>
      </c>
      <c r="BC168" s="91"/>
      <c r="BD168" s="91">
        <v>0.26750000000000002</v>
      </c>
      <c r="BE168" s="91">
        <v>0.26750000000000002</v>
      </c>
      <c r="BF168" s="91">
        <v>0.26750000000000002</v>
      </c>
      <c r="BG168" s="91"/>
      <c r="BH168" s="65"/>
      <c r="BI168" s="40"/>
      <c r="BJ168" s="40"/>
      <c r="BK168" s="40"/>
      <c r="BL168" s="40"/>
      <c r="BM168" s="40"/>
      <c r="BN168" s="40"/>
      <c r="BO168" s="40"/>
      <c r="BP168" s="71"/>
      <c r="BQ168" s="71"/>
      <c r="BR168" s="40"/>
      <c r="BS168" s="71"/>
      <c r="BT168" s="40"/>
      <c r="BU168" s="40"/>
      <c r="BV168" s="40"/>
      <c r="BW168" s="49"/>
      <c r="BX168" s="40"/>
      <c r="BY168" s="49"/>
      <c r="BZ168" s="40"/>
      <c r="CA168" s="40"/>
      <c r="CB168" s="40"/>
      <c r="CC168" s="40"/>
      <c r="CD168" s="48"/>
      <c r="CE168" s="48"/>
      <c r="CF168" s="40"/>
      <c r="CG168" s="48"/>
      <c r="CH168" s="40"/>
      <c r="CI168" s="56"/>
      <c r="CJ168" s="56"/>
      <c r="CK168" s="72"/>
      <c r="CL168" s="40"/>
      <c r="CM168" s="56"/>
      <c r="CN168" s="40"/>
      <c r="CO168" s="49"/>
      <c r="CP168" s="49"/>
      <c r="CQ168" s="40"/>
      <c r="CR168" s="56"/>
      <c r="CS168" s="40"/>
      <c r="CT168" s="40"/>
      <c r="CU168" s="41"/>
      <c r="CV168" s="41"/>
      <c r="CW168" s="49"/>
      <c r="CX168" s="40"/>
      <c r="CY168" s="49"/>
      <c r="CZ168" s="40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</row>
    <row r="169" spans="1:118">
      <c r="A169" s="65">
        <v>41609</v>
      </c>
      <c r="B169" s="40"/>
      <c r="C169" s="94"/>
      <c r="D169" s="94"/>
      <c r="E169" s="97"/>
      <c r="F169" s="97"/>
      <c r="G169" s="97"/>
      <c r="H169" s="94"/>
      <c r="I169" s="94"/>
      <c r="J169" s="97"/>
      <c r="K169" s="95"/>
      <c r="L169" s="95"/>
      <c r="M169" s="94"/>
      <c r="N169" s="97"/>
      <c r="O169" s="95"/>
      <c r="P169" s="95"/>
      <c r="Q169" s="94"/>
      <c r="R169" s="97"/>
      <c r="T169" s="577"/>
      <c r="U169" s="577"/>
      <c r="V169" s="577"/>
      <c r="X169" s="543">
        <v>0.22500000000000001</v>
      </c>
      <c r="Y169" s="544">
        <v>0.315</v>
      </c>
      <c r="Z169" s="543">
        <v>0.17499999999999999</v>
      </c>
      <c r="AA169" s="543">
        <v>0.17499999999999999</v>
      </c>
      <c r="AB169" s="562">
        <v>0.88</v>
      </c>
      <c r="AC169" s="562">
        <v>1.88</v>
      </c>
      <c r="AD169" s="562">
        <v>0.88</v>
      </c>
      <c r="AE169" s="563">
        <v>0.315</v>
      </c>
      <c r="AF169" s="91">
        <v>0.315</v>
      </c>
      <c r="AG169" s="91">
        <v>0.315</v>
      </c>
      <c r="AH169" s="91"/>
      <c r="AI169" s="185">
        <f t="shared" si="3"/>
        <v>41609</v>
      </c>
      <c r="AJ169" s="91">
        <v>0.315</v>
      </c>
      <c r="AK169" s="94"/>
      <c r="AL169" s="96"/>
      <c r="AM169" s="91">
        <v>0.315</v>
      </c>
      <c r="AN169" s="91">
        <v>0.315</v>
      </c>
      <c r="AO169" s="91">
        <v>0.315</v>
      </c>
      <c r="AP169" s="91">
        <v>0.315</v>
      </c>
      <c r="AQ169" s="91">
        <v>0.315</v>
      </c>
      <c r="AR169" s="91">
        <v>0.315</v>
      </c>
      <c r="AS169" s="91">
        <v>0.315</v>
      </c>
      <c r="AT169" s="91">
        <v>0.315</v>
      </c>
      <c r="AU169" s="91"/>
      <c r="AV169" s="91"/>
      <c r="AW169" s="91">
        <v>0.315</v>
      </c>
      <c r="AX169" s="91">
        <v>0.315</v>
      </c>
      <c r="AY169" s="91">
        <v>0.315</v>
      </c>
      <c r="AZ169" s="91">
        <v>0.315</v>
      </c>
      <c r="BA169" s="91">
        <v>0.315</v>
      </c>
      <c r="BB169" s="91">
        <v>0.315</v>
      </c>
      <c r="BC169" s="91"/>
      <c r="BD169" s="91">
        <v>0.315</v>
      </c>
      <c r="BE169" s="91">
        <v>0.315</v>
      </c>
      <c r="BF169" s="91">
        <v>0.315</v>
      </c>
      <c r="BG169" s="91"/>
      <c r="BH169" s="65"/>
      <c r="BI169" s="40"/>
      <c r="BJ169" s="40"/>
      <c r="BK169" s="40"/>
      <c r="BL169" s="40"/>
      <c r="BM169" s="40"/>
      <c r="BN169" s="40"/>
      <c r="BO169" s="40"/>
      <c r="BP169" s="71"/>
      <c r="BQ169" s="71"/>
      <c r="BR169" s="40"/>
      <c r="BS169" s="71"/>
      <c r="BT169" s="40"/>
      <c r="BU169" s="40"/>
      <c r="BV169" s="40"/>
      <c r="BW169" s="49"/>
      <c r="BX169" s="40"/>
      <c r="BY169" s="49"/>
      <c r="BZ169" s="40"/>
      <c r="CA169" s="40"/>
      <c r="CB169" s="40"/>
      <c r="CC169" s="40"/>
      <c r="CD169" s="48"/>
      <c r="CE169" s="48"/>
      <c r="CF169" s="40"/>
      <c r="CG169" s="48"/>
      <c r="CH169" s="40"/>
      <c r="CI169" s="56"/>
      <c r="CJ169" s="56"/>
      <c r="CK169" s="72"/>
      <c r="CL169" s="40"/>
      <c r="CM169" s="56"/>
      <c r="CN169" s="40"/>
      <c r="CO169" s="49"/>
      <c r="CP169" s="49"/>
      <c r="CQ169" s="40"/>
      <c r="CR169" s="56"/>
      <c r="CS169" s="40"/>
      <c r="CT169" s="40"/>
      <c r="CU169" s="41"/>
      <c r="CV169" s="41"/>
      <c r="CW169" s="49"/>
      <c r="CX169" s="40"/>
      <c r="CY169" s="49"/>
      <c r="CZ169" s="40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</row>
    <row r="170" spans="1:118">
      <c r="A170" s="65">
        <v>41640</v>
      </c>
      <c r="B170" s="40"/>
      <c r="C170" s="94"/>
      <c r="D170" s="94"/>
      <c r="E170" s="97"/>
      <c r="F170" s="97"/>
      <c r="G170" s="97"/>
      <c r="H170" s="94"/>
      <c r="I170" s="94"/>
      <c r="J170" s="97"/>
      <c r="K170" s="95"/>
      <c r="L170" s="95"/>
      <c r="M170" s="94"/>
      <c r="N170" s="97"/>
      <c r="O170" s="95"/>
      <c r="P170" s="95"/>
      <c r="Q170" s="94"/>
      <c r="R170" s="97"/>
      <c r="T170" s="577"/>
      <c r="U170" s="577"/>
      <c r="V170" s="577"/>
      <c r="X170" s="543">
        <v>0.27500000000000002</v>
      </c>
      <c r="Y170" s="544">
        <v>0.38250000000000001</v>
      </c>
      <c r="Z170" s="543">
        <v>0.22500000000000001</v>
      </c>
      <c r="AA170" s="543">
        <v>0.22500000000000001</v>
      </c>
      <c r="AB170" s="562">
        <v>1.17</v>
      </c>
      <c r="AC170" s="562">
        <v>2.17</v>
      </c>
      <c r="AD170" s="562">
        <v>1.17</v>
      </c>
      <c r="AE170" s="563">
        <v>0.38250000000000001</v>
      </c>
      <c r="AF170" s="91">
        <v>0.38250000000000001</v>
      </c>
      <c r="AG170" s="91">
        <v>0.38250000000000001</v>
      </c>
      <c r="AH170" s="91"/>
      <c r="AI170" s="185">
        <f t="shared" si="3"/>
        <v>41640</v>
      </c>
      <c r="AJ170" s="91">
        <v>0.38250000000000001</v>
      </c>
      <c r="AK170" s="94"/>
      <c r="AL170" s="96"/>
      <c r="AM170" s="91">
        <v>0.38250000000000001</v>
      </c>
      <c r="AN170" s="91">
        <v>0.38250000000000001</v>
      </c>
      <c r="AO170" s="91">
        <v>0.38250000000000001</v>
      </c>
      <c r="AP170" s="91">
        <v>0.38250000000000001</v>
      </c>
      <c r="AQ170" s="91">
        <v>0.38250000000000001</v>
      </c>
      <c r="AR170" s="91">
        <v>0.38250000000000001</v>
      </c>
      <c r="AS170" s="91">
        <v>0.38250000000000001</v>
      </c>
      <c r="AT170" s="91">
        <v>0.38250000000000001</v>
      </c>
      <c r="AU170" s="91"/>
      <c r="AV170" s="91"/>
      <c r="AW170" s="91">
        <v>0.38250000000000001</v>
      </c>
      <c r="AX170" s="91">
        <v>0.38250000000000001</v>
      </c>
      <c r="AY170" s="91">
        <v>0.38250000000000001</v>
      </c>
      <c r="AZ170" s="91">
        <v>0.38250000000000001</v>
      </c>
      <c r="BA170" s="91">
        <v>0.38250000000000001</v>
      </c>
      <c r="BB170" s="91">
        <v>0.38250000000000001</v>
      </c>
      <c r="BC170" s="91"/>
      <c r="BD170" s="91">
        <v>0.38250000000000001</v>
      </c>
      <c r="BE170" s="91">
        <v>0.38250000000000001</v>
      </c>
      <c r="BF170" s="91">
        <v>0.38250000000000001</v>
      </c>
      <c r="BG170" s="91"/>
      <c r="BH170" s="65"/>
      <c r="BI170" s="40"/>
      <c r="BJ170" s="40"/>
      <c r="BK170" s="40"/>
      <c r="BL170" s="40"/>
      <c r="BM170" s="40"/>
      <c r="BN170" s="40"/>
      <c r="BO170" s="40"/>
      <c r="BP170" s="71"/>
      <c r="BQ170" s="71"/>
      <c r="BR170" s="40"/>
      <c r="BS170" s="71"/>
      <c r="BT170" s="40"/>
      <c r="BU170" s="40"/>
      <c r="BV170" s="40"/>
      <c r="BW170" s="49"/>
      <c r="BX170" s="40"/>
      <c r="BY170" s="49"/>
      <c r="BZ170" s="40"/>
      <c r="CA170" s="40"/>
      <c r="CB170" s="40"/>
      <c r="CC170" s="40"/>
      <c r="CD170" s="48"/>
      <c r="CE170" s="48"/>
      <c r="CF170" s="40"/>
      <c r="CG170" s="48"/>
      <c r="CH170" s="40"/>
      <c r="CI170" s="56"/>
      <c r="CJ170" s="56"/>
      <c r="CK170" s="72"/>
      <c r="CL170" s="40"/>
      <c r="CM170" s="56"/>
      <c r="CN170" s="40"/>
      <c r="CO170" s="49"/>
      <c r="CP170" s="49"/>
      <c r="CQ170" s="40"/>
      <c r="CR170" s="56"/>
      <c r="CS170" s="40"/>
      <c r="CT170" s="40"/>
      <c r="CU170" s="41"/>
      <c r="CV170" s="41"/>
      <c r="CW170" s="49"/>
      <c r="CX170" s="40"/>
      <c r="CY170" s="49"/>
      <c r="CZ170" s="40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</row>
    <row r="171" spans="1:118">
      <c r="A171" s="65">
        <v>41671</v>
      </c>
      <c r="B171" s="40"/>
      <c r="C171" s="94"/>
      <c r="D171" s="94"/>
      <c r="E171" s="97"/>
      <c r="F171" s="97"/>
      <c r="G171" s="97"/>
      <c r="H171" s="94"/>
      <c r="I171" s="94"/>
      <c r="J171" s="97"/>
      <c r="K171" s="95"/>
      <c r="L171" s="95"/>
      <c r="M171" s="94"/>
      <c r="N171" s="97"/>
      <c r="O171" s="95"/>
      <c r="P171" s="95"/>
      <c r="Q171" s="94"/>
      <c r="R171" s="97"/>
      <c r="T171" s="577"/>
      <c r="U171" s="577"/>
      <c r="V171" s="577"/>
      <c r="X171" s="94">
        <v>0.255</v>
      </c>
      <c r="Y171" s="91">
        <v>0.3775</v>
      </c>
      <c r="Z171" s="94">
        <v>0.20499999999999999</v>
      </c>
      <c r="AA171" s="94">
        <v>0.20499999999999999</v>
      </c>
      <c r="AB171" s="94">
        <v>1.1599999999999999</v>
      </c>
      <c r="AC171" s="94">
        <v>2.16</v>
      </c>
      <c r="AD171" s="94">
        <v>1.1599999999999999</v>
      </c>
      <c r="AE171" s="91">
        <v>0.3775</v>
      </c>
      <c r="AF171" s="91">
        <v>0.3775</v>
      </c>
      <c r="AG171" s="91">
        <v>0.3775</v>
      </c>
      <c r="AH171" s="91"/>
      <c r="AI171" s="185">
        <f t="shared" si="3"/>
        <v>41671</v>
      </c>
      <c r="AJ171" s="91">
        <v>0.3775</v>
      </c>
      <c r="AK171" s="94"/>
      <c r="AL171" s="96"/>
      <c r="AM171" s="91">
        <v>0.3775</v>
      </c>
      <c r="AN171" s="91">
        <v>0.3775</v>
      </c>
      <c r="AO171" s="91">
        <v>0.3775</v>
      </c>
      <c r="AP171" s="91">
        <v>0.3775</v>
      </c>
      <c r="AQ171" s="91">
        <v>0.3775</v>
      </c>
      <c r="AR171" s="91">
        <v>0.3775</v>
      </c>
      <c r="AS171" s="91">
        <v>0.3775</v>
      </c>
      <c r="AT171" s="91">
        <v>0.3775</v>
      </c>
      <c r="AU171" s="91"/>
      <c r="AV171" s="91"/>
      <c r="AW171" s="91">
        <v>0.3775</v>
      </c>
      <c r="AX171" s="91">
        <v>0.3775</v>
      </c>
      <c r="AY171" s="91">
        <v>0.3775</v>
      </c>
      <c r="AZ171" s="91">
        <v>0.3775</v>
      </c>
      <c r="BA171" s="91">
        <v>0.3775</v>
      </c>
      <c r="BB171" s="91">
        <v>0.3775</v>
      </c>
      <c r="BC171" s="91"/>
      <c r="BD171" s="91">
        <v>0.3775</v>
      </c>
      <c r="BE171" s="91">
        <v>0.3775</v>
      </c>
      <c r="BF171" s="91">
        <v>0.3775</v>
      </c>
      <c r="BG171" s="91"/>
      <c r="BH171" s="65"/>
      <c r="BI171" s="40"/>
      <c r="BJ171" s="40"/>
      <c r="BK171" s="40"/>
      <c r="BL171" s="40"/>
      <c r="BM171" s="40"/>
      <c r="BN171" s="40"/>
      <c r="BO171" s="40"/>
      <c r="BP171" s="71"/>
      <c r="BQ171" s="71"/>
      <c r="BR171" s="40"/>
      <c r="BS171" s="71"/>
      <c r="BT171" s="40"/>
      <c r="BU171" s="40"/>
      <c r="BV171" s="40"/>
      <c r="BW171" s="49"/>
      <c r="BX171" s="40"/>
      <c r="BY171" s="49"/>
      <c r="BZ171" s="40"/>
      <c r="CA171" s="40"/>
      <c r="CB171" s="40"/>
      <c r="CC171" s="40"/>
      <c r="CD171" s="48"/>
      <c r="CE171" s="48"/>
      <c r="CF171" s="40"/>
      <c r="CG171" s="48"/>
      <c r="CH171" s="40"/>
      <c r="CI171" s="56"/>
      <c r="CJ171" s="56"/>
      <c r="CK171" s="72"/>
      <c r="CL171" s="40"/>
      <c r="CM171" s="56"/>
      <c r="CN171" s="40"/>
      <c r="CO171" s="49"/>
      <c r="CP171" s="49"/>
      <c r="CQ171" s="40"/>
      <c r="CR171" s="56"/>
      <c r="CS171" s="40"/>
      <c r="CT171" s="40"/>
      <c r="CU171" s="41"/>
      <c r="CV171" s="41"/>
      <c r="CW171" s="49"/>
      <c r="CX171" s="40"/>
      <c r="CY171" s="49"/>
      <c r="CZ171" s="40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</row>
    <row r="172" spans="1:118">
      <c r="A172" s="65">
        <v>41699</v>
      </c>
      <c r="B172" s="40"/>
      <c r="C172" s="94"/>
      <c r="D172" s="94"/>
      <c r="E172" s="97"/>
      <c r="F172" s="97"/>
      <c r="G172" s="97"/>
      <c r="H172" s="94"/>
      <c r="I172" s="94"/>
      <c r="J172" s="97"/>
      <c r="K172" s="95"/>
      <c r="L172" s="95"/>
      <c r="M172" s="94"/>
      <c r="N172" s="97"/>
      <c r="O172" s="95"/>
      <c r="P172" s="95"/>
      <c r="Q172" s="94"/>
      <c r="R172" s="97"/>
      <c r="T172" s="577"/>
      <c r="U172" s="577"/>
      <c r="V172" s="577"/>
      <c r="X172" s="94">
        <v>0.25</v>
      </c>
      <c r="Y172" s="91">
        <v>0.28249999999999997</v>
      </c>
      <c r="Z172" s="94">
        <v>0.2</v>
      </c>
      <c r="AA172" s="94">
        <v>0.2</v>
      </c>
      <c r="AB172" s="94">
        <v>0.67249999999999999</v>
      </c>
      <c r="AC172" s="94">
        <v>1.6725000000000001</v>
      </c>
      <c r="AD172" s="94">
        <v>0.67249999999999999</v>
      </c>
      <c r="AE172" s="91">
        <v>0.28249999999999997</v>
      </c>
      <c r="AF172" s="91">
        <v>0.28249999999999997</v>
      </c>
      <c r="AG172" s="91">
        <v>0.28249999999999997</v>
      </c>
      <c r="AH172" s="91"/>
      <c r="AI172" s="185">
        <f t="shared" si="3"/>
        <v>41699</v>
      </c>
      <c r="AJ172" s="91">
        <v>0.28249999999999997</v>
      </c>
      <c r="AK172" s="94"/>
      <c r="AL172" s="96"/>
      <c r="AM172" s="91">
        <v>0.28249999999999997</v>
      </c>
      <c r="AN172" s="91">
        <v>0.28249999999999997</v>
      </c>
      <c r="AO172" s="91">
        <v>0.28249999999999997</v>
      </c>
      <c r="AP172" s="91">
        <v>0.28249999999999997</v>
      </c>
      <c r="AQ172" s="91">
        <v>0.28249999999999997</v>
      </c>
      <c r="AR172" s="91">
        <v>0.28249999999999997</v>
      </c>
      <c r="AS172" s="91">
        <v>0.28249999999999997</v>
      </c>
      <c r="AT172" s="91">
        <v>0.28249999999999997</v>
      </c>
      <c r="AU172" s="91"/>
      <c r="AV172" s="91"/>
      <c r="AW172" s="91">
        <v>0.28249999999999997</v>
      </c>
      <c r="AX172" s="91">
        <v>0.28249999999999997</v>
      </c>
      <c r="AY172" s="91">
        <v>0.28249999999999997</v>
      </c>
      <c r="AZ172" s="91">
        <v>0.28249999999999997</v>
      </c>
      <c r="BA172" s="91">
        <v>0.28249999999999997</v>
      </c>
      <c r="BB172" s="91">
        <v>0.28249999999999997</v>
      </c>
      <c r="BC172" s="91"/>
      <c r="BD172" s="91">
        <v>0.28249999999999997</v>
      </c>
      <c r="BE172" s="91">
        <v>0.28249999999999997</v>
      </c>
      <c r="BF172" s="91">
        <v>0.28249999999999997</v>
      </c>
      <c r="BG172" s="91"/>
      <c r="BH172" s="65"/>
      <c r="BI172" s="40"/>
      <c r="BJ172" s="40"/>
      <c r="BK172" s="40"/>
      <c r="BL172" s="40"/>
      <c r="BM172" s="40"/>
      <c r="BN172" s="40"/>
      <c r="BO172" s="40"/>
      <c r="BP172" s="71"/>
      <c r="BQ172" s="71"/>
      <c r="BR172" s="40"/>
      <c r="BS172" s="71"/>
      <c r="BT172" s="40"/>
      <c r="BU172" s="40"/>
      <c r="BV172" s="40"/>
      <c r="BW172" s="49"/>
      <c r="BX172" s="40"/>
      <c r="BY172" s="49"/>
      <c r="BZ172" s="40"/>
      <c r="CA172" s="40"/>
      <c r="CB172" s="40"/>
      <c r="CC172" s="40"/>
      <c r="CD172" s="48"/>
      <c r="CE172" s="48"/>
      <c r="CF172" s="40"/>
      <c r="CG172" s="48"/>
      <c r="CH172" s="40"/>
      <c r="CI172" s="56"/>
      <c r="CJ172" s="56"/>
      <c r="CK172" s="72"/>
      <c r="CL172" s="40"/>
      <c r="CM172" s="56"/>
      <c r="CN172" s="40"/>
      <c r="CO172" s="49"/>
      <c r="CP172" s="49"/>
      <c r="CQ172" s="40"/>
      <c r="CR172" s="56"/>
      <c r="CS172" s="40"/>
      <c r="CT172" s="40"/>
      <c r="CU172" s="41"/>
      <c r="CV172" s="41"/>
      <c r="CW172" s="49"/>
      <c r="CX172" s="40"/>
      <c r="CY172" s="49"/>
      <c r="CZ172" s="40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</row>
    <row r="173" spans="1:118">
      <c r="A173" s="65">
        <v>41730</v>
      </c>
      <c r="B173" s="40"/>
      <c r="C173" s="94"/>
      <c r="D173" s="94"/>
      <c r="E173" s="97"/>
      <c r="F173" s="97"/>
      <c r="G173" s="97"/>
      <c r="H173" s="94"/>
      <c r="I173" s="94"/>
      <c r="J173" s="97"/>
      <c r="K173" s="95"/>
      <c r="L173" s="95"/>
      <c r="M173" s="94"/>
      <c r="N173" s="97"/>
      <c r="O173" s="95"/>
      <c r="P173" s="95"/>
      <c r="Q173" s="94"/>
      <c r="R173" s="97"/>
      <c r="T173" s="577"/>
      <c r="U173" s="577"/>
      <c r="V173" s="577"/>
      <c r="X173" s="94">
        <v>4.2000000000000003E-2</v>
      </c>
      <c r="Y173" s="91">
        <v>0.13750000000000001</v>
      </c>
      <c r="Z173" s="94">
        <v>-8.0000000000000002E-3</v>
      </c>
      <c r="AA173" s="94">
        <v>-8.0000000000000002E-3</v>
      </c>
      <c r="AB173" s="94">
        <v>0.315</v>
      </c>
      <c r="AC173" s="94">
        <v>1.3149999999999999</v>
      </c>
      <c r="AD173" s="94">
        <v>0.315</v>
      </c>
      <c r="AE173" s="91">
        <v>0.13750000000000001</v>
      </c>
      <c r="AF173" s="91">
        <v>0.13750000000000001</v>
      </c>
      <c r="AG173" s="91">
        <v>0.13750000000000001</v>
      </c>
      <c r="AH173" s="91"/>
      <c r="AI173" s="185">
        <f t="shared" si="3"/>
        <v>41730</v>
      </c>
      <c r="AJ173" s="91">
        <v>0.13750000000000001</v>
      </c>
      <c r="AK173" s="94"/>
      <c r="AL173" s="96"/>
      <c r="AM173" s="91">
        <v>0.13750000000000001</v>
      </c>
      <c r="AN173" s="91">
        <v>0.13750000000000001</v>
      </c>
      <c r="AO173" s="91">
        <v>0.13750000000000001</v>
      </c>
      <c r="AP173" s="91">
        <v>0.13750000000000001</v>
      </c>
      <c r="AQ173" s="91">
        <v>0.13750000000000001</v>
      </c>
      <c r="AR173" s="91">
        <v>0.13750000000000001</v>
      </c>
      <c r="AS173" s="91">
        <v>0.13750000000000001</v>
      </c>
      <c r="AT173" s="91">
        <v>0.13750000000000001</v>
      </c>
      <c r="AU173" s="91"/>
      <c r="AV173" s="91"/>
      <c r="AW173" s="91">
        <v>0.13750000000000001</v>
      </c>
      <c r="AX173" s="91">
        <v>0.13750000000000001</v>
      </c>
      <c r="AY173" s="91">
        <v>0.13750000000000001</v>
      </c>
      <c r="AZ173" s="91">
        <v>0.13750000000000001</v>
      </c>
      <c r="BA173" s="91">
        <v>0.13750000000000001</v>
      </c>
      <c r="BB173" s="91">
        <v>0.13750000000000001</v>
      </c>
      <c r="BC173" s="91"/>
      <c r="BD173" s="91">
        <v>0.13750000000000001</v>
      </c>
      <c r="BE173" s="91">
        <v>0.13750000000000001</v>
      </c>
      <c r="BF173" s="91">
        <v>0.13750000000000001</v>
      </c>
      <c r="BG173" s="91"/>
      <c r="BH173" s="65"/>
      <c r="BI173" s="40"/>
      <c r="BJ173" s="40"/>
      <c r="BK173" s="40"/>
      <c r="BL173" s="40"/>
      <c r="BM173" s="40"/>
      <c r="BN173" s="40"/>
      <c r="BO173" s="40"/>
      <c r="BP173" s="71"/>
      <c r="BQ173" s="71"/>
      <c r="BR173" s="40"/>
      <c r="BS173" s="71"/>
      <c r="BT173" s="40"/>
      <c r="BU173" s="40"/>
      <c r="BV173" s="40"/>
      <c r="BW173" s="49"/>
      <c r="BX173" s="40"/>
      <c r="BY173" s="49"/>
      <c r="BZ173" s="40"/>
      <c r="CA173" s="40"/>
      <c r="CB173" s="40"/>
      <c r="CC173" s="40"/>
      <c r="CD173" s="48"/>
      <c r="CE173" s="48"/>
      <c r="CF173" s="40"/>
      <c r="CG173" s="48"/>
      <c r="CH173" s="40"/>
      <c r="CI173" s="56"/>
      <c r="CJ173" s="56"/>
      <c r="CK173" s="72"/>
      <c r="CL173" s="40"/>
      <c r="CM173" s="56"/>
      <c r="CN173" s="40"/>
      <c r="CO173" s="49"/>
      <c r="CP173" s="49"/>
      <c r="CQ173" s="40"/>
      <c r="CR173" s="56"/>
      <c r="CS173" s="40"/>
      <c r="CT173" s="40"/>
      <c r="CU173" s="41"/>
      <c r="CV173" s="41"/>
      <c r="CW173" s="49"/>
      <c r="CX173" s="40"/>
      <c r="CY173" s="49"/>
      <c r="CZ173" s="40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</row>
    <row r="174" spans="1:118">
      <c r="A174" s="65">
        <v>41760</v>
      </c>
      <c r="B174" s="40"/>
      <c r="C174" s="94"/>
      <c r="D174" s="94"/>
      <c r="E174" s="97"/>
      <c r="F174" s="97"/>
      <c r="G174" s="97"/>
      <c r="H174" s="94"/>
      <c r="I174" s="94"/>
      <c r="J174" s="97"/>
      <c r="K174" s="95"/>
      <c r="L174" s="95"/>
      <c r="M174" s="94"/>
      <c r="N174" s="97"/>
      <c r="O174" s="95"/>
      <c r="P174" s="95"/>
      <c r="Q174" s="94"/>
      <c r="R174" s="97"/>
      <c r="T174" s="577"/>
      <c r="U174" s="577"/>
      <c r="V174" s="577"/>
      <c r="X174" s="94">
        <v>4.2000000000000003E-2</v>
      </c>
      <c r="Y174" s="91">
        <v>0.13750000000000001</v>
      </c>
      <c r="Z174" s="94">
        <v>-8.0000000000000002E-3</v>
      </c>
      <c r="AA174" s="94">
        <v>-8.0000000000000002E-3</v>
      </c>
      <c r="AB174" s="94">
        <v>0.24249999999999999</v>
      </c>
      <c r="AC174" s="94">
        <v>1.2424999999999999</v>
      </c>
      <c r="AD174" s="94">
        <v>0.24249999999999999</v>
      </c>
      <c r="AE174" s="91">
        <v>0.13750000000000001</v>
      </c>
      <c r="AF174" s="91">
        <v>0.13750000000000001</v>
      </c>
      <c r="AG174" s="91">
        <v>0.13750000000000001</v>
      </c>
      <c r="AH174" s="91"/>
      <c r="AI174" s="185">
        <f t="shared" si="3"/>
        <v>41760</v>
      </c>
      <c r="AJ174" s="91">
        <v>0.13750000000000001</v>
      </c>
      <c r="AK174" s="94"/>
      <c r="AL174" s="96"/>
      <c r="AM174" s="91">
        <v>0.13750000000000001</v>
      </c>
      <c r="AN174" s="91">
        <v>0.13750000000000001</v>
      </c>
      <c r="AO174" s="91">
        <v>0.13750000000000001</v>
      </c>
      <c r="AP174" s="91">
        <v>0.13750000000000001</v>
      </c>
      <c r="AQ174" s="91">
        <v>0.13750000000000001</v>
      </c>
      <c r="AR174" s="91">
        <v>0.13750000000000001</v>
      </c>
      <c r="AS174" s="91">
        <v>0.13750000000000001</v>
      </c>
      <c r="AT174" s="91">
        <v>0.13750000000000001</v>
      </c>
      <c r="AU174" s="91"/>
      <c r="AV174" s="91"/>
      <c r="AW174" s="91">
        <v>0.13750000000000001</v>
      </c>
      <c r="AX174" s="91">
        <v>0.13750000000000001</v>
      </c>
      <c r="AY174" s="91">
        <v>0.13750000000000001</v>
      </c>
      <c r="AZ174" s="91">
        <v>0.13750000000000001</v>
      </c>
      <c r="BA174" s="91">
        <v>0.13750000000000001</v>
      </c>
      <c r="BB174" s="91">
        <v>0.13750000000000001</v>
      </c>
      <c r="BC174" s="91"/>
      <c r="BD174" s="91">
        <v>0.13750000000000001</v>
      </c>
      <c r="BE174" s="91">
        <v>0.13750000000000001</v>
      </c>
      <c r="BF174" s="91">
        <v>0.13750000000000001</v>
      </c>
      <c r="BG174" s="91"/>
      <c r="BH174" s="65"/>
      <c r="BI174" s="40"/>
      <c r="BJ174" s="40"/>
      <c r="BK174" s="40"/>
      <c r="BL174" s="40"/>
      <c r="BM174" s="40"/>
      <c r="BN174" s="40"/>
      <c r="BO174" s="40"/>
      <c r="BP174" s="71"/>
      <c r="BQ174" s="71"/>
      <c r="BR174" s="40"/>
      <c r="BS174" s="71"/>
      <c r="BT174" s="40"/>
      <c r="BU174" s="40"/>
      <c r="BV174" s="40"/>
      <c r="BW174" s="49"/>
      <c r="BX174" s="40"/>
      <c r="BY174" s="49"/>
      <c r="BZ174" s="40"/>
      <c r="CA174" s="40"/>
      <c r="CB174" s="40"/>
      <c r="CC174" s="40"/>
      <c r="CD174" s="48"/>
      <c r="CE174" s="48"/>
      <c r="CF174" s="40"/>
      <c r="CG174" s="48"/>
      <c r="CH174" s="40"/>
      <c r="CI174" s="56"/>
      <c r="CJ174" s="56"/>
      <c r="CK174" s="72"/>
      <c r="CL174" s="40"/>
      <c r="CM174" s="56"/>
      <c r="CN174" s="40"/>
      <c r="CO174" s="49"/>
      <c r="CP174" s="49"/>
      <c r="CQ174" s="40"/>
      <c r="CR174" s="56"/>
      <c r="CS174" s="40"/>
      <c r="CT174" s="40"/>
      <c r="CU174" s="41"/>
      <c r="CV174" s="41"/>
      <c r="CW174" s="49"/>
      <c r="CX174" s="40"/>
      <c r="CY174" s="49"/>
      <c r="CZ174" s="40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</row>
    <row r="175" spans="1:118">
      <c r="A175" s="65">
        <v>41791</v>
      </c>
      <c r="B175" s="40"/>
      <c r="C175" s="94"/>
      <c r="D175" s="94"/>
      <c r="E175" s="97"/>
      <c r="F175" s="97"/>
      <c r="G175" s="97"/>
      <c r="H175" s="94"/>
      <c r="I175" s="94"/>
      <c r="J175" s="97"/>
      <c r="K175" s="95"/>
      <c r="L175" s="95"/>
      <c r="M175" s="94"/>
      <c r="N175" s="97"/>
      <c r="O175" s="95"/>
      <c r="P175" s="95"/>
      <c r="Q175" s="94"/>
      <c r="R175" s="97"/>
      <c r="T175" s="577"/>
      <c r="U175" s="577"/>
      <c r="V175" s="577"/>
      <c r="X175" s="94">
        <v>4.2000000000000003E-2</v>
      </c>
      <c r="Y175" s="91">
        <v>0.13750000000000001</v>
      </c>
      <c r="Z175" s="94">
        <v>-8.0000000000000002E-3</v>
      </c>
      <c r="AA175" s="94">
        <v>-8.0000000000000002E-3</v>
      </c>
      <c r="AB175" s="94">
        <v>0.23250000000000001</v>
      </c>
      <c r="AC175" s="94">
        <v>1.2324999999999999</v>
      </c>
      <c r="AD175" s="94">
        <v>0.23250000000000001</v>
      </c>
      <c r="AE175" s="91">
        <v>0.13750000000000001</v>
      </c>
      <c r="AF175" s="91">
        <v>0.13750000000000001</v>
      </c>
      <c r="AG175" s="91">
        <v>0.13750000000000001</v>
      </c>
      <c r="AH175" s="91"/>
      <c r="AI175" s="185">
        <f t="shared" si="3"/>
        <v>41791</v>
      </c>
      <c r="AJ175" s="91">
        <v>0.13750000000000001</v>
      </c>
      <c r="AK175" s="94"/>
      <c r="AL175" s="96"/>
      <c r="AM175" s="91">
        <v>0.13750000000000001</v>
      </c>
      <c r="AN175" s="91">
        <v>0.13750000000000001</v>
      </c>
      <c r="AO175" s="91">
        <v>0.13750000000000001</v>
      </c>
      <c r="AP175" s="91">
        <v>0.13750000000000001</v>
      </c>
      <c r="AQ175" s="91">
        <v>0.13750000000000001</v>
      </c>
      <c r="AR175" s="91">
        <v>0.13750000000000001</v>
      </c>
      <c r="AS175" s="91">
        <v>0.13750000000000001</v>
      </c>
      <c r="AT175" s="91">
        <v>0.13750000000000001</v>
      </c>
      <c r="AU175" s="91"/>
      <c r="AV175" s="91"/>
      <c r="AW175" s="91">
        <v>0.13750000000000001</v>
      </c>
      <c r="AX175" s="91">
        <v>0.13750000000000001</v>
      </c>
      <c r="AY175" s="91">
        <v>0.13750000000000001</v>
      </c>
      <c r="AZ175" s="91">
        <v>0.13750000000000001</v>
      </c>
      <c r="BA175" s="91">
        <v>0.13750000000000001</v>
      </c>
      <c r="BB175" s="91">
        <v>0.13750000000000001</v>
      </c>
      <c r="BC175" s="91"/>
      <c r="BD175" s="91">
        <v>0.13750000000000001</v>
      </c>
      <c r="BE175" s="91">
        <v>0.13750000000000001</v>
      </c>
      <c r="BF175" s="91">
        <v>0.13750000000000001</v>
      </c>
      <c r="BG175" s="91"/>
      <c r="BH175" s="65"/>
      <c r="BI175" s="40"/>
      <c r="BJ175" s="40"/>
      <c r="BK175" s="40"/>
      <c r="BL175" s="40"/>
      <c r="BM175" s="40"/>
      <c r="BN175" s="40"/>
      <c r="BO175" s="40"/>
      <c r="BP175" s="71"/>
      <c r="BQ175" s="71"/>
      <c r="BR175" s="40"/>
      <c r="BS175" s="71"/>
      <c r="BT175" s="40"/>
      <c r="BU175" s="40"/>
      <c r="BV175" s="40"/>
      <c r="BW175" s="49"/>
      <c r="BX175" s="40"/>
      <c r="BY175" s="49"/>
      <c r="BZ175" s="40"/>
      <c r="CA175" s="40"/>
      <c r="CB175" s="40"/>
      <c r="CC175" s="40"/>
      <c r="CD175" s="48"/>
      <c r="CE175" s="48"/>
      <c r="CF175" s="40"/>
      <c r="CG175" s="48"/>
      <c r="CH175" s="40"/>
      <c r="CI175" s="56"/>
      <c r="CJ175" s="56"/>
      <c r="CK175" s="72"/>
      <c r="CL175" s="40"/>
      <c r="CM175" s="40"/>
      <c r="CN175" s="40"/>
      <c r="CO175" s="40"/>
      <c r="CP175" s="40"/>
      <c r="CQ175" s="40"/>
      <c r="CR175" s="56"/>
      <c r="CS175" s="40"/>
      <c r="CT175" s="40"/>
      <c r="CU175" s="41"/>
      <c r="CV175" s="41"/>
      <c r="CW175" s="49"/>
      <c r="CX175" s="40"/>
      <c r="CY175" s="49"/>
      <c r="CZ175" s="40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</row>
    <row r="176" spans="1:118">
      <c r="A176" s="65">
        <v>41821</v>
      </c>
      <c r="B176" s="40"/>
      <c r="C176" s="94"/>
      <c r="D176" s="94"/>
      <c r="E176" s="97"/>
      <c r="F176" s="97"/>
      <c r="G176" s="97"/>
      <c r="H176" s="94"/>
      <c r="I176" s="94"/>
      <c r="J176" s="97"/>
      <c r="K176" s="95"/>
      <c r="L176" s="95"/>
      <c r="M176" s="94"/>
      <c r="N176" s="97"/>
      <c r="O176" s="95"/>
      <c r="P176" s="95"/>
      <c r="Q176" s="94"/>
      <c r="R176" s="97"/>
      <c r="T176" s="577"/>
      <c r="U176" s="577"/>
      <c r="V176" s="577"/>
      <c r="X176" s="94">
        <v>4.2000000000000003E-2</v>
      </c>
      <c r="Y176" s="91">
        <v>0.13500000000000001</v>
      </c>
      <c r="Z176" s="94">
        <v>-8.0000000000000002E-3</v>
      </c>
      <c r="AA176" s="94">
        <v>-8.0000000000000002E-3</v>
      </c>
      <c r="AB176" s="94">
        <v>0.23250000000000001</v>
      </c>
      <c r="AC176" s="94">
        <v>1.2324999999999999</v>
      </c>
      <c r="AD176" s="94">
        <v>0.23250000000000001</v>
      </c>
      <c r="AE176" s="91">
        <v>0.13500000000000001</v>
      </c>
      <c r="AF176" s="91">
        <v>0.13500000000000001</v>
      </c>
      <c r="AG176" s="91">
        <v>0.13500000000000001</v>
      </c>
      <c r="AH176" s="91"/>
      <c r="AI176" s="185">
        <f t="shared" si="3"/>
        <v>41821</v>
      </c>
      <c r="AJ176" s="91">
        <v>0.13500000000000001</v>
      </c>
      <c r="AK176" s="94"/>
      <c r="AL176" s="96"/>
      <c r="AM176" s="91">
        <v>0.13500000000000001</v>
      </c>
      <c r="AN176" s="91">
        <v>0.13500000000000001</v>
      </c>
      <c r="AO176" s="91">
        <v>0.13500000000000001</v>
      </c>
      <c r="AP176" s="91">
        <v>0.13500000000000001</v>
      </c>
      <c r="AQ176" s="91">
        <v>0.13500000000000001</v>
      </c>
      <c r="AR176" s="91">
        <v>0.13500000000000001</v>
      </c>
      <c r="AS176" s="91">
        <v>0.13500000000000001</v>
      </c>
      <c r="AT176" s="91">
        <v>0.13500000000000001</v>
      </c>
      <c r="AU176" s="91"/>
      <c r="AV176" s="91"/>
      <c r="AW176" s="91">
        <v>0.13500000000000001</v>
      </c>
      <c r="AX176" s="91">
        <v>0.13500000000000001</v>
      </c>
      <c r="AY176" s="91">
        <v>0.13500000000000001</v>
      </c>
      <c r="AZ176" s="91">
        <v>0.13500000000000001</v>
      </c>
      <c r="BA176" s="91">
        <v>0.13500000000000001</v>
      </c>
      <c r="BB176" s="91">
        <v>0.13500000000000001</v>
      </c>
      <c r="BC176" s="91"/>
      <c r="BD176" s="91">
        <v>0.13500000000000001</v>
      </c>
      <c r="BE176" s="91">
        <v>0.13500000000000001</v>
      </c>
      <c r="BF176" s="91">
        <v>0.13500000000000001</v>
      </c>
      <c r="BG176" s="91"/>
      <c r="BH176" s="65"/>
      <c r="BI176" s="40"/>
      <c r="BJ176" s="40"/>
      <c r="BK176" s="40"/>
      <c r="BL176" s="40"/>
      <c r="BM176" s="40"/>
      <c r="BN176" s="40"/>
      <c r="BO176" s="40"/>
      <c r="BP176" s="71"/>
      <c r="BQ176" s="71"/>
      <c r="BR176" s="40"/>
      <c r="BS176" s="71"/>
      <c r="BT176" s="40"/>
      <c r="BU176" s="40"/>
      <c r="BV176" s="40"/>
      <c r="BW176" s="49"/>
      <c r="BX176" s="40"/>
      <c r="BY176" s="49"/>
      <c r="BZ176" s="40"/>
      <c r="CA176" s="40"/>
      <c r="CB176" s="40"/>
      <c r="CC176" s="40"/>
      <c r="CD176" s="48"/>
      <c r="CE176" s="48"/>
      <c r="CF176" s="40"/>
      <c r="CG176" s="48"/>
      <c r="CH176" s="40"/>
      <c r="CI176" s="56"/>
      <c r="CJ176" s="56"/>
      <c r="CK176" s="72"/>
      <c r="CL176" s="40"/>
      <c r="CM176" s="40"/>
      <c r="CN176" s="40"/>
      <c r="CO176" s="40"/>
      <c r="CP176" s="40"/>
      <c r="CQ176" s="40"/>
      <c r="CR176" s="56"/>
      <c r="CS176" s="40"/>
      <c r="CT176" s="40"/>
      <c r="CU176" s="41"/>
      <c r="CV176" s="41"/>
      <c r="CW176" s="49"/>
      <c r="CX176" s="40"/>
      <c r="CY176" s="49"/>
      <c r="CZ176" s="40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</row>
    <row r="177" spans="1:118">
      <c r="A177" s="65">
        <v>41852</v>
      </c>
      <c r="B177" s="40"/>
      <c r="C177" s="94"/>
      <c r="D177" s="94"/>
      <c r="E177" s="97"/>
      <c r="F177" s="97"/>
      <c r="G177" s="97"/>
      <c r="H177" s="94"/>
      <c r="I177" s="94"/>
      <c r="J177" s="97"/>
      <c r="K177" s="95"/>
      <c r="L177" s="95"/>
      <c r="M177" s="94"/>
      <c r="N177" s="97"/>
      <c r="O177" s="95"/>
      <c r="P177" s="95"/>
      <c r="Q177" s="94"/>
      <c r="R177" s="97"/>
      <c r="T177" s="577"/>
      <c r="U177" s="577"/>
      <c r="V177" s="577"/>
      <c r="X177" s="94">
        <v>4.2000000000000003E-2</v>
      </c>
      <c r="Y177" s="91">
        <v>0.13250000000000001</v>
      </c>
      <c r="Z177" s="94">
        <v>-8.0000000000000002E-3</v>
      </c>
      <c r="AA177" s="94">
        <v>-8.0000000000000002E-3</v>
      </c>
      <c r="AB177" s="94">
        <v>0.23250000000000001</v>
      </c>
      <c r="AC177" s="94">
        <v>1.2324999999999999</v>
      </c>
      <c r="AD177" s="94">
        <v>0.23250000000000001</v>
      </c>
      <c r="AE177" s="91">
        <v>0.13250000000000001</v>
      </c>
      <c r="AF177" s="91">
        <v>0.13250000000000001</v>
      </c>
      <c r="AG177" s="91">
        <v>0.13250000000000001</v>
      </c>
      <c r="AH177" s="91"/>
      <c r="AI177" s="185">
        <f t="shared" si="3"/>
        <v>41852</v>
      </c>
      <c r="AJ177" s="91">
        <v>0.13250000000000001</v>
      </c>
      <c r="AK177" s="94"/>
      <c r="AL177" s="96"/>
      <c r="AM177" s="91">
        <v>0.13250000000000001</v>
      </c>
      <c r="AN177" s="91">
        <v>0.13250000000000001</v>
      </c>
      <c r="AO177" s="91">
        <v>0.13250000000000001</v>
      </c>
      <c r="AP177" s="91">
        <v>0.13250000000000001</v>
      </c>
      <c r="AQ177" s="91">
        <v>0.13250000000000001</v>
      </c>
      <c r="AR177" s="91">
        <v>0.13250000000000001</v>
      </c>
      <c r="AS177" s="91">
        <v>0.13250000000000001</v>
      </c>
      <c r="AT177" s="91">
        <v>0.13250000000000001</v>
      </c>
      <c r="AU177" s="91"/>
      <c r="AV177" s="91"/>
      <c r="AW177" s="91">
        <v>0.13250000000000001</v>
      </c>
      <c r="AX177" s="91">
        <v>0.13250000000000001</v>
      </c>
      <c r="AY177" s="91">
        <v>0.13250000000000001</v>
      </c>
      <c r="AZ177" s="91">
        <v>0.13250000000000001</v>
      </c>
      <c r="BA177" s="91">
        <v>0.13250000000000001</v>
      </c>
      <c r="BB177" s="91">
        <v>0.13250000000000001</v>
      </c>
      <c r="BC177" s="91"/>
      <c r="BD177" s="91">
        <v>0.13250000000000001</v>
      </c>
      <c r="BE177" s="91">
        <v>0.13250000000000001</v>
      </c>
      <c r="BF177" s="91">
        <v>0.13250000000000001</v>
      </c>
      <c r="BG177" s="91"/>
      <c r="BH177" s="65"/>
      <c r="BI177" s="40"/>
      <c r="BJ177" s="40"/>
      <c r="BK177" s="40"/>
      <c r="BL177" s="40"/>
      <c r="BM177" s="40"/>
      <c r="BN177" s="40"/>
      <c r="BO177" s="40"/>
      <c r="BP177" s="71"/>
      <c r="BQ177" s="71"/>
      <c r="BR177" s="40"/>
      <c r="BS177" s="71"/>
      <c r="BT177" s="40"/>
      <c r="BU177" s="40"/>
      <c r="BV177" s="40"/>
      <c r="BW177" s="49"/>
      <c r="BX177" s="40"/>
      <c r="BY177" s="49"/>
      <c r="BZ177" s="40"/>
      <c r="CA177" s="40"/>
      <c r="CB177" s="40"/>
      <c r="CC177" s="40"/>
      <c r="CD177" s="48"/>
      <c r="CE177" s="48"/>
      <c r="CF177" s="40"/>
      <c r="CG177" s="48"/>
      <c r="CH177" s="40"/>
      <c r="CI177" s="56"/>
      <c r="CJ177" s="56"/>
      <c r="CK177" s="72"/>
      <c r="CL177" s="40"/>
      <c r="CM177" s="40"/>
      <c r="CN177" s="40"/>
      <c r="CO177" s="40"/>
      <c r="CP177" s="40"/>
      <c r="CQ177" s="40"/>
      <c r="CR177" s="56"/>
      <c r="CS177" s="40"/>
      <c r="CT177" s="40"/>
      <c r="CU177" s="41"/>
      <c r="CV177" s="41"/>
      <c r="CW177" s="49"/>
      <c r="CX177" s="40"/>
      <c r="CY177" s="49"/>
      <c r="CZ177" s="40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</row>
    <row r="178" spans="1:118">
      <c r="A178" s="65">
        <v>41883</v>
      </c>
      <c r="B178" s="40"/>
      <c r="C178" s="94"/>
      <c r="D178" s="94"/>
      <c r="E178" s="97"/>
      <c r="F178" s="97"/>
      <c r="G178" s="97"/>
      <c r="H178" s="94"/>
      <c r="I178" s="94"/>
      <c r="J178" s="97"/>
      <c r="K178" s="95"/>
      <c r="L178" s="95"/>
      <c r="M178" s="94"/>
      <c r="N178" s="97"/>
      <c r="O178" s="95"/>
      <c r="P178" s="95"/>
      <c r="Q178" s="94"/>
      <c r="R178" s="97"/>
      <c r="T178" s="577"/>
      <c r="U178" s="577"/>
      <c r="V178" s="577"/>
      <c r="X178" s="94">
        <v>4.2000000000000003E-2</v>
      </c>
      <c r="Y178" s="91">
        <v>0.13250000000000001</v>
      </c>
      <c r="Z178" s="94">
        <v>-8.0000000000000002E-3</v>
      </c>
      <c r="AA178" s="94">
        <v>-8.0000000000000002E-3</v>
      </c>
      <c r="AB178" s="94">
        <v>0.23250000000000001</v>
      </c>
      <c r="AC178" s="94">
        <v>1.2324999999999999</v>
      </c>
      <c r="AD178" s="94">
        <v>0.23250000000000001</v>
      </c>
      <c r="AE178" s="91">
        <v>0.13250000000000001</v>
      </c>
      <c r="AF178" s="91">
        <v>0.13250000000000001</v>
      </c>
      <c r="AG178" s="91">
        <v>0.13250000000000001</v>
      </c>
      <c r="AH178" s="91"/>
      <c r="AI178" s="185">
        <f t="shared" si="3"/>
        <v>41883</v>
      </c>
      <c r="AJ178" s="91">
        <v>0.13250000000000001</v>
      </c>
      <c r="AK178" s="94"/>
      <c r="AL178" s="96"/>
      <c r="AM178" s="91">
        <v>0.13250000000000001</v>
      </c>
      <c r="AN178" s="91">
        <v>0.13250000000000001</v>
      </c>
      <c r="AO178" s="91">
        <v>0.13250000000000001</v>
      </c>
      <c r="AP178" s="91">
        <v>0.13250000000000001</v>
      </c>
      <c r="AQ178" s="91">
        <v>0.13250000000000001</v>
      </c>
      <c r="AR178" s="91">
        <v>0.13250000000000001</v>
      </c>
      <c r="AS178" s="91">
        <v>0.13250000000000001</v>
      </c>
      <c r="AT178" s="91">
        <v>0.13250000000000001</v>
      </c>
      <c r="AU178" s="91"/>
      <c r="AV178" s="91"/>
      <c r="AW178" s="91">
        <v>0.13250000000000001</v>
      </c>
      <c r="AX178" s="91">
        <v>0.13250000000000001</v>
      </c>
      <c r="AY178" s="91">
        <v>0.13250000000000001</v>
      </c>
      <c r="AZ178" s="91">
        <v>0.13250000000000001</v>
      </c>
      <c r="BA178" s="91">
        <v>0.13250000000000001</v>
      </c>
      <c r="BB178" s="91">
        <v>0.13250000000000001</v>
      </c>
      <c r="BC178" s="91"/>
      <c r="BD178" s="91">
        <v>0.13250000000000001</v>
      </c>
      <c r="BE178" s="91">
        <v>0.13250000000000001</v>
      </c>
      <c r="BF178" s="91">
        <v>0.13250000000000001</v>
      </c>
      <c r="BG178" s="91"/>
      <c r="BH178" s="65"/>
      <c r="BI178" s="40"/>
      <c r="BJ178" s="40"/>
      <c r="BK178" s="40"/>
      <c r="BL178" s="40"/>
      <c r="BM178" s="40"/>
      <c r="BN178" s="40"/>
      <c r="BO178" s="40"/>
      <c r="BP178" s="71"/>
      <c r="BQ178" s="71"/>
      <c r="BR178" s="40"/>
      <c r="BS178" s="71"/>
      <c r="BT178" s="40"/>
      <c r="BU178" s="40"/>
      <c r="BV178" s="40"/>
      <c r="BW178" s="49"/>
      <c r="BX178" s="40"/>
      <c r="BY178" s="49"/>
      <c r="BZ178" s="40"/>
      <c r="CA178" s="40"/>
      <c r="CB178" s="40"/>
      <c r="CC178" s="40"/>
      <c r="CD178" s="48"/>
      <c r="CE178" s="48"/>
      <c r="CF178" s="40"/>
      <c r="CG178" s="48"/>
      <c r="CH178" s="40"/>
      <c r="CI178" s="56"/>
      <c r="CJ178" s="56"/>
      <c r="CK178" s="72"/>
      <c r="CL178" s="40"/>
      <c r="CM178" s="40"/>
      <c r="CN178" s="40"/>
      <c r="CO178" s="40"/>
      <c r="CP178" s="40"/>
      <c r="CQ178" s="40"/>
      <c r="CR178" s="56"/>
      <c r="CS178" s="40"/>
      <c r="CT178" s="40"/>
      <c r="CU178" s="41"/>
      <c r="CV178" s="41"/>
      <c r="CW178" s="49"/>
      <c r="CX178" s="40"/>
      <c r="CY178" s="49"/>
      <c r="CZ178" s="40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</row>
    <row r="179" spans="1:118">
      <c r="A179" s="65">
        <v>41913</v>
      </c>
      <c r="B179" s="40"/>
      <c r="C179" s="94"/>
      <c r="D179" s="94"/>
      <c r="E179" s="97"/>
      <c r="F179" s="97"/>
      <c r="G179" s="97"/>
      <c r="H179" s="94"/>
      <c r="I179" s="94"/>
      <c r="J179" s="97"/>
      <c r="K179" s="95"/>
      <c r="L179" s="95"/>
      <c r="M179" s="94"/>
      <c r="N179" s="97"/>
      <c r="O179" s="95"/>
      <c r="P179" s="95"/>
      <c r="Q179" s="94"/>
      <c r="R179" s="97"/>
      <c r="T179" s="577"/>
      <c r="U179" s="577"/>
      <c r="V179" s="577"/>
      <c r="X179" s="94">
        <v>4.2000000000000003E-2</v>
      </c>
      <c r="Y179" s="91">
        <v>0.13250000000000001</v>
      </c>
      <c r="Z179" s="94">
        <v>-8.0000000000000002E-3</v>
      </c>
      <c r="AA179" s="94">
        <v>-8.0000000000000002E-3</v>
      </c>
      <c r="AB179" s="94">
        <v>0.25</v>
      </c>
      <c r="AC179" s="94">
        <v>1.25</v>
      </c>
      <c r="AD179" s="94">
        <v>0.25</v>
      </c>
      <c r="AE179" s="91">
        <v>0.13250000000000001</v>
      </c>
      <c r="AF179" s="91">
        <v>0.13250000000000001</v>
      </c>
      <c r="AG179" s="91">
        <v>0.13250000000000001</v>
      </c>
      <c r="AH179" s="91"/>
      <c r="AI179" s="185">
        <f t="shared" si="3"/>
        <v>41913</v>
      </c>
      <c r="AJ179" s="91">
        <v>0.13250000000000001</v>
      </c>
      <c r="AK179" s="94"/>
      <c r="AL179" s="96"/>
      <c r="AM179" s="91">
        <v>0.13250000000000001</v>
      </c>
      <c r="AN179" s="91">
        <v>0.13250000000000001</v>
      </c>
      <c r="AO179" s="91">
        <v>0.13250000000000001</v>
      </c>
      <c r="AP179" s="91">
        <v>0.13250000000000001</v>
      </c>
      <c r="AQ179" s="91">
        <v>0.13250000000000001</v>
      </c>
      <c r="AR179" s="91">
        <v>0.13250000000000001</v>
      </c>
      <c r="AS179" s="91">
        <v>0.13250000000000001</v>
      </c>
      <c r="AT179" s="91">
        <v>0.13250000000000001</v>
      </c>
      <c r="AU179" s="91"/>
      <c r="AV179" s="91"/>
      <c r="AW179" s="91">
        <v>0.13250000000000001</v>
      </c>
      <c r="AX179" s="91">
        <v>0.13250000000000001</v>
      </c>
      <c r="AY179" s="91">
        <v>0.13250000000000001</v>
      </c>
      <c r="AZ179" s="91">
        <v>0.13250000000000001</v>
      </c>
      <c r="BA179" s="91">
        <v>0.13250000000000001</v>
      </c>
      <c r="BB179" s="91">
        <v>0.13250000000000001</v>
      </c>
      <c r="BC179" s="91"/>
      <c r="BD179" s="91">
        <v>0.13250000000000001</v>
      </c>
      <c r="BE179" s="91">
        <v>0.13250000000000001</v>
      </c>
      <c r="BF179" s="91">
        <v>0.13250000000000001</v>
      </c>
      <c r="BG179" s="91"/>
      <c r="BH179" s="65"/>
      <c r="BI179" s="40"/>
      <c r="BJ179" s="40"/>
      <c r="BK179" s="40"/>
      <c r="BL179" s="40"/>
      <c r="BM179" s="40"/>
      <c r="BN179" s="40"/>
      <c r="BO179" s="40"/>
      <c r="BP179" s="71"/>
      <c r="BQ179" s="71"/>
      <c r="BR179" s="40"/>
      <c r="BS179" s="71"/>
      <c r="BT179" s="40"/>
      <c r="BU179" s="40"/>
      <c r="BV179" s="40"/>
      <c r="BW179" s="49"/>
      <c r="BX179" s="40"/>
      <c r="BY179" s="49"/>
      <c r="BZ179" s="40"/>
      <c r="CA179" s="40"/>
      <c r="CB179" s="40"/>
      <c r="CC179" s="40"/>
      <c r="CD179" s="48"/>
      <c r="CE179" s="48"/>
      <c r="CF179" s="40"/>
      <c r="CG179" s="48"/>
      <c r="CH179" s="40"/>
      <c r="CI179" s="56"/>
      <c r="CJ179" s="56"/>
      <c r="CK179" s="72"/>
      <c r="CL179" s="40"/>
      <c r="CM179" s="40"/>
      <c r="CN179" s="40"/>
      <c r="CO179" s="40"/>
      <c r="CP179" s="40"/>
      <c r="CQ179" s="40"/>
      <c r="CR179" s="56"/>
      <c r="CS179" s="40"/>
      <c r="CT179" s="40"/>
      <c r="CU179" s="41"/>
      <c r="CV179" s="41"/>
      <c r="CW179" s="49"/>
      <c r="CX179" s="40"/>
      <c r="CY179" s="49"/>
      <c r="CZ179" s="40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</row>
    <row r="180" spans="1:118">
      <c r="A180" s="65">
        <v>41944</v>
      </c>
      <c r="B180" s="40"/>
      <c r="C180" s="94"/>
      <c r="D180" s="94"/>
      <c r="E180" s="97"/>
      <c r="F180" s="97"/>
      <c r="G180" s="97"/>
      <c r="H180" s="94"/>
      <c r="I180" s="94"/>
      <c r="J180" s="97"/>
      <c r="K180" s="95"/>
      <c r="L180" s="95"/>
      <c r="M180" s="94"/>
      <c r="N180" s="97"/>
      <c r="O180" s="95"/>
      <c r="P180" s="95"/>
      <c r="Q180" s="94"/>
      <c r="R180" s="97"/>
      <c r="T180" s="97"/>
      <c r="U180" s="97"/>
      <c r="X180" s="94">
        <v>0.19</v>
      </c>
      <c r="Y180" s="91">
        <v>0.26750000000000002</v>
      </c>
      <c r="Z180" s="94">
        <v>0.14000000000000001</v>
      </c>
      <c r="AA180" s="94">
        <v>0.14000000000000001</v>
      </c>
      <c r="AB180" s="94">
        <v>0.51749999999999996</v>
      </c>
      <c r="AC180" s="94">
        <v>1.5175000000000001</v>
      </c>
      <c r="AD180" s="94">
        <v>0.51749999999999996</v>
      </c>
      <c r="AE180" s="91">
        <v>0.26750000000000002</v>
      </c>
      <c r="AF180" s="91">
        <v>0.26750000000000002</v>
      </c>
      <c r="AG180" s="91">
        <v>0.26750000000000002</v>
      </c>
      <c r="AH180" s="91"/>
      <c r="AI180" s="185">
        <f t="shared" si="3"/>
        <v>41944</v>
      </c>
      <c r="AJ180" s="91">
        <v>0.26750000000000002</v>
      </c>
      <c r="AK180" s="94"/>
      <c r="AL180" s="96"/>
      <c r="AM180" s="91">
        <v>0.26750000000000002</v>
      </c>
      <c r="AN180" s="91">
        <v>0.26750000000000002</v>
      </c>
      <c r="AO180" s="91">
        <v>0.26750000000000002</v>
      </c>
      <c r="AP180" s="91">
        <v>0.26750000000000002</v>
      </c>
      <c r="AQ180" s="91">
        <v>0.26750000000000002</v>
      </c>
      <c r="AR180" s="91">
        <v>0.26750000000000002</v>
      </c>
      <c r="AS180" s="91">
        <v>0.26750000000000002</v>
      </c>
      <c r="AT180" s="91">
        <v>0.26750000000000002</v>
      </c>
      <c r="AU180" s="91"/>
      <c r="AV180" s="91"/>
      <c r="AW180" s="91">
        <v>0.26750000000000002</v>
      </c>
      <c r="AX180" s="91">
        <v>0.26750000000000002</v>
      </c>
      <c r="AY180" s="91">
        <v>0.26750000000000002</v>
      </c>
      <c r="AZ180" s="91">
        <v>0.26750000000000002</v>
      </c>
      <c r="BA180" s="91">
        <v>0.26750000000000002</v>
      </c>
      <c r="BB180" s="91">
        <v>0.26750000000000002</v>
      </c>
      <c r="BC180" s="91"/>
      <c r="BD180" s="91">
        <v>0.26750000000000002</v>
      </c>
      <c r="BE180" s="91">
        <v>0.26750000000000002</v>
      </c>
      <c r="BF180" s="91">
        <v>0.26750000000000002</v>
      </c>
      <c r="BG180" s="91"/>
      <c r="BH180" s="65"/>
      <c r="BI180" s="40"/>
      <c r="BJ180" s="40"/>
      <c r="BK180" s="40"/>
      <c r="BL180" s="40"/>
      <c r="BM180" s="40"/>
      <c r="BN180" s="40"/>
      <c r="BO180" s="40"/>
      <c r="BP180" s="71"/>
      <c r="BQ180" s="71"/>
      <c r="BR180" s="40"/>
      <c r="BS180" s="71"/>
      <c r="BT180" s="40"/>
      <c r="BU180" s="40"/>
      <c r="BV180" s="40"/>
      <c r="BW180" s="49"/>
      <c r="BX180" s="40"/>
      <c r="BY180" s="49"/>
      <c r="BZ180" s="40"/>
      <c r="CA180" s="40"/>
      <c r="CB180" s="40"/>
      <c r="CC180" s="40"/>
      <c r="CD180" s="48"/>
      <c r="CE180" s="48"/>
      <c r="CF180" s="40"/>
      <c r="CG180" s="48"/>
      <c r="CH180" s="40"/>
      <c r="CI180" s="56"/>
      <c r="CJ180" s="56"/>
      <c r="CK180" s="72"/>
      <c r="CL180" s="40"/>
      <c r="CM180" s="40"/>
      <c r="CN180" s="40"/>
      <c r="CO180" s="40"/>
      <c r="CP180" s="40"/>
      <c r="CQ180" s="40"/>
      <c r="CR180" s="56"/>
      <c r="CS180" s="40"/>
      <c r="CT180" s="40"/>
      <c r="CU180" s="41"/>
      <c r="CV180" s="41"/>
      <c r="CW180" s="49"/>
      <c r="CX180" s="40"/>
      <c r="CY180" s="49"/>
      <c r="CZ180" s="40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</row>
    <row r="181" spans="1:118">
      <c r="A181" s="65">
        <v>41974</v>
      </c>
      <c r="B181" s="40"/>
      <c r="C181" s="94"/>
      <c r="D181" s="94"/>
      <c r="E181" s="97"/>
      <c r="F181" s="97"/>
      <c r="G181" s="97"/>
      <c r="H181" s="94"/>
      <c r="I181" s="94"/>
      <c r="J181" s="97"/>
      <c r="K181" s="95"/>
      <c r="L181" s="95"/>
      <c r="M181" s="94"/>
      <c r="N181" s="97"/>
      <c r="O181" s="95"/>
      <c r="P181" s="95"/>
      <c r="Q181" s="94"/>
      <c r="R181" s="97"/>
      <c r="T181" s="97"/>
      <c r="U181" s="97"/>
      <c r="X181" s="94">
        <v>0.22</v>
      </c>
      <c r="Y181" s="91">
        <v>0.315</v>
      </c>
      <c r="Z181" s="94">
        <v>0.17</v>
      </c>
      <c r="AA181" s="94">
        <v>0.17</v>
      </c>
      <c r="AB181" s="94">
        <v>0.88</v>
      </c>
      <c r="AC181" s="94">
        <v>1.88</v>
      </c>
      <c r="AD181" s="94">
        <v>0.88</v>
      </c>
      <c r="AE181" s="91">
        <v>0.315</v>
      </c>
      <c r="AF181" s="91">
        <v>0.315</v>
      </c>
      <c r="AG181" s="91">
        <v>0.315</v>
      </c>
      <c r="AH181" s="91"/>
      <c r="AI181" s="185">
        <f t="shared" si="3"/>
        <v>41974</v>
      </c>
      <c r="AJ181" s="91">
        <v>0.315</v>
      </c>
      <c r="AK181" s="94"/>
      <c r="AL181" s="96"/>
      <c r="AM181" s="91">
        <v>0.315</v>
      </c>
      <c r="AN181" s="91">
        <v>0.315</v>
      </c>
      <c r="AO181" s="91">
        <v>0.315</v>
      </c>
      <c r="AP181" s="91">
        <v>0.315</v>
      </c>
      <c r="AQ181" s="91">
        <v>0.315</v>
      </c>
      <c r="AR181" s="91">
        <v>0.315</v>
      </c>
      <c r="AS181" s="91">
        <v>0.315</v>
      </c>
      <c r="AT181" s="91">
        <v>0.315</v>
      </c>
      <c r="AU181" s="91"/>
      <c r="AV181" s="91"/>
      <c r="AW181" s="91">
        <v>0.315</v>
      </c>
      <c r="AX181" s="91">
        <v>0.315</v>
      </c>
      <c r="AY181" s="91">
        <v>0.315</v>
      </c>
      <c r="AZ181" s="91">
        <v>0.315</v>
      </c>
      <c r="BA181" s="91">
        <v>0.315</v>
      </c>
      <c r="BB181" s="91">
        <v>0.315</v>
      </c>
      <c r="BC181" s="91"/>
      <c r="BD181" s="91">
        <v>0.315</v>
      </c>
      <c r="BE181" s="91">
        <v>0.315</v>
      </c>
      <c r="BF181" s="91">
        <v>0.315</v>
      </c>
      <c r="BG181" s="91"/>
      <c r="BH181" s="65"/>
      <c r="BI181" s="40"/>
      <c r="BJ181" s="40"/>
      <c r="BK181" s="40"/>
      <c r="BL181" s="40"/>
      <c r="BM181" s="40"/>
      <c r="BN181" s="40"/>
      <c r="BO181" s="40"/>
      <c r="BP181" s="71"/>
      <c r="BQ181" s="71"/>
      <c r="BR181" s="40"/>
      <c r="BS181" s="71"/>
      <c r="BT181" s="40"/>
      <c r="BU181" s="40"/>
      <c r="BV181" s="40"/>
      <c r="BW181" s="49"/>
      <c r="BX181" s="40"/>
      <c r="BY181" s="49"/>
      <c r="BZ181" s="40"/>
      <c r="CA181" s="40"/>
      <c r="CB181" s="40"/>
      <c r="CC181" s="40"/>
      <c r="CD181" s="48"/>
      <c r="CE181" s="48"/>
      <c r="CF181" s="40"/>
      <c r="CG181" s="48"/>
      <c r="CH181" s="40"/>
      <c r="CI181" s="56"/>
      <c r="CJ181" s="56"/>
      <c r="CK181" s="72"/>
      <c r="CL181" s="40"/>
      <c r="CM181" s="40"/>
      <c r="CN181" s="40"/>
      <c r="CO181" s="40"/>
      <c r="CP181" s="40"/>
      <c r="CQ181" s="40"/>
      <c r="CR181" s="56"/>
      <c r="CS181" s="40"/>
      <c r="CT181" s="40"/>
      <c r="CU181" s="41"/>
      <c r="CV181" s="41"/>
      <c r="CW181" s="49"/>
      <c r="CX181" s="40"/>
      <c r="CY181" s="49"/>
      <c r="CZ181" s="40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</row>
    <row r="182" spans="1:118">
      <c r="A182" s="65">
        <v>42005</v>
      </c>
      <c r="B182" s="40"/>
      <c r="C182" s="94"/>
      <c r="D182" s="94"/>
      <c r="E182" s="97"/>
      <c r="F182" s="97"/>
      <c r="G182" s="97"/>
      <c r="H182" s="94"/>
      <c r="I182" s="94"/>
      <c r="J182" s="97"/>
      <c r="K182" s="95"/>
      <c r="L182" s="95"/>
      <c r="M182" s="94"/>
      <c r="N182" s="97"/>
      <c r="O182" s="95"/>
      <c r="P182" s="95"/>
      <c r="Q182" s="94"/>
      <c r="R182" s="97"/>
      <c r="T182" s="97"/>
      <c r="U182" s="97"/>
      <c r="X182" s="94">
        <v>0.27</v>
      </c>
      <c r="Y182" s="91">
        <v>0.38250000000000001</v>
      </c>
      <c r="Z182" s="94">
        <v>0.22</v>
      </c>
      <c r="AA182" s="94">
        <v>0.22</v>
      </c>
      <c r="AB182" s="94">
        <v>1.17</v>
      </c>
      <c r="AC182" s="94">
        <v>2.17</v>
      </c>
      <c r="AD182" s="94">
        <v>1.17</v>
      </c>
      <c r="AE182" s="91">
        <v>0.38250000000000001</v>
      </c>
      <c r="AF182" s="91">
        <v>0.38250000000000001</v>
      </c>
      <c r="AG182" s="91">
        <v>0.38250000000000001</v>
      </c>
      <c r="AH182" s="91"/>
      <c r="AI182" s="185">
        <f t="shared" si="3"/>
        <v>42005</v>
      </c>
      <c r="AJ182" s="91">
        <v>0.38250000000000001</v>
      </c>
      <c r="AK182" s="94"/>
      <c r="AL182" s="96"/>
      <c r="AM182" s="91">
        <v>0.38250000000000001</v>
      </c>
      <c r="AN182" s="91">
        <v>0.38250000000000001</v>
      </c>
      <c r="AO182" s="91">
        <v>0.38250000000000001</v>
      </c>
      <c r="AP182" s="91">
        <v>0.38250000000000001</v>
      </c>
      <c r="AQ182" s="91">
        <v>0.38250000000000001</v>
      </c>
      <c r="AR182" s="91">
        <v>0.38250000000000001</v>
      </c>
      <c r="AS182" s="91">
        <v>0.38250000000000001</v>
      </c>
      <c r="AT182" s="91">
        <v>0.38250000000000001</v>
      </c>
      <c r="AU182" s="91"/>
      <c r="AV182" s="91"/>
      <c r="AW182" s="91">
        <v>0.38250000000000001</v>
      </c>
      <c r="AX182" s="91">
        <v>0.38250000000000001</v>
      </c>
      <c r="AY182" s="91">
        <v>0.38250000000000001</v>
      </c>
      <c r="AZ182" s="91">
        <v>0.38250000000000001</v>
      </c>
      <c r="BA182" s="91">
        <v>0.38250000000000001</v>
      </c>
      <c r="BB182" s="91">
        <v>0.38250000000000001</v>
      </c>
      <c r="BC182" s="91"/>
      <c r="BD182" s="91">
        <v>0.38250000000000001</v>
      </c>
      <c r="BE182" s="91">
        <v>0.38250000000000001</v>
      </c>
      <c r="BF182" s="91">
        <v>0.38250000000000001</v>
      </c>
      <c r="BG182" s="91"/>
      <c r="BH182" s="65"/>
      <c r="BI182" s="40"/>
      <c r="BJ182" s="40"/>
      <c r="BK182" s="40"/>
      <c r="BL182" s="40"/>
      <c r="BM182" s="40"/>
      <c r="BN182" s="40"/>
      <c r="BO182" s="40"/>
      <c r="BP182" s="71"/>
      <c r="BQ182" s="71"/>
      <c r="BR182" s="40"/>
      <c r="BS182" s="71"/>
      <c r="BT182" s="40"/>
      <c r="BU182" s="40"/>
      <c r="BV182" s="40"/>
      <c r="BW182" s="49"/>
      <c r="BX182" s="40"/>
      <c r="BY182" s="49"/>
      <c r="BZ182" s="40"/>
      <c r="CA182" s="40"/>
      <c r="CB182" s="40"/>
      <c r="CC182" s="40"/>
      <c r="CD182" s="48"/>
      <c r="CE182" s="48"/>
      <c r="CF182" s="40"/>
      <c r="CG182" s="48"/>
      <c r="CH182" s="40"/>
      <c r="CI182" s="56"/>
      <c r="CJ182" s="56"/>
      <c r="CK182" s="72"/>
      <c r="CL182" s="40"/>
      <c r="CM182" s="40"/>
      <c r="CN182" s="40"/>
      <c r="CO182" s="40"/>
      <c r="CP182" s="40"/>
      <c r="CQ182" s="40"/>
      <c r="CR182" s="56"/>
      <c r="CS182" s="40"/>
      <c r="CT182" s="40"/>
      <c r="CU182" s="41"/>
      <c r="CV182" s="41"/>
      <c r="CW182" s="49"/>
      <c r="CX182" s="40"/>
      <c r="CY182" s="49"/>
      <c r="CZ182" s="40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</row>
    <row r="183" spans="1:118">
      <c r="A183" s="65">
        <v>42036</v>
      </c>
      <c r="B183" s="40"/>
      <c r="C183" s="94"/>
      <c r="D183" s="94"/>
      <c r="E183" s="97"/>
      <c r="F183" s="97"/>
      <c r="G183" s="97"/>
      <c r="H183" s="94"/>
      <c r="I183" s="94"/>
      <c r="J183" s="97"/>
      <c r="K183" s="95"/>
      <c r="L183" s="95"/>
      <c r="M183" s="94"/>
      <c r="N183" s="97"/>
      <c r="O183" s="95"/>
      <c r="P183" s="95"/>
      <c r="Q183" s="94"/>
      <c r="R183" s="97"/>
      <c r="T183" s="97"/>
      <c r="U183" s="97"/>
      <c r="X183" s="94">
        <v>0.25</v>
      </c>
      <c r="Y183" s="91">
        <v>0.3775</v>
      </c>
      <c r="Z183" s="94">
        <v>0.2</v>
      </c>
      <c r="AA183" s="94">
        <v>0.2</v>
      </c>
      <c r="AB183" s="94">
        <v>1.1599999999999999</v>
      </c>
      <c r="AC183" s="94">
        <v>2.16</v>
      </c>
      <c r="AD183" s="94">
        <v>1.1599999999999999</v>
      </c>
      <c r="AE183" s="91">
        <v>0.3775</v>
      </c>
      <c r="AF183" s="91">
        <v>0.3775</v>
      </c>
      <c r="AG183" s="91">
        <v>0.3775</v>
      </c>
      <c r="AH183" s="91"/>
      <c r="AI183" s="185">
        <f t="shared" si="3"/>
        <v>42036</v>
      </c>
      <c r="AJ183" s="91">
        <v>0.3775</v>
      </c>
      <c r="AK183" s="94"/>
      <c r="AL183" s="96"/>
      <c r="AM183" s="91">
        <v>0.3775</v>
      </c>
      <c r="AN183" s="91">
        <v>0.3775</v>
      </c>
      <c r="AO183" s="91">
        <v>0.3775</v>
      </c>
      <c r="AP183" s="91">
        <v>0.3775</v>
      </c>
      <c r="AQ183" s="91">
        <v>0.3775</v>
      </c>
      <c r="AR183" s="91">
        <v>0.3775</v>
      </c>
      <c r="AS183" s="91">
        <v>0.3775</v>
      </c>
      <c r="AT183" s="91">
        <v>0.3775</v>
      </c>
      <c r="AU183" s="91"/>
      <c r="AV183" s="91"/>
      <c r="AW183" s="91">
        <v>0.3775</v>
      </c>
      <c r="AX183" s="91">
        <v>0.3775</v>
      </c>
      <c r="AY183" s="91">
        <v>0.3775</v>
      </c>
      <c r="AZ183" s="91">
        <v>0.3775</v>
      </c>
      <c r="BA183" s="91">
        <v>0.3775</v>
      </c>
      <c r="BB183" s="91">
        <v>0.3775</v>
      </c>
      <c r="BC183" s="91"/>
      <c r="BD183" s="91">
        <v>0.3775</v>
      </c>
      <c r="BE183" s="91">
        <v>0.3775</v>
      </c>
      <c r="BF183" s="91">
        <v>0.3775</v>
      </c>
      <c r="BG183" s="91"/>
      <c r="BH183" s="65"/>
      <c r="BI183" s="40"/>
      <c r="BJ183" s="40"/>
      <c r="BK183" s="40"/>
      <c r="BL183" s="40"/>
      <c r="BM183" s="40"/>
      <c r="BN183" s="40"/>
      <c r="BO183" s="40"/>
      <c r="BP183" s="71"/>
      <c r="BQ183" s="71"/>
      <c r="BR183" s="40"/>
      <c r="BS183" s="71"/>
      <c r="BT183" s="40"/>
      <c r="BU183" s="40"/>
      <c r="BV183" s="40"/>
      <c r="BW183" s="49"/>
      <c r="BX183" s="40"/>
      <c r="BY183" s="49"/>
      <c r="BZ183" s="40"/>
      <c r="CA183" s="40"/>
      <c r="CB183" s="40"/>
      <c r="CC183" s="40"/>
      <c r="CD183" s="48"/>
      <c r="CE183" s="48"/>
      <c r="CF183" s="40"/>
      <c r="CG183" s="48"/>
      <c r="CH183" s="40"/>
      <c r="CI183" s="56"/>
      <c r="CJ183" s="56"/>
      <c r="CK183" s="72"/>
      <c r="CL183" s="40"/>
      <c r="CM183" s="40"/>
      <c r="CN183" s="40"/>
      <c r="CO183" s="40"/>
      <c r="CP183" s="40"/>
      <c r="CQ183" s="40"/>
      <c r="CR183" s="56"/>
      <c r="CS183" s="40"/>
      <c r="CT183" s="40"/>
      <c r="CU183" s="41"/>
      <c r="CV183" s="41"/>
      <c r="CW183" s="49"/>
      <c r="CX183" s="40"/>
      <c r="CY183" s="49"/>
      <c r="CZ183" s="40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</row>
    <row r="184" spans="1:118">
      <c r="A184" s="65">
        <v>42064</v>
      </c>
      <c r="B184" s="40"/>
      <c r="C184" s="94"/>
      <c r="D184" s="94"/>
      <c r="E184" s="97"/>
      <c r="F184" s="97"/>
      <c r="G184" s="97"/>
      <c r="H184" s="94"/>
      <c r="I184" s="94"/>
      <c r="J184" s="97"/>
      <c r="K184" s="95"/>
      <c r="L184" s="95"/>
      <c r="M184" s="94"/>
      <c r="N184" s="97"/>
      <c r="O184" s="95"/>
      <c r="P184" s="95"/>
      <c r="Q184" s="94"/>
      <c r="R184" s="97"/>
      <c r="T184" s="97"/>
      <c r="U184" s="97"/>
      <c r="X184" s="94">
        <v>0.245</v>
      </c>
      <c r="Y184" s="91">
        <v>0.28249999999999997</v>
      </c>
      <c r="Z184" s="94">
        <v>0.19500000000000001</v>
      </c>
      <c r="AA184" s="94">
        <v>0.19500000000000001</v>
      </c>
      <c r="AB184" s="94">
        <v>0.67249999999999999</v>
      </c>
      <c r="AC184" s="94">
        <v>1.6725000000000001</v>
      </c>
      <c r="AD184" s="94">
        <v>0.67249999999999999</v>
      </c>
      <c r="AE184" s="91">
        <v>0.28249999999999997</v>
      </c>
      <c r="AF184" s="91">
        <v>0.28249999999999997</v>
      </c>
      <c r="AG184" s="91">
        <v>0.28249999999999997</v>
      </c>
      <c r="AH184" s="91"/>
      <c r="AI184" s="185">
        <f t="shared" si="3"/>
        <v>42064</v>
      </c>
      <c r="AJ184" s="91">
        <v>0.28249999999999997</v>
      </c>
      <c r="AK184" s="94"/>
      <c r="AL184" s="96"/>
      <c r="AM184" s="91">
        <v>0.28249999999999997</v>
      </c>
      <c r="AN184" s="91">
        <v>0.28249999999999997</v>
      </c>
      <c r="AO184" s="91">
        <v>0.28249999999999997</v>
      </c>
      <c r="AP184" s="91">
        <v>0.28249999999999997</v>
      </c>
      <c r="AQ184" s="91">
        <v>0.28249999999999997</v>
      </c>
      <c r="AR184" s="91">
        <v>0.28249999999999997</v>
      </c>
      <c r="AS184" s="91">
        <v>0.28249999999999997</v>
      </c>
      <c r="AT184" s="91">
        <v>0.28249999999999997</v>
      </c>
      <c r="AU184" s="91"/>
      <c r="AV184" s="91"/>
      <c r="AW184" s="91">
        <v>0.28249999999999997</v>
      </c>
      <c r="AX184" s="91">
        <v>0.28249999999999997</v>
      </c>
      <c r="AY184" s="91">
        <v>0.28249999999999997</v>
      </c>
      <c r="AZ184" s="91">
        <v>0.28249999999999997</v>
      </c>
      <c r="BA184" s="91">
        <v>0.28249999999999997</v>
      </c>
      <c r="BB184" s="91">
        <v>0.28249999999999997</v>
      </c>
      <c r="BC184" s="91"/>
      <c r="BD184" s="91">
        <v>0.28249999999999997</v>
      </c>
      <c r="BE184" s="91">
        <v>0.28249999999999997</v>
      </c>
      <c r="BF184" s="91">
        <v>0.28249999999999997</v>
      </c>
      <c r="BG184" s="91"/>
      <c r="BH184" s="65"/>
      <c r="BI184" s="40"/>
      <c r="BJ184" s="40"/>
      <c r="BK184" s="40"/>
      <c r="BL184" s="40"/>
      <c r="BM184" s="40"/>
      <c r="BN184" s="40"/>
      <c r="BO184" s="40"/>
      <c r="BP184" s="71"/>
      <c r="BQ184" s="71"/>
      <c r="BR184" s="40"/>
      <c r="BS184" s="71"/>
      <c r="BT184" s="40"/>
      <c r="BU184" s="40"/>
      <c r="BV184" s="40"/>
      <c r="BW184" s="49"/>
      <c r="BX184" s="40"/>
      <c r="BY184" s="49"/>
      <c r="BZ184" s="40"/>
      <c r="CA184" s="40"/>
      <c r="CB184" s="40"/>
      <c r="CC184" s="40"/>
      <c r="CD184" s="48"/>
      <c r="CE184" s="48"/>
      <c r="CF184" s="40"/>
      <c r="CG184" s="48"/>
      <c r="CH184" s="40"/>
      <c r="CI184" s="56"/>
      <c r="CJ184" s="56"/>
      <c r="CK184" s="72"/>
      <c r="CL184" s="40"/>
      <c r="CM184" s="40"/>
      <c r="CN184" s="40"/>
      <c r="CO184" s="40"/>
      <c r="CP184" s="40"/>
      <c r="CQ184" s="40"/>
      <c r="CR184" s="56"/>
      <c r="CS184" s="40"/>
      <c r="CT184" s="40"/>
      <c r="CU184" s="41"/>
      <c r="CV184" s="41"/>
      <c r="CW184" s="49"/>
      <c r="CX184" s="40"/>
      <c r="CY184" s="49"/>
      <c r="CZ184" s="40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</row>
    <row r="185" spans="1:118">
      <c r="A185" s="65">
        <v>42095</v>
      </c>
      <c r="B185" s="40"/>
      <c r="C185" s="94"/>
      <c r="D185" s="94"/>
      <c r="E185" s="97"/>
      <c r="F185" s="97"/>
      <c r="G185" s="97"/>
      <c r="H185" s="94"/>
      <c r="I185" s="94"/>
      <c r="J185" s="97"/>
      <c r="K185" s="95"/>
      <c r="L185" s="95"/>
      <c r="M185" s="94"/>
      <c r="N185" s="97"/>
      <c r="O185" s="95"/>
      <c r="P185" s="95"/>
      <c r="Q185" s="94"/>
      <c r="R185" s="97"/>
      <c r="T185" s="97"/>
      <c r="U185" s="97"/>
      <c r="X185" s="94">
        <v>3.6999999999999998E-2</v>
      </c>
      <c r="Y185" s="91">
        <v>0.13750000000000001</v>
      </c>
      <c r="Z185" s="94">
        <v>-1.3000000000000001E-2</v>
      </c>
      <c r="AA185" s="94">
        <v>-1.3000000000000001E-2</v>
      </c>
      <c r="AB185" s="94">
        <v>0.315</v>
      </c>
      <c r="AC185" s="94">
        <v>1.3149999999999999</v>
      </c>
      <c r="AD185" s="94">
        <v>0.315</v>
      </c>
      <c r="AE185" s="91">
        <v>0.13750000000000001</v>
      </c>
      <c r="AF185" s="91">
        <v>0.13750000000000001</v>
      </c>
      <c r="AG185" s="91">
        <v>0.13750000000000001</v>
      </c>
      <c r="AH185" s="91"/>
      <c r="AI185" s="185">
        <f t="shared" si="3"/>
        <v>42095</v>
      </c>
      <c r="AJ185" s="91">
        <v>0.13750000000000001</v>
      </c>
      <c r="AK185" s="94"/>
      <c r="AL185" s="96"/>
      <c r="AM185" s="91">
        <v>0.13750000000000001</v>
      </c>
      <c r="AN185" s="91">
        <v>0.13750000000000001</v>
      </c>
      <c r="AO185" s="91">
        <v>0.13750000000000001</v>
      </c>
      <c r="AP185" s="91">
        <v>0.13750000000000001</v>
      </c>
      <c r="AQ185" s="91">
        <v>0.13750000000000001</v>
      </c>
      <c r="AR185" s="91">
        <v>0.13750000000000001</v>
      </c>
      <c r="AS185" s="91">
        <v>0.13750000000000001</v>
      </c>
      <c r="AT185" s="91">
        <v>0.13750000000000001</v>
      </c>
      <c r="AU185" s="91"/>
      <c r="AV185" s="91"/>
      <c r="AW185" s="91">
        <v>0.13750000000000001</v>
      </c>
      <c r="AX185" s="91">
        <v>0.13750000000000001</v>
      </c>
      <c r="AY185" s="91">
        <v>0.13750000000000001</v>
      </c>
      <c r="AZ185" s="91">
        <v>0.13750000000000001</v>
      </c>
      <c r="BA185" s="91">
        <v>0.13750000000000001</v>
      </c>
      <c r="BB185" s="91">
        <v>0.13750000000000001</v>
      </c>
      <c r="BC185" s="91"/>
      <c r="BD185" s="91">
        <v>0.13750000000000001</v>
      </c>
      <c r="BE185" s="91">
        <v>0.13750000000000001</v>
      </c>
      <c r="BF185" s="91">
        <v>0.13750000000000001</v>
      </c>
      <c r="BG185" s="91"/>
      <c r="BH185" s="65"/>
      <c r="BI185" s="40"/>
      <c r="BJ185" s="40"/>
      <c r="BK185" s="40"/>
      <c r="BL185" s="40"/>
      <c r="BM185" s="40"/>
      <c r="BN185" s="40"/>
      <c r="BO185" s="40"/>
      <c r="BP185" s="71"/>
      <c r="BQ185" s="71"/>
      <c r="BR185" s="40"/>
      <c r="BS185" s="71"/>
      <c r="BT185" s="40"/>
      <c r="BU185" s="40"/>
      <c r="BV185" s="40"/>
      <c r="BW185" s="49"/>
      <c r="BX185" s="40"/>
      <c r="BY185" s="49"/>
      <c r="BZ185" s="40"/>
      <c r="CA185" s="40"/>
      <c r="CB185" s="40"/>
      <c r="CC185" s="40"/>
      <c r="CD185" s="48"/>
      <c r="CE185" s="48"/>
      <c r="CF185" s="40"/>
      <c r="CG185" s="48"/>
      <c r="CH185" s="40"/>
      <c r="CI185" s="56"/>
      <c r="CJ185" s="56"/>
      <c r="CK185" s="72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</row>
    <row r="186" spans="1:118">
      <c r="A186" s="65">
        <v>42125</v>
      </c>
      <c r="B186" s="40"/>
      <c r="C186" s="94"/>
      <c r="D186" s="94"/>
      <c r="E186" s="97"/>
      <c r="F186" s="97"/>
      <c r="G186" s="97"/>
      <c r="H186" s="94"/>
      <c r="I186" s="94"/>
      <c r="J186" s="97"/>
      <c r="K186" s="95"/>
      <c r="L186" s="95"/>
      <c r="M186" s="94"/>
      <c r="N186" s="97"/>
      <c r="O186" s="95"/>
      <c r="P186" s="95"/>
      <c r="Q186" s="94"/>
      <c r="R186" s="97"/>
      <c r="T186" s="97"/>
      <c r="U186" s="97"/>
      <c r="X186" s="94">
        <v>3.6999999999999998E-2</v>
      </c>
      <c r="Y186" s="91">
        <v>0.13750000000000001</v>
      </c>
      <c r="Z186" s="94">
        <v>-1.3000000000000001E-2</v>
      </c>
      <c r="AA186" s="94">
        <v>-1.3000000000000001E-2</v>
      </c>
      <c r="AB186" s="94">
        <v>0.24249999999999999</v>
      </c>
      <c r="AC186" s="94">
        <v>1.2424999999999999</v>
      </c>
      <c r="AD186" s="94">
        <v>0.24249999999999999</v>
      </c>
      <c r="AE186" s="91">
        <v>0.13750000000000001</v>
      </c>
      <c r="AF186" s="91">
        <v>0.13750000000000001</v>
      </c>
      <c r="AG186" s="91">
        <v>0.13750000000000001</v>
      </c>
      <c r="AH186" s="91"/>
      <c r="AI186" s="185">
        <f t="shared" si="3"/>
        <v>42125</v>
      </c>
      <c r="AJ186" s="91">
        <v>0.13750000000000001</v>
      </c>
      <c r="AK186" s="94"/>
      <c r="AL186" s="96"/>
      <c r="AM186" s="91">
        <v>0.13750000000000001</v>
      </c>
      <c r="AN186" s="91">
        <v>0.13750000000000001</v>
      </c>
      <c r="AO186" s="91">
        <v>0.13750000000000001</v>
      </c>
      <c r="AP186" s="91">
        <v>0.13750000000000001</v>
      </c>
      <c r="AQ186" s="91">
        <v>0.13750000000000001</v>
      </c>
      <c r="AR186" s="91">
        <v>0.13750000000000001</v>
      </c>
      <c r="AS186" s="91">
        <v>0.13750000000000001</v>
      </c>
      <c r="AT186" s="91">
        <v>0.13750000000000001</v>
      </c>
      <c r="AU186" s="91"/>
      <c r="AV186" s="91"/>
      <c r="AW186" s="91">
        <v>0.13750000000000001</v>
      </c>
      <c r="AX186" s="91">
        <v>0.13750000000000001</v>
      </c>
      <c r="AY186" s="91">
        <v>0.13750000000000001</v>
      </c>
      <c r="AZ186" s="91">
        <v>0.13750000000000001</v>
      </c>
      <c r="BA186" s="91">
        <v>0.13750000000000001</v>
      </c>
      <c r="BB186" s="91">
        <v>0.13750000000000001</v>
      </c>
      <c r="BC186" s="91"/>
      <c r="BD186" s="91">
        <v>0.13750000000000001</v>
      </c>
      <c r="BE186" s="91">
        <v>0.13750000000000001</v>
      </c>
      <c r="BF186" s="91">
        <v>0.13750000000000001</v>
      </c>
      <c r="BG186" s="91"/>
      <c r="BH186" s="65"/>
      <c r="BI186" s="40"/>
      <c r="BJ186" s="40"/>
      <c r="BK186" s="40"/>
      <c r="BL186" s="40"/>
      <c r="BM186" s="40"/>
      <c r="BN186" s="40"/>
      <c r="BO186" s="40"/>
      <c r="BP186" s="71"/>
      <c r="BQ186" s="71"/>
      <c r="BR186" s="40"/>
      <c r="BS186" s="71"/>
      <c r="BT186" s="40"/>
      <c r="BU186" s="40"/>
      <c r="BV186" s="40"/>
      <c r="BW186" s="49"/>
      <c r="BX186" s="40"/>
      <c r="BY186" s="49"/>
      <c r="BZ186" s="40"/>
      <c r="CA186" s="40"/>
      <c r="CB186" s="40"/>
      <c r="CC186" s="40"/>
      <c r="CD186" s="48"/>
      <c r="CE186" s="48"/>
      <c r="CF186" s="40"/>
      <c r="CG186" s="48"/>
      <c r="CH186" s="40"/>
      <c r="CI186" s="56"/>
      <c r="CJ186" s="56"/>
      <c r="CK186" s="72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</row>
    <row r="187" spans="1:118">
      <c r="A187" s="65">
        <v>42156</v>
      </c>
      <c r="B187" s="40"/>
      <c r="C187" s="94"/>
      <c r="D187" s="94"/>
      <c r="E187" s="97"/>
      <c r="F187" s="97"/>
      <c r="G187" s="97"/>
      <c r="H187" s="97"/>
      <c r="I187" s="94"/>
      <c r="J187" s="97"/>
      <c r="K187" s="97"/>
      <c r="L187" s="97"/>
      <c r="M187" s="94"/>
      <c r="N187" s="97"/>
      <c r="O187" s="97"/>
      <c r="P187" s="97"/>
      <c r="Q187" s="94"/>
      <c r="R187" s="97"/>
      <c r="T187" s="97"/>
      <c r="U187" s="97"/>
      <c r="X187" s="94">
        <v>3.6999999999999998E-2</v>
      </c>
      <c r="Y187" s="91">
        <v>0.13750000000000001</v>
      </c>
      <c r="Z187" s="94">
        <v>-1.3000000000000001E-2</v>
      </c>
      <c r="AA187" s="94">
        <v>-1.3000000000000001E-2</v>
      </c>
      <c r="AB187" s="94">
        <v>0.23250000000000001</v>
      </c>
      <c r="AC187" s="94">
        <v>1.2324999999999999</v>
      </c>
      <c r="AD187" s="94">
        <v>0.23250000000000001</v>
      </c>
      <c r="AE187" s="91">
        <v>0.13750000000000001</v>
      </c>
      <c r="AF187" s="91">
        <v>0.13750000000000001</v>
      </c>
      <c r="AG187" s="91">
        <v>0.13750000000000001</v>
      </c>
      <c r="AH187" s="91"/>
      <c r="AI187" s="185">
        <f t="shared" si="3"/>
        <v>42156</v>
      </c>
      <c r="AJ187" s="91">
        <v>0.13750000000000001</v>
      </c>
      <c r="AK187" s="94"/>
      <c r="AL187" s="96"/>
      <c r="AM187" s="91">
        <v>0.13750000000000001</v>
      </c>
      <c r="AN187" s="91">
        <v>0.13750000000000001</v>
      </c>
      <c r="AO187" s="91">
        <v>0.13750000000000001</v>
      </c>
      <c r="AP187" s="91">
        <v>0.13750000000000001</v>
      </c>
      <c r="AQ187" s="91">
        <v>0.13750000000000001</v>
      </c>
      <c r="AR187" s="91">
        <v>0.13750000000000001</v>
      </c>
      <c r="AS187" s="91">
        <v>0.13750000000000001</v>
      </c>
      <c r="AT187" s="91">
        <v>0.13750000000000001</v>
      </c>
      <c r="AU187" s="91"/>
      <c r="AV187" s="91"/>
      <c r="AW187" s="91">
        <v>0.13750000000000001</v>
      </c>
      <c r="AX187" s="91">
        <v>0.13750000000000001</v>
      </c>
      <c r="AY187" s="91">
        <v>0.13750000000000001</v>
      </c>
      <c r="AZ187" s="91">
        <v>0.13750000000000001</v>
      </c>
      <c r="BA187" s="91">
        <v>0.13750000000000001</v>
      </c>
      <c r="BB187" s="91">
        <v>0.13750000000000001</v>
      </c>
      <c r="BC187" s="91"/>
      <c r="BD187" s="91">
        <v>0.13750000000000001</v>
      </c>
      <c r="BE187" s="91">
        <v>0.13750000000000001</v>
      </c>
      <c r="BF187" s="91">
        <v>0.13750000000000001</v>
      </c>
      <c r="BG187" s="91"/>
      <c r="BH187" s="65"/>
      <c r="BI187" s="42"/>
      <c r="BJ187" s="40"/>
      <c r="BK187" s="40"/>
      <c r="BL187" s="40"/>
      <c r="BM187" s="40"/>
      <c r="BN187" s="40"/>
      <c r="BO187" s="40"/>
      <c r="BP187" s="71"/>
      <c r="BQ187" s="71"/>
      <c r="BR187" s="40"/>
      <c r="BS187" s="71"/>
      <c r="BT187" s="75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</row>
    <row r="188" spans="1:118">
      <c r="A188" s="65">
        <v>42186</v>
      </c>
      <c r="B188" s="40"/>
      <c r="C188" s="94"/>
      <c r="D188" s="94"/>
      <c r="E188" s="97"/>
      <c r="F188" s="97"/>
      <c r="G188" s="97"/>
      <c r="H188" s="97"/>
      <c r="I188" s="94"/>
      <c r="J188" s="97"/>
      <c r="K188" s="97"/>
      <c r="L188" s="97"/>
      <c r="M188" s="94"/>
      <c r="N188" s="97"/>
      <c r="O188" s="97"/>
      <c r="P188" s="97"/>
      <c r="Q188" s="94"/>
      <c r="R188" s="97"/>
      <c r="T188" s="97"/>
      <c r="U188" s="97"/>
      <c r="X188" s="94">
        <v>3.6999999999999998E-2</v>
      </c>
      <c r="Y188" s="91">
        <v>0.13500000000000001</v>
      </c>
      <c r="Z188" s="94">
        <v>-1.3000000000000001E-2</v>
      </c>
      <c r="AA188" s="94">
        <v>-1.3000000000000001E-2</v>
      </c>
      <c r="AB188" s="94">
        <v>0.23250000000000001</v>
      </c>
      <c r="AC188" s="94">
        <v>1.2324999999999999</v>
      </c>
      <c r="AD188" s="94">
        <v>0.23250000000000001</v>
      </c>
      <c r="AE188" s="91">
        <v>0.13500000000000001</v>
      </c>
      <c r="AF188" s="91">
        <v>0.13500000000000001</v>
      </c>
      <c r="AG188" s="91">
        <v>0.13500000000000001</v>
      </c>
      <c r="AH188" s="91"/>
      <c r="AI188" s="185">
        <f t="shared" si="3"/>
        <v>42186</v>
      </c>
      <c r="AJ188" s="91">
        <v>0.13500000000000001</v>
      </c>
      <c r="AK188" s="94"/>
      <c r="AL188" s="96"/>
      <c r="AM188" s="91">
        <v>0.13500000000000001</v>
      </c>
      <c r="AN188" s="91">
        <v>0.13500000000000001</v>
      </c>
      <c r="AO188" s="91">
        <v>0.13500000000000001</v>
      </c>
      <c r="AP188" s="91">
        <v>0.13500000000000001</v>
      </c>
      <c r="AQ188" s="91">
        <v>0.13500000000000001</v>
      </c>
      <c r="AR188" s="91">
        <v>0.13500000000000001</v>
      </c>
      <c r="AS188" s="91">
        <v>0.13500000000000001</v>
      </c>
      <c r="AT188" s="91">
        <v>0.13500000000000001</v>
      </c>
      <c r="AU188" s="91"/>
      <c r="AV188" s="91"/>
      <c r="AW188" s="91">
        <v>0.13500000000000001</v>
      </c>
      <c r="AX188" s="91">
        <v>0.13500000000000001</v>
      </c>
      <c r="AY188" s="91">
        <v>0.13500000000000001</v>
      </c>
      <c r="AZ188" s="91">
        <v>0.13500000000000001</v>
      </c>
      <c r="BA188" s="91">
        <v>0.13500000000000001</v>
      </c>
      <c r="BB188" s="91">
        <v>0.13500000000000001</v>
      </c>
      <c r="BC188" s="91"/>
      <c r="BD188" s="91">
        <v>0.13500000000000001</v>
      </c>
      <c r="BE188" s="91">
        <v>0.13500000000000001</v>
      </c>
      <c r="BF188" s="91">
        <v>0.13500000000000001</v>
      </c>
      <c r="BG188" s="91"/>
      <c r="BH188" s="65"/>
      <c r="BI188" s="42"/>
      <c r="BJ188" s="40"/>
      <c r="BK188" s="40"/>
      <c r="BL188" s="40"/>
      <c r="BM188" s="40"/>
      <c r="BN188" s="40"/>
      <c r="BO188" s="40"/>
      <c r="BP188" s="71"/>
      <c r="BQ188" s="71"/>
      <c r="BR188" s="40"/>
      <c r="BS188" s="71"/>
      <c r="BT188" s="75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</row>
    <row r="189" spans="1:118">
      <c r="A189" s="65">
        <v>42217</v>
      </c>
      <c r="B189" s="40"/>
      <c r="C189" s="94"/>
      <c r="D189" s="94"/>
      <c r="E189" s="97"/>
      <c r="F189" s="97"/>
      <c r="G189" s="97"/>
      <c r="H189" s="97"/>
      <c r="I189" s="94"/>
      <c r="J189" s="97"/>
      <c r="K189" s="97"/>
      <c r="L189" s="97"/>
      <c r="M189" s="94"/>
      <c r="N189" s="97"/>
      <c r="O189" s="97"/>
      <c r="P189" s="97"/>
      <c r="Q189" s="94"/>
      <c r="R189" s="97"/>
      <c r="T189" s="97"/>
      <c r="U189" s="97"/>
      <c r="X189" s="94">
        <v>3.6999999999999998E-2</v>
      </c>
      <c r="Y189" s="91">
        <v>0.13250000000000001</v>
      </c>
      <c r="Z189" s="94">
        <v>-1.3000000000000001E-2</v>
      </c>
      <c r="AA189" s="94">
        <v>-1.3000000000000001E-2</v>
      </c>
      <c r="AB189" s="94">
        <v>0.23250000000000001</v>
      </c>
      <c r="AC189" s="94">
        <v>1.2324999999999999</v>
      </c>
      <c r="AD189" s="94">
        <v>0.23250000000000001</v>
      </c>
      <c r="AE189" s="91">
        <v>0.13250000000000001</v>
      </c>
      <c r="AF189" s="91">
        <v>0.13250000000000001</v>
      </c>
      <c r="AG189" s="91">
        <v>0.13250000000000001</v>
      </c>
      <c r="AH189" s="91"/>
      <c r="AI189" s="185">
        <f t="shared" si="3"/>
        <v>42217</v>
      </c>
      <c r="AJ189" s="91">
        <v>0.13250000000000001</v>
      </c>
      <c r="AK189" s="94"/>
      <c r="AL189" s="96"/>
      <c r="AM189" s="91">
        <v>0.13250000000000001</v>
      </c>
      <c r="AN189" s="91">
        <v>0.13250000000000001</v>
      </c>
      <c r="AO189" s="91">
        <v>0.13250000000000001</v>
      </c>
      <c r="AP189" s="91">
        <v>0.13250000000000001</v>
      </c>
      <c r="AQ189" s="91">
        <v>0.13250000000000001</v>
      </c>
      <c r="AR189" s="91">
        <v>0.13250000000000001</v>
      </c>
      <c r="AS189" s="91">
        <v>0.13250000000000001</v>
      </c>
      <c r="AT189" s="91">
        <v>0.13250000000000001</v>
      </c>
      <c r="AU189" s="91"/>
      <c r="AV189" s="91"/>
      <c r="AW189" s="91">
        <v>0.13250000000000001</v>
      </c>
      <c r="AX189" s="91">
        <v>0.13250000000000001</v>
      </c>
      <c r="AY189" s="91">
        <v>0.13250000000000001</v>
      </c>
      <c r="AZ189" s="91">
        <v>0.13250000000000001</v>
      </c>
      <c r="BA189" s="91">
        <v>0.13250000000000001</v>
      </c>
      <c r="BB189" s="91">
        <v>0.13250000000000001</v>
      </c>
      <c r="BC189" s="91"/>
      <c r="BD189" s="91">
        <v>0.13250000000000001</v>
      </c>
      <c r="BE189" s="91">
        <v>0.13250000000000001</v>
      </c>
      <c r="BF189" s="91">
        <v>0.13250000000000001</v>
      </c>
      <c r="BG189" s="91"/>
      <c r="BH189" s="65"/>
      <c r="BI189" s="42"/>
      <c r="BJ189" s="40"/>
      <c r="BK189" s="40"/>
      <c r="BL189" s="40"/>
      <c r="BM189" s="40"/>
      <c r="BN189" s="40"/>
      <c r="BO189" s="40"/>
      <c r="BP189" s="71"/>
      <c r="BQ189" s="71"/>
      <c r="BR189" s="40"/>
      <c r="BS189" s="71"/>
      <c r="BT189" s="75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</row>
    <row r="190" spans="1:118">
      <c r="A190" s="65">
        <v>42248</v>
      </c>
      <c r="B190" s="40"/>
      <c r="C190" s="94"/>
      <c r="D190" s="94"/>
      <c r="E190" s="97"/>
      <c r="F190" s="97"/>
      <c r="G190" s="97"/>
      <c r="H190" s="97"/>
      <c r="I190" s="94"/>
      <c r="J190" s="97"/>
      <c r="K190" s="97"/>
      <c r="L190" s="97"/>
      <c r="M190" s="94"/>
      <c r="N190" s="97"/>
      <c r="O190" s="97"/>
      <c r="P190" s="97"/>
      <c r="Q190" s="94"/>
      <c r="R190" s="97"/>
      <c r="T190" s="97"/>
      <c r="U190" s="97"/>
      <c r="X190" s="94">
        <v>3.6999999999999998E-2</v>
      </c>
      <c r="Y190" s="91">
        <v>0.13250000000000001</v>
      </c>
      <c r="Z190" s="94">
        <v>-1.3000000000000001E-2</v>
      </c>
      <c r="AA190" s="94">
        <v>-1.3000000000000001E-2</v>
      </c>
      <c r="AB190" s="94">
        <v>0.23250000000000001</v>
      </c>
      <c r="AC190" s="94">
        <v>1.2324999999999999</v>
      </c>
      <c r="AD190" s="94">
        <v>0.23250000000000001</v>
      </c>
      <c r="AE190" s="91">
        <v>0.13250000000000001</v>
      </c>
      <c r="AF190" s="91">
        <v>0.13250000000000001</v>
      </c>
      <c r="AG190" s="91">
        <v>0.13250000000000001</v>
      </c>
      <c r="AH190" s="91"/>
      <c r="AI190" s="185">
        <f t="shared" si="3"/>
        <v>42248</v>
      </c>
      <c r="AJ190" s="91">
        <v>0.13250000000000001</v>
      </c>
      <c r="AK190" s="94"/>
      <c r="AL190" s="96"/>
      <c r="AM190" s="91">
        <v>0.13250000000000001</v>
      </c>
      <c r="AN190" s="91">
        <v>0.13250000000000001</v>
      </c>
      <c r="AO190" s="91">
        <v>0.13250000000000001</v>
      </c>
      <c r="AP190" s="91">
        <v>0.13250000000000001</v>
      </c>
      <c r="AQ190" s="91">
        <v>0.13250000000000001</v>
      </c>
      <c r="AR190" s="91">
        <v>0.13250000000000001</v>
      </c>
      <c r="AS190" s="91">
        <v>0.13250000000000001</v>
      </c>
      <c r="AT190" s="91">
        <v>0.13250000000000001</v>
      </c>
      <c r="AU190" s="91"/>
      <c r="AV190" s="91"/>
      <c r="AW190" s="91">
        <v>0.13250000000000001</v>
      </c>
      <c r="AX190" s="91">
        <v>0.13250000000000001</v>
      </c>
      <c r="AY190" s="91">
        <v>0.13250000000000001</v>
      </c>
      <c r="AZ190" s="91">
        <v>0.13250000000000001</v>
      </c>
      <c r="BA190" s="91">
        <v>0.13250000000000001</v>
      </c>
      <c r="BB190" s="91">
        <v>0.13250000000000001</v>
      </c>
      <c r="BC190" s="91"/>
      <c r="BD190" s="91">
        <v>0.13250000000000001</v>
      </c>
      <c r="BE190" s="91">
        <v>0.13250000000000001</v>
      </c>
      <c r="BF190" s="91">
        <v>0.13250000000000001</v>
      </c>
      <c r="BG190" s="91"/>
      <c r="BH190" s="65"/>
      <c r="BI190" s="42"/>
      <c r="BJ190" s="40"/>
      <c r="BK190" s="40"/>
      <c r="BL190" s="40"/>
      <c r="BM190" s="40"/>
      <c r="BN190" s="40"/>
      <c r="BO190" s="40"/>
      <c r="BP190" s="71"/>
      <c r="BQ190" s="71"/>
      <c r="BR190" s="40"/>
      <c r="BS190" s="71"/>
      <c r="BT190" s="75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</row>
    <row r="191" spans="1:118">
      <c r="A191" s="65">
        <v>42278</v>
      </c>
      <c r="B191" s="40"/>
      <c r="C191" s="94"/>
      <c r="D191" s="94"/>
      <c r="E191" s="97"/>
      <c r="F191" s="97"/>
      <c r="G191" s="97"/>
      <c r="H191" s="97"/>
      <c r="I191" s="94"/>
      <c r="J191" s="97"/>
      <c r="K191" s="97"/>
      <c r="L191" s="97"/>
      <c r="M191" s="94"/>
      <c r="N191" s="97"/>
      <c r="O191" s="97"/>
      <c r="P191" s="97"/>
      <c r="Q191" s="94"/>
      <c r="R191" s="97"/>
      <c r="T191" s="97"/>
      <c r="U191" s="97"/>
      <c r="X191" s="94">
        <v>3.6999999999999998E-2</v>
      </c>
      <c r="Y191" s="91">
        <v>0.13250000000000001</v>
      </c>
      <c r="Z191" s="94">
        <v>-1.3000000000000001E-2</v>
      </c>
      <c r="AA191" s="94">
        <v>-1.3000000000000001E-2</v>
      </c>
      <c r="AB191" s="94">
        <v>0.25</v>
      </c>
      <c r="AC191" s="94">
        <v>1.25</v>
      </c>
      <c r="AD191" s="94">
        <v>0.25</v>
      </c>
      <c r="AE191" s="91">
        <v>0.13250000000000001</v>
      </c>
      <c r="AF191" s="91">
        <v>0.13250000000000001</v>
      </c>
      <c r="AG191" s="91">
        <v>0.13250000000000001</v>
      </c>
      <c r="AH191" s="91"/>
      <c r="AI191" s="185">
        <f t="shared" si="3"/>
        <v>42278</v>
      </c>
      <c r="AJ191" s="91">
        <v>0.13250000000000001</v>
      </c>
      <c r="AK191" s="94"/>
      <c r="AL191" s="96"/>
      <c r="AM191" s="91">
        <v>0.13250000000000001</v>
      </c>
      <c r="AN191" s="91">
        <v>0.13250000000000001</v>
      </c>
      <c r="AO191" s="91">
        <v>0.13250000000000001</v>
      </c>
      <c r="AP191" s="91">
        <v>0.13250000000000001</v>
      </c>
      <c r="AQ191" s="91">
        <v>0.13250000000000001</v>
      </c>
      <c r="AR191" s="91">
        <v>0.13250000000000001</v>
      </c>
      <c r="AS191" s="91">
        <v>0.13250000000000001</v>
      </c>
      <c r="AT191" s="91">
        <v>0.13250000000000001</v>
      </c>
      <c r="AU191" s="91"/>
      <c r="AV191" s="91"/>
      <c r="AW191" s="91">
        <v>0.13250000000000001</v>
      </c>
      <c r="AX191" s="91">
        <v>0.13250000000000001</v>
      </c>
      <c r="AY191" s="91">
        <v>0.13250000000000001</v>
      </c>
      <c r="AZ191" s="91">
        <v>0.13250000000000001</v>
      </c>
      <c r="BA191" s="91">
        <v>0.13250000000000001</v>
      </c>
      <c r="BB191" s="91">
        <v>0.13250000000000001</v>
      </c>
      <c r="BC191" s="91"/>
      <c r="BD191" s="91">
        <v>0.13250000000000001</v>
      </c>
      <c r="BE191" s="91">
        <v>0.13250000000000001</v>
      </c>
      <c r="BF191" s="91">
        <v>0.13250000000000001</v>
      </c>
      <c r="BG191" s="91"/>
      <c r="BH191" s="65"/>
      <c r="BI191" s="42"/>
      <c r="BJ191" s="40"/>
      <c r="BK191" s="40"/>
      <c r="BL191" s="40"/>
      <c r="BM191" s="40"/>
      <c r="BN191" s="40"/>
      <c r="BO191" s="40"/>
      <c r="BP191" s="71"/>
      <c r="BQ191" s="71"/>
      <c r="BR191" s="40"/>
      <c r="BS191" s="71"/>
      <c r="BT191" s="75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</row>
    <row r="192" spans="1:118">
      <c r="A192" s="65">
        <v>42309</v>
      </c>
      <c r="B192" s="40"/>
      <c r="C192" s="94"/>
      <c r="D192" s="94"/>
      <c r="E192" s="97"/>
      <c r="F192" s="97"/>
      <c r="G192" s="97"/>
      <c r="H192" s="97"/>
      <c r="I192" s="94"/>
      <c r="J192" s="97"/>
      <c r="K192" s="97"/>
      <c r="L192" s="97"/>
      <c r="M192" s="94"/>
      <c r="N192" s="97"/>
      <c r="O192" s="97"/>
      <c r="P192" s="97"/>
      <c r="Q192" s="94"/>
      <c r="R192" s="97"/>
      <c r="T192" s="97"/>
      <c r="U192" s="97"/>
      <c r="X192" s="94">
        <v>0.185</v>
      </c>
      <c r="Y192" s="91">
        <v>0.26750000000000002</v>
      </c>
      <c r="Z192" s="94">
        <v>0.13500000000000001</v>
      </c>
      <c r="AA192" s="94">
        <v>0.13500000000000001</v>
      </c>
      <c r="AB192" s="94">
        <v>0.51749999999999996</v>
      </c>
      <c r="AC192" s="94">
        <v>1.5175000000000001</v>
      </c>
      <c r="AD192" s="94">
        <v>0.51749999999999996</v>
      </c>
      <c r="AE192" s="91">
        <v>0.26750000000000002</v>
      </c>
      <c r="AF192" s="91">
        <v>0.26750000000000002</v>
      </c>
      <c r="AG192" s="91">
        <v>0.26750000000000002</v>
      </c>
      <c r="AH192" s="91"/>
      <c r="AI192" s="185">
        <f t="shared" si="3"/>
        <v>42309</v>
      </c>
      <c r="AJ192" s="91">
        <v>0.26750000000000002</v>
      </c>
      <c r="AK192" s="94"/>
      <c r="AL192" s="96"/>
      <c r="AM192" s="91">
        <v>0.26750000000000002</v>
      </c>
      <c r="AN192" s="91">
        <v>0.26750000000000002</v>
      </c>
      <c r="AO192" s="91">
        <v>0.26750000000000002</v>
      </c>
      <c r="AP192" s="91">
        <v>0.26750000000000002</v>
      </c>
      <c r="AQ192" s="91">
        <v>0.26750000000000002</v>
      </c>
      <c r="AR192" s="91">
        <v>0.26750000000000002</v>
      </c>
      <c r="AS192" s="91">
        <v>0.26750000000000002</v>
      </c>
      <c r="AT192" s="91">
        <v>0.26750000000000002</v>
      </c>
      <c r="AU192" s="91"/>
      <c r="AV192" s="91"/>
      <c r="AW192" s="91">
        <v>0.26750000000000002</v>
      </c>
      <c r="AX192" s="91">
        <v>0.26750000000000002</v>
      </c>
      <c r="AY192" s="91">
        <v>0.26750000000000002</v>
      </c>
      <c r="AZ192" s="91">
        <v>0.26750000000000002</v>
      </c>
      <c r="BA192" s="91">
        <v>0.26750000000000002</v>
      </c>
      <c r="BB192" s="91">
        <v>0.26750000000000002</v>
      </c>
      <c r="BC192" s="91"/>
      <c r="BD192" s="91">
        <v>0.26750000000000002</v>
      </c>
      <c r="BE192" s="91">
        <v>0.26750000000000002</v>
      </c>
      <c r="BF192" s="91">
        <v>0.26750000000000002</v>
      </c>
      <c r="BG192" s="91"/>
      <c r="BH192" s="65"/>
      <c r="BI192" s="42"/>
      <c r="BJ192" s="40"/>
      <c r="BK192" s="40"/>
      <c r="BL192" s="40"/>
      <c r="BM192" s="40"/>
      <c r="BN192" s="40"/>
      <c r="BO192" s="40"/>
      <c r="BP192" s="71"/>
      <c r="BQ192" s="71"/>
      <c r="BR192" s="40"/>
      <c r="BS192" s="71"/>
      <c r="BT192" s="75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</row>
    <row r="193" spans="1:118">
      <c r="A193" s="65">
        <v>42339</v>
      </c>
      <c r="B193" s="40"/>
      <c r="C193" s="94"/>
      <c r="D193" s="94"/>
      <c r="E193" s="97"/>
      <c r="F193" s="97"/>
      <c r="G193" s="97"/>
      <c r="H193" s="97"/>
      <c r="I193" s="94"/>
      <c r="J193" s="97"/>
      <c r="K193" s="97"/>
      <c r="L193" s="97"/>
      <c r="M193" s="94"/>
      <c r="N193" s="97"/>
      <c r="O193" s="97"/>
      <c r="P193" s="97"/>
      <c r="Q193" s="94"/>
      <c r="R193" s="97"/>
      <c r="T193" s="97"/>
      <c r="U193" s="97"/>
      <c r="X193" s="94">
        <v>0.215</v>
      </c>
      <c r="Y193" s="91">
        <v>0.315</v>
      </c>
      <c r="Z193" s="94">
        <v>0.16500000000000001</v>
      </c>
      <c r="AA193" s="94">
        <v>0.16500000000000001</v>
      </c>
      <c r="AB193" s="94">
        <v>0.88</v>
      </c>
      <c r="AC193" s="94">
        <v>1.88</v>
      </c>
      <c r="AD193" s="94">
        <v>0.88</v>
      </c>
      <c r="AE193" s="91">
        <v>0.315</v>
      </c>
      <c r="AF193" s="91">
        <v>0.315</v>
      </c>
      <c r="AG193" s="91">
        <v>0.315</v>
      </c>
      <c r="AH193" s="91"/>
      <c r="AI193" s="185">
        <f t="shared" si="3"/>
        <v>42339</v>
      </c>
      <c r="AJ193" s="91">
        <v>0.315</v>
      </c>
      <c r="AK193" s="94"/>
      <c r="AL193" s="96"/>
      <c r="AM193" s="91">
        <v>0.315</v>
      </c>
      <c r="AN193" s="91">
        <v>0.315</v>
      </c>
      <c r="AO193" s="91">
        <v>0.315</v>
      </c>
      <c r="AP193" s="91">
        <v>0.315</v>
      </c>
      <c r="AQ193" s="91">
        <v>0.315</v>
      </c>
      <c r="AR193" s="91">
        <v>0.315</v>
      </c>
      <c r="AS193" s="91">
        <v>0.315</v>
      </c>
      <c r="AT193" s="91">
        <v>0.315</v>
      </c>
      <c r="AU193" s="91"/>
      <c r="AV193" s="91"/>
      <c r="AW193" s="91">
        <v>0.315</v>
      </c>
      <c r="AX193" s="91">
        <v>0.315</v>
      </c>
      <c r="AY193" s="91">
        <v>0.315</v>
      </c>
      <c r="AZ193" s="91">
        <v>0.315</v>
      </c>
      <c r="BA193" s="91">
        <v>0.315</v>
      </c>
      <c r="BB193" s="91">
        <v>0.315</v>
      </c>
      <c r="BC193" s="91"/>
      <c r="BD193" s="91">
        <v>0.315</v>
      </c>
      <c r="BE193" s="91">
        <v>0.315</v>
      </c>
      <c r="BF193" s="91">
        <v>0.315</v>
      </c>
      <c r="BG193" s="91"/>
      <c r="BH193" s="65"/>
      <c r="BI193" s="42"/>
      <c r="BJ193" s="40"/>
      <c r="BK193" s="40"/>
      <c r="BL193" s="40"/>
      <c r="BM193" s="40"/>
      <c r="BN193" s="40"/>
      <c r="BO193" s="40"/>
      <c r="BP193" s="71"/>
      <c r="BQ193" s="71"/>
      <c r="BR193" s="40"/>
      <c r="BS193" s="71"/>
      <c r="BT193" s="75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</row>
    <row r="194" spans="1:118">
      <c r="A194" s="65">
        <v>42370</v>
      </c>
      <c r="B194" s="40"/>
      <c r="C194" s="94"/>
      <c r="D194" s="94"/>
      <c r="E194" s="97"/>
      <c r="F194" s="97"/>
      <c r="G194" s="97"/>
      <c r="H194" s="97"/>
      <c r="I194" s="94"/>
      <c r="J194" s="97"/>
      <c r="K194" s="97"/>
      <c r="L194" s="97"/>
      <c r="M194" s="94"/>
      <c r="N194" s="97"/>
      <c r="O194" s="97"/>
      <c r="P194" s="97"/>
      <c r="Q194" s="94"/>
      <c r="R194" s="97"/>
      <c r="T194" s="97"/>
      <c r="U194" s="97"/>
      <c r="X194" s="94">
        <v>0.26500000000000001</v>
      </c>
      <c r="Y194" s="91">
        <v>0.38250000000000001</v>
      </c>
      <c r="Z194" s="94">
        <v>0.215</v>
      </c>
      <c r="AA194" s="94">
        <v>0.215</v>
      </c>
      <c r="AB194" s="94">
        <v>1.17</v>
      </c>
      <c r="AC194" s="94">
        <v>2.17</v>
      </c>
      <c r="AD194" s="94">
        <v>1.17</v>
      </c>
      <c r="AE194" s="91">
        <v>0.38250000000000001</v>
      </c>
      <c r="AF194" s="91">
        <v>0.38250000000000001</v>
      </c>
      <c r="AG194" s="91">
        <v>0.38250000000000001</v>
      </c>
      <c r="AH194" s="91"/>
      <c r="AI194" s="185">
        <f t="shared" si="3"/>
        <v>42370</v>
      </c>
      <c r="AJ194" s="91">
        <v>0.38250000000000001</v>
      </c>
      <c r="AK194" s="94"/>
      <c r="AL194" s="96"/>
      <c r="AM194" s="91">
        <v>0.38250000000000001</v>
      </c>
      <c r="AN194" s="91">
        <v>0.38250000000000001</v>
      </c>
      <c r="AO194" s="91">
        <v>0.38250000000000001</v>
      </c>
      <c r="AP194" s="91">
        <v>0.38250000000000001</v>
      </c>
      <c r="AQ194" s="91">
        <v>0.38250000000000001</v>
      </c>
      <c r="AR194" s="91">
        <v>0.38250000000000001</v>
      </c>
      <c r="AS194" s="91">
        <v>0.38250000000000001</v>
      </c>
      <c r="AT194" s="91">
        <v>0.38250000000000001</v>
      </c>
      <c r="AU194" s="91"/>
      <c r="AV194" s="91"/>
      <c r="AW194" s="91">
        <v>0.38250000000000001</v>
      </c>
      <c r="AX194" s="91">
        <v>0.38250000000000001</v>
      </c>
      <c r="AY194" s="91">
        <v>0.38250000000000001</v>
      </c>
      <c r="AZ194" s="91">
        <v>0.38250000000000001</v>
      </c>
      <c r="BA194" s="91">
        <v>0.38250000000000001</v>
      </c>
      <c r="BB194" s="91">
        <v>0.38250000000000001</v>
      </c>
      <c r="BC194" s="91"/>
      <c r="BD194" s="91">
        <v>0.38250000000000001</v>
      </c>
      <c r="BE194" s="91">
        <v>0.38250000000000001</v>
      </c>
      <c r="BF194" s="91">
        <v>0.38250000000000001</v>
      </c>
      <c r="BG194" s="91"/>
      <c r="BH194" s="65"/>
      <c r="BI194" s="42"/>
      <c r="BJ194" s="40"/>
      <c r="BK194" s="40"/>
      <c r="BL194" s="40"/>
      <c r="BM194" s="40"/>
      <c r="BN194" s="40"/>
      <c r="BO194" s="40"/>
      <c r="BP194" s="71"/>
      <c r="BQ194" s="71"/>
      <c r="BR194" s="40"/>
      <c r="BS194" s="71"/>
      <c r="BT194" s="75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</row>
    <row r="195" spans="1:118">
      <c r="A195" s="65">
        <v>42401</v>
      </c>
      <c r="B195" s="40"/>
      <c r="C195" s="94"/>
      <c r="D195" s="94"/>
      <c r="E195" s="97"/>
      <c r="F195" s="97"/>
      <c r="G195" s="97"/>
      <c r="H195" s="97"/>
      <c r="I195" s="94"/>
      <c r="J195" s="97"/>
      <c r="K195" s="97"/>
      <c r="L195" s="97"/>
      <c r="M195" s="94"/>
      <c r="N195" s="97"/>
      <c r="O195" s="97"/>
      <c r="P195" s="97"/>
      <c r="Q195" s="94"/>
      <c r="R195" s="97"/>
      <c r="T195" s="97"/>
      <c r="U195" s="97"/>
      <c r="X195" s="94">
        <v>0.245</v>
      </c>
      <c r="Y195" s="91">
        <v>0.3775</v>
      </c>
      <c r="Z195" s="94">
        <v>0.19500000000000001</v>
      </c>
      <c r="AA195" s="94">
        <v>0.19500000000000001</v>
      </c>
      <c r="AB195" s="94">
        <v>1.1599999999999999</v>
      </c>
      <c r="AC195" s="94">
        <v>2.16</v>
      </c>
      <c r="AD195" s="94">
        <v>1.1599999999999999</v>
      </c>
      <c r="AE195" s="91">
        <v>0.3775</v>
      </c>
      <c r="AF195" s="91">
        <v>0.3775</v>
      </c>
      <c r="AG195" s="91">
        <v>0.3775</v>
      </c>
      <c r="AH195" s="91"/>
      <c r="AI195" s="185">
        <f t="shared" si="3"/>
        <v>42401</v>
      </c>
      <c r="AJ195" s="91">
        <v>0.3775</v>
      </c>
      <c r="AK195" s="94"/>
      <c r="AL195" s="96"/>
      <c r="AM195" s="91">
        <v>0.3775</v>
      </c>
      <c r="AN195" s="91">
        <v>0.3775</v>
      </c>
      <c r="AO195" s="91">
        <v>0.3775</v>
      </c>
      <c r="AP195" s="91">
        <v>0.3775</v>
      </c>
      <c r="AQ195" s="91">
        <v>0.3775</v>
      </c>
      <c r="AR195" s="91">
        <v>0.3775</v>
      </c>
      <c r="AS195" s="91">
        <v>0.3775</v>
      </c>
      <c r="AT195" s="91">
        <v>0.3775</v>
      </c>
      <c r="AU195" s="91"/>
      <c r="AV195" s="91"/>
      <c r="AW195" s="91">
        <v>0.3775</v>
      </c>
      <c r="AX195" s="91">
        <v>0.3775</v>
      </c>
      <c r="AY195" s="91">
        <v>0.3775</v>
      </c>
      <c r="AZ195" s="91">
        <v>0.3775</v>
      </c>
      <c r="BA195" s="91">
        <v>0.3775</v>
      </c>
      <c r="BB195" s="91">
        <v>0.3775</v>
      </c>
      <c r="BC195" s="91"/>
      <c r="BD195" s="91">
        <v>0.3775</v>
      </c>
      <c r="BE195" s="91">
        <v>0.3775</v>
      </c>
      <c r="BF195" s="91">
        <v>0.3775</v>
      </c>
      <c r="BG195" s="91"/>
      <c r="BH195" s="65"/>
      <c r="BI195" s="42"/>
      <c r="BJ195" s="40"/>
      <c r="BK195" s="40"/>
      <c r="BL195" s="40"/>
      <c r="BM195" s="40"/>
      <c r="BN195" s="40"/>
      <c r="BO195" s="40"/>
      <c r="BP195" s="71"/>
      <c r="BQ195" s="71"/>
      <c r="BR195" s="40"/>
      <c r="BS195" s="71"/>
      <c r="BT195" s="75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</row>
    <row r="196" spans="1:118">
      <c r="A196" s="65">
        <v>42430</v>
      </c>
      <c r="B196" s="40"/>
      <c r="C196" s="94"/>
      <c r="D196" s="94"/>
      <c r="E196" s="97"/>
      <c r="F196" s="97"/>
      <c r="G196" s="97"/>
      <c r="H196" s="97"/>
      <c r="I196" s="94"/>
      <c r="J196" s="97"/>
      <c r="K196" s="97"/>
      <c r="L196" s="97"/>
      <c r="M196" s="94"/>
      <c r="N196" s="97"/>
      <c r="O196" s="97"/>
      <c r="P196" s="97"/>
      <c r="Q196" s="94"/>
      <c r="R196" s="97"/>
      <c r="T196" s="97"/>
      <c r="U196" s="97"/>
      <c r="X196" s="94">
        <v>0.24</v>
      </c>
      <c r="Y196" s="91">
        <v>0</v>
      </c>
      <c r="Z196" s="94">
        <v>0.19</v>
      </c>
      <c r="AA196" s="94">
        <v>0.19</v>
      </c>
      <c r="AB196" s="94">
        <v>0</v>
      </c>
      <c r="AC196" s="94">
        <v>1</v>
      </c>
      <c r="AD196" s="94">
        <v>0</v>
      </c>
      <c r="AE196" s="91">
        <v>0</v>
      </c>
      <c r="AF196" s="91">
        <v>0</v>
      </c>
      <c r="AG196" s="91">
        <v>0</v>
      </c>
      <c r="AH196" s="91"/>
      <c r="AI196" s="185">
        <f>A196</f>
        <v>42430</v>
      </c>
      <c r="AJ196" s="91">
        <v>0</v>
      </c>
      <c r="AK196" s="94"/>
      <c r="AL196" s="96"/>
      <c r="AM196" s="91">
        <v>0</v>
      </c>
      <c r="AN196" s="91">
        <v>0</v>
      </c>
      <c r="AO196" s="91">
        <v>0</v>
      </c>
      <c r="AP196" s="91">
        <v>0</v>
      </c>
      <c r="AQ196" s="91">
        <v>0</v>
      </c>
      <c r="AR196" s="91">
        <v>0</v>
      </c>
      <c r="AS196" s="91">
        <v>0</v>
      </c>
      <c r="AT196" s="91">
        <v>0</v>
      </c>
      <c r="AU196" s="91"/>
      <c r="AV196" s="91"/>
      <c r="AW196" s="91">
        <v>0</v>
      </c>
      <c r="AX196" s="91">
        <v>0</v>
      </c>
      <c r="AY196" s="91">
        <v>0</v>
      </c>
      <c r="AZ196" s="91">
        <v>0</v>
      </c>
      <c r="BA196" s="91">
        <v>0</v>
      </c>
      <c r="BB196" s="91">
        <v>0</v>
      </c>
      <c r="BC196" s="91"/>
      <c r="BD196" s="91">
        <v>0</v>
      </c>
      <c r="BE196" s="91">
        <v>0</v>
      </c>
      <c r="BF196" s="91">
        <v>0</v>
      </c>
      <c r="BG196" s="91"/>
      <c r="BH196" s="65"/>
      <c r="BI196" s="42"/>
      <c r="BJ196" s="40"/>
      <c r="BK196" s="40"/>
      <c r="BL196" s="40"/>
      <c r="BM196" s="40"/>
      <c r="BN196" s="40"/>
      <c r="BO196" s="40"/>
      <c r="BP196" s="71"/>
      <c r="BQ196" s="71"/>
      <c r="BR196" s="40"/>
      <c r="BS196" s="71"/>
      <c r="BT196" s="75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</row>
    <row r="197" spans="1:118">
      <c r="A197" s="65">
        <v>42461</v>
      </c>
      <c r="B197" s="40"/>
      <c r="C197" s="94"/>
      <c r="D197" s="94"/>
      <c r="E197" s="97"/>
      <c r="F197" s="97"/>
      <c r="G197" s="97"/>
      <c r="H197" s="97"/>
      <c r="I197" s="94"/>
      <c r="J197" s="97"/>
      <c r="K197" s="97"/>
      <c r="L197" s="97"/>
      <c r="M197" s="94"/>
      <c r="N197" s="97"/>
      <c r="O197" s="97"/>
      <c r="P197" s="97"/>
      <c r="Q197" s="94"/>
      <c r="R197" s="97"/>
      <c r="T197" s="97"/>
      <c r="U197" s="97"/>
      <c r="X197" s="94">
        <v>3.2000000000000001E-2</v>
      </c>
      <c r="Y197" s="91">
        <v>0</v>
      </c>
      <c r="Z197" s="94">
        <v>-1.8000000000000002E-2</v>
      </c>
      <c r="AA197" s="94">
        <v>-1.8000000000000002E-2</v>
      </c>
      <c r="AB197" s="94">
        <v>0</v>
      </c>
      <c r="AC197" s="94">
        <v>1</v>
      </c>
      <c r="AD197" s="94">
        <v>0</v>
      </c>
      <c r="AE197" s="91">
        <v>0</v>
      </c>
      <c r="AF197" s="91">
        <v>0</v>
      </c>
      <c r="AG197" s="91">
        <v>0</v>
      </c>
      <c r="AH197" s="91"/>
      <c r="AI197" s="185">
        <f>A197</f>
        <v>42461</v>
      </c>
      <c r="AJ197" s="91">
        <v>0</v>
      </c>
      <c r="AK197" s="94"/>
      <c r="AL197" s="96"/>
      <c r="AM197" s="91">
        <v>0</v>
      </c>
      <c r="AN197" s="91">
        <v>0</v>
      </c>
      <c r="AO197" s="91">
        <v>0</v>
      </c>
      <c r="AP197" s="91">
        <v>0</v>
      </c>
      <c r="AQ197" s="91">
        <v>0</v>
      </c>
      <c r="AR197" s="91">
        <v>0</v>
      </c>
      <c r="AS197" s="91">
        <v>0</v>
      </c>
      <c r="AT197" s="91">
        <v>0</v>
      </c>
      <c r="AU197" s="91"/>
      <c r="AV197" s="91"/>
      <c r="AW197" s="91">
        <v>0</v>
      </c>
      <c r="AX197" s="91">
        <v>0</v>
      </c>
      <c r="AY197" s="91">
        <v>0</v>
      </c>
      <c r="AZ197" s="91">
        <v>0</v>
      </c>
      <c r="BA197" s="91">
        <v>0</v>
      </c>
      <c r="BB197" s="91">
        <v>0</v>
      </c>
      <c r="BC197" s="91"/>
      <c r="BD197" s="91">
        <v>0</v>
      </c>
      <c r="BE197" s="91">
        <v>0</v>
      </c>
      <c r="BF197" s="91">
        <v>0</v>
      </c>
      <c r="BG197" s="91"/>
      <c r="BH197" s="65"/>
      <c r="BI197" s="42"/>
      <c r="BJ197" s="40"/>
      <c r="BK197" s="40"/>
      <c r="BL197" s="40"/>
      <c r="BM197" s="40"/>
      <c r="BN197" s="40"/>
      <c r="BO197" s="40"/>
      <c r="BP197" s="71"/>
      <c r="BQ197" s="71"/>
      <c r="BR197" s="40"/>
      <c r="BS197" s="71"/>
      <c r="BT197" s="75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</row>
    <row r="198" spans="1:118">
      <c r="A198" s="65"/>
      <c r="B198" s="40"/>
      <c r="C198" s="94"/>
      <c r="D198" s="94"/>
      <c r="E198" s="97"/>
      <c r="F198" s="97"/>
      <c r="G198" s="97"/>
      <c r="H198" s="97"/>
      <c r="I198" s="94"/>
      <c r="J198" s="97"/>
      <c r="K198" s="97"/>
      <c r="L198" s="97"/>
      <c r="M198" s="94"/>
      <c r="N198" s="97"/>
      <c r="O198" s="97"/>
      <c r="P198" s="97"/>
      <c r="Q198" s="94"/>
      <c r="R198" s="97"/>
      <c r="T198" s="97"/>
      <c r="U198" s="97"/>
      <c r="X198" s="94">
        <v>0</v>
      </c>
      <c r="Y198" s="91">
        <v>0</v>
      </c>
      <c r="Z198" s="94">
        <v>0</v>
      </c>
      <c r="AA198" s="94">
        <v>0</v>
      </c>
      <c r="AB198" s="94">
        <v>0</v>
      </c>
      <c r="AC198" s="94">
        <v>1</v>
      </c>
      <c r="AD198" s="94">
        <v>0</v>
      </c>
      <c r="AE198" s="91">
        <v>0</v>
      </c>
      <c r="AF198" s="91">
        <v>0</v>
      </c>
      <c r="AG198" s="91">
        <v>0</v>
      </c>
      <c r="AH198" s="91"/>
      <c r="AI198" s="185">
        <f>A198</f>
        <v>0</v>
      </c>
      <c r="AJ198" s="91">
        <v>0</v>
      </c>
      <c r="AK198" s="94"/>
      <c r="AL198" s="96"/>
      <c r="AM198" s="91">
        <v>0</v>
      </c>
      <c r="AN198" s="91">
        <v>0</v>
      </c>
      <c r="AO198" s="91">
        <v>0</v>
      </c>
      <c r="AP198" s="91">
        <v>0</v>
      </c>
      <c r="AQ198" s="91">
        <v>0</v>
      </c>
      <c r="AR198" s="91">
        <v>0</v>
      </c>
      <c r="AS198" s="91">
        <v>0</v>
      </c>
      <c r="AT198" s="91">
        <v>0</v>
      </c>
      <c r="AU198" s="91"/>
      <c r="AV198" s="91"/>
      <c r="AW198" s="91">
        <v>0</v>
      </c>
      <c r="AX198" s="91">
        <v>0</v>
      </c>
      <c r="AY198" s="91">
        <v>0</v>
      </c>
      <c r="AZ198" s="91">
        <v>0</v>
      </c>
      <c r="BA198" s="91">
        <v>0</v>
      </c>
      <c r="BB198" s="91">
        <v>0</v>
      </c>
      <c r="BC198" s="91"/>
      <c r="BD198" s="91">
        <v>0</v>
      </c>
      <c r="BE198" s="91">
        <v>0</v>
      </c>
      <c r="BF198" s="91">
        <v>0</v>
      </c>
      <c r="BG198" s="91"/>
      <c r="BH198" s="65"/>
      <c r="BI198" s="42"/>
      <c r="BJ198" s="40"/>
      <c r="BK198" s="40"/>
      <c r="BL198" s="40"/>
      <c r="BM198" s="40"/>
      <c r="BN198" s="40"/>
      <c r="BO198" s="40"/>
      <c r="BP198" s="71"/>
      <c r="BQ198" s="71"/>
      <c r="BR198" s="40"/>
      <c r="BS198" s="71"/>
      <c r="BT198" s="75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</row>
    <row r="199" spans="1:118">
      <c r="A199" s="65"/>
      <c r="B199" s="40"/>
      <c r="C199" s="94"/>
      <c r="D199" s="94"/>
      <c r="E199" s="97"/>
      <c r="F199" s="97"/>
      <c r="G199" s="97"/>
      <c r="H199" s="97"/>
      <c r="I199" s="94"/>
      <c r="J199" s="97"/>
      <c r="K199" s="97"/>
      <c r="L199" s="97"/>
      <c r="M199" s="94"/>
      <c r="N199" s="97"/>
      <c r="O199" s="97"/>
      <c r="P199" s="97"/>
      <c r="Q199" s="94"/>
      <c r="R199" s="97"/>
      <c r="T199" s="97"/>
      <c r="U199" s="97"/>
      <c r="X199" s="94">
        <v>0</v>
      </c>
      <c r="Y199" s="91">
        <v>0</v>
      </c>
      <c r="Z199" s="94">
        <v>0</v>
      </c>
      <c r="AA199" s="94">
        <v>0</v>
      </c>
      <c r="AB199" s="94">
        <v>0</v>
      </c>
      <c r="AC199" s="94">
        <v>1</v>
      </c>
      <c r="AD199" s="94">
        <v>0</v>
      </c>
      <c r="AE199" s="91">
        <v>0</v>
      </c>
      <c r="AF199" s="91">
        <v>0</v>
      </c>
      <c r="AG199" s="91">
        <v>0</v>
      </c>
      <c r="AH199" s="91"/>
      <c r="AI199" s="185">
        <f>A199</f>
        <v>0</v>
      </c>
      <c r="AJ199" s="91">
        <v>0</v>
      </c>
      <c r="AK199" s="94"/>
      <c r="AL199" s="96"/>
      <c r="AM199" s="91">
        <v>0</v>
      </c>
      <c r="AN199" s="91">
        <v>0</v>
      </c>
      <c r="AO199" s="91">
        <v>0</v>
      </c>
      <c r="AP199" s="91">
        <v>0</v>
      </c>
      <c r="AQ199" s="91">
        <v>0</v>
      </c>
      <c r="AR199" s="91">
        <v>0</v>
      </c>
      <c r="AS199" s="91">
        <v>0</v>
      </c>
      <c r="AT199" s="91">
        <v>0</v>
      </c>
      <c r="AU199" s="91"/>
      <c r="AV199" s="91"/>
      <c r="AW199" s="91">
        <v>0</v>
      </c>
      <c r="AX199" s="91">
        <v>0</v>
      </c>
      <c r="AY199" s="91">
        <v>0</v>
      </c>
      <c r="AZ199" s="91">
        <v>0</v>
      </c>
      <c r="BA199" s="91">
        <v>0</v>
      </c>
      <c r="BB199" s="91">
        <v>0</v>
      </c>
      <c r="BC199" s="91"/>
      <c r="BD199" s="91">
        <v>0</v>
      </c>
      <c r="BE199" s="91">
        <v>0</v>
      </c>
      <c r="BF199" s="91">
        <v>0</v>
      </c>
      <c r="BG199" s="91"/>
      <c r="BH199" s="65"/>
      <c r="BI199" s="42"/>
      <c r="BJ199" s="40"/>
      <c r="BK199" s="40"/>
      <c r="BL199" s="40"/>
      <c r="BM199" s="40"/>
      <c r="BN199" s="40"/>
      <c r="BO199" s="40"/>
      <c r="BP199" s="71"/>
      <c r="BQ199" s="71"/>
      <c r="BR199" s="40"/>
      <c r="BS199" s="71"/>
      <c r="BT199" s="75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</row>
    <row r="200" spans="1:118">
      <c r="A200" s="65"/>
      <c r="B200" s="40"/>
      <c r="C200" s="94"/>
      <c r="D200" s="94"/>
      <c r="E200" s="97"/>
      <c r="F200" s="97"/>
      <c r="G200" s="97"/>
      <c r="H200" s="97"/>
      <c r="I200" s="94"/>
      <c r="J200" s="97"/>
      <c r="K200" s="97"/>
      <c r="L200" s="97"/>
      <c r="M200" s="94"/>
      <c r="N200" s="97"/>
      <c r="O200" s="97"/>
      <c r="P200" s="97"/>
      <c r="Q200" s="94"/>
      <c r="R200" s="97"/>
      <c r="T200" s="97"/>
      <c r="U200" s="97"/>
      <c r="X200" s="94">
        <v>0</v>
      </c>
      <c r="Y200" s="91">
        <v>0</v>
      </c>
      <c r="Z200" s="94">
        <v>0</v>
      </c>
      <c r="AA200" s="94">
        <v>0</v>
      </c>
      <c r="AB200" s="94">
        <v>0</v>
      </c>
      <c r="AC200" s="94">
        <v>1</v>
      </c>
      <c r="AD200" s="94">
        <v>0</v>
      </c>
      <c r="AE200" s="91">
        <v>0</v>
      </c>
      <c r="AF200" s="91">
        <v>0</v>
      </c>
      <c r="AG200" s="91">
        <v>0</v>
      </c>
      <c r="AH200" s="91"/>
      <c r="AI200" s="95"/>
      <c r="AJ200" s="91">
        <v>0</v>
      </c>
      <c r="AK200" s="94"/>
      <c r="AL200" s="96"/>
      <c r="AM200" s="91">
        <v>0</v>
      </c>
      <c r="AN200" s="91">
        <v>0</v>
      </c>
      <c r="AO200" s="91">
        <v>0</v>
      </c>
      <c r="AP200" s="91">
        <v>0</v>
      </c>
      <c r="AQ200" s="91">
        <v>0</v>
      </c>
      <c r="AR200" s="91">
        <v>0</v>
      </c>
      <c r="AS200" s="91">
        <v>0</v>
      </c>
      <c r="AT200" s="91">
        <v>0</v>
      </c>
      <c r="AU200" s="91"/>
      <c r="AV200" s="91"/>
      <c r="AW200" s="91">
        <v>0</v>
      </c>
      <c r="AX200" s="91">
        <v>0</v>
      </c>
      <c r="AY200" s="91">
        <v>0</v>
      </c>
      <c r="AZ200" s="91">
        <v>0</v>
      </c>
      <c r="BA200" s="91">
        <v>0</v>
      </c>
      <c r="BB200" s="91">
        <v>0</v>
      </c>
      <c r="BC200" s="91"/>
      <c r="BD200" s="91">
        <v>0</v>
      </c>
      <c r="BE200" s="91">
        <v>0</v>
      </c>
      <c r="BF200" s="91">
        <v>0</v>
      </c>
      <c r="BG200" s="91"/>
      <c r="BH200" s="65"/>
      <c r="BI200" s="42"/>
      <c r="BJ200" s="40"/>
      <c r="BK200" s="40"/>
      <c r="BL200" s="40"/>
      <c r="BM200" s="40"/>
      <c r="BN200" s="40"/>
      <c r="BO200" s="40"/>
      <c r="BP200" s="71"/>
      <c r="BQ200" s="71"/>
      <c r="BR200" s="40"/>
      <c r="BS200" s="71"/>
      <c r="BT200" s="75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</row>
    <row r="201" spans="1:118">
      <c r="A201" s="65"/>
      <c r="B201" s="40"/>
      <c r="C201" s="94"/>
      <c r="D201" s="94"/>
      <c r="E201" s="97"/>
      <c r="F201" s="97"/>
      <c r="G201" s="97"/>
      <c r="H201" s="97"/>
      <c r="I201" s="94"/>
      <c r="J201" s="97"/>
      <c r="K201" s="97"/>
      <c r="L201" s="97"/>
      <c r="M201" s="94"/>
      <c r="N201" s="97"/>
      <c r="O201" s="97"/>
      <c r="P201" s="97"/>
      <c r="Q201" s="94"/>
      <c r="R201" s="97"/>
      <c r="T201" s="97"/>
      <c r="U201" s="97"/>
      <c r="X201" s="94">
        <v>0</v>
      </c>
      <c r="Y201" s="91">
        <v>0</v>
      </c>
      <c r="Z201" s="94">
        <v>0</v>
      </c>
      <c r="AA201" s="94">
        <v>0</v>
      </c>
      <c r="AB201" s="94">
        <v>0</v>
      </c>
      <c r="AC201" s="94">
        <v>1</v>
      </c>
      <c r="AD201" s="94">
        <v>0</v>
      </c>
      <c r="AE201" s="91">
        <v>0</v>
      </c>
      <c r="AF201" s="91">
        <v>0</v>
      </c>
      <c r="AG201" s="91">
        <v>0</v>
      </c>
      <c r="AH201" s="91"/>
      <c r="AI201" s="95"/>
      <c r="AJ201" s="91">
        <v>0</v>
      </c>
      <c r="AK201" s="94"/>
      <c r="AL201" s="96"/>
      <c r="AM201" s="91">
        <v>0</v>
      </c>
      <c r="AN201" s="91">
        <v>0</v>
      </c>
      <c r="AO201" s="91">
        <v>0</v>
      </c>
      <c r="AP201" s="91">
        <v>0</v>
      </c>
      <c r="AQ201" s="91">
        <v>0</v>
      </c>
      <c r="AR201" s="91">
        <v>0</v>
      </c>
      <c r="AS201" s="91">
        <v>0</v>
      </c>
      <c r="AT201" s="91">
        <v>0</v>
      </c>
      <c r="AU201" s="91"/>
      <c r="AV201" s="91"/>
      <c r="AW201" s="91">
        <v>0</v>
      </c>
      <c r="AX201" s="91">
        <v>0</v>
      </c>
      <c r="AY201" s="91">
        <v>0</v>
      </c>
      <c r="AZ201" s="91">
        <v>0</v>
      </c>
      <c r="BA201" s="91">
        <v>0</v>
      </c>
      <c r="BB201" s="91">
        <v>0</v>
      </c>
      <c r="BC201" s="91"/>
      <c r="BD201" s="91">
        <v>0</v>
      </c>
      <c r="BE201" s="91">
        <v>0</v>
      </c>
      <c r="BF201" s="91">
        <v>0</v>
      </c>
      <c r="BG201" s="91"/>
      <c r="BH201" s="65"/>
      <c r="BI201" s="42"/>
      <c r="BJ201" s="40"/>
      <c r="BK201" s="40"/>
      <c r="BL201" s="40"/>
      <c r="BM201" s="40"/>
      <c r="BN201" s="40"/>
      <c r="BO201" s="40"/>
      <c r="BP201" s="71"/>
      <c r="BQ201" s="71"/>
      <c r="BR201" s="40"/>
      <c r="BS201" s="71"/>
      <c r="BT201" s="75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</row>
    <row r="202" spans="1:118">
      <c r="A202" s="65"/>
      <c r="B202" s="40"/>
      <c r="C202" s="94"/>
      <c r="D202" s="94"/>
      <c r="E202" s="97"/>
      <c r="F202" s="97"/>
      <c r="G202" s="97"/>
      <c r="H202" s="97"/>
      <c r="I202" s="94"/>
      <c r="J202" s="97"/>
      <c r="K202" s="97"/>
      <c r="L202" s="97"/>
      <c r="M202" s="94"/>
      <c r="N202" s="97"/>
      <c r="O202" s="97"/>
      <c r="P202" s="97"/>
      <c r="Q202" s="94"/>
      <c r="R202" s="97"/>
      <c r="T202" s="97"/>
      <c r="U202" s="97"/>
      <c r="X202" s="94">
        <v>0</v>
      </c>
      <c r="Y202" s="91">
        <v>0</v>
      </c>
      <c r="Z202" s="94">
        <v>0</v>
      </c>
      <c r="AA202" s="94">
        <v>0</v>
      </c>
      <c r="AB202" s="94">
        <v>0</v>
      </c>
      <c r="AC202" s="94">
        <v>1</v>
      </c>
      <c r="AD202" s="94">
        <v>0</v>
      </c>
      <c r="AE202" s="91">
        <v>0</v>
      </c>
      <c r="AF202" s="91">
        <v>0</v>
      </c>
      <c r="AG202" s="91">
        <v>0</v>
      </c>
      <c r="AH202" s="91"/>
      <c r="AI202" s="95"/>
      <c r="AJ202" s="91">
        <v>0</v>
      </c>
      <c r="AK202" s="94"/>
      <c r="AL202" s="96"/>
      <c r="AM202" s="91">
        <v>0</v>
      </c>
      <c r="AN202" s="91">
        <v>0</v>
      </c>
      <c r="AO202" s="91">
        <v>0</v>
      </c>
      <c r="AP202" s="91">
        <v>0</v>
      </c>
      <c r="AQ202" s="91">
        <v>0</v>
      </c>
      <c r="AR202" s="91">
        <v>0</v>
      </c>
      <c r="AS202" s="91">
        <v>0</v>
      </c>
      <c r="AT202" s="91">
        <v>0</v>
      </c>
      <c r="AU202" s="91"/>
      <c r="AV202" s="91"/>
      <c r="AW202" s="91">
        <v>0</v>
      </c>
      <c r="AX202" s="91">
        <v>0</v>
      </c>
      <c r="AY202" s="91">
        <v>0</v>
      </c>
      <c r="AZ202" s="91">
        <v>0</v>
      </c>
      <c r="BA202" s="91">
        <v>0</v>
      </c>
      <c r="BB202" s="91">
        <v>0</v>
      </c>
      <c r="BC202" s="91"/>
      <c r="BD202" s="91">
        <v>0</v>
      </c>
      <c r="BE202" s="91">
        <v>0</v>
      </c>
      <c r="BF202" s="91">
        <v>0</v>
      </c>
      <c r="BG202" s="91"/>
      <c r="BH202" s="65"/>
      <c r="BI202" s="42"/>
      <c r="BJ202" s="40"/>
      <c r="BK202" s="40"/>
      <c r="BL202" s="40"/>
      <c r="BM202" s="40"/>
      <c r="BN202" s="40"/>
      <c r="BO202" s="40"/>
      <c r="BP202" s="71"/>
      <c r="BQ202" s="71"/>
      <c r="BR202" s="40"/>
      <c r="BS202" s="71"/>
      <c r="BT202" s="75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</row>
    <row r="203" spans="1:118">
      <c r="A203" s="65"/>
      <c r="B203" s="40"/>
      <c r="C203" s="94"/>
      <c r="D203" s="94"/>
      <c r="E203" s="97"/>
      <c r="F203" s="97"/>
      <c r="G203" s="97"/>
      <c r="H203" s="97"/>
      <c r="I203" s="94"/>
      <c r="J203" s="97"/>
      <c r="K203" s="97"/>
      <c r="L203" s="97"/>
      <c r="M203" s="94"/>
      <c r="N203" s="97"/>
      <c r="O203" s="97"/>
      <c r="P203" s="97"/>
      <c r="Q203" s="94"/>
      <c r="R203" s="97"/>
      <c r="T203" s="97"/>
      <c r="U203" s="97"/>
      <c r="X203" s="94">
        <v>0</v>
      </c>
      <c r="Y203" s="91">
        <v>0</v>
      </c>
      <c r="Z203" s="94">
        <v>0</v>
      </c>
      <c r="AA203" s="94">
        <v>0</v>
      </c>
      <c r="AB203" s="94">
        <v>0</v>
      </c>
      <c r="AC203" s="94">
        <v>1</v>
      </c>
      <c r="AD203" s="94">
        <v>0</v>
      </c>
      <c r="AE203" s="91">
        <v>0</v>
      </c>
      <c r="AF203" s="91">
        <v>0</v>
      </c>
      <c r="AG203" s="91">
        <v>0</v>
      </c>
      <c r="AH203" s="91"/>
      <c r="AI203" s="95"/>
      <c r="AJ203" s="91">
        <v>0</v>
      </c>
      <c r="AK203" s="94"/>
      <c r="AL203" s="96"/>
      <c r="AM203" s="91">
        <v>0</v>
      </c>
      <c r="AN203" s="91">
        <v>0</v>
      </c>
      <c r="AO203" s="91">
        <v>0</v>
      </c>
      <c r="AP203" s="91">
        <v>0</v>
      </c>
      <c r="AQ203" s="91">
        <v>0</v>
      </c>
      <c r="AR203" s="91">
        <v>0</v>
      </c>
      <c r="AS203" s="91">
        <v>0</v>
      </c>
      <c r="AT203" s="91">
        <v>0</v>
      </c>
      <c r="AU203" s="91"/>
      <c r="AV203" s="91"/>
      <c r="AW203" s="91">
        <v>0</v>
      </c>
      <c r="AX203" s="91">
        <v>0</v>
      </c>
      <c r="AY203" s="91">
        <v>0</v>
      </c>
      <c r="AZ203" s="91">
        <v>0</v>
      </c>
      <c r="BA203" s="91">
        <v>0</v>
      </c>
      <c r="BB203" s="91">
        <v>0</v>
      </c>
      <c r="BC203" s="91"/>
      <c r="BD203" s="91">
        <v>0</v>
      </c>
      <c r="BE203" s="91">
        <v>0</v>
      </c>
      <c r="BF203" s="91">
        <v>0</v>
      </c>
      <c r="BG203" s="91"/>
      <c r="BH203" s="65"/>
      <c r="BI203" s="40"/>
      <c r="BJ203" s="40"/>
      <c r="BK203" s="40"/>
      <c r="BL203" s="40"/>
      <c r="BM203" s="40"/>
      <c r="BN203" s="40"/>
      <c r="BO203" s="40"/>
      <c r="BP203" s="71"/>
      <c r="BQ203" s="71"/>
      <c r="BR203" s="40"/>
      <c r="BS203" s="71"/>
      <c r="BT203" s="75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</row>
    <row r="204" spans="1:118">
      <c r="A204" s="65"/>
      <c r="B204" s="40"/>
      <c r="C204" s="94"/>
      <c r="D204" s="94"/>
      <c r="E204" s="97"/>
      <c r="F204" s="97"/>
      <c r="G204" s="97"/>
      <c r="H204" s="97"/>
      <c r="I204" s="94"/>
      <c r="J204" s="97"/>
      <c r="K204" s="97"/>
      <c r="L204" s="97"/>
      <c r="M204" s="94"/>
      <c r="N204" s="97"/>
      <c r="O204" s="97"/>
      <c r="P204" s="97"/>
      <c r="Q204" s="94"/>
      <c r="R204" s="97"/>
      <c r="T204" s="97"/>
      <c r="U204" s="97"/>
      <c r="X204" s="94">
        <v>0</v>
      </c>
      <c r="Y204" s="91">
        <v>0</v>
      </c>
      <c r="Z204" s="94">
        <v>0</v>
      </c>
      <c r="AA204" s="94">
        <v>0</v>
      </c>
      <c r="AB204" s="94">
        <v>0</v>
      </c>
      <c r="AC204" s="94">
        <v>1</v>
      </c>
      <c r="AD204" s="94">
        <v>0</v>
      </c>
      <c r="AE204" s="91">
        <v>0</v>
      </c>
      <c r="AF204" s="91">
        <v>0</v>
      </c>
      <c r="AG204" s="91">
        <v>0</v>
      </c>
      <c r="AH204" s="91"/>
      <c r="AI204" s="95"/>
      <c r="AJ204" s="91">
        <v>0</v>
      </c>
      <c r="AK204" s="94"/>
      <c r="AL204" s="96"/>
      <c r="AM204" s="91">
        <v>0</v>
      </c>
      <c r="AN204" s="91">
        <v>0</v>
      </c>
      <c r="AO204" s="91">
        <v>0</v>
      </c>
      <c r="AP204" s="91">
        <v>0</v>
      </c>
      <c r="AQ204" s="91">
        <v>0</v>
      </c>
      <c r="AR204" s="91">
        <v>0</v>
      </c>
      <c r="AS204" s="91">
        <v>0</v>
      </c>
      <c r="AT204" s="91">
        <v>0</v>
      </c>
      <c r="AU204" s="91"/>
      <c r="AV204" s="91"/>
      <c r="AW204" s="91">
        <v>0</v>
      </c>
      <c r="AX204" s="91">
        <v>0</v>
      </c>
      <c r="AY204" s="91">
        <v>0</v>
      </c>
      <c r="AZ204" s="91">
        <v>0</v>
      </c>
      <c r="BA204" s="91">
        <v>0</v>
      </c>
      <c r="BB204" s="91">
        <v>0</v>
      </c>
      <c r="BC204" s="91"/>
      <c r="BD204" s="91">
        <v>0</v>
      </c>
      <c r="BE204" s="91">
        <v>0</v>
      </c>
      <c r="BF204" s="91">
        <v>0</v>
      </c>
      <c r="BG204" s="91"/>
      <c r="BH204" s="65"/>
      <c r="BI204" s="40"/>
      <c r="BJ204" s="40"/>
      <c r="BK204" s="40"/>
      <c r="BL204" s="40"/>
      <c r="BM204" s="40"/>
      <c r="BN204" s="40"/>
      <c r="BO204" s="40"/>
      <c r="BP204" s="71"/>
      <c r="BQ204" s="71"/>
      <c r="BR204" s="40"/>
      <c r="BS204" s="71"/>
      <c r="BT204" s="75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</row>
    <row r="205" spans="1:118">
      <c r="A205" s="65"/>
      <c r="B205" s="40"/>
      <c r="C205" s="94"/>
      <c r="D205" s="94"/>
      <c r="E205" s="97"/>
      <c r="F205" s="97"/>
      <c r="G205" s="97"/>
      <c r="H205" s="97"/>
      <c r="I205" s="94"/>
      <c r="J205" s="97"/>
      <c r="K205" s="97"/>
      <c r="L205" s="97"/>
      <c r="M205" s="94"/>
      <c r="N205" s="97"/>
      <c r="O205" s="97"/>
      <c r="P205" s="97"/>
      <c r="Q205" s="94"/>
      <c r="R205" s="97"/>
      <c r="T205" s="97"/>
      <c r="U205" s="97"/>
      <c r="X205" s="94">
        <v>0</v>
      </c>
      <c r="Y205" s="91">
        <v>0</v>
      </c>
      <c r="Z205" s="94">
        <v>0</v>
      </c>
      <c r="AA205" s="94">
        <v>0</v>
      </c>
      <c r="AB205" s="94">
        <v>0</v>
      </c>
      <c r="AC205" s="94">
        <v>1</v>
      </c>
      <c r="AD205" s="94">
        <v>0</v>
      </c>
      <c r="AE205" s="91">
        <v>0</v>
      </c>
      <c r="AF205" s="91">
        <v>0</v>
      </c>
      <c r="AG205" s="91">
        <v>0</v>
      </c>
      <c r="AH205" s="91"/>
      <c r="AI205" s="95"/>
      <c r="AJ205" s="91">
        <v>0</v>
      </c>
      <c r="AK205" s="94"/>
      <c r="AL205" s="96"/>
      <c r="AM205" s="91">
        <v>0</v>
      </c>
      <c r="AN205" s="91">
        <v>0</v>
      </c>
      <c r="AO205" s="91">
        <v>0</v>
      </c>
      <c r="AP205" s="91">
        <v>0</v>
      </c>
      <c r="AQ205" s="91">
        <v>0</v>
      </c>
      <c r="AR205" s="91">
        <v>0</v>
      </c>
      <c r="AS205" s="91">
        <v>0</v>
      </c>
      <c r="AT205" s="91">
        <v>0</v>
      </c>
      <c r="AU205" s="91"/>
      <c r="AV205" s="91"/>
      <c r="AW205" s="91">
        <v>0</v>
      </c>
      <c r="AX205" s="91">
        <v>0</v>
      </c>
      <c r="AY205" s="91">
        <v>0</v>
      </c>
      <c r="AZ205" s="91">
        <v>0</v>
      </c>
      <c r="BA205" s="91">
        <v>0</v>
      </c>
      <c r="BB205" s="91">
        <v>0</v>
      </c>
      <c r="BC205" s="91"/>
      <c r="BD205" s="91">
        <v>0</v>
      </c>
      <c r="BE205" s="91">
        <v>0</v>
      </c>
      <c r="BF205" s="91">
        <v>0</v>
      </c>
      <c r="BG205" s="91"/>
      <c r="BH205" s="65"/>
      <c r="BI205" s="40"/>
      <c r="BJ205" s="40"/>
      <c r="BK205" s="40"/>
      <c r="BL205" s="40"/>
      <c r="BM205" s="40"/>
      <c r="BN205" s="40"/>
      <c r="BO205" s="40"/>
      <c r="BP205" s="71"/>
      <c r="BQ205" s="71"/>
      <c r="BR205" s="40"/>
      <c r="BS205" s="71"/>
      <c r="BT205" s="75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</row>
    <row r="206" spans="1:118">
      <c r="A206" s="65"/>
      <c r="B206" s="40"/>
      <c r="C206" s="94"/>
      <c r="D206" s="94"/>
      <c r="E206" s="97"/>
      <c r="F206" s="97"/>
      <c r="G206" s="97"/>
      <c r="H206" s="97"/>
      <c r="I206" s="94"/>
      <c r="J206" s="97"/>
      <c r="K206" s="97"/>
      <c r="L206" s="97"/>
      <c r="M206" s="94"/>
      <c r="N206" s="97"/>
      <c r="O206" s="97"/>
      <c r="P206" s="97"/>
      <c r="Q206" s="94"/>
      <c r="R206" s="97"/>
      <c r="T206" s="97"/>
      <c r="U206" s="97"/>
      <c r="X206" s="94">
        <v>0</v>
      </c>
      <c r="Y206" s="91">
        <v>0</v>
      </c>
      <c r="Z206" s="94">
        <v>0</v>
      </c>
      <c r="AA206" s="94">
        <v>0</v>
      </c>
      <c r="AB206" s="94">
        <v>0</v>
      </c>
      <c r="AC206" s="94">
        <v>1</v>
      </c>
      <c r="AD206" s="94">
        <v>0</v>
      </c>
      <c r="AE206" s="91">
        <v>0</v>
      </c>
      <c r="AF206" s="91">
        <v>0</v>
      </c>
      <c r="AG206" s="91">
        <v>0</v>
      </c>
      <c r="AH206" s="91"/>
      <c r="AI206" s="95"/>
      <c r="AJ206" s="91">
        <v>0</v>
      </c>
      <c r="AK206" s="94"/>
      <c r="AL206" s="96"/>
      <c r="AM206" s="91">
        <v>0</v>
      </c>
      <c r="AN206" s="91">
        <v>0</v>
      </c>
      <c r="AO206" s="91">
        <v>0</v>
      </c>
      <c r="AP206" s="91">
        <v>0</v>
      </c>
      <c r="AQ206" s="91">
        <v>0</v>
      </c>
      <c r="AR206" s="91">
        <v>0</v>
      </c>
      <c r="AS206" s="91">
        <v>0</v>
      </c>
      <c r="AT206" s="91">
        <v>0</v>
      </c>
      <c r="AU206" s="91"/>
      <c r="AV206" s="91"/>
      <c r="AW206" s="91">
        <v>0</v>
      </c>
      <c r="AX206" s="91">
        <v>0</v>
      </c>
      <c r="AY206" s="91">
        <v>0</v>
      </c>
      <c r="AZ206" s="91">
        <v>0</v>
      </c>
      <c r="BA206" s="91">
        <v>0</v>
      </c>
      <c r="BB206" s="91">
        <v>0</v>
      </c>
      <c r="BC206" s="91"/>
      <c r="BD206" s="91">
        <v>0</v>
      </c>
      <c r="BE206" s="91">
        <v>0</v>
      </c>
      <c r="BF206" s="91">
        <v>0</v>
      </c>
      <c r="BG206" s="91"/>
      <c r="BH206" s="65"/>
      <c r="BI206" s="40"/>
      <c r="BJ206" s="40"/>
      <c r="BK206" s="40"/>
      <c r="BL206" s="40"/>
      <c r="BM206" s="40"/>
      <c r="BN206" s="40"/>
      <c r="BO206" s="40"/>
      <c r="BP206" s="71"/>
      <c r="BQ206" s="71"/>
      <c r="BR206" s="40"/>
      <c r="BS206" s="71"/>
      <c r="BT206" s="75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</row>
    <row r="207" spans="1:118">
      <c r="A207" s="65"/>
      <c r="B207" s="40"/>
      <c r="C207" s="94"/>
      <c r="D207" s="94"/>
      <c r="E207" s="97"/>
      <c r="F207" s="97"/>
      <c r="G207" s="97"/>
      <c r="H207" s="97"/>
      <c r="I207" s="94"/>
      <c r="J207" s="97"/>
      <c r="K207" s="97"/>
      <c r="L207" s="97"/>
      <c r="M207" s="94"/>
      <c r="N207" s="97"/>
      <c r="O207" s="97"/>
      <c r="P207" s="97"/>
      <c r="Q207" s="94"/>
      <c r="R207" s="97"/>
      <c r="T207" s="97"/>
      <c r="U207" s="97"/>
      <c r="X207" s="94">
        <v>0</v>
      </c>
      <c r="Y207" s="91">
        <v>0</v>
      </c>
      <c r="Z207" s="94">
        <v>0</v>
      </c>
      <c r="AA207" s="94">
        <v>0</v>
      </c>
      <c r="AB207" s="94">
        <v>0</v>
      </c>
      <c r="AC207" s="94">
        <v>1</v>
      </c>
      <c r="AD207" s="94">
        <v>0</v>
      </c>
      <c r="AE207" s="91">
        <v>0</v>
      </c>
      <c r="AF207" s="91">
        <v>0</v>
      </c>
      <c r="AG207" s="91">
        <v>0</v>
      </c>
      <c r="AH207" s="91"/>
      <c r="AI207" s="95"/>
      <c r="AJ207" s="91">
        <v>0</v>
      </c>
      <c r="AK207" s="94"/>
      <c r="AL207" s="96"/>
      <c r="AM207" s="91">
        <v>0</v>
      </c>
      <c r="AN207" s="91">
        <v>0</v>
      </c>
      <c r="AO207" s="91">
        <v>0</v>
      </c>
      <c r="AP207" s="91">
        <v>0</v>
      </c>
      <c r="AQ207" s="91">
        <v>0</v>
      </c>
      <c r="AR207" s="91">
        <v>0</v>
      </c>
      <c r="AS207" s="91">
        <v>0</v>
      </c>
      <c r="AT207" s="91">
        <v>0</v>
      </c>
      <c r="AU207" s="91"/>
      <c r="AV207" s="91"/>
      <c r="AW207" s="91">
        <v>0</v>
      </c>
      <c r="AX207" s="91">
        <v>0</v>
      </c>
      <c r="AY207" s="91">
        <v>0</v>
      </c>
      <c r="AZ207" s="91">
        <v>0</v>
      </c>
      <c r="BA207" s="91">
        <v>0</v>
      </c>
      <c r="BB207" s="91">
        <v>0</v>
      </c>
      <c r="BC207" s="91"/>
      <c r="BD207" s="91">
        <v>0</v>
      </c>
      <c r="BE207" s="91">
        <v>0</v>
      </c>
      <c r="BF207" s="91">
        <v>0</v>
      </c>
      <c r="BG207" s="91"/>
      <c r="BH207" s="65"/>
      <c r="BI207" s="40"/>
      <c r="BJ207" s="40"/>
      <c r="BK207" s="40"/>
      <c r="BL207" s="40"/>
      <c r="BM207" s="40"/>
      <c r="BN207" s="40"/>
      <c r="BO207" s="40"/>
      <c r="BP207" s="71"/>
      <c r="BQ207" s="71"/>
      <c r="BR207" s="40"/>
      <c r="BS207" s="71"/>
      <c r="BT207" s="75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</row>
    <row r="208" spans="1:118">
      <c r="A208" s="65"/>
      <c r="B208" s="40"/>
      <c r="C208" s="94"/>
      <c r="D208" s="94"/>
      <c r="E208" s="97"/>
      <c r="F208" s="97"/>
      <c r="G208" s="97"/>
      <c r="H208" s="97"/>
      <c r="I208" s="94"/>
      <c r="J208" s="97"/>
      <c r="K208" s="97"/>
      <c r="L208" s="97"/>
      <c r="M208" s="94"/>
      <c r="N208" s="97"/>
      <c r="O208" s="97"/>
      <c r="P208" s="97"/>
      <c r="Q208" s="94"/>
      <c r="R208" s="97"/>
      <c r="T208" s="97"/>
      <c r="U208" s="97"/>
      <c r="X208" s="94">
        <v>0</v>
      </c>
      <c r="Y208" s="91">
        <v>0</v>
      </c>
      <c r="Z208" s="94">
        <v>0</v>
      </c>
      <c r="AA208" s="94">
        <v>0</v>
      </c>
      <c r="AB208" s="94">
        <v>0</v>
      </c>
      <c r="AC208" s="94">
        <v>1</v>
      </c>
      <c r="AD208" s="94">
        <v>0</v>
      </c>
      <c r="AE208" s="91">
        <v>0</v>
      </c>
      <c r="AF208" s="91">
        <v>0</v>
      </c>
      <c r="AG208" s="91">
        <v>0</v>
      </c>
      <c r="AH208" s="91"/>
      <c r="AI208" s="95"/>
      <c r="AJ208" s="91">
        <v>0</v>
      </c>
      <c r="AK208" s="94"/>
      <c r="AL208" s="96"/>
      <c r="AM208" s="91">
        <v>0</v>
      </c>
      <c r="AN208" s="91">
        <v>0</v>
      </c>
      <c r="AO208" s="91">
        <v>0</v>
      </c>
      <c r="AP208" s="91">
        <v>0</v>
      </c>
      <c r="AQ208" s="91">
        <v>0</v>
      </c>
      <c r="AR208" s="91">
        <v>0</v>
      </c>
      <c r="AS208" s="91">
        <v>0</v>
      </c>
      <c r="AT208" s="91">
        <v>0</v>
      </c>
      <c r="AU208" s="91"/>
      <c r="AV208" s="91"/>
      <c r="AW208" s="91">
        <v>0</v>
      </c>
      <c r="AX208" s="91">
        <v>0</v>
      </c>
      <c r="AY208" s="91">
        <v>0</v>
      </c>
      <c r="AZ208" s="91">
        <v>0</v>
      </c>
      <c r="BA208" s="91">
        <v>0</v>
      </c>
      <c r="BB208" s="91">
        <v>0</v>
      </c>
      <c r="BC208" s="91"/>
      <c r="BD208" s="91">
        <v>0</v>
      </c>
      <c r="BE208" s="91">
        <v>0</v>
      </c>
      <c r="BF208" s="91">
        <v>0</v>
      </c>
      <c r="BG208" s="91"/>
      <c r="BH208" s="65"/>
      <c r="BI208" s="40"/>
      <c r="BJ208" s="40"/>
      <c r="BK208" s="40"/>
      <c r="BL208" s="40"/>
      <c r="BM208" s="40"/>
      <c r="BN208" s="40"/>
      <c r="BO208" s="40"/>
      <c r="BP208" s="71"/>
      <c r="BQ208" s="71"/>
      <c r="BR208" s="40"/>
      <c r="BS208" s="71"/>
      <c r="BT208" s="75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</row>
    <row r="209" spans="1:118">
      <c r="A209" s="65"/>
      <c r="B209" s="40"/>
      <c r="C209" s="94"/>
      <c r="D209" s="94"/>
      <c r="E209" s="97"/>
      <c r="F209" s="97"/>
      <c r="G209" s="97"/>
      <c r="H209" s="97"/>
      <c r="I209" s="94"/>
      <c r="J209" s="97"/>
      <c r="K209" s="97"/>
      <c r="L209" s="97"/>
      <c r="M209" s="94"/>
      <c r="N209" s="97"/>
      <c r="O209" s="97"/>
      <c r="P209" s="97"/>
      <c r="Q209" s="94"/>
      <c r="R209" s="97"/>
      <c r="T209" s="97"/>
      <c r="U209" s="97"/>
      <c r="X209" s="94">
        <v>0</v>
      </c>
      <c r="Y209" s="91">
        <v>0</v>
      </c>
      <c r="Z209" s="94">
        <v>0</v>
      </c>
      <c r="AA209" s="94">
        <v>0</v>
      </c>
      <c r="AB209" s="94">
        <v>0</v>
      </c>
      <c r="AC209" s="94">
        <v>1</v>
      </c>
      <c r="AD209" s="94">
        <v>0</v>
      </c>
      <c r="AE209" s="91">
        <v>0</v>
      </c>
      <c r="AF209" s="91">
        <v>0</v>
      </c>
      <c r="AG209" s="91">
        <v>0</v>
      </c>
      <c r="AH209" s="91"/>
      <c r="AI209" s="95"/>
      <c r="AJ209" s="91">
        <v>0</v>
      </c>
      <c r="AK209" s="94"/>
      <c r="AL209" s="96"/>
      <c r="AM209" s="91">
        <v>0</v>
      </c>
      <c r="AN209" s="91">
        <v>0</v>
      </c>
      <c r="AO209" s="91">
        <v>0</v>
      </c>
      <c r="AP209" s="91">
        <v>0</v>
      </c>
      <c r="AQ209" s="91">
        <v>0</v>
      </c>
      <c r="AR209" s="91">
        <v>0</v>
      </c>
      <c r="AS209" s="91">
        <v>0</v>
      </c>
      <c r="AT209" s="91">
        <v>0</v>
      </c>
      <c r="AU209" s="91"/>
      <c r="AV209" s="91"/>
      <c r="AW209" s="91">
        <v>0</v>
      </c>
      <c r="AX209" s="91">
        <v>0</v>
      </c>
      <c r="AY209" s="91">
        <v>0</v>
      </c>
      <c r="AZ209" s="91">
        <v>0</v>
      </c>
      <c r="BA209" s="91">
        <v>0</v>
      </c>
      <c r="BB209" s="91">
        <v>0</v>
      </c>
      <c r="BC209" s="91"/>
      <c r="BD209" s="91">
        <v>0</v>
      </c>
      <c r="BE209" s="91">
        <v>0</v>
      </c>
      <c r="BF209" s="91">
        <v>0</v>
      </c>
      <c r="BG209" s="91"/>
      <c r="BH209" s="65"/>
      <c r="BI209" s="40"/>
      <c r="BJ209" s="40"/>
      <c r="BK209" s="40"/>
      <c r="BL209" s="40"/>
      <c r="BM209" s="40"/>
      <c r="BN209" s="40"/>
      <c r="BO209" s="40"/>
      <c r="BP209" s="71"/>
      <c r="BQ209" s="71"/>
      <c r="BR209" s="40"/>
      <c r="BS209" s="71"/>
      <c r="BT209" s="75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</row>
    <row r="210" spans="1:118">
      <c r="A210" s="65"/>
      <c r="B210" s="40"/>
      <c r="C210" s="94"/>
      <c r="D210" s="94"/>
      <c r="E210" s="97"/>
      <c r="F210" s="97"/>
      <c r="G210" s="97"/>
      <c r="H210" s="97"/>
      <c r="I210" s="94"/>
      <c r="J210" s="97"/>
      <c r="K210" s="97"/>
      <c r="L210" s="97"/>
      <c r="M210" s="94"/>
      <c r="N210" s="97"/>
      <c r="O210" s="97"/>
      <c r="P210" s="97"/>
      <c r="Q210" s="94"/>
      <c r="R210" s="97"/>
      <c r="T210" s="97"/>
      <c r="U210" s="97"/>
      <c r="X210" s="94">
        <v>0</v>
      </c>
      <c r="Y210" s="91">
        <v>0</v>
      </c>
      <c r="Z210" s="94">
        <v>0</v>
      </c>
      <c r="AA210" s="94">
        <v>0</v>
      </c>
      <c r="AB210" s="94">
        <v>0</v>
      </c>
      <c r="AC210" s="94">
        <v>1</v>
      </c>
      <c r="AD210" s="94">
        <v>0</v>
      </c>
      <c r="AE210" s="91">
        <v>0</v>
      </c>
      <c r="AF210" s="91">
        <v>0</v>
      </c>
      <c r="AG210" s="91">
        <v>0</v>
      </c>
      <c r="AH210" s="91"/>
      <c r="AI210" s="95"/>
      <c r="AJ210" s="91">
        <v>0</v>
      </c>
      <c r="AK210" s="94"/>
      <c r="AL210" s="96"/>
      <c r="AM210" s="91">
        <v>0</v>
      </c>
      <c r="AN210" s="91">
        <v>0</v>
      </c>
      <c r="AO210" s="91">
        <v>0</v>
      </c>
      <c r="AP210" s="91">
        <v>0</v>
      </c>
      <c r="AQ210" s="91">
        <v>0</v>
      </c>
      <c r="AR210" s="91">
        <v>0</v>
      </c>
      <c r="AS210" s="91">
        <v>0</v>
      </c>
      <c r="AT210" s="91">
        <v>0</v>
      </c>
      <c r="AU210" s="91"/>
      <c r="AV210" s="91"/>
      <c r="AW210" s="91">
        <v>0</v>
      </c>
      <c r="AX210" s="91">
        <v>0</v>
      </c>
      <c r="AY210" s="91">
        <v>0</v>
      </c>
      <c r="AZ210" s="91">
        <v>0</v>
      </c>
      <c r="BA210" s="91">
        <v>0</v>
      </c>
      <c r="BB210" s="91">
        <v>0</v>
      </c>
      <c r="BC210" s="91"/>
      <c r="BD210" s="91">
        <v>0</v>
      </c>
      <c r="BE210" s="91">
        <v>0</v>
      </c>
      <c r="BF210" s="91">
        <v>0</v>
      </c>
      <c r="BG210" s="91"/>
      <c r="BH210" s="65"/>
      <c r="BI210" s="40"/>
      <c r="BJ210" s="40"/>
      <c r="BK210" s="40"/>
      <c r="BL210" s="40"/>
      <c r="BM210" s="40"/>
      <c r="BN210" s="40"/>
      <c r="BO210" s="40"/>
      <c r="BP210" s="71"/>
      <c r="BQ210" s="71"/>
      <c r="BR210" s="40"/>
      <c r="BS210" s="71"/>
      <c r="BT210" s="75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</row>
    <row r="211" spans="1:118">
      <c r="A211" s="65"/>
      <c r="B211" s="40"/>
      <c r="C211" s="94"/>
      <c r="D211" s="94"/>
      <c r="E211" s="97"/>
      <c r="F211" s="97"/>
      <c r="G211" s="97"/>
      <c r="H211" s="97"/>
      <c r="I211" s="94"/>
      <c r="J211" s="97"/>
      <c r="K211" s="97"/>
      <c r="L211" s="97"/>
      <c r="M211" s="94"/>
      <c r="N211" s="97"/>
      <c r="O211" s="97"/>
      <c r="P211" s="97"/>
      <c r="Q211" s="94"/>
      <c r="R211" s="97"/>
      <c r="T211" s="97"/>
      <c r="U211" s="97"/>
      <c r="X211" s="94">
        <v>0</v>
      </c>
      <c r="Y211" s="91">
        <v>0</v>
      </c>
      <c r="Z211" s="94">
        <v>0</v>
      </c>
      <c r="AA211" s="94">
        <v>0</v>
      </c>
      <c r="AB211" s="94">
        <v>0</v>
      </c>
      <c r="AC211" s="94">
        <v>1</v>
      </c>
      <c r="AD211" s="94">
        <v>0</v>
      </c>
      <c r="AE211" s="91">
        <v>0</v>
      </c>
      <c r="AF211" s="91">
        <v>0</v>
      </c>
      <c r="AG211" s="91">
        <v>0</v>
      </c>
      <c r="AH211" s="91"/>
      <c r="AI211" s="95"/>
      <c r="AJ211" s="91">
        <v>0</v>
      </c>
      <c r="AK211" s="94"/>
      <c r="AL211" s="96"/>
      <c r="AM211" s="91">
        <v>0</v>
      </c>
      <c r="AN211" s="91">
        <v>0</v>
      </c>
      <c r="AO211" s="91">
        <v>0</v>
      </c>
      <c r="AP211" s="91">
        <v>0</v>
      </c>
      <c r="AQ211" s="91">
        <v>0</v>
      </c>
      <c r="AR211" s="91">
        <v>0</v>
      </c>
      <c r="AS211" s="91">
        <v>0</v>
      </c>
      <c r="AT211" s="91">
        <v>0</v>
      </c>
      <c r="AU211" s="91"/>
      <c r="AV211" s="91"/>
      <c r="AW211" s="91">
        <v>0</v>
      </c>
      <c r="AX211" s="91">
        <v>0</v>
      </c>
      <c r="AY211" s="91">
        <v>0</v>
      </c>
      <c r="AZ211" s="91">
        <v>0</v>
      </c>
      <c r="BA211" s="91">
        <v>0</v>
      </c>
      <c r="BB211" s="91">
        <v>0</v>
      </c>
      <c r="BC211" s="91"/>
      <c r="BD211" s="91">
        <v>0</v>
      </c>
      <c r="BE211" s="91">
        <v>0</v>
      </c>
      <c r="BF211" s="91">
        <v>0</v>
      </c>
      <c r="BG211" s="91"/>
      <c r="BH211" s="65"/>
      <c r="BI211" s="40"/>
      <c r="BJ211" s="40"/>
      <c r="BK211" s="40"/>
      <c r="BL211" s="40"/>
      <c r="BM211" s="40"/>
      <c r="BN211" s="40"/>
      <c r="BO211" s="40"/>
      <c r="BP211" s="71"/>
      <c r="BQ211" s="71"/>
      <c r="BR211" s="40"/>
      <c r="BS211" s="71"/>
      <c r="BT211" s="75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</row>
    <row r="212" spans="1:118">
      <c r="A212" s="65"/>
      <c r="B212" s="40"/>
      <c r="C212" s="94"/>
      <c r="D212" s="94"/>
      <c r="E212" s="97"/>
      <c r="F212" s="97"/>
      <c r="G212" s="97"/>
      <c r="H212" s="97"/>
      <c r="I212" s="94"/>
      <c r="J212" s="97"/>
      <c r="K212" s="97"/>
      <c r="L212" s="97"/>
      <c r="M212" s="94"/>
      <c r="N212" s="97"/>
      <c r="O212" s="97"/>
      <c r="P212" s="97"/>
      <c r="Q212" s="94"/>
      <c r="R212" s="97"/>
      <c r="T212" s="97"/>
      <c r="U212" s="97"/>
      <c r="X212" s="94">
        <v>0</v>
      </c>
      <c r="Y212" s="91">
        <v>0</v>
      </c>
      <c r="Z212" s="94">
        <v>0</v>
      </c>
      <c r="AA212" s="94">
        <v>0</v>
      </c>
      <c r="AB212" s="94">
        <v>0</v>
      </c>
      <c r="AC212" s="94">
        <v>1</v>
      </c>
      <c r="AD212" s="94">
        <v>0</v>
      </c>
      <c r="AE212" s="91">
        <v>0</v>
      </c>
      <c r="AF212" s="91">
        <v>0</v>
      </c>
      <c r="AG212" s="91">
        <v>0</v>
      </c>
      <c r="AH212" s="91"/>
      <c r="AI212" s="95"/>
      <c r="AJ212" s="91">
        <v>0</v>
      </c>
      <c r="AK212" s="94"/>
      <c r="AL212" s="96"/>
      <c r="AM212" s="91">
        <v>0</v>
      </c>
      <c r="AN212" s="91">
        <v>0</v>
      </c>
      <c r="AO212" s="91">
        <v>0</v>
      </c>
      <c r="AP212" s="91">
        <v>0</v>
      </c>
      <c r="AQ212" s="91">
        <v>0</v>
      </c>
      <c r="AR212" s="91">
        <v>0</v>
      </c>
      <c r="AS212" s="91">
        <v>0</v>
      </c>
      <c r="AT212" s="91">
        <v>0</v>
      </c>
      <c r="AU212" s="91"/>
      <c r="AV212" s="91"/>
      <c r="AW212" s="91">
        <v>0</v>
      </c>
      <c r="AX212" s="91">
        <v>0</v>
      </c>
      <c r="AY212" s="91">
        <v>0</v>
      </c>
      <c r="AZ212" s="91">
        <v>0</v>
      </c>
      <c r="BA212" s="91">
        <v>0</v>
      </c>
      <c r="BB212" s="91">
        <v>0</v>
      </c>
      <c r="BC212" s="91"/>
      <c r="BD212" s="91">
        <v>0</v>
      </c>
      <c r="BE212" s="91">
        <v>0</v>
      </c>
      <c r="BF212" s="91">
        <v>0</v>
      </c>
      <c r="BG212" s="91"/>
      <c r="BH212" s="65"/>
      <c r="BI212" s="40"/>
      <c r="BJ212" s="40"/>
      <c r="BK212" s="40"/>
      <c r="BL212" s="40"/>
      <c r="BM212" s="40"/>
      <c r="BN212" s="40"/>
      <c r="BO212" s="40"/>
      <c r="BP212" s="71"/>
      <c r="BQ212" s="71"/>
      <c r="BR212" s="40"/>
      <c r="BS212" s="71"/>
      <c r="BT212" s="75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</row>
    <row r="213" spans="1:118">
      <c r="A213" s="65"/>
      <c r="B213" s="40"/>
      <c r="C213" s="94"/>
      <c r="D213" s="94"/>
      <c r="E213" s="97"/>
      <c r="F213" s="97"/>
      <c r="G213" s="97"/>
      <c r="H213" s="97"/>
      <c r="I213" s="94"/>
      <c r="J213" s="97"/>
      <c r="K213" s="97"/>
      <c r="L213" s="97"/>
      <c r="M213" s="94"/>
      <c r="N213" s="97"/>
      <c r="O213" s="97"/>
      <c r="P213" s="97"/>
      <c r="Q213" s="94"/>
      <c r="R213" s="97"/>
      <c r="T213" s="97"/>
      <c r="U213" s="97"/>
      <c r="X213" s="94">
        <v>0</v>
      </c>
      <c r="Y213" s="91">
        <v>0</v>
      </c>
      <c r="Z213" s="94">
        <v>0</v>
      </c>
      <c r="AA213" s="94">
        <v>0</v>
      </c>
      <c r="AB213" s="94">
        <v>0</v>
      </c>
      <c r="AC213" s="94">
        <v>1</v>
      </c>
      <c r="AD213" s="94">
        <v>0</v>
      </c>
      <c r="AE213" s="91">
        <v>0</v>
      </c>
      <c r="AF213" s="91">
        <v>0</v>
      </c>
      <c r="AG213" s="91">
        <v>0</v>
      </c>
      <c r="AH213" s="91"/>
      <c r="AI213" s="95"/>
      <c r="AJ213" s="91">
        <v>0</v>
      </c>
      <c r="AK213" s="94"/>
      <c r="AL213" s="96"/>
      <c r="AM213" s="91">
        <v>0</v>
      </c>
      <c r="AN213" s="91">
        <v>0</v>
      </c>
      <c r="AO213" s="91">
        <v>0</v>
      </c>
      <c r="AP213" s="91">
        <v>0</v>
      </c>
      <c r="AQ213" s="91">
        <v>0</v>
      </c>
      <c r="AR213" s="91">
        <v>0</v>
      </c>
      <c r="AS213" s="91">
        <v>0</v>
      </c>
      <c r="AT213" s="91">
        <v>0</v>
      </c>
      <c r="AU213" s="91"/>
      <c r="AV213" s="91"/>
      <c r="AW213" s="91">
        <v>0</v>
      </c>
      <c r="AX213" s="91">
        <v>0</v>
      </c>
      <c r="AY213" s="91">
        <v>0</v>
      </c>
      <c r="AZ213" s="91">
        <v>0</v>
      </c>
      <c r="BA213" s="91">
        <v>0</v>
      </c>
      <c r="BB213" s="91">
        <v>0</v>
      </c>
      <c r="BC213" s="91"/>
      <c r="BD213" s="91">
        <v>0</v>
      </c>
      <c r="BE213" s="91">
        <v>0</v>
      </c>
      <c r="BF213" s="91">
        <v>0</v>
      </c>
      <c r="BG213" s="91"/>
      <c r="BH213" s="65"/>
      <c r="BI213" s="40"/>
      <c r="BJ213" s="40"/>
      <c r="BK213" s="40"/>
      <c r="BL213" s="40"/>
      <c r="BM213" s="40"/>
      <c r="BN213" s="40"/>
      <c r="BO213" s="40"/>
      <c r="BP213" s="71"/>
      <c r="BQ213" s="71"/>
      <c r="BR213" s="40"/>
      <c r="BS213" s="71"/>
      <c r="BT213" s="75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</row>
    <row r="214" spans="1:118">
      <c r="A214" s="65"/>
      <c r="B214" s="40"/>
      <c r="C214" s="94"/>
      <c r="D214" s="94"/>
      <c r="E214" s="97"/>
      <c r="F214" s="97"/>
      <c r="G214" s="97"/>
      <c r="H214" s="97"/>
      <c r="I214" s="94"/>
      <c r="J214" s="97"/>
      <c r="K214" s="97"/>
      <c r="L214" s="97"/>
      <c r="M214" s="94"/>
      <c r="N214" s="97"/>
      <c r="O214" s="97"/>
      <c r="P214" s="97"/>
      <c r="Q214" s="94"/>
      <c r="R214" s="97"/>
      <c r="T214" s="97"/>
      <c r="U214" s="97"/>
      <c r="X214" s="94">
        <v>0</v>
      </c>
      <c r="Y214" s="91">
        <v>0</v>
      </c>
      <c r="Z214" s="94">
        <v>0</v>
      </c>
      <c r="AA214" s="94">
        <v>0</v>
      </c>
      <c r="AB214" s="94">
        <v>0</v>
      </c>
      <c r="AC214" s="94">
        <v>1</v>
      </c>
      <c r="AD214" s="94">
        <v>0</v>
      </c>
      <c r="AE214" s="91">
        <v>0</v>
      </c>
      <c r="AF214" s="91">
        <v>0</v>
      </c>
      <c r="AG214" s="91">
        <v>0</v>
      </c>
      <c r="AH214" s="91"/>
      <c r="AI214" s="95"/>
      <c r="AJ214" s="91">
        <v>0</v>
      </c>
      <c r="AK214" s="94"/>
      <c r="AL214" s="96"/>
      <c r="AM214" s="91">
        <v>0</v>
      </c>
      <c r="AN214" s="91">
        <v>0</v>
      </c>
      <c r="AO214" s="91">
        <v>0</v>
      </c>
      <c r="AP214" s="91">
        <v>0</v>
      </c>
      <c r="AQ214" s="91">
        <v>0</v>
      </c>
      <c r="AR214" s="91">
        <v>0</v>
      </c>
      <c r="AS214" s="91">
        <v>0</v>
      </c>
      <c r="AT214" s="91">
        <v>0</v>
      </c>
      <c r="AU214" s="91"/>
      <c r="AV214" s="91"/>
      <c r="AW214" s="91">
        <v>0</v>
      </c>
      <c r="AX214" s="91">
        <v>0</v>
      </c>
      <c r="AY214" s="91">
        <v>0</v>
      </c>
      <c r="AZ214" s="91">
        <v>0</v>
      </c>
      <c r="BA214" s="91">
        <v>0</v>
      </c>
      <c r="BB214" s="91">
        <v>0</v>
      </c>
      <c r="BC214" s="91"/>
      <c r="BD214" s="91">
        <v>0</v>
      </c>
      <c r="BE214" s="91">
        <v>0</v>
      </c>
      <c r="BF214" s="91">
        <v>0</v>
      </c>
      <c r="BG214" s="91"/>
      <c r="BH214" s="65"/>
      <c r="BI214" s="40"/>
      <c r="BJ214" s="40"/>
      <c r="BK214" s="40"/>
      <c r="BL214" s="40"/>
      <c r="BM214" s="40"/>
      <c r="BN214" s="40"/>
      <c r="BO214" s="40"/>
      <c r="BP214" s="71"/>
      <c r="BQ214" s="71"/>
      <c r="BR214" s="40"/>
      <c r="BS214" s="71"/>
      <c r="BT214" s="75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</row>
    <row r="215" spans="1:118">
      <c r="A215" s="65"/>
      <c r="B215" s="40"/>
      <c r="C215" s="94"/>
      <c r="D215" s="94"/>
      <c r="E215" s="97"/>
      <c r="F215" s="97"/>
      <c r="G215" s="97"/>
      <c r="H215" s="97"/>
      <c r="I215" s="94"/>
      <c r="J215" s="97"/>
      <c r="K215" s="97"/>
      <c r="L215" s="97"/>
      <c r="M215" s="94"/>
      <c r="N215" s="97"/>
      <c r="O215" s="97"/>
      <c r="P215" s="97"/>
      <c r="Q215" s="94"/>
      <c r="R215" s="97"/>
      <c r="T215" s="97"/>
      <c r="U215" s="97"/>
      <c r="X215" s="94">
        <v>0</v>
      </c>
      <c r="Y215" s="91">
        <v>0</v>
      </c>
      <c r="Z215" s="94">
        <v>0</v>
      </c>
      <c r="AA215" s="94">
        <v>0</v>
      </c>
      <c r="AB215" s="94">
        <v>0</v>
      </c>
      <c r="AC215" s="94">
        <v>1</v>
      </c>
      <c r="AD215" s="94">
        <v>0</v>
      </c>
      <c r="AE215" s="91">
        <v>0</v>
      </c>
      <c r="AF215" s="91">
        <v>0</v>
      </c>
      <c r="AG215" s="91">
        <v>0</v>
      </c>
      <c r="AH215" s="91"/>
      <c r="AI215" s="95"/>
      <c r="AJ215" s="91">
        <v>0</v>
      </c>
      <c r="AK215" s="94"/>
      <c r="AL215" s="96"/>
      <c r="AM215" s="91">
        <v>0</v>
      </c>
      <c r="AN215" s="91">
        <v>0</v>
      </c>
      <c r="AO215" s="91">
        <v>0</v>
      </c>
      <c r="AP215" s="91">
        <v>0</v>
      </c>
      <c r="AQ215" s="91">
        <v>0</v>
      </c>
      <c r="AR215" s="91">
        <v>0</v>
      </c>
      <c r="AS215" s="91">
        <v>0</v>
      </c>
      <c r="AT215" s="91">
        <v>0</v>
      </c>
      <c r="AU215" s="91"/>
      <c r="AV215" s="91"/>
      <c r="AW215" s="91">
        <v>0</v>
      </c>
      <c r="AX215" s="91">
        <v>0</v>
      </c>
      <c r="AY215" s="91">
        <v>0</v>
      </c>
      <c r="AZ215" s="91">
        <v>0</v>
      </c>
      <c r="BA215" s="91">
        <v>0</v>
      </c>
      <c r="BB215" s="91">
        <v>0</v>
      </c>
      <c r="BC215" s="91"/>
      <c r="BD215" s="91">
        <v>0</v>
      </c>
      <c r="BE215" s="91">
        <v>0</v>
      </c>
      <c r="BF215" s="91">
        <v>0</v>
      </c>
      <c r="BG215" s="91"/>
      <c r="BH215" s="65"/>
      <c r="BI215" s="40"/>
      <c r="BJ215" s="40"/>
      <c r="BK215" s="40"/>
      <c r="BL215" s="40"/>
      <c r="BM215" s="40"/>
      <c r="BN215" s="40"/>
      <c r="BO215" s="40"/>
      <c r="BP215" s="71"/>
      <c r="BQ215" s="71"/>
      <c r="BR215" s="40"/>
      <c r="BS215" s="71"/>
      <c r="BT215" s="75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</row>
    <row r="216" spans="1:118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>
        <v>0</v>
      </c>
      <c r="Y216" s="20">
        <v>0</v>
      </c>
      <c r="Z216" s="67">
        <v>0</v>
      </c>
      <c r="AA216" s="67">
        <v>0</v>
      </c>
      <c r="AB216" s="67">
        <v>0</v>
      </c>
      <c r="AC216" s="67">
        <v>1</v>
      </c>
      <c r="AD216" s="67">
        <v>0</v>
      </c>
      <c r="AE216" s="20">
        <v>0</v>
      </c>
      <c r="AF216" s="20">
        <v>0</v>
      </c>
      <c r="AG216" s="20">
        <v>0</v>
      </c>
      <c r="AI216" s="74"/>
      <c r="AJ216" s="20">
        <v>0</v>
      </c>
      <c r="AK216" s="67"/>
      <c r="AL216" s="68"/>
      <c r="AM216" s="20">
        <v>0</v>
      </c>
      <c r="AN216" s="20">
        <v>0</v>
      </c>
      <c r="AO216" s="20">
        <v>0</v>
      </c>
      <c r="AP216" s="20">
        <v>0</v>
      </c>
      <c r="AQ216" s="20">
        <v>0</v>
      </c>
      <c r="AR216" s="20">
        <v>0</v>
      </c>
      <c r="AS216" s="20">
        <v>0</v>
      </c>
      <c r="AT216" s="20">
        <v>0</v>
      </c>
      <c r="AW216" s="20">
        <v>0</v>
      </c>
      <c r="AX216" s="20">
        <v>0</v>
      </c>
      <c r="AY216" s="20">
        <v>0</v>
      </c>
      <c r="AZ216" s="20">
        <v>0</v>
      </c>
      <c r="BA216" s="20">
        <v>0</v>
      </c>
      <c r="BB216" s="20">
        <v>0</v>
      </c>
      <c r="BD216" s="20">
        <v>0</v>
      </c>
      <c r="BE216" s="20">
        <v>0</v>
      </c>
      <c r="BF216" s="20">
        <v>0</v>
      </c>
      <c r="BH216" s="65"/>
      <c r="BI216" s="40"/>
      <c r="BJ216" s="40"/>
      <c r="BK216" s="40"/>
      <c r="BL216" s="40"/>
      <c r="BM216" s="40"/>
      <c r="BN216" s="40"/>
      <c r="BO216" s="40"/>
      <c r="BP216" s="71"/>
      <c r="BQ216" s="71"/>
      <c r="BR216" s="40"/>
      <c r="BS216" s="71"/>
      <c r="BT216" s="75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</row>
    <row r="217" spans="1:118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>
        <v>0</v>
      </c>
      <c r="Y217" s="20">
        <v>0</v>
      </c>
      <c r="Z217" s="67">
        <v>0</v>
      </c>
      <c r="AA217" s="67">
        <v>0</v>
      </c>
      <c r="AB217" s="67">
        <v>0</v>
      </c>
      <c r="AC217" s="67">
        <v>1</v>
      </c>
      <c r="AD217" s="67">
        <v>0</v>
      </c>
      <c r="AE217" s="20">
        <v>0</v>
      </c>
      <c r="AF217" s="20">
        <v>0</v>
      </c>
      <c r="AG217" s="20">
        <v>0</v>
      </c>
      <c r="AI217" s="74"/>
      <c r="AJ217" s="20">
        <v>0</v>
      </c>
      <c r="AK217" s="67"/>
      <c r="AL217" s="68"/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T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D217" s="20">
        <v>0</v>
      </c>
      <c r="BE217" s="20">
        <v>0</v>
      </c>
      <c r="BF217" s="20">
        <v>0</v>
      </c>
      <c r="BH217" s="65"/>
      <c r="BI217" s="40"/>
      <c r="BJ217" s="40"/>
      <c r="BK217" s="40"/>
      <c r="BL217" s="40"/>
      <c r="BM217" s="40"/>
      <c r="BN217" s="40"/>
      <c r="BO217" s="40"/>
      <c r="BP217" s="71"/>
      <c r="BQ217" s="71"/>
      <c r="BR217" s="40"/>
      <c r="BS217" s="71"/>
      <c r="BT217" s="75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</row>
    <row r="218" spans="1:118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>
        <v>0</v>
      </c>
      <c r="Y218" s="20">
        <v>0</v>
      </c>
      <c r="Z218" s="67">
        <v>0</v>
      </c>
      <c r="AA218" s="67">
        <v>0</v>
      </c>
      <c r="AB218" s="67">
        <v>0</v>
      </c>
      <c r="AC218" s="67">
        <v>1</v>
      </c>
      <c r="AD218" s="67">
        <v>0</v>
      </c>
      <c r="AE218" s="20">
        <v>0</v>
      </c>
      <c r="AF218" s="20">
        <v>0</v>
      </c>
      <c r="AG218" s="20">
        <v>0</v>
      </c>
      <c r="AI218" s="74"/>
      <c r="AJ218" s="20">
        <v>0</v>
      </c>
      <c r="AK218" s="67"/>
      <c r="AL218" s="68"/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T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D218" s="20">
        <v>0</v>
      </c>
      <c r="BE218" s="20">
        <v>0</v>
      </c>
      <c r="BF218" s="20">
        <v>0</v>
      </c>
      <c r="BH218" s="65"/>
      <c r="BI218" s="40"/>
      <c r="BJ218" s="40"/>
      <c r="BK218" s="40"/>
      <c r="BL218" s="40"/>
      <c r="BM218" s="40"/>
      <c r="BN218" s="40"/>
      <c r="BO218" s="40"/>
      <c r="BP218" s="71"/>
      <c r="BQ218" s="71"/>
      <c r="BR218" s="40"/>
      <c r="BS218" s="71"/>
      <c r="BT218" s="75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</row>
    <row r="219" spans="1:118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>
        <v>0</v>
      </c>
      <c r="Y219" s="20">
        <v>0</v>
      </c>
      <c r="Z219" s="67">
        <v>0</v>
      </c>
      <c r="AA219" s="67">
        <v>0</v>
      </c>
      <c r="AB219" s="67">
        <v>0</v>
      </c>
      <c r="AC219" s="67">
        <v>1</v>
      </c>
      <c r="AD219" s="67">
        <v>0</v>
      </c>
      <c r="AE219" s="20">
        <v>0</v>
      </c>
      <c r="AF219" s="20">
        <v>0</v>
      </c>
      <c r="AG219" s="20">
        <v>0</v>
      </c>
      <c r="AI219" s="74"/>
      <c r="AJ219" s="20">
        <v>0</v>
      </c>
      <c r="AK219" s="67"/>
      <c r="AL219" s="68"/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T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D219" s="20">
        <v>0</v>
      </c>
      <c r="BE219" s="20">
        <v>0</v>
      </c>
      <c r="BF219" s="20">
        <v>0</v>
      </c>
      <c r="BH219" s="65"/>
      <c r="BI219" s="40"/>
      <c r="BJ219" s="40"/>
      <c r="BK219" s="40"/>
      <c r="BL219" s="40"/>
      <c r="BM219" s="40"/>
      <c r="BN219" s="40"/>
      <c r="BO219" s="40"/>
      <c r="BP219" s="71"/>
      <c r="BQ219" s="71"/>
      <c r="BR219" s="40"/>
      <c r="BS219" s="71"/>
      <c r="BT219" s="75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</row>
    <row r="220" spans="1:118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>
        <v>0</v>
      </c>
      <c r="Y220" s="20">
        <v>0</v>
      </c>
      <c r="Z220" s="67">
        <v>0</v>
      </c>
      <c r="AA220" s="67">
        <v>0</v>
      </c>
      <c r="AB220" s="67">
        <v>0</v>
      </c>
      <c r="AC220" s="67">
        <v>1</v>
      </c>
      <c r="AD220" s="67">
        <v>0</v>
      </c>
      <c r="AE220" s="20">
        <v>0</v>
      </c>
      <c r="AF220" s="20">
        <v>0</v>
      </c>
      <c r="AG220" s="20">
        <v>0</v>
      </c>
      <c r="AI220" s="74"/>
      <c r="AJ220" s="20">
        <v>0</v>
      </c>
      <c r="AK220" s="67"/>
      <c r="AL220" s="68"/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T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D220" s="20">
        <v>0</v>
      </c>
      <c r="BE220" s="20">
        <v>0</v>
      </c>
      <c r="BF220" s="20">
        <v>0</v>
      </c>
      <c r="BH220" s="65"/>
      <c r="BI220" s="40"/>
      <c r="BJ220" s="40"/>
      <c r="BK220" s="40"/>
      <c r="BL220" s="40"/>
      <c r="BM220" s="40"/>
      <c r="BN220" s="40"/>
      <c r="BO220" s="40"/>
      <c r="BP220" s="71"/>
      <c r="BQ220" s="71"/>
      <c r="BR220" s="40"/>
      <c r="BS220" s="71"/>
      <c r="BT220" s="75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</row>
    <row r="221" spans="1:118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>
        <v>0</v>
      </c>
      <c r="Y221" s="20">
        <v>0</v>
      </c>
      <c r="Z221" s="67">
        <v>0</v>
      </c>
      <c r="AA221" s="67">
        <v>0</v>
      </c>
      <c r="AB221" s="67">
        <v>0</v>
      </c>
      <c r="AC221" s="67">
        <v>1</v>
      </c>
      <c r="AD221" s="67">
        <v>0</v>
      </c>
      <c r="AE221" s="20">
        <v>0</v>
      </c>
      <c r="AF221" s="20">
        <v>0</v>
      </c>
      <c r="AG221" s="20">
        <v>0</v>
      </c>
      <c r="AI221" s="74"/>
      <c r="AJ221" s="20">
        <v>0</v>
      </c>
      <c r="AK221" s="67"/>
      <c r="AL221" s="68"/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T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B221" s="20">
        <v>0</v>
      </c>
      <c r="BD221" s="20">
        <v>0</v>
      </c>
      <c r="BE221" s="20">
        <v>0</v>
      </c>
      <c r="BF221" s="20">
        <v>0</v>
      </c>
      <c r="BH221" s="65"/>
      <c r="BI221" s="40"/>
      <c r="BJ221" s="40"/>
      <c r="BK221" s="40"/>
      <c r="BL221" s="40"/>
      <c r="BM221" s="40"/>
      <c r="BN221" s="40"/>
      <c r="BO221" s="40"/>
      <c r="BP221" s="71"/>
      <c r="BQ221" s="71"/>
      <c r="BR221" s="40"/>
      <c r="BS221" s="71"/>
      <c r="BT221" s="75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</row>
    <row r="222" spans="1:118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>
        <v>0</v>
      </c>
      <c r="Y222" s="20">
        <v>0</v>
      </c>
      <c r="Z222" s="67">
        <v>0</v>
      </c>
      <c r="AA222" s="67">
        <v>0</v>
      </c>
      <c r="AB222" s="67">
        <v>0</v>
      </c>
      <c r="AC222" s="67">
        <v>1</v>
      </c>
      <c r="AD222" s="67">
        <v>0</v>
      </c>
      <c r="AE222" s="20">
        <v>0</v>
      </c>
      <c r="AF222" s="20">
        <v>0</v>
      </c>
      <c r="AG222" s="20">
        <v>0</v>
      </c>
      <c r="AI222" s="74"/>
      <c r="AJ222" s="20">
        <v>0</v>
      </c>
      <c r="AK222" s="67"/>
      <c r="AL222" s="68"/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T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B222" s="20">
        <v>0</v>
      </c>
      <c r="BD222" s="20">
        <v>0</v>
      </c>
      <c r="BE222" s="20">
        <v>0</v>
      </c>
      <c r="BF222" s="20">
        <v>0</v>
      </c>
      <c r="BH222" s="65"/>
      <c r="BI222" s="40"/>
      <c r="BJ222" s="40"/>
      <c r="BK222" s="40"/>
      <c r="BL222" s="40"/>
      <c r="BM222" s="40"/>
      <c r="BN222" s="40"/>
      <c r="BO222" s="40"/>
      <c r="BP222" s="71"/>
      <c r="BQ222" s="71"/>
      <c r="BR222" s="40"/>
      <c r="BS222" s="71"/>
      <c r="BT222" s="75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</row>
    <row r="223" spans="1:118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>
        <v>0</v>
      </c>
      <c r="Y223" s="20">
        <v>0</v>
      </c>
      <c r="Z223" s="67">
        <v>0</v>
      </c>
      <c r="AA223" s="67">
        <v>0</v>
      </c>
      <c r="AB223" s="67">
        <v>0</v>
      </c>
      <c r="AC223" s="67">
        <v>1</v>
      </c>
      <c r="AD223" s="67">
        <v>0</v>
      </c>
      <c r="AE223" s="20">
        <v>0</v>
      </c>
      <c r="AF223" s="20">
        <v>0</v>
      </c>
      <c r="AG223" s="20">
        <v>0</v>
      </c>
      <c r="AI223" s="74"/>
      <c r="AJ223" s="20">
        <v>0</v>
      </c>
      <c r="AK223" s="67"/>
      <c r="AL223" s="67"/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T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D223" s="20">
        <v>0</v>
      </c>
      <c r="BE223" s="20">
        <v>0</v>
      </c>
      <c r="BF223" s="20">
        <v>0</v>
      </c>
      <c r="BH223" s="65"/>
      <c r="BI223" s="40"/>
      <c r="BJ223" s="40"/>
      <c r="BK223" s="40"/>
      <c r="BL223" s="40"/>
      <c r="BM223" s="40"/>
      <c r="BN223" s="40"/>
      <c r="BO223" s="40"/>
      <c r="BP223" s="71"/>
      <c r="BQ223" s="71"/>
      <c r="BR223" s="40"/>
      <c r="BS223" s="71"/>
      <c r="BT223" s="75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</row>
    <row r="224" spans="1:118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>
        <v>0</v>
      </c>
      <c r="Y224" s="20">
        <v>0</v>
      </c>
      <c r="Z224" s="67">
        <v>0</v>
      </c>
      <c r="AA224" s="67">
        <v>0</v>
      </c>
      <c r="AB224" s="67">
        <v>0</v>
      </c>
      <c r="AC224" s="67">
        <v>1</v>
      </c>
      <c r="AD224" s="67">
        <v>0</v>
      </c>
      <c r="AE224" s="20">
        <v>0</v>
      </c>
      <c r="AF224" s="20">
        <v>0</v>
      </c>
      <c r="AG224" s="20">
        <v>0</v>
      </c>
      <c r="AI224" s="74"/>
      <c r="AJ224" s="20">
        <v>0</v>
      </c>
      <c r="AK224" s="67"/>
      <c r="AL224" s="67"/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D224" s="20">
        <v>0</v>
      </c>
      <c r="BE224" s="20">
        <v>0</v>
      </c>
      <c r="BF224" s="20">
        <v>0</v>
      </c>
      <c r="BH224" s="65"/>
      <c r="BI224" s="40"/>
      <c r="BJ224" s="40"/>
      <c r="BK224" s="40"/>
      <c r="BL224" s="40"/>
      <c r="BM224" s="40"/>
      <c r="BN224" s="40"/>
      <c r="BO224" s="40"/>
      <c r="BP224" s="71"/>
      <c r="BQ224" s="71"/>
      <c r="BR224" s="40"/>
      <c r="BS224" s="71"/>
      <c r="BT224" s="75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</row>
    <row r="225" spans="1:118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>
        <v>0</v>
      </c>
      <c r="Y225" s="20">
        <v>0</v>
      </c>
      <c r="Z225" s="67">
        <v>0</v>
      </c>
      <c r="AA225" s="67">
        <v>0</v>
      </c>
      <c r="AB225" s="67">
        <v>0</v>
      </c>
      <c r="AC225" s="67">
        <v>1</v>
      </c>
      <c r="AD225" s="67">
        <v>0</v>
      </c>
      <c r="AE225" s="20">
        <v>0</v>
      </c>
      <c r="AF225" s="20">
        <v>0</v>
      </c>
      <c r="AG225" s="20">
        <v>0</v>
      </c>
      <c r="AI225" s="74"/>
      <c r="AJ225" s="20">
        <v>0</v>
      </c>
      <c r="AK225" s="67"/>
      <c r="AL225" s="67"/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T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D225" s="20">
        <v>0</v>
      </c>
      <c r="BE225" s="20">
        <v>0</v>
      </c>
      <c r="BF225" s="20">
        <v>0</v>
      </c>
      <c r="BH225" s="65"/>
      <c r="BI225" s="40"/>
      <c r="BJ225" s="40"/>
      <c r="BK225" s="40"/>
      <c r="BL225" s="40"/>
      <c r="BM225" s="40"/>
      <c r="BN225" s="40"/>
      <c r="BO225" s="40"/>
      <c r="BP225" s="71"/>
      <c r="BQ225" s="71"/>
      <c r="BR225" s="40"/>
      <c r="BS225" s="71"/>
      <c r="BT225" s="75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</row>
    <row r="226" spans="1:118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>
        <v>0</v>
      </c>
      <c r="Y226" s="20">
        <v>0</v>
      </c>
      <c r="Z226" s="67">
        <v>0</v>
      </c>
      <c r="AA226" s="67">
        <v>0</v>
      </c>
      <c r="AB226" s="67">
        <v>0</v>
      </c>
      <c r="AC226" s="67">
        <v>1</v>
      </c>
      <c r="AD226" s="67">
        <v>0</v>
      </c>
      <c r="AE226" s="20">
        <v>0</v>
      </c>
      <c r="AF226" s="20">
        <v>0</v>
      </c>
      <c r="AG226" s="20">
        <v>0</v>
      </c>
      <c r="AI226" s="74"/>
      <c r="AJ226" s="20">
        <v>0</v>
      </c>
      <c r="AK226" s="67"/>
      <c r="AL226" s="67"/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T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D226" s="20">
        <v>0</v>
      </c>
      <c r="BE226" s="20">
        <v>0</v>
      </c>
      <c r="BF226" s="20">
        <v>0</v>
      </c>
      <c r="BH226" s="65"/>
      <c r="BI226" s="40"/>
      <c r="BJ226" s="40"/>
      <c r="BK226" s="40"/>
      <c r="BL226" s="40"/>
      <c r="BM226" s="40"/>
      <c r="BN226" s="40"/>
      <c r="BO226" s="40"/>
      <c r="BP226" s="71"/>
      <c r="BQ226" s="71"/>
      <c r="BR226" s="40"/>
      <c r="BS226" s="71"/>
      <c r="BT226" s="75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</row>
    <row r="227" spans="1:118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>
        <v>0</v>
      </c>
      <c r="Y227" s="20">
        <v>0</v>
      </c>
      <c r="Z227" s="67">
        <v>0</v>
      </c>
      <c r="AA227" s="67">
        <v>0</v>
      </c>
      <c r="AB227" s="67">
        <v>0</v>
      </c>
      <c r="AC227" s="67">
        <v>1</v>
      </c>
      <c r="AD227" s="67">
        <v>0</v>
      </c>
      <c r="AE227" s="20">
        <v>0</v>
      </c>
      <c r="AF227" s="20">
        <v>0</v>
      </c>
      <c r="AG227" s="20">
        <v>0</v>
      </c>
      <c r="AI227" s="74"/>
      <c r="AJ227" s="20">
        <v>0</v>
      </c>
      <c r="AK227" s="67"/>
      <c r="AL227" s="67"/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T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D227" s="20">
        <v>0</v>
      </c>
      <c r="BE227" s="20">
        <v>0</v>
      </c>
      <c r="BF227" s="20">
        <v>0</v>
      </c>
      <c r="BH227" s="65"/>
      <c r="BI227" s="40"/>
      <c r="BJ227" s="40"/>
      <c r="BK227" s="40"/>
      <c r="BL227" s="40"/>
      <c r="BM227" s="40"/>
      <c r="BN227" s="40"/>
      <c r="BO227" s="40"/>
      <c r="BP227" s="71"/>
      <c r="BQ227" s="71"/>
      <c r="BR227" s="40"/>
      <c r="BS227" s="71"/>
      <c r="BT227" s="75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</row>
    <row r="228" spans="1:118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>
        <v>0</v>
      </c>
      <c r="Y228" s="20">
        <v>0</v>
      </c>
      <c r="Z228" s="67">
        <v>0</v>
      </c>
      <c r="AA228" s="67">
        <v>0</v>
      </c>
      <c r="AB228" s="67">
        <v>0</v>
      </c>
      <c r="AC228" s="67">
        <v>1</v>
      </c>
      <c r="AD228" s="67">
        <v>0</v>
      </c>
      <c r="AE228" s="20">
        <v>0</v>
      </c>
      <c r="AF228" s="20">
        <v>0</v>
      </c>
      <c r="AG228" s="20">
        <v>0</v>
      </c>
      <c r="AI228" s="74"/>
      <c r="AJ228" s="20">
        <v>0</v>
      </c>
      <c r="AK228" s="67"/>
      <c r="AL228" s="67"/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T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D228" s="20">
        <v>0</v>
      </c>
      <c r="BE228" s="20">
        <v>0</v>
      </c>
      <c r="BF228" s="20">
        <v>0</v>
      </c>
      <c r="BH228" s="65"/>
      <c r="BI228" s="40"/>
      <c r="BJ228" s="40"/>
      <c r="BK228" s="40"/>
      <c r="BL228" s="40"/>
      <c r="BM228" s="40"/>
      <c r="BN228" s="40"/>
      <c r="BO228" s="40"/>
      <c r="BP228" s="71"/>
      <c r="BQ228" s="71"/>
      <c r="BR228" s="40"/>
      <c r="BS228" s="71"/>
      <c r="BT228" s="75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</row>
    <row r="229" spans="1:118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>
        <v>0</v>
      </c>
      <c r="Y229" s="20">
        <v>0</v>
      </c>
      <c r="Z229" s="67">
        <v>0</v>
      </c>
      <c r="AA229" s="67">
        <v>0</v>
      </c>
      <c r="AB229" s="67">
        <v>0</v>
      </c>
      <c r="AC229" s="67">
        <v>1</v>
      </c>
      <c r="AD229" s="67">
        <v>0</v>
      </c>
      <c r="AE229" s="20">
        <v>0</v>
      </c>
      <c r="AF229" s="20">
        <v>0</v>
      </c>
      <c r="AG229" s="20">
        <v>0</v>
      </c>
      <c r="AI229" s="74"/>
      <c r="AJ229" s="20">
        <v>0</v>
      </c>
      <c r="AK229" s="67"/>
      <c r="AL229" s="67"/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T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D229" s="20">
        <v>0</v>
      </c>
      <c r="BE229" s="20">
        <v>0</v>
      </c>
      <c r="BF229" s="20">
        <v>0</v>
      </c>
      <c r="BH229" s="65"/>
      <c r="BI229" s="40"/>
      <c r="BJ229" s="40"/>
      <c r="BK229" s="40"/>
      <c r="BL229" s="40"/>
      <c r="BM229" s="40"/>
      <c r="BN229" s="40"/>
      <c r="BO229" s="40"/>
      <c r="BP229" s="71"/>
      <c r="BQ229" s="71"/>
      <c r="BR229" s="40"/>
      <c r="BS229" s="71"/>
      <c r="BT229" s="75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</row>
    <row r="230" spans="1:118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1"/>
      <c r="L230" s="41"/>
      <c r="M230" s="67"/>
      <c r="N230" s="41"/>
      <c r="O230" s="41"/>
      <c r="P230" s="41"/>
      <c r="Q230" s="67"/>
      <c r="R230" s="40"/>
      <c r="T230" s="40"/>
      <c r="U230" s="40"/>
      <c r="X230" s="67">
        <v>0</v>
      </c>
      <c r="Y230" s="20">
        <v>0</v>
      </c>
      <c r="Z230" s="67">
        <v>0</v>
      </c>
      <c r="AA230" s="67">
        <v>0</v>
      </c>
      <c r="AB230" s="67">
        <v>0</v>
      </c>
      <c r="AC230" s="67">
        <v>1</v>
      </c>
      <c r="AD230" s="67">
        <v>0</v>
      </c>
      <c r="AE230" s="20">
        <v>0</v>
      </c>
      <c r="AF230" s="20">
        <v>0</v>
      </c>
      <c r="AG230" s="20">
        <v>0</v>
      </c>
      <c r="AI230" s="74"/>
      <c r="AJ230" s="20">
        <v>0</v>
      </c>
      <c r="AK230" s="67"/>
      <c r="AL230" s="67"/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T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D230" s="20">
        <v>0</v>
      </c>
      <c r="BE230" s="20">
        <v>0</v>
      </c>
      <c r="BF230" s="20">
        <v>0</v>
      </c>
      <c r="BH230" s="65"/>
      <c r="BI230" s="40"/>
      <c r="BJ230" s="40"/>
      <c r="BK230" s="40"/>
      <c r="BL230" s="40"/>
      <c r="BM230" s="40"/>
      <c r="BN230" s="40"/>
      <c r="BO230" s="40"/>
      <c r="BP230" s="71"/>
      <c r="BQ230" s="71"/>
      <c r="BR230" s="40"/>
      <c r="BS230" s="71"/>
      <c r="BT230" s="75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</row>
    <row r="231" spans="1:118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>
        <v>0</v>
      </c>
      <c r="Y231" s="20">
        <v>0</v>
      </c>
      <c r="Z231" s="67">
        <v>0</v>
      </c>
      <c r="AA231" s="67">
        <v>0</v>
      </c>
      <c r="AB231" s="67">
        <v>0</v>
      </c>
      <c r="AC231" s="67">
        <v>1</v>
      </c>
      <c r="AD231" s="67">
        <v>0</v>
      </c>
      <c r="AE231" s="20">
        <v>0</v>
      </c>
      <c r="AF231" s="20">
        <v>0</v>
      </c>
      <c r="AG231" s="20">
        <v>0</v>
      </c>
      <c r="AI231" s="74"/>
      <c r="AJ231" s="20">
        <v>0</v>
      </c>
      <c r="AK231" s="67"/>
      <c r="AL231" s="67"/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T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D231" s="20">
        <v>0</v>
      </c>
      <c r="BE231" s="20">
        <v>0</v>
      </c>
      <c r="BF231" s="20">
        <v>0</v>
      </c>
      <c r="BH231" s="65"/>
      <c r="BI231" s="40"/>
      <c r="BJ231" s="40"/>
      <c r="BK231" s="40"/>
      <c r="BL231" s="40"/>
      <c r="BM231" s="40"/>
      <c r="BN231" s="40"/>
      <c r="BO231" s="40"/>
      <c r="BP231" s="71"/>
      <c r="BQ231" s="71"/>
      <c r="BR231" s="40"/>
      <c r="BS231" s="71"/>
      <c r="BT231" s="75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</row>
    <row r="232" spans="1:118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>
        <v>0</v>
      </c>
      <c r="Y232" s="20">
        <v>0</v>
      </c>
      <c r="Z232" s="67">
        <v>0</v>
      </c>
      <c r="AA232" s="67">
        <v>0</v>
      </c>
      <c r="AB232" s="67">
        <v>0</v>
      </c>
      <c r="AC232" s="67">
        <v>1</v>
      </c>
      <c r="AD232" s="67">
        <v>0</v>
      </c>
      <c r="AE232" s="20">
        <v>0</v>
      </c>
      <c r="AF232" s="20">
        <v>0</v>
      </c>
      <c r="AG232" s="20">
        <v>0</v>
      </c>
      <c r="AI232" s="74"/>
      <c r="AJ232" s="20">
        <v>0</v>
      </c>
      <c r="AK232" s="67"/>
      <c r="AL232" s="67"/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T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D232" s="20">
        <v>0</v>
      </c>
      <c r="BE232" s="20">
        <v>0</v>
      </c>
      <c r="BF232" s="20">
        <v>0</v>
      </c>
      <c r="BH232" s="65"/>
      <c r="BI232" s="40"/>
      <c r="BJ232" s="40"/>
      <c r="BK232" s="40"/>
      <c r="BL232" s="40"/>
      <c r="BM232" s="40"/>
      <c r="BN232" s="40"/>
      <c r="BO232" s="40"/>
      <c r="BP232" s="71"/>
      <c r="BQ232" s="71"/>
      <c r="BR232" s="40"/>
      <c r="BS232" s="71"/>
      <c r="BT232" s="75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</row>
    <row r="233" spans="1:118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>
        <v>0</v>
      </c>
      <c r="Y233" s="20">
        <v>0</v>
      </c>
      <c r="Z233" s="67">
        <v>0</v>
      </c>
      <c r="AA233" s="67">
        <v>0</v>
      </c>
      <c r="AB233" s="67">
        <v>0</v>
      </c>
      <c r="AC233" s="67">
        <v>1</v>
      </c>
      <c r="AD233" s="67">
        <v>0</v>
      </c>
      <c r="AE233" s="20">
        <v>0</v>
      </c>
      <c r="AF233" s="20">
        <v>0</v>
      </c>
      <c r="AG233" s="20">
        <v>0</v>
      </c>
      <c r="AI233" s="74"/>
      <c r="AJ233" s="20">
        <v>0</v>
      </c>
      <c r="AK233" s="67"/>
      <c r="AL233" s="67"/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T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D233" s="20">
        <v>0</v>
      </c>
      <c r="BE233" s="20">
        <v>0</v>
      </c>
      <c r="BF233" s="20">
        <v>0</v>
      </c>
      <c r="BH233" s="65"/>
      <c r="BI233" s="40"/>
      <c r="BJ233" s="40"/>
      <c r="BK233" s="40"/>
      <c r="BL233" s="40"/>
      <c r="BM233" s="40"/>
      <c r="BN233" s="40"/>
      <c r="BO233" s="40"/>
      <c r="BP233" s="71"/>
      <c r="BQ233" s="71"/>
      <c r="BR233" s="40"/>
      <c r="BS233" s="71"/>
      <c r="BT233" s="75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</row>
    <row r="234" spans="1:118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>
        <v>0</v>
      </c>
      <c r="Y234" s="20">
        <v>0</v>
      </c>
      <c r="Z234" s="67">
        <v>0</v>
      </c>
      <c r="AA234" s="67">
        <v>0</v>
      </c>
      <c r="AB234" s="67">
        <v>0</v>
      </c>
      <c r="AC234" s="67">
        <v>1</v>
      </c>
      <c r="AD234" s="67">
        <v>0</v>
      </c>
      <c r="AE234" s="20">
        <v>0</v>
      </c>
      <c r="AF234" s="20">
        <v>0</v>
      </c>
      <c r="AG234" s="20">
        <v>0</v>
      </c>
      <c r="AI234" s="74"/>
      <c r="AJ234" s="20">
        <v>0</v>
      </c>
      <c r="AK234" s="67"/>
      <c r="AL234" s="67"/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D234" s="20">
        <v>0</v>
      </c>
      <c r="BE234" s="20">
        <v>0</v>
      </c>
      <c r="BF234" s="20">
        <v>0</v>
      </c>
      <c r="BH234" s="65"/>
      <c r="BI234" s="40"/>
      <c r="BJ234" s="40"/>
      <c r="BK234" s="40"/>
      <c r="BL234" s="40"/>
      <c r="BM234" s="40"/>
      <c r="BN234" s="40"/>
      <c r="BO234" s="40"/>
      <c r="BP234" s="71"/>
      <c r="BQ234" s="71"/>
      <c r="BR234" s="40"/>
      <c r="BS234" s="71"/>
      <c r="BT234" s="75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</row>
    <row r="235" spans="1:118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>
        <v>0</v>
      </c>
      <c r="Y235" s="20">
        <v>0</v>
      </c>
      <c r="Z235" s="67">
        <v>0</v>
      </c>
      <c r="AA235" s="67">
        <v>0</v>
      </c>
      <c r="AB235" s="67">
        <v>0</v>
      </c>
      <c r="AC235" s="67">
        <v>1</v>
      </c>
      <c r="AD235" s="67">
        <v>0</v>
      </c>
      <c r="AE235" s="20">
        <v>0</v>
      </c>
      <c r="AF235" s="20">
        <v>0</v>
      </c>
      <c r="AG235" s="20">
        <v>0</v>
      </c>
      <c r="AI235" s="74"/>
      <c r="AJ235" s="20">
        <v>0</v>
      </c>
      <c r="AK235" s="67"/>
      <c r="AL235" s="67"/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T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D235" s="20">
        <v>0</v>
      </c>
      <c r="BE235" s="20">
        <v>0</v>
      </c>
      <c r="BF235" s="20">
        <v>0</v>
      </c>
      <c r="BH235" s="65"/>
      <c r="BI235" s="40"/>
      <c r="BJ235" s="40"/>
      <c r="BK235" s="40"/>
      <c r="BL235" s="40"/>
      <c r="BM235" s="40"/>
      <c r="BN235" s="40"/>
      <c r="BO235" s="40"/>
      <c r="BP235" s="71"/>
      <c r="BQ235" s="71"/>
      <c r="BR235" s="40"/>
      <c r="BS235" s="71"/>
      <c r="BT235" s="75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</row>
    <row r="236" spans="1:118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>
        <v>0</v>
      </c>
      <c r="Y236" s="20">
        <v>0</v>
      </c>
      <c r="Z236" s="67">
        <v>0</v>
      </c>
      <c r="AA236" s="67">
        <v>0</v>
      </c>
      <c r="AB236" s="67">
        <v>0</v>
      </c>
      <c r="AC236" s="67">
        <v>1</v>
      </c>
      <c r="AD236" s="67">
        <v>0</v>
      </c>
      <c r="AE236" s="20">
        <v>0</v>
      </c>
      <c r="AF236" s="20">
        <v>0</v>
      </c>
      <c r="AG236" s="20">
        <v>0</v>
      </c>
      <c r="AI236" s="74"/>
      <c r="AJ236" s="20">
        <v>0</v>
      </c>
      <c r="AK236" s="67"/>
      <c r="AL236" s="67"/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T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D236" s="20">
        <v>0</v>
      </c>
      <c r="BE236" s="20">
        <v>0</v>
      </c>
      <c r="BF236" s="20">
        <v>0</v>
      </c>
      <c r="BH236" s="65"/>
      <c r="BI236" s="40"/>
      <c r="BJ236" s="40"/>
      <c r="BK236" s="40"/>
      <c r="BL236" s="40"/>
      <c r="BM236" s="40"/>
      <c r="BN236" s="40"/>
      <c r="BO236" s="40"/>
      <c r="BP236" s="71"/>
      <c r="BQ236" s="71"/>
      <c r="BR236" s="40"/>
      <c r="BS236" s="71"/>
      <c r="BT236" s="75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</row>
    <row r="237" spans="1:118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>
        <v>0</v>
      </c>
      <c r="Y237" s="20">
        <v>0</v>
      </c>
      <c r="Z237" s="67">
        <v>0</v>
      </c>
      <c r="AA237" s="67">
        <v>0</v>
      </c>
      <c r="AB237" s="67">
        <v>0</v>
      </c>
      <c r="AC237" s="67">
        <v>1</v>
      </c>
      <c r="AD237" s="67">
        <v>0</v>
      </c>
      <c r="AE237" s="20">
        <v>0</v>
      </c>
      <c r="AF237" s="20">
        <v>0</v>
      </c>
      <c r="AG237" s="20">
        <v>0</v>
      </c>
      <c r="AI237" s="74"/>
      <c r="AJ237" s="20">
        <v>0</v>
      </c>
      <c r="AK237" s="67"/>
      <c r="AL237" s="67"/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T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D237" s="20">
        <v>0</v>
      </c>
      <c r="BE237" s="20">
        <v>0</v>
      </c>
      <c r="BF237" s="20">
        <v>0</v>
      </c>
      <c r="BH237" s="65"/>
      <c r="BI237" s="40"/>
      <c r="BJ237" s="40"/>
      <c r="BK237" s="40"/>
      <c r="BL237" s="40"/>
      <c r="BM237" s="40"/>
      <c r="BN237" s="40"/>
      <c r="BO237" s="40"/>
      <c r="BP237" s="71"/>
      <c r="BQ237" s="71"/>
      <c r="BR237" s="40"/>
      <c r="BS237" s="71"/>
      <c r="BT237" s="75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</row>
    <row r="238" spans="1:118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>
        <v>0</v>
      </c>
      <c r="Y238" s="20">
        <v>0</v>
      </c>
      <c r="Z238" s="67">
        <v>0</v>
      </c>
      <c r="AA238" s="67">
        <v>0</v>
      </c>
      <c r="AB238" s="67">
        <v>0</v>
      </c>
      <c r="AC238" s="67">
        <v>1</v>
      </c>
      <c r="AD238" s="67">
        <v>0</v>
      </c>
      <c r="AE238" s="20">
        <v>0</v>
      </c>
      <c r="AF238" s="20">
        <v>0</v>
      </c>
      <c r="AG238" s="20">
        <v>0</v>
      </c>
      <c r="AI238" s="74"/>
      <c r="AJ238" s="20">
        <v>0</v>
      </c>
      <c r="AK238" s="67"/>
      <c r="AL238" s="67"/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T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D238" s="20">
        <v>0</v>
      </c>
      <c r="BE238" s="20">
        <v>0</v>
      </c>
      <c r="BF238" s="20">
        <v>0</v>
      </c>
      <c r="BH238" s="65"/>
      <c r="BI238" s="40"/>
      <c r="BJ238" s="40"/>
      <c r="BK238" s="40"/>
      <c r="BL238" s="40"/>
      <c r="BM238" s="40"/>
      <c r="BN238" s="40"/>
      <c r="BO238" s="40"/>
      <c r="BP238" s="71"/>
      <c r="BQ238" s="71"/>
      <c r="BR238" s="40"/>
      <c r="BS238" s="71"/>
      <c r="BT238" s="75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</row>
    <row r="239" spans="1:118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>
        <v>0</v>
      </c>
      <c r="Y239" s="20">
        <v>0</v>
      </c>
      <c r="Z239" s="67">
        <v>0</v>
      </c>
      <c r="AA239" s="67">
        <v>0</v>
      </c>
      <c r="AB239" s="67">
        <v>0</v>
      </c>
      <c r="AC239" s="67">
        <v>1</v>
      </c>
      <c r="AD239" s="67">
        <v>0</v>
      </c>
      <c r="AE239" s="20">
        <v>0</v>
      </c>
      <c r="AF239" s="20">
        <v>0</v>
      </c>
      <c r="AG239" s="20">
        <v>0</v>
      </c>
      <c r="AI239" s="74"/>
      <c r="AJ239" s="20">
        <v>0</v>
      </c>
      <c r="AK239" s="67"/>
      <c r="AL239" s="67"/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T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0</v>
      </c>
      <c r="BD239" s="20">
        <v>0</v>
      </c>
      <c r="BE239" s="20">
        <v>0</v>
      </c>
      <c r="BF239" s="20">
        <v>0</v>
      </c>
      <c r="BH239" s="65"/>
      <c r="BI239" s="40"/>
      <c r="BJ239" s="40"/>
      <c r="BK239" s="40"/>
      <c r="BL239" s="40"/>
      <c r="BM239" s="40"/>
      <c r="BN239" s="40"/>
      <c r="BO239" s="40"/>
      <c r="BP239" s="71"/>
      <c r="BQ239" s="71"/>
      <c r="BR239" s="40"/>
      <c r="BS239" s="71"/>
      <c r="BT239" s="75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</row>
    <row r="240" spans="1:118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>
        <v>0</v>
      </c>
      <c r="Y240" s="20">
        <v>0</v>
      </c>
      <c r="Z240" s="67">
        <v>0</v>
      </c>
      <c r="AA240" s="67">
        <v>0</v>
      </c>
      <c r="AB240" s="67">
        <v>0</v>
      </c>
      <c r="AC240" s="67">
        <v>1</v>
      </c>
      <c r="AD240" s="67">
        <v>0</v>
      </c>
      <c r="AE240" s="20">
        <v>0</v>
      </c>
      <c r="AF240" s="20">
        <v>0</v>
      </c>
      <c r="AG240" s="20">
        <v>0</v>
      </c>
      <c r="AI240" s="74"/>
      <c r="AJ240" s="20">
        <v>0</v>
      </c>
      <c r="AK240" s="67"/>
      <c r="AL240" s="67"/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T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B240" s="20">
        <v>0</v>
      </c>
      <c r="BD240" s="20">
        <v>0</v>
      </c>
      <c r="BE240" s="20">
        <v>0</v>
      </c>
      <c r="BF240" s="20">
        <v>0</v>
      </c>
      <c r="BH240" s="65"/>
      <c r="BI240" s="40"/>
      <c r="BJ240" s="40"/>
      <c r="BK240" s="40"/>
      <c r="BL240" s="40"/>
      <c r="BM240" s="40"/>
      <c r="BN240" s="40"/>
      <c r="BO240" s="40"/>
      <c r="BP240" s="71"/>
      <c r="BQ240" s="71"/>
      <c r="BR240" s="40"/>
      <c r="BS240" s="71"/>
      <c r="BT240" s="75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</row>
    <row r="241" spans="1:118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>
        <v>0</v>
      </c>
      <c r="Y241" s="20">
        <v>0</v>
      </c>
      <c r="Z241" s="67">
        <v>0</v>
      </c>
      <c r="AA241" s="67">
        <v>0</v>
      </c>
      <c r="AB241" s="67">
        <v>0</v>
      </c>
      <c r="AC241" s="67">
        <v>1</v>
      </c>
      <c r="AD241" s="67">
        <v>0</v>
      </c>
      <c r="AE241" s="20">
        <v>0</v>
      </c>
      <c r="AF241" s="20">
        <v>0</v>
      </c>
      <c r="AG241" s="20">
        <v>0</v>
      </c>
      <c r="AI241" s="74"/>
      <c r="AJ241" s="20">
        <v>0</v>
      </c>
      <c r="AK241" s="67"/>
      <c r="AL241" s="67"/>
      <c r="AM241" s="20">
        <v>0</v>
      </c>
      <c r="AN241" s="20">
        <v>0</v>
      </c>
      <c r="AO241" s="20">
        <v>0</v>
      </c>
      <c r="AP241" s="20">
        <v>0</v>
      </c>
      <c r="AQ241" s="20">
        <v>0</v>
      </c>
      <c r="AR241" s="20">
        <v>0</v>
      </c>
      <c r="AS241" s="20">
        <v>0</v>
      </c>
      <c r="AT241" s="20">
        <v>0</v>
      </c>
      <c r="AW241" s="20">
        <v>0</v>
      </c>
      <c r="AX241" s="20">
        <v>0</v>
      </c>
      <c r="AY241" s="20">
        <v>0</v>
      </c>
      <c r="AZ241" s="20">
        <v>0</v>
      </c>
      <c r="BA241" s="20">
        <v>0</v>
      </c>
      <c r="BB241" s="20">
        <v>0</v>
      </c>
      <c r="BD241" s="20">
        <v>0</v>
      </c>
      <c r="BE241" s="20">
        <v>0</v>
      </c>
      <c r="BF241" s="20">
        <v>0</v>
      </c>
      <c r="BH241" s="65"/>
      <c r="BI241" s="40"/>
      <c r="BJ241" s="40"/>
      <c r="BK241" s="40"/>
      <c r="BL241" s="40"/>
      <c r="BM241" s="40"/>
      <c r="BN241" s="40"/>
      <c r="BO241" s="40"/>
      <c r="BP241" s="71"/>
      <c r="BQ241" s="71"/>
      <c r="BR241" s="40"/>
      <c r="BS241" s="71"/>
      <c r="BT241" s="75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</row>
    <row r="242" spans="1:118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>
        <v>0</v>
      </c>
      <c r="Y242" s="20">
        <v>0</v>
      </c>
      <c r="Z242" s="67">
        <v>0</v>
      </c>
      <c r="AA242" s="67">
        <v>0</v>
      </c>
      <c r="AB242" s="67">
        <v>0</v>
      </c>
      <c r="AC242" s="67">
        <v>1</v>
      </c>
      <c r="AD242" s="67">
        <v>0</v>
      </c>
      <c r="AE242" s="20">
        <v>0</v>
      </c>
      <c r="AF242" s="20">
        <v>0</v>
      </c>
      <c r="AG242" s="20">
        <v>0</v>
      </c>
      <c r="AI242" s="74"/>
      <c r="AJ242" s="20">
        <v>0</v>
      </c>
      <c r="AK242" s="67"/>
      <c r="AL242" s="67"/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T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D242" s="20">
        <v>0</v>
      </c>
      <c r="BE242" s="20">
        <v>0</v>
      </c>
      <c r="BF242" s="20">
        <v>0</v>
      </c>
      <c r="BH242" s="65"/>
      <c r="BI242" s="40"/>
      <c r="BJ242" s="40"/>
      <c r="BK242" s="40"/>
      <c r="BL242" s="40"/>
      <c r="BM242" s="40"/>
      <c r="BN242" s="40"/>
      <c r="BO242" s="40"/>
      <c r="BP242" s="71"/>
      <c r="BQ242" s="71"/>
      <c r="BR242" s="40"/>
      <c r="BS242" s="71"/>
      <c r="BT242" s="75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</row>
    <row r="243" spans="1:118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>
        <v>0</v>
      </c>
      <c r="Y243" s="20">
        <v>0</v>
      </c>
      <c r="Z243" s="67">
        <v>0</v>
      </c>
      <c r="AA243" s="67">
        <v>0</v>
      </c>
      <c r="AB243" s="67">
        <v>0</v>
      </c>
      <c r="AC243" s="67">
        <v>1</v>
      </c>
      <c r="AD243" s="67">
        <v>0</v>
      </c>
      <c r="AE243" s="20">
        <v>0</v>
      </c>
      <c r="AF243" s="20">
        <v>0</v>
      </c>
      <c r="AG243" s="20">
        <v>0</v>
      </c>
      <c r="AI243" s="74"/>
      <c r="AJ243" s="20">
        <v>0</v>
      </c>
      <c r="AK243" s="67"/>
      <c r="AL243" s="67"/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T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B243" s="20">
        <v>0</v>
      </c>
      <c r="BD243" s="20">
        <v>0</v>
      </c>
      <c r="BE243" s="20">
        <v>0</v>
      </c>
      <c r="BF243" s="20">
        <v>0</v>
      </c>
      <c r="BH243" s="65"/>
      <c r="BI243" s="40"/>
      <c r="BJ243" s="40"/>
      <c r="BK243" s="40"/>
      <c r="BL243" s="40"/>
      <c r="BM243" s="40"/>
      <c r="BN243" s="40"/>
      <c r="BO243" s="40"/>
      <c r="BP243" s="71"/>
      <c r="BQ243" s="71"/>
      <c r="BR243" s="40"/>
      <c r="BS243" s="71"/>
      <c r="BT243" s="75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</row>
    <row r="244" spans="1:118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>
        <v>0</v>
      </c>
      <c r="Y244" s="20">
        <v>0</v>
      </c>
      <c r="Z244" s="67">
        <v>0</v>
      </c>
      <c r="AA244" s="67">
        <v>0</v>
      </c>
      <c r="AB244" s="67">
        <v>0</v>
      </c>
      <c r="AC244" s="67">
        <v>1</v>
      </c>
      <c r="AD244" s="67">
        <v>0</v>
      </c>
      <c r="AE244" s="20">
        <v>0</v>
      </c>
      <c r="AF244" s="20">
        <v>0</v>
      </c>
      <c r="AG244" s="20">
        <v>0</v>
      </c>
      <c r="AI244" s="74"/>
      <c r="AJ244" s="20">
        <v>0</v>
      </c>
      <c r="AK244" s="67"/>
      <c r="AL244" s="67"/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T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B244" s="20">
        <v>0</v>
      </c>
      <c r="BD244" s="20">
        <v>0</v>
      </c>
      <c r="BE244" s="20">
        <v>0</v>
      </c>
      <c r="BF244" s="20">
        <v>0</v>
      </c>
      <c r="BH244" s="65"/>
      <c r="BI244" s="40"/>
      <c r="BJ244" s="40"/>
      <c r="BK244" s="40"/>
      <c r="BL244" s="40"/>
      <c r="BM244" s="40"/>
      <c r="BN244" s="40"/>
      <c r="BO244" s="40"/>
      <c r="BP244" s="71"/>
      <c r="BQ244" s="71"/>
      <c r="BR244" s="40"/>
      <c r="BS244" s="71"/>
      <c r="BT244" s="75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</row>
    <row r="245" spans="1:118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>
        <v>0</v>
      </c>
      <c r="Y245" s="20">
        <v>0</v>
      </c>
      <c r="Z245" s="67">
        <v>0</v>
      </c>
      <c r="AA245" s="67">
        <v>0</v>
      </c>
      <c r="AB245" s="67">
        <v>0</v>
      </c>
      <c r="AC245" s="67">
        <v>1</v>
      </c>
      <c r="AD245" s="67">
        <v>0</v>
      </c>
      <c r="AE245" s="20">
        <v>0</v>
      </c>
      <c r="AF245" s="20">
        <v>0</v>
      </c>
      <c r="AG245" s="20">
        <v>0</v>
      </c>
      <c r="AI245" s="74"/>
      <c r="AJ245" s="20">
        <v>0</v>
      </c>
      <c r="AK245" s="67"/>
      <c r="AL245" s="67"/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T245" s="20">
        <v>0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B245" s="20">
        <v>0</v>
      </c>
      <c r="BD245" s="20">
        <v>0</v>
      </c>
      <c r="BE245" s="20">
        <v>0</v>
      </c>
      <c r="BF245" s="20">
        <v>0</v>
      </c>
      <c r="BH245" s="65"/>
      <c r="BI245" s="40"/>
      <c r="BJ245" s="40"/>
      <c r="BK245" s="40"/>
      <c r="BL245" s="40"/>
      <c r="BM245" s="40"/>
      <c r="BN245" s="40"/>
      <c r="BO245" s="40"/>
      <c r="BP245" s="71"/>
      <c r="BQ245" s="71"/>
      <c r="BR245" s="40"/>
      <c r="BS245" s="71"/>
      <c r="BT245" s="75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</row>
    <row r="246" spans="1:118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>
        <v>0</v>
      </c>
      <c r="Y246" s="20">
        <v>0</v>
      </c>
      <c r="Z246" s="67">
        <v>0</v>
      </c>
      <c r="AA246" s="67">
        <v>0</v>
      </c>
      <c r="AB246" s="67">
        <v>0</v>
      </c>
      <c r="AC246" s="67">
        <v>1</v>
      </c>
      <c r="AD246" s="67">
        <v>0</v>
      </c>
      <c r="AE246" s="20">
        <v>0</v>
      </c>
      <c r="AF246" s="20">
        <v>0</v>
      </c>
      <c r="AG246" s="20">
        <v>0</v>
      </c>
      <c r="AI246" s="74"/>
      <c r="AJ246" s="20">
        <v>0</v>
      </c>
      <c r="AK246" s="67"/>
      <c r="AL246" s="67"/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T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B246" s="20">
        <v>0</v>
      </c>
      <c r="BD246" s="20">
        <v>0</v>
      </c>
      <c r="BE246" s="20">
        <v>0</v>
      </c>
      <c r="BF246" s="20">
        <v>0</v>
      </c>
      <c r="BH246" s="65"/>
      <c r="BI246" s="40"/>
      <c r="BJ246" s="40"/>
      <c r="BK246" s="40"/>
      <c r="BL246" s="40"/>
      <c r="BM246" s="40"/>
      <c r="BN246" s="40"/>
      <c r="BO246" s="40"/>
      <c r="BP246" s="71"/>
      <c r="BQ246" s="71"/>
      <c r="BR246" s="40"/>
      <c r="BS246" s="71"/>
      <c r="BT246" s="75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</row>
    <row r="247" spans="1:118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>
        <v>0</v>
      </c>
      <c r="Y247" s="20">
        <v>0</v>
      </c>
      <c r="Z247" s="67">
        <v>0</v>
      </c>
      <c r="AA247" s="67">
        <v>0</v>
      </c>
      <c r="AB247" s="67">
        <v>0</v>
      </c>
      <c r="AC247" s="67">
        <v>1</v>
      </c>
      <c r="AD247" s="67">
        <v>0</v>
      </c>
      <c r="AE247" s="20">
        <v>0</v>
      </c>
      <c r="AF247" s="20">
        <v>0</v>
      </c>
      <c r="AG247" s="20">
        <v>0</v>
      </c>
      <c r="AI247" s="74"/>
      <c r="AJ247" s="20">
        <v>0</v>
      </c>
      <c r="AK247" s="67"/>
      <c r="AL247" s="67"/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T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0</v>
      </c>
      <c r="BD247" s="20">
        <v>0</v>
      </c>
      <c r="BE247" s="20">
        <v>0</v>
      </c>
      <c r="BF247" s="20">
        <v>0</v>
      </c>
      <c r="BH247" s="65"/>
      <c r="BI247" s="40"/>
      <c r="BJ247" s="40"/>
      <c r="BK247" s="40"/>
      <c r="BL247" s="40"/>
      <c r="BM247" s="40"/>
      <c r="BN247" s="40"/>
      <c r="BO247" s="40"/>
      <c r="BP247" s="71"/>
      <c r="BQ247" s="71"/>
      <c r="BR247" s="40"/>
      <c r="BS247" s="71"/>
      <c r="BT247" s="75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</row>
    <row r="248" spans="1:118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>
        <v>0</v>
      </c>
      <c r="Y248" s="20">
        <v>0</v>
      </c>
      <c r="Z248" s="67">
        <v>0</v>
      </c>
      <c r="AA248" s="67">
        <v>0</v>
      </c>
      <c r="AB248" s="67">
        <v>0</v>
      </c>
      <c r="AC248" s="67">
        <v>1</v>
      </c>
      <c r="AD248" s="67">
        <v>0</v>
      </c>
      <c r="AE248" s="20">
        <v>0</v>
      </c>
      <c r="AF248" s="20">
        <v>0</v>
      </c>
      <c r="AG248" s="20">
        <v>0</v>
      </c>
      <c r="AI248" s="74"/>
      <c r="AJ248" s="20">
        <v>0</v>
      </c>
      <c r="AK248" s="67"/>
      <c r="AL248" s="67"/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T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B248" s="20">
        <v>0</v>
      </c>
      <c r="BD248" s="20">
        <v>0</v>
      </c>
      <c r="BE248" s="20">
        <v>0</v>
      </c>
      <c r="BF248" s="20">
        <v>0</v>
      </c>
      <c r="BH248" s="65"/>
      <c r="BI248" s="40"/>
      <c r="BJ248" s="40"/>
      <c r="BK248" s="40"/>
      <c r="BL248" s="40"/>
      <c r="BM248" s="40"/>
      <c r="BN248" s="40"/>
      <c r="BO248" s="40"/>
      <c r="BP248" s="71"/>
      <c r="BQ248" s="71"/>
      <c r="BR248" s="40"/>
      <c r="BS248" s="71"/>
      <c r="BT248" s="75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</row>
    <row r="249" spans="1:118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>
        <v>0</v>
      </c>
      <c r="Y249" s="20">
        <v>0</v>
      </c>
      <c r="Z249" s="67">
        <v>0</v>
      </c>
      <c r="AA249" s="67">
        <v>0</v>
      </c>
      <c r="AB249" s="67">
        <v>0</v>
      </c>
      <c r="AC249" s="67">
        <v>1</v>
      </c>
      <c r="AD249" s="67">
        <v>0</v>
      </c>
      <c r="AE249" s="20">
        <v>0</v>
      </c>
      <c r="AF249" s="20">
        <v>0</v>
      </c>
      <c r="AG249" s="20">
        <v>0</v>
      </c>
      <c r="AI249" s="74"/>
      <c r="AJ249" s="20">
        <v>0</v>
      </c>
      <c r="AK249" s="67"/>
      <c r="AL249" s="67"/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T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D249" s="20">
        <v>0</v>
      </c>
      <c r="BE249" s="20">
        <v>0</v>
      </c>
      <c r="BF249" s="20">
        <v>0</v>
      </c>
      <c r="BH249" s="65"/>
      <c r="BI249" s="40"/>
      <c r="BJ249" s="40"/>
      <c r="BK249" s="40"/>
      <c r="BL249" s="40"/>
      <c r="BM249" s="40"/>
      <c r="BN249" s="40"/>
      <c r="BO249" s="40"/>
      <c r="BP249" s="71"/>
      <c r="BQ249" s="71"/>
      <c r="BR249" s="40"/>
      <c r="BS249" s="71"/>
      <c r="BT249" s="75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</row>
    <row r="250" spans="1:118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>
        <v>0</v>
      </c>
      <c r="Y250" s="20">
        <v>0</v>
      </c>
      <c r="Z250" s="67">
        <v>0</v>
      </c>
      <c r="AA250" s="67">
        <v>0</v>
      </c>
      <c r="AB250" s="67">
        <v>0</v>
      </c>
      <c r="AC250" s="67">
        <v>1</v>
      </c>
      <c r="AD250" s="67">
        <v>0</v>
      </c>
      <c r="AE250" s="20">
        <v>0</v>
      </c>
      <c r="AF250" s="20">
        <v>0</v>
      </c>
      <c r="AG250" s="20">
        <v>0</v>
      </c>
      <c r="AI250" s="74"/>
      <c r="AJ250" s="20">
        <v>0</v>
      </c>
      <c r="AK250" s="67"/>
      <c r="AL250" s="67"/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T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0</v>
      </c>
      <c r="BD250" s="20">
        <v>0</v>
      </c>
      <c r="BE250" s="20">
        <v>0</v>
      </c>
      <c r="BF250" s="20">
        <v>0</v>
      </c>
      <c r="BH250" s="65"/>
      <c r="BI250" s="40"/>
      <c r="BJ250" s="40"/>
      <c r="BK250" s="40"/>
      <c r="BL250" s="40"/>
      <c r="BM250" s="40"/>
      <c r="BN250" s="40"/>
      <c r="BO250" s="40"/>
      <c r="BP250" s="71"/>
      <c r="BQ250" s="71"/>
      <c r="BR250" s="40"/>
      <c r="BS250" s="71"/>
      <c r="BT250" s="75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</row>
    <row r="251" spans="1:118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>
        <v>0</v>
      </c>
      <c r="Y251" s="20">
        <v>0</v>
      </c>
      <c r="Z251" s="67">
        <v>0</v>
      </c>
      <c r="AA251" s="67">
        <v>0</v>
      </c>
      <c r="AB251" s="67">
        <v>0</v>
      </c>
      <c r="AC251" s="67">
        <v>1</v>
      </c>
      <c r="AD251" s="67">
        <v>0</v>
      </c>
      <c r="AE251" s="20">
        <v>0</v>
      </c>
      <c r="AF251" s="20">
        <v>0</v>
      </c>
      <c r="AG251" s="20">
        <v>0</v>
      </c>
      <c r="AI251" s="74"/>
      <c r="AJ251" s="20">
        <v>0</v>
      </c>
      <c r="AK251" s="67"/>
      <c r="AL251" s="67"/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T251" s="20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B251" s="20">
        <v>0</v>
      </c>
      <c r="BD251" s="20">
        <v>0</v>
      </c>
      <c r="BE251" s="20">
        <v>0</v>
      </c>
      <c r="BF251" s="20">
        <v>0</v>
      </c>
      <c r="BH251" s="65"/>
      <c r="BI251" s="40"/>
      <c r="BJ251" s="40"/>
      <c r="BK251" s="40"/>
      <c r="BL251" s="40"/>
      <c r="BM251" s="40"/>
      <c r="BN251" s="40"/>
      <c r="BO251" s="40"/>
      <c r="BP251" s="71"/>
      <c r="BQ251" s="71"/>
      <c r="BR251" s="40"/>
      <c r="BS251" s="71"/>
      <c r="BT251" s="75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</row>
    <row r="252" spans="1:118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>
        <v>0</v>
      </c>
      <c r="Y252" s="20">
        <v>0</v>
      </c>
      <c r="Z252" s="67">
        <v>0</v>
      </c>
      <c r="AA252" s="67">
        <v>0</v>
      </c>
      <c r="AB252" s="67">
        <v>0</v>
      </c>
      <c r="AC252" s="67">
        <v>1</v>
      </c>
      <c r="AD252" s="67">
        <v>0</v>
      </c>
      <c r="AE252" s="20">
        <v>0</v>
      </c>
      <c r="AF252" s="20">
        <v>0</v>
      </c>
      <c r="AG252" s="20">
        <v>0</v>
      </c>
      <c r="AI252" s="74"/>
      <c r="AJ252" s="20">
        <v>0</v>
      </c>
      <c r="AK252" s="67"/>
      <c r="AL252" s="67"/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D252" s="20">
        <v>0</v>
      </c>
      <c r="BE252" s="20">
        <v>0</v>
      </c>
      <c r="BF252" s="20">
        <v>0</v>
      </c>
      <c r="BH252" s="65"/>
      <c r="BI252" s="40"/>
      <c r="BJ252" s="40"/>
      <c r="BK252" s="40"/>
      <c r="BL252" s="40"/>
      <c r="BM252" s="40"/>
      <c r="BN252" s="40"/>
      <c r="BO252" s="40"/>
      <c r="BP252" s="71"/>
      <c r="BQ252" s="71"/>
      <c r="BR252" s="40"/>
      <c r="BS252" s="71"/>
      <c r="BT252" s="75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</row>
    <row r="253" spans="1:118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>
        <v>0</v>
      </c>
      <c r="Y253" s="20">
        <v>0</v>
      </c>
      <c r="Z253" s="67">
        <v>0</v>
      </c>
      <c r="AA253" s="67">
        <v>0</v>
      </c>
      <c r="AB253" s="67">
        <v>0</v>
      </c>
      <c r="AC253" s="67">
        <v>1</v>
      </c>
      <c r="AD253" s="67">
        <v>0</v>
      </c>
      <c r="AE253" s="20">
        <v>0</v>
      </c>
      <c r="AF253" s="20">
        <v>0</v>
      </c>
      <c r="AG253" s="20">
        <v>0</v>
      </c>
      <c r="AI253" s="74"/>
      <c r="AJ253" s="20">
        <v>0</v>
      </c>
      <c r="AK253" s="67"/>
      <c r="AL253" s="67"/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T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B253" s="20">
        <v>0</v>
      </c>
      <c r="BD253" s="20">
        <v>0</v>
      </c>
      <c r="BE253" s="20">
        <v>0</v>
      </c>
      <c r="BF253" s="20">
        <v>0</v>
      </c>
      <c r="BH253" s="65"/>
      <c r="BI253" s="40"/>
      <c r="BJ253" s="40"/>
      <c r="BK253" s="40"/>
      <c r="BL253" s="40"/>
      <c r="BM253" s="40"/>
      <c r="BN253" s="40"/>
      <c r="BO253" s="40"/>
      <c r="BP253" s="71"/>
      <c r="BQ253" s="71"/>
      <c r="BR253" s="40"/>
      <c r="BS253" s="71"/>
      <c r="BT253" s="75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</row>
    <row r="254" spans="1:118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>
        <v>0</v>
      </c>
      <c r="Y254" s="20">
        <v>0</v>
      </c>
      <c r="Z254" s="67">
        <v>0</v>
      </c>
      <c r="AA254" s="67">
        <v>0</v>
      </c>
      <c r="AB254" s="67">
        <v>0</v>
      </c>
      <c r="AC254" s="67">
        <v>1</v>
      </c>
      <c r="AD254" s="67">
        <v>0</v>
      </c>
      <c r="AE254" s="20">
        <v>0</v>
      </c>
      <c r="AF254" s="20">
        <v>0</v>
      </c>
      <c r="AG254" s="20">
        <v>0</v>
      </c>
      <c r="AI254" s="74"/>
      <c r="AJ254" s="20">
        <v>0</v>
      </c>
      <c r="AK254" s="67"/>
      <c r="AL254" s="67"/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T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D254" s="20">
        <v>0</v>
      </c>
      <c r="BE254" s="20">
        <v>0</v>
      </c>
      <c r="BF254" s="20">
        <v>0</v>
      </c>
      <c r="BH254" s="65"/>
      <c r="BI254" s="40"/>
      <c r="BJ254" s="40"/>
      <c r="BK254" s="40"/>
      <c r="BL254" s="40"/>
      <c r="BM254" s="40"/>
      <c r="BN254" s="40"/>
      <c r="BO254" s="40"/>
      <c r="BP254" s="71"/>
      <c r="BQ254" s="71"/>
      <c r="BR254" s="40"/>
      <c r="BS254" s="71"/>
      <c r="BT254" s="75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</row>
    <row r="255" spans="1:118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>
        <v>0</v>
      </c>
      <c r="Y255" s="20">
        <v>0</v>
      </c>
      <c r="Z255" s="67">
        <v>0</v>
      </c>
      <c r="AA255" s="67">
        <v>0</v>
      </c>
      <c r="AB255" s="67">
        <v>0</v>
      </c>
      <c r="AC255" s="67">
        <v>1</v>
      </c>
      <c r="AD255" s="67">
        <v>0</v>
      </c>
      <c r="AE255" s="20">
        <v>0</v>
      </c>
      <c r="AF255" s="20">
        <v>0</v>
      </c>
      <c r="AG255" s="20">
        <v>0</v>
      </c>
      <c r="AI255" s="74"/>
      <c r="AJ255" s="20">
        <v>0</v>
      </c>
      <c r="AK255" s="67"/>
      <c r="AL255" s="67"/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B255" s="20">
        <v>0</v>
      </c>
      <c r="BD255" s="20">
        <v>0</v>
      </c>
      <c r="BE255" s="20">
        <v>0</v>
      </c>
      <c r="BF255" s="20">
        <v>0</v>
      </c>
      <c r="BH255" s="65"/>
      <c r="BI255" s="40"/>
      <c r="BJ255" s="40"/>
      <c r="BK255" s="40"/>
      <c r="BL255" s="40"/>
      <c r="BM255" s="40"/>
      <c r="BN255" s="40"/>
      <c r="BO255" s="40"/>
      <c r="BP255" s="71"/>
      <c r="BQ255" s="71"/>
      <c r="BR255" s="40"/>
      <c r="BS255" s="71"/>
      <c r="BT255" s="75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</row>
    <row r="256" spans="1:118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>
        <v>0</v>
      </c>
      <c r="Y256" s="20">
        <v>0</v>
      </c>
      <c r="Z256" s="67">
        <v>0</v>
      </c>
      <c r="AA256" s="67">
        <v>0</v>
      </c>
      <c r="AB256" s="67">
        <v>0</v>
      </c>
      <c r="AC256" s="67">
        <v>1</v>
      </c>
      <c r="AD256" s="67">
        <v>0</v>
      </c>
      <c r="AE256" s="20">
        <v>0</v>
      </c>
      <c r="AF256" s="20">
        <v>0</v>
      </c>
      <c r="AG256" s="20">
        <v>0</v>
      </c>
      <c r="AI256" s="74"/>
      <c r="AJ256" s="20">
        <v>0</v>
      </c>
      <c r="AK256" s="67"/>
      <c r="AL256" s="67"/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B256" s="20">
        <v>0</v>
      </c>
      <c r="BD256" s="20">
        <v>0</v>
      </c>
      <c r="BE256" s="20">
        <v>0</v>
      </c>
      <c r="BF256" s="20">
        <v>0</v>
      </c>
      <c r="BH256" s="65"/>
      <c r="BI256" s="40"/>
      <c r="BJ256" s="40"/>
      <c r="BK256" s="40"/>
      <c r="BL256" s="40"/>
      <c r="BM256" s="40"/>
      <c r="BN256" s="40"/>
      <c r="BO256" s="40"/>
      <c r="BP256" s="71"/>
      <c r="BQ256" s="71"/>
      <c r="BR256" s="40"/>
      <c r="BS256" s="71"/>
      <c r="BT256" s="75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</row>
    <row r="257" spans="1:118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>
        <v>0</v>
      </c>
      <c r="Y257" s="20">
        <v>0</v>
      </c>
      <c r="Z257" s="67">
        <v>0</v>
      </c>
      <c r="AA257" s="67">
        <v>0</v>
      </c>
      <c r="AB257" s="67">
        <v>0</v>
      </c>
      <c r="AC257" s="67">
        <v>1</v>
      </c>
      <c r="AD257" s="67">
        <v>0</v>
      </c>
      <c r="AE257" s="20">
        <v>0</v>
      </c>
      <c r="AF257" s="20">
        <v>0</v>
      </c>
      <c r="AG257" s="20">
        <v>0</v>
      </c>
      <c r="AI257" s="74"/>
      <c r="AJ257" s="20">
        <v>0</v>
      </c>
      <c r="AK257" s="67"/>
      <c r="AL257" s="67"/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T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B257" s="20">
        <v>0</v>
      </c>
      <c r="BD257" s="20">
        <v>0</v>
      </c>
      <c r="BE257" s="20">
        <v>0</v>
      </c>
      <c r="BF257" s="20">
        <v>0</v>
      </c>
      <c r="BH257" s="65"/>
      <c r="BI257" s="40"/>
      <c r="BJ257" s="40"/>
      <c r="BK257" s="40"/>
      <c r="BL257" s="40"/>
      <c r="BM257" s="40"/>
      <c r="BN257" s="40"/>
      <c r="BO257" s="40"/>
      <c r="BP257" s="71"/>
      <c r="BQ257" s="71"/>
      <c r="BR257" s="40"/>
      <c r="BS257" s="71"/>
      <c r="BT257" s="75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</row>
    <row r="258" spans="1:118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>
        <v>0</v>
      </c>
      <c r="Y258" s="20">
        <v>0</v>
      </c>
      <c r="Z258" s="67">
        <v>0</v>
      </c>
      <c r="AA258" s="67">
        <v>0</v>
      </c>
      <c r="AB258" s="67">
        <v>0</v>
      </c>
      <c r="AC258" s="67">
        <v>1</v>
      </c>
      <c r="AD258" s="67">
        <v>0</v>
      </c>
      <c r="AE258" s="20">
        <v>0</v>
      </c>
      <c r="AF258" s="20">
        <v>0</v>
      </c>
      <c r="AG258" s="20">
        <v>0</v>
      </c>
      <c r="AI258" s="74"/>
      <c r="AJ258" s="20">
        <v>0</v>
      </c>
      <c r="AK258" s="67"/>
      <c r="AL258" s="67"/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T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D258" s="20">
        <v>0</v>
      </c>
      <c r="BE258" s="20">
        <v>0</v>
      </c>
      <c r="BF258" s="20">
        <v>0</v>
      </c>
      <c r="BH258" s="40"/>
      <c r="BI258" s="40"/>
      <c r="BJ258" s="40"/>
      <c r="BK258" s="40"/>
      <c r="BL258" s="40"/>
      <c r="BM258" s="40"/>
      <c r="BN258" s="40"/>
      <c r="BO258" s="40"/>
      <c r="BP258" s="71"/>
      <c r="BQ258" s="71"/>
      <c r="BR258" s="40"/>
      <c r="BS258" s="71"/>
      <c r="BT258" s="75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</row>
    <row r="259" spans="1:118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>
        <v>0</v>
      </c>
      <c r="Y259" s="20">
        <v>0</v>
      </c>
      <c r="Z259" s="67">
        <v>0</v>
      </c>
      <c r="AA259" s="67">
        <v>0</v>
      </c>
      <c r="AB259" s="67">
        <v>0</v>
      </c>
      <c r="AC259" s="67">
        <v>1</v>
      </c>
      <c r="AD259" s="67">
        <v>0</v>
      </c>
      <c r="AE259" s="20">
        <v>0</v>
      </c>
      <c r="AF259" s="20">
        <v>0</v>
      </c>
      <c r="AG259" s="20">
        <v>0</v>
      </c>
      <c r="AI259" s="74"/>
      <c r="AJ259" s="20">
        <v>0</v>
      </c>
      <c r="AK259" s="67"/>
      <c r="AL259" s="67"/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T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B259" s="20">
        <v>0</v>
      </c>
      <c r="BD259" s="20">
        <v>0</v>
      </c>
      <c r="BE259" s="20">
        <v>0</v>
      </c>
      <c r="BF259" s="20">
        <v>0</v>
      </c>
      <c r="BH259" s="40"/>
      <c r="BI259" s="40"/>
      <c r="BJ259" s="40"/>
      <c r="BK259" s="40"/>
      <c r="BL259" s="40"/>
      <c r="BM259" s="40"/>
      <c r="BN259" s="40"/>
      <c r="BO259" s="40"/>
      <c r="BP259" s="71"/>
      <c r="BQ259" s="71"/>
      <c r="BR259" s="40"/>
      <c r="BS259" s="71"/>
      <c r="BT259" s="75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</row>
    <row r="260" spans="1:118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>
        <v>0</v>
      </c>
      <c r="Y260" s="20">
        <v>0</v>
      </c>
      <c r="Z260" s="67">
        <v>0</v>
      </c>
      <c r="AA260" s="67">
        <v>0</v>
      </c>
      <c r="AB260" s="67">
        <v>0</v>
      </c>
      <c r="AC260" s="67">
        <v>1</v>
      </c>
      <c r="AD260" s="67">
        <v>0</v>
      </c>
      <c r="AE260" s="20">
        <v>0</v>
      </c>
      <c r="AF260" s="20">
        <v>0</v>
      </c>
      <c r="AG260" s="20">
        <v>0</v>
      </c>
      <c r="AI260" s="74"/>
      <c r="AJ260" s="20">
        <v>0</v>
      </c>
      <c r="AK260" s="67"/>
      <c r="AL260" s="67"/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T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B260" s="20">
        <v>0</v>
      </c>
      <c r="BD260" s="20">
        <v>0</v>
      </c>
      <c r="BE260" s="20">
        <v>0</v>
      </c>
      <c r="BF260" s="20">
        <v>0</v>
      </c>
      <c r="BH260" s="40"/>
      <c r="BI260" s="40"/>
      <c r="BJ260" s="40"/>
      <c r="BK260" s="40"/>
      <c r="BL260" s="40"/>
      <c r="BM260" s="40"/>
      <c r="BN260" s="40"/>
      <c r="BO260" s="40"/>
      <c r="BP260" s="71"/>
      <c r="BQ260" s="71"/>
      <c r="BR260" s="40"/>
      <c r="BS260" s="71"/>
      <c r="BT260" s="75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</row>
    <row r="261" spans="1:118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>
        <v>0</v>
      </c>
      <c r="Y261" s="20">
        <v>0</v>
      </c>
      <c r="Z261" s="40">
        <v>0</v>
      </c>
      <c r="AA261" s="40">
        <v>0</v>
      </c>
      <c r="AB261" s="67">
        <v>0</v>
      </c>
      <c r="AC261" s="67">
        <v>1</v>
      </c>
      <c r="AD261" s="67">
        <v>0</v>
      </c>
      <c r="AE261" s="20">
        <v>0</v>
      </c>
      <c r="AF261" s="20">
        <v>0</v>
      </c>
      <c r="AG261" s="20">
        <v>0</v>
      </c>
      <c r="AI261" s="74"/>
      <c r="AJ261" s="20">
        <v>0</v>
      </c>
      <c r="AK261" s="67"/>
      <c r="AL261" s="67"/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T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D261" s="20">
        <v>0</v>
      </c>
      <c r="BE261" s="20">
        <v>0</v>
      </c>
      <c r="BF261" s="20">
        <v>0</v>
      </c>
      <c r="BH261" s="40"/>
      <c r="BI261" s="40"/>
      <c r="BJ261" s="40"/>
      <c r="BK261" s="40"/>
      <c r="BL261" s="40"/>
      <c r="BM261" s="40"/>
      <c r="BN261" s="40"/>
      <c r="BO261" s="40"/>
      <c r="BP261" s="71"/>
      <c r="BQ261" s="71"/>
      <c r="BR261" s="40"/>
      <c r="BS261" s="71"/>
      <c r="BT261" s="75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</row>
    <row r="262" spans="1:118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>
        <v>0</v>
      </c>
      <c r="Y262" s="20">
        <v>0</v>
      </c>
      <c r="Z262" s="40">
        <v>0</v>
      </c>
      <c r="AA262" s="40">
        <v>0</v>
      </c>
      <c r="AB262" s="67">
        <v>0</v>
      </c>
      <c r="AC262" s="67">
        <v>1</v>
      </c>
      <c r="AD262" s="67">
        <v>0</v>
      </c>
      <c r="AE262" s="20">
        <v>0</v>
      </c>
      <c r="AF262" s="20">
        <v>0</v>
      </c>
      <c r="AG262" s="20">
        <v>0</v>
      </c>
      <c r="AI262" s="74"/>
      <c r="AJ262" s="20">
        <v>0</v>
      </c>
      <c r="AK262" s="67"/>
      <c r="AL262" s="67"/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T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B262" s="20">
        <v>0</v>
      </c>
      <c r="BD262" s="20">
        <v>0</v>
      </c>
      <c r="BE262" s="20">
        <v>0</v>
      </c>
      <c r="BF262" s="20">
        <v>0</v>
      </c>
      <c r="BH262" s="40"/>
      <c r="BI262" s="40"/>
      <c r="BJ262" s="40"/>
      <c r="BK262" s="40"/>
      <c r="BL262" s="40"/>
      <c r="BM262" s="40"/>
      <c r="BN262" s="40"/>
      <c r="BO262" s="40"/>
      <c r="BP262" s="71"/>
      <c r="BQ262" s="71"/>
      <c r="BR262" s="40"/>
      <c r="BS262" s="71"/>
      <c r="BT262" s="75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</row>
    <row r="263" spans="1:118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67">
        <v>0</v>
      </c>
      <c r="Y263" s="20">
        <v>0</v>
      </c>
      <c r="Z263" s="40">
        <v>0</v>
      </c>
      <c r="AA263" s="40">
        <v>0</v>
      </c>
      <c r="AB263" s="67">
        <v>0</v>
      </c>
      <c r="AC263" s="67">
        <v>1</v>
      </c>
      <c r="AD263" s="67">
        <v>0</v>
      </c>
      <c r="AE263" s="20">
        <v>0</v>
      </c>
      <c r="AF263" s="20">
        <v>0</v>
      </c>
      <c r="AG263" s="20">
        <v>0</v>
      </c>
      <c r="AI263" s="74"/>
      <c r="AJ263" s="20">
        <v>0</v>
      </c>
      <c r="AK263" s="67"/>
      <c r="AL263" s="67"/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D263" s="20">
        <v>0</v>
      </c>
      <c r="BE263" s="20">
        <v>0</v>
      </c>
      <c r="BF263" s="20">
        <v>0</v>
      </c>
      <c r="BH263" s="40"/>
      <c r="BI263" s="40"/>
      <c r="BJ263" s="40"/>
      <c r="BK263" s="40"/>
      <c r="BL263" s="40"/>
      <c r="BM263" s="40"/>
      <c r="BN263" s="40"/>
      <c r="BO263" s="40"/>
      <c r="BP263" s="71"/>
      <c r="BQ263" s="71"/>
      <c r="BR263" s="40"/>
      <c r="BS263" s="71"/>
      <c r="BT263" s="75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</row>
    <row r="264" spans="1:118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67">
        <v>0</v>
      </c>
      <c r="Y264" s="20">
        <v>0</v>
      </c>
      <c r="Z264" s="40">
        <v>0</v>
      </c>
      <c r="AA264" s="40">
        <v>0</v>
      </c>
      <c r="AB264" s="67">
        <v>0</v>
      </c>
      <c r="AC264" s="67">
        <v>1</v>
      </c>
      <c r="AD264" s="67">
        <v>0</v>
      </c>
      <c r="AE264" s="20">
        <v>0</v>
      </c>
      <c r="AF264" s="20">
        <v>0</v>
      </c>
      <c r="AG264" s="20">
        <v>0</v>
      </c>
      <c r="AI264" s="74"/>
      <c r="AJ264" s="20">
        <v>0</v>
      </c>
      <c r="AK264" s="67"/>
      <c r="AL264" s="67"/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T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D264" s="20">
        <v>0</v>
      </c>
      <c r="BE264" s="20">
        <v>0</v>
      </c>
      <c r="BF264" s="20">
        <v>0</v>
      </c>
      <c r="BH264" s="40"/>
      <c r="BI264" s="40"/>
      <c r="BJ264" s="40"/>
      <c r="BK264" s="40"/>
      <c r="BL264" s="40"/>
      <c r="BM264" s="40"/>
      <c r="BN264" s="40"/>
      <c r="BO264" s="40"/>
      <c r="BP264" s="71"/>
      <c r="BQ264" s="71"/>
      <c r="BR264" s="40"/>
      <c r="BS264" s="71"/>
      <c r="BT264" s="75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</row>
    <row r="265" spans="1:118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67">
        <v>0</v>
      </c>
      <c r="Y265" s="20">
        <v>0</v>
      </c>
      <c r="Z265" s="40">
        <v>0</v>
      </c>
      <c r="AA265" s="40">
        <v>0</v>
      </c>
      <c r="AB265" s="67">
        <v>0</v>
      </c>
      <c r="AC265" s="67">
        <v>1</v>
      </c>
      <c r="AD265" s="67">
        <v>0</v>
      </c>
      <c r="AE265" s="20">
        <v>0</v>
      </c>
      <c r="AF265" s="20">
        <v>0</v>
      </c>
      <c r="AG265" s="20">
        <v>0</v>
      </c>
      <c r="AI265" s="74"/>
      <c r="AJ265" s="20">
        <v>0</v>
      </c>
      <c r="AK265" s="67"/>
      <c r="AL265" s="67"/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T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B265" s="20">
        <v>0</v>
      </c>
      <c r="BD265" s="20">
        <v>0</v>
      </c>
      <c r="BE265" s="20">
        <v>0</v>
      </c>
      <c r="BF265" s="20">
        <v>0</v>
      </c>
      <c r="BH265" s="40"/>
      <c r="BI265" s="40"/>
      <c r="BJ265" s="40"/>
      <c r="BK265" s="40"/>
      <c r="BL265" s="40"/>
      <c r="BM265" s="40"/>
      <c r="BN265" s="40"/>
      <c r="BO265" s="40"/>
      <c r="BP265" s="71"/>
      <c r="BQ265" s="71"/>
      <c r="BR265" s="40"/>
      <c r="BS265" s="71"/>
      <c r="BT265" s="75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</row>
    <row r="266" spans="1:118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67">
        <v>0</v>
      </c>
      <c r="Y266" s="20">
        <v>0</v>
      </c>
      <c r="Z266" s="40">
        <v>0</v>
      </c>
      <c r="AA266" s="40">
        <v>0</v>
      </c>
      <c r="AB266" s="67">
        <v>0</v>
      </c>
      <c r="AC266" s="67">
        <v>1</v>
      </c>
      <c r="AD266" s="67">
        <v>0</v>
      </c>
      <c r="AE266" s="20">
        <v>0</v>
      </c>
      <c r="AF266" s="20">
        <v>0</v>
      </c>
      <c r="AG266" s="20">
        <v>0</v>
      </c>
      <c r="AI266" s="74"/>
      <c r="AJ266" s="20">
        <v>0</v>
      </c>
      <c r="AK266" s="67"/>
      <c r="AL266" s="67"/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T266" s="20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D266" s="20">
        <v>0</v>
      </c>
      <c r="BE266" s="20">
        <v>0</v>
      </c>
      <c r="BF266" s="20">
        <v>0</v>
      </c>
      <c r="BH266" s="40"/>
      <c r="BI266" s="40"/>
      <c r="BJ266" s="40"/>
      <c r="BK266" s="40"/>
      <c r="BL266" s="40"/>
      <c r="BM266" s="40"/>
      <c r="BN266" s="40"/>
      <c r="BO266" s="40"/>
      <c r="BP266" s="71"/>
      <c r="BQ266" s="71"/>
      <c r="BR266" s="40"/>
      <c r="BS266" s="71"/>
      <c r="BT266" s="75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</row>
    <row r="267" spans="1:118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67">
        <v>0</v>
      </c>
      <c r="Y267" s="20">
        <v>0</v>
      </c>
      <c r="Z267" s="40">
        <v>0</v>
      </c>
      <c r="AA267" s="40">
        <v>0</v>
      </c>
      <c r="AB267" s="67">
        <v>0</v>
      </c>
      <c r="AC267" s="67">
        <v>1</v>
      </c>
      <c r="AD267" s="67">
        <v>0</v>
      </c>
      <c r="AE267" s="20">
        <v>0</v>
      </c>
      <c r="AF267" s="20">
        <v>0</v>
      </c>
      <c r="AG267" s="20">
        <v>0</v>
      </c>
      <c r="AI267" s="74"/>
      <c r="AJ267" s="20">
        <v>0</v>
      </c>
      <c r="AK267" s="67"/>
      <c r="AL267" s="67"/>
      <c r="AM267" s="20">
        <v>0</v>
      </c>
      <c r="AN267" s="20">
        <v>0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T267" s="20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B267" s="20">
        <v>0</v>
      </c>
      <c r="BD267" s="20">
        <v>0</v>
      </c>
      <c r="BE267" s="20">
        <v>0</v>
      </c>
      <c r="BF267" s="20">
        <v>0</v>
      </c>
      <c r="BH267" s="40"/>
      <c r="BI267" s="40"/>
      <c r="BJ267" s="40"/>
      <c r="BK267" s="40"/>
      <c r="BL267" s="40"/>
      <c r="BM267" s="40"/>
      <c r="BN267" s="40"/>
      <c r="BO267" s="40"/>
      <c r="BP267" s="71"/>
      <c r="BQ267" s="71"/>
      <c r="BR267" s="40"/>
      <c r="BS267" s="71"/>
      <c r="BT267" s="75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</row>
    <row r="268" spans="1:118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67">
        <v>0</v>
      </c>
      <c r="Y268" s="20">
        <v>0</v>
      </c>
      <c r="Z268" s="40">
        <v>0</v>
      </c>
      <c r="AA268" s="40">
        <v>0</v>
      </c>
      <c r="AB268" s="67">
        <v>0</v>
      </c>
      <c r="AC268" s="67">
        <v>1</v>
      </c>
      <c r="AD268" s="67">
        <v>0</v>
      </c>
      <c r="AE268" s="20">
        <v>0</v>
      </c>
      <c r="AF268" s="20">
        <v>0</v>
      </c>
      <c r="AG268" s="20">
        <v>0</v>
      </c>
      <c r="AI268" s="74"/>
      <c r="AJ268" s="20">
        <v>0</v>
      </c>
      <c r="AK268" s="67"/>
      <c r="AL268" s="67"/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T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0</v>
      </c>
      <c r="BD268" s="20">
        <v>0</v>
      </c>
      <c r="BE268" s="20">
        <v>0</v>
      </c>
      <c r="BF268" s="20">
        <v>0</v>
      </c>
      <c r="BH268" s="40"/>
      <c r="BI268" s="40"/>
      <c r="BJ268" s="40"/>
      <c r="BK268" s="40"/>
      <c r="BL268" s="40"/>
      <c r="BM268" s="40"/>
      <c r="BN268" s="40"/>
      <c r="BO268" s="40"/>
      <c r="BP268" s="71"/>
      <c r="BQ268" s="71"/>
      <c r="BR268" s="40"/>
      <c r="BS268" s="71"/>
      <c r="BT268" s="75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</row>
    <row r="269" spans="1:118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67">
        <v>0</v>
      </c>
      <c r="Y269" s="20">
        <v>0</v>
      </c>
      <c r="Z269" s="40">
        <v>0</v>
      </c>
      <c r="AA269" s="40">
        <v>0</v>
      </c>
      <c r="AB269" s="67">
        <v>0</v>
      </c>
      <c r="AC269" s="67">
        <v>1</v>
      </c>
      <c r="AD269" s="67">
        <v>0</v>
      </c>
      <c r="AE269" s="20">
        <v>0</v>
      </c>
      <c r="AF269" s="20">
        <v>0</v>
      </c>
      <c r="AG269" s="20">
        <v>0</v>
      </c>
      <c r="AI269" s="74"/>
      <c r="AJ269" s="20">
        <v>0</v>
      </c>
      <c r="AK269" s="67"/>
      <c r="AL269" s="67"/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D269" s="20">
        <v>0</v>
      </c>
      <c r="BE269" s="20">
        <v>0</v>
      </c>
      <c r="BF269" s="20">
        <v>0</v>
      </c>
      <c r="BH269" s="40"/>
      <c r="BI269" s="40"/>
      <c r="BJ269" s="40"/>
      <c r="BK269" s="40"/>
      <c r="BL269" s="40"/>
      <c r="BM269" s="40"/>
      <c r="BN269" s="40"/>
      <c r="BO269" s="40"/>
      <c r="BP269" s="71"/>
      <c r="BQ269" s="71"/>
      <c r="BR269" s="40"/>
      <c r="BS269" s="71"/>
      <c r="BT269" s="75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</row>
    <row r="270" spans="1:118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67">
        <v>0</v>
      </c>
      <c r="Y270" s="20">
        <v>0</v>
      </c>
      <c r="Z270" s="40">
        <v>0</v>
      </c>
      <c r="AA270" s="40">
        <v>0</v>
      </c>
      <c r="AB270" s="67">
        <v>0</v>
      </c>
      <c r="AC270" s="67">
        <v>1</v>
      </c>
      <c r="AD270" s="67">
        <v>0</v>
      </c>
      <c r="AE270" s="20">
        <v>0</v>
      </c>
      <c r="AF270" s="20">
        <v>0</v>
      </c>
      <c r="AG270" s="20">
        <v>0</v>
      </c>
      <c r="AI270" s="74"/>
      <c r="AJ270" s="20">
        <v>0</v>
      </c>
      <c r="AK270" s="67"/>
      <c r="AL270" s="67"/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T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D270" s="20">
        <v>0</v>
      </c>
      <c r="BE270" s="20">
        <v>0</v>
      </c>
      <c r="BF270" s="20">
        <v>0</v>
      </c>
      <c r="BH270" s="40"/>
      <c r="BI270" s="40"/>
      <c r="BJ270" s="40"/>
      <c r="BK270" s="40"/>
      <c r="BL270" s="40"/>
      <c r="BM270" s="40"/>
      <c r="BN270" s="40"/>
      <c r="BO270" s="40"/>
      <c r="BP270" s="71"/>
      <c r="BQ270" s="71"/>
      <c r="BR270" s="40"/>
      <c r="BS270" s="71"/>
      <c r="BT270" s="75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</row>
    <row r="271" spans="1:118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67">
        <v>0</v>
      </c>
      <c r="Y271" s="20">
        <v>0</v>
      </c>
      <c r="Z271" s="40">
        <v>0</v>
      </c>
      <c r="AA271" s="40">
        <v>0</v>
      </c>
      <c r="AB271" s="67">
        <v>0</v>
      </c>
      <c r="AC271" s="67">
        <v>1</v>
      </c>
      <c r="AD271" s="67">
        <v>0</v>
      </c>
      <c r="AE271" s="20">
        <v>0</v>
      </c>
      <c r="AF271" s="20">
        <v>0</v>
      </c>
      <c r="AG271" s="20">
        <v>0</v>
      </c>
      <c r="AI271" s="74"/>
      <c r="AJ271" s="20">
        <v>0</v>
      </c>
      <c r="AK271" s="67"/>
      <c r="AL271" s="67"/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  <c r="AR271" s="20">
        <v>0</v>
      </c>
      <c r="AS271" s="20">
        <v>0</v>
      </c>
      <c r="AT271" s="20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B271" s="20">
        <v>0</v>
      </c>
      <c r="BD271" s="20">
        <v>0</v>
      </c>
      <c r="BE271" s="20">
        <v>0</v>
      </c>
      <c r="BF271" s="20">
        <v>0</v>
      </c>
      <c r="BH271" s="40"/>
      <c r="BI271" s="40"/>
      <c r="BJ271" s="40"/>
      <c r="BK271" s="40"/>
      <c r="BL271" s="40"/>
      <c r="BM271" s="40"/>
      <c r="BN271" s="40"/>
      <c r="BO271" s="40"/>
      <c r="BP271" s="71"/>
      <c r="BQ271" s="71"/>
      <c r="BR271" s="40"/>
      <c r="BS271" s="71"/>
      <c r="BT271" s="75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</row>
    <row r="272" spans="1:118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67">
        <v>0</v>
      </c>
      <c r="Y272" s="20">
        <v>0</v>
      </c>
      <c r="Z272" s="40">
        <v>0</v>
      </c>
      <c r="AA272" s="40">
        <v>0</v>
      </c>
      <c r="AB272" s="67">
        <v>0</v>
      </c>
      <c r="AC272" s="67">
        <v>1</v>
      </c>
      <c r="AD272" s="67">
        <v>0</v>
      </c>
      <c r="AE272" s="20">
        <v>0</v>
      </c>
      <c r="AF272" s="20">
        <v>0</v>
      </c>
      <c r="AG272" s="20">
        <v>0</v>
      </c>
      <c r="AI272" s="74"/>
      <c r="AJ272" s="20">
        <v>0</v>
      </c>
      <c r="AK272" s="67"/>
      <c r="AL272" s="67"/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T272" s="20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B272" s="20">
        <v>0</v>
      </c>
      <c r="BD272" s="20">
        <v>0</v>
      </c>
      <c r="BE272" s="20">
        <v>0</v>
      </c>
      <c r="BF272" s="20">
        <v>0</v>
      </c>
      <c r="BH272" s="40"/>
      <c r="BI272" s="40"/>
      <c r="BJ272" s="40"/>
      <c r="BK272" s="40"/>
      <c r="BL272" s="40"/>
      <c r="BM272" s="40"/>
      <c r="BN272" s="40"/>
      <c r="BO272" s="40"/>
      <c r="BP272" s="71"/>
      <c r="BQ272" s="71"/>
      <c r="BR272" s="40"/>
      <c r="BS272" s="71"/>
      <c r="BT272" s="75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</row>
    <row r="273" spans="1:118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67">
        <v>0</v>
      </c>
      <c r="Y273" s="20">
        <v>0</v>
      </c>
      <c r="Z273" s="40">
        <v>0</v>
      </c>
      <c r="AA273" s="40">
        <v>0</v>
      </c>
      <c r="AB273" s="67">
        <v>0</v>
      </c>
      <c r="AC273" s="67">
        <v>1</v>
      </c>
      <c r="AD273" s="67">
        <v>0</v>
      </c>
      <c r="AE273" s="20">
        <v>0</v>
      </c>
      <c r="AF273" s="20">
        <v>0</v>
      </c>
      <c r="AG273" s="20">
        <v>0</v>
      </c>
      <c r="AI273" s="74"/>
      <c r="AJ273" s="20">
        <v>0</v>
      </c>
      <c r="AK273" s="67"/>
      <c r="AL273" s="67"/>
      <c r="AM273" s="20">
        <v>0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T273" s="20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B273" s="20">
        <v>0</v>
      </c>
      <c r="BD273" s="20">
        <v>0</v>
      </c>
      <c r="BE273" s="20">
        <v>0</v>
      </c>
      <c r="BF273" s="20">
        <v>0</v>
      </c>
      <c r="BH273" s="40"/>
      <c r="BI273" s="40"/>
      <c r="BJ273" s="40"/>
      <c r="BK273" s="40"/>
      <c r="BL273" s="40"/>
      <c r="BM273" s="40"/>
      <c r="BN273" s="40"/>
      <c r="BO273" s="40"/>
      <c r="BP273" s="71"/>
      <c r="BQ273" s="71"/>
      <c r="BR273" s="40"/>
      <c r="BS273" s="71"/>
      <c r="BT273" s="75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</row>
    <row r="274" spans="1:118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67">
        <v>0</v>
      </c>
      <c r="Y274" s="20">
        <v>0</v>
      </c>
      <c r="Z274" s="40">
        <v>0</v>
      </c>
      <c r="AA274" s="40">
        <v>0</v>
      </c>
      <c r="AB274" s="67">
        <v>0</v>
      </c>
      <c r="AC274" s="67">
        <v>1</v>
      </c>
      <c r="AD274" s="67">
        <v>0</v>
      </c>
      <c r="AE274" s="20">
        <v>0</v>
      </c>
      <c r="AF274" s="20">
        <v>0</v>
      </c>
      <c r="AG274" s="20">
        <v>0</v>
      </c>
      <c r="AI274" s="74"/>
      <c r="AJ274" s="20">
        <v>0</v>
      </c>
      <c r="AK274" s="67"/>
      <c r="AL274" s="67"/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T274" s="20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B274" s="20">
        <v>0</v>
      </c>
      <c r="BD274" s="20">
        <v>0</v>
      </c>
      <c r="BE274" s="20">
        <v>0</v>
      </c>
      <c r="BF274" s="20">
        <v>0</v>
      </c>
      <c r="BH274" s="40"/>
      <c r="BI274" s="40"/>
      <c r="BJ274" s="40"/>
      <c r="BK274" s="40"/>
      <c r="BL274" s="40"/>
      <c r="BM274" s="40"/>
      <c r="BN274" s="40"/>
      <c r="BO274" s="40"/>
      <c r="BP274" s="71"/>
      <c r="BQ274" s="71"/>
      <c r="BR274" s="40"/>
      <c r="BS274" s="71"/>
      <c r="BT274" s="75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</row>
    <row r="275" spans="1:118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67">
        <v>0</v>
      </c>
      <c r="Y275" s="20">
        <v>0</v>
      </c>
      <c r="Z275" s="40">
        <v>0</v>
      </c>
      <c r="AA275" s="40">
        <v>0</v>
      </c>
      <c r="AB275" s="67">
        <v>0</v>
      </c>
      <c r="AC275" s="67">
        <v>1</v>
      </c>
      <c r="AD275" s="67">
        <v>0</v>
      </c>
      <c r="AE275" s="20">
        <v>0</v>
      </c>
      <c r="AF275" s="20">
        <v>0</v>
      </c>
      <c r="AG275" s="20">
        <v>0</v>
      </c>
      <c r="AI275" s="74"/>
      <c r="AJ275" s="20">
        <v>0</v>
      </c>
      <c r="AK275" s="67"/>
      <c r="AL275" s="67"/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T275" s="20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B275" s="20">
        <v>0</v>
      </c>
      <c r="BD275" s="20">
        <v>0</v>
      </c>
      <c r="BE275" s="20">
        <v>0</v>
      </c>
      <c r="BF275" s="20">
        <v>0</v>
      </c>
      <c r="BH275" s="40"/>
      <c r="BI275" s="40"/>
      <c r="BJ275" s="40"/>
      <c r="BK275" s="40"/>
      <c r="BL275" s="40"/>
      <c r="BM275" s="40"/>
      <c r="BN275" s="40"/>
      <c r="BO275" s="40"/>
      <c r="BP275" s="71"/>
      <c r="BQ275" s="71"/>
      <c r="BR275" s="40"/>
      <c r="BS275" s="71"/>
      <c r="BT275" s="75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</row>
    <row r="276" spans="1:118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67">
        <v>0</v>
      </c>
      <c r="Y276" s="20">
        <v>0</v>
      </c>
      <c r="Z276" s="40">
        <v>0</v>
      </c>
      <c r="AA276" s="40">
        <v>0</v>
      </c>
      <c r="AB276" s="67">
        <v>0</v>
      </c>
      <c r="AC276" s="67">
        <v>1</v>
      </c>
      <c r="AD276" s="67">
        <v>0</v>
      </c>
      <c r="AE276" s="20">
        <v>0</v>
      </c>
      <c r="AF276" s="20">
        <v>0</v>
      </c>
      <c r="AG276" s="20">
        <v>0</v>
      </c>
      <c r="AI276" s="74"/>
      <c r="AJ276" s="20">
        <v>0</v>
      </c>
      <c r="AK276" s="67"/>
      <c r="AL276" s="67"/>
      <c r="AM276" s="20">
        <v>0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T276" s="20">
        <v>0</v>
      </c>
      <c r="AW276" s="20">
        <v>0</v>
      </c>
      <c r="AX276" s="20">
        <v>0</v>
      </c>
      <c r="AY276" s="20">
        <v>0</v>
      </c>
      <c r="AZ276" s="20">
        <v>0</v>
      </c>
      <c r="BA276" s="20">
        <v>0</v>
      </c>
      <c r="BB276" s="20">
        <v>0</v>
      </c>
      <c r="BD276" s="20">
        <v>0</v>
      </c>
      <c r="BE276" s="20">
        <v>0</v>
      </c>
      <c r="BF276" s="20">
        <v>0</v>
      </c>
      <c r="BH276" s="40"/>
      <c r="BI276" s="40"/>
      <c r="BJ276" s="40"/>
      <c r="BK276" s="40"/>
      <c r="BL276" s="40"/>
      <c r="BM276" s="40"/>
      <c r="BN276" s="40"/>
      <c r="BO276" s="40"/>
      <c r="BP276" s="71"/>
      <c r="BQ276" s="71"/>
      <c r="BR276" s="40"/>
      <c r="BS276" s="71"/>
      <c r="BT276" s="75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</row>
    <row r="277" spans="1:118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67">
        <v>0</v>
      </c>
      <c r="Y277" s="20">
        <v>0</v>
      </c>
      <c r="Z277" s="40">
        <v>0</v>
      </c>
      <c r="AA277" s="40">
        <v>0</v>
      </c>
      <c r="AB277" s="67">
        <v>0</v>
      </c>
      <c r="AC277" s="67">
        <v>1</v>
      </c>
      <c r="AD277" s="67">
        <v>0</v>
      </c>
      <c r="AE277" s="20">
        <v>0</v>
      </c>
      <c r="AF277" s="20">
        <v>0</v>
      </c>
      <c r="AG277" s="20">
        <v>0</v>
      </c>
      <c r="AI277" s="74"/>
      <c r="AJ277" s="20">
        <v>0</v>
      </c>
      <c r="AK277" s="67"/>
      <c r="AL277" s="67"/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T277" s="20">
        <v>0</v>
      </c>
      <c r="AW277" s="20">
        <v>0</v>
      </c>
      <c r="AX277" s="20">
        <v>0</v>
      </c>
      <c r="AY277" s="20">
        <v>0</v>
      </c>
      <c r="AZ277" s="20">
        <v>0</v>
      </c>
      <c r="BA277" s="20">
        <v>0</v>
      </c>
      <c r="BB277" s="20">
        <v>0</v>
      </c>
      <c r="BD277" s="20">
        <v>0</v>
      </c>
      <c r="BE277" s="20">
        <v>0</v>
      </c>
      <c r="BF277" s="20">
        <v>0</v>
      </c>
      <c r="BH277" s="40"/>
      <c r="BI277" s="40"/>
      <c r="BJ277" s="40"/>
      <c r="BK277" s="40"/>
      <c r="BL277" s="40"/>
      <c r="BM277" s="40"/>
      <c r="BN277" s="40"/>
      <c r="BO277" s="40"/>
      <c r="BP277" s="71"/>
      <c r="BQ277" s="71"/>
      <c r="BR277" s="40"/>
      <c r="BS277" s="71"/>
      <c r="BT277" s="75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</row>
    <row r="278" spans="1:118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67">
        <v>0</v>
      </c>
      <c r="Y278" s="20">
        <v>0</v>
      </c>
      <c r="Z278" s="40">
        <v>0</v>
      </c>
      <c r="AA278" s="40">
        <v>0</v>
      </c>
      <c r="AB278" s="67">
        <v>0</v>
      </c>
      <c r="AC278" s="67">
        <v>1</v>
      </c>
      <c r="AD278" s="67">
        <v>0</v>
      </c>
      <c r="AE278" s="20">
        <v>0</v>
      </c>
      <c r="AF278" s="20">
        <v>0</v>
      </c>
      <c r="AG278" s="20">
        <v>0</v>
      </c>
      <c r="AI278" s="74"/>
      <c r="AJ278" s="20">
        <v>0</v>
      </c>
      <c r="AK278" s="67"/>
      <c r="AL278" s="67"/>
      <c r="AM278" s="20">
        <v>0</v>
      </c>
      <c r="AN278" s="20">
        <v>0</v>
      </c>
      <c r="AO278" s="20">
        <v>0</v>
      </c>
      <c r="AP278" s="20">
        <v>0</v>
      </c>
      <c r="AQ278" s="20">
        <v>0</v>
      </c>
      <c r="AR278" s="20">
        <v>0</v>
      </c>
      <c r="AS278" s="20">
        <v>0</v>
      </c>
      <c r="AT278" s="20">
        <v>0</v>
      </c>
      <c r="AW278" s="20">
        <v>0</v>
      </c>
      <c r="AX278" s="20">
        <v>0</v>
      </c>
      <c r="AY278" s="20">
        <v>0</v>
      </c>
      <c r="AZ278" s="20">
        <v>0</v>
      </c>
      <c r="BA278" s="20">
        <v>0</v>
      </c>
      <c r="BB278" s="20">
        <v>0</v>
      </c>
      <c r="BD278" s="20">
        <v>0</v>
      </c>
      <c r="BE278" s="20">
        <v>0</v>
      </c>
      <c r="BF278" s="20">
        <v>0</v>
      </c>
      <c r="BH278" s="40"/>
      <c r="BI278" s="40"/>
      <c r="BJ278" s="40"/>
      <c r="BK278" s="40"/>
      <c r="BL278" s="40"/>
      <c r="BM278" s="40"/>
      <c r="BN278" s="40"/>
      <c r="BO278" s="40"/>
      <c r="BP278" s="71"/>
      <c r="BQ278" s="71"/>
      <c r="BR278" s="40"/>
      <c r="BS278" s="71"/>
      <c r="BT278" s="75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</row>
    <row r="279" spans="1:118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67">
        <v>0</v>
      </c>
      <c r="Y279" s="20">
        <v>0</v>
      </c>
      <c r="Z279" s="40">
        <v>0</v>
      </c>
      <c r="AA279" s="40">
        <v>0</v>
      </c>
      <c r="AB279" s="67">
        <v>0</v>
      </c>
      <c r="AC279" s="67">
        <v>1</v>
      </c>
      <c r="AD279" s="67">
        <v>0</v>
      </c>
      <c r="AE279" s="20">
        <v>0</v>
      </c>
      <c r="AF279" s="20">
        <v>0</v>
      </c>
      <c r="AG279" s="20">
        <v>0</v>
      </c>
      <c r="AI279" s="74"/>
      <c r="AJ279" s="20">
        <v>0</v>
      </c>
      <c r="AK279" s="67"/>
      <c r="AL279" s="67"/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T279" s="20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B279" s="20">
        <v>0</v>
      </c>
      <c r="BD279" s="20">
        <v>0</v>
      </c>
      <c r="BE279" s="20">
        <v>0</v>
      </c>
      <c r="BF279" s="20">
        <v>0</v>
      </c>
      <c r="BH279" s="40"/>
      <c r="BI279" s="40"/>
      <c r="BJ279" s="40"/>
      <c r="BK279" s="40"/>
      <c r="BL279" s="40"/>
      <c r="BM279" s="40"/>
      <c r="BN279" s="40"/>
      <c r="BO279" s="40"/>
      <c r="BP279" s="71"/>
      <c r="BQ279" s="71"/>
      <c r="BR279" s="40"/>
      <c r="BS279" s="71"/>
      <c r="BT279" s="75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</row>
    <row r="280" spans="1:118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67">
        <v>0</v>
      </c>
      <c r="Y280" s="20">
        <v>0</v>
      </c>
      <c r="Z280" s="40">
        <v>0</v>
      </c>
      <c r="AA280" s="40">
        <v>0</v>
      </c>
      <c r="AB280" s="67">
        <v>0</v>
      </c>
      <c r="AC280" s="67">
        <v>1</v>
      </c>
      <c r="AD280" s="67">
        <v>0</v>
      </c>
      <c r="AE280" s="20">
        <v>0</v>
      </c>
      <c r="AF280" s="20">
        <v>0</v>
      </c>
      <c r="AG280" s="20">
        <v>0</v>
      </c>
      <c r="AI280" s="74"/>
      <c r="AJ280" s="20">
        <v>0</v>
      </c>
      <c r="AK280" s="67"/>
      <c r="AL280" s="67"/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T280" s="20">
        <v>0</v>
      </c>
      <c r="AW280" s="20">
        <v>0</v>
      </c>
      <c r="AX280" s="20">
        <v>0</v>
      </c>
      <c r="AY280" s="20">
        <v>0</v>
      </c>
      <c r="AZ280" s="20">
        <v>0</v>
      </c>
      <c r="BA280" s="20">
        <v>0</v>
      </c>
      <c r="BB280" s="20">
        <v>0</v>
      </c>
      <c r="BD280" s="20">
        <v>0</v>
      </c>
      <c r="BE280" s="20">
        <v>0</v>
      </c>
      <c r="BF280" s="20">
        <v>0</v>
      </c>
      <c r="BH280" s="40"/>
      <c r="BI280" s="40"/>
      <c r="BJ280" s="40"/>
      <c r="BK280" s="40"/>
      <c r="BL280" s="40"/>
      <c r="BM280" s="40"/>
      <c r="BN280" s="40"/>
      <c r="BO280" s="40"/>
      <c r="BP280" s="71"/>
      <c r="BQ280" s="71"/>
      <c r="BR280" s="40"/>
      <c r="BS280" s="71"/>
      <c r="BT280" s="75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</row>
    <row r="281" spans="1:118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67">
        <v>0</v>
      </c>
      <c r="Y281" s="20">
        <v>0</v>
      </c>
      <c r="Z281" s="40">
        <v>0</v>
      </c>
      <c r="AA281" s="40">
        <v>0</v>
      </c>
      <c r="AB281" s="67">
        <v>0</v>
      </c>
      <c r="AC281" s="67">
        <v>1</v>
      </c>
      <c r="AD281" s="67">
        <v>0</v>
      </c>
      <c r="AE281" s="20">
        <v>0</v>
      </c>
      <c r="AF281" s="20">
        <v>0</v>
      </c>
      <c r="AG281" s="20">
        <v>0</v>
      </c>
      <c r="AI281" s="74"/>
      <c r="AJ281" s="20">
        <v>0</v>
      </c>
      <c r="AK281" s="67"/>
      <c r="AL281" s="67"/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T281" s="20">
        <v>0</v>
      </c>
      <c r="AW281" s="20">
        <v>0</v>
      </c>
      <c r="AX281" s="20">
        <v>0</v>
      </c>
      <c r="AY281" s="20">
        <v>0</v>
      </c>
      <c r="AZ281" s="20">
        <v>0</v>
      </c>
      <c r="BA281" s="20">
        <v>0</v>
      </c>
      <c r="BB281" s="20">
        <v>0</v>
      </c>
      <c r="BD281" s="20">
        <v>0</v>
      </c>
      <c r="BE281" s="20">
        <v>0</v>
      </c>
      <c r="BF281" s="20">
        <v>0</v>
      </c>
      <c r="BH281" s="40"/>
      <c r="BI281" s="40"/>
      <c r="BJ281" s="40"/>
      <c r="BK281" s="40"/>
      <c r="BL281" s="40"/>
      <c r="BM281" s="40"/>
      <c r="BN281" s="40"/>
      <c r="BO281" s="40"/>
      <c r="BP281" s="71"/>
      <c r="BQ281" s="71"/>
      <c r="BR281" s="40"/>
      <c r="BS281" s="71"/>
      <c r="BT281" s="75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</row>
    <row r="282" spans="1:118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67">
        <v>0</v>
      </c>
      <c r="Y282" s="20">
        <v>0</v>
      </c>
      <c r="Z282" s="40">
        <v>0</v>
      </c>
      <c r="AA282" s="40">
        <v>0</v>
      </c>
      <c r="AB282" s="67">
        <v>0</v>
      </c>
      <c r="AC282" s="67">
        <v>1</v>
      </c>
      <c r="AD282" s="67">
        <v>0</v>
      </c>
      <c r="AE282" s="20">
        <v>0</v>
      </c>
      <c r="AF282" s="20">
        <v>0</v>
      </c>
      <c r="AG282" s="20">
        <v>0</v>
      </c>
      <c r="AI282" s="74"/>
      <c r="AJ282" s="20">
        <v>0</v>
      </c>
      <c r="AK282" s="67"/>
      <c r="AL282" s="67"/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T282" s="20">
        <v>0</v>
      </c>
      <c r="AW282" s="20">
        <v>0</v>
      </c>
      <c r="AX282" s="20">
        <v>0</v>
      </c>
      <c r="AY282" s="20">
        <v>0</v>
      </c>
      <c r="AZ282" s="20">
        <v>0</v>
      </c>
      <c r="BA282" s="20">
        <v>0</v>
      </c>
      <c r="BB282" s="20">
        <v>0</v>
      </c>
      <c r="BD282" s="20">
        <v>0</v>
      </c>
      <c r="BE282" s="20">
        <v>0</v>
      </c>
      <c r="BF282" s="20">
        <v>0</v>
      </c>
      <c r="BH282" s="40"/>
      <c r="BI282" s="40"/>
      <c r="BJ282" s="40"/>
      <c r="BK282" s="40"/>
      <c r="BL282" s="40"/>
      <c r="BM282" s="40"/>
      <c r="BN282" s="40"/>
      <c r="BO282" s="40"/>
      <c r="BP282" s="71"/>
      <c r="BQ282" s="71"/>
      <c r="BR282" s="40"/>
      <c r="BS282" s="71"/>
      <c r="BT282" s="75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</row>
    <row r="283" spans="1:118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67">
        <v>0</v>
      </c>
      <c r="Y283" s="20">
        <v>0</v>
      </c>
      <c r="Z283" s="40">
        <v>0</v>
      </c>
      <c r="AA283" s="40">
        <v>0</v>
      </c>
      <c r="AB283" s="67">
        <v>0</v>
      </c>
      <c r="AC283" s="67">
        <v>1</v>
      </c>
      <c r="AD283" s="67">
        <v>0</v>
      </c>
      <c r="AE283" s="20">
        <v>0</v>
      </c>
      <c r="AF283" s="20">
        <v>0</v>
      </c>
      <c r="AG283" s="20">
        <v>0</v>
      </c>
      <c r="AI283" s="74"/>
      <c r="AJ283" s="20">
        <v>0</v>
      </c>
      <c r="AK283" s="67"/>
      <c r="AL283" s="67"/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T283" s="20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B283" s="20">
        <v>0</v>
      </c>
      <c r="BD283" s="20">
        <v>0</v>
      </c>
      <c r="BE283" s="20">
        <v>0</v>
      </c>
      <c r="BF283" s="20">
        <v>0</v>
      </c>
      <c r="BH283" s="40"/>
      <c r="BI283" s="40"/>
      <c r="BJ283" s="40"/>
      <c r="BK283" s="40"/>
      <c r="BL283" s="40"/>
      <c r="BM283" s="40"/>
      <c r="BN283" s="40"/>
      <c r="BO283" s="40"/>
      <c r="BP283" s="71"/>
      <c r="BQ283" s="71"/>
      <c r="BR283" s="40"/>
      <c r="BS283" s="71"/>
      <c r="BT283" s="75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</row>
    <row r="284" spans="1:118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67">
        <v>0</v>
      </c>
      <c r="Y284" s="20">
        <v>0</v>
      </c>
      <c r="Z284" s="40">
        <v>0</v>
      </c>
      <c r="AA284" s="40">
        <v>0</v>
      </c>
      <c r="AB284" s="67">
        <v>0</v>
      </c>
      <c r="AC284" s="67">
        <v>1</v>
      </c>
      <c r="AD284" s="67">
        <v>0</v>
      </c>
      <c r="AE284" s="20">
        <v>0</v>
      </c>
      <c r="AF284" s="20">
        <v>0</v>
      </c>
      <c r="AG284" s="20">
        <v>0</v>
      </c>
      <c r="AI284" s="74"/>
      <c r="AJ284" s="20">
        <v>0</v>
      </c>
      <c r="AK284" s="67"/>
      <c r="AL284" s="67"/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T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B284" s="20">
        <v>0</v>
      </c>
      <c r="BD284" s="20">
        <v>0</v>
      </c>
      <c r="BE284" s="20">
        <v>0</v>
      </c>
      <c r="BF284" s="20">
        <v>0</v>
      </c>
      <c r="BH284" s="40"/>
      <c r="BI284" s="40"/>
      <c r="BJ284" s="40"/>
      <c r="BK284" s="40"/>
      <c r="BL284" s="40"/>
      <c r="BM284" s="40"/>
      <c r="BN284" s="40"/>
      <c r="BO284" s="40"/>
      <c r="BP284" s="71"/>
      <c r="BQ284" s="71"/>
      <c r="BR284" s="40"/>
      <c r="BS284" s="71"/>
      <c r="BT284" s="75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</row>
    <row r="285" spans="1:118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67">
        <v>0</v>
      </c>
      <c r="Y285" s="20">
        <v>0</v>
      </c>
      <c r="Z285" s="40">
        <v>0</v>
      </c>
      <c r="AA285" s="40">
        <v>0</v>
      </c>
      <c r="AB285" s="67">
        <v>0</v>
      </c>
      <c r="AC285" s="67">
        <v>1</v>
      </c>
      <c r="AD285" s="67">
        <v>0</v>
      </c>
      <c r="AE285" s="20">
        <v>0</v>
      </c>
      <c r="AF285" s="20">
        <v>0</v>
      </c>
      <c r="AG285" s="20">
        <v>0</v>
      </c>
      <c r="AI285" s="74"/>
      <c r="AJ285" s="20">
        <v>0</v>
      </c>
      <c r="AK285" s="67"/>
      <c r="AL285" s="67"/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T285" s="20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B285" s="20">
        <v>0</v>
      </c>
      <c r="BD285" s="20">
        <v>0</v>
      </c>
      <c r="BE285" s="20">
        <v>0</v>
      </c>
      <c r="BF285" s="20">
        <v>0</v>
      </c>
      <c r="BH285" s="40"/>
      <c r="BI285" s="40"/>
      <c r="BJ285" s="40"/>
      <c r="BK285" s="40"/>
      <c r="BL285" s="40"/>
      <c r="BM285" s="40"/>
      <c r="BN285" s="40"/>
      <c r="BO285" s="40"/>
      <c r="BP285" s="71"/>
      <c r="BQ285" s="71"/>
      <c r="BR285" s="40"/>
      <c r="BS285" s="71"/>
      <c r="BT285" s="75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</row>
    <row r="286" spans="1:118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67">
        <v>0</v>
      </c>
      <c r="Y286" s="20">
        <v>0</v>
      </c>
      <c r="Z286" s="40">
        <v>0</v>
      </c>
      <c r="AA286" s="40">
        <v>0</v>
      </c>
      <c r="AB286" s="67">
        <v>0</v>
      </c>
      <c r="AC286" s="67">
        <v>1</v>
      </c>
      <c r="AD286" s="67">
        <v>0</v>
      </c>
      <c r="AE286" s="20">
        <v>0</v>
      </c>
      <c r="AF286" s="20">
        <v>0</v>
      </c>
      <c r="AG286" s="20">
        <v>0</v>
      </c>
      <c r="AI286" s="74"/>
      <c r="AJ286" s="20">
        <v>0</v>
      </c>
      <c r="AK286" s="67"/>
      <c r="AL286" s="67"/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T286" s="20">
        <v>0</v>
      </c>
      <c r="AW286" s="20">
        <v>0</v>
      </c>
      <c r="AX286" s="20">
        <v>0</v>
      </c>
      <c r="AY286" s="20">
        <v>0</v>
      </c>
      <c r="AZ286" s="20">
        <v>0</v>
      </c>
      <c r="BA286" s="20">
        <v>0</v>
      </c>
      <c r="BB286" s="20">
        <v>0</v>
      </c>
      <c r="BD286" s="20">
        <v>0</v>
      </c>
      <c r="BE286" s="20">
        <v>0</v>
      </c>
      <c r="BF286" s="20">
        <v>0</v>
      </c>
      <c r="BH286" s="40"/>
      <c r="BI286" s="40"/>
      <c r="BJ286" s="40"/>
      <c r="BK286" s="40"/>
      <c r="BL286" s="40"/>
      <c r="BM286" s="40"/>
      <c r="BN286" s="40"/>
      <c r="BO286" s="40"/>
      <c r="BP286" s="71"/>
      <c r="BQ286" s="71"/>
      <c r="BR286" s="40"/>
      <c r="BS286" s="71"/>
      <c r="BT286" s="75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</row>
    <row r="287" spans="1:118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67">
        <v>0</v>
      </c>
      <c r="Y287" s="20">
        <v>0</v>
      </c>
      <c r="Z287" s="40">
        <v>0</v>
      </c>
      <c r="AA287" s="40">
        <v>0</v>
      </c>
      <c r="AB287" s="67">
        <v>0</v>
      </c>
      <c r="AC287" s="67">
        <v>1</v>
      </c>
      <c r="AD287" s="67">
        <v>0</v>
      </c>
      <c r="AE287" s="20">
        <v>0</v>
      </c>
      <c r="AF287" s="20">
        <v>0</v>
      </c>
      <c r="AG287" s="20">
        <v>0</v>
      </c>
      <c r="AI287" s="74"/>
      <c r="AJ287" s="20">
        <v>0</v>
      </c>
      <c r="AK287" s="67"/>
      <c r="AL287" s="67"/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T287" s="20">
        <v>0</v>
      </c>
      <c r="AW287" s="20">
        <v>0</v>
      </c>
      <c r="AX287" s="20">
        <v>0</v>
      </c>
      <c r="AY287" s="20">
        <v>0</v>
      </c>
      <c r="AZ287" s="20">
        <v>0</v>
      </c>
      <c r="BA287" s="20">
        <v>0</v>
      </c>
      <c r="BB287" s="20">
        <v>0</v>
      </c>
      <c r="BD287" s="20">
        <v>0</v>
      </c>
      <c r="BE287" s="20">
        <v>0</v>
      </c>
      <c r="BF287" s="20">
        <v>0</v>
      </c>
      <c r="BH287" s="40"/>
      <c r="BI287" s="40"/>
      <c r="BJ287" s="40"/>
      <c r="BK287" s="40"/>
      <c r="BL287" s="40"/>
      <c r="BM287" s="40"/>
      <c r="BN287" s="40"/>
      <c r="BO287" s="40"/>
      <c r="BP287" s="71"/>
      <c r="BQ287" s="71"/>
      <c r="BR287" s="40"/>
      <c r="BS287" s="71"/>
      <c r="BT287" s="75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</row>
    <row r="288" spans="1:118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67">
        <v>0</v>
      </c>
      <c r="Y288" s="20">
        <v>0</v>
      </c>
      <c r="Z288" s="40">
        <v>0</v>
      </c>
      <c r="AA288" s="40">
        <v>0</v>
      </c>
      <c r="AB288" s="67">
        <v>0</v>
      </c>
      <c r="AC288" s="67">
        <v>1</v>
      </c>
      <c r="AD288" s="67">
        <v>0</v>
      </c>
      <c r="AE288" s="20">
        <v>0</v>
      </c>
      <c r="AF288" s="20">
        <v>0</v>
      </c>
      <c r="AG288" s="20">
        <v>0</v>
      </c>
      <c r="AI288" s="74"/>
      <c r="AJ288" s="20">
        <v>0</v>
      </c>
      <c r="AK288" s="67"/>
      <c r="AL288" s="67"/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T288" s="20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B288" s="20">
        <v>0</v>
      </c>
      <c r="BD288" s="20">
        <v>0</v>
      </c>
      <c r="BE288" s="20">
        <v>0</v>
      </c>
      <c r="BF288" s="20">
        <v>0</v>
      </c>
      <c r="BH288" s="40"/>
      <c r="BI288" s="40"/>
      <c r="BJ288" s="40"/>
      <c r="BK288" s="40"/>
      <c r="BL288" s="40"/>
      <c r="BM288" s="40"/>
      <c r="BN288" s="40"/>
      <c r="BO288" s="40"/>
      <c r="BP288" s="71"/>
      <c r="BQ288" s="71"/>
      <c r="BR288" s="40"/>
      <c r="BS288" s="71"/>
      <c r="BT288" s="75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</row>
    <row r="289" spans="1:118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67">
        <v>0</v>
      </c>
      <c r="Y289" s="20">
        <v>0</v>
      </c>
      <c r="Z289" s="40">
        <v>0</v>
      </c>
      <c r="AA289" s="40">
        <v>0</v>
      </c>
      <c r="AB289" s="67">
        <v>0</v>
      </c>
      <c r="AC289" s="67">
        <v>1</v>
      </c>
      <c r="AD289" s="67">
        <v>0</v>
      </c>
      <c r="AE289" s="20">
        <v>0</v>
      </c>
      <c r="AF289" s="20">
        <v>0</v>
      </c>
      <c r="AG289" s="20">
        <v>0</v>
      </c>
      <c r="AI289" s="74"/>
      <c r="AJ289" s="20">
        <v>0</v>
      </c>
      <c r="AK289" s="67"/>
      <c r="AL289" s="67"/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T289" s="20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B289" s="20">
        <v>0</v>
      </c>
      <c r="BD289" s="20">
        <v>0</v>
      </c>
      <c r="BE289" s="20">
        <v>0</v>
      </c>
      <c r="BF289" s="20">
        <v>0</v>
      </c>
      <c r="BH289" s="40"/>
      <c r="BI289" s="40"/>
      <c r="BJ289" s="40"/>
      <c r="BK289" s="40"/>
      <c r="BL289" s="40"/>
      <c r="BM289" s="40"/>
      <c r="BN289" s="40"/>
      <c r="BO289" s="40"/>
      <c r="BP289" s="71"/>
      <c r="BQ289" s="71"/>
      <c r="BR289" s="40"/>
      <c r="BS289" s="71"/>
      <c r="BT289" s="75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</row>
    <row r="290" spans="1:118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67">
        <v>0</v>
      </c>
      <c r="Y290" s="20">
        <v>0</v>
      </c>
      <c r="Z290" s="40">
        <v>0</v>
      </c>
      <c r="AA290" s="40">
        <v>0</v>
      </c>
      <c r="AB290" s="67">
        <v>0</v>
      </c>
      <c r="AC290" s="67">
        <v>1</v>
      </c>
      <c r="AD290" s="67">
        <v>0</v>
      </c>
      <c r="AE290" s="20">
        <v>0</v>
      </c>
      <c r="AF290" s="20">
        <v>0</v>
      </c>
      <c r="AG290" s="20">
        <v>0</v>
      </c>
      <c r="AI290" s="74"/>
      <c r="AJ290" s="20">
        <v>0</v>
      </c>
      <c r="AK290" s="67"/>
      <c r="AL290" s="67"/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T290" s="20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B290" s="20">
        <v>0</v>
      </c>
      <c r="BD290" s="20">
        <v>0</v>
      </c>
      <c r="BE290" s="20">
        <v>0</v>
      </c>
      <c r="BF290" s="20">
        <v>0</v>
      </c>
      <c r="BH290" s="40"/>
      <c r="BI290" s="40"/>
      <c r="BJ290" s="40"/>
      <c r="BK290" s="40"/>
      <c r="BL290" s="40"/>
      <c r="BM290" s="40"/>
      <c r="BN290" s="40"/>
      <c r="BO290" s="40"/>
      <c r="BP290" s="71"/>
      <c r="BQ290" s="71"/>
      <c r="BR290" s="40"/>
      <c r="BS290" s="71"/>
      <c r="BT290" s="75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</row>
    <row r="291" spans="1:118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67">
        <v>0</v>
      </c>
      <c r="Y291" s="20">
        <v>0</v>
      </c>
      <c r="Z291" s="40">
        <v>0</v>
      </c>
      <c r="AA291" s="40">
        <v>0</v>
      </c>
      <c r="AB291" s="67">
        <v>0</v>
      </c>
      <c r="AC291" s="67">
        <v>1</v>
      </c>
      <c r="AD291" s="67">
        <v>0</v>
      </c>
      <c r="AE291" s="20">
        <v>0</v>
      </c>
      <c r="AF291" s="20">
        <v>0</v>
      </c>
      <c r="AG291" s="20">
        <v>0</v>
      </c>
      <c r="AI291" s="74"/>
      <c r="AJ291" s="20">
        <v>0</v>
      </c>
      <c r="AK291" s="67"/>
      <c r="AL291" s="67"/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T291" s="20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B291" s="20">
        <v>0</v>
      </c>
      <c r="BD291" s="20">
        <v>0</v>
      </c>
      <c r="BE291" s="20">
        <v>0</v>
      </c>
      <c r="BF291" s="20">
        <v>0</v>
      </c>
      <c r="BH291" s="40"/>
      <c r="BI291" s="40"/>
      <c r="BJ291" s="40"/>
      <c r="BK291" s="40"/>
      <c r="BL291" s="40"/>
      <c r="BM291" s="40"/>
      <c r="BN291" s="40"/>
      <c r="BO291" s="40"/>
      <c r="BP291" s="71"/>
      <c r="BQ291" s="71"/>
      <c r="BR291" s="40"/>
      <c r="BS291" s="71"/>
      <c r="BT291" s="75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</row>
    <row r="292" spans="1:118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67">
        <v>0</v>
      </c>
      <c r="Y292" s="20">
        <v>0</v>
      </c>
      <c r="Z292" s="40">
        <v>0</v>
      </c>
      <c r="AA292" s="40">
        <v>0</v>
      </c>
      <c r="AB292" s="67">
        <v>0</v>
      </c>
      <c r="AC292" s="67">
        <v>1</v>
      </c>
      <c r="AD292" s="67">
        <v>0</v>
      </c>
      <c r="AE292" s="20">
        <v>0</v>
      </c>
      <c r="AF292" s="20">
        <v>0</v>
      </c>
      <c r="AG292" s="20">
        <v>0</v>
      </c>
      <c r="AI292" s="74"/>
      <c r="AJ292" s="20">
        <v>0</v>
      </c>
      <c r="AK292" s="67"/>
      <c r="AL292" s="67"/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T292" s="20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B292" s="20">
        <v>0</v>
      </c>
      <c r="BD292" s="20">
        <v>0</v>
      </c>
      <c r="BE292" s="20">
        <v>0</v>
      </c>
      <c r="BF292" s="20">
        <v>0</v>
      </c>
      <c r="BH292" s="40"/>
      <c r="BI292" s="40"/>
      <c r="BJ292" s="40"/>
      <c r="BK292" s="40"/>
      <c r="BL292" s="40"/>
      <c r="BM292" s="40"/>
      <c r="BN292" s="40"/>
      <c r="BO292" s="40"/>
      <c r="BP292" s="71"/>
      <c r="BQ292" s="71"/>
      <c r="BR292" s="40"/>
      <c r="BS292" s="71"/>
      <c r="BT292" s="75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</row>
    <row r="293" spans="1:118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67">
        <v>0</v>
      </c>
      <c r="Y293" s="20">
        <v>0</v>
      </c>
      <c r="Z293" s="40">
        <v>0</v>
      </c>
      <c r="AA293" s="40">
        <v>0</v>
      </c>
      <c r="AB293" s="67">
        <v>0</v>
      </c>
      <c r="AC293" s="67">
        <v>1</v>
      </c>
      <c r="AD293" s="67">
        <v>0</v>
      </c>
      <c r="AE293" s="20">
        <v>0</v>
      </c>
      <c r="AF293" s="20">
        <v>0</v>
      </c>
      <c r="AG293" s="20">
        <v>0</v>
      </c>
      <c r="AI293" s="74"/>
      <c r="AJ293" s="20">
        <v>0</v>
      </c>
      <c r="AK293" s="67"/>
      <c r="AL293" s="67"/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T293" s="20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B293" s="20">
        <v>0</v>
      </c>
      <c r="BD293" s="20">
        <v>0</v>
      </c>
      <c r="BE293" s="20">
        <v>0</v>
      </c>
      <c r="BF293" s="20">
        <v>0</v>
      </c>
      <c r="BH293" s="40"/>
      <c r="BI293" s="40"/>
      <c r="BJ293" s="40"/>
      <c r="BK293" s="40"/>
      <c r="BL293" s="40"/>
      <c r="BM293" s="40"/>
      <c r="BN293" s="40"/>
      <c r="BO293" s="40"/>
      <c r="BP293" s="71"/>
      <c r="BQ293" s="71"/>
      <c r="BR293" s="40"/>
      <c r="BS293" s="71"/>
      <c r="BT293" s="75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</row>
    <row r="294" spans="1:118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67">
        <v>0</v>
      </c>
      <c r="Y294" s="20">
        <v>0</v>
      </c>
      <c r="Z294" s="40">
        <v>0</v>
      </c>
      <c r="AA294" s="40">
        <v>0</v>
      </c>
      <c r="AB294" s="67">
        <v>0</v>
      </c>
      <c r="AC294" s="67">
        <v>1</v>
      </c>
      <c r="AD294" s="67">
        <v>0</v>
      </c>
      <c r="AE294" s="20">
        <v>0</v>
      </c>
      <c r="AF294" s="20">
        <v>0</v>
      </c>
      <c r="AG294" s="20">
        <v>0</v>
      </c>
      <c r="AI294" s="74"/>
      <c r="AJ294" s="20">
        <v>0</v>
      </c>
      <c r="AK294" s="67"/>
      <c r="AL294" s="67"/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T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D294" s="20">
        <v>0</v>
      </c>
      <c r="BE294" s="20">
        <v>0</v>
      </c>
      <c r="BF294" s="20">
        <v>0</v>
      </c>
      <c r="BH294" s="40"/>
      <c r="BI294" s="40"/>
      <c r="BJ294" s="40"/>
      <c r="BK294" s="40"/>
      <c r="BL294" s="40"/>
      <c r="BM294" s="40"/>
      <c r="BN294" s="40"/>
      <c r="BO294" s="40"/>
      <c r="BP294" s="71"/>
      <c r="BQ294" s="71"/>
      <c r="BR294" s="40"/>
      <c r="BS294" s="71"/>
      <c r="BT294" s="75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</row>
    <row r="295" spans="1:118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67">
        <v>0</v>
      </c>
      <c r="Y295" s="20">
        <v>0</v>
      </c>
      <c r="Z295" s="40">
        <v>0</v>
      </c>
      <c r="AA295" s="40">
        <v>0</v>
      </c>
      <c r="AB295" s="67">
        <v>0</v>
      </c>
      <c r="AC295" s="67">
        <v>1</v>
      </c>
      <c r="AD295" s="67">
        <v>0</v>
      </c>
      <c r="AE295" s="20">
        <v>0</v>
      </c>
      <c r="AF295" s="20">
        <v>0</v>
      </c>
      <c r="AG295" s="20">
        <v>0</v>
      </c>
      <c r="AI295" s="74"/>
      <c r="AJ295" s="20">
        <v>0</v>
      </c>
      <c r="AK295" s="67"/>
      <c r="AL295" s="67"/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T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B295" s="20">
        <v>0</v>
      </c>
      <c r="BD295" s="20">
        <v>0</v>
      </c>
      <c r="BE295" s="20">
        <v>0</v>
      </c>
      <c r="BF295" s="20">
        <v>0</v>
      </c>
      <c r="BH295" s="40"/>
      <c r="BI295" s="40"/>
      <c r="BJ295" s="40"/>
      <c r="BK295" s="40"/>
      <c r="BL295" s="40"/>
      <c r="BM295" s="40"/>
      <c r="BN295" s="40"/>
      <c r="BO295" s="40"/>
      <c r="BP295" s="71"/>
      <c r="BQ295" s="71"/>
      <c r="BR295" s="40"/>
      <c r="BS295" s="71"/>
      <c r="BT295" s="75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</row>
    <row r="296" spans="1:118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67">
        <v>0</v>
      </c>
      <c r="Y296" s="20">
        <v>0</v>
      </c>
      <c r="Z296" s="40">
        <v>0</v>
      </c>
      <c r="AA296" s="40">
        <v>0</v>
      </c>
      <c r="AB296" s="67">
        <v>0</v>
      </c>
      <c r="AC296" s="67">
        <v>1</v>
      </c>
      <c r="AD296" s="67">
        <v>0</v>
      </c>
      <c r="AE296" s="20">
        <v>0</v>
      </c>
      <c r="AF296" s="20">
        <v>0</v>
      </c>
      <c r="AG296" s="20">
        <v>0</v>
      </c>
      <c r="AI296" s="74"/>
      <c r="AJ296" s="20">
        <v>0</v>
      </c>
      <c r="AK296" s="67"/>
      <c r="AL296" s="67"/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T296" s="20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B296" s="20">
        <v>0</v>
      </c>
      <c r="BD296" s="20">
        <v>0</v>
      </c>
      <c r="BE296" s="20">
        <v>0</v>
      </c>
      <c r="BF296" s="20">
        <v>0</v>
      </c>
      <c r="BH296" s="40"/>
      <c r="BI296" s="40"/>
      <c r="BJ296" s="40"/>
      <c r="BK296" s="40"/>
      <c r="BL296" s="40"/>
      <c r="BM296" s="40"/>
      <c r="BN296" s="40"/>
      <c r="BO296" s="40"/>
      <c r="BP296" s="71"/>
      <c r="BQ296" s="71"/>
      <c r="BR296" s="40"/>
      <c r="BS296" s="71"/>
      <c r="BT296" s="75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</row>
    <row r="297" spans="1:118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67">
        <v>0</v>
      </c>
      <c r="Y297" s="20">
        <v>0</v>
      </c>
      <c r="Z297" s="40">
        <v>0</v>
      </c>
      <c r="AA297" s="40">
        <v>0</v>
      </c>
      <c r="AB297" s="67">
        <v>0</v>
      </c>
      <c r="AC297" s="67">
        <v>1</v>
      </c>
      <c r="AD297" s="67">
        <v>0</v>
      </c>
      <c r="AE297" s="20">
        <v>0</v>
      </c>
      <c r="AF297" s="20">
        <v>0</v>
      </c>
      <c r="AG297" s="20">
        <v>0</v>
      </c>
      <c r="AI297" s="74"/>
      <c r="AJ297" s="20">
        <v>0</v>
      </c>
      <c r="AK297" s="67"/>
      <c r="AL297" s="67"/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T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B297" s="20">
        <v>0</v>
      </c>
      <c r="BD297" s="20">
        <v>0</v>
      </c>
      <c r="BE297" s="20">
        <v>0</v>
      </c>
      <c r="BF297" s="20">
        <v>0</v>
      </c>
      <c r="BH297" s="40"/>
      <c r="BI297" s="40"/>
      <c r="BJ297" s="40"/>
      <c r="BK297" s="40"/>
      <c r="BL297" s="40"/>
      <c r="BM297" s="40"/>
      <c r="BN297" s="40"/>
      <c r="BO297" s="40"/>
      <c r="BP297" s="71"/>
      <c r="BQ297" s="71"/>
      <c r="BR297" s="40"/>
      <c r="BS297" s="71"/>
      <c r="BT297" s="75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</row>
    <row r="298" spans="1:118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67">
        <v>0</v>
      </c>
      <c r="Y298" s="20">
        <v>0</v>
      </c>
      <c r="Z298" s="40">
        <v>0</v>
      </c>
      <c r="AA298" s="40">
        <v>0</v>
      </c>
      <c r="AB298" s="67">
        <v>0</v>
      </c>
      <c r="AC298" s="67">
        <v>1</v>
      </c>
      <c r="AD298" s="67">
        <v>0</v>
      </c>
      <c r="AE298" s="20">
        <v>0</v>
      </c>
      <c r="AF298" s="20">
        <v>0</v>
      </c>
      <c r="AG298" s="20">
        <v>0</v>
      </c>
      <c r="AI298" s="74"/>
      <c r="AJ298" s="20">
        <v>0</v>
      </c>
      <c r="AK298" s="67"/>
      <c r="AL298" s="67"/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T298" s="20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B298" s="20">
        <v>0</v>
      </c>
      <c r="BD298" s="20">
        <v>0</v>
      </c>
      <c r="BE298" s="20">
        <v>0</v>
      </c>
      <c r="BF298" s="20">
        <v>0</v>
      </c>
      <c r="BH298" s="40"/>
      <c r="BI298" s="40"/>
      <c r="BJ298" s="40"/>
      <c r="BK298" s="40"/>
      <c r="BL298" s="40"/>
      <c r="BM298" s="40"/>
      <c r="BN298" s="40"/>
      <c r="BO298" s="40"/>
      <c r="BP298" s="71"/>
      <c r="BQ298" s="71"/>
      <c r="BR298" s="40"/>
      <c r="BS298" s="71"/>
      <c r="BT298" s="75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</row>
    <row r="299" spans="1:118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67">
        <v>0</v>
      </c>
      <c r="Y299" s="20">
        <v>0</v>
      </c>
      <c r="Z299" s="40">
        <v>0</v>
      </c>
      <c r="AA299" s="40">
        <v>0</v>
      </c>
      <c r="AB299" s="67">
        <v>0</v>
      </c>
      <c r="AC299" s="67">
        <v>1</v>
      </c>
      <c r="AD299" s="67">
        <v>0</v>
      </c>
      <c r="AE299" s="20">
        <v>0</v>
      </c>
      <c r="AF299" s="20">
        <v>0</v>
      </c>
      <c r="AG299" s="20">
        <v>0</v>
      </c>
      <c r="AI299" s="74"/>
      <c r="AJ299" s="20">
        <v>0</v>
      </c>
      <c r="AK299" s="67"/>
      <c r="AL299" s="67"/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T299" s="20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B299" s="20">
        <v>0</v>
      </c>
      <c r="BD299" s="20">
        <v>0</v>
      </c>
      <c r="BE299" s="20">
        <v>0</v>
      </c>
      <c r="BF299" s="20">
        <v>0</v>
      </c>
      <c r="BH299" s="40"/>
      <c r="BI299" s="40"/>
      <c r="BJ299" s="40"/>
      <c r="BK299" s="40"/>
      <c r="BL299" s="40"/>
      <c r="BM299" s="40"/>
      <c r="BN299" s="40"/>
      <c r="BO299" s="40"/>
      <c r="BP299" s="71"/>
      <c r="BQ299" s="71"/>
      <c r="BR299" s="40"/>
      <c r="BS299" s="71"/>
      <c r="BT299" s="75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</row>
    <row r="300" spans="1:118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67">
        <v>0</v>
      </c>
      <c r="Y300" s="20">
        <v>0</v>
      </c>
      <c r="Z300" s="40">
        <v>0</v>
      </c>
      <c r="AA300" s="40">
        <v>0</v>
      </c>
      <c r="AB300" s="67">
        <v>0</v>
      </c>
      <c r="AC300" s="67">
        <v>1</v>
      </c>
      <c r="AD300" s="67">
        <v>0</v>
      </c>
      <c r="AE300" s="20">
        <v>0</v>
      </c>
      <c r="AF300" s="20">
        <v>0</v>
      </c>
      <c r="AG300" s="20">
        <v>0</v>
      </c>
      <c r="AI300" s="74"/>
      <c r="AJ300" s="20">
        <v>0</v>
      </c>
      <c r="AK300" s="67"/>
      <c r="AL300" s="67"/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T300" s="20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D300" s="20">
        <v>0</v>
      </c>
      <c r="BE300" s="20">
        <v>0</v>
      </c>
      <c r="BF300" s="20">
        <v>0</v>
      </c>
      <c r="BH300" s="40"/>
      <c r="BI300" s="40"/>
      <c r="BJ300" s="40"/>
      <c r="BK300" s="40"/>
      <c r="BL300" s="40"/>
      <c r="BM300" s="40"/>
      <c r="BN300" s="40"/>
      <c r="BO300" s="40"/>
      <c r="BP300" s="71"/>
      <c r="BQ300" s="71"/>
      <c r="BR300" s="40"/>
      <c r="BS300" s="71"/>
      <c r="BT300" s="75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</row>
    <row r="301" spans="1:118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67">
        <v>0</v>
      </c>
      <c r="Y301" s="20">
        <v>0</v>
      </c>
      <c r="Z301" s="40">
        <v>0</v>
      </c>
      <c r="AA301" s="40">
        <v>0</v>
      </c>
      <c r="AB301" s="67">
        <v>0</v>
      </c>
      <c r="AC301" s="67">
        <v>1</v>
      </c>
      <c r="AD301" s="67">
        <v>0</v>
      </c>
      <c r="AE301" s="20">
        <v>0</v>
      </c>
      <c r="AF301" s="20">
        <v>0</v>
      </c>
      <c r="AG301" s="20">
        <v>0</v>
      </c>
      <c r="AI301" s="74"/>
      <c r="AJ301" s="20">
        <v>0</v>
      </c>
      <c r="AK301" s="67"/>
      <c r="AL301" s="67"/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T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B301" s="20">
        <v>0</v>
      </c>
      <c r="BD301" s="20">
        <v>0</v>
      </c>
      <c r="BE301" s="20">
        <v>0</v>
      </c>
      <c r="BF301" s="20">
        <v>0</v>
      </c>
      <c r="BH301" s="40"/>
      <c r="BI301" s="40"/>
      <c r="BJ301" s="40"/>
      <c r="BK301" s="40"/>
      <c r="BL301" s="40"/>
      <c r="BM301" s="40"/>
      <c r="BN301" s="40"/>
      <c r="BO301" s="40"/>
      <c r="BP301" s="71"/>
      <c r="BQ301" s="71"/>
      <c r="BR301" s="40"/>
      <c r="BS301" s="71"/>
      <c r="BT301" s="75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</row>
    <row r="302" spans="1:118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67">
        <v>0</v>
      </c>
      <c r="Y302" s="20">
        <v>0</v>
      </c>
      <c r="Z302" s="40">
        <v>0</v>
      </c>
      <c r="AA302" s="40">
        <v>0</v>
      </c>
      <c r="AB302" s="67">
        <v>0</v>
      </c>
      <c r="AC302" s="67">
        <v>1</v>
      </c>
      <c r="AD302" s="67">
        <v>0</v>
      </c>
      <c r="AE302" s="20">
        <v>0</v>
      </c>
      <c r="AF302" s="20">
        <v>0</v>
      </c>
      <c r="AG302" s="20">
        <v>0</v>
      </c>
      <c r="AI302" s="74"/>
      <c r="AJ302" s="20">
        <v>0</v>
      </c>
      <c r="AK302" s="67"/>
      <c r="AL302" s="67"/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T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B302" s="20">
        <v>0</v>
      </c>
      <c r="BD302" s="20">
        <v>0</v>
      </c>
      <c r="BE302" s="20">
        <v>0</v>
      </c>
      <c r="BF302" s="20">
        <v>0</v>
      </c>
      <c r="BH302" s="40"/>
      <c r="BI302" s="40"/>
      <c r="BJ302" s="40"/>
      <c r="BK302" s="40"/>
      <c r="BL302" s="40"/>
      <c r="BM302" s="40"/>
      <c r="BN302" s="40"/>
      <c r="BO302" s="40"/>
      <c r="BP302" s="71"/>
      <c r="BQ302" s="71"/>
      <c r="BR302" s="40"/>
      <c r="BS302" s="71"/>
      <c r="BT302" s="75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</row>
    <row r="303" spans="1:118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67">
        <v>0</v>
      </c>
      <c r="Y303" s="20">
        <v>0</v>
      </c>
      <c r="Z303" s="40">
        <v>0</v>
      </c>
      <c r="AA303" s="40">
        <v>0</v>
      </c>
      <c r="AB303" s="67">
        <v>0</v>
      </c>
      <c r="AC303" s="67">
        <v>1</v>
      </c>
      <c r="AD303" s="67">
        <v>0</v>
      </c>
      <c r="AE303" s="20">
        <v>0</v>
      </c>
      <c r="AF303" s="20">
        <v>0</v>
      </c>
      <c r="AG303" s="20">
        <v>0</v>
      </c>
      <c r="AI303" s="74"/>
      <c r="AJ303" s="20">
        <v>0</v>
      </c>
      <c r="AK303" s="67"/>
      <c r="AL303" s="67"/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T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B303" s="20">
        <v>0</v>
      </c>
      <c r="BD303" s="20">
        <v>0</v>
      </c>
      <c r="BE303" s="20">
        <v>0</v>
      </c>
      <c r="BF303" s="20">
        <v>0</v>
      </c>
      <c r="BH303" s="40"/>
      <c r="BI303" s="40"/>
      <c r="BJ303" s="40"/>
      <c r="BK303" s="40"/>
      <c r="BL303" s="40"/>
      <c r="BM303" s="40"/>
      <c r="BN303" s="40"/>
      <c r="BO303" s="40"/>
      <c r="BP303" s="71"/>
      <c r="BQ303" s="71"/>
      <c r="BR303" s="40"/>
      <c r="BS303" s="71"/>
      <c r="BT303" s="75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</row>
    <row r="304" spans="1:118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67">
        <v>0</v>
      </c>
      <c r="Y304" s="20">
        <v>0</v>
      </c>
      <c r="Z304" s="40">
        <v>0</v>
      </c>
      <c r="AA304" s="40">
        <v>0</v>
      </c>
      <c r="AB304" s="67">
        <v>0</v>
      </c>
      <c r="AC304" s="67">
        <v>1</v>
      </c>
      <c r="AD304" s="67">
        <v>0</v>
      </c>
      <c r="AE304" s="20">
        <v>0</v>
      </c>
      <c r="AF304" s="20">
        <v>0</v>
      </c>
      <c r="AG304" s="20">
        <v>0</v>
      </c>
      <c r="AI304" s="74"/>
      <c r="AJ304" s="20">
        <v>0</v>
      </c>
      <c r="AK304" s="67"/>
      <c r="AL304" s="67"/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T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B304" s="20">
        <v>0</v>
      </c>
      <c r="BD304" s="20">
        <v>0</v>
      </c>
      <c r="BE304" s="20">
        <v>0</v>
      </c>
      <c r="BF304" s="20">
        <v>0</v>
      </c>
      <c r="BH304" s="40"/>
      <c r="BI304" s="40"/>
      <c r="BJ304" s="40"/>
      <c r="BK304" s="40"/>
      <c r="BL304" s="40"/>
      <c r="BM304" s="40"/>
      <c r="BN304" s="40"/>
      <c r="BO304" s="40"/>
      <c r="BP304" s="71"/>
      <c r="BQ304" s="71"/>
      <c r="BR304" s="40"/>
      <c r="BS304" s="71"/>
      <c r="BT304" s="75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</row>
    <row r="305" spans="1:118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67">
        <v>0</v>
      </c>
      <c r="Y305" s="20">
        <v>0</v>
      </c>
      <c r="Z305" s="40">
        <v>0</v>
      </c>
      <c r="AA305" s="40">
        <v>0</v>
      </c>
      <c r="AB305" s="67">
        <v>0</v>
      </c>
      <c r="AC305" s="67">
        <v>1</v>
      </c>
      <c r="AD305" s="67">
        <v>0</v>
      </c>
      <c r="AE305" s="20">
        <v>0</v>
      </c>
      <c r="AF305" s="20">
        <v>0</v>
      </c>
      <c r="AG305" s="20">
        <v>0</v>
      </c>
      <c r="AI305" s="74"/>
      <c r="AJ305" s="20">
        <v>0</v>
      </c>
      <c r="AK305" s="67"/>
      <c r="AL305" s="67"/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T305" s="20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B305" s="20">
        <v>0</v>
      </c>
      <c r="BD305" s="20">
        <v>0</v>
      </c>
      <c r="BE305" s="20">
        <v>0</v>
      </c>
      <c r="BF305" s="20">
        <v>0</v>
      </c>
      <c r="BH305" s="40"/>
      <c r="BI305" s="40"/>
      <c r="BJ305" s="40"/>
      <c r="BK305" s="40"/>
      <c r="BL305" s="40"/>
      <c r="BM305" s="40"/>
      <c r="BN305" s="40"/>
      <c r="BO305" s="40"/>
      <c r="BP305" s="71"/>
      <c r="BQ305" s="71"/>
      <c r="BR305" s="40"/>
      <c r="BS305" s="71"/>
      <c r="BT305" s="75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</row>
    <row r="306" spans="1:118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67">
        <v>0</v>
      </c>
      <c r="Y306" s="20">
        <v>0</v>
      </c>
      <c r="Z306" s="40">
        <v>0</v>
      </c>
      <c r="AA306" s="40">
        <v>0</v>
      </c>
      <c r="AB306" s="67">
        <v>0</v>
      </c>
      <c r="AC306" s="67">
        <v>1</v>
      </c>
      <c r="AD306" s="67">
        <v>0</v>
      </c>
      <c r="AE306" s="20">
        <v>0</v>
      </c>
      <c r="AF306" s="20">
        <v>0</v>
      </c>
      <c r="AG306" s="20">
        <v>0</v>
      </c>
      <c r="AI306" s="74"/>
      <c r="AJ306" s="20">
        <v>0</v>
      </c>
      <c r="AK306" s="67"/>
      <c r="AL306" s="67"/>
      <c r="AM306" s="20">
        <v>0</v>
      </c>
      <c r="AN306" s="20">
        <v>0</v>
      </c>
      <c r="AO306" s="20">
        <v>0</v>
      </c>
      <c r="AP306" s="20">
        <v>0</v>
      </c>
      <c r="AQ306" s="20">
        <v>0</v>
      </c>
      <c r="AR306" s="20">
        <v>0</v>
      </c>
      <c r="AS306" s="20">
        <v>0</v>
      </c>
      <c r="AT306" s="20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B306" s="20">
        <v>0</v>
      </c>
      <c r="BD306" s="20">
        <v>0</v>
      </c>
      <c r="BE306" s="20">
        <v>0</v>
      </c>
      <c r="BF306" s="20">
        <v>0</v>
      </c>
      <c r="BH306" s="40"/>
      <c r="BI306" s="40"/>
      <c r="BJ306" s="40"/>
      <c r="BK306" s="40"/>
      <c r="BL306" s="40"/>
      <c r="BM306" s="40"/>
      <c r="BN306" s="40"/>
      <c r="BO306" s="40"/>
      <c r="BP306" s="71"/>
      <c r="BQ306" s="71"/>
      <c r="BR306" s="40"/>
      <c r="BS306" s="71"/>
      <c r="BT306" s="75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</row>
    <row r="307" spans="1:118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67">
        <v>0</v>
      </c>
      <c r="Y307" s="20">
        <v>0</v>
      </c>
      <c r="Z307" s="40">
        <v>0</v>
      </c>
      <c r="AA307" s="40">
        <v>0</v>
      </c>
      <c r="AB307" s="67">
        <v>0</v>
      </c>
      <c r="AC307" s="67">
        <v>1</v>
      </c>
      <c r="AD307" s="67">
        <v>0</v>
      </c>
      <c r="AE307" s="20">
        <v>0</v>
      </c>
      <c r="AF307" s="20">
        <v>0</v>
      </c>
      <c r="AG307" s="20">
        <v>0</v>
      </c>
      <c r="AI307" s="74"/>
      <c r="AJ307" s="20">
        <v>0</v>
      </c>
      <c r="AK307" s="67"/>
      <c r="AL307" s="67"/>
      <c r="AM307" s="20">
        <v>0</v>
      </c>
      <c r="AN307" s="20">
        <v>0</v>
      </c>
      <c r="AO307" s="20">
        <v>0</v>
      </c>
      <c r="AP307" s="20">
        <v>0</v>
      </c>
      <c r="AQ307" s="20">
        <v>0</v>
      </c>
      <c r="AR307" s="20">
        <v>0</v>
      </c>
      <c r="AS307" s="20">
        <v>0</v>
      </c>
      <c r="AT307" s="20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B307" s="20">
        <v>0</v>
      </c>
      <c r="BD307" s="20">
        <v>0</v>
      </c>
      <c r="BE307" s="20">
        <v>0</v>
      </c>
      <c r="BF307" s="20">
        <v>0</v>
      </c>
      <c r="BH307" s="40"/>
      <c r="BI307" s="40"/>
      <c r="BJ307" s="40"/>
      <c r="BK307" s="40"/>
      <c r="BL307" s="40"/>
      <c r="BM307" s="40"/>
      <c r="BN307" s="40"/>
      <c r="BO307" s="40"/>
      <c r="BP307" s="71"/>
      <c r="BQ307" s="71"/>
      <c r="BR307" s="40"/>
      <c r="BS307" s="71"/>
      <c r="BT307" s="75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</row>
    <row r="308" spans="1:118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67">
        <v>0</v>
      </c>
      <c r="Y308" s="20">
        <v>0</v>
      </c>
      <c r="Z308" s="40">
        <v>0</v>
      </c>
      <c r="AA308" s="40">
        <v>0</v>
      </c>
      <c r="AB308" s="67">
        <v>0</v>
      </c>
      <c r="AC308" s="67">
        <v>1</v>
      </c>
      <c r="AD308" s="67">
        <v>0</v>
      </c>
      <c r="AE308" s="20">
        <v>0</v>
      </c>
      <c r="AF308" s="20">
        <v>0</v>
      </c>
      <c r="AG308" s="20">
        <v>0</v>
      </c>
      <c r="AI308" s="74"/>
      <c r="AJ308" s="20">
        <v>0</v>
      </c>
      <c r="AK308" s="67"/>
      <c r="AL308" s="67"/>
      <c r="AM308" s="20">
        <v>0</v>
      </c>
      <c r="AN308" s="20">
        <v>0</v>
      </c>
      <c r="AO308" s="20">
        <v>0</v>
      </c>
      <c r="AP308" s="20">
        <v>0</v>
      </c>
      <c r="AQ308" s="20">
        <v>0</v>
      </c>
      <c r="AR308" s="20">
        <v>0</v>
      </c>
      <c r="AS308" s="20">
        <v>0</v>
      </c>
      <c r="AT308" s="20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B308" s="20">
        <v>0</v>
      </c>
      <c r="BD308" s="20">
        <v>0</v>
      </c>
      <c r="BE308" s="20">
        <v>0</v>
      </c>
      <c r="BF308" s="20">
        <v>0</v>
      </c>
      <c r="BH308" s="40"/>
      <c r="BI308" s="40"/>
      <c r="BJ308" s="40"/>
      <c r="BK308" s="40"/>
      <c r="BL308" s="40"/>
      <c r="BM308" s="40"/>
      <c r="BN308" s="40"/>
      <c r="BO308" s="40"/>
      <c r="BP308" s="71"/>
      <c r="BQ308" s="71"/>
      <c r="BR308" s="40"/>
      <c r="BS308" s="71"/>
      <c r="BT308" s="75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</row>
    <row r="309" spans="1:118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67">
        <v>0</v>
      </c>
      <c r="Y309" s="20">
        <v>0</v>
      </c>
      <c r="Z309" s="40">
        <v>0</v>
      </c>
      <c r="AA309" s="40">
        <v>0</v>
      </c>
      <c r="AB309" s="67">
        <v>0</v>
      </c>
      <c r="AC309" s="67">
        <v>1</v>
      </c>
      <c r="AD309" s="67">
        <v>0</v>
      </c>
      <c r="AE309" s="20">
        <v>0</v>
      </c>
      <c r="AF309" s="20">
        <v>0</v>
      </c>
      <c r="AG309" s="20">
        <v>0</v>
      </c>
      <c r="AI309" s="74"/>
      <c r="AJ309" s="20">
        <v>0</v>
      </c>
      <c r="AK309" s="67"/>
      <c r="AL309" s="67"/>
      <c r="AM309" s="20">
        <v>0</v>
      </c>
      <c r="AN309" s="20">
        <v>0</v>
      </c>
      <c r="AO309" s="20">
        <v>0</v>
      </c>
      <c r="AP309" s="20">
        <v>0</v>
      </c>
      <c r="AQ309" s="20">
        <v>0</v>
      </c>
      <c r="AR309" s="20">
        <v>0</v>
      </c>
      <c r="AS309" s="20">
        <v>0</v>
      </c>
      <c r="AT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B309" s="20">
        <v>0</v>
      </c>
      <c r="BD309" s="20">
        <v>0</v>
      </c>
      <c r="BE309" s="20">
        <v>0</v>
      </c>
      <c r="BF309" s="20">
        <v>0</v>
      </c>
      <c r="BH309" s="40"/>
      <c r="BI309" s="40"/>
      <c r="BJ309" s="40"/>
      <c r="BK309" s="40"/>
      <c r="BL309" s="40"/>
      <c r="BM309" s="40"/>
      <c r="BN309" s="40"/>
      <c r="BO309" s="40"/>
      <c r="BP309" s="71"/>
      <c r="BQ309" s="71"/>
      <c r="BR309" s="40"/>
      <c r="BS309" s="71"/>
      <c r="BT309" s="75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</row>
    <row r="310" spans="1:118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67">
        <v>0</v>
      </c>
      <c r="Y310" s="20">
        <v>0</v>
      </c>
      <c r="Z310" s="40">
        <v>0</v>
      </c>
      <c r="AA310" s="40">
        <v>0</v>
      </c>
      <c r="AB310" s="67">
        <v>0</v>
      </c>
      <c r="AC310" s="67">
        <v>1</v>
      </c>
      <c r="AD310" s="67">
        <v>0</v>
      </c>
      <c r="AE310" s="20">
        <v>0</v>
      </c>
      <c r="AF310" s="20">
        <v>0</v>
      </c>
      <c r="AG310" s="20">
        <v>0</v>
      </c>
      <c r="AI310" s="74"/>
      <c r="AJ310" s="20">
        <v>0</v>
      </c>
      <c r="AK310" s="67"/>
      <c r="AL310" s="67"/>
      <c r="AM310" s="20">
        <v>0</v>
      </c>
      <c r="AN310" s="20">
        <v>0</v>
      </c>
      <c r="AO310" s="20">
        <v>0</v>
      </c>
      <c r="AP310" s="20">
        <v>0</v>
      </c>
      <c r="AQ310" s="20">
        <v>0</v>
      </c>
      <c r="AR310" s="20">
        <v>0</v>
      </c>
      <c r="AS310" s="20">
        <v>0</v>
      </c>
      <c r="AT310" s="20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B310" s="20">
        <v>0</v>
      </c>
      <c r="BD310" s="20">
        <v>0</v>
      </c>
      <c r="BE310" s="20">
        <v>0</v>
      </c>
      <c r="BF310" s="20">
        <v>0</v>
      </c>
      <c r="BH310" s="40"/>
      <c r="BI310" s="40"/>
      <c r="BJ310" s="40"/>
      <c r="BK310" s="40"/>
      <c r="BL310" s="40"/>
      <c r="BM310" s="40"/>
      <c r="BN310" s="40"/>
      <c r="BO310" s="40"/>
      <c r="BP310" s="71"/>
      <c r="BQ310" s="71"/>
      <c r="BR310" s="40"/>
      <c r="BS310" s="71"/>
      <c r="BT310" s="75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</row>
    <row r="311" spans="1:118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67">
        <v>0</v>
      </c>
      <c r="Y311" s="20">
        <v>0</v>
      </c>
      <c r="Z311" s="40">
        <v>0</v>
      </c>
      <c r="AA311" s="40">
        <v>0</v>
      </c>
      <c r="AB311" s="67">
        <v>0</v>
      </c>
      <c r="AC311" s="67">
        <v>1</v>
      </c>
      <c r="AD311" s="67">
        <v>0</v>
      </c>
      <c r="AE311" s="20">
        <v>0</v>
      </c>
      <c r="AF311" s="20">
        <v>0</v>
      </c>
      <c r="AG311" s="20">
        <v>0</v>
      </c>
      <c r="AI311" s="74"/>
      <c r="AJ311" s="20">
        <v>0</v>
      </c>
      <c r="AK311" s="67"/>
      <c r="AL311" s="67"/>
      <c r="AM311" s="20">
        <v>0</v>
      </c>
      <c r="AN311" s="20">
        <v>0</v>
      </c>
      <c r="AO311" s="20">
        <v>0</v>
      </c>
      <c r="AP311" s="20">
        <v>0</v>
      </c>
      <c r="AQ311" s="20">
        <v>0</v>
      </c>
      <c r="AR311" s="20">
        <v>0</v>
      </c>
      <c r="AS311" s="20">
        <v>0</v>
      </c>
      <c r="AT311" s="20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B311" s="20">
        <v>0</v>
      </c>
      <c r="BD311" s="20">
        <v>0</v>
      </c>
      <c r="BE311" s="20">
        <v>0</v>
      </c>
      <c r="BF311" s="20">
        <v>0</v>
      </c>
      <c r="BH311" s="40"/>
      <c r="BI311" s="40"/>
      <c r="BJ311" s="40"/>
      <c r="BK311" s="40"/>
      <c r="BL311" s="40"/>
      <c r="BM311" s="40"/>
      <c r="BN311" s="40"/>
      <c r="BO311" s="40"/>
      <c r="BP311" s="71"/>
      <c r="BQ311" s="71"/>
      <c r="BR311" s="40"/>
      <c r="BS311" s="71"/>
      <c r="BT311" s="75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</row>
    <row r="312" spans="1:118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67">
        <v>0</v>
      </c>
      <c r="Y312" s="20">
        <v>0</v>
      </c>
      <c r="Z312" s="40">
        <v>0</v>
      </c>
      <c r="AA312" s="40">
        <v>0</v>
      </c>
      <c r="AB312" s="67">
        <v>0</v>
      </c>
      <c r="AC312" s="67">
        <v>1</v>
      </c>
      <c r="AD312" s="67">
        <v>0</v>
      </c>
      <c r="AE312" s="20">
        <v>0</v>
      </c>
      <c r="AF312" s="20">
        <v>0</v>
      </c>
      <c r="AG312" s="20">
        <v>0</v>
      </c>
      <c r="AI312" s="74"/>
      <c r="AJ312" s="20">
        <v>0</v>
      </c>
      <c r="AK312" s="67"/>
      <c r="AL312" s="67"/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T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0</v>
      </c>
      <c r="BD312" s="20">
        <v>0</v>
      </c>
      <c r="BE312" s="20">
        <v>0</v>
      </c>
      <c r="BF312" s="20">
        <v>0</v>
      </c>
      <c r="BH312" s="40"/>
      <c r="BI312" s="40"/>
      <c r="BJ312" s="40"/>
      <c r="BK312" s="40"/>
      <c r="BL312" s="40"/>
      <c r="BM312" s="40"/>
      <c r="BN312" s="40"/>
      <c r="BO312" s="40"/>
      <c r="BP312" s="71"/>
      <c r="BQ312" s="71"/>
      <c r="BR312" s="40"/>
      <c r="BS312" s="71"/>
      <c r="BT312" s="75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</row>
    <row r="313" spans="1:118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67">
        <v>0</v>
      </c>
      <c r="Y313" s="20">
        <v>0</v>
      </c>
      <c r="Z313" s="40">
        <v>0</v>
      </c>
      <c r="AA313" s="40">
        <v>0</v>
      </c>
      <c r="AB313" s="67">
        <v>0</v>
      </c>
      <c r="AC313" s="67">
        <v>1</v>
      </c>
      <c r="AD313" s="67">
        <v>0</v>
      </c>
      <c r="AE313" s="20">
        <v>0</v>
      </c>
      <c r="AF313" s="20">
        <v>0</v>
      </c>
      <c r="AG313" s="20">
        <v>0</v>
      </c>
      <c r="AI313" s="74"/>
      <c r="AJ313" s="20">
        <v>0</v>
      </c>
      <c r="AK313" s="67"/>
      <c r="AL313" s="67"/>
      <c r="AM313" s="20">
        <v>0</v>
      </c>
      <c r="AN313" s="20">
        <v>0</v>
      </c>
      <c r="AO313" s="20">
        <v>0</v>
      </c>
      <c r="AP313" s="20">
        <v>0</v>
      </c>
      <c r="AQ313" s="20">
        <v>0</v>
      </c>
      <c r="AR313" s="20">
        <v>0</v>
      </c>
      <c r="AS313" s="20">
        <v>0</v>
      </c>
      <c r="AT313" s="20">
        <v>0</v>
      </c>
      <c r="AW313" s="20">
        <v>0</v>
      </c>
      <c r="AX313" s="20">
        <v>0</v>
      </c>
      <c r="AY313" s="20">
        <v>0</v>
      </c>
      <c r="AZ313" s="20">
        <v>0</v>
      </c>
      <c r="BA313" s="20">
        <v>0</v>
      </c>
      <c r="BB313" s="20">
        <v>0</v>
      </c>
      <c r="BD313" s="20">
        <v>0</v>
      </c>
      <c r="BE313" s="20">
        <v>0</v>
      </c>
      <c r="BF313" s="20">
        <v>0</v>
      </c>
      <c r="BH313" s="40"/>
      <c r="BI313" s="40"/>
      <c r="BJ313" s="40"/>
      <c r="BK313" s="40"/>
      <c r="BL313" s="40"/>
      <c r="BM313" s="40"/>
      <c r="BN313" s="40"/>
      <c r="BO313" s="40"/>
      <c r="BP313" s="71"/>
      <c r="BQ313" s="71"/>
      <c r="BR313" s="40"/>
      <c r="BS313" s="71"/>
      <c r="BT313" s="75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</row>
    <row r="314" spans="1:118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67">
        <v>0</v>
      </c>
      <c r="Y314" s="20">
        <v>0</v>
      </c>
      <c r="Z314" s="40">
        <v>0</v>
      </c>
      <c r="AA314" s="40">
        <v>0</v>
      </c>
      <c r="AB314" s="67">
        <v>0</v>
      </c>
      <c r="AC314" s="67">
        <v>1</v>
      </c>
      <c r="AD314" s="67">
        <v>0</v>
      </c>
      <c r="AE314" s="20">
        <v>0</v>
      </c>
      <c r="AF314" s="20">
        <v>0</v>
      </c>
      <c r="AG314" s="20">
        <v>0</v>
      </c>
      <c r="AI314" s="74"/>
      <c r="AJ314" s="20">
        <v>0</v>
      </c>
      <c r="AK314" s="67"/>
      <c r="AL314" s="67"/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T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B314" s="20">
        <v>0</v>
      </c>
      <c r="BD314" s="20">
        <v>0</v>
      </c>
      <c r="BE314" s="20">
        <v>0</v>
      </c>
      <c r="BF314" s="20">
        <v>0</v>
      </c>
      <c r="BH314" s="40"/>
      <c r="BI314" s="40"/>
      <c r="BJ314" s="40"/>
      <c r="BK314" s="40"/>
      <c r="BL314" s="40"/>
      <c r="BM314" s="40"/>
      <c r="BN314" s="40"/>
      <c r="BO314" s="40"/>
      <c r="BP314" s="71"/>
      <c r="BQ314" s="71"/>
      <c r="BR314" s="40"/>
      <c r="BS314" s="71"/>
      <c r="BT314" s="75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</row>
    <row r="315" spans="1:118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67">
        <v>0</v>
      </c>
      <c r="Y315" s="20">
        <v>0</v>
      </c>
      <c r="Z315" s="40">
        <v>0</v>
      </c>
      <c r="AA315" s="40">
        <v>0</v>
      </c>
      <c r="AB315" s="67">
        <v>0</v>
      </c>
      <c r="AC315" s="67">
        <v>1</v>
      </c>
      <c r="AD315" s="67">
        <v>0</v>
      </c>
      <c r="AE315" s="20">
        <v>0</v>
      </c>
      <c r="AF315" s="20">
        <v>0</v>
      </c>
      <c r="AG315" s="20">
        <v>0</v>
      </c>
      <c r="AI315" s="74"/>
      <c r="AJ315" s="20">
        <v>0</v>
      </c>
      <c r="AK315" s="67"/>
      <c r="AL315" s="67"/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T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D315" s="20">
        <v>0</v>
      </c>
      <c r="BE315" s="20">
        <v>0</v>
      </c>
      <c r="BF315" s="20">
        <v>0</v>
      </c>
      <c r="BH315" s="40"/>
      <c r="BI315" s="40"/>
      <c r="BJ315" s="40"/>
      <c r="BK315" s="40"/>
      <c r="BL315" s="40"/>
      <c r="BM315" s="40"/>
      <c r="BN315" s="40"/>
      <c r="BO315" s="40"/>
      <c r="BP315" s="71"/>
      <c r="BQ315" s="71"/>
      <c r="BR315" s="40"/>
      <c r="BS315" s="71"/>
      <c r="BT315" s="75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</row>
    <row r="316" spans="1:118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67">
        <v>0</v>
      </c>
      <c r="Y316" s="20">
        <v>0</v>
      </c>
      <c r="Z316" s="40">
        <v>0</v>
      </c>
      <c r="AA316" s="40">
        <v>0</v>
      </c>
      <c r="AB316" s="67">
        <v>0</v>
      </c>
      <c r="AC316" s="67">
        <v>1</v>
      </c>
      <c r="AD316" s="67">
        <v>0</v>
      </c>
      <c r="AE316" s="20">
        <v>0</v>
      </c>
      <c r="AF316" s="20">
        <v>0</v>
      </c>
      <c r="AG316" s="20">
        <v>0</v>
      </c>
      <c r="AI316" s="74"/>
      <c r="AJ316" s="20">
        <v>0</v>
      </c>
      <c r="AK316" s="67"/>
      <c r="AL316" s="67"/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D316" s="20">
        <v>0</v>
      </c>
      <c r="BE316" s="20">
        <v>0</v>
      </c>
      <c r="BF316" s="20">
        <v>0</v>
      </c>
      <c r="BH316" s="40"/>
      <c r="BI316" s="40"/>
      <c r="BJ316" s="40"/>
      <c r="BK316" s="40"/>
      <c r="BL316" s="40"/>
      <c r="BM316" s="40"/>
      <c r="BN316" s="40"/>
      <c r="BO316" s="40"/>
      <c r="BP316" s="71"/>
      <c r="BQ316" s="71"/>
      <c r="BR316" s="40"/>
      <c r="BS316" s="71"/>
      <c r="BT316" s="75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</row>
    <row r="317" spans="1:118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67">
        <v>0</v>
      </c>
      <c r="Y317" s="20">
        <v>0</v>
      </c>
      <c r="Z317" s="40">
        <v>0</v>
      </c>
      <c r="AA317" s="40">
        <v>0</v>
      </c>
      <c r="AB317" s="67">
        <v>0</v>
      </c>
      <c r="AC317" s="67">
        <v>1</v>
      </c>
      <c r="AD317" s="67">
        <v>0</v>
      </c>
      <c r="AE317" s="20">
        <v>0</v>
      </c>
      <c r="AF317" s="20">
        <v>0</v>
      </c>
      <c r="AG317" s="20">
        <v>0</v>
      </c>
      <c r="AI317" s="74"/>
      <c r="AJ317" s="20">
        <v>0</v>
      </c>
      <c r="AK317" s="67"/>
      <c r="AL317" s="67"/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T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0</v>
      </c>
      <c r="BD317" s="20">
        <v>0</v>
      </c>
      <c r="BE317" s="20">
        <v>0</v>
      </c>
      <c r="BF317" s="20">
        <v>0</v>
      </c>
      <c r="BH317" s="40"/>
      <c r="BI317" s="40"/>
      <c r="BJ317" s="40"/>
      <c r="BK317" s="40"/>
      <c r="BL317" s="40"/>
      <c r="BM317" s="40"/>
      <c r="BN317" s="40"/>
      <c r="BO317" s="40"/>
      <c r="BP317" s="71"/>
      <c r="BQ317" s="71"/>
      <c r="BR317" s="40"/>
      <c r="BS317" s="71"/>
      <c r="BT317" s="75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</row>
    <row r="318" spans="1:118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67">
        <v>0</v>
      </c>
      <c r="Y318" s="20">
        <v>0</v>
      </c>
      <c r="Z318" s="40">
        <v>0</v>
      </c>
      <c r="AA318" s="40">
        <v>0</v>
      </c>
      <c r="AB318" s="67">
        <v>0</v>
      </c>
      <c r="AC318" s="67">
        <v>1</v>
      </c>
      <c r="AD318" s="67">
        <v>0</v>
      </c>
      <c r="AE318" s="20">
        <v>0</v>
      </c>
      <c r="AF318" s="20">
        <v>0</v>
      </c>
      <c r="AG318" s="20">
        <v>0</v>
      </c>
      <c r="AI318" s="74"/>
      <c r="AJ318" s="20">
        <v>0</v>
      </c>
      <c r="AK318" s="67"/>
      <c r="AL318" s="67"/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T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B318" s="20">
        <v>0</v>
      </c>
      <c r="BD318" s="20">
        <v>0</v>
      </c>
      <c r="BE318" s="20">
        <v>0</v>
      </c>
      <c r="BF318" s="20">
        <v>0</v>
      </c>
      <c r="BH318" s="40"/>
      <c r="BI318" s="40"/>
      <c r="BJ318" s="40"/>
      <c r="BK318" s="40"/>
      <c r="BL318" s="40"/>
      <c r="BM318" s="40"/>
      <c r="BN318" s="40"/>
      <c r="BO318" s="40"/>
      <c r="BP318" s="71"/>
      <c r="BQ318" s="71"/>
      <c r="BR318" s="40"/>
      <c r="BS318" s="71"/>
      <c r="BT318" s="75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</row>
    <row r="319" spans="1:118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67">
        <v>0</v>
      </c>
      <c r="Y319" s="20">
        <v>0</v>
      </c>
      <c r="Z319" s="40">
        <v>0</v>
      </c>
      <c r="AA319" s="40">
        <v>0</v>
      </c>
      <c r="AB319" s="67">
        <v>0</v>
      </c>
      <c r="AC319" s="67">
        <v>1</v>
      </c>
      <c r="AD319" s="67">
        <v>0</v>
      </c>
      <c r="AE319" s="20">
        <v>0</v>
      </c>
      <c r="AF319" s="20">
        <v>0</v>
      </c>
      <c r="AG319" s="20">
        <v>0</v>
      </c>
      <c r="AI319" s="74"/>
      <c r="AJ319" s="20">
        <v>0</v>
      </c>
      <c r="AK319" s="67"/>
      <c r="AL319" s="67"/>
      <c r="AM319" s="20">
        <v>0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0</v>
      </c>
      <c r="AT319" s="20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B319" s="20">
        <v>0</v>
      </c>
      <c r="BD319" s="20">
        <v>0</v>
      </c>
      <c r="BE319" s="20">
        <v>0</v>
      </c>
      <c r="BF319" s="20">
        <v>0</v>
      </c>
      <c r="BH319" s="40"/>
      <c r="BI319" s="40"/>
      <c r="BJ319" s="40"/>
      <c r="BK319" s="40"/>
      <c r="BL319" s="40"/>
      <c r="BM319" s="40"/>
      <c r="BN319" s="40"/>
      <c r="BO319" s="40"/>
      <c r="BP319" s="71"/>
      <c r="BQ319" s="71"/>
      <c r="BR319" s="40"/>
      <c r="BS319" s="71"/>
      <c r="BT319" s="75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</row>
    <row r="320" spans="1:118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67">
        <v>0</v>
      </c>
      <c r="Y320" s="20">
        <v>0</v>
      </c>
      <c r="Z320" s="40">
        <v>0</v>
      </c>
      <c r="AA320" s="40">
        <v>0</v>
      </c>
      <c r="AB320" s="67">
        <v>0</v>
      </c>
      <c r="AC320" s="67">
        <v>1</v>
      </c>
      <c r="AD320" s="67">
        <v>0</v>
      </c>
      <c r="AE320" s="20">
        <v>0</v>
      </c>
      <c r="AF320" s="20">
        <v>0</v>
      </c>
      <c r="AG320" s="20">
        <v>0</v>
      </c>
      <c r="AI320" s="74"/>
      <c r="AJ320" s="20">
        <v>0</v>
      </c>
      <c r="AK320" s="67"/>
      <c r="AL320" s="67"/>
      <c r="AM320" s="20">
        <v>0</v>
      </c>
      <c r="AN320" s="20">
        <v>0</v>
      </c>
      <c r="AO320" s="20">
        <v>0</v>
      </c>
      <c r="AP320" s="20">
        <v>0</v>
      </c>
      <c r="AQ320" s="20">
        <v>0</v>
      </c>
      <c r="AR320" s="20">
        <v>0</v>
      </c>
      <c r="AS320" s="20">
        <v>0</v>
      </c>
      <c r="AT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D320" s="20">
        <v>0</v>
      </c>
      <c r="BE320" s="20">
        <v>0</v>
      </c>
      <c r="BF320" s="20">
        <v>0</v>
      </c>
      <c r="BH320" s="40"/>
      <c r="BI320" s="40"/>
      <c r="BJ320" s="40"/>
      <c r="BK320" s="40"/>
      <c r="BL320" s="40"/>
      <c r="BM320" s="40"/>
      <c r="BN320" s="40"/>
      <c r="BO320" s="40"/>
      <c r="BP320" s="71"/>
      <c r="BQ320" s="71"/>
      <c r="BR320" s="40"/>
      <c r="BS320" s="71"/>
      <c r="BT320" s="75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</row>
    <row r="321" spans="1:118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67">
        <v>0</v>
      </c>
      <c r="Y321" s="20">
        <v>0</v>
      </c>
      <c r="Z321" s="40">
        <v>0</v>
      </c>
      <c r="AA321" s="40">
        <v>0</v>
      </c>
      <c r="AB321" s="67">
        <v>0</v>
      </c>
      <c r="AC321" s="67">
        <v>1</v>
      </c>
      <c r="AD321" s="67">
        <v>0</v>
      </c>
      <c r="AE321" s="20">
        <v>0</v>
      </c>
      <c r="AF321" s="20">
        <v>0</v>
      </c>
      <c r="AG321" s="20">
        <v>0</v>
      </c>
      <c r="AI321" s="74"/>
      <c r="AJ321" s="20">
        <v>0</v>
      </c>
      <c r="AK321" s="67"/>
      <c r="AL321" s="67"/>
      <c r="AM321" s="20">
        <v>0</v>
      </c>
      <c r="AN321" s="20">
        <v>0</v>
      </c>
      <c r="AO321" s="20">
        <v>0</v>
      </c>
      <c r="AP321" s="20">
        <v>0</v>
      </c>
      <c r="AQ321" s="20">
        <v>0</v>
      </c>
      <c r="AR321" s="20">
        <v>0</v>
      </c>
      <c r="AS321" s="20">
        <v>0</v>
      </c>
      <c r="AT321" s="20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B321" s="20">
        <v>0</v>
      </c>
      <c r="BD321" s="20">
        <v>0</v>
      </c>
      <c r="BE321" s="20">
        <v>0</v>
      </c>
      <c r="BF321" s="20">
        <v>0</v>
      </c>
      <c r="BH321" s="40"/>
      <c r="BI321" s="40"/>
      <c r="BJ321" s="40"/>
      <c r="BK321" s="40"/>
      <c r="BL321" s="40"/>
      <c r="BM321" s="40"/>
      <c r="BN321" s="40"/>
      <c r="BO321" s="40"/>
      <c r="BP321" s="71"/>
      <c r="BQ321" s="71"/>
      <c r="BR321" s="40"/>
      <c r="BS321" s="71"/>
      <c r="BT321" s="75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</row>
    <row r="322" spans="1:118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67">
        <v>0</v>
      </c>
      <c r="Y322" s="20">
        <v>0</v>
      </c>
      <c r="Z322" s="40">
        <v>0</v>
      </c>
      <c r="AA322" s="40">
        <v>0</v>
      </c>
      <c r="AB322" s="67">
        <v>0</v>
      </c>
      <c r="AC322" s="67">
        <v>1</v>
      </c>
      <c r="AD322" s="67">
        <v>0</v>
      </c>
      <c r="AE322" s="20">
        <v>0</v>
      </c>
      <c r="AF322" s="20">
        <v>0</v>
      </c>
      <c r="AG322" s="20">
        <v>0</v>
      </c>
      <c r="AI322" s="74"/>
      <c r="AJ322" s="20">
        <v>0</v>
      </c>
      <c r="AK322" s="67"/>
      <c r="AL322" s="67"/>
      <c r="AM322" s="20">
        <v>0</v>
      </c>
      <c r="AN322" s="20">
        <v>0</v>
      </c>
      <c r="AO322" s="20">
        <v>0</v>
      </c>
      <c r="AP322" s="20">
        <v>0</v>
      </c>
      <c r="AQ322" s="20">
        <v>0</v>
      </c>
      <c r="AR322" s="20">
        <v>0</v>
      </c>
      <c r="AS322" s="20">
        <v>0</v>
      </c>
      <c r="AT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B322" s="20">
        <v>0</v>
      </c>
      <c r="BD322" s="20">
        <v>0</v>
      </c>
      <c r="BE322" s="20">
        <v>0</v>
      </c>
      <c r="BF322" s="20">
        <v>0</v>
      </c>
      <c r="BH322" s="40"/>
      <c r="BI322" s="40"/>
      <c r="BJ322" s="40"/>
      <c r="BK322" s="40"/>
      <c r="BL322" s="40"/>
      <c r="BM322" s="40"/>
      <c r="BN322" s="40"/>
      <c r="BO322" s="40"/>
      <c r="BP322" s="71"/>
      <c r="BQ322" s="71"/>
      <c r="BR322" s="40"/>
      <c r="BS322" s="71"/>
      <c r="BT322" s="75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</row>
    <row r="323" spans="1:118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67">
        <v>0</v>
      </c>
      <c r="Y323" s="20">
        <v>0</v>
      </c>
      <c r="Z323" s="40">
        <v>0</v>
      </c>
      <c r="AA323" s="40">
        <v>0</v>
      </c>
      <c r="AB323" s="67">
        <v>0</v>
      </c>
      <c r="AC323" s="67">
        <v>1</v>
      </c>
      <c r="AD323" s="67">
        <v>0</v>
      </c>
      <c r="AE323" s="20">
        <v>0</v>
      </c>
      <c r="AF323" s="20">
        <v>0</v>
      </c>
      <c r="AG323" s="20">
        <v>0</v>
      </c>
      <c r="AI323" s="74"/>
      <c r="AJ323" s="20">
        <v>0</v>
      </c>
      <c r="AK323" s="67"/>
      <c r="AL323" s="67"/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T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B323" s="20">
        <v>0</v>
      </c>
      <c r="BD323" s="20">
        <v>0</v>
      </c>
      <c r="BE323" s="20">
        <v>0</v>
      </c>
      <c r="BF323" s="20">
        <v>0</v>
      </c>
      <c r="BH323" s="40"/>
      <c r="BI323" s="40"/>
      <c r="BJ323" s="40"/>
      <c r="BK323" s="40"/>
      <c r="BL323" s="40"/>
      <c r="BM323" s="40"/>
      <c r="BN323" s="40"/>
      <c r="BO323" s="40"/>
      <c r="BP323" s="71"/>
      <c r="BQ323" s="71"/>
      <c r="BR323" s="40"/>
      <c r="BS323" s="71"/>
      <c r="BT323" s="75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</row>
    <row r="324" spans="1:118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67">
        <v>0</v>
      </c>
      <c r="Y324" s="20">
        <v>0</v>
      </c>
      <c r="Z324" s="40">
        <v>0</v>
      </c>
      <c r="AA324" s="40">
        <v>0</v>
      </c>
      <c r="AB324" s="67">
        <v>0</v>
      </c>
      <c r="AC324" s="67">
        <v>1</v>
      </c>
      <c r="AD324" s="67">
        <v>0</v>
      </c>
      <c r="AE324" s="20">
        <v>0</v>
      </c>
      <c r="AF324" s="20">
        <v>0</v>
      </c>
      <c r="AG324" s="20">
        <v>0</v>
      </c>
      <c r="AI324" s="74"/>
      <c r="AJ324" s="20">
        <v>0</v>
      </c>
      <c r="AK324" s="67"/>
      <c r="AL324" s="67"/>
      <c r="AM324" s="20">
        <v>0</v>
      </c>
      <c r="AN324" s="20">
        <v>0</v>
      </c>
      <c r="AO324" s="20">
        <v>0</v>
      </c>
      <c r="AP324" s="20">
        <v>0</v>
      </c>
      <c r="AQ324" s="20">
        <v>0</v>
      </c>
      <c r="AR324" s="20">
        <v>0</v>
      </c>
      <c r="AS324" s="20">
        <v>0</v>
      </c>
      <c r="AT324" s="20">
        <v>0</v>
      </c>
      <c r="AW324" s="20">
        <v>0</v>
      </c>
      <c r="AX324" s="20">
        <v>0</v>
      </c>
      <c r="AY324" s="20">
        <v>0</v>
      </c>
      <c r="AZ324" s="20">
        <v>0</v>
      </c>
      <c r="BA324" s="20">
        <v>0</v>
      </c>
      <c r="BB324" s="20">
        <v>0</v>
      </c>
      <c r="BD324" s="20">
        <v>0</v>
      </c>
      <c r="BE324" s="20">
        <v>0</v>
      </c>
      <c r="BF324" s="20">
        <v>0</v>
      </c>
      <c r="BH324" s="40"/>
      <c r="BI324" s="40"/>
      <c r="BJ324" s="40"/>
      <c r="BK324" s="40"/>
      <c r="BL324" s="40"/>
      <c r="BM324" s="40"/>
      <c r="BN324" s="40"/>
      <c r="BO324" s="40"/>
      <c r="BP324" s="71"/>
      <c r="BQ324" s="71"/>
      <c r="BR324" s="40"/>
      <c r="BS324" s="71"/>
      <c r="BT324" s="75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</row>
    <row r="325" spans="1:118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67">
        <v>0</v>
      </c>
      <c r="Y325" s="20">
        <v>0</v>
      </c>
      <c r="Z325" s="40">
        <v>0</v>
      </c>
      <c r="AA325" s="40">
        <v>0</v>
      </c>
      <c r="AB325" s="67">
        <v>0</v>
      </c>
      <c r="AC325" s="67">
        <v>1</v>
      </c>
      <c r="AD325" s="67">
        <v>0</v>
      </c>
      <c r="AE325" s="20">
        <v>0</v>
      </c>
      <c r="AF325" s="20">
        <v>0</v>
      </c>
      <c r="AG325" s="20">
        <v>0</v>
      </c>
      <c r="AI325" s="74"/>
      <c r="AJ325" s="20">
        <v>0</v>
      </c>
      <c r="AK325" s="67"/>
      <c r="AL325" s="67"/>
      <c r="AM325" s="20">
        <v>0</v>
      </c>
      <c r="AN325" s="20">
        <v>0</v>
      </c>
      <c r="AO325" s="20">
        <v>0</v>
      </c>
      <c r="AP325" s="20">
        <v>0</v>
      </c>
      <c r="AQ325" s="20">
        <v>0</v>
      </c>
      <c r="AR325" s="20">
        <v>0</v>
      </c>
      <c r="AS325" s="20">
        <v>0</v>
      </c>
      <c r="AT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B325" s="20">
        <v>0</v>
      </c>
      <c r="BD325" s="20">
        <v>0</v>
      </c>
      <c r="BE325" s="20">
        <v>0</v>
      </c>
      <c r="BF325" s="20">
        <v>0</v>
      </c>
      <c r="BH325" s="40"/>
      <c r="BI325" s="40"/>
      <c r="BJ325" s="40"/>
      <c r="BK325" s="40"/>
      <c r="BL325" s="40"/>
      <c r="BM325" s="40"/>
      <c r="BN325" s="40"/>
      <c r="BO325" s="40"/>
      <c r="BP325" s="71"/>
      <c r="BQ325" s="71"/>
      <c r="BR325" s="40"/>
      <c r="BS325" s="71"/>
      <c r="BT325" s="75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</row>
    <row r="326" spans="1:118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67">
        <v>0</v>
      </c>
      <c r="Y326" s="20">
        <v>0</v>
      </c>
      <c r="Z326" s="40">
        <v>0</v>
      </c>
      <c r="AA326" s="40">
        <v>0</v>
      </c>
      <c r="AB326" s="67">
        <v>0</v>
      </c>
      <c r="AC326" s="67">
        <v>1</v>
      </c>
      <c r="AD326" s="67">
        <v>0</v>
      </c>
      <c r="AE326" s="20">
        <v>0</v>
      </c>
      <c r="AF326" s="20">
        <v>0</v>
      </c>
      <c r="AG326" s="20">
        <v>0</v>
      </c>
      <c r="AI326" s="74"/>
      <c r="AJ326" s="20">
        <v>0</v>
      </c>
      <c r="AK326" s="67"/>
      <c r="AL326" s="67"/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T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B326" s="20">
        <v>0</v>
      </c>
      <c r="BD326" s="20">
        <v>0</v>
      </c>
      <c r="BE326" s="20">
        <v>0</v>
      </c>
      <c r="BF326" s="20">
        <v>0</v>
      </c>
      <c r="BH326" s="40"/>
      <c r="BI326" s="40"/>
      <c r="BJ326" s="40"/>
      <c r="BK326" s="40"/>
      <c r="BL326" s="40"/>
      <c r="BM326" s="40"/>
      <c r="BN326" s="40"/>
      <c r="BO326" s="40"/>
      <c r="BP326" s="71"/>
      <c r="BQ326" s="71"/>
      <c r="BR326" s="40"/>
      <c r="BS326" s="71"/>
      <c r="BT326" s="75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</row>
    <row r="327" spans="1:118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67">
        <v>0</v>
      </c>
      <c r="Y327" s="20">
        <v>0</v>
      </c>
      <c r="Z327" s="40">
        <v>0</v>
      </c>
      <c r="AA327" s="40">
        <v>0</v>
      </c>
      <c r="AB327" s="67">
        <v>0</v>
      </c>
      <c r="AC327" s="67">
        <v>1</v>
      </c>
      <c r="AD327" s="67">
        <v>0</v>
      </c>
      <c r="AE327" s="20">
        <v>0</v>
      </c>
      <c r="AF327" s="20">
        <v>0</v>
      </c>
      <c r="AG327" s="20">
        <v>0</v>
      </c>
      <c r="AI327" s="74"/>
      <c r="AJ327" s="20">
        <v>0</v>
      </c>
      <c r="AK327" s="67"/>
      <c r="AL327" s="67"/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T327" s="20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B327" s="20">
        <v>0</v>
      </c>
      <c r="BD327" s="20">
        <v>0</v>
      </c>
      <c r="BE327" s="20">
        <v>0</v>
      </c>
      <c r="BF327" s="20">
        <v>0</v>
      </c>
      <c r="BH327" s="40"/>
      <c r="BI327" s="40"/>
      <c r="BJ327" s="40"/>
      <c r="BK327" s="40"/>
      <c r="BL327" s="40"/>
      <c r="BM327" s="40"/>
      <c r="BN327" s="40"/>
      <c r="BO327" s="40"/>
      <c r="BP327" s="71"/>
      <c r="BQ327" s="71"/>
      <c r="BR327" s="40"/>
      <c r="BS327" s="71"/>
      <c r="BT327" s="75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</row>
    <row r="328" spans="1:118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67">
        <v>0</v>
      </c>
      <c r="Y328" s="20">
        <v>0</v>
      </c>
      <c r="Z328" s="40">
        <v>0</v>
      </c>
      <c r="AA328" s="40">
        <v>0</v>
      </c>
      <c r="AB328" s="67">
        <v>0</v>
      </c>
      <c r="AC328" s="67">
        <v>1</v>
      </c>
      <c r="AD328" s="67">
        <v>0</v>
      </c>
      <c r="AE328" s="20">
        <v>0</v>
      </c>
      <c r="AF328" s="20">
        <v>0</v>
      </c>
      <c r="AG328" s="20">
        <v>0</v>
      </c>
      <c r="AI328" s="74"/>
      <c r="AJ328" s="20">
        <v>0</v>
      </c>
      <c r="AK328" s="67"/>
      <c r="AL328" s="67"/>
      <c r="AM328" s="20">
        <v>0</v>
      </c>
      <c r="AN328" s="20">
        <v>0</v>
      </c>
      <c r="AO328" s="20">
        <v>0</v>
      </c>
      <c r="AP328" s="20">
        <v>0</v>
      </c>
      <c r="AQ328" s="20">
        <v>0</v>
      </c>
      <c r="AR328" s="20">
        <v>0</v>
      </c>
      <c r="AS328" s="20">
        <v>0</v>
      </c>
      <c r="AT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B328" s="20">
        <v>0</v>
      </c>
      <c r="BD328" s="20">
        <v>0</v>
      </c>
      <c r="BE328" s="20">
        <v>0</v>
      </c>
      <c r="BF328" s="20">
        <v>0</v>
      </c>
      <c r="BH328" s="40"/>
      <c r="BI328" s="40"/>
      <c r="BJ328" s="40"/>
      <c r="BK328" s="40"/>
      <c r="BL328" s="40"/>
      <c r="BM328" s="40"/>
      <c r="BN328" s="40"/>
      <c r="BO328" s="40"/>
      <c r="BP328" s="71"/>
      <c r="BQ328" s="71"/>
      <c r="BR328" s="40"/>
      <c r="BS328" s="71"/>
      <c r="BT328" s="75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</row>
    <row r="329" spans="1:118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67">
        <v>0</v>
      </c>
      <c r="Y329" s="20">
        <v>0</v>
      </c>
      <c r="Z329" s="40">
        <v>0</v>
      </c>
      <c r="AA329" s="40">
        <v>0</v>
      </c>
      <c r="AB329" s="67">
        <v>0</v>
      </c>
      <c r="AC329" s="67">
        <v>1</v>
      </c>
      <c r="AD329" s="67">
        <v>0</v>
      </c>
      <c r="AE329" s="20">
        <v>0</v>
      </c>
      <c r="AF329" s="20">
        <v>0</v>
      </c>
      <c r="AG329" s="20">
        <v>0</v>
      </c>
      <c r="AI329" s="74"/>
      <c r="AJ329" s="20">
        <v>0</v>
      </c>
      <c r="AK329" s="67"/>
      <c r="AL329" s="67"/>
      <c r="AM329" s="20">
        <v>0</v>
      </c>
      <c r="AN329" s="20">
        <v>0</v>
      </c>
      <c r="AO329" s="20">
        <v>0</v>
      </c>
      <c r="AP329" s="20">
        <v>0</v>
      </c>
      <c r="AQ329" s="20">
        <v>0</v>
      </c>
      <c r="AR329" s="20">
        <v>0</v>
      </c>
      <c r="AS329" s="20">
        <v>0</v>
      </c>
      <c r="AT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B329" s="20">
        <v>0</v>
      </c>
      <c r="BD329" s="20">
        <v>0</v>
      </c>
      <c r="BE329" s="20">
        <v>0</v>
      </c>
      <c r="BF329" s="20">
        <v>0</v>
      </c>
      <c r="BH329" s="40"/>
      <c r="BI329" s="40"/>
      <c r="BJ329" s="40"/>
      <c r="BK329" s="40"/>
      <c r="BL329" s="40"/>
      <c r="BM329" s="40"/>
      <c r="BN329" s="40"/>
      <c r="BO329" s="40"/>
      <c r="BP329" s="71"/>
      <c r="BQ329" s="71"/>
      <c r="BR329" s="40"/>
      <c r="BS329" s="71"/>
      <c r="BT329" s="75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</row>
    <row r="330" spans="1:118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67">
        <v>0</v>
      </c>
      <c r="Y330" s="20">
        <v>0</v>
      </c>
      <c r="Z330" s="40">
        <v>0</v>
      </c>
      <c r="AA330" s="40">
        <v>0</v>
      </c>
      <c r="AB330" s="67">
        <v>0</v>
      </c>
      <c r="AC330" s="67">
        <v>1</v>
      </c>
      <c r="AD330" s="67">
        <v>0</v>
      </c>
      <c r="AE330" s="20">
        <v>0</v>
      </c>
      <c r="AF330" s="20">
        <v>0</v>
      </c>
      <c r="AG330" s="20">
        <v>0</v>
      </c>
      <c r="AI330" s="74"/>
      <c r="AJ330" s="20">
        <v>0</v>
      </c>
      <c r="AK330" s="67"/>
      <c r="AL330" s="67"/>
      <c r="AM330" s="20">
        <v>0</v>
      </c>
      <c r="AN330" s="20">
        <v>0</v>
      </c>
      <c r="AO330" s="20">
        <v>0</v>
      </c>
      <c r="AP330" s="20">
        <v>0</v>
      </c>
      <c r="AQ330" s="20">
        <v>0</v>
      </c>
      <c r="AR330" s="20">
        <v>0</v>
      </c>
      <c r="AS330" s="20">
        <v>0</v>
      </c>
      <c r="AT330" s="20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B330" s="20">
        <v>0</v>
      </c>
      <c r="BD330" s="20">
        <v>0</v>
      </c>
      <c r="BE330" s="20">
        <v>0</v>
      </c>
      <c r="BF330" s="20">
        <v>0</v>
      </c>
      <c r="BH330" s="40"/>
      <c r="BI330" s="40"/>
      <c r="BJ330" s="40"/>
      <c r="BK330" s="40"/>
      <c r="BL330" s="40"/>
      <c r="BM330" s="40"/>
      <c r="BN330" s="40"/>
      <c r="BO330" s="40"/>
      <c r="BP330" s="71"/>
      <c r="BQ330" s="71"/>
      <c r="BR330" s="40"/>
      <c r="BS330" s="71"/>
      <c r="BT330" s="75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</row>
    <row r="331" spans="1:118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40">
        <v>0</v>
      </c>
      <c r="Y331" s="20">
        <v>0</v>
      </c>
      <c r="Z331" s="40">
        <v>0</v>
      </c>
      <c r="AA331" s="40">
        <v>0</v>
      </c>
      <c r="AB331" s="40">
        <v>0</v>
      </c>
      <c r="AC331" s="40">
        <v>1</v>
      </c>
      <c r="AD331" s="40">
        <v>0</v>
      </c>
      <c r="AE331" s="20">
        <v>0</v>
      </c>
      <c r="AF331" s="20">
        <v>0</v>
      </c>
      <c r="AG331" s="20">
        <v>0</v>
      </c>
      <c r="AI331" s="59"/>
      <c r="AJ331" s="20">
        <v>0</v>
      </c>
      <c r="AK331" s="67"/>
      <c r="AL331" s="67"/>
      <c r="AM331" s="20">
        <v>0</v>
      </c>
      <c r="AN331" s="20">
        <v>0</v>
      </c>
      <c r="AO331" s="20">
        <v>0</v>
      </c>
      <c r="AP331" s="20">
        <v>0</v>
      </c>
      <c r="AQ331" s="20">
        <v>0</v>
      </c>
      <c r="AR331" s="20">
        <v>0</v>
      </c>
      <c r="AS331" s="20">
        <v>0</v>
      </c>
      <c r="AT331" s="20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B331" s="20">
        <v>0</v>
      </c>
      <c r="BD331" s="20">
        <v>0</v>
      </c>
      <c r="BE331" s="20">
        <v>0</v>
      </c>
      <c r="BF331" s="20">
        <v>0</v>
      </c>
      <c r="BH331" s="40"/>
      <c r="BI331" s="40"/>
      <c r="BJ331" s="40"/>
      <c r="BK331" s="40"/>
      <c r="BL331" s="40"/>
      <c r="BM331" s="40"/>
      <c r="BN331" s="40"/>
      <c r="BO331" s="40"/>
      <c r="BP331" s="71"/>
      <c r="BQ331" s="71"/>
      <c r="BR331" s="40"/>
      <c r="BS331" s="71"/>
      <c r="BT331" s="75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</row>
    <row r="332" spans="1:118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>
        <v>0</v>
      </c>
      <c r="Z332" s="40">
        <v>0</v>
      </c>
      <c r="AA332" s="40">
        <v>0</v>
      </c>
      <c r="AB332" s="40">
        <v>0</v>
      </c>
      <c r="AC332" s="40">
        <v>1</v>
      </c>
      <c r="AD332" s="40">
        <v>0</v>
      </c>
      <c r="AI332" s="59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71"/>
      <c r="BQ332" s="71"/>
      <c r="BR332" s="40"/>
      <c r="BS332" s="71"/>
      <c r="BT332" s="75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</row>
    <row r="333" spans="1:118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C333" s="40"/>
      <c r="AD333" s="40"/>
      <c r="AI333" s="59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71"/>
      <c r="BQ333" s="71"/>
      <c r="BR333" s="40"/>
      <c r="BS333" s="71"/>
      <c r="BT333" s="75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</row>
    <row r="334" spans="1:118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D334" s="40"/>
      <c r="AI334" s="59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71"/>
      <c r="BQ334" s="71"/>
      <c r="BR334" s="40"/>
      <c r="BS334" s="71"/>
      <c r="BT334" s="75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</row>
    <row r="335" spans="1:118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D335" s="40"/>
      <c r="AI335" s="59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71"/>
      <c r="BQ335" s="71"/>
      <c r="BR335" s="40"/>
      <c r="BS335" s="71"/>
      <c r="BT335" s="75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</row>
    <row r="336" spans="1:118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D336" s="40"/>
      <c r="AI336" s="59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71"/>
      <c r="BQ336" s="71"/>
      <c r="BR336" s="40"/>
      <c r="BS336" s="71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</row>
    <row r="337" spans="1:118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D337" s="40"/>
      <c r="AI337" s="59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71"/>
      <c r="BQ337" s="71"/>
      <c r="BR337" s="40"/>
      <c r="BS337" s="71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</row>
    <row r="338" spans="1:118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D338" s="40"/>
      <c r="AI338" s="59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71"/>
      <c r="BQ338" s="71"/>
      <c r="BR338" s="40"/>
      <c r="BS338" s="71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</row>
    <row r="339" spans="1:118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D339" s="40"/>
      <c r="AI339" s="59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71"/>
      <c r="BQ339" s="71"/>
      <c r="BR339" s="40"/>
      <c r="BS339" s="71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</row>
    <row r="340" spans="1:118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D340" s="40"/>
      <c r="AI340" s="59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71"/>
      <c r="BQ340" s="71"/>
      <c r="BR340" s="40"/>
      <c r="BS340" s="71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</row>
    <row r="341" spans="1:118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D341" s="40"/>
      <c r="AI341" s="59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71"/>
      <c r="BQ341" s="71"/>
      <c r="BR341" s="40"/>
      <c r="BS341" s="71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</row>
    <row r="342" spans="1:118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D342" s="40"/>
      <c r="AI342" s="59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71"/>
      <c r="BQ342" s="71"/>
      <c r="BR342" s="40"/>
      <c r="BS342" s="71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</row>
    <row r="343" spans="1:118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D343" s="40"/>
      <c r="AI343" s="59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71"/>
      <c r="BR343" s="40"/>
      <c r="BS343" s="71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</row>
    <row r="344" spans="1:118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D344" s="40"/>
      <c r="AI344" s="59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</row>
    <row r="345" spans="1:118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D345" s="40"/>
      <c r="AI345" s="59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</row>
    <row r="346" spans="1:118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D346" s="40"/>
      <c r="AI346" s="59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</row>
    <row r="347" spans="1:118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D347" s="40"/>
      <c r="AI347" s="59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</row>
    <row r="348" spans="1:118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D348" s="40"/>
      <c r="AI348" s="59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</row>
    <row r="349" spans="1:118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D349" s="40"/>
      <c r="AI349" s="59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</row>
    <row r="350" spans="1:118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D350" s="40"/>
      <c r="AI350" s="59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</row>
    <row r="351" spans="1:118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D351" s="40"/>
      <c r="AI351" s="59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</row>
    <row r="352" spans="1:118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D352" s="40"/>
      <c r="AI352" s="59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</row>
    <row r="353" spans="1:118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D353" s="40"/>
      <c r="AI353" s="59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</row>
    <row r="354" spans="1:118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D354" s="40"/>
      <c r="AI354" s="59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</row>
    <row r="355" spans="1:118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D355" s="40"/>
      <c r="AI355" s="59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</row>
    <row r="356" spans="1:118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D356" s="40"/>
      <c r="AI356" s="59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</row>
    <row r="357" spans="1:118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D357" s="40"/>
      <c r="AI357" s="59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</row>
    <row r="358" spans="1:118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D358" s="40"/>
      <c r="AI358" s="59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</row>
    <row r="359" spans="1:118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D359" s="40"/>
      <c r="AI359" s="59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</row>
    <row r="360" spans="1:118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D360" s="40"/>
      <c r="AI360" s="59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</row>
    <row r="361" spans="1:118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D361" s="40"/>
      <c r="AI361" s="59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</row>
    <row r="362" spans="1:118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D362" s="40"/>
      <c r="AI362" s="59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</row>
    <row r="363" spans="1:118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D363" s="40"/>
      <c r="AI363" s="59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</row>
    <row r="364" spans="1:118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D364" s="40"/>
      <c r="AI364" s="59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</row>
    <row r="365" spans="1:118">
      <c r="AI365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autoPageBreaks="0"/>
  </sheetPr>
  <dimension ref="A1:BR10022"/>
  <sheetViews>
    <sheetView showGridLines="0" workbookViewId="0">
      <selection activeCell="A30" sqref="A30"/>
    </sheetView>
  </sheetViews>
  <sheetFormatPr defaultRowHeight="12.75"/>
  <cols>
    <col min="1" max="1" width="15.85546875" style="90" customWidth="1"/>
    <col min="2" max="2" width="25.28515625" style="20" customWidth="1"/>
    <col min="3" max="3" width="4.28515625" style="20" customWidth="1"/>
    <col min="4" max="4" width="2" style="20" customWidth="1"/>
    <col min="5" max="5" width="15.85546875" style="20" customWidth="1"/>
    <col min="6" max="6" width="25.42578125" style="20" customWidth="1"/>
    <col min="7" max="7" width="3.85546875" style="20" customWidth="1"/>
    <col min="8" max="8" width="2.140625" style="20" customWidth="1"/>
    <col min="9" max="9" width="15.85546875" style="20" customWidth="1"/>
    <col min="10" max="10" width="25.42578125" style="20" customWidth="1"/>
    <col min="11" max="11" width="4" style="20" customWidth="1"/>
    <col min="12" max="12" width="2.7109375" style="20" customWidth="1"/>
    <col min="13" max="13" width="15.85546875" style="90" customWidth="1"/>
    <col min="14" max="14" width="25.28515625" style="20" customWidth="1"/>
    <col min="15" max="16" width="3" style="20" customWidth="1"/>
    <col min="17" max="17" width="15.85546875" style="20" customWidth="1"/>
    <col min="18" max="18" width="25.42578125" style="20" customWidth="1"/>
    <col min="19" max="20" width="3.5703125" style="20" customWidth="1"/>
    <col min="21" max="21" width="15.85546875" style="20" customWidth="1"/>
    <col min="22" max="22" width="25.42578125" style="20" customWidth="1"/>
    <col min="23" max="24" width="3.28515625" style="20" customWidth="1"/>
    <col min="25" max="25" width="15.85546875" style="90" customWidth="1"/>
    <col min="26" max="26" width="25.28515625" style="20" customWidth="1"/>
    <col min="27" max="27" width="6" style="20" bestFit="1" customWidth="1"/>
    <col min="28" max="28" width="3.42578125" style="20" customWidth="1"/>
    <col min="29" max="29" width="15.85546875" style="20" customWidth="1"/>
    <col min="30" max="30" width="25.42578125" style="20" customWidth="1"/>
    <col min="31" max="32" width="3.140625" style="20" customWidth="1"/>
    <col min="33" max="33" width="15.85546875" style="20" customWidth="1"/>
    <col min="34" max="34" width="25.42578125" style="20" customWidth="1"/>
    <col min="35" max="35" width="3.5703125" style="20" customWidth="1"/>
    <col min="36" max="36" width="2.7109375" style="20" customWidth="1"/>
    <col min="37" max="37" width="15.85546875" style="90" customWidth="1"/>
    <col min="38" max="38" width="25.28515625" style="20" customWidth="1"/>
    <col min="39" max="40" width="3" style="20" customWidth="1"/>
    <col min="41" max="41" width="15.85546875" style="20" customWidth="1"/>
    <col min="42" max="42" width="25.42578125" style="20" customWidth="1"/>
    <col min="43" max="44" width="3.5703125" style="20" customWidth="1"/>
    <col min="45" max="45" width="15.85546875" style="20" customWidth="1"/>
    <col min="46" max="46" width="25.42578125" style="20" customWidth="1"/>
    <col min="47" max="47" width="3.28515625" style="20" customWidth="1"/>
    <col min="48" max="48" width="5.5703125" style="20" customWidth="1"/>
    <col min="49" max="49" width="15.85546875" style="20" customWidth="1"/>
    <col min="50" max="50" width="25.42578125" style="20" customWidth="1"/>
    <col min="51" max="51" width="3.28515625" style="20" customWidth="1"/>
    <col min="52" max="52" width="9.140625" style="20"/>
    <col min="53" max="53" width="15.85546875" style="20" customWidth="1"/>
    <col min="54" max="54" width="25.42578125" style="20" customWidth="1"/>
    <col min="55" max="55" width="3.28515625" style="20" customWidth="1"/>
    <col min="56" max="56" width="9.140625" style="20"/>
    <col min="57" max="57" width="15.85546875" style="20" customWidth="1"/>
    <col min="58" max="58" width="25.42578125" style="20" customWidth="1"/>
    <col min="59" max="59" width="3.28515625" style="20" customWidth="1"/>
    <col min="60" max="60" width="9.140625" style="20"/>
    <col min="61" max="61" width="15.85546875" style="20" customWidth="1"/>
    <col min="62" max="62" width="25.42578125" style="20" customWidth="1"/>
    <col min="63" max="63" width="3.28515625" style="20" customWidth="1"/>
    <col min="64" max="64" width="9.140625" style="20"/>
    <col min="65" max="65" width="15.85546875" style="20" customWidth="1"/>
    <col min="66" max="66" width="25.42578125" style="20" customWidth="1"/>
    <col min="67" max="67" width="3.28515625" style="20" customWidth="1"/>
    <col min="68" max="16384" width="9.140625" style="20"/>
  </cols>
  <sheetData>
    <row r="1" spans="1:67" ht="13.5" thickBot="1"/>
    <row r="2" spans="1:67" ht="13.5" thickBot="1">
      <c r="A2" s="223" t="s">
        <v>95</v>
      </c>
      <c r="B2" s="224">
        <v>36731</v>
      </c>
      <c r="J2" s="225">
        <f ca="1">IF(WEEKDAY(TODAY())=2,TODAY()-3,TODAY()-1)</f>
        <v>36733</v>
      </c>
    </row>
    <row r="3" spans="1:67" ht="13.5" thickBot="1">
      <c r="B3"/>
      <c r="J3" s="225">
        <v>36586</v>
      </c>
    </row>
    <row r="4" spans="1:67" ht="13.5" thickBot="1">
      <c r="B4" s="313"/>
      <c r="J4" s="225">
        <f>WORKDAY(J3,-2)</f>
        <v>36584</v>
      </c>
    </row>
    <row r="5" spans="1:67" ht="13.5" thickBot="1">
      <c r="B5"/>
      <c r="J5" s="225">
        <f ca="1">IF((J2+1)&gt;=J4,EOMONTH(J3,0)+1,J3)</f>
        <v>36617</v>
      </c>
    </row>
    <row r="6" spans="1:67" ht="12.75" customHeight="1" thickBot="1">
      <c r="B6"/>
      <c r="J6" s="226">
        <v>0</v>
      </c>
    </row>
    <row r="8" spans="1:67" ht="13.5" hidden="1" thickBot="1">
      <c r="A8" s="20" t="s">
        <v>96</v>
      </c>
      <c r="E8" s="20" t="s">
        <v>97</v>
      </c>
      <c r="I8" s="20" t="s">
        <v>98</v>
      </c>
      <c r="M8" s="20" t="s">
        <v>99</v>
      </c>
      <c r="Q8" s="20" t="s">
        <v>100</v>
      </c>
      <c r="U8" s="20" t="s">
        <v>101</v>
      </c>
      <c r="Y8" s="20" t="s">
        <v>102</v>
      </c>
      <c r="AC8" s="20" t="s">
        <v>103</v>
      </c>
      <c r="AG8" s="20" t="s">
        <v>104</v>
      </c>
      <c r="AK8" s="20" t="s">
        <v>105</v>
      </c>
      <c r="AO8" s="20" t="s">
        <v>106</v>
      </c>
      <c r="AS8" s="20" t="s">
        <v>107</v>
      </c>
      <c r="AW8" s="20" t="s">
        <v>551</v>
      </c>
      <c r="BA8" s="20" t="s">
        <v>552</v>
      </c>
      <c r="BE8" s="20" t="s">
        <v>553</v>
      </c>
      <c r="BI8" s="20" t="s">
        <v>554</v>
      </c>
      <c r="BM8" s="20" t="s">
        <v>555</v>
      </c>
    </row>
    <row r="9" spans="1:67" hidden="1">
      <c r="A9" s="227" t="s">
        <v>108</v>
      </c>
      <c r="B9" s="228" t="str">
        <f>VLOOKUP(C9,Tables!$B$34:$C$154,2)</f>
        <v>MICH_CG-GD</v>
      </c>
      <c r="C9" s="229">
        <v>63</v>
      </c>
      <c r="E9" s="227" t="s">
        <v>108</v>
      </c>
      <c r="F9" s="228" t="str">
        <f>VLOOKUP(G9,Tables!$B$34:$C$154,2)</f>
        <v>NGI/CHI. GATE</v>
      </c>
      <c r="G9" s="229">
        <v>61</v>
      </c>
      <c r="I9" s="227" t="s">
        <v>108</v>
      </c>
      <c r="J9" s="228" t="str">
        <f>VLOOKUP(K9,Tables!$B$34:$C$154,2)</f>
        <v>IF-TRANSCO/Z6</v>
      </c>
      <c r="K9" s="229">
        <v>54</v>
      </c>
      <c r="M9" s="227" t="s">
        <v>108</v>
      </c>
      <c r="N9" s="228" t="str">
        <f>VLOOKUP(O9,Tables!$B$34:$C$154,2)</f>
        <v>IF-TETCO/M3</v>
      </c>
      <c r="O9" s="229">
        <v>44</v>
      </c>
      <c r="Q9" s="227" t="s">
        <v>108</v>
      </c>
      <c r="R9" s="228" t="str">
        <f>VLOOKUP(S9,Tables!$B$34:$C$154,2)</f>
        <v>IF-CNG/APPALACH</v>
      </c>
      <c r="S9" s="229">
        <v>10</v>
      </c>
      <c r="U9" s="227" t="s">
        <v>108</v>
      </c>
      <c r="V9" s="228" t="str">
        <f>VLOOKUP(W9,Tables!$B$34:$C$154,2)</f>
        <v>IF-CGT/APPALAC</v>
      </c>
      <c r="W9" s="229">
        <v>8</v>
      </c>
      <c r="Y9" s="227" t="s">
        <v>108</v>
      </c>
      <c r="Z9" s="228" t="str">
        <f>VLOOKUP(AA9,Tables!$B$34:$C$154,2)</f>
        <v>NG</v>
      </c>
      <c r="AA9" s="229">
        <v>1</v>
      </c>
      <c r="AC9" s="227" t="s">
        <v>108</v>
      </c>
      <c r="AD9" s="228" t="str">
        <f>VLOOKUP(AE9,Tables!$B$34:$C$154,2)</f>
        <v>CAD/USD</v>
      </c>
      <c r="AE9" s="229">
        <v>3</v>
      </c>
      <c r="AG9" s="227" t="s">
        <v>108</v>
      </c>
      <c r="AH9" s="228" t="str">
        <f>VLOOKUP(AI9,Tables!$B$34:$C$154,2)</f>
        <v>INT</v>
      </c>
      <c r="AI9" s="229">
        <v>2</v>
      </c>
      <c r="AK9" s="227" t="s">
        <v>108</v>
      </c>
      <c r="AL9" s="228" t="str">
        <f>VLOOKUP(AM9,Tables!$B$34:$C$154,2)</f>
        <v>INT</v>
      </c>
      <c r="AM9" s="229">
        <v>2</v>
      </c>
      <c r="AO9" s="227" t="s">
        <v>108</v>
      </c>
      <c r="AP9" s="228" t="str">
        <f>VLOOKUP(AQ9,Tables!$B$34:$C$154,2)</f>
        <v>IF-NNG/VENT</v>
      </c>
      <c r="AQ9" s="229">
        <v>28</v>
      </c>
      <c r="AS9" s="227" t="s">
        <v>108</v>
      </c>
      <c r="AT9" s="228" t="str">
        <f>VLOOKUP(AU9,Tables!$B$34:$C$154,2)</f>
        <v>WAHA KCBT</v>
      </c>
      <c r="AU9" s="229">
        <v>65</v>
      </c>
      <c r="AW9" s="227" t="s">
        <v>108</v>
      </c>
      <c r="AX9" s="228" t="str">
        <f>VLOOKUP(AY9,Tables!$B$34:$C$154,2)</f>
        <v>ML7/CG</v>
      </c>
      <c r="AY9" s="229">
        <v>73</v>
      </c>
      <c r="BA9" s="227" t="s">
        <v>108</v>
      </c>
      <c r="BB9" s="228" t="str">
        <f>VLOOKUP(BC9,Tables!$B$34:$C$154,2)</f>
        <v>IF-FGT/Z3</v>
      </c>
      <c r="BC9" s="229">
        <v>16</v>
      </c>
      <c r="BE9" s="227" t="s">
        <v>108</v>
      </c>
      <c r="BF9" s="228" t="str">
        <f>VLOOKUP(BG9,Tables!$B$34:$C$154,2)</f>
        <v>NG</v>
      </c>
      <c r="BG9" s="229">
        <v>1</v>
      </c>
      <c r="BI9" s="227" t="s">
        <v>108</v>
      </c>
      <c r="BJ9" s="228" t="str">
        <f>VLOOKUP(BK9,Tables!$B$34:$C$154,2)</f>
        <v>IF-ANR/LA_OFFSH</v>
      </c>
      <c r="BK9" s="229">
        <v>4</v>
      </c>
      <c r="BM9" s="227" t="s">
        <v>108</v>
      </c>
      <c r="BN9" s="228" t="str">
        <f>VLOOKUP(BO9,Tables!$B$34:$C$154,2)</f>
        <v>CGPR-DAWN</v>
      </c>
      <c r="BO9" s="229">
        <v>67</v>
      </c>
    </row>
    <row r="10" spans="1:67" hidden="1">
      <c r="A10" s="230" t="s">
        <v>109</v>
      </c>
      <c r="B10" s="231" t="str">
        <f>VLOOKUP(C10,Tables!$B$18:$C$29,2)</f>
        <v>PR</v>
      </c>
      <c r="C10" s="232">
        <v>1</v>
      </c>
      <c r="E10" s="230" t="s">
        <v>109</v>
      </c>
      <c r="F10" s="231" t="str">
        <f>VLOOKUP(G10,Tables!$B$18:$C$29,2)</f>
        <v>PR</v>
      </c>
      <c r="G10" s="232">
        <v>1</v>
      </c>
      <c r="I10" s="230" t="s">
        <v>109</v>
      </c>
      <c r="J10" s="231" t="str">
        <f>VLOOKUP(K10,Tables!$B$18:$C$29,2)</f>
        <v>PR</v>
      </c>
      <c r="K10" s="232">
        <v>1</v>
      </c>
      <c r="M10" s="230" t="s">
        <v>109</v>
      </c>
      <c r="N10" s="231" t="str">
        <f>VLOOKUP(O10,Tables!$B$18:$C$29,2)</f>
        <v>PR</v>
      </c>
      <c r="O10" s="232">
        <v>1</v>
      </c>
      <c r="Q10" s="230" t="s">
        <v>109</v>
      </c>
      <c r="R10" s="231" t="str">
        <f>VLOOKUP(S10,Tables!$B$18:$C$29,2)</f>
        <v>PR</v>
      </c>
      <c r="S10" s="232">
        <v>1</v>
      </c>
      <c r="U10" s="230" t="s">
        <v>109</v>
      </c>
      <c r="V10" s="231" t="str">
        <f>VLOOKUP(W10,Tables!$B$18:$C$29,2)</f>
        <v>PR</v>
      </c>
      <c r="W10" s="232">
        <v>1</v>
      </c>
      <c r="Y10" s="230" t="s">
        <v>109</v>
      </c>
      <c r="Z10" s="231" t="str">
        <f>VLOOKUP(AA10,Tables!$B$18:$C$29,2)</f>
        <v>PR</v>
      </c>
      <c r="AA10" s="232">
        <v>1</v>
      </c>
      <c r="AC10" s="230" t="s">
        <v>109</v>
      </c>
      <c r="AD10" s="231" t="str">
        <f>VLOOKUP(AE10,Tables!$B$18:$C$29,2)</f>
        <v>FX</v>
      </c>
      <c r="AE10" s="232">
        <v>8</v>
      </c>
      <c r="AG10" s="230" t="s">
        <v>109</v>
      </c>
      <c r="AH10" s="231" t="str">
        <f>VLOOKUP(AI10,Tables!$B$18:$C$29,2)</f>
        <v>CAD</v>
      </c>
      <c r="AI10" s="232">
        <v>10</v>
      </c>
      <c r="AK10" s="230" t="s">
        <v>109</v>
      </c>
      <c r="AL10" s="231" t="str">
        <f>VLOOKUP(AM10,Tables!$B$18:$C$29,2)</f>
        <v>AA</v>
      </c>
      <c r="AM10" s="232">
        <v>4</v>
      </c>
      <c r="AO10" s="230" t="s">
        <v>109</v>
      </c>
      <c r="AP10" s="231" t="str">
        <f>VLOOKUP(AQ10,Tables!$B$18:$C$29,2)</f>
        <v>PR</v>
      </c>
      <c r="AQ10" s="232">
        <v>1</v>
      </c>
      <c r="AS10" s="230" t="s">
        <v>109</v>
      </c>
      <c r="AT10" s="231" t="str">
        <f>VLOOKUP(AU10,Tables!$B$18:$C$29,2)</f>
        <v>PR</v>
      </c>
      <c r="AU10" s="232">
        <v>1</v>
      </c>
      <c r="AW10" s="230" t="s">
        <v>109</v>
      </c>
      <c r="AX10" s="231" t="str">
        <f>VLOOKUP(AY10,Tables!$B$18:$C$29,2)</f>
        <v>PR</v>
      </c>
      <c r="AY10" s="232">
        <v>1</v>
      </c>
      <c r="BA10" s="230" t="s">
        <v>109</v>
      </c>
      <c r="BB10" s="231" t="str">
        <f>VLOOKUP(BC10,Tables!$B$18:$C$29,2)</f>
        <v>PR</v>
      </c>
      <c r="BC10" s="232">
        <v>1</v>
      </c>
      <c r="BE10" s="230" t="s">
        <v>109</v>
      </c>
      <c r="BF10" s="231" t="str">
        <f>VLOOKUP(BG10,Tables!$B$18:$C$29,2)</f>
        <v>VO</v>
      </c>
      <c r="BG10" s="232">
        <v>5</v>
      </c>
      <c r="BI10" s="230" t="s">
        <v>109</v>
      </c>
      <c r="BJ10" s="231" t="str">
        <f>VLOOKUP(BK10,Tables!$B$18:$C$29,2)</f>
        <v>PR</v>
      </c>
      <c r="BK10" s="232">
        <v>1</v>
      </c>
      <c r="BM10" s="230" t="s">
        <v>109</v>
      </c>
      <c r="BN10" s="231" t="str">
        <f>VLOOKUP(BO10,Tables!$B$18:$C$29,2)</f>
        <v>PR</v>
      </c>
      <c r="BO10" s="232">
        <v>1</v>
      </c>
    </row>
    <row r="11" spans="1:67" hidden="1">
      <c r="A11" s="230" t="s">
        <v>110</v>
      </c>
      <c r="B11" s="231" t="str">
        <f>VLOOKUP(C11,Tables!$B$4:$C$13,2)</f>
        <v>D</v>
      </c>
      <c r="C11" s="232">
        <v>2</v>
      </c>
      <c r="E11" s="230" t="s">
        <v>110</v>
      </c>
      <c r="F11" s="231" t="str">
        <f>VLOOKUP(G11,Tables!$B$4:$C$13,2)</f>
        <v>D</v>
      </c>
      <c r="G11" s="232">
        <v>2</v>
      </c>
      <c r="I11" s="230" t="s">
        <v>110</v>
      </c>
      <c r="J11" s="231" t="str">
        <f>VLOOKUP(K11,Tables!$B$4:$C$13,2)</f>
        <v>D</v>
      </c>
      <c r="K11" s="232">
        <v>2</v>
      </c>
      <c r="M11" s="230" t="s">
        <v>110</v>
      </c>
      <c r="N11" s="231" t="str">
        <f>VLOOKUP(O11,Tables!$B$4:$C$13,2)</f>
        <v>D</v>
      </c>
      <c r="O11" s="232">
        <v>2</v>
      </c>
      <c r="Q11" s="230" t="s">
        <v>110</v>
      </c>
      <c r="R11" s="231" t="str">
        <f>VLOOKUP(S11,Tables!$B$4:$C$13,2)</f>
        <v>D</v>
      </c>
      <c r="S11" s="232">
        <v>2</v>
      </c>
      <c r="U11" s="230" t="s">
        <v>110</v>
      </c>
      <c r="V11" s="231" t="str">
        <f>VLOOKUP(W11,Tables!$B$4:$C$13,2)</f>
        <v>D</v>
      </c>
      <c r="W11" s="232">
        <v>2</v>
      </c>
      <c r="Y11" s="230" t="s">
        <v>110</v>
      </c>
      <c r="Z11" s="231" t="str">
        <f>VLOOKUP(AA11,Tables!$B$4:$C$13,2)</f>
        <v>P</v>
      </c>
      <c r="AA11" s="232">
        <v>1</v>
      </c>
      <c r="AC11" s="230" t="s">
        <v>110</v>
      </c>
      <c r="AD11" s="231" t="str">
        <f>VLOOKUP(AE11,Tables!$B$4:$C$13,2)</f>
        <v>F</v>
      </c>
      <c r="AE11" s="232">
        <v>5</v>
      </c>
      <c r="AG11" s="230" t="s">
        <v>110</v>
      </c>
      <c r="AH11" s="231" t="str">
        <f>VLOOKUP(AI11,Tables!$B$4:$C$13,2)</f>
        <v>R</v>
      </c>
      <c r="AI11" s="232">
        <v>4</v>
      </c>
      <c r="AK11" s="230" t="s">
        <v>110</v>
      </c>
      <c r="AL11" s="231" t="str">
        <f>VLOOKUP(AM11,Tables!$B$4:$C$13,2)</f>
        <v>R</v>
      </c>
      <c r="AM11" s="232">
        <v>4</v>
      </c>
      <c r="AO11" s="230" t="s">
        <v>110</v>
      </c>
      <c r="AP11" s="231" t="str">
        <f>VLOOKUP(AQ11,Tables!$B$4:$C$13,2)</f>
        <v>D</v>
      </c>
      <c r="AQ11" s="232">
        <v>2</v>
      </c>
      <c r="AS11" s="230" t="s">
        <v>110</v>
      </c>
      <c r="AT11" s="231" t="str">
        <f>VLOOKUP(AU11,Tables!$B$4:$C$13,2)</f>
        <v>D</v>
      </c>
      <c r="AU11" s="232">
        <v>2</v>
      </c>
      <c r="AW11" s="230" t="s">
        <v>110</v>
      </c>
      <c r="AX11" s="231" t="str">
        <f>VLOOKUP(AY11,Tables!$B$4:$C$13,2)</f>
        <v>D</v>
      </c>
      <c r="AY11" s="232">
        <v>2</v>
      </c>
      <c r="BA11" s="230" t="s">
        <v>110</v>
      </c>
      <c r="BB11" s="231" t="str">
        <f>VLOOKUP(BC11,Tables!$B$4:$C$13,2)</f>
        <v>D</v>
      </c>
      <c r="BC11" s="232">
        <v>2</v>
      </c>
      <c r="BE11" s="230" t="s">
        <v>110</v>
      </c>
      <c r="BF11" s="231" t="str">
        <f>VLOOKUP(BG11,Tables!$B$4:$C$13,2)</f>
        <v>P</v>
      </c>
      <c r="BG11" s="232">
        <v>1</v>
      </c>
      <c r="BI11" s="230" t="s">
        <v>110</v>
      </c>
      <c r="BJ11" s="231" t="str">
        <f>VLOOKUP(BK11,Tables!$B$4:$C$13,2)</f>
        <v>D</v>
      </c>
      <c r="BK11" s="232">
        <v>2</v>
      </c>
      <c r="BM11" s="230" t="s">
        <v>110</v>
      </c>
      <c r="BN11" s="231" t="str">
        <f>VLOOKUP(BO11,Tables!$B$4:$C$13,2)</f>
        <v>D</v>
      </c>
      <c r="BO11" s="232">
        <v>2</v>
      </c>
    </row>
    <row r="12" spans="1:67" ht="13.5" hidden="1" thickBot="1">
      <c r="A12" s="233" t="s">
        <v>111</v>
      </c>
      <c r="B12" s="234">
        <f>VLOOKUP(C12,Tables!$B$4:$C$13,2)</f>
        <v>0</v>
      </c>
      <c r="C12" s="235">
        <v>7</v>
      </c>
      <c r="E12" s="233" t="s">
        <v>111</v>
      </c>
      <c r="F12" s="234">
        <f>VLOOKUP(G12,Tables!$B$4:$C$13,2)</f>
        <v>0</v>
      </c>
      <c r="G12" s="235">
        <v>7</v>
      </c>
      <c r="I12" s="233" t="s">
        <v>111</v>
      </c>
      <c r="J12" s="234">
        <f>VLOOKUP(K12,Tables!$B$4:$C$13,2)</f>
        <v>0</v>
      </c>
      <c r="K12" s="235">
        <v>7</v>
      </c>
      <c r="M12" s="233" t="s">
        <v>111</v>
      </c>
      <c r="N12" s="234">
        <f>VLOOKUP(O12,Tables!$B$4:$C$13,2)</f>
        <v>0</v>
      </c>
      <c r="O12" s="235">
        <v>7</v>
      </c>
      <c r="Q12" s="233" t="s">
        <v>111</v>
      </c>
      <c r="R12" s="234">
        <f>VLOOKUP(S12,Tables!$B$4:$C$13,2)</f>
        <v>0</v>
      </c>
      <c r="S12" s="235">
        <v>7</v>
      </c>
      <c r="U12" s="233" t="s">
        <v>111</v>
      </c>
      <c r="V12" s="234">
        <f>VLOOKUP(W12,Tables!$B$4:$C$13,2)</f>
        <v>0</v>
      </c>
      <c r="W12" s="235">
        <v>7</v>
      </c>
      <c r="Y12" s="233" t="s">
        <v>111</v>
      </c>
      <c r="Z12" s="234">
        <f>VLOOKUP(AA12,Tables!$B$4:$C$13,2)</f>
        <v>0</v>
      </c>
      <c r="AA12" s="235">
        <v>7</v>
      </c>
      <c r="AC12" s="233" t="s">
        <v>111</v>
      </c>
      <c r="AD12" s="234">
        <f>VLOOKUP(AE12,Tables!$B$4:$C$13,2)</f>
        <v>0</v>
      </c>
      <c r="AE12" s="235">
        <v>7</v>
      </c>
      <c r="AG12" s="233" t="s">
        <v>111</v>
      </c>
      <c r="AH12" s="234">
        <f>VLOOKUP(AI12,Tables!$B$4:$C$13,2)</f>
        <v>0</v>
      </c>
      <c r="AI12" s="235">
        <v>7</v>
      </c>
      <c r="AK12" s="233" t="s">
        <v>111</v>
      </c>
      <c r="AL12" s="234">
        <f>VLOOKUP(AM12,Tables!$B$4:$C$13,2)</f>
        <v>0</v>
      </c>
      <c r="AM12" s="235">
        <v>7</v>
      </c>
      <c r="AO12" s="233" t="s">
        <v>111</v>
      </c>
      <c r="AP12" s="234">
        <f>VLOOKUP(AQ12,Tables!$B$4:$C$13,2)</f>
        <v>0</v>
      </c>
      <c r="AQ12" s="235">
        <v>6</v>
      </c>
      <c r="AS12" s="233" t="s">
        <v>111</v>
      </c>
      <c r="AT12" s="234">
        <f>VLOOKUP(AU12,Tables!$B$4:$C$13,2)</f>
        <v>0</v>
      </c>
      <c r="AU12" s="235">
        <v>7</v>
      </c>
      <c r="AW12" s="233" t="s">
        <v>111</v>
      </c>
      <c r="AX12" s="234">
        <f>VLOOKUP(AY12,Tables!$B$4:$C$13,2)</f>
        <v>0</v>
      </c>
      <c r="AY12" s="235">
        <v>7</v>
      </c>
      <c r="BA12" s="233" t="s">
        <v>111</v>
      </c>
      <c r="BB12" s="234">
        <f>VLOOKUP(BC12,Tables!$B$4:$C$13,2)</f>
        <v>0</v>
      </c>
      <c r="BC12" s="235">
        <v>7</v>
      </c>
      <c r="BE12" s="233" t="s">
        <v>111</v>
      </c>
      <c r="BF12" s="234">
        <f>VLOOKUP(BG12,Tables!$B$4:$C$13,2)</f>
        <v>0</v>
      </c>
      <c r="BG12" s="235">
        <v>7</v>
      </c>
      <c r="BI12" s="233" t="s">
        <v>111</v>
      </c>
      <c r="BJ12" s="234">
        <f>VLOOKUP(BK12,Tables!$B$4:$C$13,2)</f>
        <v>0</v>
      </c>
      <c r="BK12" s="235">
        <v>7</v>
      </c>
      <c r="BM12" s="233" t="s">
        <v>111</v>
      </c>
      <c r="BN12" s="234">
        <f>VLOOKUP(BO12,Tables!$B$4:$C$13,2)</f>
        <v>0</v>
      </c>
      <c r="BO12" s="235">
        <v>7</v>
      </c>
    </row>
    <row r="13" spans="1:67" ht="18" customHeight="1"/>
    <row r="14" spans="1:67" ht="18" customHeight="1">
      <c r="BN14" s="363"/>
    </row>
    <row r="15" spans="1:67" ht="15" customHeight="1">
      <c r="A15" s="236" t="s">
        <v>112</v>
      </c>
      <c r="B15" s="237" t="s">
        <v>113</v>
      </c>
      <c r="E15" s="236" t="s">
        <v>112</v>
      </c>
      <c r="F15" s="237" t="s">
        <v>113</v>
      </c>
      <c r="H15"/>
      <c r="I15" s="236" t="s">
        <v>112</v>
      </c>
      <c r="J15" s="237" t="s">
        <v>113</v>
      </c>
      <c r="L15"/>
      <c r="M15" s="236" t="s">
        <v>112</v>
      </c>
      <c r="N15" s="237" t="s">
        <v>113</v>
      </c>
      <c r="Q15" s="236" t="s">
        <v>112</v>
      </c>
      <c r="R15" s="237" t="s">
        <v>113</v>
      </c>
      <c r="T15"/>
      <c r="U15" s="236" t="s">
        <v>112</v>
      </c>
      <c r="V15" s="237" t="s">
        <v>113</v>
      </c>
      <c r="X15"/>
      <c r="Y15" s="236" t="s">
        <v>112</v>
      </c>
      <c r="Z15" s="237" t="s">
        <v>113</v>
      </c>
      <c r="AC15" s="236" t="s">
        <v>112</v>
      </c>
      <c r="AD15" s="237" t="s">
        <v>113</v>
      </c>
      <c r="AF15"/>
      <c r="AG15" s="236" t="s">
        <v>112</v>
      </c>
      <c r="AH15" s="237" t="s">
        <v>113</v>
      </c>
      <c r="AJ15"/>
      <c r="AK15" s="236" t="s">
        <v>112</v>
      </c>
      <c r="AL15" s="237" t="s">
        <v>113</v>
      </c>
      <c r="AO15" s="236" t="s">
        <v>112</v>
      </c>
      <c r="AP15" s="237" t="s">
        <v>113</v>
      </c>
      <c r="AR15"/>
      <c r="AS15" s="236" t="s">
        <v>112</v>
      </c>
      <c r="AT15" s="237" t="s">
        <v>113</v>
      </c>
      <c r="AV15"/>
      <c r="AW15" s="236" t="s">
        <v>112</v>
      </c>
      <c r="AX15" s="237" t="s">
        <v>113</v>
      </c>
      <c r="BA15" s="236" t="s">
        <v>112</v>
      </c>
      <c r="BB15" s="237" t="s">
        <v>113</v>
      </c>
      <c r="BE15" s="236" t="s">
        <v>112</v>
      </c>
      <c r="BF15" s="237" t="s">
        <v>113</v>
      </c>
      <c r="BI15" s="236" t="s">
        <v>112</v>
      </c>
      <c r="BJ15" s="237" t="s">
        <v>113</v>
      </c>
      <c r="BM15" s="236" t="s">
        <v>112</v>
      </c>
      <c r="BN15" s="237" t="s">
        <v>113</v>
      </c>
    </row>
    <row r="16" spans="1:67" ht="15" customHeight="1">
      <c r="A16" s="236" t="s">
        <v>114</v>
      </c>
      <c r="B16" s="238" t="s">
        <v>115</v>
      </c>
      <c r="E16" s="236" t="s">
        <v>114</v>
      </c>
      <c r="F16" s="238" t="s">
        <v>115</v>
      </c>
      <c r="H16"/>
      <c r="I16" s="236" t="s">
        <v>114</v>
      </c>
      <c r="J16" s="238" t="s">
        <v>115</v>
      </c>
      <c r="L16"/>
      <c r="M16" s="236" t="s">
        <v>114</v>
      </c>
      <c r="N16" s="238" t="s">
        <v>115</v>
      </c>
      <c r="Q16" s="236" t="s">
        <v>114</v>
      </c>
      <c r="R16" s="238" t="s">
        <v>115</v>
      </c>
      <c r="T16"/>
      <c r="U16" s="236" t="s">
        <v>114</v>
      </c>
      <c r="V16" s="238" t="s">
        <v>115</v>
      </c>
      <c r="X16"/>
      <c r="Y16" s="236" t="s">
        <v>114</v>
      </c>
      <c r="Z16" s="238" t="s">
        <v>115</v>
      </c>
      <c r="AC16" s="236" t="s">
        <v>114</v>
      </c>
      <c r="AD16" s="238" t="s">
        <v>115</v>
      </c>
      <c r="AF16"/>
      <c r="AG16" s="236" t="s">
        <v>114</v>
      </c>
      <c r="AH16" s="238" t="s">
        <v>115</v>
      </c>
      <c r="AJ16"/>
      <c r="AK16" s="236" t="s">
        <v>114</v>
      </c>
      <c r="AL16" s="238" t="s">
        <v>115</v>
      </c>
      <c r="AO16" s="236" t="s">
        <v>114</v>
      </c>
      <c r="AP16" s="238" t="s">
        <v>115</v>
      </c>
      <c r="AR16"/>
      <c r="AS16" s="236" t="s">
        <v>114</v>
      </c>
      <c r="AT16" s="238" t="s">
        <v>115</v>
      </c>
      <c r="AV16"/>
      <c r="AW16" s="236" t="s">
        <v>114</v>
      </c>
      <c r="AX16" s="238" t="s">
        <v>115</v>
      </c>
      <c r="BA16" s="236" t="s">
        <v>114</v>
      </c>
      <c r="BB16" s="238" t="s">
        <v>115</v>
      </c>
      <c r="BE16" s="236" t="s">
        <v>114</v>
      </c>
      <c r="BF16" s="238" t="s">
        <v>115</v>
      </c>
      <c r="BI16" s="236" t="s">
        <v>114</v>
      </c>
      <c r="BJ16" s="238" t="s">
        <v>115</v>
      </c>
      <c r="BM16" s="236" t="s">
        <v>114</v>
      </c>
      <c r="BN16" s="238" t="s">
        <v>115</v>
      </c>
    </row>
    <row r="17" spans="1:70" ht="15" customHeight="1">
      <c r="A17" s="236" t="s">
        <v>116</v>
      </c>
      <c r="B17" s="238" t="s">
        <v>115</v>
      </c>
      <c r="E17" s="236" t="s">
        <v>116</v>
      </c>
      <c r="F17" s="238" t="s">
        <v>115</v>
      </c>
      <c r="H17"/>
      <c r="I17" s="236" t="s">
        <v>116</v>
      </c>
      <c r="J17" s="238" t="s">
        <v>115</v>
      </c>
      <c r="L17"/>
      <c r="M17" s="236" t="s">
        <v>116</v>
      </c>
      <c r="N17" s="238" t="s">
        <v>115</v>
      </c>
      <c r="Q17" s="236" t="s">
        <v>116</v>
      </c>
      <c r="R17" s="238" t="s">
        <v>115</v>
      </c>
      <c r="T17"/>
      <c r="U17" s="236" t="s">
        <v>116</v>
      </c>
      <c r="V17" s="238" t="s">
        <v>115</v>
      </c>
      <c r="X17"/>
      <c r="Y17" s="236" t="s">
        <v>116</v>
      </c>
      <c r="Z17" s="238" t="s">
        <v>115</v>
      </c>
      <c r="AC17" s="236" t="s">
        <v>116</v>
      </c>
      <c r="AD17" s="238" t="s">
        <v>115</v>
      </c>
      <c r="AF17"/>
      <c r="AG17" s="236" t="s">
        <v>116</v>
      </c>
      <c r="AH17" s="238" t="s">
        <v>115</v>
      </c>
      <c r="AJ17"/>
      <c r="AK17" s="236" t="s">
        <v>116</v>
      </c>
      <c r="AL17" s="238" t="s">
        <v>115</v>
      </c>
      <c r="AO17" s="236" t="s">
        <v>116</v>
      </c>
      <c r="AP17" s="238" t="s">
        <v>115</v>
      </c>
      <c r="AR17"/>
      <c r="AS17" s="236" t="s">
        <v>116</v>
      </c>
      <c r="AT17" s="238" t="s">
        <v>115</v>
      </c>
      <c r="AV17"/>
      <c r="AW17" s="236" t="s">
        <v>116</v>
      </c>
      <c r="AX17" s="238" t="s">
        <v>115</v>
      </c>
      <c r="BA17" s="236" t="s">
        <v>116</v>
      </c>
      <c r="BB17" s="238" t="s">
        <v>115</v>
      </c>
      <c r="BE17" s="236" t="s">
        <v>116</v>
      </c>
      <c r="BF17" s="238" t="s">
        <v>115</v>
      </c>
      <c r="BI17" s="236" t="s">
        <v>116</v>
      </c>
      <c r="BJ17" s="238" t="s">
        <v>115</v>
      </c>
      <c r="BM17" s="236" t="s">
        <v>116</v>
      </c>
      <c r="BN17" s="238" t="s">
        <v>115</v>
      </c>
    </row>
    <row r="18" spans="1:70" ht="15" customHeight="1">
      <c r="A18" s="236" t="s">
        <v>95</v>
      </c>
      <c r="B18" s="239">
        <f>B2</f>
        <v>36731</v>
      </c>
      <c r="E18" s="236" t="s">
        <v>95</v>
      </c>
      <c r="F18" s="239">
        <f>B18</f>
        <v>36731</v>
      </c>
      <c r="H18"/>
      <c r="I18" s="236" t="s">
        <v>95</v>
      </c>
      <c r="J18" s="239">
        <f>B18</f>
        <v>36731</v>
      </c>
      <c r="L18"/>
      <c r="M18" s="236" t="s">
        <v>95</v>
      </c>
      <c r="N18" s="239">
        <f>$B$2</f>
        <v>36731</v>
      </c>
      <c r="Q18" s="236" t="s">
        <v>95</v>
      </c>
      <c r="R18" s="239">
        <f>$B$2</f>
        <v>36731</v>
      </c>
      <c r="T18"/>
      <c r="U18" s="236" t="s">
        <v>95</v>
      </c>
      <c r="V18" s="239">
        <f>$B$2</f>
        <v>36731</v>
      </c>
      <c r="X18"/>
      <c r="Y18" s="236" t="s">
        <v>95</v>
      </c>
      <c r="Z18" s="239">
        <f>V18</f>
        <v>36731</v>
      </c>
      <c r="AC18" s="236" t="s">
        <v>95</v>
      </c>
      <c r="AD18" s="239">
        <f>Z18</f>
        <v>36731</v>
      </c>
      <c r="AF18"/>
      <c r="AG18" s="236" t="s">
        <v>95</v>
      </c>
      <c r="AH18" s="239">
        <f>AD18</f>
        <v>36731</v>
      </c>
      <c r="AJ18"/>
      <c r="AK18" s="236" t="s">
        <v>95</v>
      </c>
      <c r="AL18" s="239">
        <f>AH18</f>
        <v>36731</v>
      </c>
      <c r="AO18" s="236" t="s">
        <v>95</v>
      </c>
      <c r="AP18" s="239">
        <f>AL18</f>
        <v>36731</v>
      </c>
      <c r="AR18"/>
      <c r="AS18" s="236" t="s">
        <v>95</v>
      </c>
      <c r="AT18" s="239">
        <v>36647</v>
      </c>
      <c r="AV18"/>
      <c r="AW18" s="236" t="s">
        <v>95</v>
      </c>
      <c r="AX18" s="239">
        <f>AP18</f>
        <v>36731</v>
      </c>
      <c r="BA18" s="236" t="s">
        <v>95</v>
      </c>
      <c r="BB18" s="239">
        <v>36460</v>
      </c>
      <c r="BE18" s="236" t="s">
        <v>95</v>
      </c>
      <c r="BF18" s="239">
        <v>36713</v>
      </c>
      <c r="BI18" s="236" t="s">
        <v>95</v>
      </c>
      <c r="BJ18" s="239">
        <v>36732</v>
      </c>
      <c r="BM18" s="236" t="s">
        <v>95</v>
      </c>
      <c r="BN18" s="239">
        <v>36678</v>
      </c>
    </row>
    <row r="19" spans="1:70" ht="15" customHeight="1">
      <c r="A19" s="236" t="s">
        <v>108</v>
      </c>
      <c r="B19" s="240"/>
      <c r="E19" s="236" t="s">
        <v>108</v>
      </c>
      <c r="F19" s="240"/>
      <c r="H19"/>
      <c r="I19" s="236" t="s">
        <v>108</v>
      </c>
      <c r="J19" s="240"/>
      <c r="L19"/>
      <c r="M19" s="236" t="s">
        <v>108</v>
      </c>
      <c r="N19" s="240"/>
      <c r="Q19" s="236" t="s">
        <v>108</v>
      </c>
      <c r="R19" s="240"/>
      <c r="T19"/>
      <c r="U19" s="236" t="s">
        <v>108</v>
      </c>
      <c r="V19" s="240"/>
      <c r="X19"/>
      <c r="Y19" s="236" t="s">
        <v>108</v>
      </c>
      <c r="Z19" s="240"/>
      <c r="AC19" s="236" t="s">
        <v>108</v>
      </c>
      <c r="AD19" s="240"/>
      <c r="AF19"/>
      <c r="AG19" s="236" t="s">
        <v>108</v>
      </c>
      <c r="AH19" s="240"/>
      <c r="AJ19"/>
      <c r="AK19" s="236" t="s">
        <v>108</v>
      </c>
      <c r="AL19" s="240"/>
      <c r="AO19" s="236" t="s">
        <v>108</v>
      </c>
      <c r="AP19" s="240"/>
      <c r="AR19"/>
      <c r="AS19" s="236" t="s">
        <v>108</v>
      </c>
      <c r="AT19" s="240"/>
      <c r="AV19"/>
      <c r="AW19" s="236" t="s">
        <v>108</v>
      </c>
      <c r="AX19" s="240"/>
      <c r="BA19" s="236" t="s">
        <v>108</v>
      </c>
      <c r="BB19" s="240"/>
      <c r="BE19" s="236" t="s">
        <v>108</v>
      </c>
      <c r="BF19" s="240"/>
      <c r="BI19" s="236" t="s">
        <v>108</v>
      </c>
      <c r="BJ19" s="240"/>
      <c r="BM19" s="236" t="s">
        <v>108</v>
      </c>
      <c r="BN19" s="240"/>
    </row>
    <row r="20" spans="1:70" ht="15" customHeight="1">
      <c r="A20" s="236" t="s">
        <v>109</v>
      </c>
      <c r="B20" s="241"/>
      <c r="E20" s="236" t="s">
        <v>109</v>
      </c>
      <c r="F20" s="241"/>
      <c r="H20"/>
      <c r="I20" s="236" t="s">
        <v>109</v>
      </c>
      <c r="J20" s="241"/>
      <c r="L20"/>
      <c r="M20" s="236" t="s">
        <v>109</v>
      </c>
      <c r="N20" s="241"/>
      <c r="Q20" s="236" t="s">
        <v>109</v>
      </c>
      <c r="R20" s="241"/>
      <c r="T20"/>
      <c r="U20" s="236" t="s">
        <v>109</v>
      </c>
      <c r="V20" s="241"/>
      <c r="X20"/>
      <c r="Y20" s="236" t="s">
        <v>109</v>
      </c>
      <c r="Z20" s="241"/>
      <c r="AC20" s="236" t="s">
        <v>109</v>
      </c>
      <c r="AD20" s="241"/>
      <c r="AF20"/>
      <c r="AG20" s="236" t="s">
        <v>109</v>
      </c>
      <c r="AH20" s="241"/>
      <c r="AJ20"/>
      <c r="AK20" s="236" t="s">
        <v>109</v>
      </c>
      <c r="AL20" s="241"/>
      <c r="AO20" s="236" t="s">
        <v>109</v>
      </c>
      <c r="AP20" s="241"/>
      <c r="AR20"/>
      <c r="AS20" s="236" t="s">
        <v>109</v>
      </c>
      <c r="AT20" s="241"/>
      <c r="AV20"/>
      <c r="AW20" s="236" t="s">
        <v>109</v>
      </c>
      <c r="AX20" s="241"/>
      <c r="BA20" s="236" t="s">
        <v>109</v>
      </c>
      <c r="BB20" s="241"/>
      <c r="BE20" s="236" t="s">
        <v>109</v>
      </c>
      <c r="BF20" s="241"/>
      <c r="BI20" s="236" t="s">
        <v>109</v>
      </c>
      <c r="BJ20" s="241"/>
      <c r="BM20" s="236" t="s">
        <v>109</v>
      </c>
      <c r="BN20" s="241"/>
    </row>
    <row r="21" spans="1:70" ht="15" customHeight="1">
      <c r="A21" s="242" t="s">
        <v>110</v>
      </c>
      <c r="B21" s="241"/>
      <c r="E21" s="242" t="s">
        <v>110</v>
      </c>
      <c r="F21" s="241"/>
      <c r="H21"/>
      <c r="I21" s="242" t="s">
        <v>110</v>
      </c>
      <c r="J21" s="241"/>
      <c r="L21"/>
      <c r="M21" s="242" t="s">
        <v>110</v>
      </c>
      <c r="N21" s="241"/>
      <c r="Q21" s="242" t="s">
        <v>110</v>
      </c>
      <c r="R21" s="241"/>
      <c r="T21"/>
      <c r="U21" s="242" t="s">
        <v>110</v>
      </c>
      <c r="V21" s="241"/>
      <c r="X21"/>
      <c r="Y21" s="242" t="s">
        <v>110</v>
      </c>
      <c r="Z21" s="241"/>
      <c r="AC21" s="242" t="s">
        <v>110</v>
      </c>
      <c r="AD21" s="241"/>
      <c r="AF21"/>
      <c r="AG21" s="242" t="s">
        <v>110</v>
      </c>
      <c r="AH21" s="241"/>
      <c r="AJ21"/>
      <c r="AK21" s="242" t="s">
        <v>110</v>
      </c>
      <c r="AL21" s="241"/>
      <c r="AO21" s="242" t="s">
        <v>110</v>
      </c>
      <c r="AP21" s="241"/>
      <c r="AR21"/>
      <c r="AS21" s="242" t="s">
        <v>110</v>
      </c>
      <c r="AT21" s="241"/>
      <c r="AV21"/>
      <c r="AW21" s="242" t="s">
        <v>110</v>
      </c>
      <c r="AX21" s="241"/>
      <c r="BA21" s="242" t="s">
        <v>110</v>
      </c>
      <c r="BB21" s="241"/>
      <c r="BE21" s="242" t="s">
        <v>110</v>
      </c>
      <c r="BF21" s="241"/>
      <c r="BI21" s="242" t="s">
        <v>110</v>
      </c>
      <c r="BJ21" s="241"/>
      <c r="BM21" s="242" t="s">
        <v>110</v>
      </c>
      <c r="BN21" s="241"/>
    </row>
    <row r="22" spans="1:70" ht="15" customHeight="1">
      <c r="A22" s="242" t="s">
        <v>111</v>
      </c>
      <c r="B22" s="241"/>
      <c r="E22" s="242" t="s">
        <v>111</v>
      </c>
      <c r="F22" s="241"/>
      <c r="H22"/>
      <c r="I22" s="242" t="s">
        <v>111</v>
      </c>
      <c r="J22" s="241"/>
      <c r="L22"/>
      <c r="M22" s="242" t="s">
        <v>111</v>
      </c>
      <c r="N22" s="241"/>
      <c r="Q22" s="242" t="s">
        <v>111</v>
      </c>
      <c r="R22" s="241"/>
      <c r="T22"/>
      <c r="U22" s="242" t="s">
        <v>111</v>
      </c>
      <c r="V22" s="241"/>
      <c r="X22"/>
      <c r="Y22" s="242" t="s">
        <v>111</v>
      </c>
      <c r="Z22" s="241"/>
      <c r="AC22" s="242" t="s">
        <v>111</v>
      </c>
      <c r="AD22" s="241"/>
      <c r="AF22"/>
      <c r="AG22" s="242" t="s">
        <v>111</v>
      </c>
      <c r="AH22" s="241"/>
      <c r="AJ22"/>
      <c r="AK22" s="242" t="s">
        <v>111</v>
      </c>
      <c r="AL22" s="241"/>
      <c r="AO22" s="242" t="s">
        <v>111</v>
      </c>
      <c r="AP22" s="241"/>
      <c r="AR22"/>
      <c r="AS22" s="242" t="s">
        <v>111</v>
      </c>
      <c r="AT22" s="241"/>
      <c r="AV22"/>
      <c r="AW22" s="242" t="s">
        <v>111</v>
      </c>
      <c r="AX22" s="241"/>
      <c r="BA22" s="242" t="s">
        <v>111</v>
      </c>
      <c r="BB22" s="241"/>
      <c r="BE22" s="242" t="s">
        <v>111</v>
      </c>
      <c r="BF22" s="241"/>
      <c r="BI22" s="242" t="s">
        <v>111</v>
      </c>
      <c r="BJ22" s="241"/>
      <c r="BM22" s="242" t="s">
        <v>111</v>
      </c>
      <c r="BN22" s="241"/>
    </row>
    <row r="23" spans="1:70" ht="15" customHeight="1">
      <c r="A23" s="236" t="s">
        <v>117</v>
      </c>
      <c r="B23" s="243">
        <v>36708</v>
      </c>
      <c r="E23" s="236" t="s">
        <v>117</v>
      </c>
      <c r="F23" s="243">
        <f>B23</f>
        <v>36708</v>
      </c>
      <c r="H23"/>
      <c r="I23" s="236" t="s">
        <v>117</v>
      </c>
      <c r="J23" s="243">
        <f>F23</f>
        <v>36708</v>
      </c>
      <c r="L23"/>
      <c r="M23" s="236" t="s">
        <v>117</v>
      </c>
      <c r="N23" s="243">
        <f>J23</f>
        <v>36708</v>
      </c>
      <c r="Q23" s="236" t="s">
        <v>117</v>
      </c>
      <c r="R23" s="243">
        <f>N23</f>
        <v>36708</v>
      </c>
      <c r="T23"/>
      <c r="U23" s="236" t="s">
        <v>117</v>
      </c>
      <c r="V23" s="243">
        <f>R23</f>
        <v>36708</v>
      </c>
      <c r="X23"/>
      <c r="Y23" s="236" t="s">
        <v>117</v>
      </c>
      <c r="Z23" s="243">
        <v>36678</v>
      </c>
      <c r="AC23" s="236" t="s">
        <v>117</v>
      </c>
      <c r="AD23" s="243">
        <f>Z23</f>
        <v>36678</v>
      </c>
      <c r="AF23"/>
      <c r="AG23" s="236" t="s">
        <v>117</v>
      </c>
      <c r="AH23" s="243">
        <f>AD23</f>
        <v>36678</v>
      </c>
      <c r="AJ23"/>
      <c r="AK23" s="236" t="s">
        <v>117</v>
      </c>
      <c r="AL23" s="243">
        <f>AH23</f>
        <v>36678</v>
      </c>
      <c r="AO23" s="236" t="s">
        <v>117</v>
      </c>
      <c r="AP23" s="243">
        <f>B23</f>
        <v>36708</v>
      </c>
      <c r="AR23"/>
      <c r="AS23" s="236" t="s">
        <v>117</v>
      </c>
      <c r="AT23" s="243">
        <v>36617</v>
      </c>
      <c r="AV23"/>
      <c r="AW23" s="236" t="s">
        <v>117</v>
      </c>
      <c r="AX23" s="243">
        <f>B23</f>
        <v>36708</v>
      </c>
      <c r="BA23" s="236" t="s">
        <v>117</v>
      </c>
      <c r="BB23" s="243">
        <v>36465</v>
      </c>
      <c r="BE23" s="236" t="s">
        <v>117</v>
      </c>
      <c r="BF23" s="243">
        <v>36708</v>
      </c>
      <c r="BI23" s="236" t="s">
        <v>117</v>
      </c>
      <c r="BJ23" s="243">
        <v>36708</v>
      </c>
      <c r="BM23" s="236" t="s">
        <v>117</v>
      </c>
      <c r="BN23" s="243">
        <v>36708</v>
      </c>
    </row>
    <row r="24" spans="1:70" ht="18" customHeight="1">
      <c r="A24" s="20"/>
      <c r="E24"/>
      <c r="F24"/>
      <c r="G24"/>
      <c r="H24"/>
      <c r="I24"/>
      <c r="J24"/>
      <c r="K24"/>
      <c r="L24"/>
      <c r="M24" s="20"/>
      <c r="Q24"/>
      <c r="R24"/>
      <c r="S24"/>
      <c r="T24"/>
      <c r="U24"/>
      <c r="V24"/>
      <c r="W24"/>
      <c r="X24"/>
      <c r="Y24" s="20"/>
      <c r="AC24"/>
      <c r="AD24"/>
      <c r="AE24"/>
      <c r="AF24"/>
      <c r="AG24"/>
      <c r="AH24"/>
      <c r="AI24"/>
      <c r="AJ24"/>
      <c r="AK24" s="20"/>
      <c r="AO24"/>
      <c r="AP24"/>
      <c r="AQ24"/>
      <c r="AR24"/>
      <c r="AS24"/>
      <c r="AT24"/>
      <c r="AU24"/>
      <c r="AV24"/>
      <c r="AW24"/>
      <c r="AX24"/>
      <c r="AY24"/>
      <c r="BA24"/>
      <c r="BB24"/>
      <c r="BC24"/>
      <c r="BE24"/>
      <c r="BF24"/>
      <c r="BG24"/>
      <c r="BI24"/>
      <c r="BJ24"/>
      <c r="BK24"/>
      <c r="BM24"/>
      <c r="BN24"/>
      <c r="BO24"/>
    </row>
    <row r="25" spans="1:70">
      <c r="A25" s="244" t="s">
        <v>118</v>
      </c>
      <c r="B25" s="245" t="str">
        <f>CONCATENATE(B$9,"-",B$10,"-",B$11)</f>
        <v>MICH_CG-GD-PR-D</v>
      </c>
      <c r="E25" s="244" t="s">
        <v>118</v>
      </c>
      <c r="F25" s="245" t="str">
        <f>CONCATENATE(F$9,"-",F$10,"-",F$11)</f>
        <v>NGI/CHI. GATE-PR-D</v>
      </c>
      <c r="G25"/>
      <c r="I25" s="244" t="s">
        <v>118</v>
      </c>
      <c r="J25" s="245" t="str">
        <f>CONCATENATE(J$9,"-",J$10,"-",J$11)</f>
        <v>IF-TRANSCO/Z6-PR-D</v>
      </c>
      <c r="K25"/>
      <c r="M25" s="244" t="s">
        <v>118</v>
      </c>
      <c r="N25" s="245" t="str">
        <f>CONCATENATE(N$9,"-",N$10,"-",N$11)</f>
        <v>IF-TETCO/M3-PR-D</v>
      </c>
      <c r="Q25" s="244" t="s">
        <v>118</v>
      </c>
      <c r="R25" s="245" t="str">
        <f>CONCATENATE(R$9,"-",R$10,"-",R$11)</f>
        <v>IF-CNG/APPALACH-PR-D</v>
      </c>
      <c r="S25"/>
      <c r="U25" s="244" t="s">
        <v>118</v>
      </c>
      <c r="V25" s="245" t="str">
        <f>CONCATENATE(V$9,"-",V$10,"-",V$11)</f>
        <v>IF-CGT/APPALAC-PR-D</v>
      </c>
      <c r="W25"/>
      <c r="Y25" s="244" t="s">
        <v>118</v>
      </c>
      <c r="Z25" s="245" t="str">
        <f>CONCATENATE(Z$9,"-",Z$10,"-",Z$11)</f>
        <v>NG-PR-P</v>
      </c>
      <c r="AC25" s="244" t="s">
        <v>118</v>
      </c>
      <c r="AD25" s="245" t="str">
        <f>CONCATENATE(AD$9,"-",AD$10,"-",AD$11)</f>
        <v>CAD/USD-FX-F</v>
      </c>
      <c r="AE25"/>
      <c r="AG25" s="244" t="s">
        <v>118</v>
      </c>
      <c r="AH25" s="245" t="str">
        <f>CONCATENATE(AH$9,"-",AH$10,"-",AH$11)</f>
        <v>INT-CAD-R</v>
      </c>
      <c r="AI25"/>
      <c r="AK25" s="244" t="s">
        <v>118</v>
      </c>
      <c r="AL25" s="245" t="str">
        <f>CONCATENATE(AL$9,"-",AL$10,"-",AL$11)</f>
        <v>INT-AA-R</v>
      </c>
      <c r="AO25" s="244" t="s">
        <v>118</v>
      </c>
      <c r="AP25" s="245" t="str">
        <f>CONCATENATE(AP$9,"-",AP$10,"-",AP$11)</f>
        <v>IF-NNG/VENT-PR-D</v>
      </c>
      <c r="AQ25"/>
      <c r="AS25" s="244" t="s">
        <v>118</v>
      </c>
      <c r="AT25" s="245" t="str">
        <f>CONCATENATE(AT$9,"-",AT$10,"-",AT$11)</f>
        <v>WAHA KCBT-PR-D</v>
      </c>
      <c r="AU25"/>
      <c r="AW25" s="244" t="s">
        <v>118</v>
      </c>
      <c r="AX25" s="245" t="str">
        <f>CONCATENATE(AX$9,"-",AX$10,"-",AX$11)</f>
        <v>ML7/CG-PR-D</v>
      </c>
      <c r="AY25"/>
      <c r="BA25" s="244" t="s">
        <v>118</v>
      </c>
      <c r="BB25" s="245" t="str">
        <f>CONCATENATE(BB$9,"-",BB$10,"-",BB$11)</f>
        <v>IF-FGT/Z3-PR-D</v>
      </c>
      <c r="BC25"/>
      <c r="BE25" s="244" t="s">
        <v>118</v>
      </c>
      <c r="BF25" s="245" t="str">
        <f>CONCATENATE(BF$9,"-",BF$10,"-",BF$11)</f>
        <v>NG-VO-P</v>
      </c>
      <c r="BG25"/>
      <c r="BI25" s="244" t="s">
        <v>118</v>
      </c>
      <c r="BJ25" s="245" t="str">
        <f>CONCATENATE(BJ$9,"-",BJ$10,"-",BJ$11)</f>
        <v>IF-ANR/LA_OFFSH-PR-D</v>
      </c>
      <c r="BK25"/>
      <c r="BM25" s="244" t="s">
        <v>118</v>
      </c>
      <c r="BN25" s="245" t="str">
        <f>CONCATENATE(BN$9,"-",BN$10,"-",BN$11)</f>
        <v>CGPR-DAWN-PR-D</v>
      </c>
      <c r="BO25"/>
    </row>
    <row r="26" spans="1:70">
      <c r="A26" s="246"/>
      <c r="E26"/>
      <c r="F26"/>
      <c r="G26"/>
      <c r="I26"/>
      <c r="J26"/>
      <c r="K26"/>
      <c r="M26" s="246"/>
      <c r="Q26"/>
      <c r="R26"/>
      <c r="S26"/>
      <c r="U26"/>
      <c r="V26"/>
      <c r="W26"/>
      <c r="Y26" s="246"/>
      <c r="AC26"/>
      <c r="AD26"/>
      <c r="AE26"/>
      <c r="AG26"/>
      <c r="AH26"/>
      <c r="AI26"/>
      <c r="AK26" s="246"/>
      <c r="AO26"/>
      <c r="AP26"/>
      <c r="AQ26"/>
      <c r="AS26"/>
      <c r="AT26"/>
      <c r="AU26"/>
      <c r="AW26"/>
      <c r="AX26"/>
      <c r="AY26"/>
      <c r="BA26"/>
      <c r="BB26"/>
      <c r="BC26"/>
      <c r="BE26"/>
      <c r="BF26"/>
      <c r="BG26"/>
      <c r="BI26"/>
      <c r="BJ26"/>
      <c r="BK26"/>
      <c r="BM26"/>
      <c r="BN26"/>
      <c r="BO26"/>
      <c r="BQ26" s="418"/>
      <c r="BR26">
        <v>3.0160000000000005</v>
      </c>
    </row>
    <row r="27" spans="1:70">
      <c r="A27" s="247">
        <v>36708</v>
      </c>
      <c r="B27">
        <v>8.0999990000000008E-2</v>
      </c>
      <c r="C27"/>
      <c r="D27"/>
      <c r="E27" s="247">
        <v>36708</v>
      </c>
      <c r="F27">
        <v>6.0999990000000004E-2</v>
      </c>
      <c r="G27"/>
      <c r="H27"/>
      <c r="I27" s="247">
        <v>36708</v>
      </c>
      <c r="J27">
        <v>0.56100000000000005</v>
      </c>
      <c r="K27"/>
      <c r="L27"/>
      <c r="M27" s="247">
        <v>36708</v>
      </c>
      <c r="N27">
        <v>0.35100000000000003</v>
      </c>
      <c r="O27"/>
      <c r="P27"/>
      <c r="Q27" s="247">
        <v>36708</v>
      </c>
      <c r="R27">
        <v>0.19100000000000003</v>
      </c>
      <c r="S27"/>
      <c r="T27"/>
      <c r="U27" s="247">
        <v>36708</v>
      </c>
      <c r="V27">
        <v>0.151</v>
      </c>
      <c r="W27"/>
      <c r="X27"/>
      <c r="Y27" s="247">
        <v>36678</v>
      </c>
      <c r="Z27">
        <v>4.4060000000000006</v>
      </c>
      <c r="AA27"/>
      <c r="AB27"/>
      <c r="AC27" s="247">
        <v>36708</v>
      </c>
      <c r="AD27">
        <v>1.4715</v>
      </c>
      <c r="AE27"/>
      <c r="AF27"/>
      <c r="AG27" s="247">
        <v>36708</v>
      </c>
      <c r="AH27">
        <v>1</v>
      </c>
      <c r="AI27"/>
      <c r="AJ27"/>
      <c r="AK27" s="247">
        <v>36708</v>
      </c>
      <c r="AL27">
        <v>1</v>
      </c>
      <c r="AM27"/>
      <c r="AN27"/>
      <c r="AO27" s="247">
        <v>36708</v>
      </c>
      <c r="AP27">
        <v>-0.159</v>
      </c>
      <c r="AQ27"/>
      <c r="AR27"/>
      <c r="AS27"/>
      <c r="AT27"/>
      <c r="AU27"/>
      <c r="AW27" s="247">
        <v>36708</v>
      </c>
      <c r="AX27">
        <v>8.0999990000000008E-2</v>
      </c>
      <c r="AY27"/>
      <c r="BA27" s="247">
        <v>36465</v>
      </c>
      <c r="BB27">
        <v>1.3000000000000001E-2</v>
      </c>
      <c r="BC27"/>
      <c r="BE27" s="247">
        <v>36708</v>
      </c>
      <c r="BF27">
        <v>0.6</v>
      </c>
      <c r="BG27"/>
      <c r="BH27" s="20">
        <f t="shared" ref="BH27:BH32" si="0">BF27+BJ27</f>
        <v>0.51100000000000001</v>
      </c>
      <c r="BI27" s="247">
        <v>36708</v>
      </c>
      <c r="BJ27">
        <v>-8.900000000000001E-2</v>
      </c>
      <c r="BK27"/>
      <c r="BM27" s="247">
        <v>36708</v>
      </c>
      <c r="BN27">
        <v>0.16300000000000001</v>
      </c>
      <c r="BO27"/>
      <c r="BQ27" s="418"/>
      <c r="BR27">
        <v>3.0110000000000001</v>
      </c>
    </row>
    <row r="28" spans="1:70">
      <c r="A28" s="247">
        <v>36739</v>
      </c>
      <c r="B28">
        <v>6.7500000000000004E-2</v>
      </c>
      <c r="C28"/>
      <c r="D28"/>
      <c r="E28" s="247">
        <v>36739</v>
      </c>
      <c r="F28">
        <v>5.7500000000000002E-2</v>
      </c>
      <c r="G28"/>
      <c r="H28"/>
      <c r="I28" s="247">
        <v>36739</v>
      </c>
      <c r="J28">
        <v>0.35499999999999998</v>
      </c>
      <c r="K28"/>
      <c r="L28"/>
      <c r="M28" s="247">
        <v>36739</v>
      </c>
      <c r="N28">
        <v>0.3</v>
      </c>
      <c r="O28"/>
      <c r="P28"/>
      <c r="Q28" s="247">
        <v>36739</v>
      </c>
      <c r="R28">
        <v>0.185</v>
      </c>
      <c r="S28"/>
      <c r="T28"/>
      <c r="U28" s="247">
        <v>36739</v>
      </c>
      <c r="V28">
        <v>0.16500000000000001</v>
      </c>
      <c r="W28"/>
      <c r="X28"/>
      <c r="Y28" s="247">
        <v>36708</v>
      </c>
      <c r="Z28">
        <v>4.3690000000000007</v>
      </c>
      <c r="AA28">
        <v>-0.43</v>
      </c>
      <c r="AB28"/>
      <c r="AC28" s="247">
        <v>36739</v>
      </c>
      <c r="AD28">
        <v>1.4711157411509999</v>
      </c>
      <c r="AE28"/>
      <c r="AF28"/>
      <c r="AG28" s="247">
        <v>36739</v>
      </c>
      <c r="AH28">
        <v>5.8743409147912998E-2</v>
      </c>
      <c r="AI28"/>
      <c r="AJ28"/>
      <c r="AK28" s="247">
        <v>36739</v>
      </c>
      <c r="AL28">
        <v>6.7689472612111015E-2</v>
      </c>
      <c r="AM28"/>
      <c r="AN28"/>
      <c r="AO28" s="247">
        <v>36739</v>
      </c>
      <c r="AP28">
        <v>-7.7499999999999999E-2</v>
      </c>
      <c r="AQ28"/>
      <c r="AR28"/>
      <c r="AS28"/>
      <c r="AT28"/>
      <c r="AU28"/>
      <c r="AW28" s="247">
        <v>36739</v>
      </c>
      <c r="AX28">
        <v>6.7500000000000004E-2</v>
      </c>
      <c r="AY28"/>
      <c r="BA28" s="247">
        <v>36495</v>
      </c>
      <c r="BB28">
        <v>5.0000000000000001E-3</v>
      </c>
      <c r="BC28"/>
      <c r="BE28" s="247">
        <v>36739</v>
      </c>
      <c r="BF28">
        <v>0.64</v>
      </c>
      <c r="BG28"/>
      <c r="BH28" s="20">
        <f t="shared" si="0"/>
        <v>0.55500000000000005</v>
      </c>
      <c r="BI28" s="247">
        <v>36739</v>
      </c>
      <c r="BJ28">
        <v>-8.5000000000000006E-2</v>
      </c>
      <c r="BK28"/>
      <c r="BM28" s="247">
        <v>36739</v>
      </c>
      <c r="BN28">
        <v>0.16500000000000001</v>
      </c>
      <c r="BP28"/>
      <c r="BQ28" s="418"/>
      <c r="BR28" s="20">
        <v>3.0920000000000001</v>
      </c>
    </row>
    <row r="29" spans="1:70">
      <c r="A29" s="247">
        <v>36770</v>
      </c>
      <c r="B29">
        <v>8.5000000000000006E-2</v>
      </c>
      <c r="C29"/>
      <c r="D29"/>
      <c r="E29" s="247">
        <v>36770</v>
      </c>
      <c r="F29">
        <v>0.06</v>
      </c>
      <c r="G29"/>
      <c r="H29"/>
      <c r="I29" s="247">
        <v>36770</v>
      </c>
      <c r="J29">
        <v>0.35</v>
      </c>
      <c r="K29"/>
      <c r="L29"/>
      <c r="M29" s="247">
        <v>36770</v>
      </c>
      <c r="N29">
        <v>0.35</v>
      </c>
      <c r="O29"/>
      <c r="P29"/>
      <c r="Q29" s="247">
        <v>36770</v>
      </c>
      <c r="R29">
        <v>0.2</v>
      </c>
      <c r="S29"/>
      <c r="T29"/>
      <c r="U29" s="247">
        <v>36770</v>
      </c>
      <c r="V29">
        <v>0.17499999999999999</v>
      </c>
      <c r="W29"/>
      <c r="X29"/>
      <c r="Y29" s="247">
        <v>36739</v>
      </c>
      <c r="Z29">
        <v>3.8340000000000005</v>
      </c>
      <c r="AA29">
        <v>-0.4</v>
      </c>
      <c r="AB29"/>
      <c r="AC29" s="247">
        <v>36770</v>
      </c>
      <c r="AD29">
        <v>1.4699913972300005</v>
      </c>
      <c r="AE29"/>
      <c r="AF29"/>
      <c r="AG29" s="247">
        <v>36770</v>
      </c>
      <c r="AH29">
        <v>5.8828128255962009E-2</v>
      </c>
      <c r="AI29"/>
      <c r="AJ29"/>
      <c r="AK29" s="247">
        <v>36770</v>
      </c>
      <c r="AL29">
        <v>6.8031294136617002E-2</v>
      </c>
      <c r="AM29"/>
      <c r="AN29"/>
      <c r="AO29" s="247">
        <v>36770</v>
      </c>
      <c r="AP29">
        <v>-7.4999999999999997E-2</v>
      </c>
      <c r="AQ29"/>
      <c r="AR29"/>
      <c r="AS29"/>
      <c r="AT29"/>
      <c r="AU29"/>
      <c r="AW29" s="247">
        <v>36770</v>
      </c>
      <c r="AX29">
        <v>8.5000000000000006E-2</v>
      </c>
      <c r="AY29"/>
      <c r="BA29" s="247">
        <v>36526</v>
      </c>
      <c r="BB29">
        <v>5.0000000000000001E-3</v>
      </c>
      <c r="BC29"/>
      <c r="BE29" s="247">
        <v>36770</v>
      </c>
      <c r="BF29">
        <v>0.66</v>
      </c>
      <c r="BG29"/>
      <c r="BH29" s="20">
        <f t="shared" si="0"/>
        <v>0.58250000000000002</v>
      </c>
      <c r="BI29" s="247">
        <v>36770</v>
      </c>
      <c r="BJ29">
        <v>-7.7499999999999999E-2</v>
      </c>
      <c r="BK29"/>
      <c r="BL29" s="20">
        <f>AVERAGE(BL31:BL35)</f>
        <v>-0.39800000000000002</v>
      </c>
      <c r="BM29" s="247">
        <v>36770</v>
      </c>
      <c r="BN29">
        <v>0.2</v>
      </c>
      <c r="BP29"/>
    </row>
    <row r="30" spans="1:70">
      <c r="A30" s="247">
        <v>36800</v>
      </c>
      <c r="B30">
        <v>0.11749999999999999</v>
      </c>
      <c r="C30"/>
      <c r="D30"/>
      <c r="E30" s="247">
        <v>36800</v>
      </c>
      <c r="F30">
        <v>7.7499999999999999E-2</v>
      </c>
      <c r="G30"/>
      <c r="H30"/>
      <c r="I30" s="247">
        <v>36800</v>
      </c>
      <c r="J30">
        <v>0.42</v>
      </c>
      <c r="K30"/>
      <c r="L30"/>
      <c r="M30" s="247">
        <v>36800</v>
      </c>
      <c r="N30">
        <v>0.35749999999999998</v>
      </c>
      <c r="O30"/>
      <c r="P30"/>
      <c r="Q30" s="247">
        <v>36800</v>
      </c>
      <c r="R30">
        <v>0.24</v>
      </c>
      <c r="S30"/>
      <c r="T30"/>
      <c r="U30" s="247">
        <v>36800</v>
      </c>
      <c r="V30">
        <v>0.185</v>
      </c>
      <c r="W30"/>
      <c r="X30"/>
      <c r="Y30" s="247">
        <v>36770</v>
      </c>
      <c r="Z30">
        <v>3.8369999999999997</v>
      </c>
      <c r="AA30">
        <v>-0.3</v>
      </c>
      <c r="AB30"/>
      <c r="AC30" s="247">
        <v>36800</v>
      </c>
      <c r="AD30">
        <v>1.468893699578</v>
      </c>
      <c r="AE30"/>
      <c r="AF30"/>
      <c r="AG30" s="247">
        <v>36800</v>
      </c>
      <c r="AH30">
        <v>5.9022962188271022E-2</v>
      </c>
      <c r="AI30"/>
      <c r="AJ30"/>
      <c r="AK30" s="247">
        <v>36800</v>
      </c>
      <c r="AL30">
        <v>6.8302253222598017E-2</v>
      </c>
      <c r="AM30"/>
      <c r="AN30"/>
      <c r="AO30" s="247">
        <v>36800</v>
      </c>
      <c r="AP30">
        <v>-7.2499999999999995E-2</v>
      </c>
      <c r="AQ30"/>
      <c r="AR30"/>
      <c r="AS30"/>
      <c r="AT30"/>
      <c r="AU30"/>
      <c r="AW30" s="247">
        <v>36800</v>
      </c>
      <c r="AX30">
        <v>0.11749999999999999</v>
      </c>
      <c r="AY30"/>
      <c r="BA30" s="247">
        <v>36557</v>
      </c>
      <c r="BB30">
        <v>5.0000000000000001E-3</v>
      </c>
      <c r="BC30"/>
      <c r="BE30" s="247">
        <v>36800</v>
      </c>
      <c r="BF30">
        <v>0.66500000000000004</v>
      </c>
      <c r="BG30"/>
      <c r="BH30" s="20">
        <f t="shared" si="0"/>
        <v>0.58750000000000002</v>
      </c>
      <c r="BI30" s="247">
        <v>36800</v>
      </c>
      <c r="BJ30">
        <v>-7.7499999999999999E-2</v>
      </c>
      <c r="BK30"/>
      <c r="BM30" s="247">
        <v>36800</v>
      </c>
      <c r="BN30">
        <v>0.22</v>
      </c>
    </row>
    <row r="31" spans="1:70">
      <c r="A31" s="247">
        <v>36831</v>
      </c>
      <c r="B31">
        <v>0.18</v>
      </c>
      <c r="C31"/>
      <c r="D31"/>
      <c r="E31" s="247">
        <v>36831</v>
      </c>
      <c r="F31">
        <v>0.1125</v>
      </c>
      <c r="G31"/>
      <c r="H31"/>
      <c r="I31" s="247">
        <v>36831</v>
      </c>
      <c r="J31">
        <v>0.6</v>
      </c>
      <c r="K31"/>
      <c r="L31"/>
      <c r="M31" s="247">
        <v>36831</v>
      </c>
      <c r="N31">
        <v>0.41</v>
      </c>
      <c r="O31"/>
      <c r="P31"/>
      <c r="Q31" s="247">
        <v>36831</v>
      </c>
      <c r="R31">
        <v>0.3</v>
      </c>
      <c r="S31"/>
      <c r="T31"/>
      <c r="U31" s="247">
        <v>36831</v>
      </c>
      <c r="V31">
        <v>0.24249999999999999</v>
      </c>
      <c r="W31"/>
      <c r="X31"/>
      <c r="Y31" s="247">
        <v>36800</v>
      </c>
      <c r="Z31">
        <v>3.8340000000000005</v>
      </c>
      <c r="AA31">
        <v>-0.3</v>
      </c>
      <c r="AB31"/>
      <c r="AC31" s="247">
        <v>36831</v>
      </c>
      <c r="AD31">
        <v>1.4676660346270001</v>
      </c>
      <c r="AE31"/>
      <c r="AF31"/>
      <c r="AG31" s="247">
        <v>36831</v>
      </c>
      <c r="AH31">
        <v>5.9141712801895015E-2</v>
      </c>
      <c r="AI31"/>
      <c r="AJ31"/>
      <c r="AK31" s="247">
        <v>36831</v>
      </c>
      <c r="AL31">
        <v>6.868874513195701E-2</v>
      </c>
      <c r="AM31"/>
      <c r="AN31"/>
      <c r="AO31" s="247">
        <v>36831</v>
      </c>
      <c r="AP31">
        <v>5.0000000000000001E-3</v>
      </c>
      <c r="AQ31"/>
      <c r="AR31"/>
      <c r="AS31"/>
      <c r="AT31"/>
      <c r="AU31"/>
      <c r="AW31" s="247">
        <v>36831</v>
      </c>
      <c r="AX31">
        <v>0.18</v>
      </c>
      <c r="AY31"/>
      <c r="BA31" s="247">
        <v>36586</v>
      </c>
      <c r="BB31">
        <v>5.0000000000000001E-3</v>
      </c>
      <c r="BC31"/>
      <c r="BE31" s="247">
        <v>36831</v>
      </c>
      <c r="BF31">
        <v>0.66500000000000004</v>
      </c>
      <c r="BG31"/>
      <c r="BH31" s="20">
        <f t="shared" si="0"/>
        <v>0.59000000000000008</v>
      </c>
      <c r="BI31" s="247">
        <v>36831</v>
      </c>
      <c r="BJ31">
        <v>-7.4999999999999997E-2</v>
      </c>
      <c r="BL31">
        <f>BJ31-BN31</f>
        <v>-0.37</v>
      </c>
      <c r="BM31" s="247">
        <v>36831</v>
      </c>
      <c r="BN31">
        <v>0.29499999999999998</v>
      </c>
    </row>
    <row r="32" spans="1:70">
      <c r="A32" s="247">
        <v>36861</v>
      </c>
      <c r="B32">
        <v>0.18</v>
      </c>
      <c r="C32"/>
      <c r="D32"/>
      <c r="E32" s="247">
        <v>36861</v>
      </c>
      <c r="F32">
        <v>0.1125</v>
      </c>
      <c r="G32"/>
      <c r="H32"/>
      <c r="I32" s="247">
        <v>36861</v>
      </c>
      <c r="J32">
        <v>1.42</v>
      </c>
      <c r="K32"/>
      <c r="L32"/>
      <c r="M32" s="247">
        <v>36861</v>
      </c>
      <c r="N32">
        <v>0.71499999999999997</v>
      </c>
      <c r="O32"/>
      <c r="P32"/>
      <c r="Q32" s="247">
        <v>36861</v>
      </c>
      <c r="R32">
        <v>0.35499999999999998</v>
      </c>
      <c r="S32"/>
      <c r="T32"/>
      <c r="U32" s="247">
        <v>36861</v>
      </c>
      <c r="V32">
        <v>0.28000000000000003</v>
      </c>
      <c r="W32"/>
      <c r="X32"/>
      <c r="Y32" s="247">
        <v>36831</v>
      </c>
      <c r="Z32">
        <v>3.907</v>
      </c>
      <c r="AA32">
        <v>-0.3</v>
      </c>
      <c r="AB32"/>
      <c r="AC32" s="247">
        <v>36861</v>
      </c>
      <c r="AD32">
        <v>1.4665109715780003</v>
      </c>
      <c r="AE32"/>
      <c r="AF32"/>
      <c r="AG32" s="247">
        <v>36861</v>
      </c>
      <c r="AH32">
        <v>5.9186606622595006E-2</v>
      </c>
      <c r="AI32"/>
      <c r="AJ32"/>
      <c r="AK32" s="247">
        <v>36861</v>
      </c>
      <c r="AL32">
        <v>6.8811818671209016E-2</v>
      </c>
      <c r="AM32"/>
      <c r="AN32"/>
      <c r="AO32" s="247">
        <v>36861</v>
      </c>
      <c r="AP32">
        <v>2.5000000000000001E-2</v>
      </c>
      <c r="AQ32"/>
      <c r="AR32"/>
      <c r="AS32"/>
      <c r="AT32"/>
      <c r="AU32"/>
      <c r="AW32" s="247">
        <v>36861</v>
      </c>
      <c r="AX32">
        <v>0.18</v>
      </c>
      <c r="AY32"/>
      <c r="BA32" s="247">
        <v>36617</v>
      </c>
      <c r="BB32">
        <v>5.0000000000000001E-3</v>
      </c>
      <c r="BC32"/>
      <c r="BE32" s="247">
        <v>36861</v>
      </c>
      <c r="BF32">
        <v>0.66500000000000004</v>
      </c>
      <c r="BG32"/>
      <c r="BH32" s="20">
        <f t="shared" si="0"/>
        <v>0.59000000000000008</v>
      </c>
      <c r="BI32" s="247">
        <v>36861</v>
      </c>
      <c r="BJ32">
        <v>-7.4999999999999997E-2</v>
      </c>
      <c r="BK32"/>
      <c r="BL32">
        <f>BJ32-BN32</f>
        <v>-0.375</v>
      </c>
      <c r="BM32" s="247">
        <v>36861</v>
      </c>
      <c r="BN32">
        <v>0.3</v>
      </c>
    </row>
    <row r="33" spans="1:68">
      <c r="A33" s="247">
        <v>36892</v>
      </c>
      <c r="B33">
        <v>0.22750000000000001</v>
      </c>
      <c r="C33"/>
      <c r="D33"/>
      <c r="E33" s="247">
        <v>36892</v>
      </c>
      <c r="F33">
        <v>0.12</v>
      </c>
      <c r="G33"/>
      <c r="H33"/>
      <c r="I33" s="247">
        <v>36892</v>
      </c>
      <c r="J33">
        <v>1.93</v>
      </c>
      <c r="K33"/>
      <c r="L33"/>
      <c r="M33" s="247">
        <v>36892</v>
      </c>
      <c r="N33">
        <v>0.96</v>
      </c>
      <c r="O33"/>
      <c r="P33"/>
      <c r="Q33" s="247">
        <v>36892</v>
      </c>
      <c r="R33">
        <v>0.435</v>
      </c>
      <c r="S33"/>
      <c r="T33"/>
      <c r="U33" s="247">
        <v>36892</v>
      </c>
      <c r="V33">
        <v>0.28499999999999998</v>
      </c>
      <c r="W33"/>
      <c r="X33"/>
      <c r="Y33" s="247">
        <v>36861</v>
      </c>
      <c r="Z33">
        <v>3.9870000000000001</v>
      </c>
      <c r="AA33">
        <v>-0.3</v>
      </c>
      <c r="AB33"/>
      <c r="AC33" s="247">
        <v>36892</v>
      </c>
      <c r="AD33">
        <v>1.4653020311149998</v>
      </c>
      <c r="AE33"/>
      <c r="AF33"/>
      <c r="AG33" s="247">
        <v>36892</v>
      </c>
      <c r="AH33">
        <v>5.9292358338411025E-2</v>
      </c>
      <c r="AI33"/>
      <c r="AJ33"/>
      <c r="AK33" s="247">
        <v>36892</v>
      </c>
      <c r="AL33">
        <v>6.8994347764890024E-2</v>
      </c>
      <c r="AM33"/>
      <c r="AN33"/>
      <c r="AO33" s="247">
        <v>36892</v>
      </c>
      <c r="AP33">
        <v>2.75E-2</v>
      </c>
      <c r="AQ33"/>
      <c r="AR33"/>
      <c r="AS33"/>
      <c r="AT33"/>
      <c r="AU33"/>
      <c r="AW33" s="247">
        <v>36892</v>
      </c>
      <c r="AX33">
        <v>0.22750000000000001</v>
      </c>
      <c r="AY33"/>
      <c r="BA33" s="247">
        <v>36647</v>
      </c>
      <c r="BB33">
        <v>5.0000000000000001E-3</v>
      </c>
      <c r="BC33"/>
      <c r="BE33" s="247">
        <v>36892</v>
      </c>
      <c r="BF33">
        <v>0.66500000000000004</v>
      </c>
      <c r="BG33"/>
      <c r="BI33" s="247">
        <v>36892</v>
      </c>
      <c r="BJ33">
        <v>-7.4999999999999997E-2</v>
      </c>
      <c r="BK33"/>
      <c r="BL33">
        <f>BJ33-BN33</f>
        <v>-0.39500000000000002</v>
      </c>
      <c r="BM33" s="247">
        <v>36892</v>
      </c>
      <c r="BN33">
        <v>0.32</v>
      </c>
    </row>
    <row r="34" spans="1:68">
      <c r="A34" s="247">
        <v>36923</v>
      </c>
      <c r="B34">
        <v>0.22500000000000001</v>
      </c>
      <c r="C34"/>
      <c r="D34"/>
      <c r="E34" s="247">
        <v>36923</v>
      </c>
      <c r="F34">
        <v>0.13</v>
      </c>
      <c r="G34"/>
      <c r="H34"/>
      <c r="I34" s="247">
        <v>36923</v>
      </c>
      <c r="J34">
        <v>1.85</v>
      </c>
      <c r="K34"/>
      <c r="L34"/>
      <c r="M34" s="247">
        <v>36923</v>
      </c>
      <c r="N34">
        <v>0.96</v>
      </c>
      <c r="O34"/>
      <c r="P34"/>
      <c r="Q34" s="247">
        <v>36923</v>
      </c>
      <c r="R34">
        <v>0.39500000000000002</v>
      </c>
      <c r="S34"/>
      <c r="T34"/>
      <c r="U34" s="247">
        <v>36923</v>
      </c>
      <c r="V34">
        <v>0.28000000000000003</v>
      </c>
      <c r="W34"/>
      <c r="X34"/>
      <c r="Y34" s="247">
        <v>36892</v>
      </c>
      <c r="Z34">
        <v>3.9790000000000005</v>
      </c>
      <c r="AA34">
        <v>-0.3</v>
      </c>
      <c r="AB34"/>
      <c r="AC34" s="247">
        <v>36923</v>
      </c>
      <c r="AD34">
        <v>1.4640642718440002</v>
      </c>
      <c r="AE34"/>
      <c r="AF34"/>
      <c r="AG34" s="247">
        <v>36923</v>
      </c>
      <c r="AH34">
        <v>5.9470191802999998E-2</v>
      </c>
      <c r="AI34"/>
      <c r="AJ34"/>
      <c r="AK34" s="247">
        <v>36923</v>
      </c>
      <c r="AL34">
        <v>6.9264519281895018E-2</v>
      </c>
      <c r="AM34"/>
      <c r="AN34"/>
      <c r="AO34" s="247">
        <v>36923</v>
      </c>
      <c r="AP34">
        <v>0.04</v>
      </c>
      <c r="AQ34"/>
      <c r="AR34"/>
      <c r="AS34"/>
      <c r="AT34"/>
      <c r="AU34"/>
      <c r="AW34" s="247">
        <v>36923</v>
      </c>
      <c r="AX34">
        <v>0.22500000000000001</v>
      </c>
      <c r="AY34"/>
      <c r="BA34" s="247">
        <v>36678</v>
      </c>
      <c r="BB34">
        <v>5.0000000000000001E-3</v>
      </c>
      <c r="BC34"/>
      <c r="BE34" s="247">
        <v>36923</v>
      </c>
      <c r="BF34">
        <v>0.63500000000000001</v>
      </c>
      <c r="BG34"/>
      <c r="BI34" s="247">
        <v>36923</v>
      </c>
      <c r="BJ34">
        <v>-7.4999999999999997E-2</v>
      </c>
      <c r="BK34"/>
      <c r="BL34">
        <f>BJ34-BN34</f>
        <v>-0.42499999999999999</v>
      </c>
      <c r="BM34" s="247">
        <v>36923</v>
      </c>
      <c r="BN34">
        <v>0.35</v>
      </c>
      <c r="BP34"/>
    </row>
    <row r="35" spans="1:68">
      <c r="A35" s="247">
        <v>36951</v>
      </c>
      <c r="B35">
        <v>0.23749999999999999</v>
      </c>
      <c r="C35"/>
      <c r="D35"/>
      <c r="E35" s="247">
        <v>36951</v>
      </c>
      <c r="F35">
        <v>0.13750000000000001</v>
      </c>
      <c r="G35"/>
      <c r="H35"/>
      <c r="I35" s="247">
        <v>36951</v>
      </c>
      <c r="J35">
        <v>0.89</v>
      </c>
      <c r="K35"/>
      <c r="L35"/>
      <c r="M35" s="247">
        <v>36951</v>
      </c>
      <c r="N35">
        <v>0.63</v>
      </c>
      <c r="O35"/>
      <c r="P35"/>
      <c r="Q35" s="247">
        <v>36951</v>
      </c>
      <c r="R35">
        <v>0.34</v>
      </c>
      <c r="S35"/>
      <c r="T35"/>
      <c r="U35" s="247">
        <v>36951</v>
      </c>
      <c r="V35">
        <v>0.24</v>
      </c>
      <c r="W35"/>
      <c r="X35"/>
      <c r="Y35" s="247">
        <v>36923</v>
      </c>
      <c r="Z35">
        <v>3.8190000000000004</v>
      </c>
      <c r="AA35">
        <v>-0.3</v>
      </c>
      <c r="AB35"/>
      <c r="AC35" s="247">
        <v>36951</v>
      </c>
      <c r="AD35">
        <v>1.4629283322839999</v>
      </c>
      <c r="AE35"/>
      <c r="AF35"/>
      <c r="AG35" s="247">
        <v>36951</v>
      </c>
      <c r="AH35">
        <v>5.9630815586499998E-2</v>
      </c>
      <c r="AI35"/>
      <c r="AJ35"/>
      <c r="AK35" s="247">
        <v>36951</v>
      </c>
      <c r="AL35">
        <v>6.9508545188974008E-2</v>
      </c>
      <c r="AM35"/>
      <c r="AN35"/>
      <c r="AO35" s="247">
        <v>36951</v>
      </c>
      <c r="AP35">
        <v>5.2499999999999998E-2</v>
      </c>
      <c r="AQ35"/>
      <c r="AR35"/>
      <c r="AS35"/>
      <c r="AT35"/>
      <c r="AU35"/>
      <c r="AW35" s="247">
        <v>36951</v>
      </c>
      <c r="AX35">
        <v>0.23749999999999999</v>
      </c>
      <c r="AY35"/>
      <c r="BA35" s="247">
        <v>36708</v>
      </c>
      <c r="BB35">
        <v>5.0000000000000001E-3</v>
      </c>
      <c r="BC35"/>
      <c r="BE35" s="247">
        <v>36951</v>
      </c>
      <c r="BF35">
        <v>0.56499999999999995</v>
      </c>
      <c r="BG35"/>
      <c r="BI35" s="247">
        <v>36951</v>
      </c>
      <c r="BJ35">
        <v>-7.4999999999999997E-2</v>
      </c>
      <c r="BK35"/>
      <c r="BL35">
        <f>BJ35-BN35</f>
        <v>-0.42499999999999999</v>
      </c>
      <c r="BM35" s="247">
        <v>36951</v>
      </c>
      <c r="BN35">
        <v>0.35</v>
      </c>
      <c r="BO35"/>
    </row>
    <row r="36" spans="1:68">
      <c r="A36" s="247">
        <v>36982</v>
      </c>
      <c r="B36">
        <v>0.13500000000000001</v>
      </c>
      <c r="C36"/>
      <c r="D36"/>
      <c r="E36" s="247">
        <v>36982</v>
      </c>
      <c r="F36">
        <v>6.5000000000000002E-2</v>
      </c>
      <c r="G36"/>
      <c r="H36"/>
      <c r="I36" s="247">
        <v>36982</v>
      </c>
      <c r="J36">
        <v>0.48</v>
      </c>
      <c r="K36"/>
      <c r="L36"/>
      <c r="M36" s="247">
        <v>36982</v>
      </c>
      <c r="N36">
        <v>0.35</v>
      </c>
      <c r="O36"/>
      <c r="P36"/>
      <c r="Q36" s="247">
        <v>36982</v>
      </c>
      <c r="R36">
        <v>0.23</v>
      </c>
      <c r="S36"/>
      <c r="T36"/>
      <c r="U36" s="247">
        <v>36982</v>
      </c>
      <c r="V36">
        <v>0.19</v>
      </c>
      <c r="W36"/>
      <c r="X36"/>
      <c r="Y36" s="247">
        <v>36951</v>
      </c>
      <c r="Z36">
        <v>3.6590000000000003</v>
      </c>
      <c r="AA36">
        <v>-0.3</v>
      </c>
      <c r="AB36"/>
      <c r="AC36" s="247">
        <v>36982</v>
      </c>
      <c r="AD36">
        <v>1.4616901648860003</v>
      </c>
      <c r="AE36"/>
      <c r="AF36"/>
      <c r="AG36" s="247">
        <v>36982</v>
      </c>
      <c r="AH36">
        <v>5.9787367974900009E-2</v>
      </c>
      <c r="AI36"/>
      <c r="AJ36"/>
      <c r="AK36" s="247">
        <v>36982</v>
      </c>
      <c r="AL36">
        <v>6.9717310723259027E-2</v>
      </c>
      <c r="AM36"/>
      <c r="AN36"/>
      <c r="AO36" s="247">
        <v>36982</v>
      </c>
      <c r="AP36">
        <v>-9.2499999999999999E-2</v>
      </c>
      <c r="AQ36"/>
      <c r="AR36"/>
      <c r="AS36"/>
      <c r="AT36"/>
      <c r="AU36"/>
      <c r="AW36" s="247">
        <v>36982</v>
      </c>
      <c r="AX36">
        <v>0.13500000000000001</v>
      </c>
      <c r="AY36"/>
      <c r="BA36" s="247">
        <v>36739</v>
      </c>
      <c r="BB36">
        <v>5.0000000000000001E-3</v>
      </c>
      <c r="BC36"/>
      <c r="BE36" s="247">
        <v>36982</v>
      </c>
      <c r="BF36">
        <v>0.47</v>
      </c>
      <c r="BG36"/>
      <c r="BI36" s="247">
        <v>36982</v>
      </c>
      <c r="BJ36">
        <v>-6.25E-2</v>
      </c>
      <c r="BK36"/>
      <c r="BM36" s="247">
        <v>36982</v>
      </c>
      <c r="BN36">
        <v>0.17499999999999999</v>
      </c>
      <c r="BP36" s="362">
        <f>BN36-BN38</f>
        <v>0</v>
      </c>
    </row>
    <row r="37" spans="1:68">
      <c r="A37" s="247">
        <v>37012</v>
      </c>
      <c r="B37">
        <v>0.1225</v>
      </c>
      <c r="C37"/>
      <c r="D37"/>
      <c r="E37" s="247">
        <v>37012</v>
      </c>
      <c r="F37">
        <v>5.7500000000000002E-2</v>
      </c>
      <c r="G37"/>
      <c r="H37"/>
      <c r="I37" s="247">
        <v>37012</v>
      </c>
      <c r="J37">
        <v>0.36499999999999999</v>
      </c>
      <c r="K37"/>
      <c r="L37"/>
      <c r="M37" s="247">
        <v>37012</v>
      </c>
      <c r="N37">
        <v>0.28749999999999998</v>
      </c>
      <c r="O37"/>
      <c r="P37"/>
      <c r="Q37" s="247">
        <v>37012</v>
      </c>
      <c r="R37">
        <v>0.22</v>
      </c>
      <c r="S37"/>
      <c r="T37"/>
      <c r="U37" s="247">
        <v>37012</v>
      </c>
      <c r="V37">
        <v>0.185</v>
      </c>
      <c r="W37"/>
      <c r="X37"/>
      <c r="Y37" s="247">
        <v>36982</v>
      </c>
      <c r="Z37">
        <v>3.5090000000000003</v>
      </c>
      <c r="AA37"/>
      <c r="AB37"/>
      <c r="AC37" s="247">
        <v>37012</v>
      </c>
      <c r="AD37">
        <v>1.4605634622280002</v>
      </c>
      <c r="AE37"/>
      <c r="AF37"/>
      <c r="AG37" s="247">
        <v>37012</v>
      </c>
      <c r="AH37">
        <v>5.9910354680046018E-2</v>
      </c>
      <c r="AI37"/>
      <c r="AJ37"/>
      <c r="AK37" s="247">
        <v>37012</v>
      </c>
      <c r="AL37">
        <v>6.9815727081304013E-2</v>
      </c>
      <c r="AM37"/>
      <c r="AN37"/>
      <c r="AO37" s="247">
        <v>37012</v>
      </c>
      <c r="AP37">
        <v>-9.2499999999999999E-2</v>
      </c>
      <c r="AQ37"/>
      <c r="AR37"/>
      <c r="AS37"/>
      <c r="AT37"/>
      <c r="AU37"/>
      <c r="AW37" s="247">
        <v>37012</v>
      </c>
      <c r="AX37">
        <v>0.1225</v>
      </c>
      <c r="AY37"/>
      <c r="BA37" s="247">
        <v>36770</v>
      </c>
      <c r="BB37">
        <v>5.0000000000000001E-3</v>
      </c>
      <c r="BC37"/>
      <c r="BE37" s="247">
        <v>37012</v>
      </c>
      <c r="BF37">
        <v>0.40749999999999997</v>
      </c>
      <c r="BG37"/>
      <c r="BI37" s="247">
        <v>37012</v>
      </c>
      <c r="BJ37">
        <v>-6.25E-2</v>
      </c>
      <c r="BK37"/>
      <c r="BM37" s="247">
        <v>37012</v>
      </c>
      <c r="BN37">
        <v>0.17499999999999999</v>
      </c>
      <c r="BO37"/>
    </row>
    <row r="38" spans="1:68">
      <c r="A38" s="247">
        <v>37043</v>
      </c>
      <c r="B38">
        <v>0.11749999999999999</v>
      </c>
      <c r="C38"/>
      <c r="D38"/>
      <c r="E38" s="247">
        <v>37043</v>
      </c>
      <c r="F38">
        <v>5.7500000000000002E-2</v>
      </c>
      <c r="G38"/>
      <c r="H38"/>
      <c r="I38" s="247">
        <v>37043</v>
      </c>
      <c r="J38">
        <v>0.35499999999999998</v>
      </c>
      <c r="K38"/>
      <c r="L38"/>
      <c r="M38" s="247">
        <v>37043</v>
      </c>
      <c r="N38">
        <v>0.28749999999999998</v>
      </c>
      <c r="O38"/>
      <c r="P38"/>
      <c r="Q38" s="247">
        <v>37043</v>
      </c>
      <c r="R38">
        <v>0.22</v>
      </c>
      <c r="S38"/>
      <c r="T38"/>
      <c r="U38" s="247">
        <v>37043</v>
      </c>
      <c r="V38">
        <v>0.185</v>
      </c>
      <c r="W38"/>
      <c r="X38"/>
      <c r="Y38" s="247">
        <v>37012</v>
      </c>
      <c r="Z38">
        <v>3.4760000000000004</v>
      </c>
      <c r="AA38"/>
      <c r="AB38"/>
      <c r="AC38" s="247">
        <v>37043</v>
      </c>
      <c r="AD38">
        <v>1.4594062355080002</v>
      </c>
      <c r="AE38"/>
      <c r="AF38"/>
      <c r="AG38" s="247">
        <v>37043</v>
      </c>
      <c r="AH38">
        <v>6.0037440947309992E-2</v>
      </c>
      <c r="AI38"/>
      <c r="AJ38"/>
      <c r="AK38" s="247">
        <v>37043</v>
      </c>
      <c r="AL38">
        <v>6.9917423987981023E-2</v>
      </c>
      <c r="AM38"/>
      <c r="AN38"/>
      <c r="AO38" s="247">
        <v>37043</v>
      </c>
      <c r="AP38">
        <v>-9.2499999999999999E-2</v>
      </c>
      <c r="AQ38"/>
      <c r="AR38"/>
      <c r="AS38"/>
      <c r="AT38"/>
      <c r="AU38"/>
      <c r="AW38" s="247">
        <v>37043</v>
      </c>
      <c r="AX38">
        <v>0.11749999999999999</v>
      </c>
      <c r="AY38"/>
      <c r="BA38" s="247">
        <v>36800</v>
      </c>
      <c r="BB38">
        <v>5.0000000000000001E-3</v>
      </c>
      <c r="BC38"/>
      <c r="BE38" s="247">
        <v>37043</v>
      </c>
      <c r="BF38">
        <v>0.39750000000000002</v>
      </c>
      <c r="BG38"/>
      <c r="BI38" s="247">
        <v>37043</v>
      </c>
      <c r="BJ38">
        <v>-6.25E-2</v>
      </c>
      <c r="BK38"/>
      <c r="BM38" s="247">
        <v>37043</v>
      </c>
      <c r="BN38">
        <v>0.17499999999999999</v>
      </c>
      <c r="BO38"/>
    </row>
    <row r="39" spans="1:68">
      <c r="A39" s="247">
        <v>37073</v>
      </c>
      <c r="B39">
        <v>0.11</v>
      </c>
      <c r="C39"/>
      <c r="D39"/>
      <c r="E39" s="247">
        <v>37073</v>
      </c>
      <c r="F39">
        <v>5.5E-2</v>
      </c>
      <c r="G39"/>
      <c r="H39"/>
      <c r="I39" s="247">
        <v>37073</v>
      </c>
      <c r="J39">
        <v>0.42</v>
      </c>
      <c r="K39"/>
      <c r="L39"/>
      <c r="M39" s="247">
        <v>37073</v>
      </c>
      <c r="N39">
        <v>0.3</v>
      </c>
      <c r="O39"/>
      <c r="P39"/>
      <c r="Q39" s="247">
        <v>37073</v>
      </c>
      <c r="R39">
        <v>0.23250000000000001</v>
      </c>
      <c r="S39"/>
      <c r="T39"/>
      <c r="U39" s="247">
        <v>37073</v>
      </c>
      <c r="V39">
        <v>0.185</v>
      </c>
      <c r="W39"/>
      <c r="X39"/>
      <c r="Y39" s="247">
        <v>37043</v>
      </c>
      <c r="Z39">
        <v>3.4640000000000004</v>
      </c>
      <c r="AA39"/>
      <c r="AB39"/>
      <c r="AC39" s="247">
        <v>37073</v>
      </c>
      <c r="AD39">
        <v>1.4582859079020001</v>
      </c>
      <c r="AE39"/>
      <c r="AF39"/>
      <c r="AG39" s="247">
        <v>37073</v>
      </c>
      <c r="AH39">
        <v>6.0150202323297021E-2</v>
      </c>
      <c r="AI39"/>
      <c r="AJ39"/>
      <c r="AK39" s="247">
        <v>37073</v>
      </c>
      <c r="AL39">
        <v>7.0010992076028011E-2</v>
      </c>
      <c r="AM39"/>
      <c r="AN39"/>
      <c r="AO39" s="247">
        <v>37073</v>
      </c>
      <c r="AP39">
        <v>-9.2499999999999999E-2</v>
      </c>
      <c r="AQ39"/>
      <c r="AR39"/>
      <c r="AS39"/>
      <c r="AT39"/>
      <c r="AU39"/>
      <c r="AW39" s="247">
        <v>37073</v>
      </c>
      <c r="AX39">
        <v>0.11</v>
      </c>
      <c r="AY39"/>
      <c r="BA39" s="247">
        <v>36831</v>
      </c>
      <c r="BB39">
        <v>5.0000000000000001E-3</v>
      </c>
      <c r="BC39"/>
      <c r="BE39" s="247">
        <v>37073</v>
      </c>
      <c r="BF39">
        <v>0.38500000000000001</v>
      </c>
      <c r="BG39"/>
      <c r="BI39" s="247">
        <v>37073</v>
      </c>
      <c r="BJ39">
        <v>-6.25E-2</v>
      </c>
      <c r="BK39"/>
      <c r="BM39" s="247">
        <v>37073</v>
      </c>
      <c r="BN39">
        <v>0.17499999999999999</v>
      </c>
      <c r="BO39"/>
    </row>
    <row r="40" spans="1:68">
      <c r="A40" s="247">
        <v>37104</v>
      </c>
      <c r="B40">
        <v>0.1075</v>
      </c>
      <c r="C40"/>
      <c r="D40"/>
      <c r="E40" s="247">
        <v>37104</v>
      </c>
      <c r="F40">
        <v>5.7500000000000002E-2</v>
      </c>
      <c r="G40"/>
      <c r="H40"/>
      <c r="I40" s="247">
        <v>37104</v>
      </c>
      <c r="J40">
        <v>0.42</v>
      </c>
      <c r="K40"/>
      <c r="L40"/>
      <c r="M40" s="247">
        <v>37104</v>
      </c>
      <c r="N40">
        <v>0.3</v>
      </c>
      <c r="O40"/>
      <c r="P40"/>
      <c r="Q40" s="247">
        <v>37104</v>
      </c>
      <c r="R40">
        <v>0.23250000000000001</v>
      </c>
      <c r="S40"/>
      <c r="T40"/>
      <c r="U40" s="247">
        <v>37104</v>
      </c>
      <c r="V40">
        <v>0.185</v>
      </c>
      <c r="W40"/>
      <c r="X40"/>
      <c r="Y40" s="247">
        <v>37073</v>
      </c>
      <c r="Z40">
        <v>3.4530000000000003</v>
      </c>
      <c r="AA40"/>
      <c r="AB40"/>
      <c r="AC40" s="247">
        <v>37104</v>
      </c>
      <c r="AD40">
        <v>1.4571259950370004</v>
      </c>
      <c r="AE40"/>
      <c r="AF40"/>
      <c r="AG40" s="247">
        <v>37104</v>
      </c>
      <c r="AH40">
        <v>6.0252205902098004E-2</v>
      </c>
      <c r="AI40"/>
      <c r="AJ40"/>
      <c r="AK40" s="247">
        <v>37104</v>
      </c>
      <c r="AL40">
        <v>7.0098569351276022E-2</v>
      </c>
      <c r="AM40"/>
      <c r="AN40"/>
      <c r="AO40" s="247">
        <v>37104</v>
      </c>
      <c r="AP40">
        <v>-9.2499999999999999E-2</v>
      </c>
      <c r="AQ40"/>
      <c r="AR40"/>
      <c r="AS40"/>
      <c r="AT40"/>
      <c r="AU40"/>
      <c r="AW40" s="247">
        <v>37104</v>
      </c>
      <c r="AX40">
        <v>0.1075</v>
      </c>
      <c r="AY40"/>
      <c r="BA40" s="247">
        <v>36861</v>
      </c>
      <c r="BB40">
        <v>5.0000000000000001E-3</v>
      </c>
      <c r="BC40"/>
      <c r="BE40" s="247">
        <v>37104</v>
      </c>
      <c r="BF40">
        <v>0.38500000000000001</v>
      </c>
      <c r="BG40"/>
      <c r="BI40" s="247">
        <v>37104</v>
      </c>
      <c r="BJ40">
        <v>-6.25E-2</v>
      </c>
      <c r="BK40"/>
      <c r="BM40" s="247">
        <v>37104</v>
      </c>
      <c r="BN40">
        <v>0.17499999999999999</v>
      </c>
      <c r="BO40"/>
    </row>
    <row r="41" spans="1:68">
      <c r="A41" s="247">
        <v>37135</v>
      </c>
      <c r="B41">
        <v>0.1075</v>
      </c>
      <c r="C41"/>
      <c r="D41"/>
      <c r="E41" s="247">
        <v>37135</v>
      </c>
      <c r="F41">
        <v>6.25E-2</v>
      </c>
      <c r="G41"/>
      <c r="H41"/>
      <c r="I41" s="247">
        <v>37135</v>
      </c>
      <c r="J41">
        <v>0.35499999999999998</v>
      </c>
      <c r="K41"/>
      <c r="L41"/>
      <c r="M41" s="247">
        <v>37135</v>
      </c>
      <c r="N41">
        <v>0.28999999999999998</v>
      </c>
      <c r="O41"/>
      <c r="P41"/>
      <c r="Q41" s="247">
        <v>37135</v>
      </c>
      <c r="R41">
        <v>0.21</v>
      </c>
      <c r="S41"/>
      <c r="T41"/>
      <c r="U41" s="247">
        <v>37135</v>
      </c>
      <c r="V41">
        <v>0.18</v>
      </c>
      <c r="W41"/>
      <c r="X41"/>
      <c r="Y41" s="247">
        <v>37104</v>
      </c>
      <c r="Z41">
        <v>3.45</v>
      </c>
      <c r="AA41"/>
      <c r="AB41"/>
      <c r="AC41" s="247">
        <v>37135</v>
      </c>
      <c r="AD41">
        <v>1.4559705638510001</v>
      </c>
      <c r="AE41"/>
      <c r="AF41"/>
      <c r="AG41" s="247">
        <v>37135</v>
      </c>
      <c r="AH41">
        <v>6.035420948435502E-2</v>
      </c>
      <c r="AI41"/>
      <c r="AJ41"/>
      <c r="AK41" s="247">
        <v>37135</v>
      </c>
      <c r="AL41">
        <v>7.0186146629060003E-2</v>
      </c>
      <c r="AM41"/>
      <c r="AN41"/>
      <c r="AO41" s="247">
        <v>37135</v>
      </c>
      <c r="AP41">
        <v>-9.2499999999999999E-2</v>
      </c>
      <c r="AQ41"/>
      <c r="AR41"/>
      <c r="AS41"/>
      <c r="AT41"/>
      <c r="AU41"/>
      <c r="AW41" s="247">
        <v>37135</v>
      </c>
      <c r="AX41">
        <v>0.1075</v>
      </c>
      <c r="AY41"/>
      <c r="BA41" s="247">
        <v>36892</v>
      </c>
      <c r="BB41">
        <v>5.0000000000000001E-3</v>
      </c>
      <c r="BC41"/>
      <c r="BE41" s="247">
        <v>37135</v>
      </c>
      <c r="BF41">
        <v>0.38500000000000001</v>
      </c>
      <c r="BG41"/>
      <c r="BI41" s="247">
        <v>37135</v>
      </c>
      <c r="BJ41">
        <v>-6.25E-2</v>
      </c>
      <c r="BK41"/>
      <c r="BM41" s="247">
        <v>37135</v>
      </c>
      <c r="BN41">
        <v>0.17499999999999999</v>
      </c>
      <c r="BO41"/>
    </row>
    <row r="42" spans="1:68">
      <c r="A42" s="247">
        <v>37165</v>
      </c>
      <c r="B42">
        <v>0.1225</v>
      </c>
      <c r="C42"/>
      <c r="D42"/>
      <c r="E42" s="247">
        <v>37165</v>
      </c>
      <c r="F42">
        <v>8.2500000000000004E-2</v>
      </c>
      <c r="G42"/>
      <c r="H42"/>
      <c r="I42" s="247">
        <v>37165</v>
      </c>
      <c r="J42">
        <v>0.42499999999999999</v>
      </c>
      <c r="K42"/>
      <c r="L42"/>
      <c r="M42" s="247">
        <v>37165</v>
      </c>
      <c r="N42">
        <v>0.3</v>
      </c>
      <c r="O42"/>
      <c r="P42"/>
      <c r="Q42" s="247">
        <v>37165</v>
      </c>
      <c r="R42">
        <v>0.23</v>
      </c>
      <c r="S42"/>
      <c r="T42"/>
      <c r="U42" s="247">
        <v>37165</v>
      </c>
      <c r="V42">
        <v>0.185</v>
      </c>
      <c r="W42"/>
      <c r="X42"/>
      <c r="Y42" s="247">
        <v>37135</v>
      </c>
      <c r="Z42">
        <v>3.44</v>
      </c>
      <c r="AA42"/>
      <c r="AB42"/>
      <c r="AC42" s="247">
        <v>37165</v>
      </c>
      <c r="AD42">
        <v>1.4548651760639999</v>
      </c>
      <c r="AE42"/>
      <c r="AF42"/>
      <c r="AG42" s="247">
        <v>37165</v>
      </c>
      <c r="AH42">
        <v>6.044843952520302E-2</v>
      </c>
      <c r="AI42"/>
      <c r="AJ42"/>
      <c r="AK42" s="247">
        <v>37165</v>
      </c>
      <c r="AL42">
        <v>7.0261331624264026E-2</v>
      </c>
      <c r="AM42"/>
      <c r="AN42"/>
      <c r="AO42" s="247">
        <v>37165</v>
      </c>
      <c r="AP42">
        <v>-9.2499999999999999E-2</v>
      </c>
      <c r="AQ42"/>
      <c r="AR42"/>
      <c r="AS42"/>
      <c r="AT42"/>
      <c r="AU42"/>
      <c r="AW42" s="247">
        <v>37165</v>
      </c>
      <c r="AX42">
        <v>0.1225</v>
      </c>
      <c r="AY42"/>
      <c r="BA42" s="247">
        <v>36923</v>
      </c>
      <c r="BB42">
        <v>5.0000000000000001E-3</v>
      </c>
      <c r="BC42"/>
      <c r="BE42" s="247">
        <v>37165</v>
      </c>
      <c r="BF42">
        <v>0.38500000000000001</v>
      </c>
      <c r="BG42"/>
      <c r="BI42" s="247">
        <v>37165</v>
      </c>
      <c r="BJ42">
        <v>-6.25E-2</v>
      </c>
      <c r="BK42"/>
      <c r="BM42" s="247">
        <v>37165</v>
      </c>
      <c r="BN42">
        <v>0.17499999999999999</v>
      </c>
      <c r="BO42"/>
    </row>
    <row r="43" spans="1:68">
      <c r="A43" s="247">
        <v>37196</v>
      </c>
      <c r="B43">
        <v>0.19</v>
      </c>
      <c r="C43"/>
      <c r="D43"/>
      <c r="E43" s="247">
        <v>37196</v>
      </c>
      <c r="F43">
        <v>9.5000000000000001E-2</v>
      </c>
      <c r="G43"/>
      <c r="H43"/>
      <c r="I43" s="247">
        <v>37196</v>
      </c>
      <c r="J43">
        <v>0.71</v>
      </c>
      <c r="K43"/>
      <c r="L43"/>
      <c r="M43" s="247">
        <v>37196</v>
      </c>
      <c r="N43">
        <v>0.44</v>
      </c>
      <c r="O43"/>
      <c r="P43"/>
      <c r="Q43" s="247">
        <v>37196</v>
      </c>
      <c r="R43">
        <v>0.28499999999999998</v>
      </c>
      <c r="S43"/>
      <c r="T43"/>
      <c r="U43" s="247">
        <v>37196</v>
      </c>
      <c r="V43">
        <v>0.245</v>
      </c>
      <c r="W43"/>
      <c r="X43"/>
      <c r="Y43" s="247">
        <v>37165</v>
      </c>
      <c r="Z43">
        <v>3.46</v>
      </c>
      <c r="AA43"/>
      <c r="AB43"/>
      <c r="AC43" s="247">
        <v>37196</v>
      </c>
      <c r="AD43">
        <v>1.453745785225</v>
      </c>
      <c r="AE43"/>
      <c r="AF43"/>
      <c r="AG43" s="247">
        <v>37196</v>
      </c>
      <c r="AH43">
        <v>6.0539752628894022E-2</v>
      </c>
      <c r="AI43"/>
      <c r="AJ43"/>
      <c r="AK43" s="247">
        <v>37196</v>
      </c>
      <c r="AL43">
        <v>7.0323355295232023E-2</v>
      </c>
      <c r="AM43"/>
      <c r="AN43"/>
      <c r="AO43" s="247">
        <v>37196</v>
      </c>
      <c r="AP43">
        <v>1.4999999999999999E-2</v>
      </c>
      <c r="AQ43"/>
      <c r="AR43"/>
      <c r="AS43"/>
      <c r="AT43"/>
      <c r="AU43"/>
      <c r="AW43" s="247">
        <v>37196</v>
      </c>
      <c r="AX43">
        <v>0.19</v>
      </c>
      <c r="AY43"/>
      <c r="BA43" s="247">
        <v>36951</v>
      </c>
      <c r="BB43">
        <v>5.0000000000000001E-3</v>
      </c>
      <c r="BC43"/>
      <c r="BE43" s="247">
        <v>37196</v>
      </c>
      <c r="BF43">
        <v>0.39</v>
      </c>
      <c r="BG43"/>
      <c r="BI43" s="247">
        <v>37196</v>
      </c>
      <c r="BJ43">
        <v>-6.25E-2</v>
      </c>
      <c r="BK43"/>
      <c r="BM43" s="247">
        <v>37196</v>
      </c>
      <c r="BN43">
        <v>0.28499999999999998</v>
      </c>
      <c r="BO43"/>
    </row>
    <row r="44" spans="1:68">
      <c r="A44" s="247">
        <v>37226</v>
      </c>
      <c r="B44">
        <v>0.23</v>
      </c>
      <c r="C44"/>
      <c r="D44"/>
      <c r="E44" s="247">
        <v>37226</v>
      </c>
      <c r="F44">
        <v>0.13500000000000001</v>
      </c>
      <c r="G44"/>
      <c r="H44"/>
      <c r="I44" s="247">
        <v>37226</v>
      </c>
      <c r="J44">
        <v>1.2</v>
      </c>
      <c r="K44"/>
      <c r="L44"/>
      <c r="M44" s="247">
        <v>37226</v>
      </c>
      <c r="N44">
        <v>0.76</v>
      </c>
      <c r="O44"/>
      <c r="P44"/>
      <c r="Q44" s="247">
        <v>37226</v>
      </c>
      <c r="R44">
        <v>0.375</v>
      </c>
      <c r="S44"/>
      <c r="T44"/>
      <c r="U44" s="247">
        <v>37226</v>
      </c>
      <c r="V44">
        <v>0.32500000000000001</v>
      </c>
      <c r="W44"/>
      <c r="X44"/>
      <c r="Y44" s="247">
        <v>37196</v>
      </c>
      <c r="Z44">
        <v>3.5670000000000002</v>
      </c>
      <c r="AA44"/>
      <c r="AB44"/>
      <c r="AC44" s="247">
        <v>37226</v>
      </c>
      <c r="AD44">
        <v>1.4526700614440002</v>
      </c>
      <c r="AE44"/>
      <c r="AF44"/>
      <c r="AG44" s="247">
        <v>37226</v>
      </c>
      <c r="AH44">
        <v>6.0628120151231021E-2</v>
      </c>
      <c r="AI44"/>
      <c r="AJ44"/>
      <c r="AK44" s="247">
        <v>37226</v>
      </c>
      <c r="AL44">
        <v>7.0383378203832017E-2</v>
      </c>
      <c r="AM44"/>
      <c r="AN44"/>
      <c r="AO44" s="247">
        <v>37226</v>
      </c>
      <c r="AP44">
        <v>2.2499999999999999E-2</v>
      </c>
      <c r="AQ44"/>
      <c r="AR44"/>
      <c r="AS44"/>
      <c r="AT44"/>
      <c r="AU44"/>
      <c r="AW44" s="247">
        <v>37226</v>
      </c>
      <c r="AX44">
        <v>0.23</v>
      </c>
      <c r="AY44"/>
      <c r="BA44" s="247">
        <v>36982</v>
      </c>
      <c r="BB44">
        <v>6.0000000000000001E-3</v>
      </c>
      <c r="BC44"/>
      <c r="BE44" s="247">
        <v>37226</v>
      </c>
      <c r="BF44">
        <v>0.39250000000000002</v>
      </c>
      <c r="BG44"/>
      <c r="BI44" s="247">
        <v>37226</v>
      </c>
      <c r="BJ44">
        <v>-6.25E-2</v>
      </c>
      <c r="BK44"/>
      <c r="BM44" s="247">
        <v>37226</v>
      </c>
      <c r="BN44">
        <v>0.28999999999999998</v>
      </c>
      <c r="BO44"/>
    </row>
    <row r="45" spans="1:68">
      <c r="A45" s="247">
        <v>37257</v>
      </c>
      <c r="B45">
        <v>0.24249999999999999</v>
      </c>
      <c r="C45"/>
      <c r="D45"/>
      <c r="E45" s="247">
        <v>37257</v>
      </c>
      <c r="F45">
        <v>0.14749999999999999</v>
      </c>
      <c r="G45"/>
      <c r="H45"/>
      <c r="I45" s="247">
        <v>37257</v>
      </c>
      <c r="J45">
        <v>1.53</v>
      </c>
      <c r="K45"/>
      <c r="L45"/>
      <c r="M45" s="247">
        <v>37257</v>
      </c>
      <c r="N45">
        <v>0.91</v>
      </c>
      <c r="O45"/>
      <c r="P45"/>
      <c r="Q45" s="247">
        <v>37257</v>
      </c>
      <c r="R45">
        <v>0.45500000000000002</v>
      </c>
      <c r="S45"/>
      <c r="T45"/>
      <c r="U45" s="247">
        <v>37257</v>
      </c>
      <c r="V45">
        <v>0.34499999999999997</v>
      </c>
      <c r="W45"/>
      <c r="X45"/>
      <c r="Y45" s="247">
        <v>37226</v>
      </c>
      <c r="Z45">
        <v>3.6720000000000002</v>
      </c>
      <c r="AA45"/>
      <c r="AB45"/>
      <c r="AC45" s="247">
        <v>37257</v>
      </c>
      <c r="AD45">
        <v>1.4515605411660002</v>
      </c>
      <c r="AE45"/>
      <c r="AF45"/>
      <c r="AG45" s="247">
        <v>37257</v>
      </c>
      <c r="AH45">
        <v>6.0719433260372012E-2</v>
      </c>
      <c r="AI45"/>
      <c r="AJ45"/>
      <c r="AK45" s="247">
        <v>37257</v>
      </c>
      <c r="AL45">
        <v>7.0448224126180015E-2</v>
      </c>
      <c r="AM45"/>
      <c r="AN45"/>
      <c r="AO45" s="247">
        <v>37257</v>
      </c>
      <c r="AP45">
        <v>3.7499999999999999E-2</v>
      </c>
      <c r="AQ45"/>
      <c r="AR45"/>
      <c r="AS45"/>
      <c r="AT45"/>
      <c r="AU45"/>
      <c r="AW45" s="247">
        <v>37257</v>
      </c>
      <c r="AX45">
        <v>0.24249999999999999</v>
      </c>
      <c r="AY45"/>
      <c r="BA45" s="247">
        <v>37012</v>
      </c>
      <c r="BB45">
        <v>6.0000000000000001E-3</v>
      </c>
      <c r="BC45"/>
      <c r="BE45" s="247">
        <v>37257</v>
      </c>
      <c r="BF45">
        <v>0.39750000000000002</v>
      </c>
      <c r="BG45"/>
      <c r="BI45" s="247">
        <v>37257</v>
      </c>
      <c r="BJ45">
        <v>-6.25E-2</v>
      </c>
      <c r="BK45"/>
      <c r="BM45" s="247">
        <v>37257</v>
      </c>
      <c r="BN45">
        <v>0.31</v>
      </c>
      <c r="BO45"/>
    </row>
    <row r="46" spans="1:68">
      <c r="A46" s="247">
        <v>37288</v>
      </c>
      <c r="B46">
        <v>0.22</v>
      </c>
      <c r="C46"/>
      <c r="D46"/>
      <c r="E46" s="247">
        <v>37288</v>
      </c>
      <c r="F46">
        <v>0.125</v>
      </c>
      <c r="G46"/>
      <c r="H46"/>
      <c r="I46" s="247">
        <v>37288</v>
      </c>
      <c r="J46">
        <v>1.45</v>
      </c>
      <c r="K46"/>
      <c r="L46"/>
      <c r="M46" s="247">
        <v>37288</v>
      </c>
      <c r="N46">
        <v>0.9</v>
      </c>
      <c r="O46"/>
      <c r="P46"/>
      <c r="Q46" s="247">
        <v>37288</v>
      </c>
      <c r="R46">
        <v>0.45</v>
      </c>
      <c r="S46"/>
      <c r="T46"/>
      <c r="U46" s="247">
        <v>37288</v>
      </c>
      <c r="V46">
        <v>0.34499999999999997</v>
      </c>
      <c r="W46"/>
      <c r="X46"/>
      <c r="Y46" s="247">
        <v>37257</v>
      </c>
      <c r="Z46">
        <v>3.69</v>
      </c>
      <c r="AA46"/>
      <c r="AB46"/>
      <c r="AC46" s="247">
        <v>37288</v>
      </c>
      <c r="AD46">
        <v>1.4504498673090003</v>
      </c>
      <c r="AE46"/>
      <c r="AF46"/>
      <c r="AG46" s="247">
        <v>37288</v>
      </c>
      <c r="AH46">
        <v>6.081074637228201E-2</v>
      </c>
      <c r="AI46"/>
      <c r="AJ46"/>
      <c r="AK46" s="247">
        <v>37288</v>
      </c>
      <c r="AL46">
        <v>7.0516977779222986E-2</v>
      </c>
      <c r="AM46"/>
      <c r="AN46"/>
      <c r="AO46" s="247">
        <v>37288</v>
      </c>
      <c r="AP46">
        <v>3.7499999999999999E-2</v>
      </c>
      <c r="AQ46"/>
      <c r="AR46"/>
      <c r="AS46"/>
      <c r="AT46"/>
      <c r="AU46"/>
      <c r="AW46" s="247">
        <v>37288</v>
      </c>
      <c r="AX46">
        <v>0.22</v>
      </c>
      <c r="AY46"/>
      <c r="BA46" s="247">
        <v>37043</v>
      </c>
      <c r="BB46">
        <v>6.0000000000000001E-3</v>
      </c>
      <c r="BC46"/>
      <c r="BE46" s="247">
        <v>37288</v>
      </c>
      <c r="BF46">
        <v>0.39</v>
      </c>
      <c r="BG46"/>
      <c r="BI46" s="247">
        <v>37288</v>
      </c>
      <c r="BJ46">
        <v>-6.25E-2</v>
      </c>
      <c r="BK46"/>
      <c r="BM46" s="247">
        <v>37288</v>
      </c>
      <c r="BN46">
        <v>0.34</v>
      </c>
      <c r="BO46"/>
    </row>
    <row r="47" spans="1:68">
      <c r="A47" s="247">
        <v>37316</v>
      </c>
      <c r="B47">
        <v>0.2175</v>
      </c>
      <c r="C47"/>
      <c r="D47"/>
      <c r="E47" s="247">
        <v>37316</v>
      </c>
      <c r="F47">
        <v>0.1225</v>
      </c>
      <c r="G47"/>
      <c r="H47"/>
      <c r="I47" s="247">
        <v>37316</v>
      </c>
      <c r="J47">
        <v>0.88</v>
      </c>
      <c r="K47"/>
      <c r="L47"/>
      <c r="M47" s="247">
        <v>37316</v>
      </c>
      <c r="N47">
        <v>0.58750000000000002</v>
      </c>
      <c r="O47"/>
      <c r="P47"/>
      <c r="Q47" s="247">
        <v>37316</v>
      </c>
      <c r="R47">
        <v>0.34</v>
      </c>
      <c r="S47"/>
      <c r="T47"/>
      <c r="U47" s="247">
        <v>37316</v>
      </c>
      <c r="V47">
        <v>0.26500000000000001</v>
      </c>
      <c r="W47"/>
      <c r="X47"/>
      <c r="Y47" s="247">
        <v>37288</v>
      </c>
      <c r="Z47">
        <v>3.5550000000000002</v>
      </c>
      <c r="AA47"/>
      <c r="AB47"/>
      <c r="AC47" s="247">
        <v>37316</v>
      </c>
      <c r="AD47">
        <v>1.4494521013830004</v>
      </c>
      <c r="AE47"/>
      <c r="AF47"/>
      <c r="AG47" s="247">
        <v>37316</v>
      </c>
      <c r="AH47">
        <v>6.0893222733807012E-2</v>
      </c>
      <c r="AI47"/>
      <c r="AJ47"/>
      <c r="AK47" s="247">
        <v>37316</v>
      </c>
      <c r="AL47">
        <v>7.0579077854281996E-2</v>
      </c>
      <c r="AM47"/>
      <c r="AN47"/>
      <c r="AO47" s="247">
        <v>37316</v>
      </c>
      <c r="AP47">
        <v>3.7499999999999999E-2</v>
      </c>
      <c r="AQ47"/>
      <c r="AR47"/>
      <c r="AS47"/>
      <c r="AT47"/>
      <c r="AU47"/>
      <c r="AW47" s="247">
        <v>37316</v>
      </c>
      <c r="AX47">
        <v>0.2175</v>
      </c>
      <c r="AY47"/>
      <c r="BA47" s="247">
        <v>37073</v>
      </c>
      <c r="BB47">
        <v>6.0000000000000001E-3</v>
      </c>
      <c r="BC47"/>
      <c r="BE47" s="247">
        <v>37316</v>
      </c>
      <c r="BF47">
        <v>0.36249999999999999</v>
      </c>
      <c r="BG47"/>
      <c r="BI47" s="247">
        <v>37316</v>
      </c>
      <c r="BJ47">
        <v>-6.25E-2</v>
      </c>
      <c r="BK47"/>
      <c r="BM47" s="247">
        <v>37316</v>
      </c>
      <c r="BN47">
        <v>0.34</v>
      </c>
      <c r="BO47"/>
    </row>
    <row r="48" spans="1:68">
      <c r="A48" s="247">
        <v>37347</v>
      </c>
      <c r="B48">
        <v>0.14499999999999999</v>
      </c>
      <c r="C48"/>
      <c r="D48"/>
      <c r="E48" s="247">
        <v>37347</v>
      </c>
      <c r="F48">
        <v>7.4999999999999997E-2</v>
      </c>
      <c r="G48"/>
      <c r="H48"/>
      <c r="I48" s="247">
        <v>37347</v>
      </c>
      <c r="J48">
        <v>0.45</v>
      </c>
      <c r="K48"/>
      <c r="L48"/>
      <c r="M48" s="247">
        <v>37347</v>
      </c>
      <c r="N48">
        <v>0.35499999999999998</v>
      </c>
      <c r="O48"/>
      <c r="P48"/>
      <c r="Q48" s="247">
        <v>37347</v>
      </c>
      <c r="R48">
        <v>0.19750000000000001</v>
      </c>
      <c r="S48"/>
      <c r="T48"/>
      <c r="U48" s="247">
        <v>37347</v>
      </c>
      <c r="V48">
        <v>0.17749999999999999</v>
      </c>
      <c r="W48"/>
      <c r="X48"/>
      <c r="Y48" s="247">
        <v>37316</v>
      </c>
      <c r="Z48">
        <v>3.42</v>
      </c>
      <c r="AA48"/>
      <c r="AB48"/>
      <c r="AC48" s="247">
        <v>37347</v>
      </c>
      <c r="AD48">
        <v>1.4483961020980001</v>
      </c>
      <c r="AE48"/>
      <c r="AF48"/>
      <c r="AG48" s="247">
        <v>37347</v>
      </c>
      <c r="AH48">
        <v>6.0984535850988002E-2</v>
      </c>
      <c r="AI48"/>
      <c r="AJ48"/>
      <c r="AK48" s="247">
        <v>37347</v>
      </c>
      <c r="AL48">
        <v>7.0629830339537E-2</v>
      </c>
      <c r="AM48"/>
      <c r="AN48"/>
      <c r="AO48" s="247">
        <v>37347</v>
      </c>
      <c r="AP48">
        <v>-7.0000000000000007E-2</v>
      </c>
      <c r="AQ48"/>
      <c r="AR48"/>
      <c r="AS48"/>
      <c r="AT48"/>
      <c r="AU48"/>
      <c r="AW48" s="247">
        <v>37347</v>
      </c>
      <c r="AX48">
        <v>0.14499999999999999</v>
      </c>
      <c r="AY48"/>
      <c r="BA48" s="247">
        <v>37104</v>
      </c>
      <c r="BB48">
        <v>6.0000000000000001E-3</v>
      </c>
      <c r="BC48"/>
      <c r="BE48" s="247">
        <v>37347</v>
      </c>
      <c r="BF48">
        <v>0.31</v>
      </c>
      <c r="BG48"/>
      <c r="BI48" s="247">
        <v>37347</v>
      </c>
      <c r="BJ48">
        <v>-5.7500000000000002E-2</v>
      </c>
      <c r="BK48"/>
      <c r="BM48" s="247">
        <v>37347</v>
      </c>
      <c r="BN48">
        <v>0.17</v>
      </c>
      <c r="BO48"/>
    </row>
    <row r="49" spans="1:67">
      <c r="A49" s="247">
        <v>37377</v>
      </c>
      <c r="B49">
        <v>0.13500000000000001</v>
      </c>
      <c r="C49"/>
      <c r="D49"/>
      <c r="E49" s="247">
        <v>37377</v>
      </c>
      <c r="F49">
        <v>6.5000000000000002E-2</v>
      </c>
      <c r="G49"/>
      <c r="H49"/>
      <c r="I49" s="247">
        <v>37377</v>
      </c>
      <c r="J49">
        <v>0.36499999999999999</v>
      </c>
      <c r="K49"/>
      <c r="L49"/>
      <c r="M49" s="247">
        <v>37377</v>
      </c>
      <c r="N49">
        <v>0.28749999999999998</v>
      </c>
      <c r="O49"/>
      <c r="P49"/>
      <c r="Q49" s="247">
        <v>37377</v>
      </c>
      <c r="R49">
        <v>0.17249999999999999</v>
      </c>
      <c r="S49"/>
      <c r="T49"/>
      <c r="U49" s="247">
        <v>37377</v>
      </c>
      <c r="V49">
        <v>0.16250000000000001</v>
      </c>
      <c r="W49"/>
      <c r="X49"/>
      <c r="Y49" s="247">
        <v>37347</v>
      </c>
      <c r="Z49">
        <v>3.2749999999999999</v>
      </c>
      <c r="AA49"/>
      <c r="AB49"/>
      <c r="AC49" s="247">
        <v>37377</v>
      </c>
      <c r="AD49">
        <v>1.4474506508279998</v>
      </c>
      <c r="AE49"/>
      <c r="AF49"/>
      <c r="AG49" s="247">
        <v>37377</v>
      </c>
      <c r="AH49">
        <v>6.1072903386380009E-2</v>
      </c>
      <c r="AI49"/>
      <c r="AJ49"/>
      <c r="AK49" s="247">
        <v>37377</v>
      </c>
      <c r="AL49">
        <v>7.0652176880466017E-2</v>
      </c>
      <c r="AM49"/>
      <c r="AN49"/>
      <c r="AO49" s="247">
        <v>37377</v>
      </c>
      <c r="AP49">
        <v>-8.5000000000000006E-2</v>
      </c>
      <c r="AQ49"/>
      <c r="AR49"/>
      <c r="AS49"/>
      <c r="AT49"/>
      <c r="AU49"/>
      <c r="AW49" s="247">
        <v>37377</v>
      </c>
      <c r="AX49">
        <v>0.13500000000000001</v>
      </c>
      <c r="AY49"/>
      <c r="BA49" s="247">
        <v>37135</v>
      </c>
      <c r="BB49">
        <v>6.0000000000000001E-3</v>
      </c>
      <c r="BC49"/>
      <c r="BE49" s="247">
        <v>37377</v>
      </c>
      <c r="BF49">
        <v>0.3</v>
      </c>
      <c r="BG49"/>
      <c r="BI49" s="247">
        <v>37377</v>
      </c>
      <c r="BJ49">
        <v>-5.7500000000000002E-2</v>
      </c>
      <c r="BK49"/>
      <c r="BM49" s="247">
        <v>37377</v>
      </c>
      <c r="BN49">
        <v>0.17</v>
      </c>
      <c r="BO49"/>
    </row>
    <row r="50" spans="1:67">
      <c r="A50" s="247">
        <v>37408</v>
      </c>
      <c r="B50">
        <v>0.13</v>
      </c>
      <c r="C50"/>
      <c r="D50"/>
      <c r="E50" s="247">
        <v>37408</v>
      </c>
      <c r="F50">
        <v>0.06</v>
      </c>
      <c r="G50"/>
      <c r="H50"/>
      <c r="I50" s="247">
        <v>37408</v>
      </c>
      <c r="J50">
        <v>0.35499999999999998</v>
      </c>
      <c r="K50"/>
      <c r="L50"/>
      <c r="M50" s="247">
        <v>37408</v>
      </c>
      <c r="N50">
        <v>0.28749999999999998</v>
      </c>
      <c r="O50"/>
      <c r="P50"/>
      <c r="Q50" s="247">
        <v>37408</v>
      </c>
      <c r="R50">
        <v>0.17249999999999999</v>
      </c>
      <c r="S50"/>
      <c r="T50"/>
      <c r="U50" s="247">
        <v>37408</v>
      </c>
      <c r="V50">
        <v>0.16250000000000001</v>
      </c>
      <c r="W50"/>
      <c r="X50"/>
      <c r="Y50" s="247">
        <v>37377</v>
      </c>
      <c r="Z50">
        <v>3.23</v>
      </c>
      <c r="AA50"/>
      <c r="AB50"/>
      <c r="AC50" s="247">
        <v>37408</v>
      </c>
      <c r="AD50">
        <v>1.4464903409340002</v>
      </c>
      <c r="AE50"/>
      <c r="AF50"/>
      <c r="AG50" s="247">
        <v>37408</v>
      </c>
      <c r="AH50">
        <v>6.1164216509010015E-2</v>
      </c>
      <c r="AI50"/>
      <c r="AJ50"/>
      <c r="AK50" s="247">
        <v>37408</v>
      </c>
      <c r="AL50">
        <v>7.0675268306264999E-2</v>
      </c>
      <c r="AM50"/>
      <c r="AN50"/>
      <c r="AO50" s="247">
        <v>37408</v>
      </c>
      <c r="AP50">
        <v>-9.5000000000000001E-2</v>
      </c>
      <c r="AQ50"/>
      <c r="AR50"/>
      <c r="AS50"/>
      <c r="AT50"/>
      <c r="AU50"/>
      <c r="AW50" s="247">
        <v>37408</v>
      </c>
      <c r="AX50">
        <v>0.13</v>
      </c>
      <c r="AY50"/>
      <c r="BA50" s="247">
        <v>37165</v>
      </c>
      <c r="BB50">
        <v>6.0000000000000001E-3</v>
      </c>
      <c r="BC50"/>
      <c r="BE50" s="247">
        <v>37408</v>
      </c>
      <c r="BF50">
        <v>0.29749999999999999</v>
      </c>
      <c r="BG50"/>
      <c r="BI50" s="247">
        <v>37408</v>
      </c>
      <c r="BJ50">
        <v>-5.7500000000000002E-2</v>
      </c>
      <c r="BK50"/>
      <c r="BM50" s="247">
        <v>37408</v>
      </c>
      <c r="BN50">
        <v>0.17</v>
      </c>
      <c r="BO50"/>
    </row>
    <row r="51" spans="1:67">
      <c r="A51" s="247">
        <v>37438</v>
      </c>
      <c r="B51">
        <v>0.12</v>
      </c>
      <c r="C51"/>
      <c r="D51"/>
      <c r="E51" s="247">
        <v>37438</v>
      </c>
      <c r="F51">
        <v>0.05</v>
      </c>
      <c r="G51"/>
      <c r="H51"/>
      <c r="I51" s="247">
        <v>37438</v>
      </c>
      <c r="J51">
        <v>0.39</v>
      </c>
      <c r="K51"/>
      <c r="L51"/>
      <c r="M51" s="247">
        <v>37438</v>
      </c>
      <c r="N51">
        <v>0.3</v>
      </c>
      <c r="O51"/>
      <c r="P51"/>
      <c r="Q51" s="247">
        <v>37438</v>
      </c>
      <c r="R51">
        <v>0.185</v>
      </c>
      <c r="S51"/>
      <c r="T51"/>
      <c r="U51" s="247">
        <v>37438</v>
      </c>
      <c r="V51">
        <v>0.16250000000000001</v>
      </c>
      <c r="W51"/>
      <c r="X51"/>
      <c r="Y51" s="247">
        <v>37408</v>
      </c>
      <c r="Z51">
        <v>3.22</v>
      </c>
      <c r="AA51"/>
      <c r="AB51"/>
      <c r="AC51" s="247">
        <v>37438</v>
      </c>
      <c r="AD51">
        <v>1.4455841549470003</v>
      </c>
      <c r="AE51"/>
      <c r="AF51"/>
      <c r="AG51" s="247">
        <v>37438</v>
      </c>
      <c r="AH51">
        <v>6.1252584049674999E-2</v>
      </c>
      <c r="AI51"/>
      <c r="AJ51"/>
      <c r="AK51" s="247">
        <v>37438</v>
      </c>
      <c r="AL51">
        <v>7.0695014011771015E-2</v>
      </c>
      <c r="AM51"/>
      <c r="AN51"/>
      <c r="AO51" s="247">
        <v>37438</v>
      </c>
      <c r="AP51">
        <v>-9.5000000000000001E-2</v>
      </c>
      <c r="AQ51"/>
      <c r="AR51"/>
      <c r="AS51"/>
      <c r="AT51"/>
      <c r="AU51"/>
      <c r="AW51" s="247">
        <v>37438</v>
      </c>
      <c r="AX51">
        <v>0.12</v>
      </c>
      <c r="AY51"/>
      <c r="BA51" s="247">
        <v>37196</v>
      </c>
      <c r="BB51">
        <v>6.0000000000000001E-3</v>
      </c>
      <c r="BC51"/>
      <c r="BE51" s="247">
        <v>37438</v>
      </c>
      <c r="BF51">
        <v>0.29499999999999998</v>
      </c>
      <c r="BG51"/>
      <c r="BI51" s="247">
        <v>37438</v>
      </c>
      <c r="BJ51">
        <v>-5.7500000000000002E-2</v>
      </c>
      <c r="BK51"/>
      <c r="BM51" s="247">
        <v>37438</v>
      </c>
      <c r="BN51">
        <v>0.17</v>
      </c>
      <c r="BO51"/>
    </row>
    <row r="52" spans="1:67">
      <c r="A52" s="247">
        <v>37469</v>
      </c>
      <c r="B52">
        <v>0.11749999999999999</v>
      </c>
      <c r="C52"/>
      <c r="D52"/>
      <c r="E52" s="247">
        <v>37469</v>
      </c>
      <c r="F52">
        <v>4.7500000000000001E-2</v>
      </c>
      <c r="G52"/>
      <c r="H52"/>
      <c r="I52" s="247">
        <v>37469</v>
      </c>
      <c r="J52">
        <v>0.45500000000000002</v>
      </c>
      <c r="K52"/>
      <c r="L52"/>
      <c r="M52" s="247">
        <v>37469</v>
      </c>
      <c r="N52">
        <v>0.3</v>
      </c>
      <c r="O52"/>
      <c r="P52"/>
      <c r="Q52" s="247">
        <v>37469</v>
      </c>
      <c r="R52">
        <v>0.185</v>
      </c>
      <c r="S52"/>
      <c r="T52"/>
      <c r="U52" s="247">
        <v>37469</v>
      </c>
      <c r="V52">
        <v>0.16250000000000001</v>
      </c>
      <c r="W52"/>
      <c r="X52"/>
      <c r="Y52" s="247">
        <v>37438</v>
      </c>
      <c r="Z52">
        <v>3.22</v>
      </c>
      <c r="AA52"/>
      <c r="AB52"/>
      <c r="AC52" s="247">
        <v>37469</v>
      </c>
      <c r="AD52">
        <v>1.4446148299980002</v>
      </c>
      <c r="AE52"/>
      <c r="AF52"/>
      <c r="AG52" s="247">
        <v>37469</v>
      </c>
      <c r="AH52">
        <v>6.132200214762102E-2</v>
      </c>
      <c r="AI52"/>
      <c r="AJ52"/>
      <c r="AK52" s="247">
        <v>37469</v>
      </c>
      <c r="AL52">
        <v>7.0711136210739017E-2</v>
      </c>
      <c r="AM52"/>
      <c r="AN52"/>
      <c r="AO52" s="247">
        <v>37469</v>
      </c>
      <c r="AP52">
        <v>-9.5000000000000001E-2</v>
      </c>
      <c r="AQ52"/>
      <c r="AR52"/>
      <c r="AS52"/>
      <c r="AT52"/>
      <c r="AU52"/>
      <c r="AW52" s="247">
        <v>37469</v>
      </c>
      <c r="AX52">
        <v>0.11749999999999999</v>
      </c>
      <c r="AY52"/>
      <c r="BA52" s="247">
        <v>37226</v>
      </c>
      <c r="BB52">
        <v>6.0000000000000001E-3</v>
      </c>
      <c r="BC52"/>
      <c r="BE52" s="247">
        <v>37469</v>
      </c>
      <c r="BF52">
        <v>0.29499999999999998</v>
      </c>
      <c r="BG52"/>
      <c r="BI52" s="247">
        <v>37469</v>
      </c>
      <c r="BJ52">
        <v>-5.7500000000000002E-2</v>
      </c>
      <c r="BK52"/>
      <c r="BM52" s="247">
        <v>37469</v>
      </c>
      <c r="BN52">
        <v>0.17</v>
      </c>
      <c r="BO52"/>
    </row>
    <row r="53" spans="1:67">
      <c r="A53" s="247">
        <v>37500</v>
      </c>
      <c r="B53">
        <v>0.115</v>
      </c>
      <c r="C53"/>
      <c r="D53"/>
      <c r="E53" s="247">
        <v>37500</v>
      </c>
      <c r="F53">
        <v>4.4999999999999998E-2</v>
      </c>
      <c r="G53"/>
      <c r="H53"/>
      <c r="I53" s="247">
        <v>37500</v>
      </c>
      <c r="J53">
        <v>0.35499999999999998</v>
      </c>
      <c r="K53"/>
      <c r="L53"/>
      <c r="M53" s="247">
        <v>37500</v>
      </c>
      <c r="N53">
        <v>0.28999999999999998</v>
      </c>
      <c r="O53"/>
      <c r="P53"/>
      <c r="Q53" s="247">
        <v>37500</v>
      </c>
      <c r="R53">
        <v>0.16250000000000001</v>
      </c>
      <c r="S53"/>
      <c r="T53"/>
      <c r="U53" s="247">
        <v>37500</v>
      </c>
      <c r="V53">
        <v>0.16250000000000001</v>
      </c>
      <c r="W53"/>
      <c r="X53"/>
      <c r="Y53" s="247">
        <v>37469</v>
      </c>
      <c r="Z53">
        <v>3.22</v>
      </c>
      <c r="AA53"/>
      <c r="AB53"/>
      <c r="AC53" s="247">
        <v>37500</v>
      </c>
      <c r="AD53">
        <v>1.4435227216480002</v>
      </c>
      <c r="AE53"/>
      <c r="AF53"/>
      <c r="AG53" s="247">
        <v>37500</v>
      </c>
      <c r="AH53">
        <v>6.1345440683349024E-2</v>
      </c>
      <c r="AI53"/>
      <c r="AJ53"/>
      <c r="AK53" s="247">
        <v>37500</v>
      </c>
      <c r="AL53">
        <v>7.0727258409794019E-2</v>
      </c>
      <c r="AM53"/>
      <c r="AN53"/>
      <c r="AO53" s="247">
        <v>37500</v>
      </c>
      <c r="AP53">
        <v>-8.5000000000000006E-2</v>
      </c>
      <c r="AQ53"/>
      <c r="AR53"/>
      <c r="AS53"/>
      <c r="AT53"/>
      <c r="AU53"/>
      <c r="AW53" s="247">
        <v>37500</v>
      </c>
      <c r="AX53">
        <v>0.115</v>
      </c>
      <c r="AY53"/>
      <c r="BA53" s="247">
        <v>37257</v>
      </c>
      <c r="BB53">
        <v>6.0000000000000001E-3</v>
      </c>
      <c r="BC53"/>
      <c r="BE53" s="247">
        <v>37500</v>
      </c>
      <c r="BF53">
        <v>0.29499999999999998</v>
      </c>
      <c r="BG53"/>
      <c r="BI53" s="247">
        <v>37500</v>
      </c>
      <c r="BJ53">
        <v>-5.7500000000000002E-2</v>
      </c>
      <c r="BK53"/>
      <c r="BM53" s="247">
        <v>37500</v>
      </c>
      <c r="BN53">
        <v>0.17</v>
      </c>
      <c r="BO53"/>
    </row>
    <row r="54" spans="1:67">
      <c r="A54" s="247">
        <v>37530</v>
      </c>
      <c r="B54">
        <v>0.13</v>
      </c>
      <c r="C54"/>
      <c r="D54"/>
      <c r="E54" s="247">
        <v>37530</v>
      </c>
      <c r="F54">
        <v>0.06</v>
      </c>
      <c r="G54"/>
      <c r="H54"/>
      <c r="I54" s="247">
        <v>37530</v>
      </c>
      <c r="J54">
        <v>0.42499999999999999</v>
      </c>
      <c r="K54"/>
      <c r="L54"/>
      <c r="M54" s="247">
        <v>37530</v>
      </c>
      <c r="N54">
        <v>0.36249999999999999</v>
      </c>
      <c r="O54"/>
      <c r="P54"/>
      <c r="Q54" s="247">
        <v>37530</v>
      </c>
      <c r="R54">
        <v>0.185</v>
      </c>
      <c r="S54"/>
      <c r="T54"/>
      <c r="U54" s="247">
        <v>37530</v>
      </c>
      <c r="V54">
        <v>0.16500000000000001</v>
      </c>
      <c r="W54"/>
      <c r="X54"/>
      <c r="Y54" s="247">
        <v>37500</v>
      </c>
      <c r="Z54">
        <v>3.21</v>
      </c>
      <c r="AA54"/>
      <c r="AB54"/>
      <c r="AC54" s="247">
        <v>37530</v>
      </c>
      <c r="AD54">
        <v>1.4424766689690001</v>
      </c>
      <c r="AE54"/>
      <c r="AF54"/>
      <c r="AG54" s="247">
        <v>37530</v>
      </c>
      <c r="AH54">
        <v>6.136812313745401E-2</v>
      </c>
      <c r="AI54"/>
      <c r="AJ54"/>
      <c r="AK54" s="247">
        <v>37530</v>
      </c>
      <c r="AL54">
        <v>7.0740124708909988E-2</v>
      </c>
      <c r="AM54"/>
      <c r="AN54"/>
      <c r="AO54" s="247">
        <v>37530</v>
      </c>
      <c r="AP54">
        <v>-7.0000000000000007E-2</v>
      </c>
      <c r="AQ54"/>
      <c r="AR54"/>
      <c r="AS54"/>
      <c r="AT54"/>
      <c r="AU54"/>
      <c r="AW54" s="247">
        <v>37530</v>
      </c>
      <c r="AX54">
        <v>0.13</v>
      </c>
      <c r="AY54"/>
      <c r="BA54" s="247">
        <v>37288</v>
      </c>
      <c r="BB54">
        <v>6.0000000000000001E-3</v>
      </c>
      <c r="BC54"/>
      <c r="BE54" s="247">
        <v>37530</v>
      </c>
      <c r="BF54">
        <v>0.3</v>
      </c>
      <c r="BG54"/>
      <c r="BI54" s="247">
        <v>37530</v>
      </c>
      <c r="BJ54">
        <v>-5.7500000000000002E-2</v>
      </c>
      <c r="BK54"/>
      <c r="BM54" s="247">
        <v>37530</v>
      </c>
      <c r="BN54">
        <v>0.17</v>
      </c>
      <c r="BO54"/>
    </row>
    <row r="55" spans="1:67">
      <c r="A55" s="247">
        <v>37561</v>
      </c>
      <c r="B55">
        <v>0.1925</v>
      </c>
      <c r="C55"/>
      <c r="D55"/>
      <c r="E55" s="247">
        <v>37561</v>
      </c>
      <c r="F55">
        <v>0.1075</v>
      </c>
      <c r="G55"/>
      <c r="H55"/>
      <c r="I55" s="247">
        <v>37561</v>
      </c>
      <c r="J55">
        <v>0.71</v>
      </c>
      <c r="K55"/>
      <c r="L55"/>
      <c r="M55" s="247">
        <v>37561</v>
      </c>
      <c r="N55">
        <v>0.44</v>
      </c>
      <c r="O55"/>
      <c r="P55"/>
      <c r="Q55" s="247">
        <v>37561</v>
      </c>
      <c r="R55">
        <v>0.28749999999999998</v>
      </c>
      <c r="S55"/>
      <c r="T55"/>
      <c r="U55" s="247">
        <v>37561</v>
      </c>
      <c r="V55">
        <v>0.24</v>
      </c>
      <c r="W55"/>
      <c r="X55"/>
      <c r="Y55" s="247">
        <v>37530</v>
      </c>
      <c r="Z55">
        <v>3.23</v>
      </c>
      <c r="AA55"/>
      <c r="AB55"/>
      <c r="AC55" s="247">
        <v>37561</v>
      </c>
      <c r="AD55">
        <v>1.4414113945770002</v>
      </c>
      <c r="AE55"/>
      <c r="AF55"/>
      <c r="AG55" s="247">
        <v>37561</v>
      </c>
      <c r="AH55">
        <v>6.1391561673541019E-2</v>
      </c>
      <c r="AI55"/>
      <c r="AJ55"/>
      <c r="AK55" s="247">
        <v>37561</v>
      </c>
      <c r="AL55">
        <v>7.0749493016059012E-2</v>
      </c>
      <c r="AM55"/>
      <c r="AN55"/>
      <c r="AO55" s="247">
        <v>37561</v>
      </c>
      <c r="AP55">
        <v>-5.0000000000000001E-3</v>
      </c>
      <c r="AQ55"/>
      <c r="AR55"/>
      <c r="AS55"/>
      <c r="AT55"/>
      <c r="AU55"/>
      <c r="AW55" s="247">
        <v>37561</v>
      </c>
      <c r="AX55">
        <v>0.1925</v>
      </c>
      <c r="AY55"/>
      <c r="BA55" s="247">
        <v>37316</v>
      </c>
      <c r="BB55">
        <v>6.0000000000000001E-3</v>
      </c>
      <c r="BC55"/>
      <c r="BE55" s="247">
        <v>37561</v>
      </c>
      <c r="BF55">
        <v>0.30499999999999999</v>
      </c>
      <c r="BG55"/>
      <c r="BI55" s="247">
        <v>37561</v>
      </c>
      <c r="BJ55">
        <v>-0.06</v>
      </c>
      <c r="BK55"/>
      <c r="BM55" s="247">
        <v>37561</v>
      </c>
      <c r="BN55">
        <v>0.29499999999999998</v>
      </c>
      <c r="BO55"/>
    </row>
    <row r="56" spans="1:67">
      <c r="A56" s="247">
        <v>37591</v>
      </c>
      <c r="B56">
        <v>0.23250000000000001</v>
      </c>
      <c r="C56"/>
      <c r="D56"/>
      <c r="E56" s="247">
        <v>37591</v>
      </c>
      <c r="F56">
        <v>0.14749999999999999</v>
      </c>
      <c r="G56"/>
      <c r="H56"/>
      <c r="I56" s="247">
        <v>37591</v>
      </c>
      <c r="J56">
        <v>1.2</v>
      </c>
      <c r="K56"/>
      <c r="L56"/>
      <c r="M56" s="247">
        <v>37591</v>
      </c>
      <c r="N56">
        <v>0.76</v>
      </c>
      <c r="O56"/>
      <c r="P56"/>
      <c r="Q56" s="247">
        <v>37591</v>
      </c>
      <c r="R56">
        <v>0.33750000000000002</v>
      </c>
      <c r="S56"/>
      <c r="T56"/>
      <c r="U56" s="247">
        <v>37591</v>
      </c>
      <c r="V56">
        <v>0.29499999999999998</v>
      </c>
      <c r="W56"/>
      <c r="X56"/>
      <c r="Y56" s="247">
        <v>37561</v>
      </c>
      <c r="Z56">
        <v>3.3390000000000004</v>
      </c>
      <c r="AA56"/>
      <c r="AB56"/>
      <c r="AC56" s="247">
        <v>37591</v>
      </c>
      <c r="AD56">
        <v>1.4403844197710003</v>
      </c>
      <c r="AE56"/>
      <c r="AF56"/>
      <c r="AG56" s="247">
        <v>37591</v>
      </c>
      <c r="AH56">
        <v>6.1414244127999992E-2</v>
      </c>
      <c r="AI56"/>
      <c r="AJ56"/>
      <c r="AK56" s="247">
        <v>37591</v>
      </c>
      <c r="AL56">
        <v>7.0758559119779005E-2</v>
      </c>
      <c r="AM56"/>
      <c r="AN56"/>
      <c r="AO56" s="247">
        <v>37591</v>
      </c>
      <c r="AP56">
        <v>2.5000000000000001E-3</v>
      </c>
      <c r="AQ56"/>
      <c r="AR56"/>
      <c r="AS56"/>
      <c r="AT56"/>
      <c r="AU56"/>
      <c r="AW56" s="247">
        <v>37591</v>
      </c>
      <c r="AX56">
        <v>0.23250000000000001</v>
      </c>
      <c r="AY56"/>
      <c r="BA56" s="247">
        <v>37347</v>
      </c>
      <c r="BB56">
        <v>7.000000000000001E-3</v>
      </c>
      <c r="BC56"/>
      <c r="BE56" s="247">
        <v>37591</v>
      </c>
      <c r="BF56">
        <v>0.3075</v>
      </c>
      <c r="BG56"/>
      <c r="BI56" s="247">
        <v>37591</v>
      </c>
      <c r="BJ56">
        <v>-0.06</v>
      </c>
      <c r="BK56"/>
      <c r="BM56" s="247">
        <v>37591</v>
      </c>
      <c r="BN56">
        <v>0.3</v>
      </c>
      <c r="BO56"/>
    </row>
    <row r="57" spans="1:67">
      <c r="A57" s="247">
        <v>37622</v>
      </c>
      <c r="B57">
        <v>0.245</v>
      </c>
      <c r="C57"/>
      <c r="D57"/>
      <c r="E57" s="247">
        <v>37622</v>
      </c>
      <c r="F57">
        <v>0.16</v>
      </c>
      <c r="G57"/>
      <c r="H57"/>
      <c r="I57" s="247">
        <v>37622</v>
      </c>
      <c r="J57">
        <v>1.53</v>
      </c>
      <c r="K57"/>
      <c r="L57"/>
      <c r="M57" s="247">
        <v>37622</v>
      </c>
      <c r="N57">
        <v>0.91</v>
      </c>
      <c r="O57"/>
      <c r="P57"/>
      <c r="Q57" s="247">
        <v>37622</v>
      </c>
      <c r="R57">
        <v>0.4375</v>
      </c>
      <c r="S57"/>
      <c r="T57"/>
      <c r="U57" s="247">
        <v>37622</v>
      </c>
      <c r="V57">
        <v>0.34250000000000003</v>
      </c>
      <c r="W57"/>
      <c r="X57"/>
      <c r="Y57" s="247">
        <v>37591</v>
      </c>
      <c r="Z57">
        <v>3.4440000000000004</v>
      </c>
      <c r="AA57"/>
      <c r="AB57"/>
      <c r="AC57" s="247">
        <v>37622</v>
      </c>
      <c r="AD57">
        <v>1.4393047336620002</v>
      </c>
      <c r="AE57"/>
      <c r="AF57"/>
      <c r="AG57" s="247">
        <v>37622</v>
      </c>
      <c r="AH57">
        <v>6.1437682664439004E-2</v>
      </c>
      <c r="AI57"/>
      <c r="AJ57"/>
      <c r="AK57" s="247">
        <v>37622</v>
      </c>
      <c r="AL57">
        <v>7.0774551350138007E-2</v>
      </c>
      <c r="AM57"/>
      <c r="AN57"/>
      <c r="AO57" s="247">
        <v>37622</v>
      </c>
      <c r="AP57">
        <v>1.7500000000000002E-2</v>
      </c>
      <c r="AQ57"/>
      <c r="AR57"/>
      <c r="AS57"/>
      <c r="AT57"/>
      <c r="AU57"/>
      <c r="AW57" s="247">
        <v>37622</v>
      </c>
      <c r="AX57">
        <v>0.245</v>
      </c>
      <c r="AY57"/>
      <c r="BA57" s="247">
        <v>37377</v>
      </c>
      <c r="BB57">
        <v>7.000000000000001E-3</v>
      </c>
      <c r="BC57"/>
      <c r="BE57" s="247">
        <v>37622</v>
      </c>
      <c r="BF57">
        <v>0.315</v>
      </c>
      <c r="BG57"/>
      <c r="BI57" s="247">
        <v>37622</v>
      </c>
      <c r="BJ57">
        <v>-0.06</v>
      </c>
      <c r="BK57"/>
      <c r="BM57" s="247">
        <v>37622</v>
      </c>
      <c r="BN57">
        <v>0.32</v>
      </c>
      <c r="BO57"/>
    </row>
    <row r="58" spans="1:67">
      <c r="A58" s="247">
        <v>37653</v>
      </c>
      <c r="B58">
        <v>0.2225</v>
      </c>
      <c r="C58"/>
      <c r="D58"/>
      <c r="E58" s="247">
        <v>37653</v>
      </c>
      <c r="F58">
        <v>0.13750000000000001</v>
      </c>
      <c r="G58"/>
      <c r="H58"/>
      <c r="I58" s="247">
        <v>37653</v>
      </c>
      <c r="J58">
        <v>1.45</v>
      </c>
      <c r="K58"/>
      <c r="L58"/>
      <c r="M58" s="247">
        <v>37653</v>
      </c>
      <c r="N58">
        <v>0.9</v>
      </c>
      <c r="O58"/>
      <c r="P58"/>
      <c r="Q58" s="247">
        <v>37653</v>
      </c>
      <c r="R58">
        <v>0.435</v>
      </c>
      <c r="S58"/>
      <c r="T58"/>
      <c r="U58" s="247">
        <v>37653</v>
      </c>
      <c r="V58">
        <v>0.33750000000000002</v>
      </c>
      <c r="W58"/>
      <c r="X58"/>
      <c r="Y58" s="247">
        <v>37622</v>
      </c>
      <c r="Z58">
        <v>3.4649999999999999</v>
      </c>
      <c r="AA58"/>
      <c r="AB58"/>
      <c r="AC58" s="247">
        <v>37653</v>
      </c>
      <c r="AD58">
        <v>1.4381993425450004</v>
      </c>
      <c r="AE58"/>
      <c r="AF58"/>
      <c r="AG58" s="247">
        <v>37653</v>
      </c>
      <c r="AH58">
        <v>6.1461121201067996E-2</v>
      </c>
      <c r="AI58"/>
      <c r="AJ58"/>
      <c r="AK58" s="247">
        <v>37653</v>
      </c>
      <c r="AL58">
        <v>7.079858691589902E-2</v>
      </c>
      <c r="AM58"/>
      <c r="AN58"/>
      <c r="AO58" s="247">
        <v>37653</v>
      </c>
      <c r="AP58">
        <v>1.7500000000000002E-2</v>
      </c>
      <c r="AQ58"/>
      <c r="AR58"/>
      <c r="AS58"/>
      <c r="AT58"/>
      <c r="AU58"/>
      <c r="AW58" s="247">
        <v>37653</v>
      </c>
      <c r="AX58">
        <v>0.2225</v>
      </c>
      <c r="AY58"/>
      <c r="BA58" s="247">
        <v>37408</v>
      </c>
      <c r="BB58">
        <v>7.000000000000001E-3</v>
      </c>
      <c r="BC58"/>
      <c r="BE58" s="247">
        <v>37653</v>
      </c>
      <c r="BF58">
        <v>0.30499999999999999</v>
      </c>
      <c r="BG58"/>
      <c r="BI58" s="247">
        <v>37653</v>
      </c>
      <c r="BJ58">
        <v>-0.06</v>
      </c>
      <c r="BK58"/>
      <c r="BM58" s="247">
        <v>37653</v>
      </c>
      <c r="BN58">
        <v>0.35</v>
      </c>
      <c r="BO58"/>
    </row>
    <row r="59" spans="1:67">
      <c r="A59" s="247">
        <v>37681</v>
      </c>
      <c r="B59">
        <v>0.22</v>
      </c>
      <c r="C59"/>
      <c r="D59"/>
      <c r="E59" s="247">
        <v>37681</v>
      </c>
      <c r="F59">
        <v>0.13500000000000001</v>
      </c>
      <c r="G59"/>
      <c r="H59"/>
      <c r="I59" s="247">
        <v>37681</v>
      </c>
      <c r="J59">
        <v>0.88</v>
      </c>
      <c r="K59"/>
      <c r="L59"/>
      <c r="M59" s="247">
        <v>37681</v>
      </c>
      <c r="N59">
        <v>0.58750000000000002</v>
      </c>
      <c r="O59"/>
      <c r="P59"/>
      <c r="Q59" s="247">
        <v>37681</v>
      </c>
      <c r="R59">
        <v>0.30249999999999999</v>
      </c>
      <c r="S59"/>
      <c r="T59"/>
      <c r="U59" s="247">
        <v>37681</v>
      </c>
      <c r="V59">
        <v>0.26</v>
      </c>
      <c r="W59"/>
      <c r="X59"/>
      <c r="Y59" s="247">
        <v>37653</v>
      </c>
      <c r="Z59">
        <v>3.335</v>
      </c>
      <c r="AA59"/>
      <c r="AB59"/>
      <c r="AC59" s="247">
        <v>37681</v>
      </c>
      <c r="AD59">
        <v>1.4372015550889998</v>
      </c>
      <c r="AE59"/>
      <c r="AF59"/>
      <c r="AG59" s="247">
        <v>37681</v>
      </c>
      <c r="AH59">
        <v>6.1482291492374018E-2</v>
      </c>
      <c r="AI59"/>
      <c r="AJ59"/>
      <c r="AK59" s="247">
        <v>37681</v>
      </c>
      <c r="AL59">
        <v>7.0820296459332008E-2</v>
      </c>
      <c r="AM59"/>
      <c r="AN59"/>
      <c r="AO59" s="247">
        <v>37681</v>
      </c>
      <c r="AP59">
        <v>1.7500000000000002E-2</v>
      </c>
      <c r="AQ59"/>
      <c r="AR59"/>
      <c r="AS59"/>
      <c r="AT59"/>
      <c r="AU59"/>
      <c r="AW59" s="247">
        <v>37681</v>
      </c>
      <c r="AX59">
        <v>0.22</v>
      </c>
      <c r="AY59"/>
      <c r="BA59" s="247">
        <v>37438</v>
      </c>
      <c r="BB59">
        <v>7.000000000000001E-3</v>
      </c>
      <c r="BC59"/>
      <c r="BE59" s="247">
        <v>37681</v>
      </c>
      <c r="BF59">
        <v>0.29749999999999999</v>
      </c>
      <c r="BG59"/>
      <c r="BI59" s="247">
        <v>37681</v>
      </c>
      <c r="BJ59">
        <v>-0.06</v>
      </c>
      <c r="BK59"/>
      <c r="BM59" s="247">
        <v>37681</v>
      </c>
      <c r="BN59">
        <v>0.35</v>
      </c>
      <c r="BO59"/>
    </row>
    <row r="60" spans="1:67">
      <c r="A60" s="247">
        <v>37712</v>
      </c>
      <c r="B60">
        <v>0.14749999999999999</v>
      </c>
      <c r="C60"/>
      <c r="D60"/>
      <c r="E60" s="247">
        <v>37712</v>
      </c>
      <c r="F60">
        <v>7.0000000000000007E-2</v>
      </c>
      <c r="G60"/>
      <c r="H60"/>
      <c r="I60" s="247">
        <v>37712</v>
      </c>
      <c r="J60">
        <v>0.45</v>
      </c>
      <c r="K60"/>
      <c r="L60"/>
      <c r="M60" s="247">
        <v>37712</v>
      </c>
      <c r="N60">
        <v>0.35499999999999998</v>
      </c>
      <c r="O60"/>
      <c r="P60"/>
      <c r="Q60" s="247">
        <v>37712</v>
      </c>
      <c r="R60">
        <v>0.19750000000000001</v>
      </c>
      <c r="S60"/>
      <c r="T60"/>
      <c r="U60" s="247">
        <v>37712</v>
      </c>
      <c r="V60">
        <v>0.17749999999999999</v>
      </c>
      <c r="W60"/>
      <c r="X60"/>
      <c r="Y60" s="247">
        <v>37681</v>
      </c>
      <c r="Z60">
        <v>3.1949999999999998</v>
      </c>
      <c r="AA60"/>
      <c r="AB60"/>
      <c r="AC60" s="247">
        <v>37712</v>
      </c>
      <c r="AD60">
        <v>1.4361333547880002</v>
      </c>
      <c r="AE60"/>
      <c r="AF60"/>
      <c r="AG60" s="247">
        <v>37712</v>
      </c>
      <c r="AH60">
        <v>6.1505730029349018E-2</v>
      </c>
      <c r="AI60"/>
      <c r="AJ60"/>
      <c r="AK60" s="247">
        <v>37712</v>
      </c>
      <c r="AL60">
        <v>7.0834752368945028E-2</v>
      </c>
      <c r="AM60"/>
      <c r="AN60"/>
      <c r="AO60" s="247">
        <v>37712</v>
      </c>
      <c r="AP60">
        <v>-7.4999999999999997E-2</v>
      </c>
      <c r="AQ60"/>
      <c r="AR60"/>
      <c r="AS60"/>
      <c r="AT60"/>
      <c r="AU60"/>
      <c r="AW60" s="247">
        <v>37712</v>
      </c>
      <c r="AX60">
        <v>0.14749999999999999</v>
      </c>
      <c r="AY60"/>
      <c r="BA60" s="247">
        <v>37469</v>
      </c>
      <c r="BB60">
        <v>7.000000000000001E-3</v>
      </c>
      <c r="BC60"/>
      <c r="BE60" s="247">
        <v>37712</v>
      </c>
      <c r="BF60">
        <v>0.26750000000000002</v>
      </c>
      <c r="BG60"/>
      <c r="BI60" s="247">
        <v>37712</v>
      </c>
      <c r="BJ60">
        <v>-5.7500000000000002E-2</v>
      </c>
      <c r="BK60"/>
      <c r="BM60" s="247">
        <v>37712</v>
      </c>
      <c r="BN60">
        <v>0.17</v>
      </c>
      <c r="BO60"/>
    </row>
    <row r="61" spans="1:67">
      <c r="A61" s="247">
        <v>37742</v>
      </c>
      <c r="B61">
        <v>0.13750000000000001</v>
      </c>
      <c r="C61"/>
      <c r="D61"/>
      <c r="E61" s="247">
        <v>37742</v>
      </c>
      <c r="F61">
        <v>0.06</v>
      </c>
      <c r="G61"/>
      <c r="H61"/>
      <c r="I61" s="247">
        <v>37742</v>
      </c>
      <c r="J61">
        <v>0.36499999999999999</v>
      </c>
      <c r="K61"/>
      <c r="L61"/>
      <c r="M61" s="247">
        <v>37742</v>
      </c>
      <c r="N61">
        <v>0.28749999999999998</v>
      </c>
      <c r="O61"/>
      <c r="P61"/>
      <c r="Q61" s="247">
        <v>37742</v>
      </c>
      <c r="R61">
        <v>0.17249999999999999</v>
      </c>
      <c r="S61"/>
      <c r="T61"/>
      <c r="U61" s="247">
        <v>37742</v>
      </c>
      <c r="V61">
        <v>0.16250000000000001</v>
      </c>
      <c r="W61"/>
      <c r="X61"/>
      <c r="Y61" s="247">
        <v>37712</v>
      </c>
      <c r="Z61">
        <v>3.0550000000000002</v>
      </c>
      <c r="AA61"/>
      <c r="AB61"/>
      <c r="AC61" s="247">
        <v>37742</v>
      </c>
      <c r="AD61">
        <v>1.4351510463520001</v>
      </c>
      <c r="AE61"/>
      <c r="AF61"/>
      <c r="AG61" s="247">
        <v>37742</v>
      </c>
      <c r="AH61">
        <v>6.1528412484661017E-2</v>
      </c>
      <c r="AI61"/>
      <c r="AJ61"/>
      <c r="AK61" s="247">
        <v>37742</v>
      </c>
      <c r="AL61">
        <v>7.0836100568352003E-2</v>
      </c>
      <c r="AM61"/>
      <c r="AN61"/>
      <c r="AO61" s="247">
        <v>37742</v>
      </c>
      <c r="AP61">
        <v>-0.09</v>
      </c>
      <c r="AQ61"/>
      <c r="AR61"/>
      <c r="AS61"/>
      <c r="AT61"/>
      <c r="AU61"/>
      <c r="AW61" s="247">
        <v>37742</v>
      </c>
      <c r="AX61">
        <v>0.13750000000000001</v>
      </c>
      <c r="AY61"/>
      <c r="BA61" s="247">
        <v>37500</v>
      </c>
      <c r="BB61">
        <v>7.000000000000001E-3</v>
      </c>
      <c r="BC61"/>
      <c r="BE61" s="247">
        <v>37742</v>
      </c>
      <c r="BF61">
        <v>0.26250000000000001</v>
      </c>
      <c r="BG61"/>
      <c r="BI61" s="247">
        <v>37742</v>
      </c>
      <c r="BJ61">
        <v>-5.7500000000000002E-2</v>
      </c>
      <c r="BK61"/>
      <c r="BM61" s="247">
        <v>37742</v>
      </c>
      <c r="BN61">
        <v>0.17</v>
      </c>
      <c r="BO61"/>
    </row>
    <row r="62" spans="1:67">
      <c r="A62" s="247">
        <v>37773</v>
      </c>
      <c r="B62">
        <v>0.13250000000000001</v>
      </c>
      <c r="C62"/>
      <c r="D62"/>
      <c r="E62" s="247">
        <v>37773</v>
      </c>
      <c r="F62">
        <v>5.5E-2</v>
      </c>
      <c r="G62"/>
      <c r="H62"/>
      <c r="I62" s="247">
        <v>37773</v>
      </c>
      <c r="J62">
        <v>0.35499999999999998</v>
      </c>
      <c r="K62"/>
      <c r="L62"/>
      <c r="M62" s="247">
        <v>37773</v>
      </c>
      <c r="N62">
        <v>0.28749999999999998</v>
      </c>
      <c r="O62"/>
      <c r="P62"/>
      <c r="Q62" s="247">
        <v>37773</v>
      </c>
      <c r="R62">
        <v>0.17249999999999999</v>
      </c>
      <c r="S62"/>
      <c r="T62"/>
      <c r="U62" s="247">
        <v>37773</v>
      </c>
      <c r="V62">
        <v>0.16250000000000001</v>
      </c>
      <c r="W62"/>
      <c r="X62"/>
      <c r="Y62" s="247">
        <v>37742</v>
      </c>
      <c r="Z62">
        <v>3.0449999999999999</v>
      </c>
      <c r="AA62"/>
      <c r="AB62"/>
      <c r="AC62" s="247">
        <v>37773</v>
      </c>
      <c r="AD62">
        <v>1.4341418231940002</v>
      </c>
      <c r="AE62"/>
      <c r="AF62"/>
      <c r="AG62" s="247">
        <v>37773</v>
      </c>
      <c r="AH62">
        <v>6.1551851022000018E-2</v>
      </c>
      <c r="AI62"/>
      <c r="AJ62"/>
      <c r="AK62" s="247">
        <v>37773</v>
      </c>
      <c r="AL62">
        <v>7.0837493707740007E-2</v>
      </c>
      <c r="AM62"/>
      <c r="AN62"/>
      <c r="AO62" s="247">
        <v>37773</v>
      </c>
      <c r="AP62">
        <v>-0.1</v>
      </c>
      <c r="AQ62"/>
      <c r="AR62"/>
      <c r="AS62"/>
      <c r="AT62"/>
      <c r="AU62"/>
      <c r="AW62" s="247">
        <v>37773</v>
      </c>
      <c r="AX62">
        <v>0.13250000000000001</v>
      </c>
      <c r="AY62"/>
      <c r="BA62" s="247">
        <v>37530</v>
      </c>
      <c r="BB62">
        <v>7.000000000000001E-3</v>
      </c>
      <c r="BC62"/>
      <c r="BE62" s="247">
        <v>37773</v>
      </c>
      <c r="BF62">
        <v>0.26250000000000001</v>
      </c>
      <c r="BG62"/>
      <c r="BI62" s="247">
        <v>37773</v>
      </c>
      <c r="BJ62">
        <v>-5.7500000000000002E-2</v>
      </c>
      <c r="BK62"/>
      <c r="BM62" s="247">
        <v>37773</v>
      </c>
      <c r="BN62">
        <v>0.17</v>
      </c>
      <c r="BO62"/>
    </row>
    <row r="63" spans="1:67">
      <c r="A63" s="247">
        <v>37803</v>
      </c>
      <c r="B63">
        <v>0.1225</v>
      </c>
      <c r="C63"/>
      <c r="D63"/>
      <c r="E63" s="247">
        <v>37803</v>
      </c>
      <c r="F63">
        <v>4.4999999999999998E-2</v>
      </c>
      <c r="G63"/>
      <c r="H63"/>
      <c r="I63" s="247">
        <v>37803</v>
      </c>
      <c r="J63">
        <v>0.39</v>
      </c>
      <c r="K63"/>
      <c r="L63"/>
      <c r="M63" s="247">
        <v>37803</v>
      </c>
      <c r="N63">
        <v>0.3</v>
      </c>
      <c r="O63"/>
      <c r="P63"/>
      <c r="Q63" s="247">
        <v>37803</v>
      </c>
      <c r="R63">
        <v>0.185</v>
      </c>
      <c r="S63"/>
      <c r="T63"/>
      <c r="U63" s="247">
        <v>37803</v>
      </c>
      <c r="V63">
        <v>0.16250000000000001</v>
      </c>
      <c r="W63"/>
      <c r="X63"/>
      <c r="Y63" s="247">
        <v>37773</v>
      </c>
      <c r="Z63">
        <v>3.0750000000000002</v>
      </c>
      <c r="AA63"/>
      <c r="AB63"/>
      <c r="AC63" s="247">
        <v>37803</v>
      </c>
      <c r="AD63">
        <v>1.4331656117860003</v>
      </c>
      <c r="AE63"/>
      <c r="AF63"/>
      <c r="AG63" s="247">
        <v>37803</v>
      </c>
      <c r="AH63">
        <v>6.1574533477654007E-2</v>
      </c>
      <c r="AI63"/>
      <c r="AJ63"/>
      <c r="AK63" s="247">
        <v>37803</v>
      </c>
      <c r="AL63">
        <v>7.0840111952927012E-2</v>
      </c>
      <c r="AM63"/>
      <c r="AN63"/>
      <c r="AO63" s="247">
        <v>37803</v>
      </c>
      <c r="AP63">
        <v>-0.1</v>
      </c>
      <c r="AQ63"/>
      <c r="AR63"/>
      <c r="AS63"/>
      <c r="AT63"/>
      <c r="AU63"/>
      <c r="AW63" s="247">
        <v>37803</v>
      </c>
      <c r="AX63">
        <v>0.1225</v>
      </c>
      <c r="AY63"/>
      <c r="BA63" s="247">
        <v>37561</v>
      </c>
      <c r="BB63">
        <v>7.000000000000001E-3</v>
      </c>
      <c r="BC63"/>
      <c r="BE63" s="247">
        <v>37803</v>
      </c>
      <c r="BF63">
        <v>0.26250000000000001</v>
      </c>
      <c r="BG63"/>
      <c r="BI63" s="247">
        <v>37803</v>
      </c>
      <c r="BJ63">
        <v>-5.7500000000000002E-2</v>
      </c>
      <c r="BK63"/>
      <c r="BM63" s="247">
        <v>37803</v>
      </c>
      <c r="BN63">
        <v>0.17</v>
      </c>
      <c r="BO63"/>
    </row>
    <row r="64" spans="1:67">
      <c r="A64" s="247">
        <v>37834</v>
      </c>
      <c r="B64">
        <v>0.12</v>
      </c>
      <c r="C64"/>
      <c r="D64"/>
      <c r="E64" s="247">
        <v>37834</v>
      </c>
      <c r="F64">
        <v>4.2500000000000003E-2</v>
      </c>
      <c r="G64"/>
      <c r="H64"/>
      <c r="I64" s="247">
        <v>37834</v>
      </c>
      <c r="J64">
        <v>0.45500000000000002</v>
      </c>
      <c r="K64"/>
      <c r="L64"/>
      <c r="M64" s="247">
        <v>37834</v>
      </c>
      <c r="N64">
        <v>0.3</v>
      </c>
      <c r="O64"/>
      <c r="P64"/>
      <c r="Q64" s="247">
        <v>37834</v>
      </c>
      <c r="R64">
        <v>0.185</v>
      </c>
      <c r="S64"/>
      <c r="T64"/>
      <c r="U64" s="247">
        <v>37834</v>
      </c>
      <c r="V64">
        <v>0.16250000000000001</v>
      </c>
      <c r="W64"/>
      <c r="X64"/>
      <c r="Y64" s="247">
        <v>37803</v>
      </c>
      <c r="Z64">
        <v>3.0750000000000002</v>
      </c>
      <c r="AA64"/>
      <c r="AB64"/>
      <c r="AC64" s="247">
        <v>37834</v>
      </c>
      <c r="AD64">
        <v>1.4321543157580001</v>
      </c>
      <c r="AE64"/>
      <c r="AF64"/>
      <c r="AG64" s="247">
        <v>37834</v>
      </c>
      <c r="AH64">
        <v>6.1597875696098009E-2</v>
      </c>
      <c r="AI64"/>
      <c r="AJ64"/>
      <c r="AK64" s="247">
        <v>37834</v>
      </c>
      <c r="AL64">
        <v>7.0844643923805017E-2</v>
      </c>
      <c r="AM64"/>
      <c r="AN64"/>
      <c r="AO64" s="247">
        <v>37834</v>
      </c>
      <c r="AP64">
        <v>-0.1</v>
      </c>
      <c r="AQ64"/>
      <c r="AR64"/>
      <c r="AS64"/>
      <c r="AT64"/>
      <c r="AU64"/>
      <c r="AW64" s="247">
        <v>37834</v>
      </c>
      <c r="AX64">
        <v>0.12</v>
      </c>
      <c r="AY64"/>
      <c r="BA64" s="247">
        <v>37591</v>
      </c>
      <c r="BB64">
        <v>7.000000000000001E-3</v>
      </c>
      <c r="BC64"/>
      <c r="BE64" s="247">
        <v>37834</v>
      </c>
      <c r="BF64">
        <v>0.26250000000000001</v>
      </c>
      <c r="BG64"/>
      <c r="BI64" s="247">
        <v>37834</v>
      </c>
      <c r="BJ64">
        <v>-5.7500000000000002E-2</v>
      </c>
      <c r="BK64"/>
      <c r="BM64" s="247">
        <v>37834</v>
      </c>
      <c r="BN64">
        <v>0.17</v>
      </c>
      <c r="BO64"/>
    </row>
    <row r="65" spans="1:67">
      <c r="A65" s="247">
        <v>37865</v>
      </c>
      <c r="B65">
        <v>0.11749999999999999</v>
      </c>
      <c r="C65"/>
      <c r="D65"/>
      <c r="E65" s="247">
        <v>37865</v>
      </c>
      <c r="F65">
        <v>0.04</v>
      </c>
      <c r="G65"/>
      <c r="H65"/>
      <c r="I65" s="247">
        <v>37865</v>
      </c>
      <c r="J65">
        <v>0.35499999999999998</v>
      </c>
      <c r="K65"/>
      <c r="L65"/>
      <c r="M65" s="247">
        <v>37865</v>
      </c>
      <c r="N65">
        <v>0.28999999999999998</v>
      </c>
      <c r="O65"/>
      <c r="P65"/>
      <c r="Q65" s="247">
        <v>37865</v>
      </c>
      <c r="R65">
        <v>0.16250000000000001</v>
      </c>
      <c r="S65"/>
      <c r="T65"/>
      <c r="U65" s="247">
        <v>37865</v>
      </c>
      <c r="V65">
        <v>0.16250000000000001</v>
      </c>
      <c r="W65"/>
      <c r="X65"/>
      <c r="Y65" s="247">
        <v>37834</v>
      </c>
      <c r="Z65">
        <v>3.12</v>
      </c>
      <c r="AA65"/>
      <c r="AB65"/>
      <c r="AC65" s="247">
        <v>37865</v>
      </c>
      <c r="AD65">
        <v>1.4311474132429998</v>
      </c>
      <c r="AE65"/>
      <c r="AF65"/>
      <c r="AG65" s="247">
        <v>37865</v>
      </c>
      <c r="AH65">
        <v>6.1621042788811024E-2</v>
      </c>
      <c r="AI65"/>
      <c r="AJ65"/>
      <c r="AK65" s="247">
        <v>37865</v>
      </c>
      <c r="AL65">
        <v>7.0849175894690003E-2</v>
      </c>
      <c r="AM65"/>
      <c r="AN65"/>
      <c r="AO65" s="247">
        <v>37865</v>
      </c>
      <c r="AP65">
        <v>-0.09</v>
      </c>
      <c r="AQ65"/>
      <c r="AR65"/>
      <c r="AS65"/>
      <c r="AT65"/>
      <c r="AU65"/>
      <c r="AW65" s="247">
        <v>37865</v>
      </c>
      <c r="AX65">
        <v>0.11749999999999999</v>
      </c>
      <c r="AY65"/>
      <c r="BA65" s="247">
        <v>37622</v>
      </c>
      <c r="BB65">
        <v>7.000000000000001E-3</v>
      </c>
      <c r="BC65"/>
      <c r="BE65" s="247">
        <v>37865</v>
      </c>
      <c r="BF65">
        <v>0.26250000000000001</v>
      </c>
      <c r="BG65"/>
      <c r="BI65" s="247">
        <v>37865</v>
      </c>
      <c r="BJ65">
        <v>-5.7500000000000002E-2</v>
      </c>
      <c r="BK65"/>
      <c r="BM65" s="247">
        <v>37865</v>
      </c>
      <c r="BN65">
        <v>0.17</v>
      </c>
      <c r="BO65"/>
    </row>
    <row r="66" spans="1:67">
      <c r="A66" s="247">
        <v>37895</v>
      </c>
      <c r="B66">
        <v>0.13250000000000001</v>
      </c>
      <c r="C66"/>
      <c r="D66"/>
      <c r="E66" s="247">
        <v>37895</v>
      </c>
      <c r="F66">
        <v>5.5E-2</v>
      </c>
      <c r="G66"/>
      <c r="H66"/>
      <c r="I66" s="247">
        <v>37895</v>
      </c>
      <c r="J66">
        <v>0.42499999999999999</v>
      </c>
      <c r="K66"/>
      <c r="L66"/>
      <c r="M66" s="247">
        <v>37895</v>
      </c>
      <c r="N66">
        <v>0.36249999999999999</v>
      </c>
      <c r="O66"/>
      <c r="P66"/>
      <c r="Q66" s="247">
        <v>37895</v>
      </c>
      <c r="R66">
        <v>0.185</v>
      </c>
      <c r="S66"/>
      <c r="T66"/>
      <c r="U66" s="247">
        <v>37895</v>
      </c>
      <c r="V66">
        <v>0.16500000000000001</v>
      </c>
      <c r="W66"/>
      <c r="X66"/>
      <c r="Y66" s="247">
        <v>37865</v>
      </c>
      <c r="Z66">
        <v>3.11</v>
      </c>
      <c r="AA66"/>
      <c r="AB66"/>
      <c r="AC66" s="247">
        <v>37895</v>
      </c>
      <c r="AD66">
        <v>1.4301773215</v>
      </c>
      <c r="AE66"/>
      <c r="AF66"/>
      <c r="AG66" s="247">
        <v>37895</v>
      </c>
      <c r="AH66">
        <v>6.1643462556122013E-2</v>
      </c>
      <c r="AI66"/>
      <c r="AJ66"/>
      <c r="AK66" s="247">
        <v>37895</v>
      </c>
      <c r="AL66">
        <v>7.0853680907846009E-2</v>
      </c>
      <c r="AM66"/>
      <c r="AN66"/>
      <c r="AO66" s="247">
        <v>37895</v>
      </c>
      <c r="AP66">
        <v>-7.4999999999999997E-2</v>
      </c>
      <c r="AQ66"/>
      <c r="AR66"/>
      <c r="AS66"/>
      <c r="AT66"/>
      <c r="AU66"/>
      <c r="AW66" s="247">
        <v>37895</v>
      </c>
      <c r="AX66">
        <v>0.13250000000000001</v>
      </c>
      <c r="AY66"/>
      <c r="BA66" s="247">
        <v>37653</v>
      </c>
      <c r="BB66">
        <v>7.000000000000001E-3</v>
      </c>
      <c r="BC66"/>
      <c r="BE66" s="247">
        <v>37895</v>
      </c>
      <c r="BF66">
        <v>0.26250000000000001</v>
      </c>
      <c r="BG66"/>
      <c r="BI66" s="247">
        <v>37895</v>
      </c>
      <c r="BJ66">
        <v>-5.7500000000000002E-2</v>
      </c>
      <c r="BK66"/>
      <c r="BM66" s="247">
        <v>37895</v>
      </c>
      <c r="BN66">
        <v>0.17</v>
      </c>
      <c r="BO66"/>
    </row>
    <row r="67" spans="1:67">
      <c r="A67" s="247">
        <v>37926</v>
      </c>
      <c r="B67">
        <v>0.19500000000000001</v>
      </c>
      <c r="C67"/>
      <c r="D67"/>
      <c r="E67" s="247">
        <v>37926</v>
      </c>
      <c r="F67">
        <v>0.105</v>
      </c>
      <c r="G67"/>
      <c r="H67"/>
      <c r="I67" s="247">
        <v>37926</v>
      </c>
      <c r="J67">
        <v>0.71499999999999997</v>
      </c>
      <c r="K67"/>
      <c r="L67"/>
      <c r="M67" s="247">
        <v>37926</v>
      </c>
      <c r="N67">
        <v>0.44500000000000001</v>
      </c>
      <c r="O67"/>
      <c r="P67"/>
      <c r="Q67" s="247">
        <v>37926</v>
      </c>
      <c r="R67">
        <v>0.28749999999999998</v>
      </c>
      <c r="S67"/>
      <c r="T67"/>
      <c r="U67" s="247">
        <v>37926</v>
      </c>
      <c r="V67">
        <v>0.24</v>
      </c>
      <c r="W67"/>
      <c r="X67"/>
      <c r="Y67" s="247">
        <v>37895</v>
      </c>
      <c r="Z67">
        <v>3.13</v>
      </c>
      <c r="AA67"/>
      <c r="AB67"/>
      <c r="AC67" s="247">
        <v>37926</v>
      </c>
      <c r="AD67">
        <v>1.4291791961220002</v>
      </c>
      <c r="AE67"/>
      <c r="AF67"/>
      <c r="AG67" s="247">
        <v>37926</v>
      </c>
      <c r="AH67">
        <v>6.1666629649186011E-2</v>
      </c>
      <c r="AI67"/>
      <c r="AJ67"/>
      <c r="AK67" s="247">
        <v>37926</v>
      </c>
      <c r="AL67">
        <v>7.0858485884198005E-2</v>
      </c>
      <c r="AM67"/>
      <c r="AN67"/>
      <c r="AO67" s="247">
        <v>37926</v>
      </c>
      <c r="AP67">
        <v>-0.02</v>
      </c>
      <c r="AQ67"/>
      <c r="AR67"/>
      <c r="AS67"/>
      <c r="AT67"/>
      <c r="AU67"/>
      <c r="AW67" s="247">
        <v>37926</v>
      </c>
      <c r="AX67">
        <v>0.19500000000000001</v>
      </c>
      <c r="AY67"/>
      <c r="BA67" s="247">
        <v>37681</v>
      </c>
      <c r="BB67">
        <v>8.5000000000000006E-3</v>
      </c>
      <c r="BC67"/>
      <c r="BE67" s="247">
        <v>37926</v>
      </c>
      <c r="BF67">
        <v>0.26750000000000002</v>
      </c>
      <c r="BG67"/>
      <c r="BI67" s="247">
        <v>37926</v>
      </c>
      <c r="BJ67">
        <v>-0.06</v>
      </c>
      <c r="BK67"/>
      <c r="BM67" s="247">
        <v>37926</v>
      </c>
      <c r="BN67">
        <v>0.29499999999999998</v>
      </c>
      <c r="BO67"/>
    </row>
    <row r="68" spans="1:67">
      <c r="A68" s="247">
        <v>37956</v>
      </c>
      <c r="B68">
        <v>0.23499999999999999</v>
      </c>
      <c r="C68"/>
      <c r="D68"/>
      <c r="E68" s="247">
        <v>37956</v>
      </c>
      <c r="F68">
        <v>0.14499999999999999</v>
      </c>
      <c r="G68"/>
      <c r="H68"/>
      <c r="I68" s="247">
        <v>37956</v>
      </c>
      <c r="J68">
        <v>1.21</v>
      </c>
      <c r="K68"/>
      <c r="L68"/>
      <c r="M68" s="247">
        <v>37956</v>
      </c>
      <c r="N68">
        <v>0.77</v>
      </c>
      <c r="O68"/>
      <c r="P68"/>
      <c r="Q68" s="247">
        <v>37956</v>
      </c>
      <c r="R68">
        <v>0.33750000000000002</v>
      </c>
      <c r="S68"/>
      <c r="T68"/>
      <c r="U68" s="247">
        <v>37956</v>
      </c>
      <c r="V68">
        <v>0.29499999999999998</v>
      </c>
      <c r="W68"/>
      <c r="X68"/>
      <c r="Y68" s="247">
        <v>37926</v>
      </c>
      <c r="Z68">
        <v>3.2390000000000003</v>
      </c>
      <c r="AA68"/>
      <c r="AB68"/>
      <c r="AC68" s="247">
        <v>37956</v>
      </c>
      <c r="AD68">
        <v>1.4282180470500001</v>
      </c>
      <c r="AE68"/>
      <c r="AF68"/>
      <c r="AG68" s="247">
        <v>37956</v>
      </c>
      <c r="AH68">
        <v>6.1689049416837019E-2</v>
      </c>
      <c r="AI68"/>
      <c r="AJ68"/>
      <c r="AK68" s="247">
        <v>37956</v>
      </c>
      <c r="AL68">
        <v>7.086313586131901E-2</v>
      </c>
      <c r="AM68"/>
      <c r="AN68"/>
      <c r="AO68" s="247">
        <v>37956</v>
      </c>
      <c r="AP68">
        <v>-1.2500000000000001E-2</v>
      </c>
      <c r="AQ68"/>
      <c r="AR68"/>
      <c r="AS68"/>
      <c r="AT68"/>
      <c r="AU68"/>
      <c r="AW68" s="247">
        <v>37956</v>
      </c>
      <c r="AX68">
        <v>0.23499999999999999</v>
      </c>
      <c r="AY68"/>
      <c r="BA68" s="247">
        <v>37712</v>
      </c>
      <c r="BB68">
        <v>9.5000000000000015E-3</v>
      </c>
      <c r="BC68"/>
      <c r="BE68" s="247">
        <v>37956</v>
      </c>
      <c r="BF68">
        <v>0.27</v>
      </c>
      <c r="BG68"/>
      <c r="BI68" s="247">
        <v>37956</v>
      </c>
      <c r="BJ68">
        <v>-0.06</v>
      </c>
      <c r="BK68"/>
      <c r="BM68" s="247">
        <v>37956</v>
      </c>
      <c r="BN68">
        <v>0.3</v>
      </c>
      <c r="BO68"/>
    </row>
    <row r="69" spans="1:67">
      <c r="A69" s="247">
        <v>37987</v>
      </c>
      <c r="B69">
        <v>0.2475</v>
      </c>
      <c r="C69"/>
      <c r="D69"/>
      <c r="E69" s="247">
        <v>37987</v>
      </c>
      <c r="F69">
        <v>0.18</v>
      </c>
      <c r="G69"/>
      <c r="H69"/>
      <c r="I69" s="247">
        <v>37987</v>
      </c>
      <c r="J69">
        <v>1.5449999999999999</v>
      </c>
      <c r="K69"/>
      <c r="L69"/>
      <c r="M69" s="247">
        <v>37987</v>
      </c>
      <c r="N69">
        <v>0.92500000000000004</v>
      </c>
      <c r="O69"/>
      <c r="P69"/>
      <c r="Q69" s="247">
        <v>37987</v>
      </c>
      <c r="R69">
        <v>0.4375</v>
      </c>
      <c r="S69"/>
      <c r="T69"/>
      <c r="U69" s="247">
        <v>37987</v>
      </c>
      <c r="V69">
        <v>0.34250000000000003</v>
      </c>
      <c r="W69"/>
      <c r="X69"/>
      <c r="Y69" s="247">
        <v>37956</v>
      </c>
      <c r="Z69">
        <v>3.3440000000000003</v>
      </c>
      <c r="AA69"/>
      <c r="AB69"/>
      <c r="AC69" s="247">
        <v>37987</v>
      </c>
      <c r="AD69">
        <v>1.4272026387300003</v>
      </c>
      <c r="AE69"/>
      <c r="AF69"/>
      <c r="AG69" s="247">
        <v>37987</v>
      </c>
      <c r="AH69">
        <v>6.1712216510251008E-2</v>
      </c>
      <c r="AI69"/>
      <c r="AJ69"/>
      <c r="AK69" s="247">
        <v>37987</v>
      </c>
      <c r="AL69">
        <v>7.0873655116771031E-2</v>
      </c>
      <c r="AM69"/>
      <c r="AN69"/>
      <c r="AO69" s="247">
        <v>37987</v>
      </c>
      <c r="AP69">
        <v>2.5000000000000001E-3</v>
      </c>
      <c r="AQ69"/>
      <c r="AR69"/>
      <c r="AS69"/>
      <c r="AT69"/>
      <c r="AU69"/>
      <c r="AW69" s="247">
        <v>37987</v>
      </c>
      <c r="AX69">
        <v>0.2475</v>
      </c>
      <c r="AY69"/>
      <c r="BA69" s="247">
        <v>37742</v>
      </c>
      <c r="BB69">
        <v>9.5000000000000015E-3</v>
      </c>
      <c r="BC69"/>
      <c r="BE69" s="247">
        <v>37987</v>
      </c>
      <c r="BF69">
        <v>0.27500000000000002</v>
      </c>
      <c r="BG69"/>
      <c r="BI69" s="247">
        <v>37987</v>
      </c>
      <c r="BJ69">
        <v>-0.06</v>
      </c>
      <c r="BK69"/>
      <c r="BM69" s="247">
        <v>37987</v>
      </c>
      <c r="BN69">
        <v>0.32</v>
      </c>
      <c r="BO69"/>
    </row>
    <row r="70" spans="1:67">
      <c r="A70" s="247">
        <v>38018</v>
      </c>
      <c r="B70">
        <v>0.22500000000000001</v>
      </c>
      <c r="C70"/>
      <c r="D70"/>
      <c r="E70" s="247">
        <v>38018</v>
      </c>
      <c r="F70">
        <v>0.155</v>
      </c>
      <c r="G70"/>
      <c r="H70"/>
      <c r="I70" s="247">
        <v>38018</v>
      </c>
      <c r="J70">
        <v>1.4650000000000001</v>
      </c>
      <c r="K70"/>
      <c r="L70"/>
      <c r="M70" s="247">
        <v>38018</v>
      </c>
      <c r="N70">
        <v>0.91500000000000004</v>
      </c>
      <c r="O70"/>
      <c r="P70"/>
      <c r="Q70" s="247">
        <v>38018</v>
      </c>
      <c r="R70">
        <v>0.435</v>
      </c>
      <c r="S70"/>
      <c r="T70"/>
      <c r="U70" s="247">
        <v>38018</v>
      </c>
      <c r="V70">
        <v>0.33750000000000002</v>
      </c>
      <c r="W70"/>
      <c r="X70"/>
      <c r="Y70" s="247">
        <v>37987</v>
      </c>
      <c r="Z70">
        <v>3.427</v>
      </c>
      <c r="AA70"/>
      <c r="AB70"/>
      <c r="AC70" s="247">
        <v>38018</v>
      </c>
      <c r="AD70">
        <v>1.4261612817490001</v>
      </c>
      <c r="AE70"/>
      <c r="AF70"/>
      <c r="AG70" s="247">
        <v>38018</v>
      </c>
      <c r="AH70">
        <v>6.1735383603844007E-2</v>
      </c>
      <c r="AI70"/>
      <c r="AJ70"/>
      <c r="AK70" s="247">
        <v>38018</v>
      </c>
      <c r="AL70">
        <v>7.0890269603317013E-2</v>
      </c>
      <c r="AM70"/>
      <c r="AN70"/>
      <c r="AO70" s="247">
        <v>38018</v>
      </c>
      <c r="AP70">
        <v>2.5000000000000001E-3</v>
      </c>
      <c r="AQ70"/>
      <c r="AR70"/>
      <c r="AS70"/>
      <c r="AT70"/>
      <c r="AU70"/>
      <c r="AW70" s="247">
        <v>38018</v>
      </c>
      <c r="AX70">
        <v>0.22500000000000001</v>
      </c>
      <c r="AY70"/>
      <c r="BA70" s="247">
        <v>37773</v>
      </c>
      <c r="BB70">
        <v>9.5000000000000015E-3</v>
      </c>
      <c r="BC70"/>
      <c r="BE70" s="247">
        <v>38018</v>
      </c>
      <c r="BF70">
        <v>0.27</v>
      </c>
      <c r="BG70"/>
      <c r="BI70" s="247">
        <v>38018</v>
      </c>
      <c r="BJ70">
        <v>-0.06</v>
      </c>
      <c r="BK70"/>
      <c r="BM70" s="247">
        <v>38018</v>
      </c>
      <c r="BN70">
        <v>0.35</v>
      </c>
      <c r="BO70"/>
    </row>
    <row r="71" spans="1:67">
      <c r="A71" s="247">
        <v>38047</v>
      </c>
      <c r="B71">
        <v>0.2225</v>
      </c>
      <c r="C71"/>
      <c r="D71"/>
      <c r="E71" s="247">
        <v>38047</v>
      </c>
      <c r="F71">
        <v>0.1525</v>
      </c>
      <c r="G71"/>
      <c r="H71"/>
      <c r="I71" s="247">
        <v>38047</v>
      </c>
      <c r="J71">
        <v>0.88500000000000001</v>
      </c>
      <c r="K71"/>
      <c r="L71"/>
      <c r="M71" s="247">
        <v>38047</v>
      </c>
      <c r="N71">
        <v>0.59250000000000003</v>
      </c>
      <c r="O71"/>
      <c r="P71"/>
      <c r="Q71" s="247">
        <v>38047</v>
      </c>
      <c r="R71">
        <v>0.30249999999999999</v>
      </c>
      <c r="S71"/>
      <c r="T71"/>
      <c r="U71" s="247">
        <v>38047</v>
      </c>
      <c r="V71">
        <v>0.26</v>
      </c>
      <c r="W71"/>
      <c r="X71"/>
      <c r="Y71" s="247">
        <v>38018</v>
      </c>
      <c r="Z71">
        <v>3.3010000000000002</v>
      </c>
      <c r="AA71"/>
      <c r="AB71"/>
      <c r="AC71" s="247">
        <v>38047</v>
      </c>
      <c r="AD71">
        <v>1.4251892041500001</v>
      </c>
      <c r="AE71"/>
      <c r="AF71"/>
      <c r="AG71" s="247">
        <v>38047</v>
      </c>
      <c r="AH71">
        <v>6.1757056046399014E-2</v>
      </c>
      <c r="AI71"/>
      <c r="AJ71"/>
      <c r="AK71" s="247">
        <v>38047</v>
      </c>
      <c r="AL71">
        <v>7.0905812187588999E-2</v>
      </c>
      <c r="AM71"/>
      <c r="AN71"/>
      <c r="AO71" s="247">
        <v>38047</v>
      </c>
      <c r="AP71">
        <v>2.5000000000000001E-3</v>
      </c>
      <c r="AQ71"/>
      <c r="AR71"/>
      <c r="AS71"/>
      <c r="AT71"/>
      <c r="AU71"/>
      <c r="AW71" s="247">
        <v>38047</v>
      </c>
      <c r="AX71">
        <v>0.2225</v>
      </c>
      <c r="AY71"/>
      <c r="BA71" s="247">
        <v>37803</v>
      </c>
      <c r="BB71">
        <v>9.5000000000000015E-3</v>
      </c>
      <c r="BC71"/>
      <c r="BE71" s="247">
        <v>38047</v>
      </c>
      <c r="BF71">
        <v>0.26500000000000001</v>
      </c>
      <c r="BG71"/>
      <c r="BI71" s="247">
        <v>38047</v>
      </c>
      <c r="BJ71">
        <v>-0.06</v>
      </c>
      <c r="BK71"/>
      <c r="BM71" s="247">
        <v>38047</v>
      </c>
      <c r="BN71">
        <v>0.35</v>
      </c>
      <c r="BO71"/>
    </row>
    <row r="72" spans="1:67">
      <c r="A72" s="247">
        <v>38078</v>
      </c>
      <c r="B72">
        <v>0.15</v>
      </c>
      <c r="C72"/>
      <c r="D72"/>
      <c r="E72" s="247">
        <v>38078</v>
      </c>
      <c r="F72">
        <v>7.2499999999999995E-2</v>
      </c>
      <c r="G72"/>
      <c r="H72"/>
      <c r="I72" s="247">
        <v>38078</v>
      </c>
      <c r="J72">
        <v>0.45</v>
      </c>
      <c r="K72"/>
      <c r="L72"/>
      <c r="M72" s="247">
        <v>38078</v>
      </c>
      <c r="N72">
        <v>0.35499999999999998</v>
      </c>
      <c r="O72"/>
      <c r="P72"/>
      <c r="Q72" s="247">
        <v>38078</v>
      </c>
      <c r="R72">
        <v>0.19750000000000001</v>
      </c>
      <c r="S72"/>
      <c r="T72"/>
      <c r="U72" s="247">
        <v>38078</v>
      </c>
      <c r="V72">
        <v>0.17749999999999999</v>
      </c>
      <c r="W72"/>
      <c r="X72"/>
      <c r="Y72" s="247">
        <v>38047</v>
      </c>
      <c r="Z72">
        <v>3.1640000000000006</v>
      </c>
      <c r="AA72"/>
      <c r="AB72"/>
      <c r="AC72" s="247">
        <v>38078</v>
      </c>
      <c r="AD72">
        <v>1.4241844103330001</v>
      </c>
      <c r="AE72"/>
      <c r="AF72"/>
      <c r="AG72" s="247">
        <v>38078</v>
      </c>
      <c r="AH72">
        <v>6.1780223140336016E-2</v>
      </c>
      <c r="AI72"/>
      <c r="AJ72"/>
      <c r="AK72" s="247">
        <v>38078</v>
      </c>
      <c r="AL72">
        <v>7.0916114645701009E-2</v>
      </c>
      <c r="AM72"/>
      <c r="AN72"/>
      <c r="AO72" s="247">
        <v>38078</v>
      </c>
      <c r="AP72">
        <v>-8.5000000000000006E-2</v>
      </c>
      <c r="AQ72"/>
      <c r="AR72"/>
      <c r="AS72"/>
      <c r="AT72"/>
      <c r="AU72"/>
      <c r="AW72" s="247">
        <v>38078</v>
      </c>
      <c r="AX72">
        <v>0.15</v>
      </c>
      <c r="AY72"/>
      <c r="BA72" s="247">
        <v>37834</v>
      </c>
      <c r="BB72">
        <v>9.5000000000000015E-3</v>
      </c>
      <c r="BC72"/>
      <c r="BE72" s="247">
        <v>38078</v>
      </c>
      <c r="BF72">
        <v>0.245</v>
      </c>
      <c r="BG72"/>
      <c r="BI72" s="247">
        <v>38078</v>
      </c>
      <c r="BJ72">
        <v>-5.7500000000000002E-2</v>
      </c>
      <c r="BK72"/>
      <c r="BM72" s="247">
        <v>38078</v>
      </c>
      <c r="BN72">
        <v>0.17</v>
      </c>
      <c r="BO72"/>
    </row>
    <row r="73" spans="1:67">
      <c r="A73" s="247">
        <v>38108</v>
      </c>
      <c r="B73">
        <v>0.14000000000000001</v>
      </c>
      <c r="C73"/>
      <c r="D73"/>
      <c r="E73" s="247">
        <v>38108</v>
      </c>
      <c r="F73">
        <v>6.25E-2</v>
      </c>
      <c r="G73"/>
      <c r="H73"/>
      <c r="I73" s="247">
        <v>38108</v>
      </c>
      <c r="J73">
        <v>0.36499999999999999</v>
      </c>
      <c r="K73"/>
      <c r="L73"/>
      <c r="M73" s="247">
        <v>38108</v>
      </c>
      <c r="N73">
        <v>0.28749999999999998</v>
      </c>
      <c r="O73"/>
      <c r="P73"/>
      <c r="Q73" s="247">
        <v>38108</v>
      </c>
      <c r="R73">
        <v>0.17249999999999999</v>
      </c>
      <c r="S73"/>
      <c r="T73"/>
      <c r="U73" s="247">
        <v>38108</v>
      </c>
      <c r="V73">
        <v>0.16250000000000001</v>
      </c>
      <c r="W73"/>
      <c r="X73"/>
      <c r="Y73" s="247">
        <v>38078</v>
      </c>
      <c r="Z73">
        <v>3.0270000000000001</v>
      </c>
      <c r="AA73"/>
      <c r="AB73"/>
      <c r="AC73" s="247">
        <v>38108</v>
      </c>
      <c r="AD73">
        <v>1.4232494200290002</v>
      </c>
      <c r="AE73"/>
      <c r="AF73"/>
      <c r="AG73" s="247">
        <v>38108</v>
      </c>
      <c r="AH73">
        <v>6.1802642908832008E-2</v>
      </c>
      <c r="AI73"/>
      <c r="AJ73"/>
      <c r="AK73" s="247">
        <v>38108</v>
      </c>
      <c r="AL73">
        <v>7.0919569124044013E-2</v>
      </c>
      <c r="AM73"/>
      <c r="AN73"/>
      <c r="AO73" s="247">
        <v>38108</v>
      </c>
      <c r="AP73">
        <v>-0.1</v>
      </c>
      <c r="AQ73"/>
      <c r="AR73"/>
      <c r="AS73"/>
      <c r="AT73"/>
      <c r="AU73"/>
      <c r="AW73" s="247">
        <v>38108</v>
      </c>
      <c r="AX73">
        <v>0.14000000000000001</v>
      </c>
      <c r="AY73"/>
      <c r="BA73" s="247">
        <v>37865</v>
      </c>
      <c r="BB73">
        <v>9.5000000000000015E-3</v>
      </c>
      <c r="BC73"/>
      <c r="BE73" s="247">
        <v>38108</v>
      </c>
      <c r="BF73">
        <v>0.245</v>
      </c>
      <c r="BG73"/>
      <c r="BI73" s="247">
        <v>38108</v>
      </c>
      <c r="BJ73">
        <v>-5.7500000000000002E-2</v>
      </c>
      <c r="BK73"/>
      <c r="BM73" s="247">
        <v>38108</v>
      </c>
      <c r="BN73">
        <v>0.17</v>
      </c>
      <c r="BO73"/>
    </row>
    <row r="74" spans="1:67">
      <c r="A74" s="247">
        <v>38139</v>
      </c>
      <c r="B74">
        <v>0.13500000000000001</v>
      </c>
      <c r="C74"/>
      <c r="D74"/>
      <c r="E74" s="247">
        <v>38139</v>
      </c>
      <c r="F74">
        <v>5.7500000000000002E-2</v>
      </c>
      <c r="G74"/>
      <c r="H74"/>
      <c r="I74" s="247">
        <v>38139</v>
      </c>
      <c r="J74">
        <v>0.35499999999999998</v>
      </c>
      <c r="K74"/>
      <c r="L74"/>
      <c r="M74" s="247">
        <v>38139</v>
      </c>
      <c r="N74">
        <v>0.28749999999999998</v>
      </c>
      <c r="O74"/>
      <c r="P74"/>
      <c r="Q74" s="247">
        <v>38139</v>
      </c>
      <c r="R74">
        <v>0.17249999999999999</v>
      </c>
      <c r="S74"/>
      <c r="T74"/>
      <c r="U74" s="247">
        <v>38139</v>
      </c>
      <c r="V74">
        <v>0.16250000000000001</v>
      </c>
      <c r="W74"/>
      <c r="X74"/>
      <c r="Y74" s="247">
        <v>38108</v>
      </c>
      <c r="Z74">
        <v>3.0180000000000002</v>
      </c>
      <c r="AA74"/>
      <c r="AB74"/>
      <c r="AC74" s="247">
        <v>38139</v>
      </c>
      <c r="AD74">
        <v>1.4222884260940001</v>
      </c>
      <c r="AE74"/>
      <c r="AF74"/>
      <c r="AG74" s="247">
        <v>38139</v>
      </c>
      <c r="AH74">
        <v>6.1825810003120013E-2</v>
      </c>
      <c r="AI74"/>
      <c r="AJ74"/>
      <c r="AK74" s="247">
        <v>38139</v>
      </c>
      <c r="AL74">
        <v>7.0923138751668002E-2</v>
      </c>
      <c r="AM74"/>
      <c r="AN74"/>
      <c r="AO74" s="247">
        <v>38139</v>
      </c>
      <c r="AP74">
        <v>-0.11</v>
      </c>
      <c r="AQ74"/>
      <c r="AR74"/>
      <c r="AS74"/>
      <c r="AT74"/>
      <c r="AU74"/>
      <c r="AW74" s="247">
        <v>38139</v>
      </c>
      <c r="AX74">
        <v>0.13500000000000001</v>
      </c>
      <c r="AY74"/>
      <c r="BA74" s="247">
        <v>37895</v>
      </c>
      <c r="BB74">
        <v>9.5000000000000015E-3</v>
      </c>
      <c r="BC74"/>
      <c r="BE74" s="247">
        <v>38139</v>
      </c>
      <c r="BF74">
        <v>0.245</v>
      </c>
      <c r="BG74"/>
      <c r="BI74" s="247">
        <v>38139</v>
      </c>
      <c r="BJ74">
        <v>-5.7500000000000002E-2</v>
      </c>
      <c r="BK74"/>
      <c r="BM74" s="247">
        <v>38139</v>
      </c>
      <c r="BN74">
        <v>0.17</v>
      </c>
      <c r="BO74"/>
    </row>
    <row r="75" spans="1:67">
      <c r="A75" s="247">
        <v>38169</v>
      </c>
      <c r="B75">
        <v>0.125</v>
      </c>
      <c r="C75"/>
      <c r="D75"/>
      <c r="E75" s="247">
        <v>38169</v>
      </c>
      <c r="F75">
        <v>4.7500000000000001E-2</v>
      </c>
      <c r="G75"/>
      <c r="H75"/>
      <c r="I75" s="247">
        <v>38169</v>
      </c>
      <c r="J75">
        <v>0.39</v>
      </c>
      <c r="K75"/>
      <c r="L75"/>
      <c r="M75" s="247">
        <v>38169</v>
      </c>
      <c r="N75">
        <v>0.3</v>
      </c>
      <c r="O75"/>
      <c r="P75"/>
      <c r="Q75" s="247">
        <v>38169</v>
      </c>
      <c r="R75">
        <v>0.185</v>
      </c>
      <c r="S75"/>
      <c r="T75"/>
      <c r="U75" s="247">
        <v>38169</v>
      </c>
      <c r="V75">
        <v>0.16250000000000001</v>
      </c>
      <c r="W75"/>
      <c r="X75"/>
      <c r="Y75" s="247">
        <v>38139</v>
      </c>
      <c r="Z75">
        <v>3.0490000000000004</v>
      </c>
      <c r="AA75"/>
      <c r="AB75"/>
      <c r="AC75" s="247">
        <v>38169</v>
      </c>
      <c r="AD75">
        <v>1.4213224879040001</v>
      </c>
      <c r="AE75"/>
      <c r="AF75"/>
      <c r="AG75" s="247">
        <v>38169</v>
      </c>
      <c r="AH75">
        <v>6.1848229771956031E-2</v>
      </c>
      <c r="AI75"/>
      <c r="AJ75"/>
      <c r="AK75" s="247">
        <v>38169</v>
      </c>
      <c r="AL75">
        <v>7.0934151387775007E-2</v>
      </c>
      <c r="AM75"/>
      <c r="AN75"/>
      <c r="AO75" s="247">
        <v>38169</v>
      </c>
      <c r="AP75">
        <v>-0.11</v>
      </c>
      <c r="AQ75"/>
      <c r="AR75"/>
      <c r="AS75"/>
      <c r="AT75"/>
      <c r="AU75"/>
      <c r="AW75" s="247">
        <v>38169</v>
      </c>
      <c r="AX75">
        <v>0.125</v>
      </c>
      <c r="AY75"/>
      <c r="BA75" s="247">
        <v>37926</v>
      </c>
      <c r="BB75">
        <v>9.0000000000000011E-3</v>
      </c>
      <c r="BC75"/>
      <c r="BE75" s="247">
        <v>38169</v>
      </c>
      <c r="BF75">
        <v>0.24249999999999999</v>
      </c>
      <c r="BG75"/>
      <c r="BI75" s="247">
        <v>38169</v>
      </c>
      <c r="BJ75">
        <v>-5.7500000000000002E-2</v>
      </c>
      <c r="BK75"/>
      <c r="BM75" s="247">
        <v>38169</v>
      </c>
      <c r="BN75">
        <v>0.17</v>
      </c>
      <c r="BO75"/>
    </row>
    <row r="76" spans="1:67">
      <c r="A76" s="247">
        <v>38200</v>
      </c>
      <c r="B76">
        <v>0.1225</v>
      </c>
      <c r="C76"/>
      <c r="D76"/>
      <c r="E76" s="247">
        <v>38200</v>
      </c>
      <c r="F76">
        <v>4.4999999999999998E-2</v>
      </c>
      <c r="G76"/>
      <c r="H76"/>
      <c r="I76" s="247">
        <v>38200</v>
      </c>
      <c r="J76">
        <v>0.45500000000000002</v>
      </c>
      <c r="K76"/>
      <c r="L76"/>
      <c r="M76" s="247">
        <v>38200</v>
      </c>
      <c r="N76">
        <v>0.3</v>
      </c>
      <c r="O76"/>
      <c r="P76"/>
      <c r="Q76" s="247">
        <v>38200</v>
      </c>
      <c r="R76">
        <v>0.185</v>
      </c>
      <c r="S76"/>
      <c r="T76"/>
      <c r="U76" s="247">
        <v>38200</v>
      </c>
      <c r="V76">
        <v>0.16250000000000001</v>
      </c>
      <c r="W76"/>
      <c r="X76"/>
      <c r="Y76" s="247">
        <v>38169</v>
      </c>
      <c r="Z76">
        <v>3.0490000000000004</v>
      </c>
      <c r="AA76"/>
      <c r="AB76"/>
      <c r="AC76" s="247">
        <v>38200</v>
      </c>
      <c r="AD76">
        <v>1.4202784226200005</v>
      </c>
      <c r="AE76"/>
      <c r="AF76"/>
      <c r="AG76" s="247">
        <v>38200</v>
      </c>
      <c r="AH76">
        <v>6.1871396866595013E-2</v>
      </c>
      <c r="AI76"/>
      <c r="AJ76"/>
      <c r="AK76" s="247">
        <v>38200</v>
      </c>
      <c r="AL76">
        <v>7.0954456936251006E-2</v>
      </c>
      <c r="AM76"/>
      <c r="AN76"/>
      <c r="AO76" s="247">
        <v>38200</v>
      </c>
      <c r="AP76">
        <v>-0.11</v>
      </c>
      <c r="AQ76"/>
      <c r="AR76"/>
      <c r="AS76"/>
      <c r="AT76"/>
      <c r="AU76"/>
      <c r="AW76" s="247">
        <v>38200</v>
      </c>
      <c r="AX76">
        <v>0.1225</v>
      </c>
      <c r="AY76"/>
      <c r="BA76" s="247">
        <v>37956</v>
      </c>
      <c r="BB76">
        <v>9.0000000000000011E-3</v>
      </c>
      <c r="BC76"/>
      <c r="BE76" s="247">
        <v>38200</v>
      </c>
      <c r="BF76">
        <v>0.24249999999999999</v>
      </c>
      <c r="BG76"/>
      <c r="BI76" s="247">
        <v>38200</v>
      </c>
      <c r="BJ76">
        <v>-5.7500000000000002E-2</v>
      </c>
      <c r="BK76"/>
      <c r="BM76" s="247">
        <v>38200</v>
      </c>
      <c r="BN76">
        <v>0.17</v>
      </c>
      <c r="BO76"/>
    </row>
    <row r="77" spans="1:67">
      <c r="A77" s="247">
        <v>38231</v>
      </c>
      <c r="B77">
        <v>0.12</v>
      </c>
      <c r="C77"/>
      <c r="D77"/>
      <c r="E77" s="247">
        <v>38231</v>
      </c>
      <c r="F77">
        <v>4.2500000000000003E-2</v>
      </c>
      <c r="G77"/>
      <c r="H77"/>
      <c r="I77" s="247">
        <v>38231</v>
      </c>
      <c r="J77">
        <v>0.35499999999999998</v>
      </c>
      <c r="K77"/>
      <c r="L77"/>
      <c r="M77" s="247">
        <v>38231</v>
      </c>
      <c r="N77">
        <v>0.28999999999999998</v>
      </c>
      <c r="O77"/>
      <c r="P77"/>
      <c r="Q77" s="247">
        <v>38231</v>
      </c>
      <c r="R77">
        <v>0.16250000000000001</v>
      </c>
      <c r="S77"/>
      <c r="T77"/>
      <c r="U77" s="247">
        <v>38231</v>
      </c>
      <c r="V77">
        <v>0.16250000000000001</v>
      </c>
      <c r="W77"/>
      <c r="X77"/>
      <c r="Y77" s="247">
        <v>38200</v>
      </c>
      <c r="Z77">
        <v>3.0940000000000003</v>
      </c>
      <c r="AA77"/>
      <c r="AB77"/>
      <c r="AC77" s="247">
        <v>38231</v>
      </c>
      <c r="AD77">
        <v>1.4192358134350003</v>
      </c>
      <c r="AE77"/>
      <c r="AF77"/>
      <c r="AG77" s="247">
        <v>38231</v>
      </c>
      <c r="AH77">
        <v>6.189456396141102E-2</v>
      </c>
      <c r="AI77"/>
      <c r="AJ77"/>
      <c r="AK77" s="247">
        <v>38231</v>
      </c>
      <c r="AL77">
        <v>7.0974762484862008E-2</v>
      </c>
      <c r="AM77"/>
      <c r="AN77"/>
      <c r="AO77" s="247">
        <v>38231</v>
      </c>
      <c r="AP77">
        <v>-0.1</v>
      </c>
      <c r="AQ77"/>
      <c r="AR77"/>
      <c r="AS77"/>
      <c r="AT77"/>
      <c r="AU77"/>
      <c r="AW77" s="247">
        <v>38231</v>
      </c>
      <c r="AX77">
        <v>0.12</v>
      </c>
      <c r="AY77"/>
      <c r="BA77" s="247">
        <v>37987</v>
      </c>
      <c r="BB77">
        <v>9.0000000000000011E-3</v>
      </c>
      <c r="BC77"/>
      <c r="BE77" s="247">
        <v>38231</v>
      </c>
      <c r="BF77">
        <v>0.24249999999999999</v>
      </c>
      <c r="BG77"/>
      <c r="BI77" s="247">
        <v>38231</v>
      </c>
      <c r="BJ77">
        <v>-5.7500000000000002E-2</v>
      </c>
      <c r="BK77"/>
      <c r="BM77" s="247">
        <v>38231</v>
      </c>
      <c r="BN77">
        <v>0.17</v>
      </c>
      <c r="BO77"/>
    </row>
    <row r="78" spans="1:67">
      <c r="A78" s="247">
        <v>38261</v>
      </c>
      <c r="B78">
        <v>0.13500000000000001</v>
      </c>
      <c r="C78"/>
      <c r="D78"/>
      <c r="E78" s="247">
        <v>38261</v>
      </c>
      <c r="F78">
        <v>5.7500000000000002E-2</v>
      </c>
      <c r="G78"/>
      <c r="H78"/>
      <c r="I78" s="247">
        <v>38261</v>
      </c>
      <c r="J78">
        <v>0.42499999999999999</v>
      </c>
      <c r="K78"/>
      <c r="L78"/>
      <c r="M78" s="247">
        <v>38261</v>
      </c>
      <c r="N78">
        <v>0.36249999999999999</v>
      </c>
      <c r="O78"/>
      <c r="P78"/>
      <c r="Q78" s="247">
        <v>38261</v>
      </c>
      <c r="R78">
        <v>0.185</v>
      </c>
      <c r="S78"/>
      <c r="T78"/>
      <c r="U78" s="247">
        <v>38261</v>
      </c>
      <c r="V78">
        <v>0.16500000000000001</v>
      </c>
      <c r="W78"/>
      <c r="X78"/>
      <c r="Y78" s="247">
        <v>38231</v>
      </c>
      <c r="Z78">
        <v>3.0830000000000002</v>
      </c>
      <c r="AA78"/>
      <c r="AB78"/>
      <c r="AC78" s="247">
        <v>38261</v>
      </c>
      <c r="AD78">
        <v>1.4182282212240001</v>
      </c>
      <c r="AE78"/>
      <c r="AF78"/>
      <c r="AG78" s="247">
        <v>38261</v>
      </c>
      <c r="AH78">
        <v>6.1916983730759018E-2</v>
      </c>
      <c r="AI78"/>
      <c r="AJ78"/>
      <c r="AK78" s="247">
        <v>38261</v>
      </c>
      <c r="AL78">
        <v>7.0994413015907004E-2</v>
      </c>
      <c r="AM78"/>
      <c r="AN78"/>
      <c r="AO78" s="247">
        <v>38261</v>
      </c>
      <c r="AP78">
        <v>-8.5000000000000006E-2</v>
      </c>
      <c r="AQ78"/>
      <c r="AR78"/>
      <c r="AS78"/>
      <c r="AT78"/>
      <c r="AU78"/>
      <c r="AW78" s="247">
        <v>38261</v>
      </c>
      <c r="AX78">
        <v>0.13500000000000001</v>
      </c>
      <c r="AY78"/>
      <c r="BA78" s="247">
        <v>38018</v>
      </c>
      <c r="BB78">
        <v>9.0000000000000011E-3</v>
      </c>
      <c r="BC78"/>
      <c r="BE78" s="247">
        <v>38261</v>
      </c>
      <c r="BF78">
        <v>0.24249999999999999</v>
      </c>
      <c r="BG78"/>
      <c r="BI78" s="247">
        <v>38261</v>
      </c>
      <c r="BJ78">
        <v>-5.7500000000000002E-2</v>
      </c>
      <c r="BK78"/>
      <c r="BM78" s="247">
        <v>38261</v>
      </c>
      <c r="BN78">
        <v>0.17</v>
      </c>
      <c r="BO78"/>
    </row>
    <row r="79" spans="1:67">
      <c r="A79" s="247">
        <v>38292</v>
      </c>
      <c r="B79">
        <v>0.19750000000000001</v>
      </c>
      <c r="C79"/>
      <c r="D79"/>
      <c r="E79" s="247">
        <v>38292</v>
      </c>
      <c r="F79">
        <v>0.1075</v>
      </c>
      <c r="G79"/>
      <c r="H79"/>
      <c r="I79" s="247">
        <v>38292</v>
      </c>
      <c r="J79">
        <v>0.72</v>
      </c>
      <c r="K79"/>
      <c r="L79"/>
      <c r="M79" s="247">
        <v>38292</v>
      </c>
      <c r="N79">
        <v>0.45</v>
      </c>
      <c r="O79"/>
      <c r="P79"/>
      <c r="Q79" s="247">
        <v>38292</v>
      </c>
      <c r="R79">
        <v>0.28749999999999998</v>
      </c>
      <c r="S79"/>
      <c r="T79"/>
      <c r="U79" s="247">
        <v>38292</v>
      </c>
      <c r="V79">
        <v>0.24</v>
      </c>
      <c r="W79"/>
      <c r="X79"/>
      <c r="Y79" s="247">
        <v>38261</v>
      </c>
      <c r="Z79">
        <v>3.1019999999999999</v>
      </c>
      <c r="AA79"/>
      <c r="AB79"/>
      <c r="AC79" s="247">
        <v>38292</v>
      </c>
      <c r="AD79">
        <v>1.4171884711320004</v>
      </c>
      <c r="AE79"/>
      <c r="AF79"/>
      <c r="AG79" s="247">
        <v>38292</v>
      </c>
      <c r="AH79">
        <v>6.1940150825926014E-2</v>
      </c>
      <c r="AI79"/>
      <c r="AJ79"/>
      <c r="AK79" s="247">
        <v>38292</v>
      </c>
      <c r="AL79">
        <v>7.1014718564786014E-2</v>
      </c>
      <c r="AM79"/>
      <c r="AN79"/>
      <c r="AO79" s="247">
        <v>38292</v>
      </c>
      <c r="AP79">
        <v>-2.5000000000000001E-2</v>
      </c>
      <c r="AQ79"/>
      <c r="AR79"/>
      <c r="AS79"/>
      <c r="AT79"/>
      <c r="AU79"/>
      <c r="AW79" s="247">
        <v>38292</v>
      </c>
      <c r="AX79">
        <v>0.19750000000000001</v>
      </c>
      <c r="AY79"/>
      <c r="BA79" s="247">
        <v>38047</v>
      </c>
      <c r="BB79">
        <v>9.0000000000000011E-3</v>
      </c>
      <c r="BC79"/>
      <c r="BE79" s="247">
        <v>38292</v>
      </c>
      <c r="BF79">
        <v>0.245</v>
      </c>
      <c r="BG79"/>
      <c r="BI79" s="247">
        <v>38292</v>
      </c>
      <c r="BJ79">
        <v>-5.2499999999999998E-2</v>
      </c>
      <c r="BK79"/>
      <c r="BM79" s="247">
        <v>38292</v>
      </c>
      <c r="BN79">
        <v>0.29499999999999998</v>
      </c>
      <c r="BO79"/>
    </row>
    <row r="80" spans="1:67">
      <c r="A80" s="247">
        <v>38322</v>
      </c>
      <c r="B80">
        <v>0.23749999999999999</v>
      </c>
      <c r="C80"/>
      <c r="D80"/>
      <c r="E80" s="247">
        <v>38322</v>
      </c>
      <c r="F80">
        <v>0.14749999999999999</v>
      </c>
      <c r="G80"/>
      <c r="H80"/>
      <c r="I80" s="247">
        <v>38322</v>
      </c>
      <c r="J80">
        <v>1.22</v>
      </c>
      <c r="K80"/>
      <c r="L80"/>
      <c r="M80" s="247">
        <v>38322</v>
      </c>
      <c r="N80">
        <v>0.78</v>
      </c>
      <c r="O80"/>
      <c r="P80"/>
      <c r="Q80" s="247">
        <v>38322</v>
      </c>
      <c r="R80">
        <v>0.33750000000000002</v>
      </c>
      <c r="S80"/>
      <c r="T80"/>
      <c r="U80" s="247">
        <v>38322</v>
      </c>
      <c r="V80">
        <v>0.29499999999999998</v>
      </c>
      <c r="W80"/>
      <c r="X80"/>
      <c r="Y80" s="247">
        <v>38292</v>
      </c>
      <c r="Z80">
        <v>3.2060000000000004</v>
      </c>
      <c r="AA80"/>
      <c r="AB80"/>
      <c r="AC80" s="247">
        <v>38322</v>
      </c>
      <c r="AD80">
        <v>1.4161836418560001</v>
      </c>
      <c r="AE80"/>
      <c r="AF80"/>
      <c r="AG80" s="247">
        <v>38322</v>
      </c>
      <c r="AH80">
        <v>6.1962570595612013E-2</v>
      </c>
      <c r="AI80"/>
      <c r="AJ80"/>
      <c r="AK80" s="247">
        <v>38322</v>
      </c>
      <c r="AL80">
        <v>7.1034369096089012E-2</v>
      </c>
      <c r="AM80"/>
      <c r="AN80"/>
      <c r="AO80" s="247">
        <v>38322</v>
      </c>
      <c r="AP80">
        <v>-1.7500000000000002E-2</v>
      </c>
      <c r="AQ80"/>
      <c r="AR80"/>
      <c r="AS80"/>
      <c r="AT80"/>
      <c r="AU80"/>
      <c r="AW80" s="247">
        <v>38322</v>
      </c>
      <c r="AX80">
        <v>0.23749999999999999</v>
      </c>
      <c r="AY80"/>
      <c r="BA80" s="247">
        <v>38078</v>
      </c>
      <c r="BB80">
        <v>9.5000000000000015E-3</v>
      </c>
      <c r="BC80"/>
      <c r="BE80" s="247">
        <v>38322</v>
      </c>
      <c r="BF80">
        <v>0.2475</v>
      </c>
      <c r="BG80"/>
      <c r="BI80" s="247">
        <v>38322</v>
      </c>
      <c r="BJ80">
        <v>-5.2499999999999998E-2</v>
      </c>
      <c r="BK80"/>
      <c r="BM80" s="247">
        <v>38322</v>
      </c>
      <c r="BN80">
        <v>0.3</v>
      </c>
      <c r="BO80"/>
    </row>
    <row r="81" spans="1:67">
      <c r="A81" s="247">
        <v>38353</v>
      </c>
      <c r="B81">
        <v>0.25</v>
      </c>
      <c r="C81"/>
      <c r="D81"/>
      <c r="E81" s="247">
        <v>38353</v>
      </c>
      <c r="F81">
        <v>0.1825</v>
      </c>
      <c r="G81"/>
      <c r="H81"/>
      <c r="I81" s="247">
        <v>38353</v>
      </c>
      <c r="J81">
        <v>1.56</v>
      </c>
      <c r="K81"/>
      <c r="L81"/>
      <c r="M81" s="247">
        <v>38353</v>
      </c>
      <c r="N81">
        <v>0.94</v>
      </c>
      <c r="O81"/>
      <c r="P81"/>
      <c r="Q81" s="247">
        <v>38353</v>
      </c>
      <c r="R81">
        <v>0.4375</v>
      </c>
      <c r="S81"/>
      <c r="T81"/>
      <c r="U81" s="247">
        <v>38353</v>
      </c>
      <c r="V81">
        <v>0.34250000000000003</v>
      </c>
      <c r="W81"/>
      <c r="X81"/>
      <c r="Y81" s="247">
        <v>38322</v>
      </c>
      <c r="Z81">
        <v>3.3080000000000003</v>
      </c>
      <c r="AA81"/>
      <c r="AB81"/>
      <c r="AC81" s="247">
        <v>38353</v>
      </c>
      <c r="AD81">
        <v>1.4151467427419999</v>
      </c>
      <c r="AE81"/>
      <c r="AF81"/>
      <c r="AG81" s="247">
        <v>38353</v>
      </c>
      <c r="AH81">
        <v>6.1985737691131013E-2</v>
      </c>
      <c r="AI81"/>
      <c r="AJ81"/>
      <c r="AK81" s="247">
        <v>38353</v>
      </c>
      <c r="AL81">
        <v>7.1054674645237015E-2</v>
      </c>
      <c r="AM81"/>
      <c r="AN81"/>
      <c r="AO81" s="247">
        <v>38353</v>
      </c>
      <c r="AP81">
        <v>-2.5000000000000001E-3</v>
      </c>
      <c r="AQ81"/>
      <c r="AR81"/>
      <c r="AS81"/>
      <c r="AT81"/>
      <c r="AU81"/>
      <c r="AW81" s="247">
        <v>38353</v>
      </c>
      <c r="AX81">
        <v>0.25</v>
      </c>
      <c r="AY81"/>
      <c r="BA81" s="247">
        <v>38108</v>
      </c>
      <c r="BB81">
        <v>9.5000000000000015E-3</v>
      </c>
      <c r="BC81"/>
      <c r="BE81" s="247">
        <v>38353</v>
      </c>
      <c r="BF81">
        <v>0.2525</v>
      </c>
      <c r="BG81"/>
      <c r="BI81" s="247">
        <v>38353</v>
      </c>
      <c r="BJ81">
        <v>-5.2499999999999998E-2</v>
      </c>
      <c r="BK81"/>
      <c r="BM81" s="247">
        <v>38353</v>
      </c>
      <c r="BN81">
        <v>0.32</v>
      </c>
      <c r="BO81"/>
    </row>
    <row r="82" spans="1:67">
      <c r="A82" s="247">
        <v>38384</v>
      </c>
      <c r="B82">
        <v>0.22750000000000001</v>
      </c>
      <c r="C82"/>
      <c r="D82"/>
      <c r="E82" s="247">
        <v>38384</v>
      </c>
      <c r="F82">
        <v>0.16250000000000001</v>
      </c>
      <c r="G82"/>
      <c r="H82"/>
      <c r="I82" s="247">
        <v>38384</v>
      </c>
      <c r="J82">
        <v>1.48</v>
      </c>
      <c r="K82"/>
      <c r="L82"/>
      <c r="M82" s="247">
        <v>38384</v>
      </c>
      <c r="N82">
        <v>0.93</v>
      </c>
      <c r="O82"/>
      <c r="P82"/>
      <c r="Q82" s="247">
        <v>38384</v>
      </c>
      <c r="R82">
        <v>0.435</v>
      </c>
      <c r="S82"/>
      <c r="T82"/>
      <c r="U82" s="247">
        <v>38384</v>
      </c>
      <c r="V82">
        <v>0.33750000000000002</v>
      </c>
      <c r="W82"/>
      <c r="X82"/>
      <c r="Y82" s="247">
        <v>38353</v>
      </c>
      <c r="Z82">
        <v>3.4240000000000004</v>
      </c>
      <c r="AA82"/>
      <c r="AB82"/>
      <c r="AC82" s="247">
        <v>38384</v>
      </c>
      <c r="AD82">
        <v>1.4141112893850001</v>
      </c>
      <c r="AE82"/>
      <c r="AF82"/>
      <c r="AG82" s="247">
        <v>38384</v>
      </c>
      <c r="AH82">
        <v>6.200890478682701E-2</v>
      </c>
      <c r="AI82"/>
      <c r="AJ82"/>
      <c r="AK82" s="247">
        <v>38384</v>
      </c>
      <c r="AL82">
        <v>7.1074980194521034E-2</v>
      </c>
      <c r="AM82"/>
      <c r="AN82"/>
      <c r="AO82" s="247">
        <v>38384</v>
      </c>
      <c r="AP82">
        <v>-2.5000000000000001E-3</v>
      </c>
      <c r="AQ82"/>
      <c r="AR82"/>
      <c r="AS82"/>
      <c r="AT82"/>
      <c r="AU82"/>
      <c r="AW82" s="247">
        <v>38384</v>
      </c>
      <c r="AX82">
        <v>0.22750000000000001</v>
      </c>
      <c r="AY82"/>
      <c r="BA82" s="247">
        <v>38139</v>
      </c>
      <c r="BB82">
        <v>9.5000000000000015E-3</v>
      </c>
      <c r="BC82"/>
      <c r="BE82" s="247">
        <v>38384</v>
      </c>
      <c r="BF82">
        <v>0.2475</v>
      </c>
      <c r="BG82"/>
      <c r="BI82" s="247">
        <v>38384</v>
      </c>
      <c r="BJ82">
        <v>-5.2499999999999998E-2</v>
      </c>
      <c r="BK82"/>
      <c r="BM82" s="247">
        <v>38384</v>
      </c>
      <c r="BN82">
        <v>0.35</v>
      </c>
      <c r="BO82"/>
    </row>
    <row r="83" spans="1:67">
      <c r="A83" s="247">
        <v>38412</v>
      </c>
      <c r="B83">
        <v>0.22500000000000001</v>
      </c>
      <c r="C83"/>
      <c r="D83"/>
      <c r="E83" s="247">
        <v>38412</v>
      </c>
      <c r="F83">
        <v>0.16250000000000001</v>
      </c>
      <c r="G83"/>
      <c r="H83"/>
      <c r="I83" s="247">
        <v>38412</v>
      </c>
      <c r="J83">
        <v>0.89</v>
      </c>
      <c r="K83"/>
      <c r="L83"/>
      <c r="M83" s="247">
        <v>38412</v>
      </c>
      <c r="N83">
        <v>0.59750000000000003</v>
      </c>
      <c r="O83"/>
      <c r="P83"/>
      <c r="Q83" s="247">
        <v>38412</v>
      </c>
      <c r="R83">
        <v>0.30249999999999999</v>
      </c>
      <c r="S83"/>
      <c r="T83"/>
      <c r="U83" s="247">
        <v>38412</v>
      </c>
      <c r="V83">
        <v>0.26</v>
      </c>
      <c r="W83"/>
      <c r="X83"/>
      <c r="Y83" s="247">
        <v>38384</v>
      </c>
      <c r="Z83">
        <v>3.302</v>
      </c>
      <c r="AA83"/>
      <c r="AB83"/>
      <c r="AC83" s="247">
        <v>38412</v>
      </c>
      <c r="AD83">
        <v>1.4131772821180002</v>
      </c>
      <c r="AE83"/>
      <c r="AF83"/>
      <c r="AG83" s="247">
        <v>38412</v>
      </c>
      <c r="AH83">
        <v>6.2029829905672997E-2</v>
      </c>
      <c r="AI83"/>
      <c r="AJ83"/>
      <c r="AK83" s="247">
        <v>38412</v>
      </c>
      <c r="AL83">
        <v>7.1093320690766015E-2</v>
      </c>
      <c r="AM83"/>
      <c r="AN83"/>
      <c r="AO83" s="247">
        <v>38412</v>
      </c>
      <c r="AP83">
        <v>-2.5000000000000001E-3</v>
      </c>
      <c r="AQ83"/>
      <c r="AR83"/>
      <c r="AS83"/>
      <c r="AT83"/>
      <c r="AU83"/>
      <c r="AW83" s="247">
        <v>38412</v>
      </c>
      <c r="AX83">
        <v>0.22500000000000001</v>
      </c>
      <c r="AY83"/>
      <c r="BA83" s="247">
        <v>38169</v>
      </c>
      <c r="BB83">
        <v>9.5000000000000015E-3</v>
      </c>
      <c r="BC83"/>
      <c r="BE83" s="247">
        <v>38412</v>
      </c>
      <c r="BF83">
        <v>0.245</v>
      </c>
      <c r="BG83"/>
      <c r="BI83" s="247">
        <v>38412</v>
      </c>
      <c r="BJ83">
        <v>-5.2499999999999998E-2</v>
      </c>
      <c r="BK83"/>
      <c r="BM83" s="247">
        <v>38412</v>
      </c>
      <c r="BN83">
        <v>0.35</v>
      </c>
      <c r="BO83"/>
    </row>
    <row r="84" spans="1:67">
      <c r="A84" s="247">
        <v>38443</v>
      </c>
      <c r="B84">
        <v>0.1525</v>
      </c>
      <c r="C84"/>
      <c r="D84"/>
      <c r="E84" s="247">
        <v>38443</v>
      </c>
      <c r="F84">
        <v>6.7500000000000004E-2</v>
      </c>
      <c r="G84"/>
      <c r="H84"/>
      <c r="I84" s="247">
        <v>38443</v>
      </c>
      <c r="J84">
        <v>0.45</v>
      </c>
      <c r="K84"/>
      <c r="L84"/>
      <c r="M84" s="247">
        <v>38443</v>
      </c>
      <c r="N84">
        <v>0.35499999999999998</v>
      </c>
      <c r="O84"/>
      <c r="P84"/>
      <c r="Q84" s="247">
        <v>38443</v>
      </c>
      <c r="R84">
        <v>0.19750000000000001</v>
      </c>
      <c r="S84"/>
      <c r="T84"/>
      <c r="U84" s="247">
        <v>38443</v>
      </c>
      <c r="V84">
        <v>0.17749999999999999</v>
      </c>
      <c r="W84"/>
      <c r="X84"/>
      <c r="Y84" s="247">
        <v>38412</v>
      </c>
      <c r="Z84">
        <v>3.1680000000000001</v>
      </c>
      <c r="AA84"/>
      <c r="AB84"/>
      <c r="AC84" s="247">
        <v>38443</v>
      </c>
      <c r="AD84">
        <v>1.4121445746080001</v>
      </c>
      <c r="AE84"/>
      <c r="AF84"/>
      <c r="AG84" s="247">
        <v>38443</v>
      </c>
      <c r="AH84">
        <v>6.205299700170902E-2</v>
      </c>
      <c r="AI84"/>
      <c r="AJ84"/>
      <c r="AK84" s="247">
        <v>38443</v>
      </c>
      <c r="AL84">
        <v>7.1113626240309022E-2</v>
      </c>
      <c r="AM84"/>
      <c r="AN84"/>
      <c r="AO84" s="247">
        <v>38443</v>
      </c>
      <c r="AP84">
        <v>-0.09</v>
      </c>
      <c r="AQ84"/>
      <c r="AR84"/>
      <c r="AS84"/>
      <c r="AT84"/>
      <c r="AU84"/>
      <c r="AW84" s="247">
        <v>38443</v>
      </c>
      <c r="AX84">
        <v>0.1525</v>
      </c>
      <c r="AY84"/>
      <c r="BA84" s="247">
        <v>38200</v>
      </c>
      <c r="BB84">
        <v>9.5000000000000015E-3</v>
      </c>
      <c r="BC84"/>
      <c r="BE84" s="247">
        <v>38443</v>
      </c>
      <c r="BF84">
        <v>0.23250000000000001</v>
      </c>
      <c r="BG84"/>
      <c r="BI84" s="247">
        <v>38443</v>
      </c>
      <c r="BJ84">
        <v>-5.5E-2</v>
      </c>
      <c r="BK84"/>
      <c r="BM84" s="247">
        <v>38443</v>
      </c>
      <c r="BN84">
        <v>0.17</v>
      </c>
      <c r="BO84"/>
    </row>
    <row r="85" spans="1:67">
      <c r="A85" s="247">
        <v>38473</v>
      </c>
      <c r="B85">
        <v>0.14249999999999999</v>
      </c>
      <c r="C85"/>
      <c r="D85"/>
      <c r="E85" s="247">
        <v>38473</v>
      </c>
      <c r="F85">
        <v>7.7499999999999999E-2</v>
      </c>
      <c r="G85"/>
      <c r="H85"/>
      <c r="I85" s="247">
        <v>38473</v>
      </c>
      <c r="J85">
        <v>0.36499999999999999</v>
      </c>
      <c r="K85"/>
      <c r="L85"/>
      <c r="M85" s="247">
        <v>38473</v>
      </c>
      <c r="N85">
        <v>0.28749999999999998</v>
      </c>
      <c r="O85"/>
      <c r="P85"/>
      <c r="Q85" s="247">
        <v>38473</v>
      </c>
      <c r="R85">
        <v>0.17249999999999999</v>
      </c>
      <c r="S85"/>
      <c r="T85"/>
      <c r="U85" s="247">
        <v>38473</v>
      </c>
      <c r="V85">
        <v>0.16250000000000001</v>
      </c>
      <c r="W85"/>
      <c r="X85"/>
      <c r="Y85" s="247">
        <v>38443</v>
      </c>
      <c r="Z85">
        <v>3.0340000000000003</v>
      </c>
      <c r="AA85"/>
      <c r="AB85"/>
      <c r="AC85" s="247">
        <v>38473</v>
      </c>
      <c r="AD85">
        <v>1.411146551066</v>
      </c>
      <c r="AE85"/>
      <c r="AF85"/>
      <c r="AG85" s="247">
        <v>38473</v>
      </c>
      <c r="AH85">
        <v>6.2075416772235013E-2</v>
      </c>
      <c r="AI85"/>
      <c r="AJ85"/>
      <c r="AK85" s="247">
        <v>38473</v>
      </c>
      <c r="AL85">
        <v>7.1133276772255019E-2</v>
      </c>
      <c r="AM85"/>
      <c r="AN85"/>
      <c r="AO85" s="247">
        <v>38473</v>
      </c>
      <c r="AP85">
        <v>-0.105</v>
      </c>
      <c r="AQ85"/>
      <c r="AR85"/>
      <c r="AS85"/>
      <c r="AT85"/>
      <c r="AU85"/>
      <c r="AW85" s="247">
        <v>38473</v>
      </c>
      <c r="AX85">
        <v>0.14249999999999999</v>
      </c>
      <c r="AY85"/>
      <c r="BA85" s="247">
        <v>38231</v>
      </c>
      <c r="BB85">
        <v>9.5000000000000015E-3</v>
      </c>
      <c r="BC85"/>
      <c r="BE85" s="247">
        <v>38473</v>
      </c>
      <c r="BF85">
        <v>0.23250000000000001</v>
      </c>
      <c r="BG85"/>
      <c r="BI85" s="247">
        <v>38473</v>
      </c>
      <c r="BJ85">
        <v>-5.5E-2</v>
      </c>
      <c r="BK85"/>
      <c r="BM85" s="247">
        <v>38473</v>
      </c>
      <c r="BN85">
        <v>0.17</v>
      </c>
      <c r="BO85"/>
    </row>
    <row r="86" spans="1:67">
      <c r="A86" s="247">
        <v>38504</v>
      </c>
      <c r="B86">
        <v>0.13750000000000001</v>
      </c>
      <c r="C86"/>
      <c r="D86"/>
      <c r="E86" s="247">
        <v>38504</v>
      </c>
      <c r="F86">
        <v>7.2499999999999995E-2</v>
      </c>
      <c r="G86"/>
      <c r="H86"/>
      <c r="I86" s="247">
        <v>38504</v>
      </c>
      <c r="J86">
        <v>0.35499999999999998</v>
      </c>
      <c r="K86"/>
      <c r="L86"/>
      <c r="M86" s="247">
        <v>38504</v>
      </c>
      <c r="N86">
        <v>0.28749999999999998</v>
      </c>
      <c r="O86"/>
      <c r="P86"/>
      <c r="Q86" s="247">
        <v>38504</v>
      </c>
      <c r="R86">
        <v>0.17249999999999999</v>
      </c>
      <c r="S86"/>
      <c r="T86"/>
      <c r="U86" s="247">
        <v>38504</v>
      </c>
      <c r="V86">
        <v>0.16250000000000001</v>
      </c>
      <c r="W86"/>
      <c r="X86"/>
      <c r="Y86" s="247">
        <v>38473</v>
      </c>
      <c r="Z86">
        <v>3.0260000000000002</v>
      </c>
      <c r="AA86"/>
      <c r="AB86"/>
      <c r="AC86" s="247">
        <v>38504</v>
      </c>
      <c r="AD86">
        <v>1.4101166745710001</v>
      </c>
      <c r="AE86"/>
      <c r="AF86"/>
      <c r="AG86" s="247">
        <v>38504</v>
      </c>
      <c r="AH86">
        <v>6.2098583868621021E-2</v>
      </c>
      <c r="AI86"/>
      <c r="AJ86"/>
      <c r="AK86" s="247">
        <v>38504</v>
      </c>
      <c r="AL86">
        <v>7.115358232206602E-2</v>
      </c>
      <c r="AM86"/>
      <c r="AN86"/>
      <c r="AO86" s="247">
        <v>38504</v>
      </c>
      <c r="AP86">
        <v>-0.115</v>
      </c>
      <c r="AQ86"/>
      <c r="AR86"/>
      <c r="AS86"/>
      <c r="AT86"/>
      <c r="AU86"/>
      <c r="AW86" s="247">
        <v>38504</v>
      </c>
      <c r="AX86">
        <v>0.13750000000000001</v>
      </c>
      <c r="AY86"/>
      <c r="BA86" s="247">
        <v>38261</v>
      </c>
      <c r="BB86">
        <v>9.5000000000000015E-3</v>
      </c>
      <c r="BC86"/>
      <c r="BE86" s="247">
        <v>38504</v>
      </c>
      <c r="BF86">
        <v>0.23250000000000001</v>
      </c>
      <c r="BG86"/>
      <c r="BI86" s="247">
        <v>38504</v>
      </c>
      <c r="BJ86">
        <v>-5.5E-2</v>
      </c>
      <c r="BK86"/>
      <c r="BM86" s="247">
        <v>38504</v>
      </c>
      <c r="BN86">
        <v>0.17</v>
      </c>
      <c r="BO86"/>
    </row>
    <row r="87" spans="1:67">
      <c r="A87" s="247">
        <v>38534</v>
      </c>
      <c r="B87">
        <v>0.1275</v>
      </c>
      <c r="C87"/>
      <c r="D87"/>
      <c r="E87" s="247">
        <v>38534</v>
      </c>
      <c r="F87">
        <v>6.25E-2</v>
      </c>
      <c r="G87"/>
      <c r="H87"/>
      <c r="I87" s="247">
        <v>38534</v>
      </c>
      <c r="J87">
        <v>0.39</v>
      </c>
      <c r="K87"/>
      <c r="L87"/>
      <c r="M87" s="247">
        <v>38534</v>
      </c>
      <c r="N87">
        <v>0.3</v>
      </c>
      <c r="O87"/>
      <c r="P87"/>
      <c r="Q87" s="247">
        <v>38534</v>
      </c>
      <c r="R87">
        <v>0.185</v>
      </c>
      <c r="S87"/>
      <c r="T87"/>
      <c r="U87" s="247">
        <v>38534</v>
      </c>
      <c r="V87">
        <v>0.16250000000000001</v>
      </c>
      <c r="W87"/>
      <c r="X87"/>
      <c r="Y87" s="247">
        <v>38504</v>
      </c>
      <c r="Z87">
        <v>3.0580000000000003</v>
      </c>
      <c r="AA87"/>
      <c r="AB87"/>
      <c r="AC87" s="247">
        <v>38534</v>
      </c>
      <c r="AD87">
        <v>1.4091213868380001</v>
      </c>
      <c r="AE87"/>
      <c r="AF87"/>
      <c r="AG87" s="247">
        <v>38534</v>
      </c>
      <c r="AH87">
        <v>6.2121003639486014E-2</v>
      </c>
      <c r="AI87"/>
      <c r="AJ87"/>
      <c r="AK87" s="247">
        <v>38534</v>
      </c>
      <c r="AL87">
        <v>7.1173232854272003E-2</v>
      </c>
      <c r="AM87"/>
      <c r="AN87"/>
      <c r="AO87" s="247">
        <v>38534</v>
      </c>
      <c r="AP87">
        <v>-0.115</v>
      </c>
      <c r="AQ87"/>
      <c r="AR87"/>
      <c r="AS87"/>
      <c r="AT87"/>
      <c r="AU87"/>
      <c r="AW87" s="247">
        <v>38534</v>
      </c>
      <c r="AX87">
        <v>0.1275</v>
      </c>
      <c r="AY87"/>
      <c r="BA87" s="247">
        <v>38292</v>
      </c>
      <c r="BB87">
        <v>0.01</v>
      </c>
      <c r="BC87"/>
      <c r="BE87" s="247">
        <v>38534</v>
      </c>
      <c r="BF87">
        <v>0.23250000000000001</v>
      </c>
      <c r="BG87"/>
      <c r="BI87" s="247">
        <v>38534</v>
      </c>
      <c r="BJ87">
        <v>-5.5E-2</v>
      </c>
      <c r="BK87"/>
      <c r="BM87" s="247">
        <v>38534</v>
      </c>
      <c r="BN87">
        <v>0.17</v>
      </c>
      <c r="BO87"/>
    </row>
    <row r="88" spans="1:67">
      <c r="A88" s="247">
        <v>38565</v>
      </c>
      <c r="B88">
        <v>0.125</v>
      </c>
      <c r="C88"/>
      <c r="D88"/>
      <c r="E88" s="247">
        <v>38565</v>
      </c>
      <c r="F88">
        <v>0.06</v>
      </c>
      <c r="G88"/>
      <c r="H88"/>
      <c r="I88" s="247">
        <v>38565</v>
      </c>
      <c r="J88">
        <v>0.45500000000000002</v>
      </c>
      <c r="K88"/>
      <c r="L88"/>
      <c r="M88" s="247">
        <v>38565</v>
      </c>
      <c r="N88">
        <v>0.3</v>
      </c>
      <c r="O88"/>
      <c r="P88"/>
      <c r="Q88" s="247">
        <v>38565</v>
      </c>
      <c r="R88">
        <v>0.185</v>
      </c>
      <c r="S88"/>
      <c r="T88"/>
      <c r="U88" s="247">
        <v>38565</v>
      </c>
      <c r="V88">
        <v>0.16250000000000001</v>
      </c>
      <c r="W88"/>
      <c r="X88"/>
      <c r="Y88" s="247">
        <v>38534</v>
      </c>
      <c r="Z88">
        <v>3.0580000000000003</v>
      </c>
      <c r="AA88"/>
      <c r="AB88"/>
      <c r="AC88" s="247">
        <v>38565</v>
      </c>
      <c r="AD88">
        <v>1.408062373615</v>
      </c>
      <c r="AE88"/>
      <c r="AF88"/>
      <c r="AG88" s="247">
        <v>38565</v>
      </c>
      <c r="AH88">
        <v>6.2143307697000001E-2</v>
      </c>
      <c r="AI88"/>
      <c r="AJ88"/>
      <c r="AK88" s="247">
        <v>38565</v>
      </c>
      <c r="AL88">
        <v>7.1197345142741023E-2</v>
      </c>
      <c r="AM88"/>
      <c r="AN88"/>
      <c r="AO88" s="247">
        <v>38565</v>
      </c>
      <c r="AP88">
        <v>-0.115</v>
      </c>
      <c r="AQ88"/>
      <c r="AR88"/>
      <c r="AS88"/>
      <c r="AT88"/>
      <c r="AU88"/>
      <c r="AW88" s="247">
        <v>38565</v>
      </c>
      <c r="AX88">
        <v>0.125</v>
      </c>
      <c r="AY88"/>
      <c r="BA88" s="247">
        <v>38322</v>
      </c>
      <c r="BB88">
        <v>0.01</v>
      </c>
      <c r="BC88"/>
      <c r="BE88" s="247">
        <v>38565</v>
      </c>
      <c r="BF88">
        <v>0.23250000000000001</v>
      </c>
      <c r="BG88"/>
      <c r="BI88" s="247">
        <v>38565</v>
      </c>
      <c r="BJ88">
        <v>-5.5E-2</v>
      </c>
      <c r="BK88"/>
      <c r="BM88" s="247">
        <v>38565</v>
      </c>
      <c r="BN88">
        <v>0.17</v>
      </c>
      <c r="BO88"/>
    </row>
    <row r="89" spans="1:67">
      <c r="A89" s="247">
        <v>38596</v>
      </c>
      <c r="B89">
        <v>0.1225</v>
      </c>
      <c r="C89"/>
      <c r="D89"/>
      <c r="E89" s="247">
        <v>38596</v>
      </c>
      <c r="F89">
        <v>5.7500000000000002E-2</v>
      </c>
      <c r="G89"/>
      <c r="H89"/>
      <c r="I89" s="247">
        <v>38596</v>
      </c>
      <c r="J89">
        <v>0.35499999999999998</v>
      </c>
      <c r="K89"/>
      <c r="L89"/>
      <c r="M89" s="247">
        <v>38596</v>
      </c>
      <c r="N89">
        <v>0.28999999999999998</v>
      </c>
      <c r="O89"/>
      <c r="P89"/>
      <c r="Q89" s="247">
        <v>38596</v>
      </c>
      <c r="R89">
        <v>0.16250000000000001</v>
      </c>
      <c r="S89"/>
      <c r="T89"/>
      <c r="U89" s="247">
        <v>38596</v>
      </c>
      <c r="V89">
        <v>0.16250000000000001</v>
      </c>
      <c r="W89"/>
      <c r="X89"/>
      <c r="Y89" s="247">
        <v>38565</v>
      </c>
      <c r="Z89">
        <v>3.1030000000000002</v>
      </c>
      <c r="AA89"/>
      <c r="AB89"/>
      <c r="AC89" s="247">
        <v>38596</v>
      </c>
      <c r="AD89">
        <v>1.4069021266290003</v>
      </c>
      <c r="AE89"/>
      <c r="AF89"/>
      <c r="AG89" s="247">
        <v>38596</v>
      </c>
      <c r="AH89">
        <v>6.2164042592428026E-2</v>
      </c>
      <c r="AI89"/>
      <c r="AJ89"/>
      <c r="AK89" s="247">
        <v>38596</v>
      </c>
      <c r="AL89">
        <v>7.1234509106019014E-2</v>
      </c>
      <c r="AM89"/>
      <c r="AN89"/>
      <c r="AO89" s="247">
        <v>38596</v>
      </c>
      <c r="AP89">
        <v>-0.105</v>
      </c>
      <c r="AQ89"/>
      <c r="AR89"/>
      <c r="AS89"/>
      <c r="AT89"/>
      <c r="AU89"/>
      <c r="AW89" s="247">
        <v>38596</v>
      </c>
      <c r="AX89">
        <v>0.1225</v>
      </c>
      <c r="AY89"/>
      <c r="BA89" s="247">
        <v>38353</v>
      </c>
      <c r="BB89">
        <v>0.01</v>
      </c>
      <c r="BC89"/>
      <c r="BE89" s="247">
        <v>38596</v>
      </c>
      <c r="BF89">
        <v>0.23250000000000001</v>
      </c>
      <c r="BG89"/>
      <c r="BI89" s="247">
        <v>38596</v>
      </c>
      <c r="BJ89">
        <v>-5.5E-2</v>
      </c>
      <c r="BK89"/>
      <c r="BM89" s="247">
        <v>38596</v>
      </c>
      <c r="BN89">
        <v>0.17</v>
      </c>
      <c r="BO89"/>
    </row>
    <row r="90" spans="1:67">
      <c r="A90" s="247">
        <v>38626</v>
      </c>
      <c r="B90">
        <v>0.13750000000000001</v>
      </c>
      <c r="C90"/>
      <c r="D90"/>
      <c r="E90" s="247">
        <v>38626</v>
      </c>
      <c r="F90">
        <v>7.2499999999999995E-2</v>
      </c>
      <c r="G90"/>
      <c r="H90"/>
      <c r="I90" s="247">
        <v>38626</v>
      </c>
      <c r="J90">
        <v>0.42499999999999999</v>
      </c>
      <c r="K90"/>
      <c r="L90"/>
      <c r="M90" s="247">
        <v>38626</v>
      </c>
      <c r="N90">
        <v>0.36249999999999999</v>
      </c>
      <c r="O90"/>
      <c r="P90"/>
      <c r="Q90" s="247">
        <v>38626</v>
      </c>
      <c r="R90">
        <v>0.185</v>
      </c>
      <c r="S90"/>
      <c r="T90"/>
      <c r="U90" s="247">
        <v>38626</v>
      </c>
      <c r="V90">
        <v>0.16500000000000001</v>
      </c>
      <c r="W90"/>
      <c r="X90"/>
      <c r="Y90" s="247">
        <v>38596</v>
      </c>
      <c r="Z90">
        <v>3.0910000000000002</v>
      </c>
      <c r="AA90"/>
      <c r="AB90"/>
      <c r="AC90" s="247">
        <v>38626</v>
      </c>
      <c r="AD90">
        <v>1.4057766359120001</v>
      </c>
      <c r="AE90"/>
      <c r="AF90"/>
      <c r="AG90" s="247">
        <v>38626</v>
      </c>
      <c r="AH90">
        <v>6.2184108620402009E-2</v>
      </c>
      <c r="AI90"/>
      <c r="AJ90"/>
      <c r="AK90" s="247">
        <v>38626</v>
      </c>
      <c r="AL90">
        <v>7.1270474232207004E-2</v>
      </c>
      <c r="AM90"/>
      <c r="AN90"/>
      <c r="AO90" s="247">
        <v>38626</v>
      </c>
      <c r="AP90">
        <v>-0.09</v>
      </c>
      <c r="AQ90"/>
      <c r="AR90"/>
      <c r="AS90"/>
      <c r="AT90"/>
      <c r="AU90"/>
      <c r="AW90" s="247">
        <v>38626</v>
      </c>
      <c r="AX90">
        <v>0.13750000000000001</v>
      </c>
      <c r="AY90"/>
      <c r="BA90" s="247">
        <v>38384</v>
      </c>
      <c r="BB90">
        <v>0.01</v>
      </c>
      <c r="BC90"/>
      <c r="BE90" s="247">
        <v>38626</v>
      </c>
      <c r="BF90">
        <v>0.23</v>
      </c>
      <c r="BG90"/>
      <c r="BI90" s="247">
        <v>38626</v>
      </c>
      <c r="BJ90">
        <v>-5.5E-2</v>
      </c>
      <c r="BK90"/>
      <c r="BM90" s="247">
        <v>38626</v>
      </c>
      <c r="BN90">
        <v>0.17</v>
      </c>
      <c r="BO90"/>
    </row>
    <row r="91" spans="1:67">
      <c r="A91" s="247">
        <v>38657</v>
      </c>
      <c r="B91">
        <v>0.2</v>
      </c>
      <c r="C91"/>
      <c r="D91"/>
      <c r="E91" s="247">
        <v>38657</v>
      </c>
      <c r="F91">
        <v>0.13</v>
      </c>
      <c r="G91"/>
      <c r="H91"/>
      <c r="I91" s="247">
        <v>38657</v>
      </c>
      <c r="J91">
        <v>0.72499999999999998</v>
      </c>
      <c r="K91"/>
      <c r="L91"/>
      <c r="M91" s="247">
        <v>38657</v>
      </c>
      <c r="N91">
        <v>0.45500000000000002</v>
      </c>
      <c r="O91"/>
      <c r="P91"/>
      <c r="Q91" s="247">
        <v>38657</v>
      </c>
      <c r="R91">
        <v>0.28749999999999998</v>
      </c>
      <c r="S91"/>
      <c r="T91"/>
      <c r="U91" s="247">
        <v>38657</v>
      </c>
      <c r="V91">
        <v>0.24</v>
      </c>
      <c r="W91"/>
      <c r="X91"/>
      <c r="Y91" s="247">
        <v>38626</v>
      </c>
      <c r="Z91">
        <v>3.1090000000000004</v>
      </c>
      <c r="AA91"/>
      <c r="AB91"/>
      <c r="AC91" s="247">
        <v>38657</v>
      </c>
      <c r="AD91">
        <v>1.4046108772170005</v>
      </c>
      <c r="AE91"/>
      <c r="AF91"/>
      <c r="AG91" s="247">
        <v>38657</v>
      </c>
      <c r="AH91">
        <v>6.2204843516115001E-2</v>
      </c>
      <c r="AI91"/>
      <c r="AJ91"/>
      <c r="AK91" s="247">
        <v>38657</v>
      </c>
      <c r="AL91">
        <v>7.1307638196383E-2</v>
      </c>
      <c r="AM91"/>
      <c r="AN91"/>
      <c r="AO91" s="247">
        <v>38657</v>
      </c>
      <c r="AP91">
        <v>-2.5000000000000001E-2</v>
      </c>
      <c r="AQ91"/>
      <c r="AR91"/>
      <c r="AS91"/>
      <c r="AT91"/>
      <c r="AU91"/>
      <c r="AW91" s="247">
        <v>38657</v>
      </c>
      <c r="AX91">
        <v>0.2</v>
      </c>
      <c r="AY91"/>
      <c r="BA91" s="247">
        <v>38412</v>
      </c>
      <c r="BB91">
        <v>0.01</v>
      </c>
      <c r="BC91"/>
      <c r="BE91" s="247">
        <v>38657</v>
      </c>
      <c r="BF91">
        <v>0.23</v>
      </c>
      <c r="BG91"/>
      <c r="BI91" s="247">
        <v>38657</v>
      </c>
      <c r="BJ91">
        <v>-0.06</v>
      </c>
      <c r="BK91"/>
      <c r="BM91" s="247">
        <v>38657</v>
      </c>
      <c r="BN91">
        <v>0.29499999999999998</v>
      </c>
      <c r="BO91"/>
    </row>
    <row r="92" spans="1:67">
      <c r="A92" s="247">
        <v>38687</v>
      </c>
      <c r="B92">
        <v>0.24</v>
      </c>
      <c r="C92"/>
      <c r="D92"/>
      <c r="E92" s="247">
        <v>38687</v>
      </c>
      <c r="F92">
        <v>0.17</v>
      </c>
      <c r="G92"/>
      <c r="H92"/>
      <c r="I92" s="247">
        <v>38687</v>
      </c>
      <c r="J92">
        <v>1.23</v>
      </c>
      <c r="K92"/>
      <c r="L92"/>
      <c r="M92" s="247">
        <v>38687</v>
      </c>
      <c r="N92">
        <v>0.79</v>
      </c>
      <c r="O92"/>
      <c r="P92"/>
      <c r="Q92" s="247">
        <v>38687</v>
      </c>
      <c r="R92">
        <v>0.33750000000000002</v>
      </c>
      <c r="S92"/>
      <c r="T92"/>
      <c r="U92" s="247">
        <v>38687</v>
      </c>
      <c r="V92">
        <v>0.29499999999999998</v>
      </c>
      <c r="W92"/>
      <c r="X92"/>
      <c r="Y92" s="247">
        <v>38657</v>
      </c>
      <c r="Z92">
        <v>3.2080000000000002</v>
      </c>
      <c r="AA92"/>
      <c r="AB92"/>
      <c r="AC92" s="247">
        <v>38687</v>
      </c>
      <c r="AD92">
        <v>1.4034800689000002</v>
      </c>
      <c r="AE92"/>
      <c r="AF92"/>
      <c r="AG92" s="247">
        <v>38687</v>
      </c>
      <c r="AH92">
        <v>6.2224909544361016E-2</v>
      </c>
      <c r="AI92"/>
      <c r="AJ92"/>
      <c r="AK92" s="247">
        <v>38687</v>
      </c>
      <c r="AL92">
        <v>7.1343603323439031E-2</v>
      </c>
      <c r="AM92"/>
      <c r="AN92"/>
      <c r="AO92" s="247">
        <v>38687</v>
      </c>
      <c r="AP92">
        <v>-1.7500000000000002E-2</v>
      </c>
      <c r="AQ92"/>
      <c r="AR92"/>
      <c r="AS92"/>
      <c r="AT92"/>
      <c r="AU92"/>
      <c r="AW92" s="247">
        <v>38687</v>
      </c>
      <c r="AX92">
        <v>0.24</v>
      </c>
      <c r="AY92"/>
      <c r="BA92" s="247">
        <v>38443</v>
      </c>
      <c r="BB92">
        <v>1.0500000000000001E-2</v>
      </c>
      <c r="BC92"/>
      <c r="BE92" s="247">
        <v>38687</v>
      </c>
      <c r="BF92">
        <v>0.23250000000000001</v>
      </c>
      <c r="BG92"/>
      <c r="BI92" s="247">
        <v>38687</v>
      </c>
      <c r="BJ92">
        <v>-0.06</v>
      </c>
      <c r="BK92"/>
      <c r="BM92" s="247">
        <v>38687</v>
      </c>
      <c r="BN92">
        <v>0.3</v>
      </c>
      <c r="BO92"/>
    </row>
    <row r="93" spans="1:67">
      <c r="A93" s="247">
        <v>38718</v>
      </c>
      <c r="B93">
        <v>0.2525</v>
      </c>
      <c r="C93"/>
      <c r="D93"/>
      <c r="E93" s="247">
        <v>38718</v>
      </c>
      <c r="F93">
        <v>0.215</v>
      </c>
      <c r="G93"/>
      <c r="H93"/>
      <c r="I93" s="247">
        <v>38718</v>
      </c>
      <c r="J93">
        <v>1.575</v>
      </c>
      <c r="K93"/>
      <c r="L93"/>
      <c r="M93" s="247">
        <v>38718</v>
      </c>
      <c r="N93">
        <v>0.95499999999999996</v>
      </c>
      <c r="O93"/>
      <c r="P93"/>
      <c r="Q93" s="247">
        <v>38718</v>
      </c>
      <c r="R93">
        <v>0.4375</v>
      </c>
      <c r="S93"/>
      <c r="T93"/>
      <c r="U93" s="247">
        <v>38718</v>
      </c>
      <c r="V93">
        <v>0.34250000000000003</v>
      </c>
      <c r="W93"/>
      <c r="X93"/>
      <c r="Y93" s="247">
        <v>38687</v>
      </c>
      <c r="Z93">
        <v>3.3069999999999999</v>
      </c>
      <c r="AA93"/>
      <c r="AB93"/>
      <c r="AC93" s="247">
        <v>38718</v>
      </c>
      <c r="AD93">
        <v>1.4023088322290003</v>
      </c>
      <c r="AE93"/>
      <c r="AF93"/>
      <c r="AG93" s="247">
        <v>38718</v>
      </c>
      <c r="AH93">
        <v>6.2245644440355012E-2</v>
      </c>
      <c r="AI93"/>
      <c r="AJ93"/>
      <c r="AK93" s="247">
        <v>38718</v>
      </c>
      <c r="AL93">
        <v>7.1380767288514002E-2</v>
      </c>
      <c r="AM93"/>
      <c r="AN93"/>
      <c r="AO93" s="247">
        <v>38718</v>
      </c>
      <c r="AP93">
        <v>-2.5000000000000001E-3</v>
      </c>
      <c r="AQ93"/>
      <c r="AR93"/>
      <c r="AS93"/>
      <c r="AT93"/>
      <c r="AU93"/>
      <c r="AW93" s="247">
        <v>38718</v>
      </c>
      <c r="AX93">
        <v>0.2525</v>
      </c>
      <c r="AY93"/>
      <c r="BA93" s="247">
        <v>38473</v>
      </c>
      <c r="BB93">
        <v>1.0500000000000001E-2</v>
      </c>
      <c r="BC93"/>
      <c r="BE93" s="247">
        <v>38718</v>
      </c>
      <c r="BF93">
        <v>0.23499999999999999</v>
      </c>
      <c r="BG93"/>
      <c r="BI93" s="247">
        <v>38718</v>
      </c>
      <c r="BJ93">
        <v>-0.06</v>
      </c>
      <c r="BK93"/>
      <c r="BM93" s="247">
        <v>38718</v>
      </c>
      <c r="BN93">
        <v>0.32</v>
      </c>
      <c r="BO93"/>
    </row>
    <row r="94" spans="1:67">
      <c r="A94" s="247">
        <v>38749</v>
      </c>
      <c r="B94">
        <v>0.23</v>
      </c>
      <c r="C94"/>
      <c r="D94"/>
      <c r="E94" s="247">
        <v>38749</v>
      </c>
      <c r="F94">
        <v>0.19</v>
      </c>
      <c r="G94"/>
      <c r="H94"/>
      <c r="I94" s="247">
        <v>38749</v>
      </c>
      <c r="J94">
        <v>1.4950000000000001</v>
      </c>
      <c r="K94"/>
      <c r="L94"/>
      <c r="M94" s="247">
        <v>38749</v>
      </c>
      <c r="N94">
        <v>0.94499999999999995</v>
      </c>
      <c r="O94"/>
      <c r="P94"/>
      <c r="Q94" s="247">
        <v>38749</v>
      </c>
      <c r="R94">
        <v>0.435</v>
      </c>
      <c r="S94"/>
      <c r="T94"/>
      <c r="U94" s="247">
        <v>38749</v>
      </c>
      <c r="V94">
        <v>0.33750000000000002</v>
      </c>
      <c r="W94"/>
      <c r="X94"/>
      <c r="Y94" s="247">
        <v>38718</v>
      </c>
      <c r="Z94">
        <v>3.4360000000000004</v>
      </c>
      <c r="AA94"/>
      <c r="AB94"/>
      <c r="AC94" s="247">
        <v>38749</v>
      </c>
      <c r="AD94">
        <v>1.4011348246340001</v>
      </c>
      <c r="AE94"/>
      <c r="AF94"/>
      <c r="AG94" s="247">
        <v>38749</v>
      </c>
      <c r="AH94">
        <v>6.2266379336492012E-2</v>
      </c>
      <c r="AI94"/>
      <c r="AJ94"/>
      <c r="AK94" s="247">
        <v>38749</v>
      </c>
      <c r="AL94">
        <v>7.1417931254044012E-2</v>
      </c>
      <c r="AM94"/>
      <c r="AN94"/>
      <c r="AO94" s="247">
        <v>38749</v>
      </c>
      <c r="AP94">
        <v>-2.5000000000000001E-3</v>
      </c>
      <c r="AQ94"/>
      <c r="AR94"/>
      <c r="AS94"/>
      <c r="AT94"/>
      <c r="AU94"/>
      <c r="AW94" s="247">
        <v>38749</v>
      </c>
      <c r="AX94">
        <v>0.23</v>
      </c>
      <c r="AY94"/>
      <c r="BA94" s="247">
        <v>38504</v>
      </c>
      <c r="BB94">
        <v>1.0500000000000001E-2</v>
      </c>
      <c r="BC94"/>
      <c r="BE94" s="247">
        <v>38749</v>
      </c>
      <c r="BF94">
        <v>0.23</v>
      </c>
      <c r="BG94"/>
      <c r="BI94" s="247">
        <v>38749</v>
      </c>
      <c r="BJ94">
        <v>-0.06</v>
      </c>
      <c r="BK94"/>
      <c r="BM94" s="247">
        <v>38749</v>
      </c>
      <c r="BN94">
        <v>0.35</v>
      </c>
      <c r="BO94"/>
    </row>
    <row r="95" spans="1:67">
      <c r="A95" s="247">
        <v>38777</v>
      </c>
      <c r="B95">
        <v>0.22750000000000001</v>
      </c>
      <c r="C95"/>
      <c r="D95"/>
      <c r="E95" s="247">
        <v>38777</v>
      </c>
      <c r="F95">
        <v>0.1875</v>
      </c>
      <c r="G95"/>
      <c r="H95"/>
      <c r="I95" s="247">
        <v>38777</v>
      </c>
      <c r="J95">
        <v>0.89500000000000002</v>
      </c>
      <c r="K95"/>
      <c r="L95"/>
      <c r="M95" s="247">
        <v>38777</v>
      </c>
      <c r="N95">
        <v>0.60250000000000004</v>
      </c>
      <c r="O95"/>
      <c r="P95"/>
      <c r="Q95" s="247">
        <v>38777</v>
      </c>
      <c r="R95">
        <v>0.30249999999999999</v>
      </c>
      <c r="S95"/>
      <c r="T95"/>
      <c r="U95" s="247">
        <v>38777</v>
      </c>
      <c r="V95">
        <v>0.26</v>
      </c>
      <c r="W95"/>
      <c r="X95"/>
      <c r="Y95" s="247">
        <v>38749</v>
      </c>
      <c r="Z95">
        <v>3.3180000000000001</v>
      </c>
      <c r="AA95"/>
      <c r="AB95"/>
      <c r="AC95" s="247">
        <v>38777</v>
      </c>
      <c r="AD95">
        <v>1.4000720562910001</v>
      </c>
      <c r="AE95"/>
      <c r="AF95"/>
      <c r="AG95" s="247">
        <v>38777</v>
      </c>
      <c r="AH95">
        <v>6.2285107629899007E-2</v>
      </c>
      <c r="AI95"/>
      <c r="AJ95"/>
      <c r="AK95" s="247">
        <v>38777</v>
      </c>
      <c r="AL95">
        <v>7.145149870717403E-2</v>
      </c>
      <c r="AM95"/>
      <c r="AN95"/>
      <c r="AO95" s="247">
        <v>38777</v>
      </c>
      <c r="AP95">
        <v>-2.5000000000000001E-3</v>
      </c>
      <c r="AQ95"/>
      <c r="AR95"/>
      <c r="AS95"/>
      <c r="AT95"/>
      <c r="AU95"/>
      <c r="AW95" s="247">
        <v>38777</v>
      </c>
      <c r="AX95">
        <v>0.22750000000000001</v>
      </c>
      <c r="AY95"/>
      <c r="BA95" s="247">
        <v>38534</v>
      </c>
      <c r="BB95">
        <v>1.0500000000000001E-2</v>
      </c>
      <c r="BC95"/>
      <c r="BE95" s="247">
        <v>38777</v>
      </c>
      <c r="BF95">
        <v>0.19</v>
      </c>
      <c r="BG95"/>
      <c r="BI95" s="247">
        <v>38777</v>
      </c>
      <c r="BJ95">
        <v>-0.06</v>
      </c>
      <c r="BK95"/>
      <c r="BM95" s="247">
        <v>38777</v>
      </c>
      <c r="BN95">
        <v>0.35</v>
      </c>
      <c r="BO95"/>
    </row>
    <row r="96" spans="1:67">
      <c r="A96" s="247">
        <v>38808</v>
      </c>
      <c r="B96">
        <v>0.155</v>
      </c>
      <c r="C96"/>
      <c r="D96"/>
      <c r="E96" s="247">
        <v>38808</v>
      </c>
      <c r="F96">
        <v>8.7499999999999994E-2</v>
      </c>
      <c r="G96"/>
      <c r="H96"/>
      <c r="I96" s="247">
        <v>38808</v>
      </c>
      <c r="J96">
        <v>0.45</v>
      </c>
      <c r="K96"/>
      <c r="L96"/>
      <c r="M96" s="247">
        <v>38808</v>
      </c>
      <c r="N96">
        <v>0.35499999999999998</v>
      </c>
      <c r="O96"/>
      <c r="P96"/>
      <c r="Q96" s="247">
        <v>38808</v>
      </c>
      <c r="R96">
        <v>0.19750000000000001</v>
      </c>
      <c r="S96"/>
      <c r="T96"/>
      <c r="U96" s="247">
        <v>38808</v>
      </c>
      <c r="V96">
        <v>0.17749999999999999</v>
      </c>
      <c r="W96"/>
      <c r="X96"/>
      <c r="Y96" s="247">
        <v>38777</v>
      </c>
      <c r="Z96">
        <v>3.1869999999999998</v>
      </c>
      <c r="AA96"/>
      <c r="AB96"/>
      <c r="AC96" s="247">
        <v>38808</v>
      </c>
      <c r="AD96">
        <v>1.3988927992020004</v>
      </c>
      <c r="AE96"/>
      <c r="AF96"/>
      <c r="AG96" s="247">
        <v>38808</v>
      </c>
      <c r="AH96">
        <v>6.2305842526308004E-2</v>
      </c>
      <c r="AI96"/>
      <c r="AJ96"/>
      <c r="AK96" s="247">
        <v>38808</v>
      </c>
      <c r="AL96">
        <v>7.1488662673574024E-2</v>
      </c>
      <c r="AM96"/>
      <c r="AN96"/>
      <c r="AO96" s="247">
        <v>38808</v>
      </c>
      <c r="AP96">
        <v>-0.13</v>
      </c>
      <c r="AQ96"/>
      <c r="AR96"/>
      <c r="AS96"/>
      <c r="AT96"/>
      <c r="AU96"/>
      <c r="AW96" s="247">
        <v>38808</v>
      </c>
      <c r="AX96">
        <v>0.155</v>
      </c>
      <c r="AY96"/>
      <c r="BA96" s="247">
        <v>38565</v>
      </c>
      <c r="BB96">
        <v>1.0500000000000001E-2</v>
      </c>
      <c r="BC96"/>
      <c r="BE96" s="247">
        <v>38808</v>
      </c>
      <c r="BF96">
        <v>0.1575</v>
      </c>
      <c r="BG96"/>
      <c r="BI96" s="247">
        <v>38808</v>
      </c>
      <c r="BJ96">
        <v>-5.7500000000000002E-2</v>
      </c>
      <c r="BK96"/>
      <c r="BM96" s="247">
        <v>38808</v>
      </c>
      <c r="BN96">
        <v>0.17</v>
      </c>
      <c r="BO96"/>
    </row>
    <row r="97" spans="1:67">
      <c r="A97" s="247">
        <v>38838</v>
      </c>
      <c r="B97">
        <v>0.14499999999999999</v>
      </c>
      <c r="C97"/>
      <c r="D97"/>
      <c r="E97" s="247">
        <v>38838</v>
      </c>
      <c r="F97">
        <v>9.7500000000000003E-2</v>
      </c>
      <c r="G97"/>
      <c r="H97"/>
      <c r="I97" s="247">
        <v>38838</v>
      </c>
      <c r="J97">
        <v>0.36499999999999999</v>
      </c>
      <c r="K97"/>
      <c r="L97"/>
      <c r="M97" s="247">
        <v>38838</v>
      </c>
      <c r="N97">
        <v>0.28749999999999998</v>
      </c>
      <c r="O97"/>
      <c r="P97"/>
      <c r="Q97" s="247">
        <v>38838</v>
      </c>
      <c r="R97">
        <v>0.17249999999999999</v>
      </c>
      <c r="S97"/>
      <c r="T97"/>
      <c r="U97" s="247">
        <v>38838</v>
      </c>
      <c r="V97">
        <v>0.16250000000000001</v>
      </c>
      <c r="W97"/>
      <c r="X97"/>
      <c r="Y97" s="247">
        <v>38808</v>
      </c>
      <c r="Z97">
        <v>3.0560000000000005</v>
      </c>
      <c r="AA97"/>
      <c r="AB97"/>
      <c r="AC97" s="247">
        <v>38838</v>
      </c>
      <c r="AD97">
        <v>1.3977489685270001</v>
      </c>
      <c r="AE97"/>
      <c r="AF97"/>
      <c r="AG97" s="247">
        <v>38838</v>
      </c>
      <c r="AH97">
        <v>6.2325908555226017E-2</v>
      </c>
      <c r="AI97"/>
      <c r="AJ97"/>
      <c r="AK97" s="247">
        <v>38838</v>
      </c>
      <c r="AL97">
        <v>7.1524627802781016E-2</v>
      </c>
      <c r="AM97"/>
      <c r="AN97"/>
      <c r="AO97" s="247">
        <v>38838</v>
      </c>
      <c r="AP97">
        <v>-0.14499999999999999</v>
      </c>
      <c r="AQ97"/>
      <c r="AR97"/>
      <c r="AS97"/>
      <c r="AT97"/>
      <c r="AU97"/>
      <c r="AW97" s="247">
        <v>38838</v>
      </c>
      <c r="AX97">
        <v>0.14499999999999999</v>
      </c>
      <c r="AY97"/>
      <c r="BA97" s="247">
        <v>38596</v>
      </c>
      <c r="BB97">
        <v>1.0500000000000001E-2</v>
      </c>
      <c r="BC97"/>
      <c r="BE97" s="247">
        <v>38838</v>
      </c>
      <c r="BF97">
        <v>0.1575</v>
      </c>
      <c r="BG97"/>
      <c r="BI97" s="247">
        <v>38838</v>
      </c>
      <c r="BJ97">
        <v>-5.7500000000000002E-2</v>
      </c>
      <c r="BK97"/>
      <c r="BM97" s="247">
        <v>38838</v>
      </c>
      <c r="BN97">
        <v>0.17</v>
      </c>
      <c r="BO97"/>
    </row>
    <row r="98" spans="1:67">
      <c r="A98" s="247">
        <v>38869</v>
      </c>
      <c r="B98">
        <v>0.14000000000000001</v>
      </c>
      <c r="C98"/>
      <c r="D98"/>
      <c r="E98" s="247">
        <v>38869</v>
      </c>
      <c r="F98">
        <v>9.2499999999999999E-2</v>
      </c>
      <c r="G98"/>
      <c r="H98"/>
      <c r="I98" s="247">
        <v>38869</v>
      </c>
      <c r="J98">
        <v>0.35499999999999998</v>
      </c>
      <c r="K98"/>
      <c r="L98"/>
      <c r="M98" s="247">
        <v>38869</v>
      </c>
      <c r="N98">
        <v>0.28749999999999998</v>
      </c>
      <c r="O98"/>
      <c r="P98"/>
      <c r="Q98" s="247">
        <v>38869</v>
      </c>
      <c r="R98">
        <v>0.17249999999999999</v>
      </c>
      <c r="S98"/>
      <c r="T98"/>
      <c r="U98" s="247">
        <v>38869</v>
      </c>
      <c r="V98">
        <v>0.16250000000000001</v>
      </c>
      <c r="W98"/>
      <c r="X98"/>
      <c r="Y98" s="247">
        <v>38838</v>
      </c>
      <c r="Z98">
        <v>3.0490000000000004</v>
      </c>
      <c r="AA98"/>
      <c r="AB98"/>
      <c r="AC98" s="247">
        <v>38869</v>
      </c>
      <c r="AD98">
        <v>1.3965643174470004</v>
      </c>
      <c r="AE98"/>
      <c r="AF98"/>
      <c r="AG98" s="247">
        <v>38869</v>
      </c>
      <c r="AH98">
        <v>6.2346643451915006E-2</v>
      </c>
      <c r="AI98"/>
      <c r="AJ98"/>
      <c r="AK98" s="247">
        <v>38869</v>
      </c>
      <c r="AL98">
        <v>7.1561791770079014E-2</v>
      </c>
      <c r="AM98"/>
      <c r="AN98"/>
      <c r="AO98" s="247">
        <v>38869</v>
      </c>
      <c r="AP98">
        <v>-0.155</v>
      </c>
      <c r="AQ98"/>
      <c r="AR98"/>
      <c r="AS98"/>
      <c r="AT98"/>
      <c r="AU98"/>
      <c r="AW98" s="247">
        <v>38869</v>
      </c>
      <c r="AX98">
        <v>0.14000000000000001</v>
      </c>
      <c r="AY98"/>
      <c r="BA98" s="247">
        <v>38626</v>
      </c>
      <c r="BB98">
        <v>1.0500000000000001E-2</v>
      </c>
      <c r="BC98"/>
      <c r="BE98" s="247">
        <v>38869</v>
      </c>
      <c r="BF98">
        <v>0.1575</v>
      </c>
      <c r="BG98"/>
      <c r="BI98" s="247">
        <v>38869</v>
      </c>
      <c r="BJ98">
        <v>-5.7500000000000002E-2</v>
      </c>
      <c r="BK98"/>
      <c r="BM98" s="247">
        <v>38869</v>
      </c>
      <c r="BN98">
        <v>0.17</v>
      </c>
      <c r="BO98"/>
    </row>
    <row r="99" spans="1:67">
      <c r="A99" s="247">
        <v>38899</v>
      </c>
      <c r="B99">
        <v>0.13</v>
      </c>
      <c r="C99"/>
      <c r="D99"/>
      <c r="E99" s="247">
        <v>38899</v>
      </c>
      <c r="F99">
        <v>8.2500000000000004E-2</v>
      </c>
      <c r="G99"/>
      <c r="H99"/>
      <c r="I99" s="247">
        <v>38899</v>
      </c>
      <c r="J99">
        <v>0.39</v>
      </c>
      <c r="K99"/>
      <c r="L99"/>
      <c r="M99" s="247">
        <v>38899</v>
      </c>
      <c r="N99">
        <v>0.3</v>
      </c>
      <c r="O99"/>
      <c r="P99"/>
      <c r="Q99" s="247">
        <v>38899</v>
      </c>
      <c r="R99">
        <v>0.185</v>
      </c>
      <c r="S99"/>
      <c r="T99"/>
      <c r="U99" s="247">
        <v>38899</v>
      </c>
      <c r="V99">
        <v>0.16250000000000001</v>
      </c>
      <c r="W99"/>
      <c r="X99"/>
      <c r="Y99" s="247">
        <v>38869</v>
      </c>
      <c r="Z99">
        <v>3.0819999999999999</v>
      </c>
      <c r="AA99"/>
      <c r="AB99"/>
      <c r="AC99" s="247">
        <v>38899</v>
      </c>
      <c r="AD99">
        <v>1.3954152832750004</v>
      </c>
      <c r="AE99"/>
      <c r="AF99"/>
      <c r="AG99" s="247">
        <v>38899</v>
      </c>
      <c r="AH99">
        <v>6.2366709481105016E-2</v>
      </c>
      <c r="AI99"/>
      <c r="AJ99"/>
      <c r="AK99" s="247">
        <v>38899</v>
      </c>
      <c r="AL99">
        <v>7.1597756900156032E-2</v>
      </c>
      <c r="AM99"/>
      <c r="AN99"/>
      <c r="AO99" s="247">
        <v>38899</v>
      </c>
      <c r="AP99">
        <v>-0.155</v>
      </c>
      <c r="AQ99"/>
      <c r="AR99"/>
      <c r="AS99"/>
      <c r="AT99"/>
      <c r="AU99"/>
      <c r="AW99" s="247">
        <v>38899</v>
      </c>
      <c r="AX99">
        <v>0.13</v>
      </c>
      <c r="AY99"/>
      <c r="BA99" s="247">
        <v>38657</v>
      </c>
      <c r="BB99">
        <v>0.01</v>
      </c>
      <c r="BC99"/>
      <c r="BE99" s="247">
        <v>38899</v>
      </c>
      <c r="BF99">
        <v>0.1575</v>
      </c>
      <c r="BG99"/>
      <c r="BI99" s="247">
        <v>38899</v>
      </c>
      <c r="BJ99">
        <v>-5.7500000000000002E-2</v>
      </c>
      <c r="BK99"/>
      <c r="BM99" s="247">
        <v>38899</v>
      </c>
      <c r="BN99">
        <v>0.17</v>
      </c>
      <c r="BO99"/>
    </row>
    <row r="100" spans="1:67">
      <c r="A100" s="247">
        <v>38930</v>
      </c>
      <c r="B100">
        <v>0.1275</v>
      </c>
      <c r="C100"/>
      <c r="D100"/>
      <c r="E100" s="247">
        <v>38930</v>
      </c>
      <c r="F100">
        <v>0.08</v>
      </c>
      <c r="G100"/>
      <c r="H100"/>
      <c r="I100" s="247">
        <v>38930</v>
      </c>
      <c r="J100">
        <v>0.45500000000000002</v>
      </c>
      <c r="K100"/>
      <c r="L100"/>
      <c r="M100" s="247">
        <v>38930</v>
      </c>
      <c r="N100">
        <v>0.3</v>
      </c>
      <c r="O100"/>
      <c r="P100"/>
      <c r="Q100" s="247">
        <v>38930</v>
      </c>
      <c r="R100">
        <v>0.185</v>
      </c>
      <c r="S100"/>
      <c r="T100"/>
      <c r="U100" s="247">
        <v>38930</v>
      </c>
      <c r="V100">
        <v>0.16250000000000001</v>
      </c>
      <c r="W100"/>
      <c r="X100"/>
      <c r="Y100" s="247">
        <v>38899</v>
      </c>
      <c r="Z100">
        <v>3.0819999999999999</v>
      </c>
      <c r="AA100"/>
      <c r="AB100"/>
      <c r="AC100" s="247">
        <v>38930</v>
      </c>
      <c r="AD100">
        <v>1.394225272321</v>
      </c>
      <c r="AE100"/>
      <c r="AF100"/>
      <c r="AG100" s="247">
        <v>38930</v>
      </c>
      <c r="AH100">
        <v>6.2387444378075009E-2</v>
      </c>
      <c r="AI100"/>
      <c r="AJ100"/>
      <c r="AK100" s="247">
        <v>38930</v>
      </c>
      <c r="AL100">
        <v>7.1634920868351021E-2</v>
      </c>
      <c r="AM100"/>
      <c r="AN100"/>
      <c r="AO100" s="247">
        <v>38930</v>
      </c>
      <c r="AP100">
        <v>-0.155</v>
      </c>
      <c r="AQ100"/>
      <c r="AR100"/>
      <c r="AS100"/>
      <c r="AT100"/>
      <c r="AU100"/>
      <c r="AW100" s="247">
        <v>38930</v>
      </c>
      <c r="AX100">
        <v>0.1275</v>
      </c>
      <c r="AY100"/>
      <c r="BA100" s="247">
        <v>38687</v>
      </c>
      <c r="BB100">
        <v>0.01</v>
      </c>
      <c r="BC100"/>
      <c r="BE100" s="247">
        <v>38930</v>
      </c>
      <c r="BF100">
        <v>0.1575</v>
      </c>
      <c r="BG100"/>
      <c r="BI100" s="247">
        <v>38930</v>
      </c>
      <c r="BJ100">
        <v>-5.7500000000000002E-2</v>
      </c>
      <c r="BK100"/>
      <c r="BM100" s="247">
        <v>38930</v>
      </c>
      <c r="BN100">
        <v>0.17</v>
      </c>
      <c r="BO100"/>
    </row>
    <row r="101" spans="1:67">
      <c r="A101" s="247">
        <v>38961</v>
      </c>
      <c r="B101">
        <v>0.125</v>
      </c>
      <c r="C101"/>
      <c r="D101"/>
      <c r="E101" s="247">
        <v>38961</v>
      </c>
      <c r="F101">
        <v>7.7499999999999999E-2</v>
      </c>
      <c r="G101"/>
      <c r="H101"/>
      <c r="I101" s="247">
        <v>38961</v>
      </c>
      <c r="J101">
        <v>0.35499999999999998</v>
      </c>
      <c r="K101"/>
      <c r="L101"/>
      <c r="M101" s="247">
        <v>38961</v>
      </c>
      <c r="N101">
        <v>0.28999999999999998</v>
      </c>
      <c r="O101"/>
      <c r="P101"/>
      <c r="Q101" s="247">
        <v>38961</v>
      </c>
      <c r="R101">
        <v>0.16250000000000001</v>
      </c>
      <c r="S101"/>
      <c r="T101"/>
      <c r="U101" s="247">
        <v>38961</v>
      </c>
      <c r="V101">
        <v>0.16250000000000001</v>
      </c>
      <c r="W101"/>
      <c r="X101"/>
      <c r="Y101" s="247">
        <v>38930</v>
      </c>
      <c r="Z101">
        <v>3.1269999999999998</v>
      </c>
      <c r="AA101"/>
      <c r="AB101"/>
      <c r="AC101" s="247">
        <v>38961</v>
      </c>
      <c r="AD101">
        <v>1.3930325506050005</v>
      </c>
      <c r="AE101"/>
      <c r="AF101"/>
      <c r="AG101" s="247">
        <v>38961</v>
      </c>
      <c r="AH101">
        <v>6.2408179275187999E-2</v>
      </c>
      <c r="AI101"/>
      <c r="AJ101"/>
      <c r="AK101" s="247">
        <v>38961</v>
      </c>
      <c r="AL101">
        <v>7.1672084837003019E-2</v>
      </c>
      <c r="AM101"/>
      <c r="AN101"/>
      <c r="AO101" s="247">
        <v>38961</v>
      </c>
      <c r="AP101">
        <v>-0.14499999999999999</v>
      </c>
      <c r="AQ101"/>
      <c r="AR101"/>
      <c r="AS101"/>
      <c r="AT101"/>
      <c r="AU101"/>
      <c r="AW101" s="247">
        <v>38961</v>
      </c>
      <c r="AX101">
        <v>0.125</v>
      </c>
      <c r="AY101"/>
      <c r="BA101" s="247">
        <v>38718</v>
      </c>
      <c r="BB101">
        <v>0.01</v>
      </c>
      <c r="BC101"/>
      <c r="BE101" s="247">
        <v>38961</v>
      </c>
      <c r="BF101">
        <v>0.1575</v>
      </c>
      <c r="BG101"/>
      <c r="BI101" s="247">
        <v>38961</v>
      </c>
      <c r="BJ101">
        <v>-5.7500000000000002E-2</v>
      </c>
      <c r="BK101"/>
      <c r="BM101" s="247">
        <v>38961</v>
      </c>
      <c r="BN101">
        <v>0.17</v>
      </c>
      <c r="BO101"/>
    </row>
    <row r="102" spans="1:67">
      <c r="A102" s="247">
        <v>38991</v>
      </c>
      <c r="B102">
        <v>0.14000000000000001</v>
      </c>
      <c r="C102"/>
      <c r="D102"/>
      <c r="E102" s="247">
        <v>38991</v>
      </c>
      <c r="F102">
        <v>9.2499999999999999E-2</v>
      </c>
      <c r="G102"/>
      <c r="H102"/>
      <c r="I102" s="247">
        <v>38991</v>
      </c>
      <c r="J102">
        <v>0.42499999999999999</v>
      </c>
      <c r="K102"/>
      <c r="L102"/>
      <c r="M102" s="247">
        <v>38991</v>
      </c>
      <c r="N102">
        <v>0.36249999999999999</v>
      </c>
      <c r="O102"/>
      <c r="P102"/>
      <c r="Q102" s="247">
        <v>38991</v>
      </c>
      <c r="R102">
        <v>0.185</v>
      </c>
      <c r="S102"/>
      <c r="T102"/>
      <c r="U102" s="247">
        <v>38991</v>
      </c>
      <c r="V102">
        <v>0.16500000000000001</v>
      </c>
      <c r="W102"/>
      <c r="X102"/>
      <c r="Y102" s="247">
        <v>38961</v>
      </c>
      <c r="Z102">
        <v>3.1140000000000003</v>
      </c>
      <c r="AA102"/>
      <c r="AB102"/>
      <c r="AC102" s="247">
        <v>38991</v>
      </c>
      <c r="AD102">
        <v>1.3918757311140002</v>
      </c>
      <c r="AE102"/>
      <c r="AF102"/>
      <c r="AG102" s="247">
        <v>38991</v>
      </c>
      <c r="AH102">
        <v>6.2428245304787008E-2</v>
      </c>
      <c r="AI102"/>
      <c r="AJ102"/>
      <c r="AK102" s="247">
        <v>38991</v>
      </c>
      <c r="AL102">
        <v>7.1708049968391016E-2</v>
      </c>
      <c r="AM102"/>
      <c r="AN102"/>
      <c r="AO102" s="247">
        <v>38991</v>
      </c>
      <c r="AP102">
        <v>-0.13</v>
      </c>
      <c r="AQ102"/>
      <c r="AR102"/>
      <c r="AS102"/>
      <c r="AT102"/>
      <c r="AU102"/>
      <c r="AW102" s="247">
        <v>38991</v>
      </c>
      <c r="AX102">
        <v>0.14000000000000001</v>
      </c>
      <c r="AY102"/>
      <c r="BA102" s="247">
        <v>38749</v>
      </c>
      <c r="BB102">
        <v>0.01</v>
      </c>
      <c r="BC102"/>
      <c r="BE102" s="247">
        <v>38991</v>
      </c>
      <c r="BF102">
        <v>0.1575</v>
      </c>
      <c r="BG102"/>
      <c r="BI102" s="247">
        <v>38991</v>
      </c>
      <c r="BJ102">
        <v>-5.7500000000000002E-2</v>
      </c>
      <c r="BK102"/>
      <c r="BM102" s="247">
        <v>38991</v>
      </c>
      <c r="BN102">
        <v>0.17</v>
      </c>
      <c r="BO102"/>
    </row>
    <row r="103" spans="1:67">
      <c r="A103" s="247">
        <v>39022</v>
      </c>
      <c r="B103">
        <v>0.20250000000000001</v>
      </c>
      <c r="C103"/>
      <c r="D103"/>
      <c r="E103" s="247">
        <v>39022</v>
      </c>
      <c r="F103">
        <v>0.13500000000000001</v>
      </c>
      <c r="G103"/>
      <c r="H103"/>
      <c r="I103" s="247">
        <v>39022</v>
      </c>
      <c r="J103">
        <v>0.72499999999999998</v>
      </c>
      <c r="K103"/>
      <c r="L103"/>
      <c r="M103" s="247">
        <v>39022</v>
      </c>
      <c r="N103">
        <v>0.45500000000000002</v>
      </c>
      <c r="O103"/>
      <c r="P103"/>
      <c r="Q103" s="247">
        <v>39022</v>
      </c>
      <c r="R103">
        <v>0.28749999999999998</v>
      </c>
      <c r="S103"/>
      <c r="T103"/>
      <c r="U103" s="247">
        <v>39022</v>
      </c>
      <c r="V103">
        <v>0.24</v>
      </c>
      <c r="W103"/>
      <c r="X103"/>
      <c r="Y103" s="247">
        <v>38991</v>
      </c>
      <c r="Z103">
        <v>3.1310000000000002</v>
      </c>
      <c r="AA103"/>
      <c r="AB103"/>
      <c r="AC103" s="247">
        <v>39022</v>
      </c>
      <c r="AD103">
        <v>1.3906777011770002</v>
      </c>
      <c r="AE103"/>
      <c r="AF103"/>
      <c r="AG103" s="247">
        <v>39022</v>
      </c>
      <c r="AH103">
        <v>6.2448980202181009E-2</v>
      </c>
      <c r="AI103"/>
      <c r="AJ103"/>
      <c r="AK103" s="247">
        <v>39022</v>
      </c>
      <c r="AL103">
        <v>7.1745213937940006E-2</v>
      </c>
      <c r="AM103"/>
      <c r="AN103"/>
      <c r="AO103" s="247">
        <v>39022</v>
      </c>
      <c r="AP103">
        <v>-9.2499999999999999E-2</v>
      </c>
      <c r="AQ103"/>
      <c r="AR103"/>
      <c r="AS103"/>
      <c r="AT103"/>
      <c r="AU103"/>
      <c r="AW103" s="247">
        <v>39022</v>
      </c>
      <c r="AX103">
        <v>0.20250000000000001</v>
      </c>
      <c r="AY103"/>
      <c r="BA103" s="247">
        <v>38777</v>
      </c>
      <c r="BB103">
        <v>0.01</v>
      </c>
      <c r="BC103"/>
      <c r="BE103" s="247">
        <v>39022</v>
      </c>
      <c r="BF103">
        <v>0.1575</v>
      </c>
      <c r="BG103"/>
      <c r="BI103" s="247">
        <v>39022</v>
      </c>
      <c r="BJ103">
        <v>-5.7500000000000002E-2</v>
      </c>
      <c r="BK103"/>
      <c r="BM103" s="247">
        <v>39022</v>
      </c>
      <c r="BN103">
        <v>0.29499999999999998</v>
      </c>
      <c r="BO103"/>
    </row>
    <row r="104" spans="1:67">
      <c r="A104" s="247">
        <v>39052</v>
      </c>
      <c r="B104">
        <v>0.24249999999999999</v>
      </c>
      <c r="C104"/>
      <c r="D104"/>
      <c r="E104" s="247">
        <v>39052</v>
      </c>
      <c r="F104">
        <v>0.17499999999999999</v>
      </c>
      <c r="G104"/>
      <c r="H104"/>
      <c r="I104" s="247">
        <v>39052</v>
      </c>
      <c r="J104">
        <v>1.23</v>
      </c>
      <c r="K104"/>
      <c r="L104"/>
      <c r="M104" s="247">
        <v>39052</v>
      </c>
      <c r="N104">
        <v>0.79</v>
      </c>
      <c r="O104"/>
      <c r="P104"/>
      <c r="Q104" s="247">
        <v>39052</v>
      </c>
      <c r="R104">
        <v>0.33750000000000002</v>
      </c>
      <c r="S104"/>
      <c r="T104"/>
      <c r="U104" s="247">
        <v>39052</v>
      </c>
      <c r="V104">
        <v>0.29499999999999998</v>
      </c>
      <c r="W104"/>
      <c r="X104"/>
      <c r="Y104" s="247">
        <v>39022</v>
      </c>
      <c r="Z104">
        <v>3.2250000000000001</v>
      </c>
      <c r="AA104"/>
      <c r="AB104"/>
      <c r="AC104" s="247">
        <v>39052</v>
      </c>
      <c r="AD104">
        <v>1.3895157613200002</v>
      </c>
      <c r="AE104"/>
      <c r="AF104"/>
      <c r="AG104" s="247">
        <v>39052</v>
      </c>
      <c r="AH104">
        <v>6.246904623205201E-2</v>
      </c>
      <c r="AI104"/>
      <c r="AJ104"/>
      <c r="AK104" s="247">
        <v>39052</v>
      </c>
      <c r="AL104">
        <v>7.1781179070197015E-2</v>
      </c>
      <c r="AM104"/>
      <c r="AN104"/>
      <c r="AO104" s="247">
        <v>39052</v>
      </c>
      <c r="AP104">
        <v>-8.5000000000000006E-2</v>
      </c>
      <c r="AQ104"/>
      <c r="AR104"/>
      <c r="AS104"/>
      <c r="AT104"/>
      <c r="AU104"/>
      <c r="AW104" s="247">
        <v>39052</v>
      </c>
      <c r="AX104">
        <v>0.24249999999999999</v>
      </c>
      <c r="AY104"/>
      <c r="BA104" s="247">
        <v>38808</v>
      </c>
      <c r="BB104">
        <v>1.0500000000000001E-2</v>
      </c>
      <c r="BC104"/>
      <c r="BE104" s="247">
        <v>39052</v>
      </c>
      <c r="BF104">
        <v>0.1575</v>
      </c>
      <c r="BG104"/>
      <c r="BI104" s="247">
        <v>39052</v>
      </c>
      <c r="BJ104">
        <v>-5.7500000000000002E-2</v>
      </c>
      <c r="BK104"/>
      <c r="BM104" s="247">
        <v>39052</v>
      </c>
      <c r="BN104">
        <v>0.3</v>
      </c>
      <c r="BO104"/>
    </row>
    <row r="105" spans="1:67">
      <c r="A105" s="247">
        <v>39083</v>
      </c>
      <c r="B105">
        <v>0.255</v>
      </c>
      <c r="C105"/>
      <c r="D105"/>
      <c r="E105" s="247">
        <v>39083</v>
      </c>
      <c r="F105">
        <v>0.22</v>
      </c>
      <c r="G105"/>
      <c r="H105"/>
      <c r="I105" s="247">
        <v>39083</v>
      </c>
      <c r="J105">
        <v>1.575</v>
      </c>
      <c r="K105"/>
      <c r="L105"/>
      <c r="M105" s="247">
        <v>39083</v>
      </c>
      <c r="N105">
        <v>0.95499999999999996</v>
      </c>
      <c r="O105"/>
      <c r="P105"/>
      <c r="Q105" s="247">
        <v>39083</v>
      </c>
      <c r="R105">
        <v>0.4375</v>
      </c>
      <c r="S105"/>
      <c r="T105"/>
      <c r="U105" s="247">
        <v>39083</v>
      </c>
      <c r="V105">
        <v>0.34250000000000003</v>
      </c>
      <c r="W105"/>
      <c r="X105"/>
      <c r="Y105" s="247">
        <v>39052</v>
      </c>
      <c r="Z105">
        <v>3.3210000000000002</v>
      </c>
      <c r="AA105"/>
      <c r="AB105"/>
      <c r="AC105" s="247">
        <v>39083</v>
      </c>
      <c r="AD105">
        <v>1.3883124575420001</v>
      </c>
      <c r="AE105"/>
      <c r="AF105"/>
      <c r="AG105" s="247">
        <v>39083</v>
      </c>
      <c r="AH105">
        <v>6.2489781129726016E-2</v>
      </c>
      <c r="AI105"/>
      <c r="AJ105"/>
      <c r="AK105" s="247">
        <v>39083</v>
      </c>
      <c r="AL105">
        <v>7.1818343040644023E-2</v>
      </c>
      <c r="AM105"/>
      <c r="AN105"/>
      <c r="AO105" s="247">
        <v>39083</v>
      </c>
      <c r="AP105">
        <v>-7.0000000000000007E-2</v>
      </c>
      <c r="AQ105"/>
      <c r="AR105"/>
      <c r="AS105"/>
      <c r="AT105"/>
      <c r="AU105"/>
      <c r="AW105" s="247">
        <v>39083</v>
      </c>
      <c r="AX105">
        <v>0.255</v>
      </c>
      <c r="AY105"/>
      <c r="BA105" s="247">
        <v>38838</v>
      </c>
      <c r="BB105">
        <v>1.0500000000000001E-2</v>
      </c>
      <c r="BC105"/>
      <c r="BE105" s="247">
        <v>39083</v>
      </c>
      <c r="BF105">
        <v>0.1575</v>
      </c>
      <c r="BG105"/>
      <c r="BI105" s="247">
        <v>39083</v>
      </c>
      <c r="BJ105">
        <v>-5.7500000000000002E-2</v>
      </c>
      <c r="BK105"/>
      <c r="BM105" s="247">
        <v>39083</v>
      </c>
      <c r="BN105">
        <v>0.32</v>
      </c>
      <c r="BO105"/>
    </row>
    <row r="106" spans="1:67">
      <c r="A106" s="247">
        <v>39114</v>
      </c>
      <c r="B106">
        <v>0.23250000000000001</v>
      </c>
      <c r="C106"/>
      <c r="D106"/>
      <c r="E106" s="247">
        <v>39114</v>
      </c>
      <c r="F106">
        <v>0.19500000000000001</v>
      </c>
      <c r="G106"/>
      <c r="H106"/>
      <c r="I106" s="247">
        <v>39114</v>
      </c>
      <c r="J106">
        <v>1.4950000000000001</v>
      </c>
      <c r="K106"/>
      <c r="L106"/>
      <c r="M106" s="247">
        <v>39114</v>
      </c>
      <c r="N106">
        <v>0.94499999999999995</v>
      </c>
      <c r="O106"/>
      <c r="P106"/>
      <c r="Q106" s="247">
        <v>39114</v>
      </c>
      <c r="R106">
        <v>0.435</v>
      </c>
      <c r="S106"/>
      <c r="T106"/>
      <c r="U106" s="247">
        <v>39114</v>
      </c>
      <c r="V106">
        <v>0.33750000000000002</v>
      </c>
      <c r="W106"/>
      <c r="X106"/>
      <c r="Y106" s="247">
        <v>39083</v>
      </c>
      <c r="Z106">
        <v>3.4630000000000001</v>
      </c>
      <c r="AA106"/>
      <c r="AB106"/>
      <c r="AC106" s="247">
        <v>39114</v>
      </c>
      <c r="AD106">
        <v>1.3871064868229999</v>
      </c>
      <c r="AE106"/>
      <c r="AF106"/>
      <c r="AG106" s="247">
        <v>39114</v>
      </c>
      <c r="AH106">
        <v>6.2510516027542998E-2</v>
      </c>
      <c r="AI106"/>
      <c r="AJ106"/>
      <c r="AK106" s="247">
        <v>39114</v>
      </c>
      <c r="AL106">
        <v>7.1855507011548025E-2</v>
      </c>
      <c r="AM106"/>
      <c r="AN106"/>
      <c r="AO106" s="247">
        <v>39114</v>
      </c>
      <c r="AP106">
        <v>-7.0000000000000007E-2</v>
      </c>
      <c r="AQ106"/>
      <c r="AR106"/>
      <c r="AS106"/>
      <c r="AT106"/>
      <c r="AU106"/>
      <c r="AW106" s="247">
        <v>39114</v>
      </c>
      <c r="AX106">
        <v>0.23250000000000001</v>
      </c>
      <c r="AY106"/>
      <c r="BA106" s="247">
        <v>38869</v>
      </c>
      <c r="BB106">
        <v>1.0500000000000001E-2</v>
      </c>
      <c r="BC106"/>
      <c r="BE106" s="247">
        <v>39114</v>
      </c>
      <c r="BF106">
        <v>0.1575</v>
      </c>
      <c r="BG106"/>
      <c r="BI106" s="247">
        <v>39114</v>
      </c>
      <c r="BJ106">
        <v>-5.7500000000000002E-2</v>
      </c>
      <c r="BK106"/>
      <c r="BM106" s="247">
        <v>39114</v>
      </c>
      <c r="BN106">
        <v>0.35</v>
      </c>
      <c r="BO106"/>
    </row>
    <row r="107" spans="1:67">
      <c r="A107" s="247">
        <v>39142</v>
      </c>
      <c r="B107">
        <v>0.23</v>
      </c>
      <c r="C107"/>
      <c r="D107"/>
      <c r="E107" s="247">
        <v>39142</v>
      </c>
      <c r="F107">
        <v>0.1925</v>
      </c>
      <c r="G107"/>
      <c r="H107"/>
      <c r="I107" s="247">
        <v>39142</v>
      </c>
      <c r="J107">
        <v>0.89500000000000002</v>
      </c>
      <c r="K107"/>
      <c r="L107"/>
      <c r="M107" s="247">
        <v>39142</v>
      </c>
      <c r="N107">
        <v>0.60250000000000004</v>
      </c>
      <c r="O107"/>
      <c r="P107"/>
      <c r="Q107" s="247">
        <v>39142</v>
      </c>
      <c r="R107">
        <v>0.30249999999999999</v>
      </c>
      <c r="S107"/>
      <c r="T107"/>
      <c r="U107" s="247">
        <v>39142</v>
      </c>
      <c r="V107">
        <v>0.26</v>
      </c>
      <c r="W107"/>
      <c r="X107"/>
      <c r="Y107" s="247">
        <v>39114</v>
      </c>
      <c r="Z107">
        <v>3.3490000000000002</v>
      </c>
      <c r="AA107"/>
      <c r="AB107"/>
      <c r="AC107" s="247">
        <v>39142</v>
      </c>
      <c r="AD107">
        <v>1.3860149380740001</v>
      </c>
      <c r="AE107"/>
      <c r="AF107"/>
      <c r="AG107" s="247">
        <v>39142</v>
      </c>
      <c r="AH107">
        <v>6.2529244322468008E-2</v>
      </c>
      <c r="AI107"/>
      <c r="AJ107"/>
      <c r="AK107" s="247">
        <v>39142</v>
      </c>
      <c r="AL107">
        <v>7.1889074469530009E-2</v>
      </c>
      <c r="AM107"/>
      <c r="AN107"/>
      <c r="AO107" s="247">
        <v>39142</v>
      </c>
      <c r="AP107">
        <v>-7.0000000000000007E-2</v>
      </c>
      <c r="AQ107"/>
      <c r="AR107"/>
      <c r="AS107"/>
      <c r="AT107"/>
      <c r="AU107"/>
      <c r="AW107" s="247">
        <v>39142</v>
      </c>
      <c r="AX107">
        <v>0.23</v>
      </c>
      <c r="AY107"/>
      <c r="BA107" s="247">
        <v>38899</v>
      </c>
      <c r="BB107">
        <v>1.0500000000000001E-2</v>
      </c>
      <c r="BC107"/>
      <c r="BE107" s="247">
        <v>39142</v>
      </c>
      <c r="BF107">
        <v>0.1575</v>
      </c>
      <c r="BG107"/>
      <c r="BI107" s="247">
        <v>39142</v>
      </c>
      <c r="BJ107">
        <v>-5.7500000000000002E-2</v>
      </c>
      <c r="BK107"/>
      <c r="BM107" s="247">
        <v>39142</v>
      </c>
      <c r="BN107">
        <v>0.35</v>
      </c>
      <c r="BO107"/>
    </row>
    <row r="108" spans="1:67">
      <c r="A108" s="247">
        <v>39173</v>
      </c>
      <c r="B108">
        <v>0.1575</v>
      </c>
      <c r="C108"/>
      <c r="D108"/>
      <c r="E108" s="247">
        <v>39173</v>
      </c>
      <c r="F108">
        <v>9.7500000000000003E-2</v>
      </c>
      <c r="G108"/>
      <c r="H108"/>
      <c r="I108" s="247">
        <v>39173</v>
      </c>
      <c r="J108">
        <v>0.45</v>
      </c>
      <c r="K108"/>
      <c r="L108"/>
      <c r="M108" s="247">
        <v>39173</v>
      </c>
      <c r="N108">
        <v>0.35499999999999998</v>
      </c>
      <c r="O108"/>
      <c r="P108"/>
      <c r="Q108" s="247">
        <v>39173</v>
      </c>
      <c r="R108">
        <v>0.19750000000000001</v>
      </c>
      <c r="S108"/>
      <c r="T108"/>
      <c r="U108" s="247">
        <v>39173</v>
      </c>
      <c r="V108">
        <v>0.17749999999999999</v>
      </c>
      <c r="W108"/>
      <c r="X108"/>
      <c r="Y108" s="247">
        <v>39142</v>
      </c>
      <c r="Z108">
        <v>3.2210000000000001</v>
      </c>
      <c r="AA108"/>
      <c r="AB108"/>
      <c r="AC108" s="247">
        <v>39173</v>
      </c>
      <c r="AD108">
        <v>1.3848039162160002</v>
      </c>
      <c r="AE108"/>
      <c r="AF108"/>
      <c r="AG108" s="247">
        <v>39173</v>
      </c>
      <c r="AH108">
        <v>6.2549979220556023E-2</v>
      </c>
      <c r="AI108"/>
      <c r="AJ108"/>
      <c r="AK108" s="247">
        <v>39173</v>
      </c>
      <c r="AL108">
        <v>7.1926238441302998E-2</v>
      </c>
      <c r="AM108"/>
      <c r="AN108"/>
      <c r="AO108" s="247">
        <v>39173</v>
      </c>
      <c r="AP108">
        <v>-0.15</v>
      </c>
      <c r="AQ108"/>
      <c r="AR108"/>
      <c r="AS108"/>
      <c r="AT108"/>
      <c r="AU108"/>
      <c r="AW108" s="247">
        <v>39173</v>
      </c>
      <c r="AX108">
        <v>0.1575</v>
      </c>
      <c r="AY108"/>
      <c r="BA108" s="247">
        <v>38930</v>
      </c>
      <c r="BB108">
        <v>1.0500000000000001E-2</v>
      </c>
      <c r="BC108"/>
      <c r="BE108" s="247">
        <v>39173</v>
      </c>
      <c r="BF108">
        <v>0.1575</v>
      </c>
      <c r="BG108"/>
      <c r="BI108" s="247">
        <v>39173</v>
      </c>
      <c r="BJ108">
        <v>-5.5E-2</v>
      </c>
      <c r="BK108"/>
      <c r="BM108" s="247">
        <v>39173</v>
      </c>
      <c r="BN108">
        <v>0.17</v>
      </c>
      <c r="BO108"/>
    </row>
    <row r="109" spans="1:67">
      <c r="A109" s="247">
        <v>39203</v>
      </c>
      <c r="B109">
        <v>0.14749999999999999</v>
      </c>
      <c r="C109"/>
      <c r="D109"/>
      <c r="E109" s="247">
        <v>39203</v>
      </c>
      <c r="F109">
        <v>0.1075</v>
      </c>
      <c r="G109"/>
      <c r="H109"/>
      <c r="I109" s="247">
        <v>39203</v>
      </c>
      <c r="J109">
        <v>0.36499999999999999</v>
      </c>
      <c r="K109"/>
      <c r="L109"/>
      <c r="M109" s="247">
        <v>39203</v>
      </c>
      <c r="N109">
        <v>0.28749999999999998</v>
      </c>
      <c r="O109"/>
      <c r="P109"/>
      <c r="Q109" s="247">
        <v>39203</v>
      </c>
      <c r="R109">
        <v>0.17249999999999999</v>
      </c>
      <c r="S109"/>
      <c r="T109"/>
      <c r="U109" s="247">
        <v>39203</v>
      </c>
      <c r="V109">
        <v>0.16250000000000001</v>
      </c>
      <c r="W109"/>
      <c r="X109"/>
      <c r="Y109" s="247">
        <v>39173</v>
      </c>
      <c r="Z109">
        <v>3.093</v>
      </c>
      <c r="AA109"/>
      <c r="AB109"/>
      <c r="AC109" s="247">
        <v>39203</v>
      </c>
      <c r="AD109">
        <v>1.3836294448920001</v>
      </c>
      <c r="AE109"/>
      <c r="AF109"/>
      <c r="AG109" s="247">
        <v>39203</v>
      </c>
      <c r="AH109">
        <v>6.257004525110102E-2</v>
      </c>
      <c r="AI109"/>
      <c r="AJ109"/>
      <c r="AK109" s="247">
        <v>39203</v>
      </c>
      <c r="AL109">
        <v>7.196220357571001E-2</v>
      </c>
      <c r="AM109"/>
      <c r="AN109"/>
      <c r="AO109" s="247">
        <v>39203</v>
      </c>
      <c r="AP109">
        <v>-0.16500000000000001</v>
      </c>
      <c r="AQ109"/>
      <c r="AR109"/>
      <c r="AS109"/>
      <c r="AT109"/>
      <c r="AU109"/>
      <c r="AW109" s="247">
        <v>39203</v>
      </c>
      <c r="AX109">
        <v>0.14749999999999999</v>
      </c>
      <c r="AY109"/>
      <c r="BA109" s="247">
        <v>38961</v>
      </c>
      <c r="BB109">
        <v>1.0500000000000001E-2</v>
      </c>
      <c r="BC109"/>
      <c r="BE109" s="247">
        <v>39203</v>
      </c>
      <c r="BF109">
        <v>0.1575</v>
      </c>
      <c r="BG109"/>
      <c r="BI109" s="247">
        <v>39203</v>
      </c>
      <c r="BJ109">
        <v>-5.5E-2</v>
      </c>
      <c r="BK109"/>
      <c r="BM109" s="247">
        <v>39203</v>
      </c>
      <c r="BN109">
        <v>0.17</v>
      </c>
      <c r="BO109"/>
    </row>
    <row r="110" spans="1:67">
      <c r="A110" s="247">
        <v>39234</v>
      </c>
      <c r="B110">
        <v>0.14249999999999999</v>
      </c>
      <c r="C110"/>
      <c r="D110"/>
      <c r="E110" s="247">
        <v>39234</v>
      </c>
      <c r="F110">
        <v>0.10249999999999999</v>
      </c>
      <c r="G110"/>
      <c r="H110"/>
      <c r="I110" s="247">
        <v>39234</v>
      </c>
      <c r="J110">
        <v>0.35499999999999998</v>
      </c>
      <c r="K110"/>
      <c r="L110"/>
      <c r="M110" s="247">
        <v>39234</v>
      </c>
      <c r="N110">
        <v>0.28749999999999998</v>
      </c>
      <c r="O110"/>
      <c r="P110"/>
      <c r="Q110" s="247">
        <v>39234</v>
      </c>
      <c r="R110">
        <v>0.17249999999999999</v>
      </c>
      <c r="S110"/>
      <c r="T110"/>
      <c r="U110" s="247">
        <v>39234</v>
      </c>
      <c r="V110">
        <v>0.16250000000000001</v>
      </c>
      <c r="W110"/>
      <c r="X110"/>
      <c r="Y110" s="247">
        <v>39203</v>
      </c>
      <c r="Z110">
        <v>3.0869999999999997</v>
      </c>
      <c r="AA110"/>
      <c r="AB110"/>
      <c r="AC110" s="247">
        <v>39234</v>
      </c>
      <c r="AD110">
        <v>1.3824132347310001</v>
      </c>
      <c r="AE110"/>
      <c r="AF110"/>
      <c r="AG110" s="247">
        <v>39234</v>
      </c>
      <c r="AH110">
        <v>6.2590780149470018E-2</v>
      </c>
      <c r="AI110"/>
      <c r="AJ110"/>
      <c r="AK110" s="247">
        <v>39234</v>
      </c>
      <c r="AL110">
        <v>7.1999367548380017E-2</v>
      </c>
      <c r="AM110"/>
      <c r="AN110"/>
      <c r="AO110" s="247">
        <v>39234</v>
      </c>
      <c r="AP110">
        <v>-0.17499999999999999</v>
      </c>
      <c r="AQ110"/>
      <c r="AR110"/>
      <c r="AS110"/>
      <c r="AT110"/>
      <c r="AU110"/>
      <c r="AW110" s="247">
        <v>39234</v>
      </c>
      <c r="AX110">
        <v>0.14249999999999999</v>
      </c>
      <c r="AY110"/>
      <c r="BA110" s="247">
        <v>38991</v>
      </c>
      <c r="BB110">
        <v>1.0500000000000001E-2</v>
      </c>
      <c r="BC110"/>
      <c r="BE110" s="247">
        <v>39234</v>
      </c>
      <c r="BF110">
        <v>0.1575</v>
      </c>
      <c r="BG110"/>
      <c r="BI110" s="247">
        <v>39234</v>
      </c>
      <c r="BJ110">
        <v>-5.5E-2</v>
      </c>
      <c r="BK110"/>
      <c r="BM110" s="247">
        <v>39234</v>
      </c>
      <c r="BN110">
        <v>0.17</v>
      </c>
      <c r="BO110"/>
    </row>
    <row r="111" spans="1:67">
      <c r="A111" s="247">
        <v>39264</v>
      </c>
      <c r="B111">
        <v>0.13250000000000001</v>
      </c>
      <c r="C111"/>
      <c r="D111"/>
      <c r="E111" s="247">
        <v>39264</v>
      </c>
      <c r="F111">
        <v>9.2499999999999999E-2</v>
      </c>
      <c r="G111"/>
      <c r="H111"/>
      <c r="I111" s="247">
        <v>39264</v>
      </c>
      <c r="J111">
        <v>0.39</v>
      </c>
      <c r="K111"/>
      <c r="L111"/>
      <c r="M111" s="247">
        <v>39264</v>
      </c>
      <c r="N111">
        <v>0.3</v>
      </c>
      <c r="O111"/>
      <c r="P111"/>
      <c r="Q111" s="247">
        <v>39264</v>
      </c>
      <c r="R111">
        <v>0.185</v>
      </c>
      <c r="S111"/>
      <c r="T111"/>
      <c r="U111" s="247">
        <v>39264</v>
      </c>
      <c r="V111">
        <v>0.16250000000000001</v>
      </c>
      <c r="W111"/>
      <c r="X111"/>
      <c r="Y111" s="247">
        <v>39234</v>
      </c>
      <c r="Z111">
        <v>3.1210000000000004</v>
      </c>
      <c r="AA111"/>
      <c r="AB111"/>
      <c r="AC111" s="247">
        <v>39264</v>
      </c>
      <c r="AD111">
        <v>1.3812337592620001</v>
      </c>
      <c r="AE111"/>
      <c r="AF111"/>
      <c r="AG111" s="247">
        <v>39264</v>
      </c>
      <c r="AH111">
        <v>6.2610846180284993E-2</v>
      </c>
      <c r="AI111"/>
      <c r="AJ111"/>
      <c r="AK111" s="247">
        <v>39264</v>
      </c>
      <c r="AL111">
        <v>7.2035332683656014E-2</v>
      </c>
      <c r="AM111"/>
      <c r="AN111"/>
      <c r="AO111" s="247">
        <v>39264</v>
      </c>
      <c r="AP111">
        <v>-0.17499999999999999</v>
      </c>
      <c r="AQ111"/>
      <c r="AR111"/>
      <c r="AS111"/>
      <c r="AT111"/>
      <c r="AU111"/>
      <c r="AW111" s="247">
        <v>39264</v>
      </c>
      <c r="AX111">
        <v>0.13250000000000001</v>
      </c>
      <c r="AY111"/>
      <c r="BA111" s="247">
        <v>39022</v>
      </c>
      <c r="BB111">
        <v>0.01</v>
      </c>
      <c r="BC111"/>
      <c r="BE111" s="247">
        <v>39264</v>
      </c>
      <c r="BF111">
        <v>0.1575</v>
      </c>
      <c r="BG111"/>
      <c r="BI111" s="247">
        <v>39264</v>
      </c>
      <c r="BJ111">
        <v>-5.5E-2</v>
      </c>
      <c r="BK111"/>
      <c r="BM111" s="247">
        <v>39264</v>
      </c>
      <c r="BN111">
        <v>0.17</v>
      </c>
      <c r="BO111"/>
    </row>
    <row r="112" spans="1:67">
      <c r="A112" s="247">
        <v>39295</v>
      </c>
      <c r="B112">
        <v>0.13</v>
      </c>
      <c r="C112"/>
      <c r="D112"/>
      <c r="E112" s="247">
        <v>39295</v>
      </c>
      <c r="F112">
        <v>0.09</v>
      </c>
      <c r="G112"/>
      <c r="H112"/>
      <c r="I112" s="247">
        <v>39295</v>
      </c>
      <c r="J112">
        <v>0.45500000000000002</v>
      </c>
      <c r="K112"/>
      <c r="L112"/>
      <c r="M112" s="247">
        <v>39295</v>
      </c>
      <c r="N112">
        <v>0.3</v>
      </c>
      <c r="O112"/>
      <c r="P112"/>
      <c r="Q112" s="247">
        <v>39295</v>
      </c>
      <c r="R112">
        <v>0.185</v>
      </c>
      <c r="S112"/>
      <c r="T112"/>
      <c r="U112" s="247">
        <v>39295</v>
      </c>
      <c r="V112">
        <v>0.16250000000000001</v>
      </c>
      <c r="W112"/>
      <c r="X112"/>
      <c r="Y112" s="247">
        <v>39264</v>
      </c>
      <c r="Z112">
        <v>3.1210000000000004</v>
      </c>
      <c r="AA112"/>
      <c r="AB112"/>
      <c r="AC112" s="247">
        <v>39295</v>
      </c>
      <c r="AD112">
        <v>1.3800980404000003</v>
      </c>
      <c r="AE112"/>
      <c r="AF112"/>
      <c r="AG112" s="247">
        <v>39295</v>
      </c>
      <c r="AH112">
        <v>6.2631581078935017E-2</v>
      </c>
      <c r="AI112"/>
      <c r="AJ112"/>
      <c r="AK112" s="247">
        <v>39295</v>
      </c>
      <c r="AL112">
        <v>7.2063348297090019E-2</v>
      </c>
      <c r="AM112"/>
      <c r="AN112"/>
      <c r="AO112" s="247">
        <v>39295</v>
      </c>
      <c r="AP112">
        <v>-0.17499999999999999</v>
      </c>
      <c r="AQ112"/>
      <c r="AR112"/>
      <c r="AS112"/>
      <c r="AT112"/>
      <c r="AU112"/>
      <c r="AW112" s="247">
        <v>39295</v>
      </c>
      <c r="AX112">
        <v>0.13</v>
      </c>
      <c r="AY112"/>
      <c r="BA112" s="247">
        <v>39052</v>
      </c>
      <c r="BB112">
        <v>0.01</v>
      </c>
      <c r="BC112"/>
      <c r="BE112" s="247">
        <v>39295</v>
      </c>
      <c r="BF112">
        <v>0.1575</v>
      </c>
      <c r="BG112"/>
      <c r="BI112" s="247">
        <v>39295</v>
      </c>
      <c r="BJ112">
        <v>-5.5E-2</v>
      </c>
      <c r="BK112"/>
      <c r="BM112" s="247">
        <v>39295</v>
      </c>
      <c r="BN112">
        <v>0.17</v>
      </c>
      <c r="BO112"/>
    </row>
    <row r="113" spans="1:67">
      <c r="A113" s="247">
        <v>39326</v>
      </c>
      <c r="B113">
        <v>0.1275</v>
      </c>
      <c r="C113"/>
      <c r="D113"/>
      <c r="E113" s="247">
        <v>39326</v>
      </c>
      <c r="F113">
        <v>8.7499999999999994E-2</v>
      </c>
      <c r="G113"/>
      <c r="H113"/>
      <c r="I113" s="247">
        <v>39326</v>
      </c>
      <c r="J113">
        <v>0.35499999999999998</v>
      </c>
      <c r="K113"/>
      <c r="L113"/>
      <c r="M113" s="247">
        <v>39326</v>
      </c>
      <c r="N113">
        <v>0.28999999999999998</v>
      </c>
      <c r="O113"/>
      <c r="P113"/>
      <c r="Q113" s="247">
        <v>39326</v>
      </c>
      <c r="R113">
        <v>0.16250000000000001</v>
      </c>
      <c r="S113"/>
      <c r="T113"/>
      <c r="U113" s="247">
        <v>39326</v>
      </c>
      <c r="V113">
        <v>0.16250000000000001</v>
      </c>
      <c r="W113"/>
      <c r="X113"/>
      <c r="Y113" s="247">
        <v>39295</v>
      </c>
      <c r="Z113">
        <v>3.1660000000000004</v>
      </c>
      <c r="AA113"/>
      <c r="AB113"/>
      <c r="AC113" s="247">
        <v>39326</v>
      </c>
      <c r="AD113">
        <v>1.3792586144550003</v>
      </c>
      <c r="AE113"/>
      <c r="AF113"/>
      <c r="AG113" s="247">
        <v>39326</v>
      </c>
      <c r="AH113">
        <v>6.2652315977727996E-2</v>
      </c>
      <c r="AI113"/>
      <c r="AJ113"/>
      <c r="AK113" s="247">
        <v>39326</v>
      </c>
      <c r="AL113">
        <v>7.2059998104527012E-2</v>
      </c>
      <c r="AM113"/>
      <c r="AN113"/>
      <c r="AO113" s="247">
        <v>39326</v>
      </c>
      <c r="AP113">
        <v>-0.16500000000000001</v>
      </c>
      <c r="AQ113"/>
      <c r="AR113"/>
      <c r="AS113"/>
      <c r="AT113"/>
      <c r="AU113"/>
      <c r="AW113" s="247">
        <v>39326</v>
      </c>
      <c r="AX113">
        <v>0.1275</v>
      </c>
      <c r="AY113"/>
      <c r="BA113" s="247">
        <v>39083</v>
      </c>
      <c r="BB113">
        <v>0.01</v>
      </c>
      <c r="BC113"/>
      <c r="BE113" s="247">
        <v>39326</v>
      </c>
      <c r="BF113">
        <v>0.1575</v>
      </c>
      <c r="BG113"/>
      <c r="BI113" s="247">
        <v>39326</v>
      </c>
      <c r="BJ113">
        <v>-5.5E-2</v>
      </c>
      <c r="BK113"/>
      <c r="BM113" s="247">
        <v>39326</v>
      </c>
      <c r="BN113">
        <v>0.17</v>
      </c>
      <c r="BO113"/>
    </row>
    <row r="114" spans="1:67">
      <c r="A114" s="247">
        <v>39356</v>
      </c>
      <c r="B114">
        <v>0.14249999999999999</v>
      </c>
      <c r="C114"/>
      <c r="D114"/>
      <c r="E114" s="247">
        <v>39356</v>
      </c>
      <c r="F114">
        <v>0.10249999999999999</v>
      </c>
      <c r="G114"/>
      <c r="H114"/>
      <c r="I114" s="247">
        <v>39356</v>
      </c>
      <c r="J114">
        <v>0.42499999999999999</v>
      </c>
      <c r="K114"/>
      <c r="L114"/>
      <c r="M114" s="247">
        <v>39356</v>
      </c>
      <c r="N114">
        <v>0.36249999999999999</v>
      </c>
      <c r="O114"/>
      <c r="P114"/>
      <c r="Q114" s="247">
        <v>39356</v>
      </c>
      <c r="R114">
        <v>0.185</v>
      </c>
      <c r="S114"/>
      <c r="T114"/>
      <c r="U114" s="247">
        <v>39356</v>
      </c>
      <c r="V114">
        <v>0.16500000000000001</v>
      </c>
      <c r="W114"/>
      <c r="X114"/>
      <c r="Y114" s="247">
        <v>39326</v>
      </c>
      <c r="Z114">
        <v>3.1520000000000001</v>
      </c>
      <c r="AA114"/>
      <c r="AB114"/>
      <c r="AC114" s="247">
        <v>39356</v>
      </c>
      <c r="AD114">
        <v>1.3784519506400004</v>
      </c>
      <c r="AE114"/>
      <c r="AF114"/>
      <c r="AG114" s="247">
        <v>39356</v>
      </c>
      <c r="AH114">
        <v>6.2672382008953004E-2</v>
      </c>
      <c r="AI114"/>
      <c r="AJ114"/>
      <c r="AK114" s="247">
        <v>39356</v>
      </c>
      <c r="AL114">
        <v>7.2056755982696022E-2</v>
      </c>
      <c r="AM114"/>
      <c r="AN114"/>
      <c r="AO114" s="247">
        <v>39356</v>
      </c>
      <c r="AP114">
        <v>-0.15</v>
      </c>
      <c r="AQ114"/>
      <c r="AR114"/>
      <c r="AS114"/>
      <c r="AT114"/>
      <c r="AU114"/>
      <c r="AW114" s="247">
        <v>39356</v>
      </c>
      <c r="AX114">
        <v>0.14249999999999999</v>
      </c>
      <c r="AY114"/>
      <c r="BA114" s="247">
        <v>39114</v>
      </c>
      <c r="BB114">
        <v>0.01</v>
      </c>
      <c r="BC114"/>
      <c r="BE114" s="247">
        <v>39356</v>
      </c>
      <c r="BF114">
        <v>0.1575</v>
      </c>
      <c r="BG114"/>
      <c r="BI114" s="247">
        <v>39356</v>
      </c>
      <c r="BJ114">
        <v>-5.5E-2</v>
      </c>
      <c r="BK114"/>
      <c r="BM114" s="247">
        <v>39356</v>
      </c>
      <c r="BN114">
        <v>0.17</v>
      </c>
      <c r="BO114"/>
    </row>
    <row r="115" spans="1:67">
      <c r="A115" s="247">
        <v>39387</v>
      </c>
      <c r="B115">
        <v>0.20499999999999999</v>
      </c>
      <c r="C115"/>
      <c r="D115"/>
      <c r="E115" s="247">
        <v>39387</v>
      </c>
      <c r="F115">
        <v>0.16500000000000001</v>
      </c>
      <c r="G115"/>
      <c r="H115"/>
      <c r="I115" s="247">
        <v>39387</v>
      </c>
      <c r="J115">
        <v>0.72499999999999998</v>
      </c>
      <c r="K115"/>
      <c r="L115"/>
      <c r="M115" s="247">
        <v>39387</v>
      </c>
      <c r="N115">
        <v>0.45500000000000002</v>
      </c>
      <c r="O115"/>
      <c r="P115"/>
      <c r="Q115" s="247">
        <v>39387</v>
      </c>
      <c r="R115">
        <v>0.28749999999999998</v>
      </c>
      <c r="S115"/>
      <c r="T115"/>
      <c r="U115" s="247">
        <v>39387</v>
      </c>
      <c r="V115">
        <v>0.24</v>
      </c>
      <c r="W115"/>
      <c r="X115"/>
      <c r="Y115" s="247">
        <v>39356</v>
      </c>
      <c r="Z115">
        <v>3.1680000000000001</v>
      </c>
      <c r="AA115"/>
      <c r="AB115"/>
      <c r="AC115" s="247">
        <v>39387</v>
      </c>
      <c r="AD115">
        <v>1.377624261364</v>
      </c>
      <c r="AE115"/>
      <c r="AF115"/>
      <c r="AG115" s="247">
        <v>39387</v>
      </c>
      <c r="AH115">
        <v>6.2693116908027008E-2</v>
      </c>
      <c r="AI115"/>
      <c r="AJ115"/>
      <c r="AK115" s="247">
        <v>39387</v>
      </c>
      <c r="AL115">
        <v>7.2053405790139996E-2</v>
      </c>
      <c r="AM115"/>
      <c r="AN115"/>
      <c r="AO115" s="247">
        <v>39387</v>
      </c>
      <c r="AP115">
        <v>-0.1125</v>
      </c>
      <c r="AQ115"/>
      <c r="AR115"/>
      <c r="AS115"/>
      <c r="AT115"/>
      <c r="AU115"/>
      <c r="AW115" s="247">
        <v>39387</v>
      </c>
      <c r="AX115">
        <v>0.20499999999999999</v>
      </c>
      <c r="AY115"/>
      <c r="BA115" s="247">
        <v>39142</v>
      </c>
      <c r="BB115">
        <v>0.01</v>
      </c>
      <c r="BC115"/>
      <c r="BE115" s="247">
        <v>39387</v>
      </c>
      <c r="BF115">
        <v>0.1575</v>
      </c>
      <c r="BG115"/>
      <c r="BI115" s="247">
        <v>39387</v>
      </c>
      <c r="BJ115">
        <v>-5.5E-2</v>
      </c>
      <c r="BK115"/>
      <c r="BM115" s="247">
        <v>39387</v>
      </c>
      <c r="BN115">
        <v>0.29499999999999998</v>
      </c>
      <c r="BO115"/>
    </row>
    <row r="116" spans="1:67">
      <c r="A116" s="247">
        <v>39417</v>
      </c>
      <c r="B116">
        <v>0.245</v>
      </c>
      <c r="C116"/>
      <c r="D116"/>
      <c r="E116" s="247">
        <v>39417</v>
      </c>
      <c r="F116">
        <v>0.20499999999999999</v>
      </c>
      <c r="G116"/>
      <c r="H116"/>
      <c r="I116" s="247">
        <v>39417</v>
      </c>
      <c r="J116">
        <v>1.23</v>
      </c>
      <c r="K116"/>
      <c r="L116"/>
      <c r="M116" s="247">
        <v>39417</v>
      </c>
      <c r="N116">
        <v>0.79</v>
      </c>
      <c r="O116"/>
      <c r="P116"/>
      <c r="Q116" s="247">
        <v>39417</v>
      </c>
      <c r="R116">
        <v>0.33750000000000002</v>
      </c>
      <c r="S116"/>
      <c r="T116"/>
      <c r="U116" s="247">
        <v>39417</v>
      </c>
      <c r="V116">
        <v>0.29499999999999998</v>
      </c>
      <c r="W116"/>
      <c r="X116"/>
      <c r="Y116" s="247">
        <v>39387</v>
      </c>
      <c r="Z116">
        <v>3.2570000000000001</v>
      </c>
      <c r="AA116"/>
      <c r="AB116"/>
      <c r="AC116" s="247">
        <v>39417</v>
      </c>
      <c r="AD116">
        <v>1.3768289364309998</v>
      </c>
      <c r="AE116"/>
      <c r="AF116"/>
      <c r="AG116" s="247">
        <v>39417</v>
      </c>
      <c r="AH116">
        <v>6.2713182939524006E-2</v>
      </c>
      <c r="AI116"/>
      <c r="AJ116"/>
      <c r="AK116" s="247">
        <v>39417</v>
      </c>
      <c r="AL116">
        <v>7.2050163668317013E-2</v>
      </c>
      <c r="AM116"/>
      <c r="AN116"/>
      <c r="AO116" s="247">
        <v>39417</v>
      </c>
      <c r="AP116">
        <v>-0.105</v>
      </c>
      <c r="AQ116"/>
      <c r="AR116"/>
      <c r="AS116"/>
      <c r="AT116"/>
      <c r="AU116"/>
      <c r="AW116" s="247">
        <v>39417</v>
      </c>
      <c r="AX116">
        <v>0.245</v>
      </c>
      <c r="AY116"/>
      <c r="BA116" s="247">
        <v>39173</v>
      </c>
      <c r="BB116">
        <v>1.0500000000000001E-2</v>
      </c>
      <c r="BC116"/>
      <c r="BE116" s="247">
        <v>39417</v>
      </c>
      <c r="BF116">
        <v>0.1575</v>
      </c>
      <c r="BG116"/>
      <c r="BI116" s="247">
        <v>39417</v>
      </c>
      <c r="BJ116">
        <v>-5.5E-2</v>
      </c>
      <c r="BK116"/>
      <c r="BM116" s="247">
        <v>39417</v>
      </c>
      <c r="BN116">
        <v>0.3</v>
      </c>
      <c r="BO116"/>
    </row>
    <row r="117" spans="1:67">
      <c r="A117" s="247">
        <v>39448</v>
      </c>
      <c r="B117">
        <v>0.25750000000000001</v>
      </c>
      <c r="C117"/>
      <c r="D117"/>
      <c r="E117" s="247">
        <v>39448</v>
      </c>
      <c r="F117">
        <v>0.26</v>
      </c>
      <c r="G117"/>
      <c r="H117"/>
      <c r="I117" s="247">
        <v>39448</v>
      </c>
      <c r="J117">
        <v>1.575</v>
      </c>
      <c r="K117"/>
      <c r="L117"/>
      <c r="M117" s="247">
        <v>39448</v>
      </c>
      <c r="N117">
        <v>0.95499999999999996</v>
      </c>
      <c r="O117"/>
      <c r="P117"/>
      <c r="Q117" s="247">
        <v>39448</v>
      </c>
      <c r="R117">
        <v>0.4375</v>
      </c>
      <c r="S117"/>
      <c r="T117"/>
      <c r="U117" s="247">
        <v>39448</v>
      </c>
      <c r="V117">
        <v>0.34250000000000003</v>
      </c>
      <c r="W117"/>
      <c r="X117"/>
      <c r="Y117" s="247">
        <v>39417</v>
      </c>
      <c r="Z117">
        <v>3.35</v>
      </c>
      <c r="AA117"/>
      <c r="AB117"/>
      <c r="AC117" s="247">
        <v>39448</v>
      </c>
      <c r="AD117">
        <v>1.3760129443239999</v>
      </c>
      <c r="AE117"/>
      <c r="AF117"/>
      <c r="AG117" s="247">
        <v>39448</v>
      </c>
      <c r="AH117">
        <v>6.273391783887701E-2</v>
      </c>
      <c r="AI117"/>
      <c r="AJ117"/>
      <c r="AK117" s="247">
        <v>39448</v>
      </c>
      <c r="AL117">
        <v>7.204681347576801E-2</v>
      </c>
      <c r="AM117"/>
      <c r="AN117"/>
      <c r="AO117" s="247">
        <v>39448</v>
      </c>
      <c r="AP117">
        <v>-0.09</v>
      </c>
      <c r="AQ117"/>
      <c r="AR117"/>
      <c r="AS117"/>
      <c r="AT117"/>
      <c r="AU117"/>
      <c r="AW117" s="247">
        <v>39448</v>
      </c>
      <c r="AX117">
        <v>0.25750000000000001</v>
      </c>
      <c r="AY117"/>
      <c r="BA117" s="247">
        <v>39203</v>
      </c>
      <c r="BB117">
        <v>1.0500000000000001E-2</v>
      </c>
      <c r="BC117"/>
      <c r="BE117" s="247">
        <v>39448</v>
      </c>
      <c r="BF117">
        <v>0.1575</v>
      </c>
      <c r="BG117"/>
      <c r="BI117" s="247">
        <v>39448</v>
      </c>
      <c r="BJ117">
        <v>-5.5E-2</v>
      </c>
      <c r="BK117"/>
      <c r="BM117" s="247">
        <v>39448</v>
      </c>
      <c r="BN117">
        <v>0.32</v>
      </c>
      <c r="BO117"/>
    </row>
    <row r="118" spans="1:67">
      <c r="A118" s="247">
        <v>39479</v>
      </c>
      <c r="B118">
        <v>0.23499999999999999</v>
      </c>
      <c r="C118"/>
      <c r="D118"/>
      <c r="E118" s="247">
        <v>39479</v>
      </c>
      <c r="F118">
        <v>0.23499999999999999</v>
      </c>
      <c r="G118"/>
      <c r="H118"/>
      <c r="I118" s="247">
        <v>39479</v>
      </c>
      <c r="J118">
        <v>1.4950000000000001</v>
      </c>
      <c r="K118"/>
      <c r="L118"/>
      <c r="M118" s="247">
        <v>39479</v>
      </c>
      <c r="N118">
        <v>0.94499999999999995</v>
      </c>
      <c r="O118"/>
      <c r="P118"/>
      <c r="Q118" s="247">
        <v>39479</v>
      </c>
      <c r="R118">
        <v>0.435</v>
      </c>
      <c r="S118"/>
      <c r="T118"/>
      <c r="U118" s="247">
        <v>39479</v>
      </c>
      <c r="V118">
        <v>0.33750000000000002</v>
      </c>
      <c r="W118"/>
      <c r="X118"/>
      <c r="Y118" s="247">
        <v>39448</v>
      </c>
      <c r="Z118">
        <v>3.5049999999999999</v>
      </c>
      <c r="AA118"/>
      <c r="AB118"/>
      <c r="AC118" s="247">
        <v>39479</v>
      </c>
      <c r="AD118">
        <v>1.3752028817300002</v>
      </c>
      <c r="AE118"/>
      <c r="AF118"/>
      <c r="AG118" s="247">
        <v>39479</v>
      </c>
      <c r="AH118">
        <v>6.2754652738374009E-2</v>
      </c>
      <c r="AI118"/>
      <c r="AJ118"/>
      <c r="AK118" s="247">
        <v>39479</v>
      </c>
      <c r="AL118">
        <v>7.2043463283224002E-2</v>
      </c>
      <c r="AM118"/>
      <c r="AN118"/>
      <c r="AO118" s="247">
        <v>39479</v>
      </c>
      <c r="AP118">
        <v>-0.09</v>
      </c>
      <c r="AQ118"/>
      <c r="AR118"/>
      <c r="AS118"/>
      <c r="AT118"/>
      <c r="AU118"/>
      <c r="AW118" s="247">
        <v>39479</v>
      </c>
      <c r="AX118">
        <v>0.23499999999999999</v>
      </c>
      <c r="AY118"/>
      <c r="BA118" s="247">
        <v>39234</v>
      </c>
      <c r="BB118">
        <v>1.0500000000000001E-2</v>
      </c>
      <c r="BC118"/>
      <c r="BE118" s="247">
        <v>39479</v>
      </c>
      <c r="BF118">
        <v>0.1575</v>
      </c>
      <c r="BG118"/>
      <c r="BI118" s="247">
        <v>39479</v>
      </c>
      <c r="BJ118">
        <v>-5.5E-2</v>
      </c>
      <c r="BK118"/>
      <c r="BM118" s="247">
        <v>39479</v>
      </c>
      <c r="BN118">
        <v>0.35</v>
      </c>
      <c r="BO118"/>
    </row>
    <row r="119" spans="1:67">
      <c r="A119" s="247">
        <v>39508</v>
      </c>
      <c r="B119">
        <v>0.23250000000000001</v>
      </c>
      <c r="C119"/>
      <c r="D119"/>
      <c r="E119" s="247">
        <v>39508</v>
      </c>
      <c r="F119">
        <v>0.23250000000000001</v>
      </c>
      <c r="G119"/>
      <c r="H119"/>
      <c r="I119" s="247">
        <v>39508</v>
      </c>
      <c r="J119">
        <v>0.89500000000000002</v>
      </c>
      <c r="K119"/>
      <c r="L119"/>
      <c r="M119" s="247">
        <v>39508</v>
      </c>
      <c r="N119">
        <v>0.60250000000000004</v>
      </c>
      <c r="O119"/>
      <c r="P119"/>
      <c r="Q119" s="247">
        <v>39508</v>
      </c>
      <c r="R119">
        <v>0.30249999999999999</v>
      </c>
      <c r="S119"/>
      <c r="T119"/>
      <c r="U119" s="247">
        <v>39508</v>
      </c>
      <c r="V119">
        <v>0.26</v>
      </c>
      <c r="W119"/>
      <c r="X119"/>
      <c r="Y119" s="247">
        <v>39479</v>
      </c>
      <c r="Z119">
        <v>3.395</v>
      </c>
      <c r="AA119"/>
      <c r="AB119"/>
      <c r="AC119" s="247">
        <v>39508</v>
      </c>
      <c r="AD119">
        <v>1.3744504404340001</v>
      </c>
      <c r="AE119"/>
      <c r="AF119"/>
      <c r="AG119" s="247">
        <v>39508</v>
      </c>
      <c r="AH119">
        <v>6.2774049902549006E-2</v>
      </c>
      <c r="AI119"/>
      <c r="AJ119"/>
      <c r="AK119" s="247">
        <v>39508</v>
      </c>
      <c r="AL119">
        <v>7.2040329232137032E-2</v>
      </c>
      <c r="AM119"/>
      <c r="AN119"/>
      <c r="AO119" s="247">
        <v>39508</v>
      </c>
      <c r="AP119">
        <v>-0.09</v>
      </c>
      <c r="AQ119"/>
      <c r="AR119"/>
      <c r="AS119"/>
      <c r="AT119"/>
      <c r="AU119"/>
      <c r="AW119" s="247">
        <v>39508</v>
      </c>
      <c r="AX119">
        <v>0.23250000000000001</v>
      </c>
      <c r="AY119"/>
      <c r="BA119" s="247">
        <v>39264</v>
      </c>
      <c r="BB119">
        <v>1.0500000000000001E-2</v>
      </c>
      <c r="BC119"/>
      <c r="BE119" s="247">
        <v>39508</v>
      </c>
      <c r="BF119">
        <v>0.1575</v>
      </c>
      <c r="BG119"/>
      <c r="BI119" s="247">
        <v>39508</v>
      </c>
      <c r="BJ119">
        <v>-5.5E-2</v>
      </c>
      <c r="BK119"/>
      <c r="BM119" s="247">
        <v>39508</v>
      </c>
      <c r="BN119">
        <v>0.35</v>
      </c>
      <c r="BO119"/>
    </row>
    <row r="120" spans="1:67">
      <c r="A120" s="247">
        <v>39539</v>
      </c>
      <c r="B120">
        <v>0.16</v>
      </c>
      <c r="C120"/>
      <c r="D120"/>
      <c r="E120" s="247">
        <v>39539</v>
      </c>
      <c r="F120">
        <v>0.13750000000000001</v>
      </c>
      <c r="G120"/>
      <c r="H120"/>
      <c r="I120" s="247">
        <v>39539</v>
      </c>
      <c r="J120">
        <v>0.45</v>
      </c>
      <c r="K120"/>
      <c r="L120"/>
      <c r="M120" s="247">
        <v>39539</v>
      </c>
      <c r="N120">
        <v>0.35499999999999998</v>
      </c>
      <c r="O120"/>
      <c r="P120"/>
      <c r="Q120" s="247">
        <v>39539</v>
      </c>
      <c r="R120">
        <v>0.19750000000000001</v>
      </c>
      <c r="S120"/>
      <c r="T120"/>
      <c r="U120" s="247">
        <v>39539</v>
      </c>
      <c r="V120">
        <v>0.17749999999999999</v>
      </c>
      <c r="W120"/>
      <c r="X120"/>
      <c r="Y120" s="247">
        <v>39508</v>
      </c>
      <c r="Z120">
        <v>3.27</v>
      </c>
      <c r="AA120"/>
      <c r="AB120"/>
      <c r="AC120" s="247">
        <v>39539</v>
      </c>
      <c r="AD120">
        <v>1.3736518260530002</v>
      </c>
      <c r="AE120"/>
      <c r="AF120"/>
      <c r="AG120" s="247">
        <v>39539</v>
      </c>
      <c r="AH120">
        <v>6.2794784802322007E-2</v>
      </c>
      <c r="AI120"/>
      <c r="AJ120"/>
      <c r="AK120" s="247">
        <v>39539</v>
      </c>
      <c r="AL120">
        <v>7.2036979039601032E-2</v>
      </c>
      <c r="AM120"/>
      <c r="AN120"/>
      <c r="AO120" s="247">
        <v>39539</v>
      </c>
      <c r="AP120">
        <v>-0.17</v>
      </c>
      <c r="AQ120"/>
      <c r="AR120"/>
      <c r="AS120"/>
      <c r="AT120"/>
      <c r="AU120"/>
      <c r="AW120" s="247">
        <v>39539</v>
      </c>
      <c r="AX120">
        <v>0.16</v>
      </c>
      <c r="AY120"/>
      <c r="BA120" s="247">
        <v>39295</v>
      </c>
      <c r="BB120">
        <v>1.0500000000000001E-2</v>
      </c>
      <c r="BC120"/>
      <c r="BE120" s="247">
        <v>39539</v>
      </c>
      <c r="BF120">
        <v>0.1575</v>
      </c>
      <c r="BG120"/>
      <c r="BI120" s="247">
        <v>39539</v>
      </c>
      <c r="BJ120">
        <v>-5.2499999999999998E-2</v>
      </c>
      <c r="BK120"/>
      <c r="BM120" s="247">
        <v>39539</v>
      </c>
      <c r="BN120">
        <v>0.17</v>
      </c>
      <c r="BO120"/>
    </row>
    <row r="121" spans="1:67">
      <c r="A121" s="247">
        <v>39569</v>
      </c>
      <c r="B121">
        <v>0.15</v>
      </c>
      <c r="C121"/>
      <c r="D121"/>
      <c r="E121" s="247">
        <v>39569</v>
      </c>
      <c r="F121">
        <v>0.14749999999999999</v>
      </c>
      <c r="G121"/>
      <c r="H121"/>
      <c r="I121" s="247">
        <v>39569</v>
      </c>
      <c r="J121">
        <v>0.36499999999999999</v>
      </c>
      <c r="K121"/>
      <c r="L121"/>
      <c r="M121" s="247">
        <v>39569</v>
      </c>
      <c r="N121">
        <v>0.28749999999999998</v>
      </c>
      <c r="O121"/>
      <c r="P121"/>
      <c r="Q121" s="247">
        <v>39569</v>
      </c>
      <c r="R121">
        <v>0.17249999999999999</v>
      </c>
      <c r="S121"/>
      <c r="T121"/>
      <c r="U121" s="247">
        <v>39569</v>
      </c>
      <c r="V121">
        <v>0.16250000000000001</v>
      </c>
      <c r="W121"/>
      <c r="X121"/>
      <c r="Y121" s="247">
        <v>39539</v>
      </c>
      <c r="Z121">
        <v>3.145</v>
      </c>
      <c r="AA121"/>
      <c r="AB121"/>
      <c r="AC121" s="247">
        <v>39569</v>
      </c>
      <c r="AD121">
        <v>1.3728845915440002</v>
      </c>
      <c r="AE121"/>
      <c r="AF121"/>
      <c r="AG121" s="247">
        <v>39569</v>
      </c>
      <c r="AH121">
        <v>6.2814850834496019E-2</v>
      </c>
      <c r="AI121"/>
      <c r="AJ121"/>
      <c r="AK121" s="247">
        <v>39569</v>
      </c>
      <c r="AL121">
        <v>7.2033736917794008E-2</v>
      </c>
      <c r="AM121"/>
      <c r="AN121"/>
      <c r="AO121" s="247">
        <v>39569</v>
      </c>
      <c r="AP121">
        <v>-0.185</v>
      </c>
      <c r="AQ121"/>
      <c r="AR121"/>
      <c r="AS121"/>
      <c r="AT121"/>
      <c r="AU121"/>
      <c r="AW121" s="247">
        <v>39569</v>
      </c>
      <c r="AX121">
        <v>0.15</v>
      </c>
      <c r="AY121"/>
      <c r="BA121" s="247">
        <v>39326</v>
      </c>
      <c r="BB121">
        <v>1.0500000000000001E-2</v>
      </c>
      <c r="BC121"/>
      <c r="BE121" s="247">
        <v>39569</v>
      </c>
      <c r="BF121">
        <v>0.1575</v>
      </c>
      <c r="BG121"/>
      <c r="BI121" s="247">
        <v>39569</v>
      </c>
      <c r="BJ121">
        <v>-5.2499999999999998E-2</v>
      </c>
      <c r="BK121"/>
      <c r="BM121" s="247">
        <v>39569</v>
      </c>
      <c r="BN121">
        <v>0.17</v>
      </c>
      <c r="BO121"/>
    </row>
    <row r="122" spans="1:67">
      <c r="A122" s="247">
        <v>39600</v>
      </c>
      <c r="B122">
        <v>0.14499999999999999</v>
      </c>
      <c r="C122"/>
      <c r="D122"/>
      <c r="E122" s="247">
        <v>39600</v>
      </c>
      <c r="F122">
        <v>0.14249999999999999</v>
      </c>
      <c r="G122"/>
      <c r="H122"/>
      <c r="I122" s="247">
        <v>39600</v>
      </c>
      <c r="J122">
        <v>0.35499999999999998</v>
      </c>
      <c r="K122"/>
      <c r="L122"/>
      <c r="M122" s="247">
        <v>39600</v>
      </c>
      <c r="N122">
        <v>0.28749999999999998</v>
      </c>
      <c r="O122"/>
      <c r="P122"/>
      <c r="Q122" s="247">
        <v>39600</v>
      </c>
      <c r="R122">
        <v>0.17249999999999999</v>
      </c>
      <c r="S122"/>
      <c r="T122"/>
      <c r="U122" s="247">
        <v>39600</v>
      </c>
      <c r="V122">
        <v>0.16250000000000001</v>
      </c>
      <c r="W122"/>
      <c r="X122"/>
      <c r="Y122" s="247">
        <v>39569</v>
      </c>
      <c r="Z122">
        <v>3.14</v>
      </c>
      <c r="AA122"/>
      <c r="AB122"/>
      <c r="AC122" s="247">
        <v>39600</v>
      </c>
      <c r="AD122">
        <v>1.3720975784479998</v>
      </c>
      <c r="AE122"/>
      <c r="AF122"/>
      <c r="AG122" s="247">
        <v>39600</v>
      </c>
      <c r="AH122">
        <v>6.2835585734550017E-2</v>
      </c>
      <c r="AI122"/>
      <c r="AJ122"/>
      <c r="AK122" s="247">
        <v>39600</v>
      </c>
      <c r="AL122">
        <v>7.2030386725264017E-2</v>
      </c>
      <c r="AM122"/>
      <c r="AN122"/>
      <c r="AO122" s="247">
        <v>39600</v>
      </c>
      <c r="AP122">
        <v>-0.19500000000000001</v>
      </c>
      <c r="AQ122"/>
      <c r="AR122"/>
      <c r="AS122"/>
      <c r="AT122"/>
      <c r="AU122"/>
      <c r="AW122" s="247">
        <v>39600</v>
      </c>
      <c r="AX122">
        <v>0.14499999999999999</v>
      </c>
      <c r="AY122"/>
      <c r="BA122" s="247">
        <v>39356</v>
      </c>
      <c r="BB122">
        <v>1.0500000000000001E-2</v>
      </c>
      <c r="BC122"/>
      <c r="BE122" s="247">
        <v>39600</v>
      </c>
      <c r="BF122">
        <v>0.1575</v>
      </c>
      <c r="BG122"/>
      <c r="BI122" s="247">
        <v>39600</v>
      </c>
      <c r="BJ122">
        <v>-5.2499999999999998E-2</v>
      </c>
      <c r="BK122"/>
      <c r="BM122" s="247">
        <v>39600</v>
      </c>
      <c r="BN122">
        <v>0.17</v>
      </c>
      <c r="BO122"/>
    </row>
    <row r="123" spans="1:67">
      <c r="A123" s="247">
        <v>39630</v>
      </c>
      <c r="B123">
        <v>0.13500000000000001</v>
      </c>
      <c r="C123"/>
      <c r="D123"/>
      <c r="E123" s="247">
        <v>39630</v>
      </c>
      <c r="F123">
        <v>0.13250000000000001</v>
      </c>
      <c r="G123"/>
      <c r="H123"/>
      <c r="I123" s="247">
        <v>39630</v>
      </c>
      <c r="J123">
        <v>0.39</v>
      </c>
      <c r="K123"/>
      <c r="L123"/>
      <c r="M123" s="247">
        <v>39630</v>
      </c>
      <c r="N123">
        <v>0.3</v>
      </c>
      <c r="O123"/>
      <c r="P123"/>
      <c r="Q123" s="247">
        <v>39630</v>
      </c>
      <c r="R123">
        <v>0.185</v>
      </c>
      <c r="S123"/>
      <c r="T123"/>
      <c r="U123" s="247">
        <v>39630</v>
      </c>
      <c r="V123">
        <v>0.16250000000000001</v>
      </c>
      <c r="W123"/>
      <c r="X123"/>
      <c r="Y123" s="247">
        <v>39600</v>
      </c>
      <c r="Z123">
        <v>3.1749999999999998</v>
      </c>
      <c r="AA123"/>
      <c r="AB123"/>
      <c r="AC123" s="247">
        <v>39630</v>
      </c>
      <c r="AD123">
        <v>1.3713415527880002</v>
      </c>
      <c r="AE123"/>
      <c r="AF123"/>
      <c r="AG123" s="247">
        <v>39630</v>
      </c>
      <c r="AH123">
        <v>6.2855651767000004E-2</v>
      </c>
      <c r="AI123"/>
      <c r="AJ123"/>
      <c r="AK123" s="247">
        <v>39630</v>
      </c>
      <c r="AL123">
        <v>7.2027144603464016E-2</v>
      </c>
      <c r="AM123"/>
      <c r="AN123"/>
      <c r="AO123" s="247">
        <v>39630</v>
      </c>
      <c r="AP123">
        <v>-0.19500000000000001</v>
      </c>
      <c r="AQ123"/>
      <c r="AR123"/>
      <c r="AS123"/>
      <c r="AT123"/>
      <c r="AU123"/>
      <c r="AW123" s="247">
        <v>39630</v>
      </c>
      <c r="AX123">
        <v>0.13500000000000001</v>
      </c>
      <c r="AY123"/>
      <c r="BA123" s="247">
        <v>39387</v>
      </c>
      <c r="BB123">
        <v>0.01</v>
      </c>
      <c r="BC123"/>
      <c r="BE123" s="247">
        <v>39630</v>
      </c>
      <c r="BF123">
        <v>0.1575</v>
      </c>
      <c r="BG123"/>
      <c r="BI123" s="247">
        <v>39630</v>
      </c>
      <c r="BJ123">
        <v>-5.2499999999999998E-2</v>
      </c>
      <c r="BK123"/>
      <c r="BM123" s="247">
        <v>39630</v>
      </c>
      <c r="BN123">
        <v>0.17</v>
      </c>
      <c r="BO123"/>
    </row>
    <row r="124" spans="1:67">
      <c r="A124" s="247">
        <v>39661</v>
      </c>
      <c r="B124">
        <v>0.13250000000000001</v>
      </c>
      <c r="C124"/>
      <c r="D124"/>
      <c r="E124" s="247">
        <v>39661</v>
      </c>
      <c r="F124">
        <v>0.13</v>
      </c>
      <c r="G124"/>
      <c r="H124"/>
      <c r="I124" s="247">
        <v>39661</v>
      </c>
      <c r="J124">
        <v>0.45500000000000002</v>
      </c>
      <c r="K124"/>
      <c r="L124"/>
      <c r="M124" s="247">
        <v>39661</v>
      </c>
      <c r="N124">
        <v>0.3</v>
      </c>
      <c r="O124"/>
      <c r="P124"/>
      <c r="Q124" s="247">
        <v>39661</v>
      </c>
      <c r="R124">
        <v>0.185</v>
      </c>
      <c r="S124"/>
      <c r="T124"/>
      <c r="U124" s="247">
        <v>39661</v>
      </c>
      <c r="V124">
        <v>0.16250000000000001</v>
      </c>
      <c r="W124"/>
      <c r="X124"/>
      <c r="Y124" s="247">
        <v>39630</v>
      </c>
      <c r="Z124">
        <v>3.1749999999999998</v>
      </c>
      <c r="AA124"/>
      <c r="AB124"/>
      <c r="AC124" s="247">
        <v>39661</v>
      </c>
      <c r="AD124">
        <v>1.3705661035080001</v>
      </c>
      <c r="AE124"/>
      <c r="AF124"/>
      <c r="AG124" s="247">
        <v>39661</v>
      </c>
      <c r="AH124">
        <v>6.2876386667329018E-2</v>
      </c>
      <c r="AI124"/>
      <c r="AJ124"/>
      <c r="AK124" s="247">
        <v>39661</v>
      </c>
      <c r="AL124">
        <v>7.2023794410942005E-2</v>
      </c>
      <c r="AM124"/>
      <c r="AN124"/>
      <c r="AO124" s="247">
        <v>39661</v>
      </c>
      <c r="AP124">
        <v>-0.19500000000000001</v>
      </c>
      <c r="AQ124"/>
      <c r="AR124"/>
      <c r="AS124"/>
      <c r="AT124"/>
      <c r="AU124"/>
      <c r="AW124" s="247">
        <v>39661</v>
      </c>
      <c r="AX124">
        <v>0.13250000000000001</v>
      </c>
      <c r="AY124"/>
      <c r="BA124" s="247">
        <v>39417</v>
      </c>
      <c r="BB124">
        <v>0.01</v>
      </c>
      <c r="BC124"/>
      <c r="BE124" s="247">
        <v>39661</v>
      </c>
      <c r="BF124">
        <v>0.1575</v>
      </c>
      <c r="BG124"/>
      <c r="BI124" s="247">
        <v>39661</v>
      </c>
      <c r="BJ124">
        <v>-5.2499999999999998E-2</v>
      </c>
      <c r="BK124"/>
      <c r="BM124" s="247">
        <v>39661</v>
      </c>
      <c r="BN124">
        <v>0.17</v>
      </c>
      <c r="BO124"/>
    </row>
    <row r="125" spans="1:67">
      <c r="A125" s="247">
        <v>39692</v>
      </c>
      <c r="B125">
        <v>0.13</v>
      </c>
      <c r="C125"/>
      <c r="D125"/>
      <c r="E125" s="247">
        <v>39692</v>
      </c>
      <c r="F125">
        <v>0.1275</v>
      </c>
      <c r="G125"/>
      <c r="H125"/>
      <c r="I125" s="247">
        <v>39692</v>
      </c>
      <c r="J125">
        <v>0.35499999999999998</v>
      </c>
      <c r="K125"/>
      <c r="L125"/>
      <c r="M125" s="247">
        <v>39692</v>
      </c>
      <c r="N125">
        <v>0.28999999999999998</v>
      </c>
      <c r="O125"/>
      <c r="P125"/>
      <c r="Q125" s="247">
        <v>39692</v>
      </c>
      <c r="R125">
        <v>0.16250000000000001</v>
      </c>
      <c r="S125"/>
      <c r="T125"/>
      <c r="U125" s="247">
        <v>39692</v>
      </c>
      <c r="V125">
        <v>0.16250000000000001</v>
      </c>
      <c r="W125"/>
      <c r="X125"/>
      <c r="Y125" s="247">
        <v>39661</v>
      </c>
      <c r="Z125">
        <v>3.22</v>
      </c>
      <c r="AA125"/>
      <c r="AB125"/>
      <c r="AC125" s="247">
        <v>39692</v>
      </c>
      <c r="AD125">
        <v>1.3697965167450001</v>
      </c>
      <c r="AE125"/>
      <c r="AF125"/>
      <c r="AG125" s="247">
        <v>39692</v>
      </c>
      <c r="AH125">
        <v>6.2897121567806011E-2</v>
      </c>
      <c r="AI125"/>
      <c r="AJ125"/>
      <c r="AK125" s="247">
        <v>39692</v>
      </c>
      <c r="AL125">
        <v>7.2020444218423019E-2</v>
      </c>
      <c r="AM125"/>
      <c r="AN125"/>
      <c r="AO125" s="247">
        <v>39692</v>
      </c>
      <c r="AP125">
        <v>-0.185</v>
      </c>
      <c r="AQ125"/>
      <c r="AR125"/>
      <c r="AS125"/>
      <c r="AT125"/>
      <c r="AU125"/>
      <c r="AW125" s="247">
        <v>39692</v>
      </c>
      <c r="AX125">
        <v>0.13</v>
      </c>
      <c r="AY125"/>
      <c r="BA125" s="247">
        <v>39448</v>
      </c>
      <c r="BB125">
        <v>0.01</v>
      </c>
      <c r="BC125"/>
      <c r="BE125" s="247">
        <v>39692</v>
      </c>
      <c r="BF125">
        <v>0.1575</v>
      </c>
      <c r="BG125"/>
      <c r="BI125" s="247">
        <v>39692</v>
      </c>
      <c r="BJ125">
        <v>-5.2499999999999998E-2</v>
      </c>
      <c r="BK125"/>
      <c r="BM125" s="247">
        <v>39692</v>
      </c>
      <c r="BN125">
        <v>0.17</v>
      </c>
      <c r="BO125"/>
    </row>
    <row r="126" spans="1:67">
      <c r="A126" s="247">
        <v>39722</v>
      </c>
      <c r="B126">
        <v>0.14499999999999999</v>
      </c>
      <c r="C126"/>
      <c r="D126"/>
      <c r="E126" s="247">
        <v>39722</v>
      </c>
      <c r="F126">
        <v>0.14249999999999999</v>
      </c>
      <c r="G126"/>
      <c r="H126"/>
      <c r="I126" s="247">
        <v>39722</v>
      </c>
      <c r="J126">
        <v>0.42499999999999999</v>
      </c>
      <c r="K126"/>
      <c r="L126"/>
      <c r="M126" s="247">
        <v>39722</v>
      </c>
      <c r="N126">
        <v>0.36249999999999999</v>
      </c>
      <c r="O126"/>
      <c r="P126"/>
      <c r="Q126" s="247">
        <v>39722</v>
      </c>
      <c r="R126">
        <v>0.185</v>
      </c>
      <c r="S126"/>
      <c r="T126"/>
      <c r="U126" s="247">
        <v>39722</v>
      </c>
      <c r="V126">
        <v>0.16500000000000001</v>
      </c>
      <c r="W126"/>
      <c r="X126"/>
      <c r="Y126" s="247">
        <v>39692</v>
      </c>
      <c r="Z126">
        <v>3.2050000000000001</v>
      </c>
      <c r="AA126"/>
      <c r="AB126"/>
      <c r="AC126" s="247">
        <v>39722</v>
      </c>
      <c r="AD126">
        <v>1.3690573283550003</v>
      </c>
      <c r="AE126"/>
      <c r="AF126"/>
      <c r="AG126" s="247">
        <v>39722</v>
      </c>
      <c r="AH126">
        <v>6.291718760066102E-2</v>
      </c>
      <c r="AI126"/>
      <c r="AJ126"/>
      <c r="AK126" s="247">
        <v>39722</v>
      </c>
      <c r="AL126">
        <v>7.2017202096634009E-2</v>
      </c>
      <c r="AM126"/>
      <c r="AN126"/>
      <c r="AO126" s="247">
        <v>39722</v>
      </c>
      <c r="AP126">
        <v>-0.17</v>
      </c>
      <c r="AQ126"/>
      <c r="AR126"/>
      <c r="AS126"/>
      <c r="AT126"/>
      <c r="AU126"/>
      <c r="AW126" s="247">
        <v>39722</v>
      </c>
      <c r="AX126">
        <v>0.14499999999999999</v>
      </c>
      <c r="AY126"/>
      <c r="BA126" s="247">
        <v>39479</v>
      </c>
      <c r="BB126">
        <v>0.01</v>
      </c>
      <c r="BC126"/>
      <c r="BE126" s="247">
        <v>39722</v>
      </c>
      <c r="BF126">
        <v>0.1575</v>
      </c>
      <c r="BG126"/>
      <c r="BI126" s="247">
        <v>39722</v>
      </c>
      <c r="BJ126">
        <v>-5.2499999999999998E-2</v>
      </c>
      <c r="BK126"/>
      <c r="BM126" s="247">
        <v>39722</v>
      </c>
      <c r="BN126">
        <v>0.17</v>
      </c>
      <c r="BO126"/>
    </row>
    <row r="127" spans="1:67">
      <c r="A127" s="247">
        <v>39753</v>
      </c>
      <c r="B127">
        <v>0.20749999999999999</v>
      </c>
      <c r="C127"/>
      <c r="D127"/>
      <c r="E127" s="247">
        <v>39753</v>
      </c>
      <c r="F127">
        <v>0.20499999999999999</v>
      </c>
      <c r="G127"/>
      <c r="H127"/>
      <c r="I127" s="247">
        <v>39753</v>
      </c>
      <c r="J127">
        <v>0.72499999999999998</v>
      </c>
      <c r="K127"/>
      <c r="L127"/>
      <c r="M127" s="247">
        <v>39753</v>
      </c>
      <c r="N127">
        <v>0.45500000000000002</v>
      </c>
      <c r="O127"/>
      <c r="P127"/>
      <c r="Q127" s="247">
        <v>39753</v>
      </c>
      <c r="R127">
        <v>0.28749999999999998</v>
      </c>
      <c r="S127"/>
      <c r="T127"/>
      <c r="U127" s="247">
        <v>39753</v>
      </c>
      <c r="V127">
        <v>0.24</v>
      </c>
      <c r="W127"/>
      <c r="X127"/>
      <c r="Y127" s="247">
        <v>39722</v>
      </c>
      <c r="Z127">
        <v>3.22</v>
      </c>
      <c r="AA127"/>
      <c r="AB127"/>
      <c r="AC127" s="247">
        <v>39753</v>
      </c>
      <c r="AD127">
        <v>1.3682992499830002</v>
      </c>
      <c r="AE127"/>
      <c r="AF127"/>
      <c r="AG127" s="247">
        <v>39753</v>
      </c>
      <c r="AH127">
        <v>6.2937922501419011E-2</v>
      </c>
      <c r="AI127"/>
      <c r="AJ127"/>
      <c r="AK127" s="247">
        <v>39753</v>
      </c>
      <c r="AL127">
        <v>7.2013851904123016E-2</v>
      </c>
      <c r="AM127"/>
      <c r="AN127"/>
      <c r="AO127" s="247">
        <v>39753</v>
      </c>
      <c r="AP127">
        <v>-0.13250000000000001</v>
      </c>
      <c r="AQ127"/>
      <c r="AR127"/>
      <c r="AS127"/>
      <c r="AT127"/>
      <c r="AU127"/>
      <c r="AW127" s="247">
        <v>39753</v>
      </c>
      <c r="AX127">
        <v>0.20749999999999999</v>
      </c>
      <c r="AY127"/>
      <c r="BA127" s="247">
        <v>39508</v>
      </c>
      <c r="BB127">
        <v>0.01</v>
      </c>
      <c r="BC127"/>
      <c r="BE127" s="247">
        <v>39753</v>
      </c>
      <c r="BF127">
        <v>0.1575</v>
      </c>
      <c r="BG127"/>
      <c r="BI127" s="247">
        <v>39753</v>
      </c>
      <c r="BJ127">
        <v>-5.2499999999999998E-2</v>
      </c>
      <c r="BK127"/>
      <c r="BM127" s="247">
        <v>39753</v>
      </c>
      <c r="BN127">
        <v>0.29499999999999998</v>
      </c>
      <c r="BO127"/>
    </row>
    <row r="128" spans="1:67">
      <c r="A128" s="247">
        <v>39783</v>
      </c>
      <c r="B128">
        <v>0.2475</v>
      </c>
      <c r="C128"/>
      <c r="D128"/>
      <c r="E128" s="247">
        <v>39783</v>
      </c>
      <c r="F128">
        <v>0.245</v>
      </c>
      <c r="G128"/>
      <c r="H128"/>
      <c r="I128" s="247">
        <v>39783</v>
      </c>
      <c r="J128">
        <v>1.23</v>
      </c>
      <c r="K128"/>
      <c r="L128"/>
      <c r="M128" s="247">
        <v>39783</v>
      </c>
      <c r="N128">
        <v>0.79</v>
      </c>
      <c r="O128"/>
      <c r="P128"/>
      <c r="Q128" s="247">
        <v>39783</v>
      </c>
      <c r="R128">
        <v>0.33750000000000002</v>
      </c>
      <c r="S128"/>
      <c r="T128"/>
      <c r="U128" s="247">
        <v>39783</v>
      </c>
      <c r="V128">
        <v>0.29499999999999998</v>
      </c>
      <c r="W128"/>
      <c r="X128"/>
      <c r="Y128" s="247">
        <v>39753</v>
      </c>
      <c r="Z128">
        <v>3.3040000000000003</v>
      </c>
      <c r="AA128"/>
      <c r="AB128"/>
      <c r="AC128" s="247">
        <v>39783</v>
      </c>
      <c r="AD128">
        <v>1.3675711812400002</v>
      </c>
      <c r="AE128"/>
      <c r="AF128"/>
      <c r="AG128" s="247">
        <v>39783</v>
      </c>
      <c r="AH128">
        <v>6.2957988534546011E-2</v>
      </c>
      <c r="AI128"/>
      <c r="AJ128"/>
      <c r="AK128" s="247">
        <v>39783</v>
      </c>
      <c r="AL128">
        <v>7.2010609782341015E-2</v>
      </c>
      <c r="AM128"/>
      <c r="AN128"/>
      <c r="AO128" s="247">
        <v>39783</v>
      </c>
      <c r="AP128">
        <v>-0.125</v>
      </c>
      <c r="AQ128"/>
      <c r="AR128"/>
      <c r="AS128"/>
      <c r="AT128"/>
      <c r="AU128"/>
      <c r="AW128" s="247">
        <v>39783</v>
      </c>
      <c r="AX128">
        <v>0.2475</v>
      </c>
      <c r="AY128"/>
      <c r="BA128" s="247">
        <v>39539</v>
      </c>
      <c r="BB128">
        <v>1.0500000000000001E-2</v>
      </c>
      <c r="BC128"/>
      <c r="BE128" s="247">
        <v>39783</v>
      </c>
      <c r="BF128">
        <v>0.1575</v>
      </c>
      <c r="BG128"/>
      <c r="BI128" s="247">
        <v>39783</v>
      </c>
      <c r="BJ128">
        <v>-5.2499999999999998E-2</v>
      </c>
      <c r="BK128"/>
      <c r="BM128" s="247">
        <v>39783</v>
      </c>
      <c r="BN128">
        <v>0.3</v>
      </c>
      <c r="BO128"/>
    </row>
    <row r="129" spans="1:67">
      <c r="A129" s="247">
        <v>39814</v>
      </c>
      <c r="B129">
        <v>0.26</v>
      </c>
      <c r="C129"/>
      <c r="D129"/>
      <c r="E129" s="247">
        <v>39814</v>
      </c>
      <c r="F129">
        <v>0.31</v>
      </c>
      <c r="G129"/>
      <c r="H129"/>
      <c r="I129" s="247">
        <v>39814</v>
      </c>
      <c r="J129">
        <v>1.575</v>
      </c>
      <c r="K129"/>
      <c r="L129"/>
      <c r="M129" s="247">
        <v>39814</v>
      </c>
      <c r="N129">
        <v>0.95499999999999996</v>
      </c>
      <c r="O129"/>
      <c r="P129"/>
      <c r="Q129" s="247">
        <v>39814</v>
      </c>
      <c r="R129">
        <v>0.4375</v>
      </c>
      <c r="S129"/>
      <c r="T129"/>
      <c r="U129" s="247">
        <v>39814</v>
      </c>
      <c r="V129">
        <v>0.34250000000000003</v>
      </c>
      <c r="W129"/>
      <c r="X129"/>
      <c r="Y129" s="247">
        <v>39783</v>
      </c>
      <c r="Z129">
        <v>3.3940000000000006</v>
      </c>
      <c r="AA129"/>
      <c r="AB129"/>
      <c r="AC129" s="247">
        <v>39814</v>
      </c>
      <c r="AD129">
        <v>1.366824575224</v>
      </c>
      <c r="AE129"/>
      <c r="AF129"/>
      <c r="AG129" s="247">
        <v>39814</v>
      </c>
      <c r="AH129">
        <v>6.2978723435584028E-2</v>
      </c>
      <c r="AI129"/>
      <c r="AJ129"/>
      <c r="AK129" s="247">
        <v>39814</v>
      </c>
      <c r="AL129">
        <v>7.2007259589837003E-2</v>
      </c>
      <c r="AM129"/>
      <c r="AN129"/>
      <c r="AO129" s="247">
        <v>39814</v>
      </c>
      <c r="AP129">
        <v>-0.11</v>
      </c>
      <c r="AQ129"/>
      <c r="AR129"/>
      <c r="AS129"/>
      <c r="AT129"/>
      <c r="AU129"/>
      <c r="AW129" s="247">
        <v>39814</v>
      </c>
      <c r="AX129">
        <v>0.26</v>
      </c>
      <c r="AY129"/>
      <c r="BA129" s="247">
        <v>39569</v>
      </c>
      <c r="BB129">
        <v>1.0500000000000001E-2</v>
      </c>
      <c r="BC129"/>
      <c r="BE129" s="247">
        <v>39814</v>
      </c>
      <c r="BF129">
        <v>0.1575</v>
      </c>
      <c r="BG129"/>
      <c r="BI129" s="247">
        <v>39814</v>
      </c>
      <c r="BJ129">
        <v>-5.2499999999999998E-2</v>
      </c>
      <c r="BK129"/>
      <c r="BM129" s="247">
        <v>39814</v>
      </c>
      <c r="BN129">
        <v>0.32</v>
      </c>
      <c r="BO129"/>
    </row>
    <row r="130" spans="1:67">
      <c r="A130" s="247">
        <v>39845</v>
      </c>
      <c r="B130">
        <v>0.23749999999999999</v>
      </c>
      <c r="C130"/>
      <c r="D130"/>
      <c r="E130" s="247">
        <v>39845</v>
      </c>
      <c r="F130">
        <v>0.28499999999999998</v>
      </c>
      <c r="G130"/>
      <c r="H130"/>
      <c r="I130" s="247">
        <v>39845</v>
      </c>
      <c r="J130">
        <v>1.4950000000000001</v>
      </c>
      <c r="K130"/>
      <c r="L130"/>
      <c r="M130" s="247">
        <v>39845</v>
      </c>
      <c r="N130">
        <v>0.94499999999999995</v>
      </c>
      <c r="O130"/>
      <c r="P130"/>
      <c r="Q130" s="247">
        <v>39845</v>
      </c>
      <c r="R130">
        <v>0.435</v>
      </c>
      <c r="S130"/>
      <c r="T130"/>
      <c r="U130" s="247">
        <v>39845</v>
      </c>
      <c r="V130">
        <v>0.33750000000000002</v>
      </c>
      <c r="W130"/>
      <c r="X130"/>
      <c r="Y130" s="247">
        <v>39814</v>
      </c>
      <c r="Z130">
        <v>3.5569999999999999</v>
      </c>
      <c r="AA130"/>
      <c r="AB130"/>
      <c r="AC130" s="247">
        <v>39845</v>
      </c>
      <c r="AD130">
        <v>1.3660837857950003</v>
      </c>
      <c r="AE130"/>
      <c r="AF130"/>
      <c r="AG130" s="247">
        <v>39845</v>
      </c>
      <c r="AH130">
        <v>6.2999458336765013E-2</v>
      </c>
      <c r="AI130"/>
      <c r="AJ130"/>
      <c r="AK130" s="247">
        <v>39845</v>
      </c>
      <c r="AL130">
        <v>7.2003909397337015E-2</v>
      </c>
      <c r="AM130"/>
      <c r="AN130"/>
      <c r="AO130" s="247">
        <v>39845</v>
      </c>
      <c r="AP130">
        <v>-0.11</v>
      </c>
      <c r="AQ130"/>
      <c r="AR130"/>
      <c r="AS130"/>
      <c r="AT130"/>
      <c r="AU130"/>
      <c r="AW130" s="247">
        <v>39845</v>
      </c>
      <c r="AX130">
        <v>0.23749999999999999</v>
      </c>
      <c r="AY130"/>
      <c r="BA130" s="247">
        <v>39600</v>
      </c>
      <c r="BB130">
        <v>1.0500000000000001E-2</v>
      </c>
      <c r="BC130"/>
      <c r="BE130" s="247">
        <v>39845</v>
      </c>
      <c r="BF130">
        <v>0.1575</v>
      </c>
      <c r="BG130"/>
      <c r="BI130" s="247">
        <v>39845</v>
      </c>
      <c r="BJ130">
        <v>-5.2499999999999998E-2</v>
      </c>
      <c r="BK130"/>
      <c r="BM130" s="247">
        <v>39845</v>
      </c>
      <c r="BN130">
        <v>0.35</v>
      </c>
      <c r="BO130"/>
    </row>
    <row r="131" spans="1:67">
      <c r="A131" s="247">
        <v>39873</v>
      </c>
      <c r="B131">
        <v>0.23499999999999999</v>
      </c>
      <c r="C131"/>
      <c r="D131"/>
      <c r="E131" s="247">
        <v>39873</v>
      </c>
      <c r="F131">
        <v>0.28249999999999997</v>
      </c>
      <c r="G131"/>
      <c r="H131"/>
      <c r="I131" s="247">
        <v>39873</v>
      </c>
      <c r="J131">
        <v>0.89500000000000002</v>
      </c>
      <c r="K131"/>
      <c r="L131"/>
      <c r="M131" s="247">
        <v>39873</v>
      </c>
      <c r="N131">
        <v>0.60250000000000004</v>
      </c>
      <c r="O131"/>
      <c r="P131"/>
      <c r="Q131" s="247">
        <v>39873</v>
      </c>
      <c r="R131">
        <v>0.30249999999999999</v>
      </c>
      <c r="S131"/>
      <c r="T131"/>
      <c r="U131" s="247">
        <v>39873</v>
      </c>
      <c r="V131">
        <v>0.26</v>
      </c>
      <c r="W131"/>
      <c r="X131"/>
      <c r="Y131" s="247">
        <v>39845</v>
      </c>
      <c r="Z131">
        <v>3.4510000000000005</v>
      </c>
      <c r="AA131"/>
      <c r="AB131"/>
      <c r="AC131" s="247">
        <v>39873</v>
      </c>
      <c r="AD131">
        <v>1.3654196775870002</v>
      </c>
      <c r="AE131"/>
      <c r="AF131"/>
      <c r="AG131" s="247">
        <v>39873</v>
      </c>
      <c r="AH131">
        <v>6.301818663472801E-2</v>
      </c>
      <c r="AI131"/>
      <c r="AJ131"/>
      <c r="AK131" s="247">
        <v>39873</v>
      </c>
      <c r="AL131">
        <v>7.2000883417016021E-2</v>
      </c>
      <c r="AM131"/>
      <c r="AN131"/>
      <c r="AO131" s="247">
        <v>39873</v>
      </c>
      <c r="AP131">
        <v>-0.11</v>
      </c>
      <c r="AQ131"/>
      <c r="AR131"/>
      <c r="AS131"/>
      <c r="AT131"/>
      <c r="AU131"/>
      <c r="AW131" s="247">
        <v>39873</v>
      </c>
      <c r="AX131">
        <v>0.23499999999999999</v>
      </c>
      <c r="AY131"/>
      <c r="BA131" s="247">
        <v>39630</v>
      </c>
      <c r="BB131">
        <v>1.0500000000000001E-2</v>
      </c>
      <c r="BC131"/>
      <c r="BE131" s="247">
        <v>39873</v>
      </c>
      <c r="BF131">
        <v>0.1575</v>
      </c>
      <c r="BG131"/>
      <c r="BI131" s="247">
        <v>39873</v>
      </c>
      <c r="BJ131">
        <v>-5.2499999999999998E-2</v>
      </c>
      <c r="BK131"/>
      <c r="BM131" s="247">
        <v>39873</v>
      </c>
      <c r="BN131">
        <v>0.35</v>
      </c>
      <c r="BO131"/>
    </row>
    <row r="132" spans="1:67">
      <c r="A132" s="247">
        <v>39904</v>
      </c>
      <c r="B132">
        <v>0.16250000000000001</v>
      </c>
      <c r="C132"/>
      <c r="D132"/>
      <c r="E132" s="247">
        <v>39904</v>
      </c>
      <c r="F132">
        <v>0.1875</v>
      </c>
      <c r="G132"/>
      <c r="H132"/>
      <c r="I132" s="247">
        <v>39904</v>
      </c>
      <c r="J132">
        <v>0.45</v>
      </c>
      <c r="K132"/>
      <c r="L132"/>
      <c r="M132" s="247">
        <v>39904</v>
      </c>
      <c r="N132">
        <v>0.35499999999999998</v>
      </c>
      <c r="O132"/>
      <c r="P132"/>
      <c r="Q132" s="247">
        <v>39904</v>
      </c>
      <c r="R132">
        <v>0.19750000000000001</v>
      </c>
      <c r="S132"/>
      <c r="T132"/>
      <c r="U132" s="247">
        <v>39904</v>
      </c>
      <c r="V132">
        <v>0.17749999999999999</v>
      </c>
      <c r="W132"/>
      <c r="X132"/>
      <c r="Y132" s="247">
        <v>39873</v>
      </c>
      <c r="Z132">
        <v>3.3290000000000006</v>
      </c>
      <c r="AA132"/>
      <c r="AB132"/>
      <c r="AC132" s="247">
        <v>39904</v>
      </c>
      <c r="AD132">
        <v>1.3646899333960003</v>
      </c>
      <c r="AE132"/>
      <c r="AF132"/>
      <c r="AG132" s="247">
        <v>39904</v>
      </c>
      <c r="AH132">
        <v>6.3038921536181014E-2</v>
      </c>
      <c r="AI132"/>
      <c r="AJ132"/>
      <c r="AK132" s="247">
        <v>39904</v>
      </c>
      <c r="AL132">
        <v>7.1997533224523E-2</v>
      </c>
      <c r="AM132"/>
      <c r="AN132"/>
      <c r="AO132" s="247">
        <v>39904</v>
      </c>
      <c r="AP132">
        <v>-0.155</v>
      </c>
      <c r="AQ132"/>
      <c r="AR132"/>
      <c r="AS132"/>
      <c r="AT132"/>
      <c r="AU132"/>
      <c r="AW132" s="247">
        <v>39904</v>
      </c>
      <c r="AX132">
        <v>0.16250000000000001</v>
      </c>
      <c r="AY132"/>
      <c r="BA132" s="247">
        <v>39661</v>
      </c>
      <c r="BB132">
        <v>1.0500000000000001E-2</v>
      </c>
      <c r="BC132"/>
      <c r="BE132" s="247">
        <v>39904</v>
      </c>
      <c r="BF132">
        <v>0.1575</v>
      </c>
      <c r="BG132"/>
      <c r="BI132" s="247">
        <v>39904</v>
      </c>
      <c r="BJ132">
        <v>-0.05</v>
      </c>
      <c r="BK132"/>
      <c r="BM132" s="247">
        <v>39904</v>
      </c>
      <c r="BN132">
        <v>0.17</v>
      </c>
      <c r="BO132"/>
    </row>
    <row r="133" spans="1:67">
      <c r="A133" s="247">
        <v>39934</v>
      </c>
      <c r="B133">
        <v>0.1525</v>
      </c>
      <c r="C133"/>
      <c r="D133"/>
      <c r="E133" s="247">
        <v>39934</v>
      </c>
      <c r="F133">
        <v>0.19750000000000001</v>
      </c>
      <c r="G133"/>
      <c r="H133"/>
      <c r="I133" s="247">
        <v>39934</v>
      </c>
      <c r="J133">
        <v>0.36499999999999999</v>
      </c>
      <c r="K133"/>
      <c r="L133"/>
      <c r="M133" s="247">
        <v>39934</v>
      </c>
      <c r="N133">
        <v>0.28749999999999998</v>
      </c>
      <c r="O133"/>
      <c r="P133"/>
      <c r="Q133" s="247">
        <v>39934</v>
      </c>
      <c r="R133">
        <v>0.17249999999999999</v>
      </c>
      <c r="S133"/>
      <c r="T133"/>
      <c r="U133" s="247">
        <v>39934</v>
      </c>
      <c r="V133">
        <v>0.16250000000000001</v>
      </c>
      <c r="W133"/>
      <c r="X133"/>
      <c r="Y133" s="247">
        <v>39904</v>
      </c>
      <c r="Z133">
        <v>3.2069999999999999</v>
      </c>
      <c r="AA133"/>
      <c r="AB133"/>
      <c r="AC133" s="247">
        <v>39934</v>
      </c>
      <c r="AD133">
        <v>1.3639892426760003</v>
      </c>
      <c r="AE133"/>
      <c r="AF133"/>
      <c r="AG133" s="247">
        <v>39934</v>
      </c>
      <c r="AH133">
        <v>6.3058987569981018E-2</v>
      </c>
      <c r="AI133"/>
      <c r="AJ133"/>
      <c r="AK133" s="247">
        <v>39934</v>
      </c>
      <c r="AL133">
        <v>7.1994291102758026E-2</v>
      </c>
      <c r="AM133"/>
      <c r="AN133"/>
      <c r="AO133" s="247">
        <v>39934</v>
      </c>
      <c r="AP133">
        <v>-0.17</v>
      </c>
      <c r="AQ133"/>
      <c r="AR133"/>
      <c r="AS133"/>
      <c r="AT133"/>
      <c r="AU133"/>
      <c r="AW133" s="247">
        <v>39934</v>
      </c>
      <c r="AX133">
        <v>0.1525</v>
      </c>
      <c r="AY133"/>
      <c r="BA133" s="247">
        <v>39692</v>
      </c>
      <c r="BB133">
        <v>1.0500000000000001E-2</v>
      </c>
      <c r="BC133"/>
      <c r="BE133" s="247">
        <v>39934</v>
      </c>
      <c r="BF133">
        <v>0.1575</v>
      </c>
      <c r="BG133"/>
      <c r="BI133" s="247">
        <v>39934</v>
      </c>
      <c r="BJ133">
        <v>-0.05</v>
      </c>
      <c r="BK133"/>
      <c r="BM133" s="247">
        <v>39934</v>
      </c>
      <c r="BN133">
        <v>0.17</v>
      </c>
      <c r="BO133"/>
    </row>
    <row r="134" spans="1:67">
      <c r="A134" s="247">
        <v>39965</v>
      </c>
      <c r="B134">
        <v>0.14749999999999999</v>
      </c>
      <c r="C134"/>
      <c r="D134"/>
      <c r="E134" s="247">
        <v>39965</v>
      </c>
      <c r="F134">
        <v>0.1925</v>
      </c>
      <c r="G134"/>
      <c r="H134"/>
      <c r="I134" s="247">
        <v>39965</v>
      </c>
      <c r="J134">
        <v>0.35499999999999998</v>
      </c>
      <c r="K134"/>
      <c r="L134"/>
      <c r="M134" s="247">
        <v>39965</v>
      </c>
      <c r="N134">
        <v>0.28749999999999998</v>
      </c>
      <c r="O134"/>
      <c r="P134"/>
      <c r="Q134" s="247">
        <v>39965</v>
      </c>
      <c r="R134">
        <v>0.17249999999999999</v>
      </c>
      <c r="S134"/>
      <c r="T134"/>
      <c r="U134" s="247">
        <v>39965</v>
      </c>
      <c r="V134">
        <v>0.16250000000000001</v>
      </c>
      <c r="W134"/>
      <c r="X134"/>
      <c r="Y134" s="247">
        <v>39934</v>
      </c>
      <c r="Z134">
        <v>3.2030000000000003</v>
      </c>
      <c r="AA134"/>
      <c r="AB134"/>
      <c r="AC134" s="247">
        <v>39965</v>
      </c>
      <c r="AD134">
        <v>1.3632708840780003</v>
      </c>
      <c r="AE134"/>
      <c r="AF134"/>
      <c r="AG134" s="247">
        <v>39965</v>
      </c>
      <c r="AH134">
        <v>6.3079722471712993E-2</v>
      </c>
      <c r="AI134"/>
      <c r="AJ134"/>
      <c r="AK134" s="247">
        <v>39965</v>
      </c>
      <c r="AL134">
        <v>7.1990940910272999E-2</v>
      </c>
      <c r="AM134"/>
      <c r="AN134"/>
      <c r="AO134" s="247">
        <v>39965</v>
      </c>
      <c r="AP134">
        <v>-0.18</v>
      </c>
      <c r="AQ134"/>
      <c r="AR134"/>
      <c r="AS134"/>
      <c r="AT134"/>
      <c r="AU134"/>
      <c r="AW134" s="247">
        <v>39965</v>
      </c>
      <c r="AX134">
        <v>0.14749999999999999</v>
      </c>
      <c r="AY134"/>
      <c r="BA134" s="247">
        <v>39722</v>
      </c>
      <c r="BB134">
        <v>1.0500000000000001E-2</v>
      </c>
      <c r="BC134"/>
      <c r="BE134" s="247">
        <v>39965</v>
      </c>
      <c r="BF134">
        <v>0.1575</v>
      </c>
      <c r="BG134"/>
      <c r="BI134" s="247">
        <v>39965</v>
      </c>
      <c r="BJ134">
        <v>-0.05</v>
      </c>
      <c r="BK134"/>
      <c r="BM134" s="247">
        <v>39965</v>
      </c>
      <c r="BN134">
        <v>0.17</v>
      </c>
      <c r="BO134"/>
    </row>
    <row r="135" spans="1:67">
      <c r="A135" s="247">
        <v>39995</v>
      </c>
      <c r="B135">
        <v>0.13750000000000001</v>
      </c>
      <c r="C135"/>
      <c r="D135"/>
      <c r="E135" s="247">
        <v>39995</v>
      </c>
      <c r="F135">
        <v>0.1825</v>
      </c>
      <c r="G135"/>
      <c r="H135"/>
      <c r="I135" s="247">
        <v>39995</v>
      </c>
      <c r="J135">
        <v>0.39</v>
      </c>
      <c r="K135"/>
      <c r="L135"/>
      <c r="M135" s="247">
        <v>39995</v>
      </c>
      <c r="N135">
        <v>0.3</v>
      </c>
      <c r="O135"/>
      <c r="P135"/>
      <c r="Q135" s="247">
        <v>39995</v>
      </c>
      <c r="R135">
        <v>0.185</v>
      </c>
      <c r="S135"/>
      <c r="T135"/>
      <c r="U135" s="247">
        <v>39995</v>
      </c>
      <c r="V135">
        <v>0.16250000000000001</v>
      </c>
      <c r="W135"/>
      <c r="X135"/>
      <c r="Y135" s="247">
        <v>39965</v>
      </c>
      <c r="Z135">
        <v>3.2390000000000003</v>
      </c>
      <c r="AA135"/>
      <c r="AB135"/>
      <c r="AC135" s="247">
        <v>39995</v>
      </c>
      <c r="AD135">
        <v>1.3625811951170002</v>
      </c>
      <c r="AE135"/>
      <c r="AF135"/>
      <c r="AG135" s="247">
        <v>39995</v>
      </c>
      <c r="AH135">
        <v>6.3099788505784016E-2</v>
      </c>
      <c r="AI135"/>
      <c r="AJ135"/>
      <c r="AK135" s="247">
        <v>39995</v>
      </c>
      <c r="AL135">
        <v>7.1987698788515006E-2</v>
      </c>
      <c r="AM135"/>
      <c r="AN135"/>
      <c r="AO135" s="247">
        <v>39995</v>
      </c>
      <c r="AP135">
        <v>-0.18</v>
      </c>
      <c r="AQ135"/>
      <c r="AR135"/>
      <c r="AS135"/>
      <c r="AT135"/>
      <c r="AU135"/>
      <c r="AW135" s="247">
        <v>39995</v>
      </c>
      <c r="AX135">
        <v>0.13750000000000001</v>
      </c>
      <c r="AY135"/>
      <c r="BA135" s="247">
        <v>39753</v>
      </c>
      <c r="BB135">
        <v>0.01</v>
      </c>
      <c r="BC135"/>
      <c r="BE135" s="247">
        <v>39995</v>
      </c>
      <c r="BF135">
        <v>0.1575</v>
      </c>
      <c r="BG135"/>
      <c r="BI135" s="247">
        <v>39995</v>
      </c>
      <c r="BJ135">
        <v>-0.05</v>
      </c>
      <c r="BK135"/>
      <c r="BM135" s="247">
        <v>39995</v>
      </c>
      <c r="BN135">
        <v>0.17</v>
      </c>
      <c r="BO135"/>
    </row>
    <row r="136" spans="1:67">
      <c r="A136" s="247">
        <v>40026</v>
      </c>
      <c r="B136">
        <v>0.13500000000000001</v>
      </c>
      <c r="C136"/>
      <c r="D136"/>
      <c r="E136" s="247">
        <v>40026</v>
      </c>
      <c r="F136">
        <v>0.18</v>
      </c>
      <c r="G136"/>
      <c r="H136"/>
      <c r="I136" s="247">
        <v>40026</v>
      </c>
      <c r="J136">
        <v>0.45500000000000002</v>
      </c>
      <c r="K136"/>
      <c r="L136"/>
      <c r="M136" s="247">
        <v>40026</v>
      </c>
      <c r="N136">
        <v>0.3</v>
      </c>
      <c r="O136"/>
      <c r="P136"/>
      <c r="Q136" s="247">
        <v>40026</v>
      </c>
      <c r="R136">
        <v>0.185</v>
      </c>
      <c r="S136"/>
      <c r="T136"/>
      <c r="U136" s="247">
        <v>40026</v>
      </c>
      <c r="V136">
        <v>0.16250000000000001</v>
      </c>
      <c r="W136"/>
      <c r="X136"/>
      <c r="Y136" s="247">
        <v>39995</v>
      </c>
      <c r="Z136">
        <v>3.2390000000000003</v>
      </c>
      <c r="AA136"/>
      <c r="AB136"/>
      <c r="AC136" s="247">
        <v>40026</v>
      </c>
      <c r="AD136">
        <v>1.3618741880360004</v>
      </c>
      <c r="AE136"/>
      <c r="AF136"/>
      <c r="AG136" s="247">
        <v>40026</v>
      </c>
      <c r="AH136">
        <v>6.3120523407798002E-2</v>
      </c>
      <c r="AI136"/>
      <c r="AJ136"/>
      <c r="AK136" s="247">
        <v>40026</v>
      </c>
      <c r="AL136">
        <v>7.1984348596036016E-2</v>
      </c>
      <c r="AM136"/>
      <c r="AN136"/>
      <c r="AO136" s="247">
        <v>40026</v>
      </c>
      <c r="AP136">
        <v>-0.18</v>
      </c>
      <c r="AQ136"/>
      <c r="AR136"/>
      <c r="AS136"/>
      <c r="AT136"/>
      <c r="AU136"/>
      <c r="AW136" s="247">
        <v>40026</v>
      </c>
      <c r="AX136">
        <v>0.13500000000000001</v>
      </c>
      <c r="AY136"/>
      <c r="BA136" s="247">
        <v>39783</v>
      </c>
      <c r="BB136">
        <v>0.01</v>
      </c>
      <c r="BC136"/>
      <c r="BE136" s="247">
        <v>40026</v>
      </c>
      <c r="BF136">
        <v>0.1575</v>
      </c>
      <c r="BG136"/>
      <c r="BI136" s="247">
        <v>40026</v>
      </c>
      <c r="BJ136">
        <v>-0.05</v>
      </c>
      <c r="BK136"/>
      <c r="BM136" s="247">
        <v>40026</v>
      </c>
      <c r="BN136">
        <v>0.17</v>
      </c>
      <c r="BO136"/>
    </row>
    <row r="137" spans="1:67">
      <c r="A137" s="247">
        <v>40057</v>
      </c>
      <c r="B137">
        <v>0.13250000000000001</v>
      </c>
      <c r="C137"/>
      <c r="D137"/>
      <c r="E137" s="247">
        <v>40057</v>
      </c>
      <c r="F137">
        <v>0.17749999999999999</v>
      </c>
      <c r="G137"/>
      <c r="H137"/>
      <c r="I137" s="247">
        <v>40057</v>
      </c>
      <c r="J137">
        <v>0.35499999999999998</v>
      </c>
      <c r="K137"/>
      <c r="L137"/>
      <c r="M137" s="247">
        <v>40057</v>
      </c>
      <c r="N137">
        <v>0.28999999999999998</v>
      </c>
      <c r="O137"/>
      <c r="P137"/>
      <c r="Q137" s="247">
        <v>40057</v>
      </c>
      <c r="R137">
        <v>0.16250000000000001</v>
      </c>
      <c r="S137"/>
      <c r="T137"/>
      <c r="U137" s="247">
        <v>40057</v>
      </c>
      <c r="V137">
        <v>0.16250000000000001</v>
      </c>
      <c r="W137"/>
      <c r="X137"/>
      <c r="Y137" s="247">
        <v>40026</v>
      </c>
      <c r="Z137">
        <v>3.2840000000000003</v>
      </c>
      <c r="AA137"/>
      <c r="AB137"/>
      <c r="AC137" s="247">
        <v>40057</v>
      </c>
      <c r="AD137">
        <v>1.3611729368800003</v>
      </c>
      <c r="AE137"/>
      <c r="AF137"/>
      <c r="AG137" s="247">
        <v>40057</v>
      </c>
      <c r="AH137">
        <v>6.3141258309955012E-2</v>
      </c>
      <c r="AI137"/>
      <c r="AJ137"/>
      <c r="AK137" s="247">
        <v>40057</v>
      </c>
      <c r="AL137">
        <v>7.1980998403561008E-2</v>
      </c>
      <c r="AM137"/>
      <c r="AN137"/>
      <c r="AO137" s="247">
        <v>40057</v>
      </c>
      <c r="AP137">
        <v>-0.17</v>
      </c>
      <c r="AQ137"/>
      <c r="AR137"/>
      <c r="AS137"/>
      <c r="AT137"/>
      <c r="AU137"/>
      <c r="AW137" s="247">
        <v>40057</v>
      </c>
      <c r="AX137">
        <v>0.13250000000000001</v>
      </c>
      <c r="AY137"/>
      <c r="BA137" s="247">
        <v>39814</v>
      </c>
      <c r="BB137">
        <v>0.01</v>
      </c>
      <c r="BC137"/>
      <c r="BE137" s="247">
        <v>40057</v>
      </c>
      <c r="BF137">
        <v>0.1575</v>
      </c>
      <c r="BG137"/>
      <c r="BI137" s="247">
        <v>40057</v>
      </c>
      <c r="BJ137">
        <v>-0.05</v>
      </c>
      <c r="BK137"/>
      <c r="BM137" s="247">
        <v>40057</v>
      </c>
      <c r="BN137">
        <v>0.17</v>
      </c>
      <c r="BO137"/>
    </row>
    <row r="138" spans="1:67">
      <c r="A138" s="247">
        <v>40087</v>
      </c>
      <c r="B138">
        <v>0.14749999999999999</v>
      </c>
      <c r="C138"/>
      <c r="D138"/>
      <c r="E138" s="247">
        <v>40087</v>
      </c>
      <c r="F138">
        <v>0.1925</v>
      </c>
      <c r="G138"/>
      <c r="H138"/>
      <c r="I138" s="247">
        <v>40087</v>
      </c>
      <c r="J138">
        <v>0.42499999999999999</v>
      </c>
      <c r="K138"/>
      <c r="L138"/>
      <c r="M138" s="247">
        <v>40087</v>
      </c>
      <c r="N138">
        <v>0.36249999999999999</v>
      </c>
      <c r="O138"/>
      <c r="P138"/>
      <c r="Q138" s="247">
        <v>40087</v>
      </c>
      <c r="R138">
        <v>0.185</v>
      </c>
      <c r="S138"/>
      <c r="T138"/>
      <c r="U138" s="247">
        <v>40087</v>
      </c>
      <c r="V138">
        <v>0.16500000000000001</v>
      </c>
      <c r="W138"/>
      <c r="X138"/>
      <c r="Y138" s="247">
        <v>40057</v>
      </c>
      <c r="Z138">
        <v>3.2680000000000002</v>
      </c>
      <c r="AA138"/>
      <c r="AB138"/>
      <c r="AC138" s="247">
        <v>40087</v>
      </c>
      <c r="AD138">
        <v>1.36049977905</v>
      </c>
      <c r="AE138"/>
      <c r="AF138"/>
      <c r="AG138" s="247">
        <v>40087</v>
      </c>
      <c r="AH138">
        <v>6.3161324344436012E-2</v>
      </c>
      <c r="AI138"/>
      <c r="AJ138"/>
      <c r="AK138" s="247">
        <v>40087</v>
      </c>
      <c r="AL138">
        <v>7.197775628181402E-2</v>
      </c>
      <c r="AM138"/>
      <c r="AN138"/>
      <c r="AO138" s="247">
        <v>40087</v>
      </c>
      <c r="AP138">
        <v>-0.155</v>
      </c>
      <c r="AQ138"/>
      <c r="AR138"/>
      <c r="AS138"/>
      <c r="AT138"/>
      <c r="AU138"/>
      <c r="AW138" s="247">
        <v>40087</v>
      </c>
      <c r="AX138">
        <v>0.14749999999999999</v>
      </c>
      <c r="AY138"/>
      <c r="BA138" s="247">
        <v>39845</v>
      </c>
      <c r="BB138">
        <v>0.01</v>
      </c>
      <c r="BC138"/>
      <c r="BE138" s="247">
        <v>40087</v>
      </c>
      <c r="BF138">
        <v>0.1575</v>
      </c>
      <c r="BG138"/>
      <c r="BI138" s="247">
        <v>40087</v>
      </c>
      <c r="BJ138">
        <v>-0.05</v>
      </c>
      <c r="BK138"/>
      <c r="BM138" s="247">
        <v>40087</v>
      </c>
      <c r="BN138">
        <v>0.17</v>
      </c>
      <c r="BO138"/>
    </row>
    <row r="139" spans="1:67">
      <c r="A139" s="247">
        <v>40118</v>
      </c>
      <c r="B139">
        <v>0.21</v>
      </c>
      <c r="C139"/>
      <c r="D139"/>
      <c r="E139" s="247">
        <v>40118</v>
      </c>
      <c r="F139">
        <v>0.255</v>
      </c>
      <c r="G139"/>
      <c r="H139"/>
      <c r="I139" s="247">
        <v>40118</v>
      </c>
      <c r="J139">
        <v>0.72499999999999998</v>
      </c>
      <c r="K139"/>
      <c r="L139"/>
      <c r="M139" s="247">
        <v>40118</v>
      </c>
      <c r="N139">
        <v>0.45500000000000002</v>
      </c>
      <c r="O139"/>
      <c r="P139"/>
      <c r="Q139" s="247">
        <v>40118</v>
      </c>
      <c r="R139">
        <v>0.28749999999999998</v>
      </c>
      <c r="S139"/>
      <c r="T139"/>
      <c r="U139" s="247">
        <v>40118</v>
      </c>
      <c r="V139">
        <v>0.24</v>
      </c>
      <c r="W139"/>
      <c r="X139"/>
      <c r="Y139" s="247">
        <v>40087</v>
      </c>
      <c r="Z139">
        <v>3.282</v>
      </c>
      <c r="AA139"/>
      <c r="AB139"/>
      <c r="AC139" s="247">
        <v>40118</v>
      </c>
      <c r="AD139">
        <v>1.359809829075</v>
      </c>
      <c r="AE139"/>
      <c r="AF139"/>
      <c r="AG139" s="247">
        <v>40118</v>
      </c>
      <c r="AH139">
        <v>6.3182059246873007E-2</v>
      </c>
      <c r="AI139"/>
      <c r="AJ139"/>
      <c r="AK139" s="247">
        <v>40118</v>
      </c>
      <c r="AL139">
        <v>7.1974406089347007E-2</v>
      </c>
      <c r="AM139"/>
      <c r="AN139"/>
      <c r="AO139" s="247">
        <v>40118</v>
      </c>
      <c r="AP139">
        <v>-0.11749999999999999</v>
      </c>
      <c r="AQ139"/>
      <c r="AR139"/>
      <c r="AS139"/>
      <c r="AT139"/>
      <c r="AU139"/>
      <c r="AW139" s="247">
        <v>40118</v>
      </c>
      <c r="AX139">
        <v>0.21</v>
      </c>
      <c r="AY139"/>
      <c r="BA139" s="247">
        <v>39873</v>
      </c>
      <c r="BB139">
        <v>0.01</v>
      </c>
      <c r="BC139"/>
      <c r="BE139" s="247">
        <v>40118</v>
      </c>
      <c r="BF139">
        <v>0.1575</v>
      </c>
      <c r="BG139"/>
      <c r="BI139" s="247">
        <v>40118</v>
      </c>
      <c r="BJ139">
        <v>-4.9500000000000002E-2</v>
      </c>
      <c r="BK139"/>
      <c r="BM139" s="247">
        <v>40118</v>
      </c>
      <c r="BN139">
        <v>0.29499999999999998</v>
      </c>
      <c r="BO139"/>
    </row>
    <row r="140" spans="1:67">
      <c r="A140" s="247">
        <v>40148</v>
      </c>
      <c r="B140">
        <v>0.25</v>
      </c>
      <c r="C140"/>
      <c r="D140"/>
      <c r="E140" s="247">
        <v>40148</v>
      </c>
      <c r="F140">
        <v>0.29499999999999998</v>
      </c>
      <c r="G140"/>
      <c r="H140"/>
      <c r="I140" s="247">
        <v>40148</v>
      </c>
      <c r="J140">
        <v>1.23</v>
      </c>
      <c r="K140"/>
      <c r="L140"/>
      <c r="M140" s="247">
        <v>40148</v>
      </c>
      <c r="N140">
        <v>0.79</v>
      </c>
      <c r="O140"/>
      <c r="P140"/>
      <c r="Q140" s="247">
        <v>40148</v>
      </c>
      <c r="R140">
        <v>0.33750000000000002</v>
      </c>
      <c r="S140"/>
      <c r="T140"/>
      <c r="U140" s="247">
        <v>40148</v>
      </c>
      <c r="V140">
        <v>0.29499999999999998</v>
      </c>
      <c r="W140"/>
      <c r="X140"/>
      <c r="Y140" s="247">
        <v>40118</v>
      </c>
      <c r="Z140">
        <v>3.3610000000000002</v>
      </c>
      <c r="AA140"/>
      <c r="AB140"/>
      <c r="AC140" s="247">
        <v>40148</v>
      </c>
      <c r="AD140">
        <v>1.3591475919909999</v>
      </c>
      <c r="AE140"/>
      <c r="AF140"/>
      <c r="AG140" s="247">
        <v>40148</v>
      </c>
      <c r="AH140">
        <v>6.3202125281624999E-2</v>
      </c>
      <c r="AI140"/>
      <c r="AJ140"/>
      <c r="AK140" s="247">
        <v>40148</v>
      </c>
      <c r="AL140">
        <v>7.1971163967607027E-2</v>
      </c>
      <c r="AM140"/>
      <c r="AN140"/>
      <c r="AO140" s="247">
        <v>40148</v>
      </c>
      <c r="AP140">
        <v>-0.11</v>
      </c>
      <c r="AQ140"/>
      <c r="AR140"/>
      <c r="AS140"/>
      <c r="AT140"/>
      <c r="AU140"/>
      <c r="AW140" s="247">
        <v>40148</v>
      </c>
      <c r="AX140">
        <v>0.25</v>
      </c>
      <c r="AY140"/>
      <c r="BA140" s="247">
        <v>39904</v>
      </c>
      <c r="BB140">
        <v>1.0500000000000001E-2</v>
      </c>
      <c r="BC140"/>
      <c r="BE140" s="247">
        <v>40148</v>
      </c>
      <c r="BF140">
        <v>0.155</v>
      </c>
      <c r="BG140"/>
      <c r="BI140" s="247">
        <v>40148</v>
      </c>
      <c r="BJ140">
        <v>-4.9500000000000002E-2</v>
      </c>
      <c r="BK140"/>
      <c r="BM140" s="247">
        <v>40148</v>
      </c>
      <c r="BN140">
        <v>0.3</v>
      </c>
      <c r="BO140"/>
    </row>
    <row r="141" spans="1:67">
      <c r="A141" s="247">
        <v>40179</v>
      </c>
      <c r="B141">
        <v>0.26250000000000001</v>
      </c>
      <c r="C141"/>
      <c r="D141"/>
      <c r="E141" s="247">
        <v>40179</v>
      </c>
      <c r="F141">
        <v>0.30499999999999999</v>
      </c>
      <c r="G141"/>
      <c r="H141"/>
      <c r="I141" s="247">
        <v>40179</v>
      </c>
      <c r="J141">
        <v>1.575</v>
      </c>
      <c r="K141"/>
      <c r="L141"/>
      <c r="M141" s="247">
        <v>40179</v>
      </c>
      <c r="N141">
        <v>0.95499999999999996</v>
      </c>
      <c r="O141"/>
      <c r="P141"/>
      <c r="Q141" s="247">
        <v>40179</v>
      </c>
      <c r="R141">
        <v>0.4375</v>
      </c>
      <c r="S141"/>
      <c r="T141"/>
      <c r="U141" s="247">
        <v>40179</v>
      </c>
      <c r="V141">
        <v>0.34250000000000003</v>
      </c>
      <c r="W141"/>
      <c r="X141"/>
      <c r="Y141" s="247">
        <v>40148</v>
      </c>
      <c r="Z141">
        <v>3.4480000000000004</v>
      </c>
      <c r="AA141"/>
      <c r="AB141"/>
      <c r="AC141" s="247">
        <v>40179</v>
      </c>
      <c r="AD141">
        <v>1.3584689105160002</v>
      </c>
      <c r="AE141"/>
      <c r="AF141"/>
      <c r="AG141" s="247">
        <v>40179</v>
      </c>
      <c r="AH141">
        <v>6.3222860184343019E-2</v>
      </c>
      <c r="AI141"/>
      <c r="AJ141"/>
      <c r="AK141" s="247">
        <v>40179</v>
      </c>
      <c r="AL141">
        <v>7.1967813775146022E-2</v>
      </c>
      <c r="AM141"/>
      <c r="AN141"/>
      <c r="AO141" s="247">
        <v>40179</v>
      </c>
      <c r="AP141">
        <v>-9.5000000000000001E-2</v>
      </c>
      <c r="AQ141"/>
      <c r="AR141"/>
      <c r="AS141"/>
      <c r="AT141"/>
      <c r="AU141"/>
      <c r="AW141" s="247">
        <v>40179</v>
      </c>
      <c r="AX141">
        <v>0.26250000000000001</v>
      </c>
      <c r="AY141"/>
      <c r="BA141" s="247">
        <v>39934</v>
      </c>
      <c r="BB141">
        <v>1.0500000000000001E-2</v>
      </c>
      <c r="BC141"/>
      <c r="BE141" s="247">
        <v>40179</v>
      </c>
      <c r="BF141">
        <v>0.15</v>
      </c>
      <c r="BG141"/>
      <c r="BI141" s="247">
        <v>40179</v>
      </c>
      <c r="BJ141">
        <v>-4.9500000000000002E-2</v>
      </c>
      <c r="BK141"/>
      <c r="BM141" s="247">
        <v>40179</v>
      </c>
      <c r="BN141">
        <v>0.32</v>
      </c>
      <c r="BO141"/>
    </row>
    <row r="142" spans="1:67">
      <c r="A142" s="247">
        <v>40210</v>
      </c>
      <c r="B142">
        <v>0.24</v>
      </c>
      <c r="C142"/>
      <c r="D142"/>
      <c r="E142" s="247">
        <v>40210</v>
      </c>
      <c r="F142">
        <v>0.28000000000000003</v>
      </c>
      <c r="G142"/>
      <c r="H142"/>
      <c r="I142" s="247">
        <v>40210</v>
      </c>
      <c r="J142">
        <v>1.4950000000000001</v>
      </c>
      <c r="K142"/>
      <c r="L142"/>
      <c r="M142" s="247">
        <v>40210</v>
      </c>
      <c r="N142">
        <v>0.94499999999999995</v>
      </c>
      <c r="O142"/>
      <c r="P142"/>
      <c r="Q142" s="247">
        <v>40210</v>
      </c>
      <c r="R142">
        <v>0.435</v>
      </c>
      <c r="S142"/>
      <c r="T142"/>
      <c r="U142" s="247">
        <v>40210</v>
      </c>
      <c r="V142">
        <v>0.33750000000000002</v>
      </c>
      <c r="W142"/>
      <c r="X142"/>
      <c r="Y142" s="247">
        <v>40179</v>
      </c>
      <c r="Z142">
        <v>3.6190000000000002</v>
      </c>
      <c r="AA142"/>
      <c r="AB142"/>
      <c r="AC142" s="247">
        <v>40210</v>
      </c>
      <c r="AD142">
        <v>1.3577959433070004</v>
      </c>
      <c r="AE142"/>
      <c r="AF142"/>
      <c r="AG142" s="247">
        <v>40210</v>
      </c>
      <c r="AH142">
        <v>6.3243595087203008E-2</v>
      </c>
      <c r="AI142"/>
      <c r="AJ142"/>
      <c r="AK142" s="247">
        <v>40210</v>
      </c>
      <c r="AL142">
        <v>7.1964463582689014E-2</v>
      </c>
      <c r="AM142"/>
      <c r="AN142"/>
      <c r="AO142" s="247">
        <v>40210</v>
      </c>
      <c r="AP142">
        <v>-9.5000000000000001E-2</v>
      </c>
      <c r="AQ142"/>
      <c r="AR142"/>
      <c r="AS142"/>
      <c r="AT142"/>
      <c r="AU142"/>
      <c r="AW142" s="247">
        <v>40210</v>
      </c>
      <c r="AX142">
        <v>0.24</v>
      </c>
      <c r="AY142"/>
      <c r="BA142" s="247">
        <v>39965</v>
      </c>
      <c r="BB142">
        <v>1.0500000000000001E-2</v>
      </c>
      <c r="BC142"/>
      <c r="BE142" s="247">
        <v>40210</v>
      </c>
      <c r="BF142">
        <v>0.15</v>
      </c>
      <c r="BG142"/>
      <c r="BI142" s="247">
        <v>40210</v>
      </c>
      <c r="BJ142">
        <v>-4.9500000000000002E-2</v>
      </c>
      <c r="BK142"/>
      <c r="BM142" s="247">
        <v>40210</v>
      </c>
      <c r="BN142">
        <v>0.35</v>
      </c>
      <c r="BO142"/>
    </row>
    <row r="143" spans="1:67">
      <c r="A143" s="247">
        <v>40238</v>
      </c>
      <c r="B143">
        <v>0.23749999999999999</v>
      </c>
      <c r="C143"/>
      <c r="D143"/>
      <c r="E143" s="247">
        <v>40238</v>
      </c>
      <c r="F143">
        <v>0.27800000000000002</v>
      </c>
      <c r="G143"/>
      <c r="H143"/>
      <c r="I143" s="247">
        <v>40238</v>
      </c>
      <c r="J143">
        <v>0.89500000000000002</v>
      </c>
      <c r="K143"/>
      <c r="L143"/>
      <c r="M143" s="247">
        <v>40238</v>
      </c>
      <c r="N143">
        <v>0.60250000000000004</v>
      </c>
      <c r="O143"/>
      <c r="P143"/>
      <c r="Q143" s="247">
        <v>40238</v>
      </c>
      <c r="R143">
        <v>0.30249999999999999</v>
      </c>
      <c r="S143"/>
      <c r="T143"/>
      <c r="U143" s="247">
        <v>40238</v>
      </c>
      <c r="V143">
        <v>0.26</v>
      </c>
      <c r="W143"/>
      <c r="X143"/>
      <c r="Y143" s="247">
        <v>40210</v>
      </c>
      <c r="Z143">
        <v>3.5169999999999999</v>
      </c>
      <c r="AA143"/>
      <c r="AB143"/>
      <c r="AC143" s="247">
        <v>40238</v>
      </c>
      <c r="AD143">
        <v>1.3571930066490003</v>
      </c>
      <c r="AE143"/>
      <c r="AF143"/>
      <c r="AG143" s="247">
        <v>40238</v>
      </c>
      <c r="AH143">
        <v>6.3262323386683E-2</v>
      </c>
      <c r="AI143"/>
      <c r="AJ143"/>
      <c r="AK143" s="247">
        <v>40238</v>
      </c>
      <c r="AL143">
        <v>7.1961437602409029E-2</v>
      </c>
      <c r="AM143"/>
      <c r="AN143"/>
      <c r="AO143" s="247">
        <v>40238</v>
      </c>
      <c r="AP143">
        <v>-9.5000000000000001E-2</v>
      </c>
      <c r="AQ143"/>
      <c r="AR143"/>
      <c r="AS143"/>
      <c r="AT143"/>
      <c r="AU143"/>
      <c r="AW143" s="247">
        <v>40238</v>
      </c>
      <c r="AX143">
        <v>0.23749999999999999</v>
      </c>
      <c r="AY143"/>
      <c r="BA143" s="247">
        <v>39995</v>
      </c>
      <c r="BB143">
        <v>1.0500000000000001E-2</v>
      </c>
      <c r="BC143"/>
      <c r="BE143" s="247">
        <v>40238</v>
      </c>
      <c r="BF143">
        <v>0.15</v>
      </c>
      <c r="BG143"/>
      <c r="BI143" s="247">
        <v>40238</v>
      </c>
      <c r="BJ143">
        <v>-4.9500000000000002E-2</v>
      </c>
      <c r="BK143"/>
      <c r="BM143" s="247">
        <v>40238</v>
      </c>
      <c r="BN143">
        <v>0.35</v>
      </c>
      <c r="BO143"/>
    </row>
    <row r="144" spans="1:67">
      <c r="A144" s="247">
        <v>40269</v>
      </c>
      <c r="B144">
        <v>0.16500000000000001</v>
      </c>
      <c r="C144"/>
      <c r="D144"/>
      <c r="E144" s="247">
        <v>40269</v>
      </c>
      <c r="F144">
        <v>0.18300000000000002</v>
      </c>
      <c r="G144"/>
      <c r="H144"/>
      <c r="I144" s="247">
        <v>40269</v>
      </c>
      <c r="J144">
        <v>0.45</v>
      </c>
      <c r="K144"/>
      <c r="L144"/>
      <c r="M144" s="247">
        <v>40269</v>
      </c>
      <c r="N144">
        <v>0.35499999999999998</v>
      </c>
      <c r="O144"/>
      <c r="P144"/>
      <c r="Q144" s="247">
        <v>40269</v>
      </c>
      <c r="R144">
        <v>0.19750000000000001</v>
      </c>
      <c r="S144"/>
      <c r="T144"/>
      <c r="U144" s="247">
        <v>40269</v>
      </c>
      <c r="V144">
        <v>0.17749999999999999</v>
      </c>
      <c r="W144"/>
      <c r="X144"/>
      <c r="Y144" s="247">
        <v>40238</v>
      </c>
      <c r="Z144">
        <v>3.3980000000000001</v>
      </c>
      <c r="AA144"/>
      <c r="AB144"/>
      <c r="AC144" s="247">
        <v>40269</v>
      </c>
      <c r="AD144">
        <v>1.3565308923159998</v>
      </c>
      <c r="AE144"/>
      <c r="AF144"/>
      <c r="AG144" s="247">
        <v>40269</v>
      </c>
      <c r="AH144">
        <v>6.3283058289815008E-2</v>
      </c>
      <c r="AI144"/>
      <c r="AJ144"/>
      <c r="AK144" s="247">
        <v>40269</v>
      </c>
      <c r="AL144">
        <v>7.1958087409959015E-2</v>
      </c>
      <c r="AM144"/>
      <c r="AN144"/>
      <c r="AO144" s="247">
        <v>40269</v>
      </c>
      <c r="AP144">
        <v>-0.14000000000000001</v>
      </c>
      <c r="AQ144"/>
      <c r="AR144"/>
      <c r="AS144"/>
      <c r="AT144"/>
      <c r="AU144"/>
      <c r="AW144" s="247">
        <v>40269</v>
      </c>
      <c r="AX144">
        <v>0.16500000000000001</v>
      </c>
      <c r="AY144"/>
      <c r="BA144" s="247">
        <v>40026</v>
      </c>
      <c r="BB144">
        <v>1.0500000000000001E-2</v>
      </c>
      <c r="BC144"/>
      <c r="BE144" s="247">
        <v>40269</v>
      </c>
      <c r="BF144">
        <v>0.15</v>
      </c>
      <c r="BG144"/>
      <c r="BI144" s="247">
        <v>40269</v>
      </c>
      <c r="BJ144">
        <v>-4.7E-2</v>
      </c>
      <c r="BK144"/>
      <c r="BM144" s="247">
        <v>40269</v>
      </c>
      <c r="BN144">
        <v>0.17</v>
      </c>
      <c r="BO144"/>
    </row>
    <row r="145" spans="1:67">
      <c r="A145" s="247">
        <v>40299</v>
      </c>
      <c r="B145">
        <v>0.155</v>
      </c>
      <c r="C145"/>
      <c r="D145"/>
      <c r="E145" s="247">
        <v>40299</v>
      </c>
      <c r="F145">
        <v>0.193</v>
      </c>
      <c r="G145"/>
      <c r="H145"/>
      <c r="I145" s="247">
        <v>40299</v>
      </c>
      <c r="J145">
        <v>0.36499999999999999</v>
      </c>
      <c r="K145"/>
      <c r="L145"/>
      <c r="M145" s="247">
        <v>40299</v>
      </c>
      <c r="N145">
        <v>0.28749999999999998</v>
      </c>
      <c r="O145"/>
      <c r="P145"/>
      <c r="Q145" s="247">
        <v>40299</v>
      </c>
      <c r="R145">
        <v>0.17249999999999999</v>
      </c>
      <c r="S145"/>
      <c r="T145"/>
      <c r="U145" s="247">
        <v>40299</v>
      </c>
      <c r="V145">
        <v>0.16250000000000001</v>
      </c>
      <c r="W145"/>
      <c r="X145"/>
      <c r="Y145" s="247">
        <v>40269</v>
      </c>
      <c r="Z145">
        <v>3.2790000000000004</v>
      </c>
      <c r="AA145"/>
      <c r="AB145"/>
      <c r="AC145" s="247">
        <v>40299</v>
      </c>
      <c r="AD145">
        <v>1.3558955547870002</v>
      </c>
      <c r="AE145"/>
      <c r="AF145"/>
      <c r="AG145" s="247">
        <v>40299</v>
      </c>
      <c r="AH145">
        <v>6.3303124325240004E-2</v>
      </c>
      <c r="AI145"/>
      <c r="AJ145"/>
      <c r="AK145" s="247">
        <v>40299</v>
      </c>
      <c r="AL145">
        <v>7.1954845288237007E-2</v>
      </c>
      <c r="AM145"/>
      <c r="AN145"/>
      <c r="AO145" s="247">
        <v>40299</v>
      </c>
      <c r="AP145">
        <v>-0.155</v>
      </c>
      <c r="AQ145"/>
      <c r="AR145"/>
      <c r="AS145"/>
      <c r="AT145"/>
      <c r="AU145"/>
      <c r="AW145" s="247">
        <v>40299</v>
      </c>
      <c r="AX145">
        <v>0.155</v>
      </c>
      <c r="AY145"/>
      <c r="BA145" s="247">
        <v>40057</v>
      </c>
      <c r="BB145">
        <v>1.0500000000000001E-2</v>
      </c>
      <c r="BC145"/>
      <c r="BE145" s="247">
        <v>40299</v>
      </c>
      <c r="BF145">
        <v>0.15</v>
      </c>
      <c r="BG145"/>
      <c r="BI145" s="247">
        <v>40299</v>
      </c>
      <c r="BJ145">
        <v>-4.7E-2</v>
      </c>
      <c r="BK145"/>
      <c r="BM145" s="247">
        <v>40299</v>
      </c>
      <c r="BN145">
        <v>0.17</v>
      </c>
      <c r="BO145"/>
    </row>
    <row r="146" spans="1:67">
      <c r="A146" s="247">
        <v>40330</v>
      </c>
      <c r="B146">
        <v>0.15</v>
      </c>
      <c r="C146"/>
      <c r="D146"/>
      <c r="E146" s="247">
        <v>40330</v>
      </c>
      <c r="F146">
        <v>0.188</v>
      </c>
      <c r="G146"/>
      <c r="H146"/>
      <c r="I146" s="247">
        <v>40330</v>
      </c>
      <c r="J146">
        <v>0.35499999999999998</v>
      </c>
      <c r="K146"/>
      <c r="L146"/>
      <c r="M146" s="247">
        <v>40330</v>
      </c>
      <c r="N146">
        <v>0.28749999999999998</v>
      </c>
      <c r="O146"/>
      <c r="P146"/>
      <c r="Q146" s="247">
        <v>40330</v>
      </c>
      <c r="R146">
        <v>0.17249999999999999</v>
      </c>
      <c r="S146"/>
      <c r="T146"/>
      <c r="U146" s="247">
        <v>40330</v>
      </c>
      <c r="V146">
        <v>0.16250000000000001</v>
      </c>
      <c r="W146"/>
      <c r="X146"/>
      <c r="Y146" s="247">
        <v>40299</v>
      </c>
      <c r="Z146">
        <v>3.2760000000000002</v>
      </c>
      <c r="AA146"/>
      <c r="AB146"/>
      <c r="AC146" s="247">
        <v>40330</v>
      </c>
      <c r="AD146">
        <v>1.3552446304210002</v>
      </c>
      <c r="AE146"/>
      <c r="AF146"/>
      <c r="AG146" s="247">
        <v>40330</v>
      </c>
      <c r="AH146">
        <v>6.3323859228651996E-2</v>
      </c>
      <c r="AI146"/>
      <c r="AJ146"/>
      <c r="AK146" s="247">
        <v>40330</v>
      </c>
      <c r="AL146">
        <v>7.1951495095794016E-2</v>
      </c>
      <c r="AM146"/>
      <c r="AN146"/>
      <c r="AO146" s="247">
        <v>40330</v>
      </c>
      <c r="AP146">
        <v>-0.16500000000000001</v>
      </c>
      <c r="AQ146"/>
      <c r="AR146"/>
      <c r="AS146"/>
      <c r="AT146"/>
      <c r="AU146"/>
      <c r="AW146" s="247">
        <v>40330</v>
      </c>
      <c r="AX146">
        <v>0.15</v>
      </c>
      <c r="AY146"/>
      <c r="BA146" s="247">
        <v>40087</v>
      </c>
      <c r="BB146">
        <v>1.0500000000000001E-2</v>
      </c>
      <c r="BC146"/>
      <c r="BE146" s="247">
        <v>40330</v>
      </c>
      <c r="BF146">
        <v>0.15</v>
      </c>
      <c r="BG146"/>
      <c r="BI146" s="247">
        <v>40330</v>
      </c>
      <c r="BJ146">
        <v>-4.7E-2</v>
      </c>
      <c r="BK146"/>
      <c r="BM146" s="247">
        <v>40330</v>
      </c>
      <c r="BN146">
        <v>0.17</v>
      </c>
      <c r="BO146"/>
    </row>
    <row r="147" spans="1:67">
      <c r="A147" s="247">
        <v>40360</v>
      </c>
      <c r="B147">
        <v>0.14000000000000001</v>
      </c>
      <c r="C147"/>
      <c r="D147"/>
      <c r="E147" s="247">
        <v>40360</v>
      </c>
      <c r="F147">
        <v>0.17800000000000002</v>
      </c>
      <c r="G147"/>
      <c r="H147"/>
      <c r="I147" s="247">
        <v>40360</v>
      </c>
      <c r="J147">
        <v>0.39</v>
      </c>
      <c r="K147"/>
      <c r="L147"/>
      <c r="M147" s="247">
        <v>40360</v>
      </c>
      <c r="N147">
        <v>0.3</v>
      </c>
      <c r="O147"/>
      <c r="P147"/>
      <c r="Q147" s="247">
        <v>40360</v>
      </c>
      <c r="R147">
        <v>0.185</v>
      </c>
      <c r="S147"/>
      <c r="T147"/>
      <c r="U147" s="247">
        <v>40360</v>
      </c>
      <c r="V147">
        <v>0.16250000000000001</v>
      </c>
      <c r="W147"/>
      <c r="X147"/>
      <c r="Y147" s="247">
        <v>40330</v>
      </c>
      <c r="Z147">
        <v>3.3130000000000002</v>
      </c>
      <c r="AA147"/>
      <c r="AB147"/>
      <c r="AC147" s="247">
        <v>40360</v>
      </c>
      <c r="AD147">
        <v>1.354620106934</v>
      </c>
      <c r="AE147"/>
      <c r="AF147"/>
      <c r="AG147" s="247">
        <v>40360</v>
      </c>
      <c r="AH147">
        <v>6.3343925264348025E-2</v>
      </c>
      <c r="AI147"/>
      <c r="AJ147"/>
      <c r="AK147" s="247">
        <v>40360</v>
      </c>
      <c r="AL147">
        <v>7.194825297407903E-2</v>
      </c>
      <c r="AM147"/>
      <c r="AN147"/>
      <c r="AO147" s="247">
        <v>40360</v>
      </c>
      <c r="AP147">
        <v>-0.16500000000000001</v>
      </c>
      <c r="AQ147"/>
      <c r="AR147"/>
      <c r="AS147"/>
      <c r="AT147"/>
      <c r="AU147"/>
      <c r="AW147" s="247">
        <v>40360</v>
      </c>
      <c r="AX147">
        <v>0.14000000000000001</v>
      </c>
      <c r="AY147"/>
      <c r="BA147" s="247">
        <v>40118</v>
      </c>
      <c r="BB147">
        <v>0.01</v>
      </c>
      <c r="BC147"/>
      <c r="BE147" s="247">
        <v>40360</v>
      </c>
      <c r="BF147">
        <v>0.15</v>
      </c>
      <c r="BG147"/>
      <c r="BI147" s="247">
        <v>40360</v>
      </c>
      <c r="BJ147">
        <v>-4.7E-2</v>
      </c>
      <c r="BK147"/>
      <c r="BM147" s="247">
        <v>40360</v>
      </c>
      <c r="BN147">
        <v>0.17</v>
      </c>
      <c r="BO147"/>
    </row>
    <row r="148" spans="1:67">
      <c r="A148" s="247">
        <v>40391</v>
      </c>
      <c r="B148">
        <v>0.13750000000000001</v>
      </c>
      <c r="C148"/>
      <c r="D148"/>
      <c r="E148" s="247">
        <v>40391</v>
      </c>
      <c r="F148">
        <v>0.17499999999999999</v>
      </c>
      <c r="G148"/>
      <c r="H148"/>
      <c r="I148" s="247">
        <v>40391</v>
      </c>
      <c r="J148">
        <v>0.45500000000000002</v>
      </c>
      <c r="K148"/>
      <c r="L148"/>
      <c r="M148" s="247">
        <v>40391</v>
      </c>
      <c r="N148">
        <v>0.3</v>
      </c>
      <c r="O148"/>
      <c r="P148"/>
      <c r="Q148" s="247">
        <v>40391</v>
      </c>
      <c r="R148">
        <v>0.185</v>
      </c>
      <c r="S148"/>
      <c r="T148"/>
      <c r="U148" s="247">
        <v>40391</v>
      </c>
      <c r="V148">
        <v>0.16250000000000001</v>
      </c>
      <c r="W148"/>
      <c r="X148"/>
      <c r="Y148" s="247">
        <v>40360</v>
      </c>
      <c r="Z148">
        <v>3.3130000000000002</v>
      </c>
      <c r="AA148"/>
      <c r="AB148"/>
      <c r="AC148" s="247">
        <v>40391</v>
      </c>
      <c r="AD148">
        <v>1.3539383099820002</v>
      </c>
      <c r="AE148"/>
      <c r="AF148"/>
      <c r="AG148" s="247">
        <v>40391</v>
      </c>
      <c r="AH148">
        <v>6.3362255139835011E-2</v>
      </c>
      <c r="AI148"/>
      <c r="AJ148"/>
      <c r="AK148" s="247">
        <v>40391</v>
      </c>
      <c r="AL148">
        <v>7.1945694564332002E-2</v>
      </c>
      <c r="AM148"/>
      <c r="AN148"/>
      <c r="AO148" s="247">
        <v>40391</v>
      </c>
      <c r="AP148">
        <v>-0.16500000000000001</v>
      </c>
      <c r="AQ148"/>
      <c r="AR148"/>
      <c r="AS148"/>
      <c r="AT148"/>
      <c r="AU148"/>
      <c r="AW148" s="247">
        <v>40391</v>
      </c>
      <c r="AX148">
        <v>0.13750000000000001</v>
      </c>
      <c r="AY148"/>
      <c r="BA148" s="247">
        <v>40148</v>
      </c>
      <c r="BB148">
        <v>0.01</v>
      </c>
      <c r="BC148"/>
      <c r="BE148" s="247">
        <v>40391</v>
      </c>
      <c r="BF148">
        <v>0.15</v>
      </c>
      <c r="BG148"/>
      <c r="BI148" s="247">
        <v>40391</v>
      </c>
      <c r="BJ148">
        <v>-4.7E-2</v>
      </c>
      <c r="BK148"/>
      <c r="BM148" s="247">
        <v>40391</v>
      </c>
      <c r="BN148">
        <v>0.17</v>
      </c>
      <c r="BO148"/>
    </row>
    <row r="149" spans="1:67">
      <c r="A149" s="247">
        <v>40422</v>
      </c>
      <c r="B149">
        <v>0.13500000000000001</v>
      </c>
      <c r="C149"/>
      <c r="D149"/>
      <c r="E149" s="247">
        <v>40422</v>
      </c>
      <c r="F149">
        <v>0.17300000000000001</v>
      </c>
      <c r="G149"/>
      <c r="H149"/>
      <c r="I149" s="247">
        <v>40422</v>
      </c>
      <c r="J149">
        <v>0.35499999999999998</v>
      </c>
      <c r="K149"/>
      <c r="L149"/>
      <c r="M149" s="247">
        <v>40422</v>
      </c>
      <c r="N149">
        <v>0.28999999999999998</v>
      </c>
      <c r="O149"/>
      <c r="P149"/>
      <c r="Q149" s="247">
        <v>40422</v>
      </c>
      <c r="R149">
        <v>0.16250000000000001</v>
      </c>
      <c r="S149"/>
      <c r="T149"/>
      <c r="U149" s="247">
        <v>40422</v>
      </c>
      <c r="V149">
        <v>0.16250000000000001</v>
      </c>
      <c r="W149"/>
      <c r="X149"/>
      <c r="Y149" s="247">
        <v>40391</v>
      </c>
      <c r="Z149">
        <v>3.3580000000000001</v>
      </c>
      <c r="AA149"/>
      <c r="AB149"/>
      <c r="AC149" s="247">
        <v>40422</v>
      </c>
      <c r="AD149">
        <v>1.353159912463</v>
      </c>
      <c r="AE149"/>
      <c r="AF149"/>
      <c r="AG149" s="247">
        <v>40422</v>
      </c>
      <c r="AH149">
        <v>6.3376212236853011E-2</v>
      </c>
      <c r="AI149"/>
      <c r="AJ149"/>
      <c r="AK149" s="247">
        <v>40422</v>
      </c>
      <c r="AL149">
        <v>7.1946435249116036E-2</v>
      </c>
      <c r="AM149"/>
      <c r="AN149"/>
      <c r="AO149" s="247">
        <v>40422</v>
      </c>
      <c r="AP149">
        <v>-0.155</v>
      </c>
      <c r="AQ149"/>
      <c r="AR149"/>
      <c r="AS149"/>
      <c r="AT149"/>
      <c r="AU149"/>
      <c r="AW149" s="247">
        <v>40422</v>
      </c>
      <c r="AX149">
        <v>0.13500000000000001</v>
      </c>
      <c r="AY149"/>
      <c r="BA149" s="247">
        <v>40179</v>
      </c>
      <c r="BB149">
        <v>0.01</v>
      </c>
      <c r="BC149"/>
      <c r="BE149" s="247">
        <v>40422</v>
      </c>
      <c r="BF149">
        <v>0.15</v>
      </c>
      <c r="BG149"/>
      <c r="BI149" s="247">
        <v>40422</v>
      </c>
      <c r="BJ149">
        <v>-4.7E-2</v>
      </c>
      <c r="BK149"/>
      <c r="BM149" s="247">
        <v>40422</v>
      </c>
      <c r="BN149">
        <v>0.17</v>
      </c>
      <c r="BO149"/>
    </row>
    <row r="150" spans="1:67">
      <c r="A150" s="247">
        <v>40452</v>
      </c>
      <c r="B150">
        <v>0.15</v>
      </c>
      <c r="C150"/>
      <c r="D150"/>
      <c r="E150" s="247">
        <v>40452</v>
      </c>
      <c r="F150">
        <v>0.188</v>
      </c>
      <c r="G150"/>
      <c r="H150"/>
      <c r="I150" s="247">
        <v>40452</v>
      </c>
      <c r="J150">
        <v>0.42499999999999999</v>
      </c>
      <c r="K150"/>
      <c r="L150"/>
      <c r="M150" s="247">
        <v>40452</v>
      </c>
      <c r="N150">
        <v>0.36249999999999999</v>
      </c>
      <c r="O150"/>
      <c r="P150"/>
      <c r="Q150" s="247">
        <v>40452</v>
      </c>
      <c r="R150">
        <v>0.185</v>
      </c>
      <c r="S150"/>
      <c r="T150"/>
      <c r="U150" s="247">
        <v>40452</v>
      </c>
      <c r="V150">
        <v>0.16500000000000001</v>
      </c>
      <c r="W150"/>
      <c r="X150"/>
      <c r="Y150" s="247">
        <v>40422</v>
      </c>
      <c r="Z150">
        <v>3.3410000000000002</v>
      </c>
      <c r="AA150"/>
      <c r="AB150"/>
      <c r="AC150" s="247">
        <v>40452</v>
      </c>
      <c r="AD150">
        <v>1.3524098501870001</v>
      </c>
      <c r="AE150"/>
      <c r="AF150"/>
      <c r="AG150" s="247">
        <v>40452</v>
      </c>
      <c r="AH150">
        <v>6.338971910500002E-2</v>
      </c>
      <c r="AI150"/>
      <c r="AJ150"/>
      <c r="AK150" s="247">
        <v>40452</v>
      </c>
      <c r="AL150">
        <v>7.1947152040842996E-2</v>
      </c>
      <c r="AM150"/>
      <c r="AN150"/>
      <c r="AO150" s="247">
        <v>40452</v>
      </c>
      <c r="AP150">
        <v>-0.14000000000000001</v>
      </c>
      <c r="AQ150"/>
      <c r="AR150"/>
      <c r="AS150"/>
      <c r="AT150"/>
      <c r="AU150"/>
      <c r="AW150" s="247">
        <v>40452</v>
      </c>
      <c r="AX150">
        <v>0.15</v>
      </c>
      <c r="AY150"/>
      <c r="BA150" s="247">
        <v>40210</v>
      </c>
      <c r="BB150">
        <v>0.01</v>
      </c>
      <c r="BC150"/>
      <c r="BE150" s="247">
        <v>40452</v>
      </c>
      <c r="BF150">
        <v>0.15</v>
      </c>
      <c r="BG150"/>
      <c r="BI150" s="247">
        <v>40452</v>
      </c>
      <c r="BJ150">
        <v>-4.7E-2</v>
      </c>
      <c r="BK150"/>
      <c r="BM150" s="247">
        <v>40452</v>
      </c>
      <c r="BN150">
        <v>0.17</v>
      </c>
      <c r="BO150"/>
    </row>
    <row r="151" spans="1:67">
      <c r="A151" s="247">
        <v>40483</v>
      </c>
      <c r="B151">
        <v>0.21249999999999999</v>
      </c>
      <c r="C151"/>
      <c r="D151"/>
      <c r="E151" s="247">
        <v>40483</v>
      </c>
      <c r="F151">
        <v>0.25</v>
      </c>
      <c r="G151"/>
      <c r="H151"/>
      <c r="I151" s="247">
        <v>40483</v>
      </c>
      <c r="J151">
        <v>0.72499999999999998</v>
      </c>
      <c r="K151"/>
      <c r="L151"/>
      <c r="M151" s="247">
        <v>40483</v>
      </c>
      <c r="N151">
        <v>0.45500000000000002</v>
      </c>
      <c r="O151"/>
      <c r="P151"/>
      <c r="Q151" s="247">
        <v>40483</v>
      </c>
      <c r="R151">
        <v>0.28749999999999998</v>
      </c>
      <c r="S151"/>
      <c r="T151"/>
      <c r="U151" s="247">
        <v>40483</v>
      </c>
      <c r="V151">
        <v>0.24</v>
      </c>
      <c r="W151"/>
      <c r="X151"/>
      <c r="Y151" s="247">
        <v>40452</v>
      </c>
      <c r="Z151">
        <v>3.3540000000000005</v>
      </c>
      <c r="AA151"/>
      <c r="AB151"/>
      <c r="AC151" s="247">
        <v>40483</v>
      </c>
      <c r="AD151">
        <v>1.3516381138050002</v>
      </c>
      <c r="AE151"/>
      <c r="AF151"/>
      <c r="AG151" s="247">
        <v>40483</v>
      </c>
      <c r="AH151">
        <v>6.3403676202143017E-2</v>
      </c>
      <c r="AI151"/>
      <c r="AJ151"/>
      <c r="AK151" s="247">
        <v>40483</v>
      </c>
      <c r="AL151">
        <v>7.1947892725627016E-2</v>
      </c>
      <c r="AM151"/>
      <c r="AN151"/>
      <c r="AO151" s="247">
        <v>40483</v>
      </c>
      <c r="AP151">
        <v>-0.10249999999999999</v>
      </c>
      <c r="AQ151"/>
      <c r="AR151"/>
      <c r="AS151"/>
      <c r="AT151"/>
      <c r="AU151"/>
      <c r="AW151" s="247">
        <v>40483</v>
      </c>
      <c r="AX151">
        <v>0.21249999999999999</v>
      </c>
      <c r="AY151"/>
      <c r="BA151" s="247">
        <v>40238</v>
      </c>
      <c r="BB151">
        <v>0.01</v>
      </c>
      <c r="BC151"/>
      <c r="BE151" s="247">
        <v>40483</v>
      </c>
      <c r="BF151">
        <v>0.15</v>
      </c>
      <c r="BG151"/>
      <c r="BI151" s="247">
        <v>40483</v>
      </c>
      <c r="BJ151">
        <v>-4.6500000000000007E-2</v>
      </c>
      <c r="BK151"/>
      <c r="BM151" s="247">
        <v>40483</v>
      </c>
      <c r="BN151">
        <v>0.29499999999999998</v>
      </c>
      <c r="BO151"/>
    </row>
    <row r="152" spans="1:67">
      <c r="A152" s="247">
        <v>40513</v>
      </c>
      <c r="B152">
        <v>0.2525</v>
      </c>
      <c r="C152"/>
      <c r="D152"/>
      <c r="E152" s="247">
        <v>40513</v>
      </c>
      <c r="F152">
        <v>0.28999999999999998</v>
      </c>
      <c r="G152"/>
      <c r="H152"/>
      <c r="I152" s="247">
        <v>40513</v>
      </c>
      <c r="J152">
        <v>1.23</v>
      </c>
      <c r="K152"/>
      <c r="L152"/>
      <c r="M152" s="247">
        <v>40513</v>
      </c>
      <c r="N152">
        <v>0.79</v>
      </c>
      <c r="O152"/>
      <c r="P152"/>
      <c r="Q152" s="247">
        <v>40513</v>
      </c>
      <c r="R152">
        <v>0.33750000000000002</v>
      </c>
      <c r="S152"/>
      <c r="T152"/>
      <c r="U152" s="247">
        <v>40513</v>
      </c>
      <c r="V152">
        <v>0.29499999999999998</v>
      </c>
      <c r="W152"/>
      <c r="X152"/>
      <c r="Y152" s="247">
        <v>40483</v>
      </c>
      <c r="Z152">
        <v>3.4280000000000004</v>
      </c>
      <c r="AA152"/>
      <c r="AB152"/>
      <c r="AC152" s="247">
        <v>40513</v>
      </c>
      <c r="AD152">
        <v>1.3508944878069999</v>
      </c>
      <c r="AE152"/>
      <c r="AF152"/>
      <c r="AG152" s="247">
        <v>40513</v>
      </c>
      <c r="AH152">
        <v>6.3417183070409E-2</v>
      </c>
      <c r="AI152"/>
      <c r="AJ152"/>
      <c r="AK152" s="247">
        <v>40513</v>
      </c>
      <c r="AL152">
        <v>7.1948609517355003E-2</v>
      </c>
      <c r="AM152"/>
      <c r="AN152"/>
      <c r="AO152" s="247">
        <v>40513</v>
      </c>
      <c r="AP152">
        <v>-9.5000000000000001E-2</v>
      </c>
      <c r="AQ152"/>
      <c r="AR152"/>
      <c r="AS152"/>
      <c r="AT152"/>
      <c r="AU152"/>
      <c r="AW152" s="247">
        <v>40513</v>
      </c>
      <c r="AX152">
        <v>0.2525</v>
      </c>
      <c r="AY152"/>
      <c r="BA152" s="247">
        <v>40269</v>
      </c>
      <c r="BB152">
        <v>1.0500000000000001E-2</v>
      </c>
      <c r="BC152"/>
      <c r="BE152" s="247">
        <v>40513</v>
      </c>
      <c r="BF152">
        <v>0.15</v>
      </c>
      <c r="BG152"/>
      <c r="BI152" s="247">
        <v>40513</v>
      </c>
      <c r="BJ152">
        <v>-4.6500000000000007E-2</v>
      </c>
      <c r="BK152"/>
      <c r="BM152" s="247">
        <v>40513</v>
      </c>
      <c r="BN152">
        <v>0.3</v>
      </c>
      <c r="BO152"/>
    </row>
    <row r="153" spans="1:67">
      <c r="A153" s="247">
        <v>40544</v>
      </c>
      <c r="B153">
        <v>0.26500000000000001</v>
      </c>
      <c r="C153"/>
      <c r="D153"/>
      <c r="E153" s="247">
        <v>40544</v>
      </c>
      <c r="F153">
        <v>0.3</v>
      </c>
      <c r="G153"/>
      <c r="H153"/>
      <c r="I153" s="247">
        <v>40544</v>
      </c>
      <c r="J153">
        <v>1.575</v>
      </c>
      <c r="K153"/>
      <c r="L153"/>
      <c r="M153" s="247">
        <v>40544</v>
      </c>
      <c r="N153">
        <v>0.95499999999999996</v>
      </c>
      <c r="O153"/>
      <c r="P153"/>
      <c r="Q153" s="247">
        <v>40544</v>
      </c>
      <c r="R153">
        <v>0.4375</v>
      </c>
      <c r="S153"/>
      <c r="T153"/>
      <c r="U153" s="247">
        <v>40544</v>
      </c>
      <c r="V153">
        <v>0.34250000000000003</v>
      </c>
      <c r="W153"/>
      <c r="X153"/>
      <c r="Y153" s="247">
        <v>40513</v>
      </c>
      <c r="Z153">
        <v>3.512</v>
      </c>
      <c r="AA153"/>
      <c r="AB153"/>
      <c r="AC153" s="247">
        <v>40544</v>
      </c>
      <c r="AD153">
        <v>1.3501293919770001</v>
      </c>
      <c r="AE153"/>
      <c r="AF153"/>
      <c r="AG153" s="247">
        <v>40544</v>
      </c>
      <c r="AH153">
        <v>6.3431140167682004E-2</v>
      </c>
      <c r="AI153"/>
      <c r="AJ153"/>
      <c r="AK153" s="247">
        <v>40544</v>
      </c>
      <c r="AL153">
        <v>7.1949350202139023E-2</v>
      </c>
      <c r="AM153"/>
      <c r="AN153"/>
      <c r="AO153" s="247">
        <v>40544</v>
      </c>
      <c r="AP153">
        <v>-0.08</v>
      </c>
      <c r="AQ153"/>
      <c r="AR153"/>
      <c r="AS153"/>
      <c r="AT153"/>
      <c r="AU153"/>
      <c r="AW153" s="247">
        <v>40544</v>
      </c>
      <c r="AX153">
        <v>0.26500000000000001</v>
      </c>
      <c r="AY153"/>
      <c r="BA153" s="247">
        <v>40299</v>
      </c>
      <c r="BB153">
        <v>1.0500000000000001E-2</v>
      </c>
      <c r="BC153"/>
      <c r="BE153" s="247">
        <v>40544</v>
      </c>
      <c r="BF153">
        <v>0.15</v>
      </c>
      <c r="BG153"/>
      <c r="BI153" s="247">
        <v>40544</v>
      </c>
      <c r="BJ153">
        <v>-4.6500000000000007E-2</v>
      </c>
      <c r="BK153"/>
      <c r="BM153" s="247">
        <v>40544</v>
      </c>
      <c r="BN153">
        <v>0.32</v>
      </c>
      <c r="BO153"/>
    </row>
    <row r="154" spans="1:67">
      <c r="A154" s="247">
        <v>40575</v>
      </c>
      <c r="B154">
        <v>0.24249999999999999</v>
      </c>
      <c r="C154"/>
      <c r="D154"/>
      <c r="E154" s="247">
        <v>40575</v>
      </c>
      <c r="F154">
        <v>0.27500000000000002</v>
      </c>
      <c r="G154"/>
      <c r="H154"/>
      <c r="I154" s="247">
        <v>40575</v>
      </c>
      <c r="J154">
        <v>1.4950000000000001</v>
      </c>
      <c r="K154"/>
      <c r="L154"/>
      <c r="M154" s="247">
        <v>40575</v>
      </c>
      <c r="N154">
        <v>0.94499999999999995</v>
      </c>
      <c r="O154"/>
      <c r="P154"/>
      <c r="Q154" s="247">
        <v>40575</v>
      </c>
      <c r="R154">
        <v>0.435</v>
      </c>
      <c r="S154"/>
      <c r="T154"/>
      <c r="U154" s="247">
        <v>40575</v>
      </c>
      <c r="V154">
        <v>0.33750000000000002</v>
      </c>
      <c r="W154"/>
      <c r="X154"/>
      <c r="Y154" s="247">
        <v>40544</v>
      </c>
      <c r="Z154">
        <v>3.6910000000000003</v>
      </c>
      <c r="AA154"/>
      <c r="AB154"/>
      <c r="AC154" s="247">
        <v>40575</v>
      </c>
      <c r="AD154">
        <v>1.3493676630270002</v>
      </c>
      <c r="AE154"/>
      <c r="AF154"/>
      <c r="AG154" s="247">
        <v>40575</v>
      </c>
      <c r="AH154">
        <v>6.3445097265019013E-2</v>
      </c>
      <c r="AI154"/>
      <c r="AJ154"/>
      <c r="AK154" s="247">
        <v>40575</v>
      </c>
      <c r="AL154">
        <v>7.1950090886925014E-2</v>
      </c>
      <c r="AM154"/>
      <c r="AN154"/>
      <c r="AO154" s="247">
        <v>40575</v>
      </c>
      <c r="AP154">
        <v>-0.08</v>
      </c>
      <c r="AQ154"/>
      <c r="AR154"/>
      <c r="AS154"/>
      <c r="AT154"/>
      <c r="AU154"/>
      <c r="AW154" s="247">
        <v>40575</v>
      </c>
      <c r="AX154">
        <v>0.24249999999999999</v>
      </c>
      <c r="AY154"/>
      <c r="BA154" s="247">
        <v>40330</v>
      </c>
      <c r="BB154">
        <v>1.0500000000000001E-2</v>
      </c>
      <c r="BC154"/>
      <c r="BE154" s="247">
        <v>40575</v>
      </c>
      <c r="BF154">
        <v>0.15</v>
      </c>
      <c r="BG154"/>
      <c r="BI154" s="247">
        <v>40575</v>
      </c>
      <c r="BJ154">
        <v>-4.6500000000000007E-2</v>
      </c>
      <c r="BK154"/>
      <c r="BM154" s="247">
        <v>40575</v>
      </c>
      <c r="BN154">
        <v>0.35</v>
      </c>
      <c r="BO154"/>
    </row>
    <row r="155" spans="1:67">
      <c r="A155" s="247">
        <v>40603</v>
      </c>
      <c r="B155">
        <v>0.24</v>
      </c>
      <c r="C155"/>
      <c r="D155"/>
      <c r="E155" s="247">
        <v>40603</v>
      </c>
      <c r="F155">
        <v>0.27300000000000002</v>
      </c>
      <c r="G155"/>
      <c r="H155"/>
      <c r="I155" s="247">
        <v>40603</v>
      </c>
      <c r="J155">
        <v>0.89500000000000002</v>
      </c>
      <c r="K155"/>
      <c r="L155"/>
      <c r="M155" s="247">
        <v>40603</v>
      </c>
      <c r="N155">
        <v>0.60250000000000004</v>
      </c>
      <c r="O155"/>
      <c r="P155"/>
      <c r="Q155" s="247">
        <v>40603</v>
      </c>
      <c r="R155">
        <v>0.30249999999999999</v>
      </c>
      <c r="S155"/>
      <c r="T155"/>
      <c r="U155" s="247">
        <v>40603</v>
      </c>
      <c r="V155">
        <v>0.26</v>
      </c>
      <c r="W155"/>
      <c r="X155"/>
      <c r="Y155" s="247">
        <v>40575</v>
      </c>
      <c r="Z155">
        <v>3.593</v>
      </c>
      <c r="AA155"/>
      <c r="AB155"/>
      <c r="AC155" s="247">
        <v>40603</v>
      </c>
      <c r="AD155">
        <v>1.3486825393250002</v>
      </c>
      <c r="AE155"/>
      <c r="AF155"/>
      <c r="AG155" s="247">
        <v>40603</v>
      </c>
      <c r="AH155">
        <v>6.3457703675573005E-2</v>
      </c>
      <c r="AI155"/>
      <c r="AJ155"/>
      <c r="AK155" s="247">
        <v>40603</v>
      </c>
      <c r="AL155">
        <v>7.1950759892538005E-2</v>
      </c>
      <c r="AM155"/>
      <c r="AN155"/>
      <c r="AO155" s="247">
        <v>40603</v>
      </c>
      <c r="AP155">
        <v>-0.08</v>
      </c>
      <c r="AQ155"/>
      <c r="AR155"/>
      <c r="AS155"/>
      <c r="AT155"/>
      <c r="AU155"/>
      <c r="AW155" s="247">
        <v>40603</v>
      </c>
      <c r="AX155">
        <v>0.24</v>
      </c>
      <c r="AY155"/>
      <c r="BA155" s="247">
        <v>40360</v>
      </c>
      <c r="BB155">
        <v>1.0500000000000001E-2</v>
      </c>
      <c r="BC155"/>
      <c r="BE155" s="247">
        <v>40603</v>
      </c>
      <c r="BF155">
        <v>0.15</v>
      </c>
      <c r="BG155"/>
      <c r="BI155" s="247">
        <v>40603</v>
      </c>
      <c r="BJ155">
        <v>-4.6500000000000007E-2</v>
      </c>
      <c r="BK155"/>
      <c r="BM155" s="247">
        <v>40603</v>
      </c>
      <c r="BN155">
        <v>0.35</v>
      </c>
      <c r="BO155"/>
    </row>
    <row r="156" spans="1:67">
      <c r="A156" s="247">
        <v>40634</v>
      </c>
      <c r="B156">
        <v>0.16750000000000001</v>
      </c>
      <c r="C156"/>
      <c r="D156"/>
      <c r="E156" s="247">
        <v>40634</v>
      </c>
      <c r="F156">
        <v>0.17800000000000002</v>
      </c>
      <c r="G156"/>
      <c r="H156"/>
      <c r="I156" s="247">
        <v>40634</v>
      </c>
      <c r="J156">
        <v>0.45</v>
      </c>
      <c r="K156"/>
      <c r="L156"/>
      <c r="M156" s="247">
        <v>40634</v>
      </c>
      <c r="N156">
        <v>0.35499999999999998</v>
      </c>
      <c r="O156"/>
      <c r="P156"/>
      <c r="Q156" s="247">
        <v>40634</v>
      </c>
      <c r="R156">
        <v>0.19750000000000001</v>
      </c>
      <c r="S156"/>
      <c r="T156"/>
      <c r="U156" s="247">
        <v>40634</v>
      </c>
      <c r="V156">
        <v>0.17749999999999999</v>
      </c>
      <c r="W156"/>
      <c r="X156"/>
      <c r="Y156" s="247">
        <v>40603</v>
      </c>
      <c r="Z156">
        <v>3.4769999999999999</v>
      </c>
      <c r="AA156"/>
      <c r="AB156"/>
      <c r="AC156" s="247">
        <v>40634</v>
      </c>
      <c r="AD156">
        <v>1.3479272038450001</v>
      </c>
      <c r="AE156"/>
      <c r="AF156"/>
      <c r="AG156" s="247">
        <v>40634</v>
      </c>
      <c r="AH156">
        <v>6.3471660773032998E-2</v>
      </c>
      <c r="AI156"/>
      <c r="AJ156"/>
      <c r="AK156" s="247">
        <v>40634</v>
      </c>
      <c r="AL156">
        <v>7.1951500577322025E-2</v>
      </c>
      <c r="AM156"/>
      <c r="AN156"/>
      <c r="AO156" s="247">
        <v>40634</v>
      </c>
      <c r="AP156">
        <v>-0.125</v>
      </c>
      <c r="AQ156"/>
      <c r="AR156"/>
      <c r="AS156"/>
      <c r="AT156"/>
      <c r="AU156"/>
      <c r="AW156" s="247">
        <v>40634</v>
      </c>
      <c r="AX156">
        <v>0.16750000000000001</v>
      </c>
      <c r="AY156"/>
      <c r="BA156" s="247">
        <v>40391</v>
      </c>
      <c r="BB156">
        <v>1.0500000000000001E-2</v>
      </c>
      <c r="BC156"/>
      <c r="BE156" s="247">
        <v>40634</v>
      </c>
      <c r="BF156">
        <v>0.15</v>
      </c>
      <c r="BG156"/>
      <c r="BI156" s="247">
        <v>40634</v>
      </c>
      <c r="BJ156">
        <v>-4.4000000000000004E-2</v>
      </c>
      <c r="BK156"/>
      <c r="BM156" s="247">
        <v>40634</v>
      </c>
      <c r="BN156">
        <v>0.17</v>
      </c>
      <c r="BO156"/>
    </row>
    <row r="157" spans="1:67">
      <c r="A157" s="247">
        <v>40664</v>
      </c>
      <c r="B157">
        <v>0.1575</v>
      </c>
      <c r="C157"/>
      <c r="D157"/>
      <c r="E157" s="247">
        <v>40664</v>
      </c>
      <c r="F157">
        <v>0.188</v>
      </c>
      <c r="G157"/>
      <c r="H157"/>
      <c r="I157" s="247">
        <v>40664</v>
      </c>
      <c r="J157">
        <v>0.36499999999999999</v>
      </c>
      <c r="K157"/>
      <c r="L157"/>
      <c r="M157" s="247">
        <v>40664</v>
      </c>
      <c r="N157">
        <v>0.28749999999999998</v>
      </c>
      <c r="O157"/>
      <c r="P157"/>
      <c r="Q157" s="247">
        <v>40664</v>
      </c>
      <c r="R157">
        <v>0.17249999999999999</v>
      </c>
      <c r="S157"/>
      <c r="T157"/>
      <c r="U157" s="247">
        <v>40664</v>
      </c>
      <c r="V157">
        <v>0.16250000000000001</v>
      </c>
      <c r="W157"/>
      <c r="X157"/>
      <c r="Y157" s="247">
        <v>40634</v>
      </c>
      <c r="Z157">
        <v>3.3610000000000002</v>
      </c>
      <c r="AA157"/>
      <c r="AB157"/>
      <c r="AC157" s="247">
        <v>40664</v>
      </c>
      <c r="AD157">
        <v>1.3471994253720001</v>
      </c>
      <c r="AE157"/>
      <c r="AF157"/>
      <c r="AG157" s="247">
        <v>40664</v>
      </c>
      <c r="AH157">
        <v>6.3485167641605028E-2</v>
      </c>
      <c r="AI157"/>
      <c r="AJ157"/>
      <c r="AK157" s="247">
        <v>40664</v>
      </c>
      <c r="AL157">
        <v>7.1952217369051039E-2</v>
      </c>
      <c r="AM157"/>
      <c r="AN157"/>
      <c r="AO157" s="247">
        <v>40664</v>
      </c>
      <c r="AP157">
        <v>-0.14000000000000001</v>
      </c>
      <c r="AQ157"/>
      <c r="AR157"/>
      <c r="AS157"/>
      <c r="AT157"/>
      <c r="AU157"/>
      <c r="AW157" s="247">
        <v>40664</v>
      </c>
      <c r="AX157">
        <v>0.1575</v>
      </c>
      <c r="AY157"/>
      <c r="BA157" s="247">
        <v>40422</v>
      </c>
      <c r="BB157">
        <v>1.0500000000000001E-2</v>
      </c>
      <c r="BC157"/>
      <c r="BE157" s="247">
        <v>40664</v>
      </c>
      <c r="BF157">
        <v>0.15</v>
      </c>
      <c r="BG157"/>
      <c r="BI157" s="247">
        <v>40664</v>
      </c>
      <c r="BJ157">
        <v>-4.4000000000000004E-2</v>
      </c>
      <c r="BK157"/>
      <c r="BM157" s="247">
        <v>40664</v>
      </c>
      <c r="BN157">
        <v>0.17</v>
      </c>
      <c r="BO157"/>
    </row>
    <row r="158" spans="1:67">
      <c r="A158" s="247">
        <v>40695</v>
      </c>
      <c r="B158">
        <v>0.1525</v>
      </c>
      <c r="C158"/>
      <c r="D158"/>
      <c r="E158" s="247">
        <v>40695</v>
      </c>
      <c r="F158">
        <v>0.18300000000000002</v>
      </c>
      <c r="G158"/>
      <c r="H158"/>
      <c r="I158" s="247">
        <v>40695</v>
      </c>
      <c r="J158">
        <v>0.35499999999999998</v>
      </c>
      <c r="K158"/>
      <c r="L158"/>
      <c r="M158" s="247">
        <v>40695</v>
      </c>
      <c r="N158">
        <v>0.28749999999999998</v>
      </c>
      <c r="O158"/>
      <c r="P158"/>
      <c r="Q158" s="247">
        <v>40695</v>
      </c>
      <c r="R158">
        <v>0.17249999999999999</v>
      </c>
      <c r="S158"/>
      <c r="T158"/>
      <c r="U158" s="247">
        <v>40695</v>
      </c>
      <c r="V158">
        <v>0.16250000000000001</v>
      </c>
      <c r="W158"/>
      <c r="X158"/>
      <c r="Y158" s="247">
        <v>40664</v>
      </c>
      <c r="Z158">
        <v>3.3590000000000004</v>
      </c>
      <c r="AA158"/>
      <c r="AB158"/>
      <c r="AC158" s="247">
        <v>40695</v>
      </c>
      <c r="AD158">
        <v>1.3464506803080003</v>
      </c>
      <c r="AE158"/>
      <c r="AF158"/>
      <c r="AG158" s="247">
        <v>40695</v>
      </c>
      <c r="AH158">
        <v>6.3499124739192003E-2</v>
      </c>
      <c r="AI158"/>
      <c r="AJ158"/>
      <c r="AK158" s="247">
        <v>40695</v>
      </c>
      <c r="AL158">
        <v>7.1952958053837016E-2</v>
      </c>
      <c r="AM158"/>
      <c r="AN158"/>
      <c r="AO158" s="247">
        <v>40695</v>
      </c>
      <c r="AP158">
        <v>-0.15</v>
      </c>
      <c r="AQ158"/>
      <c r="AR158"/>
      <c r="AS158"/>
      <c r="AT158"/>
      <c r="AU158"/>
      <c r="AW158" s="247">
        <v>40695</v>
      </c>
      <c r="AX158">
        <v>0.1525</v>
      </c>
      <c r="AY158"/>
      <c r="BA158" s="247">
        <v>40452</v>
      </c>
      <c r="BB158">
        <v>1.0500000000000001E-2</v>
      </c>
      <c r="BC158"/>
      <c r="BE158" s="247">
        <v>40695</v>
      </c>
      <c r="BF158">
        <v>0.15</v>
      </c>
      <c r="BG158"/>
      <c r="BI158" s="247">
        <v>40695</v>
      </c>
      <c r="BJ158">
        <v>-4.4000000000000004E-2</v>
      </c>
      <c r="BK158"/>
      <c r="BM158" s="247">
        <v>40695</v>
      </c>
      <c r="BN158">
        <v>0.17</v>
      </c>
      <c r="BO158"/>
    </row>
    <row r="159" spans="1:67">
      <c r="A159" s="247">
        <v>40725</v>
      </c>
      <c r="B159">
        <v>0.14249999999999999</v>
      </c>
      <c r="C159"/>
      <c r="D159"/>
      <c r="E159" s="247">
        <v>40725</v>
      </c>
      <c r="F159">
        <v>0.17300000000000001</v>
      </c>
      <c r="G159"/>
      <c r="H159"/>
      <c r="I159" s="247">
        <v>40725</v>
      </c>
      <c r="J159">
        <v>0.39</v>
      </c>
      <c r="K159"/>
      <c r="L159"/>
      <c r="M159" s="247">
        <v>40725</v>
      </c>
      <c r="N159">
        <v>0.3</v>
      </c>
      <c r="O159"/>
      <c r="P159"/>
      <c r="Q159" s="247">
        <v>40725</v>
      </c>
      <c r="R159">
        <v>0.185</v>
      </c>
      <c r="S159"/>
      <c r="T159"/>
      <c r="U159" s="247">
        <v>40725</v>
      </c>
      <c r="V159">
        <v>0.16250000000000001</v>
      </c>
      <c r="W159"/>
      <c r="X159"/>
      <c r="Y159" s="247">
        <v>40695</v>
      </c>
      <c r="Z159">
        <v>3.3969999999999998</v>
      </c>
      <c r="AA159"/>
      <c r="AB159"/>
      <c r="AC159" s="247">
        <v>40725</v>
      </c>
      <c r="AD159">
        <v>1.3457292699940004</v>
      </c>
      <c r="AE159"/>
      <c r="AF159"/>
      <c r="AG159" s="247">
        <v>40725</v>
      </c>
      <c r="AH159">
        <v>6.3512631607887005E-2</v>
      </c>
      <c r="AI159"/>
      <c r="AJ159"/>
      <c r="AK159" s="247">
        <v>40725</v>
      </c>
      <c r="AL159">
        <v>7.1953674845565016E-2</v>
      </c>
      <c r="AM159"/>
      <c r="AN159"/>
      <c r="AO159" s="247">
        <v>40725</v>
      </c>
      <c r="AP159">
        <v>-0.15</v>
      </c>
      <c r="AQ159"/>
      <c r="AR159"/>
      <c r="AS159"/>
      <c r="AT159"/>
      <c r="AU159"/>
      <c r="AW159" s="247">
        <v>40725</v>
      </c>
      <c r="AX159">
        <v>0.14249999999999999</v>
      </c>
      <c r="AY159"/>
      <c r="BA159" s="247">
        <v>40483</v>
      </c>
      <c r="BB159">
        <v>0.01</v>
      </c>
      <c r="BC159"/>
      <c r="BE159" s="247">
        <v>40725</v>
      </c>
      <c r="BF159">
        <v>0.15</v>
      </c>
      <c r="BG159"/>
      <c r="BI159" s="247">
        <v>40725</v>
      </c>
      <c r="BJ159">
        <v>-4.4000000000000004E-2</v>
      </c>
      <c r="BK159"/>
      <c r="BM159" s="247">
        <v>40725</v>
      </c>
      <c r="BN159">
        <v>0.17</v>
      </c>
      <c r="BO159"/>
    </row>
    <row r="160" spans="1:67">
      <c r="A160" s="247">
        <v>40756</v>
      </c>
      <c r="B160">
        <v>0.14000000000000001</v>
      </c>
      <c r="C160"/>
      <c r="D160"/>
      <c r="E160" s="247">
        <v>40756</v>
      </c>
      <c r="F160">
        <v>0.17</v>
      </c>
      <c r="G160"/>
      <c r="H160"/>
      <c r="I160" s="247">
        <v>40756</v>
      </c>
      <c r="J160">
        <v>0.45500000000000002</v>
      </c>
      <c r="K160"/>
      <c r="L160"/>
      <c r="M160" s="247">
        <v>40756</v>
      </c>
      <c r="N160">
        <v>0.3</v>
      </c>
      <c r="O160"/>
      <c r="P160"/>
      <c r="Q160" s="247">
        <v>40756</v>
      </c>
      <c r="R160">
        <v>0.185</v>
      </c>
      <c r="S160"/>
      <c r="T160"/>
      <c r="U160" s="247">
        <v>40756</v>
      </c>
      <c r="V160">
        <v>0.16250000000000001</v>
      </c>
      <c r="W160"/>
      <c r="X160"/>
      <c r="Y160" s="247">
        <v>40725</v>
      </c>
      <c r="Z160">
        <v>3.3969999999999998</v>
      </c>
      <c r="AA160"/>
      <c r="AB160"/>
      <c r="AC160" s="247">
        <v>40756</v>
      </c>
      <c r="AD160">
        <v>1.3449870954220007</v>
      </c>
      <c r="AE160"/>
      <c r="AF160"/>
      <c r="AG160" s="247">
        <v>40756</v>
      </c>
      <c r="AH160">
        <v>6.3526588705601017E-2</v>
      </c>
      <c r="AI160"/>
      <c r="AJ160"/>
      <c r="AK160" s="247">
        <v>40756</v>
      </c>
      <c r="AL160">
        <v>7.1954415530351035E-2</v>
      </c>
      <c r="AM160"/>
      <c r="AN160"/>
      <c r="AO160" s="247">
        <v>40756</v>
      </c>
      <c r="AP160">
        <v>-0.15</v>
      </c>
      <c r="AQ160"/>
      <c r="AR160"/>
      <c r="AS160"/>
      <c r="AT160"/>
      <c r="AU160"/>
      <c r="AW160" s="247">
        <v>40756</v>
      </c>
      <c r="AX160">
        <v>0.14000000000000001</v>
      </c>
      <c r="AY160"/>
      <c r="BA160" s="247">
        <v>40513</v>
      </c>
      <c r="BB160">
        <v>0.01</v>
      </c>
      <c r="BC160"/>
      <c r="BE160" s="247">
        <v>40756</v>
      </c>
      <c r="BF160">
        <v>0.15</v>
      </c>
      <c r="BG160"/>
      <c r="BI160" s="247">
        <v>40756</v>
      </c>
      <c r="BJ160">
        <v>-4.4000000000000004E-2</v>
      </c>
      <c r="BK160"/>
      <c r="BM160" s="247">
        <v>40756</v>
      </c>
      <c r="BN160">
        <v>0.17</v>
      </c>
      <c r="BO160"/>
    </row>
    <row r="161" spans="1:67">
      <c r="A161" s="247">
        <v>40787</v>
      </c>
      <c r="B161">
        <v>0.13750000000000001</v>
      </c>
      <c r="C161"/>
      <c r="D161"/>
      <c r="E161" s="247">
        <v>40787</v>
      </c>
      <c r="F161">
        <v>0.16800000000000001</v>
      </c>
      <c r="G161"/>
      <c r="H161"/>
      <c r="I161" s="247">
        <v>40787</v>
      </c>
      <c r="J161">
        <v>0.35499999999999998</v>
      </c>
      <c r="K161"/>
      <c r="L161"/>
      <c r="M161" s="247">
        <v>40787</v>
      </c>
      <c r="N161">
        <v>0.28999999999999998</v>
      </c>
      <c r="O161"/>
      <c r="P161"/>
      <c r="Q161" s="247">
        <v>40787</v>
      </c>
      <c r="R161">
        <v>0.16250000000000001</v>
      </c>
      <c r="S161"/>
      <c r="T161"/>
      <c r="U161" s="247">
        <v>40787</v>
      </c>
      <c r="V161">
        <v>0.16250000000000001</v>
      </c>
      <c r="W161"/>
      <c r="X161"/>
      <c r="Y161" s="247">
        <v>40756</v>
      </c>
      <c r="Z161">
        <v>3.4420000000000002</v>
      </c>
      <c r="AA161"/>
      <c r="AB161"/>
      <c r="AC161" s="247">
        <v>40787</v>
      </c>
      <c r="AD161">
        <v>1.3442482523770003</v>
      </c>
      <c r="AE161"/>
      <c r="AF161"/>
      <c r="AG161" s="247">
        <v>40787</v>
      </c>
      <c r="AH161">
        <v>6.3540545803380019E-2</v>
      </c>
      <c r="AI161"/>
      <c r="AJ161"/>
      <c r="AK161" s="247">
        <v>40787</v>
      </c>
      <c r="AL161">
        <v>7.1955156215138011E-2</v>
      </c>
      <c r="AM161"/>
      <c r="AN161"/>
      <c r="AO161" s="247">
        <v>40787</v>
      </c>
      <c r="AP161">
        <v>-0.14000000000000001</v>
      </c>
      <c r="AQ161"/>
      <c r="AR161"/>
      <c r="AS161"/>
      <c r="AT161"/>
      <c r="AU161"/>
      <c r="AW161" s="247">
        <v>40787</v>
      </c>
      <c r="AX161">
        <v>0.13750000000000001</v>
      </c>
      <c r="AY161"/>
      <c r="BA161" s="247">
        <v>40544</v>
      </c>
      <c r="BB161">
        <v>0.01</v>
      </c>
      <c r="BC161"/>
      <c r="BE161" s="247">
        <v>40787</v>
      </c>
      <c r="BF161">
        <v>0.15</v>
      </c>
      <c r="BG161"/>
      <c r="BI161" s="247">
        <v>40787</v>
      </c>
      <c r="BJ161">
        <v>-4.4000000000000004E-2</v>
      </c>
      <c r="BK161"/>
      <c r="BM161" s="247">
        <v>40787</v>
      </c>
      <c r="BN161">
        <v>0.17</v>
      </c>
      <c r="BO161"/>
    </row>
    <row r="162" spans="1:67">
      <c r="A162" s="247">
        <v>40817</v>
      </c>
      <c r="B162">
        <v>0.1525</v>
      </c>
      <c r="C162"/>
      <c r="D162"/>
      <c r="E162" s="247">
        <v>40817</v>
      </c>
      <c r="F162">
        <v>0.18300000000000002</v>
      </c>
      <c r="G162"/>
      <c r="H162"/>
      <c r="I162" s="247">
        <v>40817</v>
      </c>
      <c r="J162">
        <v>0.42499999999999999</v>
      </c>
      <c r="K162"/>
      <c r="L162"/>
      <c r="M162" s="247">
        <v>40817</v>
      </c>
      <c r="N162">
        <v>0.36249999999999999</v>
      </c>
      <c r="O162"/>
      <c r="P162"/>
      <c r="Q162" s="247">
        <v>40817</v>
      </c>
      <c r="R162">
        <v>0.185</v>
      </c>
      <c r="S162"/>
      <c r="T162"/>
      <c r="U162" s="247">
        <v>40817</v>
      </c>
      <c r="V162">
        <v>0.16500000000000001</v>
      </c>
      <c r="W162"/>
      <c r="X162"/>
      <c r="Y162" s="247">
        <v>40787</v>
      </c>
      <c r="Z162">
        <v>3.4240000000000004</v>
      </c>
      <c r="AA162"/>
      <c r="AB162"/>
      <c r="AC162" s="247">
        <v>40817</v>
      </c>
      <c r="AD162">
        <v>1.3435364102580001</v>
      </c>
      <c r="AE162"/>
      <c r="AF162"/>
      <c r="AG162" s="247">
        <v>40817</v>
      </c>
      <c r="AH162">
        <v>6.3554052672260011E-2</v>
      </c>
      <c r="AI162"/>
      <c r="AJ162"/>
      <c r="AK162" s="247">
        <v>40817</v>
      </c>
      <c r="AL162">
        <v>7.1955873006866025E-2</v>
      </c>
      <c r="AM162"/>
      <c r="AN162"/>
      <c r="AO162" s="247">
        <v>40817</v>
      </c>
      <c r="AP162">
        <v>-0.125</v>
      </c>
      <c r="AQ162"/>
      <c r="AR162"/>
      <c r="AS162"/>
      <c r="AT162"/>
      <c r="AU162"/>
      <c r="AW162" s="247">
        <v>40817</v>
      </c>
      <c r="AX162">
        <v>0.1525</v>
      </c>
      <c r="AY162"/>
      <c r="BA162" s="247">
        <v>40575</v>
      </c>
      <c r="BB162">
        <v>0.01</v>
      </c>
      <c r="BC162"/>
      <c r="BE162" s="247">
        <v>40817</v>
      </c>
      <c r="BF162">
        <v>0.15</v>
      </c>
      <c r="BG162"/>
      <c r="BI162" s="247">
        <v>40817</v>
      </c>
      <c r="BJ162">
        <v>-4.4000000000000004E-2</v>
      </c>
      <c r="BK162"/>
      <c r="BM162" s="247">
        <v>40817</v>
      </c>
      <c r="BN162">
        <v>0.17</v>
      </c>
      <c r="BO162"/>
    </row>
    <row r="163" spans="1:67">
      <c r="A163" s="247">
        <v>40848</v>
      </c>
      <c r="B163">
        <v>0.215</v>
      </c>
      <c r="C163"/>
      <c r="D163"/>
      <c r="E163" s="247">
        <v>40848</v>
      </c>
      <c r="F163">
        <v>0.245</v>
      </c>
      <c r="G163"/>
      <c r="H163"/>
      <c r="I163" s="247">
        <v>40848</v>
      </c>
      <c r="J163">
        <v>0.72499999999999998</v>
      </c>
      <c r="K163"/>
      <c r="L163"/>
      <c r="M163" s="247">
        <v>40848</v>
      </c>
      <c r="N163">
        <v>0.45500000000000002</v>
      </c>
      <c r="O163"/>
      <c r="P163"/>
      <c r="Q163" s="247">
        <v>40848</v>
      </c>
      <c r="R163">
        <v>0.28749999999999998</v>
      </c>
      <c r="S163"/>
      <c r="T163"/>
      <c r="U163" s="247">
        <v>40848</v>
      </c>
      <c r="V163">
        <v>0.24</v>
      </c>
      <c r="W163"/>
      <c r="X163"/>
      <c r="Y163" s="247">
        <v>40817</v>
      </c>
      <c r="Z163">
        <v>3.4360000000000004</v>
      </c>
      <c r="AA163"/>
      <c r="AB163"/>
      <c r="AC163" s="247">
        <v>40848</v>
      </c>
      <c r="AD163">
        <v>1.3428041080100002</v>
      </c>
      <c r="AE163"/>
      <c r="AF163"/>
      <c r="AG163" s="247">
        <v>40848</v>
      </c>
      <c r="AH163">
        <v>6.3568009770166009E-2</v>
      </c>
      <c r="AI163"/>
      <c r="AJ163"/>
      <c r="AK163" s="247">
        <v>40848</v>
      </c>
      <c r="AL163">
        <v>7.1956613691654001E-2</v>
      </c>
      <c r="AM163"/>
      <c r="AN163"/>
      <c r="AO163" s="247">
        <v>40848</v>
      </c>
      <c r="AP163">
        <v>-8.7499999999999994E-2</v>
      </c>
      <c r="AQ163"/>
      <c r="AR163"/>
      <c r="AS163"/>
      <c r="AT163"/>
      <c r="AU163"/>
      <c r="AW163" s="247">
        <v>40848</v>
      </c>
      <c r="AX163">
        <v>0.215</v>
      </c>
      <c r="AY163"/>
      <c r="BA163" s="247">
        <v>40603</v>
      </c>
      <c r="BB163">
        <v>0.01</v>
      </c>
      <c r="BC163"/>
      <c r="BE163" s="247">
        <v>40848</v>
      </c>
      <c r="BF163">
        <v>0.15</v>
      </c>
      <c r="BG163"/>
      <c r="BI163" s="247">
        <v>40848</v>
      </c>
      <c r="BJ163">
        <v>-4.3500000000000004E-2</v>
      </c>
      <c r="BK163"/>
      <c r="BM163" s="247">
        <v>40848</v>
      </c>
      <c r="BN163">
        <v>0.29499999999999998</v>
      </c>
      <c r="BO163"/>
    </row>
    <row r="164" spans="1:67">
      <c r="A164" s="247">
        <v>40878</v>
      </c>
      <c r="B164">
        <v>0.255</v>
      </c>
      <c r="C164"/>
      <c r="D164"/>
      <c r="E164" s="247">
        <v>40878</v>
      </c>
      <c r="F164">
        <v>0.28499999999999998</v>
      </c>
      <c r="G164"/>
      <c r="H164"/>
      <c r="I164" s="247">
        <v>40878</v>
      </c>
      <c r="J164">
        <v>1.23</v>
      </c>
      <c r="K164"/>
      <c r="L164"/>
      <c r="M164" s="247">
        <v>40878</v>
      </c>
      <c r="N164">
        <v>0.79</v>
      </c>
      <c r="O164"/>
      <c r="P164"/>
      <c r="Q164" s="247">
        <v>40878</v>
      </c>
      <c r="R164">
        <v>0.33750000000000002</v>
      </c>
      <c r="S164"/>
      <c r="T164"/>
      <c r="U164" s="247">
        <v>40878</v>
      </c>
      <c r="V164">
        <v>0.29499999999999998</v>
      </c>
      <c r="W164"/>
      <c r="X164"/>
      <c r="Y164" s="247">
        <v>40848</v>
      </c>
      <c r="Z164">
        <v>3.5049999999999999</v>
      </c>
      <c r="AA164"/>
      <c r="AB164"/>
      <c r="AC164" s="247">
        <v>40878</v>
      </c>
      <c r="AD164">
        <v>1.3420985862579999</v>
      </c>
      <c r="AE164"/>
      <c r="AF164"/>
      <c r="AG164" s="247">
        <v>40878</v>
      </c>
      <c r="AH164">
        <v>6.3581516639169999E-2</v>
      </c>
      <c r="AI164"/>
      <c r="AJ164"/>
      <c r="AK164" s="247">
        <v>40878</v>
      </c>
      <c r="AL164">
        <v>7.1957330483383014E-2</v>
      </c>
      <c r="AM164"/>
      <c r="AN164"/>
      <c r="AO164" s="247">
        <v>40878</v>
      </c>
      <c r="AP164">
        <v>-0.08</v>
      </c>
      <c r="AQ164"/>
      <c r="AR164"/>
      <c r="AS164"/>
      <c r="AT164"/>
      <c r="AU164"/>
      <c r="AW164" s="247">
        <v>40878</v>
      </c>
      <c r="AX164">
        <v>0.255</v>
      </c>
      <c r="AY164"/>
      <c r="BA164" s="247">
        <v>40634</v>
      </c>
      <c r="BB164">
        <v>1.0500000000000001E-2</v>
      </c>
      <c r="BC164"/>
      <c r="BE164" s="247">
        <v>40878</v>
      </c>
      <c r="BF164">
        <v>0.15</v>
      </c>
      <c r="BG164"/>
      <c r="BI164" s="247">
        <v>40878</v>
      </c>
      <c r="BJ164">
        <v>-4.3500000000000004E-2</v>
      </c>
      <c r="BK164"/>
      <c r="BM164" s="247">
        <v>40878</v>
      </c>
      <c r="BN164">
        <v>0.3</v>
      </c>
      <c r="BO164"/>
    </row>
    <row r="165" spans="1:67">
      <c r="A165" s="247">
        <v>40909</v>
      </c>
      <c r="B165">
        <v>0.26750000000000002</v>
      </c>
      <c r="C165"/>
      <c r="D165"/>
      <c r="E165" s="247">
        <v>40909</v>
      </c>
      <c r="F165">
        <v>0.29499999999999998</v>
      </c>
      <c r="G165"/>
      <c r="H165"/>
      <c r="I165" s="247">
        <v>40909</v>
      </c>
      <c r="J165">
        <v>1.575</v>
      </c>
      <c r="K165"/>
      <c r="L165"/>
      <c r="M165" s="247">
        <v>40909</v>
      </c>
      <c r="N165">
        <v>0.95499999999999996</v>
      </c>
      <c r="O165"/>
      <c r="P165"/>
      <c r="Q165" s="247">
        <v>40909</v>
      </c>
      <c r="R165">
        <v>0.4375</v>
      </c>
      <c r="S165"/>
      <c r="T165"/>
      <c r="U165" s="247">
        <v>40909</v>
      </c>
      <c r="V165">
        <v>0.34250000000000003</v>
      </c>
      <c r="W165"/>
      <c r="X165"/>
      <c r="Y165" s="247">
        <v>40878</v>
      </c>
      <c r="Z165">
        <v>3.5860000000000003</v>
      </c>
      <c r="AA165"/>
      <c r="AB165"/>
      <c r="AC165" s="247">
        <v>40909</v>
      </c>
      <c r="AD165">
        <v>1.3413728053509999</v>
      </c>
      <c r="AE165"/>
      <c r="AF165"/>
      <c r="AG165" s="247">
        <v>40909</v>
      </c>
      <c r="AH165">
        <v>6.359547373720402E-2</v>
      </c>
      <c r="AI165"/>
      <c r="AJ165"/>
      <c r="AK165" s="247">
        <v>40909</v>
      </c>
      <c r="AL165">
        <v>7.1958071168170004E-2</v>
      </c>
      <c r="AM165"/>
      <c r="AN165"/>
      <c r="AO165" s="247">
        <v>40909</v>
      </c>
      <c r="AP165">
        <v>-6.5000000000000002E-2</v>
      </c>
      <c r="AQ165"/>
      <c r="AR165"/>
      <c r="AS165"/>
      <c r="AT165"/>
      <c r="AU165"/>
      <c r="AW165" s="247">
        <v>40909</v>
      </c>
      <c r="AX165">
        <v>0.26750000000000002</v>
      </c>
      <c r="AY165"/>
      <c r="BA165" s="247">
        <v>40664</v>
      </c>
      <c r="BB165">
        <v>1.0500000000000001E-2</v>
      </c>
      <c r="BC165"/>
      <c r="BE165" s="247">
        <v>40909</v>
      </c>
      <c r="BF165">
        <v>0.15</v>
      </c>
      <c r="BG165"/>
      <c r="BI165" s="247">
        <v>40909</v>
      </c>
      <c r="BJ165">
        <v>-4.3500000000000004E-2</v>
      </c>
      <c r="BK165"/>
      <c r="BM165" s="247">
        <v>40909</v>
      </c>
      <c r="BN165">
        <v>0.32</v>
      </c>
      <c r="BO165"/>
    </row>
    <row r="166" spans="1:67">
      <c r="A166" s="247">
        <v>40940</v>
      </c>
      <c r="B166">
        <v>0.245</v>
      </c>
      <c r="C166"/>
      <c r="D166"/>
      <c r="E166" s="247">
        <v>40940</v>
      </c>
      <c r="F166">
        <v>0.27</v>
      </c>
      <c r="G166"/>
      <c r="H166"/>
      <c r="I166" s="247">
        <v>40940</v>
      </c>
      <c r="J166">
        <v>1.4950000000000001</v>
      </c>
      <c r="K166"/>
      <c r="L166"/>
      <c r="M166" s="247">
        <v>40940</v>
      </c>
      <c r="N166">
        <v>0.94499999999999995</v>
      </c>
      <c r="O166"/>
      <c r="P166"/>
      <c r="Q166" s="247">
        <v>40940</v>
      </c>
      <c r="R166">
        <v>0.435</v>
      </c>
      <c r="S166"/>
      <c r="T166"/>
      <c r="U166" s="247">
        <v>40940</v>
      </c>
      <c r="V166">
        <v>0.33750000000000002</v>
      </c>
      <c r="W166"/>
      <c r="X166"/>
      <c r="Y166" s="247">
        <v>40909</v>
      </c>
      <c r="Z166">
        <v>3.7730000000000001</v>
      </c>
      <c r="AA166"/>
      <c r="AB166"/>
      <c r="AC166" s="247">
        <v>40940</v>
      </c>
      <c r="AD166">
        <v>1.3406503311730003</v>
      </c>
      <c r="AE166"/>
      <c r="AF166"/>
      <c r="AG166" s="247">
        <v>40940</v>
      </c>
      <c r="AH166">
        <v>6.3609430835302017E-2</v>
      </c>
      <c r="AI166"/>
      <c r="AJ166"/>
      <c r="AK166" s="247">
        <v>40940</v>
      </c>
      <c r="AL166">
        <v>7.1958811852957022E-2</v>
      </c>
      <c r="AM166"/>
      <c r="AN166"/>
      <c r="AO166" s="247">
        <v>40940</v>
      </c>
      <c r="AP166">
        <v>-6.5000000000000002E-2</v>
      </c>
      <c r="AQ166"/>
      <c r="AR166"/>
      <c r="AS166"/>
      <c r="AT166"/>
      <c r="AU166"/>
      <c r="AW166" s="247">
        <v>40940</v>
      </c>
      <c r="AX166">
        <v>0.245</v>
      </c>
      <c r="AY166"/>
      <c r="BA166" s="247">
        <v>40695</v>
      </c>
      <c r="BB166">
        <v>1.0500000000000001E-2</v>
      </c>
      <c r="BC166"/>
      <c r="BE166" s="247">
        <v>40940</v>
      </c>
      <c r="BF166">
        <v>0.15</v>
      </c>
      <c r="BG166"/>
      <c r="BI166" s="247">
        <v>40940</v>
      </c>
      <c r="BJ166">
        <v>-4.3500000000000004E-2</v>
      </c>
      <c r="BK166"/>
      <c r="BM166" s="247">
        <v>40940</v>
      </c>
      <c r="BN166">
        <v>0.35</v>
      </c>
      <c r="BO166"/>
    </row>
    <row r="167" spans="1:67">
      <c r="A167" s="247">
        <v>40969</v>
      </c>
      <c r="B167">
        <v>0.24249999999999999</v>
      </c>
      <c r="C167"/>
      <c r="D167"/>
      <c r="E167" s="247">
        <v>40969</v>
      </c>
      <c r="F167">
        <v>0.26800000000000002</v>
      </c>
      <c r="G167"/>
      <c r="H167"/>
      <c r="I167" s="247">
        <v>40969</v>
      </c>
      <c r="J167">
        <v>0.89500000000000002</v>
      </c>
      <c r="K167"/>
      <c r="L167"/>
      <c r="M167" s="247">
        <v>40969</v>
      </c>
      <c r="N167">
        <v>0.60250000000000004</v>
      </c>
      <c r="O167"/>
      <c r="P167"/>
      <c r="Q167" s="247">
        <v>40969</v>
      </c>
      <c r="R167">
        <v>0.30249999999999999</v>
      </c>
      <c r="S167"/>
      <c r="T167"/>
      <c r="U167" s="247">
        <v>40969</v>
      </c>
      <c r="V167">
        <v>0.26</v>
      </c>
      <c r="W167"/>
      <c r="X167"/>
      <c r="Y167" s="247">
        <v>40940</v>
      </c>
      <c r="Z167">
        <v>3.6790000000000003</v>
      </c>
      <c r="AA167"/>
      <c r="AB167"/>
      <c r="AC167" s="247">
        <v>40969</v>
      </c>
      <c r="AD167">
        <v>1.3399774574490002</v>
      </c>
      <c r="AE167"/>
      <c r="AF167"/>
      <c r="AG167" s="247">
        <v>40969</v>
      </c>
      <c r="AH167">
        <v>6.3622487475516021E-2</v>
      </c>
      <c r="AI167"/>
      <c r="AJ167"/>
      <c r="AK167" s="247">
        <v>40969</v>
      </c>
      <c r="AL167">
        <v>7.1959504751629016E-2</v>
      </c>
      <c r="AM167"/>
      <c r="AN167"/>
      <c r="AO167" s="247">
        <v>40969</v>
      </c>
      <c r="AP167">
        <v>-6.5000000000000002E-2</v>
      </c>
      <c r="AQ167"/>
      <c r="AR167"/>
      <c r="AS167"/>
      <c r="AT167"/>
      <c r="AU167"/>
      <c r="AW167" s="247">
        <v>40969</v>
      </c>
      <c r="AX167">
        <v>0.24249999999999999</v>
      </c>
      <c r="AY167"/>
      <c r="BA167" s="247">
        <v>40725</v>
      </c>
      <c r="BB167">
        <v>1.0500000000000001E-2</v>
      </c>
      <c r="BC167"/>
      <c r="BE167" s="247">
        <v>40969</v>
      </c>
      <c r="BF167">
        <v>0.15</v>
      </c>
      <c r="BG167"/>
      <c r="BI167" s="247">
        <v>40969</v>
      </c>
      <c r="BJ167">
        <v>-4.3500000000000004E-2</v>
      </c>
      <c r="BK167"/>
      <c r="BM167" s="247">
        <v>40969</v>
      </c>
      <c r="BN167">
        <v>0.35</v>
      </c>
      <c r="BO167"/>
    </row>
    <row r="168" spans="1:67">
      <c r="A168" s="247">
        <v>41000</v>
      </c>
      <c r="B168">
        <v>0.17</v>
      </c>
      <c r="C168"/>
      <c r="D168"/>
      <c r="E168" s="247">
        <v>41000</v>
      </c>
      <c r="F168">
        <v>0.17300000000000001</v>
      </c>
      <c r="G168"/>
      <c r="H168"/>
      <c r="I168" s="247">
        <v>41000</v>
      </c>
      <c r="J168">
        <v>0.45</v>
      </c>
      <c r="K168"/>
      <c r="L168"/>
      <c r="M168" s="247">
        <v>41000</v>
      </c>
      <c r="N168">
        <v>0.35499999999999998</v>
      </c>
      <c r="O168"/>
      <c r="P168"/>
      <c r="Q168" s="247">
        <v>41000</v>
      </c>
      <c r="R168">
        <v>0.19750000000000001</v>
      </c>
      <c r="S168"/>
      <c r="T168"/>
      <c r="U168" s="247">
        <v>41000</v>
      </c>
      <c r="V168">
        <v>0.17749999999999999</v>
      </c>
      <c r="W168"/>
      <c r="X168"/>
      <c r="Y168" s="247">
        <v>40969</v>
      </c>
      <c r="Z168">
        <v>3.5660000000000003</v>
      </c>
      <c r="AA168"/>
      <c r="AB168"/>
      <c r="AC168" s="247">
        <v>41000</v>
      </c>
      <c r="AD168">
        <v>1.3392613693430002</v>
      </c>
      <c r="AE168"/>
      <c r="AF168"/>
      <c r="AG168" s="247">
        <v>41000</v>
      </c>
      <c r="AH168">
        <v>6.3636444573739001E-2</v>
      </c>
      <c r="AI168"/>
      <c r="AJ168"/>
      <c r="AK168" s="247">
        <v>41000</v>
      </c>
      <c r="AL168">
        <v>7.1960245436416007E-2</v>
      </c>
      <c r="AM168"/>
      <c r="AN168"/>
      <c r="AO168" s="247">
        <v>41000</v>
      </c>
      <c r="AP168">
        <v>-0.11</v>
      </c>
      <c r="AQ168"/>
      <c r="AR168"/>
      <c r="AS168"/>
      <c r="AT168"/>
      <c r="AU168"/>
      <c r="AW168" s="247">
        <v>41000</v>
      </c>
      <c r="AX168">
        <v>0.17</v>
      </c>
      <c r="AY168"/>
      <c r="BA168" s="247">
        <v>40756</v>
      </c>
      <c r="BB168">
        <v>1.0500000000000001E-2</v>
      </c>
      <c r="BC168"/>
      <c r="BE168" s="247">
        <v>41000</v>
      </c>
      <c r="BF168">
        <v>0.15</v>
      </c>
      <c r="BG168"/>
      <c r="BI168" s="247">
        <v>41000</v>
      </c>
      <c r="BJ168">
        <v>-4.0999999999999995E-2</v>
      </c>
      <c r="BK168"/>
      <c r="BM168" s="247">
        <v>41000</v>
      </c>
      <c r="BN168">
        <v>0.17</v>
      </c>
      <c r="BO168"/>
    </row>
    <row r="169" spans="1:67">
      <c r="A169" s="247">
        <v>41030</v>
      </c>
      <c r="B169">
        <v>0.16</v>
      </c>
      <c r="C169"/>
      <c r="D169"/>
      <c r="E169" s="247">
        <v>41030</v>
      </c>
      <c r="F169">
        <v>0.18300000000000002</v>
      </c>
      <c r="G169"/>
      <c r="H169"/>
      <c r="I169" s="247">
        <v>41030</v>
      </c>
      <c r="J169">
        <v>0.36499999999999999</v>
      </c>
      <c r="K169"/>
      <c r="L169"/>
      <c r="M169" s="247">
        <v>41030</v>
      </c>
      <c r="N169">
        <v>0.28749999999999998</v>
      </c>
      <c r="O169"/>
      <c r="P169"/>
      <c r="Q169" s="247">
        <v>41030</v>
      </c>
      <c r="R169">
        <v>0.17249999999999999</v>
      </c>
      <c r="S169"/>
      <c r="T169"/>
      <c r="U169" s="247">
        <v>41030</v>
      </c>
      <c r="V169">
        <v>0.16250000000000001</v>
      </c>
      <c r="W169"/>
      <c r="X169"/>
      <c r="Y169" s="247">
        <v>41000</v>
      </c>
      <c r="Z169">
        <v>3.4530000000000003</v>
      </c>
      <c r="AA169"/>
      <c r="AB169"/>
      <c r="AC169" s="247">
        <v>41030</v>
      </c>
      <c r="AD169">
        <v>1.338571515573</v>
      </c>
      <c r="AE169"/>
      <c r="AF169"/>
      <c r="AG169" s="247">
        <v>41030</v>
      </c>
      <c r="AH169">
        <v>6.364995144304901E-2</v>
      </c>
      <c r="AI169"/>
      <c r="AJ169"/>
      <c r="AK169" s="247">
        <v>41030</v>
      </c>
      <c r="AL169">
        <v>7.1960962228147018E-2</v>
      </c>
      <c r="AM169"/>
      <c r="AN169"/>
      <c r="AO169" s="247">
        <v>41030</v>
      </c>
      <c r="AP169">
        <v>-0.125</v>
      </c>
      <c r="AQ169"/>
      <c r="AR169"/>
      <c r="AS169"/>
      <c r="AT169"/>
      <c r="AU169"/>
      <c r="AW169" s="247">
        <v>41030</v>
      </c>
      <c r="AX169">
        <v>0.16</v>
      </c>
      <c r="AY169"/>
      <c r="BA169" s="247">
        <v>40787</v>
      </c>
      <c r="BB169">
        <v>1.0500000000000001E-2</v>
      </c>
      <c r="BC169"/>
      <c r="BE169" s="247">
        <v>41030</v>
      </c>
      <c r="BF169">
        <v>0.15</v>
      </c>
      <c r="BG169"/>
      <c r="BI169" s="247">
        <v>41030</v>
      </c>
      <c r="BJ169">
        <v>-4.0999999999999995E-2</v>
      </c>
      <c r="BK169"/>
      <c r="BM169" s="247">
        <v>41030</v>
      </c>
      <c r="BN169">
        <v>0.17</v>
      </c>
      <c r="BO169"/>
    </row>
    <row r="170" spans="1:67">
      <c r="A170" s="247">
        <v>41061</v>
      </c>
      <c r="B170">
        <v>0.155</v>
      </c>
      <c r="C170"/>
      <c r="D170"/>
      <c r="E170" s="247">
        <v>41061</v>
      </c>
      <c r="F170">
        <v>0.17800000000000002</v>
      </c>
      <c r="G170"/>
      <c r="H170"/>
      <c r="I170" s="247">
        <v>41061</v>
      </c>
      <c r="J170">
        <v>0.35499999999999998</v>
      </c>
      <c r="K170"/>
      <c r="L170"/>
      <c r="M170" s="247">
        <v>41061</v>
      </c>
      <c r="N170">
        <v>0.28749999999999998</v>
      </c>
      <c r="O170"/>
      <c r="P170"/>
      <c r="Q170" s="247">
        <v>41061</v>
      </c>
      <c r="R170">
        <v>0.17249999999999999</v>
      </c>
      <c r="S170"/>
      <c r="T170"/>
      <c r="U170" s="247">
        <v>41061</v>
      </c>
      <c r="V170">
        <v>0.16250000000000001</v>
      </c>
      <c r="W170"/>
      <c r="X170"/>
      <c r="Y170" s="247">
        <v>41030</v>
      </c>
      <c r="Z170">
        <v>3.452</v>
      </c>
      <c r="AA170"/>
      <c r="AB170"/>
      <c r="AC170" s="247">
        <v>41061</v>
      </c>
      <c r="AD170">
        <v>1.3378619011370001</v>
      </c>
      <c r="AE170"/>
      <c r="AF170"/>
      <c r="AG170" s="247">
        <v>41061</v>
      </c>
      <c r="AH170">
        <v>6.3663908541399014E-2</v>
      </c>
      <c r="AI170"/>
      <c r="AJ170"/>
      <c r="AK170" s="247">
        <v>41061</v>
      </c>
      <c r="AL170">
        <v>7.1961702912935008E-2</v>
      </c>
      <c r="AM170"/>
      <c r="AN170"/>
      <c r="AO170" s="247">
        <v>41061</v>
      </c>
      <c r="AP170">
        <v>-0.13500000000000001</v>
      </c>
      <c r="AQ170"/>
      <c r="AR170"/>
      <c r="AS170"/>
      <c r="AT170"/>
      <c r="AU170"/>
      <c r="AW170" s="247">
        <v>41061</v>
      </c>
      <c r="AX170">
        <v>0.155</v>
      </c>
      <c r="AY170"/>
      <c r="BA170" s="247">
        <v>40817</v>
      </c>
      <c r="BB170">
        <v>1.0500000000000001E-2</v>
      </c>
      <c r="BC170"/>
      <c r="BE170" s="247">
        <v>41061</v>
      </c>
      <c r="BF170">
        <v>0.15</v>
      </c>
      <c r="BG170"/>
      <c r="BI170" s="247">
        <v>41061</v>
      </c>
      <c r="BJ170">
        <v>-4.0999999999999995E-2</v>
      </c>
      <c r="BK170"/>
      <c r="BM170" s="247">
        <v>41061</v>
      </c>
      <c r="BN170">
        <v>0.17</v>
      </c>
      <c r="BO170"/>
    </row>
    <row r="171" spans="1:67">
      <c r="A171" s="247">
        <v>41091</v>
      </c>
      <c r="B171">
        <v>0.14499999999999999</v>
      </c>
      <c r="C171"/>
      <c r="D171"/>
      <c r="E171" s="247">
        <v>41091</v>
      </c>
      <c r="F171">
        <v>0.16800000000000001</v>
      </c>
      <c r="G171"/>
      <c r="H171"/>
      <c r="I171" s="247">
        <v>41091</v>
      </c>
      <c r="J171">
        <v>0.39</v>
      </c>
      <c r="K171"/>
      <c r="L171"/>
      <c r="M171" s="247">
        <v>41091</v>
      </c>
      <c r="N171">
        <v>0.3</v>
      </c>
      <c r="O171"/>
      <c r="P171"/>
      <c r="Q171" s="247">
        <v>41091</v>
      </c>
      <c r="R171">
        <v>0.185</v>
      </c>
      <c r="S171"/>
      <c r="T171"/>
      <c r="U171" s="247">
        <v>41091</v>
      </c>
      <c r="V171">
        <v>0.16250000000000001</v>
      </c>
      <c r="W171"/>
      <c r="X171"/>
      <c r="Y171" s="247">
        <v>41061</v>
      </c>
      <c r="Z171">
        <v>3.4910000000000001</v>
      </c>
      <c r="AA171"/>
      <c r="AB171"/>
      <c r="AC171" s="247">
        <v>41091</v>
      </c>
      <c r="AD171">
        <v>1.3371783030860003</v>
      </c>
      <c r="AE171"/>
      <c r="AF171"/>
      <c r="AG171" s="247">
        <v>41091</v>
      </c>
      <c r="AH171">
        <v>6.3677415410832008E-2</v>
      </c>
      <c r="AI171"/>
      <c r="AJ171"/>
      <c r="AK171" s="247">
        <v>41091</v>
      </c>
      <c r="AL171">
        <v>7.196241970466502E-2</v>
      </c>
      <c r="AM171"/>
      <c r="AN171"/>
      <c r="AO171" s="247">
        <v>41091</v>
      </c>
      <c r="AP171">
        <v>-0.13500000000000001</v>
      </c>
      <c r="AQ171"/>
      <c r="AR171"/>
      <c r="AS171"/>
      <c r="AT171"/>
      <c r="AU171"/>
      <c r="AW171" s="247">
        <v>41091</v>
      </c>
      <c r="AX171">
        <v>0.14499999999999999</v>
      </c>
      <c r="AY171"/>
      <c r="BA171" s="247">
        <v>40848</v>
      </c>
      <c r="BB171">
        <v>0.01</v>
      </c>
      <c r="BC171"/>
      <c r="BE171" s="247">
        <v>41091</v>
      </c>
      <c r="BF171">
        <v>0.15</v>
      </c>
      <c r="BG171"/>
      <c r="BI171" s="247">
        <v>41091</v>
      </c>
      <c r="BJ171">
        <v>-4.0999999999999995E-2</v>
      </c>
      <c r="BK171"/>
      <c r="BM171" s="247">
        <v>41091</v>
      </c>
      <c r="BN171">
        <v>0.17</v>
      </c>
      <c r="BO171"/>
    </row>
    <row r="172" spans="1:67">
      <c r="A172" s="247">
        <v>41122</v>
      </c>
      <c r="B172">
        <v>0.14249999999999999</v>
      </c>
      <c r="C172"/>
      <c r="D172"/>
      <c r="E172" s="247">
        <v>41122</v>
      </c>
      <c r="F172">
        <v>0.16500000000000001</v>
      </c>
      <c r="G172"/>
      <c r="H172"/>
      <c r="I172" s="247">
        <v>41122</v>
      </c>
      <c r="J172">
        <v>0.45500000000000002</v>
      </c>
      <c r="K172"/>
      <c r="L172"/>
      <c r="M172" s="247">
        <v>41122</v>
      </c>
      <c r="N172">
        <v>0.3</v>
      </c>
      <c r="O172"/>
      <c r="P172"/>
      <c r="Q172" s="247">
        <v>41122</v>
      </c>
      <c r="R172">
        <v>0.185</v>
      </c>
      <c r="S172"/>
      <c r="T172"/>
      <c r="U172" s="247">
        <v>41122</v>
      </c>
      <c r="V172">
        <v>0.16250000000000001</v>
      </c>
      <c r="W172"/>
      <c r="X172"/>
      <c r="Y172" s="247">
        <v>41091</v>
      </c>
      <c r="Z172">
        <v>3.4910000000000001</v>
      </c>
      <c r="AA172"/>
      <c r="AB172"/>
      <c r="AC172" s="247">
        <v>41122</v>
      </c>
      <c r="AD172">
        <v>1.3364751435100002</v>
      </c>
      <c r="AE172"/>
      <c r="AF172"/>
      <c r="AG172" s="247">
        <v>41122</v>
      </c>
      <c r="AH172">
        <v>6.3691372509309993E-2</v>
      </c>
      <c r="AI172"/>
      <c r="AJ172"/>
      <c r="AK172" s="247">
        <v>41122</v>
      </c>
      <c r="AL172">
        <v>7.1963160389453024E-2</v>
      </c>
      <c r="AM172"/>
      <c r="AN172"/>
      <c r="AO172" s="247">
        <v>41122</v>
      </c>
      <c r="AP172">
        <v>-0.13500000000000001</v>
      </c>
      <c r="AQ172"/>
      <c r="AR172"/>
      <c r="AS172"/>
      <c r="AT172"/>
      <c r="AU172"/>
      <c r="AW172" s="247">
        <v>41122</v>
      </c>
      <c r="AX172">
        <v>0.14249999999999999</v>
      </c>
      <c r="AY172"/>
      <c r="BA172" s="247">
        <v>40878</v>
      </c>
      <c r="BB172">
        <v>0.01</v>
      </c>
      <c r="BC172"/>
      <c r="BE172" s="247">
        <v>41122</v>
      </c>
      <c r="BF172">
        <v>0.15</v>
      </c>
      <c r="BG172"/>
      <c r="BI172" s="247">
        <v>41122</v>
      </c>
      <c r="BJ172">
        <v>-4.0999999999999995E-2</v>
      </c>
      <c r="BK172"/>
      <c r="BM172" s="247">
        <v>41122</v>
      </c>
      <c r="BN172">
        <v>0.17</v>
      </c>
      <c r="BO172"/>
    </row>
    <row r="173" spans="1:67">
      <c r="A173" s="247">
        <v>41153</v>
      </c>
      <c r="B173">
        <v>0.14000000000000001</v>
      </c>
      <c r="C173"/>
      <c r="D173"/>
      <c r="E173" s="247">
        <v>41153</v>
      </c>
      <c r="F173">
        <v>0.16300000000000001</v>
      </c>
      <c r="G173"/>
      <c r="H173"/>
      <c r="I173" s="247">
        <v>41153</v>
      </c>
      <c r="J173">
        <v>0.35499999999999998</v>
      </c>
      <c r="K173"/>
      <c r="L173"/>
      <c r="M173" s="247">
        <v>41153</v>
      </c>
      <c r="N173">
        <v>0.28999999999999998</v>
      </c>
      <c r="O173"/>
      <c r="P173"/>
      <c r="Q173" s="247">
        <v>41153</v>
      </c>
      <c r="R173">
        <v>0.16250000000000001</v>
      </c>
      <c r="S173"/>
      <c r="T173"/>
      <c r="U173" s="247">
        <v>41153</v>
      </c>
      <c r="V173">
        <v>0.16250000000000001</v>
      </c>
      <c r="W173"/>
      <c r="X173"/>
      <c r="Y173" s="247">
        <v>41122</v>
      </c>
      <c r="Z173">
        <v>3.5360000000000005</v>
      </c>
      <c r="AA173"/>
      <c r="AB173"/>
      <c r="AC173" s="247">
        <v>41153</v>
      </c>
      <c r="AD173">
        <v>1.3357752571229999</v>
      </c>
      <c r="AE173"/>
      <c r="AF173"/>
      <c r="AG173" s="247">
        <v>41153</v>
      </c>
      <c r="AH173">
        <v>6.370532960785201E-2</v>
      </c>
      <c r="AI173"/>
      <c r="AJ173"/>
      <c r="AK173" s="247">
        <v>41153</v>
      </c>
      <c r="AL173">
        <v>7.1963901074241998E-2</v>
      </c>
      <c r="AM173"/>
      <c r="AN173"/>
      <c r="AO173" s="247">
        <v>41153</v>
      </c>
      <c r="AP173">
        <v>-0.125</v>
      </c>
      <c r="AQ173"/>
      <c r="AR173"/>
      <c r="AS173"/>
      <c r="AT173"/>
      <c r="AU173"/>
      <c r="AW173" s="247">
        <v>41153</v>
      </c>
      <c r="AX173">
        <v>0.14000000000000001</v>
      </c>
      <c r="AY173"/>
      <c r="BA173" s="247">
        <v>40909</v>
      </c>
      <c r="BB173">
        <v>0.01</v>
      </c>
      <c r="BC173"/>
      <c r="BE173" s="247">
        <v>41153</v>
      </c>
      <c r="BF173">
        <v>0.15</v>
      </c>
      <c r="BG173"/>
      <c r="BI173" s="247">
        <v>41153</v>
      </c>
      <c r="BJ173">
        <v>-4.0999999999999995E-2</v>
      </c>
      <c r="BK173"/>
      <c r="BM173" s="247">
        <v>41153</v>
      </c>
      <c r="BN173">
        <v>0.17</v>
      </c>
      <c r="BO173"/>
    </row>
    <row r="174" spans="1:67">
      <c r="A174" s="247">
        <v>41183</v>
      </c>
      <c r="B174">
        <v>0.155</v>
      </c>
      <c r="C174"/>
      <c r="D174"/>
      <c r="E174" s="247">
        <v>41183</v>
      </c>
      <c r="F174">
        <v>0.17800000000000002</v>
      </c>
      <c r="G174"/>
      <c r="H174"/>
      <c r="I174" s="247">
        <v>41183</v>
      </c>
      <c r="J174">
        <v>0.42499999999999999</v>
      </c>
      <c r="K174"/>
      <c r="L174"/>
      <c r="M174" s="247">
        <v>41183</v>
      </c>
      <c r="N174">
        <v>0.36249999999999999</v>
      </c>
      <c r="O174"/>
      <c r="P174"/>
      <c r="Q174" s="247">
        <v>41183</v>
      </c>
      <c r="R174">
        <v>0.185</v>
      </c>
      <c r="S174"/>
      <c r="T174"/>
      <c r="U174" s="247">
        <v>41183</v>
      </c>
      <c r="V174">
        <v>0.16500000000000001</v>
      </c>
      <c r="W174"/>
      <c r="X174"/>
      <c r="Y174" s="247">
        <v>41153</v>
      </c>
      <c r="Z174">
        <v>3.5169999999999999</v>
      </c>
      <c r="AA174"/>
      <c r="AB174"/>
      <c r="AC174" s="247">
        <v>41183</v>
      </c>
      <c r="AD174">
        <v>1.3351010597180002</v>
      </c>
      <c r="AE174"/>
      <c r="AF174"/>
      <c r="AG174" s="247">
        <v>41183</v>
      </c>
      <c r="AH174">
        <v>6.3718836477470009E-2</v>
      </c>
      <c r="AI174"/>
      <c r="AJ174"/>
      <c r="AK174" s="247">
        <v>41183</v>
      </c>
      <c r="AL174">
        <v>7.1964617865972996E-2</v>
      </c>
      <c r="AM174"/>
      <c r="AN174"/>
      <c r="AO174" s="247">
        <v>41183</v>
      </c>
      <c r="AP174">
        <v>-0.11</v>
      </c>
      <c r="AQ174"/>
      <c r="AR174"/>
      <c r="AS174"/>
      <c r="AT174"/>
      <c r="AU174"/>
      <c r="AW174" s="247">
        <v>41183</v>
      </c>
      <c r="AX174">
        <v>0.155</v>
      </c>
      <c r="AY174"/>
      <c r="BA174" s="247">
        <v>40940</v>
      </c>
      <c r="BB174">
        <v>0.01</v>
      </c>
      <c r="BC174"/>
      <c r="BE174" s="247">
        <v>41183</v>
      </c>
      <c r="BF174">
        <v>0.15</v>
      </c>
      <c r="BG174"/>
      <c r="BI174" s="247">
        <v>41183</v>
      </c>
      <c r="BJ174">
        <v>-4.0999999999999995E-2</v>
      </c>
      <c r="BK174"/>
      <c r="BM174" s="247">
        <v>41183</v>
      </c>
      <c r="BN174">
        <v>0.17</v>
      </c>
      <c r="BO174"/>
    </row>
    <row r="175" spans="1:67">
      <c r="A175" s="247">
        <v>41214</v>
      </c>
      <c r="B175">
        <v>0.2175</v>
      </c>
      <c r="C175"/>
      <c r="D175"/>
      <c r="E175" s="247">
        <v>41214</v>
      </c>
      <c r="F175">
        <v>0.24</v>
      </c>
      <c r="G175"/>
      <c r="H175"/>
      <c r="I175" s="247">
        <v>41214</v>
      </c>
      <c r="J175">
        <v>0.72499999999999998</v>
      </c>
      <c r="K175"/>
      <c r="L175"/>
      <c r="M175" s="247">
        <v>41214</v>
      </c>
      <c r="N175">
        <v>0.45500000000000002</v>
      </c>
      <c r="O175"/>
      <c r="P175"/>
      <c r="Q175" s="247">
        <v>41214</v>
      </c>
      <c r="R175">
        <v>0.28749999999999998</v>
      </c>
      <c r="S175"/>
      <c r="T175"/>
      <c r="U175" s="247">
        <v>41214</v>
      </c>
      <c r="V175">
        <v>0.24</v>
      </c>
      <c r="W175"/>
      <c r="X175"/>
      <c r="Y175" s="247">
        <v>41183</v>
      </c>
      <c r="Z175">
        <v>3.528</v>
      </c>
      <c r="AA175"/>
      <c r="AB175"/>
      <c r="AC175" s="247">
        <v>41214</v>
      </c>
      <c r="AD175">
        <v>1.3344076001670002</v>
      </c>
      <c r="AE175"/>
      <c r="AF175"/>
      <c r="AG175" s="247">
        <v>41214</v>
      </c>
      <c r="AH175">
        <v>6.3732793576139007E-2</v>
      </c>
      <c r="AI175"/>
      <c r="AJ175"/>
      <c r="AK175" s="247">
        <v>41214</v>
      </c>
      <c r="AL175">
        <v>7.1965358550762012E-2</v>
      </c>
      <c r="AM175"/>
      <c r="AN175"/>
      <c r="AO175" s="247">
        <v>41214</v>
      </c>
      <c r="AP175">
        <v>-7.2499999999999995E-2</v>
      </c>
      <c r="AQ175"/>
      <c r="AR175"/>
      <c r="AS175"/>
      <c r="AT175"/>
      <c r="AU175"/>
      <c r="AW175" s="247">
        <v>41214</v>
      </c>
      <c r="AX175">
        <v>0.2175</v>
      </c>
      <c r="AY175"/>
      <c r="BA175" s="247">
        <v>40969</v>
      </c>
      <c r="BB175">
        <v>0.01</v>
      </c>
      <c r="BC175"/>
      <c r="BE175" s="247">
        <v>41214</v>
      </c>
      <c r="BF175">
        <v>0.15</v>
      </c>
      <c r="BG175"/>
      <c r="BI175" s="247">
        <v>41214</v>
      </c>
      <c r="BJ175">
        <v>-4.0500000000000001E-2</v>
      </c>
      <c r="BK175"/>
      <c r="BM175" s="247">
        <v>41214</v>
      </c>
      <c r="BN175">
        <v>0.29499999999999998</v>
      </c>
      <c r="BO175"/>
    </row>
    <row r="176" spans="1:67">
      <c r="A176" s="247">
        <v>41244</v>
      </c>
      <c r="B176">
        <v>0.25750000000000001</v>
      </c>
      <c r="C176"/>
      <c r="D176"/>
      <c r="E176" s="247">
        <v>41244</v>
      </c>
      <c r="F176">
        <v>0.28000000000000003</v>
      </c>
      <c r="G176"/>
      <c r="H176"/>
      <c r="I176" s="247">
        <v>41244</v>
      </c>
      <c r="J176">
        <v>1.23</v>
      </c>
      <c r="K176"/>
      <c r="L176"/>
      <c r="M176" s="247">
        <v>41244</v>
      </c>
      <c r="N176">
        <v>0.79</v>
      </c>
      <c r="O176"/>
      <c r="P176"/>
      <c r="Q176" s="247">
        <v>41244</v>
      </c>
      <c r="R176">
        <v>0.33750000000000002</v>
      </c>
      <c r="S176"/>
      <c r="T176"/>
      <c r="U176" s="247">
        <v>41244</v>
      </c>
      <c r="V176">
        <v>0.29499999999999998</v>
      </c>
      <c r="W176"/>
      <c r="X176"/>
      <c r="Y176" s="247">
        <v>41214</v>
      </c>
      <c r="Z176">
        <v>3.5920000000000001</v>
      </c>
      <c r="AA176"/>
      <c r="AB176"/>
      <c r="AC176" s="247">
        <v>41244</v>
      </c>
      <c r="AD176">
        <v>1.3337396133790003</v>
      </c>
      <c r="AE176"/>
      <c r="AF176"/>
      <c r="AG176" s="247">
        <v>41244</v>
      </c>
      <c r="AH176">
        <v>6.3746300445880019E-2</v>
      </c>
      <c r="AI176"/>
      <c r="AJ176"/>
      <c r="AK176" s="247">
        <v>41244</v>
      </c>
      <c r="AL176">
        <v>7.1966075342492997E-2</v>
      </c>
      <c r="AM176"/>
      <c r="AN176"/>
      <c r="AO176" s="247">
        <v>41244</v>
      </c>
      <c r="AP176">
        <v>-6.5000000000000002E-2</v>
      </c>
      <c r="AQ176"/>
      <c r="AR176"/>
      <c r="AS176"/>
      <c r="AT176"/>
      <c r="AU176"/>
      <c r="AW176" s="247">
        <v>41244</v>
      </c>
      <c r="AX176">
        <v>0.25750000000000001</v>
      </c>
      <c r="AY176"/>
      <c r="BA176" s="247">
        <v>41000</v>
      </c>
      <c r="BB176">
        <v>1.0500000000000001E-2</v>
      </c>
      <c r="BC176"/>
      <c r="BE176" s="247">
        <v>41244</v>
      </c>
      <c r="BF176">
        <v>0.15</v>
      </c>
      <c r="BG176"/>
      <c r="BI176" s="247">
        <v>41244</v>
      </c>
      <c r="BJ176">
        <v>-4.0500000000000001E-2</v>
      </c>
      <c r="BK176"/>
      <c r="BM176" s="247">
        <v>41244</v>
      </c>
      <c r="BN176">
        <v>0.3</v>
      </c>
      <c r="BO176"/>
    </row>
    <row r="177" spans="1:67">
      <c r="A177" s="247">
        <v>41275</v>
      </c>
      <c r="B177">
        <v>0.27</v>
      </c>
      <c r="C177"/>
      <c r="D177"/>
      <c r="E177" s="247">
        <v>41275</v>
      </c>
      <c r="F177">
        <v>0.28999999999999998</v>
      </c>
      <c r="G177"/>
      <c r="H177"/>
      <c r="I177" s="247">
        <v>41275</v>
      </c>
      <c r="J177">
        <v>1.575</v>
      </c>
      <c r="K177"/>
      <c r="L177"/>
      <c r="M177" s="247">
        <v>41275</v>
      </c>
      <c r="N177">
        <v>0.95499999999999996</v>
      </c>
      <c r="O177"/>
      <c r="P177"/>
      <c r="Q177" s="247">
        <v>41275</v>
      </c>
      <c r="R177">
        <v>0.4375</v>
      </c>
      <c r="S177"/>
      <c r="T177"/>
      <c r="U177" s="247">
        <v>41275</v>
      </c>
      <c r="V177">
        <v>0.34250000000000003</v>
      </c>
      <c r="W177"/>
      <c r="X177"/>
      <c r="Y177" s="247">
        <v>41244</v>
      </c>
      <c r="Z177">
        <v>3.67</v>
      </c>
      <c r="AA177"/>
      <c r="AB177"/>
      <c r="AC177" s="247">
        <v>41275</v>
      </c>
      <c r="AD177">
        <v>1.3330525623110003</v>
      </c>
      <c r="AE177"/>
      <c r="AF177"/>
      <c r="AG177" s="247">
        <v>41275</v>
      </c>
      <c r="AH177">
        <v>6.3760257544677013E-2</v>
      </c>
      <c r="AI177"/>
      <c r="AJ177"/>
      <c r="AK177" s="247">
        <v>41275</v>
      </c>
      <c r="AL177">
        <v>7.1966816027283012E-2</v>
      </c>
      <c r="AM177"/>
      <c r="AN177"/>
      <c r="AO177" s="247">
        <v>41275</v>
      </c>
      <c r="AP177">
        <v>-0.05</v>
      </c>
      <c r="AQ177"/>
      <c r="AR177"/>
      <c r="AS177"/>
      <c r="AT177"/>
      <c r="AU177"/>
      <c r="AW177" s="247">
        <v>41275</v>
      </c>
      <c r="AX177">
        <v>0.27</v>
      </c>
      <c r="AY177"/>
      <c r="BA177" s="247">
        <v>41030</v>
      </c>
      <c r="BB177">
        <v>1.0500000000000001E-2</v>
      </c>
      <c r="BC177"/>
      <c r="BE177" s="247">
        <v>41275</v>
      </c>
      <c r="BF177">
        <v>0.15</v>
      </c>
      <c r="BG177"/>
      <c r="BI177" s="247">
        <v>41275</v>
      </c>
      <c r="BJ177">
        <v>-4.0500000000000001E-2</v>
      </c>
      <c r="BK177"/>
      <c r="BM177" s="247">
        <v>41275</v>
      </c>
      <c r="BN177">
        <v>0.32</v>
      </c>
      <c r="BO177"/>
    </row>
    <row r="178" spans="1:67">
      <c r="A178" s="247">
        <v>41306</v>
      </c>
      <c r="B178">
        <v>0.2475</v>
      </c>
      <c r="C178"/>
      <c r="D178"/>
      <c r="E178" s="247">
        <v>41306</v>
      </c>
      <c r="F178">
        <v>0.26500000000000001</v>
      </c>
      <c r="G178"/>
      <c r="H178"/>
      <c r="I178" s="247">
        <v>41306</v>
      </c>
      <c r="J178">
        <v>1.4950000000000001</v>
      </c>
      <c r="K178"/>
      <c r="L178"/>
      <c r="M178" s="247">
        <v>41306</v>
      </c>
      <c r="N178">
        <v>0.94499999999999995</v>
      </c>
      <c r="O178"/>
      <c r="P178"/>
      <c r="Q178" s="247">
        <v>41306</v>
      </c>
      <c r="R178">
        <v>0.435</v>
      </c>
      <c r="S178"/>
      <c r="T178"/>
      <c r="U178" s="247">
        <v>41306</v>
      </c>
      <c r="V178">
        <v>0.33750000000000002</v>
      </c>
      <c r="W178"/>
      <c r="X178"/>
      <c r="Y178" s="247">
        <v>41275</v>
      </c>
      <c r="Z178">
        <v>3.86</v>
      </c>
      <c r="AA178"/>
      <c r="AB178"/>
      <c r="AC178" s="247">
        <v>41306</v>
      </c>
      <c r="AD178">
        <v>1.3323687610370005</v>
      </c>
      <c r="AE178"/>
      <c r="AF178"/>
      <c r="AG178" s="247">
        <v>41306</v>
      </c>
      <c r="AH178">
        <v>6.377421464353801E-2</v>
      </c>
      <c r="AI178"/>
      <c r="AJ178"/>
      <c r="AK178" s="247">
        <v>41306</v>
      </c>
      <c r="AL178">
        <v>7.1967556712072001E-2</v>
      </c>
      <c r="AM178"/>
      <c r="AN178"/>
      <c r="AO178" s="247">
        <v>41306</v>
      </c>
      <c r="AP178">
        <v>-0.05</v>
      </c>
      <c r="AQ178"/>
      <c r="AR178"/>
      <c r="AS178"/>
      <c r="AT178"/>
      <c r="AU178"/>
      <c r="AW178" s="247">
        <v>41306</v>
      </c>
      <c r="AX178">
        <v>0.2475</v>
      </c>
      <c r="AY178"/>
      <c r="BA178" s="247">
        <v>41061</v>
      </c>
      <c r="BB178">
        <v>1.0500000000000001E-2</v>
      </c>
      <c r="BC178"/>
      <c r="BE178" s="247">
        <v>41306</v>
      </c>
      <c r="BF178">
        <v>0.15</v>
      </c>
      <c r="BG178"/>
      <c r="BI178" s="247">
        <v>41306</v>
      </c>
      <c r="BJ178">
        <v>-4.0500000000000001E-2</v>
      </c>
      <c r="BK178"/>
      <c r="BM178" s="247">
        <v>41306</v>
      </c>
      <c r="BN178">
        <v>0.35</v>
      </c>
      <c r="BO178"/>
    </row>
    <row r="179" spans="1:67">
      <c r="A179" s="247">
        <v>41334</v>
      </c>
      <c r="B179">
        <v>0.245</v>
      </c>
      <c r="C179"/>
      <c r="D179"/>
      <c r="E179" s="247">
        <v>41334</v>
      </c>
      <c r="F179">
        <v>0.26300000000000001</v>
      </c>
      <c r="G179"/>
      <c r="H179"/>
      <c r="I179" s="247">
        <v>41334</v>
      </c>
      <c r="J179">
        <v>0.89500000000000002</v>
      </c>
      <c r="K179"/>
      <c r="L179"/>
      <c r="M179" s="247">
        <v>41334</v>
      </c>
      <c r="N179">
        <v>0.60250000000000004</v>
      </c>
      <c r="O179"/>
      <c r="P179"/>
      <c r="Q179" s="247">
        <v>41334</v>
      </c>
      <c r="R179">
        <v>0.30249999999999999</v>
      </c>
      <c r="S179"/>
      <c r="T179"/>
      <c r="U179" s="247">
        <v>41334</v>
      </c>
      <c r="V179">
        <v>0.26</v>
      </c>
      <c r="W179"/>
      <c r="X179"/>
      <c r="Y179" s="247">
        <v>41306</v>
      </c>
      <c r="Z179">
        <v>3.77</v>
      </c>
      <c r="AA179"/>
      <c r="AB179"/>
      <c r="AC179" s="247">
        <v>41334</v>
      </c>
      <c r="AD179">
        <v>1.3317539234640001</v>
      </c>
      <c r="AE179"/>
      <c r="AF179"/>
      <c r="AG179" s="247">
        <v>41334</v>
      </c>
      <c r="AH179">
        <v>6.3786821055467013E-2</v>
      </c>
      <c r="AI179"/>
      <c r="AJ179"/>
      <c r="AK179" s="247">
        <v>41334</v>
      </c>
      <c r="AL179">
        <v>7.1968225717688003E-2</v>
      </c>
      <c r="AM179"/>
      <c r="AN179"/>
      <c r="AO179" s="247">
        <v>41334</v>
      </c>
      <c r="AP179">
        <v>-0.05</v>
      </c>
      <c r="AQ179"/>
      <c r="AR179"/>
      <c r="AS179"/>
      <c r="AT179"/>
      <c r="AU179"/>
      <c r="AW179" s="247">
        <v>41334</v>
      </c>
      <c r="AX179">
        <v>0.245</v>
      </c>
      <c r="AY179"/>
      <c r="BA179" s="247">
        <v>41091</v>
      </c>
      <c r="BB179">
        <v>1.0500000000000001E-2</v>
      </c>
      <c r="BC179"/>
      <c r="BE179" s="247">
        <v>41334</v>
      </c>
      <c r="BF179">
        <v>0.15</v>
      </c>
      <c r="BG179"/>
      <c r="BI179" s="247">
        <v>41334</v>
      </c>
      <c r="BJ179">
        <v>-4.0500000000000001E-2</v>
      </c>
      <c r="BK179"/>
      <c r="BM179" s="247">
        <v>41334</v>
      </c>
      <c r="BN179">
        <v>0.35</v>
      </c>
      <c r="BO179"/>
    </row>
    <row r="180" spans="1:67">
      <c r="A180" s="247">
        <v>41365</v>
      </c>
      <c r="B180">
        <v>0.17249999999999999</v>
      </c>
      <c r="C180"/>
      <c r="D180"/>
      <c r="E180" s="247">
        <v>41365</v>
      </c>
      <c r="F180">
        <v>0.16800000000000001</v>
      </c>
      <c r="G180"/>
      <c r="H180"/>
      <c r="I180" s="247">
        <v>41365</v>
      </c>
      <c r="J180">
        <v>0.45</v>
      </c>
      <c r="K180"/>
      <c r="L180"/>
      <c r="M180" s="247">
        <v>41365</v>
      </c>
      <c r="N180">
        <v>0.35499999999999998</v>
      </c>
      <c r="O180"/>
      <c r="P180"/>
      <c r="Q180" s="247">
        <v>41365</v>
      </c>
      <c r="R180">
        <v>0.19750000000000001</v>
      </c>
      <c r="S180"/>
      <c r="T180"/>
      <c r="U180" s="247">
        <v>41365</v>
      </c>
      <c r="V180">
        <v>0.17749999999999999</v>
      </c>
      <c r="W180"/>
      <c r="X180"/>
      <c r="Y180" s="247">
        <v>41334</v>
      </c>
      <c r="Z180">
        <v>3.66</v>
      </c>
      <c r="AA180"/>
      <c r="AB180"/>
      <c r="AC180" s="247">
        <v>41365</v>
      </c>
      <c r="AD180">
        <v>1.3310762944020003</v>
      </c>
      <c r="AE180"/>
      <c r="AF180"/>
      <c r="AG180" s="247">
        <v>41365</v>
      </c>
      <c r="AH180">
        <v>6.380077815445101E-2</v>
      </c>
      <c r="AI180"/>
      <c r="AJ180"/>
      <c r="AK180" s="247">
        <v>41365</v>
      </c>
      <c r="AL180">
        <v>7.1968966402478018E-2</v>
      </c>
      <c r="AM180"/>
      <c r="AN180"/>
      <c r="AO180" s="247">
        <v>41365</v>
      </c>
      <c r="AP180">
        <v>-9.5000000000000001E-2</v>
      </c>
      <c r="AQ180"/>
      <c r="AR180"/>
      <c r="AS180"/>
      <c r="AT180"/>
      <c r="AU180"/>
      <c r="AW180" s="247">
        <v>41365</v>
      </c>
      <c r="AX180">
        <v>0.17249999999999999</v>
      </c>
      <c r="AY180"/>
      <c r="BA180" s="247">
        <v>41122</v>
      </c>
      <c r="BB180">
        <v>1.0500000000000001E-2</v>
      </c>
      <c r="BC180"/>
      <c r="BE180" s="247">
        <v>41365</v>
      </c>
      <c r="BF180">
        <v>0.15</v>
      </c>
      <c r="BG180"/>
      <c r="BI180" s="247">
        <v>41365</v>
      </c>
      <c r="BJ180">
        <v>-3.8000000000000006E-2</v>
      </c>
      <c r="BK180"/>
      <c r="BM180" s="247">
        <v>41365</v>
      </c>
      <c r="BN180">
        <v>0.17</v>
      </c>
      <c r="BO180"/>
    </row>
    <row r="181" spans="1:67">
      <c r="A181" s="247">
        <v>41395</v>
      </c>
      <c r="B181">
        <v>0.16250000000000001</v>
      </c>
      <c r="C181"/>
      <c r="D181"/>
      <c r="E181" s="247">
        <v>41395</v>
      </c>
      <c r="F181">
        <v>0.17800000000000002</v>
      </c>
      <c r="G181"/>
      <c r="H181"/>
      <c r="I181" s="247">
        <v>41395</v>
      </c>
      <c r="J181">
        <v>0.36499999999999999</v>
      </c>
      <c r="K181"/>
      <c r="L181"/>
      <c r="M181" s="247">
        <v>41395</v>
      </c>
      <c r="N181">
        <v>0.28749999999999998</v>
      </c>
      <c r="O181"/>
      <c r="P181"/>
      <c r="Q181" s="247">
        <v>41395</v>
      </c>
      <c r="R181">
        <v>0.17249999999999999</v>
      </c>
      <c r="S181"/>
      <c r="T181"/>
      <c r="U181" s="247">
        <v>41395</v>
      </c>
      <c r="V181">
        <v>0.16250000000000001</v>
      </c>
      <c r="W181"/>
      <c r="X181"/>
      <c r="Y181" s="247">
        <v>41365</v>
      </c>
      <c r="Z181">
        <v>3.55</v>
      </c>
      <c r="AA181"/>
      <c r="AB181"/>
      <c r="AC181" s="247">
        <v>41395</v>
      </c>
      <c r="AD181">
        <v>1.3304236057809999</v>
      </c>
      <c r="AE181"/>
      <c r="AF181"/>
      <c r="AG181" s="247">
        <v>41395</v>
      </c>
      <c r="AH181">
        <v>6.3814285024497014E-2</v>
      </c>
      <c r="AI181"/>
      <c r="AJ181"/>
      <c r="AK181" s="247">
        <v>41395</v>
      </c>
      <c r="AL181">
        <v>7.1969683194210016E-2</v>
      </c>
      <c r="AM181"/>
      <c r="AN181"/>
      <c r="AO181" s="247">
        <v>41395</v>
      </c>
      <c r="AP181">
        <v>-0.11</v>
      </c>
      <c r="AQ181"/>
      <c r="AR181"/>
      <c r="AS181"/>
      <c r="AT181"/>
      <c r="AU181"/>
      <c r="AW181" s="247">
        <v>41395</v>
      </c>
      <c r="AX181">
        <v>0.16250000000000001</v>
      </c>
      <c r="AY181"/>
      <c r="BA181" s="247">
        <v>41153</v>
      </c>
      <c r="BB181">
        <v>1.0500000000000001E-2</v>
      </c>
      <c r="BC181"/>
      <c r="BE181" s="247">
        <v>41395</v>
      </c>
      <c r="BF181">
        <v>0.15</v>
      </c>
      <c r="BG181"/>
      <c r="BI181" s="247">
        <v>41395</v>
      </c>
      <c r="BJ181">
        <v>-3.8000000000000006E-2</v>
      </c>
      <c r="BK181"/>
      <c r="BM181" s="247">
        <v>41395</v>
      </c>
      <c r="BN181">
        <v>0.17</v>
      </c>
      <c r="BO181"/>
    </row>
    <row r="182" spans="1:67">
      <c r="A182" s="247">
        <v>41426</v>
      </c>
      <c r="B182">
        <v>0.1575</v>
      </c>
      <c r="C182"/>
      <c r="D182"/>
      <c r="E182" s="247">
        <v>41426</v>
      </c>
      <c r="F182">
        <v>0.17300000000000001</v>
      </c>
      <c r="G182"/>
      <c r="H182"/>
      <c r="I182" s="247">
        <v>41426</v>
      </c>
      <c r="J182">
        <v>0.35499999999999998</v>
      </c>
      <c r="K182"/>
      <c r="L182"/>
      <c r="M182" s="247">
        <v>41426</v>
      </c>
      <c r="N182">
        <v>0.28749999999999998</v>
      </c>
      <c r="O182"/>
      <c r="P182"/>
      <c r="Q182" s="247">
        <v>41426</v>
      </c>
      <c r="R182">
        <v>0.17249999999999999</v>
      </c>
      <c r="S182"/>
      <c r="T182"/>
      <c r="U182" s="247">
        <v>41426</v>
      </c>
      <c r="V182">
        <v>0.16250000000000001</v>
      </c>
      <c r="W182"/>
      <c r="X182"/>
      <c r="Y182" s="247">
        <v>41395</v>
      </c>
      <c r="Z182">
        <v>3.55</v>
      </c>
      <c r="AA182"/>
      <c r="AB182"/>
      <c r="AC182" s="247">
        <v>41426</v>
      </c>
      <c r="AD182">
        <v>1.3297523405460003</v>
      </c>
      <c r="AE182"/>
      <c r="AF182"/>
      <c r="AG182" s="247">
        <v>41426</v>
      </c>
      <c r="AH182">
        <v>6.3828242123608006E-2</v>
      </c>
      <c r="AI182"/>
      <c r="AJ182"/>
      <c r="AK182" s="247">
        <v>41426</v>
      </c>
      <c r="AL182">
        <v>7.1970423879000003E-2</v>
      </c>
      <c r="AM182"/>
      <c r="AN182"/>
      <c r="AO182" s="247">
        <v>41426</v>
      </c>
      <c r="AP182">
        <v>-0.12</v>
      </c>
      <c r="AQ182"/>
      <c r="AR182"/>
      <c r="AS182"/>
      <c r="AT182"/>
      <c r="AU182"/>
      <c r="AW182" s="247">
        <v>41426</v>
      </c>
      <c r="AX182">
        <v>0.1575</v>
      </c>
      <c r="AY182"/>
      <c r="BA182" s="247">
        <v>41183</v>
      </c>
      <c r="BB182">
        <v>1.0500000000000001E-2</v>
      </c>
      <c r="BC182"/>
      <c r="BE182" s="247">
        <v>41426</v>
      </c>
      <c r="BF182">
        <v>0.15</v>
      </c>
      <c r="BG182"/>
      <c r="BI182" s="247">
        <v>41426</v>
      </c>
      <c r="BJ182">
        <v>-3.8000000000000006E-2</v>
      </c>
      <c r="BK182"/>
      <c r="BM182" s="247">
        <v>41426</v>
      </c>
      <c r="BN182">
        <v>0.17</v>
      </c>
      <c r="BO182"/>
    </row>
    <row r="183" spans="1:67">
      <c r="A183" s="247">
        <v>41456</v>
      </c>
      <c r="B183">
        <v>0.14749999999999999</v>
      </c>
      <c r="C183"/>
      <c r="D183"/>
      <c r="E183" s="247">
        <v>41456</v>
      </c>
      <c r="F183">
        <v>0.16300000000000001</v>
      </c>
      <c r="G183"/>
      <c r="H183"/>
      <c r="I183" s="247">
        <v>41456</v>
      </c>
      <c r="J183">
        <v>0.39</v>
      </c>
      <c r="K183"/>
      <c r="L183"/>
      <c r="M183" s="247">
        <v>41456</v>
      </c>
      <c r="N183">
        <v>0.3</v>
      </c>
      <c r="O183"/>
      <c r="P183"/>
      <c r="Q183" s="247">
        <v>41456</v>
      </c>
      <c r="R183">
        <v>0.185</v>
      </c>
      <c r="S183"/>
      <c r="T183"/>
      <c r="U183" s="247">
        <v>41456</v>
      </c>
      <c r="V183">
        <v>0.16250000000000001</v>
      </c>
      <c r="W183"/>
      <c r="X183"/>
      <c r="Y183" s="247">
        <v>41426</v>
      </c>
      <c r="Z183">
        <v>3.59</v>
      </c>
      <c r="AA183"/>
      <c r="AB183"/>
      <c r="AC183" s="247">
        <v>41456</v>
      </c>
      <c r="AD183">
        <v>1.3291058018680002</v>
      </c>
      <c r="AE183"/>
      <c r="AF183"/>
      <c r="AG183" s="247">
        <v>41456</v>
      </c>
      <c r="AH183">
        <v>6.3841748993777009E-2</v>
      </c>
      <c r="AI183"/>
      <c r="AJ183"/>
      <c r="AK183" s="247">
        <v>41456</v>
      </c>
      <c r="AL183">
        <v>7.1971140670733014E-2</v>
      </c>
      <c r="AM183"/>
      <c r="AN183"/>
      <c r="AO183" s="247">
        <v>41456</v>
      </c>
      <c r="AP183">
        <v>-0.12</v>
      </c>
      <c r="AQ183"/>
      <c r="AR183"/>
      <c r="AS183"/>
      <c r="AT183"/>
      <c r="AU183"/>
      <c r="AW183" s="247">
        <v>41456</v>
      </c>
      <c r="AX183">
        <v>0.14749999999999999</v>
      </c>
      <c r="AY183"/>
      <c r="BA183" s="247">
        <v>41214</v>
      </c>
      <c r="BB183">
        <v>0.01</v>
      </c>
      <c r="BC183"/>
      <c r="BE183" s="247">
        <v>41456</v>
      </c>
      <c r="BF183">
        <v>0.15</v>
      </c>
      <c r="BG183"/>
      <c r="BI183" s="247">
        <v>41456</v>
      </c>
      <c r="BJ183">
        <v>-3.8000000000000006E-2</v>
      </c>
      <c r="BK183"/>
      <c r="BM183" s="247">
        <v>41456</v>
      </c>
      <c r="BN183">
        <v>0.17</v>
      </c>
      <c r="BO183"/>
    </row>
    <row r="184" spans="1:67">
      <c r="A184" s="247">
        <v>41487</v>
      </c>
      <c r="B184">
        <v>0.14499999999999999</v>
      </c>
      <c r="C184"/>
      <c r="D184"/>
      <c r="E184" s="247">
        <v>41487</v>
      </c>
      <c r="F184">
        <v>0.16</v>
      </c>
      <c r="G184"/>
      <c r="H184"/>
      <c r="I184" s="247">
        <v>41487</v>
      </c>
      <c r="J184">
        <v>0.45500000000000002</v>
      </c>
      <c r="K184"/>
      <c r="L184"/>
      <c r="M184" s="247">
        <v>41487</v>
      </c>
      <c r="N184">
        <v>0.3</v>
      </c>
      <c r="O184"/>
      <c r="P184"/>
      <c r="Q184" s="247">
        <v>41487</v>
      </c>
      <c r="R184">
        <v>0.185</v>
      </c>
      <c r="S184"/>
      <c r="T184"/>
      <c r="U184" s="247">
        <v>41487</v>
      </c>
      <c r="V184">
        <v>0.16250000000000001</v>
      </c>
      <c r="W184"/>
      <c r="X184"/>
      <c r="Y184" s="247">
        <v>41456</v>
      </c>
      <c r="Z184">
        <v>3.59</v>
      </c>
      <c r="AA184"/>
      <c r="AB184"/>
      <c r="AC184" s="247">
        <v>41487</v>
      </c>
      <c r="AD184">
        <v>1.3284408827319998</v>
      </c>
      <c r="AE184"/>
      <c r="AF184"/>
      <c r="AG184" s="247">
        <v>41487</v>
      </c>
      <c r="AH184">
        <v>6.3855706093015011E-2</v>
      </c>
      <c r="AI184"/>
      <c r="AJ184"/>
      <c r="AK184" s="247">
        <v>41487</v>
      </c>
      <c r="AL184">
        <v>7.1971881355524014E-2</v>
      </c>
      <c r="AM184"/>
      <c r="AN184"/>
      <c r="AO184" s="247">
        <v>41487</v>
      </c>
      <c r="AP184">
        <v>-0.12</v>
      </c>
      <c r="AQ184"/>
      <c r="AR184"/>
      <c r="AS184"/>
      <c r="AT184"/>
      <c r="AU184"/>
      <c r="AW184" s="247">
        <v>41487</v>
      </c>
      <c r="AX184">
        <v>0.14499999999999999</v>
      </c>
      <c r="AY184"/>
      <c r="BA184" s="247">
        <v>41244</v>
      </c>
      <c r="BB184">
        <v>0.01</v>
      </c>
      <c r="BC184"/>
      <c r="BE184" s="247">
        <v>41487</v>
      </c>
      <c r="BF184">
        <v>0.15</v>
      </c>
      <c r="BG184"/>
      <c r="BI184" s="247">
        <v>41487</v>
      </c>
      <c r="BJ184">
        <v>-3.8000000000000006E-2</v>
      </c>
      <c r="BK184"/>
      <c r="BM184" s="247">
        <v>41487</v>
      </c>
      <c r="BN184">
        <v>0.17</v>
      </c>
      <c r="BO184"/>
    </row>
    <row r="185" spans="1:67">
      <c r="A185" s="247">
        <v>41518</v>
      </c>
      <c r="B185">
        <v>0.14249999999999999</v>
      </c>
      <c r="C185"/>
      <c r="D185"/>
      <c r="E185" s="247">
        <v>41518</v>
      </c>
      <c r="F185">
        <v>0.158</v>
      </c>
      <c r="G185"/>
      <c r="H185"/>
      <c r="I185" s="247">
        <v>41518</v>
      </c>
      <c r="J185">
        <v>0.35499999999999998</v>
      </c>
      <c r="K185"/>
      <c r="L185"/>
      <c r="M185" s="247">
        <v>41518</v>
      </c>
      <c r="N185">
        <v>0.28999999999999998</v>
      </c>
      <c r="O185"/>
      <c r="P185"/>
      <c r="Q185" s="247">
        <v>41518</v>
      </c>
      <c r="R185">
        <v>0.16250000000000001</v>
      </c>
      <c r="S185"/>
      <c r="T185"/>
      <c r="U185" s="247">
        <v>41518</v>
      </c>
      <c r="V185">
        <v>0.16250000000000001</v>
      </c>
      <c r="W185"/>
      <c r="X185"/>
      <c r="Y185" s="247">
        <v>41487</v>
      </c>
      <c r="Z185">
        <v>3.6349999999999998</v>
      </c>
      <c r="AA185"/>
      <c r="AB185"/>
      <c r="AC185" s="247">
        <v>41518</v>
      </c>
      <c r="AD185">
        <v>1.3277791819270002</v>
      </c>
      <c r="AE185"/>
      <c r="AF185"/>
      <c r="AG185" s="247">
        <v>41518</v>
      </c>
      <c r="AH185">
        <v>6.3869663192317017E-2</v>
      </c>
      <c r="AI185"/>
      <c r="AJ185"/>
      <c r="AK185" s="247">
        <v>41518</v>
      </c>
      <c r="AL185">
        <v>7.1972622040314002E-2</v>
      </c>
      <c r="AM185"/>
      <c r="AN185"/>
      <c r="AO185" s="247">
        <v>41518</v>
      </c>
      <c r="AP185">
        <v>-0.11</v>
      </c>
      <c r="AQ185"/>
      <c r="AR185"/>
      <c r="AS185"/>
      <c r="AT185"/>
      <c r="AU185"/>
      <c r="AW185" s="247">
        <v>41518</v>
      </c>
      <c r="AX185">
        <v>0.14249999999999999</v>
      </c>
      <c r="AY185"/>
      <c r="BA185" s="247">
        <v>41275</v>
      </c>
      <c r="BB185">
        <v>0.01</v>
      </c>
      <c r="BC185"/>
      <c r="BE185" s="247">
        <v>41518</v>
      </c>
      <c r="BF185">
        <v>0.15</v>
      </c>
      <c r="BG185"/>
      <c r="BI185" s="247">
        <v>41518</v>
      </c>
      <c r="BJ185">
        <v>-3.8000000000000006E-2</v>
      </c>
      <c r="BK185"/>
      <c r="BM185" s="247">
        <v>41518</v>
      </c>
      <c r="BN185">
        <v>0.17</v>
      </c>
      <c r="BO185"/>
    </row>
    <row r="186" spans="1:67">
      <c r="A186" s="247">
        <v>41548</v>
      </c>
      <c r="B186">
        <v>0.1575</v>
      </c>
      <c r="C186"/>
      <c r="D186"/>
      <c r="E186" s="247">
        <v>41548</v>
      </c>
      <c r="F186">
        <v>0.17300000000000001</v>
      </c>
      <c r="G186"/>
      <c r="H186"/>
      <c r="I186" s="247">
        <v>41548</v>
      </c>
      <c r="J186">
        <v>0.42499999999999999</v>
      </c>
      <c r="K186"/>
      <c r="L186"/>
      <c r="M186" s="247">
        <v>41548</v>
      </c>
      <c r="N186">
        <v>0.36249999999999999</v>
      </c>
      <c r="O186"/>
      <c r="P186"/>
      <c r="Q186" s="247">
        <v>41548</v>
      </c>
      <c r="R186">
        <v>0.185</v>
      </c>
      <c r="S186"/>
      <c r="T186"/>
      <c r="U186" s="247">
        <v>41548</v>
      </c>
      <c r="V186">
        <v>0.16500000000000001</v>
      </c>
      <c r="W186"/>
      <c r="X186"/>
      <c r="Y186" s="247">
        <v>41518</v>
      </c>
      <c r="Z186">
        <v>3.6150000000000002</v>
      </c>
      <c r="AA186"/>
      <c r="AB186"/>
      <c r="AC186" s="247">
        <v>41548</v>
      </c>
      <c r="AD186">
        <v>1.3271418863400002</v>
      </c>
      <c r="AE186"/>
      <c r="AF186"/>
      <c r="AG186" s="247">
        <v>41548</v>
      </c>
      <c r="AH186">
        <v>6.3883170062672023E-2</v>
      </c>
      <c r="AI186"/>
      <c r="AJ186"/>
      <c r="AK186" s="247">
        <v>41548</v>
      </c>
      <c r="AL186">
        <v>7.1973338832046999E-2</v>
      </c>
      <c r="AM186"/>
      <c r="AN186"/>
      <c r="AO186" s="247">
        <v>41548</v>
      </c>
      <c r="AP186">
        <v>-9.5000000000000001E-2</v>
      </c>
      <c r="AQ186"/>
      <c r="AR186"/>
      <c r="AS186"/>
      <c r="AT186"/>
      <c r="AU186"/>
      <c r="AW186" s="247">
        <v>41548</v>
      </c>
      <c r="AX186">
        <v>0.1575</v>
      </c>
      <c r="AY186"/>
      <c r="BA186" s="247">
        <v>41306</v>
      </c>
      <c r="BB186">
        <v>0.01</v>
      </c>
      <c r="BC186"/>
      <c r="BE186" s="247">
        <v>41548</v>
      </c>
      <c r="BF186">
        <v>0.15</v>
      </c>
      <c r="BG186"/>
      <c r="BI186" s="247">
        <v>41548</v>
      </c>
      <c r="BJ186">
        <v>-3.8000000000000006E-2</v>
      </c>
      <c r="BK186"/>
      <c r="BM186" s="247">
        <v>41548</v>
      </c>
      <c r="BN186">
        <v>0.17</v>
      </c>
      <c r="BO186"/>
    </row>
    <row r="187" spans="1:67">
      <c r="A187" s="247">
        <v>41579</v>
      </c>
      <c r="B187">
        <v>0.22</v>
      </c>
      <c r="C187"/>
      <c r="D187"/>
      <c r="E187" s="247">
        <v>41579</v>
      </c>
      <c r="F187">
        <v>0.23499999999999999</v>
      </c>
      <c r="G187"/>
      <c r="H187"/>
      <c r="I187" s="247">
        <v>41579</v>
      </c>
      <c r="J187">
        <v>0.72499999999999998</v>
      </c>
      <c r="K187"/>
      <c r="L187"/>
      <c r="M187" s="247">
        <v>41579</v>
      </c>
      <c r="N187">
        <v>0.45500000000000002</v>
      </c>
      <c r="O187"/>
      <c r="P187"/>
      <c r="Q187" s="247">
        <v>41579</v>
      </c>
      <c r="R187">
        <v>0.28749999999999998</v>
      </c>
      <c r="S187"/>
      <c r="T187"/>
      <c r="U187" s="247">
        <v>41579</v>
      </c>
      <c r="V187">
        <v>0.24</v>
      </c>
      <c r="W187"/>
      <c r="X187"/>
      <c r="Y187" s="247">
        <v>41548</v>
      </c>
      <c r="Z187">
        <v>3.625</v>
      </c>
      <c r="AA187"/>
      <c r="AB187"/>
      <c r="AC187" s="247">
        <v>41579</v>
      </c>
      <c r="AD187">
        <v>1.3264865052330002</v>
      </c>
      <c r="AE187"/>
      <c r="AF187"/>
      <c r="AG187" s="247">
        <v>41579</v>
      </c>
      <c r="AH187">
        <v>6.3897127162102024E-2</v>
      </c>
      <c r="AI187"/>
      <c r="AJ187"/>
      <c r="AK187" s="247">
        <v>41579</v>
      </c>
      <c r="AL187">
        <v>7.1974079516838013E-2</v>
      </c>
      <c r="AM187"/>
      <c r="AN187"/>
      <c r="AO187" s="247">
        <v>41579</v>
      </c>
      <c r="AP187">
        <v>-5.7500000000000002E-2</v>
      </c>
      <c r="AQ187"/>
      <c r="AR187"/>
      <c r="AS187"/>
      <c r="AT187"/>
      <c r="AU187"/>
      <c r="AW187" s="247">
        <v>41579</v>
      </c>
      <c r="AX187">
        <v>0.22</v>
      </c>
      <c r="AY187"/>
      <c r="BA187" s="247">
        <v>41334</v>
      </c>
      <c r="BB187">
        <v>0.01</v>
      </c>
      <c r="BC187"/>
      <c r="BE187" s="247">
        <v>41579</v>
      </c>
      <c r="BF187">
        <v>0.15</v>
      </c>
      <c r="BG187"/>
      <c r="BI187" s="247">
        <v>41579</v>
      </c>
      <c r="BJ187">
        <v>-3.7499999999999999E-2</v>
      </c>
      <c r="BK187"/>
      <c r="BM187" s="247">
        <v>41579</v>
      </c>
      <c r="BN187">
        <v>0.29499999999999998</v>
      </c>
      <c r="BO187"/>
    </row>
    <row r="188" spans="1:67">
      <c r="A188" s="247">
        <v>41609</v>
      </c>
      <c r="B188">
        <v>0.26</v>
      </c>
      <c r="C188"/>
      <c r="D188"/>
      <c r="E188" s="247">
        <v>41609</v>
      </c>
      <c r="F188">
        <v>0.27500000000000002</v>
      </c>
      <c r="G188"/>
      <c r="H188"/>
      <c r="I188" s="247">
        <v>41609</v>
      </c>
      <c r="J188">
        <v>1.23</v>
      </c>
      <c r="K188"/>
      <c r="L188"/>
      <c r="M188" s="247">
        <v>41609</v>
      </c>
      <c r="N188">
        <v>0.79</v>
      </c>
      <c r="O188"/>
      <c r="P188"/>
      <c r="Q188" s="247">
        <v>41609</v>
      </c>
      <c r="R188">
        <v>0.33750000000000002</v>
      </c>
      <c r="S188"/>
      <c r="T188"/>
      <c r="U188" s="247">
        <v>41609</v>
      </c>
      <c r="V188">
        <v>0.29499999999999998</v>
      </c>
      <c r="W188"/>
      <c r="X188"/>
      <c r="Y188" s="247">
        <v>41579</v>
      </c>
      <c r="Z188">
        <v>3.6840000000000006</v>
      </c>
      <c r="AA188"/>
      <c r="AB188"/>
      <c r="AC188" s="247">
        <v>41609</v>
      </c>
      <c r="AD188">
        <v>1.3258553171000003</v>
      </c>
      <c r="AE188"/>
      <c r="AF188"/>
      <c r="AG188" s="247">
        <v>41609</v>
      </c>
      <c r="AH188">
        <v>6.3910634032580002E-2</v>
      </c>
      <c r="AI188"/>
      <c r="AJ188"/>
      <c r="AK188" s="247">
        <v>41609</v>
      </c>
      <c r="AL188">
        <v>7.1974796308571037E-2</v>
      </c>
      <c r="AM188"/>
      <c r="AN188"/>
      <c r="AO188" s="247">
        <v>41609</v>
      </c>
      <c r="AP188">
        <v>-0.05</v>
      </c>
      <c r="AQ188"/>
      <c r="AR188"/>
      <c r="AS188"/>
      <c r="AT188"/>
      <c r="AU188"/>
      <c r="AW188" s="247">
        <v>41609</v>
      </c>
      <c r="AX188">
        <v>0.26</v>
      </c>
      <c r="AY188"/>
      <c r="BA188" s="247">
        <v>41365</v>
      </c>
      <c r="BB188">
        <v>1.0500000000000001E-2</v>
      </c>
      <c r="BC188"/>
      <c r="BE188" s="247">
        <v>41609</v>
      </c>
      <c r="BF188">
        <v>0.15</v>
      </c>
      <c r="BG188"/>
      <c r="BI188" s="247">
        <v>41609</v>
      </c>
      <c r="BJ188">
        <v>-3.7499999999999999E-2</v>
      </c>
      <c r="BK188"/>
      <c r="BM188" s="247">
        <v>41609</v>
      </c>
      <c r="BN188">
        <v>0.3</v>
      </c>
      <c r="BO188"/>
    </row>
    <row r="189" spans="1:67">
      <c r="A189" s="247">
        <v>41640</v>
      </c>
      <c r="B189">
        <v>0.27250000000000002</v>
      </c>
      <c r="C189"/>
      <c r="D189"/>
      <c r="E189" s="247">
        <v>41640</v>
      </c>
      <c r="F189">
        <v>0.28499999999999998</v>
      </c>
      <c r="G189"/>
      <c r="H189"/>
      <c r="I189" s="247">
        <v>41640</v>
      </c>
      <c r="J189">
        <v>1.575</v>
      </c>
      <c r="K189"/>
      <c r="L189"/>
      <c r="M189" s="247">
        <v>41640</v>
      </c>
      <c r="N189">
        <v>0.95499999999999996</v>
      </c>
      <c r="O189"/>
      <c r="P189"/>
      <c r="Q189" s="247">
        <v>41640</v>
      </c>
      <c r="R189">
        <v>0.4375</v>
      </c>
      <c r="S189"/>
      <c r="T189"/>
      <c r="U189" s="247">
        <v>41640</v>
      </c>
      <c r="V189">
        <v>0.34250000000000003</v>
      </c>
      <c r="W189"/>
      <c r="X189"/>
      <c r="Y189" s="247">
        <v>41609</v>
      </c>
      <c r="Z189">
        <v>3.7590000000000003</v>
      </c>
      <c r="AA189"/>
      <c r="AB189"/>
      <c r="AC189" s="247">
        <v>41640</v>
      </c>
      <c r="AD189">
        <v>1.3252062384059999</v>
      </c>
      <c r="AE189"/>
      <c r="AF189"/>
      <c r="AG189" s="247">
        <v>41640</v>
      </c>
      <c r="AH189">
        <v>6.3924591132136999E-2</v>
      </c>
      <c r="AI189"/>
      <c r="AJ189"/>
      <c r="AK189" s="247">
        <v>41640</v>
      </c>
      <c r="AL189">
        <v>7.1975536993361997E-2</v>
      </c>
      <c r="AM189"/>
      <c r="AN189"/>
      <c r="AO189" s="247">
        <v>41640</v>
      </c>
      <c r="AP189">
        <v>-3.5000000000000003E-2</v>
      </c>
      <c r="AQ189"/>
      <c r="AR189"/>
      <c r="AS189"/>
      <c r="AT189"/>
      <c r="AU189"/>
      <c r="AW189" s="247">
        <v>41640</v>
      </c>
      <c r="AX189">
        <v>0.27250000000000002</v>
      </c>
      <c r="AY189"/>
      <c r="BA189" s="247">
        <v>41395</v>
      </c>
      <c r="BB189">
        <v>1.0500000000000001E-2</v>
      </c>
      <c r="BC189"/>
      <c r="BE189" s="247">
        <v>41640</v>
      </c>
      <c r="BF189">
        <v>0.15</v>
      </c>
      <c r="BG189"/>
      <c r="BI189" s="247">
        <v>41640</v>
      </c>
      <c r="BJ189">
        <v>-3.7499999999999999E-2</v>
      </c>
      <c r="BK189"/>
      <c r="BM189" s="247">
        <v>41640</v>
      </c>
      <c r="BN189">
        <v>0.32</v>
      </c>
      <c r="BO189"/>
    </row>
    <row r="190" spans="1:67">
      <c r="A190" s="247">
        <v>41671</v>
      </c>
      <c r="B190">
        <v>0.25</v>
      </c>
      <c r="C190"/>
      <c r="D190"/>
      <c r="E190" s="247">
        <v>41671</v>
      </c>
      <c r="F190">
        <v>0.26</v>
      </c>
      <c r="G190"/>
      <c r="H190"/>
      <c r="I190" s="247">
        <v>41671</v>
      </c>
      <c r="J190">
        <v>1.4950000000000001</v>
      </c>
      <c r="K190"/>
      <c r="L190"/>
      <c r="M190" s="247">
        <v>41671</v>
      </c>
      <c r="N190">
        <v>0.94499999999999995</v>
      </c>
      <c r="O190"/>
      <c r="P190"/>
      <c r="Q190" s="247">
        <v>41671</v>
      </c>
      <c r="R190">
        <v>0.435</v>
      </c>
      <c r="S190"/>
      <c r="T190"/>
      <c r="U190" s="247">
        <v>41671</v>
      </c>
      <c r="V190">
        <v>0.33750000000000002</v>
      </c>
      <c r="W190"/>
      <c r="X190"/>
      <c r="Y190" s="247">
        <v>41640</v>
      </c>
      <c r="Z190">
        <v>3.9569999999999999</v>
      </c>
      <c r="AA190"/>
      <c r="AB190"/>
      <c r="AC190" s="247">
        <v>41671</v>
      </c>
      <c r="AD190">
        <v>1.3245603560130002</v>
      </c>
      <c r="AE190"/>
      <c r="AF190"/>
      <c r="AG190" s="247">
        <v>41671</v>
      </c>
      <c r="AH190">
        <v>6.3938548231758013E-2</v>
      </c>
      <c r="AI190"/>
      <c r="AJ190"/>
      <c r="AK190" s="247">
        <v>41671</v>
      </c>
      <c r="AL190">
        <v>7.1976277678154024E-2</v>
      </c>
      <c r="AM190"/>
      <c r="AN190"/>
      <c r="AO190" s="247">
        <v>41671</v>
      </c>
      <c r="AP190">
        <v>-3.5000000000000003E-2</v>
      </c>
      <c r="AQ190"/>
      <c r="AR190"/>
      <c r="AS190"/>
      <c r="AT190"/>
      <c r="AU190"/>
      <c r="AW190" s="247">
        <v>41671</v>
      </c>
      <c r="AX190">
        <v>0.25</v>
      </c>
      <c r="AY190"/>
      <c r="BA190" s="247">
        <v>41426</v>
      </c>
      <c r="BB190">
        <v>1.0500000000000001E-2</v>
      </c>
      <c r="BC190"/>
      <c r="BE190" s="247">
        <v>41671</v>
      </c>
      <c r="BF190">
        <v>0.15</v>
      </c>
      <c r="BG190"/>
      <c r="BI190" s="247">
        <v>41671</v>
      </c>
      <c r="BJ190">
        <v>-3.7499999999999999E-2</v>
      </c>
      <c r="BK190"/>
      <c r="BM190" s="247">
        <v>41671</v>
      </c>
      <c r="BN190">
        <v>0.35</v>
      </c>
      <c r="BO190"/>
    </row>
    <row r="191" spans="1:67">
      <c r="A191" s="247">
        <v>41699</v>
      </c>
      <c r="B191">
        <v>0.2475</v>
      </c>
      <c r="C191"/>
      <c r="D191"/>
      <c r="E191" s="247">
        <v>41699</v>
      </c>
      <c r="F191">
        <v>0.25800000000000001</v>
      </c>
      <c r="G191"/>
      <c r="H191"/>
      <c r="I191" s="247">
        <v>41699</v>
      </c>
      <c r="J191">
        <v>0.89500000000000002</v>
      </c>
      <c r="K191"/>
      <c r="L191"/>
      <c r="M191" s="247">
        <v>41699</v>
      </c>
      <c r="N191">
        <v>0.60250000000000004</v>
      </c>
      <c r="O191"/>
      <c r="P191"/>
      <c r="Q191" s="247">
        <v>41699</v>
      </c>
      <c r="R191">
        <v>0.30249999999999999</v>
      </c>
      <c r="S191"/>
      <c r="T191"/>
      <c r="U191" s="247">
        <v>41699</v>
      </c>
      <c r="V191">
        <v>0.26</v>
      </c>
      <c r="W191"/>
      <c r="X191"/>
      <c r="Y191" s="247">
        <v>41671</v>
      </c>
      <c r="Z191">
        <v>3.8710000000000004</v>
      </c>
      <c r="AA191"/>
      <c r="AB191"/>
      <c r="AC191" s="247">
        <v>41699</v>
      </c>
      <c r="AD191">
        <v>1.323979722</v>
      </c>
      <c r="AE191"/>
      <c r="AF191"/>
      <c r="AG191" s="247">
        <v>41699</v>
      </c>
      <c r="AH191">
        <v>6.3951154644375008E-2</v>
      </c>
      <c r="AI191"/>
      <c r="AJ191"/>
      <c r="AK191" s="247">
        <v>41699</v>
      </c>
      <c r="AL191">
        <v>7.1976946683772997E-2</v>
      </c>
      <c r="AM191"/>
      <c r="AN191"/>
      <c r="AO191" s="247">
        <v>41699</v>
      </c>
      <c r="AP191">
        <v>-3.5000000000000003E-2</v>
      </c>
      <c r="AQ191"/>
      <c r="AR191"/>
      <c r="AS191"/>
      <c r="AT191"/>
      <c r="AU191"/>
      <c r="AW191" s="247">
        <v>41699</v>
      </c>
      <c r="AX191">
        <v>0.2475</v>
      </c>
      <c r="AY191"/>
      <c r="BA191" s="247">
        <v>41456</v>
      </c>
      <c r="BB191">
        <v>1.0500000000000001E-2</v>
      </c>
      <c r="BC191"/>
      <c r="BE191" s="247">
        <v>41699</v>
      </c>
      <c r="BF191">
        <v>0.15</v>
      </c>
      <c r="BG191"/>
      <c r="BI191" s="247">
        <v>41699</v>
      </c>
      <c r="BJ191">
        <v>-3.7499999999999999E-2</v>
      </c>
      <c r="BK191"/>
      <c r="BM191" s="247">
        <v>41699</v>
      </c>
      <c r="BN191">
        <v>0.35</v>
      </c>
      <c r="BO191"/>
    </row>
    <row r="192" spans="1:67">
      <c r="A192" s="247">
        <v>41730</v>
      </c>
      <c r="B192">
        <v>0.17499999999999999</v>
      </c>
      <c r="C192"/>
      <c r="D192"/>
      <c r="E192" s="247">
        <v>41730</v>
      </c>
      <c r="F192">
        <v>0.16300000000000001</v>
      </c>
      <c r="G192"/>
      <c r="H192"/>
      <c r="I192" s="247">
        <v>41730</v>
      </c>
      <c r="J192">
        <v>0.45</v>
      </c>
      <c r="K192"/>
      <c r="L192"/>
      <c r="M192" s="247">
        <v>41730</v>
      </c>
      <c r="N192">
        <v>0.35499999999999998</v>
      </c>
      <c r="O192"/>
      <c r="P192"/>
      <c r="Q192" s="247">
        <v>41730</v>
      </c>
      <c r="R192">
        <v>0.19750000000000001</v>
      </c>
      <c r="S192"/>
      <c r="T192"/>
      <c r="U192" s="247">
        <v>41730</v>
      </c>
      <c r="V192">
        <v>0.17749999999999999</v>
      </c>
      <c r="W192"/>
      <c r="X192"/>
      <c r="Y192" s="247">
        <v>41699</v>
      </c>
      <c r="Z192">
        <v>3.7640000000000002</v>
      </c>
      <c r="AA192"/>
      <c r="AB192"/>
      <c r="AC192" s="247">
        <v>41730</v>
      </c>
      <c r="AD192">
        <v>1.3233399107620003</v>
      </c>
      <c r="AE192"/>
      <c r="AF192"/>
      <c r="AG192" s="247">
        <v>41730</v>
      </c>
      <c r="AH192">
        <v>6.3965111744119008E-2</v>
      </c>
      <c r="AI192"/>
      <c r="AJ192"/>
      <c r="AK192" s="247">
        <v>41730</v>
      </c>
      <c r="AL192">
        <v>7.1977687368564996E-2</v>
      </c>
      <c r="AM192"/>
      <c r="AN192"/>
      <c r="AO192" s="247">
        <v>41730</v>
      </c>
      <c r="AP192">
        <v>-0.08</v>
      </c>
      <c r="AQ192"/>
      <c r="AR192"/>
      <c r="AS192"/>
      <c r="AT192"/>
      <c r="AU192"/>
      <c r="AW192" s="247">
        <v>41730</v>
      </c>
      <c r="AX192">
        <v>0.17499999999999999</v>
      </c>
      <c r="AY192"/>
      <c r="BA192" s="247">
        <v>41487</v>
      </c>
      <c r="BB192">
        <v>1.0500000000000001E-2</v>
      </c>
      <c r="BC192"/>
      <c r="BE192" s="247">
        <v>41730</v>
      </c>
      <c r="BF192">
        <v>0.15</v>
      </c>
      <c r="BG192"/>
      <c r="BI192" s="247">
        <v>41730</v>
      </c>
      <c r="BJ192">
        <v>-3.5000000000000003E-2</v>
      </c>
      <c r="BK192"/>
      <c r="BM192" s="247">
        <v>41730</v>
      </c>
      <c r="BN192">
        <v>0.17</v>
      </c>
      <c r="BO192"/>
    </row>
    <row r="193" spans="1:67">
      <c r="A193" s="247">
        <v>41760</v>
      </c>
      <c r="B193">
        <v>0.16500000000000001</v>
      </c>
      <c r="C193"/>
      <c r="D193"/>
      <c r="E193" s="247">
        <v>41760</v>
      </c>
      <c r="F193">
        <v>0.17300000000000001</v>
      </c>
      <c r="G193"/>
      <c r="H193"/>
      <c r="I193" s="247">
        <v>41760</v>
      </c>
      <c r="J193">
        <v>0.36499999999999999</v>
      </c>
      <c r="K193"/>
      <c r="L193"/>
      <c r="M193" s="247">
        <v>41760</v>
      </c>
      <c r="N193">
        <v>0.28749999999999998</v>
      </c>
      <c r="O193"/>
      <c r="P193"/>
      <c r="Q193" s="247">
        <v>41760</v>
      </c>
      <c r="R193">
        <v>0.17249999999999999</v>
      </c>
      <c r="S193"/>
      <c r="T193"/>
      <c r="U193" s="247">
        <v>41760</v>
      </c>
      <c r="V193">
        <v>0.16250000000000001</v>
      </c>
      <c r="W193"/>
      <c r="X193"/>
      <c r="Y193" s="247">
        <v>41730</v>
      </c>
      <c r="Z193">
        <v>3.657</v>
      </c>
      <c r="AA193"/>
      <c r="AB193"/>
      <c r="AC193" s="247">
        <v>41760</v>
      </c>
      <c r="AD193">
        <v>1.3227237698560002</v>
      </c>
      <c r="AE193"/>
      <c r="AF193"/>
      <c r="AG193" s="247">
        <v>41760</v>
      </c>
      <c r="AH193">
        <v>6.3978618614902019E-2</v>
      </c>
      <c r="AI193"/>
      <c r="AJ193"/>
      <c r="AK193" s="247">
        <v>41760</v>
      </c>
      <c r="AL193">
        <v>7.197840416029902E-2</v>
      </c>
      <c r="AM193"/>
      <c r="AN193"/>
      <c r="AO193" s="247">
        <v>41760</v>
      </c>
      <c r="AP193">
        <v>-9.5000000000000001E-2</v>
      </c>
      <c r="AQ193"/>
      <c r="AR193"/>
      <c r="AS193"/>
      <c r="AT193"/>
      <c r="AU193"/>
      <c r="AW193" s="247">
        <v>41760</v>
      </c>
      <c r="AX193">
        <v>0.16500000000000001</v>
      </c>
      <c r="AY193"/>
      <c r="BA193" s="247">
        <v>41518</v>
      </c>
      <c r="BB193">
        <v>1.0500000000000001E-2</v>
      </c>
      <c r="BC193"/>
      <c r="BE193" s="247">
        <v>41760</v>
      </c>
      <c r="BF193">
        <v>0.15</v>
      </c>
      <c r="BG193"/>
      <c r="BI193" s="247">
        <v>41760</v>
      </c>
      <c r="BJ193">
        <v>-3.5000000000000003E-2</v>
      </c>
      <c r="BK193"/>
      <c r="BM193" s="247">
        <v>41760</v>
      </c>
      <c r="BN193">
        <v>0.17</v>
      </c>
      <c r="BO193"/>
    </row>
    <row r="194" spans="1:67">
      <c r="A194" s="247">
        <v>41791</v>
      </c>
      <c r="B194">
        <v>0.16</v>
      </c>
      <c r="C194"/>
      <c r="D194"/>
      <c r="E194" s="247">
        <v>41791</v>
      </c>
      <c r="F194">
        <v>0.16800000000000001</v>
      </c>
      <c r="G194"/>
      <c r="H194"/>
      <c r="I194" s="247">
        <v>41791</v>
      </c>
      <c r="J194">
        <v>0.35499999999999998</v>
      </c>
      <c r="K194"/>
      <c r="L194"/>
      <c r="M194" s="247">
        <v>41791</v>
      </c>
      <c r="N194">
        <v>0.28749999999999998</v>
      </c>
      <c r="O194"/>
      <c r="P194"/>
      <c r="Q194" s="247">
        <v>41791</v>
      </c>
      <c r="R194">
        <v>0.17249999999999999</v>
      </c>
      <c r="S194"/>
      <c r="T194"/>
      <c r="U194" s="247">
        <v>41791</v>
      </c>
      <c r="V194">
        <v>0.16250000000000001</v>
      </c>
      <c r="W194"/>
      <c r="X194"/>
      <c r="Y194" s="247">
        <v>41760</v>
      </c>
      <c r="Z194">
        <v>3.6580000000000004</v>
      </c>
      <c r="AA194"/>
      <c r="AB194"/>
      <c r="AC194" s="247">
        <v>41791</v>
      </c>
      <c r="AD194">
        <v>1.3220902190060002</v>
      </c>
      <c r="AE194"/>
      <c r="AF194"/>
      <c r="AG194" s="247">
        <v>41791</v>
      </c>
      <c r="AH194">
        <v>6.3992575714773001E-2</v>
      </c>
      <c r="AI194"/>
      <c r="AJ194"/>
      <c r="AK194" s="247">
        <v>41791</v>
      </c>
      <c r="AL194">
        <v>7.197914484509102E-2</v>
      </c>
      <c r="AM194"/>
      <c r="AN194"/>
      <c r="AO194" s="247">
        <v>41791</v>
      </c>
      <c r="AP194">
        <v>-0.105</v>
      </c>
      <c r="AQ194"/>
      <c r="AR194"/>
      <c r="AS194"/>
      <c r="AT194"/>
      <c r="AU194"/>
      <c r="AW194" s="247">
        <v>41791</v>
      </c>
      <c r="AX194">
        <v>0.16</v>
      </c>
      <c r="AY194"/>
      <c r="BA194" s="247">
        <v>41548</v>
      </c>
      <c r="BB194">
        <v>1.0500000000000001E-2</v>
      </c>
      <c r="BC194"/>
      <c r="BE194" s="247">
        <v>41791</v>
      </c>
      <c r="BF194">
        <v>0.15</v>
      </c>
      <c r="BG194"/>
      <c r="BI194" s="247">
        <v>41791</v>
      </c>
      <c r="BJ194">
        <v>-3.5000000000000003E-2</v>
      </c>
      <c r="BK194"/>
      <c r="BM194" s="247">
        <v>41791</v>
      </c>
      <c r="BN194">
        <v>0.17</v>
      </c>
      <c r="BO194"/>
    </row>
    <row r="195" spans="1:67">
      <c r="A195" s="247">
        <v>41821</v>
      </c>
      <c r="B195">
        <v>0.15</v>
      </c>
      <c r="C195"/>
      <c r="D195"/>
      <c r="E195" s="247">
        <v>41821</v>
      </c>
      <c r="F195">
        <v>0.158</v>
      </c>
      <c r="G195"/>
      <c r="H195"/>
      <c r="I195" s="247">
        <v>41821</v>
      </c>
      <c r="J195">
        <v>0.39</v>
      </c>
      <c r="K195"/>
      <c r="L195"/>
      <c r="M195" s="247">
        <v>41821</v>
      </c>
      <c r="N195">
        <v>0.3</v>
      </c>
      <c r="O195"/>
      <c r="P195"/>
      <c r="Q195" s="247">
        <v>41821</v>
      </c>
      <c r="R195">
        <v>0.185</v>
      </c>
      <c r="S195"/>
      <c r="T195"/>
      <c r="U195" s="247">
        <v>41821</v>
      </c>
      <c r="V195">
        <v>0.16250000000000001</v>
      </c>
      <c r="W195"/>
      <c r="X195"/>
      <c r="Y195" s="247">
        <v>41791</v>
      </c>
      <c r="Z195">
        <v>3.6990000000000003</v>
      </c>
      <c r="AA195"/>
      <c r="AB195"/>
      <c r="AC195" s="247">
        <v>41821</v>
      </c>
      <c r="AD195">
        <v>1.32148012845</v>
      </c>
      <c r="AE195"/>
      <c r="AF195"/>
      <c r="AG195" s="247">
        <v>41821</v>
      </c>
      <c r="AH195">
        <v>6.4006082585678012E-2</v>
      </c>
      <c r="AI195"/>
      <c r="AJ195"/>
      <c r="AK195" s="247">
        <v>41821</v>
      </c>
      <c r="AL195">
        <v>7.1979861636826015E-2</v>
      </c>
      <c r="AM195"/>
      <c r="AN195"/>
      <c r="AO195" s="247">
        <v>41821</v>
      </c>
      <c r="AP195">
        <v>-0.105</v>
      </c>
      <c r="AQ195"/>
      <c r="AR195"/>
      <c r="AS195"/>
      <c r="AT195"/>
      <c r="AU195"/>
      <c r="AW195" s="247">
        <v>41821</v>
      </c>
      <c r="AX195">
        <v>0.15</v>
      </c>
      <c r="AY195"/>
      <c r="BA195" s="247">
        <v>41579</v>
      </c>
      <c r="BB195">
        <v>0.01</v>
      </c>
      <c r="BC195"/>
      <c r="BE195" s="247">
        <v>41821</v>
      </c>
      <c r="BF195">
        <v>0.15</v>
      </c>
      <c r="BG195"/>
      <c r="BI195" s="247">
        <v>41821</v>
      </c>
      <c r="BJ195">
        <v>-3.5000000000000003E-2</v>
      </c>
      <c r="BK195"/>
      <c r="BM195" s="247">
        <v>41821</v>
      </c>
      <c r="BN195">
        <v>0.17</v>
      </c>
      <c r="BO195"/>
    </row>
    <row r="196" spans="1:67">
      <c r="A196" s="247">
        <v>41852</v>
      </c>
      <c r="B196">
        <v>0.14749999999999999</v>
      </c>
      <c r="C196"/>
      <c r="D196"/>
      <c r="E196" s="247">
        <v>41852</v>
      </c>
      <c r="F196">
        <v>0.155</v>
      </c>
      <c r="G196"/>
      <c r="H196"/>
      <c r="I196" s="247">
        <v>41852</v>
      </c>
      <c r="J196">
        <v>0.45500000000000002</v>
      </c>
      <c r="K196"/>
      <c r="L196"/>
      <c r="M196" s="247">
        <v>41852</v>
      </c>
      <c r="N196">
        <v>0.3</v>
      </c>
      <c r="O196"/>
      <c r="P196"/>
      <c r="Q196" s="247">
        <v>41852</v>
      </c>
      <c r="R196">
        <v>0.185</v>
      </c>
      <c r="S196"/>
      <c r="T196"/>
      <c r="U196" s="247">
        <v>41852</v>
      </c>
      <c r="V196">
        <v>0.16250000000000001</v>
      </c>
      <c r="W196"/>
      <c r="X196"/>
      <c r="Y196" s="247">
        <v>41821</v>
      </c>
      <c r="Z196">
        <v>3.6990000000000003</v>
      </c>
      <c r="AA196"/>
      <c r="AB196"/>
      <c r="AC196" s="247">
        <v>41852</v>
      </c>
      <c r="AD196">
        <v>1.3208528213130004</v>
      </c>
      <c r="AE196"/>
      <c r="AF196"/>
      <c r="AG196" s="247">
        <v>41852</v>
      </c>
      <c r="AH196">
        <v>6.4020039685677002E-2</v>
      </c>
      <c r="AI196"/>
      <c r="AJ196"/>
      <c r="AK196" s="247">
        <v>41852</v>
      </c>
      <c r="AL196">
        <v>7.1980602321618001E-2</v>
      </c>
      <c r="AM196"/>
      <c r="AN196"/>
      <c r="AO196" s="247">
        <v>41852</v>
      </c>
      <c r="AP196">
        <v>-0.105</v>
      </c>
      <c r="AQ196"/>
      <c r="AR196"/>
      <c r="AS196"/>
      <c r="AT196"/>
      <c r="AU196"/>
      <c r="AW196" s="247">
        <v>41852</v>
      </c>
      <c r="AX196">
        <v>0.14749999999999999</v>
      </c>
      <c r="AY196"/>
      <c r="BA196" s="247">
        <v>41609</v>
      </c>
      <c r="BB196">
        <v>0.01</v>
      </c>
      <c r="BC196"/>
      <c r="BE196" s="247">
        <v>41852</v>
      </c>
      <c r="BF196">
        <v>0.15</v>
      </c>
      <c r="BG196"/>
      <c r="BI196" s="247">
        <v>41852</v>
      </c>
      <c r="BJ196">
        <v>-3.5000000000000003E-2</v>
      </c>
      <c r="BK196"/>
      <c r="BM196" s="247">
        <v>41852</v>
      </c>
      <c r="BN196">
        <v>0.17</v>
      </c>
      <c r="BO196"/>
    </row>
    <row r="197" spans="1:67">
      <c r="A197" s="247">
        <v>41883</v>
      </c>
      <c r="B197">
        <v>0.14499999999999999</v>
      </c>
      <c r="C197"/>
      <c r="D197"/>
      <c r="E197" s="247">
        <v>41883</v>
      </c>
      <c r="F197">
        <v>0.153</v>
      </c>
      <c r="G197"/>
      <c r="H197"/>
      <c r="I197" s="247">
        <v>41883</v>
      </c>
      <c r="J197">
        <v>0.35499999999999998</v>
      </c>
      <c r="K197"/>
      <c r="L197"/>
      <c r="M197" s="247">
        <v>41883</v>
      </c>
      <c r="N197">
        <v>0.28999999999999998</v>
      </c>
      <c r="O197"/>
      <c r="P197"/>
      <c r="Q197" s="247">
        <v>41883</v>
      </c>
      <c r="R197">
        <v>0.16250000000000001</v>
      </c>
      <c r="S197"/>
      <c r="T197"/>
      <c r="U197" s="247">
        <v>41883</v>
      </c>
      <c r="V197">
        <v>0.16250000000000001</v>
      </c>
      <c r="W197"/>
      <c r="X197"/>
      <c r="Y197" s="247">
        <v>41852</v>
      </c>
      <c r="Z197">
        <v>3.7440000000000002</v>
      </c>
      <c r="AA197"/>
      <c r="AB197"/>
      <c r="AC197" s="247">
        <v>41883</v>
      </c>
      <c r="AD197">
        <v>1.3202286808760002</v>
      </c>
      <c r="AE197"/>
      <c r="AF197"/>
      <c r="AG197" s="247">
        <v>41883</v>
      </c>
      <c r="AH197">
        <v>6.4033996785739997E-2</v>
      </c>
      <c r="AI197"/>
      <c r="AJ197"/>
      <c r="AK197" s="247">
        <v>41883</v>
      </c>
      <c r="AL197">
        <v>7.1981343006411014E-2</v>
      </c>
      <c r="AM197"/>
      <c r="AN197"/>
      <c r="AO197" s="247">
        <v>41883</v>
      </c>
      <c r="AP197">
        <v>-9.5000000000000001E-2</v>
      </c>
      <c r="AQ197"/>
      <c r="AR197"/>
      <c r="AS197"/>
      <c r="AT197"/>
      <c r="AU197"/>
      <c r="AW197" s="247">
        <v>41883</v>
      </c>
      <c r="AX197">
        <v>0.14499999999999999</v>
      </c>
      <c r="AY197"/>
      <c r="BA197" s="247">
        <v>41640</v>
      </c>
      <c r="BB197">
        <v>0.01</v>
      </c>
      <c r="BC197"/>
      <c r="BE197" s="247">
        <v>41883</v>
      </c>
      <c r="BF197">
        <v>0.15</v>
      </c>
      <c r="BG197"/>
      <c r="BI197" s="247">
        <v>41883</v>
      </c>
      <c r="BJ197">
        <v>-3.5000000000000003E-2</v>
      </c>
      <c r="BK197"/>
      <c r="BM197" s="247">
        <v>41883</v>
      </c>
      <c r="BN197">
        <v>0.17</v>
      </c>
      <c r="BO197"/>
    </row>
    <row r="198" spans="1:67">
      <c r="A198" s="247">
        <v>41913</v>
      </c>
      <c r="B198">
        <v>0.16</v>
      </c>
      <c r="C198"/>
      <c r="D198"/>
      <c r="E198" s="247">
        <v>41913</v>
      </c>
      <c r="F198">
        <v>0.16800000000000001</v>
      </c>
      <c r="G198"/>
      <c r="H198"/>
      <c r="I198" s="247">
        <v>41913</v>
      </c>
      <c r="J198">
        <v>0.42499999999999999</v>
      </c>
      <c r="K198"/>
      <c r="L198"/>
      <c r="M198" s="247">
        <v>41913</v>
      </c>
      <c r="N198">
        <v>0.36249999999999999</v>
      </c>
      <c r="O198"/>
      <c r="P198"/>
      <c r="Q198" s="247">
        <v>41913</v>
      </c>
      <c r="R198">
        <v>0.185</v>
      </c>
      <c r="S198"/>
      <c r="T198"/>
      <c r="U198" s="247">
        <v>41913</v>
      </c>
      <c r="V198">
        <v>0.16500000000000001</v>
      </c>
      <c r="W198"/>
      <c r="X198"/>
      <c r="Y198" s="247">
        <v>41883</v>
      </c>
      <c r="Z198">
        <v>3.7230000000000003</v>
      </c>
      <c r="AA198"/>
      <c r="AB198"/>
      <c r="AC198" s="247">
        <v>41913</v>
      </c>
      <c r="AD198">
        <v>1.3196276851300002</v>
      </c>
      <c r="AE198"/>
      <c r="AF198"/>
      <c r="AG198" s="247">
        <v>41913</v>
      </c>
      <c r="AH198">
        <v>6.4047503656831012E-2</v>
      </c>
      <c r="AI198"/>
      <c r="AJ198"/>
      <c r="AK198" s="247">
        <v>41913</v>
      </c>
      <c r="AL198">
        <v>7.1982059798146023E-2</v>
      </c>
      <c r="AM198"/>
      <c r="AN198"/>
      <c r="AO198" s="247">
        <v>41913</v>
      </c>
      <c r="AP198">
        <v>-0.08</v>
      </c>
      <c r="AQ198"/>
      <c r="AR198"/>
      <c r="AS198"/>
      <c r="AT198"/>
      <c r="AU198"/>
      <c r="AW198" s="247">
        <v>41913</v>
      </c>
      <c r="AX198">
        <v>0.16</v>
      </c>
      <c r="AY198"/>
      <c r="BA198" s="247">
        <v>41671</v>
      </c>
      <c r="BB198">
        <v>0.01</v>
      </c>
      <c r="BC198"/>
      <c r="BE198" s="247">
        <v>41913</v>
      </c>
      <c r="BF198">
        <v>0.15</v>
      </c>
      <c r="BG198"/>
      <c r="BI198" s="247">
        <v>41913</v>
      </c>
      <c r="BJ198">
        <v>-3.5000000000000003E-2</v>
      </c>
      <c r="BK198"/>
      <c r="BM198" s="247">
        <v>41913</v>
      </c>
      <c r="BN198">
        <v>0.17</v>
      </c>
      <c r="BO198"/>
    </row>
    <row r="199" spans="1:67">
      <c r="A199" s="247">
        <v>41944</v>
      </c>
      <c r="B199">
        <v>0.2225</v>
      </c>
      <c r="C199"/>
      <c r="D199"/>
      <c r="E199" s="247">
        <v>41944</v>
      </c>
      <c r="F199">
        <v>0.23</v>
      </c>
      <c r="G199"/>
      <c r="H199"/>
      <c r="I199" s="247">
        <v>41944</v>
      </c>
      <c r="J199">
        <v>0.72499999999999998</v>
      </c>
      <c r="K199"/>
      <c r="L199"/>
      <c r="M199" s="247">
        <v>41944</v>
      </c>
      <c r="N199">
        <v>0.45500000000000002</v>
      </c>
      <c r="O199"/>
      <c r="P199"/>
      <c r="Q199" s="247">
        <v>41944</v>
      </c>
      <c r="R199">
        <v>0.28749999999999998</v>
      </c>
      <c r="S199"/>
      <c r="T199"/>
      <c r="U199" s="247">
        <v>41944</v>
      </c>
      <c r="V199">
        <v>0.24</v>
      </c>
      <c r="W199"/>
      <c r="X199"/>
      <c r="Y199" s="247">
        <v>41913</v>
      </c>
      <c r="Z199">
        <v>3.7319999999999998</v>
      </c>
      <c r="AA199"/>
      <c r="AB199"/>
      <c r="AC199" s="247">
        <v>41944</v>
      </c>
      <c r="AD199">
        <v>1.319009763585</v>
      </c>
      <c r="AE199"/>
      <c r="AF199"/>
      <c r="AG199" s="247">
        <v>41944</v>
      </c>
      <c r="AH199">
        <v>6.4061460757021016E-2</v>
      </c>
      <c r="AI199"/>
      <c r="AJ199"/>
      <c r="AK199" s="247">
        <v>41944</v>
      </c>
      <c r="AL199">
        <v>7.1982800482939022E-2</v>
      </c>
      <c r="AM199"/>
      <c r="AN199"/>
      <c r="AO199" s="247">
        <v>41944</v>
      </c>
      <c r="AP199">
        <v>-4.2500000000000003E-2</v>
      </c>
      <c r="AQ199"/>
      <c r="AR199"/>
      <c r="AS199"/>
      <c r="AT199"/>
      <c r="AU199"/>
      <c r="AW199" s="247">
        <v>41944</v>
      </c>
      <c r="AX199">
        <v>0.2225</v>
      </c>
      <c r="AY199"/>
      <c r="BA199" s="247">
        <v>41699</v>
      </c>
      <c r="BB199">
        <v>0.01</v>
      </c>
      <c r="BC199"/>
      <c r="BE199" s="247">
        <v>41944</v>
      </c>
      <c r="BF199">
        <v>0.15</v>
      </c>
      <c r="BG199"/>
      <c r="BI199" s="247">
        <v>41944</v>
      </c>
      <c r="BJ199">
        <v>-3.4500000000000003E-2</v>
      </c>
      <c r="BK199"/>
      <c r="BM199"/>
      <c r="BN199"/>
      <c r="BO199"/>
    </row>
    <row r="200" spans="1:67">
      <c r="A200" s="247">
        <v>41974</v>
      </c>
      <c r="B200">
        <v>0.26250000000000001</v>
      </c>
      <c r="C200"/>
      <c r="D200"/>
      <c r="E200" s="247">
        <v>41974</v>
      </c>
      <c r="F200">
        <v>0.27</v>
      </c>
      <c r="G200"/>
      <c r="H200"/>
      <c r="I200" s="247">
        <v>41974</v>
      </c>
      <c r="J200">
        <v>1.23</v>
      </c>
      <c r="K200"/>
      <c r="L200"/>
      <c r="M200" s="247">
        <v>41974</v>
      </c>
      <c r="N200">
        <v>0.79</v>
      </c>
      <c r="O200"/>
      <c r="P200"/>
      <c r="Q200" s="247">
        <v>41974</v>
      </c>
      <c r="R200">
        <v>0.33750000000000002</v>
      </c>
      <c r="S200"/>
      <c r="T200"/>
      <c r="U200" s="247">
        <v>41974</v>
      </c>
      <c r="V200">
        <v>0.29499999999999998</v>
      </c>
      <c r="W200"/>
      <c r="X200"/>
      <c r="Y200" s="247">
        <v>41944</v>
      </c>
      <c r="Z200">
        <v>3.7860000000000005</v>
      </c>
      <c r="AA200"/>
      <c r="AB200"/>
      <c r="AC200" s="247">
        <v>41974</v>
      </c>
      <c r="AD200">
        <v>1.3184147782420002</v>
      </c>
      <c r="AE200"/>
      <c r="AF200"/>
      <c r="AG200" s="247">
        <v>41974</v>
      </c>
      <c r="AH200">
        <v>6.4074967628235002E-2</v>
      </c>
      <c r="AI200"/>
      <c r="AJ200"/>
      <c r="AK200" s="247">
        <v>41974</v>
      </c>
      <c r="AL200">
        <v>7.1983517274675002E-2</v>
      </c>
      <c r="AM200"/>
      <c r="AN200"/>
      <c r="AO200" s="247">
        <v>41974</v>
      </c>
      <c r="AP200">
        <v>-3.5000000000000003E-2</v>
      </c>
      <c r="AQ200"/>
      <c r="AR200"/>
      <c r="AS200"/>
      <c r="AT200"/>
      <c r="AU200"/>
      <c r="AW200" s="247">
        <v>41974</v>
      </c>
      <c r="AX200">
        <v>0.26250000000000001</v>
      </c>
      <c r="AY200"/>
      <c r="BA200" s="247">
        <v>41730</v>
      </c>
      <c r="BB200">
        <v>1.0500000000000001E-2</v>
      </c>
      <c r="BC200"/>
      <c r="BE200" s="247">
        <v>41974</v>
      </c>
      <c r="BF200">
        <v>0.15</v>
      </c>
      <c r="BG200"/>
      <c r="BI200" s="247">
        <v>41974</v>
      </c>
      <c r="BJ200">
        <v>-3.4500000000000003E-2</v>
      </c>
      <c r="BK200"/>
      <c r="BM200"/>
      <c r="BN200"/>
      <c r="BO200"/>
    </row>
    <row r="201" spans="1:67">
      <c r="A201" s="247">
        <v>42005</v>
      </c>
      <c r="B201">
        <v>0.27500000000000002</v>
      </c>
      <c r="C201"/>
      <c r="D201"/>
      <c r="E201" s="247">
        <v>42005</v>
      </c>
      <c r="F201">
        <v>0.28000000000000003</v>
      </c>
      <c r="G201"/>
      <c r="H201"/>
      <c r="I201" s="247">
        <v>42005</v>
      </c>
      <c r="J201">
        <v>1.575</v>
      </c>
      <c r="K201"/>
      <c r="L201"/>
      <c r="M201" s="247">
        <v>42005</v>
      </c>
      <c r="N201">
        <v>0.95499999999999996</v>
      </c>
      <c r="O201"/>
      <c r="P201"/>
      <c r="Q201" s="247">
        <v>42005</v>
      </c>
      <c r="R201">
        <v>0.4375</v>
      </c>
      <c r="S201"/>
      <c r="T201"/>
      <c r="U201" s="247">
        <v>42005</v>
      </c>
      <c r="V201">
        <v>0.34250000000000003</v>
      </c>
      <c r="W201"/>
      <c r="X201"/>
      <c r="Y201" s="247">
        <v>41974</v>
      </c>
      <c r="Z201">
        <v>3.8580000000000001</v>
      </c>
      <c r="AA201"/>
      <c r="AB201"/>
      <c r="AC201" s="247">
        <v>42005</v>
      </c>
      <c r="AD201">
        <v>1.3178030593500001</v>
      </c>
      <c r="AE201"/>
      <c r="AF201"/>
      <c r="AG201" s="247">
        <v>42005</v>
      </c>
      <c r="AH201">
        <v>6.4088924728552016E-2</v>
      </c>
      <c r="AI201"/>
      <c r="AJ201"/>
      <c r="AK201" s="247">
        <v>42005</v>
      </c>
      <c r="AL201">
        <v>7.1984257959468029E-2</v>
      </c>
      <c r="AM201"/>
      <c r="AN201"/>
      <c r="AO201" s="247">
        <v>42005</v>
      </c>
      <c r="AP201">
        <v>-0.02</v>
      </c>
      <c r="AQ201"/>
      <c r="AR201"/>
      <c r="AS201"/>
      <c r="AT201"/>
      <c r="AU201"/>
      <c r="AW201" s="247">
        <v>42005</v>
      </c>
      <c r="AX201">
        <v>0.27500000000000002</v>
      </c>
      <c r="AY201"/>
      <c r="BA201" s="247">
        <v>41760</v>
      </c>
      <c r="BB201">
        <v>1.0500000000000001E-2</v>
      </c>
      <c r="BC201"/>
      <c r="BE201" s="247">
        <v>42005</v>
      </c>
      <c r="BF201">
        <v>0.15</v>
      </c>
      <c r="BG201"/>
      <c r="BI201" s="247">
        <v>42005</v>
      </c>
      <c r="BJ201">
        <v>-3.2500000000000001E-2</v>
      </c>
      <c r="BK201"/>
      <c r="BM201"/>
      <c r="BN201"/>
      <c r="BO201"/>
    </row>
    <row r="202" spans="1:67">
      <c r="A202" s="247">
        <v>42036</v>
      </c>
      <c r="B202">
        <v>0.2525</v>
      </c>
      <c r="C202"/>
      <c r="D202"/>
      <c r="E202" s="247">
        <v>42036</v>
      </c>
      <c r="F202">
        <v>0.255</v>
      </c>
      <c r="G202"/>
      <c r="H202"/>
      <c r="I202" s="247">
        <v>42036</v>
      </c>
      <c r="J202">
        <v>1.4950000000000001</v>
      </c>
      <c r="K202"/>
      <c r="L202"/>
      <c r="M202" s="247">
        <v>42036</v>
      </c>
      <c r="N202">
        <v>0.94499999999999995</v>
      </c>
      <c r="O202"/>
      <c r="P202"/>
      <c r="Q202" s="247">
        <v>42036</v>
      </c>
      <c r="R202">
        <v>0.435</v>
      </c>
      <c r="S202"/>
      <c r="T202"/>
      <c r="U202" s="247">
        <v>42036</v>
      </c>
      <c r="V202">
        <v>0.33750000000000002</v>
      </c>
      <c r="W202"/>
      <c r="X202"/>
      <c r="Y202" s="247">
        <v>42005</v>
      </c>
      <c r="Z202">
        <v>4.0590000000000002</v>
      </c>
      <c r="AA202"/>
      <c r="AB202"/>
      <c r="AC202" s="247">
        <v>42036</v>
      </c>
      <c r="AD202">
        <v>1.3171944864560001</v>
      </c>
      <c r="AE202"/>
      <c r="AF202"/>
      <c r="AG202" s="247">
        <v>42036</v>
      </c>
      <c r="AH202">
        <v>6.4102881828934005E-2</v>
      </c>
      <c r="AI202"/>
      <c r="AJ202"/>
      <c r="AK202" s="247">
        <v>42036</v>
      </c>
      <c r="AL202">
        <v>7.1984998644262041E-2</v>
      </c>
      <c r="AM202"/>
      <c r="AN202"/>
      <c r="AO202" s="247">
        <v>42036</v>
      </c>
      <c r="AP202">
        <v>-0.02</v>
      </c>
      <c r="AQ202"/>
      <c r="AR202"/>
      <c r="AS202"/>
      <c r="AT202"/>
      <c r="AU202"/>
      <c r="AW202" s="247">
        <v>42036</v>
      </c>
      <c r="AX202">
        <v>0.2525</v>
      </c>
      <c r="AY202"/>
      <c r="BA202" s="247">
        <v>41791</v>
      </c>
      <c r="BB202">
        <v>1.0500000000000001E-2</v>
      </c>
      <c r="BC202"/>
      <c r="BE202" s="247">
        <v>42036</v>
      </c>
      <c r="BF202">
        <v>0.15</v>
      </c>
      <c r="BG202"/>
      <c r="BI202" s="247">
        <v>42036</v>
      </c>
      <c r="BJ202">
        <v>-3.2500000000000001E-2</v>
      </c>
      <c r="BK202"/>
      <c r="BM202"/>
      <c r="BN202"/>
      <c r="BO202"/>
    </row>
    <row r="203" spans="1:67">
      <c r="A203" s="247">
        <v>42064</v>
      </c>
      <c r="B203">
        <v>0.25</v>
      </c>
      <c r="C203"/>
      <c r="D203"/>
      <c r="E203" s="247">
        <v>42064</v>
      </c>
      <c r="F203">
        <v>0.253</v>
      </c>
      <c r="G203"/>
      <c r="H203"/>
      <c r="I203" s="247">
        <v>42064</v>
      </c>
      <c r="J203">
        <v>0.89500000000000002</v>
      </c>
      <c r="K203"/>
      <c r="L203"/>
      <c r="M203" s="247">
        <v>42064</v>
      </c>
      <c r="N203">
        <v>0.60250000000000004</v>
      </c>
      <c r="O203"/>
      <c r="P203"/>
      <c r="Q203" s="247">
        <v>42064</v>
      </c>
      <c r="R203">
        <v>0.30249999999999999</v>
      </c>
      <c r="S203"/>
      <c r="T203"/>
      <c r="U203" s="247">
        <v>42064</v>
      </c>
      <c r="V203">
        <v>0.26</v>
      </c>
      <c r="W203"/>
      <c r="X203"/>
      <c r="Y203" s="247">
        <v>42036</v>
      </c>
      <c r="Z203">
        <v>3.9769999999999999</v>
      </c>
      <c r="AA203"/>
      <c r="AB203"/>
      <c r="AC203" s="247">
        <v>42064</v>
      </c>
      <c r="AD203">
        <v>1.3166475083330003</v>
      </c>
      <c r="AE203"/>
      <c r="AF203"/>
      <c r="AG203" s="247">
        <v>42064</v>
      </c>
      <c r="AH203">
        <v>6.4115488242238006E-2</v>
      </c>
      <c r="AI203"/>
      <c r="AJ203"/>
      <c r="AK203" s="247">
        <v>42064</v>
      </c>
      <c r="AL203">
        <v>7.1985667649882026E-2</v>
      </c>
      <c r="AM203"/>
      <c r="AN203"/>
      <c r="AO203" s="247">
        <v>42064</v>
      </c>
      <c r="AP203">
        <v>-0.02</v>
      </c>
      <c r="AQ203"/>
      <c r="AR203"/>
      <c r="AS203"/>
      <c r="AT203"/>
      <c r="AU203"/>
      <c r="AW203" s="247">
        <v>42064</v>
      </c>
      <c r="AX203">
        <v>0.25</v>
      </c>
      <c r="AY203"/>
      <c r="BA203" s="247">
        <v>41821</v>
      </c>
      <c r="BB203">
        <v>1.0500000000000001E-2</v>
      </c>
      <c r="BC203"/>
      <c r="BE203" s="247">
        <v>42064</v>
      </c>
      <c r="BF203">
        <v>0.15</v>
      </c>
      <c r="BG203"/>
      <c r="BI203" s="247">
        <v>42064</v>
      </c>
      <c r="BJ203">
        <v>-3.2500000000000001E-2</v>
      </c>
      <c r="BK203"/>
      <c r="BM203"/>
      <c r="BN203"/>
      <c r="BO203"/>
    </row>
    <row r="204" spans="1:67">
      <c r="A204" s="247">
        <v>42095</v>
      </c>
      <c r="B204">
        <v>0.17749999999999999</v>
      </c>
      <c r="C204"/>
      <c r="D204"/>
      <c r="E204" s="247">
        <v>42095</v>
      </c>
      <c r="F204">
        <v>0.158</v>
      </c>
      <c r="G204"/>
      <c r="H204"/>
      <c r="I204" s="247">
        <v>42095</v>
      </c>
      <c r="J204">
        <v>0.45</v>
      </c>
      <c r="K204"/>
      <c r="L204"/>
      <c r="M204" s="247">
        <v>42095</v>
      </c>
      <c r="N204">
        <v>0.35499999999999998</v>
      </c>
      <c r="O204"/>
      <c r="P204"/>
      <c r="Q204" s="247">
        <v>42095</v>
      </c>
      <c r="R204">
        <v>0.19750000000000001</v>
      </c>
      <c r="S204"/>
      <c r="T204"/>
      <c r="U204" s="247">
        <v>42095</v>
      </c>
      <c r="V204">
        <v>0.17749999999999999</v>
      </c>
      <c r="W204"/>
      <c r="X204"/>
      <c r="Y204" s="247">
        <v>42064</v>
      </c>
      <c r="Z204">
        <v>3.8730000000000002</v>
      </c>
      <c r="AA204"/>
      <c r="AB204"/>
      <c r="AC204" s="247">
        <v>42095</v>
      </c>
      <c r="AD204">
        <v>1.3160449116000001</v>
      </c>
      <c r="AE204"/>
      <c r="AF204"/>
      <c r="AG204" s="247">
        <v>42095</v>
      </c>
      <c r="AH204">
        <v>6.4129445342743008E-2</v>
      </c>
      <c r="AI204"/>
      <c r="AJ204"/>
      <c r="AK204" s="247">
        <v>42095</v>
      </c>
      <c r="AL204">
        <v>7.1986408334676025E-2</v>
      </c>
      <c r="AM204"/>
      <c r="AN204"/>
      <c r="AO204" s="247">
        <v>42095</v>
      </c>
      <c r="AP204">
        <v>-6.5000000000000002E-2</v>
      </c>
      <c r="AQ204"/>
      <c r="AR204"/>
      <c r="AS204"/>
      <c r="AT204"/>
      <c r="AU204"/>
      <c r="AW204" s="247">
        <v>42095</v>
      </c>
      <c r="AX204">
        <v>0.17749999999999999</v>
      </c>
      <c r="AY204"/>
      <c r="BA204" s="247">
        <v>41852</v>
      </c>
      <c r="BB204">
        <v>1.0500000000000001E-2</v>
      </c>
      <c r="BC204"/>
      <c r="BE204" s="247">
        <v>42095</v>
      </c>
      <c r="BF204">
        <v>0.15</v>
      </c>
      <c r="BG204"/>
      <c r="BI204" s="247">
        <v>42095</v>
      </c>
      <c r="BJ204">
        <v>-0.03</v>
      </c>
      <c r="BK204"/>
      <c r="BM204"/>
      <c r="BN204"/>
      <c r="BO204"/>
    </row>
    <row r="205" spans="1:67">
      <c r="A205" s="247">
        <v>42125</v>
      </c>
      <c r="B205">
        <v>0.16750000000000001</v>
      </c>
      <c r="C205"/>
      <c r="D205"/>
      <c r="E205" s="247">
        <v>42125</v>
      </c>
      <c r="F205">
        <v>0.16800000000000001</v>
      </c>
      <c r="G205"/>
      <c r="H205"/>
      <c r="I205" s="247">
        <v>42125</v>
      </c>
      <c r="J205">
        <v>0.36499999999999999</v>
      </c>
      <c r="K205"/>
      <c r="L205"/>
      <c r="M205" s="247">
        <v>42125</v>
      </c>
      <c r="N205">
        <v>0.28749999999999998</v>
      </c>
      <c r="O205"/>
      <c r="P205"/>
      <c r="Q205" s="247">
        <v>42125</v>
      </c>
      <c r="R205">
        <v>0.17249999999999999</v>
      </c>
      <c r="S205"/>
      <c r="T205"/>
      <c r="U205" s="247">
        <v>42125</v>
      </c>
      <c r="V205">
        <v>0.16250000000000001</v>
      </c>
      <c r="W205"/>
      <c r="X205"/>
      <c r="Y205" s="247">
        <v>42095</v>
      </c>
      <c r="Z205">
        <v>3.7690000000000006</v>
      </c>
      <c r="AA205"/>
      <c r="AB205"/>
      <c r="AC205" s="247">
        <v>42125</v>
      </c>
      <c r="AD205">
        <v>1.3154647375720003</v>
      </c>
      <c r="AE205"/>
      <c r="AF205"/>
      <c r="AG205" s="247">
        <v>42125</v>
      </c>
      <c r="AH205">
        <v>6.4142952214262014E-2</v>
      </c>
      <c r="AI205"/>
      <c r="AJ205"/>
      <c r="AK205" s="247">
        <v>42125</v>
      </c>
      <c r="AL205">
        <v>7.1987125126412019E-2</v>
      </c>
      <c r="AM205"/>
      <c r="AN205"/>
      <c r="AO205" s="247">
        <v>42125</v>
      </c>
      <c r="AP205">
        <v>-0.08</v>
      </c>
      <c r="AQ205"/>
      <c r="AR205"/>
      <c r="AS205"/>
      <c r="AT205"/>
      <c r="AU205"/>
      <c r="AW205" s="247">
        <v>42125</v>
      </c>
      <c r="AX205">
        <v>0.16750000000000001</v>
      </c>
      <c r="AY205"/>
      <c r="BA205" s="247">
        <v>41883</v>
      </c>
      <c r="BB205">
        <v>1.0500000000000001E-2</v>
      </c>
      <c r="BC205"/>
      <c r="BE205" s="247">
        <v>42125</v>
      </c>
      <c r="BF205">
        <v>0.15</v>
      </c>
      <c r="BG205"/>
      <c r="BI205" s="247">
        <v>42125</v>
      </c>
      <c r="BJ205">
        <v>-0.03</v>
      </c>
      <c r="BK205"/>
      <c r="BM205"/>
      <c r="BN205"/>
      <c r="BO205"/>
    </row>
    <row r="206" spans="1:67">
      <c r="A206" s="247">
        <v>42156</v>
      </c>
      <c r="B206">
        <v>0.16250000000000001</v>
      </c>
      <c r="C206"/>
      <c r="D206"/>
      <c r="E206" s="247">
        <v>42156</v>
      </c>
      <c r="F206">
        <v>0.16300000000000001</v>
      </c>
      <c r="G206"/>
      <c r="H206"/>
      <c r="I206" s="247">
        <v>42156</v>
      </c>
      <c r="J206">
        <v>0.35499999999999998</v>
      </c>
      <c r="K206"/>
      <c r="L206"/>
      <c r="M206" s="247">
        <v>42156</v>
      </c>
      <c r="N206">
        <v>0.28749999999999998</v>
      </c>
      <c r="O206"/>
      <c r="P206"/>
      <c r="Q206" s="247">
        <v>42156</v>
      </c>
      <c r="R206">
        <v>0.17249999999999999</v>
      </c>
      <c r="S206"/>
      <c r="T206"/>
      <c r="U206" s="247">
        <v>42156</v>
      </c>
      <c r="V206">
        <v>0.16250000000000001</v>
      </c>
      <c r="W206"/>
      <c r="X206"/>
      <c r="Y206" s="247">
        <v>42125</v>
      </c>
      <c r="Z206">
        <v>3.7710000000000004</v>
      </c>
      <c r="AA206"/>
      <c r="AB206"/>
      <c r="AC206" s="247">
        <v>42156</v>
      </c>
      <c r="AD206">
        <v>1.3148683040260003</v>
      </c>
      <c r="AE206"/>
      <c r="AF206"/>
      <c r="AG206" s="247">
        <v>42156</v>
      </c>
      <c r="AH206">
        <v>6.4156909314894012E-2</v>
      </c>
      <c r="AI206"/>
      <c r="AJ206"/>
      <c r="AK206" s="247">
        <v>42156</v>
      </c>
      <c r="AL206">
        <v>7.1987865811207002E-2</v>
      </c>
      <c r="AM206"/>
      <c r="AN206"/>
      <c r="AO206" s="247">
        <v>42156</v>
      </c>
      <c r="AP206">
        <v>-0.09</v>
      </c>
      <c r="AQ206"/>
      <c r="AR206"/>
      <c r="AS206"/>
      <c r="AT206"/>
      <c r="AU206"/>
      <c r="AW206" s="247">
        <v>42156</v>
      </c>
      <c r="AX206">
        <v>0.16250000000000001</v>
      </c>
      <c r="AY206"/>
      <c r="BA206" s="247">
        <v>41913</v>
      </c>
      <c r="BB206">
        <v>1.0500000000000001E-2</v>
      </c>
      <c r="BC206"/>
      <c r="BE206" s="247">
        <v>42156</v>
      </c>
      <c r="BF206">
        <v>0.15</v>
      </c>
      <c r="BG206"/>
      <c r="BI206" s="247">
        <v>42156</v>
      </c>
      <c r="BJ206">
        <v>-0.03</v>
      </c>
      <c r="BK206"/>
      <c r="BM206"/>
      <c r="BN206"/>
      <c r="BO206"/>
    </row>
    <row r="207" spans="1:67">
      <c r="A207" s="247">
        <v>42186</v>
      </c>
      <c r="B207">
        <v>0.1525</v>
      </c>
      <c r="C207"/>
      <c r="D207"/>
      <c r="E207" s="247">
        <v>42186</v>
      </c>
      <c r="F207">
        <v>0.153</v>
      </c>
      <c r="G207"/>
      <c r="H207"/>
      <c r="I207" s="247">
        <v>42186</v>
      </c>
      <c r="J207">
        <v>0.39</v>
      </c>
      <c r="K207"/>
      <c r="L207"/>
      <c r="M207" s="247">
        <v>42186</v>
      </c>
      <c r="N207">
        <v>0.3</v>
      </c>
      <c r="O207"/>
      <c r="P207"/>
      <c r="Q207" s="247">
        <v>42186</v>
      </c>
      <c r="R207">
        <v>0.185</v>
      </c>
      <c r="S207"/>
      <c r="T207"/>
      <c r="U207" s="247">
        <v>42186</v>
      </c>
      <c r="V207">
        <v>0.16250000000000001</v>
      </c>
      <c r="W207"/>
      <c r="X207"/>
      <c r="Y207" s="247">
        <v>42156</v>
      </c>
      <c r="Z207">
        <v>3.8130000000000002</v>
      </c>
      <c r="AA207"/>
      <c r="AB207"/>
      <c r="AC207" s="247">
        <v>42186</v>
      </c>
      <c r="AD207">
        <v>1.314294086781</v>
      </c>
      <c r="AE207"/>
      <c r="AF207"/>
      <c r="AG207" s="247">
        <v>42186</v>
      </c>
      <c r="AH207">
        <v>6.4170416186534032E-2</v>
      </c>
      <c r="AI207"/>
      <c r="AJ207"/>
      <c r="AK207" s="247">
        <v>42186</v>
      </c>
      <c r="AL207">
        <v>7.198858260294301E-2</v>
      </c>
      <c r="AM207"/>
      <c r="AN207"/>
      <c r="AO207" s="247">
        <v>42186</v>
      </c>
      <c r="AP207">
        <v>-0.09</v>
      </c>
      <c r="AQ207"/>
      <c r="AR207"/>
      <c r="AS207"/>
      <c r="AT207"/>
      <c r="AU207"/>
      <c r="AW207" s="247">
        <v>42186</v>
      </c>
      <c r="AX207">
        <v>0.1525</v>
      </c>
      <c r="AY207"/>
      <c r="BA207" s="247">
        <v>41944</v>
      </c>
      <c r="BB207">
        <v>0.01</v>
      </c>
      <c r="BC207"/>
      <c r="BE207" s="247">
        <v>42186</v>
      </c>
      <c r="BF207">
        <v>0.15</v>
      </c>
      <c r="BG207"/>
      <c r="BI207" s="247">
        <v>42186</v>
      </c>
      <c r="BJ207">
        <v>-0.03</v>
      </c>
      <c r="BK207"/>
      <c r="BM207"/>
      <c r="BN207"/>
      <c r="BO207"/>
    </row>
    <row r="208" spans="1:67">
      <c r="A208" s="247">
        <v>42217</v>
      </c>
      <c r="B208">
        <v>0.15</v>
      </c>
      <c r="C208"/>
      <c r="D208"/>
      <c r="E208" s="247">
        <v>42217</v>
      </c>
      <c r="F208">
        <v>0.15</v>
      </c>
      <c r="G208"/>
      <c r="H208"/>
      <c r="I208" s="247">
        <v>42217</v>
      </c>
      <c r="J208">
        <v>0.45500000000000002</v>
      </c>
      <c r="K208"/>
      <c r="L208"/>
      <c r="M208" s="247">
        <v>42217</v>
      </c>
      <c r="N208">
        <v>0.3</v>
      </c>
      <c r="O208"/>
      <c r="P208"/>
      <c r="Q208" s="247">
        <v>42217</v>
      </c>
      <c r="R208">
        <v>0.185</v>
      </c>
      <c r="S208"/>
      <c r="T208"/>
      <c r="U208" s="247">
        <v>42217</v>
      </c>
      <c r="V208">
        <v>0.16250000000000001</v>
      </c>
      <c r="W208"/>
      <c r="X208"/>
      <c r="Y208" s="247">
        <v>42186</v>
      </c>
      <c r="Z208">
        <v>3.8130000000000002</v>
      </c>
      <c r="AA208"/>
      <c r="AB208"/>
      <c r="AC208" s="247">
        <v>42217</v>
      </c>
      <c r="AD208">
        <v>1.3136824577160002</v>
      </c>
      <c r="AE208"/>
      <c r="AF208"/>
      <c r="AG208" s="247">
        <v>42217</v>
      </c>
      <c r="AH208">
        <v>6.4183257508508007E-2</v>
      </c>
      <c r="AI208"/>
      <c r="AJ208"/>
      <c r="AK208" s="247">
        <v>42217</v>
      </c>
      <c r="AL208">
        <v>7.1989323287738008E-2</v>
      </c>
      <c r="AM208"/>
      <c r="AN208"/>
      <c r="AO208" s="247">
        <v>42217</v>
      </c>
      <c r="AP208">
        <v>-0.09</v>
      </c>
      <c r="AQ208"/>
      <c r="AR208"/>
      <c r="AS208"/>
      <c r="AT208"/>
      <c r="AU208"/>
      <c r="AW208" s="247">
        <v>42217</v>
      </c>
      <c r="AX208">
        <v>0.15</v>
      </c>
      <c r="AY208"/>
      <c r="BA208" s="247">
        <v>41974</v>
      </c>
      <c r="BB208">
        <v>0.01</v>
      </c>
      <c r="BC208"/>
      <c r="BE208" s="247">
        <v>42217</v>
      </c>
      <c r="BF208">
        <v>0.15</v>
      </c>
      <c r="BG208"/>
      <c r="BI208" s="247">
        <v>42217</v>
      </c>
      <c r="BJ208">
        <v>-0.03</v>
      </c>
      <c r="BK208"/>
      <c r="BM208"/>
      <c r="BN208"/>
      <c r="BO208"/>
    </row>
    <row r="209" spans="1:67">
      <c r="A209" s="247">
        <v>42248</v>
      </c>
      <c r="B209">
        <v>0.14749999999999999</v>
      </c>
      <c r="C209"/>
      <c r="D209"/>
      <c r="E209" s="247">
        <v>42248</v>
      </c>
      <c r="F209">
        <v>0.14800000000000002</v>
      </c>
      <c r="G209"/>
      <c r="H209"/>
      <c r="I209" s="247">
        <v>42248</v>
      </c>
      <c r="J209">
        <v>0.35499999999999998</v>
      </c>
      <c r="K209"/>
      <c r="L209"/>
      <c r="M209" s="247">
        <v>42248</v>
      </c>
      <c r="N209">
        <v>0.28999999999999998</v>
      </c>
      <c r="O209"/>
      <c r="P209"/>
      <c r="Q209" s="247">
        <v>42248</v>
      </c>
      <c r="R209">
        <v>0.16250000000000001</v>
      </c>
      <c r="S209"/>
      <c r="T209"/>
      <c r="U209" s="247">
        <v>42248</v>
      </c>
      <c r="V209">
        <v>0.16250000000000001</v>
      </c>
      <c r="W209"/>
      <c r="X209"/>
      <c r="Y209" s="247">
        <v>42217</v>
      </c>
      <c r="Z209">
        <v>3.8580000000000001</v>
      </c>
      <c r="AA209"/>
      <c r="AB209"/>
      <c r="AC209" s="247">
        <v>42248</v>
      </c>
      <c r="AD209">
        <v>1.3130347200790002</v>
      </c>
      <c r="AE209"/>
      <c r="AF209"/>
      <c r="AG209" s="247">
        <v>42248</v>
      </c>
      <c r="AH209">
        <v>6.4194070141828014E-2</v>
      </c>
      <c r="AI209"/>
      <c r="AJ209"/>
      <c r="AK209" s="247">
        <v>42248</v>
      </c>
      <c r="AL209">
        <v>7.1990063972533019E-2</v>
      </c>
      <c r="AM209"/>
      <c r="AN209"/>
      <c r="AO209" s="247">
        <v>42248</v>
      </c>
      <c r="AP209">
        <v>-0.08</v>
      </c>
      <c r="AQ209"/>
      <c r="AR209"/>
      <c r="AS209"/>
      <c r="AT209"/>
      <c r="AU209"/>
      <c r="AW209" s="247">
        <v>42248</v>
      </c>
      <c r="AX209">
        <v>0.14749999999999999</v>
      </c>
      <c r="AY209"/>
      <c r="BA209" s="247">
        <v>42005</v>
      </c>
      <c r="BB209">
        <v>0.01</v>
      </c>
      <c r="BC209"/>
      <c r="BE209" s="247">
        <v>42248</v>
      </c>
      <c r="BF209">
        <v>0.15</v>
      </c>
      <c r="BG209"/>
      <c r="BI209" s="247">
        <v>42248</v>
      </c>
      <c r="BJ209">
        <v>0</v>
      </c>
      <c r="BK209"/>
      <c r="BM209"/>
      <c r="BN209"/>
      <c r="BO209"/>
    </row>
    <row r="210" spans="1:67">
      <c r="A210" s="247">
        <v>42278</v>
      </c>
      <c r="B210">
        <v>0.16250000000000001</v>
      </c>
      <c r="C210"/>
      <c r="D210"/>
      <c r="E210" s="247">
        <v>42278</v>
      </c>
      <c r="F210">
        <v>0.16300000000000001</v>
      </c>
      <c r="G210"/>
      <c r="H210"/>
      <c r="I210" s="247">
        <v>42278</v>
      </c>
      <c r="J210">
        <v>0.42499999999999999</v>
      </c>
      <c r="K210"/>
      <c r="L210"/>
      <c r="M210" s="247">
        <v>42278</v>
      </c>
      <c r="N210">
        <v>0.36249999999999999</v>
      </c>
      <c r="O210"/>
      <c r="P210"/>
      <c r="Q210" s="247">
        <v>42278</v>
      </c>
      <c r="R210">
        <v>0.185</v>
      </c>
      <c r="S210"/>
      <c r="T210"/>
      <c r="U210" s="247">
        <v>42278</v>
      </c>
      <c r="V210">
        <v>0.16500000000000001</v>
      </c>
      <c r="W210"/>
      <c r="X210"/>
      <c r="Y210" s="247">
        <v>42248</v>
      </c>
      <c r="Z210">
        <v>3.8360000000000003</v>
      </c>
      <c r="AA210"/>
      <c r="AB210"/>
      <c r="AC210" s="247">
        <v>42278</v>
      </c>
      <c r="AD210">
        <v>1.3124102508000002</v>
      </c>
      <c r="AE210"/>
      <c r="AF210"/>
      <c r="AG210" s="247">
        <v>42278</v>
      </c>
      <c r="AH210">
        <v>6.4204533980561015E-2</v>
      </c>
      <c r="AI210"/>
      <c r="AJ210"/>
      <c r="AK210" s="247">
        <v>42278</v>
      </c>
      <c r="AL210">
        <v>7.1990780764270013E-2</v>
      </c>
      <c r="AM210"/>
      <c r="AN210"/>
      <c r="AO210" s="247">
        <v>42278</v>
      </c>
      <c r="AP210">
        <v>-6.5000000000000002E-2</v>
      </c>
      <c r="AQ210"/>
      <c r="AR210"/>
      <c r="AS210"/>
      <c r="AT210"/>
      <c r="AU210"/>
      <c r="AW210" s="247">
        <v>42278</v>
      </c>
      <c r="AX210">
        <v>0.16250000000000001</v>
      </c>
      <c r="AY210"/>
      <c r="BA210" s="247">
        <v>42036</v>
      </c>
      <c r="BB210">
        <v>0.01</v>
      </c>
      <c r="BC210"/>
      <c r="BE210" s="247">
        <v>42278</v>
      </c>
      <c r="BF210">
        <v>0.15</v>
      </c>
      <c r="BG210"/>
      <c r="BI210" s="247">
        <v>42278</v>
      </c>
      <c r="BJ210">
        <v>0</v>
      </c>
      <c r="BK210"/>
      <c r="BM210"/>
      <c r="BN210"/>
      <c r="BO210"/>
    </row>
    <row r="211" spans="1:67">
      <c r="A211" s="247">
        <v>42309</v>
      </c>
      <c r="B211">
        <v>0.27500000000000002</v>
      </c>
      <c r="C211"/>
      <c r="D211"/>
      <c r="E211" s="247">
        <v>42309</v>
      </c>
      <c r="F211">
        <v>0.22500000000000001</v>
      </c>
      <c r="G211"/>
      <c r="H211"/>
      <c r="I211" s="247">
        <v>42309</v>
      </c>
      <c r="J211">
        <v>0.72499999999999998</v>
      </c>
      <c r="K211"/>
      <c r="L211"/>
      <c r="M211" s="247">
        <v>42309</v>
      </c>
      <c r="N211">
        <v>0.45500000000000002</v>
      </c>
      <c r="O211"/>
      <c r="P211"/>
      <c r="Q211" s="247">
        <v>42309</v>
      </c>
      <c r="R211">
        <v>0.28749999999999998</v>
      </c>
      <c r="S211"/>
      <c r="T211"/>
      <c r="U211" s="247">
        <v>42309</v>
      </c>
      <c r="V211">
        <v>0.24</v>
      </c>
      <c r="W211"/>
      <c r="X211"/>
      <c r="Y211" s="247">
        <v>42278</v>
      </c>
      <c r="Z211">
        <v>3.8440000000000003</v>
      </c>
      <c r="AA211"/>
      <c r="AB211"/>
      <c r="AC211" s="247">
        <v>42309</v>
      </c>
      <c r="AD211">
        <v>1.3117674153000001</v>
      </c>
      <c r="AE211"/>
      <c r="AF211"/>
      <c r="AG211" s="247">
        <v>42309</v>
      </c>
      <c r="AH211">
        <v>6.4215346613957003E-2</v>
      </c>
      <c r="AI211"/>
      <c r="AJ211"/>
      <c r="AK211" s="247">
        <v>42309</v>
      </c>
      <c r="AL211">
        <v>7.1991521449066009E-2</v>
      </c>
      <c r="AM211"/>
      <c r="AN211"/>
      <c r="AO211" s="247">
        <v>42309</v>
      </c>
      <c r="AP211">
        <v>-2.75E-2</v>
      </c>
      <c r="AQ211"/>
      <c r="AR211"/>
      <c r="AS211"/>
      <c r="AT211"/>
      <c r="AU211"/>
      <c r="AW211" s="247">
        <v>42309</v>
      </c>
      <c r="AX211">
        <v>0.27500000000000002</v>
      </c>
      <c r="AY211"/>
      <c r="BA211" s="247">
        <v>42064</v>
      </c>
      <c r="BB211">
        <v>0.01</v>
      </c>
      <c r="BC211"/>
      <c r="BE211" s="247">
        <v>42309</v>
      </c>
      <c r="BF211">
        <v>0.15</v>
      </c>
      <c r="BG211"/>
      <c r="BI211" s="247">
        <v>42309</v>
      </c>
      <c r="BJ211">
        <v>0</v>
      </c>
      <c r="BK211"/>
      <c r="BM211"/>
      <c r="BN211"/>
      <c r="BO211"/>
    </row>
    <row r="212" spans="1:67">
      <c r="A212" s="247">
        <v>42339</v>
      </c>
      <c r="B212">
        <v>0.315</v>
      </c>
      <c r="C212"/>
      <c r="D212"/>
      <c r="E212" s="247">
        <v>42339</v>
      </c>
      <c r="F212">
        <v>0.26500000000000001</v>
      </c>
      <c r="G212"/>
      <c r="H212"/>
      <c r="I212" s="247">
        <v>42339</v>
      </c>
      <c r="J212">
        <v>1.23</v>
      </c>
      <c r="K212"/>
      <c r="L212"/>
      <c r="M212" s="247">
        <v>42339</v>
      </c>
      <c r="N212">
        <v>0.79</v>
      </c>
      <c r="O212"/>
      <c r="P212"/>
      <c r="Q212" s="247">
        <v>42339</v>
      </c>
      <c r="R212">
        <v>0.33750000000000002</v>
      </c>
      <c r="S212"/>
      <c r="T212"/>
      <c r="U212" s="247">
        <v>42339</v>
      </c>
      <c r="V212">
        <v>0.29499999999999998</v>
      </c>
      <c r="W212"/>
      <c r="X212"/>
      <c r="Y212" s="247">
        <v>42309</v>
      </c>
      <c r="Z212">
        <v>3.8930000000000002</v>
      </c>
      <c r="AA212"/>
      <c r="AB212"/>
      <c r="AC212" s="247">
        <v>42339</v>
      </c>
      <c r="AD212">
        <v>1.3111476837020002</v>
      </c>
      <c r="AE212"/>
      <c r="AF212"/>
      <c r="AG212" s="247">
        <v>42339</v>
      </c>
      <c r="AH212">
        <v>6.4225810452764029E-2</v>
      </c>
      <c r="AI212"/>
      <c r="AJ212"/>
      <c r="AK212" s="247">
        <v>42339</v>
      </c>
      <c r="AL212">
        <v>7.1992238240803003E-2</v>
      </c>
      <c r="AM212"/>
      <c r="AN212"/>
      <c r="AO212" s="247">
        <v>42339</v>
      </c>
      <c r="AP212">
        <v>-0.02</v>
      </c>
      <c r="AQ212"/>
      <c r="AR212"/>
      <c r="AS212"/>
      <c r="AT212"/>
      <c r="AU212"/>
      <c r="AW212" s="247">
        <v>42339</v>
      </c>
      <c r="AX212">
        <v>0.315</v>
      </c>
      <c r="AY212"/>
      <c r="BA212" s="247">
        <v>42095</v>
      </c>
      <c r="BB212">
        <v>1.0500000000000001E-2</v>
      </c>
      <c r="BC212"/>
      <c r="BE212" s="247">
        <v>42339</v>
      </c>
      <c r="BF212">
        <v>0.15</v>
      </c>
      <c r="BG212"/>
      <c r="BI212" s="247">
        <v>42339</v>
      </c>
      <c r="BJ212">
        <v>0</v>
      </c>
      <c r="BK212"/>
      <c r="BM212"/>
      <c r="BN212"/>
      <c r="BO212"/>
    </row>
    <row r="213" spans="1:67">
      <c r="A213" s="247">
        <v>42370</v>
      </c>
      <c r="B213">
        <v>0.32500000000000001</v>
      </c>
      <c r="C213"/>
      <c r="D213"/>
      <c r="E213" s="247">
        <v>42370</v>
      </c>
      <c r="F213">
        <v>0.27500000000000002</v>
      </c>
      <c r="G213"/>
      <c r="H213"/>
      <c r="I213" s="247">
        <v>42370</v>
      </c>
      <c r="J213">
        <v>1.575</v>
      </c>
      <c r="K213"/>
      <c r="L213"/>
      <c r="M213" s="247">
        <v>42370</v>
      </c>
      <c r="N213">
        <v>0.95499999999999996</v>
      </c>
      <c r="O213"/>
      <c r="P213"/>
      <c r="Q213" s="247">
        <v>42370</v>
      </c>
      <c r="R213">
        <v>0.4375</v>
      </c>
      <c r="S213"/>
      <c r="T213"/>
      <c r="U213" s="247">
        <v>42370</v>
      </c>
      <c r="V213">
        <v>0.34250000000000003</v>
      </c>
      <c r="W213"/>
      <c r="X213"/>
      <c r="Y213" s="247">
        <v>42339</v>
      </c>
      <c r="Z213">
        <v>3.9620000000000002</v>
      </c>
      <c r="AA213"/>
      <c r="AB213"/>
      <c r="AC213" s="247">
        <v>42370</v>
      </c>
      <c r="AD213">
        <v>1.3105097373040002</v>
      </c>
      <c r="AE213"/>
      <c r="AF213"/>
      <c r="AG213" s="247">
        <v>42370</v>
      </c>
      <c r="AH213">
        <v>6.4236623086236025E-2</v>
      </c>
      <c r="AI213"/>
      <c r="AJ213"/>
      <c r="AK213" s="247">
        <v>42370</v>
      </c>
      <c r="AL213">
        <v>7.1992978925598999E-2</v>
      </c>
      <c r="AM213"/>
      <c r="AN213"/>
      <c r="AO213" s="247">
        <v>42370</v>
      </c>
      <c r="AP213">
        <v>-5.0000000000000001E-3</v>
      </c>
      <c r="AQ213"/>
      <c r="AR213"/>
      <c r="AS213"/>
      <c r="AT213"/>
      <c r="AU213"/>
      <c r="AW213" s="247">
        <v>42370</v>
      </c>
      <c r="AX213">
        <v>0.32500000000000001</v>
      </c>
      <c r="AY213"/>
      <c r="BA213" s="247">
        <v>42125</v>
      </c>
      <c r="BB213">
        <v>1.0500000000000001E-2</v>
      </c>
      <c r="BC213"/>
      <c r="BE213" s="247">
        <v>42370</v>
      </c>
      <c r="BF213">
        <v>0.15</v>
      </c>
      <c r="BG213"/>
      <c r="BI213" s="247">
        <v>42370</v>
      </c>
      <c r="BJ213">
        <v>0</v>
      </c>
      <c r="BK213"/>
      <c r="BM213"/>
      <c r="BN213"/>
      <c r="BO213"/>
    </row>
    <row r="214" spans="1:67">
      <c r="A214" s="247">
        <v>42401</v>
      </c>
      <c r="B214">
        <v>0.3</v>
      </c>
      <c r="C214"/>
      <c r="D214"/>
      <c r="E214" s="247">
        <v>42401</v>
      </c>
      <c r="F214">
        <v>0.25</v>
      </c>
      <c r="G214"/>
      <c r="H214"/>
      <c r="I214" s="247">
        <v>42401</v>
      </c>
      <c r="J214">
        <v>1.4950000000000001</v>
      </c>
      <c r="K214"/>
      <c r="L214"/>
      <c r="M214" s="247">
        <v>42401</v>
      </c>
      <c r="N214">
        <v>0.94499999999999995</v>
      </c>
      <c r="O214"/>
      <c r="P214"/>
      <c r="Q214" s="247">
        <v>42401</v>
      </c>
      <c r="R214">
        <v>0.435</v>
      </c>
      <c r="S214"/>
      <c r="T214"/>
      <c r="U214" s="247">
        <v>42401</v>
      </c>
      <c r="V214">
        <v>0.33750000000000002</v>
      </c>
      <c r="W214"/>
      <c r="X214"/>
      <c r="Y214" s="247">
        <v>42370</v>
      </c>
      <c r="Z214">
        <v>4.1660000000000004</v>
      </c>
      <c r="AA214"/>
      <c r="AB214"/>
      <c r="AC214" s="247">
        <v>42401</v>
      </c>
      <c r="AD214">
        <v>1.309874270571</v>
      </c>
      <c r="AE214"/>
      <c r="AF214"/>
      <c r="AG214" s="247">
        <v>42401</v>
      </c>
      <c r="AH214">
        <v>6.4247435719747031E-2</v>
      </c>
      <c r="AI214"/>
      <c r="AJ214"/>
      <c r="AK214" s="247">
        <v>42401</v>
      </c>
      <c r="AL214">
        <v>7.199371961039501E-2</v>
      </c>
      <c r="AM214"/>
      <c r="AN214"/>
      <c r="AO214" s="247">
        <v>42401</v>
      </c>
      <c r="AP214">
        <v>-5.0000000000000001E-3</v>
      </c>
      <c r="AQ214"/>
      <c r="AR214"/>
      <c r="AS214"/>
      <c r="AT214"/>
      <c r="AU214"/>
      <c r="AW214" s="247">
        <v>42401</v>
      </c>
      <c r="AX214">
        <v>0.3</v>
      </c>
      <c r="AY214"/>
      <c r="BA214" s="247">
        <v>42156</v>
      </c>
      <c r="BB214">
        <v>1.0500000000000001E-2</v>
      </c>
      <c r="BC214"/>
      <c r="BE214" s="247">
        <v>42401</v>
      </c>
      <c r="BF214">
        <v>0.15</v>
      </c>
      <c r="BG214"/>
      <c r="BI214" s="247">
        <v>42401</v>
      </c>
      <c r="BJ214">
        <v>0</v>
      </c>
      <c r="BK214"/>
      <c r="BM214"/>
      <c r="BN214"/>
      <c r="BO214"/>
    </row>
    <row r="215" spans="1:67">
      <c r="A215" s="247">
        <v>42430</v>
      </c>
      <c r="B215">
        <v>0.29799999999999999</v>
      </c>
      <c r="C215"/>
      <c r="D215"/>
      <c r="E215" s="247">
        <v>42430</v>
      </c>
      <c r="F215">
        <v>0.24800000000000003</v>
      </c>
      <c r="G215"/>
      <c r="H215"/>
      <c r="I215" s="247">
        <v>42430</v>
      </c>
      <c r="J215">
        <v>0.89500000000000002</v>
      </c>
      <c r="K215"/>
      <c r="L215"/>
      <c r="M215" s="247">
        <v>42430</v>
      </c>
      <c r="N215">
        <v>0.60250000000000004</v>
      </c>
      <c r="O215"/>
      <c r="P215"/>
      <c r="Q215" s="247">
        <v>42430</v>
      </c>
      <c r="R215">
        <v>0.30249999999999999</v>
      </c>
      <c r="S215"/>
      <c r="T215"/>
      <c r="U215" s="247">
        <v>42430</v>
      </c>
      <c r="V215">
        <v>0.26</v>
      </c>
      <c r="W215"/>
      <c r="X215"/>
      <c r="Y215" s="247">
        <v>42401</v>
      </c>
      <c r="Z215">
        <v>4.0880000000000001</v>
      </c>
      <c r="AA215"/>
      <c r="AB215"/>
      <c r="AC215" s="247">
        <v>42430</v>
      </c>
      <c r="AD215">
        <v>1.309282043604</v>
      </c>
      <c r="AE215"/>
      <c r="AF215"/>
      <c r="AG215" s="247">
        <v>42430</v>
      </c>
      <c r="AH215">
        <v>6.4257550764034013E-2</v>
      </c>
      <c r="AI215"/>
      <c r="AJ215"/>
      <c r="AK215" s="247">
        <v>42430</v>
      </c>
      <c r="AL215">
        <v>7.1994412509074998E-2</v>
      </c>
      <c r="AM215"/>
      <c r="AN215"/>
      <c r="AO215" s="247">
        <v>42430</v>
      </c>
      <c r="AP215">
        <v>-5.0000000000000001E-3</v>
      </c>
      <c r="AQ215"/>
      <c r="AR215"/>
      <c r="AS215"/>
      <c r="AT215"/>
      <c r="AU215"/>
      <c r="AW215" s="247">
        <v>42430</v>
      </c>
      <c r="AX215">
        <v>0.29799999999999999</v>
      </c>
      <c r="AY215"/>
      <c r="BA215" s="247">
        <v>42186</v>
      </c>
      <c r="BB215">
        <v>1.0500000000000001E-2</v>
      </c>
      <c r="BC215"/>
      <c r="BE215" s="247">
        <v>42430</v>
      </c>
      <c r="BF215">
        <v>0.15</v>
      </c>
      <c r="BG215"/>
      <c r="BI215" s="247">
        <v>42430</v>
      </c>
      <c r="BJ215">
        <v>0</v>
      </c>
      <c r="BK215"/>
      <c r="BM215"/>
      <c r="BN215"/>
      <c r="BO215"/>
    </row>
    <row r="216" spans="1:67">
      <c r="A216" s="247">
        <v>42461</v>
      </c>
      <c r="B216">
        <v>0.20300000000000001</v>
      </c>
      <c r="C216"/>
      <c r="D216"/>
      <c r="E216" s="247">
        <v>42461</v>
      </c>
      <c r="F216">
        <v>0.153</v>
      </c>
      <c r="G216"/>
      <c r="H216"/>
      <c r="I216" s="247">
        <v>42461</v>
      </c>
      <c r="J216">
        <v>0.45</v>
      </c>
      <c r="K216"/>
      <c r="L216"/>
      <c r="M216" s="247">
        <v>42461</v>
      </c>
      <c r="N216">
        <v>0.35499999999999998</v>
      </c>
      <c r="O216"/>
      <c r="P216"/>
      <c r="Q216" s="247">
        <v>42461</v>
      </c>
      <c r="R216">
        <v>0.19750000000000001</v>
      </c>
      <c r="S216"/>
      <c r="T216"/>
      <c r="U216" s="247">
        <v>42461</v>
      </c>
      <c r="V216">
        <v>0.17749999999999999</v>
      </c>
      <c r="W216"/>
      <c r="X216"/>
      <c r="Y216" s="247">
        <v>42430</v>
      </c>
      <c r="Z216">
        <v>3.9870000000000001</v>
      </c>
      <c r="AA216"/>
      <c r="AB216"/>
      <c r="AC216" s="247">
        <v>42461</v>
      </c>
      <c r="AD216">
        <v>1.3086513667880002</v>
      </c>
      <c r="AE216"/>
      <c r="AF216"/>
      <c r="AG216" s="247">
        <v>42461</v>
      </c>
      <c r="AH216">
        <v>6.4268363397620015E-2</v>
      </c>
      <c r="AI216"/>
      <c r="AJ216"/>
      <c r="AK216" s="247">
        <v>42461</v>
      </c>
      <c r="AL216">
        <v>7.1995153193871023E-2</v>
      </c>
      <c r="AM216"/>
      <c r="AN216"/>
      <c r="AO216" s="247">
        <v>42461</v>
      </c>
      <c r="AP216">
        <v>-0.05</v>
      </c>
      <c r="AQ216"/>
      <c r="AR216"/>
      <c r="AS216"/>
      <c r="AT216"/>
      <c r="AU216"/>
      <c r="AW216" s="247">
        <v>42461</v>
      </c>
      <c r="AX216">
        <v>0.20300000000000001</v>
      </c>
      <c r="AY216"/>
      <c r="BA216" s="247">
        <v>42217</v>
      </c>
      <c r="BB216">
        <v>1.0500000000000001E-2</v>
      </c>
      <c r="BC216"/>
      <c r="BE216" s="247">
        <v>42461</v>
      </c>
      <c r="BF216">
        <v>0.15</v>
      </c>
      <c r="BG216"/>
      <c r="BI216" s="247">
        <v>42461</v>
      </c>
      <c r="BJ216">
        <v>0</v>
      </c>
      <c r="BK216"/>
      <c r="BM216"/>
      <c r="BN216"/>
      <c r="BO216"/>
    </row>
    <row r="217" spans="1:67">
      <c r="A217" s="247">
        <v>42491</v>
      </c>
      <c r="B217">
        <v>0</v>
      </c>
      <c r="C217"/>
      <c r="D217"/>
      <c r="E217" s="247">
        <v>42491</v>
      </c>
      <c r="F217">
        <v>0</v>
      </c>
      <c r="G217"/>
      <c r="H217"/>
      <c r="I217" s="247">
        <v>42491</v>
      </c>
      <c r="J217">
        <v>0.36499999999999999</v>
      </c>
      <c r="K217"/>
      <c r="L217"/>
      <c r="M217" s="247">
        <v>42491</v>
      </c>
      <c r="N217">
        <v>0.28749999999999998</v>
      </c>
      <c r="O217"/>
      <c r="P217"/>
      <c r="Q217" s="247">
        <v>42491</v>
      </c>
      <c r="R217">
        <v>0.17249999999999999</v>
      </c>
      <c r="S217"/>
      <c r="T217"/>
      <c r="U217" s="247">
        <v>42491</v>
      </c>
      <c r="V217">
        <v>0.16250000000000001</v>
      </c>
      <c r="W217"/>
      <c r="X217"/>
      <c r="Y217" s="247">
        <v>42461</v>
      </c>
      <c r="Z217">
        <v>3.8860000000000001</v>
      </c>
      <c r="AA217"/>
      <c r="AB217"/>
      <c r="AC217" s="247">
        <v>42491</v>
      </c>
      <c r="AD217">
        <v>1.3080433861360004</v>
      </c>
      <c r="AE217"/>
      <c r="AF217"/>
      <c r="AG217" s="247">
        <v>42491</v>
      </c>
      <c r="AH217">
        <v>6.4278827236611019E-2</v>
      </c>
      <c r="AI217"/>
      <c r="AJ217"/>
      <c r="AK217" s="247">
        <v>42491</v>
      </c>
      <c r="AL217">
        <v>7.1995869985609015E-2</v>
      </c>
      <c r="AM217"/>
      <c r="AN217"/>
      <c r="AO217" s="247">
        <v>42491</v>
      </c>
      <c r="AP217">
        <v>0</v>
      </c>
      <c r="AQ217"/>
      <c r="AR217"/>
      <c r="AS217"/>
      <c r="AT217"/>
      <c r="AU217"/>
      <c r="AW217" s="247">
        <v>42491</v>
      </c>
      <c r="AX217">
        <v>0</v>
      </c>
      <c r="AY217"/>
      <c r="BA217" s="247">
        <v>42248</v>
      </c>
      <c r="BB217">
        <v>1.0500000000000001E-2</v>
      </c>
      <c r="BC217"/>
      <c r="BE217" s="247">
        <v>42491</v>
      </c>
      <c r="BF217">
        <v>0.15</v>
      </c>
      <c r="BG217"/>
      <c r="BI217" s="247">
        <v>42491</v>
      </c>
      <c r="BJ217">
        <v>0</v>
      </c>
      <c r="BK217"/>
      <c r="BM217"/>
      <c r="BN217"/>
      <c r="BO217"/>
    </row>
    <row r="218" spans="1:67">
      <c r="A218" s="247">
        <v>42522</v>
      </c>
      <c r="B218">
        <v>0</v>
      </c>
      <c r="C218"/>
      <c r="D218"/>
      <c r="E218" s="247">
        <v>42522</v>
      </c>
      <c r="F218">
        <v>0</v>
      </c>
      <c r="G218"/>
      <c r="H218"/>
      <c r="I218" s="247">
        <v>42522</v>
      </c>
      <c r="J218">
        <v>0.35499999999999998</v>
      </c>
      <c r="K218"/>
      <c r="L218"/>
      <c r="M218" s="247">
        <v>42522</v>
      </c>
      <c r="N218">
        <v>0.28749999999999998</v>
      </c>
      <c r="O218"/>
      <c r="P218"/>
      <c r="Q218" s="247">
        <v>42522</v>
      </c>
      <c r="R218">
        <v>0.17249999999999999</v>
      </c>
      <c r="S218"/>
      <c r="T218"/>
      <c r="U218" s="247">
        <v>42522</v>
      </c>
      <c r="V218">
        <v>0.16250000000000001</v>
      </c>
      <c r="W218"/>
      <c r="X218"/>
      <c r="Y218" s="247">
        <v>42491</v>
      </c>
      <c r="Z218">
        <v>3.8890000000000002</v>
      </c>
      <c r="AA218"/>
      <c r="AB218"/>
      <c r="AC218" s="247">
        <v>42522</v>
      </c>
      <c r="AD218">
        <v>1.307417566407</v>
      </c>
      <c r="AE218"/>
      <c r="AF218"/>
      <c r="AG218" s="247">
        <v>42522</v>
      </c>
      <c r="AH218">
        <v>6.4289639870273002E-2</v>
      </c>
      <c r="AI218"/>
      <c r="AJ218"/>
      <c r="AK218" s="247">
        <v>42522</v>
      </c>
      <c r="AL218">
        <v>7.1996610670406011E-2</v>
      </c>
      <c r="AM218"/>
      <c r="AN218"/>
      <c r="AO218" s="247">
        <v>42522</v>
      </c>
      <c r="AP218">
        <v>0</v>
      </c>
      <c r="AQ218"/>
      <c r="AR218"/>
      <c r="AS218"/>
      <c r="AT218"/>
      <c r="AU218"/>
      <c r="AW218" s="247">
        <v>42522</v>
      </c>
      <c r="AX218">
        <v>0</v>
      </c>
      <c r="AY218"/>
      <c r="BA218" s="247">
        <v>42278</v>
      </c>
      <c r="BB218">
        <v>1.0500000000000001E-2</v>
      </c>
      <c r="BC218"/>
      <c r="BE218" s="247">
        <v>42522</v>
      </c>
      <c r="BF218">
        <v>0.15</v>
      </c>
      <c r="BG218"/>
      <c r="BI218" s="247">
        <v>42522</v>
      </c>
      <c r="BJ218">
        <v>0</v>
      </c>
      <c r="BK218"/>
      <c r="BM218"/>
      <c r="BN218"/>
      <c r="BO218"/>
    </row>
    <row r="219" spans="1:67">
      <c r="A219" s="247">
        <v>42552</v>
      </c>
      <c r="B219">
        <v>0</v>
      </c>
      <c r="C219"/>
      <c r="D219"/>
      <c r="E219" s="247">
        <v>42552</v>
      </c>
      <c r="F219">
        <v>0</v>
      </c>
      <c r="G219"/>
      <c r="H219"/>
      <c r="I219" s="247">
        <v>42552</v>
      </c>
      <c r="J219">
        <v>0.39</v>
      </c>
      <c r="K219"/>
      <c r="L219"/>
      <c r="M219" s="247">
        <v>42552</v>
      </c>
      <c r="N219">
        <v>0.3</v>
      </c>
      <c r="O219"/>
      <c r="P219"/>
      <c r="Q219" s="247">
        <v>42552</v>
      </c>
      <c r="R219">
        <v>0.185</v>
      </c>
      <c r="S219"/>
      <c r="T219"/>
      <c r="U219" s="247">
        <v>42552</v>
      </c>
      <c r="V219">
        <v>0.16250000000000001</v>
      </c>
      <c r="W219"/>
      <c r="X219"/>
      <c r="Y219" s="247">
        <v>42522</v>
      </c>
      <c r="Z219">
        <v>3.9319999999999999</v>
      </c>
      <c r="AA219"/>
      <c r="AB219"/>
      <c r="AC219" s="247">
        <v>42552</v>
      </c>
      <c r="AD219">
        <v>1.3068142800190001</v>
      </c>
      <c r="AE219"/>
      <c r="AF219"/>
      <c r="AG219" s="247">
        <v>42552</v>
      </c>
      <c r="AH219">
        <v>6.4300103709338002E-2</v>
      </c>
      <c r="AI219"/>
      <c r="AJ219"/>
      <c r="AK219" s="247">
        <v>42552</v>
      </c>
      <c r="AL219">
        <v>7.1997327462145017E-2</v>
      </c>
      <c r="AM219"/>
      <c r="AN219"/>
      <c r="AO219" s="247">
        <v>42552</v>
      </c>
      <c r="AP219">
        <v>0</v>
      </c>
      <c r="AQ219"/>
      <c r="AR219"/>
      <c r="AS219"/>
      <c r="AT219"/>
      <c r="AU219"/>
      <c r="AW219" s="247">
        <v>42552</v>
      </c>
      <c r="AX219">
        <v>0</v>
      </c>
      <c r="AY219"/>
      <c r="BA219" s="247">
        <v>42309</v>
      </c>
      <c r="BB219">
        <v>0.01</v>
      </c>
      <c r="BC219"/>
      <c r="BE219" s="247">
        <v>42552</v>
      </c>
      <c r="BF219">
        <v>0.15</v>
      </c>
      <c r="BG219"/>
      <c r="BI219" s="247">
        <v>42552</v>
      </c>
      <c r="BJ219">
        <v>0</v>
      </c>
      <c r="BK219"/>
      <c r="BM219"/>
      <c r="BN219"/>
      <c r="BO219"/>
    </row>
    <row r="220" spans="1:67">
      <c r="A220" s="247">
        <v>42583</v>
      </c>
      <c r="B220">
        <v>0</v>
      </c>
      <c r="C220"/>
      <c r="D220"/>
      <c r="E220" s="247">
        <v>42583</v>
      </c>
      <c r="F220">
        <v>0</v>
      </c>
      <c r="G220"/>
      <c r="H220"/>
      <c r="I220" s="247">
        <v>42583</v>
      </c>
      <c r="J220">
        <v>0.45500000000000002</v>
      </c>
      <c r="K220"/>
      <c r="L220"/>
      <c r="M220" s="247">
        <v>42583</v>
      </c>
      <c r="N220">
        <v>0.3</v>
      </c>
      <c r="O220"/>
      <c r="P220"/>
      <c r="Q220" s="247">
        <v>42583</v>
      </c>
      <c r="R220">
        <v>0.185</v>
      </c>
      <c r="S220"/>
      <c r="T220"/>
      <c r="U220" s="247">
        <v>42583</v>
      </c>
      <c r="V220">
        <v>0.16250000000000001</v>
      </c>
      <c r="W220"/>
      <c r="X220"/>
      <c r="Y220" s="247">
        <v>42552</v>
      </c>
      <c r="Z220">
        <v>3.9319999999999999</v>
      </c>
      <c r="AA220"/>
      <c r="AB220"/>
      <c r="AC220" s="247">
        <v>42583</v>
      </c>
      <c r="AD220">
        <v>1.3061933047120002</v>
      </c>
      <c r="AE220"/>
      <c r="AF220"/>
      <c r="AG220" s="247">
        <v>42583</v>
      </c>
      <c r="AH220">
        <v>6.4310916343077007E-2</v>
      </c>
      <c r="AI220"/>
      <c r="AJ220"/>
      <c r="AK220" s="247">
        <v>42583</v>
      </c>
      <c r="AL220">
        <v>7.1998068146942013E-2</v>
      </c>
      <c r="AM220"/>
      <c r="AN220"/>
      <c r="AO220" s="247">
        <v>42583</v>
      </c>
      <c r="AP220">
        <v>0</v>
      </c>
      <c r="AQ220"/>
      <c r="AR220"/>
      <c r="AS220"/>
      <c r="AT220"/>
      <c r="AU220"/>
      <c r="AW220" s="247">
        <v>42583</v>
      </c>
      <c r="AX220">
        <v>0</v>
      </c>
      <c r="AY220"/>
      <c r="BA220" s="247">
        <v>42339</v>
      </c>
      <c r="BB220">
        <v>0.01</v>
      </c>
      <c r="BC220"/>
      <c r="BE220" s="247">
        <v>42583</v>
      </c>
      <c r="BF220">
        <v>0.15</v>
      </c>
      <c r="BG220"/>
      <c r="BI220" s="247">
        <v>42583</v>
      </c>
      <c r="BJ220">
        <v>0</v>
      </c>
      <c r="BK220"/>
      <c r="BM220"/>
      <c r="BN220"/>
      <c r="BO220"/>
    </row>
    <row r="221" spans="1:67">
      <c r="A221" s="247">
        <v>42614</v>
      </c>
      <c r="B221">
        <v>0</v>
      </c>
      <c r="C221"/>
      <c r="D221"/>
      <c r="E221" s="247">
        <v>42614</v>
      </c>
      <c r="F221">
        <v>0</v>
      </c>
      <c r="G221"/>
      <c r="H221"/>
      <c r="I221" s="247">
        <v>42614</v>
      </c>
      <c r="J221">
        <v>0.35499999999999998</v>
      </c>
      <c r="K221"/>
      <c r="L221"/>
      <c r="M221" s="247">
        <v>42614</v>
      </c>
      <c r="N221">
        <v>0.28999999999999998</v>
      </c>
      <c r="O221"/>
      <c r="P221"/>
      <c r="Q221" s="247">
        <v>42614</v>
      </c>
      <c r="R221">
        <v>0.16250000000000001</v>
      </c>
      <c r="S221"/>
      <c r="T221"/>
      <c r="U221" s="247">
        <v>42614</v>
      </c>
      <c r="V221">
        <v>0.16250000000000001</v>
      </c>
      <c r="W221"/>
      <c r="X221"/>
      <c r="Y221" s="247">
        <v>42583</v>
      </c>
      <c r="Z221">
        <v>3.9769999999999999</v>
      </c>
      <c r="AA221"/>
      <c r="AB221"/>
      <c r="AC221" s="247">
        <v>42614</v>
      </c>
      <c r="AD221">
        <v>1.3055747865040002</v>
      </c>
      <c r="AE221"/>
      <c r="AF221"/>
      <c r="AG221" s="247">
        <v>42614</v>
      </c>
      <c r="AH221">
        <v>6.4321728976854009E-2</v>
      </c>
      <c r="AI221"/>
      <c r="AJ221"/>
      <c r="AK221" s="247">
        <v>42614</v>
      </c>
      <c r="AL221">
        <v>7.1998808831738023E-2</v>
      </c>
      <c r="AM221"/>
      <c r="AN221"/>
      <c r="AO221" s="247">
        <v>42614</v>
      </c>
      <c r="AP221">
        <v>0</v>
      </c>
      <c r="AQ221"/>
      <c r="AR221"/>
      <c r="AS221"/>
      <c r="AT221"/>
      <c r="AU221"/>
      <c r="AW221" s="247">
        <v>42614</v>
      </c>
      <c r="AX221">
        <v>0</v>
      </c>
      <c r="AY221"/>
      <c r="BA221" s="247">
        <v>42370</v>
      </c>
      <c r="BB221">
        <v>0.01</v>
      </c>
      <c r="BC221"/>
      <c r="BE221" s="247">
        <v>42614</v>
      </c>
      <c r="BF221">
        <v>0.15</v>
      </c>
      <c r="BG221"/>
      <c r="BI221" s="247">
        <v>42614</v>
      </c>
      <c r="BJ221">
        <v>0</v>
      </c>
      <c r="BK221"/>
      <c r="BM221"/>
      <c r="BN221"/>
      <c r="BO221"/>
    </row>
    <row r="222" spans="1:67">
      <c r="A222" s="247">
        <v>42644</v>
      </c>
      <c r="B222">
        <v>0</v>
      </c>
      <c r="C222"/>
      <c r="D222"/>
      <c r="E222" s="247">
        <v>42644</v>
      </c>
      <c r="F222">
        <v>0</v>
      </c>
      <c r="G222"/>
      <c r="H222"/>
      <c r="I222" s="247">
        <v>42644</v>
      </c>
      <c r="J222">
        <v>0.42499999999999999</v>
      </c>
      <c r="K222"/>
      <c r="L222"/>
      <c r="M222" s="247">
        <v>42644</v>
      </c>
      <c r="N222">
        <v>0.36249999999999999</v>
      </c>
      <c r="O222"/>
      <c r="P222"/>
      <c r="Q222" s="247">
        <v>42644</v>
      </c>
      <c r="R222">
        <v>0.185</v>
      </c>
      <c r="S222"/>
      <c r="T222"/>
      <c r="U222" s="247">
        <v>42644</v>
      </c>
      <c r="V222">
        <v>0.16500000000000001</v>
      </c>
      <c r="W222"/>
      <c r="X222"/>
      <c r="Y222" s="247">
        <v>42614</v>
      </c>
      <c r="Z222">
        <v>3.9540000000000006</v>
      </c>
      <c r="AA222"/>
      <c r="AB222"/>
      <c r="AC222" s="247">
        <v>42644</v>
      </c>
      <c r="AD222">
        <v>1.3049785569400001</v>
      </c>
      <c r="AE222"/>
      <c r="AF222"/>
      <c r="AG222" s="247">
        <v>42644</v>
      </c>
      <c r="AH222">
        <v>6.4332192816030004E-2</v>
      </c>
      <c r="AI222"/>
      <c r="AJ222"/>
      <c r="AK222" s="247">
        <v>42644</v>
      </c>
      <c r="AL222">
        <v>7.1999525623478E-2</v>
      </c>
      <c r="AM222"/>
      <c r="AN222"/>
      <c r="AO222" s="247">
        <v>42644</v>
      </c>
      <c r="AP222">
        <v>0</v>
      </c>
      <c r="AQ222"/>
      <c r="AR222"/>
      <c r="AS222"/>
      <c r="AT222"/>
      <c r="AU222"/>
      <c r="AW222" s="247">
        <v>42644</v>
      </c>
      <c r="AX222">
        <v>0</v>
      </c>
      <c r="AY222"/>
      <c r="BA222" s="247">
        <v>42401</v>
      </c>
      <c r="BB222">
        <v>0.01</v>
      </c>
      <c r="BC222"/>
      <c r="BE222" s="247">
        <v>42644</v>
      </c>
      <c r="BF222">
        <v>0.15</v>
      </c>
      <c r="BG222"/>
      <c r="BI222" s="247">
        <v>42644</v>
      </c>
      <c r="BJ222">
        <v>0</v>
      </c>
      <c r="BK222"/>
      <c r="BM222"/>
      <c r="BN222"/>
      <c r="BO222"/>
    </row>
    <row r="223" spans="1:67">
      <c r="A223" s="247">
        <v>42675</v>
      </c>
      <c r="B223">
        <v>0</v>
      </c>
      <c r="C223"/>
      <c r="D223"/>
      <c r="E223" s="247">
        <v>42675</v>
      </c>
      <c r="F223">
        <v>0</v>
      </c>
      <c r="G223"/>
      <c r="H223"/>
      <c r="I223" s="247">
        <v>42675</v>
      </c>
      <c r="J223">
        <v>0.72499999999999998</v>
      </c>
      <c r="K223"/>
      <c r="L223"/>
      <c r="M223" s="247">
        <v>42675</v>
      </c>
      <c r="N223">
        <v>0.45500000000000002</v>
      </c>
      <c r="O223"/>
      <c r="P223"/>
      <c r="Q223" s="247">
        <v>42675</v>
      </c>
      <c r="R223">
        <v>0.28749999999999998</v>
      </c>
      <c r="S223"/>
      <c r="T223"/>
      <c r="U223" s="247">
        <v>42675</v>
      </c>
      <c r="V223">
        <v>0.24</v>
      </c>
      <c r="W223"/>
      <c r="X223"/>
      <c r="Y223" s="247">
        <v>42644</v>
      </c>
      <c r="Z223">
        <v>3.9610000000000003</v>
      </c>
      <c r="AA223"/>
      <c r="AB223"/>
      <c r="AC223" s="247">
        <v>42675</v>
      </c>
      <c r="AD223">
        <v>1.3043648642530001</v>
      </c>
      <c r="AE223"/>
      <c r="AF223"/>
      <c r="AG223" s="247">
        <v>42675</v>
      </c>
      <c r="AH223">
        <v>6.4343005449884014E-2</v>
      </c>
      <c r="AI223"/>
      <c r="AJ223"/>
      <c r="AK223" s="247">
        <v>42675</v>
      </c>
      <c r="AL223">
        <v>7.2000266308274996E-2</v>
      </c>
      <c r="AM223"/>
      <c r="AN223"/>
      <c r="AO223" s="247">
        <v>42675</v>
      </c>
      <c r="AP223">
        <v>0</v>
      </c>
      <c r="AQ223"/>
      <c r="AR223"/>
      <c r="AS223"/>
      <c r="AT223"/>
      <c r="AU223"/>
      <c r="AW223" s="247">
        <v>42675</v>
      </c>
      <c r="AX223">
        <v>0</v>
      </c>
      <c r="AY223"/>
      <c r="BA223" s="247">
        <v>42430</v>
      </c>
      <c r="BB223">
        <v>0.01</v>
      </c>
      <c r="BC223"/>
      <c r="BE223" s="247">
        <v>42675</v>
      </c>
      <c r="BF223">
        <v>0.15</v>
      </c>
      <c r="BG223"/>
      <c r="BI223" s="247">
        <v>42675</v>
      </c>
      <c r="BJ223">
        <v>0</v>
      </c>
      <c r="BK223"/>
      <c r="BM223"/>
      <c r="BN223"/>
      <c r="BO223"/>
    </row>
    <row r="224" spans="1:67">
      <c r="A224" s="247">
        <v>42705</v>
      </c>
      <c r="B224">
        <v>0</v>
      </c>
      <c r="C224"/>
      <c r="D224"/>
      <c r="E224" s="247">
        <v>42705</v>
      </c>
      <c r="F224">
        <v>0</v>
      </c>
      <c r="G224"/>
      <c r="H224"/>
      <c r="I224" s="247">
        <v>42705</v>
      </c>
      <c r="J224">
        <v>1.23</v>
      </c>
      <c r="K224"/>
      <c r="L224"/>
      <c r="M224" s="247">
        <v>42705</v>
      </c>
      <c r="N224">
        <v>0.79</v>
      </c>
      <c r="O224"/>
      <c r="P224"/>
      <c r="Q224" s="247">
        <v>42705</v>
      </c>
      <c r="R224">
        <v>0.33750000000000002</v>
      </c>
      <c r="S224"/>
      <c r="T224"/>
      <c r="U224" s="247">
        <v>42705</v>
      </c>
      <c r="V224">
        <v>0.29499999999999998</v>
      </c>
      <c r="W224"/>
      <c r="X224"/>
      <c r="Y224" s="247">
        <v>42675</v>
      </c>
      <c r="Z224">
        <v>4.0049999999999999</v>
      </c>
      <c r="AA224"/>
      <c r="AB224"/>
      <c r="AC224" s="247">
        <v>42705</v>
      </c>
      <c r="AD224">
        <v>1.303773298536</v>
      </c>
      <c r="AE224"/>
      <c r="AF224"/>
      <c r="AG224" s="247">
        <v>42705</v>
      </c>
      <c r="AH224">
        <v>6.4353469289133006E-2</v>
      </c>
      <c r="AI224"/>
      <c r="AJ224"/>
      <c r="AK224" s="247">
        <v>42705</v>
      </c>
      <c r="AL224">
        <v>7.2000983100015001E-2</v>
      </c>
      <c r="AM224"/>
      <c r="AN224"/>
      <c r="AO224" s="247">
        <v>42705</v>
      </c>
      <c r="AP224">
        <v>0</v>
      </c>
      <c r="AQ224"/>
      <c r="AR224"/>
      <c r="AS224"/>
      <c r="AT224"/>
      <c r="AU224"/>
      <c r="AW224" s="247">
        <v>42705</v>
      </c>
      <c r="AX224">
        <v>0</v>
      </c>
      <c r="AY224"/>
      <c r="BA224" s="247">
        <v>42461</v>
      </c>
      <c r="BB224">
        <v>1.0500000000000001E-2</v>
      </c>
      <c r="BC224"/>
      <c r="BE224" s="247">
        <v>42705</v>
      </c>
      <c r="BF224">
        <v>0.15</v>
      </c>
      <c r="BG224"/>
      <c r="BI224" s="247">
        <v>42705</v>
      </c>
      <c r="BJ224">
        <v>0</v>
      </c>
      <c r="BK224"/>
      <c r="BM224"/>
      <c r="BN224"/>
      <c r="BO224"/>
    </row>
    <row r="225" spans="1:67">
      <c r="A225" s="247">
        <v>42736</v>
      </c>
      <c r="B225">
        <v>0</v>
      </c>
      <c r="C225"/>
      <c r="D225"/>
      <c r="E225" s="247">
        <v>42736</v>
      </c>
      <c r="F225">
        <v>0</v>
      </c>
      <c r="G225"/>
      <c r="H225"/>
      <c r="I225" s="247">
        <v>42736</v>
      </c>
      <c r="J225">
        <v>1.575</v>
      </c>
      <c r="K225"/>
      <c r="L225"/>
      <c r="M225" s="247">
        <v>42736</v>
      </c>
      <c r="N225">
        <v>0.95499999999999996</v>
      </c>
      <c r="O225"/>
      <c r="P225"/>
      <c r="Q225" s="247">
        <v>42736</v>
      </c>
      <c r="R225">
        <v>0.4375</v>
      </c>
      <c r="S225"/>
      <c r="T225"/>
      <c r="U225" s="247">
        <v>42736</v>
      </c>
      <c r="V225">
        <v>0.34250000000000003</v>
      </c>
      <c r="W225"/>
      <c r="X225"/>
      <c r="Y225" s="247">
        <v>42705</v>
      </c>
      <c r="Z225">
        <v>4.0710000000000006</v>
      </c>
      <c r="AA225"/>
      <c r="AB225"/>
      <c r="AC225" s="247">
        <v>42736</v>
      </c>
      <c r="AD225">
        <v>1.3031644189690004</v>
      </c>
      <c r="AE225"/>
      <c r="AF225"/>
      <c r="AG225" s="247">
        <v>42736</v>
      </c>
      <c r="AH225">
        <v>6.436428192306301E-2</v>
      </c>
      <c r="AI225"/>
      <c r="AJ225"/>
      <c r="AK225" s="247">
        <v>42736</v>
      </c>
      <c r="AL225">
        <v>7.2001723784811997E-2</v>
      </c>
      <c r="AM225"/>
      <c r="AN225"/>
      <c r="AO225" s="247">
        <v>42736</v>
      </c>
      <c r="AP225">
        <v>0</v>
      </c>
      <c r="AQ225"/>
      <c r="AR225"/>
      <c r="AS225"/>
      <c r="AT225"/>
      <c r="AU225"/>
      <c r="AW225" s="247">
        <v>42736</v>
      </c>
      <c r="AX225">
        <v>0</v>
      </c>
      <c r="AY225"/>
      <c r="BA225" s="247">
        <v>42491</v>
      </c>
      <c r="BB225">
        <v>1.0500000000000001E-2</v>
      </c>
      <c r="BC225"/>
      <c r="BE225" s="247">
        <v>42736</v>
      </c>
      <c r="BF225">
        <v>0.15</v>
      </c>
      <c r="BG225"/>
      <c r="BI225" s="247">
        <v>42736</v>
      </c>
      <c r="BJ225">
        <v>0</v>
      </c>
      <c r="BK225"/>
      <c r="BM225"/>
      <c r="BN225"/>
      <c r="BO225"/>
    </row>
    <row r="226" spans="1:67">
      <c r="A226" s="247">
        <v>42767</v>
      </c>
      <c r="B226">
        <v>0</v>
      </c>
      <c r="C226"/>
      <c r="D226"/>
      <c r="E226" s="247">
        <v>42767</v>
      </c>
      <c r="F226">
        <v>0</v>
      </c>
      <c r="G226"/>
      <c r="H226"/>
      <c r="I226" s="247">
        <v>42767</v>
      </c>
      <c r="J226">
        <v>1.4950000000000001</v>
      </c>
      <c r="K226"/>
      <c r="L226"/>
      <c r="M226" s="247">
        <v>42767</v>
      </c>
      <c r="N226">
        <v>0.94499999999999995</v>
      </c>
      <c r="O226"/>
      <c r="P226"/>
      <c r="Q226" s="247">
        <v>42767</v>
      </c>
      <c r="R226">
        <v>0.435</v>
      </c>
      <c r="S226"/>
      <c r="T226"/>
      <c r="U226" s="247">
        <v>42767</v>
      </c>
      <c r="V226">
        <v>0.33750000000000002</v>
      </c>
      <c r="W226"/>
      <c r="X226"/>
      <c r="Y226" s="247">
        <v>42736</v>
      </c>
      <c r="Z226">
        <v>4.2780000000000005</v>
      </c>
      <c r="AA226"/>
      <c r="AB226"/>
      <c r="AC226" s="247">
        <v>42767</v>
      </c>
      <c r="AD226">
        <v>1.3025579806960002</v>
      </c>
      <c r="AE226"/>
      <c r="AF226"/>
      <c r="AG226" s="247">
        <v>42767</v>
      </c>
      <c r="AH226">
        <v>6.4375094557031998E-2</v>
      </c>
      <c r="AI226"/>
      <c r="AJ226"/>
      <c r="AK226" s="247">
        <v>42767</v>
      </c>
      <c r="AL226">
        <v>7.2002464469610006E-2</v>
      </c>
      <c r="AM226"/>
      <c r="AN226"/>
      <c r="AO226" s="247">
        <v>42767</v>
      </c>
      <c r="AP226">
        <v>0</v>
      </c>
      <c r="AQ226"/>
      <c r="AR226"/>
      <c r="AS226"/>
      <c r="AT226"/>
      <c r="AU226"/>
      <c r="AW226" s="247">
        <v>42767</v>
      </c>
      <c r="AX226">
        <v>0</v>
      </c>
      <c r="AY226"/>
      <c r="BA226" s="247">
        <v>42522</v>
      </c>
      <c r="BB226">
        <v>1.0500000000000001E-2</v>
      </c>
      <c r="BC226"/>
      <c r="BE226" s="247">
        <v>42767</v>
      </c>
      <c r="BF226">
        <v>0.15</v>
      </c>
      <c r="BG226"/>
      <c r="BI226" s="247">
        <v>42767</v>
      </c>
      <c r="BJ226">
        <v>0</v>
      </c>
      <c r="BK226"/>
      <c r="BM226"/>
      <c r="BN226"/>
      <c r="BO226"/>
    </row>
    <row r="227" spans="1:67">
      <c r="A227" s="247">
        <v>42795</v>
      </c>
      <c r="B227">
        <v>0</v>
      </c>
      <c r="C227"/>
      <c r="D227"/>
      <c r="E227" s="247">
        <v>42795</v>
      </c>
      <c r="F227">
        <v>0</v>
      </c>
      <c r="G227"/>
      <c r="H227"/>
      <c r="I227" s="247">
        <v>42795</v>
      </c>
      <c r="J227">
        <v>0.89500000000000002</v>
      </c>
      <c r="K227"/>
      <c r="L227"/>
      <c r="M227" s="247">
        <v>42795</v>
      </c>
      <c r="N227">
        <v>0.60250000000000004</v>
      </c>
      <c r="O227"/>
      <c r="P227"/>
      <c r="Q227" s="247">
        <v>42795</v>
      </c>
      <c r="R227">
        <v>0.30249999999999999</v>
      </c>
      <c r="S227"/>
      <c r="T227"/>
      <c r="U227" s="247">
        <v>42795</v>
      </c>
      <c r="V227">
        <v>0.26</v>
      </c>
      <c r="W227"/>
      <c r="X227"/>
      <c r="Y227" s="247">
        <v>42767</v>
      </c>
      <c r="Z227">
        <v>4.2040000000000006</v>
      </c>
      <c r="AA227"/>
      <c r="AB227"/>
      <c r="AC227" s="247">
        <v>42795</v>
      </c>
      <c r="AD227">
        <v>1.3020123257100003</v>
      </c>
      <c r="AE227"/>
      <c r="AF227"/>
      <c r="AG227" s="247">
        <v>42795</v>
      </c>
      <c r="AH227">
        <v>6.4384860807101013E-2</v>
      </c>
      <c r="AI227"/>
      <c r="AJ227"/>
      <c r="AK227" s="247">
        <v>42795</v>
      </c>
      <c r="AL227">
        <v>7.2003133475234002E-2</v>
      </c>
      <c r="AM227"/>
      <c r="AN227"/>
      <c r="AO227" s="247">
        <v>42795</v>
      </c>
      <c r="AP227">
        <v>0</v>
      </c>
      <c r="AQ227"/>
      <c r="AR227"/>
      <c r="AS227"/>
      <c r="AT227"/>
      <c r="AU227"/>
      <c r="AW227" s="247">
        <v>42795</v>
      </c>
      <c r="AX227">
        <v>0</v>
      </c>
      <c r="AY227"/>
      <c r="BA227" s="247">
        <v>42552</v>
      </c>
      <c r="BB227">
        <v>1.0500000000000001E-2</v>
      </c>
      <c r="BC227"/>
      <c r="BE227" s="247">
        <v>42795</v>
      </c>
      <c r="BF227">
        <v>0.15</v>
      </c>
      <c r="BG227"/>
      <c r="BI227" s="247">
        <v>42795</v>
      </c>
      <c r="BJ227">
        <v>0</v>
      </c>
      <c r="BK227"/>
      <c r="BM227"/>
      <c r="BN227"/>
      <c r="BO227"/>
    </row>
    <row r="228" spans="1:67">
      <c r="A228" s="247">
        <v>42826</v>
      </c>
      <c r="B228">
        <v>0</v>
      </c>
      <c r="C228"/>
      <c r="D228"/>
      <c r="E228" s="247">
        <v>42826</v>
      </c>
      <c r="F228">
        <v>0</v>
      </c>
      <c r="G228"/>
      <c r="H228"/>
      <c r="I228" s="247">
        <v>42826</v>
      </c>
      <c r="J228">
        <v>0.45</v>
      </c>
      <c r="K228"/>
      <c r="L228"/>
      <c r="M228" s="247">
        <v>42826</v>
      </c>
      <c r="N228">
        <v>0.35499999999999998</v>
      </c>
      <c r="O228"/>
      <c r="P228"/>
      <c r="Q228" s="247">
        <v>42826</v>
      </c>
      <c r="R228">
        <v>0.19750000000000001</v>
      </c>
      <c r="S228"/>
      <c r="T228"/>
      <c r="U228" s="247">
        <v>42826</v>
      </c>
      <c r="V228">
        <v>0.17749999999999999</v>
      </c>
      <c r="W228"/>
      <c r="X228"/>
      <c r="Y228" s="247">
        <v>42795</v>
      </c>
      <c r="Z228">
        <v>4.1059999999999999</v>
      </c>
      <c r="AA228"/>
      <c r="AB228"/>
      <c r="AC228" s="247">
        <v>42826</v>
      </c>
      <c r="AD228">
        <v>1.3014105250440002</v>
      </c>
      <c r="AE228"/>
      <c r="AF228"/>
      <c r="AG228" s="247">
        <v>42826</v>
      </c>
      <c r="AH228">
        <v>6.4395673441144011E-2</v>
      </c>
      <c r="AI228"/>
      <c r="AJ228"/>
      <c r="AK228" s="247">
        <v>42826</v>
      </c>
      <c r="AL228">
        <v>7.2003874160033024E-2</v>
      </c>
      <c r="AM228"/>
      <c r="AN228"/>
      <c r="AO228" s="247">
        <v>42826</v>
      </c>
      <c r="AP228">
        <v>0</v>
      </c>
      <c r="AQ228"/>
      <c r="AR228"/>
      <c r="AS228"/>
      <c r="AT228"/>
      <c r="AU228"/>
      <c r="AW228" s="247">
        <v>42826</v>
      </c>
      <c r="AX228">
        <v>0</v>
      </c>
      <c r="AY228"/>
      <c r="BA228" s="247">
        <v>42583</v>
      </c>
      <c r="BB228">
        <v>1.0500000000000001E-2</v>
      </c>
      <c r="BC228"/>
      <c r="BE228" s="247">
        <v>42826</v>
      </c>
      <c r="BF228">
        <v>0.15</v>
      </c>
      <c r="BG228"/>
      <c r="BI228" s="247">
        <v>42826</v>
      </c>
      <c r="BJ228">
        <v>0</v>
      </c>
      <c r="BK228"/>
      <c r="BM228"/>
      <c r="BN228"/>
      <c r="BO228"/>
    </row>
    <row r="229" spans="1:67">
      <c r="A229" s="247">
        <v>42856</v>
      </c>
      <c r="B229">
        <v>0</v>
      </c>
      <c r="C229"/>
      <c r="D229"/>
      <c r="E229" s="247">
        <v>42856</v>
      </c>
      <c r="F229">
        <v>0</v>
      </c>
      <c r="G229"/>
      <c r="H229"/>
      <c r="I229" s="247">
        <v>42856</v>
      </c>
      <c r="J229">
        <v>0.36499999999999999</v>
      </c>
      <c r="K229"/>
      <c r="L229"/>
      <c r="M229" s="247">
        <v>42856</v>
      </c>
      <c r="N229">
        <v>0.28749999999999998</v>
      </c>
      <c r="O229"/>
      <c r="P229"/>
      <c r="Q229" s="247">
        <v>42856</v>
      </c>
      <c r="R229">
        <v>0.17249999999999999</v>
      </c>
      <c r="S229"/>
      <c r="T229"/>
      <c r="U229" s="247">
        <v>42856</v>
      </c>
      <c r="V229">
        <v>0.16250000000000001</v>
      </c>
      <c r="W229"/>
      <c r="X229"/>
      <c r="Y229" s="247">
        <v>42826</v>
      </c>
      <c r="Z229">
        <v>4.008</v>
      </c>
      <c r="AA229"/>
      <c r="AB229"/>
      <c r="AC229" s="247">
        <v>42856</v>
      </c>
      <c r="AD229">
        <v>1.3008304530649999</v>
      </c>
      <c r="AE229"/>
      <c r="AF229"/>
      <c r="AG229" s="247">
        <v>42856</v>
      </c>
      <c r="AH229">
        <v>6.4406137280577008E-2</v>
      </c>
      <c r="AI229"/>
      <c r="AJ229"/>
      <c r="AK229" s="247">
        <v>42856</v>
      </c>
      <c r="AL229">
        <v>7.2004590951773001E-2</v>
      </c>
      <c r="AM229"/>
      <c r="AN229"/>
      <c r="AO229" s="247">
        <v>42856</v>
      </c>
      <c r="AP229">
        <v>0</v>
      </c>
      <c r="AQ229"/>
      <c r="AR229"/>
      <c r="AS229"/>
      <c r="AT229"/>
      <c r="AU229"/>
      <c r="AW229" s="247">
        <v>42856</v>
      </c>
      <c r="AX229">
        <v>0</v>
      </c>
      <c r="AY229"/>
      <c r="BA229" s="247">
        <v>42614</v>
      </c>
      <c r="BB229">
        <v>1.0500000000000001E-2</v>
      </c>
      <c r="BC229"/>
      <c r="BE229" s="247">
        <v>42856</v>
      </c>
      <c r="BF229">
        <v>0.15</v>
      </c>
      <c r="BG229"/>
      <c r="BI229" s="247">
        <v>42856</v>
      </c>
      <c r="BJ229">
        <v>0</v>
      </c>
      <c r="BK229"/>
      <c r="BM229"/>
      <c r="BN229"/>
      <c r="BO229"/>
    </row>
    <row r="230" spans="1:67">
      <c r="A230" s="247">
        <v>42887</v>
      </c>
      <c r="B230">
        <v>0</v>
      </c>
      <c r="C230"/>
      <c r="D230"/>
      <c r="E230" s="247">
        <v>42887</v>
      </c>
      <c r="F230">
        <v>0</v>
      </c>
      <c r="G230"/>
      <c r="H230"/>
      <c r="I230" s="247">
        <v>42887</v>
      </c>
      <c r="J230">
        <v>0.35499999999999998</v>
      </c>
      <c r="K230"/>
      <c r="L230"/>
      <c r="M230" s="247">
        <v>42887</v>
      </c>
      <c r="N230">
        <v>0.28749999999999998</v>
      </c>
      <c r="O230"/>
      <c r="P230"/>
      <c r="Q230" s="247">
        <v>42887</v>
      </c>
      <c r="R230">
        <v>0.17249999999999999</v>
      </c>
      <c r="S230"/>
      <c r="T230"/>
      <c r="U230" s="247">
        <v>42887</v>
      </c>
      <c r="V230">
        <v>0.16250000000000001</v>
      </c>
      <c r="W230"/>
      <c r="X230"/>
      <c r="Y230" s="247">
        <v>42856</v>
      </c>
      <c r="Z230">
        <v>4.0119999999999996</v>
      </c>
      <c r="AA230"/>
      <c r="AB230"/>
      <c r="AC230" s="247">
        <v>42887</v>
      </c>
      <c r="AD230">
        <v>1.3002334352690001</v>
      </c>
      <c r="AE230"/>
      <c r="AF230"/>
      <c r="AG230" s="247">
        <v>42887</v>
      </c>
      <c r="AH230">
        <v>6.4416949914695015E-2</v>
      </c>
      <c r="AI230"/>
      <c r="AJ230"/>
      <c r="AK230" s="247">
        <v>42887</v>
      </c>
      <c r="AL230">
        <v>7.2005331636572009E-2</v>
      </c>
      <c r="AM230"/>
      <c r="AN230"/>
      <c r="AO230" s="247">
        <v>42887</v>
      </c>
      <c r="AP230">
        <v>0</v>
      </c>
      <c r="AQ230"/>
      <c r="AR230"/>
      <c r="AS230"/>
      <c r="AT230"/>
      <c r="AU230"/>
      <c r="AW230" s="247">
        <v>42887</v>
      </c>
      <c r="AX230">
        <v>0</v>
      </c>
      <c r="AY230"/>
      <c r="BA230" s="247">
        <v>42644</v>
      </c>
      <c r="BB230">
        <v>1.0500000000000001E-2</v>
      </c>
      <c r="BC230"/>
      <c r="BE230" s="247">
        <v>42887</v>
      </c>
      <c r="BF230">
        <v>0.15</v>
      </c>
      <c r="BG230"/>
      <c r="BI230" s="247">
        <v>42887</v>
      </c>
      <c r="BJ230">
        <v>0</v>
      </c>
      <c r="BK230"/>
      <c r="BM230"/>
      <c r="BN230"/>
      <c r="BO230"/>
    </row>
    <row r="231" spans="1:67">
      <c r="A231" s="247">
        <v>42917</v>
      </c>
      <c r="B231">
        <v>0</v>
      </c>
      <c r="C231"/>
      <c r="D231"/>
      <c r="E231" s="247">
        <v>42917</v>
      </c>
      <c r="F231">
        <v>0</v>
      </c>
      <c r="G231"/>
      <c r="H231"/>
      <c r="I231" s="247">
        <v>42917</v>
      </c>
      <c r="J231">
        <v>0.39</v>
      </c>
      <c r="K231"/>
      <c r="L231"/>
      <c r="M231" s="247">
        <v>42917</v>
      </c>
      <c r="N231">
        <v>0.3</v>
      </c>
      <c r="O231"/>
      <c r="P231"/>
      <c r="Q231" s="247">
        <v>42917</v>
      </c>
      <c r="R231">
        <v>0.185</v>
      </c>
      <c r="S231"/>
      <c r="T231"/>
      <c r="U231" s="247">
        <v>42917</v>
      </c>
      <c r="V231">
        <v>0.16250000000000001</v>
      </c>
      <c r="W231"/>
      <c r="X231"/>
      <c r="Y231" s="247">
        <v>42887</v>
      </c>
      <c r="Z231">
        <v>4.056</v>
      </c>
      <c r="AA231"/>
      <c r="AB231"/>
      <c r="AC231" s="247">
        <v>42917</v>
      </c>
      <c r="AD231">
        <v>1.299657986036</v>
      </c>
      <c r="AE231"/>
      <c r="AF231"/>
      <c r="AG231" s="247">
        <v>42917</v>
      </c>
      <c r="AH231">
        <v>6.4427413754202009E-2</v>
      </c>
      <c r="AI231"/>
      <c r="AJ231"/>
      <c r="AK231" s="247">
        <v>42917</v>
      </c>
      <c r="AL231">
        <v>7.2006048428312028E-2</v>
      </c>
      <c r="AM231"/>
      <c r="AN231"/>
      <c r="AO231" s="247">
        <v>42917</v>
      </c>
      <c r="AP231">
        <v>0</v>
      </c>
      <c r="AQ231"/>
      <c r="AR231"/>
      <c r="AS231"/>
      <c r="AT231"/>
      <c r="AU231"/>
      <c r="AW231" s="247">
        <v>42917</v>
      </c>
      <c r="AX231">
        <v>0</v>
      </c>
      <c r="AY231"/>
      <c r="BA231" s="247">
        <v>42675</v>
      </c>
      <c r="BB231">
        <v>0.01</v>
      </c>
      <c r="BC231"/>
      <c r="BE231" s="247">
        <v>42917</v>
      </c>
      <c r="BF231">
        <v>0.15</v>
      </c>
      <c r="BG231"/>
      <c r="BI231" s="247">
        <v>42917</v>
      </c>
      <c r="BJ231">
        <v>0</v>
      </c>
      <c r="BK231"/>
      <c r="BM231"/>
      <c r="BN231"/>
      <c r="BO231"/>
    </row>
    <row r="232" spans="1:67">
      <c r="A232" s="247">
        <v>42948</v>
      </c>
      <c r="B232">
        <v>0</v>
      </c>
      <c r="C232"/>
      <c r="D232"/>
      <c r="E232" s="247">
        <v>42948</v>
      </c>
      <c r="F232">
        <v>0</v>
      </c>
      <c r="G232"/>
      <c r="H232"/>
      <c r="I232" s="247">
        <v>42948</v>
      </c>
      <c r="J232">
        <v>0.45500000000000002</v>
      </c>
      <c r="K232"/>
      <c r="L232"/>
      <c r="M232" s="247">
        <v>42948</v>
      </c>
      <c r="N232">
        <v>0.3</v>
      </c>
      <c r="O232"/>
      <c r="P232"/>
      <c r="Q232" s="247">
        <v>42948</v>
      </c>
      <c r="R232">
        <v>0.185</v>
      </c>
      <c r="S232"/>
      <c r="T232"/>
      <c r="U232" s="247">
        <v>42948</v>
      </c>
      <c r="V232">
        <v>0.16250000000000001</v>
      </c>
      <c r="W232"/>
      <c r="X232"/>
      <c r="Y232" s="247">
        <v>42917</v>
      </c>
      <c r="Z232">
        <v>4.056</v>
      </c>
      <c r="AA232"/>
      <c r="AB232"/>
      <c r="AC232" s="247">
        <v>42948</v>
      </c>
      <c r="AD232">
        <v>1.2990657390700002</v>
      </c>
      <c r="AE232"/>
      <c r="AF232"/>
      <c r="AG232" s="247">
        <v>42948</v>
      </c>
      <c r="AH232">
        <v>6.4438226388396011E-2</v>
      </c>
      <c r="AI232"/>
      <c r="AJ232"/>
      <c r="AK232" s="247">
        <v>42948</v>
      </c>
      <c r="AL232">
        <v>7.2006789113111008E-2</v>
      </c>
      <c r="AM232"/>
      <c r="AN232"/>
      <c r="AO232" s="247">
        <v>42948</v>
      </c>
      <c r="AP232">
        <v>0</v>
      </c>
      <c r="AQ232"/>
      <c r="AR232"/>
      <c r="AS232"/>
      <c r="AT232"/>
      <c r="AU232"/>
      <c r="AW232" s="247">
        <v>42948</v>
      </c>
      <c r="AX232">
        <v>0</v>
      </c>
      <c r="AY232"/>
      <c r="BA232" s="247">
        <v>42705</v>
      </c>
      <c r="BB232">
        <v>0.01</v>
      </c>
      <c r="BC232"/>
      <c r="BE232" s="247">
        <v>42948</v>
      </c>
      <c r="BF232">
        <v>0.15</v>
      </c>
      <c r="BG232"/>
      <c r="BI232" s="247">
        <v>42948</v>
      </c>
      <c r="BJ232">
        <v>0</v>
      </c>
      <c r="BK232"/>
      <c r="BM232"/>
      <c r="BN232"/>
      <c r="BO232"/>
    </row>
    <row r="233" spans="1:67">
      <c r="A233" s="247">
        <v>42979</v>
      </c>
      <c r="B233">
        <v>0</v>
      </c>
      <c r="C233"/>
      <c r="D233"/>
      <c r="E233" s="247">
        <v>42979</v>
      </c>
      <c r="F233">
        <v>0</v>
      </c>
      <c r="G233"/>
      <c r="H233"/>
      <c r="I233" s="247">
        <v>42979</v>
      </c>
      <c r="J233">
        <v>0.35499999999999998</v>
      </c>
      <c r="K233"/>
      <c r="L233"/>
      <c r="M233" s="247">
        <v>42979</v>
      </c>
      <c r="N233">
        <v>0.28999999999999998</v>
      </c>
      <c r="O233"/>
      <c r="P233"/>
      <c r="Q233" s="247">
        <v>42979</v>
      </c>
      <c r="R233">
        <v>0.16250000000000001</v>
      </c>
      <c r="S233"/>
      <c r="T233"/>
      <c r="U233" s="247">
        <v>42979</v>
      </c>
      <c r="V233">
        <v>0.16250000000000001</v>
      </c>
      <c r="W233"/>
      <c r="X233"/>
      <c r="Y233" s="247">
        <v>42948</v>
      </c>
      <c r="Z233">
        <v>4.101</v>
      </c>
      <c r="AA233"/>
      <c r="AB233"/>
      <c r="AC233" s="247">
        <v>42979</v>
      </c>
      <c r="AD233">
        <v>1.2984759120440001</v>
      </c>
      <c r="AE233"/>
      <c r="AF233"/>
      <c r="AG233" s="247">
        <v>42979</v>
      </c>
      <c r="AH233">
        <v>6.4449039022630022E-2</v>
      </c>
      <c r="AI233"/>
      <c r="AJ233"/>
      <c r="AK233" s="247">
        <v>42979</v>
      </c>
      <c r="AL233">
        <v>7.200752979791103E-2</v>
      </c>
      <c r="AM233"/>
      <c r="AN233"/>
      <c r="AO233" s="247">
        <v>42979</v>
      </c>
      <c r="AP233">
        <v>0</v>
      </c>
      <c r="AQ233"/>
      <c r="AR233"/>
      <c r="AS233"/>
      <c r="AT233"/>
      <c r="AU233"/>
      <c r="AW233" s="247">
        <v>42979</v>
      </c>
      <c r="AX233">
        <v>0</v>
      </c>
      <c r="AY233"/>
      <c r="BA233" s="247">
        <v>42736</v>
      </c>
      <c r="BB233">
        <v>0.01</v>
      </c>
      <c r="BC233"/>
      <c r="BE233" s="247">
        <v>42979</v>
      </c>
      <c r="BF233">
        <v>0.15</v>
      </c>
      <c r="BG233"/>
      <c r="BI233" s="247">
        <v>42979</v>
      </c>
      <c r="BJ233">
        <v>0</v>
      </c>
      <c r="BK233"/>
      <c r="BM233"/>
      <c r="BN233"/>
      <c r="BO233"/>
    </row>
    <row r="234" spans="1:67">
      <c r="A234" s="247">
        <v>43009</v>
      </c>
      <c r="B234">
        <v>0</v>
      </c>
      <c r="C234"/>
      <c r="D234"/>
      <c r="E234" s="247">
        <v>43009</v>
      </c>
      <c r="F234">
        <v>0</v>
      </c>
      <c r="G234"/>
      <c r="H234"/>
      <c r="I234" s="247">
        <v>43009</v>
      </c>
      <c r="J234">
        <v>0.42499999999999999</v>
      </c>
      <c r="K234"/>
      <c r="L234"/>
      <c r="M234" s="247">
        <v>43009</v>
      </c>
      <c r="N234">
        <v>0.36249999999999999</v>
      </c>
      <c r="O234"/>
      <c r="P234"/>
      <c r="Q234" s="247">
        <v>43009</v>
      </c>
      <c r="R234">
        <v>0.185</v>
      </c>
      <c r="S234"/>
      <c r="T234"/>
      <c r="U234" s="247">
        <v>43009</v>
      </c>
      <c r="V234">
        <v>0.16500000000000001</v>
      </c>
      <c r="W234"/>
      <c r="X234"/>
      <c r="Y234" s="247">
        <v>42979</v>
      </c>
      <c r="Z234">
        <v>4.077</v>
      </c>
      <c r="AA234"/>
      <c r="AB234"/>
      <c r="AC234" s="247">
        <v>43009</v>
      </c>
      <c r="AD234">
        <v>1.2979074129080002</v>
      </c>
      <c r="AE234"/>
      <c r="AF234"/>
      <c r="AG234" s="247">
        <v>43009</v>
      </c>
      <c r="AH234">
        <v>6.4459502862248011E-2</v>
      </c>
      <c r="AI234"/>
      <c r="AJ234"/>
      <c r="AK234" s="247">
        <v>43009</v>
      </c>
      <c r="AL234">
        <v>7.200824658965202E-2</v>
      </c>
      <c r="AM234"/>
      <c r="AN234"/>
      <c r="AO234" s="247">
        <v>43009</v>
      </c>
      <c r="AP234">
        <v>0</v>
      </c>
      <c r="AQ234"/>
      <c r="AR234"/>
      <c r="AS234"/>
      <c r="AT234"/>
      <c r="AU234"/>
      <c r="AW234" s="247">
        <v>43009</v>
      </c>
      <c r="AX234">
        <v>0</v>
      </c>
      <c r="AY234"/>
      <c r="BA234" s="247">
        <v>42767</v>
      </c>
      <c r="BB234">
        <v>0.01</v>
      </c>
      <c r="BC234"/>
      <c r="BE234" s="247">
        <v>43009</v>
      </c>
      <c r="BF234">
        <v>0.15</v>
      </c>
      <c r="BG234"/>
      <c r="BI234" s="247">
        <v>43009</v>
      </c>
      <c r="BJ234">
        <v>0</v>
      </c>
      <c r="BK234"/>
      <c r="BM234"/>
      <c r="BN234"/>
      <c r="BO234"/>
    </row>
    <row r="235" spans="1:67">
      <c r="A235"/>
      <c r="B235"/>
      <c r="C235"/>
      <c r="D235"/>
      <c r="E235"/>
      <c r="F235"/>
      <c r="G235"/>
      <c r="H235"/>
      <c r="I235" s="247">
        <v>43040</v>
      </c>
      <c r="J235">
        <v>0.72499999999999998</v>
      </c>
      <c r="K235"/>
      <c r="L235"/>
      <c r="M235" s="247">
        <v>43040</v>
      </c>
      <c r="N235">
        <v>0.45500000000000002</v>
      </c>
      <c r="O235"/>
      <c r="P235"/>
      <c r="Q235" s="247">
        <v>43040</v>
      </c>
      <c r="R235">
        <v>0.28749999999999998</v>
      </c>
      <c r="S235"/>
      <c r="T235"/>
      <c r="U235" s="247">
        <v>43040</v>
      </c>
      <c r="V235">
        <v>0.24</v>
      </c>
      <c r="W235"/>
      <c r="X235"/>
      <c r="Y235" s="247">
        <v>43009</v>
      </c>
      <c r="Z235">
        <v>4.0830000000000002</v>
      </c>
      <c r="AA235"/>
      <c r="AB235"/>
      <c r="AC235" s="247">
        <v>43040</v>
      </c>
      <c r="AD235">
        <v>1.2973223387460002</v>
      </c>
      <c r="AE235"/>
      <c r="AF235"/>
      <c r="AG235" s="247">
        <v>43040</v>
      </c>
      <c r="AH235">
        <v>6.4470315496558003E-2</v>
      </c>
      <c r="AI235"/>
      <c r="AJ235"/>
      <c r="AK235" s="247">
        <v>43040</v>
      </c>
      <c r="AL235">
        <v>7.2008987274451999E-2</v>
      </c>
      <c r="AM235"/>
      <c r="AN235"/>
      <c r="AO235"/>
      <c r="AP235"/>
      <c r="AQ235"/>
      <c r="AR235"/>
      <c r="AS235"/>
      <c r="AT235"/>
      <c r="AU235"/>
      <c r="AW235"/>
      <c r="AX235"/>
      <c r="AY235"/>
      <c r="BA235" s="247">
        <v>42795</v>
      </c>
      <c r="BB235">
        <v>0</v>
      </c>
      <c r="BC235"/>
      <c r="BE235" s="247">
        <v>43040</v>
      </c>
      <c r="BF235">
        <v>0.15</v>
      </c>
      <c r="BG235"/>
      <c r="BI235"/>
      <c r="BJ235"/>
      <c r="BK235"/>
      <c r="BM235"/>
      <c r="BN235"/>
      <c r="BO235"/>
    </row>
    <row r="236" spans="1:67">
      <c r="A236"/>
      <c r="B236"/>
      <c r="C236"/>
      <c r="D236"/>
      <c r="E236"/>
      <c r="F236"/>
      <c r="G236"/>
      <c r="H236"/>
      <c r="I236" s="247">
        <v>43070</v>
      </c>
      <c r="J236">
        <v>1.23</v>
      </c>
      <c r="K236"/>
      <c r="L236"/>
      <c r="M236" s="247">
        <v>43070</v>
      </c>
      <c r="N236">
        <v>0.79</v>
      </c>
      <c r="O236"/>
      <c r="P236"/>
      <c r="Q236" s="247">
        <v>43070</v>
      </c>
      <c r="R236">
        <v>0.33750000000000002</v>
      </c>
      <c r="S236"/>
      <c r="T236"/>
      <c r="U236" s="247">
        <v>43070</v>
      </c>
      <c r="V236">
        <v>0.29499999999999998</v>
      </c>
      <c r="W236"/>
      <c r="X236"/>
      <c r="Y236" s="247">
        <v>43040</v>
      </c>
      <c r="Z236">
        <v>4.1219999999999999</v>
      </c>
      <c r="AA236"/>
      <c r="AB236"/>
      <c r="AC236" s="247">
        <v>43070</v>
      </c>
      <c r="AD236">
        <v>1.296758433443</v>
      </c>
      <c r="AE236"/>
      <c r="AF236"/>
      <c r="AG236" s="247">
        <v>43070</v>
      </c>
      <c r="AH236">
        <v>6.4480779336250016E-2</v>
      </c>
      <c r="AI236"/>
      <c r="AJ236"/>
      <c r="AK236" s="247">
        <v>43070</v>
      </c>
      <c r="AL236">
        <v>7.2009704066193017E-2</v>
      </c>
      <c r="AM236"/>
      <c r="AN236"/>
      <c r="AO236"/>
      <c r="AP236"/>
      <c r="AQ236"/>
      <c r="AR236"/>
      <c r="AS236"/>
      <c r="AT236"/>
      <c r="AU236"/>
      <c r="AW236"/>
      <c r="AX236"/>
      <c r="AY236"/>
      <c r="BA236" s="247">
        <v>42826</v>
      </c>
      <c r="BB236">
        <v>0</v>
      </c>
      <c r="BC236"/>
      <c r="BE236" s="247">
        <v>43070</v>
      </c>
      <c r="BF236">
        <v>0.15</v>
      </c>
      <c r="BG236"/>
      <c r="BI236"/>
      <c r="BJ236"/>
      <c r="BK236"/>
      <c r="BM236"/>
      <c r="BN236"/>
      <c r="BO236"/>
    </row>
    <row r="237" spans="1:67">
      <c r="A237"/>
      <c r="B237"/>
      <c r="C237"/>
      <c r="D237"/>
      <c r="E237"/>
      <c r="F237"/>
      <c r="G237"/>
      <c r="H237"/>
      <c r="I237" s="247">
        <v>43101</v>
      </c>
      <c r="J237">
        <v>1.575</v>
      </c>
      <c r="K237"/>
      <c r="L237"/>
      <c r="M237" s="247">
        <v>43101</v>
      </c>
      <c r="N237">
        <v>0.95499999999999996</v>
      </c>
      <c r="O237"/>
      <c r="P237"/>
      <c r="Q237" s="247">
        <v>43101</v>
      </c>
      <c r="R237">
        <v>0.4375</v>
      </c>
      <c r="S237"/>
      <c r="T237"/>
      <c r="U237" s="247">
        <v>43101</v>
      </c>
      <c r="V237">
        <v>0.34250000000000003</v>
      </c>
      <c r="W237"/>
      <c r="X237"/>
      <c r="Y237" s="247">
        <v>43070</v>
      </c>
      <c r="Z237">
        <v>4.1849999999999996</v>
      </c>
      <c r="AA237"/>
      <c r="AB237"/>
      <c r="AC237" s="247">
        <v>43101</v>
      </c>
      <c r="AD237">
        <v>1.2961781003620005</v>
      </c>
      <c r="AE237"/>
      <c r="AF237"/>
      <c r="AG237" s="247">
        <v>43101</v>
      </c>
      <c r="AH237">
        <v>6.4491591970635018E-2</v>
      </c>
      <c r="AI237"/>
      <c r="AJ237"/>
      <c r="AK237" s="247">
        <v>43101</v>
      </c>
      <c r="AL237">
        <v>7.2010444751000005E-2</v>
      </c>
      <c r="AM237"/>
      <c r="AN237"/>
      <c r="AO237"/>
      <c r="AP237"/>
      <c r="AQ237"/>
      <c r="AR237"/>
      <c r="AS237"/>
      <c r="AT237"/>
      <c r="AU237"/>
      <c r="AW237"/>
      <c r="AX237"/>
      <c r="AY237"/>
      <c r="BA237" s="247">
        <v>42856</v>
      </c>
      <c r="BB237">
        <v>0</v>
      </c>
      <c r="BC237"/>
      <c r="BE237"/>
      <c r="BF237"/>
      <c r="BG237"/>
      <c r="BI237"/>
      <c r="BJ237"/>
      <c r="BK237"/>
      <c r="BM237"/>
      <c r="BN237"/>
      <c r="BO237"/>
    </row>
    <row r="238" spans="1:67">
      <c r="A238"/>
      <c r="B238"/>
      <c r="C238"/>
      <c r="D238"/>
      <c r="E238"/>
      <c r="F238"/>
      <c r="G238"/>
      <c r="H238"/>
      <c r="I238" s="247">
        <v>43132</v>
      </c>
      <c r="J238">
        <v>1.4950000000000001</v>
      </c>
      <c r="K238"/>
      <c r="L238"/>
      <c r="M238" s="247">
        <v>43132</v>
      </c>
      <c r="N238">
        <v>0.94499999999999995</v>
      </c>
      <c r="O238"/>
      <c r="P238"/>
      <c r="Q238" s="247">
        <v>43132</v>
      </c>
      <c r="R238">
        <v>0.435</v>
      </c>
      <c r="S238"/>
      <c r="T238"/>
      <c r="U238" s="247">
        <v>43132</v>
      </c>
      <c r="V238">
        <v>0.33750000000000002</v>
      </c>
      <c r="W238"/>
      <c r="X238"/>
      <c r="Y238" s="247">
        <v>43101</v>
      </c>
      <c r="Z238">
        <v>4.3949999999999996</v>
      </c>
      <c r="AA238"/>
      <c r="AB238"/>
      <c r="AC238" s="247">
        <v>43132</v>
      </c>
      <c r="AD238">
        <v>1.2956001721999999</v>
      </c>
      <c r="AE238"/>
      <c r="AF238"/>
      <c r="AG238" s="247">
        <v>43132</v>
      </c>
      <c r="AH238">
        <v>6.4502404605061014E-2</v>
      </c>
      <c r="AI238"/>
      <c r="AJ238"/>
      <c r="AK238" s="247">
        <v>43132</v>
      </c>
      <c r="AL238">
        <v>7.2011185435794003E-2</v>
      </c>
      <c r="AM238"/>
      <c r="AN238"/>
      <c r="AO238"/>
      <c r="AP238"/>
      <c r="AQ238"/>
      <c r="AR238"/>
      <c r="AS238"/>
      <c r="AT238"/>
      <c r="AU238"/>
      <c r="AW238"/>
      <c r="AX238"/>
      <c r="AY238"/>
      <c r="BA238" s="247">
        <v>42887</v>
      </c>
      <c r="BB238">
        <v>0</v>
      </c>
      <c r="BC238"/>
      <c r="BE238"/>
      <c r="BF238"/>
      <c r="BG238"/>
      <c r="BI238"/>
      <c r="BJ238"/>
      <c r="BK238"/>
      <c r="BM238"/>
      <c r="BN238"/>
      <c r="BO238"/>
    </row>
    <row r="239" spans="1:67">
      <c r="A239"/>
      <c r="B239"/>
      <c r="C239"/>
      <c r="D239"/>
      <c r="E239"/>
      <c r="F239"/>
      <c r="G239"/>
      <c r="H239"/>
      <c r="I239" s="247">
        <v>43160</v>
      </c>
      <c r="J239">
        <v>0.89500000000000002</v>
      </c>
      <c r="K239"/>
      <c r="L239"/>
      <c r="M239" s="247">
        <v>43160</v>
      </c>
      <c r="N239">
        <v>0.60250000000000004</v>
      </c>
      <c r="O239"/>
      <c r="P239"/>
      <c r="Q239" s="247">
        <v>43160</v>
      </c>
      <c r="R239">
        <v>0.30249999999999999</v>
      </c>
      <c r="S239"/>
      <c r="T239"/>
      <c r="U239" s="247">
        <v>43160</v>
      </c>
      <c r="V239">
        <v>0.26</v>
      </c>
      <c r="W239"/>
      <c r="X239"/>
      <c r="Y239" s="247">
        <v>43132</v>
      </c>
      <c r="Z239">
        <v>4.3250000000000002</v>
      </c>
      <c r="AA239"/>
      <c r="AB239"/>
      <c r="AC239" s="247">
        <v>43160</v>
      </c>
      <c r="AD239">
        <v>1.2950802371510002</v>
      </c>
      <c r="AE239"/>
      <c r="AF239"/>
      <c r="AG239" s="247">
        <v>43160</v>
      </c>
      <c r="AH239">
        <v>6.4512170855542006E-2</v>
      </c>
      <c r="AI239"/>
      <c r="AJ239"/>
      <c r="AK239" s="247">
        <v>43160</v>
      </c>
      <c r="AL239">
        <v>7.2011854441419013E-2</v>
      </c>
      <c r="AM239"/>
      <c r="AN239"/>
      <c r="AO239"/>
      <c r="AP239"/>
      <c r="AQ239"/>
      <c r="AR239"/>
      <c r="AS239"/>
      <c r="AT239"/>
      <c r="AU239"/>
      <c r="AW239"/>
      <c r="AX239"/>
      <c r="AY239"/>
      <c r="BA239" s="247">
        <v>42917</v>
      </c>
      <c r="BB239">
        <v>0</v>
      </c>
      <c r="BC239"/>
      <c r="BE239"/>
      <c r="BF239"/>
      <c r="BG239"/>
      <c r="BI239"/>
      <c r="BJ239"/>
      <c r="BK239"/>
      <c r="BM239"/>
      <c r="BN239"/>
      <c r="BO239"/>
    </row>
    <row r="240" spans="1:67">
      <c r="A240"/>
      <c r="B240"/>
      <c r="C240"/>
      <c r="D240"/>
      <c r="E240"/>
      <c r="F240"/>
      <c r="G240"/>
      <c r="H240"/>
      <c r="I240" s="247">
        <v>43191</v>
      </c>
      <c r="J240">
        <v>0.45</v>
      </c>
      <c r="K240"/>
      <c r="L240"/>
      <c r="M240" s="247">
        <v>43191</v>
      </c>
      <c r="N240">
        <v>0.35499999999999998</v>
      </c>
      <c r="O240"/>
      <c r="P240"/>
      <c r="Q240" s="247">
        <v>43191</v>
      </c>
      <c r="R240">
        <v>0.19750000000000001</v>
      </c>
      <c r="S240"/>
      <c r="T240"/>
      <c r="U240" s="247">
        <v>43191</v>
      </c>
      <c r="V240">
        <v>0.17749999999999999</v>
      </c>
      <c r="W240"/>
      <c r="X240"/>
      <c r="Y240" s="247">
        <v>43160</v>
      </c>
      <c r="Z240">
        <v>4.2300000000000004</v>
      </c>
      <c r="AA240"/>
      <c r="AB240"/>
      <c r="AC240" s="247">
        <v>43191</v>
      </c>
      <c r="AD240">
        <v>1.2945068778050002</v>
      </c>
      <c r="AE240"/>
      <c r="AF240"/>
      <c r="AG240" s="247">
        <v>43191</v>
      </c>
      <c r="AH240">
        <v>6.4522983490041014E-2</v>
      </c>
      <c r="AI240"/>
      <c r="AJ240"/>
      <c r="AK240" s="247">
        <v>43191</v>
      </c>
      <c r="AL240">
        <v>7.2012595126219991E-2</v>
      </c>
      <c r="AM240"/>
      <c r="AN240"/>
      <c r="AO240"/>
      <c r="AP240"/>
      <c r="AQ240"/>
      <c r="AR240"/>
      <c r="AS240"/>
      <c r="AT240"/>
      <c r="AU240"/>
      <c r="AW240"/>
      <c r="AX240"/>
      <c r="AY240"/>
      <c r="BA240" s="247">
        <v>42948</v>
      </c>
      <c r="BB240">
        <v>0</v>
      </c>
      <c r="BC240"/>
      <c r="BE240"/>
      <c r="BF240"/>
      <c r="BG240"/>
      <c r="BI240"/>
      <c r="BJ240"/>
      <c r="BK240"/>
      <c r="BM240"/>
      <c r="BN240"/>
      <c r="BO240"/>
    </row>
    <row r="241" spans="1:67">
      <c r="A241"/>
      <c r="B241"/>
      <c r="C241"/>
      <c r="D241"/>
      <c r="E241"/>
      <c r="F241"/>
      <c r="G241"/>
      <c r="H241"/>
      <c r="I241" s="247">
        <v>43221</v>
      </c>
      <c r="J241">
        <v>0.36499999999999999</v>
      </c>
      <c r="K241"/>
      <c r="L241"/>
      <c r="M241" s="247">
        <v>43221</v>
      </c>
      <c r="N241">
        <v>0.28749999999999998</v>
      </c>
      <c r="O241"/>
      <c r="P241"/>
      <c r="Q241" s="247">
        <v>43221</v>
      </c>
      <c r="R241">
        <v>0.17249999999999999</v>
      </c>
      <c r="S241"/>
      <c r="T241"/>
      <c r="U241" s="247">
        <v>43221</v>
      </c>
      <c r="V241">
        <v>0.16250000000000001</v>
      </c>
      <c r="W241"/>
      <c r="X241"/>
      <c r="Y241" s="247">
        <v>43191</v>
      </c>
      <c r="Z241">
        <v>4.1349999999999998</v>
      </c>
      <c r="AA241"/>
      <c r="AB241"/>
      <c r="AC241" s="247">
        <v>43221</v>
      </c>
      <c r="AD241">
        <v>1.2939542954880003</v>
      </c>
      <c r="AE241"/>
      <c r="AF241"/>
      <c r="AG241" s="247">
        <v>43221</v>
      </c>
      <c r="AH241">
        <v>6.4533447329915006E-2</v>
      </c>
      <c r="AI241"/>
      <c r="AJ241"/>
      <c r="AK241" s="247">
        <v>43221</v>
      </c>
      <c r="AL241">
        <v>7.2013311917962022E-2</v>
      </c>
      <c r="AM241"/>
      <c r="AN241"/>
      <c r="AO241"/>
      <c r="AP241"/>
      <c r="AQ241"/>
      <c r="AR241"/>
      <c r="AS241"/>
      <c r="AT241"/>
      <c r="AU241"/>
      <c r="AW241"/>
      <c r="AX241"/>
      <c r="AY241"/>
      <c r="BA241" s="247">
        <v>42979</v>
      </c>
      <c r="BB241">
        <v>0</v>
      </c>
      <c r="BC241"/>
      <c r="BE241"/>
      <c r="BF241"/>
      <c r="BG241"/>
      <c r="BI241"/>
      <c r="BJ241"/>
      <c r="BK241"/>
      <c r="BM241"/>
      <c r="BN241"/>
      <c r="BO241"/>
    </row>
    <row r="242" spans="1:67">
      <c r="A242"/>
      <c r="B242"/>
      <c r="C242"/>
      <c r="D242"/>
      <c r="E242"/>
      <c r="F242"/>
      <c r="G242"/>
      <c r="H242"/>
      <c r="I242" s="247">
        <v>43252</v>
      </c>
      <c r="J242">
        <v>0.35499999999999998</v>
      </c>
      <c r="K242"/>
      <c r="L242"/>
      <c r="M242" s="247">
        <v>43252</v>
      </c>
      <c r="N242">
        <v>0.28749999999999998</v>
      </c>
      <c r="O242"/>
      <c r="P242"/>
      <c r="Q242" s="247">
        <v>43252</v>
      </c>
      <c r="R242">
        <v>0.17249999999999999</v>
      </c>
      <c r="S242"/>
      <c r="T242"/>
      <c r="U242" s="247">
        <v>43252</v>
      </c>
      <c r="V242">
        <v>0.16250000000000001</v>
      </c>
      <c r="W242"/>
      <c r="X242"/>
      <c r="Y242" s="247">
        <v>43221</v>
      </c>
      <c r="Z242">
        <v>4.1399999999999997</v>
      </c>
      <c r="AA242"/>
      <c r="AB242"/>
      <c r="AC242" s="247">
        <v>43252</v>
      </c>
      <c r="AD242">
        <v>1.2933856484920003</v>
      </c>
      <c r="AE242"/>
      <c r="AF242"/>
      <c r="AG242" s="247">
        <v>43252</v>
      </c>
      <c r="AH242">
        <v>6.4544259964490008E-2</v>
      </c>
      <c r="AI242"/>
      <c r="AJ242"/>
      <c r="AK242" s="247">
        <v>43252</v>
      </c>
      <c r="AL242">
        <v>7.2014052602763001E-2</v>
      </c>
      <c r="AM242"/>
      <c r="AN242"/>
      <c r="AO242"/>
      <c r="AP242"/>
      <c r="AQ242"/>
      <c r="AR242"/>
      <c r="AS242"/>
      <c r="AT242"/>
      <c r="AU242"/>
      <c r="AW242"/>
      <c r="AX242"/>
      <c r="AY242"/>
      <c r="BA242" s="247">
        <v>43009</v>
      </c>
      <c r="BB242">
        <v>0</v>
      </c>
      <c r="BC242"/>
      <c r="BE242"/>
      <c r="BF242"/>
      <c r="BG242"/>
      <c r="BI242"/>
      <c r="BJ242"/>
      <c r="BK242"/>
      <c r="BM242"/>
      <c r="BN242"/>
      <c r="BO242"/>
    </row>
    <row r="243" spans="1:67">
      <c r="A243"/>
      <c r="B243"/>
      <c r="C243"/>
      <c r="D243"/>
      <c r="E243"/>
      <c r="F243"/>
      <c r="G243"/>
      <c r="H243"/>
      <c r="I243" s="247">
        <v>43282</v>
      </c>
      <c r="J243">
        <v>0.39</v>
      </c>
      <c r="K243"/>
      <c r="L243"/>
      <c r="M243" s="247">
        <v>43282</v>
      </c>
      <c r="N243">
        <v>0.3</v>
      </c>
      <c r="O243"/>
      <c r="P243"/>
      <c r="Q243" s="247">
        <v>43282</v>
      </c>
      <c r="R243">
        <v>0.185</v>
      </c>
      <c r="S243"/>
      <c r="T243"/>
      <c r="U243" s="247">
        <v>43282</v>
      </c>
      <c r="V243">
        <v>0.16250000000000001</v>
      </c>
      <c r="W243"/>
      <c r="X243"/>
      <c r="Y243" s="247">
        <v>43252</v>
      </c>
      <c r="Z243">
        <v>4.1849999999999996</v>
      </c>
      <c r="AA243"/>
      <c r="AB243"/>
      <c r="AC243" s="247">
        <v>43282</v>
      </c>
      <c r="AD243">
        <v>1.292837620969</v>
      </c>
      <c r="AE243"/>
      <c r="AF243"/>
      <c r="AG243" s="247">
        <v>43282</v>
      </c>
      <c r="AH243">
        <v>6.4554723804439024E-2</v>
      </c>
      <c r="AI243"/>
      <c r="AJ243"/>
      <c r="AK243" s="247">
        <v>43282</v>
      </c>
      <c r="AL243">
        <v>7.2014769394506017E-2</v>
      </c>
      <c r="AM243"/>
      <c r="AN243"/>
      <c r="AO243"/>
      <c r="AP243"/>
      <c r="AQ243"/>
      <c r="AR243"/>
      <c r="AS243"/>
      <c r="AT243"/>
      <c r="AU243"/>
      <c r="AW243"/>
      <c r="AX243"/>
      <c r="AY243"/>
      <c r="BA243" s="247">
        <v>43040</v>
      </c>
      <c r="BB243">
        <v>0</v>
      </c>
      <c r="BC243"/>
      <c r="BE243"/>
      <c r="BF243"/>
      <c r="BG243"/>
      <c r="BI243"/>
      <c r="BJ243"/>
      <c r="BK243"/>
      <c r="BM243"/>
      <c r="BN243"/>
      <c r="BO243"/>
    </row>
    <row r="244" spans="1:67">
      <c r="A244"/>
      <c r="B244"/>
      <c r="C244"/>
      <c r="D244"/>
      <c r="E244"/>
      <c r="F244"/>
      <c r="G244"/>
      <c r="H244"/>
      <c r="I244" s="247">
        <v>43313</v>
      </c>
      <c r="J244">
        <v>0.45500000000000002</v>
      </c>
      <c r="K244"/>
      <c r="L244"/>
      <c r="M244" s="247">
        <v>43313</v>
      </c>
      <c r="N244">
        <v>0.3</v>
      </c>
      <c r="O244"/>
      <c r="P244"/>
      <c r="Q244" s="247">
        <v>43313</v>
      </c>
      <c r="R244">
        <v>0.185</v>
      </c>
      <c r="S244"/>
      <c r="T244"/>
      <c r="U244" s="247">
        <v>43313</v>
      </c>
      <c r="V244">
        <v>0.16250000000000001</v>
      </c>
      <c r="W244"/>
      <c r="X244"/>
      <c r="Y244" s="247">
        <v>43282</v>
      </c>
      <c r="Z244">
        <v>4.1849999999999996</v>
      </c>
      <c r="AA244"/>
      <c r="AB244"/>
      <c r="AC244" s="247">
        <v>43313</v>
      </c>
      <c r="AD244">
        <v>1.2922736748899999</v>
      </c>
      <c r="AE244"/>
      <c r="AF244"/>
      <c r="AG244" s="247">
        <v>43313</v>
      </c>
      <c r="AH244">
        <v>6.4565536439088994E-2</v>
      </c>
      <c r="AI244"/>
      <c r="AJ244"/>
      <c r="AK244" s="247">
        <v>43313</v>
      </c>
      <c r="AL244">
        <v>7.2015510079306996E-2</v>
      </c>
      <c r="AM244"/>
      <c r="AN244"/>
      <c r="AO244"/>
      <c r="AP244"/>
      <c r="AQ244"/>
      <c r="AR244"/>
      <c r="AS244"/>
      <c r="AT244"/>
      <c r="AU244"/>
      <c r="AW244"/>
      <c r="AX244"/>
      <c r="AY244"/>
      <c r="BA244" s="247">
        <v>43070</v>
      </c>
      <c r="BB244">
        <v>0</v>
      </c>
      <c r="BC244"/>
      <c r="BE244"/>
      <c r="BF244"/>
      <c r="BG244"/>
      <c r="BI244"/>
      <c r="BJ244"/>
      <c r="BK244"/>
      <c r="BM244"/>
      <c r="BN244"/>
      <c r="BO244"/>
    </row>
    <row r="245" spans="1:67">
      <c r="A245"/>
      <c r="B245"/>
      <c r="C245"/>
      <c r="D245"/>
      <c r="E245"/>
      <c r="F245"/>
      <c r="G245"/>
      <c r="H245"/>
      <c r="I245" s="247">
        <v>43344</v>
      </c>
      <c r="J245">
        <v>0.35499999999999998</v>
      </c>
      <c r="K245"/>
      <c r="L245"/>
      <c r="M245" s="247">
        <v>43344</v>
      </c>
      <c r="N245">
        <v>0.28999999999999998</v>
      </c>
      <c r="O245"/>
      <c r="P245"/>
      <c r="Q245" s="247">
        <v>43344</v>
      </c>
      <c r="R245">
        <v>0.16250000000000001</v>
      </c>
      <c r="S245"/>
      <c r="T245"/>
      <c r="U245" s="247">
        <v>43344</v>
      </c>
      <c r="V245">
        <v>0.16250000000000001</v>
      </c>
      <c r="W245"/>
      <c r="X245"/>
      <c r="Y245" s="247">
        <v>43313</v>
      </c>
      <c r="Z245">
        <v>4.2300000000000004</v>
      </c>
      <c r="AA245"/>
      <c r="AB245"/>
      <c r="AC245" s="247">
        <v>43344</v>
      </c>
      <c r="AD245">
        <v>1.2917121134530001</v>
      </c>
      <c r="AE245"/>
      <c r="AF245"/>
      <c r="AG245" s="247">
        <v>43344</v>
      </c>
      <c r="AH245">
        <v>6.4576349073780001E-2</v>
      </c>
      <c r="AI245"/>
      <c r="AJ245"/>
      <c r="AK245" s="247">
        <v>43344</v>
      </c>
      <c r="AL245">
        <v>7.201625076410903E-2</v>
      </c>
      <c r="AM245"/>
      <c r="AN245"/>
      <c r="AO245"/>
      <c r="AP245"/>
      <c r="AQ245"/>
      <c r="AR245"/>
      <c r="AS245"/>
      <c r="AT245"/>
      <c r="AU245"/>
      <c r="AW245"/>
      <c r="AX245"/>
      <c r="AY245"/>
      <c r="BA245" s="247">
        <v>43101</v>
      </c>
      <c r="BB245">
        <v>0</v>
      </c>
      <c r="BC245"/>
      <c r="BE245"/>
      <c r="BF245"/>
      <c r="BG245"/>
      <c r="BI245"/>
      <c r="BJ245"/>
      <c r="BK245"/>
      <c r="BM245"/>
      <c r="BN245"/>
      <c r="BO245"/>
    </row>
    <row r="246" spans="1:67">
      <c r="A246"/>
      <c r="B246"/>
      <c r="C246"/>
      <c r="D246"/>
      <c r="E246"/>
      <c r="F246"/>
      <c r="G246"/>
      <c r="H246"/>
      <c r="I246" s="247">
        <v>43374</v>
      </c>
      <c r="J246">
        <v>0.42499999999999999</v>
      </c>
      <c r="K246"/>
      <c r="L246"/>
      <c r="M246" s="247">
        <v>43374</v>
      </c>
      <c r="N246">
        <v>0.36249999999999999</v>
      </c>
      <c r="O246"/>
      <c r="P246"/>
      <c r="Q246" s="247">
        <v>43374</v>
      </c>
      <c r="R246">
        <v>0.185</v>
      </c>
      <c r="S246"/>
      <c r="T246"/>
      <c r="U246" s="247">
        <v>43374</v>
      </c>
      <c r="V246">
        <v>0.16500000000000001</v>
      </c>
      <c r="W246"/>
      <c r="X246"/>
      <c r="Y246" s="247">
        <v>43344</v>
      </c>
      <c r="Z246">
        <v>4.2050000000000001</v>
      </c>
      <c r="AA246"/>
      <c r="AB246"/>
      <c r="AC246" s="247">
        <v>43374</v>
      </c>
      <c r="AD246">
        <v>1.2911709346550004</v>
      </c>
      <c r="AE246"/>
      <c r="AF246"/>
      <c r="AG246" s="247">
        <v>43374</v>
      </c>
      <c r="AH246">
        <v>6.4586812913839012E-2</v>
      </c>
      <c r="AI246"/>
      <c r="AJ246"/>
      <c r="AK246" s="247">
        <v>43374</v>
      </c>
      <c r="AL246">
        <v>7.2016967555852018E-2</v>
      </c>
      <c r="AM246"/>
      <c r="AN246"/>
      <c r="AO246"/>
      <c r="AP246"/>
      <c r="AQ246"/>
      <c r="AR246"/>
      <c r="AS246"/>
      <c r="AT246"/>
      <c r="AU246"/>
      <c r="AW246"/>
      <c r="AX246"/>
      <c r="AY246"/>
      <c r="BA246" s="247">
        <v>43132</v>
      </c>
      <c r="BB246">
        <v>0</v>
      </c>
      <c r="BC246"/>
      <c r="BE246"/>
      <c r="BF246"/>
      <c r="BG246"/>
      <c r="BI246"/>
      <c r="BJ246"/>
      <c r="BK246"/>
      <c r="BM246"/>
      <c r="BN246"/>
      <c r="BO246"/>
    </row>
    <row r="247" spans="1:67">
      <c r="A247"/>
      <c r="B247"/>
      <c r="C247"/>
      <c r="D247"/>
      <c r="E247"/>
      <c r="F247"/>
      <c r="G247"/>
      <c r="H247"/>
      <c r="I247" s="247">
        <v>43405</v>
      </c>
      <c r="J247">
        <v>0.72499999999999998</v>
      </c>
      <c r="K247"/>
      <c r="L247"/>
      <c r="M247" s="247">
        <v>43405</v>
      </c>
      <c r="N247">
        <v>0.45500000000000002</v>
      </c>
      <c r="O247"/>
      <c r="P247"/>
      <c r="Q247" s="247">
        <v>43405</v>
      </c>
      <c r="R247">
        <v>0.28749999999999998</v>
      </c>
      <c r="S247"/>
      <c r="T247"/>
      <c r="U247" s="247">
        <v>43405</v>
      </c>
      <c r="V247">
        <v>0.24</v>
      </c>
      <c r="W247"/>
      <c r="X247"/>
      <c r="Y247" s="247">
        <v>43374</v>
      </c>
      <c r="Z247">
        <v>4.21</v>
      </c>
      <c r="AA247"/>
      <c r="AB247"/>
      <c r="AC247" s="247">
        <v>43405</v>
      </c>
      <c r="AD247">
        <v>1.2906140570840003</v>
      </c>
      <c r="AE247"/>
      <c r="AF247"/>
      <c r="AG247" s="247">
        <v>43405</v>
      </c>
      <c r="AH247">
        <v>6.4597625548606014E-2</v>
      </c>
      <c r="AI247"/>
      <c r="AJ247"/>
      <c r="AK247" s="247">
        <v>43405</v>
      </c>
      <c r="AL247">
        <v>7.2017708240653996E-2</v>
      </c>
      <c r="AM247"/>
      <c r="AN247"/>
      <c r="AO247"/>
      <c r="AP247"/>
      <c r="AQ247"/>
      <c r="AR247"/>
      <c r="AS247"/>
      <c r="AT247"/>
      <c r="AU247"/>
      <c r="AW247"/>
      <c r="AX247"/>
      <c r="AY247"/>
      <c r="BA247" s="247">
        <v>43160</v>
      </c>
      <c r="BB247">
        <v>0</v>
      </c>
      <c r="BC247"/>
      <c r="BE247"/>
      <c r="BF247"/>
      <c r="BG247"/>
      <c r="BI247"/>
      <c r="BJ247"/>
      <c r="BK247"/>
      <c r="BM247"/>
      <c r="BN247"/>
      <c r="BO247"/>
    </row>
    <row r="248" spans="1:67">
      <c r="A248"/>
      <c r="B248"/>
      <c r="C248"/>
      <c r="D248"/>
      <c r="E248"/>
      <c r="F248"/>
      <c r="G248"/>
      <c r="H248"/>
      <c r="I248" s="247">
        <v>43435</v>
      </c>
      <c r="J248">
        <v>1.23</v>
      </c>
      <c r="K248"/>
      <c r="L248"/>
      <c r="M248" s="247">
        <v>43435</v>
      </c>
      <c r="N248">
        <v>0.79</v>
      </c>
      <c r="O248"/>
      <c r="P248"/>
      <c r="Q248" s="247">
        <v>43435</v>
      </c>
      <c r="R248">
        <v>0.33750000000000002</v>
      </c>
      <c r="S248"/>
      <c r="T248"/>
      <c r="U248" s="247">
        <v>43435</v>
      </c>
      <c r="V248">
        <v>0.29499999999999998</v>
      </c>
      <c r="W248"/>
      <c r="X248"/>
      <c r="Y248" s="247">
        <v>43405</v>
      </c>
      <c r="Z248">
        <v>4.2440000000000007</v>
      </c>
      <c r="AA248"/>
      <c r="AB248"/>
      <c r="AC248" s="247">
        <v>43435</v>
      </c>
      <c r="AD248">
        <v>1.2900774056369999</v>
      </c>
      <c r="AE248"/>
      <c r="AF248"/>
      <c r="AG248" s="247">
        <v>43435</v>
      </c>
      <c r="AH248">
        <v>6.4608089388739007E-2</v>
      </c>
      <c r="AI248"/>
      <c r="AJ248"/>
      <c r="AK248" s="247">
        <v>43435</v>
      </c>
      <c r="AL248">
        <v>7.2018425032397013E-2</v>
      </c>
      <c r="AM248"/>
      <c r="AN248"/>
      <c r="AO248"/>
      <c r="AP248"/>
      <c r="AQ248"/>
      <c r="AR248"/>
      <c r="AS248"/>
      <c r="AT248"/>
      <c r="AU248"/>
      <c r="AW248"/>
      <c r="AX248"/>
      <c r="AY248"/>
      <c r="BA248" s="247">
        <v>43191</v>
      </c>
      <c r="BB248">
        <v>0</v>
      </c>
      <c r="BC248"/>
      <c r="BE248"/>
      <c r="BF248"/>
      <c r="BG248"/>
      <c r="BI248"/>
      <c r="BJ248"/>
      <c r="BK248"/>
      <c r="BM248"/>
      <c r="BN248"/>
      <c r="BO248"/>
    </row>
    <row r="249" spans="1:67">
      <c r="A249"/>
      <c r="B249"/>
      <c r="C249"/>
      <c r="D249"/>
      <c r="E249"/>
      <c r="F249"/>
      <c r="G249"/>
      <c r="H249"/>
      <c r="I249" s="247">
        <v>43466</v>
      </c>
      <c r="J249">
        <v>1.575</v>
      </c>
      <c r="K249"/>
      <c r="L249"/>
      <c r="M249" s="247">
        <v>43466</v>
      </c>
      <c r="N249">
        <v>0.95499999999999996</v>
      </c>
      <c r="O249"/>
      <c r="P249"/>
      <c r="Q249" s="247">
        <v>43466</v>
      </c>
      <c r="R249">
        <v>0.4375</v>
      </c>
      <c r="S249"/>
      <c r="T249"/>
      <c r="U249" s="247">
        <v>43466</v>
      </c>
      <c r="V249">
        <v>0.34250000000000003</v>
      </c>
      <c r="W249"/>
      <c r="X249"/>
      <c r="Y249" s="247">
        <v>43435</v>
      </c>
      <c r="Z249">
        <v>4.3040000000000003</v>
      </c>
      <c r="AA249"/>
      <c r="AB249"/>
      <c r="AC249" s="247">
        <v>43466</v>
      </c>
      <c r="AD249">
        <v>1.2895252007519999</v>
      </c>
      <c r="AE249"/>
      <c r="AF249"/>
      <c r="AG249" s="247">
        <v>43466</v>
      </c>
      <c r="AH249">
        <v>6.4618902023581018E-2</v>
      </c>
      <c r="AI249"/>
      <c r="AJ249"/>
      <c r="AK249" s="247">
        <v>43466</v>
      </c>
      <c r="AL249">
        <v>7.2019165717199005E-2</v>
      </c>
      <c r="AM249"/>
      <c r="AN249"/>
      <c r="AO249"/>
      <c r="AP249"/>
      <c r="AQ249"/>
      <c r="AR249"/>
      <c r="AS249"/>
      <c r="AT249"/>
      <c r="AU249"/>
      <c r="AW249"/>
      <c r="AX249"/>
      <c r="AY249"/>
      <c r="BA249" s="247">
        <v>43221</v>
      </c>
      <c r="BB249">
        <v>0</v>
      </c>
      <c r="BC249"/>
      <c r="BE249"/>
      <c r="BF249"/>
      <c r="BG249"/>
      <c r="BI249"/>
      <c r="BJ249"/>
      <c r="BK249"/>
      <c r="BM249"/>
      <c r="BN249"/>
      <c r="BO249"/>
    </row>
    <row r="250" spans="1:67">
      <c r="A250"/>
      <c r="B250"/>
      <c r="C250"/>
      <c r="D250"/>
      <c r="E250"/>
      <c r="F250"/>
      <c r="G250"/>
      <c r="H250"/>
      <c r="I250" s="247">
        <v>43497</v>
      </c>
      <c r="J250">
        <v>1.4950000000000001</v>
      </c>
      <c r="K250"/>
      <c r="L250"/>
      <c r="M250" s="247">
        <v>43497</v>
      </c>
      <c r="N250">
        <v>0.94499999999999995</v>
      </c>
      <c r="O250"/>
      <c r="P250"/>
      <c r="Q250" s="247">
        <v>43497</v>
      </c>
      <c r="R250">
        <v>0.435</v>
      </c>
      <c r="S250"/>
      <c r="T250"/>
      <c r="U250" s="247">
        <v>43497</v>
      </c>
      <c r="V250">
        <v>0.33750000000000002</v>
      </c>
      <c r="W250"/>
      <c r="X250"/>
      <c r="Y250" s="247">
        <v>43466</v>
      </c>
      <c r="Z250">
        <v>4.5170000000000003</v>
      </c>
      <c r="AA250"/>
      <c r="AB250"/>
      <c r="AC250" s="247">
        <v>43497</v>
      </c>
      <c r="AD250">
        <v>1.2889753662590002</v>
      </c>
      <c r="AE250"/>
      <c r="AF250"/>
      <c r="AG250" s="247">
        <v>43497</v>
      </c>
      <c r="AH250">
        <v>6.4629714658463011E-2</v>
      </c>
      <c r="AI250"/>
      <c r="AJ250"/>
      <c r="AK250" s="247">
        <v>43497</v>
      </c>
      <c r="AL250">
        <v>7.201990640200101E-2</v>
      </c>
      <c r="AM250"/>
      <c r="AN250"/>
      <c r="AO250"/>
      <c r="AP250"/>
      <c r="AQ250"/>
      <c r="AR250"/>
      <c r="AS250"/>
      <c r="AT250"/>
      <c r="AU250"/>
      <c r="AW250"/>
      <c r="AX250"/>
      <c r="AY250"/>
      <c r="BA250" s="247">
        <v>43252</v>
      </c>
      <c r="BB250">
        <v>0</v>
      </c>
      <c r="BC250"/>
      <c r="BE250"/>
      <c r="BF250"/>
      <c r="BG250"/>
      <c r="BI250"/>
      <c r="BJ250"/>
      <c r="BK250"/>
      <c r="BM250"/>
      <c r="BN250"/>
      <c r="BO250"/>
    </row>
    <row r="251" spans="1:67">
      <c r="A251"/>
      <c r="B251"/>
      <c r="C251"/>
      <c r="D251"/>
      <c r="E251"/>
      <c r="F251"/>
      <c r="G251"/>
      <c r="H251"/>
      <c r="I251" s="247">
        <v>43525</v>
      </c>
      <c r="J251">
        <v>0.89500000000000002</v>
      </c>
      <c r="K251"/>
      <c r="L251"/>
      <c r="M251" s="247">
        <v>43525</v>
      </c>
      <c r="N251">
        <v>0.60250000000000004</v>
      </c>
      <c r="O251"/>
      <c r="P251"/>
      <c r="Q251" s="247">
        <v>43525</v>
      </c>
      <c r="R251">
        <v>0.30249999999999999</v>
      </c>
      <c r="S251"/>
      <c r="T251"/>
      <c r="U251" s="247">
        <v>43525</v>
      </c>
      <c r="V251">
        <v>0.26</v>
      </c>
      <c r="W251"/>
      <c r="X251"/>
      <c r="Y251" s="247">
        <v>43497</v>
      </c>
      <c r="Z251">
        <v>4.4510000000000005</v>
      </c>
      <c r="AA251"/>
      <c r="AB251"/>
      <c r="AC251" s="247">
        <v>43525</v>
      </c>
      <c r="AD251">
        <v>1.288480776586</v>
      </c>
      <c r="AE251"/>
      <c r="AF251"/>
      <c r="AG251" s="247">
        <v>43525</v>
      </c>
      <c r="AH251">
        <v>6.4639480909357006E-2</v>
      </c>
      <c r="AI251"/>
      <c r="AJ251"/>
      <c r="AK251" s="247">
        <v>43525</v>
      </c>
      <c r="AL251">
        <v>7.2020575407629017E-2</v>
      </c>
      <c r="AM251"/>
      <c r="AN251"/>
      <c r="AO251"/>
      <c r="AP251"/>
      <c r="AQ251"/>
      <c r="AR251"/>
      <c r="AS251"/>
      <c r="AT251"/>
      <c r="AU251"/>
      <c r="AW251"/>
      <c r="AX251"/>
      <c r="AY251"/>
      <c r="BA251" s="247">
        <v>43282</v>
      </c>
      <c r="BB251">
        <v>0</v>
      </c>
      <c r="BC251"/>
      <c r="BE251"/>
      <c r="BF251"/>
      <c r="BG251"/>
      <c r="BI251"/>
      <c r="BJ251"/>
      <c r="BK251"/>
      <c r="BM251"/>
      <c r="BN251"/>
      <c r="BO251"/>
    </row>
    <row r="252" spans="1:67">
      <c r="A252"/>
      <c r="B252"/>
      <c r="C252"/>
      <c r="D252"/>
      <c r="E252"/>
      <c r="F252"/>
      <c r="G252"/>
      <c r="H252"/>
      <c r="I252" s="247">
        <v>43556</v>
      </c>
      <c r="J252">
        <v>0.45</v>
      </c>
      <c r="K252"/>
      <c r="L252"/>
      <c r="M252" s="247">
        <v>43556</v>
      </c>
      <c r="N252">
        <v>0.35499999999999998</v>
      </c>
      <c r="O252"/>
      <c r="P252"/>
      <c r="Q252" s="247">
        <v>43556</v>
      </c>
      <c r="R252">
        <v>0.19750000000000001</v>
      </c>
      <c r="S252"/>
      <c r="T252"/>
      <c r="U252" s="247">
        <v>43556</v>
      </c>
      <c r="V252">
        <v>0.17749999999999999</v>
      </c>
      <c r="W252"/>
      <c r="X252"/>
      <c r="Y252" s="247">
        <v>43525</v>
      </c>
      <c r="Z252">
        <v>4.3590000000000009</v>
      </c>
      <c r="AA252"/>
      <c r="AB252"/>
      <c r="AC252" s="247">
        <v>43556</v>
      </c>
      <c r="AD252">
        <v>1.2879354456210002</v>
      </c>
      <c r="AE252"/>
      <c r="AF252"/>
      <c r="AG252" s="247">
        <v>43556</v>
      </c>
      <c r="AH252">
        <v>6.465029354431201E-2</v>
      </c>
      <c r="AI252"/>
      <c r="AJ252"/>
      <c r="AK252" s="247">
        <v>43556</v>
      </c>
      <c r="AL252">
        <v>7.2021316092432022E-2</v>
      </c>
      <c r="AM252"/>
      <c r="AN252"/>
      <c r="AO252"/>
      <c r="AP252"/>
      <c r="AQ252"/>
      <c r="AR252"/>
      <c r="AS252"/>
      <c r="AT252"/>
      <c r="AU252"/>
      <c r="AW252"/>
      <c r="AX252"/>
      <c r="AY252"/>
      <c r="BA252" s="247">
        <v>43313</v>
      </c>
      <c r="BB252">
        <v>0</v>
      </c>
      <c r="BC252"/>
      <c r="BE252"/>
      <c r="BF252"/>
      <c r="BG252"/>
      <c r="BI252"/>
      <c r="BJ252"/>
      <c r="BK252"/>
      <c r="BM252"/>
      <c r="BN252"/>
      <c r="BO252"/>
    </row>
    <row r="253" spans="1:67">
      <c r="A253"/>
      <c r="B253"/>
      <c r="C253"/>
      <c r="D253"/>
      <c r="E253"/>
      <c r="F253"/>
      <c r="G253"/>
      <c r="H253"/>
      <c r="I253" s="247">
        <v>43586</v>
      </c>
      <c r="J253">
        <v>0.36499999999999999</v>
      </c>
      <c r="K253"/>
      <c r="L253"/>
      <c r="M253" s="247">
        <v>43586</v>
      </c>
      <c r="N253">
        <v>0.28749999999999998</v>
      </c>
      <c r="O253"/>
      <c r="P253"/>
      <c r="Q253" s="247">
        <v>43586</v>
      </c>
      <c r="R253">
        <v>0.17249999999999999</v>
      </c>
      <c r="S253"/>
      <c r="T253"/>
      <c r="U253" s="247">
        <v>43586</v>
      </c>
      <c r="V253">
        <v>0.16250000000000001</v>
      </c>
      <c r="W253"/>
      <c r="X253"/>
      <c r="Y253" s="247">
        <v>43556</v>
      </c>
      <c r="Z253">
        <v>4.2670000000000003</v>
      </c>
      <c r="AA253"/>
      <c r="AB253"/>
      <c r="AC253" s="247">
        <v>43586</v>
      </c>
      <c r="AD253">
        <v>1.287409955093</v>
      </c>
      <c r="AE253"/>
      <c r="AF253"/>
      <c r="AG253" s="247">
        <v>43586</v>
      </c>
      <c r="AH253">
        <v>6.4660757384628009E-2</v>
      </c>
      <c r="AI253"/>
      <c r="AJ253"/>
      <c r="AK253" s="247">
        <v>43586</v>
      </c>
      <c r="AL253">
        <v>7.2022032884177009E-2</v>
      </c>
      <c r="AM253"/>
      <c r="AN253"/>
      <c r="AO253"/>
      <c r="AP253"/>
      <c r="AQ253"/>
      <c r="AR253"/>
      <c r="AS253"/>
      <c r="AT253"/>
      <c r="AU253"/>
      <c r="AW253"/>
      <c r="AX253"/>
      <c r="AY253"/>
      <c r="BA253" s="247">
        <v>43344</v>
      </c>
      <c r="BB253">
        <v>0</v>
      </c>
      <c r="BC253"/>
      <c r="BE253"/>
      <c r="BF253"/>
      <c r="BG253"/>
      <c r="BI253"/>
      <c r="BJ253"/>
      <c r="BK253"/>
      <c r="BM253"/>
      <c r="BN253"/>
      <c r="BO253"/>
    </row>
    <row r="254" spans="1:67">
      <c r="A254"/>
      <c r="B254"/>
      <c r="C254"/>
      <c r="D254"/>
      <c r="E254"/>
      <c r="F254"/>
      <c r="G254"/>
      <c r="H254"/>
      <c r="I254" s="247">
        <v>43617</v>
      </c>
      <c r="J254">
        <v>0.35499999999999998</v>
      </c>
      <c r="K254"/>
      <c r="L254"/>
      <c r="M254" s="247">
        <v>43617</v>
      </c>
      <c r="N254">
        <v>0.28749999999999998</v>
      </c>
      <c r="O254"/>
      <c r="P254"/>
      <c r="Q254" s="247">
        <v>43617</v>
      </c>
      <c r="R254">
        <v>0.17249999999999999</v>
      </c>
      <c r="S254"/>
      <c r="T254"/>
      <c r="U254" s="247">
        <v>43617</v>
      </c>
      <c r="V254">
        <v>0.16250000000000001</v>
      </c>
      <c r="W254"/>
      <c r="X254"/>
      <c r="Y254" s="247">
        <v>43586</v>
      </c>
      <c r="Z254">
        <v>4.2730000000000006</v>
      </c>
      <c r="AA254"/>
      <c r="AB254"/>
      <c r="AC254" s="247">
        <v>43617</v>
      </c>
      <c r="AD254">
        <v>1.2868692695650001</v>
      </c>
      <c r="AE254"/>
      <c r="AF254"/>
      <c r="AG254" s="247">
        <v>43617</v>
      </c>
      <c r="AH254">
        <v>6.4671570019659022E-2</v>
      </c>
      <c r="AI254"/>
      <c r="AJ254"/>
      <c r="AK254" s="247">
        <v>43617</v>
      </c>
      <c r="AL254">
        <v>7.2022773568979015E-2</v>
      </c>
      <c r="AM254"/>
      <c r="AN254"/>
      <c r="AO254"/>
      <c r="AP254"/>
      <c r="AQ254"/>
      <c r="AR254"/>
      <c r="AS254"/>
      <c r="AT254"/>
      <c r="AU254"/>
      <c r="AW254"/>
      <c r="AX254"/>
      <c r="AY254"/>
      <c r="BA254" s="247">
        <v>43374</v>
      </c>
      <c r="BB254">
        <v>0</v>
      </c>
      <c r="BC254"/>
      <c r="BE254"/>
      <c r="BF254"/>
      <c r="BG254"/>
      <c r="BI254"/>
      <c r="BJ254"/>
      <c r="BK254"/>
      <c r="BM254"/>
      <c r="BN254"/>
      <c r="BO254"/>
    </row>
    <row r="255" spans="1:67">
      <c r="A255"/>
      <c r="B255"/>
      <c r="C255"/>
      <c r="D255"/>
      <c r="E255"/>
      <c r="F255"/>
      <c r="G255"/>
      <c r="H255"/>
      <c r="I255" s="247">
        <v>43647</v>
      </c>
      <c r="J255">
        <v>0.39</v>
      </c>
      <c r="K255"/>
      <c r="L255"/>
      <c r="M255" s="247">
        <v>43647</v>
      </c>
      <c r="N255">
        <v>0.3</v>
      </c>
      <c r="O255"/>
      <c r="P255"/>
      <c r="Q255" s="247">
        <v>43647</v>
      </c>
      <c r="R255">
        <v>0.185</v>
      </c>
      <c r="S255"/>
      <c r="T255"/>
      <c r="U255" s="247">
        <v>43647</v>
      </c>
      <c r="V255">
        <v>0.16250000000000001</v>
      </c>
      <c r="W255"/>
      <c r="X255"/>
      <c r="Y255" s="247">
        <v>43617</v>
      </c>
      <c r="Z255">
        <v>4.3190000000000008</v>
      </c>
      <c r="AA255"/>
      <c r="AB255"/>
      <c r="AC255" s="247">
        <v>43647</v>
      </c>
      <c r="AD255">
        <v>1.286348269366</v>
      </c>
      <c r="AE255"/>
      <c r="AF255"/>
      <c r="AG255" s="247">
        <v>43647</v>
      </c>
      <c r="AH255">
        <v>6.4682033860049018E-2</v>
      </c>
      <c r="AI255"/>
      <c r="AJ255"/>
      <c r="AK255" s="247">
        <v>43647</v>
      </c>
      <c r="AL255">
        <v>7.2023490360725029E-2</v>
      </c>
      <c r="AM255"/>
      <c r="AN255"/>
      <c r="AO255"/>
      <c r="AP255"/>
      <c r="AQ255"/>
      <c r="AR255"/>
      <c r="AS255"/>
      <c r="AT255"/>
      <c r="AU255"/>
      <c r="AW255"/>
      <c r="AX255"/>
      <c r="AY255"/>
      <c r="BA255" s="247">
        <v>43405</v>
      </c>
      <c r="BB255">
        <v>0</v>
      </c>
      <c r="BC255"/>
      <c r="BE255"/>
      <c r="BF255"/>
      <c r="BG255"/>
      <c r="BI255"/>
      <c r="BJ255"/>
      <c r="BK255"/>
      <c r="BM255"/>
      <c r="BN255"/>
      <c r="BO255"/>
    </row>
    <row r="256" spans="1:67">
      <c r="A256"/>
      <c r="B256"/>
      <c r="C256"/>
      <c r="D256"/>
      <c r="E256"/>
      <c r="F256"/>
      <c r="G256"/>
      <c r="H256"/>
      <c r="I256" s="247">
        <v>43678</v>
      </c>
      <c r="J256">
        <v>0.45500000000000002</v>
      </c>
      <c r="K256"/>
      <c r="L256"/>
      <c r="M256" s="247">
        <v>43678</v>
      </c>
      <c r="N256">
        <v>0.3</v>
      </c>
      <c r="O256"/>
      <c r="P256"/>
      <c r="Q256" s="247">
        <v>43678</v>
      </c>
      <c r="R256">
        <v>0.185</v>
      </c>
      <c r="S256"/>
      <c r="T256"/>
      <c r="U256" s="247">
        <v>43678</v>
      </c>
      <c r="V256">
        <v>0.16250000000000001</v>
      </c>
      <c r="W256"/>
      <c r="X256"/>
      <c r="Y256" s="247">
        <v>43647</v>
      </c>
      <c r="Z256">
        <v>4.3190000000000008</v>
      </c>
      <c r="AA256"/>
      <c r="AB256"/>
      <c r="AC256" s="247">
        <v>43678</v>
      </c>
      <c r="AD256">
        <v>1.2858122184370004</v>
      </c>
      <c r="AE256"/>
      <c r="AF256"/>
      <c r="AG256" s="247">
        <v>43678</v>
      </c>
      <c r="AH256">
        <v>6.4692846495157011E-2</v>
      </c>
      <c r="AI256"/>
      <c r="AJ256"/>
      <c r="AK256" s="247">
        <v>43678</v>
      </c>
      <c r="AL256">
        <v>7.2024231045527021E-2</v>
      </c>
      <c r="AM256"/>
      <c r="AN256"/>
      <c r="AO256"/>
      <c r="AP256"/>
      <c r="AQ256"/>
      <c r="AR256"/>
      <c r="AS256"/>
      <c r="AT256"/>
      <c r="AU256"/>
      <c r="AW256"/>
      <c r="AX256"/>
      <c r="AY256"/>
      <c r="BA256" s="247">
        <v>43435</v>
      </c>
      <c r="BB256">
        <v>0</v>
      </c>
      <c r="BC256"/>
      <c r="BE256"/>
      <c r="BF256"/>
      <c r="BG256"/>
      <c r="BI256"/>
      <c r="BJ256"/>
      <c r="BK256"/>
      <c r="BM256"/>
      <c r="BN256"/>
      <c r="BO256"/>
    </row>
    <row r="257" spans="1:67">
      <c r="A257"/>
      <c r="B257"/>
      <c r="C257"/>
      <c r="D257"/>
      <c r="E257"/>
      <c r="F257"/>
      <c r="G257"/>
      <c r="H257"/>
      <c r="I257" s="247">
        <v>43709</v>
      </c>
      <c r="J257">
        <v>0.35499999999999998</v>
      </c>
      <c r="K257"/>
      <c r="L257"/>
      <c r="M257" s="247">
        <v>43709</v>
      </c>
      <c r="N257">
        <v>0.28999999999999998</v>
      </c>
      <c r="O257"/>
      <c r="P257"/>
      <c r="Q257" s="247">
        <v>43709</v>
      </c>
      <c r="R257">
        <v>0.16250000000000001</v>
      </c>
      <c r="S257"/>
      <c r="T257"/>
      <c r="U257" s="247">
        <v>43709</v>
      </c>
      <c r="V257">
        <v>0.16250000000000001</v>
      </c>
      <c r="W257"/>
      <c r="X257"/>
      <c r="Y257" s="247">
        <v>43678</v>
      </c>
      <c r="Z257">
        <v>4.3640000000000008</v>
      </c>
      <c r="AA257"/>
      <c r="AB257"/>
      <c r="AC257" s="247">
        <v>43709</v>
      </c>
      <c r="AD257">
        <v>1.2852785186760003</v>
      </c>
      <c r="AE257"/>
      <c r="AF257"/>
      <c r="AG257" s="247">
        <v>43709</v>
      </c>
      <c r="AH257">
        <v>6.4703659130303001E-2</v>
      </c>
      <c r="AI257"/>
      <c r="AJ257"/>
      <c r="AK257" s="247">
        <v>43709</v>
      </c>
      <c r="AL257">
        <v>7.2024971730331025E-2</v>
      </c>
      <c r="AM257"/>
      <c r="AN257"/>
      <c r="AO257"/>
      <c r="AP257"/>
      <c r="AQ257"/>
      <c r="AR257"/>
      <c r="AS257"/>
      <c r="AT257"/>
      <c r="AU257"/>
      <c r="AW257"/>
      <c r="AX257"/>
      <c r="AY257"/>
      <c r="BA257" s="247">
        <v>43466</v>
      </c>
      <c r="BB257">
        <v>0</v>
      </c>
      <c r="BC257"/>
      <c r="BE257"/>
      <c r="BF257"/>
      <c r="BG257"/>
      <c r="BI257"/>
      <c r="BJ257"/>
      <c r="BK257"/>
      <c r="BM257"/>
      <c r="BN257"/>
      <c r="BO257"/>
    </row>
    <row r="258" spans="1:67">
      <c r="A258"/>
      <c r="B258"/>
      <c r="C258"/>
      <c r="D258"/>
      <c r="E258"/>
      <c r="F258"/>
      <c r="G258"/>
      <c r="H258"/>
      <c r="I258" s="247">
        <v>43739</v>
      </c>
      <c r="J258">
        <v>0.42499999999999999</v>
      </c>
      <c r="K258"/>
      <c r="L258"/>
      <c r="M258" s="247">
        <v>43739</v>
      </c>
      <c r="N258">
        <v>0.36249999999999999</v>
      </c>
      <c r="O258"/>
      <c r="P258"/>
      <c r="Q258" s="247">
        <v>43739</v>
      </c>
      <c r="R258">
        <v>0.185</v>
      </c>
      <c r="S258"/>
      <c r="T258"/>
      <c r="U258" s="247">
        <v>43739</v>
      </c>
      <c r="V258">
        <v>0.16500000000000001</v>
      </c>
      <c r="W258"/>
      <c r="X258"/>
      <c r="Y258" s="247">
        <v>43709</v>
      </c>
      <c r="Z258">
        <v>4.3380000000000001</v>
      </c>
      <c r="AA258"/>
      <c r="AB258"/>
      <c r="AC258" s="247">
        <v>43739</v>
      </c>
      <c r="AD258">
        <v>1.2847642710600002</v>
      </c>
      <c r="AE258"/>
      <c r="AF258"/>
      <c r="AG258" s="247">
        <v>43739</v>
      </c>
      <c r="AH258">
        <v>6.4714122970805005E-2</v>
      </c>
      <c r="AI258"/>
      <c r="AJ258"/>
      <c r="AK258" s="247">
        <v>43739</v>
      </c>
      <c r="AL258">
        <v>7.2025688522077011E-2</v>
      </c>
      <c r="AM258"/>
      <c r="AN258"/>
      <c r="AO258"/>
      <c r="AP258"/>
      <c r="AQ258"/>
      <c r="AR258"/>
      <c r="AS258"/>
      <c r="AT258"/>
      <c r="AU258"/>
      <c r="AW258"/>
      <c r="AX258"/>
      <c r="AY258"/>
      <c r="BA258" s="247">
        <v>43497</v>
      </c>
      <c r="BB258">
        <v>0</v>
      </c>
      <c r="BC258"/>
      <c r="BE258"/>
      <c r="BF258"/>
      <c r="BG258"/>
      <c r="BI258"/>
      <c r="BJ258"/>
      <c r="BK258"/>
      <c r="BM258"/>
      <c r="BN258"/>
      <c r="BO258"/>
    </row>
    <row r="259" spans="1:67">
      <c r="A259"/>
      <c r="B259"/>
      <c r="C259"/>
      <c r="D259"/>
      <c r="E259"/>
      <c r="F259"/>
      <c r="G259"/>
      <c r="H259"/>
      <c r="I259" s="247">
        <v>43770</v>
      </c>
      <c r="J259">
        <v>0.72499999999999998</v>
      </c>
      <c r="K259"/>
      <c r="L259"/>
      <c r="M259" s="247">
        <v>43770</v>
      </c>
      <c r="N259">
        <v>0.45500000000000002</v>
      </c>
      <c r="O259"/>
      <c r="P259"/>
      <c r="Q259" s="247">
        <v>43770</v>
      </c>
      <c r="R259">
        <v>0.28749999999999998</v>
      </c>
      <c r="S259"/>
      <c r="T259"/>
      <c r="U259" s="247">
        <v>43770</v>
      </c>
      <c r="V259">
        <v>0.24</v>
      </c>
      <c r="W259"/>
      <c r="X259"/>
      <c r="Y259" s="247">
        <v>43739</v>
      </c>
      <c r="Z259">
        <v>4.3419999999999996</v>
      </c>
      <c r="AA259"/>
      <c r="AB259"/>
      <c r="AC259" s="247">
        <v>43770</v>
      </c>
      <c r="AD259">
        <v>1.284235189741</v>
      </c>
      <c r="AE259"/>
      <c r="AF259"/>
      <c r="AG259" s="247">
        <v>43770</v>
      </c>
      <c r="AH259">
        <v>6.4724935606027018E-2</v>
      </c>
      <c r="AI259"/>
      <c r="AJ259"/>
      <c r="AK259" s="247">
        <v>43770</v>
      </c>
      <c r="AL259">
        <v>7.2026429206880016E-2</v>
      </c>
      <c r="AM259"/>
      <c r="AN259"/>
      <c r="AO259"/>
      <c r="AP259"/>
      <c r="AQ259"/>
      <c r="AR259"/>
      <c r="AS259"/>
      <c r="AT259"/>
      <c r="AU259"/>
      <c r="AW259"/>
      <c r="AX259"/>
      <c r="AY259"/>
      <c r="BA259" s="247">
        <v>43525</v>
      </c>
      <c r="BB259">
        <v>0</v>
      </c>
      <c r="BC259"/>
      <c r="BE259"/>
      <c r="BF259"/>
      <c r="BG259"/>
      <c r="BI259"/>
      <c r="BJ259"/>
      <c r="BK259"/>
      <c r="BM259"/>
      <c r="BN259"/>
      <c r="BO259"/>
    </row>
    <row r="260" spans="1:67">
      <c r="A260"/>
      <c r="B260"/>
      <c r="C260"/>
      <c r="D260"/>
      <c r="E260"/>
      <c r="F260"/>
      <c r="G260"/>
      <c r="H260"/>
      <c r="I260" s="247">
        <v>43800</v>
      </c>
      <c r="J260">
        <v>1.23</v>
      </c>
      <c r="K260"/>
      <c r="L260"/>
      <c r="M260" s="247">
        <v>43800</v>
      </c>
      <c r="N260">
        <v>0.79</v>
      </c>
      <c r="O260"/>
      <c r="P260"/>
      <c r="Q260" s="247">
        <v>43800</v>
      </c>
      <c r="R260">
        <v>0.33750000000000002</v>
      </c>
      <c r="S260"/>
      <c r="T260"/>
      <c r="U260" s="247">
        <v>43800</v>
      </c>
      <c r="V260">
        <v>0.29499999999999998</v>
      </c>
      <c r="W260"/>
      <c r="X260"/>
      <c r="Y260" s="247">
        <v>43770</v>
      </c>
      <c r="Z260">
        <v>4.3710000000000004</v>
      </c>
      <c r="AA260"/>
      <c r="AB260"/>
      <c r="AC260" s="247">
        <v>43800</v>
      </c>
      <c r="AD260">
        <v>1.283725406449</v>
      </c>
      <c r="AE260"/>
      <c r="AF260"/>
      <c r="AG260" s="247">
        <v>43800</v>
      </c>
      <c r="AH260">
        <v>6.4735399446602018E-2</v>
      </c>
      <c r="AI260"/>
      <c r="AJ260"/>
      <c r="AK260" s="247">
        <v>43800</v>
      </c>
      <c r="AL260">
        <v>7.2027145998626016E-2</v>
      </c>
      <c r="AM260"/>
      <c r="AN260"/>
      <c r="AO260"/>
      <c r="AP260"/>
      <c r="AQ260"/>
      <c r="AR260"/>
      <c r="AS260"/>
      <c r="AT260"/>
      <c r="AU260"/>
      <c r="AW260"/>
      <c r="AX260"/>
      <c r="AY260"/>
      <c r="BA260" s="247">
        <v>43556</v>
      </c>
      <c r="BB260">
        <v>0</v>
      </c>
      <c r="BC260"/>
      <c r="BE260"/>
      <c r="BF260"/>
      <c r="BG260"/>
      <c r="BI260"/>
      <c r="BJ260"/>
      <c r="BK260"/>
      <c r="BM260"/>
      <c r="BN260"/>
      <c r="BO260"/>
    </row>
    <row r="261" spans="1:67">
      <c r="A261"/>
      <c r="B261"/>
      <c r="C261"/>
      <c r="D261"/>
      <c r="E261"/>
      <c r="F261"/>
      <c r="G261"/>
      <c r="H261"/>
      <c r="I261" s="247">
        <v>43831</v>
      </c>
      <c r="J261">
        <v>1.575</v>
      </c>
      <c r="K261"/>
      <c r="L261"/>
      <c r="M261" s="247">
        <v>43831</v>
      </c>
      <c r="N261">
        <v>0.95499999999999996</v>
      </c>
      <c r="O261"/>
      <c r="P261"/>
      <c r="Q261" s="247">
        <v>43831</v>
      </c>
      <c r="R261">
        <v>0.4375</v>
      </c>
      <c r="S261"/>
      <c r="T261"/>
      <c r="U261" s="247">
        <v>43831</v>
      </c>
      <c r="V261">
        <v>0.34250000000000003</v>
      </c>
      <c r="W261"/>
      <c r="X261"/>
      <c r="Y261" s="247">
        <v>43800</v>
      </c>
      <c r="Z261">
        <v>4.4279999999999999</v>
      </c>
      <c r="AA261"/>
      <c r="AB261"/>
      <c r="AC261" s="247">
        <v>43831</v>
      </c>
      <c r="AD261">
        <v>1.2832009329810001</v>
      </c>
      <c r="AE261"/>
      <c r="AF261"/>
      <c r="AG261" s="247">
        <v>43831</v>
      </c>
      <c r="AH261">
        <v>6.4746212081901011E-2</v>
      </c>
      <c r="AI261"/>
      <c r="AJ261"/>
      <c r="AK261" s="247">
        <v>43831</v>
      </c>
      <c r="AL261">
        <v>7.2027886683431006E-2</v>
      </c>
      <c r="AM261"/>
      <c r="AN261"/>
      <c r="AO261"/>
      <c r="AP261"/>
      <c r="AQ261"/>
      <c r="AR261"/>
      <c r="AS261"/>
      <c r="AT261"/>
      <c r="AU261"/>
      <c r="AW261"/>
      <c r="AX261"/>
      <c r="AY261"/>
      <c r="BA261" s="247">
        <v>43586</v>
      </c>
      <c r="BB261">
        <v>0</v>
      </c>
      <c r="BC261"/>
      <c r="BE261"/>
      <c r="BF261"/>
      <c r="BG261"/>
      <c r="BI261"/>
      <c r="BJ261"/>
      <c r="BK261"/>
      <c r="BM261"/>
      <c r="BN261"/>
      <c r="BO261"/>
    </row>
    <row r="262" spans="1:67">
      <c r="A262"/>
      <c r="B262"/>
      <c r="C262"/>
      <c r="D262"/>
      <c r="E262"/>
      <c r="F262"/>
      <c r="G262"/>
      <c r="H262"/>
      <c r="I262" s="247">
        <v>43862</v>
      </c>
      <c r="J262">
        <v>1.4950000000000001</v>
      </c>
      <c r="K262"/>
      <c r="L262"/>
      <c r="M262" s="247">
        <v>43862</v>
      </c>
      <c r="N262">
        <v>0.94499999999999995</v>
      </c>
      <c r="O262"/>
      <c r="P262"/>
      <c r="Q262" s="247">
        <v>43862</v>
      </c>
      <c r="R262">
        <v>0.435</v>
      </c>
      <c r="S262"/>
      <c r="T262"/>
      <c r="U262" s="247">
        <v>43862</v>
      </c>
      <c r="V262">
        <v>0.33750000000000002</v>
      </c>
      <c r="W262"/>
      <c r="X262"/>
      <c r="Y262" s="247">
        <v>43831</v>
      </c>
      <c r="Z262">
        <v>4.6440000000000001</v>
      </c>
      <c r="AA262"/>
      <c r="AB262"/>
      <c r="AC262" s="247">
        <v>43862</v>
      </c>
      <c r="AD262">
        <v>1.2826787971810001</v>
      </c>
      <c r="AE262"/>
      <c r="AF262"/>
      <c r="AG262" s="247">
        <v>43862</v>
      </c>
      <c r="AH262">
        <v>6.4757024717238001E-2</v>
      </c>
      <c r="AI262"/>
      <c r="AJ262"/>
      <c r="AK262" s="247">
        <v>43862</v>
      </c>
      <c r="AL262">
        <v>7.202862736823501E-2</v>
      </c>
      <c r="AM262"/>
      <c r="AN262"/>
      <c r="AO262"/>
      <c r="AP262"/>
      <c r="AQ262"/>
      <c r="AR262"/>
      <c r="AS262"/>
      <c r="AT262"/>
      <c r="AU262"/>
      <c r="AW262"/>
      <c r="AX262"/>
      <c r="AY262"/>
      <c r="BA262" s="247">
        <v>43617</v>
      </c>
      <c r="BB262">
        <v>0</v>
      </c>
      <c r="BC262"/>
      <c r="BE262"/>
      <c r="BF262"/>
      <c r="BG262"/>
      <c r="BI262"/>
      <c r="BJ262"/>
      <c r="BK262"/>
      <c r="BM262"/>
      <c r="BN262"/>
      <c r="BO262"/>
    </row>
    <row r="263" spans="1:67">
      <c r="A263"/>
      <c r="B263"/>
      <c r="C263"/>
      <c r="D263"/>
      <c r="E263"/>
      <c r="F263"/>
      <c r="G263"/>
      <c r="H263"/>
      <c r="I263" s="247">
        <v>43891</v>
      </c>
      <c r="J263">
        <v>0.89500000000000002</v>
      </c>
      <c r="K263"/>
      <c r="L263"/>
      <c r="M263" s="247">
        <v>43891</v>
      </c>
      <c r="N263">
        <v>0.60250000000000004</v>
      </c>
      <c r="O263"/>
      <c r="P263"/>
      <c r="Q263" s="247">
        <v>43891</v>
      </c>
      <c r="R263">
        <v>0.30249999999999999</v>
      </c>
      <c r="S263"/>
      <c r="T263"/>
      <c r="U263" s="247">
        <v>43891</v>
      </c>
      <c r="V263">
        <v>0.26</v>
      </c>
      <c r="W263"/>
      <c r="X263"/>
      <c r="Y263" s="247">
        <v>43862</v>
      </c>
      <c r="Z263">
        <v>4.5819999999999999</v>
      </c>
      <c r="AA263"/>
      <c r="AB263"/>
      <c r="AC263" s="247">
        <v>43891</v>
      </c>
      <c r="AD263">
        <v>1.2821924614780003</v>
      </c>
      <c r="AE263"/>
      <c r="AF263"/>
      <c r="AG263" s="247">
        <v>43891</v>
      </c>
      <c r="AH263">
        <v>6.4767139763235004E-2</v>
      </c>
      <c r="AI263"/>
      <c r="AJ263"/>
      <c r="AK263" s="247">
        <v>43891</v>
      </c>
      <c r="AL263">
        <v>7.2029320266921992E-2</v>
      </c>
      <c r="AM263"/>
      <c r="AN263"/>
      <c r="AO263"/>
      <c r="AP263"/>
      <c r="AQ263"/>
      <c r="AR263"/>
      <c r="AS263"/>
      <c r="AT263"/>
      <c r="AU263"/>
      <c r="AW263"/>
      <c r="AX263"/>
      <c r="AY263"/>
      <c r="BA263" s="247">
        <v>43647</v>
      </c>
      <c r="BB263">
        <v>0</v>
      </c>
      <c r="BC263"/>
      <c r="BE263"/>
      <c r="BF263"/>
      <c r="BG263"/>
      <c r="BI263"/>
      <c r="BJ263"/>
      <c r="BK263"/>
      <c r="BM263"/>
      <c r="BN263"/>
      <c r="BO263"/>
    </row>
    <row r="264" spans="1:67">
      <c r="A264"/>
      <c r="B264"/>
      <c r="C264"/>
      <c r="D264"/>
      <c r="E264"/>
      <c r="F264"/>
      <c r="G264"/>
      <c r="H264"/>
      <c r="I264" s="247">
        <v>43922</v>
      </c>
      <c r="J264">
        <v>0.45</v>
      </c>
      <c r="K264"/>
      <c r="L264"/>
      <c r="M264" s="247">
        <v>43922</v>
      </c>
      <c r="N264">
        <v>0.35499999999999998</v>
      </c>
      <c r="O264"/>
      <c r="P264"/>
      <c r="Q264" s="247">
        <v>43922</v>
      </c>
      <c r="R264">
        <v>0.19750000000000001</v>
      </c>
      <c r="S264"/>
      <c r="T264"/>
      <c r="U264" s="247">
        <v>43922</v>
      </c>
      <c r="V264">
        <v>0.17749999999999999</v>
      </c>
      <c r="W264"/>
      <c r="X264"/>
      <c r="Y264" s="247">
        <v>43891</v>
      </c>
      <c r="Z264">
        <v>4.4930000000000003</v>
      </c>
      <c r="AA264"/>
      <c r="AB264"/>
      <c r="AC264" s="247">
        <v>43922</v>
      </c>
      <c r="AD264">
        <v>1.281674842543</v>
      </c>
      <c r="AE264"/>
      <c r="AF264"/>
      <c r="AG264" s="247">
        <v>43922</v>
      </c>
      <c r="AH264">
        <v>6.4777952398647018E-2</v>
      </c>
      <c r="AI264"/>
      <c r="AJ264"/>
      <c r="AK264" s="247">
        <v>43922</v>
      </c>
      <c r="AL264">
        <v>7.2030060951727023E-2</v>
      </c>
      <c r="AM264"/>
      <c r="AN264"/>
      <c r="AO264"/>
      <c r="AP264"/>
      <c r="AQ264"/>
      <c r="AR264"/>
      <c r="AS264"/>
      <c r="AT264"/>
      <c r="AU264"/>
      <c r="AW264"/>
      <c r="AX264"/>
      <c r="AY264"/>
      <c r="BA264" s="247">
        <v>43678</v>
      </c>
      <c r="BB264">
        <v>0</v>
      </c>
      <c r="BC264"/>
      <c r="BE264"/>
      <c r="BF264"/>
      <c r="BG264"/>
      <c r="BI264"/>
      <c r="BJ264"/>
      <c r="BK264"/>
      <c r="BM264"/>
      <c r="BN264"/>
      <c r="BO264"/>
    </row>
    <row r="265" spans="1:67">
      <c r="A265"/>
      <c r="B265"/>
      <c r="C265"/>
      <c r="D265"/>
      <c r="E265"/>
      <c r="F265"/>
      <c r="G265"/>
      <c r="H265"/>
      <c r="I265" s="247">
        <v>43952</v>
      </c>
      <c r="J265">
        <v>0.36499999999999999</v>
      </c>
      <c r="K265"/>
      <c r="L265"/>
      <c r="M265" s="247">
        <v>43952</v>
      </c>
      <c r="N265">
        <v>0.28749999999999998</v>
      </c>
      <c r="O265"/>
      <c r="P265"/>
      <c r="Q265" s="247">
        <v>43952</v>
      </c>
      <c r="R265">
        <v>0.17249999999999999</v>
      </c>
      <c r="S265"/>
      <c r="T265"/>
      <c r="U265" s="247">
        <v>43952</v>
      </c>
      <c r="V265">
        <v>0.16250000000000001</v>
      </c>
      <c r="W265"/>
      <c r="X265"/>
      <c r="Y265" s="247">
        <v>43922</v>
      </c>
      <c r="Z265">
        <v>4.4040000000000008</v>
      </c>
      <c r="AA265"/>
      <c r="AB265"/>
      <c r="AC265" s="247">
        <v>43952</v>
      </c>
      <c r="AD265">
        <v>1.2811761392870002</v>
      </c>
      <c r="AE265"/>
      <c r="AF265"/>
      <c r="AG265" s="247">
        <v>43952</v>
      </c>
      <c r="AH265">
        <v>6.478841623940601E-2</v>
      </c>
      <c r="AI265"/>
      <c r="AJ265"/>
      <c r="AK265" s="247">
        <v>43952</v>
      </c>
      <c r="AL265">
        <v>7.2030777743474009E-2</v>
      </c>
      <c r="AM265"/>
      <c r="AN265"/>
      <c r="AO265"/>
      <c r="AP265"/>
      <c r="AQ265"/>
      <c r="AR265"/>
      <c r="AS265"/>
      <c r="AT265"/>
      <c r="AU265"/>
      <c r="AW265"/>
      <c r="AX265"/>
      <c r="AY265"/>
      <c r="BA265" s="247">
        <v>43709</v>
      </c>
      <c r="BB265">
        <v>0</v>
      </c>
      <c r="BC265"/>
      <c r="BE265"/>
      <c r="BF265"/>
      <c r="BG265"/>
      <c r="BI265"/>
      <c r="BJ265"/>
      <c r="BK265"/>
      <c r="BM265"/>
      <c r="BN265"/>
      <c r="BO265"/>
    </row>
    <row r="266" spans="1:67">
      <c r="A266"/>
      <c r="B266"/>
      <c r="C266"/>
      <c r="D266"/>
      <c r="E266"/>
      <c r="F266"/>
      <c r="G266"/>
      <c r="H266"/>
      <c r="I266" s="247">
        <v>43983</v>
      </c>
      <c r="J266">
        <v>0.35499999999999998</v>
      </c>
      <c r="K266"/>
      <c r="L266"/>
      <c r="M266" s="247">
        <v>43983</v>
      </c>
      <c r="N266">
        <v>0.28749999999999998</v>
      </c>
      <c r="O266"/>
      <c r="P266"/>
      <c r="Q266" s="247">
        <v>43983</v>
      </c>
      <c r="R266">
        <v>0.17249999999999999</v>
      </c>
      <c r="S266"/>
      <c r="T266"/>
      <c r="U266" s="247">
        <v>43983</v>
      </c>
      <c r="V266">
        <v>0.16250000000000001</v>
      </c>
      <c r="W266"/>
      <c r="X266"/>
      <c r="Y266" s="247">
        <v>43952</v>
      </c>
      <c r="Z266">
        <v>4.4110000000000005</v>
      </c>
      <c r="AA266"/>
      <c r="AB266"/>
      <c r="AC266" s="247">
        <v>43983</v>
      </c>
      <c r="AD266">
        <v>1.2806631022360002</v>
      </c>
      <c r="AE266"/>
      <c r="AF266"/>
      <c r="AG266" s="247">
        <v>43983</v>
      </c>
      <c r="AH266">
        <v>6.4799228874895004E-2</v>
      </c>
      <c r="AI266"/>
      <c r="AJ266"/>
      <c r="AK266" s="247">
        <v>43983</v>
      </c>
      <c r="AL266">
        <v>7.2031518428279026E-2</v>
      </c>
      <c r="AM266"/>
      <c r="AN266"/>
      <c r="AO266"/>
      <c r="AP266"/>
      <c r="AQ266"/>
      <c r="AR266"/>
      <c r="AS266"/>
      <c r="AT266"/>
      <c r="AU266"/>
      <c r="AW266"/>
      <c r="AX266"/>
      <c r="AY266"/>
      <c r="BA266" s="247">
        <v>43739</v>
      </c>
      <c r="BB266">
        <v>0</v>
      </c>
      <c r="BC266"/>
      <c r="BE266"/>
      <c r="BF266"/>
      <c r="BG266"/>
      <c r="BI266"/>
      <c r="BJ266"/>
      <c r="BK266"/>
      <c r="BM266"/>
      <c r="BN266"/>
      <c r="BO266"/>
    </row>
    <row r="267" spans="1:67">
      <c r="A267"/>
      <c r="B267"/>
      <c r="C267"/>
      <c r="D267"/>
      <c r="E267"/>
      <c r="F267"/>
      <c r="G267"/>
      <c r="H267"/>
      <c r="I267" s="247">
        <v>44013</v>
      </c>
      <c r="J267">
        <v>0.39</v>
      </c>
      <c r="K267"/>
      <c r="L267"/>
      <c r="M267" s="247">
        <v>44013</v>
      </c>
      <c r="N267">
        <v>0.3</v>
      </c>
      <c r="O267"/>
      <c r="P267"/>
      <c r="Q267" s="247">
        <v>44013</v>
      </c>
      <c r="R267">
        <v>0.185</v>
      </c>
      <c r="S267"/>
      <c r="T267"/>
      <c r="U267" s="247">
        <v>44013</v>
      </c>
      <c r="V267">
        <v>0.16250000000000001</v>
      </c>
      <c r="W267"/>
      <c r="X267"/>
      <c r="Y267" s="247">
        <v>43983</v>
      </c>
      <c r="Z267">
        <v>4.4580000000000002</v>
      </c>
      <c r="AA267"/>
      <c r="AB267"/>
      <c r="AC267" s="247">
        <v>44013</v>
      </c>
      <c r="AD267">
        <v>1.2801688280880004</v>
      </c>
      <c r="AE267"/>
      <c r="AF267"/>
      <c r="AG267" s="247">
        <v>44013</v>
      </c>
      <c r="AH267">
        <v>6.4809692715727993E-2</v>
      </c>
      <c r="AI267"/>
      <c r="AJ267"/>
      <c r="AK267" s="247">
        <v>44013</v>
      </c>
      <c r="AL267">
        <v>7.2032235220026011E-2</v>
      </c>
      <c r="AM267"/>
      <c r="AN267"/>
      <c r="AO267"/>
      <c r="AP267"/>
      <c r="AQ267"/>
      <c r="AR267"/>
      <c r="AS267"/>
      <c r="AT267"/>
      <c r="AU267"/>
      <c r="AW267"/>
      <c r="AX267"/>
      <c r="AY267"/>
      <c r="BA267" s="247">
        <v>43770</v>
      </c>
      <c r="BB267">
        <v>0</v>
      </c>
      <c r="BC267"/>
      <c r="BE267"/>
      <c r="BF267"/>
      <c r="BG267"/>
      <c r="BI267"/>
      <c r="BJ267"/>
      <c r="BK267"/>
      <c r="BM267"/>
      <c r="BN267"/>
      <c r="BO267"/>
    </row>
    <row r="268" spans="1:67">
      <c r="A268"/>
      <c r="B268"/>
      <c r="C268"/>
      <c r="D268"/>
      <c r="E268"/>
      <c r="F268"/>
      <c r="G268"/>
      <c r="H268"/>
      <c r="I268" s="247">
        <v>44044</v>
      </c>
      <c r="J268">
        <v>0.45500000000000002</v>
      </c>
      <c r="K268"/>
      <c r="L268"/>
      <c r="M268" s="247">
        <v>44044</v>
      </c>
      <c r="N268">
        <v>0.3</v>
      </c>
      <c r="O268"/>
      <c r="P268"/>
      <c r="Q268" s="247">
        <v>44044</v>
      </c>
      <c r="R268">
        <v>0.185</v>
      </c>
      <c r="S268"/>
      <c r="T268"/>
      <c r="U268" s="247">
        <v>44044</v>
      </c>
      <c r="V268">
        <v>0.16250000000000001</v>
      </c>
      <c r="W268"/>
      <c r="X268"/>
      <c r="Y268" s="247">
        <v>44013</v>
      </c>
      <c r="Z268">
        <v>4.4580000000000002</v>
      </c>
      <c r="AA268"/>
      <c r="AB268"/>
      <c r="AC268" s="247">
        <v>44044</v>
      </c>
      <c r="AD268">
        <v>1.2793761954930003</v>
      </c>
      <c r="AE268"/>
      <c r="AF268"/>
      <c r="AG268" s="247">
        <v>44044</v>
      </c>
      <c r="AH268">
        <v>6.4808467798685016E-2</v>
      </c>
      <c r="AI268"/>
      <c r="AJ268"/>
      <c r="AK268" s="247">
        <v>44044</v>
      </c>
      <c r="AL268">
        <v>7.2032383375187012E-2</v>
      </c>
      <c r="AM268"/>
      <c r="AN268"/>
      <c r="AO268"/>
      <c r="AP268"/>
      <c r="AQ268"/>
      <c r="AR268"/>
      <c r="AS268"/>
      <c r="AT268"/>
      <c r="AU268"/>
      <c r="AW268"/>
      <c r="AX268"/>
      <c r="AY268"/>
      <c r="BA268" s="247">
        <v>43800</v>
      </c>
      <c r="BB268">
        <v>0</v>
      </c>
      <c r="BC268"/>
      <c r="BE268"/>
      <c r="BF268"/>
      <c r="BG268"/>
      <c r="BI268"/>
      <c r="BJ268"/>
      <c r="BK268"/>
      <c r="BM268"/>
      <c r="BN268"/>
      <c r="BO268"/>
    </row>
    <row r="269" spans="1:67">
      <c r="A269"/>
      <c r="B269"/>
      <c r="C269"/>
      <c r="D269"/>
      <c r="E269"/>
      <c r="F269"/>
      <c r="G269"/>
      <c r="H269"/>
      <c r="I269" s="247">
        <v>44075</v>
      </c>
      <c r="J269">
        <v>0.35499999999999998</v>
      </c>
      <c r="K269"/>
      <c r="L269"/>
      <c r="M269" s="247">
        <v>44075</v>
      </c>
      <c r="N269">
        <v>0.28999999999999998</v>
      </c>
      <c r="O269"/>
      <c r="P269"/>
      <c r="Q269" s="247">
        <v>44075</v>
      </c>
      <c r="R269">
        <v>0.16250000000000001</v>
      </c>
      <c r="S269"/>
      <c r="T269"/>
      <c r="U269" s="247">
        <v>44075</v>
      </c>
      <c r="V269">
        <v>0.16250000000000001</v>
      </c>
      <c r="W269"/>
      <c r="X269"/>
      <c r="Y269" s="247">
        <v>44044</v>
      </c>
      <c r="Z269">
        <v>4.5030000000000001</v>
      </c>
      <c r="AA269"/>
      <c r="AB269"/>
      <c r="AC269" s="247">
        <v>44075</v>
      </c>
      <c r="AD269">
        <v>1.2781151126030001</v>
      </c>
      <c r="AE269"/>
      <c r="AF269"/>
      <c r="AG269" s="247">
        <v>44075</v>
      </c>
      <c r="AH269">
        <v>6.4785356422488005E-2</v>
      </c>
      <c r="AI269"/>
      <c r="AJ269"/>
      <c r="AK269" s="247">
        <v>44075</v>
      </c>
      <c r="AL269">
        <v>7.2029450376197013E-2</v>
      </c>
      <c r="AM269"/>
      <c r="AN269"/>
      <c r="AO269"/>
      <c r="AP269"/>
      <c r="AQ269"/>
      <c r="AR269"/>
      <c r="AS269"/>
      <c r="AT269"/>
      <c r="AU269"/>
      <c r="AW269"/>
      <c r="AX269"/>
      <c r="AY269"/>
      <c r="BA269" s="247">
        <v>43831</v>
      </c>
      <c r="BB269">
        <v>0</v>
      </c>
      <c r="BC269"/>
      <c r="BE269"/>
      <c r="BF269"/>
      <c r="BG269"/>
      <c r="BI269"/>
      <c r="BJ269"/>
      <c r="BK269"/>
      <c r="BM269"/>
      <c r="BN269"/>
      <c r="BO269"/>
    </row>
    <row r="270" spans="1:67">
      <c r="A270"/>
      <c r="B270"/>
      <c r="C270"/>
      <c r="D270"/>
      <c r="E270"/>
      <c r="F270"/>
      <c r="G270"/>
      <c r="H270"/>
      <c r="I270" s="247">
        <v>44105</v>
      </c>
      <c r="J270">
        <v>0.42499999999999999</v>
      </c>
      <c r="K270"/>
      <c r="L270"/>
      <c r="M270" s="247">
        <v>44105</v>
      </c>
      <c r="N270">
        <v>0.36249999999999999</v>
      </c>
      <c r="O270"/>
      <c r="P270"/>
      <c r="Q270" s="247">
        <v>44105</v>
      </c>
      <c r="R270">
        <v>0.185</v>
      </c>
      <c r="S270"/>
      <c r="T270"/>
      <c r="U270" s="247">
        <v>44105</v>
      </c>
      <c r="V270">
        <v>0.16500000000000001</v>
      </c>
      <c r="W270"/>
      <c r="X270"/>
      <c r="Y270" s="247">
        <v>44075</v>
      </c>
      <c r="Z270">
        <v>4.476</v>
      </c>
      <c r="AA270"/>
      <c r="AB270"/>
      <c r="AC270" s="247">
        <v>44105</v>
      </c>
      <c r="AD270">
        <v>1.276891851672</v>
      </c>
      <c r="AE270"/>
      <c r="AF270"/>
      <c r="AG270" s="247">
        <v>44105</v>
      </c>
      <c r="AH270">
        <v>6.4762990574724011E-2</v>
      </c>
      <c r="AI270"/>
      <c r="AJ270"/>
      <c r="AK270" s="247">
        <v>44105</v>
      </c>
      <c r="AL270">
        <v>7.2026611990079994E-2</v>
      </c>
      <c r="AM270"/>
      <c r="AN270"/>
      <c r="AO270"/>
      <c r="AP270"/>
      <c r="AQ270"/>
      <c r="AR270"/>
      <c r="AS270"/>
      <c r="AT270"/>
      <c r="AU270"/>
      <c r="AW270"/>
      <c r="AX270"/>
      <c r="AY270"/>
      <c r="BA270" s="247">
        <v>43862</v>
      </c>
      <c r="BB270">
        <v>0</v>
      </c>
      <c r="BC270"/>
      <c r="BE270"/>
      <c r="BF270"/>
      <c r="BG270"/>
      <c r="BI270"/>
      <c r="BJ270"/>
      <c r="BK270"/>
      <c r="BM270"/>
      <c r="BN270"/>
      <c r="BO270"/>
    </row>
    <row r="271" spans="1:67">
      <c r="A271"/>
      <c r="B271"/>
      <c r="C271"/>
      <c r="D271"/>
      <c r="E271"/>
      <c r="F271"/>
      <c r="G271"/>
      <c r="H271"/>
      <c r="I271" s="247">
        <v>44136</v>
      </c>
      <c r="J271">
        <v>0.72499999999999998</v>
      </c>
      <c r="K271"/>
      <c r="L271"/>
      <c r="M271" s="247">
        <v>44136</v>
      </c>
      <c r="N271">
        <v>0.45500000000000002</v>
      </c>
      <c r="O271"/>
      <c r="P271"/>
      <c r="Q271" s="247">
        <v>44136</v>
      </c>
      <c r="R271">
        <v>0.28749999999999998</v>
      </c>
      <c r="S271"/>
      <c r="T271"/>
      <c r="U271" s="247">
        <v>44136</v>
      </c>
      <c r="V271">
        <v>0.24</v>
      </c>
      <c r="W271"/>
      <c r="X271"/>
      <c r="Y271" s="247">
        <v>44105</v>
      </c>
      <c r="Z271">
        <v>4.4790000000000001</v>
      </c>
      <c r="AA271"/>
      <c r="AB271"/>
      <c r="AC271" s="247">
        <v>44136</v>
      </c>
      <c r="AD271">
        <v>1.2756248729580002</v>
      </c>
      <c r="AE271"/>
      <c r="AF271"/>
      <c r="AG271" s="247">
        <v>44136</v>
      </c>
      <c r="AH271">
        <v>6.4739879198876013E-2</v>
      </c>
      <c r="AI271"/>
      <c r="AJ271"/>
      <c r="AK271" s="247">
        <v>44136</v>
      </c>
      <c r="AL271">
        <v>7.2023678991096005E-2</v>
      </c>
      <c r="AM271"/>
      <c r="AN271"/>
      <c r="AO271"/>
      <c r="AP271"/>
      <c r="AQ271"/>
      <c r="AR271"/>
      <c r="AS271"/>
      <c r="AT271"/>
      <c r="AU271"/>
      <c r="AW271"/>
      <c r="AX271"/>
      <c r="AY271"/>
      <c r="BA271" s="247">
        <v>43891</v>
      </c>
      <c r="BB271">
        <v>0</v>
      </c>
      <c r="BC271"/>
      <c r="BE271"/>
      <c r="BF271"/>
      <c r="BG271"/>
      <c r="BI271"/>
      <c r="BJ271"/>
      <c r="BK271"/>
      <c r="BM271"/>
      <c r="BN271"/>
      <c r="BO271"/>
    </row>
    <row r="272" spans="1:67">
      <c r="A272"/>
      <c r="B272"/>
      <c r="C272"/>
      <c r="D272"/>
      <c r="E272"/>
      <c r="F272"/>
      <c r="G272"/>
      <c r="H272"/>
      <c r="I272" s="247">
        <v>44166</v>
      </c>
      <c r="J272">
        <v>1.23</v>
      </c>
      <c r="K272"/>
      <c r="L272"/>
      <c r="M272" s="247">
        <v>44166</v>
      </c>
      <c r="N272">
        <v>0.79</v>
      </c>
      <c r="O272"/>
      <c r="P272"/>
      <c r="Q272" s="247">
        <v>44166</v>
      </c>
      <c r="R272">
        <v>0.33750000000000002</v>
      </c>
      <c r="S272"/>
      <c r="T272"/>
      <c r="U272" s="247">
        <v>44166</v>
      </c>
      <c r="V272">
        <v>0.29499999999999998</v>
      </c>
      <c r="W272"/>
      <c r="X272"/>
      <c r="Y272" s="247">
        <v>44136</v>
      </c>
      <c r="Z272">
        <v>4.5030000000000001</v>
      </c>
      <c r="AA272"/>
      <c r="AB272"/>
      <c r="AC272" s="247">
        <v>44166</v>
      </c>
      <c r="AD272">
        <v>1.274395927557</v>
      </c>
      <c r="AE272"/>
      <c r="AF272"/>
      <c r="AG272" s="247">
        <v>44166</v>
      </c>
      <c r="AH272">
        <v>6.4717513351448999E-2</v>
      </c>
      <c r="AI272"/>
      <c r="AJ272"/>
      <c r="AK272" s="247">
        <v>44166</v>
      </c>
      <c r="AL272">
        <v>7.2020840604984024E-2</v>
      </c>
      <c r="AM272"/>
      <c r="AN272"/>
      <c r="AO272"/>
      <c r="AP272"/>
      <c r="AQ272"/>
      <c r="AR272"/>
      <c r="AS272"/>
      <c r="AT272"/>
      <c r="AU272"/>
      <c r="AW272"/>
      <c r="AX272"/>
      <c r="AY272"/>
      <c r="BA272" s="247">
        <v>43922</v>
      </c>
      <c r="BB272">
        <v>0</v>
      </c>
      <c r="BC272"/>
      <c r="BE272"/>
      <c r="BF272"/>
      <c r="BG272"/>
      <c r="BI272"/>
      <c r="BJ272"/>
      <c r="BK272"/>
      <c r="BM272"/>
      <c r="BN272"/>
      <c r="BO272"/>
    </row>
    <row r="273" spans="1:67">
      <c r="A273"/>
      <c r="B273"/>
      <c r="C273"/>
      <c r="D273"/>
      <c r="E273"/>
      <c r="F273"/>
      <c r="G273"/>
      <c r="H273"/>
      <c r="I273" s="247">
        <v>44197</v>
      </c>
      <c r="J273">
        <v>1.575</v>
      </c>
      <c r="K273"/>
      <c r="L273"/>
      <c r="M273" s="247">
        <v>44197</v>
      </c>
      <c r="N273">
        <v>0.95499999999999996</v>
      </c>
      <c r="O273"/>
      <c r="P273"/>
      <c r="Q273" s="247">
        <v>44197</v>
      </c>
      <c r="R273">
        <v>0.4375</v>
      </c>
      <c r="S273"/>
      <c r="T273"/>
      <c r="U273" s="247">
        <v>44197</v>
      </c>
      <c r="V273">
        <v>0.34250000000000003</v>
      </c>
      <c r="W273"/>
      <c r="X273"/>
      <c r="Y273" s="247">
        <v>44166</v>
      </c>
      <c r="Z273">
        <v>4.5570000000000004</v>
      </c>
      <c r="AA273"/>
      <c r="AB273"/>
      <c r="AC273" s="247">
        <v>44197</v>
      </c>
      <c r="AD273">
        <v>1.2731230968000002</v>
      </c>
      <c r="AE273"/>
      <c r="AF273"/>
      <c r="AG273" s="247">
        <v>44197</v>
      </c>
      <c r="AH273">
        <v>6.4694401975949015E-2</v>
      </c>
      <c r="AI273"/>
      <c r="AJ273"/>
      <c r="AK273" s="247">
        <v>44197</v>
      </c>
      <c r="AL273">
        <v>7.2017907606006015E-2</v>
      </c>
      <c r="AM273"/>
      <c r="AN273"/>
      <c r="AO273"/>
      <c r="AP273"/>
      <c r="AQ273"/>
      <c r="AR273"/>
      <c r="AS273"/>
      <c r="AT273"/>
      <c r="AU273"/>
      <c r="AW273"/>
      <c r="AX273"/>
      <c r="AY273"/>
      <c r="BA273" s="247">
        <v>43952</v>
      </c>
      <c r="BB273">
        <v>0</v>
      </c>
      <c r="BC273"/>
      <c r="BE273"/>
      <c r="BF273"/>
      <c r="BG273"/>
      <c r="BI273"/>
      <c r="BJ273"/>
      <c r="BK273"/>
      <c r="BM273"/>
      <c r="BN273"/>
      <c r="BO273"/>
    </row>
    <row r="274" spans="1:67">
      <c r="A274"/>
      <c r="B274"/>
      <c r="C274"/>
      <c r="D274"/>
      <c r="E274"/>
      <c r="F274"/>
      <c r="G274"/>
      <c r="H274"/>
      <c r="I274" s="247">
        <v>44228</v>
      </c>
      <c r="J274">
        <v>1.4950000000000001</v>
      </c>
      <c r="K274"/>
      <c r="L274"/>
      <c r="M274" s="247">
        <v>44228</v>
      </c>
      <c r="N274">
        <v>0.94499999999999995</v>
      </c>
      <c r="O274"/>
      <c r="P274"/>
      <c r="Q274" s="247">
        <v>44228</v>
      </c>
      <c r="R274">
        <v>0.435</v>
      </c>
      <c r="S274"/>
      <c r="T274"/>
      <c r="U274" s="247">
        <v>44228</v>
      </c>
      <c r="V274">
        <v>0.33750000000000002</v>
      </c>
      <c r="W274"/>
      <c r="X274"/>
      <c r="Y274" s="247">
        <v>44197</v>
      </c>
      <c r="Z274">
        <v>4.7760000000000007</v>
      </c>
      <c r="AA274"/>
      <c r="AB274"/>
      <c r="AC274" s="247">
        <v>44228</v>
      </c>
      <c r="AD274">
        <v>1.2718473088780002</v>
      </c>
      <c r="AE274"/>
      <c r="AF274"/>
      <c r="AG274" s="247">
        <v>44228</v>
      </c>
      <c r="AH274">
        <v>6.4671290600626E-2</v>
      </c>
      <c r="AI274"/>
      <c r="AJ274"/>
      <c r="AK274" s="247">
        <v>44228</v>
      </c>
      <c r="AL274">
        <v>7.2014974607030005E-2</v>
      </c>
      <c r="AM274"/>
      <c r="AN274"/>
      <c r="AO274"/>
      <c r="AP274"/>
      <c r="AQ274"/>
      <c r="AR274"/>
      <c r="AS274"/>
      <c r="AT274"/>
      <c r="AU274"/>
      <c r="AW274"/>
      <c r="AX274"/>
      <c r="AY274"/>
      <c r="BA274" s="247">
        <v>43983</v>
      </c>
      <c r="BB274">
        <v>0</v>
      </c>
      <c r="BC274"/>
      <c r="BE274"/>
      <c r="BF274"/>
      <c r="BG274"/>
      <c r="BI274"/>
      <c r="BJ274"/>
      <c r="BK274"/>
      <c r="BM274"/>
      <c r="BN274"/>
      <c r="BO274"/>
    </row>
    <row r="275" spans="1:67">
      <c r="A275"/>
      <c r="B275"/>
      <c r="C275"/>
      <c r="D275"/>
      <c r="E275"/>
      <c r="F275"/>
      <c r="G275"/>
      <c r="H275"/>
      <c r="I275" s="247">
        <v>44256</v>
      </c>
      <c r="J275">
        <v>0.89500000000000002</v>
      </c>
      <c r="K275"/>
      <c r="L275"/>
      <c r="M275" s="247">
        <v>44256</v>
      </c>
      <c r="N275">
        <v>0.60250000000000004</v>
      </c>
      <c r="O275"/>
      <c r="P275"/>
      <c r="Q275" s="247">
        <v>44256</v>
      </c>
      <c r="R275">
        <v>0.30249999999999999</v>
      </c>
      <c r="S275"/>
      <c r="T275"/>
      <c r="U275" s="247">
        <v>44256</v>
      </c>
      <c r="V275">
        <v>0.26</v>
      </c>
      <c r="W275"/>
      <c r="X275"/>
      <c r="Y275" s="247">
        <v>44228</v>
      </c>
      <c r="Z275">
        <v>4.718</v>
      </c>
      <c r="AA275"/>
      <c r="AB275"/>
      <c r="AC275" s="247">
        <v>44256</v>
      </c>
      <c r="AD275">
        <v>1.2706924520070002</v>
      </c>
      <c r="AE275"/>
      <c r="AF275"/>
      <c r="AG275" s="247">
        <v>44256</v>
      </c>
      <c r="AH275">
        <v>6.4650415810163994E-2</v>
      </c>
      <c r="AI275"/>
      <c r="AJ275"/>
      <c r="AK275" s="247">
        <v>44256</v>
      </c>
      <c r="AL275">
        <v>7.2012325446667011E-2</v>
      </c>
      <c r="AM275"/>
      <c r="AN275"/>
      <c r="AO275"/>
      <c r="AP275"/>
      <c r="AQ275"/>
      <c r="AR275"/>
      <c r="AS275"/>
      <c r="AT275"/>
      <c r="AU275"/>
      <c r="AW275"/>
      <c r="AX275"/>
      <c r="AY275"/>
      <c r="BA275" s="247">
        <v>44013</v>
      </c>
      <c r="BB275">
        <v>0</v>
      </c>
      <c r="BC275"/>
      <c r="BE275"/>
      <c r="BF275"/>
      <c r="BG275"/>
      <c r="BI275"/>
      <c r="BJ275"/>
      <c r="BK275"/>
      <c r="BM275"/>
      <c r="BN275"/>
      <c r="BO275"/>
    </row>
    <row r="276" spans="1:67">
      <c r="A276"/>
      <c r="B276"/>
      <c r="C276"/>
      <c r="D276"/>
      <c r="E276"/>
      <c r="F276"/>
      <c r="G276"/>
      <c r="H276"/>
      <c r="I276" s="247">
        <v>44287</v>
      </c>
      <c r="J276">
        <v>0.45</v>
      </c>
      <c r="K276"/>
      <c r="L276"/>
      <c r="M276" s="247">
        <v>44287</v>
      </c>
      <c r="N276">
        <v>0.35499999999999998</v>
      </c>
      <c r="O276"/>
      <c r="P276"/>
      <c r="Q276" s="247">
        <v>44287</v>
      </c>
      <c r="R276">
        <v>0.19750000000000001</v>
      </c>
      <c r="S276"/>
      <c r="T276"/>
      <c r="U276" s="247">
        <v>44287</v>
      </c>
      <c r="V276">
        <v>0.17749999999999999</v>
      </c>
      <c r="W276"/>
      <c r="X276"/>
      <c r="Y276" s="247">
        <v>44256</v>
      </c>
      <c r="Z276">
        <v>4.6319999999999997</v>
      </c>
      <c r="AA276"/>
      <c r="AB276"/>
      <c r="AC276" s="247">
        <v>44287</v>
      </c>
      <c r="AD276">
        <v>1.2694110673390002</v>
      </c>
      <c r="AE276"/>
      <c r="AF276"/>
      <c r="AG276" s="247">
        <v>44287</v>
      </c>
      <c r="AH276">
        <v>6.4627304435178015E-2</v>
      </c>
      <c r="AI276"/>
      <c r="AJ276"/>
      <c r="AK276" s="247">
        <v>44287</v>
      </c>
      <c r="AL276">
        <v>7.2009392447696025E-2</v>
      </c>
      <c r="AM276"/>
      <c r="AN276"/>
      <c r="AO276"/>
      <c r="AP276"/>
      <c r="AQ276"/>
      <c r="AR276"/>
      <c r="AS276"/>
      <c r="AT276"/>
      <c r="AU276"/>
      <c r="AW276"/>
      <c r="AX276"/>
      <c r="AY276"/>
      <c r="BA276" s="247">
        <v>44044</v>
      </c>
      <c r="BB276">
        <v>0</v>
      </c>
      <c r="BC276"/>
      <c r="BE276"/>
      <c r="BF276"/>
      <c r="BG276"/>
      <c r="BI276"/>
      <c r="BJ276"/>
      <c r="BK276"/>
      <c r="BM276"/>
      <c r="BN276"/>
      <c r="BO276"/>
    </row>
    <row r="277" spans="1:67">
      <c r="A277"/>
      <c r="B277"/>
      <c r="C277"/>
      <c r="D277"/>
      <c r="E277"/>
      <c r="F277"/>
      <c r="G277"/>
      <c r="H277"/>
      <c r="I277" s="247">
        <v>44317</v>
      </c>
      <c r="J277">
        <v>0.36499999999999999</v>
      </c>
      <c r="K277"/>
      <c r="L277"/>
      <c r="M277" s="247">
        <v>44317</v>
      </c>
      <c r="N277">
        <v>0.28749999999999998</v>
      </c>
      <c r="O277"/>
      <c r="P277"/>
      <c r="Q277" s="247">
        <v>44317</v>
      </c>
      <c r="R277">
        <v>0.17249999999999999</v>
      </c>
      <c r="S277"/>
      <c r="T277"/>
      <c r="U277" s="247">
        <v>44317</v>
      </c>
      <c r="V277">
        <v>0.16250000000000001</v>
      </c>
      <c r="W277"/>
      <c r="X277"/>
      <c r="Y277" s="247">
        <v>44287</v>
      </c>
      <c r="Z277">
        <v>4.5460000000000003</v>
      </c>
      <c r="AA277"/>
      <c r="AB277"/>
      <c r="AC277" s="247">
        <v>44317</v>
      </c>
      <c r="AD277">
        <v>1.2681682333840001</v>
      </c>
      <c r="AE277"/>
      <c r="AF277"/>
      <c r="AG277" s="247">
        <v>44317</v>
      </c>
      <c r="AH277">
        <v>6.4604938588586014E-2</v>
      </c>
      <c r="AI277"/>
      <c r="AJ277"/>
      <c r="AK277" s="247">
        <v>44317</v>
      </c>
      <c r="AL277">
        <v>7.2006554061598005E-2</v>
      </c>
      <c r="AM277"/>
      <c r="AN277"/>
      <c r="AO277"/>
      <c r="AP277"/>
      <c r="AQ277"/>
      <c r="AR277"/>
      <c r="AS277"/>
      <c r="AT277"/>
      <c r="AU277"/>
      <c r="AW277"/>
      <c r="AX277"/>
      <c r="AY277"/>
      <c r="BA277" s="247">
        <v>44075</v>
      </c>
      <c r="BB277">
        <v>0</v>
      </c>
      <c r="BC277"/>
      <c r="BE277"/>
      <c r="BF277"/>
      <c r="BG277"/>
      <c r="BI277"/>
      <c r="BJ277"/>
      <c r="BK277"/>
      <c r="BM277"/>
      <c r="BN277"/>
      <c r="BO277"/>
    </row>
    <row r="278" spans="1:67">
      <c r="A278"/>
      <c r="B278"/>
      <c r="C278"/>
      <c r="D278"/>
      <c r="E278"/>
      <c r="F278"/>
      <c r="G278"/>
      <c r="H278"/>
      <c r="I278" s="247">
        <v>44348</v>
      </c>
      <c r="J278">
        <v>0.35499999999999998</v>
      </c>
      <c r="K278"/>
      <c r="L278"/>
      <c r="M278" s="247">
        <v>44348</v>
      </c>
      <c r="N278">
        <v>0.28749999999999998</v>
      </c>
      <c r="O278"/>
      <c r="P278"/>
      <c r="Q278" s="247">
        <v>44348</v>
      </c>
      <c r="R278">
        <v>0.17249999999999999</v>
      </c>
      <c r="S278"/>
      <c r="T278"/>
      <c r="U278" s="247">
        <v>44348</v>
      </c>
      <c r="V278">
        <v>0.16250000000000001</v>
      </c>
      <c r="W278"/>
      <c r="X278"/>
      <c r="Y278" s="247">
        <v>44317</v>
      </c>
      <c r="Z278">
        <v>4.5540000000000003</v>
      </c>
      <c r="AA278"/>
      <c r="AB278"/>
      <c r="AC278" s="247">
        <v>44348</v>
      </c>
      <c r="AD278">
        <v>1.2668811056550002</v>
      </c>
      <c r="AE278"/>
      <c r="AF278"/>
      <c r="AG278" s="247">
        <v>44348</v>
      </c>
      <c r="AH278">
        <v>6.4581827213947993E-2</v>
      </c>
      <c r="AI278"/>
      <c r="AJ278"/>
      <c r="AK278" s="247">
        <v>44348</v>
      </c>
      <c r="AL278">
        <v>7.2003621062633E-2</v>
      </c>
      <c r="AM278"/>
      <c r="AN278"/>
      <c r="AO278"/>
      <c r="AP278"/>
      <c r="AQ278"/>
      <c r="AR278"/>
      <c r="AS278"/>
      <c r="AT278"/>
      <c r="AU278"/>
      <c r="AW278"/>
      <c r="AX278"/>
      <c r="AY278"/>
      <c r="BA278" s="247">
        <v>44105</v>
      </c>
      <c r="BB278">
        <v>0</v>
      </c>
      <c r="BC278"/>
      <c r="BE278"/>
      <c r="BF278"/>
      <c r="BG278"/>
      <c r="BI278"/>
      <c r="BJ278"/>
      <c r="BK278"/>
      <c r="BM278"/>
      <c r="BN278"/>
      <c r="BO278"/>
    </row>
    <row r="279" spans="1:67">
      <c r="A279"/>
      <c r="B279"/>
      <c r="C279"/>
      <c r="D279"/>
      <c r="E279"/>
      <c r="F279"/>
      <c r="G279"/>
      <c r="H279"/>
      <c r="I279" s="247">
        <v>44378</v>
      </c>
      <c r="J279">
        <v>0.39</v>
      </c>
      <c r="K279"/>
      <c r="L279"/>
      <c r="M279" s="247">
        <v>44378</v>
      </c>
      <c r="N279">
        <v>0.3</v>
      </c>
      <c r="O279"/>
      <c r="P279"/>
      <c r="Q279" s="247">
        <v>44378</v>
      </c>
      <c r="R279">
        <v>0.185</v>
      </c>
      <c r="S279"/>
      <c r="T279"/>
      <c r="U279" s="247">
        <v>44378</v>
      </c>
      <c r="V279">
        <v>0.16250000000000001</v>
      </c>
      <c r="W279"/>
      <c r="X279"/>
      <c r="Y279" s="247">
        <v>44348</v>
      </c>
      <c r="Z279">
        <v>4.6020000000000003</v>
      </c>
      <c r="AA279"/>
      <c r="AB279"/>
      <c r="AC279" s="247">
        <v>44378</v>
      </c>
      <c r="AD279">
        <v>1.265632735302</v>
      </c>
      <c r="AE279"/>
      <c r="AF279"/>
      <c r="AG279" s="247">
        <v>44378</v>
      </c>
      <c r="AH279">
        <v>6.4559461367693013E-2</v>
      </c>
      <c r="AI279"/>
      <c r="AJ279"/>
      <c r="AK279" s="247">
        <v>44378</v>
      </c>
      <c r="AL279">
        <v>7.2000782676540989E-2</v>
      </c>
      <c r="AM279"/>
      <c r="AN279"/>
      <c r="AO279"/>
      <c r="AP279"/>
      <c r="AQ279"/>
      <c r="AR279"/>
      <c r="AS279"/>
      <c r="AT279"/>
      <c r="AU279"/>
      <c r="AW279"/>
      <c r="AX279"/>
      <c r="AY279"/>
      <c r="BA279" s="247">
        <v>44136</v>
      </c>
      <c r="BB279">
        <v>0</v>
      </c>
      <c r="BC279"/>
      <c r="BE279"/>
      <c r="BF279"/>
      <c r="BG279"/>
      <c r="BI279"/>
      <c r="BJ279"/>
      <c r="BK279"/>
      <c r="BM279"/>
      <c r="BN279"/>
      <c r="BO279"/>
    </row>
    <row r="280" spans="1:67">
      <c r="A280"/>
      <c r="B280"/>
      <c r="C280"/>
      <c r="D280"/>
      <c r="E280"/>
      <c r="F280"/>
      <c r="G280"/>
      <c r="H280"/>
      <c r="I280" s="247">
        <v>44409</v>
      </c>
      <c r="J280">
        <v>0.45500000000000002</v>
      </c>
      <c r="K280"/>
      <c r="L280"/>
      <c r="M280" s="247">
        <v>44409</v>
      </c>
      <c r="N280">
        <v>0.3</v>
      </c>
      <c r="O280"/>
      <c r="P280"/>
      <c r="Q280" s="247">
        <v>44409</v>
      </c>
      <c r="R280">
        <v>0.185</v>
      </c>
      <c r="S280"/>
      <c r="T280"/>
      <c r="U280" s="247">
        <v>44409</v>
      </c>
      <c r="V280">
        <v>0.16250000000000001</v>
      </c>
      <c r="W280"/>
      <c r="X280"/>
      <c r="Y280" s="247">
        <v>44378</v>
      </c>
      <c r="Z280">
        <v>4.6020000000000003</v>
      </c>
      <c r="AA280"/>
      <c r="AB280"/>
      <c r="AC280" s="247">
        <v>44409</v>
      </c>
      <c r="AD280">
        <v>1.2643399087770002</v>
      </c>
      <c r="AE280"/>
      <c r="AF280"/>
      <c r="AG280" s="247">
        <v>44409</v>
      </c>
      <c r="AH280">
        <v>6.4536349993404005E-2</v>
      </c>
      <c r="AI280"/>
      <c r="AJ280"/>
      <c r="AK280" s="247">
        <v>44409</v>
      </c>
      <c r="AL280">
        <v>7.1997849677581022E-2</v>
      </c>
      <c r="AM280"/>
      <c r="AN280"/>
      <c r="AO280"/>
      <c r="AP280"/>
      <c r="AQ280"/>
      <c r="AR280"/>
      <c r="AS280"/>
      <c r="AT280"/>
      <c r="AU280"/>
      <c r="AW280"/>
      <c r="AX280"/>
      <c r="AY280"/>
      <c r="BA280" s="247">
        <v>44166</v>
      </c>
      <c r="BB280">
        <v>0</v>
      </c>
      <c r="BC280"/>
      <c r="BE280"/>
      <c r="BF280"/>
      <c r="BG280"/>
      <c r="BI280"/>
      <c r="BJ280"/>
      <c r="BK280"/>
      <c r="BM280"/>
      <c r="BN280"/>
      <c r="BO280"/>
    </row>
    <row r="281" spans="1:67">
      <c r="A281"/>
      <c r="B281"/>
      <c r="C281"/>
      <c r="D281"/>
      <c r="E281"/>
      <c r="F281"/>
      <c r="G281"/>
      <c r="H281"/>
      <c r="I281" s="247">
        <v>44440</v>
      </c>
      <c r="J281">
        <v>0.35499999999999998</v>
      </c>
      <c r="K281"/>
      <c r="L281"/>
      <c r="M281" s="247">
        <v>44440</v>
      </c>
      <c r="N281">
        <v>0.28999999999999998</v>
      </c>
      <c r="O281"/>
      <c r="P281"/>
      <c r="Q281" s="247">
        <v>44440</v>
      </c>
      <c r="R281">
        <v>0.16250000000000001</v>
      </c>
      <c r="S281"/>
      <c r="T281"/>
      <c r="U281" s="247">
        <v>44440</v>
      </c>
      <c r="V281">
        <v>0.16250000000000001</v>
      </c>
      <c r="W281"/>
      <c r="X281"/>
      <c r="Y281" s="247">
        <v>44409</v>
      </c>
      <c r="Z281">
        <v>4.6470000000000002</v>
      </c>
      <c r="AA281"/>
      <c r="AB281"/>
      <c r="AC281" s="247">
        <v>44440</v>
      </c>
      <c r="AD281">
        <v>1.263044203148</v>
      </c>
      <c r="AE281"/>
      <c r="AF281"/>
      <c r="AG281" s="247">
        <v>44440</v>
      </c>
      <c r="AH281">
        <v>6.4513238619291993E-2</v>
      </c>
      <c r="AI281"/>
      <c r="AJ281"/>
      <c r="AK281" s="247">
        <v>44440</v>
      </c>
      <c r="AL281">
        <v>7.1994916678624996E-2</v>
      </c>
      <c r="AM281"/>
      <c r="AN281"/>
      <c r="AO281"/>
      <c r="AP281"/>
      <c r="AQ281"/>
      <c r="AR281"/>
      <c r="AS281"/>
      <c r="AT281"/>
      <c r="AU281"/>
      <c r="AW281"/>
      <c r="AX281"/>
      <c r="AY281"/>
      <c r="BA281" s="247">
        <v>44197</v>
      </c>
      <c r="BB281">
        <v>0</v>
      </c>
      <c r="BC281"/>
      <c r="BE281"/>
      <c r="BF281"/>
      <c r="BG281"/>
      <c r="BI281"/>
      <c r="BJ281"/>
      <c r="BK281"/>
      <c r="BM281"/>
      <c r="BN281"/>
      <c r="BO281"/>
    </row>
    <row r="282" spans="1:67">
      <c r="A282"/>
      <c r="B282"/>
      <c r="C282"/>
      <c r="D282"/>
      <c r="E282"/>
      <c r="F282"/>
      <c r="G282"/>
      <c r="H282"/>
      <c r="I282" s="247">
        <v>44470</v>
      </c>
      <c r="J282">
        <v>0.42499999999999999</v>
      </c>
      <c r="K282"/>
      <c r="L282"/>
      <c r="M282" s="247">
        <v>44470</v>
      </c>
      <c r="N282">
        <v>0.36249999999999999</v>
      </c>
      <c r="O282"/>
      <c r="P282"/>
      <c r="Q282" s="247">
        <v>44470</v>
      </c>
      <c r="R282">
        <v>0.185</v>
      </c>
      <c r="S282"/>
      <c r="T282"/>
      <c r="U282" s="247">
        <v>44470</v>
      </c>
      <c r="V282">
        <v>0.16500000000000001</v>
      </c>
      <c r="W282"/>
      <c r="X282"/>
      <c r="Y282" s="247">
        <v>44440</v>
      </c>
      <c r="Z282">
        <v>4.6190000000000007</v>
      </c>
      <c r="AA282"/>
      <c r="AB282"/>
      <c r="AC282" s="247">
        <v>44470</v>
      </c>
      <c r="AD282">
        <v>1.2617875640000003</v>
      </c>
      <c r="AE282"/>
      <c r="AF282"/>
      <c r="AG282" s="247">
        <v>44470</v>
      </c>
      <c r="AH282">
        <v>6.4490872773546024E-2</v>
      </c>
      <c r="AI282"/>
      <c r="AJ282"/>
      <c r="AK282" s="247">
        <v>44470</v>
      </c>
      <c r="AL282">
        <v>7.1992078292540007E-2</v>
      </c>
      <c r="AM282"/>
      <c r="AN282"/>
      <c r="AO282"/>
      <c r="AP282"/>
      <c r="AQ282"/>
      <c r="AR282"/>
      <c r="AS282"/>
      <c r="AT282"/>
      <c r="AU282"/>
      <c r="AW282"/>
      <c r="AX282"/>
      <c r="AY282"/>
      <c r="BA282" s="247">
        <v>44228</v>
      </c>
      <c r="BB282">
        <v>0</v>
      </c>
      <c r="BC282"/>
      <c r="BE282"/>
      <c r="BF282"/>
      <c r="BG282"/>
      <c r="BI282"/>
      <c r="BJ282"/>
      <c r="BK282"/>
      <c r="BM282"/>
      <c r="BN282"/>
      <c r="BO282"/>
    </row>
    <row r="283" spans="1:67">
      <c r="A283"/>
      <c r="B283"/>
      <c r="C283"/>
      <c r="D283"/>
      <c r="E283"/>
      <c r="F283"/>
      <c r="G283"/>
      <c r="H283"/>
      <c r="I283" s="247">
        <v>44501</v>
      </c>
      <c r="J283">
        <v>0.72499999999999998</v>
      </c>
      <c r="K283"/>
      <c r="L283"/>
      <c r="M283" s="247">
        <v>44501</v>
      </c>
      <c r="N283">
        <v>0.45500000000000002</v>
      </c>
      <c r="O283"/>
      <c r="P283"/>
      <c r="Q283" s="247">
        <v>44501</v>
      </c>
      <c r="R283">
        <v>0.28749999999999998</v>
      </c>
      <c r="S283"/>
      <c r="T283"/>
      <c r="U283" s="247">
        <v>44501</v>
      </c>
      <c r="V283">
        <v>0.24</v>
      </c>
      <c r="W283"/>
      <c r="X283"/>
      <c r="Y283" s="247">
        <v>44470</v>
      </c>
      <c r="Z283">
        <v>4.6210000000000004</v>
      </c>
      <c r="AA283"/>
      <c r="AB283"/>
      <c r="AC283" s="247">
        <v>44501</v>
      </c>
      <c r="AD283">
        <v>1.2604862265850001</v>
      </c>
      <c r="AE283"/>
      <c r="AF283"/>
      <c r="AG283" s="247">
        <v>44501</v>
      </c>
      <c r="AH283">
        <v>6.4467761399782011E-2</v>
      </c>
      <c r="AI283"/>
      <c r="AJ283"/>
      <c r="AK283" s="247">
        <v>44501</v>
      </c>
      <c r="AL283">
        <v>7.1989145293589019E-2</v>
      </c>
      <c r="AM283"/>
      <c r="AN283"/>
      <c r="AO283"/>
      <c r="AP283"/>
      <c r="AQ283"/>
      <c r="AR283"/>
      <c r="AS283"/>
      <c r="AT283"/>
      <c r="AU283"/>
      <c r="AW283"/>
      <c r="AX283"/>
      <c r="AY283"/>
      <c r="BA283" s="247">
        <v>44256</v>
      </c>
      <c r="BB283">
        <v>0</v>
      </c>
      <c r="BC283"/>
      <c r="BE283"/>
      <c r="BF283"/>
      <c r="BG283"/>
      <c r="BI283"/>
      <c r="BJ283"/>
      <c r="BK283"/>
      <c r="BM283"/>
      <c r="BN283"/>
      <c r="BO283"/>
    </row>
    <row r="284" spans="1:67">
      <c r="A284"/>
      <c r="B284"/>
      <c r="C284"/>
      <c r="D284"/>
      <c r="E284"/>
      <c r="F284"/>
      <c r="G284"/>
      <c r="H284"/>
      <c r="I284" s="247">
        <v>44531</v>
      </c>
      <c r="J284">
        <v>1.23</v>
      </c>
      <c r="K284"/>
      <c r="L284"/>
      <c r="M284" s="247">
        <v>44531</v>
      </c>
      <c r="N284">
        <v>0.79</v>
      </c>
      <c r="O284"/>
      <c r="P284"/>
      <c r="Q284" s="247">
        <v>44531</v>
      </c>
      <c r="R284">
        <v>0.33750000000000002</v>
      </c>
      <c r="S284"/>
      <c r="T284"/>
      <c r="U284" s="247">
        <v>44531</v>
      </c>
      <c r="V284">
        <v>0.29499999999999998</v>
      </c>
      <c r="W284"/>
      <c r="X284"/>
      <c r="Y284" s="247">
        <v>44501</v>
      </c>
      <c r="Z284">
        <v>4.6399999999999997</v>
      </c>
      <c r="AA284"/>
      <c r="AB284"/>
      <c r="AC284" s="247">
        <v>44531</v>
      </c>
      <c r="AD284">
        <v>1.2592241588820003</v>
      </c>
      <c r="AE284"/>
      <c r="AF284"/>
      <c r="AG284" s="247">
        <v>44531</v>
      </c>
      <c r="AH284">
        <v>6.4445395554374021E-2</v>
      </c>
      <c r="AI284"/>
      <c r="AJ284"/>
      <c r="AK284" s="247">
        <v>44531</v>
      </c>
      <c r="AL284">
        <v>7.1986306907509998E-2</v>
      </c>
      <c r="AM284"/>
      <c r="AN284"/>
      <c r="AO284"/>
      <c r="AP284"/>
      <c r="AQ284"/>
      <c r="AR284"/>
      <c r="AS284"/>
      <c r="AT284"/>
      <c r="AU284"/>
      <c r="AW284"/>
      <c r="AX284"/>
      <c r="AY284"/>
      <c r="BA284" s="247">
        <v>44287</v>
      </c>
      <c r="BB284">
        <v>0</v>
      </c>
      <c r="BC284"/>
      <c r="BE284"/>
      <c r="BF284"/>
      <c r="BG284"/>
      <c r="BI284"/>
      <c r="BJ284"/>
      <c r="BK284"/>
      <c r="BM284"/>
      <c r="BN284"/>
      <c r="BO284"/>
    </row>
    <row r="285" spans="1:67">
      <c r="A285"/>
      <c r="B285"/>
      <c r="C285"/>
      <c r="D285"/>
      <c r="E285"/>
      <c r="F285"/>
      <c r="G285"/>
      <c r="H285"/>
      <c r="I285" s="247">
        <v>44562</v>
      </c>
      <c r="J285">
        <v>1.575</v>
      </c>
      <c r="K285"/>
      <c r="L285"/>
      <c r="M285" s="247">
        <v>44562</v>
      </c>
      <c r="N285">
        <v>0.95499999999999996</v>
      </c>
      <c r="O285"/>
      <c r="P285"/>
      <c r="Q285" s="247">
        <v>44562</v>
      </c>
      <c r="R285">
        <v>0.4375</v>
      </c>
      <c r="S285"/>
      <c r="T285"/>
      <c r="U285" s="247">
        <v>44562</v>
      </c>
      <c r="V285">
        <v>0.34250000000000003</v>
      </c>
      <c r="W285"/>
      <c r="X285"/>
      <c r="Y285" s="247">
        <v>44531</v>
      </c>
      <c r="Z285">
        <v>4.6910000000000007</v>
      </c>
      <c r="AA285"/>
      <c r="AB285"/>
      <c r="AC285" s="247">
        <v>44562</v>
      </c>
      <c r="AD285">
        <v>1.257917234272</v>
      </c>
      <c r="AE285"/>
      <c r="AF285"/>
      <c r="AG285" s="247">
        <v>44562</v>
      </c>
      <c r="AH285">
        <v>6.4422284180959008E-2</v>
      </c>
      <c r="AI285"/>
      <c r="AJ285"/>
      <c r="AK285" s="247">
        <v>44562</v>
      </c>
      <c r="AL285">
        <v>7.1983373908565018E-2</v>
      </c>
      <c r="AM285"/>
      <c r="AN285"/>
      <c r="AO285"/>
      <c r="AP285"/>
      <c r="AQ285"/>
      <c r="AR285"/>
      <c r="AS285"/>
      <c r="AT285"/>
      <c r="AU285"/>
      <c r="AW285"/>
      <c r="AX285"/>
      <c r="AY285"/>
      <c r="BA285" s="247">
        <v>44317</v>
      </c>
      <c r="BB285">
        <v>0</v>
      </c>
      <c r="BC285"/>
      <c r="BE285"/>
      <c r="BF285"/>
      <c r="BG285"/>
      <c r="BI285"/>
      <c r="BJ285"/>
      <c r="BK285"/>
      <c r="BM285"/>
      <c r="BN285"/>
      <c r="BO285"/>
    </row>
    <row r="286" spans="1:67">
      <c r="A286"/>
      <c r="B286"/>
      <c r="C286"/>
      <c r="D286"/>
      <c r="E286"/>
      <c r="F286"/>
      <c r="G286"/>
      <c r="H286"/>
      <c r="I286" s="247">
        <v>44593</v>
      </c>
      <c r="J286">
        <v>1.4950000000000001</v>
      </c>
      <c r="K286"/>
      <c r="L286"/>
      <c r="M286" s="247">
        <v>44593</v>
      </c>
      <c r="N286">
        <v>0.94499999999999995</v>
      </c>
      <c r="O286"/>
      <c r="P286"/>
      <c r="Q286" s="247">
        <v>44593</v>
      </c>
      <c r="R286">
        <v>0.435</v>
      </c>
      <c r="S286"/>
      <c r="T286"/>
      <c r="U286" s="247">
        <v>44593</v>
      </c>
      <c r="V286">
        <v>0.33750000000000002</v>
      </c>
      <c r="W286"/>
      <c r="X286"/>
      <c r="Y286" s="247">
        <v>44562</v>
      </c>
      <c r="Z286">
        <v>4.9130000000000003</v>
      </c>
      <c r="AA286"/>
      <c r="AB286"/>
      <c r="AC286" s="247">
        <v>44593</v>
      </c>
      <c r="AD286">
        <v>1.256607487398</v>
      </c>
      <c r="AE286"/>
      <c r="AF286"/>
      <c r="AG286" s="247">
        <v>44593</v>
      </c>
      <c r="AH286">
        <v>6.439917280772002E-2</v>
      </c>
      <c r="AI286"/>
      <c r="AJ286"/>
      <c r="AK286" s="247">
        <v>44593</v>
      </c>
      <c r="AL286">
        <v>7.1980440909622023E-2</v>
      </c>
      <c r="AM286"/>
      <c r="AN286"/>
      <c r="AO286"/>
      <c r="AP286"/>
      <c r="AQ286"/>
      <c r="AR286"/>
      <c r="AS286"/>
      <c r="AT286"/>
      <c r="AU286"/>
      <c r="AW286"/>
      <c r="AX286"/>
      <c r="AY286"/>
      <c r="BA286" s="247">
        <v>44348</v>
      </c>
      <c r="BB286">
        <v>0</v>
      </c>
      <c r="BC286"/>
      <c r="BE286"/>
      <c r="BF286"/>
      <c r="BG286"/>
      <c r="BI286"/>
      <c r="BJ286"/>
      <c r="BK286"/>
      <c r="BM286"/>
      <c r="BN286"/>
      <c r="BO286"/>
    </row>
    <row r="287" spans="1:67">
      <c r="A287"/>
      <c r="B287"/>
      <c r="C287"/>
      <c r="D287"/>
      <c r="E287"/>
      <c r="F287"/>
      <c r="G287"/>
      <c r="H287"/>
      <c r="I287" s="247">
        <v>44621</v>
      </c>
      <c r="J287">
        <v>0.89500000000000002</v>
      </c>
      <c r="K287"/>
      <c r="L287"/>
      <c r="M287" s="247">
        <v>44621</v>
      </c>
      <c r="N287">
        <v>0.60250000000000004</v>
      </c>
      <c r="O287"/>
      <c r="P287"/>
      <c r="Q287" s="247">
        <v>44621</v>
      </c>
      <c r="R287">
        <v>0.30249999999999999</v>
      </c>
      <c r="S287"/>
      <c r="T287"/>
      <c r="U287" s="247">
        <v>44621</v>
      </c>
      <c r="V287">
        <v>0.26</v>
      </c>
      <c r="W287"/>
      <c r="X287"/>
      <c r="Y287" s="247">
        <v>44593</v>
      </c>
      <c r="Z287">
        <v>4.8590000000000009</v>
      </c>
      <c r="AA287"/>
      <c r="AB287"/>
      <c r="AC287" s="247">
        <v>44621</v>
      </c>
      <c r="AD287">
        <v>1.2554220740460003</v>
      </c>
      <c r="AE287"/>
      <c r="AF287"/>
      <c r="AG287" s="247">
        <v>44621</v>
      </c>
      <c r="AH287">
        <v>6.4378298019141023E-2</v>
      </c>
      <c r="AI287"/>
      <c r="AJ287"/>
      <c r="AK287" s="247">
        <v>44621</v>
      </c>
      <c r="AL287">
        <v>7.1977791749290032E-2</v>
      </c>
      <c r="AM287"/>
      <c r="AN287"/>
      <c r="AO287"/>
      <c r="AP287"/>
      <c r="AQ287"/>
      <c r="AR287"/>
      <c r="AS287"/>
      <c r="AT287"/>
      <c r="AU287"/>
      <c r="AW287"/>
      <c r="AX287"/>
      <c r="AY287"/>
      <c r="BA287" s="247">
        <v>44378</v>
      </c>
      <c r="BB287">
        <v>0</v>
      </c>
      <c r="BC287"/>
      <c r="BE287"/>
      <c r="BF287"/>
      <c r="BG287"/>
      <c r="BI287"/>
      <c r="BJ287"/>
      <c r="BK287"/>
      <c r="BM287"/>
      <c r="BN287"/>
      <c r="BO287"/>
    </row>
    <row r="288" spans="1:67">
      <c r="A288"/>
      <c r="B288"/>
      <c r="C288"/>
      <c r="D288"/>
      <c r="E288"/>
      <c r="F288"/>
      <c r="G288"/>
      <c r="H288"/>
      <c r="I288" s="247">
        <v>44652</v>
      </c>
      <c r="J288">
        <v>0.45</v>
      </c>
      <c r="K288"/>
      <c r="L288"/>
      <c r="M288" s="247">
        <v>44652</v>
      </c>
      <c r="N288">
        <v>0.35499999999999998</v>
      </c>
      <c r="O288"/>
      <c r="P288"/>
      <c r="Q288" s="247">
        <v>44652</v>
      </c>
      <c r="R288">
        <v>0.19750000000000001</v>
      </c>
      <c r="S288"/>
      <c r="T288"/>
      <c r="U288" s="247">
        <v>44652</v>
      </c>
      <c r="V288">
        <v>0.17749999999999999</v>
      </c>
      <c r="W288"/>
      <c r="X288"/>
      <c r="Y288" s="247">
        <v>44621</v>
      </c>
      <c r="Z288">
        <v>4.7760000000000007</v>
      </c>
      <c r="AA288"/>
      <c r="AB288"/>
      <c r="AC288" s="247">
        <v>44652</v>
      </c>
      <c r="AD288">
        <v>1.2541069877340001</v>
      </c>
      <c r="AE288"/>
      <c r="AF288"/>
      <c r="AG288" s="247">
        <v>44652</v>
      </c>
      <c r="AH288">
        <v>6.4355186646240001E-2</v>
      </c>
      <c r="AI288"/>
      <c r="AJ288"/>
      <c r="AK288" s="247">
        <v>44652</v>
      </c>
      <c r="AL288">
        <v>7.1974858750353018E-2</v>
      </c>
      <c r="AM288"/>
      <c r="AN288"/>
      <c r="AO288"/>
      <c r="AP288"/>
      <c r="AQ288"/>
      <c r="AR288"/>
      <c r="AS288"/>
      <c r="AT288"/>
      <c r="AU288"/>
      <c r="AW288"/>
      <c r="AX288"/>
      <c r="AY288"/>
      <c r="BA288" s="247">
        <v>44409</v>
      </c>
      <c r="BB288">
        <v>0</v>
      </c>
      <c r="BC288"/>
      <c r="BE288"/>
      <c r="BF288"/>
      <c r="BG288"/>
      <c r="BI288"/>
      <c r="BJ288"/>
      <c r="BK288"/>
      <c r="BM288"/>
      <c r="BN288"/>
      <c r="BO288"/>
    </row>
    <row r="289" spans="1:67">
      <c r="A289"/>
      <c r="B289"/>
      <c r="C289"/>
      <c r="D289"/>
      <c r="E289"/>
      <c r="F289"/>
      <c r="G289"/>
      <c r="H289"/>
      <c r="I289" s="247">
        <v>44682</v>
      </c>
      <c r="J289">
        <v>0.36499999999999999</v>
      </c>
      <c r="K289"/>
      <c r="L289"/>
      <c r="M289" s="247">
        <v>44682</v>
      </c>
      <c r="N289">
        <v>0.28749999999999998</v>
      </c>
      <c r="O289"/>
      <c r="P289"/>
      <c r="Q289" s="247">
        <v>44682</v>
      </c>
      <c r="R289">
        <v>0.17249999999999999</v>
      </c>
      <c r="S289"/>
      <c r="T289"/>
      <c r="U289" s="247">
        <v>44682</v>
      </c>
      <c r="V289">
        <v>0.16250000000000001</v>
      </c>
      <c r="W289"/>
      <c r="X289"/>
      <c r="Y289" s="247">
        <v>44652</v>
      </c>
      <c r="Z289">
        <v>4.6930000000000005</v>
      </c>
      <c r="AA289"/>
      <c r="AB289"/>
      <c r="AC289" s="247">
        <v>44682</v>
      </c>
      <c r="AD289">
        <v>1.2528316682850003</v>
      </c>
      <c r="AE289"/>
      <c r="AF289"/>
      <c r="AG289" s="247">
        <v>44682</v>
      </c>
      <c r="AH289">
        <v>6.433282080166601E-2</v>
      </c>
      <c r="AI289"/>
      <c r="AJ289"/>
      <c r="AK289" s="247">
        <v>44682</v>
      </c>
      <c r="AL289">
        <v>7.1972020364287015E-2</v>
      </c>
      <c r="AM289"/>
      <c r="AN289"/>
      <c r="AO289"/>
      <c r="AP289"/>
      <c r="AQ289"/>
      <c r="AR289"/>
      <c r="AS289"/>
      <c r="AT289"/>
      <c r="AU289"/>
      <c r="AW289"/>
      <c r="AX289"/>
      <c r="AY289"/>
      <c r="BA289" s="247">
        <v>44440</v>
      </c>
      <c r="BB289">
        <v>0</v>
      </c>
      <c r="BC289"/>
      <c r="BE289"/>
      <c r="BF289"/>
      <c r="BG289"/>
      <c r="BI289"/>
      <c r="BJ289"/>
      <c r="BK289"/>
      <c r="BM289"/>
      <c r="BN289"/>
      <c r="BO289"/>
    </row>
    <row r="290" spans="1:67">
      <c r="A290"/>
      <c r="B290"/>
      <c r="C290"/>
      <c r="D290"/>
      <c r="E290"/>
      <c r="F290"/>
      <c r="G290"/>
      <c r="H290"/>
      <c r="I290" s="247">
        <v>44713</v>
      </c>
      <c r="J290">
        <v>0.35499999999999998</v>
      </c>
      <c r="K290"/>
      <c r="L290"/>
      <c r="M290" s="247">
        <v>44713</v>
      </c>
      <c r="N290">
        <v>0.28749999999999998</v>
      </c>
      <c r="O290"/>
      <c r="P290"/>
      <c r="Q290" s="247">
        <v>44713</v>
      </c>
      <c r="R290">
        <v>0.17249999999999999</v>
      </c>
      <c r="S290"/>
      <c r="T290"/>
      <c r="U290" s="247">
        <v>44713</v>
      </c>
      <c r="V290">
        <v>0.16250000000000001</v>
      </c>
      <c r="W290"/>
      <c r="X290"/>
      <c r="Y290" s="247">
        <v>44682</v>
      </c>
      <c r="Z290">
        <v>4.702</v>
      </c>
      <c r="AA290"/>
      <c r="AB290"/>
      <c r="AC290" s="247">
        <v>44713</v>
      </c>
      <c r="AD290">
        <v>1.2515111057040005</v>
      </c>
      <c r="AE290"/>
      <c r="AF290"/>
      <c r="AG290" s="247">
        <v>44713</v>
      </c>
      <c r="AH290">
        <v>6.4309709429114015E-2</v>
      </c>
      <c r="AI290"/>
      <c r="AJ290"/>
      <c r="AK290" s="247">
        <v>44713</v>
      </c>
      <c r="AL290">
        <v>7.1969087365355011E-2</v>
      </c>
      <c r="AM290"/>
      <c r="AN290"/>
      <c r="AO290"/>
      <c r="AP290"/>
      <c r="AQ290"/>
      <c r="AR290"/>
      <c r="AS290"/>
      <c r="AT290"/>
      <c r="AU290"/>
      <c r="AW290"/>
      <c r="AX290"/>
      <c r="AY290"/>
      <c r="BA290" s="247">
        <v>44470</v>
      </c>
      <c r="BB290">
        <v>0</v>
      </c>
      <c r="BC290"/>
      <c r="BE290"/>
      <c r="BF290"/>
      <c r="BG290"/>
      <c r="BI290"/>
      <c r="BJ290"/>
      <c r="BK290"/>
      <c r="BM290"/>
      <c r="BN290"/>
      <c r="BO290"/>
    </row>
    <row r="291" spans="1:67">
      <c r="A291"/>
      <c r="B291"/>
      <c r="C291"/>
      <c r="D291"/>
      <c r="E291"/>
      <c r="F291"/>
      <c r="G291"/>
      <c r="H291"/>
      <c r="I291" s="247">
        <v>44743</v>
      </c>
      <c r="J291">
        <v>0.39</v>
      </c>
      <c r="K291"/>
      <c r="L291"/>
      <c r="M291" s="247">
        <v>44743</v>
      </c>
      <c r="N291">
        <v>0.3</v>
      </c>
      <c r="O291"/>
      <c r="P291"/>
      <c r="Q291" s="247">
        <v>44743</v>
      </c>
      <c r="R291">
        <v>0.185</v>
      </c>
      <c r="S291"/>
      <c r="T291"/>
      <c r="U291" s="247">
        <v>44743</v>
      </c>
      <c r="V291">
        <v>0.16250000000000001</v>
      </c>
      <c r="W291"/>
      <c r="X291"/>
      <c r="Y291" s="247">
        <v>44713</v>
      </c>
      <c r="Z291">
        <v>4.7510000000000003</v>
      </c>
      <c r="AA291"/>
      <c r="AB291"/>
      <c r="AC291" s="247">
        <v>44743</v>
      </c>
      <c r="AD291">
        <v>1.2502305084100001</v>
      </c>
      <c r="AE291"/>
      <c r="AF291"/>
      <c r="AG291" s="247">
        <v>44743</v>
      </c>
      <c r="AH291">
        <v>6.4287343584877005E-2</v>
      </c>
      <c r="AI291"/>
      <c r="AJ291"/>
      <c r="AK291" s="247">
        <v>44743</v>
      </c>
      <c r="AL291">
        <v>7.1966248979295003E-2</v>
      </c>
      <c r="AM291"/>
      <c r="AN291"/>
      <c r="AO291"/>
      <c r="AP291"/>
      <c r="AQ291"/>
      <c r="AR291"/>
      <c r="AS291"/>
      <c r="AT291"/>
      <c r="AU291"/>
      <c r="AW291"/>
      <c r="AX291"/>
      <c r="AY291"/>
      <c r="BA291" s="247">
        <v>44501</v>
      </c>
      <c r="BB291">
        <v>0</v>
      </c>
      <c r="BC291"/>
      <c r="BE291"/>
      <c r="BF291"/>
      <c r="BG291"/>
      <c r="BI291"/>
      <c r="BJ291"/>
      <c r="BK291"/>
      <c r="BM291"/>
      <c r="BN291"/>
      <c r="BO291"/>
    </row>
    <row r="292" spans="1:67">
      <c r="A292"/>
      <c r="B292"/>
      <c r="C292"/>
      <c r="D292"/>
      <c r="E292"/>
      <c r="F292"/>
      <c r="G292"/>
      <c r="H292"/>
      <c r="I292" s="247">
        <v>44774</v>
      </c>
      <c r="J292">
        <v>0.45500000000000002</v>
      </c>
      <c r="K292"/>
      <c r="L292"/>
      <c r="M292" s="247">
        <v>44774</v>
      </c>
      <c r="N292">
        <v>0.3</v>
      </c>
      <c r="O292"/>
      <c r="P292"/>
      <c r="Q292" s="247">
        <v>44774</v>
      </c>
      <c r="R292">
        <v>0.185</v>
      </c>
      <c r="S292"/>
      <c r="T292"/>
      <c r="U292" s="247">
        <v>44774</v>
      </c>
      <c r="V292">
        <v>0.16250000000000001</v>
      </c>
      <c r="W292"/>
      <c r="X292"/>
      <c r="Y292" s="247">
        <v>44743</v>
      </c>
      <c r="Z292">
        <v>4.7510000000000003</v>
      </c>
      <c r="AA292"/>
      <c r="AB292"/>
      <c r="AC292" s="247">
        <v>44774</v>
      </c>
      <c r="AD292">
        <v>1.2489045145820001</v>
      </c>
      <c r="AE292"/>
      <c r="AF292"/>
      <c r="AG292" s="247">
        <v>44774</v>
      </c>
      <c r="AH292">
        <v>6.4264232212673009E-2</v>
      </c>
      <c r="AI292"/>
      <c r="AJ292"/>
      <c r="AK292" s="247">
        <v>44774</v>
      </c>
      <c r="AL292">
        <v>7.1963315980370007E-2</v>
      </c>
      <c r="AM292"/>
      <c r="AN292"/>
      <c r="AO292"/>
      <c r="AP292"/>
      <c r="AQ292"/>
      <c r="AR292"/>
      <c r="AS292"/>
      <c r="AT292"/>
      <c r="AU292"/>
      <c r="AW292"/>
      <c r="AX292"/>
      <c r="AY292"/>
      <c r="BA292" s="247">
        <v>44531</v>
      </c>
      <c r="BB292">
        <v>0</v>
      </c>
      <c r="BC292"/>
      <c r="BE292"/>
      <c r="BF292"/>
      <c r="BG292"/>
      <c r="BI292"/>
      <c r="BJ292"/>
      <c r="BK292"/>
      <c r="BM292"/>
      <c r="BN292"/>
      <c r="BO292"/>
    </row>
    <row r="293" spans="1:67">
      <c r="A293"/>
      <c r="B293"/>
      <c r="C293"/>
      <c r="D293"/>
      <c r="E293"/>
      <c r="F293"/>
      <c r="G293"/>
      <c r="H293"/>
      <c r="I293" s="247">
        <v>44805</v>
      </c>
      <c r="J293">
        <v>0.35499999999999998</v>
      </c>
      <c r="K293"/>
      <c r="L293"/>
      <c r="M293" s="247">
        <v>44805</v>
      </c>
      <c r="N293">
        <v>0.28999999999999998</v>
      </c>
      <c r="O293"/>
      <c r="P293"/>
      <c r="Q293" s="247">
        <v>44805</v>
      </c>
      <c r="R293">
        <v>0.16250000000000001</v>
      </c>
      <c r="S293"/>
      <c r="T293"/>
      <c r="U293" s="247">
        <v>44805</v>
      </c>
      <c r="V293">
        <v>0.16250000000000001</v>
      </c>
      <c r="W293"/>
      <c r="X293"/>
      <c r="Y293" s="247">
        <v>44774</v>
      </c>
      <c r="Z293">
        <v>4.7960000000000003</v>
      </c>
      <c r="AA293"/>
      <c r="AB293"/>
      <c r="AC293" s="247">
        <v>44805</v>
      </c>
      <c r="AD293">
        <v>1.2475757779050003</v>
      </c>
      <c r="AE293"/>
      <c r="AF293"/>
      <c r="AG293" s="247">
        <v>44805</v>
      </c>
      <c r="AH293">
        <v>6.424112084064601E-2</v>
      </c>
      <c r="AI293"/>
      <c r="AJ293"/>
      <c r="AK293" s="247">
        <v>44805</v>
      </c>
      <c r="AL293">
        <v>7.1960382981446025E-2</v>
      </c>
      <c r="AM293"/>
      <c r="AN293"/>
      <c r="AO293"/>
      <c r="AP293"/>
      <c r="AQ293"/>
      <c r="AR293"/>
      <c r="AS293"/>
      <c r="AT293"/>
      <c r="AU293"/>
      <c r="AW293"/>
      <c r="AX293"/>
      <c r="AY293"/>
      <c r="BA293" s="247">
        <v>44562</v>
      </c>
      <c r="BB293">
        <v>0</v>
      </c>
      <c r="BC293"/>
      <c r="BE293"/>
      <c r="BF293"/>
      <c r="BG293"/>
      <c r="BI293"/>
      <c r="BJ293"/>
      <c r="BK293"/>
      <c r="BM293"/>
      <c r="BN293"/>
      <c r="BO293"/>
    </row>
    <row r="294" spans="1:67">
      <c r="A294"/>
      <c r="B294"/>
      <c r="C294"/>
      <c r="D294"/>
      <c r="E294"/>
      <c r="F294"/>
      <c r="G294"/>
      <c r="H294"/>
      <c r="I294" s="247">
        <v>44835</v>
      </c>
      <c r="J294">
        <v>0.42499999999999999</v>
      </c>
      <c r="K294"/>
      <c r="L294"/>
      <c r="M294" s="247">
        <v>44835</v>
      </c>
      <c r="N294">
        <v>0.36249999999999999</v>
      </c>
      <c r="O294"/>
      <c r="P294"/>
      <c r="Q294" s="247">
        <v>44835</v>
      </c>
      <c r="R294">
        <v>0.185</v>
      </c>
      <c r="S294"/>
      <c r="T294"/>
      <c r="U294" s="247">
        <v>44835</v>
      </c>
      <c r="V294">
        <v>0.16500000000000001</v>
      </c>
      <c r="W294"/>
      <c r="X294"/>
      <c r="Y294" s="247">
        <v>44805</v>
      </c>
      <c r="Z294">
        <v>4.7670000000000003</v>
      </c>
      <c r="AA294"/>
      <c r="AB294"/>
      <c r="AC294" s="247">
        <v>44835</v>
      </c>
      <c r="AD294">
        <v>1.2462873031370003</v>
      </c>
      <c r="AE294"/>
      <c r="AF294"/>
      <c r="AG294" s="247">
        <v>44835</v>
      </c>
      <c r="AH294">
        <v>6.4218754996918009E-2</v>
      </c>
      <c r="AI294"/>
      <c r="AJ294"/>
      <c r="AK294" s="247">
        <v>44835</v>
      </c>
      <c r="AL294">
        <v>7.1957544595394024E-2</v>
      </c>
      <c r="AM294"/>
      <c r="AN294"/>
      <c r="AO294"/>
      <c r="AP294"/>
      <c r="AQ294"/>
      <c r="AR294"/>
      <c r="AS294"/>
      <c r="AT294"/>
      <c r="AU294"/>
      <c r="AW294"/>
      <c r="AX294"/>
      <c r="AY294"/>
      <c r="BA294" s="247">
        <v>44593</v>
      </c>
      <c r="BB294">
        <v>0</v>
      </c>
      <c r="BC294"/>
      <c r="BE294"/>
      <c r="BF294"/>
      <c r="BG294"/>
      <c r="BI294"/>
      <c r="BJ294"/>
      <c r="BK294"/>
      <c r="BM294"/>
      <c r="BN294"/>
      <c r="BO294"/>
    </row>
    <row r="295" spans="1:67">
      <c r="A295"/>
      <c r="B295"/>
      <c r="C295"/>
      <c r="D295"/>
      <c r="E295"/>
      <c r="F295"/>
      <c r="G295"/>
      <c r="H295"/>
      <c r="I295" s="247">
        <v>44866</v>
      </c>
      <c r="J295">
        <v>0.72499999999999998</v>
      </c>
      <c r="K295"/>
      <c r="L295"/>
      <c r="M295" s="247">
        <v>44866</v>
      </c>
      <c r="N295">
        <v>0.45500000000000002</v>
      </c>
      <c r="O295"/>
      <c r="P295"/>
      <c r="Q295" s="247">
        <v>44866</v>
      </c>
      <c r="R295">
        <v>0.28749999999999998</v>
      </c>
      <c r="S295"/>
      <c r="T295"/>
      <c r="U295" s="247">
        <v>44866</v>
      </c>
      <c r="V295">
        <v>0.24</v>
      </c>
      <c r="W295"/>
      <c r="X295"/>
      <c r="Y295" s="247">
        <v>44835</v>
      </c>
      <c r="Z295">
        <v>4.7679999999999998</v>
      </c>
      <c r="AA295"/>
      <c r="AB295"/>
      <c r="AC295" s="247">
        <v>44866</v>
      </c>
      <c r="AD295">
        <v>1.2449532033370003</v>
      </c>
      <c r="AE295"/>
      <c r="AF295"/>
      <c r="AG295" s="247">
        <v>44866</v>
      </c>
      <c r="AH295">
        <v>6.419564362523901E-2</v>
      </c>
      <c r="AI295"/>
      <c r="AJ295"/>
      <c r="AK295" s="247">
        <v>44866</v>
      </c>
      <c r="AL295">
        <v>7.1954611596477008E-2</v>
      </c>
      <c r="AM295"/>
      <c r="AN295"/>
      <c r="AO295"/>
      <c r="AP295"/>
      <c r="AQ295"/>
      <c r="AR295"/>
      <c r="AS295"/>
      <c r="AT295"/>
      <c r="AU295"/>
      <c r="AW295"/>
      <c r="AX295"/>
      <c r="AY295"/>
      <c r="BA295" s="247">
        <v>44621</v>
      </c>
      <c r="BB295">
        <v>0</v>
      </c>
      <c r="BC295"/>
      <c r="BE295"/>
      <c r="BF295"/>
      <c r="BG295"/>
      <c r="BI295"/>
      <c r="BJ295"/>
      <c r="BK295"/>
      <c r="BM295"/>
      <c r="BN295"/>
      <c r="BO295"/>
    </row>
    <row r="296" spans="1:67">
      <c r="A296"/>
      <c r="B296"/>
      <c r="C296"/>
      <c r="D296"/>
      <c r="E296"/>
      <c r="F296"/>
      <c r="G296"/>
      <c r="H296"/>
      <c r="I296" s="247">
        <v>44896</v>
      </c>
      <c r="J296">
        <v>1.23</v>
      </c>
      <c r="K296"/>
      <c r="L296"/>
      <c r="M296" s="247">
        <v>44896</v>
      </c>
      <c r="N296">
        <v>0.79</v>
      </c>
      <c r="O296"/>
      <c r="P296"/>
      <c r="Q296" s="247">
        <v>44896</v>
      </c>
      <c r="R296">
        <v>0.33750000000000002</v>
      </c>
      <c r="S296"/>
      <c r="T296"/>
      <c r="U296" s="247">
        <v>44896</v>
      </c>
      <c r="V296">
        <v>0.29499999999999998</v>
      </c>
      <c r="W296"/>
      <c r="X296"/>
      <c r="Y296" s="247">
        <v>44866</v>
      </c>
      <c r="Z296">
        <v>4.782</v>
      </c>
      <c r="AA296"/>
      <c r="AB296"/>
      <c r="AC296" s="247">
        <v>44896</v>
      </c>
      <c r="AD296">
        <v>1.2436595603620004</v>
      </c>
      <c r="AE296"/>
      <c r="AF296"/>
      <c r="AG296" s="247">
        <v>44896</v>
      </c>
      <c r="AH296">
        <v>6.4173277781848004E-2</v>
      </c>
      <c r="AI296"/>
      <c r="AJ296"/>
      <c r="AK296" s="247">
        <v>44896</v>
      </c>
      <c r="AL296">
        <v>7.1951773210431003E-2</v>
      </c>
      <c r="AM296"/>
      <c r="AN296"/>
      <c r="AO296"/>
      <c r="AP296"/>
      <c r="AQ296"/>
      <c r="AR296"/>
      <c r="AS296"/>
      <c r="AT296"/>
      <c r="AU296"/>
      <c r="AW296"/>
      <c r="AX296"/>
      <c r="AY296"/>
      <c r="BA296" s="247">
        <v>44652</v>
      </c>
      <c r="BB296">
        <v>0</v>
      </c>
      <c r="BC296"/>
      <c r="BE296"/>
      <c r="BF296"/>
      <c r="BG296"/>
      <c r="BI296"/>
      <c r="BJ296"/>
      <c r="BK296"/>
      <c r="BM296"/>
      <c r="BN296"/>
      <c r="BO296"/>
    </row>
    <row r="297" spans="1:67">
      <c r="A297"/>
      <c r="B297"/>
      <c r="C297"/>
      <c r="D297"/>
      <c r="E297"/>
      <c r="F297"/>
      <c r="G297"/>
      <c r="H297"/>
      <c r="I297" s="247">
        <v>44927</v>
      </c>
      <c r="J297">
        <v>1.575</v>
      </c>
      <c r="K297"/>
      <c r="L297"/>
      <c r="M297" s="247">
        <v>44927</v>
      </c>
      <c r="N297">
        <v>0.95499999999999996</v>
      </c>
      <c r="O297"/>
      <c r="P297"/>
      <c r="Q297" s="247">
        <v>44927</v>
      </c>
      <c r="R297">
        <v>0.4375</v>
      </c>
      <c r="S297"/>
      <c r="T297"/>
      <c r="U297" s="247">
        <v>44927</v>
      </c>
      <c r="V297">
        <v>0.34250000000000003</v>
      </c>
      <c r="W297"/>
      <c r="X297"/>
      <c r="Y297" s="247">
        <v>44896</v>
      </c>
      <c r="Z297">
        <v>4.83</v>
      </c>
      <c r="AA297"/>
      <c r="AB297"/>
      <c r="AC297" s="247">
        <v>44927</v>
      </c>
      <c r="AD297">
        <v>1.2423201427530004</v>
      </c>
      <c r="AE297"/>
      <c r="AF297"/>
      <c r="AG297" s="247">
        <v>44927</v>
      </c>
      <c r="AH297">
        <v>6.4150166410518003E-2</v>
      </c>
      <c r="AI297"/>
      <c r="AJ297"/>
      <c r="AK297" s="247">
        <v>44927</v>
      </c>
      <c r="AL297">
        <v>7.1948840211518011E-2</v>
      </c>
      <c r="AM297"/>
      <c r="AN297"/>
      <c r="AO297"/>
      <c r="AP297"/>
      <c r="AQ297"/>
      <c r="AR297"/>
      <c r="AS297"/>
      <c r="AT297"/>
      <c r="AU297"/>
      <c r="AW297"/>
      <c r="AX297"/>
      <c r="AY297"/>
      <c r="BA297" s="247">
        <v>44682</v>
      </c>
      <c r="BB297">
        <v>0</v>
      </c>
      <c r="BC297"/>
      <c r="BE297"/>
      <c r="BF297"/>
      <c r="BG297"/>
      <c r="BI297"/>
      <c r="BJ297"/>
      <c r="BK297"/>
      <c r="BM297"/>
      <c r="BN297"/>
      <c r="BO297"/>
    </row>
    <row r="298" spans="1:67">
      <c r="A298"/>
      <c r="B298"/>
      <c r="C298"/>
      <c r="D298"/>
      <c r="E298"/>
      <c r="F298"/>
      <c r="G298"/>
      <c r="H298"/>
      <c r="I298" s="247">
        <v>44958</v>
      </c>
      <c r="J298">
        <v>1.4950000000000001</v>
      </c>
      <c r="K298"/>
      <c r="L298"/>
      <c r="M298" s="247">
        <v>44958</v>
      </c>
      <c r="N298">
        <v>0.94499999999999995</v>
      </c>
      <c r="O298"/>
      <c r="P298"/>
      <c r="Q298" s="247">
        <v>44958</v>
      </c>
      <c r="R298">
        <v>0.435</v>
      </c>
      <c r="S298"/>
      <c r="T298"/>
      <c r="U298" s="247">
        <v>44958</v>
      </c>
      <c r="V298">
        <v>0.33750000000000002</v>
      </c>
      <c r="W298"/>
      <c r="X298"/>
      <c r="Y298" s="247">
        <v>44927</v>
      </c>
      <c r="Z298">
        <v>5.0549999999999997</v>
      </c>
      <c r="AA298"/>
      <c r="AB298"/>
      <c r="AC298" s="247">
        <v>44958</v>
      </c>
      <c r="AD298">
        <v>1.2409780400520003</v>
      </c>
      <c r="AE298"/>
      <c r="AF298"/>
      <c r="AG298" s="247">
        <v>44958</v>
      </c>
      <c r="AH298">
        <v>6.4127055039366013E-2</v>
      </c>
      <c r="AI298"/>
      <c r="AJ298"/>
      <c r="AK298" s="247">
        <v>44958</v>
      </c>
      <c r="AL298">
        <v>7.1945907212609003E-2</v>
      </c>
      <c r="AM298"/>
      <c r="AN298"/>
      <c r="AO298"/>
      <c r="AP298"/>
      <c r="AQ298"/>
      <c r="AR298"/>
      <c r="AS298"/>
      <c r="AT298"/>
      <c r="AU298"/>
      <c r="AW298"/>
      <c r="AX298"/>
      <c r="AY298"/>
      <c r="BA298" s="247">
        <v>44713</v>
      </c>
      <c r="BB298">
        <v>0</v>
      </c>
      <c r="BC298"/>
      <c r="BE298"/>
      <c r="BF298"/>
      <c r="BG298"/>
      <c r="BI298"/>
      <c r="BJ298"/>
      <c r="BK298"/>
      <c r="BM298"/>
      <c r="BN298"/>
      <c r="BO298"/>
    </row>
    <row r="299" spans="1:67">
      <c r="A299"/>
      <c r="B299"/>
      <c r="C299"/>
      <c r="D299"/>
      <c r="E299"/>
      <c r="F299"/>
      <c r="G299"/>
      <c r="H299"/>
      <c r="I299" s="247">
        <v>44986</v>
      </c>
      <c r="J299">
        <v>0.89500000000000002</v>
      </c>
      <c r="K299"/>
      <c r="L299"/>
      <c r="M299" s="247">
        <v>44986</v>
      </c>
      <c r="N299">
        <v>0.60250000000000004</v>
      </c>
      <c r="O299"/>
      <c r="P299"/>
      <c r="Q299" s="247">
        <v>44986</v>
      </c>
      <c r="R299">
        <v>0.30249999999999999</v>
      </c>
      <c r="S299"/>
      <c r="T299"/>
      <c r="U299" s="247">
        <v>44986</v>
      </c>
      <c r="V299">
        <v>0.26</v>
      </c>
      <c r="W299"/>
      <c r="X299"/>
      <c r="Y299" s="247">
        <v>44958</v>
      </c>
      <c r="Z299">
        <v>5.0049999999999999</v>
      </c>
      <c r="AA299"/>
      <c r="AB299"/>
      <c r="AC299" s="247">
        <v>44986</v>
      </c>
      <c r="AD299">
        <v>1.2397635201330004</v>
      </c>
      <c r="AE299"/>
      <c r="AF299"/>
      <c r="AG299" s="247">
        <v>44986</v>
      </c>
      <c r="AH299">
        <v>6.4106180252670009E-2</v>
      </c>
      <c r="AI299"/>
      <c r="AJ299"/>
      <c r="AK299" s="247">
        <v>44986</v>
      </c>
      <c r="AL299">
        <v>7.194325805230703E-2</v>
      </c>
      <c r="AM299"/>
      <c r="AN299"/>
      <c r="AO299"/>
      <c r="AP299"/>
      <c r="AQ299"/>
      <c r="AR299"/>
      <c r="AS299"/>
      <c r="AT299"/>
      <c r="AU299"/>
      <c r="AW299"/>
      <c r="AX299"/>
      <c r="AY299"/>
      <c r="BA299" s="247">
        <v>44743</v>
      </c>
      <c r="BB299">
        <v>0</v>
      </c>
      <c r="BC299"/>
      <c r="BE299"/>
      <c r="BF299"/>
      <c r="BG299"/>
      <c r="BI299"/>
      <c r="BJ299"/>
      <c r="BK299"/>
      <c r="BM299"/>
      <c r="BN299"/>
      <c r="BO299"/>
    </row>
    <row r="300" spans="1:67">
      <c r="A300"/>
      <c r="B300"/>
      <c r="C300"/>
      <c r="D300"/>
      <c r="E300"/>
      <c r="F300"/>
      <c r="G300"/>
      <c r="H300"/>
      <c r="I300" s="247">
        <v>45017</v>
      </c>
      <c r="J300">
        <v>0.45</v>
      </c>
      <c r="K300"/>
      <c r="L300"/>
      <c r="M300" s="247">
        <v>45017</v>
      </c>
      <c r="N300">
        <v>0.35499999999999998</v>
      </c>
      <c r="O300"/>
      <c r="P300"/>
      <c r="Q300" s="247">
        <v>45017</v>
      </c>
      <c r="R300">
        <v>0.19750000000000001</v>
      </c>
      <c r="S300"/>
      <c r="T300"/>
      <c r="U300" s="247">
        <v>45017</v>
      </c>
      <c r="V300">
        <v>0.17749999999999999</v>
      </c>
      <c r="W300"/>
      <c r="X300"/>
      <c r="Y300" s="247">
        <v>44986</v>
      </c>
      <c r="Z300">
        <v>4.9249999999999998</v>
      </c>
      <c r="AA300"/>
      <c r="AB300"/>
      <c r="AC300" s="247">
        <v>45017</v>
      </c>
      <c r="AD300">
        <v>1.238416339557</v>
      </c>
      <c r="AE300"/>
      <c r="AF300"/>
      <c r="AG300" s="247">
        <v>45017</v>
      </c>
      <c r="AH300">
        <v>6.4083068881854999E-2</v>
      </c>
      <c r="AI300"/>
      <c r="AJ300"/>
      <c r="AK300" s="247">
        <v>45017</v>
      </c>
      <c r="AL300">
        <v>7.1940325053403004E-2</v>
      </c>
      <c r="AM300"/>
      <c r="AN300"/>
      <c r="AO300"/>
      <c r="AP300"/>
      <c r="AQ300"/>
      <c r="AR300"/>
      <c r="AS300"/>
      <c r="AT300"/>
      <c r="AU300"/>
      <c r="AW300"/>
      <c r="AX300"/>
      <c r="AY300"/>
      <c r="BA300" s="247">
        <v>44774</v>
      </c>
      <c r="BB300">
        <v>0</v>
      </c>
      <c r="BC300"/>
      <c r="BE300"/>
      <c r="BF300"/>
      <c r="BG300"/>
      <c r="BI300"/>
      <c r="BJ300"/>
      <c r="BK300"/>
      <c r="BM300"/>
      <c r="BN300"/>
      <c r="BO300"/>
    </row>
    <row r="301" spans="1:67">
      <c r="A301"/>
      <c r="B301"/>
      <c r="C301"/>
      <c r="D301"/>
      <c r="E301"/>
      <c r="F301"/>
      <c r="G301"/>
      <c r="H301"/>
      <c r="I301" s="247">
        <v>45047</v>
      </c>
      <c r="J301">
        <v>0.36499999999999999</v>
      </c>
      <c r="K301"/>
      <c r="L301"/>
      <c r="M301" s="247">
        <v>45047</v>
      </c>
      <c r="N301">
        <v>0.28749999999999998</v>
      </c>
      <c r="O301"/>
      <c r="P301"/>
      <c r="Q301" s="247">
        <v>45047</v>
      </c>
      <c r="R301">
        <v>0.17249999999999999</v>
      </c>
      <c r="S301"/>
      <c r="T301"/>
      <c r="U301" s="247">
        <v>45047</v>
      </c>
      <c r="V301">
        <v>0.16250000000000001</v>
      </c>
      <c r="W301"/>
      <c r="X301"/>
      <c r="Y301" s="247">
        <v>45017</v>
      </c>
      <c r="Z301">
        <v>4.8449999999999998</v>
      </c>
      <c r="AA301"/>
      <c r="AB301"/>
      <c r="AC301" s="247">
        <v>45047</v>
      </c>
      <c r="AD301">
        <v>1.23711009224</v>
      </c>
      <c r="AE301"/>
      <c r="AF301"/>
      <c r="AG301" s="247">
        <v>45047</v>
      </c>
      <c r="AH301">
        <v>6.4060703039298991E-2</v>
      </c>
      <c r="AI301"/>
      <c r="AJ301"/>
      <c r="AK301" s="247">
        <v>45047</v>
      </c>
      <c r="AL301">
        <v>7.1937486667370001E-2</v>
      </c>
      <c r="AM301"/>
      <c r="AN301"/>
      <c r="AO301"/>
      <c r="AP301"/>
      <c r="AQ301"/>
      <c r="AR301"/>
      <c r="AS301"/>
      <c r="AT301"/>
      <c r="AU301"/>
      <c r="AW301"/>
      <c r="AX301"/>
      <c r="AY301"/>
      <c r="BA301" s="247">
        <v>44805</v>
      </c>
      <c r="BB301">
        <v>0</v>
      </c>
      <c r="BC301"/>
      <c r="BE301"/>
      <c r="BF301"/>
      <c r="BG301"/>
      <c r="BI301"/>
      <c r="BJ301"/>
      <c r="BK301"/>
      <c r="BM301"/>
      <c r="BN301"/>
      <c r="BO301"/>
    </row>
    <row r="302" spans="1:67">
      <c r="A302"/>
      <c r="B302"/>
      <c r="C302"/>
      <c r="D302"/>
      <c r="E302"/>
      <c r="F302"/>
      <c r="G302"/>
      <c r="H302"/>
      <c r="I302" s="247">
        <v>45078</v>
      </c>
      <c r="J302">
        <v>0.35499999999999998</v>
      </c>
      <c r="K302"/>
      <c r="L302"/>
      <c r="M302" s="247">
        <v>45078</v>
      </c>
      <c r="N302">
        <v>0.28749999999999998</v>
      </c>
      <c r="O302"/>
      <c r="P302"/>
      <c r="Q302" s="247">
        <v>45078</v>
      </c>
      <c r="R302">
        <v>0.17249999999999999</v>
      </c>
      <c r="S302"/>
      <c r="T302"/>
      <c r="U302" s="247">
        <v>45078</v>
      </c>
      <c r="V302">
        <v>0.16250000000000001</v>
      </c>
      <c r="W302"/>
      <c r="X302"/>
      <c r="Y302" s="247">
        <v>45047</v>
      </c>
      <c r="Z302">
        <v>4.8550000000000004</v>
      </c>
      <c r="AA302"/>
      <c r="AB302"/>
      <c r="AC302" s="247">
        <v>45078</v>
      </c>
      <c r="AD302">
        <v>1.2357577064980003</v>
      </c>
      <c r="AE302"/>
      <c r="AF302"/>
      <c r="AG302" s="247">
        <v>45078</v>
      </c>
      <c r="AH302">
        <v>6.4037591668832022E-2</v>
      </c>
      <c r="AI302"/>
      <c r="AJ302"/>
      <c r="AK302" s="247">
        <v>45078</v>
      </c>
      <c r="AL302">
        <v>7.1934553668472012E-2</v>
      </c>
      <c r="AM302"/>
      <c r="AN302"/>
      <c r="AO302"/>
      <c r="AP302"/>
      <c r="AQ302"/>
      <c r="AR302"/>
      <c r="AS302"/>
      <c r="AT302"/>
      <c r="AU302"/>
      <c r="AW302"/>
      <c r="AX302"/>
      <c r="AY302"/>
      <c r="BA302" s="247">
        <v>44835</v>
      </c>
      <c r="BB302">
        <v>0</v>
      </c>
      <c r="BC302"/>
      <c r="BE302"/>
      <c r="BF302"/>
      <c r="BG302"/>
      <c r="BI302"/>
      <c r="BJ302"/>
      <c r="BK302"/>
      <c r="BM302"/>
      <c r="BN302"/>
      <c r="BO302"/>
    </row>
    <row r="303" spans="1:67">
      <c r="A303"/>
      <c r="B303"/>
      <c r="C303"/>
      <c r="D303"/>
      <c r="E303"/>
      <c r="F303"/>
      <c r="G303"/>
      <c r="H303"/>
      <c r="I303" s="247">
        <v>45108</v>
      </c>
      <c r="J303">
        <v>0.39</v>
      </c>
      <c r="K303"/>
      <c r="L303"/>
      <c r="M303" s="247">
        <v>45108</v>
      </c>
      <c r="N303">
        <v>0.3</v>
      </c>
      <c r="O303"/>
      <c r="P303"/>
      <c r="Q303" s="247">
        <v>45108</v>
      </c>
      <c r="R303">
        <v>0.185</v>
      </c>
      <c r="S303"/>
      <c r="T303"/>
      <c r="U303" s="247">
        <v>45108</v>
      </c>
      <c r="V303">
        <v>0.16250000000000001</v>
      </c>
      <c r="W303"/>
      <c r="X303"/>
      <c r="Y303" s="247">
        <v>45078</v>
      </c>
      <c r="Z303">
        <v>4.9050000000000002</v>
      </c>
      <c r="AA303"/>
      <c r="AB303"/>
      <c r="AC303" s="247">
        <v>45108</v>
      </c>
      <c r="AD303">
        <v>1.2344464440180003</v>
      </c>
      <c r="AE303"/>
      <c r="AF303"/>
      <c r="AG303" s="247">
        <v>45108</v>
      </c>
      <c r="AH303">
        <v>6.4015225826613009E-2</v>
      </c>
      <c r="AI303"/>
      <c r="AJ303"/>
      <c r="AK303" s="247">
        <v>45108</v>
      </c>
      <c r="AL303">
        <v>7.1931715282444006E-2</v>
      </c>
      <c r="AM303"/>
      <c r="AN303"/>
      <c r="AO303"/>
      <c r="AP303"/>
      <c r="AQ303"/>
      <c r="AR303"/>
      <c r="AS303"/>
      <c r="AT303"/>
      <c r="AU303"/>
      <c r="AW303"/>
      <c r="AX303"/>
      <c r="AY303"/>
      <c r="BA303" s="247">
        <v>44866</v>
      </c>
      <c r="BB303">
        <v>0</v>
      </c>
      <c r="BC303"/>
      <c r="BE303"/>
      <c r="BF303"/>
      <c r="BG303"/>
      <c r="BI303"/>
      <c r="BJ303"/>
      <c r="BK303"/>
      <c r="BM303"/>
      <c r="BN303"/>
      <c r="BO303"/>
    </row>
    <row r="304" spans="1:67">
      <c r="A304"/>
      <c r="B304"/>
      <c r="C304"/>
      <c r="D304"/>
      <c r="E304"/>
      <c r="F304"/>
      <c r="G304"/>
      <c r="H304"/>
      <c r="I304" s="247">
        <v>45139</v>
      </c>
      <c r="J304">
        <v>0.45500000000000002</v>
      </c>
      <c r="K304"/>
      <c r="L304"/>
      <c r="M304" s="247">
        <v>45139</v>
      </c>
      <c r="N304">
        <v>0.3</v>
      </c>
      <c r="O304"/>
      <c r="P304"/>
      <c r="Q304" s="247">
        <v>45139</v>
      </c>
      <c r="R304">
        <v>0.185</v>
      </c>
      <c r="S304"/>
      <c r="T304"/>
      <c r="U304" s="247">
        <v>45139</v>
      </c>
      <c r="V304">
        <v>0.16250000000000001</v>
      </c>
      <c r="W304"/>
      <c r="X304"/>
      <c r="Y304" s="247">
        <v>45108</v>
      </c>
      <c r="Z304">
        <v>4.9050000000000002</v>
      </c>
      <c r="AA304"/>
      <c r="AB304"/>
      <c r="AC304" s="247">
        <v>45139</v>
      </c>
      <c r="AD304">
        <v>1.233088898798</v>
      </c>
      <c r="AE304"/>
      <c r="AF304"/>
      <c r="AG304" s="247">
        <v>45139</v>
      </c>
      <c r="AH304">
        <v>6.3992114456494026E-2</v>
      </c>
      <c r="AI304"/>
      <c r="AJ304"/>
      <c r="AK304" s="247">
        <v>45139</v>
      </c>
      <c r="AL304">
        <v>7.1928782283551013E-2</v>
      </c>
      <c r="AM304"/>
      <c r="AN304"/>
      <c r="AO304"/>
      <c r="AP304"/>
      <c r="AQ304"/>
      <c r="AR304"/>
      <c r="AS304"/>
      <c r="AT304"/>
      <c r="AU304"/>
      <c r="AW304"/>
      <c r="AX304"/>
      <c r="AY304"/>
      <c r="BA304" s="247">
        <v>44896</v>
      </c>
      <c r="BB304">
        <v>0</v>
      </c>
      <c r="BC304"/>
      <c r="BE304"/>
      <c r="BF304"/>
      <c r="BG304"/>
      <c r="BI304"/>
      <c r="BJ304"/>
      <c r="BK304"/>
      <c r="BM304"/>
      <c r="BN304"/>
      <c r="BO304"/>
    </row>
    <row r="305" spans="1:67">
      <c r="A305"/>
      <c r="B305"/>
      <c r="C305"/>
      <c r="D305"/>
      <c r="E305"/>
      <c r="F305"/>
      <c r="G305"/>
      <c r="H305"/>
      <c r="I305" s="247">
        <v>45170</v>
      </c>
      <c r="J305">
        <v>0.35499999999999998</v>
      </c>
      <c r="K305"/>
      <c r="L305"/>
      <c r="M305" s="247">
        <v>45170</v>
      </c>
      <c r="N305">
        <v>0.28999999999999998</v>
      </c>
      <c r="O305"/>
      <c r="P305"/>
      <c r="Q305" s="247">
        <v>45170</v>
      </c>
      <c r="R305">
        <v>0.16250000000000001</v>
      </c>
      <c r="S305"/>
      <c r="T305"/>
      <c r="U305" s="247">
        <v>45170</v>
      </c>
      <c r="V305">
        <v>0.16250000000000001</v>
      </c>
      <c r="W305"/>
      <c r="X305"/>
      <c r="Y305" s="247">
        <v>45139</v>
      </c>
      <c r="Z305">
        <v>4.95</v>
      </c>
      <c r="AA305"/>
      <c r="AB305"/>
      <c r="AC305" s="247">
        <v>45170</v>
      </c>
      <c r="AD305">
        <v>1.2317287490910003</v>
      </c>
      <c r="AE305"/>
      <c r="AF305"/>
      <c r="AG305" s="247">
        <v>45170</v>
      </c>
      <c r="AH305">
        <v>6.3969003086553011E-2</v>
      </c>
      <c r="AI305"/>
      <c r="AJ305"/>
      <c r="AK305" s="247">
        <v>45170</v>
      </c>
      <c r="AL305">
        <v>7.1925849284662016E-2</v>
      </c>
      <c r="AM305"/>
      <c r="AN305"/>
      <c r="AO305"/>
      <c r="AP305"/>
      <c r="AQ305"/>
      <c r="AR305"/>
      <c r="AS305"/>
      <c r="AT305"/>
      <c r="AU305"/>
      <c r="AW305"/>
      <c r="AX305"/>
      <c r="AY305"/>
      <c r="BA305" s="247">
        <v>44927</v>
      </c>
      <c r="BB305">
        <v>0</v>
      </c>
      <c r="BC305"/>
      <c r="BE305"/>
      <c r="BF305"/>
      <c r="BG305"/>
      <c r="BI305"/>
      <c r="BJ305"/>
      <c r="BK305"/>
      <c r="BM305"/>
      <c r="BN305"/>
      <c r="BO305"/>
    </row>
    <row r="306" spans="1:67">
      <c r="A306"/>
      <c r="B306"/>
      <c r="C306"/>
      <c r="D306"/>
      <c r="E306"/>
      <c r="F306"/>
      <c r="G306"/>
      <c r="H306"/>
      <c r="I306" s="247">
        <v>45200</v>
      </c>
      <c r="J306">
        <v>0.42499999999999999</v>
      </c>
      <c r="K306"/>
      <c r="L306"/>
      <c r="M306" s="247">
        <v>45200</v>
      </c>
      <c r="N306">
        <v>0.36249999999999999</v>
      </c>
      <c r="O306"/>
      <c r="P306"/>
      <c r="Q306" s="247">
        <v>45200</v>
      </c>
      <c r="R306">
        <v>0.185</v>
      </c>
      <c r="S306"/>
      <c r="T306"/>
      <c r="U306" s="247">
        <v>45200</v>
      </c>
      <c r="V306">
        <v>0.16500000000000001</v>
      </c>
      <c r="W306"/>
      <c r="X306"/>
      <c r="Y306" s="247">
        <v>45170</v>
      </c>
      <c r="Z306">
        <v>4.92</v>
      </c>
      <c r="AA306"/>
      <c r="AB306"/>
      <c r="AC306" s="247">
        <v>45200</v>
      </c>
      <c r="AD306">
        <v>1.2304100065140002</v>
      </c>
      <c r="AE306"/>
      <c r="AF306"/>
      <c r="AG306" s="247">
        <v>45200</v>
      </c>
      <c r="AH306">
        <v>6.3946637244843021E-2</v>
      </c>
      <c r="AI306"/>
      <c r="AJ306"/>
      <c r="AK306" s="247">
        <v>45200</v>
      </c>
      <c r="AL306">
        <v>7.1923010898642017E-2</v>
      </c>
      <c r="AM306"/>
      <c r="AN306"/>
      <c r="AO306"/>
      <c r="AP306"/>
      <c r="AQ306"/>
      <c r="AR306"/>
      <c r="AS306"/>
      <c r="AT306"/>
      <c r="AU306"/>
      <c r="AW306"/>
      <c r="AX306"/>
      <c r="AY306"/>
      <c r="BA306" s="247">
        <v>44958</v>
      </c>
      <c r="BB306">
        <v>0</v>
      </c>
      <c r="BC306"/>
      <c r="BE306"/>
      <c r="BF306"/>
      <c r="BG306"/>
      <c r="BI306"/>
      <c r="BJ306"/>
      <c r="BK306"/>
      <c r="BM306"/>
      <c r="BN306"/>
      <c r="BO306"/>
    </row>
    <row r="307" spans="1:67">
      <c r="A307"/>
      <c r="B307"/>
      <c r="C307"/>
      <c r="D307"/>
      <c r="E307"/>
      <c r="F307"/>
      <c r="G307"/>
      <c r="H307"/>
      <c r="I307" s="247">
        <v>45231</v>
      </c>
      <c r="J307">
        <v>0.72499999999999998</v>
      </c>
      <c r="K307"/>
      <c r="L307"/>
      <c r="M307" s="247">
        <v>45231</v>
      </c>
      <c r="N307">
        <v>0.45500000000000002</v>
      </c>
      <c r="O307"/>
      <c r="P307"/>
      <c r="Q307" s="247">
        <v>45231</v>
      </c>
      <c r="R307">
        <v>0.28749999999999998</v>
      </c>
      <c r="S307"/>
      <c r="T307"/>
      <c r="U307" s="247">
        <v>45231</v>
      </c>
      <c r="V307">
        <v>0.24</v>
      </c>
      <c r="W307"/>
      <c r="X307"/>
      <c r="Y307" s="247">
        <v>45200</v>
      </c>
      <c r="Z307">
        <v>4.92</v>
      </c>
      <c r="AA307"/>
      <c r="AB307"/>
      <c r="AC307" s="247">
        <v>45231</v>
      </c>
      <c r="AD307">
        <v>1.229044766431</v>
      </c>
      <c r="AE307"/>
      <c r="AF307"/>
      <c r="AG307" s="247">
        <v>45231</v>
      </c>
      <c r="AH307">
        <v>6.3923525875250006E-2</v>
      </c>
      <c r="AI307"/>
      <c r="AJ307"/>
      <c r="AK307" s="247">
        <v>45231</v>
      </c>
      <c r="AL307">
        <v>7.1920077899758003E-2</v>
      </c>
      <c r="AM307"/>
      <c r="AN307"/>
      <c r="AO307"/>
      <c r="AP307"/>
      <c r="AQ307"/>
      <c r="AR307"/>
      <c r="AS307"/>
      <c r="AT307"/>
      <c r="AU307"/>
      <c r="AW307"/>
      <c r="AX307"/>
      <c r="AY307"/>
      <c r="BA307" s="247">
        <v>44986</v>
      </c>
      <c r="BB307">
        <v>0</v>
      </c>
      <c r="BC307"/>
      <c r="BE307"/>
      <c r="BF307"/>
      <c r="BG307"/>
      <c r="BI307"/>
      <c r="BJ307"/>
      <c r="BK307"/>
      <c r="BM307"/>
      <c r="BN307"/>
      <c r="BO307"/>
    </row>
    <row r="308" spans="1:67">
      <c r="A308"/>
      <c r="B308"/>
      <c r="C308"/>
      <c r="D308"/>
      <c r="E308"/>
      <c r="F308"/>
      <c r="G308"/>
      <c r="H308"/>
      <c r="I308" s="247">
        <v>45261</v>
      </c>
      <c r="J308">
        <v>1.23</v>
      </c>
      <c r="K308"/>
      <c r="L308"/>
      <c r="M308" s="247">
        <v>45261</v>
      </c>
      <c r="N308">
        <v>0.79</v>
      </c>
      <c r="O308"/>
      <c r="P308"/>
      <c r="Q308" s="247">
        <v>45261</v>
      </c>
      <c r="R308">
        <v>0.33750000000000002</v>
      </c>
      <c r="S308"/>
      <c r="T308"/>
      <c r="U308" s="247">
        <v>45261</v>
      </c>
      <c r="V308">
        <v>0.29499999999999998</v>
      </c>
      <c r="W308"/>
      <c r="X308"/>
      <c r="Y308" s="247">
        <v>45231</v>
      </c>
      <c r="Z308">
        <v>4.9290000000000003</v>
      </c>
      <c r="AA308"/>
      <c r="AB308"/>
      <c r="AC308" s="247">
        <v>45261</v>
      </c>
      <c r="AD308">
        <v>1.2277211199020002</v>
      </c>
      <c r="AE308"/>
      <c r="AF308"/>
      <c r="AG308" s="247">
        <v>45261</v>
      </c>
      <c r="AH308">
        <v>6.3901160033877011E-2</v>
      </c>
      <c r="AI308"/>
      <c r="AJ308"/>
      <c r="AK308" s="247">
        <v>45261</v>
      </c>
      <c r="AL308">
        <v>7.1917239513744027E-2</v>
      </c>
      <c r="AM308"/>
      <c r="AN308"/>
      <c r="AO308"/>
      <c r="AP308"/>
      <c r="AQ308"/>
      <c r="AR308"/>
      <c r="AS308"/>
      <c r="AT308"/>
      <c r="AU308"/>
      <c r="AW308"/>
      <c r="AX308"/>
      <c r="AY308"/>
      <c r="BA308" s="247">
        <v>45017</v>
      </c>
      <c r="BB308">
        <v>0</v>
      </c>
      <c r="BC308"/>
      <c r="BE308"/>
      <c r="BF308"/>
      <c r="BG308"/>
      <c r="BI308"/>
      <c r="BJ308"/>
      <c r="BK308"/>
      <c r="BM308"/>
      <c r="BN308"/>
      <c r="BO308"/>
    </row>
    <row r="309" spans="1:67">
      <c r="A309"/>
      <c r="B309"/>
      <c r="C309"/>
      <c r="D309"/>
      <c r="E309"/>
      <c r="F309"/>
      <c r="G309"/>
      <c r="H309"/>
      <c r="I309" s="247">
        <v>45292</v>
      </c>
      <c r="J309">
        <v>1.575</v>
      </c>
      <c r="K309"/>
      <c r="L309"/>
      <c r="M309" s="247">
        <v>45292</v>
      </c>
      <c r="N309">
        <v>0.95499999999999996</v>
      </c>
      <c r="O309"/>
      <c r="P309"/>
      <c r="Q309" s="247">
        <v>45292</v>
      </c>
      <c r="R309">
        <v>0.4375</v>
      </c>
      <c r="S309"/>
      <c r="T309"/>
      <c r="U309" s="247">
        <v>45292</v>
      </c>
      <c r="V309">
        <v>0.34250000000000003</v>
      </c>
      <c r="W309"/>
      <c r="X309"/>
      <c r="Y309" s="247">
        <v>45261</v>
      </c>
      <c r="Z309">
        <v>4.9740000000000002</v>
      </c>
      <c r="AA309"/>
      <c r="AB309"/>
      <c r="AC309" s="247">
        <v>45292</v>
      </c>
      <c r="AD309">
        <v>1.2263508353850003</v>
      </c>
      <c r="AE309"/>
      <c r="AF309"/>
      <c r="AG309" s="247">
        <v>45292</v>
      </c>
      <c r="AH309">
        <v>6.3878048664633008E-2</v>
      </c>
      <c r="AI309"/>
      <c r="AJ309"/>
      <c r="AK309" s="247">
        <v>45292</v>
      </c>
      <c r="AL309">
        <v>7.1914306514865009E-2</v>
      </c>
      <c r="AM309"/>
      <c r="AN309"/>
      <c r="AO309"/>
      <c r="AP309"/>
      <c r="AQ309"/>
      <c r="AR309"/>
      <c r="AS309"/>
      <c r="AT309"/>
      <c r="AU309"/>
      <c r="AW309"/>
      <c r="AX309"/>
      <c r="AY309"/>
      <c r="BA309" s="247">
        <v>45047</v>
      </c>
      <c r="BB309">
        <v>0</v>
      </c>
      <c r="BC309"/>
      <c r="BE309"/>
      <c r="BF309"/>
      <c r="BG309"/>
      <c r="BI309"/>
      <c r="BJ309"/>
      <c r="BK309"/>
      <c r="BM309"/>
      <c r="BN309"/>
      <c r="BO309"/>
    </row>
    <row r="310" spans="1:67">
      <c r="A310"/>
      <c r="B310"/>
      <c r="C310"/>
      <c r="D310"/>
      <c r="E310"/>
      <c r="F310"/>
      <c r="G310"/>
      <c r="H310"/>
      <c r="I310" s="247">
        <v>45323</v>
      </c>
      <c r="J310">
        <v>1.4950000000000001</v>
      </c>
      <c r="K310"/>
      <c r="L310"/>
      <c r="M310" s="247">
        <v>45323</v>
      </c>
      <c r="N310">
        <v>0.94499999999999995</v>
      </c>
      <c r="O310"/>
      <c r="P310"/>
      <c r="Q310" s="247">
        <v>45323</v>
      </c>
      <c r="R310">
        <v>0.435</v>
      </c>
      <c r="S310"/>
      <c r="T310"/>
      <c r="U310" s="247">
        <v>45323</v>
      </c>
      <c r="V310">
        <v>0.33750000000000002</v>
      </c>
      <c r="W310"/>
      <c r="X310"/>
      <c r="Y310" s="247">
        <v>45292</v>
      </c>
      <c r="Z310">
        <v>5.2020000000000008</v>
      </c>
      <c r="AA310"/>
      <c r="AB310"/>
      <c r="AC310" s="247">
        <v>45323</v>
      </c>
      <c r="AD310">
        <v>1.2249780049400003</v>
      </c>
      <c r="AE310"/>
      <c r="AF310"/>
      <c r="AG310" s="247">
        <v>45323</v>
      </c>
      <c r="AH310">
        <v>6.3854937295566017E-2</v>
      </c>
      <c r="AI310"/>
      <c r="AJ310"/>
      <c r="AK310" s="247">
        <v>45323</v>
      </c>
      <c r="AL310">
        <v>7.1911373515999993E-2</v>
      </c>
      <c r="AM310"/>
      <c r="AN310"/>
      <c r="AO310"/>
      <c r="AP310"/>
      <c r="AQ310"/>
      <c r="AR310"/>
      <c r="AS310"/>
      <c r="AT310"/>
      <c r="AU310"/>
      <c r="AW310"/>
      <c r="AX310"/>
      <c r="AY310"/>
      <c r="BA310" s="247">
        <v>45078</v>
      </c>
      <c r="BB310">
        <v>0</v>
      </c>
      <c r="BC310"/>
      <c r="BE310"/>
      <c r="BF310"/>
      <c r="BG310"/>
      <c r="BI310"/>
      <c r="BJ310"/>
      <c r="BK310"/>
      <c r="BM310"/>
      <c r="BN310"/>
      <c r="BO310"/>
    </row>
    <row r="311" spans="1:67">
      <c r="A311"/>
      <c r="B311"/>
      <c r="C311"/>
      <c r="D311"/>
      <c r="E311"/>
      <c r="F311"/>
      <c r="G311"/>
      <c r="H311"/>
      <c r="I311" s="247">
        <v>45352</v>
      </c>
      <c r="J311">
        <v>0.89500000000000002</v>
      </c>
      <c r="K311"/>
      <c r="L311"/>
      <c r="M311" s="247">
        <v>45352</v>
      </c>
      <c r="N311">
        <v>0.60250000000000004</v>
      </c>
      <c r="O311"/>
      <c r="P311"/>
      <c r="Q311" s="247">
        <v>45352</v>
      </c>
      <c r="R311">
        <v>0.30249999999999999</v>
      </c>
      <c r="S311"/>
      <c r="T311"/>
      <c r="U311" s="247">
        <v>45352</v>
      </c>
      <c r="V311">
        <v>0.26</v>
      </c>
      <c r="W311"/>
      <c r="X311"/>
      <c r="Y311" s="247">
        <v>45323</v>
      </c>
      <c r="Z311">
        <v>5.1560000000000006</v>
      </c>
      <c r="AA311"/>
      <c r="AB311"/>
      <c r="AC311" s="247">
        <v>45352</v>
      </c>
      <c r="AD311">
        <v>1.223691449898</v>
      </c>
      <c r="AE311"/>
      <c r="AF311"/>
      <c r="AG311" s="247">
        <v>45352</v>
      </c>
      <c r="AH311">
        <v>6.3833316982727983E-2</v>
      </c>
      <c r="AI311"/>
      <c r="AJ311"/>
      <c r="AK311" s="247">
        <v>45352</v>
      </c>
      <c r="AL311">
        <v>7.1908629742851032E-2</v>
      </c>
      <c r="AM311"/>
      <c r="AN311"/>
      <c r="AO311"/>
      <c r="AP311"/>
      <c r="AQ311"/>
      <c r="AR311"/>
      <c r="AS311"/>
      <c r="AT311"/>
      <c r="AU311"/>
      <c r="AW311"/>
      <c r="AX311"/>
      <c r="AY311"/>
      <c r="BA311" s="247">
        <v>45108</v>
      </c>
      <c r="BB311">
        <v>0</v>
      </c>
      <c r="BC311"/>
      <c r="BE311"/>
      <c r="BF311"/>
      <c r="BG311"/>
      <c r="BI311"/>
      <c r="BJ311"/>
      <c r="BK311"/>
      <c r="BM311"/>
      <c r="BN311"/>
      <c r="BO311"/>
    </row>
    <row r="312" spans="1:67">
      <c r="A312"/>
      <c r="B312"/>
      <c r="C312"/>
      <c r="D312"/>
      <c r="E312"/>
      <c r="F312"/>
      <c r="G312"/>
      <c r="H312"/>
      <c r="I312" s="247">
        <v>45383</v>
      </c>
      <c r="J312">
        <v>0.45</v>
      </c>
      <c r="K312"/>
      <c r="L312"/>
      <c r="M312" s="247">
        <v>45383</v>
      </c>
      <c r="N312">
        <v>0.35499999999999998</v>
      </c>
      <c r="O312"/>
      <c r="P312"/>
      <c r="Q312" s="247">
        <v>45383</v>
      </c>
      <c r="R312">
        <v>0.19750000000000001</v>
      </c>
      <c r="S312"/>
      <c r="T312"/>
      <c r="U312" s="247">
        <v>45383</v>
      </c>
      <c r="V312">
        <v>0.17749999999999999</v>
      </c>
      <c r="W312"/>
      <c r="X312"/>
      <c r="Y312" s="247">
        <v>45352</v>
      </c>
      <c r="Z312">
        <v>5.0790000000000006</v>
      </c>
      <c r="AA312"/>
      <c r="AB312"/>
      <c r="AC312" s="247">
        <v>45383</v>
      </c>
      <c r="AD312">
        <v>1.222313725674</v>
      </c>
      <c r="AE312"/>
      <c r="AF312"/>
      <c r="AG312" s="247">
        <v>45383</v>
      </c>
      <c r="AH312">
        <v>6.3810205614004009E-2</v>
      </c>
      <c r="AI312"/>
      <c r="AJ312"/>
      <c r="AK312" s="247">
        <v>45383</v>
      </c>
      <c r="AL312">
        <v>7.1905696743981021E-2</v>
      </c>
      <c r="AM312"/>
      <c r="AN312"/>
      <c r="AO312"/>
      <c r="AP312"/>
      <c r="AQ312"/>
      <c r="AR312"/>
      <c r="AS312"/>
      <c r="AT312"/>
      <c r="AU312"/>
      <c r="AW312"/>
      <c r="AX312"/>
      <c r="AY312"/>
      <c r="BA312" s="247">
        <v>45139</v>
      </c>
      <c r="BB312">
        <v>0</v>
      </c>
      <c r="BC312"/>
      <c r="BE312"/>
      <c r="BF312"/>
      <c r="BG312"/>
      <c r="BI312"/>
      <c r="BJ312"/>
      <c r="BK312"/>
      <c r="BM312"/>
      <c r="BN312"/>
      <c r="BO312"/>
    </row>
    <row r="313" spans="1:67">
      <c r="A313"/>
      <c r="B313"/>
      <c r="C313"/>
      <c r="D313"/>
      <c r="E313"/>
      <c r="F313"/>
      <c r="G313"/>
      <c r="H313"/>
      <c r="I313" s="247">
        <v>45413</v>
      </c>
      <c r="J313">
        <v>0.36499999999999999</v>
      </c>
      <c r="K313"/>
      <c r="L313"/>
      <c r="M313" s="247">
        <v>45413</v>
      </c>
      <c r="N313">
        <v>0.28749999999999998</v>
      </c>
      <c r="O313"/>
      <c r="P313"/>
      <c r="Q313" s="247">
        <v>45413</v>
      </c>
      <c r="R313">
        <v>0.17249999999999999</v>
      </c>
      <c r="S313"/>
      <c r="T313"/>
      <c r="U313" s="247">
        <v>45413</v>
      </c>
      <c r="V313">
        <v>0.16250000000000001</v>
      </c>
      <c r="W313"/>
      <c r="X313"/>
      <c r="Y313" s="247">
        <v>45383</v>
      </c>
      <c r="Z313">
        <v>5.0019999999999998</v>
      </c>
      <c r="AA313"/>
      <c r="AB313"/>
      <c r="AC313" s="247">
        <v>45413</v>
      </c>
      <c r="AD313">
        <v>1.2209780532809997</v>
      </c>
      <c r="AE313"/>
      <c r="AF313"/>
      <c r="AG313" s="247">
        <v>45413</v>
      </c>
      <c r="AH313">
        <v>6.3787839773471008E-2</v>
      </c>
      <c r="AI313"/>
      <c r="AJ313"/>
      <c r="AK313" s="247">
        <v>45413</v>
      </c>
      <c r="AL313">
        <v>7.1902858357980007E-2</v>
      </c>
      <c r="AM313"/>
      <c r="AN313"/>
      <c r="AO313"/>
      <c r="AP313"/>
      <c r="AQ313"/>
      <c r="AR313"/>
      <c r="AS313"/>
      <c r="AT313"/>
      <c r="AU313"/>
      <c r="AW313"/>
      <c r="AX313"/>
      <c r="AY313"/>
      <c r="BA313" s="247">
        <v>45170</v>
      </c>
      <c r="BB313">
        <v>0</v>
      </c>
      <c r="BC313"/>
      <c r="BE313"/>
      <c r="BF313"/>
      <c r="BG313"/>
      <c r="BI313"/>
      <c r="BJ313"/>
      <c r="BK313"/>
      <c r="BM313"/>
      <c r="BN313"/>
      <c r="BO313"/>
    </row>
    <row r="314" spans="1:67">
      <c r="A314"/>
      <c r="B314"/>
      <c r="C314"/>
      <c r="D314"/>
      <c r="E314"/>
      <c r="F314"/>
      <c r="G314"/>
      <c r="H314"/>
      <c r="I314" s="247">
        <v>45444</v>
      </c>
      <c r="J314">
        <v>0.35499999999999998</v>
      </c>
      <c r="K314"/>
      <c r="L314"/>
      <c r="M314" s="247">
        <v>45444</v>
      </c>
      <c r="N314">
        <v>0.28749999999999998</v>
      </c>
      <c r="O314"/>
      <c r="P314"/>
      <c r="Q314" s="247">
        <v>45444</v>
      </c>
      <c r="R314">
        <v>0.17249999999999999</v>
      </c>
      <c r="S314"/>
      <c r="T314"/>
      <c r="U314" s="247">
        <v>45444</v>
      </c>
      <c r="V314">
        <v>0.16250000000000001</v>
      </c>
      <c r="W314"/>
      <c r="X314"/>
      <c r="Y314" s="247">
        <v>45413</v>
      </c>
      <c r="Z314">
        <v>5.0129999999999999</v>
      </c>
      <c r="AA314"/>
      <c r="AB314"/>
      <c r="AC314" s="247">
        <v>45444</v>
      </c>
      <c r="AD314">
        <v>1.2195953995130002</v>
      </c>
      <c r="AE314"/>
      <c r="AF314"/>
      <c r="AG314" s="247">
        <v>45444</v>
      </c>
      <c r="AH314">
        <v>6.3764728405096019E-2</v>
      </c>
      <c r="AI314"/>
      <c r="AJ314"/>
      <c r="AK314" s="247">
        <v>45444</v>
      </c>
      <c r="AL314">
        <v>7.1899925359116032E-2</v>
      </c>
      <c r="AM314"/>
      <c r="AN314"/>
      <c r="AO314"/>
      <c r="AP314"/>
      <c r="AQ314"/>
      <c r="AR314"/>
      <c r="AS314"/>
      <c r="AT314"/>
      <c r="AU314"/>
      <c r="AW314"/>
      <c r="AX314"/>
      <c r="AY314"/>
      <c r="BA314" s="247">
        <v>45200</v>
      </c>
      <c r="BB314">
        <v>0</v>
      </c>
      <c r="BC314"/>
      <c r="BE314"/>
      <c r="BF314"/>
      <c r="BG314"/>
      <c r="BI314"/>
      <c r="BJ314"/>
      <c r="BK314"/>
      <c r="BM314"/>
      <c r="BN314"/>
      <c r="BO314"/>
    </row>
    <row r="315" spans="1:67">
      <c r="A315"/>
      <c r="B315"/>
      <c r="C315"/>
      <c r="D315"/>
      <c r="E315"/>
      <c r="F315"/>
      <c r="G315"/>
      <c r="H315"/>
      <c r="I315" s="247">
        <v>45474</v>
      </c>
      <c r="J315">
        <v>0.39</v>
      </c>
      <c r="K315"/>
      <c r="L315"/>
      <c r="M315" s="247">
        <v>45474</v>
      </c>
      <c r="N315">
        <v>0.3</v>
      </c>
      <c r="O315"/>
      <c r="P315"/>
      <c r="Q315" s="247">
        <v>45474</v>
      </c>
      <c r="R315">
        <v>0.185</v>
      </c>
      <c r="S315"/>
      <c r="T315"/>
      <c r="U315" s="247">
        <v>45474</v>
      </c>
      <c r="V315">
        <v>0.16250000000000001</v>
      </c>
      <c r="W315"/>
      <c r="X315"/>
      <c r="Y315"/>
      <c r="Z315"/>
      <c r="AA315"/>
      <c r="AB315"/>
      <c r="AC315" s="247">
        <v>45474</v>
      </c>
      <c r="AD315">
        <v>1.2182549789700001</v>
      </c>
      <c r="AE315"/>
      <c r="AF315"/>
      <c r="AG315" s="247">
        <v>45474</v>
      </c>
      <c r="AH315">
        <v>6.3742362564901026E-2</v>
      </c>
      <c r="AI315"/>
      <c r="AJ315"/>
      <c r="AK315" s="247">
        <v>45474</v>
      </c>
      <c r="AL315">
        <v>7.1897086973120014E-2</v>
      </c>
      <c r="AM315"/>
      <c r="AN315"/>
      <c r="AO315"/>
      <c r="AP315"/>
      <c r="AQ315"/>
      <c r="AR315"/>
      <c r="AS315"/>
      <c r="AT315"/>
      <c r="AU315"/>
      <c r="AW315"/>
      <c r="AX315"/>
      <c r="AY315"/>
      <c r="BA315" s="247">
        <v>45231</v>
      </c>
      <c r="BB315">
        <v>0</v>
      </c>
      <c r="BC315"/>
      <c r="BE315"/>
      <c r="BF315"/>
      <c r="BG315"/>
      <c r="BI315"/>
      <c r="BJ315"/>
      <c r="BK315"/>
      <c r="BM315"/>
      <c r="BN315"/>
      <c r="BO315"/>
    </row>
    <row r="316" spans="1:67">
      <c r="A316"/>
      <c r="B316"/>
      <c r="C316"/>
      <c r="D316"/>
      <c r="E316"/>
      <c r="F316"/>
      <c r="G316"/>
      <c r="H316"/>
      <c r="I316" s="247">
        <v>45505</v>
      </c>
      <c r="J316">
        <v>0.45500000000000002</v>
      </c>
      <c r="K316"/>
      <c r="L316"/>
      <c r="M316" s="247">
        <v>45505</v>
      </c>
      <c r="N316">
        <v>0.3</v>
      </c>
      <c r="O316"/>
      <c r="P316"/>
      <c r="Q316" s="247">
        <v>45505</v>
      </c>
      <c r="R316">
        <v>0.185</v>
      </c>
      <c r="S316"/>
      <c r="T316"/>
      <c r="U316" s="247">
        <v>45505</v>
      </c>
      <c r="V316">
        <v>0.16250000000000001</v>
      </c>
      <c r="W316"/>
      <c r="X316"/>
      <c r="Y316"/>
      <c r="Z316"/>
      <c r="AA316"/>
      <c r="AB316"/>
      <c r="AC316" s="247">
        <v>45505</v>
      </c>
      <c r="AD316">
        <v>1.216867441924</v>
      </c>
      <c r="AE316"/>
      <c r="AF316"/>
      <c r="AG316" s="247">
        <v>45505</v>
      </c>
      <c r="AH316">
        <v>6.3719251196873009E-2</v>
      </c>
      <c r="AI316"/>
      <c r="AJ316"/>
      <c r="AK316" s="247">
        <v>45505</v>
      </c>
      <c r="AL316">
        <v>7.1894153974262007E-2</v>
      </c>
      <c r="AM316"/>
      <c r="AN316"/>
      <c r="AO316"/>
      <c r="AP316"/>
      <c r="AQ316"/>
      <c r="AR316"/>
      <c r="AS316"/>
      <c r="AT316"/>
      <c r="AU316"/>
      <c r="AW316"/>
      <c r="AX316"/>
      <c r="AY316"/>
      <c r="BA316" s="247">
        <v>45261</v>
      </c>
      <c r="BB316">
        <v>0</v>
      </c>
      <c r="BC316"/>
      <c r="BE316"/>
      <c r="BF316"/>
      <c r="BG316"/>
      <c r="BI316"/>
      <c r="BJ316"/>
      <c r="BK316"/>
      <c r="BM316"/>
      <c r="BN316"/>
      <c r="BO316"/>
    </row>
    <row r="317" spans="1:67">
      <c r="A317"/>
      <c r="B317"/>
      <c r="C317"/>
      <c r="D317"/>
      <c r="E317"/>
      <c r="F317"/>
      <c r="G317"/>
      <c r="H317"/>
      <c r="I317" s="247">
        <v>45536</v>
      </c>
      <c r="J317">
        <v>0.35499999999999998</v>
      </c>
      <c r="K317"/>
      <c r="L317"/>
      <c r="M317" s="247">
        <v>45536</v>
      </c>
      <c r="N317">
        <v>0.28999999999999998</v>
      </c>
      <c r="O317"/>
      <c r="P317"/>
      <c r="Q317" s="247">
        <v>45536</v>
      </c>
      <c r="R317">
        <v>0.16250000000000001</v>
      </c>
      <c r="S317"/>
      <c r="T317"/>
      <c r="U317" s="247">
        <v>45536</v>
      </c>
      <c r="V317">
        <v>0.16250000000000001</v>
      </c>
      <c r="W317"/>
      <c r="X317"/>
      <c r="Y317"/>
      <c r="Z317"/>
      <c r="AA317"/>
      <c r="AB317"/>
      <c r="AC317" s="247">
        <v>45536</v>
      </c>
      <c r="AD317">
        <v>1.2154774409710003</v>
      </c>
      <c r="AE317"/>
      <c r="AF317"/>
      <c r="AG317" s="247">
        <v>45536</v>
      </c>
      <c r="AH317">
        <v>6.3696139829024001E-2</v>
      </c>
      <c r="AI317"/>
      <c r="AJ317"/>
      <c r="AK317" s="247">
        <v>45536</v>
      </c>
      <c r="AL317">
        <v>7.1891220975405026E-2</v>
      </c>
      <c r="AM317"/>
      <c r="AN317"/>
      <c r="AO317"/>
      <c r="AP317"/>
      <c r="AQ317"/>
      <c r="AR317"/>
      <c r="AS317"/>
      <c r="AT317"/>
      <c r="AU317"/>
      <c r="AW317"/>
      <c r="AX317"/>
      <c r="AY317"/>
      <c r="BA317" s="247">
        <v>45292</v>
      </c>
      <c r="BB317">
        <v>0</v>
      </c>
      <c r="BC317"/>
      <c r="BE317"/>
      <c r="BF317"/>
      <c r="BG317"/>
      <c r="BI317"/>
      <c r="BJ317"/>
      <c r="BK317"/>
      <c r="BM317"/>
      <c r="BN317"/>
      <c r="BO317"/>
    </row>
    <row r="318" spans="1:67">
      <c r="A318"/>
      <c r="B318"/>
      <c r="C318"/>
      <c r="D318"/>
      <c r="E318"/>
      <c r="F318"/>
      <c r="G318"/>
      <c r="H318"/>
      <c r="I318" s="247">
        <v>45566</v>
      </c>
      <c r="J318">
        <v>0.42499999999999999</v>
      </c>
      <c r="K318"/>
      <c r="L318"/>
      <c r="M318" s="247">
        <v>45566</v>
      </c>
      <c r="N318">
        <v>0.36249999999999999</v>
      </c>
      <c r="O318"/>
      <c r="P318"/>
      <c r="Q318" s="247">
        <v>45566</v>
      </c>
      <c r="R318">
        <v>0.185</v>
      </c>
      <c r="S318"/>
      <c r="T318"/>
      <c r="U318" s="247">
        <v>45566</v>
      </c>
      <c r="V318">
        <v>0.16500000000000001</v>
      </c>
      <c r="W318"/>
      <c r="X318"/>
      <c r="Y318"/>
      <c r="Z318"/>
      <c r="AA318"/>
      <c r="AB318"/>
      <c r="AC318" s="247">
        <v>45566</v>
      </c>
      <c r="AD318">
        <v>1.2141299440770001</v>
      </c>
      <c r="AE318"/>
      <c r="AF318"/>
      <c r="AG318" s="247">
        <v>45566</v>
      </c>
      <c r="AH318">
        <v>6.3673773989337004E-2</v>
      </c>
      <c r="AI318"/>
      <c r="AJ318"/>
      <c r="AK318" s="247">
        <v>45566</v>
      </c>
      <c r="AL318">
        <v>7.1888382589418015E-2</v>
      </c>
      <c r="AM318"/>
      <c r="AN318"/>
      <c r="AO318"/>
      <c r="AP318"/>
      <c r="AQ318"/>
      <c r="AR318"/>
      <c r="AS318"/>
      <c r="AT318"/>
      <c r="AU318"/>
      <c r="AW318"/>
      <c r="AX318"/>
      <c r="AY318"/>
      <c r="BA318" s="247">
        <v>45323</v>
      </c>
      <c r="BB318">
        <v>0</v>
      </c>
      <c r="BC318"/>
      <c r="BE318"/>
      <c r="BF318"/>
      <c r="BG318"/>
      <c r="BI318"/>
      <c r="BJ318"/>
      <c r="BK318"/>
      <c r="BM318"/>
      <c r="BN318"/>
      <c r="BO318"/>
    </row>
    <row r="319" spans="1:67">
      <c r="A319"/>
      <c r="B319"/>
      <c r="C319"/>
      <c r="D319"/>
      <c r="E319"/>
      <c r="F319"/>
      <c r="G319"/>
      <c r="H319"/>
      <c r="I319" s="247">
        <v>45597</v>
      </c>
      <c r="J319">
        <v>0.72499999999999998</v>
      </c>
      <c r="K319"/>
      <c r="L319"/>
      <c r="M319" s="247">
        <v>45597</v>
      </c>
      <c r="N319">
        <v>0.45500000000000002</v>
      </c>
      <c r="O319"/>
      <c r="P319"/>
      <c r="Q319" s="247">
        <v>45597</v>
      </c>
      <c r="R319">
        <v>0.28749999999999998</v>
      </c>
      <c r="S319"/>
      <c r="T319"/>
      <c r="U319" s="247">
        <v>45597</v>
      </c>
      <c r="V319">
        <v>0.24</v>
      </c>
      <c r="W319"/>
      <c r="X319"/>
      <c r="Y319"/>
      <c r="Z319"/>
      <c r="AA319"/>
      <c r="AB319"/>
      <c r="AC319" s="247">
        <v>45597</v>
      </c>
      <c r="AD319">
        <v>1.2127351297880002</v>
      </c>
      <c r="AE319"/>
      <c r="AF319"/>
      <c r="AG319" s="247">
        <v>45597</v>
      </c>
      <c r="AH319">
        <v>6.3650662621836024E-2</v>
      </c>
      <c r="AI319"/>
      <c r="AJ319"/>
      <c r="AK319" s="247">
        <v>45597</v>
      </c>
      <c r="AL319">
        <v>7.1885449590568001E-2</v>
      </c>
      <c r="AM319"/>
      <c r="AN319"/>
      <c r="AO319"/>
      <c r="AP319"/>
      <c r="AQ319"/>
      <c r="AR319"/>
      <c r="AS319"/>
      <c r="AT319"/>
      <c r="AU319"/>
      <c r="AW319"/>
      <c r="AX319"/>
      <c r="AY319"/>
      <c r="BA319" s="247">
        <v>45352</v>
      </c>
      <c r="BB319">
        <v>0</v>
      </c>
      <c r="BC319"/>
      <c r="BE319"/>
      <c r="BF319"/>
      <c r="BG319"/>
      <c r="BI319"/>
      <c r="BJ319"/>
      <c r="BK319"/>
      <c r="BM319"/>
      <c r="BN319"/>
      <c r="BO319"/>
    </row>
    <row r="320" spans="1:67">
      <c r="A320"/>
      <c r="B320"/>
      <c r="C320"/>
      <c r="D320"/>
      <c r="E320"/>
      <c r="F320"/>
      <c r="G320"/>
      <c r="H320"/>
      <c r="I320" s="247">
        <v>45627</v>
      </c>
      <c r="J320">
        <v>1.23</v>
      </c>
      <c r="K320"/>
      <c r="L320"/>
      <c r="M320" s="247">
        <v>45627</v>
      </c>
      <c r="N320">
        <v>0.79</v>
      </c>
      <c r="O320"/>
      <c r="P320"/>
      <c r="Q320" s="247">
        <v>45627</v>
      </c>
      <c r="R320">
        <v>0.33750000000000002</v>
      </c>
      <c r="S320"/>
      <c r="T320"/>
      <c r="U320" s="247">
        <v>45627</v>
      </c>
      <c r="V320">
        <v>0.29499999999999998</v>
      </c>
      <c r="W320"/>
      <c r="X320"/>
      <c r="Y320"/>
      <c r="Z320"/>
      <c r="AA320"/>
      <c r="AB320"/>
      <c r="AC320" s="247">
        <v>45627</v>
      </c>
      <c r="AD320">
        <v>1.2113829973080001</v>
      </c>
      <c r="AE320"/>
      <c r="AF320"/>
      <c r="AG320" s="247">
        <v>45627</v>
      </c>
      <c r="AH320">
        <v>6.3628296782486993E-2</v>
      </c>
      <c r="AI320"/>
      <c r="AJ320"/>
      <c r="AK320" s="247">
        <v>45627</v>
      </c>
      <c r="AL320">
        <v>7.1882611204586028E-2</v>
      </c>
      <c r="AM320"/>
      <c r="AN320"/>
      <c r="AO320"/>
      <c r="AP320"/>
      <c r="AQ320"/>
      <c r="AR320"/>
      <c r="AS320"/>
      <c r="AT320"/>
      <c r="AU320"/>
      <c r="AW320"/>
      <c r="AX320"/>
      <c r="AY320"/>
      <c r="BA320" s="247">
        <v>45383</v>
      </c>
      <c r="BB320">
        <v>0</v>
      </c>
      <c r="BC320"/>
      <c r="BE320"/>
      <c r="BF320"/>
      <c r="BG320"/>
      <c r="BI320"/>
      <c r="BJ320"/>
      <c r="BK320"/>
      <c r="BM320"/>
      <c r="BN320"/>
      <c r="BO320"/>
    </row>
    <row r="321" spans="1:67">
      <c r="A321"/>
      <c r="B321"/>
      <c r="C321"/>
      <c r="D321"/>
      <c r="E321"/>
      <c r="F321"/>
      <c r="G321"/>
      <c r="H321"/>
      <c r="I321" s="247">
        <v>45658</v>
      </c>
      <c r="J321">
        <v>1.575</v>
      </c>
      <c r="K321"/>
      <c r="L321"/>
      <c r="M321" s="247">
        <v>45658</v>
      </c>
      <c r="N321">
        <v>0.95499999999999996</v>
      </c>
      <c r="O321"/>
      <c r="P321"/>
      <c r="Q321" s="247">
        <v>45658</v>
      </c>
      <c r="R321">
        <v>0.4375</v>
      </c>
      <c r="S321"/>
      <c r="T321"/>
      <c r="U321" s="247">
        <v>45658</v>
      </c>
      <c r="V321">
        <v>0.34250000000000003</v>
      </c>
      <c r="W321"/>
      <c r="X321"/>
      <c r="Y321"/>
      <c r="Z321"/>
      <c r="AA321"/>
      <c r="AB321"/>
      <c r="AC321" s="247">
        <v>45658</v>
      </c>
      <c r="AD321">
        <v>1.2099834161640002</v>
      </c>
      <c r="AE321"/>
      <c r="AF321"/>
      <c r="AG321" s="247">
        <v>45658</v>
      </c>
      <c r="AH321">
        <v>6.3605185415334026E-2</v>
      </c>
      <c r="AI321"/>
      <c r="AJ321"/>
      <c r="AK321" s="247">
        <v>45658</v>
      </c>
      <c r="AL321">
        <v>7.1879678205741024E-2</v>
      </c>
      <c r="AM321"/>
      <c r="AN321"/>
      <c r="AO321"/>
      <c r="AP321"/>
      <c r="AQ321"/>
      <c r="AR321"/>
      <c r="AS321"/>
      <c r="AT321"/>
      <c r="AU321"/>
      <c r="AW321"/>
      <c r="AX321"/>
      <c r="AY321"/>
      <c r="BA321" s="247">
        <v>45413</v>
      </c>
      <c r="BB321">
        <v>0</v>
      </c>
      <c r="BC321"/>
      <c r="BE321"/>
      <c r="BF321"/>
      <c r="BG321"/>
      <c r="BI321"/>
      <c r="BJ321"/>
      <c r="BK321"/>
      <c r="BM321"/>
      <c r="BN321"/>
      <c r="BO321"/>
    </row>
    <row r="322" spans="1:67">
      <c r="A322"/>
      <c r="B322"/>
      <c r="C322"/>
      <c r="D322"/>
      <c r="E322"/>
      <c r="F322"/>
      <c r="G322"/>
      <c r="H322"/>
      <c r="I322" s="247">
        <v>45689</v>
      </c>
      <c r="J322">
        <v>1.4950000000000001</v>
      </c>
      <c r="K322"/>
      <c r="L322"/>
      <c r="M322" s="247">
        <v>45689</v>
      </c>
      <c r="N322">
        <v>0.94499999999999995</v>
      </c>
      <c r="O322"/>
      <c r="P322"/>
      <c r="Q322" s="247">
        <v>45689</v>
      </c>
      <c r="R322">
        <v>0.435</v>
      </c>
      <c r="S322"/>
      <c r="T322"/>
      <c r="U322" s="247">
        <v>45689</v>
      </c>
      <c r="V322">
        <v>0.33750000000000002</v>
      </c>
      <c r="W322"/>
      <c r="X322"/>
      <c r="Y322"/>
      <c r="Z322"/>
      <c r="AA322"/>
      <c r="AB322"/>
      <c r="AC322" s="247">
        <v>45689</v>
      </c>
      <c r="AD322">
        <v>1.2085814303590001</v>
      </c>
      <c r="AE322"/>
      <c r="AF322"/>
      <c r="AG322" s="247">
        <v>45689</v>
      </c>
      <c r="AH322">
        <v>6.3582074048359014E-2</v>
      </c>
      <c r="AI322"/>
      <c r="AJ322"/>
      <c r="AK322" s="247">
        <v>45689</v>
      </c>
      <c r="AL322">
        <v>7.1876745206899004E-2</v>
      </c>
      <c r="AM322"/>
      <c r="AN322"/>
      <c r="AO322"/>
      <c r="AP322"/>
      <c r="AQ322"/>
      <c r="AR322"/>
      <c r="AS322"/>
      <c r="AT322"/>
      <c r="AU322"/>
      <c r="AW322"/>
      <c r="AX322"/>
      <c r="AY322"/>
      <c r="BA322" s="247">
        <v>45444</v>
      </c>
      <c r="BB322">
        <v>0</v>
      </c>
      <c r="BC322"/>
      <c r="BE322"/>
      <c r="BF322"/>
      <c r="BG322"/>
      <c r="BI322"/>
      <c r="BJ322"/>
      <c r="BK322"/>
      <c r="BM322"/>
      <c r="BN322"/>
      <c r="BO322"/>
    </row>
    <row r="323" spans="1:67">
      <c r="A323"/>
      <c r="B323"/>
      <c r="C323"/>
      <c r="D323"/>
      <c r="E323"/>
      <c r="F323"/>
      <c r="G323"/>
      <c r="H323"/>
      <c r="I323" s="247">
        <v>45717</v>
      </c>
      <c r="J323">
        <v>0.89500000000000002</v>
      </c>
      <c r="K323"/>
      <c r="L323"/>
      <c r="M323" s="247">
        <v>45717</v>
      </c>
      <c r="N323">
        <v>0.60250000000000004</v>
      </c>
      <c r="O323"/>
      <c r="P323"/>
      <c r="Q323" s="247">
        <v>45717</v>
      </c>
      <c r="R323">
        <v>0.30249999999999999</v>
      </c>
      <c r="S323"/>
      <c r="T323"/>
      <c r="U323" s="247">
        <v>45717</v>
      </c>
      <c r="V323">
        <v>0.26</v>
      </c>
      <c r="W323"/>
      <c r="X323"/>
      <c r="Y323"/>
      <c r="Z323"/>
      <c r="AA323"/>
      <c r="AB323"/>
      <c r="AC323" s="247">
        <v>45717</v>
      </c>
      <c r="AD323">
        <v>1.207313063752</v>
      </c>
      <c r="AE323"/>
      <c r="AF323"/>
      <c r="AG323" s="247">
        <v>45717</v>
      </c>
      <c r="AH323">
        <v>6.3561199265437004E-2</v>
      </c>
      <c r="AI323"/>
      <c r="AJ323"/>
      <c r="AK323" s="247">
        <v>45717</v>
      </c>
      <c r="AL323">
        <v>7.187409604665701E-2</v>
      </c>
      <c r="AM323"/>
      <c r="AN323"/>
      <c r="AO323"/>
      <c r="AP323"/>
      <c r="AQ323"/>
      <c r="AR323"/>
      <c r="AS323"/>
      <c r="AT323"/>
      <c r="AU323"/>
      <c r="AW323"/>
      <c r="AX323"/>
      <c r="AY323"/>
      <c r="BA323" s="247">
        <v>45474</v>
      </c>
      <c r="BB323">
        <v>0</v>
      </c>
      <c r="BC323"/>
      <c r="BE323"/>
      <c r="BF323"/>
      <c r="BG323"/>
      <c r="BI323"/>
      <c r="BJ323"/>
      <c r="BK323"/>
      <c r="BM323"/>
      <c r="BN323"/>
      <c r="BO323"/>
    </row>
    <row r="324" spans="1:67">
      <c r="A324"/>
      <c r="B324"/>
      <c r="C324"/>
      <c r="D324"/>
      <c r="E324"/>
      <c r="F324"/>
      <c r="G324"/>
      <c r="H324"/>
      <c r="I324" s="247">
        <v>45748</v>
      </c>
      <c r="J324">
        <v>0.45</v>
      </c>
      <c r="K324"/>
      <c r="L324"/>
      <c r="M324" s="247">
        <v>45748</v>
      </c>
      <c r="N324">
        <v>0.35499999999999998</v>
      </c>
      <c r="O324"/>
      <c r="P324"/>
      <c r="Q324" s="247">
        <v>45748</v>
      </c>
      <c r="R324">
        <v>0.19750000000000001</v>
      </c>
      <c r="S324"/>
      <c r="T324"/>
      <c r="U324" s="247">
        <v>45748</v>
      </c>
      <c r="V324">
        <v>0.17749999999999999</v>
      </c>
      <c r="W324"/>
      <c r="X324"/>
      <c r="Y324"/>
      <c r="Z324"/>
      <c r="AA324"/>
      <c r="AB324"/>
      <c r="AC324" s="247">
        <v>45748</v>
      </c>
      <c r="AD324">
        <v>1.2059065345910001</v>
      </c>
      <c r="AE324"/>
      <c r="AF324"/>
      <c r="AG324" s="247">
        <v>45748</v>
      </c>
      <c r="AH324">
        <v>6.3538087898798001E-2</v>
      </c>
      <c r="AI324"/>
      <c r="AJ324"/>
      <c r="AK324" s="247">
        <v>45748</v>
      </c>
      <c r="AL324">
        <v>7.1871163047820028E-2</v>
      </c>
      <c r="AM324"/>
      <c r="AN324"/>
      <c r="AO324"/>
      <c r="AP324"/>
      <c r="AQ324"/>
      <c r="AR324"/>
      <c r="AS324"/>
      <c r="AT324"/>
      <c r="AU324"/>
      <c r="AW324"/>
      <c r="AX324"/>
      <c r="AY324"/>
      <c r="BA324" s="247">
        <v>45505</v>
      </c>
      <c r="BB324">
        <v>0</v>
      </c>
      <c r="BC324"/>
      <c r="BE324"/>
      <c r="BF324"/>
      <c r="BG324"/>
      <c r="BI324"/>
      <c r="BJ324"/>
      <c r="BK324"/>
      <c r="BM324"/>
      <c r="BN324"/>
      <c r="BO324"/>
    </row>
    <row r="325" spans="1:67">
      <c r="A325"/>
      <c r="B325"/>
      <c r="C325"/>
      <c r="D325"/>
      <c r="E325"/>
      <c r="F325"/>
      <c r="G325"/>
      <c r="H325"/>
      <c r="I325" s="247">
        <v>45778</v>
      </c>
      <c r="J325">
        <v>0.36499999999999999</v>
      </c>
      <c r="K325"/>
      <c r="L325"/>
      <c r="M325" s="247">
        <v>45778</v>
      </c>
      <c r="N325">
        <v>0.28749999999999998</v>
      </c>
      <c r="O325"/>
      <c r="P325"/>
      <c r="Q325" s="247">
        <v>45778</v>
      </c>
      <c r="R325">
        <v>0.17249999999999999</v>
      </c>
      <c r="S325"/>
      <c r="T325"/>
      <c r="U325" s="247">
        <v>45778</v>
      </c>
      <c r="V325">
        <v>0.16250000000000001</v>
      </c>
      <c r="W325"/>
      <c r="X325"/>
      <c r="Y325"/>
      <c r="Z325"/>
      <c r="AA325"/>
      <c r="AB325"/>
      <c r="AC325" s="247">
        <v>45778</v>
      </c>
      <c r="AD325">
        <v>1.2045431209520003</v>
      </c>
      <c r="AE325"/>
      <c r="AF325"/>
      <c r="AG325" s="247">
        <v>45778</v>
      </c>
      <c r="AH325">
        <v>6.351572206028501E-2</v>
      </c>
      <c r="AI325"/>
      <c r="AJ325"/>
      <c r="AK325" s="247">
        <v>45778</v>
      </c>
      <c r="AL325">
        <v>7.1868324661852015E-2</v>
      </c>
      <c r="AM325"/>
      <c r="AN325"/>
      <c r="AO325"/>
      <c r="AP325"/>
      <c r="AQ325"/>
      <c r="AR325"/>
      <c r="AS325"/>
      <c r="AT325"/>
      <c r="AU325"/>
      <c r="AW325"/>
      <c r="AX325"/>
      <c r="AY325"/>
      <c r="BA325" s="247">
        <v>45536</v>
      </c>
      <c r="BB325">
        <v>0</v>
      </c>
      <c r="BC325"/>
      <c r="BE325"/>
      <c r="BF325"/>
      <c r="BG325"/>
      <c r="BI325"/>
      <c r="BJ325"/>
      <c r="BK325"/>
      <c r="BM325"/>
      <c r="BN325"/>
      <c r="BO325"/>
    </row>
    <row r="326" spans="1:67">
      <c r="A326"/>
      <c r="B326"/>
      <c r="C326"/>
      <c r="D326"/>
      <c r="E326"/>
      <c r="F326"/>
      <c r="G326"/>
      <c r="H326"/>
      <c r="I326" s="247">
        <v>45809</v>
      </c>
      <c r="J326">
        <v>0.35499999999999998</v>
      </c>
      <c r="K326"/>
      <c r="L326"/>
      <c r="M326" s="247">
        <v>45809</v>
      </c>
      <c r="N326">
        <v>0.28749999999999998</v>
      </c>
      <c r="O326"/>
      <c r="P326"/>
      <c r="Q326" s="247">
        <v>45809</v>
      </c>
      <c r="R326">
        <v>0.17249999999999999</v>
      </c>
      <c r="S326"/>
      <c r="T326"/>
      <c r="U326" s="247">
        <v>45809</v>
      </c>
      <c r="V326">
        <v>0.16250000000000001</v>
      </c>
      <c r="W326"/>
      <c r="X326"/>
      <c r="Y326"/>
      <c r="Z326"/>
      <c r="AA326"/>
      <c r="AB326"/>
      <c r="AC326" s="247">
        <v>45809</v>
      </c>
      <c r="AD326">
        <v>1.203131940335</v>
      </c>
      <c r="AE326"/>
      <c r="AF326"/>
      <c r="AG326" s="247">
        <v>45809</v>
      </c>
      <c r="AH326">
        <v>6.3492610694000001E-2</v>
      </c>
      <c r="AI326"/>
      <c r="AJ326"/>
      <c r="AK326" s="247">
        <v>45809</v>
      </c>
      <c r="AL326">
        <v>7.1865391663021014E-2</v>
      </c>
      <c r="AM326"/>
      <c r="AN326"/>
      <c r="AO326"/>
      <c r="AP326"/>
      <c r="AQ326"/>
      <c r="AR326"/>
      <c r="AS326"/>
      <c r="AT326"/>
      <c r="AU326"/>
      <c r="AW326"/>
      <c r="AX326"/>
      <c r="AY326"/>
      <c r="BA326" s="247">
        <v>45566</v>
      </c>
      <c r="BB326">
        <v>0</v>
      </c>
      <c r="BC326"/>
      <c r="BE326"/>
      <c r="BF326"/>
      <c r="BG326"/>
      <c r="BI326"/>
      <c r="BJ326"/>
      <c r="BK326"/>
      <c r="BM326"/>
      <c r="BN326"/>
      <c r="BO326"/>
    </row>
    <row r="327" spans="1:67">
      <c r="A327"/>
      <c r="B327"/>
      <c r="C327"/>
      <c r="D327"/>
      <c r="E327"/>
      <c r="F327"/>
      <c r="G327"/>
      <c r="H327"/>
      <c r="I327" s="247">
        <v>45839</v>
      </c>
      <c r="J327">
        <v>0.39</v>
      </c>
      <c r="K327"/>
      <c r="L327"/>
      <c r="M327" s="247">
        <v>45839</v>
      </c>
      <c r="N327">
        <v>0.3</v>
      </c>
      <c r="O327"/>
      <c r="P327"/>
      <c r="Q327" s="247">
        <v>45839</v>
      </c>
      <c r="R327">
        <v>0.185</v>
      </c>
      <c r="S327"/>
      <c r="T327"/>
      <c r="U327" s="247">
        <v>45839</v>
      </c>
      <c r="V327">
        <v>0.16250000000000001</v>
      </c>
      <c r="W327"/>
      <c r="X327"/>
      <c r="Y327"/>
      <c r="Z327"/>
      <c r="AA327"/>
      <c r="AB327"/>
      <c r="AC327" s="247">
        <v>45839</v>
      </c>
      <c r="AD327">
        <v>1.2017640478980003</v>
      </c>
      <c r="AE327"/>
      <c r="AF327"/>
      <c r="AG327" s="247">
        <v>45839</v>
      </c>
      <c r="AH327">
        <v>6.3470244855818009E-2</v>
      </c>
      <c r="AI327"/>
      <c r="AJ327"/>
      <c r="AK327" s="247">
        <v>45839</v>
      </c>
      <c r="AL327">
        <v>7.1862553277058011E-2</v>
      </c>
      <c r="AM327"/>
      <c r="AN327"/>
      <c r="AO327"/>
      <c r="AP327"/>
      <c r="AQ327"/>
      <c r="AR327"/>
      <c r="AS327"/>
      <c r="AT327"/>
      <c r="AU327"/>
      <c r="AW327"/>
      <c r="AX327"/>
      <c r="AY327"/>
      <c r="BA327" s="247">
        <v>45597</v>
      </c>
      <c r="BB327">
        <v>0</v>
      </c>
      <c r="BC327"/>
      <c r="BE327"/>
      <c r="BF327"/>
      <c r="BG327"/>
      <c r="BI327"/>
      <c r="BJ327"/>
      <c r="BK327"/>
      <c r="BM327"/>
      <c r="BN327"/>
      <c r="BO327"/>
    </row>
    <row r="328" spans="1:67">
      <c r="A328"/>
      <c r="B328"/>
      <c r="C328"/>
      <c r="D328"/>
      <c r="E328"/>
      <c r="F328"/>
      <c r="G328"/>
      <c r="H328"/>
      <c r="I328" s="247">
        <v>45870</v>
      </c>
      <c r="J328">
        <v>0.45500000000000002</v>
      </c>
      <c r="K328"/>
      <c r="L328"/>
      <c r="M328" s="247">
        <v>45870</v>
      </c>
      <c r="N328">
        <v>0.3</v>
      </c>
      <c r="O328"/>
      <c r="P328"/>
      <c r="Q328" s="247">
        <v>45870</v>
      </c>
      <c r="R328">
        <v>0.185</v>
      </c>
      <c r="S328"/>
      <c r="T328"/>
      <c r="U328" s="247">
        <v>45870</v>
      </c>
      <c r="V328">
        <v>0.16250000000000001</v>
      </c>
      <c r="W328"/>
      <c r="X328"/>
      <c r="Y328"/>
      <c r="Z328"/>
      <c r="AA328"/>
      <c r="AB328"/>
      <c r="AC328" s="247">
        <v>45870</v>
      </c>
      <c r="AD328">
        <v>1.2003482625740001</v>
      </c>
      <c r="AE328"/>
      <c r="AF328"/>
      <c r="AG328" s="247">
        <v>45870</v>
      </c>
      <c r="AH328">
        <v>6.3447133489877017E-2</v>
      </c>
      <c r="AI328"/>
      <c r="AJ328"/>
      <c r="AK328" s="247">
        <v>45870</v>
      </c>
      <c r="AL328">
        <v>7.185962027823202E-2</v>
      </c>
      <c r="AM328"/>
      <c r="AN328"/>
      <c r="AO328"/>
      <c r="AP328"/>
      <c r="AQ328"/>
      <c r="AR328"/>
      <c r="AS328"/>
      <c r="AT328"/>
      <c r="AU328"/>
      <c r="AW328"/>
      <c r="AX328"/>
      <c r="AY328"/>
      <c r="BA328" s="247">
        <v>45627</v>
      </c>
      <c r="BB328">
        <v>0</v>
      </c>
      <c r="BC328"/>
      <c r="BE328"/>
      <c r="BF328"/>
      <c r="BG328"/>
      <c r="BI328"/>
      <c r="BJ328"/>
      <c r="BK328"/>
      <c r="BM328"/>
      <c r="BN328"/>
      <c r="BO328"/>
    </row>
    <row r="329" spans="1:67">
      <c r="A329"/>
      <c r="B329"/>
      <c r="C329"/>
      <c r="D329"/>
      <c r="E329"/>
      <c r="F329"/>
      <c r="G329"/>
      <c r="H329"/>
      <c r="I329" s="247">
        <v>45901</v>
      </c>
      <c r="J329">
        <v>0.35499999999999998</v>
      </c>
      <c r="K329"/>
      <c r="L329"/>
      <c r="M329" s="247">
        <v>45901</v>
      </c>
      <c r="N329">
        <v>0.28999999999999998</v>
      </c>
      <c r="O329"/>
      <c r="P329"/>
      <c r="Q329" s="247">
        <v>45901</v>
      </c>
      <c r="R329">
        <v>0.16250000000000001</v>
      </c>
      <c r="S329"/>
      <c r="T329"/>
      <c r="U329" s="247">
        <v>45901</v>
      </c>
      <c r="V329">
        <v>0.16250000000000001</v>
      </c>
      <c r="W329"/>
      <c r="X329"/>
      <c r="Y329"/>
      <c r="Z329"/>
      <c r="AA329"/>
      <c r="AB329"/>
      <c r="AC329" s="247">
        <v>45901</v>
      </c>
      <c r="AD329">
        <v>1.1989301550910001</v>
      </c>
      <c r="AE329"/>
      <c r="AF329"/>
      <c r="AG329" s="247">
        <v>45901</v>
      </c>
      <c r="AH329">
        <v>6.3424022124113008E-2</v>
      </c>
      <c r="AI329"/>
      <c r="AJ329"/>
      <c r="AK329" s="247">
        <v>45901</v>
      </c>
      <c r="AL329">
        <v>7.1856687279410011E-2</v>
      </c>
      <c r="AM329"/>
      <c r="AN329"/>
      <c r="AO329"/>
      <c r="AP329"/>
      <c r="AQ329"/>
      <c r="AR329"/>
      <c r="AS329"/>
      <c r="AT329"/>
      <c r="AU329"/>
      <c r="AW329"/>
      <c r="AX329"/>
      <c r="AY329"/>
      <c r="BA329" s="247">
        <v>45658</v>
      </c>
      <c r="BB329">
        <v>0</v>
      </c>
      <c r="BC329"/>
      <c r="BE329"/>
      <c r="BF329"/>
      <c r="BG329"/>
      <c r="BI329"/>
      <c r="BJ329"/>
      <c r="BK329"/>
      <c r="BM329"/>
      <c r="BN329"/>
      <c r="BO329"/>
    </row>
    <row r="330" spans="1:67">
      <c r="A330"/>
      <c r="B330"/>
      <c r="C330"/>
      <c r="D330"/>
      <c r="E330"/>
      <c r="F330"/>
      <c r="G330"/>
      <c r="H330"/>
      <c r="I330" s="247">
        <v>45931</v>
      </c>
      <c r="J330">
        <v>0.42499999999999999</v>
      </c>
      <c r="K330"/>
      <c r="L330"/>
      <c r="M330" s="247">
        <v>45931</v>
      </c>
      <c r="N330">
        <v>0.36249999999999999</v>
      </c>
      <c r="O330"/>
      <c r="P330"/>
      <c r="Q330" s="247">
        <v>45931</v>
      </c>
      <c r="R330">
        <v>0.185</v>
      </c>
      <c r="S330"/>
      <c r="T330"/>
      <c r="U330" s="247">
        <v>45931</v>
      </c>
      <c r="V330">
        <v>0.16500000000000001</v>
      </c>
      <c r="W330"/>
      <c r="X330"/>
      <c r="Y330"/>
      <c r="Z330"/>
      <c r="AA330"/>
      <c r="AB330"/>
      <c r="AC330" s="247">
        <v>45931</v>
      </c>
      <c r="AD330">
        <v>1.1975555934050004</v>
      </c>
      <c r="AE330"/>
      <c r="AF330"/>
      <c r="AG330" s="247">
        <v>45931</v>
      </c>
      <c r="AH330">
        <v>6.340165628644602E-2</v>
      </c>
      <c r="AI330"/>
      <c r="AJ330"/>
      <c r="AK330" s="247">
        <v>45931</v>
      </c>
      <c r="AL330">
        <v>7.1853848893455016E-2</v>
      </c>
      <c r="AM330"/>
      <c r="AN330"/>
      <c r="AO330"/>
      <c r="AP330"/>
      <c r="AQ330"/>
      <c r="AR330"/>
      <c r="AS330"/>
      <c r="AT330"/>
      <c r="AU330"/>
      <c r="AW330"/>
      <c r="AX330"/>
      <c r="AY330"/>
      <c r="BA330" s="247">
        <v>45689</v>
      </c>
      <c r="BB330">
        <v>0</v>
      </c>
      <c r="BC330"/>
      <c r="BE330"/>
      <c r="BF330"/>
      <c r="BG330"/>
      <c r="BI330"/>
      <c r="BJ330"/>
      <c r="BK330"/>
      <c r="BM330"/>
      <c r="BN330"/>
      <c r="BO330"/>
    </row>
    <row r="331" spans="1:67">
      <c r="A331"/>
      <c r="B331"/>
      <c r="C331"/>
      <c r="D331"/>
      <c r="E331"/>
      <c r="F331"/>
      <c r="G331"/>
      <c r="H331"/>
      <c r="I331" s="247">
        <v>45962</v>
      </c>
      <c r="J331">
        <v>0.72499999999999998</v>
      </c>
      <c r="K331"/>
      <c r="L331"/>
      <c r="M331" s="247">
        <v>45962</v>
      </c>
      <c r="N331">
        <v>0.45500000000000002</v>
      </c>
      <c r="O331"/>
      <c r="P331"/>
      <c r="Q331" s="247">
        <v>45962</v>
      </c>
      <c r="R331">
        <v>0.28749999999999998</v>
      </c>
      <c r="S331"/>
      <c r="T331"/>
      <c r="U331" s="247">
        <v>45962</v>
      </c>
      <c r="V331">
        <v>0.24</v>
      </c>
      <c r="W331"/>
      <c r="X331"/>
      <c r="Y331"/>
      <c r="Z331"/>
      <c r="AA331"/>
      <c r="AB331"/>
      <c r="AC331" s="247">
        <v>45962</v>
      </c>
      <c r="AD331">
        <v>1.1961329518570001</v>
      </c>
      <c r="AE331"/>
      <c r="AF331"/>
      <c r="AG331" s="247">
        <v>45962</v>
      </c>
      <c r="AH331">
        <v>6.3378544921029997E-2</v>
      </c>
      <c r="AI331"/>
      <c r="AJ331"/>
      <c r="AK331" s="247">
        <v>45962</v>
      </c>
      <c r="AL331">
        <v>7.1850915894638004E-2</v>
      </c>
      <c r="AM331"/>
      <c r="AN331"/>
      <c r="AO331"/>
      <c r="AP331"/>
      <c r="AQ331"/>
      <c r="AR331"/>
      <c r="AS331"/>
      <c r="AT331"/>
      <c r="AU331"/>
      <c r="AW331"/>
      <c r="AX331"/>
      <c r="AY331"/>
      <c r="BA331" s="247">
        <v>45717</v>
      </c>
      <c r="BB331">
        <v>0</v>
      </c>
      <c r="BC331"/>
      <c r="BE331"/>
      <c r="BF331"/>
      <c r="BG331"/>
      <c r="BI331"/>
      <c r="BJ331"/>
      <c r="BK331"/>
      <c r="BM331"/>
      <c r="BN331"/>
      <c r="BO331"/>
    </row>
    <row r="332" spans="1:67">
      <c r="A332"/>
      <c r="B332"/>
      <c r="C332"/>
      <c r="D332"/>
      <c r="E332"/>
      <c r="F332"/>
      <c r="G332"/>
      <c r="H332"/>
      <c r="I332" s="247">
        <v>45992</v>
      </c>
      <c r="J332">
        <v>1.23</v>
      </c>
      <c r="K332"/>
      <c r="L332"/>
      <c r="M332" s="247">
        <v>45992</v>
      </c>
      <c r="N332">
        <v>0.79</v>
      </c>
      <c r="O332"/>
      <c r="P332"/>
      <c r="Q332" s="247">
        <v>45992</v>
      </c>
      <c r="R332">
        <v>0.33750000000000002</v>
      </c>
      <c r="S332"/>
      <c r="T332"/>
      <c r="U332" s="247">
        <v>45992</v>
      </c>
      <c r="V332">
        <v>0.29499999999999998</v>
      </c>
      <c r="W332"/>
      <c r="X332"/>
      <c r="Y332"/>
      <c r="Z332"/>
      <c r="AA332"/>
      <c r="AB332"/>
      <c r="AC332" s="247">
        <v>45992</v>
      </c>
      <c r="AD332">
        <v>1.1947540250639999</v>
      </c>
      <c r="AE332"/>
      <c r="AF332"/>
      <c r="AG332" s="247">
        <v>45992</v>
      </c>
      <c r="AH332">
        <v>6.3356179083700018E-2</v>
      </c>
      <c r="AI332"/>
      <c r="AJ332"/>
      <c r="AK332" s="247">
        <v>45992</v>
      </c>
      <c r="AL332">
        <v>7.1848077508689032E-2</v>
      </c>
      <c r="AM332"/>
      <c r="AN332"/>
      <c r="AO332"/>
      <c r="AP332"/>
      <c r="AQ332"/>
      <c r="AR332"/>
      <c r="AS332"/>
      <c r="AT332"/>
      <c r="AU332"/>
      <c r="AW332"/>
      <c r="AX332"/>
      <c r="AY332"/>
      <c r="BA332" s="247">
        <v>45748</v>
      </c>
      <c r="BB332">
        <v>0</v>
      </c>
      <c r="BC332"/>
      <c r="BE332"/>
      <c r="BF332"/>
      <c r="BG332"/>
      <c r="BI332"/>
      <c r="BJ332"/>
      <c r="BK332"/>
      <c r="BM332"/>
      <c r="BN332"/>
      <c r="BO332"/>
    </row>
    <row r="333" spans="1:67">
      <c r="A333"/>
      <c r="B333"/>
      <c r="C333"/>
      <c r="D333"/>
      <c r="E333"/>
      <c r="F333"/>
      <c r="G333"/>
      <c r="H333"/>
      <c r="I333" s="247">
        <v>46023</v>
      </c>
      <c r="J333">
        <v>1.575</v>
      </c>
      <c r="K333"/>
      <c r="L333"/>
      <c r="M333" s="247">
        <v>46023</v>
      </c>
      <c r="N333">
        <v>0.95499999999999996</v>
      </c>
      <c r="O333"/>
      <c r="P333"/>
      <c r="Q333" s="247">
        <v>46023</v>
      </c>
      <c r="R333">
        <v>0.4375</v>
      </c>
      <c r="S333"/>
      <c r="T333"/>
      <c r="U333" s="247">
        <v>46023</v>
      </c>
      <c r="V333">
        <v>0.34250000000000003</v>
      </c>
      <c r="W333"/>
      <c r="X333"/>
      <c r="Y333"/>
      <c r="Z333"/>
      <c r="AA333"/>
      <c r="AB333"/>
      <c r="AC333" s="247">
        <v>46023</v>
      </c>
      <c r="AD333">
        <v>1.193326896376</v>
      </c>
      <c r="AE333"/>
      <c r="AF333"/>
      <c r="AG333" s="247">
        <v>46023</v>
      </c>
      <c r="AH333">
        <v>6.333306771863402E-2</v>
      </c>
      <c r="AI333"/>
      <c r="AJ333"/>
      <c r="AK333" s="247">
        <v>46023</v>
      </c>
      <c r="AL333">
        <v>7.1845144509878014E-2</v>
      </c>
      <c r="AM333"/>
      <c r="AN333"/>
      <c r="AO333"/>
      <c r="AP333"/>
      <c r="AQ333"/>
      <c r="AR333"/>
      <c r="AS333"/>
      <c r="AT333"/>
      <c r="AU333"/>
      <c r="AW333"/>
      <c r="AX333"/>
      <c r="AY333"/>
      <c r="BA333" s="247">
        <v>45778</v>
      </c>
      <c r="BB333">
        <v>0</v>
      </c>
      <c r="BC333"/>
      <c r="BE333"/>
      <c r="BF333"/>
      <c r="BG333"/>
      <c r="BI333"/>
      <c r="BJ333"/>
      <c r="BK333"/>
      <c r="BM333"/>
      <c r="BN333"/>
      <c r="BO333"/>
    </row>
    <row r="334" spans="1:67">
      <c r="A334"/>
      <c r="B334"/>
      <c r="C334"/>
      <c r="D334"/>
      <c r="E334"/>
      <c r="F334"/>
      <c r="G334"/>
      <c r="H334"/>
      <c r="I334" s="247">
        <v>46054</v>
      </c>
      <c r="J334">
        <v>1.4950000000000001</v>
      </c>
      <c r="K334"/>
      <c r="L334"/>
      <c r="M334" s="247">
        <v>46054</v>
      </c>
      <c r="N334">
        <v>0.94499999999999995</v>
      </c>
      <c r="O334"/>
      <c r="P334"/>
      <c r="Q334" s="247">
        <v>46054</v>
      </c>
      <c r="R334">
        <v>0.435</v>
      </c>
      <c r="S334"/>
      <c r="T334"/>
      <c r="U334" s="247">
        <v>46054</v>
      </c>
      <c r="V334">
        <v>0.33750000000000002</v>
      </c>
      <c r="W334"/>
      <c r="X334"/>
      <c r="Y334"/>
      <c r="Z334"/>
      <c r="AA334"/>
      <c r="AB334"/>
      <c r="AC334" s="247">
        <v>46054</v>
      </c>
      <c r="AD334">
        <v>1.191897505342</v>
      </c>
      <c r="AE334"/>
      <c r="AF334"/>
      <c r="AG334" s="247">
        <v>46054</v>
      </c>
      <c r="AH334">
        <v>6.3309956353744007E-2</v>
      </c>
      <c r="AI334"/>
      <c r="AJ334"/>
      <c r="AK334" s="247">
        <v>46054</v>
      </c>
      <c r="AL334">
        <v>7.184221151106901E-2</v>
      </c>
      <c r="AM334"/>
      <c r="AN334"/>
      <c r="AO334"/>
      <c r="AP334"/>
      <c r="AQ334"/>
      <c r="AR334"/>
      <c r="AS334"/>
      <c r="AT334"/>
      <c r="AU334"/>
      <c r="AW334"/>
      <c r="AX334"/>
      <c r="AY334"/>
      <c r="BA334" s="247">
        <v>45809</v>
      </c>
      <c r="BB334">
        <v>0</v>
      </c>
      <c r="BC334"/>
      <c r="BE334"/>
      <c r="BF334"/>
      <c r="BG334"/>
      <c r="BI334"/>
      <c r="BJ334"/>
      <c r="BK334"/>
      <c r="BM334"/>
      <c r="BN334"/>
      <c r="BO334"/>
    </row>
    <row r="335" spans="1:67">
      <c r="A335"/>
      <c r="B335"/>
      <c r="C335"/>
      <c r="D335"/>
      <c r="E335"/>
      <c r="F335"/>
      <c r="G335"/>
      <c r="H335"/>
      <c r="I335" s="247">
        <v>46082</v>
      </c>
      <c r="J335">
        <v>0.89500000000000002</v>
      </c>
      <c r="K335"/>
      <c r="L335"/>
      <c r="M335" s="247">
        <v>46082</v>
      </c>
      <c r="N335">
        <v>0.60250000000000004</v>
      </c>
      <c r="O335"/>
      <c r="P335"/>
      <c r="Q335" s="247">
        <v>46082</v>
      </c>
      <c r="R335">
        <v>0.30249999999999999</v>
      </c>
      <c r="S335"/>
      <c r="T335"/>
      <c r="U335" s="247">
        <v>46082</v>
      </c>
      <c r="V335">
        <v>0.26</v>
      </c>
      <c r="W335"/>
      <c r="X335"/>
      <c r="Y335"/>
      <c r="Z335"/>
      <c r="AA335"/>
      <c r="AB335"/>
      <c r="AC335" s="247">
        <v>46082</v>
      </c>
      <c r="AD335">
        <v>1.1906045080390002</v>
      </c>
      <c r="AE335"/>
      <c r="AF335"/>
      <c r="AG335" s="247">
        <v>46082</v>
      </c>
      <c r="AH335">
        <v>6.3289081572706019E-2</v>
      </c>
      <c r="AI335"/>
      <c r="AJ335"/>
      <c r="AK335" s="247">
        <v>46082</v>
      </c>
      <c r="AL335">
        <v>7.183956235085702E-2</v>
      </c>
      <c r="AM335"/>
      <c r="AN335"/>
      <c r="AO335"/>
      <c r="AP335"/>
      <c r="AQ335"/>
      <c r="AR335"/>
      <c r="AS335"/>
      <c r="AT335"/>
      <c r="AU335"/>
      <c r="AW335"/>
      <c r="AX335"/>
      <c r="AY335"/>
      <c r="BA335" s="247">
        <v>45839</v>
      </c>
      <c r="BB335">
        <v>0</v>
      </c>
      <c r="BC335"/>
      <c r="BE335"/>
      <c r="BF335"/>
      <c r="BG335"/>
      <c r="BI335"/>
      <c r="BJ335"/>
      <c r="BK335"/>
      <c r="BM335"/>
      <c r="BN335"/>
      <c r="BO335"/>
    </row>
    <row r="336" spans="1:67">
      <c r="A336"/>
      <c r="B336"/>
      <c r="C336"/>
      <c r="D336"/>
      <c r="E336"/>
      <c r="F336"/>
      <c r="G336"/>
      <c r="H336"/>
      <c r="I336" s="247">
        <v>46113</v>
      </c>
      <c r="J336">
        <v>0.45</v>
      </c>
      <c r="K336"/>
      <c r="L336"/>
      <c r="M336" s="247">
        <v>46113</v>
      </c>
      <c r="N336">
        <v>0.35499999999999998</v>
      </c>
      <c r="O336"/>
      <c r="P336"/>
      <c r="Q336" s="247">
        <v>46113</v>
      </c>
      <c r="R336">
        <v>0.19750000000000001</v>
      </c>
      <c r="S336"/>
      <c r="T336"/>
      <c r="U336" s="247">
        <v>46113</v>
      </c>
      <c r="V336">
        <v>0.17749999999999999</v>
      </c>
      <c r="W336"/>
      <c r="X336"/>
      <c r="Y336"/>
      <c r="Z336"/>
      <c r="AA336"/>
      <c r="AB336"/>
      <c r="AC336" s="247">
        <v>46113</v>
      </c>
      <c r="AD336">
        <v>1.1891708448080003</v>
      </c>
      <c r="AE336"/>
      <c r="AF336"/>
      <c r="AG336" s="247">
        <v>46113</v>
      </c>
      <c r="AH336">
        <v>6.3265970208154026E-2</v>
      </c>
      <c r="AI336"/>
      <c r="AJ336"/>
      <c r="AK336" s="247">
        <v>46113</v>
      </c>
      <c r="AL336">
        <v>7.183662935205401E-2</v>
      </c>
      <c r="AM336"/>
      <c r="AN336"/>
      <c r="AO336"/>
      <c r="AP336"/>
      <c r="AQ336"/>
      <c r="AR336"/>
      <c r="AS336"/>
      <c r="AT336"/>
      <c r="AU336"/>
      <c r="AW336"/>
      <c r="AX336"/>
      <c r="AY336"/>
      <c r="BA336" s="247">
        <v>45870</v>
      </c>
      <c r="BB336">
        <v>0</v>
      </c>
      <c r="BC336"/>
      <c r="BE336"/>
      <c r="BF336"/>
      <c r="BG336"/>
      <c r="BI336"/>
      <c r="BJ336"/>
      <c r="BK336"/>
      <c r="BM336"/>
      <c r="BN336"/>
      <c r="BO336"/>
    </row>
    <row r="337" spans="1:67">
      <c r="A337"/>
      <c r="B337"/>
      <c r="C337"/>
      <c r="D337"/>
      <c r="E337"/>
      <c r="F337"/>
      <c r="G337"/>
      <c r="H337"/>
      <c r="I337" s="247">
        <v>46143</v>
      </c>
      <c r="J337">
        <v>0.36499999999999999</v>
      </c>
      <c r="K337"/>
      <c r="L337"/>
      <c r="M337" s="247">
        <v>46143</v>
      </c>
      <c r="N337">
        <v>0.28749999999999998</v>
      </c>
      <c r="O337"/>
      <c r="P337"/>
      <c r="Q337" s="247">
        <v>46143</v>
      </c>
      <c r="R337">
        <v>0.17249999999999999</v>
      </c>
      <c r="S337"/>
      <c r="T337"/>
      <c r="U337" s="247">
        <v>46143</v>
      </c>
      <c r="V337">
        <v>0.16250000000000001</v>
      </c>
      <c r="W337"/>
      <c r="X337"/>
      <c r="Y337"/>
      <c r="Z337"/>
      <c r="AA337"/>
      <c r="AB337"/>
      <c r="AC337" s="247">
        <v>46143</v>
      </c>
      <c r="AD337">
        <v>1.1877813081899999</v>
      </c>
      <c r="AE337"/>
      <c r="AF337"/>
      <c r="AG337" s="247">
        <v>46143</v>
      </c>
      <c r="AH337">
        <v>6.3243604371659018E-2</v>
      </c>
      <c r="AI337"/>
      <c r="AJ337"/>
      <c r="AK337" s="247">
        <v>46143</v>
      </c>
      <c r="AL337">
        <v>7.1833790966118E-2</v>
      </c>
      <c r="AM337"/>
      <c r="AN337"/>
      <c r="AO337"/>
      <c r="AP337"/>
      <c r="AQ337"/>
      <c r="AR337"/>
      <c r="AS337"/>
      <c r="AT337"/>
      <c r="AU337"/>
      <c r="AW337"/>
      <c r="AX337"/>
      <c r="AY337"/>
      <c r="BA337" s="247">
        <v>45901</v>
      </c>
      <c r="BB337">
        <v>0</v>
      </c>
      <c r="BC337"/>
      <c r="BE337"/>
      <c r="BF337"/>
      <c r="BG337"/>
      <c r="BI337"/>
      <c r="BJ337"/>
      <c r="BK337"/>
      <c r="BM337"/>
      <c r="BN337"/>
      <c r="BO337"/>
    </row>
    <row r="338" spans="1:67">
      <c r="A338"/>
      <c r="B338"/>
      <c r="C338"/>
      <c r="D338"/>
      <c r="E338"/>
      <c r="F338"/>
      <c r="G338"/>
      <c r="H338"/>
      <c r="I338" s="247">
        <v>46174</v>
      </c>
      <c r="J338">
        <v>0.35499999999999998</v>
      </c>
      <c r="K338"/>
      <c r="L338"/>
      <c r="M338" s="247">
        <v>46174</v>
      </c>
      <c r="N338">
        <v>0.28749999999999998</v>
      </c>
      <c r="O338"/>
      <c r="P338"/>
      <c r="Q338" s="247">
        <v>46174</v>
      </c>
      <c r="R338">
        <v>0.17249999999999999</v>
      </c>
      <c r="S338"/>
      <c r="T338"/>
      <c r="U338" s="247">
        <v>46174</v>
      </c>
      <c r="V338">
        <v>0.16250000000000001</v>
      </c>
      <c r="W338"/>
      <c r="X338"/>
      <c r="Y338"/>
      <c r="Z338"/>
      <c r="AA338"/>
      <c r="AB338"/>
      <c r="AC338" s="247">
        <v>46174</v>
      </c>
      <c r="AD338">
        <v>1.1863432742520001</v>
      </c>
      <c r="AE338"/>
      <c r="AF338"/>
      <c r="AG338" s="247">
        <v>46174</v>
      </c>
      <c r="AH338">
        <v>6.3220493007455011E-2</v>
      </c>
      <c r="AI338"/>
      <c r="AJ338"/>
      <c r="AK338" s="247">
        <v>46174</v>
      </c>
      <c r="AL338">
        <v>7.1830857967320014E-2</v>
      </c>
      <c r="AM338"/>
      <c r="AN338"/>
      <c r="AO338"/>
      <c r="AP338"/>
      <c r="AQ338"/>
      <c r="AR338"/>
      <c r="AS338"/>
      <c r="AT338"/>
      <c r="AU338"/>
      <c r="AW338"/>
      <c r="AX338"/>
      <c r="AY338"/>
      <c r="BA338" s="247">
        <v>45931</v>
      </c>
      <c r="BB338">
        <v>0</v>
      </c>
      <c r="BC338"/>
      <c r="BE338"/>
      <c r="BF338"/>
      <c r="BG338"/>
      <c r="BI338"/>
      <c r="BJ338"/>
      <c r="BK338"/>
      <c r="BM338"/>
      <c r="BN338"/>
      <c r="BO338"/>
    </row>
    <row r="339" spans="1:67">
      <c r="A339"/>
      <c r="B339"/>
      <c r="C339"/>
      <c r="D339"/>
      <c r="E339"/>
      <c r="F339"/>
      <c r="G339"/>
      <c r="H339"/>
      <c r="I339" s="247">
        <v>46204</v>
      </c>
      <c r="J339">
        <v>0.39</v>
      </c>
      <c r="K339"/>
      <c r="L339"/>
      <c r="M339" s="247">
        <v>46204</v>
      </c>
      <c r="N339">
        <v>0.3</v>
      </c>
      <c r="O339"/>
      <c r="P339"/>
      <c r="Q339" s="247">
        <v>46204</v>
      </c>
      <c r="R339">
        <v>0.185</v>
      </c>
      <c r="S339"/>
      <c r="T339"/>
      <c r="U339" s="247">
        <v>46204</v>
      </c>
      <c r="V339">
        <v>0.16250000000000001</v>
      </c>
      <c r="W339"/>
      <c r="X339"/>
      <c r="Y339"/>
      <c r="Z339"/>
      <c r="AA339"/>
      <c r="AB339"/>
      <c r="AC339" s="247">
        <v>46204</v>
      </c>
      <c r="AD339">
        <v>1.1849495307210003</v>
      </c>
      <c r="AE339"/>
      <c r="AF339"/>
      <c r="AG339" s="247">
        <v>46204</v>
      </c>
      <c r="AH339">
        <v>6.319812717129801E-2</v>
      </c>
      <c r="AI339"/>
      <c r="AJ339"/>
      <c r="AK339" s="247">
        <v>46204</v>
      </c>
      <c r="AL339">
        <v>7.1828019581390012E-2</v>
      </c>
      <c r="AM339"/>
      <c r="AN339"/>
      <c r="AO339"/>
      <c r="AP339"/>
      <c r="AQ339"/>
      <c r="AR339"/>
      <c r="AS339"/>
      <c r="AT339"/>
      <c r="AU339"/>
      <c r="AW339"/>
      <c r="AX339"/>
      <c r="AY339"/>
      <c r="BA339" s="247">
        <v>45962</v>
      </c>
      <c r="BB339">
        <v>0</v>
      </c>
      <c r="BC339"/>
      <c r="BE339"/>
      <c r="BF339"/>
      <c r="BG339"/>
      <c r="BI339"/>
      <c r="BJ339"/>
      <c r="BK339"/>
      <c r="BM339"/>
      <c r="BN339"/>
      <c r="BO339"/>
    </row>
    <row r="340" spans="1:67">
      <c r="A340"/>
      <c r="B340"/>
      <c r="C340"/>
      <c r="D340"/>
      <c r="E340"/>
      <c r="F340"/>
      <c r="G340"/>
      <c r="H340"/>
      <c r="I340" s="247">
        <v>46235</v>
      </c>
      <c r="J340">
        <v>0.45500000000000002</v>
      </c>
      <c r="K340"/>
      <c r="L340"/>
      <c r="M340" s="247">
        <v>46235</v>
      </c>
      <c r="N340">
        <v>0.3</v>
      </c>
      <c r="O340"/>
      <c r="P340"/>
      <c r="Q340" s="247">
        <v>46235</v>
      </c>
      <c r="R340">
        <v>0.185</v>
      </c>
      <c r="S340"/>
      <c r="T340"/>
      <c r="U340" s="247">
        <v>46235</v>
      </c>
      <c r="V340">
        <v>0.16250000000000001</v>
      </c>
      <c r="W340"/>
      <c r="X340"/>
      <c r="Y340"/>
      <c r="Z340"/>
      <c r="AA340"/>
      <c r="AB340"/>
      <c r="AC340" s="247">
        <v>46235</v>
      </c>
      <c r="AD340">
        <v>1.1835071732180003</v>
      </c>
      <c r="AE340"/>
      <c r="AF340"/>
      <c r="AG340" s="247">
        <v>46235</v>
      </c>
      <c r="AH340">
        <v>6.3175015807443002E-2</v>
      </c>
      <c r="AI340"/>
      <c r="AJ340"/>
      <c r="AK340" s="247">
        <v>46235</v>
      </c>
      <c r="AL340">
        <v>7.1825086582597994E-2</v>
      </c>
      <c r="AM340"/>
      <c r="AN340"/>
      <c r="AO340"/>
      <c r="AP340"/>
      <c r="AQ340"/>
      <c r="AR340"/>
      <c r="AS340"/>
      <c r="AT340"/>
      <c r="AU340"/>
      <c r="AW340"/>
      <c r="AX340"/>
      <c r="AY340"/>
      <c r="BA340" s="247">
        <v>45992</v>
      </c>
      <c r="BB340">
        <v>0</v>
      </c>
      <c r="BC340"/>
      <c r="BE340"/>
      <c r="BF340"/>
      <c r="BG340"/>
      <c r="BI340"/>
      <c r="BJ340"/>
      <c r="BK340"/>
      <c r="BM340"/>
      <c r="BN340"/>
      <c r="BO340"/>
    </row>
    <row r="341" spans="1:67">
      <c r="A341"/>
      <c r="B341"/>
      <c r="C341"/>
      <c r="D341"/>
      <c r="E341"/>
      <c r="F341"/>
      <c r="G341"/>
      <c r="H341"/>
      <c r="I341" s="247">
        <v>46266</v>
      </c>
      <c r="J341">
        <v>0.35499999999999998</v>
      </c>
      <c r="K341"/>
      <c r="L341"/>
      <c r="M341" s="247">
        <v>46266</v>
      </c>
      <c r="N341">
        <v>0.28999999999999998</v>
      </c>
      <c r="O341"/>
      <c r="P341"/>
      <c r="Q341" s="247">
        <v>46266</v>
      </c>
      <c r="R341">
        <v>0.16250000000000001</v>
      </c>
      <c r="S341"/>
      <c r="T341"/>
      <c r="U341" s="247">
        <v>46266</v>
      </c>
      <c r="V341">
        <v>0.16250000000000001</v>
      </c>
      <c r="W341"/>
      <c r="X341"/>
      <c r="Y341"/>
      <c r="Z341"/>
      <c r="AA341"/>
      <c r="AB341"/>
      <c r="AC341" s="247">
        <v>46266</v>
      </c>
      <c r="AD341">
        <v>1.1820626365760003</v>
      </c>
      <c r="AE341"/>
      <c r="AF341"/>
      <c r="AG341" s="247">
        <v>46266</v>
      </c>
      <c r="AH341">
        <v>6.3151904443765006E-2</v>
      </c>
      <c r="AI341"/>
      <c r="AJ341"/>
      <c r="AK341" s="247">
        <v>46266</v>
      </c>
      <c r="AL341">
        <v>7.1822153583809015E-2</v>
      </c>
      <c r="AM341"/>
      <c r="AN341"/>
      <c r="AO341"/>
      <c r="AP341"/>
      <c r="AQ341"/>
      <c r="AR341"/>
      <c r="AS341"/>
      <c r="AT341"/>
      <c r="AU341"/>
      <c r="AW341"/>
      <c r="AX341"/>
      <c r="AY341"/>
      <c r="BA341" s="247">
        <v>46023</v>
      </c>
      <c r="BB341">
        <v>0</v>
      </c>
      <c r="BC341"/>
      <c r="BE341"/>
      <c r="BF341"/>
      <c r="BG341"/>
      <c r="BI341"/>
      <c r="BJ341"/>
      <c r="BK341"/>
      <c r="BM341"/>
      <c r="BN341"/>
      <c r="BO341"/>
    </row>
    <row r="342" spans="1:67">
      <c r="A342"/>
      <c r="B342"/>
      <c r="C342"/>
      <c r="D342"/>
      <c r="E342"/>
      <c r="F342"/>
      <c r="G342"/>
      <c r="H342"/>
      <c r="I342" s="247">
        <v>46296</v>
      </c>
      <c r="J342">
        <v>0.42499999999999999</v>
      </c>
      <c r="K342"/>
      <c r="L342"/>
      <c r="M342" s="247">
        <v>46296</v>
      </c>
      <c r="N342">
        <v>0.36249999999999999</v>
      </c>
      <c r="O342"/>
      <c r="P342"/>
      <c r="Q342" s="247">
        <v>46296</v>
      </c>
      <c r="R342">
        <v>0.185</v>
      </c>
      <c r="S342"/>
      <c r="T342"/>
      <c r="U342" s="247">
        <v>46296</v>
      </c>
      <c r="V342">
        <v>0.16500000000000001</v>
      </c>
      <c r="W342"/>
      <c r="X342"/>
      <c r="Y342"/>
      <c r="Z342"/>
      <c r="AA342"/>
      <c r="AB342"/>
      <c r="AC342" s="247">
        <v>46296</v>
      </c>
      <c r="AD342">
        <v>1.1806626345490003</v>
      </c>
      <c r="AE342"/>
      <c r="AF342"/>
      <c r="AG342" s="247">
        <v>46296</v>
      </c>
      <c r="AH342">
        <v>6.3129538608117014E-2</v>
      </c>
      <c r="AI342"/>
      <c r="AJ342"/>
      <c r="AK342" s="247">
        <v>46296</v>
      </c>
      <c r="AL342">
        <v>7.1819315197886008E-2</v>
      </c>
      <c r="AM342"/>
      <c r="AN342"/>
      <c r="AO342"/>
      <c r="AP342"/>
      <c r="AQ342"/>
      <c r="AR342"/>
      <c r="AS342"/>
      <c r="AT342"/>
      <c r="AU342"/>
      <c r="AW342"/>
      <c r="AX342"/>
      <c r="AY342"/>
      <c r="BA342" s="247">
        <v>46054</v>
      </c>
      <c r="BB342">
        <v>0</v>
      </c>
      <c r="BC342"/>
      <c r="BE342"/>
      <c r="BF342"/>
      <c r="BG342"/>
      <c r="BI342"/>
      <c r="BJ342"/>
      <c r="BK342"/>
      <c r="BM342"/>
      <c r="BN342"/>
      <c r="BO342"/>
    </row>
    <row r="343" spans="1:67">
      <c r="A343"/>
      <c r="B343"/>
      <c r="C343"/>
      <c r="D343"/>
      <c r="E343"/>
      <c r="F343"/>
      <c r="G343"/>
      <c r="H343"/>
      <c r="I343" s="247">
        <v>46327</v>
      </c>
      <c r="J343">
        <v>0.72499999999999998</v>
      </c>
      <c r="K343"/>
      <c r="L343"/>
      <c r="M343" s="247">
        <v>46327</v>
      </c>
      <c r="N343">
        <v>0.45500000000000002</v>
      </c>
      <c r="O343"/>
      <c r="P343"/>
      <c r="Q343" s="247">
        <v>46327</v>
      </c>
      <c r="R343">
        <v>0.28749999999999998</v>
      </c>
      <c r="S343"/>
      <c r="T343"/>
      <c r="U343" s="247">
        <v>46327</v>
      </c>
      <c r="V343">
        <v>0.24</v>
      </c>
      <c r="W343"/>
      <c r="X343"/>
      <c r="Y343"/>
      <c r="Z343"/>
      <c r="AA343"/>
      <c r="AB343"/>
      <c r="AC343" s="247">
        <v>46327</v>
      </c>
      <c r="AD343">
        <v>1.1792138455460002</v>
      </c>
      <c r="AE343"/>
      <c r="AF343"/>
      <c r="AG343" s="247">
        <v>46327</v>
      </c>
      <c r="AH343">
        <v>6.3106427244788016E-2</v>
      </c>
      <c r="AI343"/>
      <c r="AJ343"/>
      <c r="AK343" s="247">
        <v>46327</v>
      </c>
      <c r="AL343">
        <v>7.181638219910301E-2</v>
      </c>
      <c r="AM343"/>
      <c r="AN343"/>
      <c r="AO343"/>
      <c r="AP343"/>
      <c r="AQ343"/>
      <c r="AR343"/>
      <c r="AS343"/>
      <c r="AT343"/>
      <c r="AU343"/>
      <c r="AW343"/>
      <c r="AX343"/>
      <c r="AY343"/>
      <c r="BA343" s="247">
        <v>46082</v>
      </c>
      <c r="BB343">
        <v>0</v>
      </c>
      <c r="BC343"/>
      <c r="BE343"/>
      <c r="BF343"/>
      <c r="BG343"/>
      <c r="BI343"/>
      <c r="BJ343"/>
      <c r="BK343"/>
      <c r="BM343"/>
      <c r="BN343"/>
      <c r="BO343"/>
    </row>
    <row r="344" spans="1:67">
      <c r="A344"/>
      <c r="B344"/>
      <c r="C344"/>
      <c r="D344"/>
      <c r="E344"/>
      <c r="F344"/>
      <c r="G344"/>
      <c r="H344"/>
      <c r="I344" s="247">
        <v>46357</v>
      </c>
      <c r="J344">
        <v>1.23</v>
      </c>
      <c r="K344"/>
      <c r="L344"/>
      <c r="M344" s="247">
        <v>46357</v>
      </c>
      <c r="N344">
        <v>0.79</v>
      </c>
      <c r="O344"/>
      <c r="P344"/>
      <c r="Q344" s="247">
        <v>46357</v>
      </c>
      <c r="R344">
        <v>0.33750000000000002</v>
      </c>
      <c r="S344"/>
      <c r="T344"/>
      <c r="U344" s="247">
        <v>46357</v>
      </c>
      <c r="V344">
        <v>0.29499999999999998</v>
      </c>
      <c r="W344"/>
      <c r="X344"/>
      <c r="Y344"/>
      <c r="Z344"/>
      <c r="AA344"/>
      <c r="AB344"/>
      <c r="AC344" s="247">
        <v>46357</v>
      </c>
      <c r="AD344">
        <v>1.1778097512000001</v>
      </c>
      <c r="AE344"/>
      <c r="AF344"/>
      <c r="AG344" s="247">
        <v>46357</v>
      </c>
      <c r="AH344">
        <v>6.3084061409477019E-2</v>
      </c>
      <c r="AI344"/>
      <c r="AJ344"/>
      <c r="AK344" s="247">
        <v>46357</v>
      </c>
      <c r="AL344">
        <v>7.1813543813186012E-2</v>
      </c>
      <c r="AM344"/>
      <c r="AN344"/>
      <c r="AO344"/>
      <c r="AP344"/>
      <c r="AQ344"/>
      <c r="AR344"/>
      <c r="AS344"/>
      <c r="AT344"/>
      <c r="AU344"/>
      <c r="AW344"/>
      <c r="AX344"/>
      <c r="AY344"/>
      <c r="BA344" s="247">
        <v>46113</v>
      </c>
      <c r="BB344">
        <v>0</v>
      </c>
      <c r="BC344"/>
      <c r="BE344"/>
      <c r="BF344"/>
      <c r="BG344"/>
      <c r="BI344"/>
      <c r="BJ344"/>
      <c r="BK344"/>
      <c r="BM344"/>
      <c r="BN344"/>
      <c r="BO344"/>
    </row>
    <row r="345" spans="1:67">
      <c r="A345"/>
      <c r="B345"/>
      <c r="C345"/>
      <c r="D345"/>
      <c r="E345"/>
      <c r="F345"/>
      <c r="G345"/>
      <c r="H345"/>
      <c r="I345" s="247">
        <v>46388</v>
      </c>
      <c r="J345">
        <v>1.575</v>
      </c>
      <c r="K345"/>
      <c r="L345"/>
      <c r="M345" s="247">
        <v>46388</v>
      </c>
      <c r="N345">
        <v>0.95499999999999996</v>
      </c>
      <c r="O345"/>
      <c r="P345"/>
      <c r="Q345" s="247">
        <v>46388</v>
      </c>
      <c r="R345">
        <v>0.4375</v>
      </c>
      <c r="S345"/>
      <c r="T345"/>
      <c r="U345" s="247">
        <v>46388</v>
      </c>
      <c r="V345">
        <v>0.34250000000000003</v>
      </c>
      <c r="W345"/>
      <c r="X345"/>
      <c r="Y345"/>
      <c r="Z345"/>
      <c r="AA345"/>
      <c r="AB345"/>
      <c r="AC345" s="247">
        <v>46388</v>
      </c>
      <c r="AD345">
        <v>1.1763567571120002</v>
      </c>
      <c r="AE345"/>
      <c r="AF345"/>
      <c r="AG345" s="247">
        <v>46388</v>
      </c>
      <c r="AH345">
        <v>6.3060950046497005E-2</v>
      </c>
      <c r="AI345"/>
      <c r="AJ345"/>
      <c r="AK345" s="247">
        <v>46388</v>
      </c>
      <c r="AL345">
        <v>7.181061081440801E-2</v>
      </c>
      <c r="AM345"/>
      <c r="AN345"/>
      <c r="AO345"/>
      <c r="AP345"/>
      <c r="AQ345"/>
      <c r="AR345"/>
      <c r="AS345"/>
      <c r="AT345"/>
      <c r="AU345"/>
      <c r="AW345"/>
      <c r="AX345"/>
      <c r="AY345"/>
      <c r="BA345" s="247">
        <v>46143</v>
      </c>
      <c r="BB345">
        <v>0</v>
      </c>
      <c r="BC345"/>
      <c r="BE345"/>
      <c r="BF345"/>
      <c r="BG345"/>
      <c r="BI345"/>
      <c r="BJ345"/>
      <c r="BK345"/>
      <c r="BM345"/>
      <c r="BN345"/>
      <c r="BO345"/>
    </row>
    <row r="346" spans="1:67">
      <c r="A346"/>
      <c r="B346"/>
      <c r="C346"/>
      <c r="D346"/>
      <c r="E346"/>
      <c r="F346"/>
      <c r="G346"/>
      <c r="H346"/>
      <c r="I346" s="247">
        <v>46419</v>
      </c>
      <c r="J346">
        <v>1.4950000000000001</v>
      </c>
      <c r="K346"/>
      <c r="L346"/>
      <c r="M346" s="247">
        <v>46419</v>
      </c>
      <c r="N346">
        <v>0.94499999999999995</v>
      </c>
      <c r="O346"/>
      <c r="P346"/>
      <c r="Q346" s="247">
        <v>46419</v>
      </c>
      <c r="R346">
        <v>0.435</v>
      </c>
      <c r="S346"/>
      <c r="T346"/>
      <c r="U346" s="247">
        <v>46419</v>
      </c>
      <c r="V346">
        <v>0.33750000000000002</v>
      </c>
      <c r="W346"/>
      <c r="X346"/>
      <c r="Y346"/>
      <c r="Z346"/>
      <c r="AA346"/>
      <c r="AB346"/>
      <c r="AC346" s="247">
        <v>46419</v>
      </c>
      <c r="AD346">
        <v>1.1749016441490001</v>
      </c>
      <c r="AE346"/>
      <c r="AF346"/>
      <c r="AG346" s="247">
        <v>46419</v>
      </c>
      <c r="AH346">
        <v>6.3037838683693018E-2</v>
      </c>
      <c r="AI346"/>
      <c r="AJ346"/>
      <c r="AK346" s="247">
        <v>46419</v>
      </c>
      <c r="AL346">
        <v>7.1807677815632007E-2</v>
      </c>
      <c r="AM346"/>
      <c r="AN346"/>
      <c r="AO346"/>
      <c r="AP346"/>
      <c r="AQ346"/>
      <c r="AR346"/>
      <c r="AS346"/>
      <c r="AT346"/>
      <c r="AU346"/>
      <c r="AW346"/>
      <c r="AX346"/>
      <c r="AY346"/>
      <c r="BA346" s="247">
        <v>46174</v>
      </c>
      <c r="BB346">
        <v>0</v>
      </c>
      <c r="BC346"/>
      <c r="BE346"/>
      <c r="BF346"/>
      <c r="BG346"/>
      <c r="BI346"/>
      <c r="BJ346"/>
      <c r="BK346"/>
      <c r="BM346"/>
      <c r="BN346"/>
      <c r="BO346"/>
    </row>
    <row r="347" spans="1:67">
      <c r="A347"/>
      <c r="B347"/>
      <c r="C347"/>
      <c r="D347"/>
      <c r="E347"/>
      <c r="F347"/>
      <c r="G347"/>
      <c r="H347"/>
      <c r="I347" s="247">
        <v>46447</v>
      </c>
      <c r="J347">
        <v>0.89500000000000002</v>
      </c>
      <c r="K347"/>
      <c r="L347"/>
      <c r="M347" s="247">
        <v>46447</v>
      </c>
      <c r="N347">
        <v>0.60250000000000004</v>
      </c>
      <c r="O347"/>
      <c r="P347"/>
      <c r="Q347" s="247">
        <v>46447</v>
      </c>
      <c r="R347">
        <v>0.30249999999999999</v>
      </c>
      <c r="S347"/>
      <c r="T347"/>
      <c r="U347" s="247">
        <v>46447</v>
      </c>
      <c r="V347">
        <v>0.26</v>
      </c>
      <c r="W347"/>
      <c r="X347"/>
      <c r="Y347"/>
      <c r="Z347"/>
      <c r="AA347"/>
      <c r="AB347"/>
      <c r="AC347" s="247">
        <v>46447</v>
      </c>
      <c r="AD347">
        <v>1.1735855375220001</v>
      </c>
      <c r="AE347"/>
      <c r="AF347"/>
      <c r="AG347" s="247">
        <v>46447</v>
      </c>
      <c r="AH347">
        <v>6.3016963904539008E-2</v>
      </c>
      <c r="AI347"/>
      <c r="AJ347"/>
      <c r="AK347" s="247">
        <v>46447</v>
      </c>
      <c r="AL347">
        <v>7.1805028655451006E-2</v>
      </c>
      <c r="AM347"/>
      <c r="AN347"/>
      <c r="AO347"/>
      <c r="AP347"/>
      <c r="AQ347"/>
      <c r="AR347"/>
      <c r="AS347"/>
      <c r="AT347"/>
      <c r="AU347"/>
      <c r="AW347"/>
      <c r="AX347"/>
      <c r="AY347"/>
      <c r="BA347" s="247">
        <v>46204</v>
      </c>
      <c r="BB347">
        <v>0</v>
      </c>
      <c r="BC347"/>
      <c r="BE347"/>
      <c r="BF347"/>
      <c r="BG347"/>
      <c r="BI347"/>
      <c r="BJ347"/>
      <c r="BK347"/>
      <c r="BM347"/>
      <c r="BN347"/>
      <c r="BO347"/>
    </row>
    <row r="348" spans="1:67">
      <c r="A348"/>
      <c r="B348"/>
      <c r="C348"/>
      <c r="D348"/>
      <c r="E348"/>
      <c r="F348"/>
      <c r="G348"/>
      <c r="H348"/>
      <c r="I348" s="247">
        <v>46478</v>
      </c>
      <c r="J348">
        <v>0.45</v>
      </c>
      <c r="K348"/>
      <c r="L348"/>
      <c r="M348" s="247">
        <v>46478</v>
      </c>
      <c r="N348">
        <v>0.35499999999999998</v>
      </c>
      <c r="O348"/>
      <c r="P348"/>
      <c r="Q348" s="247">
        <v>46478</v>
      </c>
      <c r="R348">
        <v>0.19750000000000001</v>
      </c>
      <c r="S348"/>
      <c r="T348"/>
      <c r="U348" s="247">
        <v>46478</v>
      </c>
      <c r="V348">
        <v>0.17749999999999999</v>
      </c>
      <c r="W348"/>
      <c r="X348"/>
      <c r="Y348"/>
      <c r="Z348"/>
      <c r="AA348"/>
      <c r="AB348"/>
      <c r="AC348" s="247">
        <v>46478</v>
      </c>
      <c r="AD348">
        <v>1.1721264256520003</v>
      </c>
      <c r="AE348"/>
      <c r="AF348"/>
      <c r="AG348" s="247">
        <v>46478</v>
      </c>
      <c r="AH348">
        <v>6.2993852542074E-2</v>
      </c>
      <c r="AI348"/>
      <c r="AJ348"/>
      <c r="AK348" s="247">
        <v>46478</v>
      </c>
      <c r="AL348">
        <v>7.1802095656681011E-2</v>
      </c>
      <c r="AM348"/>
      <c r="AN348"/>
      <c r="AO348"/>
      <c r="AP348"/>
      <c r="AQ348"/>
      <c r="AR348"/>
      <c r="AS348"/>
      <c r="AT348"/>
      <c r="AU348"/>
      <c r="AW348"/>
      <c r="AX348"/>
      <c r="AY348"/>
      <c r="BA348" s="247">
        <v>46235</v>
      </c>
      <c r="BB348">
        <v>0</v>
      </c>
      <c r="BC348"/>
      <c r="BE348"/>
      <c r="BF348"/>
      <c r="BG348"/>
      <c r="BI348"/>
      <c r="BJ348"/>
      <c r="BK348"/>
      <c r="BM348"/>
      <c r="BN348"/>
      <c r="BO348"/>
    </row>
    <row r="349" spans="1:67">
      <c r="A349"/>
      <c r="B349"/>
      <c r="C349"/>
      <c r="D349"/>
      <c r="E349"/>
      <c r="F349"/>
      <c r="G349"/>
      <c r="H349"/>
      <c r="I349" s="247">
        <v>46508</v>
      </c>
      <c r="J349">
        <v>0.36499999999999999</v>
      </c>
      <c r="K349"/>
      <c r="L349"/>
      <c r="M349" s="247">
        <v>46508</v>
      </c>
      <c r="N349">
        <v>0.28749999999999998</v>
      </c>
      <c r="O349"/>
      <c r="P349"/>
      <c r="Q349" s="247">
        <v>46508</v>
      </c>
      <c r="R349">
        <v>0.17249999999999999</v>
      </c>
      <c r="S349"/>
      <c r="T349"/>
      <c r="U349" s="247">
        <v>46508</v>
      </c>
      <c r="V349">
        <v>0.16250000000000001</v>
      </c>
      <c r="W349"/>
      <c r="X349"/>
      <c r="Y349"/>
      <c r="Z349"/>
      <c r="AA349"/>
      <c r="AB349"/>
      <c r="AC349" s="247">
        <v>46508</v>
      </c>
      <c r="AD349">
        <v>1.1707123981500001</v>
      </c>
      <c r="AE349"/>
      <c r="AF349"/>
      <c r="AG349" s="247">
        <v>46508</v>
      </c>
      <c r="AH349">
        <v>6.2971486707598015E-2</v>
      </c>
      <c r="AI349"/>
      <c r="AJ349"/>
      <c r="AK349" s="247">
        <v>46508</v>
      </c>
      <c r="AL349">
        <v>7.1799257270778002E-2</v>
      </c>
      <c r="AM349"/>
      <c r="AN349"/>
      <c r="AO349"/>
      <c r="AP349"/>
      <c r="AQ349"/>
      <c r="AR349"/>
      <c r="AS349"/>
      <c r="AT349"/>
      <c r="AU349"/>
      <c r="AW349"/>
      <c r="AX349"/>
      <c r="AY349"/>
      <c r="BA349" s="247">
        <v>46266</v>
      </c>
      <c r="BB349">
        <v>0</v>
      </c>
      <c r="BC349"/>
      <c r="BE349"/>
      <c r="BF349"/>
      <c r="BG349"/>
      <c r="BI349"/>
      <c r="BJ349"/>
      <c r="BK349"/>
      <c r="BM349"/>
      <c r="BN349"/>
      <c r="BO349"/>
    </row>
    <row r="350" spans="1:67">
      <c r="A350"/>
      <c r="B350"/>
      <c r="C350"/>
      <c r="D350"/>
      <c r="E350"/>
      <c r="F350"/>
      <c r="G350"/>
      <c r="H350"/>
      <c r="I350" s="247">
        <v>46539</v>
      </c>
      <c r="J350">
        <v>0.35499999999999998</v>
      </c>
      <c r="K350"/>
      <c r="L350"/>
      <c r="M350" s="247">
        <v>46539</v>
      </c>
      <c r="N350">
        <v>0.28749999999999998</v>
      </c>
      <c r="O350"/>
      <c r="P350"/>
      <c r="Q350" s="247">
        <v>46539</v>
      </c>
      <c r="R350">
        <v>0.17249999999999999</v>
      </c>
      <c r="S350"/>
      <c r="T350"/>
      <c r="U350" s="247">
        <v>46539</v>
      </c>
      <c r="V350">
        <v>0.16250000000000001</v>
      </c>
      <c r="W350"/>
      <c r="X350"/>
      <c r="Y350"/>
      <c r="Z350"/>
      <c r="AA350"/>
      <c r="AB350"/>
      <c r="AC350" s="247">
        <v>46539</v>
      </c>
      <c r="AD350">
        <v>1.1692491984370004</v>
      </c>
      <c r="AE350"/>
      <c r="AF350"/>
      <c r="AG350" s="247">
        <v>46539</v>
      </c>
      <c r="AH350">
        <v>6.294837534548102E-2</v>
      </c>
      <c r="AI350"/>
      <c r="AJ350"/>
      <c r="AK350" s="247">
        <v>46539</v>
      </c>
      <c r="AL350">
        <v>7.1796324272014017E-2</v>
      </c>
      <c r="AM350"/>
      <c r="AN350"/>
      <c r="AO350"/>
      <c r="AP350"/>
      <c r="AQ350"/>
      <c r="AR350"/>
      <c r="AS350"/>
      <c r="AT350"/>
      <c r="AU350"/>
      <c r="AW350"/>
      <c r="AX350"/>
      <c r="AY350"/>
      <c r="BA350" s="247">
        <v>46296</v>
      </c>
      <c r="BB350">
        <v>0</v>
      </c>
      <c r="BC350"/>
      <c r="BE350"/>
      <c r="BF350"/>
      <c r="BG350"/>
      <c r="BI350"/>
      <c r="BJ350"/>
      <c r="BK350"/>
      <c r="BM350"/>
      <c r="BN350"/>
      <c r="BO350"/>
    </row>
    <row r="351" spans="1:67">
      <c r="A351"/>
      <c r="B351"/>
      <c r="C351"/>
      <c r="D351"/>
      <c r="E351"/>
      <c r="F351"/>
      <c r="G351"/>
      <c r="H351"/>
      <c r="I351" s="247">
        <v>46569</v>
      </c>
      <c r="J351">
        <v>0.39</v>
      </c>
      <c r="K351"/>
      <c r="L351"/>
      <c r="M351" s="247">
        <v>46569</v>
      </c>
      <c r="N351">
        <v>0.3</v>
      </c>
      <c r="O351"/>
      <c r="P351"/>
      <c r="Q351" s="247">
        <v>46569</v>
      </c>
      <c r="R351">
        <v>0.185</v>
      </c>
      <c r="S351"/>
      <c r="T351"/>
      <c r="U351" s="247">
        <v>46569</v>
      </c>
      <c r="V351">
        <v>0.16250000000000001</v>
      </c>
      <c r="W351"/>
      <c r="X351"/>
      <c r="Y351"/>
      <c r="Z351"/>
      <c r="AA351"/>
      <c r="AB351"/>
      <c r="AC351" s="247">
        <v>46569</v>
      </c>
      <c r="AD351">
        <v>1.1678312379090001</v>
      </c>
      <c r="AE351"/>
      <c r="AF351"/>
      <c r="AG351" s="247">
        <v>46569</v>
      </c>
      <c r="AH351">
        <v>6.2926009511343015E-2</v>
      </c>
      <c r="AI351"/>
      <c r="AJ351"/>
      <c r="AK351" s="247">
        <v>46569</v>
      </c>
      <c r="AL351">
        <v>7.1793485886116018E-2</v>
      </c>
      <c r="AM351"/>
      <c r="AN351"/>
      <c r="AO351"/>
      <c r="AP351"/>
      <c r="AQ351"/>
      <c r="AR351"/>
      <c r="AS351"/>
      <c r="AT351"/>
      <c r="AU351"/>
      <c r="AW351"/>
      <c r="AX351"/>
      <c r="AY351"/>
      <c r="BA351" s="247">
        <v>46327</v>
      </c>
      <c r="BB351">
        <v>0</v>
      </c>
      <c r="BC351"/>
      <c r="BE351"/>
      <c r="BF351"/>
      <c r="BG351"/>
      <c r="BI351"/>
      <c r="BJ351"/>
      <c r="BK351"/>
      <c r="BM351"/>
      <c r="BN351"/>
      <c r="BO351"/>
    </row>
    <row r="352" spans="1:67">
      <c r="A352"/>
      <c r="B352"/>
      <c r="C352"/>
      <c r="D352"/>
      <c r="E352"/>
      <c r="F352"/>
      <c r="G352"/>
      <c r="H352"/>
      <c r="I352" s="247">
        <v>46600</v>
      </c>
      <c r="J352">
        <v>0.45500000000000002</v>
      </c>
      <c r="K352"/>
      <c r="L352"/>
      <c r="M352" s="247">
        <v>46600</v>
      </c>
      <c r="N352">
        <v>0.3</v>
      </c>
      <c r="O352"/>
      <c r="P352"/>
      <c r="Q352" s="247">
        <v>46600</v>
      </c>
      <c r="R352">
        <v>0.185</v>
      </c>
      <c r="S352"/>
      <c r="T352"/>
      <c r="U352" s="247">
        <v>46600</v>
      </c>
      <c r="V352">
        <v>0.16250000000000001</v>
      </c>
      <c r="W352"/>
      <c r="X352"/>
      <c r="Y352"/>
      <c r="Z352"/>
      <c r="AA352"/>
      <c r="AB352"/>
      <c r="AC352" s="247">
        <v>46600</v>
      </c>
      <c r="AD352">
        <v>1.1663639977940004</v>
      </c>
      <c r="AE352"/>
      <c r="AF352"/>
      <c r="AG352" s="247">
        <v>46600</v>
      </c>
      <c r="AH352">
        <v>6.2902898149575004E-2</v>
      </c>
      <c r="AI352"/>
      <c r="AJ352"/>
      <c r="AK352" s="247">
        <v>46600</v>
      </c>
      <c r="AL352">
        <v>7.1790552887357015E-2</v>
      </c>
      <c r="AM352"/>
      <c r="AN352"/>
      <c r="AO352"/>
      <c r="AP352"/>
      <c r="AQ352"/>
      <c r="AR352"/>
      <c r="AS352"/>
      <c r="AT352"/>
      <c r="AU352"/>
      <c r="AW352"/>
      <c r="AX352"/>
      <c r="AY352"/>
      <c r="BA352" s="247">
        <v>46357</v>
      </c>
      <c r="BB352">
        <v>0</v>
      </c>
      <c r="BC352"/>
      <c r="BE352"/>
      <c r="BF352"/>
      <c r="BG352"/>
      <c r="BI352"/>
      <c r="BJ352"/>
      <c r="BK352"/>
      <c r="BM352"/>
      <c r="BN352"/>
      <c r="BO352"/>
    </row>
    <row r="353" spans="1:67">
      <c r="A353"/>
      <c r="B353"/>
      <c r="C353"/>
      <c r="D353"/>
      <c r="E353"/>
      <c r="F353"/>
      <c r="G353"/>
      <c r="H353"/>
      <c r="I353" s="247">
        <v>46631</v>
      </c>
      <c r="J353">
        <v>0.35499999999999998</v>
      </c>
      <c r="K353"/>
      <c r="L353"/>
      <c r="M353" s="247">
        <v>46631</v>
      </c>
      <c r="N353">
        <v>0.28999999999999998</v>
      </c>
      <c r="O353"/>
      <c r="P353"/>
      <c r="Q353" s="247">
        <v>46631</v>
      </c>
      <c r="R353">
        <v>0.16250000000000001</v>
      </c>
      <c r="S353"/>
      <c r="T353"/>
      <c r="U353" s="247">
        <v>46631</v>
      </c>
      <c r="V353">
        <v>0.16250000000000001</v>
      </c>
      <c r="W353"/>
      <c r="X353"/>
      <c r="Y353"/>
      <c r="Z353"/>
      <c r="AA353"/>
      <c r="AB353"/>
      <c r="AC353" s="247">
        <v>46631</v>
      </c>
      <c r="AD353">
        <v>1.1648947225550002</v>
      </c>
      <c r="AE353"/>
      <c r="AF353"/>
      <c r="AG353" s="247">
        <v>46631</v>
      </c>
      <c r="AH353">
        <v>6.2879786787984018E-2</v>
      </c>
      <c r="AI353"/>
      <c r="AJ353"/>
      <c r="AK353" s="247">
        <v>46631</v>
      </c>
      <c r="AL353">
        <v>7.1787619888601009E-2</v>
      </c>
      <c r="AM353"/>
      <c r="AN353"/>
      <c r="AO353"/>
      <c r="AP353"/>
      <c r="AQ353"/>
      <c r="AR353"/>
      <c r="AS353"/>
      <c r="AT353"/>
      <c r="AU353"/>
      <c r="AW353"/>
      <c r="AX353"/>
      <c r="AY353"/>
      <c r="BA353" s="247">
        <v>46388</v>
      </c>
      <c r="BB353">
        <v>0</v>
      </c>
      <c r="BC353"/>
      <c r="BE353"/>
      <c r="BF353"/>
      <c r="BG353"/>
      <c r="BI353"/>
      <c r="BJ353"/>
      <c r="BK353"/>
      <c r="BM353"/>
      <c r="BN353"/>
      <c r="BO353"/>
    </row>
    <row r="354" spans="1:67">
      <c r="A354"/>
      <c r="B354"/>
      <c r="C354"/>
      <c r="D354"/>
      <c r="E354"/>
      <c r="F354"/>
      <c r="G354"/>
      <c r="H354"/>
      <c r="I354" s="247">
        <v>46661</v>
      </c>
      <c r="J354">
        <v>0.42499999999999999</v>
      </c>
      <c r="K354"/>
      <c r="L354"/>
      <c r="M354" s="247">
        <v>46661</v>
      </c>
      <c r="N354">
        <v>0.36249999999999999</v>
      </c>
      <c r="O354"/>
      <c r="P354"/>
      <c r="Q354" s="247">
        <v>46661</v>
      </c>
      <c r="R354">
        <v>0.185</v>
      </c>
      <c r="S354"/>
      <c r="T354"/>
      <c r="U354" s="247">
        <v>46661</v>
      </c>
      <c r="V354">
        <v>0.16500000000000001</v>
      </c>
      <c r="W354"/>
      <c r="X354"/>
      <c r="Y354"/>
      <c r="Z354"/>
      <c r="AA354"/>
      <c r="AB354"/>
      <c r="AC354" s="247">
        <v>46661</v>
      </c>
      <c r="AD354">
        <v>1.1634709171360003</v>
      </c>
      <c r="AE354"/>
      <c r="AF354"/>
      <c r="AG354" s="247">
        <v>46661</v>
      </c>
      <c r="AH354">
        <v>6.285742095435401E-2</v>
      </c>
      <c r="AI354"/>
      <c r="AJ354"/>
      <c r="AK354" s="247">
        <v>46661</v>
      </c>
      <c r="AL354">
        <v>7.1784781502711004E-2</v>
      </c>
      <c r="AM354"/>
      <c r="AN354"/>
      <c r="AO354"/>
      <c r="AP354"/>
      <c r="AQ354"/>
      <c r="AR354"/>
      <c r="AS354"/>
      <c r="AT354"/>
      <c r="AU354"/>
      <c r="AW354"/>
      <c r="AX354"/>
      <c r="AY354"/>
      <c r="BA354" s="247">
        <v>46419</v>
      </c>
      <c r="BB354">
        <v>0</v>
      </c>
      <c r="BC354"/>
      <c r="BE354"/>
      <c r="BF354"/>
      <c r="BG354"/>
      <c r="BI354"/>
      <c r="BJ354"/>
      <c r="BK354"/>
      <c r="BM354"/>
      <c r="BN354"/>
      <c r="BO354"/>
    </row>
    <row r="355" spans="1:67">
      <c r="A355"/>
      <c r="B355"/>
      <c r="C355"/>
      <c r="D355"/>
      <c r="E355"/>
      <c r="F355"/>
      <c r="G355"/>
      <c r="H355"/>
      <c r="I355" s="247">
        <v>46692</v>
      </c>
      <c r="J355">
        <v>0.72499999999999998</v>
      </c>
      <c r="K355"/>
      <c r="L355"/>
      <c r="M355" s="247">
        <v>46692</v>
      </c>
      <c r="N355">
        <v>0.45500000000000002</v>
      </c>
      <c r="O355"/>
      <c r="P355"/>
      <c r="Q355" s="247">
        <v>46692</v>
      </c>
      <c r="R355">
        <v>0.28749999999999998</v>
      </c>
      <c r="S355"/>
      <c r="T355"/>
      <c r="U355" s="247">
        <v>46692</v>
      </c>
      <c r="V355">
        <v>0.24</v>
      </c>
      <c r="W355"/>
      <c r="X355"/>
      <c r="Y355"/>
      <c r="Z355"/>
      <c r="AA355"/>
      <c r="AB355"/>
      <c r="AC355" s="247">
        <v>46692</v>
      </c>
      <c r="AD355">
        <v>1.1619976731220001</v>
      </c>
      <c r="AE355"/>
      <c r="AF355"/>
      <c r="AG355" s="247">
        <v>46692</v>
      </c>
      <c r="AH355">
        <v>6.2834309593112009E-2</v>
      </c>
      <c r="AI355"/>
      <c r="AJ355"/>
      <c r="AK355" s="247">
        <v>46692</v>
      </c>
      <c r="AL355">
        <v>7.1781848503961007E-2</v>
      </c>
      <c r="AM355"/>
      <c r="AN355"/>
      <c r="AO355"/>
      <c r="AP355"/>
      <c r="AQ355"/>
      <c r="AR355"/>
      <c r="AS355"/>
      <c r="AT355"/>
      <c r="AU355"/>
      <c r="AW355"/>
      <c r="AX355"/>
      <c r="AY355"/>
      <c r="BA355" s="247">
        <v>46447</v>
      </c>
      <c r="BB355">
        <v>0</v>
      </c>
      <c r="BC355"/>
      <c r="BE355"/>
      <c r="BF355"/>
      <c r="BG355"/>
      <c r="BI355"/>
      <c r="BJ355"/>
      <c r="BK355"/>
      <c r="BM355"/>
      <c r="BN355"/>
      <c r="BO355"/>
    </row>
    <row r="356" spans="1:67">
      <c r="A356"/>
      <c r="B356"/>
      <c r="C356"/>
      <c r="D356"/>
      <c r="E356"/>
      <c r="F356"/>
      <c r="G356"/>
      <c r="H356"/>
      <c r="I356" s="247">
        <v>46722</v>
      </c>
      <c r="J356">
        <v>1.23</v>
      </c>
      <c r="K356"/>
      <c r="L356"/>
      <c r="M356" s="247">
        <v>46722</v>
      </c>
      <c r="N356">
        <v>0.79</v>
      </c>
      <c r="O356"/>
      <c r="P356"/>
      <c r="Q356" s="247">
        <v>46722</v>
      </c>
      <c r="R356">
        <v>0.33750000000000002</v>
      </c>
      <c r="S356"/>
      <c r="T356"/>
      <c r="U356" s="247">
        <v>46722</v>
      </c>
      <c r="V356">
        <v>0.29499999999999998</v>
      </c>
      <c r="W356"/>
      <c r="X356"/>
      <c r="Y356"/>
      <c r="Z356"/>
      <c r="AA356"/>
      <c r="AB356"/>
      <c r="AC356" s="247">
        <v>46722</v>
      </c>
      <c r="AD356">
        <v>1.1605700499520004</v>
      </c>
      <c r="AE356"/>
      <c r="AF356"/>
      <c r="AG356" s="247">
        <v>46722</v>
      </c>
      <c r="AH356">
        <v>6.2811943759819994E-2</v>
      </c>
      <c r="AI356"/>
      <c r="AJ356"/>
      <c r="AK356" s="247">
        <v>46722</v>
      </c>
      <c r="AL356">
        <v>7.1779010118075998E-2</v>
      </c>
      <c r="AM356"/>
      <c r="AN356"/>
      <c r="AO356"/>
      <c r="AP356"/>
      <c r="AQ356"/>
      <c r="AR356"/>
      <c r="AS356"/>
      <c r="AT356"/>
      <c r="AU356"/>
      <c r="AW356"/>
      <c r="AX356"/>
      <c r="AY356"/>
      <c r="BA356" s="247">
        <v>46478</v>
      </c>
      <c r="BB356">
        <v>0</v>
      </c>
      <c r="BC356"/>
      <c r="BE356"/>
      <c r="BF356"/>
      <c r="BG356"/>
      <c r="BI356"/>
      <c r="BJ356"/>
      <c r="BK356"/>
      <c r="BM356"/>
      <c r="BN356"/>
      <c r="BO356"/>
    </row>
    <row r="357" spans="1:67">
      <c r="A357"/>
      <c r="B357"/>
      <c r="C357"/>
      <c r="D357"/>
      <c r="E357"/>
      <c r="F357"/>
      <c r="G357"/>
      <c r="H357"/>
      <c r="I357" s="247">
        <v>46753</v>
      </c>
      <c r="J357">
        <v>1.575</v>
      </c>
      <c r="K357"/>
      <c r="L357"/>
      <c r="M357" s="247">
        <v>46753</v>
      </c>
      <c r="N357">
        <v>0.95499999999999996</v>
      </c>
      <c r="O357"/>
      <c r="P357"/>
      <c r="Q357" s="247">
        <v>46753</v>
      </c>
      <c r="R357">
        <v>0.4375</v>
      </c>
      <c r="S357"/>
      <c r="T357"/>
      <c r="U357" s="247">
        <v>46753</v>
      </c>
      <c r="V357">
        <v>0.34250000000000003</v>
      </c>
      <c r="W357"/>
      <c r="X357"/>
      <c r="Y357"/>
      <c r="Z357"/>
      <c r="AA357"/>
      <c r="AB357"/>
      <c r="AC357" s="247">
        <v>46753</v>
      </c>
      <c r="AD357">
        <v>1.1590928847040001</v>
      </c>
      <c r="AE357"/>
      <c r="AF357"/>
      <c r="AG357" s="247">
        <v>46753</v>
      </c>
      <c r="AH357">
        <v>6.2788832398927019E-2</v>
      </c>
      <c r="AI357"/>
      <c r="AJ357"/>
      <c r="AK357" s="247">
        <v>46753</v>
      </c>
      <c r="AL357">
        <v>7.177607711933201E-2</v>
      </c>
      <c r="AM357"/>
      <c r="AN357"/>
      <c r="AO357"/>
      <c r="AP357"/>
      <c r="AQ357"/>
      <c r="AR357"/>
      <c r="AS357"/>
      <c r="AT357"/>
      <c r="AU357"/>
      <c r="AW357"/>
      <c r="AX357"/>
      <c r="AY357"/>
      <c r="BA357" s="247">
        <v>46508</v>
      </c>
      <c r="BB357">
        <v>0</v>
      </c>
      <c r="BC357"/>
      <c r="BE357"/>
      <c r="BF357"/>
      <c r="BG357"/>
      <c r="BI357"/>
      <c r="BJ357"/>
      <c r="BK357"/>
      <c r="BM357"/>
      <c r="BN357"/>
      <c r="BO357"/>
    </row>
    <row r="358" spans="1:67">
      <c r="A358"/>
      <c r="B358"/>
      <c r="C358"/>
      <c r="D358"/>
      <c r="E358"/>
      <c r="F358"/>
      <c r="G358"/>
      <c r="H358"/>
      <c r="I358" s="247">
        <v>46784</v>
      </c>
      <c r="J358">
        <v>1.4950000000000001</v>
      </c>
      <c r="K358"/>
      <c r="L358"/>
      <c r="M358" s="247">
        <v>46784</v>
      </c>
      <c r="N358">
        <v>0.94499999999999995</v>
      </c>
      <c r="O358"/>
      <c r="P358"/>
      <c r="Q358" s="247">
        <v>46784</v>
      </c>
      <c r="R358">
        <v>0.435</v>
      </c>
      <c r="S358"/>
      <c r="T358"/>
      <c r="U358" s="247">
        <v>46784</v>
      </c>
      <c r="V358">
        <v>0.33750000000000002</v>
      </c>
      <c r="W358"/>
      <c r="X358"/>
      <c r="Y358"/>
      <c r="Z358"/>
      <c r="AA358"/>
      <c r="AB358"/>
      <c r="AC358" s="247">
        <v>46784</v>
      </c>
      <c r="AD358">
        <v>1.1576137449260002</v>
      </c>
      <c r="AE358"/>
      <c r="AF358"/>
      <c r="AG358" s="247">
        <v>46784</v>
      </c>
      <c r="AH358">
        <v>6.2765721038210001E-2</v>
      </c>
      <c r="AI358"/>
      <c r="AJ358"/>
      <c r="AK358" s="247">
        <v>46784</v>
      </c>
      <c r="AL358">
        <v>7.1773144120590007E-2</v>
      </c>
      <c r="AM358"/>
      <c r="AN358"/>
      <c r="AO358"/>
      <c r="AP358"/>
      <c r="AQ358"/>
      <c r="AR358"/>
      <c r="AS358"/>
      <c r="AT358"/>
      <c r="AU358"/>
      <c r="AW358"/>
      <c r="AX358"/>
      <c r="AY358"/>
      <c r="BA358" s="247">
        <v>46539</v>
      </c>
      <c r="BB358">
        <v>0</v>
      </c>
      <c r="BC358"/>
      <c r="BE358"/>
      <c r="BF358"/>
      <c r="BG358"/>
      <c r="BI358"/>
      <c r="BJ358"/>
      <c r="BK358"/>
      <c r="BM358"/>
      <c r="BN358"/>
      <c r="BO358"/>
    </row>
    <row r="359" spans="1:67">
      <c r="A359"/>
      <c r="B359"/>
      <c r="C359"/>
      <c r="D359"/>
      <c r="E359"/>
      <c r="F359"/>
      <c r="G359"/>
      <c r="H359"/>
      <c r="I359" s="247">
        <v>46813</v>
      </c>
      <c r="J359">
        <v>0.89500000000000002</v>
      </c>
      <c r="K359"/>
      <c r="L359"/>
      <c r="M359" s="247">
        <v>46813</v>
      </c>
      <c r="N359">
        <v>0.60250000000000004</v>
      </c>
      <c r="O359"/>
      <c r="P359"/>
      <c r="Q359" s="247">
        <v>46813</v>
      </c>
      <c r="R359">
        <v>0.30249999999999999</v>
      </c>
      <c r="S359"/>
      <c r="T359"/>
      <c r="U359" s="247">
        <v>46813</v>
      </c>
      <c r="V359">
        <v>0.26</v>
      </c>
      <c r="W359"/>
      <c r="X359"/>
      <c r="Y359"/>
      <c r="Z359"/>
      <c r="AA359"/>
      <c r="AB359"/>
      <c r="AC359" s="247">
        <v>46813</v>
      </c>
      <c r="AD359">
        <v>1.1562282568540001</v>
      </c>
      <c r="AE359"/>
      <c r="AF359"/>
      <c r="AG359" s="247">
        <v>46813</v>
      </c>
      <c r="AH359">
        <v>6.2744100733184011E-2</v>
      </c>
      <c r="AI359"/>
      <c r="AJ359"/>
      <c r="AK359" s="247">
        <v>46813</v>
      </c>
      <c r="AL359">
        <v>7.1770400347576022E-2</v>
      </c>
      <c r="AM359"/>
      <c r="AN359"/>
      <c r="AO359"/>
      <c r="AP359"/>
      <c r="AQ359"/>
      <c r="AR359"/>
      <c r="AS359"/>
      <c r="AT359"/>
      <c r="AU359"/>
      <c r="AW359"/>
      <c r="AX359"/>
      <c r="AY359"/>
      <c r="BA359" s="247">
        <v>46569</v>
      </c>
      <c r="BB359">
        <v>0</v>
      </c>
      <c r="BC359"/>
      <c r="BE359"/>
      <c r="BF359"/>
      <c r="BG359"/>
      <c r="BI359"/>
      <c r="BJ359"/>
      <c r="BK359"/>
      <c r="BM359"/>
      <c r="BN359"/>
      <c r="BO359"/>
    </row>
    <row r="360" spans="1:67">
      <c r="A360"/>
      <c r="B360"/>
      <c r="C360"/>
      <c r="D360"/>
      <c r="E360"/>
      <c r="F360"/>
      <c r="G360"/>
      <c r="H360"/>
      <c r="I360" s="247">
        <v>46844</v>
      </c>
      <c r="J360">
        <v>0.45</v>
      </c>
      <c r="K360"/>
      <c r="L360"/>
      <c r="M360" s="247">
        <v>46844</v>
      </c>
      <c r="N360">
        <v>0.35499999999999998</v>
      </c>
      <c r="O360"/>
      <c r="P360"/>
      <c r="Q360" s="247">
        <v>46844</v>
      </c>
      <c r="R360">
        <v>0.19750000000000001</v>
      </c>
      <c r="S360"/>
      <c r="T360"/>
      <c r="U360" s="247">
        <v>46844</v>
      </c>
      <c r="V360">
        <v>0.17749999999999999</v>
      </c>
      <c r="W360"/>
      <c r="X360"/>
      <c r="Y360"/>
      <c r="Z360"/>
      <c r="AA360"/>
      <c r="AB360"/>
      <c r="AC360" s="247">
        <v>46844</v>
      </c>
      <c r="AD360">
        <v>1.1547453303280002</v>
      </c>
      <c r="AE360"/>
      <c r="AF360"/>
      <c r="AG360" s="247">
        <v>46844</v>
      </c>
      <c r="AH360">
        <v>6.2720989372811009E-2</v>
      </c>
      <c r="AI360"/>
      <c r="AJ360"/>
      <c r="AK360" s="247">
        <v>46844</v>
      </c>
      <c r="AL360">
        <v>7.176746734884E-2</v>
      </c>
      <c r="AM360"/>
      <c r="AN360"/>
      <c r="AO360"/>
      <c r="AP360"/>
      <c r="AQ360"/>
      <c r="AR360"/>
      <c r="AS360"/>
      <c r="AT360"/>
      <c r="AU360"/>
      <c r="AW360"/>
      <c r="AX360"/>
      <c r="AY360"/>
      <c r="BA360" s="247">
        <v>46600</v>
      </c>
      <c r="BB360">
        <v>0</v>
      </c>
      <c r="BC360"/>
      <c r="BE360"/>
      <c r="BF360"/>
      <c r="BG360"/>
      <c r="BI360"/>
      <c r="BJ360"/>
      <c r="BK360"/>
      <c r="BM360"/>
      <c r="BN360"/>
      <c r="BO360"/>
    </row>
    <row r="361" spans="1:67">
      <c r="A361"/>
      <c r="B361"/>
      <c r="C361"/>
      <c r="D361"/>
      <c r="E361"/>
      <c r="F361"/>
      <c r="G361"/>
      <c r="H361"/>
      <c r="I361" s="247">
        <v>46874</v>
      </c>
      <c r="J361">
        <v>0.36499999999999999</v>
      </c>
      <c r="K361"/>
      <c r="L361"/>
      <c r="M361" s="247">
        <v>46874</v>
      </c>
      <c r="N361">
        <v>0.28749999999999998</v>
      </c>
      <c r="O361"/>
      <c r="P361"/>
      <c r="Q361" s="247">
        <v>46874</v>
      </c>
      <c r="R361">
        <v>0.17249999999999999</v>
      </c>
      <c r="S361"/>
      <c r="T361"/>
      <c r="U361" s="247">
        <v>46874</v>
      </c>
      <c r="V361">
        <v>0.16250000000000001</v>
      </c>
      <c r="W361"/>
      <c r="X361"/>
      <c r="Y361"/>
      <c r="Z361"/>
      <c r="AA361"/>
      <c r="AB361"/>
      <c r="AC361" s="247">
        <v>46874</v>
      </c>
      <c r="AD361">
        <v>1.1533083943650002</v>
      </c>
      <c r="AE361"/>
      <c r="AF361"/>
      <c r="AG361" s="247">
        <v>46874</v>
      </c>
      <c r="AH361">
        <v>6.2698623540360002E-2</v>
      </c>
      <c r="AI361"/>
      <c r="AJ361"/>
      <c r="AK361" s="247">
        <v>46874</v>
      </c>
      <c r="AL361">
        <v>7.1764628962969021E-2</v>
      </c>
      <c r="AM361"/>
      <c r="AN361"/>
      <c r="AO361"/>
      <c r="AP361"/>
      <c r="AQ361"/>
      <c r="AR361"/>
      <c r="AS361"/>
      <c r="AT361"/>
      <c r="AU361"/>
      <c r="AW361"/>
      <c r="AX361"/>
      <c r="AY361"/>
      <c r="BA361" s="247">
        <v>46631</v>
      </c>
      <c r="BB361">
        <v>0</v>
      </c>
      <c r="BC361"/>
      <c r="BE361"/>
      <c r="BF361"/>
      <c r="BG361"/>
      <c r="BI361"/>
      <c r="BJ361"/>
      <c r="BK361"/>
      <c r="BM361"/>
      <c r="BN361"/>
      <c r="BO361"/>
    </row>
    <row r="362" spans="1:67">
      <c r="A362"/>
      <c r="B362"/>
      <c r="C362"/>
      <c r="D362"/>
      <c r="E362"/>
      <c r="F362"/>
      <c r="G362"/>
      <c r="H362"/>
      <c r="I362" s="247">
        <v>46905</v>
      </c>
      <c r="J362">
        <v>0.35499999999999998</v>
      </c>
      <c r="K362"/>
      <c r="L362"/>
      <c r="M362" s="247">
        <v>46905</v>
      </c>
      <c r="N362">
        <v>0.28749999999999998</v>
      </c>
      <c r="O362"/>
      <c r="P362"/>
      <c r="Q362" s="247">
        <v>46905</v>
      </c>
      <c r="R362">
        <v>0.17249999999999999</v>
      </c>
      <c r="S362"/>
      <c r="T362"/>
      <c r="U362" s="247">
        <v>46905</v>
      </c>
      <c r="V362">
        <v>0.16250000000000001</v>
      </c>
      <c r="W362"/>
      <c r="X362"/>
      <c r="Y362"/>
      <c r="Z362"/>
      <c r="AA362"/>
      <c r="AB362"/>
      <c r="AC362" s="247">
        <v>46905</v>
      </c>
      <c r="AD362">
        <v>1.1518216652090003</v>
      </c>
      <c r="AE362"/>
      <c r="AF362"/>
      <c r="AG362" s="247">
        <v>46905</v>
      </c>
      <c r="AH362">
        <v>6.2675512180335013E-2</v>
      </c>
      <c r="AI362"/>
      <c r="AJ362"/>
      <c r="AK362" s="247">
        <v>46905</v>
      </c>
      <c r="AL362">
        <v>7.1761695964239022E-2</v>
      </c>
      <c r="AM362"/>
      <c r="AN362"/>
      <c r="AO362"/>
      <c r="AP362"/>
      <c r="AQ362"/>
      <c r="AR362"/>
      <c r="AS362"/>
      <c r="AT362"/>
      <c r="AU362"/>
      <c r="AW362"/>
      <c r="AX362"/>
      <c r="AY362"/>
      <c r="BA362" s="247">
        <v>46661</v>
      </c>
      <c r="BB362">
        <v>0</v>
      </c>
      <c r="BC362"/>
      <c r="BE362"/>
      <c r="BF362"/>
      <c r="BG362"/>
      <c r="BI362"/>
      <c r="BJ362"/>
      <c r="BK362"/>
      <c r="BM362"/>
      <c r="BN362"/>
      <c r="BO362"/>
    </row>
    <row r="363" spans="1:67">
      <c r="A363"/>
      <c r="B363"/>
      <c r="C363"/>
      <c r="D363"/>
      <c r="E363"/>
      <c r="F363"/>
      <c r="G363"/>
      <c r="H363"/>
      <c r="I363" s="247">
        <v>46935</v>
      </c>
      <c r="J363">
        <v>0.39</v>
      </c>
      <c r="K363"/>
      <c r="L363"/>
      <c r="M363" s="247">
        <v>46935</v>
      </c>
      <c r="N363">
        <v>0.3</v>
      </c>
      <c r="O363"/>
      <c r="P363"/>
      <c r="Q363" s="247">
        <v>46935</v>
      </c>
      <c r="R363">
        <v>0.185</v>
      </c>
      <c r="S363"/>
      <c r="T363"/>
      <c r="U363" s="247">
        <v>46935</v>
      </c>
      <c r="V363">
        <v>0.16250000000000001</v>
      </c>
      <c r="W363"/>
      <c r="X363"/>
      <c r="Y363"/>
      <c r="Z363"/>
      <c r="AA363"/>
      <c r="AB363"/>
      <c r="AC363" s="247">
        <v>46935</v>
      </c>
      <c r="AD363">
        <v>1.1503810723360004</v>
      </c>
      <c r="AE363"/>
      <c r="AF363"/>
      <c r="AG363" s="247">
        <v>46935</v>
      </c>
      <c r="AH363">
        <v>6.2653146348222027E-2</v>
      </c>
      <c r="AI363"/>
      <c r="AJ363"/>
      <c r="AK363" s="247">
        <v>46935</v>
      </c>
      <c r="AL363">
        <v>7.1758857578373011E-2</v>
      </c>
      <c r="AM363"/>
      <c r="AN363"/>
      <c r="AO363"/>
      <c r="AP363"/>
      <c r="AQ363"/>
      <c r="AR363"/>
      <c r="AS363"/>
      <c r="AT363"/>
      <c r="AU363"/>
      <c r="AW363"/>
      <c r="AX363"/>
      <c r="AY363"/>
      <c r="BA363" s="247">
        <v>46692</v>
      </c>
      <c r="BB363">
        <v>0</v>
      </c>
      <c r="BC363"/>
      <c r="BE363"/>
      <c r="BF363"/>
      <c r="BG363"/>
      <c r="BI363"/>
      <c r="BJ363"/>
      <c r="BK363"/>
      <c r="BM363"/>
      <c r="BN363"/>
      <c r="BO363"/>
    </row>
    <row r="364" spans="1:67">
      <c r="A364"/>
      <c r="B364"/>
      <c r="C364"/>
      <c r="D364"/>
      <c r="E364"/>
      <c r="F364"/>
      <c r="G364"/>
      <c r="H364"/>
      <c r="I364" s="247">
        <v>46966</v>
      </c>
      <c r="J364">
        <v>0.45500000000000002</v>
      </c>
      <c r="K364"/>
      <c r="L364"/>
      <c r="M364" s="247">
        <v>46966</v>
      </c>
      <c r="N364">
        <v>0.3</v>
      </c>
      <c r="O364"/>
      <c r="P364"/>
      <c r="Q364" s="247">
        <v>46966</v>
      </c>
      <c r="R364">
        <v>0.185</v>
      </c>
      <c r="S364"/>
      <c r="T364"/>
      <c r="U364" s="247">
        <v>46966</v>
      </c>
      <c r="V364">
        <v>0.16250000000000001</v>
      </c>
      <c r="W364"/>
      <c r="X364"/>
      <c r="Y364"/>
      <c r="Z364"/>
      <c r="AA364"/>
      <c r="AB364"/>
      <c r="AC364" s="247">
        <v>46966</v>
      </c>
      <c r="AD364">
        <v>1.1488905882010003</v>
      </c>
      <c r="AE364"/>
      <c r="AF364"/>
      <c r="AG364" s="247">
        <v>46966</v>
      </c>
      <c r="AH364">
        <v>6.263003498854601E-2</v>
      </c>
      <c r="AI364"/>
      <c r="AJ364"/>
      <c r="AK364" s="247">
        <v>46966</v>
      </c>
      <c r="AL364">
        <v>7.1755924579648009E-2</v>
      </c>
      <c r="AM364"/>
      <c r="AN364"/>
      <c r="AO364"/>
      <c r="AP364"/>
      <c r="AQ364"/>
      <c r="AR364"/>
      <c r="AS364"/>
      <c r="AT364"/>
      <c r="AU364"/>
      <c r="AW364"/>
      <c r="AX364"/>
      <c r="AY364"/>
      <c r="BA364" s="247">
        <v>46722</v>
      </c>
      <c r="BB364">
        <v>0</v>
      </c>
      <c r="BC364"/>
      <c r="BE364"/>
      <c r="BF364"/>
      <c r="BG364"/>
      <c r="BI364"/>
      <c r="BJ364"/>
      <c r="BK364"/>
      <c r="BM364"/>
      <c r="BN364"/>
      <c r="BO364"/>
    </row>
    <row r="365" spans="1:67">
      <c r="A365"/>
      <c r="B365"/>
      <c r="C365"/>
      <c r="D365"/>
      <c r="E365"/>
      <c r="F365"/>
      <c r="G365"/>
      <c r="H365"/>
      <c r="I365" s="247">
        <v>46997</v>
      </c>
      <c r="J365">
        <v>0.35499999999999998</v>
      </c>
      <c r="K365"/>
      <c r="L365"/>
      <c r="M365" s="247">
        <v>46997</v>
      </c>
      <c r="N365">
        <v>0.28999999999999998</v>
      </c>
      <c r="O365"/>
      <c r="P365"/>
      <c r="Q365" s="247">
        <v>46997</v>
      </c>
      <c r="R365">
        <v>0.16250000000000001</v>
      </c>
      <c r="S365"/>
      <c r="T365"/>
      <c r="U365" s="247">
        <v>46997</v>
      </c>
      <c r="V365">
        <v>0.16250000000000001</v>
      </c>
      <c r="W365"/>
      <c r="X365"/>
      <c r="Y365"/>
      <c r="Z365"/>
      <c r="AA365"/>
      <c r="AB365"/>
      <c r="AC365" s="247">
        <v>46997</v>
      </c>
      <c r="AD365">
        <v>1.1473982140680001</v>
      </c>
      <c r="AE365"/>
      <c r="AF365"/>
      <c r="AG365" s="247">
        <v>46997</v>
      </c>
      <c r="AH365">
        <v>6.2606923629048003E-2</v>
      </c>
      <c r="AI365"/>
      <c r="AJ365"/>
      <c r="AK365" s="247">
        <v>46997</v>
      </c>
      <c r="AL365">
        <v>7.1752991580926018E-2</v>
      </c>
      <c r="AM365"/>
      <c r="AN365"/>
      <c r="AO365"/>
      <c r="AP365"/>
      <c r="AQ365"/>
      <c r="AR365"/>
      <c r="AS365"/>
      <c r="AT365"/>
      <c r="AU365"/>
      <c r="AW365"/>
      <c r="AX365"/>
      <c r="AY365"/>
      <c r="BA365" s="247">
        <v>46753</v>
      </c>
      <c r="BB365">
        <v>0</v>
      </c>
      <c r="BC365"/>
      <c r="BE365"/>
      <c r="BF365"/>
      <c r="BG365"/>
      <c r="BI365"/>
      <c r="BJ365"/>
      <c r="BK365"/>
      <c r="BM365"/>
      <c r="BN365"/>
      <c r="BO365"/>
    </row>
    <row r="366" spans="1:67">
      <c r="A366"/>
      <c r="B366"/>
      <c r="C366"/>
      <c r="D366"/>
      <c r="E366"/>
      <c r="F366"/>
      <c r="G366"/>
      <c r="H366"/>
      <c r="I366" s="247">
        <v>47027</v>
      </c>
      <c r="J366">
        <v>0.42499999999999999</v>
      </c>
      <c r="K366"/>
      <c r="L366"/>
      <c r="M366" s="247">
        <v>47027</v>
      </c>
      <c r="N366">
        <v>0.36249999999999999</v>
      </c>
      <c r="O366"/>
      <c r="P366"/>
      <c r="Q366" s="247">
        <v>47027</v>
      </c>
      <c r="R366">
        <v>0.185</v>
      </c>
      <c r="S366"/>
      <c r="T366"/>
      <c r="U366" s="247">
        <v>47027</v>
      </c>
      <c r="V366">
        <v>0.16500000000000001</v>
      </c>
      <c r="W366"/>
      <c r="X366"/>
      <c r="Y366"/>
      <c r="Z366"/>
      <c r="AA366"/>
      <c r="AB366"/>
      <c r="AC366" s="247">
        <v>47027</v>
      </c>
      <c r="AD366">
        <v>1.1459521931059999</v>
      </c>
      <c r="AE366"/>
      <c r="AF366"/>
      <c r="AG366" s="247">
        <v>47027</v>
      </c>
      <c r="AH366">
        <v>6.2584557797444013E-2</v>
      </c>
      <c r="AI366"/>
      <c r="AJ366"/>
      <c r="AK366" s="247">
        <v>47027</v>
      </c>
      <c r="AL366">
        <v>7.1750153195067987E-2</v>
      </c>
      <c r="AM366"/>
      <c r="AN366"/>
      <c r="AO366"/>
      <c r="AP366"/>
      <c r="AQ366"/>
      <c r="AR366"/>
      <c r="AS366"/>
      <c r="AT366"/>
      <c r="AU366"/>
      <c r="AW366"/>
      <c r="AX366"/>
      <c r="AY366"/>
      <c r="BA366" s="247">
        <v>46784</v>
      </c>
      <c r="BB366">
        <v>0</v>
      </c>
      <c r="BC366"/>
      <c r="BE366"/>
      <c r="BF366"/>
      <c r="BG366"/>
      <c r="BI366"/>
      <c r="BJ366"/>
      <c r="BK366"/>
      <c r="BM366"/>
      <c r="BN366"/>
      <c r="BO366"/>
    </row>
    <row r="367" spans="1:67">
      <c r="A367"/>
      <c r="B367"/>
      <c r="C367"/>
      <c r="D367"/>
      <c r="E367"/>
      <c r="F367"/>
      <c r="G367"/>
      <c r="H367"/>
      <c r="I367" s="247">
        <v>47058</v>
      </c>
      <c r="J367">
        <v>0.72499999999999998</v>
      </c>
      <c r="K367"/>
      <c r="L367"/>
      <c r="M367" s="247">
        <v>47058</v>
      </c>
      <c r="N367">
        <v>0.45500000000000002</v>
      </c>
      <c r="O367"/>
      <c r="P367"/>
      <c r="Q367" s="247">
        <v>47058</v>
      </c>
      <c r="R367">
        <v>0.28749999999999998</v>
      </c>
      <c r="S367"/>
      <c r="T367"/>
      <c r="U367" s="247">
        <v>47058</v>
      </c>
      <c r="V367">
        <v>0.24</v>
      </c>
      <c r="W367"/>
      <c r="X367"/>
      <c r="Y367"/>
      <c r="Z367"/>
      <c r="AA367"/>
      <c r="AB367"/>
      <c r="AC367" s="247">
        <v>47058</v>
      </c>
      <c r="AD367">
        <v>1.1444561359080001</v>
      </c>
      <c r="AE367"/>
      <c r="AF367"/>
      <c r="AG367" s="247">
        <v>47058</v>
      </c>
      <c r="AH367">
        <v>6.2561446438294019E-2</v>
      </c>
      <c r="AI367"/>
      <c r="AJ367"/>
      <c r="AK367" s="247">
        <v>47058</v>
      </c>
      <c r="AL367">
        <v>7.1747220196352018E-2</v>
      </c>
      <c r="AM367"/>
      <c r="AN367"/>
      <c r="AO367"/>
      <c r="AP367"/>
      <c r="AQ367"/>
      <c r="AR367"/>
      <c r="AS367"/>
      <c r="AT367"/>
      <c r="AU367"/>
      <c r="AW367"/>
      <c r="AX367"/>
      <c r="AY367"/>
      <c r="BA367" s="247">
        <v>46813</v>
      </c>
      <c r="BB367">
        <v>0</v>
      </c>
      <c r="BC367"/>
      <c r="BE367"/>
      <c r="BF367"/>
      <c r="BG367"/>
      <c r="BI367"/>
      <c r="BJ367"/>
      <c r="BK367"/>
      <c r="BM367"/>
      <c r="BN367"/>
      <c r="BO367"/>
    </row>
    <row r="368" spans="1:67">
      <c r="A368"/>
      <c r="B368"/>
      <c r="C368"/>
      <c r="D368"/>
      <c r="E368"/>
      <c r="F368"/>
      <c r="G368"/>
      <c r="H368"/>
      <c r="I368" s="247">
        <v>47088</v>
      </c>
      <c r="J368">
        <v>1.23</v>
      </c>
      <c r="K368"/>
      <c r="L368"/>
      <c r="M368" s="247">
        <v>47088</v>
      </c>
      <c r="N368">
        <v>0.79</v>
      </c>
      <c r="O368"/>
      <c r="P368"/>
      <c r="Q368" s="247">
        <v>47088</v>
      </c>
      <c r="R368">
        <v>0.33750000000000002</v>
      </c>
      <c r="S368"/>
      <c r="T368"/>
      <c r="U368" s="247">
        <v>47088</v>
      </c>
      <c r="V368">
        <v>0.29499999999999998</v>
      </c>
      <c r="W368"/>
      <c r="X368"/>
      <c r="Y368"/>
      <c r="Z368"/>
      <c r="AA368"/>
      <c r="AB368"/>
      <c r="AC368" s="247">
        <v>47088</v>
      </c>
      <c r="AD368">
        <v>1.1430065737740001</v>
      </c>
      <c r="AE368"/>
      <c r="AF368"/>
      <c r="AG368" s="247">
        <v>47088</v>
      </c>
      <c r="AH368">
        <v>6.2539080607027023E-2</v>
      </c>
      <c r="AI368"/>
      <c r="AJ368"/>
      <c r="AK368" s="247">
        <v>47088</v>
      </c>
      <c r="AL368">
        <v>7.174438181050001E-2</v>
      </c>
      <c r="AM368"/>
      <c r="AN368"/>
      <c r="AO368"/>
      <c r="AP368"/>
      <c r="AQ368"/>
      <c r="AR368"/>
      <c r="AS368"/>
      <c r="AT368"/>
      <c r="AU368"/>
      <c r="AW368"/>
      <c r="AX368"/>
      <c r="AY368"/>
      <c r="BA368" s="247">
        <v>46844</v>
      </c>
      <c r="BB368">
        <v>0</v>
      </c>
      <c r="BC368"/>
      <c r="BE368"/>
      <c r="BF368"/>
      <c r="BG368"/>
      <c r="BI368"/>
      <c r="BJ368"/>
      <c r="BK368"/>
      <c r="BM368"/>
      <c r="BN368"/>
      <c r="BO368"/>
    </row>
    <row r="369" spans="1:67">
      <c r="A369"/>
      <c r="B369"/>
      <c r="C369"/>
      <c r="D369"/>
      <c r="E369"/>
      <c r="F369"/>
      <c r="G369"/>
      <c r="H369"/>
      <c r="I369" s="247">
        <v>47119</v>
      </c>
      <c r="J369">
        <v>1.575</v>
      </c>
      <c r="K369"/>
      <c r="L369"/>
      <c r="M369" s="247">
        <v>47119</v>
      </c>
      <c r="N369">
        <v>0.95499999999999996</v>
      </c>
      <c r="O369"/>
      <c r="P369"/>
      <c r="Q369" s="247">
        <v>47119</v>
      </c>
      <c r="R369">
        <v>0.4375</v>
      </c>
      <c r="S369"/>
      <c r="T369"/>
      <c r="U369" s="247">
        <v>47119</v>
      </c>
      <c r="V369">
        <v>0.34250000000000003</v>
      </c>
      <c r="W369"/>
      <c r="X369"/>
      <c r="Y369"/>
      <c r="Z369"/>
      <c r="AA369"/>
      <c r="AB369"/>
      <c r="AC369" s="247">
        <v>47119</v>
      </c>
      <c r="AD369">
        <v>1.1415068812230003</v>
      </c>
      <c r="AE369"/>
      <c r="AF369"/>
      <c r="AG369" s="247">
        <v>47119</v>
      </c>
      <c r="AH369">
        <v>6.2515969248226014E-2</v>
      </c>
      <c r="AI369"/>
      <c r="AJ369"/>
      <c r="AK369" s="247">
        <v>47119</v>
      </c>
      <c r="AL369">
        <v>7.1741448811789024E-2</v>
      </c>
      <c r="AM369"/>
      <c r="AN369"/>
      <c r="AO369"/>
      <c r="AP369"/>
      <c r="AQ369"/>
      <c r="AR369"/>
      <c r="AS369"/>
      <c r="AT369"/>
      <c r="AU369"/>
      <c r="AW369"/>
      <c r="AX369"/>
      <c r="AY369"/>
      <c r="BA369" s="247">
        <v>46874</v>
      </c>
      <c r="BB369">
        <v>0</v>
      </c>
      <c r="BC369"/>
      <c r="BE369"/>
      <c r="BF369"/>
      <c r="BG369"/>
      <c r="BI369"/>
      <c r="BJ369"/>
      <c r="BK369"/>
      <c r="BM369"/>
      <c r="BN369"/>
      <c r="BO369"/>
    </row>
    <row r="370" spans="1:67">
      <c r="A370"/>
      <c r="B370"/>
      <c r="C370"/>
      <c r="D370"/>
      <c r="E370"/>
      <c r="F370"/>
      <c r="G370"/>
      <c r="H370"/>
      <c r="I370" s="247">
        <v>47150</v>
      </c>
      <c r="J370">
        <v>1.4950000000000001</v>
      </c>
      <c r="K370"/>
      <c r="L370"/>
      <c r="M370" s="247">
        <v>47150</v>
      </c>
      <c r="N370">
        <v>0.94499999999999995</v>
      </c>
      <c r="O370"/>
      <c r="P370"/>
      <c r="Q370" s="247">
        <v>47150</v>
      </c>
      <c r="R370">
        <v>0.435</v>
      </c>
      <c r="S370"/>
      <c r="T370"/>
      <c r="U370" s="247">
        <v>47150</v>
      </c>
      <c r="V370">
        <v>0.33750000000000002</v>
      </c>
      <c r="W370"/>
      <c r="X370"/>
      <c r="Y370"/>
      <c r="Z370"/>
      <c r="AA370"/>
      <c r="AB370"/>
      <c r="AC370" s="247">
        <v>47150</v>
      </c>
      <c r="AD370">
        <v>1.1400053594880002</v>
      </c>
      <c r="AE370"/>
      <c r="AF370"/>
      <c r="AG370" s="247">
        <v>47150</v>
      </c>
      <c r="AH370">
        <v>6.2492857889602009E-2</v>
      </c>
      <c r="AI370"/>
      <c r="AJ370"/>
      <c r="AK370" s="247">
        <v>47150</v>
      </c>
      <c r="AL370">
        <v>7.1738515813079995E-2</v>
      </c>
      <c r="AM370"/>
      <c r="AN370"/>
      <c r="AO370"/>
      <c r="AP370"/>
      <c r="AQ370"/>
      <c r="AR370"/>
      <c r="AS370"/>
      <c r="AT370"/>
      <c r="AU370"/>
      <c r="AW370"/>
      <c r="AX370"/>
      <c r="AY370"/>
      <c r="BA370" s="247">
        <v>46905</v>
      </c>
      <c r="BB370">
        <v>0</v>
      </c>
      <c r="BC370"/>
      <c r="BE370"/>
      <c r="BF370"/>
      <c r="BG370"/>
      <c r="BI370"/>
      <c r="BJ370"/>
      <c r="BK370"/>
      <c r="BM370"/>
      <c r="BN370"/>
      <c r="BO370"/>
    </row>
    <row r="371" spans="1:67">
      <c r="A371"/>
      <c r="B371"/>
      <c r="C371"/>
      <c r="D371"/>
      <c r="E371"/>
      <c r="F371"/>
      <c r="G371"/>
      <c r="H371"/>
      <c r="I371" s="247">
        <v>47178</v>
      </c>
      <c r="J371">
        <v>0.89500000000000002</v>
      </c>
      <c r="K371"/>
      <c r="L371"/>
      <c r="M371" s="247">
        <v>47178</v>
      </c>
      <c r="N371">
        <v>0.60250000000000004</v>
      </c>
      <c r="O371"/>
      <c r="P371"/>
      <c r="Q371" s="247">
        <v>47178</v>
      </c>
      <c r="R371">
        <v>0.30249999999999999</v>
      </c>
      <c r="S371"/>
      <c r="T371"/>
      <c r="U371" s="247">
        <v>47178</v>
      </c>
      <c r="V371">
        <v>0.26</v>
      </c>
      <c r="W371"/>
      <c r="X371"/>
      <c r="Y371"/>
      <c r="Z371"/>
      <c r="AA371"/>
      <c r="AB371"/>
      <c r="AC371" s="247">
        <v>47178</v>
      </c>
      <c r="AD371">
        <v>1.1386475843410002</v>
      </c>
      <c r="AE371"/>
      <c r="AF371"/>
      <c r="AG371" s="247">
        <v>47178</v>
      </c>
      <c r="AH371">
        <v>6.2471983114224E-2</v>
      </c>
      <c r="AI371"/>
      <c r="AJ371"/>
      <c r="AK371" s="247">
        <v>47178</v>
      </c>
      <c r="AL371">
        <v>7.1735866652959002E-2</v>
      </c>
      <c r="AM371"/>
      <c r="AN371"/>
      <c r="AO371"/>
      <c r="AP371"/>
      <c r="AQ371"/>
      <c r="AR371"/>
      <c r="AS371"/>
      <c r="AT371"/>
      <c r="AU371"/>
      <c r="AW371"/>
      <c r="AX371"/>
      <c r="AY371"/>
      <c r="BA371" s="247">
        <v>46935</v>
      </c>
      <c r="BB371">
        <v>0</v>
      </c>
      <c r="BC371"/>
      <c r="BE371"/>
      <c r="BF371"/>
      <c r="BG371"/>
      <c r="BI371"/>
      <c r="BJ371"/>
      <c r="BK371"/>
      <c r="BM371"/>
      <c r="BN371"/>
      <c r="BO371"/>
    </row>
    <row r="372" spans="1:67">
      <c r="A372"/>
      <c r="B372"/>
      <c r="C372"/>
      <c r="D372"/>
      <c r="E372"/>
      <c r="F372"/>
      <c r="G372"/>
      <c r="H372"/>
      <c r="I372" s="247">
        <v>47209</v>
      </c>
      <c r="J372">
        <v>0.45</v>
      </c>
      <c r="K372"/>
      <c r="L372"/>
      <c r="M372" s="247">
        <v>47209</v>
      </c>
      <c r="N372">
        <v>0.35499999999999998</v>
      </c>
      <c r="O372"/>
      <c r="P372"/>
      <c r="Q372" s="247">
        <v>47209</v>
      </c>
      <c r="R372">
        <v>0.19750000000000001</v>
      </c>
      <c r="S372"/>
      <c r="T372"/>
      <c r="U372" s="247">
        <v>47209</v>
      </c>
      <c r="V372">
        <v>0.17749999999999999</v>
      </c>
      <c r="W372"/>
      <c r="X372"/>
      <c r="Y372"/>
      <c r="Z372"/>
      <c r="AA372"/>
      <c r="AB372"/>
      <c r="AC372" s="247">
        <v>47209</v>
      </c>
      <c r="AD372">
        <v>1.1371426153220001</v>
      </c>
      <c r="AE372"/>
      <c r="AF372"/>
      <c r="AG372" s="247">
        <v>47209</v>
      </c>
      <c r="AH372">
        <v>6.2448871755937017E-2</v>
      </c>
      <c r="AI372"/>
      <c r="AJ372"/>
      <c r="AK372" s="247">
        <v>47209</v>
      </c>
      <c r="AL372">
        <v>7.1732933654257022E-2</v>
      </c>
      <c r="AM372"/>
      <c r="AN372"/>
      <c r="AO372"/>
      <c r="AP372"/>
      <c r="AQ372"/>
      <c r="AR372"/>
      <c r="AS372"/>
      <c r="AT372"/>
      <c r="AU372"/>
      <c r="AW372"/>
      <c r="AX372"/>
      <c r="AY372"/>
      <c r="BA372" s="247">
        <v>46966</v>
      </c>
      <c r="BB372">
        <v>0</v>
      </c>
      <c r="BC372"/>
      <c r="BE372"/>
      <c r="BF372"/>
      <c r="BG372"/>
      <c r="BI372"/>
      <c r="BJ372"/>
      <c r="BK372"/>
      <c r="BM372"/>
      <c r="BN372"/>
      <c r="BO372"/>
    </row>
    <row r="373" spans="1:67">
      <c r="A373"/>
      <c r="B373"/>
      <c r="C373"/>
      <c r="D373"/>
      <c r="E373"/>
      <c r="F373"/>
      <c r="G373"/>
      <c r="H373"/>
      <c r="I373" s="247">
        <v>47239</v>
      </c>
      <c r="J373">
        <v>0.36499999999999999</v>
      </c>
      <c r="K373"/>
      <c r="L373"/>
      <c r="M373" s="247">
        <v>47239</v>
      </c>
      <c r="N373">
        <v>0.28749999999999998</v>
      </c>
      <c r="O373"/>
      <c r="P373"/>
      <c r="Q373" s="247">
        <v>47239</v>
      </c>
      <c r="R373">
        <v>0.17249999999999999</v>
      </c>
      <c r="S373"/>
      <c r="T373"/>
      <c r="U373" s="247">
        <v>47239</v>
      </c>
      <c r="V373">
        <v>0.16250000000000001</v>
      </c>
      <c r="W373"/>
      <c r="X373"/>
      <c r="Y373"/>
      <c r="Z373"/>
      <c r="AA373"/>
      <c r="AB373"/>
      <c r="AC373" s="247">
        <v>47239</v>
      </c>
      <c r="AD373">
        <v>1.1356844860249999</v>
      </c>
      <c r="AE373"/>
      <c r="AF373"/>
      <c r="AG373" s="247">
        <v>47239</v>
      </c>
      <c r="AH373">
        <v>6.2426505925506019E-2</v>
      </c>
      <c r="AI373"/>
      <c r="AJ373"/>
      <c r="AK373" s="247">
        <v>47239</v>
      </c>
      <c r="AL373">
        <v>7.1730095268418989E-2</v>
      </c>
      <c r="AM373"/>
      <c r="AN373"/>
      <c r="AO373"/>
      <c r="AP373"/>
      <c r="AQ373"/>
      <c r="AR373"/>
      <c r="AS373"/>
      <c r="AT373"/>
      <c r="AU373"/>
      <c r="AW373"/>
      <c r="AX373"/>
      <c r="AY373"/>
      <c r="BA373" s="247">
        <v>46997</v>
      </c>
      <c r="BB373">
        <v>0</v>
      </c>
      <c r="BC373"/>
      <c r="BE373"/>
      <c r="BF373"/>
      <c r="BG373"/>
      <c r="BI373"/>
      <c r="BJ373"/>
      <c r="BK373"/>
      <c r="BM373"/>
      <c r="BN373"/>
      <c r="BO373"/>
    </row>
    <row r="374" spans="1:67">
      <c r="A374"/>
      <c r="B374"/>
      <c r="C374"/>
      <c r="D374"/>
      <c r="E374"/>
      <c r="F374"/>
      <c r="G374"/>
      <c r="H374"/>
      <c r="I374" s="247">
        <v>47270</v>
      </c>
      <c r="J374">
        <v>0.35499999999999998</v>
      </c>
      <c r="K374"/>
      <c r="L374"/>
      <c r="M374" s="247">
        <v>47270</v>
      </c>
      <c r="N374">
        <v>0.28749999999999998</v>
      </c>
      <c r="O374"/>
      <c r="P374"/>
      <c r="Q374" s="247">
        <v>47270</v>
      </c>
      <c r="R374">
        <v>0.17249999999999999</v>
      </c>
      <c r="S374"/>
      <c r="T374"/>
      <c r="U374" s="247">
        <v>47270</v>
      </c>
      <c r="V374">
        <v>0.16250000000000001</v>
      </c>
      <c r="W374"/>
      <c r="X374"/>
      <c r="Y374"/>
      <c r="Z374"/>
      <c r="AA374"/>
      <c r="AB374"/>
      <c r="AC374" s="247">
        <v>47270</v>
      </c>
      <c r="AD374">
        <v>1.1341759998360001</v>
      </c>
      <c r="AE374"/>
      <c r="AF374"/>
      <c r="AG374" s="247">
        <v>47270</v>
      </c>
      <c r="AH374">
        <v>6.2403394567569014E-2</v>
      </c>
      <c r="AI374"/>
      <c r="AJ374"/>
      <c r="AK374" s="247">
        <v>47270</v>
      </c>
      <c r="AL374">
        <v>7.1727162269721007E-2</v>
      </c>
      <c r="AM374"/>
      <c r="AN374"/>
      <c r="AO374"/>
      <c r="AP374"/>
      <c r="AQ374"/>
      <c r="AR374"/>
      <c r="AS374"/>
      <c r="AT374"/>
      <c r="AU374"/>
      <c r="AW374"/>
      <c r="AX374"/>
      <c r="AY374"/>
      <c r="BA374" s="247">
        <v>47027</v>
      </c>
      <c r="BB374">
        <v>0</v>
      </c>
      <c r="BC374"/>
      <c r="BE374"/>
      <c r="BF374"/>
      <c r="BG374"/>
      <c r="BI374"/>
      <c r="BJ374"/>
      <c r="BK374"/>
      <c r="BM374"/>
      <c r="BN374"/>
      <c r="BO374"/>
    </row>
    <row r="375" spans="1:67">
      <c r="A375"/>
      <c r="B375"/>
      <c r="C375"/>
      <c r="D375"/>
      <c r="E375"/>
      <c r="F375"/>
      <c r="G375"/>
      <c r="H375"/>
      <c r="I375" s="247">
        <v>47300</v>
      </c>
      <c r="J375">
        <v>0.39</v>
      </c>
      <c r="K375"/>
      <c r="L375"/>
      <c r="M375" s="247">
        <v>47300</v>
      </c>
      <c r="N375">
        <v>0.3</v>
      </c>
      <c r="O375"/>
      <c r="P375"/>
      <c r="Q375" s="247">
        <v>47300</v>
      </c>
      <c r="R375">
        <v>0.185</v>
      </c>
      <c r="S375"/>
      <c r="T375"/>
      <c r="U375" s="247">
        <v>47300</v>
      </c>
      <c r="V375">
        <v>0.16250000000000001</v>
      </c>
      <c r="W375"/>
      <c r="X375"/>
      <c r="Y375"/>
      <c r="Z375"/>
      <c r="AA375"/>
      <c r="AB375"/>
      <c r="AC375" s="247">
        <v>47300</v>
      </c>
      <c r="AD375">
        <v>1.1327144899400001</v>
      </c>
      <c r="AE375"/>
      <c r="AF375"/>
      <c r="AG375" s="247">
        <v>47300</v>
      </c>
      <c r="AH375">
        <v>6.238102873747501E-2</v>
      </c>
      <c r="AI375"/>
      <c r="AJ375"/>
      <c r="AK375" s="247">
        <v>47300</v>
      </c>
      <c r="AL375">
        <v>7.1724323883888011E-2</v>
      </c>
      <c r="AM375"/>
      <c r="AN375"/>
      <c r="AO375"/>
      <c r="AP375"/>
      <c r="AQ375"/>
      <c r="AR375"/>
      <c r="AS375"/>
      <c r="AT375"/>
      <c r="AU375"/>
      <c r="AW375"/>
      <c r="AX375"/>
      <c r="AY375"/>
      <c r="BA375" s="247">
        <v>47058</v>
      </c>
      <c r="BB375">
        <v>0</v>
      </c>
      <c r="BC375"/>
      <c r="BE375"/>
      <c r="BF375"/>
      <c r="BG375"/>
      <c r="BI375"/>
      <c r="BJ375"/>
      <c r="BK375"/>
      <c r="BM375"/>
      <c r="BN375"/>
      <c r="BO375"/>
    </row>
    <row r="376" spans="1:67">
      <c r="A376"/>
      <c r="B376"/>
      <c r="C376"/>
      <c r="D376"/>
      <c r="E376"/>
      <c r="F376"/>
      <c r="G376"/>
      <c r="H376"/>
      <c r="I376" s="247">
        <v>47331</v>
      </c>
      <c r="J376">
        <v>0.45500000000000002</v>
      </c>
      <c r="K376"/>
      <c r="L376"/>
      <c r="M376" s="247">
        <v>47331</v>
      </c>
      <c r="N376">
        <v>0.3</v>
      </c>
      <c r="O376"/>
      <c r="P376"/>
      <c r="Q376" s="247">
        <v>47331</v>
      </c>
      <c r="R376">
        <v>0.185</v>
      </c>
      <c r="S376"/>
      <c r="T376"/>
      <c r="U376" s="247">
        <v>47331</v>
      </c>
      <c r="V376">
        <v>0.16250000000000001</v>
      </c>
      <c r="W376"/>
      <c r="X376"/>
      <c r="Y376"/>
      <c r="Z376"/>
      <c r="AA376"/>
      <c r="AB376"/>
      <c r="AC376" s="247">
        <v>47331</v>
      </c>
      <c r="AD376">
        <v>1.1312025343520002</v>
      </c>
      <c r="AE376"/>
      <c r="AF376"/>
      <c r="AG376" s="247">
        <v>47331</v>
      </c>
      <c r="AH376">
        <v>6.235791737988601E-2</v>
      </c>
      <c r="AI376"/>
      <c r="AJ376"/>
      <c r="AK376" s="247">
        <v>47331</v>
      </c>
      <c r="AL376">
        <v>7.1721390885196037E-2</v>
      </c>
      <c r="AM376"/>
      <c r="AN376"/>
      <c r="AO376"/>
      <c r="AP376"/>
      <c r="AQ376"/>
      <c r="AR376"/>
      <c r="AS376"/>
      <c r="AT376"/>
      <c r="AU376"/>
      <c r="AW376"/>
      <c r="AX376"/>
      <c r="AY376"/>
      <c r="BA376" s="247">
        <v>47088</v>
      </c>
      <c r="BB376">
        <v>0</v>
      </c>
      <c r="BC376"/>
      <c r="BE376"/>
      <c r="BF376"/>
      <c r="BG376"/>
      <c r="BI376"/>
      <c r="BJ376"/>
      <c r="BK376"/>
      <c r="BM376"/>
      <c r="BN376"/>
      <c r="BO376"/>
    </row>
    <row r="377" spans="1:67">
      <c r="A377"/>
      <c r="B377"/>
      <c r="C377"/>
      <c r="D377"/>
      <c r="E377"/>
      <c r="F377"/>
      <c r="G377"/>
      <c r="H377"/>
      <c r="I377" s="247">
        <v>47362</v>
      </c>
      <c r="J377">
        <v>0.35499999999999998</v>
      </c>
      <c r="K377"/>
      <c r="L377"/>
      <c r="M377" s="247">
        <v>47362</v>
      </c>
      <c r="N377">
        <v>0.28999999999999998</v>
      </c>
      <c r="O377"/>
      <c r="P377"/>
      <c r="Q377" s="247">
        <v>47362</v>
      </c>
      <c r="R377">
        <v>0.16250000000000001</v>
      </c>
      <c r="S377"/>
      <c r="T377"/>
      <c r="U377" s="247">
        <v>47362</v>
      </c>
      <c r="V377">
        <v>0.16250000000000001</v>
      </c>
      <c r="W377"/>
      <c r="X377"/>
      <c r="Y377"/>
      <c r="Z377"/>
      <c r="AA377"/>
      <c r="AB377"/>
      <c r="AC377" s="247">
        <v>47362</v>
      </c>
      <c r="AD377">
        <v>1.1296888339360001</v>
      </c>
      <c r="AE377"/>
      <c r="AF377"/>
      <c r="AG377" s="247">
        <v>47362</v>
      </c>
      <c r="AH377">
        <v>6.2334806022474008E-2</v>
      </c>
      <c r="AI377"/>
      <c r="AJ377"/>
      <c r="AK377" s="247">
        <v>47362</v>
      </c>
      <c r="AL377">
        <v>7.1718457886508005E-2</v>
      </c>
      <c r="AM377"/>
      <c r="AN377"/>
      <c r="AO377"/>
      <c r="AP377"/>
      <c r="AQ377"/>
      <c r="AR377"/>
      <c r="AS377"/>
      <c r="AT377"/>
      <c r="AU377"/>
      <c r="AW377"/>
      <c r="AX377"/>
      <c r="AY377"/>
      <c r="BA377"/>
      <c r="BB377"/>
      <c r="BC377"/>
      <c r="BE377"/>
      <c r="BF377"/>
      <c r="BG377"/>
      <c r="BI377"/>
      <c r="BJ377"/>
      <c r="BK377"/>
      <c r="BM377"/>
      <c r="BN377"/>
      <c r="BO377"/>
    </row>
    <row r="378" spans="1:67">
      <c r="A378"/>
      <c r="B378"/>
      <c r="C378"/>
      <c r="D378"/>
      <c r="E378"/>
      <c r="F378"/>
      <c r="G378"/>
      <c r="H378"/>
      <c r="I378" s="247">
        <v>47392</v>
      </c>
      <c r="J378">
        <v>0.42499999999999999</v>
      </c>
      <c r="K378"/>
      <c r="L378"/>
      <c r="M378" s="247">
        <v>47392</v>
      </c>
      <c r="N378">
        <v>0.36249999999999999</v>
      </c>
      <c r="O378"/>
      <c r="P378"/>
      <c r="Q378" s="247">
        <v>47392</v>
      </c>
      <c r="R378">
        <v>0.185</v>
      </c>
      <c r="S378"/>
      <c r="T378"/>
      <c r="U378" s="247">
        <v>47392</v>
      </c>
      <c r="V378">
        <v>0.16500000000000001</v>
      </c>
      <c r="W378"/>
      <c r="X378"/>
      <c r="Y378"/>
      <c r="Z378"/>
      <c r="AA378"/>
      <c r="AB378"/>
      <c r="AC378" s="247">
        <v>47392</v>
      </c>
      <c r="AD378">
        <v>1.1282223128820001</v>
      </c>
      <c r="AE378"/>
      <c r="AF378"/>
      <c r="AG378" s="247">
        <v>47392</v>
      </c>
      <c r="AH378">
        <v>6.2312440192890013E-2</v>
      </c>
      <c r="AI378"/>
      <c r="AJ378"/>
      <c r="AK378" s="247">
        <v>47392</v>
      </c>
      <c r="AL378">
        <v>7.1715619500683003E-2</v>
      </c>
      <c r="AM378"/>
      <c r="AN378"/>
      <c r="AO378"/>
      <c r="AP378"/>
      <c r="AQ378"/>
      <c r="AR378"/>
      <c r="AS378"/>
      <c r="AT378"/>
      <c r="AU378"/>
      <c r="AW378"/>
      <c r="AX378"/>
      <c r="AY378"/>
      <c r="BA378"/>
      <c r="BB378"/>
      <c r="BC378"/>
      <c r="BE378"/>
      <c r="BF378"/>
      <c r="BG378"/>
      <c r="BI378"/>
      <c r="BJ378"/>
      <c r="BK378"/>
      <c r="BM378"/>
      <c r="BN378"/>
      <c r="BO378"/>
    </row>
    <row r="379" spans="1:67">
      <c r="A379"/>
      <c r="B379"/>
      <c r="C379"/>
      <c r="D379"/>
      <c r="E379"/>
      <c r="F379"/>
      <c r="G379"/>
      <c r="H379"/>
      <c r="I379" s="247">
        <v>47423</v>
      </c>
      <c r="J379">
        <v>0.72499999999999998</v>
      </c>
      <c r="K379"/>
      <c r="L379"/>
      <c r="M379" s="247">
        <v>47423</v>
      </c>
      <c r="N379">
        <v>0.45500000000000002</v>
      </c>
      <c r="O379"/>
      <c r="P379"/>
      <c r="Q379" s="247">
        <v>47423</v>
      </c>
      <c r="R379">
        <v>0.28749999999999998</v>
      </c>
      <c r="S379"/>
      <c r="T379"/>
      <c r="U379" s="247">
        <v>47423</v>
      </c>
      <c r="V379">
        <v>0.24</v>
      </c>
      <c r="W379"/>
      <c r="X379"/>
      <c r="Y379"/>
      <c r="Z379"/>
      <c r="AA379"/>
      <c r="AB379"/>
      <c r="AC379" s="247">
        <v>47423</v>
      </c>
      <c r="AD379">
        <v>1.1267052151320001</v>
      </c>
      <c r="AE379"/>
      <c r="AF379"/>
      <c r="AG379" s="247">
        <v>47423</v>
      </c>
      <c r="AH379">
        <v>6.2289328835828009E-2</v>
      </c>
      <c r="AI379"/>
      <c r="AJ379"/>
      <c r="AK379" s="247">
        <v>47423</v>
      </c>
      <c r="AL379">
        <v>7.1712686502000009E-2</v>
      </c>
      <c r="AM379"/>
      <c r="AN379"/>
      <c r="AO379"/>
      <c r="AP379"/>
      <c r="AQ379"/>
      <c r="AR379"/>
      <c r="AS379"/>
      <c r="AT379"/>
      <c r="AU379"/>
      <c r="AW379"/>
      <c r="AX379"/>
      <c r="AY379"/>
      <c r="BA379"/>
      <c r="BB379"/>
      <c r="BC379"/>
      <c r="BE379"/>
      <c r="BF379"/>
      <c r="BG379"/>
      <c r="BI379"/>
      <c r="BJ379"/>
      <c r="BK379"/>
      <c r="BM379"/>
      <c r="BN379"/>
      <c r="BO379"/>
    </row>
    <row r="380" spans="1:67">
      <c r="A380"/>
      <c r="B380"/>
      <c r="C380"/>
      <c r="D380"/>
      <c r="E380"/>
      <c r="F380"/>
      <c r="G380"/>
      <c r="H380"/>
      <c r="I380" s="247">
        <v>47453</v>
      </c>
      <c r="J380">
        <v>1.23</v>
      </c>
      <c r="K380"/>
      <c r="L380"/>
      <c r="M380" s="247">
        <v>47453</v>
      </c>
      <c r="N380">
        <v>0.79</v>
      </c>
      <c r="O380"/>
      <c r="P380"/>
      <c r="Q380" s="247">
        <v>47453</v>
      </c>
      <c r="R380">
        <v>0.33750000000000002</v>
      </c>
      <c r="S380"/>
      <c r="T380"/>
      <c r="U380" s="247">
        <v>47453</v>
      </c>
      <c r="V380">
        <v>0.29499999999999998</v>
      </c>
      <c r="W380"/>
      <c r="X380"/>
      <c r="Y380"/>
      <c r="Z380"/>
      <c r="AA380"/>
      <c r="AB380"/>
      <c r="AC380" s="247">
        <v>47453</v>
      </c>
      <c r="AD380">
        <v>1.12523542946</v>
      </c>
      <c r="AE380"/>
      <c r="AF380"/>
      <c r="AG380" s="247">
        <v>47453</v>
      </c>
      <c r="AH380">
        <v>6.2266963006580016E-2</v>
      </c>
      <c r="AI380"/>
      <c r="AJ380"/>
      <c r="AK380" s="247">
        <v>47453</v>
      </c>
      <c r="AL380">
        <v>7.1709848116180017E-2</v>
      </c>
      <c r="AM380"/>
      <c r="AN380"/>
      <c r="AO380"/>
      <c r="AP380"/>
      <c r="AQ380"/>
      <c r="AR380"/>
      <c r="AS380"/>
      <c r="AT380"/>
      <c r="AU380"/>
      <c r="AW380"/>
      <c r="AX380"/>
      <c r="AY380"/>
      <c r="BA380"/>
      <c r="BB380"/>
      <c r="BC380"/>
      <c r="BE380"/>
      <c r="BF380"/>
      <c r="BG380"/>
      <c r="BI380"/>
      <c r="BJ380"/>
      <c r="BK380"/>
      <c r="BM380"/>
      <c r="BN380"/>
      <c r="BO380"/>
    </row>
    <row r="381" spans="1:6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s="247">
        <v>47484</v>
      </c>
      <c r="AD381">
        <v>1.1237149821690002</v>
      </c>
      <c r="AE381"/>
      <c r="AF381"/>
      <c r="AG381" s="247">
        <v>47484</v>
      </c>
      <c r="AH381">
        <v>6.224385164986701E-2</v>
      </c>
      <c r="AI381"/>
      <c r="AJ381"/>
      <c r="AK381" s="247">
        <v>47484</v>
      </c>
      <c r="AL381">
        <v>7.1706915117502004E-2</v>
      </c>
      <c r="AM381"/>
      <c r="AN381"/>
      <c r="AO381"/>
      <c r="AP381"/>
      <c r="AQ381"/>
      <c r="AR381"/>
      <c r="AS381"/>
      <c r="AT381"/>
      <c r="AU381"/>
      <c r="AW381"/>
      <c r="AX381"/>
      <c r="AY381"/>
      <c r="BA381"/>
      <c r="BB381"/>
      <c r="BC381"/>
      <c r="BE381"/>
      <c r="BF381"/>
      <c r="BG381"/>
      <c r="BI381"/>
      <c r="BJ381"/>
      <c r="BK381"/>
      <c r="BM381"/>
      <c r="BN381"/>
      <c r="BO381"/>
    </row>
    <row r="382" spans="1:6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s="247">
        <v>47515</v>
      </c>
      <c r="AD382">
        <v>1.1221928509679999</v>
      </c>
      <c r="AE382"/>
      <c r="AF382"/>
      <c r="AG382" s="247">
        <v>47515</v>
      </c>
      <c r="AH382">
        <v>6.222074029333001E-2</v>
      </c>
      <c r="AI382"/>
      <c r="AJ382"/>
      <c r="AK382" s="247">
        <v>47515</v>
      </c>
      <c r="AL382">
        <v>7.1703982118827003E-2</v>
      </c>
      <c r="AM382"/>
      <c r="AN382"/>
      <c r="AO382"/>
      <c r="AP382"/>
      <c r="AQ382"/>
      <c r="AR382"/>
      <c r="AS382"/>
      <c r="AT382"/>
      <c r="AU382"/>
      <c r="AW382"/>
      <c r="AX382"/>
      <c r="AY382"/>
      <c r="BA382"/>
      <c r="BB382"/>
      <c r="BC382"/>
      <c r="BE382"/>
      <c r="BF382"/>
      <c r="BG382"/>
      <c r="BI382"/>
      <c r="BJ382"/>
      <c r="BK382"/>
      <c r="BM382"/>
      <c r="BN382"/>
      <c r="BO382"/>
    </row>
    <row r="383" spans="1:6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s="247">
        <v>47543</v>
      </c>
      <c r="AD383">
        <v>1.1208165857000001</v>
      </c>
      <c r="AE383"/>
      <c r="AF383"/>
      <c r="AG383" s="247">
        <v>47543</v>
      </c>
      <c r="AH383">
        <v>6.2199865519837014E-2</v>
      </c>
      <c r="AI383"/>
      <c r="AJ383"/>
      <c r="AK383" s="247">
        <v>47543</v>
      </c>
      <c r="AL383">
        <v>7.1701332958737013E-2</v>
      </c>
      <c r="AM383"/>
      <c r="AN383"/>
      <c r="AO383"/>
      <c r="AP383"/>
      <c r="AQ383"/>
      <c r="AR383"/>
      <c r="AS383"/>
      <c r="AT383"/>
      <c r="AU383"/>
      <c r="AW383"/>
      <c r="AX383"/>
      <c r="AY383"/>
      <c r="BA383"/>
      <c r="BB383"/>
      <c r="BC383"/>
      <c r="BE383"/>
      <c r="BF383"/>
      <c r="BG383"/>
      <c r="BI383"/>
      <c r="BJ383"/>
      <c r="BK383"/>
      <c r="BM383"/>
      <c r="BN383"/>
      <c r="BO383"/>
    </row>
    <row r="384" spans="1:6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s="247">
        <v>47574</v>
      </c>
      <c r="AD384">
        <v>1.1192912837450002</v>
      </c>
      <c r="AE384"/>
      <c r="AF384"/>
      <c r="AG384" s="247">
        <v>47574</v>
      </c>
      <c r="AH384">
        <v>6.2176754163637001E-2</v>
      </c>
      <c r="AI384"/>
      <c r="AJ384"/>
      <c r="AK384" s="247">
        <v>47574</v>
      </c>
      <c r="AL384">
        <v>7.1698399960067022E-2</v>
      </c>
      <c r="AM384"/>
      <c r="AN384"/>
      <c r="AO384"/>
      <c r="AP384"/>
      <c r="AQ384"/>
      <c r="AR384"/>
      <c r="AS384"/>
      <c r="AT384"/>
      <c r="AU384"/>
      <c r="AW384"/>
      <c r="AX384"/>
      <c r="AY384"/>
      <c r="BA384"/>
      <c r="BB384"/>
      <c r="BC384"/>
      <c r="BE384"/>
      <c r="BF384"/>
      <c r="BG384"/>
      <c r="BI384"/>
      <c r="BJ384"/>
      <c r="BK384"/>
      <c r="BM384"/>
      <c r="BN384"/>
      <c r="BO384"/>
    </row>
    <row r="385" spans="1:6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s="247">
        <v>47604</v>
      </c>
      <c r="AD385">
        <v>1.117813615772</v>
      </c>
      <c r="AE385"/>
      <c r="AF385"/>
      <c r="AG385" s="247">
        <v>47604</v>
      </c>
      <c r="AH385">
        <v>6.2154388335226997E-2</v>
      </c>
      <c r="AI385"/>
      <c r="AJ385"/>
      <c r="AK385" s="247">
        <v>47604</v>
      </c>
      <c r="AL385">
        <v>7.1695561574261019E-2</v>
      </c>
      <c r="AM385"/>
      <c r="AN385"/>
      <c r="AO385"/>
      <c r="AP385"/>
      <c r="AQ385"/>
      <c r="AR385"/>
      <c r="AS385"/>
      <c r="AT385"/>
      <c r="AU385"/>
      <c r="AW385"/>
      <c r="AX385"/>
      <c r="AY385"/>
      <c r="BA385"/>
      <c r="BB385"/>
      <c r="BC385"/>
      <c r="BE385"/>
      <c r="BF385"/>
      <c r="BG385"/>
      <c r="BI385"/>
      <c r="BJ385"/>
      <c r="BK385"/>
      <c r="BM385"/>
      <c r="BN385"/>
      <c r="BO385"/>
    </row>
    <row r="386" spans="1:6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s="247">
        <v>47635</v>
      </c>
      <c r="AD386">
        <v>1.116285082598</v>
      </c>
      <c r="AE386"/>
      <c r="AF386"/>
      <c r="AG386" s="247">
        <v>47635</v>
      </c>
      <c r="AH386">
        <v>6.2131276979376003E-2</v>
      </c>
      <c r="AI386"/>
      <c r="AJ386"/>
      <c r="AK386" s="247">
        <v>47635</v>
      </c>
      <c r="AL386">
        <v>7.1692628575597009E-2</v>
      </c>
      <c r="AM386"/>
      <c r="AN386"/>
      <c r="AO386"/>
      <c r="AP386"/>
      <c r="AQ386"/>
      <c r="AR386"/>
      <c r="AS386"/>
      <c r="AT386"/>
      <c r="AU386"/>
      <c r="AW386"/>
      <c r="AX386"/>
      <c r="AY386"/>
      <c r="BA386"/>
      <c r="BB386"/>
      <c r="BC386"/>
      <c r="BE386"/>
      <c r="BF386"/>
      <c r="BG386"/>
      <c r="BI386"/>
      <c r="BJ386"/>
      <c r="BK386"/>
      <c r="BM386"/>
      <c r="BN386"/>
      <c r="BO386"/>
    </row>
    <row r="387" spans="1:6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s="247">
        <v>47665</v>
      </c>
      <c r="AD387">
        <v>1.1148043107670003</v>
      </c>
      <c r="AE387"/>
      <c r="AF387"/>
      <c r="AG387" s="247">
        <v>47665</v>
      </c>
      <c r="AH387">
        <v>6.2108911151303015E-2</v>
      </c>
      <c r="AI387"/>
      <c r="AJ387"/>
      <c r="AK387" s="247">
        <v>47665</v>
      </c>
      <c r="AL387">
        <v>7.1689790189796015E-2</v>
      </c>
      <c r="AM387"/>
      <c r="AN387"/>
      <c r="AO387"/>
      <c r="AP387"/>
      <c r="AQ387"/>
      <c r="AR387"/>
      <c r="AS387"/>
      <c r="AT387"/>
      <c r="AU387"/>
      <c r="AW387"/>
      <c r="AX387"/>
      <c r="AY387"/>
      <c r="BA387"/>
      <c r="BB387"/>
      <c r="BC387"/>
      <c r="BE387"/>
      <c r="BF387"/>
      <c r="BG387"/>
      <c r="BI387"/>
      <c r="BJ387"/>
      <c r="BK387"/>
      <c r="BM387"/>
      <c r="BN387"/>
      <c r="BO387"/>
    </row>
    <row r="388" spans="1:6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W388"/>
      <c r="AX388"/>
      <c r="AY388"/>
      <c r="BA388"/>
      <c r="BB388"/>
      <c r="BC388"/>
      <c r="BE388"/>
      <c r="BF388"/>
      <c r="BG388"/>
      <c r="BI388"/>
      <c r="BJ388"/>
      <c r="BK388"/>
      <c r="BM388"/>
      <c r="BN388"/>
      <c r="BO388"/>
    </row>
    <row r="389" spans="1:6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W389"/>
      <c r="AX389"/>
      <c r="AY389"/>
      <c r="BA389"/>
      <c r="BB389"/>
      <c r="BC389"/>
      <c r="BE389"/>
      <c r="BF389"/>
      <c r="BG389"/>
      <c r="BI389"/>
      <c r="BJ389"/>
      <c r="BK389"/>
      <c r="BM389"/>
      <c r="BN389"/>
      <c r="BO389"/>
    </row>
    <row r="390" spans="1:6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W390"/>
      <c r="AX390"/>
      <c r="AY390"/>
      <c r="BA390"/>
      <c r="BB390"/>
      <c r="BC390"/>
      <c r="BE390"/>
      <c r="BF390"/>
      <c r="BG390"/>
      <c r="BI390"/>
      <c r="BJ390"/>
      <c r="BK390"/>
      <c r="BM390"/>
      <c r="BN390"/>
      <c r="BO390"/>
    </row>
    <row r="391" spans="1:6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W391"/>
      <c r="AX391"/>
      <c r="AY391"/>
      <c r="BA391"/>
      <c r="BB391"/>
      <c r="BC391"/>
      <c r="BE391"/>
      <c r="BF391"/>
      <c r="BG391"/>
      <c r="BI391"/>
      <c r="BJ391"/>
      <c r="BK391"/>
      <c r="BM391"/>
      <c r="BN391"/>
      <c r="BO391"/>
    </row>
    <row r="392" spans="1:6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W392"/>
      <c r="AX392"/>
      <c r="AY392"/>
      <c r="BA392"/>
      <c r="BB392"/>
      <c r="BC392"/>
      <c r="BE392"/>
      <c r="BF392"/>
      <c r="BG392"/>
      <c r="BI392"/>
      <c r="BJ392"/>
      <c r="BK392"/>
      <c r="BM392"/>
      <c r="BN392"/>
      <c r="BO392"/>
    </row>
    <row r="393" spans="1:6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W393"/>
      <c r="AX393"/>
      <c r="AY393"/>
      <c r="BA393"/>
      <c r="BB393"/>
      <c r="BC393"/>
      <c r="BE393"/>
      <c r="BF393"/>
      <c r="BG393"/>
      <c r="BI393"/>
      <c r="BJ393"/>
      <c r="BK393"/>
      <c r="BM393"/>
      <c r="BN393"/>
      <c r="BO393"/>
    </row>
    <row r="394" spans="1:6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W394"/>
      <c r="AX394"/>
      <c r="AY394"/>
      <c r="BA394"/>
      <c r="BB394"/>
      <c r="BC394"/>
      <c r="BE394"/>
      <c r="BF394"/>
      <c r="BG394"/>
      <c r="BI394"/>
      <c r="BJ394"/>
      <c r="BK394"/>
      <c r="BM394"/>
      <c r="BN394"/>
      <c r="BO394"/>
    </row>
    <row r="395" spans="1:6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W395"/>
      <c r="AX395"/>
      <c r="AY395"/>
      <c r="BA395"/>
      <c r="BB395"/>
      <c r="BC395"/>
      <c r="BE395"/>
      <c r="BF395"/>
      <c r="BG395"/>
      <c r="BI395"/>
      <c r="BJ395"/>
      <c r="BK395"/>
      <c r="BM395"/>
      <c r="BN395"/>
      <c r="BO395"/>
    </row>
    <row r="396" spans="1:6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W396"/>
      <c r="AX396"/>
      <c r="AY396"/>
      <c r="BA396"/>
      <c r="BB396"/>
      <c r="BC396"/>
      <c r="BE396"/>
      <c r="BF396"/>
      <c r="BG396"/>
      <c r="BI396"/>
      <c r="BJ396"/>
      <c r="BK396"/>
      <c r="BM396"/>
      <c r="BN396"/>
      <c r="BO396"/>
    </row>
    <row r="397" spans="1:6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W397"/>
      <c r="AX397"/>
      <c r="AY397"/>
      <c r="BA397"/>
      <c r="BB397"/>
      <c r="BC397"/>
      <c r="BE397"/>
      <c r="BF397"/>
      <c r="BG397"/>
      <c r="BI397"/>
      <c r="BJ397"/>
      <c r="BK397"/>
      <c r="BM397"/>
      <c r="BN397"/>
      <c r="BO397"/>
    </row>
    <row r="398" spans="1:6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W398"/>
      <c r="AX398"/>
      <c r="AY398"/>
      <c r="BA398"/>
      <c r="BB398"/>
      <c r="BC398"/>
      <c r="BE398"/>
      <c r="BF398"/>
      <c r="BG398"/>
      <c r="BI398"/>
      <c r="BJ398"/>
      <c r="BK398"/>
      <c r="BM398"/>
      <c r="BN398"/>
      <c r="BO398"/>
    </row>
    <row r="399" spans="1:6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W399"/>
      <c r="AX399"/>
      <c r="AY399"/>
      <c r="BA399"/>
      <c r="BB399"/>
      <c r="BC399"/>
      <c r="BE399"/>
      <c r="BF399"/>
      <c r="BG399"/>
      <c r="BI399"/>
      <c r="BJ399"/>
      <c r="BK399"/>
      <c r="BM399"/>
      <c r="BN399"/>
      <c r="BO399"/>
    </row>
    <row r="400" spans="1:6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W400"/>
      <c r="AX400"/>
      <c r="AY400"/>
      <c r="BA400"/>
      <c r="BB400"/>
      <c r="BC400"/>
      <c r="BE400"/>
      <c r="BF400"/>
      <c r="BG400"/>
      <c r="BI400"/>
      <c r="BJ400"/>
      <c r="BK400"/>
      <c r="BM400"/>
      <c r="BN400"/>
      <c r="BO400"/>
    </row>
    <row r="401" spans="1:6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W401"/>
      <c r="AX401"/>
      <c r="AY401"/>
      <c r="BA401"/>
      <c r="BB401"/>
      <c r="BC401"/>
      <c r="BE401"/>
      <c r="BF401"/>
      <c r="BG401"/>
      <c r="BI401"/>
      <c r="BJ401"/>
      <c r="BK401"/>
      <c r="BM401"/>
      <c r="BN401"/>
      <c r="BO401"/>
    </row>
    <row r="402" spans="1:6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W402"/>
      <c r="AX402"/>
      <c r="AY402"/>
      <c r="BA402"/>
      <c r="BB402"/>
      <c r="BC402"/>
      <c r="BE402"/>
      <c r="BF402"/>
      <c r="BG402"/>
      <c r="BI402"/>
      <c r="BJ402"/>
      <c r="BK402"/>
      <c r="BM402"/>
      <c r="BN402"/>
      <c r="BO402"/>
    </row>
    <row r="403" spans="1:6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W403"/>
      <c r="AX403"/>
      <c r="AY403"/>
      <c r="BA403"/>
      <c r="BB403"/>
      <c r="BC403"/>
      <c r="BE403"/>
      <c r="BF403"/>
      <c r="BG403"/>
      <c r="BI403"/>
      <c r="BJ403"/>
      <c r="BK403"/>
      <c r="BM403"/>
      <c r="BN403"/>
      <c r="BO403"/>
    </row>
    <row r="404" spans="1:6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W404"/>
      <c r="AX404"/>
      <c r="AY404"/>
      <c r="BA404"/>
      <c r="BB404"/>
      <c r="BC404"/>
      <c r="BE404"/>
      <c r="BF404"/>
      <c r="BG404"/>
      <c r="BI404"/>
      <c r="BJ404"/>
      <c r="BK404"/>
      <c r="BM404"/>
      <c r="BN404"/>
      <c r="BO404"/>
    </row>
    <row r="405" spans="1:6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W405"/>
      <c r="AX405"/>
      <c r="AY405"/>
      <c r="BA405"/>
      <c r="BB405"/>
      <c r="BC405"/>
      <c r="BE405"/>
      <c r="BF405"/>
      <c r="BG405"/>
      <c r="BI405"/>
      <c r="BJ405"/>
      <c r="BK405"/>
      <c r="BM405"/>
      <c r="BN405"/>
      <c r="BO405"/>
    </row>
    <row r="406" spans="1:6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W406"/>
      <c r="AX406"/>
      <c r="AY406"/>
      <c r="BA406"/>
      <c r="BB406"/>
      <c r="BC406"/>
      <c r="BE406"/>
      <c r="BF406"/>
      <c r="BG406"/>
      <c r="BI406"/>
      <c r="BJ406"/>
      <c r="BK406"/>
      <c r="BM406"/>
      <c r="BN406"/>
      <c r="BO406"/>
    </row>
    <row r="407" spans="1:6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W407"/>
      <c r="AX407"/>
      <c r="AY407"/>
      <c r="BA407"/>
      <c r="BB407"/>
      <c r="BC407"/>
      <c r="BE407"/>
      <c r="BF407"/>
      <c r="BG407"/>
      <c r="BI407"/>
      <c r="BJ407"/>
      <c r="BK407"/>
      <c r="BM407"/>
      <c r="BN407"/>
      <c r="BO407"/>
    </row>
    <row r="408" spans="1:6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W408"/>
      <c r="AX408"/>
      <c r="AY408"/>
      <c r="BA408"/>
      <c r="BB408"/>
      <c r="BC408"/>
      <c r="BE408"/>
      <c r="BF408"/>
      <c r="BG408"/>
      <c r="BI408"/>
      <c r="BJ408"/>
      <c r="BK408"/>
      <c r="BM408"/>
      <c r="BN408"/>
      <c r="BO408"/>
    </row>
    <row r="409" spans="1:67">
      <c r="A409"/>
      <c r="B409"/>
      <c r="C409"/>
      <c r="E409"/>
      <c r="F409"/>
      <c r="G409"/>
      <c r="I409"/>
      <c r="J409"/>
      <c r="K409"/>
      <c r="M409"/>
      <c r="N409"/>
      <c r="O409"/>
      <c r="Q409"/>
      <c r="R409"/>
      <c r="S409"/>
      <c r="U409"/>
      <c r="V409"/>
      <c r="W409"/>
      <c r="Y409"/>
      <c r="Z409"/>
      <c r="AA409"/>
      <c r="AC409"/>
      <c r="AD409"/>
      <c r="AE409"/>
      <c r="AG409"/>
      <c r="AH409"/>
      <c r="AI409"/>
      <c r="AK409"/>
      <c r="AL409"/>
      <c r="AM409"/>
      <c r="AO409"/>
      <c r="AP409"/>
      <c r="AQ409"/>
      <c r="AS409"/>
      <c r="AT409"/>
      <c r="AU409"/>
      <c r="AW409"/>
      <c r="AX409"/>
      <c r="AY409"/>
      <c r="BA409"/>
      <c r="BB409"/>
      <c r="BC409"/>
      <c r="BE409"/>
      <c r="BF409"/>
      <c r="BG409"/>
      <c r="BI409"/>
      <c r="BJ409"/>
      <c r="BK409"/>
      <c r="BM409"/>
      <c r="BN409"/>
      <c r="BO409"/>
    </row>
    <row r="410" spans="1:67">
      <c r="A410"/>
      <c r="B410"/>
      <c r="C410"/>
      <c r="E410"/>
      <c r="F410"/>
      <c r="G410"/>
      <c r="I410"/>
      <c r="J410"/>
      <c r="K410"/>
      <c r="M410"/>
      <c r="N410"/>
      <c r="O410"/>
      <c r="Q410"/>
      <c r="R410"/>
      <c r="S410"/>
      <c r="U410"/>
      <c r="V410"/>
      <c r="W410"/>
      <c r="Y410"/>
      <c r="Z410"/>
      <c r="AA410"/>
      <c r="AC410"/>
      <c r="AD410"/>
      <c r="AE410"/>
      <c r="AG410"/>
      <c r="AH410"/>
      <c r="AI410"/>
      <c r="AK410"/>
      <c r="AL410"/>
      <c r="AM410"/>
      <c r="AO410"/>
      <c r="AP410"/>
      <c r="AQ410"/>
      <c r="AS410"/>
      <c r="AT410"/>
      <c r="AU410"/>
      <c r="AW410"/>
      <c r="AX410"/>
      <c r="AY410"/>
      <c r="BA410"/>
      <c r="BB410"/>
      <c r="BC410"/>
      <c r="BE410"/>
      <c r="BF410"/>
      <c r="BG410"/>
      <c r="BI410"/>
      <c r="BJ410"/>
      <c r="BK410"/>
      <c r="BM410"/>
      <c r="BN410"/>
      <c r="BO410"/>
    </row>
    <row r="411" spans="1:67">
      <c r="A411"/>
      <c r="B411"/>
      <c r="C411"/>
      <c r="E411"/>
      <c r="F411"/>
      <c r="G411"/>
      <c r="I411"/>
      <c r="J411"/>
      <c r="K411"/>
      <c r="M411"/>
      <c r="N411"/>
      <c r="O411"/>
      <c r="Q411"/>
      <c r="R411"/>
      <c r="S411"/>
      <c r="U411"/>
      <c r="V411"/>
      <c r="W411"/>
      <c r="Y411"/>
      <c r="Z411"/>
      <c r="AA411"/>
      <c r="AC411"/>
      <c r="AD411"/>
      <c r="AE411"/>
      <c r="AG411"/>
      <c r="AH411"/>
      <c r="AI411"/>
      <c r="AK411"/>
      <c r="AL411"/>
      <c r="AM411"/>
      <c r="AO411"/>
      <c r="AP411"/>
      <c r="AQ411"/>
      <c r="AS411"/>
      <c r="AT411"/>
      <c r="AU411"/>
      <c r="AW411"/>
      <c r="AX411"/>
      <c r="AY411"/>
      <c r="BA411"/>
      <c r="BB411"/>
      <c r="BC411"/>
      <c r="BE411"/>
      <c r="BF411"/>
      <c r="BG411"/>
      <c r="BI411"/>
      <c r="BJ411"/>
      <c r="BK411"/>
      <c r="BM411"/>
      <c r="BN411"/>
      <c r="BO411"/>
    </row>
    <row r="412" spans="1:67">
      <c r="A412"/>
      <c r="B412"/>
      <c r="C412"/>
      <c r="E412"/>
      <c r="F412"/>
      <c r="G412"/>
      <c r="I412"/>
      <c r="J412"/>
      <c r="K412"/>
      <c r="M412"/>
      <c r="N412"/>
      <c r="O412"/>
      <c r="Q412"/>
      <c r="R412"/>
      <c r="S412"/>
      <c r="U412"/>
      <c r="V412"/>
      <c r="W412"/>
      <c r="Y412"/>
      <c r="Z412"/>
      <c r="AA412"/>
      <c r="AC412"/>
      <c r="AD412"/>
      <c r="AE412"/>
      <c r="AG412"/>
      <c r="AH412"/>
      <c r="AI412"/>
      <c r="AK412"/>
      <c r="AL412"/>
      <c r="AM412"/>
      <c r="AO412"/>
      <c r="AP412"/>
      <c r="AQ412"/>
      <c r="AS412"/>
      <c r="AT412"/>
      <c r="AU412"/>
      <c r="AW412"/>
      <c r="AX412"/>
      <c r="AY412"/>
      <c r="BA412"/>
      <c r="BB412"/>
      <c r="BC412"/>
      <c r="BE412"/>
      <c r="BF412"/>
      <c r="BG412"/>
      <c r="BI412"/>
      <c r="BJ412"/>
      <c r="BK412"/>
      <c r="BM412"/>
      <c r="BN412"/>
      <c r="BO412"/>
    </row>
    <row r="413" spans="1:67">
      <c r="A413"/>
      <c r="B413"/>
      <c r="C413"/>
      <c r="E413"/>
      <c r="F413"/>
      <c r="G413"/>
      <c r="I413"/>
      <c r="J413"/>
      <c r="K413"/>
      <c r="M413"/>
      <c r="N413"/>
      <c r="O413"/>
      <c r="Q413"/>
      <c r="R413"/>
      <c r="S413"/>
      <c r="U413"/>
      <c r="V413"/>
      <c r="W413"/>
      <c r="Y413"/>
      <c r="Z413"/>
      <c r="AA413"/>
      <c r="AC413"/>
      <c r="AD413"/>
      <c r="AE413"/>
      <c r="AG413"/>
      <c r="AH413"/>
      <c r="AI413"/>
      <c r="AK413"/>
      <c r="AL413"/>
      <c r="AM413"/>
      <c r="AO413"/>
      <c r="AP413"/>
      <c r="AQ413"/>
      <c r="AS413"/>
      <c r="AT413"/>
      <c r="AU413"/>
      <c r="AW413"/>
      <c r="AX413"/>
      <c r="AY413"/>
      <c r="BA413"/>
      <c r="BB413"/>
      <c r="BC413"/>
      <c r="BE413"/>
      <c r="BF413"/>
      <c r="BG413"/>
      <c r="BI413"/>
      <c r="BJ413"/>
      <c r="BK413"/>
      <c r="BM413"/>
      <c r="BN413"/>
      <c r="BO413"/>
    </row>
    <row r="414" spans="1:67">
      <c r="A414"/>
      <c r="B414"/>
      <c r="C414"/>
      <c r="E414"/>
      <c r="F414"/>
      <c r="G414"/>
      <c r="I414"/>
      <c r="J414"/>
      <c r="K414"/>
      <c r="M414"/>
      <c r="N414"/>
      <c r="O414"/>
      <c r="Q414"/>
      <c r="R414"/>
      <c r="S414"/>
      <c r="U414"/>
      <c r="V414"/>
      <c r="W414"/>
      <c r="Y414"/>
      <c r="Z414"/>
      <c r="AA414"/>
      <c r="AC414"/>
      <c r="AD414"/>
      <c r="AE414"/>
      <c r="AG414"/>
      <c r="AH414"/>
      <c r="AI414"/>
      <c r="AK414"/>
      <c r="AL414"/>
      <c r="AM414"/>
      <c r="AO414"/>
      <c r="AP414"/>
      <c r="AQ414"/>
      <c r="AS414"/>
      <c r="AT414"/>
      <c r="AU414"/>
      <c r="AW414"/>
      <c r="AX414"/>
      <c r="AY414"/>
      <c r="BA414"/>
      <c r="BB414"/>
      <c r="BC414"/>
      <c r="BE414"/>
      <c r="BF414"/>
      <c r="BG414"/>
      <c r="BI414"/>
      <c r="BJ414"/>
      <c r="BK414"/>
      <c r="BM414"/>
      <c r="BN414"/>
      <c r="BO414"/>
    </row>
    <row r="415" spans="1:67">
      <c r="A415"/>
      <c r="B415"/>
      <c r="C415"/>
      <c r="E415"/>
      <c r="F415"/>
      <c r="G415"/>
      <c r="I415"/>
      <c r="J415"/>
      <c r="K415"/>
      <c r="M415"/>
      <c r="N415"/>
      <c r="O415"/>
      <c r="Q415"/>
      <c r="R415"/>
      <c r="S415"/>
      <c r="U415"/>
      <c r="V415"/>
      <c r="W415"/>
      <c r="Y415"/>
      <c r="Z415"/>
      <c r="AA415"/>
      <c r="AC415"/>
      <c r="AD415"/>
      <c r="AE415"/>
      <c r="AG415"/>
      <c r="AH415"/>
      <c r="AI415"/>
      <c r="AK415"/>
      <c r="AL415"/>
      <c r="AM415"/>
      <c r="AO415"/>
      <c r="AP415"/>
      <c r="AQ415"/>
      <c r="AS415"/>
      <c r="AT415"/>
      <c r="AU415"/>
      <c r="AW415"/>
      <c r="AX415"/>
      <c r="AY415"/>
      <c r="BA415"/>
      <c r="BB415"/>
      <c r="BC415"/>
      <c r="BE415"/>
      <c r="BF415"/>
      <c r="BG415"/>
      <c r="BI415"/>
      <c r="BJ415"/>
      <c r="BK415"/>
      <c r="BM415"/>
      <c r="BN415"/>
      <c r="BO415"/>
    </row>
    <row r="416" spans="1:67">
      <c r="A416"/>
      <c r="B416"/>
      <c r="C416"/>
      <c r="E416"/>
      <c r="F416"/>
      <c r="G416"/>
      <c r="I416"/>
      <c r="J416"/>
      <c r="K416"/>
      <c r="M416"/>
      <c r="N416"/>
      <c r="O416"/>
      <c r="Q416"/>
      <c r="R416"/>
      <c r="S416"/>
      <c r="U416"/>
      <c r="V416"/>
      <c r="W416"/>
      <c r="Y416"/>
      <c r="Z416"/>
      <c r="AA416"/>
      <c r="AC416"/>
      <c r="AD416"/>
      <c r="AE416"/>
      <c r="AG416"/>
      <c r="AH416"/>
      <c r="AI416"/>
      <c r="AK416"/>
      <c r="AL416"/>
      <c r="AM416"/>
      <c r="AO416"/>
      <c r="AP416"/>
      <c r="AQ416"/>
      <c r="AS416"/>
      <c r="AT416"/>
      <c r="AU416"/>
      <c r="AW416"/>
      <c r="AX416"/>
      <c r="AY416"/>
      <c r="BA416"/>
      <c r="BB416"/>
      <c r="BC416"/>
      <c r="BE416"/>
      <c r="BF416"/>
      <c r="BG416"/>
      <c r="BI416"/>
      <c r="BJ416"/>
      <c r="BK416"/>
      <c r="BM416"/>
      <c r="BN416"/>
      <c r="BO416"/>
    </row>
    <row r="417" spans="1:67">
      <c r="A417"/>
      <c r="B417"/>
      <c r="C417"/>
      <c r="E417"/>
      <c r="F417"/>
      <c r="G417"/>
      <c r="I417"/>
      <c r="J417"/>
      <c r="K417"/>
      <c r="M417"/>
      <c r="N417"/>
      <c r="O417"/>
      <c r="Q417"/>
      <c r="R417"/>
      <c r="S417"/>
      <c r="U417"/>
      <c r="V417"/>
      <c r="W417"/>
      <c r="Y417"/>
      <c r="Z417"/>
      <c r="AA417"/>
      <c r="AC417"/>
      <c r="AD417"/>
      <c r="AE417"/>
      <c r="AG417"/>
      <c r="AH417"/>
      <c r="AI417"/>
      <c r="AK417"/>
      <c r="AL417"/>
      <c r="AM417"/>
      <c r="AO417"/>
      <c r="AP417"/>
      <c r="AQ417"/>
      <c r="AS417"/>
      <c r="AT417"/>
      <c r="AU417"/>
      <c r="AW417"/>
      <c r="AX417"/>
      <c r="AY417"/>
      <c r="BA417"/>
      <c r="BB417"/>
      <c r="BC417"/>
      <c r="BE417"/>
      <c r="BF417"/>
      <c r="BG417"/>
      <c r="BI417"/>
      <c r="BJ417"/>
      <c r="BK417"/>
      <c r="BM417"/>
      <c r="BN417"/>
      <c r="BO417"/>
    </row>
    <row r="418" spans="1:67">
      <c r="A418"/>
      <c r="B418"/>
      <c r="C418"/>
      <c r="E418"/>
      <c r="F418"/>
      <c r="G418"/>
      <c r="I418"/>
      <c r="J418"/>
      <c r="K418"/>
      <c r="M418"/>
      <c r="N418"/>
      <c r="O418"/>
      <c r="Q418"/>
      <c r="R418"/>
      <c r="S418"/>
      <c r="U418"/>
      <c r="V418"/>
      <c r="W418"/>
      <c r="Y418"/>
      <c r="Z418"/>
      <c r="AA418"/>
      <c r="AC418"/>
      <c r="AD418"/>
      <c r="AE418"/>
      <c r="AG418"/>
      <c r="AH418"/>
      <c r="AI418"/>
      <c r="AK418"/>
      <c r="AL418"/>
      <c r="AM418"/>
      <c r="AO418"/>
      <c r="AP418"/>
      <c r="AQ418"/>
      <c r="AS418"/>
      <c r="AT418"/>
      <c r="AU418"/>
      <c r="AW418"/>
      <c r="AX418"/>
      <c r="AY418"/>
      <c r="BA418"/>
      <c r="BB418"/>
      <c r="BC418"/>
      <c r="BE418"/>
      <c r="BF418"/>
      <c r="BG418"/>
      <c r="BI418"/>
      <c r="BJ418"/>
      <c r="BK418"/>
      <c r="BM418"/>
      <c r="BN418"/>
      <c r="BO418"/>
    </row>
    <row r="419" spans="1:67">
      <c r="A419"/>
      <c r="B419"/>
      <c r="C419"/>
      <c r="E419"/>
      <c r="F419"/>
      <c r="G419"/>
      <c r="I419"/>
      <c r="J419"/>
      <c r="K419"/>
      <c r="M419"/>
      <c r="N419"/>
      <c r="O419"/>
      <c r="Q419"/>
      <c r="R419"/>
      <c r="S419"/>
      <c r="U419"/>
      <c r="V419"/>
      <c r="W419"/>
      <c r="Y419"/>
      <c r="Z419"/>
      <c r="AA419"/>
      <c r="AC419"/>
      <c r="AD419"/>
      <c r="AE419"/>
      <c r="AG419"/>
      <c r="AH419"/>
      <c r="AI419"/>
      <c r="AK419"/>
      <c r="AL419"/>
      <c r="AM419"/>
      <c r="AO419"/>
      <c r="AP419"/>
      <c r="AQ419"/>
      <c r="AS419"/>
      <c r="AT419"/>
      <c r="AU419"/>
      <c r="AW419"/>
      <c r="AX419"/>
      <c r="AY419"/>
      <c r="BA419"/>
      <c r="BB419"/>
      <c r="BC419"/>
      <c r="BE419"/>
      <c r="BF419"/>
      <c r="BG419"/>
      <c r="BI419"/>
      <c r="BJ419"/>
      <c r="BK419"/>
      <c r="BM419"/>
      <c r="BN419"/>
      <c r="BO419"/>
    </row>
    <row r="420" spans="1:67">
      <c r="A420"/>
      <c r="B420"/>
      <c r="C420"/>
      <c r="E420"/>
      <c r="F420"/>
      <c r="G420"/>
      <c r="I420"/>
      <c r="J420"/>
      <c r="K420"/>
      <c r="M420"/>
      <c r="N420"/>
      <c r="O420"/>
      <c r="Q420"/>
      <c r="R420"/>
      <c r="S420"/>
      <c r="U420"/>
      <c r="V420"/>
      <c r="W420"/>
      <c r="Y420"/>
      <c r="Z420"/>
      <c r="AA420"/>
      <c r="AC420"/>
      <c r="AD420"/>
      <c r="AE420"/>
      <c r="AG420"/>
      <c r="AH420"/>
      <c r="AI420"/>
      <c r="AK420"/>
      <c r="AL420"/>
      <c r="AM420"/>
      <c r="AO420"/>
      <c r="AP420"/>
      <c r="AQ420"/>
      <c r="AS420"/>
      <c r="AT420"/>
      <c r="AU420"/>
      <c r="AW420"/>
      <c r="AX420"/>
      <c r="AY420"/>
      <c r="BA420"/>
      <c r="BB420"/>
      <c r="BC420"/>
      <c r="BE420"/>
      <c r="BF420"/>
      <c r="BG420"/>
      <c r="BI420"/>
      <c r="BJ420"/>
      <c r="BK420"/>
      <c r="BM420"/>
      <c r="BN420"/>
      <c r="BO420"/>
    </row>
    <row r="421" spans="1:67">
      <c r="A421"/>
      <c r="B421"/>
      <c r="C421"/>
      <c r="E421"/>
      <c r="F421"/>
      <c r="G421"/>
      <c r="I421"/>
      <c r="J421"/>
      <c r="K421"/>
      <c r="M421"/>
      <c r="N421"/>
      <c r="O421"/>
      <c r="Q421"/>
      <c r="R421"/>
      <c r="S421"/>
      <c r="U421"/>
      <c r="V421"/>
      <c r="W421"/>
      <c r="Y421"/>
      <c r="Z421"/>
      <c r="AA421"/>
      <c r="AC421"/>
      <c r="AD421"/>
      <c r="AE421"/>
      <c r="AG421"/>
      <c r="AH421"/>
      <c r="AI421"/>
      <c r="AK421"/>
      <c r="AL421"/>
      <c r="AM421"/>
      <c r="AO421"/>
      <c r="AP421"/>
      <c r="AQ421"/>
      <c r="AS421"/>
      <c r="AT421"/>
      <c r="AU421"/>
      <c r="AW421"/>
      <c r="AX421"/>
      <c r="AY421"/>
      <c r="BA421"/>
      <c r="BB421"/>
      <c r="BC421"/>
      <c r="BE421"/>
      <c r="BF421"/>
      <c r="BG421"/>
      <c r="BI421"/>
      <c r="BJ421"/>
      <c r="BK421"/>
      <c r="BM421"/>
      <c r="BN421"/>
      <c r="BO421"/>
    </row>
    <row r="422" spans="1:67">
      <c r="A422"/>
      <c r="B422"/>
      <c r="C422"/>
      <c r="E422"/>
      <c r="F422"/>
      <c r="G422"/>
      <c r="I422"/>
      <c r="J422"/>
      <c r="K422"/>
      <c r="M422"/>
      <c r="N422"/>
      <c r="O422"/>
      <c r="Q422"/>
      <c r="R422"/>
      <c r="S422"/>
      <c r="U422"/>
      <c r="V422"/>
      <c r="W422"/>
      <c r="Y422"/>
      <c r="Z422"/>
      <c r="AA422"/>
      <c r="AC422"/>
      <c r="AD422"/>
      <c r="AE422"/>
      <c r="AG422"/>
      <c r="AH422"/>
      <c r="AI422"/>
      <c r="AK422"/>
      <c r="AL422"/>
      <c r="AM422"/>
      <c r="AO422"/>
      <c r="AP422"/>
      <c r="AQ422"/>
      <c r="AS422"/>
      <c r="AT422"/>
      <c r="AU422"/>
      <c r="AW422"/>
      <c r="AX422"/>
      <c r="AY422"/>
      <c r="BA422"/>
      <c r="BB422"/>
      <c r="BC422"/>
      <c r="BE422"/>
      <c r="BF422"/>
      <c r="BG422"/>
      <c r="BI422"/>
      <c r="BJ422"/>
      <c r="BK422"/>
      <c r="BM422"/>
      <c r="BN422"/>
      <c r="BO422"/>
    </row>
    <row r="423" spans="1:67">
      <c r="A423"/>
      <c r="B423"/>
      <c r="C423"/>
      <c r="E423"/>
      <c r="F423"/>
      <c r="G423"/>
      <c r="I423"/>
      <c r="J423"/>
      <c r="K423"/>
      <c r="M423"/>
      <c r="N423"/>
      <c r="O423"/>
      <c r="Q423"/>
      <c r="R423"/>
      <c r="S423"/>
      <c r="U423"/>
      <c r="V423"/>
      <c r="W423"/>
      <c r="Y423"/>
      <c r="Z423"/>
      <c r="AA423"/>
      <c r="AC423"/>
      <c r="AD423"/>
      <c r="AE423"/>
      <c r="AG423"/>
      <c r="AH423"/>
      <c r="AI423"/>
      <c r="AK423"/>
      <c r="AL423"/>
      <c r="AM423"/>
      <c r="AO423"/>
      <c r="AP423"/>
      <c r="AQ423"/>
      <c r="AS423"/>
      <c r="AT423"/>
      <c r="AU423"/>
      <c r="AW423"/>
      <c r="AX423"/>
      <c r="AY423"/>
      <c r="BA423"/>
      <c r="BB423"/>
      <c r="BC423"/>
      <c r="BE423"/>
      <c r="BF423"/>
      <c r="BG423"/>
      <c r="BI423"/>
      <c r="BJ423"/>
      <c r="BK423"/>
      <c r="BM423"/>
      <c r="BN423"/>
      <c r="BO423"/>
    </row>
    <row r="424" spans="1:67">
      <c r="A424"/>
      <c r="B424"/>
      <c r="C424"/>
      <c r="E424"/>
      <c r="F424"/>
      <c r="G424"/>
      <c r="I424"/>
      <c r="J424"/>
      <c r="K424"/>
      <c r="M424"/>
      <c r="N424"/>
      <c r="O424"/>
      <c r="Q424"/>
      <c r="R424"/>
      <c r="S424"/>
      <c r="U424"/>
      <c r="V424"/>
      <c r="W424"/>
      <c r="Y424"/>
      <c r="Z424"/>
      <c r="AA424"/>
      <c r="AC424"/>
      <c r="AD424"/>
      <c r="AE424"/>
      <c r="AG424"/>
      <c r="AH424"/>
      <c r="AI424"/>
      <c r="AK424"/>
      <c r="AL424"/>
      <c r="AM424"/>
      <c r="AO424"/>
      <c r="AP424"/>
      <c r="AQ424"/>
      <c r="AS424"/>
      <c r="AT424"/>
      <c r="AU424"/>
      <c r="AW424"/>
      <c r="AX424"/>
      <c r="AY424"/>
      <c r="BA424"/>
      <c r="BB424"/>
      <c r="BC424"/>
      <c r="BE424"/>
      <c r="BF424"/>
      <c r="BG424"/>
      <c r="BI424"/>
      <c r="BJ424"/>
      <c r="BK424"/>
      <c r="BM424"/>
      <c r="BN424"/>
      <c r="BO424"/>
    </row>
    <row r="425" spans="1:67">
      <c r="A425"/>
      <c r="B425"/>
      <c r="C425"/>
      <c r="E425"/>
      <c r="F425"/>
      <c r="G425"/>
      <c r="I425"/>
      <c r="J425"/>
      <c r="K425"/>
      <c r="M425"/>
      <c r="N425"/>
      <c r="O425"/>
      <c r="Q425"/>
      <c r="R425"/>
      <c r="S425"/>
      <c r="U425"/>
      <c r="V425"/>
      <c r="W425"/>
      <c r="Y425"/>
      <c r="Z425"/>
      <c r="AA425"/>
      <c r="AC425"/>
      <c r="AD425"/>
      <c r="AE425"/>
      <c r="AG425"/>
      <c r="AH425"/>
      <c r="AI425"/>
      <c r="AK425"/>
      <c r="AL425"/>
      <c r="AM425"/>
      <c r="AO425"/>
      <c r="AP425"/>
      <c r="AQ425"/>
      <c r="AS425"/>
      <c r="AT425"/>
      <c r="AU425"/>
      <c r="AW425"/>
      <c r="AX425"/>
      <c r="AY425"/>
      <c r="BA425"/>
      <c r="BB425"/>
      <c r="BC425"/>
      <c r="BE425"/>
      <c r="BF425"/>
      <c r="BG425"/>
      <c r="BI425"/>
      <c r="BJ425"/>
      <c r="BK425"/>
      <c r="BM425"/>
      <c r="BN425"/>
      <c r="BO425"/>
    </row>
    <row r="426" spans="1:67">
      <c r="A426"/>
      <c r="B426"/>
      <c r="C426"/>
      <c r="E426"/>
      <c r="F426"/>
      <c r="G426"/>
      <c r="I426"/>
      <c r="J426"/>
      <c r="K426"/>
      <c r="M426"/>
      <c r="N426"/>
      <c r="O426"/>
      <c r="Q426"/>
      <c r="R426"/>
      <c r="S426"/>
      <c r="U426"/>
      <c r="V426"/>
      <c r="W426"/>
      <c r="Y426"/>
      <c r="Z426"/>
      <c r="AA426"/>
      <c r="AC426"/>
      <c r="AD426"/>
      <c r="AE426"/>
      <c r="AG426"/>
      <c r="AH426"/>
      <c r="AI426"/>
      <c r="AK426"/>
      <c r="AL426"/>
      <c r="AM426"/>
      <c r="AO426"/>
      <c r="AP426"/>
      <c r="AQ426"/>
      <c r="AS426"/>
      <c r="AT426"/>
      <c r="AU426"/>
      <c r="AW426"/>
      <c r="AX426"/>
      <c r="AY426"/>
      <c r="BA426"/>
      <c r="BB426"/>
      <c r="BC426"/>
      <c r="BE426"/>
      <c r="BF426"/>
      <c r="BG426"/>
      <c r="BI426"/>
      <c r="BJ426"/>
      <c r="BK426"/>
      <c r="BM426"/>
      <c r="BN426"/>
      <c r="BO426"/>
    </row>
    <row r="427" spans="1:67">
      <c r="A427"/>
      <c r="B427"/>
      <c r="C427"/>
      <c r="E427"/>
      <c r="F427"/>
      <c r="G427"/>
      <c r="I427"/>
      <c r="J427"/>
      <c r="K427"/>
      <c r="M427"/>
      <c r="N427"/>
      <c r="O427"/>
      <c r="Q427"/>
      <c r="R427"/>
      <c r="S427"/>
      <c r="U427"/>
      <c r="V427"/>
      <c r="W427"/>
      <c r="Y427"/>
      <c r="Z427"/>
      <c r="AA427"/>
      <c r="AC427"/>
      <c r="AD427"/>
      <c r="AE427"/>
      <c r="AG427"/>
      <c r="AH427"/>
      <c r="AI427"/>
      <c r="AK427"/>
      <c r="AL427"/>
      <c r="AM427"/>
      <c r="AO427"/>
      <c r="AP427"/>
      <c r="AQ427"/>
      <c r="AS427"/>
      <c r="AT427"/>
      <c r="AU427"/>
      <c r="AW427"/>
      <c r="AX427"/>
      <c r="AY427"/>
      <c r="BA427"/>
      <c r="BB427"/>
      <c r="BC427"/>
      <c r="BE427"/>
      <c r="BF427"/>
      <c r="BG427"/>
      <c r="BI427"/>
      <c r="BJ427"/>
      <c r="BK427"/>
      <c r="BM427"/>
      <c r="BN427"/>
      <c r="BO427"/>
    </row>
    <row r="428" spans="1:67">
      <c r="A428"/>
      <c r="B428"/>
      <c r="C428"/>
      <c r="E428"/>
      <c r="F428"/>
      <c r="G428"/>
      <c r="I428"/>
      <c r="J428"/>
      <c r="K428"/>
      <c r="M428"/>
      <c r="N428"/>
      <c r="O428"/>
      <c r="Q428"/>
      <c r="R428"/>
      <c r="S428"/>
      <c r="U428"/>
      <c r="V428"/>
      <c r="W428"/>
      <c r="Y428"/>
      <c r="Z428"/>
      <c r="AA428"/>
      <c r="AC428"/>
      <c r="AD428"/>
      <c r="AE428"/>
      <c r="AG428"/>
      <c r="AH428"/>
      <c r="AI428"/>
      <c r="AK428"/>
      <c r="AL428"/>
      <c r="AM428"/>
      <c r="AO428"/>
      <c r="AP428"/>
      <c r="AQ428"/>
      <c r="AS428"/>
      <c r="AT428"/>
      <c r="AU428"/>
      <c r="AW428"/>
      <c r="AX428"/>
      <c r="AY428"/>
      <c r="BA428"/>
      <c r="BB428"/>
      <c r="BC428"/>
      <c r="BE428"/>
      <c r="BF428"/>
      <c r="BG428"/>
      <c r="BI428"/>
      <c r="BJ428"/>
      <c r="BK428"/>
      <c r="BM428"/>
      <c r="BN428"/>
      <c r="BO428"/>
    </row>
    <row r="429" spans="1:67">
      <c r="A429"/>
      <c r="B429"/>
      <c r="C429"/>
      <c r="E429"/>
      <c r="F429"/>
      <c r="G429"/>
      <c r="I429"/>
      <c r="J429"/>
      <c r="K429"/>
      <c r="M429"/>
      <c r="N429"/>
      <c r="O429"/>
      <c r="Q429"/>
      <c r="R429"/>
      <c r="S429"/>
      <c r="U429"/>
      <c r="V429"/>
      <c r="W429"/>
      <c r="Y429"/>
      <c r="Z429"/>
      <c r="AA429"/>
      <c r="AC429"/>
      <c r="AD429"/>
      <c r="AE429"/>
      <c r="AG429"/>
      <c r="AH429"/>
      <c r="AI429"/>
      <c r="AK429"/>
      <c r="AL429"/>
      <c r="AM429"/>
      <c r="AO429"/>
      <c r="AP429"/>
      <c r="AQ429"/>
      <c r="AS429"/>
      <c r="AT429"/>
      <c r="AU429"/>
      <c r="AW429"/>
      <c r="AX429"/>
      <c r="AY429"/>
      <c r="BA429"/>
      <c r="BB429"/>
      <c r="BC429"/>
      <c r="BE429"/>
      <c r="BF429"/>
      <c r="BG429"/>
      <c r="BI429"/>
      <c r="BJ429"/>
      <c r="BK429"/>
      <c r="BM429"/>
      <c r="BN429"/>
      <c r="BO429"/>
    </row>
    <row r="430" spans="1:67">
      <c r="A430"/>
      <c r="B430"/>
      <c r="C430"/>
      <c r="E430"/>
      <c r="F430"/>
      <c r="G430"/>
      <c r="I430"/>
      <c r="J430"/>
      <c r="K430"/>
      <c r="M430"/>
      <c r="N430"/>
      <c r="O430"/>
      <c r="Q430"/>
      <c r="R430"/>
      <c r="S430"/>
      <c r="U430"/>
      <c r="V430"/>
      <c r="W430"/>
      <c r="Y430"/>
      <c r="Z430"/>
      <c r="AA430"/>
      <c r="AC430"/>
      <c r="AD430"/>
      <c r="AE430"/>
      <c r="AG430"/>
      <c r="AH430"/>
      <c r="AI430"/>
      <c r="AK430"/>
      <c r="AL430"/>
      <c r="AM430"/>
      <c r="AO430"/>
      <c r="AP430"/>
      <c r="AQ430"/>
      <c r="AS430"/>
      <c r="AT430"/>
      <c r="AU430"/>
      <c r="AW430"/>
      <c r="AX430"/>
      <c r="AY430"/>
      <c r="BA430"/>
      <c r="BB430"/>
      <c r="BC430"/>
      <c r="BE430"/>
      <c r="BF430"/>
      <c r="BG430"/>
      <c r="BI430"/>
      <c r="BJ430"/>
      <c r="BK430"/>
      <c r="BM430"/>
      <c r="BN430"/>
      <c r="BO430"/>
    </row>
    <row r="431" spans="1:67">
      <c r="A431"/>
      <c r="B431"/>
      <c r="C431"/>
      <c r="E431"/>
      <c r="F431"/>
      <c r="G431"/>
      <c r="I431"/>
      <c r="J431"/>
      <c r="K431"/>
      <c r="M431"/>
      <c r="N431"/>
      <c r="O431"/>
      <c r="Q431"/>
      <c r="R431"/>
      <c r="S431"/>
      <c r="U431"/>
      <c r="V431"/>
      <c r="W431"/>
      <c r="Y431"/>
      <c r="Z431"/>
      <c r="AA431"/>
      <c r="AC431"/>
      <c r="AD431"/>
      <c r="AE431"/>
      <c r="AG431"/>
      <c r="AH431"/>
      <c r="AI431"/>
      <c r="AK431"/>
      <c r="AL431"/>
      <c r="AM431"/>
      <c r="AO431"/>
      <c r="AP431"/>
      <c r="AQ431"/>
      <c r="AS431"/>
      <c r="AT431"/>
      <c r="AU431"/>
      <c r="AW431"/>
      <c r="AX431"/>
      <c r="AY431"/>
      <c r="BA431"/>
      <c r="BB431"/>
      <c r="BC431"/>
      <c r="BE431"/>
      <c r="BF431"/>
      <c r="BG431"/>
      <c r="BI431"/>
      <c r="BJ431"/>
      <c r="BK431"/>
      <c r="BM431"/>
      <c r="BN431"/>
      <c r="BO431"/>
    </row>
    <row r="432" spans="1:67">
      <c r="A432"/>
      <c r="B432"/>
      <c r="C432"/>
      <c r="E432"/>
      <c r="F432"/>
      <c r="G432"/>
      <c r="I432"/>
      <c r="J432"/>
      <c r="K432"/>
      <c r="M432"/>
      <c r="N432"/>
      <c r="O432"/>
      <c r="Q432"/>
      <c r="R432"/>
      <c r="S432"/>
      <c r="U432"/>
      <c r="V432"/>
      <c r="W432"/>
      <c r="Y432"/>
      <c r="Z432"/>
      <c r="AA432"/>
      <c r="AC432"/>
      <c r="AD432"/>
      <c r="AE432"/>
      <c r="AG432"/>
      <c r="AH432"/>
      <c r="AI432"/>
      <c r="AK432"/>
      <c r="AL432"/>
      <c r="AM432"/>
      <c r="AO432"/>
      <c r="AP432"/>
      <c r="AQ432"/>
      <c r="AS432"/>
      <c r="AT432"/>
      <c r="AU432"/>
      <c r="AW432"/>
      <c r="AX432"/>
      <c r="AY432"/>
      <c r="BA432"/>
      <c r="BB432"/>
      <c r="BC432"/>
      <c r="BE432"/>
      <c r="BF432"/>
      <c r="BG432"/>
      <c r="BI432"/>
      <c r="BJ432"/>
      <c r="BK432"/>
      <c r="BM432"/>
      <c r="BN432"/>
      <c r="BO432"/>
    </row>
    <row r="433" spans="1:67">
      <c r="A433"/>
      <c r="B433"/>
      <c r="C433"/>
      <c r="E433"/>
      <c r="F433"/>
      <c r="G433"/>
      <c r="I433"/>
      <c r="J433"/>
      <c r="K433"/>
      <c r="M433"/>
      <c r="N433"/>
      <c r="O433"/>
      <c r="Q433"/>
      <c r="R433"/>
      <c r="S433"/>
      <c r="U433"/>
      <c r="V433"/>
      <c r="W433"/>
      <c r="Y433"/>
      <c r="Z433"/>
      <c r="AA433"/>
      <c r="AC433"/>
      <c r="AD433"/>
      <c r="AE433"/>
      <c r="AG433"/>
      <c r="AH433"/>
      <c r="AI433"/>
      <c r="AK433"/>
      <c r="AL433"/>
      <c r="AM433"/>
      <c r="AO433"/>
      <c r="AP433"/>
      <c r="AQ433"/>
      <c r="AS433"/>
      <c r="AT433"/>
      <c r="AU433"/>
      <c r="AW433"/>
      <c r="AX433"/>
      <c r="AY433"/>
      <c r="BA433"/>
      <c r="BB433"/>
      <c r="BC433"/>
      <c r="BE433"/>
      <c r="BF433"/>
      <c r="BG433"/>
      <c r="BI433"/>
      <c r="BJ433"/>
      <c r="BK433"/>
      <c r="BM433"/>
      <c r="BN433"/>
      <c r="BO433"/>
    </row>
    <row r="434" spans="1:67">
      <c r="A434"/>
      <c r="B434"/>
      <c r="C434"/>
      <c r="E434"/>
      <c r="F434"/>
      <c r="G434"/>
      <c r="I434"/>
      <c r="J434"/>
      <c r="K434"/>
      <c r="M434"/>
      <c r="N434"/>
      <c r="O434"/>
      <c r="Q434"/>
      <c r="R434"/>
      <c r="S434"/>
      <c r="U434"/>
      <c r="V434"/>
      <c r="W434"/>
      <c r="Y434"/>
      <c r="Z434"/>
      <c r="AA434"/>
      <c r="AC434"/>
      <c r="AD434"/>
      <c r="AE434"/>
      <c r="AG434"/>
      <c r="AH434"/>
      <c r="AI434"/>
      <c r="AK434"/>
      <c r="AL434"/>
      <c r="AM434"/>
      <c r="AO434"/>
      <c r="AP434"/>
      <c r="AQ434"/>
      <c r="AS434"/>
      <c r="AT434"/>
      <c r="AU434"/>
      <c r="AW434"/>
      <c r="AX434"/>
      <c r="AY434"/>
      <c r="BA434"/>
      <c r="BB434"/>
      <c r="BC434"/>
      <c r="BE434"/>
      <c r="BF434"/>
      <c r="BG434"/>
      <c r="BI434"/>
      <c r="BJ434"/>
      <c r="BK434"/>
      <c r="BM434"/>
      <c r="BN434"/>
      <c r="BO434"/>
    </row>
    <row r="435" spans="1:67">
      <c r="A435"/>
      <c r="B435"/>
      <c r="C435"/>
      <c r="E435"/>
      <c r="F435"/>
      <c r="G435"/>
      <c r="I435"/>
      <c r="J435"/>
      <c r="K435"/>
      <c r="M435"/>
      <c r="N435"/>
      <c r="O435"/>
      <c r="Q435"/>
      <c r="R435"/>
      <c r="S435"/>
      <c r="U435"/>
      <c r="V435"/>
      <c r="W435"/>
      <c r="Y435"/>
      <c r="Z435"/>
      <c r="AA435"/>
      <c r="AC435"/>
      <c r="AD435"/>
      <c r="AE435"/>
      <c r="AG435"/>
      <c r="AH435"/>
      <c r="AI435"/>
      <c r="AK435"/>
      <c r="AL435"/>
      <c r="AM435"/>
      <c r="AO435"/>
      <c r="AP435"/>
      <c r="AQ435"/>
      <c r="AS435"/>
      <c r="AT435"/>
      <c r="AU435"/>
      <c r="AW435"/>
      <c r="AX435"/>
      <c r="AY435"/>
      <c r="BA435"/>
      <c r="BB435"/>
      <c r="BC435"/>
      <c r="BE435"/>
      <c r="BF435"/>
      <c r="BG435"/>
      <c r="BI435"/>
      <c r="BJ435"/>
      <c r="BK435"/>
      <c r="BM435"/>
      <c r="BN435"/>
      <c r="BO435"/>
    </row>
    <row r="436" spans="1:67">
      <c r="A436"/>
      <c r="B436"/>
      <c r="C436"/>
      <c r="E436"/>
      <c r="F436"/>
      <c r="G436"/>
      <c r="I436"/>
      <c r="J436"/>
      <c r="K436"/>
      <c r="M436"/>
      <c r="N436"/>
      <c r="O436"/>
      <c r="Q436"/>
      <c r="R436"/>
      <c r="S436"/>
      <c r="U436"/>
      <c r="V436"/>
      <c r="W436"/>
      <c r="Y436"/>
      <c r="Z436"/>
      <c r="AA436"/>
      <c r="AC436"/>
      <c r="AD436"/>
      <c r="AE436"/>
      <c r="AG436"/>
      <c r="AH436"/>
      <c r="AI436"/>
      <c r="AK436"/>
      <c r="AL436"/>
      <c r="AM436"/>
      <c r="AO436"/>
      <c r="AP436"/>
      <c r="AQ436"/>
      <c r="AS436"/>
      <c r="AT436"/>
      <c r="AU436"/>
      <c r="AW436"/>
      <c r="AX436"/>
      <c r="AY436"/>
      <c r="BA436"/>
      <c r="BB436"/>
      <c r="BC436"/>
      <c r="BE436"/>
      <c r="BF436"/>
      <c r="BG436"/>
      <c r="BI436"/>
      <c r="BJ436"/>
      <c r="BK436"/>
      <c r="BM436"/>
      <c r="BN436"/>
      <c r="BO436"/>
    </row>
    <row r="437" spans="1:67">
      <c r="A437"/>
      <c r="B437"/>
      <c r="C437"/>
      <c r="E437"/>
      <c r="F437"/>
      <c r="G437"/>
      <c r="I437"/>
      <c r="J437"/>
      <c r="K437"/>
      <c r="M437"/>
      <c r="N437"/>
      <c r="O437"/>
      <c r="Q437"/>
      <c r="R437"/>
      <c r="S437"/>
      <c r="U437"/>
      <c r="V437"/>
      <c r="W437"/>
      <c r="Y437"/>
      <c r="Z437"/>
      <c r="AA437"/>
      <c r="AC437"/>
      <c r="AD437"/>
      <c r="AE437"/>
      <c r="AG437"/>
      <c r="AH437"/>
      <c r="AI437"/>
      <c r="AK437"/>
      <c r="AL437"/>
      <c r="AM437"/>
      <c r="AO437"/>
      <c r="AP437"/>
      <c r="AQ437"/>
      <c r="AS437"/>
      <c r="AT437"/>
      <c r="AU437"/>
      <c r="AW437"/>
      <c r="AX437"/>
      <c r="AY437"/>
      <c r="BA437"/>
      <c r="BB437"/>
      <c r="BC437"/>
      <c r="BE437"/>
      <c r="BF437"/>
      <c r="BG437"/>
      <c r="BI437"/>
      <c r="BJ437"/>
      <c r="BK437"/>
      <c r="BM437"/>
      <c r="BN437"/>
      <c r="BO437"/>
    </row>
    <row r="438" spans="1:67">
      <c r="A438"/>
      <c r="B438"/>
      <c r="C438"/>
      <c r="E438"/>
      <c r="F438"/>
      <c r="G438"/>
      <c r="I438"/>
      <c r="J438"/>
      <c r="K438"/>
      <c r="M438"/>
      <c r="N438"/>
      <c r="O438"/>
      <c r="Q438"/>
      <c r="R438"/>
      <c r="S438"/>
      <c r="U438"/>
      <c r="V438"/>
      <c r="W438"/>
      <c r="Y438"/>
      <c r="Z438"/>
      <c r="AA438"/>
      <c r="AC438"/>
      <c r="AD438"/>
      <c r="AE438"/>
      <c r="AG438"/>
      <c r="AH438"/>
      <c r="AI438"/>
      <c r="AK438"/>
      <c r="AL438"/>
      <c r="AM438"/>
      <c r="AO438"/>
      <c r="AP438"/>
      <c r="AQ438"/>
      <c r="AS438"/>
      <c r="AT438"/>
      <c r="AU438"/>
      <c r="AW438"/>
      <c r="AX438"/>
      <c r="AY438"/>
      <c r="BA438"/>
      <c r="BB438"/>
      <c r="BC438"/>
      <c r="BE438"/>
      <c r="BF438"/>
      <c r="BG438"/>
      <c r="BI438"/>
      <c r="BJ438"/>
      <c r="BK438"/>
      <c r="BM438"/>
      <c r="BN438"/>
      <c r="BO438"/>
    </row>
    <row r="439" spans="1:67">
      <c r="A439"/>
      <c r="B439"/>
      <c r="C439"/>
      <c r="E439"/>
      <c r="F439"/>
      <c r="G439"/>
      <c r="I439"/>
      <c r="J439"/>
      <c r="K439"/>
      <c r="M439"/>
      <c r="N439"/>
      <c r="O439"/>
      <c r="Q439"/>
      <c r="R439"/>
      <c r="S439"/>
      <c r="U439"/>
      <c r="V439"/>
      <c r="W439"/>
      <c r="Y439"/>
      <c r="Z439"/>
      <c r="AA439"/>
      <c r="AC439"/>
      <c r="AD439"/>
      <c r="AE439"/>
      <c r="AG439"/>
      <c r="AH439"/>
      <c r="AI439"/>
      <c r="AK439"/>
      <c r="AL439"/>
      <c r="AM439"/>
      <c r="AO439"/>
      <c r="AP439"/>
      <c r="AQ439"/>
      <c r="AS439"/>
      <c r="AT439"/>
      <c r="AU439"/>
      <c r="AW439"/>
      <c r="AX439"/>
      <c r="AY439"/>
      <c r="BA439"/>
      <c r="BB439"/>
      <c r="BC439"/>
      <c r="BE439"/>
      <c r="BF439"/>
      <c r="BG439"/>
      <c r="BI439"/>
      <c r="BJ439"/>
      <c r="BK439"/>
      <c r="BM439"/>
      <c r="BN439"/>
      <c r="BO439"/>
    </row>
    <row r="440" spans="1:67">
      <c r="A440"/>
      <c r="B440"/>
      <c r="C440"/>
      <c r="E440"/>
      <c r="F440"/>
      <c r="G440"/>
      <c r="I440"/>
      <c r="J440"/>
      <c r="K440"/>
      <c r="M440"/>
      <c r="N440"/>
      <c r="O440"/>
      <c r="Q440"/>
      <c r="R440"/>
      <c r="S440"/>
      <c r="U440"/>
      <c r="V440"/>
      <c r="W440"/>
      <c r="Y440"/>
      <c r="Z440"/>
      <c r="AA440"/>
      <c r="AC440"/>
      <c r="AD440"/>
      <c r="AE440"/>
      <c r="AG440"/>
      <c r="AH440"/>
      <c r="AI440"/>
      <c r="AK440"/>
      <c r="AL440"/>
      <c r="AM440"/>
      <c r="AO440"/>
      <c r="AP440"/>
      <c r="AQ440"/>
      <c r="AS440"/>
      <c r="AT440"/>
      <c r="AU440"/>
      <c r="AW440"/>
      <c r="AX440"/>
      <c r="AY440"/>
      <c r="BA440"/>
      <c r="BB440"/>
      <c r="BC440"/>
      <c r="BE440"/>
      <c r="BF440"/>
      <c r="BG440"/>
      <c r="BI440"/>
      <c r="BJ440"/>
      <c r="BK440"/>
      <c r="BM440"/>
      <c r="BN440"/>
      <c r="BO440"/>
    </row>
    <row r="441" spans="1:67">
      <c r="A441"/>
      <c r="B441"/>
      <c r="C441"/>
      <c r="E441"/>
      <c r="F441"/>
      <c r="G441"/>
      <c r="I441"/>
      <c r="J441"/>
      <c r="K441"/>
      <c r="M441"/>
      <c r="N441"/>
      <c r="O441"/>
      <c r="Q441"/>
      <c r="R441"/>
      <c r="S441"/>
      <c r="U441"/>
      <c r="V441"/>
      <c r="W441"/>
      <c r="Y441"/>
      <c r="Z441"/>
      <c r="AA441"/>
      <c r="AC441"/>
      <c r="AD441"/>
      <c r="AE441"/>
      <c r="AG441"/>
      <c r="AH441"/>
      <c r="AI441"/>
      <c r="AK441"/>
      <c r="AL441"/>
      <c r="AM441"/>
      <c r="AO441"/>
      <c r="AP441"/>
      <c r="AQ441"/>
      <c r="AS441"/>
      <c r="AT441"/>
      <c r="AU441"/>
      <c r="AW441"/>
      <c r="AX441"/>
      <c r="AY441"/>
      <c r="BA441"/>
      <c r="BB441"/>
      <c r="BC441"/>
      <c r="BE441"/>
      <c r="BF441"/>
      <c r="BG441"/>
      <c r="BI441"/>
      <c r="BJ441"/>
      <c r="BK441"/>
      <c r="BM441"/>
      <c r="BN441"/>
      <c r="BO441"/>
    </row>
    <row r="442" spans="1:67">
      <c r="A442"/>
      <c r="B442"/>
      <c r="C442"/>
      <c r="E442"/>
      <c r="F442"/>
      <c r="G442"/>
      <c r="I442"/>
      <c r="J442"/>
      <c r="K442"/>
      <c r="M442"/>
      <c r="N442"/>
      <c r="O442"/>
      <c r="Q442"/>
      <c r="R442"/>
      <c r="S442"/>
      <c r="U442"/>
      <c r="V442"/>
      <c r="W442"/>
      <c r="Y442"/>
      <c r="Z442"/>
      <c r="AA442"/>
      <c r="AC442"/>
      <c r="AD442"/>
      <c r="AE442"/>
      <c r="AG442"/>
      <c r="AH442"/>
      <c r="AI442"/>
      <c r="AK442"/>
      <c r="AL442"/>
      <c r="AM442"/>
      <c r="AO442"/>
      <c r="AP442"/>
      <c r="AQ442"/>
      <c r="AS442"/>
      <c r="AT442"/>
      <c r="AU442"/>
      <c r="AW442"/>
      <c r="AX442"/>
      <c r="AY442"/>
      <c r="BA442"/>
      <c r="BB442"/>
      <c r="BC442"/>
      <c r="BE442"/>
      <c r="BF442"/>
      <c r="BG442"/>
      <c r="BI442"/>
      <c r="BJ442"/>
      <c r="BK442"/>
      <c r="BM442"/>
      <c r="BN442"/>
      <c r="BO442"/>
    </row>
    <row r="443" spans="1:67">
      <c r="A443"/>
      <c r="B443"/>
      <c r="C443"/>
      <c r="E443"/>
      <c r="F443"/>
      <c r="G443"/>
      <c r="I443"/>
      <c r="J443"/>
      <c r="K443"/>
      <c r="M443"/>
      <c r="N443"/>
      <c r="O443"/>
      <c r="Q443"/>
      <c r="R443"/>
      <c r="S443"/>
      <c r="U443"/>
      <c r="V443"/>
      <c r="W443"/>
      <c r="Y443"/>
      <c r="Z443"/>
      <c r="AA443"/>
      <c r="AC443"/>
      <c r="AD443"/>
      <c r="AE443"/>
      <c r="AG443"/>
      <c r="AH443"/>
      <c r="AI443"/>
      <c r="AK443"/>
      <c r="AL443"/>
      <c r="AM443"/>
      <c r="AO443"/>
      <c r="AP443"/>
      <c r="AQ443"/>
      <c r="AS443"/>
      <c r="AT443"/>
      <c r="AU443"/>
      <c r="AW443"/>
      <c r="AX443"/>
      <c r="AY443"/>
      <c r="BA443"/>
      <c r="BB443"/>
      <c r="BC443"/>
      <c r="BE443"/>
      <c r="BF443"/>
      <c r="BG443"/>
      <c r="BI443"/>
      <c r="BJ443"/>
      <c r="BK443"/>
      <c r="BM443"/>
      <c r="BN443"/>
      <c r="BO443"/>
    </row>
    <row r="444" spans="1:67">
      <c r="A444"/>
      <c r="B444"/>
      <c r="C444"/>
      <c r="E444"/>
      <c r="F444"/>
      <c r="G444"/>
      <c r="I444"/>
      <c r="J444"/>
      <c r="K444"/>
      <c r="M444"/>
      <c r="N444"/>
      <c r="O444"/>
      <c r="Q444"/>
      <c r="R444"/>
      <c r="S444"/>
      <c r="U444"/>
      <c r="V444"/>
      <c r="W444"/>
      <c r="Y444"/>
      <c r="Z444"/>
      <c r="AA444"/>
      <c r="AC444"/>
      <c r="AD444"/>
      <c r="AE444"/>
      <c r="AG444"/>
      <c r="AH444"/>
      <c r="AI444"/>
      <c r="AK444"/>
      <c r="AL444"/>
      <c r="AM444"/>
      <c r="AO444"/>
      <c r="AP444"/>
      <c r="AQ444"/>
      <c r="AS444"/>
      <c r="AT444"/>
      <c r="AU444"/>
      <c r="AW444"/>
      <c r="AX444"/>
      <c r="AY444"/>
      <c r="BA444"/>
      <c r="BB444"/>
      <c r="BC444"/>
      <c r="BE444"/>
      <c r="BF444"/>
      <c r="BG444"/>
      <c r="BI444"/>
      <c r="BJ444"/>
      <c r="BK444"/>
      <c r="BM444"/>
      <c r="BN444"/>
      <c r="BO444"/>
    </row>
    <row r="445" spans="1:67">
      <c r="A445"/>
      <c r="B445"/>
      <c r="C445"/>
      <c r="E445"/>
      <c r="F445"/>
      <c r="G445"/>
      <c r="I445"/>
      <c r="J445"/>
      <c r="K445"/>
      <c r="M445"/>
      <c r="N445"/>
      <c r="O445"/>
      <c r="Q445"/>
      <c r="R445"/>
      <c r="S445"/>
      <c r="U445"/>
      <c r="V445"/>
      <c r="W445"/>
      <c r="Y445"/>
      <c r="Z445"/>
      <c r="AA445"/>
      <c r="AC445"/>
      <c r="AD445"/>
      <c r="AE445"/>
      <c r="AG445"/>
      <c r="AH445"/>
      <c r="AI445"/>
      <c r="AK445"/>
      <c r="AL445"/>
      <c r="AM445"/>
      <c r="AO445"/>
      <c r="AP445"/>
      <c r="AQ445"/>
      <c r="AS445"/>
      <c r="AT445"/>
      <c r="AU445"/>
      <c r="AW445"/>
      <c r="AX445"/>
      <c r="AY445"/>
      <c r="BA445"/>
      <c r="BB445"/>
      <c r="BC445"/>
      <c r="BE445"/>
      <c r="BF445"/>
      <c r="BG445"/>
      <c r="BI445"/>
      <c r="BJ445"/>
      <c r="BK445"/>
      <c r="BM445"/>
      <c r="BN445"/>
      <c r="BO445"/>
    </row>
    <row r="446" spans="1:67">
      <c r="A446"/>
      <c r="B446"/>
      <c r="C446"/>
      <c r="E446"/>
      <c r="F446"/>
      <c r="G446"/>
      <c r="I446"/>
      <c r="J446"/>
      <c r="K446"/>
      <c r="M446"/>
      <c r="N446"/>
      <c r="O446"/>
      <c r="Q446"/>
      <c r="R446"/>
      <c r="S446"/>
      <c r="U446"/>
      <c r="V446"/>
      <c r="W446"/>
      <c r="Y446"/>
      <c r="Z446"/>
      <c r="AA446"/>
      <c r="AC446"/>
      <c r="AD446"/>
      <c r="AE446"/>
      <c r="AG446"/>
      <c r="AH446"/>
      <c r="AI446"/>
      <c r="AK446"/>
      <c r="AL446"/>
      <c r="AM446"/>
      <c r="AO446"/>
      <c r="AP446"/>
      <c r="AQ446"/>
      <c r="AS446"/>
      <c r="AT446"/>
      <c r="AU446"/>
      <c r="AW446"/>
      <c r="AX446"/>
      <c r="AY446"/>
      <c r="BA446"/>
      <c r="BB446"/>
      <c r="BC446"/>
      <c r="BE446"/>
      <c r="BF446"/>
      <c r="BG446"/>
      <c r="BI446"/>
      <c r="BJ446"/>
      <c r="BK446"/>
      <c r="BM446"/>
      <c r="BN446"/>
      <c r="BO446"/>
    </row>
    <row r="447" spans="1:67">
      <c r="A447"/>
      <c r="B447"/>
      <c r="C447"/>
      <c r="E447"/>
      <c r="F447"/>
      <c r="G447"/>
      <c r="I447"/>
      <c r="J447"/>
      <c r="K447"/>
      <c r="M447"/>
      <c r="N447"/>
      <c r="O447"/>
      <c r="Q447"/>
      <c r="R447"/>
      <c r="S447"/>
      <c r="U447"/>
      <c r="V447"/>
      <c r="W447"/>
      <c r="Y447"/>
      <c r="Z447"/>
      <c r="AA447"/>
      <c r="AC447"/>
      <c r="AD447"/>
      <c r="AE447"/>
      <c r="AG447"/>
      <c r="AH447"/>
      <c r="AI447"/>
      <c r="AK447"/>
      <c r="AL447"/>
      <c r="AM447"/>
      <c r="AO447"/>
      <c r="AP447"/>
      <c r="AQ447"/>
      <c r="AS447"/>
      <c r="AT447"/>
      <c r="AU447"/>
      <c r="AW447"/>
      <c r="AX447"/>
      <c r="AY447"/>
      <c r="BA447"/>
      <c r="BB447"/>
      <c r="BC447"/>
      <c r="BE447"/>
      <c r="BF447"/>
      <c r="BG447"/>
      <c r="BI447"/>
      <c r="BJ447"/>
      <c r="BK447"/>
      <c r="BM447"/>
      <c r="BN447"/>
      <c r="BO447"/>
    </row>
    <row r="448" spans="1:67">
      <c r="A448"/>
      <c r="B448"/>
      <c r="C448"/>
      <c r="E448"/>
      <c r="F448"/>
      <c r="G448"/>
      <c r="I448"/>
      <c r="J448"/>
      <c r="K448"/>
      <c r="M448"/>
      <c r="N448"/>
      <c r="O448"/>
      <c r="Q448"/>
      <c r="R448"/>
      <c r="S448"/>
      <c r="U448"/>
      <c r="V448"/>
      <c r="W448"/>
      <c r="Y448"/>
      <c r="Z448"/>
      <c r="AA448"/>
      <c r="AC448"/>
      <c r="AD448"/>
      <c r="AE448"/>
      <c r="AG448"/>
      <c r="AH448"/>
      <c r="AI448"/>
      <c r="AK448"/>
      <c r="AL448"/>
      <c r="AM448"/>
      <c r="AO448"/>
      <c r="AP448"/>
      <c r="AQ448"/>
      <c r="AS448"/>
      <c r="AT448"/>
      <c r="AU448"/>
      <c r="AW448"/>
      <c r="AX448"/>
      <c r="AY448"/>
      <c r="BA448"/>
      <c r="BB448"/>
      <c r="BC448"/>
      <c r="BE448"/>
      <c r="BF448"/>
      <c r="BG448"/>
      <c r="BI448"/>
      <c r="BJ448"/>
      <c r="BK448"/>
      <c r="BM448"/>
      <c r="BN448"/>
      <c r="BO448"/>
    </row>
    <row r="449" spans="1:67">
      <c r="A449"/>
      <c r="B449"/>
      <c r="C449"/>
      <c r="E449"/>
      <c r="F449"/>
      <c r="G449"/>
      <c r="I449"/>
      <c r="J449"/>
      <c r="K449"/>
      <c r="M449"/>
      <c r="N449"/>
      <c r="O449"/>
      <c r="Q449"/>
      <c r="R449"/>
      <c r="S449"/>
      <c r="U449"/>
      <c r="V449"/>
      <c r="W449"/>
      <c r="Y449"/>
      <c r="Z449"/>
      <c r="AA449"/>
      <c r="AC449"/>
      <c r="AD449"/>
      <c r="AE449"/>
      <c r="AG449"/>
      <c r="AH449"/>
      <c r="AI449"/>
      <c r="AK449"/>
      <c r="AL449"/>
      <c r="AM449"/>
      <c r="AO449"/>
      <c r="AP449"/>
      <c r="AQ449"/>
      <c r="AS449"/>
      <c r="AT449"/>
      <c r="AU449"/>
      <c r="AW449"/>
      <c r="AX449"/>
      <c r="AY449"/>
      <c r="BA449"/>
      <c r="BB449"/>
      <c r="BC449"/>
      <c r="BE449"/>
      <c r="BF449"/>
      <c r="BG449"/>
      <c r="BI449"/>
      <c r="BJ449"/>
      <c r="BK449"/>
      <c r="BM449"/>
      <c r="BN449"/>
      <c r="BO449"/>
    </row>
    <row r="450" spans="1:67">
      <c r="A450"/>
      <c r="B450"/>
      <c r="C450"/>
      <c r="E450"/>
      <c r="F450"/>
      <c r="G450"/>
      <c r="I450"/>
      <c r="J450"/>
      <c r="K450"/>
      <c r="M450"/>
      <c r="N450"/>
      <c r="O450"/>
      <c r="Q450"/>
      <c r="R450"/>
      <c r="S450"/>
      <c r="U450"/>
      <c r="V450"/>
      <c r="W450"/>
      <c r="Y450"/>
      <c r="Z450"/>
      <c r="AA450"/>
      <c r="AC450"/>
      <c r="AD450"/>
      <c r="AE450"/>
      <c r="AG450"/>
      <c r="AH450"/>
      <c r="AI450"/>
      <c r="AK450"/>
      <c r="AL450"/>
      <c r="AM450"/>
      <c r="AO450"/>
      <c r="AP450"/>
      <c r="AQ450"/>
      <c r="AS450"/>
      <c r="AT450"/>
      <c r="AU450"/>
      <c r="AW450"/>
      <c r="AX450"/>
      <c r="AY450"/>
      <c r="BA450"/>
      <c r="BB450"/>
      <c r="BC450"/>
      <c r="BE450"/>
      <c r="BF450"/>
      <c r="BG450"/>
      <c r="BI450"/>
      <c r="BJ450"/>
      <c r="BK450"/>
      <c r="BM450"/>
      <c r="BN450"/>
      <c r="BO450"/>
    </row>
    <row r="451" spans="1:67">
      <c r="A451"/>
      <c r="B451"/>
      <c r="C451"/>
      <c r="E451"/>
      <c r="F451"/>
      <c r="G451"/>
      <c r="I451"/>
      <c r="J451"/>
      <c r="K451"/>
      <c r="M451"/>
      <c r="N451"/>
      <c r="O451"/>
      <c r="Q451"/>
      <c r="R451"/>
      <c r="S451"/>
      <c r="U451"/>
      <c r="V451"/>
      <c r="W451"/>
      <c r="Y451"/>
      <c r="Z451"/>
      <c r="AA451"/>
      <c r="AC451"/>
      <c r="AD451"/>
      <c r="AE451"/>
      <c r="AG451"/>
      <c r="AH451"/>
      <c r="AI451"/>
      <c r="AK451"/>
      <c r="AL451"/>
      <c r="AM451"/>
      <c r="AO451"/>
      <c r="AP451"/>
      <c r="AQ451"/>
      <c r="AS451"/>
      <c r="AT451"/>
      <c r="AU451"/>
      <c r="AW451"/>
      <c r="AX451"/>
      <c r="AY451"/>
      <c r="BA451"/>
      <c r="BB451"/>
      <c r="BC451"/>
      <c r="BE451"/>
      <c r="BF451"/>
      <c r="BG451"/>
      <c r="BI451"/>
      <c r="BJ451"/>
      <c r="BK451"/>
      <c r="BM451"/>
      <c r="BN451"/>
      <c r="BO451"/>
    </row>
    <row r="452" spans="1:67">
      <c r="A452"/>
      <c r="B452"/>
      <c r="C452"/>
      <c r="E452"/>
      <c r="F452"/>
      <c r="G452"/>
      <c r="I452"/>
      <c r="J452"/>
      <c r="K452"/>
      <c r="M452"/>
      <c r="N452"/>
      <c r="O452"/>
      <c r="Q452"/>
      <c r="R452"/>
      <c r="S452"/>
      <c r="U452"/>
      <c r="V452"/>
      <c r="W452"/>
      <c r="Y452"/>
      <c r="Z452"/>
      <c r="AA452"/>
      <c r="AC452"/>
      <c r="AD452"/>
      <c r="AE452"/>
      <c r="AG452"/>
      <c r="AH452"/>
      <c r="AI452"/>
      <c r="AK452"/>
      <c r="AL452"/>
      <c r="AM452"/>
      <c r="AO452"/>
      <c r="AP452"/>
      <c r="AQ452"/>
      <c r="AS452"/>
      <c r="AT452"/>
      <c r="AU452"/>
      <c r="AW452"/>
      <c r="AX452"/>
      <c r="AY452"/>
      <c r="BA452"/>
      <c r="BB452"/>
      <c r="BC452"/>
      <c r="BE452"/>
      <c r="BF452"/>
      <c r="BG452"/>
      <c r="BI452"/>
      <c r="BJ452"/>
      <c r="BK452"/>
      <c r="BM452"/>
      <c r="BN452"/>
      <c r="BO452"/>
    </row>
    <row r="453" spans="1:67">
      <c r="A453"/>
      <c r="B453"/>
      <c r="C453"/>
      <c r="E453"/>
      <c r="F453"/>
      <c r="G453"/>
      <c r="I453"/>
      <c r="J453"/>
      <c r="K453"/>
      <c r="M453"/>
      <c r="N453"/>
      <c r="O453"/>
      <c r="Q453"/>
      <c r="R453"/>
      <c r="S453"/>
      <c r="U453"/>
      <c r="V453"/>
      <c r="W453"/>
      <c r="Y453"/>
      <c r="Z453"/>
      <c r="AA453"/>
      <c r="AC453"/>
      <c r="AD453"/>
      <c r="AE453"/>
      <c r="AG453"/>
      <c r="AH453"/>
      <c r="AI453"/>
      <c r="AK453"/>
      <c r="AL453"/>
      <c r="AM453"/>
      <c r="AO453"/>
      <c r="AP453"/>
      <c r="AQ453"/>
      <c r="AS453"/>
      <c r="AT453"/>
      <c r="AU453"/>
      <c r="AW453"/>
      <c r="AX453"/>
      <c r="AY453"/>
      <c r="BA453"/>
      <c r="BB453"/>
      <c r="BC453"/>
      <c r="BE453"/>
      <c r="BF453"/>
      <c r="BG453"/>
      <c r="BI453"/>
      <c r="BJ453"/>
      <c r="BK453"/>
      <c r="BM453"/>
      <c r="BN453"/>
      <c r="BO453"/>
    </row>
    <row r="454" spans="1:67">
      <c r="A454"/>
      <c r="B454"/>
      <c r="C454"/>
      <c r="E454"/>
      <c r="F454"/>
      <c r="G454"/>
      <c r="I454"/>
      <c r="J454"/>
      <c r="K454"/>
      <c r="M454"/>
      <c r="N454"/>
      <c r="O454"/>
      <c r="Q454"/>
      <c r="R454"/>
      <c r="S454"/>
      <c r="U454"/>
      <c r="V454"/>
      <c r="W454"/>
      <c r="Y454"/>
      <c r="Z454"/>
      <c r="AA454"/>
      <c r="AC454"/>
      <c r="AD454"/>
      <c r="AE454"/>
      <c r="AG454"/>
      <c r="AH454"/>
      <c r="AI454"/>
      <c r="AK454"/>
      <c r="AL454"/>
      <c r="AM454"/>
      <c r="AO454"/>
      <c r="AP454"/>
      <c r="AQ454"/>
      <c r="AS454"/>
      <c r="AT454"/>
      <c r="AU454"/>
      <c r="AW454"/>
      <c r="AX454"/>
      <c r="AY454"/>
      <c r="BA454"/>
      <c r="BB454"/>
      <c r="BC454"/>
      <c r="BE454"/>
      <c r="BF454"/>
      <c r="BG454"/>
      <c r="BI454"/>
      <c r="BJ454"/>
      <c r="BK454"/>
      <c r="BM454"/>
      <c r="BN454"/>
      <c r="BO454"/>
    </row>
    <row r="455" spans="1:67">
      <c r="A455"/>
      <c r="B455"/>
      <c r="C455"/>
      <c r="E455"/>
      <c r="F455"/>
      <c r="G455"/>
      <c r="I455"/>
      <c r="J455"/>
      <c r="K455"/>
      <c r="M455"/>
      <c r="N455"/>
      <c r="O455"/>
      <c r="Q455"/>
      <c r="R455"/>
      <c r="S455"/>
      <c r="U455"/>
      <c r="V455"/>
      <c r="W455"/>
      <c r="Y455"/>
      <c r="Z455"/>
      <c r="AA455"/>
      <c r="AC455"/>
      <c r="AD455"/>
      <c r="AE455"/>
      <c r="AG455"/>
      <c r="AH455"/>
      <c r="AI455"/>
      <c r="AK455"/>
      <c r="AL455"/>
      <c r="AM455"/>
      <c r="AO455"/>
      <c r="AP455"/>
      <c r="AQ455"/>
      <c r="AS455"/>
      <c r="AT455"/>
      <c r="AU455"/>
      <c r="AW455"/>
      <c r="AX455"/>
      <c r="AY455"/>
      <c r="BA455"/>
      <c r="BB455"/>
      <c r="BC455"/>
      <c r="BE455"/>
      <c r="BF455"/>
      <c r="BG455"/>
      <c r="BI455"/>
      <c r="BJ455"/>
      <c r="BK455"/>
      <c r="BM455"/>
      <c r="BN455"/>
      <c r="BO455"/>
    </row>
    <row r="456" spans="1:67">
      <c r="A456"/>
      <c r="B456"/>
      <c r="C456"/>
      <c r="E456"/>
      <c r="F456"/>
      <c r="G456"/>
      <c r="I456"/>
      <c r="J456"/>
      <c r="K456"/>
      <c r="M456"/>
      <c r="N456"/>
      <c r="O456"/>
      <c r="Q456"/>
      <c r="R456"/>
      <c r="S456"/>
      <c r="U456"/>
      <c r="V456"/>
      <c r="W456"/>
      <c r="Y456"/>
      <c r="Z456"/>
      <c r="AA456"/>
      <c r="AC456"/>
      <c r="AD456"/>
      <c r="AE456"/>
      <c r="AG456"/>
      <c r="AH456"/>
      <c r="AI456"/>
      <c r="AK456"/>
      <c r="AL456"/>
      <c r="AM456"/>
      <c r="AO456"/>
      <c r="AP456"/>
      <c r="AQ456"/>
      <c r="AS456"/>
      <c r="AT456"/>
      <c r="AU456"/>
      <c r="AW456"/>
      <c r="AX456"/>
      <c r="AY456"/>
      <c r="BA456"/>
      <c r="BB456"/>
      <c r="BC456"/>
      <c r="BE456"/>
      <c r="BF456"/>
      <c r="BG456"/>
      <c r="BI456"/>
      <c r="BJ456"/>
      <c r="BK456"/>
      <c r="BM456"/>
      <c r="BN456"/>
      <c r="BO456"/>
    </row>
    <row r="457" spans="1:67">
      <c r="A457"/>
      <c r="B457"/>
      <c r="C457"/>
      <c r="E457"/>
      <c r="F457"/>
      <c r="G457"/>
      <c r="I457"/>
      <c r="J457"/>
      <c r="K457"/>
      <c r="M457"/>
      <c r="N457"/>
      <c r="O457"/>
      <c r="Q457"/>
      <c r="R457"/>
      <c r="S457"/>
      <c r="U457"/>
      <c r="V457"/>
      <c r="W457"/>
      <c r="Y457"/>
      <c r="Z457"/>
      <c r="AA457"/>
      <c r="AC457"/>
      <c r="AD457"/>
      <c r="AE457"/>
      <c r="AG457"/>
      <c r="AH457"/>
      <c r="AI457"/>
      <c r="AK457"/>
      <c r="AL457"/>
      <c r="AM457"/>
      <c r="AO457"/>
      <c r="AP457"/>
      <c r="AQ457"/>
      <c r="AS457"/>
      <c r="AT457"/>
      <c r="AU457"/>
      <c r="AW457"/>
      <c r="AX457"/>
      <c r="AY457"/>
      <c r="BA457"/>
      <c r="BB457"/>
      <c r="BC457"/>
      <c r="BE457"/>
      <c r="BF457"/>
      <c r="BG457"/>
      <c r="BI457"/>
      <c r="BJ457"/>
      <c r="BK457"/>
      <c r="BM457"/>
      <c r="BN457"/>
      <c r="BO457"/>
    </row>
    <row r="458" spans="1:67">
      <c r="A458"/>
      <c r="B458"/>
      <c r="C458"/>
      <c r="E458"/>
      <c r="F458"/>
      <c r="G458"/>
      <c r="I458"/>
      <c r="J458"/>
      <c r="K458"/>
      <c r="M458"/>
      <c r="N458"/>
      <c r="O458"/>
      <c r="Q458"/>
      <c r="R458"/>
      <c r="S458"/>
      <c r="U458"/>
      <c r="V458"/>
      <c r="W458"/>
      <c r="Y458"/>
      <c r="Z458"/>
      <c r="AA458"/>
      <c r="AC458"/>
      <c r="AD458"/>
      <c r="AE458"/>
      <c r="AG458"/>
      <c r="AH458"/>
      <c r="AI458"/>
      <c r="AK458"/>
      <c r="AL458"/>
      <c r="AM458"/>
      <c r="AO458"/>
      <c r="AP458"/>
      <c r="AQ458"/>
      <c r="AS458"/>
      <c r="AT458"/>
      <c r="AU458"/>
      <c r="AW458"/>
      <c r="AX458"/>
      <c r="AY458"/>
      <c r="BA458"/>
      <c r="BB458"/>
      <c r="BC458"/>
      <c r="BE458"/>
      <c r="BF458"/>
      <c r="BG458"/>
      <c r="BI458"/>
      <c r="BJ458"/>
      <c r="BK458"/>
      <c r="BM458"/>
      <c r="BN458"/>
      <c r="BO458"/>
    </row>
    <row r="459" spans="1:67">
      <c r="A459"/>
      <c r="B459"/>
      <c r="C459"/>
      <c r="E459"/>
      <c r="F459"/>
      <c r="G459"/>
      <c r="I459"/>
      <c r="J459"/>
      <c r="K459"/>
      <c r="M459"/>
      <c r="N459"/>
      <c r="O459"/>
      <c r="Q459"/>
      <c r="R459"/>
      <c r="S459"/>
      <c r="U459"/>
      <c r="V459"/>
      <c r="W459"/>
      <c r="Y459"/>
      <c r="Z459"/>
      <c r="AA459"/>
      <c r="AC459"/>
      <c r="AD459"/>
      <c r="AE459"/>
      <c r="AG459"/>
      <c r="AH459"/>
      <c r="AI459"/>
      <c r="AK459"/>
      <c r="AL459"/>
      <c r="AM459"/>
      <c r="AO459"/>
      <c r="AP459"/>
      <c r="AQ459"/>
      <c r="AS459"/>
      <c r="AT459"/>
      <c r="AU459"/>
      <c r="AW459"/>
      <c r="AX459"/>
      <c r="AY459"/>
      <c r="BA459"/>
      <c r="BB459"/>
      <c r="BC459"/>
      <c r="BE459"/>
      <c r="BF459"/>
      <c r="BG459"/>
      <c r="BI459"/>
      <c r="BJ459"/>
      <c r="BK459"/>
      <c r="BM459"/>
      <c r="BN459"/>
      <c r="BO459"/>
    </row>
    <row r="460" spans="1:67">
      <c r="A460"/>
      <c r="B460"/>
      <c r="C460"/>
      <c r="E460"/>
      <c r="F460"/>
      <c r="G460"/>
      <c r="I460"/>
      <c r="J460"/>
      <c r="K460"/>
      <c r="M460"/>
      <c r="N460"/>
      <c r="O460"/>
      <c r="Q460"/>
      <c r="R460"/>
      <c r="S460"/>
      <c r="U460"/>
      <c r="V460"/>
      <c r="W460"/>
      <c r="Y460"/>
      <c r="Z460"/>
      <c r="AA460"/>
      <c r="AC460"/>
      <c r="AD460"/>
      <c r="AE460"/>
      <c r="AG460"/>
      <c r="AH460"/>
      <c r="AI460"/>
      <c r="AK460"/>
      <c r="AL460"/>
      <c r="AM460"/>
      <c r="AO460"/>
      <c r="AP460"/>
      <c r="AQ460"/>
      <c r="AS460"/>
      <c r="AT460"/>
      <c r="AU460"/>
      <c r="AW460"/>
      <c r="AX460"/>
      <c r="AY460"/>
      <c r="BA460"/>
      <c r="BB460"/>
      <c r="BC460"/>
      <c r="BE460"/>
      <c r="BF460"/>
      <c r="BG460"/>
      <c r="BI460"/>
      <c r="BJ460"/>
      <c r="BK460"/>
      <c r="BM460"/>
      <c r="BN460"/>
      <c r="BO460"/>
    </row>
    <row r="461" spans="1:67">
      <c r="A461"/>
      <c r="B461"/>
      <c r="C461"/>
      <c r="E461"/>
      <c r="F461"/>
      <c r="G461"/>
      <c r="I461"/>
      <c r="J461"/>
      <c r="K461"/>
      <c r="M461"/>
      <c r="N461"/>
      <c r="O461"/>
      <c r="Q461"/>
      <c r="R461"/>
      <c r="S461"/>
      <c r="U461"/>
      <c r="V461"/>
      <c r="W461"/>
      <c r="Y461"/>
      <c r="Z461"/>
      <c r="AA461"/>
      <c r="AC461"/>
      <c r="AD461"/>
      <c r="AE461"/>
      <c r="AG461"/>
      <c r="AH461"/>
      <c r="AI461"/>
      <c r="AK461"/>
      <c r="AL461"/>
      <c r="AM461"/>
      <c r="AO461"/>
      <c r="AP461"/>
      <c r="AQ461"/>
      <c r="AS461"/>
      <c r="AT461"/>
      <c r="AU461"/>
      <c r="AW461"/>
      <c r="AX461"/>
      <c r="AY461"/>
      <c r="BA461"/>
      <c r="BB461"/>
      <c r="BC461"/>
      <c r="BE461"/>
      <c r="BF461"/>
      <c r="BG461"/>
      <c r="BI461"/>
      <c r="BJ461"/>
      <c r="BK461"/>
      <c r="BM461"/>
      <c r="BN461"/>
      <c r="BO461"/>
    </row>
    <row r="462" spans="1:67">
      <c r="A462"/>
      <c r="B462"/>
      <c r="C462"/>
      <c r="E462"/>
      <c r="F462"/>
      <c r="G462"/>
      <c r="I462"/>
      <c r="J462"/>
      <c r="K462"/>
      <c r="M462"/>
      <c r="N462"/>
      <c r="O462"/>
      <c r="Q462"/>
      <c r="R462"/>
      <c r="S462"/>
      <c r="U462"/>
      <c r="V462"/>
      <c r="W462"/>
      <c r="Y462"/>
      <c r="Z462"/>
      <c r="AA462"/>
      <c r="AC462"/>
      <c r="AD462"/>
      <c r="AE462"/>
      <c r="AG462"/>
      <c r="AH462"/>
      <c r="AI462"/>
      <c r="AK462"/>
      <c r="AL462"/>
      <c r="AM462"/>
      <c r="AO462"/>
      <c r="AP462"/>
      <c r="AQ462"/>
      <c r="AS462"/>
      <c r="AT462"/>
      <c r="AU462"/>
      <c r="AW462"/>
      <c r="AX462"/>
      <c r="AY462"/>
      <c r="BA462"/>
      <c r="BB462"/>
      <c r="BC462"/>
      <c r="BE462"/>
      <c r="BF462"/>
      <c r="BG462"/>
      <c r="BI462"/>
      <c r="BJ462"/>
      <c r="BK462"/>
      <c r="BM462"/>
      <c r="BN462"/>
      <c r="BO462"/>
    </row>
    <row r="463" spans="1:67">
      <c r="A463"/>
      <c r="B463"/>
      <c r="C463"/>
      <c r="E463"/>
      <c r="F463"/>
      <c r="G463"/>
      <c r="I463"/>
      <c r="J463"/>
      <c r="K463"/>
      <c r="M463"/>
      <c r="N463"/>
      <c r="O463"/>
      <c r="Q463"/>
      <c r="R463"/>
      <c r="S463"/>
      <c r="U463"/>
      <c r="V463"/>
      <c r="W463"/>
      <c r="Y463"/>
      <c r="Z463"/>
      <c r="AA463"/>
      <c r="AC463"/>
      <c r="AD463"/>
      <c r="AE463"/>
      <c r="AG463"/>
      <c r="AH463"/>
      <c r="AI463"/>
      <c r="AK463"/>
      <c r="AL463"/>
      <c r="AM463"/>
      <c r="AO463"/>
      <c r="AP463"/>
      <c r="AQ463"/>
      <c r="AS463"/>
      <c r="AT463"/>
      <c r="AU463"/>
      <c r="AW463"/>
      <c r="AX463"/>
      <c r="AY463"/>
      <c r="BA463"/>
      <c r="BB463"/>
      <c r="BC463"/>
      <c r="BE463"/>
      <c r="BF463"/>
      <c r="BG463"/>
      <c r="BI463"/>
      <c r="BJ463"/>
      <c r="BK463"/>
      <c r="BM463"/>
      <c r="BN463"/>
      <c r="BO463"/>
    </row>
    <row r="464" spans="1:67">
      <c r="A464"/>
      <c r="B464"/>
      <c r="C464"/>
      <c r="E464"/>
      <c r="F464"/>
      <c r="G464"/>
      <c r="I464"/>
      <c r="J464"/>
      <c r="K464"/>
      <c r="M464"/>
      <c r="N464"/>
      <c r="O464"/>
      <c r="Q464"/>
      <c r="R464"/>
      <c r="S464"/>
      <c r="U464"/>
      <c r="V464"/>
      <c r="W464"/>
      <c r="Y464"/>
      <c r="Z464"/>
      <c r="AA464"/>
      <c r="AC464"/>
      <c r="AD464"/>
      <c r="AE464"/>
      <c r="AG464"/>
      <c r="AH464"/>
      <c r="AI464"/>
      <c r="AK464"/>
      <c r="AL464"/>
      <c r="AM464"/>
      <c r="AO464"/>
      <c r="AP464"/>
      <c r="AQ464"/>
      <c r="AS464"/>
      <c r="AT464"/>
      <c r="AU464"/>
      <c r="AW464"/>
      <c r="AX464"/>
      <c r="AY464"/>
      <c r="BA464"/>
      <c r="BB464"/>
      <c r="BC464"/>
      <c r="BE464"/>
      <c r="BF464"/>
      <c r="BG464"/>
      <c r="BI464"/>
      <c r="BJ464"/>
      <c r="BK464"/>
      <c r="BM464"/>
      <c r="BN464"/>
      <c r="BO464"/>
    </row>
    <row r="465" spans="1:67">
      <c r="A465"/>
      <c r="B465"/>
      <c r="C465"/>
      <c r="E465"/>
      <c r="F465"/>
      <c r="G465"/>
      <c r="I465"/>
      <c r="J465"/>
      <c r="K465"/>
      <c r="M465"/>
      <c r="N465"/>
      <c r="O465"/>
      <c r="Q465"/>
      <c r="R465"/>
      <c r="S465"/>
      <c r="U465"/>
      <c r="V465"/>
      <c r="W465"/>
      <c r="Y465"/>
      <c r="Z465"/>
      <c r="AA465"/>
      <c r="AC465"/>
      <c r="AD465"/>
      <c r="AE465"/>
      <c r="AG465"/>
      <c r="AH465"/>
      <c r="AI465"/>
      <c r="AK465"/>
      <c r="AL465"/>
      <c r="AM465"/>
      <c r="AO465"/>
      <c r="AP465"/>
      <c r="AQ465"/>
      <c r="AS465"/>
      <c r="AT465"/>
      <c r="AU465"/>
      <c r="AW465"/>
      <c r="AX465"/>
      <c r="AY465"/>
      <c r="BA465"/>
      <c r="BB465"/>
      <c r="BC465"/>
      <c r="BE465"/>
      <c r="BF465"/>
      <c r="BG465"/>
      <c r="BI465"/>
      <c r="BJ465"/>
      <c r="BK465"/>
      <c r="BM465"/>
      <c r="BN465"/>
      <c r="BO465"/>
    </row>
    <row r="466" spans="1:67">
      <c r="A466"/>
      <c r="B466"/>
      <c r="C466"/>
      <c r="E466"/>
      <c r="F466"/>
      <c r="G466"/>
      <c r="I466"/>
      <c r="J466"/>
      <c r="K466"/>
      <c r="M466"/>
      <c r="N466"/>
      <c r="O466"/>
      <c r="Q466"/>
      <c r="R466"/>
      <c r="S466"/>
      <c r="U466"/>
      <c r="V466"/>
      <c r="W466"/>
      <c r="Y466"/>
      <c r="Z466"/>
      <c r="AA466"/>
      <c r="AC466"/>
      <c r="AD466"/>
      <c r="AE466"/>
      <c r="AG466"/>
      <c r="AH466"/>
      <c r="AI466"/>
      <c r="AK466"/>
      <c r="AL466"/>
      <c r="AM466"/>
      <c r="AO466"/>
      <c r="AP466"/>
      <c r="AQ466"/>
      <c r="AS466"/>
      <c r="AT466"/>
      <c r="AU466"/>
      <c r="AW466"/>
      <c r="AX466"/>
      <c r="AY466"/>
      <c r="BA466"/>
      <c r="BB466"/>
      <c r="BC466"/>
      <c r="BE466"/>
      <c r="BF466"/>
      <c r="BG466"/>
      <c r="BI466"/>
      <c r="BJ466"/>
      <c r="BK466"/>
      <c r="BM466"/>
      <c r="BN466"/>
      <c r="BO466"/>
    </row>
    <row r="467" spans="1:67">
      <c r="A467"/>
      <c r="B467"/>
      <c r="C467"/>
      <c r="E467"/>
      <c r="F467"/>
      <c r="G467"/>
      <c r="I467"/>
      <c r="J467"/>
      <c r="K467"/>
      <c r="M467"/>
      <c r="N467"/>
      <c r="O467"/>
      <c r="Q467"/>
      <c r="R467"/>
      <c r="S467"/>
      <c r="U467"/>
      <c r="V467"/>
      <c r="W467"/>
      <c r="Y467"/>
      <c r="Z467"/>
      <c r="AA467"/>
      <c r="AC467"/>
      <c r="AD467"/>
      <c r="AE467"/>
      <c r="AG467"/>
      <c r="AH467"/>
      <c r="AI467"/>
      <c r="AK467"/>
      <c r="AL467"/>
      <c r="AM467"/>
      <c r="AO467"/>
      <c r="AP467"/>
      <c r="AQ467"/>
      <c r="AS467"/>
      <c r="AT467"/>
      <c r="AU467"/>
      <c r="AW467"/>
      <c r="AX467"/>
      <c r="AY467"/>
      <c r="BA467"/>
      <c r="BB467"/>
      <c r="BC467"/>
      <c r="BE467"/>
      <c r="BF467"/>
      <c r="BG467"/>
      <c r="BI467"/>
      <c r="BJ467"/>
      <c r="BK467"/>
      <c r="BM467"/>
      <c r="BN467"/>
      <c r="BO467"/>
    </row>
    <row r="468" spans="1:67">
      <c r="A468"/>
      <c r="B468"/>
      <c r="C468"/>
      <c r="E468"/>
      <c r="F468"/>
      <c r="G468"/>
      <c r="I468"/>
      <c r="J468"/>
      <c r="K468"/>
      <c r="M468"/>
      <c r="N468"/>
      <c r="O468"/>
      <c r="Q468"/>
      <c r="R468"/>
      <c r="S468"/>
      <c r="U468"/>
      <c r="V468"/>
      <c r="W468"/>
      <c r="Y468"/>
      <c r="Z468"/>
      <c r="AA468"/>
      <c r="AC468"/>
      <c r="AD468"/>
      <c r="AE468"/>
      <c r="AG468"/>
      <c r="AH468"/>
      <c r="AI468"/>
      <c r="AK468"/>
      <c r="AL468"/>
      <c r="AM468"/>
      <c r="AO468"/>
      <c r="AP468"/>
      <c r="AQ468"/>
      <c r="AS468"/>
      <c r="AT468"/>
      <c r="AU468"/>
      <c r="AW468"/>
      <c r="AX468"/>
      <c r="AY468"/>
      <c r="BA468"/>
      <c r="BB468"/>
      <c r="BC468"/>
      <c r="BE468"/>
      <c r="BF468"/>
      <c r="BG468"/>
      <c r="BI468"/>
      <c r="BJ468"/>
      <c r="BK468"/>
      <c r="BM468"/>
      <c r="BN468"/>
      <c r="BO468"/>
    </row>
    <row r="469" spans="1:67">
      <c r="A469"/>
      <c r="B469"/>
      <c r="C469"/>
      <c r="E469"/>
      <c r="F469"/>
      <c r="G469"/>
      <c r="I469"/>
      <c r="J469"/>
      <c r="K469"/>
      <c r="M469"/>
      <c r="N469"/>
      <c r="O469"/>
      <c r="Q469"/>
      <c r="R469"/>
      <c r="S469"/>
      <c r="U469"/>
      <c r="V469"/>
      <c r="W469"/>
      <c r="Y469"/>
      <c r="Z469"/>
      <c r="AA469"/>
      <c r="AC469"/>
      <c r="AD469"/>
      <c r="AE469"/>
      <c r="AG469"/>
      <c r="AH469"/>
      <c r="AI469"/>
      <c r="AK469"/>
      <c r="AL469"/>
      <c r="AM469"/>
      <c r="AO469"/>
      <c r="AP469"/>
      <c r="AQ469"/>
      <c r="AS469"/>
      <c r="AT469"/>
      <c r="AU469"/>
      <c r="AW469"/>
      <c r="AX469"/>
      <c r="AY469"/>
      <c r="BA469"/>
      <c r="BB469"/>
      <c r="BC469"/>
      <c r="BE469"/>
      <c r="BF469"/>
      <c r="BG469"/>
      <c r="BI469"/>
      <c r="BJ469"/>
      <c r="BK469"/>
      <c r="BM469"/>
      <c r="BN469"/>
      <c r="BO469"/>
    </row>
    <row r="470" spans="1:67">
      <c r="A470"/>
      <c r="B470"/>
      <c r="C470"/>
      <c r="E470"/>
      <c r="F470"/>
      <c r="G470"/>
      <c r="I470"/>
      <c r="J470"/>
      <c r="K470"/>
      <c r="M470"/>
      <c r="N470"/>
      <c r="O470"/>
      <c r="Q470"/>
      <c r="R470"/>
      <c r="S470"/>
      <c r="U470"/>
      <c r="V470"/>
      <c r="W470"/>
      <c r="Y470"/>
      <c r="Z470"/>
      <c r="AA470"/>
      <c r="AC470"/>
      <c r="AD470"/>
      <c r="AE470"/>
      <c r="AG470"/>
      <c r="AH470"/>
      <c r="AI470"/>
      <c r="AK470"/>
      <c r="AL470"/>
      <c r="AM470"/>
      <c r="AO470"/>
      <c r="AP470"/>
      <c r="AQ470"/>
      <c r="AS470"/>
      <c r="AT470"/>
      <c r="AU470"/>
      <c r="AW470"/>
      <c r="AX470"/>
      <c r="AY470"/>
      <c r="BA470"/>
      <c r="BB470"/>
      <c r="BC470"/>
      <c r="BE470"/>
      <c r="BF470"/>
      <c r="BG470"/>
      <c r="BI470"/>
      <c r="BJ470"/>
      <c r="BK470"/>
      <c r="BM470"/>
      <c r="BN470"/>
      <c r="BO470"/>
    </row>
    <row r="471" spans="1:67">
      <c r="A471"/>
      <c r="B471"/>
      <c r="C471"/>
      <c r="E471"/>
      <c r="F471"/>
      <c r="G471"/>
      <c r="I471"/>
      <c r="J471"/>
      <c r="K471"/>
      <c r="M471"/>
      <c r="N471"/>
      <c r="O471"/>
      <c r="Q471"/>
      <c r="R471"/>
      <c r="S471"/>
      <c r="U471"/>
      <c r="V471"/>
      <c r="W471"/>
      <c r="Y471"/>
      <c r="Z471"/>
      <c r="AA471"/>
      <c r="AC471"/>
      <c r="AD471"/>
      <c r="AE471"/>
      <c r="AG471"/>
      <c r="AH471"/>
      <c r="AI471"/>
      <c r="AK471"/>
      <c r="AL471"/>
      <c r="AM471"/>
      <c r="AO471"/>
      <c r="AP471"/>
      <c r="AQ471"/>
      <c r="AS471"/>
      <c r="AT471"/>
      <c r="AU471"/>
      <c r="AW471"/>
      <c r="AX471"/>
      <c r="AY471"/>
      <c r="BA471"/>
      <c r="BB471"/>
      <c r="BC471"/>
      <c r="BE471"/>
      <c r="BF471"/>
      <c r="BG471"/>
      <c r="BI471"/>
      <c r="BJ471"/>
      <c r="BK471"/>
      <c r="BM471"/>
      <c r="BN471"/>
      <c r="BO471"/>
    </row>
    <row r="472" spans="1:67">
      <c r="A472"/>
      <c r="B472"/>
      <c r="C472"/>
      <c r="E472"/>
      <c r="F472"/>
      <c r="G472"/>
      <c r="I472"/>
      <c r="J472"/>
      <c r="K472"/>
      <c r="M472"/>
      <c r="N472"/>
      <c r="O472"/>
      <c r="Q472"/>
      <c r="R472"/>
      <c r="S472"/>
      <c r="U472"/>
      <c r="V472"/>
      <c r="W472"/>
      <c r="Y472"/>
      <c r="Z472"/>
      <c r="AA472"/>
      <c r="AC472"/>
      <c r="AD472"/>
      <c r="AE472"/>
      <c r="AG472"/>
      <c r="AH472"/>
      <c r="AI472"/>
      <c r="AK472"/>
      <c r="AL472"/>
      <c r="AM472"/>
      <c r="AO472"/>
      <c r="AP472"/>
      <c r="AQ472"/>
      <c r="AS472"/>
      <c r="AT472"/>
      <c r="AU472"/>
      <c r="AW472"/>
      <c r="AX472"/>
      <c r="AY472"/>
      <c r="BA472"/>
      <c r="BB472"/>
      <c r="BC472"/>
      <c r="BE472"/>
      <c r="BF472"/>
      <c r="BG472"/>
      <c r="BI472"/>
      <c r="BJ472"/>
      <c r="BK472"/>
      <c r="BM472"/>
      <c r="BN472"/>
      <c r="BO472"/>
    </row>
    <row r="473" spans="1:67">
      <c r="A473"/>
      <c r="B473"/>
      <c r="C473"/>
      <c r="E473"/>
      <c r="F473"/>
      <c r="G473"/>
      <c r="I473"/>
      <c r="J473"/>
      <c r="K473"/>
      <c r="M473"/>
      <c r="N473"/>
      <c r="O473"/>
      <c r="Q473"/>
      <c r="R473"/>
      <c r="S473"/>
      <c r="U473"/>
      <c r="V473"/>
      <c r="W473"/>
      <c r="Y473"/>
      <c r="Z473"/>
      <c r="AA473"/>
      <c r="AC473"/>
      <c r="AD473"/>
      <c r="AE473"/>
      <c r="AG473"/>
      <c r="AH473"/>
      <c r="AI473"/>
      <c r="AK473"/>
      <c r="AL473"/>
      <c r="AM473"/>
      <c r="AO473"/>
      <c r="AP473"/>
      <c r="AQ473"/>
      <c r="AS473"/>
      <c r="AT473"/>
      <c r="AU473"/>
      <c r="AW473"/>
      <c r="AX473"/>
      <c r="AY473"/>
      <c r="BA473"/>
      <c r="BB473"/>
      <c r="BC473"/>
      <c r="BE473"/>
      <c r="BF473"/>
      <c r="BG473"/>
      <c r="BI473"/>
      <c r="BJ473"/>
      <c r="BK473"/>
      <c r="BM473"/>
      <c r="BN473"/>
      <c r="BO473"/>
    </row>
    <row r="474" spans="1:67">
      <c r="A474"/>
      <c r="B474"/>
      <c r="C474"/>
      <c r="E474"/>
      <c r="F474"/>
      <c r="G474"/>
      <c r="I474"/>
      <c r="J474"/>
      <c r="K474"/>
      <c r="M474"/>
      <c r="N474"/>
      <c r="O474"/>
      <c r="Q474"/>
      <c r="R474"/>
      <c r="S474"/>
      <c r="U474"/>
      <c r="V474"/>
      <c r="W474"/>
      <c r="Y474"/>
      <c r="Z474"/>
      <c r="AA474"/>
      <c r="AC474"/>
      <c r="AD474"/>
      <c r="AE474"/>
      <c r="AG474"/>
      <c r="AH474"/>
      <c r="AI474"/>
      <c r="AK474"/>
      <c r="AL474"/>
      <c r="AM474"/>
      <c r="AO474"/>
      <c r="AP474"/>
      <c r="AQ474"/>
      <c r="AS474"/>
      <c r="AT474"/>
      <c r="AU474"/>
      <c r="AW474"/>
      <c r="AX474"/>
      <c r="AY474"/>
      <c r="BA474"/>
      <c r="BB474"/>
      <c r="BC474"/>
      <c r="BE474"/>
      <c r="BF474"/>
      <c r="BG474"/>
      <c r="BI474"/>
      <c r="BJ474"/>
      <c r="BK474"/>
      <c r="BM474"/>
      <c r="BN474"/>
      <c r="BO474"/>
    </row>
    <row r="475" spans="1:67">
      <c r="A475"/>
      <c r="B475"/>
      <c r="C475"/>
      <c r="E475"/>
      <c r="F475"/>
      <c r="G475"/>
      <c r="I475"/>
      <c r="J475"/>
      <c r="K475"/>
      <c r="M475"/>
      <c r="N475"/>
      <c r="O475"/>
      <c r="Q475"/>
      <c r="R475"/>
      <c r="S475"/>
      <c r="U475"/>
      <c r="V475"/>
      <c r="W475"/>
      <c r="Y475"/>
      <c r="Z475"/>
      <c r="AA475"/>
      <c r="AC475"/>
      <c r="AD475"/>
      <c r="AE475"/>
      <c r="AG475"/>
      <c r="AH475"/>
      <c r="AI475"/>
      <c r="AK475"/>
      <c r="AL475"/>
      <c r="AM475"/>
      <c r="AO475"/>
      <c r="AP475"/>
      <c r="AQ475"/>
      <c r="AS475"/>
      <c r="AT475"/>
      <c r="AU475"/>
      <c r="AW475"/>
      <c r="AX475"/>
      <c r="AY475"/>
      <c r="BA475"/>
      <c r="BB475"/>
      <c r="BC475"/>
      <c r="BE475"/>
      <c r="BF475"/>
      <c r="BG475"/>
      <c r="BI475"/>
      <c r="BJ475"/>
      <c r="BK475"/>
      <c r="BM475"/>
      <c r="BN475"/>
      <c r="BO475"/>
    </row>
    <row r="476" spans="1:67">
      <c r="A476"/>
      <c r="B476"/>
      <c r="C476"/>
      <c r="E476"/>
      <c r="F476"/>
      <c r="G476"/>
      <c r="I476"/>
      <c r="J476"/>
      <c r="K476"/>
      <c r="M476"/>
      <c r="N476"/>
      <c r="O476"/>
      <c r="Q476"/>
      <c r="R476"/>
      <c r="S476"/>
      <c r="U476"/>
      <c r="V476"/>
      <c r="W476"/>
      <c r="Y476"/>
      <c r="Z476"/>
      <c r="AA476"/>
      <c r="AC476"/>
      <c r="AD476"/>
      <c r="AE476"/>
      <c r="AG476"/>
      <c r="AH476"/>
      <c r="AI476"/>
      <c r="AK476"/>
      <c r="AL476"/>
      <c r="AM476"/>
      <c r="AO476"/>
      <c r="AP476"/>
      <c r="AQ476"/>
      <c r="AS476"/>
      <c r="AT476"/>
      <c r="AU476"/>
      <c r="AW476"/>
      <c r="AX476"/>
      <c r="AY476"/>
      <c r="BA476"/>
      <c r="BB476"/>
      <c r="BC476"/>
      <c r="BE476"/>
      <c r="BF476"/>
      <c r="BG476"/>
      <c r="BI476"/>
      <c r="BJ476"/>
      <c r="BK476"/>
      <c r="BM476"/>
      <c r="BN476"/>
      <c r="BO476"/>
    </row>
    <row r="477" spans="1:67">
      <c r="A477"/>
      <c r="B477"/>
      <c r="C477"/>
      <c r="E477"/>
      <c r="F477"/>
      <c r="G477"/>
      <c r="I477"/>
      <c r="J477"/>
      <c r="K477"/>
      <c r="M477"/>
      <c r="N477"/>
      <c r="O477"/>
      <c r="Q477"/>
      <c r="R477"/>
      <c r="S477"/>
      <c r="U477"/>
      <c r="V477"/>
      <c r="W477"/>
      <c r="Y477"/>
      <c r="Z477"/>
      <c r="AA477"/>
      <c r="AC477"/>
      <c r="AD477"/>
      <c r="AE477"/>
      <c r="AG477"/>
      <c r="AH477"/>
      <c r="AI477"/>
      <c r="AK477"/>
      <c r="AL477"/>
      <c r="AM477"/>
      <c r="AO477"/>
      <c r="AP477"/>
      <c r="AQ477"/>
      <c r="AS477"/>
      <c r="AT477"/>
      <c r="AU477"/>
      <c r="AW477"/>
      <c r="AX477"/>
      <c r="AY477"/>
      <c r="BA477"/>
      <c r="BB477"/>
      <c r="BC477"/>
      <c r="BE477"/>
      <c r="BF477"/>
      <c r="BG477"/>
      <c r="BI477"/>
      <c r="BJ477"/>
      <c r="BK477"/>
      <c r="BM477"/>
      <c r="BN477"/>
      <c r="BO477"/>
    </row>
    <row r="478" spans="1:67">
      <c r="A478"/>
      <c r="B478"/>
      <c r="C478"/>
      <c r="E478"/>
      <c r="F478"/>
      <c r="G478"/>
      <c r="I478"/>
      <c r="J478"/>
      <c r="K478"/>
      <c r="M478"/>
      <c r="N478"/>
      <c r="O478"/>
      <c r="Q478"/>
      <c r="R478"/>
      <c r="S478"/>
      <c r="U478"/>
      <c r="V478"/>
      <c r="W478"/>
      <c r="Y478"/>
      <c r="Z478"/>
      <c r="AA478"/>
      <c r="AC478"/>
      <c r="AD478"/>
      <c r="AE478"/>
      <c r="AG478"/>
      <c r="AH478"/>
      <c r="AI478"/>
      <c r="AK478"/>
      <c r="AL478"/>
      <c r="AM478"/>
      <c r="AO478"/>
      <c r="AP478"/>
      <c r="AQ478"/>
      <c r="AS478"/>
      <c r="AT478"/>
      <c r="AU478"/>
      <c r="AW478"/>
      <c r="AX478"/>
      <c r="AY478"/>
      <c r="BA478"/>
      <c r="BB478"/>
      <c r="BC478"/>
      <c r="BE478"/>
      <c r="BF478"/>
      <c r="BG478"/>
      <c r="BI478"/>
      <c r="BJ478"/>
      <c r="BK478"/>
      <c r="BM478"/>
      <c r="BN478"/>
      <c r="BO478"/>
    </row>
    <row r="479" spans="1:67">
      <c r="A479"/>
      <c r="B479"/>
      <c r="C479"/>
      <c r="E479"/>
      <c r="F479"/>
      <c r="G479"/>
      <c r="I479"/>
      <c r="J479"/>
      <c r="K479"/>
      <c r="M479"/>
      <c r="N479"/>
      <c r="O479"/>
      <c r="Q479"/>
      <c r="R479"/>
      <c r="S479"/>
      <c r="U479"/>
      <c r="V479"/>
      <c r="W479"/>
      <c r="Y479"/>
      <c r="Z479"/>
      <c r="AA479"/>
      <c r="AC479"/>
      <c r="AD479"/>
      <c r="AE479"/>
      <c r="AG479"/>
      <c r="AH479"/>
      <c r="AI479"/>
      <c r="AK479"/>
      <c r="AL479"/>
      <c r="AM479"/>
      <c r="AO479"/>
      <c r="AP479"/>
      <c r="AQ479"/>
      <c r="AS479"/>
      <c r="AT479"/>
      <c r="AU479"/>
      <c r="AW479"/>
      <c r="AX479"/>
      <c r="AY479"/>
      <c r="BA479"/>
      <c r="BB479"/>
      <c r="BC479"/>
      <c r="BE479"/>
      <c r="BF479"/>
      <c r="BG479"/>
      <c r="BI479"/>
      <c r="BJ479"/>
      <c r="BK479"/>
      <c r="BM479"/>
      <c r="BN479"/>
      <c r="BO479"/>
    </row>
    <row r="480" spans="1:67">
      <c r="A480"/>
      <c r="B480"/>
      <c r="C480"/>
      <c r="E480"/>
      <c r="F480"/>
      <c r="G480"/>
      <c r="I480"/>
      <c r="J480"/>
      <c r="K480"/>
      <c r="M480"/>
      <c r="N480"/>
      <c r="O480"/>
      <c r="Q480"/>
      <c r="R480"/>
      <c r="S480"/>
      <c r="U480"/>
      <c r="V480"/>
      <c r="W480"/>
      <c r="Y480"/>
      <c r="Z480"/>
      <c r="AA480"/>
      <c r="AC480"/>
      <c r="AD480"/>
      <c r="AE480"/>
      <c r="AG480"/>
      <c r="AH480"/>
      <c r="AI480"/>
      <c r="AK480"/>
      <c r="AL480"/>
      <c r="AM480"/>
      <c r="AO480"/>
      <c r="AP480"/>
      <c r="AQ480"/>
      <c r="AS480"/>
      <c r="AT480"/>
      <c r="AU480"/>
      <c r="AW480"/>
      <c r="AX480"/>
      <c r="AY480"/>
      <c r="BA480"/>
      <c r="BB480"/>
      <c r="BC480"/>
      <c r="BE480"/>
      <c r="BF480"/>
      <c r="BG480"/>
      <c r="BI480"/>
      <c r="BJ480"/>
      <c r="BK480"/>
      <c r="BM480"/>
      <c r="BN480"/>
      <c r="BO480"/>
    </row>
    <row r="481" spans="1:67">
      <c r="A481"/>
      <c r="B481"/>
      <c r="C481"/>
      <c r="E481"/>
      <c r="F481"/>
      <c r="G481"/>
      <c r="I481"/>
      <c r="J481"/>
      <c r="K481"/>
      <c r="M481"/>
      <c r="N481"/>
      <c r="O481"/>
      <c r="Q481"/>
      <c r="R481"/>
      <c r="S481"/>
      <c r="U481"/>
      <c r="V481"/>
      <c r="W481"/>
      <c r="Y481"/>
      <c r="Z481"/>
      <c r="AA481"/>
      <c r="AC481"/>
      <c r="AD481"/>
      <c r="AE481"/>
      <c r="AG481"/>
      <c r="AH481"/>
      <c r="AI481"/>
      <c r="AK481"/>
      <c r="AL481"/>
      <c r="AM481"/>
      <c r="AO481"/>
      <c r="AP481"/>
      <c r="AQ481"/>
      <c r="AS481"/>
      <c r="AT481"/>
      <c r="AU481"/>
      <c r="AW481"/>
      <c r="AX481"/>
      <c r="AY481"/>
      <c r="BA481"/>
      <c r="BB481"/>
      <c r="BC481"/>
      <c r="BE481"/>
      <c r="BF481"/>
      <c r="BG481"/>
      <c r="BI481"/>
      <c r="BJ481"/>
      <c r="BK481"/>
      <c r="BM481"/>
      <c r="BN481"/>
      <c r="BO481"/>
    </row>
    <row r="482" spans="1:67">
      <c r="A482"/>
      <c r="B482"/>
      <c r="C482"/>
      <c r="E482"/>
      <c r="F482"/>
      <c r="G482"/>
      <c r="I482"/>
      <c r="J482"/>
      <c r="K482"/>
      <c r="M482"/>
      <c r="N482"/>
      <c r="O482"/>
      <c r="Q482"/>
      <c r="R482"/>
      <c r="S482"/>
      <c r="U482"/>
      <c r="V482"/>
      <c r="W482"/>
      <c r="Y482"/>
      <c r="Z482"/>
      <c r="AA482"/>
      <c r="AC482"/>
      <c r="AD482"/>
      <c r="AE482"/>
      <c r="AG482"/>
      <c r="AH482"/>
      <c r="AI482"/>
      <c r="AK482"/>
      <c r="AL482"/>
      <c r="AM482"/>
      <c r="AO482"/>
      <c r="AP482"/>
      <c r="AQ482"/>
      <c r="AS482"/>
      <c r="AT482"/>
      <c r="AU482"/>
      <c r="AW482"/>
      <c r="AX482"/>
      <c r="AY482"/>
      <c r="BA482"/>
      <c r="BB482"/>
      <c r="BC482"/>
      <c r="BE482"/>
      <c r="BF482"/>
      <c r="BG482"/>
      <c r="BI482"/>
      <c r="BJ482"/>
      <c r="BK482"/>
      <c r="BM482"/>
      <c r="BN482"/>
      <c r="BO482"/>
    </row>
    <row r="483" spans="1:67">
      <c r="A483"/>
      <c r="B483"/>
      <c r="C483"/>
      <c r="E483"/>
      <c r="F483"/>
      <c r="G483"/>
      <c r="I483"/>
      <c r="J483"/>
      <c r="K483"/>
      <c r="M483"/>
      <c r="N483"/>
      <c r="O483"/>
      <c r="Q483"/>
      <c r="R483"/>
      <c r="S483"/>
      <c r="U483"/>
      <c r="V483"/>
      <c r="W483"/>
      <c r="Y483"/>
      <c r="Z483"/>
      <c r="AA483"/>
      <c r="AC483"/>
      <c r="AD483"/>
      <c r="AE483"/>
      <c r="AG483"/>
      <c r="AH483"/>
      <c r="AI483"/>
      <c r="AK483"/>
      <c r="AL483"/>
      <c r="AM483"/>
      <c r="AO483"/>
      <c r="AP483"/>
      <c r="AQ483"/>
      <c r="AS483"/>
      <c r="AT483"/>
      <c r="AU483"/>
      <c r="AW483"/>
      <c r="AX483"/>
      <c r="AY483"/>
      <c r="BA483"/>
      <c r="BB483"/>
      <c r="BC483"/>
      <c r="BE483"/>
      <c r="BF483"/>
      <c r="BG483"/>
      <c r="BI483"/>
      <c r="BJ483"/>
      <c r="BK483"/>
      <c r="BM483"/>
      <c r="BN483"/>
      <c r="BO483"/>
    </row>
    <row r="484" spans="1:67">
      <c r="A484"/>
      <c r="B484"/>
      <c r="C484"/>
      <c r="E484"/>
      <c r="F484"/>
      <c r="G484"/>
      <c r="I484"/>
      <c r="J484"/>
      <c r="K484"/>
      <c r="M484"/>
      <c r="N484"/>
      <c r="O484"/>
      <c r="Q484"/>
      <c r="R484"/>
      <c r="S484"/>
      <c r="U484"/>
      <c r="V484"/>
      <c r="W484"/>
      <c r="Y484"/>
      <c r="Z484"/>
      <c r="AA484"/>
      <c r="AC484"/>
      <c r="AD484"/>
      <c r="AE484"/>
      <c r="AG484"/>
      <c r="AH484"/>
      <c r="AI484"/>
      <c r="AK484"/>
      <c r="AL484"/>
      <c r="AM484"/>
      <c r="AO484"/>
      <c r="AP484"/>
      <c r="AQ484"/>
      <c r="AS484"/>
      <c r="AT484"/>
      <c r="AU484"/>
      <c r="AW484"/>
      <c r="AX484"/>
      <c r="AY484"/>
      <c r="BA484"/>
      <c r="BB484"/>
      <c r="BC484"/>
      <c r="BE484"/>
      <c r="BF484"/>
      <c r="BG484"/>
      <c r="BI484"/>
      <c r="BJ484"/>
      <c r="BK484"/>
      <c r="BM484"/>
      <c r="BN484"/>
      <c r="BO484"/>
    </row>
    <row r="485" spans="1:67">
      <c r="A485"/>
      <c r="B485"/>
      <c r="C485"/>
      <c r="E485"/>
      <c r="F485"/>
      <c r="G485"/>
      <c r="I485"/>
      <c r="J485"/>
      <c r="K485"/>
      <c r="M485"/>
      <c r="N485"/>
      <c r="O485"/>
      <c r="Q485"/>
      <c r="R485"/>
      <c r="S485"/>
      <c r="U485"/>
      <c r="V485"/>
      <c r="W485"/>
      <c r="Y485"/>
      <c r="Z485"/>
      <c r="AA485"/>
      <c r="AC485"/>
      <c r="AD485"/>
      <c r="AE485"/>
      <c r="AG485"/>
      <c r="AH485"/>
      <c r="AI485"/>
      <c r="AK485"/>
      <c r="AL485"/>
      <c r="AM485"/>
      <c r="AO485"/>
      <c r="AP485"/>
      <c r="AQ485"/>
      <c r="AS485"/>
      <c r="AT485"/>
      <c r="AU485"/>
      <c r="AW485"/>
      <c r="AX485"/>
      <c r="AY485"/>
      <c r="BA485"/>
      <c r="BB485"/>
      <c r="BC485"/>
      <c r="BE485"/>
      <c r="BF485"/>
      <c r="BG485"/>
      <c r="BI485"/>
      <c r="BJ485"/>
      <c r="BK485"/>
      <c r="BM485"/>
      <c r="BN485"/>
      <c r="BO485"/>
    </row>
    <row r="486" spans="1:67">
      <c r="A486"/>
      <c r="B486"/>
      <c r="C486"/>
      <c r="E486"/>
      <c r="F486"/>
      <c r="G486"/>
      <c r="I486"/>
      <c r="J486"/>
      <c r="K486"/>
      <c r="M486"/>
      <c r="N486"/>
      <c r="O486"/>
      <c r="Q486"/>
      <c r="R486"/>
      <c r="S486"/>
      <c r="U486"/>
      <c r="V486"/>
      <c r="W486"/>
      <c r="Y486"/>
      <c r="Z486"/>
      <c r="AA486"/>
      <c r="AC486"/>
      <c r="AD486"/>
      <c r="AE486"/>
      <c r="AG486"/>
      <c r="AH486"/>
      <c r="AI486"/>
      <c r="AK486"/>
      <c r="AL486"/>
      <c r="AM486"/>
      <c r="AO486"/>
      <c r="AP486"/>
      <c r="AQ486"/>
      <c r="AS486"/>
      <c r="AT486"/>
      <c r="AU486"/>
      <c r="AW486"/>
      <c r="AX486"/>
      <c r="AY486"/>
      <c r="BA486"/>
      <c r="BB486"/>
      <c r="BC486"/>
      <c r="BE486"/>
      <c r="BF486"/>
      <c r="BG486"/>
      <c r="BI486"/>
      <c r="BJ486"/>
      <c r="BK486"/>
      <c r="BM486"/>
      <c r="BN486"/>
      <c r="BO486"/>
    </row>
    <row r="487" spans="1:67">
      <c r="A487"/>
      <c r="B487"/>
      <c r="C487"/>
      <c r="E487"/>
      <c r="F487"/>
      <c r="G487"/>
      <c r="I487"/>
      <c r="J487"/>
      <c r="K487"/>
      <c r="M487"/>
      <c r="N487"/>
      <c r="O487"/>
      <c r="Q487"/>
      <c r="R487"/>
      <c r="S487"/>
      <c r="U487"/>
      <c r="V487"/>
      <c r="W487"/>
      <c r="Y487"/>
      <c r="Z487"/>
      <c r="AA487"/>
      <c r="AC487"/>
      <c r="AD487"/>
      <c r="AE487"/>
      <c r="AG487"/>
      <c r="AH487"/>
      <c r="AI487"/>
      <c r="AK487"/>
      <c r="AL487"/>
      <c r="AM487"/>
      <c r="AO487"/>
      <c r="AP487"/>
      <c r="AQ487"/>
      <c r="AS487"/>
      <c r="AT487"/>
      <c r="AU487"/>
      <c r="AW487"/>
      <c r="AX487"/>
      <c r="AY487"/>
      <c r="BA487"/>
      <c r="BB487"/>
      <c r="BC487"/>
      <c r="BE487"/>
      <c r="BF487"/>
      <c r="BG487"/>
      <c r="BI487"/>
      <c r="BJ487"/>
      <c r="BK487"/>
      <c r="BM487"/>
      <c r="BN487"/>
      <c r="BO487"/>
    </row>
    <row r="488" spans="1:67">
      <c r="A488"/>
      <c r="B488"/>
      <c r="C488"/>
      <c r="E488"/>
      <c r="F488"/>
      <c r="G488"/>
      <c r="I488"/>
      <c r="J488"/>
      <c r="K488"/>
      <c r="M488"/>
      <c r="N488"/>
      <c r="O488"/>
      <c r="Q488"/>
      <c r="R488"/>
      <c r="S488"/>
      <c r="U488"/>
      <c r="V488"/>
      <c r="W488"/>
      <c r="Y488"/>
      <c r="Z488"/>
      <c r="AA488"/>
      <c r="AC488"/>
      <c r="AD488"/>
      <c r="AE488"/>
      <c r="AG488"/>
      <c r="AH488"/>
      <c r="AI488"/>
      <c r="AK488"/>
      <c r="AL488"/>
      <c r="AM488"/>
      <c r="AO488"/>
      <c r="AP488"/>
      <c r="AQ488"/>
      <c r="AS488"/>
      <c r="AT488"/>
      <c r="AU488"/>
      <c r="AW488"/>
      <c r="AX488"/>
      <c r="AY488"/>
      <c r="BA488"/>
      <c r="BB488"/>
      <c r="BC488"/>
      <c r="BE488"/>
      <c r="BF488"/>
      <c r="BG488"/>
      <c r="BI488"/>
      <c r="BJ488"/>
      <c r="BK488"/>
      <c r="BM488"/>
      <c r="BN488"/>
      <c r="BO488"/>
    </row>
    <row r="489" spans="1:67">
      <c r="A489"/>
      <c r="B489"/>
      <c r="C489"/>
      <c r="E489"/>
      <c r="F489"/>
      <c r="G489"/>
      <c r="I489"/>
      <c r="J489"/>
      <c r="K489"/>
      <c r="M489"/>
      <c r="N489"/>
      <c r="O489"/>
      <c r="Q489"/>
      <c r="R489"/>
      <c r="S489"/>
      <c r="U489"/>
      <c r="V489"/>
      <c r="W489"/>
      <c r="Y489"/>
      <c r="Z489"/>
      <c r="AA489"/>
      <c r="AC489"/>
      <c r="AD489"/>
      <c r="AE489"/>
      <c r="AG489"/>
      <c r="AH489"/>
      <c r="AI489"/>
      <c r="AK489"/>
      <c r="AL489"/>
      <c r="AM489"/>
      <c r="AO489"/>
      <c r="AP489"/>
      <c r="AQ489"/>
      <c r="AS489"/>
      <c r="AT489"/>
      <c r="AU489"/>
      <c r="AW489"/>
      <c r="AX489"/>
      <c r="AY489"/>
      <c r="BA489"/>
      <c r="BB489"/>
      <c r="BC489"/>
      <c r="BE489"/>
      <c r="BF489"/>
      <c r="BG489"/>
      <c r="BI489"/>
      <c r="BJ489"/>
      <c r="BK489"/>
      <c r="BM489"/>
      <c r="BN489"/>
      <c r="BO489"/>
    </row>
    <row r="490" spans="1:67">
      <c r="A490"/>
      <c r="B490"/>
      <c r="C490"/>
      <c r="E490"/>
      <c r="F490"/>
      <c r="G490"/>
      <c r="I490"/>
      <c r="J490"/>
      <c r="K490"/>
      <c r="M490"/>
      <c r="N490"/>
      <c r="O490"/>
      <c r="Q490"/>
      <c r="R490"/>
      <c r="S490"/>
      <c r="U490"/>
      <c r="V490"/>
      <c r="W490"/>
      <c r="Y490"/>
      <c r="Z490"/>
      <c r="AA490"/>
      <c r="AC490"/>
      <c r="AD490"/>
      <c r="AE490"/>
      <c r="AG490"/>
      <c r="AH490"/>
      <c r="AI490"/>
      <c r="AK490"/>
      <c r="AL490"/>
      <c r="AM490"/>
      <c r="AO490"/>
      <c r="AP490"/>
      <c r="AQ490"/>
      <c r="AS490"/>
      <c r="AT490"/>
      <c r="AU490"/>
      <c r="AW490"/>
      <c r="AX490"/>
      <c r="AY490"/>
      <c r="BA490"/>
      <c r="BB490"/>
      <c r="BC490"/>
      <c r="BE490"/>
      <c r="BF490"/>
      <c r="BG490"/>
      <c r="BI490"/>
      <c r="BJ490"/>
      <c r="BK490"/>
      <c r="BM490"/>
      <c r="BN490"/>
      <c r="BO490"/>
    </row>
    <row r="491" spans="1:67">
      <c r="A491"/>
      <c r="B491"/>
      <c r="C491"/>
      <c r="E491"/>
      <c r="F491"/>
      <c r="G491"/>
      <c r="I491"/>
      <c r="J491"/>
      <c r="K491"/>
      <c r="M491"/>
      <c r="N491"/>
      <c r="O491"/>
      <c r="Q491"/>
      <c r="R491"/>
      <c r="S491"/>
      <c r="U491"/>
      <c r="V491"/>
      <c r="W491"/>
      <c r="Y491"/>
      <c r="Z491"/>
      <c r="AA491"/>
      <c r="AC491"/>
      <c r="AD491"/>
      <c r="AE491"/>
      <c r="AG491"/>
      <c r="AH491"/>
      <c r="AI491"/>
      <c r="AK491"/>
      <c r="AL491"/>
      <c r="AM491"/>
      <c r="AO491"/>
      <c r="AP491"/>
      <c r="AQ491"/>
      <c r="AS491"/>
      <c r="AT491"/>
      <c r="AU491"/>
      <c r="AW491"/>
      <c r="AX491"/>
      <c r="AY491"/>
      <c r="BA491"/>
      <c r="BB491"/>
      <c r="BC491"/>
      <c r="BE491"/>
      <c r="BF491"/>
      <c r="BG491"/>
      <c r="BI491"/>
      <c r="BJ491"/>
      <c r="BK491"/>
      <c r="BM491"/>
      <c r="BN491"/>
      <c r="BO491"/>
    </row>
    <row r="492" spans="1:67">
      <c r="A492"/>
      <c r="B492"/>
      <c r="C492"/>
      <c r="E492"/>
      <c r="F492"/>
      <c r="G492"/>
      <c r="I492"/>
      <c r="J492"/>
      <c r="K492"/>
      <c r="M492"/>
      <c r="N492"/>
      <c r="O492"/>
      <c r="Q492"/>
      <c r="R492"/>
      <c r="S492"/>
      <c r="U492"/>
      <c r="V492"/>
      <c r="W492"/>
      <c r="Y492"/>
      <c r="Z492"/>
      <c r="AA492"/>
      <c r="AC492"/>
      <c r="AD492"/>
      <c r="AE492"/>
      <c r="AG492"/>
      <c r="AH492"/>
      <c r="AI492"/>
      <c r="AK492"/>
      <c r="AL492"/>
      <c r="AM492"/>
      <c r="AO492"/>
      <c r="AP492"/>
      <c r="AQ492"/>
      <c r="AS492"/>
      <c r="AT492"/>
      <c r="AU492"/>
      <c r="AW492"/>
      <c r="AX492"/>
      <c r="AY492"/>
      <c r="BA492"/>
      <c r="BB492"/>
      <c r="BC492"/>
      <c r="BE492"/>
      <c r="BF492"/>
      <c r="BG492"/>
      <c r="BI492"/>
      <c r="BJ492"/>
      <c r="BK492"/>
      <c r="BM492"/>
      <c r="BN492"/>
      <c r="BO492"/>
    </row>
    <row r="493" spans="1:67">
      <c r="A493"/>
      <c r="B493"/>
      <c r="C493"/>
      <c r="E493"/>
      <c r="F493"/>
      <c r="G493"/>
      <c r="I493"/>
      <c r="J493"/>
      <c r="K493"/>
      <c r="M493"/>
      <c r="N493"/>
      <c r="O493"/>
      <c r="Q493"/>
      <c r="R493"/>
      <c r="S493"/>
      <c r="U493"/>
      <c r="V493"/>
      <c r="W493"/>
      <c r="Y493"/>
      <c r="Z493"/>
      <c r="AA493"/>
      <c r="AC493"/>
      <c r="AD493"/>
      <c r="AE493"/>
      <c r="AG493"/>
      <c r="AH493"/>
      <c r="AI493"/>
      <c r="AK493"/>
      <c r="AL493"/>
      <c r="AM493"/>
      <c r="AO493"/>
      <c r="AP493"/>
      <c r="AQ493"/>
      <c r="AS493"/>
      <c r="AT493"/>
      <c r="AU493"/>
      <c r="AW493"/>
      <c r="AX493"/>
      <c r="AY493"/>
      <c r="BA493"/>
      <c r="BB493"/>
      <c r="BC493"/>
      <c r="BE493"/>
      <c r="BF493"/>
      <c r="BG493"/>
      <c r="BI493"/>
      <c r="BJ493"/>
      <c r="BK493"/>
      <c r="BM493"/>
      <c r="BN493"/>
      <c r="BO493"/>
    </row>
    <row r="494" spans="1:67">
      <c r="A494"/>
      <c r="B494"/>
      <c r="C494"/>
      <c r="E494"/>
      <c r="F494"/>
      <c r="G494"/>
      <c r="I494"/>
      <c r="J494"/>
      <c r="K494"/>
      <c r="M494"/>
      <c r="N494"/>
      <c r="O494"/>
      <c r="Q494"/>
      <c r="R494"/>
      <c r="S494"/>
      <c r="U494"/>
      <c r="V494"/>
      <c r="W494"/>
      <c r="Y494"/>
      <c r="Z494"/>
      <c r="AA494"/>
      <c r="AC494"/>
      <c r="AD494"/>
      <c r="AE494"/>
      <c r="AG494"/>
      <c r="AH494"/>
      <c r="AI494"/>
      <c r="AK494"/>
      <c r="AL494"/>
      <c r="AM494"/>
      <c r="AO494"/>
      <c r="AP494"/>
      <c r="AQ494"/>
      <c r="AS494"/>
      <c r="AT494"/>
      <c r="AU494"/>
      <c r="AW494"/>
      <c r="AX494"/>
      <c r="AY494"/>
      <c r="BA494"/>
      <c r="BB494"/>
      <c r="BC494"/>
      <c r="BE494"/>
      <c r="BF494"/>
      <c r="BG494"/>
      <c r="BI494"/>
      <c r="BJ494"/>
      <c r="BK494"/>
      <c r="BM494"/>
      <c r="BN494"/>
      <c r="BO494"/>
    </row>
    <row r="495" spans="1:67">
      <c r="A495"/>
      <c r="B495"/>
      <c r="C495"/>
      <c r="E495"/>
      <c r="F495"/>
      <c r="G495"/>
      <c r="I495"/>
      <c r="J495"/>
      <c r="K495"/>
      <c r="M495"/>
      <c r="N495"/>
      <c r="O495"/>
      <c r="Q495"/>
      <c r="R495"/>
      <c r="S495"/>
      <c r="U495"/>
      <c r="V495"/>
      <c r="W495"/>
      <c r="Y495"/>
      <c r="Z495"/>
      <c r="AA495"/>
      <c r="AC495"/>
      <c r="AD495"/>
      <c r="AE495"/>
      <c r="AG495"/>
      <c r="AH495"/>
      <c r="AI495"/>
      <c r="AK495"/>
      <c r="AL495"/>
      <c r="AM495"/>
      <c r="AO495"/>
      <c r="AP495"/>
      <c r="AQ495"/>
      <c r="AS495"/>
      <c r="AT495"/>
      <c r="AU495"/>
      <c r="AW495"/>
      <c r="AX495"/>
      <c r="AY495"/>
      <c r="BA495"/>
      <c r="BB495"/>
      <c r="BC495"/>
      <c r="BE495"/>
      <c r="BF495"/>
      <c r="BG495"/>
      <c r="BI495"/>
      <c r="BJ495"/>
      <c r="BK495"/>
      <c r="BM495"/>
      <c r="BN495"/>
      <c r="BO495"/>
    </row>
    <row r="496" spans="1:67">
      <c r="A496"/>
      <c r="B496"/>
      <c r="C496"/>
      <c r="E496"/>
      <c r="F496"/>
      <c r="G496"/>
      <c r="I496"/>
      <c r="J496"/>
      <c r="K496"/>
      <c r="M496"/>
      <c r="N496"/>
      <c r="O496"/>
      <c r="Q496"/>
      <c r="R496"/>
      <c r="S496"/>
      <c r="U496"/>
      <c r="V496"/>
      <c r="W496"/>
      <c r="Y496"/>
      <c r="Z496"/>
      <c r="AA496"/>
      <c r="AC496"/>
      <c r="AD496"/>
      <c r="AE496"/>
      <c r="AG496"/>
      <c r="AH496"/>
      <c r="AI496"/>
      <c r="AK496"/>
      <c r="AL496"/>
      <c r="AM496"/>
      <c r="AO496"/>
      <c r="AP496"/>
      <c r="AQ496"/>
      <c r="AS496"/>
      <c r="AT496"/>
      <c r="AU496"/>
      <c r="AW496"/>
      <c r="AX496"/>
      <c r="AY496"/>
      <c r="BA496"/>
      <c r="BB496"/>
      <c r="BC496"/>
      <c r="BE496"/>
      <c r="BF496"/>
      <c r="BG496"/>
      <c r="BI496"/>
      <c r="BJ496"/>
      <c r="BK496"/>
      <c r="BM496"/>
      <c r="BN496"/>
      <c r="BO496"/>
    </row>
    <row r="497" spans="1:67">
      <c r="A497"/>
      <c r="B497"/>
      <c r="C497"/>
      <c r="E497"/>
      <c r="F497"/>
      <c r="G497"/>
      <c r="I497"/>
      <c r="J497"/>
      <c r="K497"/>
      <c r="M497"/>
      <c r="N497"/>
      <c r="O497"/>
      <c r="Q497"/>
      <c r="R497"/>
      <c r="S497"/>
      <c r="U497"/>
      <c r="V497"/>
      <c r="W497"/>
      <c r="Y497"/>
      <c r="Z497"/>
      <c r="AA497"/>
      <c r="AC497"/>
      <c r="AD497"/>
      <c r="AE497"/>
      <c r="AG497"/>
      <c r="AH497"/>
      <c r="AI497"/>
      <c r="AK497"/>
      <c r="AL497"/>
      <c r="AM497"/>
      <c r="AO497"/>
      <c r="AP497"/>
      <c r="AQ497"/>
      <c r="AS497"/>
      <c r="AT497"/>
      <c r="AU497"/>
      <c r="AW497"/>
      <c r="AX497"/>
      <c r="AY497"/>
      <c r="BA497"/>
      <c r="BB497"/>
      <c r="BC497"/>
      <c r="BE497"/>
      <c r="BF497"/>
      <c r="BG497"/>
      <c r="BI497"/>
      <c r="BJ497"/>
      <c r="BK497"/>
      <c r="BM497"/>
      <c r="BN497"/>
      <c r="BO497"/>
    </row>
    <row r="498" spans="1:67">
      <c r="A498"/>
      <c r="B498"/>
      <c r="C498"/>
      <c r="E498"/>
      <c r="F498"/>
      <c r="G498"/>
      <c r="I498"/>
      <c r="J498"/>
      <c r="K498"/>
      <c r="M498"/>
      <c r="N498"/>
      <c r="O498"/>
      <c r="Q498"/>
      <c r="R498"/>
      <c r="S498"/>
      <c r="U498"/>
      <c r="V498"/>
      <c r="W498"/>
      <c r="Y498"/>
      <c r="Z498"/>
      <c r="AA498"/>
      <c r="AC498"/>
      <c r="AD498"/>
      <c r="AE498"/>
      <c r="AG498"/>
      <c r="AH498"/>
      <c r="AI498"/>
      <c r="AK498"/>
      <c r="AL498"/>
      <c r="AM498"/>
      <c r="AO498"/>
      <c r="AP498"/>
      <c r="AQ498"/>
      <c r="AS498"/>
      <c r="AT498"/>
      <c r="AU498"/>
      <c r="AW498"/>
      <c r="AX498"/>
      <c r="AY498"/>
      <c r="BA498"/>
      <c r="BB498"/>
      <c r="BC498"/>
      <c r="BE498"/>
      <c r="BF498"/>
      <c r="BG498"/>
      <c r="BI498"/>
      <c r="BJ498"/>
      <c r="BK498"/>
      <c r="BM498"/>
      <c r="BN498"/>
      <c r="BO498"/>
    </row>
    <row r="499" spans="1:67">
      <c r="A499"/>
      <c r="B499"/>
      <c r="C499"/>
      <c r="E499"/>
      <c r="F499"/>
      <c r="G499"/>
      <c r="I499"/>
      <c r="J499"/>
      <c r="K499"/>
      <c r="M499"/>
      <c r="N499"/>
      <c r="O499"/>
      <c r="Q499"/>
      <c r="R499"/>
      <c r="S499"/>
      <c r="U499"/>
      <c r="V499"/>
      <c r="W499"/>
      <c r="Y499"/>
      <c r="Z499"/>
      <c r="AA499"/>
      <c r="AC499"/>
      <c r="AD499"/>
      <c r="AE499"/>
      <c r="AG499"/>
      <c r="AH499"/>
      <c r="AI499"/>
      <c r="AK499"/>
      <c r="AL499"/>
      <c r="AM499"/>
      <c r="AO499"/>
      <c r="AP499"/>
      <c r="AQ499"/>
      <c r="AS499"/>
      <c r="AT499"/>
      <c r="AU499"/>
      <c r="AW499"/>
      <c r="AX499"/>
      <c r="AY499"/>
      <c r="BA499"/>
      <c r="BB499"/>
      <c r="BC499"/>
      <c r="BE499"/>
      <c r="BF499"/>
      <c r="BG499"/>
      <c r="BI499"/>
      <c r="BJ499"/>
      <c r="BK499"/>
      <c r="BM499"/>
      <c r="BN499"/>
      <c r="BO499"/>
    </row>
    <row r="500" spans="1:67">
      <c r="A500"/>
      <c r="B500"/>
      <c r="C500"/>
      <c r="E500"/>
      <c r="F500"/>
      <c r="G500"/>
      <c r="I500"/>
      <c r="J500"/>
      <c r="K500"/>
      <c r="M500"/>
      <c r="N500"/>
      <c r="O500"/>
      <c r="Q500"/>
      <c r="R500"/>
      <c r="S500"/>
      <c r="U500"/>
      <c r="V500"/>
      <c r="W500"/>
      <c r="Y500"/>
      <c r="Z500"/>
      <c r="AA500"/>
      <c r="AC500"/>
      <c r="AD500"/>
      <c r="AE500"/>
      <c r="AG500"/>
      <c r="AH500"/>
      <c r="AI500"/>
      <c r="AK500"/>
      <c r="AL500"/>
      <c r="AM500"/>
      <c r="AO500"/>
      <c r="AP500"/>
      <c r="AQ500"/>
      <c r="AS500"/>
      <c r="AT500"/>
      <c r="AU500"/>
      <c r="AW500"/>
      <c r="AX500"/>
      <c r="AY500"/>
      <c r="BA500"/>
      <c r="BB500"/>
      <c r="BC500"/>
      <c r="BE500"/>
      <c r="BF500"/>
      <c r="BG500"/>
      <c r="BI500"/>
      <c r="BJ500"/>
      <c r="BK500"/>
      <c r="BM500"/>
      <c r="BN500"/>
      <c r="BO500"/>
    </row>
    <row r="501" spans="1:67">
      <c r="A501"/>
      <c r="B501"/>
      <c r="C501"/>
      <c r="E501"/>
      <c r="F501"/>
      <c r="G501"/>
      <c r="I501"/>
      <c r="J501"/>
      <c r="K501"/>
      <c r="M501"/>
      <c r="N501"/>
      <c r="O501"/>
      <c r="Q501"/>
      <c r="R501"/>
      <c r="S501"/>
      <c r="U501"/>
      <c r="V501"/>
      <c r="W501"/>
      <c r="Y501"/>
      <c r="Z501"/>
      <c r="AA501"/>
      <c r="AC501"/>
      <c r="AD501"/>
      <c r="AE501"/>
      <c r="AG501"/>
      <c r="AH501"/>
      <c r="AI501"/>
      <c r="AK501"/>
      <c r="AL501"/>
      <c r="AM501"/>
      <c r="AO501"/>
      <c r="AP501"/>
      <c r="AQ501"/>
      <c r="AS501"/>
      <c r="AT501"/>
      <c r="AU501"/>
      <c r="AW501"/>
      <c r="AX501"/>
      <c r="AY501"/>
      <c r="BA501"/>
      <c r="BB501"/>
      <c r="BC501"/>
      <c r="BE501"/>
      <c r="BF501"/>
      <c r="BG501"/>
      <c r="BI501"/>
      <c r="BJ501"/>
      <c r="BK501"/>
      <c r="BM501"/>
      <c r="BN501"/>
      <c r="BO501"/>
    </row>
    <row r="502" spans="1:67">
      <c r="A502"/>
      <c r="B502"/>
      <c r="C502"/>
      <c r="E502"/>
      <c r="F502"/>
      <c r="G502"/>
      <c r="I502"/>
      <c r="J502"/>
      <c r="K502"/>
      <c r="M502"/>
      <c r="N502"/>
      <c r="O502"/>
      <c r="Q502"/>
      <c r="R502"/>
      <c r="S502"/>
      <c r="U502"/>
      <c r="V502"/>
      <c r="W502"/>
      <c r="Y502"/>
      <c r="Z502"/>
      <c r="AA502"/>
      <c r="AC502"/>
      <c r="AD502"/>
      <c r="AE502"/>
      <c r="AG502"/>
      <c r="AH502"/>
      <c r="AI502"/>
      <c r="AK502"/>
      <c r="AL502"/>
      <c r="AM502"/>
      <c r="AO502"/>
      <c r="AP502"/>
      <c r="AQ502"/>
      <c r="AS502"/>
      <c r="AT502"/>
      <c r="AU502"/>
      <c r="AW502"/>
      <c r="AX502"/>
      <c r="AY502"/>
      <c r="BA502"/>
      <c r="BB502"/>
      <c r="BC502"/>
      <c r="BE502"/>
      <c r="BF502"/>
      <c r="BG502"/>
      <c r="BI502"/>
      <c r="BJ502"/>
      <c r="BK502"/>
      <c r="BM502"/>
      <c r="BN502"/>
      <c r="BO502"/>
    </row>
    <row r="503" spans="1:67">
      <c r="A503"/>
      <c r="B503"/>
      <c r="C503"/>
      <c r="E503"/>
      <c r="F503"/>
      <c r="G503"/>
      <c r="I503"/>
      <c r="J503"/>
      <c r="K503"/>
      <c r="M503"/>
      <c r="N503"/>
      <c r="O503"/>
      <c r="Q503"/>
      <c r="R503"/>
      <c r="S503"/>
      <c r="U503"/>
      <c r="V503"/>
      <c r="W503"/>
      <c r="Y503"/>
      <c r="Z503"/>
      <c r="AA503"/>
      <c r="AC503"/>
      <c r="AD503"/>
      <c r="AE503"/>
      <c r="AG503"/>
      <c r="AH503"/>
      <c r="AI503"/>
      <c r="AK503"/>
      <c r="AL503"/>
      <c r="AM503"/>
      <c r="AO503"/>
      <c r="AP503"/>
      <c r="AQ503"/>
      <c r="AS503"/>
      <c r="AT503"/>
      <c r="AU503"/>
      <c r="AW503"/>
      <c r="AX503"/>
      <c r="AY503"/>
      <c r="BA503"/>
      <c r="BB503"/>
      <c r="BC503"/>
      <c r="BE503"/>
      <c r="BF503"/>
      <c r="BG503"/>
      <c r="BI503"/>
      <c r="BJ503"/>
      <c r="BK503"/>
      <c r="BM503"/>
      <c r="BN503"/>
      <c r="BO503"/>
    </row>
    <row r="504" spans="1:67">
      <c r="A504"/>
      <c r="B504"/>
      <c r="C504"/>
      <c r="E504"/>
      <c r="F504"/>
      <c r="G504"/>
      <c r="I504"/>
      <c r="J504"/>
      <c r="K504"/>
      <c r="M504"/>
      <c r="N504"/>
      <c r="O504"/>
      <c r="Q504"/>
      <c r="R504"/>
      <c r="S504"/>
      <c r="U504"/>
      <c r="V504"/>
      <c r="W504"/>
      <c r="Y504"/>
      <c r="Z504"/>
      <c r="AA504"/>
      <c r="AC504"/>
      <c r="AD504"/>
      <c r="AE504"/>
      <c r="AG504"/>
      <c r="AH504"/>
      <c r="AI504"/>
      <c r="AK504"/>
      <c r="AL504"/>
      <c r="AM504"/>
      <c r="AO504"/>
      <c r="AP504"/>
      <c r="AQ504"/>
      <c r="AS504"/>
      <c r="AT504"/>
      <c r="AU504"/>
      <c r="AW504"/>
      <c r="AX504"/>
      <c r="AY504"/>
      <c r="BA504"/>
      <c r="BB504"/>
      <c r="BC504"/>
      <c r="BE504"/>
      <c r="BF504"/>
      <c r="BG504"/>
      <c r="BI504"/>
      <c r="BJ504"/>
      <c r="BK504"/>
      <c r="BM504"/>
      <c r="BN504"/>
      <c r="BO504"/>
    </row>
    <row r="505" spans="1:67">
      <c r="A505"/>
      <c r="B505"/>
      <c r="C505"/>
      <c r="E505"/>
      <c r="F505"/>
      <c r="G505"/>
      <c r="I505"/>
      <c r="J505"/>
      <c r="K505"/>
      <c r="M505"/>
      <c r="N505"/>
      <c r="O505"/>
      <c r="Q505"/>
      <c r="R505"/>
      <c r="S505"/>
      <c r="U505"/>
      <c r="V505"/>
      <c r="W505"/>
      <c r="Y505"/>
      <c r="Z505"/>
      <c r="AA505"/>
      <c r="AC505"/>
      <c r="AD505"/>
      <c r="AE505"/>
      <c r="AG505"/>
      <c r="AH505"/>
      <c r="AI505"/>
      <c r="AK505"/>
      <c r="AL505"/>
      <c r="AM505"/>
      <c r="AO505"/>
      <c r="AP505"/>
      <c r="AQ505"/>
      <c r="AS505"/>
      <c r="AT505"/>
      <c r="AU505"/>
      <c r="AW505"/>
      <c r="AX505"/>
      <c r="AY505"/>
      <c r="BA505"/>
      <c r="BB505"/>
      <c r="BC505"/>
      <c r="BE505"/>
      <c r="BF505"/>
      <c r="BG505"/>
      <c r="BI505"/>
      <c r="BJ505"/>
      <c r="BK505"/>
      <c r="BM505"/>
      <c r="BN505"/>
      <c r="BO505"/>
    </row>
    <row r="506" spans="1:67">
      <c r="A506"/>
      <c r="B506"/>
      <c r="C506"/>
      <c r="E506"/>
      <c r="F506"/>
      <c r="G506"/>
      <c r="I506"/>
      <c r="J506"/>
      <c r="K506"/>
      <c r="M506"/>
      <c r="N506"/>
      <c r="O506"/>
      <c r="Q506"/>
      <c r="R506"/>
      <c r="S506"/>
      <c r="U506"/>
      <c r="V506"/>
      <c r="W506"/>
      <c r="Y506"/>
      <c r="Z506"/>
      <c r="AA506"/>
      <c r="AC506"/>
      <c r="AD506"/>
      <c r="AE506"/>
      <c r="AG506"/>
      <c r="AH506"/>
      <c r="AI506"/>
      <c r="AK506"/>
      <c r="AL506"/>
      <c r="AM506"/>
      <c r="AO506"/>
      <c r="AP506"/>
      <c r="AQ506"/>
      <c r="AS506"/>
      <c r="AT506"/>
      <c r="AU506"/>
      <c r="AW506"/>
      <c r="AX506"/>
      <c r="AY506"/>
      <c r="BA506"/>
      <c r="BB506"/>
      <c r="BC506"/>
      <c r="BE506"/>
      <c r="BF506"/>
      <c r="BG506"/>
      <c r="BI506"/>
      <c r="BJ506"/>
      <c r="BK506"/>
      <c r="BM506"/>
      <c r="BN506"/>
      <c r="BO506"/>
    </row>
    <row r="507" spans="1:67">
      <c r="A507"/>
      <c r="B507"/>
      <c r="C507"/>
      <c r="E507"/>
      <c r="F507"/>
      <c r="G507"/>
      <c r="I507"/>
      <c r="J507"/>
      <c r="K507"/>
      <c r="M507"/>
      <c r="N507"/>
      <c r="O507"/>
      <c r="Q507"/>
      <c r="R507"/>
      <c r="S507"/>
      <c r="U507"/>
      <c r="V507"/>
      <c r="W507"/>
      <c r="Y507"/>
      <c r="Z507"/>
      <c r="AA507"/>
      <c r="AC507"/>
      <c r="AD507"/>
      <c r="AE507"/>
      <c r="AG507"/>
      <c r="AH507"/>
      <c r="AI507"/>
      <c r="AK507"/>
      <c r="AL507"/>
      <c r="AM507"/>
      <c r="AO507"/>
      <c r="AP507"/>
      <c r="AQ507"/>
      <c r="AS507"/>
      <c r="AT507"/>
      <c r="AU507"/>
      <c r="AW507"/>
      <c r="AX507"/>
      <c r="AY507"/>
      <c r="BA507"/>
      <c r="BB507"/>
      <c r="BC507"/>
      <c r="BE507"/>
      <c r="BF507"/>
      <c r="BG507"/>
      <c r="BI507"/>
      <c r="BJ507"/>
      <c r="BK507"/>
      <c r="BM507"/>
      <c r="BN507"/>
      <c r="BO507"/>
    </row>
    <row r="508" spans="1:67">
      <c r="A508"/>
      <c r="B508"/>
      <c r="C508"/>
      <c r="E508"/>
      <c r="F508"/>
      <c r="G508"/>
      <c r="I508"/>
      <c r="J508"/>
      <c r="K508"/>
      <c r="M508"/>
      <c r="N508"/>
      <c r="O508"/>
      <c r="Q508"/>
      <c r="R508"/>
      <c r="S508"/>
      <c r="U508"/>
      <c r="V508"/>
      <c r="W508"/>
      <c r="Y508"/>
      <c r="Z508"/>
      <c r="AA508"/>
      <c r="AC508"/>
      <c r="AD508"/>
      <c r="AE508"/>
      <c r="AG508"/>
      <c r="AH508"/>
      <c r="AI508"/>
      <c r="AK508"/>
      <c r="AL508"/>
      <c r="AM508"/>
      <c r="AO508"/>
      <c r="AP508"/>
      <c r="AQ508"/>
      <c r="AS508"/>
      <c r="AT508"/>
      <c r="AU508"/>
      <c r="AW508"/>
      <c r="AX508"/>
      <c r="AY508"/>
      <c r="BA508"/>
      <c r="BB508"/>
      <c r="BC508"/>
      <c r="BE508"/>
      <c r="BF508"/>
      <c r="BG508"/>
      <c r="BI508"/>
      <c r="BJ508"/>
      <c r="BK508"/>
      <c r="BM508"/>
      <c r="BN508"/>
      <c r="BO508"/>
    </row>
    <row r="509" spans="1:67">
      <c r="A509"/>
      <c r="B509"/>
      <c r="C509"/>
      <c r="E509"/>
      <c r="F509"/>
      <c r="G509"/>
      <c r="I509"/>
      <c r="J509"/>
      <c r="K509"/>
      <c r="M509"/>
      <c r="N509"/>
      <c r="O509"/>
      <c r="Q509"/>
      <c r="R509"/>
      <c r="S509"/>
      <c r="U509"/>
      <c r="V509"/>
      <c r="W509"/>
      <c r="Y509"/>
      <c r="Z509"/>
      <c r="AA509"/>
      <c r="AC509"/>
      <c r="AD509"/>
      <c r="AE509"/>
      <c r="AG509"/>
      <c r="AH509"/>
      <c r="AI509"/>
      <c r="AK509"/>
      <c r="AL509"/>
      <c r="AM509"/>
      <c r="AO509"/>
      <c r="AP509"/>
      <c r="AQ509"/>
      <c r="AS509"/>
      <c r="AT509"/>
      <c r="AU509"/>
      <c r="AW509"/>
      <c r="AX509"/>
      <c r="AY509"/>
      <c r="BA509"/>
      <c r="BB509"/>
      <c r="BC509"/>
      <c r="BE509"/>
      <c r="BF509"/>
      <c r="BG509"/>
      <c r="BI509"/>
      <c r="BJ509"/>
      <c r="BK509"/>
      <c r="BM509"/>
      <c r="BN509"/>
      <c r="BO509"/>
    </row>
    <row r="510" spans="1:67">
      <c r="A510"/>
      <c r="B510"/>
      <c r="C510"/>
      <c r="E510"/>
      <c r="F510"/>
      <c r="G510"/>
      <c r="I510"/>
      <c r="J510"/>
      <c r="K510"/>
      <c r="M510"/>
      <c r="N510"/>
      <c r="O510"/>
      <c r="Q510"/>
      <c r="R510"/>
      <c r="S510"/>
      <c r="U510"/>
      <c r="V510"/>
      <c r="W510"/>
      <c r="Y510"/>
      <c r="Z510"/>
      <c r="AA510"/>
      <c r="AC510"/>
      <c r="AD510"/>
      <c r="AE510"/>
      <c r="AG510"/>
      <c r="AH510"/>
      <c r="AI510"/>
      <c r="AK510"/>
      <c r="AL510"/>
      <c r="AM510"/>
      <c r="AO510"/>
      <c r="AP510"/>
      <c r="AQ510"/>
      <c r="AS510"/>
      <c r="AT510"/>
      <c r="AU510"/>
      <c r="AW510"/>
      <c r="AX510"/>
      <c r="AY510"/>
      <c r="BA510"/>
      <c r="BB510"/>
      <c r="BC510"/>
      <c r="BE510"/>
      <c r="BF510"/>
      <c r="BG510"/>
      <c r="BI510"/>
      <c r="BJ510"/>
      <c r="BK510"/>
      <c r="BM510"/>
      <c r="BN510"/>
      <c r="BO510"/>
    </row>
    <row r="511" spans="1:67">
      <c r="A511"/>
      <c r="B511"/>
      <c r="C511"/>
      <c r="E511"/>
      <c r="F511"/>
      <c r="G511"/>
      <c r="I511"/>
      <c r="J511"/>
      <c r="K511"/>
      <c r="M511"/>
      <c r="N511"/>
      <c r="O511"/>
      <c r="Q511"/>
      <c r="R511"/>
      <c r="S511"/>
      <c r="U511"/>
      <c r="V511"/>
      <c r="W511"/>
      <c r="Y511"/>
      <c r="Z511"/>
      <c r="AA511"/>
      <c r="AC511"/>
      <c r="AD511"/>
      <c r="AE511"/>
      <c r="AG511"/>
      <c r="AH511"/>
      <c r="AI511"/>
      <c r="AK511"/>
      <c r="AL511"/>
      <c r="AM511"/>
      <c r="AO511"/>
      <c r="AP511"/>
      <c r="AQ511"/>
      <c r="AS511"/>
      <c r="AT511"/>
      <c r="AU511"/>
      <c r="AW511"/>
      <c r="AX511"/>
      <c r="AY511"/>
      <c r="BA511"/>
      <c r="BB511"/>
      <c r="BC511"/>
      <c r="BE511"/>
      <c r="BF511"/>
      <c r="BG511"/>
      <c r="BI511"/>
      <c r="BJ511"/>
      <c r="BK511"/>
      <c r="BM511"/>
      <c r="BN511"/>
      <c r="BO511"/>
    </row>
    <row r="512" spans="1:67">
      <c r="A512"/>
      <c r="B512"/>
      <c r="C512"/>
      <c r="E512"/>
      <c r="F512"/>
      <c r="G512"/>
      <c r="I512"/>
      <c r="J512"/>
      <c r="K512"/>
      <c r="M512"/>
      <c r="N512"/>
      <c r="O512"/>
      <c r="Q512"/>
      <c r="R512"/>
      <c r="S512"/>
      <c r="U512"/>
      <c r="V512"/>
      <c r="W512"/>
      <c r="Y512"/>
      <c r="Z512"/>
      <c r="AA512"/>
      <c r="AC512"/>
      <c r="AD512"/>
      <c r="AE512"/>
      <c r="AG512"/>
      <c r="AH512"/>
      <c r="AI512"/>
      <c r="AK512"/>
      <c r="AL512"/>
      <c r="AM512"/>
      <c r="AO512"/>
      <c r="AP512"/>
      <c r="AQ512"/>
      <c r="AS512"/>
      <c r="AT512"/>
      <c r="AU512"/>
      <c r="AW512"/>
      <c r="AX512"/>
      <c r="AY512"/>
      <c r="BA512"/>
      <c r="BB512"/>
      <c r="BC512"/>
      <c r="BE512"/>
      <c r="BF512"/>
      <c r="BG512"/>
      <c r="BI512"/>
      <c r="BJ512"/>
      <c r="BK512"/>
      <c r="BM512"/>
      <c r="BN512"/>
      <c r="BO512"/>
    </row>
    <row r="513" spans="1:67">
      <c r="A513"/>
      <c r="B513"/>
      <c r="C513"/>
      <c r="E513"/>
      <c r="F513"/>
      <c r="G513"/>
      <c r="I513"/>
      <c r="J513"/>
      <c r="K513"/>
      <c r="M513"/>
      <c r="N513"/>
      <c r="O513"/>
      <c r="Q513"/>
      <c r="R513"/>
      <c r="S513"/>
      <c r="U513"/>
      <c r="V513"/>
      <c r="W513"/>
      <c r="Y513"/>
      <c r="Z513"/>
      <c r="AA513"/>
      <c r="AC513"/>
      <c r="AD513"/>
      <c r="AE513"/>
      <c r="AG513"/>
      <c r="AH513"/>
      <c r="AI513"/>
      <c r="AK513"/>
      <c r="AL513"/>
      <c r="AM513"/>
      <c r="AO513"/>
      <c r="AP513"/>
      <c r="AQ513"/>
      <c r="AS513"/>
      <c r="AT513"/>
      <c r="AU513"/>
      <c r="AW513"/>
      <c r="AX513"/>
      <c r="AY513"/>
      <c r="BA513"/>
      <c r="BB513"/>
      <c r="BC513"/>
      <c r="BE513"/>
      <c r="BF513"/>
      <c r="BG513"/>
      <c r="BI513"/>
      <c r="BJ513"/>
      <c r="BK513"/>
      <c r="BM513"/>
      <c r="BN513"/>
      <c r="BO513"/>
    </row>
    <row r="514" spans="1:67">
      <c r="A514"/>
      <c r="B514"/>
      <c r="C514"/>
      <c r="E514"/>
      <c r="F514"/>
      <c r="G514"/>
      <c r="I514"/>
      <c r="J514"/>
      <c r="K514"/>
      <c r="M514"/>
      <c r="N514"/>
      <c r="O514"/>
      <c r="Q514"/>
      <c r="R514"/>
      <c r="S514"/>
      <c r="U514"/>
      <c r="V514"/>
      <c r="W514"/>
      <c r="Y514"/>
      <c r="Z514"/>
      <c r="AA514"/>
      <c r="AC514"/>
      <c r="AD514"/>
      <c r="AE514"/>
      <c r="AG514"/>
      <c r="AH514"/>
      <c r="AI514"/>
      <c r="AK514"/>
      <c r="AL514"/>
      <c r="AM514"/>
      <c r="AO514"/>
      <c r="AP514"/>
      <c r="AQ514"/>
      <c r="AS514"/>
      <c r="AT514"/>
      <c r="AU514"/>
      <c r="AW514"/>
      <c r="AX514"/>
      <c r="AY514"/>
      <c r="BA514"/>
      <c r="BB514"/>
      <c r="BC514"/>
      <c r="BE514"/>
      <c r="BF514"/>
      <c r="BG514"/>
      <c r="BI514"/>
      <c r="BJ514"/>
      <c r="BK514"/>
      <c r="BM514"/>
      <c r="BN514"/>
      <c r="BO514"/>
    </row>
    <row r="515" spans="1:67">
      <c r="A515"/>
      <c r="B515"/>
      <c r="C515"/>
      <c r="E515"/>
      <c r="F515"/>
      <c r="G515"/>
      <c r="I515"/>
      <c r="J515"/>
      <c r="K515"/>
      <c r="M515"/>
      <c r="N515"/>
      <c r="O515"/>
      <c r="Q515"/>
      <c r="R515"/>
      <c r="S515"/>
      <c r="U515"/>
      <c r="V515"/>
      <c r="W515"/>
      <c r="Y515"/>
      <c r="Z515"/>
      <c r="AA515"/>
      <c r="AC515"/>
      <c r="AD515"/>
      <c r="AE515"/>
      <c r="AG515"/>
      <c r="AH515"/>
      <c r="AI515"/>
      <c r="AK515"/>
      <c r="AL515"/>
      <c r="AM515"/>
      <c r="AO515"/>
      <c r="AP515"/>
      <c r="AQ515"/>
      <c r="AS515"/>
      <c r="AT515"/>
      <c r="AU515"/>
      <c r="AW515"/>
      <c r="AX515"/>
      <c r="AY515"/>
      <c r="BA515"/>
      <c r="BB515"/>
      <c r="BC515"/>
      <c r="BE515"/>
      <c r="BF515"/>
      <c r="BG515"/>
      <c r="BI515"/>
      <c r="BJ515"/>
      <c r="BK515"/>
      <c r="BM515"/>
      <c r="BN515"/>
      <c r="BO515"/>
    </row>
    <row r="516" spans="1:67">
      <c r="A516"/>
      <c r="B516"/>
      <c r="C516"/>
      <c r="E516"/>
      <c r="F516"/>
      <c r="G516"/>
      <c r="I516"/>
      <c r="J516"/>
      <c r="K516"/>
      <c r="M516"/>
      <c r="N516"/>
      <c r="O516"/>
      <c r="Q516"/>
      <c r="R516"/>
      <c r="S516"/>
      <c r="U516"/>
      <c r="V516"/>
      <c r="W516"/>
      <c r="Y516"/>
      <c r="Z516"/>
      <c r="AA516"/>
      <c r="AC516"/>
      <c r="AD516"/>
      <c r="AE516"/>
      <c r="AG516"/>
      <c r="AH516"/>
      <c r="AI516"/>
      <c r="AK516"/>
      <c r="AL516"/>
      <c r="AM516"/>
      <c r="AO516"/>
      <c r="AP516"/>
      <c r="AQ516"/>
      <c r="AS516"/>
      <c r="AT516"/>
      <c r="AU516"/>
      <c r="AW516"/>
      <c r="AX516"/>
      <c r="AY516"/>
      <c r="BA516"/>
      <c r="BB516"/>
      <c r="BC516"/>
      <c r="BE516"/>
      <c r="BF516"/>
      <c r="BG516"/>
      <c r="BI516"/>
      <c r="BJ516"/>
      <c r="BK516"/>
      <c r="BM516"/>
      <c r="BN516"/>
      <c r="BO516"/>
    </row>
    <row r="517" spans="1:67">
      <c r="A517"/>
      <c r="B517"/>
      <c r="C517"/>
      <c r="E517"/>
      <c r="F517"/>
      <c r="G517"/>
      <c r="I517"/>
      <c r="J517"/>
      <c r="K517"/>
      <c r="M517"/>
      <c r="N517"/>
      <c r="O517"/>
      <c r="Q517"/>
      <c r="R517"/>
      <c r="S517"/>
      <c r="U517"/>
      <c r="V517"/>
      <c r="W517"/>
      <c r="Y517"/>
      <c r="Z517"/>
      <c r="AA517"/>
      <c r="AC517"/>
      <c r="AD517"/>
      <c r="AE517"/>
      <c r="AG517"/>
      <c r="AH517"/>
      <c r="AI517"/>
      <c r="AK517"/>
      <c r="AL517"/>
      <c r="AM517"/>
      <c r="AO517"/>
      <c r="AP517"/>
      <c r="AQ517"/>
      <c r="AS517"/>
      <c r="AT517"/>
      <c r="AU517"/>
      <c r="AW517"/>
      <c r="AX517"/>
      <c r="AY517"/>
      <c r="BA517"/>
      <c r="BB517"/>
      <c r="BC517"/>
      <c r="BE517"/>
      <c r="BF517"/>
      <c r="BG517"/>
      <c r="BI517"/>
      <c r="BJ517"/>
      <c r="BK517"/>
      <c r="BM517"/>
      <c r="BN517"/>
      <c r="BO517"/>
    </row>
    <row r="518" spans="1:67">
      <c r="A518"/>
      <c r="B518"/>
      <c r="C518"/>
      <c r="E518"/>
      <c r="F518"/>
      <c r="G518"/>
      <c r="I518"/>
      <c r="J518"/>
      <c r="K518"/>
      <c r="M518"/>
      <c r="N518"/>
      <c r="O518"/>
      <c r="Q518"/>
      <c r="R518"/>
      <c r="S518"/>
      <c r="U518"/>
      <c r="V518"/>
      <c r="W518"/>
      <c r="Y518"/>
      <c r="Z518"/>
      <c r="AA518"/>
      <c r="AC518"/>
      <c r="AD518"/>
      <c r="AE518"/>
      <c r="AG518"/>
      <c r="AH518"/>
      <c r="AI518"/>
      <c r="AK518"/>
      <c r="AL518"/>
      <c r="AM518"/>
      <c r="AO518"/>
      <c r="AP518"/>
      <c r="AQ518"/>
      <c r="AS518"/>
      <c r="AT518"/>
      <c r="AU518"/>
      <c r="AW518"/>
      <c r="AX518"/>
      <c r="AY518"/>
      <c r="BA518"/>
      <c r="BB518"/>
      <c r="BC518"/>
      <c r="BE518"/>
      <c r="BF518"/>
      <c r="BG518"/>
      <c r="BI518"/>
      <c r="BJ518"/>
      <c r="BK518"/>
      <c r="BM518"/>
      <c r="BN518"/>
      <c r="BO518"/>
    </row>
    <row r="519" spans="1:67">
      <c r="A519"/>
      <c r="B519"/>
      <c r="C519"/>
      <c r="E519"/>
      <c r="F519"/>
      <c r="G519"/>
      <c r="I519"/>
      <c r="J519"/>
      <c r="K519"/>
      <c r="M519"/>
      <c r="N519"/>
      <c r="O519"/>
      <c r="Q519"/>
      <c r="R519"/>
      <c r="S519"/>
      <c r="U519"/>
      <c r="V519"/>
      <c r="W519"/>
      <c r="Y519"/>
      <c r="Z519"/>
      <c r="AA519"/>
      <c r="AC519"/>
      <c r="AD519"/>
      <c r="AE519"/>
      <c r="AG519"/>
      <c r="AH519"/>
      <c r="AI519"/>
      <c r="AK519"/>
      <c r="AL519"/>
      <c r="AM519"/>
      <c r="AO519"/>
      <c r="AP519"/>
      <c r="AQ519"/>
      <c r="AS519"/>
      <c r="AT519"/>
      <c r="AU519"/>
      <c r="AW519"/>
      <c r="AX519"/>
      <c r="AY519"/>
      <c r="BA519"/>
      <c r="BB519"/>
      <c r="BC519"/>
      <c r="BE519"/>
      <c r="BF519"/>
      <c r="BG519"/>
      <c r="BI519"/>
      <c r="BJ519"/>
      <c r="BK519"/>
      <c r="BM519"/>
      <c r="BN519"/>
      <c r="BO519"/>
    </row>
    <row r="520" spans="1:67">
      <c r="A520"/>
      <c r="B520"/>
      <c r="C520"/>
      <c r="E520"/>
      <c r="F520"/>
      <c r="G520"/>
      <c r="I520"/>
      <c r="J520"/>
      <c r="K520"/>
      <c r="M520"/>
      <c r="N520"/>
      <c r="O520"/>
      <c r="Q520"/>
      <c r="R520"/>
      <c r="S520"/>
      <c r="U520"/>
      <c r="V520"/>
      <c r="W520"/>
      <c r="Y520"/>
      <c r="Z520"/>
      <c r="AA520"/>
      <c r="AC520"/>
      <c r="AD520"/>
      <c r="AE520"/>
      <c r="AG520"/>
      <c r="AH520"/>
      <c r="AI520"/>
      <c r="AK520"/>
      <c r="AL520"/>
      <c r="AM520"/>
      <c r="AO520"/>
      <c r="AP520"/>
      <c r="AQ520"/>
      <c r="AS520"/>
      <c r="AT520"/>
      <c r="AU520"/>
      <c r="AW520"/>
      <c r="AX520"/>
      <c r="AY520"/>
      <c r="BA520"/>
      <c r="BB520"/>
      <c r="BC520"/>
      <c r="BE520"/>
      <c r="BF520"/>
      <c r="BG520"/>
      <c r="BI520"/>
      <c r="BJ520"/>
      <c r="BK520"/>
      <c r="BM520"/>
      <c r="BN520"/>
      <c r="BO520"/>
    </row>
    <row r="521" spans="1:67">
      <c r="A521"/>
      <c r="B521"/>
      <c r="C521"/>
      <c r="E521"/>
      <c r="F521"/>
      <c r="G521"/>
      <c r="I521"/>
      <c r="J521"/>
      <c r="K521"/>
      <c r="M521"/>
      <c r="N521"/>
      <c r="O521"/>
      <c r="Q521"/>
      <c r="R521"/>
      <c r="S521"/>
      <c r="U521"/>
      <c r="V521"/>
      <c r="W521"/>
      <c r="Y521"/>
      <c r="Z521"/>
      <c r="AA521"/>
      <c r="AC521"/>
      <c r="AD521"/>
      <c r="AE521"/>
      <c r="AG521"/>
      <c r="AH521"/>
      <c r="AI521"/>
      <c r="AK521"/>
      <c r="AL521"/>
      <c r="AM521"/>
      <c r="AO521"/>
      <c r="AP521"/>
      <c r="AQ521"/>
      <c r="AS521"/>
      <c r="AT521"/>
      <c r="AU521"/>
      <c r="AW521"/>
      <c r="AX521"/>
      <c r="AY521"/>
      <c r="BA521"/>
      <c r="BB521"/>
      <c r="BC521"/>
      <c r="BE521"/>
      <c r="BF521"/>
      <c r="BG521"/>
      <c r="BI521"/>
      <c r="BJ521"/>
      <c r="BK521"/>
      <c r="BM521"/>
      <c r="BN521"/>
      <c r="BO521"/>
    </row>
    <row r="522" spans="1:67">
      <c r="A522"/>
      <c r="B522"/>
      <c r="C522"/>
      <c r="E522"/>
      <c r="F522"/>
      <c r="G522"/>
      <c r="I522"/>
      <c r="J522"/>
      <c r="K522"/>
      <c r="M522"/>
      <c r="N522"/>
      <c r="O522"/>
      <c r="Q522"/>
      <c r="R522"/>
      <c r="S522"/>
      <c r="U522"/>
      <c r="V522"/>
      <c r="W522"/>
      <c r="Y522"/>
      <c r="Z522"/>
      <c r="AA522"/>
      <c r="AC522"/>
      <c r="AD522"/>
      <c r="AE522"/>
      <c r="AG522"/>
      <c r="AH522"/>
      <c r="AI522"/>
      <c r="AK522"/>
      <c r="AL522"/>
      <c r="AM522"/>
      <c r="AO522"/>
      <c r="AP522"/>
      <c r="AQ522"/>
      <c r="AS522"/>
      <c r="AT522"/>
      <c r="AU522"/>
      <c r="AW522"/>
      <c r="AX522"/>
      <c r="AY522"/>
      <c r="BA522"/>
      <c r="BB522"/>
      <c r="BC522"/>
      <c r="BE522"/>
      <c r="BF522"/>
      <c r="BG522"/>
      <c r="BI522"/>
      <c r="BJ522"/>
      <c r="BK522"/>
      <c r="BM522"/>
      <c r="BN522"/>
      <c r="BO522"/>
    </row>
    <row r="523" spans="1:67">
      <c r="A523"/>
      <c r="B523"/>
      <c r="C523"/>
      <c r="E523"/>
      <c r="F523"/>
      <c r="G523"/>
      <c r="I523"/>
      <c r="J523"/>
      <c r="K523"/>
      <c r="M523"/>
      <c r="N523"/>
      <c r="O523"/>
      <c r="Q523"/>
      <c r="R523"/>
      <c r="S523"/>
      <c r="U523"/>
      <c r="V523"/>
      <c r="W523"/>
      <c r="Y523"/>
      <c r="Z523"/>
      <c r="AA523"/>
      <c r="AC523"/>
      <c r="AD523"/>
      <c r="AE523"/>
      <c r="AG523"/>
      <c r="AH523"/>
      <c r="AI523"/>
      <c r="AK523"/>
      <c r="AL523"/>
      <c r="AM523"/>
      <c r="AO523"/>
      <c r="AP523"/>
      <c r="AQ523"/>
      <c r="AS523"/>
      <c r="AT523"/>
      <c r="AU523"/>
      <c r="AW523"/>
      <c r="AX523"/>
      <c r="AY523"/>
      <c r="BA523"/>
      <c r="BB523"/>
      <c r="BC523"/>
      <c r="BE523"/>
      <c r="BF523"/>
      <c r="BG523"/>
      <c r="BI523"/>
      <c r="BJ523"/>
      <c r="BK523"/>
      <c r="BM523"/>
      <c r="BN523"/>
      <c r="BO523"/>
    </row>
    <row r="524" spans="1:67">
      <c r="A524"/>
      <c r="B524"/>
      <c r="C524"/>
      <c r="E524"/>
      <c r="F524"/>
      <c r="G524"/>
      <c r="I524"/>
      <c r="J524"/>
      <c r="K524"/>
      <c r="M524"/>
      <c r="N524"/>
      <c r="O524"/>
      <c r="Q524"/>
      <c r="R524"/>
      <c r="S524"/>
      <c r="U524"/>
      <c r="V524"/>
      <c r="W524"/>
      <c r="Y524"/>
      <c r="Z524"/>
      <c r="AA524"/>
      <c r="AC524"/>
      <c r="AD524"/>
      <c r="AE524"/>
      <c r="AG524"/>
      <c r="AH524"/>
      <c r="AI524"/>
      <c r="AK524"/>
      <c r="AL524"/>
      <c r="AM524"/>
      <c r="AO524"/>
      <c r="AP524"/>
      <c r="AQ524"/>
      <c r="AS524"/>
      <c r="AT524"/>
      <c r="AU524"/>
      <c r="AW524"/>
      <c r="AX524"/>
      <c r="AY524"/>
      <c r="BA524"/>
      <c r="BB524"/>
      <c r="BC524"/>
      <c r="BE524"/>
      <c r="BF524"/>
      <c r="BG524"/>
      <c r="BI524"/>
      <c r="BJ524"/>
      <c r="BK524"/>
      <c r="BM524"/>
      <c r="BN524"/>
      <c r="BO524"/>
    </row>
    <row r="525" spans="1:67">
      <c r="A525"/>
      <c r="B525"/>
      <c r="C525"/>
      <c r="E525"/>
      <c r="F525"/>
      <c r="G525"/>
      <c r="I525"/>
      <c r="J525"/>
      <c r="K525"/>
      <c r="M525"/>
      <c r="N525"/>
      <c r="O525"/>
      <c r="Q525"/>
      <c r="R525"/>
      <c r="S525"/>
      <c r="U525"/>
      <c r="V525"/>
      <c r="W525"/>
      <c r="Y525"/>
      <c r="Z525"/>
      <c r="AA525"/>
      <c r="AC525"/>
      <c r="AD525"/>
      <c r="AE525"/>
      <c r="AG525"/>
      <c r="AH525"/>
      <c r="AI525"/>
      <c r="AK525"/>
      <c r="AL525"/>
      <c r="AM525"/>
      <c r="AO525"/>
      <c r="AP525"/>
      <c r="AQ525"/>
      <c r="AS525"/>
      <c r="AT525"/>
      <c r="AU525"/>
      <c r="AW525"/>
      <c r="AX525"/>
      <c r="AY525"/>
      <c r="BA525"/>
      <c r="BB525"/>
      <c r="BC525"/>
      <c r="BE525"/>
      <c r="BF525"/>
      <c r="BG525"/>
      <c r="BI525"/>
      <c r="BJ525"/>
      <c r="BK525"/>
      <c r="BM525"/>
      <c r="BN525"/>
      <c r="BO525"/>
    </row>
    <row r="526" spans="1:67">
      <c r="A526"/>
      <c r="B526"/>
      <c r="C526"/>
      <c r="E526"/>
      <c r="F526"/>
      <c r="G526"/>
      <c r="I526"/>
      <c r="J526"/>
      <c r="K526"/>
      <c r="M526"/>
      <c r="N526"/>
      <c r="O526"/>
      <c r="Q526"/>
      <c r="R526"/>
      <c r="S526"/>
      <c r="U526"/>
      <c r="V526"/>
      <c r="W526"/>
      <c r="Y526"/>
      <c r="Z526"/>
      <c r="AA526"/>
      <c r="AC526"/>
      <c r="AD526"/>
      <c r="AE526"/>
      <c r="AG526"/>
      <c r="AH526"/>
      <c r="AI526"/>
      <c r="AK526"/>
      <c r="AL526"/>
      <c r="AM526"/>
      <c r="AO526"/>
      <c r="AP526"/>
      <c r="AQ526"/>
      <c r="AS526"/>
      <c r="AT526"/>
      <c r="AU526"/>
      <c r="AW526"/>
      <c r="AX526"/>
      <c r="AY526"/>
      <c r="BA526"/>
      <c r="BB526"/>
      <c r="BC526"/>
      <c r="BE526"/>
      <c r="BF526"/>
      <c r="BG526"/>
      <c r="BI526"/>
      <c r="BJ526"/>
      <c r="BK526"/>
      <c r="BM526"/>
      <c r="BN526"/>
      <c r="BO526"/>
    </row>
    <row r="527" spans="1:67">
      <c r="A527"/>
      <c r="B527"/>
      <c r="C527"/>
      <c r="E527"/>
      <c r="F527"/>
      <c r="G527"/>
      <c r="I527"/>
      <c r="J527"/>
      <c r="K527"/>
      <c r="M527"/>
      <c r="N527"/>
      <c r="O527"/>
      <c r="Q527"/>
      <c r="R527"/>
      <c r="S527"/>
      <c r="U527"/>
      <c r="V527"/>
      <c r="W527"/>
      <c r="Y527"/>
      <c r="Z527"/>
      <c r="AA527"/>
      <c r="AC527"/>
      <c r="AD527"/>
      <c r="AE527"/>
      <c r="AG527"/>
      <c r="AH527"/>
      <c r="AI527"/>
      <c r="AK527"/>
      <c r="AL527"/>
      <c r="AM527"/>
      <c r="AO527"/>
      <c r="AP527"/>
      <c r="AQ527"/>
      <c r="AS527"/>
      <c r="AT527"/>
      <c r="AU527"/>
      <c r="AW527"/>
      <c r="AX527"/>
      <c r="AY527"/>
      <c r="BA527"/>
      <c r="BB527"/>
      <c r="BC527"/>
      <c r="BE527"/>
      <c r="BF527"/>
      <c r="BG527"/>
      <c r="BI527"/>
      <c r="BJ527"/>
      <c r="BK527"/>
      <c r="BM527"/>
      <c r="BN527"/>
      <c r="BO527"/>
    </row>
    <row r="528" spans="1:67">
      <c r="A528"/>
      <c r="B528"/>
      <c r="C528"/>
      <c r="E528"/>
      <c r="F528"/>
      <c r="G528"/>
      <c r="I528"/>
      <c r="J528"/>
      <c r="K528"/>
      <c r="M528"/>
      <c r="N528"/>
      <c r="O528"/>
      <c r="Q528"/>
      <c r="R528"/>
      <c r="S528"/>
      <c r="U528"/>
      <c r="V528"/>
      <c r="W528"/>
      <c r="Y528"/>
      <c r="Z528"/>
      <c r="AA528"/>
      <c r="AC528"/>
      <c r="AD528"/>
      <c r="AE528"/>
      <c r="AG528"/>
      <c r="AH528"/>
      <c r="AI528"/>
      <c r="AK528"/>
      <c r="AL528"/>
      <c r="AM528"/>
      <c r="AO528"/>
      <c r="AP528"/>
      <c r="AQ528"/>
      <c r="AS528"/>
      <c r="AT528"/>
      <c r="AU528"/>
      <c r="AW528"/>
      <c r="AX528"/>
      <c r="AY528"/>
      <c r="BA528"/>
      <c r="BB528"/>
      <c r="BC528"/>
      <c r="BE528"/>
      <c r="BF528"/>
      <c r="BG528"/>
      <c r="BI528"/>
      <c r="BJ528"/>
      <c r="BK528"/>
      <c r="BM528"/>
      <c r="BN528"/>
      <c r="BO528"/>
    </row>
    <row r="529" spans="1:67">
      <c r="A529"/>
      <c r="B529"/>
      <c r="C529"/>
      <c r="E529"/>
      <c r="F529"/>
      <c r="G529"/>
      <c r="I529"/>
      <c r="J529"/>
      <c r="K529"/>
      <c r="M529"/>
      <c r="N529"/>
      <c r="O529"/>
      <c r="Q529"/>
      <c r="R529"/>
      <c r="S529"/>
      <c r="U529"/>
      <c r="V529"/>
      <c r="W529"/>
      <c r="Y529"/>
      <c r="Z529"/>
      <c r="AA529"/>
      <c r="AC529"/>
      <c r="AD529"/>
      <c r="AE529"/>
      <c r="AG529"/>
      <c r="AH529"/>
      <c r="AI529"/>
      <c r="AK529"/>
      <c r="AL529"/>
      <c r="AM529"/>
      <c r="AO529"/>
      <c r="AP529"/>
      <c r="AQ529"/>
      <c r="AS529"/>
      <c r="AT529"/>
      <c r="AU529"/>
      <c r="AW529"/>
      <c r="AX529"/>
      <c r="AY529"/>
      <c r="BA529"/>
      <c r="BB529"/>
      <c r="BC529"/>
      <c r="BE529"/>
      <c r="BF529"/>
      <c r="BG529"/>
      <c r="BI529"/>
      <c r="BJ529"/>
      <c r="BK529"/>
      <c r="BM529"/>
      <c r="BN529"/>
      <c r="BO529"/>
    </row>
    <row r="530" spans="1:67">
      <c r="A530"/>
      <c r="B530"/>
      <c r="C530"/>
      <c r="E530"/>
      <c r="F530"/>
      <c r="G530"/>
      <c r="I530"/>
      <c r="J530"/>
      <c r="K530"/>
      <c r="M530"/>
      <c r="N530"/>
      <c r="O530"/>
      <c r="Q530"/>
      <c r="R530"/>
      <c r="S530"/>
      <c r="U530"/>
      <c r="V530"/>
      <c r="W530"/>
      <c r="Y530"/>
      <c r="Z530"/>
      <c r="AA530"/>
      <c r="AC530"/>
      <c r="AD530"/>
      <c r="AE530"/>
      <c r="AG530"/>
      <c r="AH530"/>
      <c r="AI530"/>
      <c r="AK530"/>
      <c r="AL530"/>
      <c r="AM530"/>
      <c r="AO530"/>
      <c r="AP530"/>
      <c r="AQ530"/>
      <c r="AS530"/>
      <c r="AT530"/>
      <c r="AU530"/>
      <c r="AW530"/>
      <c r="AX530"/>
      <c r="AY530"/>
      <c r="BA530"/>
      <c r="BB530"/>
      <c r="BC530"/>
      <c r="BE530"/>
      <c r="BF530"/>
      <c r="BG530"/>
      <c r="BI530"/>
      <c r="BJ530"/>
      <c r="BK530"/>
      <c r="BM530"/>
      <c r="BN530"/>
      <c r="BO530"/>
    </row>
    <row r="531" spans="1:67">
      <c r="A531"/>
      <c r="B531"/>
      <c r="C531"/>
      <c r="E531"/>
      <c r="F531"/>
      <c r="G531"/>
      <c r="I531"/>
      <c r="J531"/>
      <c r="K531"/>
      <c r="M531"/>
      <c r="N531"/>
      <c r="O531"/>
      <c r="Q531"/>
      <c r="R531"/>
      <c r="S531"/>
      <c r="U531"/>
      <c r="V531"/>
      <c r="W531"/>
      <c r="Y531"/>
      <c r="Z531"/>
      <c r="AA531"/>
      <c r="AC531"/>
      <c r="AD531"/>
      <c r="AE531"/>
      <c r="AG531"/>
      <c r="AH531"/>
      <c r="AI531"/>
      <c r="AK531"/>
      <c r="AL531"/>
      <c r="AM531"/>
      <c r="AO531"/>
      <c r="AP531"/>
      <c r="AQ531"/>
      <c r="AS531"/>
      <c r="AT531"/>
      <c r="AU531"/>
      <c r="AW531"/>
      <c r="AX531"/>
      <c r="AY531"/>
      <c r="BA531"/>
      <c r="BB531"/>
      <c r="BC531"/>
      <c r="BE531"/>
      <c r="BF531"/>
      <c r="BG531"/>
      <c r="BI531"/>
      <c r="BJ531"/>
      <c r="BK531"/>
      <c r="BM531"/>
      <c r="BN531"/>
      <c r="BO531"/>
    </row>
    <row r="532" spans="1:67">
      <c r="A532"/>
      <c r="B532"/>
      <c r="C532"/>
      <c r="E532"/>
      <c r="F532"/>
      <c r="G532"/>
      <c r="I532"/>
      <c r="J532"/>
      <c r="K532"/>
      <c r="M532"/>
      <c r="N532"/>
      <c r="O532"/>
      <c r="Q532"/>
      <c r="R532"/>
      <c r="S532"/>
      <c r="U532"/>
      <c r="V532"/>
      <c r="W532"/>
      <c r="Y532"/>
      <c r="Z532"/>
      <c r="AA532"/>
      <c r="AC532"/>
      <c r="AD532"/>
      <c r="AE532"/>
      <c r="AG532"/>
      <c r="AH532"/>
      <c r="AI532"/>
      <c r="AK532"/>
      <c r="AL532"/>
      <c r="AM532"/>
      <c r="AO532"/>
      <c r="AP532"/>
      <c r="AQ532"/>
      <c r="AS532"/>
      <c r="AT532"/>
      <c r="AU532"/>
      <c r="AW532"/>
      <c r="AX532"/>
      <c r="AY532"/>
      <c r="BA532"/>
      <c r="BB532"/>
      <c r="BC532"/>
      <c r="BE532"/>
      <c r="BF532"/>
      <c r="BG532"/>
      <c r="BI532"/>
      <c r="BJ532"/>
      <c r="BK532"/>
      <c r="BM532"/>
      <c r="BN532"/>
      <c r="BO532"/>
    </row>
    <row r="533" spans="1:67">
      <c r="A533"/>
      <c r="B533"/>
      <c r="C533"/>
      <c r="E533"/>
      <c r="F533"/>
      <c r="G533"/>
      <c r="I533"/>
      <c r="J533"/>
      <c r="K533"/>
      <c r="M533"/>
      <c r="N533"/>
      <c r="O533"/>
      <c r="Q533"/>
      <c r="R533"/>
      <c r="S533"/>
      <c r="U533"/>
      <c r="V533"/>
      <c r="W533"/>
      <c r="Y533"/>
      <c r="Z533"/>
      <c r="AA533"/>
      <c r="AC533"/>
      <c r="AD533"/>
      <c r="AE533"/>
      <c r="AG533"/>
      <c r="AH533"/>
      <c r="AI533"/>
      <c r="AK533"/>
      <c r="AL533"/>
      <c r="AM533"/>
      <c r="AO533"/>
      <c r="AP533"/>
      <c r="AQ533"/>
      <c r="AS533"/>
      <c r="AT533"/>
      <c r="AU533"/>
      <c r="AW533"/>
      <c r="AX533"/>
      <c r="AY533"/>
      <c r="BA533"/>
      <c r="BB533"/>
      <c r="BC533"/>
      <c r="BE533"/>
      <c r="BF533"/>
      <c r="BG533"/>
      <c r="BI533"/>
      <c r="BJ533"/>
      <c r="BK533"/>
      <c r="BM533"/>
      <c r="BN533"/>
      <c r="BO533"/>
    </row>
    <row r="534" spans="1:67">
      <c r="A534"/>
      <c r="B534"/>
      <c r="C534"/>
      <c r="E534"/>
      <c r="F534"/>
      <c r="G534"/>
      <c r="I534"/>
      <c r="J534"/>
      <c r="K534"/>
      <c r="M534"/>
      <c r="N534"/>
      <c r="O534"/>
      <c r="Q534"/>
      <c r="R534"/>
      <c r="S534"/>
      <c r="U534"/>
      <c r="V534"/>
      <c r="W534"/>
      <c r="Y534"/>
      <c r="Z534"/>
      <c r="AA534"/>
      <c r="AC534"/>
      <c r="AD534"/>
      <c r="AE534"/>
      <c r="AG534"/>
      <c r="AH534"/>
      <c r="AI534"/>
      <c r="AK534"/>
      <c r="AL534"/>
      <c r="AM534"/>
      <c r="AO534"/>
      <c r="AP534"/>
      <c r="AQ534"/>
      <c r="AS534"/>
      <c r="AT534"/>
      <c r="AU534"/>
      <c r="AW534"/>
      <c r="AX534"/>
      <c r="AY534"/>
      <c r="BA534"/>
      <c r="BB534"/>
      <c r="BC534"/>
      <c r="BE534"/>
      <c r="BF534"/>
      <c r="BG534"/>
      <c r="BI534"/>
      <c r="BJ534"/>
      <c r="BK534"/>
      <c r="BM534"/>
      <c r="BN534"/>
      <c r="BO534"/>
    </row>
    <row r="535" spans="1:67">
      <c r="A535"/>
      <c r="B535"/>
      <c r="C535"/>
      <c r="E535"/>
      <c r="F535"/>
      <c r="G535"/>
      <c r="I535"/>
      <c r="J535"/>
      <c r="K535"/>
      <c r="M535"/>
      <c r="N535"/>
      <c r="O535"/>
      <c r="Q535"/>
      <c r="R535"/>
      <c r="S535"/>
      <c r="U535"/>
      <c r="V535"/>
      <c r="W535"/>
      <c r="Y535"/>
      <c r="Z535"/>
      <c r="AA535"/>
      <c r="AC535"/>
      <c r="AD535"/>
      <c r="AE535"/>
      <c r="AG535"/>
      <c r="AH535"/>
      <c r="AI535"/>
      <c r="AK535"/>
      <c r="AL535"/>
      <c r="AM535"/>
      <c r="AO535"/>
      <c r="AP535"/>
      <c r="AQ535"/>
      <c r="AS535"/>
      <c r="AT535"/>
      <c r="AU535"/>
      <c r="AW535"/>
      <c r="AX535"/>
      <c r="AY535"/>
      <c r="BA535"/>
      <c r="BB535"/>
      <c r="BC535"/>
      <c r="BE535"/>
      <c r="BF535"/>
      <c r="BG535"/>
      <c r="BI535"/>
      <c r="BJ535"/>
      <c r="BK535"/>
      <c r="BM535"/>
      <c r="BN535"/>
      <c r="BO535"/>
    </row>
    <row r="536" spans="1:67">
      <c r="A536"/>
      <c r="B536"/>
      <c r="C536"/>
      <c r="E536"/>
      <c r="F536"/>
      <c r="G536"/>
      <c r="I536"/>
      <c r="J536"/>
      <c r="K536"/>
      <c r="M536"/>
      <c r="N536"/>
      <c r="O536"/>
      <c r="Q536"/>
      <c r="R536"/>
      <c r="S536"/>
      <c r="U536"/>
      <c r="V536"/>
      <c r="W536"/>
      <c r="Y536"/>
      <c r="Z536"/>
      <c r="AA536"/>
      <c r="AC536"/>
      <c r="AD536"/>
      <c r="AE536"/>
      <c r="AG536"/>
      <c r="AH536"/>
      <c r="AI536"/>
      <c r="AK536"/>
      <c r="AL536"/>
      <c r="AM536"/>
      <c r="AO536"/>
      <c r="AP536"/>
      <c r="AQ536"/>
      <c r="AS536"/>
      <c r="AT536"/>
      <c r="AU536"/>
      <c r="AW536"/>
      <c r="AX536"/>
      <c r="AY536"/>
      <c r="BA536"/>
      <c r="BB536"/>
      <c r="BC536"/>
      <c r="BE536"/>
      <c r="BF536"/>
      <c r="BG536"/>
      <c r="BI536"/>
      <c r="BJ536"/>
      <c r="BK536"/>
      <c r="BM536"/>
      <c r="BN536"/>
      <c r="BO536"/>
    </row>
    <row r="537" spans="1:67">
      <c r="A537"/>
      <c r="B537"/>
      <c r="C537"/>
      <c r="E537"/>
      <c r="F537"/>
      <c r="G537"/>
      <c r="I537"/>
      <c r="J537"/>
      <c r="K537"/>
      <c r="M537"/>
      <c r="N537"/>
      <c r="O537"/>
      <c r="Q537"/>
      <c r="R537"/>
      <c r="S537"/>
      <c r="U537"/>
      <c r="V537"/>
      <c r="W537"/>
      <c r="Y537"/>
      <c r="Z537"/>
      <c r="AA537"/>
      <c r="AC537"/>
      <c r="AD537"/>
      <c r="AE537"/>
      <c r="AG537"/>
      <c r="AH537"/>
      <c r="AI537"/>
      <c r="AK537"/>
      <c r="AL537"/>
      <c r="AM537"/>
      <c r="AO537"/>
      <c r="AP537"/>
      <c r="AQ537"/>
      <c r="AS537"/>
      <c r="AT537"/>
      <c r="AU537"/>
      <c r="AW537"/>
      <c r="AX537"/>
      <c r="AY537"/>
      <c r="BA537"/>
      <c r="BB537"/>
      <c r="BC537"/>
      <c r="BE537"/>
      <c r="BF537"/>
      <c r="BG537"/>
      <c r="BI537"/>
      <c r="BJ537"/>
      <c r="BK537"/>
      <c r="BM537"/>
      <c r="BN537"/>
      <c r="BO537"/>
    </row>
    <row r="538" spans="1:67">
      <c r="A538"/>
      <c r="B538"/>
      <c r="C538"/>
      <c r="E538"/>
      <c r="F538"/>
      <c r="G538"/>
      <c r="I538"/>
      <c r="J538"/>
      <c r="K538"/>
      <c r="M538"/>
      <c r="N538"/>
      <c r="O538"/>
      <c r="Q538"/>
      <c r="R538"/>
      <c r="S538"/>
      <c r="U538"/>
      <c r="V538"/>
      <c r="W538"/>
      <c r="Y538"/>
      <c r="Z538"/>
      <c r="AA538"/>
      <c r="AC538"/>
      <c r="AD538"/>
      <c r="AE538"/>
      <c r="AG538"/>
      <c r="AH538"/>
      <c r="AI538"/>
      <c r="AK538"/>
      <c r="AL538"/>
      <c r="AM538"/>
      <c r="AO538"/>
      <c r="AP538"/>
      <c r="AQ538"/>
      <c r="AS538"/>
      <c r="AT538"/>
      <c r="AU538"/>
      <c r="AW538"/>
      <c r="AX538"/>
      <c r="AY538"/>
      <c r="BA538"/>
      <c r="BB538"/>
      <c r="BC538"/>
      <c r="BE538"/>
      <c r="BF538"/>
      <c r="BG538"/>
      <c r="BI538"/>
      <c r="BJ538"/>
      <c r="BK538"/>
      <c r="BM538"/>
      <c r="BN538"/>
      <c r="BO538"/>
    </row>
    <row r="539" spans="1:67">
      <c r="A539"/>
      <c r="B539"/>
      <c r="C539"/>
      <c r="E539"/>
      <c r="F539"/>
      <c r="G539"/>
      <c r="I539"/>
      <c r="J539"/>
      <c r="K539"/>
      <c r="M539"/>
      <c r="N539"/>
      <c r="O539"/>
      <c r="Q539"/>
      <c r="R539"/>
      <c r="S539"/>
      <c r="U539"/>
      <c r="V539"/>
      <c r="W539"/>
      <c r="Y539"/>
      <c r="Z539"/>
      <c r="AA539"/>
      <c r="AC539"/>
      <c r="AD539"/>
      <c r="AE539"/>
      <c r="AG539"/>
      <c r="AH539"/>
      <c r="AI539"/>
      <c r="AK539"/>
      <c r="AL539"/>
      <c r="AM539"/>
      <c r="AO539"/>
      <c r="AP539"/>
      <c r="AQ539"/>
      <c r="AS539"/>
      <c r="AT539"/>
      <c r="AU539"/>
      <c r="AW539"/>
      <c r="AX539"/>
      <c r="AY539"/>
      <c r="BA539"/>
      <c r="BB539"/>
      <c r="BC539"/>
      <c r="BE539"/>
      <c r="BF539"/>
      <c r="BG539"/>
      <c r="BI539"/>
      <c r="BJ539"/>
      <c r="BK539"/>
      <c r="BM539"/>
      <c r="BN539"/>
      <c r="BO539"/>
    </row>
    <row r="540" spans="1:67">
      <c r="A540"/>
      <c r="B540"/>
      <c r="C540"/>
      <c r="E540"/>
      <c r="F540"/>
      <c r="G540"/>
      <c r="I540"/>
      <c r="J540"/>
      <c r="K540"/>
      <c r="M540"/>
      <c r="N540"/>
      <c r="O540"/>
      <c r="Q540"/>
      <c r="R540"/>
      <c r="S540"/>
      <c r="U540"/>
      <c r="V540"/>
      <c r="W540"/>
      <c r="Y540"/>
      <c r="Z540"/>
      <c r="AA540"/>
      <c r="AC540"/>
      <c r="AD540"/>
      <c r="AE540"/>
      <c r="AG540"/>
      <c r="AH540"/>
      <c r="AI540"/>
      <c r="AK540"/>
      <c r="AL540"/>
      <c r="AM540"/>
      <c r="AO540"/>
      <c r="AP540"/>
      <c r="AQ540"/>
      <c r="AS540"/>
      <c r="AT540"/>
      <c r="AU540"/>
      <c r="AW540"/>
      <c r="AX540"/>
      <c r="AY540"/>
      <c r="BA540"/>
      <c r="BB540"/>
      <c r="BC540"/>
      <c r="BE540"/>
      <c r="BF540"/>
      <c r="BG540"/>
      <c r="BI540"/>
      <c r="BJ540"/>
      <c r="BK540"/>
      <c r="BM540"/>
      <c r="BN540"/>
      <c r="BO540"/>
    </row>
    <row r="541" spans="1:67">
      <c r="A541"/>
      <c r="B541"/>
      <c r="C541"/>
      <c r="E541"/>
      <c r="F541"/>
      <c r="G541"/>
      <c r="I541"/>
      <c r="J541"/>
      <c r="K541"/>
      <c r="M541"/>
      <c r="N541"/>
      <c r="O541"/>
      <c r="Q541"/>
      <c r="R541"/>
      <c r="S541"/>
      <c r="U541"/>
      <c r="V541"/>
      <c r="W541"/>
      <c r="Y541"/>
      <c r="Z541"/>
      <c r="AA541"/>
      <c r="AC541"/>
      <c r="AD541"/>
      <c r="AE541"/>
      <c r="AG541"/>
      <c r="AH541"/>
      <c r="AI541"/>
      <c r="AK541"/>
      <c r="AL541"/>
      <c r="AM541"/>
      <c r="AO541"/>
      <c r="AP541"/>
      <c r="AQ541"/>
      <c r="AS541"/>
      <c r="AT541"/>
      <c r="AU541"/>
      <c r="AW541"/>
      <c r="AX541"/>
      <c r="AY541"/>
      <c r="BA541"/>
      <c r="BB541"/>
      <c r="BC541"/>
      <c r="BE541"/>
      <c r="BF541"/>
      <c r="BG541"/>
      <c r="BI541"/>
      <c r="BJ541"/>
      <c r="BK541"/>
      <c r="BM541"/>
      <c r="BN541"/>
      <c r="BO541"/>
    </row>
    <row r="542" spans="1:67">
      <c r="A542"/>
      <c r="B542"/>
      <c r="C542"/>
      <c r="E542"/>
      <c r="F542"/>
      <c r="G542"/>
      <c r="I542"/>
      <c r="J542"/>
      <c r="K542"/>
      <c r="M542"/>
      <c r="N542"/>
      <c r="O542"/>
      <c r="Q542"/>
      <c r="R542"/>
      <c r="S542"/>
      <c r="U542"/>
      <c r="V542"/>
      <c r="W542"/>
      <c r="Y542"/>
      <c r="Z542"/>
      <c r="AA542"/>
      <c r="AC542"/>
      <c r="AD542"/>
      <c r="AE542"/>
      <c r="AG542"/>
      <c r="AH542"/>
      <c r="AI542"/>
      <c r="AK542"/>
      <c r="AL542"/>
      <c r="AM542"/>
      <c r="AO542"/>
      <c r="AP542"/>
      <c r="AQ542"/>
      <c r="AS542"/>
      <c r="AT542"/>
      <c r="AU542"/>
      <c r="AW542"/>
      <c r="AX542"/>
      <c r="AY542"/>
      <c r="BA542"/>
      <c r="BB542"/>
      <c r="BC542"/>
      <c r="BE542"/>
      <c r="BF542"/>
      <c r="BG542"/>
      <c r="BI542"/>
      <c r="BJ542"/>
      <c r="BK542"/>
      <c r="BM542"/>
      <c r="BN542"/>
      <c r="BO542"/>
    </row>
    <row r="543" spans="1:67">
      <c r="A543"/>
      <c r="B543"/>
      <c r="C543"/>
      <c r="E543"/>
      <c r="F543"/>
      <c r="G543"/>
      <c r="I543"/>
      <c r="J543"/>
      <c r="K543"/>
      <c r="M543"/>
      <c r="N543"/>
      <c r="O543"/>
      <c r="Q543"/>
      <c r="R543"/>
      <c r="S543"/>
      <c r="U543"/>
      <c r="V543"/>
      <c r="W543"/>
      <c r="Y543"/>
      <c r="Z543"/>
      <c r="AA543"/>
      <c r="AC543"/>
      <c r="AD543"/>
      <c r="AE543"/>
      <c r="AG543"/>
      <c r="AH543"/>
      <c r="AI543"/>
      <c r="AK543"/>
      <c r="AL543"/>
      <c r="AM543"/>
      <c r="AO543"/>
      <c r="AP543"/>
      <c r="AQ543"/>
      <c r="AS543"/>
      <c r="AT543"/>
      <c r="AU543"/>
      <c r="AW543"/>
      <c r="AX543"/>
      <c r="AY543"/>
      <c r="BA543"/>
      <c r="BB543"/>
      <c r="BC543"/>
      <c r="BE543"/>
      <c r="BF543"/>
      <c r="BG543"/>
      <c r="BI543"/>
      <c r="BJ543"/>
      <c r="BK543"/>
      <c r="BM543"/>
      <c r="BN543"/>
      <c r="BO543"/>
    </row>
    <row r="544" spans="1:67">
      <c r="A544"/>
      <c r="B544"/>
      <c r="C544"/>
      <c r="E544"/>
      <c r="F544"/>
      <c r="G544"/>
      <c r="I544"/>
      <c r="J544"/>
      <c r="K544"/>
      <c r="M544"/>
      <c r="N544"/>
      <c r="O544"/>
      <c r="Q544"/>
      <c r="R544"/>
      <c r="S544"/>
      <c r="U544"/>
      <c r="V544"/>
      <c r="W544"/>
      <c r="Y544"/>
      <c r="Z544"/>
      <c r="AA544"/>
      <c r="AC544"/>
      <c r="AD544"/>
      <c r="AE544"/>
      <c r="AG544"/>
      <c r="AH544"/>
      <c r="AI544"/>
      <c r="AK544"/>
      <c r="AL544"/>
      <c r="AM544"/>
      <c r="AO544"/>
      <c r="AP544"/>
      <c r="AQ544"/>
      <c r="AS544"/>
      <c r="AT544"/>
      <c r="AU544"/>
      <c r="AW544"/>
      <c r="AX544"/>
      <c r="AY544"/>
      <c r="BA544"/>
      <c r="BB544"/>
      <c r="BC544"/>
      <c r="BE544"/>
      <c r="BF544"/>
      <c r="BG544"/>
      <c r="BI544"/>
      <c r="BJ544"/>
      <c r="BK544"/>
      <c r="BM544"/>
      <c r="BN544"/>
      <c r="BO544"/>
    </row>
    <row r="545" spans="1:67">
      <c r="A545"/>
      <c r="B545"/>
      <c r="C545"/>
      <c r="E545"/>
      <c r="F545"/>
      <c r="G545"/>
      <c r="I545"/>
      <c r="J545"/>
      <c r="K545"/>
      <c r="M545"/>
      <c r="N545"/>
      <c r="O545"/>
      <c r="Q545"/>
      <c r="R545"/>
      <c r="S545"/>
      <c r="U545"/>
      <c r="V545"/>
      <c r="W545"/>
      <c r="Y545"/>
      <c r="Z545"/>
      <c r="AA545"/>
      <c r="AC545"/>
      <c r="AD545"/>
      <c r="AE545"/>
      <c r="AG545"/>
      <c r="AH545"/>
      <c r="AI545"/>
      <c r="AK545"/>
      <c r="AL545"/>
      <c r="AM545"/>
      <c r="AO545"/>
      <c r="AP545"/>
      <c r="AQ545"/>
      <c r="AS545"/>
      <c r="AT545"/>
      <c r="AU545"/>
      <c r="AW545"/>
      <c r="AX545"/>
      <c r="AY545"/>
      <c r="BA545"/>
      <c r="BB545"/>
      <c r="BC545"/>
      <c r="BE545"/>
      <c r="BF545"/>
      <c r="BG545"/>
      <c r="BI545"/>
      <c r="BJ545"/>
      <c r="BK545"/>
      <c r="BM545"/>
      <c r="BN545"/>
      <c r="BO545"/>
    </row>
    <row r="546" spans="1:67">
      <c r="A546"/>
      <c r="B546"/>
      <c r="C546"/>
      <c r="E546"/>
      <c r="F546"/>
      <c r="G546"/>
      <c r="I546"/>
      <c r="J546"/>
      <c r="K546"/>
      <c r="M546"/>
      <c r="N546"/>
      <c r="O546"/>
      <c r="Q546"/>
      <c r="R546"/>
      <c r="S546"/>
      <c r="U546"/>
      <c r="V546"/>
      <c r="W546"/>
      <c r="Y546"/>
      <c r="Z546"/>
      <c r="AA546"/>
      <c r="AC546"/>
      <c r="AD546"/>
      <c r="AE546"/>
      <c r="AG546"/>
      <c r="AH546"/>
      <c r="AI546"/>
      <c r="AK546"/>
      <c r="AL546"/>
      <c r="AM546"/>
      <c r="AO546"/>
      <c r="AP546"/>
      <c r="AQ546"/>
      <c r="AS546"/>
      <c r="AT546"/>
      <c r="AU546"/>
      <c r="AW546"/>
      <c r="AX546"/>
      <c r="AY546"/>
      <c r="BA546"/>
      <c r="BB546"/>
      <c r="BC546"/>
      <c r="BE546"/>
      <c r="BF546"/>
      <c r="BG546"/>
      <c r="BI546"/>
      <c r="BJ546"/>
      <c r="BK546"/>
      <c r="BM546"/>
      <c r="BN546"/>
      <c r="BO546"/>
    </row>
    <row r="547" spans="1:67">
      <c r="A547"/>
      <c r="B547"/>
      <c r="C547"/>
      <c r="E547"/>
      <c r="F547"/>
      <c r="G547"/>
      <c r="I547"/>
      <c r="J547"/>
      <c r="K547"/>
      <c r="M547"/>
      <c r="N547"/>
      <c r="O547"/>
      <c r="Q547"/>
      <c r="R547"/>
      <c r="S547"/>
      <c r="U547"/>
      <c r="V547"/>
      <c r="W547"/>
      <c r="Y547"/>
      <c r="Z547"/>
      <c r="AA547"/>
      <c r="AC547"/>
      <c r="AD547"/>
      <c r="AE547"/>
      <c r="AG547"/>
      <c r="AH547"/>
      <c r="AI547"/>
      <c r="AK547"/>
      <c r="AL547"/>
      <c r="AM547"/>
      <c r="AO547"/>
      <c r="AP547"/>
      <c r="AQ547"/>
      <c r="AS547"/>
      <c r="AT547"/>
      <c r="AU547"/>
      <c r="AW547"/>
      <c r="AX547"/>
      <c r="AY547"/>
      <c r="BA547"/>
      <c r="BB547"/>
      <c r="BC547"/>
      <c r="BE547"/>
      <c r="BF547"/>
      <c r="BG547"/>
      <c r="BI547"/>
      <c r="BJ547"/>
      <c r="BK547"/>
      <c r="BM547"/>
      <c r="BN547"/>
      <c r="BO547"/>
    </row>
    <row r="548" spans="1:67">
      <c r="A548"/>
      <c r="B548"/>
      <c r="C548"/>
      <c r="E548"/>
      <c r="F548"/>
      <c r="G548"/>
      <c r="I548"/>
      <c r="J548"/>
      <c r="K548"/>
      <c r="M548"/>
      <c r="N548"/>
      <c r="O548"/>
      <c r="Q548"/>
      <c r="R548"/>
      <c r="S548"/>
      <c r="U548"/>
      <c r="V548"/>
      <c r="W548"/>
      <c r="Y548"/>
      <c r="Z548"/>
      <c r="AA548"/>
      <c r="AC548"/>
      <c r="AD548"/>
      <c r="AE548"/>
      <c r="AG548"/>
      <c r="AH548"/>
      <c r="AI548"/>
      <c r="AK548"/>
      <c r="AL548"/>
      <c r="AM548"/>
      <c r="AO548"/>
      <c r="AP548"/>
      <c r="AQ548"/>
      <c r="AS548"/>
      <c r="AT548"/>
      <c r="AU548"/>
      <c r="AW548"/>
      <c r="AX548"/>
      <c r="AY548"/>
      <c r="BA548"/>
      <c r="BB548"/>
      <c r="BC548"/>
      <c r="BE548"/>
      <c r="BF548"/>
      <c r="BG548"/>
      <c r="BI548"/>
      <c r="BJ548"/>
      <c r="BK548"/>
      <c r="BM548"/>
      <c r="BN548"/>
      <c r="BO548"/>
    </row>
    <row r="549" spans="1:67">
      <c r="A549"/>
      <c r="B549"/>
      <c r="C549"/>
      <c r="E549"/>
      <c r="F549"/>
      <c r="G549"/>
      <c r="I549"/>
      <c r="J549"/>
      <c r="K549"/>
      <c r="M549"/>
      <c r="N549"/>
      <c r="O549"/>
      <c r="Q549"/>
      <c r="R549"/>
      <c r="S549"/>
      <c r="U549"/>
      <c r="V549"/>
      <c r="W549"/>
      <c r="Y549"/>
      <c r="Z549"/>
      <c r="AA549"/>
      <c r="AC549"/>
      <c r="AD549"/>
      <c r="AE549"/>
      <c r="AG549"/>
      <c r="AH549"/>
      <c r="AI549"/>
      <c r="AK549"/>
      <c r="AL549"/>
      <c r="AM549"/>
      <c r="AO549"/>
      <c r="AP549"/>
      <c r="AQ549"/>
      <c r="AS549"/>
      <c r="AT549"/>
      <c r="AU549"/>
      <c r="AW549"/>
      <c r="AX549"/>
      <c r="AY549"/>
      <c r="BA549"/>
      <c r="BB549"/>
      <c r="BC549"/>
      <c r="BE549"/>
      <c r="BF549"/>
      <c r="BG549"/>
      <c r="BI549"/>
      <c r="BJ549"/>
      <c r="BK549"/>
      <c r="BM549"/>
      <c r="BN549"/>
      <c r="BO549"/>
    </row>
    <row r="550" spans="1:67">
      <c r="A550"/>
      <c r="B550"/>
      <c r="C550"/>
      <c r="E550"/>
      <c r="F550"/>
      <c r="G550"/>
      <c r="I550"/>
      <c r="J550"/>
      <c r="K550"/>
      <c r="M550"/>
      <c r="N550"/>
      <c r="O550"/>
      <c r="Q550"/>
      <c r="R550"/>
      <c r="S550"/>
      <c r="U550"/>
      <c r="V550"/>
      <c r="W550"/>
      <c r="Y550"/>
      <c r="Z550"/>
      <c r="AA550"/>
      <c r="AC550"/>
      <c r="AD550"/>
      <c r="AE550"/>
      <c r="AG550"/>
      <c r="AH550"/>
      <c r="AI550"/>
      <c r="AK550"/>
      <c r="AL550"/>
      <c r="AM550"/>
      <c r="AO550"/>
      <c r="AP550"/>
      <c r="AQ550"/>
      <c r="AS550"/>
      <c r="AT550"/>
      <c r="AU550"/>
      <c r="AW550"/>
      <c r="AX550"/>
      <c r="AY550"/>
      <c r="BA550"/>
      <c r="BB550"/>
      <c r="BC550"/>
      <c r="BE550"/>
      <c r="BF550"/>
      <c r="BG550"/>
      <c r="BI550"/>
      <c r="BJ550"/>
      <c r="BK550"/>
      <c r="BM550"/>
      <c r="BN550"/>
      <c r="BO550"/>
    </row>
    <row r="551" spans="1:67">
      <c r="A551"/>
      <c r="B551"/>
      <c r="C551"/>
      <c r="E551"/>
      <c r="F551"/>
      <c r="G551"/>
      <c r="I551"/>
      <c r="J551"/>
      <c r="K551"/>
      <c r="M551"/>
      <c r="N551"/>
      <c r="O551"/>
      <c r="Q551"/>
      <c r="R551"/>
      <c r="S551"/>
      <c r="U551"/>
      <c r="V551"/>
      <c r="W551"/>
      <c r="Y551"/>
      <c r="Z551"/>
      <c r="AA551"/>
      <c r="AC551"/>
      <c r="AD551"/>
      <c r="AE551"/>
      <c r="AG551"/>
      <c r="AH551"/>
      <c r="AI551"/>
      <c r="AK551"/>
      <c r="AL551"/>
      <c r="AM551"/>
      <c r="AO551"/>
      <c r="AP551"/>
      <c r="AQ551"/>
      <c r="AS551"/>
      <c r="AT551"/>
      <c r="AU551"/>
      <c r="AW551"/>
      <c r="AX551"/>
      <c r="AY551"/>
      <c r="BA551"/>
      <c r="BB551"/>
      <c r="BC551"/>
      <c r="BE551"/>
      <c r="BF551"/>
      <c r="BG551"/>
      <c r="BI551"/>
      <c r="BJ551"/>
      <c r="BK551"/>
      <c r="BM551"/>
      <c r="BN551"/>
      <c r="BO551"/>
    </row>
    <row r="552" spans="1:67">
      <c r="A552"/>
      <c r="B552"/>
      <c r="C552"/>
      <c r="E552"/>
      <c r="F552"/>
      <c r="G552"/>
      <c r="I552"/>
      <c r="J552"/>
      <c r="K552"/>
      <c r="M552"/>
      <c r="N552"/>
      <c r="O552"/>
      <c r="Q552"/>
      <c r="R552"/>
      <c r="S552"/>
      <c r="U552"/>
      <c r="V552"/>
      <c r="W552"/>
      <c r="Y552"/>
      <c r="Z552"/>
      <c r="AA552"/>
      <c r="AC552"/>
      <c r="AD552"/>
      <c r="AE552"/>
      <c r="AG552"/>
      <c r="AH552"/>
      <c r="AI552"/>
      <c r="AK552"/>
      <c r="AL552"/>
      <c r="AM552"/>
      <c r="AO552"/>
      <c r="AP552"/>
      <c r="AQ552"/>
      <c r="AS552"/>
      <c r="AT552"/>
      <c r="AU552"/>
      <c r="AW552"/>
      <c r="AX552"/>
      <c r="AY552"/>
      <c r="BA552"/>
      <c r="BB552"/>
      <c r="BC552"/>
      <c r="BE552"/>
      <c r="BF552"/>
      <c r="BG552"/>
      <c r="BI552"/>
      <c r="BJ552"/>
      <c r="BK552"/>
      <c r="BM552"/>
      <c r="BN552"/>
      <c r="BO552"/>
    </row>
    <row r="553" spans="1:67">
      <c r="A553"/>
      <c r="B553"/>
      <c r="C553"/>
      <c r="E553"/>
      <c r="F553"/>
      <c r="G553"/>
      <c r="I553"/>
      <c r="J553"/>
      <c r="K553"/>
      <c r="M553"/>
      <c r="N553"/>
      <c r="O553"/>
      <c r="Q553"/>
      <c r="R553"/>
      <c r="S553"/>
      <c r="U553"/>
      <c r="V553"/>
      <c r="W553"/>
      <c r="Y553"/>
      <c r="Z553"/>
      <c r="AA553"/>
      <c r="AC553"/>
      <c r="AD553"/>
      <c r="AE553"/>
      <c r="AG553"/>
      <c r="AH553"/>
      <c r="AI553"/>
      <c r="AK553"/>
      <c r="AL553"/>
      <c r="AM553"/>
      <c r="AO553"/>
      <c r="AP553"/>
      <c r="AQ553"/>
      <c r="AS553"/>
      <c r="AT553"/>
      <c r="AU553"/>
      <c r="AW553"/>
      <c r="AX553"/>
      <c r="AY553"/>
      <c r="BA553"/>
      <c r="BB553"/>
      <c r="BC553"/>
      <c r="BE553"/>
      <c r="BF553"/>
      <c r="BG553"/>
      <c r="BI553"/>
      <c r="BJ553"/>
      <c r="BK553"/>
      <c r="BM553"/>
      <c r="BN553"/>
      <c r="BO553"/>
    </row>
    <row r="554" spans="1:67">
      <c r="A554"/>
      <c r="B554"/>
      <c r="C554"/>
      <c r="E554"/>
      <c r="F554"/>
      <c r="G554"/>
      <c r="I554"/>
      <c r="J554"/>
      <c r="K554"/>
      <c r="M554"/>
      <c r="N554"/>
      <c r="O554"/>
      <c r="Q554"/>
      <c r="R554"/>
      <c r="S554"/>
      <c r="U554"/>
      <c r="V554"/>
      <c r="W554"/>
      <c r="Y554"/>
      <c r="Z554"/>
      <c r="AA554"/>
      <c r="AC554"/>
      <c r="AD554"/>
      <c r="AE554"/>
      <c r="AG554"/>
      <c r="AH554"/>
      <c r="AI554"/>
      <c r="AK554"/>
      <c r="AL554"/>
      <c r="AM554"/>
      <c r="AO554"/>
      <c r="AP554"/>
      <c r="AQ554"/>
      <c r="AS554"/>
      <c r="AT554"/>
      <c r="AU554"/>
      <c r="AW554"/>
      <c r="AX554"/>
      <c r="AY554"/>
      <c r="BA554"/>
      <c r="BB554"/>
      <c r="BC554"/>
      <c r="BE554"/>
      <c r="BF554"/>
      <c r="BG554"/>
      <c r="BI554"/>
      <c r="BJ554"/>
      <c r="BK554"/>
      <c r="BM554"/>
      <c r="BN554"/>
      <c r="BO554"/>
    </row>
    <row r="555" spans="1:67">
      <c r="A555"/>
      <c r="B555"/>
      <c r="C555"/>
      <c r="E555"/>
      <c r="F555"/>
      <c r="G555"/>
      <c r="I555"/>
      <c r="J555"/>
      <c r="K555"/>
      <c r="M555"/>
      <c r="N555"/>
      <c r="O555"/>
      <c r="Q555"/>
      <c r="R555"/>
      <c r="S555"/>
      <c r="U555"/>
      <c r="V555"/>
      <c r="W555"/>
      <c r="Y555"/>
      <c r="Z555"/>
      <c r="AA555"/>
      <c r="AC555"/>
      <c r="AD555"/>
      <c r="AE555"/>
      <c r="AG555"/>
      <c r="AH555"/>
      <c r="AI555"/>
      <c r="AK555"/>
      <c r="AL555"/>
      <c r="AM555"/>
      <c r="AO555"/>
      <c r="AP555"/>
      <c r="AQ555"/>
      <c r="AS555"/>
      <c r="AT555"/>
      <c r="AU555"/>
      <c r="AW555"/>
      <c r="AX555"/>
      <c r="AY555"/>
      <c r="BA555"/>
      <c r="BB555"/>
      <c r="BC555"/>
      <c r="BE555"/>
      <c r="BF555"/>
      <c r="BG555"/>
      <c r="BI555"/>
      <c r="BJ555"/>
      <c r="BK555"/>
      <c r="BM555"/>
      <c r="BN555"/>
      <c r="BO555"/>
    </row>
    <row r="556" spans="1:67">
      <c r="A556"/>
      <c r="B556"/>
      <c r="C556"/>
      <c r="E556"/>
      <c r="F556"/>
      <c r="G556"/>
      <c r="I556"/>
      <c r="J556"/>
      <c r="K556"/>
      <c r="M556"/>
      <c r="N556"/>
      <c r="O556"/>
      <c r="Q556"/>
      <c r="R556"/>
      <c r="S556"/>
      <c r="U556"/>
      <c r="V556"/>
      <c r="W556"/>
      <c r="Y556"/>
      <c r="Z556"/>
      <c r="AA556"/>
      <c r="AC556"/>
      <c r="AD556"/>
      <c r="AE556"/>
      <c r="AG556"/>
      <c r="AH556"/>
      <c r="AI556"/>
      <c r="AK556"/>
      <c r="AL556"/>
      <c r="AM556"/>
      <c r="AO556"/>
      <c r="AP556"/>
      <c r="AQ556"/>
      <c r="AS556"/>
      <c r="AT556"/>
      <c r="AU556"/>
      <c r="AW556"/>
      <c r="AX556"/>
      <c r="AY556"/>
      <c r="BA556"/>
      <c r="BB556"/>
      <c r="BC556"/>
      <c r="BE556"/>
      <c r="BF556"/>
      <c r="BG556"/>
      <c r="BI556"/>
      <c r="BJ556"/>
      <c r="BK556"/>
      <c r="BM556"/>
      <c r="BN556"/>
      <c r="BO556"/>
    </row>
    <row r="557" spans="1:67">
      <c r="A557"/>
      <c r="B557"/>
      <c r="C557"/>
      <c r="E557"/>
      <c r="F557"/>
      <c r="G557"/>
      <c r="I557"/>
      <c r="J557"/>
      <c r="K557"/>
      <c r="M557"/>
      <c r="N557"/>
      <c r="O557"/>
      <c r="Q557"/>
      <c r="R557"/>
      <c r="S557"/>
      <c r="U557"/>
      <c r="V557"/>
      <c r="W557"/>
      <c r="Y557"/>
      <c r="Z557"/>
      <c r="AA557"/>
      <c r="AC557"/>
      <c r="AD557"/>
      <c r="AE557"/>
      <c r="AG557"/>
      <c r="AH557"/>
      <c r="AI557"/>
      <c r="AK557"/>
      <c r="AL557"/>
      <c r="AM557"/>
      <c r="AO557"/>
      <c r="AP557"/>
      <c r="AQ557"/>
      <c r="AS557"/>
      <c r="AT557"/>
      <c r="AU557"/>
      <c r="AW557"/>
      <c r="AX557"/>
      <c r="AY557"/>
      <c r="BA557"/>
      <c r="BB557"/>
      <c r="BC557"/>
      <c r="BE557"/>
      <c r="BF557"/>
      <c r="BG557"/>
      <c r="BI557"/>
      <c r="BJ557"/>
      <c r="BK557"/>
      <c r="BM557"/>
      <c r="BN557"/>
      <c r="BO557"/>
    </row>
    <row r="558" spans="1:67">
      <c r="A558"/>
      <c r="B558"/>
      <c r="C558"/>
      <c r="E558"/>
      <c r="F558"/>
      <c r="G558"/>
      <c r="I558"/>
      <c r="J558"/>
      <c r="K558"/>
      <c r="M558"/>
      <c r="N558"/>
      <c r="O558"/>
      <c r="Q558"/>
      <c r="R558"/>
      <c r="S558"/>
      <c r="U558"/>
      <c r="V558"/>
      <c r="W558"/>
      <c r="Y558"/>
      <c r="Z558"/>
      <c r="AA558"/>
      <c r="AC558"/>
      <c r="AD558"/>
      <c r="AE558"/>
      <c r="AG558"/>
      <c r="AH558"/>
      <c r="AI558"/>
      <c r="AK558"/>
      <c r="AL558"/>
      <c r="AM558"/>
      <c r="AO558"/>
      <c r="AP558"/>
      <c r="AQ558"/>
      <c r="AS558"/>
      <c r="AT558"/>
      <c r="AU558"/>
      <c r="AW558"/>
      <c r="AX558"/>
      <c r="AY558"/>
      <c r="BA558"/>
      <c r="BB558"/>
      <c r="BC558"/>
      <c r="BE558"/>
      <c r="BF558"/>
      <c r="BG558"/>
      <c r="BI558"/>
      <c r="BJ558"/>
      <c r="BK558"/>
      <c r="BM558"/>
      <c r="BN558"/>
      <c r="BO558"/>
    </row>
    <row r="559" spans="1:67">
      <c r="A559"/>
      <c r="B559"/>
      <c r="C559"/>
      <c r="E559"/>
      <c r="F559"/>
      <c r="G559"/>
      <c r="I559"/>
      <c r="J559"/>
      <c r="K559"/>
      <c r="M559"/>
      <c r="N559"/>
      <c r="O559"/>
      <c r="Q559"/>
      <c r="R559"/>
      <c r="S559"/>
      <c r="U559"/>
      <c r="V559"/>
      <c r="W559"/>
      <c r="Y559"/>
      <c r="Z559"/>
      <c r="AA559"/>
      <c r="AC559"/>
      <c r="AD559"/>
      <c r="AE559"/>
      <c r="AG559"/>
      <c r="AH559"/>
      <c r="AI559"/>
      <c r="AK559"/>
      <c r="AL559"/>
      <c r="AM559"/>
      <c r="AO559"/>
      <c r="AP559"/>
      <c r="AQ559"/>
      <c r="AS559"/>
      <c r="AT559"/>
      <c r="AU559"/>
      <c r="AW559"/>
      <c r="AX559"/>
      <c r="AY559"/>
      <c r="BA559"/>
      <c r="BB559"/>
      <c r="BC559"/>
      <c r="BE559"/>
      <c r="BF559"/>
      <c r="BG559"/>
      <c r="BI559"/>
      <c r="BJ559"/>
      <c r="BK559"/>
      <c r="BM559"/>
      <c r="BN559"/>
      <c r="BO559"/>
    </row>
    <row r="560" spans="1:67">
      <c r="A560"/>
      <c r="B560"/>
      <c r="C560"/>
      <c r="E560"/>
      <c r="F560"/>
      <c r="G560"/>
      <c r="I560"/>
      <c r="J560"/>
      <c r="K560"/>
      <c r="M560"/>
      <c r="N560"/>
      <c r="O560"/>
      <c r="Q560"/>
      <c r="R560"/>
      <c r="S560"/>
      <c r="U560"/>
      <c r="V560"/>
      <c r="W560"/>
      <c r="Y560"/>
      <c r="Z560"/>
      <c r="AA560"/>
      <c r="AC560"/>
      <c r="AD560"/>
      <c r="AE560"/>
      <c r="AG560"/>
      <c r="AH560"/>
      <c r="AI560"/>
      <c r="AK560"/>
      <c r="AL560"/>
      <c r="AM560"/>
      <c r="AO560"/>
      <c r="AP560"/>
      <c r="AQ560"/>
      <c r="AS560"/>
      <c r="AT560"/>
      <c r="AU560"/>
      <c r="AW560"/>
      <c r="AX560"/>
      <c r="AY560"/>
      <c r="BA560"/>
      <c r="BB560"/>
      <c r="BC560"/>
      <c r="BE560"/>
      <c r="BF560"/>
      <c r="BG560"/>
      <c r="BI560"/>
      <c r="BJ560"/>
      <c r="BK560"/>
      <c r="BM560"/>
      <c r="BN560"/>
      <c r="BO560"/>
    </row>
    <row r="561" spans="1:67">
      <c r="A561"/>
      <c r="B561"/>
      <c r="C561"/>
      <c r="E561"/>
      <c r="F561"/>
      <c r="G561"/>
      <c r="I561"/>
      <c r="J561"/>
      <c r="K561"/>
      <c r="M561"/>
      <c r="N561"/>
      <c r="O561"/>
      <c r="Q561"/>
      <c r="R561"/>
      <c r="S561"/>
      <c r="U561"/>
      <c r="V561"/>
      <c r="W561"/>
      <c r="Y561"/>
      <c r="Z561"/>
      <c r="AA561"/>
      <c r="AC561"/>
      <c r="AD561"/>
      <c r="AE561"/>
      <c r="AG561"/>
      <c r="AH561"/>
      <c r="AI561"/>
      <c r="AK561"/>
      <c r="AL561"/>
      <c r="AM561"/>
      <c r="AO561"/>
      <c r="AP561"/>
      <c r="AQ561"/>
      <c r="AS561"/>
      <c r="AT561"/>
      <c r="AU561"/>
      <c r="AW561"/>
      <c r="AX561"/>
      <c r="AY561"/>
      <c r="BA561"/>
      <c r="BB561"/>
      <c r="BC561"/>
      <c r="BE561"/>
      <c r="BF561"/>
      <c r="BG561"/>
      <c r="BI561"/>
      <c r="BJ561"/>
      <c r="BK561"/>
      <c r="BM561"/>
      <c r="BN561"/>
      <c r="BO561"/>
    </row>
    <row r="562" spans="1:67">
      <c r="A562"/>
      <c r="B562"/>
      <c r="C562"/>
      <c r="E562"/>
      <c r="F562"/>
      <c r="G562"/>
      <c r="I562"/>
      <c r="J562"/>
      <c r="K562"/>
      <c r="M562"/>
      <c r="N562"/>
      <c r="O562"/>
      <c r="Q562"/>
      <c r="R562"/>
      <c r="S562"/>
      <c r="U562"/>
      <c r="V562"/>
      <c r="W562"/>
      <c r="Y562"/>
      <c r="Z562"/>
      <c r="AA562"/>
      <c r="AC562"/>
      <c r="AD562"/>
      <c r="AE562"/>
      <c r="AG562"/>
      <c r="AH562"/>
      <c r="AI562"/>
      <c r="AK562"/>
      <c r="AL562"/>
      <c r="AM562"/>
      <c r="AO562"/>
      <c r="AP562"/>
      <c r="AQ562"/>
      <c r="AS562"/>
      <c r="AT562"/>
      <c r="AU562"/>
      <c r="AW562"/>
      <c r="AX562"/>
      <c r="AY562"/>
      <c r="BA562"/>
      <c r="BB562"/>
      <c r="BC562"/>
      <c r="BE562"/>
      <c r="BF562"/>
      <c r="BG562"/>
      <c r="BI562"/>
      <c r="BJ562"/>
      <c r="BK562"/>
      <c r="BM562"/>
      <c r="BN562"/>
      <c r="BO562"/>
    </row>
    <row r="563" spans="1:67">
      <c r="A563"/>
      <c r="B563"/>
      <c r="C563"/>
      <c r="E563"/>
      <c r="F563"/>
      <c r="G563"/>
      <c r="I563"/>
      <c r="J563"/>
      <c r="K563"/>
      <c r="M563"/>
      <c r="N563"/>
      <c r="O563"/>
      <c r="Q563"/>
      <c r="R563"/>
      <c r="S563"/>
      <c r="U563"/>
      <c r="V563"/>
      <c r="W563"/>
      <c r="Y563"/>
      <c r="Z563"/>
      <c r="AA563"/>
      <c r="AC563"/>
      <c r="AD563"/>
      <c r="AE563"/>
      <c r="AG563"/>
      <c r="AH563"/>
      <c r="AI563"/>
      <c r="AK563"/>
      <c r="AL563"/>
      <c r="AM563"/>
      <c r="AO563"/>
      <c r="AP563"/>
      <c r="AQ563"/>
      <c r="AS563"/>
      <c r="AT563"/>
      <c r="AU563"/>
      <c r="AW563"/>
      <c r="AX563"/>
      <c r="AY563"/>
      <c r="BA563"/>
      <c r="BB563"/>
      <c r="BC563"/>
      <c r="BE563"/>
      <c r="BF563"/>
      <c r="BG563"/>
      <c r="BI563"/>
      <c r="BJ563"/>
      <c r="BK563"/>
      <c r="BM563"/>
      <c r="BN563"/>
      <c r="BO563"/>
    </row>
    <row r="564" spans="1:67">
      <c r="A564"/>
      <c r="B564"/>
      <c r="C564"/>
      <c r="E564"/>
      <c r="F564"/>
      <c r="G564"/>
      <c r="I564"/>
      <c r="J564"/>
      <c r="K564"/>
      <c r="M564"/>
      <c r="N564"/>
      <c r="O564"/>
      <c r="Q564"/>
      <c r="R564"/>
      <c r="S564"/>
      <c r="U564"/>
      <c r="V564"/>
      <c r="W564"/>
      <c r="Y564"/>
      <c r="Z564"/>
      <c r="AA564"/>
      <c r="AC564"/>
      <c r="AD564"/>
      <c r="AE564"/>
      <c r="AG564"/>
      <c r="AH564"/>
      <c r="AI564"/>
      <c r="AK564"/>
      <c r="AL564"/>
      <c r="AM564"/>
      <c r="AO564"/>
      <c r="AP564"/>
      <c r="AQ564"/>
      <c r="AS564"/>
      <c r="AT564"/>
      <c r="AU564"/>
      <c r="AW564"/>
      <c r="AX564"/>
      <c r="AY564"/>
      <c r="BA564"/>
      <c r="BB564"/>
      <c r="BC564"/>
      <c r="BE564"/>
      <c r="BF564"/>
      <c r="BG564"/>
      <c r="BI564"/>
      <c r="BJ564"/>
      <c r="BK564"/>
      <c r="BM564"/>
      <c r="BN564"/>
      <c r="BO564"/>
    </row>
    <row r="565" spans="1:67">
      <c r="A565"/>
      <c r="B565"/>
      <c r="C565"/>
      <c r="E565"/>
      <c r="F565"/>
      <c r="G565"/>
      <c r="I565"/>
      <c r="J565"/>
      <c r="K565"/>
      <c r="M565"/>
      <c r="N565"/>
      <c r="O565"/>
      <c r="Q565"/>
      <c r="R565"/>
      <c r="S565"/>
      <c r="U565"/>
      <c r="V565"/>
      <c r="W565"/>
      <c r="Y565"/>
      <c r="Z565"/>
      <c r="AA565"/>
      <c r="AC565"/>
      <c r="AD565"/>
      <c r="AE565"/>
      <c r="AG565"/>
      <c r="AH565"/>
      <c r="AI565"/>
      <c r="AK565"/>
      <c r="AL565"/>
      <c r="AM565"/>
      <c r="AO565"/>
      <c r="AP565"/>
      <c r="AQ565"/>
      <c r="AS565"/>
      <c r="AT565"/>
      <c r="AU565"/>
      <c r="AW565"/>
      <c r="AX565"/>
      <c r="AY565"/>
      <c r="BA565"/>
      <c r="BB565"/>
      <c r="BC565"/>
      <c r="BE565"/>
      <c r="BF565"/>
      <c r="BG565"/>
      <c r="BI565"/>
      <c r="BJ565"/>
      <c r="BK565"/>
      <c r="BM565"/>
      <c r="BN565"/>
      <c r="BO565"/>
    </row>
    <row r="566" spans="1:67">
      <c r="A566"/>
      <c r="B566"/>
      <c r="C566"/>
      <c r="E566"/>
      <c r="F566"/>
      <c r="G566"/>
      <c r="I566"/>
      <c r="J566"/>
      <c r="K566"/>
      <c r="M566"/>
      <c r="N566"/>
      <c r="O566"/>
      <c r="Q566"/>
      <c r="R566"/>
      <c r="S566"/>
      <c r="U566"/>
      <c r="V566"/>
      <c r="W566"/>
      <c r="Y566"/>
      <c r="Z566"/>
      <c r="AA566"/>
      <c r="AC566"/>
      <c r="AD566"/>
      <c r="AE566"/>
      <c r="AG566"/>
      <c r="AH566"/>
      <c r="AI566"/>
      <c r="AK566"/>
      <c r="AL566"/>
      <c r="AM566"/>
      <c r="AO566"/>
      <c r="AP566"/>
      <c r="AQ566"/>
      <c r="AS566"/>
      <c r="AT566"/>
      <c r="AU566"/>
      <c r="AW566"/>
      <c r="AX566"/>
      <c r="AY566"/>
      <c r="BA566"/>
      <c r="BB566"/>
      <c r="BC566"/>
      <c r="BE566"/>
      <c r="BF566"/>
      <c r="BG566"/>
      <c r="BI566"/>
      <c r="BJ566"/>
      <c r="BK566"/>
      <c r="BM566"/>
      <c r="BN566"/>
      <c r="BO566"/>
    </row>
    <row r="567" spans="1:67">
      <c r="A567"/>
      <c r="B567"/>
      <c r="C567"/>
      <c r="E567"/>
      <c r="F567"/>
      <c r="G567"/>
      <c r="I567"/>
      <c r="J567"/>
      <c r="K567"/>
      <c r="M567"/>
      <c r="N567"/>
      <c r="O567"/>
      <c r="Q567"/>
      <c r="R567"/>
      <c r="S567"/>
      <c r="U567"/>
      <c r="V567"/>
      <c r="W567"/>
      <c r="Y567"/>
      <c r="Z567"/>
      <c r="AA567"/>
      <c r="AC567"/>
      <c r="AD567"/>
      <c r="AE567"/>
      <c r="AG567"/>
      <c r="AH567"/>
      <c r="AI567"/>
      <c r="AK567"/>
      <c r="AL567"/>
      <c r="AM567"/>
      <c r="AO567"/>
      <c r="AP567"/>
      <c r="AQ567"/>
      <c r="AS567"/>
      <c r="AT567"/>
      <c r="AU567"/>
      <c r="AW567"/>
      <c r="AX567"/>
      <c r="AY567"/>
      <c r="BA567"/>
      <c r="BB567"/>
      <c r="BC567"/>
      <c r="BE567"/>
      <c r="BF567"/>
      <c r="BG567"/>
      <c r="BI567"/>
      <c r="BJ567"/>
      <c r="BK567"/>
      <c r="BM567"/>
      <c r="BN567"/>
      <c r="BO567"/>
    </row>
    <row r="568" spans="1:67">
      <c r="A568"/>
      <c r="B568"/>
      <c r="C568"/>
      <c r="E568"/>
      <c r="F568"/>
      <c r="G568"/>
      <c r="I568"/>
      <c r="J568"/>
      <c r="K568"/>
      <c r="M568"/>
      <c r="N568"/>
      <c r="O568"/>
      <c r="Q568"/>
      <c r="R568"/>
      <c r="S568"/>
      <c r="U568"/>
      <c r="V568"/>
      <c r="W568"/>
      <c r="Y568"/>
      <c r="Z568"/>
      <c r="AA568"/>
      <c r="AC568"/>
      <c r="AD568"/>
      <c r="AE568"/>
      <c r="AG568"/>
      <c r="AH568"/>
      <c r="AI568"/>
      <c r="AK568"/>
      <c r="AL568"/>
      <c r="AM568"/>
      <c r="AO568"/>
      <c r="AP568"/>
      <c r="AQ568"/>
      <c r="AS568"/>
      <c r="AT568"/>
      <c r="AU568"/>
      <c r="AW568"/>
      <c r="AX568"/>
      <c r="AY568"/>
      <c r="BA568"/>
      <c r="BB568"/>
      <c r="BC568"/>
      <c r="BE568"/>
      <c r="BF568"/>
      <c r="BG568"/>
      <c r="BI568"/>
      <c r="BJ568"/>
      <c r="BK568"/>
      <c r="BM568"/>
      <c r="BN568"/>
      <c r="BO568"/>
    </row>
    <row r="569" spans="1:67">
      <c r="A569"/>
      <c r="B569"/>
      <c r="C569"/>
      <c r="E569"/>
      <c r="F569"/>
      <c r="G569"/>
      <c r="I569"/>
      <c r="J569"/>
      <c r="K569"/>
      <c r="M569"/>
      <c r="N569"/>
      <c r="O569"/>
      <c r="Q569"/>
      <c r="R569"/>
      <c r="S569"/>
      <c r="U569"/>
      <c r="V569"/>
      <c r="W569"/>
      <c r="Y569"/>
      <c r="Z569"/>
      <c r="AA569"/>
      <c r="AC569"/>
      <c r="AD569"/>
      <c r="AE569"/>
      <c r="AG569"/>
      <c r="AH569"/>
      <c r="AI569"/>
      <c r="AK569"/>
      <c r="AL569"/>
      <c r="AM569"/>
      <c r="AO569"/>
      <c r="AP569"/>
      <c r="AQ569"/>
      <c r="AS569"/>
      <c r="AT569"/>
      <c r="AU569"/>
      <c r="AW569"/>
      <c r="AX569"/>
      <c r="AY569"/>
      <c r="BA569"/>
      <c r="BB569"/>
      <c r="BC569"/>
      <c r="BE569"/>
      <c r="BF569"/>
      <c r="BG569"/>
      <c r="BI569"/>
      <c r="BJ569"/>
      <c r="BK569"/>
      <c r="BM569"/>
      <c r="BN569"/>
      <c r="BO569"/>
    </row>
    <row r="570" spans="1:67">
      <c r="A570"/>
      <c r="B570"/>
      <c r="C570"/>
      <c r="E570"/>
      <c r="F570"/>
      <c r="G570"/>
      <c r="I570"/>
      <c r="J570"/>
      <c r="K570"/>
      <c r="M570"/>
      <c r="N570"/>
      <c r="O570"/>
      <c r="Q570"/>
      <c r="R570"/>
      <c r="S570"/>
      <c r="U570"/>
      <c r="V570"/>
      <c r="W570"/>
      <c r="Y570"/>
      <c r="Z570"/>
      <c r="AA570"/>
      <c r="AC570"/>
      <c r="AD570"/>
      <c r="AE570"/>
      <c r="AG570"/>
      <c r="AH570"/>
      <c r="AI570"/>
      <c r="AK570"/>
      <c r="AL570"/>
      <c r="AM570"/>
      <c r="AO570"/>
      <c r="AP570"/>
      <c r="AQ570"/>
      <c r="AS570"/>
      <c r="AT570"/>
      <c r="AU570"/>
      <c r="AW570"/>
      <c r="AX570"/>
      <c r="AY570"/>
      <c r="BA570"/>
      <c r="BB570"/>
      <c r="BC570"/>
      <c r="BE570"/>
      <c r="BF570"/>
      <c r="BG570"/>
      <c r="BI570"/>
      <c r="BJ570"/>
      <c r="BK570"/>
      <c r="BM570"/>
      <c r="BN570"/>
      <c r="BO570"/>
    </row>
    <row r="571" spans="1:67">
      <c r="A571"/>
      <c r="B571"/>
      <c r="C571"/>
      <c r="E571"/>
      <c r="F571"/>
      <c r="G571"/>
      <c r="I571"/>
      <c r="J571"/>
      <c r="K571"/>
      <c r="M571"/>
      <c r="N571"/>
      <c r="O571"/>
      <c r="Q571"/>
      <c r="R571"/>
      <c r="S571"/>
      <c r="U571"/>
      <c r="V571"/>
      <c r="W571"/>
      <c r="Y571"/>
      <c r="Z571"/>
      <c r="AA571"/>
      <c r="AC571"/>
      <c r="AD571"/>
      <c r="AE571"/>
      <c r="AG571"/>
      <c r="AH571"/>
      <c r="AI571"/>
      <c r="AK571"/>
      <c r="AL571"/>
      <c r="AM571"/>
      <c r="AO571"/>
      <c r="AP571"/>
      <c r="AQ571"/>
      <c r="AS571"/>
      <c r="AT571"/>
      <c r="AU571"/>
      <c r="AW571"/>
      <c r="AX571"/>
      <c r="AY571"/>
      <c r="BA571"/>
      <c r="BB571"/>
      <c r="BC571"/>
      <c r="BE571"/>
      <c r="BF571"/>
      <c r="BG571"/>
      <c r="BI571"/>
      <c r="BJ571"/>
      <c r="BK571"/>
      <c r="BM571"/>
      <c r="BN571"/>
      <c r="BO571"/>
    </row>
    <row r="572" spans="1:67">
      <c r="A572"/>
      <c r="B572"/>
      <c r="C572"/>
      <c r="E572"/>
      <c r="F572"/>
      <c r="G572"/>
      <c r="I572"/>
      <c r="J572"/>
      <c r="K572"/>
      <c r="M572"/>
      <c r="N572"/>
      <c r="O572"/>
      <c r="Q572"/>
      <c r="R572"/>
      <c r="S572"/>
      <c r="U572"/>
      <c r="V572"/>
      <c r="W572"/>
      <c r="Y572"/>
      <c r="Z572"/>
      <c r="AA572"/>
      <c r="AC572"/>
      <c r="AD572"/>
      <c r="AE572"/>
      <c r="AG572"/>
      <c r="AH572"/>
      <c r="AI572"/>
      <c r="AK572"/>
      <c r="AL572"/>
      <c r="AM572"/>
      <c r="AO572"/>
      <c r="AP572"/>
      <c r="AQ572"/>
      <c r="AS572"/>
      <c r="AT572"/>
      <c r="AU572"/>
      <c r="AW572"/>
      <c r="AX572"/>
      <c r="AY572"/>
      <c r="BA572"/>
      <c r="BB572"/>
      <c r="BC572"/>
      <c r="BE572"/>
      <c r="BF572"/>
      <c r="BG572"/>
      <c r="BI572"/>
      <c r="BJ572"/>
      <c r="BK572"/>
      <c r="BM572"/>
      <c r="BN572"/>
      <c r="BO572"/>
    </row>
    <row r="573" spans="1:67">
      <c r="A573"/>
      <c r="B573"/>
      <c r="C573"/>
      <c r="E573"/>
      <c r="F573"/>
      <c r="G573"/>
      <c r="I573"/>
      <c r="J573"/>
      <c r="K573"/>
      <c r="M573"/>
      <c r="N573"/>
      <c r="O573"/>
      <c r="Q573"/>
      <c r="R573"/>
      <c r="S573"/>
      <c r="U573"/>
      <c r="V573"/>
      <c r="W573"/>
      <c r="Y573"/>
      <c r="Z573"/>
      <c r="AA573"/>
      <c r="AC573"/>
      <c r="AD573"/>
      <c r="AE573"/>
      <c r="AG573"/>
      <c r="AH573"/>
      <c r="AI573"/>
      <c r="AK573"/>
      <c r="AL573"/>
      <c r="AM573"/>
      <c r="AO573"/>
      <c r="AP573"/>
      <c r="AQ573"/>
      <c r="AS573"/>
      <c r="AT573"/>
      <c r="AU573"/>
      <c r="AW573"/>
      <c r="AX573"/>
      <c r="AY573"/>
      <c r="BA573"/>
      <c r="BB573"/>
      <c r="BC573"/>
      <c r="BE573"/>
      <c r="BF573"/>
      <c r="BG573"/>
      <c r="BI573"/>
      <c r="BJ573"/>
      <c r="BK573"/>
      <c r="BM573"/>
      <c r="BN573"/>
      <c r="BO573"/>
    </row>
    <row r="574" spans="1:67">
      <c r="A574"/>
      <c r="B574"/>
      <c r="C574"/>
      <c r="E574"/>
      <c r="F574"/>
      <c r="G574"/>
      <c r="I574"/>
      <c r="J574"/>
      <c r="K574"/>
      <c r="M574"/>
      <c r="N574"/>
      <c r="O574"/>
      <c r="Q574"/>
      <c r="R574"/>
      <c r="S574"/>
      <c r="U574"/>
      <c r="V574"/>
      <c r="W574"/>
      <c r="Y574"/>
      <c r="Z574"/>
      <c r="AA574"/>
      <c r="AC574"/>
      <c r="AD574"/>
      <c r="AE574"/>
      <c r="AG574"/>
      <c r="AH574"/>
      <c r="AI574"/>
      <c r="AK574"/>
      <c r="AL574"/>
      <c r="AM574"/>
      <c r="AO574"/>
      <c r="AP574"/>
      <c r="AQ574"/>
      <c r="AS574"/>
      <c r="AT574"/>
      <c r="AU574"/>
      <c r="AW574"/>
      <c r="AX574"/>
      <c r="AY574"/>
      <c r="BA574"/>
      <c r="BB574"/>
      <c r="BC574"/>
      <c r="BE574"/>
      <c r="BF574"/>
      <c r="BG574"/>
      <c r="BI574"/>
      <c r="BJ574"/>
      <c r="BK574"/>
      <c r="BM574"/>
      <c r="BN574"/>
      <c r="BO574"/>
    </row>
    <row r="575" spans="1:67">
      <c r="A575"/>
      <c r="B575"/>
      <c r="C575"/>
      <c r="E575"/>
      <c r="F575"/>
      <c r="G575"/>
      <c r="I575"/>
      <c r="J575"/>
      <c r="K575"/>
      <c r="M575"/>
      <c r="N575"/>
      <c r="O575"/>
      <c r="Q575"/>
      <c r="R575"/>
      <c r="S575"/>
      <c r="U575"/>
      <c r="V575"/>
      <c r="W575"/>
      <c r="Y575"/>
      <c r="Z575"/>
      <c r="AA575"/>
      <c r="AC575"/>
      <c r="AD575"/>
      <c r="AE575"/>
      <c r="AG575"/>
      <c r="AH575"/>
      <c r="AI575"/>
      <c r="AK575"/>
      <c r="AL575"/>
      <c r="AM575"/>
      <c r="AO575"/>
      <c r="AP575"/>
      <c r="AQ575"/>
      <c r="AS575"/>
      <c r="AT575"/>
      <c r="AU575"/>
      <c r="AW575"/>
      <c r="AX575"/>
      <c r="AY575"/>
      <c r="BA575"/>
      <c r="BB575"/>
      <c r="BC575"/>
      <c r="BE575"/>
      <c r="BF575"/>
      <c r="BG575"/>
      <c r="BI575"/>
      <c r="BJ575"/>
      <c r="BK575"/>
      <c r="BM575"/>
      <c r="BN575"/>
      <c r="BO575"/>
    </row>
    <row r="576" spans="1:67">
      <c r="A576"/>
      <c r="B576"/>
      <c r="C576"/>
      <c r="E576"/>
      <c r="F576"/>
      <c r="G576"/>
      <c r="I576"/>
      <c r="J576"/>
      <c r="K576"/>
      <c r="M576"/>
      <c r="N576"/>
      <c r="O576"/>
      <c r="Q576"/>
      <c r="R576"/>
      <c r="S576"/>
      <c r="U576"/>
      <c r="V576"/>
      <c r="W576"/>
      <c r="Y576"/>
      <c r="Z576"/>
      <c r="AA576"/>
      <c r="AC576"/>
      <c r="AD576"/>
      <c r="AE576"/>
      <c r="AG576"/>
      <c r="AH576"/>
      <c r="AI576"/>
      <c r="AK576"/>
      <c r="AL576"/>
      <c r="AM576"/>
      <c r="AO576"/>
      <c r="AP576"/>
      <c r="AQ576"/>
      <c r="AS576"/>
      <c r="AT576"/>
      <c r="AU576"/>
      <c r="AW576"/>
      <c r="AX576"/>
      <c r="AY576"/>
      <c r="BA576"/>
      <c r="BB576"/>
      <c r="BC576"/>
      <c r="BE576"/>
      <c r="BF576"/>
      <c r="BG576"/>
      <c r="BI576"/>
      <c r="BJ576"/>
      <c r="BK576"/>
      <c r="BM576"/>
      <c r="BN576"/>
      <c r="BO576"/>
    </row>
    <row r="577" spans="1:67">
      <c r="A577"/>
      <c r="B577"/>
      <c r="C577"/>
      <c r="E577"/>
      <c r="F577"/>
      <c r="G577"/>
      <c r="I577"/>
      <c r="J577"/>
      <c r="K577"/>
      <c r="M577"/>
      <c r="N577"/>
      <c r="O577"/>
      <c r="Q577"/>
      <c r="R577"/>
      <c r="S577"/>
      <c r="U577"/>
      <c r="V577"/>
      <c r="W577"/>
      <c r="Y577"/>
      <c r="Z577"/>
      <c r="AA577"/>
      <c r="AC577"/>
      <c r="AD577"/>
      <c r="AE577"/>
      <c r="AG577"/>
      <c r="AH577"/>
      <c r="AI577"/>
      <c r="AK577"/>
      <c r="AL577"/>
      <c r="AM577"/>
      <c r="AO577"/>
      <c r="AP577"/>
      <c r="AQ577"/>
      <c r="AS577"/>
      <c r="AT577"/>
      <c r="AU577"/>
      <c r="AW577"/>
      <c r="AX577"/>
      <c r="AY577"/>
      <c r="BA577"/>
      <c r="BB577"/>
      <c r="BC577"/>
      <c r="BE577"/>
      <c r="BF577"/>
      <c r="BG577"/>
      <c r="BI577"/>
      <c r="BJ577"/>
      <c r="BK577"/>
      <c r="BM577"/>
      <c r="BN577"/>
      <c r="BO577"/>
    </row>
    <row r="578" spans="1:67">
      <c r="A578"/>
      <c r="B578"/>
      <c r="C578"/>
      <c r="E578"/>
      <c r="F578"/>
      <c r="G578"/>
      <c r="I578"/>
      <c r="J578"/>
      <c r="K578"/>
      <c r="M578"/>
      <c r="N578"/>
      <c r="O578"/>
      <c r="Q578"/>
      <c r="R578"/>
      <c r="S578"/>
      <c r="U578"/>
      <c r="V578"/>
      <c r="W578"/>
      <c r="Y578"/>
      <c r="Z578"/>
      <c r="AA578"/>
      <c r="AC578"/>
      <c r="AD578"/>
      <c r="AE578"/>
      <c r="AG578"/>
      <c r="AH578"/>
      <c r="AI578"/>
      <c r="AK578"/>
      <c r="AL578"/>
      <c r="AM578"/>
      <c r="AO578"/>
      <c r="AP578"/>
      <c r="AQ578"/>
      <c r="AS578"/>
      <c r="AT578"/>
      <c r="AU578"/>
      <c r="AW578"/>
      <c r="AX578"/>
      <c r="AY578"/>
      <c r="BA578"/>
      <c r="BB578"/>
      <c r="BC578"/>
      <c r="BE578"/>
      <c r="BF578"/>
      <c r="BG578"/>
      <c r="BI578"/>
      <c r="BJ578"/>
      <c r="BK578"/>
      <c r="BM578"/>
      <c r="BN578"/>
      <c r="BO578"/>
    </row>
    <row r="579" spans="1:67">
      <c r="A579"/>
      <c r="B579"/>
      <c r="C579"/>
      <c r="E579"/>
      <c r="F579"/>
      <c r="G579"/>
      <c r="I579"/>
      <c r="J579"/>
      <c r="K579"/>
      <c r="M579"/>
      <c r="N579"/>
      <c r="O579"/>
      <c r="Q579"/>
      <c r="R579"/>
      <c r="S579"/>
      <c r="U579"/>
      <c r="V579"/>
      <c r="W579"/>
      <c r="Y579"/>
      <c r="Z579"/>
      <c r="AA579"/>
      <c r="AC579"/>
      <c r="AD579"/>
      <c r="AE579"/>
      <c r="AG579"/>
      <c r="AH579"/>
      <c r="AI579"/>
      <c r="AK579"/>
      <c r="AL579"/>
      <c r="AM579"/>
      <c r="AO579"/>
      <c r="AP579"/>
      <c r="AQ579"/>
      <c r="AS579"/>
      <c r="AT579"/>
      <c r="AU579"/>
      <c r="AW579"/>
      <c r="AX579"/>
      <c r="AY579"/>
      <c r="BA579"/>
      <c r="BB579"/>
      <c r="BC579"/>
      <c r="BE579"/>
      <c r="BF579"/>
      <c r="BG579"/>
      <c r="BI579"/>
      <c r="BJ579"/>
      <c r="BK579"/>
      <c r="BM579"/>
      <c r="BN579"/>
      <c r="BO579"/>
    </row>
    <row r="580" spans="1:67">
      <c r="A580"/>
      <c r="B580"/>
      <c r="C580"/>
      <c r="E580"/>
      <c r="F580"/>
      <c r="G580"/>
      <c r="I580"/>
      <c r="J580"/>
      <c r="K580"/>
      <c r="M580"/>
      <c r="N580"/>
      <c r="O580"/>
      <c r="Q580"/>
      <c r="R580"/>
      <c r="S580"/>
      <c r="U580"/>
      <c r="V580"/>
      <c r="W580"/>
      <c r="Y580"/>
      <c r="Z580"/>
      <c r="AA580"/>
      <c r="AC580"/>
      <c r="AD580"/>
      <c r="AE580"/>
      <c r="AG580"/>
      <c r="AH580"/>
      <c r="AI580"/>
      <c r="AK580"/>
      <c r="AL580"/>
      <c r="AM580"/>
      <c r="AO580"/>
      <c r="AP580"/>
      <c r="AQ580"/>
      <c r="AS580"/>
      <c r="AT580"/>
      <c r="AU580"/>
      <c r="AW580"/>
      <c r="AX580"/>
      <c r="AY580"/>
      <c r="BA580"/>
      <c r="BB580"/>
      <c r="BC580"/>
      <c r="BE580"/>
      <c r="BF580"/>
      <c r="BG580"/>
      <c r="BI580"/>
      <c r="BJ580"/>
      <c r="BK580"/>
      <c r="BM580"/>
      <c r="BN580"/>
      <c r="BO580"/>
    </row>
    <row r="581" spans="1:67">
      <c r="A581"/>
      <c r="B581"/>
      <c r="C581"/>
      <c r="E581"/>
      <c r="F581"/>
      <c r="G581"/>
      <c r="I581"/>
      <c r="J581"/>
      <c r="K581"/>
      <c r="M581"/>
      <c r="N581"/>
      <c r="O581"/>
      <c r="Q581"/>
      <c r="R581"/>
      <c r="S581"/>
      <c r="U581"/>
      <c r="V581"/>
      <c r="W581"/>
      <c r="Y581"/>
      <c r="Z581"/>
      <c r="AA581"/>
      <c r="AC581"/>
      <c r="AD581"/>
      <c r="AE581"/>
      <c r="AG581"/>
      <c r="AH581"/>
      <c r="AI581"/>
      <c r="AK581"/>
      <c r="AL581"/>
      <c r="AM581"/>
      <c r="AO581"/>
      <c r="AP581"/>
      <c r="AQ581"/>
      <c r="AS581"/>
      <c r="AT581"/>
      <c r="AU581"/>
      <c r="AW581"/>
      <c r="AX581"/>
      <c r="AY581"/>
      <c r="BA581"/>
      <c r="BB581"/>
      <c r="BC581"/>
      <c r="BE581"/>
      <c r="BF581"/>
      <c r="BG581"/>
      <c r="BI581"/>
      <c r="BJ581"/>
      <c r="BK581"/>
      <c r="BM581"/>
      <c r="BN581"/>
      <c r="BO581"/>
    </row>
    <row r="582" spans="1:67">
      <c r="A582"/>
      <c r="B582"/>
      <c r="C582"/>
      <c r="E582"/>
      <c r="F582"/>
      <c r="G582"/>
      <c r="I582"/>
      <c r="J582"/>
      <c r="K582"/>
      <c r="M582"/>
      <c r="N582"/>
      <c r="O582"/>
      <c r="Q582"/>
      <c r="R582"/>
      <c r="S582"/>
      <c r="U582"/>
      <c r="V582"/>
      <c r="W582"/>
      <c r="Y582"/>
      <c r="Z582"/>
      <c r="AA582"/>
      <c r="AC582"/>
      <c r="AD582"/>
      <c r="AE582"/>
      <c r="AG582"/>
      <c r="AH582"/>
      <c r="AI582"/>
      <c r="AK582"/>
      <c r="AL582"/>
      <c r="AM582"/>
      <c r="AO582"/>
      <c r="AP582"/>
      <c r="AQ582"/>
      <c r="AS582"/>
      <c r="AT582"/>
      <c r="AU582"/>
      <c r="AW582"/>
      <c r="AX582"/>
      <c r="AY582"/>
      <c r="BA582"/>
      <c r="BB582"/>
      <c r="BC582"/>
      <c r="BE582"/>
      <c r="BF582"/>
      <c r="BG582"/>
      <c r="BI582"/>
      <c r="BJ582"/>
      <c r="BK582"/>
      <c r="BM582"/>
      <c r="BN582"/>
      <c r="BO582"/>
    </row>
    <row r="583" spans="1:67">
      <c r="A583"/>
      <c r="B583"/>
      <c r="C583"/>
      <c r="E583"/>
      <c r="F583"/>
      <c r="G583"/>
      <c r="I583"/>
      <c r="J583"/>
      <c r="K583"/>
      <c r="M583"/>
      <c r="N583"/>
      <c r="O583"/>
      <c r="Q583"/>
      <c r="R583"/>
      <c r="S583"/>
      <c r="U583"/>
      <c r="V583"/>
      <c r="W583"/>
      <c r="Y583"/>
      <c r="Z583"/>
      <c r="AA583"/>
      <c r="AC583"/>
      <c r="AD583"/>
      <c r="AE583"/>
      <c r="AG583"/>
      <c r="AH583"/>
      <c r="AI583"/>
      <c r="AK583"/>
      <c r="AL583"/>
      <c r="AM583"/>
      <c r="AO583"/>
      <c r="AP583"/>
      <c r="AQ583"/>
      <c r="AS583"/>
      <c r="AT583"/>
      <c r="AU583"/>
      <c r="AW583"/>
      <c r="AX583"/>
      <c r="AY583"/>
      <c r="BA583"/>
      <c r="BB583"/>
      <c r="BC583"/>
      <c r="BE583"/>
      <c r="BF583"/>
      <c r="BG583"/>
      <c r="BI583"/>
      <c r="BJ583"/>
      <c r="BK583"/>
      <c r="BM583"/>
      <c r="BN583"/>
      <c r="BO583"/>
    </row>
    <row r="584" spans="1:67">
      <c r="A584"/>
      <c r="B584"/>
      <c r="C584"/>
      <c r="E584"/>
      <c r="F584"/>
      <c r="G584"/>
      <c r="I584"/>
      <c r="J584"/>
      <c r="K584"/>
      <c r="M584"/>
      <c r="N584"/>
      <c r="O584"/>
      <c r="Q584"/>
      <c r="R584"/>
      <c r="S584"/>
      <c r="U584"/>
      <c r="V584"/>
      <c r="W584"/>
      <c r="Y584"/>
      <c r="Z584"/>
      <c r="AA584"/>
      <c r="AC584"/>
      <c r="AD584"/>
      <c r="AE584"/>
      <c r="AG584"/>
      <c r="AH584"/>
      <c r="AI584"/>
      <c r="AK584"/>
      <c r="AL584"/>
      <c r="AM584"/>
      <c r="AO584"/>
      <c r="AP584"/>
      <c r="AQ584"/>
      <c r="AS584"/>
      <c r="AT584"/>
      <c r="AU584"/>
      <c r="AW584"/>
      <c r="AX584"/>
      <c r="AY584"/>
      <c r="BA584"/>
      <c r="BB584"/>
      <c r="BC584"/>
      <c r="BE584"/>
      <c r="BF584"/>
      <c r="BG584"/>
      <c r="BI584"/>
      <c r="BJ584"/>
      <c r="BK584"/>
      <c r="BM584"/>
      <c r="BN584"/>
      <c r="BO584"/>
    </row>
    <row r="585" spans="1:67">
      <c r="A585"/>
      <c r="B585"/>
      <c r="C585"/>
      <c r="E585"/>
      <c r="F585"/>
      <c r="G585"/>
      <c r="I585"/>
      <c r="J585"/>
      <c r="K585"/>
      <c r="M585"/>
      <c r="N585"/>
      <c r="O585"/>
      <c r="Q585"/>
      <c r="R585"/>
      <c r="S585"/>
      <c r="U585"/>
      <c r="V585"/>
      <c r="W585"/>
      <c r="Y585"/>
      <c r="Z585"/>
      <c r="AA585"/>
      <c r="AC585"/>
      <c r="AD585"/>
      <c r="AE585"/>
      <c r="AG585"/>
      <c r="AH585"/>
      <c r="AI585"/>
      <c r="AK585"/>
      <c r="AL585"/>
      <c r="AM585"/>
      <c r="AO585"/>
      <c r="AP585"/>
      <c r="AQ585"/>
      <c r="AS585"/>
      <c r="AT585"/>
      <c r="AU585"/>
      <c r="AW585"/>
      <c r="AX585"/>
      <c r="AY585"/>
      <c r="BA585"/>
      <c r="BB585"/>
      <c r="BC585"/>
      <c r="BE585"/>
      <c r="BF585"/>
      <c r="BG585"/>
      <c r="BI585"/>
      <c r="BJ585"/>
      <c r="BK585"/>
      <c r="BM585"/>
      <c r="BN585"/>
      <c r="BO585"/>
    </row>
    <row r="586" spans="1:67">
      <c r="A586"/>
      <c r="B586"/>
      <c r="C586"/>
      <c r="E586"/>
      <c r="F586"/>
      <c r="G586"/>
      <c r="I586"/>
      <c r="J586"/>
      <c r="K586"/>
      <c r="M586"/>
      <c r="N586"/>
      <c r="O586"/>
      <c r="Q586"/>
      <c r="R586"/>
      <c r="S586"/>
      <c r="U586"/>
      <c r="V586"/>
      <c r="W586"/>
      <c r="Y586"/>
      <c r="Z586"/>
      <c r="AA586"/>
      <c r="AC586"/>
      <c r="AD586"/>
      <c r="AE586"/>
      <c r="AG586"/>
      <c r="AH586"/>
      <c r="AI586"/>
      <c r="AK586"/>
      <c r="AL586"/>
      <c r="AM586"/>
      <c r="AO586"/>
      <c r="AP586"/>
      <c r="AQ586"/>
      <c r="AS586"/>
      <c r="AT586"/>
      <c r="AU586"/>
      <c r="AW586"/>
      <c r="AX586"/>
      <c r="AY586"/>
      <c r="BA586"/>
      <c r="BB586"/>
      <c r="BC586"/>
      <c r="BE586"/>
      <c r="BF586"/>
      <c r="BG586"/>
      <c r="BI586"/>
      <c r="BJ586"/>
      <c r="BK586"/>
      <c r="BM586"/>
      <c r="BN586"/>
      <c r="BO586"/>
    </row>
    <row r="587" spans="1:67">
      <c r="A587"/>
      <c r="B587"/>
      <c r="C587"/>
      <c r="E587"/>
      <c r="F587"/>
      <c r="G587"/>
      <c r="I587"/>
      <c r="J587"/>
      <c r="K587"/>
      <c r="M587"/>
      <c r="N587"/>
      <c r="O587"/>
      <c r="Q587"/>
      <c r="R587"/>
      <c r="S587"/>
      <c r="U587"/>
      <c r="V587"/>
      <c r="W587"/>
      <c r="Y587"/>
      <c r="Z587"/>
      <c r="AA587"/>
      <c r="AC587"/>
      <c r="AD587"/>
      <c r="AE587"/>
      <c r="AG587"/>
      <c r="AH587"/>
      <c r="AI587"/>
      <c r="AK587"/>
      <c r="AL587"/>
      <c r="AM587"/>
      <c r="AO587"/>
      <c r="AP587"/>
      <c r="AQ587"/>
      <c r="AS587"/>
      <c r="AT587"/>
      <c r="AU587"/>
      <c r="AW587"/>
      <c r="AX587"/>
      <c r="AY587"/>
      <c r="BA587"/>
      <c r="BB587"/>
      <c r="BC587"/>
      <c r="BE587"/>
      <c r="BF587"/>
      <c r="BG587"/>
      <c r="BI587"/>
      <c r="BJ587"/>
      <c r="BK587"/>
      <c r="BM587"/>
      <c r="BN587"/>
      <c r="BO587"/>
    </row>
    <row r="588" spans="1:67">
      <c r="A588"/>
      <c r="B588"/>
      <c r="C588"/>
      <c r="E588"/>
      <c r="F588"/>
      <c r="G588"/>
      <c r="I588"/>
      <c r="J588"/>
      <c r="K588"/>
      <c r="M588"/>
      <c r="N588"/>
      <c r="O588"/>
      <c r="Q588"/>
      <c r="R588"/>
      <c r="S588"/>
      <c r="U588"/>
      <c r="V588"/>
      <c r="W588"/>
      <c r="Y588"/>
      <c r="Z588"/>
      <c r="AA588"/>
      <c r="AC588"/>
      <c r="AD588"/>
      <c r="AE588"/>
      <c r="AG588"/>
      <c r="AH588"/>
      <c r="AI588"/>
      <c r="AK588"/>
      <c r="AL588"/>
      <c r="AM588"/>
      <c r="AO588"/>
      <c r="AP588"/>
      <c r="AQ588"/>
      <c r="AS588"/>
      <c r="AT588"/>
      <c r="AU588"/>
      <c r="AW588"/>
      <c r="AX588"/>
      <c r="AY588"/>
      <c r="BA588"/>
      <c r="BB588"/>
      <c r="BC588"/>
      <c r="BE588"/>
      <c r="BF588"/>
      <c r="BG588"/>
      <c r="BI588"/>
      <c r="BJ588"/>
      <c r="BK588"/>
      <c r="BM588"/>
      <c r="BN588"/>
      <c r="BO588"/>
    </row>
    <row r="589" spans="1:67">
      <c r="A589"/>
      <c r="B589"/>
      <c r="C589"/>
      <c r="E589"/>
      <c r="F589"/>
      <c r="G589"/>
      <c r="I589"/>
      <c r="J589"/>
      <c r="K589"/>
      <c r="M589"/>
      <c r="N589"/>
      <c r="O589"/>
      <c r="Q589"/>
      <c r="R589"/>
      <c r="S589"/>
      <c r="U589"/>
      <c r="V589"/>
      <c r="W589"/>
      <c r="Y589"/>
      <c r="Z589"/>
      <c r="AA589"/>
      <c r="AC589"/>
      <c r="AD589"/>
      <c r="AE589"/>
      <c r="AG589"/>
      <c r="AH589"/>
      <c r="AI589"/>
      <c r="AK589"/>
      <c r="AL589"/>
      <c r="AM589"/>
      <c r="AO589"/>
      <c r="AP589"/>
      <c r="AQ589"/>
      <c r="AS589"/>
      <c r="AT589"/>
      <c r="AU589"/>
      <c r="AW589"/>
      <c r="AX589"/>
      <c r="AY589"/>
      <c r="BA589"/>
      <c r="BB589"/>
      <c r="BC589"/>
      <c r="BE589"/>
      <c r="BF589"/>
      <c r="BG589"/>
      <c r="BI589"/>
      <c r="BJ589"/>
      <c r="BK589"/>
      <c r="BM589"/>
      <c r="BN589"/>
      <c r="BO589"/>
    </row>
    <row r="590" spans="1:67">
      <c r="A590"/>
      <c r="B590"/>
      <c r="C590"/>
      <c r="E590"/>
      <c r="F590"/>
      <c r="G590"/>
      <c r="I590"/>
      <c r="J590"/>
      <c r="K590"/>
      <c r="M590"/>
      <c r="N590"/>
      <c r="O590"/>
      <c r="Q590"/>
      <c r="R590"/>
      <c r="S590"/>
      <c r="U590"/>
      <c r="V590"/>
      <c r="W590"/>
      <c r="Y590"/>
      <c r="Z590"/>
      <c r="AA590"/>
      <c r="AC590"/>
      <c r="AD590"/>
      <c r="AE590"/>
      <c r="AG590"/>
      <c r="AH590"/>
      <c r="AI590"/>
      <c r="AK590"/>
      <c r="AL590"/>
      <c r="AM590"/>
      <c r="AO590"/>
      <c r="AP590"/>
      <c r="AQ590"/>
      <c r="AS590"/>
      <c r="AT590"/>
      <c r="AU590"/>
      <c r="AW590"/>
      <c r="AX590"/>
      <c r="AY590"/>
      <c r="BA590"/>
      <c r="BB590"/>
      <c r="BC590"/>
      <c r="BE590"/>
      <c r="BF590"/>
      <c r="BG590"/>
      <c r="BI590"/>
      <c r="BJ590"/>
      <c r="BK590"/>
      <c r="BM590"/>
      <c r="BN590"/>
      <c r="BO590"/>
    </row>
    <row r="591" spans="1:67">
      <c r="A591"/>
      <c r="B591"/>
      <c r="C591"/>
      <c r="E591"/>
      <c r="F591"/>
      <c r="G591"/>
      <c r="I591"/>
      <c r="J591"/>
      <c r="K591"/>
      <c r="M591"/>
      <c r="N591"/>
      <c r="O591"/>
      <c r="Q591"/>
      <c r="R591"/>
      <c r="S591"/>
      <c r="U591"/>
      <c r="V591"/>
      <c r="W591"/>
      <c r="Y591"/>
      <c r="Z591"/>
      <c r="AA591"/>
      <c r="AC591"/>
      <c r="AD591"/>
      <c r="AE591"/>
      <c r="AG591"/>
      <c r="AH591"/>
      <c r="AI591"/>
      <c r="AK591"/>
      <c r="AL591"/>
      <c r="AM591"/>
      <c r="AO591"/>
      <c r="AP591"/>
      <c r="AQ591"/>
      <c r="AS591"/>
      <c r="AT591"/>
      <c r="AU591"/>
      <c r="AW591"/>
      <c r="AX591"/>
      <c r="AY591"/>
      <c r="BA591"/>
      <c r="BB591"/>
      <c r="BC591"/>
      <c r="BE591"/>
      <c r="BF591"/>
      <c r="BG591"/>
      <c r="BI591"/>
      <c r="BJ591"/>
      <c r="BK591"/>
      <c r="BM591"/>
      <c r="BN591"/>
      <c r="BO591"/>
    </row>
    <row r="592" spans="1:67">
      <c r="A592"/>
      <c r="B592"/>
      <c r="C592"/>
      <c r="E592"/>
      <c r="F592"/>
      <c r="G592"/>
      <c r="I592"/>
      <c r="J592"/>
      <c r="K592"/>
      <c r="M592"/>
      <c r="N592"/>
      <c r="O592"/>
      <c r="Q592"/>
      <c r="R592"/>
      <c r="S592"/>
      <c r="U592"/>
      <c r="V592"/>
      <c r="W592"/>
      <c r="Y592"/>
      <c r="Z592"/>
      <c r="AA592"/>
      <c r="AC592"/>
      <c r="AD592"/>
      <c r="AE592"/>
      <c r="AG592"/>
      <c r="AH592"/>
      <c r="AI592"/>
      <c r="AK592"/>
      <c r="AL592"/>
      <c r="AM592"/>
      <c r="AO592"/>
      <c r="AP592"/>
      <c r="AQ592"/>
      <c r="AS592"/>
      <c r="AT592"/>
      <c r="AU592"/>
      <c r="AW592"/>
      <c r="AX592"/>
      <c r="AY592"/>
      <c r="BA592"/>
      <c r="BB592"/>
      <c r="BC592"/>
      <c r="BE592"/>
      <c r="BF592"/>
      <c r="BG592"/>
      <c r="BI592"/>
      <c r="BJ592"/>
      <c r="BK592"/>
      <c r="BM592"/>
      <c r="BN592"/>
      <c r="BO592"/>
    </row>
    <row r="593" spans="1:67">
      <c r="A593"/>
      <c r="B593"/>
      <c r="C593"/>
      <c r="E593"/>
      <c r="F593"/>
      <c r="G593"/>
      <c r="I593"/>
      <c r="J593"/>
      <c r="K593"/>
      <c r="M593"/>
      <c r="N593"/>
      <c r="O593"/>
      <c r="Q593"/>
      <c r="R593"/>
      <c r="S593"/>
      <c r="U593"/>
      <c r="V593"/>
      <c r="W593"/>
      <c r="Y593"/>
      <c r="Z593"/>
      <c r="AA593"/>
      <c r="AC593"/>
      <c r="AD593"/>
      <c r="AE593"/>
      <c r="AG593"/>
      <c r="AH593"/>
      <c r="AI593"/>
      <c r="AK593"/>
      <c r="AL593"/>
      <c r="AM593"/>
      <c r="AO593"/>
      <c r="AP593"/>
      <c r="AQ593"/>
      <c r="AS593"/>
      <c r="AT593"/>
      <c r="AU593"/>
      <c r="AW593"/>
      <c r="AX593"/>
      <c r="AY593"/>
      <c r="BA593"/>
      <c r="BB593"/>
      <c r="BC593"/>
      <c r="BE593"/>
      <c r="BF593"/>
      <c r="BG593"/>
      <c r="BI593"/>
      <c r="BJ593"/>
      <c r="BK593"/>
      <c r="BM593"/>
      <c r="BN593"/>
      <c r="BO593"/>
    </row>
    <row r="594" spans="1:67">
      <c r="A594"/>
      <c r="B594"/>
      <c r="C594"/>
      <c r="E594"/>
      <c r="F594"/>
      <c r="G594"/>
      <c r="I594"/>
      <c r="J594"/>
      <c r="K594"/>
      <c r="M594"/>
      <c r="N594"/>
      <c r="O594"/>
      <c r="Q594"/>
      <c r="R594"/>
      <c r="S594"/>
      <c r="U594"/>
      <c r="V594"/>
      <c r="W594"/>
      <c r="Y594"/>
      <c r="Z594"/>
      <c r="AA594"/>
      <c r="AC594"/>
      <c r="AD594"/>
      <c r="AE594"/>
      <c r="AG594"/>
      <c r="AH594"/>
      <c r="AI594"/>
      <c r="AK594"/>
      <c r="AL594"/>
      <c r="AM594"/>
      <c r="AO594"/>
      <c r="AP594"/>
      <c r="AQ594"/>
      <c r="AS594"/>
      <c r="AT594"/>
      <c r="AU594"/>
      <c r="AW594"/>
      <c r="AX594"/>
      <c r="AY594"/>
      <c r="BA594"/>
      <c r="BB594"/>
      <c r="BC594"/>
      <c r="BE594"/>
      <c r="BF594"/>
      <c r="BG594"/>
      <c r="BI594"/>
      <c r="BJ594"/>
      <c r="BK594"/>
      <c r="BM594"/>
      <c r="BN594"/>
      <c r="BO594"/>
    </row>
    <row r="595" spans="1:67">
      <c r="A595"/>
      <c r="B595"/>
      <c r="C595"/>
      <c r="E595"/>
      <c r="F595"/>
      <c r="G595"/>
      <c r="I595"/>
      <c r="J595"/>
      <c r="K595"/>
      <c r="M595"/>
      <c r="N595"/>
      <c r="O595"/>
      <c r="Q595"/>
      <c r="R595"/>
      <c r="S595"/>
      <c r="U595"/>
      <c r="V595"/>
      <c r="W595"/>
      <c r="Y595"/>
      <c r="Z595"/>
      <c r="AA595"/>
      <c r="AC595"/>
      <c r="AD595"/>
      <c r="AE595"/>
      <c r="AG595"/>
      <c r="AH595"/>
      <c r="AI595"/>
      <c r="AK595"/>
      <c r="AL595"/>
      <c r="AM595"/>
      <c r="AO595"/>
      <c r="AP595"/>
      <c r="AQ595"/>
      <c r="AS595"/>
      <c r="AT595"/>
      <c r="AU595"/>
      <c r="AW595"/>
      <c r="AX595"/>
      <c r="AY595"/>
      <c r="BA595"/>
      <c r="BB595"/>
      <c r="BC595"/>
      <c r="BE595"/>
      <c r="BF595"/>
      <c r="BG595"/>
      <c r="BI595"/>
      <c r="BJ595"/>
      <c r="BK595"/>
      <c r="BM595"/>
      <c r="BN595"/>
      <c r="BO595"/>
    </row>
    <row r="596" spans="1:67">
      <c r="A596"/>
      <c r="B596"/>
      <c r="C596"/>
      <c r="E596"/>
      <c r="F596"/>
      <c r="G596"/>
      <c r="I596"/>
      <c r="J596"/>
      <c r="K596"/>
      <c r="M596"/>
      <c r="N596"/>
      <c r="O596"/>
      <c r="Q596"/>
      <c r="R596"/>
      <c r="S596"/>
      <c r="U596"/>
      <c r="V596"/>
      <c r="W596"/>
      <c r="Y596"/>
      <c r="Z596"/>
      <c r="AA596"/>
      <c r="AC596"/>
      <c r="AD596"/>
      <c r="AE596"/>
      <c r="AG596"/>
      <c r="AH596"/>
      <c r="AI596"/>
      <c r="AK596"/>
      <c r="AL596"/>
      <c r="AM596"/>
      <c r="AO596"/>
      <c r="AP596"/>
      <c r="AQ596"/>
      <c r="AS596"/>
      <c r="AT596"/>
      <c r="AU596"/>
      <c r="AW596"/>
      <c r="AX596"/>
      <c r="AY596"/>
      <c r="BA596"/>
      <c r="BB596"/>
      <c r="BC596"/>
      <c r="BE596"/>
      <c r="BF596"/>
      <c r="BG596"/>
      <c r="BI596"/>
      <c r="BJ596"/>
      <c r="BK596"/>
      <c r="BM596"/>
      <c r="BN596"/>
      <c r="BO596"/>
    </row>
    <row r="597" spans="1:67">
      <c r="A597"/>
      <c r="B597"/>
      <c r="C597"/>
      <c r="E597"/>
      <c r="F597"/>
      <c r="G597"/>
      <c r="I597"/>
      <c r="J597"/>
      <c r="K597"/>
      <c r="M597"/>
      <c r="N597"/>
      <c r="O597"/>
      <c r="Q597"/>
      <c r="R597"/>
      <c r="S597"/>
      <c r="U597"/>
      <c r="V597"/>
      <c r="W597"/>
      <c r="Y597"/>
      <c r="Z597"/>
      <c r="AA597"/>
      <c r="AC597"/>
      <c r="AD597"/>
      <c r="AE597"/>
      <c r="AG597"/>
      <c r="AH597"/>
      <c r="AI597"/>
      <c r="AK597"/>
      <c r="AL597"/>
      <c r="AM597"/>
      <c r="AO597"/>
      <c r="AP597"/>
      <c r="AQ597"/>
      <c r="AS597"/>
      <c r="AT597"/>
      <c r="AU597"/>
      <c r="AW597"/>
      <c r="AX597"/>
      <c r="AY597"/>
      <c r="BA597"/>
      <c r="BB597"/>
      <c r="BC597"/>
      <c r="BE597"/>
      <c r="BF597"/>
      <c r="BG597"/>
      <c r="BI597"/>
      <c r="BJ597"/>
      <c r="BK597"/>
      <c r="BM597"/>
      <c r="BN597"/>
      <c r="BO597"/>
    </row>
    <row r="598" spans="1:67">
      <c r="A598"/>
      <c r="B598"/>
      <c r="C598"/>
      <c r="E598"/>
      <c r="F598"/>
      <c r="G598"/>
      <c r="I598"/>
      <c r="J598"/>
      <c r="K598"/>
      <c r="M598"/>
      <c r="N598"/>
      <c r="O598"/>
      <c r="Q598"/>
      <c r="R598"/>
      <c r="S598"/>
      <c r="U598"/>
      <c r="V598"/>
      <c r="W598"/>
      <c r="Y598"/>
      <c r="Z598"/>
      <c r="AA598"/>
      <c r="AC598"/>
      <c r="AD598"/>
      <c r="AE598"/>
      <c r="AG598"/>
      <c r="AH598"/>
      <c r="AI598"/>
      <c r="AK598"/>
      <c r="AL598"/>
      <c r="AM598"/>
      <c r="AO598"/>
      <c r="AP598"/>
      <c r="AQ598"/>
      <c r="AS598"/>
      <c r="AT598"/>
      <c r="AU598"/>
      <c r="AW598"/>
      <c r="AX598"/>
      <c r="AY598"/>
      <c r="BA598"/>
      <c r="BB598"/>
      <c r="BC598"/>
      <c r="BE598"/>
      <c r="BF598"/>
      <c r="BG598"/>
      <c r="BI598"/>
      <c r="BJ598"/>
      <c r="BK598"/>
      <c r="BM598"/>
      <c r="BN598"/>
      <c r="BO598"/>
    </row>
    <row r="599" spans="1:67">
      <c r="A599"/>
      <c r="B599"/>
      <c r="C599"/>
      <c r="E599"/>
      <c r="F599"/>
      <c r="G599"/>
      <c r="I599"/>
      <c r="J599"/>
      <c r="K599"/>
      <c r="M599"/>
      <c r="N599"/>
      <c r="O599"/>
      <c r="Q599"/>
      <c r="R599"/>
      <c r="S599"/>
      <c r="U599"/>
      <c r="V599"/>
      <c r="W599"/>
      <c r="Y599"/>
      <c r="Z599"/>
      <c r="AA599"/>
      <c r="AC599"/>
      <c r="AD599"/>
      <c r="AE599"/>
      <c r="AG599"/>
      <c r="AH599"/>
      <c r="AI599"/>
      <c r="AK599"/>
      <c r="AL599"/>
      <c r="AM599"/>
      <c r="AO599"/>
      <c r="AP599"/>
      <c r="AQ599"/>
      <c r="AS599"/>
      <c r="AT599"/>
      <c r="AU599"/>
      <c r="AW599"/>
      <c r="AX599"/>
      <c r="AY599"/>
      <c r="BA599"/>
      <c r="BB599"/>
      <c r="BC599"/>
      <c r="BE599"/>
      <c r="BF599"/>
      <c r="BG599"/>
      <c r="BI599"/>
      <c r="BJ599"/>
      <c r="BK599"/>
      <c r="BM599"/>
      <c r="BN599"/>
      <c r="BO599"/>
    </row>
    <row r="600" spans="1:67">
      <c r="A600"/>
      <c r="B600"/>
      <c r="C600"/>
      <c r="E600"/>
      <c r="F600"/>
      <c r="G600"/>
      <c r="I600"/>
      <c r="J600"/>
      <c r="K600"/>
      <c r="M600"/>
      <c r="N600"/>
      <c r="O600"/>
      <c r="Q600"/>
      <c r="R600"/>
      <c r="S600"/>
      <c r="U600"/>
      <c r="V600"/>
      <c r="W600"/>
      <c r="Y600"/>
      <c r="Z600"/>
      <c r="AA600"/>
      <c r="AC600"/>
      <c r="AD600"/>
      <c r="AE600"/>
      <c r="AG600"/>
      <c r="AH600"/>
      <c r="AI600"/>
      <c r="AK600"/>
      <c r="AL600"/>
      <c r="AM600"/>
      <c r="AO600"/>
      <c r="AP600"/>
      <c r="AQ600"/>
      <c r="AS600"/>
      <c r="AT600"/>
      <c r="AU600"/>
      <c r="AW600"/>
      <c r="AX600"/>
      <c r="AY600"/>
      <c r="BA600"/>
      <c r="BB600"/>
      <c r="BC600"/>
      <c r="BE600"/>
      <c r="BF600"/>
      <c r="BG600"/>
      <c r="BI600"/>
      <c r="BJ600"/>
      <c r="BK600"/>
      <c r="BM600"/>
      <c r="BN600"/>
      <c r="BO600"/>
    </row>
    <row r="601" spans="1:67">
      <c r="A601"/>
      <c r="B601"/>
      <c r="C601"/>
      <c r="E601"/>
      <c r="F601"/>
      <c r="G601"/>
      <c r="I601"/>
      <c r="J601"/>
      <c r="K601"/>
      <c r="M601"/>
      <c r="N601"/>
      <c r="O601"/>
      <c r="Q601"/>
      <c r="R601"/>
      <c r="S601"/>
      <c r="U601"/>
      <c r="V601"/>
      <c r="W601"/>
      <c r="Y601"/>
      <c r="Z601"/>
      <c r="AA601"/>
      <c r="AC601"/>
      <c r="AD601"/>
      <c r="AE601"/>
      <c r="AG601"/>
      <c r="AH601"/>
      <c r="AI601"/>
      <c r="AK601"/>
      <c r="AL601"/>
      <c r="AM601"/>
      <c r="AO601"/>
      <c r="AP601"/>
      <c r="AQ601"/>
      <c r="AS601"/>
      <c r="AT601"/>
      <c r="AU601"/>
      <c r="AW601"/>
      <c r="AX601"/>
      <c r="AY601"/>
      <c r="BA601"/>
      <c r="BB601"/>
      <c r="BC601"/>
      <c r="BE601"/>
      <c r="BF601"/>
      <c r="BG601"/>
      <c r="BI601"/>
      <c r="BJ601"/>
      <c r="BK601"/>
      <c r="BM601"/>
      <c r="BN601"/>
      <c r="BO601"/>
    </row>
    <row r="602" spans="1:67">
      <c r="A602"/>
      <c r="B602"/>
      <c r="C602"/>
      <c r="E602"/>
      <c r="F602"/>
      <c r="G602"/>
      <c r="I602"/>
      <c r="J602"/>
      <c r="K602"/>
      <c r="M602"/>
      <c r="N602"/>
      <c r="O602"/>
      <c r="Q602"/>
      <c r="R602"/>
      <c r="S602"/>
      <c r="U602"/>
      <c r="V602"/>
      <c r="W602"/>
      <c r="Y602"/>
      <c r="Z602"/>
      <c r="AA602"/>
      <c r="AC602"/>
      <c r="AD602"/>
      <c r="AE602"/>
      <c r="AG602"/>
      <c r="AH602"/>
      <c r="AI602"/>
      <c r="AK602"/>
      <c r="AL602"/>
      <c r="AM602"/>
      <c r="AO602"/>
      <c r="AP602"/>
      <c r="AQ602"/>
      <c r="AS602"/>
      <c r="AT602"/>
      <c r="AU602"/>
      <c r="AW602"/>
      <c r="AX602"/>
      <c r="AY602"/>
      <c r="BA602"/>
      <c r="BB602"/>
      <c r="BC602"/>
      <c r="BE602"/>
      <c r="BF602"/>
      <c r="BG602"/>
      <c r="BI602"/>
      <c r="BJ602"/>
      <c r="BK602"/>
      <c r="BM602"/>
      <c r="BN602"/>
      <c r="BO602"/>
    </row>
    <row r="603" spans="1:67">
      <c r="A603"/>
      <c r="B603"/>
      <c r="C603"/>
      <c r="E603"/>
      <c r="F603"/>
      <c r="G603"/>
      <c r="I603"/>
      <c r="J603"/>
      <c r="K603"/>
      <c r="M603"/>
      <c r="N603"/>
      <c r="O603"/>
      <c r="Q603"/>
      <c r="R603"/>
      <c r="S603"/>
      <c r="U603"/>
      <c r="V603"/>
      <c r="W603"/>
      <c r="Y603"/>
      <c r="Z603"/>
      <c r="AA603"/>
      <c r="AC603"/>
      <c r="AD603"/>
      <c r="AE603"/>
      <c r="AG603"/>
      <c r="AH603"/>
      <c r="AI603"/>
      <c r="AK603"/>
      <c r="AL603"/>
      <c r="AM603"/>
      <c r="AO603"/>
      <c r="AP603"/>
      <c r="AQ603"/>
      <c r="AS603"/>
      <c r="AT603"/>
      <c r="AU603"/>
      <c r="AW603"/>
      <c r="AX603"/>
      <c r="AY603"/>
      <c r="BA603"/>
      <c r="BB603"/>
      <c r="BC603"/>
      <c r="BE603"/>
      <c r="BF603"/>
      <c r="BG603"/>
      <c r="BI603"/>
      <c r="BJ603"/>
      <c r="BK603"/>
      <c r="BM603"/>
      <c r="BN603"/>
      <c r="BO603"/>
    </row>
    <row r="604" spans="1:67">
      <c r="A604"/>
      <c r="B604"/>
      <c r="C604"/>
      <c r="E604"/>
      <c r="F604"/>
      <c r="G604"/>
      <c r="I604"/>
      <c r="J604"/>
      <c r="K604"/>
      <c r="M604"/>
      <c r="N604"/>
      <c r="O604"/>
      <c r="Q604"/>
      <c r="R604"/>
      <c r="S604"/>
      <c r="U604"/>
      <c r="V604"/>
      <c r="W604"/>
      <c r="Y604"/>
      <c r="Z604"/>
      <c r="AA604"/>
      <c r="AC604"/>
      <c r="AD604"/>
      <c r="AE604"/>
      <c r="AG604"/>
      <c r="AH604"/>
      <c r="AI604"/>
      <c r="AK604"/>
      <c r="AL604"/>
      <c r="AM604"/>
      <c r="AO604"/>
      <c r="AP604"/>
      <c r="AQ604"/>
      <c r="AS604"/>
      <c r="AT604"/>
      <c r="AU604"/>
      <c r="AW604"/>
      <c r="AX604"/>
      <c r="AY604"/>
      <c r="BA604"/>
      <c r="BB604"/>
      <c r="BC604"/>
      <c r="BE604"/>
      <c r="BF604"/>
      <c r="BG604"/>
      <c r="BI604"/>
      <c r="BJ604"/>
      <c r="BK604"/>
      <c r="BM604"/>
      <c r="BN604"/>
      <c r="BO604"/>
    </row>
    <row r="605" spans="1:67">
      <c r="A605"/>
      <c r="B605"/>
      <c r="C605"/>
      <c r="E605"/>
      <c r="F605"/>
      <c r="G605"/>
      <c r="I605"/>
      <c r="J605"/>
      <c r="K605"/>
      <c r="M605"/>
      <c r="N605"/>
      <c r="O605"/>
      <c r="Q605"/>
      <c r="R605"/>
      <c r="S605"/>
      <c r="U605"/>
      <c r="V605"/>
      <c r="W605"/>
      <c r="Y605"/>
      <c r="Z605"/>
      <c r="AA605"/>
      <c r="AC605"/>
      <c r="AD605"/>
      <c r="AE605"/>
      <c r="AG605"/>
      <c r="AH605"/>
      <c r="AI605"/>
      <c r="AK605"/>
      <c r="AL605"/>
      <c r="AM605"/>
      <c r="AO605"/>
      <c r="AP605"/>
      <c r="AQ605"/>
      <c r="AS605"/>
      <c r="AT605"/>
      <c r="AU605"/>
      <c r="AW605"/>
      <c r="AX605"/>
      <c r="AY605"/>
      <c r="BA605"/>
      <c r="BB605"/>
      <c r="BC605"/>
      <c r="BE605"/>
      <c r="BF605"/>
      <c r="BG605"/>
      <c r="BI605"/>
      <c r="BJ605"/>
      <c r="BK605"/>
      <c r="BM605"/>
      <c r="BN605"/>
      <c r="BO605"/>
    </row>
    <row r="606" spans="1:67">
      <c r="A606"/>
      <c r="B606"/>
      <c r="C606"/>
      <c r="E606"/>
      <c r="F606"/>
      <c r="G606"/>
      <c r="I606"/>
      <c r="J606"/>
      <c r="K606"/>
      <c r="M606"/>
      <c r="N606"/>
      <c r="O606"/>
      <c r="Q606"/>
      <c r="R606"/>
      <c r="S606"/>
      <c r="U606"/>
      <c r="V606"/>
      <c r="W606"/>
      <c r="Y606"/>
      <c r="Z606"/>
      <c r="AA606"/>
      <c r="AC606"/>
      <c r="AD606"/>
      <c r="AE606"/>
      <c r="AG606"/>
      <c r="AH606"/>
      <c r="AI606"/>
      <c r="AK606"/>
      <c r="AL606"/>
      <c r="AM606"/>
      <c r="AO606"/>
      <c r="AP606"/>
      <c r="AQ606"/>
      <c r="AS606"/>
      <c r="AT606"/>
      <c r="AU606"/>
      <c r="AW606"/>
      <c r="AX606"/>
      <c r="AY606"/>
      <c r="BA606"/>
      <c r="BB606"/>
      <c r="BC606"/>
      <c r="BE606"/>
      <c r="BF606"/>
      <c r="BG606"/>
      <c r="BI606"/>
      <c r="BJ606"/>
      <c r="BK606"/>
      <c r="BM606"/>
      <c r="BN606"/>
      <c r="BO606"/>
    </row>
    <row r="607" spans="1:67">
      <c r="A607"/>
      <c r="B607"/>
      <c r="C607"/>
      <c r="E607"/>
      <c r="F607"/>
      <c r="G607"/>
      <c r="I607"/>
      <c r="J607"/>
      <c r="K607"/>
      <c r="M607"/>
      <c r="N607"/>
      <c r="O607"/>
      <c r="Q607"/>
      <c r="R607"/>
      <c r="S607"/>
      <c r="U607"/>
      <c r="V607"/>
      <c r="W607"/>
      <c r="Y607"/>
      <c r="Z607"/>
      <c r="AA607"/>
      <c r="AC607"/>
      <c r="AD607"/>
      <c r="AE607"/>
      <c r="AG607"/>
      <c r="AH607"/>
      <c r="AI607"/>
      <c r="AK607"/>
      <c r="AL607"/>
      <c r="AM607"/>
      <c r="AO607"/>
      <c r="AP607"/>
      <c r="AQ607"/>
      <c r="AS607"/>
      <c r="AT607"/>
      <c r="AU607"/>
      <c r="AW607"/>
      <c r="AX607"/>
      <c r="AY607"/>
      <c r="BA607"/>
      <c r="BB607"/>
      <c r="BC607"/>
      <c r="BE607"/>
      <c r="BF607"/>
      <c r="BG607"/>
      <c r="BI607"/>
      <c r="BJ607"/>
      <c r="BK607"/>
      <c r="BM607"/>
      <c r="BN607"/>
      <c r="BO607"/>
    </row>
    <row r="608" spans="1:67">
      <c r="A608"/>
      <c r="B608"/>
      <c r="C608"/>
      <c r="E608"/>
      <c r="F608"/>
      <c r="G608"/>
      <c r="I608"/>
      <c r="J608"/>
      <c r="K608"/>
      <c r="M608"/>
      <c r="N608"/>
      <c r="O608"/>
      <c r="Q608"/>
      <c r="R608"/>
      <c r="S608"/>
      <c r="U608"/>
      <c r="V608"/>
      <c r="W608"/>
      <c r="Y608"/>
      <c r="Z608"/>
      <c r="AA608"/>
      <c r="AC608"/>
      <c r="AD608"/>
      <c r="AE608"/>
      <c r="AG608"/>
      <c r="AH608"/>
      <c r="AI608"/>
      <c r="AK608"/>
      <c r="AL608"/>
      <c r="AM608"/>
      <c r="AO608"/>
      <c r="AP608"/>
      <c r="AQ608"/>
      <c r="AS608"/>
      <c r="AT608"/>
      <c r="AU608"/>
      <c r="AW608"/>
      <c r="AX608"/>
      <c r="AY608"/>
      <c r="BA608"/>
      <c r="BB608"/>
      <c r="BC608"/>
      <c r="BE608"/>
      <c r="BF608"/>
      <c r="BG608"/>
      <c r="BI608"/>
      <c r="BJ608"/>
      <c r="BK608"/>
      <c r="BM608"/>
      <c r="BN608"/>
      <c r="BO608"/>
    </row>
    <row r="609" spans="1:67">
      <c r="A609"/>
      <c r="B609"/>
      <c r="C609"/>
      <c r="E609"/>
      <c r="F609"/>
      <c r="G609"/>
      <c r="I609"/>
      <c r="J609"/>
      <c r="K609"/>
      <c r="M609"/>
      <c r="N609"/>
      <c r="O609"/>
      <c r="Q609"/>
      <c r="R609"/>
      <c r="S609"/>
      <c r="U609"/>
      <c r="V609"/>
      <c r="W609"/>
      <c r="Y609"/>
      <c r="Z609"/>
      <c r="AA609"/>
      <c r="AC609"/>
      <c r="AD609"/>
      <c r="AE609"/>
      <c r="AG609"/>
      <c r="AH609"/>
      <c r="AI609"/>
      <c r="AK609"/>
      <c r="AL609"/>
      <c r="AM609"/>
      <c r="AO609"/>
      <c r="AP609"/>
      <c r="AQ609"/>
      <c r="AS609"/>
      <c r="AT609"/>
      <c r="AU609"/>
      <c r="AW609"/>
      <c r="AX609"/>
      <c r="AY609"/>
      <c r="BA609"/>
      <c r="BB609"/>
      <c r="BC609"/>
      <c r="BE609"/>
      <c r="BF609"/>
      <c r="BG609"/>
      <c r="BI609"/>
      <c r="BJ609"/>
      <c r="BK609"/>
      <c r="BM609"/>
      <c r="BN609"/>
      <c r="BO609"/>
    </row>
    <row r="610" spans="1:67">
      <c r="A610"/>
      <c r="B610"/>
      <c r="C610"/>
      <c r="E610"/>
      <c r="F610"/>
      <c r="G610"/>
      <c r="I610"/>
      <c r="J610"/>
      <c r="K610"/>
      <c r="M610"/>
      <c r="N610"/>
      <c r="O610"/>
      <c r="Q610"/>
      <c r="R610"/>
      <c r="S610"/>
      <c r="U610"/>
      <c r="V610"/>
      <c r="W610"/>
      <c r="Y610"/>
      <c r="Z610"/>
      <c r="AA610"/>
      <c r="AC610"/>
      <c r="AD610"/>
      <c r="AE610"/>
      <c r="AG610"/>
      <c r="AH610"/>
      <c r="AI610"/>
      <c r="AK610"/>
      <c r="AL610"/>
      <c r="AM610"/>
      <c r="AO610"/>
      <c r="AP610"/>
      <c r="AQ610"/>
      <c r="AS610"/>
      <c r="AT610"/>
      <c r="AU610"/>
      <c r="AW610"/>
      <c r="AX610"/>
      <c r="AY610"/>
      <c r="BA610"/>
      <c r="BB610"/>
      <c r="BC610"/>
      <c r="BE610"/>
      <c r="BF610"/>
      <c r="BG610"/>
      <c r="BI610"/>
      <c r="BJ610"/>
      <c r="BK610"/>
      <c r="BM610"/>
      <c r="BN610"/>
      <c r="BO610"/>
    </row>
    <row r="611" spans="1:67">
      <c r="A611"/>
      <c r="B611"/>
      <c r="C611"/>
      <c r="E611"/>
      <c r="F611"/>
      <c r="G611"/>
      <c r="I611"/>
      <c r="J611"/>
      <c r="K611"/>
      <c r="M611"/>
      <c r="N611"/>
      <c r="O611"/>
      <c r="Q611"/>
      <c r="R611"/>
      <c r="S611"/>
      <c r="U611"/>
      <c r="V611"/>
      <c r="W611"/>
      <c r="Y611"/>
      <c r="Z611"/>
      <c r="AA611"/>
      <c r="AC611"/>
      <c r="AD611"/>
      <c r="AE611"/>
      <c r="AG611"/>
      <c r="AH611"/>
      <c r="AI611"/>
      <c r="AK611"/>
      <c r="AL611"/>
      <c r="AM611"/>
      <c r="AO611"/>
      <c r="AP611"/>
      <c r="AQ611"/>
      <c r="AS611"/>
      <c r="AT611"/>
      <c r="AU611"/>
      <c r="AW611"/>
      <c r="AX611"/>
      <c r="AY611"/>
      <c r="BA611"/>
      <c r="BB611"/>
      <c r="BC611"/>
      <c r="BE611"/>
      <c r="BF611"/>
      <c r="BG611"/>
      <c r="BI611"/>
      <c r="BJ611"/>
      <c r="BK611"/>
      <c r="BM611"/>
      <c r="BN611"/>
      <c r="BO611"/>
    </row>
    <row r="612" spans="1:67">
      <c r="A612"/>
      <c r="B612"/>
      <c r="C612"/>
      <c r="E612"/>
      <c r="F612"/>
      <c r="G612"/>
      <c r="I612"/>
      <c r="J612"/>
      <c r="K612"/>
      <c r="M612"/>
      <c r="N612"/>
      <c r="O612"/>
      <c r="Q612"/>
      <c r="R612"/>
      <c r="S612"/>
      <c r="U612"/>
      <c r="V612"/>
      <c r="W612"/>
      <c r="Y612"/>
      <c r="Z612"/>
      <c r="AA612"/>
      <c r="AC612"/>
      <c r="AD612"/>
      <c r="AE612"/>
      <c r="AG612"/>
      <c r="AH612"/>
      <c r="AI612"/>
      <c r="AK612"/>
      <c r="AL612"/>
      <c r="AM612"/>
      <c r="AO612"/>
      <c r="AP612"/>
      <c r="AQ612"/>
      <c r="AS612"/>
      <c r="AT612"/>
      <c r="AU612"/>
      <c r="AW612"/>
      <c r="AX612"/>
      <c r="AY612"/>
      <c r="BA612"/>
      <c r="BB612"/>
      <c r="BC612"/>
      <c r="BE612"/>
      <c r="BF612"/>
      <c r="BG612"/>
      <c r="BI612"/>
      <c r="BJ612"/>
      <c r="BK612"/>
      <c r="BM612"/>
      <c r="BN612"/>
      <c r="BO612"/>
    </row>
    <row r="613" spans="1:67">
      <c r="A613"/>
      <c r="B613"/>
      <c r="C613"/>
      <c r="E613"/>
      <c r="F613"/>
      <c r="G613"/>
      <c r="I613"/>
      <c r="J613"/>
      <c r="K613"/>
      <c r="M613"/>
      <c r="N613"/>
      <c r="O613"/>
      <c r="Q613"/>
      <c r="R613"/>
      <c r="S613"/>
      <c r="U613"/>
      <c r="V613"/>
      <c r="W613"/>
      <c r="Y613"/>
      <c r="Z613"/>
      <c r="AA613"/>
      <c r="AC613"/>
      <c r="AD613"/>
      <c r="AE613"/>
      <c r="AG613"/>
      <c r="AH613"/>
      <c r="AI613"/>
      <c r="AK613"/>
      <c r="AL613"/>
      <c r="AM613"/>
      <c r="AO613"/>
      <c r="AP613"/>
      <c r="AQ613"/>
      <c r="AS613"/>
      <c r="AT613"/>
      <c r="AU613"/>
      <c r="AW613"/>
      <c r="AX613"/>
      <c r="AY613"/>
      <c r="BA613"/>
      <c r="BB613"/>
      <c r="BC613"/>
      <c r="BE613"/>
      <c r="BF613"/>
      <c r="BG613"/>
      <c r="BI613"/>
      <c r="BJ613"/>
      <c r="BK613"/>
      <c r="BM613"/>
      <c r="BN613"/>
      <c r="BO613"/>
    </row>
    <row r="614" spans="1:67">
      <c r="A614"/>
      <c r="B614"/>
      <c r="C614"/>
      <c r="E614"/>
      <c r="F614"/>
      <c r="G614"/>
      <c r="I614"/>
      <c r="J614"/>
      <c r="K614"/>
      <c r="M614"/>
      <c r="N614"/>
      <c r="O614"/>
      <c r="Q614"/>
      <c r="R614"/>
      <c r="S614"/>
      <c r="U614"/>
      <c r="V614"/>
      <c r="W614"/>
      <c r="Y614"/>
      <c r="Z614"/>
      <c r="AA614"/>
      <c r="AC614"/>
      <c r="AD614"/>
      <c r="AE614"/>
      <c r="AG614"/>
      <c r="AH614"/>
      <c r="AI614"/>
      <c r="AK614"/>
      <c r="AL614"/>
      <c r="AM614"/>
      <c r="AO614"/>
      <c r="AP614"/>
      <c r="AQ614"/>
      <c r="AS614"/>
      <c r="AT614"/>
      <c r="AU614"/>
      <c r="AW614"/>
      <c r="AX614"/>
      <c r="AY614"/>
      <c r="BA614"/>
      <c r="BB614"/>
      <c r="BC614"/>
      <c r="BE614"/>
      <c r="BF614"/>
      <c r="BG614"/>
      <c r="BI614"/>
      <c r="BJ614"/>
      <c r="BK614"/>
      <c r="BM614"/>
      <c r="BN614"/>
      <c r="BO614"/>
    </row>
    <row r="615" spans="1:67">
      <c r="A615"/>
      <c r="B615"/>
      <c r="C615"/>
      <c r="E615"/>
      <c r="F615"/>
      <c r="G615"/>
      <c r="I615"/>
      <c r="J615"/>
      <c r="K615"/>
      <c r="M615"/>
      <c r="N615"/>
      <c r="O615"/>
      <c r="Q615"/>
      <c r="R615"/>
      <c r="S615"/>
      <c r="U615"/>
      <c r="V615"/>
      <c r="W615"/>
      <c r="Y615"/>
      <c r="Z615"/>
      <c r="AA615"/>
      <c r="AC615"/>
      <c r="AD615"/>
      <c r="AE615"/>
      <c r="AG615"/>
      <c r="AH615"/>
      <c r="AI615"/>
      <c r="AK615"/>
      <c r="AL615"/>
      <c r="AM615"/>
      <c r="AO615"/>
      <c r="AP615"/>
      <c r="AQ615"/>
      <c r="AS615"/>
      <c r="AT615"/>
      <c r="AU615"/>
      <c r="AW615"/>
      <c r="AX615"/>
      <c r="AY615"/>
      <c r="BA615"/>
      <c r="BB615"/>
      <c r="BC615"/>
      <c r="BE615"/>
      <c r="BF615"/>
      <c r="BG615"/>
      <c r="BI615"/>
      <c r="BJ615"/>
      <c r="BK615"/>
      <c r="BM615"/>
      <c r="BN615"/>
      <c r="BO615"/>
    </row>
    <row r="616" spans="1:67">
      <c r="A616"/>
      <c r="B616"/>
      <c r="C616"/>
      <c r="E616"/>
      <c r="F616"/>
      <c r="G616"/>
      <c r="I616"/>
      <c r="J616"/>
      <c r="K616"/>
      <c r="M616"/>
      <c r="N616"/>
      <c r="O616"/>
      <c r="Q616"/>
      <c r="R616"/>
      <c r="S616"/>
      <c r="U616"/>
      <c r="V616"/>
      <c r="W616"/>
      <c r="Y616"/>
      <c r="Z616"/>
      <c r="AA616"/>
      <c r="AC616"/>
      <c r="AD616"/>
      <c r="AE616"/>
      <c r="AG616"/>
      <c r="AH616"/>
      <c r="AI616"/>
      <c r="AK616"/>
      <c r="AL616"/>
      <c r="AM616"/>
      <c r="AO616"/>
      <c r="AP616"/>
      <c r="AQ616"/>
      <c r="AS616"/>
      <c r="AT616"/>
      <c r="AU616"/>
      <c r="AW616"/>
      <c r="AX616"/>
      <c r="AY616"/>
      <c r="BA616"/>
      <c r="BB616"/>
      <c r="BC616"/>
      <c r="BE616"/>
      <c r="BF616"/>
      <c r="BG616"/>
      <c r="BI616"/>
      <c r="BJ616"/>
      <c r="BK616"/>
      <c r="BM616"/>
      <c r="BN616"/>
      <c r="BO616"/>
    </row>
    <row r="617" spans="1:67">
      <c r="A617"/>
      <c r="B617"/>
      <c r="C617"/>
      <c r="E617"/>
      <c r="F617"/>
      <c r="G617"/>
      <c r="I617"/>
      <c r="J617"/>
      <c r="K617"/>
      <c r="M617"/>
      <c r="N617"/>
      <c r="O617"/>
      <c r="Q617"/>
      <c r="R617"/>
      <c r="S617"/>
      <c r="U617"/>
      <c r="V617"/>
      <c r="W617"/>
      <c r="Y617"/>
      <c r="Z617"/>
      <c r="AA617"/>
      <c r="AC617"/>
      <c r="AD617"/>
      <c r="AE617"/>
      <c r="AG617"/>
      <c r="AH617"/>
      <c r="AI617"/>
      <c r="AK617"/>
      <c r="AL617"/>
      <c r="AM617"/>
      <c r="AO617"/>
      <c r="AP617"/>
      <c r="AQ617"/>
      <c r="AS617"/>
      <c r="AT617"/>
      <c r="AU617"/>
      <c r="AW617"/>
      <c r="AX617"/>
      <c r="AY617"/>
      <c r="BA617"/>
      <c r="BB617"/>
      <c r="BC617"/>
      <c r="BE617"/>
      <c r="BF617"/>
      <c r="BG617"/>
      <c r="BI617"/>
      <c r="BJ617"/>
      <c r="BK617"/>
      <c r="BM617"/>
      <c r="BN617"/>
      <c r="BO617"/>
    </row>
    <row r="618" spans="1:67">
      <c r="A618"/>
      <c r="B618"/>
      <c r="C618"/>
      <c r="E618"/>
      <c r="F618"/>
      <c r="G618"/>
      <c r="I618"/>
      <c r="J618"/>
      <c r="K618"/>
      <c r="M618"/>
      <c r="N618"/>
      <c r="O618"/>
      <c r="Q618"/>
      <c r="R618"/>
      <c r="S618"/>
      <c r="U618"/>
      <c r="V618"/>
      <c r="W618"/>
      <c r="Y618"/>
      <c r="Z618"/>
      <c r="AA618"/>
      <c r="AC618"/>
      <c r="AD618"/>
      <c r="AE618"/>
      <c r="AG618"/>
      <c r="AH618"/>
      <c r="AI618"/>
      <c r="AK618"/>
      <c r="AL618"/>
      <c r="AM618"/>
      <c r="AO618"/>
      <c r="AP618"/>
      <c r="AQ618"/>
      <c r="AS618"/>
      <c r="AT618"/>
      <c r="AU618"/>
      <c r="AW618"/>
      <c r="AX618"/>
      <c r="AY618"/>
      <c r="BA618"/>
      <c r="BB618"/>
      <c r="BC618"/>
      <c r="BE618"/>
      <c r="BF618"/>
      <c r="BG618"/>
      <c r="BI618"/>
      <c r="BJ618"/>
      <c r="BK618"/>
      <c r="BM618"/>
      <c r="BN618"/>
      <c r="BO618"/>
    </row>
    <row r="619" spans="1:67">
      <c r="A619"/>
      <c r="B619"/>
      <c r="C619"/>
      <c r="E619"/>
      <c r="F619"/>
      <c r="G619"/>
      <c r="I619"/>
      <c r="J619"/>
      <c r="K619"/>
      <c r="M619"/>
      <c r="N619"/>
      <c r="O619"/>
      <c r="Q619"/>
      <c r="R619"/>
      <c r="S619"/>
      <c r="U619"/>
      <c r="V619"/>
      <c r="W619"/>
      <c r="Y619"/>
      <c r="Z619"/>
      <c r="AA619"/>
      <c r="AC619"/>
      <c r="AD619"/>
      <c r="AE619"/>
      <c r="AG619"/>
      <c r="AH619"/>
      <c r="AI619"/>
      <c r="AK619"/>
      <c r="AL619"/>
      <c r="AM619"/>
      <c r="AO619"/>
      <c r="AP619"/>
      <c r="AQ619"/>
      <c r="AS619"/>
      <c r="AT619"/>
      <c r="AU619"/>
      <c r="AW619"/>
      <c r="AX619"/>
      <c r="AY619"/>
      <c r="BA619"/>
      <c r="BB619"/>
      <c r="BC619"/>
      <c r="BE619"/>
      <c r="BF619"/>
      <c r="BG619"/>
      <c r="BI619"/>
      <c r="BJ619"/>
      <c r="BK619"/>
      <c r="BM619"/>
      <c r="BN619"/>
      <c r="BO619"/>
    </row>
    <row r="620" spans="1:67">
      <c r="A620"/>
      <c r="B620"/>
      <c r="C620"/>
      <c r="E620"/>
      <c r="F620"/>
      <c r="G620"/>
      <c r="I620"/>
      <c r="J620"/>
      <c r="K620"/>
      <c r="M620"/>
      <c r="N620"/>
      <c r="O620"/>
      <c r="Q620"/>
      <c r="R620"/>
      <c r="S620"/>
      <c r="U620"/>
      <c r="V620"/>
      <c r="W620"/>
      <c r="Y620"/>
      <c r="Z620"/>
      <c r="AA620"/>
      <c r="AC620"/>
      <c r="AD620"/>
      <c r="AE620"/>
      <c r="AG620"/>
      <c r="AH620"/>
      <c r="AI620"/>
      <c r="AK620"/>
      <c r="AL620"/>
      <c r="AM620"/>
      <c r="AO620"/>
      <c r="AP620"/>
      <c r="AQ620"/>
      <c r="AS620"/>
      <c r="AT620"/>
      <c r="AU620"/>
      <c r="AW620"/>
      <c r="AX620"/>
      <c r="AY620"/>
      <c r="BA620"/>
      <c r="BB620"/>
      <c r="BC620"/>
      <c r="BE620"/>
      <c r="BF620"/>
      <c r="BG620"/>
      <c r="BI620"/>
      <c r="BJ620"/>
      <c r="BK620"/>
      <c r="BM620"/>
      <c r="BN620"/>
      <c r="BO620"/>
    </row>
    <row r="621" spans="1:67">
      <c r="A621"/>
      <c r="B621"/>
      <c r="C621"/>
      <c r="E621"/>
      <c r="F621"/>
      <c r="G621"/>
      <c r="I621"/>
      <c r="J621"/>
      <c r="K621"/>
      <c r="M621"/>
      <c r="N621"/>
      <c r="O621"/>
      <c r="Q621"/>
      <c r="R621"/>
      <c r="S621"/>
      <c r="U621"/>
      <c r="V621"/>
      <c r="W621"/>
      <c r="Y621"/>
      <c r="Z621"/>
      <c r="AA621"/>
      <c r="AC621"/>
      <c r="AD621"/>
      <c r="AE621"/>
      <c r="AG621"/>
      <c r="AH621"/>
      <c r="AI621"/>
      <c r="AK621"/>
      <c r="AL621"/>
      <c r="AM621"/>
      <c r="AO621"/>
      <c r="AP621"/>
      <c r="AQ621"/>
      <c r="AS621"/>
      <c r="AT621"/>
      <c r="AU621"/>
      <c r="AW621"/>
      <c r="AX621"/>
      <c r="AY621"/>
      <c r="BA621"/>
      <c r="BB621"/>
      <c r="BC621"/>
      <c r="BE621"/>
      <c r="BF621"/>
      <c r="BG621"/>
      <c r="BI621"/>
      <c r="BJ621"/>
      <c r="BK621"/>
      <c r="BM621"/>
      <c r="BN621"/>
      <c r="BO621"/>
    </row>
    <row r="622" spans="1:67">
      <c r="A622"/>
      <c r="B622"/>
      <c r="C622"/>
      <c r="E622"/>
      <c r="F622"/>
      <c r="G622"/>
      <c r="I622"/>
      <c r="J622"/>
      <c r="K622"/>
      <c r="M622"/>
      <c r="N622"/>
      <c r="O622"/>
      <c r="Q622"/>
      <c r="R622"/>
      <c r="S622"/>
      <c r="U622"/>
      <c r="V622"/>
      <c r="W622"/>
      <c r="Y622"/>
      <c r="Z622"/>
      <c r="AA622"/>
      <c r="AC622"/>
      <c r="AD622"/>
      <c r="AE622"/>
      <c r="AG622"/>
      <c r="AH622"/>
      <c r="AI622"/>
      <c r="AK622"/>
      <c r="AL622"/>
      <c r="AM622"/>
      <c r="AO622"/>
      <c r="AP622"/>
      <c r="AQ622"/>
      <c r="AS622"/>
      <c r="AT622"/>
      <c r="AU622"/>
      <c r="AW622"/>
      <c r="AX622"/>
      <c r="AY622"/>
      <c r="BA622"/>
      <c r="BB622"/>
      <c r="BC622"/>
      <c r="BE622"/>
      <c r="BF622"/>
      <c r="BG622"/>
      <c r="BI622"/>
      <c r="BJ622"/>
      <c r="BK622"/>
      <c r="BM622"/>
      <c r="BN622"/>
      <c r="BO622"/>
    </row>
    <row r="623" spans="1:67">
      <c r="A623"/>
      <c r="B623"/>
      <c r="C623"/>
      <c r="E623"/>
      <c r="F623"/>
      <c r="G623"/>
      <c r="I623"/>
      <c r="J623"/>
      <c r="K623"/>
      <c r="M623"/>
      <c r="N623"/>
      <c r="O623"/>
      <c r="Q623"/>
      <c r="R623"/>
      <c r="S623"/>
      <c r="U623"/>
      <c r="V623"/>
      <c r="W623"/>
      <c r="Y623"/>
      <c r="Z623"/>
      <c r="AA623"/>
      <c r="AC623"/>
      <c r="AD623"/>
      <c r="AE623"/>
      <c r="AG623"/>
      <c r="AH623"/>
      <c r="AI623"/>
      <c r="AK623"/>
      <c r="AL623"/>
      <c r="AM623"/>
      <c r="AO623"/>
      <c r="AP623"/>
      <c r="AQ623"/>
      <c r="AS623"/>
      <c r="AT623"/>
      <c r="AU623"/>
      <c r="AW623"/>
      <c r="AX623"/>
      <c r="AY623"/>
      <c r="BA623"/>
      <c r="BB623"/>
      <c r="BC623"/>
      <c r="BE623"/>
      <c r="BF623"/>
      <c r="BG623"/>
      <c r="BI623"/>
      <c r="BJ623"/>
      <c r="BK623"/>
      <c r="BM623"/>
      <c r="BN623"/>
      <c r="BO623"/>
    </row>
    <row r="624" spans="1:67">
      <c r="A624"/>
      <c r="B624"/>
      <c r="C624"/>
      <c r="E624"/>
      <c r="F624"/>
      <c r="G624"/>
      <c r="I624"/>
      <c r="J624"/>
      <c r="K624"/>
      <c r="M624"/>
      <c r="N624"/>
      <c r="O624"/>
      <c r="Q624"/>
      <c r="R624"/>
      <c r="S624"/>
      <c r="U624"/>
      <c r="V624"/>
      <c r="W624"/>
      <c r="Y624"/>
      <c r="Z624"/>
      <c r="AA624"/>
      <c r="AC624"/>
      <c r="AD624"/>
      <c r="AE624"/>
      <c r="AG624"/>
      <c r="AH624"/>
      <c r="AI624"/>
      <c r="AK624"/>
      <c r="AL624"/>
      <c r="AM624"/>
      <c r="AO624"/>
      <c r="AP624"/>
      <c r="AQ624"/>
      <c r="AS624"/>
      <c r="AT624"/>
      <c r="AU624"/>
      <c r="AW624"/>
      <c r="AX624"/>
      <c r="AY624"/>
      <c r="BA624"/>
      <c r="BB624"/>
      <c r="BC624"/>
      <c r="BE624"/>
      <c r="BF624"/>
      <c r="BG624"/>
      <c r="BI624"/>
      <c r="BJ624"/>
      <c r="BK624"/>
      <c r="BM624"/>
      <c r="BN624"/>
      <c r="BO624"/>
    </row>
    <row r="625" spans="1:67">
      <c r="A625"/>
      <c r="B625"/>
      <c r="C625"/>
      <c r="E625"/>
      <c r="F625"/>
      <c r="G625"/>
      <c r="I625"/>
      <c r="J625"/>
      <c r="K625"/>
      <c r="M625"/>
      <c r="N625"/>
      <c r="O625"/>
      <c r="Q625"/>
      <c r="R625"/>
      <c r="S625"/>
      <c r="U625"/>
      <c r="V625"/>
      <c r="W625"/>
      <c r="Y625"/>
      <c r="Z625"/>
      <c r="AA625"/>
      <c r="AC625"/>
      <c r="AD625"/>
      <c r="AE625"/>
      <c r="AG625"/>
      <c r="AH625"/>
      <c r="AI625"/>
      <c r="AK625"/>
      <c r="AL625"/>
      <c r="AM625"/>
      <c r="AO625"/>
      <c r="AP625"/>
      <c r="AQ625"/>
      <c r="AS625"/>
      <c r="AT625"/>
      <c r="AU625"/>
      <c r="AW625"/>
      <c r="AX625"/>
      <c r="AY625"/>
      <c r="BA625"/>
      <c r="BB625"/>
      <c r="BC625"/>
      <c r="BE625"/>
      <c r="BF625"/>
      <c r="BG625"/>
      <c r="BI625"/>
      <c r="BJ625"/>
      <c r="BK625"/>
      <c r="BM625"/>
      <c r="BN625"/>
      <c r="BO625"/>
    </row>
    <row r="626" spans="1:67">
      <c r="A626"/>
      <c r="B626"/>
      <c r="C626"/>
      <c r="E626"/>
      <c r="F626"/>
      <c r="G626"/>
      <c r="I626"/>
      <c r="J626"/>
      <c r="K626"/>
      <c r="M626"/>
      <c r="N626"/>
      <c r="O626"/>
      <c r="Q626"/>
      <c r="R626"/>
      <c r="S626"/>
      <c r="U626"/>
      <c r="V626"/>
      <c r="W626"/>
      <c r="Y626"/>
      <c r="Z626"/>
      <c r="AA626"/>
      <c r="AC626"/>
      <c r="AD626"/>
      <c r="AE626"/>
      <c r="AG626"/>
      <c r="AH626"/>
      <c r="AI626"/>
      <c r="AK626"/>
      <c r="AL626"/>
      <c r="AM626"/>
      <c r="AO626"/>
      <c r="AP626"/>
      <c r="AQ626"/>
      <c r="AS626"/>
      <c r="AT626"/>
      <c r="AU626"/>
      <c r="AW626"/>
      <c r="AX626"/>
      <c r="AY626"/>
      <c r="BA626"/>
      <c r="BB626"/>
      <c r="BC626"/>
      <c r="BE626"/>
      <c r="BF626"/>
      <c r="BG626"/>
      <c r="BI626"/>
      <c r="BJ626"/>
      <c r="BK626"/>
      <c r="BM626"/>
      <c r="BN626"/>
      <c r="BO626"/>
    </row>
    <row r="627" spans="1:67">
      <c r="A627"/>
      <c r="B627"/>
      <c r="C627"/>
      <c r="E627"/>
      <c r="F627"/>
      <c r="G627"/>
      <c r="I627"/>
      <c r="J627"/>
      <c r="K627"/>
      <c r="M627"/>
      <c r="N627"/>
      <c r="O627"/>
      <c r="Q627"/>
      <c r="R627"/>
      <c r="S627"/>
      <c r="U627"/>
      <c r="V627"/>
      <c r="W627"/>
      <c r="Y627"/>
      <c r="Z627"/>
      <c r="AA627"/>
      <c r="AC627"/>
      <c r="AD627"/>
      <c r="AE627"/>
      <c r="AG627"/>
      <c r="AH627"/>
      <c r="AI627"/>
      <c r="AK627"/>
      <c r="AL627"/>
      <c r="AM627"/>
      <c r="AO627"/>
      <c r="AP627"/>
      <c r="AQ627"/>
      <c r="AS627"/>
      <c r="AT627"/>
      <c r="AU627"/>
      <c r="AW627"/>
      <c r="AX627"/>
      <c r="AY627"/>
      <c r="BA627"/>
      <c r="BB627"/>
      <c r="BC627"/>
      <c r="BE627"/>
      <c r="BF627"/>
      <c r="BG627"/>
      <c r="BI627"/>
      <c r="BJ627"/>
      <c r="BK627"/>
      <c r="BM627"/>
      <c r="BN627"/>
      <c r="BO627"/>
    </row>
    <row r="628" spans="1:67">
      <c r="A628"/>
      <c r="B628"/>
      <c r="C628"/>
      <c r="E628"/>
      <c r="F628"/>
      <c r="G628"/>
      <c r="I628"/>
      <c r="J628"/>
      <c r="K628"/>
      <c r="M628"/>
      <c r="N628"/>
      <c r="O628"/>
      <c r="Q628"/>
      <c r="R628"/>
      <c r="S628"/>
      <c r="U628"/>
      <c r="V628"/>
      <c r="W628"/>
      <c r="Y628"/>
      <c r="Z628"/>
      <c r="AA628"/>
      <c r="AC628"/>
      <c r="AD628"/>
      <c r="AE628"/>
      <c r="AG628"/>
      <c r="AH628"/>
      <c r="AI628"/>
      <c r="AK628"/>
      <c r="AL628"/>
      <c r="AM628"/>
      <c r="AO628"/>
      <c r="AP628"/>
      <c r="AQ628"/>
      <c r="AS628"/>
      <c r="AT628"/>
      <c r="AU628"/>
      <c r="AW628"/>
      <c r="AX628"/>
      <c r="AY628"/>
      <c r="BA628"/>
      <c r="BB628"/>
      <c r="BC628"/>
      <c r="BE628"/>
      <c r="BF628"/>
      <c r="BG628"/>
      <c r="BI628"/>
      <c r="BJ628"/>
      <c r="BK628"/>
      <c r="BM628"/>
      <c r="BN628"/>
      <c r="BO628"/>
    </row>
    <row r="629" spans="1:67">
      <c r="A629"/>
      <c r="B629"/>
      <c r="C629"/>
      <c r="E629"/>
      <c r="F629"/>
      <c r="G629"/>
      <c r="I629"/>
      <c r="J629"/>
      <c r="K629"/>
      <c r="M629"/>
      <c r="N629"/>
      <c r="O629"/>
      <c r="Q629"/>
      <c r="R629"/>
      <c r="S629"/>
      <c r="U629"/>
      <c r="V629"/>
      <c r="W629"/>
      <c r="Y629"/>
      <c r="Z629"/>
      <c r="AA629"/>
      <c r="AC629"/>
      <c r="AD629"/>
      <c r="AE629"/>
      <c r="AG629"/>
      <c r="AH629"/>
      <c r="AI629"/>
      <c r="AK629"/>
      <c r="AL629"/>
      <c r="AM629"/>
      <c r="AO629"/>
      <c r="AP629"/>
      <c r="AQ629"/>
      <c r="AS629"/>
      <c r="AT629"/>
      <c r="AU629"/>
      <c r="AW629"/>
      <c r="AX629"/>
      <c r="AY629"/>
      <c r="BA629"/>
      <c r="BB629"/>
      <c r="BC629"/>
      <c r="BE629"/>
      <c r="BF629"/>
      <c r="BG629"/>
      <c r="BI629"/>
      <c r="BJ629"/>
      <c r="BK629"/>
      <c r="BM629"/>
      <c r="BN629"/>
      <c r="BO629"/>
    </row>
    <row r="630" spans="1:67">
      <c r="A630"/>
      <c r="B630"/>
      <c r="C630"/>
      <c r="E630"/>
      <c r="F630"/>
      <c r="G630"/>
      <c r="I630"/>
      <c r="J630"/>
      <c r="K630"/>
      <c r="M630"/>
      <c r="N630"/>
      <c r="O630"/>
      <c r="Q630"/>
      <c r="R630"/>
      <c r="S630"/>
      <c r="U630"/>
      <c r="V630"/>
      <c r="W630"/>
      <c r="Y630"/>
      <c r="Z630"/>
      <c r="AA630"/>
      <c r="AC630"/>
      <c r="AD630"/>
      <c r="AE630"/>
      <c r="AG630"/>
      <c r="AH630"/>
      <c r="AI630"/>
      <c r="AK630"/>
      <c r="AL630"/>
      <c r="AM630"/>
      <c r="AO630"/>
      <c r="AP630"/>
      <c r="AQ630"/>
      <c r="AS630"/>
      <c r="AT630"/>
      <c r="AU630"/>
      <c r="AW630"/>
      <c r="AX630"/>
      <c r="AY630"/>
      <c r="BA630"/>
      <c r="BB630"/>
      <c r="BC630"/>
      <c r="BE630"/>
      <c r="BF630"/>
      <c r="BG630"/>
      <c r="BI630"/>
      <c r="BJ630"/>
      <c r="BK630"/>
      <c r="BM630"/>
      <c r="BN630"/>
      <c r="BO630"/>
    </row>
    <row r="631" spans="1:67">
      <c r="A631"/>
      <c r="B631"/>
      <c r="C631"/>
      <c r="E631"/>
      <c r="F631"/>
      <c r="G631"/>
      <c r="I631"/>
      <c r="J631"/>
      <c r="K631"/>
      <c r="M631"/>
      <c r="N631"/>
      <c r="O631"/>
      <c r="Q631"/>
      <c r="R631"/>
      <c r="S631"/>
      <c r="U631"/>
      <c r="V631"/>
      <c r="W631"/>
      <c r="Y631"/>
      <c r="Z631"/>
      <c r="AA631"/>
      <c r="AC631"/>
      <c r="AD631"/>
      <c r="AE631"/>
      <c r="AG631"/>
      <c r="AH631"/>
      <c r="AI631"/>
      <c r="AK631"/>
      <c r="AL631"/>
      <c r="AM631"/>
      <c r="AO631"/>
      <c r="AP631"/>
      <c r="AQ631"/>
      <c r="AS631"/>
      <c r="AT631"/>
      <c r="AU631"/>
      <c r="AW631"/>
      <c r="AX631"/>
      <c r="AY631"/>
      <c r="BA631"/>
      <c r="BB631"/>
      <c r="BC631"/>
      <c r="BE631"/>
      <c r="BF631"/>
      <c r="BG631"/>
      <c r="BI631"/>
      <c r="BJ631"/>
      <c r="BK631"/>
      <c r="BM631"/>
      <c r="BN631"/>
      <c r="BO631"/>
    </row>
    <row r="632" spans="1:67">
      <c r="A632"/>
      <c r="B632"/>
      <c r="C632"/>
      <c r="E632"/>
      <c r="F632"/>
      <c r="G632"/>
      <c r="I632"/>
      <c r="J632"/>
      <c r="K632"/>
      <c r="M632"/>
      <c r="N632"/>
      <c r="O632"/>
      <c r="Q632"/>
      <c r="R632"/>
      <c r="S632"/>
      <c r="U632"/>
      <c r="V632"/>
      <c r="W632"/>
      <c r="Y632"/>
      <c r="Z632"/>
      <c r="AA632"/>
      <c r="AC632"/>
      <c r="AD632"/>
      <c r="AE632"/>
      <c r="AG632"/>
      <c r="AH632"/>
      <c r="AI632"/>
      <c r="AK632"/>
      <c r="AL632"/>
      <c r="AM632"/>
      <c r="AO632"/>
      <c r="AP632"/>
      <c r="AQ632"/>
      <c r="AS632"/>
      <c r="AT632"/>
      <c r="AU632"/>
      <c r="AW632"/>
      <c r="AX632"/>
      <c r="AY632"/>
      <c r="BA632"/>
      <c r="BB632"/>
      <c r="BC632"/>
      <c r="BE632"/>
      <c r="BF632"/>
      <c r="BG632"/>
      <c r="BI632"/>
      <c r="BJ632"/>
      <c r="BK632"/>
      <c r="BM632"/>
      <c r="BN632"/>
      <c r="BO632"/>
    </row>
    <row r="633" spans="1:67">
      <c r="A633"/>
      <c r="B633"/>
      <c r="C633"/>
      <c r="E633"/>
      <c r="F633"/>
      <c r="G633"/>
      <c r="I633"/>
      <c r="J633"/>
      <c r="K633"/>
      <c r="M633"/>
      <c r="N633"/>
      <c r="O633"/>
      <c r="Q633"/>
      <c r="R633"/>
      <c r="S633"/>
      <c r="U633"/>
      <c r="V633"/>
      <c r="W633"/>
      <c r="Y633"/>
      <c r="Z633"/>
      <c r="AA633"/>
      <c r="AC633"/>
      <c r="AD633"/>
      <c r="AE633"/>
      <c r="AG633"/>
      <c r="AH633"/>
      <c r="AI633"/>
      <c r="AK633"/>
      <c r="AL633"/>
      <c r="AM633"/>
      <c r="AO633"/>
      <c r="AP633"/>
      <c r="AQ633"/>
      <c r="AS633"/>
      <c r="AT633"/>
      <c r="AU633"/>
      <c r="AW633"/>
      <c r="AX633"/>
      <c r="AY633"/>
      <c r="BA633"/>
      <c r="BB633"/>
      <c r="BC633"/>
      <c r="BE633"/>
      <c r="BF633"/>
      <c r="BG633"/>
      <c r="BI633"/>
      <c r="BJ633"/>
      <c r="BK633"/>
      <c r="BM633"/>
      <c r="BN633"/>
      <c r="BO633"/>
    </row>
    <row r="634" spans="1:67">
      <c r="A634"/>
      <c r="B634"/>
      <c r="C634"/>
      <c r="E634"/>
      <c r="F634"/>
      <c r="G634"/>
      <c r="I634"/>
      <c r="J634"/>
      <c r="K634"/>
      <c r="M634"/>
      <c r="N634"/>
      <c r="O634"/>
      <c r="Q634"/>
      <c r="R634"/>
      <c r="S634"/>
      <c r="U634"/>
      <c r="V634"/>
      <c r="W634"/>
      <c r="Y634"/>
      <c r="Z634"/>
      <c r="AA634"/>
      <c r="AC634"/>
      <c r="AD634"/>
      <c r="AE634"/>
      <c r="AG634"/>
      <c r="AH634"/>
      <c r="AI634"/>
      <c r="AK634"/>
      <c r="AL634"/>
      <c r="AM634"/>
      <c r="AO634"/>
      <c r="AP634"/>
      <c r="AQ634"/>
      <c r="AS634"/>
      <c r="AT634"/>
      <c r="AU634"/>
      <c r="AW634"/>
      <c r="AX634"/>
      <c r="AY634"/>
      <c r="BA634"/>
      <c r="BB634"/>
      <c r="BC634"/>
      <c r="BE634"/>
      <c r="BF634"/>
      <c r="BG634"/>
      <c r="BI634"/>
      <c r="BJ634"/>
      <c r="BK634"/>
      <c r="BM634"/>
      <c r="BN634"/>
      <c r="BO634"/>
    </row>
    <row r="635" spans="1:67">
      <c r="A635"/>
      <c r="B635"/>
      <c r="C635"/>
      <c r="E635"/>
      <c r="F635"/>
      <c r="G635"/>
      <c r="I635"/>
      <c r="J635"/>
      <c r="K635"/>
      <c r="M635"/>
      <c r="N635"/>
      <c r="O635"/>
      <c r="Q635"/>
      <c r="R635"/>
      <c r="S635"/>
      <c r="U635"/>
      <c r="V635"/>
      <c r="W635"/>
      <c r="Y635"/>
      <c r="Z635"/>
      <c r="AA635"/>
      <c r="AC635"/>
      <c r="AD635"/>
      <c r="AE635"/>
      <c r="AG635"/>
      <c r="AH635"/>
      <c r="AI635"/>
      <c r="AK635"/>
      <c r="AL635"/>
      <c r="AM635"/>
      <c r="AO635"/>
      <c r="AP635"/>
      <c r="AQ635"/>
      <c r="AS635"/>
      <c r="AT635"/>
      <c r="AU635"/>
      <c r="AW635"/>
      <c r="AX635"/>
      <c r="AY635"/>
      <c r="BA635"/>
      <c r="BB635"/>
      <c r="BC635"/>
      <c r="BE635"/>
      <c r="BF635"/>
      <c r="BG635"/>
      <c r="BI635"/>
      <c r="BJ635"/>
      <c r="BK635"/>
      <c r="BM635"/>
      <c r="BN635"/>
      <c r="BO635"/>
    </row>
    <row r="636" spans="1:67">
      <c r="A636"/>
      <c r="B636"/>
      <c r="C636"/>
      <c r="E636"/>
      <c r="F636"/>
      <c r="G636"/>
      <c r="I636"/>
      <c r="J636"/>
      <c r="K636"/>
      <c r="M636"/>
      <c r="N636"/>
      <c r="O636"/>
      <c r="Q636"/>
      <c r="R636"/>
      <c r="S636"/>
      <c r="U636"/>
      <c r="V636"/>
      <c r="W636"/>
      <c r="Y636"/>
      <c r="Z636"/>
      <c r="AA636"/>
      <c r="AC636"/>
      <c r="AD636"/>
      <c r="AE636"/>
      <c r="AG636"/>
      <c r="AH636"/>
      <c r="AI636"/>
      <c r="AK636"/>
      <c r="AL636"/>
      <c r="AM636"/>
      <c r="AO636"/>
      <c r="AP636"/>
      <c r="AQ636"/>
      <c r="AS636"/>
      <c r="AT636"/>
      <c r="AU636"/>
      <c r="AW636"/>
      <c r="AX636"/>
      <c r="AY636"/>
      <c r="BA636"/>
      <c r="BB636"/>
      <c r="BC636"/>
      <c r="BE636"/>
      <c r="BF636"/>
      <c r="BG636"/>
      <c r="BI636"/>
      <c r="BJ636"/>
      <c r="BK636"/>
      <c r="BM636"/>
      <c r="BN636"/>
      <c r="BO636"/>
    </row>
    <row r="637" spans="1:67">
      <c r="A637"/>
      <c r="B637"/>
      <c r="C637"/>
      <c r="E637"/>
      <c r="F637"/>
      <c r="G637"/>
      <c r="I637"/>
      <c r="J637"/>
      <c r="K637"/>
      <c r="M637"/>
      <c r="N637"/>
      <c r="O637"/>
      <c r="Q637"/>
      <c r="R637"/>
      <c r="S637"/>
      <c r="U637"/>
      <c r="V637"/>
      <c r="W637"/>
      <c r="Y637"/>
      <c r="Z637"/>
      <c r="AA637"/>
      <c r="AC637"/>
      <c r="AD637"/>
      <c r="AE637"/>
      <c r="AG637"/>
      <c r="AH637"/>
      <c r="AI637"/>
      <c r="AK637"/>
      <c r="AL637"/>
      <c r="AM637"/>
      <c r="AO637"/>
      <c r="AP637"/>
      <c r="AQ637"/>
      <c r="AS637"/>
      <c r="AT637"/>
      <c r="AU637"/>
      <c r="AW637"/>
      <c r="AX637"/>
      <c r="AY637"/>
      <c r="BA637"/>
      <c r="BB637"/>
      <c r="BC637"/>
      <c r="BE637"/>
      <c r="BF637"/>
      <c r="BG637"/>
      <c r="BI637"/>
      <c r="BJ637"/>
      <c r="BK637"/>
      <c r="BM637"/>
      <c r="BN637"/>
      <c r="BO637"/>
    </row>
    <row r="638" spans="1:67">
      <c r="A638"/>
      <c r="B638"/>
      <c r="C638"/>
      <c r="E638"/>
      <c r="F638"/>
      <c r="G638"/>
      <c r="I638"/>
      <c r="J638"/>
      <c r="K638"/>
      <c r="M638"/>
      <c r="N638"/>
      <c r="O638"/>
      <c r="Q638"/>
      <c r="R638"/>
      <c r="S638"/>
      <c r="U638"/>
      <c r="V638"/>
      <c r="W638"/>
      <c r="Y638"/>
      <c r="Z638"/>
      <c r="AA638"/>
      <c r="AC638"/>
      <c r="AD638"/>
      <c r="AE638"/>
      <c r="AG638"/>
      <c r="AH638"/>
      <c r="AI638"/>
      <c r="AK638"/>
      <c r="AL638"/>
      <c r="AM638"/>
      <c r="AO638"/>
      <c r="AP638"/>
      <c r="AQ638"/>
      <c r="AS638"/>
      <c r="AT638"/>
      <c r="AU638"/>
      <c r="AW638"/>
      <c r="AX638"/>
      <c r="AY638"/>
      <c r="BA638"/>
      <c r="BB638"/>
      <c r="BC638"/>
      <c r="BE638"/>
      <c r="BF638"/>
      <c r="BG638"/>
      <c r="BI638"/>
      <c r="BJ638"/>
      <c r="BK638"/>
      <c r="BM638"/>
      <c r="BN638"/>
      <c r="BO638"/>
    </row>
    <row r="639" spans="1:67">
      <c r="A639"/>
      <c r="B639"/>
      <c r="C639"/>
      <c r="E639"/>
      <c r="F639"/>
      <c r="G639"/>
      <c r="I639"/>
      <c r="J639"/>
      <c r="K639"/>
      <c r="M639"/>
      <c r="N639"/>
      <c r="O639"/>
      <c r="Q639"/>
      <c r="R639"/>
      <c r="S639"/>
      <c r="U639"/>
      <c r="V639"/>
      <c r="W639"/>
      <c r="Y639"/>
      <c r="Z639"/>
      <c r="AA639"/>
      <c r="AC639"/>
      <c r="AD639"/>
      <c r="AE639"/>
      <c r="AG639"/>
      <c r="AH639"/>
      <c r="AI639"/>
      <c r="AK639"/>
      <c r="AL639"/>
      <c r="AM639"/>
      <c r="AO639"/>
      <c r="AP639"/>
      <c r="AQ639"/>
      <c r="AS639"/>
      <c r="AT639"/>
      <c r="AU639"/>
      <c r="AW639"/>
      <c r="AX639"/>
      <c r="AY639"/>
      <c r="BA639"/>
      <c r="BB639"/>
      <c r="BC639"/>
      <c r="BE639"/>
      <c r="BF639"/>
      <c r="BG639"/>
      <c r="BI639"/>
      <c r="BJ639"/>
      <c r="BK639"/>
      <c r="BM639"/>
      <c r="BN639"/>
      <c r="BO639"/>
    </row>
    <row r="640" spans="1:67">
      <c r="A640"/>
      <c r="B640"/>
      <c r="C640"/>
      <c r="E640"/>
      <c r="F640"/>
      <c r="G640"/>
      <c r="I640"/>
      <c r="J640"/>
      <c r="K640"/>
      <c r="M640"/>
      <c r="N640"/>
      <c r="O640"/>
      <c r="Q640"/>
      <c r="R640"/>
      <c r="S640"/>
      <c r="U640"/>
      <c r="V640"/>
      <c r="W640"/>
      <c r="Y640"/>
      <c r="Z640"/>
      <c r="AA640"/>
      <c r="AC640"/>
      <c r="AD640"/>
      <c r="AE640"/>
      <c r="AG640"/>
      <c r="AH640"/>
      <c r="AI640"/>
      <c r="AK640"/>
      <c r="AL640"/>
      <c r="AM640"/>
      <c r="AO640"/>
      <c r="AP640"/>
      <c r="AQ640"/>
      <c r="AS640"/>
      <c r="AT640"/>
      <c r="AU640"/>
      <c r="AW640"/>
      <c r="AX640"/>
      <c r="AY640"/>
      <c r="BA640"/>
      <c r="BB640"/>
      <c r="BC640"/>
      <c r="BE640"/>
      <c r="BF640"/>
      <c r="BG640"/>
      <c r="BI640"/>
      <c r="BJ640"/>
      <c r="BK640"/>
      <c r="BM640"/>
      <c r="BN640"/>
      <c r="BO640"/>
    </row>
    <row r="641" spans="1:67">
      <c r="A641"/>
      <c r="B641"/>
      <c r="C641"/>
      <c r="E641"/>
      <c r="F641"/>
      <c r="G641"/>
      <c r="I641"/>
      <c r="J641"/>
      <c r="K641"/>
      <c r="M641"/>
      <c r="N641"/>
      <c r="O641"/>
      <c r="Q641"/>
      <c r="R641"/>
      <c r="S641"/>
      <c r="U641"/>
      <c r="V641"/>
      <c r="W641"/>
      <c r="Y641"/>
      <c r="Z641"/>
      <c r="AA641"/>
      <c r="AC641"/>
      <c r="AD641"/>
      <c r="AE641"/>
      <c r="AG641"/>
      <c r="AH641"/>
      <c r="AI641"/>
      <c r="AK641"/>
      <c r="AL641"/>
      <c r="AM641"/>
      <c r="AO641"/>
      <c r="AP641"/>
      <c r="AQ641"/>
      <c r="AS641"/>
      <c r="AT641"/>
      <c r="AU641"/>
      <c r="AW641"/>
      <c r="AX641"/>
      <c r="AY641"/>
      <c r="BA641"/>
      <c r="BB641"/>
      <c r="BC641"/>
      <c r="BE641"/>
      <c r="BF641"/>
      <c r="BG641"/>
      <c r="BI641"/>
      <c r="BJ641"/>
      <c r="BK641"/>
      <c r="BM641"/>
      <c r="BN641"/>
      <c r="BO641"/>
    </row>
    <row r="642" spans="1:67">
      <c r="A642"/>
      <c r="B642"/>
      <c r="C642"/>
      <c r="E642"/>
      <c r="F642"/>
      <c r="G642"/>
      <c r="I642"/>
      <c r="J642"/>
      <c r="K642"/>
      <c r="M642"/>
      <c r="N642"/>
      <c r="O642"/>
      <c r="Q642"/>
      <c r="R642"/>
      <c r="S642"/>
      <c r="U642"/>
      <c r="V642"/>
      <c r="W642"/>
      <c r="Y642"/>
      <c r="Z642"/>
      <c r="AA642"/>
      <c r="AC642"/>
      <c r="AD642"/>
      <c r="AE642"/>
      <c r="AG642"/>
      <c r="AH642"/>
      <c r="AI642"/>
      <c r="AK642"/>
      <c r="AL642"/>
      <c r="AM642"/>
      <c r="AO642"/>
      <c r="AP642"/>
      <c r="AQ642"/>
      <c r="AS642"/>
      <c r="AT642"/>
      <c r="AU642"/>
      <c r="AW642"/>
      <c r="AX642"/>
      <c r="AY642"/>
      <c r="BA642"/>
      <c r="BB642"/>
      <c r="BC642"/>
      <c r="BE642"/>
      <c r="BF642"/>
      <c r="BG642"/>
      <c r="BI642"/>
      <c r="BJ642"/>
      <c r="BK642"/>
      <c r="BM642"/>
      <c r="BN642"/>
      <c r="BO642"/>
    </row>
    <row r="643" spans="1:67">
      <c r="A643"/>
      <c r="B643"/>
      <c r="C643"/>
      <c r="E643"/>
      <c r="F643"/>
      <c r="G643"/>
      <c r="I643"/>
      <c r="J643"/>
      <c r="K643"/>
      <c r="M643"/>
      <c r="N643"/>
      <c r="O643"/>
      <c r="Q643"/>
      <c r="R643"/>
      <c r="S643"/>
      <c r="U643"/>
      <c r="V643"/>
      <c r="W643"/>
      <c r="Y643"/>
      <c r="Z643"/>
      <c r="AA643"/>
      <c r="AC643"/>
      <c r="AD643"/>
      <c r="AE643"/>
      <c r="AG643"/>
      <c r="AH643"/>
      <c r="AI643"/>
      <c r="AK643"/>
      <c r="AL643"/>
      <c r="AM643"/>
      <c r="AO643"/>
      <c r="AP643"/>
      <c r="AQ643"/>
      <c r="AS643"/>
      <c r="AT643"/>
      <c r="AU643"/>
      <c r="AW643"/>
      <c r="AX643"/>
      <c r="AY643"/>
      <c r="BA643"/>
      <c r="BB643"/>
      <c r="BC643"/>
      <c r="BE643"/>
      <c r="BF643"/>
      <c r="BG643"/>
      <c r="BI643"/>
      <c r="BJ643"/>
      <c r="BK643"/>
      <c r="BM643"/>
      <c r="BN643"/>
      <c r="BO643"/>
    </row>
    <row r="644" spans="1:67">
      <c r="A644"/>
      <c r="B644"/>
      <c r="C644"/>
      <c r="E644"/>
      <c r="F644"/>
      <c r="G644"/>
      <c r="I644"/>
      <c r="J644"/>
      <c r="K644"/>
      <c r="M644"/>
      <c r="N644"/>
      <c r="O644"/>
      <c r="Q644"/>
      <c r="R644"/>
      <c r="S644"/>
      <c r="U644"/>
      <c r="V644"/>
      <c r="W644"/>
      <c r="Y644"/>
      <c r="Z644"/>
      <c r="AA644"/>
      <c r="AC644"/>
      <c r="AD644"/>
      <c r="AE644"/>
      <c r="AG644"/>
      <c r="AH644"/>
      <c r="AI644"/>
      <c r="AK644"/>
      <c r="AL644"/>
      <c r="AM644"/>
      <c r="AO644"/>
      <c r="AP644"/>
      <c r="AQ644"/>
      <c r="AS644"/>
      <c r="AT644"/>
      <c r="AU644"/>
      <c r="AW644"/>
      <c r="AX644"/>
      <c r="AY644"/>
      <c r="BA644"/>
      <c r="BB644"/>
      <c r="BC644"/>
      <c r="BE644"/>
      <c r="BF644"/>
      <c r="BG644"/>
      <c r="BI644"/>
      <c r="BJ644"/>
      <c r="BK644"/>
      <c r="BM644"/>
      <c r="BN644"/>
      <c r="BO644"/>
    </row>
    <row r="645" spans="1:67">
      <c r="A645"/>
      <c r="B645"/>
      <c r="C645"/>
      <c r="E645"/>
      <c r="F645"/>
      <c r="G645"/>
      <c r="I645"/>
      <c r="J645"/>
      <c r="K645"/>
      <c r="M645"/>
      <c r="N645"/>
      <c r="O645"/>
      <c r="Q645"/>
      <c r="R645"/>
      <c r="S645"/>
      <c r="U645"/>
      <c r="V645"/>
      <c r="W645"/>
      <c r="Y645"/>
      <c r="Z645"/>
      <c r="AA645"/>
      <c r="AC645"/>
      <c r="AD645"/>
      <c r="AE645"/>
      <c r="AG645"/>
      <c r="AH645"/>
      <c r="AI645"/>
      <c r="AK645"/>
      <c r="AL645"/>
      <c r="AM645"/>
      <c r="AO645"/>
      <c r="AP645"/>
      <c r="AQ645"/>
      <c r="AS645"/>
      <c r="AT645"/>
      <c r="AU645"/>
      <c r="AW645"/>
      <c r="AX645"/>
      <c r="AY645"/>
      <c r="BA645"/>
      <c r="BB645"/>
      <c r="BC645"/>
      <c r="BE645"/>
      <c r="BF645"/>
      <c r="BG645"/>
      <c r="BI645"/>
      <c r="BJ645"/>
      <c r="BK645"/>
      <c r="BM645"/>
      <c r="BN645"/>
      <c r="BO645"/>
    </row>
    <row r="646" spans="1:67">
      <c r="A646"/>
      <c r="B646"/>
      <c r="C646"/>
      <c r="E646"/>
      <c r="F646"/>
      <c r="G646"/>
      <c r="I646"/>
      <c r="J646"/>
      <c r="K646"/>
      <c r="M646"/>
      <c r="N646"/>
      <c r="O646"/>
      <c r="Q646"/>
      <c r="R646"/>
      <c r="S646"/>
      <c r="U646"/>
      <c r="V646"/>
      <c r="W646"/>
      <c r="Y646"/>
      <c r="Z646"/>
      <c r="AA646"/>
      <c r="AC646"/>
      <c r="AD646"/>
      <c r="AE646"/>
      <c r="AG646"/>
      <c r="AH646"/>
      <c r="AI646"/>
      <c r="AK646"/>
      <c r="AL646"/>
      <c r="AM646"/>
      <c r="AO646"/>
      <c r="AP646"/>
      <c r="AQ646"/>
      <c r="AS646"/>
      <c r="AT646"/>
      <c r="AU646"/>
      <c r="AW646"/>
      <c r="AX646"/>
      <c r="AY646"/>
      <c r="BA646"/>
      <c r="BB646"/>
      <c r="BC646"/>
      <c r="BE646"/>
      <c r="BF646"/>
      <c r="BG646"/>
      <c r="BI646"/>
      <c r="BJ646"/>
      <c r="BK646"/>
      <c r="BM646"/>
      <c r="BN646"/>
      <c r="BO646"/>
    </row>
    <row r="647" spans="1:67">
      <c r="A647"/>
      <c r="B647"/>
      <c r="C647"/>
      <c r="E647"/>
      <c r="F647"/>
      <c r="G647"/>
      <c r="I647"/>
      <c r="J647"/>
      <c r="K647"/>
      <c r="M647"/>
      <c r="N647"/>
      <c r="O647"/>
      <c r="Q647"/>
      <c r="R647"/>
      <c r="S647"/>
      <c r="U647"/>
      <c r="V647"/>
      <c r="W647"/>
      <c r="Y647"/>
      <c r="Z647"/>
      <c r="AA647"/>
      <c r="AC647"/>
      <c r="AD647"/>
      <c r="AE647"/>
      <c r="AG647"/>
      <c r="AH647"/>
      <c r="AI647"/>
      <c r="AK647"/>
      <c r="AL647"/>
      <c r="AM647"/>
      <c r="AO647"/>
      <c r="AP647"/>
      <c r="AQ647"/>
      <c r="AS647"/>
      <c r="AT647"/>
      <c r="AU647"/>
      <c r="AW647"/>
      <c r="AX647"/>
      <c r="AY647"/>
      <c r="BA647"/>
      <c r="BB647"/>
      <c r="BC647"/>
      <c r="BE647"/>
      <c r="BF647"/>
      <c r="BG647"/>
      <c r="BI647"/>
      <c r="BJ647"/>
      <c r="BK647"/>
      <c r="BM647"/>
      <c r="BN647"/>
      <c r="BO647"/>
    </row>
    <row r="648" spans="1:67">
      <c r="A648"/>
      <c r="B648"/>
      <c r="C648"/>
      <c r="E648"/>
      <c r="F648"/>
      <c r="G648"/>
      <c r="I648"/>
      <c r="J648"/>
      <c r="K648"/>
      <c r="M648"/>
      <c r="N648"/>
      <c r="O648"/>
      <c r="Q648"/>
      <c r="R648"/>
      <c r="S648"/>
      <c r="U648"/>
      <c r="V648"/>
      <c r="W648"/>
      <c r="Y648"/>
      <c r="Z648"/>
      <c r="AA648"/>
      <c r="AC648"/>
      <c r="AD648"/>
      <c r="AE648"/>
      <c r="AG648"/>
      <c r="AH648"/>
      <c r="AI648"/>
      <c r="AK648"/>
      <c r="AL648"/>
      <c r="AM648"/>
      <c r="AO648"/>
      <c r="AP648"/>
      <c r="AQ648"/>
      <c r="AS648"/>
      <c r="AT648"/>
      <c r="AU648"/>
      <c r="AW648"/>
      <c r="AX648"/>
      <c r="AY648"/>
      <c r="BA648"/>
      <c r="BB648"/>
      <c r="BC648"/>
      <c r="BE648"/>
      <c r="BF648"/>
      <c r="BG648"/>
      <c r="BI648"/>
      <c r="BJ648"/>
      <c r="BK648"/>
      <c r="BM648"/>
      <c r="BN648"/>
      <c r="BO648"/>
    </row>
    <row r="649" spans="1:67">
      <c r="A649"/>
      <c r="B649"/>
      <c r="C649"/>
      <c r="E649"/>
      <c r="F649"/>
      <c r="G649"/>
      <c r="I649"/>
      <c r="J649"/>
      <c r="K649"/>
      <c r="M649"/>
      <c r="N649"/>
      <c r="O649"/>
      <c r="Q649"/>
      <c r="R649"/>
      <c r="S649"/>
      <c r="U649"/>
      <c r="V649"/>
      <c r="W649"/>
      <c r="Y649"/>
      <c r="Z649"/>
      <c r="AA649"/>
      <c r="AC649"/>
      <c r="AD649"/>
      <c r="AE649"/>
      <c r="AG649"/>
      <c r="AH649"/>
      <c r="AI649"/>
      <c r="AK649"/>
      <c r="AL649"/>
      <c r="AM649"/>
      <c r="AO649"/>
      <c r="AP649"/>
      <c r="AQ649"/>
      <c r="AS649"/>
      <c r="AT649"/>
      <c r="AU649"/>
      <c r="AW649"/>
      <c r="AX649"/>
      <c r="AY649"/>
      <c r="BA649"/>
      <c r="BB649"/>
      <c r="BC649"/>
      <c r="BE649"/>
      <c r="BF649"/>
      <c r="BG649"/>
      <c r="BI649"/>
      <c r="BJ649"/>
      <c r="BK649"/>
      <c r="BM649"/>
      <c r="BN649"/>
      <c r="BO649"/>
    </row>
    <row r="650" spans="1:67">
      <c r="A650"/>
      <c r="B650"/>
      <c r="C650"/>
      <c r="E650"/>
      <c r="F650"/>
      <c r="G650"/>
      <c r="I650"/>
      <c r="J650"/>
      <c r="K650"/>
      <c r="M650"/>
      <c r="N650"/>
      <c r="O650"/>
      <c r="Q650"/>
      <c r="R650"/>
      <c r="S650"/>
      <c r="U650"/>
      <c r="V650"/>
      <c r="W650"/>
      <c r="Y650"/>
      <c r="Z650"/>
      <c r="AA650"/>
      <c r="AC650"/>
      <c r="AD650"/>
      <c r="AE650"/>
      <c r="AG650"/>
      <c r="AH650"/>
      <c r="AI650"/>
      <c r="AK650"/>
      <c r="AL650"/>
      <c r="AM650"/>
      <c r="AO650"/>
      <c r="AP650"/>
      <c r="AQ650"/>
      <c r="AS650"/>
      <c r="AT650"/>
      <c r="AU650"/>
      <c r="AW650"/>
      <c r="AX650"/>
      <c r="AY650"/>
      <c r="BA650"/>
      <c r="BB650"/>
      <c r="BC650"/>
      <c r="BE650"/>
      <c r="BF650"/>
      <c r="BG650"/>
      <c r="BI650"/>
      <c r="BJ650"/>
      <c r="BK650"/>
      <c r="BM650"/>
      <c r="BN650"/>
      <c r="BO650"/>
    </row>
    <row r="651" spans="1:67">
      <c r="A651"/>
      <c r="B651"/>
      <c r="C651"/>
      <c r="E651"/>
      <c r="F651"/>
      <c r="G651"/>
      <c r="I651"/>
      <c r="J651"/>
      <c r="K651"/>
      <c r="M651"/>
      <c r="N651"/>
      <c r="O651"/>
      <c r="Q651"/>
      <c r="R651"/>
      <c r="S651"/>
      <c r="U651"/>
      <c r="V651"/>
      <c r="W651"/>
      <c r="Y651"/>
      <c r="Z651"/>
      <c r="AA651"/>
      <c r="AC651"/>
      <c r="AD651"/>
      <c r="AE651"/>
      <c r="AG651"/>
      <c r="AH651"/>
      <c r="AI651"/>
      <c r="AK651"/>
      <c r="AL651"/>
      <c r="AM651"/>
      <c r="AO651"/>
      <c r="AP651"/>
      <c r="AQ651"/>
      <c r="AS651"/>
      <c r="AT651"/>
      <c r="AU651"/>
      <c r="AW651"/>
      <c r="AX651"/>
      <c r="AY651"/>
      <c r="BA651"/>
      <c r="BB651"/>
      <c r="BC651"/>
      <c r="BE651"/>
      <c r="BF651"/>
      <c r="BG651"/>
      <c r="BI651"/>
      <c r="BJ651"/>
      <c r="BK651"/>
      <c r="BM651"/>
      <c r="BN651"/>
      <c r="BO651"/>
    </row>
    <row r="652" spans="1:67">
      <c r="A652"/>
      <c r="B652"/>
      <c r="C652"/>
      <c r="E652"/>
      <c r="F652"/>
      <c r="G652"/>
      <c r="I652"/>
      <c r="J652"/>
      <c r="K652"/>
      <c r="M652"/>
      <c r="N652"/>
      <c r="O652"/>
      <c r="Q652"/>
      <c r="R652"/>
      <c r="S652"/>
      <c r="U652"/>
      <c r="V652"/>
      <c r="W652"/>
      <c r="Y652"/>
      <c r="Z652"/>
      <c r="AA652"/>
      <c r="AC652"/>
      <c r="AD652"/>
      <c r="AE652"/>
      <c r="AG652"/>
      <c r="AH652"/>
      <c r="AI652"/>
      <c r="AK652"/>
      <c r="AL652"/>
      <c r="AM652"/>
      <c r="AO652"/>
      <c r="AP652"/>
      <c r="AQ652"/>
      <c r="AS652"/>
      <c r="AT652"/>
      <c r="AU652"/>
      <c r="AW652"/>
      <c r="AX652"/>
      <c r="AY652"/>
      <c r="BA652"/>
      <c r="BB652"/>
      <c r="BC652"/>
      <c r="BE652"/>
      <c r="BF652"/>
      <c r="BG652"/>
      <c r="BI652"/>
      <c r="BJ652"/>
      <c r="BK652"/>
      <c r="BM652"/>
      <c r="BN652"/>
      <c r="BO652"/>
    </row>
    <row r="653" spans="1:67">
      <c r="A653"/>
      <c r="B653"/>
      <c r="C653"/>
      <c r="E653"/>
      <c r="F653"/>
      <c r="G653"/>
      <c r="I653"/>
      <c r="J653"/>
      <c r="K653"/>
      <c r="M653"/>
      <c r="N653"/>
      <c r="O653"/>
      <c r="Q653"/>
      <c r="R653"/>
      <c r="S653"/>
      <c r="U653"/>
      <c r="V653"/>
      <c r="W653"/>
      <c r="Y653"/>
      <c r="Z653"/>
      <c r="AA653"/>
      <c r="AC653"/>
      <c r="AD653"/>
      <c r="AE653"/>
      <c r="AG653"/>
      <c r="AH653"/>
      <c r="AI653"/>
      <c r="AK653"/>
      <c r="AL653"/>
      <c r="AM653"/>
      <c r="AO653"/>
      <c r="AP653"/>
      <c r="AQ653"/>
      <c r="AS653"/>
      <c r="AT653"/>
      <c r="AU653"/>
      <c r="AW653"/>
      <c r="AX653"/>
      <c r="AY653"/>
      <c r="BA653"/>
      <c r="BB653"/>
      <c r="BC653"/>
      <c r="BE653"/>
      <c r="BF653"/>
      <c r="BG653"/>
      <c r="BI653"/>
      <c r="BJ653"/>
      <c r="BK653"/>
      <c r="BM653"/>
      <c r="BN653"/>
      <c r="BO653"/>
    </row>
    <row r="654" spans="1:67">
      <c r="A654"/>
      <c r="B654"/>
      <c r="C654"/>
      <c r="E654"/>
      <c r="F654"/>
      <c r="G654"/>
      <c r="I654"/>
      <c r="J654"/>
      <c r="K654"/>
      <c r="M654"/>
      <c r="N654"/>
      <c r="O654"/>
      <c r="Q654"/>
      <c r="R654"/>
      <c r="S654"/>
      <c r="U654"/>
      <c r="V654"/>
      <c r="W654"/>
      <c r="Y654"/>
      <c r="Z654"/>
      <c r="AA654"/>
      <c r="AC654"/>
      <c r="AD654"/>
      <c r="AE654"/>
      <c r="AG654"/>
      <c r="AH654"/>
      <c r="AI654"/>
      <c r="AK654"/>
      <c r="AL654"/>
      <c r="AM654"/>
      <c r="AO654"/>
      <c r="AP654"/>
      <c r="AQ654"/>
      <c r="AS654"/>
      <c r="AT654"/>
      <c r="AU654"/>
      <c r="AW654"/>
      <c r="AX654"/>
      <c r="AY654"/>
      <c r="BA654"/>
      <c r="BB654"/>
      <c r="BC654"/>
      <c r="BE654"/>
      <c r="BF654"/>
      <c r="BG654"/>
      <c r="BI654"/>
      <c r="BJ654"/>
      <c r="BK654"/>
      <c r="BM654"/>
      <c r="BN654"/>
      <c r="BO654"/>
    </row>
    <row r="655" spans="1:67">
      <c r="A655"/>
      <c r="B655"/>
      <c r="C655"/>
      <c r="E655"/>
      <c r="F655"/>
      <c r="G655"/>
      <c r="I655"/>
      <c r="J655"/>
      <c r="K655"/>
      <c r="M655"/>
      <c r="N655"/>
      <c r="O655"/>
      <c r="Q655"/>
      <c r="R655"/>
      <c r="S655"/>
      <c r="U655"/>
      <c r="V655"/>
      <c r="W655"/>
      <c r="Y655"/>
      <c r="Z655"/>
      <c r="AA655"/>
      <c r="AC655"/>
      <c r="AD655"/>
      <c r="AE655"/>
      <c r="AG655"/>
      <c r="AH655"/>
      <c r="AI655"/>
      <c r="AK655"/>
      <c r="AL655"/>
      <c r="AM655"/>
      <c r="AO655"/>
      <c r="AP655"/>
      <c r="AQ655"/>
      <c r="AS655"/>
      <c r="AT655"/>
      <c r="AU655"/>
      <c r="AW655"/>
      <c r="AX655"/>
      <c r="AY655"/>
      <c r="BA655"/>
      <c r="BB655"/>
      <c r="BC655"/>
      <c r="BE655"/>
      <c r="BF655"/>
      <c r="BG655"/>
      <c r="BI655"/>
      <c r="BJ655"/>
      <c r="BK655"/>
      <c r="BM655"/>
      <c r="BN655"/>
      <c r="BO655"/>
    </row>
    <row r="656" spans="1:67">
      <c r="A656"/>
      <c r="B656"/>
      <c r="C656"/>
      <c r="E656"/>
      <c r="F656"/>
      <c r="G656"/>
      <c r="I656"/>
      <c r="J656"/>
      <c r="K656"/>
      <c r="M656"/>
      <c r="N656"/>
      <c r="O656"/>
      <c r="Q656"/>
      <c r="R656"/>
      <c r="S656"/>
      <c r="U656"/>
      <c r="V656"/>
      <c r="W656"/>
      <c r="Y656"/>
      <c r="Z656"/>
      <c r="AA656"/>
      <c r="AC656"/>
      <c r="AD656"/>
      <c r="AE656"/>
      <c r="AG656"/>
      <c r="AH656"/>
      <c r="AI656"/>
      <c r="AK656"/>
      <c r="AL656"/>
      <c r="AM656"/>
      <c r="AO656"/>
      <c r="AP656"/>
      <c r="AQ656"/>
      <c r="AS656"/>
      <c r="AT656"/>
      <c r="AU656"/>
      <c r="AW656"/>
      <c r="AX656"/>
      <c r="AY656"/>
      <c r="BA656"/>
      <c r="BB656"/>
      <c r="BC656"/>
      <c r="BE656"/>
      <c r="BF656"/>
      <c r="BG656"/>
      <c r="BI656"/>
      <c r="BJ656"/>
      <c r="BK656"/>
      <c r="BM656"/>
      <c r="BN656"/>
      <c r="BO656"/>
    </row>
    <row r="657" spans="1:67">
      <c r="A657"/>
      <c r="B657"/>
      <c r="C657"/>
      <c r="E657"/>
      <c r="F657"/>
      <c r="G657"/>
      <c r="I657"/>
      <c r="J657"/>
      <c r="K657"/>
      <c r="M657"/>
      <c r="N657"/>
      <c r="O657"/>
      <c r="Q657"/>
      <c r="R657"/>
      <c r="S657"/>
      <c r="U657"/>
      <c r="V657"/>
      <c r="W657"/>
      <c r="Y657"/>
      <c r="Z657"/>
      <c r="AA657"/>
      <c r="AC657"/>
      <c r="AD657"/>
      <c r="AE657"/>
      <c r="AG657"/>
      <c r="AH657"/>
      <c r="AI657"/>
      <c r="AK657"/>
      <c r="AL657"/>
      <c r="AM657"/>
      <c r="AO657"/>
      <c r="AP657"/>
      <c r="AQ657"/>
      <c r="AS657"/>
      <c r="AT657"/>
      <c r="AU657"/>
      <c r="AW657"/>
      <c r="AX657"/>
      <c r="AY657"/>
      <c r="BA657"/>
      <c r="BB657"/>
      <c r="BC657"/>
      <c r="BE657"/>
      <c r="BF657"/>
      <c r="BG657"/>
      <c r="BI657"/>
      <c r="BJ657"/>
      <c r="BK657"/>
      <c r="BM657"/>
      <c r="BN657"/>
      <c r="BO657"/>
    </row>
    <row r="658" spans="1:67">
      <c r="A658"/>
      <c r="B658"/>
      <c r="C658"/>
      <c r="E658"/>
      <c r="F658"/>
      <c r="G658"/>
      <c r="I658"/>
      <c r="J658"/>
      <c r="K658"/>
      <c r="M658"/>
      <c r="N658"/>
      <c r="O658"/>
      <c r="Q658"/>
      <c r="R658"/>
      <c r="S658"/>
      <c r="U658"/>
      <c r="V658"/>
      <c r="W658"/>
      <c r="Y658"/>
      <c r="Z658"/>
      <c r="AA658"/>
      <c r="AC658"/>
      <c r="AD658"/>
      <c r="AE658"/>
      <c r="AG658"/>
      <c r="AH658"/>
      <c r="AI658"/>
      <c r="AK658"/>
      <c r="AL658"/>
      <c r="AM658"/>
      <c r="AO658"/>
      <c r="AP658"/>
      <c r="AQ658"/>
      <c r="AS658"/>
      <c r="AT658"/>
      <c r="AU658"/>
      <c r="AW658"/>
      <c r="AX658"/>
      <c r="AY658"/>
      <c r="BA658"/>
      <c r="BB658"/>
      <c r="BC658"/>
      <c r="BE658"/>
      <c r="BF658"/>
      <c r="BG658"/>
      <c r="BI658"/>
      <c r="BJ658"/>
      <c r="BK658"/>
      <c r="BM658"/>
      <c r="BN658"/>
      <c r="BO658"/>
    </row>
    <row r="659" spans="1:67">
      <c r="A659"/>
      <c r="B659"/>
      <c r="C659"/>
      <c r="E659"/>
      <c r="F659"/>
      <c r="G659"/>
      <c r="I659"/>
      <c r="J659"/>
      <c r="K659"/>
      <c r="M659"/>
      <c r="N659"/>
      <c r="O659"/>
      <c r="Q659"/>
      <c r="R659"/>
      <c r="S659"/>
      <c r="U659"/>
      <c r="V659"/>
      <c r="W659"/>
      <c r="Y659"/>
      <c r="Z659"/>
      <c r="AA659"/>
      <c r="AC659"/>
      <c r="AD659"/>
      <c r="AE659"/>
      <c r="AG659"/>
      <c r="AH659"/>
      <c r="AI659"/>
      <c r="AK659"/>
      <c r="AL659"/>
      <c r="AM659"/>
      <c r="AO659"/>
      <c r="AP659"/>
      <c r="AQ659"/>
      <c r="AS659"/>
      <c r="AT659"/>
      <c r="AU659"/>
      <c r="AW659"/>
      <c r="AX659"/>
      <c r="AY659"/>
      <c r="BA659"/>
      <c r="BB659"/>
      <c r="BC659"/>
      <c r="BE659"/>
      <c r="BF659"/>
      <c r="BG659"/>
      <c r="BI659"/>
      <c r="BJ659"/>
      <c r="BK659"/>
      <c r="BM659"/>
      <c r="BN659"/>
      <c r="BO659"/>
    </row>
    <row r="660" spans="1:67">
      <c r="A660"/>
      <c r="B660"/>
      <c r="C660"/>
      <c r="E660"/>
      <c r="F660"/>
      <c r="G660"/>
      <c r="I660"/>
      <c r="J660"/>
      <c r="K660"/>
      <c r="M660"/>
      <c r="N660"/>
      <c r="O660"/>
      <c r="Q660"/>
      <c r="R660"/>
      <c r="S660"/>
      <c r="U660"/>
      <c r="V660"/>
      <c r="W660"/>
      <c r="Y660"/>
      <c r="Z660"/>
      <c r="AA660"/>
      <c r="AC660"/>
      <c r="AD660"/>
      <c r="AE660"/>
      <c r="AG660"/>
      <c r="AH660"/>
      <c r="AI660"/>
      <c r="AK660"/>
      <c r="AL660"/>
      <c r="AM660"/>
      <c r="AO660"/>
      <c r="AP660"/>
      <c r="AQ660"/>
      <c r="AS660"/>
      <c r="AT660"/>
      <c r="AU660"/>
      <c r="AW660"/>
      <c r="AX660"/>
      <c r="AY660"/>
      <c r="BA660"/>
      <c r="BB660"/>
      <c r="BC660"/>
      <c r="BE660"/>
      <c r="BF660"/>
      <c r="BG660"/>
      <c r="BI660"/>
      <c r="BJ660"/>
      <c r="BK660"/>
      <c r="BM660"/>
      <c r="BN660"/>
      <c r="BO660"/>
    </row>
    <row r="661" spans="1:67">
      <c r="A661"/>
      <c r="B661"/>
      <c r="C661"/>
      <c r="E661"/>
      <c r="F661"/>
      <c r="G661"/>
      <c r="I661"/>
      <c r="J661"/>
      <c r="K661"/>
      <c r="M661"/>
      <c r="N661"/>
      <c r="O661"/>
      <c r="Q661"/>
      <c r="R661"/>
      <c r="S661"/>
      <c r="U661"/>
      <c r="V661"/>
      <c r="W661"/>
      <c r="Y661"/>
      <c r="Z661"/>
      <c r="AA661"/>
      <c r="AC661"/>
      <c r="AD661"/>
      <c r="AE661"/>
      <c r="AG661"/>
      <c r="AH661"/>
      <c r="AI661"/>
      <c r="AK661"/>
      <c r="AL661"/>
      <c r="AM661"/>
      <c r="AO661"/>
      <c r="AP661"/>
      <c r="AQ661"/>
      <c r="AS661"/>
      <c r="AT661"/>
      <c r="AU661"/>
      <c r="AW661"/>
      <c r="AX661"/>
      <c r="AY661"/>
      <c r="BA661"/>
      <c r="BB661"/>
      <c r="BC661"/>
      <c r="BE661"/>
      <c r="BF661"/>
      <c r="BG661"/>
      <c r="BI661"/>
      <c r="BJ661"/>
      <c r="BK661"/>
      <c r="BM661"/>
      <c r="BN661"/>
      <c r="BO661"/>
    </row>
    <row r="662" spans="1:67">
      <c r="A662"/>
      <c r="B662"/>
      <c r="C662"/>
      <c r="E662"/>
      <c r="F662"/>
      <c r="G662"/>
      <c r="I662"/>
      <c r="J662"/>
      <c r="K662"/>
      <c r="M662"/>
      <c r="N662"/>
      <c r="O662"/>
      <c r="Q662"/>
      <c r="R662"/>
      <c r="S662"/>
      <c r="U662"/>
      <c r="V662"/>
      <c r="W662"/>
      <c r="Y662"/>
      <c r="Z662"/>
      <c r="AA662"/>
      <c r="AC662"/>
      <c r="AD662"/>
      <c r="AE662"/>
      <c r="AG662"/>
      <c r="AH662"/>
      <c r="AI662"/>
      <c r="AK662"/>
      <c r="AL662"/>
      <c r="AM662"/>
      <c r="AO662"/>
      <c r="AP662"/>
      <c r="AQ662"/>
      <c r="AS662"/>
      <c r="AT662"/>
      <c r="AU662"/>
      <c r="AW662"/>
      <c r="AX662"/>
      <c r="AY662"/>
      <c r="BA662"/>
      <c r="BB662"/>
      <c r="BC662"/>
      <c r="BE662"/>
      <c r="BF662"/>
      <c r="BG662"/>
      <c r="BI662"/>
      <c r="BJ662"/>
      <c r="BK662"/>
      <c r="BM662"/>
      <c r="BN662"/>
      <c r="BO662"/>
    </row>
    <row r="663" spans="1:67">
      <c r="A663"/>
      <c r="B663"/>
      <c r="C663"/>
      <c r="E663"/>
      <c r="F663"/>
      <c r="G663"/>
      <c r="I663"/>
      <c r="J663"/>
      <c r="K663"/>
      <c r="M663"/>
      <c r="N663"/>
      <c r="O663"/>
      <c r="Q663"/>
      <c r="R663"/>
      <c r="S663"/>
      <c r="U663"/>
      <c r="V663"/>
      <c r="W663"/>
      <c r="Y663"/>
      <c r="Z663"/>
      <c r="AA663"/>
      <c r="AC663"/>
      <c r="AD663"/>
      <c r="AE663"/>
      <c r="AG663"/>
      <c r="AH663"/>
      <c r="AI663"/>
      <c r="AK663"/>
      <c r="AL663"/>
      <c r="AM663"/>
      <c r="AO663"/>
      <c r="AP663"/>
      <c r="AQ663"/>
      <c r="AS663"/>
      <c r="AT663"/>
      <c r="AU663"/>
      <c r="AW663"/>
      <c r="AX663"/>
      <c r="AY663"/>
      <c r="BA663"/>
      <c r="BB663"/>
      <c r="BC663"/>
      <c r="BE663"/>
      <c r="BF663"/>
      <c r="BG663"/>
      <c r="BI663"/>
      <c r="BJ663"/>
      <c r="BK663"/>
      <c r="BM663"/>
      <c r="BN663"/>
      <c r="BO663"/>
    </row>
    <row r="664" spans="1:67">
      <c r="A664"/>
      <c r="B664"/>
      <c r="C664"/>
      <c r="E664"/>
      <c r="F664"/>
      <c r="G664"/>
      <c r="I664"/>
      <c r="J664"/>
      <c r="K664"/>
      <c r="M664"/>
      <c r="N664"/>
      <c r="O664"/>
      <c r="Q664"/>
      <c r="R664"/>
      <c r="S664"/>
      <c r="U664"/>
      <c r="V664"/>
      <c r="W664"/>
      <c r="Y664"/>
      <c r="Z664"/>
      <c r="AA664"/>
      <c r="AC664"/>
      <c r="AD664"/>
      <c r="AE664"/>
      <c r="AG664"/>
      <c r="AH664"/>
      <c r="AI664"/>
      <c r="AK664"/>
      <c r="AL664"/>
      <c r="AM664"/>
      <c r="AO664"/>
      <c r="AP664"/>
      <c r="AQ664"/>
      <c r="AS664"/>
      <c r="AT664"/>
      <c r="AU664"/>
      <c r="AW664"/>
      <c r="AX664"/>
      <c r="AY664"/>
      <c r="BA664"/>
      <c r="BB664"/>
      <c r="BC664"/>
      <c r="BE664"/>
      <c r="BF664"/>
      <c r="BG664"/>
      <c r="BI664"/>
      <c r="BJ664"/>
      <c r="BK664"/>
      <c r="BM664"/>
      <c r="BN664"/>
      <c r="BO664"/>
    </row>
    <row r="665" spans="1:67">
      <c r="A665"/>
      <c r="B665"/>
      <c r="C665"/>
      <c r="E665"/>
      <c r="F665"/>
      <c r="G665"/>
      <c r="I665"/>
      <c r="J665"/>
      <c r="K665"/>
      <c r="M665"/>
      <c r="N665"/>
      <c r="O665"/>
      <c r="Q665"/>
      <c r="R665"/>
      <c r="S665"/>
      <c r="U665"/>
      <c r="V665"/>
      <c r="W665"/>
      <c r="Y665"/>
      <c r="Z665"/>
      <c r="AA665"/>
      <c r="AC665"/>
      <c r="AD665"/>
      <c r="AE665"/>
      <c r="AG665"/>
      <c r="AH665"/>
      <c r="AI665"/>
      <c r="AK665"/>
      <c r="AL665"/>
      <c r="AM665"/>
      <c r="AO665"/>
      <c r="AP665"/>
      <c r="AQ665"/>
      <c r="AS665"/>
      <c r="AT665"/>
      <c r="AU665"/>
      <c r="AW665"/>
      <c r="AX665"/>
      <c r="AY665"/>
      <c r="BA665"/>
      <c r="BB665"/>
      <c r="BC665"/>
      <c r="BE665"/>
      <c r="BF665"/>
      <c r="BG665"/>
      <c r="BI665"/>
      <c r="BJ665"/>
      <c r="BK665"/>
      <c r="BM665"/>
      <c r="BN665"/>
      <c r="BO665"/>
    </row>
    <row r="666" spans="1:67">
      <c r="A666"/>
      <c r="B666"/>
      <c r="C666"/>
      <c r="E666"/>
      <c r="F666"/>
      <c r="G666"/>
      <c r="I666"/>
      <c r="J666"/>
      <c r="K666"/>
      <c r="M666"/>
      <c r="N666"/>
      <c r="O666"/>
      <c r="Q666"/>
      <c r="R666"/>
      <c r="S666"/>
      <c r="U666"/>
      <c r="V666"/>
      <c r="W666"/>
      <c r="Y666"/>
      <c r="Z666"/>
      <c r="AA666"/>
      <c r="AC666"/>
      <c r="AD666"/>
      <c r="AE666"/>
      <c r="AG666"/>
      <c r="AH666"/>
      <c r="AI666"/>
      <c r="AK666"/>
      <c r="AL666"/>
      <c r="AM666"/>
      <c r="AO666"/>
      <c r="AP666"/>
      <c r="AQ666"/>
      <c r="AS666"/>
      <c r="AT666"/>
      <c r="AU666"/>
      <c r="AW666"/>
      <c r="AX666"/>
      <c r="AY666"/>
      <c r="BA666"/>
      <c r="BB666"/>
      <c r="BC666"/>
      <c r="BE666"/>
      <c r="BF666"/>
      <c r="BG666"/>
      <c r="BI666"/>
      <c r="BJ666"/>
      <c r="BK666"/>
      <c r="BM666"/>
      <c r="BN666"/>
      <c r="BO666"/>
    </row>
    <row r="667" spans="1:67">
      <c r="A667"/>
      <c r="B667"/>
      <c r="C667"/>
      <c r="E667"/>
      <c r="F667"/>
      <c r="G667"/>
      <c r="I667"/>
      <c r="J667"/>
      <c r="K667"/>
      <c r="M667"/>
      <c r="N667"/>
      <c r="O667"/>
      <c r="Q667"/>
      <c r="R667"/>
      <c r="S667"/>
      <c r="U667"/>
      <c r="V667"/>
      <c r="W667"/>
      <c r="Y667"/>
      <c r="Z667"/>
      <c r="AA667"/>
      <c r="AC667"/>
      <c r="AD667"/>
      <c r="AE667"/>
      <c r="AG667"/>
      <c r="AH667"/>
      <c r="AI667"/>
      <c r="AK667"/>
      <c r="AL667"/>
      <c r="AM667"/>
      <c r="AO667"/>
      <c r="AP667"/>
      <c r="AQ667"/>
      <c r="AS667"/>
      <c r="AT667"/>
      <c r="AU667"/>
      <c r="AW667"/>
      <c r="AX667"/>
      <c r="AY667"/>
      <c r="BA667"/>
      <c r="BB667"/>
      <c r="BC667"/>
      <c r="BE667"/>
      <c r="BF667"/>
      <c r="BG667"/>
      <c r="BI667"/>
      <c r="BJ667"/>
      <c r="BK667"/>
      <c r="BM667"/>
      <c r="BN667"/>
      <c r="BO667"/>
    </row>
    <row r="668" spans="1:67">
      <c r="A668"/>
      <c r="B668"/>
      <c r="C668"/>
      <c r="E668"/>
      <c r="F668"/>
      <c r="G668"/>
      <c r="I668"/>
      <c r="J668"/>
      <c r="K668"/>
      <c r="M668"/>
      <c r="N668"/>
      <c r="O668"/>
      <c r="Q668"/>
      <c r="R668"/>
      <c r="S668"/>
      <c r="U668"/>
      <c r="V668"/>
      <c r="W668"/>
      <c r="Y668"/>
      <c r="Z668"/>
      <c r="AA668"/>
      <c r="AC668"/>
      <c r="AD668"/>
      <c r="AE668"/>
      <c r="AG668"/>
      <c r="AH668"/>
      <c r="AI668"/>
      <c r="AK668"/>
      <c r="AL668"/>
      <c r="AM668"/>
      <c r="AO668"/>
      <c r="AP668"/>
      <c r="AQ668"/>
      <c r="AS668"/>
      <c r="AT668"/>
      <c r="AU668"/>
      <c r="AW668"/>
      <c r="AX668"/>
      <c r="AY668"/>
      <c r="BA668"/>
      <c r="BB668"/>
      <c r="BC668"/>
      <c r="BE668"/>
      <c r="BF668"/>
      <c r="BG668"/>
      <c r="BI668"/>
      <c r="BJ668"/>
      <c r="BK668"/>
      <c r="BM668"/>
      <c r="BN668"/>
      <c r="BO668"/>
    </row>
    <row r="669" spans="1:67">
      <c r="A669"/>
      <c r="B669"/>
      <c r="C669"/>
      <c r="E669"/>
      <c r="F669"/>
      <c r="G669"/>
      <c r="I669"/>
      <c r="J669"/>
      <c r="K669"/>
      <c r="M669"/>
      <c r="N669"/>
      <c r="O669"/>
      <c r="Q669"/>
      <c r="R669"/>
      <c r="S669"/>
      <c r="U669"/>
      <c r="V669"/>
      <c r="W669"/>
      <c r="Y669"/>
      <c r="Z669"/>
      <c r="AA669"/>
      <c r="AC669"/>
      <c r="AD669"/>
      <c r="AE669"/>
      <c r="AG669"/>
      <c r="AH669"/>
      <c r="AI669"/>
      <c r="AK669"/>
      <c r="AL669"/>
      <c r="AM669"/>
      <c r="AO669"/>
      <c r="AP669"/>
      <c r="AQ669"/>
      <c r="AS669"/>
      <c r="AT669"/>
      <c r="AU669"/>
      <c r="AW669"/>
      <c r="AX669"/>
      <c r="AY669"/>
      <c r="BA669"/>
      <c r="BB669"/>
      <c r="BC669"/>
      <c r="BE669"/>
      <c r="BF669"/>
      <c r="BG669"/>
      <c r="BI669"/>
      <c r="BJ669"/>
      <c r="BK669"/>
      <c r="BM669"/>
      <c r="BN669"/>
      <c r="BO669"/>
    </row>
    <row r="670" spans="1:67">
      <c r="A670"/>
      <c r="B670"/>
      <c r="C670"/>
      <c r="E670"/>
      <c r="F670"/>
      <c r="G670"/>
      <c r="I670"/>
      <c r="J670"/>
      <c r="K670"/>
      <c r="M670"/>
      <c r="N670"/>
      <c r="O670"/>
      <c r="Q670"/>
      <c r="R670"/>
      <c r="S670"/>
      <c r="U670"/>
      <c r="V670"/>
      <c r="W670"/>
      <c r="Y670"/>
      <c r="Z670"/>
      <c r="AA670"/>
      <c r="AC670"/>
      <c r="AD670"/>
      <c r="AE670"/>
      <c r="AG670"/>
      <c r="AH670"/>
      <c r="AI670"/>
      <c r="AK670"/>
      <c r="AL670"/>
      <c r="AM670"/>
      <c r="AO670"/>
      <c r="AP670"/>
      <c r="AQ670"/>
      <c r="AS670"/>
      <c r="AT670"/>
      <c r="AU670"/>
      <c r="AW670"/>
      <c r="AX670"/>
      <c r="AY670"/>
      <c r="BA670"/>
      <c r="BB670"/>
      <c r="BC670"/>
      <c r="BE670"/>
      <c r="BF670"/>
      <c r="BG670"/>
      <c r="BI670"/>
      <c r="BJ670"/>
      <c r="BK670"/>
      <c r="BM670"/>
      <c r="BN670"/>
      <c r="BO670"/>
    </row>
    <row r="671" spans="1:67">
      <c r="A671"/>
      <c r="B671"/>
      <c r="C671"/>
      <c r="E671"/>
      <c r="F671"/>
      <c r="G671"/>
      <c r="I671"/>
      <c r="J671"/>
      <c r="K671"/>
      <c r="M671"/>
      <c r="N671"/>
      <c r="O671"/>
      <c r="Q671"/>
      <c r="R671"/>
      <c r="S671"/>
      <c r="U671"/>
      <c r="V671"/>
      <c r="W671"/>
      <c r="Y671"/>
      <c r="Z671"/>
      <c r="AA671"/>
      <c r="AC671"/>
      <c r="AD671"/>
      <c r="AE671"/>
      <c r="AG671"/>
      <c r="AH671"/>
      <c r="AI671"/>
      <c r="AK671"/>
      <c r="AL671"/>
      <c r="AM671"/>
      <c r="AO671"/>
      <c r="AP671"/>
      <c r="AQ671"/>
      <c r="AS671"/>
      <c r="AT671"/>
      <c r="AU671"/>
      <c r="AW671"/>
      <c r="AX671"/>
      <c r="AY671"/>
      <c r="BA671"/>
      <c r="BB671"/>
      <c r="BC671"/>
      <c r="BE671"/>
      <c r="BF671"/>
      <c r="BG671"/>
      <c r="BI671"/>
      <c r="BJ671"/>
      <c r="BK671"/>
      <c r="BM671"/>
      <c r="BN671"/>
      <c r="BO671"/>
    </row>
    <row r="672" spans="1:67">
      <c r="A672"/>
      <c r="B672"/>
      <c r="C672"/>
      <c r="E672"/>
      <c r="F672"/>
      <c r="G672"/>
      <c r="I672"/>
      <c r="J672"/>
      <c r="K672"/>
      <c r="M672"/>
      <c r="N672"/>
      <c r="O672"/>
      <c r="Q672"/>
      <c r="R672"/>
      <c r="S672"/>
      <c r="U672"/>
      <c r="V672"/>
      <c r="W672"/>
      <c r="Y672"/>
      <c r="Z672"/>
      <c r="AA672"/>
      <c r="AC672"/>
      <c r="AD672"/>
      <c r="AE672"/>
      <c r="AG672"/>
      <c r="AH672"/>
      <c r="AI672"/>
      <c r="AK672"/>
      <c r="AL672"/>
      <c r="AM672"/>
      <c r="AO672"/>
      <c r="AP672"/>
      <c r="AQ672"/>
      <c r="AS672"/>
      <c r="AT672"/>
      <c r="AU672"/>
      <c r="AW672"/>
      <c r="AX672"/>
      <c r="AY672"/>
      <c r="BA672"/>
      <c r="BB672"/>
      <c r="BC672"/>
      <c r="BE672"/>
      <c r="BF672"/>
      <c r="BG672"/>
      <c r="BI672"/>
      <c r="BJ672"/>
      <c r="BK672"/>
      <c r="BM672"/>
      <c r="BN672"/>
      <c r="BO672"/>
    </row>
    <row r="673" spans="1:67">
      <c r="A673"/>
      <c r="B673"/>
      <c r="C673"/>
      <c r="E673"/>
      <c r="F673"/>
      <c r="G673"/>
      <c r="I673"/>
      <c r="J673"/>
      <c r="K673"/>
      <c r="M673"/>
      <c r="N673"/>
      <c r="O673"/>
      <c r="Q673"/>
      <c r="R673"/>
      <c r="S673"/>
      <c r="U673"/>
      <c r="V673"/>
      <c r="W673"/>
      <c r="Y673"/>
      <c r="Z673"/>
      <c r="AA673"/>
      <c r="AC673"/>
      <c r="AD673"/>
      <c r="AE673"/>
      <c r="AG673"/>
      <c r="AH673"/>
      <c r="AI673"/>
      <c r="AK673"/>
      <c r="AL673"/>
      <c r="AM673"/>
      <c r="AO673"/>
      <c r="AP673"/>
      <c r="AQ673"/>
      <c r="AS673"/>
      <c r="AT673"/>
      <c r="AU673"/>
      <c r="AW673"/>
      <c r="AX673"/>
      <c r="AY673"/>
      <c r="BA673"/>
      <c r="BB673"/>
      <c r="BC673"/>
      <c r="BE673"/>
      <c r="BF673"/>
      <c r="BG673"/>
      <c r="BI673"/>
      <c r="BJ673"/>
      <c r="BK673"/>
      <c r="BM673"/>
      <c r="BN673"/>
      <c r="BO673"/>
    </row>
    <row r="674" spans="1:67">
      <c r="A674"/>
      <c r="B674"/>
      <c r="C674"/>
      <c r="E674"/>
      <c r="F674"/>
      <c r="G674"/>
      <c r="I674"/>
      <c r="J674"/>
      <c r="K674"/>
      <c r="M674"/>
      <c r="N674"/>
      <c r="O674"/>
      <c r="Q674"/>
      <c r="R674"/>
      <c r="S674"/>
      <c r="U674"/>
      <c r="V674"/>
      <c r="W674"/>
      <c r="Y674"/>
      <c r="Z674"/>
      <c r="AA674"/>
      <c r="AC674"/>
      <c r="AD674"/>
      <c r="AE674"/>
      <c r="AG674"/>
      <c r="AH674"/>
      <c r="AI674"/>
      <c r="AK674"/>
      <c r="AL674"/>
      <c r="AM674"/>
      <c r="AO674"/>
      <c r="AP674"/>
      <c r="AQ674"/>
      <c r="AS674"/>
      <c r="AT674"/>
      <c r="AU674"/>
      <c r="AW674"/>
      <c r="AX674"/>
      <c r="AY674"/>
      <c r="BA674"/>
      <c r="BB674"/>
      <c r="BC674"/>
      <c r="BE674"/>
      <c r="BF674"/>
      <c r="BG674"/>
      <c r="BI674"/>
      <c r="BJ674"/>
      <c r="BK674"/>
      <c r="BM674"/>
      <c r="BN674"/>
      <c r="BO674"/>
    </row>
    <row r="675" spans="1:67">
      <c r="A675"/>
      <c r="B675"/>
      <c r="C675"/>
      <c r="E675"/>
      <c r="F675"/>
      <c r="G675"/>
      <c r="I675"/>
      <c r="J675"/>
      <c r="K675"/>
      <c r="M675"/>
      <c r="N675"/>
      <c r="O675"/>
      <c r="Q675"/>
      <c r="R675"/>
      <c r="S675"/>
      <c r="U675"/>
      <c r="V675"/>
      <c r="W675"/>
      <c r="Y675"/>
      <c r="Z675"/>
      <c r="AA675"/>
      <c r="AC675"/>
      <c r="AD675"/>
      <c r="AE675"/>
      <c r="AG675"/>
      <c r="AH675"/>
      <c r="AI675"/>
      <c r="AK675"/>
      <c r="AL675"/>
      <c r="AM675"/>
      <c r="AO675"/>
      <c r="AP675"/>
      <c r="AQ675"/>
      <c r="AS675"/>
      <c r="AT675"/>
      <c r="AU675"/>
      <c r="AW675"/>
      <c r="AX675"/>
      <c r="AY675"/>
      <c r="BA675"/>
      <c r="BB675"/>
      <c r="BC675"/>
      <c r="BE675"/>
      <c r="BF675"/>
      <c r="BG675"/>
      <c r="BI675"/>
      <c r="BJ675"/>
      <c r="BK675"/>
      <c r="BM675"/>
      <c r="BN675"/>
      <c r="BO675"/>
    </row>
    <row r="676" spans="1:67">
      <c r="A676"/>
      <c r="B676"/>
      <c r="C676"/>
      <c r="E676"/>
      <c r="F676"/>
      <c r="G676"/>
      <c r="I676"/>
      <c r="J676"/>
      <c r="K676"/>
      <c r="M676"/>
      <c r="N676"/>
      <c r="O676"/>
      <c r="Q676"/>
      <c r="R676"/>
      <c r="S676"/>
      <c r="U676"/>
      <c r="V676"/>
      <c r="W676"/>
      <c r="Y676"/>
      <c r="Z676"/>
      <c r="AA676"/>
      <c r="AC676"/>
      <c r="AD676"/>
      <c r="AE676"/>
      <c r="AG676"/>
      <c r="AH676"/>
      <c r="AI676"/>
      <c r="AK676"/>
      <c r="AL676"/>
      <c r="AM676"/>
      <c r="AO676"/>
      <c r="AP676"/>
      <c r="AQ676"/>
      <c r="AS676"/>
      <c r="AT676"/>
      <c r="AU676"/>
      <c r="AW676"/>
      <c r="AX676"/>
      <c r="AY676"/>
      <c r="BA676"/>
      <c r="BB676"/>
      <c r="BC676"/>
      <c r="BE676"/>
      <c r="BF676"/>
      <c r="BG676"/>
      <c r="BI676"/>
      <c r="BJ676"/>
      <c r="BK676"/>
      <c r="BM676"/>
      <c r="BN676"/>
      <c r="BO676"/>
    </row>
    <row r="677" spans="1:67">
      <c r="A677"/>
      <c r="B677"/>
      <c r="C677"/>
      <c r="E677"/>
      <c r="F677"/>
      <c r="G677"/>
      <c r="I677"/>
      <c r="J677"/>
      <c r="K677"/>
      <c r="M677"/>
      <c r="N677"/>
      <c r="O677"/>
      <c r="Q677"/>
      <c r="R677"/>
      <c r="S677"/>
      <c r="U677"/>
      <c r="V677"/>
      <c r="W677"/>
      <c r="Y677"/>
      <c r="Z677"/>
      <c r="AA677"/>
      <c r="AC677"/>
      <c r="AD677"/>
      <c r="AE677"/>
      <c r="AG677"/>
      <c r="AH677"/>
      <c r="AI677"/>
      <c r="AK677"/>
      <c r="AL677"/>
      <c r="AM677"/>
      <c r="AO677"/>
      <c r="AP677"/>
      <c r="AQ677"/>
      <c r="AS677"/>
      <c r="AT677"/>
      <c r="AU677"/>
      <c r="AW677"/>
      <c r="AX677"/>
      <c r="AY677"/>
      <c r="BA677"/>
      <c r="BB677"/>
      <c r="BC677"/>
      <c r="BE677"/>
      <c r="BF677"/>
      <c r="BG677"/>
      <c r="BI677"/>
      <c r="BJ677"/>
      <c r="BK677"/>
      <c r="BM677"/>
      <c r="BN677"/>
      <c r="BO677"/>
    </row>
    <row r="678" spans="1:67">
      <c r="A678"/>
      <c r="B678"/>
      <c r="C678"/>
      <c r="E678"/>
      <c r="F678"/>
      <c r="G678"/>
      <c r="I678"/>
      <c r="J678"/>
      <c r="K678"/>
      <c r="M678"/>
      <c r="N678"/>
      <c r="O678"/>
      <c r="Q678"/>
      <c r="R678"/>
      <c r="S678"/>
      <c r="U678"/>
      <c r="V678"/>
      <c r="W678"/>
      <c r="Y678"/>
      <c r="Z678"/>
      <c r="AA678"/>
      <c r="AC678"/>
      <c r="AD678"/>
      <c r="AE678"/>
      <c r="AG678"/>
      <c r="AH678"/>
      <c r="AI678"/>
      <c r="AK678"/>
      <c r="AL678"/>
      <c r="AM678"/>
      <c r="AO678"/>
      <c r="AP678"/>
      <c r="AQ678"/>
      <c r="AS678"/>
      <c r="AT678"/>
      <c r="AU678"/>
      <c r="AW678"/>
      <c r="AX678"/>
      <c r="AY678"/>
      <c r="BA678"/>
      <c r="BB678"/>
      <c r="BC678"/>
      <c r="BE678"/>
      <c r="BF678"/>
      <c r="BG678"/>
      <c r="BI678"/>
      <c r="BJ678"/>
      <c r="BK678"/>
      <c r="BM678"/>
      <c r="BN678"/>
      <c r="BO678"/>
    </row>
    <row r="679" spans="1:67">
      <c r="A679"/>
      <c r="B679"/>
      <c r="C679"/>
      <c r="E679"/>
      <c r="F679"/>
      <c r="G679"/>
      <c r="I679"/>
      <c r="J679"/>
      <c r="K679"/>
      <c r="M679"/>
      <c r="N679"/>
      <c r="O679"/>
      <c r="Q679"/>
      <c r="R679"/>
      <c r="S679"/>
      <c r="U679"/>
      <c r="V679"/>
      <c r="W679"/>
      <c r="Y679"/>
      <c r="Z679"/>
      <c r="AA679"/>
      <c r="AC679"/>
      <c r="AD679"/>
      <c r="AE679"/>
      <c r="AG679"/>
      <c r="AH679"/>
      <c r="AI679"/>
      <c r="AK679"/>
      <c r="AL679"/>
      <c r="AM679"/>
      <c r="AO679"/>
      <c r="AP679"/>
      <c r="AQ679"/>
      <c r="AS679"/>
      <c r="AT679"/>
      <c r="AU679"/>
      <c r="AW679"/>
      <c r="AX679"/>
      <c r="AY679"/>
      <c r="BA679"/>
      <c r="BB679"/>
      <c r="BC679"/>
      <c r="BE679"/>
      <c r="BF679"/>
      <c r="BG679"/>
      <c r="BI679"/>
      <c r="BJ679"/>
      <c r="BK679"/>
      <c r="BM679"/>
      <c r="BN679"/>
      <c r="BO679"/>
    </row>
    <row r="680" spans="1:67">
      <c r="A680"/>
      <c r="B680"/>
      <c r="C680"/>
      <c r="E680"/>
      <c r="F680"/>
      <c r="G680"/>
      <c r="I680"/>
      <c r="J680"/>
      <c r="K680"/>
      <c r="M680"/>
      <c r="N680"/>
      <c r="O680"/>
      <c r="Q680"/>
      <c r="R680"/>
      <c r="S680"/>
      <c r="U680"/>
      <c r="V680"/>
      <c r="W680"/>
      <c r="Y680"/>
      <c r="Z680"/>
      <c r="AA680"/>
      <c r="AC680"/>
      <c r="AD680"/>
      <c r="AE680"/>
      <c r="AG680"/>
      <c r="AH680"/>
      <c r="AI680"/>
      <c r="AK680"/>
      <c r="AL680"/>
      <c r="AM680"/>
      <c r="AO680"/>
      <c r="AP680"/>
      <c r="AQ680"/>
      <c r="AS680"/>
      <c r="AT680"/>
      <c r="AU680"/>
      <c r="AW680"/>
      <c r="AX680"/>
      <c r="AY680"/>
      <c r="BA680"/>
      <c r="BB680"/>
      <c r="BC680"/>
      <c r="BE680"/>
      <c r="BF680"/>
      <c r="BG680"/>
      <c r="BI680"/>
      <c r="BJ680"/>
      <c r="BK680"/>
      <c r="BM680"/>
      <c r="BN680"/>
      <c r="BO680"/>
    </row>
    <row r="681" spans="1:67">
      <c r="A681"/>
      <c r="B681"/>
      <c r="C681"/>
      <c r="E681"/>
      <c r="F681"/>
      <c r="G681"/>
      <c r="I681"/>
      <c r="J681"/>
      <c r="K681"/>
      <c r="M681"/>
      <c r="N681"/>
      <c r="O681"/>
      <c r="Q681"/>
      <c r="R681"/>
      <c r="S681"/>
      <c r="U681"/>
      <c r="V681"/>
      <c r="W681"/>
      <c r="Y681"/>
      <c r="Z681"/>
      <c r="AA681"/>
      <c r="AC681"/>
      <c r="AD681"/>
      <c r="AE681"/>
      <c r="AG681"/>
      <c r="AH681"/>
      <c r="AI681"/>
      <c r="AK681"/>
      <c r="AL681"/>
      <c r="AM681"/>
      <c r="AO681"/>
      <c r="AP681"/>
      <c r="AQ681"/>
      <c r="AS681"/>
      <c r="AT681"/>
      <c r="AU681"/>
      <c r="AW681"/>
      <c r="AX681"/>
      <c r="AY681"/>
      <c r="BA681"/>
      <c r="BB681"/>
      <c r="BC681"/>
      <c r="BE681"/>
      <c r="BF681"/>
      <c r="BG681"/>
      <c r="BI681"/>
      <c r="BJ681"/>
      <c r="BK681"/>
      <c r="BM681"/>
      <c r="BN681"/>
      <c r="BO681"/>
    </row>
    <row r="682" spans="1:67">
      <c r="A682"/>
      <c r="B682"/>
      <c r="C682"/>
      <c r="E682"/>
      <c r="F682"/>
      <c r="G682"/>
      <c r="I682"/>
      <c r="J682"/>
      <c r="K682"/>
      <c r="M682"/>
      <c r="N682"/>
      <c r="O682"/>
      <c r="Q682"/>
      <c r="R682"/>
      <c r="S682"/>
      <c r="U682"/>
      <c r="V682"/>
      <c r="W682"/>
      <c r="Y682"/>
      <c r="Z682"/>
      <c r="AA682"/>
      <c r="AC682"/>
      <c r="AD682"/>
      <c r="AE682"/>
      <c r="AG682"/>
      <c r="AH682"/>
      <c r="AI682"/>
      <c r="AK682"/>
      <c r="AL682"/>
      <c r="AM682"/>
      <c r="AO682"/>
      <c r="AP682"/>
      <c r="AQ682"/>
      <c r="AS682"/>
      <c r="AT682"/>
      <c r="AU682"/>
      <c r="AW682"/>
      <c r="AX682"/>
      <c r="AY682"/>
      <c r="BA682"/>
      <c r="BB682"/>
      <c r="BC682"/>
      <c r="BE682"/>
      <c r="BF682"/>
      <c r="BG682"/>
      <c r="BI682"/>
      <c r="BJ682"/>
      <c r="BK682"/>
      <c r="BM682"/>
      <c r="BN682"/>
      <c r="BO682"/>
    </row>
    <row r="683" spans="1:67">
      <c r="A683"/>
      <c r="B683"/>
      <c r="C683"/>
      <c r="E683"/>
      <c r="F683"/>
      <c r="G683"/>
      <c r="I683"/>
      <c r="J683"/>
      <c r="K683"/>
      <c r="M683"/>
      <c r="N683"/>
      <c r="O683"/>
      <c r="Q683"/>
      <c r="R683"/>
      <c r="S683"/>
      <c r="U683"/>
      <c r="V683"/>
      <c r="W683"/>
      <c r="Y683"/>
      <c r="Z683"/>
      <c r="AA683"/>
      <c r="AC683"/>
      <c r="AD683"/>
      <c r="AE683"/>
      <c r="AG683"/>
      <c r="AH683"/>
      <c r="AI683"/>
      <c r="AK683"/>
      <c r="AL683"/>
      <c r="AM683"/>
      <c r="AO683"/>
      <c r="AP683"/>
      <c r="AQ683"/>
      <c r="AS683"/>
      <c r="AT683"/>
      <c r="AU683"/>
      <c r="AW683"/>
      <c r="AX683"/>
      <c r="AY683"/>
      <c r="BA683"/>
      <c r="BB683"/>
      <c r="BC683"/>
      <c r="BE683"/>
      <c r="BF683"/>
      <c r="BG683"/>
      <c r="BI683"/>
      <c r="BJ683"/>
      <c r="BK683"/>
      <c r="BM683"/>
      <c r="BN683"/>
      <c r="BO683"/>
    </row>
    <row r="684" spans="1:67">
      <c r="A684"/>
      <c r="B684"/>
      <c r="C684"/>
      <c r="E684"/>
      <c r="F684"/>
      <c r="G684"/>
      <c r="I684"/>
      <c r="J684"/>
      <c r="K684"/>
      <c r="M684"/>
      <c r="N684"/>
      <c r="O684"/>
      <c r="Q684"/>
      <c r="R684"/>
      <c r="S684"/>
      <c r="U684"/>
      <c r="V684"/>
      <c r="W684"/>
      <c r="Y684"/>
      <c r="Z684"/>
      <c r="AA684"/>
      <c r="AC684"/>
      <c r="AD684"/>
      <c r="AE684"/>
      <c r="AG684"/>
      <c r="AH684"/>
      <c r="AI684"/>
      <c r="AK684"/>
      <c r="AL684"/>
      <c r="AM684"/>
      <c r="AO684"/>
      <c r="AP684"/>
      <c r="AQ684"/>
      <c r="AS684"/>
      <c r="AT684"/>
      <c r="AU684"/>
      <c r="AW684"/>
      <c r="AX684"/>
      <c r="AY684"/>
      <c r="BA684"/>
      <c r="BB684"/>
      <c r="BC684"/>
      <c r="BE684"/>
      <c r="BF684"/>
      <c r="BG684"/>
      <c r="BI684"/>
      <c r="BJ684"/>
      <c r="BK684"/>
      <c r="BM684"/>
      <c r="BN684"/>
      <c r="BO684"/>
    </row>
    <row r="685" spans="1:67">
      <c r="A685"/>
      <c r="B685"/>
      <c r="C685"/>
      <c r="E685"/>
      <c r="F685"/>
      <c r="G685"/>
      <c r="I685"/>
      <c r="J685"/>
      <c r="K685"/>
      <c r="M685"/>
      <c r="N685"/>
      <c r="O685"/>
      <c r="Q685"/>
      <c r="R685"/>
      <c r="S685"/>
      <c r="U685"/>
      <c r="V685"/>
      <c r="W685"/>
      <c r="Y685"/>
      <c r="Z685"/>
      <c r="AA685"/>
      <c r="AC685"/>
      <c r="AD685"/>
      <c r="AE685"/>
      <c r="AG685"/>
      <c r="AH685"/>
      <c r="AI685"/>
      <c r="AK685"/>
      <c r="AL685"/>
      <c r="AM685"/>
      <c r="AO685"/>
      <c r="AP685"/>
      <c r="AQ685"/>
      <c r="AS685"/>
      <c r="AT685"/>
      <c r="AU685"/>
      <c r="AW685"/>
      <c r="AX685"/>
      <c r="AY685"/>
      <c r="BA685"/>
      <c r="BB685"/>
      <c r="BC685"/>
      <c r="BE685"/>
      <c r="BF685"/>
      <c r="BG685"/>
      <c r="BI685"/>
      <c r="BJ685"/>
      <c r="BK685"/>
      <c r="BM685"/>
      <c r="BN685"/>
      <c r="BO685"/>
    </row>
    <row r="686" spans="1:67">
      <c r="A686"/>
      <c r="B686"/>
      <c r="C686"/>
      <c r="E686"/>
      <c r="F686"/>
      <c r="G686"/>
      <c r="I686"/>
      <c r="J686"/>
      <c r="K686"/>
      <c r="M686"/>
      <c r="N686"/>
      <c r="O686"/>
      <c r="Q686"/>
      <c r="R686"/>
      <c r="S686"/>
      <c r="U686"/>
      <c r="V686"/>
      <c r="W686"/>
      <c r="Y686"/>
      <c r="Z686"/>
      <c r="AA686"/>
      <c r="AC686"/>
      <c r="AD686"/>
      <c r="AE686"/>
      <c r="AG686"/>
      <c r="AH686"/>
      <c r="AI686"/>
      <c r="AK686"/>
      <c r="AL686"/>
      <c r="AM686"/>
      <c r="AO686"/>
      <c r="AP686"/>
      <c r="AQ686"/>
      <c r="AS686"/>
      <c r="AT686"/>
      <c r="AU686"/>
      <c r="AW686"/>
      <c r="AX686"/>
      <c r="AY686"/>
      <c r="BA686"/>
      <c r="BB686"/>
      <c r="BC686"/>
      <c r="BE686"/>
      <c r="BF686"/>
      <c r="BG686"/>
      <c r="BI686"/>
      <c r="BJ686"/>
      <c r="BK686"/>
      <c r="BM686"/>
      <c r="BN686"/>
      <c r="BO686"/>
    </row>
    <row r="687" spans="1:67">
      <c r="A687"/>
      <c r="B687"/>
      <c r="C687"/>
      <c r="E687"/>
      <c r="F687"/>
      <c r="G687"/>
      <c r="I687"/>
      <c r="J687"/>
      <c r="K687"/>
      <c r="M687"/>
      <c r="N687"/>
      <c r="O687"/>
      <c r="Q687"/>
      <c r="R687"/>
      <c r="S687"/>
      <c r="U687"/>
      <c r="V687"/>
      <c r="W687"/>
      <c r="Y687"/>
      <c r="Z687"/>
      <c r="AA687"/>
      <c r="AC687"/>
      <c r="AD687"/>
      <c r="AE687"/>
      <c r="AG687"/>
      <c r="AH687"/>
      <c r="AI687"/>
      <c r="AK687"/>
      <c r="AL687"/>
      <c r="AM687"/>
      <c r="AO687"/>
      <c r="AP687"/>
      <c r="AQ687"/>
      <c r="AS687"/>
      <c r="AT687"/>
      <c r="AU687"/>
      <c r="AW687"/>
      <c r="AX687"/>
      <c r="AY687"/>
      <c r="BA687"/>
      <c r="BB687"/>
      <c r="BC687"/>
      <c r="BE687"/>
      <c r="BF687"/>
      <c r="BG687"/>
      <c r="BI687"/>
      <c r="BJ687"/>
      <c r="BK687"/>
      <c r="BM687"/>
      <c r="BN687"/>
      <c r="BO687"/>
    </row>
    <row r="688" spans="1:67">
      <c r="A688"/>
      <c r="B688"/>
      <c r="C688"/>
      <c r="E688"/>
      <c r="F688"/>
      <c r="G688"/>
      <c r="I688"/>
      <c r="J688"/>
      <c r="K688"/>
      <c r="M688"/>
      <c r="N688"/>
      <c r="O688"/>
      <c r="Q688"/>
      <c r="R688"/>
      <c r="S688"/>
      <c r="U688"/>
      <c r="V688"/>
      <c r="W688"/>
      <c r="Y688"/>
      <c r="Z688"/>
      <c r="AA688"/>
      <c r="AC688"/>
      <c r="AD688"/>
      <c r="AE688"/>
      <c r="AG688"/>
      <c r="AH688"/>
      <c r="AI688"/>
      <c r="AK688"/>
      <c r="AL688"/>
      <c r="AM688"/>
      <c r="AO688"/>
      <c r="AP688"/>
      <c r="AQ688"/>
      <c r="AS688"/>
      <c r="AT688"/>
      <c r="AU688"/>
      <c r="AW688"/>
      <c r="AX688"/>
      <c r="AY688"/>
      <c r="BA688"/>
      <c r="BB688"/>
      <c r="BC688"/>
      <c r="BE688"/>
      <c r="BF688"/>
      <c r="BG688"/>
      <c r="BI688"/>
      <c r="BJ688"/>
      <c r="BK688"/>
      <c r="BM688"/>
      <c r="BN688"/>
      <c r="BO688"/>
    </row>
    <row r="689" spans="1:67">
      <c r="A689"/>
      <c r="B689"/>
      <c r="C689"/>
      <c r="E689"/>
      <c r="F689"/>
      <c r="G689"/>
      <c r="I689"/>
      <c r="J689"/>
      <c r="K689"/>
      <c r="M689"/>
      <c r="N689"/>
      <c r="O689"/>
      <c r="Q689"/>
      <c r="R689"/>
      <c r="S689"/>
      <c r="U689"/>
      <c r="V689"/>
      <c r="W689"/>
      <c r="Y689"/>
      <c r="Z689"/>
      <c r="AA689"/>
      <c r="AC689"/>
      <c r="AD689"/>
      <c r="AE689"/>
      <c r="AG689"/>
      <c r="AH689"/>
      <c r="AI689"/>
      <c r="AK689"/>
      <c r="AL689"/>
      <c r="AM689"/>
      <c r="AO689"/>
      <c r="AP689"/>
      <c r="AQ689"/>
      <c r="AS689"/>
      <c r="AT689"/>
      <c r="AU689"/>
      <c r="AW689"/>
      <c r="AX689"/>
      <c r="AY689"/>
      <c r="BA689"/>
      <c r="BB689"/>
      <c r="BC689"/>
      <c r="BE689"/>
      <c r="BF689"/>
      <c r="BG689"/>
      <c r="BI689"/>
      <c r="BJ689"/>
      <c r="BK689"/>
      <c r="BM689"/>
      <c r="BN689"/>
      <c r="BO689"/>
    </row>
    <row r="690" spans="1:67">
      <c r="A690"/>
      <c r="B690"/>
      <c r="C690"/>
      <c r="E690"/>
      <c r="F690"/>
      <c r="G690"/>
      <c r="I690"/>
      <c r="J690"/>
      <c r="K690"/>
      <c r="M690"/>
      <c r="N690"/>
      <c r="O690"/>
      <c r="Q690"/>
      <c r="R690"/>
      <c r="S690"/>
      <c r="U690"/>
      <c r="V690"/>
      <c r="W690"/>
      <c r="Y690"/>
      <c r="Z690"/>
      <c r="AA690"/>
      <c r="AC690"/>
      <c r="AD690"/>
      <c r="AE690"/>
      <c r="AG690"/>
      <c r="AH690"/>
      <c r="AI690"/>
      <c r="AK690"/>
      <c r="AL690"/>
      <c r="AM690"/>
      <c r="AO690"/>
      <c r="AP690"/>
      <c r="AQ690"/>
      <c r="AS690"/>
      <c r="AT690"/>
      <c r="AU690"/>
      <c r="AW690"/>
      <c r="AX690"/>
      <c r="AY690"/>
      <c r="BA690"/>
      <c r="BB690"/>
      <c r="BC690"/>
      <c r="BE690"/>
      <c r="BF690"/>
      <c r="BG690"/>
      <c r="BI690"/>
      <c r="BJ690"/>
      <c r="BK690"/>
      <c r="BM690"/>
      <c r="BN690"/>
      <c r="BO690"/>
    </row>
    <row r="691" spans="1:67">
      <c r="A691"/>
      <c r="B691"/>
      <c r="C691"/>
      <c r="E691"/>
      <c r="F691"/>
      <c r="G691"/>
      <c r="I691"/>
      <c r="J691"/>
      <c r="K691"/>
      <c r="M691"/>
      <c r="N691"/>
      <c r="O691"/>
      <c r="Q691"/>
      <c r="R691"/>
      <c r="S691"/>
      <c r="U691"/>
      <c r="V691"/>
      <c r="W691"/>
      <c r="Y691"/>
      <c r="Z691"/>
      <c r="AA691"/>
      <c r="AC691"/>
      <c r="AD691"/>
      <c r="AE691"/>
      <c r="AG691"/>
      <c r="AH691"/>
      <c r="AI691"/>
      <c r="AK691"/>
      <c r="AL691"/>
      <c r="AM691"/>
      <c r="AO691"/>
      <c r="AP691"/>
      <c r="AQ691"/>
      <c r="AS691"/>
      <c r="AT691"/>
      <c r="AU691"/>
      <c r="AW691"/>
      <c r="AX691"/>
      <c r="AY691"/>
      <c r="BA691"/>
      <c r="BB691"/>
      <c r="BC691"/>
      <c r="BE691"/>
      <c r="BF691"/>
      <c r="BG691"/>
      <c r="BI691"/>
      <c r="BJ691"/>
      <c r="BK691"/>
      <c r="BM691"/>
      <c r="BN691"/>
      <c r="BO691"/>
    </row>
    <row r="692" spans="1:67">
      <c r="A692"/>
      <c r="B692"/>
      <c r="C692"/>
      <c r="E692"/>
      <c r="F692"/>
      <c r="G692"/>
      <c r="I692"/>
      <c r="J692"/>
      <c r="K692"/>
      <c r="M692"/>
      <c r="N692"/>
      <c r="O692"/>
      <c r="Q692"/>
      <c r="R692"/>
      <c r="S692"/>
      <c r="U692"/>
      <c r="V692"/>
      <c r="W692"/>
      <c r="Y692"/>
      <c r="Z692"/>
      <c r="AA692"/>
      <c r="AC692"/>
      <c r="AD692"/>
      <c r="AE692"/>
      <c r="AG692"/>
      <c r="AH692"/>
      <c r="AI692"/>
      <c r="AK692"/>
      <c r="AL692"/>
      <c r="AM692"/>
      <c r="AO692"/>
      <c r="AP692"/>
      <c r="AQ692"/>
      <c r="AS692"/>
      <c r="AT692"/>
      <c r="AU692"/>
      <c r="AW692"/>
      <c r="AX692"/>
      <c r="AY692"/>
      <c r="BA692"/>
      <c r="BB692"/>
      <c r="BC692"/>
      <c r="BE692"/>
      <c r="BF692"/>
      <c r="BG692"/>
      <c r="BI692"/>
      <c r="BJ692"/>
      <c r="BK692"/>
      <c r="BM692"/>
      <c r="BN692"/>
      <c r="BO692"/>
    </row>
    <row r="693" spans="1:67">
      <c r="A693"/>
      <c r="B693"/>
      <c r="C693"/>
      <c r="E693"/>
      <c r="F693"/>
      <c r="G693"/>
      <c r="I693"/>
      <c r="J693"/>
      <c r="K693"/>
      <c r="M693"/>
      <c r="N693"/>
      <c r="O693"/>
      <c r="Q693"/>
      <c r="R693"/>
      <c r="S693"/>
      <c r="U693"/>
      <c r="V693"/>
      <c r="W693"/>
      <c r="Y693"/>
      <c r="Z693"/>
      <c r="AA693"/>
      <c r="AC693"/>
      <c r="AD693"/>
      <c r="AE693"/>
      <c r="AG693"/>
      <c r="AH693"/>
      <c r="AI693"/>
      <c r="AK693"/>
      <c r="AL693"/>
      <c r="AM693"/>
      <c r="AO693"/>
      <c r="AP693"/>
      <c r="AQ693"/>
      <c r="AS693"/>
      <c r="AT693"/>
      <c r="AU693"/>
      <c r="AW693"/>
      <c r="AX693"/>
      <c r="AY693"/>
      <c r="BA693"/>
      <c r="BB693"/>
      <c r="BC693"/>
      <c r="BE693"/>
      <c r="BF693"/>
      <c r="BG693"/>
      <c r="BI693"/>
      <c r="BJ693"/>
      <c r="BK693"/>
      <c r="BM693"/>
      <c r="BN693"/>
      <c r="BO693"/>
    </row>
    <row r="694" spans="1:67">
      <c r="A694"/>
      <c r="B694"/>
      <c r="C694"/>
      <c r="E694"/>
      <c r="F694"/>
      <c r="G694"/>
      <c r="I694"/>
      <c r="J694"/>
      <c r="K694"/>
      <c r="M694"/>
      <c r="N694"/>
      <c r="O694"/>
      <c r="Q694"/>
      <c r="R694"/>
      <c r="S694"/>
      <c r="U694"/>
      <c r="V694"/>
      <c r="W694"/>
      <c r="Y694"/>
      <c r="Z694"/>
      <c r="AA694"/>
      <c r="AC694"/>
      <c r="AD694"/>
      <c r="AE694"/>
      <c r="AG694"/>
      <c r="AH694"/>
      <c r="AI694"/>
      <c r="AK694"/>
      <c r="AL694"/>
      <c r="AM694"/>
      <c r="AO694"/>
      <c r="AP694"/>
      <c r="AQ694"/>
      <c r="AS694"/>
      <c r="AT694"/>
      <c r="AU694"/>
      <c r="AW694"/>
      <c r="AX694"/>
      <c r="AY694"/>
      <c r="BA694"/>
      <c r="BB694"/>
      <c r="BC694"/>
      <c r="BE694"/>
      <c r="BF694"/>
      <c r="BG694"/>
      <c r="BI694"/>
      <c r="BJ694"/>
      <c r="BK694"/>
      <c r="BM694"/>
      <c r="BN694"/>
      <c r="BO694"/>
    </row>
    <row r="695" spans="1:67">
      <c r="A695"/>
      <c r="B695"/>
      <c r="C695"/>
      <c r="E695"/>
      <c r="F695"/>
      <c r="G695"/>
      <c r="I695"/>
      <c r="J695"/>
      <c r="K695"/>
      <c r="M695"/>
      <c r="N695"/>
      <c r="O695"/>
      <c r="Q695"/>
      <c r="R695"/>
      <c r="S695"/>
      <c r="U695"/>
      <c r="V695"/>
      <c r="W695"/>
      <c r="Y695"/>
      <c r="Z695"/>
      <c r="AA695"/>
      <c r="AC695"/>
      <c r="AD695"/>
      <c r="AE695"/>
      <c r="AG695"/>
      <c r="AH695"/>
      <c r="AI695"/>
      <c r="AK695"/>
      <c r="AL695"/>
      <c r="AM695"/>
      <c r="AO695"/>
      <c r="AP695"/>
      <c r="AQ695"/>
      <c r="AS695"/>
      <c r="AT695"/>
      <c r="AU695"/>
      <c r="AW695"/>
      <c r="AX695"/>
      <c r="AY695"/>
      <c r="BA695"/>
      <c r="BB695"/>
      <c r="BC695"/>
      <c r="BE695"/>
      <c r="BF695"/>
      <c r="BG695"/>
      <c r="BI695"/>
      <c r="BJ695"/>
      <c r="BK695"/>
      <c r="BM695"/>
      <c r="BN695"/>
      <c r="BO695"/>
    </row>
    <row r="696" spans="1:67">
      <c r="A696"/>
      <c r="B696"/>
      <c r="C696"/>
      <c r="E696"/>
      <c r="F696"/>
      <c r="G696"/>
      <c r="I696"/>
      <c r="J696"/>
      <c r="K696"/>
      <c r="M696"/>
      <c r="N696"/>
      <c r="O696"/>
      <c r="Q696"/>
      <c r="R696"/>
      <c r="S696"/>
      <c r="U696"/>
      <c r="V696"/>
      <c r="W696"/>
      <c r="Y696"/>
      <c r="Z696"/>
      <c r="AA696"/>
      <c r="AC696"/>
      <c r="AD696"/>
      <c r="AE696"/>
      <c r="AG696"/>
      <c r="AH696"/>
      <c r="AI696"/>
      <c r="AK696"/>
      <c r="AL696"/>
      <c r="AM696"/>
      <c r="AO696"/>
      <c r="AP696"/>
      <c r="AQ696"/>
      <c r="AS696"/>
      <c r="AT696"/>
      <c r="AU696"/>
      <c r="AW696"/>
      <c r="AX696"/>
      <c r="AY696"/>
      <c r="BA696"/>
      <c r="BB696"/>
      <c r="BC696"/>
      <c r="BE696"/>
      <c r="BF696"/>
      <c r="BG696"/>
      <c r="BI696"/>
      <c r="BJ696"/>
      <c r="BK696"/>
      <c r="BM696"/>
      <c r="BN696"/>
      <c r="BO696"/>
    </row>
    <row r="697" spans="1:67">
      <c r="A697"/>
      <c r="B697"/>
      <c r="C697"/>
      <c r="E697"/>
      <c r="F697"/>
      <c r="G697"/>
      <c r="I697"/>
      <c r="J697"/>
      <c r="K697"/>
      <c r="M697"/>
      <c r="N697"/>
      <c r="O697"/>
      <c r="Q697"/>
      <c r="R697"/>
      <c r="S697"/>
      <c r="U697"/>
      <c r="V697"/>
      <c r="W697"/>
      <c r="Y697"/>
      <c r="Z697"/>
      <c r="AA697"/>
      <c r="AC697"/>
      <c r="AD697"/>
      <c r="AE697"/>
      <c r="AG697"/>
      <c r="AH697"/>
      <c r="AI697"/>
      <c r="AK697"/>
      <c r="AL697"/>
      <c r="AM697"/>
      <c r="AO697"/>
      <c r="AP697"/>
      <c r="AQ697"/>
      <c r="AS697"/>
      <c r="AT697"/>
      <c r="AU697"/>
      <c r="AW697"/>
      <c r="AX697"/>
      <c r="AY697"/>
      <c r="BA697"/>
      <c r="BB697"/>
      <c r="BC697"/>
      <c r="BE697"/>
      <c r="BF697"/>
      <c r="BG697"/>
      <c r="BI697"/>
      <c r="BJ697"/>
      <c r="BK697"/>
      <c r="BM697"/>
      <c r="BN697"/>
      <c r="BO697"/>
    </row>
    <row r="698" spans="1:67">
      <c r="A698"/>
      <c r="B698"/>
      <c r="C698"/>
      <c r="E698"/>
      <c r="F698"/>
      <c r="G698"/>
      <c r="I698"/>
      <c r="J698"/>
      <c r="K698"/>
      <c r="M698"/>
      <c r="N698"/>
      <c r="O698"/>
      <c r="Q698"/>
      <c r="R698"/>
      <c r="S698"/>
      <c r="U698"/>
      <c r="V698"/>
      <c r="W698"/>
      <c r="Y698"/>
      <c r="Z698"/>
      <c r="AA698"/>
      <c r="AC698"/>
      <c r="AD698"/>
      <c r="AE698"/>
      <c r="AG698"/>
      <c r="AH698"/>
      <c r="AI698"/>
      <c r="AK698"/>
      <c r="AL698"/>
      <c r="AM698"/>
      <c r="AO698"/>
      <c r="AP698"/>
      <c r="AQ698"/>
      <c r="AS698"/>
      <c r="AT698"/>
      <c r="AU698"/>
      <c r="AW698"/>
      <c r="AX698"/>
      <c r="AY698"/>
      <c r="BA698"/>
      <c r="BB698"/>
      <c r="BC698"/>
      <c r="BE698"/>
      <c r="BF698"/>
      <c r="BG698"/>
      <c r="BI698"/>
      <c r="BJ698"/>
      <c r="BK698"/>
      <c r="BM698"/>
      <c r="BN698"/>
      <c r="BO698"/>
    </row>
    <row r="699" spans="1:67">
      <c r="A699"/>
      <c r="B699"/>
      <c r="C699"/>
      <c r="E699"/>
      <c r="F699"/>
      <c r="G699"/>
      <c r="I699"/>
      <c r="J699"/>
      <c r="K699"/>
      <c r="M699"/>
      <c r="N699"/>
      <c r="O699"/>
      <c r="Q699"/>
      <c r="R699"/>
      <c r="S699"/>
      <c r="U699"/>
      <c r="V699"/>
      <c r="W699"/>
      <c r="Y699"/>
      <c r="Z699"/>
      <c r="AA699"/>
      <c r="AC699"/>
      <c r="AD699"/>
      <c r="AE699"/>
      <c r="AG699"/>
      <c r="AH699"/>
      <c r="AI699"/>
      <c r="AK699"/>
      <c r="AL699"/>
      <c r="AM699"/>
      <c r="AO699"/>
      <c r="AP699"/>
      <c r="AQ699"/>
      <c r="AS699"/>
      <c r="AT699"/>
      <c r="AU699"/>
      <c r="AW699"/>
      <c r="AX699"/>
      <c r="AY699"/>
      <c r="BA699"/>
      <c r="BB699"/>
      <c r="BC699"/>
      <c r="BE699"/>
      <c r="BF699"/>
      <c r="BG699"/>
      <c r="BI699"/>
      <c r="BJ699"/>
      <c r="BK699"/>
      <c r="BM699"/>
      <c r="BN699"/>
      <c r="BO699"/>
    </row>
    <row r="700" spans="1:67">
      <c r="A700"/>
      <c r="B700"/>
      <c r="C700"/>
      <c r="E700"/>
      <c r="F700"/>
      <c r="G700"/>
      <c r="I700"/>
      <c r="J700"/>
      <c r="K700"/>
      <c r="M700"/>
      <c r="N700"/>
      <c r="O700"/>
      <c r="Q700"/>
      <c r="R700"/>
      <c r="S700"/>
      <c r="U700"/>
      <c r="V700"/>
      <c r="W700"/>
      <c r="Y700"/>
      <c r="Z700"/>
      <c r="AA700"/>
      <c r="AC700"/>
      <c r="AD700"/>
      <c r="AE700"/>
      <c r="AG700"/>
      <c r="AH700"/>
      <c r="AI700"/>
      <c r="AK700"/>
      <c r="AL700"/>
      <c r="AM700"/>
      <c r="AO700"/>
      <c r="AP700"/>
      <c r="AQ700"/>
      <c r="AS700"/>
      <c r="AT700"/>
      <c r="AU700"/>
      <c r="AW700"/>
      <c r="AX700"/>
      <c r="AY700"/>
      <c r="BA700"/>
      <c r="BB700"/>
      <c r="BC700"/>
      <c r="BE700"/>
      <c r="BF700"/>
      <c r="BG700"/>
      <c r="BI700"/>
      <c r="BJ700"/>
      <c r="BK700"/>
      <c r="BM700"/>
      <c r="BN700"/>
      <c r="BO700"/>
    </row>
    <row r="701" spans="1:67">
      <c r="A701"/>
      <c r="B701"/>
      <c r="C701"/>
      <c r="E701"/>
      <c r="F701"/>
      <c r="G701"/>
      <c r="I701"/>
      <c r="J701"/>
      <c r="K701"/>
      <c r="M701"/>
      <c r="N701"/>
      <c r="O701"/>
      <c r="Q701"/>
      <c r="R701"/>
      <c r="S701"/>
      <c r="U701"/>
      <c r="V701"/>
      <c r="W701"/>
      <c r="Y701"/>
      <c r="Z701"/>
      <c r="AA701"/>
      <c r="AC701"/>
      <c r="AD701"/>
      <c r="AE701"/>
      <c r="AG701"/>
      <c r="AH701"/>
      <c r="AI701"/>
      <c r="AK701"/>
      <c r="AL701"/>
      <c r="AM701"/>
      <c r="AO701"/>
      <c r="AP701"/>
      <c r="AQ701"/>
      <c r="AS701"/>
      <c r="AT701"/>
      <c r="AU701"/>
      <c r="AW701"/>
      <c r="AX701"/>
      <c r="AY701"/>
      <c r="BA701"/>
      <c r="BB701"/>
      <c r="BC701"/>
      <c r="BE701"/>
      <c r="BF701"/>
      <c r="BG701"/>
      <c r="BI701"/>
      <c r="BJ701"/>
      <c r="BK701"/>
      <c r="BM701"/>
      <c r="BN701"/>
      <c r="BO701"/>
    </row>
    <row r="702" spans="1:67">
      <c r="A702"/>
      <c r="B702"/>
      <c r="C702"/>
      <c r="E702"/>
      <c r="F702"/>
      <c r="G702"/>
      <c r="I702"/>
      <c r="J702"/>
      <c r="K702"/>
      <c r="M702"/>
      <c r="N702"/>
      <c r="O702"/>
      <c r="Q702"/>
      <c r="R702"/>
      <c r="S702"/>
      <c r="U702"/>
      <c r="V702"/>
      <c r="W702"/>
      <c r="Y702"/>
      <c r="Z702"/>
      <c r="AA702"/>
      <c r="AC702"/>
      <c r="AD702"/>
      <c r="AE702"/>
      <c r="AG702"/>
      <c r="AH702"/>
      <c r="AI702"/>
      <c r="AK702"/>
      <c r="AL702"/>
      <c r="AM702"/>
      <c r="AO702"/>
      <c r="AP702"/>
      <c r="AQ702"/>
      <c r="AS702"/>
      <c r="AT702"/>
      <c r="AU702"/>
      <c r="AW702"/>
      <c r="AX702"/>
      <c r="AY702"/>
      <c r="BA702"/>
      <c r="BB702"/>
      <c r="BC702"/>
      <c r="BE702"/>
      <c r="BF702"/>
      <c r="BG702"/>
      <c r="BI702"/>
      <c r="BJ702"/>
      <c r="BK702"/>
      <c r="BM702"/>
      <c r="BN702"/>
      <c r="BO702"/>
    </row>
    <row r="703" spans="1:67">
      <c r="A703"/>
      <c r="B703"/>
      <c r="C703"/>
      <c r="E703"/>
      <c r="F703"/>
      <c r="G703"/>
      <c r="I703"/>
      <c r="J703"/>
      <c r="K703"/>
      <c r="M703"/>
      <c r="N703"/>
      <c r="O703"/>
      <c r="Q703"/>
      <c r="R703"/>
      <c r="S703"/>
      <c r="U703"/>
      <c r="V703"/>
      <c r="W703"/>
      <c r="Y703"/>
      <c r="Z703"/>
      <c r="AA703"/>
      <c r="AC703"/>
      <c r="AD703"/>
      <c r="AE703"/>
      <c r="AG703"/>
      <c r="AH703"/>
      <c r="AI703"/>
      <c r="AK703"/>
      <c r="AL703"/>
      <c r="AM703"/>
      <c r="AO703"/>
      <c r="AP703"/>
      <c r="AQ703"/>
      <c r="AS703"/>
      <c r="AT703"/>
      <c r="AU703"/>
      <c r="AW703"/>
      <c r="AX703"/>
      <c r="AY703"/>
      <c r="BA703"/>
      <c r="BB703"/>
      <c r="BC703"/>
      <c r="BE703"/>
      <c r="BF703"/>
      <c r="BG703"/>
      <c r="BI703"/>
      <c r="BJ703"/>
      <c r="BK703"/>
      <c r="BM703"/>
      <c r="BN703"/>
      <c r="BO703"/>
    </row>
    <row r="704" spans="1:67">
      <c r="A704"/>
      <c r="B704"/>
      <c r="C704"/>
      <c r="E704"/>
      <c r="F704"/>
      <c r="G704"/>
      <c r="I704"/>
      <c r="J704"/>
      <c r="K704"/>
      <c r="M704"/>
      <c r="N704"/>
      <c r="O704"/>
      <c r="Q704"/>
      <c r="R704"/>
      <c r="S704"/>
      <c r="U704"/>
      <c r="V704"/>
      <c r="W704"/>
      <c r="Y704"/>
      <c r="Z704"/>
      <c r="AA704"/>
      <c r="AC704"/>
      <c r="AD704"/>
      <c r="AE704"/>
      <c r="AG704"/>
      <c r="AH704"/>
      <c r="AI704"/>
      <c r="AK704"/>
      <c r="AL704"/>
      <c r="AM704"/>
      <c r="AO704"/>
      <c r="AP704"/>
      <c r="AQ704"/>
      <c r="AS704"/>
      <c r="AT704"/>
      <c r="AU704"/>
      <c r="AW704"/>
      <c r="AX704"/>
      <c r="AY704"/>
      <c r="BA704"/>
      <c r="BB704"/>
      <c r="BC704"/>
      <c r="BE704"/>
      <c r="BF704"/>
      <c r="BG704"/>
      <c r="BI704"/>
      <c r="BJ704"/>
      <c r="BK704"/>
      <c r="BM704"/>
      <c r="BN704"/>
      <c r="BO704"/>
    </row>
    <row r="705" spans="1:67">
      <c r="A705"/>
      <c r="B705"/>
      <c r="C705"/>
      <c r="E705"/>
      <c r="F705"/>
      <c r="G705"/>
      <c r="I705"/>
      <c r="J705"/>
      <c r="K705"/>
      <c r="M705"/>
      <c r="N705"/>
      <c r="O705"/>
      <c r="Q705"/>
      <c r="R705"/>
      <c r="S705"/>
      <c r="U705"/>
      <c r="V705"/>
      <c r="W705"/>
      <c r="Y705"/>
      <c r="Z705"/>
      <c r="AA705"/>
      <c r="AC705"/>
      <c r="AD705"/>
      <c r="AE705"/>
      <c r="AG705"/>
      <c r="AH705"/>
      <c r="AI705"/>
      <c r="AK705"/>
      <c r="AL705"/>
      <c r="AM705"/>
      <c r="AO705"/>
      <c r="AP705"/>
      <c r="AQ705"/>
      <c r="AS705"/>
      <c r="AT705"/>
      <c r="AU705"/>
      <c r="AW705"/>
      <c r="AX705"/>
      <c r="AY705"/>
      <c r="BA705"/>
      <c r="BB705"/>
      <c r="BC705"/>
      <c r="BE705"/>
      <c r="BF705"/>
      <c r="BG705"/>
      <c r="BI705"/>
      <c r="BJ705"/>
      <c r="BK705"/>
      <c r="BM705"/>
      <c r="BN705"/>
      <c r="BO705"/>
    </row>
    <row r="706" spans="1:67">
      <c r="A706"/>
      <c r="B706"/>
      <c r="C706"/>
      <c r="E706"/>
      <c r="F706"/>
      <c r="G706"/>
      <c r="I706"/>
      <c r="J706"/>
      <c r="K706"/>
      <c r="M706"/>
      <c r="N706"/>
      <c r="O706"/>
      <c r="Q706"/>
      <c r="R706"/>
      <c r="S706"/>
      <c r="U706"/>
      <c r="V706"/>
      <c r="W706"/>
      <c r="Y706"/>
      <c r="Z706"/>
      <c r="AA706"/>
      <c r="AC706"/>
      <c r="AD706"/>
      <c r="AE706"/>
      <c r="AG706"/>
      <c r="AH706"/>
      <c r="AI706"/>
      <c r="AK706"/>
      <c r="AL706"/>
      <c r="AM706"/>
      <c r="AO706"/>
      <c r="AP706"/>
      <c r="AQ706"/>
      <c r="AS706"/>
      <c r="AT706"/>
      <c r="AU706"/>
      <c r="AW706"/>
      <c r="AX706"/>
      <c r="AY706"/>
      <c r="BA706"/>
      <c r="BB706"/>
      <c r="BC706"/>
      <c r="BE706"/>
      <c r="BF706"/>
      <c r="BG706"/>
      <c r="BI706"/>
      <c r="BJ706"/>
      <c r="BK706"/>
      <c r="BM706"/>
      <c r="BN706"/>
      <c r="BO706"/>
    </row>
    <row r="707" spans="1:67">
      <c r="A707"/>
      <c r="B707"/>
      <c r="C707"/>
      <c r="E707"/>
      <c r="F707"/>
      <c r="G707"/>
      <c r="I707"/>
      <c r="J707"/>
      <c r="K707"/>
      <c r="M707"/>
      <c r="N707"/>
      <c r="O707"/>
      <c r="Q707"/>
      <c r="R707"/>
      <c r="S707"/>
      <c r="U707"/>
      <c r="V707"/>
      <c r="W707"/>
      <c r="Y707"/>
      <c r="Z707"/>
      <c r="AA707"/>
      <c r="AC707"/>
      <c r="AD707"/>
      <c r="AE707"/>
      <c r="AG707"/>
      <c r="AH707"/>
      <c r="AI707"/>
      <c r="AK707"/>
      <c r="AL707"/>
      <c r="AM707"/>
      <c r="AO707"/>
      <c r="AP707"/>
      <c r="AQ707"/>
      <c r="AS707"/>
      <c r="AT707"/>
      <c r="AU707"/>
      <c r="AW707"/>
      <c r="AX707"/>
      <c r="AY707"/>
      <c r="BA707"/>
      <c r="BB707"/>
      <c r="BC707"/>
      <c r="BE707"/>
      <c r="BF707"/>
      <c r="BG707"/>
      <c r="BI707"/>
      <c r="BJ707"/>
      <c r="BK707"/>
      <c r="BM707"/>
      <c r="BN707"/>
      <c r="BO707"/>
    </row>
    <row r="708" spans="1:67">
      <c r="A708"/>
      <c r="B708"/>
      <c r="C708"/>
      <c r="E708"/>
      <c r="F708"/>
      <c r="G708"/>
      <c r="I708"/>
      <c r="J708"/>
      <c r="K708"/>
      <c r="M708"/>
      <c r="N708"/>
      <c r="O708"/>
      <c r="Q708"/>
      <c r="R708"/>
      <c r="S708"/>
      <c r="U708"/>
      <c r="V708"/>
      <c r="W708"/>
      <c r="Y708"/>
      <c r="Z708"/>
      <c r="AA708"/>
      <c r="AC708"/>
      <c r="AD708"/>
      <c r="AE708"/>
      <c r="AG708"/>
      <c r="AH708"/>
      <c r="AI708"/>
      <c r="AK708"/>
      <c r="AL708"/>
      <c r="AM708"/>
      <c r="AO708"/>
      <c r="AP708"/>
      <c r="AQ708"/>
      <c r="AS708"/>
      <c r="AT708"/>
      <c r="AU708"/>
      <c r="AW708"/>
      <c r="AX708"/>
      <c r="AY708"/>
      <c r="BA708"/>
      <c r="BB708"/>
      <c r="BC708"/>
      <c r="BE708"/>
      <c r="BF708"/>
      <c r="BG708"/>
      <c r="BI708"/>
      <c r="BJ708"/>
      <c r="BK708"/>
      <c r="BM708"/>
      <c r="BN708"/>
      <c r="BO708"/>
    </row>
    <row r="709" spans="1:67">
      <c r="A709"/>
      <c r="B709"/>
      <c r="C709"/>
      <c r="E709"/>
      <c r="F709"/>
      <c r="G709"/>
      <c r="I709"/>
      <c r="J709"/>
      <c r="K709"/>
      <c r="M709"/>
      <c r="N709"/>
      <c r="O709"/>
      <c r="Q709"/>
      <c r="R709"/>
      <c r="S709"/>
      <c r="U709"/>
      <c r="V709"/>
      <c r="W709"/>
      <c r="Y709"/>
      <c r="Z709"/>
      <c r="AA709"/>
      <c r="AC709"/>
      <c r="AD709"/>
      <c r="AE709"/>
      <c r="AG709"/>
      <c r="AH709"/>
      <c r="AI709"/>
      <c r="AK709"/>
      <c r="AL709"/>
      <c r="AM709"/>
      <c r="AO709"/>
      <c r="AP709"/>
      <c r="AQ709"/>
      <c r="AS709"/>
      <c r="AT709"/>
      <c r="AU709"/>
      <c r="AW709"/>
      <c r="AX709"/>
      <c r="AY709"/>
      <c r="BA709"/>
      <c r="BB709"/>
      <c r="BC709"/>
      <c r="BE709"/>
      <c r="BF709"/>
      <c r="BG709"/>
      <c r="BI709"/>
      <c r="BJ709"/>
      <c r="BK709"/>
      <c r="BM709"/>
      <c r="BN709"/>
      <c r="BO709"/>
    </row>
    <row r="710" spans="1:67">
      <c r="A710"/>
      <c r="B710"/>
      <c r="C710"/>
      <c r="E710"/>
      <c r="F710"/>
      <c r="G710"/>
      <c r="I710"/>
      <c r="J710"/>
      <c r="K710"/>
      <c r="M710"/>
      <c r="N710"/>
      <c r="O710"/>
      <c r="Q710"/>
      <c r="R710"/>
      <c r="S710"/>
      <c r="U710"/>
      <c r="V710"/>
      <c r="W710"/>
      <c r="Y710"/>
      <c r="Z710"/>
      <c r="AA710"/>
      <c r="AC710"/>
      <c r="AD710"/>
      <c r="AE710"/>
      <c r="AG710"/>
      <c r="AH710"/>
      <c r="AI710"/>
      <c r="AK710"/>
      <c r="AL710"/>
      <c r="AM710"/>
      <c r="AO710"/>
      <c r="AP710"/>
      <c r="AQ710"/>
      <c r="AS710"/>
      <c r="AT710"/>
      <c r="AU710"/>
      <c r="AW710"/>
      <c r="AX710"/>
      <c r="AY710"/>
      <c r="BA710"/>
      <c r="BB710"/>
      <c r="BC710"/>
      <c r="BE710"/>
      <c r="BF710"/>
      <c r="BG710"/>
      <c r="BI710"/>
      <c r="BJ710"/>
      <c r="BK710"/>
      <c r="BM710"/>
      <c r="BN710"/>
      <c r="BO710"/>
    </row>
    <row r="711" spans="1:67">
      <c r="A711"/>
      <c r="B711"/>
      <c r="C711"/>
      <c r="E711"/>
      <c r="F711"/>
      <c r="G711"/>
      <c r="I711"/>
      <c r="J711"/>
      <c r="K711"/>
      <c r="M711"/>
      <c r="N711"/>
      <c r="O711"/>
      <c r="Q711"/>
      <c r="R711"/>
      <c r="S711"/>
      <c r="U711"/>
      <c r="V711"/>
      <c r="W711"/>
      <c r="Y711"/>
      <c r="Z711"/>
      <c r="AA711"/>
      <c r="AC711"/>
      <c r="AD711"/>
      <c r="AE711"/>
      <c r="AG711"/>
      <c r="AH711"/>
      <c r="AI711"/>
      <c r="AK711"/>
      <c r="AL711"/>
      <c r="AM711"/>
      <c r="AO711"/>
      <c r="AP711"/>
      <c r="AQ711"/>
      <c r="AS711"/>
      <c r="AT711"/>
      <c r="AU711"/>
      <c r="AW711"/>
      <c r="AX711"/>
      <c r="AY711"/>
      <c r="BA711"/>
      <c r="BB711"/>
      <c r="BC711"/>
      <c r="BE711"/>
      <c r="BF711"/>
      <c r="BG711"/>
      <c r="BI711"/>
      <c r="BJ711"/>
      <c r="BK711"/>
      <c r="BM711"/>
      <c r="BN711"/>
      <c r="BO711"/>
    </row>
    <row r="712" spans="1:67">
      <c r="A712"/>
      <c r="B712"/>
      <c r="C712"/>
      <c r="E712"/>
      <c r="F712"/>
      <c r="G712"/>
      <c r="I712"/>
      <c r="J712"/>
      <c r="K712"/>
      <c r="M712"/>
      <c r="N712"/>
      <c r="O712"/>
      <c r="Q712"/>
      <c r="R712"/>
      <c r="S712"/>
      <c r="U712"/>
      <c r="V712"/>
      <c r="W712"/>
      <c r="Y712"/>
      <c r="Z712"/>
      <c r="AA712"/>
      <c r="AC712"/>
      <c r="AD712"/>
      <c r="AE712"/>
      <c r="AG712"/>
      <c r="AH712"/>
      <c r="AI712"/>
      <c r="AK712"/>
      <c r="AL712"/>
      <c r="AM712"/>
      <c r="AO712"/>
      <c r="AP712"/>
      <c r="AQ712"/>
      <c r="AS712"/>
      <c r="AT712"/>
      <c r="AU712"/>
      <c r="AW712"/>
      <c r="AX712"/>
      <c r="AY712"/>
      <c r="BA712"/>
      <c r="BB712"/>
      <c r="BC712"/>
      <c r="BE712"/>
      <c r="BF712"/>
      <c r="BG712"/>
      <c r="BI712"/>
      <c r="BJ712"/>
      <c r="BK712"/>
      <c r="BM712"/>
      <c r="BN712"/>
      <c r="BO712"/>
    </row>
    <row r="713" spans="1:67">
      <c r="A713"/>
      <c r="B713"/>
      <c r="C713"/>
      <c r="E713"/>
      <c r="F713"/>
      <c r="G713"/>
      <c r="I713"/>
      <c r="J713"/>
      <c r="K713"/>
      <c r="M713"/>
      <c r="N713"/>
      <c r="O713"/>
      <c r="Q713"/>
      <c r="R713"/>
      <c r="S713"/>
      <c r="U713"/>
      <c r="V713"/>
      <c r="W713"/>
      <c r="Y713"/>
      <c r="Z713"/>
      <c r="AA713"/>
      <c r="AC713"/>
      <c r="AD713"/>
      <c r="AE713"/>
      <c r="AG713"/>
      <c r="AH713"/>
      <c r="AI713"/>
      <c r="AK713"/>
      <c r="AL713"/>
      <c r="AM713"/>
      <c r="AO713"/>
      <c r="AP713"/>
      <c r="AQ713"/>
      <c r="AS713"/>
      <c r="AT713"/>
      <c r="AU713"/>
      <c r="AW713"/>
      <c r="AX713"/>
      <c r="AY713"/>
      <c r="BA713"/>
      <c r="BB713"/>
      <c r="BC713"/>
      <c r="BE713"/>
      <c r="BF713"/>
      <c r="BG713"/>
      <c r="BI713"/>
      <c r="BJ713"/>
      <c r="BK713"/>
      <c r="BM713"/>
      <c r="BN713"/>
      <c r="BO713"/>
    </row>
    <row r="714" spans="1:67">
      <c r="A714"/>
      <c r="B714"/>
      <c r="C714"/>
      <c r="E714"/>
      <c r="F714"/>
      <c r="G714"/>
      <c r="I714"/>
      <c r="J714"/>
      <c r="K714"/>
      <c r="M714"/>
      <c r="N714"/>
      <c r="O714"/>
      <c r="Q714"/>
      <c r="R714"/>
      <c r="S714"/>
      <c r="U714"/>
      <c r="V714"/>
      <c r="W714"/>
      <c r="Y714"/>
      <c r="Z714"/>
      <c r="AA714"/>
      <c r="AC714"/>
      <c r="AD714"/>
      <c r="AE714"/>
      <c r="AG714"/>
      <c r="AH714"/>
      <c r="AI714"/>
      <c r="AK714"/>
      <c r="AL714"/>
      <c r="AM714"/>
      <c r="AO714"/>
      <c r="AP714"/>
      <c r="AQ714"/>
      <c r="AS714"/>
      <c r="AT714"/>
      <c r="AU714"/>
      <c r="AW714"/>
      <c r="AX714"/>
      <c r="AY714"/>
      <c r="BA714"/>
      <c r="BB714"/>
      <c r="BC714"/>
      <c r="BE714"/>
      <c r="BF714"/>
      <c r="BG714"/>
      <c r="BI714"/>
      <c r="BJ714"/>
      <c r="BK714"/>
      <c r="BM714"/>
      <c r="BN714"/>
      <c r="BO714"/>
    </row>
    <row r="715" spans="1:67">
      <c r="A715"/>
      <c r="B715"/>
      <c r="C715"/>
      <c r="E715"/>
      <c r="F715"/>
      <c r="G715"/>
      <c r="I715"/>
      <c r="J715"/>
      <c r="K715"/>
      <c r="M715"/>
      <c r="N715"/>
      <c r="O715"/>
      <c r="Q715"/>
      <c r="R715"/>
      <c r="S715"/>
      <c r="U715"/>
      <c r="V715"/>
      <c r="W715"/>
      <c r="Y715"/>
      <c r="Z715"/>
      <c r="AA715"/>
      <c r="AC715"/>
      <c r="AD715"/>
      <c r="AE715"/>
      <c r="AG715"/>
      <c r="AH715"/>
      <c r="AI715"/>
      <c r="AK715"/>
      <c r="AL715"/>
      <c r="AM715"/>
      <c r="AO715"/>
      <c r="AP715"/>
      <c r="AQ715"/>
      <c r="AS715"/>
      <c r="AT715"/>
      <c r="AU715"/>
      <c r="AW715"/>
      <c r="AX715"/>
      <c r="AY715"/>
      <c r="BA715"/>
      <c r="BB715"/>
      <c r="BC715"/>
      <c r="BE715"/>
      <c r="BF715"/>
      <c r="BG715"/>
      <c r="BI715"/>
      <c r="BJ715"/>
      <c r="BK715"/>
      <c r="BM715"/>
      <c r="BN715"/>
      <c r="BO715"/>
    </row>
    <row r="716" spans="1:67">
      <c r="A716"/>
      <c r="B716"/>
      <c r="C716"/>
      <c r="E716"/>
      <c r="F716"/>
      <c r="G716"/>
      <c r="I716"/>
      <c r="J716"/>
      <c r="K716"/>
      <c r="M716"/>
      <c r="N716"/>
      <c r="O716"/>
      <c r="Q716"/>
      <c r="R716"/>
      <c r="S716"/>
      <c r="U716"/>
      <c r="V716"/>
      <c r="W716"/>
      <c r="Y716"/>
      <c r="Z716"/>
      <c r="AA716"/>
      <c r="AC716"/>
      <c r="AD716"/>
      <c r="AE716"/>
      <c r="AG716"/>
      <c r="AH716"/>
      <c r="AI716"/>
      <c r="AK716"/>
      <c r="AL716"/>
      <c r="AM716"/>
      <c r="AO716"/>
      <c r="AP716"/>
      <c r="AQ716"/>
      <c r="AS716"/>
      <c r="AT716"/>
      <c r="AU716"/>
      <c r="AW716"/>
      <c r="AX716"/>
      <c r="AY716"/>
      <c r="BA716"/>
      <c r="BB716"/>
      <c r="BC716"/>
      <c r="BE716"/>
      <c r="BF716"/>
      <c r="BG716"/>
      <c r="BI716"/>
      <c r="BJ716"/>
      <c r="BK716"/>
      <c r="BM716"/>
      <c r="BN716"/>
      <c r="BO716"/>
    </row>
    <row r="717" spans="1:67">
      <c r="A717"/>
      <c r="B717"/>
      <c r="C717"/>
      <c r="E717"/>
      <c r="F717"/>
      <c r="G717"/>
      <c r="I717"/>
      <c r="J717"/>
      <c r="K717"/>
      <c r="M717"/>
      <c r="N717"/>
      <c r="O717"/>
      <c r="Q717"/>
      <c r="R717"/>
      <c r="S717"/>
      <c r="U717"/>
      <c r="V717"/>
      <c r="W717"/>
      <c r="Y717"/>
      <c r="Z717"/>
      <c r="AA717"/>
      <c r="AC717"/>
      <c r="AD717"/>
      <c r="AE717"/>
      <c r="AG717"/>
      <c r="AH717"/>
      <c r="AI717"/>
      <c r="AK717"/>
      <c r="AL717"/>
      <c r="AM717"/>
      <c r="AO717"/>
      <c r="AP717"/>
      <c r="AQ717"/>
      <c r="AS717"/>
      <c r="AT717"/>
      <c r="AU717"/>
      <c r="AW717"/>
      <c r="AX717"/>
      <c r="AY717"/>
      <c r="BA717"/>
      <c r="BB717"/>
      <c r="BC717"/>
      <c r="BE717"/>
      <c r="BF717"/>
      <c r="BG717"/>
      <c r="BI717"/>
      <c r="BJ717"/>
      <c r="BK717"/>
      <c r="BM717"/>
      <c r="BN717"/>
      <c r="BO717"/>
    </row>
    <row r="718" spans="1:67">
      <c r="A718"/>
      <c r="B718"/>
      <c r="C718"/>
      <c r="E718"/>
      <c r="F718"/>
      <c r="G718"/>
      <c r="I718"/>
      <c r="J718"/>
      <c r="K718"/>
      <c r="M718"/>
      <c r="N718"/>
      <c r="O718"/>
      <c r="Q718"/>
      <c r="R718"/>
      <c r="S718"/>
      <c r="U718"/>
      <c r="V718"/>
      <c r="W718"/>
      <c r="Y718"/>
      <c r="Z718"/>
      <c r="AA718"/>
      <c r="AC718"/>
      <c r="AD718"/>
      <c r="AE718"/>
      <c r="AG718"/>
      <c r="AH718"/>
      <c r="AI718"/>
      <c r="AK718"/>
      <c r="AL718"/>
      <c r="AM718"/>
      <c r="AO718"/>
      <c r="AP718"/>
      <c r="AQ718"/>
      <c r="AS718"/>
      <c r="AT718"/>
      <c r="AU718"/>
      <c r="AW718"/>
      <c r="AX718"/>
      <c r="AY718"/>
      <c r="BA718"/>
      <c r="BB718"/>
      <c r="BC718"/>
      <c r="BE718"/>
      <c r="BF718"/>
      <c r="BG718"/>
      <c r="BI718"/>
      <c r="BJ718"/>
      <c r="BK718"/>
      <c r="BM718"/>
      <c r="BN718"/>
      <c r="BO718"/>
    </row>
    <row r="719" spans="1:67">
      <c r="A719"/>
      <c r="B719"/>
      <c r="C719"/>
      <c r="E719"/>
      <c r="F719"/>
      <c r="G719"/>
      <c r="I719"/>
      <c r="J719"/>
      <c r="K719"/>
      <c r="M719"/>
      <c r="N719"/>
      <c r="O719"/>
      <c r="Q719"/>
      <c r="R719"/>
      <c r="S719"/>
      <c r="U719"/>
      <c r="V719"/>
      <c r="W719"/>
      <c r="Y719"/>
      <c r="Z719"/>
      <c r="AA719"/>
      <c r="AC719"/>
      <c r="AD719"/>
      <c r="AE719"/>
      <c r="AG719"/>
      <c r="AH719"/>
      <c r="AI719"/>
      <c r="AK719"/>
      <c r="AL719"/>
      <c r="AM719"/>
      <c r="AO719"/>
      <c r="AP719"/>
      <c r="AQ719"/>
      <c r="AS719"/>
      <c r="AT719"/>
      <c r="AU719"/>
      <c r="AW719"/>
      <c r="AX719"/>
      <c r="AY719"/>
      <c r="BA719"/>
      <c r="BB719"/>
      <c r="BC719"/>
      <c r="BE719"/>
      <c r="BF719"/>
      <c r="BG719"/>
      <c r="BI719"/>
      <c r="BJ719"/>
      <c r="BK719"/>
      <c r="BM719"/>
      <c r="BN719"/>
      <c r="BO719"/>
    </row>
    <row r="720" spans="1:67">
      <c r="A720"/>
      <c r="B720"/>
      <c r="C720"/>
      <c r="E720"/>
      <c r="F720"/>
      <c r="G720"/>
      <c r="I720"/>
      <c r="J720"/>
      <c r="K720"/>
      <c r="M720"/>
      <c r="N720"/>
      <c r="O720"/>
      <c r="Q720"/>
      <c r="R720"/>
      <c r="S720"/>
      <c r="U720"/>
      <c r="V720"/>
      <c r="W720"/>
      <c r="Y720"/>
      <c r="Z720"/>
      <c r="AA720"/>
      <c r="AC720"/>
      <c r="AD720"/>
      <c r="AE720"/>
      <c r="AG720"/>
      <c r="AH720"/>
      <c r="AI720"/>
      <c r="AK720"/>
      <c r="AL720"/>
      <c r="AM720"/>
      <c r="AO720"/>
      <c r="AP720"/>
      <c r="AQ720"/>
      <c r="AS720"/>
      <c r="AT720"/>
      <c r="AU720"/>
      <c r="AW720"/>
      <c r="AX720"/>
      <c r="AY720"/>
      <c r="BA720"/>
      <c r="BB720"/>
      <c r="BC720"/>
      <c r="BE720"/>
      <c r="BF720"/>
      <c r="BG720"/>
      <c r="BI720"/>
      <c r="BJ720"/>
      <c r="BK720"/>
      <c r="BM720"/>
      <c r="BN720"/>
      <c r="BO720"/>
    </row>
    <row r="721" spans="1:67">
      <c r="A721"/>
      <c r="B721"/>
      <c r="C721"/>
      <c r="E721"/>
      <c r="F721"/>
      <c r="G721"/>
      <c r="I721"/>
      <c r="J721"/>
      <c r="K721"/>
      <c r="M721"/>
      <c r="N721"/>
      <c r="O721"/>
      <c r="Q721"/>
      <c r="R721"/>
      <c r="S721"/>
      <c r="U721"/>
      <c r="V721"/>
      <c r="W721"/>
      <c r="Y721"/>
      <c r="Z721"/>
      <c r="AA721"/>
      <c r="AC721"/>
      <c r="AD721"/>
      <c r="AE721"/>
      <c r="AG721"/>
      <c r="AH721"/>
      <c r="AI721"/>
      <c r="AK721"/>
      <c r="AL721"/>
      <c r="AM721"/>
      <c r="AO721"/>
      <c r="AP721"/>
      <c r="AQ721"/>
      <c r="AS721"/>
      <c r="AT721"/>
      <c r="AU721"/>
      <c r="AW721"/>
      <c r="AX721"/>
      <c r="AY721"/>
      <c r="BA721"/>
      <c r="BB721"/>
      <c r="BC721"/>
      <c r="BE721"/>
      <c r="BF721"/>
      <c r="BG721"/>
      <c r="BI721"/>
      <c r="BJ721"/>
      <c r="BK721"/>
      <c r="BM721"/>
      <c r="BN721"/>
      <c r="BO721"/>
    </row>
    <row r="722" spans="1:67">
      <c r="A722"/>
      <c r="B722"/>
      <c r="C722"/>
      <c r="E722"/>
      <c r="F722"/>
      <c r="G722"/>
      <c r="I722"/>
      <c r="J722"/>
      <c r="K722"/>
      <c r="M722"/>
      <c r="N722"/>
      <c r="O722"/>
      <c r="Q722"/>
      <c r="R722"/>
      <c r="S722"/>
      <c r="U722"/>
      <c r="V722"/>
      <c r="W722"/>
      <c r="Y722"/>
      <c r="Z722"/>
      <c r="AA722"/>
      <c r="AC722"/>
      <c r="AD722"/>
      <c r="AE722"/>
      <c r="AG722"/>
      <c r="AH722"/>
      <c r="AI722"/>
      <c r="AK722"/>
      <c r="AL722"/>
      <c r="AM722"/>
      <c r="AO722"/>
      <c r="AP722"/>
      <c r="AQ722"/>
      <c r="AS722"/>
      <c r="AT722"/>
      <c r="AU722"/>
      <c r="AW722"/>
      <c r="AX722"/>
      <c r="AY722"/>
      <c r="BA722"/>
      <c r="BB722"/>
      <c r="BC722"/>
      <c r="BE722"/>
      <c r="BF722"/>
      <c r="BG722"/>
      <c r="BI722"/>
      <c r="BJ722"/>
      <c r="BK722"/>
      <c r="BM722"/>
      <c r="BN722"/>
      <c r="BO722"/>
    </row>
    <row r="723" spans="1:67">
      <c r="A723"/>
      <c r="B723"/>
      <c r="C723"/>
      <c r="E723"/>
      <c r="F723"/>
      <c r="G723"/>
      <c r="I723"/>
      <c r="J723"/>
      <c r="K723"/>
      <c r="M723"/>
      <c r="N723"/>
      <c r="O723"/>
      <c r="Q723"/>
      <c r="R723"/>
      <c r="S723"/>
      <c r="U723"/>
      <c r="V723"/>
      <c r="W723"/>
      <c r="Y723"/>
      <c r="Z723"/>
      <c r="AA723"/>
      <c r="AC723"/>
      <c r="AD723"/>
      <c r="AE723"/>
      <c r="AG723"/>
      <c r="AH723"/>
      <c r="AI723"/>
      <c r="AK723"/>
      <c r="AL723"/>
      <c r="AM723"/>
      <c r="AO723"/>
      <c r="AP723"/>
      <c r="AQ723"/>
      <c r="AS723"/>
      <c r="AT723"/>
      <c r="AU723"/>
      <c r="AW723"/>
      <c r="AX723"/>
      <c r="AY723"/>
      <c r="BA723"/>
      <c r="BB723"/>
      <c r="BC723"/>
      <c r="BE723"/>
      <c r="BF723"/>
      <c r="BG723"/>
      <c r="BI723"/>
      <c r="BJ723"/>
      <c r="BK723"/>
      <c r="BM723"/>
      <c r="BN723"/>
      <c r="BO723"/>
    </row>
    <row r="724" spans="1:67">
      <c r="A724"/>
      <c r="B724"/>
      <c r="C724"/>
      <c r="E724"/>
      <c r="F724"/>
      <c r="G724"/>
      <c r="I724"/>
      <c r="J724"/>
      <c r="K724"/>
      <c r="M724"/>
      <c r="N724"/>
      <c r="O724"/>
      <c r="Q724"/>
      <c r="R724"/>
      <c r="S724"/>
      <c r="U724"/>
      <c r="V724"/>
      <c r="W724"/>
      <c r="Y724"/>
      <c r="Z724"/>
      <c r="AA724"/>
      <c r="AC724"/>
      <c r="AD724"/>
      <c r="AE724"/>
      <c r="AG724"/>
      <c r="AH724"/>
      <c r="AI724"/>
      <c r="AK724"/>
      <c r="AL724"/>
      <c r="AM724"/>
      <c r="AO724"/>
      <c r="AP724"/>
      <c r="AQ724"/>
      <c r="AS724"/>
      <c r="AT724"/>
      <c r="AU724"/>
      <c r="AW724"/>
      <c r="AX724"/>
      <c r="AY724"/>
      <c r="BA724"/>
      <c r="BB724"/>
      <c r="BC724"/>
      <c r="BE724"/>
      <c r="BF724"/>
      <c r="BG724"/>
      <c r="BI724"/>
      <c r="BJ724"/>
      <c r="BK724"/>
      <c r="BM724"/>
      <c r="BN724"/>
      <c r="BO724"/>
    </row>
    <row r="725" spans="1:67">
      <c r="A725"/>
      <c r="B725"/>
      <c r="C725"/>
      <c r="E725"/>
      <c r="F725"/>
      <c r="G725"/>
      <c r="I725"/>
      <c r="J725"/>
      <c r="K725"/>
      <c r="M725"/>
      <c r="N725"/>
      <c r="O725"/>
      <c r="Q725"/>
      <c r="R725"/>
      <c r="S725"/>
      <c r="U725"/>
      <c r="V725"/>
      <c r="W725"/>
      <c r="Y725"/>
      <c r="Z725"/>
      <c r="AA725"/>
      <c r="AC725"/>
      <c r="AD725"/>
      <c r="AE725"/>
      <c r="AG725"/>
      <c r="AH725"/>
      <c r="AI725"/>
      <c r="AK725"/>
      <c r="AL725"/>
      <c r="AM725"/>
      <c r="AO725"/>
      <c r="AP725"/>
      <c r="AQ725"/>
      <c r="AS725"/>
      <c r="AT725"/>
      <c r="AU725"/>
      <c r="AW725"/>
      <c r="AX725"/>
      <c r="AY725"/>
      <c r="BA725"/>
      <c r="BB725"/>
      <c r="BC725"/>
      <c r="BE725"/>
      <c r="BF725"/>
      <c r="BG725"/>
      <c r="BI725"/>
      <c r="BJ725"/>
      <c r="BK725"/>
      <c r="BM725"/>
      <c r="BN725"/>
      <c r="BO725"/>
    </row>
    <row r="726" spans="1:67">
      <c r="A726"/>
      <c r="B726"/>
      <c r="C726"/>
      <c r="E726"/>
      <c r="F726"/>
      <c r="G726"/>
      <c r="I726"/>
      <c r="J726"/>
      <c r="K726"/>
      <c r="M726"/>
      <c r="N726"/>
      <c r="O726"/>
      <c r="Q726"/>
      <c r="R726"/>
      <c r="S726"/>
      <c r="U726"/>
      <c r="V726"/>
      <c r="W726"/>
      <c r="Y726"/>
      <c r="Z726"/>
      <c r="AA726"/>
      <c r="AC726"/>
      <c r="AD726"/>
      <c r="AE726"/>
      <c r="AG726"/>
      <c r="AH726"/>
      <c r="AI726"/>
      <c r="AK726"/>
      <c r="AL726"/>
      <c r="AM726"/>
      <c r="AO726"/>
      <c r="AP726"/>
      <c r="AQ726"/>
      <c r="AS726"/>
      <c r="AT726"/>
      <c r="AU726"/>
      <c r="AW726"/>
      <c r="AX726"/>
      <c r="AY726"/>
      <c r="BA726"/>
      <c r="BB726"/>
      <c r="BC726"/>
      <c r="BE726"/>
      <c r="BF726"/>
      <c r="BG726"/>
      <c r="BI726"/>
      <c r="BJ726"/>
      <c r="BK726"/>
      <c r="BM726"/>
      <c r="BN726"/>
      <c r="BO726"/>
    </row>
    <row r="727" spans="1:67">
      <c r="A727"/>
      <c r="B727"/>
      <c r="C727"/>
      <c r="E727"/>
      <c r="F727"/>
      <c r="G727"/>
      <c r="I727"/>
      <c r="J727"/>
      <c r="K727"/>
      <c r="M727"/>
      <c r="N727"/>
      <c r="O727"/>
      <c r="Q727"/>
      <c r="R727"/>
      <c r="S727"/>
      <c r="U727"/>
      <c r="V727"/>
      <c r="W727"/>
      <c r="Y727"/>
      <c r="Z727"/>
      <c r="AA727"/>
      <c r="AC727"/>
      <c r="AD727"/>
      <c r="AE727"/>
      <c r="AG727"/>
      <c r="AH727"/>
      <c r="AI727"/>
      <c r="AK727"/>
      <c r="AL727"/>
      <c r="AM727"/>
      <c r="AO727"/>
      <c r="AP727"/>
      <c r="AQ727"/>
      <c r="AS727"/>
      <c r="AT727"/>
      <c r="AU727"/>
      <c r="AW727"/>
      <c r="AX727"/>
      <c r="AY727"/>
      <c r="BA727"/>
      <c r="BB727"/>
      <c r="BC727"/>
      <c r="BE727"/>
      <c r="BF727"/>
      <c r="BG727"/>
      <c r="BI727"/>
      <c r="BJ727"/>
      <c r="BK727"/>
      <c r="BM727"/>
      <c r="BN727"/>
      <c r="BO727"/>
    </row>
    <row r="728" spans="1:67">
      <c r="A728"/>
      <c r="B728"/>
      <c r="C728"/>
      <c r="E728"/>
      <c r="F728"/>
      <c r="G728"/>
      <c r="I728"/>
      <c r="J728"/>
      <c r="K728"/>
      <c r="M728"/>
      <c r="N728"/>
      <c r="O728"/>
      <c r="Q728"/>
      <c r="R728"/>
      <c r="S728"/>
      <c r="U728"/>
      <c r="V728"/>
      <c r="W728"/>
      <c r="Y728"/>
      <c r="Z728"/>
      <c r="AA728"/>
      <c r="AC728"/>
      <c r="AD728"/>
      <c r="AE728"/>
      <c r="AG728"/>
      <c r="AH728"/>
      <c r="AI728"/>
      <c r="AK728"/>
      <c r="AL728"/>
      <c r="AM728"/>
      <c r="AO728"/>
      <c r="AP728"/>
      <c r="AQ728"/>
      <c r="AS728"/>
      <c r="AT728"/>
      <c r="AU728"/>
      <c r="AW728"/>
      <c r="AX728"/>
      <c r="AY728"/>
      <c r="BA728"/>
      <c r="BB728"/>
      <c r="BC728"/>
      <c r="BE728"/>
      <c r="BF728"/>
      <c r="BG728"/>
      <c r="BI728"/>
      <c r="BJ728"/>
      <c r="BK728"/>
      <c r="BM728"/>
      <c r="BN728"/>
      <c r="BO728"/>
    </row>
    <row r="729" spans="1:67">
      <c r="A729"/>
      <c r="B729"/>
      <c r="C729"/>
      <c r="E729"/>
      <c r="F729"/>
      <c r="G729"/>
      <c r="I729"/>
      <c r="J729"/>
      <c r="K729"/>
      <c r="M729"/>
      <c r="N729"/>
      <c r="O729"/>
      <c r="Q729"/>
      <c r="R729"/>
      <c r="S729"/>
      <c r="U729"/>
      <c r="V729"/>
      <c r="W729"/>
      <c r="Y729"/>
      <c r="Z729"/>
      <c r="AA729"/>
      <c r="AC729"/>
      <c r="AD729"/>
      <c r="AE729"/>
      <c r="AG729"/>
      <c r="AH729"/>
      <c r="AI729"/>
      <c r="AK729"/>
      <c r="AL729"/>
      <c r="AM729"/>
      <c r="AO729"/>
      <c r="AP729"/>
      <c r="AQ729"/>
      <c r="AS729"/>
      <c r="AT729"/>
      <c r="AU729"/>
      <c r="AW729"/>
      <c r="AX729"/>
      <c r="AY729"/>
      <c r="BA729"/>
      <c r="BB729"/>
      <c r="BC729"/>
      <c r="BE729"/>
      <c r="BF729"/>
      <c r="BG729"/>
      <c r="BI729"/>
      <c r="BJ729"/>
      <c r="BK729"/>
      <c r="BM729"/>
      <c r="BN729"/>
      <c r="BO729"/>
    </row>
    <row r="730" spans="1:67">
      <c r="A730"/>
      <c r="B730"/>
      <c r="C730"/>
      <c r="E730"/>
      <c r="F730"/>
      <c r="G730"/>
      <c r="I730"/>
      <c r="J730"/>
      <c r="K730"/>
      <c r="M730"/>
      <c r="N730"/>
      <c r="O730"/>
      <c r="Q730"/>
      <c r="R730"/>
      <c r="S730"/>
      <c r="U730"/>
      <c r="V730"/>
      <c r="W730"/>
      <c r="Y730"/>
      <c r="Z730"/>
      <c r="AA730"/>
      <c r="AC730"/>
      <c r="AD730"/>
      <c r="AE730"/>
      <c r="AG730"/>
      <c r="AH730"/>
      <c r="AI730"/>
      <c r="AK730"/>
      <c r="AL730"/>
      <c r="AM730"/>
      <c r="AO730"/>
      <c r="AP730"/>
      <c r="AQ730"/>
      <c r="AS730"/>
      <c r="AT730"/>
      <c r="AU730"/>
      <c r="AW730"/>
      <c r="AX730"/>
      <c r="AY730"/>
      <c r="BA730"/>
      <c r="BB730"/>
      <c r="BC730"/>
      <c r="BE730"/>
      <c r="BF730"/>
      <c r="BG730"/>
      <c r="BI730"/>
      <c r="BJ730"/>
      <c r="BK730"/>
      <c r="BM730"/>
      <c r="BN730"/>
      <c r="BO730"/>
    </row>
    <row r="731" spans="1:67">
      <c r="A731"/>
      <c r="B731"/>
      <c r="C731"/>
      <c r="E731"/>
      <c r="F731"/>
      <c r="G731"/>
      <c r="I731"/>
      <c r="J731"/>
      <c r="K731"/>
      <c r="M731"/>
      <c r="N731"/>
      <c r="O731"/>
      <c r="Q731"/>
      <c r="R731"/>
      <c r="S731"/>
      <c r="U731"/>
      <c r="V731"/>
      <c r="W731"/>
      <c r="Y731"/>
      <c r="Z731"/>
      <c r="AA731"/>
      <c r="AC731"/>
      <c r="AD731"/>
      <c r="AE731"/>
      <c r="AG731"/>
      <c r="AH731"/>
      <c r="AI731"/>
      <c r="AK731"/>
      <c r="AL731"/>
      <c r="AM731"/>
      <c r="AO731"/>
      <c r="AP731"/>
      <c r="AQ731"/>
      <c r="AS731"/>
      <c r="AT731"/>
      <c r="AU731"/>
      <c r="AW731"/>
      <c r="AX731"/>
      <c r="AY731"/>
      <c r="BA731"/>
      <c r="BB731"/>
      <c r="BC731"/>
      <c r="BE731"/>
      <c r="BF731"/>
      <c r="BG731"/>
      <c r="BI731"/>
      <c r="BJ731"/>
      <c r="BK731"/>
      <c r="BM731"/>
      <c r="BN731"/>
      <c r="BO731"/>
    </row>
    <row r="732" spans="1:67">
      <c r="A732"/>
      <c r="B732"/>
      <c r="C732"/>
      <c r="E732"/>
      <c r="F732"/>
      <c r="G732"/>
      <c r="I732"/>
      <c r="J732"/>
      <c r="K732"/>
      <c r="M732"/>
      <c r="N732"/>
      <c r="O732"/>
      <c r="Q732"/>
      <c r="R732"/>
      <c r="S732"/>
      <c r="U732"/>
      <c r="V732"/>
      <c r="W732"/>
      <c r="Y732"/>
      <c r="Z732"/>
      <c r="AA732"/>
      <c r="AC732"/>
      <c r="AD732"/>
      <c r="AE732"/>
      <c r="AG732"/>
      <c r="AH732"/>
      <c r="AI732"/>
      <c r="AK732"/>
      <c r="AL732"/>
      <c r="AM732"/>
      <c r="AO732"/>
      <c r="AP732"/>
      <c r="AQ732"/>
      <c r="AS732"/>
      <c r="AT732"/>
      <c r="AU732"/>
      <c r="AW732"/>
      <c r="AX732"/>
      <c r="AY732"/>
      <c r="BA732"/>
      <c r="BB732"/>
      <c r="BC732"/>
      <c r="BE732"/>
      <c r="BF732"/>
      <c r="BG732"/>
      <c r="BI732"/>
      <c r="BJ732"/>
      <c r="BK732"/>
      <c r="BM732"/>
      <c r="BN732"/>
      <c r="BO732"/>
    </row>
    <row r="733" spans="1:67">
      <c r="A733"/>
      <c r="B733"/>
      <c r="C733"/>
      <c r="E733"/>
      <c r="F733"/>
      <c r="G733"/>
      <c r="I733"/>
      <c r="J733"/>
      <c r="K733"/>
      <c r="M733"/>
      <c r="N733"/>
      <c r="O733"/>
      <c r="Q733"/>
      <c r="R733"/>
      <c r="S733"/>
      <c r="U733"/>
      <c r="V733"/>
      <c r="W733"/>
      <c r="Y733"/>
      <c r="Z733"/>
      <c r="AA733"/>
      <c r="AC733"/>
      <c r="AD733"/>
      <c r="AE733"/>
      <c r="AG733"/>
      <c r="AH733"/>
      <c r="AI733"/>
      <c r="AK733"/>
      <c r="AL733"/>
      <c r="AM733"/>
      <c r="AO733"/>
      <c r="AP733"/>
      <c r="AQ733"/>
      <c r="AS733"/>
      <c r="AT733"/>
      <c r="AU733"/>
      <c r="AW733"/>
      <c r="AX733"/>
      <c r="AY733"/>
      <c r="BA733"/>
      <c r="BB733"/>
      <c r="BC733"/>
      <c r="BE733"/>
      <c r="BF733"/>
      <c r="BG733"/>
      <c r="BI733"/>
      <c r="BJ733"/>
      <c r="BK733"/>
      <c r="BM733"/>
      <c r="BN733"/>
      <c r="BO733"/>
    </row>
    <row r="734" spans="1:67">
      <c r="A734"/>
      <c r="B734"/>
      <c r="C734"/>
      <c r="E734"/>
      <c r="F734"/>
      <c r="G734"/>
      <c r="I734"/>
      <c r="J734"/>
      <c r="K734"/>
      <c r="M734"/>
      <c r="N734"/>
      <c r="O734"/>
      <c r="Q734"/>
      <c r="R734"/>
      <c r="S734"/>
      <c r="U734"/>
      <c r="V734"/>
      <c r="W734"/>
      <c r="Y734"/>
      <c r="Z734"/>
      <c r="AA734"/>
      <c r="AC734"/>
      <c r="AD734"/>
      <c r="AE734"/>
      <c r="AG734"/>
      <c r="AH734"/>
      <c r="AI734"/>
      <c r="AK734"/>
      <c r="AL734"/>
      <c r="AM734"/>
      <c r="AO734"/>
      <c r="AP734"/>
      <c r="AQ734"/>
      <c r="AS734"/>
      <c r="AT734"/>
      <c r="AU734"/>
      <c r="AW734"/>
      <c r="AX734"/>
      <c r="AY734"/>
      <c r="BA734"/>
      <c r="BB734"/>
      <c r="BC734"/>
      <c r="BE734"/>
      <c r="BF734"/>
      <c r="BG734"/>
      <c r="BI734"/>
      <c r="BJ734"/>
      <c r="BK734"/>
      <c r="BM734"/>
      <c r="BN734"/>
      <c r="BO734"/>
    </row>
    <row r="735" spans="1:67">
      <c r="A735"/>
      <c r="B735"/>
      <c r="C735"/>
      <c r="E735"/>
      <c r="F735"/>
      <c r="G735"/>
      <c r="I735"/>
      <c r="J735"/>
      <c r="K735"/>
      <c r="M735"/>
      <c r="N735"/>
      <c r="O735"/>
      <c r="Q735"/>
      <c r="R735"/>
      <c r="S735"/>
      <c r="U735"/>
      <c r="V735"/>
      <c r="W735"/>
      <c r="Y735"/>
      <c r="Z735"/>
      <c r="AA735"/>
      <c r="AC735"/>
      <c r="AD735"/>
      <c r="AE735"/>
      <c r="AG735"/>
      <c r="AH735"/>
      <c r="AI735"/>
      <c r="AK735"/>
      <c r="AL735"/>
      <c r="AM735"/>
      <c r="AO735"/>
      <c r="AP735"/>
      <c r="AQ735"/>
      <c r="AS735"/>
      <c r="AT735"/>
      <c r="AU735"/>
      <c r="AW735"/>
      <c r="AX735"/>
      <c r="AY735"/>
      <c r="BA735"/>
      <c r="BB735"/>
      <c r="BC735"/>
      <c r="BE735"/>
      <c r="BF735"/>
      <c r="BG735"/>
      <c r="BI735"/>
      <c r="BJ735"/>
      <c r="BK735"/>
      <c r="BM735"/>
      <c r="BN735"/>
      <c r="BO735"/>
    </row>
    <row r="736" spans="1:67">
      <c r="A736"/>
      <c r="B736"/>
      <c r="C736"/>
      <c r="E736"/>
      <c r="F736"/>
      <c r="G736"/>
      <c r="I736"/>
      <c r="J736"/>
      <c r="K736"/>
      <c r="M736"/>
      <c r="N736"/>
      <c r="O736"/>
      <c r="Q736"/>
      <c r="R736"/>
      <c r="S736"/>
      <c r="U736"/>
      <c r="V736"/>
      <c r="W736"/>
      <c r="Y736"/>
      <c r="Z736"/>
      <c r="AA736"/>
      <c r="AC736"/>
      <c r="AD736"/>
      <c r="AE736"/>
      <c r="AG736"/>
      <c r="AH736"/>
      <c r="AI736"/>
      <c r="AK736"/>
      <c r="AL736"/>
      <c r="AM736"/>
      <c r="AO736"/>
      <c r="AP736"/>
      <c r="AQ736"/>
      <c r="AS736"/>
      <c r="AT736"/>
      <c r="AU736"/>
      <c r="AW736"/>
      <c r="AX736"/>
      <c r="AY736"/>
      <c r="BA736"/>
      <c r="BB736"/>
      <c r="BC736"/>
      <c r="BE736"/>
      <c r="BF736"/>
      <c r="BG736"/>
      <c r="BI736"/>
      <c r="BJ736"/>
      <c r="BK736"/>
      <c r="BM736"/>
      <c r="BN736"/>
      <c r="BO736"/>
    </row>
    <row r="737" spans="1:67">
      <c r="A737"/>
      <c r="B737"/>
      <c r="C737"/>
      <c r="E737"/>
      <c r="F737"/>
      <c r="G737"/>
      <c r="I737"/>
      <c r="J737"/>
      <c r="K737"/>
      <c r="M737"/>
      <c r="N737"/>
      <c r="O737"/>
      <c r="Q737"/>
      <c r="R737"/>
      <c r="S737"/>
      <c r="U737"/>
      <c r="V737"/>
      <c r="W737"/>
      <c r="Y737"/>
      <c r="Z737"/>
      <c r="AA737"/>
      <c r="AC737"/>
      <c r="AD737"/>
      <c r="AE737"/>
      <c r="AG737"/>
      <c r="AH737"/>
      <c r="AI737"/>
      <c r="AK737"/>
      <c r="AL737"/>
      <c r="AM737"/>
      <c r="AO737"/>
      <c r="AP737"/>
      <c r="AQ737"/>
      <c r="AS737"/>
      <c r="AT737"/>
      <c r="AU737"/>
      <c r="AW737"/>
      <c r="AX737"/>
      <c r="AY737"/>
      <c r="BA737"/>
      <c r="BB737"/>
      <c r="BC737"/>
      <c r="BE737"/>
      <c r="BF737"/>
      <c r="BG737"/>
      <c r="BI737"/>
      <c r="BJ737"/>
      <c r="BK737"/>
      <c r="BM737"/>
      <c r="BN737"/>
      <c r="BO737"/>
    </row>
    <row r="738" spans="1:67">
      <c r="A738"/>
      <c r="B738"/>
      <c r="C738"/>
      <c r="E738"/>
      <c r="F738"/>
      <c r="G738"/>
      <c r="I738"/>
      <c r="J738"/>
      <c r="K738"/>
      <c r="M738"/>
      <c r="N738"/>
      <c r="O738"/>
      <c r="Q738"/>
      <c r="R738"/>
      <c r="S738"/>
      <c r="U738"/>
      <c r="V738"/>
      <c r="W738"/>
      <c r="Y738"/>
      <c r="Z738"/>
      <c r="AA738"/>
      <c r="AC738"/>
      <c r="AD738"/>
      <c r="AE738"/>
      <c r="AG738"/>
      <c r="AH738"/>
      <c r="AI738"/>
      <c r="AK738"/>
      <c r="AL738"/>
      <c r="AM738"/>
      <c r="AO738"/>
      <c r="AP738"/>
      <c r="AQ738"/>
      <c r="AS738"/>
      <c r="AT738"/>
      <c r="AU738"/>
      <c r="AW738"/>
      <c r="AX738"/>
      <c r="AY738"/>
      <c r="BA738"/>
      <c r="BB738"/>
      <c r="BC738"/>
      <c r="BE738"/>
      <c r="BF738"/>
      <c r="BG738"/>
      <c r="BI738"/>
      <c r="BJ738"/>
      <c r="BK738"/>
      <c r="BM738"/>
      <c r="BN738"/>
      <c r="BO738"/>
    </row>
    <row r="739" spans="1:67">
      <c r="A739"/>
      <c r="B739"/>
      <c r="C739"/>
      <c r="E739"/>
      <c r="F739"/>
      <c r="G739"/>
      <c r="I739"/>
      <c r="J739"/>
      <c r="K739"/>
      <c r="M739"/>
      <c r="N739"/>
      <c r="O739"/>
      <c r="Q739"/>
      <c r="R739"/>
      <c r="S739"/>
      <c r="U739"/>
      <c r="V739"/>
      <c r="W739"/>
      <c r="Y739"/>
      <c r="Z739"/>
      <c r="AA739"/>
      <c r="AC739"/>
      <c r="AD739"/>
      <c r="AE739"/>
      <c r="AG739"/>
      <c r="AH739"/>
      <c r="AI739"/>
      <c r="AK739"/>
      <c r="AL739"/>
      <c r="AM739"/>
      <c r="AO739"/>
      <c r="AP739"/>
      <c r="AQ739"/>
      <c r="AS739"/>
      <c r="AT739"/>
      <c r="AU739"/>
      <c r="AW739"/>
      <c r="AX739"/>
      <c r="AY739"/>
      <c r="BA739"/>
      <c r="BB739"/>
      <c r="BC739"/>
      <c r="BE739"/>
      <c r="BF739"/>
      <c r="BG739"/>
      <c r="BI739"/>
      <c r="BJ739"/>
      <c r="BK739"/>
      <c r="BM739"/>
      <c r="BN739"/>
      <c r="BO739"/>
    </row>
    <row r="740" spans="1:67">
      <c r="A740"/>
      <c r="B740"/>
      <c r="C740"/>
      <c r="E740"/>
      <c r="F740"/>
      <c r="G740"/>
      <c r="I740"/>
      <c r="J740"/>
      <c r="K740"/>
      <c r="M740"/>
      <c r="N740"/>
      <c r="O740"/>
      <c r="Q740"/>
      <c r="R740"/>
      <c r="S740"/>
      <c r="U740"/>
      <c r="V740"/>
      <c r="W740"/>
      <c r="Y740"/>
      <c r="Z740"/>
      <c r="AA740"/>
      <c r="AC740"/>
      <c r="AD740"/>
      <c r="AE740"/>
      <c r="AG740"/>
      <c r="AH740"/>
      <c r="AI740"/>
      <c r="AK740"/>
      <c r="AL740"/>
      <c r="AM740"/>
      <c r="AO740"/>
      <c r="AP740"/>
      <c r="AQ740"/>
      <c r="AS740"/>
      <c r="AT740"/>
      <c r="AU740"/>
      <c r="AW740"/>
      <c r="AX740"/>
      <c r="AY740"/>
      <c r="BA740"/>
      <c r="BB740"/>
      <c r="BC740"/>
      <c r="BE740"/>
      <c r="BF740"/>
      <c r="BG740"/>
      <c r="BI740"/>
      <c r="BJ740"/>
      <c r="BK740"/>
      <c r="BM740"/>
      <c r="BN740"/>
      <c r="BO740"/>
    </row>
    <row r="741" spans="1:67">
      <c r="A741"/>
      <c r="B741"/>
      <c r="C741"/>
      <c r="E741"/>
      <c r="F741"/>
      <c r="G741"/>
      <c r="I741"/>
      <c r="J741"/>
      <c r="K741"/>
      <c r="M741"/>
      <c r="N741"/>
      <c r="O741"/>
      <c r="Q741"/>
      <c r="R741"/>
      <c r="S741"/>
      <c r="U741"/>
      <c r="V741"/>
      <c r="W741"/>
      <c r="Y741"/>
      <c r="Z741"/>
      <c r="AA741"/>
      <c r="AC741"/>
      <c r="AD741"/>
      <c r="AE741"/>
      <c r="AG741"/>
      <c r="AH741"/>
      <c r="AI741"/>
      <c r="AK741"/>
      <c r="AL741"/>
      <c r="AM741"/>
      <c r="AO741"/>
      <c r="AP741"/>
      <c r="AQ741"/>
      <c r="AS741"/>
      <c r="AT741"/>
      <c r="AU741"/>
      <c r="AW741"/>
      <c r="AX741"/>
      <c r="AY741"/>
      <c r="BA741"/>
      <c r="BB741"/>
      <c r="BC741"/>
      <c r="BE741"/>
      <c r="BF741"/>
      <c r="BG741"/>
      <c r="BI741"/>
      <c r="BJ741"/>
      <c r="BK741"/>
      <c r="BM741"/>
      <c r="BN741"/>
      <c r="BO741"/>
    </row>
    <row r="742" spans="1:67">
      <c r="A742"/>
      <c r="B742"/>
      <c r="C742"/>
      <c r="E742"/>
      <c r="F742"/>
      <c r="G742"/>
      <c r="I742"/>
      <c r="J742"/>
      <c r="K742"/>
      <c r="M742"/>
      <c r="N742"/>
      <c r="O742"/>
      <c r="Q742"/>
      <c r="R742"/>
      <c r="S742"/>
      <c r="U742"/>
      <c r="V742"/>
      <c r="W742"/>
      <c r="Y742"/>
      <c r="Z742"/>
      <c r="AA742"/>
      <c r="AC742"/>
      <c r="AD742"/>
      <c r="AE742"/>
      <c r="AG742"/>
      <c r="AH742"/>
      <c r="AI742"/>
      <c r="AK742"/>
      <c r="AL742"/>
      <c r="AM742"/>
      <c r="AO742"/>
      <c r="AP742"/>
      <c r="AQ742"/>
      <c r="AS742"/>
      <c r="AT742"/>
      <c r="AU742"/>
      <c r="AW742"/>
      <c r="AX742"/>
      <c r="AY742"/>
      <c r="BA742"/>
      <c r="BB742"/>
      <c r="BC742"/>
      <c r="BE742"/>
      <c r="BF742"/>
      <c r="BG742"/>
      <c r="BI742"/>
      <c r="BJ742"/>
      <c r="BK742"/>
      <c r="BM742"/>
      <c r="BN742"/>
      <c r="BO742"/>
    </row>
    <row r="743" spans="1:67">
      <c r="A743"/>
      <c r="B743"/>
      <c r="C743"/>
      <c r="E743"/>
      <c r="F743"/>
      <c r="G743"/>
      <c r="I743"/>
      <c r="J743"/>
      <c r="K743"/>
      <c r="M743"/>
      <c r="N743"/>
      <c r="O743"/>
      <c r="Q743"/>
      <c r="R743"/>
      <c r="S743"/>
      <c r="U743"/>
      <c r="V743"/>
      <c r="W743"/>
      <c r="Y743"/>
      <c r="Z743"/>
      <c r="AA743"/>
      <c r="AC743"/>
      <c r="AD743"/>
      <c r="AE743"/>
      <c r="AG743"/>
      <c r="AH743"/>
      <c r="AI743"/>
      <c r="AK743"/>
      <c r="AL743"/>
      <c r="AM743"/>
      <c r="AO743"/>
      <c r="AP743"/>
      <c r="AQ743"/>
      <c r="AS743"/>
      <c r="AT743"/>
      <c r="AU743"/>
      <c r="AW743"/>
      <c r="AX743"/>
      <c r="AY743"/>
      <c r="BA743"/>
      <c r="BB743"/>
      <c r="BC743"/>
      <c r="BE743"/>
      <c r="BF743"/>
      <c r="BG743"/>
      <c r="BI743"/>
      <c r="BJ743"/>
      <c r="BK743"/>
      <c r="BM743"/>
      <c r="BN743"/>
      <c r="BO743"/>
    </row>
    <row r="744" spans="1:67">
      <c r="A744"/>
      <c r="B744"/>
      <c r="C744"/>
      <c r="E744"/>
      <c r="F744"/>
      <c r="G744"/>
      <c r="I744"/>
      <c r="J744"/>
      <c r="K744"/>
      <c r="M744"/>
      <c r="N744"/>
      <c r="O744"/>
      <c r="Q744"/>
      <c r="R744"/>
      <c r="S744"/>
      <c r="U744"/>
      <c r="V744"/>
      <c r="W744"/>
      <c r="Y744"/>
      <c r="Z744"/>
      <c r="AA744"/>
      <c r="AC744"/>
      <c r="AD744"/>
      <c r="AE744"/>
      <c r="AG744"/>
      <c r="AH744"/>
      <c r="AI744"/>
      <c r="AK744"/>
      <c r="AL744"/>
      <c r="AM744"/>
      <c r="AO744"/>
      <c r="AP744"/>
      <c r="AQ744"/>
      <c r="AS744"/>
      <c r="AT744"/>
      <c r="AU744"/>
      <c r="AW744"/>
      <c r="AX744"/>
      <c r="AY744"/>
      <c r="BA744"/>
      <c r="BB744"/>
      <c r="BC744"/>
      <c r="BE744"/>
      <c r="BF744"/>
      <c r="BG744"/>
      <c r="BI744"/>
      <c r="BJ744"/>
      <c r="BK744"/>
      <c r="BM744"/>
      <c r="BN744"/>
      <c r="BO744"/>
    </row>
    <row r="745" spans="1:67">
      <c r="A745"/>
      <c r="B745"/>
      <c r="C745"/>
      <c r="E745"/>
      <c r="F745"/>
      <c r="G745"/>
      <c r="I745"/>
      <c r="J745"/>
      <c r="K745"/>
      <c r="M745"/>
      <c r="N745"/>
      <c r="O745"/>
      <c r="Q745"/>
      <c r="R745"/>
      <c r="S745"/>
      <c r="U745"/>
      <c r="V745"/>
      <c r="W745"/>
      <c r="Y745"/>
      <c r="Z745"/>
      <c r="AA745"/>
      <c r="AC745"/>
      <c r="AD745"/>
      <c r="AE745"/>
      <c r="AG745"/>
      <c r="AH745"/>
      <c r="AI745"/>
      <c r="AK745"/>
      <c r="AL745"/>
      <c r="AM745"/>
      <c r="AO745"/>
      <c r="AP745"/>
      <c r="AQ745"/>
      <c r="AS745"/>
      <c r="AT745"/>
      <c r="AU745"/>
      <c r="AW745"/>
      <c r="AX745"/>
      <c r="AY745"/>
      <c r="BA745"/>
      <c r="BB745"/>
      <c r="BC745"/>
      <c r="BE745"/>
      <c r="BF745"/>
      <c r="BG745"/>
      <c r="BI745"/>
      <c r="BJ745"/>
      <c r="BK745"/>
      <c r="BM745"/>
      <c r="BN745"/>
      <c r="BO745"/>
    </row>
    <row r="746" spans="1:67">
      <c r="A746"/>
      <c r="B746"/>
      <c r="C746"/>
      <c r="E746"/>
      <c r="F746"/>
      <c r="G746"/>
      <c r="I746"/>
      <c r="J746"/>
      <c r="K746"/>
      <c r="M746"/>
      <c r="N746"/>
      <c r="O746"/>
      <c r="Q746"/>
      <c r="R746"/>
      <c r="S746"/>
      <c r="U746"/>
      <c r="V746"/>
      <c r="W746"/>
      <c r="Y746"/>
      <c r="Z746"/>
      <c r="AA746"/>
      <c r="AC746"/>
      <c r="AD746"/>
      <c r="AE746"/>
      <c r="AG746"/>
      <c r="AH746"/>
      <c r="AI746"/>
      <c r="AK746"/>
      <c r="AL746"/>
      <c r="AM746"/>
      <c r="AO746"/>
      <c r="AP746"/>
      <c r="AQ746"/>
      <c r="AS746"/>
      <c r="AT746"/>
      <c r="AU746"/>
      <c r="AW746"/>
      <c r="AX746"/>
      <c r="AY746"/>
      <c r="BA746"/>
      <c r="BB746"/>
      <c r="BC746"/>
      <c r="BE746"/>
      <c r="BF746"/>
      <c r="BG746"/>
      <c r="BI746"/>
      <c r="BJ746"/>
      <c r="BK746"/>
      <c r="BM746"/>
      <c r="BN746"/>
      <c r="BO746"/>
    </row>
    <row r="747" spans="1:67">
      <c r="A747"/>
      <c r="B747"/>
      <c r="C747"/>
      <c r="E747"/>
      <c r="F747"/>
      <c r="G747"/>
      <c r="I747"/>
      <c r="J747"/>
      <c r="K747"/>
      <c r="M747"/>
      <c r="N747"/>
      <c r="O747"/>
      <c r="Q747"/>
      <c r="R747"/>
      <c r="S747"/>
      <c r="U747"/>
      <c r="V747"/>
      <c r="W747"/>
      <c r="Y747"/>
      <c r="Z747"/>
      <c r="AA747"/>
      <c r="AC747"/>
      <c r="AD747"/>
      <c r="AE747"/>
      <c r="AG747"/>
      <c r="AH747"/>
      <c r="AI747"/>
      <c r="AK747"/>
      <c r="AL747"/>
      <c r="AM747"/>
      <c r="AO747"/>
      <c r="AP747"/>
      <c r="AQ747"/>
      <c r="AS747"/>
      <c r="AT747"/>
      <c r="AU747"/>
      <c r="AW747"/>
      <c r="AX747"/>
      <c r="AY747"/>
      <c r="BA747"/>
      <c r="BB747"/>
      <c r="BC747"/>
      <c r="BE747"/>
      <c r="BF747"/>
      <c r="BG747"/>
      <c r="BI747"/>
      <c r="BJ747"/>
      <c r="BK747"/>
      <c r="BM747"/>
      <c r="BN747"/>
      <c r="BO747"/>
    </row>
    <row r="748" spans="1:67">
      <c r="A748"/>
      <c r="B748"/>
      <c r="C748"/>
      <c r="E748"/>
      <c r="F748"/>
      <c r="G748"/>
      <c r="I748"/>
      <c r="J748"/>
      <c r="K748"/>
      <c r="M748"/>
      <c r="N748"/>
      <c r="O748"/>
      <c r="Q748"/>
      <c r="R748"/>
      <c r="S748"/>
      <c r="U748"/>
      <c r="V748"/>
      <c r="W748"/>
      <c r="Y748"/>
      <c r="Z748"/>
      <c r="AA748"/>
      <c r="AC748"/>
      <c r="AD748"/>
      <c r="AE748"/>
      <c r="AG748"/>
      <c r="AH748"/>
      <c r="AI748"/>
      <c r="AK748"/>
      <c r="AL748"/>
      <c r="AM748"/>
      <c r="AO748"/>
      <c r="AP748"/>
      <c r="AQ748"/>
      <c r="AS748"/>
      <c r="AT748"/>
      <c r="AU748"/>
      <c r="AW748"/>
      <c r="AX748"/>
      <c r="AY748"/>
      <c r="BA748"/>
      <c r="BB748"/>
      <c r="BC748"/>
      <c r="BE748"/>
      <c r="BF748"/>
      <c r="BG748"/>
      <c r="BI748"/>
      <c r="BJ748"/>
      <c r="BK748"/>
      <c r="BM748"/>
      <c r="BN748"/>
      <c r="BO748"/>
    </row>
    <row r="749" spans="1:67">
      <c r="A749"/>
      <c r="B749"/>
      <c r="C749"/>
      <c r="E749"/>
      <c r="F749"/>
      <c r="G749"/>
      <c r="I749"/>
      <c r="J749"/>
      <c r="K749"/>
      <c r="M749"/>
      <c r="N749"/>
      <c r="O749"/>
      <c r="Q749"/>
      <c r="R749"/>
      <c r="S749"/>
      <c r="U749"/>
      <c r="V749"/>
      <c r="W749"/>
      <c r="Y749"/>
      <c r="Z749"/>
      <c r="AA749"/>
      <c r="AC749"/>
      <c r="AD749"/>
      <c r="AE749"/>
      <c r="AG749"/>
      <c r="AH749"/>
      <c r="AI749"/>
      <c r="AK749"/>
      <c r="AL749"/>
      <c r="AM749"/>
      <c r="AO749"/>
      <c r="AP749"/>
      <c r="AQ749"/>
      <c r="AS749"/>
      <c r="AT749"/>
      <c r="AU749"/>
      <c r="AW749"/>
      <c r="AX749"/>
      <c r="AY749"/>
      <c r="BA749"/>
      <c r="BB749"/>
      <c r="BC749"/>
      <c r="BE749"/>
      <c r="BF749"/>
      <c r="BG749"/>
      <c r="BI749"/>
      <c r="BJ749"/>
      <c r="BK749"/>
      <c r="BM749"/>
      <c r="BN749"/>
      <c r="BO749"/>
    </row>
    <row r="750" spans="1:67">
      <c r="A750"/>
      <c r="B750"/>
      <c r="C750"/>
      <c r="E750"/>
      <c r="F750"/>
      <c r="G750"/>
      <c r="I750"/>
      <c r="J750"/>
      <c r="K750"/>
      <c r="M750"/>
      <c r="N750"/>
      <c r="O750"/>
      <c r="Q750"/>
      <c r="R750"/>
      <c r="S750"/>
      <c r="U750"/>
      <c r="V750"/>
      <c r="W750"/>
      <c r="Y750"/>
      <c r="Z750"/>
      <c r="AA750"/>
      <c r="AC750"/>
      <c r="AD750"/>
      <c r="AE750"/>
      <c r="AG750"/>
      <c r="AH750"/>
      <c r="AI750"/>
      <c r="AK750"/>
      <c r="AL750"/>
      <c r="AM750"/>
      <c r="AO750"/>
      <c r="AP750"/>
      <c r="AQ750"/>
      <c r="AS750"/>
      <c r="AT750"/>
      <c r="AU750"/>
      <c r="AW750"/>
      <c r="AX750"/>
      <c r="AY750"/>
      <c r="BA750"/>
      <c r="BB750"/>
      <c r="BC750"/>
      <c r="BE750"/>
      <c r="BF750"/>
      <c r="BG750"/>
      <c r="BI750"/>
      <c r="BJ750"/>
      <c r="BK750"/>
      <c r="BM750"/>
      <c r="BN750"/>
      <c r="BO750"/>
    </row>
    <row r="751" spans="1:67">
      <c r="A751"/>
      <c r="B751"/>
      <c r="C751"/>
      <c r="E751"/>
      <c r="F751"/>
      <c r="G751"/>
      <c r="I751"/>
      <c r="J751"/>
      <c r="K751"/>
      <c r="M751"/>
      <c r="N751"/>
      <c r="O751"/>
      <c r="Q751"/>
      <c r="R751"/>
      <c r="S751"/>
      <c r="U751"/>
      <c r="V751"/>
      <c r="W751"/>
      <c r="Y751"/>
      <c r="Z751"/>
      <c r="AA751"/>
      <c r="AC751"/>
      <c r="AD751"/>
      <c r="AE751"/>
      <c r="AG751"/>
      <c r="AH751"/>
      <c r="AI751"/>
      <c r="AK751"/>
      <c r="AL751"/>
      <c r="AM751"/>
      <c r="AO751"/>
      <c r="AP751"/>
      <c r="AQ751"/>
      <c r="AS751"/>
      <c r="AT751"/>
      <c r="AU751"/>
      <c r="AW751"/>
      <c r="AX751"/>
      <c r="AY751"/>
      <c r="BA751"/>
      <c r="BB751"/>
      <c r="BC751"/>
      <c r="BE751"/>
      <c r="BF751"/>
      <c r="BG751"/>
      <c r="BI751"/>
      <c r="BJ751"/>
      <c r="BK751"/>
      <c r="BM751"/>
      <c r="BN751"/>
      <c r="BO751"/>
    </row>
    <row r="752" spans="1:67">
      <c r="A752"/>
      <c r="B752"/>
      <c r="C752"/>
      <c r="E752"/>
      <c r="F752"/>
      <c r="G752"/>
      <c r="I752"/>
      <c r="J752"/>
      <c r="K752"/>
      <c r="M752"/>
      <c r="N752"/>
      <c r="O752"/>
      <c r="Q752"/>
      <c r="R752"/>
      <c r="S752"/>
      <c r="U752"/>
      <c r="V752"/>
      <c r="W752"/>
      <c r="Y752"/>
      <c r="Z752"/>
      <c r="AA752"/>
      <c r="AC752"/>
      <c r="AD752"/>
      <c r="AE752"/>
      <c r="AG752"/>
      <c r="AH752"/>
      <c r="AI752"/>
      <c r="AK752"/>
      <c r="AL752"/>
      <c r="AM752"/>
      <c r="AO752"/>
      <c r="AP752"/>
      <c r="AQ752"/>
      <c r="AS752"/>
      <c r="AT752"/>
      <c r="AU752"/>
      <c r="AW752"/>
      <c r="AX752"/>
      <c r="AY752"/>
      <c r="BA752"/>
      <c r="BB752"/>
      <c r="BC752"/>
      <c r="BE752"/>
      <c r="BF752"/>
      <c r="BG752"/>
      <c r="BI752"/>
      <c r="BJ752"/>
      <c r="BK752"/>
      <c r="BM752"/>
      <c r="BN752"/>
      <c r="BO752"/>
    </row>
    <row r="753" spans="1:67">
      <c r="A753"/>
      <c r="B753"/>
      <c r="C753"/>
      <c r="E753"/>
      <c r="F753"/>
      <c r="G753"/>
      <c r="I753"/>
      <c r="J753"/>
      <c r="K753"/>
      <c r="M753"/>
      <c r="N753"/>
      <c r="O753"/>
      <c r="Q753"/>
      <c r="R753"/>
      <c r="S753"/>
      <c r="U753"/>
      <c r="V753"/>
      <c r="W753"/>
      <c r="Y753"/>
      <c r="Z753"/>
      <c r="AA753"/>
      <c r="AC753"/>
      <c r="AD753"/>
      <c r="AE753"/>
      <c r="AG753"/>
      <c r="AH753"/>
      <c r="AI753"/>
      <c r="AK753"/>
      <c r="AL753"/>
      <c r="AM753"/>
      <c r="AO753"/>
      <c r="AP753"/>
      <c r="AQ753"/>
      <c r="AS753"/>
      <c r="AT753"/>
      <c r="AU753"/>
      <c r="AW753"/>
      <c r="AX753"/>
      <c r="AY753"/>
      <c r="BA753"/>
      <c r="BB753"/>
      <c r="BC753"/>
      <c r="BE753"/>
      <c r="BF753"/>
      <c r="BG753"/>
      <c r="BI753"/>
      <c r="BJ753"/>
      <c r="BK753"/>
      <c r="BM753"/>
      <c r="BN753"/>
      <c r="BO753"/>
    </row>
    <row r="754" spans="1:67">
      <c r="A754"/>
      <c r="B754"/>
      <c r="C754"/>
      <c r="E754"/>
      <c r="F754"/>
      <c r="G754"/>
      <c r="I754"/>
      <c r="J754"/>
      <c r="K754"/>
      <c r="M754"/>
      <c r="N754"/>
      <c r="O754"/>
      <c r="Q754"/>
      <c r="R754"/>
      <c r="S754"/>
      <c r="U754"/>
      <c r="V754"/>
      <c r="W754"/>
      <c r="Y754"/>
      <c r="Z754"/>
      <c r="AA754"/>
      <c r="AC754"/>
      <c r="AD754"/>
      <c r="AE754"/>
      <c r="AG754"/>
      <c r="AH754"/>
      <c r="AI754"/>
      <c r="AK754"/>
      <c r="AL754"/>
      <c r="AM754"/>
      <c r="AO754"/>
      <c r="AP754"/>
      <c r="AQ754"/>
      <c r="AS754"/>
      <c r="AT754"/>
      <c r="AU754"/>
      <c r="AW754"/>
      <c r="AX754"/>
      <c r="AY754"/>
      <c r="BA754"/>
      <c r="BB754"/>
      <c r="BC754"/>
      <c r="BE754"/>
      <c r="BF754"/>
      <c r="BG754"/>
      <c r="BI754"/>
      <c r="BJ754"/>
      <c r="BK754"/>
      <c r="BM754"/>
      <c r="BN754"/>
      <c r="BO754"/>
    </row>
    <row r="755" spans="1:67">
      <c r="A755"/>
      <c r="B755"/>
      <c r="C755"/>
      <c r="E755"/>
      <c r="F755"/>
      <c r="G755"/>
      <c r="I755"/>
      <c r="J755"/>
      <c r="K755"/>
      <c r="M755"/>
      <c r="N755"/>
      <c r="O755"/>
      <c r="Q755"/>
      <c r="R755"/>
      <c r="S755"/>
      <c r="U755"/>
      <c r="V755"/>
      <c r="W755"/>
      <c r="Y755"/>
      <c r="Z755"/>
      <c r="AA755"/>
      <c r="AC755"/>
      <c r="AD755"/>
      <c r="AE755"/>
      <c r="AG755"/>
      <c r="AH755"/>
      <c r="AI755"/>
      <c r="AK755"/>
      <c r="AL755"/>
      <c r="AM755"/>
      <c r="AO755"/>
      <c r="AP755"/>
      <c r="AQ755"/>
      <c r="AS755"/>
      <c r="AT755"/>
      <c r="AU755"/>
      <c r="AW755"/>
      <c r="AX755"/>
      <c r="AY755"/>
      <c r="BA755"/>
      <c r="BB755"/>
      <c r="BC755"/>
      <c r="BE755"/>
      <c r="BF755"/>
      <c r="BG755"/>
      <c r="BI755"/>
      <c r="BJ755"/>
      <c r="BK755"/>
      <c r="BM755"/>
      <c r="BN755"/>
      <c r="BO755"/>
    </row>
    <row r="756" spans="1:67">
      <c r="A756"/>
      <c r="B756"/>
      <c r="C756"/>
      <c r="E756"/>
      <c r="F756"/>
      <c r="G756"/>
      <c r="I756"/>
      <c r="J756"/>
      <c r="K756"/>
      <c r="M756"/>
      <c r="N756"/>
      <c r="O756"/>
      <c r="Q756"/>
      <c r="R756"/>
      <c r="S756"/>
      <c r="U756"/>
      <c r="V756"/>
      <c r="W756"/>
      <c r="Y756"/>
      <c r="Z756"/>
      <c r="AA756"/>
      <c r="AC756"/>
      <c r="AD756"/>
      <c r="AE756"/>
      <c r="AG756"/>
      <c r="AH756"/>
      <c r="AI756"/>
      <c r="AK756"/>
      <c r="AL756"/>
      <c r="AM756"/>
      <c r="AO756"/>
      <c r="AP756"/>
      <c r="AQ756"/>
      <c r="AS756"/>
      <c r="AT756"/>
      <c r="AU756"/>
      <c r="AW756"/>
      <c r="AX756"/>
      <c r="AY756"/>
      <c r="BA756"/>
      <c r="BB756"/>
      <c r="BC756"/>
      <c r="BE756"/>
      <c r="BF756"/>
      <c r="BG756"/>
      <c r="BI756"/>
      <c r="BJ756"/>
      <c r="BK756"/>
      <c r="BM756"/>
      <c r="BN756"/>
      <c r="BO756"/>
    </row>
    <row r="757" spans="1:67">
      <c r="A757"/>
      <c r="B757"/>
      <c r="C757"/>
      <c r="E757"/>
      <c r="F757"/>
      <c r="G757"/>
      <c r="I757"/>
      <c r="J757"/>
      <c r="K757"/>
      <c r="M757"/>
      <c r="N757"/>
      <c r="O757"/>
      <c r="Q757"/>
      <c r="R757"/>
      <c r="S757"/>
      <c r="U757"/>
      <c r="V757"/>
      <c r="W757"/>
      <c r="Y757"/>
      <c r="Z757"/>
      <c r="AA757"/>
      <c r="AC757"/>
      <c r="AD757"/>
      <c r="AE757"/>
      <c r="AG757"/>
      <c r="AH757"/>
      <c r="AI757"/>
      <c r="AK757"/>
      <c r="AL757"/>
      <c r="AM757"/>
      <c r="AO757"/>
      <c r="AP757"/>
      <c r="AQ757"/>
      <c r="AS757"/>
      <c r="AT757"/>
      <c r="AU757"/>
      <c r="AW757"/>
      <c r="AX757"/>
      <c r="AY757"/>
      <c r="BA757"/>
      <c r="BB757"/>
      <c r="BC757"/>
      <c r="BE757"/>
      <c r="BF757"/>
      <c r="BG757"/>
      <c r="BI757"/>
      <c r="BJ757"/>
      <c r="BK757"/>
      <c r="BM757"/>
      <c r="BN757"/>
      <c r="BO757"/>
    </row>
    <row r="758" spans="1:67">
      <c r="A758"/>
      <c r="B758"/>
      <c r="C758"/>
      <c r="E758"/>
      <c r="F758"/>
      <c r="G758"/>
      <c r="I758"/>
      <c r="J758"/>
      <c r="K758"/>
      <c r="M758"/>
      <c r="N758"/>
      <c r="O758"/>
      <c r="Q758"/>
      <c r="R758"/>
      <c r="S758"/>
      <c r="U758"/>
      <c r="V758"/>
      <c r="W758"/>
      <c r="Y758"/>
      <c r="Z758"/>
      <c r="AA758"/>
      <c r="AC758"/>
      <c r="AD758"/>
      <c r="AE758"/>
      <c r="AG758"/>
      <c r="AH758"/>
      <c r="AI758"/>
      <c r="AK758"/>
      <c r="AL758"/>
      <c r="AM758"/>
      <c r="AO758"/>
      <c r="AP758"/>
      <c r="AQ758"/>
      <c r="AS758"/>
      <c r="AT758"/>
      <c r="AU758"/>
      <c r="AW758"/>
      <c r="AX758"/>
      <c r="AY758"/>
      <c r="BA758"/>
      <c r="BB758"/>
      <c r="BC758"/>
      <c r="BE758"/>
      <c r="BF758"/>
      <c r="BG758"/>
      <c r="BI758"/>
      <c r="BJ758"/>
      <c r="BK758"/>
      <c r="BM758"/>
      <c r="BN758"/>
      <c r="BO758"/>
    </row>
    <row r="759" spans="1:67">
      <c r="A759"/>
      <c r="B759"/>
      <c r="C759"/>
      <c r="E759"/>
      <c r="F759"/>
      <c r="G759"/>
      <c r="I759"/>
      <c r="J759"/>
      <c r="K759"/>
      <c r="M759"/>
      <c r="N759"/>
      <c r="O759"/>
      <c r="Q759"/>
      <c r="R759"/>
      <c r="S759"/>
      <c r="U759"/>
      <c r="V759"/>
      <c r="W759"/>
      <c r="Y759"/>
      <c r="Z759"/>
      <c r="AA759"/>
      <c r="AC759"/>
      <c r="AD759"/>
      <c r="AE759"/>
      <c r="AG759"/>
      <c r="AH759"/>
      <c r="AI759"/>
      <c r="AK759"/>
      <c r="AL759"/>
      <c r="AM759"/>
      <c r="AO759"/>
      <c r="AP759"/>
      <c r="AQ759"/>
      <c r="AS759"/>
      <c r="AT759"/>
      <c r="AU759"/>
      <c r="AW759"/>
      <c r="AX759"/>
      <c r="AY759"/>
      <c r="BA759"/>
      <c r="BB759"/>
      <c r="BC759"/>
      <c r="BE759"/>
      <c r="BF759"/>
      <c r="BG759"/>
      <c r="BI759"/>
      <c r="BJ759"/>
      <c r="BK759"/>
      <c r="BM759"/>
      <c r="BN759"/>
      <c r="BO759"/>
    </row>
    <row r="760" spans="1:67">
      <c r="A760"/>
      <c r="B760"/>
      <c r="C760"/>
      <c r="E760"/>
      <c r="F760"/>
      <c r="G760"/>
      <c r="I760"/>
      <c r="J760"/>
      <c r="K760"/>
      <c r="M760"/>
      <c r="N760"/>
      <c r="O760"/>
      <c r="Q760"/>
      <c r="R760"/>
      <c r="S760"/>
      <c r="U760"/>
      <c r="V760"/>
      <c r="W760"/>
      <c r="Y760"/>
      <c r="Z760"/>
      <c r="AA760"/>
      <c r="AC760"/>
      <c r="AD760"/>
      <c r="AE760"/>
      <c r="AG760"/>
      <c r="AH760"/>
      <c r="AI760"/>
      <c r="AK760"/>
      <c r="AL760"/>
      <c r="AM760"/>
      <c r="AO760"/>
      <c r="AP760"/>
      <c r="AQ760"/>
      <c r="AS760"/>
      <c r="AT760"/>
      <c r="AU760"/>
      <c r="AW760"/>
      <c r="AX760"/>
      <c r="AY760"/>
      <c r="BA760"/>
      <c r="BB760"/>
      <c r="BC760"/>
      <c r="BE760"/>
      <c r="BF760"/>
      <c r="BG760"/>
      <c r="BI760"/>
      <c r="BJ760"/>
      <c r="BK760"/>
      <c r="BM760"/>
      <c r="BN760"/>
      <c r="BO760"/>
    </row>
    <row r="761" spans="1:67">
      <c r="A761"/>
      <c r="B761"/>
      <c r="C761"/>
      <c r="E761"/>
      <c r="F761"/>
      <c r="G761"/>
      <c r="I761"/>
      <c r="J761"/>
      <c r="K761"/>
      <c r="M761"/>
      <c r="N761"/>
      <c r="O761"/>
      <c r="Q761"/>
      <c r="R761"/>
      <c r="S761"/>
      <c r="U761"/>
      <c r="V761"/>
      <c r="W761"/>
      <c r="Y761"/>
      <c r="Z761"/>
      <c r="AA761"/>
      <c r="AC761"/>
      <c r="AD761"/>
      <c r="AE761"/>
      <c r="AG761"/>
      <c r="AH761"/>
      <c r="AI761"/>
      <c r="AK761"/>
      <c r="AL761"/>
      <c r="AM761"/>
      <c r="AO761"/>
      <c r="AP761"/>
      <c r="AQ761"/>
      <c r="AS761"/>
      <c r="AT761"/>
      <c r="AU761"/>
      <c r="AW761"/>
      <c r="AX761"/>
      <c r="AY761"/>
      <c r="BA761"/>
      <c r="BB761"/>
      <c r="BC761"/>
      <c r="BE761"/>
      <c r="BF761"/>
      <c r="BG761"/>
      <c r="BI761"/>
      <c r="BJ761"/>
      <c r="BK761"/>
      <c r="BM761"/>
      <c r="BN761"/>
      <c r="BO761"/>
    </row>
    <row r="762" spans="1:67">
      <c r="A762"/>
      <c r="B762"/>
      <c r="C762"/>
      <c r="E762"/>
      <c r="F762"/>
      <c r="G762"/>
      <c r="I762"/>
      <c r="J762"/>
      <c r="K762"/>
      <c r="M762"/>
      <c r="N762"/>
      <c r="O762"/>
      <c r="Q762"/>
      <c r="R762"/>
      <c r="S762"/>
      <c r="U762"/>
      <c r="V762"/>
      <c r="W762"/>
      <c r="Y762"/>
      <c r="Z762"/>
      <c r="AA762"/>
      <c r="AC762"/>
      <c r="AD762"/>
      <c r="AE762"/>
      <c r="AG762"/>
      <c r="AH762"/>
      <c r="AI762"/>
      <c r="AK762"/>
      <c r="AL762"/>
      <c r="AM762"/>
      <c r="AO762"/>
      <c r="AP762"/>
      <c r="AQ762"/>
      <c r="AS762"/>
      <c r="AT762"/>
      <c r="AU762"/>
      <c r="AW762"/>
      <c r="AX762"/>
      <c r="AY762"/>
      <c r="BA762"/>
      <c r="BB762"/>
      <c r="BC762"/>
      <c r="BE762"/>
      <c r="BF762"/>
      <c r="BG762"/>
      <c r="BI762"/>
      <c r="BJ762"/>
      <c r="BK762"/>
      <c r="BM762"/>
      <c r="BN762"/>
      <c r="BO762"/>
    </row>
    <row r="763" spans="1:67">
      <c r="A763"/>
      <c r="B763"/>
      <c r="C763"/>
      <c r="E763"/>
      <c r="F763"/>
      <c r="G763"/>
      <c r="I763"/>
      <c r="J763"/>
      <c r="K763"/>
      <c r="M763"/>
      <c r="N763"/>
      <c r="O763"/>
      <c r="Q763"/>
      <c r="R763"/>
      <c r="S763"/>
      <c r="U763"/>
      <c r="V763"/>
      <c r="W763"/>
      <c r="Y763"/>
      <c r="Z763"/>
      <c r="AA763"/>
      <c r="AC763"/>
      <c r="AD763"/>
      <c r="AE763"/>
      <c r="AG763"/>
      <c r="AH763"/>
      <c r="AI763"/>
      <c r="AK763"/>
      <c r="AL763"/>
      <c r="AM763"/>
      <c r="AO763"/>
      <c r="AP763"/>
      <c r="AQ763"/>
      <c r="AS763"/>
      <c r="AT763"/>
      <c r="AU763"/>
      <c r="AW763"/>
      <c r="AX763"/>
      <c r="AY763"/>
      <c r="BA763"/>
      <c r="BB763"/>
      <c r="BC763"/>
      <c r="BE763"/>
      <c r="BF763"/>
      <c r="BG763"/>
      <c r="BI763"/>
      <c r="BJ763"/>
      <c r="BK763"/>
      <c r="BM763"/>
      <c r="BN763"/>
      <c r="BO763"/>
    </row>
    <row r="764" spans="1:67">
      <c r="A764"/>
      <c r="B764"/>
      <c r="C764"/>
      <c r="E764"/>
      <c r="F764"/>
      <c r="G764"/>
      <c r="I764"/>
      <c r="J764"/>
      <c r="K764"/>
      <c r="M764"/>
      <c r="N764"/>
      <c r="O764"/>
      <c r="Q764"/>
      <c r="R764"/>
      <c r="S764"/>
      <c r="U764"/>
      <c r="V764"/>
      <c r="W764"/>
      <c r="Y764"/>
      <c r="Z764"/>
      <c r="AA764"/>
      <c r="AC764"/>
      <c r="AD764"/>
      <c r="AE764"/>
      <c r="AG764"/>
      <c r="AH764"/>
      <c r="AI764"/>
      <c r="AK764"/>
      <c r="AL764"/>
      <c r="AM764"/>
      <c r="AO764"/>
      <c r="AP764"/>
      <c r="AQ764"/>
      <c r="AS764"/>
      <c r="AT764"/>
      <c r="AU764"/>
      <c r="AW764"/>
      <c r="AX764"/>
      <c r="AY764"/>
      <c r="BA764"/>
      <c r="BB764"/>
      <c r="BC764"/>
      <c r="BE764"/>
      <c r="BF764"/>
      <c r="BG764"/>
      <c r="BI764"/>
      <c r="BJ764"/>
      <c r="BK764"/>
      <c r="BM764"/>
      <c r="BN764"/>
      <c r="BO764"/>
    </row>
    <row r="765" spans="1:67">
      <c r="A765"/>
      <c r="B765"/>
      <c r="C765"/>
      <c r="E765"/>
      <c r="F765"/>
      <c r="G765"/>
      <c r="I765"/>
      <c r="J765"/>
      <c r="K765"/>
      <c r="M765"/>
      <c r="N765"/>
      <c r="O765"/>
      <c r="Q765"/>
      <c r="R765"/>
      <c r="S765"/>
      <c r="U765"/>
      <c r="V765"/>
      <c r="W765"/>
      <c r="Y765"/>
      <c r="Z765"/>
      <c r="AA765"/>
      <c r="AC765"/>
      <c r="AD765"/>
      <c r="AE765"/>
      <c r="AG765"/>
      <c r="AH765"/>
      <c r="AI765"/>
      <c r="AK765"/>
      <c r="AL765"/>
      <c r="AM765"/>
      <c r="AO765"/>
      <c r="AP765"/>
      <c r="AQ765"/>
      <c r="AS765"/>
      <c r="AT765"/>
      <c r="AU765"/>
      <c r="AW765"/>
      <c r="AX765"/>
      <c r="AY765"/>
      <c r="BA765"/>
      <c r="BB765"/>
      <c r="BC765"/>
      <c r="BE765"/>
      <c r="BF765"/>
      <c r="BG765"/>
      <c r="BI765"/>
      <c r="BJ765"/>
      <c r="BK765"/>
      <c r="BM765"/>
      <c r="BN765"/>
      <c r="BO765"/>
    </row>
    <row r="766" spans="1:67">
      <c r="A766"/>
      <c r="B766"/>
      <c r="C766"/>
      <c r="E766"/>
      <c r="F766"/>
      <c r="G766"/>
      <c r="I766"/>
      <c r="J766"/>
      <c r="K766"/>
      <c r="M766"/>
      <c r="N766"/>
      <c r="O766"/>
      <c r="Q766"/>
      <c r="R766"/>
      <c r="S766"/>
      <c r="U766"/>
      <c r="V766"/>
      <c r="W766"/>
      <c r="Y766"/>
      <c r="Z766"/>
      <c r="AA766"/>
      <c r="AC766"/>
      <c r="AD766"/>
      <c r="AE766"/>
      <c r="AG766"/>
      <c r="AH766"/>
      <c r="AI766"/>
      <c r="AK766"/>
      <c r="AL766"/>
      <c r="AM766"/>
      <c r="AO766"/>
      <c r="AP766"/>
      <c r="AQ766"/>
      <c r="AS766"/>
      <c r="AT766"/>
      <c r="AU766"/>
      <c r="AW766"/>
      <c r="AX766"/>
      <c r="AY766"/>
      <c r="BA766"/>
      <c r="BB766"/>
      <c r="BC766"/>
      <c r="BE766"/>
      <c r="BF766"/>
      <c r="BG766"/>
      <c r="BI766"/>
      <c r="BJ766"/>
      <c r="BK766"/>
      <c r="BM766"/>
      <c r="BN766"/>
      <c r="BO766"/>
    </row>
    <row r="767" spans="1:67">
      <c r="A767"/>
      <c r="B767"/>
      <c r="C767"/>
      <c r="E767"/>
      <c r="F767"/>
      <c r="G767"/>
      <c r="I767"/>
      <c r="J767"/>
      <c r="K767"/>
      <c r="M767"/>
      <c r="N767"/>
      <c r="O767"/>
      <c r="Q767"/>
      <c r="R767"/>
      <c r="S767"/>
      <c r="U767"/>
      <c r="V767"/>
      <c r="W767"/>
      <c r="Y767"/>
      <c r="Z767"/>
      <c r="AA767"/>
      <c r="AC767"/>
      <c r="AD767"/>
      <c r="AE767"/>
      <c r="AG767"/>
      <c r="AH767"/>
      <c r="AI767"/>
      <c r="AK767"/>
      <c r="AL767"/>
      <c r="AM767"/>
      <c r="AO767"/>
      <c r="AP767"/>
      <c r="AQ767"/>
      <c r="AS767"/>
      <c r="AT767"/>
      <c r="AU767"/>
      <c r="AW767"/>
      <c r="AX767"/>
      <c r="AY767"/>
      <c r="BA767"/>
      <c r="BB767"/>
      <c r="BC767"/>
      <c r="BE767"/>
      <c r="BF767"/>
      <c r="BG767"/>
      <c r="BI767"/>
      <c r="BJ767"/>
      <c r="BK767"/>
      <c r="BM767"/>
      <c r="BN767"/>
      <c r="BO767"/>
    </row>
    <row r="768" spans="1:67">
      <c r="A768"/>
      <c r="B768"/>
      <c r="C768"/>
      <c r="E768"/>
      <c r="F768"/>
      <c r="G768"/>
      <c r="I768"/>
      <c r="J768"/>
      <c r="K768"/>
      <c r="M768"/>
      <c r="N768"/>
      <c r="O768"/>
      <c r="Q768"/>
      <c r="R768"/>
      <c r="S768"/>
      <c r="U768"/>
      <c r="V768"/>
      <c r="W768"/>
      <c r="Y768"/>
      <c r="Z768"/>
      <c r="AA768"/>
      <c r="AC768"/>
      <c r="AD768"/>
      <c r="AE768"/>
      <c r="AG768"/>
      <c r="AH768"/>
      <c r="AI768"/>
      <c r="AK768"/>
      <c r="AL768"/>
      <c r="AM768"/>
      <c r="AO768"/>
      <c r="AP768"/>
      <c r="AQ768"/>
      <c r="AS768"/>
      <c r="AT768"/>
      <c r="AU768"/>
      <c r="AW768"/>
      <c r="AX768"/>
      <c r="AY768"/>
      <c r="BA768"/>
      <c r="BB768"/>
      <c r="BC768"/>
      <c r="BE768"/>
      <c r="BF768"/>
      <c r="BG768"/>
      <c r="BI768"/>
      <c r="BJ768"/>
      <c r="BK768"/>
      <c r="BM768"/>
      <c r="BN768"/>
      <c r="BO768"/>
    </row>
    <row r="769" spans="1:67">
      <c r="A769"/>
      <c r="B769"/>
      <c r="C769"/>
      <c r="E769"/>
      <c r="F769"/>
      <c r="G769"/>
      <c r="I769"/>
      <c r="J769"/>
      <c r="K769"/>
      <c r="M769"/>
      <c r="N769"/>
      <c r="O769"/>
      <c r="Q769"/>
      <c r="R769"/>
      <c r="S769"/>
      <c r="U769"/>
      <c r="V769"/>
      <c r="W769"/>
      <c r="Y769"/>
      <c r="Z769"/>
      <c r="AA769"/>
      <c r="AC769"/>
      <c r="AD769"/>
      <c r="AE769"/>
      <c r="AG769"/>
      <c r="AH769"/>
      <c r="AI769"/>
      <c r="AK769"/>
      <c r="AL769"/>
      <c r="AM769"/>
      <c r="AO769"/>
      <c r="AP769"/>
      <c r="AQ769"/>
      <c r="AS769"/>
      <c r="AT769"/>
      <c r="AU769"/>
      <c r="AW769"/>
      <c r="AX769"/>
      <c r="AY769"/>
      <c r="BA769"/>
      <c r="BB769"/>
      <c r="BC769"/>
      <c r="BE769"/>
      <c r="BF769"/>
      <c r="BG769"/>
      <c r="BI769"/>
      <c r="BJ769"/>
      <c r="BK769"/>
      <c r="BM769"/>
      <c r="BN769"/>
      <c r="BO769"/>
    </row>
    <row r="770" spans="1:67">
      <c r="A770"/>
      <c r="B770"/>
      <c r="C770"/>
      <c r="E770"/>
      <c r="F770"/>
      <c r="G770"/>
      <c r="I770"/>
      <c r="J770"/>
      <c r="K770"/>
      <c r="M770"/>
      <c r="N770"/>
      <c r="O770"/>
      <c r="Q770"/>
      <c r="R770"/>
      <c r="S770"/>
      <c r="U770"/>
      <c r="V770"/>
      <c r="W770"/>
      <c r="Y770"/>
      <c r="Z770"/>
      <c r="AA770"/>
      <c r="AC770"/>
      <c r="AD770"/>
      <c r="AE770"/>
      <c r="AG770"/>
      <c r="AH770"/>
      <c r="AI770"/>
      <c r="AK770"/>
      <c r="AL770"/>
      <c r="AM770"/>
      <c r="AO770"/>
      <c r="AP770"/>
      <c r="AQ770"/>
      <c r="AS770"/>
      <c r="AT770"/>
      <c r="AU770"/>
      <c r="AW770"/>
      <c r="AX770"/>
      <c r="AY770"/>
      <c r="BA770"/>
      <c r="BB770"/>
      <c r="BC770"/>
      <c r="BE770"/>
      <c r="BF770"/>
      <c r="BG770"/>
      <c r="BI770"/>
      <c r="BJ770"/>
      <c r="BK770"/>
      <c r="BM770"/>
      <c r="BN770"/>
      <c r="BO770"/>
    </row>
    <row r="771" spans="1:67">
      <c r="A771"/>
      <c r="B771"/>
      <c r="C771"/>
      <c r="E771"/>
      <c r="F771"/>
      <c r="G771"/>
      <c r="I771"/>
      <c r="J771"/>
      <c r="K771"/>
      <c r="M771"/>
      <c r="N771"/>
      <c r="O771"/>
      <c r="Q771"/>
      <c r="R771"/>
      <c r="S771"/>
      <c r="U771"/>
      <c r="V771"/>
      <c r="W771"/>
      <c r="Y771"/>
      <c r="Z771"/>
      <c r="AA771"/>
      <c r="AC771"/>
      <c r="AD771"/>
      <c r="AE771"/>
      <c r="AG771"/>
      <c r="AH771"/>
      <c r="AI771"/>
      <c r="AK771"/>
      <c r="AL771"/>
      <c r="AM771"/>
      <c r="AO771"/>
      <c r="AP771"/>
      <c r="AQ771"/>
      <c r="AS771"/>
      <c r="AT771"/>
      <c r="AU771"/>
      <c r="AW771"/>
      <c r="AX771"/>
      <c r="AY771"/>
      <c r="BA771"/>
      <c r="BB771"/>
      <c r="BC771"/>
      <c r="BE771"/>
      <c r="BF771"/>
      <c r="BG771"/>
      <c r="BI771"/>
      <c r="BJ771"/>
      <c r="BK771"/>
      <c r="BM771"/>
      <c r="BN771"/>
      <c r="BO771"/>
    </row>
    <row r="772" spans="1:67">
      <c r="A772"/>
      <c r="B772"/>
      <c r="C772"/>
      <c r="E772"/>
      <c r="F772"/>
      <c r="G772"/>
      <c r="I772"/>
      <c r="J772"/>
      <c r="K772"/>
      <c r="M772"/>
      <c r="N772"/>
      <c r="O772"/>
      <c r="Q772"/>
      <c r="R772"/>
      <c r="S772"/>
      <c r="U772"/>
      <c r="V772"/>
      <c r="W772"/>
      <c r="Y772"/>
      <c r="Z772"/>
      <c r="AA772"/>
      <c r="AC772"/>
      <c r="AD772"/>
      <c r="AE772"/>
      <c r="AG772"/>
      <c r="AH772"/>
      <c r="AI772"/>
      <c r="AK772"/>
      <c r="AL772"/>
      <c r="AM772"/>
      <c r="AO772"/>
      <c r="AP772"/>
      <c r="AQ772"/>
      <c r="AS772"/>
      <c r="AT772"/>
      <c r="AU772"/>
      <c r="AW772"/>
      <c r="AX772"/>
      <c r="AY772"/>
      <c r="BA772"/>
      <c r="BB772"/>
      <c r="BC772"/>
      <c r="BE772"/>
      <c r="BF772"/>
      <c r="BG772"/>
      <c r="BI772"/>
      <c r="BJ772"/>
      <c r="BK772"/>
      <c r="BM772"/>
      <c r="BN772"/>
      <c r="BO772"/>
    </row>
    <row r="773" spans="1:67">
      <c r="A773"/>
      <c r="B773"/>
      <c r="C773"/>
      <c r="E773"/>
      <c r="F773"/>
      <c r="G773"/>
      <c r="I773"/>
      <c r="J773"/>
      <c r="K773"/>
      <c r="M773"/>
      <c r="N773"/>
      <c r="O773"/>
      <c r="Q773"/>
      <c r="R773"/>
      <c r="S773"/>
      <c r="U773"/>
      <c r="V773"/>
      <c r="W773"/>
      <c r="Y773"/>
      <c r="Z773"/>
      <c r="AA773"/>
      <c r="AC773"/>
      <c r="AD773"/>
      <c r="AE773"/>
      <c r="AG773"/>
      <c r="AH773"/>
      <c r="AI773"/>
      <c r="AK773"/>
      <c r="AL773"/>
      <c r="AM773"/>
      <c r="AO773"/>
      <c r="AP773"/>
      <c r="AQ773"/>
      <c r="AS773"/>
      <c r="AT773"/>
      <c r="AU773"/>
      <c r="AW773"/>
      <c r="AX773"/>
      <c r="AY773"/>
      <c r="BA773"/>
      <c r="BB773"/>
      <c r="BC773"/>
      <c r="BE773"/>
      <c r="BF773"/>
      <c r="BG773"/>
      <c r="BI773"/>
      <c r="BJ773"/>
      <c r="BK773"/>
      <c r="BM773"/>
      <c r="BN773"/>
      <c r="BO773"/>
    </row>
    <row r="774" spans="1:67">
      <c r="A774"/>
      <c r="B774"/>
      <c r="C774"/>
      <c r="E774"/>
      <c r="F774"/>
      <c r="G774"/>
      <c r="I774"/>
      <c r="J774"/>
      <c r="K774"/>
      <c r="M774"/>
      <c r="N774"/>
      <c r="O774"/>
      <c r="Q774"/>
      <c r="R774"/>
      <c r="S774"/>
      <c r="U774"/>
      <c r="V774"/>
      <c r="W774"/>
      <c r="Y774"/>
      <c r="Z774"/>
      <c r="AA774"/>
      <c r="AC774"/>
      <c r="AD774"/>
      <c r="AE774"/>
      <c r="AG774"/>
      <c r="AH774"/>
      <c r="AI774"/>
      <c r="AK774"/>
      <c r="AL774"/>
      <c r="AM774"/>
      <c r="AO774"/>
      <c r="AP774"/>
      <c r="AQ774"/>
      <c r="AS774"/>
      <c r="AT774"/>
      <c r="AU774"/>
      <c r="AW774"/>
      <c r="AX774"/>
      <c r="AY774"/>
      <c r="BA774"/>
      <c r="BB774"/>
      <c r="BC774"/>
      <c r="BE774"/>
      <c r="BF774"/>
      <c r="BG774"/>
      <c r="BI774"/>
      <c r="BJ774"/>
      <c r="BK774"/>
      <c r="BM774"/>
      <c r="BN774"/>
      <c r="BO774"/>
    </row>
    <row r="775" spans="1:67">
      <c r="A775"/>
      <c r="B775"/>
      <c r="C775"/>
      <c r="E775"/>
      <c r="F775"/>
      <c r="G775"/>
      <c r="I775"/>
      <c r="J775"/>
      <c r="K775"/>
      <c r="M775"/>
      <c r="N775"/>
      <c r="O775"/>
      <c r="Q775"/>
      <c r="R775"/>
      <c r="S775"/>
      <c r="U775"/>
      <c r="V775"/>
      <c r="W775"/>
      <c r="Y775"/>
      <c r="Z775"/>
      <c r="AA775"/>
      <c r="AC775"/>
      <c r="AD775"/>
      <c r="AE775"/>
      <c r="AG775"/>
      <c r="AH775"/>
      <c r="AI775"/>
      <c r="AK775"/>
      <c r="AL775"/>
      <c r="AM775"/>
      <c r="AO775"/>
      <c r="AP775"/>
      <c r="AQ775"/>
      <c r="AS775"/>
      <c r="AT775"/>
      <c r="AU775"/>
      <c r="AW775"/>
      <c r="AX775"/>
      <c r="AY775"/>
      <c r="BA775"/>
      <c r="BB775"/>
      <c r="BC775"/>
      <c r="BE775"/>
      <c r="BF775"/>
      <c r="BG775"/>
      <c r="BI775"/>
      <c r="BJ775"/>
      <c r="BK775"/>
      <c r="BM775"/>
      <c r="BN775"/>
      <c r="BO775"/>
    </row>
    <row r="776" spans="1:67">
      <c r="A776"/>
      <c r="B776"/>
      <c r="C776"/>
      <c r="E776"/>
      <c r="F776"/>
      <c r="G776"/>
      <c r="I776"/>
      <c r="J776"/>
      <c r="K776"/>
      <c r="M776"/>
      <c r="N776"/>
      <c r="O776"/>
      <c r="Q776"/>
      <c r="R776"/>
      <c r="S776"/>
      <c r="U776"/>
      <c r="V776"/>
      <c r="W776"/>
      <c r="Y776"/>
      <c r="Z776"/>
      <c r="AA776"/>
      <c r="AC776"/>
      <c r="AD776"/>
      <c r="AE776"/>
      <c r="AG776"/>
      <c r="AH776"/>
      <c r="AI776"/>
      <c r="AK776"/>
      <c r="AL776"/>
      <c r="AM776"/>
      <c r="AO776"/>
      <c r="AP776"/>
      <c r="AQ776"/>
      <c r="AS776"/>
      <c r="AT776"/>
      <c r="AU776"/>
      <c r="AW776"/>
      <c r="AX776"/>
      <c r="AY776"/>
      <c r="BA776"/>
      <c r="BB776"/>
      <c r="BC776"/>
      <c r="BE776"/>
      <c r="BF776"/>
      <c r="BG776"/>
      <c r="BI776"/>
      <c r="BJ776"/>
      <c r="BK776"/>
      <c r="BM776"/>
      <c r="BN776"/>
      <c r="BO776"/>
    </row>
    <row r="777" spans="1:67">
      <c r="A777"/>
      <c r="B777"/>
      <c r="C777"/>
      <c r="E777"/>
      <c r="F777"/>
      <c r="G777"/>
      <c r="I777"/>
      <c r="J777"/>
      <c r="K777"/>
      <c r="M777"/>
      <c r="N777"/>
      <c r="O777"/>
      <c r="Q777"/>
      <c r="R777"/>
      <c r="S777"/>
      <c r="U777"/>
      <c r="V777"/>
      <c r="W777"/>
      <c r="Y777"/>
      <c r="Z777"/>
      <c r="AA777"/>
      <c r="AC777"/>
      <c r="AD777"/>
      <c r="AE777"/>
      <c r="AG777"/>
      <c r="AH777"/>
      <c r="AI777"/>
      <c r="AK777"/>
      <c r="AL777"/>
      <c r="AM777"/>
      <c r="AO777"/>
      <c r="AP777"/>
      <c r="AQ777"/>
      <c r="AS777"/>
      <c r="AT777"/>
      <c r="AU777"/>
      <c r="AW777"/>
      <c r="AX777"/>
      <c r="AY777"/>
      <c r="BA777"/>
      <c r="BB777"/>
      <c r="BC777"/>
      <c r="BE777"/>
      <c r="BF777"/>
      <c r="BG777"/>
      <c r="BI777"/>
      <c r="BJ777"/>
      <c r="BK777"/>
      <c r="BM777"/>
      <c r="BN777"/>
      <c r="BO777"/>
    </row>
    <row r="778" spans="1:67">
      <c r="A778"/>
      <c r="B778"/>
      <c r="C778"/>
      <c r="E778"/>
      <c r="F778"/>
      <c r="G778"/>
      <c r="I778"/>
      <c r="J778"/>
      <c r="K778"/>
      <c r="M778"/>
      <c r="N778"/>
      <c r="O778"/>
      <c r="Q778"/>
      <c r="R778"/>
      <c r="S778"/>
      <c r="U778"/>
      <c r="V778"/>
      <c r="W778"/>
      <c r="Y778"/>
      <c r="Z778"/>
      <c r="AA778"/>
      <c r="AC778"/>
      <c r="AD778"/>
      <c r="AE778"/>
      <c r="AG778"/>
      <c r="AH778"/>
      <c r="AI778"/>
      <c r="AK778"/>
      <c r="AL778"/>
      <c r="AM778"/>
      <c r="AO778"/>
      <c r="AP778"/>
      <c r="AQ778"/>
      <c r="AS778"/>
      <c r="AT778"/>
      <c r="AU778"/>
      <c r="AW778"/>
      <c r="AX778"/>
      <c r="AY778"/>
      <c r="BA778"/>
      <c r="BB778"/>
      <c r="BC778"/>
      <c r="BE778"/>
      <c r="BF778"/>
      <c r="BG778"/>
      <c r="BI778"/>
      <c r="BJ778"/>
      <c r="BK778"/>
      <c r="BM778"/>
      <c r="BN778"/>
      <c r="BO778"/>
    </row>
    <row r="779" spans="1:67">
      <c r="A779"/>
      <c r="B779"/>
      <c r="C779"/>
      <c r="E779"/>
      <c r="F779"/>
      <c r="G779"/>
      <c r="I779"/>
      <c r="J779"/>
      <c r="K779"/>
      <c r="M779"/>
      <c r="N779"/>
      <c r="O779"/>
      <c r="Q779"/>
      <c r="R779"/>
      <c r="S779"/>
      <c r="U779"/>
      <c r="V779"/>
      <c r="W779"/>
      <c r="Y779"/>
      <c r="Z779"/>
      <c r="AA779"/>
      <c r="AC779"/>
      <c r="AD779"/>
      <c r="AE779"/>
      <c r="AG779"/>
      <c r="AH779"/>
      <c r="AI779"/>
      <c r="AK779"/>
      <c r="AL779"/>
      <c r="AM779"/>
      <c r="AO779"/>
      <c r="AP779"/>
      <c r="AQ779"/>
      <c r="AS779"/>
      <c r="AT779"/>
      <c r="AU779"/>
      <c r="AW779"/>
      <c r="AX779"/>
      <c r="AY779"/>
      <c r="BA779"/>
      <c r="BB779"/>
      <c r="BC779"/>
      <c r="BE779"/>
      <c r="BF779"/>
      <c r="BG779"/>
      <c r="BI779"/>
      <c r="BJ779"/>
      <c r="BK779"/>
      <c r="BM779"/>
      <c r="BN779"/>
      <c r="BO779"/>
    </row>
    <row r="780" spans="1:67">
      <c r="A780"/>
      <c r="B780"/>
      <c r="C780"/>
      <c r="E780"/>
      <c r="F780"/>
      <c r="G780"/>
      <c r="I780"/>
      <c r="J780"/>
      <c r="K780"/>
      <c r="M780"/>
      <c r="N780"/>
      <c r="O780"/>
      <c r="Q780"/>
      <c r="R780"/>
      <c r="S780"/>
      <c r="U780"/>
      <c r="V780"/>
      <c r="W780"/>
      <c r="Y780"/>
      <c r="Z780"/>
      <c r="AA780"/>
      <c r="AC780"/>
      <c r="AD780"/>
      <c r="AE780"/>
      <c r="AG780"/>
      <c r="AH780"/>
      <c r="AI780"/>
      <c r="AK780"/>
      <c r="AL780"/>
      <c r="AM780"/>
      <c r="AO780"/>
      <c r="AP780"/>
      <c r="AQ780"/>
      <c r="AS780"/>
      <c r="AT780"/>
      <c r="AU780"/>
      <c r="AW780"/>
      <c r="AX780"/>
      <c r="AY780"/>
      <c r="BA780"/>
      <c r="BB780"/>
      <c r="BC780"/>
      <c r="BE780"/>
      <c r="BF780"/>
      <c r="BG780"/>
      <c r="BI780"/>
      <c r="BJ780"/>
      <c r="BK780"/>
      <c r="BM780"/>
      <c r="BN780"/>
      <c r="BO780"/>
    </row>
    <row r="781" spans="1:67">
      <c r="A781"/>
      <c r="B781"/>
      <c r="C781"/>
      <c r="E781"/>
      <c r="F781"/>
      <c r="G781"/>
      <c r="I781"/>
      <c r="J781"/>
      <c r="K781"/>
      <c r="M781"/>
      <c r="N781"/>
      <c r="O781"/>
      <c r="Q781"/>
      <c r="R781"/>
      <c r="S781"/>
      <c r="U781"/>
      <c r="V781"/>
      <c r="W781"/>
      <c r="Y781"/>
      <c r="Z781"/>
      <c r="AA781"/>
      <c r="AC781"/>
      <c r="AD781"/>
      <c r="AE781"/>
      <c r="AG781"/>
      <c r="AH781"/>
      <c r="AI781"/>
      <c r="AK781"/>
      <c r="AL781"/>
      <c r="AM781"/>
      <c r="AO781"/>
      <c r="AP781"/>
      <c r="AQ781"/>
      <c r="AS781"/>
      <c r="AT781"/>
      <c r="AU781"/>
      <c r="AW781"/>
      <c r="AX781"/>
      <c r="AY781"/>
      <c r="BA781"/>
      <c r="BB781"/>
      <c r="BC781"/>
      <c r="BE781"/>
      <c r="BF781"/>
      <c r="BG781"/>
      <c r="BI781"/>
      <c r="BJ781"/>
      <c r="BK781"/>
      <c r="BM781"/>
      <c r="BN781"/>
      <c r="BO781"/>
    </row>
    <row r="782" spans="1:67">
      <c r="A782"/>
      <c r="B782"/>
      <c r="C782"/>
      <c r="E782"/>
      <c r="F782"/>
      <c r="G782"/>
      <c r="I782"/>
      <c r="J782"/>
      <c r="K782"/>
      <c r="M782"/>
      <c r="N782"/>
      <c r="O782"/>
      <c r="Q782"/>
      <c r="R782"/>
      <c r="S782"/>
      <c r="U782"/>
      <c r="V782"/>
      <c r="W782"/>
      <c r="Y782"/>
      <c r="Z782"/>
      <c r="AA782"/>
      <c r="AC782"/>
      <c r="AD782"/>
      <c r="AE782"/>
      <c r="AG782"/>
      <c r="AH782"/>
      <c r="AI782"/>
      <c r="AK782"/>
      <c r="AL782"/>
      <c r="AM782"/>
      <c r="AO782"/>
      <c r="AP782"/>
      <c r="AQ782"/>
      <c r="AS782"/>
      <c r="AT782"/>
      <c r="AU782"/>
      <c r="AW782"/>
      <c r="AX782"/>
      <c r="AY782"/>
      <c r="BA782"/>
      <c r="BB782"/>
      <c r="BC782"/>
      <c r="BE782"/>
      <c r="BF782"/>
      <c r="BG782"/>
      <c r="BI782"/>
      <c r="BJ782"/>
      <c r="BK782"/>
      <c r="BM782"/>
      <c r="BN782"/>
      <c r="BO782"/>
    </row>
    <row r="783" spans="1:67">
      <c r="A783"/>
      <c r="B783"/>
      <c r="C783"/>
      <c r="E783"/>
      <c r="F783"/>
      <c r="G783"/>
      <c r="I783"/>
      <c r="J783"/>
      <c r="K783"/>
      <c r="M783"/>
      <c r="N783"/>
      <c r="O783"/>
      <c r="Q783"/>
      <c r="R783"/>
      <c r="S783"/>
      <c r="U783"/>
      <c r="V783"/>
      <c r="W783"/>
      <c r="Y783"/>
      <c r="Z783"/>
      <c r="AA783"/>
      <c r="AC783"/>
      <c r="AD783"/>
      <c r="AE783"/>
      <c r="AG783"/>
      <c r="AH783"/>
      <c r="AI783"/>
      <c r="AK783"/>
      <c r="AL783"/>
      <c r="AM783"/>
      <c r="AO783"/>
      <c r="AP783"/>
      <c r="AQ783"/>
      <c r="AS783"/>
      <c r="AT783"/>
      <c r="AU783"/>
      <c r="AW783"/>
      <c r="AX783"/>
      <c r="AY783"/>
      <c r="BA783"/>
      <c r="BB783"/>
      <c r="BC783"/>
      <c r="BE783"/>
      <c r="BF783"/>
      <c r="BG783"/>
      <c r="BI783"/>
      <c r="BJ783"/>
      <c r="BK783"/>
      <c r="BM783"/>
      <c r="BN783"/>
      <c r="BO783"/>
    </row>
    <row r="784" spans="1:67">
      <c r="A784"/>
      <c r="B784"/>
      <c r="C784"/>
      <c r="E784"/>
      <c r="F784"/>
      <c r="G784"/>
      <c r="I784"/>
      <c r="J784"/>
      <c r="K784"/>
      <c r="M784"/>
      <c r="N784"/>
      <c r="O784"/>
      <c r="Q784"/>
      <c r="R784"/>
      <c r="S784"/>
      <c r="U784"/>
      <c r="V784"/>
      <c r="W784"/>
      <c r="Y784"/>
      <c r="Z784"/>
      <c r="AA784"/>
      <c r="AC784"/>
      <c r="AD784"/>
      <c r="AE784"/>
      <c r="AG784"/>
      <c r="AH784"/>
      <c r="AI784"/>
      <c r="AK784"/>
      <c r="AL784"/>
      <c r="AM784"/>
      <c r="AO784"/>
      <c r="AP784"/>
      <c r="AQ784"/>
      <c r="AS784"/>
      <c r="AT784"/>
      <c r="AU784"/>
      <c r="AW784"/>
      <c r="AX784"/>
      <c r="AY784"/>
      <c r="BA784"/>
      <c r="BB784"/>
      <c r="BC784"/>
      <c r="BE784"/>
      <c r="BF784"/>
      <c r="BG784"/>
      <c r="BI784"/>
      <c r="BJ784"/>
      <c r="BK784"/>
      <c r="BM784"/>
      <c r="BN784"/>
      <c r="BO784"/>
    </row>
    <row r="785" spans="1:67">
      <c r="A785"/>
      <c r="B785"/>
      <c r="C785"/>
      <c r="E785"/>
      <c r="F785"/>
      <c r="G785"/>
      <c r="I785"/>
      <c r="J785"/>
      <c r="K785"/>
      <c r="M785"/>
      <c r="N785"/>
      <c r="O785"/>
      <c r="Q785"/>
      <c r="R785"/>
      <c r="S785"/>
      <c r="U785"/>
      <c r="V785"/>
      <c r="W785"/>
      <c r="Y785"/>
      <c r="Z785"/>
      <c r="AA785"/>
      <c r="AC785"/>
      <c r="AD785"/>
      <c r="AE785"/>
      <c r="AG785"/>
      <c r="AH785"/>
      <c r="AI785"/>
      <c r="AK785"/>
      <c r="AL785"/>
      <c r="AM785"/>
      <c r="AO785"/>
      <c r="AP785"/>
      <c r="AQ785"/>
      <c r="AS785"/>
      <c r="AT785"/>
      <c r="AU785"/>
      <c r="AW785"/>
      <c r="AX785"/>
      <c r="AY785"/>
      <c r="BA785"/>
      <c r="BB785"/>
      <c r="BC785"/>
      <c r="BE785"/>
      <c r="BF785"/>
      <c r="BG785"/>
      <c r="BI785"/>
      <c r="BJ785"/>
      <c r="BK785"/>
      <c r="BM785"/>
      <c r="BN785"/>
      <c r="BO785"/>
    </row>
    <row r="786" spans="1:67">
      <c r="A786"/>
      <c r="B786"/>
      <c r="C786"/>
      <c r="E786"/>
      <c r="F786"/>
      <c r="G786"/>
      <c r="I786"/>
      <c r="J786"/>
      <c r="K786"/>
      <c r="M786"/>
      <c r="N786"/>
      <c r="O786"/>
      <c r="Q786"/>
      <c r="R786"/>
      <c r="S786"/>
      <c r="U786"/>
      <c r="V786"/>
      <c r="W786"/>
      <c r="Y786"/>
      <c r="Z786"/>
      <c r="AA786"/>
      <c r="AC786"/>
      <c r="AD786"/>
      <c r="AE786"/>
      <c r="AG786"/>
      <c r="AH786"/>
      <c r="AI786"/>
      <c r="AK786"/>
      <c r="AL786"/>
      <c r="AM786"/>
      <c r="AO786"/>
      <c r="AP786"/>
      <c r="AQ786"/>
      <c r="AS786"/>
      <c r="AT786"/>
      <c r="AU786"/>
      <c r="AW786"/>
      <c r="AX786"/>
      <c r="AY786"/>
      <c r="BA786"/>
      <c r="BB786"/>
      <c r="BC786"/>
      <c r="BE786"/>
      <c r="BF786"/>
      <c r="BG786"/>
      <c r="BI786"/>
      <c r="BJ786"/>
      <c r="BK786"/>
      <c r="BM786"/>
      <c r="BN786"/>
      <c r="BO786"/>
    </row>
    <row r="787" spans="1:67">
      <c r="A787"/>
      <c r="B787"/>
      <c r="C787"/>
      <c r="E787"/>
      <c r="F787"/>
      <c r="G787"/>
      <c r="I787"/>
      <c r="J787"/>
      <c r="K787"/>
      <c r="M787"/>
      <c r="N787"/>
      <c r="O787"/>
      <c r="Q787"/>
      <c r="R787"/>
      <c r="S787"/>
      <c r="U787"/>
      <c r="V787"/>
      <c r="W787"/>
      <c r="Y787"/>
      <c r="Z787"/>
      <c r="AA787"/>
      <c r="AC787"/>
      <c r="AD787"/>
      <c r="AE787"/>
      <c r="AG787"/>
      <c r="AH787"/>
      <c r="AI787"/>
      <c r="AK787"/>
      <c r="AL787"/>
      <c r="AM787"/>
      <c r="AO787"/>
      <c r="AP787"/>
      <c r="AQ787"/>
      <c r="AS787"/>
      <c r="AT787"/>
      <c r="AU787"/>
      <c r="AW787"/>
      <c r="AX787"/>
      <c r="AY787"/>
      <c r="BA787"/>
      <c r="BB787"/>
      <c r="BC787"/>
      <c r="BE787"/>
      <c r="BF787"/>
      <c r="BG787"/>
      <c r="BI787"/>
      <c r="BJ787"/>
      <c r="BK787"/>
      <c r="BM787"/>
      <c r="BN787"/>
      <c r="BO787"/>
    </row>
    <row r="788" spans="1:67">
      <c r="A788"/>
      <c r="B788"/>
      <c r="C788"/>
      <c r="E788"/>
      <c r="F788"/>
      <c r="G788"/>
      <c r="I788"/>
      <c r="J788"/>
      <c r="K788"/>
      <c r="M788"/>
      <c r="N788"/>
      <c r="O788"/>
      <c r="Q788"/>
      <c r="R788"/>
      <c r="S788"/>
      <c r="U788"/>
      <c r="V788"/>
      <c r="W788"/>
      <c r="Y788"/>
      <c r="Z788"/>
      <c r="AA788"/>
      <c r="AC788"/>
      <c r="AD788"/>
      <c r="AE788"/>
      <c r="AG788"/>
      <c r="AH788"/>
      <c r="AI788"/>
      <c r="AK788"/>
      <c r="AL788"/>
      <c r="AM788"/>
      <c r="AO788"/>
      <c r="AP788"/>
      <c r="AQ788"/>
      <c r="AS788"/>
      <c r="AT788"/>
      <c r="AU788"/>
      <c r="AW788"/>
      <c r="AX788"/>
      <c r="AY788"/>
      <c r="BA788"/>
      <c r="BB788"/>
      <c r="BC788"/>
      <c r="BE788"/>
      <c r="BF788"/>
      <c r="BG788"/>
      <c r="BI788"/>
      <c r="BJ788"/>
      <c r="BK788"/>
      <c r="BM788"/>
      <c r="BN788"/>
      <c r="BO788"/>
    </row>
    <row r="789" spans="1:67">
      <c r="A789"/>
      <c r="B789"/>
      <c r="C789"/>
      <c r="E789"/>
      <c r="F789"/>
      <c r="G789"/>
      <c r="I789"/>
      <c r="J789"/>
      <c r="K789"/>
      <c r="M789"/>
      <c r="N789"/>
      <c r="O789"/>
      <c r="Q789"/>
      <c r="R789"/>
      <c r="S789"/>
      <c r="U789"/>
      <c r="V789"/>
      <c r="W789"/>
      <c r="Y789"/>
      <c r="Z789"/>
      <c r="AA789"/>
      <c r="AC789"/>
      <c r="AD789"/>
      <c r="AE789"/>
      <c r="AG789"/>
      <c r="AH789"/>
      <c r="AI789"/>
      <c r="AK789"/>
      <c r="AL789"/>
      <c r="AM789"/>
      <c r="AO789"/>
      <c r="AP789"/>
      <c r="AQ789"/>
      <c r="AS789"/>
      <c r="AT789"/>
      <c r="AU789"/>
      <c r="AW789"/>
      <c r="AX789"/>
      <c r="AY789"/>
      <c r="BA789"/>
      <c r="BB789"/>
      <c r="BC789"/>
      <c r="BE789"/>
      <c r="BF789"/>
      <c r="BG789"/>
      <c r="BI789"/>
      <c r="BJ789"/>
      <c r="BK789"/>
      <c r="BM789"/>
      <c r="BN789"/>
      <c r="BO789"/>
    </row>
    <row r="790" spans="1:67">
      <c r="A790"/>
      <c r="B790"/>
      <c r="C790"/>
      <c r="E790"/>
      <c r="F790"/>
      <c r="G790"/>
      <c r="I790"/>
      <c r="J790"/>
      <c r="K790"/>
      <c r="M790"/>
      <c r="N790"/>
      <c r="O790"/>
      <c r="Q790"/>
      <c r="R790"/>
      <c r="S790"/>
      <c r="U790"/>
      <c r="V790"/>
      <c r="W790"/>
      <c r="Y790"/>
      <c r="Z790"/>
      <c r="AA790"/>
      <c r="AC790"/>
      <c r="AD790"/>
      <c r="AE790"/>
      <c r="AG790"/>
      <c r="AH790"/>
      <c r="AI790"/>
      <c r="AK790"/>
      <c r="AL790"/>
      <c r="AM790"/>
      <c r="AO790"/>
      <c r="AP790"/>
      <c r="AQ790"/>
      <c r="AS790"/>
      <c r="AT790"/>
      <c r="AU790"/>
      <c r="AW790"/>
      <c r="AX790"/>
      <c r="AY790"/>
      <c r="BA790"/>
      <c r="BB790"/>
      <c r="BC790"/>
      <c r="BE790"/>
      <c r="BF790"/>
      <c r="BG790"/>
      <c r="BI790"/>
      <c r="BJ790"/>
      <c r="BK790"/>
      <c r="BM790"/>
      <c r="BN790"/>
      <c r="BO790"/>
    </row>
    <row r="791" spans="1:67">
      <c r="A791"/>
      <c r="B791"/>
      <c r="C791"/>
      <c r="E791"/>
      <c r="F791"/>
      <c r="G791"/>
      <c r="I791"/>
      <c r="J791"/>
      <c r="K791"/>
      <c r="M791"/>
      <c r="N791"/>
      <c r="O791"/>
      <c r="Q791"/>
      <c r="R791"/>
      <c r="S791"/>
      <c r="U791"/>
      <c r="V791"/>
      <c r="W791"/>
      <c r="Y791"/>
      <c r="Z791"/>
      <c r="AA791"/>
      <c r="AC791"/>
      <c r="AD791"/>
      <c r="AE791"/>
      <c r="AG791"/>
      <c r="AH791"/>
      <c r="AI791"/>
      <c r="AK791"/>
      <c r="AL791"/>
      <c r="AM791"/>
      <c r="AO791"/>
      <c r="AP791"/>
      <c r="AQ791"/>
      <c r="AS791"/>
      <c r="AT791"/>
      <c r="AU791"/>
      <c r="AW791"/>
      <c r="AX791"/>
      <c r="AY791"/>
      <c r="BA791"/>
      <c r="BB791"/>
      <c r="BC791"/>
      <c r="BE791"/>
      <c r="BF791"/>
      <c r="BG791"/>
      <c r="BI791"/>
      <c r="BJ791"/>
      <c r="BK791"/>
      <c r="BM791"/>
      <c r="BN791"/>
      <c r="BO791"/>
    </row>
    <row r="792" spans="1:67">
      <c r="A792"/>
      <c r="B792"/>
      <c r="C792"/>
      <c r="E792"/>
      <c r="F792"/>
      <c r="G792"/>
      <c r="I792"/>
      <c r="J792"/>
      <c r="K792"/>
      <c r="M792"/>
      <c r="N792"/>
      <c r="O792"/>
      <c r="Q792"/>
      <c r="R792"/>
      <c r="S792"/>
      <c r="U792"/>
      <c r="V792"/>
      <c r="W792"/>
      <c r="Y792"/>
      <c r="Z792"/>
      <c r="AA792"/>
      <c r="AC792"/>
      <c r="AD792"/>
      <c r="AE792"/>
      <c r="AG792"/>
      <c r="AH792"/>
      <c r="AI792"/>
      <c r="AK792"/>
      <c r="AL792"/>
      <c r="AM792"/>
      <c r="AO792"/>
      <c r="AP792"/>
      <c r="AQ792"/>
      <c r="AS792"/>
      <c r="AT792"/>
      <c r="AU792"/>
      <c r="AW792"/>
      <c r="AX792"/>
      <c r="AY792"/>
      <c r="BA792"/>
      <c r="BB792"/>
      <c r="BC792"/>
      <c r="BE792"/>
      <c r="BF792"/>
      <c r="BG792"/>
      <c r="BI792"/>
      <c r="BJ792"/>
      <c r="BK792"/>
      <c r="BM792"/>
      <c r="BN792"/>
      <c r="BO792"/>
    </row>
    <row r="793" spans="1:67">
      <c r="A793"/>
      <c r="B793"/>
      <c r="C793"/>
      <c r="E793"/>
      <c r="F793"/>
      <c r="G793"/>
      <c r="I793"/>
      <c r="J793"/>
      <c r="K793"/>
      <c r="M793"/>
      <c r="N793"/>
      <c r="O793"/>
      <c r="Q793"/>
      <c r="R793"/>
      <c r="S793"/>
      <c r="U793"/>
      <c r="V793"/>
      <c r="W793"/>
      <c r="Y793"/>
      <c r="Z793"/>
      <c r="AA793"/>
      <c r="AC793"/>
      <c r="AD793"/>
      <c r="AE793"/>
      <c r="AG793"/>
      <c r="AH793"/>
      <c r="AI793"/>
      <c r="AK793"/>
      <c r="AL793"/>
      <c r="AM793"/>
      <c r="AO793"/>
      <c r="AP793"/>
      <c r="AQ793"/>
      <c r="AS793"/>
      <c r="AT793"/>
      <c r="AU793"/>
      <c r="AW793"/>
      <c r="AX793"/>
      <c r="AY793"/>
      <c r="BA793"/>
      <c r="BB793"/>
      <c r="BC793"/>
      <c r="BE793"/>
      <c r="BF793"/>
      <c r="BG793"/>
      <c r="BI793"/>
      <c r="BJ793"/>
      <c r="BK793"/>
      <c r="BM793"/>
      <c r="BN793"/>
      <c r="BO793"/>
    </row>
    <row r="794" spans="1:67">
      <c r="A794"/>
      <c r="B794"/>
      <c r="C794"/>
      <c r="E794"/>
      <c r="F794"/>
      <c r="G794"/>
      <c r="I794"/>
      <c r="J794"/>
      <c r="K794"/>
      <c r="M794"/>
      <c r="N794"/>
      <c r="O794"/>
      <c r="Q794"/>
      <c r="R794"/>
      <c r="S794"/>
      <c r="U794"/>
      <c r="V794"/>
      <c r="W794"/>
      <c r="Y794"/>
      <c r="Z794"/>
      <c r="AA794"/>
      <c r="AC794"/>
      <c r="AD794"/>
      <c r="AE794"/>
      <c r="AG794"/>
      <c r="AH794"/>
      <c r="AI794"/>
      <c r="AK794"/>
      <c r="AL794"/>
      <c r="AM794"/>
      <c r="AO794"/>
      <c r="AP794"/>
      <c r="AQ794"/>
      <c r="AS794"/>
      <c r="AT794"/>
      <c r="AU794"/>
      <c r="AW794"/>
      <c r="AX794"/>
      <c r="AY794"/>
      <c r="BA794"/>
      <c r="BB794"/>
      <c r="BC794"/>
      <c r="BE794"/>
      <c r="BF794"/>
      <c r="BG794"/>
      <c r="BI794"/>
      <c r="BJ794"/>
      <c r="BK794"/>
      <c r="BM794"/>
      <c r="BN794"/>
      <c r="BO794"/>
    </row>
    <row r="795" spans="1:67">
      <c r="A795"/>
      <c r="B795"/>
      <c r="C795"/>
      <c r="E795"/>
      <c r="F795"/>
      <c r="G795"/>
      <c r="I795"/>
      <c r="J795"/>
      <c r="K795"/>
      <c r="M795"/>
      <c r="N795"/>
      <c r="O795"/>
      <c r="Q795"/>
      <c r="R795"/>
      <c r="S795"/>
      <c r="U795"/>
      <c r="V795"/>
      <c r="W795"/>
      <c r="Y795"/>
      <c r="Z795"/>
      <c r="AA795"/>
      <c r="AC795"/>
      <c r="AD795"/>
      <c r="AE795"/>
      <c r="AG795"/>
      <c r="AH795"/>
      <c r="AI795"/>
      <c r="AK795"/>
      <c r="AL795"/>
      <c r="AM795"/>
      <c r="AO795"/>
      <c r="AP795"/>
      <c r="AQ795"/>
      <c r="AS795"/>
      <c r="AT795"/>
      <c r="AU795"/>
      <c r="AW795"/>
      <c r="AX795"/>
      <c r="AY795"/>
      <c r="BA795"/>
      <c r="BB795"/>
      <c r="BC795"/>
      <c r="BE795"/>
      <c r="BF795"/>
      <c r="BG795"/>
      <c r="BI795"/>
      <c r="BJ795"/>
      <c r="BK795"/>
      <c r="BM795"/>
      <c r="BN795"/>
      <c r="BO795"/>
    </row>
    <row r="796" spans="1:67">
      <c r="A796"/>
      <c r="B796"/>
      <c r="C796"/>
      <c r="E796"/>
      <c r="F796"/>
      <c r="G796"/>
      <c r="I796"/>
      <c r="J796"/>
      <c r="K796"/>
      <c r="M796"/>
      <c r="N796"/>
      <c r="O796"/>
      <c r="Q796"/>
      <c r="R796"/>
      <c r="S796"/>
      <c r="U796"/>
      <c r="V796"/>
      <c r="W796"/>
      <c r="Y796"/>
      <c r="Z796"/>
      <c r="AA796"/>
      <c r="AC796"/>
      <c r="AD796"/>
      <c r="AE796"/>
      <c r="AG796"/>
      <c r="AH796"/>
      <c r="AI796"/>
      <c r="AK796"/>
      <c r="AL796"/>
      <c r="AM796"/>
      <c r="AO796"/>
      <c r="AP796"/>
      <c r="AQ796"/>
      <c r="AS796"/>
      <c r="AT796"/>
      <c r="AU796"/>
      <c r="AW796"/>
      <c r="AX796"/>
      <c r="AY796"/>
      <c r="BA796"/>
      <c r="BB796"/>
      <c r="BC796"/>
      <c r="BE796"/>
      <c r="BF796"/>
      <c r="BG796"/>
      <c r="BI796"/>
      <c r="BJ796"/>
      <c r="BK796"/>
      <c r="BM796"/>
      <c r="BN796"/>
      <c r="BO796"/>
    </row>
    <row r="797" spans="1:67">
      <c r="A797"/>
      <c r="B797"/>
      <c r="C797"/>
      <c r="E797"/>
      <c r="F797"/>
      <c r="G797"/>
      <c r="I797"/>
      <c r="J797"/>
      <c r="K797"/>
      <c r="M797"/>
      <c r="N797"/>
      <c r="O797"/>
      <c r="Q797"/>
      <c r="R797"/>
      <c r="S797"/>
      <c r="U797"/>
      <c r="V797"/>
      <c r="W797"/>
      <c r="Y797"/>
      <c r="Z797"/>
      <c r="AA797"/>
      <c r="AC797"/>
      <c r="AD797"/>
      <c r="AE797"/>
      <c r="AG797"/>
      <c r="AH797"/>
      <c r="AI797"/>
      <c r="AK797"/>
      <c r="AL797"/>
      <c r="AM797"/>
      <c r="AO797"/>
      <c r="AP797"/>
      <c r="AQ797"/>
      <c r="AS797"/>
      <c r="AT797"/>
      <c r="AU797"/>
      <c r="AW797"/>
      <c r="AX797"/>
      <c r="AY797"/>
      <c r="BA797"/>
      <c r="BB797"/>
      <c r="BC797"/>
      <c r="BE797"/>
      <c r="BF797"/>
      <c r="BG797"/>
      <c r="BI797"/>
      <c r="BJ797"/>
      <c r="BK797"/>
      <c r="BM797"/>
      <c r="BN797"/>
      <c r="BO797"/>
    </row>
    <row r="798" spans="1:67">
      <c r="A798"/>
      <c r="B798"/>
      <c r="C798"/>
      <c r="E798"/>
      <c r="F798"/>
      <c r="G798"/>
      <c r="I798"/>
      <c r="J798"/>
      <c r="K798"/>
      <c r="M798"/>
      <c r="N798"/>
      <c r="O798"/>
      <c r="Q798"/>
      <c r="R798"/>
      <c r="S798"/>
      <c r="U798"/>
      <c r="V798"/>
      <c r="W798"/>
      <c r="Y798"/>
      <c r="Z798"/>
      <c r="AA798"/>
      <c r="AC798"/>
      <c r="AD798"/>
      <c r="AE798"/>
      <c r="AG798"/>
      <c r="AH798"/>
      <c r="AI798"/>
      <c r="AK798"/>
      <c r="AL798"/>
      <c r="AM798"/>
      <c r="AO798"/>
      <c r="AP798"/>
      <c r="AQ798"/>
      <c r="AS798"/>
      <c r="AT798"/>
      <c r="AU798"/>
      <c r="AW798"/>
      <c r="AX798"/>
      <c r="AY798"/>
      <c r="BA798"/>
      <c r="BB798"/>
      <c r="BC798"/>
      <c r="BE798"/>
      <c r="BF798"/>
      <c r="BG798"/>
      <c r="BI798"/>
      <c r="BJ798"/>
      <c r="BK798"/>
      <c r="BM798"/>
      <c r="BN798"/>
      <c r="BO798"/>
    </row>
    <row r="799" spans="1:67">
      <c r="A799"/>
      <c r="B799"/>
      <c r="C799"/>
      <c r="E799"/>
      <c r="F799"/>
      <c r="G799"/>
      <c r="I799"/>
      <c r="J799"/>
      <c r="K799"/>
      <c r="M799"/>
      <c r="N799"/>
      <c r="O799"/>
      <c r="Q799"/>
      <c r="R799"/>
      <c r="S799"/>
      <c r="U799"/>
      <c r="V799"/>
      <c r="W799"/>
      <c r="Y799"/>
      <c r="Z799"/>
      <c r="AA799"/>
      <c r="AC799"/>
      <c r="AD799"/>
      <c r="AE799"/>
      <c r="AG799"/>
      <c r="AH799"/>
      <c r="AI799"/>
      <c r="AK799"/>
      <c r="AL799"/>
      <c r="AM799"/>
      <c r="AO799"/>
      <c r="AP799"/>
      <c r="AQ799"/>
      <c r="AS799"/>
      <c r="AT799"/>
      <c r="AU799"/>
      <c r="AW799"/>
      <c r="AX799"/>
      <c r="AY799"/>
      <c r="BA799"/>
      <c r="BB799"/>
      <c r="BC799"/>
      <c r="BE799"/>
      <c r="BF799"/>
      <c r="BG799"/>
      <c r="BI799"/>
      <c r="BJ799"/>
      <c r="BK799"/>
      <c r="BM799"/>
      <c r="BN799"/>
      <c r="BO799"/>
    </row>
    <row r="800" spans="1:67">
      <c r="A800"/>
      <c r="B800"/>
      <c r="C800"/>
      <c r="E800"/>
      <c r="F800"/>
      <c r="G800"/>
      <c r="I800"/>
      <c r="J800"/>
      <c r="K800"/>
      <c r="M800"/>
      <c r="N800"/>
      <c r="O800"/>
      <c r="Q800"/>
      <c r="R800"/>
      <c r="S800"/>
      <c r="U800"/>
      <c r="V800"/>
      <c r="W800"/>
      <c r="Y800"/>
      <c r="Z800"/>
      <c r="AA800"/>
      <c r="AC800"/>
      <c r="AD800"/>
      <c r="AE800"/>
      <c r="AG800"/>
      <c r="AH800"/>
      <c r="AI800"/>
      <c r="AK800"/>
      <c r="AL800"/>
      <c r="AM800"/>
      <c r="AO800"/>
      <c r="AP800"/>
      <c r="AQ800"/>
      <c r="AS800"/>
      <c r="AT800"/>
      <c r="AU800"/>
      <c r="AW800"/>
      <c r="AX800"/>
      <c r="AY800"/>
      <c r="BA800"/>
      <c r="BB800"/>
      <c r="BC800"/>
      <c r="BE800"/>
      <c r="BF800"/>
      <c r="BG800"/>
      <c r="BI800"/>
      <c r="BJ800"/>
      <c r="BK800"/>
      <c r="BM800"/>
      <c r="BN800"/>
      <c r="BO800"/>
    </row>
    <row r="801" spans="1:67">
      <c r="A801"/>
      <c r="B801"/>
      <c r="C801"/>
      <c r="E801"/>
      <c r="F801"/>
      <c r="G801"/>
      <c r="I801"/>
      <c r="J801"/>
      <c r="K801"/>
      <c r="M801"/>
      <c r="N801"/>
      <c r="O801"/>
      <c r="Q801"/>
      <c r="R801"/>
      <c r="S801"/>
      <c r="U801"/>
      <c r="V801"/>
      <c r="W801"/>
      <c r="Y801"/>
      <c r="Z801"/>
      <c r="AA801"/>
      <c r="AC801"/>
      <c r="AD801"/>
      <c r="AE801"/>
      <c r="AG801"/>
      <c r="AH801"/>
      <c r="AI801"/>
      <c r="AK801"/>
      <c r="AL801"/>
      <c r="AM801"/>
      <c r="AO801"/>
      <c r="AP801"/>
      <c r="AQ801"/>
      <c r="AS801"/>
      <c r="AT801"/>
      <c r="AU801"/>
      <c r="AW801"/>
      <c r="AX801"/>
      <c r="AY801"/>
      <c r="BA801"/>
      <c r="BB801"/>
      <c r="BC801"/>
      <c r="BE801"/>
      <c r="BF801"/>
      <c r="BG801"/>
      <c r="BI801"/>
      <c r="BJ801"/>
      <c r="BK801"/>
      <c r="BM801"/>
      <c r="BN801"/>
      <c r="BO801"/>
    </row>
    <row r="802" spans="1:67">
      <c r="A802"/>
      <c r="B802"/>
      <c r="C802"/>
      <c r="E802"/>
      <c r="F802"/>
      <c r="G802"/>
      <c r="I802"/>
      <c r="J802"/>
      <c r="K802"/>
      <c r="M802"/>
      <c r="N802"/>
      <c r="O802"/>
      <c r="Q802"/>
      <c r="R802"/>
      <c r="S802"/>
      <c r="U802"/>
      <c r="V802"/>
      <c r="W802"/>
      <c r="Y802"/>
      <c r="Z802"/>
      <c r="AA802"/>
      <c r="AC802"/>
      <c r="AD802"/>
      <c r="AE802"/>
      <c r="AG802"/>
      <c r="AH802"/>
      <c r="AI802"/>
      <c r="AK802"/>
      <c r="AL802"/>
      <c r="AM802"/>
      <c r="AO802"/>
      <c r="AP802"/>
      <c r="AQ802"/>
      <c r="AS802"/>
      <c r="AT802"/>
      <c r="AU802"/>
      <c r="AW802"/>
      <c r="AX802"/>
      <c r="AY802"/>
      <c r="BA802"/>
      <c r="BB802"/>
      <c r="BC802"/>
      <c r="BE802"/>
      <c r="BF802"/>
      <c r="BG802"/>
      <c r="BI802"/>
      <c r="BJ802"/>
      <c r="BK802"/>
      <c r="BM802"/>
      <c r="BN802"/>
      <c r="BO802"/>
    </row>
    <row r="803" spans="1:67">
      <c r="A803"/>
      <c r="B803"/>
      <c r="C803"/>
      <c r="E803"/>
      <c r="F803"/>
      <c r="G803"/>
      <c r="I803"/>
      <c r="J803"/>
      <c r="K803"/>
      <c r="M803"/>
      <c r="N803"/>
      <c r="O803"/>
      <c r="Q803"/>
      <c r="R803"/>
      <c r="S803"/>
      <c r="U803"/>
      <c r="V803"/>
      <c r="W803"/>
      <c r="Y803"/>
      <c r="Z803"/>
      <c r="AA803"/>
      <c r="AC803"/>
      <c r="AD803"/>
      <c r="AE803"/>
      <c r="AG803"/>
      <c r="AH803"/>
      <c r="AI803"/>
      <c r="AK803"/>
      <c r="AL803"/>
      <c r="AM803"/>
      <c r="AO803"/>
      <c r="AP803"/>
      <c r="AQ803"/>
      <c r="AS803"/>
      <c r="AT803"/>
      <c r="AU803"/>
      <c r="AW803"/>
      <c r="AX803"/>
      <c r="AY803"/>
      <c r="BA803"/>
      <c r="BB803"/>
      <c r="BC803"/>
      <c r="BE803"/>
      <c r="BF803"/>
      <c r="BG803"/>
      <c r="BI803"/>
      <c r="BJ803"/>
      <c r="BK803"/>
      <c r="BM803"/>
      <c r="BN803"/>
      <c r="BO803"/>
    </row>
    <row r="804" spans="1:67">
      <c r="A804"/>
      <c r="B804"/>
      <c r="C804"/>
      <c r="E804"/>
      <c r="F804"/>
      <c r="G804"/>
      <c r="I804"/>
      <c r="J804"/>
      <c r="K804"/>
      <c r="M804"/>
      <c r="N804"/>
      <c r="O804"/>
      <c r="Q804"/>
      <c r="R804"/>
      <c r="S804"/>
      <c r="U804"/>
      <c r="V804"/>
      <c r="W804"/>
      <c r="Y804"/>
      <c r="Z804"/>
      <c r="AA804"/>
      <c r="AC804"/>
      <c r="AD804"/>
      <c r="AE804"/>
      <c r="AG804"/>
      <c r="AH804"/>
      <c r="AI804"/>
      <c r="AK804"/>
      <c r="AL804"/>
      <c r="AM804"/>
      <c r="AO804"/>
      <c r="AP804"/>
      <c r="AQ804"/>
      <c r="AS804"/>
      <c r="AT804"/>
      <c r="AU804"/>
      <c r="AW804"/>
      <c r="AX804"/>
      <c r="AY804"/>
      <c r="BA804"/>
      <c r="BB804"/>
      <c r="BC804"/>
      <c r="BE804"/>
      <c r="BF804"/>
      <c r="BG804"/>
      <c r="BI804"/>
      <c r="BJ804"/>
      <c r="BK804"/>
      <c r="BM804"/>
      <c r="BN804"/>
      <c r="BO804"/>
    </row>
    <row r="805" spans="1:67">
      <c r="A805"/>
      <c r="B805"/>
      <c r="C805"/>
      <c r="E805"/>
      <c r="F805"/>
      <c r="G805"/>
      <c r="I805"/>
      <c r="J805"/>
      <c r="K805"/>
      <c r="M805"/>
      <c r="N805"/>
      <c r="O805"/>
      <c r="Q805"/>
      <c r="R805"/>
      <c r="S805"/>
      <c r="U805"/>
      <c r="V805"/>
      <c r="W805"/>
      <c r="Y805"/>
      <c r="Z805"/>
      <c r="AA805"/>
      <c r="AC805"/>
      <c r="AD805"/>
      <c r="AE805"/>
      <c r="AG805"/>
      <c r="AH805"/>
      <c r="AI805"/>
      <c r="AK805"/>
      <c r="AL805"/>
      <c r="AM805"/>
      <c r="AO805"/>
      <c r="AP805"/>
      <c r="AQ805"/>
      <c r="AS805"/>
      <c r="AT805"/>
      <c r="AU805"/>
      <c r="AW805"/>
      <c r="AX805"/>
      <c r="AY805"/>
      <c r="BA805"/>
      <c r="BB805"/>
      <c r="BC805"/>
      <c r="BE805"/>
      <c r="BF805"/>
      <c r="BG805"/>
      <c r="BI805"/>
      <c r="BJ805"/>
      <c r="BK805"/>
      <c r="BM805"/>
      <c r="BN805"/>
      <c r="BO805"/>
    </row>
    <row r="806" spans="1:67">
      <c r="A806"/>
      <c r="B806"/>
      <c r="C806"/>
      <c r="E806"/>
      <c r="F806"/>
      <c r="G806"/>
      <c r="I806"/>
      <c r="J806"/>
      <c r="K806"/>
      <c r="M806"/>
      <c r="N806"/>
      <c r="O806"/>
      <c r="Q806"/>
      <c r="R806"/>
      <c r="S806"/>
      <c r="U806"/>
      <c r="V806"/>
      <c r="W806"/>
      <c r="Y806"/>
      <c r="Z806"/>
      <c r="AA806"/>
      <c r="AC806"/>
      <c r="AD806"/>
      <c r="AE806"/>
      <c r="AG806"/>
      <c r="AH806"/>
      <c r="AI806"/>
      <c r="AK806"/>
      <c r="AL806"/>
      <c r="AM806"/>
      <c r="AO806"/>
      <c r="AP806"/>
      <c r="AQ806"/>
      <c r="AS806"/>
      <c r="AT806"/>
      <c r="AU806"/>
      <c r="AW806"/>
      <c r="AX806"/>
      <c r="AY806"/>
      <c r="BA806"/>
      <c r="BB806"/>
      <c r="BC806"/>
      <c r="BE806"/>
      <c r="BF806"/>
      <c r="BG806"/>
      <c r="BI806"/>
      <c r="BJ806"/>
      <c r="BK806"/>
      <c r="BM806"/>
      <c r="BN806"/>
      <c r="BO806"/>
    </row>
    <row r="807" spans="1:67">
      <c r="A807"/>
      <c r="B807"/>
      <c r="C807"/>
      <c r="E807"/>
      <c r="F807"/>
      <c r="G807"/>
      <c r="I807"/>
      <c r="J807"/>
      <c r="K807"/>
      <c r="M807"/>
      <c r="N807"/>
      <c r="O807"/>
      <c r="Q807"/>
      <c r="R807"/>
      <c r="S807"/>
      <c r="U807"/>
      <c r="V807"/>
      <c r="W807"/>
      <c r="Y807"/>
      <c r="Z807"/>
      <c r="AA807"/>
      <c r="AC807"/>
      <c r="AD807"/>
      <c r="AE807"/>
      <c r="AG807"/>
      <c r="AH807"/>
      <c r="AI807"/>
      <c r="AK807"/>
      <c r="AL807"/>
      <c r="AM807"/>
      <c r="AO807"/>
      <c r="AP807"/>
      <c r="AQ807"/>
      <c r="AS807"/>
      <c r="AT807"/>
      <c r="AU807"/>
      <c r="AW807"/>
      <c r="AX807"/>
      <c r="AY807"/>
      <c r="BA807"/>
      <c r="BB807"/>
      <c r="BC807"/>
      <c r="BE807"/>
      <c r="BF807"/>
      <c r="BG807"/>
      <c r="BI807"/>
      <c r="BJ807"/>
      <c r="BK807"/>
      <c r="BM807"/>
      <c r="BN807"/>
      <c r="BO807"/>
    </row>
    <row r="808" spans="1:67">
      <c r="A808"/>
      <c r="B808"/>
      <c r="C808"/>
      <c r="E808"/>
      <c r="F808"/>
      <c r="G808"/>
      <c r="I808"/>
      <c r="J808"/>
      <c r="K808"/>
      <c r="M808"/>
      <c r="N808"/>
      <c r="O808"/>
      <c r="Q808"/>
      <c r="R808"/>
      <c r="S808"/>
      <c r="U808"/>
      <c r="V808"/>
      <c r="W808"/>
      <c r="Y808"/>
      <c r="Z808"/>
      <c r="AA808"/>
      <c r="AC808"/>
      <c r="AD808"/>
      <c r="AE808"/>
      <c r="AG808"/>
      <c r="AH808"/>
      <c r="AI808"/>
      <c r="AK808"/>
      <c r="AL808"/>
      <c r="AM808"/>
      <c r="AO808"/>
      <c r="AP808"/>
      <c r="AQ808"/>
      <c r="AS808"/>
      <c r="AT808"/>
      <c r="AU808"/>
      <c r="AW808"/>
      <c r="AX808"/>
      <c r="AY808"/>
      <c r="BA808"/>
      <c r="BB808"/>
      <c r="BC808"/>
      <c r="BE808"/>
      <c r="BF808"/>
      <c r="BG808"/>
      <c r="BI808"/>
      <c r="BJ808"/>
      <c r="BK808"/>
      <c r="BM808"/>
      <c r="BN808"/>
      <c r="BO808"/>
    </row>
    <row r="809" spans="1:67">
      <c r="A809"/>
      <c r="B809"/>
      <c r="C809"/>
      <c r="E809"/>
      <c r="F809"/>
      <c r="G809"/>
      <c r="I809"/>
      <c r="J809"/>
      <c r="K809"/>
      <c r="M809"/>
      <c r="N809"/>
      <c r="O809"/>
      <c r="Q809"/>
      <c r="R809"/>
      <c r="S809"/>
      <c r="U809"/>
      <c r="V809"/>
      <c r="W809"/>
      <c r="Y809"/>
      <c r="Z809"/>
      <c r="AA809"/>
      <c r="AC809"/>
      <c r="AD809"/>
      <c r="AE809"/>
      <c r="AG809"/>
      <c r="AH809"/>
      <c r="AI809"/>
      <c r="AK809"/>
      <c r="AL809"/>
      <c r="AM809"/>
      <c r="AO809"/>
      <c r="AP809"/>
      <c r="AQ809"/>
      <c r="AS809"/>
      <c r="AT809"/>
      <c r="AU809"/>
      <c r="AW809"/>
      <c r="AX809"/>
      <c r="AY809"/>
      <c r="BA809"/>
      <c r="BB809"/>
      <c r="BC809"/>
      <c r="BE809"/>
      <c r="BF809"/>
      <c r="BG809"/>
      <c r="BI809"/>
      <c r="BJ809"/>
      <c r="BK809"/>
      <c r="BM809"/>
      <c r="BN809"/>
      <c r="BO809"/>
    </row>
    <row r="810" spans="1:67">
      <c r="A810"/>
      <c r="B810"/>
      <c r="C810"/>
      <c r="E810"/>
      <c r="F810"/>
      <c r="G810"/>
      <c r="I810"/>
      <c r="J810"/>
      <c r="K810"/>
      <c r="M810"/>
      <c r="N810"/>
      <c r="O810"/>
      <c r="Q810"/>
      <c r="R810"/>
      <c r="S810"/>
      <c r="U810"/>
      <c r="V810"/>
      <c r="W810"/>
      <c r="Y810"/>
      <c r="Z810"/>
      <c r="AA810"/>
      <c r="AC810"/>
      <c r="AD810"/>
      <c r="AE810"/>
      <c r="AG810"/>
      <c r="AH810"/>
      <c r="AI810"/>
      <c r="AK810"/>
      <c r="AL810"/>
      <c r="AM810"/>
      <c r="AO810"/>
      <c r="AP810"/>
      <c r="AQ810"/>
      <c r="AS810"/>
      <c r="AT810"/>
      <c r="AU810"/>
      <c r="AW810"/>
      <c r="AX810"/>
      <c r="AY810"/>
      <c r="BA810"/>
      <c r="BB810"/>
      <c r="BC810"/>
      <c r="BE810"/>
      <c r="BF810"/>
      <c r="BG810"/>
      <c r="BI810"/>
      <c r="BJ810"/>
      <c r="BK810"/>
      <c r="BM810"/>
      <c r="BN810"/>
      <c r="BO810"/>
    </row>
    <row r="811" spans="1:67">
      <c r="A811"/>
      <c r="B811"/>
      <c r="C811"/>
      <c r="E811"/>
      <c r="F811"/>
      <c r="G811"/>
      <c r="I811"/>
      <c r="J811"/>
      <c r="K811"/>
      <c r="M811"/>
      <c r="N811"/>
      <c r="O811"/>
      <c r="Q811"/>
      <c r="R811"/>
      <c r="S811"/>
      <c r="U811"/>
      <c r="V811"/>
      <c r="W811"/>
      <c r="Y811"/>
      <c r="Z811"/>
      <c r="AA811"/>
      <c r="AC811"/>
      <c r="AD811"/>
      <c r="AE811"/>
      <c r="AG811"/>
      <c r="AH811"/>
      <c r="AI811"/>
      <c r="AK811"/>
      <c r="AL811"/>
      <c r="AM811"/>
      <c r="AO811"/>
      <c r="AP811"/>
      <c r="AQ811"/>
      <c r="AS811"/>
      <c r="AT811"/>
      <c r="AU811"/>
      <c r="AW811"/>
      <c r="AX811"/>
      <c r="AY811"/>
      <c r="BA811"/>
      <c r="BB811"/>
      <c r="BC811"/>
      <c r="BE811"/>
      <c r="BF811"/>
      <c r="BG811"/>
      <c r="BI811"/>
      <c r="BJ811"/>
      <c r="BK811"/>
      <c r="BM811"/>
      <c r="BN811"/>
      <c r="BO811"/>
    </row>
    <row r="812" spans="1:67">
      <c r="A812"/>
      <c r="B812"/>
      <c r="C812"/>
      <c r="E812"/>
      <c r="F812"/>
      <c r="G812"/>
      <c r="I812"/>
      <c r="J812"/>
      <c r="K812"/>
      <c r="M812"/>
      <c r="N812"/>
      <c r="O812"/>
      <c r="Q812"/>
      <c r="R812"/>
      <c r="S812"/>
      <c r="U812"/>
      <c r="V812"/>
      <c r="W812"/>
      <c r="Y812"/>
      <c r="Z812"/>
      <c r="AA812"/>
      <c r="AC812"/>
      <c r="AD812"/>
      <c r="AE812"/>
      <c r="AG812"/>
      <c r="AH812"/>
      <c r="AI812"/>
      <c r="AK812"/>
      <c r="AL812"/>
      <c r="AM812"/>
      <c r="AO812"/>
      <c r="AP812"/>
      <c r="AQ812"/>
      <c r="AS812"/>
      <c r="AT812"/>
      <c r="AU812"/>
      <c r="AW812"/>
      <c r="AX812"/>
      <c r="AY812"/>
      <c r="BA812"/>
      <c r="BB812"/>
      <c r="BC812"/>
      <c r="BE812"/>
      <c r="BF812"/>
      <c r="BG812"/>
      <c r="BI812"/>
      <c r="BJ812"/>
      <c r="BK812"/>
      <c r="BM812"/>
      <c r="BN812"/>
      <c r="BO812"/>
    </row>
    <row r="813" spans="1:67">
      <c r="A813"/>
      <c r="B813"/>
      <c r="C813"/>
      <c r="E813"/>
      <c r="F813"/>
      <c r="G813"/>
      <c r="I813"/>
      <c r="J813"/>
      <c r="K813"/>
      <c r="M813"/>
      <c r="N813"/>
      <c r="O813"/>
      <c r="Q813"/>
      <c r="R813"/>
      <c r="S813"/>
      <c r="U813"/>
      <c r="V813"/>
      <c r="W813"/>
      <c r="Y813"/>
      <c r="Z813"/>
      <c r="AA813"/>
      <c r="AC813"/>
      <c r="AD813"/>
      <c r="AE813"/>
      <c r="AG813"/>
      <c r="AH813"/>
      <c r="AI813"/>
      <c r="AK813"/>
      <c r="AL813"/>
      <c r="AM813"/>
      <c r="AO813"/>
      <c r="AP813"/>
      <c r="AQ813"/>
      <c r="AS813"/>
      <c r="AT813"/>
      <c r="AU813"/>
      <c r="AW813"/>
      <c r="AX813"/>
      <c r="AY813"/>
      <c r="BA813"/>
      <c r="BB813"/>
      <c r="BC813"/>
      <c r="BE813"/>
      <c r="BF813"/>
      <c r="BG813"/>
      <c r="BI813"/>
      <c r="BJ813"/>
      <c r="BK813"/>
      <c r="BM813"/>
      <c r="BN813"/>
      <c r="BO813"/>
    </row>
    <row r="814" spans="1:67">
      <c r="A814"/>
      <c r="B814"/>
      <c r="C814"/>
      <c r="E814"/>
      <c r="F814"/>
      <c r="G814"/>
      <c r="I814"/>
      <c r="J814"/>
      <c r="K814"/>
      <c r="M814"/>
      <c r="N814"/>
      <c r="O814"/>
      <c r="Q814"/>
      <c r="R814"/>
      <c r="S814"/>
      <c r="U814"/>
      <c r="V814"/>
      <c r="W814"/>
      <c r="Y814"/>
      <c r="Z814"/>
      <c r="AA814"/>
      <c r="AC814"/>
      <c r="AD814"/>
      <c r="AE814"/>
      <c r="AG814"/>
      <c r="AH814"/>
      <c r="AI814"/>
      <c r="AK814"/>
      <c r="AL814"/>
      <c r="AM814"/>
      <c r="AO814"/>
      <c r="AP814"/>
      <c r="AQ814"/>
      <c r="AS814"/>
      <c r="AT814"/>
      <c r="AU814"/>
      <c r="AW814"/>
      <c r="AX814"/>
      <c r="AY814"/>
      <c r="BA814"/>
      <c r="BB814"/>
      <c r="BC814"/>
      <c r="BE814"/>
      <c r="BF814"/>
      <c r="BG814"/>
      <c r="BI814"/>
      <c r="BJ814"/>
      <c r="BK814"/>
      <c r="BM814"/>
      <c r="BN814"/>
      <c r="BO814"/>
    </row>
    <row r="815" spans="1:67">
      <c r="A815"/>
      <c r="B815"/>
      <c r="C815"/>
      <c r="E815"/>
      <c r="F815"/>
      <c r="G815"/>
      <c r="I815"/>
      <c r="J815"/>
      <c r="K815"/>
      <c r="M815"/>
      <c r="N815"/>
      <c r="O815"/>
      <c r="Q815"/>
      <c r="R815"/>
      <c r="S815"/>
      <c r="U815"/>
      <c r="V815"/>
      <c r="W815"/>
      <c r="Y815"/>
      <c r="Z815"/>
      <c r="AA815"/>
      <c r="AC815"/>
      <c r="AD815"/>
      <c r="AE815"/>
      <c r="AG815"/>
      <c r="AH815"/>
      <c r="AI815"/>
      <c r="AK815"/>
      <c r="AL815"/>
      <c r="AM815"/>
      <c r="AO815"/>
      <c r="AP815"/>
      <c r="AQ815"/>
      <c r="AS815"/>
      <c r="AT815"/>
      <c r="AU815"/>
      <c r="AW815"/>
      <c r="AX815"/>
      <c r="AY815"/>
      <c r="BA815"/>
      <c r="BB815"/>
      <c r="BC815"/>
      <c r="BE815"/>
      <c r="BF815"/>
      <c r="BG815"/>
      <c r="BI815"/>
      <c r="BJ815"/>
      <c r="BK815"/>
      <c r="BM815"/>
      <c r="BN815"/>
      <c r="BO815"/>
    </row>
    <row r="816" spans="1:67">
      <c r="A816"/>
      <c r="B816"/>
      <c r="C816"/>
      <c r="E816"/>
      <c r="F816"/>
      <c r="G816"/>
      <c r="I816"/>
      <c r="J816"/>
      <c r="K816"/>
      <c r="M816"/>
      <c r="N816"/>
      <c r="O816"/>
      <c r="Q816"/>
      <c r="R816"/>
      <c r="S816"/>
      <c r="U816"/>
      <c r="V816"/>
      <c r="W816"/>
      <c r="Y816"/>
      <c r="Z816"/>
      <c r="AA816"/>
      <c r="AC816"/>
      <c r="AD816"/>
      <c r="AE816"/>
      <c r="AG816"/>
      <c r="AH816"/>
      <c r="AI816"/>
      <c r="AK816"/>
      <c r="AL816"/>
      <c r="AM816"/>
      <c r="AO816"/>
      <c r="AP816"/>
      <c r="AQ816"/>
      <c r="AS816"/>
      <c r="AT816"/>
      <c r="AU816"/>
      <c r="AW816"/>
      <c r="AX816"/>
      <c r="AY816"/>
      <c r="BA816"/>
      <c r="BB816"/>
      <c r="BC816"/>
      <c r="BE816"/>
      <c r="BF816"/>
      <c r="BG816"/>
      <c r="BI816"/>
      <c r="BJ816"/>
      <c r="BK816"/>
      <c r="BM816"/>
      <c r="BN816"/>
      <c r="BO816"/>
    </row>
    <row r="817" spans="1:67">
      <c r="A817"/>
      <c r="B817"/>
      <c r="C817"/>
      <c r="E817"/>
      <c r="F817"/>
      <c r="G817"/>
      <c r="I817"/>
      <c r="J817"/>
      <c r="K817"/>
      <c r="M817"/>
      <c r="N817"/>
      <c r="O817"/>
      <c r="Q817"/>
      <c r="R817"/>
      <c r="S817"/>
      <c r="U817"/>
      <c r="V817"/>
      <c r="W817"/>
      <c r="Y817"/>
      <c r="Z817"/>
      <c r="AA817"/>
      <c r="AC817"/>
      <c r="AD817"/>
      <c r="AE817"/>
      <c r="AG817"/>
      <c r="AH817"/>
      <c r="AI817"/>
      <c r="AK817"/>
      <c r="AL817"/>
      <c r="AM817"/>
      <c r="AO817"/>
      <c r="AP817"/>
      <c r="AQ817"/>
      <c r="AS817"/>
      <c r="AT817"/>
      <c r="AU817"/>
      <c r="AW817"/>
      <c r="AX817"/>
      <c r="AY817"/>
      <c r="BA817"/>
      <c r="BB817"/>
      <c r="BC817"/>
      <c r="BE817"/>
      <c r="BF817"/>
      <c r="BG817"/>
      <c r="BI817"/>
      <c r="BJ817"/>
      <c r="BK817"/>
      <c r="BM817"/>
      <c r="BN817"/>
      <c r="BO817"/>
    </row>
    <row r="818" spans="1:67">
      <c r="A818"/>
      <c r="B818"/>
      <c r="C818"/>
      <c r="E818"/>
      <c r="F818"/>
      <c r="G818"/>
      <c r="I818"/>
      <c r="J818"/>
      <c r="K818"/>
      <c r="M818"/>
      <c r="N818"/>
      <c r="O818"/>
      <c r="Q818"/>
      <c r="R818"/>
      <c r="S818"/>
      <c r="U818"/>
      <c r="V818"/>
      <c r="W818"/>
      <c r="Y818"/>
      <c r="Z818"/>
      <c r="AA818"/>
      <c r="AC818"/>
      <c r="AD818"/>
      <c r="AE818"/>
      <c r="AG818"/>
      <c r="AH818"/>
      <c r="AI818"/>
      <c r="AK818"/>
      <c r="AL818"/>
      <c r="AM818"/>
      <c r="AO818"/>
      <c r="AP818"/>
      <c r="AQ818"/>
      <c r="AS818"/>
      <c r="AT818"/>
      <c r="AU818"/>
      <c r="AW818"/>
      <c r="AX818"/>
      <c r="AY818"/>
      <c r="BA818"/>
      <c r="BB818"/>
      <c r="BC818"/>
      <c r="BE818"/>
      <c r="BF818"/>
      <c r="BG818"/>
      <c r="BI818"/>
      <c r="BJ818"/>
      <c r="BK818"/>
      <c r="BM818"/>
      <c r="BN818"/>
      <c r="BO818"/>
    </row>
    <row r="819" spans="1:67">
      <c r="A819"/>
      <c r="B819"/>
      <c r="C819"/>
      <c r="E819"/>
      <c r="F819"/>
      <c r="G819"/>
      <c r="I819"/>
      <c r="J819"/>
      <c r="K819"/>
      <c r="M819"/>
      <c r="N819"/>
      <c r="O819"/>
      <c r="Q819"/>
      <c r="R819"/>
      <c r="S819"/>
      <c r="U819"/>
      <c r="V819"/>
      <c r="W819"/>
      <c r="Y819"/>
      <c r="Z819"/>
      <c r="AA819"/>
      <c r="AC819"/>
      <c r="AD819"/>
      <c r="AE819"/>
      <c r="AG819"/>
      <c r="AH819"/>
      <c r="AI819"/>
      <c r="AK819"/>
      <c r="AL819"/>
      <c r="AM819"/>
      <c r="AO819"/>
      <c r="AP819"/>
      <c r="AQ819"/>
      <c r="AS819"/>
      <c r="AT819"/>
      <c r="AU819"/>
      <c r="AW819"/>
      <c r="AX819"/>
      <c r="AY819"/>
      <c r="BA819"/>
      <c r="BB819"/>
      <c r="BC819"/>
      <c r="BE819"/>
      <c r="BF819"/>
      <c r="BG819"/>
      <c r="BI819"/>
      <c r="BJ819"/>
      <c r="BK819"/>
      <c r="BM819"/>
      <c r="BN819"/>
      <c r="BO819"/>
    </row>
    <row r="820" spans="1:67">
      <c r="A820"/>
      <c r="B820"/>
      <c r="C820"/>
      <c r="E820"/>
      <c r="F820"/>
      <c r="G820"/>
      <c r="I820"/>
      <c r="J820"/>
      <c r="K820"/>
      <c r="M820"/>
      <c r="N820"/>
      <c r="O820"/>
      <c r="Q820"/>
      <c r="R820"/>
      <c r="S820"/>
      <c r="U820"/>
      <c r="V820"/>
      <c r="W820"/>
      <c r="Y820"/>
      <c r="Z820"/>
      <c r="AA820"/>
      <c r="AC820"/>
      <c r="AD820"/>
      <c r="AE820"/>
      <c r="AG820"/>
      <c r="AH820"/>
      <c r="AI820"/>
      <c r="AK820"/>
      <c r="AL820"/>
      <c r="AM820"/>
      <c r="AO820"/>
      <c r="AP820"/>
      <c r="AQ820"/>
      <c r="AS820"/>
      <c r="AT820"/>
      <c r="AU820"/>
      <c r="AW820"/>
      <c r="AX820"/>
      <c r="AY820"/>
      <c r="BA820"/>
      <c r="BB820"/>
      <c r="BC820"/>
      <c r="BE820"/>
      <c r="BF820"/>
      <c r="BG820"/>
      <c r="BI820"/>
      <c r="BJ820"/>
      <c r="BK820"/>
      <c r="BM820"/>
      <c r="BN820"/>
      <c r="BO820"/>
    </row>
    <row r="821" spans="1:67">
      <c r="A821"/>
      <c r="B821"/>
      <c r="C821"/>
      <c r="E821"/>
      <c r="F821"/>
      <c r="G821"/>
      <c r="I821"/>
      <c r="J821"/>
      <c r="K821"/>
      <c r="M821"/>
      <c r="N821"/>
      <c r="O821"/>
      <c r="Q821"/>
      <c r="R821"/>
      <c r="S821"/>
      <c r="U821"/>
      <c r="V821"/>
      <c r="W821"/>
      <c r="Y821"/>
      <c r="Z821"/>
      <c r="AA821"/>
      <c r="AC821"/>
      <c r="AD821"/>
      <c r="AE821"/>
      <c r="AG821"/>
      <c r="AH821"/>
      <c r="AI821"/>
      <c r="AK821"/>
      <c r="AL821"/>
      <c r="AM821"/>
      <c r="AO821"/>
      <c r="AP821"/>
      <c r="AQ821"/>
      <c r="AS821"/>
      <c r="AT821"/>
      <c r="AU821"/>
      <c r="AW821"/>
      <c r="AX821"/>
      <c r="AY821"/>
      <c r="BA821"/>
      <c r="BB821"/>
      <c r="BC821"/>
      <c r="BE821"/>
      <c r="BF821"/>
      <c r="BG821"/>
      <c r="BI821"/>
      <c r="BJ821"/>
      <c r="BK821"/>
      <c r="BM821"/>
      <c r="BN821"/>
      <c r="BO821"/>
    </row>
    <row r="822" spans="1:67">
      <c r="A822"/>
      <c r="B822"/>
      <c r="C822"/>
      <c r="E822"/>
      <c r="F822"/>
      <c r="G822"/>
      <c r="I822"/>
      <c r="J822"/>
      <c r="K822"/>
      <c r="M822"/>
      <c r="N822"/>
      <c r="O822"/>
      <c r="Q822"/>
      <c r="R822"/>
      <c r="S822"/>
      <c r="U822"/>
      <c r="V822"/>
      <c r="W822"/>
      <c r="Y822"/>
      <c r="Z822"/>
      <c r="AA822"/>
      <c r="AC822"/>
      <c r="AD822"/>
      <c r="AE822"/>
      <c r="AG822"/>
      <c r="AH822"/>
      <c r="AI822"/>
      <c r="AK822"/>
      <c r="AL822"/>
      <c r="AM822"/>
      <c r="AO822"/>
      <c r="AP822"/>
      <c r="AQ822"/>
      <c r="AS822"/>
      <c r="AT822"/>
      <c r="AU822"/>
      <c r="AW822"/>
      <c r="AX822"/>
      <c r="AY822"/>
      <c r="BA822"/>
      <c r="BB822"/>
      <c r="BC822"/>
      <c r="BE822"/>
      <c r="BF822"/>
      <c r="BG822"/>
      <c r="BI822"/>
      <c r="BJ822"/>
      <c r="BK822"/>
      <c r="BM822"/>
      <c r="BN822"/>
      <c r="BO822"/>
    </row>
    <row r="823" spans="1:67">
      <c r="A823"/>
      <c r="B823"/>
      <c r="C823"/>
      <c r="E823"/>
      <c r="F823"/>
      <c r="G823"/>
      <c r="I823"/>
      <c r="J823"/>
      <c r="K823"/>
      <c r="M823"/>
      <c r="N823"/>
      <c r="O823"/>
      <c r="Q823"/>
      <c r="R823"/>
      <c r="S823"/>
      <c r="U823"/>
      <c r="V823"/>
      <c r="W823"/>
      <c r="Y823"/>
      <c r="Z823"/>
      <c r="AA823"/>
      <c r="AC823"/>
      <c r="AD823"/>
      <c r="AE823"/>
      <c r="AG823"/>
      <c r="AH823"/>
      <c r="AI823"/>
      <c r="AK823"/>
      <c r="AL823"/>
      <c r="AM823"/>
      <c r="AO823"/>
      <c r="AP823"/>
      <c r="AQ823"/>
      <c r="AS823"/>
      <c r="AT823"/>
      <c r="AU823"/>
      <c r="AW823"/>
      <c r="AX823"/>
      <c r="AY823"/>
      <c r="BA823"/>
      <c r="BB823"/>
      <c r="BC823"/>
      <c r="BE823"/>
      <c r="BF823"/>
      <c r="BG823"/>
      <c r="BI823"/>
      <c r="BJ823"/>
      <c r="BK823"/>
      <c r="BM823"/>
      <c r="BN823"/>
      <c r="BO823"/>
    </row>
    <row r="824" spans="1:67">
      <c r="A824"/>
      <c r="B824"/>
      <c r="C824"/>
      <c r="E824"/>
      <c r="F824"/>
      <c r="G824"/>
      <c r="I824"/>
      <c r="J824"/>
      <c r="K824"/>
      <c r="M824"/>
      <c r="N824"/>
      <c r="O824"/>
      <c r="Q824"/>
      <c r="R824"/>
      <c r="S824"/>
      <c r="U824"/>
      <c r="V824"/>
      <c r="W824"/>
      <c r="Y824"/>
      <c r="Z824"/>
      <c r="AA824"/>
      <c r="AC824"/>
      <c r="AD824"/>
      <c r="AE824"/>
      <c r="AG824"/>
      <c r="AH824"/>
      <c r="AI824"/>
      <c r="AK824"/>
      <c r="AL824"/>
      <c r="AM824"/>
      <c r="AO824"/>
      <c r="AP824"/>
      <c r="AQ824"/>
      <c r="AS824"/>
      <c r="AT824"/>
      <c r="AU824"/>
      <c r="AW824"/>
      <c r="AX824"/>
      <c r="AY824"/>
      <c r="BA824"/>
      <c r="BB824"/>
      <c r="BC824"/>
      <c r="BE824"/>
      <c r="BF824"/>
      <c r="BG824"/>
      <c r="BI824"/>
      <c r="BJ824"/>
      <c r="BK824"/>
      <c r="BM824"/>
      <c r="BN824"/>
      <c r="BO824"/>
    </row>
    <row r="825" spans="1:67">
      <c r="A825"/>
      <c r="B825"/>
      <c r="C825"/>
      <c r="E825"/>
      <c r="F825"/>
      <c r="G825"/>
      <c r="I825"/>
      <c r="J825"/>
      <c r="K825"/>
      <c r="M825"/>
      <c r="N825"/>
      <c r="O825"/>
      <c r="Q825"/>
      <c r="R825"/>
      <c r="S825"/>
      <c r="U825"/>
      <c r="V825"/>
      <c r="W825"/>
      <c r="Y825"/>
      <c r="Z825"/>
      <c r="AA825"/>
      <c r="AC825"/>
      <c r="AD825"/>
      <c r="AE825"/>
      <c r="AG825"/>
      <c r="AH825"/>
      <c r="AI825"/>
      <c r="AK825"/>
      <c r="AL825"/>
      <c r="AM825"/>
      <c r="AO825"/>
      <c r="AP825"/>
      <c r="AQ825"/>
      <c r="AS825"/>
      <c r="AT825"/>
      <c r="AU825"/>
      <c r="AW825"/>
      <c r="AX825"/>
      <c r="AY825"/>
      <c r="BA825"/>
      <c r="BB825"/>
      <c r="BC825"/>
      <c r="BE825"/>
      <c r="BF825"/>
      <c r="BG825"/>
      <c r="BI825"/>
      <c r="BJ825"/>
      <c r="BK825"/>
      <c r="BM825"/>
      <c r="BN825"/>
      <c r="BO825"/>
    </row>
    <row r="826" spans="1:67">
      <c r="A826"/>
      <c r="B826"/>
      <c r="C826"/>
      <c r="E826"/>
      <c r="F826"/>
      <c r="G826"/>
      <c r="I826"/>
      <c r="J826"/>
      <c r="K826"/>
      <c r="M826"/>
      <c r="N826"/>
      <c r="O826"/>
      <c r="Q826"/>
      <c r="R826"/>
      <c r="S826"/>
      <c r="U826"/>
      <c r="V826"/>
      <c r="W826"/>
      <c r="Y826"/>
      <c r="Z826"/>
      <c r="AA826"/>
      <c r="AC826"/>
      <c r="AD826"/>
      <c r="AE826"/>
      <c r="AG826"/>
      <c r="AH826"/>
      <c r="AI826"/>
      <c r="AK826"/>
      <c r="AL826"/>
      <c r="AM826"/>
      <c r="AO826"/>
      <c r="AP826"/>
      <c r="AQ826"/>
      <c r="AS826"/>
      <c r="AT826"/>
      <c r="AU826"/>
      <c r="AW826"/>
      <c r="AX826"/>
      <c r="AY826"/>
      <c r="BA826"/>
      <c r="BB826"/>
      <c r="BC826"/>
      <c r="BE826"/>
      <c r="BF826"/>
      <c r="BG826"/>
      <c r="BI826"/>
      <c r="BJ826"/>
      <c r="BK826"/>
      <c r="BM826"/>
      <c r="BN826"/>
      <c r="BO826"/>
    </row>
    <row r="827" spans="1:67">
      <c r="A827"/>
      <c r="B827"/>
      <c r="C827"/>
      <c r="E827"/>
      <c r="F827"/>
      <c r="G827"/>
      <c r="I827"/>
      <c r="J827"/>
      <c r="K827"/>
      <c r="M827"/>
      <c r="N827"/>
      <c r="O827"/>
      <c r="Q827"/>
      <c r="R827"/>
      <c r="S827"/>
      <c r="U827"/>
      <c r="V827"/>
      <c r="W827"/>
      <c r="Y827"/>
      <c r="Z827"/>
      <c r="AA827"/>
      <c r="AC827"/>
      <c r="AD827"/>
      <c r="AE827"/>
      <c r="AG827"/>
      <c r="AH827"/>
      <c r="AI827"/>
      <c r="AK827"/>
      <c r="AL827"/>
      <c r="AM827"/>
      <c r="AO827"/>
      <c r="AP827"/>
      <c r="AQ827"/>
      <c r="AS827"/>
      <c r="AT827"/>
      <c r="AU827"/>
      <c r="AW827"/>
      <c r="AX827"/>
      <c r="AY827"/>
      <c r="BA827"/>
      <c r="BB827"/>
      <c r="BC827"/>
      <c r="BE827"/>
      <c r="BF827"/>
      <c r="BG827"/>
      <c r="BI827"/>
      <c r="BJ827"/>
      <c r="BK827"/>
      <c r="BM827"/>
      <c r="BN827"/>
      <c r="BO827"/>
    </row>
    <row r="828" spans="1:67">
      <c r="A828"/>
      <c r="B828"/>
      <c r="C828"/>
      <c r="E828"/>
      <c r="F828"/>
      <c r="G828"/>
      <c r="I828"/>
      <c r="J828"/>
      <c r="K828"/>
      <c r="M828"/>
      <c r="N828"/>
      <c r="O828"/>
      <c r="Q828"/>
      <c r="R828"/>
      <c r="S828"/>
      <c r="U828"/>
      <c r="V828"/>
      <c r="W828"/>
      <c r="Y828"/>
      <c r="Z828"/>
      <c r="AA828"/>
      <c r="AC828"/>
      <c r="AD828"/>
      <c r="AE828"/>
      <c r="AG828"/>
      <c r="AH828"/>
      <c r="AI828"/>
      <c r="AK828"/>
      <c r="AL828"/>
      <c r="AM828"/>
      <c r="AO828"/>
      <c r="AP828"/>
      <c r="AQ828"/>
      <c r="AS828"/>
      <c r="AT828"/>
      <c r="AU828"/>
      <c r="AW828"/>
      <c r="AX828"/>
      <c r="AY828"/>
      <c r="BA828"/>
      <c r="BB828"/>
      <c r="BC828"/>
      <c r="BE828"/>
      <c r="BF828"/>
      <c r="BG828"/>
      <c r="BI828"/>
      <c r="BJ828"/>
      <c r="BK828"/>
      <c r="BM828"/>
      <c r="BN828"/>
      <c r="BO828"/>
    </row>
    <row r="829" spans="1:67">
      <c r="A829"/>
      <c r="B829"/>
      <c r="C829"/>
      <c r="E829"/>
      <c r="F829"/>
      <c r="G829"/>
      <c r="I829"/>
      <c r="J829"/>
      <c r="K829"/>
      <c r="M829"/>
      <c r="N829"/>
      <c r="O829"/>
      <c r="Q829"/>
      <c r="R829"/>
      <c r="S829"/>
      <c r="U829"/>
      <c r="V829"/>
      <c r="W829"/>
      <c r="Y829"/>
      <c r="Z829"/>
      <c r="AA829"/>
      <c r="AC829"/>
      <c r="AD829"/>
      <c r="AE829"/>
      <c r="AG829"/>
      <c r="AH829"/>
      <c r="AI829"/>
      <c r="AK829"/>
      <c r="AL829"/>
      <c r="AM829"/>
      <c r="AO829"/>
      <c r="AP829"/>
      <c r="AQ829"/>
      <c r="AS829"/>
      <c r="AT829"/>
      <c r="AU829"/>
      <c r="AW829"/>
      <c r="AX829"/>
      <c r="AY829"/>
      <c r="BA829"/>
      <c r="BB829"/>
      <c r="BC829"/>
      <c r="BE829"/>
      <c r="BF829"/>
      <c r="BG829"/>
      <c r="BI829"/>
      <c r="BJ829"/>
      <c r="BK829"/>
      <c r="BM829"/>
      <c r="BN829"/>
      <c r="BO829"/>
    </row>
    <row r="830" spans="1:67">
      <c r="A830"/>
      <c r="B830"/>
      <c r="C830"/>
      <c r="E830"/>
      <c r="F830"/>
      <c r="G830"/>
      <c r="I830"/>
      <c r="J830"/>
      <c r="K830"/>
      <c r="M830"/>
      <c r="N830"/>
      <c r="O830"/>
      <c r="Q830"/>
      <c r="R830"/>
      <c r="S830"/>
      <c r="U830"/>
      <c r="V830"/>
      <c r="W830"/>
      <c r="Y830"/>
      <c r="Z830"/>
      <c r="AA830"/>
      <c r="AC830"/>
      <c r="AD830"/>
      <c r="AE830"/>
      <c r="AG830"/>
      <c r="AH830"/>
      <c r="AI830"/>
      <c r="AK830"/>
      <c r="AL830"/>
      <c r="AM830"/>
      <c r="AO830"/>
      <c r="AP830"/>
      <c r="AQ830"/>
      <c r="AS830"/>
      <c r="AT830"/>
      <c r="AU830"/>
      <c r="AW830"/>
      <c r="AX830"/>
      <c r="AY830"/>
      <c r="BA830"/>
      <c r="BB830"/>
      <c r="BC830"/>
      <c r="BE830"/>
      <c r="BF830"/>
      <c r="BG830"/>
      <c r="BI830"/>
      <c r="BJ830"/>
      <c r="BK830"/>
      <c r="BM830"/>
      <c r="BN830"/>
      <c r="BO830"/>
    </row>
    <row r="831" spans="1:67">
      <c r="A831"/>
      <c r="B831"/>
      <c r="C831"/>
      <c r="E831"/>
      <c r="F831"/>
      <c r="G831"/>
      <c r="I831"/>
      <c r="J831"/>
      <c r="K831"/>
      <c r="M831"/>
      <c r="N831"/>
      <c r="O831"/>
      <c r="Q831"/>
      <c r="R831"/>
      <c r="S831"/>
      <c r="U831"/>
      <c r="V831"/>
      <c r="W831"/>
      <c r="Y831"/>
      <c r="Z831"/>
      <c r="AA831"/>
      <c r="AC831"/>
      <c r="AD831"/>
      <c r="AE831"/>
      <c r="AG831"/>
      <c r="AH831"/>
      <c r="AI831"/>
      <c r="AK831"/>
      <c r="AL831"/>
      <c r="AM831"/>
      <c r="AO831"/>
      <c r="AP831"/>
      <c r="AQ831"/>
      <c r="AS831"/>
      <c r="AT831"/>
      <c r="AU831"/>
      <c r="AW831"/>
      <c r="AX831"/>
      <c r="AY831"/>
      <c r="BA831"/>
      <c r="BB831"/>
      <c r="BC831"/>
      <c r="BE831"/>
      <c r="BF831"/>
      <c r="BG831"/>
      <c r="BI831"/>
      <c r="BJ831"/>
      <c r="BK831"/>
      <c r="BM831"/>
      <c r="BN831"/>
      <c r="BO831"/>
    </row>
    <row r="832" spans="1:67">
      <c r="A832"/>
      <c r="B832"/>
      <c r="C832"/>
      <c r="E832"/>
      <c r="F832"/>
      <c r="G832"/>
      <c r="I832"/>
      <c r="J832"/>
      <c r="K832"/>
      <c r="M832"/>
      <c r="N832"/>
      <c r="O832"/>
      <c r="Q832"/>
      <c r="R832"/>
      <c r="S832"/>
      <c r="U832"/>
      <c r="V832"/>
      <c r="W832"/>
      <c r="Y832"/>
      <c r="Z832"/>
      <c r="AA832"/>
      <c r="AC832"/>
      <c r="AD832"/>
      <c r="AE832"/>
      <c r="AG832"/>
      <c r="AH832"/>
      <c r="AI832"/>
      <c r="AK832"/>
      <c r="AL832"/>
      <c r="AM832"/>
      <c r="AO832"/>
      <c r="AP832"/>
      <c r="AQ832"/>
      <c r="AS832"/>
      <c r="AT832"/>
      <c r="AU832"/>
      <c r="AW832"/>
      <c r="AX832"/>
      <c r="AY832"/>
      <c r="BA832"/>
      <c r="BB832"/>
      <c r="BC832"/>
      <c r="BE832"/>
      <c r="BF832"/>
      <c r="BG832"/>
      <c r="BI832"/>
      <c r="BJ832"/>
      <c r="BK832"/>
      <c r="BM832"/>
      <c r="BN832"/>
      <c r="BO832"/>
    </row>
    <row r="833" spans="1:67">
      <c r="A833"/>
      <c r="B833"/>
      <c r="C833"/>
      <c r="E833"/>
      <c r="F833"/>
      <c r="G833"/>
      <c r="I833"/>
      <c r="J833"/>
      <c r="K833"/>
      <c r="M833"/>
      <c r="N833"/>
      <c r="O833"/>
      <c r="Q833"/>
      <c r="R833"/>
      <c r="S833"/>
      <c r="U833"/>
      <c r="V833"/>
      <c r="W833"/>
      <c r="Y833"/>
      <c r="Z833"/>
      <c r="AA833"/>
      <c r="AC833"/>
      <c r="AD833"/>
      <c r="AE833"/>
      <c r="AG833"/>
      <c r="AH833"/>
      <c r="AI833"/>
      <c r="AK833"/>
      <c r="AL833"/>
      <c r="AM833"/>
      <c r="AO833"/>
      <c r="AP833"/>
      <c r="AQ833"/>
      <c r="AS833"/>
      <c r="AT833"/>
      <c r="AU833"/>
      <c r="AW833"/>
      <c r="AX833"/>
      <c r="AY833"/>
      <c r="BA833"/>
      <c r="BB833"/>
      <c r="BC833"/>
      <c r="BE833"/>
      <c r="BF833"/>
      <c r="BG833"/>
      <c r="BI833"/>
      <c r="BJ833"/>
      <c r="BK833"/>
      <c r="BM833"/>
      <c r="BN833"/>
      <c r="BO833"/>
    </row>
    <row r="834" spans="1:67">
      <c r="A834"/>
      <c r="B834"/>
      <c r="C834"/>
      <c r="E834"/>
      <c r="F834"/>
      <c r="G834"/>
      <c r="I834"/>
      <c r="J834"/>
      <c r="K834"/>
      <c r="M834"/>
      <c r="N834"/>
      <c r="O834"/>
      <c r="Q834"/>
      <c r="R834"/>
      <c r="S834"/>
      <c r="U834"/>
      <c r="V834"/>
      <c r="W834"/>
      <c r="Y834"/>
      <c r="Z834"/>
      <c r="AA834"/>
      <c r="AC834"/>
      <c r="AD834"/>
      <c r="AE834"/>
      <c r="AG834"/>
      <c r="AH834"/>
      <c r="AI834"/>
      <c r="AK834"/>
      <c r="AL834"/>
      <c r="AM834"/>
      <c r="AO834"/>
      <c r="AP834"/>
      <c r="AQ834"/>
      <c r="AS834"/>
      <c r="AT834"/>
      <c r="AU834"/>
      <c r="AW834"/>
      <c r="AX834"/>
      <c r="AY834"/>
      <c r="BA834"/>
      <c r="BB834"/>
      <c r="BC834"/>
      <c r="BE834"/>
      <c r="BF834"/>
      <c r="BG834"/>
      <c r="BI834"/>
      <c r="BJ834"/>
      <c r="BK834"/>
      <c r="BM834"/>
      <c r="BN834"/>
      <c r="BO834"/>
    </row>
    <row r="835" spans="1:67">
      <c r="A835"/>
      <c r="B835"/>
      <c r="C835"/>
      <c r="E835"/>
      <c r="F835"/>
      <c r="G835"/>
      <c r="I835"/>
      <c r="J835"/>
      <c r="K835"/>
      <c r="M835"/>
      <c r="N835"/>
      <c r="O835"/>
      <c r="Q835"/>
      <c r="R835"/>
      <c r="S835"/>
      <c r="U835"/>
      <c r="V835"/>
      <c r="W835"/>
      <c r="Y835"/>
      <c r="Z835"/>
      <c r="AA835"/>
      <c r="AC835"/>
      <c r="AD835"/>
      <c r="AE835"/>
      <c r="AG835"/>
      <c r="AH835"/>
      <c r="AI835"/>
      <c r="AK835"/>
      <c r="AL835"/>
      <c r="AM835"/>
      <c r="AO835"/>
      <c r="AP835"/>
      <c r="AQ835"/>
      <c r="AS835"/>
      <c r="AT835"/>
      <c r="AU835"/>
      <c r="AW835"/>
      <c r="AX835"/>
      <c r="AY835"/>
      <c r="BA835"/>
      <c r="BB835"/>
      <c r="BC835"/>
      <c r="BE835"/>
      <c r="BF835"/>
      <c r="BG835"/>
      <c r="BI835"/>
      <c r="BJ835"/>
      <c r="BK835"/>
      <c r="BM835"/>
      <c r="BN835"/>
      <c r="BO835"/>
    </row>
    <row r="836" spans="1:67">
      <c r="A836"/>
      <c r="B836"/>
      <c r="C836"/>
      <c r="E836"/>
      <c r="F836"/>
      <c r="G836"/>
      <c r="I836"/>
      <c r="J836"/>
      <c r="K836"/>
      <c r="M836"/>
      <c r="N836"/>
      <c r="O836"/>
      <c r="Q836"/>
      <c r="R836"/>
      <c r="S836"/>
      <c r="U836"/>
      <c r="V836"/>
      <c r="W836"/>
      <c r="Y836"/>
      <c r="Z836"/>
      <c r="AA836"/>
      <c r="AC836"/>
      <c r="AD836"/>
      <c r="AE836"/>
      <c r="AG836"/>
      <c r="AH836"/>
      <c r="AI836"/>
      <c r="AK836"/>
      <c r="AL836"/>
      <c r="AM836"/>
      <c r="AO836"/>
      <c r="AP836"/>
      <c r="AQ836"/>
      <c r="AS836"/>
      <c r="AT836"/>
      <c r="AU836"/>
      <c r="AW836"/>
      <c r="AX836"/>
      <c r="AY836"/>
      <c r="BA836"/>
      <c r="BB836"/>
      <c r="BC836"/>
      <c r="BE836"/>
      <c r="BF836"/>
      <c r="BG836"/>
      <c r="BI836"/>
      <c r="BJ836"/>
      <c r="BK836"/>
      <c r="BM836"/>
      <c r="BN836"/>
      <c r="BO836"/>
    </row>
    <row r="837" spans="1:67">
      <c r="A837"/>
      <c r="B837"/>
      <c r="C837"/>
      <c r="E837"/>
      <c r="F837"/>
      <c r="G837"/>
      <c r="I837"/>
      <c r="J837"/>
      <c r="K837"/>
      <c r="M837"/>
      <c r="N837"/>
      <c r="O837"/>
      <c r="Q837"/>
      <c r="R837"/>
      <c r="S837"/>
      <c r="U837"/>
      <c r="V837"/>
      <c r="W837"/>
      <c r="Y837"/>
      <c r="Z837"/>
      <c r="AA837"/>
      <c r="AC837"/>
      <c r="AD837"/>
      <c r="AE837"/>
      <c r="AG837"/>
      <c r="AH837"/>
      <c r="AI837"/>
      <c r="AK837"/>
      <c r="AL837"/>
      <c r="AM837"/>
      <c r="AO837"/>
      <c r="AP837"/>
      <c r="AQ837"/>
      <c r="AS837"/>
      <c r="AT837"/>
      <c r="AU837"/>
      <c r="AW837"/>
      <c r="AX837"/>
      <c r="AY837"/>
      <c r="BA837"/>
      <c r="BB837"/>
      <c r="BC837"/>
      <c r="BE837"/>
      <c r="BF837"/>
      <c r="BG837"/>
      <c r="BI837"/>
      <c r="BJ837"/>
      <c r="BK837"/>
      <c r="BM837"/>
      <c r="BN837"/>
      <c r="BO837"/>
    </row>
    <row r="838" spans="1:67">
      <c r="A838"/>
      <c r="B838"/>
      <c r="C838"/>
      <c r="E838"/>
      <c r="F838"/>
      <c r="G838"/>
      <c r="I838"/>
      <c r="J838"/>
      <c r="K838"/>
      <c r="M838"/>
      <c r="N838"/>
      <c r="O838"/>
      <c r="Q838"/>
      <c r="R838"/>
      <c r="S838"/>
      <c r="U838"/>
      <c r="V838"/>
      <c r="W838"/>
      <c r="Y838"/>
      <c r="Z838"/>
      <c r="AA838"/>
      <c r="AC838"/>
      <c r="AD838"/>
      <c r="AE838"/>
      <c r="AG838"/>
      <c r="AH838"/>
      <c r="AI838"/>
      <c r="AK838"/>
      <c r="AL838"/>
      <c r="AM838"/>
      <c r="AO838"/>
      <c r="AP838"/>
      <c r="AQ838"/>
      <c r="AS838"/>
      <c r="AT838"/>
      <c r="AU838"/>
      <c r="AW838"/>
      <c r="AX838"/>
      <c r="AY838"/>
      <c r="BA838"/>
      <c r="BB838"/>
      <c r="BC838"/>
      <c r="BE838"/>
      <c r="BF838"/>
      <c r="BG838"/>
      <c r="BI838"/>
      <c r="BJ838"/>
      <c r="BK838"/>
      <c r="BM838"/>
      <c r="BN838"/>
      <c r="BO838"/>
    </row>
    <row r="839" spans="1:67">
      <c r="A839"/>
      <c r="B839"/>
      <c r="C839"/>
      <c r="E839"/>
      <c r="F839"/>
      <c r="G839"/>
      <c r="I839"/>
      <c r="J839"/>
      <c r="K839"/>
      <c r="M839"/>
      <c r="N839"/>
      <c r="O839"/>
      <c r="Q839"/>
      <c r="R839"/>
      <c r="S839"/>
      <c r="U839"/>
      <c r="V839"/>
      <c r="W839"/>
      <c r="Y839"/>
      <c r="Z839"/>
      <c r="AA839"/>
      <c r="AC839"/>
      <c r="AD839"/>
      <c r="AE839"/>
      <c r="AG839"/>
      <c r="AH839"/>
      <c r="AI839"/>
      <c r="AK839"/>
      <c r="AL839"/>
      <c r="AM839"/>
      <c r="AO839"/>
      <c r="AP839"/>
      <c r="AQ839"/>
      <c r="AS839"/>
      <c r="AT839"/>
      <c r="AU839"/>
      <c r="AW839"/>
      <c r="AX839"/>
      <c r="AY839"/>
      <c r="BA839"/>
      <c r="BB839"/>
      <c r="BC839"/>
      <c r="BE839"/>
      <c r="BF839"/>
      <c r="BG839"/>
      <c r="BI839"/>
      <c r="BJ839"/>
      <c r="BK839"/>
      <c r="BM839"/>
      <c r="BN839"/>
      <c r="BO839"/>
    </row>
    <row r="840" spans="1:67">
      <c r="A840"/>
      <c r="B840"/>
      <c r="C840"/>
      <c r="E840"/>
      <c r="F840"/>
      <c r="G840"/>
      <c r="I840"/>
      <c r="J840"/>
      <c r="K840"/>
      <c r="M840"/>
      <c r="N840"/>
      <c r="O840"/>
      <c r="Q840"/>
      <c r="R840"/>
      <c r="S840"/>
      <c r="U840"/>
      <c r="V840"/>
      <c r="W840"/>
      <c r="Y840"/>
      <c r="Z840"/>
      <c r="AA840"/>
      <c r="AC840"/>
      <c r="AD840"/>
      <c r="AE840"/>
      <c r="AG840"/>
      <c r="AH840"/>
      <c r="AI840"/>
      <c r="AK840"/>
      <c r="AL840"/>
      <c r="AM840"/>
      <c r="AO840"/>
      <c r="AP840"/>
      <c r="AQ840"/>
      <c r="AS840"/>
      <c r="AT840"/>
      <c r="AU840"/>
      <c r="AW840"/>
      <c r="AX840"/>
      <c r="AY840"/>
      <c r="BA840"/>
      <c r="BB840"/>
      <c r="BC840"/>
      <c r="BE840"/>
      <c r="BF840"/>
      <c r="BG840"/>
      <c r="BI840"/>
      <c r="BJ840"/>
      <c r="BK840"/>
      <c r="BM840"/>
      <c r="BN840"/>
      <c r="BO840"/>
    </row>
    <row r="841" spans="1:67">
      <c r="A841"/>
      <c r="B841"/>
      <c r="C841"/>
      <c r="E841"/>
      <c r="F841"/>
      <c r="G841"/>
      <c r="I841"/>
      <c r="J841"/>
      <c r="K841"/>
      <c r="M841"/>
      <c r="N841"/>
      <c r="O841"/>
      <c r="Q841"/>
      <c r="R841"/>
      <c r="S841"/>
      <c r="U841"/>
      <c r="V841"/>
      <c r="W841"/>
      <c r="Y841"/>
      <c r="Z841"/>
      <c r="AA841"/>
      <c r="AC841"/>
      <c r="AD841"/>
      <c r="AE841"/>
      <c r="AG841"/>
      <c r="AH841"/>
      <c r="AI841"/>
      <c r="AK841"/>
      <c r="AL841"/>
      <c r="AM841"/>
      <c r="AO841"/>
      <c r="AP841"/>
      <c r="AQ841"/>
      <c r="AS841"/>
      <c r="AT841"/>
      <c r="AU841"/>
      <c r="AW841"/>
      <c r="AX841"/>
      <c r="AY841"/>
      <c r="BA841"/>
      <c r="BB841"/>
      <c r="BC841"/>
      <c r="BE841"/>
      <c r="BF841"/>
      <c r="BG841"/>
      <c r="BI841"/>
      <c r="BJ841"/>
      <c r="BK841"/>
      <c r="BM841"/>
      <c r="BN841"/>
      <c r="BO841"/>
    </row>
    <row r="842" spans="1:67">
      <c r="A842"/>
      <c r="B842"/>
      <c r="C842"/>
      <c r="E842"/>
      <c r="F842"/>
      <c r="G842"/>
      <c r="I842"/>
      <c r="J842"/>
      <c r="K842"/>
      <c r="M842"/>
      <c r="N842"/>
      <c r="O842"/>
      <c r="Q842"/>
      <c r="R842"/>
      <c r="S842"/>
      <c r="U842"/>
      <c r="V842"/>
      <c r="W842"/>
      <c r="Y842"/>
      <c r="Z842"/>
      <c r="AA842"/>
      <c r="AC842"/>
      <c r="AD842"/>
      <c r="AE842"/>
      <c r="AG842"/>
      <c r="AH842"/>
      <c r="AI842"/>
      <c r="AK842"/>
      <c r="AL842"/>
      <c r="AM842"/>
      <c r="AO842"/>
      <c r="AP842"/>
      <c r="AQ842"/>
      <c r="AS842"/>
      <c r="AT842"/>
      <c r="AU842"/>
      <c r="AW842"/>
      <c r="AX842"/>
      <c r="AY842"/>
      <c r="BA842"/>
      <c r="BB842"/>
      <c r="BC842"/>
      <c r="BE842"/>
      <c r="BF842"/>
      <c r="BG842"/>
      <c r="BI842"/>
      <c r="BJ842"/>
      <c r="BK842"/>
      <c r="BM842"/>
      <c r="BN842"/>
      <c r="BO842"/>
    </row>
    <row r="843" spans="1:67">
      <c r="A843"/>
      <c r="B843"/>
      <c r="C843"/>
      <c r="E843"/>
      <c r="F843"/>
      <c r="G843"/>
      <c r="I843"/>
      <c r="J843"/>
      <c r="K843"/>
      <c r="M843"/>
      <c r="N843"/>
      <c r="O843"/>
      <c r="Q843"/>
      <c r="R843"/>
      <c r="S843"/>
      <c r="U843"/>
      <c r="V843"/>
      <c r="W843"/>
      <c r="Y843"/>
      <c r="Z843"/>
      <c r="AA843"/>
      <c r="AC843"/>
      <c r="AD843"/>
      <c r="AE843"/>
      <c r="AG843"/>
      <c r="AH843"/>
      <c r="AI843"/>
      <c r="AK843"/>
      <c r="AL843"/>
      <c r="AM843"/>
      <c r="AO843"/>
      <c r="AP843"/>
      <c r="AQ843"/>
      <c r="AS843"/>
      <c r="AT843"/>
      <c r="AU843"/>
      <c r="AW843"/>
      <c r="AX843"/>
      <c r="AY843"/>
      <c r="BA843"/>
      <c r="BB843"/>
      <c r="BC843"/>
      <c r="BE843"/>
      <c r="BF843"/>
      <c r="BG843"/>
      <c r="BI843"/>
      <c r="BJ843"/>
      <c r="BK843"/>
      <c r="BM843"/>
      <c r="BN843"/>
      <c r="BO843"/>
    </row>
    <row r="844" spans="1:67">
      <c r="A844"/>
      <c r="B844"/>
      <c r="C844"/>
      <c r="E844"/>
      <c r="F844"/>
      <c r="G844"/>
      <c r="I844"/>
      <c r="J844"/>
      <c r="K844"/>
      <c r="M844"/>
      <c r="N844"/>
      <c r="O844"/>
      <c r="Q844"/>
      <c r="R844"/>
      <c r="S844"/>
      <c r="U844"/>
      <c r="V844"/>
      <c r="W844"/>
      <c r="Y844"/>
      <c r="Z844"/>
      <c r="AA844"/>
      <c r="AC844"/>
      <c r="AD844"/>
      <c r="AE844"/>
      <c r="AG844"/>
      <c r="AH844"/>
      <c r="AI844"/>
      <c r="AK844"/>
      <c r="AL844"/>
      <c r="AM844"/>
      <c r="AO844"/>
      <c r="AP844"/>
      <c r="AQ844"/>
      <c r="AS844"/>
      <c r="AT844"/>
      <c r="AU844"/>
      <c r="AW844"/>
      <c r="AX844"/>
      <c r="AY844"/>
      <c r="BA844"/>
      <c r="BB844"/>
      <c r="BC844"/>
      <c r="BE844"/>
      <c r="BF844"/>
      <c r="BG844"/>
      <c r="BI844"/>
      <c r="BJ844"/>
      <c r="BK844"/>
      <c r="BM844"/>
      <c r="BN844"/>
      <c r="BO844"/>
    </row>
    <row r="845" spans="1:67">
      <c r="A845"/>
      <c r="B845"/>
      <c r="C845"/>
      <c r="E845"/>
      <c r="F845"/>
      <c r="G845"/>
      <c r="I845"/>
      <c r="J845"/>
      <c r="K845"/>
      <c r="M845"/>
      <c r="N845"/>
      <c r="O845"/>
      <c r="Q845"/>
      <c r="R845"/>
      <c r="S845"/>
      <c r="U845"/>
      <c r="V845"/>
      <c r="W845"/>
      <c r="Y845"/>
      <c r="Z845"/>
      <c r="AA845"/>
      <c r="AC845"/>
      <c r="AD845"/>
      <c r="AE845"/>
      <c r="AG845"/>
      <c r="AH845"/>
      <c r="AI845"/>
      <c r="AK845"/>
      <c r="AL845"/>
      <c r="AM845"/>
      <c r="AO845"/>
      <c r="AP845"/>
      <c r="AQ845"/>
      <c r="AS845"/>
      <c r="AT845"/>
      <c r="AU845"/>
      <c r="AW845"/>
      <c r="AX845"/>
      <c r="AY845"/>
      <c r="BA845"/>
      <c r="BB845"/>
      <c r="BC845"/>
      <c r="BE845"/>
      <c r="BF845"/>
      <c r="BG845"/>
      <c r="BI845"/>
      <c r="BJ845"/>
      <c r="BK845"/>
      <c r="BM845"/>
      <c r="BN845"/>
      <c r="BO845"/>
    </row>
    <row r="846" spans="1:67">
      <c r="A846"/>
      <c r="B846"/>
      <c r="C846"/>
      <c r="E846"/>
      <c r="F846"/>
      <c r="G846"/>
      <c r="I846"/>
      <c r="J846"/>
      <c r="K846"/>
      <c r="M846"/>
      <c r="N846"/>
      <c r="O846"/>
      <c r="Q846"/>
      <c r="R846"/>
      <c r="S846"/>
      <c r="U846"/>
      <c r="V846"/>
      <c r="W846"/>
      <c r="Y846"/>
      <c r="Z846"/>
      <c r="AA846"/>
      <c r="AC846"/>
      <c r="AD846"/>
      <c r="AE846"/>
      <c r="AG846"/>
      <c r="AH846"/>
      <c r="AI846"/>
      <c r="AK846"/>
      <c r="AL846"/>
      <c r="AM846"/>
      <c r="AO846"/>
      <c r="AP846"/>
      <c r="AQ846"/>
      <c r="AS846"/>
      <c r="AT846"/>
      <c r="AU846"/>
      <c r="AW846"/>
      <c r="AX846"/>
      <c r="AY846"/>
      <c r="BA846"/>
      <c r="BB846"/>
      <c r="BC846"/>
      <c r="BE846"/>
      <c r="BF846"/>
      <c r="BG846"/>
      <c r="BI846"/>
      <c r="BJ846"/>
      <c r="BK846"/>
      <c r="BM846"/>
      <c r="BN846"/>
      <c r="BO846"/>
    </row>
    <row r="847" spans="1:67">
      <c r="A847"/>
      <c r="B847"/>
      <c r="C847"/>
      <c r="E847"/>
      <c r="F847"/>
      <c r="G847"/>
      <c r="I847"/>
      <c r="J847"/>
      <c r="K847"/>
      <c r="M847"/>
      <c r="N847"/>
      <c r="O847"/>
      <c r="Q847"/>
      <c r="R847"/>
      <c r="S847"/>
      <c r="U847"/>
      <c r="V847"/>
      <c r="W847"/>
      <c r="Y847"/>
      <c r="Z847"/>
      <c r="AA847"/>
      <c r="AC847"/>
      <c r="AD847"/>
      <c r="AE847"/>
      <c r="AG847"/>
      <c r="AH847"/>
      <c r="AI847"/>
      <c r="AK847"/>
      <c r="AL847"/>
      <c r="AM847"/>
      <c r="AO847"/>
      <c r="AP847"/>
      <c r="AQ847"/>
      <c r="AS847"/>
      <c r="AT847"/>
      <c r="AU847"/>
      <c r="AW847"/>
      <c r="AX847"/>
      <c r="AY847"/>
      <c r="BA847"/>
      <c r="BB847"/>
      <c r="BC847"/>
      <c r="BE847"/>
      <c r="BF847"/>
      <c r="BG847"/>
      <c r="BI847"/>
      <c r="BJ847"/>
      <c r="BK847"/>
      <c r="BM847"/>
      <c r="BN847"/>
      <c r="BO847"/>
    </row>
    <row r="848" spans="1:67">
      <c r="A848"/>
      <c r="B848"/>
      <c r="C848"/>
      <c r="E848"/>
      <c r="F848"/>
      <c r="G848"/>
      <c r="I848"/>
      <c r="J848"/>
      <c r="K848"/>
      <c r="M848"/>
      <c r="N848"/>
      <c r="O848"/>
      <c r="Q848"/>
      <c r="R848"/>
      <c r="S848"/>
      <c r="U848"/>
      <c r="V848"/>
      <c r="W848"/>
      <c r="Y848"/>
      <c r="Z848"/>
      <c r="AA848"/>
      <c r="AC848"/>
      <c r="AD848"/>
      <c r="AE848"/>
      <c r="AG848"/>
      <c r="AH848"/>
      <c r="AI848"/>
      <c r="AK848"/>
      <c r="AL848"/>
      <c r="AM848"/>
      <c r="AO848"/>
      <c r="AP848"/>
      <c r="AQ848"/>
      <c r="AS848"/>
      <c r="AT848"/>
      <c r="AU848"/>
      <c r="AW848"/>
      <c r="AX848"/>
      <c r="AY848"/>
      <c r="BA848"/>
      <c r="BB848"/>
      <c r="BC848"/>
      <c r="BE848"/>
      <c r="BF848"/>
      <c r="BG848"/>
      <c r="BI848"/>
      <c r="BJ848"/>
      <c r="BK848"/>
      <c r="BM848"/>
      <c r="BN848"/>
      <c r="BO848"/>
    </row>
    <row r="849" spans="1:67">
      <c r="A849"/>
      <c r="B849"/>
      <c r="C849"/>
      <c r="E849"/>
      <c r="F849"/>
      <c r="G849"/>
      <c r="I849"/>
      <c r="J849"/>
      <c r="K849"/>
      <c r="M849"/>
      <c r="N849"/>
      <c r="O849"/>
      <c r="Q849"/>
      <c r="R849"/>
      <c r="S849"/>
      <c r="U849"/>
      <c r="V849"/>
      <c r="W849"/>
      <c r="Y849"/>
      <c r="Z849"/>
      <c r="AA849"/>
      <c r="AC849"/>
      <c r="AD849"/>
      <c r="AE849"/>
      <c r="AG849"/>
      <c r="AH849"/>
      <c r="AI849"/>
      <c r="AK849"/>
      <c r="AL849"/>
      <c r="AM849"/>
      <c r="AO849"/>
      <c r="AP849"/>
      <c r="AQ849"/>
      <c r="AS849"/>
      <c r="AT849"/>
      <c r="AU849"/>
      <c r="AW849"/>
      <c r="AX849"/>
      <c r="AY849"/>
      <c r="BA849"/>
      <c r="BB849"/>
      <c r="BC849"/>
      <c r="BE849"/>
      <c r="BF849"/>
      <c r="BG849"/>
      <c r="BI849"/>
      <c r="BJ849"/>
      <c r="BK849"/>
      <c r="BM849"/>
      <c r="BN849"/>
      <c r="BO849"/>
    </row>
    <row r="850" spans="1:67">
      <c r="A850"/>
      <c r="B850"/>
      <c r="C850"/>
      <c r="E850"/>
      <c r="F850"/>
      <c r="G850"/>
      <c r="I850"/>
      <c r="J850"/>
      <c r="K850"/>
      <c r="M850"/>
      <c r="N850"/>
      <c r="O850"/>
      <c r="Q850"/>
      <c r="R850"/>
      <c r="S850"/>
      <c r="U850"/>
      <c r="V850"/>
      <c r="W850"/>
      <c r="Y850"/>
      <c r="Z850"/>
      <c r="AA850"/>
      <c r="AC850"/>
      <c r="AD850"/>
      <c r="AE850"/>
      <c r="AG850"/>
      <c r="AH850"/>
      <c r="AI850"/>
      <c r="AK850"/>
      <c r="AL850"/>
      <c r="AM850"/>
      <c r="AO850"/>
      <c r="AP850"/>
      <c r="AQ850"/>
      <c r="AS850"/>
      <c r="AT850"/>
      <c r="AU850"/>
      <c r="AW850"/>
      <c r="AX850"/>
      <c r="AY850"/>
      <c r="BA850"/>
      <c r="BB850"/>
      <c r="BC850"/>
      <c r="BE850"/>
      <c r="BF850"/>
      <c r="BG850"/>
      <c r="BI850"/>
      <c r="BJ850"/>
      <c r="BK850"/>
      <c r="BM850"/>
      <c r="BN850"/>
      <c r="BO850"/>
    </row>
    <row r="851" spans="1:67">
      <c r="A851"/>
      <c r="B851"/>
      <c r="C851"/>
      <c r="E851"/>
      <c r="F851"/>
      <c r="G851"/>
      <c r="I851"/>
      <c r="J851"/>
      <c r="K851"/>
      <c r="M851"/>
      <c r="N851"/>
      <c r="O851"/>
      <c r="Q851"/>
      <c r="R851"/>
      <c r="S851"/>
      <c r="U851"/>
      <c r="V851"/>
      <c r="W851"/>
      <c r="Y851"/>
      <c r="Z851"/>
      <c r="AA851"/>
      <c r="AC851"/>
      <c r="AD851"/>
      <c r="AE851"/>
      <c r="AG851"/>
      <c r="AH851"/>
      <c r="AI851"/>
      <c r="AK851"/>
      <c r="AL851"/>
      <c r="AM851"/>
      <c r="AO851"/>
      <c r="AP851"/>
      <c r="AQ851"/>
      <c r="AS851"/>
      <c r="AT851"/>
      <c r="AU851"/>
      <c r="AW851"/>
      <c r="AX851"/>
      <c r="AY851"/>
      <c r="BA851"/>
      <c r="BB851"/>
      <c r="BC851"/>
      <c r="BE851"/>
      <c r="BF851"/>
      <c r="BG851"/>
      <c r="BI851"/>
      <c r="BJ851"/>
      <c r="BK851"/>
      <c r="BM851"/>
      <c r="BN851"/>
      <c r="BO851"/>
    </row>
    <row r="852" spans="1:67">
      <c r="A852"/>
      <c r="B852"/>
      <c r="C852"/>
      <c r="E852"/>
      <c r="F852"/>
      <c r="G852"/>
      <c r="I852"/>
      <c r="J852"/>
      <c r="K852"/>
      <c r="M852"/>
      <c r="N852"/>
      <c r="O852"/>
      <c r="Q852"/>
      <c r="R852"/>
      <c r="S852"/>
      <c r="U852"/>
      <c r="V852"/>
      <c r="W852"/>
      <c r="Y852"/>
      <c r="Z852"/>
      <c r="AA852"/>
      <c r="AC852"/>
      <c r="AD852"/>
      <c r="AE852"/>
      <c r="AG852"/>
      <c r="AH852"/>
      <c r="AI852"/>
      <c r="AK852"/>
      <c r="AL852"/>
      <c r="AM852"/>
      <c r="AO852"/>
      <c r="AP852"/>
      <c r="AQ852"/>
      <c r="AS852"/>
      <c r="AT852"/>
      <c r="AU852"/>
      <c r="AW852"/>
      <c r="AX852"/>
      <c r="AY852"/>
      <c r="BA852"/>
      <c r="BB852"/>
      <c r="BC852"/>
      <c r="BE852"/>
      <c r="BF852"/>
      <c r="BG852"/>
      <c r="BI852"/>
      <c r="BJ852"/>
      <c r="BK852"/>
      <c r="BM852"/>
      <c r="BN852"/>
      <c r="BO852"/>
    </row>
    <row r="853" spans="1:67">
      <c r="A853"/>
      <c r="B853"/>
      <c r="C853"/>
      <c r="E853"/>
      <c r="F853"/>
      <c r="G853"/>
      <c r="I853"/>
      <c r="J853"/>
      <c r="K853"/>
      <c r="M853"/>
      <c r="N853"/>
      <c r="O853"/>
      <c r="Q853"/>
      <c r="R853"/>
      <c r="S853"/>
      <c r="U853"/>
      <c r="V853"/>
      <c r="W853"/>
      <c r="Y853"/>
      <c r="Z853"/>
      <c r="AA853"/>
      <c r="AC853"/>
      <c r="AD853"/>
      <c r="AE853"/>
      <c r="AG853"/>
      <c r="AH853"/>
      <c r="AI853"/>
      <c r="AK853"/>
      <c r="AL853"/>
      <c r="AM853"/>
      <c r="AO853"/>
      <c r="AP853"/>
      <c r="AQ853"/>
      <c r="AS853"/>
      <c r="AT853"/>
      <c r="AU853"/>
      <c r="AW853"/>
      <c r="AX853"/>
      <c r="AY853"/>
      <c r="BA853"/>
      <c r="BB853"/>
      <c r="BC853"/>
      <c r="BE853"/>
      <c r="BF853"/>
      <c r="BG853"/>
      <c r="BI853"/>
      <c r="BJ853"/>
      <c r="BK853"/>
      <c r="BM853"/>
      <c r="BN853"/>
      <c r="BO853"/>
    </row>
    <row r="854" spans="1:67">
      <c r="A854"/>
      <c r="B854"/>
      <c r="C854"/>
      <c r="E854"/>
      <c r="F854"/>
      <c r="G854"/>
      <c r="I854"/>
      <c r="J854"/>
      <c r="K854"/>
      <c r="M854"/>
      <c r="N854"/>
      <c r="O854"/>
      <c r="Q854"/>
      <c r="R854"/>
      <c r="S854"/>
      <c r="U854"/>
      <c r="V854"/>
      <c r="W854"/>
      <c r="Y854"/>
      <c r="Z854"/>
      <c r="AA854"/>
      <c r="AC854"/>
      <c r="AD854"/>
      <c r="AE854"/>
      <c r="AG854"/>
      <c r="AH854"/>
      <c r="AI854"/>
      <c r="AK854"/>
      <c r="AL854"/>
      <c r="AM854"/>
      <c r="AO854"/>
      <c r="AP854"/>
      <c r="AQ854"/>
      <c r="AS854"/>
      <c r="AT854"/>
      <c r="AU854"/>
      <c r="AW854"/>
      <c r="AX854"/>
      <c r="AY854"/>
      <c r="BA854"/>
      <c r="BB854"/>
      <c r="BC854"/>
      <c r="BE854"/>
      <c r="BF854"/>
      <c r="BG854"/>
      <c r="BI854"/>
      <c r="BJ854"/>
      <c r="BK854"/>
      <c r="BM854"/>
      <c r="BN854"/>
      <c r="BO854"/>
    </row>
    <row r="855" spans="1:67">
      <c r="A855"/>
      <c r="B855"/>
      <c r="C855"/>
      <c r="E855"/>
      <c r="F855"/>
      <c r="G855"/>
      <c r="I855"/>
      <c r="J855"/>
      <c r="K855"/>
      <c r="M855"/>
      <c r="N855"/>
      <c r="O855"/>
      <c r="Q855"/>
      <c r="R855"/>
      <c r="S855"/>
      <c r="U855"/>
      <c r="V855"/>
      <c r="W855"/>
      <c r="Y855"/>
      <c r="Z855"/>
      <c r="AA855"/>
      <c r="AC855"/>
      <c r="AD855"/>
      <c r="AE855"/>
      <c r="AG855"/>
      <c r="AH855"/>
      <c r="AI855"/>
      <c r="AK855"/>
      <c r="AL855"/>
      <c r="AM855"/>
      <c r="AO855"/>
      <c r="AP855"/>
      <c r="AQ855"/>
      <c r="AS855"/>
      <c r="AT855"/>
      <c r="AU855"/>
      <c r="AW855"/>
      <c r="AX855"/>
      <c r="AY855"/>
      <c r="BA855"/>
      <c r="BB855"/>
      <c r="BC855"/>
      <c r="BE855"/>
      <c r="BF855"/>
      <c r="BG855"/>
      <c r="BI855"/>
      <c r="BJ855"/>
      <c r="BK855"/>
      <c r="BM855"/>
      <c r="BN855"/>
      <c r="BO855"/>
    </row>
    <row r="856" spans="1:67">
      <c r="A856"/>
      <c r="B856"/>
      <c r="C856"/>
      <c r="E856"/>
      <c r="F856"/>
      <c r="G856"/>
      <c r="I856"/>
      <c r="J856"/>
      <c r="K856"/>
      <c r="M856"/>
      <c r="N856"/>
      <c r="O856"/>
      <c r="Q856"/>
      <c r="R856"/>
      <c r="S856"/>
      <c r="U856"/>
      <c r="V856"/>
      <c r="W856"/>
      <c r="Y856"/>
      <c r="Z856"/>
      <c r="AA856"/>
      <c r="AC856"/>
      <c r="AD856"/>
      <c r="AE856"/>
      <c r="AG856"/>
      <c r="AH856"/>
      <c r="AI856"/>
      <c r="AK856"/>
      <c r="AL856"/>
      <c r="AM856"/>
      <c r="AO856"/>
      <c r="AP856"/>
      <c r="AQ856"/>
      <c r="AS856"/>
      <c r="AT856"/>
      <c r="AU856"/>
      <c r="AW856"/>
      <c r="AX856"/>
      <c r="AY856"/>
      <c r="BA856"/>
      <c r="BB856"/>
      <c r="BC856"/>
      <c r="BE856"/>
      <c r="BF856"/>
      <c r="BG856"/>
      <c r="BI856"/>
      <c r="BJ856"/>
      <c r="BK856"/>
      <c r="BM856"/>
      <c r="BN856"/>
      <c r="BO856"/>
    </row>
    <row r="857" spans="1:67">
      <c r="A857"/>
      <c r="B857"/>
      <c r="C857"/>
      <c r="E857"/>
      <c r="F857"/>
      <c r="G857"/>
      <c r="I857"/>
      <c r="J857"/>
      <c r="K857"/>
      <c r="M857"/>
      <c r="N857"/>
      <c r="O857"/>
      <c r="Q857"/>
      <c r="R857"/>
      <c r="S857"/>
      <c r="U857"/>
      <c r="V857"/>
      <c r="W857"/>
      <c r="Y857"/>
      <c r="Z857"/>
      <c r="AA857"/>
      <c r="AC857"/>
      <c r="AD857"/>
      <c r="AE857"/>
      <c r="AG857"/>
      <c r="AH857"/>
      <c r="AI857"/>
      <c r="AK857"/>
      <c r="AL857"/>
      <c r="AM857"/>
      <c r="AO857"/>
      <c r="AP857"/>
      <c r="AQ857"/>
      <c r="AS857"/>
      <c r="AT857"/>
      <c r="AU857"/>
      <c r="AW857"/>
      <c r="AX857"/>
      <c r="AY857"/>
      <c r="BA857"/>
      <c r="BB857"/>
      <c r="BC857"/>
      <c r="BE857"/>
      <c r="BF857"/>
      <c r="BG857"/>
      <c r="BI857"/>
      <c r="BJ857"/>
      <c r="BK857"/>
      <c r="BM857"/>
      <c r="BN857"/>
      <c r="BO857"/>
    </row>
    <row r="858" spans="1:67">
      <c r="A858"/>
      <c r="B858"/>
      <c r="C858"/>
      <c r="E858"/>
      <c r="F858"/>
      <c r="G858"/>
      <c r="I858"/>
      <c r="J858"/>
      <c r="K858"/>
      <c r="M858"/>
      <c r="N858"/>
      <c r="O858"/>
      <c r="Q858"/>
      <c r="R858"/>
      <c r="S858"/>
      <c r="U858"/>
      <c r="V858"/>
      <c r="W858"/>
      <c r="Y858"/>
      <c r="Z858"/>
      <c r="AA858"/>
      <c r="AC858"/>
      <c r="AD858"/>
      <c r="AE858"/>
      <c r="AG858"/>
      <c r="AH858"/>
      <c r="AI858"/>
      <c r="AK858"/>
      <c r="AL858"/>
      <c r="AM858"/>
      <c r="AO858"/>
      <c r="AP858"/>
      <c r="AQ858"/>
      <c r="AS858"/>
      <c r="AT858"/>
      <c r="AU858"/>
      <c r="AW858"/>
      <c r="AX858"/>
      <c r="AY858"/>
      <c r="BA858"/>
      <c r="BB858"/>
      <c r="BC858"/>
      <c r="BE858"/>
      <c r="BF858"/>
      <c r="BG858"/>
      <c r="BI858"/>
      <c r="BJ858"/>
      <c r="BK858"/>
      <c r="BM858"/>
      <c r="BN858"/>
      <c r="BO858"/>
    </row>
    <row r="859" spans="1:67">
      <c r="A859"/>
      <c r="B859"/>
      <c r="C859"/>
      <c r="E859"/>
      <c r="F859"/>
      <c r="G859"/>
      <c r="I859"/>
      <c r="J859"/>
      <c r="K859"/>
      <c r="M859"/>
      <c r="N859"/>
      <c r="O859"/>
      <c r="Q859"/>
      <c r="R859"/>
      <c r="S859"/>
      <c r="U859"/>
      <c r="V859"/>
      <c r="W859"/>
      <c r="Y859"/>
      <c r="Z859"/>
      <c r="AA859"/>
      <c r="AC859"/>
      <c r="AD859"/>
      <c r="AE859"/>
      <c r="AG859"/>
      <c r="AH859"/>
      <c r="AI859"/>
      <c r="AK859"/>
      <c r="AL859"/>
      <c r="AM859"/>
      <c r="AO859"/>
      <c r="AP859"/>
      <c r="AQ859"/>
      <c r="AS859"/>
      <c r="AT859"/>
      <c r="AU859"/>
      <c r="AW859"/>
      <c r="AX859"/>
      <c r="AY859"/>
      <c r="BA859"/>
      <c r="BB859"/>
      <c r="BC859"/>
      <c r="BE859"/>
      <c r="BF859"/>
      <c r="BG859"/>
      <c r="BI859"/>
      <c r="BJ859"/>
      <c r="BK859"/>
      <c r="BM859"/>
      <c r="BN859"/>
      <c r="BO859"/>
    </row>
    <row r="860" spans="1:67">
      <c r="A860"/>
      <c r="B860"/>
      <c r="C860"/>
      <c r="E860"/>
      <c r="F860"/>
      <c r="G860"/>
      <c r="I860"/>
      <c r="J860"/>
      <c r="K860"/>
      <c r="M860"/>
      <c r="N860"/>
      <c r="O860"/>
      <c r="Q860"/>
      <c r="R860"/>
      <c r="S860"/>
      <c r="U860"/>
      <c r="V860"/>
      <c r="W860"/>
      <c r="Y860"/>
      <c r="Z860"/>
      <c r="AA860"/>
      <c r="AC860"/>
      <c r="AD860"/>
      <c r="AE860"/>
      <c r="AG860"/>
      <c r="AH860"/>
      <c r="AI860"/>
      <c r="AK860"/>
      <c r="AL860"/>
      <c r="AM860"/>
      <c r="AO860"/>
      <c r="AP860"/>
      <c r="AQ860"/>
      <c r="AS860"/>
      <c r="AT860"/>
      <c r="AU860"/>
      <c r="AW860"/>
      <c r="AX860"/>
      <c r="AY860"/>
      <c r="BA860"/>
      <c r="BB860"/>
      <c r="BC860"/>
      <c r="BE860"/>
      <c r="BF860"/>
      <c r="BG860"/>
      <c r="BI860"/>
      <c r="BJ860"/>
      <c r="BK860"/>
      <c r="BM860"/>
      <c r="BN860"/>
      <c r="BO860"/>
    </row>
    <row r="861" spans="1:67">
      <c r="A861"/>
      <c r="B861"/>
      <c r="C861"/>
      <c r="E861"/>
      <c r="F861"/>
      <c r="G861"/>
      <c r="I861"/>
      <c r="J861"/>
      <c r="K861"/>
      <c r="M861"/>
      <c r="N861"/>
      <c r="O861"/>
      <c r="Q861"/>
      <c r="R861"/>
      <c r="S861"/>
      <c r="U861"/>
      <c r="V861"/>
      <c r="W861"/>
      <c r="Y861"/>
      <c r="Z861"/>
      <c r="AA861"/>
      <c r="AC861"/>
      <c r="AD861"/>
      <c r="AE861"/>
      <c r="AG861"/>
      <c r="AH861"/>
      <c r="AI861"/>
      <c r="AK861"/>
      <c r="AL861"/>
      <c r="AM861"/>
      <c r="AO861"/>
      <c r="AP861"/>
      <c r="AQ861"/>
      <c r="AS861"/>
      <c r="AT861"/>
      <c r="AU861"/>
      <c r="AW861"/>
      <c r="AX861"/>
      <c r="AY861"/>
      <c r="BA861"/>
      <c r="BB861"/>
      <c r="BC861"/>
      <c r="BE861"/>
      <c r="BF861"/>
      <c r="BG861"/>
      <c r="BI861"/>
      <c r="BJ861"/>
      <c r="BK861"/>
      <c r="BM861"/>
      <c r="BN861"/>
      <c r="BO861"/>
    </row>
    <row r="862" spans="1:67">
      <c r="A862"/>
      <c r="B862"/>
      <c r="C862"/>
      <c r="E862"/>
      <c r="F862"/>
      <c r="G862"/>
      <c r="I862"/>
      <c r="J862"/>
      <c r="K862"/>
      <c r="M862"/>
      <c r="N862"/>
      <c r="O862"/>
      <c r="Q862"/>
      <c r="R862"/>
      <c r="S862"/>
      <c r="U862"/>
      <c r="V862"/>
      <c r="W862"/>
      <c r="Y862"/>
      <c r="Z862"/>
      <c r="AA862"/>
      <c r="AC862"/>
      <c r="AD862"/>
      <c r="AE862"/>
      <c r="AG862"/>
      <c r="AH862"/>
      <c r="AI862"/>
      <c r="AK862"/>
      <c r="AL862"/>
      <c r="AM862"/>
      <c r="AO862"/>
      <c r="AP862"/>
      <c r="AQ862"/>
      <c r="AS862"/>
      <c r="AT862"/>
      <c r="AU862"/>
      <c r="AW862"/>
      <c r="AX862"/>
      <c r="AY862"/>
      <c r="BA862"/>
      <c r="BB862"/>
      <c r="BC862"/>
      <c r="BE862"/>
      <c r="BF862"/>
      <c r="BG862"/>
      <c r="BI862"/>
      <c r="BJ862"/>
      <c r="BK862"/>
      <c r="BM862"/>
      <c r="BN862"/>
      <c r="BO862"/>
    </row>
    <row r="863" spans="1:67">
      <c r="A863"/>
      <c r="B863"/>
      <c r="C863"/>
      <c r="E863"/>
      <c r="F863"/>
      <c r="G863"/>
      <c r="I863"/>
      <c r="J863"/>
      <c r="K863"/>
      <c r="M863"/>
      <c r="N863"/>
      <c r="O863"/>
      <c r="Q863"/>
      <c r="R863"/>
      <c r="S863"/>
      <c r="U863"/>
      <c r="V863"/>
      <c r="W863"/>
      <c r="Y863"/>
      <c r="Z863"/>
      <c r="AA863"/>
      <c r="AC863"/>
      <c r="AD863"/>
      <c r="AE863"/>
      <c r="AG863"/>
      <c r="AH863"/>
      <c r="AI863"/>
      <c r="AK863"/>
      <c r="AL863"/>
      <c r="AM863"/>
      <c r="AO863"/>
      <c r="AP863"/>
      <c r="AQ863"/>
      <c r="AS863"/>
      <c r="AT863"/>
      <c r="AU863"/>
      <c r="AW863"/>
      <c r="AX863"/>
      <c r="AY863"/>
      <c r="BA863"/>
      <c r="BB863"/>
      <c r="BC863"/>
      <c r="BE863"/>
      <c r="BF863"/>
      <c r="BG863"/>
      <c r="BI863"/>
      <c r="BJ863"/>
      <c r="BK863"/>
      <c r="BM863"/>
      <c r="BN863"/>
      <c r="BO863"/>
    </row>
    <row r="864" spans="1:67">
      <c r="A864"/>
      <c r="B864"/>
      <c r="C864"/>
      <c r="E864"/>
      <c r="F864"/>
      <c r="G864"/>
      <c r="I864"/>
      <c r="J864"/>
      <c r="K864"/>
      <c r="M864"/>
      <c r="N864"/>
      <c r="O864"/>
      <c r="Q864"/>
      <c r="R864"/>
      <c r="S864"/>
      <c r="U864"/>
      <c r="V864"/>
      <c r="W864"/>
      <c r="Y864"/>
      <c r="Z864"/>
      <c r="AA864"/>
      <c r="AC864"/>
      <c r="AD864"/>
      <c r="AE864"/>
      <c r="AG864"/>
      <c r="AH864"/>
      <c r="AI864"/>
      <c r="AK864"/>
      <c r="AL864"/>
      <c r="AM864"/>
      <c r="AO864"/>
      <c r="AP864"/>
      <c r="AQ864"/>
      <c r="AS864"/>
      <c r="AT864"/>
      <c r="AU864"/>
      <c r="AW864"/>
      <c r="AX864"/>
      <c r="AY864"/>
      <c r="BA864"/>
      <c r="BB864"/>
      <c r="BC864"/>
      <c r="BE864"/>
      <c r="BF864"/>
      <c r="BG864"/>
      <c r="BI864"/>
      <c r="BJ864"/>
      <c r="BK864"/>
      <c r="BM864"/>
      <c r="BN864"/>
      <c r="BO864"/>
    </row>
    <row r="865" spans="1:67">
      <c r="A865"/>
      <c r="B865"/>
      <c r="C865"/>
      <c r="E865"/>
      <c r="F865"/>
      <c r="G865"/>
      <c r="I865"/>
      <c r="J865"/>
      <c r="K865"/>
      <c r="M865"/>
      <c r="N865"/>
      <c r="O865"/>
      <c r="Q865"/>
      <c r="R865"/>
      <c r="S865"/>
      <c r="U865"/>
      <c r="V865"/>
      <c r="W865"/>
      <c r="Y865"/>
      <c r="Z865"/>
      <c r="AA865"/>
      <c r="AC865"/>
      <c r="AD865"/>
      <c r="AE865"/>
      <c r="AG865"/>
      <c r="AH865"/>
      <c r="AI865"/>
      <c r="AK865"/>
      <c r="AL865"/>
      <c r="AM865"/>
      <c r="AO865"/>
      <c r="AP865"/>
      <c r="AQ865"/>
      <c r="AS865"/>
      <c r="AT865"/>
      <c r="AU865"/>
      <c r="AW865"/>
      <c r="AX865"/>
      <c r="AY865"/>
      <c r="BA865"/>
      <c r="BB865"/>
      <c r="BC865"/>
      <c r="BE865"/>
      <c r="BF865"/>
      <c r="BG865"/>
      <c r="BI865"/>
      <c r="BJ865"/>
      <c r="BK865"/>
      <c r="BM865"/>
      <c r="BN865"/>
      <c r="BO865"/>
    </row>
    <row r="866" spans="1:67">
      <c r="A866"/>
      <c r="B866"/>
      <c r="C866"/>
      <c r="E866"/>
      <c r="F866"/>
      <c r="G866"/>
      <c r="I866"/>
      <c r="J866"/>
      <c r="K866"/>
      <c r="M866"/>
      <c r="N866"/>
      <c r="O866"/>
      <c r="Q866"/>
      <c r="R866"/>
      <c r="S866"/>
      <c r="U866"/>
      <c r="V866"/>
      <c r="W866"/>
      <c r="Y866"/>
      <c r="Z866"/>
      <c r="AA866"/>
      <c r="AC866"/>
      <c r="AD866"/>
      <c r="AE866"/>
      <c r="AG866"/>
      <c r="AH866"/>
      <c r="AI866"/>
      <c r="AK866"/>
      <c r="AL866"/>
      <c r="AM866"/>
      <c r="AO866"/>
      <c r="AP866"/>
      <c r="AQ866"/>
      <c r="AS866"/>
      <c r="AT866"/>
      <c r="AU866"/>
      <c r="AW866"/>
      <c r="AX866"/>
      <c r="AY866"/>
      <c r="BA866"/>
      <c r="BB866"/>
      <c r="BC866"/>
      <c r="BE866"/>
      <c r="BF866"/>
      <c r="BG866"/>
      <c r="BI866"/>
      <c r="BJ866"/>
      <c r="BK866"/>
      <c r="BM866"/>
      <c r="BN866"/>
      <c r="BO866"/>
    </row>
    <row r="867" spans="1:67">
      <c r="A867"/>
      <c r="B867"/>
      <c r="C867"/>
      <c r="E867"/>
      <c r="F867"/>
      <c r="G867"/>
      <c r="I867"/>
      <c r="J867"/>
      <c r="K867"/>
      <c r="M867"/>
      <c r="N867"/>
      <c r="O867"/>
      <c r="Q867"/>
      <c r="R867"/>
      <c r="S867"/>
      <c r="U867"/>
      <c r="V867"/>
      <c r="W867"/>
      <c r="Y867"/>
      <c r="Z867"/>
      <c r="AA867"/>
      <c r="AC867"/>
      <c r="AD867"/>
      <c r="AE867"/>
      <c r="AG867"/>
      <c r="AH867"/>
      <c r="AI867"/>
      <c r="AK867"/>
      <c r="AL867"/>
      <c r="AM867"/>
      <c r="AO867"/>
      <c r="AP867"/>
      <c r="AQ867"/>
      <c r="AS867"/>
      <c r="AT867"/>
      <c r="AU867"/>
      <c r="AW867"/>
      <c r="AX867"/>
      <c r="AY867"/>
      <c r="BA867"/>
      <c r="BB867"/>
      <c r="BC867"/>
      <c r="BE867"/>
      <c r="BF867"/>
      <c r="BG867"/>
      <c r="BI867"/>
      <c r="BJ867"/>
      <c r="BK867"/>
      <c r="BM867"/>
      <c r="BN867"/>
      <c r="BO867"/>
    </row>
    <row r="868" spans="1:67">
      <c r="A868"/>
      <c r="B868"/>
      <c r="C868"/>
      <c r="E868"/>
      <c r="F868"/>
      <c r="G868"/>
      <c r="I868"/>
      <c r="J868"/>
      <c r="K868"/>
      <c r="M868"/>
      <c r="N868"/>
      <c r="O868"/>
      <c r="Q868"/>
      <c r="R868"/>
      <c r="S868"/>
      <c r="U868"/>
      <c r="V868"/>
      <c r="W868"/>
      <c r="Y868"/>
      <c r="Z868"/>
      <c r="AA868"/>
      <c r="AC868"/>
      <c r="AD868"/>
      <c r="AE868"/>
      <c r="AG868"/>
      <c r="AH868"/>
      <c r="AI868"/>
      <c r="AK868"/>
      <c r="AL868"/>
      <c r="AM868"/>
      <c r="AO868"/>
      <c r="AP868"/>
      <c r="AQ868"/>
      <c r="AS868"/>
      <c r="AT868"/>
      <c r="AU868"/>
      <c r="AW868"/>
      <c r="AX868"/>
      <c r="AY868"/>
      <c r="BA868"/>
      <c r="BB868"/>
      <c r="BC868"/>
      <c r="BE868"/>
      <c r="BF868"/>
      <c r="BG868"/>
      <c r="BI868"/>
      <c r="BJ868"/>
      <c r="BK868"/>
      <c r="BM868"/>
      <c r="BN868"/>
      <c r="BO868"/>
    </row>
    <row r="869" spans="1:67">
      <c r="A869"/>
      <c r="B869"/>
      <c r="C869"/>
      <c r="E869"/>
      <c r="F869"/>
      <c r="G869"/>
      <c r="I869"/>
      <c r="J869"/>
      <c r="K869"/>
      <c r="M869"/>
      <c r="N869"/>
      <c r="O869"/>
      <c r="Q869"/>
      <c r="R869"/>
      <c r="S869"/>
      <c r="U869"/>
      <c r="V869"/>
      <c r="W869"/>
      <c r="Y869"/>
      <c r="Z869"/>
      <c r="AA869"/>
      <c r="AC869"/>
      <c r="AD869"/>
      <c r="AE869"/>
      <c r="AG869"/>
      <c r="AH869"/>
      <c r="AI869"/>
      <c r="AK869"/>
      <c r="AL869"/>
      <c r="AM869"/>
      <c r="AO869"/>
      <c r="AP869"/>
      <c r="AQ869"/>
      <c r="AS869"/>
      <c r="AT869"/>
      <c r="AU869"/>
      <c r="AW869"/>
      <c r="AX869"/>
      <c r="AY869"/>
      <c r="BA869"/>
      <c r="BB869"/>
      <c r="BC869"/>
      <c r="BE869"/>
      <c r="BF869"/>
      <c r="BG869"/>
      <c r="BI869"/>
      <c r="BJ869"/>
      <c r="BK869"/>
      <c r="BM869"/>
      <c r="BN869"/>
      <c r="BO869"/>
    </row>
    <row r="870" spans="1:67">
      <c r="A870"/>
      <c r="B870"/>
      <c r="C870"/>
      <c r="E870"/>
      <c r="F870"/>
      <c r="G870"/>
      <c r="I870"/>
      <c r="J870"/>
      <c r="K870"/>
      <c r="M870"/>
      <c r="N870"/>
      <c r="O870"/>
      <c r="Q870"/>
      <c r="R870"/>
      <c r="S870"/>
      <c r="U870"/>
      <c r="V870"/>
      <c r="W870"/>
      <c r="Y870"/>
      <c r="Z870"/>
      <c r="AA870"/>
      <c r="AC870"/>
      <c r="AD870"/>
      <c r="AE870"/>
      <c r="AG870"/>
      <c r="AH870"/>
      <c r="AI870"/>
      <c r="AK870"/>
      <c r="AL870"/>
      <c r="AM870"/>
      <c r="AO870"/>
      <c r="AP870"/>
      <c r="AQ870"/>
      <c r="AS870"/>
      <c r="AT870"/>
      <c r="AU870"/>
      <c r="AW870"/>
      <c r="AX870"/>
      <c r="AY870"/>
      <c r="BA870"/>
      <c r="BB870"/>
      <c r="BC870"/>
      <c r="BE870"/>
      <c r="BF870"/>
      <c r="BG870"/>
      <c r="BI870"/>
      <c r="BJ870"/>
      <c r="BK870"/>
      <c r="BM870"/>
      <c r="BN870"/>
      <c r="BO870"/>
    </row>
    <row r="871" spans="1:67">
      <c r="A871"/>
      <c r="B871"/>
      <c r="C871"/>
      <c r="E871"/>
      <c r="F871"/>
      <c r="G871"/>
      <c r="I871"/>
      <c r="J871"/>
      <c r="K871"/>
      <c r="M871"/>
      <c r="N871"/>
      <c r="O871"/>
      <c r="Q871"/>
      <c r="R871"/>
      <c r="S871"/>
      <c r="U871"/>
      <c r="V871"/>
      <c r="W871"/>
      <c r="Y871"/>
      <c r="Z871"/>
      <c r="AA871"/>
      <c r="AC871"/>
      <c r="AD871"/>
      <c r="AE871"/>
      <c r="AG871"/>
      <c r="AH871"/>
      <c r="AI871"/>
      <c r="AK871"/>
      <c r="AL871"/>
      <c r="AM871"/>
      <c r="AO871"/>
      <c r="AP871"/>
      <c r="AQ871"/>
      <c r="AS871"/>
      <c r="AT871"/>
      <c r="AU871"/>
      <c r="AW871"/>
      <c r="AX871"/>
      <c r="AY871"/>
      <c r="BA871"/>
      <c r="BB871"/>
      <c r="BC871"/>
      <c r="BE871"/>
      <c r="BF871"/>
      <c r="BG871"/>
      <c r="BI871"/>
      <c r="BJ871"/>
      <c r="BK871"/>
      <c r="BM871"/>
      <c r="BN871"/>
      <c r="BO871"/>
    </row>
    <row r="872" spans="1:67">
      <c r="A872"/>
      <c r="B872"/>
      <c r="C872"/>
      <c r="E872"/>
      <c r="F872"/>
      <c r="G872"/>
      <c r="I872"/>
      <c r="J872"/>
      <c r="K872"/>
      <c r="M872"/>
      <c r="N872"/>
      <c r="O872"/>
      <c r="Q872"/>
      <c r="R872"/>
      <c r="S872"/>
      <c r="U872"/>
      <c r="V872"/>
      <c r="W872"/>
      <c r="Y872"/>
      <c r="Z872"/>
      <c r="AA872"/>
      <c r="AC872"/>
      <c r="AD872"/>
      <c r="AE872"/>
      <c r="AG872"/>
      <c r="AH872"/>
      <c r="AI872"/>
      <c r="AK872"/>
      <c r="AL872"/>
      <c r="AM872"/>
      <c r="AO872"/>
      <c r="AP872"/>
      <c r="AQ872"/>
      <c r="AS872"/>
      <c r="AT872"/>
      <c r="AU872"/>
      <c r="AW872"/>
      <c r="AX872"/>
      <c r="AY872"/>
      <c r="BA872"/>
      <c r="BB872"/>
      <c r="BC872"/>
      <c r="BE872"/>
      <c r="BF872"/>
      <c r="BG872"/>
      <c r="BI872"/>
      <c r="BJ872"/>
      <c r="BK872"/>
      <c r="BM872"/>
      <c r="BN872"/>
      <c r="BO872"/>
    </row>
    <row r="873" spans="1:67">
      <c r="A873"/>
      <c r="B873"/>
      <c r="C873"/>
      <c r="E873"/>
      <c r="F873"/>
      <c r="G873"/>
      <c r="I873"/>
      <c r="J873"/>
      <c r="K873"/>
      <c r="M873"/>
      <c r="N873"/>
      <c r="O873"/>
      <c r="Q873"/>
      <c r="R873"/>
      <c r="S873"/>
      <c r="U873"/>
      <c r="V873"/>
      <c r="W873"/>
      <c r="Y873"/>
      <c r="Z873"/>
      <c r="AA873"/>
      <c r="AC873"/>
      <c r="AD873"/>
      <c r="AE873"/>
      <c r="AG873"/>
      <c r="AH873"/>
      <c r="AI873"/>
      <c r="AK873"/>
      <c r="AL873"/>
      <c r="AM873"/>
      <c r="AO873"/>
      <c r="AP873"/>
      <c r="AQ873"/>
      <c r="AS873"/>
      <c r="AT873"/>
      <c r="AU873"/>
      <c r="AW873"/>
      <c r="AX873"/>
      <c r="AY873"/>
      <c r="BA873"/>
      <c r="BB873"/>
      <c r="BC873"/>
      <c r="BE873"/>
      <c r="BF873"/>
      <c r="BG873"/>
      <c r="BI873"/>
      <c r="BJ873"/>
      <c r="BK873"/>
      <c r="BM873"/>
      <c r="BN873"/>
      <c r="BO873"/>
    </row>
    <row r="874" spans="1:67">
      <c r="A874"/>
      <c r="B874"/>
      <c r="C874"/>
      <c r="E874"/>
      <c r="F874"/>
      <c r="G874"/>
      <c r="I874"/>
      <c r="J874"/>
      <c r="K874"/>
      <c r="M874"/>
      <c r="N874"/>
      <c r="O874"/>
      <c r="Q874"/>
      <c r="R874"/>
      <c r="S874"/>
      <c r="U874"/>
      <c r="V874"/>
      <c r="W874"/>
      <c r="Y874"/>
      <c r="Z874"/>
      <c r="AA874"/>
      <c r="AC874"/>
      <c r="AD874"/>
      <c r="AE874"/>
      <c r="AG874"/>
      <c r="AH874"/>
      <c r="AI874"/>
      <c r="AK874"/>
      <c r="AL874"/>
      <c r="AM874"/>
      <c r="AO874"/>
      <c r="AP874"/>
      <c r="AQ874"/>
      <c r="AS874"/>
      <c r="AT874"/>
      <c r="AU874"/>
      <c r="AW874"/>
      <c r="AX874"/>
      <c r="AY874"/>
      <c r="BA874"/>
      <c r="BB874"/>
      <c r="BC874"/>
      <c r="BE874"/>
      <c r="BF874"/>
      <c r="BG874"/>
      <c r="BI874"/>
      <c r="BJ874"/>
      <c r="BK874"/>
      <c r="BM874"/>
      <c r="BN874"/>
      <c r="BO874"/>
    </row>
    <row r="875" spans="1:67">
      <c r="A875"/>
      <c r="B875"/>
      <c r="C875"/>
      <c r="E875"/>
      <c r="F875"/>
      <c r="G875"/>
      <c r="I875"/>
      <c r="J875"/>
      <c r="K875"/>
      <c r="M875"/>
      <c r="N875"/>
      <c r="O875"/>
      <c r="Q875"/>
      <c r="R875"/>
      <c r="S875"/>
      <c r="U875"/>
      <c r="V875"/>
      <c r="W875"/>
      <c r="Y875"/>
      <c r="Z875"/>
      <c r="AA875"/>
      <c r="AC875"/>
      <c r="AD875"/>
      <c r="AE875"/>
      <c r="AG875"/>
      <c r="AH875"/>
      <c r="AI875"/>
      <c r="AK875"/>
      <c r="AL875"/>
      <c r="AM875"/>
      <c r="AO875"/>
      <c r="AP875"/>
      <c r="AQ875"/>
      <c r="AS875"/>
      <c r="AT875"/>
      <c r="AU875"/>
      <c r="AW875"/>
      <c r="AX875"/>
      <c r="AY875"/>
      <c r="BA875"/>
      <c r="BB875"/>
      <c r="BC875"/>
      <c r="BE875"/>
      <c r="BF875"/>
      <c r="BG875"/>
      <c r="BI875"/>
      <c r="BJ875"/>
      <c r="BK875"/>
      <c r="BM875"/>
      <c r="BN875"/>
      <c r="BO875"/>
    </row>
    <row r="876" spans="1:67">
      <c r="A876"/>
      <c r="B876"/>
      <c r="C876"/>
      <c r="E876"/>
      <c r="F876"/>
      <c r="G876"/>
      <c r="I876"/>
      <c r="J876"/>
      <c r="K876"/>
      <c r="M876"/>
      <c r="N876"/>
      <c r="O876"/>
      <c r="Q876"/>
      <c r="R876"/>
      <c r="S876"/>
      <c r="U876"/>
      <c r="V876"/>
      <c r="W876"/>
      <c r="Y876"/>
      <c r="Z876"/>
      <c r="AA876"/>
      <c r="AC876"/>
      <c r="AD876"/>
      <c r="AE876"/>
      <c r="AG876"/>
      <c r="AH876"/>
      <c r="AI876"/>
      <c r="AK876"/>
      <c r="AL876"/>
      <c r="AM876"/>
      <c r="AO876"/>
      <c r="AP876"/>
      <c r="AQ876"/>
      <c r="AS876"/>
      <c r="AT876"/>
      <c r="AU876"/>
      <c r="AW876"/>
      <c r="AX876"/>
      <c r="AY876"/>
      <c r="BA876"/>
      <c r="BB876"/>
      <c r="BC876"/>
      <c r="BE876"/>
      <c r="BF876"/>
      <c r="BG876"/>
      <c r="BI876"/>
      <c r="BJ876"/>
      <c r="BK876"/>
      <c r="BM876"/>
      <c r="BN876"/>
      <c r="BO876"/>
    </row>
    <row r="877" spans="1:67">
      <c r="A877"/>
      <c r="B877"/>
      <c r="C877"/>
      <c r="E877"/>
      <c r="F877"/>
      <c r="G877"/>
      <c r="I877"/>
      <c r="J877"/>
      <c r="K877"/>
      <c r="M877"/>
      <c r="N877"/>
      <c r="O877"/>
      <c r="Q877"/>
      <c r="R877"/>
      <c r="S877"/>
      <c r="U877"/>
      <c r="V877"/>
      <c r="W877"/>
      <c r="Y877"/>
      <c r="Z877"/>
      <c r="AA877"/>
      <c r="AC877"/>
      <c r="AD877"/>
      <c r="AE877"/>
      <c r="AG877"/>
      <c r="AH877"/>
      <c r="AI877"/>
      <c r="AK877"/>
      <c r="AL877"/>
      <c r="AM877"/>
      <c r="AO877"/>
      <c r="AP877"/>
      <c r="AQ877"/>
      <c r="AS877"/>
      <c r="AT877"/>
      <c r="AU877"/>
      <c r="AW877"/>
      <c r="AX877"/>
      <c r="AY877"/>
      <c r="BA877"/>
      <c r="BB877"/>
      <c r="BC877"/>
      <c r="BE877"/>
      <c r="BF877"/>
      <c r="BG877"/>
      <c r="BI877"/>
      <c r="BJ877"/>
      <c r="BK877"/>
      <c r="BM877"/>
      <c r="BN877"/>
      <c r="BO877"/>
    </row>
    <row r="878" spans="1:67">
      <c r="A878"/>
      <c r="B878"/>
      <c r="C878"/>
      <c r="E878"/>
      <c r="F878"/>
      <c r="G878"/>
      <c r="I878"/>
      <c r="J878"/>
      <c r="K878"/>
      <c r="M878"/>
      <c r="N878"/>
      <c r="O878"/>
      <c r="Q878"/>
      <c r="R878"/>
      <c r="S878"/>
      <c r="U878"/>
      <c r="V878"/>
      <c r="W878"/>
      <c r="Y878"/>
      <c r="Z878"/>
      <c r="AA878"/>
      <c r="AC878"/>
      <c r="AD878"/>
      <c r="AE878"/>
      <c r="AG878"/>
      <c r="AH878"/>
      <c r="AI878"/>
      <c r="AK878"/>
      <c r="AL878"/>
      <c r="AM878"/>
      <c r="AO878"/>
      <c r="AP878"/>
      <c r="AQ878"/>
      <c r="AS878"/>
      <c r="AT878"/>
      <c r="AU878"/>
      <c r="AW878"/>
      <c r="AX878"/>
      <c r="AY878"/>
      <c r="BA878"/>
      <c r="BB878"/>
      <c r="BC878"/>
      <c r="BE878"/>
      <c r="BF878"/>
      <c r="BG878"/>
      <c r="BI878"/>
      <c r="BJ878"/>
      <c r="BK878"/>
      <c r="BM878"/>
      <c r="BN878"/>
      <c r="BO878"/>
    </row>
    <row r="879" spans="1:67">
      <c r="A879"/>
      <c r="B879"/>
      <c r="C879"/>
      <c r="E879"/>
      <c r="F879"/>
      <c r="G879"/>
      <c r="I879"/>
      <c r="J879"/>
      <c r="K879"/>
      <c r="M879"/>
      <c r="N879"/>
      <c r="O879"/>
      <c r="Q879"/>
      <c r="R879"/>
      <c r="S879"/>
      <c r="U879"/>
      <c r="V879"/>
      <c r="W879"/>
      <c r="Y879"/>
      <c r="Z879"/>
      <c r="AA879"/>
      <c r="AC879"/>
      <c r="AD879"/>
      <c r="AE879"/>
      <c r="AG879"/>
      <c r="AH879"/>
      <c r="AI879"/>
      <c r="AK879"/>
      <c r="AL879"/>
      <c r="AM879"/>
      <c r="AO879"/>
      <c r="AP879"/>
      <c r="AQ879"/>
      <c r="AS879"/>
      <c r="AT879"/>
      <c r="AU879"/>
      <c r="AW879"/>
      <c r="AX879"/>
      <c r="AY879"/>
      <c r="BA879"/>
      <c r="BB879"/>
      <c r="BC879"/>
      <c r="BE879"/>
      <c r="BF879"/>
      <c r="BG879"/>
      <c r="BI879"/>
      <c r="BJ879"/>
      <c r="BK879"/>
      <c r="BM879"/>
      <c r="BN879"/>
      <c r="BO879"/>
    </row>
    <row r="880" spans="1:67">
      <c r="A880"/>
      <c r="B880"/>
      <c r="C880"/>
      <c r="E880"/>
      <c r="F880"/>
      <c r="G880"/>
      <c r="I880"/>
      <c r="J880"/>
      <c r="K880"/>
      <c r="M880"/>
      <c r="N880"/>
      <c r="O880"/>
      <c r="Q880"/>
      <c r="R880"/>
      <c r="S880"/>
      <c r="U880"/>
      <c r="V880"/>
      <c r="W880"/>
      <c r="Y880"/>
      <c r="Z880"/>
      <c r="AA880"/>
      <c r="AC880"/>
      <c r="AD880"/>
      <c r="AE880"/>
      <c r="AG880"/>
      <c r="AH880"/>
      <c r="AI880"/>
      <c r="AK880"/>
      <c r="AL880"/>
      <c r="AM880"/>
      <c r="AO880"/>
      <c r="AP880"/>
      <c r="AQ880"/>
      <c r="AS880"/>
      <c r="AT880"/>
      <c r="AU880"/>
      <c r="AW880"/>
      <c r="AX880"/>
      <c r="AY880"/>
      <c r="BA880"/>
      <c r="BB880"/>
      <c r="BC880"/>
      <c r="BE880"/>
      <c r="BF880"/>
      <c r="BG880"/>
      <c r="BI880"/>
      <c r="BJ880"/>
      <c r="BK880"/>
      <c r="BM880"/>
      <c r="BN880"/>
      <c r="BO880"/>
    </row>
    <row r="881" spans="1:67">
      <c r="A881"/>
      <c r="B881"/>
      <c r="C881"/>
      <c r="E881"/>
      <c r="F881"/>
      <c r="G881"/>
      <c r="I881"/>
      <c r="J881"/>
      <c r="K881"/>
      <c r="M881"/>
      <c r="N881"/>
      <c r="O881"/>
      <c r="Q881"/>
      <c r="R881"/>
      <c r="S881"/>
      <c r="U881"/>
      <c r="V881"/>
      <c r="W881"/>
      <c r="Y881"/>
      <c r="Z881"/>
      <c r="AA881"/>
      <c r="AC881"/>
      <c r="AD881"/>
      <c r="AE881"/>
      <c r="AG881"/>
      <c r="AH881"/>
      <c r="AI881"/>
      <c r="AK881"/>
      <c r="AL881"/>
      <c r="AM881"/>
      <c r="AO881"/>
      <c r="AP881"/>
      <c r="AQ881"/>
      <c r="AS881"/>
      <c r="AT881"/>
      <c r="AU881"/>
      <c r="AW881"/>
      <c r="AX881"/>
      <c r="AY881"/>
      <c r="BA881"/>
      <c r="BB881"/>
      <c r="BC881"/>
      <c r="BE881"/>
      <c r="BF881"/>
      <c r="BG881"/>
      <c r="BI881"/>
      <c r="BJ881"/>
      <c r="BK881"/>
      <c r="BM881"/>
      <c r="BN881"/>
      <c r="BO881"/>
    </row>
    <row r="882" spans="1:67">
      <c r="A882"/>
      <c r="B882"/>
      <c r="C882"/>
      <c r="E882"/>
      <c r="F882"/>
      <c r="G882"/>
      <c r="I882"/>
      <c r="J882"/>
      <c r="K882"/>
      <c r="M882"/>
      <c r="N882"/>
      <c r="O882"/>
      <c r="Q882"/>
      <c r="R882"/>
      <c r="S882"/>
      <c r="U882"/>
      <c r="V882"/>
      <c r="W882"/>
      <c r="Y882"/>
      <c r="Z882"/>
      <c r="AA882"/>
      <c r="AC882"/>
      <c r="AD882"/>
      <c r="AE882"/>
      <c r="AG882"/>
      <c r="AH882"/>
      <c r="AI882"/>
      <c r="AK882"/>
      <c r="AL882"/>
      <c r="AM882"/>
      <c r="AO882"/>
      <c r="AP882"/>
      <c r="AQ882"/>
      <c r="AS882"/>
      <c r="AT882"/>
      <c r="AU882"/>
      <c r="AW882"/>
      <c r="AX882"/>
      <c r="AY882"/>
      <c r="BA882"/>
      <c r="BB882"/>
      <c r="BC882"/>
      <c r="BE882"/>
      <c r="BF882"/>
      <c r="BG882"/>
      <c r="BI882"/>
      <c r="BJ882"/>
      <c r="BK882"/>
      <c r="BM882"/>
      <c r="BN882"/>
      <c r="BO882"/>
    </row>
    <row r="883" spans="1:67">
      <c r="A883"/>
      <c r="B883"/>
      <c r="C883"/>
      <c r="E883"/>
      <c r="F883"/>
      <c r="G883"/>
      <c r="I883"/>
      <c r="J883"/>
      <c r="K883"/>
      <c r="M883"/>
      <c r="N883"/>
      <c r="O883"/>
      <c r="Q883"/>
      <c r="R883"/>
      <c r="S883"/>
      <c r="U883"/>
      <c r="V883"/>
      <c r="W883"/>
      <c r="Y883"/>
      <c r="Z883"/>
      <c r="AA883"/>
      <c r="AC883"/>
      <c r="AD883"/>
      <c r="AE883"/>
      <c r="AG883"/>
      <c r="AH883"/>
      <c r="AI883"/>
      <c r="AK883"/>
      <c r="AL883"/>
      <c r="AM883"/>
      <c r="AO883"/>
      <c r="AP883"/>
      <c r="AQ883"/>
      <c r="AS883"/>
      <c r="AT883"/>
      <c r="AU883"/>
      <c r="AW883"/>
      <c r="AX883"/>
      <c r="AY883"/>
      <c r="BA883"/>
      <c r="BB883"/>
      <c r="BC883"/>
      <c r="BE883"/>
      <c r="BF883"/>
      <c r="BG883"/>
      <c r="BI883"/>
      <c r="BJ883"/>
      <c r="BK883"/>
      <c r="BM883"/>
      <c r="BN883"/>
      <c r="BO883"/>
    </row>
    <row r="884" spans="1:67">
      <c r="A884"/>
      <c r="B884"/>
      <c r="C884"/>
      <c r="E884"/>
      <c r="F884"/>
      <c r="G884"/>
      <c r="I884"/>
      <c r="J884"/>
      <c r="K884"/>
      <c r="M884"/>
      <c r="N884"/>
      <c r="O884"/>
      <c r="Q884"/>
      <c r="R884"/>
      <c r="S884"/>
      <c r="U884"/>
      <c r="V884"/>
      <c r="W884"/>
      <c r="Y884"/>
      <c r="Z884"/>
      <c r="AA884"/>
      <c r="AC884"/>
      <c r="AD884"/>
      <c r="AE884"/>
      <c r="AG884"/>
      <c r="AH884"/>
      <c r="AI884"/>
      <c r="AK884"/>
      <c r="AL884"/>
      <c r="AM884"/>
      <c r="AO884"/>
      <c r="AP884"/>
      <c r="AQ884"/>
      <c r="AS884"/>
      <c r="AT884"/>
      <c r="AU884"/>
      <c r="AW884"/>
      <c r="AX884"/>
      <c r="AY884"/>
      <c r="BA884"/>
      <c r="BB884"/>
      <c r="BC884"/>
      <c r="BE884"/>
      <c r="BF884"/>
      <c r="BG884"/>
      <c r="BI884"/>
      <c r="BJ884"/>
      <c r="BK884"/>
      <c r="BM884"/>
      <c r="BN884"/>
      <c r="BO884"/>
    </row>
    <row r="885" spans="1:67">
      <c r="A885"/>
      <c r="B885"/>
      <c r="C885"/>
      <c r="E885"/>
      <c r="F885"/>
      <c r="G885"/>
      <c r="I885"/>
      <c r="J885"/>
      <c r="K885"/>
      <c r="M885"/>
      <c r="N885"/>
      <c r="O885"/>
      <c r="Q885"/>
      <c r="R885"/>
      <c r="S885"/>
      <c r="U885"/>
      <c r="V885"/>
      <c r="W885"/>
      <c r="Y885"/>
      <c r="Z885"/>
      <c r="AA885"/>
      <c r="AC885"/>
      <c r="AD885"/>
      <c r="AE885"/>
      <c r="AG885"/>
      <c r="AH885"/>
      <c r="AI885"/>
      <c r="AK885"/>
      <c r="AL885"/>
      <c r="AM885"/>
      <c r="AO885"/>
      <c r="AP885"/>
      <c r="AQ885"/>
      <c r="AS885"/>
      <c r="AT885"/>
      <c r="AU885"/>
      <c r="AW885"/>
      <c r="AX885"/>
      <c r="AY885"/>
      <c r="BA885"/>
      <c r="BB885"/>
      <c r="BC885"/>
      <c r="BE885"/>
      <c r="BF885"/>
      <c r="BG885"/>
      <c r="BI885"/>
      <c r="BJ885"/>
      <c r="BK885"/>
      <c r="BM885"/>
      <c r="BN885"/>
      <c r="BO885"/>
    </row>
    <row r="886" spans="1:67">
      <c r="A886"/>
      <c r="B886"/>
      <c r="C886"/>
      <c r="E886"/>
      <c r="F886"/>
      <c r="G886"/>
      <c r="I886"/>
      <c r="J886"/>
      <c r="K886"/>
      <c r="M886"/>
      <c r="N886"/>
      <c r="O886"/>
      <c r="Q886"/>
      <c r="R886"/>
      <c r="S886"/>
      <c r="U886"/>
      <c r="V886"/>
      <c r="W886"/>
      <c r="Y886"/>
      <c r="Z886"/>
      <c r="AA886"/>
      <c r="AC886"/>
      <c r="AD886"/>
      <c r="AE886"/>
      <c r="AG886"/>
      <c r="AH886"/>
      <c r="AI886"/>
      <c r="AK886"/>
      <c r="AL886"/>
      <c r="AM886"/>
      <c r="AO886"/>
      <c r="AP886"/>
      <c r="AQ886"/>
      <c r="AS886"/>
      <c r="AT886"/>
      <c r="AU886"/>
      <c r="AW886"/>
      <c r="AX886"/>
      <c r="AY886"/>
      <c r="BA886"/>
      <c r="BB886"/>
      <c r="BC886"/>
      <c r="BE886"/>
      <c r="BF886"/>
      <c r="BG886"/>
      <c r="BI886"/>
      <c r="BJ886"/>
      <c r="BK886"/>
      <c r="BM886"/>
      <c r="BN886"/>
      <c r="BO886"/>
    </row>
    <row r="887" spans="1:67">
      <c r="A887"/>
      <c r="B887"/>
      <c r="C887"/>
      <c r="E887"/>
      <c r="F887"/>
      <c r="G887"/>
      <c r="I887"/>
      <c r="J887"/>
      <c r="K887"/>
      <c r="M887"/>
      <c r="N887"/>
      <c r="O887"/>
      <c r="Q887"/>
      <c r="R887"/>
      <c r="S887"/>
      <c r="U887"/>
      <c r="V887"/>
      <c r="W887"/>
      <c r="Y887"/>
      <c r="Z887"/>
      <c r="AA887"/>
      <c r="AC887"/>
      <c r="AD887"/>
      <c r="AE887"/>
      <c r="AG887"/>
      <c r="AH887"/>
      <c r="AI887"/>
      <c r="AK887"/>
      <c r="AL887"/>
      <c r="AM887"/>
      <c r="AO887"/>
      <c r="AP887"/>
      <c r="AQ887"/>
      <c r="AS887"/>
      <c r="AT887"/>
      <c r="AU887"/>
      <c r="AW887"/>
      <c r="AX887"/>
      <c r="AY887"/>
      <c r="BA887"/>
      <c r="BB887"/>
      <c r="BC887"/>
      <c r="BE887"/>
      <c r="BF887"/>
      <c r="BG887"/>
      <c r="BI887"/>
      <c r="BJ887"/>
      <c r="BK887"/>
      <c r="BM887"/>
      <c r="BN887"/>
      <c r="BO887"/>
    </row>
    <row r="888" spans="1:67">
      <c r="A888"/>
      <c r="B888"/>
      <c r="C888"/>
      <c r="E888"/>
      <c r="F888"/>
      <c r="G888"/>
      <c r="I888"/>
      <c r="J888"/>
      <c r="K888"/>
      <c r="M888"/>
      <c r="N888"/>
      <c r="O888"/>
      <c r="Q888"/>
      <c r="R888"/>
      <c r="S888"/>
      <c r="U888"/>
      <c r="V888"/>
      <c r="W888"/>
      <c r="Y888"/>
      <c r="Z888"/>
      <c r="AA888"/>
      <c r="AC888"/>
      <c r="AD888"/>
      <c r="AE888"/>
      <c r="AG888"/>
      <c r="AH888"/>
      <c r="AI888"/>
      <c r="AK888"/>
      <c r="AL888"/>
      <c r="AM888"/>
      <c r="AO888"/>
      <c r="AP888"/>
      <c r="AQ888"/>
      <c r="AS888"/>
      <c r="AT888"/>
      <c r="AU888"/>
      <c r="AW888"/>
      <c r="AX888"/>
      <c r="AY888"/>
      <c r="BA888"/>
      <c r="BB888"/>
      <c r="BC888"/>
      <c r="BE888"/>
      <c r="BF888"/>
      <c r="BG888"/>
      <c r="BI888"/>
      <c r="BJ888"/>
      <c r="BK888"/>
      <c r="BM888"/>
      <c r="BN888"/>
      <c r="BO888"/>
    </row>
    <row r="889" spans="1:67">
      <c r="A889"/>
      <c r="B889"/>
      <c r="C889"/>
      <c r="E889"/>
      <c r="F889"/>
      <c r="G889"/>
      <c r="I889"/>
      <c r="J889"/>
      <c r="K889"/>
      <c r="M889"/>
      <c r="N889"/>
      <c r="O889"/>
      <c r="Q889"/>
      <c r="R889"/>
      <c r="S889"/>
      <c r="U889"/>
      <c r="V889"/>
      <c r="W889"/>
      <c r="Y889"/>
      <c r="Z889"/>
      <c r="AA889"/>
      <c r="AC889"/>
      <c r="AD889"/>
      <c r="AE889"/>
      <c r="AG889"/>
      <c r="AH889"/>
      <c r="AI889"/>
      <c r="AK889"/>
      <c r="AL889"/>
      <c r="AM889"/>
      <c r="AO889"/>
      <c r="AP889"/>
      <c r="AQ889"/>
      <c r="AS889"/>
      <c r="AT889"/>
      <c r="AU889"/>
      <c r="AW889"/>
      <c r="AX889"/>
      <c r="AY889"/>
      <c r="BA889"/>
      <c r="BB889"/>
      <c r="BC889"/>
      <c r="BE889"/>
      <c r="BF889"/>
      <c r="BG889"/>
      <c r="BI889"/>
      <c r="BJ889"/>
      <c r="BK889"/>
      <c r="BM889"/>
      <c r="BN889"/>
      <c r="BO889"/>
    </row>
    <row r="890" spans="1:67">
      <c r="A890"/>
      <c r="B890"/>
      <c r="C890"/>
      <c r="E890"/>
      <c r="F890"/>
      <c r="G890"/>
      <c r="I890"/>
      <c r="J890"/>
      <c r="K890"/>
      <c r="M890"/>
      <c r="N890"/>
      <c r="O890"/>
      <c r="Q890"/>
      <c r="R890"/>
      <c r="S890"/>
      <c r="U890"/>
      <c r="V890"/>
      <c r="W890"/>
      <c r="Y890"/>
      <c r="Z890"/>
      <c r="AA890"/>
      <c r="AC890"/>
      <c r="AD890"/>
      <c r="AE890"/>
      <c r="AG890"/>
      <c r="AH890"/>
      <c r="AI890"/>
      <c r="AK890"/>
      <c r="AL890"/>
      <c r="AM890"/>
      <c r="AO890"/>
      <c r="AP890"/>
      <c r="AQ890"/>
      <c r="AS890"/>
      <c r="AT890"/>
      <c r="AU890"/>
      <c r="AW890"/>
      <c r="AX890"/>
      <c r="AY890"/>
      <c r="BA890"/>
      <c r="BB890"/>
      <c r="BC890"/>
      <c r="BE890"/>
      <c r="BF890"/>
      <c r="BG890"/>
      <c r="BI890"/>
      <c r="BJ890"/>
      <c r="BK890"/>
      <c r="BM890"/>
      <c r="BN890"/>
      <c r="BO890"/>
    </row>
    <row r="891" spans="1:67">
      <c r="A891"/>
      <c r="B891"/>
      <c r="C891"/>
      <c r="E891"/>
      <c r="F891"/>
      <c r="G891"/>
      <c r="I891"/>
      <c r="J891"/>
      <c r="K891"/>
      <c r="M891"/>
      <c r="N891"/>
      <c r="O891"/>
      <c r="Q891"/>
      <c r="R891"/>
      <c r="S891"/>
      <c r="U891"/>
      <c r="V891"/>
      <c r="W891"/>
      <c r="Y891"/>
      <c r="Z891"/>
      <c r="AA891"/>
      <c r="AC891"/>
      <c r="AD891"/>
      <c r="AE891"/>
      <c r="AG891"/>
      <c r="AH891"/>
      <c r="AI891"/>
      <c r="AK891"/>
      <c r="AL891"/>
      <c r="AM891"/>
      <c r="AO891"/>
      <c r="AP891"/>
      <c r="AQ891"/>
      <c r="AS891"/>
      <c r="AT891"/>
      <c r="AU891"/>
      <c r="AW891"/>
      <c r="AX891"/>
      <c r="AY891"/>
      <c r="BA891"/>
      <c r="BB891"/>
      <c r="BC891"/>
      <c r="BE891"/>
      <c r="BF891"/>
      <c r="BG891"/>
      <c r="BI891"/>
      <c r="BJ891"/>
      <c r="BK891"/>
      <c r="BM891"/>
      <c r="BN891"/>
      <c r="BO891"/>
    </row>
    <row r="892" spans="1:67">
      <c r="A892"/>
      <c r="B892"/>
      <c r="C892"/>
      <c r="E892"/>
      <c r="F892"/>
      <c r="G892"/>
      <c r="I892"/>
      <c r="J892"/>
      <c r="K892"/>
      <c r="M892"/>
      <c r="N892"/>
      <c r="O892"/>
      <c r="Q892"/>
      <c r="R892"/>
      <c r="S892"/>
      <c r="U892"/>
      <c r="V892"/>
      <c r="W892"/>
      <c r="Y892"/>
      <c r="Z892"/>
      <c r="AA892"/>
      <c r="AC892"/>
      <c r="AD892"/>
      <c r="AE892"/>
      <c r="AG892"/>
      <c r="AH892"/>
      <c r="AI892"/>
      <c r="AK892"/>
      <c r="AL892"/>
      <c r="AM892"/>
      <c r="AO892"/>
      <c r="AP892"/>
      <c r="AQ892"/>
      <c r="AS892"/>
      <c r="AT892"/>
      <c r="AU892"/>
      <c r="AW892"/>
      <c r="AX892"/>
      <c r="AY892"/>
      <c r="BA892"/>
      <c r="BB892"/>
      <c r="BC892"/>
      <c r="BE892"/>
      <c r="BF892"/>
      <c r="BG892"/>
      <c r="BI892"/>
      <c r="BJ892"/>
      <c r="BK892"/>
      <c r="BM892"/>
      <c r="BN892"/>
      <c r="BO892"/>
    </row>
    <row r="893" spans="1:67">
      <c r="A893"/>
      <c r="B893"/>
      <c r="C893"/>
      <c r="E893"/>
      <c r="F893"/>
      <c r="G893"/>
      <c r="I893"/>
      <c r="J893"/>
      <c r="K893"/>
      <c r="M893"/>
      <c r="N893"/>
      <c r="O893"/>
      <c r="Q893"/>
      <c r="R893"/>
      <c r="S893"/>
      <c r="U893"/>
      <c r="V893"/>
      <c r="W893"/>
      <c r="Y893"/>
      <c r="Z893"/>
      <c r="AA893"/>
      <c r="AC893"/>
      <c r="AD893"/>
      <c r="AE893"/>
      <c r="AG893"/>
      <c r="AH893"/>
      <c r="AI893"/>
      <c r="AK893"/>
      <c r="AL893"/>
      <c r="AM893"/>
      <c r="AO893"/>
      <c r="AP893"/>
      <c r="AQ893"/>
      <c r="AS893"/>
      <c r="AT893"/>
      <c r="AU893"/>
      <c r="AW893"/>
      <c r="AX893"/>
      <c r="AY893"/>
      <c r="BA893"/>
      <c r="BB893"/>
      <c r="BC893"/>
      <c r="BE893"/>
      <c r="BF893"/>
      <c r="BG893"/>
      <c r="BI893"/>
      <c r="BJ893"/>
      <c r="BK893"/>
      <c r="BM893"/>
      <c r="BN893"/>
      <c r="BO893"/>
    </row>
    <row r="894" spans="1:67">
      <c r="A894"/>
      <c r="B894"/>
      <c r="C894"/>
      <c r="E894"/>
      <c r="F894"/>
      <c r="G894"/>
      <c r="I894"/>
      <c r="J894"/>
      <c r="K894"/>
      <c r="M894"/>
      <c r="N894"/>
      <c r="O894"/>
      <c r="Q894"/>
      <c r="R894"/>
      <c r="S894"/>
      <c r="U894"/>
      <c r="V894"/>
      <c r="W894"/>
      <c r="Y894"/>
      <c r="Z894"/>
      <c r="AA894"/>
      <c r="AC894"/>
      <c r="AD894"/>
      <c r="AE894"/>
      <c r="AG894"/>
      <c r="AH894"/>
      <c r="AI894"/>
      <c r="AK894"/>
      <c r="AL894"/>
      <c r="AM894"/>
      <c r="AO894"/>
      <c r="AP894"/>
      <c r="AQ894"/>
      <c r="AS894"/>
      <c r="AT894"/>
      <c r="AU894"/>
      <c r="AW894"/>
      <c r="AX894"/>
      <c r="AY894"/>
      <c r="BA894"/>
      <c r="BB894"/>
      <c r="BC894"/>
      <c r="BE894"/>
      <c r="BF894"/>
      <c r="BG894"/>
      <c r="BI894"/>
      <c r="BJ894"/>
      <c r="BK894"/>
      <c r="BM894"/>
      <c r="BN894"/>
      <c r="BO894"/>
    </row>
    <row r="895" spans="1:67">
      <c r="A895"/>
      <c r="B895"/>
      <c r="C895"/>
      <c r="E895"/>
      <c r="F895"/>
      <c r="G895"/>
      <c r="I895"/>
      <c r="J895"/>
      <c r="K895"/>
      <c r="M895"/>
      <c r="N895"/>
      <c r="O895"/>
      <c r="Q895"/>
      <c r="R895"/>
      <c r="S895"/>
      <c r="U895"/>
      <c r="V895"/>
      <c r="W895"/>
      <c r="Y895"/>
      <c r="Z895"/>
      <c r="AA895"/>
      <c r="AC895"/>
      <c r="AD895"/>
      <c r="AE895"/>
      <c r="AG895"/>
      <c r="AH895"/>
      <c r="AI895"/>
      <c r="AK895"/>
      <c r="AL895"/>
      <c r="AM895"/>
      <c r="AO895"/>
      <c r="AP895"/>
      <c r="AQ895"/>
      <c r="AS895"/>
      <c r="AT895"/>
      <c r="AU895"/>
      <c r="AW895"/>
      <c r="AX895"/>
      <c r="AY895"/>
      <c r="BA895"/>
      <c r="BB895"/>
      <c r="BC895"/>
      <c r="BE895"/>
      <c r="BF895"/>
      <c r="BG895"/>
      <c r="BI895"/>
      <c r="BJ895"/>
      <c r="BK895"/>
      <c r="BM895"/>
      <c r="BN895"/>
      <c r="BO895"/>
    </row>
    <row r="896" spans="1:67">
      <c r="A896"/>
      <c r="B896"/>
      <c r="C896"/>
      <c r="E896"/>
      <c r="F896"/>
      <c r="G896"/>
      <c r="I896"/>
      <c r="J896"/>
      <c r="K896"/>
      <c r="M896"/>
      <c r="N896"/>
      <c r="O896"/>
      <c r="Q896"/>
      <c r="R896"/>
      <c r="S896"/>
      <c r="U896"/>
      <c r="V896"/>
      <c r="W896"/>
      <c r="Y896"/>
      <c r="Z896"/>
      <c r="AA896"/>
      <c r="AC896"/>
      <c r="AD896"/>
      <c r="AE896"/>
      <c r="AG896"/>
      <c r="AH896"/>
      <c r="AI896"/>
      <c r="AK896"/>
      <c r="AL896"/>
      <c r="AM896"/>
      <c r="AO896"/>
      <c r="AP896"/>
      <c r="AQ896"/>
      <c r="AS896"/>
      <c r="AT896"/>
      <c r="AU896"/>
      <c r="AW896"/>
      <c r="AX896"/>
      <c r="AY896"/>
      <c r="BA896"/>
      <c r="BB896"/>
      <c r="BC896"/>
      <c r="BE896"/>
      <c r="BF896"/>
      <c r="BG896"/>
      <c r="BI896"/>
      <c r="BJ896"/>
      <c r="BK896"/>
      <c r="BM896"/>
      <c r="BN896"/>
      <c r="BO896"/>
    </row>
    <row r="897" spans="1:67">
      <c r="A897"/>
      <c r="B897"/>
      <c r="C897"/>
      <c r="E897"/>
      <c r="F897"/>
      <c r="G897"/>
      <c r="I897"/>
      <c r="J897"/>
      <c r="K897"/>
      <c r="M897"/>
      <c r="N897"/>
      <c r="O897"/>
      <c r="Q897"/>
      <c r="R897"/>
      <c r="S897"/>
      <c r="U897"/>
      <c r="V897"/>
      <c r="W897"/>
      <c r="Y897"/>
      <c r="Z897"/>
      <c r="AA897"/>
      <c r="AC897"/>
      <c r="AD897"/>
      <c r="AE897"/>
      <c r="AG897"/>
      <c r="AH897"/>
      <c r="AI897"/>
      <c r="AK897"/>
      <c r="AL897"/>
      <c r="AM897"/>
      <c r="AO897"/>
      <c r="AP897"/>
      <c r="AQ897"/>
      <c r="AS897"/>
      <c r="AT897"/>
      <c r="AU897"/>
      <c r="AW897"/>
      <c r="AX897"/>
      <c r="AY897"/>
      <c r="BA897"/>
      <c r="BB897"/>
      <c r="BC897"/>
      <c r="BE897"/>
      <c r="BF897"/>
      <c r="BG897"/>
      <c r="BI897"/>
      <c r="BJ897"/>
      <c r="BK897"/>
      <c r="BM897"/>
      <c r="BN897"/>
      <c r="BO897"/>
    </row>
    <row r="898" spans="1:67">
      <c r="A898"/>
      <c r="B898"/>
      <c r="C898"/>
      <c r="E898"/>
      <c r="F898"/>
      <c r="G898"/>
      <c r="I898"/>
      <c r="J898"/>
      <c r="K898"/>
      <c r="M898"/>
      <c r="N898"/>
      <c r="O898"/>
      <c r="Q898"/>
      <c r="R898"/>
      <c r="S898"/>
      <c r="U898"/>
      <c r="V898"/>
      <c r="W898"/>
      <c r="Y898"/>
      <c r="Z898"/>
      <c r="AA898"/>
      <c r="AC898"/>
      <c r="AD898"/>
      <c r="AE898"/>
      <c r="AG898"/>
      <c r="AH898"/>
      <c r="AI898"/>
      <c r="AK898"/>
      <c r="AL898"/>
      <c r="AM898"/>
      <c r="AO898"/>
      <c r="AP898"/>
      <c r="AQ898"/>
      <c r="AS898"/>
      <c r="AT898"/>
      <c r="AU898"/>
      <c r="AW898"/>
      <c r="AX898"/>
      <c r="AY898"/>
      <c r="BA898"/>
      <c r="BB898"/>
      <c r="BC898"/>
      <c r="BE898"/>
      <c r="BF898"/>
      <c r="BG898"/>
      <c r="BI898"/>
      <c r="BJ898"/>
      <c r="BK898"/>
      <c r="BM898"/>
      <c r="BN898"/>
      <c r="BO898"/>
    </row>
    <row r="899" spans="1:67">
      <c r="A899"/>
      <c r="B899"/>
      <c r="C899"/>
      <c r="E899"/>
      <c r="F899"/>
      <c r="G899"/>
      <c r="I899"/>
      <c r="J899"/>
      <c r="K899"/>
      <c r="M899"/>
      <c r="N899"/>
      <c r="O899"/>
      <c r="Q899"/>
      <c r="R899"/>
      <c r="S899"/>
      <c r="U899"/>
      <c r="V899"/>
      <c r="W899"/>
      <c r="Y899"/>
      <c r="Z899"/>
      <c r="AA899"/>
      <c r="AC899"/>
      <c r="AD899"/>
      <c r="AE899"/>
      <c r="AG899"/>
      <c r="AH899"/>
      <c r="AI899"/>
      <c r="AK899"/>
      <c r="AL899"/>
      <c r="AM899"/>
      <c r="AO899"/>
      <c r="AP899"/>
      <c r="AQ899"/>
      <c r="AS899"/>
      <c r="AT899"/>
      <c r="AU899"/>
      <c r="AW899"/>
      <c r="AX899"/>
      <c r="AY899"/>
      <c r="BA899"/>
      <c r="BB899"/>
      <c r="BC899"/>
      <c r="BE899"/>
      <c r="BF899"/>
      <c r="BG899"/>
      <c r="BI899"/>
      <c r="BJ899"/>
      <c r="BK899"/>
      <c r="BM899"/>
      <c r="BN899"/>
      <c r="BO899"/>
    </row>
    <row r="900" spans="1:67">
      <c r="A900"/>
      <c r="B900"/>
      <c r="C900"/>
      <c r="E900"/>
      <c r="F900"/>
      <c r="G900"/>
      <c r="I900"/>
      <c r="J900"/>
      <c r="K900"/>
      <c r="M900"/>
      <c r="N900"/>
      <c r="O900"/>
      <c r="Q900"/>
      <c r="R900"/>
      <c r="S900"/>
      <c r="U900"/>
      <c r="V900"/>
      <c r="W900"/>
      <c r="Y900"/>
      <c r="Z900"/>
      <c r="AA900"/>
      <c r="AC900"/>
      <c r="AD900"/>
      <c r="AE900"/>
      <c r="AG900"/>
      <c r="AH900"/>
      <c r="AI900"/>
      <c r="AK900"/>
      <c r="AL900"/>
      <c r="AM900"/>
      <c r="AO900"/>
      <c r="AP900"/>
      <c r="AQ900"/>
      <c r="AS900"/>
      <c r="AT900"/>
      <c r="AU900"/>
      <c r="AW900"/>
      <c r="AX900"/>
      <c r="AY900"/>
      <c r="BA900"/>
      <c r="BB900"/>
      <c r="BC900"/>
      <c r="BE900"/>
      <c r="BF900"/>
      <c r="BG900"/>
      <c r="BI900"/>
      <c r="BJ900"/>
      <c r="BK900"/>
      <c r="BM900"/>
      <c r="BN900"/>
      <c r="BO900"/>
    </row>
    <row r="901" spans="1:67">
      <c r="A901"/>
      <c r="B901"/>
      <c r="C901"/>
      <c r="E901"/>
      <c r="F901"/>
      <c r="G901"/>
      <c r="I901"/>
      <c r="J901"/>
      <c r="K901"/>
      <c r="M901"/>
      <c r="N901"/>
      <c r="O901"/>
      <c r="Q901"/>
      <c r="R901"/>
      <c r="S901"/>
      <c r="U901"/>
      <c r="V901"/>
      <c r="W901"/>
      <c r="Y901"/>
      <c r="Z901"/>
      <c r="AA901"/>
      <c r="AC901"/>
      <c r="AD901"/>
      <c r="AE901"/>
      <c r="AG901"/>
      <c r="AH901"/>
      <c r="AI901"/>
      <c r="AK901"/>
      <c r="AL901"/>
      <c r="AM901"/>
      <c r="AO901"/>
      <c r="AP901"/>
      <c r="AQ901"/>
      <c r="AS901"/>
      <c r="AT901"/>
      <c r="AU901"/>
      <c r="AW901"/>
      <c r="AX901"/>
      <c r="AY901"/>
      <c r="BA901"/>
      <c r="BB901"/>
      <c r="BC901"/>
      <c r="BE901"/>
      <c r="BF901"/>
      <c r="BG901"/>
      <c r="BI901"/>
      <c r="BJ901"/>
      <c r="BK901"/>
      <c r="BM901"/>
      <c r="BN901"/>
      <c r="BO901"/>
    </row>
    <row r="902" spans="1:67">
      <c r="A902"/>
      <c r="B902"/>
      <c r="C902"/>
      <c r="E902"/>
      <c r="F902"/>
      <c r="G902"/>
      <c r="I902"/>
      <c r="J902"/>
      <c r="K902"/>
      <c r="M902"/>
      <c r="N902"/>
      <c r="O902"/>
      <c r="Q902"/>
      <c r="R902"/>
      <c r="S902"/>
      <c r="U902"/>
      <c r="V902"/>
      <c r="W902"/>
      <c r="Y902"/>
      <c r="Z902"/>
      <c r="AA902"/>
      <c r="AC902"/>
      <c r="AD902"/>
      <c r="AE902"/>
      <c r="AG902"/>
      <c r="AH902"/>
      <c r="AI902"/>
      <c r="AK902"/>
      <c r="AL902"/>
      <c r="AM902"/>
      <c r="AO902"/>
      <c r="AP902"/>
      <c r="AQ902"/>
      <c r="AS902"/>
      <c r="AT902"/>
      <c r="AU902"/>
      <c r="AW902"/>
      <c r="AX902"/>
      <c r="AY902"/>
      <c r="BA902"/>
      <c r="BB902"/>
      <c r="BC902"/>
      <c r="BE902"/>
      <c r="BF902"/>
      <c r="BG902"/>
      <c r="BI902"/>
      <c r="BJ902"/>
      <c r="BK902"/>
      <c r="BM902"/>
      <c r="BN902"/>
      <c r="BO902"/>
    </row>
    <row r="903" spans="1:67">
      <c r="A903"/>
      <c r="B903"/>
      <c r="C903"/>
      <c r="E903"/>
      <c r="F903"/>
      <c r="G903"/>
      <c r="I903"/>
      <c r="J903"/>
      <c r="K903"/>
      <c r="M903"/>
      <c r="N903"/>
      <c r="O903"/>
      <c r="Q903"/>
      <c r="R903"/>
      <c r="S903"/>
      <c r="U903"/>
      <c r="V903"/>
      <c r="W903"/>
      <c r="Y903"/>
      <c r="Z903"/>
      <c r="AA903"/>
      <c r="AC903"/>
      <c r="AD903"/>
      <c r="AE903"/>
      <c r="AG903"/>
      <c r="AH903"/>
      <c r="AI903"/>
      <c r="AK903"/>
      <c r="AL903"/>
      <c r="AM903"/>
      <c r="AO903"/>
      <c r="AP903"/>
      <c r="AQ903"/>
      <c r="AS903"/>
      <c r="AT903"/>
      <c r="AU903"/>
      <c r="AW903"/>
      <c r="AX903"/>
      <c r="AY903"/>
      <c r="BA903"/>
      <c r="BB903"/>
      <c r="BC903"/>
      <c r="BE903"/>
      <c r="BF903"/>
      <c r="BG903"/>
      <c r="BI903"/>
      <c r="BJ903"/>
      <c r="BK903"/>
      <c r="BM903"/>
      <c r="BN903"/>
      <c r="BO903"/>
    </row>
    <row r="904" spans="1:67">
      <c r="A904"/>
      <c r="B904"/>
      <c r="C904"/>
      <c r="E904"/>
      <c r="F904"/>
      <c r="G904"/>
      <c r="I904"/>
      <c r="J904"/>
      <c r="K904"/>
      <c r="M904"/>
      <c r="N904"/>
      <c r="O904"/>
      <c r="Q904"/>
      <c r="R904"/>
      <c r="S904"/>
      <c r="U904"/>
      <c r="V904"/>
      <c r="W904"/>
      <c r="Y904"/>
      <c r="Z904"/>
      <c r="AA904"/>
      <c r="AC904"/>
      <c r="AD904"/>
      <c r="AE904"/>
      <c r="AG904"/>
      <c r="AH904"/>
      <c r="AI904"/>
      <c r="AK904"/>
      <c r="AL904"/>
      <c r="AM904"/>
      <c r="AO904"/>
      <c r="AP904"/>
      <c r="AQ904"/>
      <c r="AS904"/>
      <c r="AT904"/>
      <c r="AU904"/>
      <c r="AW904"/>
      <c r="AX904"/>
      <c r="AY904"/>
      <c r="BA904"/>
      <c r="BB904"/>
      <c r="BC904"/>
      <c r="BE904"/>
      <c r="BF904"/>
      <c r="BG904"/>
      <c r="BI904"/>
      <c r="BJ904"/>
      <c r="BK904"/>
      <c r="BM904"/>
      <c r="BN904"/>
      <c r="BO904"/>
    </row>
    <row r="905" spans="1:67">
      <c r="A905"/>
      <c r="B905"/>
      <c r="C905"/>
      <c r="E905"/>
      <c r="F905"/>
      <c r="G905"/>
      <c r="I905"/>
      <c r="J905"/>
      <c r="K905"/>
      <c r="M905"/>
      <c r="N905"/>
      <c r="O905"/>
      <c r="Q905"/>
      <c r="R905"/>
      <c r="S905"/>
      <c r="U905"/>
      <c r="V905"/>
      <c r="W905"/>
      <c r="Y905"/>
      <c r="Z905"/>
      <c r="AA905"/>
      <c r="AC905"/>
      <c r="AD905"/>
      <c r="AE905"/>
      <c r="AG905"/>
      <c r="AH905"/>
      <c r="AI905"/>
      <c r="AK905"/>
      <c r="AL905"/>
      <c r="AM905"/>
      <c r="AO905"/>
      <c r="AP905"/>
      <c r="AQ905"/>
      <c r="AS905"/>
      <c r="AT905"/>
      <c r="AU905"/>
      <c r="AW905"/>
      <c r="AX905"/>
      <c r="AY905"/>
      <c r="BA905"/>
      <c r="BB905"/>
      <c r="BC905"/>
      <c r="BE905"/>
      <c r="BF905"/>
      <c r="BG905"/>
      <c r="BI905"/>
      <c r="BJ905"/>
      <c r="BK905"/>
      <c r="BM905"/>
      <c r="BN905"/>
      <c r="BO905"/>
    </row>
    <row r="906" spans="1:67">
      <c r="A906"/>
      <c r="B906"/>
      <c r="C906"/>
      <c r="E906"/>
      <c r="F906"/>
      <c r="G906"/>
      <c r="I906"/>
      <c r="J906"/>
      <c r="K906"/>
      <c r="M906"/>
      <c r="N906"/>
      <c r="O906"/>
      <c r="Q906"/>
      <c r="R906"/>
      <c r="S906"/>
      <c r="U906"/>
      <c r="V906"/>
      <c r="W906"/>
      <c r="Y906"/>
      <c r="Z906"/>
      <c r="AA906"/>
      <c r="AC906"/>
      <c r="AD906"/>
      <c r="AE906"/>
      <c r="AG906"/>
      <c r="AH906"/>
      <c r="AI906"/>
      <c r="AK906"/>
      <c r="AL906"/>
      <c r="AM906"/>
      <c r="AO906"/>
      <c r="AP906"/>
      <c r="AQ906"/>
      <c r="AS906"/>
      <c r="AT906"/>
      <c r="AU906"/>
      <c r="AW906"/>
      <c r="AX906"/>
      <c r="AY906"/>
      <c r="BA906"/>
      <c r="BB906"/>
      <c r="BC906"/>
      <c r="BE906"/>
      <c r="BF906"/>
      <c r="BG906"/>
      <c r="BI906"/>
      <c r="BJ906"/>
      <c r="BK906"/>
      <c r="BM906"/>
      <c r="BN906"/>
      <c r="BO906"/>
    </row>
    <row r="907" spans="1:67">
      <c r="A907"/>
      <c r="B907"/>
      <c r="C907"/>
      <c r="E907"/>
      <c r="F907"/>
      <c r="G907"/>
      <c r="I907"/>
      <c r="J907"/>
      <c r="K907"/>
      <c r="M907"/>
      <c r="N907"/>
      <c r="O907"/>
      <c r="Q907"/>
      <c r="R907"/>
      <c r="S907"/>
      <c r="U907"/>
      <c r="V907"/>
      <c r="W907"/>
      <c r="Y907"/>
      <c r="Z907"/>
      <c r="AA907"/>
      <c r="AC907"/>
      <c r="AD907"/>
      <c r="AE907"/>
      <c r="AG907"/>
      <c r="AH907"/>
      <c r="AI907"/>
      <c r="AK907"/>
      <c r="AL907"/>
      <c r="AM907"/>
      <c r="AO907"/>
      <c r="AP907"/>
      <c r="AQ907"/>
      <c r="AS907"/>
      <c r="AT907"/>
      <c r="AU907"/>
      <c r="AW907"/>
      <c r="AX907"/>
      <c r="AY907"/>
      <c r="BA907"/>
      <c r="BB907"/>
      <c r="BC907"/>
      <c r="BE907"/>
      <c r="BF907"/>
      <c r="BG907"/>
      <c r="BI907"/>
      <c r="BJ907"/>
      <c r="BK907"/>
      <c r="BM907"/>
      <c r="BN907"/>
      <c r="BO907"/>
    </row>
    <row r="908" spans="1:67">
      <c r="A908"/>
      <c r="B908"/>
      <c r="C908"/>
      <c r="E908"/>
      <c r="F908"/>
      <c r="G908"/>
      <c r="I908"/>
      <c r="J908"/>
      <c r="K908"/>
      <c r="M908"/>
      <c r="N908"/>
      <c r="O908"/>
      <c r="Q908"/>
      <c r="R908"/>
      <c r="S908"/>
      <c r="U908"/>
      <c r="V908"/>
      <c r="W908"/>
      <c r="Y908"/>
      <c r="Z908"/>
      <c r="AA908"/>
      <c r="AC908"/>
      <c r="AD908"/>
      <c r="AE908"/>
      <c r="AG908"/>
      <c r="AH908"/>
      <c r="AI908"/>
      <c r="AK908"/>
      <c r="AL908"/>
      <c r="AM908"/>
      <c r="AO908"/>
      <c r="AP908"/>
      <c r="AQ908"/>
      <c r="AS908"/>
      <c r="AT908"/>
      <c r="AU908"/>
      <c r="AW908"/>
      <c r="AX908"/>
      <c r="AY908"/>
      <c r="BA908"/>
      <c r="BB908"/>
      <c r="BC908"/>
      <c r="BE908"/>
      <c r="BF908"/>
      <c r="BG908"/>
      <c r="BI908"/>
      <c r="BJ908"/>
      <c r="BK908"/>
      <c r="BM908"/>
      <c r="BN908"/>
      <c r="BO908"/>
    </row>
    <row r="909" spans="1:67">
      <c r="A909"/>
      <c r="B909"/>
      <c r="C909"/>
      <c r="E909"/>
      <c r="F909"/>
      <c r="G909"/>
      <c r="I909"/>
      <c r="J909"/>
      <c r="K909"/>
      <c r="M909"/>
      <c r="N909"/>
      <c r="O909"/>
      <c r="Q909"/>
      <c r="R909"/>
      <c r="S909"/>
      <c r="U909"/>
      <c r="V909"/>
      <c r="W909"/>
      <c r="Y909"/>
      <c r="Z909"/>
      <c r="AA909"/>
      <c r="AC909"/>
      <c r="AD909"/>
      <c r="AE909"/>
      <c r="AG909"/>
      <c r="AH909"/>
      <c r="AI909"/>
      <c r="AK909"/>
      <c r="AL909"/>
      <c r="AM909"/>
      <c r="AO909"/>
      <c r="AP909"/>
      <c r="AQ909"/>
      <c r="AS909"/>
      <c r="AT909"/>
      <c r="AU909"/>
      <c r="AW909"/>
      <c r="AX909"/>
      <c r="AY909"/>
      <c r="BA909"/>
      <c r="BB909"/>
      <c r="BC909"/>
      <c r="BE909"/>
      <c r="BF909"/>
      <c r="BG909"/>
      <c r="BI909"/>
      <c r="BJ909"/>
      <c r="BK909"/>
      <c r="BM909"/>
      <c r="BN909"/>
      <c r="BO909"/>
    </row>
    <row r="910" spans="1:67">
      <c r="A910"/>
      <c r="B910"/>
      <c r="C910"/>
      <c r="E910"/>
      <c r="F910"/>
      <c r="G910"/>
      <c r="I910"/>
      <c r="J910"/>
      <c r="K910"/>
      <c r="M910"/>
      <c r="N910"/>
      <c r="O910"/>
      <c r="Q910"/>
      <c r="R910"/>
      <c r="S910"/>
      <c r="U910"/>
      <c r="V910"/>
      <c r="W910"/>
      <c r="Y910"/>
      <c r="Z910"/>
      <c r="AA910"/>
      <c r="AC910"/>
      <c r="AD910"/>
      <c r="AE910"/>
      <c r="AG910"/>
      <c r="AH910"/>
      <c r="AI910"/>
      <c r="AK910"/>
      <c r="AL910"/>
      <c r="AM910"/>
      <c r="AO910"/>
      <c r="AP910"/>
      <c r="AQ910"/>
      <c r="AS910"/>
      <c r="AT910"/>
      <c r="AU910"/>
      <c r="AW910"/>
      <c r="AX910"/>
      <c r="AY910"/>
      <c r="BA910"/>
      <c r="BB910"/>
      <c r="BC910"/>
      <c r="BE910"/>
      <c r="BF910"/>
      <c r="BG910"/>
      <c r="BI910"/>
      <c r="BJ910"/>
      <c r="BK910"/>
      <c r="BM910"/>
      <c r="BN910"/>
      <c r="BO910"/>
    </row>
    <row r="911" spans="1:67">
      <c r="A911"/>
      <c r="B911"/>
      <c r="C911"/>
      <c r="E911"/>
      <c r="F911"/>
      <c r="G911"/>
      <c r="I911"/>
      <c r="J911"/>
      <c r="K911"/>
      <c r="M911"/>
      <c r="N911"/>
      <c r="O911"/>
      <c r="Q911"/>
      <c r="R911"/>
      <c r="S911"/>
      <c r="U911"/>
      <c r="V911"/>
      <c r="W911"/>
      <c r="Y911"/>
      <c r="Z911"/>
      <c r="AA911"/>
      <c r="AC911"/>
      <c r="AD911"/>
      <c r="AE911"/>
      <c r="AG911"/>
      <c r="AH911"/>
      <c r="AI911"/>
      <c r="AK911"/>
      <c r="AL911"/>
      <c r="AM911"/>
      <c r="AO911"/>
      <c r="AP911"/>
      <c r="AQ911"/>
      <c r="AS911"/>
      <c r="AT911"/>
      <c r="AU911"/>
      <c r="AW911"/>
      <c r="AX911"/>
      <c r="AY911"/>
      <c r="BA911"/>
      <c r="BB911"/>
      <c r="BC911"/>
      <c r="BE911"/>
      <c r="BF911"/>
      <c r="BG911"/>
      <c r="BI911"/>
      <c r="BJ911"/>
      <c r="BK911"/>
      <c r="BM911"/>
      <c r="BN911"/>
      <c r="BO911"/>
    </row>
    <row r="912" spans="1:67">
      <c r="A912"/>
      <c r="B912"/>
      <c r="C912"/>
      <c r="E912"/>
      <c r="F912"/>
      <c r="G912"/>
      <c r="I912"/>
      <c r="J912"/>
      <c r="K912"/>
      <c r="M912"/>
      <c r="N912"/>
      <c r="O912"/>
      <c r="Q912"/>
      <c r="R912"/>
      <c r="S912"/>
      <c r="U912"/>
      <c r="V912"/>
      <c r="W912"/>
      <c r="Y912"/>
      <c r="Z912"/>
      <c r="AA912"/>
      <c r="AC912"/>
      <c r="AD912"/>
      <c r="AE912"/>
      <c r="AG912"/>
      <c r="AH912"/>
      <c r="AI912"/>
      <c r="AK912"/>
      <c r="AL912"/>
      <c r="AM912"/>
      <c r="AO912"/>
      <c r="AP912"/>
      <c r="AQ912"/>
      <c r="AS912"/>
      <c r="AT912"/>
      <c r="AU912"/>
      <c r="AW912"/>
      <c r="AX912"/>
      <c r="AY912"/>
      <c r="BA912"/>
      <c r="BB912"/>
      <c r="BC912"/>
      <c r="BE912"/>
      <c r="BF912"/>
      <c r="BG912"/>
      <c r="BI912"/>
      <c r="BJ912"/>
      <c r="BK912"/>
      <c r="BM912"/>
      <c r="BN912"/>
      <c r="BO912"/>
    </row>
    <row r="913" spans="1:67">
      <c r="A913"/>
      <c r="B913"/>
      <c r="C913"/>
      <c r="E913"/>
      <c r="F913"/>
      <c r="G913"/>
      <c r="I913"/>
      <c r="J913"/>
      <c r="K913"/>
      <c r="M913"/>
      <c r="N913"/>
      <c r="O913"/>
      <c r="Q913"/>
      <c r="R913"/>
      <c r="S913"/>
      <c r="U913"/>
      <c r="V913"/>
      <c r="W913"/>
      <c r="Y913"/>
      <c r="Z913"/>
      <c r="AA913"/>
      <c r="AC913"/>
      <c r="AD913"/>
      <c r="AE913"/>
      <c r="AG913"/>
      <c r="AH913"/>
      <c r="AI913"/>
      <c r="AK913"/>
      <c r="AL913"/>
      <c r="AM913"/>
      <c r="AO913"/>
      <c r="AP913"/>
      <c r="AQ913"/>
      <c r="AS913"/>
      <c r="AT913"/>
      <c r="AU913"/>
      <c r="AW913"/>
      <c r="AX913"/>
      <c r="AY913"/>
      <c r="BA913"/>
      <c r="BB913"/>
      <c r="BC913"/>
      <c r="BE913"/>
      <c r="BF913"/>
      <c r="BG913"/>
      <c r="BI913"/>
      <c r="BJ913"/>
      <c r="BK913"/>
      <c r="BM913"/>
      <c r="BN913"/>
      <c r="BO913"/>
    </row>
    <row r="914" spans="1:67">
      <c r="A914"/>
      <c r="B914"/>
      <c r="C914"/>
      <c r="E914"/>
      <c r="F914"/>
      <c r="G914"/>
      <c r="I914"/>
      <c r="J914"/>
      <c r="K914"/>
      <c r="M914"/>
      <c r="N914"/>
      <c r="O914"/>
      <c r="Q914"/>
      <c r="R914"/>
      <c r="S914"/>
      <c r="U914"/>
      <c r="V914"/>
      <c r="W914"/>
      <c r="Y914"/>
      <c r="Z914"/>
      <c r="AA914"/>
      <c r="AC914"/>
      <c r="AD914"/>
      <c r="AE914"/>
      <c r="AG914"/>
      <c r="AH914"/>
      <c r="AI914"/>
      <c r="AK914"/>
      <c r="AL914"/>
      <c r="AM914"/>
      <c r="AO914"/>
      <c r="AP914"/>
      <c r="AQ914"/>
      <c r="AS914"/>
      <c r="AT914"/>
      <c r="AU914"/>
      <c r="AW914"/>
      <c r="AX914"/>
      <c r="AY914"/>
      <c r="BA914"/>
      <c r="BB914"/>
      <c r="BC914"/>
      <c r="BE914"/>
      <c r="BF914"/>
      <c r="BG914"/>
      <c r="BI914"/>
      <c r="BJ914"/>
      <c r="BK914"/>
      <c r="BM914"/>
      <c r="BN914"/>
      <c r="BO914"/>
    </row>
    <row r="915" spans="1:67">
      <c r="A915"/>
      <c r="B915"/>
      <c r="C915"/>
      <c r="E915"/>
      <c r="F915"/>
      <c r="G915"/>
      <c r="I915"/>
      <c r="J915"/>
      <c r="K915"/>
      <c r="M915"/>
      <c r="N915"/>
      <c r="O915"/>
      <c r="Q915"/>
      <c r="R915"/>
      <c r="S915"/>
      <c r="U915"/>
      <c r="V915"/>
      <c r="W915"/>
      <c r="Y915"/>
      <c r="Z915"/>
      <c r="AA915"/>
      <c r="AC915"/>
      <c r="AD915"/>
      <c r="AE915"/>
      <c r="AG915"/>
      <c r="AH915"/>
      <c r="AI915"/>
      <c r="AK915"/>
      <c r="AL915"/>
      <c r="AM915"/>
      <c r="AO915"/>
      <c r="AP915"/>
      <c r="AQ915"/>
      <c r="AS915"/>
      <c r="AT915"/>
      <c r="AU915"/>
      <c r="AW915"/>
      <c r="AX915"/>
      <c r="AY915"/>
      <c r="BA915"/>
      <c r="BB915"/>
      <c r="BC915"/>
      <c r="BE915"/>
      <c r="BF915"/>
      <c r="BG915"/>
      <c r="BI915"/>
      <c r="BJ915"/>
      <c r="BK915"/>
      <c r="BM915"/>
      <c r="BN915"/>
      <c r="BO915"/>
    </row>
    <row r="916" spans="1:67">
      <c r="A916"/>
      <c r="B916"/>
      <c r="C916"/>
      <c r="E916"/>
      <c r="F916"/>
      <c r="G916"/>
      <c r="I916"/>
      <c r="J916"/>
      <c r="K916"/>
      <c r="M916"/>
      <c r="N916"/>
      <c r="O916"/>
      <c r="Q916"/>
      <c r="R916"/>
      <c r="S916"/>
      <c r="U916"/>
      <c r="V916"/>
      <c r="W916"/>
      <c r="Y916"/>
      <c r="Z916"/>
      <c r="AA916"/>
      <c r="AC916"/>
      <c r="AD916"/>
      <c r="AE916"/>
      <c r="AG916"/>
      <c r="AH916"/>
      <c r="AI916"/>
      <c r="AK916"/>
      <c r="AL916"/>
      <c r="AM916"/>
      <c r="AO916"/>
      <c r="AP916"/>
      <c r="AQ916"/>
      <c r="AS916"/>
      <c r="AT916"/>
      <c r="AU916"/>
      <c r="AW916"/>
      <c r="AX916"/>
      <c r="AY916"/>
      <c r="BA916"/>
      <c r="BB916"/>
      <c r="BC916"/>
      <c r="BE916"/>
      <c r="BF916"/>
      <c r="BG916"/>
      <c r="BI916"/>
      <c r="BJ916"/>
      <c r="BK916"/>
      <c r="BM916"/>
      <c r="BN916"/>
      <c r="BO916"/>
    </row>
    <row r="917" spans="1:67">
      <c r="A917"/>
      <c r="B917"/>
      <c r="C917"/>
      <c r="E917"/>
      <c r="F917"/>
      <c r="G917"/>
      <c r="I917"/>
      <c r="J917"/>
      <c r="K917"/>
      <c r="M917"/>
      <c r="N917"/>
      <c r="O917"/>
      <c r="Q917"/>
      <c r="R917"/>
      <c r="S917"/>
      <c r="U917"/>
      <c r="V917"/>
      <c r="W917"/>
      <c r="Y917"/>
      <c r="Z917"/>
      <c r="AA917"/>
      <c r="AC917"/>
      <c r="AD917"/>
      <c r="AE917"/>
      <c r="AG917"/>
      <c r="AH917"/>
      <c r="AI917"/>
      <c r="AK917"/>
      <c r="AL917"/>
      <c r="AM917"/>
      <c r="AO917"/>
      <c r="AP917"/>
      <c r="AQ917"/>
      <c r="AS917"/>
      <c r="AT917"/>
      <c r="AU917"/>
      <c r="AW917"/>
      <c r="AX917"/>
      <c r="AY917"/>
      <c r="BA917"/>
      <c r="BB917"/>
      <c r="BC917"/>
      <c r="BE917"/>
      <c r="BF917"/>
      <c r="BG917"/>
      <c r="BI917"/>
      <c r="BJ917"/>
      <c r="BK917"/>
      <c r="BM917"/>
      <c r="BN917"/>
      <c r="BO917"/>
    </row>
    <row r="918" spans="1:67">
      <c r="A918"/>
      <c r="B918"/>
      <c r="C918"/>
      <c r="E918"/>
      <c r="F918"/>
      <c r="G918"/>
      <c r="I918"/>
      <c r="J918"/>
      <c r="K918"/>
      <c r="M918"/>
      <c r="N918"/>
      <c r="O918"/>
      <c r="Q918"/>
      <c r="R918"/>
      <c r="S918"/>
      <c r="U918"/>
      <c r="V918"/>
      <c r="W918"/>
      <c r="Y918"/>
      <c r="Z918"/>
      <c r="AA918"/>
      <c r="AC918"/>
      <c r="AD918"/>
      <c r="AE918"/>
      <c r="AG918"/>
      <c r="AH918"/>
      <c r="AI918"/>
      <c r="AK918"/>
      <c r="AL918"/>
      <c r="AM918"/>
      <c r="AO918"/>
      <c r="AP918"/>
      <c r="AQ918"/>
      <c r="AS918"/>
      <c r="AT918"/>
      <c r="AU918"/>
      <c r="AW918"/>
      <c r="AX918"/>
      <c r="AY918"/>
      <c r="BA918"/>
      <c r="BB918"/>
      <c r="BC918"/>
      <c r="BE918"/>
      <c r="BF918"/>
      <c r="BG918"/>
      <c r="BI918"/>
      <c r="BJ918"/>
      <c r="BK918"/>
      <c r="BM918"/>
      <c r="BN918"/>
      <c r="BO918"/>
    </row>
    <row r="919" spans="1:67">
      <c r="A919"/>
      <c r="B919"/>
      <c r="C919"/>
      <c r="E919"/>
      <c r="F919"/>
      <c r="G919"/>
      <c r="I919"/>
      <c r="J919"/>
      <c r="K919"/>
      <c r="M919"/>
      <c r="N919"/>
      <c r="O919"/>
      <c r="Q919"/>
      <c r="R919"/>
      <c r="S919"/>
      <c r="U919"/>
      <c r="V919"/>
      <c r="W919"/>
      <c r="Y919"/>
      <c r="Z919"/>
      <c r="AA919"/>
      <c r="AC919"/>
      <c r="AD919"/>
      <c r="AE919"/>
      <c r="AG919"/>
      <c r="AH919"/>
      <c r="AI919"/>
      <c r="AK919"/>
      <c r="AL919"/>
      <c r="AM919"/>
      <c r="AO919"/>
      <c r="AP919"/>
      <c r="AQ919"/>
      <c r="AS919"/>
      <c r="AT919"/>
      <c r="AU919"/>
      <c r="AW919"/>
      <c r="AX919"/>
      <c r="AY919"/>
      <c r="BA919"/>
      <c r="BB919"/>
      <c r="BC919"/>
      <c r="BE919"/>
      <c r="BF919"/>
      <c r="BG919"/>
      <c r="BI919"/>
      <c r="BJ919"/>
      <c r="BK919"/>
      <c r="BM919"/>
      <c r="BN919"/>
      <c r="BO919"/>
    </row>
    <row r="920" spans="1:67">
      <c r="A920"/>
      <c r="B920"/>
      <c r="C920"/>
      <c r="E920"/>
      <c r="F920"/>
      <c r="G920"/>
      <c r="I920"/>
      <c r="J920"/>
      <c r="K920"/>
      <c r="M920"/>
      <c r="N920"/>
      <c r="O920"/>
      <c r="Q920"/>
      <c r="R920"/>
      <c r="S920"/>
      <c r="U920"/>
      <c r="V920"/>
      <c r="W920"/>
      <c r="Y920"/>
      <c r="Z920"/>
      <c r="AA920"/>
      <c r="AC920"/>
      <c r="AD920"/>
      <c r="AE920"/>
      <c r="AG920"/>
      <c r="AH920"/>
      <c r="AI920"/>
      <c r="AK920"/>
      <c r="AL920"/>
      <c r="AM920"/>
      <c r="AO920"/>
      <c r="AP920"/>
      <c r="AQ920"/>
      <c r="AS920"/>
      <c r="AT920"/>
      <c r="AU920"/>
      <c r="AW920"/>
      <c r="AX920"/>
      <c r="AY920"/>
      <c r="BA920"/>
      <c r="BB920"/>
      <c r="BC920"/>
      <c r="BE920"/>
      <c r="BF920"/>
      <c r="BG920"/>
      <c r="BI920"/>
      <c r="BJ920"/>
      <c r="BK920"/>
      <c r="BM920"/>
      <c r="BN920"/>
      <c r="BO920"/>
    </row>
    <row r="921" spans="1:67">
      <c r="A921"/>
      <c r="B921"/>
      <c r="C921"/>
      <c r="E921"/>
      <c r="F921"/>
      <c r="G921"/>
      <c r="I921"/>
      <c r="J921"/>
      <c r="K921"/>
      <c r="M921"/>
      <c r="N921"/>
      <c r="O921"/>
      <c r="Q921"/>
      <c r="R921"/>
      <c r="S921"/>
      <c r="U921"/>
      <c r="V921"/>
      <c r="W921"/>
      <c r="Y921"/>
      <c r="Z921"/>
      <c r="AA921"/>
      <c r="AC921"/>
      <c r="AD921"/>
      <c r="AE921"/>
      <c r="AG921"/>
      <c r="AH921"/>
      <c r="AI921"/>
      <c r="AK921"/>
      <c r="AL921"/>
      <c r="AM921"/>
      <c r="AO921"/>
      <c r="AP921"/>
      <c r="AQ921"/>
      <c r="AS921"/>
      <c r="AT921"/>
      <c r="AU921"/>
      <c r="AW921"/>
      <c r="AX921"/>
      <c r="AY921"/>
      <c r="BA921"/>
      <c r="BB921"/>
      <c r="BC921"/>
      <c r="BE921"/>
      <c r="BF921"/>
      <c r="BG921"/>
      <c r="BI921"/>
      <c r="BJ921"/>
      <c r="BK921"/>
      <c r="BM921"/>
      <c r="BN921"/>
      <c r="BO921"/>
    </row>
    <row r="922" spans="1:67">
      <c r="A922"/>
      <c r="B922"/>
      <c r="C922"/>
      <c r="E922"/>
      <c r="F922"/>
      <c r="G922"/>
      <c r="I922"/>
      <c r="J922"/>
      <c r="K922"/>
      <c r="M922"/>
      <c r="N922"/>
      <c r="O922"/>
      <c r="Q922"/>
      <c r="R922"/>
      <c r="S922"/>
      <c r="U922"/>
      <c r="V922"/>
      <c r="W922"/>
      <c r="Y922"/>
      <c r="Z922"/>
      <c r="AA922"/>
      <c r="AC922"/>
      <c r="AD922"/>
      <c r="AE922"/>
      <c r="AG922"/>
      <c r="AH922"/>
      <c r="AI922"/>
      <c r="AK922"/>
      <c r="AL922"/>
      <c r="AM922"/>
      <c r="AO922"/>
      <c r="AP922"/>
      <c r="AQ922"/>
      <c r="AS922"/>
      <c r="AT922"/>
      <c r="AU922"/>
      <c r="AW922"/>
      <c r="AX922"/>
      <c r="AY922"/>
      <c r="BA922"/>
      <c r="BB922"/>
      <c r="BC922"/>
      <c r="BE922"/>
      <c r="BF922"/>
      <c r="BG922"/>
      <c r="BI922"/>
      <c r="BJ922"/>
      <c r="BK922"/>
      <c r="BM922"/>
      <c r="BN922"/>
      <c r="BO922"/>
    </row>
    <row r="923" spans="1:67">
      <c r="A923"/>
      <c r="B923"/>
      <c r="C923"/>
      <c r="E923"/>
      <c r="F923"/>
      <c r="G923"/>
      <c r="I923"/>
      <c r="J923"/>
      <c r="K923"/>
      <c r="M923"/>
      <c r="N923"/>
      <c r="O923"/>
      <c r="Q923"/>
      <c r="R923"/>
      <c r="S923"/>
      <c r="U923"/>
      <c r="V923"/>
      <c r="W923"/>
      <c r="Y923"/>
      <c r="Z923"/>
      <c r="AA923"/>
      <c r="AC923"/>
      <c r="AD923"/>
      <c r="AE923"/>
      <c r="AG923"/>
      <c r="AH923"/>
      <c r="AI923"/>
      <c r="AK923"/>
      <c r="AL923"/>
      <c r="AM923"/>
      <c r="AO923"/>
      <c r="AP923"/>
      <c r="AQ923"/>
      <c r="AS923"/>
      <c r="AT923"/>
      <c r="AU923"/>
      <c r="AW923"/>
      <c r="AX923"/>
      <c r="AY923"/>
      <c r="BA923"/>
      <c r="BB923"/>
      <c r="BC923"/>
      <c r="BE923"/>
      <c r="BF923"/>
      <c r="BG923"/>
      <c r="BI923"/>
      <c r="BJ923"/>
      <c r="BK923"/>
      <c r="BM923"/>
      <c r="BN923"/>
      <c r="BO923"/>
    </row>
    <row r="924" spans="1:67">
      <c r="A924"/>
      <c r="B924"/>
      <c r="C924"/>
      <c r="E924"/>
      <c r="F924"/>
      <c r="G924"/>
      <c r="I924"/>
      <c r="J924"/>
      <c r="K924"/>
      <c r="M924"/>
      <c r="N924"/>
      <c r="O924"/>
      <c r="Q924"/>
      <c r="R924"/>
      <c r="S924"/>
      <c r="U924"/>
      <c r="V924"/>
      <c r="W924"/>
      <c r="Y924"/>
      <c r="Z924"/>
      <c r="AA924"/>
      <c r="AC924"/>
      <c r="AD924"/>
      <c r="AE924"/>
      <c r="AG924"/>
      <c r="AH924"/>
      <c r="AI924"/>
      <c r="AK924"/>
      <c r="AL924"/>
      <c r="AM924"/>
      <c r="AO924"/>
      <c r="AP924"/>
      <c r="AQ924"/>
      <c r="AS924"/>
      <c r="AT924"/>
      <c r="AU924"/>
      <c r="AW924"/>
      <c r="AX924"/>
      <c r="AY924"/>
      <c r="BA924"/>
      <c r="BB924"/>
      <c r="BC924"/>
      <c r="BE924"/>
      <c r="BF924"/>
      <c r="BG924"/>
      <c r="BI924"/>
      <c r="BJ924"/>
      <c r="BK924"/>
      <c r="BM924"/>
      <c r="BN924"/>
      <c r="BO924"/>
    </row>
    <row r="925" spans="1:67">
      <c r="A925"/>
      <c r="B925"/>
      <c r="C925"/>
      <c r="E925"/>
      <c r="F925"/>
      <c r="G925"/>
      <c r="I925"/>
      <c r="J925"/>
      <c r="K925"/>
      <c r="M925"/>
      <c r="N925"/>
      <c r="O925"/>
      <c r="Q925"/>
      <c r="R925"/>
      <c r="S925"/>
      <c r="U925"/>
      <c r="V925"/>
      <c r="W925"/>
      <c r="Y925"/>
      <c r="Z925"/>
      <c r="AA925"/>
      <c r="AC925"/>
      <c r="AD925"/>
      <c r="AE925"/>
      <c r="AG925"/>
      <c r="AH925"/>
      <c r="AI925"/>
      <c r="AK925"/>
      <c r="AL925"/>
      <c r="AM925"/>
      <c r="AO925"/>
      <c r="AP925"/>
      <c r="AQ925"/>
      <c r="AS925"/>
      <c r="AT925"/>
      <c r="AU925"/>
      <c r="AW925"/>
      <c r="AX925"/>
      <c r="AY925"/>
      <c r="BA925"/>
      <c r="BB925"/>
      <c r="BC925"/>
      <c r="BE925"/>
      <c r="BF925"/>
      <c r="BG925"/>
      <c r="BI925"/>
      <c r="BJ925"/>
      <c r="BK925"/>
      <c r="BM925"/>
      <c r="BN925"/>
      <c r="BO925"/>
    </row>
    <row r="926" spans="1:67">
      <c r="A926"/>
      <c r="B926"/>
      <c r="C926"/>
      <c r="E926"/>
      <c r="F926"/>
      <c r="G926"/>
      <c r="I926"/>
      <c r="J926"/>
      <c r="K926"/>
      <c r="M926"/>
      <c r="N926"/>
      <c r="O926"/>
      <c r="Q926"/>
      <c r="R926"/>
      <c r="S926"/>
      <c r="U926"/>
      <c r="V926"/>
      <c r="W926"/>
      <c r="Y926"/>
      <c r="Z926"/>
      <c r="AA926"/>
      <c r="AC926"/>
      <c r="AD926"/>
      <c r="AE926"/>
      <c r="AG926"/>
      <c r="AH926"/>
      <c r="AI926"/>
      <c r="AK926"/>
      <c r="AL926"/>
      <c r="AM926"/>
      <c r="AO926"/>
      <c r="AP926"/>
      <c r="AQ926"/>
      <c r="AS926"/>
      <c r="AT926"/>
      <c r="AU926"/>
      <c r="AW926"/>
      <c r="AX926"/>
      <c r="AY926"/>
      <c r="BA926"/>
      <c r="BB926"/>
      <c r="BC926"/>
      <c r="BE926"/>
      <c r="BF926"/>
      <c r="BG926"/>
      <c r="BI926"/>
      <c r="BJ926"/>
      <c r="BK926"/>
      <c r="BM926"/>
      <c r="BN926"/>
      <c r="BO926"/>
    </row>
    <row r="927" spans="1:67">
      <c r="A927"/>
      <c r="B927"/>
      <c r="C927"/>
      <c r="E927"/>
      <c r="F927"/>
      <c r="G927"/>
      <c r="I927"/>
      <c r="J927"/>
      <c r="K927"/>
      <c r="M927"/>
      <c r="N927"/>
      <c r="O927"/>
      <c r="Q927"/>
      <c r="R927"/>
      <c r="S927"/>
      <c r="U927"/>
      <c r="V927"/>
      <c r="W927"/>
      <c r="Y927"/>
      <c r="Z927"/>
      <c r="AA927"/>
      <c r="AC927"/>
      <c r="AD927"/>
      <c r="AE927"/>
      <c r="AG927"/>
      <c r="AH927"/>
      <c r="AI927"/>
      <c r="AK927"/>
      <c r="AL927"/>
      <c r="AM927"/>
      <c r="AO927"/>
      <c r="AP927"/>
      <c r="AQ927"/>
      <c r="AS927"/>
      <c r="AT927"/>
      <c r="AU927"/>
      <c r="AW927"/>
      <c r="AX927"/>
      <c r="AY927"/>
      <c r="BA927"/>
      <c r="BB927"/>
      <c r="BC927"/>
      <c r="BE927"/>
      <c r="BF927"/>
      <c r="BG927"/>
      <c r="BI927"/>
      <c r="BJ927"/>
      <c r="BK927"/>
      <c r="BM927"/>
      <c r="BN927"/>
      <c r="BO927"/>
    </row>
    <row r="928" spans="1:67">
      <c r="A928"/>
      <c r="B928"/>
      <c r="C928"/>
      <c r="E928"/>
      <c r="F928"/>
      <c r="G928"/>
      <c r="I928"/>
      <c r="J928"/>
      <c r="K928"/>
      <c r="M928"/>
      <c r="N928"/>
      <c r="O928"/>
      <c r="Q928"/>
      <c r="R928"/>
      <c r="S928"/>
      <c r="U928"/>
      <c r="V928"/>
      <c r="W928"/>
      <c r="Y928"/>
      <c r="Z928"/>
      <c r="AA928"/>
      <c r="AC928"/>
      <c r="AD928"/>
      <c r="AE928"/>
      <c r="AG928"/>
      <c r="AH928"/>
      <c r="AI928"/>
      <c r="AK928"/>
      <c r="AL928"/>
      <c r="AM928"/>
      <c r="AO928"/>
      <c r="AP928"/>
      <c r="AQ928"/>
      <c r="AS928"/>
      <c r="AT928"/>
      <c r="AU928"/>
      <c r="AW928"/>
      <c r="AX928"/>
      <c r="AY928"/>
      <c r="BA928"/>
      <c r="BB928"/>
      <c r="BC928"/>
      <c r="BE928"/>
      <c r="BF928"/>
      <c r="BG928"/>
      <c r="BI928"/>
      <c r="BJ928"/>
      <c r="BK928"/>
      <c r="BM928"/>
      <c r="BN928"/>
      <c r="BO928"/>
    </row>
    <row r="929" spans="1:67">
      <c r="A929"/>
      <c r="B929"/>
      <c r="C929"/>
      <c r="E929"/>
      <c r="F929"/>
      <c r="G929"/>
      <c r="I929"/>
      <c r="J929"/>
      <c r="K929"/>
      <c r="M929"/>
      <c r="N929"/>
      <c r="O929"/>
      <c r="Q929"/>
      <c r="R929"/>
      <c r="S929"/>
      <c r="U929"/>
      <c r="V929"/>
      <c r="W929"/>
      <c r="Y929"/>
      <c r="Z929"/>
      <c r="AA929"/>
      <c r="AC929"/>
      <c r="AD929"/>
      <c r="AE929"/>
      <c r="AG929"/>
      <c r="AH929"/>
      <c r="AI929"/>
      <c r="AK929"/>
      <c r="AL929"/>
      <c r="AM929"/>
      <c r="AO929"/>
      <c r="AP929"/>
      <c r="AQ929"/>
      <c r="AS929"/>
      <c r="AT929"/>
      <c r="AU929"/>
      <c r="AW929"/>
      <c r="AX929"/>
      <c r="AY929"/>
      <c r="BA929"/>
      <c r="BB929"/>
      <c r="BC929"/>
      <c r="BE929"/>
      <c r="BF929"/>
      <c r="BG929"/>
      <c r="BI929"/>
      <c r="BJ929"/>
      <c r="BK929"/>
      <c r="BM929"/>
      <c r="BN929"/>
      <c r="BO929"/>
    </row>
    <row r="930" spans="1:67">
      <c r="A930"/>
      <c r="B930"/>
      <c r="C930"/>
      <c r="E930"/>
      <c r="F930"/>
      <c r="G930"/>
      <c r="I930"/>
      <c r="J930"/>
      <c r="K930"/>
      <c r="M930"/>
      <c r="N930"/>
      <c r="O930"/>
      <c r="Q930"/>
      <c r="R930"/>
      <c r="S930"/>
      <c r="U930"/>
      <c r="V930"/>
      <c r="W930"/>
      <c r="Y930"/>
      <c r="Z930"/>
      <c r="AA930"/>
      <c r="AC930"/>
      <c r="AD930"/>
      <c r="AE930"/>
      <c r="AG930"/>
      <c r="AH930"/>
      <c r="AI930"/>
      <c r="AK930"/>
      <c r="AL930"/>
      <c r="AM930"/>
      <c r="AO930"/>
      <c r="AP930"/>
      <c r="AQ930"/>
      <c r="AS930"/>
      <c r="AT930"/>
      <c r="AU930"/>
      <c r="AW930"/>
      <c r="AX930"/>
      <c r="AY930"/>
      <c r="BA930"/>
      <c r="BB930"/>
      <c r="BC930"/>
      <c r="BE930"/>
      <c r="BF930"/>
      <c r="BG930"/>
      <c r="BI930"/>
      <c r="BJ930"/>
      <c r="BK930"/>
      <c r="BM930"/>
      <c r="BN930"/>
      <c r="BO930"/>
    </row>
    <row r="931" spans="1:67">
      <c r="A931"/>
      <c r="B931"/>
      <c r="C931"/>
      <c r="E931"/>
      <c r="F931"/>
      <c r="G931"/>
      <c r="I931"/>
      <c r="J931"/>
      <c r="K931"/>
      <c r="M931"/>
      <c r="N931"/>
      <c r="O931"/>
      <c r="Q931"/>
      <c r="R931"/>
      <c r="S931"/>
      <c r="U931"/>
      <c r="V931"/>
      <c r="W931"/>
      <c r="Y931"/>
      <c r="Z931"/>
      <c r="AA931"/>
      <c r="AC931"/>
      <c r="AD931"/>
      <c r="AE931"/>
      <c r="AG931"/>
      <c r="AH931"/>
      <c r="AI931"/>
      <c r="AK931"/>
      <c r="AL931"/>
      <c r="AM931"/>
      <c r="AO931"/>
      <c r="AP931"/>
      <c r="AQ931"/>
      <c r="AS931"/>
      <c r="AT931"/>
      <c r="AU931"/>
      <c r="AW931"/>
      <c r="AX931"/>
      <c r="AY931"/>
      <c r="BA931"/>
      <c r="BB931"/>
      <c r="BC931"/>
      <c r="BE931"/>
      <c r="BF931"/>
      <c r="BG931"/>
      <c r="BI931"/>
      <c r="BJ931"/>
      <c r="BK931"/>
      <c r="BM931"/>
      <c r="BN931"/>
      <c r="BO931"/>
    </row>
    <row r="932" spans="1:67">
      <c r="A932"/>
      <c r="B932"/>
      <c r="C932"/>
      <c r="E932"/>
      <c r="F932"/>
      <c r="G932"/>
      <c r="I932"/>
      <c r="J932"/>
      <c r="K932"/>
      <c r="M932"/>
      <c r="N932"/>
      <c r="O932"/>
      <c r="Q932"/>
      <c r="R932"/>
      <c r="S932"/>
      <c r="U932"/>
      <c r="V932"/>
      <c r="W932"/>
      <c r="Y932"/>
      <c r="Z932"/>
      <c r="AA932"/>
      <c r="AC932"/>
      <c r="AD932"/>
      <c r="AE932"/>
      <c r="AG932"/>
      <c r="AH932"/>
      <c r="AI932"/>
      <c r="AK932"/>
      <c r="AL932"/>
      <c r="AM932"/>
      <c r="AO932"/>
      <c r="AP932"/>
      <c r="AQ932"/>
      <c r="AS932"/>
      <c r="AT932"/>
      <c r="AU932"/>
      <c r="AW932"/>
      <c r="AX932"/>
      <c r="AY932"/>
      <c r="BA932"/>
      <c r="BB932"/>
      <c r="BC932"/>
      <c r="BE932"/>
      <c r="BF932"/>
      <c r="BG932"/>
      <c r="BI932"/>
      <c r="BJ932"/>
      <c r="BK932"/>
      <c r="BM932"/>
      <c r="BN932"/>
      <c r="BO932"/>
    </row>
    <row r="933" spans="1:67">
      <c r="A933"/>
      <c r="B933"/>
      <c r="C933"/>
      <c r="E933"/>
      <c r="F933"/>
      <c r="G933"/>
      <c r="I933"/>
      <c r="J933"/>
      <c r="K933"/>
      <c r="M933"/>
      <c r="N933"/>
      <c r="O933"/>
      <c r="Q933"/>
      <c r="R933"/>
      <c r="S933"/>
      <c r="U933"/>
      <c r="V933"/>
      <c r="W933"/>
      <c r="Y933"/>
      <c r="Z933"/>
      <c r="AA933"/>
      <c r="AC933"/>
      <c r="AD933"/>
      <c r="AE933"/>
      <c r="AG933"/>
      <c r="AH933"/>
      <c r="AI933"/>
      <c r="AK933"/>
      <c r="AL933"/>
      <c r="AM933"/>
      <c r="AO933"/>
      <c r="AP933"/>
      <c r="AQ933"/>
      <c r="AS933"/>
      <c r="AT933"/>
      <c r="AU933"/>
      <c r="AW933"/>
      <c r="AX933"/>
      <c r="AY933"/>
      <c r="BA933"/>
      <c r="BB933"/>
      <c r="BC933"/>
      <c r="BE933"/>
      <c r="BF933"/>
      <c r="BG933"/>
      <c r="BI933"/>
      <c r="BJ933"/>
      <c r="BK933"/>
      <c r="BM933"/>
      <c r="BN933"/>
      <c r="BO933"/>
    </row>
    <row r="934" spans="1:67">
      <c r="A934"/>
      <c r="B934"/>
      <c r="C934"/>
      <c r="E934"/>
      <c r="F934"/>
      <c r="G934"/>
      <c r="I934"/>
      <c r="J934"/>
      <c r="K934"/>
      <c r="M934"/>
      <c r="N934"/>
      <c r="O934"/>
      <c r="Q934"/>
      <c r="R934"/>
      <c r="S934"/>
      <c r="U934"/>
      <c r="V934"/>
      <c r="W934"/>
      <c r="Y934"/>
      <c r="Z934"/>
      <c r="AA934"/>
      <c r="AC934"/>
      <c r="AD934"/>
      <c r="AE934"/>
      <c r="AG934"/>
      <c r="AH934"/>
      <c r="AI934"/>
      <c r="AK934"/>
      <c r="AL934"/>
      <c r="AM934"/>
      <c r="AO934"/>
      <c r="AP934"/>
      <c r="AQ934"/>
      <c r="AS934"/>
      <c r="AT934"/>
      <c r="AU934"/>
      <c r="AW934"/>
      <c r="AX934"/>
      <c r="AY934"/>
      <c r="BA934"/>
      <c r="BB934"/>
      <c r="BC934"/>
      <c r="BE934"/>
      <c r="BF934"/>
      <c r="BG934"/>
      <c r="BI934"/>
      <c r="BJ934"/>
      <c r="BK934"/>
      <c r="BM934"/>
      <c r="BN934"/>
      <c r="BO934"/>
    </row>
    <row r="935" spans="1:67">
      <c r="A935"/>
      <c r="B935"/>
      <c r="C935"/>
      <c r="E935"/>
      <c r="F935"/>
      <c r="G935"/>
      <c r="I935"/>
      <c r="J935"/>
      <c r="K935"/>
      <c r="M935"/>
      <c r="N935"/>
      <c r="O935"/>
      <c r="Q935"/>
      <c r="R935"/>
      <c r="S935"/>
      <c r="U935"/>
      <c r="V935"/>
      <c r="W935"/>
      <c r="Y935"/>
      <c r="Z935"/>
      <c r="AA935"/>
      <c r="AC935"/>
      <c r="AD935"/>
      <c r="AE935"/>
      <c r="AG935"/>
      <c r="AH935"/>
      <c r="AI935"/>
      <c r="AK935"/>
      <c r="AL935"/>
      <c r="AM935"/>
      <c r="AO935"/>
      <c r="AP935"/>
      <c r="AQ935"/>
      <c r="AS935"/>
      <c r="AT935"/>
      <c r="AU935"/>
      <c r="AW935"/>
      <c r="AX935"/>
      <c r="AY935"/>
      <c r="BA935"/>
      <c r="BB935"/>
      <c r="BC935"/>
      <c r="BE935"/>
      <c r="BF935"/>
      <c r="BG935"/>
      <c r="BI935"/>
      <c r="BJ935"/>
      <c r="BK935"/>
      <c r="BM935"/>
      <c r="BN935"/>
      <c r="BO935"/>
    </row>
    <row r="936" spans="1:67">
      <c r="A936"/>
      <c r="B936"/>
      <c r="C936"/>
      <c r="E936"/>
      <c r="F936"/>
      <c r="G936"/>
      <c r="I936"/>
      <c r="J936"/>
      <c r="K936"/>
      <c r="M936"/>
      <c r="N936"/>
      <c r="O936"/>
      <c r="Q936"/>
      <c r="R936"/>
      <c r="S936"/>
      <c r="U936"/>
      <c r="V936"/>
      <c r="W936"/>
      <c r="Y936"/>
      <c r="Z936"/>
      <c r="AA936"/>
      <c r="AC936"/>
      <c r="AD936"/>
      <c r="AE936"/>
      <c r="AG936"/>
      <c r="AH936"/>
      <c r="AI936"/>
      <c r="AK936"/>
      <c r="AL936"/>
      <c r="AM936"/>
      <c r="AO936"/>
      <c r="AP936"/>
      <c r="AQ936"/>
      <c r="AS936"/>
      <c r="AT936"/>
      <c r="AU936"/>
      <c r="AW936"/>
      <c r="AX936"/>
      <c r="AY936"/>
      <c r="BA936"/>
      <c r="BB936"/>
      <c r="BC936"/>
      <c r="BE936"/>
      <c r="BF936"/>
      <c r="BG936"/>
      <c r="BI936"/>
      <c r="BJ936"/>
      <c r="BK936"/>
      <c r="BM936"/>
      <c r="BN936"/>
      <c r="BO936"/>
    </row>
    <row r="937" spans="1:67">
      <c r="A937"/>
      <c r="B937"/>
      <c r="C937"/>
      <c r="E937"/>
      <c r="F937"/>
      <c r="G937"/>
      <c r="I937"/>
      <c r="J937"/>
      <c r="K937"/>
      <c r="M937"/>
      <c r="N937"/>
      <c r="O937"/>
      <c r="Q937"/>
      <c r="R937"/>
      <c r="S937"/>
      <c r="U937"/>
      <c r="V937"/>
      <c r="W937"/>
      <c r="Y937"/>
      <c r="Z937"/>
      <c r="AA937"/>
      <c r="AC937"/>
      <c r="AD937"/>
      <c r="AE937"/>
      <c r="AG937"/>
      <c r="AH937"/>
      <c r="AI937"/>
      <c r="AK937"/>
      <c r="AL937"/>
      <c r="AM937"/>
      <c r="AO937"/>
      <c r="AP937"/>
      <c r="AQ937"/>
      <c r="AS937"/>
      <c r="AT937"/>
      <c r="AU937"/>
      <c r="AW937"/>
      <c r="AX937"/>
      <c r="AY937"/>
      <c r="BA937"/>
      <c r="BB937"/>
      <c r="BC937"/>
      <c r="BE937"/>
      <c r="BF937"/>
      <c r="BG937"/>
      <c r="BI937"/>
      <c r="BJ937"/>
      <c r="BK937"/>
      <c r="BM937"/>
      <c r="BN937"/>
      <c r="BO937"/>
    </row>
    <row r="938" spans="1:67">
      <c r="A938"/>
      <c r="B938"/>
      <c r="C938"/>
      <c r="E938"/>
      <c r="F938"/>
      <c r="G938"/>
      <c r="I938"/>
      <c r="J938"/>
      <c r="K938"/>
      <c r="M938"/>
      <c r="N938"/>
      <c r="O938"/>
      <c r="Q938"/>
      <c r="R938"/>
      <c r="S938"/>
      <c r="U938"/>
      <c r="V938"/>
      <c r="W938"/>
      <c r="Y938"/>
      <c r="Z938"/>
      <c r="AA938"/>
      <c r="AC938"/>
      <c r="AD938"/>
      <c r="AE938"/>
      <c r="AG938"/>
      <c r="AH938"/>
      <c r="AI938"/>
      <c r="AK938"/>
      <c r="AL938"/>
      <c r="AM938"/>
      <c r="AO938"/>
      <c r="AP938"/>
      <c r="AQ938"/>
      <c r="AS938"/>
      <c r="AT938"/>
      <c r="AU938"/>
      <c r="AW938"/>
      <c r="AX938"/>
      <c r="AY938"/>
      <c r="BA938"/>
      <c r="BB938"/>
      <c r="BC938"/>
      <c r="BE938"/>
      <c r="BF938"/>
      <c r="BG938"/>
      <c r="BI938"/>
      <c r="BJ938"/>
      <c r="BK938"/>
      <c r="BM938"/>
      <c r="BN938"/>
      <c r="BO938"/>
    </row>
    <row r="939" spans="1:67">
      <c r="A939"/>
      <c r="B939"/>
      <c r="C939"/>
      <c r="E939"/>
      <c r="F939"/>
      <c r="G939"/>
      <c r="I939"/>
      <c r="J939"/>
      <c r="K939"/>
      <c r="M939"/>
      <c r="N939"/>
      <c r="O939"/>
      <c r="Q939"/>
      <c r="R939"/>
      <c r="S939"/>
      <c r="U939"/>
      <c r="V939"/>
      <c r="W939"/>
      <c r="Y939"/>
      <c r="Z939"/>
      <c r="AA939"/>
      <c r="AC939"/>
      <c r="AD939"/>
      <c r="AE939"/>
      <c r="AG939"/>
      <c r="AH939"/>
      <c r="AI939"/>
      <c r="AK939"/>
      <c r="AL939"/>
      <c r="AM939"/>
      <c r="AO939"/>
      <c r="AP939"/>
      <c r="AQ939"/>
      <c r="AS939"/>
      <c r="AT939"/>
      <c r="AU939"/>
      <c r="AW939"/>
      <c r="AX939"/>
      <c r="AY939"/>
      <c r="BA939"/>
      <c r="BB939"/>
      <c r="BC939"/>
      <c r="BE939"/>
      <c r="BF939"/>
      <c r="BG939"/>
      <c r="BI939"/>
      <c r="BJ939"/>
      <c r="BK939"/>
      <c r="BM939"/>
      <c r="BN939"/>
      <c r="BO939"/>
    </row>
    <row r="940" spans="1:67">
      <c r="A940"/>
      <c r="B940"/>
      <c r="C940"/>
      <c r="E940"/>
      <c r="F940"/>
      <c r="G940"/>
      <c r="I940"/>
      <c r="J940"/>
      <c r="K940"/>
      <c r="M940"/>
      <c r="N940"/>
      <c r="O940"/>
      <c r="Q940"/>
      <c r="R940"/>
      <c r="S940"/>
      <c r="U940"/>
      <c r="V940"/>
      <c r="W940"/>
      <c r="Y940"/>
      <c r="Z940"/>
      <c r="AA940"/>
      <c r="AC940"/>
      <c r="AD940"/>
      <c r="AE940"/>
      <c r="AG940"/>
      <c r="AH940"/>
      <c r="AI940"/>
      <c r="AK940"/>
      <c r="AL940"/>
      <c r="AM940"/>
      <c r="AO940"/>
      <c r="AP940"/>
      <c r="AQ940"/>
      <c r="AS940"/>
      <c r="AT940"/>
      <c r="AU940"/>
      <c r="AW940"/>
      <c r="AX940"/>
      <c r="AY940"/>
      <c r="BA940"/>
      <c r="BB940"/>
      <c r="BC940"/>
      <c r="BE940"/>
      <c r="BF940"/>
      <c r="BG940"/>
      <c r="BI940"/>
      <c r="BJ940"/>
      <c r="BK940"/>
      <c r="BM940"/>
      <c r="BN940"/>
      <c r="BO940"/>
    </row>
    <row r="941" spans="1:67">
      <c r="A941"/>
      <c r="B941"/>
      <c r="C941"/>
      <c r="E941"/>
      <c r="F941"/>
      <c r="G941"/>
      <c r="I941"/>
      <c r="J941"/>
      <c r="K941"/>
      <c r="M941"/>
      <c r="N941"/>
      <c r="O941"/>
      <c r="Q941"/>
      <c r="R941"/>
      <c r="S941"/>
      <c r="U941"/>
      <c r="V941"/>
      <c r="W941"/>
      <c r="Y941"/>
      <c r="Z941"/>
      <c r="AA941"/>
      <c r="AC941"/>
      <c r="AD941"/>
      <c r="AE941"/>
      <c r="AG941"/>
      <c r="AH941"/>
      <c r="AI941"/>
      <c r="AK941"/>
      <c r="AL941"/>
      <c r="AM941"/>
      <c r="AO941"/>
      <c r="AP941"/>
      <c r="AQ941"/>
      <c r="AS941"/>
      <c r="AT941"/>
      <c r="AU941"/>
      <c r="AW941"/>
      <c r="AX941"/>
      <c r="AY941"/>
      <c r="BA941"/>
      <c r="BB941"/>
      <c r="BC941"/>
      <c r="BE941"/>
      <c r="BF941"/>
      <c r="BG941"/>
      <c r="BI941"/>
      <c r="BJ941"/>
      <c r="BK941"/>
      <c r="BM941"/>
      <c r="BN941"/>
      <c r="BO941"/>
    </row>
    <row r="942" spans="1:67">
      <c r="A942"/>
      <c r="B942"/>
      <c r="C942"/>
      <c r="E942"/>
      <c r="F942"/>
      <c r="G942"/>
      <c r="I942"/>
      <c r="J942"/>
      <c r="K942"/>
      <c r="M942"/>
      <c r="N942"/>
      <c r="O942"/>
      <c r="Q942"/>
      <c r="R942"/>
      <c r="S942"/>
      <c r="U942"/>
      <c r="V942"/>
      <c r="W942"/>
      <c r="Y942"/>
      <c r="Z942"/>
      <c r="AA942"/>
      <c r="AC942"/>
      <c r="AD942"/>
      <c r="AE942"/>
      <c r="AG942"/>
      <c r="AH942"/>
      <c r="AI942"/>
      <c r="AK942"/>
      <c r="AL942"/>
      <c r="AM942"/>
      <c r="AO942"/>
      <c r="AP942"/>
      <c r="AQ942"/>
      <c r="AS942"/>
      <c r="AT942"/>
      <c r="AU942"/>
      <c r="AW942"/>
      <c r="AX942"/>
      <c r="AY942"/>
      <c r="BA942"/>
      <c r="BB942"/>
      <c r="BC942"/>
      <c r="BE942"/>
      <c r="BF942"/>
      <c r="BG942"/>
      <c r="BI942"/>
      <c r="BJ942"/>
      <c r="BK942"/>
      <c r="BM942"/>
      <c r="BN942"/>
      <c r="BO942"/>
    </row>
    <row r="943" spans="1:67">
      <c r="A943"/>
      <c r="B943"/>
      <c r="C943"/>
      <c r="E943"/>
      <c r="F943"/>
      <c r="G943"/>
      <c r="I943"/>
      <c r="J943"/>
      <c r="K943"/>
      <c r="M943"/>
      <c r="N943"/>
      <c r="O943"/>
      <c r="Q943"/>
      <c r="R943"/>
      <c r="S943"/>
      <c r="U943"/>
      <c r="V943"/>
      <c r="W943"/>
      <c r="Y943"/>
      <c r="Z943"/>
      <c r="AA943"/>
      <c r="AC943"/>
      <c r="AD943"/>
      <c r="AE943"/>
      <c r="AG943"/>
      <c r="AH943"/>
      <c r="AI943"/>
      <c r="AK943"/>
      <c r="AL943"/>
      <c r="AM943"/>
      <c r="AO943"/>
      <c r="AP943"/>
      <c r="AQ943"/>
      <c r="AS943"/>
      <c r="AT943"/>
      <c r="AU943"/>
      <c r="AW943"/>
      <c r="AX943"/>
      <c r="AY943"/>
      <c r="BA943"/>
      <c r="BB943"/>
      <c r="BC943"/>
      <c r="BE943"/>
      <c r="BF943"/>
      <c r="BG943"/>
      <c r="BI943"/>
      <c r="BJ943"/>
      <c r="BK943"/>
      <c r="BM943"/>
      <c r="BN943"/>
      <c r="BO943"/>
    </row>
    <row r="944" spans="1:67">
      <c r="A944"/>
      <c r="B944"/>
      <c r="C944"/>
      <c r="E944"/>
      <c r="F944"/>
      <c r="G944"/>
      <c r="I944"/>
      <c r="J944"/>
      <c r="K944"/>
      <c r="M944"/>
      <c r="N944"/>
      <c r="O944"/>
      <c r="Q944"/>
      <c r="R944"/>
      <c r="S944"/>
      <c r="U944"/>
      <c r="V944"/>
      <c r="W944"/>
      <c r="Y944"/>
      <c r="Z944"/>
      <c r="AA944"/>
      <c r="AC944"/>
      <c r="AD944"/>
      <c r="AE944"/>
      <c r="AG944"/>
      <c r="AH944"/>
      <c r="AI944"/>
      <c r="AK944"/>
      <c r="AL944"/>
      <c r="AM944"/>
      <c r="AO944"/>
      <c r="AP944"/>
      <c r="AQ944"/>
      <c r="AS944"/>
      <c r="AT944"/>
      <c r="AU944"/>
      <c r="AW944"/>
      <c r="AX944"/>
      <c r="AY944"/>
      <c r="BA944"/>
      <c r="BB944"/>
      <c r="BC944"/>
      <c r="BE944"/>
      <c r="BF944"/>
      <c r="BG944"/>
      <c r="BI944"/>
      <c r="BJ944"/>
      <c r="BK944"/>
      <c r="BM944"/>
      <c r="BN944"/>
      <c r="BO944"/>
    </row>
    <row r="945" spans="1:67">
      <c r="A945"/>
      <c r="B945"/>
      <c r="C945"/>
      <c r="E945"/>
      <c r="F945"/>
      <c r="G945"/>
      <c r="I945"/>
      <c r="J945"/>
      <c r="K945"/>
      <c r="M945"/>
      <c r="N945"/>
      <c r="O945"/>
      <c r="Q945"/>
      <c r="R945"/>
      <c r="S945"/>
      <c r="U945"/>
      <c r="V945"/>
      <c r="W945"/>
      <c r="Y945"/>
      <c r="Z945"/>
      <c r="AA945"/>
      <c r="AC945"/>
      <c r="AD945"/>
      <c r="AE945"/>
      <c r="AG945"/>
      <c r="AH945"/>
      <c r="AI945"/>
      <c r="AK945"/>
      <c r="AL945"/>
      <c r="AM945"/>
      <c r="AO945"/>
      <c r="AP945"/>
      <c r="AQ945"/>
      <c r="AS945"/>
      <c r="AT945"/>
      <c r="AU945"/>
      <c r="AW945"/>
      <c r="AX945"/>
      <c r="AY945"/>
      <c r="BA945"/>
      <c r="BB945"/>
      <c r="BC945"/>
      <c r="BE945"/>
      <c r="BF945"/>
      <c r="BG945"/>
      <c r="BI945"/>
      <c r="BJ945"/>
      <c r="BK945"/>
      <c r="BM945"/>
      <c r="BN945"/>
      <c r="BO945"/>
    </row>
    <row r="946" spans="1:67">
      <c r="A946"/>
      <c r="B946"/>
      <c r="C946"/>
      <c r="E946"/>
      <c r="F946"/>
      <c r="G946"/>
      <c r="I946"/>
      <c r="J946"/>
      <c r="K946"/>
      <c r="M946"/>
      <c r="N946"/>
      <c r="O946"/>
      <c r="Q946"/>
      <c r="R946"/>
      <c r="S946"/>
      <c r="U946"/>
      <c r="V946"/>
      <c r="W946"/>
      <c r="Y946"/>
      <c r="Z946"/>
      <c r="AA946"/>
      <c r="AC946"/>
      <c r="AD946"/>
      <c r="AE946"/>
      <c r="AG946"/>
      <c r="AH946"/>
      <c r="AI946"/>
      <c r="AK946"/>
      <c r="AL946"/>
      <c r="AM946"/>
      <c r="AO946"/>
      <c r="AP946"/>
      <c r="AQ946"/>
      <c r="AS946"/>
      <c r="AT946"/>
      <c r="AU946"/>
      <c r="AW946"/>
      <c r="AX946"/>
      <c r="AY946"/>
      <c r="BA946"/>
      <c r="BB946"/>
      <c r="BC946"/>
      <c r="BE946"/>
      <c r="BF946"/>
      <c r="BG946"/>
      <c r="BI946"/>
      <c r="BJ946"/>
      <c r="BK946"/>
      <c r="BM946"/>
      <c r="BN946"/>
      <c r="BO946"/>
    </row>
    <row r="947" spans="1:67">
      <c r="A947"/>
      <c r="B947"/>
      <c r="C947"/>
      <c r="E947"/>
      <c r="F947"/>
      <c r="G947"/>
      <c r="I947"/>
      <c r="J947"/>
      <c r="K947"/>
      <c r="M947"/>
      <c r="N947"/>
      <c r="O947"/>
      <c r="Q947"/>
      <c r="R947"/>
      <c r="S947"/>
      <c r="U947"/>
      <c r="V947"/>
      <c r="W947"/>
      <c r="Y947"/>
      <c r="Z947"/>
      <c r="AA947"/>
      <c r="AC947"/>
      <c r="AD947"/>
      <c r="AE947"/>
      <c r="AG947"/>
      <c r="AH947"/>
      <c r="AI947"/>
      <c r="AK947"/>
      <c r="AL947"/>
      <c r="AM947"/>
      <c r="AO947"/>
      <c r="AP947"/>
      <c r="AQ947"/>
      <c r="AS947"/>
      <c r="AT947"/>
      <c r="AU947"/>
      <c r="AW947"/>
      <c r="AX947"/>
      <c r="AY947"/>
      <c r="BA947"/>
      <c r="BB947"/>
      <c r="BC947"/>
      <c r="BE947"/>
      <c r="BF947"/>
      <c r="BG947"/>
      <c r="BI947"/>
      <c r="BJ947"/>
      <c r="BK947"/>
      <c r="BM947"/>
      <c r="BN947"/>
      <c r="BO947"/>
    </row>
    <row r="948" spans="1:67">
      <c r="A948"/>
      <c r="B948"/>
      <c r="C948"/>
      <c r="E948"/>
      <c r="F948"/>
      <c r="G948"/>
      <c r="I948"/>
      <c r="J948"/>
      <c r="K948"/>
      <c r="M948"/>
      <c r="N948"/>
      <c r="O948"/>
      <c r="Q948"/>
      <c r="R948"/>
      <c r="S948"/>
      <c r="U948"/>
      <c r="V948"/>
      <c r="W948"/>
      <c r="Y948"/>
      <c r="Z948"/>
      <c r="AA948"/>
      <c r="AC948"/>
      <c r="AD948"/>
      <c r="AE948"/>
      <c r="AG948"/>
      <c r="AH948"/>
      <c r="AI948"/>
      <c r="AK948"/>
      <c r="AL948"/>
      <c r="AM948"/>
      <c r="AO948"/>
      <c r="AP948"/>
      <c r="AQ948"/>
      <c r="AS948"/>
      <c r="AT948"/>
      <c r="AU948"/>
      <c r="AW948"/>
      <c r="AX948"/>
      <c r="AY948"/>
      <c r="BA948"/>
      <c r="BB948"/>
      <c r="BC948"/>
      <c r="BE948"/>
      <c r="BF948"/>
      <c r="BG948"/>
      <c r="BI948"/>
      <c r="BJ948"/>
      <c r="BK948"/>
      <c r="BM948"/>
      <c r="BN948"/>
      <c r="BO948"/>
    </row>
    <row r="949" spans="1:67">
      <c r="A949"/>
      <c r="B949"/>
      <c r="C949"/>
      <c r="E949"/>
      <c r="F949"/>
      <c r="G949"/>
      <c r="I949"/>
      <c r="J949"/>
      <c r="K949"/>
      <c r="M949"/>
      <c r="N949"/>
      <c r="O949"/>
      <c r="Q949"/>
      <c r="R949"/>
      <c r="S949"/>
      <c r="U949"/>
      <c r="V949"/>
      <c r="W949"/>
      <c r="Y949"/>
      <c r="Z949"/>
      <c r="AA949"/>
      <c r="AC949"/>
      <c r="AD949"/>
      <c r="AE949"/>
      <c r="AG949"/>
      <c r="AH949"/>
      <c r="AI949"/>
      <c r="AK949"/>
      <c r="AL949"/>
      <c r="AM949"/>
      <c r="AO949"/>
      <c r="AP949"/>
      <c r="AQ949"/>
      <c r="AS949"/>
      <c r="AT949"/>
      <c r="AU949"/>
      <c r="AW949"/>
      <c r="AX949"/>
      <c r="AY949"/>
      <c r="BA949"/>
      <c r="BB949"/>
      <c r="BC949"/>
      <c r="BE949"/>
      <c r="BF949"/>
      <c r="BG949"/>
      <c r="BI949"/>
      <c r="BJ949"/>
      <c r="BK949"/>
      <c r="BM949"/>
      <c r="BN949"/>
      <c r="BO949"/>
    </row>
    <row r="950" spans="1:67">
      <c r="A950"/>
      <c r="B950"/>
      <c r="C950"/>
      <c r="E950"/>
      <c r="F950"/>
      <c r="G950"/>
      <c r="I950"/>
      <c r="J950"/>
      <c r="K950"/>
      <c r="M950"/>
      <c r="N950"/>
      <c r="O950"/>
      <c r="Q950"/>
      <c r="R950"/>
      <c r="S950"/>
      <c r="U950"/>
      <c r="V950"/>
      <c r="W950"/>
      <c r="Y950"/>
      <c r="Z950"/>
      <c r="AA950"/>
      <c r="AC950"/>
      <c r="AD950"/>
      <c r="AE950"/>
      <c r="AG950"/>
      <c r="AH950"/>
      <c r="AI950"/>
      <c r="AK950"/>
      <c r="AL950"/>
      <c r="AM950"/>
      <c r="AO950"/>
      <c r="AP950"/>
      <c r="AQ950"/>
      <c r="AS950"/>
      <c r="AT950"/>
      <c r="AU950"/>
      <c r="AW950"/>
      <c r="AX950"/>
      <c r="AY950"/>
      <c r="BA950"/>
      <c r="BB950"/>
      <c r="BC950"/>
      <c r="BE950"/>
      <c r="BF950"/>
      <c r="BG950"/>
      <c r="BI950"/>
      <c r="BJ950"/>
      <c r="BK950"/>
      <c r="BM950"/>
      <c r="BN950"/>
      <c r="BO950"/>
    </row>
    <row r="951" spans="1:67">
      <c r="A951"/>
      <c r="B951"/>
      <c r="C951"/>
      <c r="E951"/>
      <c r="F951"/>
      <c r="G951"/>
      <c r="I951"/>
      <c r="J951"/>
      <c r="K951"/>
      <c r="M951"/>
      <c r="N951"/>
      <c r="O951"/>
      <c r="Q951"/>
      <c r="R951"/>
      <c r="S951"/>
      <c r="U951"/>
      <c r="V951"/>
      <c r="W951"/>
      <c r="Y951"/>
      <c r="Z951"/>
      <c r="AA951"/>
      <c r="AC951"/>
      <c r="AD951"/>
      <c r="AE951"/>
      <c r="AG951"/>
      <c r="AH951"/>
      <c r="AI951"/>
      <c r="AK951"/>
      <c r="AL951"/>
      <c r="AM951"/>
      <c r="AO951"/>
      <c r="AP951"/>
      <c r="AQ951"/>
      <c r="AS951"/>
      <c r="AT951"/>
      <c r="AU951"/>
      <c r="AW951"/>
      <c r="AX951"/>
      <c r="AY951"/>
      <c r="BA951"/>
      <c r="BB951"/>
      <c r="BC951"/>
      <c r="BE951"/>
      <c r="BF951"/>
      <c r="BG951"/>
      <c r="BI951"/>
      <c r="BJ951"/>
      <c r="BK951"/>
      <c r="BM951"/>
      <c r="BN951"/>
      <c r="BO951"/>
    </row>
    <row r="952" spans="1:67">
      <c r="A952"/>
      <c r="B952"/>
      <c r="C952"/>
      <c r="E952"/>
      <c r="F952"/>
      <c r="G952"/>
      <c r="I952"/>
      <c r="J952"/>
      <c r="K952"/>
      <c r="M952"/>
      <c r="N952"/>
      <c r="O952"/>
      <c r="Q952"/>
      <c r="R952"/>
      <c r="S952"/>
      <c r="U952"/>
      <c r="V952"/>
      <c r="W952"/>
      <c r="Y952"/>
      <c r="Z952"/>
      <c r="AA952"/>
      <c r="AC952"/>
      <c r="AD952"/>
      <c r="AE952"/>
      <c r="AG952"/>
      <c r="AH952"/>
      <c r="AI952"/>
      <c r="AK952"/>
      <c r="AL952"/>
      <c r="AM952"/>
      <c r="AO952"/>
      <c r="AP952"/>
      <c r="AQ952"/>
      <c r="AS952"/>
      <c r="AT952"/>
      <c r="AU952"/>
      <c r="AW952"/>
      <c r="AX952"/>
      <c r="AY952"/>
      <c r="BA952"/>
      <c r="BB952"/>
      <c r="BC952"/>
      <c r="BE952"/>
      <c r="BF952"/>
      <c r="BG952"/>
      <c r="BI952"/>
      <c r="BJ952"/>
      <c r="BK952"/>
      <c r="BM952"/>
      <c r="BN952"/>
      <c r="BO952"/>
    </row>
    <row r="953" spans="1:67">
      <c r="A953"/>
      <c r="B953"/>
      <c r="C953"/>
      <c r="E953"/>
      <c r="F953"/>
      <c r="G953"/>
      <c r="I953"/>
      <c r="J953"/>
      <c r="K953"/>
      <c r="M953"/>
      <c r="N953"/>
      <c r="O953"/>
      <c r="Q953"/>
      <c r="R953"/>
      <c r="S953"/>
      <c r="U953"/>
      <c r="V953"/>
      <c r="W953"/>
      <c r="Y953"/>
      <c r="Z953"/>
      <c r="AA953"/>
      <c r="AC953"/>
      <c r="AD953"/>
      <c r="AE953"/>
      <c r="AG953"/>
      <c r="AH953"/>
      <c r="AI953"/>
      <c r="AK953"/>
      <c r="AL953"/>
      <c r="AM953"/>
      <c r="AO953"/>
      <c r="AP953"/>
      <c r="AQ953"/>
      <c r="AS953"/>
      <c r="AT953"/>
      <c r="AU953"/>
      <c r="AW953"/>
      <c r="AX953"/>
      <c r="AY953"/>
      <c r="BA953"/>
      <c r="BB953"/>
      <c r="BC953"/>
      <c r="BE953"/>
      <c r="BF953"/>
      <c r="BG953"/>
      <c r="BI953"/>
      <c r="BJ953"/>
      <c r="BK953"/>
      <c r="BM953"/>
      <c r="BN953"/>
      <c r="BO953"/>
    </row>
    <row r="954" spans="1:67">
      <c r="A954"/>
      <c r="B954"/>
      <c r="C954"/>
      <c r="E954"/>
      <c r="F954"/>
      <c r="G954"/>
      <c r="I954"/>
      <c r="J954"/>
      <c r="K954"/>
      <c r="M954"/>
      <c r="N954"/>
      <c r="O954"/>
      <c r="Q954"/>
      <c r="R954"/>
      <c r="S954"/>
      <c r="U954"/>
      <c r="V954"/>
      <c r="W954"/>
      <c r="Y954"/>
      <c r="Z954"/>
      <c r="AA954"/>
      <c r="AC954"/>
      <c r="AD954"/>
      <c r="AE954"/>
      <c r="AG954"/>
      <c r="AH954"/>
      <c r="AI954"/>
      <c r="AK954"/>
      <c r="AL954"/>
      <c r="AM954"/>
      <c r="AO954"/>
      <c r="AP954"/>
      <c r="AQ954"/>
      <c r="AS954"/>
      <c r="AT954"/>
      <c r="AU954"/>
      <c r="AW954"/>
      <c r="AX954"/>
      <c r="AY954"/>
      <c r="BA954"/>
      <c r="BB954"/>
      <c r="BC954"/>
      <c r="BE954"/>
      <c r="BF954"/>
      <c r="BG954"/>
      <c r="BI954"/>
      <c r="BJ954"/>
      <c r="BK954"/>
      <c r="BM954"/>
      <c r="BN954"/>
      <c r="BO954"/>
    </row>
    <row r="955" spans="1:67">
      <c r="A955"/>
      <c r="B955"/>
      <c r="C955"/>
      <c r="E955"/>
      <c r="F955"/>
      <c r="G955"/>
      <c r="I955"/>
      <c r="J955"/>
      <c r="K955"/>
      <c r="M955"/>
      <c r="N955"/>
      <c r="O955"/>
      <c r="Q955"/>
      <c r="R955"/>
      <c r="S955"/>
      <c r="U955"/>
      <c r="V955"/>
      <c r="W955"/>
      <c r="Y955"/>
      <c r="Z955"/>
      <c r="AA955"/>
      <c r="AC955"/>
      <c r="AD955"/>
      <c r="AE955"/>
      <c r="AG955"/>
      <c r="AH955"/>
      <c r="AI955"/>
      <c r="AK955"/>
      <c r="AL955"/>
      <c r="AM955"/>
      <c r="AO955"/>
      <c r="AP955"/>
      <c r="AQ955"/>
      <c r="AS955"/>
      <c r="AT955"/>
      <c r="AU955"/>
      <c r="AW955"/>
      <c r="AX955"/>
      <c r="AY955"/>
      <c r="BA955"/>
      <c r="BB955"/>
      <c r="BC955"/>
      <c r="BE955"/>
      <c r="BF955"/>
      <c r="BG955"/>
      <c r="BI955"/>
      <c r="BJ955"/>
      <c r="BK955"/>
      <c r="BM955"/>
      <c r="BN955"/>
      <c r="BO955"/>
    </row>
    <row r="956" spans="1:67">
      <c r="A956"/>
      <c r="B956"/>
      <c r="C956"/>
      <c r="E956"/>
      <c r="F956"/>
      <c r="G956"/>
      <c r="I956"/>
      <c r="J956"/>
      <c r="K956"/>
      <c r="M956"/>
      <c r="N956"/>
      <c r="O956"/>
      <c r="Q956"/>
      <c r="R956"/>
      <c r="S956"/>
      <c r="U956"/>
      <c r="V956"/>
      <c r="W956"/>
      <c r="Y956"/>
      <c r="Z956"/>
      <c r="AA956"/>
      <c r="AC956"/>
      <c r="AD956"/>
      <c r="AE956"/>
      <c r="AG956"/>
      <c r="AH956"/>
      <c r="AI956"/>
      <c r="AK956"/>
      <c r="AL956"/>
      <c r="AM956"/>
      <c r="AO956"/>
      <c r="AP956"/>
      <c r="AQ956"/>
      <c r="AS956"/>
      <c r="AT956"/>
      <c r="AU956"/>
      <c r="AW956"/>
      <c r="AX956"/>
      <c r="AY956"/>
      <c r="BA956"/>
      <c r="BB956"/>
      <c r="BC956"/>
      <c r="BE956"/>
      <c r="BF956"/>
      <c r="BG956"/>
      <c r="BI956"/>
      <c r="BJ956"/>
      <c r="BK956"/>
      <c r="BM956"/>
      <c r="BN956"/>
      <c r="BO956"/>
    </row>
    <row r="957" spans="1:67">
      <c r="A957"/>
      <c r="B957"/>
      <c r="C957"/>
      <c r="E957"/>
      <c r="F957"/>
      <c r="G957"/>
      <c r="I957"/>
      <c r="J957"/>
      <c r="K957"/>
      <c r="M957"/>
      <c r="N957"/>
      <c r="O957"/>
      <c r="Q957"/>
      <c r="R957"/>
      <c r="S957"/>
      <c r="U957"/>
      <c r="V957"/>
      <c r="W957"/>
      <c r="Y957"/>
      <c r="Z957"/>
      <c r="AA957"/>
      <c r="AC957"/>
      <c r="AD957"/>
      <c r="AE957"/>
      <c r="AG957"/>
      <c r="AH957"/>
      <c r="AI957"/>
      <c r="AK957"/>
      <c r="AL957"/>
      <c r="AM957"/>
      <c r="AO957"/>
      <c r="AP957"/>
      <c r="AQ957"/>
      <c r="AS957"/>
      <c r="AT957"/>
      <c r="AU957"/>
      <c r="AW957"/>
      <c r="AX957"/>
      <c r="AY957"/>
      <c r="BA957"/>
      <c r="BB957"/>
      <c r="BC957"/>
      <c r="BE957"/>
      <c r="BF957"/>
      <c r="BG957"/>
      <c r="BI957"/>
      <c r="BJ957"/>
      <c r="BK957"/>
      <c r="BM957"/>
      <c r="BN957"/>
      <c r="BO957"/>
    </row>
    <row r="958" spans="1:67">
      <c r="A958"/>
      <c r="B958"/>
      <c r="C958"/>
      <c r="E958"/>
      <c r="F958"/>
      <c r="G958"/>
      <c r="I958"/>
      <c r="J958"/>
      <c r="K958"/>
      <c r="M958"/>
      <c r="N958"/>
      <c r="O958"/>
      <c r="Q958"/>
      <c r="R958"/>
      <c r="S958"/>
      <c r="U958"/>
      <c r="V958"/>
      <c r="W958"/>
      <c r="Y958"/>
      <c r="Z958"/>
      <c r="AA958"/>
      <c r="AC958"/>
      <c r="AD958"/>
      <c r="AE958"/>
      <c r="AG958"/>
      <c r="AH958"/>
      <c r="AI958"/>
      <c r="AK958"/>
      <c r="AL958"/>
      <c r="AM958"/>
      <c r="AO958"/>
      <c r="AP958"/>
      <c r="AQ958"/>
      <c r="AS958"/>
      <c r="AT958"/>
      <c r="AU958"/>
      <c r="AW958"/>
      <c r="AX958"/>
      <c r="AY958"/>
      <c r="BA958"/>
      <c r="BB958"/>
      <c r="BC958"/>
      <c r="BE958"/>
      <c r="BF958"/>
      <c r="BG958"/>
      <c r="BI958"/>
      <c r="BJ958"/>
      <c r="BK958"/>
      <c r="BM958"/>
      <c r="BN958"/>
      <c r="BO958"/>
    </row>
    <row r="959" spans="1:67">
      <c r="A959"/>
      <c r="B959"/>
      <c r="C959"/>
      <c r="E959"/>
      <c r="F959"/>
      <c r="G959"/>
      <c r="I959"/>
      <c r="J959"/>
      <c r="K959"/>
      <c r="M959"/>
      <c r="N959"/>
      <c r="O959"/>
      <c r="Q959"/>
      <c r="R959"/>
      <c r="S959"/>
      <c r="U959"/>
      <c r="V959"/>
      <c r="W959"/>
      <c r="Y959"/>
      <c r="Z959"/>
      <c r="AA959"/>
      <c r="AC959"/>
      <c r="AD959"/>
      <c r="AE959"/>
      <c r="AG959"/>
      <c r="AH959"/>
      <c r="AI959"/>
      <c r="AK959"/>
      <c r="AL959"/>
      <c r="AM959"/>
      <c r="AO959"/>
      <c r="AP959"/>
      <c r="AQ959"/>
      <c r="AS959"/>
      <c r="AT959"/>
      <c r="AU959"/>
      <c r="AW959"/>
      <c r="AX959"/>
      <c r="AY959"/>
      <c r="BA959"/>
      <c r="BB959"/>
      <c r="BC959"/>
      <c r="BE959"/>
      <c r="BF959"/>
      <c r="BG959"/>
      <c r="BI959"/>
      <c r="BJ959"/>
      <c r="BK959"/>
      <c r="BM959"/>
      <c r="BN959"/>
      <c r="BO959"/>
    </row>
    <row r="960" spans="1:67">
      <c r="A960"/>
      <c r="B960"/>
      <c r="C960"/>
      <c r="E960"/>
      <c r="F960"/>
      <c r="G960"/>
      <c r="I960"/>
      <c r="J960"/>
      <c r="K960"/>
      <c r="M960"/>
      <c r="N960"/>
      <c r="O960"/>
      <c r="Q960"/>
      <c r="R960"/>
      <c r="S960"/>
      <c r="U960"/>
      <c r="V960"/>
      <c r="W960"/>
      <c r="Y960"/>
      <c r="Z960"/>
      <c r="AA960"/>
      <c r="AC960"/>
      <c r="AD960"/>
      <c r="AE960"/>
      <c r="AG960"/>
      <c r="AH960"/>
      <c r="AI960"/>
      <c r="AK960"/>
      <c r="AL960"/>
      <c r="AM960"/>
      <c r="AO960"/>
      <c r="AP960"/>
      <c r="AQ960"/>
      <c r="AS960"/>
      <c r="AT960"/>
      <c r="AU960"/>
      <c r="AW960"/>
      <c r="AX960"/>
      <c r="AY960"/>
      <c r="BA960"/>
      <c r="BB960"/>
      <c r="BC960"/>
      <c r="BE960"/>
      <c r="BF960"/>
      <c r="BG960"/>
      <c r="BI960"/>
      <c r="BJ960"/>
      <c r="BK960"/>
      <c r="BM960"/>
      <c r="BN960"/>
      <c r="BO960"/>
    </row>
    <row r="961" spans="1:67">
      <c r="A961"/>
      <c r="B961"/>
      <c r="C961"/>
      <c r="E961"/>
      <c r="F961"/>
      <c r="G961"/>
      <c r="I961"/>
      <c r="J961"/>
      <c r="K961"/>
      <c r="M961"/>
      <c r="N961"/>
      <c r="O961"/>
      <c r="Q961"/>
      <c r="R961"/>
      <c r="S961"/>
      <c r="U961"/>
      <c r="V961"/>
      <c r="W961"/>
      <c r="Y961"/>
      <c r="Z961"/>
      <c r="AA961"/>
      <c r="AC961"/>
      <c r="AD961"/>
      <c r="AE961"/>
      <c r="AG961"/>
      <c r="AH961"/>
      <c r="AI961"/>
      <c r="AK961"/>
      <c r="AL961"/>
      <c r="AM961"/>
      <c r="AO961"/>
      <c r="AP961"/>
      <c r="AQ961"/>
      <c r="AS961"/>
      <c r="AT961"/>
      <c r="AU961"/>
      <c r="AW961"/>
      <c r="AX961"/>
      <c r="AY961"/>
      <c r="BA961"/>
      <c r="BB961"/>
      <c r="BC961"/>
      <c r="BE961"/>
      <c r="BF961"/>
      <c r="BG961"/>
      <c r="BI961"/>
      <c r="BJ961"/>
      <c r="BK961"/>
      <c r="BM961"/>
      <c r="BN961"/>
      <c r="BO961"/>
    </row>
    <row r="962" spans="1:67">
      <c r="A962"/>
      <c r="B962"/>
      <c r="C962"/>
      <c r="E962"/>
      <c r="F962"/>
      <c r="G962"/>
      <c r="I962"/>
      <c r="J962"/>
      <c r="K962"/>
      <c r="M962"/>
      <c r="N962"/>
      <c r="O962"/>
      <c r="Q962"/>
      <c r="R962"/>
      <c r="S962"/>
      <c r="U962"/>
      <c r="V962"/>
      <c r="W962"/>
      <c r="Y962"/>
      <c r="Z962"/>
      <c r="AA962"/>
      <c r="AC962"/>
      <c r="AD962"/>
      <c r="AE962"/>
      <c r="AG962"/>
      <c r="AH962"/>
      <c r="AI962"/>
      <c r="AK962"/>
      <c r="AL962"/>
      <c r="AM962"/>
      <c r="AO962"/>
      <c r="AP962"/>
      <c r="AQ962"/>
      <c r="AS962"/>
      <c r="AT962"/>
      <c r="AU962"/>
      <c r="AW962"/>
      <c r="AX962"/>
      <c r="AY962"/>
      <c r="BA962"/>
      <c r="BB962"/>
      <c r="BC962"/>
      <c r="BE962"/>
      <c r="BF962"/>
      <c r="BG962"/>
      <c r="BI962"/>
      <c r="BJ962"/>
      <c r="BK962"/>
      <c r="BM962"/>
      <c r="BN962"/>
      <c r="BO962"/>
    </row>
    <row r="963" spans="1:67">
      <c r="A963"/>
      <c r="B963"/>
      <c r="C963"/>
      <c r="E963"/>
      <c r="F963"/>
      <c r="G963"/>
      <c r="I963"/>
      <c r="J963"/>
      <c r="K963"/>
      <c r="M963"/>
      <c r="N963"/>
      <c r="O963"/>
      <c r="Q963"/>
      <c r="R963"/>
      <c r="S963"/>
      <c r="U963"/>
      <c r="V963"/>
      <c r="W963"/>
      <c r="Y963"/>
      <c r="Z963"/>
      <c r="AA963"/>
      <c r="AC963"/>
      <c r="AD963"/>
      <c r="AE963"/>
      <c r="AG963"/>
      <c r="AH963"/>
      <c r="AI963"/>
      <c r="AK963"/>
      <c r="AL963"/>
      <c r="AM963"/>
      <c r="AO963"/>
      <c r="AP963"/>
      <c r="AQ963"/>
      <c r="AS963"/>
      <c r="AT963"/>
      <c r="AU963"/>
      <c r="AW963"/>
      <c r="AX963"/>
      <c r="AY963"/>
      <c r="BA963"/>
      <c r="BB963"/>
      <c r="BC963"/>
      <c r="BE963"/>
      <c r="BF963"/>
      <c r="BG963"/>
      <c r="BI963"/>
      <c r="BJ963"/>
      <c r="BK963"/>
      <c r="BM963"/>
      <c r="BN963"/>
      <c r="BO963"/>
    </row>
    <row r="964" spans="1:67">
      <c r="A964"/>
      <c r="B964"/>
      <c r="C964"/>
      <c r="E964"/>
      <c r="F964"/>
      <c r="G964"/>
      <c r="I964"/>
      <c r="J964"/>
      <c r="K964"/>
      <c r="M964"/>
      <c r="N964"/>
      <c r="O964"/>
      <c r="Q964"/>
      <c r="R964"/>
      <c r="S964"/>
      <c r="U964"/>
      <c r="V964"/>
      <c r="W964"/>
      <c r="Y964"/>
      <c r="Z964"/>
      <c r="AA964"/>
      <c r="AC964"/>
      <c r="AD964"/>
      <c r="AE964"/>
      <c r="AG964"/>
      <c r="AH964"/>
      <c r="AI964"/>
      <c r="AK964"/>
      <c r="AL964"/>
      <c r="AM964"/>
      <c r="AO964"/>
      <c r="AP964"/>
      <c r="AQ964"/>
      <c r="AS964"/>
      <c r="AT964"/>
      <c r="AU964"/>
      <c r="AW964"/>
      <c r="AX964"/>
      <c r="AY964"/>
      <c r="BA964"/>
      <c r="BB964"/>
      <c r="BC964"/>
      <c r="BE964"/>
      <c r="BF964"/>
      <c r="BG964"/>
      <c r="BI964"/>
      <c r="BJ964"/>
      <c r="BK964"/>
      <c r="BM964"/>
      <c r="BN964"/>
      <c r="BO964"/>
    </row>
    <row r="965" spans="1:67">
      <c r="A965"/>
      <c r="B965"/>
      <c r="C965"/>
      <c r="E965"/>
      <c r="F965"/>
      <c r="G965"/>
      <c r="I965"/>
      <c r="J965"/>
      <c r="K965"/>
      <c r="M965"/>
      <c r="N965"/>
      <c r="O965"/>
      <c r="Q965"/>
      <c r="R965"/>
      <c r="S965"/>
      <c r="U965"/>
      <c r="V965"/>
      <c r="W965"/>
      <c r="Y965"/>
      <c r="Z965"/>
      <c r="AA965"/>
      <c r="AC965"/>
      <c r="AD965"/>
      <c r="AE965"/>
      <c r="AG965"/>
      <c r="AH965"/>
      <c r="AI965"/>
      <c r="AK965"/>
      <c r="AL965"/>
      <c r="AM965"/>
      <c r="AO965"/>
      <c r="AP965"/>
      <c r="AQ965"/>
      <c r="AS965"/>
      <c r="AT965"/>
      <c r="AU965"/>
      <c r="AW965"/>
      <c r="AX965"/>
      <c r="AY965"/>
      <c r="BA965"/>
      <c r="BB965"/>
      <c r="BC965"/>
      <c r="BE965"/>
      <c r="BF965"/>
      <c r="BG965"/>
      <c r="BI965"/>
      <c r="BJ965"/>
      <c r="BK965"/>
      <c r="BM965"/>
      <c r="BN965"/>
      <c r="BO965"/>
    </row>
    <row r="966" spans="1:67">
      <c r="A966"/>
      <c r="B966"/>
      <c r="C966"/>
      <c r="E966"/>
      <c r="F966"/>
      <c r="G966"/>
      <c r="I966"/>
      <c r="J966"/>
      <c r="K966"/>
      <c r="M966"/>
      <c r="N966"/>
      <c r="O966"/>
      <c r="Q966"/>
      <c r="R966"/>
      <c r="S966"/>
      <c r="U966"/>
      <c r="V966"/>
      <c r="W966"/>
      <c r="Y966"/>
      <c r="Z966"/>
      <c r="AA966"/>
      <c r="AC966"/>
      <c r="AD966"/>
      <c r="AE966"/>
      <c r="AG966"/>
      <c r="AH966"/>
      <c r="AI966"/>
      <c r="AK966"/>
      <c r="AL966"/>
      <c r="AM966"/>
      <c r="AO966"/>
      <c r="AP966"/>
      <c r="AQ966"/>
      <c r="AS966"/>
      <c r="AT966"/>
      <c r="AU966"/>
      <c r="AW966"/>
      <c r="AX966"/>
      <c r="AY966"/>
      <c r="BA966"/>
      <c r="BB966"/>
      <c r="BC966"/>
      <c r="BE966"/>
      <c r="BF966"/>
      <c r="BG966"/>
      <c r="BI966"/>
      <c r="BJ966"/>
      <c r="BK966"/>
      <c r="BM966"/>
      <c r="BN966"/>
      <c r="BO966"/>
    </row>
    <row r="967" spans="1:67">
      <c r="A967"/>
      <c r="B967"/>
      <c r="C967"/>
      <c r="E967"/>
      <c r="F967"/>
      <c r="G967"/>
      <c r="I967"/>
      <c r="J967"/>
      <c r="K967"/>
      <c r="M967"/>
      <c r="N967"/>
      <c r="O967"/>
      <c r="Q967"/>
      <c r="R967"/>
      <c r="S967"/>
      <c r="U967"/>
      <c r="V967"/>
      <c r="W967"/>
      <c r="Y967"/>
      <c r="Z967"/>
      <c r="AA967"/>
      <c r="AC967"/>
      <c r="AD967"/>
      <c r="AE967"/>
      <c r="AG967"/>
      <c r="AH967"/>
      <c r="AI967"/>
      <c r="AK967"/>
      <c r="AL967"/>
      <c r="AM967"/>
      <c r="AO967"/>
      <c r="AP967"/>
      <c r="AQ967"/>
      <c r="AS967"/>
      <c r="AT967"/>
      <c r="AU967"/>
      <c r="AW967"/>
      <c r="AX967"/>
      <c r="AY967"/>
      <c r="BA967"/>
      <c r="BB967"/>
      <c r="BC967"/>
      <c r="BE967"/>
      <c r="BF967"/>
      <c r="BG967"/>
      <c r="BI967"/>
      <c r="BJ967"/>
      <c r="BK967"/>
      <c r="BM967"/>
      <c r="BN967"/>
      <c r="BO967"/>
    </row>
    <row r="968" spans="1:67">
      <c r="A968"/>
      <c r="B968"/>
      <c r="C968"/>
      <c r="E968"/>
      <c r="F968"/>
      <c r="G968"/>
      <c r="I968"/>
      <c r="J968"/>
      <c r="K968"/>
      <c r="M968"/>
      <c r="N968"/>
      <c r="O968"/>
      <c r="Q968"/>
      <c r="R968"/>
      <c r="S968"/>
      <c r="U968"/>
      <c r="V968"/>
      <c r="W968"/>
      <c r="Y968"/>
      <c r="Z968"/>
      <c r="AA968"/>
      <c r="AC968"/>
      <c r="AD968"/>
      <c r="AE968"/>
      <c r="AG968"/>
      <c r="AH968"/>
      <c r="AI968"/>
      <c r="AK968"/>
      <c r="AL968"/>
      <c r="AM968"/>
      <c r="AO968"/>
      <c r="AP968"/>
      <c r="AQ968"/>
      <c r="AS968"/>
      <c r="AT968"/>
      <c r="AU968"/>
      <c r="AW968"/>
      <c r="AX968"/>
      <c r="AY968"/>
      <c r="BA968"/>
      <c r="BB968"/>
      <c r="BC968"/>
      <c r="BE968"/>
      <c r="BF968"/>
      <c r="BG968"/>
      <c r="BI968"/>
      <c r="BJ968"/>
      <c r="BK968"/>
      <c r="BM968"/>
      <c r="BN968"/>
      <c r="BO968"/>
    </row>
    <row r="969" spans="1:67">
      <c r="A969"/>
      <c r="B969"/>
      <c r="C969"/>
      <c r="E969"/>
      <c r="F969"/>
      <c r="G969"/>
      <c r="I969"/>
      <c r="J969"/>
      <c r="K969"/>
      <c r="M969"/>
      <c r="N969"/>
      <c r="O969"/>
      <c r="Q969"/>
      <c r="R969"/>
      <c r="S969"/>
      <c r="U969"/>
      <c r="V969"/>
      <c r="W969"/>
      <c r="Y969"/>
      <c r="Z969"/>
      <c r="AA969"/>
      <c r="AC969"/>
      <c r="AD969"/>
      <c r="AE969"/>
      <c r="AG969"/>
      <c r="AH969"/>
      <c r="AI969"/>
      <c r="AK969"/>
      <c r="AL969"/>
      <c r="AM969"/>
      <c r="AO969"/>
      <c r="AP969"/>
      <c r="AQ969"/>
      <c r="AS969"/>
      <c r="AT969"/>
      <c r="AU969"/>
      <c r="AW969"/>
      <c r="AX969"/>
      <c r="AY969"/>
      <c r="BA969"/>
      <c r="BB969"/>
      <c r="BC969"/>
      <c r="BE969"/>
      <c r="BF969"/>
      <c r="BG969"/>
      <c r="BI969"/>
      <c r="BJ969"/>
      <c r="BK969"/>
      <c r="BM969"/>
      <c r="BN969"/>
      <c r="BO969"/>
    </row>
    <row r="970" spans="1:67">
      <c r="A970"/>
      <c r="B970"/>
      <c r="C970"/>
      <c r="E970"/>
      <c r="F970"/>
      <c r="G970"/>
      <c r="I970"/>
      <c r="J970"/>
      <c r="K970"/>
      <c r="M970"/>
      <c r="N970"/>
      <c r="O970"/>
      <c r="Q970"/>
      <c r="R970"/>
      <c r="S970"/>
      <c r="U970"/>
      <c r="V970"/>
      <c r="W970"/>
      <c r="Y970"/>
      <c r="Z970"/>
      <c r="AA970"/>
      <c r="AC970"/>
      <c r="AD970"/>
      <c r="AE970"/>
      <c r="AG970"/>
      <c r="AH970"/>
      <c r="AI970"/>
      <c r="AK970"/>
      <c r="AL970"/>
      <c r="AM970"/>
      <c r="AO970"/>
      <c r="AP970"/>
      <c r="AQ970"/>
      <c r="AS970"/>
      <c r="AT970"/>
      <c r="AU970"/>
      <c r="AW970"/>
      <c r="AX970"/>
      <c r="AY970"/>
      <c r="BA970"/>
      <c r="BB970"/>
      <c r="BC970"/>
      <c r="BE970"/>
      <c r="BF970"/>
      <c r="BG970"/>
      <c r="BI970"/>
      <c r="BJ970"/>
      <c r="BK970"/>
      <c r="BM970"/>
      <c r="BN970"/>
      <c r="BO970"/>
    </row>
    <row r="971" spans="1:67">
      <c r="A971"/>
      <c r="B971"/>
      <c r="C971"/>
      <c r="E971"/>
      <c r="F971"/>
      <c r="G971"/>
      <c r="I971"/>
      <c r="J971"/>
      <c r="K971"/>
      <c r="M971"/>
      <c r="N971"/>
      <c r="O971"/>
      <c r="Q971"/>
      <c r="R971"/>
      <c r="S971"/>
      <c r="U971"/>
      <c r="V971"/>
      <c r="W971"/>
      <c r="Y971"/>
      <c r="Z971"/>
      <c r="AA971"/>
      <c r="AC971"/>
      <c r="AD971"/>
      <c r="AE971"/>
      <c r="AG971"/>
      <c r="AH971"/>
      <c r="AI971"/>
      <c r="AK971"/>
      <c r="AL971"/>
      <c r="AM971"/>
      <c r="AO971"/>
      <c r="AP971"/>
      <c r="AQ971"/>
      <c r="AS971"/>
      <c r="AT971"/>
      <c r="AU971"/>
      <c r="AW971"/>
      <c r="AX971"/>
      <c r="AY971"/>
      <c r="BA971"/>
      <c r="BB971"/>
      <c r="BC971"/>
      <c r="BE971"/>
      <c r="BF971"/>
      <c r="BG971"/>
      <c r="BI971"/>
      <c r="BJ971"/>
      <c r="BK971"/>
      <c r="BM971"/>
      <c r="BN971"/>
      <c r="BO971"/>
    </row>
    <row r="972" spans="1:67">
      <c r="A972"/>
      <c r="B972"/>
      <c r="C972"/>
      <c r="E972"/>
      <c r="F972"/>
      <c r="G972"/>
      <c r="I972"/>
      <c r="J972"/>
      <c r="K972"/>
      <c r="M972"/>
      <c r="N972"/>
      <c r="O972"/>
      <c r="Q972"/>
      <c r="R972"/>
      <c r="S972"/>
      <c r="U972"/>
      <c r="V972"/>
      <c r="W972"/>
      <c r="Y972"/>
      <c r="Z972"/>
      <c r="AA972"/>
      <c r="AC972"/>
      <c r="AD972"/>
      <c r="AE972"/>
      <c r="AG972"/>
      <c r="AH972"/>
      <c r="AI972"/>
      <c r="AK972"/>
      <c r="AL972"/>
      <c r="AM972"/>
      <c r="AO972"/>
      <c r="AP972"/>
      <c r="AQ972"/>
      <c r="AS972"/>
      <c r="AT972"/>
      <c r="AU972"/>
      <c r="AW972"/>
      <c r="AX972"/>
      <c r="AY972"/>
      <c r="BA972"/>
      <c r="BB972"/>
      <c r="BC972"/>
      <c r="BE972"/>
      <c r="BF972"/>
      <c r="BG972"/>
      <c r="BI972"/>
      <c r="BJ972"/>
      <c r="BK972"/>
      <c r="BM972"/>
      <c r="BN972"/>
      <c r="BO972"/>
    </row>
    <row r="973" spans="1:67">
      <c r="A973"/>
      <c r="B973"/>
      <c r="C973"/>
      <c r="E973"/>
      <c r="F973"/>
      <c r="G973"/>
      <c r="I973"/>
      <c r="J973"/>
      <c r="K973"/>
      <c r="M973"/>
      <c r="N973"/>
      <c r="O973"/>
      <c r="Q973"/>
      <c r="R973"/>
      <c r="S973"/>
      <c r="U973"/>
      <c r="V973"/>
      <c r="W973"/>
      <c r="Y973"/>
      <c r="Z973"/>
      <c r="AA973"/>
      <c r="AC973"/>
      <c r="AD973"/>
      <c r="AE973"/>
      <c r="AG973"/>
      <c r="AH973"/>
      <c r="AI973"/>
      <c r="AK973"/>
      <c r="AL973"/>
      <c r="AM973"/>
      <c r="AO973"/>
      <c r="AP973"/>
      <c r="AQ973"/>
      <c r="AS973"/>
      <c r="AT973"/>
      <c r="AU973"/>
      <c r="AW973"/>
      <c r="AX973"/>
      <c r="AY973"/>
      <c r="BA973"/>
      <c r="BB973"/>
      <c r="BC973"/>
      <c r="BE973"/>
      <c r="BF973"/>
      <c r="BG973"/>
      <c r="BI973"/>
      <c r="BJ973"/>
      <c r="BK973"/>
      <c r="BM973"/>
      <c r="BN973"/>
      <c r="BO973"/>
    </row>
    <row r="974" spans="1:67">
      <c r="A974"/>
      <c r="B974"/>
      <c r="C974"/>
      <c r="E974"/>
      <c r="F974"/>
      <c r="G974"/>
      <c r="I974"/>
      <c r="J974"/>
      <c r="K974"/>
      <c r="M974"/>
      <c r="N974"/>
      <c r="O974"/>
      <c r="Q974"/>
      <c r="R974"/>
      <c r="S974"/>
      <c r="U974"/>
      <c r="V974"/>
      <c r="W974"/>
      <c r="Y974"/>
      <c r="Z974"/>
      <c r="AA974"/>
      <c r="AC974"/>
      <c r="AD974"/>
      <c r="AE974"/>
      <c r="AG974"/>
      <c r="AH974"/>
      <c r="AI974"/>
      <c r="AK974"/>
      <c r="AL974"/>
      <c r="AM974"/>
      <c r="AO974"/>
      <c r="AP974"/>
      <c r="AQ974"/>
      <c r="AS974"/>
      <c r="AT974"/>
      <c r="AU974"/>
      <c r="AW974"/>
      <c r="AX974"/>
      <c r="AY974"/>
      <c r="BA974"/>
      <c r="BB974"/>
      <c r="BC974"/>
      <c r="BE974"/>
      <c r="BF974"/>
      <c r="BG974"/>
      <c r="BI974"/>
      <c r="BJ974"/>
      <c r="BK974"/>
      <c r="BM974"/>
      <c r="BN974"/>
      <c r="BO974"/>
    </row>
    <row r="975" spans="1:67">
      <c r="A975"/>
      <c r="B975"/>
      <c r="C975"/>
      <c r="E975"/>
      <c r="F975"/>
      <c r="G975"/>
      <c r="I975"/>
      <c r="J975"/>
      <c r="K975"/>
      <c r="M975"/>
      <c r="N975"/>
      <c r="O975"/>
      <c r="Q975"/>
      <c r="R975"/>
      <c r="S975"/>
      <c r="U975"/>
      <c r="V975"/>
      <c r="W975"/>
      <c r="Y975"/>
      <c r="Z975"/>
      <c r="AA975"/>
      <c r="AC975"/>
      <c r="AD975"/>
      <c r="AE975"/>
      <c r="AG975"/>
      <c r="AH975"/>
      <c r="AI975"/>
      <c r="AK975"/>
      <c r="AL975"/>
      <c r="AM975"/>
      <c r="AO975"/>
      <c r="AP975"/>
      <c r="AQ975"/>
      <c r="AS975"/>
      <c r="AT975"/>
      <c r="AU975"/>
      <c r="AW975"/>
      <c r="AX975"/>
      <c r="AY975"/>
      <c r="BA975"/>
      <c r="BB975"/>
      <c r="BC975"/>
      <c r="BE975"/>
      <c r="BF975"/>
      <c r="BG975"/>
      <c r="BI975"/>
      <c r="BJ975"/>
      <c r="BK975"/>
      <c r="BM975"/>
      <c r="BN975"/>
      <c r="BO975"/>
    </row>
    <row r="976" spans="1:67">
      <c r="A976"/>
      <c r="B976"/>
      <c r="C976"/>
      <c r="E976"/>
      <c r="F976"/>
      <c r="G976"/>
      <c r="I976"/>
      <c r="J976"/>
      <c r="K976"/>
      <c r="M976"/>
      <c r="N976"/>
      <c r="O976"/>
      <c r="Q976"/>
      <c r="R976"/>
      <c r="S976"/>
      <c r="U976"/>
      <c r="V976"/>
      <c r="W976"/>
      <c r="Y976"/>
      <c r="Z976"/>
      <c r="AA976"/>
      <c r="AC976"/>
      <c r="AD976"/>
      <c r="AE976"/>
      <c r="AG976"/>
      <c r="AH976"/>
      <c r="AI976"/>
      <c r="AK976"/>
      <c r="AL976"/>
      <c r="AM976"/>
      <c r="AO976"/>
      <c r="AP976"/>
      <c r="AQ976"/>
      <c r="AS976"/>
      <c r="AT976"/>
      <c r="AU976"/>
      <c r="AW976"/>
      <c r="AX976"/>
      <c r="AY976"/>
      <c r="BA976"/>
      <c r="BB976"/>
      <c r="BC976"/>
      <c r="BE976"/>
      <c r="BF976"/>
      <c r="BG976"/>
      <c r="BI976"/>
      <c r="BJ976"/>
      <c r="BK976"/>
      <c r="BM976"/>
      <c r="BN976"/>
      <c r="BO976"/>
    </row>
    <row r="977" spans="1:67">
      <c r="A977"/>
      <c r="B977"/>
      <c r="C977"/>
      <c r="E977"/>
      <c r="F977"/>
      <c r="G977"/>
      <c r="I977"/>
      <c r="J977"/>
      <c r="K977"/>
      <c r="M977"/>
      <c r="N977"/>
      <c r="O977"/>
      <c r="Q977"/>
      <c r="R977"/>
      <c r="S977"/>
      <c r="U977"/>
      <c r="V977"/>
      <c r="W977"/>
      <c r="Y977"/>
      <c r="Z977"/>
      <c r="AA977"/>
      <c r="AC977"/>
      <c r="AD977"/>
      <c r="AE977"/>
      <c r="AG977"/>
      <c r="AH977"/>
      <c r="AI977"/>
      <c r="AK977"/>
      <c r="AL977"/>
      <c r="AM977"/>
      <c r="AO977"/>
      <c r="AP977"/>
      <c r="AQ977"/>
      <c r="AS977"/>
      <c r="AT977"/>
      <c r="AU977"/>
      <c r="AW977"/>
      <c r="AX977"/>
      <c r="AY977"/>
      <c r="BA977"/>
      <c r="BB977"/>
      <c r="BC977"/>
      <c r="BE977"/>
      <c r="BF977"/>
      <c r="BG977"/>
      <c r="BI977"/>
      <c r="BJ977"/>
      <c r="BK977"/>
      <c r="BM977"/>
      <c r="BN977"/>
      <c r="BO977"/>
    </row>
    <row r="978" spans="1:67">
      <c r="A978"/>
      <c r="B978"/>
      <c r="C978"/>
      <c r="E978"/>
      <c r="F978"/>
      <c r="G978"/>
      <c r="I978"/>
      <c r="J978"/>
      <c r="K978"/>
      <c r="M978"/>
      <c r="N978"/>
      <c r="O978"/>
      <c r="Q978"/>
      <c r="R978"/>
      <c r="S978"/>
      <c r="U978"/>
      <c r="V978"/>
      <c r="W978"/>
      <c r="Y978"/>
      <c r="Z978"/>
      <c r="AA978"/>
      <c r="AC978"/>
      <c r="AD978"/>
      <c r="AE978"/>
      <c r="AG978"/>
      <c r="AH978"/>
      <c r="AI978"/>
      <c r="AK978"/>
      <c r="AL978"/>
      <c r="AM978"/>
      <c r="AO978"/>
      <c r="AP978"/>
      <c r="AQ978"/>
      <c r="AS978"/>
      <c r="AT978"/>
      <c r="AU978"/>
      <c r="AW978"/>
      <c r="AX978"/>
      <c r="AY978"/>
      <c r="BA978"/>
      <c r="BB978"/>
      <c r="BC978"/>
      <c r="BE978"/>
      <c r="BF978"/>
      <c r="BG978"/>
      <c r="BI978"/>
      <c r="BJ978"/>
      <c r="BK978"/>
      <c r="BM978"/>
      <c r="BN978"/>
      <c r="BO978"/>
    </row>
    <row r="979" spans="1:67">
      <c r="A979"/>
      <c r="B979"/>
      <c r="C979"/>
      <c r="E979"/>
      <c r="F979"/>
      <c r="G979"/>
      <c r="I979"/>
      <c r="J979"/>
      <c r="K979"/>
      <c r="M979"/>
      <c r="N979"/>
      <c r="O979"/>
      <c r="Q979"/>
      <c r="R979"/>
      <c r="S979"/>
      <c r="U979"/>
      <c r="V979"/>
      <c r="W979"/>
      <c r="Y979"/>
      <c r="Z979"/>
      <c r="AA979"/>
      <c r="AC979"/>
      <c r="AD979"/>
      <c r="AE979"/>
      <c r="AG979"/>
      <c r="AH979"/>
      <c r="AI979"/>
      <c r="AK979"/>
      <c r="AL979"/>
      <c r="AM979"/>
      <c r="AO979"/>
      <c r="AP979"/>
      <c r="AQ979"/>
      <c r="AS979"/>
      <c r="AT979"/>
      <c r="AU979"/>
      <c r="AW979"/>
      <c r="AX979"/>
      <c r="AY979"/>
      <c r="BA979"/>
      <c r="BB979"/>
      <c r="BC979"/>
      <c r="BE979"/>
      <c r="BF979"/>
      <c r="BG979"/>
      <c r="BI979"/>
      <c r="BJ979"/>
      <c r="BK979"/>
      <c r="BM979"/>
      <c r="BN979"/>
      <c r="BO979"/>
    </row>
    <row r="980" spans="1:67">
      <c r="A980"/>
      <c r="B980"/>
      <c r="C980"/>
      <c r="E980"/>
      <c r="F980"/>
      <c r="G980"/>
      <c r="I980"/>
      <c r="J980"/>
      <c r="K980"/>
      <c r="M980"/>
      <c r="N980"/>
      <c r="O980"/>
      <c r="Q980"/>
      <c r="R980"/>
      <c r="S980"/>
      <c r="U980"/>
      <c r="V980"/>
      <c r="W980"/>
      <c r="Y980"/>
      <c r="Z980"/>
      <c r="AA980"/>
      <c r="AC980"/>
      <c r="AD980"/>
      <c r="AE980"/>
      <c r="AG980"/>
      <c r="AH980"/>
      <c r="AI980"/>
      <c r="AK980"/>
      <c r="AL980"/>
      <c r="AM980"/>
      <c r="AO980"/>
      <c r="AP980"/>
      <c r="AQ980"/>
      <c r="AS980"/>
      <c r="AT980"/>
      <c r="AU980"/>
      <c r="AW980"/>
      <c r="AX980"/>
      <c r="AY980"/>
      <c r="BA980"/>
      <c r="BB980"/>
      <c r="BC980"/>
      <c r="BE980"/>
      <c r="BF980"/>
      <c r="BG980"/>
      <c r="BI980"/>
      <c r="BJ980"/>
      <c r="BK980"/>
      <c r="BM980"/>
      <c r="BN980"/>
      <c r="BO980"/>
    </row>
    <row r="981" spans="1:67">
      <c r="A981"/>
      <c r="B981"/>
      <c r="C981"/>
      <c r="E981"/>
      <c r="F981"/>
      <c r="G981"/>
      <c r="I981"/>
      <c r="J981"/>
      <c r="K981"/>
      <c r="M981"/>
      <c r="N981"/>
      <c r="O981"/>
      <c r="Q981"/>
      <c r="R981"/>
      <c r="S981"/>
      <c r="U981"/>
      <c r="V981"/>
      <c r="W981"/>
      <c r="Y981"/>
      <c r="Z981"/>
      <c r="AA981"/>
      <c r="AC981"/>
      <c r="AD981"/>
      <c r="AE981"/>
      <c r="AG981"/>
      <c r="AH981"/>
      <c r="AI981"/>
      <c r="AK981"/>
      <c r="AL981"/>
      <c r="AM981"/>
      <c r="AO981"/>
      <c r="AP981"/>
      <c r="AQ981"/>
      <c r="AS981"/>
      <c r="AT981"/>
      <c r="AU981"/>
      <c r="AW981"/>
      <c r="AX981"/>
      <c r="AY981"/>
      <c r="BA981"/>
      <c r="BB981"/>
      <c r="BC981"/>
      <c r="BE981"/>
      <c r="BF981"/>
      <c r="BG981"/>
      <c r="BI981"/>
      <c r="BJ981"/>
      <c r="BK981"/>
      <c r="BM981"/>
      <c r="BN981"/>
      <c r="BO981"/>
    </row>
    <row r="982" spans="1:67">
      <c r="A982"/>
      <c r="B982"/>
      <c r="C982"/>
      <c r="E982"/>
      <c r="F982"/>
      <c r="G982"/>
      <c r="I982"/>
      <c r="J982"/>
      <c r="K982"/>
      <c r="M982"/>
      <c r="N982"/>
      <c r="O982"/>
      <c r="Q982"/>
      <c r="R982"/>
      <c r="S982"/>
      <c r="U982"/>
      <c r="V982"/>
      <c r="W982"/>
      <c r="Y982"/>
      <c r="Z982"/>
      <c r="AA982"/>
      <c r="AC982"/>
      <c r="AD982"/>
      <c r="AE982"/>
      <c r="AG982"/>
      <c r="AH982"/>
      <c r="AI982"/>
      <c r="AK982"/>
      <c r="AL982"/>
      <c r="AM982"/>
      <c r="AO982"/>
      <c r="AP982"/>
      <c r="AQ982"/>
      <c r="AS982"/>
      <c r="AT982"/>
      <c r="AU982"/>
      <c r="AW982"/>
      <c r="AX982"/>
      <c r="AY982"/>
      <c r="BA982"/>
      <c r="BB982"/>
      <c r="BC982"/>
      <c r="BE982"/>
      <c r="BF982"/>
      <c r="BG982"/>
      <c r="BI982"/>
      <c r="BJ982"/>
      <c r="BK982"/>
      <c r="BM982"/>
      <c r="BN982"/>
      <c r="BO982"/>
    </row>
    <row r="983" spans="1:67">
      <c r="A983"/>
      <c r="B983"/>
      <c r="C983"/>
      <c r="E983"/>
      <c r="F983"/>
      <c r="G983"/>
      <c r="I983"/>
      <c r="J983"/>
      <c r="K983"/>
      <c r="M983"/>
      <c r="N983"/>
      <c r="O983"/>
      <c r="Q983"/>
      <c r="R983"/>
      <c r="S983"/>
      <c r="U983"/>
      <c r="V983"/>
      <c r="W983"/>
      <c r="Y983"/>
      <c r="Z983"/>
      <c r="AA983"/>
      <c r="AC983"/>
      <c r="AD983"/>
      <c r="AE983"/>
      <c r="AG983"/>
      <c r="AH983"/>
      <c r="AI983"/>
      <c r="AK983"/>
      <c r="AL983"/>
      <c r="AM983"/>
      <c r="AO983"/>
      <c r="AP983"/>
      <c r="AQ983"/>
      <c r="AS983"/>
      <c r="AT983"/>
      <c r="AU983"/>
      <c r="AW983"/>
      <c r="AX983"/>
      <c r="AY983"/>
      <c r="BA983"/>
      <c r="BB983"/>
      <c r="BC983"/>
      <c r="BE983"/>
      <c r="BF983"/>
      <c r="BG983"/>
      <c r="BI983"/>
      <c r="BJ983"/>
      <c r="BK983"/>
      <c r="BM983"/>
      <c r="BN983"/>
      <c r="BO983"/>
    </row>
    <row r="984" spans="1:67">
      <c r="A984"/>
      <c r="B984"/>
      <c r="C984"/>
      <c r="E984"/>
      <c r="F984"/>
      <c r="G984"/>
      <c r="I984"/>
      <c r="J984"/>
      <c r="K984"/>
      <c r="M984"/>
      <c r="N984"/>
      <c r="O984"/>
      <c r="Q984"/>
      <c r="R984"/>
      <c r="S984"/>
      <c r="U984"/>
      <c r="V984"/>
      <c r="W984"/>
      <c r="Y984"/>
      <c r="Z984"/>
      <c r="AA984"/>
      <c r="AC984"/>
      <c r="AD984"/>
      <c r="AE984"/>
      <c r="AG984"/>
      <c r="AH984"/>
      <c r="AI984"/>
      <c r="AK984"/>
      <c r="AL984"/>
      <c r="AM984"/>
      <c r="AO984"/>
      <c r="AP984"/>
      <c r="AQ984"/>
      <c r="AS984"/>
      <c r="AT984"/>
      <c r="AU984"/>
      <c r="AW984"/>
      <c r="AX984"/>
      <c r="AY984"/>
      <c r="BA984"/>
      <c r="BB984"/>
      <c r="BC984"/>
      <c r="BE984"/>
      <c r="BF984"/>
      <c r="BG984"/>
      <c r="BI984"/>
      <c r="BJ984"/>
      <c r="BK984"/>
      <c r="BM984"/>
      <c r="BN984"/>
      <c r="BO984"/>
    </row>
    <row r="985" spans="1:67">
      <c r="A985"/>
      <c r="B985"/>
      <c r="C985"/>
      <c r="E985"/>
      <c r="F985"/>
      <c r="G985"/>
      <c r="I985"/>
      <c r="J985"/>
      <c r="K985"/>
      <c r="M985"/>
      <c r="N985"/>
      <c r="O985"/>
      <c r="Q985"/>
      <c r="R985"/>
      <c r="S985"/>
      <c r="U985"/>
      <c r="V985"/>
      <c r="W985"/>
      <c r="Y985"/>
      <c r="Z985"/>
      <c r="AA985"/>
      <c r="AC985"/>
      <c r="AD985"/>
      <c r="AE985"/>
      <c r="AG985"/>
      <c r="AH985"/>
      <c r="AI985"/>
      <c r="AK985"/>
      <c r="AL985"/>
      <c r="AM985"/>
      <c r="AO985"/>
      <c r="AP985"/>
      <c r="AQ985"/>
      <c r="AS985"/>
      <c r="AT985"/>
      <c r="AU985"/>
      <c r="AW985"/>
      <c r="AX985"/>
      <c r="AY985"/>
      <c r="BA985"/>
      <c r="BB985"/>
      <c r="BC985"/>
      <c r="BE985"/>
      <c r="BF985"/>
      <c r="BG985"/>
      <c r="BI985"/>
      <c r="BJ985"/>
      <c r="BK985"/>
      <c r="BM985"/>
      <c r="BN985"/>
      <c r="BO985"/>
    </row>
    <row r="986" spans="1:67">
      <c r="A986"/>
      <c r="B986"/>
      <c r="C986"/>
      <c r="E986"/>
      <c r="F986"/>
      <c r="G986"/>
      <c r="I986"/>
      <c r="J986"/>
      <c r="K986"/>
      <c r="M986"/>
      <c r="N986"/>
      <c r="O986"/>
      <c r="Q986"/>
      <c r="R986"/>
      <c r="S986"/>
      <c r="U986"/>
      <c r="V986"/>
      <c r="W986"/>
      <c r="Y986"/>
      <c r="Z986"/>
      <c r="AA986"/>
      <c r="AC986"/>
      <c r="AD986"/>
      <c r="AE986"/>
      <c r="AG986"/>
      <c r="AH986"/>
      <c r="AI986"/>
      <c r="AK986"/>
      <c r="AL986"/>
      <c r="AM986"/>
      <c r="AO986"/>
      <c r="AP986"/>
      <c r="AQ986"/>
      <c r="AS986"/>
      <c r="AT986"/>
      <c r="AU986"/>
      <c r="AW986"/>
      <c r="AX986"/>
      <c r="AY986"/>
      <c r="BA986"/>
      <c r="BB986"/>
      <c r="BC986"/>
      <c r="BE986"/>
      <c r="BF986"/>
      <c r="BG986"/>
      <c r="BI986"/>
      <c r="BJ986"/>
      <c r="BK986"/>
      <c r="BM986"/>
      <c r="BN986"/>
      <c r="BO986"/>
    </row>
    <row r="987" spans="1:67">
      <c r="A987"/>
      <c r="B987"/>
      <c r="C987"/>
      <c r="E987"/>
      <c r="F987"/>
      <c r="G987"/>
      <c r="I987"/>
      <c r="J987"/>
      <c r="K987"/>
      <c r="M987"/>
      <c r="N987"/>
      <c r="O987"/>
      <c r="Q987"/>
      <c r="R987"/>
      <c r="S987"/>
      <c r="U987"/>
      <c r="V987"/>
      <c r="W987"/>
      <c r="Y987"/>
      <c r="Z987"/>
      <c r="AA987"/>
      <c r="AC987"/>
      <c r="AD987"/>
      <c r="AE987"/>
      <c r="AG987"/>
      <c r="AH987"/>
      <c r="AI987"/>
      <c r="AK987"/>
      <c r="AL987"/>
      <c r="AM987"/>
      <c r="AO987"/>
      <c r="AP987"/>
      <c r="AQ987"/>
      <c r="AS987"/>
      <c r="AT987"/>
      <c r="AU987"/>
      <c r="AW987"/>
      <c r="AX987"/>
      <c r="AY987"/>
      <c r="BA987"/>
      <c r="BB987"/>
      <c r="BC987"/>
      <c r="BE987"/>
      <c r="BF987"/>
      <c r="BG987"/>
      <c r="BI987"/>
      <c r="BJ987"/>
      <c r="BK987"/>
      <c r="BM987"/>
      <c r="BN987"/>
      <c r="BO987"/>
    </row>
    <row r="988" spans="1:67">
      <c r="A988"/>
      <c r="B988"/>
      <c r="C988"/>
      <c r="E988"/>
      <c r="F988"/>
      <c r="G988"/>
      <c r="I988"/>
      <c r="J988"/>
      <c r="K988"/>
      <c r="M988"/>
      <c r="N988"/>
      <c r="O988"/>
      <c r="Q988"/>
      <c r="R988"/>
      <c r="S988"/>
      <c r="U988"/>
      <c r="V988"/>
      <c r="W988"/>
      <c r="Y988"/>
      <c r="Z988"/>
      <c r="AA988"/>
      <c r="AC988"/>
      <c r="AD988"/>
      <c r="AE988"/>
      <c r="AG988"/>
      <c r="AH988"/>
      <c r="AI988"/>
      <c r="AK988"/>
      <c r="AL988"/>
      <c r="AM988"/>
      <c r="AO988"/>
      <c r="AP988"/>
      <c r="AQ988"/>
      <c r="AS988"/>
      <c r="AT988"/>
      <c r="AU988"/>
      <c r="AW988"/>
      <c r="AX988"/>
      <c r="AY988"/>
      <c r="BA988"/>
      <c r="BB988"/>
      <c r="BC988"/>
      <c r="BE988"/>
      <c r="BF988"/>
      <c r="BG988"/>
      <c r="BI988"/>
      <c r="BJ988"/>
      <c r="BK988"/>
      <c r="BM988"/>
      <c r="BN988"/>
      <c r="BO988"/>
    </row>
    <row r="989" spans="1:67">
      <c r="A989"/>
      <c r="B989"/>
      <c r="C989"/>
      <c r="E989"/>
      <c r="F989"/>
      <c r="G989"/>
      <c r="I989"/>
      <c r="J989"/>
      <c r="K989"/>
      <c r="M989"/>
      <c r="N989"/>
      <c r="O989"/>
      <c r="Q989"/>
      <c r="R989"/>
      <c r="S989"/>
      <c r="U989"/>
      <c r="V989"/>
      <c r="W989"/>
      <c r="Y989"/>
      <c r="Z989"/>
      <c r="AA989"/>
      <c r="AC989"/>
      <c r="AD989"/>
      <c r="AE989"/>
      <c r="AG989"/>
      <c r="AH989"/>
      <c r="AI989"/>
      <c r="AK989"/>
      <c r="AL989"/>
      <c r="AM989"/>
      <c r="AO989"/>
      <c r="AP989"/>
      <c r="AQ989"/>
      <c r="AS989"/>
      <c r="AT989"/>
      <c r="AU989"/>
      <c r="AW989"/>
      <c r="AX989"/>
      <c r="AY989"/>
      <c r="BA989"/>
      <c r="BB989"/>
      <c r="BC989"/>
      <c r="BE989"/>
      <c r="BF989"/>
      <c r="BG989"/>
      <c r="BI989"/>
      <c r="BJ989"/>
      <c r="BK989"/>
      <c r="BM989"/>
      <c r="BN989"/>
      <c r="BO989"/>
    </row>
    <row r="990" spans="1:67">
      <c r="A990"/>
      <c r="B990"/>
      <c r="C990"/>
      <c r="E990"/>
      <c r="F990"/>
      <c r="G990"/>
      <c r="I990"/>
      <c r="J990"/>
      <c r="K990"/>
      <c r="M990"/>
      <c r="N990"/>
      <c r="O990"/>
      <c r="Q990"/>
      <c r="R990"/>
      <c r="S990"/>
      <c r="U990"/>
      <c r="V990"/>
      <c r="W990"/>
      <c r="Y990"/>
      <c r="Z990"/>
      <c r="AA990"/>
      <c r="AC990"/>
      <c r="AD990"/>
      <c r="AE990"/>
      <c r="AG990"/>
      <c r="AH990"/>
      <c r="AI990"/>
      <c r="AK990"/>
      <c r="AL990"/>
      <c r="AM990"/>
      <c r="AO990"/>
      <c r="AP990"/>
      <c r="AQ990"/>
      <c r="AS990"/>
      <c r="AT990"/>
      <c r="AU990"/>
      <c r="AW990"/>
      <c r="AX990"/>
      <c r="AY990"/>
      <c r="BA990"/>
      <c r="BB990"/>
      <c r="BC990"/>
      <c r="BE990"/>
      <c r="BF990"/>
      <c r="BG990"/>
      <c r="BI990"/>
      <c r="BJ990"/>
      <c r="BK990"/>
      <c r="BM990"/>
      <c r="BN990"/>
      <c r="BO990"/>
    </row>
    <row r="991" spans="1:67">
      <c r="A991"/>
      <c r="B991"/>
      <c r="C991"/>
      <c r="E991"/>
      <c r="F991"/>
      <c r="G991"/>
      <c r="I991"/>
      <c r="J991"/>
      <c r="K991"/>
      <c r="M991"/>
      <c r="N991"/>
      <c r="O991"/>
      <c r="Q991"/>
      <c r="R991"/>
      <c r="S991"/>
      <c r="U991"/>
      <c r="V991"/>
      <c r="W991"/>
      <c r="Y991"/>
      <c r="Z991"/>
      <c r="AA991"/>
      <c r="AC991"/>
      <c r="AD991"/>
      <c r="AE991"/>
      <c r="AG991"/>
      <c r="AH991"/>
      <c r="AI991"/>
      <c r="AK991"/>
      <c r="AL991"/>
      <c r="AM991"/>
      <c r="AO991"/>
      <c r="AP991"/>
      <c r="AQ991"/>
      <c r="AS991"/>
      <c r="AT991"/>
      <c r="AU991"/>
      <c r="AW991"/>
      <c r="AX991"/>
      <c r="AY991"/>
      <c r="BA991"/>
      <c r="BB991"/>
      <c r="BC991"/>
      <c r="BE991"/>
      <c r="BF991"/>
      <c r="BG991"/>
      <c r="BI991"/>
      <c r="BJ991"/>
      <c r="BK991"/>
      <c r="BM991"/>
      <c r="BN991"/>
      <c r="BO991"/>
    </row>
    <row r="992" spans="1:67">
      <c r="A992"/>
      <c r="B992"/>
      <c r="C992"/>
      <c r="E992"/>
      <c r="F992"/>
      <c r="G992"/>
      <c r="I992"/>
      <c r="J992"/>
      <c r="K992"/>
      <c r="M992"/>
      <c r="N992"/>
      <c r="O992"/>
      <c r="Q992"/>
      <c r="R992"/>
      <c r="S992"/>
      <c r="U992"/>
      <c r="V992"/>
      <c r="W992"/>
      <c r="Y992"/>
      <c r="Z992"/>
      <c r="AA992"/>
      <c r="AC992"/>
      <c r="AD992"/>
      <c r="AE992"/>
      <c r="AG992"/>
      <c r="AH992"/>
      <c r="AI992"/>
      <c r="AK992"/>
      <c r="AL992"/>
      <c r="AM992"/>
      <c r="AO992"/>
      <c r="AP992"/>
      <c r="AQ992"/>
      <c r="AS992"/>
      <c r="AT992"/>
      <c r="AU992"/>
      <c r="AW992"/>
      <c r="AX992"/>
      <c r="AY992"/>
      <c r="BA992"/>
      <c r="BB992"/>
      <c r="BC992"/>
      <c r="BE992"/>
      <c r="BF992"/>
      <c r="BG992"/>
      <c r="BI992"/>
      <c r="BJ992"/>
      <c r="BK992"/>
      <c r="BM992"/>
      <c r="BN992"/>
      <c r="BO992"/>
    </row>
    <row r="993" spans="1:67">
      <c r="A993"/>
      <c r="B993"/>
      <c r="C993"/>
      <c r="E993"/>
      <c r="F993"/>
      <c r="G993"/>
      <c r="I993"/>
      <c r="J993"/>
      <c r="K993"/>
      <c r="M993"/>
      <c r="N993"/>
      <c r="O993"/>
      <c r="Q993"/>
      <c r="R993"/>
      <c r="S993"/>
      <c r="U993"/>
      <c r="V993"/>
      <c r="W993"/>
      <c r="Y993"/>
      <c r="Z993"/>
      <c r="AA993"/>
      <c r="AC993"/>
      <c r="AD993"/>
      <c r="AE993"/>
      <c r="AG993"/>
      <c r="AH993"/>
      <c r="AI993"/>
      <c r="AK993"/>
      <c r="AL993"/>
      <c r="AM993"/>
      <c r="AO993"/>
      <c r="AP993"/>
      <c r="AQ993"/>
      <c r="AS993"/>
      <c r="AT993"/>
      <c r="AU993"/>
      <c r="AW993"/>
      <c r="AX993"/>
      <c r="AY993"/>
      <c r="BA993"/>
      <c r="BB993"/>
      <c r="BC993"/>
      <c r="BE993"/>
      <c r="BF993"/>
      <c r="BG993"/>
      <c r="BI993"/>
      <c r="BJ993"/>
      <c r="BK993"/>
      <c r="BM993"/>
      <c r="BN993"/>
      <c r="BO993"/>
    </row>
    <row r="994" spans="1:67">
      <c r="A994"/>
      <c r="B994"/>
      <c r="C994"/>
      <c r="E994"/>
      <c r="F994"/>
      <c r="G994"/>
      <c r="I994"/>
      <c r="J994"/>
      <c r="K994"/>
      <c r="M994"/>
      <c r="N994"/>
      <c r="O994"/>
      <c r="Q994"/>
      <c r="R994"/>
      <c r="S994"/>
      <c r="U994"/>
      <c r="V994"/>
      <c r="W994"/>
      <c r="Y994"/>
      <c r="Z994"/>
      <c r="AA994"/>
      <c r="AC994"/>
      <c r="AD994"/>
      <c r="AE994"/>
      <c r="AG994"/>
      <c r="AH994"/>
      <c r="AI994"/>
      <c r="AK994"/>
      <c r="AL994"/>
      <c r="AM994"/>
      <c r="AO994"/>
      <c r="AP994"/>
      <c r="AQ994"/>
      <c r="AS994"/>
      <c r="AT994"/>
      <c r="AU994"/>
      <c r="AW994"/>
      <c r="AX994"/>
      <c r="AY994"/>
      <c r="BA994"/>
      <c r="BB994"/>
      <c r="BC994"/>
      <c r="BE994"/>
      <c r="BF994"/>
      <c r="BG994"/>
      <c r="BI994"/>
      <c r="BJ994"/>
      <c r="BK994"/>
      <c r="BM994"/>
      <c r="BN994"/>
      <c r="BO994"/>
    </row>
    <row r="995" spans="1:67">
      <c r="A995"/>
      <c r="B995"/>
      <c r="C995"/>
      <c r="E995"/>
      <c r="F995"/>
      <c r="G995"/>
      <c r="I995"/>
      <c r="J995"/>
      <c r="K995"/>
      <c r="M995"/>
      <c r="N995"/>
      <c r="O995"/>
      <c r="Q995"/>
      <c r="R995"/>
      <c r="S995"/>
      <c r="U995"/>
      <c r="V995"/>
      <c r="W995"/>
      <c r="Y995"/>
      <c r="Z995"/>
      <c r="AA995"/>
      <c r="AC995"/>
      <c r="AD995"/>
      <c r="AE995"/>
      <c r="AG995"/>
      <c r="AH995"/>
      <c r="AI995"/>
      <c r="AK995"/>
      <c r="AL995"/>
      <c r="AM995"/>
      <c r="AO995"/>
      <c r="AP995"/>
      <c r="AQ995"/>
      <c r="AS995"/>
      <c r="AT995"/>
      <c r="AU995"/>
      <c r="AW995"/>
      <c r="AX995"/>
      <c r="AY995"/>
      <c r="BA995"/>
      <c r="BB995"/>
      <c r="BC995"/>
      <c r="BE995"/>
      <c r="BF995"/>
      <c r="BG995"/>
      <c r="BI995"/>
      <c r="BJ995"/>
      <c r="BK995"/>
      <c r="BM995"/>
      <c r="BN995"/>
      <c r="BO995"/>
    </row>
    <row r="996" spans="1:67">
      <c r="A996"/>
      <c r="B996"/>
      <c r="C996"/>
      <c r="E996"/>
      <c r="F996"/>
      <c r="G996"/>
      <c r="I996"/>
      <c r="J996"/>
      <c r="K996"/>
      <c r="M996"/>
      <c r="N996"/>
      <c r="O996"/>
      <c r="Q996"/>
      <c r="R996"/>
      <c r="S996"/>
      <c r="U996"/>
      <c r="V996"/>
      <c r="W996"/>
      <c r="Y996"/>
      <c r="Z996"/>
      <c r="AA996"/>
      <c r="AC996"/>
      <c r="AD996"/>
      <c r="AE996"/>
      <c r="AG996"/>
      <c r="AH996"/>
      <c r="AI996"/>
      <c r="AK996"/>
      <c r="AL996"/>
      <c r="AM996"/>
      <c r="AO996"/>
      <c r="AP996"/>
      <c r="AQ996"/>
      <c r="AS996"/>
      <c r="AT996"/>
      <c r="AU996"/>
      <c r="AW996"/>
      <c r="AX996"/>
      <c r="AY996"/>
      <c r="BA996"/>
      <c r="BB996"/>
      <c r="BC996"/>
      <c r="BE996"/>
      <c r="BF996"/>
      <c r="BG996"/>
      <c r="BI996"/>
      <c r="BJ996"/>
      <c r="BK996"/>
      <c r="BM996"/>
      <c r="BN996"/>
      <c r="BO996"/>
    </row>
    <row r="997" spans="1:67">
      <c r="A997"/>
      <c r="B997"/>
      <c r="C997"/>
      <c r="E997"/>
      <c r="F997"/>
      <c r="G997"/>
      <c r="I997"/>
      <c r="J997"/>
      <c r="K997"/>
      <c r="M997"/>
      <c r="N997"/>
      <c r="O997"/>
      <c r="Q997"/>
      <c r="R997"/>
      <c r="S997"/>
      <c r="U997"/>
      <c r="V997"/>
      <c r="W997"/>
      <c r="Y997"/>
      <c r="Z997"/>
      <c r="AA997"/>
      <c r="AC997"/>
      <c r="AD997"/>
      <c r="AE997"/>
      <c r="AG997"/>
      <c r="AH997"/>
      <c r="AI997"/>
      <c r="AK997"/>
      <c r="AL997"/>
      <c r="AM997"/>
      <c r="AO997"/>
      <c r="AP997"/>
      <c r="AQ997"/>
      <c r="AS997"/>
      <c r="AT997"/>
      <c r="AU997"/>
      <c r="AW997"/>
      <c r="AX997"/>
      <c r="AY997"/>
      <c r="BA997"/>
      <c r="BB997"/>
      <c r="BC997"/>
      <c r="BE997"/>
      <c r="BF997"/>
      <c r="BG997"/>
      <c r="BI997"/>
      <c r="BJ997"/>
      <c r="BK997"/>
      <c r="BM997"/>
      <c r="BN997"/>
      <c r="BO997"/>
    </row>
    <row r="998" spans="1:67">
      <c r="A998"/>
      <c r="B998"/>
      <c r="C998"/>
      <c r="E998"/>
      <c r="F998"/>
      <c r="G998"/>
      <c r="I998"/>
      <c r="J998"/>
      <c r="K998"/>
      <c r="M998"/>
      <c r="N998"/>
      <c r="O998"/>
      <c r="Q998"/>
      <c r="R998"/>
      <c r="S998"/>
      <c r="U998"/>
      <c r="V998"/>
      <c r="W998"/>
      <c r="Y998"/>
      <c r="Z998"/>
      <c r="AA998"/>
      <c r="AC998"/>
      <c r="AD998"/>
      <c r="AE998"/>
      <c r="AG998"/>
      <c r="AH998"/>
      <c r="AI998"/>
      <c r="AK998"/>
      <c r="AL998"/>
      <c r="AM998"/>
      <c r="AO998"/>
      <c r="AP998"/>
      <c r="AQ998"/>
      <c r="AS998"/>
      <c r="AT998"/>
      <c r="AU998"/>
      <c r="AW998"/>
      <c r="AX998"/>
      <c r="AY998"/>
      <c r="BA998"/>
      <c r="BB998"/>
      <c r="BC998"/>
      <c r="BE998"/>
      <c r="BF998"/>
      <c r="BG998"/>
      <c r="BI998"/>
      <c r="BJ998"/>
      <c r="BK998"/>
      <c r="BM998"/>
      <c r="BN998"/>
      <c r="BO998"/>
    </row>
    <row r="999" spans="1:67">
      <c r="A999"/>
      <c r="B999"/>
      <c r="C999"/>
      <c r="E999"/>
      <c r="F999"/>
      <c r="G999"/>
      <c r="I999"/>
      <c r="J999"/>
      <c r="K999"/>
      <c r="M999"/>
      <c r="N999"/>
      <c r="O999"/>
      <c r="Q999"/>
      <c r="R999"/>
      <c r="S999"/>
      <c r="U999"/>
      <c r="V999"/>
      <c r="W999"/>
      <c r="Y999"/>
      <c r="Z999"/>
      <c r="AA999"/>
      <c r="AC999"/>
      <c r="AD999"/>
      <c r="AE999"/>
      <c r="AG999"/>
      <c r="AH999"/>
      <c r="AI999"/>
      <c r="AK999"/>
      <c r="AL999"/>
      <c r="AM999"/>
      <c r="AO999"/>
      <c r="AP999"/>
      <c r="AQ999"/>
      <c r="AS999"/>
      <c r="AT999"/>
      <c r="AU999"/>
      <c r="AW999"/>
      <c r="AX999"/>
      <c r="AY999"/>
      <c r="BA999"/>
      <c r="BB999"/>
      <c r="BC999"/>
      <c r="BE999"/>
      <c r="BF999"/>
      <c r="BG999"/>
      <c r="BI999"/>
      <c r="BJ999"/>
      <c r="BK999"/>
      <c r="BM999"/>
      <c r="BN999"/>
      <c r="BO999"/>
    </row>
    <row r="1000" spans="1:67">
      <c r="A1000"/>
      <c r="B1000"/>
      <c r="C1000"/>
      <c r="E1000"/>
      <c r="F1000"/>
      <c r="G1000"/>
      <c r="I1000"/>
      <c r="J1000"/>
      <c r="K1000"/>
      <c r="M1000"/>
      <c r="N1000"/>
      <c r="O1000"/>
      <c r="Q1000"/>
      <c r="R1000"/>
      <c r="S1000"/>
      <c r="U1000"/>
      <c r="V1000"/>
      <c r="W1000"/>
      <c r="Y1000"/>
      <c r="Z1000"/>
      <c r="AA1000"/>
      <c r="AC1000"/>
      <c r="AD1000"/>
      <c r="AE1000"/>
      <c r="AG1000"/>
      <c r="AH1000"/>
      <c r="AI1000"/>
      <c r="AK1000"/>
      <c r="AL1000"/>
      <c r="AM1000"/>
      <c r="AO1000"/>
      <c r="AP1000"/>
      <c r="AQ1000"/>
      <c r="AS1000"/>
      <c r="AT1000"/>
      <c r="AU1000"/>
      <c r="AW1000"/>
      <c r="AX1000"/>
      <c r="AY1000"/>
      <c r="BA1000"/>
      <c r="BB1000"/>
      <c r="BC1000"/>
      <c r="BE1000"/>
      <c r="BF1000"/>
      <c r="BG1000"/>
      <c r="BI1000"/>
      <c r="BJ1000"/>
      <c r="BK1000"/>
      <c r="BM1000"/>
      <c r="BN1000"/>
      <c r="BO1000"/>
    </row>
    <row r="1001" spans="1:67">
      <c r="A1001"/>
      <c r="B1001"/>
      <c r="C1001"/>
      <c r="E1001"/>
      <c r="F1001"/>
      <c r="G1001"/>
      <c r="I1001"/>
      <c r="J1001"/>
      <c r="K1001"/>
      <c r="M1001"/>
      <c r="N1001"/>
      <c r="O1001"/>
      <c r="Q1001"/>
      <c r="R1001"/>
      <c r="S1001"/>
      <c r="U1001"/>
      <c r="V1001"/>
      <c r="W1001"/>
      <c r="Y1001"/>
      <c r="Z1001"/>
      <c r="AA1001"/>
      <c r="AC1001"/>
      <c r="AD1001"/>
      <c r="AE1001"/>
      <c r="AG1001"/>
      <c r="AH1001"/>
      <c r="AI1001"/>
      <c r="AK1001"/>
      <c r="AL1001"/>
      <c r="AM1001"/>
      <c r="AO1001"/>
      <c r="AP1001"/>
      <c r="AQ1001"/>
      <c r="AS1001"/>
      <c r="AT1001"/>
      <c r="AU1001"/>
      <c r="AW1001"/>
      <c r="AX1001"/>
      <c r="AY1001"/>
      <c r="BA1001"/>
      <c r="BB1001"/>
      <c r="BC1001"/>
      <c r="BE1001"/>
      <c r="BF1001"/>
      <c r="BG1001"/>
      <c r="BI1001"/>
      <c r="BJ1001"/>
      <c r="BK1001"/>
      <c r="BM1001"/>
      <c r="BN1001"/>
      <c r="BO1001"/>
    </row>
    <row r="1002" spans="1:67">
      <c r="A1002"/>
      <c r="B1002"/>
      <c r="C1002"/>
      <c r="E1002"/>
      <c r="F1002"/>
      <c r="G1002"/>
      <c r="I1002"/>
      <c r="J1002"/>
      <c r="K1002"/>
      <c r="M1002"/>
      <c r="N1002"/>
      <c r="O1002"/>
      <c r="Q1002"/>
      <c r="R1002"/>
      <c r="S1002"/>
      <c r="U1002"/>
      <c r="V1002"/>
      <c r="W1002"/>
      <c r="Y1002"/>
      <c r="Z1002"/>
      <c r="AA1002"/>
      <c r="AC1002"/>
      <c r="AD1002"/>
      <c r="AE1002"/>
      <c r="AG1002"/>
      <c r="AH1002"/>
      <c r="AI1002"/>
      <c r="AK1002"/>
      <c r="AL1002"/>
      <c r="AM1002"/>
      <c r="AO1002"/>
      <c r="AP1002"/>
      <c r="AQ1002"/>
      <c r="AS1002"/>
      <c r="AT1002"/>
      <c r="AU1002"/>
      <c r="AW1002"/>
      <c r="AX1002"/>
      <c r="AY1002"/>
      <c r="BA1002"/>
      <c r="BB1002"/>
      <c r="BC1002"/>
      <c r="BE1002"/>
      <c r="BF1002"/>
      <c r="BG1002"/>
      <c r="BI1002"/>
      <c r="BJ1002"/>
      <c r="BK1002"/>
      <c r="BM1002"/>
      <c r="BN1002"/>
      <c r="BO1002"/>
    </row>
    <row r="1003" spans="1:67">
      <c r="A1003"/>
      <c r="B1003"/>
      <c r="C1003"/>
      <c r="E1003"/>
      <c r="F1003"/>
      <c r="G1003"/>
      <c r="I1003"/>
      <c r="J1003"/>
      <c r="K1003"/>
      <c r="M1003"/>
      <c r="N1003"/>
      <c r="O1003"/>
      <c r="Q1003"/>
      <c r="R1003"/>
      <c r="S1003"/>
      <c r="U1003"/>
      <c r="V1003"/>
      <c r="W1003"/>
      <c r="Y1003"/>
      <c r="Z1003"/>
      <c r="AA1003"/>
      <c r="AC1003"/>
      <c r="AD1003"/>
      <c r="AE1003"/>
      <c r="AG1003"/>
      <c r="AH1003"/>
      <c r="AI1003"/>
      <c r="AK1003"/>
      <c r="AL1003"/>
      <c r="AM1003"/>
      <c r="AO1003"/>
      <c r="AP1003"/>
      <c r="AQ1003"/>
      <c r="AS1003"/>
      <c r="AT1003"/>
      <c r="AU1003"/>
      <c r="AW1003"/>
      <c r="AX1003"/>
      <c r="AY1003"/>
      <c r="BA1003"/>
      <c r="BB1003"/>
      <c r="BC1003"/>
      <c r="BE1003"/>
      <c r="BF1003"/>
      <c r="BG1003"/>
      <c r="BI1003"/>
      <c r="BJ1003"/>
      <c r="BK1003"/>
      <c r="BM1003"/>
      <c r="BN1003"/>
      <c r="BO1003"/>
    </row>
    <row r="1004" spans="1:67">
      <c r="A1004"/>
      <c r="B1004"/>
      <c r="C1004"/>
      <c r="E1004"/>
      <c r="F1004"/>
      <c r="G1004"/>
      <c r="I1004"/>
      <c r="J1004"/>
      <c r="K1004"/>
      <c r="M1004"/>
      <c r="N1004"/>
      <c r="O1004"/>
      <c r="Q1004"/>
      <c r="R1004"/>
      <c r="S1004"/>
      <c r="U1004"/>
      <c r="V1004"/>
      <c r="W1004"/>
      <c r="Y1004"/>
      <c r="Z1004"/>
      <c r="AA1004"/>
      <c r="AC1004"/>
      <c r="AD1004"/>
      <c r="AE1004"/>
      <c r="AG1004"/>
      <c r="AH1004"/>
      <c r="AI1004"/>
      <c r="AK1004"/>
      <c r="AL1004"/>
      <c r="AM1004"/>
      <c r="AO1004"/>
      <c r="AP1004"/>
      <c r="AQ1004"/>
      <c r="AS1004"/>
      <c r="AT1004"/>
      <c r="AU1004"/>
      <c r="AW1004"/>
      <c r="AX1004"/>
      <c r="AY1004"/>
      <c r="BA1004"/>
      <c r="BB1004"/>
      <c r="BC1004"/>
      <c r="BE1004"/>
      <c r="BF1004"/>
      <c r="BG1004"/>
      <c r="BI1004"/>
      <c r="BJ1004"/>
      <c r="BK1004"/>
      <c r="BM1004"/>
      <c r="BN1004"/>
      <c r="BO1004"/>
    </row>
    <row r="1005" spans="1:67">
      <c r="A1005"/>
      <c r="B1005"/>
      <c r="C1005"/>
      <c r="E1005"/>
      <c r="F1005"/>
      <c r="G1005"/>
      <c r="I1005"/>
      <c r="J1005"/>
      <c r="K1005"/>
      <c r="M1005"/>
      <c r="N1005"/>
      <c r="O1005"/>
      <c r="Q1005"/>
      <c r="R1005"/>
      <c r="S1005"/>
      <c r="U1005"/>
      <c r="V1005"/>
      <c r="W1005"/>
      <c r="Y1005"/>
      <c r="Z1005"/>
      <c r="AA1005"/>
      <c r="AC1005"/>
      <c r="AD1005"/>
      <c r="AE1005"/>
      <c r="AG1005"/>
      <c r="AH1005"/>
      <c r="AI1005"/>
      <c r="AK1005"/>
      <c r="AL1005"/>
      <c r="AM1005"/>
      <c r="AO1005"/>
      <c r="AP1005"/>
      <c r="AQ1005"/>
      <c r="AS1005"/>
      <c r="AT1005"/>
      <c r="AU1005"/>
      <c r="AW1005"/>
      <c r="AX1005"/>
      <c r="AY1005"/>
      <c r="BA1005"/>
      <c r="BB1005"/>
      <c r="BC1005"/>
      <c r="BE1005"/>
      <c r="BF1005"/>
      <c r="BG1005"/>
      <c r="BI1005"/>
      <c r="BJ1005"/>
      <c r="BK1005"/>
      <c r="BM1005"/>
      <c r="BN1005"/>
      <c r="BO1005"/>
    </row>
    <row r="1006" spans="1:67">
      <c r="A1006"/>
      <c r="B1006"/>
      <c r="C1006"/>
      <c r="E1006"/>
      <c r="F1006"/>
      <c r="G1006"/>
      <c r="I1006"/>
      <c r="J1006"/>
      <c r="K1006"/>
      <c r="M1006"/>
      <c r="N1006"/>
      <c r="O1006"/>
      <c r="Q1006"/>
      <c r="R1006"/>
      <c r="S1006"/>
      <c r="U1006"/>
      <c r="V1006"/>
      <c r="W1006"/>
      <c r="Y1006"/>
      <c r="Z1006"/>
      <c r="AA1006"/>
      <c r="AC1006"/>
      <c r="AD1006"/>
      <c r="AE1006"/>
      <c r="AG1006"/>
      <c r="AH1006"/>
      <c r="AI1006"/>
      <c r="AK1006"/>
      <c r="AL1006"/>
      <c r="AM1006"/>
      <c r="AO1006"/>
      <c r="AP1006"/>
      <c r="AQ1006"/>
      <c r="AS1006"/>
      <c r="AT1006"/>
      <c r="AU1006"/>
      <c r="AW1006"/>
      <c r="AX1006"/>
      <c r="AY1006"/>
      <c r="BA1006"/>
      <c r="BB1006"/>
      <c r="BC1006"/>
      <c r="BE1006"/>
      <c r="BF1006"/>
      <c r="BG1006"/>
      <c r="BI1006"/>
      <c r="BJ1006"/>
      <c r="BK1006"/>
      <c r="BM1006"/>
      <c r="BN1006"/>
      <c r="BO1006"/>
    </row>
    <row r="1007" spans="1:67">
      <c r="A1007"/>
      <c r="B1007"/>
      <c r="C1007"/>
      <c r="E1007"/>
      <c r="F1007"/>
      <c r="G1007"/>
      <c r="I1007"/>
      <c r="J1007"/>
      <c r="K1007"/>
      <c r="M1007"/>
      <c r="N1007"/>
      <c r="O1007"/>
      <c r="Q1007"/>
      <c r="R1007"/>
      <c r="S1007"/>
      <c r="U1007"/>
      <c r="V1007"/>
      <c r="W1007"/>
      <c r="Y1007"/>
      <c r="Z1007"/>
      <c r="AA1007"/>
      <c r="AC1007"/>
      <c r="AD1007"/>
      <c r="AE1007"/>
      <c r="AG1007"/>
      <c r="AH1007"/>
      <c r="AI1007"/>
      <c r="AK1007"/>
      <c r="AL1007"/>
      <c r="AM1007"/>
      <c r="AO1007"/>
      <c r="AP1007"/>
      <c r="AQ1007"/>
      <c r="AS1007"/>
      <c r="AT1007"/>
      <c r="AU1007"/>
      <c r="AW1007"/>
      <c r="AX1007"/>
      <c r="AY1007"/>
      <c r="BA1007"/>
      <c r="BB1007"/>
      <c r="BC1007"/>
      <c r="BE1007"/>
      <c r="BF1007"/>
      <c r="BG1007"/>
      <c r="BI1007"/>
      <c r="BJ1007"/>
      <c r="BK1007"/>
      <c r="BM1007"/>
      <c r="BN1007"/>
      <c r="BO1007"/>
    </row>
    <row r="1008" spans="1:67">
      <c r="A1008"/>
      <c r="B1008"/>
      <c r="C1008"/>
      <c r="E1008"/>
      <c r="F1008"/>
      <c r="G1008"/>
      <c r="I1008"/>
      <c r="J1008"/>
      <c r="K1008"/>
      <c r="M1008"/>
      <c r="N1008"/>
      <c r="O1008"/>
      <c r="Q1008"/>
      <c r="R1008"/>
      <c r="S1008"/>
      <c r="U1008"/>
      <c r="V1008"/>
      <c r="W1008"/>
      <c r="Y1008"/>
      <c r="Z1008"/>
      <c r="AA1008"/>
      <c r="AC1008"/>
      <c r="AD1008"/>
      <c r="AE1008"/>
      <c r="AG1008"/>
      <c r="AH1008"/>
      <c r="AI1008"/>
      <c r="AK1008"/>
      <c r="AL1008"/>
      <c r="AM1008"/>
      <c r="AO1008"/>
      <c r="AP1008"/>
      <c r="AQ1008"/>
      <c r="AS1008"/>
      <c r="AT1008"/>
      <c r="AU1008"/>
      <c r="AW1008"/>
      <c r="AX1008"/>
      <c r="AY1008"/>
      <c r="BA1008"/>
      <c r="BB1008"/>
      <c r="BC1008"/>
      <c r="BE1008"/>
      <c r="BF1008"/>
      <c r="BG1008"/>
      <c r="BI1008"/>
      <c r="BJ1008"/>
      <c r="BK1008"/>
      <c r="BM1008"/>
      <c r="BN1008"/>
      <c r="BO1008"/>
    </row>
    <row r="1009" spans="1:67">
      <c r="A1009"/>
      <c r="B1009"/>
      <c r="C1009"/>
      <c r="E1009"/>
      <c r="F1009"/>
      <c r="G1009"/>
      <c r="I1009"/>
      <c r="J1009"/>
      <c r="K1009"/>
      <c r="M1009"/>
      <c r="N1009"/>
      <c r="O1009"/>
      <c r="Q1009"/>
      <c r="R1009"/>
      <c r="S1009"/>
      <c r="U1009"/>
      <c r="V1009"/>
      <c r="W1009"/>
      <c r="Y1009"/>
      <c r="Z1009"/>
      <c r="AA1009"/>
      <c r="AC1009"/>
      <c r="AD1009"/>
      <c r="AE1009"/>
      <c r="AG1009"/>
      <c r="AH1009"/>
      <c r="AI1009"/>
      <c r="AK1009"/>
      <c r="AL1009"/>
      <c r="AM1009"/>
      <c r="AO1009"/>
      <c r="AP1009"/>
      <c r="AQ1009"/>
      <c r="AS1009"/>
      <c r="AT1009"/>
      <c r="AU1009"/>
      <c r="AW1009"/>
      <c r="AX1009"/>
      <c r="AY1009"/>
      <c r="BA1009"/>
      <c r="BB1009"/>
      <c r="BC1009"/>
      <c r="BE1009"/>
      <c r="BF1009"/>
      <c r="BG1009"/>
      <c r="BI1009"/>
      <c r="BJ1009"/>
      <c r="BK1009"/>
      <c r="BM1009"/>
      <c r="BN1009"/>
      <c r="BO1009"/>
    </row>
    <row r="1010" spans="1:67">
      <c r="A1010"/>
      <c r="B1010"/>
      <c r="C1010"/>
      <c r="E1010"/>
      <c r="F1010"/>
      <c r="G1010"/>
      <c r="I1010"/>
      <c r="J1010"/>
      <c r="K1010"/>
      <c r="M1010"/>
      <c r="N1010"/>
      <c r="O1010"/>
      <c r="Q1010"/>
      <c r="R1010"/>
      <c r="S1010"/>
      <c r="U1010"/>
      <c r="V1010"/>
      <c r="W1010"/>
      <c r="Y1010"/>
      <c r="Z1010"/>
      <c r="AA1010"/>
      <c r="AC1010"/>
      <c r="AD1010"/>
      <c r="AE1010"/>
      <c r="AG1010"/>
      <c r="AH1010"/>
      <c r="AI1010"/>
      <c r="AK1010"/>
      <c r="AL1010"/>
      <c r="AM1010"/>
      <c r="AO1010"/>
      <c r="AP1010"/>
      <c r="AQ1010"/>
      <c r="AS1010"/>
      <c r="AT1010"/>
      <c r="AU1010"/>
      <c r="AW1010"/>
      <c r="AX1010"/>
      <c r="AY1010"/>
      <c r="BA1010"/>
      <c r="BB1010"/>
      <c r="BC1010"/>
      <c r="BE1010"/>
      <c r="BF1010"/>
      <c r="BG1010"/>
      <c r="BI1010"/>
      <c r="BJ1010"/>
      <c r="BK1010"/>
      <c r="BM1010"/>
      <c r="BN1010"/>
      <c r="BO1010"/>
    </row>
    <row r="1011" spans="1:67">
      <c r="A1011"/>
      <c r="B1011"/>
      <c r="C1011"/>
      <c r="E1011"/>
      <c r="F1011"/>
      <c r="G1011"/>
      <c r="I1011"/>
      <c r="J1011"/>
      <c r="K1011"/>
      <c r="M1011"/>
      <c r="N1011"/>
      <c r="O1011"/>
      <c r="Q1011"/>
      <c r="R1011"/>
      <c r="S1011"/>
      <c r="U1011"/>
      <c r="V1011"/>
      <c r="W1011"/>
      <c r="Y1011"/>
      <c r="Z1011"/>
      <c r="AA1011"/>
      <c r="AC1011"/>
      <c r="AD1011"/>
      <c r="AE1011"/>
      <c r="AG1011"/>
      <c r="AH1011"/>
      <c r="AI1011"/>
      <c r="AK1011"/>
      <c r="AL1011"/>
      <c r="AM1011"/>
      <c r="AO1011"/>
      <c r="AP1011"/>
      <c r="AQ1011"/>
      <c r="AS1011"/>
      <c r="AT1011"/>
      <c r="AU1011"/>
      <c r="AW1011"/>
      <c r="AX1011"/>
      <c r="AY1011"/>
      <c r="BA1011"/>
      <c r="BB1011"/>
      <c r="BC1011"/>
      <c r="BE1011"/>
      <c r="BF1011"/>
      <c r="BG1011"/>
      <c r="BI1011"/>
      <c r="BJ1011"/>
      <c r="BK1011"/>
      <c r="BM1011"/>
      <c r="BN1011"/>
      <c r="BO1011"/>
    </row>
    <row r="1012" spans="1:67">
      <c r="A1012"/>
      <c r="B1012"/>
      <c r="C1012"/>
      <c r="E1012"/>
      <c r="F1012"/>
      <c r="G1012"/>
      <c r="I1012"/>
      <c r="J1012"/>
      <c r="K1012"/>
      <c r="M1012"/>
      <c r="N1012"/>
      <c r="O1012"/>
      <c r="Q1012"/>
      <c r="R1012"/>
      <c r="S1012"/>
      <c r="U1012"/>
      <c r="V1012"/>
      <c r="W1012"/>
      <c r="Y1012"/>
      <c r="Z1012"/>
      <c r="AA1012"/>
      <c r="AC1012"/>
      <c r="AD1012"/>
      <c r="AE1012"/>
      <c r="AG1012"/>
      <c r="AH1012"/>
      <c r="AI1012"/>
      <c r="AK1012"/>
      <c r="AL1012"/>
      <c r="AM1012"/>
      <c r="AO1012"/>
      <c r="AP1012"/>
      <c r="AQ1012"/>
      <c r="AS1012"/>
      <c r="AT1012"/>
      <c r="AU1012"/>
      <c r="AW1012"/>
      <c r="AX1012"/>
      <c r="AY1012"/>
      <c r="BA1012"/>
      <c r="BB1012"/>
      <c r="BC1012"/>
      <c r="BE1012"/>
      <c r="BF1012"/>
      <c r="BG1012"/>
      <c r="BI1012"/>
      <c r="BJ1012"/>
      <c r="BK1012"/>
      <c r="BM1012"/>
      <c r="BN1012"/>
      <c r="BO1012"/>
    </row>
    <row r="1013" spans="1:67">
      <c r="A1013"/>
      <c r="B1013"/>
      <c r="C1013"/>
      <c r="E1013"/>
      <c r="F1013"/>
      <c r="G1013"/>
      <c r="I1013"/>
      <c r="J1013"/>
      <c r="K1013"/>
      <c r="M1013"/>
      <c r="N1013"/>
      <c r="O1013"/>
      <c r="Q1013"/>
      <c r="R1013"/>
      <c r="S1013"/>
      <c r="U1013"/>
      <c r="V1013"/>
      <c r="W1013"/>
      <c r="Y1013"/>
      <c r="Z1013"/>
      <c r="AA1013"/>
      <c r="AC1013"/>
      <c r="AD1013"/>
      <c r="AE1013"/>
      <c r="AG1013"/>
      <c r="AH1013"/>
      <c r="AI1013"/>
      <c r="AK1013"/>
      <c r="AL1013"/>
      <c r="AM1013"/>
      <c r="AO1013"/>
      <c r="AP1013"/>
      <c r="AQ1013"/>
      <c r="AS1013"/>
      <c r="AT1013"/>
      <c r="AU1013"/>
      <c r="AW1013"/>
      <c r="AX1013"/>
      <c r="AY1013"/>
      <c r="BA1013"/>
      <c r="BB1013"/>
      <c r="BC1013"/>
      <c r="BE1013"/>
      <c r="BF1013"/>
      <c r="BG1013"/>
      <c r="BI1013"/>
      <c r="BJ1013"/>
      <c r="BK1013"/>
      <c r="BM1013"/>
      <c r="BN1013"/>
      <c r="BO1013"/>
    </row>
    <row r="1014" spans="1:67">
      <c r="A1014"/>
      <c r="B1014"/>
      <c r="C1014"/>
      <c r="E1014"/>
      <c r="F1014"/>
      <c r="G1014"/>
      <c r="I1014"/>
      <c r="J1014"/>
      <c r="K1014"/>
      <c r="M1014"/>
      <c r="N1014"/>
      <c r="O1014"/>
      <c r="Q1014"/>
      <c r="R1014"/>
      <c r="S1014"/>
      <c r="U1014"/>
      <c r="V1014"/>
      <c r="W1014"/>
      <c r="Y1014"/>
      <c r="Z1014"/>
      <c r="AA1014"/>
      <c r="AC1014"/>
      <c r="AD1014"/>
      <c r="AE1014"/>
      <c r="AG1014"/>
      <c r="AH1014"/>
      <c r="AI1014"/>
      <c r="AK1014"/>
      <c r="AL1014"/>
      <c r="AM1014"/>
      <c r="AO1014"/>
      <c r="AP1014"/>
      <c r="AQ1014"/>
      <c r="AS1014"/>
      <c r="AT1014"/>
      <c r="AU1014"/>
      <c r="AW1014"/>
      <c r="AX1014"/>
      <c r="AY1014"/>
      <c r="BA1014"/>
      <c r="BB1014"/>
      <c r="BC1014"/>
      <c r="BE1014"/>
      <c r="BF1014"/>
      <c r="BG1014"/>
      <c r="BI1014"/>
      <c r="BJ1014"/>
      <c r="BK1014"/>
      <c r="BM1014"/>
      <c r="BN1014"/>
      <c r="BO1014"/>
    </row>
    <row r="1015" spans="1:67">
      <c r="A1015"/>
      <c r="B1015"/>
      <c r="C1015"/>
      <c r="E1015"/>
      <c r="F1015"/>
      <c r="G1015"/>
      <c r="I1015"/>
      <c r="J1015"/>
      <c r="K1015"/>
      <c r="M1015"/>
      <c r="N1015"/>
      <c r="O1015"/>
      <c r="Q1015"/>
      <c r="R1015"/>
      <c r="S1015"/>
      <c r="U1015"/>
      <c r="V1015"/>
      <c r="W1015"/>
      <c r="Y1015"/>
      <c r="Z1015"/>
      <c r="AA1015"/>
      <c r="AC1015"/>
      <c r="AD1015"/>
      <c r="AE1015"/>
      <c r="AG1015"/>
      <c r="AH1015"/>
      <c r="AI1015"/>
      <c r="AK1015"/>
      <c r="AL1015"/>
      <c r="AM1015"/>
      <c r="AO1015"/>
      <c r="AP1015"/>
      <c r="AQ1015"/>
      <c r="AS1015"/>
      <c r="AT1015"/>
      <c r="AU1015"/>
      <c r="AW1015"/>
      <c r="AX1015"/>
      <c r="AY1015"/>
      <c r="BA1015"/>
      <c r="BB1015"/>
      <c r="BC1015"/>
      <c r="BE1015"/>
      <c r="BF1015"/>
      <c r="BG1015"/>
      <c r="BI1015"/>
      <c r="BJ1015"/>
      <c r="BK1015"/>
      <c r="BM1015"/>
      <c r="BN1015"/>
      <c r="BO1015"/>
    </row>
    <row r="1016" spans="1:67">
      <c r="A1016"/>
      <c r="B1016"/>
      <c r="C1016"/>
      <c r="E1016"/>
      <c r="F1016"/>
      <c r="G1016"/>
      <c r="I1016"/>
      <c r="J1016"/>
      <c r="K1016"/>
      <c r="M1016"/>
      <c r="N1016"/>
      <c r="O1016"/>
      <c r="Q1016"/>
      <c r="R1016"/>
      <c r="S1016"/>
      <c r="U1016"/>
      <c r="V1016"/>
      <c r="W1016"/>
      <c r="Y1016"/>
      <c r="Z1016"/>
      <c r="AA1016"/>
      <c r="AC1016"/>
      <c r="AD1016"/>
      <c r="AE1016"/>
      <c r="AG1016"/>
      <c r="AH1016"/>
      <c r="AI1016"/>
      <c r="AK1016"/>
      <c r="AL1016"/>
      <c r="AM1016"/>
      <c r="AO1016"/>
      <c r="AP1016"/>
      <c r="AQ1016"/>
      <c r="AS1016"/>
      <c r="AT1016"/>
      <c r="AU1016"/>
      <c r="AW1016"/>
      <c r="AX1016"/>
      <c r="AY1016"/>
      <c r="BA1016"/>
      <c r="BB1016"/>
      <c r="BC1016"/>
      <c r="BE1016"/>
      <c r="BF1016"/>
      <c r="BG1016"/>
      <c r="BI1016"/>
      <c r="BJ1016"/>
      <c r="BK1016"/>
      <c r="BM1016"/>
      <c r="BN1016"/>
      <c r="BO1016"/>
    </row>
    <row r="1017" spans="1:67">
      <c r="A1017"/>
      <c r="B1017"/>
      <c r="C1017"/>
      <c r="E1017"/>
      <c r="F1017"/>
      <c r="G1017"/>
      <c r="I1017"/>
      <c r="J1017"/>
      <c r="K1017"/>
      <c r="M1017"/>
      <c r="N1017"/>
      <c r="O1017"/>
      <c r="Q1017"/>
      <c r="R1017"/>
      <c r="S1017"/>
      <c r="U1017"/>
      <c r="V1017"/>
      <c r="W1017"/>
      <c r="Y1017"/>
      <c r="Z1017"/>
      <c r="AA1017"/>
      <c r="AC1017"/>
      <c r="AD1017"/>
      <c r="AE1017"/>
      <c r="AG1017"/>
      <c r="AH1017"/>
      <c r="AI1017"/>
      <c r="AK1017"/>
      <c r="AL1017"/>
      <c r="AM1017"/>
      <c r="AO1017"/>
      <c r="AP1017"/>
      <c r="AQ1017"/>
      <c r="AS1017"/>
      <c r="AT1017"/>
      <c r="AU1017"/>
      <c r="AW1017"/>
      <c r="AX1017"/>
      <c r="AY1017"/>
      <c r="BA1017"/>
      <c r="BB1017"/>
      <c r="BC1017"/>
      <c r="BE1017"/>
      <c r="BF1017"/>
      <c r="BG1017"/>
      <c r="BI1017"/>
      <c r="BJ1017"/>
      <c r="BK1017"/>
      <c r="BM1017"/>
      <c r="BN1017"/>
      <c r="BO1017"/>
    </row>
    <row r="1018" spans="1:67">
      <c r="A1018"/>
      <c r="B1018"/>
      <c r="C1018"/>
      <c r="E1018"/>
      <c r="F1018"/>
      <c r="G1018"/>
      <c r="I1018"/>
      <c r="J1018"/>
      <c r="K1018"/>
      <c r="M1018"/>
      <c r="N1018"/>
      <c r="O1018"/>
      <c r="Q1018"/>
      <c r="R1018"/>
      <c r="S1018"/>
      <c r="U1018"/>
      <c r="V1018"/>
      <c r="W1018"/>
      <c r="Y1018"/>
      <c r="Z1018"/>
      <c r="AA1018"/>
      <c r="AC1018"/>
      <c r="AD1018"/>
      <c r="AE1018"/>
      <c r="AG1018"/>
      <c r="AH1018"/>
      <c r="AI1018"/>
      <c r="AK1018"/>
      <c r="AL1018"/>
      <c r="AM1018"/>
      <c r="AO1018"/>
      <c r="AP1018"/>
      <c r="AQ1018"/>
      <c r="AS1018"/>
      <c r="AT1018"/>
      <c r="AU1018"/>
      <c r="AW1018"/>
      <c r="AX1018"/>
      <c r="AY1018"/>
      <c r="BA1018"/>
      <c r="BB1018"/>
      <c r="BC1018"/>
      <c r="BE1018"/>
      <c r="BF1018"/>
      <c r="BG1018"/>
      <c r="BI1018"/>
      <c r="BJ1018"/>
      <c r="BK1018"/>
      <c r="BM1018"/>
      <c r="BN1018"/>
      <c r="BO1018"/>
    </row>
    <row r="1019" spans="1:67">
      <c r="A1019"/>
      <c r="B1019"/>
      <c r="C1019"/>
      <c r="E1019"/>
      <c r="F1019"/>
      <c r="G1019"/>
      <c r="I1019"/>
      <c r="J1019"/>
      <c r="K1019"/>
      <c r="M1019"/>
      <c r="N1019"/>
      <c r="O1019"/>
      <c r="Q1019"/>
      <c r="R1019"/>
      <c r="S1019"/>
      <c r="U1019"/>
      <c r="V1019"/>
      <c r="W1019"/>
      <c r="Y1019"/>
      <c r="Z1019"/>
      <c r="AA1019"/>
      <c r="AC1019"/>
      <c r="AD1019"/>
      <c r="AE1019"/>
      <c r="AG1019"/>
      <c r="AH1019"/>
      <c r="AI1019"/>
      <c r="AK1019"/>
      <c r="AL1019"/>
      <c r="AM1019"/>
      <c r="AO1019"/>
      <c r="AP1019"/>
      <c r="AQ1019"/>
      <c r="AS1019"/>
      <c r="AT1019"/>
      <c r="AU1019"/>
      <c r="AW1019"/>
      <c r="AX1019"/>
      <c r="AY1019"/>
      <c r="BA1019"/>
      <c r="BB1019"/>
      <c r="BC1019"/>
      <c r="BE1019"/>
      <c r="BF1019"/>
      <c r="BG1019"/>
      <c r="BI1019"/>
      <c r="BJ1019"/>
      <c r="BK1019"/>
      <c r="BM1019"/>
      <c r="BN1019"/>
      <c r="BO1019"/>
    </row>
    <row r="1020" spans="1:67">
      <c r="A1020"/>
      <c r="B1020"/>
      <c r="C1020"/>
      <c r="E1020"/>
      <c r="F1020"/>
      <c r="G1020"/>
      <c r="I1020"/>
      <c r="J1020"/>
      <c r="K1020"/>
      <c r="M1020"/>
      <c r="N1020"/>
      <c r="O1020"/>
      <c r="Q1020"/>
      <c r="R1020"/>
      <c r="S1020"/>
      <c r="U1020"/>
      <c r="V1020"/>
      <c r="W1020"/>
      <c r="Y1020"/>
      <c r="Z1020"/>
      <c r="AA1020"/>
      <c r="AC1020"/>
      <c r="AD1020"/>
      <c r="AE1020"/>
      <c r="AG1020"/>
      <c r="AH1020"/>
      <c r="AI1020"/>
      <c r="AK1020"/>
      <c r="AL1020"/>
      <c r="AM1020"/>
      <c r="AO1020"/>
      <c r="AP1020"/>
      <c r="AQ1020"/>
      <c r="AS1020"/>
      <c r="AT1020"/>
      <c r="AU1020"/>
      <c r="AW1020"/>
      <c r="AX1020"/>
      <c r="AY1020"/>
      <c r="BA1020"/>
      <c r="BB1020"/>
      <c r="BC1020"/>
      <c r="BE1020"/>
      <c r="BF1020"/>
      <c r="BG1020"/>
      <c r="BI1020"/>
      <c r="BJ1020"/>
      <c r="BK1020"/>
      <c r="BM1020"/>
      <c r="BN1020"/>
      <c r="BO1020"/>
    </row>
    <row r="1021" spans="1:67">
      <c r="A1021"/>
      <c r="B1021"/>
      <c r="C1021"/>
      <c r="E1021"/>
      <c r="F1021"/>
      <c r="G1021"/>
      <c r="I1021"/>
      <c r="J1021"/>
      <c r="K1021"/>
      <c r="M1021"/>
      <c r="N1021"/>
      <c r="O1021"/>
      <c r="Q1021"/>
      <c r="R1021"/>
      <c r="S1021"/>
      <c r="U1021"/>
      <c r="V1021"/>
      <c r="W1021"/>
      <c r="Y1021"/>
      <c r="Z1021"/>
      <c r="AA1021"/>
      <c r="AC1021"/>
      <c r="AD1021"/>
      <c r="AE1021"/>
      <c r="AG1021"/>
      <c r="AH1021"/>
      <c r="AI1021"/>
      <c r="AK1021"/>
      <c r="AL1021"/>
      <c r="AM1021"/>
      <c r="AO1021"/>
      <c r="AP1021"/>
      <c r="AQ1021"/>
      <c r="AS1021"/>
      <c r="AT1021"/>
      <c r="AU1021"/>
      <c r="AW1021"/>
      <c r="AX1021"/>
      <c r="AY1021"/>
      <c r="BA1021"/>
      <c r="BB1021"/>
      <c r="BC1021"/>
      <c r="BE1021"/>
      <c r="BF1021"/>
      <c r="BG1021"/>
      <c r="BI1021"/>
      <c r="BJ1021"/>
      <c r="BK1021"/>
      <c r="BM1021"/>
      <c r="BN1021"/>
      <c r="BO1021"/>
    </row>
    <row r="1022" spans="1:67">
      <c r="A1022"/>
      <c r="B1022"/>
      <c r="C1022"/>
      <c r="E1022"/>
      <c r="F1022"/>
      <c r="G1022"/>
      <c r="I1022"/>
      <c r="J1022"/>
      <c r="K1022"/>
      <c r="M1022"/>
      <c r="N1022"/>
      <c r="O1022"/>
      <c r="Q1022"/>
      <c r="R1022"/>
      <c r="S1022"/>
      <c r="U1022"/>
      <c r="V1022"/>
      <c r="W1022"/>
      <c r="Y1022"/>
      <c r="Z1022"/>
      <c r="AA1022"/>
      <c r="AC1022"/>
      <c r="AD1022"/>
      <c r="AE1022"/>
      <c r="AG1022"/>
      <c r="AH1022"/>
      <c r="AI1022"/>
      <c r="AK1022"/>
      <c r="AL1022"/>
      <c r="AM1022"/>
      <c r="AO1022"/>
      <c r="AP1022"/>
      <c r="AQ1022"/>
      <c r="AS1022"/>
      <c r="AT1022"/>
      <c r="AU1022"/>
      <c r="AW1022"/>
      <c r="AX1022"/>
      <c r="AY1022"/>
      <c r="BA1022"/>
      <c r="BB1022"/>
      <c r="BC1022"/>
      <c r="BE1022"/>
      <c r="BF1022"/>
      <c r="BG1022"/>
      <c r="BI1022"/>
      <c r="BJ1022"/>
      <c r="BK1022"/>
      <c r="BM1022"/>
      <c r="BN1022"/>
      <c r="BO1022"/>
    </row>
    <row r="1023" spans="1:67">
      <c r="A1023"/>
      <c r="B1023"/>
      <c r="C1023"/>
      <c r="E1023"/>
      <c r="F1023"/>
      <c r="G1023"/>
      <c r="I1023"/>
      <c r="J1023"/>
      <c r="K1023"/>
      <c r="M1023"/>
      <c r="N1023"/>
      <c r="O1023"/>
      <c r="Q1023"/>
      <c r="R1023"/>
      <c r="S1023"/>
      <c r="U1023"/>
      <c r="V1023"/>
      <c r="W1023"/>
      <c r="Y1023"/>
      <c r="Z1023"/>
      <c r="AA1023"/>
      <c r="AC1023"/>
      <c r="AD1023"/>
      <c r="AE1023"/>
      <c r="AG1023"/>
      <c r="AH1023"/>
      <c r="AI1023"/>
      <c r="AK1023"/>
      <c r="AL1023"/>
      <c r="AM1023"/>
      <c r="AO1023"/>
      <c r="AP1023"/>
      <c r="AQ1023"/>
      <c r="AS1023"/>
      <c r="AT1023"/>
      <c r="AU1023"/>
      <c r="AW1023"/>
      <c r="AX1023"/>
      <c r="AY1023"/>
      <c r="BA1023"/>
      <c r="BB1023"/>
      <c r="BC1023"/>
      <c r="BE1023"/>
      <c r="BF1023"/>
      <c r="BG1023"/>
      <c r="BI1023"/>
      <c r="BJ1023"/>
      <c r="BK1023"/>
      <c r="BM1023"/>
      <c r="BN1023"/>
      <c r="BO1023"/>
    </row>
    <row r="1024" spans="1:67">
      <c r="A1024"/>
      <c r="B1024"/>
      <c r="C1024"/>
      <c r="E1024"/>
      <c r="F1024"/>
      <c r="G1024"/>
      <c r="I1024"/>
      <c r="J1024"/>
      <c r="K1024"/>
      <c r="M1024"/>
      <c r="N1024"/>
      <c r="O1024"/>
      <c r="Q1024"/>
      <c r="R1024"/>
      <c r="S1024"/>
      <c r="U1024"/>
      <c r="V1024"/>
      <c r="W1024"/>
      <c r="Y1024"/>
      <c r="Z1024"/>
      <c r="AA1024"/>
      <c r="AC1024"/>
      <c r="AD1024"/>
      <c r="AE1024"/>
      <c r="AG1024"/>
      <c r="AH1024"/>
      <c r="AI1024"/>
      <c r="AK1024"/>
      <c r="AL1024"/>
      <c r="AM1024"/>
      <c r="AO1024"/>
      <c r="AP1024"/>
      <c r="AQ1024"/>
      <c r="AS1024"/>
      <c r="AT1024"/>
      <c r="AU1024"/>
      <c r="AW1024"/>
      <c r="AX1024"/>
      <c r="AY1024"/>
      <c r="BA1024"/>
      <c r="BB1024"/>
      <c r="BC1024"/>
      <c r="BE1024"/>
      <c r="BF1024"/>
      <c r="BG1024"/>
      <c r="BI1024"/>
      <c r="BJ1024"/>
      <c r="BK1024"/>
      <c r="BM1024"/>
      <c r="BN1024"/>
      <c r="BO1024"/>
    </row>
    <row r="1025" spans="1:67">
      <c r="A1025"/>
      <c r="B1025"/>
      <c r="C1025"/>
      <c r="E1025"/>
      <c r="F1025"/>
      <c r="G1025"/>
      <c r="I1025"/>
      <c r="J1025"/>
      <c r="K1025"/>
      <c r="M1025"/>
      <c r="N1025"/>
      <c r="O1025"/>
      <c r="Q1025"/>
      <c r="R1025"/>
      <c r="S1025"/>
      <c r="U1025"/>
      <c r="V1025"/>
      <c r="W1025"/>
      <c r="Y1025"/>
      <c r="Z1025"/>
      <c r="AA1025"/>
      <c r="AC1025"/>
      <c r="AD1025"/>
      <c r="AE1025"/>
      <c r="AG1025"/>
      <c r="AH1025"/>
      <c r="AI1025"/>
      <c r="AK1025"/>
      <c r="AL1025"/>
      <c r="AM1025"/>
      <c r="AO1025"/>
      <c r="AP1025"/>
      <c r="AQ1025"/>
      <c r="AS1025"/>
      <c r="AT1025"/>
      <c r="AU1025"/>
      <c r="AW1025"/>
      <c r="AX1025"/>
      <c r="AY1025"/>
      <c r="BA1025"/>
      <c r="BB1025"/>
      <c r="BC1025"/>
      <c r="BE1025"/>
      <c r="BF1025"/>
      <c r="BG1025"/>
      <c r="BI1025"/>
      <c r="BJ1025"/>
      <c r="BK1025"/>
      <c r="BM1025"/>
      <c r="BN1025"/>
      <c r="BO1025"/>
    </row>
    <row r="1026" spans="1:67">
      <c r="A1026"/>
      <c r="B1026"/>
      <c r="C1026"/>
      <c r="E1026"/>
      <c r="F1026"/>
      <c r="G1026"/>
      <c r="I1026"/>
      <c r="J1026"/>
      <c r="K1026"/>
      <c r="M1026"/>
      <c r="N1026"/>
      <c r="O1026"/>
      <c r="Q1026"/>
      <c r="R1026"/>
      <c r="S1026"/>
      <c r="U1026"/>
      <c r="V1026"/>
      <c r="W1026"/>
      <c r="Y1026"/>
      <c r="Z1026"/>
      <c r="AA1026"/>
      <c r="AC1026"/>
      <c r="AD1026"/>
      <c r="AE1026"/>
      <c r="AG1026"/>
      <c r="AH1026"/>
      <c r="AI1026"/>
      <c r="AK1026"/>
      <c r="AL1026"/>
      <c r="AM1026"/>
      <c r="AO1026"/>
      <c r="AP1026"/>
      <c r="AQ1026"/>
      <c r="AS1026"/>
      <c r="AT1026"/>
      <c r="AU1026"/>
      <c r="AW1026"/>
      <c r="AX1026"/>
      <c r="AY1026"/>
      <c r="BA1026"/>
      <c r="BB1026"/>
      <c r="BC1026"/>
      <c r="BE1026"/>
      <c r="BF1026"/>
      <c r="BG1026"/>
      <c r="BI1026"/>
      <c r="BJ1026"/>
      <c r="BK1026"/>
      <c r="BM1026"/>
      <c r="BN1026"/>
      <c r="BO1026"/>
    </row>
    <row r="1027" spans="1:67">
      <c r="A1027"/>
      <c r="B1027"/>
      <c r="C1027"/>
      <c r="E1027"/>
      <c r="F1027"/>
      <c r="G1027"/>
      <c r="I1027"/>
      <c r="J1027"/>
      <c r="K1027"/>
      <c r="M1027"/>
      <c r="N1027"/>
      <c r="O1027"/>
      <c r="Q1027"/>
      <c r="R1027"/>
      <c r="S1027"/>
      <c r="U1027"/>
      <c r="V1027"/>
      <c r="W1027"/>
      <c r="Y1027"/>
      <c r="Z1027"/>
      <c r="AA1027"/>
      <c r="AC1027"/>
      <c r="AD1027"/>
      <c r="AE1027"/>
      <c r="AG1027"/>
      <c r="AH1027"/>
      <c r="AI1027"/>
      <c r="AK1027"/>
      <c r="AL1027"/>
      <c r="AM1027"/>
      <c r="AO1027"/>
      <c r="AP1027"/>
      <c r="AQ1027"/>
      <c r="AS1027"/>
      <c r="AT1027"/>
      <c r="AU1027"/>
      <c r="AW1027"/>
      <c r="AX1027"/>
      <c r="AY1027"/>
      <c r="BA1027"/>
      <c r="BB1027"/>
      <c r="BC1027"/>
      <c r="BE1027"/>
      <c r="BF1027"/>
      <c r="BG1027"/>
      <c r="BI1027"/>
      <c r="BJ1027"/>
      <c r="BK1027"/>
      <c r="BM1027"/>
      <c r="BN1027"/>
      <c r="BO1027"/>
    </row>
    <row r="1028" spans="1:67">
      <c r="A1028"/>
      <c r="B1028"/>
      <c r="C1028"/>
      <c r="E1028"/>
      <c r="F1028"/>
      <c r="G1028"/>
      <c r="I1028"/>
      <c r="J1028"/>
      <c r="K1028"/>
      <c r="M1028"/>
      <c r="N1028"/>
      <c r="O1028"/>
      <c r="Q1028"/>
      <c r="R1028"/>
      <c r="S1028"/>
      <c r="U1028"/>
      <c r="V1028"/>
      <c r="W1028"/>
      <c r="Y1028"/>
      <c r="Z1028"/>
      <c r="AA1028"/>
      <c r="AC1028"/>
      <c r="AD1028"/>
      <c r="AE1028"/>
      <c r="AG1028"/>
      <c r="AH1028"/>
      <c r="AI1028"/>
      <c r="AK1028"/>
      <c r="AL1028"/>
      <c r="AM1028"/>
      <c r="AO1028"/>
      <c r="AP1028"/>
      <c r="AQ1028"/>
      <c r="AS1028"/>
      <c r="AT1028"/>
      <c r="AU1028"/>
      <c r="AW1028"/>
      <c r="AX1028"/>
      <c r="AY1028"/>
      <c r="BA1028"/>
      <c r="BB1028"/>
      <c r="BC1028"/>
      <c r="BE1028"/>
      <c r="BF1028"/>
      <c r="BG1028"/>
      <c r="BI1028"/>
      <c r="BJ1028"/>
      <c r="BK1028"/>
      <c r="BM1028"/>
      <c r="BN1028"/>
      <c r="BO1028"/>
    </row>
    <row r="1029" spans="1:67">
      <c r="A1029"/>
      <c r="B1029"/>
      <c r="C1029"/>
      <c r="E1029"/>
      <c r="F1029"/>
      <c r="G1029"/>
      <c r="I1029"/>
      <c r="J1029"/>
      <c r="K1029"/>
      <c r="M1029"/>
      <c r="N1029"/>
      <c r="O1029"/>
      <c r="Q1029"/>
      <c r="R1029"/>
      <c r="S1029"/>
      <c r="U1029"/>
      <c r="V1029"/>
      <c r="W1029"/>
      <c r="Y1029"/>
      <c r="Z1029"/>
      <c r="AA1029"/>
      <c r="AC1029"/>
      <c r="AD1029"/>
      <c r="AE1029"/>
      <c r="AG1029"/>
      <c r="AH1029"/>
      <c r="AI1029"/>
      <c r="AK1029"/>
      <c r="AL1029"/>
      <c r="AM1029"/>
      <c r="AO1029"/>
      <c r="AP1029"/>
      <c r="AQ1029"/>
      <c r="AS1029"/>
      <c r="AT1029"/>
      <c r="AU1029"/>
      <c r="AW1029"/>
      <c r="AX1029"/>
      <c r="AY1029"/>
      <c r="BA1029"/>
      <c r="BB1029"/>
      <c r="BC1029"/>
      <c r="BE1029"/>
      <c r="BF1029"/>
      <c r="BG1029"/>
      <c r="BI1029"/>
      <c r="BJ1029"/>
      <c r="BK1029"/>
      <c r="BM1029"/>
      <c r="BN1029"/>
      <c r="BO1029"/>
    </row>
    <row r="1030" spans="1:67">
      <c r="A1030"/>
      <c r="B1030"/>
      <c r="C1030"/>
      <c r="E1030"/>
      <c r="F1030"/>
      <c r="G1030"/>
      <c r="I1030"/>
      <c r="J1030"/>
      <c r="K1030"/>
      <c r="M1030"/>
      <c r="N1030"/>
      <c r="O1030"/>
      <c r="Q1030"/>
      <c r="R1030"/>
      <c r="S1030"/>
      <c r="U1030"/>
      <c r="V1030"/>
      <c r="W1030"/>
      <c r="Y1030"/>
      <c r="Z1030"/>
      <c r="AA1030"/>
      <c r="AC1030"/>
      <c r="AD1030"/>
      <c r="AE1030"/>
      <c r="AG1030"/>
      <c r="AH1030"/>
      <c r="AI1030"/>
      <c r="AK1030"/>
      <c r="AL1030"/>
      <c r="AM1030"/>
      <c r="AO1030"/>
      <c r="AP1030"/>
      <c r="AQ1030"/>
      <c r="AS1030"/>
      <c r="AT1030"/>
      <c r="AU1030"/>
      <c r="AW1030"/>
      <c r="AX1030"/>
      <c r="AY1030"/>
      <c r="BA1030"/>
      <c r="BB1030"/>
      <c r="BC1030"/>
      <c r="BE1030"/>
      <c r="BF1030"/>
      <c r="BG1030"/>
      <c r="BI1030"/>
      <c r="BJ1030"/>
      <c r="BK1030"/>
      <c r="BM1030"/>
      <c r="BN1030"/>
      <c r="BO1030"/>
    </row>
    <row r="1031" spans="1:67">
      <c r="A1031"/>
      <c r="B1031"/>
      <c r="C1031"/>
      <c r="E1031"/>
      <c r="F1031"/>
      <c r="G1031"/>
      <c r="I1031"/>
      <c r="J1031"/>
      <c r="K1031"/>
      <c r="M1031"/>
      <c r="N1031"/>
      <c r="O1031"/>
      <c r="Q1031"/>
      <c r="R1031"/>
      <c r="S1031"/>
      <c r="U1031"/>
      <c r="V1031"/>
      <c r="W1031"/>
      <c r="Y1031"/>
      <c r="Z1031"/>
      <c r="AA1031"/>
      <c r="AC1031"/>
      <c r="AD1031"/>
      <c r="AE1031"/>
      <c r="AG1031"/>
      <c r="AH1031"/>
      <c r="AI1031"/>
      <c r="AK1031"/>
      <c r="AL1031"/>
      <c r="AM1031"/>
      <c r="AO1031"/>
      <c r="AP1031"/>
      <c r="AQ1031"/>
      <c r="AS1031"/>
      <c r="AT1031"/>
      <c r="AU1031"/>
      <c r="AW1031"/>
      <c r="AX1031"/>
      <c r="AY1031"/>
      <c r="BA1031"/>
      <c r="BB1031"/>
      <c r="BC1031"/>
      <c r="BE1031"/>
      <c r="BF1031"/>
      <c r="BG1031"/>
      <c r="BI1031"/>
      <c r="BJ1031"/>
      <c r="BK1031"/>
      <c r="BM1031"/>
      <c r="BN1031"/>
      <c r="BO1031"/>
    </row>
    <row r="1032" spans="1:67">
      <c r="A1032"/>
      <c r="B1032"/>
      <c r="C1032"/>
      <c r="E1032"/>
      <c r="F1032"/>
      <c r="G1032"/>
      <c r="I1032"/>
      <c r="J1032"/>
      <c r="K1032"/>
      <c r="M1032"/>
      <c r="N1032"/>
      <c r="O1032"/>
      <c r="Q1032"/>
      <c r="R1032"/>
      <c r="S1032"/>
      <c r="U1032"/>
      <c r="V1032"/>
      <c r="W1032"/>
      <c r="Y1032"/>
      <c r="Z1032"/>
      <c r="AA1032"/>
      <c r="AC1032"/>
      <c r="AD1032"/>
      <c r="AE1032"/>
      <c r="AG1032"/>
      <c r="AH1032"/>
      <c r="AI1032"/>
      <c r="AK1032"/>
      <c r="AL1032"/>
      <c r="AM1032"/>
      <c r="AO1032"/>
      <c r="AP1032"/>
      <c r="AQ1032"/>
      <c r="AS1032"/>
      <c r="AT1032"/>
      <c r="AU1032"/>
      <c r="AW1032"/>
      <c r="AX1032"/>
      <c r="AY1032"/>
      <c r="BA1032"/>
      <c r="BB1032"/>
      <c r="BC1032"/>
      <c r="BE1032"/>
      <c r="BF1032"/>
      <c r="BG1032"/>
      <c r="BI1032"/>
      <c r="BJ1032"/>
      <c r="BK1032"/>
      <c r="BM1032"/>
      <c r="BN1032"/>
      <c r="BO1032"/>
    </row>
    <row r="1033" spans="1:67">
      <c r="A1033"/>
      <c r="B1033"/>
      <c r="C1033"/>
      <c r="E1033"/>
      <c r="F1033"/>
      <c r="G1033"/>
      <c r="I1033"/>
      <c r="J1033"/>
      <c r="K1033"/>
      <c r="M1033"/>
      <c r="N1033"/>
      <c r="O1033"/>
      <c r="Q1033"/>
      <c r="R1033"/>
      <c r="S1033"/>
      <c r="U1033"/>
      <c r="V1033"/>
      <c r="W1033"/>
      <c r="Y1033"/>
      <c r="Z1033"/>
      <c r="AA1033"/>
      <c r="AC1033"/>
      <c r="AD1033"/>
      <c r="AE1033"/>
      <c r="AG1033"/>
      <c r="AH1033"/>
      <c r="AI1033"/>
      <c r="AK1033"/>
      <c r="AL1033"/>
      <c r="AM1033"/>
      <c r="AO1033"/>
      <c r="AP1033"/>
      <c r="AQ1033"/>
      <c r="AS1033"/>
      <c r="AT1033"/>
      <c r="AU1033"/>
      <c r="AW1033"/>
      <c r="AX1033"/>
      <c r="AY1033"/>
      <c r="BA1033"/>
      <c r="BB1033"/>
      <c r="BC1033"/>
      <c r="BE1033"/>
      <c r="BF1033"/>
      <c r="BG1033"/>
      <c r="BI1033"/>
      <c r="BJ1033"/>
      <c r="BK1033"/>
      <c r="BM1033"/>
      <c r="BN1033"/>
      <c r="BO1033"/>
    </row>
    <row r="1034" spans="1:67">
      <c r="A1034"/>
      <c r="B1034"/>
      <c r="C1034"/>
      <c r="E1034"/>
      <c r="F1034"/>
      <c r="G1034"/>
      <c r="I1034"/>
      <c r="J1034"/>
      <c r="K1034"/>
      <c r="M1034"/>
      <c r="N1034"/>
      <c r="O1034"/>
      <c r="Q1034"/>
      <c r="R1034"/>
      <c r="S1034"/>
      <c r="U1034"/>
      <c r="V1034"/>
      <c r="W1034"/>
      <c r="Y1034"/>
      <c r="Z1034"/>
      <c r="AA1034"/>
      <c r="AC1034"/>
      <c r="AD1034"/>
      <c r="AE1034"/>
      <c r="AG1034"/>
      <c r="AH1034"/>
      <c r="AI1034"/>
      <c r="AK1034"/>
      <c r="AL1034"/>
      <c r="AM1034"/>
      <c r="AO1034"/>
      <c r="AP1034"/>
      <c r="AQ1034"/>
      <c r="AS1034"/>
      <c r="AT1034"/>
      <c r="AU1034"/>
      <c r="AW1034"/>
      <c r="AX1034"/>
      <c r="AY1034"/>
      <c r="BA1034"/>
      <c r="BB1034"/>
      <c r="BC1034"/>
      <c r="BE1034"/>
      <c r="BF1034"/>
      <c r="BG1034"/>
      <c r="BI1034"/>
      <c r="BJ1034"/>
      <c r="BK1034"/>
      <c r="BM1034"/>
      <c r="BN1034"/>
      <c r="BO1034"/>
    </row>
    <row r="1035" spans="1:67">
      <c r="A1035"/>
      <c r="B1035"/>
      <c r="C1035"/>
      <c r="E1035"/>
      <c r="F1035"/>
      <c r="G1035"/>
      <c r="I1035"/>
      <c r="J1035"/>
      <c r="K1035"/>
      <c r="M1035"/>
      <c r="N1035"/>
      <c r="O1035"/>
      <c r="Q1035"/>
      <c r="R1035"/>
      <c r="S1035"/>
      <c r="U1035"/>
      <c r="V1035"/>
      <c r="W1035"/>
      <c r="Y1035"/>
      <c r="Z1035"/>
      <c r="AA1035"/>
      <c r="AC1035"/>
      <c r="AD1035"/>
      <c r="AE1035"/>
      <c r="AG1035"/>
      <c r="AH1035"/>
      <c r="AI1035"/>
      <c r="AK1035"/>
      <c r="AL1035"/>
      <c r="AM1035"/>
      <c r="AO1035"/>
      <c r="AP1035"/>
      <c r="AQ1035"/>
      <c r="AS1035"/>
      <c r="AT1035"/>
      <c r="AU1035"/>
      <c r="AW1035"/>
      <c r="AX1035"/>
      <c r="AY1035"/>
      <c r="BA1035"/>
      <c r="BB1035"/>
      <c r="BC1035"/>
      <c r="BE1035"/>
      <c r="BF1035"/>
      <c r="BG1035"/>
      <c r="BI1035"/>
      <c r="BJ1035"/>
      <c r="BK1035"/>
      <c r="BM1035"/>
      <c r="BN1035"/>
      <c r="BO1035"/>
    </row>
    <row r="1036" spans="1:67">
      <c r="A1036"/>
      <c r="B1036"/>
      <c r="C1036"/>
      <c r="E1036"/>
      <c r="F1036"/>
      <c r="G1036"/>
      <c r="I1036"/>
      <c r="J1036"/>
      <c r="K1036"/>
      <c r="M1036"/>
      <c r="N1036"/>
      <c r="O1036"/>
      <c r="Q1036"/>
      <c r="R1036"/>
      <c r="S1036"/>
      <c r="U1036"/>
      <c r="V1036"/>
      <c r="W1036"/>
      <c r="Y1036"/>
      <c r="Z1036"/>
      <c r="AA1036"/>
      <c r="AC1036"/>
      <c r="AD1036"/>
      <c r="AE1036"/>
      <c r="AG1036"/>
      <c r="AH1036"/>
      <c r="AI1036"/>
      <c r="AK1036"/>
      <c r="AL1036"/>
      <c r="AM1036"/>
      <c r="AO1036"/>
      <c r="AP1036"/>
      <c r="AQ1036"/>
      <c r="AS1036"/>
      <c r="AT1036"/>
      <c r="AU1036"/>
      <c r="AW1036"/>
      <c r="AX1036"/>
      <c r="AY1036"/>
      <c r="BA1036"/>
      <c r="BB1036"/>
      <c r="BC1036"/>
      <c r="BE1036"/>
      <c r="BF1036"/>
      <c r="BG1036"/>
      <c r="BI1036"/>
      <c r="BJ1036"/>
      <c r="BK1036"/>
      <c r="BM1036"/>
      <c r="BN1036"/>
      <c r="BO1036"/>
    </row>
    <row r="1037" spans="1:67">
      <c r="A1037"/>
      <c r="B1037"/>
      <c r="C1037"/>
      <c r="E1037"/>
      <c r="F1037"/>
      <c r="G1037"/>
      <c r="I1037"/>
      <c r="J1037"/>
      <c r="K1037"/>
      <c r="M1037"/>
      <c r="N1037"/>
      <c r="O1037"/>
      <c r="Q1037"/>
      <c r="R1037"/>
      <c r="S1037"/>
      <c r="U1037"/>
      <c r="V1037"/>
      <c r="W1037"/>
      <c r="Y1037"/>
      <c r="Z1037"/>
      <c r="AA1037"/>
      <c r="AC1037"/>
      <c r="AD1037"/>
      <c r="AE1037"/>
      <c r="AG1037"/>
      <c r="AH1037"/>
      <c r="AI1037"/>
      <c r="AK1037"/>
      <c r="AL1037"/>
      <c r="AM1037"/>
      <c r="AO1037"/>
      <c r="AP1037"/>
      <c r="AQ1037"/>
      <c r="AS1037"/>
      <c r="AT1037"/>
      <c r="AU1037"/>
      <c r="AW1037"/>
      <c r="AX1037"/>
      <c r="AY1037"/>
      <c r="BA1037"/>
      <c r="BB1037"/>
      <c r="BC1037"/>
      <c r="BE1037"/>
      <c r="BF1037"/>
      <c r="BG1037"/>
      <c r="BI1037"/>
      <c r="BJ1037"/>
      <c r="BK1037"/>
      <c r="BM1037"/>
      <c r="BN1037"/>
      <c r="BO1037"/>
    </row>
    <row r="1038" spans="1:67">
      <c r="A1038"/>
      <c r="B1038"/>
      <c r="C1038"/>
      <c r="E1038"/>
      <c r="F1038"/>
      <c r="G1038"/>
      <c r="I1038"/>
      <c r="J1038"/>
      <c r="K1038"/>
      <c r="M1038"/>
      <c r="N1038"/>
      <c r="O1038"/>
      <c r="Q1038"/>
      <c r="R1038"/>
      <c r="S1038"/>
      <c r="U1038"/>
      <c r="V1038"/>
      <c r="W1038"/>
      <c r="Y1038"/>
      <c r="Z1038"/>
      <c r="AA1038"/>
      <c r="AC1038"/>
      <c r="AD1038"/>
      <c r="AE1038"/>
      <c r="AG1038"/>
      <c r="AH1038"/>
      <c r="AI1038"/>
      <c r="AK1038"/>
      <c r="AL1038"/>
      <c r="AM1038"/>
      <c r="AO1038"/>
      <c r="AP1038"/>
      <c r="AQ1038"/>
      <c r="AS1038"/>
      <c r="AT1038"/>
      <c r="AU1038"/>
      <c r="AW1038"/>
      <c r="AX1038"/>
      <c r="AY1038"/>
      <c r="BA1038"/>
      <c r="BB1038"/>
      <c r="BC1038"/>
      <c r="BE1038"/>
      <c r="BF1038"/>
      <c r="BG1038"/>
      <c r="BI1038"/>
      <c r="BJ1038"/>
      <c r="BK1038"/>
      <c r="BM1038"/>
      <c r="BN1038"/>
      <c r="BO1038"/>
    </row>
    <row r="1039" spans="1:67">
      <c r="A1039"/>
      <c r="B1039"/>
      <c r="C1039"/>
      <c r="E1039"/>
      <c r="F1039"/>
      <c r="G1039"/>
      <c r="I1039"/>
      <c r="J1039"/>
      <c r="K1039"/>
      <c r="M1039"/>
      <c r="N1039"/>
      <c r="O1039"/>
      <c r="Q1039"/>
      <c r="R1039"/>
      <c r="S1039"/>
      <c r="U1039"/>
      <c r="V1039"/>
      <c r="W1039"/>
      <c r="Y1039"/>
      <c r="Z1039"/>
      <c r="AA1039"/>
      <c r="AC1039"/>
      <c r="AD1039"/>
      <c r="AE1039"/>
      <c r="AG1039"/>
      <c r="AH1039"/>
      <c r="AI1039"/>
      <c r="AK1039"/>
      <c r="AL1039"/>
      <c r="AM1039"/>
      <c r="AO1039"/>
      <c r="AP1039"/>
      <c r="AQ1039"/>
      <c r="AS1039"/>
      <c r="AT1039"/>
      <c r="AU1039"/>
      <c r="AW1039"/>
      <c r="AX1039"/>
      <c r="AY1039"/>
      <c r="BA1039"/>
      <c r="BB1039"/>
      <c r="BC1039"/>
      <c r="BE1039"/>
      <c r="BF1039"/>
      <c r="BG1039"/>
      <c r="BI1039"/>
      <c r="BJ1039"/>
      <c r="BK1039"/>
      <c r="BM1039"/>
      <c r="BN1039"/>
      <c r="BO1039"/>
    </row>
    <row r="1040" spans="1:67">
      <c r="A1040"/>
      <c r="B1040"/>
      <c r="C1040"/>
      <c r="E1040"/>
      <c r="F1040"/>
      <c r="G1040"/>
      <c r="I1040"/>
      <c r="J1040"/>
      <c r="K1040"/>
      <c r="M1040"/>
      <c r="N1040"/>
      <c r="O1040"/>
      <c r="Q1040"/>
      <c r="R1040"/>
      <c r="S1040"/>
      <c r="U1040"/>
      <c r="V1040"/>
      <c r="W1040"/>
      <c r="Y1040"/>
      <c r="Z1040"/>
      <c r="AA1040"/>
      <c r="AC1040"/>
      <c r="AD1040"/>
      <c r="AE1040"/>
      <c r="AG1040"/>
      <c r="AH1040"/>
      <c r="AI1040"/>
      <c r="AK1040"/>
      <c r="AL1040"/>
      <c r="AM1040"/>
      <c r="AO1040"/>
      <c r="AP1040"/>
      <c r="AQ1040"/>
      <c r="AS1040"/>
      <c r="AT1040"/>
      <c r="AU1040"/>
      <c r="AW1040"/>
      <c r="AX1040"/>
      <c r="AY1040"/>
      <c r="BA1040"/>
      <c r="BB1040"/>
      <c r="BC1040"/>
      <c r="BE1040"/>
      <c r="BF1040"/>
      <c r="BG1040"/>
      <c r="BI1040"/>
      <c r="BJ1040"/>
      <c r="BK1040"/>
      <c r="BM1040"/>
      <c r="BN1040"/>
      <c r="BO1040"/>
    </row>
    <row r="1041" spans="1:67">
      <c r="A1041"/>
      <c r="B1041"/>
      <c r="C1041"/>
      <c r="E1041"/>
      <c r="F1041"/>
      <c r="G1041"/>
      <c r="I1041"/>
      <c r="J1041"/>
      <c r="K1041"/>
      <c r="M1041"/>
      <c r="N1041"/>
      <c r="O1041"/>
      <c r="Q1041"/>
      <c r="R1041"/>
      <c r="S1041"/>
      <c r="U1041"/>
      <c r="V1041"/>
      <c r="W1041"/>
      <c r="Y1041"/>
      <c r="Z1041"/>
      <c r="AA1041"/>
      <c r="AC1041"/>
      <c r="AD1041"/>
      <c r="AE1041"/>
      <c r="AG1041"/>
      <c r="AH1041"/>
      <c r="AI1041"/>
      <c r="AK1041"/>
      <c r="AL1041"/>
      <c r="AM1041"/>
      <c r="AO1041"/>
      <c r="AP1041"/>
      <c r="AQ1041"/>
      <c r="AS1041"/>
      <c r="AT1041"/>
      <c r="AU1041"/>
      <c r="AW1041"/>
      <c r="AX1041"/>
      <c r="AY1041"/>
      <c r="BA1041"/>
      <c r="BB1041"/>
      <c r="BC1041"/>
      <c r="BE1041"/>
      <c r="BF1041"/>
      <c r="BG1041"/>
      <c r="BI1041"/>
      <c r="BJ1041"/>
      <c r="BK1041"/>
      <c r="BM1041"/>
      <c r="BN1041"/>
      <c r="BO1041"/>
    </row>
    <row r="1042" spans="1:67">
      <c r="A1042"/>
      <c r="B1042"/>
      <c r="C1042"/>
      <c r="E1042"/>
      <c r="F1042"/>
      <c r="G1042"/>
      <c r="I1042"/>
      <c r="J1042"/>
      <c r="K1042"/>
      <c r="M1042"/>
      <c r="N1042"/>
      <c r="O1042"/>
      <c r="Q1042"/>
      <c r="R1042"/>
      <c r="S1042"/>
      <c r="U1042"/>
      <c r="V1042"/>
      <c r="W1042"/>
      <c r="Y1042"/>
      <c r="Z1042"/>
      <c r="AA1042"/>
      <c r="AC1042"/>
      <c r="AD1042"/>
      <c r="AE1042"/>
      <c r="AG1042"/>
      <c r="AH1042"/>
      <c r="AI1042"/>
      <c r="AK1042"/>
      <c r="AL1042"/>
      <c r="AM1042"/>
      <c r="AO1042"/>
      <c r="AP1042"/>
      <c r="AQ1042"/>
      <c r="AS1042"/>
      <c r="AT1042"/>
      <c r="AU1042"/>
      <c r="AW1042"/>
      <c r="AX1042"/>
      <c r="AY1042"/>
      <c r="BA1042"/>
      <c r="BB1042"/>
      <c r="BC1042"/>
      <c r="BE1042"/>
      <c r="BF1042"/>
      <c r="BG1042"/>
      <c r="BI1042"/>
      <c r="BJ1042"/>
      <c r="BK1042"/>
      <c r="BM1042"/>
      <c r="BN1042"/>
      <c r="BO1042"/>
    </row>
    <row r="1043" spans="1:67">
      <c r="A1043"/>
      <c r="B1043"/>
      <c r="C1043"/>
      <c r="E1043"/>
      <c r="F1043"/>
      <c r="G1043"/>
      <c r="I1043"/>
      <c r="J1043"/>
      <c r="K1043"/>
      <c r="M1043"/>
      <c r="N1043"/>
      <c r="O1043"/>
      <c r="Q1043"/>
      <c r="R1043"/>
      <c r="S1043"/>
      <c r="U1043"/>
      <c r="V1043"/>
      <c r="W1043"/>
      <c r="Y1043"/>
      <c r="Z1043"/>
      <c r="AA1043"/>
      <c r="AC1043"/>
      <c r="AD1043"/>
      <c r="AE1043"/>
      <c r="AG1043"/>
      <c r="AH1043"/>
      <c r="AI1043"/>
      <c r="AK1043"/>
      <c r="AL1043"/>
      <c r="AM1043"/>
      <c r="AO1043"/>
      <c r="AP1043"/>
      <c r="AQ1043"/>
      <c r="AS1043"/>
      <c r="AT1043"/>
      <c r="AU1043"/>
      <c r="AW1043"/>
      <c r="AX1043"/>
      <c r="AY1043"/>
      <c r="BA1043"/>
      <c r="BB1043"/>
      <c r="BC1043"/>
      <c r="BE1043"/>
      <c r="BF1043"/>
      <c r="BG1043"/>
      <c r="BI1043"/>
      <c r="BJ1043"/>
      <c r="BK1043"/>
      <c r="BM1043"/>
      <c r="BN1043"/>
      <c r="BO1043"/>
    </row>
    <row r="1044" spans="1:67">
      <c r="A1044"/>
      <c r="B1044"/>
      <c r="C1044"/>
      <c r="E1044"/>
      <c r="F1044"/>
      <c r="G1044"/>
      <c r="I1044"/>
      <c r="J1044"/>
      <c r="K1044"/>
      <c r="M1044"/>
      <c r="N1044"/>
      <c r="O1044"/>
      <c r="Q1044"/>
      <c r="R1044"/>
      <c r="S1044"/>
      <c r="U1044"/>
      <c r="V1044"/>
      <c r="W1044"/>
      <c r="Y1044"/>
      <c r="Z1044"/>
      <c r="AA1044"/>
      <c r="AC1044"/>
      <c r="AD1044"/>
      <c r="AE1044"/>
      <c r="AG1044"/>
      <c r="AH1044"/>
      <c r="AI1044"/>
      <c r="AK1044"/>
      <c r="AL1044"/>
      <c r="AM1044"/>
      <c r="AO1044"/>
      <c r="AP1044"/>
      <c r="AQ1044"/>
      <c r="AS1044"/>
      <c r="AT1044"/>
      <c r="AU1044"/>
      <c r="AW1044"/>
      <c r="AX1044"/>
      <c r="AY1044"/>
      <c r="BA1044"/>
      <c r="BB1044"/>
      <c r="BC1044"/>
      <c r="BE1044"/>
      <c r="BF1044"/>
      <c r="BG1044"/>
      <c r="BI1044"/>
      <c r="BJ1044"/>
      <c r="BK1044"/>
      <c r="BM1044"/>
      <c r="BN1044"/>
      <c r="BO1044"/>
    </row>
    <row r="1045" spans="1:67">
      <c r="A1045"/>
      <c r="B1045"/>
      <c r="C1045"/>
      <c r="E1045"/>
      <c r="F1045"/>
      <c r="G1045"/>
      <c r="I1045"/>
      <c r="J1045"/>
      <c r="K1045"/>
      <c r="M1045"/>
      <c r="N1045"/>
      <c r="O1045"/>
      <c r="Q1045"/>
      <c r="R1045"/>
      <c r="S1045"/>
      <c r="U1045"/>
      <c r="V1045"/>
      <c r="W1045"/>
      <c r="Y1045"/>
      <c r="Z1045"/>
      <c r="AA1045"/>
      <c r="AC1045"/>
      <c r="AD1045"/>
      <c r="AE1045"/>
      <c r="AG1045"/>
      <c r="AH1045"/>
      <c r="AI1045"/>
      <c r="AK1045"/>
      <c r="AL1045"/>
      <c r="AM1045"/>
      <c r="AO1045"/>
      <c r="AP1045"/>
      <c r="AQ1045"/>
      <c r="AS1045"/>
      <c r="AT1045"/>
      <c r="AU1045"/>
      <c r="AW1045"/>
      <c r="AX1045"/>
      <c r="AY1045"/>
      <c r="BA1045"/>
      <c r="BB1045"/>
      <c r="BC1045"/>
      <c r="BE1045"/>
      <c r="BF1045"/>
      <c r="BG1045"/>
      <c r="BI1045"/>
      <c r="BJ1045"/>
      <c r="BK1045"/>
      <c r="BM1045"/>
      <c r="BN1045"/>
      <c r="BO1045"/>
    </row>
    <row r="1046" spans="1:67">
      <c r="A1046"/>
      <c r="B1046"/>
      <c r="C1046"/>
      <c r="E1046"/>
      <c r="F1046"/>
      <c r="G1046"/>
      <c r="I1046"/>
      <c r="J1046"/>
      <c r="K1046"/>
      <c r="M1046"/>
      <c r="N1046"/>
      <c r="O1046"/>
      <c r="Q1046"/>
      <c r="R1046"/>
      <c r="S1046"/>
      <c r="U1046"/>
      <c r="V1046"/>
      <c r="W1046"/>
      <c r="Y1046"/>
      <c r="Z1046"/>
      <c r="AA1046"/>
      <c r="AC1046"/>
      <c r="AD1046"/>
      <c r="AE1046"/>
      <c r="AG1046"/>
      <c r="AH1046"/>
      <c r="AI1046"/>
      <c r="AK1046"/>
      <c r="AL1046"/>
      <c r="AM1046"/>
      <c r="AO1046"/>
      <c r="AP1046"/>
      <c r="AQ1046"/>
      <c r="AS1046"/>
      <c r="AT1046"/>
      <c r="AU1046"/>
      <c r="AW1046"/>
      <c r="AX1046"/>
      <c r="AY1046"/>
      <c r="BA1046"/>
      <c r="BB1046"/>
      <c r="BC1046"/>
      <c r="BE1046"/>
      <c r="BF1046"/>
      <c r="BG1046"/>
      <c r="BI1046"/>
      <c r="BJ1046"/>
      <c r="BK1046"/>
      <c r="BM1046"/>
      <c r="BN1046"/>
      <c r="BO1046"/>
    </row>
    <row r="1047" spans="1:67">
      <c r="A1047"/>
      <c r="B1047"/>
      <c r="C1047"/>
      <c r="E1047"/>
      <c r="F1047"/>
      <c r="G1047"/>
      <c r="I1047"/>
      <c r="J1047"/>
      <c r="K1047"/>
      <c r="M1047"/>
      <c r="N1047"/>
      <c r="O1047"/>
      <c r="Q1047"/>
      <c r="R1047"/>
      <c r="S1047"/>
      <c r="U1047"/>
      <c r="V1047"/>
      <c r="W1047"/>
      <c r="Y1047"/>
      <c r="Z1047"/>
      <c r="AA1047"/>
      <c r="AC1047"/>
      <c r="AD1047"/>
      <c r="AE1047"/>
      <c r="AG1047"/>
      <c r="AH1047"/>
      <c r="AI1047"/>
      <c r="AK1047"/>
      <c r="AL1047"/>
      <c r="AM1047"/>
      <c r="AO1047"/>
      <c r="AP1047"/>
      <c r="AQ1047"/>
      <c r="AS1047"/>
      <c r="AT1047"/>
      <c r="AU1047"/>
      <c r="AW1047"/>
      <c r="AX1047"/>
      <c r="AY1047"/>
      <c r="BA1047"/>
      <c r="BB1047"/>
      <c r="BC1047"/>
      <c r="BE1047"/>
      <c r="BF1047"/>
      <c r="BG1047"/>
      <c r="BI1047"/>
      <c r="BJ1047"/>
      <c r="BK1047"/>
      <c r="BM1047"/>
      <c r="BN1047"/>
      <c r="BO1047"/>
    </row>
    <row r="1048" spans="1:67">
      <c r="A1048"/>
      <c r="B1048"/>
      <c r="C1048"/>
      <c r="E1048"/>
      <c r="F1048"/>
      <c r="G1048"/>
      <c r="I1048"/>
      <c r="J1048"/>
      <c r="K1048"/>
      <c r="M1048"/>
      <c r="N1048"/>
      <c r="O1048"/>
      <c r="Q1048"/>
      <c r="R1048"/>
      <c r="S1048"/>
      <c r="U1048"/>
      <c r="V1048"/>
      <c r="W1048"/>
      <c r="Y1048"/>
      <c r="Z1048"/>
      <c r="AA1048"/>
      <c r="AC1048"/>
      <c r="AD1048"/>
      <c r="AE1048"/>
      <c r="AG1048"/>
      <c r="AH1048"/>
      <c r="AI1048"/>
      <c r="AK1048"/>
      <c r="AL1048"/>
      <c r="AM1048"/>
      <c r="AO1048"/>
      <c r="AP1048"/>
      <c r="AQ1048"/>
      <c r="AS1048"/>
      <c r="AT1048"/>
      <c r="AU1048"/>
      <c r="AW1048"/>
      <c r="AX1048"/>
      <c r="AY1048"/>
      <c r="BA1048"/>
      <c r="BB1048"/>
      <c r="BC1048"/>
      <c r="BE1048"/>
      <c r="BF1048"/>
      <c r="BG1048"/>
      <c r="BI1048"/>
      <c r="BJ1048"/>
      <c r="BK1048"/>
      <c r="BM1048"/>
      <c r="BN1048"/>
      <c r="BO1048"/>
    </row>
    <row r="1049" spans="1:67">
      <c r="A1049"/>
      <c r="B1049"/>
      <c r="C1049"/>
      <c r="E1049"/>
      <c r="F1049"/>
      <c r="G1049"/>
      <c r="I1049"/>
      <c r="J1049"/>
      <c r="K1049"/>
      <c r="M1049"/>
      <c r="N1049"/>
      <c r="O1049"/>
      <c r="Q1049"/>
      <c r="R1049"/>
      <c r="S1049"/>
      <c r="U1049"/>
      <c r="V1049"/>
      <c r="W1049"/>
      <c r="Y1049"/>
      <c r="Z1049"/>
      <c r="AA1049"/>
      <c r="AC1049"/>
      <c r="AD1049"/>
      <c r="AE1049"/>
      <c r="AG1049"/>
      <c r="AH1049"/>
      <c r="AI1049"/>
      <c r="AK1049"/>
      <c r="AL1049"/>
      <c r="AM1049"/>
      <c r="AO1049"/>
      <c r="AP1049"/>
      <c r="AQ1049"/>
      <c r="AS1049"/>
      <c r="AT1049"/>
      <c r="AU1049"/>
      <c r="AW1049"/>
      <c r="AX1049"/>
      <c r="AY1049"/>
      <c r="BA1049"/>
      <c r="BB1049"/>
      <c r="BC1049"/>
      <c r="BE1049"/>
      <c r="BF1049"/>
      <c r="BG1049"/>
      <c r="BI1049"/>
      <c r="BJ1049"/>
      <c r="BK1049"/>
      <c r="BM1049"/>
      <c r="BN1049"/>
      <c r="BO1049"/>
    </row>
    <row r="1050" spans="1:67">
      <c r="A1050"/>
      <c r="B1050"/>
      <c r="C1050"/>
      <c r="E1050"/>
      <c r="F1050"/>
      <c r="G1050"/>
      <c r="I1050"/>
      <c r="J1050"/>
      <c r="K1050"/>
      <c r="M1050"/>
      <c r="N1050"/>
      <c r="O1050"/>
      <c r="Q1050"/>
      <c r="R1050"/>
      <c r="S1050"/>
      <c r="U1050"/>
      <c r="V1050"/>
      <c r="W1050"/>
      <c r="Y1050"/>
      <c r="Z1050"/>
      <c r="AA1050"/>
      <c r="AC1050"/>
      <c r="AD1050"/>
      <c r="AE1050"/>
      <c r="AG1050"/>
      <c r="AH1050"/>
      <c r="AI1050"/>
      <c r="AK1050"/>
      <c r="AL1050"/>
      <c r="AM1050"/>
      <c r="AO1050"/>
      <c r="AP1050"/>
      <c r="AQ1050"/>
      <c r="AS1050"/>
      <c r="AT1050"/>
      <c r="AU1050"/>
      <c r="AW1050"/>
      <c r="AX1050"/>
      <c r="AY1050"/>
      <c r="BA1050"/>
      <c r="BB1050"/>
      <c r="BC1050"/>
      <c r="BE1050"/>
      <c r="BF1050"/>
      <c r="BG1050"/>
      <c r="BI1050"/>
      <c r="BJ1050"/>
      <c r="BK1050"/>
      <c r="BM1050"/>
      <c r="BN1050"/>
      <c r="BO1050"/>
    </row>
    <row r="1051" spans="1:67">
      <c r="A1051"/>
      <c r="B1051"/>
      <c r="C1051"/>
      <c r="E1051"/>
      <c r="F1051"/>
      <c r="G1051"/>
      <c r="I1051"/>
      <c r="J1051"/>
      <c r="K1051"/>
      <c r="M1051"/>
      <c r="N1051"/>
      <c r="O1051"/>
      <c r="Q1051"/>
      <c r="R1051"/>
      <c r="S1051"/>
      <c r="U1051"/>
      <c r="V1051"/>
      <c r="W1051"/>
      <c r="Y1051"/>
      <c r="Z1051"/>
      <c r="AA1051"/>
      <c r="AC1051"/>
      <c r="AD1051"/>
      <c r="AE1051"/>
      <c r="AG1051"/>
      <c r="AH1051"/>
      <c r="AI1051"/>
      <c r="AK1051"/>
      <c r="AL1051"/>
      <c r="AM1051"/>
      <c r="AO1051"/>
      <c r="AP1051"/>
      <c r="AQ1051"/>
      <c r="AS1051"/>
      <c r="AT1051"/>
      <c r="AU1051"/>
      <c r="AW1051"/>
      <c r="AX1051"/>
      <c r="AY1051"/>
      <c r="BA1051"/>
      <c r="BB1051"/>
      <c r="BC1051"/>
      <c r="BE1051"/>
      <c r="BF1051"/>
      <c r="BG1051"/>
      <c r="BI1051"/>
      <c r="BJ1051"/>
      <c r="BK1051"/>
      <c r="BM1051"/>
      <c r="BN1051"/>
      <c r="BO1051"/>
    </row>
    <row r="1052" spans="1:67">
      <c r="A1052"/>
      <c r="B1052"/>
      <c r="C1052"/>
      <c r="E1052"/>
      <c r="F1052"/>
      <c r="G1052"/>
      <c r="I1052"/>
      <c r="J1052"/>
      <c r="K1052"/>
      <c r="M1052"/>
      <c r="N1052"/>
      <c r="O1052"/>
      <c r="Q1052"/>
      <c r="R1052"/>
      <c r="S1052"/>
      <c r="U1052"/>
      <c r="V1052"/>
      <c r="W1052"/>
      <c r="Y1052"/>
      <c r="Z1052"/>
      <c r="AA1052"/>
      <c r="AC1052"/>
      <c r="AD1052"/>
      <c r="AE1052"/>
      <c r="AG1052"/>
      <c r="AH1052"/>
      <c r="AI1052"/>
      <c r="AK1052"/>
      <c r="AL1052"/>
      <c r="AM1052"/>
      <c r="AO1052"/>
      <c r="AP1052"/>
      <c r="AQ1052"/>
      <c r="AS1052"/>
      <c r="AT1052"/>
      <c r="AU1052"/>
      <c r="AW1052"/>
      <c r="AX1052"/>
      <c r="AY1052"/>
      <c r="BA1052"/>
      <c r="BB1052"/>
      <c r="BC1052"/>
      <c r="BE1052"/>
      <c r="BF1052"/>
      <c r="BG1052"/>
      <c r="BI1052"/>
      <c r="BJ1052"/>
      <c r="BK1052"/>
      <c r="BM1052"/>
      <c r="BN1052"/>
      <c r="BO1052"/>
    </row>
    <row r="1053" spans="1:67">
      <c r="A1053"/>
      <c r="B1053"/>
      <c r="C1053"/>
      <c r="E1053"/>
      <c r="F1053"/>
      <c r="G1053"/>
      <c r="I1053"/>
      <c r="J1053"/>
      <c r="K1053"/>
      <c r="M1053"/>
      <c r="N1053"/>
      <c r="O1053"/>
      <c r="Q1053"/>
      <c r="R1053"/>
      <c r="S1053"/>
      <c r="U1053"/>
      <c r="V1053"/>
      <c r="W1053"/>
      <c r="Y1053"/>
      <c r="Z1053"/>
      <c r="AA1053"/>
      <c r="AC1053"/>
      <c r="AD1053"/>
      <c r="AE1053"/>
      <c r="AG1053"/>
      <c r="AH1053"/>
      <c r="AI1053"/>
      <c r="AK1053"/>
      <c r="AL1053"/>
      <c r="AM1053"/>
      <c r="AO1053"/>
      <c r="AP1053"/>
      <c r="AQ1053"/>
      <c r="AS1053"/>
      <c r="AT1053"/>
      <c r="AU1053"/>
      <c r="AW1053"/>
      <c r="AX1053"/>
      <c r="AY1053"/>
      <c r="BA1053"/>
      <c r="BB1053"/>
      <c r="BC1053"/>
      <c r="BE1053"/>
      <c r="BF1053"/>
      <c r="BG1053"/>
      <c r="BI1053"/>
      <c r="BJ1053"/>
      <c r="BK1053"/>
      <c r="BM1053"/>
      <c r="BN1053"/>
      <c r="BO1053"/>
    </row>
    <row r="1054" spans="1:67">
      <c r="A1054"/>
      <c r="B1054"/>
      <c r="C1054"/>
      <c r="E1054"/>
      <c r="F1054"/>
      <c r="G1054"/>
      <c r="I1054"/>
      <c r="J1054"/>
      <c r="K1054"/>
      <c r="M1054"/>
      <c r="N1054"/>
      <c r="O1054"/>
      <c r="Q1054"/>
      <c r="R1054"/>
      <c r="S1054"/>
      <c r="U1054"/>
      <c r="V1054"/>
      <c r="W1054"/>
      <c r="Y1054"/>
      <c r="Z1054"/>
      <c r="AA1054"/>
      <c r="AC1054"/>
      <c r="AD1054"/>
      <c r="AE1054"/>
      <c r="AG1054"/>
      <c r="AH1054"/>
      <c r="AI1054"/>
      <c r="AK1054"/>
      <c r="AL1054"/>
      <c r="AM1054"/>
      <c r="AO1054"/>
      <c r="AP1054"/>
      <c r="AQ1054"/>
      <c r="AS1054"/>
      <c r="AT1054"/>
      <c r="AU1054"/>
      <c r="AW1054"/>
      <c r="AX1054"/>
      <c r="AY1054"/>
      <c r="BA1054"/>
      <c r="BB1054"/>
      <c r="BC1054"/>
      <c r="BE1054"/>
      <c r="BF1054"/>
      <c r="BG1054"/>
      <c r="BI1054"/>
      <c r="BJ1054"/>
      <c r="BK1054"/>
      <c r="BM1054"/>
      <c r="BN1054"/>
      <c r="BO1054"/>
    </row>
    <row r="1055" spans="1:67">
      <c r="A1055"/>
      <c r="B1055"/>
      <c r="C1055"/>
      <c r="E1055"/>
      <c r="F1055"/>
      <c r="G1055"/>
      <c r="I1055"/>
      <c r="J1055"/>
      <c r="K1055"/>
      <c r="M1055"/>
      <c r="N1055"/>
      <c r="O1055"/>
      <c r="Q1055"/>
      <c r="R1055"/>
      <c r="S1055"/>
      <c r="U1055"/>
      <c r="V1055"/>
      <c r="W1055"/>
      <c r="Y1055"/>
      <c r="Z1055"/>
      <c r="AA1055"/>
      <c r="AC1055"/>
      <c r="AD1055"/>
      <c r="AE1055"/>
      <c r="AG1055"/>
      <c r="AH1055"/>
      <c r="AI1055"/>
      <c r="AK1055"/>
      <c r="AL1055"/>
      <c r="AM1055"/>
      <c r="AO1055"/>
      <c r="AP1055"/>
      <c r="AQ1055"/>
      <c r="AS1055"/>
      <c r="AT1055"/>
      <c r="AU1055"/>
      <c r="AW1055"/>
      <c r="AX1055"/>
      <c r="AY1055"/>
      <c r="BA1055"/>
      <c r="BB1055"/>
      <c r="BC1055"/>
      <c r="BE1055"/>
      <c r="BF1055"/>
      <c r="BG1055"/>
      <c r="BI1055"/>
      <c r="BJ1055"/>
      <c r="BK1055"/>
      <c r="BM1055"/>
      <c r="BN1055"/>
      <c r="BO1055"/>
    </row>
    <row r="1056" spans="1:67">
      <c r="A1056"/>
      <c r="B1056"/>
      <c r="C1056"/>
      <c r="E1056"/>
      <c r="F1056"/>
      <c r="G1056"/>
      <c r="I1056"/>
      <c r="J1056"/>
      <c r="K1056"/>
      <c r="M1056"/>
      <c r="N1056"/>
      <c r="O1056"/>
      <c r="Q1056"/>
      <c r="R1056"/>
      <c r="S1056"/>
      <c r="U1056"/>
      <c r="V1056"/>
      <c r="W1056"/>
      <c r="Y1056"/>
      <c r="Z1056"/>
      <c r="AA1056"/>
      <c r="AC1056"/>
      <c r="AD1056"/>
      <c r="AE1056"/>
      <c r="AG1056"/>
      <c r="AH1056"/>
      <c r="AI1056"/>
      <c r="AK1056"/>
      <c r="AL1056"/>
      <c r="AM1056"/>
      <c r="AO1056"/>
      <c r="AP1056"/>
      <c r="AQ1056"/>
      <c r="AS1056"/>
      <c r="AT1056"/>
      <c r="AU1056"/>
      <c r="AW1056"/>
      <c r="AX1056"/>
      <c r="AY1056"/>
      <c r="BA1056"/>
      <c r="BB1056"/>
      <c r="BC1056"/>
      <c r="BE1056"/>
      <c r="BF1056"/>
      <c r="BG1056"/>
      <c r="BI1056"/>
      <c r="BJ1056"/>
      <c r="BK1056"/>
      <c r="BM1056"/>
      <c r="BN1056"/>
      <c r="BO1056"/>
    </row>
    <row r="1057" spans="1:67">
      <c r="A1057"/>
      <c r="B1057"/>
      <c r="C1057"/>
      <c r="E1057"/>
      <c r="F1057"/>
      <c r="G1057"/>
      <c r="I1057"/>
      <c r="J1057"/>
      <c r="K1057"/>
      <c r="M1057"/>
      <c r="N1057"/>
      <c r="O1057"/>
      <c r="Q1057"/>
      <c r="R1057"/>
      <c r="S1057"/>
      <c r="U1057"/>
      <c r="V1057"/>
      <c r="W1057"/>
      <c r="Y1057"/>
      <c r="Z1057"/>
      <c r="AA1057"/>
      <c r="AC1057"/>
      <c r="AD1057"/>
      <c r="AE1057"/>
      <c r="AG1057"/>
      <c r="AH1057"/>
      <c r="AI1057"/>
      <c r="AK1057"/>
      <c r="AL1057"/>
      <c r="AM1057"/>
      <c r="AO1057"/>
      <c r="AP1057"/>
      <c r="AQ1057"/>
      <c r="AS1057"/>
      <c r="AT1057"/>
      <c r="AU1057"/>
      <c r="AW1057"/>
      <c r="AX1057"/>
      <c r="AY1057"/>
      <c r="BA1057"/>
      <c r="BB1057"/>
      <c r="BC1057"/>
      <c r="BE1057"/>
      <c r="BF1057"/>
      <c r="BG1057"/>
      <c r="BI1057"/>
      <c r="BJ1057"/>
      <c r="BK1057"/>
      <c r="BM1057"/>
      <c r="BN1057"/>
      <c r="BO1057"/>
    </row>
    <row r="1058" spans="1:67">
      <c r="A1058"/>
      <c r="B1058"/>
      <c r="C1058"/>
      <c r="E1058"/>
      <c r="F1058"/>
      <c r="G1058"/>
      <c r="I1058"/>
      <c r="J1058"/>
      <c r="K1058"/>
      <c r="M1058"/>
      <c r="N1058"/>
      <c r="O1058"/>
      <c r="Q1058"/>
      <c r="R1058"/>
      <c r="S1058"/>
      <c r="U1058"/>
      <c r="V1058"/>
      <c r="W1058"/>
      <c r="Y1058"/>
      <c r="Z1058"/>
      <c r="AA1058"/>
      <c r="AC1058"/>
      <c r="AD1058"/>
      <c r="AE1058"/>
      <c r="AG1058"/>
      <c r="AH1058"/>
      <c r="AI1058"/>
      <c r="AK1058"/>
      <c r="AL1058"/>
      <c r="AM1058"/>
      <c r="AO1058"/>
      <c r="AP1058"/>
      <c r="AQ1058"/>
      <c r="AS1058"/>
      <c r="AT1058"/>
      <c r="AU1058"/>
      <c r="AW1058"/>
      <c r="AX1058"/>
      <c r="AY1058"/>
      <c r="BA1058"/>
      <c r="BB1058"/>
      <c r="BC1058"/>
      <c r="BE1058"/>
      <c r="BF1058"/>
      <c r="BG1058"/>
      <c r="BI1058"/>
      <c r="BJ1058"/>
      <c r="BK1058"/>
      <c r="BM1058"/>
      <c r="BN1058"/>
      <c r="BO1058"/>
    </row>
    <row r="1059" spans="1:67">
      <c r="A1059"/>
      <c r="B1059"/>
      <c r="C1059"/>
      <c r="E1059"/>
      <c r="F1059"/>
      <c r="G1059"/>
      <c r="I1059"/>
      <c r="J1059"/>
      <c r="K1059"/>
      <c r="M1059"/>
      <c r="N1059"/>
      <c r="O1059"/>
      <c r="Q1059"/>
      <c r="R1059"/>
      <c r="S1059"/>
      <c r="U1059"/>
      <c r="V1059"/>
      <c r="W1059"/>
      <c r="Y1059"/>
      <c r="Z1059"/>
      <c r="AA1059"/>
      <c r="AC1059"/>
      <c r="AD1059"/>
      <c r="AE1059"/>
      <c r="AG1059"/>
      <c r="AH1059"/>
      <c r="AI1059"/>
      <c r="AK1059"/>
      <c r="AL1059"/>
      <c r="AM1059"/>
      <c r="AO1059"/>
      <c r="AP1059"/>
      <c r="AQ1059"/>
      <c r="AS1059"/>
      <c r="AT1059"/>
      <c r="AU1059"/>
      <c r="AW1059"/>
      <c r="AX1059"/>
      <c r="AY1059"/>
      <c r="BA1059"/>
      <c r="BB1059"/>
      <c r="BC1059"/>
      <c r="BE1059"/>
      <c r="BF1059"/>
      <c r="BG1059"/>
      <c r="BI1059"/>
      <c r="BJ1059"/>
      <c r="BK1059"/>
      <c r="BM1059"/>
      <c r="BN1059"/>
      <c r="BO1059"/>
    </row>
    <row r="1060" spans="1:67">
      <c r="A1060"/>
      <c r="B1060"/>
      <c r="C1060"/>
      <c r="E1060"/>
      <c r="F1060"/>
      <c r="G1060"/>
      <c r="I1060"/>
      <c r="J1060"/>
      <c r="K1060"/>
      <c r="M1060"/>
      <c r="N1060"/>
      <c r="O1060"/>
      <c r="Q1060"/>
      <c r="R1060"/>
      <c r="S1060"/>
      <c r="U1060"/>
      <c r="V1060"/>
      <c r="W1060"/>
      <c r="Y1060"/>
      <c r="Z1060"/>
      <c r="AA1060"/>
      <c r="AC1060"/>
      <c r="AD1060"/>
      <c r="AE1060"/>
      <c r="AG1060"/>
      <c r="AH1060"/>
      <c r="AI1060"/>
      <c r="AK1060"/>
      <c r="AL1060"/>
      <c r="AM1060"/>
      <c r="AO1060"/>
      <c r="AP1060"/>
      <c r="AQ1060"/>
      <c r="AS1060"/>
      <c r="AT1060"/>
      <c r="AU1060"/>
      <c r="AW1060"/>
      <c r="AX1060"/>
      <c r="AY1060"/>
      <c r="BA1060"/>
      <c r="BB1060"/>
      <c r="BC1060"/>
      <c r="BE1060"/>
      <c r="BF1060"/>
      <c r="BG1060"/>
      <c r="BI1060"/>
      <c r="BJ1060"/>
      <c r="BK1060"/>
      <c r="BM1060"/>
      <c r="BN1060"/>
      <c r="BO1060"/>
    </row>
    <row r="1061" spans="1:67">
      <c r="A1061"/>
      <c r="B1061"/>
      <c r="C1061"/>
      <c r="E1061"/>
      <c r="F1061"/>
      <c r="G1061"/>
      <c r="I1061"/>
      <c r="J1061"/>
      <c r="K1061"/>
      <c r="M1061"/>
      <c r="N1061"/>
      <c r="O1061"/>
      <c r="Q1061"/>
      <c r="R1061"/>
      <c r="S1061"/>
      <c r="U1061"/>
      <c r="V1061"/>
      <c r="W1061"/>
      <c r="Y1061"/>
      <c r="Z1061"/>
      <c r="AA1061"/>
      <c r="AC1061"/>
      <c r="AD1061"/>
      <c r="AE1061"/>
      <c r="AG1061"/>
      <c r="AH1061"/>
      <c r="AI1061"/>
      <c r="AK1061"/>
      <c r="AL1061"/>
      <c r="AM1061"/>
      <c r="AO1061"/>
      <c r="AP1061"/>
      <c r="AQ1061"/>
      <c r="AS1061"/>
      <c r="AT1061"/>
      <c r="AU1061"/>
      <c r="AW1061"/>
      <c r="AX1061"/>
      <c r="AY1061"/>
      <c r="BA1061"/>
      <c r="BB1061"/>
      <c r="BC1061"/>
      <c r="BE1061"/>
      <c r="BF1061"/>
      <c r="BG1061"/>
      <c r="BI1061"/>
      <c r="BJ1061"/>
      <c r="BK1061"/>
      <c r="BM1061"/>
      <c r="BN1061"/>
      <c r="BO1061"/>
    </row>
    <row r="1062" spans="1:67">
      <c r="A1062"/>
      <c r="B1062"/>
      <c r="C1062"/>
      <c r="E1062"/>
      <c r="F1062"/>
      <c r="G1062"/>
      <c r="I1062"/>
      <c r="J1062"/>
      <c r="K1062"/>
      <c r="M1062"/>
      <c r="N1062"/>
      <c r="O1062"/>
      <c r="Q1062"/>
      <c r="R1062"/>
      <c r="S1062"/>
      <c r="U1062"/>
      <c r="V1062"/>
      <c r="W1062"/>
      <c r="Y1062"/>
      <c r="Z1062"/>
      <c r="AA1062"/>
      <c r="AC1062"/>
      <c r="AD1062"/>
      <c r="AE1062"/>
      <c r="AG1062"/>
      <c r="AH1062"/>
      <c r="AI1062"/>
      <c r="AK1062"/>
      <c r="AL1062"/>
      <c r="AM1062"/>
      <c r="AO1062"/>
      <c r="AP1062"/>
      <c r="AQ1062"/>
      <c r="AS1062"/>
      <c r="AT1062"/>
      <c r="AU1062"/>
      <c r="AW1062"/>
      <c r="AX1062"/>
      <c r="AY1062"/>
      <c r="BA1062"/>
      <c r="BB1062"/>
      <c r="BC1062"/>
      <c r="BE1062"/>
      <c r="BF1062"/>
      <c r="BG1062"/>
      <c r="BI1062"/>
      <c r="BJ1062"/>
      <c r="BK1062"/>
      <c r="BM1062"/>
      <c r="BN1062"/>
      <c r="BO1062"/>
    </row>
    <row r="1063" spans="1:67">
      <c r="A1063"/>
      <c r="B1063"/>
      <c r="C1063"/>
      <c r="E1063"/>
      <c r="F1063"/>
      <c r="G1063"/>
      <c r="I1063"/>
      <c r="J1063"/>
      <c r="K1063"/>
      <c r="M1063"/>
      <c r="N1063"/>
      <c r="O1063"/>
      <c r="Q1063"/>
      <c r="R1063"/>
      <c r="S1063"/>
      <c r="U1063"/>
      <c r="V1063"/>
      <c r="W1063"/>
      <c r="Y1063"/>
      <c r="Z1063"/>
      <c r="AA1063"/>
      <c r="AC1063"/>
      <c r="AD1063"/>
      <c r="AE1063"/>
      <c r="AG1063"/>
      <c r="AH1063"/>
      <c r="AI1063"/>
      <c r="AK1063"/>
      <c r="AL1063"/>
      <c r="AM1063"/>
      <c r="AO1063"/>
      <c r="AP1063"/>
      <c r="AQ1063"/>
      <c r="AS1063"/>
      <c r="AT1063"/>
      <c r="AU1063"/>
      <c r="AW1063"/>
      <c r="AX1063"/>
      <c r="AY1063"/>
      <c r="BA1063"/>
      <c r="BB1063"/>
      <c r="BC1063"/>
      <c r="BE1063"/>
      <c r="BF1063"/>
      <c r="BG1063"/>
      <c r="BI1063"/>
      <c r="BJ1063"/>
      <c r="BK1063"/>
      <c r="BM1063"/>
      <c r="BN1063"/>
      <c r="BO1063"/>
    </row>
    <row r="1064" spans="1:67">
      <c r="A1064"/>
      <c r="B1064"/>
      <c r="C1064"/>
      <c r="E1064"/>
      <c r="F1064"/>
      <c r="G1064"/>
      <c r="I1064"/>
      <c r="J1064"/>
      <c r="K1064"/>
      <c r="M1064"/>
      <c r="N1064"/>
      <c r="O1064"/>
      <c r="Q1064"/>
      <c r="R1064"/>
      <c r="S1064"/>
      <c r="U1064"/>
      <c r="V1064"/>
      <c r="W1064"/>
      <c r="Y1064"/>
      <c r="Z1064"/>
      <c r="AA1064"/>
      <c r="AC1064"/>
      <c r="AD1064"/>
      <c r="AE1064"/>
      <c r="AG1064"/>
      <c r="AH1064"/>
      <c r="AI1064"/>
      <c r="AK1064"/>
      <c r="AL1064"/>
      <c r="AM1064"/>
      <c r="AO1064"/>
      <c r="AP1064"/>
      <c r="AQ1064"/>
      <c r="AS1064"/>
      <c r="AT1064"/>
      <c r="AU1064"/>
      <c r="AW1064"/>
      <c r="AX1064"/>
      <c r="AY1064"/>
      <c r="BA1064"/>
      <c r="BB1064"/>
      <c r="BC1064"/>
      <c r="BE1064"/>
      <c r="BF1064"/>
      <c r="BG1064"/>
      <c r="BI1064"/>
      <c r="BJ1064"/>
      <c r="BK1064"/>
      <c r="BM1064"/>
      <c r="BN1064"/>
      <c r="BO1064"/>
    </row>
    <row r="1065" spans="1:67">
      <c r="A1065"/>
      <c r="B1065"/>
      <c r="C1065"/>
      <c r="E1065"/>
      <c r="F1065"/>
      <c r="G1065"/>
      <c r="I1065"/>
      <c r="J1065"/>
      <c r="K1065"/>
      <c r="M1065"/>
      <c r="N1065"/>
      <c r="O1065"/>
      <c r="Q1065"/>
      <c r="R1065"/>
      <c r="S1065"/>
      <c r="U1065"/>
      <c r="V1065"/>
      <c r="W1065"/>
      <c r="Y1065"/>
      <c r="Z1065"/>
      <c r="AA1065"/>
      <c r="AC1065"/>
      <c r="AD1065"/>
      <c r="AE1065"/>
      <c r="AG1065"/>
      <c r="AH1065"/>
      <c r="AI1065"/>
      <c r="AK1065"/>
      <c r="AL1065"/>
      <c r="AM1065"/>
      <c r="AO1065"/>
      <c r="AP1065"/>
      <c r="AQ1065"/>
      <c r="AS1065"/>
      <c r="AT1065"/>
      <c r="AU1065"/>
      <c r="AW1065"/>
      <c r="AX1065"/>
      <c r="AY1065"/>
      <c r="BA1065"/>
      <c r="BB1065"/>
      <c r="BC1065"/>
      <c r="BE1065"/>
      <c r="BF1065"/>
      <c r="BG1065"/>
      <c r="BI1065"/>
      <c r="BJ1065"/>
      <c r="BK1065"/>
      <c r="BM1065"/>
      <c r="BN1065"/>
      <c r="BO1065"/>
    </row>
    <row r="1066" spans="1:67">
      <c r="A1066"/>
      <c r="B1066"/>
      <c r="C1066"/>
      <c r="E1066"/>
      <c r="F1066"/>
      <c r="G1066"/>
      <c r="I1066"/>
      <c r="J1066"/>
      <c r="K1066"/>
      <c r="M1066"/>
      <c r="N1066"/>
      <c r="O1066"/>
      <c r="Q1066"/>
      <c r="R1066"/>
      <c r="S1066"/>
      <c r="U1066"/>
      <c r="V1066"/>
      <c r="W1066"/>
      <c r="Y1066"/>
      <c r="Z1066"/>
      <c r="AA1066"/>
      <c r="AC1066"/>
      <c r="AD1066"/>
      <c r="AE1066"/>
      <c r="AG1066"/>
      <c r="AH1066"/>
      <c r="AI1066"/>
      <c r="AK1066"/>
      <c r="AL1066"/>
      <c r="AM1066"/>
      <c r="AO1066"/>
      <c r="AP1066"/>
      <c r="AQ1066"/>
      <c r="AS1066"/>
      <c r="AT1066"/>
      <c r="AU1066"/>
      <c r="AW1066"/>
      <c r="AX1066"/>
      <c r="AY1066"/>
      <c r="BA1066"/>
      <c r="BB1066"/>
      <c r="BC1066"/>
      <c r="BE1066"/>
      <c r="BF1066"/>
      <c r="BG1066"/>
      <c r="BI1066"/>
      <c r="BJ1066"/>
      <c r="BK1066"/>
      <c r="BM1066"/>
      <c r="BN1066"/>
      <c r="BO1066"/>
    </row>
    <row r="1067" spans="1:67">
      <c r="A1067"/>
      <c r="B1067"/>
      <c r="C1067"/>
      <c r="E1067"/>
      <c r="F1067"/>
      <c r="G1067"/>
      <c r="I1067"/>
      <c r="J1067"/>
      <c r="K1067"/>
      <c r="M1067"/>
      <c r="N1067"/>
      <c r="O1067"/>
      <c r="Q1067"/>
      <c r="R1067"/>
      <c r="S1067"/>
      <c r="U1067"/>
      <c r="V1067"/>
      <c r="W1067"/>
      <c r="Y1067"/>
      <c r="Z1067"/>
      <c r="AA1067"/>
      <c r="AC1067"/>
      <c r="AD1067"/>
      <c r="AE1067"/>
      <c r="AG1067"/>
      <c r="AH1067"/>
      <c r="AI1067"/>
      <c r="AK1067"/>
      <c r="AL1067"/>
      <c r="AM1067"/>
      <c r="AO1067"/>
      <c r="AP1067"/>
      <c r="AQ1067"/>
      <c r="AS1067"/>
      <c r="AT1067"/>
      <c r="AU1067"/>
      <c r="AW1067"/>
      <c r="AX1067"/>
      <c r="AY1067"/>
      <c r="BA1067"/>
      <c r="BB1067"/>
      <c r="BC1067"/>
      <c r="BE1067"/>
      <c r="BF1067"/>
      <c r="BG1067"/>
      <c r="BI1067"/>
      <c r="BJ1067"/>
      <c r="BK1067"/>
      <c r="BM1067"/>
      <c r="BN1067"/>
      <c r="BO1067"/>
    </row>
    <row r="1068" spans="1:67">
      <c r="A1068"/>
      <c r="B1068"/>
      <c r="C1068"/>
      <c r="E1068"/>
      <c r="F1068"/>
      <c r="G1068"/>
      <c r="I1068"/>
      <c r="J1068"/>
      <c r="K1068"/>
      <c r="M1068"/>
      <c r="N1068"/>
      <c r="O1068"/>
      <c r="Q1068"/>
      <c r="R1068"/>
      <c r="S1068"/>
      <c r="U1068"/>
      <c r="V1068"/>
      <c r="W1068"/>
      <c r="Y1068"/>
      <c r="Z1068"/>
      <c r="AA1068"/>
      <c r="AC1068"/>
      <c r="AD1068"/>
      <c r="AE1068"/>
      <c r="AG1068"/>
      <c r="AH1068"/>
      <c r="AI1068"/>
      <c r="AK1068"/>
      <c r="AL1068"/>
      <c r="AM1068"/>
      <c r="AO1068"/>
      <c r="AP1068"/>
      <c r="AQ1068"/>
      <c r="AS1068"/>
      <c r="AT1068"/>
      <c r="AU1068"/>
      <c r="AW1068"/>
      <c r="AX1068"/>
      <c r="AY1068"/>
      <c r="BA1068"/>
      <c r="BB1068"/>
      <c r="BC1068"/>
      <c r="BE1068"/>
      <c r="BF1068"/>
      <c r="BG1068"/>
      <c r="BI1068"/>
      <c r="BJ1068"/>
      <c r="BK1068"/>
      <c r="BM1068"/>
      <c r="BN1068"/>
      <c r="BO1068"/>
    </row>
    <row r="1069" spans="1:67">
      <c r="A1069"/>
      <c r="B1069"/>
      <c r="C1069"/>
      <c r="E1069"/>
      <c r="F1069"/>
      <c r="G1069"/>
      <c r="I1069"/>
      <c r="J1069"/>
      <c r="K1069"/>
      <c r="M1069"/>
      <c r="N1069"/>
      <c r="O1069"/>
      <c r="Q1069"/>
      <c r="R1069"/>
      <c r="S1069"/>
      <c r="U1069"/>
      <c r="V1069"/>
      <c r="W1069"/>
      <c r="Y1069"/>
      <c r="Z1069"/>
      <c r="AA1069"/>
      <c r="AC1069"/>
      <c r="AD1069"/>
      <c r="AE1069"/>
      <c r="AG1069"/>
      <c r="AH1069"/>
      <c r="AI1069"/>
      <c r="AK1069"/>
      <c r="AL1069"/>
      <c r="AM1069"/>
      <c r="AO1069"/>
      <c r="AP1069"/>
      <c r="AQ1069"/>
      <c r="AS1069"/>
      <c r="AT1069"/>
      <c r="AU1069"/>
      <c r="AW1069"/>
      <c r="AX1069"/>
      <c r="AY1069"/>
      <c r="BA1069"/>
      <c r="BB1069"/>
      <c r="BC1069"/>
      <c r="BE1069"/>
      <c r="BF1069"/>
      <c r="BG1069"/>
      <c r="BI1069"/>
      <c r="BJ1069"/>
      <c r="BK1069"/>
      <c r="BM1069"/>
      <c r="BN1069"/>
      <c r="BO1069"/>
    </row>
    <row r="1070" spans="1:67">
      <c r="A1070"/>
      <c r="B1070"/>
      <c r="C1070"/>
      <c r="E1070"/>
      <c r="F1070"/>
      <c r="G1070"/>
      <c r="I1070"/>
      <c r="J1070"/>
      <c r="K1070"/>
      <c r="M1070"/>
      <c r="N1070"/>
      <c r="O1070"/>
      <c r="Q1070"/>
      <c r="R1070"/>
      <c r="S1070"/>
      <c r="U1070"/>
      <c r="V1070"/>
      <c r="W1070"/>
      <c r="Y1070"/>
      <c r="Z1070"/>
      <c r="AA1070"/>
      <c r="AC1070"/>
      <c r="AD1070"/>
      <c r="AE1070"/>
      <c r="AG1070"/>
      <c r="AH1070"/>
      <c r="AI1070"/>
      <c r="AK1070"/>
      <c r="AL1070"/>
      <c r="AM1070"/>
      <c r="AO1070"/>
      <c r="AP1070"/>
      <c r="AQ1070"/>
      <c r="AS1070"/>
      <c r="AT1070"/>
      <c r="AU1070"/>
      <c r="AW1070"/>
      <c r="AX1070"/>
      <c r="AY1070"/>
      <c r="BA1070"/>
      <c r="BB1070"/>
      <c r="BC1070"/>
      <c r="BE1070"/>
      <c r="BF1070"/>
      <c r="BG1070"/>
      <c r="BI1070"/>
      <c r="BJ1070"/>
      <c r="BK1070"/>
      <c r="BM1070"/>
      <c r="BN1070"/>
      <c r="BO1070"/>
    </row>
    <row r="1071" spans="1:67">
      <c r="A1071"/>
      <c r="B1071"/>
      <c r="C1071"/>
      <c r="E1071"/>
      <c r="F1071"/>
      <c r="G1071"/>
      <c r="I1071"/>
      <c r="J1071"/>
      <c r="K1071"/>
      <c r="M1071"/>
      <c r="N1071"/>
      <c r="O1071"/>
      <c r="Q1071"/>
      <c r="R1071"/>
      <c r="S1071"/>
      <c r="U1071"/>
      <c r="V1071"/>
      <c r="W1071"/>
      <c r="Y1071"/>
      <c r="Z1071"/>
      <c r="AA1071"/>
      <c r="AC1071"/>
      <c r="AD1071"/>
      <c r="AE1071"/>
      <c r="AG1071"/>
      <c r="AH1071"/>
      <c r="AI1071"/>
      <c r="AK1071"/>
      <c r="AL1071"/>
      <c r="AM1071"/>
      <c r="AO1071"/>
      <c r="AP1071"/>
      <c r="AQ1071"/>
      <c r="AS1071"/>
      <c r="AT1071"/>
      <c r="AU1071"/>
      <c r="AW1071"/>
      <c r="AX1071"/>
      <c r="AY1071"/>
      <c r="BA1071"/>
      <c r="BB1071"/>
      <c r="BC1071"/>
      <c r="BE1071"/>
      <c r="BF1071"/>
      <c r="BG1071"/>
      <c r="BI1071"/>
      <c r="BJ1071"/>
      <c r="BK1071"/>
      <c r="BM1071"/>
      <c r="BN1071"/>
      <c r="BO1071"/>
    </row>
    <row r="1072" spans="1:67">
      <c r="A1072"/>
      <c r="B1072"/>
      <c r="C1072"/>
      <c r="E1072"/>
      <c r="F1072"/>
      <c r="G1072"/>
      <c r="I1072"/>
      <c r="J1072"/>
      <c r="K1072"/>
      <c r="M1072"/>
      <c r="N1072"/>
      <c r="O1072"/>
      <c r="Q1072"/>
      <c r="R1072"/>
      <c r="S1072"/>
      <c r="U1072"/>
      <c r="V1072"/>
      <c r="W1072"/>
      <c r="Y1072"/>
      <c r="Z1072"/>
      <c r="AA1072"/>
      <c r="AC1072"/>
      <c r="AD1072"/>
      <c r="AE1072"/>
      <c r="AG1072"/>
      <c r="AH1072"/>
      <c r="AI1072"/>
      <c r="AK1072"/>
      <c r="AL1072"/>
      <c r="AM1072"/>
      <c r="AO1072"/>
      <c r="AP1072"/>
      <c r="AQ1072"/>
      <c r="AS1072"/>
      <c r="AT1072"/>
      <c r="AU1072"/>
      <c r="AW1072"/>
      <c r="AX1072"/>
      <c r="AY1072"/>
      <c r="BA1072"/>
      <c r="BB1072"/>
      <c r="BC1072"/>
      <c r="BE1072"/>
      <c r="BF1072"/>
      <c r="BG1072"/>
      <c r="BI1072"/>
      <c r="BJ1072"/>
      <c r="BK1072"/>
      <c r="BM1072"/>
      <c r="BN1072"/>
      <c r="BO1072"/>
    </row>
    <row r="1073" spans="1:67">
      <c r="A1073"/>
      <c r="B1073"/>
      <c r="C1073"/>
      <c r="E1073"/>
      <c r="F1073"/>
      <c r="G1073"/>
      <c r="I1073"/>
      <c r="J1073"/>
      <c r="K1073"/>
      <c r="M1073"/>
      <c r="N1073"/>
      <c r="O1073"/>
      <c r="Q1073"/>
      <c r="R1073"/>
      <c r="S1073"/>
      <c r="U1073"/>
      <c r="V1073"/>
      <c r="W1073"/>
      <c r="Y1073"/>
      <c r="Z1073"/>
      <c r="AA1073"/>
      <c r="AC1073"/>
      <c r="AD1073"/>
      <c r="AE1073"/>
      <c r="AG1073"/>
      <c r="AH1073"/>
      <c r="AI1073"/>
      <c r="AK1073"/>
      <c r="AL1073"/>
      <c r="AM1073"/>
      <c r="AO1073"/>
      <c r="AP1073"/>
      <c r="AQ1073"/>
      <c r="AS1073"/>
      <c r="AT1073"/>
      <c r="AU1073"/>
      <c r="AW1073"/>
      <c r="AX1073"/>
      <c r="AY1073"/>
      <c r="BA1073"/>
      <c r="BB1073"/>
      <c r="BC1073"/>
      <c r="BE1073"/>
      <c r="BF1073"/>
      <c r="BG1073"/>
      <c r="BI1073"/>
      <c r="BJ1073"/>
      <c r="BK1073"/>
      <c r="BM1073"/>
      <c r="BN1073"/>
      <c r="BO1073"/>
    </row>
    <row r="1074" spans="1:67">
      <c r="A1074"/>
      <c r="B1074"/>
      <c r="C1074"/>
      <c r="E1074"/>
      <c r="F1074"/>
      <c r="G1074"/>
      <c r="I1074"/>
      <c r="J1074"/>
      <c r="K1074"/>
      <c r="M1074"/>
      <c r="N1074"/>
      <c r="O1074"/>
      <c r="Q1074"/>
      <c r="R1074"/>
      <c r="S1074"/>
      <c r="U1074"/>
      <c r="V1074"/>
      <c r="W1074"/>
      <c r="Y1074"/>
      <c r="Z1074"/>
      <c r="AA1074"/>
      <c r="AC1074"/>
      <c r="AD1074"/>
      <c r="AE1074"/>
      <c r="AG1074"/>
      <c r="AH1074"/>
      <c r="AI1074"/>
      <c r="AK1074"/>
      <c r="AL1074"/>
      <c r="AM1074"/>
      <c r="AO1074"/>
      <c r="AP1074"/>
      <c r="AQ1074"/>
      <c r="AS1074"/>
      <c r="AT1074"/>
      <c r="AU1074"/>
      <c r="AW1074"/>
      <c r="AX1074"/>
      <c r="AY1074"/>
      <c r="BA1074"/>
      <c r="BB1074"/>
      <c r="BC1074"/>
      <c r="BE1074"/>
      <c r="BF1074"/>
      <c r="BG1074"/>
      <c r="BI1074"/>
      <c r="BJ1074"/>
      <c r="BK1074"/>
      <c r="BM1074"/>
      <c r="BN1074"/>
      <c r="BO1074"/>
    </row>
    <row r="1075" spans="1:67">
      <c r="A1075"/>
      <c r="B1075"/>
      <c r="C1075"/>
      <c r="E1075"/>
      <c r="F1075"/>
      <c r="G1075"/>
      <c r="I1075"/>
      <c r="J1075"/>
      <c r="K1075"/>
      <c r="M1075"/>
      <c r="N1075"/>
      <c r="O1075"/>
      <c r="Q1075"/>
      <c r="R1075"/>
      <c r="S1075"/>
      <c r="U1075"/>
      <c r="V1075"/>
      <c r="W1075"/>
      <c r="Y1075"/>
      <c r="Z1075"/>
      <c r="AA1075"/>
      <c r="AC1075"/>
      <c r="AD1075"/>
      <c r="AE1075"/>
      <c r="AG1075"/>
      <c r="AH1075"/>
      <c r="AI1075"/>
      <c r="AK1075"/>
      <c r="AL1075"/>
      <c r="AM1075"/>
      <c r="AO1075"/>
      <c r="AP1075"/>
      <c r="AQ1075"/>
      <c r="AS1075"/>
      <c r="AT1075"/>
      <c r="AU1075"/>
      <c r="AW1075"/>
      <c r="AX1075"/>
      <c r="AY1075"/>
      <c r="BA1075"/>
      <c r="BB1075"/>
      <c r="BC1075"/>
      <c r="BE1075"/>
      <c r="BF1075"/>
      <c r="BG1075"/>
      <c r="BI1075"/>
      <c r="BJ1075"/>
      <c r="BK1075"/>
      <c r="BM1075"/>
      <c r="BN1075"/>
      <c r="BO1075"/>
    </row>
    <row r="1076" spans="1:67">
      <c r="A1076"/>
      <c r="B1076"/>
      <c r="C1076"/>
      <c r="E1076"/>
      <c r="F1076"/>
      <c r="G1076"/>
      <c r="I1076"/>
      <c r="J1076"/>
      <c r="K1076"/>
      <c r="M1076"/>
      <c r="N1076"/>
      <c r="O1076"/>
      <c r="Q1076"/>
      <c r="R1076"/>
      <c r="S1076"/>
      <c r="U1076"/>
      <c r="V1076"/>
      <c r="W1076"/>
      <c r="Y1076"/>
      <c r="Z1076"/>
      <c r="AA1076"/>
      <c r="AC1076"/>
      <c r="AD1076"/>
      <c r="AE1076"/>
      <c r="AG1076"/>
      <c r="AH1076"/>
      <c r="AI1076"/>
      <c r="AK1076"/>
      <c r="AL1076"/>
      <c r="AM1076"/>
      <c r="AO1076"/>
      <c r="AP1076"/>
      <c r="AQ1076"/>
      <c r="AS1076"/>
      <c r="AT1076"/>
      <c r="AU1076"/>
      <c r="AW1076"/>
      <c r="AX1076"/>
      <c r="AY1076"/>
      <c r="BA1076"/>
      <c r="BB1076"/>
      <c r="BC1076"/>
      <c r="BE1076"/>
      <c r="BF1076"/>
      <c r="BG1076"/>
      <c r="BI1076"/>
      <c r="BJ1076"/>
      <c r="BK1076"/>
      <c r="BM1076"/>
      <c r="BN1076"/>
      <c r="BO1076"/>
    </row>
    <row r="1077" spans="1:67">
      <c r="A1077"/>
      <c r="B1077"/>
      <c r="C1077"/>
      <c r="E1077"/>
      <c r="F1077"/>
      <c r="G1077"/>
      <c r="I1077"/>
      <c r="J1077"/>
      <c r="K1077"/>
      <c r="M1077"/>
      <c r="N1077"/>
      <c r="O1077"/>
      <c r="Q1077"/>
      <c r="R1077"/>
      <c r="S1077"/>
      <c r="U1077"/>
      <c r="V1077"/>
      <c r="W1077"/>
      <c r="Y1077"/>
      <c r="Z1077"/>
      <c r="AA1077"/>
      <c r="AC1077"/>
      <c r="AD1077"/>
      <c r="AE1077"/>
      <c r="AG1077"/>
      <c r="AH1077"/>
      <c r="AI1077"/>
      <c r="AK1077"/>
      <c r="AL1077"/>
      <c r="AM1077"/>
      <c r="AO1077"/>
      <c r="AP1077"/>
      <c r="AQ1077"/>
      <c r="AS1077"/>
      <c r="AT1077"/>
      <c r="AU1077"/>
      <c r="AW1077"/>
      <c r="AX1077"/>
      <c r="AY1077"/>
      <c r="BA1077"/>
      <c r="BB1077"/>
      <c r="BC1077"/>
      <c r="BE1077"/>
      <c r="BF1077"/>
      <c r="BG1077"/>
      <c r="BI1077"/>
      <c r="BJ1077"/>
      <c r="BK1077"/>
      <c r="BM1077"/>
      <c r="BN1077"/>
      <c r="BO1077"/>
    </row>
    <row r="1078" spans="1:67">
      <c r="A1078"/>
      <c r="B1078"/>
      <c r="C1078"/>
      <c r="E1078"/>
      <c r="F1078"/>
      <c r="G1078"/>
      <c r="I1078"/>
      <c r="J1078"/>
      <c r="K1078"/>
      <c r="M1078"/>
      <c r="N1078"/>
      <c r="O1078"/>
      <c r="Q1078"/>
      <c r="R1078"/>
      <c r="S1078"/>
      <c r="U1078"/>
      <c r="V1078"/>
      <c r="W1078"/>
      <c r="Y1078"/>
      <c r="Z1078"/>
      <c r="AA1078"/>
      <c r="AC1078"/>
      <c r="AD1078"/>
      <c r="AE1078"/>
      <c r="AG1078"/>
      <c r="AH1078"/>
      <c r="AI1078"/>
      <c r="AK1078"/>
      <c r="AL1078"/>
      <c r="AM1078"/>
      <c r="AO1078"/>
      <c r="AP1078"/>
      <c r="AQ1078"/>
      <c r="AS1078"/>
      <c r="AT1078"/>
      <c r="AU1078"/>
      <c r="AW1078"/>
      <c r="AX1078"/>
      <c r="AY1078"/>
      <c r="BA1078"/>
      <c r="BB1078"/>
      <c r="BC1078"/>
      <c r="BE1078"/>
      <c r="BF1078"/>
      <c r="BG1078"/>
      <c r="BI1078"/>
      <c r="BJ1078"/>
      <c r="BK1078"/>
      <c r="BM1078"/>
      <c r="BN1078"/>
      <c r="BO1078"/>
    </row>
    <row r="1079" spans="1:67">
      <c r="A1079"/>
      <c r="B1079"/>
      <c r="C1079"/>
      <c r="E1079"/>
      <c r="F1079"/>
      <c r="G1079"/>
      <c r="I1079"/>
      <c r="J1079"/>
      <c r="K1079"/>
      <c r="M1079"/>
      <c r="N1079"/>
      <c r="O1079"/>
      <c r="Q1079"/>
      <c r="R1079"/>
      <c r="S1079"/>
      <c r="U1079"/>
      <c r="V1079"/>
      <c r="W1079"/>
      <c r="Y1079"/>
      <c r="Z1079"/>
      <c r="AA1079"/>
      <c r="AC1079"/>
      <c r="AD1079"/>
      <c r="AE1079"/>
      <c r="AG1079"/>
      <c r="AH1079"/>
      <c r="AI1079"/>
      <c r="AK1079"/>
      <c r="AL1079"/>
      <c r="AM1079"/>
      <c r="AO1079"/>
      <c r="AP1079"/>
      <c r="AQ1079"/>
      <c r="AS1079"/>
      <c r="AT1079"/>
      <c r="AU1079"/>
      <c r="AW1079"/>
      <c r="AX1079"/>
      <c r="AY1079"/>
      <c r="BA1079"/>
      <c r="BB1079"/>
      <c r="BC1079"/>
      <c r="BE1079"/>
      <c r="BF1079"/>
      <c r="BG1079"/>
      <c r="BI1079"/>
      <c r="BJ1079"/>
      <c r="BK1079"/>
      <c r="BM1079"/>
      <c r="BN1079"/>
      <c r="BO1079"/>
    </row>
    <row r="1080" spans="1:67">
      <c r="A1080"/>
      <c r="B1080"/>
      <c r="C1080"/>
      <c r="E1080"/>
      <c r="F1080"/>
      <c r="G1080"/>
      <c r="I1080"/>
      <c r="J1080"/>
      <c r="K1080"/>
      <c r="M1080"/>
      <c r="N1080"/>
      <c r="O1080"/>
      <c r="Q1080"/>
      <c r="R1080"/>
      <c r="S1080"/>
      <c r="U1080"/>
      <c r="V1080"/>
      <c r="W1080"/>
      <c r="Y1080"/>
      <c r="Z1080"/>
      <c r="AA1080"/>
      <c r="AC1080"/>
      <c r="AD1080"/>
      <c r="AE1080"/>
      <c r="AG1080"/>
      <c r="AH1080"/>
      <c r="AI1080"/>
      <c r="AK1080"/>
      <c r="AL1080"/>
      <c r="AM1080"/>
      <c r="AO1080"/>
      <c r="AP1080"/>
      <c r="AQ1080"/>
      <c r="AS1080"/>
      <c r="AT1080"/>
      <c r="AU1080"/>
      <c r="AW1080"/>
      <c r="AX1080"/>
      <c r="AY1080"/>
      <c r="BA1080"/>
      <c r="BB1080"/>
      <c r="BC1080"/>
      <c r="BE1080"/>
      <c r="BF1080"/>
      <c r="BG1080"/>
      <c r="BI1080"/>
      <c r="BJ1080"/>
      <c r="BK1080"/>
      <c r="BM1080"/>
      <c r="BN1080"/>
      <c r="BO1080"/>
    </row>
    <row r="1081" spans="1:67">
      <c r="A1081"/>
      <c r="B1081"/>
      <c r="C1081"/>
      <c r="E1081"/>
      <c r="F1081"/>
      <c r="G1081"/>
      <c r="I1081"/>
      <c r="J1081"/>
      <c r="K1081"/>
      <c r="M1081"/>
      <c r="N1081"/>
      <c r="O1081"/>
      <c r="Q1081"/>
      <c r="R1081"/>
      <c r="S1081"/>
      <c r="U1081"/>
      <c r="V1081"/>
      <c r="W1081"/>
      <c r="Y1081"/>
      <c r="Z1081"/>
      <c r="AA1081"/>
      <c r="AC1081"/>
      <c r="AD1081"/>
      <c r="AE1081"/>
      <c r="AG1081"/>
      <c r="AH1081"/>
      <c r="AI1081"/>
      <c r="AK1081"/>
      <c r="AL1081"/>
      <c r="AM1081"/>
      <c r="AO1081"/>
      <c r="AP1081"/>
      <c r="AQ1081"/>
      <c r="AS1081"/>
      <c r="AT1081"/>
      <c r="AU1081"/>
      <c r="AW1081"/>
      <c r="AX1081"/>
      <c r="AY1081"/>
      <c r="BA1081"/>
      <c r="BB1081"/>
      <c r="BC1081"/>
      <c r="BE1081"/>
      <c r="BF1081"/>
      <c r="BG1081"/>
      <c r="BI1081"/>
      <c r="BJ1081"/>
      <c r="BK1081"/>
      <c r="BM1081"/>
      <c r="BN1081"/>
      <c r="BO1081"/>
    </row>
    <row r="1082" spans="1:67">
      <c r="A1082"/>
      <c r="B1082"/>
      <c r="C1082"/>
      <c r="E1082"/>
      <c r="F1082"/>
      <c r="G1082"/>
      <c r="I1082"/>
      <c r="J1082"/>
      <c r="K1082"/>
      <c r="M1082"/>
      <c r="N1082"/>
      <c r="O1082"/>
      <c r="Q1082"/>
      <c r="R1082"/>
      <c r="S1082"/>
      <c r="U1082"/>
      <c r="V1082"/>
      <c r="W1082"/>
      <c r="Y1082"/>
      <c r="Z1082"/>
      <c r="AA1082"/>
      <c r="AC1082"/>
      <c r="AD1082"/>
      <c r="AE1082"/>
      <c r="AG1082"/>
      <c r="AH1082"/>
      <c r="AI1082"/>
      <c r="AK1082"/>
      <c r="AL1082"/>
      <c r="AM1082"/>
      <c r="AO1082"/>
      <c r="AP1082"/>
      <c r="AQ1082"/>
      <c r="AS1082"/>
      <c r="AT1082"/>
      <c r="AU1082"/>
      <c r="AW1082"/>
      <c r="AX1082"/>
      <c r="AY1082"/>
      <c r="BA1082"/>
      <c r="BB1082"/>
      <c r="BC1082"/>
      <c r="BE1082"/>
      <c r="BF1082"/>
      <c r="BG1082"/>
      <c r="BI1082"/>
      <c r="BJ1082"/>
      <c r="BK1082"/>
      <c r="BM1082"/>
      <c r="BN1082"/>
      <c r="BO1082"/>
    </row>
    <row r="1083" spans="1:67">
      <c r="A1083"/>
      <c r="B1083"/>
      <c r="C1083"/>
      <c r="E1083"/>
      <c r="F1083"/>
      <c r="G1083"/>
      <c r="I1083"/>
      <c r="J1083"/>
      <c r="K1083"/>
      <c r="M1083"/>
      <c r="N1083"/>
      <c r="O1083"/>
      <c r="Q1083"/>
      <c r="R1083"/>
      <c r="S1083"/>
      <c r="U1083"/>
      <c r="V1083"/>
      <c r="W1083"/>
      <c r="Y1083"/>
      <c r="Z1083"/>
      <c r="AA1083"/>
      <c r="AC1083"/>
      <c r="AD1083"/>
      <c r="AE1083"/>
      <c r="AG1083"/>
      <c r="AH1083"/>
      <c r="AI1083"/>
      <c r="AK1083"/>
      <c r="AL1083"/>
      <c r="AM1083"/>
      <c r="AO1083"/>
      <c r="AP1083"/>
      <c r="AQ1083"/>
      <c r="AS1083"/>
      <c r="AT1083"/>
      <c r="AU1083"/>
      <c r="AW1083"/>
      <c r="AX1083"/>
      <c r="AY1083"/>
      <c r="BA1083"/>
      <c r="BB1083"/>
      <c r="BC1083"/>
      <c r="BE1083"/>
      <c r="BF1083"/>
      <c r="BG1083"/>
      <c r="BI1083"/>
      <c r="BJ1083"/>
      <c r="BK1083"/>
      <c r="BM1083"/>
      <c r="BN1083"/>
      <c r="BO1083"/>
    </row>
    <row r="1084" spans="1:67">
      <c r="A1084"/>
      <c r="B1084"/>
      <c r="C1084"/>
      <c r="E1084"/>
      <c r="F1084"/>
      <c r="G1084"/>
      <c r="I1084"/>
      <c r="J1084"/>
      <c r="K1084"/>
      <c r="M1084"/>
      <c r="N1084"/>
      <c r="O1084"/>
      <c r="Q1084"/>
      <c r="R1084"/>
      <c r="S1084"/>
      <c r="U1084"/>
      <c r="V1084"/>
      <c r="W1084"/>
      <c r="Y1084"/>
      <c r="Z1084"/>
      <c r="AA1084"/>
      <c r="AC1084"/>
      <c r="AD1084"/>
      <c r="AE1084"/>
      <c r="AG1084"/>
      <c r="AH1084"/>
      <c r="AI1084"/>
      <c r="AK1084"/>
      <c r="AL1084"/>
      <c r="AM1084"/>
      <c r="AO1084"/>
      <c r="AP1084"/>
      <c r="AQ1084"/>
      <c r="AS1084"/>
      <c r="AT1084"/>
      <c r="AU1084"/>
      <c r="AW1084"/>
      <c r="AX1084"/>
      <c r="AY1084"/>
      <c r="BA1084"/>
      <c r="BB1084"/>
      <c r="BC1084"/>
      <c r="BE1084"/>
      <c r="BF1084"/>
      <c r="BG1084"/>
      <c r="BI1084"/>
      <c r="BJ1084"/>
      <c r="BK1084"/>
      <c r="BM1084"/>
      <c r="BN1084"/>
      <c r="BO1084"/>
    </row>
    <row r="1085" spans="1:67">
      <c r="A1085"/>
      <c r="B1085"/>
      <c r="C1085"/>
      <c r="E1085"/>
      <c r="F1085"/>
      <c r="G1085"/>
      <c r="I1085"/>
      <c r="J1085"/>
      <c r="K1085"/>
      <c r="M1085"/>
      <c r="N1085"/>
      <c r="O1085"/>
      <c r="Q1085"/>
      <c r="R1085"/>
      <c r="S1085"/>
      <c r="U1085"/>
      <c r="V1085"/>
      <c r="W1085"/>
      <c r="Y1085"/>
      <c r="Z1085"/>
      <c r="AA1085"/>
      <c r="AC1085"/>
      <c r="AD1085"/>
      <c r="AE1085"/>
      <c r="AG1085"/>
      <c r="AH1085"/>
      <c r="AI1085"/>
      <c r="AK1085"/>
      <c r="AL1085"/>
      <c r="AM1085"/>
      <c r="AO1085"/>
      <c r="AP1085"/>
      <c r="AQ1085"/>
      <c r="AS1085"/>
      <c r="AT1085"/>
      <c r="AU1085"/>
      <c r="AW1085"/>
      <c r="AX1085"/>
      <c r="AY1085"/>
      <c r="BA1085"/>
      <c r="BB1085"/>
      <c r="BC1085"/>
      <c r="BE1085"/>
      <c r="BF1085"/>
      <c r="BG1085"/>
      <c r="BI1085"/>
      <c r="BJ1085"/>
      <c r="BK1085"/>
      <c r="BM1085"/>
      <c r="BN1085"/>
      <c r="BO1085"/>
    </row>
    <row r="1086" spans="1:67">
      <c r="A1086"/>
      <c r="B1086"/>
      <c r="C1086"/>
      <c r="E1086"/>
      <c r="F1086"/>
      <c r="G1086"/>
      <c r="I1086"/>
      <c r="J1086"/>
      <c r="K1086"/>
      <c r="M1086"/>
      <c r="N1086"/>
      <c r="O1086"/>
      <c r="Q1086"/>
      <c r="R1086"/>
      <c r="S1086"/>
      <c r="U1086"/>
      <c r="V1086"/>
      <c r="W1086"/>
      <c r="Y1086"/>
      <c r="Z1086"/>
      <c r="AA1086"/>
      <c r="AC1086"/>
      <c r="AD1086"/>
      <c r="AE1086"/>
      <c r="AG1086"/>
      <c r="AH1086"/>
      <c r="AI1086"/>
      <c r="AK1086"/>
      <c r="AL1086"/>
      <c r="AM1086"/>
      <c r="AO1086"/>
      <c r="AP1086"/>
      <c r="AQ1086"/>
      <c r="AS1086"/>
      <c r="AT1086"/>
      <c r="AU1086"/>
      <c r="AW1086"/>
      <c r="AX1086"/>
      <c r="AY1086"/>
      <c r="BA1086"/>
      <c r="BB1086"/>
      <c r="BC1086"/>
      <c r="BE1086"/>
      <c r="BF1086"/>
      <c r="BG1086"/>
      <c r="BI1086"/>
      <c r="BJ1086"/>
      <c r="BK1086"/>
      <c r="BM1086"/>
      <c r="BN1086"/>
      <c r="BO1086"/>
    </row>
    <row r="1087" spans="1:67">
      <c r="A1087"/>
      <c r="B1087"/>
      <c r="C1087"/>
      <c r="E1087"/>
      <c r="F1087"/>
      <c r="G1087"/>
      <c r="I1087"/>
      <c r="J1087"/>
      <c r="K1087"/>
      <c r="M1087"/>
      <c r="N1087"/>
      <c r="O1087"/>
      <c r="Q1087"/>
      <c r="R1087"/>
      <c r="S1087"/>
      <c r="U1087"/>
      <c r="V1087"/>
      <c r="W1087"/>
      <c r="Y1087"/>
      <c r="Z1087"/>
      <c r="AA1087"/>
      <c r="AC1087"/>
      <c r="AD1087"/>
      <c r="AE1087"/>
      <c r="AG1087"/>
      <c r="AH1087"/>
      <c r="AI1087"/>
      <c r="AK1087"/>
      <c r="AL1087"/>
      <c r="AM1087"/>
      <c r="AO1087"/>
      <c r="AP1087"/>
      <c r="AQ1087"/>
      <c r="AS1087"/>
      <c r="AT1087"/>
      <c r="AU1087"/>
      <c r="AW1087"/>
      <c r="AX1087"/>
      <c r="AY1087"/>
      <c r="BA1087"/>
      <c r="BB1087"/>
      <c r="BC1087"/>
      <c r="BE1087"/>
      <c r="BF1087"/>
      <c r="BG1087"/>
      <c r="BI1087"/>
      <c r="BJ1087"/>
      <c r="BK1087"/>
      <c r="BM1087"/>
      <c r="BN1087"/>
      <c r="BO1087"/>
    </row>
    <row r="1088" spans="1:67">
      <c r="A1088"/>
      <c r="B1088"/>
      <c r="C1088"/>
      <c r="E1088"/>
      <c r="F1088"/>
      <c r="G1088"/>
      <c r="I1088"/>
      <c r="J1088"/>
      <c r="K1088"/>
      <c r="M1088"/>
      <c r="N1088"/>
      <c r="O1088"/>
      <c r="Q1088"/>
      <c r="R1088"/>
      <c r="S1088"/>
      <c r="U1088"/>
      <c r="V1088"/>
      <c r="W1088"/>
      <c r="Y1088"/>
      <c r="Z1088"/>
      <c r="AA1088"/>
      <c r="AC1088"/>
      <c r="AD1088"/>
      <c r="AE1088"/>
      <c r="AG1088"/>
      <c r="AH1088"/>
      <c r="AI1088"/>
      <c r="AK1088"/>
      <c r="AL1088"/>
      <c r="AM1088"/>
      <c r="AO1088"/>
      <c r="AP1088"/>
      <c r="AQ1088"/>
      <c r="AS1088"/>
      <c r="AT1088"/>
      <c r="AU1088"/>
      <c r="AW1088"/>
      <c r="AX1088"/>
      <c r="AY1088"/>
      <c r="BA1088"/>
      <c r="BB1088"/>
      <c r="BC1088"/>
      <c r="BE1088"/>
      <c r="BF1088"/>
      <c r="BG1088"/>
      <c r="BI1088"/>
      <c r="BJ1088"/>
      <c r="BK1088"/>
      <c r="BM1088"/>
      <c r="BN1088"/>
      <c r="BO1088"/>
    </row>
    <row r="1089" spans="1:67">
      <c r="A1089"/>
      <c r="B1089"/>
      <c r="C1089"/>
      <c r="E1089"/>
      <c r="F1089"/>
      <c r="G1089"/>
      <c r="I1089"/>
      <c r="J1089"/>
      <c r="K1089"/>
      <c r="M1089"/>
      <c r="N1089"/>
      <c r="O1089"/>
      <c r="Q1089"/>
      <c r="R1089"/>
      <c r="S1089"/>
      <c r="U1089"/>
      <c r="V1089"/>
      <c r="W1089"/>
      <c r="Y1089"/>
      <c r="Z1089"/>
      <c r="AA1089"/>
      <c r="AC1089"/>
      <c r="AD1089"/>
      <c r="AE1089"/>
      <c r="AG1089"/>
      <c r="AH1089"/>
      <c r="AI1089"/>
      <c r="AK1089"/>
      <c r="AL1089"/>
      <c r="AM1089"/>
      <c r="AO1089"/>
      <c r="AP1089"/>
      <c r="AQ1089"/>
      <c r="AS1089"/>
      <c r="AT1089"/>
      <c r="AU1089"/>
      <c r="AW1089"/>
      <c r="AX1089"/>
      <c r="AY1089"/>
      <c r="BA1089"/>
      <c r="BB1089"/>
      <c r="BC1089"/>
      <c r="BE1089"/>
      <c r="BF1089"/>
      <c r="BG1089"/>
      <c r="BI1089"/>
      <c r="BJ1089"/>
      <c r="BK1089"/>
      <c r="BM1089"/>
      <c r="BN1089"/>
      <c r="BO1089"/>
    </row>
    <row r="1090" spans="1:67">
      <c r="A1090"/>
      <c r="B1090"/>
      <c r="C1090"/>
      <c r="E1090"/>
      <c r="F1090"/>
      <c r="G1090"/>
      <c r="I1090"/>
      <c r="J1090"/>
      <c r="K1090"/>
      <c r="M1090"/>
      <c r="N1090"/>
      <c r="O1090"/>
      <c r="Q1090"/>
      <c r="R1090"/>
      <c r="S1090"/>
      <c r="U1090"/>
      <c r="V1090"/>
      <c r="W1090"/>
      <c r="Y1090"/>
      <c r="Z1090"/>
      <c r="AA1090"/>
      <c r="AC1090"/>
      <c r="AD1090"/>
      <c r="AE1090"/>
      <c r="AG1090"/>
      <c r="AH1090"/>
      <c r="AI1090"/>
      <c r="AK1090"/>
      <c r="AL1090"/>
      <c r="AM1090"/>
      <c r="AO1090"/>
      <c r="AP1090"/>
      <c r="AQ1090"/>
      <c r="AS1090"/>
      <c r="AT1090"/>
      <c r="AU1090"/>
      <c r="AW1090"/>
      <c r="AX1090"/>
      <c r="AY1090"/>
      <c r="BA1090"/>
      <c r="BB1090"/>
      <c r="BC1090"/>
      <c r="BE1090"/>
      <c r="BF1090"/>
      <c r="BG1090"/>
      <c r="BI1090"/>
      <c r="BJ1090"/>
      <c r="BK1090"/>
      <c r="BM1090"/>
      <c r="BN1090"/>
      <c r="BO1090"/>
    </row>
    <row r="1091" spans="1:67">
      <c r="A1091"/>
      <c r="B1091"/>
      <c r="C1091"/>
      <c r="E1091"/>
      <c r="F1091"/>
      <c r="G1091"/>
      <c r="I1091"/>
      <c r="J1091"/>
      <c r="K1091"/>
      <c r="M1091"/>
      <c r="N1091"/>
      <c r="O1091"/>
      <c r="Q1091"/>
      <c r="R1091"/>
      <c r="S1091"/>
      <c r="U1091"/>
      <c r="V1091"/>
      <c r="W1091"/>
      <c r="Y1091"/>
      <c r="Z1091"/>
      <c r="AA1091"/>
      <c r="AC1091"/>
      <c r="AD1091"/>
      <c r="AE1091"/>
      <c r="AG1091"/>
      <c r="AH1091"/>
      <c r="AI1091"/>
      <c r="AK1091"/>
      <c r="AL1091"/>
      <c r="AM1091"/>
      <c r="AO1091"/>
      <c r="AP1091"/>
      <c r="AQ1091"/>
      <c r="AS1091"/>
      <c r="AT1091"/>
      <c r="AU1091"/>
      <c r="AW1091"/>
      <c r="AX1091"/>
      <c r="AY1091"/>
      <c r="BA1091"/>
      <c r="BB1091"/>
      <c r="BC1091"/>
      <c r="BE1091"/>
      <c r="BF1091"/>
      <c r="BG1091"/>
      <c r="BI1091"/>
      <c r="BJ1091"/>
      <c r="BK1091"/>
      <c r="BM1091"/>
      <c r="BN1091"/>
      <c r="BO1091"/>
    </row>
    <row r="1092" spans="1:67">
      <c r="A1092"/>
      <c r="B1092"/>
      <c r="C1092"/>
      <c r="E1092"/>
      <c r="F1092"/>
      <c r="G1092"/>
      <c r="I1092"/>
      <c r="J1092"/>
      <c r="K1092"/>
      <c r="M1092"/>
      <c r="N1092"/>
      <c r="O1092"/>
      <c r="Q1092"/>
      <c r="R1092"/>
      <c r="S1092"/>
      <c r="U1092"/>
      <c r="V1092"/>
      <c r="W1092"/>
      <c r="Y1092"/>
      <c r="Z1092"/>
      <c r="AA1092"/>
      <c r="AC1092"/>
      <c r="AD1092"/>
      <c r="AE1092"/>
      <c r="AG1092"/>
      <c r="AH1092"/>
      <c r="AI1092"/>
      <c r="AK1092"/>
      <c r="AL1092"/>
      <c r="AM1092"/>
      <c r="AO1092"/>
      <c r="AP1092"/>
      <c r="AQ1092"/>
      <c r="AS1092"/>
      <c r="AT1092"/>
      <c r="AU1092"/>
      <c r="AW1092"/>
      <c r="AX1092"/>
      <c r="AY1092"/>
      <c r="BA1092"/>
      <c r="BB1092"/>
      <c r="BC1092"/>
      <c r="BE1092"/>
      <c r="BF1092"/>
      <c r="BG1092"/>
      <c r="BI1092"/>
      <c r="BJ1092"/>
      <c r="BK1092"/>
      <c r="BM1092"/>
      <c r="BN1092"/>
      <c r="BO1092"/>
    </row>
    <row r="1093" spans="1:67">
      <c r="A1093"/>
      <c r="B1093"/>
      <c r="C1093"/>
      <c r="E1093"/>
      <c r="F1093"/>
      <c r="G1093"/>
      <c r="I1093"/>
      <c r="J1093"/>
      <c r="K1093"/>
      <c r="M1093"/>
      <c r="N1093"/>
      <c r="O1093"/>
      <c r="Q1093"/>
      <c r="R1093"/>
      <c r="S1093"/>
      <c r="U1093"/>
      <c r="V1093"/>
      <c r="W1093"/>
      <c r="Y1093"/>
      <c r="Z1093"/>
      <c r="AA1093"/>
      <c r="AC1093"/>
      <c r="AD1093"/>
      <c r="AE1093"/>
      <c r="AG1093"/>
      <c r="AH1093"/>
      <c r="AI1093"/>
      <c r="AK1093"/>
      <c r="AL1093"/>
      <c r="AM1093"/>
      <c r="AO1093"/>
      <c r="AP1093"/>
      <c r="AQ1093"/>
      <c r="AS1093"/>
      <c r="AT1093"/>
      <c r="AU1093"/>
      <c r="AW1093"/>
      <c r="AX1093"/>
      <c r="AY1093"/>
      <c r="BA1093"/>
      <c r="BB1093"/>
      <c r="BC1093"/>
      <c r="BE1093"/>
      <c r="BF1093"/>
      <c r="BG1093"/>
      <c r="BI1093"/>
      <c r="BJ1093"/>
      <c r="BK1093"/>
      <c r="BM1093"/>
      <c r="BN1093"/>
      <c r="BO1093"/>
    </row>
    <row r="1094" spans="1:67">
      <c r="A1094"/>
      <c r="B1094"/>
      <c r="C1094"/>
      <c r="E1094"/>
      <c r="F1094"/>
      <c r="G1094"/>
      <c r="I1094"/>
      <c r="J1094"/>
      <c r="K1094"/>
      <c r="M1094"/>
      <c r="N1094"/>
      <c r="O1094"/>
      <c r="Q1094"/>
      <c r="R1094"/>
      <c r="S1094"/>
      <c r="U1094"/>
      <c r="V1094"/>
      <c r="W1094"/>
      <c r="Y1094"/>
      <c r="Z1094"/>
      <c r="AA1094"/>
      <c r="AC1094"/>
      <c r="AD1094"/>
      <c r="AE1094"/>
      <c r="AG1094"/>
      <c r="AH1094"/>
      <c r="AI1094"/>
      <c r="AK1094"/>
      <c r="AL1094"/>
      <c r="AM1094"/>
      <c r="AO1094"/>
      <c r="AP1094"/>
      <c r="AQ1094"/>
      <c r="AS1094"/>
      <c r="AT1094"/>
      <c r="AU1094"/>
      <c r="AW1094"/>
      <c r="AX1094"/>
      <c r="AY1094"/>
      <c r="BA1094"/>
      <c r="BB1094"/>
      <c r="BC1094"/>
      <c r="BE1094"/>
      <c r="BF1094"/>
      <c r="BG1094"/>
      <c r="BI1094"/>
      <c r="BJ1094"/>
      <c r="BK1094"/>
      <c r="BM1094"/>
      <c r="BN1094"/>
      <c r="BO1094"/>
    </row>
    <row r="1095" spans="1:67">
      <c r="A1095"/>
      <c r="B1095"/>
      <c r="C1095"/>
      <c r="E1095"/>
      <c r="F1095"/>
      <c r="G1095"/>
      <c r="I1095"/>
      <c r="J1095"/>
      <c r="K1095"/>
      <c r="M1095"/>
      <c r="N1095"/>
      <c r="O1095"/>
      <c r="Q1095"/>
      <c r="R1095"/>
      <c r="S1095"/>
      <c r="U1095"/>
      <c r="V1095"/>
      <c r="W1095"/>
      <c r="Y1095"/>
      <c r="Z1095"/>
      <c r="AA1095"/>
      <c r="AC1095"/>
      <c r="AD1095"/>
      <c r="AE1095"/>
      <c r="AG1095"/>
      <c r="AH1095"/>
      <c r="AI1095"/>
      <c r="AK1095"/>
      <c r="AL1095"/>
      <c r="AM1095"/>
      <c r="AO1095"/>
      <c r="AP1095"/>
      <c r="AQ1095"/>
      <c r="AS1095"/>
      <c r="AT1095"/>
      <c r="AU1095"/>
      <c r="AW1095"/>
      <c r="AX1095"/>
      <c r="AY1095"/>
      <c r="BA1095"/>
      <c r="BB1095"/>
      <c r="BC1095"/>
      <c r="BE1095"/>
      <c r="BF1095"/>
      <c r="BG1095"/>
      <c r="BI1095"/>
      <c r="BJ1095"/>
      <c r="BK1095"/>
      <c r="BM1095"/>
      <c r="BN1095"/>
      <c r="BO1095"/>
    </row>
    <row r="1096" spans="1:67">
      <c r="A1096"/>
      <c r="B1096"/>
      <c r="C1096"/>
      <c r="E1096"/>
      <c r="F1096"/>
      <c r="G1096"/>
      <c r="I1096"/>
      <c r="J1096"/>
      <c r="K1096"/>
      <c r="M1096"/>
      <c r="N1096"/>
      <c r="O1096"/>
      <c r="Q1096"/>
      <c r="R1096"/>
      <c r="S1096"/>
      <c r="U1096"/>
      <c r="V1096"/>
      <c r="W1096"/>
      <c r="Y1096"/>
      <c r="Z1096"/>
      <c r="AA1096"/>
      <c r="AC1096"/>
      <c r="AD1096"/>
      <c r="AE1096"/>
      <c r="AG1096"/>
      <c r="AH1096"/>
      <c r="AI1096"/>
      <c r="AK1096"/>
      <c r="AL1096"/>
      <c r="AM1096"/>
      <c r="AO1096"/>
      <c r="AP1096"/>
      <c r="AQ1096"/>
      <c r="AS1096"/>
      <c r="AT1096"/>
      <c r="AU1096"/>
      <c r="AW1096"/>
      <c r="AX1096"/>
      <c r="AY1096"/>
      <c r="BA1096"/>
      <c r="BB1096"/>
      <c r="BC1096"/>
      <c r="BE1096"/>
      <c r="BF1096"/>
      <c r="BG1096"/>
      <c r="BI1096"/>
      <c r="BJ1096"/>
      <c r="BK1096"/>
      <c r="BM1096"/>
      <c r="BN1096"/>
      <c r="BO1096"/>
    </row>
    <row r="1097" spans="1:67">
      <c r="A1097"/>
      <c r="B1097"/>
      <c r="C1097"/>
      <c r="E1097"/>
      <c r="F1097"/>
      <c r="G1097"/>
      <c r="I1097"/>
      <c r="J1097"/>
      <c r="K1097"/>
      <c r="M1097"/>
      <c r="N1097"/>
      <c r="O1097"/>
      <c r="Q1097"/>
      <c r="R1097"/>
      <c r="S1097"/>
      <c r="U1097"/>
      <c r="V1097"/>
      <c r="W1097"/>
      <c r="Y1097"/>
      <c r="Z1097"/>
      <c r="AA1097"/>
      <c r="AC1097"/>
      <c r="AD1097"/>
      <c r="AE1097"/>
      <c r="AG1097"/>
      <c r="AH1097"/>
      <c r="AI1097"/>
      <c r="AK1097"/>
      <c r="AL1097"/>
      <c r="AM1097"/>
      <c r="AO1097"/>
      <c r="AP1097"/>
      <c r="AQ1097"/>
      <c r="AS1097"/>
      <c r="AT1097"/>
      <c r="AU1097"/>
      <c r="AW1097"/>
      <c r="AX1097"/>
      <c r="AY1097"/>
      <c r="BA1097"/>
      <c r="BB1097"/>
      <c r="BC1097"/>
      <c r="BE1097"/>
      <c r="BF1097"/>
      <c r="BG1097"/>
      <c r="BI1097"/>
      <c r="BJ1097"/>
      <c r="BK1097"/>
      <c r="BM1097"/>
      <c r="BN1097"/>
      <c r="BO1097"/>
    </row>
    <row r="1098" spans="1:67">
      <c r="A1098"/>
      <c r="B1098"/>
      <c r="C1098"/>
      <c r="E1098"/>
      <c r="F1098"/>
      <c r="G1098"/>
      <c r="I1098"/>
      <c r="J1098"/>
      <c r="K1098"/>
      <c r="M1098"/>
      <c r="N1098"/>
      <c r="O1098"/>
      <c r="Q1098"/>
      <c r="R1098"/>
      <c r="S1098"/>
      <c r="U1098"/>
      <c r="V1098"/>
      <c r="W1098"/>
      <c r="Y1098"/>
      <c r="Z1098"/>
      <c r="AA1098"/>
      <c r="AC1098"/>
      <c r="AD1098"/>
      <c r="AE1098"/>
      <c r="AG1098"/>
      <c r="AH1098"/>
      <c r="AI1098"/>
      <c r="AK1098"/>
      <c r="AL1098"/>
      <c r="AM1098"/>
      <c r="AO1098"/>
      <c r="AP1098"/>
      <c r="AQ1098"/>
      <c r="AS1098"/>
      <c r="AT1098"/>
      <c r="AU1098"/>
      <c r="AW1098"/>
      <c r="AX1098"/>
      <c r="AY1098"/>
      <c r="BA1098"/>
      <c r="BB1098"/>
      <c r="BC1098"/>
      <c r="BE1098"/>
      <c r="BF1098"/>
      <c r="BG1098"/>
      <c r="BI1098"/>
      <c r="BJ1098"/>
      <c r="BK1098"/>
      <c r="BM1098"/>
      <c r="BN1098"/>
      <c r="BO1098"/>
    </row>
    <row r="1099" spans="1:67">
      <c r="A1099"/>
      <c r="B1099"/>
      <c r="C1099"/>
      <c r="E1099"/>
      <c r="F1099"/>
      <c r="G1099"/>
      <c r="I1099"/>
      <c r="J1099"/>
      <c r="K1099"/>
      <c r="M1099"/>
      <c r="N1099"/>
      <c r="O1099"/>
      <c r="Q1099"/>
      <c r="R1099"/>
      <c r="S1099"/>
      <c r="U1099"/>
      <c r="V1099"/>
      <c r="W1099"/>
      <c r="Y1099"/>
      <c r="Z1099"/>
      <c r="AA1099"/>
      <c r="AC1099"/>
      <c r="AD1099"/>
      <c r="AE1099"/>
      <c r="AG1099"/>
      <c r="AH1099"/>
      <c r="AI1099"/>
      <c r="AK1099"/>
      <c r="AL1099"/>
      <c r="AM1099"/>
      <c r="AO1099"/>
      <c r="AP1099"/>
      <c r="AQ1099"/>
      <c r="AS1099"/>
      <c r="AT1099"/>
      <c r="AU1099"/>
      <c r="AW1099"/>
      <c r="AX1099"/>
      <c r="AY1099"/>
      <c r="BA1099"/>
      <c r="BB1099"/>
      <c r="BC1099"/>
      <c r="BE1099"/>
      <c r="BF1099"/>
      <c r="BG1099"/>
      <c r="BI1099"/>
      <c r="BJ1099"/>
      <c r="BK1099"/>
      <c r="BM1099"/>
      <c r="BN1099"/>
      <c r="BO1099"/>
    </row>
    <row r="1100" spans="1:67">
      <c r="A1100"/>
      <c r="B1100"/>
      <c r="C1100"/>
      <c r="E1100"/>
      <c r="F1100"/>
      <c r="G1100"/>
      <c r="I1100"/>
      <c r="J1100"/>
      <c r="K1100"/>
      <c r="M1100"/>
      <c r="N1100"/>
      <c r="O1100"/>
      <c r="Q1100"/>
      <c r="R1100"/>
      <c r="S1100"/>
      <c r="U1100"/>
      <c r="V1100"/>
      <c r="W1100"/>
      <c r="Y1100"/>
      <c r="Z1100"/>
      <c r="AA1100"/>
      <c r="AC1100"/>
      <c r="AD1100"/>
      <c r="AE1100"/>
      <c r="AG1100"/>
      <c r="AH1100"/>
      <c r="AI1100"/>
      <c r="AK1100"/>
      <c r="AL1100"/>
      <c r="AM1100"/>
      <c r="AO1100"/>
      <c r="AP1100"/>
      <c r="AQ1100"/>
      <c r="AS1100"/>
      <c r="AT1100"/>
      <c r="AU1100"/>
      <c r="AW1100"/>
      <c r="AX1100"/>
      <c r="AY1100"/>
      <c r="BA1100"/>
      <c r="BB1100"/>
      <c r="BC1100"/>
      <c r="BE1100"/>
      <c r="BF1100"/>
      <c r="BG1100"/>
      <c r="BI1100"/>
      <c r="BJ1100"/>
      <c r="BK1100"/>
      <c r="BM1100"/>
      <c r="BN1100"/>
      <c r="BO1100"/>
    </row>
    <row r="1101" spans="1:67">
      <c r="A1101"/>
      <c r="B1101"/>
      <c r="C1101"/>
      <c r="E1101"/>
      <c r="F1101"/>
      <c r="G1101"/>
      <c r="I1101"/>
      <c r="J1101"/>
      <c r="K1101"/>
      <c r="M1101"/>
      <c r="N1101"/>
      <c r="O1101"/>
      <c r="Q1101"/>
      <c r="R1101"/>
      <c r="S1101"/>
      <c r="U1101"/>
      <c r="V1101"/>
      <c r="W1101"/>
      <c r="Y1101"/>
      <c r="Z1101"/>
      <c r="AA1101"/>
      <c r="AC1101"/>
      <c r="AD1101"/>
      <c r="AE1101"/>
      <c r="AG1101"/>
      <c r="AH1101"/>
      <c r="AI1101"/>
      <c r="AK1101"/>
      <c r="AL1101"/>
      <c r="AM1101"/>
      <c r="AO1101"/>
      <c r="AP1101"/>
      <c r="AQ1101"/>
      <c r="AS1101"/>
      <c r="AT1101"/>
      <c r="AU1101"/>
      <c r="AW1101"/>
      <c r="AX1101"/>
      <c r="AY1101"/>
      <c r="BA1101"/>
      <c r="BB1101"/>
      <c r="BC1101"/>
      <c r="BE1101"/>
      <c r="BF1101"/>
      <c r="BG1101"/>
      <c r="BI1101"/>
      <c r="BJ1101"/>
      <c r="BK1101"/>
      <c r="BM1101"/>
      <c r="BN1101"/>
      <c r="BO1101"/>
    </row>
    <row r="1102" spans="1:67">
      <c r="A1102"/>
      <c r="B1102"/>
      <c r="C1102"/>
      <c r="E1102"/>
      <c r="F1102"/>
      <c r="G1102"/>
      <c r="I1102"/>
      <c r="J1102"/>
      <c r="K1102"/>
      <c r="M1102"/>
      <c r="N1102"/>
      <c r="O1102"/>
      <c r="Q1102"/>
      <c r="R1102"/>
      <c r="S1102"/>
      <c r="U1102"/>
      <c r="V1102"/>
      <c r="W1102"/>
      <c r="Y1102"/>
      <c r="Z1102"/>
      <c r="AA1102"/>
      <c r="AC1102"/>
      <c r="AD1102"/>
      <c r="AE1102"/>
      <c r="AG1102"/>
      <c r="AH1102"/>
      <c r="AI1102"/>
      <c r="AK1102"/>
      <c r="AL1102"/>
      <c r="AM1102"/>
      <c r="AO1102"/>
      <c r="AP1102"/>
      <c r="AQ1102"/>
      <c r="AS1102"/>
      <c r="AT1102"/>
      <c r="AU1102"/>
      <c r="AW1102"/>
      <c r="AX1102"/>
      <c r="AY1102"/>
      <c r="BA1102"/>
      <c r="BB1102"/>
      <c r="BC1102"/>
      <c r="BE1102"/>
      <c r="BF1102"/>
      <c r="BG1102"/>
      <c r="BI1102"/>
      <c r="BJ1102"/>
      <c r="BK1102"/>
      <c r="BM1102"/>
      <c r="BN1102"/>
      <c r="BO1102"/>
    </row>
    <row r="1103" spans="1:67">
      <c r="A1103"/>
      <c r="B1103"/>
      <c r="C1103"/>
      <c r="E1103"/>
      <c r="F1103"/>
      <c r="G1103"/>
      <c r="I1103"/>
      <c r="J1103"/>
      <c r="K1103"/>
      <c r="M1103"/>
      <c r="N1103"/>
      <c r="O1103"/>
      <c r="Q1103"/>
      <c r="R1103"/>
      <c r="S1103"/>
      <c r="U1103"/>
      <c r="V1103"/>
      <c r="W1103"/>
      <c r="Y1103"/>
      <c r="Z1103"/>
      <c r="AA1103"/>
      <c r="AC1103"/>
      <c r="AD1103"/>
      <c r="AE1103"/>
      <c r="AG1103"/>
      <c r="AH1103"/>
      <c r="AI1103"/>
      <c r="AK1103"/>
      <c r="AL1103"/>
      <c r="AM1103"/>
      <c r="AO1103"/>
      <c r="AP1103"/>
      <c r="AQ1103"/>
      <c r="AS1103"/>
      <c r="AT1103"/>
      <c r="AU1103"/>
      <c r="AW1103"/>
      <c r="AX1103"/>
      <c r="AY1103"/>
      <c r="BA1103"/>
      <c r="BB1103"/>
      <c r="BC1103"/>
      <c r="BE1103"/>
      <c r="BF1103"/>
      <c r="BG1103"/>
      <c r="BI1103"/>
      <c r="BJ1103"/>
      <c r="BK1103"/>
      <c r="BM1103"/>
      <c r="BN1103"/>
      <c r="BO1103"/>
    </row>
    <row r="1104" spans="1:67">
      <c r="A1104"/>
      <c r="B1104"/>
      <c r="C1104"/>
      <c r="E1104"/>
      <c r="F1104"/>
      <c r="G1104"/>
      <c r="I1104"/>
      <c r="J1104"/>
      <c r="K1104"/>
      <c r="M1104"/>
      <c r="N1104"/>
      <c r="O1104"/>
      <c r="Q1104"/>
      <c r="R1104"/>
      <c r="S1104"/>
      <c r="U1104"/>
      <c r="V1104"/>
      <c r="W1104"/>
      <c r="Y1104"/>
      <c r="Z1104"/>
      <c r="AA1104"/>
      <c r="AC1104"/>
      <c r="AD1104"/>
      <c r="AE1104"/>
      <c r="AG1104"/>
      <c r="AH1104"/>
      <c r="AI1104"/>
      <c r="AK1104"/>
      <c r="AL1104"/>
      <c r="AM1104"/>
      <c r="AO1104"/>
      <c r="AP1104"/>
      <c r="AQ1104"/>
      <c r="AS1104"/>
      <c r="AT1104"/>
      <c r="AU1104"/>
      <c r="AW1104"/>
      <c r="AX1104"/>
      <c r="AY1104"/>
      <c r="BA1104"/>
      <c r="BB1104"/>
      <c r="BC1104"/>
      <c r="BE1104"/>
      <c r="BF1104"/>
      <c r="BG1104"/>
      <c r="BI1104"/>
      <c r="BJ1104"/>
      <c r="BK1104"/>
      <c r="BM1104"/>
      <c r="BN1104"/>
      <c r="BO1104"/>
    </row>
    <row r="1105" spans="1:67">
      <c r="A1105"/>
      <c r="B1105"/>
      <c r="C1105"/>
      <c r="E1105"/>
      <c r="F1105"/>
      <c r="G1105"/>
      <c r="I1105"/>
      <c r="J1105"/>
      <c r="K1105"/>
      <c r="M1105"/>
      <c r="N1105"/>
      <c r="O1105"/>
      <c r="Q1105"/>
      <c r="R1105"/>
      <c r="S1105"/>
      <c r="U1105"/>
      <c r="V1105"/>
      <c r="W1105"/>
      <c r="Y1105"/>
      <c r="Z1105"/>
      <c r="AA1105"/>
      <c r="AC1105"/>
      <c r="AD1105"/>
      <c r="AE1105"/>
      <c r="AG1105"/>
      <c r="AH1105"/>
      <c r="AI1105"/>
      <c r="AK1105"/>
      <c r="AL1105"/>
      <c r="AM1105"/>
      <c r="AO1105"/>
      <c r="AP1105"/>
      <c r="AQ1105"/>
      <c r="AS1105"/>
      <c r="AT1105"/>
      <c r="AU1105"/>
      <c r="AW1105"/>
      <c r="AX1105"/>
      <c r="AY1105"/>
      <c r="BA1105"/>
      <c r="BB1105"/>
      <c r="BC1105"/>
      <c r="BE1105"/>
      <c r="BF1105"/>
      <c r="BG1105"/>
      <c r="BI1105"/>
      <c r="BJ1105"/>
      <c r="BK1105"/>
      <c r="BM1105"/>
      <c r="BN1105"/>
      <c r="BO1105"/>
    </row>
    <row r="1106" spans="1:67">
      <c r="A1106"/>
      <c r="B1106"/>
      <c r="C1106"/>
      <c r="E1106"/>
      <c r="F1106"/>
      <c r="G1106"/>
      <c r="I1106"/>
      <c r="J1106"/>
      <c r="K1106"/>
      <c r="M1106"/>
      <c r="N1106"/>
      <c r="O1106"/>
      <c r="Q1106"/>
      <c r="R1106"/>
      <c r="S1106"/>
      <c r="U1106"/>
      <c r="V1106"/>
      <c r="W1106"/>
      <c r="Y1106"/>
      <c r="Z1106"/>
      <c r="AA1106"/>
      <c r="AC1106"/>
      <c r="AD1106"/>
      <c r="AE1106"/>
      <c r="AG1106"/>
      <c r="AH1106"/>
      <c r="AI1106"/>
      <c r="AK1106"/>
      <c r="AL1106"/>
      <c r="AM1106"/>
      <c r="AO1106"/>
      <c r="AP1106"/>
      <c r="AQ1106"/>
      <c r="AS1106"/>
      <c r="AT1106"/>
      <c r="AU1106"/>
      <c r="AW1106"/>
      <c r="AX1106"/>
      <c r="AY1106"/>
      <c r="BA1106"/>
      <c r="BB1106"/>
      <c r="BC1106"/>
      <c r="BE1106"/>
      <c r="BF1106"/>
      <c r="BG1106"/>
      <c r="BI1106"/>
      <c r="BJ1106"/>
      <c r="BK1106"/>
      <c r="BM1106"/>
      <c r="BN1106"/>
      <c r="BO1106"/>
    </row>
    <row r="1107" spans="1:67">
      <c r="A1107"/>
      <c r="B1107"/>
      <c r="C1107"/>
      <c r="E1107"/>
      <c r="F1107"/>
      <c r="G1107"/>
      <c r="I1107"/>
      <c r="J1107"/>
      <c r="K1107"/>
      <c r="M1107"/>
      <c r="N1107"/>
      <c r="O1107"/>
      <c r="Q1107"/>
      <c r="R1107"/>
      <c r="S1107"/>
      <c r="U1107"/>
      <c r="V1107"/>
      <c r="W1107"/>
      <c r="Y1107"/>
      <c r="Z1107"/>
      <c r="AA1107"/>
      <c r="AC1107"/>
      <c r="AD1107"/>
      <c r="AE1107"/>
      <c r="AG1107"/>
      <c r="AH1107"/>
      <c r="AI1107"/>
      <c r="AK1107"/>
      <c r="AL1107"/>
      <c r="AM1107"/>
      <c r="AO1107"/>
      <c r="AP1107"/>
      <c r="AQ1107"/>
      <c r="AS1107"/>
      <c r="AT1107"/>
      <c r="AU1107"/>
      <c r="AW1107"/>
      <c r="AX1107"/>
      <c r="AY1107"/>
      <c r="BA1107"/>
      <c r="BB1107"/>
      <c r="BC1107"/>
      <c r="BE1107"/>
      <c r="BF1107"/>
      <c r="BG1107"/>
      <c r="BI1107"/>
      <c r="BJ1107"/>
      <c r="BK1107"/>
      <c r="BM1107"/>
      <c r="BN1107"/>
      <c r="BO1107"/>
    </row>
    <row r="1108" spans="1:67">
      <c r="A1108"/>
      <c r="B1108"/>
      <c r="C1108"/>
      <c r="E1108"/>
      <c r="F1108"/>
      <c r="G1108"/>
      <c r="I1108"/>
      <c r="J1108"/>
      <c r="K1108"/>
      <c r="M1108"/>
      <c r="N1108"/>
      <c r="O1108"/>
      <c r="Q1108"/>
      <c r="R1108"/>
      <c r="S1108"/>
      <c r="U1108"/>
      <c r="V1108"/>
      <c r="W1108"/>
      <c r="Y1108"/>
      <c r="Z1108"/>
      <c r="AA1108"/>
      <c r="AC1108"/>
      <c r="AD1108"/>
      <c r="AE1108"/>
      <c r="AG1108"/>
      <c r="AH1108"/>
      <c r="AI1108"/>
      <c r="AK1108"/>
      <c r="AL1108"/>
      <c r="AM1108"/>
      <c r="AO1108"/>
      <c r="AP1108"/>
      <c r="AQ1108"/>
      <c r="AS1108"/>
      <c r="AT1108"/>
      <c r="AU1108"/>
      <c r="AW1108"/>
      <c r="AX1108"/>
      <c r="AY1108"/>
      <c r="BA1108"/>
      <c r="BB1108"/>
      <c r="BC1108"/>
      <c r="BE1108"/>
      <c r="BF1108"/>
      <c r="BG1108"/>
      <c r="BI1108"/>
      <c r="BJ1108"/>
      <c r="BK1108"/>
      <c r="BM1108"/>
      <c r="BN1108"/>
      <c r="BO1108"/>
    </row>
    <row r="1109" spans="1:67">
      <c r="A1109"/>
      <c r="B1109"/>
      <c r="C1109"/>
      <c r="E1109"/>
      <c r="F1109"/>
      <c r="G1109"/>
      <c r="I1109"/>
      <c r="J1109"/>
      <c r="K1109"/>
      <c r="M1109"/>
      <c r="N1109"/>
      <c r="O1109"/>
      <c r="Q1109"/>
      <c r="R1109"/>
      <c r="S1109"/>
      <c r="U1109"/>
      <c r="V1109"/>
      <c r="W1109"/>
      <c r="Y1109"/>
      <c r="Z1109"/>
      <c r="AA1109"/>
      <c r="AC1109"/>
      <c r="AD1109"/>
      <c r="AE1109"/>
      <c r="AG1109"/>
      <c r="AH1109"/>
      <c r="AI1109"/>
      <c r="AK1109"/>
      <c r="AL1109"/>
      <c r="AM1109"/>
      <c r="AO1109"/>
      <c r="AP1109"/>
      <c r="AQ1109"/>
      <c r="AS1109"/>
      <c r="AT1109"/>
      <c r="AU1109"/>
      <c r="AW1109"/>
      <c r="AX1109"/>
      <c r="AY1109"/>
      <c r="BA1109"/>
      <c r="BB1109"/>
      <c r="BC1109"/>
      <c r="BE1109"/>
      <c r="BF1109"/>
      <c r="BG1109"/>
      <c r="BI1109"/>
      <c r="BJ1109"/>
      <c r="BK1109"/>
      <c r="BM1109"/>
      <c r="BN1109"/>
      <c r="BO1109"/>
    </row>
    <row r="1110" spans="1:67">
      <c r="A1110"/>
      <c r="B1110"/>
      <c r="C1110"/>
      <c r="E1110"/>
      <c r="F1110"/>
      <c r="G1110"/>
      <c r="I1110"/>
      <c r="J1110"/>
      <c r="K1110"/>
      <c r="M1110"/>
      <c r="N1110"/>
      <c r="O1110"/>
      <c r="Q1110"/>
      <c r="R1110"/>
      <c r="S1110"/>
      <c r="U1110"/>
      <c r="V1110"/>
      <c r="W1110"/>
      <c r="Y1110"/>
      <c r="Z1110"/>
      <c r="AA1110"/>
      <c r="AC1110"/>
      <c r="AD1110"/>
      <c r="AE1110"/>
      <c r="AG1110"/>
      <c r="AH1110"/>
      <c r="AI1110"/>
      <c r="AK1110"/>
      <c r="AL1110"/>
      <c r="AM1110"/>
      <c r="AO1110"/>
      <c r="AP1110"/>
      <c r="AQ1110"/>
      <c r="AS1110"/>
      <c r="AT1110"/>
      <c r="AU1110"/>
      <c r="AW1110"/>
      <c r="AX1110"/>
      <c r="AY1110"/>
      <c r="BA1110"/>
      <c r="BB1110"/>
      <c r="BC1110"/>
      <c r="BE1110"/>
      <c r="BF1110"/>
      <c r="BG1110"/>
      <c r="BI1110"/>
      <c r="BJ1110"/>
      <c r="BK1110"/>
      <c r="BM1110"/>
      <c r="BN1110"/>
      <c r="BO1110"/>
    </row>
    <row r="1111" spans="1:67">
      <c r="A1111"/>
      <c r="B1111"/>
      <c r="C1111"/>
      <c r="E1111"/>
      <c r="F1111"/>
      <c r="G1111"/>
      <c r="I1111"/>
      <c r="J1111"/>
      <c r="K1111"/>
      <c r="M1111"/>
      <c r="N1111"/>
      <c r="O1111"/>
      <c r="Q1111"/>
      <c r="R1111"/>
      <c r="S1111"/>
      <c r="U1111"/>
      <c r="V1111"/>
      <c r="W1111"/>
      <c r="Y1111"/>
      <c r="Z1111"/>
      <c r="AA1111"/>
      <c r="AC1111"/>
      <c r="AD1111"/>
      <c r="AE1111"/>
      <c r="AG1111"/>
      <c r="AH1111"/>
      <c r="AI1111"/>
      <c r="AK1111"/>
      <c r="AL1111"/>
      <c r="AM1111"/>
      <c r="AO1111"/>
      <c r="AP1111"/>
      <c r="AQ1111"/>
      <c r="AS1111"/>
      <c r="AT1111"/>
      <c r="AU1111"/>
      <c r="AW1111"/>
      <c r="AX1111"/>
      <c r="AY1111"/>
      <c r="BA1111"/>
      <c r="BB1111"/>
      <c r="BC1111"/>
      <c r="BE1111"/>
      <c r="BF1111"/>
      <c r="BG1111"/>
      <c r="BI1111"/>
      <c r="BJ1111"/>
      <c r="BK1111"/>
      <c r="BM1111"/>
      <c r="BN1111"/>
      <c r="BO1111"/>
    </row>
    <row r="1112" spans="1:67">
      <c r="A1112"/>
      <c r="B1112"/>
      <c r="C1112"/>
      <c r="E1112"/>
      <c r="F1112"/>
      <c r="G1112"/>
      <c r="I1112"/>
      <c r="J1112"/>
      <c r="K1112"/>
      <c r="M1112"/>
      <c r="N1112"/>
      <c r="O1112"/>
      <c r="Q1112"/>
      <c r="R1112"/>
      <c r="S1112"/>
      <c r="U1112"/>
      <c r="V1112"/>
      <c r="W1112"/>
      <c r="Y1112"/>
      <c r="Z1112"/>
      <c r="AA1112"/>
      <c r="AC1112"/>
      <c r="AD1112"/>
      <c r="AE1112"/>
      <c r="AG1112"/>
      <c r="AH1112"/>
      <c r="AI1112"/>
      <c r="AK1112"/>
      <c r="AL1112"/>
      <c r="AM1112"/>
      <c r="AO1112"/>
      <c r="AP1112"/>
      <c r="AQ1112"/>
      <c r="AS1112"/>
      <c r="AT1112"/>
      <c r="AU1112"/>
      <c r="AW1112"/>
      <c r="AX1112"/>
      <c r="AY1112"/>
      <c r="BA1112"/>
      <c r="BB1112"/>
      <c r="BC1112"/>
      <c r="BE1112"/>
      <c r="BF1112"/>
      <c r="BG1112"/>
      <c r="BI1112"/>
      <c r="BJ1112"/>
      <c r="BK1112"/>
      <c r="BM1112"/>
      <c r="BN1112"/>
      <c r="BO1112"/>
    </row>
    <row r="1113" spans="1:67">
      <c r="A1113"/>
      <c r="B1113"/>
      <c r="C1113"/>
      <c r="E1113"/>
      <c r="F1113"/>
      <c r="G1113"/>
      <c r="I1113"/>
      <c r="J1113"/>
      <c r="K1113"/>
      <c r="M1113"/>
      <c r="N1113"/>
      <c r="O1113"/>
      <c r="Q1113"/>
      <c r="R1113"/>
      <c r="S1113"/>
      <c r="U1113"/>
      <c r="V1113"/>
      <c r="W1113"/>
      <c r="Y1113"/>
      <c r="Z1113"/>
      <c r="AA1113"/>
      <c r="AC1113"/>
      <c r="AD1113"/>
      <c r="AE1113"/>
      <c r="AG1113"/>
      <c r="AH1113"/>
      <c r="AI1113"/>
      <c r="AK1113"/>
      <c r="AL1113"/>
      <c r="AM1113"/>
      <c r="AO1113"/>
      <c r="AP1113"/>
      <c r="AQ1113"/>
      <c r="AS1113"/>
      <c r="AT1113"/>
      <c r="AU1113"/>
      <c r="AW1113"/>
      <c r="AX1113"/>
      <c r="AY1113"/>
      <c r="BA1113"/>
      <c r="BB1113"/>
      <c r="BC1113"/>
      <c r="BE1113"/>
      <c r="BF1113"/>
      <c r="BG1113"/>
      <c r="BI1113"/>
      <c r="BJ1113"/>
      <c r="BK1113"/>
      <c r="BM1113"/>
      <c r="BN1113"/>
      <c r="BO1113"/>
    </row>
    <row r="1114" spans="1:67">
      <c r="A1114"/>
      <c r="B1114"/>
      <c r="C1114"/>
      <c r="E1114"/>
      <c r="F1114"/>
      <c r="G1114"/>
      <c r="I1114"/>
      <c r="J1114"/>
      <c r="K1114"/>
      <c r="M1114"/>
      <c r="N1114"/>
      <c r="O1114"/>
      <c r="Q1114"/>
      <c r="R1114"/>
      <c r="S1114"/>
      <c r="U1114"/>
      <c r="V1114"/>
      <c r="W1114"/>
      <c r="Y1114"/>
      <c r="Z1114"/>
      <c r="AA1114"/>
      <c r="AC1114"/>
      <c r="AD1114"/>
      <c r="AE1114"/>
      <c r="AG1114"/>
      <c r="AH1114"/>
      <c r="AI1114"/>
      <c r="AK1114"/>
      <c r="AL1114"/>
      <c r="AM1114"/>
      <c r="AO1114"/>
      <c r="AP1114"/>
      <c r="AQ1114"/>
      <c r="AS1114"/>
      <c r="AT1114"/>
      <c r="AU1114"/>
      <c r="AW1114"/>
      <c r="AX1114"/>
      <c r="AY1114"/>
      <c r="BA1114"/>
      <c r="BB1114"/>
      <c r="BC1114"/>
      <c r="BE1114"/>
      <c r="BF1114"/>
      <c r="BG1114"/>
      <c r="BI1114"/>
      <c r="BJ1114"/>
      <c r="BK1114"/>
      <c r="BM1114"/>
      <c r="BN1114"/>
      <c r="BO1114"/>
    </row>
    <row r="1115" spans="1:67">
      <c r="A1115"/>
      <c r="B1115"/>
      <c r="C1115"/>
      <c r="E1115"/>
      <c r="F1115"/>
      <c r="G1115"/>
      <c r="I1115"/>
      <c r="J1115"/>
      <c r="K1115"/>
      <c r="M1115"/>
      <c r="N1115"/>
      <c r="O1115"/>
      <c r="Q1115"/>
      <c r="R1115"/>
      <c r="S1115"/>
      <c r="U1115"/>
      <c r="V1115"/>
      <c r="W1115"/>
      <c r="Y1115"/>
      <c r="Z1115"/>
      <c r="AA1115"/>
      <c r="AC1115"/>
      <c r="AD1115"/>
      <c r="AE1115"/>
      <c r="AG1115"/>
      <c r="AH1115"/>
      <c r="AI1115"/>
      <c r="AK1115"/>
      <c r="AL1115"/>
      <c r="AM1115"/>
      <c r="AO1115"/>
      <c r="AP1115"/>
      <c r="AQ1115"/>
      <c r="AS1115"/>
      <c r="AT1115"/>
      <c r="AU1115"/>
      <c r="AW1115"/>
      <c r="AX1115"/>
      <c r="AY1115"/>
      <c r="BA1115"/>
      <c r="BB1115"/>
      <c r="BC1115"/>
      <c r="BE1115"/>
      <c r="BF1115"/>
      <c r="BG1115"/>
      <c r="BI1115"/>
      <c r="BJ1115"/>
      <c r="BK1115"/>
      <c r="BM1115"/>
      <c r="BN1115"/>
      <c r="BO1115"/>
    </row>
    <row r="1116" spans="1:67">
      <c r="A1116"/>
      <c r="B1116"/>
      <c r="C1116"/>
      <c r="E1116"/>
      <c r="F1116"/>
      <c r="G1116"/>
      <c r="I1116"/>
      <c r="J1116"/>
      <c r="K1116"/>
      <c r="M1116"/>
      <c r="N1116"/>
      <c r="O1116"/>
      <c r="Q1116"/>
      <c r="R1116"/>
      <c r="S1116"/>
      <c r="U1116"/>
      <c r="V1116"/>
      <c r="W1116"/>
      <c r="Y1116"/>
      <c r="Z1116"/>
      <c r="AA1116"/>
      <c r="AC1116"/>
      <c r="AD1116"/>
      <c r="AE1116"/>
      <c r="AG1116"/>
      <c r="AH1116"/>
      <c r="AI1116"/>
      <c r="AK1116"/>
      <c r="AL1116"/>
      <c r="AM1116"/>
      <c r="AO1116"/>
      <c r="AP1116"/>
      <c r="AQ1116"/>
      <c r="AS1116"/>
      <c r="AT1116"/>
      <c r="AU1116"/>
      <c r="AW1116"/>
      <c r="AX1116"/>
      <c r="AY1116"/>
      <c r="BA1116"/>
      <c r="BB1116"/>
      <c r="BC1116"/>
      <c r="BE1116"/>
      <c r="BF1116"/>
      <c r="BG1116"/>
      <c r="BI1116"/>
      <c r="BJ1116"/>
      <c r="BK1116"/>
      <c r="BM1116"/>
      <c r="BN1116"/>
      <c r="BO1116"/>
    </row>
    <row r="1117" spans="1:67">
      <c r="A1117"/>
      <c r="B1117"/>
      <c r="C1117"/>
      <c r="E1117"/>
      <c r="F1117"/>
      <c r="G1117"/>
      <c r="I1117"/>
      <c r="J1117"/>
      <c r="K1117"/>
      <c r="M1117"/>
      <c r="N1117"/>
      <c r="O1117"/>
      <c r="Q1117"/>
      <c r="R1117"/>
      <c r="S1117"/>
      <c r="U1117"/>
      <c r="V1117"/>
      <c r="W1117"/>
      <c r="Y1117"/>
      <c r="Z1117"/>
      <c r="AA1117"/>
      <c r="AC1117"/>
      <c r="AD1117"/>
      <c r="AE1117"/>
      <c r="AG1117"/>
      <c r="AH1117"/>
      <c r="AI1117"/>
      <c r="AK1117"/>
      <c r="AL1117"/>
      <c r="AM1117"/>
      <c r="AO1117"/>
      <c r="AP1117"/>
      <c r="AQ1117"/>
      <c r="AS1117"/>
      <c r="AT1117"/>
      <c r="AU1117"/>
      <c r="AW1117"/>
      <c r="AX1117"/>
      <c r="AY1117"/>
      <c r="BA1117"/>
      <c r="BB1117"/>
      <c r="BC1117"/>
      <c r="BE1117"/>
      <c r="BF1117"/>
      <c r="BG1117"/>
      <c r="BI1117"/>
      <c r="BJ1117"/>
      <c r="BK1117"/>
      <c r="BM1117"/>
      <c r="BN1117"/>
      <c r="BO1117"/>
    </row>
    <row r="1118" spans="1:67">
      <c r="A1118"/>
      <c r="B1118"/>
      <c r="C1118"/>
      <c r="E1118"/>
      <c r="F1118"/>
      <c r="G1118"/>
      <c r="I1118"/>
      <c r="J1118"/>
      <c r="K1118"/>
      <c r="M1118"/>
      <c r="N1118"/>
      <c r="O1118"/>
      <c r="Q1118"/>
      <c r="R1118"/>
      <c r="S1118"/>
      <c r="U1118"/>
      <c r="V1118"/>
      <c r="W1118"/>
      <c r="Y1118"/>
      <c r="Z1118"/>
      <c r="AA1118"/>
      <c r="AC1118"/>
      <c r="AD1118"/>
      <c r="AE1118"/>
      <c r="AG1118"/>
      <c r="AH1118"/>
      <c r="AI1118"/>
      <c r="AK1118"/>
      <c r="AL1118"/>
      <c r="AM1118"/>
      <c r="AO1118"/>
      <c r="AP1118"/>
      <c r="AQ1118"/>
      <c r="AS1118"/>
      <c r="AT1118"/>
      <c r="AU1118"/>
      <c r="AW1118"/>
      <c r="AX1118"/>
      <c r="AY1118"/>
      <c r="BA1118"/>
      <c r="BB1118"/>
      <c r="BC1118"/>
      <c r="BE1118"/>
      <c r="BF1118"/>
      <c r="BG1118"/>
      <c r="BI1118"/>
      <c r="BJ1118"/>
      <c r="BK1118"/>
      <c r="BM1118"/>
      <c r="BN1118"/>
      <c r="BO1118"/>
    </row>
    <row r="1119" spans="1:67">
      <c r="A1119"/>
      <c r="B1119"/>
      <c r="C1119"/>
      <c r="E1119"/>
      <c r="F1119"/>
      <c r="G1119"/>
      <c r="I1119"/>
      <c r="J1119"/>
      <c r="K1119"/>
      <c r="M1119"/>
      <c r="N1119"/>
      <c r="O1119"/>
      <c r="Q1119"/>
      <c r="R1119"/>
      <c r="S1119"/>
      <c r="U1119"/>
      <c r="V1119"/>
      <c r="W1119"/>
      <c r="Y1119"/>
      <c r="Z1119"/>
      <c r="AA1119"/>
      <c r="AC1119"/>
      <c r="AD1119"/>
      <c r="AE1119"/>
      <c r="AG1119"/>
      <c r="AH1119"/>
      <c r="AI1119"/>
      <c r="AK1119"/>
      <c r="AL1119"/>
      <c r="AM1119"/>
      <c r="AO1119"/>
      <c r="AP1119"/>
      <c r="AQ1119"/>
      <c r="AS1119"/>
      <c r="AT1119"/>
      <c r="AU1119"/>
      <c r="AW1119"/>
      <c r="AX1119"/>
      <c r="AY1119"/>
      <c r="BA1119"/>
      <c r="BB1119"/>
      <c r="BC1119"/>
      <c r="BE1119"/>
      <c r="BF1119"/>
      <c r="BG1119"/>
      <c r="BI1119"/>
      <c r="BJ1119"/>
      <c r="BK1119"/>
      <c r="BM1119"/>
      <c r="BN1119"/>
      <c r="BO1119"/>
    </row>
    <row r="1120" spans="1:67">
      <c r="A1120"/>
      <c r="B1120"/>
      <c r="C1120"/>
      <c r="E1120"/>
      <c r="F1120"/>
      <c r="G1120"/>
      <c r="I1120"/>
      <c r="J1120"/>
      <c r="K1120"/>
      <c r="M1120"/>
      <c r="N1120"/>
      <c r="O1120"/>
      <c r="Q1120"/>
      <c r="R1120"/>
      <c r="S1120"/>
      <c r="U1120"/>
      <c r="V1120"/>
      <c r="W1120"/>
      <c r="Y1120"/>
      <c r="Z1120"/>
      <c r="AA1120"/>
      <c r="AC1120"/>
      <c r="AD1120"/>
      <c r="AE1120"/>
      <c r="AG1120"/>
      <c r="AH1120"/>
      <c r="AI1120"/>
      <c r="AK1120"/>
      <c r="AL1120"/>
      <c r="AM1120"/>
      <c r="AO1120"/>
      <c r="AP1120"/>
      <c r="AQ1120"/>
      <c r="AS1120"/>
      <c r="AT1120"/>
      <c r="AU1120"/>
      <c r="AW1120"/>
      <c r="AX1120"/>
      <c r="AY1120"/>
      <c r="BA1120"/>
      <c r="BB1120"/>
      <c r="BC1120"/>
      <c r="BE1120"/>
      <c r="BF1120"/>
      <c r="BG1120"/>
      <c r="BI1120"/>
      <c r="BJ1120"/>
      <c r="BK1120"/>
      <c r="BM1120"/>
      <c r="BN1120"/>
      <c r="BO1120"/>
    </row>
    <row r="1121" spans="1:67">
      <c r="A1121"/>
      <c r="B1121"/>
      <c r="C1121"/>
      <c r="E1121"/>
      <c r="F1121"/>
      <c r="G1121"/>
      <c r="I1121"/>
      <c r="J1121"/>
      <c r="K1121"/>
      <c r="M1121"/>
      <c r="N1121"/>
      <c r="O1121"/>
      <c r="Q1121"/>
      <c r="R1121"/>
      <c r="S1121"/>
      <c r="U1121"/>
      <c r="V1121"/>
      <c r="W1121"/>
      <c r="Y1121"/>
      <c r="Z1121"/>
      <c r="AA1121"/>
      <c r="AC1121"/>
      <c r="AD1121"/>
      <c r="AE1121"/>
      <c r="AG1121"/>
      <c r="AH1121"/>
      <c r="AI1121"/>
      <c r="AK1121"/>
      <c r="AL1121"/>
      <c r="AM1121"/>
      <c r="AO1121"/>
      <c r="AP1121"/>
      <c r="AQ1121"/>
      <c r="AS1121"/>
      <c r="AT1121"/>
      <c r="AU1121"/>
      <c r="AW1121"/>
      <c r="AX1121"/>
      <c r="AY1121"/>
      <c r="BA1121"/>
      <c r="BB1121"/>
      <c r="BC1121"/>
      <c r="BE1121"/>
      <c r="BF1121"/>
      <c r="BG1121"/>
      <c r="BI1121"/>
      <c r="BJ1121"/>
      <c r="BK1121"/>
      <c r="BM1121"/>
      <c r="BN1121"/>
      <c r="BO1121"/>
    </row>
    <row r="1122" spans="1:67">
      <c r="A1122"/>
      <c r="B1122"/>
      <c r="C1122"/>
      <c r="E1122"/>
      <c r="F1122"/>
      <c r="G1122"/>
      <c r="I1122"/>
      <c r="J1122"/>
      <c r="K1122"/>
      <c r="M1122"/>
      <c r="N1122"/>
      <c r="O1122"/>
      <c r="Q1122"/>
      <c r="R1122"/>
      <c r="S1122"/>
      <c r="U1122"/>
      <c r="V1122"/>
      <c r="W1122"/>
      <c r="Y1122"/>
      <c r="Z1122"/>
      <c r="AA1122"/>
      <c r="AC1122"/>
      <c r="AD1122"/>
      <c r="AE1122"/>
      <c r="AG1122"/>
      <c r="AH1122"/>
      <c r="AI1122"/>
      <c r="AK1122"/>
      <c r="AL1122"/>
      <c r="AM1122"/>
      <c r="AO1122"/>
      <c r="AP1122"/>
      <c r="AQ1122"/>
      <c r="AS1122"/>
      <c r="AT1122"/>
      <c r="AU1122"/>
      <c r="AW1122"/>
      <c r="AX1122"/>
      <c r="AY1122"/>
      <c r="BA1122"/>
      <c r="BB1122"/>
      <c r="BC1122"/>
      <c r="BE1122"/>
      <c r="BF1122"/>
      <c r="BG1122"/>
      <c r="BI1122"/>
      <c r="BJ1122"/>
      <c r="BK1122"/>
      <c r="BM1122"/>
      <c r="BN1122"/>
      <c r="BO1122"/>
    </row>
    <row r="1123" spans="1:67">
      <c r="A1123"/>
      <c r="B1123"/>
      <c r="C1123"/>
      <c r="E1123"/>
      <c r="F1123"/>
      <c r="G1123"/>
      <c r="I1123"/>
      <c r="J1123"/>
      <c r="K1123"/>
      <c r="M1123"/>
      <c r="N1123"/>
      <c r="O1123"/>
      <c r="Q1123"/>
      <c r="R1123"/>
      <c r="S1123"/>
      <c r="U1123"/>
      <c r="V1123"/>
      <c r="W1123"/>
      <c r="Y1123"/>
      <c r="Z1123"/>
      <c r="AA1123"/>
      <c r="AC1123"/>
      <c r="AD1123"/>
      <c r="AE1123"/>
      <c r="AG1123"/>
      <c r="AH1123"/>
      <c r="AI1123"/>
      <c r="AK1123"/>
      <c r="AL1123"/>
      <c r="AM1123"/>
      <c r="AO1123"/>
      <c r="AP1123"/>
      <c r="AQ1123"/>
      <c r="AS1123"/>
      <c r="AT1123"/>
      <c r="AU1123"/>
      <c r="AW1123"/>
      <c r="AX1123"/>
      <c r="AY1123"/>
      <c r="BA1123"/>
      <c r="BB1123"/>
      <c r="BC1123"/>
      <c r="BE1123"/>
      <c r="BF1123"/>
      <c r="BG1123"/>
      <c r="BI1123"/>
      <c r="BJ1123"/>
      <c r="BK1123"/>
      <c r="BM1123"/>
      <c r="BN1123"/>
      <c r="BO1123"/>
    </row>
    <row r="1124" spans="1:67">
      <c r="A1124"/>
      <c r="B1124"/>
      <c r="C1124"/>
      <c r="E1124"/>
      <c r="F1124"/>
      <c r="G1124"/>
      <c r="I1124"/>
      <c r="J1124"/>
      <c r="K1124"/>
      <c r="M1124"/>
      <c r="N1124"/>
      <c r="O1124"/>
      <c r="Q1124"/>
      <c r="R1124"/>
      <c r="S1124"/>
      <c r="U1124"/>
      <c r="V1124"/>
      <c r="W1124"/>
      <c r="Y1124"/>
      <c r="Z1124"/>
      <c r="AA1124"/>
      <c r="AC1124"/>
      <c r="AD1124"/>
      <c r="AE1124"/>
      <c r="AG1124"/>
      <c r="AH1124"/>
      <c r="AI1124"/>
      <c r="AK1124"/>
      <c r="AL1124"/>
      <c r="AM1124"/>
      <c r="AO1124"/>
      <c r="AP1124"/>
      <c r="AQ1124"/>
      <c r="AS1124"/>
      <c r="AT1124"/>
      <c r="AU1124"/>
      <c r="AW1124"/>
      <c r="AX1124"/>
      <c r="AY1124"/>
      <c r="BA1124"/>
      <c r="BB1124"/>
      <c r="BC1124"/>
      <c r="BE1124"/>
      <c r="BF1124"/>
      <c r="BG1124"/>
      <c r="BI1124"/>
      <c r="BJ1124"/>
      <c r="BK1124"/>
      <c r="BM1124"/>
      <c r="BN1124"/>
      <c r="BO1124"/>
    </row>
    <row r="1125" spans="1:67">
      <c r="A1125"/>
      <c r="B1125"/>
      <c r="C1125"/>
      <c r="E1125"/>
      <c r="F1125"/>
      <c r="G1125"/>
      <c r="I1125"/>
      <c r="J1125"/>
      <c r="K1125"/>
      <c r="M1125"/>
      <c r="N1125"/>
      <c r="O1125"/>
      <c r="Q1125"/>
      <c r="R1125"/>
      <c r="S1125"/>
      <c r="U1125"/>
      <c r="V1125"/>
      <c r="W1125"/>
      <c r="Y1125"/>
      <c r="Z1125"/>
      <c r="AA1125"/>
      <c r="AC1125"/>
      <c r="AD1125"/>
      <c r="AE1125"/>
      <c r="AG1125"/>
      <c r="AH1125"/>
      <c r="AI1125"/>
      <c r="AK1125"/>
      <c r="AL1125"/>
      <c r="AM1125"/>
      <c r="AO1125"/>
      <c r="AP1125"/>
      <c r="AQ1125"/>
      <c r="AS1125"/>
      <c r="AT1125"/>
      <c r="AU1125"/>
      <c r="AW1125"/>
      <c r="AX1125"/>
      <c r="AY1125"/>
      <c r="BA1125"/>
      <c r="BB1125"/>
      <c r="BC1125"/>
      <c r="BE1125"/>
      <c r="BF1125"/>
      <c r="BG1125"/>
      <c r="BI1125"/>
      <c r="BJ1125"/>
      <c r="BK1125"/>
      <c r="BM1125"/>
      <c r="BN1125"/>
      <c r="BO1125"/>
    </row>
    <row r="1126" spans="1:67">
      <c r="A1126"/>
      <c r="B1126"/>
      <c r="C1126"/>
      <c r="E1126"/>
      <c r="F1126"/>
      <c r="G1126"/>
      <c r="I1126"/>
      <c r="J1126"/>
      <c r="K1126"/>
      <c r="M1126"/>
      <c r="N1126"/>
      <c r="O1126"/>
      <c r="Q1126"/>
      <c r="R1126"/>
      <c r="S1126"/>
      <c r="U1126"/>
      <c r="V1126"/>
      <c r="W1126"/>
      <c r="Y1126"/>
      <c r="Z1126"/>
      <c r="AA1126"/>
      <c r="AC1126"/>
      <c r="AD1126"/>
      <c r="AE1126"/>
      <c r="AG1126"/>
      <c r="AH1126"/>
      <c r="AI1126"/>
      <c r="AK1126"/>
      <c r="AL1126"/>
      <c r="AM1126"/>
      <c r="AO1126"/>
      <c r="AP1126"/>
      <c r="AQ1126"/>
      <c r="AS1126"/>
      <c r="AT1126"/>
      <c r="AU1126"/>
      <c r="AW1126"/>
      <c r="AX1126"/>
      <c r="AY1126"/>
      <c r="BA1126"/>
      <c r="BB1126"/>
      <c r="BC1126"/>
      <c r="BE1126"/>
      <c r="BF1126"/>
      <c r="BG1126"/>
      <c r="BI1126"/>
      <c r="BJ1126"/>
      <c r="BK1126"/>
      <c r="BM1126"/>
      <c r="BN1126"/>
      <c r="BO1126"/>
    </row>
    <row r="1127" spans="1:67">
      <c r="A1127"/>
      <c r="B1127"/>
      <c r="C1127"/>
      <c r="E1127"/>
      <c r="F1127"/>
      <c r="G1127"/>
      <c r="I1127"/>
      <c r="J1127"/>
      <c r="K1127"/>
      <c r="M1127"/>
      <c r="N1127"/>
      <c r="O1127"/>
      <c r="Q1127"/>
      <c r="R1127"/>
      <c r="S1127"/>
      <c r="U1127"/>
      <c r="V1127"/>
      <c r="W1127"/>
      <c r="Y1127"/>
      <c r="Z1127"/>
      <c r="AA1127"/>
      <c r="AC1127"/>
      <c r="AD1127"/>
      <c r="AE1127"/>
      <c r="AG1127"/>
      <c r="AH1127"/>
      <c r="AI1127"/>
      <c r="AK1127"/>
      <c r="AL1127"/>
      <c r="AM1127"/>
      <c r="AO1127"/>
      <c r="AP1127"/>
      <c r="AQ1127"/>
      <c r="AS1127"/>
      <c r="AT1127"/>
      <c r="AU1127"/>
      <c r="AW1127"/>
      <c r="AX1127"/>
      <c r="AY1127"/>
      <c r="BA1127"/>
      <c r="BB1127"/>
      <c r="BC1127"/>
      <c r="BE1127"/>
      <c r="BF1127"/>
      <c r="BG1127"/>
      <c r="BI1127"/>
      <c r="BJ1127"/>
      <c r="BK1127"/>
      <c r="BM1127"/>
      <c r="BN1127"/>
      <c r="BO1127"/>
    </row>
    <row r="1128" spans="1:67">
      <c r="A1128"/>
      <c r="B1128"/>
      <c r="C1128"/>
      <c r="E1128"/>
      <c r="F1128"/>
      <c r="G1128"/>
      <c r="I1128"/>
      <c r="J1128"/>
      <c r="K1128"/>
      <c r="M1128"/>
      <c r="N1128"/>
      <c r="O1128"/>
      <c r="Q1128"/>
      <c r="R1128"/>
      <c r="S1128"/>
      <c r="U1128"/>
      <c r="V1128"/>
      <c r="W1128"/>
      <c r="Y1128"/>
      <c r="Z1128"/>
      <c r="AA1128"/>
      <c r="AC1128"/>
      <c r="AD1128"/>
      <c r="AE1128"/>
      <c r="AG1128"/>
      <c r="AH1128"/>
      <c r="AI1128"/>
      <c r="AK1128"/>
      <c r="AL1128"/>
      <c r="AM1128"/>
      <c r="AO1128"/>
      <c r="AP1128"/>
      <c r="AQ1128"/>
      <c r="AS1128"/>
      <c r="AT1128"/>
      <c r="AU1128"/>
      <c r="AW1128"/>
      <c r="AX1128"/>
      <c r="AY1128"/>
      <c r="BA1128"/>
      <c r="BB1128"/>
      <c r="BC1128"/>
      <c r="BE1128"/>
      <c r="BF1128"/>
      <c r="BG1128"/>
      <c r="BI1128"/>
      <c r="BJ1128"/>
      <c r="BK1128"/>
      <c r="BM1128"/>
      <c r="BN1128"/>
      <c r="BO1128"/>
    </row>
    <row r="1129" spans="1:67">
      <c r="A1129"/>
      <c r="B1129"/>
      <c r="C1129"/>
      <c r="E1129"/>
      <c r="F1129"/>
      <c r="G1129"/>
      <c r="I1129"/>
      <c r="J1129"/>
      <c r="K1129"/>
      <c r="M1129"/>
      <c r="N1129"/>
      <c r="O1129"/>
      <c r="Q1129"/>
      <c r="R1129"/>
      <c r="S1129"/>
      <c r="U1129"/>
      <c r="V1129"/>
      <c r="W1129"/>
      <c r="Y1129"/>
      <c r="Z1129"/>
      <c r="AA1129"/>
      <c r="AC1129"/>
      <c r="AD1129"/>
      <c r="AE1129"/>
      <c r="AG1129"/>
      <c r="AH1129"/>
      <c r="AI1129"/>
      <c r="AK1129"/>
      <c r="AL1129"/>
      <c r="AM1129"/>
      <c r="AO1129"/>
      <c r="AP1129"/>
      <c r="AQ1129"/>
      <c r="AS1129"/>
      <c r="AT1129"/>
      <c r="AU1129"/>
      <c r="AW1129"/>
      <c r="AX1129"/>
      <c r="AY1129"/>
      <c r="BA1129"/>
      <c r="BB1129"/>
      <c r="BC1129"/>
      <c r="BE1129"/>
      <c r="BF1129"/>
      <c r="BG1129"/>
      <c r="BI1129"/>
      <c r="BJ1129"/>
      <c r="BK1129"/>
      <c r="BM1129"/>
      <c r="BN1129"/>
      <c r="BO1129"/>
    </row>
    <row r="1130" spans="1:67">
      <c r="A1130"/>
      <c r="B1130"/>
      <c r="C1130"/>
      <c r="E1130"/>
      <c r="F1130"/>
      <c r="G1130"/>
      <c r="I1130"/>
      <c r="J1130"/>
      <c r="K1130"/>
      <c r="M1130"/>
      <c r="N1130"/>
      <c r="O1130"/>
      <c r="Q1130"/>
      <c r="R1130"/>
      <c r="S1130"/>
      <c r="U1130"/>
      <c r="V1130"/>
      <c r="W1130"/>
      <c r="Y1130"/>
      <c r="Z1130"/>
      <c r="AA1130"/>
      <c r="AC1130"/>
      <c r="AD1130"/>
      <c r="AE1130"/>
      <c r="AG1130"/>
      <c r="AH1130"/>
      <c r="AI1130"/>
      <c r="AK1130"/>
      <c r="AL1130"/>
      <c r="AM1130"/>
      <c r="AO1130"/>
      <c r="AP1130"/>
      <c r="AQ1130"/>
      <c r="AS1130"/>
      <c r="AT1130"/>
      <c r="AU1130"/>
      <c r="AW1130"/>
      <c r="AX1130"/>
      <c r="AY1130"/>
      <c r="BA1130"/>
      <c r="BB1130"/>
      <c r="BC1130"/>
      <c r="BE1130"/>
      <c r="BF1130"/>
      <c r="BG1130"/>
      <c r="BI1130"/>
      <c r="BJ1130"/>
      <c r="BK1130"/>
      <c r="BM1130"/>
      <c r="BN1130"/>
      <c r="BO1130"/>
    </row>
    <row r="1131" spans="1:67">
      <c r="A1131"/>
      <c r="B1131"/>
      <c r="C1131"/>
      <c r="E1131"/>
      <c r="F1131"/>
      <c r="G1131"/>
      <c r="I1131"/>
      <c r="J1131"/>
      <c r="K1131"/>
      <c r="M1131"/>
      <c r="N1131"/>
      <c r="O1131"/>
      <c r="Q1131"/>
      <c r="R1131"/>
      <c r="S1131"/>
      <c r="U1131"/>
      <c r="V1131"/>
      <c r="W1131"/>
      <c r="Y1131"/>
      <c r="Z1131"/>
      <c r="AA1131"/>
      <c r="AC1131"/>
      <c r="AD1131"/>
      <c r="AE1131"/>
      <c r="AG1131"/>
      <c r="AH1131"/>
      <c r="AI1131"/>
      <c r="AK1131"/>
      <c r="AL1131"/>
      <c r="AM1131"/>
      <c r="AO1131"/>
      <c r="AP1131"/>
      <c r="AQ1131"/>
      <c r="AS1131"/>
      <c r="AT1131"/>
      <c r="AU1131"/>
      <c r="AW1131"/>
      <c r="AX1131"/>
      <c r="AY1131"/>
      <c r="BA1131"/>
      <c r="BB1131"/>
      <c r="BC1131"/>
      <c r="BE1131"/>
      <c r="BF1131"/>
      <c r="BG1131"/>
      <c r="BI1131"/>
      <c r="BJ1131"/>
      <c r="BK1131"/>
      <c r="BM1131"/>
      <c r="BN1131"/>
      <c r="BO1131"/>
    </row>
    <row r="1132" spans="1:67">
      <c r="A1132"/>
      <c r="B1132"/>
      <c r="C1132"/>
      <c r="E1132"/>
      <c r="F1132"/>
      <c r="G1132"/>
      <c r="I1132"/>
      <c r="J1132"/>
      <c r="K1132"/>
      <c r="M1132"/>
      <c r="N1132"/>
      <c r="O1132"/>
      <c r="Q1132"/>
      <c r="R1132"/>
      <c r="S1132"/>
      <c r="U1132"/>
      <c r="V1132"/>
      <c r="W1132"/>
      <c r="Y1132"/>
      <c r="Z1132"/>
      <c r="AA1132"/>
      <c r="AC1132"/>
      <c r="AD1132"/>
      <c r="AE1132"/>
      <c r="AG1132"/>
      <c r="AH1132"/>
      <c r="AI1132"/>
      <c r="AK1132"/>
      <c r="AL1132"/>
      <c r="AM1132"/>
      <c r="AO1132"/>
      <c r="AP1132"/>
      <c r="AQ1132"/>
      <c r="AS1132"/>
      <c r="AT1132"/>
      <c r="AU1132"/>
      <c r="AW1132"/>
      <c r="AX1132"/>
      <c r="AY1132"/>
      <c r="BA1132"/>
      <c r="BB1132"/>
      <c r="BC1132"/>
      <c r="BE1132"/>
      <c r="BF1132"/>
      <c r="BG1132"/>
      <c r="BI1132"/>
      <c r="BJ1132"/>
      <c r="BK1132"/>
      <c r="BM1132"/>
      <c r="BN1132"/>
      <c r="BO1132"/>
    </row>
    <row r="1133" spans="1:67">
      <c r="A1133"/>
      <c r="B1133"/>
      <c r="C1133"/>
      <c r="E1133"/>
      <c r="F1133"/>
      <c r="G1133"/>
      <c r="I1133"/>
      <c r="J1133"/>
      <c r="K1133"/>
      <c r="M1133"/>
      <c r="N1133"/>
      <c r="O1133"/>
      <c r="Q1133"/>
      <c r="R1133"/>
      <c r="S1133"/>
      <c r="U1133"/>
      <c r="V1133"/>
      <c r="W1133"/>
      <c r="Y1133"/>
      <c r="Z1133"/>
      <c r="AA1133"/>
      <c r="AC1133"/>
      <c r="AD1133"/>
      <c r="AE1133"/>
      <c r="AG1133"/>
      <c r="AH1133"/>
      <c r="AI1133"/>
      <c r="AK1133"/>
      <c r="AL1133"/>
      <c r="AM1133"/>
      <c r="AO1133"/>
      <c r="AP1133"/>
      <c r="AQ1133"/>
      <c r="AS1133"/>
      <c r="AT1133"/>
      <c r="AU1133"/>
      <c r="AW1133"/>
      <c r="AX1133"/>
      <c r="AY1133"/>
      <c r="BA1133"/>
      <c r="BB1133"/>
      <c r="BC1133"/>
      <c r="BE1133"/>
      <c r="BF1133"/>
      <c r="BG1133"/>
      <c r="BI1133"/>
      <c r="BJ1133"/>
      <c r="BK1133"/>
      <c r="BM1133"/>
      <c r="BN1133"/>
      <c r="BO1133"/>
    </row>
    <row r="1134" spans="1:67">
      <c r="A1134"/>
      <c r="B1134"/>
      <c r="C1134"/>
      <c r="E1134"/>
      <c r="F1134"/>
      <c r="G1134"/>
      <c r="I1134"/>
      <c r="J1134"/>
      <c r="K1134"/>
      <c r="M1134"/>
      <c r="N1134"/>
      <c r="O1134"/>
      <c r="Q1134"/>
      <c r="R1134"/>
      <c r="S1134"/>
      <c r="U1134"/>
      <c r="V1134"/>
      <c r="W1134"/>
      <c r="Y1134"/>
      <c r="Z1134"/>
      <c r="AA1134"/>
      <c r="AC1134"/>
      <c r="AD1134"/>
      <c r="AE1134"/>
      <c r="AG1134"/>
      <c r="AH1134"/>
      <c r="AI1134"/>
      <c r="AK1134"/>
      <c r="AL1134"/>
      <c r="AM1134"/>
      <c r="AO1134"/>
      <c r="AP1134"/>
      <c r="AQ1134"/>
      <c r="AS1134"/>
      <c r="AT1134"/>
      <c r="AU1134"/>
      <c r="AW1134"/>
      <c r="AX1134"/>
      <c r="AY1134"/>
      <c r="BA1134"/>
      <c r="BB1134"/>
      <c r="BC1134"/>
      <c r="BE1134"/>
      <c r="BF1134"/>
      <c r="BG1134"/>
      <c r="BI1134"/>
      <c r="BJ1134"/>
      <c r="BK1134"/>
      <c r="BM1134"/>
      <c r="BN1134"/>
      <c r="BO1134"/>
    </row>
    <row r="1135" spans="1:67">
      <c r="A1135"/>
      <c r="B1135"/>
      <c r="C1135"/>
      <c r="E1135"/>
      <c r="F1135"/>
      <c r="G1135"/>
      <c r="I1135"/>
      <c r="J1135"/>
      <c r="K1135"/>
      <c r="M1135"/>
      <c r="N1135"/>
      <c r="O1135"/>
      <c r="Q1135"/>
      <c r="R1135"/>
      <c r="S1135"/>
      <c r="U1135"/>
      <c r="V1135"/>
      <c r="W1135"/>
      <c r="Y1135"/>
      <c r="Z1135"/>
      <c r="AA1135"/>
      <c r="AC1135"/>
      <c r="AD1135"/>
      <c r="AE1135"/>
      <c r="AG1135"/>
      <c r="AH1135"/>
      <c r="AI1135"/>
      <c r="AK1135"/>
      <c r="AL1135"/>
      <c r="AM1135"/>
      <c r="AO1135"/>
      <c r="AP1135"/>
      <c r="AQ1135"/>
      <c r="AS1135"/>
      <c r="AT1135"/>
      <c r="AU1135"/>
      <c r="AW1135"/>
      <c r="AX1135"/>
      <c r="AY1135"/>
      <c r="BA1135"/>
      <c r="BB1135"/>
      <c r="BC1135"/>
      <c r="BE1135"/>
      <c r="BF1135"/>
      <c r="BG1135"/>
      <c r="BI1135"/>
      <c r="BJ1135"/>
      <c r="BK1135"/>
      <c r="BM1135"/>
      <c r="BN1135"/>
      <c r="BO1135"/>
    </row>
    <row r="1136" spans="1:67">
      <c r="A1136"/>
      <c r="B1136"/>
      <c r="C1136"/>
      <c r="E1136"/>
      <c r="F1136"/>
      <c r="G1136"/>
      <c r="I1136"/>
      <c r="J1136"/>
      <c r="K1136"/>
      <c r="M1136"/>
      <c r="N1136"/>
      <c r="O1136"/>
      <c r="Q1136"/>
      <c r="R1136"/>
      <c r="S1136"/>
      <c r="U1136"/>
      <c r="V1136"/>
      <c r="W1136"/>
      <c r="Y1136"/>
      <c r="Z1136"/>
      <c r="AA1136"/>
      <c r="AC1136"/>
      <c r="AD1136"/>
      <c r="AE1136"/>
      <c r="AG1136"/>
      <c r="AH1136"/>
      <c r="AI1136"/>
      <c r="AK1136"/>
      <c r="AL1136"/>
      <c r="AM1136"/>
      <c r="AO1136"/>
      <c r="AP1136"/>
      <c r="AQ1136"/>
      <c r="AS1136"/>
      <c r="AT1136"/>
      <c r="AU1136"/>
      <c r="AW1136"/>
      <c r="AX1136"/>
      <c r="AY1136"/>
      <c r="BA1136"/>
      <c r="BB1136"/>
      <c r="BC1136"/>
      <c r="BE1136"/>
      <c r="BF1136"/>
      <c r="BG1136"/>
      <c r="BI1136"/>
      <c r="BJ1136"/>
      <c r="BK1136"/>
      <c r="BM1136"/>
      <c r="BN1136"/>
      <c r="BO1136"/>
    </row>
    <row r="1137" spans="1:67">
      <c r="A1137"/>
      <c r="B1137"/>
      <c r="C1137"/>
      <c r="E1137"/>
      <c r="F1137"/>
      <c r="G1137"/>
      <c r="I1137"/>
      <c r="J1137"/>
      <c r="K1137"/>
      <c r="M1137"/>
      <c r="N1137"/>
      <c r="O1137"/>
      <c r="Q1137"/>
      <c r="R1137"/>
      <c r="S1137"/>
      <c r="U1137"/>
      <c r="V1137"/>
      <c r="W1137"/>
      <c r="Y1137"/>
      <c r="Z1137"/>
      <c r="AA1137"/>
      <c r="AC1137"/>
      <c r="AD1137"/>
      <c r="AE1137"/>
      <c r="AG1137"/>
      <c r="AH1137"/>
      <c r="AI1137"/>
      <c r="AK1137"/>
      <c r="AL1137"/>
      <c r="AM1137"/>
      <c r="AO1137"/>
      <c r="AP1137"/>
      <c r="AQ1137"/>
      <c r="AS1137"/>
      <c r="AT1137"/>
      <c r="AU1137"/>
      <c r="AW1137"/>
      <c r="AX1137"/>
      <c r="AY1137"/>
      <c r="BA1137"/>
      <c r="BB1137"/>
      <c r="BC1137"/>
      <c r="BE1137"/>
      <c r="BF1137"/>
      <c r="BG1137"/>
      <c r="BI1137"/>
      <c r="BJ1137"/>
      <c r="BK1137"/>
      <c r="BM1137"/>
      <c r="BN1137"/>
      <c r="BO1137"/>
    </row>
    <row r="1138" spans="1:67">
      <c r="A1138"/>
      <c r="B1138"/>
      <c r="C1138"/>
      <c r="E1138"/>
      <c r="F1138"/>
      <c r="G1138"/>
      <c r="I1138"/>
      <c r="J1138"/>
      <c r="K1138"/>
      <c r="M1138"/>
      <c r="N1138"/>
      <c r="O1138"/>
      <c r="Q1138"/>
      <c r="R1138"/>
      <c r="S1138"/>
      <c r="U1138"/>
      <c r="V1138"/>
      <c r="W1138"/>
      <c r="Y1138"/>
      <c r="Z1138"/>
      <c r="AA1138"/>
      <c r="AC1138"/>
      <c r="AD1138"/>
      <c r="AE1138"/>
      <c r="AG1138"/>
      <c r="AH1138"/>
      <c r="AI1138"/>
      <c r="AK1138"/>
      <c r="AL1138"/>
      <c r="AM1138"/>
      <c r="AO1138"/>
      <c r="AP1138"/>
      <c r="AQ1138"/>
      <c r="AS1138"/>
      <c r="AT1138"/>
      <c r="AU1138"/>
      <c r="AW1138"/>
      <c r="AX1138"/>
      <c r="AY1138"/>
      <c r="BA1138"/>
      <c r="BB1138"/>
      <c r="BC1138"/>
      <c r="BE1138"/>
      <c r="BF1138"/>
      <c r="BG1138"/>
      <c r="BI1138"/>
      <c r="BJ1138"/>
      <c r="BK1138"/>
      <c r="BM1138"/>
      <c r="BN1138"/>
      <c r="BO1138"/>
    </row>
    <row r="1139" spans="1:67">
      <c r="A1139"/>
      <c r="B1139"/>
      <c r="C1139"/>
      <c r="E1139"/>
      <c r="F1139"/>
      <c r="G1139"/>
      <c r="I1139"/>
      <c r="J1139"/>
      <c r="K1139"/>
      <c r="M1139"/>
      <c r="N1139"/>
      <c r="O1139"/>
      <c r="Q1139"/>
      <c r="R1139"/>
      <c r="S1139"/>
      <c r="U1139"/>
      <c r="V1139"/>
      <c r="W1139"/>
      <c r="Y1139"/>
      <c r="Z1139"/>
      <c r="AA1139"/>
      <c r="AC1139"/>
      <c r="AD1139"/>
      <c r="AE1139"/>
      <c r="AG1139"/>
      <c r="AH1139"/>
      <c r="AI1139"/>
      <c r="AK1139"/>
      <c r="AL1139"/>
      <c r="AM1139"/>
      <c r="AO1139"/>
      <c r="AP1139"/>
      <c r="AQ1139"/>
      <c r="AS1139"/>
      <c r="AT1139"/>
      <c r="AU1139"/>
      <c r="AW1139"/>
      <c r="AX1139"/>
      <c r="AY1139"/>
      <c r="BA1139"/>
      <c r="BB1139"/>
      <c r="BC1139"/>
      <c r="BE1139"/>
      <c r="BF1139"/>
      <c r="BG1139"/>
      <c r="BI1139"/>
      <c r="BJ1139"/>
      <c r="BK1139"/>
      <c r="BM1139"/>
      <c r="BN1139"/>
      <c r="BO1139"/>
    </row>
    <row r="1140" spans="1:67">
      <c r="A1140"/>
      <c r="B1140"/>
      <c r="C1140"/>
      <c r="E1140"/>
      <c r="F1140"/>
      <c r="G1140"/>
      <c r="I1140"/>
      <c r="J1140"/>
      <c r="K1140"/>
      <c r="M1140"/>
      <c r="N1140"/>
      <c r="O1140"/>
      <c r="Q1140"/>
      <c r="R1140"/>
      <c r="S1140"/>
      <c r="U1140"/>
      <c r="V1140"/>
      <c r="W1140"/>
      <c r="Y1140"/>
      <c r="Z1140"/>
      <c r="AA1140"/>
      <c r="AC1140"/>
      <c r="AD1140"/>
      <c r="AE1140"/>
      <c r="AG1140"/>
      <c r="AH1140"/>
      <c r="AI1140"/>
      <c r="AK1140"/>
      <c r="AL1140"/>
      <c r="AM1140"/>
      <c r="AO1140"/>
      <c r="AP1140"/>
      <c r="AQ1140"/>
      <c r="AS1140"/>
      <c r="AT1140"/>
      <c r="AU1140"/>
      <c r="AW1140"/>
      <c r="AX1140"/>
      <c r="AY1140"/>
      <c r="BA1140"/>
      <c r="BB1140"/>
      <c r="BC1140"/>
      <c r="BE1140"/>
      <c r="BF1140"/>
      <c r="BG1140"/>
      <c r="BI1140"/>
      <c r="BJ1140"/>
      <c r="BK1140"/>
      <c r="BM1140"/>
      <c r="BN1140"/>
      <c r="BO1140"/>
    </row>
    <row r="1141" spans="1:67">
      <c r="A1141"/>
      <c r="B1141"/>
      <c r="C1141"/>
      <c r="E1141"/>
      <c r="F1141"/>
      <c r="G1141"/>
      <c r="I1141"/>
      <c r="J1141"/>
      <c r="K1141"/>
      <c r="M1141"/>
      <c r="N1141"/>
      <c r="O1141"/>
      <c r="Q1141"/>
      <c r="R1141"/>
      <c r="S1141"/>
      <c r="U1141"/>
      <c r="V1141"/>
      <c r="W1141"/>
      <c r="Y1141"/>
      <c r="Z1141"/>
      <c r="AA1141"/>
      <c r="AC1141"/>
      <c r="AD1141"/>
      <c r="AE1141"/>
      <c r="AG1141"/>
      <c r="AH1141"/>
      <c r="AI1141"/>
      <c r="AK1141"/>
      <c r="AL1141"/>
      <c r="AM1141"/>
      <c r="AO1141"/>
      <c r="AP1141"/>
      <c r="AQ1141"/>
      <c r="AS1141"/>
      <c r="AT1141"/>
      <c r="AU1141"/>
      <c r="AW1141"/>
      <c r="AX1141"/>
      <c r="AY1141"/>
      <c r="BA1141"/>
      <c r="BB1141"/>
      <c r="BC1141"/>
      <c r="BE1141"/>
      <c r="BF1141"/>
      <c r="BG1141"/>
      <c r="BI1141"/>
      <c r="BJ1141"/>
      <c r="BK1141"/>
      <c r="BM1141"/>
      <c r="BN1141"/>
      <c r="BO1141"/>
    </row>
    <row r="1142" spans="1:67">
      <c r="A1142"/>
      <c r="B1142"/>
      <c r="C1142"/>
      <c r="E1142"/>
      <c r="F1142"/>
      <c r="G1142"/>
      <c r="I1142"/>
      <c r="J1142"/>
      <c r="K1142"/>
      <c r="M1142"/>
      <c r="N1142"/>
      <c r="O1142"/>
      <c r="Q1142"/>
      <c r="R1142"/>
      <c r="S1142"/>
      <c r="U1142"/>
      <c r="V1142"/>
      <c r="W1142"/>
      <c r="Y1142"/>
      <c r="Z1142"/>
      <c r="AA1142"/>
      <c r="AC1142"/>
      <c r="AD1142"/>
      <c r="AE1142"/>
      <c r="AG1142"/>
      <c r="AH1142"/>
      <c r="AI1142"/>
      <c r="AK1142"/>
      <c r="AL1142"/>
      <c r="AM1142"/>
      <c r="AO1142"/>
      <c r="AP1142"/>
      <c r="AQ1142"/>
      <c r="AS1142"/>
      <c r="AT1142"/>
      <c r="AU1142"/>
      <c r="AW1142"/>
      <c r="AX1142"/>
      <c r="AY1142"/>
      <c r="BA1142"/>
      <c r="BB1142"/>
      <c r="BC1142"/>
      <c r="BE1142"/>
      <c r="BF1142"/>
      <c r="BG1142"/>
      <c r="BI1142"/>
      <c r="BJ1142"/>
      <c r="BK1142"/>
      <c r="BM1142"/>
      <c r="BN1142"/>
      <c r="BO1142"/>
    </row>
    <row r="1143" spans="1:67">
      <c r="A1143"/>
      <c r="B1143"/>
      <c r="C1143"/>
      <c r="E1143"/>
      <c r="F1143"/>
      <c r="G1143"/>
      <c r="I1143"/>
      <c r="J1143"/>
      <c r="K1143"/>
      <c r="M1143"/>
      <c r="N1143"/>
      <c r="O1143"/>
      <c r="Q1143"/>
      <c r="R1143"/>
      <c r="S1143"/>
      <c r="U1143"/>
      <c r="V1143"/>
      <c r="W1143"/>
      <c r="Y1143"/>
      <c r="Z1143"/>
      <c r="AA1143"/>
      <c r="AC1143"/>
      <c r="AD1143"/>
      <c r="AE1143"/>
      <c r="AG1143"/>
      <c r="AH1143"/>
      <c r="AI1143"/>
      <c r="AK1143"/>
      <c r="AL1143"/>
      <c r="AM1143"/>
      <c r="AO1143"/>
      <c r="AP1143"/>
      <c r="AQ1143"/>
      <c r="AS1143"/>
      <c r="AT1143"/>
      <c r="AU1143"/>
      <c r="AW1143"/>
      <c r="AX1143"/>
      <c r="AY1143"/>
      <c r="BA1143"/>
      <c r="BB1143"/>
      <c r="BC1143"/>
      <c r="BE1143"/>
      <c r="BF1143"/>
      <c r="BG1143"/>
      <c r="BI1143"/>
      <c r="BJ1143"/>
      <c r="BK1143"/>
      <c r="BM1143"/>
      <c r="BN1143"/>
      <c r="BO1143"/>
    </row>
    <row r="1144" spans="1:67">
      <c r="A1144"/>
      <c r="B1144"/>
      <c r="C1144"/>
      <c r="E1144"/>
      <c r="F1144"/>
      <c r="G1144"/>
      <c r="I1144"/>
      <c r="J1144"/>
      <c r="K1144"/>
      <c r="M1144"/>
      <c r="N1144"/>
      <c r="O1144"/>
      <c r="Q1144"/>
      <c r="R1144"/>
      <c r="S1144"/>
      <c r="U1144"/>
      <c r="V1144"/>
      <c r="W1144"/>
      <c r="Y1144"/>
      <c r="Z1144"/>
      <c r="AA1144"/>
      <c r="AC1144"/>
      <c r="AD1144"/>
      <c r="AE1144"/>
      <c r="AG1144"/>
      <c r="AH1144"/>
      <c r="AI1144"/>
      <c r="AK1144"/>
      <c r="AL1144"/>
      <c r="AM1144"/>
      <c r="AO1144"/>
      <c r="AP1144"/>
      <c r="AQ1144"/>
      <c r="AS1144"/>
      <c r="AT1144"/>
      <c r="AU1144"/>
      <c r="AW1144"/>
      <c r="AX1144"/>
      <c r="AY1144"/>
      <c r="BA1144"/>
      <c r="BB1144"/>
      <c r="BC1144"/>
      <c r="BE1144"/>
      <c r="BF1144"/>
      <c r="BG1144"/>
      <c r="BI1144"/>
      <c r="BJ1144"/>
      <c r="BK1144"/>
      <c r="BM1144"/>
      <c r="BN1144"/>
      <c r="BO1144"/>
    </row>
    <row r="1145" spans="1:67">
      <c r="A1145"/>
      <c r="B1145"/>
      <c r="C1145"/>
      <c r="E1145"/>
      <c r="F1145"/>
      <c r="G1145"/>
      <c r="I1145"/>
      <c r="J1145"/>
      <c r="K1145"/>
      <c r="M1145"/>
      <c r="N1145"/>
      <c r="O1145"/>
      <c r="Q1145"/>
      <c r="R1145"/>
      <c r="S1145"/>
      <c r="U1145"/>
      <c r="V1145"/>
      <c r="W1145"/>
      <c r="Y1145"/>
      <c r="Z1145"/>
      <c r="AA1145"/>
      <c r="AC1145"/>
      <c r="AD1145"/>
      <c r="AE1145"/>
      <c r="AG1145"/>
      <c r="AH1145"/>
      <c r="AI1145"/>
      <c r="AK1145"/>
      <c r="AL1145"/>
      <c r="AM1145"/>
      <c r="AO1145"/>
      <c r="AP1145"/>
      <c r="AQ1145"/>
      <c r="AS1145"/>
      <c r="AT1145"/>
      <c r="AU1145"/>
      <c r="AW1145"/>
      <c r="AX1145"/>
      <c r="AY1145"/>
      <c r="BA1145"/>
      <c r="BB1145"/>
      <c r="BC1145"/>
      <c r="BE1145"/>
      <c r="BF1145"/>
      <c r="BG1145"/>
      <c r="BI1145"/>
      <c r="BJ1145"/>
      <c r="BK1145"/>
      <c r="BM1145"/>
      <c r="BN1145"/>
      <c r="BO1145"/>
    </row>
    <row r="1146" spans="1:67">
      <c r="A1146"/>
      <c r="B1146"/>
      <c r="C1146"/>
      <c r="E1146"/>
      <c r="F1146"/>
      <c r="G1146"/>
      <c r="I1146"/>
      <c r="J1146"/>
      <c r="K1146"/>
      <c r="M1146"/>
      <c r="N1146"/>
      <c r="O1146"/>
      <c r="Q1146"/>
      <c r="R1146"/>
      <c r="S1146"/>
      <c r="U1146"/>
      <c r="V1146"/>
      <c r="W1146"/>
      <c r="Y1146"/>
      <c r="Z1146"/>
      <c r="AA1146"/>
      <c r="AC1146"/>
      <c r="AD1146"/>
      <c r="AE1146"/>
      <c r="AG1146"/>
      <c r="AH1146"/>
      <c r="AI1146"/>
      <c r="AK1146"/>
      <c r="AL1146"/>
      <c r="AM1146"/>
      <c r="AO1146"/>
      <c r="AP1146"/>
      <c r="AQ1146"/>
      <c r="AS1146"/>
      <c r="AT1146"/>
      <c r="AU1146"/>
      <c r="AW1146"/>
      <c r="AX1146"/>
      <c r="AY1146"/>
      <c r="BA1146"/>
      <c r="BB1146"/>
      <c r="BC1146"/>
      <c r="BE1146"/>
      <c r="BF1146"/>
      <c r="BG1146"/>
      <c r="BI1146"/>
      <c r="BJ1146"/>
      <c r="BK1146"/>
      <c r="BM1146"/>
      <c r="BN1146"/>
      <c r="BO1146"/>
    </row>
    <row r="1147" spans="1:67">
      <c r="A1147"/>
      <c r="B1147"/>
      <c r="C1147"/>
      <c r="E1147"/>
      <c r="F1147"/>
      <c r="G1147"/>
      <c r="I1147"/>
      <c r="J1147"/>
      <c r="K1147"/>
      <c r="M1147"/>
      <c r="N1147"/>
      <c r="O1147"/>
      <c r="Q1147"/>
      <c r="R1147"/>
      <c r="S1147"/>
      <c r="U1147"/>
      <c r="V1147"/>
      <c r="W1147"/>
      <c r="Y1147"/>
      <c r="Z1147"/>
      <c r="AA1147"/>
      <c r="AC1147"/>
      <c r="AD1147"/>
      <c r="AE1147"/>
      <c r="AG1147"/>
      <c r="AH1147"/>
      <c r="AI1147"/>
      <c r="AK1147"/>
      <c r="AL1147"/>
      <c r="AM1147"/>
      <c r="AO1147"/>
      <c r="AP1147"/>
      <c r="AQ1147"/>
      <c r="AS1147"/>
      <c r="AT1147"/>
      <c r="AU1147"/>
      <c r="AW1147"/>
      <c r="AX1147"/>
      <c r="AY1147"/>
      <c r="BA1147"/>
      <c r="BB1147"/>
      <c r="BC1147"/>
      <c r="BE1147"/>
      <c r="BF1147"/>
      <c r="BG1147"/>
      <c r="BI1147"/>
      <c r="BJ1147"/>
      <c r="BK1147"/>
      <c r="BM1147"/>
      <c r="BN1147"/>
      <c r="BO1147"/>
    </row>
    <row r="1148" spans="1:67">
      <c r="A1148"/>
      <c r="B1148"/>
      <c r="C1148"/>
      <c r="E1148"/>
      <c r="F1148"/>
      <c r="G1148"/>
      <c r="I1148"/>
      <c r="J1148"/>
      <c r="K1148"/>
      <c r="M1148"/>
      <c r="N1148"/>
      <c r="O1148"/>
      <c r="Q1148"/>
      <c r="R1148"/>
      <c r="S1148"/>
      <c r="U1148"/>
      <c r="V1148"/>
      <c r="W1148"/>
      <c r="Y1148"/>
      <c r="Z1148"/>
      <c r="AA1148"/>
      <c r="AC1148"/>
      <c r="AD1148"/>
      <c r="AE1148"/>
      <c r="AG1148"/>
      <c r="AH1148"/>
      <c r="AI1148"/>
      <c r="AK1148"/>
      <c r="AL1148"/>
      <c r="AM1148"/>
      <c r="AO1148"/>
      <c r="AP1148"/>
      <c r="AQ1148"/>
      <c r="AS1148"/>
      <c r="AT1148"/>
      <c r="AU1148"/>
      <c r="AW1148"/>
      <c r="AX1148"/>
      <c r="AY1148"/>
      <c r="BA1148"/>
      <c r="BB1148"/>
      <c r="BC1148"/>
      <c r="BE1148"/>
      <c r="BF1148"/>
      <c r="BG1148"/>
      <c r="BI1148"/>
      <c r="BJ1148"/>
      <c r="BK1148"/>
      <c r="BM1148"/>
      <c r="BN1148"/>
      <c r="BO1148"/>
    </row>
    <row r="1149" spans="1:67">
      <c r="A1149"/>
      <c r="B1149"/>
      <c r="C1149"/>
      <c r="E1149"/>
      <c r="F1149"/>
      <c r="G1149"/>
      <c r="I1149"/>
      <c r="J1149"/>
      <c r="K1149"/>
      <c r="M1149"/>
      <c r="N1149"/>
      <c r="O1149"/>
      <c r="Q1149"/>
      <c r="R1149"/>
      <c r="S1149"/>
      <c r="U1149"/>
      <c r="V1149"/>
      <c r="W1149"/>
      <c r="Y1149"/>
      <c r="Z1149"/>
      <c r="AA1149"/>
      <c r="AC1149"/>
      <c r="AD1149"/>
      <c r="AE1149"/>
      <c r="AG1149"/>
      <c r="AH1149"/>
      <c r="AI1149"/>
      <c r="AK1149"/>
      <c r="AL1149"/>
      <c r="AM1149"/>
      <c r="AO1149"/>
      <c r="AP1149"/>
      <c r="AQ1149"/>
      <c r="AS1149"/>
      <c r="AT1149"/>
      <c r="AU1149"/>
      <c r="AW1149"/>
      <c r="AX1149"/>
      <c r="AY1149"/>
      <c r="BA1149"/>
      <c r="BB1149"/>
      <c r="BC1149"/>
      <c r="BE1149"/>
      <c r="BF1149"/>
      <c r="BG1149"/>
      <c r="BI1149"/>
      <c r="BJ1149"/>
      <c r="BK1149"/>
      <c r="BM1149"/>
      <c r="BN1149"/>
      <c r="BO1149"/>
    </row>
    <row r="1150" spans="1:67">
      <c r="A1150"/>
      <c r="B1150"/>
      <c r="C1150"/>
      <c r="E1150"/>
      <c r="F1150"/>
      <c r="G1150"/>
      <c r="I1150"/>
      <c r="J1150"/>
      <c r="K1150"/>
      <c r="M1150"/>
      <c r="N1150"/>
      <c r="O1150"/>
      <c r="Q1150"/>
      <c r="R1150"/>
      <c r="S1150"/>
      <c r="U1150"/>
      <c r="V1150"/>
      <c r="W1150"/>
      <c r="Y1150"/>
      <c r="Z1150"/>
      <c r="AA1150"/>
      <c r="AC1150"/>
      <c r="AD1150"/>
      <c r="AE1150"/>
      <c r="AG1150"/>
      <c r="AH1150"/>
      <c r="AI1150"/>
      <c r="AK1150"/>
      <c r="AL1150"/>
      <c r="AM1150"/>
      <c r="AO1150"/>
      <c r="AP1150"/>
      <c r="AQ1150"/>
      <c r="AS1150"/>
      <c r="AT1150"/>
      <c r="AU1150"/>
      <c r="AW1150"/>
      <c r="AX1150"/>
      <c r="AY1150"/>
      <c r="BA1150"/>
      <c r="BB1150"/>
      <c r="BC1150"/>
      <c r="BE1150"/>
      <c r="BF1150"/>
      <c r="BG1150"/>
      <c r="BI1150"/>
      <c r="BJ1150"/>
      <c r="BK1150"/>
      <c r="BM1150"/>
      <c r="BN1150"/>
      <c r="BO1150"/>
    </row>
    <row r="1151" spans="1:67">
      <c r="A1151"/>
      <c r="B1151"/>
      <c r="C1151"/>
      <c r="E1151"/>
      <c r="F1151"/>
      <c r="G1151"/>
      <c r="I1151"/>
      <c r="J1151"/>
      <c r="K1151"/>
      <c r="M1151"/>
      <c r="N1151"/>
      <c r="O1151"/>
      <c r="Q1151"/>
      <c r="R1151"/>
      <c r="S1151"/>
      <c r="U1151"/>
      <c r="V1151"/>
      <c r="W1151"/>
      <c r="Y1151"/>
      <c r="Z1151"/>
      <c r="AA1151"/>
      <c r="AC1151"/>
      <c r="AD1151"/>
      <c r="AE1151"/>
      <c r="AG1151"/>
      <c r="AH1151"/>
      <c r="AI1151"/>
      <c r="AK1151"/>
      <c r="AL1151"/>
      <c r="AM1151"/>
      <c r="AO1151"/>
      <c r="AP1151"/>
      <c r="AQ1151"/>
      <c r="AS1151"/>
      <c r="AT1151"/>
      <c r="AU1151"/>
      <c r="AW1151"/>
      <c r="AX1151"/>
      <c r="AY1151"/>
      <c r="BA1151"/>
      <c r="BB1151"/>
      <c r="BC1151"/>
      <c r="BE1151"/>
      <c r="BF1151"/>
      <c r="BG1151"/>
      <c r="BI1151"/>
      <c r="BJ1151"/>
      <c r="BK1151"/>
      <c r="BM1151"/>
      <c r="BN1151"/>
      <c r="BO1151"/>
    </row>
    <row r="1152" spans="1:67">
      <c r="A1152"/>
      <c r="B1152"/>
      <c r="C1152"/>
      <c r="E1152"/>
      <c r="F1152"/>
      <c r="G1152"/>
      <c r="I1152"/>
      <c r="J1152"/>
      <c r="K1152"/>
      <c r="M1152"/>
      <c r="N1152"/>
      <c r="O1152"/>
      <c r="Q1152"/>
      <c r="R1152"/>
      <c r="S1152"/>
      <c r="U1152"/>
      <c r="V1152"/>
      <c r="W1152"/>
      <c r="Y1152"/>
      <c r="Z1152"/>
      <c r="AA1152"/>
      <c r="AC1152"/>
      <c r="AD1152"/>
      <c r="AE1152"/>
      <c r="AG1152"/>
      <c r="AH1152"/>
      <c r="AI1152"/>
      <c r="AK1152"/>
      <c r="AL1152"/>
      <c r="AM1152"/>
      <c r="AO1152"/>
      <c r="AP1152"/>
      <c r="AQ1152"/>
      <c r="AS1152"/>
      <c r="AT1152"/>
      <c r="AU1152"/>
      <c r="AW1152"/>
      <c r="AX1152"/>
      <c r="AY1152"/>
      <c r="BA1152"/>
      <c r="BB1152"/>
      <c r="BC1152"/>
      <c r="BE1152"/>
      <c r="BF1152"/>
      <c r="BG1152"/>
      <c r="BI1152"/>
      <c r="BJ1152"/>
      <c r="BK1152"/>
      <c r="BM1152"/>
      <c r="BN1152"/>
      <c r="BO1152"/>
    </row>
    <row r="1153" spans="1:67">
      <c r="A1153"/>
      <c r="B1153"/>
      <c r="C1153"/>
      <c r="E1153"/>
      <c r="F1153"/>
      <c r="G1153"/>
      <c r="I1153"/>
      <c r="J1153"/>
      <c r="K1153"/>
      <c r="M1153"/>
      <c r="N1153"/>
      <c r="O1153"/>
      <c r="Q1153"/>
      <c r="R1153"/>
      <c r="S1153"/>
      <c r="U1153"/>
      <c r="V1153"/>
      <c r="W1153"/>
      <c r="Y1153"/>
      <c r="Z1153"/>
      <c r="AA1153"/>
      <c r="AC1153"/>
      <c r="AD1153"/>
      <c r="AE1153"/>
      <c r="AG1153"/>
      <c r="AH1153"/>
      <c r="AI1153"/>
      <c r="AK1153"/>
      <c r="AL1153"/>
      <c r="AM1153"/>
      <c r="AO1153"/>
      <c r="AP1153"/>
      <c r="AQ1153"/>
      <c r="AS1153"/>
      <c r="AT1153"/>
      <c r="AU1153"/>
      <c r="AW1153"/>
      <c r="AX1153"/>
      <c r="AY1153"/>
      <c r="BA1153"/>
      <c r="BB1153"/>
      <c r="BC1153"/>
      <c r="BE1153"/>
      <c r="BF1153"/>
      <c r="BG1153"/>
      <c r="BI1153"/>
      <c r="BJ1153"/>
      <c r="BK1153"/>
      <c r="BM1153"/>
      <c r="BN1153"/>
      <c r="BO1153"/>
    </row>
    <row r="1154" spans="1:67">
      <c r="A1154"/>
      <c r="B1154"/>
      <c r="C1154"/>
      <c r="E1154"/>
      <c r="F1154"/>
      <c r="G1154"/>
      <c r="I1154"/>
      <c r="J1154"/>
      <c r="K1154"/>
      <c r="M1154"/>
      <c r="N1154"/>
      <c r="O1154"/>
      <c r="Q1154"/>
      <c r="R1154"/>
      <c r="S1154"/>
      <c r="U1154"/>
      <c r="V1154"/>
      <c r="W1154"/>
      <c r="Y1154"/>
      <c r="Z1154"/>
      <c r="AA1154"/>
      <c r="AC1154"/>
      <c r="AD1154"/>
      <c r="AE1154"/>
      <c r="AG1154"/>
      <c r="AH1154"/>
      <c r="AI1154"/>
      <c r="AK1154"/>
      <c r="AL1154"/>
      <c r="AM1154"/>
      <c r="AO1154"/>
      <c r="AP1154"/>
      <c r="AQ1154"/>
      <c r="AS1154"/>
      <c r="AT1154"/>
      <c r="AU1154"/>
      <c r="AW1154"/>
      <c r="AX1154"/>
      <c r="AY1154"/>
      <c r="BA1154"/>
      <c r="BB1154"/>
      <c r="BC1154"/>
      <c r="BE1154"/>
      <c r="BF1154"/>
      <c r="BG1154"/>
      <c r="BI1154"/>
      <c r="BJ1154"/>
      <c r="BK1154"/>
      <c r="BM1154"/>
      <c r="BN1154"/>
      <c r="BO1154"/>
    </row>
    <row r="1155" spans="1:67">
      <c r="A1155"/>
      <c r="B1155"/>
      <c r="C1155"/>
      <c r="E1155"/>
      <c r="F1155"/>
      <c r="G1155"/>
      <c r="I1155"/>
      <c r="J1155"/>
      <c r="K1155"/>
      <c r="M1155"/>
      <c r="N1155"/>
      <c r="O1155"/>
      <c r="Q1155"/>
      <c r="R1155"/>
      <c r="S1155"/>
      <c r="U1155"/>
      <c r="V1155"/>
      <c r="W1155"/>
      <c r="Y1155"/>
      <c r="Z1155"/>
      <c r="AA1155"/>
      <c r="AC1155"/>
      <c r="AD1155"/>
      <c r="AE1155"/>
      <c r="AG1155"/>
      <c r="AH1155"/>
      <c r="AI1155"/>
      <c r="AK1155"/>
      <c r="AL1155"/>
      <c r="AM1155"/>
      <c r="AO1155"/>
      <c r="AP1155"/>
      <c r="AQ1155"/>
      <c r="AS1155"/>
      <c r="AT1155"/>
      <c r="AU1155"/>
      <c r="AW1155"/>
      <c r="AX1155"/>
      <c r="AY1155"/>
      <c r="BA1155"/>
      <c r="BB1155"/>
      <c r="BC1155"/>
      <c r="BE1155"/>
      <c r="BF1155"/>
      <c r="BG1155"/>
      <c r="BI1155"/>
      <c r="BJ1155"/>
      <c r="BK1155"/>
      <c r="BM1155"/>
      <c r="BN1155"/>
      <c r="BO1155"/>
    </row>
    <row r="1156" spans="1:67">
      <c r="A1156"/>
      <c r="B1156"/>
      <c r="C1156"/>
      <c r="E1156"/>
      <c r="F1156"/>
      <c r="G1156"/>
      <c r="I1156"/>
      <c r="J1156"/>
      <c r="K1156"/>
      <c r="M1156"/>
      <c r="N1156"/>
      <c r="O1156"/>
      <c r="Q1156"/>
      <c r="R1156"/>
      <c r="S1156"/>
      <c r="U1156"/>
      <c r="V1156"/>
      <c r="W1156"/>
      <c r="Y1156"/>
      <c r="Z1156"/>
      <c r="AA1156"/>
      <c r="AC1156"/>
      <c r="AD1156"/>
      <c r="AE1156"/>
      <c r="AG1156"/>
      <c r="AH1156"/>
      <c r="AI1156"/>
      <c r="AK1156"/>
      <c r="AL1156"/>
      <c r="AM1156"/>
      <c r="AO1156"/>
      <c r="AP1156"/>
      <c r="AQ1156"/>
      <c r="AS1156"/>
      <c r="AT1156"/>
      <c r="AU1156"/>
      <c r="AW1156"/>
      <c r="AX1156"/>
      <c r="AY1156"/>
      <c r="BA1156"/>
      <c r="BB1156"/>
      <c r="BC1156"/>
      <c r="BE1156"/>
      <c r="BF1156"/>
      <c r="BG1156"/>
      <c r="BI1156"/>
      <c r="BJ1156"/>
      <c r="BK1156"/>
      <c r="BM1156"/>
      <c r="BN1156"/>
      <c r="BO1156"/>
    </row>
    <row r="1157" spans="1:67">
      <c r="A1157"/>
      <c r="B1157"/>
      <c r="C1157"/>
      <c r="E1157"/>
      <c r="F1157"/>
      <c r="G1157"/>
      <c r="I1157"/>
      <c r="J1157"/>
      <c r="K1157"/>
      <c r="M1157"/>
      <c r="N1157"/>
      <c r="O1157"/>
      <c r="Q1157"/>
      <c r="R1157"/>
      <c r="S1157"/>
      <c r="U1157"/>
      <c r="V1157"/>
      <c r="W1157"/>
      <c r="Y1157"/>
      <c r="Z1157"/>
      <c r="AA1157"/>
      <c r="AC1157"/>
      <c r="AD1157"/>
      <c r="AE1157"/>
      <c r="AG1157"/>
      <c r="AH1157"/>
      <c r="AI1157"/>
      <c r="AK1157"/>
      <c r="AL1157"/>
      <c r="AM1157"/>
      <c r="AO1157"/>
      <c r="AP1157"/>
      <c r="AQ1157"/>
      <c r="AS1157"/>
      <c r="AT1157"/>
      <c r="AU1157"/>
      <c r="AW1157"/>
      <c r="AX1157"/>
      <c r="AY1157"/>
      <c r="BA1157"/>
      <c r="BB1157"/>
      <c r="BC1157"/>
      <c r="BE1157"/>
      <c r="BF1157"/>
      <c r="BG1157"/>
      <c r="BI1157"/>
      <c r="BJ1157"/>
      <c r="BK1157"/>
      <c r="BM1157"/>
      <c r="BN1157"/>
      <c r="BO1157"/>
    </row>
    <row r="1158" spans="1:67">
      <c r="A1158"/>
      <c r="B1158"/>
      <c r="C1158"/>
      <c r="E1158"/>
      <c r="F1158"/>
      <c r="G1158"/>
      <c r="I1158"/>
      <c r="J1158"/>
      <c r="K1158"/>
      <c r="M1158"/>
      <c r="N1158"/>
      <c r="O1158"/>
      <c r="Q1158"/>
      <c r="R1158"/>
      <c r="S1158"/>
      <c r="U1158"/>
      <c r="V1158"/>
      <c r="W1158"/>
      <c r="Y1158"/>
      <c r="Z1158"/>
      <c r="AA1158"/>
      <c r="AC1158"/>
      <c r="AD1158"/>
      <c r="AE1158"/>
      <c r="AG1158"/>
      <c r="AH1158"/>
      <c r="AI1158"/>
      <c r="AK1158"/>
      <c r="AL1158"/>
      <c r="AM1158"/>
      <c r="AO1158"/>
      <c r="AP1158"/>
      <c r="AQ1158"/>
      <c r="AS1158"/>
      <c r="AT1158"/>
      <c r="AU1158"/>
      <c r="AW1158"/>
      <c r="AX1158"/>
      <c r="AY1158"/>
      <c r="BA1158"/>
      <c r="BB1158"/>
      <c r="BC1158"/>
      <c r="BE1158"/>
      <c r="BF1158"/>
      <c r="BG1158"/>
      <c r="BI1158"/>
      <c r="BJ1158"/>
      <c r="BK1158"/>
      <c r="BM1158"/>
      <c r="BN1158"/>
      <c r="BO1158"/>
    </row>
    <row r="1159" spans="1:67">
      <c r="A1159"/>
      <c r="B1159"/>
      <c r="C1159"/>
      <c r="E1159"/>
      <c r="F1159"/>
      <c r="G1159"/>
      <c r="I1159"/>
      <c r="J1159"/>
      <c r="K1159"/>
      <c r="M1159"/>
      <c r="N1159"/>
      <c r="O1159"/>
      <c r="Q1159"/>
      <c r="R1159"/>
      <c r="S1159"/>
      <c r="U1159"/>
      <c r="V1159"/>
      <c r="W1159"/>
      <c r="Y1159"/>
      <c r="Z1159"/>
      <c r="AA1159"/>
      <c r="AC1159"/>
      <c r="AD1159"/>
      <c r="AE1159"/>
      <c r="AG1159"/>
      <c r="AH1159"/>
      <c r="AI1159"/>
      <c r="AK1159"/>
      <c r="AL1159"/>
      <c r="AM1159"/>
      <c r="AO1159"/>
      <c r="AP1159"/>
      <c r="AQ1159"/>
      <c r="AS1159"/>
      <c r="AT1159"/>
      <c r="AU1159"/>
      <c r="AW1159"/>
      <c r="AX1159"/>
      <c r="AY1159"/>
      <c r="BA1159"/>
      <c r="BB1159"/>
      <c r="BC1159"/>
      <c r="BE1159"/>
      <c r="BF1159"/>
      <c r="BG1159"/>
      <c r="BI1159"/>
      <c r="BJ1159"/>
      <c r="BK1159"/>
      <c r="BM1159"/>
      <c r="BN1159"/>
      <c r="BO1159"/>
    </row>
    <row r="1160" spans="1:67">
      <c r="A1160"/>
      <c r="B1160"/>
      <c r="C1160"/>
      <c r="E1160"/>
      <c r="F1160"/>
      <c r="G1160"/>
      <c r="I1160"/>
      <c r="J1160"/>
      <c r="K1160"/>
      <c r="M1160"/>
      <c r="N1160"/>
      <c r="O1160"/>
      <c r="Q1160"/>
      <c r="R1160"/>
      <c r="S1160"/>
      <c r="U1160"/>
      <c r="V1160"/>
      <c r="W1160"/>
      <c r="Y1160"/>
      <c r="Z1160"/>
      <c r="AA1160"/>
      <c r="AC1160"/>
      <c r="AD1160"/>
      <c r="AE1160"/>
      <c r="AG1160"/>
      <c r="AH1160"/>
      <c r="AI1160"/>
      <c r="AK1160"/>
      <c r="AL1160"/>
      <c r="AM1160"/>
      <c r="AO1160"/>
      <c r="AP1160"/>
      <c r="AQ1160"/>
      <c r="AS1160"/>
      <c r="AT1160"/>
      <c r="AU1160"/>
      <c r="AW1160"/>
      <c r="AX1160"/>
      <c r="AY1160"/>
      <c r="BA1160"/>
      <c r="BB1160"/>
      <c r="BC1160"/>
      <c r="BE1160"/>
      <c r="BF1160"/>
      <c r="BG1160"/>
      <c r="BI1160"/>
      <c r="BJ1160"/>
      <c r="BK1160"/>
      <c r="BM1160"/>
      <c r="BN1160"/>
      <c r="BO1160"/>
    </row>
    <row r="1161" spans="1:67">
      <c r="A1161"/>
      <c r="B1161"/>
      <c r="C1161"/>
      <c r="E1161"/>
      <c r="F1161"/>
      <c r="G1161"/>
      <c r="I1161"/>
      <c r="J1161"/>
      <c r="K1161"/>
      <c r="M1161"/>
      <c r="N1161"/>
      <c r="O1161"/>
      <c r="Q1161"/>
      <c r="R1161"/>
      <c r="S1161"/>
      <c r="U1161"/>
      <c r="V1161"/>
      <c r="W1161"/>
      <c r="Y1161"/>
      <c r="Z1161"/>
      <c r="AA1161"/>
      <c r="AC1161"/>
      <c r="AD1161"/>
      <c r="AE1161"/>
      <c r="AG1161"/>
      <c r="AH1161"/>
      <c r="AI1161"/>
      <c r="AK1161"/>
      <c r="AL1161"/>
      <c r="AM1161"/>
      <c r="AO1161"/>
      <c r="AP1161"/>
      <c r="AQ1161"/>
      <c r="AS1161"/>
      <c r="AT1161"/>
      <c r="AU1161"/>
      <c r="AW1161"/>
      <c r="AX1161"/>
      <c r="AY1161"/>
      <c r="BA1161"/>
      <c r="BB1161"/>
      <c r="BC1161"/>
      <c r="BE1161"/>
      <c r="BF1161"/>
      <c r="BG1161"/>
      <c r="BI1161"/>
      <c r="BJ1161"/>
      <c r="BK1161"/>
      <c r="BM1161"/>
      <c r="BN1161"/>
      <c r="BO1161"/>
    </row>
    <row r="1162" spans="1:67">
      <c r="A1162"/>
      <c r="B1162"/>
      <c r="C1162"/>
      <c r="E1162"/>
      <c r="F1162"/>
      <c r="G1162"/>
      <c r="I1162"/>
      <c r="J1162"/>
      <c r="K1162"/>
      <c r="M1162"/>
      <c r="N1162"/>
      <c r="O1162"/>
      <c r="Q1162"/>
      <c r="R1162"/>
      <c r="S1162"/>
      <c r="U1162"/>
      <c r="V1162"/>
      <c r="W1162"/>
      <c r="Y1162"/>
      <c r="Z1162"/>
      <c r="AA1162"/>
      <c r="AC1162"/>
      <c r="AD1162"/>
      <c r="AE1162"/>
      <c r="AG1162"/>
      <c r="AH1162"/>
      <c r="AI1162"/>
      <c r="AK1162"/>
      <c r="AL1162"/>
      <c r="AM1162"/>
      <c r="AO1162"/>
      <c r="AP1162"/>
      <c r="AQ1162"/>
      <c r="AS1162"/>
      <c r="AT1162"/>
      <c r="AU1162"/>
      <c r="AW1162"/>
      <c r="AX1162"/>
      <c r="AY1162"/>
      <c r="BA1162"/>
      <c r="BB1162"/>
      <c r="BC1162"/>
      <c r="BE1162"/>
      <c r="BF1162"/>
      <c r="BG1162"/>
      <c r="BI1162"/>
      <c r="BJ1162"/>
      <c r="BK1162"/>
      <c r="BM1162"/>
      <c r="BN1162"/>
      <c r="BO1162"/>
    </row>
    <row r="1163" spans="1:67">
      <c r="A1163"/>
      <c r="B1163"/>
      <c r="C1163"/>
      <c r="E1163"/>
      <c r="F1163"/>
      <c r="G1163"/>
      <c r="I1163"/>
      <c r="J1163"/>
      <c r="K1163"/>
      <c r="M1163"/>
      <c r="N1163"/>
      <c r="O1163"/>
      <c r="Q1163"/>
      <c r="R1163"/>
      <c r="S1163"/>
      <c r="U1163"/>
      <c r="V1163"/>
      <c r="W1163"/>
      <c r="Y1163"/>
      <c r="Z1163"/>
      <c r="AA1163"/>
      <c r="AC1163"/>
      <c r="AD1163"/>
      <c r="AE1163"/>
      <c r="AG1163"/>
      <c r="AH1163"/>
      <c r="AI1163"/>
      <c r="AK1163"/>
      <c r="AL1163"/>
      <c r="AM1163"/>
      <c r="AO1163"/>
      <c r="AP1163"/>
      <c r="AQ1163"/>
      <c r="AS1163"/>
      <c r="AT1163"/>
      <c r="AU1163"/>
      <c r="AW1163"/>
      <c r="AX1163"/>
      <c r="AY1163"/>
      <c r="BA1163"/>
      <c r="BB1163"/>
      <c r="BC1163"/>
      <c r="BE1163"/>
      <c r="BF1163"/>
      <c r="BG1163"/>
      <c r="BI1163"/>
      <c r="BJ1163"/>
      <c r="BK1163"/>
      <c r="BM1163"/>
      <c r="BN1163"/>
      <c r="BO1163"/>
    </row>
    <row r="1164" spans="1:67">
      <c r="A1164"/>
      <c r="B1164"/>
      <c r="C1164"/>
      <c r="E1164"/>
      <c r="F1164"/>
      <c r="G1164"/>
      <c r="I1164"/>
      <c r="J1164"/>
      <c r="K1164"/>
      <c r="M1164"/>
      <c r="N1164"/>
      <c r="O1164"/>
      <c r="Q1164"/>
      <c r="R1164"/>
      <c r="S1164"/>
      <c r="U1164"/>
      <c r="V1164"/>
      <c r="W1164"/>
      <c r="Y1164"/>
      <c r="Z1164"/>
      <c r="AA1164"/>
      <c r="AC1164"/>
      <c r="AD1164"/>
      <c r="AE1164"/>
      <c r="AG1164"/>
      <c r="AH1164"/>
      <c r="AI1164"/>
      <c r="AK1164"/>
      <c r="AL1164"/>
      <c r="AM1164"/>
      <c r="AO1164"/>
      <c r="AP1164"/>
      <c r="AQ1164"/>
      <c r="AS1164"/>
      <c r="AT1164"/>
      <c r="AU1164"/>
      <c r="AW1164"/>
      <c r="AX1164"/>
      <c r="AY1164"/>
      <c r="BA1164"/>
      <c r="BB1164"/>
      <c r="BC1164"/>
      <c r="BE1164"/>
      <c r="BF1164"/>
      <c r="BG1164"/>
      <c r="BI1164"/>
      <c r="BJ1164"/>
      <c r="BK1164"/>
      <c r="BM1164"/>
      <c r="BN1164"/>
      <c r="BO1164"/>
    </row>
    <row r="1165" spans="1:67">
      <c r="A1165"/>
      <c r="B1165"/>
      <c r="C1165"/>
      <c r="E1165"/>
      <c r="F1165"/>
      <c r="G1165"/>
      <c r="I1165"/>
      <c r="J1165"/>
      <c r="K1165"/>
      <c r="M1165"/>
      <c r="N1165"/>
      <c r="O1165"/>
      <c r="Q1165"/>
      <c r="R1165"/>
      <c r="S1165"/>
      <c r="U1165"/>
      <c r="V1165"/>
      <c r="W1165"/>
      <c r="Y1165"/>
      <c r="Z1165"/>
      <c r="AA1165"/>
      <c r="AC1165"/>
      <c r="AD1165"/>
      <c r="AE1165"/>
      <c r="AG1165"/>
      <c r="AH1165"/>
      <c r="AI1165"/>
      <c r="AK1165"/>
      <c r="AL1165"/>
      <c r="AM1165"/>
      <c r="AO1165"/>
      <c r="AP1165"/>
      <c r="AQ1165"/>
      <c r="AS1165"/>
      <c r="AT1165"/>
      <c r="AU1165"/>
      <c r="AW1165"/>
      <c r="AX1165"/>
      <c r="AY1165"/>
      <c r="BA1165"/>
      <c r="BB1165"/>
      <c r="BC1165"/>
      <c r="BE1165"/>
      <c r="BF1165"/>
      <c r="BG1165"/>
      <c r="BI1165"/>
      <c r="BJ1165"/>
      <c r="BK1165"/>
      <c r="BM1165"/>
      <c r="BN1165"/>
      <c r="BO1165"/>
    </row>
    <row r="1166" spans="1:67">
      <c r="A1166"/>
      <c r="B1166"/>
      <c r="C1166"/>
      <c r="E1166"/>
      <c r="F1166"/>
      <c r="G1166"/>
      <c r="I1166"/>
      <c r="J1166"/>
      <c r="K1166"/>
      <c r="M1166"/>
      <c r="N1166"/>
      <c r="O1166"/>
      <c r="Q1166"/>
      <c r="R1166"/>
      <c r="S1166"/>
      <c r="U1166"/>
      <c r="V1166"/>
      <c r="W1166"/>
      <c r="Y1166"/>
      <c r="Z1166"/>
      <c r="AA1166"/>
      <c r="AC1166"/>
      <c r="AD1166"/>
      <c r="AE1166"/>
      <c r="AG1166"/>
      <c r="AH1166"/>
      <c r="AI1166"/>
      <c r="AK1166"/>
      <c r="AL1166"/>
      <c r="AM1166"/>
      <c r="AO1166"/>
      <c r="AP1166"/>
      <c r="AQ1166"/>
      <c r="AS1166"/>
      <c r="AT1166"/>
      <c r="AU1166"/>
      <c r="AW1166"/>
      <c r="AX1166"/>
      <c r="AY1166"/>
      <c r="BA1166"/>
      <c r="BB1166"/>
      <c r="BC1166"/>
      <c r="BE1166"/>
      <c r="BF1166"/>
      <c r="BG1166"/>
      <c r="BI1166"/>
      <c r="BJ1166"/>
      <c r="BK1166"/>
      <c r="BM1166"/>
      <c r="BN1166"/>
      <c r="BO1166"/>
    </row>
    <row r="1167" spans="1:67">
      <c r="A1167"/>
      <c r="B1167"/>
      <c r="C1167"/>
      <c r="E1167"/>
      <c r="F1167"/>
      <c r="G1167"/>
      <c r="I1167"/>
      <c r="J1167"/>
      <c r="K1167"/>
      <c r="M1167"/>
      <c r="N1167"/>
      <c r="O1167"/>
      <c r="Q1167"/>
      <c r="R1167"/>
      <c r="S1167"/>
      <c r="U1167"/>
      <c r="V1167"/>
      <c r="W1167"/>
      <c r="Y1167"/>
      <c r="Z1167"/>
      <c r="AA1167"/>
      <c r="AC1167"/>
      <c r="AD1167"/>
      <c r="AE1167"/>
      <c r="AG1167"/>
      <c r="AH1167"/>
      <c r="AI1167"/>
      <c r="AK1167"/>
      <c r="AL1167"/>
      <c r="AM1167"/>
      <c r="AO1167"/>
      <c r="AP1167"/>
      <c r="AQ1167"/>
      <c r="AS1167"/>
      <c r="AT1167"/>
      <c r="AU1167"/>
      <c r="AW1167"/>
      <c r="AX1167"/>
      <c r="AY1167"/>
      <c r="BA1167"/>
      <c r="BB1167"/>
      <c r="BC1167"/>
      <c r="BE1167"/>
      <c r="BF1167"/>
      <c r="BG1167"/>
      <c r="BI1167"/>
      <c r="BJ1167"/>
      <c r="BK1167"/>
      <c r="BM1167"/>
      <c r="BN1167"/>
      <c r="BO1167"/>
    </row>
    <row r="1168" spans="1:67">
      <c r="A1168"/>
      <c r="B1168"/>
      <c r="C1168"/>
      <c r="E1168"/>
      <c r="F1168"/>
      <c r="G1168"/>
      <c r="I1168"/>
      <c r="J1168"/>
      <c r="K1168"/>
      <c r="M1168"/>
      <c r="N1168"/>
      <c r="O1168"/>
      <c r="Q1168"/>
      <c r="R1168"/>
      <c r="S1168"/>
      <c r="U1168"/>
      <c r="V1168"/>
      <c r="W1168"/>
      <c r="Y1168"/>
      <c r="Z1168"/>
      <c r="AA1168"/>
      <c r="AC1168"/>
      <c r="AD1168"/>
      <c r="AE1168"/>
      <c r="AG1168"/>
      <c r="AH1168"/>
      <c r="AI1168"/>
      <c r="AK1168"/>
      <c r="AL1168"/>
      <c r="AM1168"/>
      <c r="AO1168"/>
      <c r="AP1168"/>
      <c r="AQ1168"/>
      <c r="AS1168"/>
      <c r="AT1168"/>
      <c r="AU1168"/>
      <c r="AW1168"/>
      <c r="AX1168"/>
      <c r="AY1168"/>
      <c r="BA1168"/>
      <c r="BB1168"/>
      <c r="BC1168"/>
      <c r="BE1168"/>
      <c r="BF1168"/>
      <c r="BG1168"/>
      <c r="BI1168"/>
      <c r="BJ1168"/>
      <c r="BK1168"/>
      <c r="BM1168"/>
      <c r="BN1168"/>
      <c r="BO1168"/>
    </row>
    <row r="1169" spans="1:67">
      <c r="A1169"/>
      <c r="B1169"/>
      <c r="C1169"/>
      <c r="E1169"/>
      <c r="F1169"/>
      <c r="G1169"/>
      <c r="I1169"/>
      <c r="J1169"/>
      <c r="K1169"/>
      <c r="M1169"/>
      <c r="N1169"/>
      <c r="O1169"/>
      <c r="Q1169"/>
      <c r="R1169"/>
      <c r="S1169"/>
      <c r="U1169"/>
      <c r="V1169"/>
      <c r="W1169"/>
      <c r="Y1169"/>
      <c r="Z1169"/>
      <c r="AA1169"/>
      <c r="AC1169"/>
      <c r="AD1169"/>
      <c r="AE1169"/>
      <c r="AG1169"/>
      <c r="AH1169"/>
      <c r="AI1169"/>
      <c r="AK1169"/>
      <c r="AL1169"/>
      <c r="AM1169"/>
      <c r="AO1169"/>
      <c r="AP1169"/>
      <c r="AQ1169"/>
      <c r="AS1169"/>
      <c r="AT1169"/>
      <c r="AU1169"/>
      <c r="AW1169"/>
      <c r="AX1169"/>
      <c r="AY1169"/>
      <c r="BA1169"/>
      <c r="BB1169"/>
      <c r="BC1169"/>
      <c r="BE1169"/>
      <c r="BF1169"/>
      <c r="BG1169"/>
      <c r="BI1169"/>
      <c r="BJ1169"/>
      <c r="BK1169"/>
      <c r="BM1169"/>
      <c r="BN1169"/>
      <c r="BO1169"/>
    </row>
    <row r="1170" spans="1:67">
      <c r="A1170"/>
      <c r="B1170"/>
      <c r="C1170"/>
      <c r="E1170"/>
      <c r="F1170"/>
      <c r="G1170"/>
      <c r="I1170"/>
      <c r="J1170"/>
      <c r="K1170"/>
      <c r="M1170"/>
      <c r="N1170"/>
      <c r="O1170"/>
      <c r="Q1170"/>
      <c r="R1170"/>
      <c r="S1170"/>
      <c r="U1170"/>
      <c r="V1170"/>
      <c r="W1170"/>
      <c r="Y1170"/>
      <c r="Z1170"/>
      <c r="AA1170"/>
      <c r="AC1170"/>
      <c r="AD1170"/>
      <c r="AE1170"/>
      <c r="AG1170"/>
      <c r="AH1170"/>
      <c r="AI1170"/>
      <c r="AK1170"/>
      <c r="AL1170"/>
      <c r="AM1170"/>
      <c r="AO1170"/>
      <c r="AP1170"/>
      <c r="AQ1170"/>
      <c r="AS1170"/>
      <c r="AT1170"/>
      <c r="AU1170"/>
      <c r="AW1170"/>
      <c r="AX1170"/>
      <c r="AY1170"/>
      <c r="BA1170"/>
      <c r="BB1170"/>
      <c r="BC1170"/>
      <c r="BE1170"/>
      <c r="BF1170"/>
      <c r="BG1170"/>
      <c r="BI1170"/>
      <c r="BJ1170"/>
      <c r="BK1170"/>
      <c r="BM1170"/>
      <c r="BN1170"/>
      <c r="BO1170"/>
    </row>
    <row r="1171" spans="1:67">
      <c r="A1171"/>
      <c r="B1171"/>
      <c r="C1171"/>
      <c r="E1171"/>
      <c r="F1171"/>
      <c r="G1171"/>
      <c r="I1171"/>
      <c r="J1171"/>
      <c r="K1171"/>
      <c r="M1171"/>
      <c r="N1171"/>
      <c r="O1171"/>
      <c r="Q1171"/>
      <c r="R1171"/>
      <c r="S1171"/>
      <c r="U1171"/>
      <c r="V1171"/>
      <c r="W1171"/>
      <c r="Y1171"/>
      <c r="Z1171"/>
      <c r="AA1171"/>
      <c r="AC1171"/>
      <c r="AD1171"/>
      <c r="AE1171"/>
      <c r="AG1171"/>
      <c r="AH1171"/>
      <c r="AI1171"/>
      <c r="AK1171"/>
      <c r="AL1171"/>
      <c r="AM1171"/>
      <c r="AO1171"/>
      <c r="AP1171"/>
      <c r="AQ1171"/>
      <c r="AS1171"/>
      <c r="AT1171"/>
      <c r="AU1171"/>
      <c r="AW1171"/>
      <c r="AX1171"/>
      <c r="AY1171"/>
      <c r="BA1171"/>
      <c r="BB1171"/>
      <c r="BC1171"/>
      <c r="BE1171"/>
      <c r="BF1171"/>
      <c r="BG1171"/>
      <c r="BI1171"/>
      <c r="BJ1171"/>
      <c r="BK1171"/>
      <c r="BM1171"/>
      <c r="BN1171"/>
      <c r="BO1171"/>
    </row>
    <row r="1172" spans="1:67">
      <c r="A1172"/>
      <c r="B1172"/>
      <c r="C1172"/>
      <c r="E1172"/>
      <c r="F1172"/>
      <c r="G1172"/>
      <c r="I1172"/>
      <c r="J1172"/>
      <c r="K1172"/>
      <c r="M1172"/>
      <c r="N1172"/>
      <c r="O1172"/>
      <c r="Q1172"/>
      <c r="R1172"/>
      <c r="S1172"/>
      <c r="U1172"/>
      <c r="V1172"/>
      <c r="W1172"/>
      <c r="Y1172"/>
      <c r="Z1172"/>
      <c r="AA1172"/>
      <c r="AC1172"/>
      <c r="AD1172"/>
      <c r="AE1172"/>
      <c r="AG1172"/>
      <c r="AH1172"/>
      <c r="AI1172"/>
      <c r="AK1172"/>
      <c r="AL1172"/>
      <c r="AM1172"/>
      <c r="AO1172"/>
      <c r="AP1172"/>
      <c r="AQ1172"/>
      <c r="AS1172"/>
      <c r="AT1172"/>
      <c r="AU1172"/>
      <c r="AW1172"/>
      <c r="AX1172"/>
      <c r="AY1172"/>
      <c r="BA1172"/>
      <c r="BB1172"/>
      <c r="BC1172"/>
      <c r="BE1172"/>
      <c r="BF1172"/>
      <c r="BG1172"/>
      <c r="BI1172"/>
      <c r="BJ1172"/>
      <c r="BK1172"/>
      <c r="BM1172"/>
      <c r="BN1172"/>
      <c r="BO1172"/>
    </row>
    <row r="1173" spans="1:67">
      <c r="A1173"/>
      <c r="B1173"/>
      <c r="C1173"/>
      <c r="E1173"/>
      <c r="F1173"/>
      <c r="G1173"/>
      <c r="I1173"/>
      <c r="J1173"/>
      <c r="K1173"/>
      <c r="M1173"/>
      <c r="N1173"/>
      <c r="O1173"/>
      <c r="Q1173"/>
      <c r="R1173"/>
      <c r="S1173"/>
      <c r="U1173"/>
      <c r="V1173"/>
      <c r="W1173"/>
      <c r="Y1173"/>
      <c r="Z1173"/>
      <c r="AA1173"/>
      <c r="AC1173"/>
      <c r="AD1173"/>
      <c r="AE1173"/>
      <c r="AG1173"/>
      <c r="AH1173"/>
      <c r="AI1173"/>
      <c r="AK1173"/>
      <c r="AL1173"/>
      <c r="AM1173"/>
      <c r="AO1173"/>
      <c r="AP1173"/>
      <c r="AQ1173"/>
      <c r="AS1173"/>
      <c r="AT1173"/>
      <c r="AU1173"/>
      <c r="AW1173"/>
      <c r="AX1173"/>
      <c r="AY1173"/>
      <c r="BA1173"/>
      <c r="BB1173"/>
      <c r="BC1173"/>
      <c r="BE1173"/>
      <c r="BF1173"/>
      <c r="BG1173"/>
      <c r="BI1173"/>
      <c r="BJ1173"/>
      <c r="BK1173"/>
      <c r="BM1173"/>
      <c r="BN1173"/>
      <c r="BO1173"/>
    </row>
    <row r="1174" spans="1:67">
      <c r="A1174"/>
      <c r="B1174"/>
      <c r="C1174"/>
      <c r="E1174"/>
      <c r="F1174"/>
      <c r="G1174"/>
      <c r="I1174"/>
      <c r="J1174"/>
      <c r="K1174"/>
      <c r="M1174"/>
      <c r="N1174"/>
      <c r="O1174"/>
      <c r="Q1174"/>
      <c r="R1174"/>
      <c r="S1174"/>
      <c r="U1174"/>
      <c r="V1174"/>
      <c r="W1174"/>
      <c r="Y1174"/>
      <c r="Z1174"/>
      <c r="AA1174"/>
      <c r="AC1174"/>
      <c r="AD1174"/>
      <c r="AE1174"/>
      <c r="AG1174"/>
      <c r="AH1174"/>
      <c r="AI1174"/>
      <c r="AK1174"/>
      <c r="AL1174"/>
      <c r="AM1174"/>
      <c r="AO1174"/>
      <c r="AP1174"/>
      <c r="AQ1174"/>
      <c r="AS1174"/>
      <c r="AT1174"/>
      <c r="AU1174"/>
      <c r="AW1174"/>
      <c r="AX1174"/>
      <c r="AY1174"/>
      <c r="BA1174"/>
      <c r="BB1174"/>
      <c r="BC1174"/>
      <c r="BE1174"/>
      <c r="BF1174"/>
      <c r="BG1174"/>
      <c r="BI1174"/>
      <c r="BJ1174"/>
      <c r="BK1174"/>
      <c r="BM1174"/>
      <c r="BN1174"/>
      <c r="BO1174"/>
    </row>
    <row r="1175" spans="1:67">
      <c r="A1175"/>
      <c r="B1175"/>
      <c r="C1175"/>
      <c r="E1175"/>
      <c r="F1175"/>
      <c r="G1175"/>
      <c r="I1175"/>
      <c r="J1175"/>
      <c r="K1175"/>
      <c r="M1175"/>
      <c r="N1175"/>
      <c r="O1175"/>
      <c r="Q1175"/>
      <c r="R1175"/>
      <c r="S1175"/>
      <c r="U1175"/>
      <c r="V1175"/>
      <c r="W1175"/>
      <c r="Y1175"/>
      <c r="Z1175"/>
      <c r="AA1175"/>
      <c r="AC1175"/>
      <c r="AD1175"/>
      <c r="AE1175"/>
      <c r="AG1175"/>
      <c r="AH1175"/>
      <c r="AI1175"/>
      <c r="AK1175"/>
      <c r="AL1175"/>
      <c r="AM1175"/>
      <c r="AO1175"/>
      <c r="AP1175"/>
      <c r="AQ1175"/>
      <c r="AS1175"/>
      <c r="AT1175"/>
      <c r="AU1175"/>
      <c r="AW1175"/>
      <c r="AX1175"/>
      <c r="AY1175"/>
      <c r="BA1175"/>
      <c r="BB1175"/>
      <c r="BC1175"/>
      <c r="BE1175"/>
      <c r="BF1175"/>
      <c r="BG1175"/>
      <c r="BI1175"/>
      <c r="BJ1175"/>
      <c r="BK1175"/>
      <c r="BM1175"/>
      <c r="BN1175"/>
      <c r="BO1175"/>
    </row>
    <row r="1176" spans="1:67">
      <c r="A1176"/>
      <c r="B1176"/>
      <c r="C1176"/>
      <c r="E1176"/>
      <c r="F1176"/>
      <c r="G1176"/>
      <c r="I1176"/>
      <c r="J1176"/>
      <c r="K1176"/>
      <c r="M1176"/>
      <c r="N1176"/>
      <c r="O1176"/>
      <c r="Q1176"/>
      <c r="R1176"/>
      <c r="S1176"/>
      <c r="U1176"/>
      <c r="V1176"/>
      <c r="W1176"/>
      <c r="Y1176"/>
      <c r="Z1176"/>
      <c r="AA1176"/>
      <c r="AC1176"/>
      <c r="AD1176"/>
      <c r="AE1176"/>
      <c r="AG1176"/>
      <c r="AH1176"/>
      <c r="AI1176"/>
      <c r="AK1176"/>
      <c r="AL1176"/>
      <c r="AM1176"/>
      <c r="AO1176"/>
      <c r="AP1176"/>
      <c r="AQ1176"/>
      <c r="AS1176"/>
      <c r="AT1176"/>
      <c r="AU1176"/>
      <c r="AW1176"/>
      <c r="AX1176"/>
      <c r="AY1176"/>
      <c r="BA1176"/>
      <c r="BB1176"/>
      <c r="BC1176"/>
      <c r="BE1176"/>
      <c r="BF1176"/>
      <c r="BG1176"/>
      <c r="BI1176"/>
      <c r="BJ1176"/>
      <c r="BK1176"/>
      <c r="BM1176"/>
      <c r="BN1176"/>
      <c r="BO1176"/>
    </row>
    <row r="1177" spans="1:67">
      <c r="A1177"/>
      <c r="B1177"/>
      <c r="C1177"/>
      <c r="E1177"/>
      <c r="F1177"/>
      <c r="G1177"/>
      <c r="I1177"/>
      <c r="J1177"/>
      <c r="K1177"/>
      <c r="M1177"/>
      <c r="N1177"/>
      <c r="O1177"/>
      <c r="Q1177"/>
      <c r="R1177"/>
      <c r="S1177"/>
      <c r="U1177"/>
      <c r="V1177"/>
      <c r="W1177"/>
      <c r="Y1177"/>
      <c r="Z1177"/>
      <c r="AA1177"/>
      <c r="AC1177"/>
      <c r="AD1177"/>
      <c r="AE1177"/>
      <c r="AG1177"/>
      <c r="AH1177"/>
      <c r="AI1177"/>
      <c r="AK1177"/>
      <c r="AL1177"/>
      <c r="AM1177"/>
      <c r="AO1177"/>
      <c r="AP1177"/>
      <c r="AQ1177"/>
      <c r="AS1177"/>
      <c r="AT1177"/>
      <c r="AU1177"/>
      <c r="AW1177"/>
      <c r="AX1177"/>
      <c r="AY1177"/>
      <c r="BA1177"/>
      <c r="BB1177"/>
      <c r="BC1177"/>
      <c r="BE1177"/>
      <c r="BF1177"/>
      <c r="BG1177"/>
      <c r="BI1177"/>
      <c r="BJ1177"/>
      <c r="BK1177"/>
      <c r="BM1177"/>
      <c r="BN1177"/>
      <c r="BO1177"/>
    </row>
    <row r="1178" spans="1:67">
      <c r="A1178"/>
      <c r="B1178"/>
      <c r="C1178"/>
      <c r="E1178"/>
      <c r="F1178"/>
      <c r="G1178"/>
      <c r="I1178"/>
      <c r="J1178"/>
      <c r="K1178"/>
      <c r="M1178"/>
      <c r="N1178"/>
      <c r="O1178"/>
      <c r="Q1178"/>
      <c r="R1178"/>
      <c r="S1178"/>
      <c r="U1178"/>
      <c r="V1178"/>
      <c r="W1178"/>
      <c r="Y1178"/>
      <c r="Z1178"/>
      <c r="AA1178"/>
      <c r="AC1178"/>
      <c r="AD1178"/>
      <c r="AE1178"/>
      <c r="AG1178"/>
      <c r="AH1178"/>
      <c r="AI1178"/>
      <c r="AK1178"/>
      <c r="AL1178"/>
      <c r="AM1178"/>
      <c r="AO1178"/>
      <c r="AP1178"/>
      <c r="AQ1178"/>
      <c r="AS1178"/>
      <c r="AT1178"/>
      <c r="AU1178"/>
      <c r="AW1178"/>
      <c r="AX1178"/>
      <c r="AY1178"/>
      <c r="BA1178"/>
      <c r="BB1178"/>
      <c r="BC1178"/>
      <c r="BE1178"/>
      <c r="BF1178"/>
      <c r="BG1178"/>
      <c r="BI1178"/>
      <c r="BJ1178"/>
      <c r="BK1178"/>
      <c r="BM1178"/>
      <c r="BN1178"/>
      <c r="BO1178"/>
    </row>
    <row r="1179" spans="1:67">
      <c r="A1179"/>
      <c r="B1179"/>
      <c r="C1179"/>
      <c r="E1179"/>
      <c r="F1179"/>
      <c r="G1179"/>
      <c r="I1179"/>
      <c r="J1179"/>
      <c r="K1179"/>
      <c r="M1179"/>
      <c r="N1179"/>
      <c r="O1179"/>
      <c r="Q1179"/>
      <c r="R1179"/>
      <c r="S1179"/>
      <c r="U1179"/>
      <c r="V1179"/>
      <c r="W1179"/>
      <c r="Y1179"/>
      <c r="Z1179"/>
      <c r="AA1179"/>
      <c r="AC1179"/>
      <c r="AD1179"/>
      <c r="AE1179"/>
      <c r="AG1179"/>
      <c r="AH1179"/>
      <c r="AI1179"/>
      <c r="AK1179"/>
      <c r="AL1179"/>
      <c r="AM1179"/>
      <c r="AO1179"/>
      <c r="AP1179"/>
      <c r="AQ1179"/>
      <c r="AS1179"/>
      <c r="AT1179"/>
      <c r="AU1179"/>
      <c r="AW1179"/>
      <c r="AX1179"/>
      <c r="AY1179"/>
      <c r="BA1179"/>
      <c r="BB1179"/>
      <c r="BC1179"/>
      <c r="BE1179"/>
      <c r="BF1179"/>
      <c r="BG1179"/>
      <c r="BI1179"/>
      <c r="BJ1179"/>
      <c r="BK1179"/>
      <c r="BM1179"/>
      <c r="BN1179"/>
      <c r="BO1179"/>
    </row>
    <row r="1180" spans="1:67">
      <c r="A1180"/>
      <c r="B1180"/>
      <c r="C1180"/>
      <c r="E1180"/>
      <c r="F1180"/>
      <c r="G1180"/>
      <c r="I1180"/>
      <c r="J1180"/>
      <c r="K1180"/>
      <c r="M1180"/>
      <c r="N1180"/>
      <c r="O1180"/>
      <c r="Q1180"/>
      <c r="R1180"/>
      <c r="S1180"/>
      <c r="U1180"/>
      <c r="V1180"/>
      <c r="W1180"/>
      <c r="Y1180"/>
      <c r="Z1180"/>
      <c r="AA1180"/>
      <c r="AC1180"/>
      <c r="AD1180"/>
      <c r="AE1180"/>
      <c r="AG1180"/>
      <c r="AH1180"/>
      <c r="AI1180"/>
      <c r="AK1180"/>
      <c r="AL1180"/>
      <c r="AM1180"/>
      <c r="AO1180"/>
      <c r="AP1180"/>
      <c r="AQ1180"/>
      <c r="AS1180"/>
      <c r="AT1180"/>
      <c r="AU1180"/>
      <c r="AW1180"/>
      <c r="AX1180"/>
      <c r="AY1180"/>
      <c r="BA1180"/>
      <c r="BB1180"/>
      <c r="BC1180"/>
      <c r="BE1180"/>
      <c r="BF1180"/>
      <c r="BG1180"/>
      <c r="BI1180"/>
      <c r="BJ1180"/>
      <c r="BK1180"/>
      <c r="BM1180"/>
      <c r="BN1180"/>
      <c r="BO1180"/>
    </row>
    <row r="1181" spans="1:67">
      <c r="A1181"/>
      <c r="B1181"/>
      <c r="C1181"/>
      <c r="E1181"/>
      <c r="F1181"/>
      <c r="G1181"/>
      <c r="I1181"/>
      <c r="J1181"/>
      <c r="K1181"/>
      <c r="M1181"/>
      <c r="N1181"/>
      <c r="O1181"/>
      <c r="Q1181"/>
      <c r="R1181"/>
      <c r="S1181"/>
      <c r="U1181"/>
      <c r="V1181"/>
      <c r="W1181"/>
      <c r="Y1181"/>
      <c r="Z1181"/>
      <c r="AA1181"/>
      <c r="AC1181"/>
      <c r="AD1181"/>
      <c r="AE1181"/>
      <c r="AG1181"/>
      <c r="AH1181"/>
      <c r="AI1181"/>
      <c r="AK1181"/>
      <c r="AL1181"/>
      <c r="AM1181"/>
      <c r="AO1181"/>
      <c r="AP1181"/>
      <c r="AQ1181"/>
      <c r="AS1181"/>
      <c r="AT1181"/>
      <c r="AU1181"/>
      <c r="AW1181"/>
      <c r="AX1181"/>
      <c r="AY1181"/>
      <c r="BA1181"/>
      <c r="BB1181"/>
      <c r="BC1181"/>
      <c r="BE1181"/>
      <c r="BF1181"/>
      <c r="BG1181"/>
      <c r="BI1181"/>
      <c r="BJ1181"/>
      <c r="BK1181"/>
      <c r="BM1181"/>
      <c r="BN1181"/>
      <c r="BO1181"/>
    </row>
    <row r="1182" spans="1:67">
      <c r="A1182"/>
      <c r="B1182"/>
      <c r="C1182"/>
      <c r="E1182"/>
      <c r="F1182"/>
      <c r="G1182"/>
      <c r="I1182"/>
      <c r="J1182"/>
      <c r="K1182"/>
      <c r="M1182"/>
      <c r="N1182"/>
      <c r="O1182"/>
      <c r="Q1182"/>
      <c r="R1182"/>
      <c r="S1182"/>
      <c r="U1182"/>
      <c r="V1182"/>
      <c r="W1182"/>
      <c r="Y1182"/>
      <c r="Z1182"/>
      <c r="AA1182"/>
      <c r="AC1182"/>
      <c r="AD1182"/>
      <c r="AE1182"/>
      <c r="AG1182"/>
      <c r="AH1182"/>
      <c r="AI1182"/>
      <c r="AK1182"/>
      <c r="AL1182"/>
      <c r="AM1182"/>
      <c r="AO1182"/>
      <c r="AP1182"/>
      <c r="AQ1182"/>
      <c r="AS1182"/>
      <c r="AT1182"/>
      <c r="AU1182"/>
      <c r="AW1182"/>
      <c r="AX1182"/>
      <c r="AY1182"/>
      <c r="BA1182"/>
      <c r="BB1182"/>
      <c r="BC1182"/>
      <c r="BE1182"/>
      <c r="BF1182"/>
      <c r="BG1182"/>
      <c r="BI1182"/>
      <c r="BJ1182"/>
      <c r="BK1182"/>
      <c r="BM1182"/>
      <c r="BN1182"/>
      <c r="BO1182"/>
    </row>
    <row r="1183" spans="1:67">
      <c r="A1183"/>
      <c r="B1183"/>
      <c r="C1183"/>
      <c r="E1183"/>
      <c r="F1183"/>
      <c r="G1183"/>
      <c r="I1183"/>
      <c r="J1183"/>
      <c r="K1183"/>
      <c r="M1183"/>
      <c r="N1183"/>
      <c r="O1183"/>
      <c r="Q1183"/>
      <c r="R1183"/>
      <c r="S1183"/>
      <c r="U1183"/>
      <c r="V1183"/>
      <c r="W1183"/>
      <c r="Y1183"/>
      <c r="Z1183"/>
      <c r="AA1183"/>
      <c r="AC1183"/>
      <c r="AD1183"/>
      <c r="AE1183"/>
      <c r="AG1183"/>
      <c r="AH1183"/>
      <c r="AI1183"/>
      <c r="AK1183"/>
      <c r="AL1183"/>
      <c r="AM1183"/>
      <c r="AO1183"/>
      <c r="AP1183"/>
      <c r="AQ1183"/>
      <c r="AS1183"/>
      <c r="AT1183"/>
      <c r="AU1183"/>
      <c r="AW1183"/>
      <c r="AX1183"/>
      <c r="AY1183"/>
      <c r="BA1183"/>
      <c r="BB1183"/>
      <c r="BC1183"/>
      <c r="BE1183"/>
      <c r="BF1183"/>
      <c r="BG1183"/>
      <c r="BI1183"/>
      <c r="BJ1183"/>
      <c r="BK1183"/>
      <c r="BM1183"/>
      <c r="BN1183"/>
      <c r="BO1183"/>
    </row>
    <row r="1184" spans="1:67">
      <c r="A1184"/>
      <c r="B1184"/>
      <c r="C1184"/>
      <c r="E1184"/>
      <c r="F1184"/>
      <c r="G1184"/>
      <c r="I1184"/>
      <c r="J1184"/>
      <c r="K1184"/>
      <c r="M1184"/>
      <c r="N1184"/>
      <c r="O1184"/>
      <c r="Q1184"/>
      <c r="R1184"/>
      <c r="S1184"/>
      <c r="U1184"/>
      <c r="V1184"/>
      <c r="W1184"/>
      <c r="Y1184"/>
      <c r="Z1184"/>
      <c r="AA1184"/>
      <c r="AC1184"/>
      <c r="AD1184"/>
      <c r="AE1184"/>
      <c r="AG1184"/>
      <c r="AH1184"/>
      <c r="AI1184"/>
      <c r="AK1184"/>
      <c r="AL1184"/>
      <c r="AM1184"/>
      <c r="AO1184"/>
      <c r="AP1184"/>
      <c r="AQ1184"/>
      <c r="AS1184"/>
      <c r="AT1184"/>
      <c r="AU1184"/>
      <c r="AW1184"/>
      <c r="AX1184"/>
      <c r="AY1184"/>
      <c r="BA1184"/>
      <c r="BB1184"/>
      <c r="BC1184"/>
      <c r="BE1184"/>
      <c r="BF1184"/>
      <c r="BG1184"/>
      <c r="BI1184"/>
      <c r="BJ1184"/>
      <c r="BK1184"/>
      <c r="BM1184"/>
      <c r="BN1184"/>
      <c r="BO1184"/>
    </row>
    <row r="1185" spans="1:67">
      <c r="A1185"/>
      <c r="B1185"/>
      <c r="C1185"/>
      <c r="E1185"/>
      <c r="F1185"/>
      <c r="G1185"/>
      <c r="I1185"/>
      <c r="J1185"/>
      <c r="K1185"/>
      <c r="M1185"/>
      <c r="N1185"/>
      <c r="O1185"/>
      <c r="Q1185"/>
      <c r="R1185"/>
      <c r="S1185"/>
      <c r="U1185"/>
      <c r="V1185"/>
      <c r="W1185"/>
      <c r="Y1185"/>
      <c r="Z1185"/>
      <c r="AA1185"/>
      <c r="AC1185"/>
      <c r="AD1185"/>
      <c r="AE1185"/>
      <c r="AG1185"/>
      <c r="AH1185"/>
      <c r="AI1185"/>
      <c r="AK1185"/>
      <c r="AL1185"/>
      <c r="AM1185"/>
      <c r="AO1185"/>
      <c r="AP1185"/>
      <c r="AQ1185"/>
      <c r="AS1185"/>
      <c r="AT1185"/>
      <c r="AU1185"/>
      <c r="AW1185"/>
      <c r="AX1185"/>
      <c r="AY1185"/>
      <c r="BA1185"/>
      <c r="BB1185"/>
      <c r="BC1185"/>
      <c r="BE1185"/>
      <c r="BF1185"/>
      <c r="BG1185"/>
      <c r="BI1185"/>
      <c r="BJ1185"/>
      <c r="BK1185"/>
      <c r="BM1185"/>
      <c r="BN1185"/>
      <c r="BO1185"/>
    </row>
    <row r="1186" spans="1:67">
      <c r="A1186"/>
      <c r="B1186"/>
      <c r="C1186"/>
      <c r="E1186"/>
      <c r="F1186"/>
      <c r="G1186"/>
      <c r="I1186"/>
      <c r="J1186"/>
      <c r="K1186"/>
      <c r="M1186"/>
      <c r="N1186"/>
      <c r="O1186"/>
      <c r="Q1186"/>
      <c r="R1186"/>
      <c r="S1186"/>
      <c r="U1186"/>
      <c r="V1186"/>
      <c r="W1186"/>
      <c r="Y1186"/>
      <c r="Z1186"/>
      <c r="AA1186"/>
      <c r="AC1186"/>
      <c r="AD1186"/>
      <c r="AE1186"/>
      <c r="AG1186"/>
      <c r="AH1186"/>
      <c r="AI1186"/>
      <c r="AK1186"/>
      <c r="AL1186"/>
      <c r="AM1186"/>
      <c r="AO1186"/>
      <c r="AP1186"/>
      <c r="AQ1186"/>
      <c r="AS1186"/>
      <c r="AT1186"/>
      <c r="AU1186"/>
      <c r="AW1186"/>
      <c r="AX1186"/>
      <c r="AY1186"/>
      <c r="BA1186"/>
      <c r="BB1186"/>
      <c r="BC1186"/>
      <c r="BE1186"/>
      <c r="BF1186"/>
      <c r="BG1186"/>
      <c r="BI1186"/>
      <c r="BJ1186"/>
      <c r="BK1186"/>
      <c r="BM1186"/>
      <c r="BN1186"/>
      <c r="BO1186"/>
    </row>
    <row r="1187" spans="1:67">
      <c r="A1187"/>
      <c r="B1187"/>
      <c r="C1187"/>
      <c r="E1187"/>
      <c r="F1187"/>
      <c r="G1187"/>
      <c r="I1187"/>
      <c r="J1187"/>
      <c r="K1187"/>
      <c r="M1187"/>
      <c r="N1187"/>
      <c r="O1187"/>
      <c r="Q1187"/>
      <c r="R1187"/>
      <c r="S1187"/>
      <c r="U1187"/>
      <c r="V1187"/>
      <c r="W1187"/>
      <c r="Y1187"/>
      <c r="Z1187"/>
      <c r="AA1187"/>
      <c r="AC1187"/>
      <c r="AD1187"/>
      <c r="AE1187"/>
      <c r="AG1187"/>
      <c r="AH1187"/>
      <c r="AI1187"/>
      <c r="AK1187"/>
      <c r="AL1187"/>
      <c r="AM1187"/>
      <c r="AO1187"/>
      <c r="AP1187"/>
      <c r="AQ1187"/>
      <c r="AS1187"/>
      <c r="AT1187"/>
      <c r="AU1187"/>
      <c r="AW1187"/>
      <c r="AX1187"/>
      <c r="AY1187"/>
      <c r="BA1187"/>
      <c r="BB1187"/>
      <c r="BC1187"/>
      <c r="BE1187"/>
      <c r="BF1187"/>
      <c r="BG1187"/>
      <c r="BI1187"/>
      <c r="BJ1187"/>
      <c r="BK1187"/>
      <c r="BM1187"/>
      <c r="BN1187"/>
      <c r="BO1187"/>
    </row>
    <row r="1188" spans="1:67">
      <c r="A1188"/>
      <c r="B1188"/>
      <c r="C1188"/>
      <c r="E1188"/>
      <c r="F1188"/>
      <c r="G1188"/>
      <c r="I1188"/>
      <c r="J1188"/>
      <c r="K1188"/>
      <c r="M1188"/>
      <c r="N1188"/>
      <c r="O1188"/>
      <c r="Q1188"/>
      <c r="R1188"/>
      <c r="S1188"/>
      <c r="U1188"/>
      <c r="V1188"/>
      <c r="W1188"/>
      <c r="Y1188"/>
      <c r="Z1188"/>
      <c r="AA1188"/>
      <c r="AC1188"/>
      <c r="AD1188"/>
      <c r="AE1188"/>
      <c r="AG1188"/>
      <c r="AH1188"/>
      <c r="AI1188"/>
      <c r="AK1188"/>
      <c r="AL1188"/>
      <c r="AM1188"/>
      <c r="AO1188"/>
      <c r="AP1188"/>
      <c r="AQ1188"/>
      <c r="AS1188"/>
      <c r="AT1188"/>
      <c r="AU1188"/>
      <c r="AW1188"/>
      <c r="AX1188"/>
      <c r="AY1188"/>
      <c r="BA1188"/>
      <c r="BB1188"/>
      <c r="BC1188"/>
      <c r="BE1188"/>
      <c r="BF1188"/>
      <c r="BG1188"/>
      <c r="BI1188"/>
      <c r="BJ1188"/>
      <c r="BK1188"/>
      <c r="BM1188"/>
      <c r="BN1188"/>
      <c r="BO1188"/>
    </row>
    <row r="1189" spans="1:67">
      <c r="A1189"/>
      <c r="B1189"/>
      <c r="C1189"/>
      <c r="E1189"/>
      <c r="F1189"/>
      <c r="G1189"/>
      <c r="I1189"/>
      <c r="J1189"/>
      <c r="K1189"/>
      <c r="M1189"/>
      <c r="N1189"/>
      <c r="O1189"/>
      <c r="Q1189"/>
      <c r="R1189"/>
      <c r="S1189"/>
      <c r="U1189"/>
      <c r="V1189"/>
      <c r="W1189"/>
      <c r="Y1189"/>
      <c r="Z1189"/>
      <c r="AA1189"/>
      <c r="AC1189"/>
      <c r="AD1189"/>
      <c r="AE1189"/>
      <c r="AG1189"/>
      <c r="AH1189"/>
      <c r="AI1189"/>
      <c r="AK1189"/>
      <c r="AL1189"/>
      <c r="AM1189"/>
      <c r="AO1189"/>
      <c r="AP1189"/>
      <c r="AQ1189"/>
      <c r="AS1189"/>
      <c r="AT1189"/>
      <c r="AU1189"/>
      <c r="AW1189"/>
      <c r="AX1189"/>
      <c r="AY1189"/>
      <c r="BA1189"/>
      <c r="BB1189"/>
      <c r="BC1189"/>
      <c r="BE1189"/>
      <c r="BF1189"/>
      <c r="BG1189"/>
      <c r="BI1189"/>
      <c r="BJ1189"/>
      <c r="BK1189"/>
      <c r="BM1189"/>
      <c r="BN1189"/>
      <c r="BO1189"/>
    </row>
    <row r="1190" spans="1:67">
      <c r="A1190"/>
      <c r="B1190"/>
      <c r="C1190"/>
      <c r="E1190"/>
      <c r="F1190"/>
      <c r="G1190"/>
      <c r="I1190"/>
      <c r="J1190"/>
      <c r="K1190"/>
      <c r="M1190"/>
      <c r="N1190"/>
      <c r="O1190"/>
      <c r="Q1190"/>
      <c r="R1190"/>
      <c r="S1190"/>
      <c r="U1190"/>
      <c r="V1190"/>
      <c r="W1190"/>
      <c r="Y1190"/>
      <c r="Z1190"/>
      <c r="AA1190"/>
      <c r="AC1190"/>
      <c r="AD1190"/>
      <c r="AE1190"/>
      <c r="AG1190"/>
      <c r="AH1190"/>
      <c r="AI1190"/>
      <c r="AK1190"/>
      <c r="AL1190"/>
      <c r="AM1190"/>
      <c r="AO1190"/>
      <c r="AP1190"/>
      <c r="AQ1190"/>
      <c r="AS1190"/>
      <c r="AT1190"/>
      <c r="AU1190"/>
      <c r="AW1190"/>
      <c r="AX1190"/>
      <c r="AY1190"/>
      <c r="BA1190"/>
      <c r="BB1190"/>
      <c r="BC1190"/>
      <c r="BE1190"/>
      <c r="BF1190"/>
      <c r="BG1190"/>
      <c r="BI1190"/>
      <c r="BJ1190"/>
      <c r="BK1190"/>
      <c r="BM1190"/>
      <c r="BN1190"/>
      <c r="BO1190"/>
    </row>
    <row r="1191" spans="1:67">
      <c r="A1191"/>
      <c r="B1191"/>
      <c r="C1191"/>
      <c r="E1191"/>
      <c r="F1191"/>
      <c r="G1191"/>
      <c r="I1191"/>
      <c r="J1191"/>
      <c r="K1191"/>
      <c r="M1191"/>
      <c r="N1191"/>
      <c r="O1191"/>
      <c r="Q1191"/>
      <c r="R1191"/>
      <c r="S1191"/>
      <c r="U1191"/>
      <c r="V1191"/>
      <c r="W1191"/>
      <c r="Y1191"/>
      <c r="Z1191"/>
      <c r="AA1191"/>
      <c r="AC1191"/>
      <c r="AD1191"/>
      <c r="AE1191"/>
      <c r="AG1191"/>
      <c r="AH1191"/>
      <c r="AI1191"/>
      <c r="AK1191"/>
      <c r="AL1191"/>
      <c r="AM1191"/>
      <c r="AO1191"/>
      <c r="AP1191"/>
      <c r="AQ1191"/>
      <c r="AS1191"/>
      <c r="AT1191"/>
      <c r="AU1191"/>
      <c r="AW1191"/>
      <c r="AX1191"/>
      <c r="AY1191"/>
      <c r="BA1191"/>
      <c r="BB1191"/>
      <c r="BC1191"/>
      <c r="BE1191"/>
      <c r="BF1191"/>
      <c r="BG1191"/>
      <c r="BI1191"/>
      <c r="BJ1191"/>
      <c r="BK1191"/>
      <c r="BM1191"/>
      <c r="BN1191"/>
      <c r="BO1191"/>
    </row>
    <row r="1192" spans="1:67">
      <c r="A1192"/>
      <c r="B1192"/>
      <c r="C1192"/>
      <c r="E1192"/>
      <c r="F1192"/>
      <c r="G1192"/>
      <c r="I1192"/>
      <c r="J1192"/>
      <c r="K1192"/>
      <c r="M1192"/>
      <c r="N1192"/>
      <c r="O1192"/>
      <c r="Q1192"/>
      <c r="R1192"/>
      <c r="S1192"/>
      <c r="U1192"/>
      <c r="V1192"/>
      <c r="W1192"/>
      <c r="Y1192"/>
      <c r="Z1192"/>
      <c r="AA1192"/>
      <c r="AC1192"/>
      <c r="AD1192"/>
      <c r="AE1192"/>
      <c r="AG1192"/>
      <c r="AH1192"/>
      <c r="AI1192"/>
      <c r="AK1192"/>
      <c r="AL1192"/>
      <c r="AM1192"/>
      <c r="AO1192"/>
      <c r="AP1192"/>
      <c r="AQ1192"/>
      <c r="AS1192"/>
      <c r="AT1192"/>
      <c r="AU1192"/>
      <c r="AW1192"/>
      <c r="AX1192"/>
      <c r="AY1192"/>
      <c r="BA1192"/>
      <c r="BB1192"/>
      <c r="BC1192"/>
      <c r="BE1192"/>
      <c r="BF1192"/>
      <c r="BG1192"/>
      <c r="BI1192"/>
      <c r="BJ1192"/>
      <c r="BK1192"/>
      <c r="BM1192"/>
      <c r="BN1192"/>
      <c r="BO1192"/>
    </row>
    <row r="1193" spans="1:67">
      <c r="A1193"/>
      <c r="B1193"/>
      <c r="C1193"/>
      <c r="E1193"/>
      <c r="F1193"/>
      <c r="G1193"/>
      <c r="I1193"/>
      <c r="J1193"/>
      <c r="K1193"/>
      <c r="M1193"/>
      <c r="N1193"/>
      <c r="O1193"/>
      <c r="Q1193"/>
      <c r="R1193"/>
      <c r="S1193"/>
      <c r="U1193"/>
      <c r="V1193"/>
      <c r="W1193"/>
      <c r="Y1193"/>
      <c r="Z1193"/>
      <c r="AA1193"/>
      <c r="AC1193"/>
      <c r="AD1193"/>
      <c r="AE1193"/>
      <c r="AG1193"/>
      <c r="AH1193"/>
      <c r="AI1193"/>
      <c r="AK1193"/>
      <c r="AL1193"/>
      <c r="AM1193"/>
      <c r="AO1193"/>
      <c r="AP1193"/>
      <c r="AQ1193"/>
      <c r="AS1193"/>
      <c r="AT1193"/>
      <c r="AU1193"/>
      <c r="AW1193"/>
      <c r="AX1193"/>
      <c r="AY1193"/>
      <c r="BA1193"/>
      <c r="BB1193"/>
      <c r="BC1193"/>
      <c r="BE1193"/>
      <c r="BF1193"/>
      <c r="BG1193"/>
      <c r="BI1193"/>
      <c r="BJ1193"/>
      <c r="BK1193"/>
      <c r="BM1193"/>
      <c r="BN1193"/>
      <c r="BO1193"/>
    </row>
    <row r="1194" spans="1:67">
      <c r="A1194"/>
      <c r="B1194"/>
      <c r="C1194"/>
      <c r="E1194"/>
      <c r="F1194"/>
      <c r="G1194"/>
      <c r="I1194"/>
      <c r="J1194"/>
      <c r="K1194"/>
      <c r="M1194"/>
      <c r="N1194"/>
      <c r="O1194"/>
      <c r="Q1194"/>
      <c r="R1194"/>
      <c r="S1194"/>
      <c r="U1194"/>
      <c r="V1194"/>
      <c r="W1194"/>
      <c r="Y1194"/>
      <c r="Z1194"/>
      <c r="AA1194"/>
      <c r="AC1194"/>
      <c r="AD1194"/>
      <c r="AE1194"/>
      <c r="AG1194"/>
      <c r="AH1194"/>
      <c r="AI1194"/>
      <c r="AK1194"/>
      <c r="AL1194"/>
      <c r="AM1194"/>
      <c r="AO1194"/>
      <c r="AP1194"/>
      <c r="AQ1194"/>
      <c r="AS1194"/>
      <c r="AT1194"/>
      <c r="AU1194"/>
      <c r="AW1194"/>
      <c r="AX1194"/>
      <c r="AY1194"/>
      <c r="BA1194"/>
      <c r="BB1194"/>
      <c r="BC1194"/>
      <c r="BE1194"/>
      <c r="BF1194"/>
      <c r="BG1194"/>
      <c r="BI1194"/>
      <c r="BJ1194"/>
      <c r="BK1194"/>
      <c r="BM1194"/>
      <c r="BN1194"/>
      <c r="BO1194"/>
    </row>
    <row r="1195" spans="1:67">
      <c r="A1195"/>
      <c r="B1195"/>
      <c r="C1195"/>
      <c r="E1195"/>
      <c r="F1195"/>
      <c r="G1195"/>
      <c r="I1195"/>
      <c r="J1195"/>
      <c r="K1195"/>
      <c r="M1195"/>
      <c r="N1195"/>
      <c r="O1195"/>
      <c r="Q1195"/>
      <c r="R1195"/>
      <c r="S1195"/>
      <c r="U1195"/>
      <c r="V1195"/>
      <c r="W1195"/>
      <c r="Y1195"/>
      <c r="Z1195"/>
      <c r="AA1195"/>
      <c r="AC1195"/>
      <c r="AD1195"/>
      <c r="AE1195"/>
      <c r="AG1195"/>
      <c r="AH1195"/>
      <c r="AI1195"/>
      <c r="AK1195"/>
      <c r="AL1195"/>
      <c r="AM1195"/>
      <c r="AO1195"/>
      <c r="AP1195"/>
      <c r="AQ1195"/>
      <c r="AS1195"/>
      <c r="AT1195"/>
      <c r="AU1195"/>
      <c r="AW1195"/>
      <c r="AX1195"/>
      <c r="AY1195"/>
      <c r="BA1195"/>
      <c r="BB1195"/>
      <c r="BC1195"/>
      <c r="BE1195"/>
      <c r="BF1195"/>
      <c r="BG1195"/>
      <c r="BI1195"/>
      <c r="BJ1195"/>
      <c r="BK1195"/>
      <c r="BM1195"/>
      <c r="BN1195"/>
      <c r="BO1195"/>
    </row>
    <row r="1196" spans="1:67">
      <c r="A1196"/>
      <c r="B1196"/>
      <c r="C1196"/>
      <c r="E1196"/>
      <c r="F1196"/>
      <c r="G1196"/>
      <c r="I1196"/>
      <c r="J1196"/>
      <c r="K1196"/>
      <c r="M1196"/>
      <c r="N1196"/>
      <c r="O1196"/>
      <c r="Q1196"/>
      <c r="R1196"/>
      <c r="S1196"/>
      <c r="U1196"/>
      <c r="V1196"/>
      <c r="W1196"/>
      <c r="Y1196"/>
      <c r="Z1196"/>
      <c r="AA1196"/>
      <c r="AC1196"/>
      <c r="AD1196"/>
      <c r="AE1196"/>
      <c r="AG1196"/>
      <c r="AH1196"/>
      <c r="AI1196"/>
      <c r="AK1196"/>
      <c r="AL1196"/>
      <c r="AM1196"/>
      <c r="AO1196"/>
      <c r="AP1196"/>
      <c r="AQ1196"/>
      <c r="AS1196"/>
      <c r="AT1196"/>
      <c r="AU1196"/>
      <c r="AW1196"/>
      <c r="AX1196"/>
      <c r="AY1196"/>
      <c r="BA1196"/>
      <c r="BB1196"/>
      <c r="BC1196"/>
      <c r="BE1196"/>
      <c r="BF1196"/>
      <c r="BG1196"/>
      <c r="BI1196"/>
      <c r="BJ1196"/>
      <c r="BK1196"/>
      <c r="BM1196"/>
      <c r="BN1196"/>
      <c r="BO1196"/>
    </row>
    <row r="1197" spans="1:67">
      <c r="A1197"/>
      <c r="B1197"/>
      <c r="C1197"/>
      <c r="E1197"/>
      <c r="F1197"/>
      <c r="G1197"/>
      <c r="I1197"/>
      <c r="J1197"/>
      <c r="K1197"/>
      <c r="M1197"/>
      <c r="N1197"/>
      <c r="O1197"/>
      <c r="Q1197"/>
      <c r="R1197"/>
      <c r="S1197"/>
      <c r="U1197"/>
      <c r="V1197"/>
      <c r="W1197"/>
      <c r="Y1197"/>
      <c r="Z1197"/>
      <c r="AA1197"/>
      <c r="AC1197"/>
      <c r="AD1197"/>
      <c r="AE1197"/>
      <c r="AG1197"/>
      <c r="AH1197"/>
      <c r="AI1197"/>
      <c r="AK1197"/>
      <c r="AL1197"/>
      <c r="AM1197"/>
      <c r="AO1197"/>
      <c r="AP1197"/>
      <c r="AQ1197"/>
      <c r="AS1197"/>
      <c r="AT1197"/>
      <c r="AU1197"/>
      <c r="AW1197"/>
      <c r="AX1197"/>
      <c r="AY1197"/>
      <c r="BA1197"/>
      <c r="BB1197"/>
      <c r="BC1197"/>
      <c r="BE1197"/>
      <c r="BF1197"/>
      <c r="BG1197"/>
      <c r="BI1197"/>
      <c r="BJ1197"/>
      <c r="BK1197"/>
      <c r="BM1197"/>
      <c r="BN1197"/>
      <c r="BO1197"/>
    </row>
    <row r="1198" spans="1:67">
      <c r="A1198"/>
      <c r="B1198"/>
      <c r="C1198"/>
      <c r="E1198"/>
      <c r="F1198"/>
      <c r="G1198"/>
      <c r="I1198"/>
      <c r="J1198"/>
      <c r="K1198"/>
      <c r="M1198"/>
      <c r="N1198"/>
      <c r="O1198"/>
      <c r="Q1198"/>
      <c r="R1198"/>
      <c r="S1198"/>
      <c r="U1198"/>
      <c r="V1198"/>
      <c r="W1198"/>
      <c r="Y1198"/>
      <c r="Z1198"/>
      <c r="AA1198"/>
      <c r="AC1198"/>
      <c r="AD1198"/>
      <c r="AE1198"/>
      <c r="AG1198"/>
      <c r="AH1198"/>
      <c r="AI1198"/>
      <c r="AK1198"/>
      <c r="AL1198"/>
      <c r="AM1198"/>
      <c r="AO1198"/>
      <c r="AP1198"/>
      <c r="AQ1198"/>
      <c r="AS1198"/>
      <c r="AT1198"/>
      <c r="AU1198"/>
      <c r="AW1198"/>
      <c r="AX1198"/>
      <c r="AY1198"/>
      <c r="BA1198"/>
      <c r="BB1198"/>
      <c r="BC1198"/>
      <c r="BE1198"/>
      <c r="BF1198"/>
      <c r="BG1198"/>
      <c r="BI1198"/>
      <c r="BJ1198"/>
      <c r="BK1198"/>
      <c r="BM1198"/>
      <c r="BN1198"/>
      <c r="BO1198"/>
    </row>
    <row r="1199" spans="1:67">
      <c r="A1199"/>
      <c r="B1199"/>
      <c r="C1199"/>
      <c r="E1199"/>
      <c r="F1199"/>
      <c r="G1199"/>
      <c r="I1199"/>
      <c r="J1199"/>
      <c r="K1199"/>
      <c r="M1199"/>
      <c r="N1199"/>
      <c r="O1199"/>
      <c r="Q1199"/>
      <c r="R1199"/>
      <c r="S1199"/>
      <c r="U1199"/>
      <c r="V1199"/>
      <c r="W1199"/>
      <c r="Y1199"/>
      <c r="Z1199"/>
      <c r="AA1199"/>
      <c r="AC1199"/>
      <c r="AD1199"/>
      <c r="AE1199"/>
      <c r="AG1199"/>
      <c r="AH1199"/>
      <c r="AI1199"/>
      <c r="AK1199"/>
      <c r="AL1199"/>
      <c r="AM1199"/>
      <c r="AO1199"/>
      <c r="AP1199"/>
      <c r="AQ1199"/>
      <c r="AS1199"/>
      <c r="AT1199"/>
      <c r="AU1199"/>
      <c r="AW1199"/>
      <c r="AX1199"/>
      <c r="AY1199"/>
      <c r="BA1199"/>
      <c r="BB1199"/>
      <c r="BC1199"/>
      <c r="BE1199"/>
      <c r="BF1199"/>
      <c r="BG1199"/>
      <c r="BI1199"/>
      <c r="BJ1199"/>
      <c r="BK1199"/>
      <c r="BM1199"/>
      <c r="BN1199"/>
      <c r="BO1199"/>
    </row>
    <row r="1200" spans="1:67">
      <c r="A1200"/>
      <c r="B1200"/>
      <c r="C1200"/>
      <c r="E1200"/>
      <c r="F1200"/>
      <c r="G1200"/>
      <c r="I1200"/>
      <c r="J1200"/>
      <c r="K1200"/>
      <c r="M1200"/>
      <c r="N1200"/>
      <c r="O1200"/>
      <c r="Q1200"/>
      <c r="R1200"/>
      <c r="S1200"/>
      <c r="U1200"/>
      <c r="V1200"/>
      <c r="W1200"/>
      <c r="Y1200"/>
      <c r="Z1200"/>
      <c r="AA1200"/>
      <c r="AC1200"/>
      <c r="AD1200"/>
      <c r="AE1200"/>
      <c r="AG1200"/>
      <c r="AH1200"/>
      <c r="AI1200"/>
      <c r="AK1200"/>
      <c r="AL1200"/>
      <c r="AM1200"/>
      <c r="AO1200"/>
      <c r="AP1200"/>
      <c r="AQ1200"/>
      <c r="AS1200"/>
      <c r="AT1200"/>
      <c r="AU1200"/>
      <c r="AW1200"/>
      <c r="AX1200"/>
      <c r="AY1200"/>
      <c r="BA1200"/>
      <c r="BB1200"/>
      <c r="BC1200"/>
      <c r="BE1200"/>
      <c r="BF1200"/>
      <c r="BG1200"/>
      <c r="BI1200"/>
      <c r="BJ1200"/>
      <c r="BK1200"/>
      <c r="BM1200"/>
      <c r="BN1200"/>
      <c r="BO1200"/>
    </row>
    <row r="1201" spans="1:67">
      <c r="A1201"/>
      <c r="B1201"/>
      <c r="C1201"/>
      <c r="E1201"/>
      <c r="F1201"/>
      <c r="G1201"/>
      <c r="I1201"/>
      <c r="J1201"/>
      <c r="K1201"/>
      <c r="M1201"/>
      <c r="N1201"/>
      <c r="O1201"/>
      <c r="Q1201"/>
      <c r="R1201"/>
      <c r="S1201"/>
      <c r="U1201"/>
      <c r="V1201"/>
      <c r="W1201"/>
      <c r="Y1201"/>
      <c r="Z1201"/>
      <c r="AA1201"/>
      <c r="AC1201"/>
      <c r="AD1201"/>
      <c r="AE1201"/>
      <c r="AG1201"/>
      <c r="AH1201"/>
      <c r="AI1201"/>
      <c r="AK1201"/>
      <c r="AL1201"/>
      <c r="AM1201"/>
      <c r="AO1201"/>
      <c r="AP1201"/>
      <c r="AQ1201"/>
      <c r="AS1201"/>
      <c r="AT1201"/>
      <c r="AU1201"/>
      <c r="AW1201"/>
      <c r="AX1201"/>
      <c r="AY1201"/>
      <c r="BA1201"/>
      <c r="BB1201"/>
      <c r="BC1201"/>
      <c r="BE1201"/>
      <c r="BF1201"/>
      <c r="BG1201"/>
      <c r="BI1201"/>
      <c r="BJ1201"/>
      <c r="BK1201"/>
      <c r="BM1201"/>
      <c r="BN1201"/>
      <c r="BO1201"/>
    </row>
    <row r="1202" spans="1:67">
      <c r="A1202"/>
      <c r="B1202"/>
      <c r="C1202"/>
      <c r="E1202"/>
      <c r="F1202"/>
      <c r="G1202"/>
      <c r="I1202"/>
      <c r="J1202"/>
      <c r="K1202"/>
      <c r="M1202"/>
      <c r="N1202"/>
      <c r="O1202"/>
      <c r="Q1202"/>
      <c r="R1202"/>
      <c r="S1202"/>
      <c r="U1202"/>
      <c r="V1202"/>
      <c r="W1202"/>
      <c r="Y1202"/>
      <c r="Z1202"/>
      <c r="AA1202"/>
      <c r="AC1202"/>
      <c r="AD1202"/>
      <c r="AE1202"/>
      <c r="AG1202"/>
      <c r="AH1202"/>
      <c r="AI1202"/>
      <c r="AK1202"/>
      <c r="AL1202"/>
      <c r="AM1202"/>
      <c r="AO1202"/>
      <c r="AP1202"/>
      <c r="AQ1202"/>
      <c r="AS1202"/>
      <c r="AT1202"/>
      <c r="AU1202"/>
      <c r="AW1202"/>
      <c r="AX1202"/>
      <c r="AY1202"/>
      <c r="BA1202"/>
      <c r="BB1202"/>
      <c r="BC1202"/>
      <c r="BE1202"/>
      <c r="BF1202"/>
      <c r="BG1202"/>
      <c r="BI1202"/>
      <c r="BJ1202"/>
      <c r="BK1202"/>
      <c r="BM1202"/>
      <c r="BN1202"/>
      <c r="BO1202"/>
    </row>
    <row r="1203" spans="1:67">
      <c r="A1203"/>
      <c r="B1203"/>
      <c r="C1203"/>
      <c r="E1203"/>
      <c r="F1203"/>
      <c r="G1203"/>
      <c r="I1203"/>
      <c r="J1203"/>
      <c r="K1203"/>
      <c r="M1203"/>
      <c r="N1203"/>
      <c r="O1203"/>
      <c r="Q1203"/>
      <c r="R1203"/>
      <c r="S1203"/>
      <c r="U1203"/>
      <c r="V1203"/>
      <c r="W1203"/>
      <c r="Y1203"/>
      <c r="Z1203"/>
      <c r="AA1203"/>
      <c r="AC1203"/>
      <c r="AD1203"/>
      <c r="AE1203"/>
      <c r="AG1203"/>
      <c r="AH1203"/>
      <c r="AI1203"/>
      <c r="AK1203"/>
      <c r="AL1203"/>
      <c r="AM1203"/>
      <c r="AO1203"/>
      <c r="AP1203"/>
      <c r="AQ1203"/>
      <c r="AS1203"/>
      <c r="AT1203"/>
      <c r="AU1203"/>
      <c r="AW1203"/>
      <c r="AX1203"/>
      <c r="AY1203"/>
      <c r="BA1203"/>
      <c r="BB1203"/>
      <c r="BC1203"/>
      <c r="BE1203"/>
      <c r="BF1203"/>
      <c r="BG1203"/>
      <c r="BI1203"/>
      <c r="BJ1203"/>
      <c r="BK1203"/>
      <c r="BM1203"/>
      <c r="BN1203"/>
      <c r="BO1203"/>
    </row>
    <row r="1204" spans="1:67">
      <c r="A1204"/>
      <c r="B1204"/>
      <c r="C1204"/>
      <c r="E1204"/>
      <c r="F1204"/>
      <c r="G1204"/>
      <c r="I1204"/>
      <c r="J1204"/>
      <c r="K1204"/>
      <c r="M1204"/>
      <c r="N1204"/>
      <c r="O1204"/>
      <c r="Q1204"/>
      <c r="R1204"/>
      <c r="S1204"/>
      <c r="U1204"/>
      <c r="V1204"/>
      <c r="W1204"/>
      <c r="Y1204"/>
      <c r="Z1204"/>
      <c r="AA1204"/>
      <c r="AC1204"/>
      <c r="AD1204"/>
      <c r="AE1204"/>
      <c r="AG1204"/>
      <c r="AH1204"/>
      <c r="AI1204"/>
      <c r="AK1204"/>
      <c r="AL1204"/>
      <c r="AM1204"/>
      <c r="AO1204"/>
      <c r="AP1204"/>
      <c r="AQ1204"/>
      <c r="AS1204"/>
      <c r="AT1204"/>
      <c r="AU1204"/>
      <c r="AW1204"/>
      <c r="AX1204"/>
      <c r="AY1204"/>
      <c r="BA1204"/>
      <c r="BB1204"/>
      <c r="BC1204"/>
      <c r="BE1204"/>
      <c r="BF1204"/>
      <c r="BG1204"/>
      <c r="BI1204"/>
      <c r="BJ1204"/>
      <c r="BK1204"/>
      <c r="BM1204"/>
      <c r="BN1204"/>
      <c r="BO1204"/>
    </row>
    <row r="1205" spans="1:67">
      <c r="A1205"/>
      <c r="B1205"/>
      <c r="C1205"/>
      <c r="E1205"/>
      <c r="F1205"/>
      <c r="G1205"/>
      <c r="I1205"/>
      <c r="J1205"/>
      <c r="K1205"/>
      <c r="M1205"/>
      <c r="N1205"/>
      <c r="O1205"/>
      <c r="Q1205"/>
      <c r="R1205"/>
      <c r="S1205"/>
      <c r="U1205"/>
      <c r="V1205"/>
      <c r="W1205"/>
      <c r="Y1205"/>
      <c r="Z1205"/>
      <c r="AA1205"/>
      <c r="AC1205"/>
      <c r="AD1205"/>
      <c r="AE1205"/>
      <c r="AG1205"/>
      <c r="AH1205"/>
      <c r="AI1205"/>
      <c r="AK1205"/>
      <c r="AL1205"/>
      <c r="AM1205"/>
      <c r="AO1205"/>
      <c r="AP1205"/>
      <c r="AQ1205"/>
      <c r="AS1205"/>
      <c r="AT1205"/>
      <c r="AU1205"/>
      <c r="AW1205"/>
      <c r="AX1205"/>
      <c r="AY1205"/>
      <c r="BA1205"/>
      <c r="BB1205"/>
      <c r="BC1205"/>
      <c r="BE1205"/>
      <c r="BF1205"/>
      <c r="BG1205"/>
      <c r="BI1205"/>
      <c r="BJ1205"/>
      <c r="BK1205"/>
      <c r="BM1205"/>
      <c r="BN1205"/>
      <c r="BO1205"/>
    </row>
    <row r="1206" spans="1:67">
      <c r="A1206"/>
      <c r="B1206"/>
      <c r="C1206"/>
      <c r="E1206"/>
      <c r="F1206"/>
      <c r="G1206"/>
      <c r="I1206"/>
      <c r="J1206"/>
      <c r="K1206"/>
      <c r="M1206"/>
      <c r="N1206"/>
      <c r="O1206"/>
      <c r="Q1206"/>
      <c r="R1206"/>
      <c r="S1206"/>
      <c r="U1206"/>
      <c r="V1206"/>
      <c r="W1206"/>
      <c r="Y1206"/>
      <c r="Z1206"/>
      <c r="AA1206"/>
      <c r="AC1206"/>
      <c r="AD1206"/>
      <c r="AE1206"/>
      <c r="AG1206"/>
      <c r="AH1206"/>
      <c r="AI1206"/>
      <c r="AK1206"/>
      <c r="AL1206"/>
      <c r="AM1206"/>
      <c r="AO1206"/>
      <c r="AP1206"/>
      <c r="AQ1206"/>
      <c r="AS1206"/>
      <c r="AT1206"/>
      <c r="AU1206"/>
      <c r="AW1206"/>
      <c r="AX1206"/>
      <c r="AY1206"/>
      <c r="BA1206"/>
      <c r="BB1206"/>
      <c r="BC1206"/>
      <c r="BE1206"/>
      <c r="BF1206"/>
      <c r="BG1206"/>
      <c r="BI1206"/>
      <c r="BJ1206"/>
      <c r="BK1206"/>
      <c r="BM1206"/>
      <c r="BN1206"/>
      <c r="BO1206"/>
    </row>
    <row r="1207" spans="1:67">
      <c r="A1207"/>
      <c r="B1207"/>
      <c r="C1207"/>
      <c r="E1207"/>
      <c r="F1207"/>
      <c r="G1207"/>
      <c r="I1207"/>
      <c r="J1207"/>
      <c r="K1207"/>
      <c r="M1207"/>
      <c r="N1207"/>
      <c r="O1207"/>
      <c r="Q1207"/>
      <c r="R1207"/>
      <c r="S1207"/>
      <c r="U1207"/>
      <c r="V1207"/>
      <c r="W1207"/>
      <c r="Y1207"/>
      <c r="Z1207"/>
      <c r="AA1207"/>
      <c r="AC1207"/>
      <c r="AD1207"/>
      <c r="AE1207"/>
      <c r="AG1207"/>
      <c r="AH1207"/>
      <c r="AI1207"/>
      <c r="AK1207"/>
      <c r="AL1207"/>
      <c r="AM1207"/>
      <c r="AO1207"/>
      <c r="AP1207"/>
      <c r="AQ1207"/>
      <c r="AS1207"/>
      <c r="AT1207"/>
      <c r="AU1207"/>
      <c r="AW1207"/>
      <c r="AX1207"/>
      <c r="AY1207"/>
      <c r="BA1207"/>
      <c r="BB1207"/>
      <c r="BC1207"/>
      <c r="BE1207"/>
      <c r="BF1207"/>
      <c r="BG1207"/>
      <c r="BI1207"/>
      <c r="BJ1207"/>
      <c r="BK1207"/>
      <c r="BM1207"/>
      <c r="BN1207"/>
      <c r="BO1207"/>
    </row>
    <row r="1208" spans="1:67">
      <c r="A1208"/>
      <c r="B1208"/>
      <c r="C1208"/>
      <c r="E1208"/>
      <c r="F1208"/>
      <c r="G1208"/>
      <c r="I1208"/>
      <c r="J1208"/>
      <c r="K1208"/>
      <c r="M1208"/>
      <c r="N1208"/>
      <c r="O1208"/>
      <c r="Q1208"/>
      <c r="R1208"/>
      <c r="S1208"/>
      <c r="U1208"/>
      <c r="V1208"/>
      <c r="W1208"/>
      <c r="Y1208"/>
      <c r="Z1208"/>
      <c r="AA1208"/>
      <c r="AC1208"/>
      <c r="AD1208"/>
      <c r="AE1208"/>
      <c r="AG1208"/>
      <c r="AH1208"/>
      <c r="AI1208"/>
      <c r="AK1208"/>
      <c r="AL1208"/>
      <c r="AM1208"/>
      <c r="AO1208"/>
      <c r="AP1208"/>
      <c r="AQ1208"/>
      <c r="AS1208"/>
      <c r="AT1208"/>
      <c r="AU1208"/>
      <c r="AW1208"/>
      <c r="AX1208"/>
      <c r="AY1208"/>
      <c r="BA1208"/>
      <c r="BB1208"/>
      <c r="BC1208"/>
      <c r="BE1208"/>
      <c r="BF1208"/>
      <c r="BG1208"/>
      <c r="BI1208"/>
      <c r="BJ1208"/>
      <c r="BK1208"/>
      <c r="BM1208"/>
      <c r="BN1208"/>
      <c r="BO1208"/>
    </row>
    <row r="1209" spans="1:67">
      <c r="A1209"/>
      <c r="B1209"/>
      <c r="C1209"/>
      <c r="E1209"/>
      <c r="F1209"/>
      <c r="G1209"/>
      <c r="I1209"/>
      <c r="J1209"/>
      <c r="K1209"/>
      <c r="M1209"/>
      <c r="N1209"/>
      <c r="O1209"/>
      <c r="Q1209"/>
      <c r="R1209"/>
      <c r="S1209"/>
      <c r="U1209"/>
      <c r="V1209"/>
      <c r="W1209"/>
      <c r="Y1209"/>
      <c r="Z1209"/>
      <c r="AA1209"/>
      <c r="AC1209"/>
      <c r="AD1209"/>
      <c r="AE1209"/>
      <c r="AG1209"/>
      <c r="AH1209"/>
      <c r="AI1209"/>
      <c r="AK1209"/>
      <c r="AL1209"/>
      <c r="AM1209"/>
      <c r="AO1209"/>
      <c r="AP1209"/>
      <c r="AQ1209"/>
      <c r="AS1209"/>
      <c r="AT1209"/>
      <c r="AU1209"/>
      <c r="AW1209"/>
      <c r="AX1209"/>
      <c r="AY1209"/>
      <c r="BA1209"/>
      <c r="BB1209"/>
      <c r="BC1209"/>
      <c r="BE1209"/>
      <c r="BF1209"/>
      <c r="BG1209"/>
      <c r="BI1209"/>
      <c r="BJ1209"/>
      <c r="BK1209"/>
      <c r="BM1209"/>
      <c r="BN1209"/>
      <c r="BO1209"/>
    </row>
    <row r="1210" spans="1:67">
      <c r="A1210"/>
      <c r="B1210"/>
      <c r="C1210"/>
      <c r="E1210"/>
      <c r="F1210"/>
      <c r="G1210"/>
      <c r="I1210"/>
      <c r="J1210"/>
      <c r="K1210"/>
      <c r="M1210"/>
      <c r="N1210"/>
      <c r="O1210"/>
      <c r="Q1210"/>
      <c r="R1210"/>
      <c r="S1210"/>
      <c r="U1210"/>
      <c r="V1210"/>
      <c r="W1210"/>
      <c r="Y1210"/>
      <c r="Z1210"/>
      <c r="AA1210"/>
      <c r="AC1210"/>
      <c r="AD1210"/>
      <c r="AE1210"/>
      <c r="AG1210"/>
      <c r="AH1210"/>
      <c r="AI1210"/>
      <c r="AK1210"/>
      <c r="AL1210"/>
      <c r="AM1210"/>
      <c r="AO1210"/>
      <c r="AP1210"/>
      <c r="AQ1210"/>
      <c r="AS1210"/>
      <c r="AT1210"/>
      <c r="AU1210"/>
      <c r="AW1210"/>
      <c r="AX1210"/>
      <c r="AY1210"/>
      <c r="BA1210"/>
      <c r="BB1210"/>
      <c r="BC1210"/>
      <c r="BE1210"/>
      <c r="BF1210"/>
      <c r="BG1210"/>
      <c r="BI1210"/>
      <c r="BJ1210"/>
      <c r="BK1210"/>
      <c r="BM1210"/>
      <c r="BN1210"/>
      <c r="BO1210"/>
    </row>
    <row r="1211" spans="1:67">
      <c r="A1211"/>
      <c r="B1211"/>
      <c r="C1211"/>
      <c r="E1211"/>
      <c r="F1211"/>
      <c r="G1211"/>
      <c r="I1211"/>
      <c r="J1211"/>
      <c r="K1211"/>
      <c r="M1211"/>
      <c r="N1211"/>
      <c r="O1211"/>
      <c r="Q1211"/>
      <c r="R1211"/>
      <c r="S1211"/>
      <c r="U1211"/>
      <c r="V1211"/>
      <c r="W1211"/>
      <c r="Y1211"/>
      <c r="Z1211"/>
      <c r="AA1211"/>
      <c r="AC1211"/>
      <c r="AD1211"/>
      <c r="AE1211"/>
      <c r="AG1211"/>
      <c r="AH1211"/>
      <c r="AI1211"/>
      <c r="AK1211"/>
      <c r="AL1211"/>
      <c r="AM1211"/>
      <c r="AO1211"/>
      <c r="AP1211"/>
      <c r="AQ1211"/>
      <c r="AS1211"/>
      <c r="AT1211"/>
      <c r="AU1211"/>
      <c r="AW1211"/>
      <c r="AX1211"/>
      <c r="AY1211"/>
      <c r="BA1211"/>
      <c r="BB1211"/>
      <c r="BC1211"/>
      <c r="BE1211"/>
      <c r="BF1211"/>
      <c r="BG1211"/>
      <c r="BI1211"/>
      <c r="BJ1211"/>
      <c r="BK1211"/>
      <c r="BM1211"/>
      <c r="BN1211"/>
      <c r="BO1211"/>
    </row>
    <row r="1212" spans="1:67">
      <c r="A1212"/>
      <c r="B1212"/>
      <c r="C1212"/>
      <c r="E1212"/>
      <c r="F1212"/>
      <c r="G1212"/>
      <c r="I1212"/>
      <c r="J1212"/>
      <c r="K1212"/>
      <c r="M1212"/>
      <c r="N1212"/>
      <c r="O1212"/>
      <c r="Q1212"/>
      <c r="R1212"/>
      <c r="S1212"/>
      <c r="U1212"/>
      <c r="V1212"/>
      <c r="W1212"/>
      <c r="Y1212"/>
      <c r="Z1212"/>
      <c r="AA1212"/>
      <c r="AC1212"/>
      <c r="AD1212"/>
      <c r="AE1212"/>
      <c r="AG1212"/>
      <c r="AH1212"/>
      <c r="AI1212"/>
      <c r="AK1212"/>
      <c r="AL1212"/>
      <c r="AM1212"/>
      <c r="AO1212"/>
      <c r="AP1212"/>
      <c r="AQ1212"/>
      <c r="AS1212"/>
      <c r="AT1212"/>
      <c r="AU1212"/>
      <c r="AW1212"/>
      <c r="AX1212"/>
      <c r="AY1212"/>
      <c r="BA1212"/>
      <c r="BB1212"/>
      <c r="BC1212"/>
      <c r="BE1212"/>
      <c r="BF1212"/>
      <c r="BG1212"/>
      <c r="BI1212"/>
      <c r="BJ1212"/>
      <c r="BK1212"/>
      <c r="BM1212"/>
      <c r="BN1212"/>
      <c r="BO1212"/>
    </row>
    <row r="1213" spans="1:67">
      <c r="A1213"/>
      <c r="B1213"/>
      <c r="C1213"/>
      <c r="E1213"/>
      <c r="F1213"/>
      <c r="G1213"/>
      <c r="I1213"/>
      <c r="J1213"/>
      <c r="K1213"/>
      <c r="M1213"/>
      <c r="N1213"/>
      <c r="O1213"/>
      <c r="Q1213"/>
      <c r="R1213"/>
      <c r="S1213"/>
      <c r="U1213"/>
      <c r="V1213"/>
      <c r="W1213"/>
      <c r="Y1213"/>
      <c r="Z1213"/>
      <c r="AA1213"/>
      <c r="AC1213"/>
      <c r="AD1213"/>
      <c r="AE1213"/>
      <c r="AG1213"/>
      <c r="AH1213"/>
      <c r="AI1213"/>
      <c r="AK1213"/>
      <c r="AL1213"/>
      <c r="AM1213"/>
      <c r="AO1213"/>
      <c r="AP1213"/>
      <c r="AQ1213"/>
      <c r="AS1213"/>
      <c r="AT1213"/>
      <c r="AU1213"/>
      <c r="AW1213"/>
      <c r="AX1213"/>
      <c r="AY1213"/>
      <c r="BA1213"/>
      <c r="BB1213"/>
      <c r="BC1213"/>
      <c r="BE1213"/>
      <c r="BF1213"/>
      <c r="BG1213"/>
      <c r="BI1213"/>
      <c r="BJ1213"/>
      <c r="BK1213"/>
      <c r="BM1213"/>
      <c r="BN1213"/>
      <c r="BO1213"/>
    </row>
    <row r="1214" spans="1:67">
      <c r="A1214"/>
      <c r="B1214"/>
      <c r="C1214"/>
      <c r="E1214"/>
      <c r="F1214"/>
      <c r="G1214"/>
      <c r="I1214"/>
      <c r="J1214"/>
      <c r="K1214"/>
      <c r="M1214"/>
      <c r="N1214"/>
      <c r="O1214"/>
      <c r="Q1214"/>
      <c r="R1214"/>
      <c r="S1214"/>
      <c r="U1214"/>
      <c r="V1214"/>
      <c r="W1214"/>
      <c r="Y1214"/>
      <c r="Z1214"/>
      <c r="AA1214"/>
      <c r="AC1214"/>
      <c r="AD1214"/>
      <c r="AE1214"/>
      <c r="AG1214"/>
      <c r="AH1214"/>
      <c r="AI1214"/>
      <c r="AK1214"/>
      <c r="AL1214"/>
      <c r="AM1214"/>
      <c r="AO1214"/>
      <c r="AP1214"/>
      <c r="AQ1214"/>
      <c r="AS1214"/>
      <c r="AT1214"/>
      <c r="AU1214"/>
      <c r="AW1214"/>
      <c r="AX1214"/>
      <c r="AY1214"/>
      <c r="BA1214"/>
      <c r="BB1214"/>
      <c r="BC1214"/>
      <c r="BE1214"/>
      <c r="BF1214"/>
      <c r="BG1214"/>
      <c r="BI1214"/>
      <c r="BJ1214"/>
      <c r="BK1214"/>
      <c r="BM1214"/>
      <c r="BN1214"/>
      <c r="BO1214"/>
    </row>
    <row r="1215" spans="1:67">
      <c r="A1215"/>
      <c r="B1215"/>
      <c r="C1215"/>
      <c r="E1215"/>
      <c r="F1215"/>
      <c r="G1215"/>
      <c r="I1215"/>
      <c r="J1215"/>
      <c r="K1215"/>
      <c r="M1215"/>
      <c r="N1215"/>
      <c r="O1215"/>
      <c r="Q1215"/>
      <c r="R1215"/>
      <c r="S1215"/>
      <c r="U1215"/>
      <c r="V1215"/>
      <c r="W1215"/>
      <c r="Y1215"/>
      <c r="Z1215"/>
      <c r="AA1215"/>
      <c r="AC1215"/>
      <c r="AD1215"/>
      <c r="AE1215"/>
      <c r="AG1215"/>
      <c r="AH1215"/>
      <c r="AI1215"/>
      <c r="AK1215"/>
      <c r="AL1215"/>
      <c r="AM1215"/>
      <c r="AO1215"/>
      <c r="AP1215"/>
      <c r="AQ1215"/>
      <c r="AS1215"/>
      <c r="AT1215"/>
      <c r="AU1215"/>
      <c r="AW1215"/>
      <c r="AX1215"/>
      <c r="AY1215"/>
      <c r="BA1215"/>
      <c r="BB1215"/>
      <c r="BC1215"/>
      <c r="BE1215"/>
      <c r="BF1215"/>
      <c r="BG1215"/>
      <c r="BI1215"/>
      <c r="BJ1215"/>
      <c r="BK1215"/>
      <c r="BM1215"/>
      <c r="BN1215"/>
      <c r="BO1215"/>
    </row>
    <row r="1216" spans="1:67">
      <c r="A1216"/>
      <c r="B1216"/>
      <c r="C1216"/>
      <c r="E1216"/>
      <c r="F1216"/>
      <c r="G1216"/>
      <c r="I1216"/>
      <c r="J1216"/>
      <c r="K1216"/>
      <c r="M1216"/>
      <c r="N1216"/>
      <c r="O1216"/>
      <c r="Q1216"/>
      <c r="R1216"/>
      <c r="S1216"/>
      <c r="U1216"/>
      <c r="V1216"/>
      <c r="W1216"/>
      <c r="Y1216"/>
      <c r="Z1216"/>
      <c r="AA1216"/>
      <c r="AC1216"/>
      <c r="AD1216"/>
      <c r="AE1216"/>
      <c r="AG1216"/>
      <c r="AH1216"/>
      <c r="AI1216"/>
      <c r="AK1216"/>
      <c r="AL1216"/>
      <c r="AM1216"/>
      <c r="AO1216"/>
      <c r="AP1216"/>
      <c r="AQ1216"/>
      <c r="AS1216"/>
      <c r="AT1216"/>
      <c r="AU1216"/>
      <c r="AW1216"/>
      <c r="AX1216"/>
      <c r="AY1216"/>
      <c r="BA1216"/>
      <c r="BB1216"/>
      <c r="BC1216"/>
      <c r="BE1216"/>
      <c r="BF1216"/>
      <c r="BG1216"/>
      <c r="BI1216"/>
      <c r="BJ1216"/>
      <c r="BK1216"/>
      <c r="BM1216"/>
      <c r="BN1216"/>
      <c r="BO1216"/>
    </row>
    <row r="1217" spans="1:67">
      <c r="A1217"/>
      <c r="B1217"/>
      <c r="C1217"/>
      <c r="E1217"/>
      <c r="F1217"/>
      <c r="G1217"/>
      <c r="I1217"/>
      <c r="J1217"/>
      <c r="K1217"/>
      <c r="M1217"/>
      <c r="N1217"/>
      <c r="O1217"/>
      <c r="Q1217"/>
      <c r="R1217"/>
      <c r="S1217"/>
      <c r="U1217"/>
      <c r="V1217"/>
      <c r="W1217"/>
      <c r="Y1217"/>
      <c r="Z1217"/>
      <c r="AA1217"/>
      <c r="AC1217"/>
      <c r="AD1217"/>
      <c r="AE1217"/>
      <c r="AG1217"/>
      <c r="AH1217"/>
      <c r="AI1217"/>
      <c r="AK1217"/>
      <c r="AL1217"/>
      <c r="AM1217"/>
      <c r="AO1217"/>
      <c r="AP1217"/>
      <c r="AQ1217"/>
      <c r="AS1217"/>
      <c r="AT1217"/>
      <c r="AU1217"/>
      <c r="AW1217"/>
      <c r="AX1217"/>
      <c r="AY1217"/>
      <c r="BA1217"/>
      <c r="BB1217"/>
      <c r="BC1217"/>
      <c r="BE1217"/>
      <c r="BF1217"/>
      <c r="BG1217"/>
      <c r="BI1217"/>
      <c r="BJ1217"/>
      <c r="BK1217"/>
      <c r="BM1217"/>
      <c r="BN1217"/>
      <c r="BO1217"/>
    </row>
    <row r="1218" spans="1:67">
      <c r="A1218"/>
      <c r="B1218"/>
      <c r="C1218"/>
      <c r="E1218"/>
      <c r="F1218"/>
      <c r="G1218"/>
      <c r="I1218"/>
      <c r="J1218"/>
      <c r="K1218"/>
      <c r="M1218"/>
      <c r="N1218"/>
      <c r="O1218"/>
      <c r="Q1218"/>
      <c r="R1218"/>
      <c r="S1218"/>
      <c r="U1218"/>
      <c r="V1218"/>
      <c r="W1218"/>
      <c r="Y1218"/>
      <c r="Z1218"/>
      <c r="AA1218"/>
      <c r="AC1218"/>
      <c r="AD1218"/>
      <c r="AE1218"/>
      <c r="AG1218"/>
      <c r="AH1218"/>
      <c r="AI1218"/>
      <c r="AK1218"/>
      <c r="AL1218"/>
      <c r="AM1218"/>
      <c r="AO1218"/>
      <c r="AP1218"/>
      <c r="AQ1218"/>
      <c r="AS1218"/>
      <c r="AT1218"/>
      <c r="AU1218"/>
      <c r="AW1218"/>
      <c r="AX1218"/>
      <c r="AY1218"/>
      <c r="BA1218"/>
      <c r="BB1218"/>
      <c r="BC1218"/>
      <c r="BE1218"/>
      <c r="BF1218"/>
      <c r="BG1218"/>
      <c r="BI1218"/>
      <c r="BJ1218"/>
      <c r="BK1218"/>
      <c r="BM1218"/>
      <c r="BN1218"/>
      <c r="BO1218"/>
    </row>
    <row r="1219" spans="1:67">
      <c r="A1219"/>
      <c r="B1219"/>
      <c r="C1219"/>
      <c r="E1219"/>
      <c r="F1219"/>
      <c r="G1219"/>
      <c r="I1219"/>
      <c r="J1219"/>
      <c r="K1219"/>
      <c r="M1219"/>
      <c r="N1219"/>
      <c r="O1219"/>
      <c r="Q1219"/>
      <c r="R1219"/>
      <c r="S1219"/>
      <c r="U1219"/>
      <c r="V1219"/>
      <c r="W1219"/>
      <c r="Y1219"/>
      <c r="Z1219"/>
      <c r="AA1219"/>
      <c r="AC1219"/>
      <c r="AD1219"/>
      <c r="AE1219"/>
      <c r="AG1219"/>
      <c r="AH1219"/>
      <c r="AI1219"/>
      <c r="AK1219"/>
      <c r="AL1219"/>
      <c r="AM1219"/>
      <c r="AO1219"/>
      <c r="AP1219"/>
      <c r="AQ1219"/>
      <c r="AS1219"/>
      <c r="AT1219"/>
      <c r="AU1219"/>
      <c r="AW1219"/>
      <c r="AX1219"/>
      <c r="AY1219"/>
      <c r="BA1219"/>
      <c r="BB1219"/>
      <c r="BC1219"/>
      <c r="BE1219"/>
      <c r="BF1219"/>
      <c r="BG1219"/>
      <c r="BI1219"/>
      <c r="BJ1219"/>
      <c r="BK1219"/>
      <c r="BM1219"/>
      <c r="BN1219"/>
      <c r="BO1219"/>
    </row>
    <row r="1220" spans="1:67">
      <c r="A1220"/>
      <c r="B1220"/>
      <c r="C1220"/>
      <c r="E1220"/>
      <c r="F1220"/>
      <c r="G1220"/>
      <c r="I1220"/>
      <c r="J1220"/>
      <c r="K1220"/>
      <c r="M1220"/>
      <c r="N1220"/>
      <c r="O1220"/>
      <c r="Q1220"/>
      <c r="R1220"/>
      <c r="S1220"/>
      <c r="U1220"/>
      <c r="V1220"/>
      <c r="W1220"/>
      <c r="Y1220"/>
      <c r="Z1220"/>
      <c r="AA1220"/>
      <c r="AC1220"/>
      <c r="AD1220"/>
      <c r="AE1220"/>
      <c r="AG1220"/>
      <c r="AH1220"/>
      <c r="AI1220"/>
      <c r="AK1220"/>
      <c r="AL1220"/>
      <c r="AM1220"/>
      <c r="AO1220"/>
      <c r="AP1220"/>
      <c r="AQ1220"/>
      <c r="AS1220"/>
      <c r="AT1220"/>
      <c r="AU1220"/>
      <c r="AW1220"/>
      <c r="AX1220"/>
      <c r="AY1220"/>
      <c r="BA1220"/>
      <c r="BB1220"/>
      <c r="BC1220"/>
      <c r="BE1220"/>
      <c r="BF1220"/>
      <c r="BG1220"/>
      <c r="BI1220"/>
      <c r="BJ1220"/>
      <c r="BK1220"/>
      <c r="BM1220"/>
      <c r="BN1220"/>
      <c r="BO1220"/>
    </row>
    <row r="1221" spans="1:67">
      <c r="A1221"/>
      <c r="B1221"/>
      <c r="C1221"/>
      <c r="E1221"/>
      <c r="F1221"/>
      <c r="G1221"/>
      <c r="I1221"/>
      <c r="J1221"/>
      <c r="K1221"/>
      <c r="M1221"/>
      <c r="N1221"/>
      <c r="O1221"/>
      <c r="Q1221"/>
      <c r="R1221"/>
      <c r="S1221"/>
      <c r="U1221"/>
      <c r="V1221"/>
      <c r="W1221"/>
      <c r="Y1221"/>
      <c r="Z1221"/>
      <c r="AA1221"/>
      <c r="AC1221"/>
      <c r="AD1221"/>
      <c r="AE1221"/>
      <c r="AG1221"/>
      <c r="AH1221"/>
      <c r="AI1221"/>
      <c r="AK1221"/>
      <c r="AL1221"/>
      <c r="AM1221"/>
      <c r="AO1221"/>
      <c r="AP1221"/>
      <c r="AQ1221"/>
      <c r="AS1221"/>
      <c r="AT1221"/>
      <c r="AU1221"/>
      <c r="AW1221"/>
      <c r="AX1221"/>
      <c r="AY1221"/>
      <c r="BA1221"/>
      <c r="BB1221"/>
      <c r="BC1221"/>
      <c r="BE1221"/>
      <c r="BF1221"/>
      <c r="BG1221"/>
      <c r="BI1221"/>
      <c r="BJ1221"/>
      <c r="BK1221"/>
      <c r="BM1221"/>
      <c r="BN1221"/>
      <c r="BO1221"/>
    </row>
    <row r="1222" spans="1:67">
      <c r="A1222"/>
      <c r="B1222"/>
      <c r="C1222"/>
      <c r="E1222"/>
      <c r="F1222"/>
      <c r="G1222"/>
      <c r="I1222"/>
      <c r="J1222"/>
      <c r="K1222"/>
      <c r="M1222"/>
      <c r="N1222"/>
      <c r="O1222"/>
      <c r="Q1222"/>
      <c r="R1222"/>
      <c r="S1222"/>
      <c r="U1222"/>
      <c r="V1222"/>
      <c r="W1222"/>
      <c r="Y1222"/>
      <c r="Z1222"/>
      <c r="AA1222"/>
      <c r="AC1222"/>
      <c r="AD1222"/>
      <c r="AE1222"/>
      <c r="AG1222"/>
      <c r="AH1222"/>
      <c r="AI1222"/>
      <c r="AK1222"/>
      <c r="AL1222"/>
      <c r="AM1222"/>
      <c r="AO1222"/>
      <c r="AP1222"/>
      <c r="AQ1222"/>
      <c r="AS1222"/>
      <c r="AT1222"/>
      <c r="AU1222"/>
      <c r="AW1222"/>
      <c r="AX1222"/>
      <c r="AY1222"/>
      <c r="BA1222"/>
      <c r="BB1222"/>
      <c r="BC1222"/>
      <c r="BE1222"/>
      <c r="BF1222"/>
      <c r="BG1222"/>
      <c r="BI1222"/>
      <c r="BJ1222"/>
      <c r="BK1222"/>
      <c r="BM1222"/>
      <c r="BN1222"/>
      <c r="BO1222"/>
    </row>
    <row r="1223" spans="1:67">
      <c r="A1223"/>
      <c r="B1223"/>
      <c r="C1223"/>
      <c r="E1223"/>
      <c r="F1223"/>
      <c r="G1223"/>
      <c r="I1223"/>
      <c r="J1223"/>
      <c r="K1223"/>
      <c r="M1223"/>
      <c r="N1223"/>
      <c r="O1223"/>
      <c r="Q1223"/>
      <c r="R1223"/>
      <c r="S1223"/>
      <c r="U1223"/>
      <c r="V1223"/>
      <c r="W1223"/>
      <c r="Y1223"/>
      <c r="Z1223"/>
      <c r="AA1223"/>
      <c r="AC1223"/>
      <c r="AD1223"/>
      <c r="AE1223"/>
      <c r="AG1223"/>
      <c r="AH1223"/>
      <c r="AI1223"/>
      <c r="AK1223"/>
      <c r="AL1223"/>
      <c r="AM1223"/>
      <c r="AO1223"/>
      <c r="AP1223"/>
      <c r="AQ1223"/>
      <c r="AS1223"/>
      <c r="AT1223"/>
      <c r="AU1223"/>
      <c r="AW1223"/>
      <c r="AX1223"/>
      <c r="AY1223"/>
      <c r="BA1223"/>
      <c r="BB1223"/>
      <c r="BC1223"/>
      <c r="BE1223"/>
      <c r="BF1223"/>
      <c r="BG1223"/>
      <c r="BI1223"/>
      <c r="BJ1223"/>
      <c r="BK1223"/>
      <c r="BM1223"/>
      <c r="BN1223"/>
      <c r="BO1223"/>
    </row>
    <row r="1224" spans="1:67">
      <c r="A1224"/>
      <c r="B1224"/>
      <c r="C1224"/>
      <c r="E1224"/>
      <c r="F1224"/>
      <c r="G1224"/>
      <c r="I1224"/>
      <c r="J1224"/>
      <c r="K1224"/>
      <c r="M1224"/>
      <c r="N1224"/>
      <c r="O1224"/>
      <c r="Q1224"/>
      <c r="R1224"/>
      <c r="S1224"/>
      <c r="U1224"/>
      <c r="V1224"/>
      <c r="W1224"/>
      <c r="Y1224"/>
      <c r="Z1224"/>
      <c r="AA1224"/>
      <c r="AC1224"/>
      <c r="AD1224"/>
      <c r="AE1224"/>
      <c r="AG1224"/>
      <c r="AH1224"/>
      <c r="AI1224"/>
      <c r="AK1224"/>
      <c r="AL1224"/>
      <c r="AM1224"/>
      <c r="AO1224"/>
      <c r="AP1224"/>
      <c r="AQ1224"/>
      <c r="AS1224"/>
      <c r="AT1224"/>
      <c r="AU1224"/>
      <c r="AW1224"/>
      <c r="AX1224"/>
      <c r="AY1224"/>
      <c r="BA1224"/>
      <c r="BB1224"/>
      <c r="BC1224"/>
      <c r="BE1224"/>
      <c r="BF1224"/>
      <c r="BG1224"/>
      <c r="BI1224"/>
      <c r="BJ1224"/>
      <c r="BK1224"/>
      <c r="BM1224"/>
      <c r="BN1224"/>
      <c r="BO1224"/>
    </row>
    <row r="1225" spans="1:67">
      <c r="A1225"/>
      <c r="B1225"/>
      <c r="C1225"/>
      <c r="E1225"/>
      <c r="F1225"/>
      <c r="G1225"/>
      <c r="I1225"/>
      <c r="J1225"/>
      <c r="K1225"/>
      <c r="M1225"/>
      <c r="N1225"/>
      <c r="O1225"/>
      <c r="Q1225"/>
      <c r="R1225"/>
      <c r="S1225"/>
      <c r="U1225"/>
      <c r="V1225"/>
      <c r="W1225"/>
      <c r="Y1225"/>
      <c r="Z1225"/>
      <c r="AA1225"/>
      <c r="AC1225"/>
      <c r="AD1225"/>
      <c r="AE1225"/>
      <c r="AG1225"/>
      <c r="AH1225"/>
      <c r="AI1225"/>
      <c r="AK1225"/>
      <c r="AL1225"/>
      <c r="AM1225"/>
      <c r="AO1225"/>
      <c r="AP1225"/>
      <c r="AQ1225"/>
      <c r="AS1225"/>
      <c r="AT1225"/>
      <c r="AU1225"/>
      <c r="AW1225"/>
      <c r="AX1225"/>
      <c r="AY1225"/>
      <c r="BA1225"/>
      <c r="BB1225"/>
      <c r="BC1225"/>
      <c r="BE1225"/>
      <c r="BF1225"/>
      <c r="BG1225"/>
      <c r="BI1225"/>
      <c r="BJ1225"/>
      <c r="BK1225"/>
      <c r="BM1225"/>
      <c r="BN1225"/>
      <c r="BO1225"/>
    </row>
    <row r="1226" spans="1:67">
      <c r="A1226"/>
      <c r="B1226"/>
      <c r="C1226"/>
      <c r="E1226"/>
      <c r="F1226"/>
      <c r="G1226"/>
      <c r="I1226"/>
      <c r="J1226"/>
      <c r="K1226"/>
      <c r="M1226"/>
      <c r="N1226"/>
      <c r="O1226"/>
      <c r="Q1226"/>
      <c r="R1226"/>
      <c r="S1226"/>
      <c r="U1226"/>
      <c r="V1226"/>
      <c r="W1226"/>
      <c r="Y1226"/>
      <c r="Z1226"/>
      <c r="AA1226"/>
      <c r="AC1226"/>
      <c r="AD1226"/>
      <c r="AE1226"/>
      <c r="AG1226"/>
      <c r="AH1226"/>
      <c r="AI1226"/>
      <c r="AK1226"/>
      <c r="AL1226"/>
      <c r="AM1226"/>
      <c r="AO1226"/>
      <c r="AP1226"/>
      <c r="AQ1226"/>
      <c r="AS1226"/>
      <c r="AT1226"/>
      <c r="AU1226"/>
      <c r="AW1226"/>
      <c r="AX1226"/>
      <c r="AY1226"/>
      <c r="BA1226"/>
      <c r="BB1226"/>
      <c r="BC1226"/>
      <c r="BE1226"/>
      <c r="BF1226"/>
      <c r="BG1226"/>
      <c r="BI1226"/>
      <c r="BJ1226"/>
      <c r="BK1226"/>
      <c r="BM1226"/>
      <c r="BN1226"/>
      <c r="BO1226"/>
    </row>
    <row r="1227" spans="1:67">
      <c r="A1227"/>
      <c r="B1227"/>
      <c r="C1227"/>
      <c r="E1227"/>
      <c r="F1227"/>
      <c r="G1227"/>
      <c r="I1227"/>
      <c r="J1227"/>
      <c r="K1227"/>
      <c r="M1227"/>
      <c r="N1227"/>
      <c r="O1227"/>
      <c r="Q1227"/>
      <c r="R1227"/>
      <c r="S1227"/>
      <c r="U1227"/>
      <c r="V1227"/>
      <c r="W1227"/>
      <c r="Y1227"/>
      <c r="Z1227"/>
      <c r="AA1227"/>
      <c r="AC1227"/>
      <c r="AD1227"/>
      <c r="AE1227"/>
      <c r="AG1227"/>
      <c r="AH1227"/>
      <c r="AI1227"/>
      <c r="AK1227"/>
      <c r="AL1227"/>
      <c r="AM1227"/>
      <c r="AO1227"/>
      <c r="AP1227"/>
      <c r="AQ1227"/>
      <c r="AS1227"/>
      <c r="AT1227"/>
      <c r="AU1227"/>
      <c r="AW1227"/>
      <c r="AX1227"/>
      <c r="AY1227"/>
      <c r="BA1227"/>
      <c r="BB1227"/>
      <c r="BC1227"/>
      <c r="BE1227"/>
      <c r="BF1227"/>
      <c r="BG1227"/>
      <c r="BI1227"/>
      <c r="BJ1227"/>
      <c r="BK1227"/>
      <c r="BM1227"/>
      <c r="BN1227"/>
      <c r="BO1227"/>
    </row>
    <row r="1228" spans="1:67">
      <c r="A1228"/>
      <c r="B1228"/>
      <c r="C1228"/>
      <c r="E1228"/>
      <c r="F1228"/>
      <c r="G1228"/>
      <c r="I1228"/>
      <c r="J1228"/>
      <c r="K1228"/>
      <c r="M1228"/>
      <c r="N1228"/>
      <c r="O1228"/>
      <c r="Q1228"/>
      <c r="R1228"/>
      <c r="S1228"/>
      <c r="U1228"/>
      <c r="V1228"/>
      <c r="W1228"/>
      <c r="Y1228"/>
      <c r="Z1228"/>
      <c r="AA1228"/>
      <c r="AC1228"/>
      <c r="AD1228"/>
      <c r="AE1228"/>
      <c r="AG1228"/>
      <c r="AH1228"/>
      <c r="AI1228"/>
      <c r="AK1228"/>
      <c r="AL1228"/>
      <c r="AM1228"/>
      <c r="AO1228"/>
      <c r="AP1228"/>
      <c r="AQ1228"/>
      <c r="AS1228"/>
      <c r="AT1228"/>
      <c r="AU1228"/>
      <c r="AW1228"/>
      <c r="AX1228"/>
      <c r="AY1228"/>
      <c r="BA1228"/>
      <c r="BB1228"/>
      <c r="BC1228"/>
      <c r="BE1228"/>
      <c r="BF1228"/>
      <c r="BG1228"/>
      <c r="BI1228"/>
      <c r="BJ1228"/>
      <c r="BK1228"/>
      <c r="BM1228"/>
      <c r="BN1228"/>
      <c r="BO1228"/>
    </row>
    <row r="1229" spans="1:67">
      <c r="A1229"/>
      <c r="B1229"/>
      <c r="C1229"/>
      <c r="E1229"/>
      <c r="F1229"/>
      <c r="G1229"/>
      <c r="I1229"/>
      <c r="J1229"/>
      <c r="K1229"/>
      <c r="M1229"/>
      <c r="N1229"/>
      <c r="O1229"/>
      <c r="Q1229"/>
      <c r="R1229"/>
      <c r="S1229"/>
      <c r="U1229"/>
      <c r="V1229"/>
      <c r="W1229"/>
      <c r="Y1229"/>
      <c r="Z1229"/>
      <c r="AA1229"/>
      <c r="AC1229"/>
      <c r="AD1229"/>
      <c r="AE1229"/>
      <c r="AG1229"/>
      <c r="AH1229"/>
      <c r="AI1229"/>
      <c r="AK1229"/>
      <c r="AL1229"/>
      <c r="AM1229"/>
      <c r="AO1229"/>
      <c r="AP1229"/>
      <c r="AQ1229"/>
      <c r="AS1229"/>
      <c r="AT1229"/>
      <c r="AU1229"/>
      <c r="AW1229"/>
      <c r="AX1229"/>
      <c r="AY1229"/>
      <c r="BA1229"/>
      <c r="BB1229"/>
      <c r="BC1229"/>
      <c r="BE1229"/>
      <c r="BF1229"/>
      <c r="BG1229"/>
      <c r="BI1229"/>
      <c r="BJ1229"/>
      <c r="BK1229"/>
      <c r="BM1229"/>
      <c r="BN1229"/>
      <c r="BO1229"/>
    </row>
    <row r="1230" spans="1:67">
      <c r="A1230"/>
      <c r="B1230"/>
      <c r="C1230"/>
      <c r="E1230"/>
      <c r="F1230"/>
      <c r="G1230"/>
      <c r="I1230"/>
      <c r="J1230"/>
      <c r="K1230"/>
      <c r="M1230"/>
      <c r="N1230"/>
      <c r="O1230"/>
      <c r="Q1230"/>
      <c r="R1230"/>
      <c r="S1230"/>
      <c r="U1230"/>
      <c r="V1230"/>
      <c r="W1230"/>
      <c r="Y1230"/>
      <c r="Z1230"/>
      <c r="AA1230"/>
      <c r="AC1230"/>
      <c r="AD1230"/>
      <c r="AE1230"/>
      <c r="AG1230"/>
      <c r="AH1230"/>
      <c r="AI1230"/>
      <c r="AK1230"/>
      <c r="AL1230"/>
      <c r="AM1230"/>
      <c r="AO1230"/>
      <c r="AP1230"/>
      <c r="AQ1230"/>
      <c r="AS1230"/>
      <c r="AT1230"/>
      <c r="AU1230"/>
      <c r="AW1230"/>
      <c r="AX1230"/>
      <c r="AY1230"/>
      <c r="BA1230"/>
      <c r="BB1230"/>
      <c r="BC1230"/>
      <c r="BE1230"/>
      <c r="BF1230"/>
      <c r="BG1230"/>
      <c r="BI1230"/>
      <c r="BJ1230"/>
      <c r="BK1230"/>
      <c r="BM1230"/>
      <c r="BN1230"/>
      <c r="BO1230"/>
    </row>
    <row r="1231" spans="1:67">
      <c r="A1231"/>
      <c r="B1231"/>
      <c r="C1231"/>
      <c r="E1231"/>
      <c r="F1231"/>
      <c r="G1231"/>
      <c r="I1231"/>
      <c r="J1231"/>
      <c r="K1231"/>
      <c r="M1231"/>
      <c r="N1231"/>
      <c r="O1231"/>
      <c r="Q1231"/>
      <c r="R1231"/>
      <c r="S1231"/>
      <c r="U1231"/>
      <c r="V1231"/>
      <c r="W1231"/>
      <c r="Y1231"/>
      <c r="Z1231"/>
      <c r="AA1231"/>
      <c r="AC1231"/>
      <c r="AD1231"/>
      <c r="AE1231"/>
      <c r="AG1231"/>
      <c r="AH1231"/>
      <c r="AI1231"/>
      <c r="AK1231"/>
      <c r="AL1231"/>
      <c r="AM1231"/>
      <c r="AO1231"/>
      <c r="AP1231"/>
      <c r="AQ1231"/>
      <c r="AS1231"/>
      <c r="AT1231"/>
      <c r="AU1231"/>
      <c r="AW1231"/>
      <c r="AX1231"/>
      <c r="AY1231"/>
      <c r="BA1231"/>
      <c r="BB1231"/>
      <c r="BC1231"/>
      <c r="BE1231"/>
      <c r="BF1231"/>
      <c r="BG1231"/>
      <c r="BI1231"/>
      <c r="BJ1231"/>
      <c r="BK1231"/>
      <c r="BM1231"/>
      <c r="BN1231"/>
      <c r="BO1231"/>
    </row>
    <row r="1232" spans="1:67">
      <c r="A1232"/>
      <c r="B1232"/>
      <c r="C1232"/>
      <c r="E1232"/>
      <c r="F1232"/>
      <c r="G1232"/>
      <c r="I1232"/>
      <c r="J1232"/>
      <c r="K1232"/>
      <c r="M1232"/>
      <c r="N1232"/>
      <c r="O1232"/>
      <c r="Q1232"/>
      <c r="R1232"/>
      <c r="S1232"/>
      <c r="U1232"/>
      <c r="V1232"/>
      <c r="W1232"/>
      <c r="Y1232"/>
      <c r="Z1232"/>
      <c r="AA1232"/>
      <c r="AC1232"/>
      <c r="AD1232"/>
      <c r="AE1232"/>
      <c r="AG1232"/>
      <c r="AH1232"/>
      <c r="AI1232"/>
      <c r="AK1232"/>
      <c r="AL1232"/>
      <c r="AM1232"/>
      <c r="AO1232"/>
      <c r="AP1232"/>
      <c r="AQ1232"/>
      <c r="AS1232"/>
      <c r="AT1232"/>
      <c r="AU1232"/>
      <c r="AW1232"/>
      <c r="AX1232"/>
      <c r="AY1232"/>
      <c r="BA1232"/>
      <c r="BB1232"/>
      <c r="BC1232"/>
      <c r="BE1232"/>
      <c r="BF1232"/>
      <c r="BG1232"/>
      <c r="BI1232"/>
      <c r="BJ1232"/>
      <c r="BK1232"/>
      <c r="BM1232"/>
      <c r="BN1232"/>
      <c r="BO1232"/>
    </row>
    <row r="1233" spans="1:67">
      <c r="A1233"/>
      <c r="B1233"/>
      <c r="C1233"/>
      <c r="E1233"/>
      <c r="F1233"/>
      <c r="G1233"/>
      <c r="I1233"/>
      <c r="J1233"/>
      <c r="K1233"/>
      <c r="M1233"/>
      <c r="N1233"/>
      <c r="O1233"/>
      <c r="Q1233"/>
      <c r="R1233"/>
      <c r="S1233"/>
      <c r="U1233"/>
      <c r="V1233"/>
      <c r="W1233"/>
      <c r="Y1233"/>
      <c r="Z1233"/>
      <c r="AA1233"/>
      <c r="AC1233"/>
      <c r="AD1233"/>
      <c r="AE1233"/>
      <c r="AG1233"/>
      <c r="AH1233"/>
      <c r="AI1233"/>
      <c r="AK1233"/>
      <c r="AL1233"/>
      <c r="AM1233"/>
      <c r="AO1233"/>
      <c r="AP1233"/>
      <c r="AQ1233"/>
      <c r="AS1233"/>
      <c r="AT1233"/>
      <c r="AU1233"/>
      <c r="AW1233"/>
      <c r="AX1233"/>
      <c r="AY1233"/>
      <c r="BA1233"/>
      <c r="BB1233"/>
      <c r="BC1233"/>
      <c r="BE1233"/>
      <c r="BF1233"/>
      <c r="BG1233"/>
      <c r="BI1233"/>
      <c r="BJ1233"/>
      <c r="BK1233"/>
      <c r="BM1233"/>
      <c r="BN1233"/>
      <c r="BO1233"/>
    </row>
    <row r="1234" spans="1:67">
      <c r="A1234"/>
      <c r="B1234"/>
      <c r="C1234"/>
      <c r="E1234"/>
      <c r="F1234"/>
      <c r="G1234"/>
      <c r="I1234"/>
      <c r="J1234"/>
      <c r="K1234"/>
      <c r="M1234"/>
      <c r="N1234"/>
      <c r="O1234"/>
      <c r="Q1234"/>
      <c r="R1234"/>
      <c r="S1234"/>
      <c r="U1234"/>
      <c r="V1234"/>
      <c r="W1234"/>
      <c r="Y1234"/>
      <c r="Z1234"/>
      <c r="AA1234"/>
      <c r="AC1234"/>
      <c r="AD1234"/>
      <c r="AE1234"/>
      <c r="AG1234"/>
      <c r="AH1234"/>
      <c r="AI1234"/>
      <c r="AK1234"/>
      <c r="AL1234"/>
      <c r="AM1234"/>
      <c r="AO1234"/>
      <c r="AP1234"/>
      <c r="AQ1234"/>
      <c r="AS1234"/>
      <c r="AT1234"/>
      <c r="AU1234"/>
      <c r="AW1234"/>
      <c r="AX1234"/>
      <c r="AY1234"/>
      <c r="BA1234"/>
      <c r="BB1234"/>
      <c r="BC1234"/>
      <c r="BE1234"/>
      <c r="BF1234"/>
      <c r="BG1234"/>
      <c r="BI1234"/>
      <c r="BJ1234"/>
      <c r="BK1234"/>
      <c r="BM1234"/>
      <c r="BN1234"/>
      <c r="BO1234"/>
    </row>
    <row r="1235" spans="1:67">
      <c r="A1235"/>
      <c r="B1235"/>
      <c r="C1235"/>
      <c r="E1235"/>
      <c r="F1235"/>
      <c r="G1235"/>
      <c r="I1235"/>
      <c r="J1235"/>
      <c r="K1235"/>
      <c r="M1235"/>
      <c r="N1235"/>
      <c r="O1235"/>
      <c r="Q1235"/>
      <c r="R1235"/>
      <c r="S1235"/>
      <c r="U1235"/>
      <c r="V1235"/>
      <c r="W1235"/>
      <c r="Y1235"/>
      <c r="Z1235"/>
      <c r="AA1235"/>
      <c r="AC1235"/>
      <c r="AD1235"/>
      <c r="AE1235"/>
      <c r="AG1235"/>
      <c r="AH1235"/>
      <c r="AI1235"/>
      <c r="AK1235"/>
      <c r="AL1235"/>
      <c r="AM1235"/>
      <c r="AO1235"/>
      <c r="AP1235"/>
      <c r="AQ1235"/>
      <c r="AS1235"/>
      <c r="AT1235"/>
      <c r="AU1235"/>
      <c r="AW1235"/>
      <c r="AX1235"/>
      <c r="AY1235"/>
      <c r="BA1235"/>
      <c r="BB1235"/>
      <c r="BC1235"/>
      <c r="BE1235"/>
      <c r="BF1235"/>
      <c r="BG1235"/>
      <c r="BI1235"/>
      <c r="BJ1235"/>
      <c r="BK1235"/>
      <c r="BM1235"/>
      <c r="BN1235"/>
      <c r="BO1235"/>
    </row>
    <row r="1236" spans="1:67">
      <c r="A1236"/>
      <c r="B1236"/>
      <c r="C1236"/>
      <c r="E1236"/>
      <c r="F1236"/>
      <c r="G1236"/>
      <c r="I1236"/>
      <c r="J1236"/>
      <c r="K1236"/>
      <c r="M1236"/>
      <c r="N1236"/>
      <c r="O1236"/>
      <c r="Q1236"/>
      <c r="R1236"/>
      <c r="S1236"/>
      <c r="U1236"/>
      <c r="V1236"/>
      <c r="W1236"/>
      <c r="Y1236"/>
      <c r="Z1236"/>
      <c r="AA1236"/>
      <c r="AC1236"/>
      <c r="AD1236"/>
      <c r="AE1236"/>
      <c r="AG1236"/>
      <c r="AH1236"/>
      <c r="AI1236"/>
      <c r="AK1236"/>
      <c r="AL1236"/>
      <c r="AM1236"/>
      <c r="AO1236"/>
      <c r="AP1236"/>
      <c r="AQ1236"/>
      <c r="AS1236"/>
      <c r="AT1236"/>
      <c r="AU1236"/>
      <c r="AW1236"/>
      <c r="AX1236"/>
      <c r="AY1236"/>
      <c r="BA1236"/>
      <c r="BB1236"/>
      <c r="BC1236"/>
      <c r="BE1236"/>
      <c r="BF1236"/>
      <c r="BG1236"/>
      <c r="BI1236"/>
      <c r="BJ1236"/>
      <c r="BK1236"/>
      <c r="BM1236"/>
      <c r="BN1236"/>
      <c r="BO1236"/>
    </row>
    <row r="1237" spans="1:67">
      <c r="A1237"/>
      <c r="B1237"/>
      <c r="C1237"/>
      <c r="E1237"/>
      <c r="F1237"/>
      <c r="G1237"/>
      <c r="I1237"/>
      <c r="J1237"/>
      <c r="K1237"/>
      <c r="M1237"/>
      <c r="N1237"/>
      <c r="O1237"/>
      <c r="Q1237"/>
      <c r="R1237"/>
      <c r="S1237"/>
      <c r="U1237"/>
      <c r="V1237"/>
      <c r="W1237"/>
      <c r="Y1237"/>
      <c r="Z1237"/>
      <c r="AA1237"/>
      <c r="AC1237"/>
      <c r="AD1237"/>
      <c r="AE1237"/>
      <c r="AG1237"/>
      <c r="AH1237"/>
      <c r="AI1237"/>
      <c r="AK1237"/>
      <c r="AL1237"/>
      <c r="AM1237"/>
      <c r="AO1237"/>
      <c r="AP1237"/>
      <c r="AQ1237"/>
      <c r="AS1237"/>
      <c r="AT1237"/>
      <c r="AU1237"/>
      <c r="AW1237"/>
      <c r="AX1237"/>
      <c r="AY1237"/>
      <c r="BA1237"/>
      <c r="BB1237"/>
      <c r="BC1237"/>
      <c r="BE1237"/>
      <c r="BF1237"/>
      <c r="BG1237"/>
      <c r="BI1237"/>
      <c r="BJ1237"/>
      <c r="BK1237"/>
      <c r="BM1237"/>
      <c r="BN1237"/>
      <c r="BO1237"/>
    </row>
    <row r="1238" spans="1:67">
      <c r="A1238"/>
      <c r="B1238"/>
      <c r="C1238"/>
      <c r="E1238"/>
      <c r="F1238"/>
      <c r="G1238"/>
      <c r="I1238"/>
      <c r="J1238"/>
      <c r="K1238"/>
      <c r="M1238"/>
      <c r="N1238"/>
      <c r="O1238"/>
      <c r="Q1238"/>
      <c r="R1238"/>
      <c r="S1238"/>
      <c r="U1238"/>
      <c r="V1238"/>
      <c r="W1238"/>
      <c r="Y1238"/>
      <c r="Z1238"/>
      <c r="AA1238"/>
      <c r="AC1238"/>
      <c r="AD1238"/>
      <c r="AE1238"/>
      <c r="AG1238"/>
      <c r="AH1238"/>
      <c r="AI1238"/>
      <c r="AK1238"/>
      <c r="AL1238"/>
      <c r="AM1238"/>
      <c r="AO1238"/>
      <c r="AP1238"/>
      <c r="AQ1238"/>
      <c r="AS1238"/>
      <c r="AT1238"/>
      <c r="AU1238"/>
      <c r="AW1238"/>
      <c r="AX1238"/>
      <c r="AY1238"/>
      <c r="BA1238"/>
      <c r="BB1238"/>
      <c r="BC1238"/>
      <c r="BE1238"/>
      <c r="BF1238"/>
      <c r="BG1238"/>
      <c r="BI1238"/>
      <c r="BJ1238"/>
      <c r="BK1238"/>
      <c r="BM1238"/>
      <c r="BN1238"/>
      <c r="BO1238"/>
    </row>
    <row r="1239" spans="1:67">
      <c r="A1239"/>
      <c r="B1239"/>
      <c r="C1239"/>
      <c r="E1239"/>
      <c r="F1239"/>
      <c r="G1239"/>
      <c r="I1239"/>
      <c r="J1239"/>
      <c r="K1239"/>
      <c r="M1239"/>
      <c r="N1239"/>
      <c r="O1239"/>
      <c r="Q1239"/>
      <c r="R1239"/>
      <c r="S1239"/>
      <c r="U1239"/>
      <c r="V1239"/>
      <c r="W1239"/>
      <c r="Y1239"/>
      <c r="Z1239"/>
      <c r="AA1239"/>
      <c r="AC1239"/>
      <c r="AD1239"/>
      <c r="AE1239"/>
      <c r="AG1239"/>
      <c r="AH1239"/>
      <c r="AI1239"/>
      <c r="AK1239"/>
      <c r="AL1239"/>
      <c r="AM1239"/>
      <c r="AO1239"/>
      <c r="AP1239"/>
      <c r="AQ1239"/>
      <c r="AS1239"/>
      <c r="AT1239"/>
      <c r="AU1239"/>
      <c r="AW1239"/>
      <c r="AX1239"/>
      <c r="AY1239"/>
      <c r="BA1239"/>
      <c r="BB1239"/>
      <c r="BC1239"/>
      <c r="BE1239"/>
      <c r="BF1239"/>
      <c r="BG1239"/>
      <c r="BI1239"/>
      <c r="BJ1239"/>
      <c r="BK1239"/>
      <c r="BM1239"/>
      <c r="BN1239"/>
      <c r="BO1239"/>
    </row>
    <row r="1240" spans="1:67">
      <c r="A1240"/>
      <c r="B1240"/>
      <c r="C1240"/>
      <c r="E1240"/>
      <c r="F1240"/>
      <c r="G1240"/>
      <c r="I1240"/>
      <c r="J1240"/>
      <c r="K1240"/>
      <c r="M1240"/>
      <c r="N1240"/>
      <c r="O1240"/>
      <c r="Q1240"/>
      <c r="R1240"/>
      <c r="S1240"/>
      <c r="U1240"/>
      <c r="V1240"/>
      <c r="W1240"/>
      <c r="Y1240"/>
      <c r="Z1240"/>
      <c r="AA1240"/>
      <c r="AC1240"/>
      <c r="AD1240"/>
      <c r="AE1240"/>
      <c r="AG1240"/>
      <c r="AH1240"/>
      <c r="AI1240"/>
      <c r="AK1240"/>
      <c r="AL1240"/>
      <c r="AM1240"/>
      <c r="AO1240"/>
      <c r="AP1240"/>
      <c r="AQ1240"/>
      <c r="AS1240"/>
      <c r="AT1240"/>
      <c r="AU1240"/>
      <c r="AW1240"/>
      <c r="AX1240"/>
      <c r="AY1240"/>
      <c r="BA1240"/>
      <c r="BB1240"/>
      <c r="BC1240"/>
      <c r="BE1240"/>
      <c r="BF1240"/>
      <c r="BG1240"/>
      <c r="BI1240"/>
      <c r="BJ1240"/>
      <c r="BK1240"/>
      <c r="BM1240"/>
      <c r="BN1240"/>
      <c r="BO1240"/>
    </row>
    <row r="1241" spans="1:67">
      <c r="A1241"/>
      <c r="B1241"/>
      <c r="C1241"/>
      <c r="E1241"/>
      <c r="F1241"/>
      <c r="G1241"/>
      <c r="I1241"/>
      <c r="J1241"/>
      <c r="K1241"/>
      <c r="M1241"/>
      <c r="N1241"/>
      <c r="O1241"/>
      <c r="Q1241"/>
      <c r="R1241"/>
      <c r="S1241"/>
      <c r="U1241"/>
      <c r="V1241"/>
      <c r="W1241"/>
      <c r="Y1241"/>
      <c r="Z1241"/>
      <c r="AA1241"/>
      <c r="AC1241"/>
      <c r="AD1241"/>
      <c r="AE1241"/>
      <c r="AG1241"/>
      <c r="AH1241"/>
      <c r="AI1241"/>
      <c r="AK1241"/>
      <c r="AL1241"/>
      <c r="AM1241"/>
      <c r="AO1241"/>
      <c r="AP1241"/>
      <c r="AQ1241"/>
      <c r="AS1241"/>
      <c r="AT1241"/>
      <c r="AU1241"/>
      <c r="AW1241"/>
      <c r="AX1241"/>
      <c r="AY1241"/>
      <c r="BA1241"/>
      <c r="BB1241"/>
      <c r="BC1241"/>
      <c r="BE1241"/>
      <c r="BF1241"/>
      <c r="BG1241"/>
      <c r="BI1241"/>
      <c r="BJ1241"/>
      <c r="BK1241"/>
      <c r="BM1241"/>
      <c r="BN1241"/>
      <c r="BO1241"/>
    </row>
    <row r="1242" spans="1:67">
      <c r="A1242"/>
      <c r="B1242"/>
      <c r="C1242"/>
      <c r="E1242"/>
      <c r="F1242"/>
      <c r="G1242"/>
      <c r="I1242"/>
      <c r="J1242"/>
      <c r="K1242"/>
      <c r="M1242"/>
      <c r="N1242"/>
      <c r="O1242"/>
      <c r="Q1242"/>
      <c r="R1242"/>
      <c r="S1242"/>
      <c r="U1242"/>
      <c r="V1242"/>
      <c r="W1242"/>
      <c r="Y1242"/>
      <c r="Z1242"/>
      <c r="AA1242"/>
      <c r="AC1242"/>
      <c r="AD1242"/>
      <c r="AE1242"/>
      <c r="AG1242"/>
      <c r="AH1242"/>
      <c r="AI1242"/>
      <c r="AK1242"/>
      <c r="AL1242"/>
      <c r="AM1242"/>
      <c r="AO1242"/>
      <c r="AP1242"/>
      <c r="AQ1242"/>
      <c r="AS1242"/>
      <c r="AT1242"/>
      <c r="AU1242"/>
      <c r="AW1242"/>
      <c r="AX1242"/>
      <c r="AY1242"/>
      <c r="BA1242"/>
      <c r="BB1242"/>
      <c r="BC1242"/>
      <c r="BE1242"/>
      <c r="BF1242"/>
      <c r="BG1242"/>
      <c r="BI1242"/>
      <c r="BJ1242"/>
      <c r="BK1242"/>
      <c r="BM1242"/>
      <c r="BN1242"/>
      <c r="BO1242"/>
    </row>
    <row r="1243" spans="1:67">
      <c r="A1243"/>
      <c r="B1243"/>
      <c r="C1243"/>
      <c r="E1243"/>
      <c r="F1243"/>
      <c r="G1243"/>
      <c r="I1243"/>
      <c r="J1243"/>
      <c r="K1243"/>
      <c r="M1243"/>
      <c r="N1243"/>
      <c r="O1243"/>
      <c r="Q1243"/>
      <c r="R1243"/>
      <c r="S1243"/>
      <c r="U1243"/>
      <c r="V1243"/>
      <c r="W1243"/>
      <c r="Y1243"/>
      <c r="Z1243"/>
      <c r="AA1243"/>
      <c r="AC1243"/>
      <c r="AD1243"/>
      <c r="AE1243"/>
      <c r="AG1243"/>
      <c r="AH1243"/>
      <c r="AI1243"/>
      <c r="AK1243"/>
      <c r="AL1243"/>
      <c r="AM1243"/>
      <c r="AO1243"/>
      <c r="AP1243"/>
      <c r="AQ1243"/>
      <c r="AS1243"/>
      <c r="AT1243"/>
      <c r="AU1243"/>
      <c r="AW1243"/>
      <c r="AX1243"/>
      <c r="AY1243"/>
      <c r="BA1243"/>
      <c r="BB1243"/>
      <c r="BC1243"/>
      <c r="BE1243"/>
      <c r="BF1243"/>
      <c r="BG1243"/>
      <c r="BI1243"/>
      <c r="BJ1243"/>
      <c r="BK1243"/>
      <c r="BM1243"/>
      <c r="BN1243"/>
      <c r="BO1243"/>
    </row>
    <row r="1244" spans="1:67">
      <c r="A1244"/>
      <c r="B1244"/>
      <c r="C1244"/>
      <c r="E1244"/>
      <c r="F1244"/>
      <c r="G1244"/>
      <c r="I1244"/>
      <c r="J1244"/>
      <c r="K1244"/>
      <c r="M1244"/>
      <c r="N1244"/>
      <c r="O1244"/>
      <c r="Q1244"/>
      <c r="R1244"/>
      <c r="S1244"/>
      <c r="U1244"/>
      <c r="V1244"/>
      <c r="W1244"/>
      <c r="Y1244"/>
      <c r="Z1244"/>
      <c r="AA1244"/>
      <c r="AC1244"/>
      <c r="AD1244"/>
      <c r="AE1244"/>
      <c r="AG1244"/>
      <c r="AH1244"/>
      <c r="AI1244"/>
      <c r="AK1244"/>
      <c r="AL1244"/>
      <c r="AM1244"/>
      <c r="AO1244"/>
      <c r="AP1244"/>
      <c r="AQ1244"/>
      <c r="AS1244"/>
      <c r="AT1244"/>
      <c r="AU1244"/>
      <c r="AW1244"/>
      <c r="AX1244"/>
      <c r="AY1244"/>
      <c r="BA1244"/>
      <c r="BB1244"/>
      <c r="BC1244"/>
      <c r="BE1244"/>
      <c r="BF1244"/>
      <c r="BG1244"/>
      <c r="BI1244"/>
      <c r="BJ1244"/>
      <c r="BK1244"/>
      <c r="BM1244"/>
      <c r="BN1244"/>
      <c r="BO1244"/>
    </row>
    <row r="1245" spans="1:67">
      <c r="A1245"/>
      <c r="B1245"/>
      <c r="C1245"/>
      <c r="E1245"/>
      <c r="F1245"/>
      <c r="G1245"/>
      <c r="I1245"/>
      <c r="J1245"/>
      <c r="K1245"/>
      <c r="M1245"/>
      <c r="N1245"/>
      <c r="O1245"/>
      <c r="Q1245"/>
      <c r="R1245"/>
      <c r="S1245"/>
      <c r="U1245"/>
      <c r="V1245"/>
      <c r="W1245"/>
      <c r="Y1245"/>
      <c r="Z1245"/>
      <c r="AA1245"/>
      <c r="AC1245"/>
      <c r="AD1245"/>
      <c r="AE1245"/>
      <c r="AG1245"/>
      <c r="AH1245"/>
      <c r="AI1245"/>
      <c r="AK1245"/>
      <c r="AL1245"/>
      <c r="AM1245"/>
      <c r="AO1245"/>
      <c r="AP1245"/>
      <c r="AQ1245"/>
      <c r="AS1245"/>
      <c r="AT1245"/>
      <c r="AU1245"/>
      <c r="AW1245"/>
      <c r="AX1245"/>
      <c r="AY1245"/>
      <c r="BA1245"/>
      <c r="BB1245"/>
      <c r="BC1245"/>
      <c r="BE1245"/>
      <c r="BF1245"/>
      <c r="BG1245"/>
      <c r="BI1245"/>
      <c r="BJ1245"/>
      <c r="BK1245"/>
      <c r="BM1245"/>
      <c r="BN1245"/>
      <c r="BO1245"/>
    </row>
    <row r="1246" spans="1:67">
      <c r="A1246"/>
      <c r="B1246"/>
      <c r="C1246"/>
      <c r="E1246"/>
      <c r="F1246"/>
      <c r="G1246"/>
      <c r="I1246"/>
      <c r="J1246"/>
      <c r="K1246"/>
      <c r="M1246"/>
      <c r="N1246"/>
      <c r="O1246"/>
      <c r="Q1246"/>
      <c r="R1246"/>
      <c r="S1246"/>
      <c r="U1246"/>
      <c r="V1246"/>
      <c r="W1246"/>
      <c r="Y1246"/>
      <c r="Z1246"/>
      <c r="AA1246"/>
      <c r="AC1246"/>
      <c r="AD1246"/>
      <c r="AE1246"/>
      <c r="AG1246"/>
      <c r="AH1246"/>
      <c r="AI1246"/>
      <c r="AK1246"/>
      <c r="AL1246"/>
      <c r="AM1246"/>
      <c r="AO1246"/>
      <c r="AP1246"/>
      <c r="AQ1246"/>
      <c r="AS1246"/>
      <c r="AT1246"/>
      <c r="AU1246"/>
      <c r="AW1246"/>
      <c r="AX1246"/>
      <c r="AY1246"/>
      <c r="BA1246"/>
      <c r="BB1246"/>
      <c r="BC1246"/>
      <c r="BE1246"/>
      <c r="BF1246"/>
      <c r="BG1246"/>
      <c r="BI1246"/>
      <c r="BJ1246"/>
      <c r="BK1246"/>
      <c r="BM1246"/>
      <c r="BN1246"/>
      <c r="BO1246"/>
    </row>
    <row r="1247" spans="1:67">
      <c r="A1247"/>
      <c r="B1247"/>
      <c r="C1247"/>
      <c r="E1247"/>
      <c r="F1247"/>
      <c r="G1247"/>
      <c r="I1247"/>
      <c r="J1247"/>
      <c r="K1247"/>
      <c r="M1247"/>
      <c r="N1247"/>
      <c r="O1247"/>
      <c r="Q1247"/>
      <c r="R1247"/>
      <c r="S1247"/>
      <c r="U1247"/>
      <c r="V1247"/>
      <c r="W1247"/>
      <c r="Y1247"/>
      <c r="Z1247"/>
      <c r="AA1247"/>
      <c r="AC1247"/>
      <c r="AD1247"/>
      <c r="AE1247"/>
      <c r="AG1247"/>
      <c r="AH1247"/>
      <c r="AI1247"/>
      <c r="AK1247"/>
      <c r="AL1247"/>
      <c r="AM1247"/>
      <c r="AO1247"/>
      <c r="AP1247"/>
      <c r="AQ1247"/>
      <c r="AS1247"/>
      <c r="AT1247"/>
      <c r="AU1247"/>
      <c r="AW1247"/>
      <c r="AX1247"/>
      <c r="AY1247"/>
      <c r="BA1247"/>
      <c r="BB1247"/>
      <c r="BC1247"/>
      <c r="BE1247"/>
      <c r="BF1247"/>
      <c r="BG1247"/>
      <c r="BI1247"/>
      <c r="BJ1247"/>
      <c r="BK1247"/>
      <c r="BM1247"/>
      <c r="BN1247"/>
      <c r="BO1247"/>
    </row>
    <row r="1248" spans="1:67">
      <c r="A1248"/>
      <c r="B1248"/>
      <c r="C1248"/>
      <c r="E1248"/>
      <c r="F1248"/>
      <c r="G1248"/>
      <c r="I1248"/>
      <c r="J1248"/>
      <c r="K1248"/>
      <c r="M1248"/>
      <c r="N1248"/>
      <c r="O1248"/>
      <c r="Q1248"/>
      <c r="R1248"/>
      <c r="S1248"/>
      <c r="U1248"/>
      <c r="V1248"/>
      <c r="W1248"/>
      <c r="Y1248"/>
      <c r="Z1248"/>
      <c r="AA1248"/>
      <c r="AC1248"/>
      <c r="AD1248"/>
      <c r="AE1248"/>
      <c r="AG1248"/>
      <c r="AH1248"/>
      <c r="AI1248"/>
      <c r="AK1248"/>
      <c r="AL1248"/>
      <c r="AM1248"/>
      <c r="AO1248"/>
      <c r="AP1248"/>
      <c r="AQ1248"/>
      <c r="AS1248"/>
      <c r="AT1248"/>
      <c r="AU1248"/>
      <c r="AW1248"/>
      <c r="AX1248"/>
      <c r="AY1248"/>
      <c r="BA1248"/>
      <c r="BB1248"/>
      <c r="BC1248"/>
      <c r="BE1248"/>
      <c r="BF1248"/>
      <c r="BG1248"/>
      <c r="BI1248"/>
      <c r="BJ1248"/>
      <c r="BK1248"/>
      <c r="BM1248"/>
      <c r="BN1248"/>
      <c r="BO1248"/>
    </row>
    <row r="1249" spans="1:67">
      <c r="A1249"/>
      <c r="B1249"/>
      <c r="C1249"/>
      <c r="E1249"/>
      <c r="F1249"/>
      <c r="G1249"/>
      <c r="I1249"/>
      <c r="J1249"/>
      <c r="K1249"/>
      <c r="M1249"/>
      <c r="N1249"/>
      <c r="O1249"/>
      <c r="Q1249"/>
      <c r="R1249"/>
      <c r="S1249"/>
      <c r="U1249"/>
      <c r="V1249"/>
      <c r="W1249"/>
      <c r="Y1249"/>
      <c r="Z1249"/>
      <c r="AA1249"/>
      <c r="AC1249"/>
      <c r="AD1249"/>
      <c r="AE1249"/>
      <c r="AG1249"/>
      <c r="AH1249"/>
      <c r="AI1249"/>
      <c r="AK1249"/>
      <c r="AL1249"/>
      <c r="AM1249"/>
      <c r="AO1249"/>
      <c r="AP1249"/>
      <c r="AQ1249"/>
      <c r="AS1249"/>
      <c r="AT1249"/>
      <c r="AU1249"/>
      <c r="AW1249"/>
      <c r="AX1249"/>
      <c r="AY1249"/>
      <c r="BA1249"/>
      <c r="BB1249"/>
      <c r="BC1249"/>
      <c r="BE1249"/>
      <c r="BF1249"/>
      <c r="BG1249"/>
      <c r="BI1249"/>
      <c r="BJ1249"/>
      <c r="BK1249"/>
      <c r="BM1249"/>
      <c r="BN1249"/>
      <c r="BO1249"/>
    </row>
    <row r="1250" spans="1:67">
      <c r="A1250"/>
      <c r="B1250"/>
      <c r="C1250"/>
      <c r="E1250"/>
      <c r="F1250"/>
      <c r="G1250"/>
      <c r="I1250"/>
      <c r="J1250"/>
      <c r="K1250"/>
      <c r="M1250"/>
      <c r="N1250"/>
      <c r="O1250"/>
      <c r="Q1250"/>
      <c r="R1250"/>
      <c r="S1250"/>
      <c r="U1250"/>
      <c r="V1250"/>
      <c r="W1250"/>
      <c r="Y1250"/>
      <c r="Z1250"/>
      <c r="AA1250"/>
      <c r="AC1250"/>
      <c r="AD1250"/>
      <c r="AE1250"/>
      <c r="AG1250"/>
      <c r="AH1250"/>
      <c r="AI1250"/>
      <c r="AK1250"/>
      <c r="AL1250"/>
      <c r="AM1250"/>
      <c r="AO1250"/>
      <c r="AP1250"/>
      <c r="AQ1250"/>
      <c r="AS1250"/>
      <c r="AT1250"/>
      <c r="AU1250"/>
      <c r="AW1250"/>
      <c r="AX1250"/>
      <c r="AY1250"/>
      <c r="BA1250"/>
      <c r="BB1250"/>
      <c r="BC1250"/>
      <c r="BE1250"/>
      <c r="BF1250"/>
      <c r="BG1250"/>
      <c r="BI1250"/>
      <c r="BJ1250"/>
      <c r="BK1250"/>
      <c r="BM1250"/>
      <c r="BN1250"/>
      <c r="BO1250"/>
    </row>
    <row r="1251" spans="1:67">
      <c r="A1251"/>
      <c r="B1251"/>
      <c r="C1251"/>
      <c r="E1251"/>
      <c r="F1251"/>
      <c r="G1251"/>
      <c r="I1251"/>
      <c r="J1251"/>
      <c r="K1251"/>
      <c r="M1251"/>
      <c r="N1251"/>
      <c r="O1251"/>
      <c r="Q1251"/>
      <c r="R1251"/>
      <c r="S1251"/>
      <c r="U1251"/>
      <c r="V1251"/>
      <c r="W1251"/>
      <c r="Y1251"/>
      <c r="Z1251"/>
      <c r="AA1251"/>
      <c r="AC1251"/>
      <c r="AD1251"/>
      <c r="AE1251"/>
      <c r="AG1251"/>
      <c r="AH1251"/>
      <c r="AI1251"/>
      <c r="AK1251"/>
      <c r="AL1251"/>
      <c r="AM1251"/>
      <c r="AO1251"/>
      <c r="AP1251"/>
      <c r="AQ1251"/>
      <c r="AS1251"/>
      <c r="AT1251"/>
      <c r="AU1251"/>
      <c r="AW1251"/>
      <c r="AX1251"/>
      <c r="AY1251"/>
      <c r="BA1251"/>
      <c r="BB1251"/>
      <c r="BC1251"/>
      <c r="BE1251"/>
      <c r="BF1251"/>
      <c r="BG1251"/>
      <c r="BI1251"/>
      <c r="BJ1251"/>
      <c r="BK1251"/>
      <c r="BM1251"/>
      <c r="BN1251"/>
      <c r="BO1251"/>
    </row>
    <row r="1252" spans="1:67">
      <c r="A1252"/>
      <c r="B1252"/>
      <c r="C1252"/>
      <c r="E1252"/>
      <c r="F1252"/>
      <c r="G1252"/>
      <c r="I1252"/>
      <c r="J1252"/>
      <c r="K1252"/>
      <c r="M1252"/>
      <c r="N1252"/>
      <c r="O1252"/>
      <c r="Q1252"/>
      <c r="R1252"/>
      <c r="S1252"/>
      <c r="U1252"/>
      <c r="V1252"/>
      <c r="W1252"/>
      <c r="Y1252"/>
      <c r="Z1252"/>
      <c r="AA1252"/>
      <c r="AC1252"/>
      <c r="AD1252"/>
      <c r="AE1252"/>
      <c r="AG1252"/>
      <c r="AH1252"/>
      <c r="AI1252"/>
      <c r="AK1252"/>
      <c r="AL1252"/>
      <c r="AM1252"/>
      <c r="AO1252"/>
      <c r="AP1252"/>
      <c r="AQ1252"/>
      <c r="AS1252"/>
      <c r="AT1252"/>
      <c r="AU1252"/>
      <c r="AW1252"/>
      <c r="AX1252"/>
      <c r="AY1252"/>
      <c r="BA1252"/>
      <c r="BB1252"/>
      <c r="BC1252"/>
      <c r="BE1252"/>
      <c r="BF1252"/>
      <c r="BG1252"/>
      <c r="BI1252"/>
      <c r="BJ1252"/>
      <c r="BK1252"/>
      <c r="BM1252"/>
      <c r="BN1252"/>
      <c r="BO1252"/>
    </row>
    <row r="1253" spans="1:67">
      <c r="A1253"/>
      <c r="B1253"/>
      <c r="C1253"/>
      <c r="E1253"/>
      <c r="F1253"/>
      <c r="G1253"/>
      <c r="I1253"/>
      <c r="J1253"/>
      <c r="K1253"/>
      <c r="M1253"/>
      <c r="N1253"/>
      <c r="O1253"/>
      <c r="Q1253"/>
      <c r="R1253"/>
      <c r="S1253"/>
      <c r="U1253"/>
      <c r="V1253"/>
      <c r="W1253"/>
      <c r="Y1253"/>
      <c r="Z1253"/>
      <c r="AA1253"/>
      <c r="AC1253"/>
      <c r="AD1253"/>
      <c r="AE1253"/>
      <c r="AG1253"/>
      <c r="AH1253"/>
      <c r="AI1253"/>
      <c r="AK1253"/>
      <c r="AL1253"/>
      <c r="AM1253"/>
      <c r="AO1253"/>
      <c r="AP1253"/>
      <c r="AQ1253"/>
      <c r="AS1253"/>
      <c r="AT1253"/>
      <c r="AU1253"/>
      <c r="AW1253"/>
      <c r="AX1253"/>
      <c r="AY1253"/>
      <c r="BA1253"/>
      <c r="BB1253"/>
      <c r="BC1253"/>
      <c r="BE1253"/>
      <c r="BF1253"/>
      <c r="BG1253"/>
      <c r="BI1253"/>
      <c r="BJ1253"/>
      <c r="BK1253"/>
      <c r="BM1253"/>
      <c r="BN1253"/>
      <c r="BO1253"/>
    </row>
    <row r="1254" spans="1:67">
      <c r="A1254"/>
      <c r="B1254"/>
      <c r="C1254"/>
      <c r="E1254"/>
      <c r="F1254"/>
      <c r="G1254"/>
      <c r="I1254"/>
      <c r="J1254"/>
      <c r="K1254"/>
      <c r="M1254"/>
      <c r="N1254"/>
      <c r="O1254"/>
      <c r="Q1254"/>
      <c r="R1254"/>
      <c r="S1254"/>
      <c r="U1254"/>
      <c r="V1254"/>
      <c r="W1254"/>
      <c r="Y1254"/>
      <c r="Z1254"/>
      <c r="AA1254"/>
      <c r="AC1254"/>
      <c r="AD1254"/>
      <c r="AE1254"/>
      <c r="AG1254"/>
      <c r="AH1254"/>
      <c r="AI1254"/>
      <c r="AK1254"/>
      <c r="AL1254"/>
      <c r="AM1254"/>
      <c r="AO1254"/>
      <c r="AP1254"/>
      <c r="AQ1254"/>
      <c r="AS1254"/>
      <c r="AT1254"/>
      <c r="AU1254"/>
      <c r="AW1254"/>
      <c r="AX1254"/>
      <c r="AY1254"/>
      <c r="BA1254"/>
      <c r="BB1254"/>
      <c r="BC1254"/>
      <c r="BE1254"/>
      <c r="BF1254"/>
      <c r="BG1254"/>
      <c r="BI1254"/>
      <c r="BJ1254"/>
      <c r="BK1254"/>
      <c r="BM1254"/>
      <c r="BN1254"/>
      <c r="BO1254"/>
    </row>
    <row r="1255" spans="1:67">
      <c r="A1255"/>
      <c r="B1255"/>
      <c r="C1255"/>
      <c r="E1255"/>
      <c r="F1255"/>
      <c r="G1255"/>
      <c r="I1255"/>
      <c r="J1255"/>
      <c r="K1255"/>
      <c r="M1255"/>
      <c r="N1255"/>
      <c r="O1255"/>
      <c r="Q1255"/>
      <c r="R1255"/>
      <c r="S1255"/>
      <c r="U1255"/>
      <c r="V1255"/>
      <c r="W1255"/>
      <c r="Y1255"/>
      <c r="Z1255"/>
      <c r="AA1255"/>
      <c r="AC1255"/>
      <c r="AD1255"/>
      <c r="AE1255"/>
      <c r="AG1255"/>
      <c r="AH1255"/>
      <c r="AI1255"/>
      <c r="AK1255"/>
      <c r="AL1255"/>
      <c r="AM1255"/>
      <c r="AO1255"/>
      <c r="AP1255"/>
      <c r="AQ1255"/>
      <c r="AS1255"/>
      <c r="AT1255"/>
      <c r="AU1255"/>
      <c r="AW1255"/>
      <c r="AX1255"/>
      <c r="AY1255"/>
      <c r="BA1255"/>
      <c r="BB1255"/>
      <c r="BC1255"/>
      <c r="BE1255"/>
      <c r="BF1255"/>
      <c r="BG1255"/>
      <c r="BI1255"/>
      <c r="BJ1255"/>
      <c r="BK1255"/>
      <c r="BM1255"/>
      <c r="BN1255"/>
      <c r="BO1255"/>
    </row>
    <row r="1256" spans="1:67">
      <c r="A1256"/>
      <c r="B1256"/>
      <c r="C1256"/>
      <c r="E1256"/>
      <c r="F1256"/>
      <c r="G1256"/>
      <c r="I1256"/>
      <c r="J1256"/>
      <c r="K1256"/>
      <c r="M1256"/>
      <c r="N1256"/>
      <c r="O1256"/>
      <c r="Q1256"/>
      <c r="R1256"/>
      <c r="S1256"/>
      <c r="U1256"/>
      <c r="V1256"/>
      <c r="W1256"/>
      <c r="Y1256"/>
      <c r="Z1256"/>
      <c r="AA1256"/>
      <c r="AC1256"/>
      <c r="AD1256"/>
      <c r="AE1256"/>
      <c r="AG1256"/>
      <c r="AH1256"/>
      <c r="AI1256"/>
      <c r="AK1256"/>
      <c r="AL1256"/>
      <c r="AM1256"/>
      <c r="AO1256"/>
      <c r="AP1256"/>
      <c r="AQ1256"/>
      <c r="AS1256"/>
      <c r="AT1256"/>
      <c r="AU1256"/>
      <c r="AW1256"/>
      <c r="AX1256"/>
      <c r="AY1256"/>
      <c r="BA1256"/>
      <c r="BB1256"/>
      <c r="BC1256"/>
      <c r="BE1256"/>
      <c r="BF1256"/>
      <c r="BG1256"/>
      <c r="BI1256"/>
      <c r="BJ1256"/>
      <c r="BK1256"/>
      <c r="BM1256"/>
      <c r="BN1256"/>
      <c r="BO1256"/>
    </row>
    <row r="1257" spans="1:67">
      <c r="A1257"/>
      <c r="B1257"/>
      <c r="C1257"/>
      <c r="E1257"/>
      <c r="F1257"/>
      <c r="G1257"/>
      <c r="I1257"/>
      <c r="J1257"/>
      <c r="K1257"/>
      <c r="M1257"/>
      <c r="N1257"/>
      <c r="O1257"/>
      <c r="Q1257"/>
      <c r="R1257"/>
      <c r="S1257"/>
      <c r="U1257"/>
      <c r="V1257"/>
      <c r="W1257"/>
      <c r="Y1257"/>
      <c r="Z1257"/>
      <c r="AA1257"/>
      <c r="AC1257"/>
      <c r="AD1257"/>
      <c r="AE1257"/>
      <c r="AG1257"/>
      <c r="AH1257"/>
      <c r="AI1257"/>
      <c r="AK1257"/>
      <c r="AL1257"/>
      <c r="AM1257"/>
      <c r="AO1257"/>
      <c r="AP1257"/>
      <c r="AQ1257"/>
      <c r="AS1257"/>
      <c r="AT1257"/>
      <c r="AU1257"/>
      <c r="AW1257"/>
      <c r="AX1257"/>
      <c r="AY1257"/>
      <c r="BA1257"/>
      <c r="BB1257"/>
      <c r="BC1257"/>
      <c r="BE1257"/>
      <c r="BF1257"/>
      <c r="BG1257"/>
      <c r="BI1257"/>
      <c r="BJ1257"/>
      <c r="BK1257"/>
      <c r="BM1257"/>
      <c r="BN1257"/>
      <c r="BO1257"/>
    </row>
    <row r="1258" spans="1:67">
      <c r="A1258"/>
      <c r="B1258"/>
      <c r="C1258"/>
      <c r="E1258"/>
      <c r="F1258"/>
      <c r="G1258"/>
      <c r="I1258"/>
      <c r="J1258"/>
      <c r="K1258"/>
      <c r="M1258"/>
      <c r="N1258"/>
      <c r="O1258"/>
      <c r="Q1258"/>
      <c r="R1258"/>
      <c r="S1258"/>
      <c r="U1258"/>
      <c r="V1258"/>
      <c r="W1258"/>
      <c r="Y1258"/>
      <c r="Z1258"/>
      <c r="AA1258"/>
      <c r="AC1258"/>
      <c r="AD1258"/>
      <c r="AE1258"/>
      <c r="AG1258"/>
      <c r="AH1258"/>
      <c r="AI1258"/>
      <c r="AK1258"/>
      <c r="AL1258"/>
      <c r="AM1258"/>
      <c r="AO1258"/>
      <c r="AP1258"/>
      <c r="AQ1258"/>
      <c r="AS1258"/>
      <c r="AT1258"/>
      <c r="AU1258"/>
      <c r="AW1258"/>
      <c r="AX1258"/>
      <c r="AY1258"/>
      <c r="BA1258"/>
      <c r="BB1258"/>
      <c r="BC1258"/>
      <c r="BE1258"/>
      <c r="BF1258"/>
      <c r="BG1258"/>
      <c r="BI1258"/>
      <c r="BJ1258"/>
      <c r="BK1258"/>
      <c r="BM1258"/>
      <c r="BN1258"/>
      <c r="BO1258"/>
    </row>
    <row r="1259" spans="1:67">
      <c r="A1259"/>
      <c r="B1259"/>
      <c r="C1259"/>
      <c r="E1259"/>
      <c r="F1259"/>
      <c r="G1259"/>
      <c r="I1259"/>
      <c r="J1259"/>
      <c r="K1259"/>
      <c r="M1259"/>
      <c r="N1259"/>
      <c r="O1259"/>
      <c r="Q1259"/>
      <c r="R1259"/>
      <c r="S1259"/>
      <c r="U1259"/>
      <c r="V1259"/>
      <c r="W1259"/>
      <c r="Y1259"/>
      <c r="Z1259"/>
      <c r="AA1259"/>
      <c r="AC1259"/>
      <c r="AD1259"/>
      <c r="AE1259"/>
      <c r="AG1259"/>
      <c r="AH1259"/>
      <c r="AI1259"/>
      <c r="AK1259"/>
      <c r="AL1259"/>
      <c r="AM1259"/>
      <c r="AO1259"/>
      <c r="AP1259"/>
      <c r="AQ1259"/>
      <c r="AS1259"/>
      <c r="AT1259"/>
      <c r="AU1259"/>
      <c r="AW1259"/>
      <c r="AX1259"/>
      <c r="AY1259"/>
      <c r="BA1259"/>
      <c r="BB1259"/>
      <c r="BC1259"/>
      <c r="BE1259"/>
      <c r="BF1259"/>
      <c r="BG1259"/>
      <c r="BI1259"/>
      <c r="BJ1259"/>
      <c r="BK1259"/>
      <c r="BM1259"/>
      <c r="BN1259"/>
      <c r="BO1259"/>
    </row>
    <row r="1260" spans="1:67">
      <c r="A1260"/>
      <c r="B1260"/>
      <c r="C1260"/>
      <c r="E1260"/>
      <c r="F1260"/>
      <c r="G1260"/>
      <c r="I1260"/>
      <c r="J1260"/>
      <c r="K1260"/>
      <c r="M1260"/>
      <c r="N1260"/>
      <c r="O1260"/>
      <c r="Q1260"/>
      <c r="R1260"/>
      <c r="S1260"/>
      <c r="U1260"/>
      <c r="V1260"/>
      <c r="W1260"/>
      <c r="Y1260"/>
      <c r="Z1260"/>
      <c r="AA1260"/>
      <c r="AC1260"/>
      <c r="AD1260"/>
      <c r="AE1260"/>
      <c r="AG1260"/>
      <c r="AH1260"/>
      <c r="AI1260"/>
      <c r="AK1260"/>
      <c r="AL1260"/>
      <c r="AM1260"/>
      <c r="AO1260"/>
      <c r="AP1260"/>
      <c r="AQ1260"/>
      <c r="AS1260"/>
      <c r="AT1260"/>
      <c r="AU1260"/>
      <c r="AW1260"/>
      <c r="AX1260"/>
      <c r="AY1260"/>
      <c r="BA1260"/>
      <c r="BB1260"/>
      <c r="BC1260"/>
      <c r="BE1260"/>
      <c r="BF1260"/>
      <c r="BG1260"/>
      <c r="BI1260"/>
      <c r="BJ1260"/>
      <c r="BK1260"/>
      <c r="BM1260"/>
      <c r="BN1260"/>
      <c r="BO1260"/>
    </row>
    <row r="1261" spans="1:67">
      <c r="A1261"/>
      <c r="B1261"/>
      <c r="C1261"/>
      <c r="E1261"/>
      <c r="F1261"/>
      <c r="G1261"/>
      <c r="I1261"/>
      <c r="J1261"/>
      <c r="K1261"/>
      <c r="M1261"/>
      <c r="N1261"/>
      <c r="O1261"/>
      <c r="Q1261"/>
      <c r="R1261"/>
      <c r="S1261"/>
      <c r="U1261"/>
      <c r="V1261"/>
      <c r="W1261"/>
      <c r="Y1261"/>
      <c r="Z1261"/>
      <c r="AA1261"/>
      <c r="AC1261"/>
      <c r="AD1261"/>
      <c r="AE1261"/>
      <c r="AG1261"/>
      <c r="AH1261"/>
      <c r="AI1261"/>
      <c r="AK1261"/>
      <c r="AL1261"/>
      <c r="AM1261"/>
      <c r="AO1261"/>
      <c r="AP1261"/>
      <c r="AQ1261"/>
      <c r="AS1261"/>
      <c r="AT1261"/>
      <c r="AU1261"/>
      <c r="AW1261"/>
      <c r="AX1261"/>
      <c r="AY1261"/>
      <c r="BA1261"/>
      <c r="BB1261"/>
      <c r="BC1261"/>
      <c r="BE1261"/>
      <c r="BF1261"/>
      <c r="BG1261"/>
      <c r="BI1261"/>
      <c r="BJ1261"/>
      <c r="BK1261"/>
      <c r="BM1261"/>
      <c r="BN1261"/>
      <c r="BO1261"/>
    </row>
    <row r="1262" spans="1:67">
      <c r="A1262"/>
      <c r="B1262"/>
      <c r="C1262"/>
      <c r="E1262"/>
      <c r="F1262"/>
      <c r="G1262"/>
      <c r="I1262"/>
      <c r="J1262"/>
      <c r="K1262"/>
      <c r="M1262"/>
      <c r="N1262"/>
      <c r="O1262"/>
      <c r="Q1262"/>
      <c r="R1262"/>
      <c r="S1262"/>
      <c r="U1262"/>
      <c r="V1262"/>
      <c r="W1262"/>
      <c r="Y1262"/>
      <c r="Z1262"/>
      <c r="AA1262"/>
      <c r="AC1262"/>
      <c r="AD1262"/>
      <c r="AE1262"/>
      <c r="AG1262"/>
      <c r="AH1262"/>
      <c r="AI1262"/>
      <c r="AK1262"/>
      <c r="AL1262"/>
      <c r="AM1262"/>
      <c r="AO1262"/>
      <c r="AP1262"/>
      <c r="AQ1262"/>
      <c r="AS1262"/>
      <c r="AT1262"/>
      <c r="AU1262"/>
      <c r="AW1262"/>
      <c r="AX1262"/>
      <c r="AY1262"/>
      <c r="BA1262"/>
      <c r="BB1262"/>
      <c r="BC1262"/>
      <c r="BE1262"/>
      <c r="BF1262"/>
      <c r="BG1262"/>
      <c r="BI1262"/>
      <c r="BJ1262"/>
      <c r="BK1262"/>
      <c r="BM1262"/>
      <c r="BN1262"/>
      <c r="BO1262"/>
    </row>
    <row r="1263" spans="1:67">
      <c r="A1263"/>
      <c r="B1263"/>
      <c r="C1263"/>
      <c r="E1263"/>
      <c r="F1263"/>
      <c r="G1263"/>
      <c r="I1263"/>
      <c r="J1263"/>
      <c r="K1263"/>
      <c r="M1263"/>
      <c r="N1263"/>
      <c r="O1263"/>
      <c r="Q1263"/>
      <c r="R1263"/>
      <c r="S1263"/>
      <c r="U1263"/>
      <c r="V1263"/>
      <c r="W1263"/>
      <c r="Y1263"/>
      <c r="Z1263"/>
      <c r="AA1263"/>
      <c r="AC1263"/>
      <c r="AD1263"/>
      <c r="AE1263"/>
      <c r="AG1263"/>
      <c r="AH1263"/>
      <c r="AI1263"/>
      <c r="AK1263"/>
      <c r="AL1263"/>
      <c r="AM1263"/>
      <c r="AO1263"/>
      <c r="AP1263"/>
      <c r="AQ1263"/>
      <c r="AS1263"/>
      <c r="AT1263"/>
      <c r="AU1263"/>
      <c r="AW1263"/>
      <c r="AX1263"/>
      <c r="AY1263"/>
      <c r="BA1263"/>
      <c r="BB1263"/>
      <c r="BC1263"/>
      <c r="BE1263"/>
      <c r="BF1263"/>
      <c r="BG1263"/>
      <c r="BI1263"/>
      <c r="BJ1263"/>
      <c r="BK1263"/>
      <c r="BM1263"/>
      <c r="BN1263"/>
      <c r="BO1263"/>
    </row>
    <row r="1264" spans="1:67">
      <c r="A1264"/>
      <c r="B1264"/>
      <c r="C1264"/>
      <c r="E1264"/>
      <c r="F1264"/>
      <c r="G1264"/>
      <c r="I1264"/>
      <c r="J1264"/>
      <c r="K1264"/>
      <c r="M1264"/>
      <c r="N1264"/>
      <c r="O1264"/>
      <c r="Q1264"/>
      <c r="R1264"/>
      <c r="S1264"/>
      <c r="U1264"/>
      <c r="V1264"/>
      <c r="W1264"/>
      <c r="Y1264"/>
      <c r="Z1264"/>
      <c r="AA1264"/>
      <c r="AC1264"/>
      <c r="AD1264"/>
      <c r="AE1264"/>
      <c r="AG1264"/>
      <c r="AH1264"/>
      <c r="AI1264"/>
      <c r="AK1264"/>
      <c r="AL1264"/>
      <c r="AM1264"/>
      <c r="AO1264"/>
      <c r="AP1264"/>
      <c r="AQ1264"/>
      <c r="AS1264"/>
      <c r="AT1264"/>
      <c r="AU1264"/>
      <c r="AW1264"/>
      <c r="AX1264"/>
      <c r="AY1264"/>
      <c r="BA1264"/>
      <c r="BB1264"/>
      <c r="BC1264"/>
      <c r="BE1264"/>
      <c r="BF1264"/>
      <c r="BG1264"/>
      <c r="BI1264"/>
      <c r="BJ1264"/>
      <c r="BK1264"/>
      <c r="BM1264"/>
      <c r="BN1264"/>
      <c r="BO1264"/>
    </row>
    <row r="1265" spans="1:67">
      <c r="A1265"/>
      <c r="B1265"/>
      <c r="C1265"/>
      <c r="E1265"/>
      <c r="F1265"/>
      <c r="G1265"/>
      <c r="I1265"/>
      <c r="J1265"/>
      <c r="K1265"/>
      <c r="M1265"/>
      <c r="N1265"/>
      <c r="O1265"/>
      <c r="Q1265"/>
      <c r="R1265"/>
      <c r="S1265"/>
      <c r="U1265"/>
      <c r="V1265"/>
      <c r="W1265"/>
      <c r="Y1265"/>
      <c r="Z1265"/>
      <c r="AA1265"/>
      <c r="AC1265"/>
      <c r="AD1265"/>
      <c r="AE1265"/>
      <c r="AG1265"/>
      <c r="AH1265"/>
      <c r="AI1265"/>
      <c r="AK1265"/>
      <c r="AL1265"/>
      <c r="AM1265"/>
      <c r="AO1265"/>
      <c r="AP1265"/>
      <c r="AQ1265"/>
      <c r="AS1265"/>
      <c r="AT1265"/>
      <c r="AU1265"/>
      <c r="AW1265"/>
      <c r="AX1265"/>
      <c r="AY1265"/>
      <c r="BA1265"/>
      <c r="BB1265"/>
      <c r="BC1265"/>
      <c r="BE1265"/>
      <c r="BF1265"/>
      <c r="BG1265"/>
      <c r="BI1265"/>
      <c r="BJ1265"/>
      <c r="BK1265"/>
      <c r="BM1265"/>
      <c r="BN1265"/>
      <c r="BO1265"/>
    </row>
    <row r="1266" spans="1:67">
      <c r="A1266"/>
      <c r="B1266"/>
      <c r="C1266"/>
      <c r="E1266"/>
      <c r="F1266"/>
      <c r="G1266"/>
      <c r="I1266"/>
      <c r="J1266"/>
      <c r="K1266"/>
      <c r="M1266"/>
      <c r="N1266"/>
      <c r="O1266"/>
      <c r="Q1266"/>
      <c r="R1266"/>
      <c r="S1266"/>
      <c r="U1266"/>
      <c r="V1266"/>
      <c r="W1266"/>
      <c r="Y1266"/>
      <c r="Z1266"/>
      <c r="AA1266"/>
      <c r="AC1266"/>
      <c r="AD1266"/>
      <c r="AE1266"/>
      <c r="AG1266"/>
      <c r="AH1266"/>
      <c r="AI1266"/>
      <c r="AK1266"/>
      <c r="AL1266"/>
      <c r="AM1266"/>
      <c r="AO1266"/>
      <c r="AP1266"/>
      <c r="AQ1266"/>
      <c r="AS1266"/>
      <c r="AT1266"/>
      <c r="AU1266"/>
      <c r="AW1266"/>
      <c r="AX1266"/>
      <c r="AY1266"/>
      <c r="BA1266"/>
      <c r="BB1266"/>
      <c r="BC1266"/>
      <c r="BE1266"/>
      <c r="BF1266"/>
      <c r="BG1266"/>
      <c r="BI1266"/>
      <c r="BJ1266"/>
      <c r="BK1266"/>
      <c r="BM1266"/>
      <c r="BN1266"/>
      <c r="BO1266"/>
    </row>
    <row r="1267" spans="1:67">
      <c r="A1267"/>
      <c r="B1267"/>
      <c r="C1267"/>
      <c r="E1267"/>
      <c r="F1267"/>
      <c r="G1267"/>
      <c r="I1267"/>
      <c r="J1267"/>
      <c r="K1267"/>
      <c r="M1267"/>
      <c r="N1267"/>
      <c r="O1267"/>
      <c r="Q1267"/>
      <c r="R1267"/>
      <c r="S1267"/>
      <c r="U1267"/>
      <c r="V1267"/>
      <c r="W1267"/>
      <c r="Y1267"/>
      <c r="Z1267"/>
      <c r="AA1267"/>
      <c r="AC1267"/>
      <c r="AD1267"/>
      <c r="AE1267"/>
      <c r="AG1267"/>
      <c r="AH1267"/>
      <c r="AI1267"/>
      <c r="AK1267"/>
      <c r="AL1267"/>
      <c r="AM1267"/>
      <c r="AO1267"/>
      <c r="AP1267"/>
      <c r="AQ1267"/>
      <c r="AS1267"/>
      <c r="AT1267"/>
      <c r="AU1267"/>
      <c r="AW1267"/>
      <c r="AX1267"/>
      <c r="AY1267"/>
      <c r="BA1267"/>
      <c r="BB1267"/>
      <c r="BC1267"/>
      <c r="BE1267"/>
      <c r="BF1267"/>
      <c r="BG1267"/>
      <c r="BI1267"/>
      <c r="BJ1267"/>
      <c r="BK1267"/>
      <c r="BM1267"/>
      <c r="BN1267"/>
      <c r="BO1267"/>
    </row>
    <row r="1268" spans="1:67">
      <c r="A1268"/>
      <c r="B1268"/>
      <c r="C1268"/>
      <c r="E1268"/>
      <c r="F1268"/>
      <c r="G1268"/>
      <c r="I1268"/>
      <c r="J1268"/>
      <c r="K1268"/>
      <c r="M1268"/>
      <c r="N1268"/>
      <c r="O1268"/>
      <c r="Q1268"/>
      <c r="R1268"/>
      <c r="S1268"/>
      <c r="U1268"/>
      <c r="V1268"/>
      <c r="W1268"/>
      <c r="Y1268"/>
      <c r="Z1268"/>
      <c r="AA1268"/>
      <c r="AC1268"/>
      <c r="AD1268"/>
      <c r="AE1268"/>
      <c r="AG1268"/>
      <c r="AH1268"/>
      <c r="AI1268"/>
      <c r="AK1268"/>
      <c r="AL1268"/>
      <c r="AM1268"/>
      <c r="AO1268"/>
      <c r="AP1268"/>
      <c r="AQ1268"/>
      <c r="AS1268"/>
      <c r="AT1268"/>
      <c r="AU1268"/>
      <c r="AW1268"/>
      <c r="AX1268"/>
      <c r="AY1268"/>
      <c r="BA1268"/>
      <c r="BB1268"/>
      <c r="BC1268"/>
      <c r="BE1268"/>
      <c r="BF1268"/>
      <c r="BG1268"/>
      <c r="BI1268"/>
      <c r="BJ1268"/>
      <c r="BK1268"/>
      <c r="BM1268"/>
      <c r="BN1268"/>
      <c r="BO1268"/>
    </row>
    <row r="1269" spans="1:67">
      <c r="A1269"/>
      <c r="B1269"/>
      <c r="C1269"/>
      <c r="E1269"/>
      <c r="F1269"/>
      <c r="G1269"/>
      <c r="I1269"/>
      <c r="J1269"/>
      <c r="K1269"/>
      <c r="M1269"/>
      <c r="N1269"/>
      <c r="O1269"/>
      <c r="Q1269"/>
      <c r="R1269"/>
      <c r="S1269"/>
      <c r="U1269"/>
      <c r="V1269"/>
      <c r="W1269"/>
      <c r="Y1269"/>
      <c r="Z1269"/>
      <c r="AA1269"/>
      <c r="AC1269"/>
      <c r="AD1269"/>
      <c r="AE1269"/>
      <c r="AG1269"/>
      <c r="AH1269"/>
      <c r="AI1269"/>
      <c r="AK1269"/>
      <c r="AL1269"/>
      <c r="AM1269"/>
      <c r="AO1269"/>
      <c r="AP1269"/>
      <c r="AQ1269"/>
      <c r="AS1269"/>
      <c r="AT1269"/>
      <c r="AU1269"/>
      <c r="AW1269"/>
      <c r="AX1269"/>
      <c r="AY1269"/>
      <c r="BA1269"/>
      <c r="BB1269"/>
      <c r="BC1269"/>
      <c r="BE1269"/>
      <c r="BF1269"/>
      <c r="BG1269"/>
      <c r="BI1269"/>
      <c r="BJ1269"/>
      <c r="BK1269"/>
      <c r="BM1269"/>
      <c r="BN1269"/>
      <c r="BO1269"/>
    </row>
    <row r="1270" spans="1:67">
      <c r="A1270"/>
      <c r="B1270"/>
      <c r="C1270"/>
      <c r="E1270"/>
      <c r="F1270"/>
      <c r="G1270"/>
      <c r="I1270"/>
      <c r="J1270"/>
      <c r="K1270"/>
      <c r="M1270"/>
      <c r="N1270"/>
      <c r="O1270"/>
      <c r="Q1270"/>
      <c r="R1270"/>
      <c r="S1270"/>
      <c r="U1270"/>
      <c r="V1270"/>
      <c r="W1270"/>
      <c r="Y1270"/>
      <c r="Z1270"/>
      <c r="AA1270"/>
      <c r="AC1270"/>
      <c r="AD1270"/>
      <c r="AE1270"/>
      <c r="AG1270"/>
      <c r="AH1270"/>
      <c r="AI1270"/>
      <c r="AK1270"/>
      <c r="AL1270"/>
      <c r="AM1270"/>
      <c r="AO1270"/>
      <c r="AP1270"/>
      <c r="AQ1270"/>
      <c r="AS1270"/>
      <c r="AT1270"/>
      <c r="AU1270"/>
      <c r="AW1270"/>
      <c r="AX1270"/>
      <c r="AY1270"/>
      <c r="BA1270"/>
      <c r="BB1270"/>
      <c r="BC1270"/>
      <c r="BE1270"/>
      <c r="BF1270"/>
      <c r="BG1270"/>
      <c r="BI1270"/>
      <c r="BJ1270"/>
      <c r="BK1270"/>
      <c r="BM1270"/>
      <c r="BN1270"/>
      <c r="BO1270"/>
    </row>
    <row r="1271" spans="1:67">
      <c r="A1271"/>
      <c r="B1271"/>
      <c r="C1271"/>
      <c r="E1271"/>
      <c r="F1271"/>
      <c r="G1271"/>
      <c r="I1271"/>
      <c r="J1271"/>
      <c r="K1271"/>
      <c r="M1271"/>
      <c r="N1271"/>
      <c r="O1271"/>
      <c r="Q1271"/>
      <c r="R1271"/>
      <c r="S1271"/>
      <c r="U1271"/>
      <c r="V1271"/>
      <c r="W1271"/>
      <c r="Y1271"/>
      <c r="Z1271"/>
      <c r="AA1271"/>
      <c r="AC1271"/>
      <c r="AD1271"/>
      <c r="AE1271"/>
      <c r="AG1271"/>
      <c r="AH1271"/>
      <c r="AI1271"/>
      <c r="AK1271"/>
      <c r="AL1271"/>
      <c r="AM1271"/>
      <c r="AO1271"/>
      <c r="AP1271"/>
      <c r="AQ1271"/>
      <c r="AS1271"/>
      <c r="AT1271"/>
      <c r="AU1271"/>
      <c r="AW1271"/>
      <c r="AX1271"/>
      <c r="AY1271"/>
      <c r="BA1271"/>
      <c r="BB1271"/>
      <c r="BC1271"/>
      <c r="BE1271"/>
      <c r="BF1271"/>
      <c r="BG1271"/>
      <c r="BI1271"/>
      <c r="BJ1271"/>
      <c r="BK1271"/>
      <c r="BM1271"/>
      <c r="BN1271"/>
      <c r="BO1271"/>
    </row>
    <row r="1272" spans="1:67">
      <c r="A1272"/>
      <c r="B1272"/>
      <c r="C1272"/>
      <c r="E1272"/>
      <c r="F1272"/>
      <c r="G1272"/>
      <c r="I1272"/>
      <c r="J1272"/>
      <c r="K1272"/>
      <c r="M1272"/>
      <c r="N1272"/>
      <c r="O1272"/>
      <c r="Q1272"/>
      <c r="R1272"/>
      <c r="S1272"/>
      <c r="U1272"/>
      <c r="V1272"/>
      <c r="W1272"/>
      <c r="Y1272"/>
      <c r="Z1272"/>
      <c r="AA1272"/>
      <c r="AC1272"/>
      <c r="AD1272"/>
      <c r="AE1272"/>
      <c r="AG1272"/>
      <c r="AH1272"/>
      <c r="AI1272"/>
      <c r="AK1272"/>
      <c r="AL1272"/>
      <c r="AM1272"/>
      <c r="AO1272"/>
      <c r="AP1272"/>
      <c r="AQ1272"/>
      <c r="AS1272"/>
      <c r="AT1272"/>
      <c r="AU1272"/>
      <c r="AW1272"/>
      <c r="AX1272"/>
      <c r="AY1272"/>
      <c r="BA1272"/>
      <c r="BB1272"/>
      <c r="BC1272"/>
      <c r="BE1272"/>
      <c r="BF1272"/>
      <c r="BG1272"/>
      <c r="BI1272"/>
      <c r="BJ1272"/>
      <c r="BK1272"/>
      <c r="BM1272"/>
      <c r="BN1272"/>
      <c r="BO1272"/>
    </row>
    <row r="1273" spans="1:67">
      <c r="A1273"/>
      <c r="B1273"/>
      <c r="C1273"/>
      <c r="E1273"/>
      <c r="F1273"/>
      <c r="G1273"/>
      <c r="I1273"/>
      <c r="J1273"/>
      <c r="K1273"/>
      <c r="M1273"/>
      <c r="N1273"/>
      <c r="O1273"/>
      <c r="Q1273"/>
      <c r="R1273"/>
      <c r="S1273"/>
      <c r="U1273"/>
      <c r="V1273"/>
      <c r="W1273"/>
      <c r="Y1273"/>
      <c r="Z1273"/>
      <c r="AA1273"/>
      <c r="AC1273"/>
      <c r="AD1273"/>
      <c r="AE1273"/>
      <c r="AG1273"/>
      <c r="AH1273"/>
      <c r="AI1273"/>
      <c r="AK1273"/>
      <c r="AL1273"/>
      <c r="AM1273"/>
      <c r="AO1273"/>
      <c r="AP1273"/>
      <c r="AQ1273"/>
      <c r="AS1273"/>
      <c r="AT1273"/>
      <c r="AU1273"/>
      <c r="AW1273"/>
      <c r="AX1273"/>
      <c r="AY1273"/>
      <c r="BA1273"/>
      <c r="BB1273"/>
      <c r="BC1273"/>
      <c r="BE1273"/>
      <c r="BF1273"/>
      <c r="BG1273"/>
      <c r="BI1273"/>
      <c r="BJ1273"/>
      <c r="BK1273"/>
      <c r="BM1273"/>
      <c r="BN1273"/>
      <c r="BO1273"/>
    </row>
    <row r="1274" spans="1:67">
      <c r="A1274"/>
      <c r="B1274"/>
      <c r="C1274"/>
      <c r="E1274"/>
      <c r="F1274"/>
      <c r="G1274"/>
      <c r="I1274"/>
      <c r="J1274"/>
      <c r="K1274"/>
      <c r="M1274"/>
      <c r="N1274"/>
      <c r="O1274"/>
      <c r="Q1274"/>
      <c r="R1274"/>
      <c r="S1274"/>
      <c r="U1274"/>
      <c r="V1274"/>
      <c r="W1274"/>
      <c r="Y1274"/>
      <c r="Z1274"/>
      <c r="AA1274"/>
      <c r="AC1274"/>
      <c r="AD1274"/>
      <c r="AE1274"/>
      <c r="AG1274"/>
      <c r="AH1274"/>
      <c r="AI1274"/>
      <c r="AK1274"/>
      <c r="AL1274"/>
      <c r="AM1274"/>
      <c r="AO1274"/>
      <c r="AP1274"/>
      <c r="AQ1274"/>
      <c r="AS1274"/>
      <c r="AT1274"/>
      <c r="AU1274"/>
      <c r="AW1274"/>
      <c r="AX1274"/>
      <c r="AY1274"/>
      <c r="BA1274"/>
      <c r="BB1274"/>
      <c r="BC1274"/>
      <c r="BE1274"/>
      <c r="BF1274"/>
      <c r="BG1274"/>
      <c r="BI1274"/>
      <c r="BJ1274"/>
      <c r="BK1274"/>
      <c r="BM1274"/>
      <c r="BN1274"/>
      <c r="BO1274"/>
    </row>
    <row r="1275" spans="1:67">
      <c r="A1275"/>
      <c r="B1275"/>
      <c r="C1275"/>
      <c r="E1275"/>
      <c r="F1275"/>
      <c r="G1275"/>
      <c r="I1275"/>
      <c r="J1275"/>
      <c r="K1275"/>
      <c r="M1275"/>
      <c r="N1275"/>
      <c r="O1275"/>
      <c r="Q1275"/>
      <c r="R1275"/>
      <c r="S1275"/>
      <c r="U1275"/>
      <c r="V1275"/>
      <c r="W1275"/>
      <c r="Y1275"/>
      <c r="Z1275"/>
      <c r="AA1275"/>
      <c r="AC1275"/>
      <c r="AD1275"/>
      <c r="AE1275"/>
      <c r="AG1275"/>
      <c r="AH1275"/>
      <c r="AI1275"/>
      <c r="AK1275"/>
      <c r="AL1275"/>
      <c r="AM1275"/>
      <c r="AO1275"/>
      <c r="AP1275"/>
      <c r="AQ1275"/>
      <c r="AS1275"/>
      <c r="AT1275"/>
      <c r="AU1275"/>
      <c r="AW1275"/>
      <c r="AX1275"/>
      <c r="AY1275"/>
      <c r="BA1275"/>
      <c r="BB1275"/>
      <c r="BC1275"/>
      <c r="BE1275"/>
      <c r="BF1275"/>
      <c r="BG1275"/>
      <c r="BI1275"/>
      <c r="BJ1275"/>
      <c r="BK1275"/>
      <c r="BM1275"/>
      <c r="BN1275"/>
      <c r="BO1275"/>
    </row>
    <row r="1276" spans="1:67">
      <c r="A1276"/>
      <c r="B1276"/>
      <c r="C1276"/>
      <c r="E1276"/>
      <c r="F1276"/>
      <c r="G1276"/>
      <c r="I1276"/>
      <c r="J1276"/>
      <c r="K1276"/>
      <c r="M1276"/>
      <c r="N1276"/>
      <c r="O1276"/>
      <c r="Q1276"/>
      <c r="R1276"/>
      <c r="S1276"/>
      <c r="U1276"/>
      <c r="V1276"/>
      <c r="W1276"/>
      <c r="Y1276"/>
      <c r="Z1276"/>
      <c r="AA1276"/>
      <c r="AC1276"/>
      <c r="AD1276"/>
      <c r="AE1276"/>
      <c r="AG1276"/>
      <c r="AH1276"/>
      <c r="AI1276"/>
      <c r="AK1276"/>
      <c r="AL1276"/>
      <c r="AM1276"/>
      <c r="AO1276"/>
      <c r="AP1276"/>
      <c r="AQ1276"/>
      <c r="AS1276"/>
      <c r="AT1276"/>
      <c r="AU1276"/>
      <c r="AW1276"/>
      <c r="AX1276"/>
      <c r="AY1276"/>
      <c r="BA1276"/>
      <c r="BB1276"/>
      <c r="BC1276"/>
      <c r="BE1276"/>
      <c r="BF1276"/>
      <c r="BG1276"/>
      <c r="BI1276"/>
      <c r="BJ1276"/>
      <c r="BK1276"/>
      <c r="BM1276"/>
      <c r="BN1276"/>
      <c r="BO1276"/>
    </row>
    <row r="1277" spans="1:67">
      <c r="A1277"/>
      <c r="B1277"/>
      <c r="C1277"/>
      <c r="E1277"/>
      <c r="F1277"/>
      <c r="G1277"/>
      <c r="I1277"/>
      <c r="J1277"/>
      <c r="K1277"/>
      <c r="M1277"/>
      <c r="N1277"/>
      <c r="O1277"/>
      <c r="Q1277"/>
      <c r="R1277"/>
      <c r="S1277"/>
      <c r="U1277"/>
      <c r="V1277"/>
      <c r="W1277"/>
      <c r="Y1277"/>
      <c r="Z1277"/>
      <c r="AA1277"/>
      <c r="AC1277"/>
      <c r="AD1277"/>
      <c r="AE1277"/>
      <c r="AG1277"/>
      <c r="AH1277"/>
      <c r="AI1277"/>
      <c r="AK1277"/>
      <c r="AL1277"/>
      <c r="AM1277"/>
      <c r="AO1277"/>
      <c r="AP1277"/>
      <c r="AQ1277"/>
      <c r="AS1277"/>
      <c r="AT1277"/>
      <c r="AU1277"/>
      <c r="AW1277"/>
      <c r="AX1277"/>
      <c r="AY1277"/>
      <c r="BA1277"/>
      <c r="BB1277"/>
      <c r="BC1277"/>
      <c r="BE1277"/>
      <c r="BF1277"/>
      <c r="BG1277"/>
      <c r="BI1277"/>
      <c r="BJ1277"/>
      <c r="BK1277"/>
      <c r="BM1277"/>
      <c r="BN1277"/>
      <c r="BO1277"/>
    </row>
    <row r="1278" spans="1:67">
      <c r="A1278"/>
      <c r="B1278"/>
      <c r="C1278"/>
      <c r="E1278"/>
      <c r="F1278"/>
      <c r="G1278"/>
      <c r="I1278"/>
      <c r="J1278"/>
      <c r="K1278"/>
      <c r="M1278"/>
      <c r="N1278"/>
      <c r="O1278"/>
      <c r="Q1278"/>
      <c r="R1278"/>
      <c r="S1278"/>
      <c r="U1278"/>
      <c r="V1278"/>
      <c r="W1278"/>
      <c r="Y1278"/>
      <c r="Z1278"/>
      <c r="AA1278"/>
      <c r="AC1278"/>
      <c r="AD1278"/>
      <c r="AE1278"/>
      <c r="AG1278"/>
      <c r="AH1278"/>
      <c r="AI1278"/>
      <c r="AK1278"/>
      <c r="AL1278"/>
      <c r="AM1278"/>
      <c r="AO1278"/>
      <c r="AP1278"/>
      <c r="AQ1278"/>
      <c r="AS1278"/>
      <c r="AT1278"/>
      <c r="AU1278"/>
      <c r="AW1278"/>
      <c r="AX1278"/>
      <c r="AY1278"/>
      <c r="BA1278"/>
      <c r="BB1278"/>
      <c r="BC1278"/>
      <c r="BE1278"/>
      <c r="BF1278"/>
      <c r="BG1278"/>
      <c r="BI1278"/>
      <c r="BJ1278"/>
      <c r="BK1278"/>
      <c r="BM1278"/>
      <c r="BN1278"/>
      <c r="BO1278"/>
    </row>
    <row r="1279" spans="1:67">
      <c r="A1279"/>
      <c r="B1279"/>
      <c r="C1279"/>
      <c r="E1279"/>
      <c r="F1279"/>
      <c r="G1279"/>
      <c r="I1279"/>
      <c r="J1279"/>
      <c r="K1279"/>
      <c r="M1279"/>
      <c r="N1279"/>
      <c r="O1279"/>
      <c r="Q1279"/>
      <c r="R1279"/>
      <c r="S1279"/>
      <c r="U1279"/>
      <c r="V1279"/>
      <c r="W1279"/>
      <c r="Y1279"/>
      <c r="Z1279"/>
      <c r="AA1279"/>
      <c r="AC1279"/>
      <c r="AD1279"/>
      <c r="AE1279"/>
      <c r="AG1279"/>
      <c r="AH1279"/>
      <c r="AI1279"/>
      <c r="AK1279"/>
      <c r="AL1279"/>
      <c r="AM1279"/>
      <c r="AO1279"/>
      <c r="AP1279"/>
      <c r="AQ1279"/>
      <c r="AS1279"/>
      <c r="AT1279"/>
      <c r="AU1279"/>
      <c r="AW1279"/>
      <c r="AX1279"/>
      <c r="AY1279"/>
      <c r="BA1279"/>
      <c r="BB1279"/>
      <c r="BC1279"/>
      <c r="BE1279"/>
      <c r="BF1279"/>
      <c r="BG1279"/>
      <c r="BI1279"/>
      <c r="BJ1279"/>
      <c r="BK1279"/>
      <c r="BM1279"/>
      <c r="BN1279"/>
      <c r="BO1279"/>
    </row>
    <row r="1280" spans="1:67">
      <c r="A1280"/>
      <c r="B1280"/>
      <c r="C1280"/>
      <c r="E1280"/>
      <c r="F1280"/>
      <c r="G1280"/>
      <c r="I1280"/>
      <c r="J1280"/>
      <c r="K1280"/>
      <c r="M1280"/>
      <c r="N1280"/>
      <c r="O1280"/>
      <c r="Q1280"/>
      <c r="R1280"/>
      <c r="S1280"/>
      <c r="U1280"/>
      <c r="V1280"/>
      <c r="W1280"/>
      <c r="Y1280"/>
      <c r="Z1280"/>
      <c r="AA1280"/>
      <c r="AC1280"/>
      <c r="AD1280"/>
      <c r="AE1280"/>
      <c r="AG1280"/>
      <c r="AH1280"/>
      <c r="AI1280"/>
      <c r="AK1280"/>
      <c r="AL1280"/>
      <c r="AM1280"/>
      <c r="AO1280"/>
      <c r="AP1280"/>
      <c r="AQ1280"/>
      <c r="AS1280"/>
      <c r="AT1280"/>
      <c r="AU1280"/>
      <c r="AW1280"/>
      <c r="AX1280"/>
      <c r="AY1280"/>
      <c r="BA1280"/>
      <c r="BB1280"/>
      <c r="BC1280"/>
      <c r="BE1280"/>
      <c r="BF1280"/>
      <c r="BG1280"/>
      <c r="BI1280"/>
      <c r="BJ1280"/>
      <c r="BK1280"/>
      <c r="BM1280"/>
      <c r="BN1280"/>
      <c r="BO1280"/>
    </row>
    <row r="1281" spans="1:67">
      <c r="A1281"/>
      <c r="B1281"/>
      <c r="C1281"/>
      <c r="E1281"/>
      <c r="F1281"/>
      <c r="G1281"/>
      <c r="I1281"/>
      <c r="J1281"/>
      <c r="K1281"/>
      <c r="M1281"/>
      <c r="N1281"/>
      <c r="O1281"/>
      <c r="Q1281"/>
      <c r="R1281"/>
      <c r="S1281"/>
      <c r="U1281"/>
      <c r="V1281"/>
      <c r="W1281"/>
      <c r="Y1281"/>
      <c r="Z1281"/>
      <c r="AA1281"/>
      <c r="AC1281"/>
      <c r="AD1281"/>
      <c r="AE1281"/>
      <c r="AG1281"/>
      <c r="AH1281"/>
      <c r="AI1281"/>
      <c r="AK1281"/>
      <c r="AL1281"/>
      <c r="AM1281"/>
      <c r="AO1281"/>
      <c r="AP1281"/>
      <c r="AQ1281"/>
      <c r="AS1281"/>
      <c r="AT1281"/>
      <c r="AU1281"/>
      <c r="AW1281"/>
      <c r="AX1281"/>
      <c r="AY1281"/>
      <c r="BA1281"/>
      <c r="BB1281"/>
      <c r="BC1281"/>
      <c r="BE1281"/>
      <c r="BF1281"/>
      <c r="BG1281"/>
      <c r="BI1281"/>
      <c r="BJ1281"/>
      <c r="BK1281"/>
      <c r="BM1281"/>
      <c r="BN1281"/>
      <c r="BO1281"/>
    </row>
    <row r="1282" spans="1:67">
      <c r="A1282"/>
      <c r="B1282"/>
      <c r="C1282"/>
      <c r="E1282"/>
      <c r="F1282"/>
      <c r="G1282"/>
      <c r="I1282"/>
      <c r="J1282"/>
      <c r="K1282"/>
      <c r="M1282"/>
      <c r="N1282"/>
      <c r="O1282"/>
      <c r="Q1282"/>
      <c r="R1282"/>
      <c r="S1282"/>
      <c r="U1282"/>
      <c r="V1282"/>
      <c r="W1282"/>
      <c r="Y1282"/>
      <c r="Z1282"/>
      <c r="AA1282"/>
      <c r="AC1282"/>
      <c r="AD1282"/>
      <c r="AE1282"/>
      <c r="AG1282"/>
      <c r="AH1282"/>
      <c r="AI1282"/>
      <c r="AK1282"/>
      <c r="AL1282"/>
      <c r="AM1282"/>
      <c r="AO1282"/>
      <c r="AP1282"/>
      <c r="AQ1282"/>
      <c r="AS1282"/>
      <c r="AT1282"/>
      <c r="AU1282"/>
      <c r="AW1282"/>
      <c r="AX1282"/>
      <c r="AY1282"/>
      <c r="BA1282"/>
      <c r="BB1282"/>
      <c r="BC1282"/>
      <c r="BE1282"/>
      <c r="BF1282"/>
      <c r="BG1282"/>
      <c r="BI1282"/>
      <c r="BJ1282"/>
      <c r="BK1282"/>
      <c r="BM1282"/>
      <c r="BN1282"/>
      <c r="BO1282"/>
    </row>
    <row r="1283" spans="1:67">
      <c r="A1283"/>
      <c r="B1283"/>
      <c r="C1283"/>
      <c r="E1283"/>
      <c r="F1283"/>
      <c r="G1283"/>
      <c r="I1283"/>
      <c r="J1283"/>
      <c r="K1283"/>
      <c r="M1283"/>
      <c r="N1283"/>
      <c r="O1283"/>
      <c r="Q1283"/>
      <c r="R1283"/>
      <c r="S1283"/>
      <c r="U1283"/>
      <c r="V1283"/>
      <c r="W1283"/>
      <c r="Y1283"/>
      <c r="Z1283"/>
      <c r="AA1283"/>
      <c r="AC1283"/>
      <c r="AD1283"/>
      <c r="AE1283"/>
      <c r="AG1283"/>
      <c r="AH1283"/>
      <c r="AI1283"/>
      <c r="AK1283"/>
      <c r="AL1283"/>
      <c r="AM1283"/>
      <c r="AO1283"/>
      <c r="AP1283"/>
      <c r="AQ1283"/>
      <c r="AS1283"/>
      <c r="AT1283"/>
      <c r="AU1283"/>
      <c r="AW1283"/>
      <c r="AX1283"/>
      <c r="AY1283"/>
      <c r="BA1283"/>
      <c r="BB1283"/>
      <c r="BC1283"/>
      <c r="BE1283"/>
      <c r="BF1283"/>
      <c r="BG1283"/>
      <c r="BI1283"/>
      <c r="BJ1283"/>
      <c r="BK1283"/>
      <c r="BM1283"/>
      <c r="BN1283"/>
      <c r="BO1283"/>
    </row>
    <row r="1284" spans="1:67">
      <c r="A1284"/>
      <c r="B1284"/>
      <c r="C1284"/>
      <c r="E1284"/>
      <c r="F1284"/>
      <c r="G1284"/>
      <c r="I1284"/>
      <c r="J1284"/>
      <c r="K1284"/>
      <c r="M1284"/>
      <c r="N1284"/>
      <c r="O1284"/>
      <c r="Q1284"/>
      <c r="R1284"/>
      <c r="S1284"/>
      <c r="U1284"/>
      <c r="V1284"/>
      <c r="W1284"/>
      <c r="Y1284"/>
      <c r="Z1284"/>
      <c r="AA1284"/>
      <c r="AC1284"/>
      <c r="AD1284"/>
      <c r="AE1284"/>
      <c r="AG1284"/>
      <c r="AH1284"/>
      <c r="AI1284"/>
      <c r="AK1284"/>
      <c r="AL1284"/>
      <c r="AM1284"/>
      <c r="AO1284"/>
      <c r="AP1284"/>
      <c r="AQ1284"/>
      <c r="AS1284"/>
      <c r="AT1284"/>
      <c r="AU1284"/>
      <c r="AW1284"/>
      <c r="AX1284"/>
      <c r="AY1284"/>
      <c r="BA1284"/>
      <c r="BB1284"/>
      <c r="BC1284"/>
      <c r="BE1284"/>
      <c r="BF1284"/>
      <c r="BG1284"/>
      <c r="BI1284"/>
      <c r="BJ1284"/>
      <c r="BK1284"/>
      <c r="BM1284"/>
      <c r="BN1284"/>
      <c r="BO1284"/>
    </row>
    <row r="1285" spans="1:67">
      <c r="A1285"/>
      <c r="B1285"/>
      <c r="C1285"/>
      <c r="E1285"/>
      <c r="F1285"/>
      <c r="G1285"/>
      <c r="I1285"/>
      <c r="J1285"/>
      <c r="K1285"/>
      <c r="M1285"/>
      <c r="N1285"/>
      <c r="O1285"/>
      <c r="Q1285"/>
      <c r="R1285"/>
      <c r="S1285"/>
      <c r="U1285"/>
      <c r="V1285"/>
      <c r="W1285"/>
      <c r="Y1285"/>
      <c r="Z1285"/>
      <c r="AA1285"/>
      <c r="AC1285"/>
      <c r="AD1285"/>
      <c r="AE1285"/>
      <c r="AG1285"/>
      <c r="AH1285"/>
      <c r="AI1285"/>
      <c r="AK1285"/>
      <c r="AL1285"/>
      <c r="AM1285"/>
      <c r="AO1285"/>
      <c r="AP1285"/>
      <c r="AQ1285"/>
      <c r="AS1285"/>
      <c r="AT1285"/>
      <c r="AU1285"/>
      <c r="AW1285"/>
      <c r="AX1285"/>
      <c r="AY1285"/>
      <c r="BA1285"/>
      <c r="BB1285"/>
      <c r="BC1285"/>
      <c r="BE1285"/>
      <c r="BF1285"/>
      <c r="BG1285"/>
      <c r="BI1285"/>
      <c r="BJ1285"/>
      <c r="BK1285"/>
      <c r="BM1285"/>
      <c r="BN1285"/>
      <c r="BO1285"/>
    </row>
    <row r="1286" spans="1:67">
      <c r="A1286"/>
      <c r="B1286"/>
      <c r="C1286"/>
      <c r="E1286"/>
      <c r="F1286"/>
      <c r="G1286"/>
      <c r="I1286"/>
      <c r="J1286"/>
      <c r="K1286"/>
      <c r="M1286"/>
      <c r="N1286"/>
      <c r="O1286"/>
      <c r="Q1286"/>
      <c r="R1286"/>
      <c r="S1286"/>
      <c r="U1286"/>
      <c r="V1286"/>
      <c r="W1286"/>
      <c r="Y1286"/>
      <c r="Z1286"/>
      <c r="AA1286"/>
      <c r="AC1286"/>
      <c r="AD1286"/>
      <c r="AE1286"/>
      <c r="AG1286"/>
      <c r="AH1286"/>
      <c r="AI1286"/>
      <c r="AK1286"/>
      <c r="AL1286"/>
      <c r="AM1286"/>
      <c r="AO1286"/>
      <c r="AP1286"/>
      <c r="AQ1286"/>
      <c r="AS1286"/>
      <c r="AT1286"/>
      <c r="AU1286"/>
      <c r="AW1286"/>
      <c r="AX1286"/>
      <c r="AY1286"/>
      <c r="BA1286"/>
      <c r="BB1286"/>
      <c r="BC1286"/>
      <c r="BE1286"/>
      <c r="BF1286"/>
      <c r="BG1286"/>
      <c r="BI1286"/>
      <c r="BJ1286"/>
      <c r="BK1286"/>
      <c r="BM1286"/>
      <c r="BN1286"/>
      <c r="BO1286"/>
    </row>
    <row r="1287" spans="1:67">
      <c r="A1287"/>
      <c r="B1287"/>
      <c r="C1287"/>
      <c r="E1287"/>
      <c r="F1287"/>
      <c r="G1287"/>
      <c r="I1287"/>
      <c r="J1287"/>
      <c r="K1287"/>
      <c r="M1287"/>
      <c r="N1287"/>
      <c r="O1287"/>
      <c r="Q1287"/>
      <c r="R1287"/>
      <c r="S1287"/>
      <c r="U1287"/>
      <c r="V1287"/>
      <c r="W1287"/>
      <c r="Y1287"/>
      <c r="Z1287"/>
      <c r="AA1287"/>
      <c r="AC1287"/>
      <c r="AD1287"/>
      <c r="AE1287"/>
      <c r="AG1287"/>
      <c r="AH1287"/>
      <c r="AI1287"/>
      <c r="AK1287"/>
      <c r="AL1287"/>
      <c r="AM1287"/>
      <c r="AO1287"/>
      <c r="AP1287"/>
      <c r="AQ1287"/>
      <c r="AS1287"/>
      <c r="AT1287"/>
      <c r="AU1287"/>
      <c r="AW1287"/>
      <c r="AX1287"/>
      <c r="AY1287"/>
      <c r="BA1287"/>
      <c r="BB1287"/>
      <c r="BC1287"/>
      <c r="BE1287"/>
      <c r="BF1287"/>
      <c r="BG1287"/>
      <c r="BI1287"/>
      <c r="BJ1287"/>
      <c r="BK1287"/>
      <c r="BM1287"/>
      <c r="BN1287"/>
      <c r="BO1287"/>
    </row>
    <row r="1288" spans="1:67">
      <c r="A1288"/>
      <c r="B1288"/>
      <c r="C1288"/>
      <c r="E1288"/>
      <c r="F1288"/>
      <c r="G1288"/>
      <c r="I1288"/>
      <c r="J1288"/>
      <c r="K1288"/>
      <c r="M1288"/>
      <c r="N1288"/>
      <c r="O1288"/>
      <c r="Q1288"/>
      <c r="R1288"/>
      <c r="S1288"/>
      <c r="U1288"/>
      <c r="V1288"/>
      <c r="W1288"/>
      <c r="Y1288"/>
      <c r="Z1288"/>
      <c r="AA1288"/>
      <c r="AC1288"/>
      <c r="AD1288"/>
      <c r="AE1288"/>
      <c r="AG1288"/>
      <c r="AH1288"/>
      <c r="AI1288"/>
      <c r="AK1288"/>
      <c r="AL1288"/>
      <c r="AM1288"/>
      <c r="AO1288"/>
      <c r="AP1288"/>
      <c r="AQ1288"/>
      <c r="AS1288"/>
      <c r="AT1288"/>
      <c r="AU1288"/>
      <c r="AW1288"/>
      <c r="AX1288"/>
      <c r="AY1288"/>
      <c r="BA1288"/>
      <c r="BB1288"/>
      <c r="BC1288"/>
      <c r="BE1288"/>
      <c r="BF1288"/>
      <c r="BG1288"/>
      <c r="BI1288"/>
      <c r="BJ1288"/>
      <c r="BK1288"/>
      <c r="BM1288"/>
      <c r="BN1288"/>
      <c r="BO1288"/>
    </row>
    <row r="1289" spans="1:67">
      <c r="A1289"/>
      <c r="B1289"/>
      <c r="C1289"/>
      <c r="E1289"/>
      <c r="F1289"/>
      <c r="G1289"/>
      <c r="I1289"/>
      <c r="J1289"/>
      <c r="K1289"/>
      <c r="M1289"/>
      <c r="N1289"/>
      <c r="O1289"/>
      <c r="Q1289"/>
      <c r="R1289"/>
      <c r="S1289"/>
      <c r="U1289"/>
      <c r="V1289"/>
      <c r="W1289"/>
      <c r="Y1289"/>
      <c r="Z1289"/>
      <c r="AA1289"/>
      <c r="AC1289"/>
      <c r="AD1289"/>
      <c r="AE1289"/>
      <c r="AG1289"/>
      <c r="AH1289"/>
      <c r="AI1289"/>
      <c r="AK1289"/>
      <c r="AL1289"/>
      <c r="AM1289"/>
      <c r="AO1289"/>
      <c r="AP1289"/>
      <c r="AQ1289"/>
      <c r="AS1289"/>
      <c r="AT1289"/>
      <c r="AU1289"/>
      <c r="AW1289"/>
      <c r="AX1289"/>
      <c r="AY1289"/>
      <c r="BA1289"/>
      <c r="BB1289"/>
      <c r="BC1289"/>
      <c r="BE1289"/>
      <c r="BF1289"/>
      <c r="BG1289"/>
      <c r="BI1289"/>
      <c r="BJ1289"/>
      <c r="BK1289"/>
      <c r="BM1289"/>
      <c r="BN1289"/>
      <c r="BO1289"/>
    </row>
    <row r="1290" spans="1:67">
      <c r="A1290"/>
      <c r="B1290"/>
      <c r="C1290"/>
      <c r="E1290"/>
      <c r="F1290"/>
      <c r="G1290"/>
      <c r="I1290"/>
      <c r="J1290"/>
      <c r="K1290"/>
      <c r="M1290"/>
      <c r="N1290"/>
      <c r="O1290"/>
      <c r="Q1290"/>
      <c r="R1290"/>
      <c r="S1290"/>
      <c r="U1290"/>
      <c r="V1290"/>
      <c r="W1290"/>
      <c r="Y1290"/>
      <c r="Z1290"/>
      <c r="AA1290"/>
      <c r="AC1290"/>
      <c r="AD1290"/>
      <c r="AE1290"/>
      <c r="AG1290"/>
      <c r="AH1290"/>
      <c r="AI1290"/>
      <c r="AK1290"/>
      <c r="AL1290"/>
      <c r="AM1290"/>
      <c r="AO1290"/>
      <c r="AP1290"/>
      <c r="AQ1290"/>
      <c r="AS1290"/>
      <c r="AT1290"/>
      <c r="AU1290"/>
      <c r="AW1290"/>
      <c r="AX1290"/>
      <c r="AY1290"/>
      <c r="BA1290"/>
      <c r="BB1290"/>
      <c r="BC1290"/>
      <c r="BE1290"/>
      <c r="BF1290"/>
      <c r="BG1290"/>
      <c r="BI1290"/>
      <c r="BJ1290"/>
      <c r="BK1290"/>
      <c r="BM1290"/>
      <c r="BN1290"/>
      <c r="BO1290"/>
    </row>
    <row r="1291" spans="1:67">
      <c r="A1291"/>
      <c r="B1291"/>
      <c r="C1291"/>
      <c r="E1291"/>
      <c r="F1291"/>
      <c r="G1291"/>
      <c r="I1291"/>
      <c r="J1291"/>
      <c r="K1291"/>
      <c r="M1291"/>
      <c r="N1291"/>
      <c r="O1291"/>
      <c r="Q1291"/>
      <c r="R1291"/>
      <c r="S1291"/>
      <c r="U1291"/>
      <c r="V1291"/>
      <c r="W1291"/>
      <c r="Y1291"/>
      <c r="Z1291"/>
      <c r="AA1291"/>
      <c r="AC1291"/>
      <c r="AD1291"/>
      <c r="AE1291"/>
      <c r="AG1291"/>
      <c r="AH1291"/>
      <c r="AI1291"/>
      <c r="AK1291"/>
      <c r="AL1291"/>
      <c r="AM1291"/>
      <c r="AO1291"/>
      <c r="AP1291"/>
      <c r="AQ1291"/>
      <c r="AS1291"/>
      <c r="AT1291"/>
      <c r="AU1291"/>
      <c r="AW1291"/>
      <c r="AX1291"/>
      <c r="AY1291"/>
      <c r="BA1291"/>
      <c r="BB1291"/>
      <c r="BC1291"/>
      <c r="BE1291"/>
      <c r="BF1291"/>
      <c r="BG1291"/>
      <c r="BI1291"/>
      <c r="BJ1291"/>
      <c r="BK1291"/>
      <c r="BM1291"/>
      <c r="BN1291"/>
      <c r="BO1291"/>
    </row>
    <row r="1292" spans="1:67">
      <c r="A1292"/>
      <c r="B1292"/>
      <c r="C1292"/>
      <c r="E1292"/>
      <c r="F1292"/>
      <c r="G1292"/>
      <c r="I1292"/>
      <c r="J1292"/>
      <c r="K1292"/>
      <c r="M1292"/>
      <c r="N1292"/>
      <c r="O1292"/>
      <c r="Q1292"/>
      <c r="R1292"/>
      <c r="S1292"/>
      <c r="U1292"/>
      <c r="V1292"/>
      <c r="W1292"/>
      <c r="Y1292"/>
      <c r="Z1292"/>
      <c r="AA1292"/>
      <c r="AC1292"/>
      <c r="AD1292"/>
      <c r="AE1292"/>
      <c r="AG1292"/>
      <c r="AH1292"/>
      <c r="AI1292"/>
      <c r="AK1292"/>
      <c r="AL1292"/>
      <c r="AM1292"/>
      <c r="AO1292"/>
      <c r="AP1292"/>
      <c r="AQ1292"/>
      <c r="AS1292"/>
      <c r="AT1292"/>
      <c r="AU1292"/>
      <c r="AW1292"/>
      <c r="AX1292"/>
      <c r="AY1292"/>
      <c r="BA1292"/>
      <c r="BB1292"/>
      <c r="BC1292"/>
      <c r="BE1292"/>
      <c r="BF1292"/>
      <c r="BG1292"/>
      <c r="BI1292"/>
      <c r="BJ1292"/>
      <c r="BK1292"/>
      <c r="BM1292"/>
      <c r="BN1292"/>
      <c r="BO1292"/>
    </row>
    <row r="1293" spans="1:67">
      <c r="A1293"/>
      <c r="B1293"/>
      <c r="C1293"/>
      <c r="E1293"/>
      <c r="F1293"/>
      <c r="G1293"/>
      <c r="I1293"/>
      <c r="J1293"/>
      <c r="K1293"/>
      <c r="M1293"/>
      <c r="N1293"/>
      <c r="O1293"/>
      <c r="Q1293"/>
      <c r="R1293"/>
      <c r="S1293"/>
      <c r="U1293"/>
      <c r="V1293"/>
      <c r="W1293"/>
      <c r="Y1293"/>
      <c r="Z1293"/>
      <c r="AA1293"/>
      <c r="AC1293"/>
      <c r="AD1293"/>
      <c r="AE1293"/>
      <c r="AG1293"/>
      <c r="AH1293"/>
      <c r="AI1293"/>
      <c r="AK1293"/>
      <c r="AL1293"/>
      <c r="AM1293"/>
      <c r="AO1293"/>
      <c r="AP1293"/>
      <c r="AQ1293"/>
      <c r="AS1293"/>
      <c r="AT1293"/>
      <c r="AU1293"/>
      <c r="AW1293"/>
      <c r="AX1293"/>
      <c r="AY1293"/>
      <c r="BA1293"/>
      <c r="BB1293"/>
      <c r="BC1293"/>
      <c r="BE1293"/>
      <c r="BF1293"/>
      <c r="BG1293"/>
      <c r="BI1293"/>
      <c r="BJ1293"/>
      <c r="BK1293"/>
      <c r="BM1293"/>
      <c r="BN1293"/>
      <c r="BO1293"/>
    </row>
    <row r="1294" spans="1:67">
      <c r="A1294"/>
      <c r="B1294"/>
      <c r="C1294"/>
      <c r="E1294"/>
      <c r="F1294"/>
      <c r="G1294"/>
      <c r="I1294"/>
      <c r="J1294"/>
      <c r="K1294"/>
      <c r="M1294"/>
      <c r="N1294"/>
      <c r="O1294"/>
      <c r="Q1294"/>
      <c r="R1294"/>
      <c r="S1294"/>
      <c r="U1294"/>
      <c r="V1294"/>
      <c r="W1294"/>
      <c r="Y1294"/>
      <c r="Z1294"/>
      <c r="AA1294"/>
      <c r="AC1294"/>
      <c r="AD1294"/>
      <c r="AE1294"/>
      <c r="AG1294"/>
      <c r="AH1294"/>
      <c r="AI1294"/>
      <c r="AK1294"/>
      <c r="AL1294"/>
      <c r="AM1294"/>
      <c r="AO1294"/>
      <c r="AP1294"/>
      <c r="AQ1294"/>
      <c r="AS1294"/>
      <c r="AT1294"/>
      <c r="AU1294"/>
      <c r="AW1294"/>
      <c r="AX1294"/>
      <c r="AY1294"/>
      <c r="BA1294"/>
      <c r="BB1294"/>
      <c r="BC1294"/>
      <c r="BE1294"/>
      <c r="BF1294"/>
      <c r="BG1294"/>
      <c r="BI1294"/>
      <c r="BJ1294"/>
      <c r="BK1294"/>
      <c r="BM1294"/>
      <c r="BN1294"/>
      <c r="BO1294"/>
    </row>
    <row r="1295" spans="1:67">
      <c r="A1295"/>
      <c r="B1295"/>
      <c r="C1295"/>
      <c r="E1295"/>
      <c r="F1295"/>
      <c r="G1295"/>
      <c r="I1295"/>
      <c r="J1295"/>
      <c r="K1295"/>
      <c r="M1295"/>
      <c r="N1295"/>
      <c r="O1295"/>
      <c r="Q1295"/>
      <c r="R1295"/>
      <c r="S1295"/>
      <c r="U1295"/>
      <c r="V1295"/>
      <c r="W1295"/>
      <c r="Y1295"/>
      <c r="Z1295"/>
      <c r="AA1295"/>
      <c r="AC1295"/>
      <c r="AD1295"/>
      <c r="AE1295"/>
      <c r="AG1295"/>
      <c r="AH1295"/>
      <c r="AI1295"/>
      <c r="AK1295"/>
      <c r="AL1295"/>
      <c r="AM1295"/>
      <c r="AO1295"/>
      <c r="AP1295"/>
      <c r="AQ1295"/>
      <c r="AS1295"/>
      <c r="AT1295"/>
      <c r="AU1295"/>
      <c r="AW1295"/>
      <c r="AX1295"/>
      <c r="AY1295"/>
      <c r="BA1295"/>
      <c r="BB1295"/>
      <c r="BC1295"/>
      <c r="BE1295"/>
      <c r="BF1295"/>
      <c r="BG1295"/>
      <c r="BI1295"/>
      <c r="BJ1295"/>
      <c r="BK1295"/>
      <c r="BM1295"/>
      <c r="BN1295"/>
      <c r="BO1295"/>
    </row>
    <row r="1296" spans="1:67">
      <c r="A1296"/>
      <c r="B1296"/>
      <c r="C1296"/>
      <c r="E1296"/>
      <c r="F1296"/>
      <c r="G1296"/>
      <c r="I1296"/>
      <c r="J1296"/>
      <c r="K1296"/>
      <c r="M1296"/>
      <c r="N1296"/>
      <c r="O1296"/>
      <c r="Q1296"/>
      <c r="R1296"/>
      <c r="S1296"/>
      <c r="U1296"/>
      <c r="V1296"/>
      <c r="W1296"/>
      <c r="Y1296"/>
      <c r="Z1296"/>
      <c r="AA1296"/>
      <c r="AC1296"/>
      <c r="AD1296"/>
      <c r="AE1296"/>
      <c r="AG1296"/>
      <c r="AH1296"/>
      <c r="AI1296"/>
      <c r="AK1296"/>
      <c r="AL1296"/>
      <c r="AM1296"/>
      <c r="AO1296"/>
      <c r="AP1296"/>
      <c r="AQ1296"/>
      <c r="AS1296"/>
      <c r="AT1296"/>
      <c r="AU1296"/>
      <c r="AW1296"/>
      <c r="AX1296"/>
      <c r="AY1296"/>
      <c r="BA1296"/>
      <c r="BB1296"/>
      <c r="BC1296"/>
      <c r="BE1296"/>
      <c r="BF1296"/>
      <c r="BG1296"/>
      <c r="BI1296"/>
      <c r="BJ1296"/>
      <c r="BK1296"/>
      <c r="BM1296"/>
      <c r="BN1296"/>
      <c r="BO1296"/>
    </row>
    <row r="1297" spans="1:67">
      <c r="A1297"/>
      <c r="B1297"/>
      <c r="C1297"/>
      <c r="E1297"/>
      <c r="F1297"/>
      <c r="G1297"/>
      <c r="I1297"/>
      <c r="J1297"/>
      <c r="K1297"/>
      <c r="M1297"/>
      <c r="N1297"/>
      <c r="O1297"/>
      <c r="Q1297"/>
      <c r="R1297"/>
      <c r="S1297"/>
      <c r="U1297"/>
      <c r="V1297"/>
      <c r="W1297"/>
      <c r="Y1297"/>
      <c r="Z1297"/>
      <c r="AA1297"/>
      <c r="AC1297"/>
      <c r="AD1297"/>
      <c r="AE1297"/>
      <c r="AG1297"/>
      <c r="AH1297"/>
      <c r="AI1297"/>
      <c r="AK1297"/>
      <c r="AL1297"/>
      <c r="AM1297"/>
      <c r="AO1297"/>
      <c r="AP1297"/>
      <c r="AQ1297"/>
      <c r="AS1297"/>
      <c r="AT1297"/>
      <c r="AU1297"/>
      <c r="AW1297"/>
      <c r="AX1297"/>
      <c r="AY1297"/>
      <c r="BA1297"/>
      <c r="BB1297"/>
      <c r="BC1297"/>
      <c r="BE1297"/>
      <c r="BF1297"/>
      <c r="BG1297"/>
      <c r="BI1297"/>
      <c r="BJ1297"/>
      <c r="BK1297"/>
      <c r="BM1297"/>
      <c r="BN1297"/>
      <c r="BO1297"/>
    </row>
    <row r="1298" spans="1:67">
      <c r="A1298"/>
      <c r="B1298"/>
      <c r="C1298"/>
      <c r="E1298"/>
      <c r="F1298"/>
      <c r="G1298"/>
      <c r="I1298"/>
      <c r="J1298"/>
      <c r="K1298"/>
      <c r="M1298"/>
      <c r="N1298"/>
      <c r="O1298"/>
      <c r="Q1298"/>
      <c r="R1298"/>
      <c r="S1298"/>
      <c r="U1298"/>
      <c r="V1298"/>
      <c r="W1298"/>
      <c r="Y1298"/>
      <c r="Z1298"/>
      <c r="AA1298"/>
      <c r="AC1298"/>
      <c r="AD1298"/>
      <c r="AE1298"/>
      <c r="AG1298"/>
      <c r="AH1298"/>
      <c r="AI1298"/>
      <c r="AK1298"/>
      <c r="AL1298"/>
      <c r="AM1298"/>
      <c r="AO1298"/>
      <c r="AP1298"/>
      <c r="AQ1298"/>
      <c r="AS1298"/>
      <c r="AT1298"/>
      <c r="AU1298"/>
      <c r="AW1298"/>
      <c r="AX1298"/>
      <c r="AY1298"/>
      <c r="BA1298"/>
      <c r="BB1298"/>
      <c r="BC1298"/>
      <c r="BE1298"/>
      <c r="BF1298"/>
      <c r="BG1298"/>
      <c r="BI1298"/>
      <c r="BJ1298"/>
      <c r="BK1298"/>
      <c r="BM1298"/>
      <c r="BN1298"/>
      <c r="BO1298"/>
    </row>
    <row r="1299" spans="1:67">
      <c r="A1299"/>
      <c r="B1299"/>
      <c r="C1299"/>
      <c r="E1299"/>
      <c r="F1299"/>
      <c r="G1299"/>
      <c r="I1299"/>
      <c r="J1299"/>
      <c r="K1299"/>
      <c r="M1299"/>
      <c r="N1299"/>
      <c r="O1299"/>
      <c r="Q1299"/>
      <c r="R1299"/>
      <c r="S1299"/>
      <c r="U1299"/>
      <c r="V1299"/>
      <c r="W1299"/>
      <c r="Y1299"/>
      <c r="Z1299"/>
      <c r="AA1299"/>
      <c r="AC1299"/>
      <c r="AD1299"/>
      <c r="AE1299"/>
      <c r="AG1299"/>
      <c r="AH1299"/>
      <c r="AI1299"/>
      <c r="AK1299"/>
      <c r="AL1299"/>
      <c r="AM1299"/>
      <c r="AO1299"/>
      <c r="AP1299"/>
      <c r="AQ1299"/>
      <c r="AS1299"/>
      <c r="AT1299"/>
      <c r="AU1299"/>
      <c r="AW1299"/>
      <c r="AX1299"/>
      <c r="AY1299"/>
      <c r="BA1299"/>
      <c r="BB1299"/>
      <c r="BC1299"/>
      <c r="BE1299"/>
      <c r="BF1299"/>
      <c r="BG1299"/>
      <c r="BI1299"/>
      <c r="BJ1299"/>
      <c r="BK1299"/>
      <c r="BM1299"/>
      <c r="BN1299"/>
      <c r="BO1299"/>
    </row>
    <row r="1300" spans="1:67">
      <c r="A1300"/>
      <c r="B1300"/>
      <c r="C1300"/>
      <c r="E1300"/>
      <c r="F1300"/>
      <c r="G1300"/>
      <c r="I1300"/>
      <c r="J1300"/>
      <c r="K1300"/>
      <c r="M1300"/>
      <c r="N1300"/>
      <c r="O1300"/>
      <c r="Q1300"/>
      <c r="R1300"/>
      <c r="S1300"/>
      <c r="U1300"/>
      <c r="V1300"/>
      <c r="W1300"/>
      <c r="Y1300"/>
      <c r="Z1300"/>
      <c r="AA1300"/>
      <c r="AC1300"/>
      <c r="AD1300"/>
      <c r="AE1300"/>
      <c r="AG1300"/>
      <c r="AH1300"/>
      <c r="AI1300"/>
      <c r="AK1300"/>
      <c r="AL1300"/>
      <c r="AM1300"/>
      <c r="AO1300"/>
      <c r="AP1300"/>
      <c r="AQ1300"/>
      <c r="AS1300"/>
      <c r="AT1300"/>
      <c r="AU1300"/>
      <c r="AW1300"/>
      <c r="AX1300"/>
      <c r="AY1300"/>
      <c r="BA1300"/>
      <c r="BB1300"/>
      <c r="BC1300"/>
      <c r="BE1300"/>
      <c r="BF1300"/>
      <c r="BG1300"/>
      <c r="BI1300"/>
      <c r="BJ1300"/>
      <c r="BK1300"/>
      <c r="BM1300"/>
      <c r="BN1300"/>
      <c r="BO1300"/>
    </row>
    <row r="1301" spans="1:67">
      <c r="A1301"/>
      <c r="B1301"/>
      <c r="C1301"/>
      <c r="E1301"/>
      <c r="F1301"/>
      <c r="G1301"/>
      <c r="I1301"/>
      <c r="J1301"/>
      <c r="K1301"/>
      <c r="M1301"/>
      <c r="N1301"/>
      <c r="O1301"/>
      <c r="Q1301"/>
      <c r="R1301"/>
      <c r="S1301"/>
      <c r="U1301"/>
      <c r="V1301"/>
      <c r="W1301"/>
      <c r="Y1301"/>
      <c r="Z1301"/>
      <c r="AA1301"/>
      <c r="AC1301"/>
      <c r="AD1301"/>
      <c r="AE1301"/>
      <c r="AG1301"/>
      <c r="AH1301"/>
      <c r="AI1301"/>
      <c r="AK1301"/>
      <c r="AL1301"/>
      <c r="AM1301"/>
      <c r="AO1301"/>
      <c r="AP1301"/>
      <c r="AQ1301"/>
      <c r="AS1301"/>
      <c r="AT1301"/>
      <c r="AU1301"/>
      <c r="AW1301"/>
      <c r="AX1301"/>
      <c r="AY1301"/>
      <c r="BA1301"/>
      <c r="BB1301"/>
      <c r="BC1301"/>
      <c r="BE1301"/>
      <c r="BF1301"/>
      <c r="BG1301"/>
      <c r="BI1301"/>
      <c r="BJ1301"/>
      <c r="BK1301"/>
      <c r="BM1301"/>
      <c r="BN1301"/>
      <c r="BO1301"/>
    </row>
    <row r="1302" spans="1:67">
      <c r="A1302"/>
      <c r="B1302"/>
      <c r="C1302"/>
      <c r="E1302"/>
      <c r="F1302"/>
      <c r="G1302"/>
      <c r="I1302"/>
      <c r="J1302"/>
      <c r="K1302"/>
      <c r="M1302"/>
      <c r="N1302"/>
      <c r="O1302"/>
      <c r="Q1302"/>
      <c r="R1302"/>
      <c r="S1302"/>
      <c r="U1302"/>
      <c r="V1302"/>
      <c r="W1302"/>
      <c r="Y1302"/>
      <c r="Z1302"/>
      <c r="AA1302"/>
      <c r="AC1302"/>
      <c r="AD1302"/>
      <c r="AE1302"/>
      <c r="AG1302"/>
      <c r="AH1302"/>
      <c r="AI1302"/>
      <c r="AK1302"/>
      <c r="AL1302"/>
      <c r="AM1302"/>
      <c r="AO1302"/>
      <c r="AP1302"/>
      <c r="AQ1302"/>
      <c r="AS1302"/>
      <c r="AT1302"/>
      <c r="AU1302"/>
      <c r="AW1302"/>
      <c r="AX1302"/>
      <c r="AY1302"/>
      <c r="BA1302"/>
      <c r="BB1302"/>
      <c r="BC1302"/>
      <c r="BE1302"/>
      <c r="BF1302"/>
      <c r="BG1302"/>
      <c r="BI1302"/>
      <c r="BJ1302"/>
      <c r="BK1302"/>
      <c r="BM1302"/>
      <c r="BN1302"/>
      <c r="BO1302"/>
    </row>
    <row r="1303" spans="1:67">
      <c r="A1303"/>
      <c r="B1303"/>
      <c r="C1303"/>
      <c r="E1303"/>
      <c r="F1303"/>
      <c r="G1303"/>
      <c r="I1303"/>
      <c r="J1303"/>
      <c r="K1303"/>
      <c r="M1303"/>
      <c r="N1303"/>
      <c r="O1303"/>
      <c r="Q1303"/>
      <c r="R1303"/>
      <c r="S1303"/>
      <c r="U1303"/>
      <c r="V1303"/>
      <c r="W1303"/>
      <c r="Y1303"/>
      <c r="Z1303"/>
      <c r="AA1303"/>
      <c r="AC1303"/>
      <c r="AD1303"/>
      <c r="AE1303"/>
      <c r="AG1303"/>
      <c r="AH1303"/>
      <c r="AI1303"/>
      <c r="AK1303"/>
      <c r="AL1303"/>
      <c r="AM1303"/>
      <c r="AO1303"/>
      <c r="AP1303"/>
      <c r="AQ1303"/>
      <c r="AS1303"/>
      <c r="AT1303"/>
      <c r="AU1303"/>
      <c r="AW1303"/>
      <c r="AX1303"/>
      <c r="AY1303"/>
      <c r="BA1303"/>
      <c r="BB1303"/>
      <c r="BC1303"/>
      <c r="BE1303"/>
      <c r="BF1303"/>
      <c r="BG1303"/>
      <c r="BI1303"/>
      <c r="BJ1303"/>
      <c r="BK1303"/>
      <c r="BM1303"/>
      <c r="BN1303"/>
      <c r="BO1303"/>
    </row>
    <row r="1304" spans="1:67">
      <c r="A1304"/>
      <c r="B1304"/>
      <c r="C1304"/>
      <c r="E1304"/>
      <c r="F1304"/>
      <c r="G1304"/>
      <c r="I1304"/>
      <c r="J1304"/>
      <c r="K1304"/>
      <c r="M1304"/>
      <c r="N1304"/>
      <c r="O1304"/>
      <c r="Q1304"/>
      <c r="R1304"/>
      <c r="S1304"/>
      <c r="U1304"/>
      <c r="V1304"/>
      <c r="W1304"/>
      <c r="Y1304"/>
      <c r="Z1304"/>
      <c r="AA1304"/>
      <c r="AC1304"/>
      <c r="AD1304"/>
      <c r="AE1304"/>
      <c r="AG1304"/>
      <c r="AH1304"/>
      <c r="AI1304"/>
      <c r="AK1304"/>
      <c r="AL1304"/>
      <c r="AM1304"/>
      <c r="AO1304"/>
      <c r="AP1304"/>
      <c r="AQ1304"/>
      <c r="AS1304"/>
      <c r="AT1304"/>
      <c r="AU1304"/>
      <c r="AW1304"/>
      <c r="AX1304"/>
      <c r="AY1304"/>
      <c r="BA1304"/>
      <c r="BB1304"/>
      <c r="BC1304"/>
      <c r="BE1304"/>
      <c r="BF1304"/>
      <c r="BG1304"/>
      <c r="BI1304"/>
      <c r="BJ1304"/>
      <c r="BK1304"/>
      <c r="BM1304"/>
      <c r="BN1304"/>
      <c r="BO1304"/>
    </row>
    <row r="1305" spans="1:67">
      <c r="A1305"/>
      <c r="B1305"/>
      <c r="C1305"/>
      <c r="E1305"/>
      <c r="F1305"/>
      <c r="G1305"/>
      <c r="I1305"/>
      <c r="J1305"/>
      <c r="K1305"/>
      <c r="M1305"/>
      <c r="N1305"/>
      <c r="O1305"/>
      <c r="Q1305"/>
      <c r="R1305"/>
      <c r="S1305"/>
      <c r="U1305"/>
      <c r="V1305"/>
      <c r="W1305"/>
      <c r="Y1305"/>
      <c r="Z1305"/>
      <c r="AA1305"/>
      <c r="AC1305"/>
      <c r="AD1305"/>
      <c r="AE1305"/>
      <c r="AG1305"/>
      <c r="AH1305"/>
      <c r="AI1305"/>
      <c r="AK1305"/>
      <c r="AL1305"/>
      <c r="AM1305"/>
      <c r="AO1305"/>
      <c r="AP1305"/>
      <c r="AQ1305"/>
      <c r="AS1305"/>
      <c r="AT1305"/>
      <c r="AU1305"/>
      <c r="AW1305"/>
      <c r="AX1305"/>
      <c r="AY1305"/>
      <c r="BA1305"/>
      <c r="BB1305"/>
      <c r="BC1305"/>
      <c r="BE1305"/>
      <c r="BF1305"/>
      <c r="BG1305"/>
      <c r="BI1305"/>
      <c r="BJ1305"/>
      <c r="BK1305"/>
      <c r="BM1305"/>
      <c r="BN1305"/>
      <c r="BO1305"/>
    </row>
    <row r="1306" spans="1:67">
      <c r="A1306"/>
      <c r="B1306"/>
      <c r="C1306"/>
      <c r="E1306"/>
      <c r="F1306"/>
      <c r="G1306"/>
      <c r="I1306"/>
      <c r="J1306"/>
      <c r="K1306"/>
      <c r="M1306"/>
      <c r="N1306"/>
      <c r="O1306"/>
      <c r="Q1306"/>
      <c r="R1306"/>
      <c r="S1306"/>
      <c r="U1306"/>
      <c r="V1306"/>
      <c r="W1306"/>
      <c r="Y1306"/>
      <c r="Z1306"/>
      <c r="AA1306"/>
      <c r="AC1306"/>
      <c r="AD1306"/>
      <c r="AE1306"/>
      <c r="AG1306"/>
      <c r="AH1306"/>
      <c r="AI1306"/>
      <c r="AK1306"/>
      <c r="AL1306"/>
      <c r="AM1306"/>
      <c r="AO1306"/>
      <c r="AP1306"/>
      <c r="AQ1306"/>
      <c r="AS1306"/>
      <c r="AT1306"/>
      <c r="AU1306"/>
      <c r="AW1306"/>
      <c r="AX1306"/>
      <c r="AY1306"/>
      <c r="BA1306"/>
      <c r="BB1306"/>
      <c r="BC1306"/>
      <c r="BE1306"/>
      <c r="BF1306"/>
      <c r="BG1306"/>
      <c r="BI1306"/>
      <c r="BJ1306"/>
      <c r="BK1306"/>
      <c r="BM1306"/>
      <c r="BN1306"/>
      <c r="BO1306"/>
    </row>
    <row r="1307" spans="1:67">
      <c r="A1307"/>
      <c r="B1307"/>
      <c r="C1307"/>
      <c r="E1307"/>
      <c r="F1307"/>
      <c r="G1307"/>
      <c r="I1307"/>
      <c r="J1307"/>
      <c r="K1307"/>
      <c r="M1307"/>
      <c r="N1307"/>
      <c r="O1307"/>
      <c r="Q1307"/>
      <c r="R1307"/>
      <c r="S1307"/>
      <c r="U1307"/>
      <c r="V1307"/>
      <c r="W1307"/>
      <c r="Y1307"/>
      <c r="Z1307"/>
      <c r="AA1307"/>
      <c r="AC1307"/>
      <c r="AD1307"/>
      <c r="AE1307"/>
      <c r="AG1307"/>
      <c r="AH1307"/>
      <c r="AI1307"/>
      <c r="AK1307"/>
      <c r="AL1307"/>
      <c r="AM1307"/>
      <c r="AO1307"/>
      <c r="AP1307"/>
      <c r="AQ1307"/>
      <c r="AS1307"/>
      <c r="AT1307"/>
      <c r="AU1307"/>
      <c r="AW1307"/>
      <c r="AX1307"/>
      <c r="AY1307"/>
      <c r="BA1307"/>
      <c r="BB1307"/>
      <c r="BC1307"/>
      <c r="BE1307"/>
      <c r="BF1307"/>
      <c r="BG1307"/>
      <c r="BI1307"/>
      <c r="BJ1307"/>
      <c r="BK1307"/>
      <c r="BM1307"/>
      <c r="BN1307"/>
      <c r="BO1307"/>
    </row>
    <row r="1308" spans="1:67">
      <c r="A1308"/>
      <c r="B1308"/>
      <c r="C1308"/>
      <c r="E1308"/>
      <c r="F1308"/>
      <c r="G1308"/>
      <c r="I1308"/>
      <c r="J1308"/>
      <c r="K1308"/>
      <c r="M1308"/>
      <c r="N1308"/>
      <c r="O1308"/>
      <c r="Q1308"/>
      <c r="R1308"/>
      <c r="S1308"/>
      <c r="U1308"/>
      <c r="V1308"/>
      <c r="W1308"/>
      <c r="Y1308"/>
      <c r="Z1308"/>
      <c r="AA1308"/>
      <c r="AC1308"/>
      <c r="AD1308"/>
      <c r="AE1308"/>
      <c r="AG1308"/>
      <c r="AH1308"/>
      <c r="AI1308"/>
      <c r="AK1308"/>
      <c r="AL1308"/>
      <c r="AM1308"/>
      <c r="AO1308"/>
      <c r="AP1308"/>
      <c r="AQ1308"/>
      <c r="AS1308"/>
      <c r="AT1308"/>
      <c r="AU1308"/>
      <c r="AW1308"/>
      <c r="AX1308"/>
      <c r="AY1308"/>
      <c r="BA1308"/>
      <c r="BB1308"/>
      <c r="BC1308"/>
      <c r="BE1308"/>
      <c r="BF1308"/>
      <c r="BG1308"/>
      <c r="BI1308"/>
      <c r="BJ1308"/>
      <c r="BK1308"/>
      <c r="BM1308"/>
      <c r="BN1308"/>
      <c r="BO1308"/>
    </row>
    <row r="1309" spans="1:67">
      <c r="A1309"/>
      <c r="B1309"/>
      <c r="C1309"/>
      <c r="E1309"/>
      <c r="F1309"/>
      <c r="G1309"/>
      <c r="I1309"/>
      <c r="J1309"/>
      <c r="K1309"/>
      <c r="M1309"/>
      <c r="N1309"/>
      <c r="O1309"/>
      <c r="Q1309"/>
      <c r="R1309"/>
      <c r="S1309"/>
      <c r="U1309"/>
      <c r="V1309"/>
      <c r="W1309"/>
      <c r="Y1309"/>
      <c r="Z1309"/>
      <c r="AA1309"/>
      <c r="AC1309"/>
      <c r="AD1309"/>
      <c r="AE1309"/>
      <c r="AG1309"/>
      <c r="AH1309"/>
      <c r="AI1309"/>
      <c r="AK1309"/>
      <c r="AL1309"/>
      <c r="AM1309"/>
      <c r="AO1309"/>
      <c r="AP1309"/>
      <c r="AQ1309"/>
      <c r="AS1309"/>
      <c r="AT1309"/>
      <c r="AU1309"/>
      <c r="AW1309"/>
      <c r="AX1309"/>
      <c r="AY1309"/>
      <c r="BA1309"/>
      <c r="BB1309"/>
      <c r="BC1309"/>
      <c r="BE1309"/>
      <c r="BF1309"/>
      <c r="BG1309"/>
      <c r="BI1309"/>
      <c r="BJ1309"/>
      <c r="BK1309"/>
      <c r="BM1309"/>
      <c r="BN1309"/>
      <c r="BO1309"/>
    </row>
    <row r="1310" spans="1:67">
      <c r="A1310"/>
      <c r="B1310"/>
      <c r="C1310"/>
      <c r="E1310"/>
      <c r="F1310"/>
      <c r="G1310"/>
      <c r="I1310"/>
      <c r="J1310"/>
      <c r="K1310"/>
      <c r="M1310"/>
      <c r="N1310"/>
      <c r="O1310"/>
      <c r="Q1310"/>
      <c r="R1310"/>
      <c r="S1310"/>
      <c r="U1310"/>
      <c r="V1310"/>
      <c r="W1310"/>
      <c r="Y1310"/>
      <c r="Z1310"/>
      <c r="AA1310"/>
      <c r="AC1310"/>
      <c r="AD1310"/>
      <c r="AE1310"/>
      <c r="AG1310"/>
      <c r="AH1310"/>
      <c r="AI1310"/>
      <c r="AK1310"/>
      <c r="AL1310"/>
      <c r="AM1310"/>
      <c r="AO1310"/>
      <c r="AP1310"/>
      <c r="AQ1310"/>
      <c r="AS1310"/>
      <c r="AT1310"/>
      <c r="AU1310"/>
      <c r="AW1310"/>
      <c r="AX1310"/>
      <c r="AY1310"/>
      <c r="BA1310"/>
      <c r="BB1310"/>
      <c r="BC1310"/>
      <c r="BE1310"/>
      <c r="BF1310"/>
      <c r="BG1310"/>
      <c r="BI1310"/>
      <c r="BJ1310"/>
      <c r="BK1310"/>
      <c r="BM1310"/>
      <c r="BN1310"/>
      <c r="BO1310"/>
    </row>
    <row r="1311" spans="1:67">
      <c r="A1311"/>
      <c r="B1311"/>
      <c r="C1311"/>
      <c r="E1311"/>
      <c r="F1311"/>
      <c r="G1311"/>
      <c r="I1311"/>
      <c r="J1311"/>
      <c r="K1311"/>
      <c r="M1311"/>
      <c r="N1311"/>
      <c r="O1311"/>
      <c r="Q1311"/>
      <c r="R1311"/>
      <c r="S1311"/>
      <c r="U1311"/>
      <c r="V1311"/>
      <c r="W1311"/>
      <c r="Y1311"/>
      <c r="Z1311"/>
      <c r="AA1311"/>
      <c r="AC1311"/>
      <c r="AD1311"/>
      <c r="AE1311"/>
      <c r="AG1311"/>
      <c r="AH1311"/>
      <c r="AI1311"/>
      <c r="AK1311"/>
      <c r="AL1311"/>
      <c r="AM1311"/>
      <c r="AO1311"/>
      <c r="AP1311"/>
      <c r="AQ1311"/>
      <c r="AS1311"/>
      <c r="AT1311"/>
      <c r="AU1311"/>
      <c r="AW1311"/>
      <c r="AX1311"/>
      <c r="AY1311"/>
      <c r="BA1311"/>
      <c r="BB1311"/>
      <c r="BC1311"/>
      <c r="BE1311"/>
      <c r="BF1311"/>
      <c r="BG1311"/>
      <c r="BI1311"/>
      <c r="BJ1311"/>
      <c r="BK1311"/>
      <c r="BM1311"/>
      <c r="BN1311"/>
      <c r="BO1311"/>
    </row>
    <row r="1312" spans="1:67">
      <c r="A1312"/>
      <c r="B1312"/>
      <c r="C1312"/>
      <c r="E1312"/>
      <c r="F1312"/>
      <c r="G1312"/>
      <c r="I1312"/>
      <c r="J1312"/>
      <c r="K1312"/>
      <c r="M1312"/>
      <c r="N1312"/>
      <c r="O1312"/>
      <c r="Q1312"/>
      <c r="R1312"/>
      <c r="S1312"/>
      <c r="U1312"/>
      <c r="V1312"/>
      <c r="W1312"/>
      <c r="Y1312"/>
      <c r="Z1312"/>
      <c r="AA1312"/>
      <c r="AC1312"/>
      <c r="AD1312"/>
      <c r="AE1312"/>
      <c r="AG1312"/>
      <c r="AH1312"/>
      <c r="AI1312"/>
      <c r="AK1312"/>
      <c r="AL1312"/>
      <c r="AM1312"/>
      <c r="AO1312"/>
      <c r="AP1312"/>
      <c r="AQ1312"/>
      <c r="AS1312"/>
      <c r="AT1312"/>
      <c r="AU1312"/>
      <c r="AW1312"/>
      <c r="AX1312"/>
      <c r="AY1312"/>
      <c r="BA1312"/>
      <c r="BB1312"/>
      <c r="BC1312"/>
      <c r="BE1312"/>
      <c r="BF1312"/>
      <c r="BG1312"/>
      <c r="BI1312"/>
      <c r="BJ1312"/>
      <c r="BK1312"/>
      <c r="BM1312"/>
      <c r="BN1312"/>
      <c r="BO1312"/>
    </row>
    <row r="1313" spans="1:67">
      <c r="A1313"/>
      <c r="B1313"/>
      <c r="C1313"/>
      <c r="E1313"/>
      <c r="F1313"/>
      <c r="G1313"/>
      <c r="I1313"/>
      <c r="J1313"/>
      <c r="K1313"/>
      <c r="M1313"/>
      <c r="N1313"/>
      <c r="O1313"/>
      <c r="Q1313"/>
      <c r="R1313"/>
      <c r="S1313"/>
      <c r="U1313"/>
      <c r="V1313"/>
      <c r="W1313"/>
      <c r="Y1313"/>
      <c r="Z1313"/>
      <c r="AA1313"/>
      <c r="AC1313"/>
      <c r="AD1313"/>
      <c r="AE1313"/>
      <c r="AG1313"/>
      <c r="AH1313"/>
      <c r="AI1313"/>
      <c r="AK1313"/>
      <c r="AL1313"/>
      <c r="AM1313"/>
      <c r="AO1313"/>
      <c r="AP1313"/>
      <c r="AQ1313"/>
      <c r="AS1313"/>
      <c r="AT1313"/>
      <c r="AU1313"/>
      <c r="AW1313"/>
      <c r="AX1313"/>
      <c r="AY1313"/>
      <c r="BA1313"/>
      <c r="BB1313"/>
      <c r="BC1313"/>
      <c r="BE1313"/>
      <c r="BF1313"/>
      <c r="BG1313"/>
      <c r="BI1313"/>
      <c r="BJ1313"/>
      <c r="BK1313"/>
      <c r="BM1313"/>
      <c r="BN1313"/>
      <c r="BO1313"/>
    </row>
    <row r="1314" spans="1:67">
      <c r="A1314"/>
      <c r="B1314"/>
      <c r="C1314"/>
      <c r="E1314"/>
      <c r="F1314"/>
      <c r="G1314"/>
      <c r="I1314"/>
      <c r="J1314"/>
      <c r="K1314"/>
      <c r="M1314"/>
      <c r="N1314"/>
      <c r="O1314"/>
      <c r="Q1314"/>
      <c r="R1314"/>
      <c r="S1314"/>
      <c r="U1314"/>
      <c r="V1314"/>
      <c r="W1314"/>
      <c r="Y1314"/>
      <c r="Z1314"/>
      <c r="AA1314"/>
      <c r="AC1314"/>
      <c r="AD1314"/>
      <c r="AE1314"/>
      <c r="AG1314"/>
      <c r="AH1314"/>
      <c r="AI1314"/>
      <c r="AK1314"/>
      <c r="AL1314"/>
      <c r="AM1314"/>
      <c r="AO1314"/>
      <c r="AP1314"/>
      <c r="AQ1314"/>
      <c r="AS1314"/>
      <c r="AT1314"/>
      <c r="AU1314"/>
      <c r="AW1314"/>
      <c r="AX1314"/>
      <c r="AY1314"/>
      <c r="BA1314"/>
      <c r="BB1314"/>
      <c r="BC1314"/>
      <c r="BE1314"/>
      <c r="BF1314"/>
      <c r="BG1314"/>
      <c r="BI1314"/>
      <c r="BJ1314"/>
      <c r="BK1314"/>
      <c r="BM1314"/>
      <c r="BN1314"/>
      <c r="BO1314"/>
    </row>
    <row r="1315" spans="1:67">
      <c r="A1315"/>
      <c r="B1315"/>
      <c r="C1315"/>
      <c r="E1315"/>
      <c r="F1315"/>
      <c r="G1315"/>
      <c r="I1315"/>
      <c r="J1315"/>
      <c r="K1315"/>
      <c r="M1315"/>
      <c r="N1315"/>
      <c r="O1315"/>
      <c r="Q1315"/>
      <c r="R1315"/>
      <c r="S1315"/>
      <c r="U1315"/>
      <c r="V1315"/>
      <c r="W1315"/>
      <c r="Y1315"/>
      <c r="Z1315"/>
      <c r="AA1315"/>
      <c r="AC1315"/>
      <c r="AD1315"/>
      <c r="AE1315"/>
      <c r="AG1315"/>
      <c r="AH1315"/>
      <c r="AI1315"/>
      <c r="AK1315"/>
      <c r="AL1315"/>
      <c r="AM1315"/>
      <c r="AO1315"/>
      <c r="AP1315"/>
      <c r="AQ1315"/>
      <c r="AS1315"/>
      <c r="AT1315"/>
      <c r="AU1315"/>
      <c r="AW1315"/>
      <c r="AX1315"/>
      <c r="AY1315"/>
      <c r="BA1315"/>
      <c r="BB1315"/>
      <c r="BC1315"/>
      <c r="BE1315"/>
      <c r="BF1315"/>
      <c r="BG1315"/>
      <c r="BI1315"/>
      <c r="BJ1315"/>
      <c r="BK1315"/>
      <c r="BM1315"/>
      <c r="BN1315"/>
      <c r="BO1315"/>
    </row>
    <row r="1316" spans="1:67">
      <c r="A1316"/>
      <c r="B1316"/>
      <c r="C1316"/>
      <c r="E1316"/>
      <c r="F1316"/>
      <c r="G1316"/>
      <c r="I1316"/>
      <c r="J1316"/>
      <c r="K1316"/>
      <c r="M1316"/>
      <c r="N1316"/>
      <c r="O1316"/>
      <c r="Q1316"/>
      <c r="R1316"/>
      <c r="S1316"/>
      <c r="U1316"/>
      <c r="V1316"/>
      <c r="W1316"/>
      <c r="Y1316"/>
      <c r="Z1316"/>
      <c r="AA1316"/>
      <c r="AC1316"/>
      <c r="AD1316"/>
      <c r="AE1316"/>
      <c r="AG1316"/>
      <c r="AH1316"/>
      <c r="AI1316"/>
      <c r="AK1316"/>
      <c r="AL1316"/>
      <c r="AM1316"/>
      <c r="AO1316"/>
      <c r="AP1316"/>
      <c r="AQ1316"/>
      <c r="AS1316"/>
      <c r="AT1316"/>
      <c r="AU1316"/>
      <c r="AW1316"/>
      <c r="AX1316"/>
      <c r="AY1316"/>
      <c r="BA1316"/>
      <c r="BB1316"/>
      <c r="BC1316"/>
      <c r="BE1316"/>
      <c r="BF1316"/>
      <c r="BG1316"/>
      <c r="BI1316"/>
      <c r="BJ1316"/>
      <c r="BK1316"/>
      <c r="BM1316"/>
      <c r="BN1316"/>
      <c r="BO1316"/>
    </row>
    <row r="1317" spans="1:67">
      <c r="A1317"/>
      <c r="B1317"/>
      <c r="C1317"/>
      <c r="E1317"/>
      <c r="F1317"/>
      <c r="G1317"/>
      <c r="I1317"/>
      <c r="J1317"/>
      <c r="K1317"/>
      <c r="M1317"/>
      <c r="N1317"/>
      <c r="O1317"/>
      <c r="Q1317"/>
      <c r="R1317"/>
      <c r="S1317"/>
      <c r="U1317"/>
      <c r="V1317"/>
      <c r="W1317"/>
      <c r="Y1317"/>
      <c r="Z1317"/>
      <c r="AA1317"/>
      <c r="AC1317"/>
      <c r="AD1317"/>
      <c r="AE1317"/>
      <c r="AG1317"/>
      <c r="AH1317"/>
      <c r="AI1317"/>
      <c r="AK1317"/>
      <c r="AL1317"/>
      <c r="AM1317"/>
      <c r="AO1317"/>
      <c r="AP1317"/>
      <c r="AQ1317"/>
      <c r="AS1317"/>
      <c r="AT1317"/>
      <c r="AU1317"/>
      <c r="AW1317"/>
      <c r="AX1317"/>
      <c r="AY1317"/>
      <c r="BA1317"/>
      <c r="BB1317"/>
      <c r="BC1317"/>
      <c r="BE1317"/>
      <c r="BF1317"/>
      <c r="BG1317"/>
      <c r="BI1317"/>
      <c r="BJ1317"/>
      <c r="BK1317"/>
      <c r="BM1317"/>
      <c r="BN1317"/>
      <c r="BO1317"/>
    </row>
    <row r="1318" spans="1:67">
      <c r="A1318"/>
      <c r="B1318"/>
      <c r="C1318"/>
      <c r="E1318"/>
      <c r="F1318"/>
      <c r="G1318"/>
      <c r="I1318"/>
      <c r="J1318"/>
      <c r="K1318"/>
      <c r="M1318"/>
      <c r="N1318"/>
      <c r="O1318"/>
      <c r="Q1318"/>
      <c r="R1318"/>
      <c r="S1318"/>
      <c r="U1318"/>
      <c r="V1318"/>
      <c r="W1318"/>
      <c r="Y1318"/>
      <c r="Z1318"/>
      <c r="AA1318"/>
      <c r="AC1318"/>
      <c r="AD1318"/>
      <c r="AE1318"/>
      <c r="AG1318"/>
      <c r="AH1318"/>
      <c r="AI1318"/>
      <c r="AK1318"/>
      <c r="AL1318"/>
      <c r="AM1318"/>
      <c r="AO1318"/>
      <c r="AP1318"/>
      <c r="AQ1318"/>
      <c r="AS1318"/>
      <c r="AT1318"/>
      <c r="AU1318"/>
      <c r="AW1318"/>
      <c r="AX1318"/>
      <c r="AY1318"/>
      <c r="BA1318"/>
      <c r="BB1318"/>
      <c r="BC1318"/>
      <c r="BE1318"/>
      <c r="BF1318"/>
      <c r="BG1318"/>
      <c r="BI1318"/>
      <c r="BJ1318"/>
      <c r="BK1318"/>
      <c r="BM1318"/>
      <c r="BN1318"/>
      <c r="BO1318"/>
    </row>
    <row r="1319" spans="1:67">
      <c r="A1319"/>
      <c r="B1319"/>
      <c r="C1319"/>
      <c r="E1319"/>
      <c r="F1319"/>
      <c r="G1319"/>
      <c r="I1319"/>
      <c r="J1319"/>
      <c r="K1319"/>
      <c r="M1319"/>
      <c r="N1319"/>
      <c r="O1319"/>
      <c r="Q1319"/>
      <c r="R1319"/>
      <c r="S1319"/>
      <c r="U1319"/>
      <c r="V1319"/>
      <c r="W1319"/>
      <c r="Y1319"/>
      <c r="Z1319"/>
      <c r="AA1319"/>
      <c r="AC1319"/>
      <c r="AD1319"/>
      <c r="AE1319"/>
      <c r="AG1319"/>
      <c r="AH1319"/>
      <c r="AI1319"/>
      <c r="AK1319"/>
      <c r="AL1319"/>
      <c r="AM1319"/>
      <c r="AO1319"/>
      <c r="AP1319"/>
      <c r="AQ1319"/>
      <c r="AS1319"/>
      <c r="AT1319"/>
      <c r="AU1319"/>
      <c r="AW1319"/>
      <c r="AX1319"/>
      <c r="AY1319"/>
      <c r="BA1319"/>
      <c r="BB1319"/>
      <c r="BC1319"/>
      <c r="BE1319"/>
      <c r="BF1319"/>
      <c r="BG1319"/>
      <c r="BI1319"/>
      <c r="BJ1319"/>
      <c r="BK1319"/>
      <c r="BM1319"/>
      <c r="BN1319"/>
      <c r="BO1319"/>
    </row>
    <row r="1320" spans="1:67">
      <c r="A1320"/>
      <c r="B1320"/>
      <c r="C1320"/>
      <c r="E1320"/>
      <c r="F1320"/>
      <c r="G1320"/>
      <c r="I1320"/>
      <c r="J1320"/>
      <c r="K1320"/>
      <c r="M1320"/>
      <c r="N1320"/>
      <c r="O1320"/>
      <c r="Q1320"/>
      <c r="R1320"/>
      <c r="S1320"/>
      <c r="U1320"/>
      <c r="V1320"/>
      <c r="W1320"/>
      <c r="Y1320"/>
      <c r="Z1320"/>
      <c r="AA1320"/>
      <c r="AC1320"/>
      <c r="AD1320"/>
      <c r="AE1320"/>
      <c r="AG1320"/>
      <c r="AH1320"/>
      <c r="AI1320"/>
      <c r="AK1320"/>
      <c r="AL1320"/>
      <c r="AM1320"/>
      <c r="AO1320"/>
      <c r="AP1320"/>
      <c r="AQ1320"/>
      <c r="AS1320"/>
      <c r="AT1320"/>
      <c r="AU1320"/>
      <c r="AW1320"/>
      <c r="AX1320"/>
      <c r="AY1320"/>
      <c r="BA1320"/>
      <c r="BB1320"/>
      <c r="BC1320"/>
      <c r="BE1320"/>
      <c r="BF1320"/>
      <c r="BG1320"/>
      <c r="BI1320"/>
      <c r="BJ1320"/>
      <c r="BK1320"/>
      <c r="BM1320"/>
      <c r="BN1320"/>
      <c r="BO1320"/>
    </row>
    <row r="1321" spans="1:67">
      <c r="A1321"/>
      <c r="B1321"/>
      <c r="C1321"/>
      <c r="E1321"/>
      <c r="F1321"/>
      <c r="G1321"/>
      <c r="I1321"/>
      <c r="J1321"/>
      <c r="K1321"/>
      <c r="M1321"/>
      <c r="N1321"/>
      <c r="O1321"/>
      <c r="Q1321"/>
      <c r="R1321"/>
      <c r="S1321"/>
      <c r="U1321"/>
      <c r="V1321"/>
      <c r="W1321"/>
      <c r="Y1321"/>
      <c r="Z1321"/>
      <c r="AA1321"/>
      <c r="AC1321"/>
      <c r="AD1321"/>
      <c r="AE1321"/>
      <c r="AG1321"/>
      <c r="AH1321"/>
      <c r="AI1321"/>
      <c r="AK1321"/>
      <c r="AL1321"/>
      <c r="AM1321"/>
      <c r="AO1321"/>
      <c r="AP1321"/>
      <c r="AQ1321"/>
      <c r="AS1321"/>
      <c r="AT1321"/>
      <c r="AU1321"/>
      <c r="AW1321"/>
      <c r="AX1321"/>
      <c r="AY1321"/>
      <c r="BA1321"/>
      <c r="BB1321"/>
      <c r="BC1321"/>
      <c r="BE1321"/>
      <c r="BF1321"/>
      <c r="BG1321"/>
      <c r="BI1321"/>
      <c r="BJ1321"/>
      <c r="BK1321"/>
      <c r="BM1321"/>
      <c r="BN1321"/>
      <c r="BO1321"/>
    </row>
    <row r="1322" spans="1:67">
      <c r="A1322"/>
      <c r="B1322"/>
      <c r="C1322"/>
      <c r="E1322"/>
      <c r="F1322"/>
      <c r="G1322"/>
      <c r="I1322"/>
      <c r="J1322"/>
      <c r="K1322"/>
      <c r="M1322"/>
      <c r="N1322"/>
      <c r="O1322"/>
      <c r="Q1322"/>
      <c r="R1322"/>
      <c r="S1322"/>
      <c r="U1322"/>
      <c r="V1322"/>
      <c r="W1322"/>
      <c r="Y1322"/>
      <c r="Z1322"/>
      <c r="AA1322"/>
      <c r="AC1322"/>
      <c r="AD1322"/>
      <c r="AE1322"/>
      <c r="AG1322"/>
      <c r="AH1322"/>
      <c r="AI1322"/>
      <c r="AK1322"/>
      <c r="AL1322"/>
      <c r="AM1322"/>
      <c r="AO1322"/>
      <c r="AP1322"/>
      <c r="AQ1322"/>
      <c r="AS1322"/>
      <c r="AT1322"/>
      <c r="AU1322"/>
      <c r="AW1322"/>
      <c r="AX1322"/>
      <c r="AY1322"/>
      <c r="BA1322"/>
      <c r="BB1322"/>
      <c r="BC1322"/>
      <c r="BE1322"/>
      <c r="BF1322"/>
      <c r="BG1322"/>
      <c r="BI1322"/>
      <c r="BJ1322"/>
      <c r="BK1322"/>
      <c r="BM1322"/>
      <c r="BN1322"/>
      <c r="BO1322"/>
    </row>
    <row r="1323" spans="1:67">
      <c r="A1323"/>
      <c r="B1323"/>
      <c r="C1323"/>
      <c r="E1323"/>
      <c r="F1323"/>
      <c r="G1323"/>
      <c r="I1323"/>
      <c r="J1323"/>
      <c r="K1323"/>
      <c r="M1323"/>
      <c r="N1323"/>
      <c r="O1323"/>
      <c r="Q1323"/>
      <c r="R1323"/>
      <c r="S1323"/>
      <c r="U1323"/>
      <c r="V1323"/>
      <c r="W1323"/>
      <c r="Y1323"/>
      <c r="Z1323"/>
      <c r="AA1323"/>
      <c r="AC1323"/>
      <c r="AD1323"/>
      <c r="AE1323"/>
      <c r="AG1323"/>
      <c r="AH1323"/>
      <c r="AI1323"/>
      <c r="AK1323"/>
      <c r="AL1323"/>
      <c r="AM1323"/>
      <c r="AO1323"/>
      <c r="AP1323"/>
      <c r="AQ1323"/>
      <c r="AS1323"/>
      <c r="AT1323"/>
      <c r="AU1323"/>
      <c r="AW1323"/>
      <c r="AX1323"/>
      <c r="AY1323"/>
      <c r="BA1323"/>
      <c r="BB1323"/>
      <c r="BC1323"/>
      <c r="BE1323"/>
      <c r="BF1323"/>
      <c r="BG1323"/>
      <c r="BI1323"/>
      <c r="BJ1323"/>
      <c r="BK1323"/>
      <c r="BM1323"/>
      <c r="BN1323"/>
      <c r="BO1323"/>
    </row>
    <row r="1324" spans="1:67">
      <c r="A1324"/>
      <c r="B1324"/>
      <c r="C1324"/>
      <c r="E1324"/>
      <c r="F1324"/>
      <c r="G1324"/>
      <c r="I1324"/>
      <c r="J1324"/>
      <c r="K1324"/>
      <c r="M1324"/>
      <c r="N1324"/>
      <c r="O1324"/>
      <c r="Q1324"/>
      <c r="R1324"/>
      <c r="S1324"/>
      <c r="U1324"/>
      <c r="V1324"/>
      <c r="W1324"/>
      <c r="Y1324"/>
      <c r="Z1324"/>
      <c r="AA1324"/>
      <c r="AC1324"/>
      <c r="AD1324"/>
      <c r="AE1324"/>
      <c r="AG1324"/>
      <c r="AH1324"/>
      <c r="AI1324"/>
      <c r="AK1324"/>
      <c r="AL1324"/>
      <c r="AM1324"/>
      <c r="AO1324"/>
      <c r="AP1324"/>
      <c r="AQ1324"/>
      <c r="AS1324"/>
      <c r="AT1324"/>
      <c r="AU1324"/>
      <c r="AW1324"/>
      <c r="AX1324"/>
      <c r="AY1324"/>
      <c r="BA1324"/>
      <c r="BB1324"/>
      <c r="BC1324"/>
      <c r="BE1324"/>
      <c r="BF1324"/>
      <c r="BG1324"/>
      <c r="BI1324"/>
      <c r="BJ1324"/>
      <c r="BK1324"/>
      <c r="BM1324"/>
      <c r="BN1324"/>
      <c r="BO1324"/>
    </row>
    <row r="1325" spans="1:67">
      <c r="A1325"/>
      <c r="B1325"/>
      <c r="C1325"/>
      <c r="E1325"/>
      <c r="F1325"/>
      <c r="G1325"/>
      <c r="I1325"/>
      <c r="J1325"/>
      <c r="K1325"/>
      <c r="M1325"/>
      <c r="N1325"/>
      <c r="O1325"/>
      <c r="Q1325"/>
      <c r="R1325"/>
      <c r="S1325"/>
      <c r="U1325"/>
      <c r="V1325"/>
      <c r="W1325"/>
      <c r="Y1325"/>
      <c r="Z1325"/>
      <c r="AA1325"/>
      <c r="AC1325"/>
      <c r="AD1325"/>
      <c r="AE1325"/>
      <c r="AG1325"/>
      <c r="AH1325"/>
      <c r="AI1325"/>
      <c r="AK1325"/>
      <c r="AL1325"/>
      <c r="AM1325"/>
      <c r="AO1325"/>
      <c r="AP1325"/>
      <c r="AQ1325"/>
      <c r="AS1325"/>
      <c r="AT1325"/>
      <c r="AU1325"/>
      <c r="AW1325"/>
      <c r="AX1325"/>
      <c r="AY1325"/>
      <c r="BA1325"/>
      <c r="BB1325"/>
      <c r="BC1325"/>
      <c r="BE1325"/>
      <c r="BF1325"/>
      <c r="BG1325"/>
      <c r="BI1325"/>
      <c r="BJ1325"/>
      <c r="BK1325"/>
      <c r="BM1325"/>
      <c r="BN1325"/>
      <c r="BO1325"/>
    </row>
    <row r="1326" spans="1:67">
      <c r="A1326"/>
      <c r="B1326"/>
      <c r="C1326"/>
      <c r="E1326"/>
      <c r="F1326"/>
      <c r="G1326"/>
      <c r="I1326"/>
      <c r="J1326"/>
      <c r="K1326"/>
      <c r="M1326"/>
      <c r="N1326"/>
      <c r="O1326"/>
      <c r="Q1326"/>
      <c r="R1326"/>
      <c r="S1326"/>
      <c r="U1326"/>
      <c r="V1326"/>
      <c r="W1326"/>
      <c r="Y1326"/>
      <c r="Z1326"/>
      <c r="AA1326"/>
      <c r="AC1326"/>
      <c r="AD1326"/>
      <c r="AE1326"/>
      <c r="AG1326"/>
      <c r="AH1326"/>
      <c r="AI1326"/>
      <c r="AK1326"/>
      <c r="AL1326"/>
      <c r="AM1326"/>
      <c r="AO1326"/>
      <c r="AP1326"/>
      <c r="AQ1326"/>
      <c r="AS1326"/>
      <c r="AT1326"/>
      <c r="AU1326"/>
      <c r="AW1326"/>
      <c r="AX1326"/>
      <c r="AY1326"/>
      <c r="BA1326"/>
      <c r="BB1326"/>
      <c r="BC1326"/>
      <c r="BE1326"/>
      <c r="BF1326"/>
      <c r="BG1326"/>
      <c r="BI1326"/>
      <c r="BJ1326"/>
      <c r="BK1326"/>
      <c r="BM1326"/>
      <c r="BN1326"/>
      <c r="BO1326"/>
    </row>
    <row r="1327" spans="1:67">
      <c r="A1327"/>
      <c r="B1327"/>
      <c r="C1327"/>
      <c r="E1327"/>
      <c r="F1327"/>
      <c r="G1327"/>
      <c r="I1327"/>
      <c r="J1327"/>
      <c r="K1327"/>
      <c r="M1327"/>
      <c r="N1327"/>
      <c r="O1327"/>
      <c r="Q1327"/>
      <c r="R1327"/>
      <c r="S1327"/>
      <c r="U1327"/>
      <c r="V1327"/>
      <c r="W1327"/>
      <c r="Y1327"/>
      <c r="Z1327"/>
      <c r="AA1327"/>
      <c r="AC1327"/>
      <c r="AD1327"/>
      <c r="AE1327"/>
      <c r="AG1327"/>
      <c r="AH1327"/>
      <c r="AI1327"/>
      <c r="AK1327"/>
      <c r="AL1327"/>
      <c r="AM1327"/>
      <c r="AO1327"/>
      <c r="AP1327"/>
      <c r="AQ1327"/>
      <c r="AS1327"/>
      <c r="AT1327"/>
      <c r="AU1327"/>
      <c r="AW1327"/>
      <c r="AX1327"/>
      <c r="AY1327"/>
      <c r="BA1327"/>
      <c r="BB1327"/>
      <c r="BC1327"/>
      <c r="BE1327"/>
      <c r="BF1327"/>
      <c r="BG1327"/>
      <c r="BI1327"/>
      <c r="BJ1327"/>
      <c r="BK1327"/>
      <c r="BM1327"/>
      <c r="BN1327"/>
      <c r="BO1327"/>
    </row>
    <row r="1328" spans="1:67">
      <c r="A1328"/>
      <c r="B1328"/>
      <c r="C1328"/>
      <c r="E1328"/>
      <c r="F1328"/>
      <c r="G1328"/>
      <c r="I1328"/>
      <c r="J1328"/>
      <c r="K1328"/>
      <c r="M1328"/>
      <c r="N1328"/>
      <c r="O1328"/>
      <c r="Q1328"/>
      <c r="R1328"/>
      <c r="S1328"/>
      <c r="U1328"/>
      <c r="V1328"/>
      <c r="W1328"/>
      <c r="Y1328"/>
      <c r="Z1328"/>
      <c r="AA1328"/>
      <c r="AC1328"/>
      <c r="AD1328"/>
      <c r="AE1328"/>
      <c r="AG1328"/>
      <c r="AH1328"/>
      <c r="AI1328"/>
      <c r="AK1328"/>
      <c r="AL1328"/>
      <c r="AM1328"/>
      <c r="AO1328"/>
      <c r="AP1328"/>
      <c r="AQ1328"/>
      <c r="AS1328"/>
      <c r="AT1328"/>
      <c r="AU1328"/>
      <c r="AW1328"/>
      <c r="AX1328"/>
      <c r="AY1328"/>
      <c r="BA1328"/>
      <c r="BB1328"/>
      <c r="BC1328"/>
      <c r="BE1328"/>
      <c r="BF1328"/>
      <c r="BG1328"/>
      <c r="BI1328"/>
      <c r="BJ1328"/>
      <c r="BK1328"/>
      <c r="BM1328"/>
      <c r="BN1328"/>
      <c r="BO1328"/>
    </row>
    <row r="1329" spans="1:67">
      <c r="A1329"/>
      <c r="B1329"/>
      <c r="C1329"/>
      <c r="E1329"/>
      <c r="F1329"/>
      <c r="G1329"/>
      <c r="I1329"/>
      <c r="J1329"/>
      <c r="K1329"/>
      <c r="M1329"/>
      <c r="N1329"/>
      <c r="O1329"/>
      <c r="Q1329"/>
      <c r="R1329"/>
      <c r="S1329"/>
      <c r="U1329"/>
      <c r="V1329"/>
      <c r="W1329"/>
      <c r="Y1329"/>
      <c r="Z1329"/>
      <c r="AA1329"/>
      <c r="AC1329"/>
      <c r="AD1329"/>
      <c r="AE1329"/>
      <c r="AG1329"/>
      <c r="AH1329"/>
      <c r="AI1329"/>
      <c r="AK1329"/>
      <c r="AL1329"/>
      <c r="AM1329"/>
      <c r="AO1329"/>
      <c r="AP1329"/>
      <c r="AQ1329"/>
      <c r="AS1329"/>
      <c r="AT1329"/>
      <c r="AU1329"/>
      <c r="AW1329"/>
      <c r="AX1329"/>
      <c r="AY1329"/>
      <c r="BA1329"/>
      <c r="BB1329"/>
      <c r="BC1329"/>
      <c r="BE1329"/>
      <c r="BF1329"/>
      <c r="BG1329"/>
      <c r="BI1329"/>
      <c r="BJ1329"/>
      <c r="BK1329"/>
      <c r="BM1329"/>
      <c r="BN1329"/>
      <c r="BO1329"/>
    </row>
    <row r="1330" spans="1:67">
      <c r="A1330"/>
      <c r="B1330"/>
      <c r="C1330"/>
      <c r="E1330"/>
      <c r="F1330"/>
      <c r="G1330"/>
      <c r="I1330"/>
      <c r="J1330"/>
      <c r="K1330"/>
      <c r="M1330"/>
      <c r="N1330"/>
      <c r="O1330"/>
      <c r="Q1330"/>
      <c r="R1330"/>
      <c r="S1330"/>
      <c r="U1330"/>
      <c r="V1330"/>
      <c r="W1330"/>
      <c r="Y1330"/>
      <c r="Z1330"/>
      <c r="AA1330"/>
      <c r="AC1330"/>
      <c r="AD1330"/>
      <c r="AE1330"/>
      <c r="AG1330"/>
      <c r="AH1330"/>
      <c r="AI1330"/>
      <c r="AK1330"/>
      <c r="AL1330"/>
      <c r="AM1330"/>
      <c r="AO1330"/>
      <c r="AP1330"/>
      <c r="AQ1330"/>
      <c r="AS1330"/>
      <c r="AT1330"/>
      <c r="AU1330"/>
      <c r="AW1330"/>
      <c r="AX1330"/>
      <c r="AY1330"/>
      <c r="BA1330"/>
      <c r="BB1330"/>
      <c r="BC1330"/>
      <c r="BE1330"/>
      <c r="BF1330"/>
      <c r="BG1330"/>
      <c r="BI1330"/>
      <c r="BJ1330"/>
      <c r="BK1330"/>
      <c r="BM1330"/>
      <c r="BN1330"/>
      <c r="BO1330"/>
    </row>
    <row r="1331" spans="1:67">
      <c r="A1331"/>
      <c r="B1331"/>
      <c r="C1331"/>
      <c r="E1331"/>
      <c r="F1331"/>
      <c r="G1331"/>
      <c r="I1331"/>
      <c r="J1331"/>
      <c r="K1331"/>
      <c r="M1331"/>
      <c r="N1331"/>
      <c r="O1331"/>
      <c r="Q1331"/>
      <c r="R1331"/>
      <c r="S1331"/>
      <c r="U1331"/>
      <c r="V1331"/>
      <c r="W1331"/>
      <c r="Y1331"/>
      <c r="Z1331"/>
      <c r="AA1331"/>
      <c r="AC1331"/>
      <c r="AD1331"/>
      <c r="AE1331"/>
      <c r="AG1331"/>
      <c r="AH1331"/>
      <c r="AI1331"/>
      <c r="AK1331"/>
      <c r="AL1331"/>
      <c r="AM1331"/>
      <c r="AO1331"/>
      <c r="AP1331"/>
      <c r="AQ1331"/>
      <c r="AS1331"/>
      <c r="AT1331"/>
      <c r="AU1331"/>
      <c r="AW1331"/>
      <c r="AX1331"/>
      <c r="AY1331"/>
      <c r="BA1331"/>
      <c r="BB1331"/>
      <c r="BC1331"/>
      <c r="BE1331"/>
      <c r="BF1331"/>
      <c r="BG1331"/>
      <c r="BI1331"/>
      <c r="BJ1331"/>
      <c r="BK1331"/>
      <c r="BM1331"/>
      <c r="BN1331"/>
      <c r="BO1331"/>
    </row>
    <row r="1332" spans="1:67">
      <c r="A1332"/>
      <c r="B1332"/>
      <c r="C1332"/>
      <c r="E1332"/>
      <c r="F1332"/>
      <c r="G1332"/>
      <c r="I1332"/>
      <c r="J1332"/>
      <c r="K1332"/>
      <c r="M1332"/>
      <c r="N1332"/>
      <c r="O1332"/>
      <c r="Q1332"/>
      <c r="R1332"/>
      <c r="S1332"/>
      <c r="U1332"/>
      <c r="V1332"/>
      <c r="W1332"/>
      <c r="Y1332"/>
      <c r="Z1332"/>
      <c r="AA1332"/>
      <c r="AC1332"/>
      <c r="AD1332"/>
      <c r="AE1332"/>
      <c r="AG1332"/>
      <c r="AH1332"/>
      <c r="AI1332"/>
      <c r="AK1332"/>
      <c r="AL1332"/>
      <c r="AM1332"/>
      <c r="AO1332"/>
      <c r="AP1332"/>
      <c r="AQ1332"/>
      <c r="AS1332"/>
      <c r="AT1332"/>
      <c r="AU1332"/>
      <c r="AW1332"/>
      <c r="AX1332"/>
      <c r="AY1332"/>
      <c r="BA1332"/>
      <c r="BB1332"/>
      <c r="BC1332"/>
      <c r="BE1332"/>
      <c r="BF1332"/>
      <c r="BG1332"/>
      <c r="BI1332"/>
      <c r="BJ1332"/>
      <c r="BK1332"/>
      <c r="BM1332"/>
      <c r="BN1332"/>
      <c r="BO1332"/>
    </row>
    <row r="1333" spans="1:67">
      <c r="A1333"/>
      <c r="B1333"/>
      <c r="C1333"/>
      <c r="E1333"/>
      <c r="F1333"/>
      <c r="G1333"/>
      <c r="I1333"/>
      <c r="J1333"/>
      <c r="K1333"/>
      <c r="M1333"/>
      <c r="N1333"/>
      <c r="O1333"/>
      <c r="Q1333"/>
      <c r="R1333"/>
      <c r="S1333"/>
      <c r="U1333"/>
      <c r="V1333"/>
      <c r="W1333"/>
      <c r="Y1333"/>
      <c r="Z1333"/>
      <c r="AA1333"/>
      <c r="AC1333"/>
      <c r="AD1333"/>
      <c r="AE1333"/>
      <c r="AG1333"/>
      <c r="AH1333"/>
      <c r="AI1333"/>
      <c r="AK1333"/>
      <c r="AL1333"/>
      <c r="AM1333"/>
      <c r="AO1333"/>
      <c r="AP1333"/>
      <c r="AQ1333"/>
      <c r="AS1333"/>
      <c r="AT1333"/>
      <c r="AU1333"/>
      <c r="AW1333"/>
      <c r="AX1333"/>
      <c r="AY1333"/>
      <c r="BA1333"/>
      <c r="BB1333"/>
      <c r="BC1333"/>
      <c r="BE1333"/>
      <c r="BF1333"/>
      <c r="BG1333"/>
      <c r="BI1333"/>
      <c r="BJ1333"/>
      <c r="BK1333"/>
      <c r="BM1333"/>
      <c r="BN1333"/>
      <c r="BO1333"/>
    </row>
    <row r="1334" spans="1:67">
      <c r="A1334"/>
      <c r="B1334"/>
      <c r="C1334"/>
      <c r="E1334"/>
      <c r="F1334"/>
      <c r="G1334"/>
      <c r="I1334"/>
      <c r="J1334"/>
      <c r="K1334"/>
      <c r="M1334"/>
      <c r="N1334"/>
      <c r="O1334"/>
      <c r="Q1334"/>
      <c r="R1334"/>
      <c r="S1334"/>
      <c r="U1334"/>
      <c r="V1334"/>
      <c r="W1334"/>
      <c r="Y1334"/>
      <c r="Z1334"/>
      <c r="AA1334"/>
      <c r="AC1334"/>
      <c r="AD1334"/>
      <c r="AE1334"/>
      <c r="AG1334"/>
      <c r="AH1334"/>
      <c r="AI1334"/>
      <c r="AK1334"/>
      <c r="AL1334"/>
      <c r="AM1334"/>
      <c r="AO1334"/>
      <c r="AP1334"/>
      <c r="AQ1334"/>
      <c r="AS1334"/>
      <c r="AT1334"/>
      <c r="AU1334"/>
      <c r="AW1334"/>
      <c r="AX1334"/>
      <c r="AY1334"/>
      <c r="BA1334"/>
      <c r="BB1334"/>
      <c r="BC1334"/>
      <c r="BE1334"/>
      <c r="BF1334"/>
      <c r="BG1334"/>
      <c r="BI1334"/>
      <c r="BJ1334"/>
      <c r="BK1334"/>
      <c r="BM1334"/>
      <c r="BN1334"/>
      <c r="BO1334"/>
    </row>
    <row r="1335" spans="1:67">
      <c r="A1335"/>
      <c r="B1335"/>
      <c r="C1335"/>
      <c r="E1335"/>
      <c r="F1335"/>
      <c r="G1335"/>
      <c r="I1335"/>
      <c r="J1335"/>
      <c r="K1335"/>
      <c r="M1335"/>
      <c r="N1335"/>
      <c r="O1335"/>
      <c r="Q1335"/>
      <c r="R1335"/>
      <c r="S1335"/>
      <c r="U1335"/>
      <c r="V1335"/>
      <c r="W1335"/>
      <c r="Y1335"/>
      <c r="Z1335"/>
      <c r="AA1335"/>
      <c r="AC1335"/>
      <c r="AD1335"/>
      <c r="AE1335"/>
      <c r="AG1335"/>
      <c r="AH1335"/>
      <c r="AI1335"/>
      <c r="AK1335"/>
      <c r="AL1335"/>
      <c r="AM1335"/>
      <c r="AO1335"/>
      <c r="AP1335"/>
      <c r="AQ1335"/>
      <c r="AS1335"/>
      <c r="AT1335"/>
      <c r="AU1335"/>
      <c r="AW1335"/>
      <c r="AX1335"/>
      <c r="AY1335"/>
      <c r="BA1335"/>
      <c r="BB1335"/>
      <c r="BC1335"/>
      <c r="BE1335"/>
      <c r="BF1335"/>
      <c r="BG1335"/>
      <c r="BI1335"/>
      <c r="BJ1335"/>
      <c r="BK1335"/>
      <c r="BM1335"/>
      <c r="BN1335"/>
      <c r="BO1335"/>
    </row>
    <row r="1336" spans="1:67">
      <c r="A1336"/>
      <c r="B1336"/>
      <c r="C1336"/>
      <c r="E1336"/>
      <c r="F1336"/>
      <c r="G1336"/>
      <c r="I1336"/>
      <c r="J1336"/>
      <c r="K1336"/>
      <c r="M1336"/>
      <c r="N1336"/>
      <c r="O1336"/>
      <c r="Q1336"/>
      <c r="R1336"/>
      <c r="S1336"/>
      <c r="U1336"/>
      <c r="V1336"/>
      <c r="W1336"/>
      <c r="Y1336"/>
      <c r="Z1336"/>
      <c r="AA1336"/>
      <c r="AC1336"/>
      <c r="AD1336"/>
      <c r="AE1336"/>
      <c r="AG1336"/>
      <c r="AH1336"/>
      <c r="AI1336"/>
      <c r="AK1336"/>
      <c r="AL1336"/>
      <c r="AM1336"/>
      <c r="AO1336"/>
      <c r="AP1336"/>
      <c r="AQ1336"/>
      <c r="AS1336"/>
      <c r="AT1336"/>
      <c r="AU1336"/>
      <c r="AW1336"/>
      <c r="AX1336"/>
      <c r="AY1336"/>
      <c r="BA1336"/>
      <c r="BB1336"/>
      <c r="BC1336"/>
      <c r="BE1336"/>
      <c r="BF1336"/>
      <c r="BG1336"/>
      <c r="BI1336"/>
      <c r="BJ1336"/>
      <c r="BK1336"/>
      <c r="BM1336"/>
      <c r="BN1336"/>
      <c r="BO1336"/>
    </row>
    <row r="1337" spans="1:67">
      <c r="A1337"/>
      <c r="B1337"/>
      <c r="C1337"/>
      <c r="E1337"/>
      <c r="F1337"/>
      <c r="G1337"/>
      <c r="I1337"/>
      <c r="J1337"/>
      <c r="K1337"/>
      <c r="M1337"/>
      <c r="N1337"/>
      <c r="O1337"/>
      <c r="Q1337"/>
      <c r="R1337"/>
      <c r="S1337"/>
      <c r="U1337"/>
      <c r="V1337"/>
      <c r="W1337"/>
      <c r="Y1337"/>
      <c r="Z1337"/>
      <c r="AA1337"/>
      <c r="AC1337"/>
      <c r="AD1337"/>
      <c r="AE1337"/>
      <c r="AG1337"/>
      <c r="AH1337"/>
      <c r="AI1337"/>
      <c r="AK1337"/>
      <c r="AL1337"/>
      <c r="AM1337"/>
      <c r="AO1337"/>
      <c r="AP1337"/>
      <c r="AQ1337"/>
      <c r="AS1337"/>
      <c r="AT1337"/>
      <c r="AU1337"/>
      <c r="AW1337"/>
      <c r="AX1337"/>
      <c r="AY1337"/>
      <c r="BA1337"/>
      <c r="BB1337"/>
      <c r="BC1337"/>
      <c r="BE1337"/>
      <c r="BF1337"/>
      <c r="BG1337"/>
      <c r="BI1337"/>
      <c r="BJ1337"/>
      <c r="BK1337"/>
      <c r="BM1337"/>
      <c r="BN1337"/>
      <c r="BO1337"/>
    </row>
    <row r="1338" spans="1:67">
      <c r="A1338"/>
      <c r="B1338"/>
      <c r="C1338"/>
      <c r="E1338"/>
      <c r="F1338"/>
      <c r="G1338"/>
      <c r="I1338"/>
      <c r="J1338"/>
      <c r="K1338"/>
      <c r="M1338"/>
      <c r="N1338"/>
      <c r="O1338"/>
      <c r="Q1338"/>
      <c r="R1338"/>
      <c r="S1338"/>
      <c r="U1338"/>
      <c r="V1338"/>
      <c r="W1338"/>
      <c r="Y1338"/>
      <c r="Z1338"/>
      <c r="AA1338"/>
      <c r="AC1338"/>
      <c r="AD1338"/>
      <c r="AE1338"/>
      <c r="AG1338"/>
      <c r="AH1338"/>
      <c r="AI1338"/>
      <c r="AK1338"/>
      <c r="AL1338"/>
      <c r="AM1338"/>
      <c r="AO1338"/>
      <c r="AP1338"/>
      <c r="AQ1338"/>
      <c r="AS1338"/>
      <c r="AT1338"/>
      <c r="AU1338"/>
      <c r="AW1338"/>
      <c r="AX1338"/>
      <c r="AY1338"/>
      <c r="BA1338"/>
      <c r="BB1338"/>
      <c r="BC1338"/>
      <c r="BE1338"/>
      <c r="BF1338"/>
      <c r="BG1338"/>
      <c r="BI1338"/>
      <c r="BJ1338"/>
      <c r="BK1338"/>
      <c r="BM1338"/>
      <c r="BN1338"/>
      <c r="BO1338"/>
    </row>
    <row r="1339" spans="1:67">
      <c r="A1339"/>
      <c r="B1339"/>
      <c r="C1339"/>
      <c r="E1339"/>
      <c r="F1339"/>
      <c r="G1339"/>
      <c r="I1339"/>
      <c r="J1339"/>
      <c r="K1339"/>
      <c r="M1339"/>
      <c r="N1339"/>
      <c r="O1339"/>
      <c r="Q1339"/>
      <c r="R1339"/>
      <c r="S1339"/>
      <c r="U1339"/>
      <c r="V1339"/>
      <c r="W1339"/>
      <c r="Y1339"/>
      <c r="Z1339"/>
      <c r="AA1339"/>
      <c r="AC1339"/>
      <c r="AD1339"/>
      <c r="AE1339"/>
      <c r="AG1339"/>
      <c r="AH1339"/>
      <c r="AI1339"/>
      <c r="AK1339"/>
      <c r="AL1339"/>
      <c r="AM1339"/>
      <c r="AO1339"/>
      <c r="AP1339"/>
      <c r="AQ1339"/>
      <c r="AS1339"/>
      <c r="AT1339"/>
      <c r="AU1339"/>
      <c r="AW1339"/>
      <c r="AX1339"/>
      <c r="AY1339"/>
      <c r="BA1339"/>
      <c r="BB1339"/>
      <c r="BC1339"/>
      <c r="BE1339"/>
      <c r="BF1339"/>
      <c r="BG1339"/>
      <c r="BI1339"/>
      <c r="BJ1339"/>
      <c r="BK1339"/>
      <c r="BM1339"/>
      <c r="BN1339"/>
      <c r="BO1339"/>
    </row>
    <row r="1340" spans="1:67">
      <c r="A1340"/>
      <c r="B1340"/>
      <c r="C1340"/>
      <c r="E1340"/>
      <c r="F1340"/>
      <c r="G1340"/>
      <c r="I1340"/>
      <c r="J1340"/>
      <c r="K1340"/>
      <c r="M1340"/>
      <c r="N1340"/>
      <c r="O1340"/>
      <c r="Q1340"/>
      <c r="R1340"/>
      <c r="S1340"/>
      <c r="U1340"/>
      <c r="V1340"/>
      <c r="W1340"/>
      <c r="Y1340"/>
      <c r="Z1340"/>
      <c r="AA1340"/>
      <c r="AC1340"/>
      <c r="AD1340"/>
      <c r="AE1340"/>
      <c r="AG1340"/>
      <c r="AH1340"/>
      <c r="AI1340"/>
      <c r="AK1340"/>
      <c r="AL1340"/>
      <c r="AM1340"/>
      <c r="AO1340"/>
      <c r="AP1340"/>
      <c r="AQ1340"/>
      <c r="AS1340"/>
      <c r="AT1340"/>
      <c r="AU1340"/>
      <c r="AW1340"/>
      <c r="AX1340"/>
      <c r="AY1340"/>
      <c r="BA1340"/>
      <c r="BB1340"/>
      <c r="BC1340"/>
      <c r="BE1340"/>
      <c r="BF1340"/>
      <c r="BG1340"/>
      <c r="BI1340"/>
      <c r="BJ1340"/>
      <c r="BK1340"/>
      <c r="BM1340"/>
      <c r="BN1340"/>
      <c r="BO1340"/>
    </row>
    <row r="1341" spans="1:67">
      <c r="A1341"/>
      <c r="B1341"/>
      <c r="C1341"/>
      <c r="E1341"/>
      <c r="F1341"/>
      <c r="G1341"/>
      <c r="I1341"/>
      <c r="J1341"/>
      <c r="K1341"/>
      <c r="M1341"/>
      <c r="N1341"/>
      <c r="O1341"/>
      <c r="Q1341"/>
      <c r="R1341"/>
      <c r="S1341"/>
      <c r="U1341"/>
      <c r="V1341"/>
      <c r="W1341"/>
      <c r="Y1341"/>
      <c r="Z1341"/>
      <c r="AA1341"/>
      <c r="AC1341"/>
      <c r="AD1341"/>
      <c r="AE1341"/>
      <c r="AG1341"/>
      <c r="AH1341"/>
      <c r="AI1341"/>
      <c r="AK1341"/>
      <c r="AL1341"/>
      <c r="AM1341"/>
      <c r="AO1341"/>
      <c r="AP1341"/>
      <c r="AQ1341"/>
      <c r="AS1341"/>
      <c r="AT1341"/>
      <c r="AU1341"/>
      <c r="AW1341"/>
      <c r="AX1341"/>
      <c r="AY1341"/>
      <c r="BA1341"/>
      <c r="BB1341"/>
      <c r="BC1341"/>
      <c r="BE1341"/>
      <c r="BF1341"/>
      <c r="BG1341"/>
      <c r="BI1341"/>
      <c r="BJ1341"/>
      <c r="BK1341"/>
      <c r="BM1341"/>
      <c r="BN1341"/>
      <c r="BO1341"/>
    </row>
    <row r="1342" spans="1:67">
      <c r="A1342"/>
      <c r="B1342"/>
      <c r="C1342"/>
      <c r="E1342"/>
      <c r="F1342"/>
      <c r="G1342"/>
      <c r="I1342"/>
      <c r="J1342"/>
      <c r="K1342"/>
      <c r="M1342"/>
      <c r="N1342"/>
      <c r="O1342"/>
      <c r="Q1342"/>
      <c r="R1342"/>
      <c r="S1342"/>
      <c r="U1342"/>
      <c r="V1342"/>
      <c r="W1342"/>
      <c r="Y1342"/>
      <c r="Z1342"/>
      <c r="AA1342"/>
      <c r="AC1342"/>
      <c r="AD1342"/>
      <c r="AE1342"/>
      <c r="AG1342"/>
      <c r="AH1342"/>
      <c r="AI1342"/>
      <c r="AK1342"/>
      <c r="AL1342"/>
      <c r="AM1342"/>
      <c r="AO1342"/>
      <c r="AP1342"/>
      <c r="AQ1342"/>
      <c r="AS1342"/>
      <c r="AT1342"/>
      <c r="AU1342"/>
      <c r="AW1342"/>
      <c r="AX1342"/>
      <c r="AY1342"/>
      <c r="BA1342"/>
      <c r="BB1342"/>
      <c r="BC1342"/>
      <c r="BE1342"/>
      <c r="BF1342"/>
      <c r="BG1342"/>
      <c r="BI1342"/>
      <c r="BJ1342"/>
      <c r="BK1342"/>
      <c r="BM1342"/>
      <c r="BN1342"/>
      <c r="BO1342"/>
    </row>
    <row r="1343" spans="1:67">
      <c r="A1343"/>
      <c r="B1343"/>
      <c r="C1343"/>
      <c r="E1343"/>
      <c r="F1343"/>
      <c r="G1343"/>
      <c r="I1343"/>
      <c r="J1343"/>
      <c r="K1343"/>
      <c r="M1343"/>
      <c r="N1343"/>
      <c r="O1343"/>
      <c r="Q1343"/>
      <c r="R1343"/>
      <c r="S1343"/>
      <c r="U1343"/>
      <c r="V1343"/>
      <c r="W1343"/>
      <c r="Y1343"/>
      <c r="Z1343"/>
      <c r="AA1343"/>
      <c r="AC1343"/>
      <c r="AD1343"/>
      <c r="AE1343"/>
      <c r="AG1343"/>
      <c r="AH1343"/>
      <c r="AI1343"/>
      <c r="AK1343"/>
      <c r="AL1343"/>
      <c r="AM1343"/>
      <c r="AO1343"/>
      <c r="AP1343"/>
      <c r="AQ1343"/>
      <c r="AS1343"/>
      <c r="AT1343"/>
      <c r="AU1343"/>
      <c r="AW1343"/>
      <c r="AX1343"/>
      <c r="AY1343"/>
      <c r="BA1343"/>
      <c r="BB1343"/>
      <c r="BC1343"/>
      <c r="BE1343"/>
      <c r="BF1343"/>
      <c r="BG1343"/>
      <c r="BI1343"/>
      <c r="BJ1343"/>
      <c r="BK1343"/>
      <c r="BM1343"/>
      <c r="BN1343"/>
      <c r="BO1343"/>
    </row>
    <row r="1344" spans="1:67">
      <c r="A1344"/>
      <c r="B1344"/>
      <c r="C1344"/>
      <c r="E1344"/>
      <c r="F1344"/>
      <c r="G1344"/>
      <c r="I1344"/>
      <c r="J1344"/>
      <c r="K1344"/>
      <c r="M1344"/>
      <c r="N1344"/>
      <c r="O1344"/>
      <c r="Q1344"/>
      <c r="R1344"/>
      <c r="S1344"/>
      <c r="U1344"/>
      <c r="V1344"/>
      <c r="W1344"/>
      <c r="Y1344"/>
      <c r="Z1344"/>
      <c r="AA1344"/>
      <c r="AC1344"/>
      <c r="AD1344"/>
      <c r="AE1344"/>
      <c r="AG1344"/>
      <c r="AH1344"/>
      <c r="AI1344"/>
      <c r="AK1344"/>
      <c r="AL1344"/>
      <c r="AM1344"/>
      <c r="AO1344"/>
      <c r="AP1344"/>
      <c r="AQ1344"/>
      <c r="AS1344"/>
      <c r="AT1344"/>
      <c r="AU1344"/>
      <c r="AW1344"/>
      <c r="AX1344"/>
      <c r="AY1344"/>
      <c r="BA1344"/>
      <c r="BB1344"/>
      <c r="BC1344"/>
      <c r="BE1344"/>
      <c r="BF1344"/>
      <c r="BG1344"/>
      <c r="BI1344"/>
      <c r="BJ1344"/>
      <c r="BK1344"/>
      <c r="BM1344"/>
      <c r="BN1344"/>
      <c r="BO1344"/>
    </row>
    <row r="1345" spans="1:67">
      <c r="A1345"/>
      <c r="B1345"/>
      <c r="C1345"/>
      <c r="E1345"/>
      <c r="F1345"/>
      <c r="G1345"/>
      <c r="I1345"/>
      <c r="J1345"/>
      <c r="K1345"/>
      <c r="M1345"/>
      <c r="N1345"/>
      <c r="O1345"/>
      <c r="Q1345"/>
      <c r="R1345"/>
      <c r="S1345"/>
      <c r="U1345"/>
      <c r="V1345"/>
      <c r="W1345"/>
      <c r="Y1345"/>
      <c r="Z1345"/>
      <c r="AA1345"/>
      <c r="AC1345"/>
      <c r="AD1345"/>
      <c r="AE1345"/>
      <c r="AG1345"/>
      <c r="AH1345"/>
      <c r="AI1345"/>
      <c r="AK1345"/>
      <c r="AL1345"/>
      <c r="AM1345"/>
      <c r="AO1345"/>
      <c r="AP1345"/>
      <c r="AQ1345"/>
      <c r="AS1345"/>
      <c r="AT1345"/>
      <c r="AU1345"/>
      <c r="AW1345"/>
      <c r="AX1345"/>
      <c r="AY1345"/>
      <c r="BA1345"/>
      <c r="BB1345"/>
      <c r="BC1345"/>
      <c r="BE1345"/>
      <c r="BF1345"/>
      <c r="BG1345"/>
      <c r="BI1345"/>
      <c r="BJ1345"/>
      <c r="BK1345"/>
      <c r="BM1345"/>
      <c r="BN1345"/>
      <c r="BO1345"/>
    </row>
    <row r="1346" spans="1:67">
      <c r="A1346"/>
      <c r="B1346"/>
      <c r="C1346"/>
      <c r="E1346"/>
      <c r="F1346"/>
      <c r="G1346"/>
      <c r="I1346"/>
      <c r="J1346"/>
      <c r="K1346"/>
      <c r="M1346"/>
      <c r="N1346"/>
      <c r="O1346"/>
      <c r="Q1346"/>
      <c r="R1346"/>
      <c r="S1346"/>
      <c r="U1346"/>
      <c r="V1346"/>
      <c r="W1346"/>
      <c r="Y1346"/>
      <c r="Z1346"/>
      <c r="AA1346"/>
      <c r="AC1346"/>
      <c r="AD1346"/>
      <c r="AE1346"/>
      <c r="AG1346"/>
      <c r="AH1346"/>
      <c r="AI1346"/>
      <c r="AK1346"/>
      <c r="AL1346"/>
      <c r="AM1346"/>
      <c r="AO1346"/>
      <c r="AP1346"/>
      <c r="AQ1346"/>
      <c r="AS1346"/>
      <c r="AT1346"/>
      <c r="AU1346"/>
      <c r="AW1346"/>
      <c r="AX1346"/>
      <c r="AY1346"/>
      <c r="BA1346"/>
      <c r="BB1346"/>
      <c r="BC1346"/>
      <c r="BE1346"/>
      <c r="BF1346"/>
      <c r="BG1346"/>
      <c r="BI1346"/>
      <c r="BJ1346"/>
      <c r="BK1346"/>
      <c r="BM1346"/>
      <c r="BN1346"/>
      <c r="BO1346"/>
    </row>
    <row r="1347" spans="1:67">
      <c r="A1347"/>
      <c r="B1347"/>
      <c r="C1347"/>
      <c r="E1347"/>
      <c r="F1347"/>
      <c r="G1347"/>
      <c r="I1347"/>
      <c r="J1347"/>
      <c r="K1347"/>
      <c r="M1347"/>
      <c r="N1347"/>
      <c r="O1347"/>
      <c r="Q1347"/>
      <c r="R1347"/>
      <c r="S1347"/>
      <c r="U1347"/>
      <c r="V1347"/>
      <c r="W1347"/>
      <c r="Y1347"/>
      <c r="Z1347"/>
      <c r="AA1347"/>
      <c r="AC1347"/>
      <c r="AD1347"/>
      <c r="AE1347"/>
      <c r="AG1347"/>
      <c r="AH1347"/>
      <c r="AI1347"/>
      <c r="AK1347"/>
      <c r="AL1347"/>
      <c r="AM1347"/>
      <c r="AO1347"/>
      <c r="AP1347"/>
      <c r="AQ1347"/>
      <c r="AS1347"/>
      <c r="AT1347"/>
      <c r="AU1347"/>
      <c r="AW1347"/>
      <c r="AX1347"/>
      <c r="AY1347"/>
      <c r="BA1347"/>
      <c r="BB1347"/>
      <c r="BC1347"/>
      <c r="BE1347"/>
      <c r="BF1347"/>
      <c r="BG1347"/>
      <c r="BI1347"/>
      <c r="BJ1347"/>
      <c r="BK1347"/>
      <c r="BM1347"/>
      <c r="BN1347"/>
      <c r="BO1347"/>
    </row>
    <row r="1348" spans="1:67">
      <c r="A1348"/>
      <c r="B1348"/>
      <c r="C1348"/>
      <c r="E1348"/>
      <c r="F1348"/>
      <c r="G1348"/>
      <c r="I1348"/>
      <c r="J1348"/>
      <c r="K1348"/>
      <c r="M1348"/>
      <c r="N1348"/>
      <c r="O1348"/>
      <c r="Q1348"/>
      <c r="R1348"/>
      <c r="S1348"/>
      <c r="U1348"/>
      <c r="V1348"/>
      <c r="W1348"/>
      <c r="Y1348"/>
      <c r="Z1348"/>
      <c r="AA1348"/>
      <c r="AC1348"/>
      <c r="AD1348"/>
      <c r="AE1348"/>
      <c r="AG1348"/>
      <c r="AH1348"/>
      <c r="AI1348"/>
      <c r="AK1348"/>
      <c r="AL1348"/>
      <c r="AM1348"/>
      <c r="AO1348"/>
      <c r="AP1348"/>
      <c r="AQ1348"/>
      <c r="AS1348"/>
      <c r="AT1348"/>
      <c r="AU1348"/>
      <c r="AW1348"/>
      <c r="AX1348"/>
      <c r="AY1348"/>
      <c r="BA1348"/>
      <c r="BB1348"/>
      <c r="BC1348"/>
      <c r="BE1348"/>
      <c r="BF1348"/>
      <c r="BG1348"/>
      <c r="BI1348"/>
      <c r="BJ1348"/>
      <c r="BK1348"/>
      <c r="BM1348"/>
      <c r="BN1348"/>
      <c r="BO1348"/>
    </row>
    <row r="1349" spans="1:67">
      <c r="A1349"/>
      <c r="B1349"/>
      <c r="C1349"/>
      <c r="E1349"/>
      <c r="F1349"/>
      <c r="G1349"/>
      <c r="I1349"/>
      <c r="J1349"/>
      <c r="K1349"/>
      <c r="M1349"/>
      <c r="N1349"/>
      <c r="O1349"/>
      <c r="Q1349"/>
      <c r="R1349"/>
      <c r="S1349"/>
      <c r="U1349"/>
      <c r="V1349"/>
      <c r="W1349"/>
      <c r="Y1349"/>
      <c r="Z1349"/>
      <c r="AA1349"/>
      <c r="AC1349"/>
      <c r="AD1349"/>
      <c r="AE1349"/>
      <c r="AG1349"/>
      <c r="AH1349"/>
      <c r="AI1349"/>
      <c r="AK1349"/>
      <c r="AL1349"/>
      <c r="AM1349"/>
      <c r="AO1349"/>
      <c r="AP1349"/>
      <c r="AQ1349"/>
      <c r="AS1349"/>
      <c r="AT1349"/>
      <c r="AU1349"/>
      <c r="AW1349"/>
      <c r="AX1349"/>
      <c r="AY1349"/>
      <c r="BA1349"/>
      <c r="BB1349"/>
      <c r="BC1349"/>
      <c r="BE1349"/>
      <c r="BF1349"/>
      <c r="BG1349"/>
      <c r="BI1349"/>
      <c r="BJ1349"/>
      <c r="BK1349"/>
      <c r="BM1349"/>
      <c r="BN1349"/>
      <c r="BO1349"/>
    </row>
    <row r="1350" spans="1:67">
      <c r="A1350"/>
      <c r="B1350"/>
      <c r="C1350"/>
      <c r="E1350"/>
      <c r="F1350"/>
      <c r="G1350"/>
      <c r="I1350"/>
      <c r="J1350"/>
      <c r="K1350"/>
      <c r="M1350"/>
      <c r="N1350"/>
      <c r="O1350"/>
      <c r="Q1350"/>
      <c r="R1350"/>
      <c r="S1350"/>
      <c r="U1350"/>
      <c r="V1350"/>
      <c r="W1350"/>
      <c r="Y1350"/>
      <c r="Z1350"/>
      <c r="AA1350"/>
      <c r="AC1350"/>
      <c r="AD1350"/>
      <c r="AE1350"/>
      <c r="AG1350"/>
      <c r="AH1350"/>
      <c r="AI1350"/>
      <c r="AK1350"/>
      <c r="AL1350"/>
      <c r="AM1350"/>
      <c r="AO1350"/>
      <c r="AP1350"/>
      <c r="AQ1350"/>
      <c r="AS1350"/>
      <c r="AT1350"/>
      <c r="AU1350"/>
      <c r="AW1350"/>
      <c r="AX1350"/>
      <c r="AY1350"/>
      <c r="BA1350"/>
      <c r="BB1350"/>
      <c r="BC1350"/>
      <c r="BE1350"/>
      <c r="BF1350"/>
      <c r="BG1350"/>
      <c r="BI1350"/>
      <c r="BJ1350"/>
      <c r="BK1350"/>
      <c r="BM1350"/>
      <c r="BN1350"/>
      <c r="BO1350"/>
    </row>
    <row r="1351" spans="1:67">
      <c r="A1351"/>
      <c r="B1351"/>
      <c r="C1351"/>
      <c r="E1351"/>
      <c r="F1351"/>
      <c r="G1351"/>
      <c r="I1351"/>
      <c r="J1351"/>
      <c r="K1351"/>
      <c r="M1351"/>
      <c r="N1351"/>
      <c r="O1351"/>
      <c r="Q1351"/>
      <c r="R1351"/>
      <c r="S1351"/>
      <c r="U1351"/>
      <c r="V1351"/>
      <c r="W1351"/>
      <c r="Y1351"/>
      <c r="Z1351"/>
      <c r="AA1351"/>
      <c r="AC1351"/>
      <c r="AD1351"/>
      <c r="AE1351"/>
      <c r="AG1351"/>
      <c r="AH1351"/>
      <c r="AI1351"/>
      <c r="AK1351"/>
      <c r="AL1351"/>
      <c r="AM1351"/>
      <c r="AO1351"/>
      <c r="AP1351"/>
      <c r="AQ1351"/>
      <c r="AS1351"/>
      <c r="AT1351"/>
      <c r="AU1351"/>
      <c r="AW1351"/>
      <c r="AX1351"/>
      <c r="AY1351"/>
      <c r="BA1351"/>
      <c r="BB1351"/>
      <c r="BC1351"/>
      <c r="BE1351"/>
      <c r="BF1351"/>
      <c r="BG1351"/>
      <c r="BI1351"/>
      <c r="BJ1351"/>
      <c r="BK1351"/>
      <c r="BM1351"/>
      <c r="BN1351"/>
      <c r="BO1351"/>
    </row>
    <row r="1352" spans="1:67">
      <c r="A1352"/>
      <c r="B1352"/>
      <c r="C1352"/>
      <c r="E1352"/>
      <c r="F1352"/>
      <c r="G1352"/>
      <c r="I1352"/>
      <c r="J1352"/>
      <c r="K1352"/>
      <c r="M1352"/>
      <c r="N1352"/>
      <c r="O1352"/>
      <c r="Q1352"/>
      <c r="R1352"/>
      <c r="S1352"/>
      <c r="U1352"/>
      <c r="V1352"/>
      <c r="W1352"/>
      <c r="Y1352"/>
      <c r="Z1352"/>
      <c r="AA1352"/>
      <c r="AC1352"/>
      <c r="AD1352"/>
      <c r="AE1352"/>
      <c r="AG1352"/>
      <c r="AH1352"/>
      <c r="AI1352"/>
      <c r="AK1352"/>
      <c r="AL1352"/>
      <c r="AM1352"/>
      <c r="AO1352"/>
      <c r="AP1352"/>
      <c r="AQ1352"/>
      <c r="AS1352"/>
      <c r="AT1352"/>
      <c r="AU1352"/>
      <c r="AW1352"/>
      <c r="AX1352"/>
      <c r="AY1352"/>
      <c r="BA1352"/>
      <c r="BB1352"/>
      <c r="BC1352"/>
      <c r="BE1352"/>
      <c r="BF1352"/>
      <c r="BG1352"/>
      <c r="BI1352"/>
      <c r="BJ1352"/>
      <c r="BK1352"/>
      <c r="BM1352"/>
      <c r="BN1352"/>
      <c r="BO1352"/>
    </row>
    <row r="1353" spans="1:67">
      <c r="A1353"/>
      <c r="B1353"/>
      <c r="C1353"/>
      <c r="E1353"/>
      <c r="F1353"/>
      <c r="G1353"/>
      <c r="I1353"/>
      <c r="J1353"/>
      <c r="K1353"/>
      <c r="M1353"/>
      <c r="N1353"/>
      <c r="O1353"/>
      <c r="Q1353"/>
      <c r="R1353"/>
      <c r="S1353"/>
      <c r="U1353"/>
      <c r="V1353"/>
      <c r="W1353"/>
      <c r="Y1353"/>
      <c r="Z1353"/>
      <c r="AA1353"/>
      <c r="AC1353"/>
      <c r="AD1353"/>
      <c r="AE1353"/>
      <c r="AG1353"/>
      <c r="AH1353"/>
      <c r="AI1353"/>
      <c r="AK1353"/>
      <c r="AL1353"/>
      <c r="AM1353"/>
      <c r="AO1353"/>
      <c r="AP1353"/>
      <c r="AQ1353"/>
      <c r="AS1353"/>
      <c r="AT1353"/>
      <c r="AU1353"/>
      <c r="AW1353"/>
      <c r="AX1353"/>
      <c r="AY1353"/>
      <c r="BA1353"/>
      <c r="BB1353"/>
      <c r="BC1353"/>
      <c r="BE1353"/>
      <c r="BF1353"/>
      <c r="BG1353"/>
      <c r="BI1353"/>
      <c r="BJ1353"/>
      <c r="BK1353"/>
      <c r="BM1353"/>
      <c r="BN1353"/>
      <c r="BO1353"/>
    </row>
    <row r="1354" spans="1:67">
      <c r="A1354"/>
      <c r="B1354"/>
      <c r="C1354"/>
      <c r="E1354"/>
      <c r="F1354"/>
      <c r="G1354"/>
      <c r="I1354"/>
      <c r="J1354"/>
      <c r="K1354"/>
      <c r="M1354"/>
      <c r="N1354"/>
      <c r="O1354"/>
      <c r="Q1354"/>
      <c r="R1354"/>
      <c r="S1354"/>
      <c r="U1354"/>
      <c r="V1354"/>
      <c r="W1354"/>
      <c r="Y1354"/>
      <c r="Z1354"/>
      <c r="AA1354"/>
      <c r="AC1354"/>
      <c r="AD1354"/>
      <c r="AE1354"/>
      <c r="AG1354"/>
      <c r="AH1354"/>
      <c r="AI1354"/>
      <c r="AK1354"/>
      <c r="AL1354"/>
      <c r="AM1354"/>
      <c r="AO1354"/>
      <c r="AP1354"/>
      <c r="AQ1354"/>
      <c r="AS1354"/>
      <c r="AT1354"/>
      <c r="AU1354"/>
      <c r="AW1354"/>
      <c r="AX1354"/>
      <c r="AY1354"/>
      <c r="BA1354"/>
      <c r="BB1354"/>
      <c r="BC1354"/>
      <c r="BE1354"/>
      <c r="BF1354"/>
      <c r="BG1354"/>
      <c r="BI1354"/>
      <c r="BJ1354"/>
      <c r="BK1354"/>
      <c r="BM1354"/>
      <c r="BN1354"/>
      <c r="BO1354"/>
    </row>
    <row r="1355" spans="1:67">
      <c r="A1355"/>
      <c r="B1355"/>
      <c r="C1355"/>
      <c r="E1355"/>
      <c r="F1355"/>
      <c r="G1355"/>
      <c r="I1355"/>
      <c r="J1355"/>
      <c r="K1355"/>
      <c r="M1355"/>
      <c r="N1355"/>
      <c r="O1355"/>
      <c r="Q1355"/>
      <c r="R1355"/>
      <c r="S1355"/>
      <c r="U1355"/>
      <c r="V1355"/>
      <c r="W1355"/>
      <c r="Y1355"/>
      <c r="Z1355"/>
      <c r="AA1355"/>
      <c r="AC1355"/>
      <c r="AD1355"/>
      <c r="AE1355"/>
      <c r="AG1355"/>
      <c r="AH1355"/>
      <c r="AI1355"/>
      <c r="AK1355"/>
      <c r="AL1355"/>
      <c r="AM1355"/>
      <c r="AO1355"/>
      <c r="AP1355"/>
      <c r="AQ1355"/>
      <c r="AS1355"/>
      <c r="AT1355"/>
      <c r="AU1355"/>
      <c r="AW1355"/>
      <c r="AX1355"/>
      <c r="AY1355"/>
      <c r="BA1355"/>
      <c r="BB1355"/>
      <c r="BC1355"/>
      <c r="BE1355"/>
      <c r="BF1355"/>
      <c r="BG1355"/>
      <c r="BI1355"/>
      <c r="BJ1355"/>
      <c r="BK1355"/>
      <c r="BM1355"/>
      <c r="BN1355"/>
      <c r="BO1355"/>
    </row>
    <row r="1356" spans="1:67">
      <c r="A1356"/>
      <c r="B1356"/>
      <c r="C1356"/>
      <c r="E1356"/>
      <c r="F1356"/>
      <c r="G1356"/>
      <c r="I1356"/>
      <c r="J1356"/>
      <c r="K1356"/>
      <c r="M1356"/>
      <c r="N1356"/>
      <c r="O1356"/>
      <c r="Q1356"/>
      <c r="R1356"/>
      <c r="S1356"/>
      <c r="U1356"/>
      <c r="V1356"/>
      <c r="W1356"/>
      <c r="Y1356"/>
      <c r="Z1356"/>
      <c r="AA1356"/>
      <c r="AC1356"/>
      <c r="AD1356"/>
      <c r="AE1356"/>
      <c r="AG1356"/>
      <c r="AH1356"/>
      <c r="AI1356"/>
      <c r="AK1356"/>
      <c r="AL1356"/>
      <c r="AM1356"/>
      <c r="AO1356"/>
      <c r="AP1356"/>
      <c r="AQ1356"/>
      <c r="AS1356"/>
      <c r="AT1356"/>
      <c r="AU1356"/>
      <c r="AW1356"/>
      <c r="AX1356"/>
      <c r="AY1356"/>
      <c r="BA1356"/>
      <c r="BB1356"/>
      <c r="BC1356"/>
      <c r="BE1356"/>
      <c r="BF1356"/>
      <c r="BG1356"/>
      <c r="BI1356"/>
      <c r="BJ1356"/>
      <c r="BK1356"/>
      <c r="BM1356"/>
      <c r="BN1356"/>
      <c r="BO1356"/>
    </row>
    <row r="1357" spans="1:67">
      <c r="A1357"/>
      <c r="B1357"/>
      <c r="C1357"/>
      <c r="E1357"/>
      <c r="F1357"/>
      <c r="G1357"/>
      <c r="I1357"/>
      <c r="J1357"/>
      <c r="K1357"/>
      <c r="M1357"/>
      <c r="N1357"/>
      <c r="O1357"/>
      <c r="Q1357"/>
      <c r="R1357"/>
      <c r="S1357"/>
      <c r="U1357"/>
      <c r="V1357"/>
      <c r="W1357"/>
      <c r="Y1357"/>
      <c r="Z1357"/>
      <c r="AA1357"/>
      <c r="AC1357"/>
      <c r="AD1357"/>
      <c r="AE1357"/>
      <c r="AG1357"/>
      <c r="AH1357"/>
      <c r="AI1357"/>
      <c r="AK1357"/>
      <c r="AL1357"/>
      <c r="AM1357"/>
      <c r="AO1357"/>
      <c r="AP1357"/>
      <c r="AQ1357"/>
      <c r="AS1357"/>
      <c r="AT1357"/>
      <c r="AU1357"/>
      <c r="AW1357"/>
      <c r="AX1357"/>
      <c r="AY1357"/>
      <c r="BA1357"/>
      <c r="BB1357"/>
      <c r="BC1357"/>
      <c r="BE1357"/>
      <c r="BF1357"/>
      <c r="BG1357"/>
      <c r="BI1357"/>
      <c r="BJ1357"/>
      <c r="BK1357"/>
      <c r="BM1357"/>
      <c r="BN1357"/>
      <c r="BO1357"/>
    </row>
    <row r="1358" spans="1:67">
      <c r="A1358"/>
      <c r="B1358"/>
      <c r="C1358"/>
      <c r="E1358"/>
      <c r="F1358"/>
      <c r="G1358"/>
      <c r="I1358"/>
      <c r="J1358"/>
      <c r="K1358"/>
      <c r="M1358"/>
      <c r="N1358"/>
      <c r="O1358"/>
      <c r="Q1358"/>
      <c r="R1358"/>
      <c r="S1358"/>
      <c r="U1358"/>
      <c r="V1358"/>
      <c r="W1358"/>
      <c r="Y1358"/>
      <c r="Z1358"/>
      <c r="AA1358"/>
      <c r="AC1358"/>
      <c r="AD1358"/>
      <c r="AE1358"/>
      <c r="AG1358"/>
      <c r="AH1358"/>
      <c r="AI1358"/>
      <c r="AK1358"/>
      <c r="AL1358"/>
      <c r="AM1358"/>
      <c r="AO1358"/>
      <c r="AP1358"/>
      <c r="AQ1358"/>
      <c r="AS1358"/>
      <c r="AT1358"/>
      <c r="AU1358"/>
      <c r="AW1358"/>
      <c r="AX1358"/>
      <c r="AY1358"/>
      <c r="BA1358"/>
      <c r="BB1358"/>
      <c r="BC1358"/>
      <c r="BE1358"/>
      <c r="BF1358"/>
      <c r="BG1358"/>
      <c r="BI1358"/>
      <c r="BJ1358"/>
      <c r="BK1358"/>
      <c r="BM1358"/>
      <c r="BN1358"/>
      <c r="BO1358"/>
    </row>
    <row r="1359" spans="1:67">
      <c r="A1359"/>
      <c r="B1359"/>
      <c r="C1359"/>
      <c r="E1359"/>
      <c r="F1359"/>
      <c r="G1359"/>
      <c r="I1359"/>
      <c r="J1359"/>
      <c r="K1359"/>
      <c r="M1359"/>
      <c r="N1359"/>
      <c r="O1359"/>
      <c r="Q1359"/>
      <c r="R1359"/>
      <c r="S1359"/>
      <c r="U1359"/>
      <c r="V1359"/>
      <c r="W1359"/>
      <c r="Y1359"/>
      <c r="Z1359"/>
      <c r="AA1359"/>
      <c r="AC1359"/>
      <c r="AD1359"/>
      <c r="AE1359"/>
      <c r="AG1359"/>
      <c r="AH1359"/>
      <c r="AI1359"/>
      <c r="AK1359"/>
      <c r="AL1359"/>
      <c r="AM1359"/>
      <c r="AO1359"/>
      <c r="AP1359"/>
      <c r="AQ1359"/>
      <c r="AS1359"/>
      <c r="AT1359"/>
      <c r="AU1359"/>
      <c r="AW1359"/>
      <c r="AX1359"/>
      <c r="AY1359"/>
      <c r="BA1359"/>
      <c r="BB1359"/>
      <c r="BC1359"/>
      <c r="BE1359"/>
      <c r="BF1359"/>
      <c r="BG1359"/>
      <c r="BI1359"/>
      <c r="BJ1359"/>
      <c r="BK1359"/>
      <c r="BM1359"/>
      <c r="BN1359"/>
      <c r="BO1359"/>
    </row>
    <row r="1360" spans="1:67">
      <c r="A1360"/>
      <c r="B1360"/>
      <c r="C1360"/>
      <c r="E1360"/>
      <c r="F1360"/>
      <c r="G1360"/>
      <c r="I1360"/>
      <c r="J1360"/>
      <c r="K1360"/>
      <c r="M1360"/>
      <c r="N1360"/>
      <c r="O1360"/>
      <c r="Q1360"/>
      <c r="R1360"/>
      <c r="S1360"/>
      <c r="U1360"/>
      <c r="V1360"/>
      <c r="W1360"/>
      <c r="Y1360"/>
      <c r="Z1360"/>
      <c r="AA1360"/>
      <c r="AC1360"/>
      <c r="AD1360"/>
      <c r="AE1360"/>
      <c r="AG1360"/>
      <c r="AH1360"/>
      <c r="AI1360"/>
      <c r="AK1360"/>
      <c r="AL1360"/>
      <c r="AM1360"/>
      <c r="AO1360"/>
      <c r="AP1360"/>
      <c r="AQ1360"/>
      <c r="AS1360"/>
      <c r="AT1360"/>
      <c r="AU1360"/>
      <c r="AW1360"/>
      <c r="AX1360"/>
      <c r="AY1360"/>
      <c r="BA1360"/>
      <c r="BB1360"/>
      <c r="BC1360"/>
      <c r="BE1360"/>
      <c r="BF1360"/>
      <c r="BG1360"/>
      <c r="BI1360"/>
      <c r="BJ1360"/>
      <c r="BK1360"/>
      <c r="BM1360"/>
      <c r="BN1360"/>
      <c r="BO1360"/>
    </row>
    <row r="1361" spans="1:67">
      <c r="A1361"/>
      <c r="B1361"/>
      <c r="C1361"/>
      <c r="E1361"/>
      <c r="F1361"/>
      <c r="G1361"/>
      <c r="I1361"/>
      <c r="J1361"/>
      <c r="K1361"/>
      <c r="M1361"/>
      <c r="N1361"/>
      <c r="O1361"/>
      <c r="Q1361"/>
      <c r="R1361"/>
      <c r="S1361"/>
      <c r="U1361"/>
      <c r="V1361"/>
      <c r="W1361"/>
      <c r="Y1361"/>
      <c r="Z1361"/>
      <c r="AA1361"/>
      <c r="AC1361"/>
      <c r="AD1361"/>
      <c r="AE1361"/>
      <c r="AG1361"/>
      <c r="AH1361"/>
      <c r="AI1361"/>
      <c r="AK1361"/>
      <c r="AL1361"/>
      <c r="AM1361"/>
      <c r="AO1361"/>
      <c r="AP1361"/>
      <c r="AQ1361"/>
      <c r="AS1361"/>
      <c r="AT1361"/>
      <c r="AU1361"/>
      <c r="AW1361"/>
      <c r="AX1361"/>
      <c r="AY1361"/>
      <c r="BA1361"/>
      <c r="BB1361"/>
      <c r="BC1361"/>
      <c r="BE1361"/>
      <c r="BF1361"/>
      <c r="BG1361"/>
      <c r="BI1361"/>
      <c r="BJ1361"/>
      <c r="BK1361"/>
      <c r="BM1361"/>
      <c r="BN1361"/>
      <c r="BO1361"/>
    </row>
    <row r="1362" spans="1:67">
      <c r="A1362"/>
      <c r="B1362"/>
      <c r="C1362"/>
      <c r="E1362"/>
      <c r="F1362"/>
      <c r="G1362"/>
      <c r="I1362"/>
      <c r="J1362"/>
      <c r="K1362"/>
      <c r="M1362"/>
      <c r="N1362"/>
      <c r="O1362"/>
      <c r="Q1362"/>
      <c r="R1362"/>
      <c r="S1362"/>
      <c r="U1362"/>
      <c r="V1362"/>
      <c r="W1362"/>
      <c r="Y1362"/>
      <c r="Z1362"/>
      <c r="AA1362"/>
      <c r="AC1362"/>
      <c r="AD1362"/>
      <c r="AE1362"/>
      <c r="AG1362"/>
      <c r="AH1362"/>
      <c r="AI1362"/>
      <c r="AK1362"/>
      <c r="AL1362"/>
      <c r="AM1362"/>
      <c r="AO1362"/>
      <c r="AP1362"/>
      <c r="AQ1362"/>
      <c r="AS1362"/>
      <c r="AT1362"/>
      <c r="AU1362"/>
      <c r="AW1362"/>
      <c r="AX1362"/>
      <c r="AY1362"/>
      <c r="BA1362"/>
      <c r="BB1362"/>
      <c r="BC1362"/>
      <c r="BE1362"/>
      <c r="BF1362"/>
      <c r="BG1362"/>
      <c r="BI1362"/>
      <c r="BJ1362"/>
      <c r="BK1362"/>
      <c r="BM1362"/>
      <c r="BN1362"/>
      <c r="BO1362"/>
    </row>
    <row r="1363" spans="1:67">
      <c r="A1363"/>
      <c r="B1363"/>
      <c r="C1363"/>
      <c r="E1363"/>
      <c r="F1363"/>
      <c r="G1363"/>
      <c r="I1363"/>
      <c r="J1363"/>
      <c r="K1363"/>
      <c r="M1363"/>
      <c r="N1363"/>
      <c r="O1363"/>
      <c r="Q1363"/>
      <c r="R1363"/>
      <c r="S1363"/>
      <c r="U1363"/>
      <c r="V1363"/>
      <c r="W1363"/>
      <c r="Y1363"/>
      <c r="Z1363"/>
      <c r="AA1363"/>
      <c r="AC1363"/>
      <c r="AD1363"/>
      <c r="AE1363"/>
      <c r="AG1363"/>
      <c r="AH1363"/>
      <c r="AI1363"/>
      <c r="AK1363"/>
      <c r="AL1363"/>
      <c r="AM1363"/>
      <c r="AO1363"/>
      <c r="AP1363"/>
      <c r="AQ1363"/>
      <c r="AS1363"/>
      <c r="AT1363"/>
      <c r="AU1363"/>
      <c r="AW1363"/>
      <c r="AX1363"/>
      <c r="AY1363"/>
      <c r="BA1363"/>
      <c r="BB1363"/>
      <c r="BC1363"/>
      <c r="BE1363"/>
      <c r="BF1363"/>
      <c r="BG1363"/>
      <c r="BI1363"/>
      <c r="BJ1363"/>
      <c r="BK1363"/>
      <c r="BM1363"/>
      <c r="BN1363"/>
      <c r="BO1363"/>
    </row>
    <row r="1364" spans="1:67">
      <c r="A1364"/>
      <c r="B1364"/>
      <c r="C1364"/>
      <c r="E1364"/>
      <c r="F1364"/>
      <c r="G1364"/>
      <c r="I1364"/>
      <c r="J1364"/>
      <c r="K1364"/>
      <c r="M1364"/>
      <c r="N1364"/>
      <c r="O1364"/>
      <c r="Q1364"/>
      <c r="R1364"/>
      <c r="S1364"/>
      <c r="U1364"/>
      <c r="V1364"/>
      <c r="W1364"/>
      <c r="Y1364"/>
      <c r="Z1364"/>
      <c r="AA1364"/>
      <c r="AC1364"/>
      <c r="AD1364"/>
      <c r="AE1364"/>
      <c r="AG1364"/>
      <c r="AH1364"/>
      <c r="AI1364"/>
      <c r="AK1364"/>
      <c r="AL1364"/>
      <c r="AM1364"/>
      <c r="AO1364"/>
      <c r="AP1364"/>
      <c r="AQ1364"/>
      <c r="AS1364"/>
      <c r="AT1364"/>
      <c r="AU1364"/>
      <c r="AW1364"/>
      <c r="AX1364"/>
      <c r="AY1364"/>
      <c r="BA1364"/>
      <c r="BB1364"/>
      <c r="BC1364"/>
      <c r="BE1364"/>
      <c r="BF1364"/>
      <c r="BG1364"/>
      <c r="BI1364"/>
      <c r="BJ1364"/>
      <c r="BK1364"/>
      <c r="BM1364"/>
      <c r="BN1364"/>
      <c r="BO1364"/>
    </row>
    <row r="1365" spans="1:67">
      <c r="A1365"/>
      <c r="B1365"/>
      <c r="C1365"/>
      <c r="E1365"/>
      <c r="F1365"/>
      <c r="G1365"/>
      <c r="I1365"/>
      <c r="J1365"/>
      <c r="K1365"/>
      <c r="M1365"/>
      <c r="N1365"/>
      <c r="O1365"/>
      <c r="Q1365"/>
      <c r="R1365"/>
      <c r="S1365"/>
      <c r="U1365"/>
      <c r="V1365"/>
      <c r="W1365"/>
      <c r="Y1365"/>
      <c r="Z1365"/>
      <c r="AA1365"/>
      <c r="AC1365"/>
      <c r="AD1365"/>
      <c r="AE1365"/>
      <c r="AG1365"/>
      <c r="AH1365"/>
      <c r="AI1365"/>
      <c r="AK1365"/>
      <c r="AL1365"/>
      <c r="AM1365"/>
      <c r="AO1365"/>
      <c r="AP1365"/>
      <c r="AQ1365"/>
      <c r="AS1365"/>
      <c r="AT1365"/>
      <c r="AU1365"/>
      <c r="AW1365"/>
      <c r="AX1365"/>
      <c r="AY1365"/>
      <c r="BA1365"/>
      <c r="BB1365"/>
      <c r="BC1365"/>
      <c r="BE1365"/>
      <c r="BF1365"/>
      <c r="BG1365"/>
      <c r="BI1365"/>
      <c r="BJ1365"/>
      <c r="BK1365"/>
      <c r="BM1365"/>
      <c r="BN1365"/>
      <c r="BO1365"/>
    </row>
    <row r="1366" spans="1:67">
      <c r="A1366"/>
      <c r="B1366"/>
      <c r="C1366"/>
      <c r="E1366"/>
      <c r="F1366"/>
      <c r="G1366"/>
      <c r="I1366"/>
      <c r="J1366"/>
      <c r="K1366"/>
      <c r="M1366"/>
      <c r="N1366"/>
      <c r="O1366"/>
      <c r="Q1366"/>
      <c r="R1366"/>
      <c r="S1366"/>
      <c r="U1366"/>
      <c r="V1366"/>
      <c r="W1366"/>
      <c r="Y1366"/>
      <c r="Z1366"/>
      <c r="AA1366"/>
      <c r="AC1366"/>
      <c r="AD1366"/>
      <c r="AE1366"/>
      <c r="AG1366"/>
      <c r="AH1366"/>
      <c r="AI1366"/>
      <c r="AK1366"/>
      <c r="AL1366"/>
      <c r="AM1366"/>
      <c r="AO1366"/>
      <c r="AP1366"/>
      <c r="AQ1366"/>
      <c r="AS1366"/>
      <c r="AT1366"/>
      <c r="AU1366"/>
      <c r="AW1366"/>
      <c r="AX1366"/>
      <c r="AY1366"/>
      <c r="BA1366"/>
      <c r="BB1366"/>
      <c r="BC1366"/>
      <c r="BE1366"/>
      <c r="BF1366"/>
      <c r="BG1366"/>
      <c r="BI1366"/>
      <c r="BJ1366"/>
      <c r="BK1366"/>
      <c r="BM1366"/>
      <c r="BN1366"/>
      <c r="BO1366"/>
    </row>
    <row r="1367" spans="1:67">
      <c r="A1367"/>
      <c r="B1367"/>
      <c r="C1367"/>
      <c r="E1367"/>
      <c r="F1367"/>
      <c r="G1367"/>
      <c r="I1367"/>
      <c r="J1367"/>
      <c r="K1367"/>
      <c r="M1367"/>
      <c r="N1367"/>
      <c r="O1367"/>
      <c r="Q1367"/>
      <c r="R1367"/>
      <c r="S1367"/>
      <c r="U1367"/>
      <c r="V1367"/>
      <c r="W1367"/>
      <c r="Y1367"/>
      <c r="Z1367"/>
      <c r="AA1367"/>
      <c r="AC1367"/>
      <c r="AD1367"/>
      <c r="AE1367"/>
      <c r="AG1367"/>
      <c r="AH1367"/>
      <c r="AI1367"/>
      <c r="AK1367"/>
      <c r="AL1367"/>
      <c r="AM1367"/>
      <c r="AO1367"/>
      <c r="AP1367"/>
      <c r="AQ1367"/>
      <c r="AS1367"/>
      <c r="AT1367"/>
      <c r="AU1367"/>
      <c r="AW1367"/>
      <c r="AX1367"/>
      <c r="AY1367"/>
      <c r="BA1367"/>
      <c r="BB1367"/>
      <c r="BC1367"/>
      <c r="BE1367"/>
      <c r="BF1367"/>
      <c r="BG1367"/>
      <c r="BI1367"/>
      <c r="BJ1367"/>
      <c r="BK1367"/>
      <c r="BM1367"/>
      <c r="BN1367"/>
      <c r="BO1367"/>
    </row>
    <row r="1368" spans="1:67">
      <c r="A1368"/>
      <c r="B1368"/>
      <c r="C1368"/>
      <c r="E1368"/>
      <c r="F1368"/>
      <c r="G1368"/>
      <c r="I1368"/>
      <c r="J1368"/>
      <c r="K1368"/>
      <c r="M1368"/>
      <c r="N1368"/>
      <c r="O1368"/>
      <c r="Q1368"/>
      <c r="R1368"/>
      <c r="S1368"/>
      <c r="U1368"/>
      <c r="V1368"/>
      <c r="W1368"/>
      <c r="Y1368"/>
      <c r="Z1368"/>
      <c r="AA1368"/>
      <c r="AC1368"/>
      <c r="AD1368"/>
      <c r="AE1368"/>
      <c r="AG1368"/>
      <c r="AH1368"/>
      <c r="AI1368"/>
      <c r="AK1368"/>
      <c r="AL1368"/>
      <c r="AM1368"/>
      <c r="AO1368"/>
      <c r="AP1368"/>
      <c r="AQ1368"/>
      <c r="AS1368"/>
      <c r="AT1368"/>
      <c r="AU1368"/>
      <c r="AW1368"/>
      <c r="AX1368"/>
      <c r="AY1368"/>
      <c r="BA1368"/>
      <c r="BB1368"/>
      <c r="BC1368"/>
      <c r="BE1368"/>
      <c r="BF1368"/>
      <c r="BG1368"/>
      <c r="BI1368"/>
      <c r="BJ1368"/>
      <c r="BK1368"/>
      <c r="BM1368"/>
      <c r="BN1368"/>
      <c r="BO1368"/>
    </row>
    <row r="1369" spans="1:67">
      <c r="A1369"/>
      <c r="B1369"/>
      <c r="C1369"/>
      <c r="E1369"/>
      <c r="F1369"/>
      <c r="G1369"/>
      <c r="I1369"/>
      <c r="J1369"/>
      <c r="K1369"/>
      <c r="M1369"/>
      <c r="N1369"/>
      <c r="O1369"/>
      <c r="Q1369"/>
      <c r="R1369"/>
      <c r="S1369"/>
      <c r="U1369"/>
      <c r="V1369"/>
      <c r="W1369"/>
      <c r="Y1369"/>
      <c r="Z1369"/>
      <c r="AA1369"/>
      <c r="AC1369"/>
      <c r="AD1369"/>
      <c r="AE1369"/>
      <c r="AG1369"/>
      <c r="AH1369"/>
      <c r="AI1369"/>
      <c r="AK1369"/>
      <c r="AL1369"/>
      <c r="AM1369"/>
      <c r="AO1369"/>
      <c r="AP1369"/>
      <c r="AQ1369"/>
      <c r="AS1369"/>
      <c r="AT1369"/>
      <c r="AU1369"/>
      <c r="AW1369"/>
      <c r="AX1369"/>
      <c r="AY1369"/>
      <c r="BA1369"/>
      <c r="BB1369"/>
      <c r="BC1369"/>
      <c r="BE1369"/>
      <c r="BF1369"/>
      <c r="BG1369"/>
      <c r="BI1369"/>
      <c r="BJ1369"/>
      <c r="BK1369"/>
      <c r="BM1369"/>
      <c r="BN1369"/>
      <c r="BO1369"/>
    </row>
    <row r="1370" spans="1:67">
      <c r="A1370"/>
      <c r="B1370"/>
      <c r="C1370"/>
      <c r="E1370"/>
      <c r="F1370"/>
      <c r="G1370"/>
      <c r="I1370"/>
      <c r="J1370"/>
      <c r="K1370"/>
      <c r="M1370"/>
      <c r="N1370"/>
      <c r="O1370"/>
      <c r="Q1370"/>
      <c r="R1370"/>
      <c r="S1370"/>
      <c r="U1370"/>
      <c r="V1370"/>
      <c r="W1370"/>
      <c r="Y1370"/>
      <c r="Z1370"/>
      <c r="AA1370"/>
      <c r="AC1370"/>
      <c r="AD1370"/>
      <c r="AE1370"/>
      <c r="AG1370"/>
      <c r="AH1370"/>
      <c r="AI1370"/>
      <c r="AK1370"/>
      <c r="AL1370"/>
      <c r="AM1370"/>
      <c r="AO1370"/>
      <c r="AP1370"/>
      <c r="AQ1370"/>
      <c r="AS1370"/>
      <c r="AT1370"/>
      <c r="AU1370"/>
      <c r="AW1370"/>
      <c r="AX1370"/>
      <c r="AY1370"/>
      <c r="BA1370"/>
      <c r="BB1370"/>
      <c r="BC1370"/>
      <c r="BE1370"/>
      <c r="BF1370"/>
      <c r="BG1370"/>
      <c r="BI1370"/>
      <c r="BJ1370"/>
      <c r="BK1370"/>
      <c r="BM1370"/>
      <c r="BN1370"/>
      <c r="BO1370"/>
    </row>
    <row r="1371" spans="1:67">
      <c r="A1371"/>
      <c r="B1371"/>
      <c r="C1371"/>
      <c r="E1371"/>
      <c r="F1371"/>
      <c r="G1371"/>
      <c r="I1371"/>
      <c r="J1371"/>
      <c r="K1371"/>
      <c r="M1371"/>
      <c r="N1371"/>
      <c r="O1371"/>
      <c r="Q1371"/>
      <c r="R1371"/>
      <c r="S1371"/>
      <c r="U1371"/>
      <c r="V1371"/>
      <c r="W1371"/>
      <c r="Y1371"/>
      <c r="Z1371"/>
      <c r="AA1371"/>
      <c r="AC1371"/>
      <c r="AD1371"/>
      <c r="AE1371"/>
      <c r="AG1371"/>
      <c r="AH1371"/>
      <c r="AI1371"/>
      <c r="AK1371"/>
      <c r="AL1371"/>
      <c r="AM1371"/>
      <c r="AO1371"/>
      <c r="AP1371"/>
      <c r="AQ1371"/>
      <c r="AS1371"/>
      <c r="AT1371"/>
      <c r="AU1371"/>
      <c r="AW1371"/>
      <c r="AX1371"/>
      <c r="AY1371"/>
      <c r="BA1371"/>
      <c r="BB1371"/>
      <c r="BC1371"/>
      <c r="BE1371"/>
      <c r="BF1371"/>
      <c r="BG1371"/>
      <c r="BI1371"/>
      <c r="BJ1371"/>
      <c r="BK1371"/>
      <c r="BM1371"/>
      <c r="BN1371"/>
      <c r="BO1371"/>
    </row>
    <row r="1372" spans="1:67">
      <c r="A1372"/>
      <c r="B1372"/>
      <c r="C1372"/>
      <c r="E1372"/>
      <c r="F1372"/>
      <c r="G1372"/>
      <c r="I1372"/>
      <c r="J1372"/>
      <c r="K1372"/>
      <c r="M1372"/>
      <c r="N1372"/>
      <c r="O1372"/>
      <c r="Q1372"/>
      <c r="R1372"/>
      <c r="S1372"/>
      <c r="U1372"/>
      <c r="V1372"/>
      <c r="W1372"/>
      <c r="Y1372"/>
      <c r="Z1372"/>
      <c r="AA1372"/>
      <c r="AC1372"/>
      <c r="AD1372"/>
      <c r="AE1372"/>
      <c r="AG1372"/>
      <c r="AH1372"/>
      <c r="AI1372"/>
      <c r="AK1372"/>
      <c r="AL1372"/>
      <c r="AM1372"/>
      <c r="AO1372"/>
      <c r="AP1372"/>
      <c r="AQ1372"/>
      <c r="AS1372"/>
      <c r="AT1372"/>
      <c r="AU1372"/>
      <c r="AW1372"/>
      <c r="AX1372"/>
      <c r="AY1372"/>
      <c r="BA1372"/>
      <c r="BB1372"/>
      <c r="BC1372"/>
      <c r="BE1372"/>
      <c r="BF1372"/>
      <c r="BG1372"/>
      <c r="BI1372"/>
      <c r="BJ1372"/>
      <c r="BK1372"/>
      <c r="BM1372"/>
      <c r="BN1372"/>
      <c r="BO1372"/>
    </row>
    <row r="1373" spans="1:67">
      <c r="A1373"/>
      <c r="B1373"/>
      <c r="C1373"/>
      <c r="E1373"/>
      <c r="F1373"/>
      <c r="G1373"/>
      <c r="I1373"/>
      <c r="J1373"/>
      <c r="K1373"/>
      <c r="M1373"/>
      <c r="N1373"/>
      <c r="O1373"/>
      <c r="Q1373"/>
      <c r="R1373"/>
      <c r="S1373"/>
      <c r="U1373"/>
      <c r="V1373"/>
      <c r="W1373"/>
      <c r="Y1373"/>
      <c r="Z1373"/>
      <c r="AA1373"/>
      <c r="AC1373"/>
      <c r="AD1373"/>
      <c r="AE1373"/>
      <c r="AG1373"/>
      <c r="AH1373"/>
      <c r="AI1373"/>
      <c r="AK1373"/>
      <c r="AL1373"/>
      <c r="AM1373"/>
      <c r="AO1373"/>
      <c r="AP1373"/>
      <c r="AQ1373"/>
      <c r="AS1373"/>
      <c r="AT1373"/>
      <c r="AU1373"/>
      <c r="AW1373"/>
      <c r="AX1373"/>
      <c r="AY1373"/>
      <c r="BA1373"/>
      <c r="BB1373"/>
      <c r="BC1373"/>
      <c r="BE1373"/>
      <c r="BF1373"/>
      <c r="BG1373"/>
      <c r="BI1373"/>
      <c r="BJ1373"/>
      <c r="BK1373"/>
      <c r="BM1373"/>
      <c r="BN1373"/>
      <c r="BO1373"/>
    </row>
    <row r="1374" spans="1:67">
      <c r="A1374"/>
      <c r="B1374"/>
      <c r="C1374"/>
      <c r="E1374"/>
      <c r="F1374"/>
      <c r="G1374"/>
      <c r="I1374"/>
      <c r="J1374"/>
      <c r="K1374"/>
      <c r="M1374"/>
      <c r="N1374"/>
      <c r="O1374"/>
      <c r="Q1374"/>
      <c r="R1374"/>
      <c r="S1374"/>
      <c r="U1374"/>
      <c r="V1374"/>
      <c r="W1374"/>
      <c r="Y1374"/>
      <c r="Z1374"/>
      <c r="AA1374"/>
      <c r="AC1374"/>
      <c r="AD1374"/>
      <c r="AE1374"/>
      <c r="AG1374"/>
      <c r="AH1374"/>
      <c r="AI1374"/>
      <c r="AK1374"/>
      <c r="AL1374"/>
      <c r="AM1374"/>
      <c r="AO1374"/>
      <c r="AP1374"/>
      <c r="AQ1374"/>
      <c r="AS1374"/>
      <c r="AT1374"/>
      <c r="AU1374"/>
      <c r="AW1374"/>
      <c r="AX1374"/>
      <c r="AY1374"/>
      <c r="BA1374"/>
      <c r="BB1374"/>
      <c r="BC1374"/>
      <c r="BE1374"/>
      <c r="BF1374"/>
      <c r="BG1374"/>
      <c r="BI1374"/>
      <c r="BJ1374"/>
      <c r="BK1374"/>
      <c r="BM1374"/>
      <c r="BN1374"/>
      <c r="BO1374"/>
    </row>
    <row r="1375" spans="1:67">
      <c r="A1375"/>
      <c r="B1375"/>
      <c r="C1375"/>
      <c r="E1375"/>
      <c r="F1375"/>
      <c r="G1375"/>
      <c r="I1375"/>
      <c r="J1375"/>
      <c r="K1375"/>
      <c r="M1375"/>
      <c r="N1375"/>
      <c r="O1375"/>
      <c r="Q1375"/>
      <c r="R1375"/>
      <c r="S1375"/>
      <c r="U1375"/>
      <c r="V1375"/>
      <c r="W1375"/>
      <c r="Y1375"/>
      <c r="Z1375"/>
      <c r="AA1375"/>
      <c r="AC1375"/>
      <c r="AD1375"/>
      <c r="AE1375"/>
      <c r="AG1375"/>
      <c r="AH1375"/>
      <c r="AI1375"/>
      <c r="AK1375"/>
      <c r="AL1375"/>
      <c r="AM1375"/>
      <c r="AO1375"/>
      <c r="AP1375"/>
      <c r="AQ1375"/>
      <c r="AS1375"/>
      <c r="AT1375"/>
      <c r="AU1375"/>
      <c r="AW1375"/>
      <c r="AX1375"/>
      <c r="AY1375"/>
      <c r="BA1375"/>
      <c r="BB1375"/>
      <c r="BC1375"/>
      <c r="BE1375"/>
      <c r="BF1375"/>
      <c r="BG1375"/>
      <c r="BI1375"/>
      <c r="BJ1375"/>
      <c r="BK1375"/>
      <c r="BM1375"/>
      <c r="BN1375"/>
      <c r="BO1375"/>
    </row>
    <row r="1376" spans="1:67">
      <c r="A1376"/>
      <c r="B1376"/>
      <c r="C1376"/>
      <c r="E1376"/>
      <c r="F1376"/>
      <c r="G1376"/>
      <c r="I1376"/>
      <c r="J1376"/>
      <c r="K1376"/>
      <c r="M1376"/>
      <c r="N1376"/>
      <c r="O1376"/>
      <c r="Q1376"/>
      <c r="R1376"/>
      <c r="S1376"/>
      <c r="U1376"/>
      <c r="V1376"/>
      <c r="W1376"/>
      <c r="Y1376"/>
      <c r="Z1376"/>
      <c r="AA1376"/>
      <c r="AC1376"/>
      <c r="AD1376"/>
      <c r="AE1376"/>
      <c r="AG1376"/>
      <c r="AH1376"/>
      <c r="AI1376"/>
      <c r="AK1376"/>
      <c r="AL1376"/>
      <c r="AM1376"/>
      <c r="AO1376"/>
      <c r="AP1376"/>
      <c r="AQ1376"/>
      <c r="AS1376"/>
      <c r="AT1376"/>
      <c r="AU1376"/>
      <c r="AW1376"/>
      <c r="AX1376"/>
      <c r="AY1376"/>
      <c r="BA1376"/>
      <c r="BB1376"/>
      <c r="BC1376"/>
      <c r="BE1376"/>
      <c r="BF1376"/>
      <c r="BG1376"/>
      <c r="BI1376"/>
      <c r="BJ1376"/>
      <c r="BK1376"/>
      <c r="BM1376"/>
      <c r="BN1376"/>
      <c r="BO1376"/>
    </row>
    <row r="1377" spans="1:67">
      <c r="A1377"/>
      <c r="B1377"/>
      <c r="C1377"/>
      <c r="E1377"/>
      <c r="F1377"/>
      <c r="G1377"/>
      <c r="I1377"/>
      <c r="J1377"/>
      <c r="K1377"/>
      <c r="M1377"/>
      <c r="N1377"/>
      <c r="O1377"/>
      <c r="Q1377"/>
      <c r="R1377"/>
      <c r="S1377"/>
      <c r="U1377"/>
      <c r="V1377"/>
      <c r="W1377"/>
      <c r="Y1377"/>
      <c r="Z1377"/>
      <c r="AA1377"/>
      <c r="AC1377"/>
      <c r="AD1377"/>
      <c r="AE1377"/>
      <c r="AG1377"/>
      <c r="AH1377"/>
      <c r="AI1377"/>
      <c r="AK1377"/>
      <c r="AL1377"/>
      <c r="AM1377"/>
      <c r="AO1377"/>
      <c r="AP1377"/>
      <c r="AQ1377"/>
      <c r="AS1377"/>
      <c r="AT1377"/>
      <c r="AU1377"/>
      <c r="AW1377"/>
      <c r="AX1377"/>
      <c r="AY1377"/>
      <c r="BA1377"/>
      <c r="BB1377"/>
      <c r="BC1377"/>
      <c r="BE1377"/>
      <c r="BF1377"/>
      <c r="BG1377"/>
      <c r="BI1377"/>
      <c r="BJ1377"/>
      <c r="BK1377"/>
      <c r="BM1377"/>
      <c r="BN1377"/>
      <c r="BO1377"/>
    </row>
    <row r="1378" spans="1:67">
      <c r="A1378"/>
      <c r="B1378"/>
      <c r="C1378"/>
      <c r="E1378"/>
      <c r="F1378"/>
      <c r="G1378"/>
      <c r="I1378"/>
      <c r="J1378"/>
      <c r="K1378"/>
      <c r="M1378"/>
      <c r="N1378"/>
      <c r="O1378"/>
      <c r="Q1378"/>
      <c r="R1378"/>
      <c r="S1378"/>
      <c r="U1378"/>
      <c r="V1378"/>
      <c r="W1378"/>
      <c r="Y1378"/>
      <c r="Z1378"/>
      <c r="AA1378"/>
      <c r="AC1378"/>
      <c r="AD1378"/>
      <c r="AE1378"/>
      <c r="AG1378"/>
      <c r="AH1378"/>
      <c r="AI1378"/>
      <c r="AK1378"/>
      <c r="AL1378"/>
      <c r="AM1378"/>
      <c r="AO1378"/>
      <c r="AP1378"/>
      <c r="AQ1378"/>
      <c r="AS1378"/>
      <c r="AT1378"/>
      <c r="AU1378"/>
      <c r="AW1378"/>
      <c r="AX1378"/>
      <c r="AY1378"/>
      <c r="BA1378"/>
      <c r="BB1378"/>
      <c r="BC1378"/>
      <c r="BE1378"/>
      <c r="BF1378"/>
      <c r="BG1378"/>
      <c r="BI1378"/>
      <c r="BJ1378"/>
      <c r="BK1378"/>
      <c r="BM1378"/>
      <c r="BN1378"/>
      <c r="BO1378"/>
    </row>
    <row r="1379" spans="1:67">
      <c r="A1379"/>
      <c r="B1379"/>
      <c r="C1379"/>
      <c r="E1379"/>
      <c r="F1379"/>
      <c r="G1379"/>
      <c r="I1379"/>
      <c r="J1379"/>
      <c r="K1379"/>
      <c r="M1379"/>
      <c r="N1379"/>
      <c r="O1379"/>
      <c r="Q1379"/>
      <c r="R1379"/>
      <c r="S1379"/>
      <c r="U1379"/>
      <c r="V1379"/>
      <c r="W1379"/>
      <c r="Y1379"/>
      <c r="Z1379"/>
      <c r="AA1379"/>
      <c r="AC1379"/>
      <c r="AD1379"/>
      <c r="AE1379"/>
      <c r="AG1379"/>
      <c r="AH1379"/>
      <c r="AI1379"/>
      <c r="AK1379"/>
      <c r="AL1379"/>
      <c r="AM1379"/>
      <c r="AO1379"/>
      <c r="AP1379"/>
      <c r="AQ1379"/>
      <c r="AS1379"/>
      <c r="AT1379"/>
      <c r="AU1379"/>
      <c r="AW1379"/>
      <c r="AX1379"/>
      <c r="AY1379"/>
      <c r="BA1379"/>
      <c r="BB1379"/>
      <c r="BC1379"/>
      <c r="BE1379"/>
      <c r="BF1379"/>
      <c r="BG1379"/>
      <c r="BI1379"/>
      <c r="BJ1379"/>
      <c r="BK1379"/>
      <c r="BM1379"/>
      <c r="BN1379"/>
      <c r="BO1379"/>
    </row>
    <row r="1380" spans="1:67">
      <c r="A1380"/>
      <c r="B1380"/>
      <c r="C1380"/>
      <c r="E1380"/>
      <c r="F1380"/>
      <c r="G1380"/>
      <c r="I1380"/>
      <c r="J1380"/>
      <c r="K1380"/>
      <c r="M1380"/>
      <c r="N1380"/>
      <c r="O1380"/>
      <c r="Q1380"/>
      <c r="R1380"/>
      <c r="S1380"/>
      <c r="U1380"/>
      <c r="V1380"/>
      <c r="W1380"/>
      <c r="Y1380"/>
      <c r="Z1380"/>
      <c r="AA1380"/>
      <c r="AC1380"/>
      <c r="AD1380"/>
      <c r="AE1380"/>
      <c r="AG1380"/>
      <c r="AH1380"/>
      <c r="AI1380"/>
      <c r="AK1380"/>
      <c r="AL1380"/>
      <c r="AM1380"/>
      <c r="AO1380"/>
      <c r="AP1380"/>
      <c r="AQ1380"/>
      <c r="AS1380"/>
      <c r="AT1380"/>
      <c r="AU1380"/>
      <c r="AW1380"/>
      <c r="AX1380"/>
      <c r="AY1380"/>
      <c r="BA1380"/>
      <c r="BB1380"/>
      <c r="BC1380"/>
      <c r="BE1380"/>
      <c r="BF1380"/>
      <c r="BG1380"/>
      <c r="BI1380"/>
      <c r="BJ1380"/>
      <c r="BK1380"/>
      <c r="BM1380"/>
      <c r="BN1380"/>
      <c r="BO1380"/>
    </row>
    <row r="1381" spans="1:67">
      <c r="A1381"/>
      <c r="B1381"/>
      <c r="C1381"/>
      <c r="E1381"/>
      <c r="F1381"/>
      <c r="G1381"/>
      <c r="I1381"/>
      <c r="J1381"/>
      <c r="K1381"/>
      <c r="M1381"/>
      <c r="N1381"/>
      <c r="O1381"/>
      <c r="Q1381"/>
      <c r="R1381"/>
      <c r="S1381"/>
      <c r="U1381"/>
      <c r="V1381"/>
      <c r="W1381"/>
      <c r="Y1381"/>
      <c r="Z1381"/>
      <c r="AA1381"/>
      <c r="AC1381"/>
      <c r="AD1381"/>
      <c r="AE1381"/>
      <c r="AG1381"/>
      <c r="AH1381"/>
      <c r="AI1381"/>
      <c r="AK1381"/>
      <c r="AL1381"/>
      <c r="AM1381"/>
      <c r="AO1381"/>
      <c r="AP1381"/>
      <c r="AQ1381"/>
      <c r="AS1381"/>
      <c r="AT1381"/>
      <c r="AU1381"/>
      <c r="AW1381"/>
      <c r="AX1381"/>
      <c r="AY1381"/>
      <c r="BA1381"/>
      <c r="BB1381"/>
      <c r="BC1381"/>
      <c r="BE1381"/>
      <c r="BF1381"/>
      <c r="BG1381"/>
      <c r="BI1381"/>
      <c r="BJ1381"/>
      <c r="BK1381"/>
      <c r="BM1381"/>
      <c r="BN1381"/>
      <c r="BO1381"/>
    </row>
    <row r="1382" spans="1:67">
      <c r="A1382"/>
      <c r="B1382"/>
      <c r="C1382"/>
      <c r="E1382"/>
      <c r="F1382"/>
      <c r="G1382"/>
      <c r="I1382"/>
      <c r="J1382"/>
      <c r="K1382"/>
      <c r="M1382"/>
      <c r="N1382"/>
      <c r="O1382"/>
      <c r="Q1382"/>
      <c r="R1382"/>
      <c r="S1382"/>
      <c r="U1382"/>
      <c r="V1382"/>
      <c r="W1382"/>
      <c r="Y1382"/>
      <c r="Z1382"/>
      <c r="AA1382"/>
      <c r="AC1382"/>
      <c r="AD1382"/>
      <c r="AE1382"/>
      <c r="AG1382"/>
      <c r="AH1382"/>
      <c r="AI1382"/>
      <c r="AK1382"/>
      <c r="AL1382"/>
      <c r="AM1382"/>
      <c r="AO1382"/>
      <c r="AP1382"/>
      <c r="AQ1382"/>
      <c r="AS1382"/>
      <c r="AT1382"/>
      <c r="AU1382"/>
      <c r="AW1382"/>
      <c r="AX1382"/>
      <c r="AY1382"/>
      <c r="BA1382"/>
      <c r="BB1382"/>
      <c r="BC1382"/>
      <c r="BE1382"/>
      <c r="BF1382"/>
      <c r="BG1382"/>
      <c r="BI1382"/>
      <c r="BJ1382"/>
      <c r="BK1382"/>
      <c r="BM1382"/>
      <c r="BN1382"/>
      <c r="BO1382"/>
    </row>
    <row r="1383" spans="1:67">
      <c r="A1383"/>
      <c r="B1383"/>
      <c r="C1383"/>
      <c r="E1383"/>
      <c r="F1383"/>
      <c r="G1383"/>
      <c r="I1383"/>
      <c r="J1383"/>
      <c r="K1383"/>
      <c r="M1383"/>
      <c r="N1383"/>
      <c r="O1383"/>
      <c r="Q1383"/>
      <c r="R1383"/>
      <c r="S1383"/>
      <c r="U1383"/>
      <c r="V1383"/>
      <c r="W1383"/>
      <c r="Y1383"/>
      <c r="Z1383"/>
      <c r="AA1383"/>
      <c r="AC1383"/>
      <c r="AD1383"/>
      <c r="AE1383"/>
      <c r="AG1383"/>
      <c r="AH1383"/>
      <c r="AI1383"/>
      <c r="AK1383"/>
      <c r="AL1383"/>
      <c r="AM1383"/>
      <c r="AO1383"/>
      <c r="AP1383"/>
      <c r="AQ1383"/>
      <c r="AS1383"/>
      <c r="AT1383"/>
      <c r="AU1383"/>
      <c r="AW1383"/>
      <c r="AX1383"/>
      <c r="AY1383"/>
      <c r="BA1383"/>
      <c r="BB1383"/>
      <c r="BC1383"/>
      <c r="BE1383"/>
      <c r="BF1383"/>
      <c r="BG1383"/>
      <c r="BI1383"/>
      <c r="BJ1383"/>
      <c r="BK1383"/>
      <c r="BM1383"/>
      <c r="BN1383"/>
      <c r="BO1383"/>
    </row>
    <row r="1384" spans="1:67">
      <c r="A1384"/>
      <c r="B1384"/>
      <c r="C1384"/>
      <c r="E1384"/>
      <c r="F1384"/>
      <c r="G1384"/>
      <c r="I1384"/>
      <c r="J1384"/>
      <c r="K1384"/>
      <c r="M1384"/>
      <c r="N1384"/>
      <c r="O1384"/>
      <c r="Q1384"/>
      <c r="R1384"/>
      <c r="S1384"/>
      <c r="U1384"/>
      <c r="V1384"/>
      <c r="W1384"/>
      <c r="Y1384"/>
      <c r="Z1384"/>
      <c r="AA1384"/>
      <c r="AC1384"/>
      <c r="AD1384"/>
      <c r="AE1384"/>
      <c r="AG1384"/>
      <c r="AH1384"/>
      <c r="AI1384"/>
      <c r="AK1384"/>
      <c r="AL1384"/>
      <c r="AM1384"/>
      <c r="AO1384"/>
      <c r="AP1384"/>
      <c r="AQ1384"/>
      <c r="AS1384"/>
      <c r="AT1384"/>
      <c r="AU1384"/>
      <c r="AW1384"/>
      <c r="AX1384"/>
      <c r="AY1384"/>
      <c r="BA1384"/>
      <c r="BB1384"/>
      <c r="BC1384"/>
      <c r="BE1384"/>
      <c r="BF1384"/>
      <c r="BG1384"/>
      <c r="BI1384"/>
      <c r="BJ1384"/>
      <c r="BK1384"/>
      <c r="BM1384"/>
      <c r="BN1384"/>
      <c r="BO1384"/>
    </row>
    <row r="1385" spans="1:67">
      <c r="A1385"/>
      <c r="B1385"/>
      <c r="C1385"/>
      <c r="E1385"/>
      <c r="F1385"/>
      <c r="G1385"/>
      <c r="I1385"/>
      <c r="J1385"/>
      <c r="K1385"/>
      <c r="M1385"/>
      <c r="N1385"/>
      <c r="O1385"/>
      <c r="Q1385"/>
      <c r="R1385"/>
      <c r="S1385"/>
      <c r="U1385"/>
      <c r="V1385"/>
      <c r="W1385"/>
      <c r="Y1385"/>
      <c r="Z1385"/>
      <c r="AA1385"/>
      <c r="AC1385"/>
      <c r="AD1385"/>
      <c r="AE1385"/>
      <c r="AG1385"/>
      <c r="AH1385"/>
      <c r="AI1385"/>
      <c r="AK1385"/>
      <c r="AL1385"/>
      <c r="AM1385"/>
      <c r="AO1385"/>
      <c r="AP1385"/>
      <c r="AQ1385"/>
      <c r="AS1385"/>
      <c r="AT1385"/>
      <c r="AU1385"/>
      <c r="AW1385"/>
      <c r="AX1385"/>
      <c r="AY1385"/>
      <c r="BA1385"/>
      <c r="BB1385"/>
      <c r="BC1385"/>
      <c r="BE1385"/>
      <c r="BF1385"/>
      <c r="BG1385"/>
      <c r="BI1385"/>
      <c r="BJ1385"/>
      <c r="BK1385"/>
      <c r="BM1385"/>
      <c r="BN1385"/>
      <c r="BO1385"/>
    </row>
    <row r="1386" spans="1:67">
      <c r="A1386"/>
      <c r="B1386"/>
      <c r="C1386"/>
      <c r="E1386"/>
      <c r="F1386"/>
      <c r="G1386"/>
      <c r="I1386"/>
      <c r="J1386"/>
      <c r="K1386"/>
      <c r="M1386"/>
      <c r="N1386"/>
      <c r="O1386"/>
      <c r="Q1386"/>
      <c r="R1386"/>
      <c r="S1386"/>
      <c r="U1386"/>
      <c r="V1386"/>
      <c r="W1386"/>
      <c r="Y1386"/>
      <c r="Z1386"/>
      <c r="AA1386"/>
      <c r="AC1386"/>
      <c r="AD1386"/>
      <c r="AE1386"/>
      <c r="AG1386"/>
      <c r="AH1386"/>
      <c r="AI1386"/>
      <c r="AK1386"/>
      <c r="AL1386"/>
      <c r="AM1386"/>
      <c r="AO1386"/>
      <c r="AP1386"/>
      <c r="AQ1386"/>
      <c r="AS1386"/>
      <c r="AT1386"/>
      <c r="AU1386"/>
      <c r="AW1386"/>
      <c r="AX1386"/>
      <c r="AY1386"/>
      <c r="BA1386"/>
      <c r="BB1386"/>
      <c r="BC1386"/>
      <c r="BE1386"/>
      <c r="BF1386"/>
      <c r="BG1386"/>
      <c r="BI1386"/>
      <c r="BJ1386"/>
      <c r="BK1386"/>
      <c r="BM1386"/>
      <c r="BN1386"/>
      <c r="BO1386"/>
    </row>
    <row r="1387" spans="1:67">
      <c r="A1387"/>
      <c r="B1387"/>
      <c r="C1387"/>
      <c r="E1387"/>
      <c r="F1387"/>
      <c r="G1387"/>
      <c r="I1387"/>
      <c r="J1387"/>
      <c r="K1387"/>
      <c r="M1387"/>
      <c r="N1387"/>
      <c r="O1387"/>
      <c r="Q1387"/>
      <c r="R1387"/>
      <c r="S1387"/>
      <c r="U1387"/>
      <c r="V1387"/>
      <c r="W1387"/>
      <c r="Y1387"/>
      <c r="Z1387"/>
      <c r="AA1387"/>
      <c r="AC1387"/>
      <c r="AD1387"/>
      <c r="AE1387"/>
      <c r="AG1387"/>
      <c r="AH1387"/>
      <c r="AI1387"/>
      <c r="AK1387"/>
      <c r="AL1387"/>
      <c r="AM1387"/>
      <c r="AO1387"/>
      <c r="AP1387"/>
      <c r="AQ1387"/>
      <c r="AS1387"/>
      <c r="AT1387"/>
      <c r="AU1387"/>
      <c r="AW1387"/>
      <c r="AX1387"/>
      <c r="AY1387"/>
      <c r="BA1387"/>
      <c r="BB1387"/>
      <c r="BC1387"/>
      <c r="BE1387"/>
      <c r="BF1387"/>
      <c r="BG1387"/>
      <c r="BI1387"/>
      <c r="BJ1387"/>
      <c r="BK1387"/>
      <c r="BM1387"/>
      <c r="BN1387"/>
      <c r="BO1387"/>
    </row>
    <row r="1388" spans="1:67">
      <c r="A1388"/>
      <c r="B1388"/>
      <c r="C1388"/>
      <c r="E1388"/>
      <c r="F1388"/>
      <c r="G1388"/>
      <c r="I1388"/>
      <c r="J1388"/>
      <c r="K1388"/>
      <c r="M1388"/>
      <c r="N1388"/>
      <c r="O1388"/>
      <c r="Q1388"/>
      <c r="R1388"/>
      <c r="S1388"/>
      <c r="U1388"/>
      <c r="V1388"/>
      <c r="W1388"/>
      <c r="Y1388"/>
      <c r="Z1388"/>
      <c r="AA1388"/>
      <c r="AC1388"/>
      <c r="AD1388"/>
      <c r="AE1388"/>
      <c r="AG1388"/>
      <c r="AH1388"/>
      <c r="AI1388"/>
      <c r="AK1388"/>
      <c r="AL1388"/>
      <c r="AM1388"/>
      <c r="AO1388"/>
      <c r="AP1388"/>
      <c r="AQ1388"/>
      <c r="AS1388"/>
      <c r="AT1388"/>
      <c r="AU1388"/>
      <c r="AW1388"/>
      <c r="AX1388"/>
      <c r="AY1388"/>
      <c r="BA1388"/>
      <c r="BB1388"/>
      <c r="BC1388"/>
      <c r="BE1388"/>
      <c r="BF1388"/>
      <c r="BG1388"/>
      <c r="BI1388"/>
      <c r="BJ1388"/>
      <c r="BK1388"/>
      <c r="BM1388"/>
      <c r="BN1388"/>
      <c r="BO1388"/>
    </row>
    <row r="1389" spans="1:67">
      <c r="A1389"/>
      <c r="B1389"/>
      <c r="C1389"/>
      <c r="E1389"/>
      <c r="F1389"/>
      <c r="G1389"/>
      <c r="I1389"/>
      <c r="J1389"/>
      <c r="K1389"/>
      <c r="M1389"/>
      <c r="N1389"/>
      <c r="O1389"/>
      <c r="Q1389"/>
      <c r="R1389"/>
      <c r="S1389"/>
      <c r="U1389"/>
      <c r="V1389"/>
      <c r="W1389"/>
      <c r="Y1389"/>
      <c r="Z1389"/>
      <c r="AA1389"/>
      <c r="AC1389"/>
      <c r="AD1389"/>
      <c r="AE1389"/>
      <c r="AG1389"/>
      <c r="AH1389"/>
      <c r="AI1389"/>
      <c r="AK1389"/>
      <c r="AL1389"/>
      <c r="AM1389"/>
      <c r="AO1389"/>
      <c r="AP1389"/>
      <c r="AQ1389"/>
      <c r="AS1389"/>
      <c r="AT1389"/>
      <c r="AU1389"/>
      <c r="AW1389"/>
      <c r="AX1389"/>
      <c r="AY1389"/>
      <c r="BA1389"/>
      <c r="BB1389"/>
      <c r="BC1389"/>
      <c r="BE1389"/>
      <c r="BF1389"/>
      <c r="BG1389"/>
      <c r="BI1389"/>
      <c r="BJ1389"/>
      <c r="BK1389"/>
      <c r="BM1389"/>
      <c r="BN1389"/>
      <c r="BO1389"/>
    </row>
    <row r="1390" spans="1:67">
      <c r="A1390"/>
      <c r="B1390"/>
      <c r="C1390"/>
      <c r="E1390"/>
      <c r="F1390"/>
      <c r="G1390"/>
      <c r="I1390"/>
      <c r="J1390"/>
      <c r="K1390"/>
      <c r="M1390"/>
      <c r="N1390"/>
      <c r="O1390"/>
      <c r="Q1390"/>
      <c r="R1390"/>
      <c r="S1390"/>
      <c r="U1390"/>
      <c r="V1390"/>
      <c r="W1390"/>
      <c r="Y1390"/>
      <c r="Z1390"/>
      <c r="AA1390"/>
      <c r="AC1390"/>
      <c r="AD1390"/>
      <c r="AE1390"/>
      <c r="AG1390"/>
      <c r="AH1390"/>
      <c r="AI1390"/>
      <c r="AK1390"/>
      <c r="AL1390"/>
      <c r="AM1390"/>
      <c r="AO1390"/>
      <c r="AP1390"/>
      <c r="AQ1390"/>
      <c r="AS1390"/>
      <c r="AT1390"/>
      <c r="AU1390"/>
      <c r="AW1390"/>
      <c r="AX1390"/>
      <c r="AY1390"/>
      <c r="BA1390"/>
      <c r="BB1390"/>
      <c r="BC1390"/>
      <c r="BE1390"/>
      <c r="BF1390"/>
      <c r="BG1390"/>
      <c r="BI1390"/>
      <c r="BJ1390"/>
      <c r="BK1390"/>
      <c r="BM1390"/>
      <c r="BN1390"/>
      <c r="BO1390"/>
    </row>
    <row r="1391" spans="1:67">
      <c r="A1391"/>
      <c r="B1391"/>
      <c r="C1391"/>
      <c r="E1391"/>
      <c r="F1391"/>
      <c r="G1391"/>
      <c r="I1391"/>
      <c r="J1391"/>
      <c r="K1391"/>
      <c r="M1391"/>
      <c r="N1391"/>
      <c r="O1391"/>
      <c r="Q1391"/>
      <c r="R1391"/>
      <c r="S1391"/>
      <c r="U1391"/>
      <c r="V1391"/>
      <c r="W1391"/>
      <c r="Y1391"/>
      <c r="Z1391"/>
      <c r="AA1391"/>
      <c r="AC1391"/>
      <c r="AD1391"/>
      <c r="AE1391"/>
      <c r="AG1391"/>
      <c r="AH1391"/>
      <c r="AI1391"/>
      <c r="AK1391"/>
      <c r="AL1391"/>
      <c r="AM1391"/>
      <c r="AO1391"/>
      <c r="AP1391"/>
      <c r="AQ1391"/>
      <c r="AS1391"/>
      <c r="AT1391"/>
      <c r="AU1391"/>
      <c r="AW1391"/>
      <c r="AX1391"/>
      <c r="AY1391"/>
      <c r="BA1391"/>
      <c r="BB1391"/>
      <c r="BC1391"/>
      <c r="BE1391"/>
      <c r="BF1391"/>
      <c r="BG1391"/>
      <c r="BI1391"/>
      <c r="BJ1391"/>
      <c r="BK1391"/>
      <c r="BM1391"/>
      <c r="BN1391"/>
      <c r="BO1391"/>
    </row>
    <row r="1392" spans="1:67">
      <c r="A1392"/>
      <c r="B1392"/>
      <c r="C1392"/>
      <c r="E1392"/>
      <c r="F1392"/>
      <c r="G1392"/>
      <c r="I1392"/>
      <c r="J1392"/>
      <c r="K1392"/>
      <c r="M1392"/>
      <c r="N1392"/>
      <c r="O1392"/>
      <c r="Q1392"/>
      <c r="R1392"/>
      <c r="S1392"/>
      <c r="U1392"/>
      <c r="V1392"/>
      <c r="W1392"/>
      <c r="Y1392"/>
      <c r="Z1392"/>
      <c r="AA1392"/>
      <c r="AC1392"/>
      <c r="AD1392"/>
      <c r="AE1392"/>
      <c r="AG1392"/>
      <c r="AH1392"/>
      <c r="AI1392"/>
      <c r="AK1392"/>
      <c r="AL1392"/>
      <c r="AM1392"/>
      <c r="AO1392"/>
      <c r="AP1392"/>
      <c r="AQ1392"/>
      <c r="AS1392"/>
      <c r="AT1392"/>
      <c r="AU1392"/>
      <c r="AW1392"/>
      <c r="AX1392"/>
      <c r="AY1392"/>
      <c r="BA1392"/>
      <c r="BB1392"/>
      <c r="BC1392"/>
      <c r="BE1392"/>
      <c r="BF1392"/>
      <c r="BG1392"/>
      <c r="BI1392"/>
      <c r="BJ1392"/>
      <c r="BK1392"/>
      <c r="BM1392"/>
      <c r="BN1392"/>
      <c r="BO1392"/>
    </row>
    <row r="1393" spans="1:67">
      <c r="A1393"/>
      <c r="B1393"/>
      <c r="C1393"/>
      <c r="E1393"/>
      <c r="F1393"/>
      <c r="G1393"/>
      <c r="I1393"/>
      <c r="J1393"/>
      <c r="K1393"/>
      <c r="M1393"/>
      <c r="N1393"/>
      <c r="O1393"/>
      <c r="Q1393"/>
      <c r="R1393"/>
      <c r="S1393"/>
      <c r="U1393"/>
      <c r="V1393"/>
      <c r="W1393"/>
      <c r="Y1393"/>
      <c r="Z1393"/>
      <c r="AA1393"/>
      <c r="AC1393"/>
      <c r="AD1393"/>
      <c r="AE1393"/>
      <c r="AG1393"/>
      <c r="AH1393"/>
      <c r="AI1393"/>
      <c r="AK1393"/>
      <c r="AL1393"/>
      <c r="AM1393"/>
      <c r="AO1393"/>
      <c r="AP1393"/>
      <c r="AQ1393"/>
      <c r="AS1393"/>
      <c r="AT1393"/>
      <c r="AU1393"/>
      <c r="AW1393"/>
      <c r="AX1393"/>
      <c r="AY1393"/>
      <c r="BA1393"/>
      <c r="BB1393"/>
      <c r="BC1393"/>
      <c r="BE1393"/>
      <c r="BF1393"/>
      <c r="BG1393"/>
      <c r="BI1393"/>
      <c r="BJ1393"/>
      <c r="BK1393"/>
      <c r="BM1393"/>
      <c r="BN1393"/>
      <c r="BO1393"/>
    </row>
    <row r="1394" spans="1:67">
      <c r="A1394"/>
      <c r="B1394"/>
      <c r="C1394"/>
      <c r="E1394"/>
      <c r="F1394"/>
      <c r="G1394"/>
      <c r="I1394"/>
      <c r="J1394"/>
      <c r="K1394"/>
      <c r="M1394"/>
      <c r="N1394"/>
      <c r="O1394"/>
      <c r="Q1394"/>
      <c r="R1394"/>
      <c r="S1394"/>
      <c r="U1394"/>
      <c r="V1394"/>
      <c r="W1394"/>
      <c r="Y1394"/>
      <c r="Z1394"/>
      <c r="AA1394"/>
      <c r="AC1394"/>
      <c r="AD1394"/>
      <c r="AE1394"/>
      <c r="AG1394"/>
      <c r="AH1394"/>
      <c r="AI1394"/>
      <c r="AK1394"/>
      <c r="AL1394"/>
      <c r="AM1394"/>
      <c r="AO1394"/>
      <c r="AP1394"/>
      <c r="AQ1394"/>
      <c r="AS1394"/>
      <c r="AT1394"/>
      <c r="AU1394"/>
      <c r="AW1394"/>
      <c r="AX1394"/>
      <c r="AY1394"/>
      <c r="BA1394"/>
      <c r="BB1394"/>
      <c r="BC1394"/>
      <c r="BE1394"/>
      <c r="BF1394"/>
      <c r="BG1394"/>
      <c r="BI1394"/>
      <c r="BJ1394"/>
      <c r="BK1394"/>
      <c r="BM1394"/>
      <c r="BN1394"/>
      <c r="BO1394"/>
    </row>
    <row r="1395" spans="1:67">
      <c r="A1395"/>
      <c r="B1395"/>
      <c r="C1395"/>
      <c r="E1395"/>
      <c r="F1395"/>
      <c r="G1395"/>
      <c r="I1395"/>
      <c r="J1395"/>
      <c r="K1395"/>
      <c r="M1395"/>
      <c r="N1395"/>
      <c r="O1395"/>
      <c r="Q1395"/>
      <c r="R1395"/>
      <c r="S1395"/>
      <c r="U1395"/>
      <c r="V1395"/>
      <c r="W1395"/>
      <c r="Y1395"/>
      <c r="Z1395"/>
      <c r="AA1395"/>
      <c r="AC1395"/>
      <c r="AD1395"/>
      <c r="AE1395"/>
      <c r="AG1395"/>
      <c r="AH1395"/>
      <c r="AI1395"/>
      <c r="AK1395"/>
      <c r="AL1395"/>
      <c r="AM1395"/>
      <c r="AO1395"/>
      <c r="AP1395"/>
      <c r="AQ1395"/>
      <c r="AS1395"/>
      <c r="AT1395"/>
      <c r="AU1395"/>
      <c r="AW1395"/>
      <c r="AX1395"/>
      <c r="AY1395"/>
      <c r="BA1395"/>
      <c r="BB1395"/>
      <c r="BC1395"/>
      <c r="BE1395"/>
      <c r="BF1395"/>
      <c r="BG1395"/>
      <c r="BI1395"/>
      <c r="BJ1395"/>
      <c r="BK1395"/>
      <c r="BM1395"/>
      <c r="BN1395"/>
      <c r="BO1395"/>
    </row>
    <row r="1396" spans="1:67">
      <c r="A1396"/>
      <c r="B1396"/>
      <c r="C1396"/>
      <c r="E1396"/>
      <c r="F1396"/>
      <c r="G1396"/>
      <c r="I1396"/>
      <c r="J1396"/>
      <c r="K1396"/>
      <c r="M1396"/>
      <c r="N1396"/>
      <c r="O1396"/>
      <c r="Q1396"/>
      <c r="R1396"/>
      <c r="S1396"/>
      <c r="U1396"/>
      <c r="V1396"/>
      <c r="W1396"/>
      <c r="Y1396"/>
      <c r="Z1396"/>
      <c r="AA1396"/>
      <c r="AC1396"/>
      <c r="AD1396"/>
      <c r="AE1396"/>
      <c r="AG1396"/>
      <c r="AH1396"/>
      <c r="AI1396"/>
      <c r="AK1396"/>
      <c r="AL1396"/>
      <c r="AM1396"/>
      <c r="AO1396"/>
      <c r="AP1396"/>
      <c r="AQ1396"/>
      <c r="AS1396"/>
      <c r="AT1396"/>
      <c r="AU1396"/>
      <c r="AW1396"/>
      <c r="AX1396"/>
      <c r="AY1396"/>
      <c r="BA1396"/>
      <c r="BB1396"/>
      <c r="BC1396"/>
      <c r="BE1396"/>
      <c r="BF1396"/>
      <c r="BG1396"/>
      <c r="BI1396"/>
      <c r="BJ1396"/>
      <c r="BK1396"/>
      <c r="BM1396"/>
      <c r="BN1396"/>
      <c r="BO1396"/>
    </row>
    <row r="1397" spans="1:67">
      <c r="A1397"/>
      <c r="B1397"/>
      <c r="C1397"/>
      <c r="E1397"/>
      <c r="F1397"/>
      <c r="G1397"/>
      <c r="I1397"/>
      <c r="J1397"/>
      <c r="K1397"/>
      <c r="M1397"/>
      <c r="N1397"/>
      <c r="O1397"/>
      <c r="Q1397"/>
      <c r="R1397"/>
      <c r="S1397"/>
      <c r="U1397"/>
      <c r="V1397"/>
      <c r="W1397"/>
      <c r="Y1397"/>
      <c r="Z1397"/>
      <c r="AA1397"/>
      <c r="AC1397"/>
      <c r="AD1397"/>
      <c r="AE1397"/>
      <c r="AG1397"/>
      <c r="AH1397"/>
      <c r="AI1397"/>
      <c r="AK1397"/>
      <c r="AL1397"/>
      <c r="AM1397"/>
      <c r="AO1397"/>
      <c r="AP1397"/>
      <c r="AQ1397"/>
      <c r="AS1397"/>
      <c r="AT1397"/>
      <c r="AU1397"/>
      <c r="AW1397"/>
      <c r="AX1397"/>
      <c r="AY1397"/>
      <c r="BA1397"/>
      <c r="BB1397"/>
      <c r="BC1397"/>
      <c r="BE1397"/>
      <c r="BF1397"/>
      <c r="BG1397"/>
      <c r="BI1397"/>
      <c r="BJ1397"/>
      <c r="BK1397"/>
      <c r="BM1397"/>
      <c r="BN1397"/>
      <c r="BO1397"/>
    </row>
    <row r="1398" spans="1:67">
      <c r="A1398"/>
      <c r="B1398"/>
      <c r="C1398"/>
      <c r="E1398"/>
      <c r="F1398"/>
      <c r="G1398"/>
      <c r="I1398"/>
      <c r="J1398"/>
      <c r="K1398"/>
      <c r="M1398"/>
      <c r="N1398"/>
      <c r="O1398"/>
      <c r="Q1398"/>
      <c r="R1398"/>
      <c r="S1398"/>
      <c r="U1398"/>
      <c r="V1398"/>
      <c r="W1398"/>
      <c r="Y1398"/>
      <c r="Z1398"/>
      <c r="AA1398"/>
      <c r="AC1398"/>
      <c r="AD1398"/>
      <c r="AE1398"/>
      <c r="AG1398"/>
      <c r="AH1398"/>
      <c r="AI1398"/>
      <c r="AK1398"/>
      <c r="AL1398"/>
      <c r="AM1398"/>
      <c r="AO1398"/>
      <c r="AP1398"/>
      <c r="AQ1398"/>
      <c r="AS1398"/>
      <c r="AT1398"/>
      <c r="AU1398"/>
      <c r="AW1398"/>
      <c r="AX1398"/>
      <c r="AY1398"/>
      <c r="BA1398"/>
      <c r="BB1398"/>
      <c r="BC1398"/>
      <c r="BE1398"/>
      <c r="BF1398"/>
      <c r="BG1398"/>
      <c r="BI1398"/>
      <c r="BJ1398"/>
      <c r="BK1398"/>
      <c r="BM1398"/>
      <c r="BN1398"/>
      <c r="BO1398"/>
    </row>
    <row r="1399" spans="1:67">
      <c r="A1399"/>
      <c r="B1399"/>
      <c r="C1399"/>
      <c r="E1399"/>
      <c r="F1399"/>
      <c r="G1399"/>
      <c r="I1399"/>
      <c r="J1399"/>
      <c r="K1399"/>
      <c r="M1399"/>
      <c r="N1399"/>
      <c r="O1399"/>
      <c r="Q1399"/>
      <c r="R1399"/>
      <c r="S1399"/>
      <c r="U1399"/>
      <c r="V1399"/>
      <c r="W1399"/>
      <c r="Y1399"/>
      <c r="Z1399"/>
      <c r="AA1399"/>
      <c r="AC1399"/>
      <c r="AD1399"/>
      <c r="AE1399"/>
      <c r="AG1399"/>
      <c r="AH1399"/>
      <c r="AI1399"/>
      <c r="AK1399"/>
      <c r="AL1399"/>
      <c r="AM1399"/>
      <c r="AO1399"/>
      <c r="AP1399"/>
      <c r="AQ1399"/>
      <c r="AS1399"/>
      <c r="AT1399"/>
      <c r="AU1399"/>
      <c r="AW1399"/>
      <c r="AX1399"/>
      <c r="AY1399"/>
      <c r="BA1399"/>
      <c r="BB1399"/>
      <c r="BC1399"/>
      <c r="BE1399"/>
      <c r="BF1399"/>
      <c r="BG1399"/>
      <c r="BI1399"/>
      <c r="BJ1399"/>
      <c r="BK1399"/>
      <c r="BM1399"/>
      <c r="BN1399"/>
      <c r="BO1399"/>
    </row>
    <row r="1400" spans="1:67">
      <c r="A1400"/>
      <c r="B1400"/>
      <c r="C1400"/>
      <c r="E1400"/>
      <c r="F1400"/>
      <c r="G1400"/>
      <c r="I1400"/>
      <c r="J1400"/>
      <c r="K1400"/>
      <c r="M1400"/>
      <c r="N1400"/>
      <c r="O1400"/>
      <c r="Q1400"/>
      <c r="R1400"/>
      <c r="S1400"/>
      <c r="U1400"/>
      <c r="V1400"/>
      <c r="W1400"/>
      <c r="Y1400"/>
      <c r="Z1400"/>
      <c r="AA1400"/>
      <c r="AC1400"/>
      <c r="AD1400"/>
      <c r="AE1400"/>
      <c r="AG1400"/>
      <c r="AH1400"/>
      <c r="AI1400"/>
      <c r="AK1400"/>
      <c r="AL1400"/>
      <c r="AM1400"/>
      <c r="AO1400"/>
      <c r="AP1400"/>
      <c r="AQ1400"/>
      <c r="AS1400"/>
      <c r="AT1400"/>
      <c r="AU1400"/>
      <c r="AW1400"/>
      <c r="AX1400"/>
      <c r="AY1400"/>
      <c r="BA1400"/>
      <c r="BB1400"/>
      <c r="BC1400"/>
      <c r="BE1400"/>
      <c r="BF1400"/>
      <c r="BG1400"/>
      <c r="BI1400"/>
      <c r="BJ1400"/>
      <c r="BK1400"/>
      <c r="BM1400"/>
      <c r="BN1400"/>
      <c r="BO1400"/>
    </row>
    <row r="1401" spans="1:67">
      <c r="A1401"/>
      <c r="B1401"/>
      <c r="C1401"/>
      <c r="E1401"/>
      <c r="F1401"/>
      <c r="G1401"/>
      <c r="I1401"/>
      <c r="J1401"/>
      <c r="K1401"/>
      <c r="M1401"/>
      <c r="N1401"/>
      <c r="O1401"/>
      <c r="Q1401"/>
      <c r="R1401"/>
      <c r="S1401"/>
      <c r="U1401"/>
      <c r="V1401"/>
      <c r="W1401"/>
      <c r="Y1401"/>
      <c r="Z1401"/>
      <c r="AA1401"/>
      <c r="AC1401"/>
      <c r="AD1401"/>
      <c r="AE1401"/>
      <c r="AG1401"/>
      <c r="AH1401"/>
      <c r="AI1401"/>
      <c r="AK1401"/>
      <c r="AL1401"/>
      <c r="AM1401"/>
      <c r="AO1401"/>
      <c r="AP1401"/>
      <c r="AQ1401"/>
      <c r="AS1401"/>
      <c r="AT1401"/>
      <c r="AU1401"/>
      <c r="AW1401"/>
      <c r="AX1401"/>
      <c r="AY1401"/>
      <c r="BA1401"/>
      <c r="BB1401"/>
      <c r="BC1401"/>
      <c r="BE1401"/>
      <c r="BF1401"/>
      <c r="BG1401"/>
      <c r="BI1401"/>
      <c r="BJ1401"/>
      <c r="BK1401"/>
      <c r="BM1401"/>
      <c r="BN1401"/>
      <c r="BO1401"/>
    </row>
    <row r="1402" spans="1:67">
      <c r="A1402"/>
      <c r="B1402"/>
      <c r="C1402"/>
      <c r="E1402"/>
      <c r="F1402"/>
      <c r="G1402"/>
      <c r="I1402"/>
      <c r="J1402"/>
      <c r="K1402"/>
      <c r="M1402"/>
      <c r="N1402"/>
      <c r="O1402"/>
      <c r="Q1402"/>
      <c r="R1402"/>
      <c r="S1402"/>
      <c r="U1402"/>
      <c r="V1402"/>
      <c r="W1402"/>
      <c r="Y1402"/>
      <c r="Z1402"/>
      <c r="AA1402"/>
      <c r="AC1402"/>
      <c r="AD1402"/>
      <c r="AE1402"/>
      <c r="AG1402"/>
      <c r="AH1402"/>
      <c r="AI1402"/>
      <c r="AK1402"/>
      <c r="AL1402"/>
      <c r="AM1402"/>
      <c r="AO1402"/>
      <c r="AP1402"/>
      <c r="AQ1402"/>
      <c r="AS1402"/>
      <c r="AT1402"/>
      <c r="AU1402"/>
      <c r="AW1402"/>
      <c r="AX1402"/>
      <c r="AY1402"/>
      <c r="BA1402"/>
      <c r="BB1402"/>
      <c r="BC1402"/>
      <c r="BE1402"/>
      <c r="BF1402"/>
      <c r="BG1402"/>
      <c r="BI1402"/>
      <c r="BJ1402"/>
      <c r="BK1402"/>
      <c r="BM1402"/>
      <c r="BN1402"/>
      <c r="BO1402"/>
    </row>
    <row r="1403" spans="1:67">
      <c r="A1403"/>
      <c r="B1403"/>
      <c r="C1403"/>
      <c r="E1403"/>
      <c r="F1403"/>
      <c r="G1403"/>
      <c r="I1403"/>
      <c r="J1403"/>
      <c r="K1403"/>
      <c r="M1403"/>
      <c r="N1403"/>
      <c r="O1403"/>
      <c r="Q1403"/>
      <c r="R1403"/>
      <c r="S1403"/>
      <c r="U1403"/>
      <c r="V1403"/>
      <c r="W1403"/>
      <c r="Y1403"/>
      <c r="Z1403"/>
      <c r="AA1403"/>
      <c r="AC1403"/>
      <c r="AD1403"/>
      <c r="AE1403"/>
      <c r="AG1403"/>
      <c r="AH1403"/>
      <c r="AI1403"/>
      <c r="AK1403"/>
      <c r="AL1403"/>
      <c r="AM1403"/>
      <c r="AO1403"/>
      <c r="AP1403"/>
      <c r="AQ1403"/>
      <c r="AS1403"/>
      <c r="AT1403"/>
      <c r="AU1403"/>
      <c r="AW1403"/>
      <c r="AX1403"/>
      <c r="AY1403"/>
      <c r="BA1403"/>
      <c r="BB1403"/>
      <c r="BC1403"/>
      <c r="BE1403"/>
      <c r="BF1403"/>
      <c r="BG1403"/>
      <c r="BI1403"/>
      <c r="BJ1403"/>
      <c r="BK1403"/>
      <c r="BM1403"/>
      <c r="BN1403"/>
      <c r="BO1403"/>
    </row>
    <row r="1404" spans="1:67">
      <c r="A1404"/>
      <c r="B1404"/>
      <c r="C1404"/>
      <c r="E1404"/>
      <c r="F1404"/>
      <c r="G1404"/>
      <c r="I1404"/>
      <c r="J1404"/>
      <c r="K1404"/>
      <c r="M1404"/>
      <c r="N1404"/>
      <c r="O1404"/>
      <c r="Q1404"/>
      <c r="R1404"/>
      <c r="S1404"/>
      <c r="U1404"/>
      <c r="V1404"/>
      <c r="W1404"/>
      <c r="Y1404"/>
      <c r="Z1404"/>
      <c r="AA1404"/>
      <c r="AC1404"/>
      <c r="AD1404"/>
      <c r="AE1404"/>
      <c r="AG1404"/>
      <c r="AH1404"/>
      <c r="AI1404"/>
      <c r="AK1404"/>
      <c r="AL1404"/>
      <c r="AM1404"/>
      <c r="AO1404"/>
      <c r="AP1404"/>
      <c r="AQ1404"/>
      <c r="AS1404"/>
      <c r="AT1404"/>
      <c r="AU1404"/>
      <c r="AW1404"/>
      <c r="AX1404"/>
      <c r="AY1404"/>
      <c r="BA1404"/>
      <c r="BB1404"/>
      <c r="BC1404"/>
      <c r="BE1404"/>
      <c r="BF1404"/>
      <c r="BG1404"/>
      <c r="BI1404"/>
      <c r="BJ1404"/>
      <c r="BK1404"/>
      <c r="BM1404"/>
      <c r="BN1404"/>
      <c r="BO1404"/>
    </row>
    <row r="1405" spans="1:67">
      <c r="A1405"/>
      <c r="B1405"/>
      <c r="C1405"/>
      <c r="E1405"/>
      <c r="F1405"/>
      <c r="G1405"/>
      <c r="I1405"/>
      <c r="J1405"/>
      <c r="K1405"/>
      <c r="M1405"/>
      <c r="N1405"/>
      <c r="O1405"/>
      <c r="Q1405"/>
      <c r="R1405"/>
      <c r="S1405"/>
      <c r="U1405"/>
      <c r="V1405"/>
      <c r="W1405"/>
      <c r="Y1405"/>
      <c r="Z1405"/>
      <c r="AA1405"/>
      <c r="AC1405"/>
      <c r="AD1405"/>
      <c r="AE1405"/>
      <c r="AG1405"/>
      <c r="AH1405"/>
      <c r="AI1405"/>
      <c r="AK1405"/>
      <c r="AL1405"/>
      <c r="AM1405"/>
      <c r="AO1405"/>
      <c r="AP1405"/>
      <c r="AQ1405"/>
      <c r="AS1405"/>
      <c r="AT1405"/>
      <c r="AU1405"/>
      <c r="AW1405"/>
      <c r="AX1405"/>
      <c r="AY1405"/>
      <c r="BA1405"/>
      <c r="BB1405"/>
      <c r="BC1405"/>
      <c r="BE1405"/>
      <c r="BF1405"/>
      <c r="BG1405"/>
      <c r="BI1405"/>
      <c r="BJ1405"/>
      <c r="BK1405"/>
      <c r="BM1405"/>
      <c r="BN1405"/>
      <c r="BO1405"/>
    </row>
    <row r="1406" spans="1:67">
      <c r="A1406"/>
      <c r="B1406"/>
      <c r="C1406"/>
      <c r="E1406"/>
      <c r="F1406"/>
      <c r="G1406"/>
      <c r="I1406"/>
      <c r="J1406"/>
      <c r="K1406"/>
      <c r="M1406"/>
      <c r="N1406"/>
      <c r="O1406"/>
      <c r="Q1406"/>
      <c r="R1406"/>
      <c r="S1406"/>
      <c r="U1406"/>
      <c r="V1406"/>
      <c r="W1406"/>
      <c r="Y1406"/>
      <c r="Z1406"/>
      <c r="AA1406"/>
      <c r="AC1406"/>
      <c r="AD1406"/>
      <c r="AE1406"/>
      <c r="AG1406"/>
      <c r="AH1406"/>
      <c r="AI1406"/>
      <c r="AK1406"/>
      <c r="AL1406"/>
      <c r="AM1406"/>
      <c r="AO1406"/>
      <c r="AP1406"/>
      <c r="AQ1406"/>
      <c r="AS1406"/>
      <c r="AT1406"/>
      <c r="AU1406"/>
      <c r="AW1406"/>
      <c r="AX1406"/>
      <c r="AY1406"/>
      <c r="BA1406"/>
      <c r="BB1406"/>
      <c r="BC1406"/>
      <c r="BE1406"/>
      <c r="BF1406"/>
      <c r="BG1406"/>
      <c r="BI1406"/>
      <c r="BJ1406"/>
      <c r="BK1406"/>
      <c r="BM1406"/>
      <c r="BN1406"/>
      <c r="BO1406"/>
    </row>
    <row r="1407" spans="1:67">
      <c r="A1407"/>
      <c r="B1407"/>
      <c r="C1407"/>
      <c r="E1407"/>
      <c r="F1407"/>
      <c r="G1407"/>
      <c r="I1407"/>
      <c r="J1407"/>
      <c r="K1407"/>
      <c r="M1407"/>
      <c r="N1407"/>
      <c r="O1407"/>
      <c r="Q1407"/>
      <c r="R1407"/>
      <c r="S1407"/>
      <c r="U1407"/>
      <c r="V1407"/>
      <c r="W1407"/>
      <c r="Y1407"/>
      <c r="Z1407"/>
      <c r="AA1407"/>
      <c r="AC1407"/>
      <c r="AD1407"/>
      <c r="AE1407"/>
      <c r="AG1407"/>
      <c r="AH1407"/>
      <c r="AI1407"/>
      <c r="AK1407"/>
      <c r="AL1407"/>
      <c r="AM1407"/>
      <c r="AO1407"/>
      <c r="AP1407"/>
      <c r="AQ1407"/>
      <c r="AS1407"/>
      <c r="AT1407"/>
      <c r="AU1407"/>
      <c r="AW1407"/>
      <c r="AX1407"/>
      <c r="AY1407"/>
      <c r="BA1407"/>
      <c r="BB1407"/>
      <c r="BC1407"/>
      <c r="BE1407"/>
      <c r="BF1407"/>
      <c r="BG1407"/>
      <c r="BI1407"/>
      <c r="BJ1407"/>
      <c r="BK1407"/>
      <c r="BM1407"/>
      <c r="BN1407"/>
      <c r="BO1407"/>
    </row>
    <row r="1408" spans="1:67">
      <c r="A1408"/>
      <c r="B1408"/>
      <c r="C1408"/>
      <c r="E1408"/>
      <c r="F1408"/>
      <c r="G1408"/>
      <c r="I1408"/>
      <c r="J1408"/>
      <c r="K1408"/>
      <c r="M1408"/>
      <c r="N1408"/>
      <c r="O1408"/>
      <c r="Q1408"/>
      <c r="R1408"/>
      <c r="S1408"/>
      <c r="U1408"/>
      <c r="V1408"/>
      <c r="W1408"/>
      <c r="Y1408"/>
      <c r="Z1408"/>
      <c r="AA1408"/>
      <c r="AC1408"/>
      <c r="AD1408"/>
      <c r="AE1408"/>
      <c r="AG1408"/>
      <c r="AH1408"/>
      <c r="AI1408"/>
      <c r="AK1408"/>
      <c r="AL1408"/>
      <c r="AM1408"/>
      <c r="AO1408"/>
      <c r="AP1408"/>
      <c r="AQ1408"/>
      <c r="AS1408"/>
      <c r="AT1408"/>
      <c r="AU1408"/>
      <c r="AW1408"/>
      <c r="AX1408"/>
      <c r="AY1408"/>
      <c r="BA1408"/>
      <c r="BB1408"/>
      <c r="BC1408"/>
      <c r="BE1408"/>
      <c r="BF1408"/>
      <c r="BG1408"/>
      <c r="BI1408"/>
      <c r="BJ1408"/>
      <c r="BK1408"/>
      <c r="BM1408"/>
      <c r="BN1408"/>
      <c r="BO1408"/>
    </row>
    <row r="1409" spans="1:67">
      <c r="A1409"/>
      <c r="B1409"/>
      <c r="C1409"/>
      <c r="E1409"/>
      <c r="F1409"/>
      <c r="G1409"/>
      <c r="I1409"/>
      <c r="J1409"/>
      <c r="K1409"/>
      <c r="M1409"/>
      <c r="N1409"/>
      <c r="O1409"/>
      <c r="Q1409"/>
      <c r="R1409"/>
      <c r="S1409"/>
      <c r="U1409"/>
      <c r="V1409"/>
      <c r="W1409"/>
      <c r="Y1409"/>
      <c r="Z1409"/>
      <c r="AA1409"/>
      <c r="AC1409"/>
      <c r="AD1409"/>
      <c r="AE1409"/>
      <c r="AG1409"/>
      <c r="AH1409"/>
      <c r="AI1409"/>
      <c r="AK1409"/>
      <c r="AL1409"/>
      <c r="AM1409"/>
      <c r="AO1409"/>
      <c r="AP1409"/>
      <c r="AQ1409"/>
      <c r="AS1409"/>
      <c r="AT1409"/>
      <c r="AU1409"/>
      <c r="AW1409"/>
      <c r="AX1409"/>
      <c r="AY1409"/>
      <c r="BA1409"/>
      <c r="BB1409"/>
      <c r="BC1409"/>
      <c r="BE1409"/>
      <c r="BF1409"/>
      <c r="BG1409"/>
      <c r="BI1409"/>
      <c r="BJ1409"/>
      <c r="BK1409"/>
      <c r="BM1409"/>
      <c r="BN1409"/>
      <c r="BO1409"/>
    </row>
    <row r="1410" spans="1:67">
      <c r="A1410"/>
      <c r="B1410"/>
      <c r="C1410"/>
      <c r="E1410"/>
      <c r="F1410"/>
      <c r="G1410"/>
      <c r="I1410"/>
      <c r="J1410"/>
      <c r="K1410"/>
      <c r="M1410"/>
      <c r="N1410"/>
      <c r="O1410"/>
      <c r="Q1410"/>
      <c r="R1410"/>
      <c r="S1410"/>
      <c r="U1410"/>
      <c r="V1410"/>
      <c r="W1410"/>
      <c r="Y1410"/>
      <c r="Z1410"/>
      <c r="AA1410"/>
      <c r="AC1410"/>
      <c r="AD1410"/>
      <c r="AE1410"/>
      <c r="AG1410"/>
      <c r="AH1410"/>
      <c r="AI1410"/>
      <c r="AK1410"/>
      <c r="AL1410"/>
      <c r="AM1410"/>
      <c r="AO1410"/>
      <c r="AP1410"/>
      <c r="AQ1410"/>
      <c r="AS1410"/>
      <c r="AT1410"/>
      <c r="AU1410"/>
      <c r="AW1410"/>
      <c r="AX1410"/>
      <c r="AY1410"/>
      <c r="BA1410"/>
      <c r="BB1410"/>
      <c r="BC1410"/>
      <c r="BE1410"/>
      <c r="BF1410"/>
      <c r="BG1410"/>
      <c r="BI1410"/>
      <c r="BJ1410"/>
      <c r="BK1410"/>
      <c r="BM1410"/>
      <c r="BN1410"/>
      <c r="BO1410"/>
    </row>
    <row r="1411" spans="1:67">
      <c r="A1411"/>
      <c r="B1411"/>
      <c r="C1411"/>
      <c r="E1411"/>
      <c r="F1411"/>
      <c r="G1411"/>
      <c r="I1411"/>
      <c r="J1411"/>
      <c r="K1411"/>
      <c r="M1411"/>
      <c r="N1411"/>
      <c r="O1411"/>
      <c r="Q1411"/>
      <c r="R1411"/>
      <c r="S1411"/>
      <c r="U1411"/>
      <c r="V1411"/>
      <c r="W1411"/>
      <c r="Y1411"/>
      <c r="Z1411"/>
      <c r="AA1411"/>
      <c r="AC1411"/>
      <c r="AD1411"/>
      <c r="AE1411"/>
      <c r="AG1411"/>
      <c r="AH1411"/>
      <c r="AI1411"/>
      <c r="AK1411"/>
      <c r="AL1411"/>
      <c r="AM1411"/>
      <c r="AO1411"/>
      <c r="AP1411"/>
      <c r="AQ1411"/>
      <c r="AS1411"/>
      <c r="AT1411"/>
      <c r="AU1411"/>
      <c r="AW1411"/>
      <c r="AX1411"/>
      <c r="AY1411"/>
      <c r="BA1411"/>
      <c r="BB1411"/>
      <c r="BC1411"/>
      <c r="BE1411"/>
      <c r="BF1411"/>
      <c r="BG1411"/>
      <c r="BI1411"/>
      <c r="BJ1411"/>
      <c r="BK1411"/>
      <c r="BM1411"/>
      <c r="BN1411"/>
      <c r="BO1411"/>
    </row>
    <row r="1412" spans="1:67">
      <c r="A1412"/>
      <c r="B1412"/>
      <c r="C1412"/>
      <c r="E1412"/>
      <c r="F1412"/>
      <c r="G1412"/>
      <c r="I1412"/>
      <c r="J1412"/>
      <c r="K1412"/>
      <c r="M1412"/>
      <c r="N1412"/>
      <c r="O1412"/>
      <c r="Q1412"/>
      <c r="R1412"/>
      <c r="S1412"/>
      <c r="U1412"/>
      <c r="V1412"/>
      <c r="W1412"/>
      <c r="Y1412"/>
      <c r="Z1412"/>
      <c r="AA1412"/>
      <c r="AC1412"/>
      <c r="AD1412"/>
      <c r="AE1412"/>
      <c r="AG1412"/>
      <c r="AH1412"/>
      <c r="AI1412"/>
      <c r="AK1412"/>
      <c r="AL1412"/>
      <c r="AM1412"/>
      <c r="AO1412"/>
      <c r="AP1412"/>
      <c r="AQ1412"/>
      <c r="AS1412"/>
      <c r="AT1412"/>
      <c r="AU1412"/>
      <c r="AW1412"/>
      <c r="AX1412"/>
      <c r="AY1412"/>
      <c r="BA1412"/>
      <c r="BB1412"/>
      <c r="BC1412"/>
      <c r="BE1412"/>
      <c r="BF1412"/>
      <c r="BG1412"/>
      <c r="BI1412"/>
      <c r="BJ1412"/>
      <c r="BK1412"/>
      <c r="BM1412"/>
      <c r="BN1412"/>
      <c r="BO1412"/>
    </row>
    <row r="1413" spans="1:67">
      <c r="A1413"/>
      <c r="B1413"/>
      <c r="C1413"/>
      <c r="E1413"/>
      <c r="F1413"/>
      <c r="G1413"/>
      <c r="I1413"/>
      <c r="J1413"/>
      <c r="K1413"/>
      <c r="M1413"/>
      <c r="N1413"/>
      <c r="O1413"/>
      <c r="Q1413"/>
      <c r="R1413"/>
      <c r="S1413"/>
      <c r="U1413"/>
      <c r="V1413"/>
      <c r="W1413"/>
      <c r="Y1413"/>
      <c r="Z1413"/>
      <c r="AA1413"/>
      <c r="AC1413"/>
      <c r="AD1413"/>
      <c r="AE1413"/>
      <c r="AG1413"/>
      <c r="AH1413"/>
      <c r="AI1413"/>
      <c r="AK1413"/>
      <c r="AL1413"/>
      <c r="AM1413"/>
      <c r="AO1413"/>
      <c r="AP1413"/>
      <c r="AQ1413"/>
      <c r="AS1413"/>
      <c r="AT1413"/>
      <c r="AU1413"/>
      <c r="AW1413"/>
      <c r="AX1413"/>
      <c r="AY1413"/>
      <c r="BA1413"/>
      <c r="BB1413"/>
      <c r="BC1413"/>
      <c r="BE1413"/>
      <c r="BF1413"/>
      <c r="BG1413"/>
      <c r="BI1413"/>
      <c r="BJ1413"/>
      <c r="BK1413"/>
      <c r="BM1413"/>
      <c r="BN1413"/>
      <c r="BO1413"/>
    </row>
    <row r="1414" spans="1:67">
      <c r="A1414"/>
      <c r="B1414"/>
      <c r="C1414"/>
      <c r="E1414"/>
      <c r="F1414"/>
      <c r="G1414"/>
      <c r="I1414"/>
      <c r="J1414"/>
      <c r="K1414"/>
      <c r="M1414"/>
      <c r="N1414"/>
      <c r="O1414"/>
      <c r="Q1414"/>
      <c r="R1414"/>
      <c r="S1414"/>
      <c r="U1414"/>
      <c r="V1414"/>
      <c r="W1414"/>
      <c r="Y1414"/>
      <c r="Z1414"/>
      <c r="AA1414"/>
      <c r="AC1414"/>
      <c r="AD1414"/>
      <c r="AE1414"/>
      <c r="AG1414"/>
      <c r="AH1414"/>
      <c r="AI1414"/>
      <c r="AK1414"/>
      <c r="AL1414"/>
      <c r="AM1414"/>
      <c r="AO1414"/>
      <c r="AP1414"/>
      <c r="AQ1414"/>
      <c r="AS1414"/>
      <c r="AT1414"/>
      <c r="AU1414"/>
      <c r="AW1414"/>
      <c r="AX1414"/>
      <c r="AY1414"/>
      <c r="BA1414"/>
      <c r="BB1414"/>
      <c r="BC1414"/>
      <c r="BE1414"/>
      <c r="BF1414"/>
      <c r="BG1414"/>
      <c r="BI1414"/>
      <c r="BJ1414"/>
      <c r="BK1414"/>
      <c r="BM1414"/>
      <c r="BN1414"/>
      <c r="BO1414"/>
    </row>
    <row r="1415" spans="1:67">
      <c r="A1415"/>
      <c r="B1415"/>
      <c r="C1415"/>
      <c r="E1415"/>
      <c r="F1415"/>
      <c r="G1415"/>
      <c r="I1415"/>
      <c r="J1415"/>
      <c r="K1415"/>
      <c r="M1415"/>
      <c r="N1415"/>
      <c r="O1415"/>
      <c r="Q1415"/>
      <c r="R1415"/>
      <c r="S1415"/>
      <c r="U1415"/>
      <c r="V1415"/>
      <c r="W1415"/>
      <c r="Y1415"/>
      <c r="Z1415"/>
      <c r="AA1415"/>
      <c r="AC1415"/>
      <c r="AD1415"/>
      <c r="AE1415"/>
      <c r="AG1415"/>
      <c r="AH1415"/>
      <c r="AI1415"/>
      <c r="AK1415"/>
      <c r="AL1415"/>
      <c r="AM1415"/>
      <c r="AO1415"/>
      <c r="AP1415"/>
      <c r="AQ1415"/>
      <c r="AS1415"/>
      <c r="AT1415"/>
      <c r="AU1415"/>
      <c r="AW1415"/>
      <c r="AX1415"/>
      <c r="AY1415"/>
      <c r="BA1415"/>
      <c r="BB1415"/>
      <c r="BC1415"/>
      <c r="BE1415"/>
      <c r="BF1415"/>
      <c r="BG1415"/>
      <c r="BI1415"/>
      <c r="BJ1415"/>
      <c r="BK1415"/>
      <c r="BM1415"/>
      <c r="BN1415"/>
      <c r="BO1415"/>
    </row>
    <row r="1416" spans="1:67">
      <c r="A1416"/>
      <c r="B1416"/>
      <c r="C1416"/>
      <c r="E1416"/>
      <c r="F1416"/>
      <c r="G1416"/>
      <c r="I1416"/>
      <c r="J1416"/>
      <c r="K1416"/>
      <c r="M1416"/>
      <c r="N1416"/>
      <c r="O1416"/>
      <c r="Q1416"/>
      <c r="R1416"/>
      <c r="S1416"/>
      <c r="U1416"/>
      <c r="V1416"/>
      <c r="W1416"/>
      <c r="Y1416"/>
      <c r="Z1416"/>
      <c r="AA1416"/>
      <c r="AC1416"/>
      <c r="AD1416"/>
      <c r="AE1416"/>
      <c r="AG1416"/>
      <c r="AH1416"/>
      <c r="AI1416"/>
      <c r="AK1416"/>
      <c r="AL1416"/>
      <c r="AM1416"/>
      <c r="AO1416"/>
      <c r="AP1416"/>
      <c r="AQ1416"/>
      <c r="AS1416"/>
      <c r="AT1416"/>
      <c r="AU1416"/>
      <c r="AW1416"/>
      <c r="AX1416"/>
      <c r="AY1416"/>
      <c r="BA1416"/>
      <c r="BB1416"/>
      <c r="BC1416"/>
      <c r="BE1416"/>
      <c r="BF1416"/>
      <c r="BG1416"/>
      <c r="BI1416"/>
      <c r="BJ1416"/>
      <c r="BK1416"/>
      <c r="BM1416"/>
      <c r="BN1416"/>
      <c r="BO1416"/>
    </row>
    <row r="1417" spans="1:67">
      <c r="A1417"/>
      <c r="B1417"/>
      <c r="C1417"/>
      <c r="E1417"/>
      <c r="F1417"/>
      <c r="G1417"/>
      <c r="I1417"/>
      <c r="J1417"/>
      <c r="K1417"/>
      <c r="M1417"/>
      <c r="N1417"/>
      <c r="O1417"/>
      <c r="Q1417"/>
      <c r="R1417"/>
      <c r="S1417"/>
      <c r="U1417"/>
      <c r="V1417"/>
      <c r="W1417"/>
      <c r="Y1417"/>
      <c r="Z1417"/>
      <c r="AA1417"/>
      <c r="AC1417"/>
      <c r="AD1417"/>
      <c r="AE1417"/>
      <c r="AG1417"/>
      <c r="AH1417"/>
      <c r="AI1417"/>
      <c r="AK1417"/>
      <c r="AL1417"/>
      <c r="AM1417"/>
      <c r="AO1417"/>
      <c r="AP1417"/>
      <c r="AQ1417"/>
      <c r="AS1417"/>
      <c r="AT1417"/>
      <c r="AU1417"/>
      <c r="AW1417"/>
      <c r="AX1417"/>
      <c r="AY1417"/>
      <c r="BA1417"/>
      <c r="BB1417"/>
      <c r="BC1417"/>
      <c r="BE1417"/>
      <c r="BF1417"/>
      <c r="BG1417"/>
      <c r="BI1417"/>
      <c r="BJ1417"/>
      <c r="BK1417"/>
      <c r="BM1417"/>
      <c r="BN1417"/>
      <c r="BO1417"/>
    </row>
    <row r="1418" spans="1:67">
      <c r="A1418"/>
      <c r="B1418"/>
      <c r="C1418"/>
      <c r="E1418"/>
      <c r="F1418"/>
      <c r="G1418"/>
      <c r="I1418"/>
      <c r="J1418"/>
      <c r="K1418"/>
      <c r="M1418"/>
      <c r="N1418"/>
      <c r="O1418"/>
      <c r="Q1418"/>
      <c r="R1418"/>
      <c r="S1418"/>
      <c r="U1418"/>
      <c r="V1418"/>
      <c r="W1418"/>
      <c r="Y1418"/>
      <c r="Z1418"/>
      <c r="AA1418"/>
      <c r="AC1418"/>
      <c r="AD1418"/>
      <c r="AE1418"/>
      <c r="AG1418"/>
      <c r="AH1418"/>
      <c r="AI1418"/>
      <c r="AK1418"/>
      <c r="AL1418"/>
      <c r="AM1418"/>
      <c r="AO1418"/>
      <c r="AP1418"/>
      <c r="AQ1418"/>
      <c r="AS1418"/>
      <c r="AT1418"/>
      <c r="AU1418"/>
      <c r="AW1418"/>
      <c r="AX1418"/>
      <c r="AY1418"/>
      <c r="BA1418"/>
      <c r="BB1418"/>
      <c r="BC1418"/>
      <c r="BE1418"/>
      <c r="BF1418"/>
      <c r="BG1418"/>
      <c r="BI1418"/>
      <c r="BJ1418"/>
      <c r="BK1418"/>
      <c r="BM1418"/>
      <c r="BN1418"/>
      <c r="BO1418"/>
    </row>
    <row r="1419" spans="1:67">
      <c r="A1419"/>
      <c r="B1419"/>
      <c r="C1419"/>
      <c r="E1419"/>
      <c r="F1419"/>
      <c r="G1419"/>
      <c r="I1419"/>
      <c r="J1419"/>
      <c r="K1419"/>
      <c r="M1419"/>
      <c r="N1419"/>
      <c r="O1419"/>
      <c r="Q1419"/>
      <c r="R1419"/>
      <c r="S1419"/>
      <c r="U1419"/>
      <c r="V1419"/>
      <c r="W1419"/>
      <c r="Y1419"/>
      <c r="Z1419"/>
      <c r="AA1419"/>
      <c r="AC1419"/>
      <c r="AD1419"/>
      <c r="AE1419"/>
      <c r="AG1419"/>
      <c r="AH1419"/>
      <c r="AI1419"/>
      <c r="AK1419"/>
      <c r="AL1419"/>
      <c r="AM1419"/>
      <c r="AO1419"/>
      <c r="AP1419"/>
      <c r="AQ1419"/>
      <c r="AS1419"/>
      <c r="AT1419"/>
      <c r="AU1419"/>
      <c r="AW1419"/>
      <c r="AX1419"/>
      <c r="AY1419"/>
      <c r="BA1419"/>
      <c r="BB1419"/>
      <c r="BC1419"/>
      <c r="BE1419"/>
      <c r="BF1419"/>
      <c r="BG1419"/>
      <c r="BI1419"/>
      <c r="BJ1419"/>
      <c r="BK1419"/>
      <c r="BM1419"/>
      <c r="BN1419"/>
      <c r="BO1419"/>
    </row>
    <row r="1420" spans="1:67">
      <c r="A1420"/>
      <c r="B1420"/>
      <c r="C1420"/>
      <c r="E1420"/>
      <c r="F1420"/>
      <c r="G1420"/>
      <c r="I1420"/>
      <c r="J1420"/>
      <c r="K1420"/>
      <c r="M1420"/>
      <c r="N1420"/>
      <c r="O1420"/>
      <c r="Q1420"/>
      <c r="R1420"/>
      <c r="S1420"/>
      <c r="U1420"/>
      <c r="V1420"/>
      <c r="W1420"/>
      <c r="Y1420"/>
      <c r="Z1420"/>
      <c r="AA1420"/>
      <c r="AC1420"/>
      <c r="AD1420"/>
      <c r="AE1420"/>
      <c r="AG1420"/>
      <c r="AH1420"/>
      <c r="AI1420"/>
      <c r="AK1420"/>
      <c r="AL1420"/>
      <c r="AM1420"/>
      <c r="AO1420"/>
      <c r="AP1420"/>
      <c r="AQ1420"/>
      <c r="AS1420"/>
      <c r="AT1420"/>
      <c r="AU1420"/>
      <c r="AW1420"/>
      <c r="AX1420"/>
      <c r="AY1420"/>
      <c r="BA1420"/>
      <c r="BB1420"/>
      <c r="BC1420"/>
      <c r="BE1420"/>
      <c r="BF1420"/>
      <c r="BG1420"/>
      <c r="BI1420"/>
      <c r="BJ1420"/>
      <c r="BK1420"/>
      <c r="BM1420"/>
      <c r="BN1420"/>
      <c r="BO1420"/>
    </row>
    <row r="1421" spans="1:67">
      <c r="A1421"/>
      <c r="B1421"/>
      <c r="C1421"/>
      <c r="E1421"/>
      <c r="F1421"/>
      <c r="G1421"/>
      <c r="I1421"/>
      <c r="J1421"/>
      <c r="K1421"/>
      <c r="M1421"/>
      <c r="N1421"/>
      <c r="O1421"/>
      <c r="Q1421"/>
      <c r="R1421"/>
      <c r="S1421"/>
      <c r="U1421"/>
      <c r="V1421"/>
      <c r="W1421"/>
      <c r="Y1421"/>
      <c r="Z1421"/>
      <c r="AA1421"/>
      <c r="AC1421"/>
      <c r="AD1421"/>
      <c r="AE1421"/>
      <c r="AG1421"/>
      <c r="AH1421"/>
      <c r="AI1421"/>
      <c r="AK1421"/>
      <c r="AL1421"/>
      <c r="AM1421"/>
      <c r="AO1421"/>
      <c r="AP1421"/>
      <c r="AQ1421"/>
      <c r="AS1421"/>
      <c r="AT1421"/>
      <c r="AU1421"/>
      <c r="AW1421"/>
      <c r="AX1421"/>
      <c r="AY1421"/>
      <c r="BA1421"/>
      <c r="BB1421"/>
      <c r="BC1421"/>
      <c r="BE1421"/>
      <c r="BF1421"/>
      <c r="BG1421"/>
      <c r="BI1421"/>
      <c r="BJ1421"/>
      <c r="BK1421"/>
      <c r="BM1421"/>
      <c r="BN1421"/>
      <c r="BO1421"/>
    </row>
    <row r="1422" spans="1:67">
      <c r="A1422"/>
      <c r="B1422"/>
      <c r="C1422"/>
      <c r="E1422"/>
      <c r="F1422"/>
      <c r="G1422"/>
      <c r="I1422"/>
      <c r="J1422"/>
      <c r="K1422"/>
      <c r="M1422"/>
      <c r="N1422"/>
      <c r="O1422"/>
      <c r="Q1422"/>
      <c r="R1422"/>
      <c r="S1422"/>
      <c r="U1422"/>
      <c r="V1422"/>
      <c r="W1422"/>
      <c r="Y1422"/>
      <c r="Z1422"/>
      <c r="AA1422"/>
      <c r="AC1422"/>
      <c r="AD1422"/>
      <c r="AE1422"/>
      <c r="AG1422"/>
      <c r="AH1422"/>
      <c r="AI1422"/>
      <c r="AK1422"/>
      <c r="AL1422"/>
      <c r="AM1422"/>
      <c r="AO1422"/>
      <c r="AP1422"/>
      <c r="AQ1422"/>
      <c r="AS1422"/>
      <c r="AT1422"/>
      <c r="AU1422"/>
      <c r="AW1422"/>
      <c r="AX1422"/>
      <c r="AY1422"/>
      <c r="BA1422"/>
      <c r="BB1422"/>
      <c r="BC1422"/>
      <c r="BE1422"/>
      <c r="BF1422"/>
      <c r="BG1422"/>
      <c r="BI1422"/>
      <c r="BJ1422"/>
      <c r="BK1422"/>
      <c r="BM1422"/>
      <c r="BN1422"/>
      <c r="BO1422"/>
    </row>
    <row r="1423" spans="1:67">
      <c r="A1423"/>
      <c r="B1423"/>
      <c r="C1423"/>
      <c r="E1423"/>
      <c r="F1423"/>
      <c r="G1423"/>
      <c r="I1423"/>
      <c r="J1423"/>
      <c r="K1423"/>
      <c r="M1423"/>
      <c r="N1423"/>
      <c r="O1423"/>
      <c r="Q1423"/>
      <c r="R1423"/>
      <c r="S1423"/>
      <c r="U1423"/>
      <c r="V1423"/>
      <c r="W1423"/>
      <c r="Y1423"/>
      <c r="Z1423"/>
      <c r="AA1423"/>
      <c r="AC1423"/>
      <c r="AD1423"/>
      <c r="AE1423"/>
      <c r="AG1423"/>
      <c r="AH1423"/>
      <c r="AI1423"/>
      <c r="AK1423"/>
      <c r="AL1423"/>
      <c r="AM1423"/>
      <c r="AO1423"/>
      <c r="AP1423"/>
      <c r="AQ1423"/>
      <c r="AS1423"/>
      <c r="AT1423"/>
      <c r="AU1423"/>
      <c r="AW1423"/>
      <c r="AX1423"/>
      <c r="AY1423"/>
      <c r="BA1423"/>
      <c r="BB1423"/>
      <c r="BC1423"/>
      <c r="BE1423"/>
      <c r="BF1423"/>
      <c r="BG1423"/>
      <c r="BI1423"/>
      <c r="BJ1423"/>
      <c r="BK1423"/>
      <c r="BM1423"/>
      <c r="BN1423"/>
      <c r="BO1423"/>
    </row>
    <row r="1424" spans="1:67">
      <c r="A1424"/>
      <c r="B1424"/>
      <c r="C1424"/>
      <c r="E1424"/>
      <c r="F1424"/>
      <c r="G1424"/>
      <c r="I1424"/>
      <c r="J1424"/>
      <c r="K1424"/>
      <c r="M1424"/>
      <c r="N1424"/>
      <c r="O1424"/>
      <c r="Q1424"/>
      <c r="R1424"/>
      <c r="S1424"/>
      <c r="U1424"/>
      <c r="V1424"/>
      <c r="W1424"/>
      <c r="Y1424"/>
      <c r="Z1424"/>
      <c r="AA1424"/>
      <c r="AC1424"/>
      <c r="AD1424"/>
      <c r="AE1424"/>
      <c r="AG1424"/>
      <c r="AH1424"/>
      <c r="AI1424"/>
      <c r="AK1424"/>
      <c r="AL1424"/>
      <c r="AM1424"/>
      <c r="AO1424"/>
      <c r="AP1424"/>
      <c r="AQ1424"/>
      <c r="AS1424"/>
      <c r="AT1424"/>
      <c r="AU1424"/>
      <c r="AW1424"/>
      <c r="AX1424"/>
      <c r="AY1424"/>
      <c r="BA1424"/>
      <c r="BB1424"/>
      <c r="BC1424"/>
      <c r="BE1424"/>
      <c r="BF1424"/>
      <c r="BG1424"/>
      <c r="BI1424"/>
      <c r="BJ1424"/>
      <c r="BK1424"/>
      <c r="BM1424"/>
      <c r="BN1424"/>
      <c r="BO1424"/>
    </row>
    <row r="1425" spans="1:67">
      <c r="A1425"/>
      <c r="B1425"/>
      <c r="C1425"/>
      <c r="E1425"/>
      <c r="F1425"/>
      <c r="G1425"/>
      <c r="I1425"/>
      <c r="J1425"/>
      <c r="K1425"/>
      <c r="M1425"/>
      <c r="N1425"/>
      <c r="O1425"/>
      <c r="Q1425"/>
      <c r="R1425"/>
      <c r="S1425"/>
      <c r="U1425"/>
      <c r="V1425"/>
      <c r="W1425"/>
      <c r="Y1425"/>
      <c r="Z1425"/>
      <c r="AA1425"/>
      <c r="AC1425"/>
      <c r="AD1425"/>
      <c r="AE1425"/>
      <c r="AG1425"/>
      <c r="AH1425"/>
      <c r="AI1425"/>
      <c r="AK1425"/>
      <c r="AL1425"/>
      <c r="AM1425"/>
      <c r="AO1425"/>
      <c r="AP1425"/>
      <c r="AQ1425"/>
      <c r="AS1425"/>
      <c r="AT1425"/>
      <c r="AU1425"/>
      <c r="AW1425"/>
      <c r="AX1425"/>
      <c r="AY1425"/>
      <c r="BA1425"/>
      <c r="BB1425"/>
      <c r="BC1425"/>
      <c r="BE1425"/>
      <c r="BF1425"/>
      <c r="BG1425"/>
      <c r="BI1425"/>
      <c r="BJ1425"/>
      <c r="BK1425"/>
      <c r="BM1425"/>
      <c r="BN1425"/>
      <c r="BO1425"/>
    </row>
    <row r="1426" spans="1:67">
      <c r="A1426"/>
      <c r="B1426"/>
      <c r="C1426"/>
      <c r="E1426"/>
      <c r="F1426"/>
      <c r="G1426"/>
      <c r="I1426"/>
      <c r="J1426"/>
      <c r="K1426"/>
      <c r="M1426"/>
      <c r="N1426"/>
      <c r="O1426"/>
      <c r="Q1426"/>
      <c r="R1426"/>
      <c r="S1426"/>
      <c r="U1426"/>
      <c r="V1426"/>
      <c r="W1426"/>
      <c r="Y1426"/>
      <c r="Z1426"/>
      <c r="AA1426"/>
      <c r="AC1426"/>
      <c r="AD1426"/>
      <c r="AE1426"/>
      <c r="AG1426"/>
      <c r="AH1426"/>
      <c r="AI1426"/>
      <c r="AK1426"/>
      <c r="AL1426"/>
      <c r="AM1426"/>
      <c r="AO1426"/>
      <c r="AP1426"/>
      <c r="AQ1426"/>
      <c r="AS1426"/>
      <c r="AT1426"/>
      <c r="AU1426"/>
      <c r="AW1426"/>
      <c r="AX1426"/>
      <c r="AY1426"/>
      <c r="BA1426"/>
      <c r="BB1426"/>
      <c r="BC1426"/>
      <c r="BE1426"/>
      <c r="BF1426"/>
      <c r="BG1426"/>
      <c r="BI1426"/>
      <c r="BJ1426"/>
      <c r="BK1426"/>
      <c r="BM1426"/>
      <c r="BN1426"/>
      <c r="BO1426"/>
    </row>
    <row r="1427" spans="1:67">
      <c r="A1427"/>
      <c r="B1427"/>
      <c r="C1427"/>
      <c r="E1427"/>
      <c r="F1427"/>
      <c r="G1427"/>
      <c r="I1427"/>
      <c r="J1427"/>
      <c r="K1427"/>
      <c r="M1427"/>
      <c r="N1427"/>
      <c r="O1427"/>
      <c r="Q1427"/>
      <c r="R1427"/>
      <c r="S1427"/>
      <c r="U1427"/>
      <c r="V1427"/>
      <c r="W1427"/>
      <c r="Y1427"/>
      <c r="Z1427"/>
      <c r="AA1427"/>
      <c r="AC1427"/>
      <c r="AD1427"/>
      <c r="AE1427"/>
      <c r="AG1427"/>
      <c r="AH1427"/>
      <c r="AI1427"/>
      <c r="AK1427"/>
      <c r="AL1427"/>
      <c r="AM1427"/>
      <c r="AO1427"/>
      <c r="AP1427"/>
      <c r="AQ1427"/>
      <c r="AS1427"/>
      <c r="AT1427"/>
      <c r="AU1427"/>
      <c r="AW1427"/>
      <c r="AX1427"/>
      <c r="AY1427"/>
      <c r="BA1427"/>
      <c r="BB1427"/>
      <c r="BC1427"/>
      <c r="BE1427"/>
      <c r="BF1427"/>
      <c r="BG1427"/>
      <c r="BI1427"/>
      <c r="BJ1427"/>
      <c r="BK1427"/>
      <c r="BM1427"/>
      <c r="BN1427"/>
      <c r="BO1427"/>
    </row>
    <row r="1428" spans="1:67">
      <c r="A1428"/>
      <c r="B1428"/>
      <c r="C1428"/>
      <c r="E1428"/>
      <c r="F1428"/>
      <c r="G1428"/>
      <c r="I1428"/>
      <c r="J1428"/>
      <c r="K1428"/>
      <c r="M1428"/>
      <c r="N1428"/>
      <c r="O1428"/>
      <c r="Q1428"/>
      <c r="R1428"/>
      <c r="S1428"/>
      <c r="U1428"/>
      <c r="V1428"/>
      <c r="W1428"/>
      <c r="Y1428"/>
      <c r="Z1428"/>
      <c r="AA1428"/>
      <c r="AC1428"/>
      <c r="AD1428"/>
      <c r="AE1428"/>
      <c r="AG1428"/>
      <c r="AH1428"/>
      <c r="AI1428"/>
      <c r="AK1428"/>
      <c r="AL1428"/>
      <c r="AM1428"/>
      <c r="AO1428"/>
      <c r="AP1428"/>
      <c r="AQ1428"/>
      <c r="AS1428"/>
      <c r="AT1428"/>
      <c r="AU1428"/>
      <c r="AW1428"/>
      <c r="AX1428"/>
      <c r="AY1428"/>
      <c r="BA1428"/>
      <c r="BB1428"/>
      <c r="BC1428"/>
      <c r="BE1428"/>
      <c r="BF1428"/>
      <c r="BG1428"/>
      <c r="BI1428"/>
      <c r="BJ1428"/>
      <c r="BK1428"/>
      <c r="BM1428"/>
      <c r="BN1428"/>
      <c r="BO1428"/>
    </row>
    <row r="1429" spans="1:67">
      <c r="A1429"/>
      <c r="B1429"/>
      <c r="C1429"/>
      <c r="E1429"/>
      <c r="F1429"/>
      <c r="G1429"/>
      <c r="I1429"/>
      <c r="J1429"/>
      <c r="K1429"/>
      <c r="M1429"/>
      <c r="N1429"/>
      <c r="O1429"/>
      <c r="Q1429"/>
      <c r="R1429"/>
      <c r="S1429"/>
      <c r="U1429"/>
      <c r="V1429"/>
      <c r="W1429"/>
      <c r="Y1429"/>
      <c r="Z1429"/>
      <c r="AA1429"/>
      <c r="AC1429"/>
      <c r="AD1429"/>
      <c r="AE1429"/>
      <c r="AG1429"/>
      <c r="AH1429"/>
      <c r="AI1429"/>
      <c r="AK1429"/>
      <c r="AL1429"/>
      <c r="AM1429"/>
      <c r="AO1429"/>
      <c r="AP1429"/>
      <c r="AQ1429"/>
      <c r="AS1429"/>
      <c r="AT1429"/>
      <c r="AU1429"/>
      <c r="AW1429"/>
      <c r="AX1429"/>
      <c r="AY1429"/>
      <c r="BA1429"/>
      <c r="BB1429"/>
      <c r="BC1429"/>
      <c r="BE1429"/>
      <c r="BF1429"/>
      <c r="BG1429"/>
      <c r="BI1429"/>
      <c r="BJ1429"/>
      <c r="BK1429"/>
      <c r="BM1429"/>
      <c r="BN1429"/>
      <c r="BO1429"/>
    </row>
    <row r="1430" spans="1:67">
      <c r="A1430"/>
      <c r="B1430"/>
      <c r="C1430"/>
      <c r="E1430"/>
      <c r="F1430"/>
      <c r="G1430"/>
      <c r="I1430"/>
      <c r="J1430"/>
      <c r="K1430"/>
      <c r="M1430"/>
      <c r="N1430"/>
      <c r="O1430"/>
      <c r="Q1430"/>
      <c r="R1430"/>
      <c r="S1430"/>
      <c r="U1430"/>
      <c r="V1430"/>
      <c r="W1430"/>
      <c r="Y1430"/>
      <c r="Z1430"/>
      <c r="AA1430"/>
      <c r="AC1430"/>
      <c r="AD1430"/>
      <c r="AE1430"/>
      <c r="AG1430"/>
      <c r="AH1430"/>
      <c r="AI1430"/>
      <c r="AK1430"/>
      <c r="AL1430"/>
      <c r="AM1430"/>
      <c r="AO1430"/>
      <c r="AP1430"/>
      <c r="AQ1430"/>
      <c r="AS1430"/>
      <c r="AT1430"/>
      <c r="AU1430"/>
      <c r="AW1430"/>
      <c r="AX1430"/>
      <c r="AY1430"/>
      <c r="BA1430"/>
      <c r="BB1430"/>
      <c r="BC1430"/>
      <c r="BE1430"/>
      <c r="BF1430"/>
      <c r="BG1430"/>
      <c r="BI1430"/>
      <c r="BJ1430"/>
      <c r="BK1430"/>
      <c r="BM1430"/>
      <c r="BN1430"/>
      <c r="BO1430"/>
    </row>
    <row r="1431" spans="1:67">
      <c r="A1431"/>
      <c r="B1431"/>
      <c r="C1431"/>
      <c r="E1431"/>
      <c r="F1431"/>
      <c r="G1431"/>
      <c r="I1431"/>
      <c r="J1431"/>
      <c r="K1431"/>
      <c r="M1431"/>
      <c r="N1431"/>
      <c r="O1431"/>
      <c r="Q1431"/>
      <c r="R1431"/>
      <c r="S1431"/>
      <c r="U1431"/>
      <c r="V1431"/>
      <c r="W1431"/>
      <c r="Y1431"/>
      <c r="Z1431"/>
      <c r="AA1431"/>
      <c r="AC1431"/>
      <c r="AD1431"/>
      <c r="AE1431"/>
      <c r="AG1431"/>
      <c r="AH1431"/>
      <c r="AI1431"/>
      <c r="AK1431"/>
      <c r="AL1431"/>
      <c r="AM1431"/>
      <c r="AO1431"/>
      <c r="AP1431"/>
      <c r="AQ1431"/>
      <c r="AS1431"/>
      <c r="AT1431"/>
      <c r="AU1431"/>
      <c r="AW1431"/>
      <c r="AX1431"/>
      <c r="AY1431"/>
      <c r="BA1431"/>
      <c r="BB1431"/>
      <c r="BC1431"/>
      <c r="BE1431"/>
      <c r="BF1431"/>
      <c r="BG1431"/>
      <c r="BI1431"/>
      <c r="BJ1431"/>
      <c r="BK1431"/>
      <c r="BM1431"/>
      <c r="BN1431"/>
      <c r="BO1431"/>
    </row>
    <row r="1432" spans="1:67">
      <c r="A1432"/>
      <c r="B1432"/>
      <c r="C1432"/>
      <c r="E1432"/>
      <c r="F1432"/>
      <c r="G1432"/>
      <c r="I1432"/>
      <c r="J1432"/>
      <c r="K1432"/>
      <c r="M1432"/>
      <c r="N1432"/>
      <c r="O1432"/>
      <c r="Q1432"/>
      <c r="R1432"/>
      <c r="S1432"/>
      <c r="U1432"/>
      <c r="V1432"/>
      <c r="W1432"/>
      <c r="Y1432"/>
      <c r="Z1432"/>
      <c r="AA1432"/>
      <c r="AC1432"/>
      <c r="AD1432"/>
      <c r="AE1432"/>
      <c r="AG1432"/>
      <c r="AH1432"/>
      <c r="AI1432"/>
      <c r="AK1432"/>
      <c r="AL1432"/>
      <c r="AM1432"/>
      <c r="AO1432"/>
      <c r="AP1432"/>
      <c r="AQ1432"/>
      <c r="AS1432"/>
      <c r="AT1432"/>
      <c r="AU1432"/>
      <c r="AW1432"/>
      <c r="AX1432"/>
      <c r="AY1432"/>
      <c r="BA1432"/>
      <c r="BB1432"/>
      <c r="BC1432"/>
      <c r="BE1432"/>
      <c r="BF1432"/>
      <c r="BG1432"/>
      <c r="BI1432"/>
      <c r="BJ1432"/>
      <c r="BK1432"/>
      <c r="BM1432"/>
      <c r="BN1432"/>
      <c r="BO1432"/>
    </row>
    <row r="1433" spans="1:67">
      <c r="A1433"/>
      <c r="B1433"/>
      <c r="C1433"/>
      <c r="E1433"/>
      <c r="F1433"/>
      <c r="G1433"/>
      <c r="I1433"/>
      <c r="J1433"/>
      <c r="K1433"/>
      <c r="M1433"/>
      <c r="N1433"/>
      <c r="O1433"/>
      <c r="Q1433"/>
      <c r="R1433"/>
      <c r="S1433"/>
      <c r="U1433"/>
      <c r="V1433"/>
      <c r="W1433"/>
      <c r="Y1433"/>
      <c r="Z1433"/>
      <c r="AA1433"/>
      <c r="AC1433"/>
      <c r="AD1433"/>
      <c r="AE1433"/>
      <c r="AG1433"/>
      <c r="AH1433"/>
      <c r="AI1433"/>
      <c r="AK1433"/>
      <c r="AL1433"/>
      <c r="AM1433"/>
      <c r="AO1433"/>
      <c r="AP1433"/>
      <c r="AQ1433"/>
      <c r="AS1433"/>
      <c r="AT1433"/>
      <c r="AU1433"/>
      <c r="AW1433"/>
      <c r="AX1433"/>
      <c r="AY1433"/>
      <c r="BA1433"/>
      <c r="BB1433"/>
      <c r="BC1433"/>
      <c r="BE1433"/>
      <c r="BF1433"/>
      <c r="BG1433"/>
      <c r="BI1433"/>
      <c r="BJ1433"/>
      <c r="BK1433"/>
      <c r="BM1433"/>
      <c r="BN1433"/>
      <c r="BO1433"/>
    </row>
    <row r="1434" spans="1:67">
      <c r="A1434"/>
      <c r="B1434"/>
      <c r="C1434"/>
      <c r="E1434"/>
      <c r="F1434"/>
      <c r="G1434"/>
      <c r="I1434"/>
      <c r="J1434"/>
      <c r="K1434"/>
      <c r="M1434"/>
      <c r="N1434"/>
      <c r="O1434"/>
      <c r="Q1434"/>
      <c r="R1434"/>
      <c r="S1434"/>
      <c r="U1434"/>
      <c r="V1434"/>
      <c r="W1434"/>
      <c r="Y1434"/>
      <c r="Z1434"/>
      <c r="AA1434"/>
      <c r="AC1434"/>
      <c r="AD1434"/>
      <c r="AE1434"/>
      <c r="AG1434"/>
      <c r="AH1434"/>
      <c r="AI1434"/>
      <c r="AK1434"/>
      <c r="AL1434"/>
      <c r="AM1434"/>
      <c r="AO1434"/>
      <c r="AP1434"/>
      <c r="AQ1434"/>
      <c r="AS1434"/>
      <c r="AT1434"/>
      <c r="AU1434"/>
      <c r="AW1434"/>
      <c r="AX1434"/>
      <c r="AY1434"/>
      <c r="BA1434"/>
      <c r="BB1434"/>
      <c r="BC1434"/>
      <c r="BE1434"/>
      <c r="BF1434"/>
      <c r="BG1434"/>
      <c r="BI1434"/>
      <c r="BJ1434"/>
      <c r="BK1434"/>
      <c r="BM1434"/>
      <c r="BN1434"/>
      <c r="BO1434"/>
    </row>
    <row r="1435" spans="1:67">
      <c r="A1435"/>
      <c r="B1435"/>
      <c r="C1435"/>
      <c r="E1435"/>
      <c r="F1435"/>
      <c r="G1435"/>
      <c r="I1435"/>
      <c r="J1435"/>
      <c r="K1435"/>
      <c r="M1435"/>
      <c r="N1435"/>
      <c r="O1435"/>
      <c r="Q1435"/>
      <c r="R1435"/>
      <c r="S1435"/>
      <c r="U1435"/>
      <c r="V1435"/>
      <c r="W1435"/>
      <c r="Y1435"/>
      <c r="Z1435"/>
      <c r="AA1435"/>
      <c r="AC1435"/>
      <c r="AD1435"/>
      <c r="AE1435"/>
      <c r="AG1435"/>
      <c r="AH1435"/>
      <c r="AI1435"/>
      <c r="AK1435"/>
      <c r="AL1435"/>
      <c r="AM1435"/>
      <c r="AO1435"/>
      <c r="AP1435"/>
      <c r="AQ1435"/>
      <c r="AS1435"/>
      <c r="AT1435"/>
      <c r="AU1435"/>
      <c r="AW1435"/>
      <c r="AX1435"/>
      <c r="AY1435"/>
      <c r="BA1435"/>
      <c r="BB1435"/>
      <c r="BC1435"/>
      <c r="BE1435"/>
      <c r="BF1435"/>
      <c r="BG1435"/>
      <c r="BI1435"/>
      <c r="BJ1435"/>
      <c r="BK1435"/>
      <c r="BM1435"/>
      <c r="BN1435"/>
      <c r="BO1435"/>
    </row>
    <row r="1436" spans="1:67">
      <c r="A1436"/>
      <c r="B1436"/>
      <c r="C1436"/>
      <c r="E1436"/>
      <c r="F1436"/>
      <c r="G1436"/>
      <c r="I1436"/>
      <c r="J1436"/>
      <c r="K1436"/>
      <c r="M1436"/>
      <c r="N1436"/>
      <c r="O1436"/>
      <c r="Q1436"/>
      <c r="R1436"/>
      <c r="S1436"/>
      <c r="U1436"/>
      <c r="V1436"/>
      <c r="W1436"/>
      <c r="Y1436"/>
      <c r="Z1436"/>
      <c r="AA1436"/>
      <c r="AC1436"/>
      <c r="AD1436"/>
      <c r="AE1436"/>
      <c r="AG1436"/>
      <c r="AH1436"/>
      <c r="AI1436"/>
      <c r="AK1436"/>
      <c r="AL1436"/>
      <c r="AM1436"/>
      <c r="AO1436"/>
      <c r="AP1436"/>
      <c r="AQ1436"/>
      <c r="AS1436"/>
      <c r="AT1436"/>
      <c r="AU1436"/>
      <c r="AW1436"/>
      <c r="AX1436"/>
      <c r="AY1436"/>
      <c r="BA1436"/>
      <c r="BB1436"/>
      <c r="BC1436"/>
      <c r="BE1436"/>
      <c r="BF1436"/>
      <c r="BG1436"/>
      <c r="BI1436"/>
      <c r="BJ1436"/>
      <c r="BK1436"/>
      <c r="BM1436"/>
      <c r="BN1436"/>
      <c r="BO1436"/>
    </row>
    <row r="1437" spans="1:67">
      <c r="A1437"/>
      <c r="B1437"/>
      <c r="C1437"/>
      <c r="E1437"/>
      <c r="F1437"/>
      <c r="G1437"/>
      <c r="I1437"/>
      <c r="J1437"/>
      <c r="K1437"/>
      <c r="M1437"/>
      <c r="N1437"/>
      <c r="O1437"/>
      <c r="Q1437"/>
      <c r="R1437"/>
      <c r="S1437"/>
      <c r="U1437"/>
      <c r="V1437"/>
      <c r="W1437"/>
      <c r="Y1437"/>
      <c r="Z1437"/>
      <c r="AA1437"/>
      <c r="AC1437"/>
      <c r="AD1437"/>
      <c r="AE1437"/>
      <c r="AG1437"/>
      <c r="AH1437"/>
      <c r="AI1437"/>
      <c r="AK1437"/>
      <c r="AL1437"/>
      <c r="AM1437"/>
      <c r="AO1437"/>
      <c r="AP1437"/>
      <c r="AQ1437"/>
      <c r="AS1437"/>
      <c r="AT1437"/>
      <c r="AU1437"/>
      <c r="AW1437"/>
      <c r="AX1437"/>
      <c r="AY1437"/>
      <c r="BA1437"/>
      <c r="BB1437"/>
      <c r="BC1437"/>
      <c r="BE1437"/>
      <c r="BF1437"/>
      <c r="BG1437"/>
      <c r="BI1437"/>
      <c r="BJ1437"/>
      <c r="BK1437"/>
      <c r="BM1437"/>
      <c r="BN1437"/>
      <c r="BO1437"/>
    </row>
    <row r="1438" spans="1:67">
      <c r="A1438"/>
      <c r="B1438"/>
      <c r="C1438"/>
      <c r="E1438"/>
      <c r="F1438"/>
      <c r="G1438"/>
      <c r="I1438"/>
      <c r="J1438"/>
      <c r="K1438"/>
      <c r="M1438"/>
      <c r="N1438"/>
      <c r="O1438"/>
      <c r="Q1438"/>
      <c r="R1438"/>
      <c r="S1438"/>
      <c r="U1438"/>
      <c r="V1438"/>
      <c r="W1438"/>
      <c r="Y1438"/>
      <c r="Z1438"/>
      <c r="AA1438"/>
      <c r="AC1438"/>
      <c r="AD1438"/>
      <c r="AE1438"/>
      <c r="AG1438"/>
      <c r="AH1438"/>
      <c r="AI1438"/>
      <c r="AK1438"/>
      <c r="AL1438"/>
      <c r="AM1438"/>
      <c r="AO1438"/>
      <c r="AP1438"/>
      <c r="AQ1438"/>
      <c r="AS1438"/>
      <c r="AT1438"/>
      <c r="AU1438"/>
      <c r="AW1438"/>
      <c r="AX1438"/>
      <c r="AY1438"/>
      <c r="BA1438"/>
      <c r="BB1438"/>
      <c r="BC1438"/>
      <c r="BE1438"/>
      <c r="BF1438"/>
      <c r="BG1438"/>
      <c r="BI1438"/>
      <c r="BJ1438"/>
      <c r="BK1438"/>
      <c r="BM1438"/>
      <c r="BN1438"/>
      <c r="BO1438"/>
    </row>
    <row r="1439" spans="1:67">
      <c r="A1439"/>
      <c r="B1439"/>
      <c r="C1439"/>
      <c r="E1439"/>
      <c r="F1439"/>
      <c r="G1439"/>
      <c r="I1439"/>
      <c r="J1439"/>
      <c r="K1439"/>
      <c r="M1439"/>
      <c r="N1439"/>
      <c r="O1439"/>
      <c r="Q1439"/>
      <c r="R1439"/>
      <c r="S1439"/>
      <c r="U1439"/>
      <c r="V1439"/>
      <c r="W1439"/>
      <c r="Y1439"/>
      <c r="Z1439"/>
      <c r="AA1439"/>
      <c r="AC1439"/>
      <c r="AD1439"/>
      <c r="AE1439"/>
      <c r="AG1439"/>
      <c r="AH1439"/>
      <c r="AI1439"/>
      <c r="AK1439"/>
      <c r="AL1439"/>
      <c r="AM1439"/>
      <c r="AO1439"/>
      <c r="AP1439"/>
      <c r="AQ1439"/>
      <c r="AS1439"/>
      <c r="AT1439"/>
      <c r="AU1439"/>
      <c r="AW1439"/>
      <c r="AX1439"/>
      <c r="AY1439"/>
      <c r="BA1439"/>
      <c r="BB1439"/>
      <c r="BC1439"/>
      <c r="BE1439"/>
      <c r="BF1439"/>
      <c r="BG1439"/>
      <c r="BI1439"/>
      <c r="BJ1439"/>
      <c r="BK1439"/>
      <c r="BM1439"/>
      <c r="BN1439"/>
      <c r="BO1439"/>
    </row>
    <row r="1440" spans="1:67">
      <c r="A1440"/>
      <c r="B1440"/>
      <c r="C1440"/>
      <c r="E1440"/>
      <c r="F1440"/>
      <c r="G1440"/>
      <c r="I1440"/>
      <c r="J1440"/>
      <c r="K1440"/>
      <c r="M1440"/>
      <c r="N1440"/>
      <c r="O1440"/>
      <c r="Q1440"/>
      <c r="R1440"/>
      <c r="S1440"/>
      <c r="U1440"/>
      <c r="V1440"/>
      <c r="W1440"/>
      <c r="Y1440"/>
      <c r="Z1440"/>
      <c r="AA1440"/>
      <c r="AC1440"/>
      <c r="AD1440"/>
      <c r="AE1440"/>
      <c r="AG1440"/>
      <c r="AH1440"/>
      <c r="AI1440"/>
      <c r="AK1440"/>
      <c r="AL1440"/>
      <c r="AM1440"/>
      <c r="AO1440"/>
      <c r="AP1440"/>
      <c r="AQ1440"/>
      <c r="AS1440"/>
      <c r="AT1440"/>
      <c r="AU1440"/>
      <c r="AW1440"/>
      <c r="AX1440"/>
      <c r="AY1440"/>
      <c r="BA1440"/>
      <c r="BB1440"/>
      <c r="BC1440"/>
      <c r="BE1440"/>
      <c r="BF1440"/>
      <c r="BG1440"/>
      <c r="BI1440"/>
      <c r="BJ1440"/>
      <c r="BK1440"/>
      <c r="BM1440"/>
      <c r="BN1440"/>
      <c r="BO1440"/>
    </row>
    <row r="1441" spans="1:67">
      <c r="A1441"/>
      <c r="B1441"/>
      <c r="C1441"/>
      <c r="E1441"/>
      <c r="F1441"/>
      <c r="G1441"/>
      <c r="I1441"/>
      <c r="J1441"/>
      <c r="K1441"/>
      <c r="M1441"/>
      <c r="N1441"/>
      <c r="O1441"/>
      <c r="Q1441"/>
      <c r="R1441"/>
      <c r="S1441"/>
      <c r="U1441"/>
      <c r="V1441"/>
      <c r="W1441"/>
      <c r="Y1441"/>
      <c r="Z1441"/>
      <c r="AA1441"/>
      <c r="AC1441"/>
      <c r="AD1441"/>
      <c r="AE1441"/>
      <c r="AG1441"/>
      <c r="AH1441"/>
      <c r="AI1441"/>
      <c r="AK1441"/>
      <c r="AL1441"/>
      <c r="AM1441"/>
      <c r="AO1441"/>
      <c r="AP1441"/>
      <c r="AQ1441"/>
      <c r="AS1441"/>
      <c r="AT1441"/>
      <c r="AU1441"/>
      <c r="AW1441"/>
      <c r="AX1441"/>
      <c r="AY1441"/>
      <c r="BA1441"/>
      <c r="BB1441"/>
      <c r="BC1441"/>
      <c r="BE1441"/>
      <c r="BF1441"/>
      <c r="BG1441"/>
      <c r="BI1441"/>
      <c r="BJ1441"/>
      <c r="BK1441"/>
      <c r="BM1441"/>
      <c r="BN1441"/>
      <c r="BO1441"/>
    </row>
    <row r="1442" spans="1:67">
      <c r="A1442"/>
      <c r="B1442"/>
      <c r="C1442"/>
      <c r="E1442"/>
      <c r="F1442"/>
      <c r="G1442"/>
      <c r="I1442"/>
      <c r="J1442"/>
      <c r="K1442"/>
      <c r="M1442"/>
      <c r="N1442"/>
      <c r="O1442"/>
      <c r="Q1442"/>
      <c r="R1442"/>
      <c r="S1442"/>
      <c r="U1442"/>
      <c r="V1442"/>
      <c r="W1442"/>
      <c r="Y1442"/>
      <c r="Z1442"/>
      <c r="AA1442"/>
      <c r="AC1442"/>
      <c r="AD1442"/>
      <c r="AE1442"/>
      <c r="AG1442"/>
      <c r="AH1442"/>
      <c r="AI1442"/>
      <c r="AK1442"/>
      <c r="AL1442"/>
      <c r="AM1442"/>
      <c r="AO1442"/>
      <c r="AP1442"/>
      <c r="AQ1442"/>
      <c r="AS1442"/>
      <c r="AT1442"/>
      <c r="AU1442"/>
      <c r="AW1442"/>
      <c r="AX1442"/>
      <c r="AY1442"/>
      <c r="BA1442"/>
      <c r="BB1442"/>
      <c r="BC1442"/>
      <c r="BE1442"/>
      <c r="BF1442"/>
      <c r="BG1442"/>
      <c r="BI1442"/>
      <c r="BJ1442"/>
      <c r="BK1442"/>
      <c r="BM1442"/>
      <c r="BN1442"/>
      <c r="BO1442"/>
    </row>
    <row r="1443" spans="1:67">
      <c r="A1443"/>
      <c r="B1443"/>
      <c r="C1443"/>
      <c r="E1443"/>
      <c r="F1443"/>
      <c r="G1443"/>
      <c r="I1443"/>
      <c r="J1443"/>
      <c r="K1443"/>
      <c r="M1443"/>
      <c r="N1443"/>
      <c r="O1443"/>
      <c r="Q1443"/>
      <c r="R1443"/>
      <c r="S1443"/>
      <c r="U1443"/>
      <c r="V1443"/>
      <c r="W1443"/>
      <c r="Y1443"/>
      <c r="Z1443"/>
      <c r="AA1443"/>
      <c r="AC1443"/>
      <c r="AD1443"/>
      <c r="AE1443"/>
      <c r="AG1443"/>
      <c r="AH1443"/>
      <c r="AI1443"/>
      <c r="AK1443"/>
      <c r="AL1443"/>
      <c r="AM1443"/>
      <c r="AO1443"/>
      <c r="AP1443"/>
      <c r="AQ1443"/>
      <c r="AS1443"/>
      <c r="AT1443"/>
      <c r="AU1443"/>
      <c r="AW1443"/>
      <c r="AX1443"/>
      <c r="AY1443"/>
      <c r="BA1443"/>
      <c r="BB1443"/>
      <c r="BC1443"/>
      <c r="BE1443"/>
      <c r="BF1443"/>
      <c r="BG1443"/>
      <c r="BI1443"/>
      <c r="BJ1443"/>
      <c r="BK1443"/>
      <c r="BM1443"/>
      <c r="BN1443"/>
      <c r="BO1443"/>
    </row>
    <row r="1444" spans="1:67">
      <c r="A1444"/>
      <c r="B1444"/>
      <c r="C1444"/>
      <c r="E1444"/>
      <c r="F1444"/>
      <c r="G1444"/>
      <c r="I1444"/>
      <c r="J1444"/>
      <c r="K1444"/>
      <c r="M1444"/>
      <c r="N1444"/>
      <c r="O1444"/>
      <c r="Q1444"/>
      <c r="R1444"/>
      <c r="S1444"/>
      <c r="U1444"/>
      <c r="V1444"/>
      <c r="W1444"/>
      <c r="Y1444"/>
      <c r="Z1444"/>
      <c r="AA1444"/>
      <c r="AC1444"/>
      <c r="AD1444"/>
      <c r="AE1444"/>
      <c r="AG1444"/>
      <c r="AH1444"/>
      <c r="AI1444"/>
      <c r="AK1444"/>
      <c r="AL1444"/>
      <c r="AM1444"/>
      <c r="AO1444"/>
      <c r="AP1444"/>
      <c r="AQ1444"/>
      <c r="AS1444"/>
      <c r="AT1444"/>
      <c r="AU1444"/>
      <c r="AW1444"/>
      <c r="AX1444"/>
      <c r="AY1444"/>
      <c r="BA1444"/>
      <c r="BB1444"/>
      <c r="BC1444"/>
      <c r="BE1444"/>
      <c r="BF1444"/>
      <c r="BG1444"/>
      <c r="BI1444"/>
      <c r="BJ1444"/>
      <c r="BK1444"/>
      <c r="BM1444"/>
      <c r="BN1444"/>
      <c r="BO1444"/>
    </row>
    <row r="1445" spans="1:67">
      <c r="A1445"/>
      <c r="B1445"/>
      <c r="C1445"/>
      <c r="E1445"/>
      <c r="F1445"/>
      <c r="G1445"/>
      <c r="I1445"/>
      <c r="J1445"/>
      <c r="K1445"/>
      <c r="M1445"/>
      <c r="N1445"/>
      <c r="O1445"/>
      <c r="Q1445"/>
      <c r="R1445"/>
      <c r="S1445"/>
      <c r="U1445"/>
      <c r="V1445"/>
      <c r="W1445"/>
      <c r="Y1445"/>
      <c r="Z1445"/>
      <c r="AA1445"/>
      <c r="AC1445"/>
      <c r="AD1445"/>
      <c r="AE1445"/>
      <c r="AG1445"/>
      <c r="AH1445"/>
      <c r="AI1445"/>
      <c r="AK1445"/>
      <c r="AL1445"/>
      <c r="AM1445"/>
      <c r="AO1445"/>
      <c r="AP1445"/>
      <c r="AQ1445"/>
      <c r="AS1445"/>
      <c r="AT1445"/>
      <c r="AU1445"/>
      <c r="AW1445"/>
      <c r="AX1445"/>
      <c r="AY1445"/>
      <c r="BA1445"/>
      <c r="BB1445"/>
      <c r="BC1445"/>
      <c r="BE1445"/>
      <c r="BF1445"/>
      <c r="BG1445"/>
      <c r="BI1445"/>
      <c r="BJ1445"/>
      <c r="BK1445"/>
      <c r="BM1445"/>
      <c r="BN1445"/>
      <c r="BO1445"/>
    </row>
    <row r="1446" spans="1:67">
      <c r="A1446"/>
      <c r="B1446"/>
      <c r="C1446"/>
      <c r="E1446"/>
      <c r="F1446"/>
      <c r="G1446"/>
      <c r="I1446"/>
      <c r="J1446"/>
      <c r="K1446"/>
      <c r="M1446"/>
      <c r="N1446"/>
      <c r="O1446"/>
      <c r="Q1446"/>
      <c r="R1446"/>
      <c r="S1446"/>
      <c r="U1446"/>
      <c r="V1446"/>
      <c r="W1446"/>
      <c r="Y1446"/>
      <c r="Z1446"/>
      <c r="AA1446"/>
      <c r="AC1446"/>
      <c r="AD1446"/>
      <c r="AE1446"/>
      <c r="AG1446"/>
      <c r="AH1446"/>
      <c r="AI1446"/>
      <c r="AK1446"/>
      <c r="AL1446"/>
      <c r="AM1446"/>
      <c r="AO1446"/>
      <c r="AP1446"/>
      <c r="AQ1446"/>
      <c r="AS1446"/>
      <c r="AT1446"/>
      <c r="AU1446"/>
      <c r="AW1446"/>
      <c r="AX1446"/>
      <c r="AY1446"/>
      <c r="BA1446"/>
      <c r="BB1446"/>
      <c r="BC1446"/>
      <c r="BE1446"/>
      <c r="BF1446"/>
      <c r="BG1446"/>
      <c r="BI1446"/>
      <c r="BJ1446"/>
      <c r="BK1446"/>
      <c r="BM1446"/>
      <c r="BN1446"/>
      <c r="BO1446"/>
    </row>
    <row r="1447" spans="1:67">
      <c r="A1447"/>
      <c r="B1447"/>
      <c r="C1447"/>
      <c r="E1447"/>
      <c r="F1447"/>
      <c r="G1447"/>
      <c r="I1447"/>
      <c r="J1447"/>
      <c r="K1447"/>
      <c r="M1447"/>
      <c r="N1447"/>
      <c r="O1447"/>
      <c r="Q1447"/>
      <c r="R1447"/>
      <c r="S1447"/>
      <c r="U1447"/>
      <c r="V1447"/>
      <c r="W1447"/>
      <c r="Y1447"/>
      <c r="Z1447"/>
      <c r="AA1447"/>
      <c r="AC1447"/>
      <c r="AD1447"/>
      <c r="AE1447"/>
      <c r="AG1447"/>
      <c r="AH1447"/>
      <c r="AI1447"/>
      <c r="AK1447"/>
      <c r="AL1447"/>
      <c r="AM1447"/>
      <c r="AO1447"/>
      <c r="AP1447"/>
      <c r="AQ1447"/>
      <c r="AS1447"/>
      <c r="AT1447"/>
      <c r="AU1447"/>
      <c r="AW1447"/>
      <c r="AX1447"/>
      <c r="AY1447"/>
      <c r="BA1447"/>
      <c r="BB1447"/>
      <c r="BC1447"/>
      <c r="BE1447"/>
      <c r="BF1447"/>
      <c r="BG1447"/>
      <c r="BI1447"/>
      <c r="BJ1447"/>
      <c r="BK1447"/>
      <c r="BM1447"/>
      <c r="BN1447"/>
      <c r="BO1447"/>
    </row>
    <row r="1448" spans="1:67">
      <c r="A1448"/>
      <c r="B1448"/>
      <c r="C1448"/>
      <c r="E1448"/>
      <c r="F1448"/>
      <c r="G1448"/>
      <c r="I1448"/>
      <c r="J1448"/>
      <c r="K1448"/>
      <c r="M1448"/>
      <c r="N1448"/>
      <c r="O1448"/>
      <c r="Q1448"/>
      <c r="R1448"/>
      <c r="S1448"/>
      <c r="U1448"/>
      <c r="V1448"/>
      <c r="W1448"/>
      <c r="Y1448"/>
      <c r="Z1448"/>
      <c r="AA1448"/>
      <c r="AC1448"/>
      <c r="AD1448"/>
      <c r="AE1448"/>
      <c r="AG1448"/>
      <c r="AH1448"/>
      <c r="AI1448"/>
      <c r="AK1448"/>
      <c r="AL1448"/>
      <c r="AM1448"/>
      <c r="AO1448"/>
      <c r="AP1448"/>
      <c r="AQ1448"/>
      <c r="AS1448"/>
      <c r="AT1448"/>
      <c r="AU1448"/>
      <c r="AW1448"/>
      <c r="AX1448"/>
      <c r="AY1448"/>
      <c r="BA1448"/>
      <c r="BB1448"/>
      <c r="BC1448"/>
      <c r="BE1448"/>
      <c r="BF1448"/>
      <c r="BG1448"/>
      <c r="BI1448"/>
      <c r="BJ1448"/>
      <c r="BK1448"/>
      <c r="BM1448"/>
      <c r="BN1448"/>
      <c r="BO1448"/>
    </row>
    <row r="1449" spans="1:67">
      <c r="A1449"/>
      <c r="B1449"/>
      <c r="C1449"/>
      <c r="E1449"/>
      <c r="F1449"/>
      <c r="G1449"/>
      <c r="I1449"/>
      <c r="J1449"/>
      <c r="K1449"/>
      <c r="M1449"/>
      <c r="N1449"/>
      <c r="O1449"/>
      <c r="Q1449"/>
      <c r="R1449"/>
      <c r="S1449"/>
      <c r="U1449"/>
      <c r="V1449"/>
      <c r="W1449"/>
      <c r="Y1449"/>
      <c r="Z1449"/>
      <c r="AA1449"/>
      <c r="AC1449"/>
      <c r="AD1449"/>
      <c r="AE1449"/>
      <c r="AG1449"/>
      <c r="AH1449"/>
      <c r="AI1449"/>
      <c r="AK1449"/>
      <c r="AL1449"/>
      <c r="AM1449"/>
      <c r="AO1449"/>
      <c r="AP1449"/>
      <c r="AQ1449"/>
      <c r="AS1449"/>
      <c r="AT1449"/>
      <c r="AU1449"/>
      <c r="AW1449"/>
      <c r="AX1449"/>
      <c r="AY1449"/>
      <c r="BA1449"/>
      <c r="BB1449"/>
      <c r="BC1449"/>
      <c r="BE1449"/>
      <c r="BF1449"/>
      <c r="BG1449"/>
      <c r="BI1449"/>
      <c r="BJ1449"/>
      <c r="BK1449"/>
      <c r="BM1449"/>
      <c r="BN1449"/>
      <c r="BO1449"/>
    </row>
    <row r="1450" spans="1:67">
      <c r="A1450"/>
      <c r="B1450"/>
      <c r="C1450"/>
      <c r="E1450"/>
      <c r="F1450"/>
      <c r="G1450"/>
      <c r="I1450"/>
      <c r="J1450"/>
      <c r="K1450"/>
      <c r="M1450"/>
      <c r="N1450"/>
      <c r="O1450"/>
      <c r="Q1450"/>
      <c r="R1450"/>
      <c r="S1450"/>
      <c r="U1450"/>
      <c r="V1450"/>
      <c r="W1450"/>
      <c r="Y1450"/>
      <c r="Z1450"/>
      <c r="AA1450"/>
      <c r="AC1450"/>
      <c r="AD1450"/>
      <c r="AE1450"/>
      <c r="AG1450"/>
      <c r="AH1450"/>
      <c r="AI1450"/>
      <c r="AK1450"/>
      <c r="AL1450"/>
      <c r="AM1450"/>
      <c r="AO1450"/>
      <c r="AP1450"/>
      <c r="AQ1450"/>
      <c r="AS1450"/>
      <c r="AT1450"/>
      <c r="AU1450"/>
      <c r="AW1450"/>
      <c r="AX1450"/>
      <c r="AY1450"/>
      <c r="BA1450"/>
      <c r="BB1450"/>
      <c r="BC1450"/>
      <c r="BE1450"/>
      <c r="BF1450"/>
      <c r="BG1450"/>
      <c r="BI1450"/>
      <c r="BJ1450"/>
      <c r="BK1450"/>
      <c r="BM1450"/>
      <c r="BN1450"/>
      <c r="BO1450"/>
    </row>
    <row r="1451" spans="1:67">
      <c r="A1451"/>
      <c r="B1451"/>
      <c r="C1451"/>
      <c r="E1451"/>
      <c r="F1451"/>
      <c r="G1451"/>
      <c r="I1451"/>
      <c r="J1451"/>
      <c r="K1451"/>
      <c r="M1451"/>
      <c r="N1451"/>
      <c r="O1451"/>
      <c r="Q1451"/>
      <c r="R1451"/>
      <c r="S1451"/>
      <c r="U1451"/>
      <c r="V1451"/>
      <c r="W1451"/>
      <c r="Y1451"/>
      <c r="Z1451"/>
      <c r="AA1451"/>
      <c r="AC1451"/>
      <c r="AD1451"/>
      <c r="AE1451"/>
      <c r="AG1451"/>
      <c r="AH1451"/>
      <c r="AI1451"/>
      <c r="AK1451"/>
      <c r="AL1451"/>
      <c r="AM1451"/>
      <c r="AO1451"/>
      <c r="AP1451"/>
      <c r="AQ1451"/>
      <c r="AS1451"/>
      <c r="AT1451"/>
      <c r="AU1451"/>
      <c r="AW1451"/>
      <c r="AX1451"/>
      <c r="AY1451"/>
      <c r="BA1451"/>
      <c r="BB1451"/>
      <c r="BC1451"/>
      <c r="BE1451"/>
      <c r="BF1451"/>
      <c r="BG1451"/>
      <c r="BI1451"/>
      <c r="BJ1451"/>
      <c r="BK1451"/>
      <c r="BM1451"/>
      <c r="BN1451"/>
      <c r="BO1451"/>
    </row>
    <row r="1452" spans="1:67">
      <c r="A1452"/>
      <c r="B1452"/>
      <c r="C1452"/>
      <c r="E1452"/>
      <c r="F1452"/>
      <c r="G1452"/>
      <c r="I1452"/>
      <c r="J1452"/>
      <c r="K1452"/>
      <c r="M1452"/>
      <c r="N1452"/>
      <c r="O1452"/>
      <c r="Q1452"/>
      <c r="R1452"/>
      <c r="S1452"/>
      <c r="U1452"/>
      <c r="V1452"/>
      <c r="W1452"/>
      <c r="Y1452"/>
      <c r="Z1452"/>
      <c r="AA1452"/>
      <c r="AC1452"/>
      <c r="AD1452"/>
      <c r="AE1452"/>
      <c r="AG1452"/>
      <c r="AH1452"/>
      <c r="AI1452"/>
      <c r="AK1452"/>
      <c r="AL1452"/>
      <c r="AM1452"/>
      <c r="AO1452"/>
      <c r="AP1452"/>
      <c r="AQ1452"/>
      <c r="AS1452"/>
      <c r="AT1452"/>
      <c r="AU1452"/>
      <c r="AW1452"/>
      <c r="AX1452"/>
      <c r="AY1452"/>
      <c r="BA1452"/>
      <c r="BB1452"/>
      <c r="BC1452"/>
      <c r="BE1452"/>
      <c r="BF1452"/>
      <c r="BG1452"/>
      <c r="BI1452"/>
      <c r="BJ1452"/>
      <c r="BK1452"/>
      <c r="BM1452"/>
      <c r="BN1452"/>
      <c r="BO1452"/>
    </row>
    <row r="1453" spans="1:67">
      <c r="A1453"/>
      <c r="B1453"/>
      <c r="C1453"/>
      <c r="E1453"/>
      <c r="F1453"/>
      <c r="G1453"/>
      <c r="I1453"/>
      <c r="J1453"/>
      <c r="K1453"/>
      <c r="M1453"/>
      <c r="N1453"/>
      <c r="O1453"/>
      <c r="Q1453"/>
      <c r="R1453"/>
      <c r="S1453"/>
      <c r="U1453"/>
      <c r="V1453"/>
      <c r="W1453"/>
      <c r="Y1453"/>
      <c r="Z1453"/>
      <c r="AA1453"/>
      <c r="AC1453"/>
      <c r="AD1453"/>
      <c r="AE1453"/>
      <c r="AG1453"/>
      <c r="AH1453"/>
      <c r="AI1453"/>
      <c r="AK1453"/>
      <c r="AL1453"/>
      <c r="AM1453"/>
      <c r="AO1453"/>
      <c r="AP1453"/>
      <c r="AQ1453"/>
      <c r="AS1453"/>
      <c r="AT1453"/>
      <c r="AU1453"/>
      <c r="AW1453"/>
      <c r="AX1453"/>
      <c r="AY1453"/>
      <c r="BA1453"/>
      <c r="BB1453"/>
      <c r="BC1453"/>
      <c r="BE1453"/>
      <c r="BF1453"/>
      <c r="BG1453"/>
      <c r="BI1453"/>
      <c r="BJ1453"/>
      <c r="BK1453"/>
      <c r="BM1453"/>
      <c r="BN1453"/>
      <c r="BO1453"/>
    </row>
    <row r="1454" spans="1:67">
      <c r="A1454"/>
      <c r="B1454"/>
      <c r="C1454"/>
      <c r="E1454"/>
      <c r="F1454"/>
      <c r="G1454"/>
      <c r="I1454"/>
      <c r="J1454"/>
      <c r="K1454"/>
      <c r="M1454"/>
      <c r="N1454"/>
      <c r="O1454"/>
      <c r="Q1454"/>
      <c r="R1454"/>
      <c r="S1454"/>
      <c r="U1454"/>
      <c r="V1454"/>
      <c r="W1454"/>
      <c r="Y1454"/>
      <c r="Z1454"/>
      <c r="AA1454"/>
      <c r="AC1454"/>
      <c r="AD1454"/>
      <c r="AE1454"/>
      <c r="AG1454"/>
      <c r="AH1454"/>
      <c r="AI1454"/>
      <c r="AK1454"/>
      <c r="AL1454"/>
      <c r="AM1454"/>
      <c r="AO1454"/>
      <c r="AP1454"/>
      <c r="AQ1454"/>
      <c r="AS1454"/>
      <c r="AT1454"/>
      <c r="AU1454"/>
      <c r="AW1454"/>
      <c r="AX1454"/>
      <c r="AY1454"/>
      <c r="BA1454"/>
      <c r="BB1454"/>
      <c r="BC1454"/>
      <c r="BE1454"/>
      <c r="BF1454"/>
      <c r="BG1454"/>
      <c r="BI1454"/>
      <c r="BJ1454"/>
      <c r="BK1454"/>
      <c r="BM1454"/>
      <c r="BN1454"/>
      <c r="BO1454"/>
    </row>
    <row r="1455" spans="1:67">
      <c r="A1455"/>
      <c r="B1455"/>
      <c r="C1455"/>
      <c r="E1455"/>
      <c r="F1455"/>
      <c r="G1455"/>
      <c r="I1455"/>
      <c r="J1455"/>
      <c r="K1455"/>
      <c r="M1455"/>
      <c r="N1455"/>
      <c r="O1455"/>
      <c r="Q1455"/>
      <c r="R1455"/>
      <c r="S1455"/>
      <c r="U1455"/>
      <c r="V1455"/>
      <c r="W1455"/>
      <c r="Y1455"/>
      <c r="Z1455"/>
      <c r="AA1455"/>
      <c r="AC1455"/>
      <c r="AD1455"/>
      <c r="AE1455"/>
      <c r="AG1455"/>
      <c r="AH1455"/>
      <c r="AI1455"/>
      <c r="AK1455"/>
      <c r="AL1455"/>
      <c r="AM1455"/>
      <c r="AO1455"/>
      <c r="AP1455"/>
      <c r="AQ1455"/>
      <c r="AS1455"/>
      <c r="AT1455"/>
      <c r="AU1455"/>
      <c r="AW1455"/>
      <c r="AX1455"/>
      <c r="AY1455"/>
      <c r="BA1455"/>
      <c r="BB1455"/>
      <c r="BC1455"/>
      <c r="BE1455"/>
      <c r="BF1455"/>
      <c r="BG1455"/>
      <c r="BI1455"/>
      <c r="BJ1455"/>
      <c r="BK1455"/>
      <c r="BM1455"/>
      <c r="BN1455"/>
      <c r="BO1455"/>
    </row>
    <row r="1456" spans="1:67">
      <c r="A1456"/>
      <c r="B1456"/>
      <c r="C1456"/>
      <c r="E1456"/>
      <c r="F1456"/>
      <c r="G1456"/>
      <c r="I1456"/>
      <c r="J1456"/>
      <c r="K1456"/>
      <c r="M1456"/>
      <c r="N1456"/>
      <c r="O1456"/>
      <c r="Q1456"/>
      <c r="R1456"/>
      <c r="S1456"/>
      <c r="U1456"/>
      <c r="V1456"/>
      <c r="W1456"/>
      <c r="Y1456"/>
      <c r="Z1456"/>
      <c r="AA1456"/>
      <c r="AC1456"/>
      <c r="AD1456"/>
      <c r="AE1456"/>
      <c r="AG1456"/>
      <c r="AH1456"/>
      <c r="AI1456"/>
      <c r="AK1456"/>
      <c r="AL1456"/>
      <c r="AM1456"/>
      <c r="AO1456"/>
      <c r="AP1456"/>
      <c r="AQ1456"/>
      <c r="AS1456"/>
      <c r="AT1456"/>
      <c r="AU1456"/>
      <c r="AW1456"/>
      <c r="AX1456"/>
      <c r="AY1456"/>
      <c r="BA1456"/>
      <c r="BB1456"/>
      <c r="BC1456"/>
      <c r="BE1456"/>
      <c r="BF1456"/>
      <c r="BG1456"/>
      <c r="BI1456"/>
      <c r="BJ1456"/>
      <c r="BK1456"/>
      <c r="BM1456"/>
      <c r="BN1456"/>
      <c r="BO1456"/>
    </row>
    <row r="1457" spans="1:67">
      <c r="A1457"/>
      <c r="B1457"/>
      <c r="C1457"/>
      <c r="E1457"/>
      <c r="F1457"/>
      <c r="G1457"/>
      <c r="I1457"/>
      <c r="J1457"/>
      <c r="K1457"/>
      <c r="M1457"/>
      <c r="N1457"/>
      <c r="O1457"/>
      <c r="Q1457"/>
      <c r="R1457"/>
      <c r="S1457"/>
      <c r="U1457"/>
      <c r="V1457"/>
      <c r="W1457"/>
      <c r="Y1457"/>
      <c r="Z1457"/>
      <c r="AA1457"/>
      <c r="AC1457"/>
      <c r="AD1457"/>
      <c r="AE1457"/>
      <c r="AG1457"/>
      <c r="AH1457"/>
      <c r="AI1457"/>
      <c r="AK1457"/>
      <c r="AL1457"/>
      <c r="AM1457"/>
      <c r="AO1457"/>
      <c r="AP1457"/>
      <c r="AQ1457"/>
      <c r="AS1457"/>
      <c r="AT1457"/>
      <c r="AU1457"/>
      <c r="AW1457"/>
      <c r="AX1457"/>
      <c r="AY1457"/>
      <c r="BA1457"/>
      <c r="BB1457"/>
      <c r="BC1457"/>
      <c r="BE1457"/>
      <c r="BF1457"/>
      <c r="BG1457"/>
      <c r="BI1457"/>
      <c r="BJ1457"/>
      <c r="BK1457"/>
      <c r="BM1457"/>
      <c r="BN1457"/>
      <c r="BO1457"/>
    </row>
    <row r="1458" spans="1:67">
      <c r="A1458"/>
      <c r="B1458"/>
      <c r="C1458"/>
      <c r="E1458"/>
      <c r="F1458"/>
      <c r="G1458"/>
      <c r="I1458"/>
      <c r="J1458"/>
      <c r="K1458"/>
      <c r="M1458"/>
      <c r="N1458"/>
      <c r="O1458"/>
      <c r="Q1458"/>
      <c r="R1458"/>
      <c r="S1458"/>
      <c r="U1458"/>
      <c r="V1458"/>
      <c r="W1458"/>
      <c r="Y1458"/>
      <c r="Z1458"/>
      <c r="AA1458"/>
      <c r="AC1458"/>
      <c r="AD1458"/>
      <c r="AE1458"/>
      <c r="AG1458"/>
      <c r="AH1458"/>
      <c r="AI1458"/>
      <c r="AK1458"/>
      <c r="AL1458"/>
      <c r="AM1458"/>
      <c r="AO1458"/>
      <c r="AP1458"/>
      <c r="AQ1458"/>
      <c r="AS1458"/>
      <c r="AT1458"/>
      <c r="AU1458"/>
      <c r="AW1458"/>
      <c r="AX1458"/>
      <c r="AY1458"/>
      <c r="BA1458"/>
      <c r="BB1458"/>
      <c r="BC1458"/>
      <c r="BE1458"/>
      <c r="BF1458"/>
      <c r="BG1458"/>
      <c r="BI1458"/>
      <c r="BJ1458"/>
      <c r="BK1458"/>
      <c r="BM1458"/>
      <c r="BN1458"/>
      <c r="BO1458"/>
    </row>
    <row r="1459" spans="1:67">
      <c r="A1459"/>
      <c r="B1459"/>
      <c r="C1459"/>
      <c r="E1459"/>
      <c r="F1459"/>
      <c r="G1459"/>
      <c r="I1459"/>
      <c r="J1459"/>
      <c r="K1459"/>
      <c r="M1459"/>
      <c r="N1459"/>
      <c r="O1459"/>
      <c r="Q1459"/>
      <c r="R1459"/>
      <c r="S1459"/>
      <c r="U1459"/>
      <c r="V1459"/>
      <c r="W1459"/>
      <c r="Y1459"/>
      <c r="Z1459"/>
      <c r="AA1459"/>
      <c r="AC1459"/>
      <c r="AD1459"/>
      <c r="AE1459"/>
      <c r="AG1459"/>
      <c r="AH1459"/>
      <c r="AI1459"/>
      <c r="AK1459"/>
      <c r="AL1459"/>
      <c r="AM1459"/>
      <c r="AO1459"/>
      <c r="AP1459"/>
      <c r="AQ1459"/>
      <c r="AS1459"/>
      <c r="AT1459"/>
      <c r="AU1459"/>
      <c r="AW1459"/>
      <c r="AX1459"/>
      <c r="AY1459"/>
      <c r="BA1459"/>
      <c r="BB1459"/>
      <c r="BC1459"/>
      <c r="BE1459"/>
      <c r="BF1459"/>
      <c r="BG1459"/>
      <c r="BI1459"/>
      <c r="BJ1459"/>
      <c r="BK1459"/>
      <c r="BM1459"/>
      <c r="BN1459"/>
      <c r="BO1459"/>
    </row>
    <row r="1460" spans="1:67">
      <c r="A1460"/>
      <c r="B1460"/>
      <c r="C1460"/>
      <c r="E1460"/>
      <c r="F1460"/>
      <c r="G1460"/>
      <c r="I1460"/>
      <c r="J1460"/>
      <c r="K1460"/>
      <c r="M1460"/>
      <c r="N1460"/>
      <c r="O1460"/>
      <c r="Q1460"/>
      <c r="R1460"/>
      <c r="S1460"/>
      <c r="U1460"/>
      <c r="V1460"/>
      <c r="W1460"/>
      <c r="Y1460"/>
      <c r="Z1460"/>
      <c r="AA1460"/>
      <c r="AC1460"/>
      <c r="AD1460"/>
      <c r="AE1460"/>
      <c r="AG1460"/>
      <c r="AH1460"/>
      <c r="AI1460"/>
      <c r="AK1460"/>
      <c r="AL1460"/>
      <c r="AM1460"/>
      <c r="AO1460"/>
      <c r="AP1460"/>
      <c r="AQ1460"/>
      <c r="AS1460"/>
      <c r="AT1460"/>
      <c r="AU1460"/>
      <c r="AW1460"/>
      <c r="AX1460"/>
      <c r="AY1460"/>
      <c r="BA1460"/>
      <c r="BB1460"/>
      <c r="BC1460"/>
      <c r="BE1460"/>
      <c r="BF1460"/>
      <c r="BG1460"/>
      <c r="BI1460"/>
      <c r="BJ1460"/>
      <c r="BK1460"/>
      <c r="BM1460"/>
      <c r="BN1460"/>
      <c r="BO1460"/>
    </row>
    <row r="1461" spans="1:67">
      <c r="A1461"/>
      <c r="B1461"/>
      <c r="C1461"/>
      <c r="E1461"/>
      <c r="F1461"/>
      <c r="G1461"/>
      <c r="I1461"/>
      <c r="J1461"/>
      <c r="K1461"/>
      <c r="M1461"/>
      <c r="N1461"/>
      <c r="O1461"/>
      <c r="Q1461"/>
      <c r="R1461"/>
      <c r="S1461"/>
      <c r="U1461"/>
      <c r="V1461"/>
      <c r="W1461"/>
      <c r="Y1461"/>
      <c r="Z1461"/>
      <c r="AA1461"/>
      <c r="AC1461"/>
      <c r="AD1461"/>
      <c r="AE1461"/>
      <c r="AG1461"/>
      <c r="AH1461"/>
      <c r="AI1461"/>
      <c r="AK1461"/>
      <c r="AL1461"/>
      <c r="AM1461"/>
      <c r="AO1461"/>
      <c r="AP1461"/>
      <c r="AQ1461"/>
      <c r="AS1461"/>
      <c r="AT1461"/>
      <c r="AU1461"/>
      <c r="AW1461"/>
      <c r="AX1461"/>
      <c r="AY1461"/>
      <c r="BA1461"/>
      <c r="BB1461"/>
      <c r="BC1461"/>
      <c r="BE1461"/>
      <c r="BF1461"/>
      <c r="BG1461"/>
      <c r="BI1461"/>
      <c r="BJ1461"/>
      <c r="BK1461"/>
      <c r="BM1461"/>
      <c r="BN1461"/>
      <c r="BO1461"/>
    </row>
    <row r="1462" spans="1:67">
      <c r="A1462"/>
      <c r="B1462"/>
      <c r="C1462"/>
      <c r="E1462"/>
      <c r="F1462"/>
      <c r="G1462"/>
      <c r="I1462"/>
      <c r="J1462"/>
      <c r="K1462"/>
      <c r="M1462"/>
      <c r="N1462"/>
      <c r="O1462"/>
      <c r="Q1462"/>
      <c r="R1462"/>
      <c r="S1462"/>
      <c r="U1462"/>
      <c r="V1462"/>
      <c r="W1462"/>
      <c r="Y1462"/>
      <c r="Z1462"/>
      <c r="AA1462"/>
      <c r="AC1462"/>
      <c r="AD1462"/>
      <c r="AE1462"/>
      <c r="AG1462"/>
      <c r="AH1462"/>
      <c r="AI1462"/>
      <c r="AK1462"/>
      <c r="AL1462"/>
      <c r="AM1462"/>
      <c r="AO1462"/>
      <c r="AP1462"/>
      <c r="AQ1462"/>
      <c r="AS1462"/>
      <c r="AT1462"/>
      <c r="AU1462"/>
      <c r="AW1462"/>
      <c r="AX1462"/>
      <c r="AY1462"/>
      <c r="BA1462"/>
      <c r="BB1462"/>
      <c r="BC1462"/>
      <c r="BE1462"/>
      <c r="BF1462"/>
      <c r="BG1462"/>
      <c r="BI1462"/>
      <c r="BJ1462"/>
      <c r="BK1462"/>
      <c r="BM1462"/>
      <c r="BN1462"/>
      <c r="BO1462"/>
    </row>
    <row r="1463" spans="1:67">
      <c r="A1463"/>
      <c r="B1463"/>
      <c r="C1463"/>
      <c r="E1463"/>
      <c r="F1463"/>
      <c r="G1463"/>
      <c r="I1463"/>
      <c r="J1463"/>
      <c r="K1463"/>
      <c r="M1463"/>
      <c r="N1463"/>
      <c r="O1463"/>
      <c r="Q1463"/>
      <c r="R1463"/>
      <c r="S1463"/>
      <c r="U1463"/>
      <c r="V1463"/>
      <c r="W1463"/>
      <c r="Y1463"/>
      <c r="Z1463"/>
      <c r="AA1463"/>
      <c r="AC1463"/>
      <c r="AD1463"/>
      <c r="AE1463"/>
      <c r="AG1463"/>
      <c r="AH1463"/>
      <c r="AI1463"/>
      <c r="AK1463"/>
      <c r="AL1463"/>
      <c r="AM1463"/>
      <c r="AO1463"/>
      <c r="AP1463"/>
      <c r="AQ1463"/>
      <c r="AS1463"/>
      <c r="AT1463"/>
      <c r="AU1463"/>
      <c r="AW1463"/>
      <c r="AX1463"/>
      <c r="AY1463"/>
      <c r="BA1463"/>
      <c r="BB1463"/>
      <c r="BC1463"/>
      <c r="BE1463"/>
      <c r="BF1463"/>
      <c r="BG1463"/>
      <c r="BI1463"/>
      <c r="BJ1463"/>
      <c r="BK1463"/>
      <c r="BM1463"/>
      <c r="BN1463"/>
      <c r="BO1463"/>
    </row>
    <row r="1464" spans="1:67">
      <c r="A1464"/>
      <c r="B1464"/>
      <c r="C1464"/>
      <c r="E1464"/>
      <c r="F1464"/>
      <c r="G1464"/>
      <c r="I1464"/>
      <c r="J1464"/>
      <c r="K1464"/>
      <c r="M1464"/>
      <c r="N1464"/>
      <c r="O1464"/>
      <c r="Q1464"/>
      <c r="R1464"/>
      <c r="S1464"/>
      <c r="U1464"/>
      <c r="V1464"/>
      <c r="W1464"/>
      <c r="Y1464"/>
      <c r="Z1464"/>
      <c r="AA1464"/>
      <c r="AC1464"/>
      <c r="AD1464"/>
      <c r="AE1464"/>
      <c r="AG1464"/>
      <c r="AH1464"/>
      <c r="AI1464"/>
      <c r="AK1464"/>
      <c r="AL1464"/>
      <c r="AM1464"/>
      <c r="AO1464"/>
      <c r="AP1464"/>
      <c r="AQ1464"/>
      <c r="AS1464"/>
      <c r="AT1464"/>
      <c r="AU1464"/>
      <c r="AW1464"/>
      <c r="AX1464"/>
      <c r="AY1464"/>
      <c r="BA1464"/>
      <c r="BB1464"/>
      <c r="BC1464"/>
      <c r="BE1464"/>
      <c r="BF1464"/>
      <c r="BG1464"/>
      <c r="BI1464"/>
      <c r="BJ1464"/>
      <c r="BK1464"/>
      <c r="BM1464"/>
      <c r="BN1464"/>
      <c r="BO1464"/>
    </row>
    <row r="1465" spans="1:67">
      <c r="A1465"/>
      <c r="B1465"/>
      <c r="C1465"/>
      <c r="E1465"/>
      <c r="F1465"/>
      <c r="G1465"/>
      <c r="I1465"/>
      <c r="J1465"/>
      <c r="K1465"/>
      <c r="M1465"/>
      <c r="N1465"/>
      <c r="O1465"/>
      <c r="Q1465"/>
      <c r="R1465"/>
      <c r="S1465"/>
      <c r="U1465"/>
      <c r="V1465"/>
      <c r="W1465"/>
      <c r="Y1465"/>
      <c r="Z1465"/>
      <c r="AA1465"/>
      <c r="AC1465"/>
      <c r="AD1465"/>
      <c r="AE1465"/>
      <c r="AG1465"/>
      <c r="AH1465"/>
      <c r="AI1465"/>
      <c r="AK1465"/>
      <c r="AL1465"/>
      <c r="AM1465"/>
      <c r="AO1465"/>
      <c r="AP1465"/>
      <c r="AQ1465"/>
      <c r="AS1465"/>
      <c r="AT1465"/>
      <c r="AU1465"/>
      <c r="AW1465"/>
      <c r="AX1465"/>
      <c r="AY1465"/>
      <c r="BA1465"/>
      <c r="BB1465"/>
      <c r="BC1465"/>
      <c r="BE1465"/>
      <c r="BF1465"/>
      <c r="BG1465"/>
      <c r="BI1465"/>
      <c r="BJ1465"/>
      <c r="BK1465"/>
      <c r="BM1465"/>
      <c r="BN1465"/>
      <c r="BO1465"/>
    </row>
    <row r="1466" spans="1:67">
      <c r="A1466"/>
      <c r="B1466"/>
      <c r="C1466"/>
      <c r="E1466"/>
      <c r="F1466"/>
      <c r="G1466"/>
      <c r="I1466"/>
      <c r="J1466"/>
      <c r="K1466"/>
      <c r="M1466"/>
      <c r="N1466"/>
      <c r="O1466"/>
      <c r="Q1466"/>
      <c r="R1466"/>
      <c r="S1466"/>
      <c r="U1466"/>
      <c r="V1466"/>
      <c r="W1466"/>
      <c r="Y1466"/>
      <c r="Z1466"/>
      <c r="AA1466"/>
      <c r="AC1466"/>
      <c r="AD1466"/>
      <c r="AE1466"/>
      <c r="AG1466"/>
      <c r="AH1466"/>
      <c r="AI1466"/>
      <c r="AK1466"/>
      <c r="AL1466"/>
      <c r="AM1466"/>
      <c r="AO1466"/>
      <c r="AP1466"/>
      <c r="AQ1466"/>
      <c r="AS1466"/>
      <c r="AT1466"/>
      <c r="AU1466"/>
      <c r="AW1466"/>
      <c r="AX1466"/>
      <c r="AY1466"/>
      <c r="BA1466"/>
      <c r="BB1466"/>
      <c r="BC1466"/>
      <c r="BE1466"/>
      <c r="BF1466"/>
      <c r="BG1466"/>
      <c r="BI1466"/>
      <c r="BJ1466"/>
      <c r="BK1466"/>
      <c r="BM1466"/>
      <c r="BN1466"/>
      <c r="BO1466"/>
    </row>
    <row r="1467" spans="1:67">
      <c r="A1467"/>
      <c r="B1467"/>
      <c r="C1467"/>
      <c r="E1467"/>
      <c r="F1467"/>
      <c r="G1467"/>
      <c r="I1467"/>
      <c r="J1467"/>
      <c r="K1467"/>
      <c r="M1467"/>
      <c r="N1467"/>
      <c r="O1467"/>
      <c r="Q1467"/>
      <c r="R1467"/>
      <c r="S1467"/>
      <c r="U1467"/>
      <c r="V1467"/>
      <c r="W1467"/>
      <c r="Y1467"/>
      <c r="Z1467"/>
      <c r="AA1467"/>
      <c r="AC1467"/>
      <c r="AD1467"/>
      <c r="AE1467"/>
      <c r="AG1467"/>
      <c r="AH1467"/>
      <c r="AI1467"/>
      <c r="AK1467"/>
      <c r="AL1467"/>
      <c r="AM1467"/>
      <c r="AO1467"/>
      <c r="AP1467"/>
      <c r="AQ1467"/>
      <c r="AS1467"/>
      <c r="AT1467"/>
      <c r="AU1467"/>
      <c r="AW1467"/>
      <c r="AX1467"/>
      <c r="AY1467"/>
      <c r="BA1467"/>
      <c r="BB1467"/>
      <c r="BC1467"/>
      <c r="BE1467"/>
      <c r="BF1467"/>
      <c r="BG1467"/>
      <c r="BI1467"/>
      <c r="BJ1467"/>
      <c r="BK1467"/>
      <c r="BM1467"/>
      <c r="BN1467"/>
      <c r="BO1467"/>
    </row>
    <row r="1468" spans="1:67">
      <c r="A1468"/>
      <c r="B1468"/>
      <c r="C1468"/>
      <c r="E1468"/>
      <c r="F1468"/>
      <c r="G1468"/>
      <c r="I1468"/>
      <c r="J1468"/>
      <c r="K1468"/>
      <c r="M1468"/>
      <c r="N1468"/>
      <c r="O1468"/>
      <c r="Q1468"/>
      <c r="R1468"/>
      <c r="S1468"/>
      <c r="U1468"/>
      <c r="V1468"/>
      <c r="W1468"/>
      <c r="Y1468"/>
      <c r="Z1468"/>
      <c r="AA1468"/>
      <c r="AC1468"/>
      <c r="AD1468"/>
      <c r="AE1468"/>
      <c r="AG1468"/>
      <c r="AH1468"/>
      <c r="AI1468"/>
      <c r="AK1468"/>
      <c r="AL1468"/>
      <c r="AM1468"/>
      <c r="AO1468"/>
      <c r="AP1468"/>
      <c r="AQ1468"/>
      <c r="AS1468"/>
      <c r="AT1468"/>
      <c r="AU1468"/>
      <c r="AW1468"/>
      <c r="AX1468"/>
      <c r="AY1468"/>
      <c r="BA1468"/>
      <c r="BB1468"/>
      <c r="BC1468"/>
      <c r="BE1468"/>
      <c r="BF1468"/>
      <c r="BG1468"/>
      <c r="BI1468"/>
      <c r="BJ1468"/>
      <c r="BK1468"/>
      <c r="BM1468"/>
      <c r="BN1468"/>
      <c r="BO1468"/>
    </row>
    <row r="1469" spans="1:67">
      <c r="A1469"/>
      <c r="B1469"/>
      <c r="C1469"/>
      <c r="E1469"/>
      <c r="F1469"/>
      <c r="G1469"/>
      <c r="I1469"/>
      <c r="J1469"/>
      <c r="K1469"/>
      <c r="M1469"/>
      <c r="N1469"/>
      <c r="O1469"/>
      <c r="Q1469"/>
      <c r="R1469"/>
      <c r="S1469"/>
      <c r="U1469"/>
      <c r="V1469"/>
      <c r="W1469"/>
      <c r="Y1469"/>
      <c r="Z1469"/>
      <c r="AA1469"/>
      <c r="AC1469"/>
      <c r="AD1469"/>
      <c r="AE1469"/>
      <c r="AG1469"/>
      <c r="AH1469"/>
      <c r="AI1469"/>
      <c r="AK1469"/>
      <c r="AL1469"/>
      <c r="AM1469"/>
      <c r="AO1469"/>
      <c r="AP1469"/>
      <c r="AQ1469"/>
      <c r="AS1469"/>
      <c r="AT1469"/>
      <c r="AU1469"/>
      <c r="AW1469"/>
      <c r="AX1469"/>
      <c r="AY1469"/>
      <c r="BA1469"/>
      <c r="BB1469"/>
      <c r="BC1469"/>
      <c r="BE1469"/>
      <c r="BF1469"/>
      <c r="BG1469"/>
      <c r="BI1469"/>
      <c r="BJ1469"/>
      <c r="BK1469"/>
      <c r="BM1469"/>
      <c r="BN1469"/>
      <c r="BO1469"/>
    </row>
    <row r="1470" spans="1:67">
      <c r="A1470"/>
      <c r="B1470"/>
      <c r="C1470"/>
      <c r="E1470"/>
      <c r="F1470"/>
      <c r="G1470"/>
      <c r="I1470"/>
      <c r="J1470"/>
      <c r="K1470"/>
      <c r="M1470"/>
      <c r="N1470"/>
      <c r="O1470"/>
      <c r="Q1470"/>
      <c r="R1470"/>
      <c r="S1470"/>
      <c r="U1470"/>
      <c r="V1470"/>
      <c r="W1470"/>
      <c r="Y1470"/>
      <c r="Z1470"/>
      <c r="AA1470"/>
      <c r="AC1470"/>
      <c r="AD1470"/>
      <c r="AE1470"/>
      <c r="AG1470"/>
      <c r="AH1470"/>
      <c r="AI1470"/>
      <c r="AK1470"/>
      <c r="AL1470"/>
      <c r="AM1470"/>
      <c r="AO1470"/>
      <c r="AP1470"/>
      <c r="AQ1470"/>
      <c r="AS1470"/>
      <c r="AT1470"/>
      <c r="AU1470"/>
      <c r="AW1470"/>
      <c r="AX1470"/>
      <c r="AY1470"/>
      <c r="BA1470"/>
      <c r="BB1470"/>
      <c r="BC1470"/>
      <c r="BE1470"/>
      <c r="BF1470"/>
      <c r="BG1470"/>
      <c r="BI1470"/>
      <c r="BJ1470"/>
      <c r="BK1470"/>
      <c r="BM1470"/>
      <c r="BN1470"/>
      <c r="BO1470"/>
    </row>
    <row r="1471" spans="1:67">
      <c r="A1471"/>
      <c r="B1471"/>
      <c r="C1471"/>
      <c r="E1471"/>
      <c r="F1471"/>
      <c r="G1471"/>
      <c r="I1471"/>
      <c r="J1471"/>
      <c r="K1471"/>
      <c r="M1471"/>
      <c r="N1471"/>
      <c r="O1471"/>
      <c r="Q1471"/>
      <c r="R1471"/>
      <c r="S1471"/>
      <c r="U1471"/>
      <c r="V1471"/>
      <c r="W1471"/>
      <c r="Y1471"/>
      <c r="Z1471"/>
      <c r="AA1471"/>
      <c r="AC1471"/>
      <c r="AD1471"/>
      <c r="AE1471"/>
      <c r="AG1471"/>
      <c r="AH1471"/>
      <c r="AI1471"/>
      <c r="AK1471"/>
      <c r="AL1471"/>
      <c r="AM1471"/>
      <c r="AO1471"/>
      <c r="AP1471"/>
      <c r="AQ1471"/>
      <c r="AS1471"/>
      <c r="AT1471"/>
      <c r="AU1471"/>
      <c r="AW1471"/>
      <c r="AX1471"/>
      <c r="AY1471"/>
      <c r="BA1471"/>
      <c r="BB1471"/>
      <c r="BC1471"/>
      <c r="BE1471"/>
      <c r="BF1471"/>
      <c r="BG1471"/>
      <c r="BI1471"/>
      <c r="BJ1471"/>
      <c r="BK1471"/>
      <c r="BM1471"/>
      <c r="BN1471"/>
      <c r="BO1471"/>
    </row>
    <row r="1472" spans="1:67">
      <c r="A1472"/>
      <c r="B1472"/>
      <c r="C1472"/>
      <c r="E1472"/>
      <c r="F1472"/>
      <c r="G1472"/>
      <c r="I1472"/>
      <c r="J1472"/>
      <c r="K1472"/>
      <c r="M1472"/>
      <c r="N1472"/>
      <c r="O1472"/>
      <c r="Q1472"/>
      <c r="R1472"/>
      <c r="S1472"/>
      <c r="U1472"/>
      <c r="V1472"/>
      <c r="W1472"/>
      <c r="Y1472"/>
      <c r="Z1472"/>
      <c r="AA1472"/>
      <c r="AC1472"/>
      <c r="AD1472"/>
      <c r="AE1472"/>
      <c r="AG1472"/>
      <c r="AH1472"/>
      <c r="AI1472"/>
      <c r="AK1472"/>
      <c r="AL1472"/>
      <c r="AM1472"/>
      <c r="AO1472"/>
      <c r="AP1472"/>
      <c r="AQ1472"/>
      <c r="AS1472"/>
      <c r="AT1472"/>
      <c r="AU1472"/>
      <c r="AW1472"/>
      <c r="AX1472"/>
      <c r="AY1472"/>
      <c r="BA1472"/>
      <c r="BB1472"/>
      <c r="BC1472"/>
      <c r="BE1472"/>
      <c r="BF1472"/>
      <c r="BG1472"/>
      <c r="BI1472"/>
      <c r="BJ1472"/>
      <c r="BK1472"/>
      <c r="BM1472"/>
      <c r="BN1472"/>
      <c r="BO1472"/>
    </row>
    <row r="1473" spans="1:67">
      <c r="A1473"/>
      <c r="B1473"/>
      <c r="C1473"/>
      <c r="E1473"/>
      <c r="F1473"/>
      <c r="G1473"/>
      <c r="I1473"/>
      <c r="J1473"/>
      <c r="K1473"/>
      <c r="M1473"/>
      <c r="N1473"/>
      <c r="O1473"/>
      <c r="Q1473"/>
      <c r="R1473"/>
      <c r="S1473"/>
      <c r="U1473"/>
      <c r="V1473"/>
      <c r="W1473"/>
      <c r="Y1473"/>
      <c r="Z1473"/>
      <c r="AA1473"/>
      <c r="AC1473"/>
      <c r="AD1473"/>
      <c r="AE1473"/>
      <c r="AG1473"/>
      <c r="AH1473"/>
      <c r="AI1473"/>
      <c r="AK1473"/>
      <c r="AL1473"/>
      <c r="AM1473"/>
      <c r="AO1473"/>
      <c r="AP1473"/>
      <c r="AQ1473"/>
      <c r="AS1473"/>
      <c r="AT1473"/>
      <c r="AU1473"/>
      <c r="AW1473"/>
      <c r="AX1473"/>
      <c r="AY1473"/>
      <c r="BA1473"/>
      <c r="BB1473"/>
      <c r="BC1473"/>
      <c r="BE1473"/>
      <c r="BF1473"/>
      <c r="BG1473"/>
      <c r="BI1473"/>
      <c r="BJ1473"/>
      <c r="BK1473"/>
      <c r="BM1473"/>
      <c r="BN1473"/>
      <c r="BO1473"/>
    </row>
    <row r="1474" spans="1:67">
      <c r="A1474"/>
      <c r="B1474"/>
      <c r="C1474"/>
      <c r="E1474"/>
      <c r="F1474"/>
      <c r="G1474"/>
      <c r="I1474"/>
      <c r="J1474"/>
      <c r="K1474"/>
      <c r="M1474"/>
      <c r="N1474"/>
      <c r="O1474"/>
      <c r="Q1474"/>
      <c r="R1474"/>
      <c r="S1474"/>
      <c r="U1474"/>
      <c r="V1474"/>
      <c r="W1474"/>
      <c r="Y1474"/>
      <c r="Z1474"/>
      <c r="AA1474"/>
      <c r="AC1474"/>
      <c r="AD1474"/>
      <c r="AE1474"/>
      <c r="AG1474"/>
      <c r="AH1474"/>
      <c r="AI1474"/>
      <c r="AK1474"/>
      <c r="AL1474"/>
      <c r="AM1474"/>
      <c r="AO1474"/>
      <c r="AP1474"/>
      <c r="AQ1474"/>
      <c r="AS1474"/>
      <c r="AT1474"/>
      <c r="AU1474"/>
      <c r="AW1474"/>
      <c r="AX1474"/>
      <c r="AY1474"/>
      <c r="BA1474"/>
      <c r="BB1474"/>
      <c r="BC1474"/>
      <c r="BE1474"/>
      <c r="BF1474"/>
      <c r="BG1474"/>
      <c r="BI1474"/>
      <c r="BJ1474"/>
      <c r="BK1474"/>
      <c r="BM1474"/>
      <c r="BN1474"/>
      <c r="BO1474"/>
    </row>
    <row r="1475" spans="1:67">
      <c r="A1475"/>
      <c r="B1475"/>
      <c r="C1475"/>
      <c r="E1475"/>
      <c r="F1475"/>
      <c r="G1475"/>
      <c r="I1475"/>
      <c r="J1475"/>
      <c r="K1475"/>
      <c r="M1475"/>
      <c r="N1475"/>
      <c r="O1475"/>
      <c r="Q1475"/>
      <c r="R1475"/>
      <c r="S1475"/>
      <c r="U1475"/>
      <c r="V1475"/>
      <c r="W1475"/>
      <c r="Y1475"/>
      <c r="Z1475"/>
      <c r="AA1475"/>
      <c r="AC1475"/>
      <c r="AD1475"/>
      <c r="AE1475"/>
      <c r="AG1475"/>
      <c r="AH1475"/>
      <c r="AI1475"/>
      <c r="AK1475"/>
      <c r="AL1475"/>
      <c r="AM1475"/>
      <c r="AO1475"/>
      <c r="AP1475"/>
      <c r="AQ1475"/>
      <c r="AS1475"/>
      <c r="AT1475"/>
      <c r="AU1475"/>
      <c r="AW1475"/>
      <c r="AX1475"/>
      <c r="AY1475"/>
      <c r="BA1475"/>
      <c r="BB1475"/>
      <c r="BC1475"/>
      <c r="BE1475"/>
      <c r="BF1475"/>
      <c r="BG1475"/>
      <c r="BI1475"/>
      <c r="BJ1475"/>
      <c r="BK1475"/>
      <c r="BM1475"/>
      <c r="BN1475"/>
      <c r="BO1475"/>
    </row>
    <row r="1476" spans="1:67">
      <c r="A1476"/>
      <c r="B1476"/>
      <c r="C1476"/>
      <c r="E1476"/>
      <c r="F1476"/>
      <c r="G1476"/>
      <c r="I1476"/>
      <c r="J1476"/>
      <c r="K1476"/>
      <c r="M1476"/>
      <c r="N1476"/>
      <c r="O1476"/>
      <c r="Q1476"/>
      <c r="R1476"/>
      <c r="S1476"/>
      <c r="U1476"/>
      <c r="V1476"/>
      <c r="W1476"/>
      <c r="Y1476"/>
      <c r="Z1476"/>
      <c r="AA1476"/>
      <c r="AC1476"/>
      <c r="AD1476"/>
      <c r="AE1476"/>
      <c r="AG1476"/>
      <c r="AH1476"/>
      <c r="AI1476"/>
      <c r="AK1476"/>
      <c r="AL1476"/>
      <c r="AM1476"/>
      <c r="AO1476"/>
      <c r="AP1476"/>
      <c r="AQ1476"/>
      <c r="AS1476"/>
      <c r="AT1476"/>
      <c r="AU1476"/>
      <c r="AW1476"/>
      <c r="AX1476"/>
      <c r="AY1476"/>
      <c r="BA1476"/>
      <c r="BB1476"/>
      <c r="BC1476"/>
      <c r="BE1476"/>
      <c r="BF1476"/>
      <c r="BG1476"/>
      <c r="BI1476"/>
      <c r="BJ1476"/>
      <c r="BK1476"/>
      <c r="BM1476"/>
      <c r="BN1476"/>
      <c r="BO1476"/>
    </row>
    <row r="1477" spans="1:67">
      <c r="A1477"/>
      <c r="B1477"/>
      <c r="C1477"/>
      <c r="E1477"/>
      <c r="F1477"/>
      <c r="G1477"/>
      <c r="I1477"/>
      <c r="J1477"/>
      <c r="K1477"/>
      <c r="M1477"/>
      <c r="N1477"/>
      <c r="O1477"/>
      <c r="Q1477"/>
      <c r="R1477"/>
      <c r="S1477"/>
      <c r="U1477"/>
      <c r="V1477"/>
      <c r="W1477"/>
      <c r="Y1477"/>
      <c r="Z1477"/>
      <c r="AA1477"/>
      <c r="AC1477"/>
      <c r="AD1477"/>
      <c r="AE1477"/>
      <c r="AG1477"/>
      <c r="AH1477"/>
      <c r="AI1477"/>
      <c r="AK1477"/>
      <c r="AL1477"/>
      <c r="AM1477"/>
      <c r="AO1477"/>
      <c r="AP1477"/>
      <c r="AQ1477"/>
      <c r="AS1477"/>
      <c r="AT1477"/>
      <c r="AU1477"/>
      <c r="AW1477"/>
      <c r="AX1477"/>
      <c r="AY1477"/>
      <c r="BA1477"/>
      <c r="BB1477"/>
      <c r="BC1477"/>
      <c r="BE1477"/>
      <c r="BF1477"/>
      <c r="BG1477"/>
      <c r="BI1477"/>
      <c r="BJ1477"/>
      <c r="BK1477"/>
      <c r="BM1477"/>
      <c r="BN1477"/>
      <c r="BO1477"/>
    </row>
    <row r="1478" spans="1:67">
      <c r="A1478"/>
      <c r="B1478"/>
      <c r="C1478"/>
      <c r="E1478"/>
      <c r="F1478"/>
      <c r="G1478"/>
      <c r="I1478"/>
      <c r="J1478"/>
      <c r="K1478"/>
      <c r="M1478"/>
      <c r="N1478"/>
      <c r="O1478"/>
      <c r="Q1478"/>
      <c r="R1478"/>
      <c r="S1478"/>
      <c r="U1478"/>
      <c r="V1478"/>
      <c r="W1478"/>
      <c r="Y1478"/>
      <c r="Z1478"/>
      <c r="AA1478"/>
      <c r="AC1478"/>
      <c r="AD1478"/>
      <c r="AE1478"/>
      <c r="AG1478"/>
      <c r="AH1478"/>
      <c r="AI1478"/>
      <c r="AK1478"/>
      <c r="AL1478"/>
      <c r="AM1478"/>
      <c r="AO1478"/>
      <c r="AP1478"/>
      <c r="AQ1478"/>
      <c r="AS1478"/>
      <c r="AT1478"/>
      <c r="AU1478"/>
      <c r="AW1478"/>
      <c r="AX1478"/>
      <c r="AY1478"/>
      <c r="BA1478"/>
      <c r="BB1478"/>
      <c r="BC1478"/>
      <c r="BE1478"/>
      <c r="BF1478"/>
      <c r="BG1478"/>
      <c r="BI1478"/>
      <c r="BJ1478"/>
      <c r="BK1478"/>
      <c r="BM1478"/>
      <c r="BN1478"/>
      <c r="BO1478"/>
    </row>
    <row r="1479" spans="1:67">
      <c r="A1479"/>
      <c r="B1479"/>
      <c r="C1479"/>
      <c r="E1479"/>
      <c r="F1479"/>
      <c r="G1479"/>
      <c r="I1479"/>
      <c r="J1479"/>
      <c r="K1479"/>
      <c r="M1479"/>
      <c r="N1479"/>
      <c r="O1479"/>
      <c r="Q1479"/>
      <c r="R1479"/>
      <c r="S1479"/>
      <c r="U1479"/>
      <c r="V1479"/>
      <c r="W1479"/>
      <c r="Y1479"/>
      <c r="Z1479"/>
      <c r="AA1479"/>
      <c r="AC1479"/>
      <c r="AD1479"/>
      <c r="AE1479"/>
      <c r="AG1479"/>
      <c r="AH1479"/>
      <c r="AI1479"/>
      <c r="AK1479"/>
      <c r="AL1479"/>
      <c r="AM1479"/>
      <c r="AO1479"/>
      <c r="AP1479"/>
      <c r="AQ1479"/>
      <c r="AS1479"/>
      <c r="AT1479"/>
      <c r="AU1479"/>
      <c r="AW1479"/>
      <c r="AX1479"/>
      <c r="AY1479"/>
      <c r="BA1479"/>
      <c r="BB1479"/>
      <c r="BC1479"/>
      <c r="BE1479"/>
      <c r="BF1479"/>
      <c r="BG1479"/>
      <c r="BI1479"/>
      <c r="BJ1479"/>
      <c r="BK1479"/>
      <c r="BM1479"/>
      <c r="BN1479"/>
      <c r="BO1479"/>
    </row>
    <row r="1480" spans="1:67">
      <c r="A1480"/>
      <c r="B1480"/>
      <c r="C1480"/>
      <c r="E1480"/>
      <c r="F1480"/>
      <c r="G1480"/>
      <c r="I1480"/>
      <c r="J1480"/>
      <c r="K1480"/>
      <c r="M1480"/>
      <c r="N1480"/>
      <c r="O1480"/>
      <c r="Q1480"/>
      <c r="R1480"/>
      <c r="S1480"/>
      <c r="U1480"/>
      <c r="V1480"/>
      <c r="W1480"/>
      <c r="Y1480"/>
      <c r="Z1480"/>
      <c r="AA1480"/>
      <c r="AC1480"/>
      <c r="AD1480"/>
      <c r="AE1480"/>
      <c r="AG1480"/>
      <c r="AH1480"/>
      <c r="AI1480"/>
      <c r="AK1480"/>
      <c r="AL1480"/>
      <c r="AM1480"/>
      <c r="AO1480"/>
      <c r="AP1480"/>
      <c r="AQ1480"/>
      <c r="AS1480"/>
      <c r="AT1480"/>
      <c r="AU1480"/>
      <c r="AW1480"/>
      <c r="AX1480"/>
      <c r="AY1480"/>
      <c r="BA1480"/>
      <c r="BB1480"/>
      <c r="BC1480"/>
      <c r="BE1480"/>
      <c r="BF1480"/>
      <c r="BG1480"/>
      <c r="BI1480"/>
      <c r="BJ1480"/>
      <c r="BK1480"/>
      <c r="BM1480"/>
      <c r="BN1480"/>
      <c r="BO1480"/>
    </row>
    <row r="1481" spans="1:67">
      <c r="A1481"/>
      <c r="B1481"/>
      <c r="C1481"/>
      <c r="E1481"/>
      <c r="F1481"/>
      <c r="G1481"/>
      <c r="I1481"/>
      <c r="J1481"/>
      <c r="K1481"/>
      <c r="M1481"/>
      <c r="N1481"/>
      <c r="O1481"/>
      <c r="Q1481"/>
      <c r="R1481"/>
      <c r="S1481"/>
      <c r="U1481"/>
      <c r="V1481"/>
      <c r="W1481"/>
      <c r="Y1481"/>
      <c r="Z1481"/>
      <c r="AA1481"/>
      <c r="AC1481"/>
      <c r="AD1481"/>
      <c r="AE1481"/>
      <c r="AG1481"/>
      <c r="AH1481"/>
      <c r="AI1481"/>
      <c r="AK1481"/>
      <c r="AL1481"/>
      <c r="AM1481"/>
      <c r="AO1481"/>
      <c r="AP1481"/>
      <c r="AQ1481"/>
      <c r="AS1481"/>
      <c r="AT1481"/>
      <c r="AU1481"/>
      <c r="AW1481"/>
      <c r="AX1481"/>
      <c r="AY1481"/>
      <c r="BA1481"/>
      <c r="BB1481"/>
      <c r="BC1481"/>
      <c r="BE1481"/>
      <c r="BF1481"/>
      <c r="BG1481"/>
      <c r="BI1481"/>
      <c r="BJ1481"/>
      <c r="BK1481"/>
      <c r="BM1481"/>
      <c r="BN1481"/>
      <c r="BO1481"/>
    </row>
    <row r="1482" spans="1:67">
      <c r="A1482"/>
      <c r="B1482"/>
      <c r="C1482"/>
      <c r="E1482"/>
      <c r="F1482"/>
      <c r="G1482"/>
      <c r="I1482"/>
      <c r="J1482"/>
      <c r="K1482"/>
      <c r="M1482"/>
      <c r="N1482"/>
      <c r="O1482"/>
      <c r="Q1482"/>
      <c r="R1482"/>
      <c r="S1482"/>
      <c r="U1482"/>
      <c r="V1482"/>
      <c r="W1482"/>
      <c r="Y1482"/>
      <c r="Z1482"/>
      <c r="AA1482"/>
      <c r="AC1482"/>
      <c r="AD1482"/>
      <c r="AE1482"/>
      <c r="AG1482"/>
      <c r="AH1482"/>
      <c r="AI1482"/>
      <c r="AK1482"/>
      <c r="AL1482"/>
      <c r="AM1482"/>
      <c r="AO1482"/>
      <c r="AP1482"/>
      <c r="AQ1482"/>
      <c r="AS1482"/>
      <c r="AT1482"/>
      <c r="AU1482"/>
      <c r="AW1482"/>
      <c r="AX1482"/>
      <c r="AY1482"/>
      <c r="BA1482"/>
      <c r="BB1482"/>
      <c r="BC1482"/>
      <c r="BE1482"/>
      <c r="BF1482"/>
      <c r="BG1482"/>
      <c r="BI1482"/>
      <c r="BJ1482"/>
      <c r="BK1482"/>
      <c r="BM1482"/>
      <c r="BN1482"/>
      <c r="BO1482"/>
    </row>
    <row r="1483" spans="1:67">
      <c r="A1483"/>
      <c r="B1483"/>
      <c r="C1483"/>
      <c r="E1483"/>
      <c r="F1483"/>
      <c r="G1483"/>
      <c r="I1483"/>
      <c r="J1483"/>
      <c r="K1483"/>
      <c r="M1483"/>
      <c r="N1483"/>
      <c r="O1483"/>
      <c r="Q1483"/>
      <c r="R1483"/>
      <c r="S1483"/>
      <c r="U1483"/>
      <c r="V1483"/>
      <c r="W1483"/>
      <c r="Y1483"/>
      <c r="Z1483"/>
      <c r="AA1483"/>
      <c r="AC1483"/>
      <c r="AD1483"/>
      <c r="AE1483"/>
      <c r="AG1483"/>
      <c r="AH1483"/>
      <c r="AI1483"/>
      <c r="AK1483"/>
      <c r="AL1483"/>
      <c r="AM1483"/>
      <c r="AO1483"/>
      <c r="AP1483"/>
      <c r="AQ1483"/>
      <c r="AS1483"/>
      <c r="AT1483"/>
      <c r="AU1483"/>
      <c r="AW1483"/>
      <c r="AX1483"/>
      <c r="AY1483"/>
      <c r="BA1483"/>
      <c r="BB1483"/>
      <c r="BC1483"/>
      <c r="BE1483"/>
      <c r="BF1483"/>
      <c r="BG1483"/>
      <c r="BI1483"/>
      <c r="BJ1483"/>
      <c r="BK1483"/>
      <c r="BM1483"/>
      <c r="BN1483"/>
      <c r="BO1483"/>
    </row>
    <row r="1484" spans="1:67">
      <c r="A1484"/>
      <c r="B1484"/>
      <c r="C1484"/>
      <c r="E1484"/>
      <c r="F1484"/>
      <c r="G1484"/>
      <c r="I1484"/>
      <c r="J1484"/>
      <c r="K1484"/>
      <c r="M1484"/>
      <c r="N1484"/>
      <c r="O1484"/>
      <c r="Q1484"/>
      <c r="R1484"/>
      <c r="S1484"/>
      <c r="U1484"/>
      <c r="V1484"/>
      <c r="W1484"/>
      <c r="Y1484"/>
      <c r="Z1484"/>
      <c r="AA1484"/>
      <c r="AC1484"/>
      <c r="AD1484"/>
      <c r="AE1484"/>
      <c r="AG1484"/>
      <c r="AH1484"/>
      <c r="AI1484"/>
      <c r="AK1484"/>
      <c r="AL1484"/>
      <c r="AM1484"/>
      <c r="AO1484"/>
      <c r="AP1484"/>
      <c r="AQ1484"/>
      <c r="AS1484"/>
      <c r="AT1484"/>
      <c r="AU1484"/>
      <c r="AW1484"/>
      <c r="AX1484"/>
      <c r="AY1484"/>
      <c r="BA1484"/>
      <c r="BB1484"/>
      <c r="BC1484"/>
      <c r="BE1484"/>
      <c r="BF1484"/>
      <c r="BG1484"/>
      <c r="BI1484"/>
      <c r="BJ1484"/>
      <c r="BK1484"/>
      <c r="BM1484"/>
      <c r="BN1484"/>
      <c r="BO1484"/>
    </row>
    <row r="1485" spans="1:67">
      <c r="A1485"/>
      <c r="B1485"/>
      <c r="C1485"/>
      <c r="E1485"/>
      <c r="F1485"/>
      <c r="G1485"/>
      <c r="I1485"/>
      <c r="J1485"/>
      <c r="K1485"/>
      <c r="M1485"/>
      <c r="N1485"/>
      <c r="O1485"/>
      <c r="Q1485"/>
      <c r="R1485"/>
      <c r="S1485"/>
      <c r="U1485"/>
      <c r="V1485"/>
      <c r="W1485"/>
      <c r="Y1485"/>
      <c r="Z1485"/>
      <c r="AA1485"/>
      <c r="AC1485"/>
      <c r="AD1485"/>
      <c r="AE1485"/>
      <c r="AG1485"/>
      <c r="AH1485"/>
      <c r="AI1485"/>
      <c r="AK1485"/>
      <c r="AL1485"/>
      <c r="AM1485"/>
      <c r="AO1485"/>
      <c r="AP1485"/>
      <c r="AQ1485"/>
      <c r="AS1485"/>
      <c r="AT1485"/>
      <c r="AU1485"/>
      <c r="AW1485"/>
      <c r="AX1485"/>
      <c r="AY1485"/>
      <c r="BA1485"/>
      <c r="BB1485"/>
      <c r="BC1485"/>
      <c r="BE1485"/>
      <c r="BF1485"/>
      <c r="BG1485"/>
      <c r="BI1485"/>
      <c r="BJ1485"/>
      <c r="BK1485"/>
      <c r="BM1485"/>
      <c r="BN1485"/>
      <c r="BO1485"/>
    </row>
    <row r="1486" spans="1:67">
      <c r="A1486"/>
      <c r="B1486"/>
      <c r="C1486"/>
      <c r="E1486"/>
      <c r="F1486"/>
      <c r="G1486"/>
      <c r="I1486"/>
      <c r="J1486"/>
      <c r="K1486"/>
      <c r="M1486"/>
      <c r="N1486"/>
      <c r="O1486"/>
      <c r="Q1486"/>
      <c r="R1486"/>
      <c r="S1486"/>
      <c r="U1486"/>
      <c r="V1486"/>
      <c r="W1486"/>
      <c r="Y1486"/>
      <c r="Z1486"/>
      <c r="AA1486"/>
      <c r="AC1486"/>
      <c r="AD1486"/>
      <c r="AE1486"/>
      <c r="AG1486"/>
      <c r="AH1486"/>
      <c r="AI1486"/>
      <c r="AK1486"/>
      <c r="AL1486"/>
      <c r="AM1486"/>
      <c r="AO1486"/>
      <c r="AP1486"/>
      <c r="AQ1486"/>
      <c r="AS1486"/>
      <c r="AT1486"/>
      <c r="AU1486"/>
      <c r="AW1486"/>
      <c r="AX1486"/>
      <c r="AY1486"/>
      <c r="BA1486"/>
      <c r="BB1486"/>
      <c r="BC1486"/>
      <c r="BE1486"/>
      <c r="BF1486"/>
      <c r="BG1486"/>
      <c r="BI1486"/>
      <c r="BJ1486"/>
      <c r="BK1486"/>
      <c r="BM1486"/>
      <c r="BN1486"/>
      <c r="BO1486"/>
    </row>
    <row r="1487" spans="1:67">
      <c r="A1487"/>
      <c r="B1487"/>
      <c r="C1487"/>
      <c r="E1487"/>
      <c r="F1487"/>
      <c r="G1487"/>
      <c r="I1487"/>
      <c r="J1487"/>
      <c r="K1487"/>
      <c r="M1487"/>
      <c r="N1487"/>
      <c r="O1487"/>
      <c r="Q1487"/>
      <c r="R1487"/>
      <c r="S1487"/>
      <c r="U1487"/>
      <c r="V1487"/>
      <c r="W1487"/>
      <c r="Y1487"/>
      <c r="Z1487"/>
      <c r="AA1487"/>
      <c r="AC1487"/>
      <c r="AD1487"/>
      <c r="AE1487"/>
      <c r="AG1487"/>
      <c r="AH1487"/>
      <c r="AI1487"/>
      <c r="AK1487"/>
      <c r="AL1487"/>
      <c r="AM1487"/>
      <c r="AO1487"/>
      <c r="AP1487"/>
      <c r="AQ1487"/>
      <c r="AS1487"/>
      <c r="AT1487"/>
      <c r="AU1487"/>
      <c r="AW1487"/>
      <c r="AX1487"/>
      <c r="AY1487"/>
      <c r="BA1487"/>
      <c r="BB1487"/>
      <c r="BC1487"/>
      <c r="BE1487"/>
      <c r="BF1487"/>
      <c r="BG1487"/>
      <c r="BI1487"/>
      <c r="BJ1487"/>
      <c r="BK1487"/>
      <c r="BM1487"/>
      <c r="BN1487"/>
      <c r="BO1487"/>
    </row>
    <row r="1488" spans="1:67">
      <c r="A1488"/>
      <c r="B1488"/>
      <c r="C1488"/>
      <c r="E1488"/>
      <c r="F1488"/>
      <c r="G1488"/>
      <c r="I1488"/>
      <c r="J1488"/>
      <c r="K1488"/>
      <c r="M1488"/>
      <c r="N1488"/>
      <c r="O1488"/>
      <c r="Q1488"/>
      <c r="R1488"/>
      <c r="S1488"/>
      <c r="U1488"/>
      <c r="V1488"/>
      <c r="W1488"/>
      <c r="Y1488"/>
      <c r="Z1488"/>
      <c r="AA1488"/>
      <c r="AC1488"/>
      <c r="AD1488"/>
      <c r="AE1488"/>
      <c r="AG1488"/>
      <c r="AH1488"/>
      <c r="AI1488"/>
      <c r="AK1488"/>
      <c r="AL1488"/>
      <c r="AM1488"/>
      <c r="AO1488"/>
      <c r="AP1488"/>
      <c r="AQ1488"/>
      <c r="AS1488"/>
      <c r="AT1488"/>
      <c r="AU1488"/>
      <c r="AW1488"/>
      <c r="AX1488"/>
      <c r="AY1488"/>
      <c r="BA1488"/>
      <c r="BB1488"/>
      <c r="BC1488"/>
      <c r="BE1488"/>
      <c r="BF1488"/>
      <c r="BG1488"/>
      <c r="BI1488"/>
      <c r="BJ1488"/>
      <c r="BK1488"/>
      <c r="BM1488"/>
      <c r="BN1488"/>
      <c r="BO1488"/>
    </row>
    <row r="1489" spans="1:67">
      <c r="A1489"/>
      <c r="B1489"/>
      <c r="C1489"/>
      <c r="E1489"/>
      <c r="F1489"/>
      <c r="G1489"/>
      <c r="I1489"/>
      <c r="J1489"/>
      <c r="K1489"/>
      <c r="M1489"/>
      <c r="N1489"/>
      <c r="O1489"/>
      <c r="Q1489"/>
      <c r="R1489"/>
      <c r="S1489"/>
      <c r="U1489"/>
      <c r="V1489"/>
      <c r="W1489"/>
      <c r="Y1489"/>
      <c r="Z1489"/>
      <c r="AA1489"/>
      <c r="AC1489"/>
      <c r="AD1489"/>
      <c r="AE1489"/>
      <c r="AG1489"/>
      <c r="AH1489"/>
      <c r="AI1489"/>
      <c r="AK1489"/>
      <c r="AL1489"/>
      <c r="AM1489"/>
      <c r="AO1489"/>
      <c r="AP1489"/>
      <c r="AQ1489"/>
      <c r="AS1489"/>
      <c r="AT1489"/>
      <c r="AU1489"/>
      <c r="AW1489"/>
      <c r="AX1489"/>
      <c r="AY1489"/>
      <c r="BA1489"/>
      <c r="BB1489"/>
      <c r="BC1489"/>
      <c r="BE1489"/>
      <c r="BF1489"/>
      <c r="BG1489"/>
      <c r="BI1489"/>
      <c r="BJ1489"/>
      <c r="BK1489"/>
      <c r="BM1489"/>
      <c r="BN1489"/>
      <c r="BO1489"/>
    </row>
    <row r="1490" spans="1:67">
      <c r="A1490"/>
      <c r="B1490"/>
      <c r="C1490"/>
      <c r="E1490"/>
      <c r="F1490"/>
      <c r="G1490"/>
      <c r="I1490"/>
      <c r="J1490"/>
      <c r="K1490"/>
      <c r="M1490"/>
      <c r="N1490"/>
      <c r="O1490"/>
      <c r="Q1490"/>
      <c r="R1490"/>
      <c r="S1490"/>
      <c r="U1490"/>
      <c r="V1490"/>
      <c r="W1490"/>
      <c r="Y1490"/>
      <c r="Z1490"/>
      <c r="AA1490"/>
      <c r="AC1490"/>
      <c r="AD1490"/>
      <c r="AE1490"/>
      <c r="AG1490"/>
      <c r="AH1490"/>
      <c r="AI1490"/>
      <c r="AK1490"/>
      <c r="AL1490"/>
      <c r="AM1490"/>
      <c r="AO1490"/>
      <c r="AP1490"/>
      <c r="AQ1490"/>
      <c r="AS1490"/>
      <c r="AT1490"/>
      <c r="AU1490"/>
      <c r="AW1490"/>
      <c r="AX1490"/>
      <c r="AY1490"/>
      <c r="BA1490"/>
      <c r="BB1490"/>
      <c r="BC1490"/>
      <c r="BE1490"/>
      <c r="BF1490"/>
      <c r="BG1490"/>
      <c r="BI1490"/>
      <c r="BJ1490"/>
      <c r="BK1490"/>
      <c r="BM1490"/>
      <c r="BN1490"/>
      <c r="BO1490"/>
    </row>
    <row r="1491" spans="1:67">
      <c r="A1491"/>
      <c r="B1491"/>
      <c r="C1491"/>
      <c r="E1491"/>
      <c r="F1491"/>
      <c r="G1491"/>
      <c r="I1491"/>
      <c r="J1491"/>
      <c r="K1491"/>
      <c r="M1491"/>
      <c r="N1491"/>
      <c r="O1491"/>
      <c r="Q1491"/>
      <c r="R1491"/>
      <c r="S1491"/>
      <c r="U1491"/>
      <c r="V1491"/>
      <c r="W1491"/>
      <c r="Y1491"/>
      <c r="Z1491"/>
      <c r="AA1491"/>
      <c r="AC1491"/>
      <c r="AD1491"/>
      <c r="AE1491"/>
      <c r="AG1491"/>
      <c r="AH1491"/>
      <c r="AI1491"/>
      <c r="AK1491"/>
      <c r="AL1491"/>
      <c r="AM1491"/>
      <c r="AO1491"/>
      <c r="AP1491"/>
      <c r="AQ1491"/>
      <c r="AS1491"/>
      <c r="AT1491"/>
      <c r="AU1491"/>
      <c r="AW1491"/>
      <c r="AX1491"/>
      <c r="AY1491"/>
      <c r="BA1491"/>
      <c r="BB1491"/>
      <c r="BC1491"/>
      <c r="BE1491"/>
      <c r="BF1491"/>
      <c r="BG1491"/>
      <c r="BI1491"/>
      <c r="BJ1491"/>
      <c r="BK1491"/>
      <c r="BM1491"/>
      <c r="BN1491"/>
      <c r="BO1491"/>
    </row>
    <row r="1492" spans="1:67">
      <c r="A1492"/>
      <c r="B1492"/>
      <c r="C1492"/>
      <c r="E1492"/>
      <c r="F1492"/>
      <c r="G1492"/>
      <c r="I1492"/>
      <c r="J1492"/>
      <c r="K1492"/>
      <c r="M1492"/>
      <c r="N1492"/>
      <c r="O1492"/>
      <c r="Q1492"/>
      <c r="R1492"/>
      <c r="S1492"/>
      <c r="U1492"/>
      <c r="V1492"/>
      <c r="W1492"/>
      <c r="Y1492"/>
      <c r="Z1492"/>
      <c r="AA1492"/>
      <c r="AC1492"/>
      <c r="AD1492"/>
      <c r="AE1492"/>
      <c r="AG1492"/>
      <c r="AH1492"/>
      <c r="AI1492"/>
      <c r="AK1492"/>
      <c r="AL1492"/>
      <c r="AM1492"/>
      <c r="AO1492"/>
      <c r="AP1492"/>
      <c r="AQ1492"/>
      <c r="AS1492"/>
      <c r="AT1492"/>
      <c r="AU1492"/>
      <c r="AW1492"/>
      <c r="AX1492"/>
      <c r="AY1492"/>
      <c r="BA1492"/>
      <c r="BB1492"/>
      <c r="BC1492"/>
      <c r="BE1492"/>
      <c r="BF1492"/>
      <c r="BG1492"/>
      <c r="BI1492"/>
      <c r="BJ1492"/>
      <c r="BK1492"/>
      <c r="BM1492"/>
      <c r="BN1492"/>
      <c r="BO1492"/>
    </row>
    <row r="1493" spans="1:67">
      <c r="A1493"/>
      <c r="B1493"/>
      <c r="C1493"/>
      <c r="E1493"/>
      <c r="F1493"/>
      <c r="G1493"/>
      <c r="I1493"/>
      <c r="J1493"/>
      <c r="K1493"/>
      <c r="M1493"/>
      <c r="N1493"/>
      <c r="O1493"/>
      <c r="Q1493"/>
      <c r="R1493"/>
      <c r="S1493"/>
      <c r="U1493"/>
      <c r="V1493"/>
      <c r="W1493"/>
      <c r="Y1493"/>
      <c r="Z1493"/>
      <c r="AA1493"/>
      <c r="AC1493"/>
      <c r="AD1493"/>
      <c r="AE1493"/>
      <c r="AG1493"/>
      <c r="AH1493"/>
      <c r="AI1493"/>
      <c r="AK1493"/>
      <c r="AL1493"/>
      <c r="AM1493"/>
      <c r="AO1493"/>
      <c r="AP1493"/>
      <c r="AQ1493"/>
      <c r="AS1493"/>
      <c r="AT1493"/>
      <c r="AU1493"/>
      <c r="AW1493"/>
      <c r="AX1493"/>
      <c r="AY1493"/>
      <c r="BA1493"/>
      <c r="BB1493"/>
      <c r="BC1493"/>
      <c r="BE1493"/>
      <c r="BF1493"/>
      <c r="BG1493"/>
      <c r="BI1493"/>
      <c r="BJ1493"/>
      <c r="BK1493"/>
      <c r="BM1493"/>
      <c r="BN1493"/>
      <c r="BO1493"/>
    </row>
    <row r="1494" spans="1:67">
      <c r="A1494"/>
      <c r="B1494"/>
      <c r="C1494"/>
      <c r="E1494"/>
      <c r="F1494"/>
      <c r="G1494"/>
      <c r="I1494"/>
      <c r="J1494"/>
      <c r="K1494"/>
      <c r="M1494"/>
      <c r="N1494"/>
      <c r="O1494"/>
      <c r="Q1494"/>
      <c r="R1494"/>
      <c r="S1494"/>
      <c r="U1494"/>
      <c r="V1494"/>
      <c r="W1494"/>
      <c r="Y1494"/>
      <c r="Z1494"/>
      <c r="AA1494"/>
      <c r="AC1494"/>
      <c r="AD1494"/>
      <c r="AE1494"/>
      <c r="AG1494"/>
      <c r="AH1494"/>
      <c r="AI1494"/>
      <c r="AK1494"/>
      <c r="AL1494"/>
      <c r="AM1494"/>
      <c r="AO1494"/>
      <c r="AP1494"/>
      <c r="AQ1494"/>
      <c r="AS1494"/>
      <c r="AT1494"/>
      <c r="AU1494"/>
      <c r="AW1494"/>
      <c r="AX1494"/>
      <c r="AY1494"/>
      <c r="BA1494"/>
      <c r="BB1494"/>
      <c r="BC1494"/>
      <c r="BE1494"/>
      <c r="BF1494"/>
      <c r="BG1494"/>
      <c r="BI1494"/>
      <c r="BJ1494"/>
      <c r="BK1494"/>
      <c r="BM1494"/>
      <c r="BN1494"/>
      <c r="BO1494"/>
    </row>
    <row r="1495" spans="1:67">
      <c r="A1495"/>
      <c r="B1495"/>
      <c r="C1495"/>
      <c r="E1495"/>
      <c r="F1495"/>
      <c r="G1495"/>
      <c r="I1495"/>
      <c r="J1495"/>
      <c r="K1495"/>
      <c r="M1495"/>
      <c r="N1495"/>
      <c r="O1495"/>
      <c r="Q1495"/>
      <c r="R1495"/>
      <c r="S1495"/>
      <c r="U1495"/>
      <c r="V1495"/>
      <c r="W1495"/>
      <c r="Y1495"/>
      <c r="Z1495"/>
      <c r="AA1495"/>
      <c r="AC1495"/>
      <c r="AD1495"/>
      <c r="AE1495"/>
      <c r="AG1495"/>
      <c r="AH1495"/>
      <c r="AI1495"/>
      <c r="AK1495"/>
      <c r="AL1495"/>
      <c r="AM1495"/>
      <c r="AO1495"/>
      <c r="AP1495"/>
      <c r="AQ1495"/>
      <c r="AS1495"/>
      <c r="AT1495"/>
      <c r="AU1495"/>
      <c r="AW1495"/>
      <c r="AX1495"/>
      <c r="AY1495"/>
      <c r="BA1495"/>
      <c r="BB1495"/>
      <c r="BC1495"/>
      <c r="BE1495"/>
      <c r="BF1495"/>
      <c r="BG1495"/>
      <c r="BI1495"/>
      <c r="BJ1495"/>
      <c r="BK1495"/>
      <c r="BM1495"/>
      <c r="BN1495"/>
      <c r="BO1495"/>
    </row>
    <row r="1496" spans="1:67">
      <c r="A1496"/>
      <c r="B1496"/>
      <c r="C1496"/>
      <c r="E1496"/>
      <c r="F1496"/>
      <c r="G1496"/>
      <c r="I1496"/>
      <c r="J1496"/>
      <c r="K1496"/>
      <c r="M1496"/>
      <c r="N1496"/>
      <c r="O1496"/>
      <c r="Q1496"/>
      <c r="R1496"/>
      <c r="S1496"/>
      <c r="U1496"/>
      <c r="V1496"/>
      <c r="W1496"/>
      <c r="Y1496"/>
      <c r="Z1496"/>
      <c r="AA1496"/>
      <c r="AC1496"/>
      <c r="AD1496"/>
      <c r="AE1496"/>
      <c r="AG1496"/>
      <c r="AH1496"/>
      <c r="AI1496"/>
      <c r="AK1496"/>
      <c r="AL1496"/>
      <c r="AM1496"/>
      <c r="AO1496"/>
      <c r="AP1496"/>
      <c r="AQ1496"/>
      <c r="AS1496"/>
      <c r="AT1496"/>
      <c r="AU1496"/>
      <c r="AW1496"/>
      <c r="AX1496"/>
      <c r="AY1496"/>
      <c r="BA1496"/>
      <c r="BB1496"/>
      <c r="BC1496"/>
      <c r="BE1496"/>
      <c r="BF1496"/>
      <c r="BG1496"/>
      <c r="BI1496"/>
      <c r="BJ1496"/>
      <c r="BK1496"/>
      <c r="BM1496"/>
      <c r="BN1496"/>
      <c r="BO1496"/>
    </row>
    <row r="1497" spans="1:67">
      <c r="A1497"/>
      <c r="B1497"/>
      <c r="C1497"/>
      <c r="E1497"/>
      <c r="F1497"/>
      <c r="G1497"/>
      <c r="I1497"/>
      <c r="J1497"/>
      <c r="K1497"/>
      <c r="M1497"/>
      <c r="N1497"/>
      <c r="O1497"/>
      <c r="Q1497"/>
      <c r="R1497"/>
      <c r="S1497"/>
      <c r="U1497"/>
      <c r="V1497"/>
      <c r="W1497"/>
      <c r="Y1497"/>
      <c r="Z1497"/>
      <c r="AA1497"/>
      <c r="AC1497"/>
      <c r="AD1497"/>
      <c r="AE1497"/>
      <c r="AG1497"/>
      <c r="AH1497"/>
      <c r="AI1497"/>
      <c r="AK1497"/>
      <c r="AL1497"/>
      <c r="AM1497"/>
      <c r="AO1497"/>
      <c r="AP1497"/>
      <c r="AQ1497"/>
      <c r="AS1497"/>
      <c r="AT1497"/>
      <c r="AU1497"/>
      <c r="AW1497"/>
      <c r="AX1497"/>
      <c r="AY1497"/>
      <c r="BA1497"/>
      <c r="BB1497"/>
      <c r="BC1497"/>
      <c r="BE1497"/>
      <c r="BF1497"/>
      <c r="BG1497"/>
      <c r="BI1497"/>
      <c r="BJ1497"/>
      <c r="BK1497"/>
      <c r="BM1497"/>
      <c r="BN1497"/>
      <c r="BO1497"/>
    </row>
    <row r="1498" spans="1:67">
      <c r="A1498"/>
      <c r="B1498"/>
      <c r="C1498"/>
      <c r="E1498"/>
      <c r="F1498"/>
      <c r="G1498"/>
      <c r="I1498"/>
      <c r="J1498"/>
      <c r="K1498"/>
      <c r="M1498"/>
      <c r="N1498"/>
      <c r="O1498"/>
      <c r="Q1498"/>
      <c r="R1498"/>
      <c r="S1498"/>
      <c r="U1498"/>
      <c r="V1498"/>
      <c r="W1498"/>
      <c r="Y1498"/>
      <c r="Z1498"/>
      <c r="AA1498"/>
      <c r="AC1498"/>
      <c r="AD1498"/>
      <c r="AE1498"/>
      <c r="AG1498"/>
      <c r="AH1498"/>
      <c r="AI1498"/>
      <c r="AK1498"/>
      <c r="AL1498"/>
      <c r="AM1498"/>
      <c r="AO1498"/>
      <c r="AP1498"/>
      <c r="AQ1498"/>
      <c r="AS1498"/>
      <c r="AT1498"/>
      <c r="AU1498"/>
      <c r="AW1498"/>
      <c r="AX1498"/>
      <c r="AY1498"/>
      <c r="BA1498"/>
      <c r="BB1498"/>
      <c r="BC1498"/>
      <c r="BE1498"/>
      <c r="BF1498"/>
      <c r="BG1498"/>
      <c r="BI1498"/>
      <c r="BJ1498"/>
      <c r="BK1498"/>
      <c r="BM1498"/>
      <c r="BN1498"/>
      <c r="BO1498"/>
    </row>
    <row r="1499" spans="1:67">
      <c r="A1499"/>
      <c r="B1499"/>
      <c r="C1499"/>
      <c r="E1499"/>
      <c r="F1499"/>
      <c r="G1499"/>
      <c r="I1499"/>
      <c r="J1499"/>
      <c r="K1499"/>
      <c r="M1499"/>
      <c r="N1499"/>
      <c r="O1499"/>
      <c r="Q1499"/>
      <c r="R1499"/>
      <c r="S1499"/>
      <c r="U1499"/>
      <c r="V1499"/>
      <c r="W1499"/>
      <c r="Y1499"/>
      <c r="Z1499"/>
      <c r="AA1499"/>
      <c r="AC1499"/>
      <c r="AD1499"/>
      <c r="AE1499"/>
      <c r="AG1499"/>
      <c r="AH1499"/>
      <c r="AI1499"/>
      <c r="AK1499"/>
      <c r="AL1499"/>
      <c r="AM1499"/>
      <c r="AO1499"/>
      <c r="AP1499"/>
      <c r="AQ1499"/>
      <c r="AS1499"/>
      <c r="AT1499"/>
      <c r="AU1499"/>
      <c r="AW1499"/>
      <c r="AX1499"/>
      <c r="AY1499"/>
      <c r="BA1499"/>
      <c r="BB1499"/>
      <c r="BC1499"/>
      <c r="BE1499"/>
      <c r="BF1499"/>
      <c r="BG1499"/>
      <c r="BI1499"/>
      <c r="BJ1499"/>
      <c r="BK1499"/>
      <c r="BM1499"/>
      <c r="BN1499"/>
      <c r="BO1499"/>
    </row>
    <row r="1500" spans="1:67">
      <c r="A1500"/>
      <c r="B1500"/>
      <c r="C1500"/>
      <c r="E1500"/>
      <c r="F1500"/>
      <c r="G1500"/>
      <c r="I1500"/>
      <c r="J1500"/>
      <c r="K1500"/>
      <c r="M1500"/>
      <c r="N1500"/>
      <c r="O1500"/>
      <c r="Q1500"/>
      <c r="R1500"/>
      <c r="S1500"/>
      <c r="U1500"/>
      <c r="V1500"/>
      <c r="W1500"/>
      <c r="Y1500"/>
      <c r="Z1500"/>
      <c r="AA1500"/>
      <c r="AC1500"/>
      <c r="AD1500"/>
      <c r="AE1500"/>
      <c r="AG1500"/>
      <c r="AH1500"/>
      <c r="AI1500"/>
      <c r="AK1500"/>
      <c r="AL1500"/>
      <c r="AM1500"/>
      <c r="AO1500"/>
      <c r="AP1500"/>
      <c r="AQ1500"/>
      <c r="AS1500"/>
      <c r="AT1500"/>
      <c r="AU1500"/>
      <c r="AW1500"/>
      <c r="AX1500"/>
      <c r="AY1500"/>
      <c r="BA1500"/>
      <c r="BB1500"/>
      <c r="BC1500"/>
      <c r="BE1500"/>
      <c r="BF1500"/>
      <c r="BG1500"/>
      <c r="BI1500"/>
      <c r="BJ1500"/>
      <c r="BK1500"/>
      <c r="BM1500"/>
      <c r="BN1500"/>
      <c r="BO1500"/>
    </row>
    <row r="1501" spans="1:67">
      <c r="A1501"/>
      <c r="B1501"/>
      <c r="C1501"/>
      <c r="E1501"/>
      <c r="F1501"/>
      <c r="G1501"/>
      <c r="I1501"/>
      <c r="J1501"/>
      <c r="K1501"/>
      <c r="M1501"/>
      <c r="N1501"/>
      <c r="O1501"/>
      <c r="Q1501"/>
      <c r="R1501"/>
      <c r="S1501"/>
      <c r="U1501"/>
      <c r="V1501"/>
      <c r="W1501"/>
      <c r="Y1501"/>
      <c r="Z1501"/>
      <c r="AA1501"/>
      <c r="AC1501"/>
      <c r="AD1501"/>
      <c r="AE1501"/>
      <c r="AG1501"/>
      <c r="AH1501"/>
      <c r="AI1501"/>
      <c r="AK1501"/>
      <c r="AL1501"/>
      <c r="AM1501"/>
      <c r="AO1501"/>
      <c r="AP1501"/>
      <c r="AQ1501"/>
      <c r="AS1501"/>
      <c r="AT1501"/>
      <c r="AU1501"/>
      <c r="AW1501"/>
      <c r="AX1501"/>
      <c r="AY1501"/>
      <c r="BA1501"/>
      <c r="BB1501"/>
      <c r="BC1501"/>
      <c r="BE1501"/>
      <c r="BF1501"/>
      <c r="BG1501"/>
      <c r="BI1501"/>
      <c r="BJ1501"/>
      <c r="BK1501"/>
      <c r="BM1501"/>
      <c r="BN1501"/>
      <c r="BO1501"/>
    </row>
    <row r="1502" spans="1:67">
      <c r="A1502"/>
      <c r="B1502"/>
      <c r="C1502"/>
      <c r="E1502"/>
      <c r="F1502"/>
      <c r="G1502"/>
      <c r="I1502"/>
      <c r="J1502"/>
      <c r="K1502"/>
      <c r="M1502"/>
      <c r="N1502"/>
      <c r="O1502"/>
      <c r="Q1502"/>
      <c r="R1502"/>
      <c r="S1502"/>
      <c r="U1502"/>
      <c r="V1502"/>
      <c r="W1502"/>
      <c r="Y1502"/>
      <c r="Z1502"/>
      <c r="AA1502"/>
      <c r="AC1502"/>
      <c r="AD1502"/>
      <c r="AE1502"/>
      <c r="AG1502"/>
      <c r="AH1502"/>
      <c r="AI1502"/>
      <c r="AK1502"/>
      <c r="AL1502"/>
      <c r="AM1502"/>
      <c r="AO1502"/>
      <c r="AP1502"/>
      <c r="AQ1502"/>
      <c r="AS1502"/>
      <c r="AT1502"/>
      <c r="AU1502"/>
      <c r="AW1502"/>
      <c r="AX1502"/>
      <c r="AY1502"/>
      <c r="BA1502"/>
      <c r="BB1502"/>
      <c r="BC1502"/>
      <c r="BE1502"/>
      <c r="BF1502"/>
      <c r="BG1502"/>
      <c r="BI1502"/>
      <c r="BJ1502"/>
      <c r="BK1502"/>
      <c r="BM1502"/>
      <c r="BN1502"/>
      <c r="BO1502"/>
    </row>
    <row r="1503" spans="1:67">
      <c r="A1503"/>
      <c r="B1503"/>
      <c r="C1503"/>
      <c r="E1503"/>
      <c r="F1503"/>
      <c r="G1503"/>
      <c r="I1503"/>
      <c r="J1503"/>
      <c r="K1503"/>
      <c r="M1503"/>
      <c r="N1503"/>
      <c r="O1503"/>
      <c r="Q1503"/>
      <c r="R1503"/>
      <c r="S1503"/>
      <c r="U1503"/>
      <c r="V1503"/>
      <c r="W1503"/>
      <c r="Y1503"/>
      <c r="Z1503"/>
      <c r="AA1503"/>
      <c r="AC1503"/>
      <c r="AD1503"/>
      <c r="AE1503"/>
      <c r="AG1503"/>
      <c r="AH1503"/>
      <c r="AI1503"/>
      <c r="AK1503"/>
      <c r="AL1503"/>
      <c r="AM1503"/>
      <c r="AO1503"/>
      <c r="AP1503"/>
      <c r="AQ1503"/>
      <c r="AS1503"/>
      <c r="AT1503"/>
      <c r="AU1503"/>
      <c r="AW1503"/>
      <c r="AX1503"/>
      <c r="AY1503"/>
      <c r="BA1503"/>
      <c r="BB1503"/>
      <c r="BC1503"/>
      <c r="BE1503"/>
      <c r="BF1503"/>
      <c r="BG1503"/>
      <c r="BI1503"/>
      <c r="BJ1503"/>
      <c r="BK1503"/>
      <c r="BM1503"/>
      <c r="BN1503"/>
      <c r="BO1503"/>
    </row>
    <row r="1504" spans="1:67">
      <c r="A1504"/>
      <c r="B1504"/>
      <c r="C1504"/>
      <c r="E1504"/>
      <c r="F1504"/>
      <c r="G1504"/>
      <c r="I1504"/>
      <c r="J1504"/>
      <c r="K1504"/>
      <c r="M1504"/>
      <c r="N1504"/>
      <c r="O1504"/>
      <c r="Q1504"/>
      <c r="R1504"/>
      <c r="S1504"/>
      <c r="U1504"/>
      <c r="V1504"/>
      <c r="W1504"/>
      <c r="Y1504"/>
      <c r="Z1504"/>
      <c r="AA1504"/>
      <c r="AC1504"/>
      <c r="AD1504"/>
      <c r="AE1504"/>
      <c r="AG1504"/>
      <c r="AH1504"/>
      <c r="AI1504"/>
      <c r="AK1504"/>
      <c r="AL1504"/>
      <c r="AM1504"/>
      <c r="AO1504"/>
      <c r="AP1504"/>
      <c r="AQ1504"/>
      <c r="AS1504"/>
      <c r="AT1504"/>
      <c r="AU1504"/>
      <c r="AW1504"/>
      <c r="AX1504"/>
      <c r="AY1504"/>
      <c r="BA1504"/>
      <c r="BB1504"/>
      <c r="BC1504"/>
      <c r="BE1504"/>
      <c r="BF1504"/>
      <c r="BG1504"/>
      <c r="BI1504"/>
      <c r="BJ1504"/>
      <c r="BK1504"/>
      <c r="BM1504"/>
      <c r="BN1504"/>
      <c r="BO1504"/>
    </row>
    <row r="1505" spans="1:67">
      <c r="A1505"/>
      <c r="B1505"/>
      <c r="C1505"/>
      <c r="E1505"/>
      <c r="F1505"/>
      <c r="G1505"/>
      <c r="I1505"/>
      <c r="J1505"/>
      <c r="K1505"/>
      <c r="M1505"/>
      <c r="N1505"/>
      <c r="O1505"/>
      <c r="Q1505"/>
      <c r="R1505"/>
      <c r="S1505"/>
      <c r="U1505"/>
      <c r="V1505"/>
      <c r="W1505"/>
      <c r="Y1505"/>
      <c r="Z1505"/>
      <c r="AA1505"/>
      <c r="AC1505"/>
      <c r="AD1505"/>
      <c r="AE1505"/>
      <c r="AG1505"/>
      <c r="AH1505"/>
      <c r="AI1505"/>
      <c r="AK1505"/>
      <c r="AL1505"/>
      <c r="AM1505"/>
      <c r="AO1505"/>
      <c r="AP1505"/>
      <c r="AQ1505"/>
      <c r="AS1505"/>
      <c r="AT1505"/>
      <c r="AU1505"/>
      <c r="AW1505"/>
      <c r="AX1505"/>
      <c r="AY1505"/>
      <c r="BA1505"/>
      <c r="BB1505"/>
      <c r="BC1505"/>
      <c r="BE1505"/>
      <c r="BF1505"/>
      <c r="BG1505"/>
      <c r="BI1505"/>
      <c r="BJ1505"/>
      <c r="BK1505"/>
      <c r="BM1505"/>
      <c r="BN1505"/>
      <c r="BO1505"/>
    </row>
    <row r="1506" spans="1:67">
      <c r="A1506"/>
      <c r="B1506"/>
      <c r="C1506"/>
      <c r="E1506"/>
      <c r="F1506"/>
      <c r="G1506"/>
      <c r="I1506"/>
      <c r="J1506"/>
      <c r="K1506"/>
      <c r="M1506"/>
      <c r="N1506"/>
      <c r="O1506"/>
      <c r="Q1506"/>
      <c r="R1506"/>
      <c r="S1506"/>
      <c r="U1506"/>
      <c r="V1506"/>
      <c r="W1506"/>
      <c r="Y1506"/>
      <c r="Z1506"/>
      <c r="AA1506"/>
      <c r="AC1506"/>
      <c r="AD1506"/>
      <c r="AE1506"/>
      <c r="AG1506"/>
      <c r="AH1506"/>
      <c r="AI1506"/>
      <c r="AK1506"/>
      <c r="AL1506"/>
      <c r="AM1506"/>
      <c r="AO1506"/>
      <c r="AP1506"/>
      <c r="AQ1506"/>
      <c r="AS1506"/>
      <c r="AT1506"/>
      <c r="AU1506"/>
      <c r="AW1506"/>
      <c r="AX1506"/>
      <c r="AY1506"/>
      <c r="BA1506"/>
      <c r="BB1506"/>
      <c r="BC1506"/>
      <c r="BE1506"/>
      <c r="BF1506"/>
      <c r="BG1506"/>
      <c r="BI1506"/>
      <c r="BJ1506"/>
      <c r="BK1506"/>
      <c r="BM1506"/>
      <c r="BN1506"/>
      <c r="BO1506"/>
    </row>
    <row r="1507" spans="1:67">
      <c r="A1507"/>
      <c r="B1507"/>
      <c r="C1507"/>
      <c r="E1507"/>
      <c r="F1507"/>
      <c r="G1507"/>
      <c r="I1507"/>
      <c r="J1507"/>
      <c r="K1507"/>
      <c r="M1507"/>
      <c r="N1507"/>
      <c r="O1507"/>
      <c r="Q1507"/>
      <c r="R1507"/>
      <c r="S1507"/>
      <c r="U1507"/>
      <c r="V1507"/>
      <c r="W1507"/>
      <c r="Y1507"/>
      <c r="Z1507"/>
      <c r="AA1507"/>
      <c r="AC1507"/>
      <c r="AD1507"/>
      <c r="AE1507"/>
      <c r="AG1507"/>
      <c r="AH1507"/>
      <c r="AI1507"/>
      <c r="AK1507"/>
      <c r="AL1507"/>
      <c r="AM1507"/>
      <c r="AO1507"/>
      <c r="AP1507"/>
      <c r="AQ1507"/>
      <c r="AS1507"/>
      <c r="AT1507"/>
      <c r="AU1507"/>
      <c r="AW1507"/>
      <c r="AX1507"/>
      <c r="AY1507"/>
      <c r="BA1507"/>
      <c r="BB1507"/>
      <c r="BC1507"/>
      <c r="BE1507"/>
      <c r="BF1507"/>
      <c r="BG1507"/>
      <c r="BI1507"/>
      <c r="BJ1507"/>
      <c r="BK1507"/>
      <c r="BM1507"/>
      <c r="BN1507"/>
      <c r="BO1507"/>
    </row>
    <row r="1508" spans="1:67">
      <c r="A1508"/>
      <c r="B1508"/>
      <c r="C1508"/>
      <c r="E1508"/>
      <c r="F1508"/>
      <c r="G1508"/>
      <c r="I1508"/>
      <c r="J1508"/>
      <c r="K1508"/>
      <c r="M1508"/>
      <c r="N1508"/>
      <c r="O1508"/>
      <c r="Q1508"/>
      <c r="R1508"/>
      <c r="S1508"/>
      <c r="U1508"/>
      <c r="V1508"/>
      <c r="W1508"/>
      <c r="Y1508"/>
      <c r="Z1508"/>
      <c r="AA1508"/>
      <c r="AC1508"/>
      <c r="AD1508"/>
      <c r="AE1508"/>
      <c r="AG1508"/>
      <c r="AH1508"/>
      <c r="AI1508"/>
      <c r="AK1508"/>
      <c r="AL1508"/>
      <c r="AM1508"/>
      <c r="AO1508"/>
      <c r="AP1508"/>
      <c r="AQ1508"/>
      <c r="AS1508"/>
      <c r="AT1508"/>
      <c r="AU1508"/>
      <c r="AW1508"/>
      <c r="AX1508"/>
      <c r="AY1508"/>
      <c r="BA1508"/>
      <c r="BB1508"/>
      <c r="BC1508"/>
      <c r="BE1508"/>
      <c r="BF1508"/>
      <c r="BG1508"/>
      <c r="BI1508"/>
      <c r="BJ1508"/>
      <c r="BK1508"/>
      <c r="BM1508"/>
      <c r="BN1508"/>
      <c r="BO1508"/>
    </row>
    <row r="1509" spans="1:67">
      <c r="A1509"/>
      <c r="B1509"/>
      <c r="C1509"/>
      <c r="E1509"/>
      <c r="F1509"/>
      <c r="G1509"/>
      <c r="I1509"/>
      <c r="J1509"/>
      <c r="K1509"/>
      <c r="M1509"/>
      <c r="N1509"/>
      <c r="O1509"/>
      <c r="Q1509"/>
      <c r="R1509"/>
      <c r="S1509"/>
      <c r="U1509"/>
      <c r="V1509"/>
      <c r="W1509"/>
      <c r="Y1509"/>
      <c r="Z1509"/>
      <c r="AA1509"/>
      <c r="AC1509"/>
      <c r="AD1509"/>
      <c r="AE1509"/>
      <c r="AG1509"/>
      <c r="AH1509"/>
      <c r="AI1509"/>
      <c r="AK1509"/>
      <c r="AL1509"/>
      <c r="AM1509"/>
      <c r="AO1509"/>
      <c r="AP1509"/>
      <c r="AQ1509"/>
      <c r="AS1509"/>
      <c r="AT1509"/>
      <c r="AU1509"/>
      <c r="AW1509"/>
      <c r="AX1509"/>
      <c r="AY1509"/>
      <c r="BA1509"/>
      <c r="BB1509"/>
      <c r="BC1509"/>
      <c r="BE1509"/>
      <c r="BF1509"/>
      <c r="BG1509"/>
      <c r="BI1509"/>
      <c r="BJ1509"/>
      <c r="BK1509"/>
      <c r="BM1509"/>
      <c r="BN1509"/>
      <c r="BO1509"/>
    </row>
    <row r="1510" spans="1:67">
      <c r="A1510"/>
      <c r="B1510"/>
      <c r="C1510"/>
      <c r="E1510"/>
      <c r="F1510"/>
      <c r="G1510"/>
      <c r="I1510"/>
      <c r="J1510"/>
      <c r="K1510"/>
      <c r="M1510"/>
      <c r="N1510"/>
      <c r="O1510"/>
      <c r="Q1510"/>
      <c r="R1510"/>
      <c r="S1510"/>
      <c r="U1510"/>
      <c r="V1510"/>
      <c r="W1510"/>
      <c r="Y1510"/>
      <c r="Z1510"/>
      <c r="AA1510"/>
      <c r="AC1510"/>
      <c r="AD1510"/>
      <c r="AE1510"/>
      <c r="AG1510"/>
      <c r="AH1510"/>
      <c r="AI1510"/>
      <c r="AK1510"/>
      <c r="AL1510"/>
      <c r="AM1510"/>
      <c r="AO1510"/>
      <c r="AP1510"/>
      <c r="AQ1510"/>
      <c r="AS1510"/>
      <c r="AT1510"/>
      <c r="AU1510"/>
      <c r="AW1510"/>
      <c r="AX1510"/>
      <c r="AY1510"/>
      <c r="BA1510"/>
      <c r="BB1510"/>
      <c r="BC1510"/>
      <c r="BE1510"/>
      <c r="BF1510"/>
      <c r="BG1510"/>
      <c r="BI1510"/>
      <c r="BJ1510"/>
      <c r="BK1510"/>
      <c r="BM1510"/>
      <c r="BN1510"/>
      <c r="BO1510"/>
    </row>
    <row r="1511" spans="1:67">
      <c r="A1511"/>
      <c r="B1511"/>
      <c r="C1511"/>
      <c r="E1511"/>
      <c r="F1511"/>
      <c r="G1511"/>
      <c r="I1511"/>
      <c r="J1511"/>
      <c r="K1511"/>
      <c r="M1511"/>
      <c r="N1511"/>
      <c r="O1511"/>
      <c r="Q1511"/>
      <c r="R1511"/>
      <c r="S1511"/>
      <c r="U1511"/>
      <c r="V1511"/>
      <c r="W1511"/>
      <c r="Y1511"/>
      <c r="Z1511"/>
      <c r="AA1511"/>
      <c r="AC1511"/>
      <c r="AD1511"/>
      <c r="AE1511"/>
      <c r="AG1511"/>
      <c r="AH1511"/>
      <c r="AI1511"/>
      <c r="AK1511"/>
      <c r="AL1511"/>
      <c r="AM1511"/>
      <c r="AO1511"/>
      <c r="AP1511"/>
      <c r="AQ1511"/>
      <c r="AS1511"/>
      <c r="AT1511"/>
      <c r="AU1511"/>
      <c r="AW1511"/>
      <c r="AX1511"/>
      <c r="AY1511"/>
      <c r="BA1511"/>
      <c r="BB1511"/>
      <c r="BC1511"/>
      <c r="BE1511"/>
      <c r="BF1511"/>
      <c r="BG1511"/>
      <c r="BI1511"/>
      <c r="BJ1511"/>
      <c r="BK1511"/>
      <c r="BM1511"/>
      <c r="BN1511"/>
      <c r="BO1511"/>
    </row>
    <row r="1512" spans="1:67">
      <c r="A1512"/>
      <c r="B1512"/>
      <c r="C1512"/>
      <c r="E1512"/>
      <c r="F1512"/>
      <c r="G1512"/>
      <c r="I1512"/>
      <c r="J1512"/>
      <c r="K1512"/>
      <c r="M1512"/>
      <c r="N1512"/>
      <c r="O1512"/>
      <c r="Q1512"/>
      <c r="R1512"/>
      <c r="S1512"/>
      <c r="U1512"/>
      <c r="V1512"/>
      <c r="W1512"/>
      <c r="Y1512"/>
      <c r="Z1512"/>
      <c r="AA1512"/>
      <c r="AC1512"/>
      <c r="AD1512"/>
      <c r="AE1512"/>
      <c r="AG1512"/>
      <c r="AH1512"/>
      <c r="AI1512"/>
      <c r="AK1512"/>
      <c r="AL1512"/>
      <c r="AM1512"/>
      <c r="AO1512"/>
      <c r="AP1512"/>
      <c r="AQ1512"/>
      <c r="AS1512"/>
      <c r="AT1512"/>
      <c r="AU1512"/>
      <c r="AW1512"/>
      <c r="AX1512"/>
      <c r="AY1512"/>
      <c r="BA1512"/>
      <c r="BB1512"/>
      <c r="BC1512"/>
      <c r="BE1512"/>
      <c r="BF1512"/>
      <c r="BG1512"/>
      <c r="BI1512"/>
      <c r="BJ1512"/>
      <c r="BK1512"/>
      <c r="BM1512"/>
      <c r="BN1512"/>
      <c r="BO1512"/>
    </row>
    <row r="1513" spans="1:67">
      <c r="A1513"/>
      <c r="B1513"/>
      <c r="C1513"/>
      <c r="E1513"/>
      <c r="F1513"/>
      <c r="G1513"/>
      <c r="I1513"/>
      <c r="J1513"/>
      <c r="K1513"/>
      <c r="M1513"/>
      <c r="N1513"/>
      <c r="O1513"/>
      <c r="Q1513"/>
      <c r="R1513"/>
      <c r="S1513"/>
      <c r="U1513"/>
      <c r="V1513"/>
      <c r="W1513"/>
      <c r="Y1513"/>
      <c r="Z1513"/>
      <c r="AA1513"/>
      <c r="AC1513"/>
      <c r="AD1513"/>
      <c r="AE1513"/>
      <c r="AG1513"/>
      <c r="AH1513"/>
      <c r="AI1513"/>
      <c r="AK1513"/>
      <c r="AL1513"/>
      <c r="AM1513"/>
      <c r="AO1513"/>
      <c r="AP1513"/>
      <c r="AQ1513"/>
      <c r="AS1513"/>
      <c r="AT1513"/>
      <c r="AU1513"/>
      <c r="AW1513"/>
      <c r="AX1513"/>
      <c r="AY1513"/>
      <c r="BA1513"/>
      <c r="BB1513"/>
      <c r="BC1513"/>
      <c r="BE1513"/>
      <c r="BF1513"/>
      <c r="BG1513"/>
      <c r="BI1513"/>
      <c r="BJ1513"/>
      <c r="BK1513"/>
      <c r="BM1513"/>
      <c r="BN1513"/>
      <c r="BO1513"/>
    </row>
    <row r="1514" spans="1:67">
      <c r="A1514"/>
      <c r="B1514"/>
      <c r="C1514"/>
      <c r="E1514"/>
      <c r="F1514"/>
      <c r="G1514"/>
      <c r="I1514"/>
      <c r="J1514"/>
      <c r="K1514"/>
      <c r="M1514"/>
      <c r="N1514"/>
      <c r="O1514"/>
      <c r="Q1514"/>
      <c r="R1514"/>
      <c r="S1514"/>
      <c r="U1514"/>
      <c r="V1514"/>
      <c r="W1514"/>
      <c r="Y1514"/>
      <c r="Z1514"/>
      <c r="AA1514"/>
      <c r="AC1514"/>
      <c r="AD1514"/>
      <c r="AE1514"/>
      <c r="AG1514"/>
      <c r="AH1514"/>
      <c r="AI1514"/>
      <c r="AK1514"/>
      <c r="AL1514"/>
      <c r="AM1514"/>
      <c r="AO1514"/>
      <c r="AP1514"/>
      <c r="AQ1514"/>
      <c r="AS1514"/>
      <c r="AT1514"/>
      <c r="AU1514"/>
      <c r="AW1514"/>
      <c r="AX1514"/>
      <c r="AY1514"/>
      <c r="BA1514"/>
      <c r="BB1514"/>
      <c r="BC1514"/>
      <c r="BE1514"/>
      <c r="BF1514"/>
      <c r="BG1514"/>
      <c r="BI1514"/>
      <c r="BJ1514"/>
      <c r="BK1514"/>
      <c r="BM1514"/>
      <c r="BN1514"/>
      <c r="BO1514"/>
    </row>
    <row r="1515" spans="1:67">
      <c r="A1515"/>
      <c r="B1515"/>
      <c r="C1515"/>
      <c r="E1515"/>
      <c r="F1515"/>
      <c r="G1515"/>
      <c r="I1515"/>
      <c r="J1515"/>
      <c r="K1515"/>
      <c r="M1515"/>
      <c r="N1515"/>
      <c r="O1515"/>
      <c r="Q1515"/>
      <c r="R1515"/>
      <c r="S1515"/>
      <c r="U1515"/>
      <c r="V1515"/>
      <c r="W1515"/>
      <c r="Y1515"/>
      <c r="Z1515"/>
      <c r="AA1515"/>
      <c r="AC1515"/>
      <c r="AD1515"/>
      <c r="AE1515"/>
      <c r="AG1515"/>
      <c r="AH1515"/>
      <c r="AI1515"/>
      <c r="AK1515"/>
      <c r="AL1515"/>
      <c r="AM1515"/>
      <c r="AO1515"/>
      <c r="AP1515"/>
      <c r="AQ1515"/>
      <c r="AS1515"/>
      <c r="AT1515"/>
      <c r="AU1515"/>
      <c r="AW1515"/>
      <c r="AX1515"/>
      <c r="AY1515"/>
      <c r="BA1515"/>
      <c r="BB1515"/>
      <c r="BC1515"/>
      <c r="BE1515"/>
      <c r="BF1515"/>
      <c r="BG1515"/>
      <c r="BI1515"/>
      <c r="BJ1515"/>
      <c r="BK1515"/>
      <c r="BM1515"/>
      <c r="BN1515"/>
      <c r="BO1515"/>
    </row>
    <row r="1516" spans="1:67">
      <c r="A1516"/>
      <c r="B1516"/>
      <c r="C1516"/>
      <c r="E1516"/>
      <c r="F1516"/>
      <c r="G1516"/>
      <c r="I1516"/>
      <c r="J1516"/>
      <c r="K1516"/>
      <c r="M1516"/>
      <c r="N1516"/>
      <c r="O1516"/>
      <c r="Q1516"/>
      <c r="R1516"/>
      <c r="S1516"/>
      <c r="U1516"/>
      <c r="V1516"/>
      <c r="W1516"/>
      <c r="Y1516"/>
      <c r="Z1516"/>
      <c r="AA1516"/>
      <c r="AC1516"/>
      <c r="AD1516"/>
      <c r="AE1516"/>
      <c r="AG1516"/>
      <c r="AH1516"/>
      <c r="AI1516"/>
      <c r="AK1516"/>
      <c r="AL1516"/>
      <c r="AM1516"/>
      <c r="AO1516"/>
      <c r="AP1516"/>
      <c r="AQ1516"/>
      <c r="AS1516"/>
      <c r="AT1516"/>
      <c r="AU1516"/>
      <c r="AW1516"/>
      <c r="AX1516"/>
      <c r="AY1516"/>
      <c r="BA1516"/>
      <c r="BB1516"/>
      <c r="BC1516"/>
      <c r="BE1516"/>
      <c r="BF1516"/>
      <c r="BG1516"/>
      <c r="BI1516"/>
      <c r="BJ1516"/>
      <c r="BK1516"/>
      <c r="BM1516"/>
      <c r="BN1516"/>
      <c r="BO1516"/>
    </row>
    <row r="1517" spans="1:67">
      <c r="A1517"/>
      <c r="B1517"/>
      <c r="C1517"/>
      <c r="E1517"/>
      <c r="F1517"/>
      <c r="G1517"/>
      <c r="I1517"/>
      <c r="J1517"/>
      <c r="K1517"/>
      <c r="M1517"/>
      <c r="N1517"/>
      <c r="O1517"/>
      <c r="Q1517"/>
      <c r="R1517"/>
      <c r="S1517"/>
      <c r="U1517"/>
      <c r="V1517"/>
      <c r="W1517"/>
      <c r="Y1517"/>
      <c r="Z1517"/>
      <c r="AA1517"/>
      <c r="AC1517"/>
      <c r="AD1517"/>
      <c r="AE1517"/>
      <c r="AG1517"/>
      <c r="AH1517"/>
      <c r="AI1517"/>
      <c r="AK1517"/>
      <c r="AL1517"/>
      <c r="AM1517"/>
      <c r="AO1517"/>
      <c r="AP1517"/>
      <c r="AQ1517"/>
      <c r="AS1517"/>
      <c r="AT1517"/>
      <c r="AU1517"/>
      <c r="AW1517"/>
      <c r="AX1517"/>
      <c r="AY1517"/>
      <c r="BA1517"/>
      <c r="BB1517"/>
      <c r="BC1517"/>
      <c r="BE1517"/>
      <c r="BF1517"/>
      <c r="BG1517"/>
      <c r="BI1517"/>
      <c r="BJ1517"/>
      <c r="BK1517"/>
      <c r="BM1517"/>
      <c r="BN1517"/>
      <c r="BO1517"/>
    </row>
    <row r="1518" spans="1:67">
      <c r="A1518"/>
      <c r="B1518"/>
      <c r="C1518"/>
      <c r="E1518"/>
      <c r="F1518"/>
      <c r="G1518"/>
      <c r="I1518"/>
      <c r="J1518"/>
      <c r="K1518"/>
      <c r="M1518"/>
      <c r="N1518"/>
      <c r="O1518"/>
      <c r="Q1518"/>
      <c r="R1518"/>
      <c r="S1518"/>
      <c r="U1518"/>
      <c r="V1518"/>
      <c r="W1518"/>
      <c r="Y1518"/>
      <c r="Z1518"/>
      <c r="AA1518"/>
      <c r="AC1518"/>
      <c r="AD1518"/>
      <c r="AE1518"/>
      <c r="AG1518"/>
      <c r="AH1518"/>
      <c r="AI1518"/>
      <c r="AK1518"/>
      <c r="AL1518"/>
      <c r="AM1518"/>
      <c r="AO1518"/>
      <c r="AP1518"/>
      <c r="AQ1518"/>
      <c r="AS1518"/>
      <c r="AT1518"/>
      <c r="AU1518"/>
      <c r="AW1518"/>
      <c r="AX1518"/>
      <c r="AY1518"/>
      <c r="BA1518"/>
      <c r="BB1518"/>
      <c r="BC1518"/>
      <c r="BE1518"/>
      <c r="BF1518"/>
      <c r="BG1518"/>
      <c r="BI1518"/>
      <c r="BJ1518"/>
      <c r="BK1518"/>
      <c r="BM1518"/>
      <c r="BN1518"/>
      <c r="BO1518"/>
    </row>
    <row r="1519" spans="1:67">
      <c r="A1519"/>
      <c r="B1519"/>
      <c r="C1519"/>
      <c r="E1519"/>
      <c r="F1519"/>
      <c r="G1519"/>
      <c r="I1519"/>
      <c r="J1519"/>
      <c r="K1519"/>
      <c r="M1519"/>
      <c r="N1519"/>
      <c r="O1519"/>
      <c r="Q1519"/>
      <c r="R1519"/>
      <c r="S1519"/>
      <c r="U1519"/>
      <c r="V1519"/>
      <c r="W1519"/>
      <c r="Y1519"/>
      <c r="Z1519"/>
      <c r="AA1519"/>
      <c r="AC1519"/>
      <c r="AD1519"/>
      <c r="AE1519"/>
      <c r="AG1519"/>
      <c r="AH1519"/>
      <c r="AI1519"/>
      <c r="AK1519"/>
      <c r="AL1519"/>
      <c r="AM1519"/>
      <c r="AO1519"/>
      <c r="AP1519"/>
      <c r="AQ1519"/>
      <c r="AS1519"/>
      <c r="AT1519"/>
      <c r="AU1519"/>
      <c r="AW1519"/>
      <c r="AX1519"/>
      <c r="AY1519"/>
      <c r="BA1519"/>
      <c r="BB1519"/>
      <c r="BC1519"/>
      <c r="BE1519"/>
      <c r="BF1519"/>
      <c r="BG1519"/>
      <c r="BI1519"/>
      <c r="BJ1519"/>
      <c r="BK1519"/>
      <c r="BM1519"/>
      <c r="BN1519"/>
      <c r="BO1519"/>
    </row>
    <row r="1520" spans="1:67">
      <c r="A1520"/>
      <c r="B1520"/>
      <c r="C1520"/>
      <c r="E1520"/>
      <c r="F1520"/>
      <c r="G1520"/>
      <c r="I1520"/>
      <c r="J1520"/>
      <c r="K1520"/>
      <c r="M1520"/>
      <c r="N1520"/>
      <c r="O1520"/>
      <c r="Q1520"/>
      <c r="R1520"/>
      <c r="S1520"/>
      <c r="U1520"/>
      <c r="V1520"/>
      <c r="W1520"/>
      <c r="Y1520"/>
      <c r="Z1520"/>
      <c r="AA1520"/>
      <c r="AC1520"/>
      <c r="AD1520"/>
      <c r="AE1520"/>
      <c r="AG1520"/>
      <c r="AH1520"/>
      <c r="AI1520"/>
      <c r="AK1520"/>
      <c r="AL1520"/>
      <c r="AM1520"/>
      <c r="AO1520"/>
      <c r="AP1520"/>
      <c r="AQ1520"/>
      <c r="AS1520"/>
      <c r="AT1520"/>
      <c r="AU1520"/>
      <c r="AW1520"/>
      <c r="AX1520"/>
      <c r="AY1520"/>
      <c r="BA1520"/>
      <c r="BB1520"/>
      <c r="BC1520"/>
      <c r="BE1520"/>
      <c r="BF1520"/>
      <c r="BG1520"/>
      <c r="BI1520"/>
      <c r="BJ1520"/>
      <c r="BK1520"/>
      <c r="BM1520"/>
      <c r="BN1520"/>
      <c r="BO1520"/>
    </row>
    <row r="1521" spans="1:67">
      <c r="A1521"/>
      <c r="B1521"/>
      <c r="C1521"/>
      <c r="E1521"/>
      <c r="F1521"/>
      <c r="G1521"/>
      <c r="I1521"/>
      <c r="J1521"/>
      <c r="K1521"/>
      <c r="M1521"/>
      <c r="N1521"/>
      <c r="O1521"/>
      <c r="Q1521"/>
      <c r="R1521"/>
      <c r="S1521"/>
      <c r="U1521"/>
      <c r="V1521"/>
      <c r="W1521"/>
      <c r="Y1521"/>
      <c r="Z1521"/>
      <c r="AA1521"/>
      <c r="AC1521"/>
      <c r="AD1521"/>
      <c r="AE1521"/>
      <c r="AG1521"/>
      <c r="AH1521"/>
      <c r="AI1521"/>
      <c r="AK1521"/>
      <c r="AL1521"/>
      <c r="AM1521"/>
      <c r="AO1521"/>
      <c r="AP1521"/>
      <c r="AQ1521"/>
      <c r="AS1521"/>
      <c r="AT1521"/>
      <c r="AU1521"/>
      <c r="AW1521"/>
      <c r="AX1521"/>
      <c r="AY1521"/>
      <c r="BA1521"/>
      <c r="BB1521"/>
      <c r="BC1521"/>
      <c r="BE1521"/>
      <c r="BF1521"/>
      <c r="BG1521"/>
      <c r="BI1521"/>
      <c r="BJ1521"/>
      <c r="BK1521"/>
      <c r="BM1521"/>
      <c r="BN1521"/>
      <c r="BO1521"/>
    </row>
    <row r="1522" spans="1:67">
      <c r="A1522"/>
      <c r="B1522"/>
      <c r="C1522"/>
      <c r="E1522"/>
      <c r="F1522"/>
      <c r="G1522"/>
      <c r="I1522"/>
      <c r="J1522"/>
      <c r="K1522"/>
      <c r="M1522"/>
      <c r="N1522"/>
      <c r="O1522"/>
      <c r="Q1522"/>
      <c r="R1522"/>
      <c r="S1522"/>
      <c r="U1522"/>
      <c r="V1522"/>
      <c r="W1522"/>
      <c r="Y1522"/>
      <c r="Z1522"/>
      <c r="AA1522"/>
      <c r="AC1522"/>
      <c r="AD1522"/>
      <c r="AE1522"/>
      <c r="AG1522"/>
      <c r="AH1522"/>
      <c r="AI1522"/>
      <c r="AK1522"/>
      <c r="AL1522"/>
      <c r="AM1522"/>
      <c r="AO1522"/>
      <c r="AP1522"/>
      <c r="AQ1522"/>
      <c r="AS1522"/>
      <c r="AT1522"/>
      <c r="AU1522"/>
      <c r="AW1522"/>
      <c r="AX1522"/>
      <c r="AY1522"/>
      <c r="BA1522"/>
      <c r="BB1522"/>
      <c r="BC1522"/>
      <c r="BE1522"/>
      <c r="BF1522"/>
      <c r="BG1522"/>
      <c r="BI1522"/>
      <c r="BJ1522"/>
      <c r="BK1522"/>
      <c r="BM1522"/>
      <c r="BN1522"/>
      <c r="BO1522"/>
    </row>
    <row r="1523" spans="1:67">
      <c r="A1523"/>
      <c r="B1523"/>
      <c r="C1523"/>
      <c r="E1523"/>
      <c r="F1523"/>
      <c r="G1523"/>
      <c r="I1523"/>
      <c r="J1523"/>
      <c r="K1523"/>
      <c r="M1523"/>
      <c r="N1523"/>
      <c r="O1523"/>
      <c r="Q1523"/>
      <c r="R1523"/>
      <c r="S1523"/>
      <c r="U1523"/>
      <c r="V1523"/>
      <c r="W1523"/>
      <c r="Y1523"/>
      <c r="Z1523"/>
      <c r="AA1523"/>
      <c r="AC1523"/>
      <c r="AD1523"/>
      <c r="AE1523"/>
      <c r="AG1523"/>
      <c r="AH1523"/>
      <c r="AI1523"/>
      <c r="AK1523"/>
      <c r="AL1523"/>
      <c r="AM1523"/>
      <c r="AO1523"/>
      <c r="AP1523"/>
      <c r="AQ1523"/>
      <c r="AS1523"/>
      <c r="AT1523"/>
      <c r="AU1523"/>
      <c r="AW1523"/>
      <c r="AX1523"/>
      <c r="AY1523"/>
      <c r="BA1523"/>
      <c r="BB1523"/>
      <c r="BC1523"/>
      <c r="BE1523"/>
      <c r="BF1523"/>
      <c r="BG1523"/>
      <c r="BI1523"/>
      <c r="BJ1523"/>
      <c r="BK1523"/>
      <c r="BM1523"/>
      <c r="BN1523"/>
      <c r="BO1523"/>
    </row>
    <row r="1524" spans="1:67">
      <c r="A1524"/>
      <c r="B1524"/>
      <c r="C1524"/>
      <c r="E1524"/>
      <c r="F1524"/>
      <c r="G1524"/>
      <c r="I1524"/>
      <c r="J1524"/>
      <c r="K1524"/>
      <c r="M1524"/>
      <c r="N1524"/>
      <c r="O1524"/>
      <c r="Q1524"/>
      <c r="R1524"/>
      <c r="S1524"/>
      <c r="U1524"/>
      <c r="V1524"/>
      <c r="W1524"/>
      <c r="Y1524"/>
      <c r="Z1524"/>
      <c r="AA1524"/>
      <c r="AC1524"/>
      <c r="AD1524"/>
      <c r="AE1524"/>
      <c r="AG1524"/>
      <c r="AH1524"/>
      <c r="AI1524"/>
      <c r="AK1524"/>
      <c r="AL1524"/>
      <c r="AM1524"/>
      <c r="AO1524"/>
      <c r="AP1524"/>
      <c r="AQ1524"/>
      <c r="AS1524"/>
      <c r="AT1524"/>
      <c r="AU1524"/>
      <c r="AW1524"/>
      <c r="AX1524"/>
      <c r="AY1524"/>
      <c r="BA1524"/>
      <c r="BB1524"/>
      <c r="BC1524"/>
      <c r="BE1524"/>
      <c r="BF1524"/>
      <c r="BG1524"/>
      <c r="BI1524"/>
      <c r="BJ1524"/>
      <c r="BK1524"/>
      <c r="BM1524"/>
      <c r="BN1524"/>
      <c r="BO1524"/>
    </row>
    <row r="1525" spans="1:67">
      <c r="A1525"/>
      <c r="B1525"/>
      <c r="C1525"/>
      <c r="E1525"/>
      <c r="F1525"/>
      <c r="G1525"/>
      <c r="I1525"/>
      <c r="J1525"/>
      <c r="K1525"/>
      <c r="M1525"/>
      <c r="N1525"/>
      <c r="O1525"/>
      <c r="Q1525"/>
      <c r="R1525"/>
      <c r="S1525"/>
      <c r="U1525"/>
      <c r="V1525"/>
      <c r="W1525"/>
      <c r="Y1525"/>
      <c r="Z1525"/>
      <c r="AA1525"/>
      <c r="AC1525"/>
      <c r="AD1525"/>
      <c r="AE1525"/>
      <c r="AG1525"/>
      <c r="AH1525"/>
      <c r="AI1525"/>
      <c r="AK1525"/>
      <c r="AL1525"/>
      <c r="AM1525"/>
      <c r="AO1525"/>
      <c r="AP1525"/>
      <c r="AQ1525"/>
      <c r="AS1525"/>
      <c r="AT1525"/>
      <c r="AU1525"/>
      <c r="AW1525"/>
      <c r="AX1525"/>
      <c r="AY1525"/>
      <c r="BA1525"/>
      <c r="BB1525"/>
      <c r="BC1525"/>
      <c r="BE1525"/>
      <c r="BF1525"/>
      <c r="BG1525"/>
      <c r="BI1525"/>
      <c r="BJ1525"/>
      <c r="BK1525"/>
      <c r="BM1525"/>
      <c r="BN1525"/>
      <c r="BO1525"/>
    </row>
    <row r="1526" spans="1:67">
      <c r="A1526"/>
      <c r="B1526"/>
      <c r="C1526"/>
      <c r="E1526"/>
      <c r="F1526"/>
      <c r="G1526"/>
      <c r="I1526"/>
      <c r="J1526"/>
      <c r="K1526"/>
      <c r="M1526"/>
      <c r="N1526"/>
      <c r="O1526"/>
      <c r="Q1526"/>
      <c r="R1526"/>
      <c r="S1526"/>
      <c r="U1526"/>
      <c r="V1526"/>
      <c r="W1526"/>
      <c r="Y1526"/>
      <c r="Z1526"/>
      <c r="AA1526"/>
      <c r="AC1526"/>
      <c r="AD1526"/>
      <c r="AE1526"/>
      <c r="AG1526"/>
      <c r="AH1526"/>
      <c r="AI1526"/>
      <c r="AK1526"/>
      <c r="AL1526"/>
      <c r="AM1526"/>
      <c r="AO1526"/>
      <c r="AP1526"/>
      <c r="AQ1526"/>
      <c r="AS1526"/>
      <c r="AT1526"/>
      <c r="AU1526"/>
      <c r="AW1526"/>
      <c r="AX1526"/>
      <c r="AY1526"/>
      <c r="BA1526"/>
      <c r="BB1526"/>
      <c r="BC1526"/>
      <c r="BE1526"/>
      <c r="BF1526"/>
      <c r="BG1526"/>
      <c r="BI1526"/>
      <c r="BJ1526"/>
      <c r="BK1526"/>
      <c r="BM1526"/>
      <c r="BN1526"/>
      <c r="BO1526"/>
    </row>
    <row r="1527" spans="1:67">
      <c r="A1527"/>
      <c r="B1527"/>
      <c r="C1527"/>
      <c r="E1527"/>
      <c r="F1527"/>
      <c r="G1527"/>
      <c r="I1527"/>
      <c r="J1527"/>
      <c r="K1527"/>
      <c r="M1527"/>
      <c r="N1527"/>
      <c r="O1527"/>
      <c r="Q1527"/>
      <c r="R1527"/>
      <c r="S1527"/>
      <c r="U1527"/>
      <c r="V1527"/>
      <c r="W1527"/>
      <c r="Y1527"/>
      <c r="Z1527"/>
      <c r="AA1527"/>
      <c r="AC1527"/>
      <c r="AD1527"/>
      <c r="AE1527"/>
      <c r="AG1527"/>
      <c r="AH1527"/>
      <c r="AI1527"/>
      <c r="AK1527"/>
      <c r="AL1527"/>
      <c r="AM1527"/>
      <c r="AO1527"/>
      <c r="AP1527"/>
      <c r="AQ1527"/>
      <c r="AS1527"/>
      <c r="AT1527"/>
      <c r="AU1527"/>
      <c r="AW1527"/>
      <c r="AX1527"/>
      <c r="AY1527"/>
      <c r="BA1527"/>
      <c r="BB1527"/>
      <c r="BC1527"/>
      <c r="BE1527"/>
      <c r="BF1527"/>
      <c r="BG1527"/>
      <c r="BI1527"/>
      <c r="BJ1527"/>
      <c r="BK1527"/>
      <c r="BM1527"/>
      <c r="BN1527"/>
      <c r="BO1527"/>
    </row>
    <row r="1528" spans="1:67">
      <c r="A1528"/>
      <c r="B1528"/>
      <c r="C1528"/>
      <c r="E1528"/>
      <c r="F1528"/>
      <c r="G1528"/>
      <c r="I1528"/>
      <c r="J1528"/>
      <c r="K1528"/>
      <c r="M1528"/>
      <c r="N1528"/>
      <c r="O1528"/>
      <c r="Q1528"/>
      <c r="R1528"/>
      <c r="S1528"/>
      <c r="U1528"/>
      <c r="V1528"/>
      <c r="W1528"/>
      <c r="Y1528"/>
      <c r="Z1528"/>
      <c r="AA1528"/>
      <c r="AC1528"/>
      <c r="AD1528"/>
      <c r="AE1528"/>
      <c r="AG1528"/>
      <c r="AH1528"/>
      <c r="AI1528"/>
      <c r="AK1528"/>
      <c r="AL1528"/>
      <c r="AM1528"/>
      <c r="AO1528"/>
      <c r="AP1528"/>
      <c r="AQ1528"/>
      <c r="AS1528"/>
      <c r="AT1528"/>
      <c r="AU1528"/>
      <c r="AW1528"/>
      <c r="AX1528"/>
      <c r="AY1528"/>
      <c r="BA1528"/>
      <c r="BB1528"/>
      <c r="BC1528"/>
      <c r="BE1528"/>
      <c r="BF1528"/>
      <c r="BG1528"/>
      <c r="BI1528"/>
      <c r="BJ1528"/>
      <c r="BK1528"/>
      <c r="BM1528"/>
      <c r="BN1528"/>
      <c r="BO1528"/>
    </row>
    <row r="1529" spans="1:67">
      <c r="A1529"/>
      <c r="B1529"/>
      <c r="C1529"/>
      <c r="E1529"/>
      <c r="F1529"/>
      <c r="G1529"/>
      <c r="I1529"/>
      <c r="J1529"/>
      <c r="K1529"/>
      <c r="M1529"/>
      <c r="N1529"/>
      <c r="O1529"/>
      <c r="Q1529"/>
      <c r="R1529"/>
      <c r="S1529"/>
      <c r="U1529"/>
      <c r="V1529"/>
      <c r="W1529"/>
      <c r="Y1529"/>
      <c r="Z1529"/>
      <c r="AA1529"/>
      <c r="AC1529"/>
      <c r="AD1529"/>
      <c r="AE1529"/>
      <c r="AG1529"/>
      <c r="AH1529"/>
      <c r="AI1529"/>
      <c r="AK1529"/>
      <c r="AL1529"/>
      <c r="AM1529"/>
      <c r="AO1529"/>
      <c r="AP1529"/>
      <c r="AQ1529"/>
      <c r="AS1529"/>
      <c r="AT1529"/>
      <c r="AU1529"/>
      <c r="AW1529"/>
      <c r="AX1529"/>
      <c r="AY1529"/>
      <c r="BA1529"/>
      <c r="BB1529"/>
      <c r="BC1529"/>
      <c r="BE1529"/>
      <c r="BF1529"/>
      <c r="BG1529"/>
      <c r="BI1529"/>
      <c r="BJ1529"/>
      <c r="BK1529"/>
      <c r="BM1529"/>
      <c r="BN1529"/>
      <c r="BO1529"/>
    </row>
    <row r="1530" spans="1:67">
      <c r="A1530"/>
      <c r="B1530"/>
      <c r="C1530"/>
      <c r="E1530"/>
      <c r="F1530"/>
      <c r="G1530"/>
      <c r="I1530"/>
      <c r="J1530"/>
      <c r="K1530"/>
      <c r="M1530"/>
      <c r="N1530"/>
      <c r="O1530"/>
      <c r="Q1530"/>
      <c r="R1530"/>
      <c r="S1530"/>
      <c r="U1530"/>
      <c r="V1530"/>
      <c r="W1530"/>
      <c r="Y1530"/>
      <c r="Z1530"/>
      <c r="AA1530"/>
      <c r="AC1530"/>
      <c r="AD1530"/>
      <c r="AE1530"/>
      <c r="AG1530"/>
      <c r="AH1530"/>
      <c r="AI1530"/>
      <c r="AK1530"/>
      <c r="AL1530"/>
      <c r="AM1530"/>
      <c r="AO1530"/>
      <c r="AP1530"/>
      <c r="AQ1530"/>
      <c r="AS1530"/>
      <c r="AT1530"/>
      <c r="AU1530"/>
      <c r="AW1530"/>
      <c r="AX1530"/>
      <c r="AY1530"/>
      <c r="BA1530"/>
      <c r="BB1530"/>
      <c r="BC1530"/>
      <c r="BE1530"/>
      <c r="BF1530"/>
      <c r="BG1530"/>
      <c r="BI1530"/>
      <c r="BJ1530"/>
      <c r="BK1530"/>
      <c r="BM1530"/>
      <c r="BN1530"/>
      <c r="BO1530"/>
    </row>
    <row r="1531" spans="1:67">
      <c r="A1531"/>
      <c r="B1531"/>
      <c r="C1531"/>
      <c r="E1531"/>
      <c r="F1531"/>
      <c r="G1531"/>
      <c r="I1531"/>
      <c r="J1531"/>
      <c r="K1531"/>
      <c r="M1531"/>
      <c r="N1531"/>
      <c r="O1531"/>
      <c r="Q1531"/>
      <c r="R1531"/>
      <c r="S1531"/>
      <c r="U1531"/>
      <c r="V1531"/>
      <c r="W1531"/>
      <c r="Y1531"/>
      <c r="Z1531"/>
      <c r="AA1531"/>
      <c r="AC1531"/>
      <c r="AD1531"/>
      <c r="AE1531"/>
      <c r="AG1531"/>
      <c r="AH1531"/>
      <c r="AI1531"/>
      <c r="AK1531"/>
      <c r="AL1531"/>
      <c r="AM1531"/>
      <c r="AO1531"/>
      <c r="AP1531"/>
      <c r="AQ1531"/>
      <c r="AS1531"/>
      <c r="AT1531"/>
      <c r="AU1531"/>
      <c r="AW1531"/>
      <c r="AX1531"/>
      <c r="AY1531"/>
      <c r="BA1531"/>
      <c r="BB1531"/>
      <c r="BC1531"/>
      <c r="BE1531"/>
      <c r="BF1531"/>
      <c r="BG1531"/>
      <c r="BI1531"/>
      <c r="BJ1531"/>
      <c r="BK1531"/>
      <c r="BM1531"/>
      <c r="BN1531"/>
      <c r="BO1531"/>
    </row>
    <row r="1532" spans="1:67">
      <c r="A1532"/>
      <c r="B1532"/>
      <c r="C1532"/>
      <c r="E1532"/>
      <c r="F1532"/>
      <c r="G1532"/>
      <c r="I1532"/>
      <c r="J1532"/>
      <c r="K1532"/>
      <c r="M1532"/>
      <c r="N1532"/>
      <c r="O1532"/>
      <c r="Q1532"/>
      <c r="R1532"/>
      <c r="S1532"/>
      <c r="U1532"/>
      <c r="V1532"/>
      <c r="W1532"/>
      <c r="Y1532"/>
      <c r="Z1532"/>
      <c r="AA1532"/>
      <c r="AC1532"/>
      <c r="AD1532"/>
      <c r="AE1532"/>
      <c r="AG1532"/>
      <c r="AH1532"/>
      <c r="AI1532"/>
      <c r="AK1532"/>
      <c r="AL1532"/>
      <c r="AM1532"/>
      <c r="AO1532"/>
      <c r="AP1532"/>
      <c r="AQ1532"/>
      <c r="AS1532"/>
      <c r="AT1532"/>
      <c r="AU1532"/>
      <c r="AW1532"/>
      <c r="AX1532"/>
      <c r="AY1532"/>
      <c r="BA1532"/>
      <c r="BB1532"/>
      <c r="BC1532"/>
      <c r="BE1532"/>
      <c r="BF1532"/>
      <c r="BG1532"/>
      <c r="BI1532"/>
      <c r="BJ1532"/>
      <c r="BK1532"/>
      <c r="BM1532"/>
      <c r="BN1532"/>
      <c r="BO1532"/>
    </row>
    <row r="1533" spans="1:67">
      <c r="A1533"/>
      <c r="B1533"/>
      <c r="C1533"/>
      <c r="E1533"/>
      <c r="F1533"/>
      <c r="G1533"/>
      <c r="I1533"/>
      <c r="J1533"/>
      <c r="K1533"/>
      <c r="M1533"/>
      <c r="N1533"/>
      <c r="O1533"/>
      <c r="Q1533"/>
      <c r="R1533"/>
      <c r="S1533"/>
      <c r="U1533"/>
      <c r="V1533"/>
      <c r="W1533"/>
      <c r="Y1533"/>
      <c r="Z1533"/>
      <c r="AA1533"/>
      <c r="AC1533"/>
      <c r="AD1533"/>
      <c r="AE1533"/>
      <c r="AG1533"/>
      <c r="AH1533"/>
      <c r="AI1533"/>
      <c r="AK1533"/>
      <c r="AL1533"/>
      <c r="AM1533"/>
      <c r="AO1533"/>
      <c r="AP1533"/>
      <c r="AQ1533"/>
      <c r="AS1533"/>
      <c r="AT1533"/>
      <c r="AU1533"/>
      <c r="AW1533"/>
      <c r="AX1533"/>
      <c r="AY1533"/>
      <c r="BA1533"/>
      <c r="BB1533"/>
      <c r="BC1533"/>
      <c r="BE1533"/>
      <c r="BF1533"/>
      <c r="BG1533"/>
      <c r="BI1533"/>
      <c r="BJ1533"/>
      <c r="BK1533"/>
      <c r="BM1533"/>
      <c r="BN1533"/>
      <c r="BO1533"/>
    </row>
    <row r="1534" spans="1:67">
      <c r="A1534"/>
      <c r="B1534"/>
      <c r="C1534"/>
      <c r="E1534"/>
      <c r="F1534"/>
      <c r="G1534"/>
      <c r="I1534"/>
      <c r="J1534"/>
      <c r="K1534"/>
      <c r="M1534"/>
      <c r="N1534"/>
      <c r="O1534"/>
      <c r="Q1534"/>
      <c r="R1534"/>
      <c r="S1534"/>
      <c r="U1534"/>
      <c r="V1534"/>
      <c r="W1534"/>
      <c r="Y1534"/>
      <c r="Z1534"/>
      <c r="AA1534"/>
      <c r="AC1534"/>
      <c r="AD1534"/>
      <c r="AE1534"/>
      <c r="AG1534"/>
      <c r="AH1534"/>
      <c r="AI1534"/>
      <c r="AK1534"/>
      <c r="AL1534"/>
      <c r="AM1534"/>
      <c r="AO1534"/>
      <c r="AP1534"/>
      <c r="AQ1534"/>
      <c r="AS1534"/>
      <c r="AT1534"/>
      <c r="AU1534"/>
      <c r="AW1534"/>
      <c r="AX1534"/>
      <c r="AY1534"/>
      <c r="BA1534"/>
      <c r="BB1534"/>
      <c r="BC1534"/>
      <c r="BE1534"/>
      <c r="BF1534"/>
      <c r="BG1534"/>
      <c r="BI1534"/>
      <c r="BJ1534"/>
      <c r="BK1534"/>
      <c r="BM1534"/>
      <c r="BN1534"/>
      <c r="BO1534"/>
    </row>
    <row r="1535" spans="1:67">
      <c r="A1535"/>
      <c r="B1535"/>
      <c r="C1535"/>
      <c r="E1535"/>
      <c r="F1535"/>
      <c r="G1535"/>
      <c r="I1535"/>
      <c r="J1535"/>
      <c r="K1535"/>
      <c r="M1535"/>
      <c r="N1535"/>
      <c r="O1535"/>
      <c r="Q1535"/>
      <c r="R1535"/>
      <c r="S1535"/>
      <c r="U1535"/>
      <c r="V1535"/>
      <c r="W1535"/>
      <c r="Y1535"/>
      <c r="Z1535"/>
      <c r="AA1535"/>
      <c r="AC1535"/>
      <c r="AD1535"/>
      <c r="AE1535"/>
      <c r="AG1535"/>
      <c r="AH1535"/>
      <c r="AI1535"/>
      <c r="AK1535"/>
      <c r="AL1535"/>
      <c r="AM1535"/>
      <c r="AO1535"/>
      <c r="AP1535"/>
      <c r="AQ1535"/>
      <c r="AS1535"/>
      <c r="AT1535"/>
      <c r="AU1535"/>
      <c r="AW1535"/>
      <c r="AX1535"/>
      <c r="AY1535"/>
      <c r="BA1535"/>
      <c r="BB1535"/>
      <c r="BC1535"/>
      <c r="BE1535"/>
      <c r="BF1535"/>
      <c r="BG1535"/>
      <c r="BI1535"/>
      <c r="BJ1535"/>
      <c r="BK1535"/>
      <c r="BM1535"/>
      <c r="BN1535"/>
      <c r="BO1535"/>
    </row>
    <row r="1536" spans="1:67">
      <c r="A1536"/>
      <c r="B1536"/>
      <c r="C1536"/>
      <c r="E1536"/>
      <c r="F1536"/>
      <c r="G1536"/>
      <c r="I1536"/>
      <c r="J1536"/>
      <c r="K1536"/>
      <c r="M1536"/>
      <c r="N1536"/>
      <c r="O1536"/>
      <c r="Q1536"/>
      <c r="R1536"/>
      <c r="S1536"/>
      <c r="U1536"/>
      <c r="V1536"/>
      <c r="W1536"/>
      <c r="Y1536"/>
      <c r="Z1536"/>
      <c r="AA1536"/>
      <c r="AC1536"/>
      <c r="AD1536"/>
      <c r="AE1536"/>
      <c r="AG1536"/>
      <c r="AH1536"/>
      <c r="AI1536"/>
      <c r="AK1536"/>
      <c r="AL1536"/>
      <c r="AM1536"/>
      <c r="AO1536"/>
      <c r="AP1536"/>
      <c r="AQ1536"/>
      <c r="AS1536"/>
      <c r="AT1536"/>
      <c r="AU1536"/>
      <c r="AW1536"/>
      <c r="AX1536"/>
      <c r="AY1536"/>
      <c r="BA1536"/>
      <c r="BB1536"/>
      <c r="BC1536"/>
      <c r="BE1536"/>
      <c r="BF1536"/>
      <c r="BG1536"/>
      <c r="BI1536"/>
      <c r="BJ1536"/>
      <c r="BK1536"/>
      <c r="BM1536"/>
      <c r="BN1536"/>
      <c r="BO1536"/>
    </row>
    <row r="1537" spans="1:67">
      <c r="A1537"/>
      <c r="B1537"/>
      <c r="C1537"/>
      <c r="E1537"/>
      <c r="F1537"/>
      <c r="G1537"/>
      <c r="I1537"/>
      <c r="J1537"/>
      <c r="K1537"/>
      <c r="M1537"/>
      <c r="N1537"/>
      <c r="O1537"/>
      <c r="Q1537"/>
      <c r="R1537"/>
      <c r="S1537"/>
      <c r="U1537"/>
      <c r="V1537"/>
      <c r="W1537"/>
      <c r="Y1537"/>
      <c r="Z1537"/>
      <c r="AA1537"/>
      <c r="AC1537"/>
      <c r="AD1537"/>
      <c r="AE1537"/>
      <c r="AG1537"/>
      <c r="AH1537"/>
      <c r="AI1537"/>
      <c r="AK1537"/>
      <c r="AL1537"/>
      <c r="AM1537"/>
      <c r="AO1537"/>
      <c r="AP1537"/>
      <c r="AQ1537"/>
      <c r="AS1537"/>
      <c r="AT1537"/>
      <c r="AU1537"/>
      <c r="AW1537"/>
      <c r="AX1537"/>
      <c r="AY1537"/>
      <c r="BA1537"/>
      <c r="BB1537"/>
      <c r="BC1537"/>
      <c r="BE1537"/>
      <c r="BF1537"/>
      <c r="BG1537"/>
      <c r="BI1537"/>
      <c r="BJ1537"/>
      <c r="BK1537"/>
      <c r="BM1537"/>
      <c r="BN1537"/>
      <c r="BO1537"/>
    </row>
    <row r="1538" spans="1:67">
      <c r="A1538"/>
      <c r="B1538"/>
      <c r="C1538"/>
      <c r="E1538"/>
      <c r="F1538"/>
      <c r="G1538"/>
      <c r="I1538"/>
      <c r="J1538"/>
      <c r="K1538"/>
      <c r="M1538"/>
      <c r="N1538"/>
      <c r="O1538"/>
      <c r="Q1538"/>
      <c r="R1538"/>
      <c r="S1538"/>
      <c r="U1538"/>
      <c r="V1538"/>
      <c r="W1538"/>
      <c r="Y1538"/>
      <c r="Z1538"/>
      <c r="AA1538"/>
      <c r="AC1538"/>
      <c r="AD1538"/>
      <c r="AE1538"/>
      <c r="AG1538"/>
      <c r="AH1538"/>
      <c r="AI1538"/>
      <c r="AK1538"/>
      <c r="AL1538"/>
      <c r="AM1538"/>
      <c r="AO1538"/>
      <c r="AP1538"/>
      <c r="AQ1538"/>
      <c r="AS1538"/>
      <c r="AT1538"/>
      <c r="AU1538"/>
      <c r="AW1538"/>
      <c r="AX1538"/>
      <c r="AY1538"/>
      <c r="BA1538"/>
      <c r="BB1538"/>
      <c r="BC1538"/>
      <c r="BE1538"/>
      <c r="BF1538"/>
      <c r="BG1538"/>
      <c r="BI1538"/>
      <c r="BJ1538"/>
      <c r="BK1538"/>
      <c r="BM1538"/>
      <c r="BN1538"/>
      <c r="BO1538"/>
    </row>
    <row r="1539" spans="1:67">
      <c r="A1539"/>
      <c r="B1539"/>
      <c r="C1539"/>
      <c r="E1539"/>
      <c r="F1539"/>
      <c r="G1539"/>
      <c r="I1539"/>
      <c r="J1539"/>
      <c r="K1539"/>
      <c r="M1539"/>
      <c r="N1539"/>
      <c r="O1539"/>
      <c r="Q1539"/>
      <c r="R1539"/>
      <c r="S1539"/>
      <c r="U1539"/>
      <c r="V1539"/>
      <c r="W1539"/>
      <c r="Y1539"/>
      <c r="Z1539"/>
      <c r="AA1539"/>
      <c r="AC1539"/>
      <c r="AD1539"/>
      <c r="AE1539"/>
      <c r="AG1539"/>
      <c r="AH1539"/>
      <c r="AI1539"/>
      <c r="AK1539"/>
      <c r="AL1539"/>
      <c r="AM1539"/>
      <c r="AO1539"/>
      <c r="AP1539"/>
      <c r="AQ1539"/>
      <c r="AS1539"/>
      <c r="AT1539"/>
      <c r="AU1539"/>
      <c r="AW1539"/>
      <c r="AX1539"/>
      <c r="AY1539"/>
      <c r="BA1539"/>
      <c r="BB1539"/>
      <c r="BC1539"/>
      <c r="BE1539"/>
      <c r="BF1539"/>
      <c r="BG1539"/>
      <c r="BI1539"/>
      <c r="BJ1539"/>
      <c r="BK1539"/>
      <c r="BM1539"/>
      <c r="BN1539"/>
      <c r="BO1539"/>
    </row>
    <row r="1540" spans="1:67">
      <c r="A1540"/>
      <c r="B1540"/>
      <c r="C1540"/>
      <c r="E1540"/>
      <c r="F1540"/>
      <c r="G1540"/>
      <c r="I1540"/>
      <c r="J1540"/>
      <c r="K1540"/>
      <c r="M1540"/>
      <c r="N1540"/>
      <c r="O1540"/>
      <c r="Q1540"/>
      <c r="R1540"/>
      <c r="S1540"/>
      <c r="U1540"/>
      <c r="V1540"/>
      <c r="W1540"/>
      <c r="Y1540"/>
      <c r="Z1540"/>
      <c r="AA1540"/>
      <c r="AC1540"/>
      <c r="AD1540"/>
      <c r="AE1540"/>
      <c r="AG1540"/>
      <c r="AH1540"/>
      <c r="AI1540"/>
      <c r="AK1540"/>
      <c r="AL1540"/>
      <c r="AM1540"/>
      <c r="AO1540"/>
      <c r="AP1540"/>
      <c r="AQ1540"/>
      <c r="AS1540"/>
      <c r="AT1540"/>
      <c r="AU1540"/>
      <c r="AW1540"/>
      <c r="AX1540"/>
      <c r="AY1540"/>
      <c r="BA1540"/>
      <c r="BB1540"/>
      <c r="BC1540"/>
      <c r="BE1540"/>
      <c r="BF1540"/>
      <c r="BG1540"/>
      <c r="BI1540"/>
      <c r="BJ1540"/>
      <c r="BK1540"/>
      <c r="BM1540"/>
      <c r="BN1540"/>
      <c r="BO1540"/>
    </row>
    <row r="1541" spans="1:67">
      <c r="A1541"/>
      <c r="B1541"/>
      <c r="C1541"/>
      <c r="E1541"/>
      <c r="F1541"/>
      <c r="G1541"/>
      <c r="I1541"/>
      <c r="J1541"/>
      <c r="K1541"/>
      <c r="M1541"/>
      <c r="N1541"/>
      <c r="O1541"/>
      <c r="Q1541"/>
      <c r="R1541"/>
      <c r="S1541"/>
      <c r="U1541"/>
      <c r="V1541"/>
      <c r="W1541"/>
      <c r="Y1541"/>
      <c r="Z1541"/>
      <c r="AA1541"/>
      <c r="AC1541"/>
      <c r="AD1541"/>
      <c r="AE1541"/>
      <c r="AG1541"/>
      <c r="AH1541"/>
      <c r="AI1541"/>
      <c r="AK1541"/>
      <c r="AL1541"/>
      <c r="AM1541"/>
      <c r="AO1541"/>
      <c r="AP1541"/>
      <c r="AQ1541"/>
      <c r="AS1541"/>
      <c r="AT1541"/>
      <c r="AU1541"/>
      <c r="AW1541"/>
      <c r="AX1541"/>
      <c r="AY1541"/>
      <c r="BA1541"/>
      <c r="BB1541"/>
      <c r="BC1541"/>
      <c r="BE1541"/>
      <c r="BF1541"/>
      <c r="BG1541"/>
      <c r="BI1541"/>
      <c r="BJ1541"/>
      <c r="BK1541"/>
      <c r="BM1541"/>
      <c r="BN1541"/>
      <c r="BO1541"/>
    </row>
    <row r="1542" spans="1:67">
      <c r="A1542"/>
      <c r="B1542"/>
      <c r="C1542"/>
      <c r="E1542"/>
      <c r="F1542"/>
      <c r="G1542"/>
      <c r="I1542"/>
      <c r="J1542"/>
      <c r="K1542"/>
      <c r="M1542"/>
      <c r="N1542"/>
      <c r="O1542"/>
      <c r="Q1542"/>
      <c r="R1542"/>
      <c r="S1542"/>
      <c r="U1542"/>
      <c r="V1542"/>
      <c r="W1542"/>
      <c r="Y1542"/>
      <c r="Z1542"/>
      <c r="AA1542"/>
      <c r="AC1542"/>
      <c r="AD1542"/>
      <c r="AE1542"/>
      <c r="AG1542"/>
      <c r="AH1542"/>
      <c r="AI1542"/>
      <c r="AK1542"/>
      <c r="AL1542"/>
      <c r="AM1542"/>
      <c r="AO1542"/>
      <c r="AP1542"/>
      <c r="AQ1542"/>
      <c r="AS1542"/>
      <c r="AT1542"/>
      <c r="AU1542"/>
      <c r="AW1542"/>
      <c r="AX1542"/>
      <c r="AY1542"/>
      <c r="BA1542"/>
      <c r="BB1542"/>
      <c r="BC1542"/>
      <c r="BE1542"/>
      <c r="BF1542"/>
      <c r="BG1542"/>
      <c r="BI1542"/>
      <c r="BJ1542"/>
      <c r="BK1542"/>
      <c r="BM1542"/>
      <c r="BN1542"/>
      <c r="BO1542"/>
    </row>
    <row r="1543" spans="1:67">
      <c r="A1543"/>
      <c r="B1543"/>
      <c r="C1543"/>
      <c r="E1543"/>
      <c r="F1543"/>
      <c r="G1543"/>
      <c r="I1543"/>
      <c r="J1543"/>
      <c r="K1543"/>
      <c r="M1543"/>
      <c r="N1543"/>
      <c r="O1543"/>
      <c r="Q1543"/>
      <c r="R1543"/>
      <c r="S1543"/>
      <c r="U1543"/>
      <c r="V1543"/>
      <c r="W1543"/>
      <c r="Y1543"/>
      <c r="Z1543"/>
      <c r="AA1543"/>
      <c r="AC1543"/>
      <c r="AD1543"/>
      <c r="AE1543"/>
      <c r="AG1543"/>
      <c r="AH1543"/>
      <c r="AI1543"/>
      <c r="AK1543"/>
      <c r="AL1543"/>
      <c r="AM1543"/>
      <c r="AO1543"/>
      <c r="AP1543"/>
      <c r="AQ1543"/>
      <c r="AS1543"/>
      <c r="AT1543"/>
      <c r="AU1543"/>
      <c r="AW1543"/>
      <c r="AX1543"/>
      <c r="AY1543"/>
      <c r="BA1543"/>
      <c r="BB1543"/>
      <c r="BC1543"/>
      <c r="BE1543"/>
      <c r="BF1543"/>
      <c r="BG1543"/>
      <c r="BI1543"/>
      <c r="BJ1543"/>
      <c r="BK1543"/>
      <c r="BM1543"/>
      <c r="BN1543"/>
      <c r="BO1543"/>
    </row>
    <row r="1544" spans="1:67">
      <c r="A1544"/>
      <c r="B1544"/>
      <c r="C1544"/>
      <c r="E1544"/>
      <c r="F1544"/>
      <c r="G1544"/>
      <c r="I1544"/>
      <c r="J1544"/>
      <c r="K1544"/>
      <c r="M1544"/>
      <c r="N1544"/>
      <c r="O1544"/>
      <c r="Q1544"/>
      <c r="R1544"/>
      <c r="S1544"/>
      <c r="U1544"/>
      <c r="V1544"/>
      <c r="W1544"/>
      <c r="Y1544"/>
      <c r="Z1544"/>
      <c r="AA1544"/>
      <c r="AC1544"/>
      <c r="AD1544"/>
      <c r="AE1544"/>
      <c r="AG1544"/>
      <c r="AH1544"/>
      <c r="AI1544"/>
      <c r="AK1544"/>
      <c r="AL1544"/>
      <c r="AM1544"/>
      <c r="AO1544"/>
      <c r="AP1544"/>
      <c r="AQ1544"/>
      <c r="AS1544"/>
      <c r="AT1544"/>
      <c r="AU1544"/>
      <c r="AW1544"/>
      <c r="AX1544"/>
      <c r="AY1544"/>
      <c r="BA1544"/>
      <c r="BB1544"/>
      <c r="BC1544"/>
      <c r="BE1544"/>
      <c r="BF1544"/>
      <c r="BG1544"/>
      <c r="BI1544"/>
      <c r="BJ1544"/>
      <c r="BK1544"/>
      <c r="BM1544"/>
      <c r="BN1544"/>
      <c r="BO1544"/>
    </row>
    <row r="1545" spans="1:67">
      <c r="A1545"/>
      <c r="B1545"/>
      <c r="C1545"/>
      <c r="E1545"/>
      <c r="F1545"/>
      <c r="G1545"/>
      <c r="I1545"/>
      <c r="J1545"/>
      <c r="K1545"/>
      <c r="M1545"/>
      <c r="N1545"/>
      <c r="O1545"/>
      <c r="Q1545"/>
      <c r="R1545"/>
      <c r="S1545"/>
      <c r="U1545"/>
      <c r="V1545"/>
      <c r="W1545"/>
      <c r="Y1545"/>
      <c r="Z1545"/>
      <c r="AA1545"/>
      <c r="AC1545"/>
      <c r="AD1545"/>
      <c r="AE1545"/>
      <c r="AG1545"/>
      <c r="AH1545"/>
      <c r="AI1545"/>
      <c r="AK1545"/>
      <c r="AL1545"/>
      <c r="AM1545"/>
      <c r="AO1545"/>
      <c r="AP1545"/>
      <c r="AQ1545"/>
      <c r="AS1545"/>
      <c r="AT1545"/>
      <c r="AU1545"/>
      <c r="AW1545"/>
      <c r="AX1545"/>
      <c r="AY1545"/>
      <c r="BA1545"/>
      <c r="BB1545"/>
      <c r="BC1545"/>
      <c r="BE1545"/>
      <c r="BF1545"/>
      <c r="BG1545"/>
      <c r="BI1545"/>
      <c r="BJ1545"/>
      <c r="BK1545"/>
      <c r="BM1545"/>
      <c r="BN1545"/>
      <c r="BO1545"/>
    </row>
    <row r="1546" spans="1:67">
      <c r="A1546"/>
      <c r="B1546"/>
      <c r="C1546"/>
      <c r="E1546"/>
      <c r="F1546"/>
      <c r="G1546"/>
      <c r="I1546"/>
      <c r="J1546"/>
      <c r="K1546"/>
      <c r="M1546"/>
      <c r="N1546"/>
      <c r="O1546"/>
      <c r="Q1546"/>
      <c r="R1546"/>
      <c r="S1546"/>
      <c r="U1546"/>
      <c r="V1546"/>
      <c r="W1546"/>
      <c r="Y1546"/>
      <c r="Z1546"/>
      <c r="AA1546"/>
      <c r="AC1546"/>
      <c r="AD1546"/>
      <c r="AE1546"/>
      <c r="AG1546"/>
      <c r="AH1546"/>
      <c r="AI1546"/>
      <c r="AK1546"/>
      <c r="AL1546"/>
      <c r="AM1546"/>
      <c r="AO1546"/>
      <c r="AP1546"/>
      <c r="AQ1546"/>
      <c r="AS1546"/>
      <c r="AT1546"/>
      <c r="AU1546"/>
      <c r="AW1546"/>
      <c r="AX1546"/>
      <c r="AY1546"/>
      <c r="BA1546"/>
      <c r="BB1546"/>
      <c r="BC1546"/>
      <c r="BE1546"/>
      <c r="BF1546"/>
      <c r="BG1546"/>
      <c r="BI1546"/>
      <c r="BJ1546"/>
      <c r="BK1546"/>
      <c r="BM1546"/>
      <c r="BN1546"/>
      <c r="BO1546"/>
    </row>
    <row r="1547" spans="1:67">
      <c r="A1547"/>
      <c r="B1547"/>
      <c r="C1547"/>
      <c r="E1547"/>
      <c r="F1547"/>
      <c r="G1547"/>
      <c r="I1547"/>
      <c r="J1547"/>
      <c r="K1547"/>
      <c r="M1547"/>
      <c r="N1547"/>
      <c r="O1547"/>
      <c r="Q1547"/>
      <c r="R1547"/>
      <c r="S1547"/>
      <c r="U1547"/>
      <c r="V1547"/>
      <c r="W1547"/>
      <c r="Y1547"/>
      <c r="Z1547"/>
      <c r="AA1547"/>
      <c r="AC1547"/>
      <c r="AD1547"/>
      <c r="AE1547"/>
      <c r="AG1547"/>
      <c r="AH1547"/>
      <c r="AI1547"/>
      <c r="AK1547"/>
      <c r="AL1547"/>
      <c r="AM1547"/>
      <c r="AO1547"/>
      <c r="AP1547"/>
      <c r="AQ1547"/>
      <c r="AS1547"/>
      <c r="AT1547"/>
      <c r="AU1547"/>
      <c r="AW1547"/>
      <c r="AX1547"/>
      <c r="AY1547"/>
      <c r="BA1547"/>
      <c r="BB1547"/>
      <c r="BC1547"/>
      <c r="BE1547"/>
      <c r="BF1547"/>
      <c r="BG1547"/>
      <c r="BI1547"/>
      <c r="BJ1547"/>
      <c r="BK1547"/>
      <c r="BM1547"/>
      <c r="BN1547"/>
      <c r="BO1547"/>
    </row>
    <row r="1548" spans="1:67">
      <c r="A1548"/>
      <c r="B1548"/>
      <c r="C1548"/>
      <c r="E1548"/>
      <c r="F1548"/>
      <c r="G1548"/>
      <c r="I1548"/>
      <c r="J1548"/>
      <c r="K1548"/>
      <c r="M1548"/>
      <c r="N1548"/>
      <c r="O1548"/>
      <c r="Q1548"/>
      <c r="R1548"/>
      <c r="S1548"/>
      <c r="U1548"/>
      <c r="V1548"/>
      <c r="W1548"/>
      <c r="Y1548"/>
      <c r="Z1548"/>
      <c r="AA1548"/>
      <c r="AC1548"/>
      <c r="AD1548"/>
      <c r="AE1548"/>
      <c r="AG1548"/>
      <c r="AH1548"/>
      <c r="AI1548"/>
      <c r="AK1548"/>
      <c r="AL1548"/>
      <c r="AM1548"/>
      <c r="AO1548"/>
      <c r="AP1548"/>
      <c r="AQ1548"/>
      <c r="AS1548"/>
      <c r="AT1548"/>
      <c r="AU1548"/>
      <c r="AW1548"/>
      <c r="AX1548"/>
      <c r="AY1548"/>
      <c r="BA1548"/>
      <c r="BB1548"/>
      <c r="BC1548"/>
      <c r="BE1548"/>
      <c r="BF1548"/>
      <c r="BG1548"/>
      <c r="BI1548"/>
      <c r="BJ1548"/>
      <c r="BK1548"/>
      <c r="BM1548"/>
      <c r="BN1548"/>
      <c r="BO1548"/>
    </row>
    <row r="1549" spans="1:67">
      <c r="A1549"/>
      <c r="B1549"/>
      <c r="C1549"/>
      <c r="E1549"/>
      <c r="F1549"/>
      <c r="G1549"/>
      <c r="I1549"/>
      <c r="J1549"/>
      <c r="K1549"/>
      <c r="M1549"/>
      <c r="N1549"/>
      <c r="O1549"/>
      <c r="Q1549"/>
      <c r="R1549"/>
      <c r="S1549"/>
      <c r="U1549"/>
      <c r="V1549"/>
      <c r="W1549"/>
      <c r="Y1549"/>
      <c r="Z1549"/>
      <c r="AA1549"/>
      <c r="AC1549"/>
      <c r="AD1549"/>
      <c r="AE1549"/>
      <c r="AG1549"/>
      <c r="AH1549"/>
      <c r="AI1549"/>
      <c r="AK1549"/>
      <c r="AL1549"/>
      <c r="AM1549"/>
      <c r="AO1549"/>
      <c r="AP1549"/>
      <c r="AQ1549"/>
      <c r="AS1549"/>
      <c r="AT1549"/>
      <c r="AU1549"/>
      <c r="AW1549"/>
      <c r="AX1549"/>
      <c r="AY1549"/>
      <c r="BA1549"/>
      <c r="BB1549"/>
      <c r="BC1549"/>
      <c r="BE1549"/>
      <c r="BF1549"/>
      <c r="BG1549"/>
      <c r="BI1549"/>
      <c r="BJ1549"/>
      <c r="BK1549"/>
      <c r="BM1549"/>
      <c r="BN1549"/>
      <c r="BO1549"/>
    </row>
    <row r="1550" spans="1:67">
      <c r="A1550"/>
      <c r="B1550"/>
      <c r="C1550"/>
      <c r="E1550"/>
      <c r="F1550"/>
      <c r="G1550"/>
      <c r="I1550"/>
      <c r="J1550"/>
      <c r="K1550"/>
      <c r="M1550"/>
      <c r="N1550"/>
      <c r="O1550"/>
      <c r="Q1550"/>
      <c r="R1550"/>
      <c r="S1550"/>
      <c r="U1550"/>
      <c r="V1550"/>
      <c r="W1550"/>
      <c r="Y1550"/>
      <c r="Z1550"/>
      <c r="AA1550"/>
      <c r="AC1550"/>
      <c r="AD1550"/>
      <c r="AE1550"/>
      <c r="AG1550"/>
      <c r="AH1550"/>
      <c r="AI1550"/>
      <c r="AK1550"/>
      <c r="AL1550"/>
      <c r="AM1550"/>
      <c r="AO1550"/>
      <c r="AP1550"/>
      <c r="AQ1550"/>
      <c r="AS1550"/>
      <c r="AT1550"/>
      <c r="AU1550"/>
      <c r="AW1550"/>
      <c r="AX1550"/>
      <c r="AY1550"/>
      <c r="BA1550"/>
      <c r="BB1550"/>
      <c r="BC1550"/>
      <c r="BE1550"/>
      <c r="BF1550"/>
      <c r="BG1550"/>
      <c r="BI1550"/>
      <c r="BJ1550"/>
      <c r="BK1550"/>
      <c r="BM1550"/>
      <c r="BN1550"/>
      <c r="BO1550"/>
    </row>
    <row r="1551" spans="1:67">
      <c r="A1551"/>
      <c r="B1551"/>
      <c r="C1551"/>
      <c r="E1551"/>
      <c r="F1551"/>
      <c r="G1551"/>
      <c r="I1551"/>
      <c r="J1551"/>
      <c r="K1551"/>
      <c r="M1551"/>
      <c r="N1551"/>
      <c r="O1551"/>
      <c r="Q1551"/>
      <c r="R1551"/>
      <c r="S1551"/>
      <c r="U1551"/>
      <c r="V1551"/>
      <c r="W1551"/>
      <c r="Y1551"/>
      <c r="Z1551"/>
      <c r="AA1551"/>
      <c r="AC1551"/>
      <c r="AD1551"/>
      <c r="AE1551"/>
      <c r="AG1551"/>
      <c r="AH1551"/>
      <c r="AI1551"/>
      <c r="AK1551"/>
      <c r="AL1551"/>
      <c r="AM1551"/>
      <c r="AO1551"/>
      <c r="AP1551"/>
      <c r="AQ1551"/>
      <c r="AS1551"/>
      <c r="AT1551"/>
      <c r="AU1551"/>
      <c r="AW1551"/>
      <c r="AX1551"/>
      <c r="AY1551"/>
      <c r="BA1551"/>
      <c r="BB1551"/>
      <c r="BC1551"/>
      <c r="BE1551"/>
      <c r="BF1551"/>
      <c r="BG1551"/>
      <c r="BI1551"/>
      <c r="BJ1551"/>
      <c r="BK1551"/>
      <c r="BM1551"/>
      <c r="BN1551"/>
      <c r="BO1551"/>
    </row>
    <row r="1552" spans="1:67">
      <c r="A1552"/>
      <c r="B1552"/>
      <c r="C1552"/>
      <c r="E1552"/>
      <c r="F1552"/>
      <c r="G1552"/>
      <c r="I1552"/>
      <c r="J1552"/>
      <c r="K1552"/>
      <c r="M1552"/>
      <c r="N1552"/>
      <c r="O1552"/>
      <c r="Q1552"/>
      <c r="R1552"/>
      <c r="S1552"/>
      <c r="U1552"/>
      <c r="V1552"/>
      <c r="W1552"/>
      <c r="Y1552"/>
      <c r="Z1552"/>
      <c r="AA1552"/>
      <c r="AC1552"/>
      <c r="AD1552"/>
      <c r="AE1552"/>
      <c r="AG1552"/>
      <c r="AH1552"/>
      <c r="AI1552"/>
      <c r="AK1552"/>
      <c r="AL1552"/>
      <c r="AM1552"/>
      <c r="AO1552"/>
      <c r="AP1552"/>
      <c r="AQ1552"/>
      <c r="AS1552"/>
      <c r="AT1552"/>
      <c r="AU1552"/>
      <c r="AW1552"/>
      <c r="AX1552"/>
      <c r="AY1552"/>
      <c r="BA1552"/>
      <c r="BB1552"/>
      <c r="BC1552"/>
      <c r="BE1552"/>
      <c r="BF1552"/>
      <c r="BG1552"/>
      <c r="BI1552"/>
      <c r="BJ1552"/>
      <c r="BK1552"/>
      <c r="BM1552"/>
      <c r="BN1552"/>
      <c r="BO1552"/>
    </row>
    <row r="1553" spans="1:67">
      <c r="A1553"/>
      <c r="B1553"/>
      <c r="C1553"/>
      <c r="E1553"/>
      <c r="F1553"/>
      <c r="G1553"/>
      <c r="I1553"/>
      <c r="J1553"/>
      <c r="K1553"/>
      <c r="M1553"/>
      <c r="N1553"/>
      <c r="O1553"/>
      <c r="Q1553"/>
      <c r="R1553"/>
      <c r="S1553"/>
      <c r="U1553"/>
      <c r="V1553"/>
      <c r="W1553"/>
      <c r="Y1553"/>
      <c r="Z1553"/>
      <c r="AA1553"/>
      <c r="AC1553"/>
      <c r="AD1553"/>
      <c r="AE1553"/>
      <c r="AG1553"/>
      <c r="AH1553"/>
      <c r="AI1553"/>
      <c r="AK1553"/>
      <c r="AL1553"/>
      <c r="AM1553"/>
      <c r="AO1553"/>
      <c r="AP1553"/>
      <c r="AQ1553"/>
      <c r="AS1553"/>
      <c r="AT1553"/>
      <c r="AU1553"/>
      <c r="AW1553"/>
      <c r="AX1553"/>
      <c r="AY1553"/>
      <c r="BA1553"/>
      <c r="BB1553"/>
      <c r="BC1553"/>
      <c r="BE1553"/>
      <c r="BF1553"/>
      <c r="BG1553"/>
      <c r="BI1553"/>
      <c r="BJ1553"/>
      <c r="BK1553"/>
      <c r="BM1553"/>
      <c r="BN1553"/>
      <c r="BO1553"/>
    </row>
    <row r="1554" spans="1:67">
      <c r="A1554"/>
      <c r="B1554"/>
      <c r="C1554"/>
      <c r="E1554"/>
      <c r="F1554"/>
      <c r="G1554"/>
      <c r="I1554"/>
      <c r="J1554"/>
      <c r="K1554"/>
      <c r="M1554"/>
      <c r="N1554"/>
      <c r="O1554"/>
      <c r="Q1554"/>
      <c r="R1554"/>
      <c r="S1554"/>
      <c r="U1554"/>
      <c r="V1554"/>
      <c r="W1554"/>
      <c r="Y1554"/>
      <c r="Z1554"/>
      <c r="AA1554"/>
      <c r="AC1554"/>
      <c r="AD1554"/>
      <c r="AE1554"/>
      <c r="AG1554"/>
      <c r="AH1554"/>
      <c r="AI1554"/>
      <c r="AK1554"/>
      <c r="AL1554"/>
      <c r="AM1554"/>
      <c r="AO1554"/>
      <c r="AP1554"/>
      <c r="AQ1554"/>
      <c r="AS1554"/>
      <c r="AT1554"/>
      <c r="AU1554"/>
      <c r="AW1554"/>
      <c r="AX1554"/>
      <c r="AY1554"/>
      <c r="BA1554"/>
      <c r="BB1554"/>
      <c r="BC1554"/>
      <c r="BE1554"/>
      <c r="BF1554"/>
      <c r="BG1554"/>
      <c r="BI1554"/>
      <c r="BJ1554"/>
      <c r="BK1554"/>
      <c r="BM1554"/>
      <c r="BN1554"/>
      <c r="BO1554"/>
    </row>
    <row r="1555" spans="1:67">
      <c r="A1555"/>
      <c r="B1555"/>
      <c r="C1555"/>
      <c r="E1555"/>
      <c r="F1555"/>
      <c r="G1555"/>
      <c r="I1555"/>
      <c r="J1555"/>
      <c r="K1555"/>
      <c r="M1555"/>
      <c r="N1555"/>
      <c r="O1555"/>
      <c r="Q1555"/>
      <c r="R1555"/>
      <c r="S1555"/>
      <c r="U1555"/>
      <c r="V1555"/>
      <c r="W1555"/>
      <c r="Y1555"/>
      <c r="Z1555"/>
      <c r="AA1555"/>
      <c r="AC1555"/>
      <c r="AD1555"/>
      <c r="AE1555"/>
      <c r="AG1555"/>
      <c r="AH1555"/>
      <c r="AI1555"/>
      <c r="AK1555"/>
      <c r="AL1555"/>
      <c r="AM1555"/>
      <c r="AO1555"/>
      <c r="AP1555"/>
      <c r="AQ1555"/>
      <c r="AS1555"/>
      <c r="AT1555"/>
      <c r="AU1555"/>
      <c r="AW1555"/>
      <c r="AX1555"/>
      <c r="AY1555"/>
      <c r="BA1555"/>
      <c r="BB1555"/>
      <c r="BC1555"/>
      <c r="BE1555"/>
      <c r="BF1555"/>
      <c r="BG1555"/>
      <c r="BI1555"/>
      <c r="BJ1555"/>
      <c r="BK1555"/>
      <c r="BM1555"/>
      <c r="BN1555"/>
      <c r="BO1555"/>
    </row>
    <row r="1556" spans="1:67">
      <c r="A1556"/>
      <c r="B1556"/>
      <c r="C1556"/>
      <c r="E1556"/>
      <c r="F1556"/>
      <c r="G1556"/>
      <c r="I1556"/>
      <c r="J1556"/>
      <c r="K1556"/>
      <c r="M1556"/>
      <c r="N1556"/>
      <c r="O1556"/>
      <c r="Q1556"/>
      <c r="R1556"/>
      <c r="S1556"/>
      <c r="U1556"/>
      <c r="V1556"/>
      <c r="W1556"/>
      <c r="Y1556"/>
      <c r="Z1556"/>
      <c r="AA1556"/>
      <c r="AC1556"/>
      <c r="AD1556"/>
      <c r="AE1556"/>
      <c r="AG1556"/>
      <c r="AH1556"/>
      <c r="AI1556"/>
      <c r="AK1556"/>
      <c r="AL1556"/>
      <c r="AM1556"/>
      <c r="AO1556"/>
      <c r="AP1556"/>
      <c r="AQ1556"/>
      <c r="AS1556"/>
      <c r="AT1556"/>
      <c r="AU1556"/>
      <c r="AW1556"/>
      <c r="AX1556"/>
      <c r="AY1556"/>
      <c r="BA1556"/>
      <c r="BB1556"/>
      <c r="BC1556"/>
      <c r="BE1556"/>
      <c r="BF1556"/>
      <c r="BG1556"/>
      <c r="BI1556"/>
      <c r="BJ1556"/>
      <c r="BK1556"/>
      <c r="BM1556"/>
      <c r="BN1556"/>
      <c r="BO1556"/>
    </row>
    <row r="1557" spans="1:67">
      <c r="A1557"/>
      <c r="B1557"/>
      <c r="C1557"/>
      <c r="E1557"/>
      <c r="F1557"/>
      <c r="G1557"/>
      <c r="I1557"/>
      <c r="J1557"/>
      <c r="K1557"/>
      <c r="M1557"/>
      <c r="N1557"/>
      <c r="O1557"/>
      <c r="Q1557"/>
      <c r="R1557"/>
      <c r="S1557"/>
      <c r="U1557"/>
      <c r="V1557"/>
      <c r="W1557"/>
      <c r="Y1557"/>
      <c r="Z1557"/>
      <c r="AA1557"/>
      <c r="AC1557"/>
      <c r="AD1557"/>
      <c r="AE1557"/>
      <c r="AG1557"/>
      <c r="AH1557"/>
      <c r="AI1557"/>
      <c r="AK1557"/>
      <c r="AL1557"/>
      <c r="AM1557"/>
      <c r="AO1557"/>
      <c r="AP1557"/>
      <c r="AQ1557"/>
      <c r="AS1557"/>
      <c r="AT1557"/>
      <c r="AU1557"/>
      <c r="AW1557"/>
      <c r="AX1557"/>
      <c r="AY1557"/>
      <c r="BA1557"/>
      <c r="BB1557"/>
      <c r="BC1557"/>
      <c r="BE1557"/>
      <c r="BF1557"/>
      <c r="BG1557"/>
      <c r="BI1557"/>
      <c r="BJ1557"/>
      <c r="BK1557"/>
      <c r="BM1557"/>
      <c r="BN1557"/>
      <c r="BO1557"/>
    </row>
    <row r="1558" spans="1:67">
      <c r="A1558"/>
      <c r="B1558"/>
      <c r="C1558"/>
      <c r="E1558"/>
      <c r="F1558"/>
      <c r="G1558"/>
      <c r="I1558"/>
      <c r="J1558"/>
      <c r="K1558"/>
      <c r="M1558"/>
      <c r="N1558"/>
      <c r="O1558"/>
      <c r="Q1558"/>
      <c r="R1558"/>
      <c r="S1558"/>
      <c r="U1558"/>
      <c r="V1558"/>
      <c r="W1558"/>
      <c r="Y1558"/>
      <c r="Z1558"/>
      <c r="AA1558"/>
      <c r="AC1558"/>
      <c r="AD1558"/>
      <c r="AE1558"/>
      <c r="AG1558"/>
      <c r="AH1558"/>
      <c r="AI1558"/>
      <c r="AK1558"/>
      <c r="AL1558"/>
      <c r="AM1558"/>
      <c r="AO1558"/>
      <c r="AP1558"/>
      <c r="AQ1558"/>
      <c r="AS1558"/>
      <c r="AT1558"/>
      <c r="AU1558"/>
      <c r="AW1558"/>
      <c r="AX1558"/>
      <c r="AY1558"/>
      <c r="BA1558"/>
      <c r="BB1558"/>
      <c r="BC1558"/>
      <c r="BE1558"/>
      <c r="BF1558"/>
      <c r="BG1558"/>
      <c r="BI1558"/>
      <c r="BJ1558"/>
      <c r="BK1558"/>
      <c r="BM1558"/>
      <c r="BN1558"/>
      <c r="BO1558"/>
    </row>
    <row r="1559" spans="1:67">
      <c r="A1559"/>
      <c r="B1559"/>
      <c r="C1559"/>
      <c r="E1559"/>
      <c r="F1559"/>
      <c r="G1559"/>
      <c r="I1559"/>
      <c r="J1559"/>
      <c r="K1559"/>
      <c r="M1559"/>
      <c r="N1559"/>
      <c r="O1559"/>
      <c r="Q1559"/>
      <c r="R1559"/>
      <c r="S1559"/>
      <c r="U1559"/>
      <c r="V1559"/>
      <c r="W1559"/>
      <c r="Y1559"/>
      <c r="Z1559"/>
      <c r="AA1559"/>
      <c r="AC1559"/>
      <c r="AD1559"/>
      <c r="AE1559"/>
      <c r="AG1559"/>
      <c r="AH1559"/>
      <c r="AI1559"/>
      <c r="AK1559"/>
      <c r="AL1559"/>
      <c r="AM1559"/>
      <c r="AO1559"/>
      <c r="AP1559"/>
      <c r="AQ1559"/>
      <c r="AS1559"/>
      <c r="AT1559"/>
      <c r="AU1559"/>
      <c r="AW1559"/>
      <c r="AX1559"/>
      <c r="AY1559"/>
      <c r="BA1559"/>
      <c r="BB1559"/>
      <c r="BC1559"/>
      <c r="BE1559"/>
      <c r="BF1559"/>
      <c r="BG1559"/>
      <c r="BI1559"/>
      <c r="BJ1559"/>
      <c r="BK1559"/>
      <c r="BM1559"/>
      <c r="BN1559"/>
      <c r="BO1559"/>
    </row>
    <row r="1560" spans="1:67">
      <c r="A1560"/>
      <c r="B1560"/>
      <c r="C1560"/>
      <c r="E1560"/>
      <c r="F1560"/>
      <c r="G1560"/>
      <c r="I1560"/>
      <c r="J1560"/>
      <c r="K1560"/>
      <c r="M1560"/>
      <c r="N1560"/>
      <c r="O1560"/>
      <c r="Q1560"/>
      <c r="R1560"/>
      <c r="S1560"/>
      <c r="U1560"/>
      <c r="V1560"/>
      <c r="W1560"/>
      <c r="Y1560"/>
      <c r="Z1560"/>
      <c r="AA1560"/>
      <c r="AC1560"/>
      <c r="AD1560"/>
      <c r="AE1560"/>
      <c r="AG1560"/>
      <c r="AH1560"/>
      <c r="AI1560"/>
      <c r="AK1560"/>
      <c r="AL1560"/>
      <c r="AM1560"/>
      <c r="AO1560"/>
      <c r="AP1560"/>
      <c r="AQ1560"/>
      <c r="AS1560"/>
      <c r="AT1560"/>
      <c r="AU1560"/>
      <c r="AW1560"/>
      <c r="AX1560"/>
      <c r="AY1560"/>
      <c r="BA1560"/>
      <c r="BB1560"/>
      <c r="BC1560"/>
      <c r="BE1560"/>
      <c r="BF1560"/>
      <c r="BG1560"/>
      <c r="BI1560"/>
      <c r="BJ1560"/>
      <c r="BK1560"/>
      <c r="BM1560"/>
      <c r="BN1560"/>
      <c r="BO1560"/>
    </row>
    <row r="1561" spans="1:67">
      <c r="A1561"/>
      <c r="B1561"/>
      <c r="C1561"/>
      <c r="E1561"/>
      <c r="F1561"/>
      <c r="G1561"/>
      <c r="I1561"/>
      <c r="J1561"/>
      <c r="K1561"/>
      <c r="M1561"/>
      <c r="N1561"/>
      <c r="O1561"/>
      <c r="Q1561"/>
      <c r="R1561"/>
      <c r="S1561"/>
      <c r="U1561"/>
      <c r="V1561"/>
      <c r="W1561"/>
      <c r="Y1561"/>
      <c r="Z1561"/>
      <c r="AA1561"/>
      <c r="AC1561"/>
      <c r="AD1561"/>
      <c r="AE1561"/>
      <c r="AG1561"/>
      <c r="AH1561"/>
      <c r="AI1561"/>
      <c r="AK1561"/>
      <c r="AL1561"/>
      <c r="AM1561"/>
      <c r="AO1561"/>
      <c r="AP1561"/>
      <c r="AQ1561"/>
      <c r="AS1561"/>
      <c r="AT1561"/>
      <c r="AU1561"/>
      <c r="AW1561"/>
      <c r="AX1561"/>
      <c r="AY1561"/>
      <c r="BA1561"/>
      <c r="BB1561"/>
      <c r="BC1561"/>
      <c r="BE1561"/>
      <c r="BF1561"/>
      <c r="BG1561"/>
      <c r="BI1561"/>
      <c r="BJ1561"/>
      <c r="BK1561"/>
      <c r="BM1561"/>
      <c r="BN1561"/>
      <c r="BO1561"/>
    </row>
    <row r="1562" spans="1:67">
      <c r="A1562"/>
      <c r="B1562"/>
      <c r="C1562"/>
      <c r="E1562"/>
      <c r="F1562"/>
      <c r="G1562"/>
      <c r="I1562"/>
      <c r="J1562"/>
      <c r="K1562"/>
      <c r="M1562"/>
      <c r="N1562"/>
      <c r="O1562"/>
      <c r="Q1562"/>
      <c r="R1562"/>
      <c r="S1562"/>
      <c r="U1562"/>
      <c r="V1562"/>
      <c r="W1562"/>
      <c r="Y1562"/>
      <c r="Z1562"/>
      <c r="AA1562"/>
      <c r="AC1562"/>
      <c r="AD1562"/>
      <c r="AE1562"/>
      <c r="AG1562"/>
      <c r="AH1562"/>
      <c r="AI1562"/>
      <c r="AK1562"/>
      <c r="AL1562"/>
      <c r="AM1562"/>
      <c r="AO1562"/>
      <c r="AP1562"/>
      <c r="AQ1562"/>
      <c r="AS1562"/>
      <c r="AT1562"/>
      <c r="AU1562"/>
      <c r="AW1562"/>
      <c r="AX1562"/>
      <c r="AY1562"/>
      <c r="BA1562"/>
      <c r="BB1562"/>
      <c r="BC1562"/>
      <c r="BE1562"/>
      <c r="BF1562"/>
      <c r="BG1562"/>
      <c r="BI1562"/>
      <c r="BJ1562"/>
      <c r="BK1562"/>
      <c r="BM1562"/>
      <c r="BN1562"/>
      <c r="BO1562"/>
    </row>
    <row r="1563" spans="1:67">
      <c r="A1563"/>
      <c r="B1563"/>
      <c r="C1563"/>
      <c r="E1563"/>
      <c r="F1563"/>
      <c r="G1563"/>
      <c r="I1563"/>
      <c r="J1563"/>
      <c r="K1563"/>
      <c r="M1563"/>
      <c r="N1563"/>
      <c r="O1563"/>
      <c r="Q1563"/>
      <c r="R1563"/>
      <c r="S1563"/>
      <c r="U1563"/>
      <c r="V1563"/>
      <c r="W1563"/>
      <c r="Y1563"/>
      <c r="Z1563"/>
      <c r="AA1563"/>
      <c r="AC1563"/>
      <c r="AD1563"/>
      <c r="AE1563"/>
      <c r="AG1563"/>
      <c r="AH1563"/>
      <c r="AI1563"/>
      <c r="AK1563"/>
      <c r="AL1563"/>
      <c r="AM1563"/>
      <c r="AO1563"/>
      <c r="AP1563"/>
      <c r="AQ1563"/>
      <c r="AS1563"/>
      <c r="AT1563"/>
      <c r="AU1563"/>
      <c r="AW1563"/>
      <c r="AX1563"/>
      <c r="AY1563"/>
      <c r="BA1563"/>
      <c r="BB1563"/>
      <c r="BC1563"/>
      <c r="BE1563"/>
      <c r="BF1563"/>
      <c r="BG1563"/>
      <c r="BI1563"/>
      <c r="BJ1563"/>
      <c r="BK1563"/>
      <c r="BM1563"/>
      <c r="BN1563"/>
      <c r="BO1563"/>
    </row>
    <row r="1564" spans="1:67">
      <c r="A1564"/>
      <c r="B1564"/>
      <c r="C1564"/>
      <c r="E1564"/>
      <c r="F1564"/>
      <c r="G1564"/>
      <c r="I1564"/>
      <c r="J1564"/>
      <c r="K1564"/>
      <c r="M1564"/>
      <c r="N1564"/>
      <c r="O1564"/>
      <c r="Q1564"/>
      <c r="R1564"/>
      <c r="S1564"/>
      <c r="U1564"/>
      <c r="V1564"/>
      <c r="W1564"/>
      <c r="Y1564"/>
      <c r="Z1564"/>
      <c r="AA1564"/>
      <c r="AC1564"/>
      <c r="AD1564"/>
      <c r="AE1564"/>
      <c r="AG1564"/>
      <c r="AH1564"/>
      <c r="AI1564"/>
      <c r="AK1564"/>
      <c r="AL1564"/>
      <c r="AM1564"/>
      <c r="AO1564"/>
      <c r="AP1564"/>
      <c r="AQ1564"/>
      <c r="AS1564"/>
      <c r="AT1564"/>
      <c r="AU1564"/>
      <c r="AW1564"/>
      <c r="AX1564"/>
      <c r="AY1564"/>
      <c r="BA1564"/>
      <c r="BB1564"/>
      <c r="BC1564"/>
      <c r="BE1564"/>
      <c r="BF1564"/>
      <c r="BG1564"/>
      <c r="BI1564"/>
      <c r="BJ1564"/>
      <c r="BK1564"/>
      <c r="BM1564"/>
      <c r="BN1564"/>
      <c r="BO1564"/>
    </row>
    <row r="1565" spans="1:67">
      <c r="A1565"/>
      <c r="B1565"/>
      <c r="C1565"/>
      <c r="E1565"/>
      <c r="F1565"/>
      <c r="G1565"/>
      <c r="I1565"/>
      <c r="J1565"/>
      <c r="K1565"/>
      <c r="M1565"/>
      <c r="N1565"/>
      <c r="O1565"/>
      <c r="Q1565"/>
      <c r="R1565"/>
      <c r="S1565"/>
      <c r="U1565"/>
      <c r="V1565"/>
      <c r="W1565"/>
      <c r="Y1565"/>
      <c r="Z1565"/>
      <c r="AA1565"/>
      <c r="AC1565"/>
      <c r="AD1565"/>
      <c r="AE1565"/>
      <c r="AG1565"/>
      <c r="AH1565"/>
      <c r="AI1565"/>
      <c r="AK1565"/>
      <c r="AL1565"/>
      <c r="AM1565"/>
      <c r="AO1565"/>
      <c r="AP1565"/>
      <c r="AQ1565"/>
      <c r="AS1565"/>
      <c r="AT1565"/>
      <c r="AU1565"/>
      <c r="AW1565"/>
      <c r="AX1565"/>
      <c r="AY1565"/>
      <c r="BA1565"/>
      <c r="BB1565"/>
      <c r="BC1565"/>
      <c r="BE1565"/>
      <c r="BF1565"/>
      <c r="BG1565"/>
      <c r="BI1565"/>
      <c r="BJ1565"/>
      <c r="BK1565"/>
      <c r="BM1565"/>
      <c r="BN1565"/>
      <c r="BO1565"/>
    </row>
    <row r="1566" spans="1:67">
      <c r="A1566"/>
      <c r="B1566"/>
      <c r="C1566"/>
      <c r="E1566"/>
      <c r="F1566"/>
      <c r="G1566"/>
      <c r="I1566"/>
      <c r="J1566"/>
      <c r="K1566"/>
      <c r="M1566"/>
      <c r="N1566"/>
      <c r="O1566"/>
      <c r="Q1566"/>
      <c r="R1566"/>
      <c r="S1566"/>
      <c r="U1566"/>
      <c r="V1566"/>
      <c r="W1566"/>
      <c r="Y1566"/>
      <c r="Z1566"/>
      <c r="AA1566"/>
      <c r="AC1566"/>
      <c r="AD1566"/>
      <c r="AE1566"/>
      <c r="AG1566"/>
      <c r="AH1566"/>
      <c r="AI1566"/>
      <c r="AK1566"/>
      <c r="AL1566"/>
      <c r="AM1566"/>
      <c r="AO1566"/>
      <c r="AP1566"/>
      <c r="AQ1566"/>
      <c r="AS1566"/>
      <c r="AT1566"/>
      <c r="AU1566"/>
      <c r="AW1566"/>
      <c r="AX1566"/>
      <c r="AY1566"/>
      <c r="BA1566"/>
      <c r="BB1566"/>
      <c r="BC1566"/>
      <c r="BE1566"/>
      <c r="BF1566"/>
      <c r="BG1566"/>
      <c r="BI1566"/>
      <c r="BJ1566"/>
      <c r="BK1566"/>
      <c r="BM1566"/>
      <c r="BN1566"/>
      <c r="BO1566"/>
    </row>
    <row r="1567" spans="1:67">
      <c r="A1567"/>
      <c r="B1567"/>
      <c r="C1567"/>
      <c r="E1567"/>
      <c r="F1567"/>
      <c r="G1567"/>
      <c r="I1567"/>
      <c r="J1567"/>
      <c r="K1567"/>
      <c r="M1567"/>
      <c r="N1567"/>
      <c r="O1567"/>
      <c r="Q1567"/>
      <c r="R1567"/>
      <c r="S1567"/>
      <c r="U1567"/>
      <c r="V1567"/>
      <c r="W1567"/>
      <c r="Y1567"/>
      <c r="Z1567"/>
      <c r="AA1567"/>
      <c r="AC1567"/>
      <c r="AD1567"/>
      <c r="AE1567"/>
      <c r="AG1567"/>
      <c r="AH1567"/>
      <c r="AI1567"/>
      <c r="AK1567"/>
      <c r="AL1567"/>
      <c r="AM1567"/>
      <c r="AO1567"/>
      <c r="AP1567"/>
      <c r="AQ1567"/>
      <c r="AS1567"/>
      <c r="AT1567"/>
      <c r="AU1567"/>
      <c r="AW1567"/>
      <c r="AX1567"/>
      <c r="AY1567"/>
      <c r="BA1567"/>
      <c r="BB1567"/>
      <c r="BC1567"/>
      <c r="BE1567"/>
      <c r="BF1567"/>
      <c r="BG1567"/>
      <c r="BI1567"/>
      <c r="BJ1567"/>
      <c r="BK1567"/>
      <c r="BM1567"/>
      <c r="BN1567"/>
      <c r="BO1567"/>
    </row>
    <row r="1568" spans="1:67">
      <c r="A1568"/>
      <c r="B1568"/>
      <c r="C1568"/>
      <c r="E1568"/>
      <c r="F1568"/>
      <c r="G1568"/>
      <c r="I1568"/>
      <c r="J1568"/>
      <c r="K1568"/>
      <c r="M1568"/>
      <c r="N1568"/>
      <c r="O1568"/>
      <c r="Q1568"/>
      <c r="R1568"/>
      <c r="S1568"/>
      <c r="U1568"/>
      <c r="V1568"/>
      <c r="W1568"/>
      <c r="Y1568"/>
      <c r="Z1568"/>
      <c r="AA1568"/>
      <c r="AC1568"/>
      <c r="AD1568"/>
      <c r="AE1568"/>
      <c r="AG1568"/>
      <c r="AH1568"/>
      <c r="AI1568"/>
      <c r="AK1568"/>
      <c r="AL1568"/>
      <c r="AM1568"/>
      <c r="AO1568"/>
      <c r="AP1568"/>
      <c r="AQ1568"/>
      <c r="AS1568"/>
      <c r="AT1568"/>
      <c r="AU1568"/>
      <c r="AW1568"/>
      <c r="AX1568"/>
      <c r="AY1568"/>
      <c r="BA1568"/>
      <c r="BB1568"/>
      <c r="BC1568"/>
      <c r="BE1568"/>
      <c r="BF1568"/>
      <c r="BG1568"/>
      <c r="BI1568"/>
      <c r="BJ1568"/>
      <c r="BK1568"/>
      <c r="BM1568"/>
      <c r="BN1568"/>
      <c r="BO1568"/>
    </row>
    <row r="1569" spans="1:67">
      <c r="A1569"/>
      <c r="B1569"/>
      <c r="C1569"/>
      <c r="E1569"/>
      <c r="F1569"/>
      <c r="G1569"/>
      <c r="I1569"/>
      <c r="J1569"/>
      <c r="K1569"/>
      <c r="M1569"/>
      <c r="N1569"/>
      <c r="O1569"/>
      <c r="Q1569"/>
      <c r="R1569"/>
      <c r="S1569"/>
      <c r="U1569"/>
      <c r="V1569"/>
      <c r="W1569"/>
      <c r="Y1569"/>
      <c r="Z1569"/>
      <c r="AA1569"/>
      <c r="AC1569"/>
      <c r="AD1569"/>
      <c r="AE1569"/>
      <c r="AG1569"/>
      <c r="AH1569"/>
      <c r="AI1569"/>
      <c r="AK1569"/>
      <c r="AL1569"/>
      <c r="AM1569"/>
      <c r="AO1569"/>
      <c r="AP1569"/>
      <c r="AQ1569"/>
      <c r="AS1569"/>
      <c r="AT1569"/>
      <c r="AU1569"/>
      <c r="AW1569"/>
      <c r="AX1569"/>
      <c r="AY1569"/>
      <c r="BA1569"/>
      <c r="BB1569"/>
      <c r="BC1569"/>
      <c r="BE1569"/>
      <c r="BF1569"/>
      <c r="BG1569"/>
      <c r="BI1569"/>
      <c r="BJ1569"/>
      <c r="BK1569"/>
      <c r="BM1569"/>
      <c r="BN1569"/>
      <c r="BO1569"/>
    </row>
    <row r="1570" spans="1:67">
      <c r="A1570"/>
      <c r="B1570"/>
      <c r="C1570"/>
      <c r="E1570"/>
      <c r="F1570"/>
      <c r="G1570"/>
      <c r="I1570"/>
      <c r="J1570"/>
      <c r="K1570"/>
      <c r="M1570"/>
      <c r="N1570"/>
      <c r="O1570"/>
      <c r="Q1570"/>
      <c r="R1570"/>
      <c r="S1570"/>
      <c r="U1570"/>
      <c r="V1570"/>
      <c r="W1570"/>
      <c r="Y1570"/>
      <c r="Z1570"/>
      <c r="AA1570"/>
      <c r="AC1570"/>
      <c r="AD1570"/>
      <c r="AE1570"/>
      <c r="AG1570"/>
      <c r="AH1570"/>
      <c r="AI1570"/>
      <c r="AK1570"/>
      <c r="AL1570"/>
      <c r="AM1570"/>
      <c r="AO1570"/>
      <c r="AP1570"/>
      <c r="AQ1570"/>
      <c r="AS1570"/>
      <c r="AT1570"/>
      <c r="AU1570"/>
      <c r="AW1570"/>
      <c r="AX1570"/>
      <c r="AY1570"/>
      <c r="BA1570"/>
      <c r="BB1570"/>
      <c r="BC1570"/>
      <c r="BE1570"/>
      <c r="BF1570"/>
      <c r="BG1570"/>
      <c r="BI1570"/>
      <c r="BJ1570"/>
      <c r="BK1570"/>
      <c r="BM1570"/>
      <c r="BN1570"/>
      <c r="BO1570"/>
    </row>
    <row r="1571" spans="1:67">
      <c r="A1571"/>
      <c r="B1571"/>
      <c r="C1571"/>
      <c r="E1571"/>
      <c r="F1571"/>
      <c r="G1571"/>
      <c r="I1571"/>
      <c r="J1571"/>
      <c r="K1571"/>
      <c r="M1571"/>
      <c r="N1571"/>
      <c r="O1571"/>
      <c r="Q1571"/>
      <c r="R1571"/>
      <c r="S1571"/>
      <c r="U1571"/>
      <c r="V1571"/>
      <c r="W1571"/>
      <c r="Y1571"/>
      <c r="Z1571"/>
      <c r="AA1571"/>
      <c r="AC1571"/>
      <c r="AD1571"/>
      <c r="AE1571"/>
      <c r="AG1571"/>
      <c r="AH1571"/>
      <c r="AI1571"/>
      <c r="AK1571"/>
      <c r="AL1571"/>
      <c r="AM1571"/>
      <c r="AO1571"/>
      <c r="AP1571"/>
      <c r="AQ1571"/>
      <c r="AS1571"/>
      <c r="AT1571"/>
      <c r="AU1571"/>
      <c r="AW1571"/>
      <c r="AX1571"/>
      <c r="AY1571"/>
      <c r="BA1571"/>
      <c r="BB1571"/>
      <c r="BC1571"/>
      <c r="BE1571"/>
      <c r="BF1571"/>
      <c r="BG1571"/>
      <c r="BI1571"/>
      <c r="BJ1571"/>
      <c r="BK1571"/>
      <c r="BM1571"/>
      <c r="BN1571"/>
      <c r="BO1571"/>
    </row>
    <row r="1572" spans="1:67">
      <c r="A1572"/>
      <c r="B1572"/>
      <c r="C1572"/>
      <c r="E1572"/>
      <c r="F1572"/>
      <c r="G1572"/>
      <c r="I1572"/>
      <c r="J1572"/>
      <c r="K1572"/>
      <c r="M1572"/>
      <c r="N1572"/>
      <c r="O1572"/>
      <c r="Q1572"/>
      <c r="R1572"/>
      <c r="S1572"/>
      <c r="U1572"/>
      <c r="V1572"/>
      <c r="W1572"/>
      <c r="Y1572"/>
      <c r="Z1572"/>
      <c r="AA1572"/>
      <c r="AC1572"/>
      <c r="AD1572"/>
      <c r="AE1572"/>
      <c r="AG1572"/>
      <c r="AH1572"/>
      <c r="AI1572"/>
      <c r="AK1572"/>
      <c r="AL1572"/>
      <c r="AM1572"/>
      <c r="AO1572"/>
      <c r="AP1572"/>
      <c r="AQ1572"/>
      <c r="AS1572"/>
      <c r="AT1572"/>
      <c r="AU1572"/>
      <c r="AW1572"/>
      <c r="AX1572"/>
      <c r="AY1572"/>
      <c r="BA1572"/>
      <c r="BB1572"/>
      <c r="BC1572"/>
      <c r="BE1572"/>
      <c r="BF1572"/>
      <c r="BG1572"/>
      <c r="BI1572"/>
      <c r="BJ1572"/>
      <c r="BK1572"/>
      <c r="BM1572"/>
      <c r="BN1572"/>
      <c r="BO1572"/>
    </row>
    <row r="1573" spans="1:67">
      <c r="A1573"/>
      <c r="B1573"/>
      <c r="C1573"/>
      <c r="E1573"/>
      <c r="F1573"/>
      <c r="G1573"/>
      <c r="I1573"/>
      <c r="J1573"/>
      <c r="K1573"/>
      <c r="M1573"/>
      <c r="N1573"/>
      <c r="O1573"/>
      <c r="Q1573"/>
      <c r="R1573"/>
      <c r="S1573"/>
      <c r="U1573"/>
      <c r="V1573"/>
      <c r="W1573"/>
      <c r="Y1573"/>
      <c r="Z1573"/>
      <c r="AA1573"/>
      <c r="AC1573"/>
      <c r="AD1573"/>
      <c r="AE1573"/>
      <c r="AG1573"/>
      <c r="AH1573"/>
      <c r="AI1573"/>
      <c r="AK1573"/>
      <c r="AL1573"/>
      <c r="AM1573"/>
      <c r="AO1573"/>
      <c r="AP1573"/>
      <c r="AQ1573"/>
      <c r="AS1573"/>
      <c r="AT1573"/>
      <c r="AU1573"/>
      <c r="AW1573"/>
      <c r="AX1573"/>
      <c r="AY1573"/>
      <c r="BA1573"/>
      <c r="BB1573"/>
      <c r="BC1573"/>
      <c r="BE1573"/>
      <c r="BF1573"/>
      <c r="BG1573"/>
      <c r="BI1573"/>
      <c r="BJ1573"/>
      <c r="BK1573"/>
      <c r="BM1573"/>
      <c r="BN1573"/>
      <c r="BO1573"/>
    </row>
    <row r="1574" spans="1:67">
      <c r="A1574"/>
      <c r="B1574"/>
      <c r="C1574"/>
      <c r="E1574"/>
      <c r="F1574"/>
      <c r="G1574"/>
      <c r="I1574"/>
      <c r="J1574"/>
      <c r="K1574"/>
      <c r="M1574"/>
      <c r="N1574"/>
      <c r="O1574"/>
      <c r="Q1574"/>
      <c r="R1574"/>
      <c r="S1574"/>
      <c r="U1574"/>
      <c r="V1574"/>
      <c r="W1574"/>
      <c r="Y1574"/>
      <c r="Z1574"/>
      <c r="AA1574"/>
      <c r="AC1574"/>
      <c r="AD1574"/>
      <c r="AE1574"/>
      <c r="AG1574"/>
      <c r="AH1574"/>
      <c r="AI1574"/>
      <c r="AK1574"/>
      <c r="AL1574"/>
      <c r="AM1574"/>
      <c r="AO1574"/>
      <c r="AP1574"/>
      <c r="AQ1574"/>
      <c r="AS1574"/>
      <c r="AT1574"/>
      <c r="AU1574"/>
      <c r="AW1574"/>
      <c r="AX1574"/>
      <c r="AY1574"/>
      <c r="BA1574"/>
      <c r="BB1574"/>
      <c r="BC1574"/>
      <c r="BE1574"/>
      <c r="BF1574"/>
      <c r="BG1574"/>
      <c r="BI1574"/>
      <c r="BJ1574"/>
      <c r="BK1574"/>
      <c r="BM1574"/>
      <c r="BN1574"/>
      <c r="BO1574"/>
    </row>
    <row r="1575" spans="1:67">
      <c r="A1575"/>
      <c r="B1575"/>
      <c r="C1575"/>
      <c r="E1575"/>
      <c r="F1575"/>
      <c r="G1575"/>
      <c r="I1575"/>
      <c r="J1575"/>
      <c r="K1575"/>
      <c r="M1575"/>
      <c r="N1575"/>
      <c r="O1575"/>
      <c r="Q1575"/>
      <c r="R1575"/>
      <c r="S1575"/>
      <c r="U1575"/>
      <c r="V1575"/>
      <c r="W1575"/>
      <c r="Y1575"/>
      <c r="Z1575"/>
      <c r="AA1575"/>
      <c r="AC1575"/>
      <c r="AD1575"/>
      <c r="AE1575"/>
      <c r="AG1575"/>
      <c r="AH1575"/>
      <c r="AI1575"/>
      <c r="AK1575"/>
      <c r="AL1575"/>
      <c r="AM1575"/>
      <c r="AO1575"/>
      <c r="AP1575"/>
      <c r="AQ1575"/>
      <c r="AS1575"/>
      <c r="AT1575"/>
      <c r="AU1575"/>
      <c r="AW1575"/>
      <c r="AX1575"/>
      <c r="AY1575"/>
      <c r="BA1575"/>
      <c r="BB1575"/>
      <c r="BC1575"/>
      <c r="BE1575"/>
      <c r="BF1575"/>
      <c r="BG1575"/>
      <c r="BI1575"/>
      <c r="BJ1575"/>
      <c r="BK1575"/>
      <c r="BM1575"/>
      <c r="BN1575"/>
      <c r="BO1575"/>
    </row>
    <row r="1576" spans="1:67">
      <c r="A1576"/>
      <c r="B1576"/>
      <c r="C1576"/>
      <c r="E1576"/>
      <c r="F1576"/>
      <c r="G1576"/>
      <c r="I1576"/>
      <c r="J1576"/>
      <c r="K1576"/>
      <c r="M1576"/>
      <c r="N1576"/>
      <c r="O1576"/>
      <c r="Q1576"/>
      <c r="R1576"/>
      <c r="S1576"/>
      <c r="U1576"/>
      <c r="V1576"/>
      <c r="W1576"/>
      <c r="Y1576"/>
      <c r="Z1576"/>
      <c r="AA1576"/>
      <c r="AC1576"/>
      <c r="AD1576"/>
      <c r="AE1576"/>
      <c r="AG1576"/>
      <c r="AH1576"/>
      <c r="AI1576"/>
      <c r="AK1576"/>
      <c r="AL1576"/>
      <c r="AM1576"/>
      <c r="AO1576"/>
      <c r="AP1576"/>
      <c r="AQ1576"/>
      <c r="AS1576"/>
      <c r="AT1576"/>
      <c r="AU1576"/>
      <c r="AW1576"/>
      <c r="AX1576"/>
      <c r="AY1576"/>
      <c r="BA1576"/>
      <c r="BB1576"/>
      <c r="BC1576"/>
      <c r="BE1576"/>
      <c r="BF1576"/>
      <c r="BG1576"/>
      <c r="BI1576"/>
      <c r="BJ1576"/>
      <c r="BK1576"/>
      <c r="BM1576"/>
      <c r="BN1576"/>
      <c r="BO1576"/>
    </row>
    <row r="1577" spans="1:67">
      <c r="A1577"/>
      <c r="B1577"/>
      <c r="C1577"/>
      <c r="E1577"/>
      <c r="F1577"/>
      <c r="G1577"/>
      <c r="I1577"/>
      <c r="J1577"/>
      <c r="K1577"/>
      <c r="M1577"/>
      <c r="N1577"/>
      <c r="O1577"/>
      <c r="Q1577"/>
      <c r="R1577"/>
      <c r="S1577"/>
      <c r="U1577"/>
      <c r="V1577"/>
      <c r="W1577"/>
      <c r="Y1577"/>
      <c r="Z1577"/>
      <c r="AA1577"/>
      <c r="AC1577"/>
      <c r="AD1577"/>
      <c r="AE1577"/>
      <c r="AG1577"/>
      <c r="AH1577"/>
      <c r="AI1577"/>
      <c r="AK1577"/>
      <c r="AL1577"/>
      <c r="AM1577"/>
      <c r="AO1577"/>
      <c r="AP1577"/>
      <c r="AQ1577"/>
      <c r="AS1577"/>
      <c r="AT1577"/>
      <c r="AU1577"/>
      <c r="AW1577"/>
      <c r="AX1577"/>
      <c r="AY1577"/>
      <c r="BA1577"/>
      <c r="BB1577"/>
      <c r="BC1577"/>
      <c r="BE1577"/>
      <c r="BF1577"/>
      <c r="BG1577"/>
      <c r="BI1577"/>
      <c r="BJ1577"/>
      <c r="BK1577"/>
      <c r="BM1577"/>
      <c r="BN1577"/>
      <c r="BO1577"/>
    </row>
    <row r="1578" spans="1:67">
      <c r="A1578"/>
      <c r="B1578"/>
      <c r="C1578"/>
      <c r="E1578"/>
      <c r="F1578"/>
      <c r="G1578"/>
      <c r="I1578"/>
      <c r="J1578"/>
      <c r="K1578"/>
      <c r="M1578"/>
      <c r="N1578"/>
      <c r="O1578"/>
      <c r="Q1578"/>
      <c r="R1578"/>
      <c r="S1578"/>
      <c r="U1578"/>
      <c r="V1578"/>
      <c r="W1578"/>
      <c r="Y1578"/>
      <c r="Z1578"/>
      <c r="AA1578"/>
      <c r="AC1578"/>
      <c r="AD1578"/>
      <c r="AE1578"/>
      <c r="AG1578"/>
      <c r="AH1578"/>
      <c r="AI1578"/>
      <c r="AK1578"/>
      <c r="AL1578"/>
      <c r="AM1578"/>
      <c r="AO1578"/>
      <c r="AP1578"/>
      <c r="AQ1578"/>
      <c r="AS1578"/>
      <c r="AT1578"/>
      <c r="AU1578"/>
      <c r="AW1578"/>
      <c r="AX1578"/>
      <c r="AY1578"/>
      <c r="BA1578"/>
      <c r="BB1578"/>
      <c r="BC1578"/>
      <c r="BE1578"/>
      <c r="BF1578"/>
      <c r="BG1578"/>
      <c r="BI1578"/>
      <c r="BJ1578"/>
      <c r="BK1578"/>
      <c r="BM1578"/>
      <c r="BN1578"/>
      <c r="BO1578"/>
    </row>
    <row r="1579" spans="1:67">
      <c r="A1579"/>
      <c r="B1579"/>
      <c r="C1579"/>
      <c r="E1579"/>
      <c r="F1579"/>
      <c r="G1579"/>
      <c r="I1579"/>
      <c r="J1579"/>
      <c r="K1579"/>
      <c r="M1579"/>
      <c r="N1579"/>
      <c r="O1579"/>
      <c r="Q1579"/>
      <c r="R1579"/>
      <c r="S1579"/>
      <c r="U1579"/>
      <c r="V1579"/>
      <c r="W1579"/>
      <c r="Y1579"/>
      <c r="Z1579"/>
      <c r="AA1579"/>
      <c r="AC1579"/>
      <c r="AD1579"/>
      <c r="AE1579"/>
      <c r="AG1579"/>
      <c r="AH1579"/>
      <c r="AI1579"/>
      <c r="AK1579"/>
      <c r="AL1579"/>
      <c r="AM1579"/>
      <c r="AO1579"/>
      <c r="AP1579"/>
      <c r="AQ1579"/>
      <c r="AS1579"/>
      <c r="AT1579"/>
      <c r="AU1579"/>
      <c r="AW1579"/>
      <c r="AX1579"/>
      <c r="AY1579"/>
      <c r="BA1579"/>
      <c r="BB1579"/>
      <c r="BC1579"/>
      <c r="BE1579"/>
      <c r="BF1579"/>
      <c r="BG1579"/>
      <c r="BI1579"/>
      <c r="BJ1579"/>
      <c r="BK1579"/>
      <c r="BM1579"/>
      <c r="BN1579"/>
      <c r="BO1579"/>
    </row>
    <row r="1580" spans="1:67">
      <c r="A1580"/>
      <c r="B1580"/>
      <c r="C1580"/>
      <c r="E1580"/>
      <c r="F1580"/>
      <c r="G1580"/>
      <c r="I1580"/>
      <c r="J1580"/>
      <c r="K1580"/>
      <c r="M1580"/>
      <c r="N1580"/>
      <c r="O1580"/>
      <c r="Q1580"/>
      <c r="R1580"/>
      <c r="S1580"/>
      <c r="U1580"/>
      <c r="V1580"/>
      <c r="W1580"/>
      <c r="Y1580"/>
      <c r="Z1580"/>
      <c r="AA1580"/>
      <c r="AC1580"/>
      <c r="AD1580"/>
      <c r="AE1580"/>
      <c r="AG1580"/>
      <c r="AH1580"/>
      <c r="AI1580"/>
      <c r="AK1580"/>
      <c r="AL1580"/>
      <c r="AM1580"/>
      <c r="AO1580"/>
      <c r="AP1580"/>
      <c r="AQ1580"/>
      <c r="AS1580"/>
      <c r="AT1580"/>
      <c r="AU1580"/>
      <c r="AW1580"/>
      <c r="AX1580"/>
      <c r="AY1580"/>
      <c r="BA1580"/>
      <c r="BB1580"/>
      <c r="BC1580"/>
      <c r="BE1580"/>
      <c r="BF1580"/>
      <c r="BG1580"/>
      <c r="BI1580"/>
      <c r="BJ1580"/>
      <c r="BK1580"/>
      <c r="BM1580"/>
      <c r="BN1580"/>
      <c r="BO1580"/>
    </row>
    <row r="1581" spans="1:67">
      <c r="A1581"/>
      <c r="B1581"/>
      <c r="C1581"/>
      <c r="E1581"/>
      <c r="F1581"/>
      <c r="G1581"/>
      <c r="I1581"/>
      <c r="J1581"/>
      <c r="K1581"/>
      <c r="M1581"/>
      <c r="N1581"/>
      <c r="O1581"/>
      <c r="Q1581"/>
      <c r="R1581"/>
      <c r="S1581"/>
      <c r="U1581"/>
      <c r="V1581"/>
      <c r="W1581"/>
      <c r="Y1581"/>
      <c r="Z1581"/>
      <c r="AA1581"/>
      <c r="AC1581"/>
      <c r="AD1581"/>
      <c r="AE1581"/>
      <c r="AG1581"/>
      <c r="AH1581"/>
      <c r="AI1581"/>
      <c r="AK1581"/>
      <c r="AL1581"/>
      <c r="AM1581"/>
      <c r="AO1581"/>
      <c r="AP1581"/>
      <c r="AQ1581"/>
      <c r="AS1581"/>
      <c r="AT1581"/>
      <c r="AU1581"/>
      <c r="AW1581"/>
      <c r="AX1581"/>
      <c r="AY1581"/>
      <c r="BA1581"/>
      <c r="BB1581"/>
      <c r="BC1581"/>
      <c r="BE1581"/>
      <c r="BF1581"/>
      <c r="BG1581"/>
      <c r="BI1581"/>
      <c r="BJ1581"/>
      <c r="BK1581"/>
      <c r="BM1581"/>
      <c r="BN1581"/>
      <c r="BO1581"/>
    </row>
    <row r="1582" spans="1:67">
      <c r="A1582"/>
      <c r="B1582"/>
      <c r="C1582"/>
      <c r="E1582"/>
      <c r="F1582"/>
      <c r="G1582"/>
      <c r="I1582"/>
      <c r="J1582"/>
      <c r="K1582"/>
      <c r="M1582"/>
      <c r="N1582"/>
      <c r="O1582"/>
      <c r="Q1582"/>
      <c r="R1582"/>
      <c r="S1582"/>
      <c r="U1582"/>
      <c r="V1582"/>
      <c r="W1582"/>
      <c r="Y1582"/>
      <c r="Z1582"/>
      <c r="AA1582"/>
      <c r="AC1582"/>
      <c r="AD1582"/>
      <c r="AE1582"/>
      <c r="AG1582"/>
      <c r="AH1582"/>
      <c r="AI1582"/>
      <c r="AK1582"/>
      <c r="AL1582"/>
      <c r="AM1582"/>
      <c r="AO1582"/>
      <c r="AP1582"/>
      <c r="AQ1582"/>
      <c r="AS1582"/>
      <c r="AT1582"/>
      <c r="AU1582"/>
      <c r="AW1582"/>
      <c r="AX1582"/>
      <c r="AY1582"/>
      <c r="BA1582"/>
      <c r="BB1582"/>
      <c r="BC1582"/>
      <c r="BE1582"/>
      <c r="BF1582"/>
      <c r="BG1582"/>
      <c r="BI1582"/>
      <c r="BJ1582"/>
      <c r="BK1582"/>
      <c r="BM1582"/>
      <c r="BN1582"/>
      <c r="BO1582"/>
    </row>
    <row r="1583" spans="1:67">
      <c r="A1583"/>
      <c r="B1583"/>
      <c r="C1583"/>
      <c r="E1583"/>
      <c r="F1583"/>
      <c r="G1583"/>
      <c r="I1583"/>
      <c r="J1583"/>
      <c r="K1583"/>
      <c r="M1583"/>
      <c r="N1583"/>
      <c r="O1583"/>
      <c r="Q1583"/>
      <c r="R1583"/>
      <c r="S1583"/>
      <c r="U1583"/>
      <c r="V1583"/>
      <c r="W1583"/>
      <c r="Y1583"/>
      <c r="Z1583"/>
      <c r="AA1583"/>
      <c r="AC1583"/>
      <c r="AD1583"/>
      <c r="AE1583"/>
      <c r="AG1583"/>
      <c r="AH1583"/>
      <c r="AI1583"/>
      <c r="AK1583"/>
      <c r="AL1583"/>
      <c r="AM1583"/>
      <c r="AO1583"/>
      <c r="AP1583"/>
      <c r="AQ1583"/>
      <c r="AS1583"/>
      <c r="AT1583"/>
      <c r="AU1583"/>
      <c r="AW1583"/>
      <c r="AX1583"/>
      <c r="AY1583"/>
      <c r="BA1583"/>
      <c r="BB1583"/>
      <c r="BC1583"/>
      <c r="BE1583"/>
      <c r="BF1583"/>
      <c r="BG1583"/>
      <c r="BI1583"/>
      <c r="BJ1583"/>
      <c r="BK1583"/>
      <c r="BM1583"/>
      <c r="BN1583"/>
      <c r="BO1583"/>
    </row>
    <row r="1584" spans="1:67">
      <c r="A1584"/>
      <c r="B1584"/>
      <c r="C1584"/>
      <c r="E1584"/>
      <c r="F1584"/>
      <c r="G1584"/>
      <c r="I1584"/>
      <c r="J1584"/>
      <c r="K1584"/>
      <c r="M1584"/>
      <c r="N1584"/>
      <c r="O1584"/>
      <c r="Q1584"/>
      <c r="R1584"/>
      <c r="S1584"/>
      <c r="U1584"/>
      <c r="V1584"/>
      <c r="W1584"/>
      <c r="Y1584"/>
      <c r="Z1584"/>
      <c r="AA1584"/>
      <c r="AC1584"/>
      <c r="AD1584"/>
      <c r="AE1584"/>
      <c r="AG1584"/>
      <c r="AH1584"/>
      <c r="AI1584"/>
      <c r="AK1584"/>
      <c r="AL1584"/>
      <c r="AM1584"/>
      <c r="AO1584"/>
      <c r="AP1584"/>
      <c r="AQ1584"/>
      <c r="AS1584"/>
      <c r="AT1584"/>
      <c r="AU1584"/>
      <c r="AW1584"/>
      <c r="AX1584"/>
      <c r="AY1584"/>
      <c r="BA1584"/>
      <c r="BB1584"/>
      <c r="BC1584"/>
      <c r="BE1584"/>
      <c r="BF1584"/>
      <c r="BG1584"/>
      <c r="BI1584"/>
      <c r="BJ1584"/>
      <c r="BK1584"/>
      <c r="BM1584"/>
      <c r="BN1584"/>
      <c r="BO1584"/>
    </row>
    <row r="1585" spans="1:67">
      <c r="A1585"/>
      <c r="B1585"/>
      <c r="C1585"/>
      <c r="E1585"/>
      <c r="F1585"/>
      <c r="G1585"/>
      <c r="I1585"/>
      <c r="J1585"/>
      <c r="K1585"/>
      <c r="M1585"/>
      <c r="N1585"/>
      <c r="O1585"/>
      <c r="Q1585"/>
      <c r="R1585"/>
      <c r="S1585"/>
      <c r="U1585"/>
      <c r="V1585"/>
      <c r="W1585"/>
      <c r="Y1585"/>
      <c r="Z1585"/>
      <c r="AA1585"/>
      <c r="AC1585"/>
      <c r="AD1585"/>
      <c r="AE1585"/>
      <c r="AG1585"/>
      <c r="AH1585"/>
      <c r="AI1585"/>
      <c r="AK1585"/>
      <c r="AL1585"/>
      <c r="AM1585"/>
      <c r="AO1585"/>
      <c r="AP1585"/>
      <c r="AQ1585"/>
      <c r="AS1585"/>
      <c r="AT1585"/>
      <c r="AU1585"/>
      <c r="AW1585"/>
      <c r="AX1585"/>
      <c r="AY1585"/>
      <c r="BA1585"/>
      <c r="BB1585"/>
      <c r="BC1585"/>
      <c r="BE1585"/>
      <c r="BF1585"/>
      <c r="BG1585"/>
      <c r="BI1585"/>
      <c r="BJ1585"/>
      <c r="BK1585"/>
      <c r="BM1585"/>
      <c r="BN1585"/>
      <c r="BO1585"/>
    </row>
    <row r="1586" spans="1:67">
      <c r="A1586"/>
      <c r="B1586"/>
      <c r="C1586"/>
      <c r="E1586"/>
      <c r="F1586"/>
      <c r="G1586"/>
      <c r="I1586"/>
      <c r="J1586"/>
      <c r="K1586"/>
      <c r="M1586"/>
      <c r="N1586"/>
      <c r="O1586"/>
      <c r="Q1586"/>
      <c r="R1586"/>
      <c r="S1586"/>
      <c r="U1586"/>
      <c r="V1586"/>
      <c r="W1586"/>
      <c r="Y1586"/>
      <c r="Z1586"/>
      <c r="AA1586"/>
      <c r="AC1586"/>
      <c r="AD1586"/>
      <c r="AE1586"/>
      <c r="AG1586"/>
      <c r="AH1586"/>
      <c r="AI1586"/>
      <c r="AK1586"/>
      <c r="AL1586"/>
      <c r="AM1586"/>
      <c r="AO1586"/>
      <c r="AP1586"/>
      <c r="AQ1586"/>
      <c r="AS1586"/>
      <c r="AT1586"/>
      <c r="AU1586"/>
      <c r="AW1586"/>
      <c r="AX1586"/>
      <c r="AY1586"/>
      <c r="BA1586"/>
      <c r="BB1586"/>
      <c r="BC1586"/>
      <c r="BE1586"/>
      <c r="BF1586"/>
      <c r="BG1586"/>
      <c r="BI1586"/>
      <c r="BJ1586"/>
      <c r="BK1586"/>
      <c r="BM1586"/>
      <c r="BN1586"/>
      <c r="BO1586"/>
    </row>
    <row r="1587" spans="1:67">
      <c r="A1587"/>
      <c r="B1587"/>
      <c r="C1587"/>
      <c r="E1587"/>
      <c r="F1587"/>
      <c r="G1587"/>
      <c r="I1587"/>
      <c r="J1587"/>
      <c r="K1587"/>
      <c r="M1587"/>
      <c r="N1587"/>
      <c r="O1587"/>
      <c r="Q1587"/>
      <c r="R1587"/>
      <c r="S1587"/>
      <c r="U1587"/>
      <c r="V1587"/>
      <c r="W1587"/>
      <c r="Y1587"/>
      <c r="Z1587"/>
      <c r="AA1587"/>
      <c r="AC1587"/>
      <c r="AD1587"/>
      <c r="AE1587"/>
      <c r="AG1587"/>
      <c r="AH1587"/>
      <c r="AI1587"/>
      <c r="AK1587"/>
      <c r="AL1587"/>
      <c r="AM1587"/>
      <c r="AO1587"/>
      <c r="AP1587"/>
      <c r="AQ1587"/>
      <c r="AS1587"/>
      <c r="AT1587"/>
      <c r="AU1587"/>
      <c r="AW1587"/>
      <c r="AX1587"/>
      <c r="AY1587"/>
      <c r="BA1587"/>
      <c r="BB1587"/>
      <c r="BC1587"/>
      <c r="BE1587"/>
      <c r="BF1587"/>
      <c r="BG1587"/>
      <c r="BI1587"/>
      <c r="BJ1587"/>
      <c r="BK1587"/>
      <c r="BM1587"/>
      <c r="BN1587"/>
      <c r="BO1587"/>
    </row>
    <row r="1588" spans="1:67">
      <c r="A1588"/>
      <c r="B1588"/>
      <c r="C1588"/>
      <c r="E1588"/>
      <c r="F1588"/>
      <c r="G1588"/>
      <c r="I1588"/>
      <c r="J1588"/>
      <c r="K1588"/>
      <c r="M1588"/>
      <c r="N1588"/>
      <c r="O1588"/>
      <c r="Q1588"/>
      <c r="R1588"/>
      <c r="S1588"/>
      <c r="U1588"/>
      <c r="V1588"/>
      <c r="W1588"/>
      <c r="Y1588"/>
      <c r="Z1588"/>
      <c r="AA1588"/>
      <c r="AC1588"/>
      <c r="AD1588"/>
      <c r="AE1588"/>
      <c r="AG1588"/>
      <c r="AH1588"/>
      <c r="AI1588"/>
      <c r="AK1588"/>
      <c r="AL1588"/>
      <c r="AM1588"/>
      <c r="AO1588"/>
      <c r="AP1588"/>
      <c r="AQ1588"/>
      <c r="AS1588"/>
      <c r="AT1588"/>
      <c r="AU1588"/>
      <c r="AW1588"/>
      <c r="AX1588"/>
      <c r="AY1588"/>
      <c r="BA1588"/>
      <c r="BB1588"/>
      <c r="BC1588"/>
      <c r="BE1588"/>
      <c r="BF1588"/>
      <c r="BG1588"/>
      <c r="BI1588"/>
      <c r="BJ1588"/>
      <c r="BK1588"/>
      <c r="BM1588"/>
      <c r="BN1588"/>
      <c r="BO1588"/>
    </row>
    <row r="1589" spans="1:67">
      <c r="A1589"/>
      <c r="B1589"/>
      <c r="C1589"/>
      <c r="E1589"/>
      <c r="F1589"/>
      <c r="G1589"/>
      <c r="I1589"/>
      <c r="J1589"/>
      <c r="K1589"/>
      <c r="M1589"/>
      <c r="N1589"/>
      <c r="O1589"/>
      <c r="Q1589"/>
      <c r="R1589"/>
      <c r="S1589"/>
      <c r="U1589"/>
      <c r="V1589"/>
      <c r="W1589"/>
      <c r="Y1589"/>
      <c r="Z1589"/>
      <c r="AA1589"/>
      <c r="AC1589"/>
      <c r="AD1589"/>
      <c r="AE1589"/>
      <c r="AG1589"/>
      <c r="AH1589"/>
      <c r="AI1589"/>
      <c r="AK1589"/>
      <c r="AL1589"/>
      <c r="AM1589"/>
      <c r="AO1589"/>
      <c r="AP1589"/>
      <c r="AQ1589"/>
      <c r="AS1589"/>
      <c r="AT1589"/>
      <c r="AU1589"/>
      <c r="AW1589"/>
      <c r="AX1589"/>
      <c r="AY1589"/>
      <c r="BA1589"/>
      <c r="BB1589"/>
      <c r="BC1589"/>
      <c r="BE1589"/>
      <c r="BF1589"/>
      <c r="BG1589"/>
      <c r="BI1589"/>
      <c r="BJ1589"/>
      <c r="BK1589"/>
      <c r="BM1589"/>
      <c r="BN1589"/>
      <c r="BO1589"/>
    </row>
    <row r="1590" spans="1:67">
      <c r="A1590"/>
      <c r="B1590"/>
      <c r="C1590"/>
      <c r="E1590"/>
      <c r="F1590"/>
      <c r="G1590"/>
      <c r="I1590"/>
      <c r="J1590"/>
      <c r="K1590"/>
      <c r="M1590"/>
      <c r="N1590"/>
      <c r="O1590"/>
      <c r="Q1590"/>
      <c r="R1590"/>
      <c r="S1590"/>
      <c r="U1590"/>
      <c r="V1590"/>
      <c r="W1590"/>
      <c r="Y1590"/>
      <c r="Z1590"/>
      <c r="AA1590"/>
      <c r="AC1590"/>
      <c r="AD1590"/>
      <c r="AE1590"/>
      <c r="AG1590"/>
      <c r="AH1590"/>
      <c r="AI1590"/>
      <c r="AK1590"/>
      <c r="AL1590"/>
      <c r="AM1590"/>
      <c r="AO1590"/>
      <c r="AP1590"/>
      <c r="AQ1590"/>
      <c r="AS1590"/>
      <c r="AT1590"/>
      <c r="AU1590"/>
      <c r="AW1590"/>
      <c r="AX1590"/>
      <c r="AY1590"/>
      <c r="BA1590"/>
      <c r="BB1590"/>
      <c r="BC1590"/>
      <c r="BE1590"/>
      <c r="BF1590"/>
      <c r="BG1590"/>
      <c r="BI1590"/>
      <c r="BJ1590"/>
      <c r="BK1590"/>
      <c r="BM1590"/>
      <c r="BN1590"/>
      <c r="BO1590"/>
    </row>
    <row r="1591" spans="1:67">
      <c r="A1591"/>
      <c r="B1591"/>
      <c r="C1591"/>
      <c r="E1591"/>
      <c r="F1591"/>
      <c r="G1591"/>
      <c r="I1591"/>
      <c r="J1591"/>
      <c r="K1591"/>
      <c r="M1591"/>
      <c r="N1591"/>
      <c r="O1591"/>
      <c r="Q1591"/>
      <c r="R1591"/>
      <c r="S1591"/>
      <c r="U1591"/>
      <c r="V1591"/>
      <c r="W1591"/>
      <c r="Y1591"/>
      <c r="Z1591"/>
      <c r="AA1591"/>
      <c r="AC1591"/>
      <c r="AD1591"/>
      <c r="AE1591"/>
      <c r="AG1591"/>
      <c r="AH1591"/>
      <c r="AI1591"/>
      <c r="AK1591"/>
      <c r="AL1591"/>
      <c r="AM1591"/>
      <c r="AO1591"/>
      <c r="AP1591"/>
      <c r="AQ1591"/>
      <c r="AS1591"/>
      <c r="AT1591"/>
      <c r="AU1591"/>
      <c r="AW1591"/>
      <c r="AX1591"/>
      <c r="AY1591"/>
      <c r="BA1591"/>
      <c r="BB1591"/>
      <c r="BC1591"/>
      <c r="BE1591"/>
      <c r="BF1591"/>
      <c r="BG1591"/>
      <c r="BI1591"/>
      <c r="BJ1591"/>
      <c r="BK1591"/>
      <c r="BM1591"/>
      <c r="BN1591"/>
      <c r="BO1591"/>
    </row>
    <row r="1592" spans="1:67">
      <c r="A1592"/>
      <c r="B1592"/>
      <c r="C1592"/>
      <c r="E1592"/>
      <c r="F1592"/>
      <c r="G1592"/>
      <c r="I1592"/>
      <c r="J1592"/>
      <c r="K1592"/>
      <c r="M1592"/>
      <c r="N1592"/>
      <c r="O1592"/>
      <c r="Q1592"/>
      <c r="R1592"/>
      <c r="S1592"/>
      <c r="U1592"/>
      <c r="V1592"/>
      <c r="W1592"/>
      <c r="Y1592"/>
      <c r="Z1592"/>
      <c r="AA1592"/>
      <c r="AC1592"/>
      <c r="AD1592"/>
      <c r="AE1592"/>
      <c r="AG1592"/>
      <c r="AH1592"/>
      <c r="AI1592"/>
      <c r="AK1592"/>
      <c r="AL1592"/>
      <c r="AM1592"/>
      <c r="AO1592"/>
      <c r="AP1592"/>
      <c r="AQ1592"/>
      <c r="AS1592"/>
      <c r="AT1592"/>
      <c r="AU1592"/>
      <c r="AW1592"/>
      <c r="AX1592"/>
      <c r="AY1592"/>
      <c r="BA1592"/>
      <c r="BB1592"/>
      <c r="BC1592"/>
      <c r="BE1592"/>
      <c r="BF1592"/>
      <c r="BG1592"/>
      <c r="BI1592"/>
      <c r="BJ1592"/>
      <c r="BK1592"/>
      <c r="BM1592"/>
      <c r="BN1592"/>
      <c r="BO1592"/>
    </row>
    <row r="1593" spans="1:67">
      <c r="A1593"/>
      <c r="B1593"/>
      <c r="C1593"/>
      <c r="E1593"/>
      <c r="F1593"/>
      <c r="G1593"/>
      <c r="I1593"/>
      <c r="J1593"/>
      <c r="K1593"/>
      <c r="M1593"/>
      <c r="N1593"/>
      <c r="O1593"/>
      <c r="Q1593"/>
      <c r="R1593"/>
      <c r="S1593"/>
      <c r="U1593"/>
      <c r="V1593"/>
      <c r="W1593"/>
      <c r="Y1593"/>
      <c r="Z1593"/>
      <c r="AA1593"/>
      <c r="AC1593"/>
      <c r="AD1593"/>
      <c r="AE1593"/>
      <c r="AG1593"/>
      <c r="AH1593"/>
      <c r="AI1593"/>
      <c r="AK1593"/>
      <c r="AL1593"/>
      <c r="AM1593"/>
      <c r="AO1593"/>
      <c r="AP1593"/>
      <c r="AQ1593"/>
      <c r="AS1593"/>
      <c r="AT1593"/>
      <c r="AU1593"/>
      <c r="AW1593"/>
      <c r="AX1593"/>
      <c r="AY1593"/>
      <c r="BA1593"/>
      <c r="BB1593"/>
      <c r="BC1593"/>
      <c r="BE1593"/>
      <c r="BF1593"/>
      <c r="BG1593"/>
      <c r="BI1593"/>
      <c r="BJ1593"/>
      <c r="BK1593"/>
      <c r="BM1593"/>
      <c r="BN1593"/>
      <c r="BO1593"/>
    </row>
    <row r="1594" spans="1:67">
      <c r="A1594"/>
      <c r="B1594"/>
      <c r="C1594"/>
      <c r="E1594"/>
      <c r="F1594"/>
      <c r="G1594"/>
      <c r="I1594"/>
      <c r="J1594"/>
      <c r="K1594"/>
      <c r="M1594"/>
      <c r="N1594"/>
      <c r="O1594"/>
      <c r="Q1594"/>
      <c r="R1594"/>
      <c r="S1594"/>
      <c r="U1594"/>
      <c r="V1594"/>
      <c r="W1594"/>
      <c r="Y1594"/>
      <c r="Z1594"/>
      <c r="AA1594"/>
      <c r="AC1594"/>
      <c r="AD1594"/>
      <c r="AE1594"/>
      <c r="AG1594"/>
      <c r="AH1594"/>
      <c r="AI1594"/>
      <c r="AK1594"/>
      <c r="AL1594"/>
      <c r="AM1594"/>
      <c r="AO1594"/>
      <c r="AP1594"/>
      <c r="AQ1594"/>
      <c r="AS1594"/>
      <c r="AT1594"/>
      <c r="AU1594"/>
      <c r="AW1594"/>
      <c r="AX1594"/>
      <c r="AY1594"/>
      <c r="BA1594"/>
      <c r="BB1594"/>
      <c r="BC1594"/>
      <c r="BE1594"/>
      <c r="BF1594"/>
      <c r="BG1594"/>
      <c r="BI1594"/>
      <c r="BJ1594"/>
      <c r="BK1594"/>
      <c r="BM1594"/>
      <c r="BN1594"/>
      <c r="BO1594"/>
    </row>
    <row r="1595" spans="1:67">
      <c r="A1595"/>
      <c r="B1595"/>
      <c r="C1595"/>
      <c r="E1595"/>
      <c r="F1595"/>
      <c r="G1595"/>
      <c r="I1595"/>
      <c r="J1595"/>
      <c r="K1595"/>
      <c r="M1595"/>
      <c r="N1595"/>
      <c r="O1595"/>
      <c r="Q1595"/>
      <c r="R1595"/>
      <c r="S1595"/>
      <c r="U1595"/>
      <c r="V1595"/>
      <c r="W1595"/>
      <c r="Y1595"/>
      <c r="Z1595"/>
      <c r="AA1595"/>
      <c r="AC1595"/>
      <c r="AD1595"/>
      <c r="AE1595"/>
      <c r="AG1595"/>
      <c r="AH1595"/>
      <c r="AI1595"/>
      <c r="AK1595"/>
      <c r="AL1595"/>
      <c r="AM1595"/>
      <c r="AO1595"/>
      <c r="AP1595"/>
      <c r="AQ1595"/>
      <c r="AS1595"/>
      <c r="AT1595"/>
      <c r="AU1595"/>
      <c r="AW1595"/>
      <c r="AX1595"/>
      <c r="AY1595"/>
      <c r="BA1595"/>
      <c r="BB1595"/>
      <c r="BC1595"/>
      <c r="BE1595"/>
      <c r="BF1595"/>
      <c r="BG1595"/>
      <c r="BI1595"/>
      <c r="BJ1595"/>
      <c r="BK1595"/>
      <c r="BM1595"/>
      <c r="BN1595"/>
      <c r="BO1595"/>
    </row>
    <row r="1596" spans="1:67">
      <c r="A1596"/>
      <c r="B1596"/>
      <c r="C1596"/>
      <c r="E1596"/>
      <c r="F1596"/>
      <c r="G1596"/>
      <c r="I1596"/>
      <c r="J1596"/>
      <c r="K1596"/>
      <c r="M1596"/>
      <c r="N1596"/>
      <c r="O1596"/>
      <c r="Q1596"/>
      <c r="R1596"/>
      <c r="S1596"/>
      <c r="U1596"/>
      <c r="V1596"/>
      <c r="W1596"/>
      <c r="Y1596"/>
      <c r="Z1596"/>
      <c r="AA1596"/>
      <c r="AC1596"/>
      <c r="AD1596"/>
      <c r="AE1596"/>
      <c r="AG1596"/>
      <c r="AH1596"/>
      <c r="AI1596"/>
      <c r="AK1596"/>
      <c r="AL1596"/>
      <c r="AM1596"/>
      <c r="AO1596"/>
      <c r="AP1596"/>
      <c r="AQ1596"/>
      <c r="AS1596"/>
      <c r="AT1596"/>
      <c r="AU1596"/>
      <c r="AW1596"/>
      <c r="AX1596"/>
      <c r="AY1596"/>
      <c r="BA1596"/>
      <c r="BB1596"/>
      <c r="BC1596"/>
      <c r="BE1596"/>
      <c r="BF1596"/>
      <c r="BG1596"/>
      <c r="BI1596"/>
      <c r="BJ1596"/>
      <c r="BK1596"/>
      <c r="BM1596"/>
      <c r="BN1596"/>
      <c r="BO1596"/>
    </row>
    <row r="1597" spans="1:67">
      <c r="A1597"/>
      <c r="B1597"/>
      <c r="C1597"/>
      <c r="E1597"/>
      <c r="F1597"/>
      <c r="G1597"/>
      <c r="I1597"/>
      <c r="J1597"/>
      <c r="K1597"/>
      <c r="M1597"/>
      <c r="N1597"/>
      <c r="O1597"/>
      <c r="Q1597"/>
      <c r="R1597"/>
      <c r="S1597"/>
      <c r="U1597"/>
      <c r="V1597"/>
      <c r="W1597"/>
      <c r="Y1597"/>
      <c r="Z1597"/>
      <c r="AA1597"/>
      <c r="AC1597"/>
      <c r="AD1597"/>
      <c r="AE1597"/>
      <c r="AG1597"/>
      <c r="AH1597"/>
      <c r="AI1597"/>
      <c r="AK1597"/>
      <c r="AL1597"/>
      <c r="AM1597"/>
      <c r="AO1597"/>
      <c r="AP1597"/>
      <c r="AQ1597"/>
      <c r="AS1597"/>
      <c r="AT1597"/>
      <c r="AU1597"/>
      <c r="AW1597"/>
      <c r="AX1597"/>
      <c r="AY1597"/>
      <c r="BA1597"/>
      <c r="BB1597"/>
      <c r="BC1597"/>
      <c r="BE1597"/>
      <c r="BF1597"/>
      <c r="BG1597"/>
      <c r="BI1597"/>
      <c r="BJ1597"/>
      <c r="BK1597"/>
      <c r="BM1597"/>
      <c r="BN1597"/>
      <c r="BO1597"/>
    </row>
    <row r="1598" spans="1:67">
      <c r="A1598"/>
      <c r="B1598"/>
      <c r="C1598"/>
      <c r="E1598"/>
      <c r="F1598"/>
      <c r="G1598"/>
      <c r="I1598"/>
      <c r="J1598"/>
      <c r="K1598"/>
      <c r="M1598"/>
      <c r="N1598"/>
      <c r="O1598"/>
      <c r="Q1598"/>
      <c r="R1598"/>
      <c r="S1598"/>
      <c r="U1598"/>
      <c r="V1598"/>
      <c r="W1598"/>
      <c r="Y1598"/>
      <c r="Z1598"/>
      <c r="AA1598"/>
      <c r="AC1598"/>
      <c r="AD1598"/>
      <c r="AE1598"/>
      <c r="AG1598"/>
      <c r="AH1598"/>
      <c r="AI1598"/>
      <c r="AK1598"/>
      <c r="AL1598"/>
      <c r="AM1598"/>
      <c r="AO1598"/>
      <c r="AP1598"/>
      <c r="AQ1598"/>
      <c r="AS1598"/>
      <c r="AT1598"/>
      <c r="AU1598"/>
      <c r="AW1598"/>
      <c r="AX1598"/>
      <c r="AY1598"/>
      <c r="BA1598"/>
      <c r="BB1598"/>
      <c r="BC1598"/>
      <c r="BE1598"/>
      <c r="BF1598"/>
      <c r="BG1598"/>
      <c r="BI1598"/>
      <c r="BJ1598"/>
      <c r="BK1598"/>
      <c r="BM1598"/>
      <c r="BN1598"/>
      <c r="BO1598"/>
    </row>
    <row r="1599" spans="1:67">
      <c r="A1599"/>
      <c r="B1599"/>
      <c r="C1599"/>
      <c r="E1599"/>
      <c r="F1599"/>
      <c r="G1599"/>
      <c r="I1599"/>
      <c r="J1599"/>
      <c r="K1599"/>
      <c r="M1599"/>
      <c r="N1599"/>
      <c r="O1599"/>
      <c r="Q1599"/>
      <c r="R1599"/>
      <c r="S1599"/>
      <c r="U1599"/>
      <c r="V1599"/>
      <c r="W1599"/>
      <c r="Y1599"/>
      <c r="Z1599"/>
      <c r="AA1599"/>
      <c r="AC1599"/>
      <c r="AD1599"/>
      <c r="AE1599"/>
      <c r="AG1599"/>
      <c r="AH1599"/>
      <c r="AI1599"/>
      <c r="AK1599"/>
      <c r="AL1599"/>
      <c r="AM1599"/>
      <c r="AO1599"/>
      <c r="AP1599"/>
      <c r="AQ1599"/>
      <c r="AS1599"/>
      <c r="AT1599"/>
      <c r="AU1599"/>
      <c r="AW1599"/>
      <c r="AX1599"/>
      <c r="AY1599"/>
      <c r="BA1599"/>
      <c r="BB1599"/>
      <c r="BC1599"/>
      <c r="BE1599"/>
      <c r="BF1599"/>
      <c r="BG1599"/>
      <c r="BI1599"/>
      <c r="BJ1599"/>
      <c r="BK1599"/>
      <c r="BM1599"/>
      <c r="BN1599"/>
      <c r="BO1599"/>
    </row>
    <row r="1600" spans="1:67">
      <c r="A1600"/>
      <c r="B1600"/>
      <c r="C1600"/>
      <c r="E1600"/>
      <c r="F1600"/>
      <c r="G1600"/>
      <c r="I1600"/>
      <c r="J1600"/>
      <c r="K1600"/>
      <c r="M1600"/>
      <c r="N1600"/>
      <c r="O1600"/>
      <c r="Q1600"/>
      <c r="R1600"/>
      <c r="S1600"/>
      <c r="U1600"/>
      <c r="V1600"/>
      <c r="W1600"/>
      <c r="Y1600"/>
      <c r="Z1600"/>
      <c r="AA1600"/>
      <c r="AC1600"/>
      <c r="AD1600"/>
      <c r="AE1600"/>
      <c r="AG1600"/>
      <c r="AH1600"/>
      <c r="AI1600"/>
      <c r="AK1600"/>
      <c r="AL1600"/>
      <c r="AM1600"/>
      <c r="AO1600"/>
      <c r="AP1600"/>
      <c r="AQ1600"/>
      <c r="AS1600"/>
      <c r="AT1600"/>
      <c r="AU1600"/>
      <c r="AW1600"/>
      <c r="AX1600"/>
      <c r="AY1600"/>
      <c r="BA1600"/>
      <c r="BB1600"/>
      <c r="BC1600"/>
      <c r="BE1600"/>
      <c r="BF1600"/>
      <c r="BG1600"/>
      <c r="BI1600"/>
      <c r="BJ1600"/>
      <c r="BK1600"/>
      <c r="BM1600"/>
      <c r="BN1600"/>
      <c r="BO1600"/>
    </row>
    <row r="1601" spans="1:67">
      <c r="A1601"/>
      <c r="B1601"/>
      <c r="C1601"/>
      <c r="E1601"/>
      <c r="F1601"/>
      <c r="G1601"/>
      <c r="I1601"/>
      <c r="J1601"/>
      <c r="K1601"/>
      <c r="M1601"/>
      <c r="N1601"/>
      <c r="O1601"/>
      <c r="Q1601"/>
      <c r="R1601"/>
      <c r="S1601"/>
      <c r="U1601"/>
      <c r="V1601"/>
      <c r="W1601"/>
      <c r="Y1601"/>
      <c r="Z1601"/>
      <c r="AA1601"/>
      <c r="AC1601"/>
      <c r="AD1601"/>
      <c r="AE1601"/>
      <c r="AG1601"/>
      <c r="AH1601"/>
      <c r="AI1601"/>
      <c r="AK1601"/>
      <c r="AL1601"/>
      <c r="AM1601"/>
      <c r="AO1601"/>
      <c r="AP1601"/>
      <c r="AQ1601"/>
      <c r="AS1601"/>
      <c r="AT1601"/>
      <c r="AU1601"/>
      <c r="AW1601"/>
      <c r="AX1601"/>
      <c r="AY1601"/>
      <c r="BA1601"/>
      <c r="BB1601"/>
      <c r="BC1601"/>
      <c r="BE1601"/>
      <c r="BF1601"/>
      <c r="BG1601"/>
      <c r="BI1601"/>
      <c r="BJ1601"/>
      <c r="BK1601"/>
      <c r="BM1601"/>
      <c r="BN1601"/>
      <c r="BO1601"/>
    </row>
    <row r="1602" spans="1:67">
      <c r="A1602"/>
      <c r="B1602"/>
      <c r="C1602"/>
      <c r="E1602"/>
      <c r="F1602"/>
      <c r="G1602"/>
      <c r="I1602"/>
      <c r="J1602"/>
      <c r="K1602"/>
      <c r="M1602"/>
      <c r="N1602"/>
      <c r="O1602"/>
      <c r="Q1602"/>
      <c r="R1602"/>
      <c r="S1602"/>
      <c r="U1602"/>
      <c r="V1602"/>
      <c r="W1602"/>
      <c r="Y1602"/>
      <c r="Z1602"/>
      <c r="AA1602"/>
      <c r="AC1602"/>
      <c r="AD1602"/>
      <c r="AE1602"/>
      <c r="AG1602"/>
      <c r="AH1602"/>
      <c r="AI1602"/>
      <c r="AK1602"/>
      <c r="AL1602"/>
      <c r="AM1602"/>
      <c r="AO1602"/>
      <c r="AP1602"/>
      <c r="AQ1602"/>
      <c r="AS1602"/>
      <c r="AT1602"/>
      <c r="AU1602"/>
      <c r="AW1602"/>
      <c r="AX1602"/>
      <c r="AY1602"/>
      <c r="BA1602"/>
      <c r="BB1602"/>
      <c r="BC1602"/>
      <c r="BE1602"/>
      <c r="BF1602"/>
      <c r="BG1602"/>
      <c r="BI1602"/>
      <c r="BJ1602"/>
      <c r="BK1602"/>
      <c r="BM1602"/>
      <c r="BN1602"/>
      <c r="BO1602"/>
    </row>
    <row r="1603" spans="1:67">
      <c r="A1603"/>
      <c r="B1603"/>
      <c r="C1603"/>
      <c r="E1603"/>
      <c r="F1603"/>
      <c r="G1603"/>
      <c r="I1603"/>
      <c r="J1603"/>
      <c r="K1603"/>
      <c r="M1603"/>
      <c r="N1603"/>
      <c r="O1603"/>
      <c r="Q1603"/>
      <c r="R1603"/>
      <c r="S1603"/>
      <c r="U1603"/>
      <c r="V1603"/>
      <c r="W1603"/>
      <c r="Y1603"/>
      <c r="Z1603"/>
      <c r="AA1603"/>
      <c r="AC1603"/>
      <c r="AD1603"/>
      <c r="AE1603"/>
      <c r="AG1603"/>
      <c r="AH1603"/>
      <c r="AI1603"/>
      <c r="AK1603"/>
      <c r="AL1603"/>
      <c r="AM1603"/>
      <c r="AO1603"/>
      <c r="AP1603"/>
      <c r="AQ1603"/>
      <c r="AS1603"/>
      <c r="AT1603"/>
      <c r="AU1603"/>
      <c r="AW1603"/>
      <c r="AX1603"/>
      <c r="AY1603"/>
      <c r="BA1603"/>
      <c r="BB1603"/>
      <c r="BC1603"/>
      <c r="BE1603"/>
      <c r="BF1603"/>
      <c r="BG1603"/>
      <c r="BI1603"/>
      <c r="BJ1603"/>
      <c r="BK1603"/>
      <c r="BM1603"/>
      <c r="BN1603"/>
      <c r="BO1603"/>
    </row>
    <row r="1604" spans="1:67">
      <c r="A1604"/>
      <c r="B1604"/>
      <c r="C1604"/>
      <c r="E1604"/>
      <c r="F1604"/>
      <c r="G1604"/>
      <c r="I1604"/>
      <c r="J1604"/>
      <c r="K1604"/>
      <c r="M1604"/>
      <c r="N1604"/>
      <c r="O1604"/>
      <c r="Q1604"/>
      <c r="R1604"/>
      <c r="S1604"/>
      <c r="U1604"/>
      <c r="V1604"/>
      <c r="W1604"/>
      <c r="Y1604"/>
      <c r="Z1604"/>
      <c r="AA1604"/>
      <c r="AC1604"/>
      <c r="AD1604"/>
      <c r="AE1604"/>
      <c r="AG1604"/>
      <c r="AH1604"/>
      <c r="AI1604"/>
      <c r="AK1604"/>
      <c r="AL1604"/>
      <c r="AM1604"/>
      <c r="AO1604"/>
      <c r="AP1604"/>
      <c r="AQ1604"/>
      <c r="AS1604"/>
      <c r="AT1604"/>
      <c r="AU1604"/>
      <c r="AW1604"/>
      <c r="AX1604"/>
      <c r="AY1604"/>
      <c r="BA1604"/>
      <c r="BB1604"/>
      <c r="BC1604"/>
      <c r="BE1604"/>
      <c r="BF1604"/>
      <c r="BG1604"/>
      <c r="BI1604"/>
      <c r="BJ1604"/>
      <c r="BK1604"/>
      <c r="BM1604"/>
      <c r="BN1604"/>
      <c r="BO1604"/>
    </row>
    <row r="1605" spans="1:67">
      <c r="A1605"/>
      <c r="B1605"/>
      <c r="C1605"/>
      <c r="E1605"/>
      <c r="F1605"/>
      <c r="G1605"/>
      <c r="I1605"/>
      <c r="J1605"/>
      <c r="K1605"/>
      <c r="M1605"/>
      <c r="N1605"/>
      <c r="O1605"/>
      <c r="Q1605"/>
      <c r="R1605"/>
      <c r="S1605"/>
      <c r="U1605"/>
      <c r="V1605"/>
      <c r="W1605"/>
      <c r="Y1605"/>
      <c r="Z1605"/>
      <c r="AA1605"/>
      <c r="AC1605"/>
      <c r="AD1605"/>
      <c r="AE1605"/>
      <c r="AG1605"/>
      <c r="AH1605"/>
      <c r="AI1605"/>
      <c r="AK1605"/>
      <c r="AL1605"/>
      <c r="AM1605"/>
      <c r="AO1605"/>
      <c r="AP1605"/>
      <c r="AQ1605"/>
      <c r="AS1605"/>
      <c r="AT1605"/>
      <c r="AU1605"/>
      <c r="AW1605"/>
      <c r="AX1605"/>
      <c r="AY1605"/>
      <c r="BA1605"/>
      <c r="BB1605"/>
      <c r="BC1605"/>
      <c r="BE1605"/>
      <c r="BF1605"/>
      <c r="BG1605"/>
      <c r="BI1605"/>
      <c r="BJ1605"/>
      <c r="BK1605"/>
      <c r="BM1605"/>
      <c r="BN1605"/>
      <c r="BO1605"/>
    </row>
    <row r="1606" spans="1:67">
      <c r="A1606"/>
      <c r="B1606"/>
      <c r="C1606"/>
      <c r="E1606"/>
      <c r="F1606"/>
      <c r="G1606"/>
      <c r="I1606"/>
      <c r="J1606"/>
      <c r="K1606"/>
      <c r="M1606"/>
      <c r="N1606"/>
      <c r="O1606"/>
      <c r="Q1606"/>
      <c r="R1606"/>
      <c r="S1606"/>
      <c r="U1606"/>
      <c r="V1606"/>
      <c r="W1606"/>
      <c r="Y1606"/>
      <c r="Z1606"/>
      <c r="AA1606"/>
      <c r="AC1606"/>
      <c r="AD1606"/>
      <c r="AE1606"/>
      <c r="AG1606"/>
      <c r="AH1606"/>
      <c r="AI1606"/>
      <c r="AK1606"/>
      <c r="AL1606"/>
      <c r="AM1606"/>
      <c r="AO1606"/>
      <c r="AP1606"/>
      <c r="AQ1606"/>
      <c r="AS1606"/>
      <c r="AT1606"/>
      <c r="AU1606"/>
      <c r="AW1606"/>
      <c r="AX1606"/>
      <c r="AY1606"/>
      <c r="BA1606"/>
      <c r="BB1606"/>
      <c r="BC1606"/>
      <c r="BE1606"/>
      <c r="BF1606"/>
      <c r="BG1606"/>
      <c r="BI1606"/>
      <c r="BJ1606"/>
      <c r="BK1606"/>
      <c r="BM1606"/>
      <c r="BN1606"/>
      <c r="BO1606"/>
    </row>
    <row r="1607" spans="1:67">
      <c r="A1607"/>
      <c r="B1607"/>
      <c r="C1607"/>
      <c r="E1607"/>
      <c r="F1607"/>
      <c r="G1607"/>
      <c r="I1607"/>
      <c r="J1607"/>
      <c r="K1607"/>
      <c r="M1607"/>
      <c r="N1607"/>
      <c r="O1607"/>
      <c r="Q1607"/>
      <c r="R1607"/>
      <c r="S1607"/>
      <c r="U1607"/>
      <c r="V1607"/>
      <c r="W1607"/>
      <c r="Y1607"/>
      <c r="Z1607"/>
      <c r="AA1607"/>
      <c r="AC1607"/>
      <c r="AD1607"/>
      <c r="AE1607"/>
      <c r="AG1607"/>
      <c r="AH1607"/>
      <c r="AI1607"/>
      <c r="AK1607"/>
      <c r="AL1607"/>
      <c r="AM1607"/>
      <c r="AO1607"/>
      <c r="AP1607"/>
      <c r="AQ1607"/>
      <c r="AS1607"/>
      <c r="AT1607"/>
      <c r="AU1607"/>
      <c r="AW1607"/>
      <c r="AX1607"/>
      <c r="AY1607"/>
      <c r="BA1607"/>
      <c r="BB1607"/>
      <c r="BC1607"/>
      <c r="BE1607"/>
      <c r="BF1607"/>
      <c r="BG1607"/>
      <c r="BI1607"/>
      <c r="BJ1607"/>
      <c r="BK1607"/>
      <c r="BM1607"/>
      <c r="BN1607"/>
      <c r="BO1607"/>
    </row>
    <row r="1608" spans="1:67">
      <c r="A1608"/>
      <c r="B1608"/>
      <c r="C1608"/>
      <c r="E1608"/>
      <c r="F1608"/>
      <c r="G1608"/>
      <c r="I1608"/>
      <c r="J1608"/>
      <c r="K1608"/>
      <c r="M1608"/>
      <c r="N1608"/>
      <c r="O1608"/>
      <c r="Q1608"/>
      <c r="R1608"/>
      <c r="S1608"/>
      <c r="U1608"/>
      <c r="V1608"/>
      <c r="W1608"/>
      <c r="Y1608"/>
      <c r="Z1608"/>
      <c r="AA1608"/>
      <c r="AC1608"/>
      <c r="AD1608"/>
      <c r="AE1608"/>
      <c r="AG1608"/>
      <c r="AH1608"/>
      <c r="AI1608"/>
      <c r="AK1608"/>
      <c r="AL1608"/>
      <c r="AM1608"/>
      <c r="AO1608"/>
      <c r="AP1608"/>
      <c r="AQ1608"/>
      <c r="AS1608"/>
      <c r="AT1608"/>
      <c r="AU1608"/>
      <c r="AW1608"/>
      <c r="AX1608"/>
      <c r="AY1608"/>
      <c r="BA1608"/>
      <c r="BB1608"/>
      <c r="BC1608"/>
      <c r="BE1608"/>
      <c r="BF1608"/>
      <c r="BG1608"/>
      <c r="BI1608"/>
      <c r="BJ1608"/>
      <c r="BK1608"/>
      <c r="BM1608"/>
      <c r="BN1608"/>
      <c r="BO1608"/>
    </row>
    <row r="1609" spans="1:67">
      <c r="A1609"/>
      <c r="B1609"/>
      <c r="C1609"/>
      <c r="E1609"/>
      <c r="F1609"/>
      <c r="G1609"/>
      <c r="I1609"/>
      <c r="J1609"/>
      <c r="K1609"/>
      <c r="M1609"/>
      <c r="N1609"/>
      <c r="O1609"/>
      <c r="Q1609"/>
      <c r="R1609"/>
      <c r="S1609"/>
      <c r="U1609"/>
      <c r="V1609"/>
      <c r="W1609"/>
      <c r="Y1609"/>
      <c r="Z1609"/>
      <c r="AA1609"/>
      <c r="AC1609"/>
      <c r="AD1609"/>
      <c r="AE1609"/>
      <c r="AG1609"/>
      <c r="AH1609"/>
      <c r="AI1609"/>
      <c r="AK1609"/>
      <c r="AL1609"/>
      <c r="AM1609"/>
      <c r="AO1609"/>
      <c r="AP1609"/>
      <c r="AQ1609"/>
      <c r="AS1609"/>
      <c r="AT1609"/>
      <c r="AU1609"/>
      <c r="AW1609"/>
      <c r="AX1609"/>
      <c r="AY1609"/>
      <c r="BA1609"/>
      <c r="BB1609"/>
      <c r="BC1609"/>
      <c r="BE1609"/>
      <c r="BF1609"/>
      <c r="BG1609"/>
      <c r="BI1609"/>
      <c r="BJ1609"/>
      <c r="BK1609"/>
      <c r="BM1609"/>
      <c r="BN1609"/>
      <c r="BO1609"/>
    </row>
    <row r="1610" spans="1:67">
      <c r="A1610"/>
      <c r="B1610"/>
      <c r="C1610"/>
      <c r="E1610"/>
      <c r="F1610"/>
      <c r="G1610"/>
      <c r="I1610"/>
      <c r="J1610"/>
      <c r="K1610"/>
      <c r="M1610"/>
      <c r="N1610"/>
      <c r="O1610"/>
      <c r="Q1610"/>
      <c r="R1610"/>
      <c r="S1610"/>
      <c r="U1610"/>
      <c r="V1610"/>
      <c r="W1610"/>
      <c r="Y1610"/>
      <c r="Z1610"/>
      <c r="AA1610"/>
      <c r="AC1610"/>
      <c r="AD1610"/>
      <c r="AE1610"/>
      <c r="AG1610"/>
      <c r="AH1610"/>
      <c r="AI1610"/>
      <c r="AK1610"/>
      <c r="AL1610"/>
      <c r="AM1610"/>
      <c r="AO1610"/>
      <c r="AP1610"/>
      <c r="AQ1610"/>
      <c r="AS1610"/>
      <c r="AT1610"/>
      <c r="AU1610"/>
      <c r="AW1610"/>
      <c r="AX1610"/>
      <c r="AY1610"/>
      <c r="BA1610"/>
      <c r="BB1610"/>
      <c r="BC1610"/>
      <c r="BE1610"/>
      <c r="BF1610"/>
      <c r="BG1610"/>
      <c r="BI1610"/>
      <c r="BJ1610"/>
      <c r="BK1610"/>
      <c r="BM1610"/>
      <c r="BN1610"/>
      <c r="BO1610"/>
    </row>
    <row r="1611" spans="1:67">
      <c r="A1611"/>
      <c r="B1611"/>
      <c r="C1611"/>
      <c r="E1611"/>
      <c r="F1611"/>
      <c r="G1611"/>
      <c r="I1611"/>
      <c r="J1611"/>
      <c r="K1611"/>
      <c r="M1611"/>
      <c r="N1611"/>
      <c r="O1611"/>
      <c r="Q1611"/>
      <c r="R1611"/>
      <c r="S1611"/>
      <c r="U1611"/>
      <c r="V1611"/>
      <c r="W1611"/>
      <c r="Y1611"/>
      <c r="Z1611"/>
      <c r="AA1611"/>
      <c r="AC1611"/>
      <c r="AD1611"/>
      <c r="AE1611"/>
      <c r="AG1611"/>
      <c r="AH1611"/>
      <c r="AI1611"/>
      <c r="AK1611"/>
      <c r="AL1611"/>
      <c r="AM1611"/>
      <c r="AO1611"/>
      <c r="AP1611"/>
      <c r="AQ1611"/>
      <c r="AS1611"/>
      <c r="AT1611"/>
      <c r="AU1611"/>
      <c r="AW1611"/>
      <c r="AX1611"/>
      <c r="AY1611"/>
      <c r="BA1611"/>
      <c r="BB1611"/>
      <c r="BC1611"/>
      <c r="BE1611"/>
      <c r="BF1611"/>
      <c r="BG1611"/>
      <c r="BI1611"/>
      <c r="BJ1611"/>
      <c r="BK1611"/>
      <c r="BM1611"/>
      <c r="BN1611"/>
      <c r="BO1611"/>
    </row>
    <row r="1612" spans="1:67">
      <c r="A1612"/>
      <c r="B1612"/>
      <c r="C1612"/>
      <c r="E1612"/>
      <c r="F1612"/>
      <c r="G1612"/>
      <c r="I1612"/>
      <c r="J1612"/>
      <c r="K1612"/>
      <c r="M1612"/>
      <c r="N1612"/>
      <c r="O1612"/>
      <c r="Q1612"/>
      <c r="R1612"/>
      <c r="S1612"/>
      <c r="U1612"/>
      <c r="V1612"/>
      <c r="W1612"/>
      <c r="Y1612"/>
      <c r="Z1612"/>
      <c r="AA1612"/>
      <c r="AC1612"/>
      <c r="AD1612"/>
      <c r="AE1612"/>
      <c r="AG1612"/>
      <c r="AH1612"/>
      <c r="AI1612"/>
      <c r="AK1612"/>
      <c r="AL1612"/>
      <c r="AM1612"/>
      <c r="AO1612"/>
      <c r="AP1612"/>
      <c r="AQ1612"/>
      <c r="AS1612"/>
      <c r="AT1612"/>
      <c r="AU1612"/>
      <c r="AW1612"/>
      <c r="AX1612"/>
      <c r="AY1612"/>
      <c r="BA1612"/>
      <c r="BB1612"/>
      <c r="BC1612"/>
      <c r="BE1612"/>
      <c r="BF1612"/>
      <c r="BG1612"/>
      <c r="BI1612"/>
      <c r="BJ1612"/>
      <c r="BK1612"/>
      <c r="BM1612"/>
      <c r="BN1612"/>
      <c r="BO1612"/>
    </row>
    <row r="1613" spans="1:67">
      <c r="A1613"/>
      <c r="B1613"/>
      <c r="C1613"/>
      <c r="E1613"/>
      <c r="F1613"/>
      <c r="G1613"/>
      <c r="I1613"/>
      <c r="J1613"/>
      <c r="K1613"/>
      <c r="M1613"/>
      <c r="N1613"/>
      <c r="O1613"/>
      <c r="Q1613"/>
      <c r="R1613"/>
      <c r="S1613"/>
      <c r="U1613"/>
      <c r="V1613"/>
      <c r="W1613"/>
      <c r="Y1613"/>
      <c r="Z1613"/>
      <c r="AA1613"/>
      <c r="AC1613"/>
      <c r="AD1613"/>
      <c r="AE1613"/>
      <c r="AG1613"/>
      <c r="AH1613"/>
      <c r="AI1613"/>
      <c r="AK1613"/>
      <c r="AL1613"/>
      <c r="AM1613"/>
      <c r="AO1613"/>
      <c r="AP1613"/>
      <c r="AQ1613"/>
      <c r="AS1613"/>
      <c r="AT1613"/>
      <c r="AU1613"/>
      <c r="AW1613"/>
      <c r="AX1613"/>
      <c r="AY1613"/>
      <c r="BA1613"/>
      <c r="BB1613"/>
      <c r="BC1613"/>
      <c r="BE1613"/>
      <c r="BF1613"/>
      <c r="BG1613"/>
      <c r="BI1613"/>
      <c r="BJ1613"/>
      <c r="BK1613"/>
      <c r="BM1613"/>
      <c r="BN1613"/>
      <c r="BO1613"/>
    </row>
    <row r="1614" spans="1:67">
      <c r="A1614"/>
      <c r="B1614"/>
      <c r="C1614"/>
      <c r="E1614"/>
      <c r="F1614"/>
      <c r="G1614"/>
      <c r="I1614"/>
      <c r="J1614"/>
      <c r="K1614"/>
      <c r="M1614"/>
      <c r="N1614"/>
      <c r="O1614"/>
      <c r="Q1614"/>
      <c r="R1614"/>
      <c r="S1614"/>
      <c r="U1614"/>
      <c r="V1614"/>
      <c r="W1614"/>
      <c r="Y1614"/>
      <c r="Z1614"/>
      <c r="AA1614"/>
      <c r="AC1614"/>
      <c r="AD1614"/>
      <c r="AE1614"/>
      <c r="AG1614"/>
      <c r="AH1614"/>
      <c r="AI1614"/>
      <c r="AK1614"/>
      <c r="AL1614"/>
      <c r="AM1614"/>
      <c r="AO1614"/>
      <c r="AP1614"/>
      <c r="AQ1614"/>
      <c r="AS1614"/>
      <c r="AT1614"/>
      <c r="AU1614"/>
      <c r="AW1614"/>
      <c r="AX1614"/>
      <c r="AY1614"/>
      <c r="BA1614"/>
      <c r="BB1614"/>
      <c r="BC1614"/>
      <c r="BE1614"/>
      <c r="BF1614"/>
      <c r="BG1614"/>
      <c r="BI1614"/>
      <c r="BJ1614"/>
      <c r="BK1614"/>
      <c r="BM1614"/>
      <c r="BN1614"/>
      <c r="BO1614"/>
    </row>
    <row r="1615" spans="1:67">
      <c r="A1615"/>
      <c r="B1615"/>
      <c r="C1615"/>
      <c r="E1615"/>
      <c r="F1615"/>
      <c r="G1615"/>
      <c r="I1615"/>
      <c r="J1615"/>
      <c r="K1615"/>
      <c r="M1615"/>
      <c r="N1615"/>
      <c r="O1615"/>
      <c r="Q1615"/>
      <c r="R1615"/>
      <c r="S1615"/>
      <c r="U1615"/>
      <c r="V1615"/>
      <c r="W1615"/>
      <c r="Y1615"/>
      <c r="Z1615"/>
      <c r="AA1615"/>
      <c r="AC1615"/>
      <c r="AD1615"/>
      <c r="AE1615"/>
      <c r="AG1615"/>
      <c r="AH1615"/>
      <c r="AI1615"/>
      <c r="AK1615"/>
      <c r="AL1615"/>
      <c r="AM1615"/>
      <c r="AO1615"/>
      <c r="AP1615"/>
      <c r="AQ1615"/>
      <c r="AS1615"/>
      <c r="AT1615"/>
      <c r="AU1615"/>
      <c r="AW1615"/>
      <c r="AX1615"/>
      <c r="AY1615"/>
      <c r="BA1615"/>
      <c r="BB1615"/>
      <c r="BC1615"/>
      <c r="BE1615"/>
      <c r="BF1615"/>
      <c r="BG1615"/>
      <c r="BI1615"/>
      <c r="BJ1615"/>
      <c r="BK1615"/>
      <c r="BM1615"/>
      <c r="BN1615"/>
      <c r="BO1615"/>
    </row>
    <row r="1616" spans="1:67">
      <c r="A1616"/>
      <c r="B1616"/>
      <c r="C1616"/>
      <c r="E1616"/>
      <c r="F1616"/>
      <c r="G1616"/>
      <c r="I1616"/>
      <c r="J1616"/>
      <c r="K1616"/>
      <c r="M1616"/>
      <c r="N1616"/>
      <c r="O1616"/>
      <c r="Q1616"/>
      <c r="R1616"/>
      <c r="S1616"/>
      <c r="U1616"/>
      <c r="V1616"/>
      <c r="W1616"/>
      <c r="Y1616"/>
      <c r="Z1616"/>
      <c r="AA1616"/>
      <c r="AC1616"/>
      <c r="AD1616"/>
      <c r="AE1616"/>
      <c r="AG1616"/>
      <c r="AH1616"/>
      <c r="AI1616"/>
      <c r="AK1616"/>
      <c r="AL1616"/>
      <c r="AM1616"/>
      <c r="AO1616"/>
      <c r="AP1616"/>
      <c r="AQ1616"/>
      <c r="AS1616"/>
      <c r="AT1616"/>
      <c r="AU1616"/>
      <c r="AW1616"/>
      <c r="AX1616"/>
      <c r="AY1616"/>
      <c r="BA1616"/>
      <c r="BB1616"/>
      <c r="BC1616"/>
      <c r="BE1616"/>
      <c r="BF1616"/>
      <c r="BG1616"/>
      <c r="BI1616"/>
      <c r="BJ1616"/>
      <c r="BK1616"/>
      <c r="BM1616"/>
      <c r="BN1616"/>
      <c r="BO1616"/>
    </row>
    <row r="1617" spans="1:67">
      <c r="A1617"/>
      <c r="B1617"/>
      <c r="C1617"/>
      <c r="E1617"/>
      <c r="F1617"/>
      <c r="G1617"/>
      <c r="I1617"/>
      <c r="J1617"/>
      <c r="K1617"/>
      <c r="M1617"/>
      <c r="N1617"/>
      <c r="O1617"/>
      <c r="Q1617"/>
      <c r="R1617"/>
      <c r="S1617"/>
      <c r="U1617"/>
      <c r="V1617"/>
      <c r="W1617"/>
      <c r="Y1617"/>
      <c r="Z1617"/>
      <c r="AA1617"/>
      <c r="AC1617"/>
      <c r="AD1617"/>
      <c r="AE1617"/>
      <c r="AG1617"/>
      <c r="AH1617"/>
      <c r="AI1617"/>
      <c r="AK1617"/>
      <c r="AL1617"/>
      <c r="AM1617"/>
      <c r="AO1617"/>
      <c r="AP1617"/>
      <c r="AQ1617"/>
      <c r="AS1617"/>
      <c r="AT1617"/>
      <c r="AU1617"/>
      <c r="AW1617"/>
      <c r="AX1617"/>
      <c r="AY1617"/>
      <c r="BA1617"/>
      <c r="BB1617"/>
      <c r="BC1617"/>
      <c r="BE1617"/>
      <c r="BF1617"/>
      <c r="BG1617"/>
      <c r="BI1617"/>
      <c r="BJ1617"/>
      <c r="BK1617"/>
      <c r="BM1617"/>
      <c r="BN1617"/>
      <c r="BO1617"/>
    </row>
    <row r="1618" spans="1:67">
      <c r="A1618"/>
      <c r="B1618"/>
      <c r="C1618"/>
      <c r="E1618"/>
      <c r="F1618"/>
      <c r="G1618"/>
      <c r="I1618"/>
      <c r="J1618"/>
      <c r="K1618"/>
      <c r="M1618"/>
      <c r="N1618"/>
      <c r="O1618"/>
      <c r="Q1618"/>
      <c r="R1618"/>
      <c r="S1618"/>
      <c r="U1618"/>
      <c r="V1618"/>
      <c r="W1618"/>
      <c r="Y1618"/>
      <c r="Z1618"/>
      <c r="AA1618"/>
      <c r="AC1618"/>
      <c r="AD1618"/>
      <c r="AE1618"/>
      <c r="AG1618"/>
      <c r="AH1618"/>
      <c r="AI1618"/>
      <c r="AK1618"/>
      <c r="AL1618"/>
      <c r="AM1618"/>
      <c r="AO1618"/>
      <c r="AP1618"/>
      <c r="AQ1618"/>
      <c r="AS1618"/>
      <c r="AT1618"/>
      <c r="AU1618"/>
      <c r="AW1618"/>
      <c r="AX1618"/>
      <c r="AY1618"/>
      <c r="BA1618"/>
      <c r="BB1618"/>
      <c r="BC1618"/>
      <c r="BE1618"/>
      <c r="BF1618"/>
      <c r="BG1618"/>
      <c r="BI1618"/>
      <c r="BJ1618"/>
      <c r="BK1618"/>
      <c r="BM1618"/>
      <c r="BN1618"/>
      <c r="BO1618"/>
    </row>
    <row r="1619" spans="1:67">
      <c r="A1619"/>
      <c r="B1619"/>
      <c r="C1619"/>
      <c r="E1619"/>
      <c r="F1619"/>
      <c r="G1619"/>
      <c r="I1619"/>
      <c r="J1619"/>
      <c r="K1619"/>
      <c r="M1619"/>
      <c r="N1619"/>
      <c r="O1619"/>
      <c r="Q1619"/>
      <c r="R1619"/>
      <c r="S1619"/>
      <c r="U1619"/>
      <c r="V1619"/>
      <c r="W1619"/>
      <c r="Y1619"/>
      <c r="Z1619"/>
      <c r="AA1619"/>
      <c r="AC1619"/>
      <c r="AD1619"/>
      <c r="AE1619"/>
      <c r="AG1619"/>
      <c r="AH1619"/>
      <c r="AI1619"/>
      <c r="AK1619"/>
      <c r="AL1619"/>
      <c r="AM1619"/>
      <c r="AO1619"/>
      <c r="AP1619"/>
      <c r="AQ1619"/>
      <c r="AS1619"/>
      <c r="AT1619"/>
      <c r="AU1619"/>
      <c r="AW1619"/>
      <c r="AX1619"/>
      <c r="AY1619"/>
      <c r="BA1619"/>
      <c r="BB1619"/>
      <c r="BC1619"/>
      <c r="BE1619"/>
      <c r="BF1619"/>
      <c r="BG1619"/>
      <c r="BI1619"/>
      <c r="BJ1619"/>
      <c r="BK1619"/>
      <c r="BM1619"/>
      <c r="BN1619"/>
      <c r="BO1619"/>
    </row>
    <row r="1620" spans="1:67">
      <c r="A1620"/>
      <c r="B1620"/>
      <c r="C1620"/>
      <c r="E1620"/>
      <c r="F1620"/>
      <c r="G1620"/>
      <c r="I1620"/>
      <c r="J1620"/>
      <c r="K1620"/>
      <c r="M1620"/>
      <c r="N1620"/>
      <c r="O1620"/>
      <c r="Q1620"/>
      <c r="R1620"/>
      <c r="S1620"/>
      <c r="U1620"/>
      <c r="V1620"/>
      <c r="W1620"/>
      <c r="Y1620"/>
      <c r="Z1620"/>
      <c r="AA1620"/>
      <c r="AC1620"/>
      <c r="AD1620"/>
      <c r="AE1620"/>
      <c r="AG1620"/>
      <c r="AH1620"/>
      <c r="AI1620"/>
      <c r="AK1620"/>
      <c r="AL1620"/>
      <c r="AM1620"/>
      <c r="AO1620"/>
      <c r="AP1620"/>
      <c r="AQ1620"/>
      <c r="AS1620"/>
      <c r="AT1620"/>
      <c r="AU1620"/>
      <c r="AW1620"/>
      <c r="AX1620"/>
      <c r="AY1620"/>
      <c r="BA1620"/>
      <c r="BB1620"/>
      <c r="BC1620"/>
      <c r="BE1620"/>
      <c r="BF1620"/>
      <c r="BG1620"/>
      <c r="BI1620"/>
      <c r="BJ1620"/>
      <c r="BK1620"/>
      <c r="BM1620"/>
      <c r="BN1620"/>
      <c r="BO1620"/>
    </row>
    <row r="1621" spans="1:67">
      <c r="A1621"/>
      <c r="B1621"/>
      <c r="C1621"/>
      <c r="E1621"/>
      <c r="F1621"/>
      <c r="G1621"/>
      <c r="I1621"/>
      <c r="J1621"/>
      <c r="K1621"/>
      <c r="M1621"/>
      <c r="N1621"/>
      <c r="O1621"/>
      <c r="Q1621"/>
      <c r="R1621"/>
      <c r="S1621"/>
      <c r="U1621"/>
      <c r="V1621"/>
      <c r="W1621"/>
      <c r="Y1621"/>
      <c r="Z1621"/>
      <c r="AA1621"/>
      <c r="AC1621"/>
      <c r="AD1621"/>
      <c r="AE1621"/>
      <c r="AG1621"/>
      <c r="AH1621"/>
      <c r="AI1621"/>
      <c r="AK1621"/>
      <c r="AL1621"/>
      <c r="AM1621"/>
      <c r="AO1621"/>
      <c r="AP1621"/>
      <c r="AQ1621"/>
      <c r="AS1621"/>
      <c r="AT1621"/>
      <c r="AU1621"/>
      <c r="AW1621"/>
      <c r="AX1621"/>
      <c r="AY1621"/>
      <c r="BA1621"/>
      <c r="BB1621"/>
      <c r="BC1621"/>
      <c r="BE1621"/>
      <c r="BF1621"/>
      <c r="BG1621"/>
      <c r="BI1621"/>
      <c r="BJ1621"/>
      <c r="BK1621"/>
      <c r="BM1621"/>
      <c r="BN1621"/>
      <c r="BO1621"/>
    </row>
    <row r="1622" spans="1:67">
      <c r="A1622"/>
      <c r="B1622"/>
      <c r="C1622"/>
      <c r="E1622"/>
      <c r="F1622"/>
      <c r="G1622"/>
      <c r="I1622"/>
      <c r="J1622"/>
      <c r="K1622"/>
      <c r="M1622"/>
      <c r="N1622"/>
      <c r="O1622"/>
      <c r="Q1622"/>
      <c r="R1622"/>
      <c r="S1622"/>
      <c r="U1622"/>
      <c r="V1622"/>
      <c r="W1622"/>
      <c r="Y1622"/>
      <c r="Z1622"/>
      <c r="AA1622"/>
      <c r="AC1622"/>
      <c r="AD1622"/>
      <c r="AE1622"/>
      <c r="AG1622"/>
      <c r="AH1622"/>
      <c r="AI1622"/>
      <c r="AK1622"/>
      <c r="AL1622"/>
      <c r="AM1622"/>
      <c r="AO1622"/>
      <c r="AP1622"/>
      <c r="AQ1622"/>
      <c r="AS1622"/>
      <c r="AT1622"/>
      <c r="AU1622"/>
      <c r="AW1622"/>
      <c r="AX1622"/>
      <c r="AY1622"/>
      <c r="BA1622"/>
      <c r="BB1622"/>
      <c r="BC1622"/>
      <c r="BE1622"/>
      <c r="BF1622"/>
      <c r="BG1622"/>
      <c r="BI1622"/>
      <c r="BJ1622"/>
      <c r="BK1622"/>
      <c r="BM1622"/>
      <c r="BN1622"/>
      <c r="BO1622"/>
    </row>
    <row r="1623" spans="1:67">
      <c r="A1623"/>
      <c r="B1623"/>
      <c r="C1623"/>
      <c r="E1623"/>
      <c r="F1623"/>
      <c r="G1623"/>
      <c r="I1623"/>
      <c r="J1623"/>
      <c r="K1623"/>
      <c r="M1623"/>
      <c r="N1623"/>
      <c r="O1623"/>
      <c r="Q1623"/>
      <c r="R1623"/>
      <c r="S1623"/>
      <c r="U1623"/>
      <c r="V1623"/>
      <c r="W1623"/>
      <c r="Y1623"/>
      <c r="Z1623"/>
      <c r="AA1623"/>
      <c r="AC1623"/>
      <c r="AD1623"/>
      <c r="AE1623"/>
      <c r="AG1623"/>
      <c r="AH1623"/>
      <c r="AI1623"/>
      <c r="AK1623"/>
      <c r="AL1623"/>
      <c r="AM1623"/>
      <c r="AO1623"/>
      <c r="AP1623"/>
      <c r="AQ1623"/>
      <c r="AS1623"/>
      <c r="AT1623"/>
      <c r="AU1623"/>
      <c r="AW1623"/>
      <c r="AX1623"/>
      <c r="AY1623"/>
      <c r="BA1623"/>
      <c r="BB1623"/>
      <c r="BC1623"/>
      <c r="BE1623"/>
      <c r="BF1623"/>
      <c r="BG1623"/>
      <c r="BI1623"/>
      <c r="BJ1623"/>
      <c r="BK1623"/>
      <c r="BM1623"/>
      <c r="BN1623"/>
      <c r="BO1623"/>
    </row>
    <row r="1624" spans="1:67">
      <c r="A1624"/>
      <c r="B1624"/>
      <c r="C1624"/>
      <c r="E1624"/>
      <c r="F1624"/>
      <c r="G1624"/>
      <c r="I1624"/>
      <c r="J1624"/>
      <c r="K1624"/>
      <c r="M1624"/>
      <c r="N1624"/>
      <c r="O1624"/>
      <c r="Q1624"/>
      <c r="R1624"/>
      <c r="S1624"/>
      <c r="U1624"/>
      <c r="V1624"/>
      <c r="W1624"/>
      <c r="Y1624"/>
      <c r="Z1624"/>
      <c r="AA1624"/>
      <c r="AC1624"/>
      <c r="AD1624"/>
      <c r="AE1624"/>
      <c r="AG1624"/>
      <c r="AH1624"/>
      <c r="AI1624"/>
      <c r="AK1624"/>
      <c r="AL1624"/>
      <c r="AM1624"/>
      <c r="AO1624"/>
      <c r="AP1624"/>
      <c r="AQ1624"/>
      <c r="AS1624"/>
      <c r="AT1624"/>
      <c r="AU1624"/>
      <c r="AW1624"/>
      <c r="AX1624"/>
      <c r="AY1624"/>
      <c r="BA1624"/>
      <c r="BB1624"/>
      <c r="BC1624"/>
      <c r="BE1624"/>
      <c r="BF1624"/>
      <c r="BG1624"/>
      <c r="BI1624"/>
      <c r="BJ1624"/>
      <c r="BK1624"/>
      <c r="BM1624"/>
      <c r="BN1624"/>
      <c r="BO1624"/>
    </row>
    <row r="1625" spans="1:67">
      <c r="A1625"/>
      <c r="B1625"/>
      <c r="C1625"/>
      <c r="E1625"/>
      <c r="F1625"/>
      <c r="G1625"/>
      <c r="I1625"/>
      <c r="J1625"/>
      <c r="K1625"/>
      <c r="M1625"/>
      <c r="N1625"/>
      <c r="O1625"/>
      <c r="Q1625"/>
      <c r="R1625"/>
      <c r="S1625"/>
      <c r="U1625"/>
      <c r="V1625"/>
      <c r="W1625"/>
      <c r="Y1625"/>
      <c r="Z1625"/>
      <c r="AA1625"/>
      <c r="AC1625"/>
      <c r="AD1625"/>
      <c r="AE1625"/>
      <c r="AG1625"/>
      <c r="AH1625"/>
      <c r="AI1625"/>
      <c r="AK1625"/>
      <c r="AL1625"/>
      <c r="AM1625"/>
      <c r="AO1625"/>
      <c r="AP1625"/>
      <c r="AQ1625"/>
      <c r="AS1625"/>
      <c r="AT1625"/>
      <c r="AU1625"/>
      <c r="AW1625"/>
      <c r="AX1625"/>
      <c r="AY1625"/>
      <c r="BA1625"/>
      <c r="BB1625"/>
      <c r="BC1625"/>
      <c r="BE1625"/>
      <c r="BF1625"/>
      <c r="BG1625"/>
      <c r="BI1625"/>
      <c r="BJ1625"/>
      <c r="BK1625"/>
      <c r="BM1625"/>
      <c r="BN1625"/>
      <c r="BO1625"/>
    </row>
    <row r="1626" spans="1:67">
      <c r="A1626"/>
      <c r="B1626"/>
      <c r="C1626"/>
      <c r="E1626"/>
      <c r="F1626"/>
      <c r="G1626"/>
      <c r="I1626"/>
      <c r="J1626"/>
      <c r="K1626"/>
      <c r="M1626"/>
      <c r="N1626"/>
      <c r="O1626"/>
      <c r="Q1626"/>
      <c r="R1626"/>
      <c r="S1626"/>
      <c r="U1626"/>
      <c r="V1626"/>
      <c r="W1626"/>
      <c r="Y1626"/>
      <c r="Z1626"/>
      <c r="AA1626"/>
      <c r="AC1626"/>
      <c r="AD1626"/>
      <c r="AE1626"/>
      <c r="AG1626"/>
      <c r="AH1626"/>
      <c r="AI1626"/>
      <c r="AK1626"/>
      <c r="AL1626"/>
      <c r="AM1626"/>
      <c r="AO1626"/>
      <c r="AP1626"/>
      <c r="AQ1626"/>
      <c r="AS1626"/>
      <c r="AT1626"/>
      <c r="AU1626"/>
      <c r="AW1626"/>
      <c r="AX1626"/>
      <c r="AY1626"/>
      <c r="BA1626"/>
      <c r="BB1626"/>
      <c r="BC1626"/>
      <c r="BE1626"/>
      <c r="BF1626"/>
      <c r="BG1626"/>
      <c r="BI1626"/>
      <c r="BJ1626"/>
      <c r="BK1626"/>
      <c r="BM1626"/>
      <c r="BN1626"/>
      <c r="BO1626"/>
    </row>
    <row r="1627" spans="1:67">
      <c r="A1627"/>
      <c r="B1627"/>
      <c r="C1627"/>
      <c r="E1627"/>
      <c r="F1627"/>
      <c r="G1627"/>
      <c r="I1627"/>
      <c r="J1627"/>
      <c r="K1627"/>
      <c r="M1627"/>
      <c r="N1627"/>
      <c r="O1627"/>
      <c r="Q1627"/>
      <c r="R1627"/>
      <c r="S1627"/>
      <c r="U1627"/>
      <c r="V1627"/>
      <c r="W1627"/>
      <c r="Y1627"/>
      <c r="Z1627"/>
      <c r="AA1627"/>
      <c r="AC1627"/>
      <c r="AD1627"/>
      <c r="AE1627"/>
      <c r="AG1627"/>
      <c r="AH1627"/>
      <c r="AI1627"/>
      <c r="AK1627"/>
      <c r="AL1627"/>
      <c r="AM1627"/>
      <c r="AO1627"/>
      <c r="AP1627"/>
      <c r="AQ1627"/>
      <c r="AS1627"/>
      <c r="AT1627"/>
      <c r="AU1627"/>
      <c r="AW1627"/>
      <c r="AX1627"/>
      <c r="AY1627"/>
      <c r="BA1627"/>
      <c r="BB1627"/>
      <c r="BC1627"/>
      <c r="BE1627"/>
      <c r="BF1627"/>
      <c r="BG1627"/>
      <c r="BI1627"/>
      <c r="BJ1627"/>
      <c r="BK1627"/>
      <c r="BM1627"/>
      <c r="BN1627"/>
      <c r="BO1627"/>
    </row>
    <row r="1628" spans="1:67">
      <c r="A1628"/>
      <c r="B1628"/>
      <c r="C1628"/>
      <c r="E1628"/>
      <c r="F1628"/>
      <c r="G1628"/>
      <c r="I1628"/>
      <c r="J1628"/>
      <c r="K1628"/>
      <c r="M1628"/>
      <c r="N1628"/>
      <c r="O1628"/>
      <c r="Q1628"/>
      <c r="R1628"/>
      <c r="S1628"/>
      <c r="U1628"/>
      <c r="V1628"/>
      <c r="W1628"/>
      <c r="Y1628"/>
      <c r="Z1628"/>
      <c r="AA1628"/>
      <c r="AC1628"/>
      <c r="AD1628"/>
      <c r="AE1628"/>
      <c r="AG1628"/>
      <c r="AH1628"/>
      <c r="AI1628"/>
      <c r="AK1628"/>
      <c r="AL1628"/>
      <c r="AM1628"/>
      <c r="AO1628"/>
      <c r="AP1628"/>
      <c r="AQ1628"/>
      <c r="AS1628"/>
      <c r="AT1628"/>
      <c r="AU1628"/>
      <c r="AW1628"/>
      <c r="AX1628"/>
      <c r="AY1628"/>
      <c r="BA1628"/>
      <c r="BB1628"/>
      <c r="BC1628"/>
      <c r="BE1628"/>
      <c r="BF1628"/>
      <c r="BG1628"/>
      <c r="BI1628"/>
      <c r="BJ1628"/>
      <c r="BK1628"/>
      <c r="BM1628"/>
      <c r="BN1628"/>
      <c r="BO1628"/>
    </row>
    <row r="1629" spans="1:67">
      <c r="A1629"/>
      <c r="B1629"/>
      <c r="C1629"/>
      <c r="E1629"/>
      <c r="F1629"/>
      <c r="G1629"/>
      <c r="I1629"/>
      <c r="J1629"/>
      <c r="K1629"/>
      <c r="M1629"/>
      <c r="N1629"/>
      <c r="O1629"/>
      <c r="Q1629"/>
      <c r="R1629"/>
      <c r="S1629"/>
      <c r="U1629"/>
      <c r="V1629"/>
      <c r="W1629"/>
      <c r="Y1629"/>
      <c r="Z1629"/>
      <c r="AA1629"/>
      <c r="AC1629"/>
      <c r="AD1629"/>
      <c r="AE1629"/>
      <c r="AG1629"/>
      <c r="AH1629"/>
      <c r="AI1629"/>
      <c r="AK1629"/>
      <c r="AL1629"/>
      <c r="AM1629"/>
      <c r="AO1629"/>
      <c r="AP1629"/>
      <c r="AQ1629"/>
      <c r="AS1629"/>
      <c r="AT1629"/>
      <c r="AU1629"/>
      <c r="AW1629"/>
      <c r="AX1629"/>
      <c r="AY1629"/>
      <c r="BA1629"/>
      <c r="BB1629"/>
      <c r="BC1629"/>
      <c r="BE1629"/>
      <c r="BF1629"/>
      <c r="BG1629"/>
      <c r="BI1629"/>
      <c r="BJ1629"/>
      <c r="BK1629"/>
      <c r="BM1629"/>
      <c r="BN1629"/>
      <c r="BO1629"/>
    </row>
    <row r="1630" spans="1:67">
      <c r="A1630"/>
      <c r="B1630"/>
      <c r="C1630"/>
      <c r="E1630"/>
      <c r="F1630"/>
      <c r="G1630"/>
      <c r="I1630"/>
      <c r="J1630"/>
      <c r="K1630"/>
      <c r="M1630"/>
      <c r="N1630"/>
      <c r="O1630"/>
      <c r="Q1630"/>
      <c r="R1630"/>
      <c r="S1630"/>
      <c r="U1630"/>
      <c r="V1630"/>
      <c r="W1630"/>
      <c r="Y1630"/>
      <c r="Z1630"/>
      <c r="AA1630"/>
      <c r="AC1630"/>
      <c r="AD1630"/>
      <c r="AE1630"/>
      <c r="AG1630"/>
      <c r="AH1630"/>
      <c r="AI1630"/>
      <c r="AK1630"/>
      <c r="AL1630"/>
      <c r="AM1630"/>
      <c r="AO1630"/>
      <c r="AP1630"/>
      <c r="AQ1630"/>
      <c r="AS1630"/>
      <c r="AT1630"/>
      <c r="AU1630"/>
      <c r="AW1630"/>
      <c r="AX1630"/>
      <c r="AY1630"/>
      <c r="BA1630"/>
      <c r="BB1630"/>
      <c r="BC1630"/>
      <c r="BE1630"/>
      <c r="BF1630"/>
      <c r="BG1630"/>
      <c r="BI1630"/>
      <c r="BJ1630"/>
      <c r="BK1630"/>
      <c r="BM1630"/>
      <c r="BN1630"/>
      <c r="BO1630"/>
    </row>
    <row r="1631" spans="1:67">
      <c r="A1631"/>
      <c r="B1631"/>
      <c r="C1631"/>
      <c r="E1631"/>
      <c r="F1631"/>
      <c r="G1631"/>
      <c r="I1631"/>
      <c r="J1631"/>
      <c r="K1631"/>
      <c r="M1631"/>
      <c r="N1631"/>
      <c r="O1631"/>
      <c r="Q1631"/>
      <c r="R1631"/>
      <c r="S1631"/>
      <c r="U1631"/>
      <c r="V1631"/>
      <c r="W1631"/>
      <c r="Y1631"/>
      <c r="Z1631"/>
      <c r="AA1631"/>
      <c r="AC1631"/>
      <c r="AD1631"/>
      <c r="AE1631"/>
      <c r="AG1631"/>
      <c r="AH1631"/>
      <c r="AI1631"/>
      <c r="AK1631"/>
      <c r="AL1631"/>
      <c r="AM1631"/>
      <c r="AO1631"/>
      <c r="AP1631"/>
      <c r="AQ1631"/>
      <c r="AS1631"/>
      <c r="AT1631"/>
      <c r="AU1631"/>
      <c r="AW1631"/>
      <c r="AX1631"/>
      <c r="AY1631"/>
      <c r="BA1631"/>
      <c r="BB1631"/>
      <c r="BC1631"/>
      <c r="BE1631"/>
      <c r="BF1631"/>
      <c r="BG1631"/>
      <c r="BI1631"/>
      <c r="BJ1631"/>
      <c r="BK1631"/>
      <c r="BM1631"/>
      <c r="BN1631"/>
      <c r="BO1631"/>
    </row>
    <row r="1632" spans="1:67">
      <c r="A1632"/>
      <c r="B1632"/>
      <c r="C1632"/>
      <c r="E1632"/>
      <c r="F1632"/>
      <c r="G1632"/>
      <c r="I1632"/>
      <c r="J1632"/>
      <c r="K1632"/>
      <c r="M1632"/>
      <c r="N1632"/>
      <c r="O1632"/>
      <c r="Q1632"/>
      <c r="R1632"/>
      <c r="S1632"/>
      <c r="U1632"/>
      <c r="V1632"/>
      <c r="W1632"/>
      <c r="Y1632"/>
      <c r="Z1632"/>
      <c r="AA1632"/>
      <c r="AC1632"/>
      <c r="AD1632"/>
      <c r="AE1632"/>
      <c r="AG1632"/>
      <c r="AH1632"/>
      <c r="AI1632"/>
      <c r="AK1632"/>
      <c r="AL1632"/>
      <c r="AM1632"/>
      <c r="AO1632"/>
      <c r="AP1632"/>
      <c r="AQ1632"/>
      <c r="AS1632"/>
      <c r="AT1632"/>
      <c r="AU1632"/>
      <c r="AW1632"/>
      <c r="AX1632"/>
      <c r="AY1632"/>
      <c r="BA1632"/>
      <c r="BB1632"/>
      <c r="BC1632"/>
      <c r="BE1632"/>
      <c r="BF1632"/>
      <c r="BG1632"/>
      <c r="BI1632"/>
      <c r="BJ1632"/>
      <c r="BK1632"/>
      <c r="BM1632"/>
      <c r="BN1632"/>
      <c r="BO1632"/>
    </row>
    <row r="1633" spans="1:67">
      <c r="A1633"/>
      <c r="B1633"/>
      <c r="C1633"/>
      <c r="E1633"/>
      <c r="F1633"/>
      <c r="G1633"/>
      <c r="I1633"/>
      <c r="J1633"/>
      <c r="K1633"/>
      <c r="M1633"/>
      <c r="N1633"/>
      <c r="O1633"/>
      <c r="Q1633"/>
      <c r="R1633"/>
      <c r="S1633"/>
      <c r="U1633"/>
      <c r="V1633"/>
      <c r="W1633"/>
      <c r="Y1633"/>
      <c r="Z1633"/>
      <c r="AA1633"/>
      <c r="AC1633"/>
      <c r="AD1633"/>
      <c r="AE1633"/>
      <c r="AG1633"/>
      <c r="AH1633"/>
      <c r="AI1633"/>
      <c r="AK1633"/>
      <c r="AL1633"/>
      <c r="AM1633"/>
      <c r="AO1633"/>
      <c r="AP1633"/>
      <c r="AQ1633"/>
      <c r="AS1633"/>
      <c r="AT1633"/>
      <c r="AU1633"/>
      <c r="AW1633"/>
      <c r="AX1633"/>
      <c r="AY1633"/>
      <c r="BA1633"/>
      <c r="BB1633"/>
      <c r="BC1633"/>
      <c r="BE1633"/>
      <c r="BF1633"/>
      <c r="BG1633"/>
      <c r="BI1633"/>
      <c r="BJ1633"/>
      <c r="BK1633"/>
      <c r="BM1633"/>
      <c r="BN1633"/>
      <c r="BO1633"/>
    </row>
    <row r="1634" spans="1:67">
      <c r="A1634"/>
      <c r="B1634"/>
      <c r="C1634"/>
      <c r="E1634"/>
      <c r="F1634"/>
      <c r="G1634"/>
      <c r="I1634"/>
      <c r="J1634"/>
      <c r="K1634"/>
      <c r="M1634"/>
      <c r="N1634"/>
      <c r="O1634"/>
      <c r="Q1634"/>
      <c r="R1634"/>
      <c r="S1634"/>
      <c r="U1634"/>
      <c r="V1634"/>
      <c r="W1634"/>
      <c r="Y1634"/>
      <c r="Z1634"/>
      <c r="AA1634"/>
      <c r="AC1634"/>
      <c r="AD1634"/>
      <c r="AE1634"/>
      <c r="AG1634"/>
      <c r="AH1634"/>
      <c r="AI1634"/>
      <c r="AK1634"/>
      <c r="AL1634"/>
      <c r="AM1634"/>
      <c r="AO1634"/>
      <c r="AP1634"/>
      <c r="AQ1634"/>
      <c r="AS1634"/>
      <c r="AT1634"/>
      <c r="AU1634"/>
      <c r="AW1634"/>
      <c r="AX1634"/>
      <c r="AY1634"/>
      <c r="BA1634"/>
      <c r="BB1634"/>
      <c r="BC1634"/>
      <c r="BE1634"/>
      <c r="BF1634"/>
      <c r="BG1634"/>
      <c r="BI1634"/>
      <c r="BJ1634"/>
      <c r="BK1634"/>
      <c r="BM1634"/>
      <c r="BN1634"/>
      <c r="BO1634"/>
    </row>
    <row r="1635" spans="1:67">
      <c r="A1635"/>
      <c r="B1635"/>
      <c r="C1635"/>
      <c r="E1635"/>
      <c r="F1635"/>
      <c r="G1635"/>
      <c r="I1635"/>
      <c r="J1635"/>
      <c r="K1635"/>
      <c r="M1635"/>
      <c r="N1635"/>
      <c r="O1635"/>
      <c r="Q1635"/>
      <c r="R1635"/>
      <c r="S1635"/>
      <c r="U1635"/>
      <c r="V1635"/>
      <c r="W1635"/>
      <c r="Y1635"/>
      <c r="Z1635"/>
      <c r="AA1635"/>
      <c r="AC1635"/>
      <c r="AD1635"/>
      <c r="AE1635"/>
      <c r="AG1635"/>
      <c r="AH1635"/>
      <c r="AI1635"/>
      <c r="AK1635"/>
      <c r="AL1635"/>
      <c r="AM1635"/>
      <c r="AO1635"/>
      <c r="AP1635"/>
      <c r="AQ1635"/>
      <c r="AS1635"/>
      <c r="AT1635"/>
      <c r="AU1635"/>
      <c r="AW1635"/>
      <c r="AX1635"/>
      <c r="AY1635"/>
      <c r="BA1635"/>
      <c r="BB1635"/>
      <c r="BC1635"/>
      <c r="BE1635"/>
      <c r="BF1635"/>
      <c r="BG1635"/>
      <c r="BI1635"/>
      <c r="BJ1635"/>
      <c r="BK1635"/>
      <c r="BM1635"/>
      <c r="BN1635"/>
      <c r="BO1635"/>
    </row>
    <row r="1636" spans="1:67">
      <c r="A1636"/>
      <c r="B1636"/>
      <c r="C1636"/>
      <c r="E1636"/>
      <c r="F1636"/>
      <c r="G1636"/>
      <c r="I1636"/>
      <c r="J1636"/>
      <c r="K1636"/>
      <c r="M1636"/>
      <c r="N1636"/>
      <c r="O1636"/>
      <c r="Q1636"/>
      <c r="R1636"/>
      <c r="S1636"/>
      <c r="U1636"/>
      <c r="V1636"/>
      <c r="W1636"/>
      <c r="Y1636"/>
      <c r="Z1636"/>
      <c r="AA1636"/>
      <c r="AC1636"/>
      <c r="AD1636"/>
      <c r="AE1636"/>
      <c r="AG1636"/>
      <c r="AH1636"/>
      <c r="AI1636"/>
      <c r="AK1636"/>
      <c r="AL1636"/>
      <c r="AM1636"/>
      <c r="AO1636"/>
      <c r="AP1636"/>
      <c r="AQ1636"/>
      <c r="AS1636"/>
      <c r="AT1636"/>
      <c r="AU1636"/>
      <c r="AW1636"/>
      <c r="AX1636"/>
      <c r="AY1636"/>
      <c r="BA1636"/>
      <c r="BB1636"/>
      <c r="BC1636"/>
      <c r="BE1636"/>
      <c r="BF1636"/>
      <c r="BG1636"/>
      <c r="BI1636"/>
      <c r="BJ1636"/>
      <c r="BK1636"/>
      <c r="BM1636"/>
      <c r="BN1636"/>
      <c r="BO1636"/>
    </row>
    <row r="1637" spans="1:67">
      <c r="A1637"/>
      <c r="B1637"/>
      <c r="C1637"/>
      <c r="E1637"/>
      <c r="F1637"/>
      <c r="G1637"/>
      <c r="I1637"/>
      <c r="J1637"/>
      <c r="K1637"/>
      <c r="M1637"/>
      <c r="N1637"/>
      <c r="O1637"/>
      <c r="Q1637"/>
      <c r="R1637"/>
      <c r="S1637"/>
      <c r="U1637"/>
      <c r="V1637"/>
      <c r="W1637"/>
      <c r="Y1637"/>
      <c r="Z1637"/>
      <c r="AA1637"/>
      <c r="AC1637"/>
      <c r="AD1637"/>
      <c r="AE1637"/>
      <c r="AG1637"/>
      <c r="AH1637"/>
      <c r="AI1637"/>
      <c r="AK1637"/>
      <c r="AL1637"/>
      <c r="AM1637"/>
      <c r="AO1637"/>
      <c r="AP1637"/>
      <c r="AQ1637"/>
      <c r="AS1637"/>
      <c r="AT1637"/>
      <c r="AU1637"/>
      <c r="AW1637"/>
      <c r="AX1637"/>
      <c r="AY1637"/>
      <c r="BA1637"/>
      <c r="BB1637"/>
      <c r="BC1637"/>
      <c r="BE1637"/>
      <c r="BF1637"/>
      <c r="BG1637"/>
      <c r="BI1637"/>
      <c r="BJ1637"/>
      <c r="BK1637"/>
      <c r="BM1637"/>
      <c r="BN1637"/>
      <c r="BO1637"/>
    </row>
    <row r="1638" spans="1:67">
      <c r="A1638"/>
      <c r="B1638"/>
      <c r="C1638"/>
      <c r="E1638"/>
      <c r="F1638"/>
      <c r="G1638"/>
      <c r="I1638"/>
      <c r="J1638"/>
      <c r="K1638"/>
      <c r="M1638"/>
      <c r="N1638"/>
      <c r="O1638"/>
      <c r="Q1638"/>
      <c r="R1638"/>
      <c r="S1638"/>
      <c r="U1638"/>
      <c r="V1638"/>
      <c r="W1638"/>
      <c r="Y1638"/>
      <c r="Z1638"/>
      <c r="AA1638"/>
      <c r="AC1638"/>
      <c r="AD1638"/>
      <c r="AE1638"/>
      <c r="AG1638"/>
      <c r="AH1638"/>
      <c r="AI1638"/>
      <c r="AK1638"/>
      <c r="AL1638"/>
      <c r="AM1638"/>
      <c r="AO1638"/>
      <c r="AP1638"/>
      <c r="AQ1638"/>
      <c r="AS1638"/>
      <c r="AT1638"/>
      <c r="AU1638"/>
      <c r="AW1638"/>
      <c r="AX1638"/>
      <c r="AY1638"/>
      <c r="BA1638"/>
      <c r="BB1638"/>
      <c r="BC1638"/>
      <c r="BE1638"/>
      <c r="BF1638"/>
      <c r="BG1638"/>
      <c r="BI1638"/>
      <c r="BJ1638"/>
      <c r="BK1638"/>
      <c r="BM1638"/>
      <c r="BN1638"/>
      <c r="BO1638"/>
    </row>
    <row r="1639" spans="1:67">
      <c r="A1639"/>
      <c r="B1639"/>
      <c r="C1639"/>
      <c r="E1639"/>
      <c r="F1639"/>
      <c r="G1639"/>
      <c r="I1639"/>
      <c r="J1639"/>
      <c r="K1639"/>
      <c r="M1639"/>
      <c r="N1639"/>
      <c r="O1639"/>
      <c r="Q1639"/>
      <c r="R1639"/>
      <c r="S1639"/>
      <c r="U1639"/>
      <c r="V1639"/>
      <c r="W1639"/>
      <c r="Y1639"/>
      <c r="Z1639"/>
      <c r="AA1639"/>
      <c r="AC1639"/>
      <c r="AD1639"/>
      <c r="AE1639"/>
      <c r="AG1639"/>
      <c r="AH1639"/>
      <c r="AI1639"/>
      <c r="AK1639"/>
      <c r="AL1639"/>
      <c r="AM1639"/>
      <c r="AO1639"/>
      <c r="AP1639"/>
      <c r="AQ1639"/>
      <c r="AS1639"/>
      <c r="AT1639"/>
      <c r="AU1639"/>
      <c r="AW1639"/>
      <c r="AX1639"/>
      <c r="AY1639"/>
      <c r="BA1639"/>
      <c r="BB1639"/>
      <c r="BC1639"/>
      <c r="BE1639"/>
      <c r="BF1639"/>
      <c r="BG1639"/>
      <c r="BI1639"/>
      <c r="BJ1639"/>
      <c r="BK1639"/>
      <c r="BM1639"/>
      <c r="BN1639"/>
      <c r="BO1639"/>
    </row>
    <row r="1640" spans="1:67">
      <c r="A1640"/>
      <c r="B1640"/>
      <c r="C1640"/>
      <c r="E1640"/>
      <c r="F1640"/>
      <c r="G1640"/>
      <c r="I1640"/>
      <c r="J1640"/>
      <c r="K1640"/>
      <c r="M1640"/>
      <c r="N1640"/>
      <c r="O1640"/>
      <c r="Q1640"/>
      <c r="R1640"/>
      <c r="S1640"/>
      <c r="U1640"/>
      <c r="V1640"/>
      <c r="W1640"/>
      <c r="Y1640"/>
      <c r="Z1640"/>
      <c r="AA1640"/>
      <c r="AC1640"/>
      <c r="AD1640"/>
      <c r="AE1640"/>
      <c r="AG1640"/>
      <c r="AH1640"/>
      <c r="AI1640"/>
      <c r="AK1640"/>
      <c r="AL1640"/>
      <c r="AM1640"/>
      <c r="AO1640"/>
      <c r="AP1640"/>
      <c r="AQ1640"/>
      <c r="AS1640"/>
      <c r="AT1640"/>
      <c r="AU1640"/>
      <c r="AW1640"/>
      <c r="AX1640"/>
      <c r="AY1640"/>
      <c r="BA1640"/>
      <c r="BB1640"/>
      <c r="BC1640"/>
      <c r="BE1640"/>
      <c r="BF1640"/>
      <c r="BG1640"/>
      <c r="BI1640"/>
      <c r="BJ1640"/>
      <c r="BK1640"/>
      <c r="BM1640"/>
      <c r="BN1640"/>
      <c r="BO1640"/>
    </row>
    <row r="1641" spans="1:67">
      <c r="A1641"/>
      <c r="B1641"/>
      <c r="C1641"/>
      <c r="E1641"/>
      <c r="F1641"/>
      <c r="G1641"/>
      <c r="I1641"/>
      <c r="J1641"/>
      <c r="K1641"/>
      <c r="M1641"/>
      <c r="N1641"/>
      <c r="O1641"/>
      <c r="Q1641"/>
      <c r="R1641"/>
      <c r="S1641"/>
      <c r="U1641"/>
      <c r="V1641"/>
      <c r="W1641"/>
      <c r="Y1641"/>
      <c r="Z1641"/>
      <c r="AA1641"/>
      <c r="AC1641"/>
      <c r="AD1641"/>
      <c r="AE1641"/>
      <c r="AG1641"/>
      <c r="AH1641"/>
      <c r="AI1641"/>
      <c r="AK1641"/>
      <c r="AL1641"/>
      <c r="AM1641"/>
      <c r="AO1641"/>
      <c r="AP1641"/>
      <c r="AQ1641"/>
      <c r="AS1641"/>
      <c r="AT1641"/>
      <c r="AU1641"/>
      <c r="AW1641"/>
      <c r="AX1641"/>
      <c r="AY1641"/>
      <c r="BA1641"/>
      <c r="BB1641"/>
      <c r="BC1641"/>
      <c r="BE1641"/>
      <c r="BF1641"/>
      <c r="BG1641"/>
      <c r="BI1641"/>
      <c r="BJ1641"/>
      <c r="BK1641"/>
      <c r="BM1641"/>
      <c r="BN1641"/>
      <c r="BO1641"/>
    </row>
    <row r="1642" spans="1:67">
      <c r="A1642"/>
      <c r="B1642"/>
      <c r="C1642"/>
      <c r="E1642"/>
      <c r="F1642"/>
      <c r="G1642"/>
      <c r="I1642"/>
      <c r="J1642"/>
      <c r="K1642"/>
      <c r="M1642"/>
      <c r="N1642"/>
      <c r="O1642"/>
      <c r="Q1642"/>
      <c r="R1642"/>
      <c r="S1642"/>
      <c r="U1642"/>
      <c r="V1642"/>
      <c r="W1642"/>
      <c r="Y1642"/>
      <c r="Z1642"/>
      <c r="AA1642"/>
      <c r="AC1642"/>
      <c r="AD1642"/>
      <c r="AE1642"/>
      <c r="AG1642"/>
      <c r="AH1642"/>
      <c r="AI1642"/>
      <c r="AK1642"/>
      <c r="AL1642"/>
      <c r="AM1642"/>
      <c r="AO1642"/>
      <c r="AP1642"/>
      <c r="AQ1642"/>
      <c r="AS1642"/>
      <c r="AT1642"/>
      <c r="AU1642"/>
      <c r="AW1642"/>
      <c r="AX1642"/>
      <c r="AY1642"/>
      <c r="BA1642"/>
      <c r="BB1642"/>
      <c r="BC1642"/>
      <c r="BE1642"/>
      <c r="BF1642"/>
      <c r="BG1642"/>
      <c r="BI1642"/>
      <c r="BJ1642"/>
      <c r="BK1642"/>
      <c r="BM1642"/>
      <c r="BN1642"/>
      <c r="BO1642"/>
    </row>
    <row r="1643" spans="1:67">
      <c r="A1643"/>
      <c r="B1643"/>
      <c r="C1643"/>
      <c r="E1643"/>
      <c r="F1643"/>
      <c r="G1643"/>
      <c r="I1643"/>
      <c r="J1643"/>
      <c r="K1643"/>
      <c r="M1643"/>
      <c r="N1643"/>
      <c r="O1643"/>
      <c r="Q1643"/>
      <c r="R1643"/>
      <c r="S1643"/>
      <c r="U1643"/>
      <c r="V1643"/>
      <c r="W1643"/>
      <c r="Y1643"/>
      <c r="Z1643"/>
      <c r="AA1643"/>
      <c r="AC1643"/>
      <c r="AD1643"/>
      <c r="AE1643"/>
      <c r="AG1643"/>
      <c r="AH1643"/>
      <c r="AI1643"/>
      <c r="AK1643"/>
      <c r="AL1643"/>
      <c r="AM1643"/>
      <c r="AO1643"/>
      <c r="AP1643"/>
      <c r="AQ1643"/>
      <c r="AS1643"/>
      <c r="AT1643"/>
      <c r="AU1643"/>
      <c r="AW1643"/>
      <c r="AX1643"/>
      <c r="AY1643"/>
      <c r="BA1643"/>
      <c r="BB1643"/>
      <c r="BC1643"/>
      <c r="BE1643"/>
      <c r="BF1643"/>
      <c r="BG1643"/>
      <c r="BI1643"/>
      <c r="BJ1643"/>
      <c r="BK1643"/>
      <c r="BM1643"/>
      <c r="BN1643"/>
      <c r="BO1643"/>
    </row>
    <row r="1644" spans="1:67">
      <c r="A1644"/>
      <c r="B1644"/>
      <c r="C1644"/>
      <c r="E1644"/>
      <c r="F1644"/>
      <c r="G1644"/>
      <c r="I1644"/>
      <c r="J1644"/>
      <c r="K1644"/>
      <c r="M1644"/>
      <c r="N1644"/>
      <c r="O1644"/>
      <c r="Q1644"/>
      <c r="R1644"/>
      <c r="S1644"/>
      <c r="U1644"/>
      <c r="V1644"/>
      <c r="W1644"/>
      <c r="Y1644"/>
      <c r="Z1644"/>
      <c r="AA1644"/>
      <c r="AC1644"/>
      <c r="AD1644"/>
      <c r="AE1644"/>
      <c r="AG1644"/>
      <c r="AH1644"/>
      <c r="AI1644"/>
      <c r="AK1644"/>
      <c r="AL1644"/>
      <c r="AM1644"/>
      <c r="AO1644"/>
      <c r="AP1644"/>
      <c r="AQ1644"/>
      <c r="AS1644"/>
      <c r="AT1644"/>
      <c r="AU1644"/>
      <c r="AW1644"/>
      <c r="AX1644"/>
      <c r="AY1644"/>
      <c r="BA1644"/>
      <c r="BB1644"/>
      <c r="BC1644"/>
      <c r="BE1644"/>
      <c r="BF1644"/>
      <c r="BG1644"/>
      <c r="BI1644"/>
      <c r="BJ1644"/>
      <c r="BK1644"/>
      <c r="BM1644"/>
      <c r="BN1644"/>
      <c r="BO1644"/>
    </row>
    <row r="1645" spans="1:67">
      <c r="A1645"/>
      <c r="B1645"/>
      <c r="C1645"/>
      <c r="E1645"/>
      <c r="F1645"/>
      <c r="G1645"/>
      <c r="I1645"/>
      <c r="J1645"/>
      <c r="K1645"/>
      <c r="M1645"/>
      <c r="N1645"/>
      <c r="O1645"/>
      <c r="Q1645"/>
      <c r="R1645"/>
      <c r="S1645"/>
      <c r="U1645"/>
      <c r="V1645"/>
      <c r="W1645"/>
      <c r="Y1645"/>
      <c r="Z1645"/>
      <c r="AA1645"/>
      <c r="AC1645"/>
      <c r="AD1645"/>
      <c r="AE1645"/>
      <c r="AG1645"/>
      <c r="AH1645"/>
      <c r="AI1645"/>
      <c r="AK1645"/>
      <c r="AL1645"/>
      <c r="AM1645"/>
      <c r="AO1645"/>
      <c r="AP1645"/>
      <c r="AQ1645"/>
      <c r="AS1645"/>
      <c r="AT1645"/>
      <c r="AU1645"/>
      <c r="AW1645"/>
      <c r="AX1645"/>
      <c r="AY1645"/>
      <c r="BA1645"/>
      <c r="BB1645"/>
      <c r="BC1645"/>
      <c r="BE1645"/>
      <c r="BF1645"/>
      <c r="BG1645"/>
      <c r="BI1645"/>
      <c r="BJ1645"/>
      <c r="BK1645"/>
      <c r="BM1645"/>
      <c r="BN1645"/>
      <c r="BO1645"/>
    </row>
    <row r="1646" spans="1:67">
      <c r="A1646"/>
      <c r="B1646"/>
      <c r="C1646"/>
      <c r="E1646"/>
      <c r="F1646"/>
      <c r="G1646"/>
      <c r="I1646"/>
      <c r="J1646"/>
      <c r="K1646"/>
      <c r="M1646"/>
      <c r="N1646"/>
      <c r="O1646"/>
      <c r="Q1646"/>
      <c r="R1646"/>
      <c r="S1646"/>
      <c r="U1646"/>
      <c r="V1646"/>
      <c r="W1646"/>
      <c r="Y1646"/>
      <c r="Z1646"/>
      <c r="AA1646"/>
      <c r="AC1646"/>
      <c r="AD1646"/>
      <c r="AE1646"/>
      <c r="AG1646"/>
      <c r="AH1646"/>
      <c r="AI1646"/>
      <c r="AK1646"/>
      <c r="AL1646"/>
      <c r="AM1646"/>
      <c r="AO1646"/>
      <c r="AP1646"/>
      <c r="AQ1646"/>
      <c r="AS1646"/>
      <c r="AT1646"/>
      <c r="AU1646"/>
      <c r="AW1646"/>
      <c r="AX1646"/>
      <c r="AY1646"/>
      <c r="BA1646"/>
      <c r="BB1646"/>
      <c r="BC1646"/>
      <c r="BE1646"/>
      <c r="BF1646"/>
      <c r="BG1646"/>
      <c r="BI1646"/>
      <c r="BJ1646"/>
      <c r="BK1646"/>
      <c r="BM1646"/>
      <c r="BN1646"/>
      <c r="BO1646"/>
    </row>
    <row r="1647" spans="1:67">
      <c r="A1647"/>
      <c r="B1647"/>
      <c r="C1647"/>
      <c r="E1647"/>
      <c r="F1647"/>
      <c r="G1647"/>
      <c r="I1647"/>
      <c r="J1647"/>
      <c r="K1647"/>
      <c r="M1647"/>
      <c r="N1647"/>
      <c r="O1647"/>
      <c r="Q1647"/>
      <c r="R1647"/>
      <c r="S1647"/>
      <c r="U1647"/>
      <c r="V1647"/>
      <c r="W1647"/>
      <c r="Y1647"/>
      <c r="Z1647"/>
      <c r="AA1647"/>
      <c r="AC1647"/>
      <c r="AD1647"/>
      <c r="AE1647"/>
      <c r="AG1647"/>
      <c r="AH1647"/>
      <c r="AI1647"/>
      <c r="AK1647"/>
      <c r="AL1647"/>
      <c r="AM1647"/>
      <c r="AO1647"/>
      <c r="AP1647"/>
      <c r="AQ1647"/>
      <c r="AS1647"/>
      <c r="AT1647"/>
      <c r="AU1647"/>
      <c r="AW1647"/>
      <c r="AX1647"/>
      <c r="AY1647"/>
      <c r="BA1647"/>
      <c r="BB1647"/>
      <c r="BC1647"/>
      <c r="BE1647"/>
      <c r="BF1647"/>
      <c r="BG1647"/>
      <c r="BI1647"/>
      <c r="BJ1647"/>
      <c r="BK1647"/>
      <c r="BM1647"/>
      <c r="BN1647"/>
      <c r="BO1647"/>
    </row>
    <row r="1648" spans="1:67">
      <c r="A1648"/>
      <c r="B1648"/>
      <c r="C1648"/>
      <c r="E1648"/>
      <c r="F1648"/>
      <c r="G1648"/>
      <c r="I1648"/>
      <c r="J1648"/>
      <c r="K1648"/>
      <c r="M1648"/>
      <c r="N1648"/>
      <c r="O1648"/>
      <c r="Q1648"/>
      <c r="R1648"/>
      <c r="S1648"/>
      <c r="U1648"/>
      <c r="V1648"/>
      <c r="W1648"/>
      <c r="Y1648"/>
      <c r="Z1648"/>
      <c r="AA1648"/>
      <c r="AC1648"/>
      <c r="AD1648"/>
      <c r="AE1648"/>
      <c r="AG1648"/>
      <c r="AH1648"/>
      <c r="AI1648"/>
      <c r="AK1648"/>
      <c r="AL1648"/>
      <c r="AM1648"/>
      <c r="AO1648"/>
      <c r="AP1648"/>
      <c r="AQ1648"/>
      <c r="AS1648"/>
      <c r="AT1648"/>
      <c r="AU1648"/>
      <c r="AW1648"/>
      <c r="AX1648"/>
      <c r="AY1648"/>
      <c r="BA1648"/>
      <c r="BB1648"/>
      <c r="BC1648"/>
      <c r="BE1648"/>
      <c r="BF1648"/>
      <c r="BG1648"/>
      <c r="BI1648"/>
      <c r="BJ1648"/>
      <c r="BK1648"/>
      <c r="BM1648"/>
      <c r="BN1648"/>
      <c r="BO1648"/>
    </row>
    <row r="1649" spans="1:67">
      <c r="A1649"/>
      <c r="B1649"/>
      <c r="C1649"/>
      <c r="E1649"/>
      <c r="F1649"/>
      <c r="G1649"/>
      <c r="I1649"/>
      <c r="J1649"/>
      <c r="K1649"/>
      <c r="M1649"/>
      <c r="N1649"/>
      <c r="O1649"/>
      <c r="Q1649"/>
      <c r="R1649"/>
      <c r="S1649"/>
      <c r="U1649"/>
      <c r="V1649"/>
      <c r="W1649"/>
      <c r="Y1649"/>
      <c r="Z1649"/>
      <c r="AA1649"/>
      <c r="AC1649"/>
      <c r="AD1649"/>
      <c r="AE1649"/>
      <c r="AG1649"/>
      <c r="AH1649"/>
      <c r="AI1649"/>
      <c r="AK1649"/>
      <c r="AL1649"/>
      <c r="AM1649"/>
      <c r="AO1649"/>
      <c r="AP1649"/>
      <c r="AQ1649"/>
      <c r="AS1649"/>
      <c r="AT1649"/>
      <c r="AU1649"/>
      <c r="AW1649"/>
      <c r="AX1649"/>
      <c r="AY1649"/>
      <c r="BA1649"/>
      <c r="BB1649"/>
      <c r="BC1649"/>
      <c r="BE1649"/>
      <c r="BF1649"/>
      <c r="BG1649"/>
      <c r="BI1649"/>
      <c r="BJ1649"/>
      <c r="BK1649"/>
      <c r="BM1649"/>
      <c r="BN1649"/>
      <c r="BO1649"/>
    </row>
    <row r="1650" spans="1:67">
      <c r="A1650"/>
      <c r="B1650"/>
      <c r="C1650"/>
      <c r="E1650"/>
      <c r="F1650"/>
      <c r="G1650"/>
      <c r="I1650"/>
      <c r="J1650"/>
      <c r="K1650"/>
      <c r="M1650"/>
      <c r="N1650"/>
      <c r="O1650"/>
      <c r="Q1650"/>
      <c r="R1650"/>
      <c r="S1650"/>
      <c r="U1650"/>
      <c r="V1650"/>
      <c r="W1650"/>
      <c r="Y1650"/>
      <c r="Z1650"/>
      <c r="AA1650"/>
      <c r="AC1650"/>
      <c r="AD1650"/>
      <c r="AE1650"/>
      <c r="AG1650"/>
      <c r="AH1650"/>
      <c r="AI1650"/>
      <c r="AK1650"/>
      <c r="AL1650"/>
      <c r="AM1650"/>
      <c r="AO1650"/>
      <c r="AP1650"/>
      <c r="AQ1650"/>
      <c r="AS1650"/>
      <c r="AT1650"/>
      <c r="AU1650"/>
      <c r="AW1650"/>
      <c r="AX1650"/>
      <c r="AY1650"/>
      <c r="BA1650"/>
      <c r="BB1650"/>
      <c r="BC1650"/>
      <c r="BE1650"/>
      <c r="BF1650"/>
      <c r="BG1650"/>
      <c r="BI1650"/>
      <c r="BJ1650"/>
      <c r="BK1650"/>
      <c r="BM1650"/>
      <c r="BN1650"/>
      <c r="BO1650"/>
    </row>
    <row r="1651" spans="1:67">
      <c r="A1651"/>
      <c r="B1651"/>
      <c r="C1651"/>
      <c r="E1651"/>
      <c r="F1651"/>
      <c r="G1651"/>
      <c r="I1651"/>
      <c r="J1651"/>
      <c r="K1651"/>
      <c r="M1651"/>
      <c r="N1651"/>
      <c r="O1651"/>
      <c r="Q1651"/>
      <c r="R1651"/>
      <c r="S1651"/>
      <c r="U1651"/>
      <c r="V1651"/>
      <c r="W1651"/>
      <c r="Y1651"/>
      <c r="Z1651"/>
      <c r="AA1651"/>
      <c r="AC1651"/>
      <c r="AD1651"/>
      <c r="AE1651"/>
      <c r="AG1651"/>
      <c r="AH1651"/>
      <c r="AI1651"/>
      <c r="AK1651"/>
      <c r="AL1651"/>
      <c r="AM1651"/>
      <c r="AO1651"/>
      <c r="AP1651"/>
      <c r="AQ1651"/>
      <c r="AS1651"/>
      <c r="AT1651"/>
      <c r="AU1651"/>
      <c r="AW1651"/>
      <c r="AX1651"/>
      <c r="AY1651"/>
      <c r="BA1651"/>
      <c r="BB1651"/>
      <c r="BC1651"/>
      <c r="BE1651"/>
      <c r="BF1651"/>
      <c r="BG1651"/>
      <c r="BI1651"/>
      <c r="BJ1651"/>
      <c r="BK1651"/>
      <c r="BM1651"/>
      <c r="BN1651"/>
      <c r="BO1651"/>
    </row>
    <row r="1652" spans="1:67">
      <c r="A1652"/>
      <c r="B1652"/>
      <c r="C1652"/>
      <c r="E1652"/>
      <c r="F1652"/>
      <c r="G1652"/>
      <c r="I1652"/>
      <c r="J1652"/>
      <c r="K1652"/>
      <c r="M1652"/>
      <c r="N1652"/>
      <c r="O1652"/>
      <c r="Q1652"/>
      <c r="R1652"/>
      <c r="S1652"/>
      <c r="U1652"/>
      <c r="V1652"/>
      <c r="W1652"/>
      <c r="Y1652"/>
      <c r="Z1652"/>
      <c r="AA1652"/>
      <c r="AC1652"/>
      <c r="AD1652"/>
      <c r="AE1652"/>
      <c r="AG1652"/>
      <c r="AH1652"/>
      <c r="AI1652"/>
      <c r="AK1652"/>
      <c r="AL1652"/>
      <c r="AM1652"/>
      <c r="AO1652"/>
      <c r="AP1652"/>
      <c r="AQ1652"/>
      <c r="AS1652"/>
      <c r="AT1652"/>
      <c r="AU1652"/>
      <c r="AW1652"/>
      <c r="AX1652"/>
      <c r="AY1652"/>
      <c r="BA1652"/>
      <c r="BB1652"/>
      <c r="BC1652"/>
      <c r="BE1652"/>
      <c r="BF1652"/>
      <c r="BG1652"/>
      <c r="BI1652"/>
      <c r="BJ1652"/>
      <c r="BK1652"/>
      <c r="BM1652"/>
      <c r="BN1652"/>
      <c r="BO1652"/>
    </row>
    <row r="1653" spans="1:67">
      <c r="A1653"/>
      <c r="B1653"/>
      <c r="C1653"/>
      <c r="E1653"/>
      <c r="F1653"/>
      <c r="G1653"/>
      <c r="I1653"/>
      <c r="J1653"/>
      <c r="K1653"/>
      <c r="M1653"/>
      <c r="N1653"/>
      <c r="O1653"/>
      <c r="Q1653"/>
      <c r="R1653"/>
      <c r="S1653"/>
      <c r="U1653"/>
      <c r="V1653"/>
      <c r="W1653"/>
      <c r="Y1653"/>
      <c r="Z1653"/>
      <c r="AA1653"/>
      <c r="AC1653"/>
      <c r="AD1653"/>
      <c r="AE1653"/>
      <c r="AG1653"/>
      <c r="AH1653"/>
      <c r="AI1653"/>
      <c r="AK1653"/>
      <c r="AL1653"/>
      <c r="AM1653"/>
      <c r="AO1653"/>
      <c r="AP1653"/>
      <c r="AQ1653"/>
      <c r="AS1653"/>
      <c r="AT1653"/>
      <c r="AU1653"/>
      <c r="AW1653"/>
      <c r="AX1653"/>
      <c r="AY1653"/>
      <c r="BA1653"/>
      <c r="BB1653"/>
      <c r="BC1653"/>
      <c r="BE1653"/>
      <c r="BF1653"/>
      <c r="BG1653"/>
      <c r="BI1653"/>
      <c r="BJ1653"/>
      <c r="BK1653"/>
      <c r="BM1653"/>
      <c r="BN1653"/>
      <c r="BO1653"/>
    </row>
    <row r="1654" spans="1:67">
      <c r="A1654"/>
      <c r="B1654"/>
      <c r="C1654"/>
      <c r="E1654"/>
      <c r="F1654"/>
      <c r="G1654"/>
      <c r="I1654"/>
      <c r="J1654"/>
      <c r="K1654"/>
      <c r="M1654"/>
      <c r="N1654"/>
      <c r="O1654"/>
      <c r="Q1654"/>
      <c r="R1654"/>
      <c r="S1654"/>
      <c r="U1654"/>
      <c r="V1654"/>
      <c r="W1654"/>
      <c r="Y1654"/>
      <c r="Z1654"/>
      <c r="AA1654"/>
      <c r="AC1654"/>
      <c r="AD1654"/>
      <c r="AE1654"/>
      <c r="AG1654"/>
      <c r="AH1654"/>
      <c r="AI1654"/>
      <c r="AK1654"/>
      <c r="AL1654"/>
      <c r="AM1654"/>
      <c r="AO1654"/>
      <c r="AP1654"/>
      <c r="AQ1654"/>
      <c r="AS1654"/>
      <c r="AT1654"/>
      <c r="AU1654"/>
      <c r="AW1654"/>
      <c r="AX1654"/>
      <c r="AY1654"/>
      <c r="BA1654"/>
      <c r="BB1654"/>
      <c r="BC1654"/>
      <c r="BE1654"/>
      <c r="BF1654"/>
      <c r="BG1654"/>
      <c r="BI1654"/>
      <c r="BJ1654"/>
      <c r="BK1654"/>
      <c r="BM1654"/>
      <c r="BN1654"/>
      <c r="BO1654"/>
    </row>
    <row r="1655" spans="1:67">
      <c r="A1655"/>
      <c r="B1655"/>
      <c r="C1655"/>
      <c r="E1655"/>
      <c r="F1655"/>
      <c r="G1655"/>
      <c r="I1655"/>
      <c r="J1655"/>
      <c r="K1655"/>
      <c r="M1655"/>
      <c r="N1655"/>
      <c r="O1655"/>
      <c r="Q1655"/>
      <c r="R1655"/>
      <c r="S1655"/>
      <c r="U1655"/>
      <c r="V1655"/>
      <c r="W1655"/>
      <c r="Y1655"/>
      <c r="Z1655"/>
      <c r="AA1655"/>
      <c r="AC1655"/>
      <c r="AD1655"/>
      <c r="AE1655"/>
      <c r="AG1655"/>
      <c r="AH1655"/>
      <c r="AI1655"/>
      <c r="AK1655"/>
      <c r="AL1655"/>
      <c r="AM1655"/>
      <c r="AO1655"/>
      <c r="AP1655"/>
      <c r="AQ1655"/>
      <c r="AS1655"/>
      <c r="AT1655"/>
      <c r="AU1655"/>
      <c r="AW1655"/>
      <c r="AX1655"/>
      <c r="AY1655"/>
      <c r="BA1655"/>
      <c r="BB1655"/>
      <c r="BC1655"/>
      <c r="BE1655"/>
      <c r="BF1655"/>
      <c r="BG1655"/>
      <c r="BI1655"/>
      <c r="BJ1655"/>
      <c r="BK1655"/>
      <c r="BM1655"/>
      <c r="BN1655"/>
      <c r="BO1655"/>
    </row>
    <row r="1656" spans="1:67">
      <c r="A1656"/>
      <c r="B1656"/>
      <c r="C1656"/>
      <c r="E1656"/>
      <c r="F1656"/>
      <c r="G1656"/>
      <c r="I1656"/>
      <c r="J1656"/>
      <c r="K1656"/>
      <c r="M1656"/>
      <c r="N1656"/>
      <c r="O1656"/>
      <c r="Q1656"/>
      <c r="R1656"/>
      <c r="S1656"/>
      <c r="U1656"/>
      <c r="V1656"/>
      <c r="W1656"/>
      <c r="Y1656"/>
      <c r="Z1656"/>
      <c r="AA1656"/>
      <c r="AC1656"/>
      <c r="AD1656"/>
      <c r="AE1656"/>
      <c r="AG1656"/>
      <c r="AH1656"/>
      <c r="AI1656"/>
      <c r="AK1656"/>
      <c r="AL1656"/>
      <c r="AM1656"/>
      <c r="AO1656"/>
      <c r="AP1656"/>
      <c r="AQ1656"/>
      <c r="AS1656"/>
      <c r="AT1656"/>
      <c r="AU1656"/>
      <c r="AW1656"/>
      <c r="AX1656"/>
      <c r="AY1656"/>
      <c r="BA1656"/>
      <c r="BB1656"/>
      <c r="BC1656"/>
      <c r="BE1656"/>
      <c r="BF1656"/>
      <c r="BG1656"/>
      <c r="BI1656"/>
      <c r="BJ1656"/>
      <c r="BK1656"/>
      <c r="BM1656"/>
      <c r="BN1656"/>
      <c r="BO1656"/>
    </row>
    <row r="1657" spans="1:67">
      <c r="A1657"/>
      <c r="B1657"/>
      <c r="C1657"/>
      <c r="E1657"/>
      <c r="F1657"/>
      <c r="G1657"/>
      <c r="I1657"/>
      <c r="J1657"/>
      <c r="K1657"/>
      <c r="M1657"/>
      <c r="N1657"/>
      <c r="O1657"/>
      <c r="Q1657"/>
      <c r="R1657"/>
      <c r="S1657"/>
      <c r="U1657"/>
      <c r="V1657"/>
      <c r="W1657"/>
      <c r="Y1657"/>
      <c r="Z1657"/>
      <c r="AA1657"/>
      <c r="AC1657"/>
      <c r="AD1657"/>
      <c r="AE1657"/>
      <c r="AG1657"/>
      <c r="AH1657"/>
      <c r="AI1657"/>
      <c r="AK1657"/>
      <c r="AL1657"/>
      <c r="AM1657"/>
      <c r="AO1657"/>
      <c r="AP1657"/>
      <c r="AQ1657"/>
      <c r="AS1657"/>
      <c r="AT1657"/>
      <c r="AU1657"/>
      <c r="AW1657"/>
      <c r="AX1657"/>
      <c r="AY1657"/>
      <c r="BA1657"/>
      <c r="BB1657"/>
      <c r="BC1657"/>
      <c r="BE1657"/>
      <c r="BF1657"/>
      <c r="BG1657"/>
      <c r="BI1657"/>
      <c r="BJ1657"/>
      <c r="BK1657"/>
      <c r="BM1657"/>
      <c r="BN1657"/>
      <c r="BO1657"/>
    </row>
    <row r="1658" spans="1:67">
      <c r="A1658"/>
      <c r="B1658"/>
      <c r="C1658"/>
      <c r="E1658"/>
      <c r="F1658"/>
      <c r="G1658"/>
      <c r="I1658"/>
      <c r="J1658"/>
      <c r="K1658"/>
      <c r="M1658"/>
      <c r="N1658"/>
      <c r="O1658"/>
      <c r="Q1658"/>
      <c r="R1658"/>
      <c r="S1658"/>
      <c r="U1658"/>
      <c r="V1658"/>
      <c r="W1658"/>
      <c r="Y1658"/>
      <c r="Z1658"/>
      <c r="AA1658"/>
      <c r="AC1658"/>
      <c r="AD1658"/>
      <c r="AE1658"/>
      <c r="AG1658"/>
      <c r="AH1658"/>
      <c r="AI1658"/>
      <c r="AK1658"/>
      <c r="AL1658"/>
      <c r="AM1658"/>
      <c r="AO1658"/>
      <c r="AP1658"/>
      <c r="AQ1658"/>
      <c r="AS1658"/>
      <c r="AT1658"/>
      <c r="AU1658"/>
      <c r="AW1658"/>
      <c r="AX1658"/>
      <c r="AY1658"/>
      <c r="BA1658"/>
      <c r="BB1658"/>
      <c r="BC1658"/>
      <c r="BE1658"/>
      <c r="BF1658"/>
      <c r="BG1658"/>
      <c r="BI1658"/>
      <c r="BJ1658"/>
      <c r="BK1658"/>
      <c r="BM1658"/>
      <c r="BN1658"/>
      <c r="BO1658"/>
    </row>
    <row r="1659" spans="1:67">
      <c r="A1659"/>
      <c r="B1659"/>
      <c r="C1659"/>
      <c r="E1659"/>
      <c r="F1659"/>
      <c r="G1659"/>
      <c r="I1659"/>
      <c r="J1659"/>
      <c r="K1659"/>
      <c r="M1659"/>
      <c r="N1659"/>
      <c r="O1659"/>
      <c r="Q1659"/>
      <c r="R1659"/>
      <c r="S1659"/>
      <c r="U1659"/>
      <c r="V1659"/>
      <c r="W1659"/>
      <c r="Y1659"/>
      <c r="Z1659"/>
      <c r="AA1659"/>
      <c r="AC1659"/>
      <c r="AD1659"/>
      <c r="AE1659"/>
      <c r="AG1659"/>
      <c r="AH1659"/>
      <c r="AI1659"/>
      <c r="AK1659"/>
      <c r="AL1659"/>
      <c r="AM1659"/>
      <c r="AO1659"/>
      <c r="AP1659"/>
      <c r="AQ1659"/>
      <c r="AS1659"/>
      <c r="AT1659"/>
      <c r="AU1659"/>
      <c r="AW1659"/>
      <c r="AX1659"/>
      <c r="AY1659"/>
      <c r="BA1659"/>
      <c r="BB1659"/>
      <c r="BC1659"/>
      <c r="BE1659"/>
      <c r="BF1659"/>
      <c r="BG1659"/>
      <c r="BI1659"/>
      <c r="BJ1659"/>
      <c r="BK1659"/>
      <c r="BM1659"/>
      <c r="BN1659"/>
      <c r="BO1659"/>
    </row>
    <row r="1660" spans="1:67">
      <c r="A1660"/>
      <c r="B1660"/>
      <c r="C1660"/>
      <c r="E1660"/>
      <c r="F1660"/>
      <c r="G1660"/>
      <c r="I1660"/>
      <c r="J1660"/>
      <c r="K1660"/>
      <c r="M1660"/>
      <c r="N1660"/>
      <c r="O1660"/>
      <c r="Q1660"/>
      <c r="R1660"/>
      <c r="S1660"/>
      <c r="U1660"/>
      <c r="V1660"/>
      <c r="W1660"/>
      <c r="Y1660"/>
      <c r="Z1660"/>
      <c r="AA1660"/>
      <c r="AC1660"/>
      <c r="AD1660"/>
      <c r="AE1660"/>
      <c r="AG1660"/>
      <c r="AH1660"/>
      <c r="AI1660"/>
      <c r="AK1660"/>
      <c r="AL1660"/>
      <c r="AM1660"/>
      <c r="AO1660"/>
      <c r="AP1660"/>
      <c r="AQ1660"/>
      <c r="AS1660"/>
      <c r="AT1660"/>
      <c r="AU1660"/>
      <c r="AW1660"/>
      <c r="AX1660"/>
      <c r="AY1660"/>
      <c r="BA1660"/>
      <c r="BB1660"/>
      <c r="BC1660"/>
      <c r="BE1660"/>
      <c r="BF1660"/>
      <c r="BG1660"/>
      <c r="BI1660"/>
      <c r="BJ1660"/>
      <c r="BK1660"/>
      <c r="BM1660"/>
      <c r="BN1660"/>
      <c r="BO1660"/>
    </row>
    <row r="1661" spans="1:67">
      <c r="A1661"/>
      <c r="B1661"/>
      <c r="C1661"/>
      <c r="E1661"/>
      <c r="F1661"/>
      <c r="G1661"/>
      <c r="I1661"/>
      <c r="J1661"/>
      <c r="K1661"/>
      <c r="M1661"/>
      <c r="N1661"/>
      <c r="O1661"/>
      <c r="Q1661"/>
      <c r="R1661"/>
      <c r="S1661"/>
      <c r="U1661"/>
      <c r="V1661"/>
      <c r="W1661"/>
      <c r="Y1661"/>
      <c r="Z1661"/>
      <c r="AA1661"/>
      <c r="AC1661"/>
      <c r="AD1661"/>
      <c r="AE1661"/>
      <c r="AG1661"/>
      <c r="AH1661"/>
      <c r="AI1661"/>
      <c r="AK1661"/>
      <c r="AL1661"/>
      <c r="AM1661"/>
      <c r="AO1661"/>
      <c r="AP1661"/>
      <c r="AQ1661"/>
      <c r="AS1661"/>
      <c r="AT1661"/>
      <c r="AU1661"/>
      <c r="AW1661"/>
      <c r="AX1661"/>
      <c r="AY1661"/>
      <c r="BA1661"/>
      <c r="BB1661"/>
      <c r="BC1661"/>
      <c r="BE1661"/>
      <c r="BF1661"/>
      <c r="BG1661"/>
      <c r="BI1661"/>
      <c r="BJ1661"/>
      <c r="BK1661"/>
      <c r="BM1661"/>
      <c r="BN1661"/>
      <c r="BO1661"/>
    </row>
    <row r="1662" spans="1:67">
      <c r="A1662"/>
      <c r="B1662"/>
      <c r="C1662"/>
      <c r="E1662"/>
      <c r="F1662"/>
      <c r="G1662"/>
      <c r="I1662"/>
      <c r="J1662"/>
      <c r="K1662"/>
      <c r="M1662"/>
      <c r="N1662"/>
      <c r="O1662"/>
      <c r="Q1662"/>
      <c r="R1662"/>
      <c r="S1662"/>
      <c r="U1662"/>
      <c r="V1662"/>
      <c r="W1662"/>
      <c r="Y1662"/>
      <c r="Z1662"/>
      <c r="AA1662"/>
      <c r="AC1662"/>
      <c r="AD1662"/>
      <c r="AE1662"/>
      <c r="AG1662"/>
      <c r="AH1662"/>
      <c r="AI1662"/>
      <c r="AK1662"/>
      <c r="AL1662"/>
      <c r="AM1662"/>
      <c r="AO1662"/>
      <c r="AP1662"/>
      <c r="AQ1662"/>
      <c r="AS1662"/>
      <c r="AT1662"/>
      <c r="AU1662"/>
      <c r="AW1662"/>
      <c r="AX1662"/>
      <c r="AY1662"/>
      <c r="BA1662"/>
      <c r="BB1662"/>
      <c r="BC1662"/>
      <c r="BE1662"/>
      <c r="BF1662"/>
      <c r="BG1662"/>
      <c r="BI1662"/>
      <c r="BJ1662"/>
      <c r="BK1662"/>
      <c r="BM1662"/>
      <c r="BN1662"/>
      <c r="BO1662"/>
    </row>
    <row r="1663" spans="1:67">
      <c r="A1663"/>
      <c r="B1663"/>
      <c r="C1663"/>
      <c r="E1663"/>
      <c r="F1663"/>
      <c r="G1663"/>
      <c r="I1663"/>
      <c r="J1663"/>
      <c r="K1663"/>
      <c r="M1663"/>
      <c r="N1663"/>
      <c r="O1663"/>
      <c r="Q1663"/>
      <c r="R1663"/>
      <c r="S1663"/>
      <c r="U1663"/>
      <c r="V1663"/>
      <c r="W1663"/>
      <c r="Y1663"/>
      <c r="Z1663"/>
      <c r="AA1663"/>
      <c r="AC1663"/>
      <c r="AD1663"/>
      <c r="AE1663"/>
      <c r="AG1663"/>
      <c r="AH1663"/>
      <c r="AI1663"/>
      <c r="AK1663"/>
      <c r="AL1663"/>
      <c r="AM1663"/>
      <c r="AO1663"/>
      <c r="AP1663"/>
      <c r="AQ1663"/>
      <c r="AS1663"/>
      <c r="AT1663"/>
      <c r="AU1663"/>
      <c r="AW1663"/>
      <c r="AX1663"/>
      <c r="AY1663"/>
      <c r="BA1663"/>
      <c r="BB1663"/>
      <c r="BC1663"/>
      <c r="BE1663"/>
      <c r="BF1663"/>
      <c r="BG1663"/>
      <c r="BI1663"/>
      <c r="BJ1663"/>
      <c r="BK1663"/>
      <c r="BM1663"/>
      <c r="BN1663"/>
      <c r="BO1663"/>
    </row>
    <row r="1664" spans="1:67">
      <c r="A1664"/>
      <c r="B1664"/>
      <c r="C1664"/>
      <c r="E1664"/>
      <c r="F1664"/>
      <c r="G1664"/>
      <c r="I1664"/>
      <c r="J1664"/>
      <c r="K1664"/>
      <c r="M1664"/>
      <c r="N1664"/>
      <c r="O1664"/>
      <c r="Q1664"/>
      <c r="R1664"/>
      <c r="S1664"/>
      <c r="U1664"/>
      <c r="V1664"/>
      <c r="W1664"/>
      <c r="Y1664"/>
      <c r="Z1664"/>
      <c r="AA1664"/>
      <c r="AC1664"/>
      <c r="AD1664"/>
      <c r="AE1664"/>
      <c r="AG1664"/>
      <c r="AH1664"/>
      <c r="AI1664"/>
      <c r="AK1664"/>
      <c r="AL1664"/>
      <c r="AM1664"/>
      <c r="AO1664"/>
      <c r="AP1664"/>
      <c r="AQ1664"/>
      <c r="AS1664"/>
      <c r="AT1664"/>
      <c r="AU1664"/>
      <c r="AW1664"/>
      <c r="AX1664"/>
      <c r="AY1664"/>
      <c r="BA1664"/>
      <c r="BB1664"/>
      <c r="BC1664"/>
      <c r="BE1664"/>
      <c r="BF1664"/>
      <c r="BG1664"/>
      <c r="BI1664"/>
      <c r="BJ1664"/>
      <c r="BK1664"/>
      <c r="BM1664"/>
      <c r="BN1664"/>
      <c r="BO1664"/>
    </row>
    <row r="1665" spans="1:67">
      <c r="A1665"/>
      <c r="B1665"/>
      <c r="C1665"/>
      <c r="E1665"/>
      <c r="F1665"/>
      <c r="G1665"/>
      <c r="I1665"/>
      <c r="J1665"/>
      <c r="K1665"/>
      <c r="M1665"/>
      <c r="N1665"/>
      <c r="O1665"/>
      <c r="Q1665"/>
      <c r="R1665"/>
      <c r="S1665"/>
      <c r="U1665"/>
      <c r="V1665"/>
      <c r="W1665"/>
      <c r="Y1665"/>
      <c r="Z1665"/>
      <c r="AA1665"/>
      <c r="AC1665"/>
      <c r="AD1665"/>
      <c r="AE1665"/>
      <c r="AG1665"/>
      <c r="AH1665"/>
      <c r="AI1665"/>
      <c r="AK1665"/>
      <c r="AL1665"/>
      <c r="AM1665"/>
      <c r="AO1665"/>
      <c r="AP1665"/>
      <c r="AQ1665"/>
      <c r="AS1665"/>
      <c r="AT1665"/>
      <c r="AU1665"/>
      <c r="AW1665"/>
      <c r="AX1665"/>
      <c r="AY1665"/>
      <c r="BA1665"/>
      <c r="BB1665"/>
      <c r="BC1665"/>
      <c r="BE1665"/>
      <c r="BF1665"/>
      <c r="BG1665"/>
      <c r="BI1665"/>
      <c r="BJ1665"/>
      <c r="BK1665"/>
      <c r="BM1665"/>
      <c r="BN1665"/>
      <c r="BO1665"/>
    </row>
    <row r="1666" spans="1:67">
      <c r="A1666"/>
      <c r="B1666"/>
      <c r="C1666"/>
      <c r="E1666"/>
      <c r="F1666"/>
      <c r="G1666"/>
      <c r="I1666"/>
      <c r="J1666"/>
      <c r="K1666"/>
      <c r="M1666"/>
      <c r="N1666"/>
      <c r="O1666"/>
      <c r="Q1666"/>
      <c r="R1666"/>
      <c r="S1666"/>
      <c r="U1666"/>
      <c r="V1666"/>
      <c r="W1666"/>
      <c r="Y1666"/>
      <c r="Z1666"/>
      <c r="AA1666"/>
      <c r="AC1666"/>
      <c r="AD1666"/>
      <c r="AE1666"/>
      <c r="AG1666"/>
      <c r="AH1666"/>
      <c r="AI1666"/>
      <c r="AK1666"/>
      <c r="AL1666"/>
      <c r="AM1666"/>
      <c r="AO1666"/>
      <c r="AP1666"/>
      <c r="AQ1666"/>
      <c r="AS1666"/>
      <c r="AT1666"/>
      <c r="AU1666"/>
      <c r="AW1666"/>
      <c r="AX1666"/>
      <c r="AY1666"/>
      <c r="BA1666"/>
      <c r="BB1666"/>
      <c r="BC1666"/>
      <c r="BE1666"/>
      <c r="BF1666"/>
      <c r="BG1666"/>
      <c r="BI1666"/>
      <c r="BJ1666"/>
      <c r="BK1666"/>
      <c r="BM1666"/>
      <c r="BN1666"/>
      <c r="BO1666"/>
    </row>
    <row r="1667" spans="1:67">
      <c r="A1667"/>
      <c r="B1667"/>
      <c r="C1667"/>
      <c r="E1667"/>
      <c r="F1667"/>
      <c r="G1667"/>
      <c r="I1667"/>
      <c r="J1667"/>
      <c r="K1667"/>
      <c r="M1667"/>
      <c r="N1667"/>
      <c r="O1667"/>
      <c r="Q1667"/>
      <c r="R1667"/>
      <c r="S1667"/>
      <c r="U1667"/>
      <c r="V1667"/>
      <c r="W1667"/>
      <c r="Y1667"/>
      <c r="Z1667"/>
      <c r="AA1667"/>
      <c r="AC1667"/>
      <c r="AD1667"/>
      <c r="AE1667"/>
      <c r="AG1667"/>
      <c r="AH1667"/>
      <c r="AI1667"/>
      <c r="AK1667"/>
      <c r="AL1667"/>
      <c r="AM1667"/>
      <c r="AO1667"/>
      <c r="AP1667"/>
      <c r="AQ1667"/>
      <c r="AS1667"/>
      <c r="AT1667"/>
      <c r="AU1667"/>
      <c r="AW1667"/>
      <c r="AX1667"/>
      <c r="AY1667"/>
      <c r="BA1667"/>
      <c r="BB1667"/>
      <c r="BC1667"/>
      <c r="BE1667"/>
      <c r="BF1667"/>
      <c r="BG1667"/>
      <c r="BI1667"/>
      <c r="BJ1667"/>
      <c r="BK1667"/>
      <c r="BM1667"/>
      <c r="BN1667"/>
      <c r="BO1667"/>
    </row>
    <row r="1668" spans="1:67">
      <c r="A1668"/>
      <c r="B1668"/>
      <c r="C1668"/>
      <c r="E1668"/>
      <c r="F1668"/>
      <c r="G1668"/>
      <c r="I1668"/>
      <c r="J1668"/>
      <c r="K1668"/>
      <c r="M1668"/>
      <c r="N1668"/>
      <c r="O1668"/>
      <c r="Q1668"/>
      <c r="R1668"/>
      <c r="S1668"/>
      <c r="U1668"/>
      <c r="V1668"/>
      <c r="W1668"/>
      <c r="Y1668"/>
      <c r="Z1668"/>
      <c r="AA1668"/>
      <c r="AC1668"/>
      <c r="AD1668"/>
      <c r="AE1668"/>
      <c r="AG1668"/>
      <c r="AH1668"/>
      <c r="AI1668"/>
      <c r="AK1668"/>
      <c r="AL1668"/>
      <c r="AM1668"/>
      <c r="AO1668"/>
      <c r="AP1668"/>
      <c r="AQ1668"/>
      <c r="AS1668"/>
      <c r="AT1668"/>
      <c r="AU1668"/>
      <c r="AW1668"/>
      <c r="AX1668"/>
      <c r="AY1668"/>
      <c r="BA1668"/>
      <c r="BB1668"/>
      <c r="BC1668"/>
      <c r="BE1668"/>
      <c r="BF1668"/>
      <c r="BG1668"/>
      <c r="BI1668"/>
      <c r="BJ1668"/>
      <c r="BK1668"/>
      <c r="BM1668"/>
      <c r="BN1668"/>
      <c r="BO1668"/>
    </row>
    <row r="1669" spans="1:67">
      <c r="A1669"/>
      <c r="B1669"/>
      <c r="C1669"/>
      <c r="E1669"/>
      <c r="F1669"/>
      <c r="G1669"/>
      <c r="I1669"/>
      <c r="J1669"/>
      <c r="K1669"/>
      <c r="M1669"/>
      <c r="N1669"/>
      <c r="O1669"/>
      <c r="Q1669"/>
      <c r="R1669"/>
      <c r="S1669"/>
      <c r="U1669"/>
      <c r="V1669"/>
      <c r="W1669"/>
      <c r="Y1669"/>
      <c r="Z1669"/>
      <c r="AA1669"/>
      <c r="AC1669"/>
      <c r="AD1669"/>
      <c r="AE1669"/>
      <c r="AG1669"/>
      <c r="AH1669"/>
      <c r="AI1669"/>
      <c r="AK1669"/>
      <c r="AL1669"/>
      <c r="AM1669"/>
      <c r="AO1669"/>
      <c r="AP1669"/>
      <c r="AQ1669"/>
      <c r="AS1669"/>
      <c r="AT1669"/>
      <c r="AU1669"/>
      <c r="AW1669"/>
      <c r="AX1669"/>
      <c r="AY1669"/>
      <c r="BA1669"/>
      <c r="BB1669"/>
      <c r="BC1669"/>
      <c r="BE1669"/>
      <c r="BF1669"/>
      <c r="BG1669"/>
      <c r="BI1669"/>
      <c r="BJ1669"/>
      <c r="BK1669"/>
      <c r="BM1669"/>
      <c r="BN1669"/>
      <c r="BO1669"/>
    </row>
    <row r="1670" spans="1:67">
      <c r="A1670"/>
      <c r="B1670"/>
      <c r="C1670"/>
      <c r="E1670"/>
      <c r="F1670"/>
      <c r="G1670"/>
      <c r="I1670"/>
      <c r="J1670"/>
      <c r="K1670"/>
      <c r="M1670"/>
      <c r="N1670"/>
      <c r="O1670"/>
      <c r="Q1670"/>
      <c r="R1670"/>
      <c r="S1670"/>
      <c r="U1670"/>
      <c r="V1670"/>
      <c r="W1670"/>
      <c r="Y1670"/>
      <c r="Z1670"/>
      <c r="AA1670"/>
      <c r="AC1670"/>
      <c r="AD1670"/>
      <c r="AE1670"/>
      <c r="AG1670"/>
      <c r="AH1670"/>
      <c r="AI1670"/>
      <c r="AK1670"/>
      <c r="AL1670"/>
      <c r="AM1670"/>
      <c r="AO1670"/>
      <c r="AP1670"/>
      <c r="AQ1670"/>
      <c r="AS1670"/>
      <c r="AT1670"/>
      <c r="AU1670"/>
      <c r="AW1670"/>
      <c r="AX1670"/>
      <c r="AY1670"/>
      <c r="BA1670"/>
      <c r="BB1670"/>
      <c r="BC1670"/>
      <c r="BE1670"/>
      <c r="BF1670"/>
      <c r="BG1670"/>
      <c r="BI1670"/>
      <c r="BJ1670"/>
      <c r="BK1670"/>
      <c r="BM1670"/>
      <c r="BN1670"/>
      <c r="BO1670"/>
    </row>
    <row r="1671" spans="1:67">
      <c r="A1671"/>
      <c r="B1671"/>
      <c r="C1671"/>
      <c r="E1671"/>
      <c r="F1671"/>
      <c r="G1671"/>
      <c r="I1671"/>
      <c r="J1671"/>
      <c r="K1671"/>
      <c r="M1671"/>
      <c r="N1671"/>
      <c r="O1671"/>
      <c r="Q1671"/>
      <c r="R1671"/>
      <c r="S1671"/>
      <c r="U1671"/>
      <c r="V1671"/>
      <c r="W1671"/>
      <c r="Y1671"/>
      <c r="Z1671"/>
      <c r="AA1671"/>
      <c r="AC1671"/>
      <c r="AD1671"/>
      <c r="AE1671"/>
      <c r="AG1671"/>
      <c r="AH1671"/>
      <c r="AI1671"/>
      <c r="AK1671"/>
      <c r="AL1671"/>
      <c r="AM1671"/>
      <c r="AO1671"/>
      <c r="AP1671"/>
      <c r="AQ1671"/>
      <c r="AS1671"/>
      <c r="AT1671"/>
      <c r="AU1671"/>
      <c r="AW1671"/>
      <c r="AX1671"/>
      <c r="AY1671"/>
      <c r="BA1671"/>
      <c r="BB1671"/>
      <c r="BC1671"/>
      <c r="BE1671"/>
      <c r="BF1671"/>
      <c r="BG1671"/>
      <c r="BI1671"/>
      <c r="BJ1671"/>
      <c r="BK1671"/>
      <c r="BM1671"/>
      <c r="BN1671"/>
      <c r="BO1671"/>
    </row>
    <row r="1672" spans="1:67">
      <c r="A1672"/>
      <c r="B1672"/>
      <c r="C1672"/>
      <c r="E1672"/>
      <c r="F1672"/>
      <c r="G1672"/>
      <c r="I1672"/>
      <c r="J1672"/>
      <c r="K1672"/>
      <c r="M1672"/>
      <c r="N1672"/>
      <c r="O1672"/>
      <c r="Q1672"/>
      <c r="R1672"/>
      <c r="S1672"/>
      <c r="U1672"/>
      <c r="V1672"/>
      <c r="W1672"/>
      <c r="Y1672"/>
      <c r="Z1672"/>
      <c r="AA1672"/>
      <c r="AC1672"/>
      <c r="AD1672"/>
      <c r="AE1672"/>
      <c r="AG1672"/>
      <c r="AH1672"/>
      <c r="AI1672"/>
      <c r="AK1672"/>
      <c r="AL1672"/>
      <c r="AM1672"/>
      <c r="AO1672"/>
      <c r="AP1672"/>
      <c r="AQ1672"/>
      <c r="AS1672"/>
      <c r="AT1672"/>
      <c r="AU1672"/>
      <c r="AW1672"/>
      <c r="AX1672"/>
      <c r="AY1672"/>
      <c r="BA1672"/>
      <c r="BB1672"/>
      <c r="BC1672"/>
      <c r="BE1672"/>
      <c r="BF1672"/>
      <c r="BG1672"/>
      <c r="BI1672"/>
      <c r="BJ1672"/>
      <c r="BK1672"/>
      <c r="BM1672"/>
      <c r="BN1672"/>
      <c r="BO1672"/>
    </row>
    <row r="1673" spans="1:67">
      <c r="A1673"/>
      <c r="B1673"/>
      <c r="C1673"/>
      <c r="E1673"/>
      <c r="F1673"/>
      <c r="G1673"/>
      <c r="I1673"/>
      <c r="J1673"/>
      <c r="K1673"/>
      <c r="M1673"/>
      <c r="N1673"/>
      <c r="O1673"/>
      <c r="Q1673"/>
      <c r="R1673"/>
      <c r="S1673"/>
      <c r="U1673"/>
      <c r="V1673"/>
      <c r="W1673"/>
      <c r="Y1673"/>
      <c r="Z1673"/>
      <c r="AA1673"/>
      <c r="AC1673"/>
      <c r="AD1673"/>
      <c r="AE1673"/>
      <c r="AG1673"/>
      <c r="AH1673"/>
      <c r="AI1673"/>
      <c r="AK1673"/>
      <c r="AL1673"/>
      <c r="AM1673"/>
      <c r="AO1673"/>
      <c r="AP1673"/>
      <c r="AQ1673"/>
      <c r="AS1673"/>
      <c r="AT1673"/>
      <c r="AU1673"/>
      <c r="AW1673"/>
      <c r="AX1673"/>
      <c r="AY1673"/>
      <c r="BA1673"/>
      <c r="BB1673"/>
      <c r="BC1673"/>
      <c r="BE1673"/>
      <c r="BF1673"/>
      <c r="BG1673"/>
      <c r="BI1673"/>
      <c r="BJ1673"/>
      <c r="BK1673"/>
      <c r="BM1673"/>
      <c r="BN1673"/>
      <c r="BO1673"/>
    </row>
    <row r="1674" spans="1:67">
      <c r="A1674"/>
      <c r="B1674"/>
      <c r="C1674"/>
      <c r="E1674"/>
      <c r="F1674"/>
      <c r="G1674"/>
      <c r="I1674"/>
      <c r="J1674"/>
      <c r="K1674"/>
      <c r="M1674"/>
      <c r="N1674"/>
      <c r="O1674"/>
      <c r="Q1674"/>
      <c r="R1674"/>
      <c r="S1674"/>
      <c r="U1674"/>
      <c r="V1674"/>
      <c r="W1674"/>
      <c r="Y1674"/>
      <c r="Z1674"/>
      <c r="AA1674"/>
      <c r="AC1674"/>
      <c r="AD1674"/>
      <c r="AE1674"/>
      <c r="AG1674"/>
      <c r="AH1674"/>
      <c r="AI1674"/>
      <c r="AK1674"/>
      <c r="AL1674"/>
      <c r="AM1674"/>
      <c r="AO1674"/>
      <c r="AP1674"/>
      <c r="AQ1674"/>
      <c r="AS1674"/>
      <c r="AT1674"/>
      <c r="AU1674"/>
      <c r="AW1674"/>
      <c r="AX1674"/>
      <c r="AY1674"/>
      <c r="BA1674"/>
      <c r="BB1674"/>
      <c r="BC1674"/>
      <c r="BE1674"/>
      <c r="BF1674"/>
      <c r="BG1674"/>
      <c r="BI1674"/>
      <c r="BJ1674"/>
      <c r="BK1674"/>
      <c r="BM1674"/>
      <c r="BN1674"/>
      <c r="BO1674"/>
    </row>
    <row r="1675" spans="1:67">
      <c r="A1675"/>
      <c r="B1675"/>
      <c r="C1675"/>
      <c r="E1675"/>
      <c r="F1675"/>
      <c r="G1675"/>
      <c r="I1675"/>
      <c r="J1675"/>
      <c r="K1675"/>
      <c r="M1675"/>
      <c r="N1675"/>
      <c r="O1675"/>
      <c r="Q1675"/>
      <c r="R1675"/>
      <c r="S1675"/>
      <c r="U1675"/>
      <c r="V1675"/>
      <c r="W1675"/>
      <c r="Y1675"/>
      <c r="Z1675"/>
      <c r="AA1675"/>
      <c r="AC1675"/>
      <c r="AD1675"/>
      <c r="AE1675"/>
      <c r="AG1675"/>
      <c r="AH1675"/>
      <c r="AI1675"/>
      <c r="AK1675"/>
      <c r="AL1675"/>
      <c r="AM1675"/>
      <c r="AO1675"/>
      <c r="AP1675"/>
      <c r="AQ1675"/>
      <c r="AS1675"/>
      <c r="AT1675"/>
      <c r="AU1675"/>
      <c r="AW1675"/>
      <c r="AX1675"/>
      <c r="AY1675"/>
      <c r="BA1675"/>
      <c r="BB1675"/>
      <c r="BC1675"/>
      <c r="BE1675"/>
      <c r="BF1675"/>
      <c r="BG1675"/>
      <c r="BI1675"/>
      <c r="BJ1675"/>
      <c r="BK1675"/>
      <c r="BM1675"/>
      <c r="BN1675"/>
      <c r="BO1675"/>
    </row>
    <row r="1676" spans="1:67">
      <c r="A1676"/>
      <c r="B1676"/>
      <c r="C1676"/>
      <c r="E1676"/>
      <c r="F1676"/>
      <c r="G1676"/>
      <c r="I1676"/>
      <c r="J1676"/>
      <c r="K1676"/>
      <c r="M1676"/>
      <c r="N1676"/>
      <c r="O1676"/>
      <c r="Q1676"/>
      <c r="R1676"/>
      <c r="S1676"/>
      <c r="U1676"/>
      <c r="V1676"/>
      <c r="W1676"/>
      <c r="Y1676"/>
      <c r="Z1676"/>
      <c r="AA1676"/>
      <c r="AC1676"/>
      <c r="AD1676"/>
      <c r="AE1676"/>
      <c r="AG1676"/>
      <c r="AH1676"/>
      <c r="AI1676"/>
      <c r="AK1676"/>
      <c r="AL1676"/>
      <c r="AM1676"/>
      <c r="AO1676"/>
      <c r="AP1676"/>
      <c r="AQ1676"/>
      <c r="AS1676"/>
      <c r="AT1676"/>
      <c r="AU1676"/>
      <c r="AW1676"/>
      <c r="AX1676"/>
      <c r="AY1676"/>
      <c r="BA1676"/>
      <c r="BB1676"/>
      <c r="BC1676"/>
      <c r="BE1676"/>
      <c r="BF1676"/>
      <c r="BG1676"/>
      <c r="BI1676"/>
      <c r="BJ1676"/>
      <c r="BK1676"/>
      <c r="BM1676"/>
      <c r="BN1676"/>
      <c r="BO1676"/>
    </row>
    <row r="1677" spans="1:67">
      <c r="A1677"/>
      <c r="B1677"/>
      <c r="C1677"/>
      <c r="E1677"/>
      <c r="F1677"/>
      <c r="G1677"/>
      <c r="I1677"/>
      <c r="J1677"/>
      <c r="K1677"/>
      <c r="M1677"/>
      <c r="N1677"/>
      <c r="O1677"/>
      <c r="Q1677"/>
      <c r="R1677"/>
      <c r="S1677"/>
      <c r="U1677"/>
      <c r="V1677"/>
      <c r="W1677"/>
      <c r="Y1677"/>
      <c r="Z1677"/>
      <c r="AA1677"/>
      <c r="AC1677"/>
      <c r="AD1677"/>
      <c r="AE1677"/>
      <c r="AG1677"/>
      <c r="AH1677"/>
      <c r="AI1677"/>
      <c r="AK1677"/>
      <c r="AL1677"/>
      <c r="AM1677"/>
      <c r="AO1677"/>
      <c r="AP1677"/>
      <c r="AQ1677"/>
      <c r="AS1677"/>
      <c r="AT1677"/>
      <c r="AU1677"/>
      <c r="AW1677"/>
      <c r="AX1677"/>
      <c r="AY1677"/>
      <c r="BA1677"/>
      <c r="BB1677"/>
      <c r="BC1677"/>
      <c r="BE1677"/>
      <c r="BF1677"/>
      <c r="BG1677"/>
      <c r="BI1677"/>
      <c r="BJ1677"/>
      <c r="BK1677"/>
      <c r="BM1677"/>
      <c r="BN1677"/>
      <c r="BO1677"/>
    </row>
    <row r="1678" spans="1:67">
      <c r="A1678"/>
      <c r="B1678"/>
      <c r="C1678"/>
      <c r="E1678"/>
      <c r="F1678"/>
      <c r="G1678"/>
      <c r="I1678"/>
      <c r="J1678"/>
      <c r="K1678"/>
      <c r="M1678"/>
      <c r="N1678"/>
      <c r="O1678"/>
      <c r="Q1678"/>
      <c r="R1678"/>
      <c r="S1678"/>
      <c r="U1678"/>
      <c r="V1678"/>
      <c r="W1678"/>
      <c r="Y1678"/>
      <c r="Z1678"/>
      <c r="AA1678"/>
      <c r="AC1678"/>
      <c r="AD1678"/>
      <c r="AE1678"/>
      <c r="AG1678"/>
      <c r="AH1678"/>
      <c r="AI1678"/>
      <c r="AK1678"/>
      <c r="AL1678"/>
      <c r="AM1678"/>
      <c r="AO1678"/>
      <c r="AP1678"/>
      <c r="AQ1678"/>
      <c r="AS1678"/>
      <c r="AT1678"/>
      <c r="AU1678"/>
      <c r="AW1678"/>
      <c r="AX1678"/>
      <c r="AY1678"/>
      <c r="BA1678"/>
      <c r="BB1678"/>
      <c r="BC1678"/>
      <c r="BE1678"/>
      <c r="BF1678"/>
      <c r="BG1678"/>
      <c r="BI1678"/>
      <c r="BJ1678"/>
      <c r="BK1678"/>
      <c r="BM1678"/>
      <c r="BN1678"/>
      <c r="BO1678"/>
    </row>
    <row r="1679" spans="1:67">
      <c r="A1679"/>
      <c r="B1679"/>
      <c r="C1679"/>
      <c r="E1679"/>
      <c r="F1679"/>
      <c r="G1679"/>
      <c r="I1679"/>
      <c r="J1679"/>
      <c r="K1679"/>
      <c r="M1679"/>
      <c r="N1679"/>
      <c r="O1679"/>
      <c r="Q1679"/>
      <c r="R1679"/>
      <c r="S1679"/>
      <c r="U1679"/>
      <c r="V1679"/>
      <c r="W1679"/>
      <c r="Y1679"/>
      <c r="Z1679"/>
      <c r="AA1679"/>
      <c r="AC1679"/>
      <c r="AD1679"/>
      <c r="AE1679"/>
      <c r="AG1679"/>
      <c r="AH1679"/>
      <c r="AI1679"/>
      <c r="AK1679"/>
      <c r="AL1679"/>
      <c r="AM1679"/>
      <c r="AO1679"/>
      <c r="AP1679"/>
      <c r="AQ1679"/>
      <c r="AS1679"/>
      <c r="AT1679"/>
      <c r="AU1679"/>
      <c r="AW1679"/>
      <c r="AX1679"/>
      <c r="AY1679"/>
      <c r="BA1679"/>
      <c r="BB1679"/>
      <c r="BC1679"/>
      <c r="BE1679"/>
      <c r="BF1679"/>
      <c r="BG1679"/>
      <c r="BI1679"/>
      <c r="BJ1679"/>
      <c r="BK1679"/>
      <c r="BM1679"/>
      <c r="BN1679"/>
      <c r="BO1679"/>
    </row>
    <row r="1680" spans="1:67">
      <c r="A1680"/>
      <c r="B1680"/>
      <c r="C1680"/>
      <c r="E1680"/>
      <c r="F1680"/>
      <c r="G1680"/>
      <c r="I1680"/>
      <c r="J1680"/>
      <c r="K1680"/>
      <c r="M1680"/>
      <c r="N1680"/>
      <c r="O1680"/>
      <c r="Q1680"/>
      <c r="R1680"/>
      <c r="S1680"/>
      <c r="U1680"/>
      <c r="V1680"/>
      <c r="W1680"/>
      <c r="Y1680"/>
      <c r="Z1680"/>
      <c r="AA1680"/>
      <c r="AC1680"/>
      <c r="AD1680"/>
      <c r="AE1680"/>
      <c r="AG1680"/>
      <c r="AH1680"/>
      <c r="AI1680"/>
      <c r="AK1680"/>
      <c r="AL1680"/>
      <c r="AM1680"/>
      <c r="AO1680"/>
      <c r="AP1680"/>
      <c r="AQ1680"/>
      <c r="AS1680"/>
      <c r="AT1680"/>
      <c r="AU1680"/>
      <c r="AW1680"/>
      <c r="AX1680"/>
      <c r="AY1680"/>
      <c r="BA1680"/>
      <c r="BB1680"/>
      <c r="BC1680"/>
      <c r="BE1680"/>
      <c r="BF1680"/>
      <c r="BG1680"/>
      <c r="BI1680"/>
      <c r="BJ1680"/>
      <c r="BK1680"/>
      <c r="BM1680"/>
      <c r="BN1680"/>
      <c r="BO1680"/>
    </row>
    <row r="1681" spans="1:67">
      <c r="A1681"/>
      <c r="B1681"/>
      <c r="C1681"/>
      <c r="E1681"/>
      <c r="F1681"/>
      <c r="G1681"/>
      <c r="I1681"/>
      <c r="J1681"/>
      <c r="K1681"/>
      <c r="M1681"/>
      <c r="N1681"/>
      <c r="O1681"/>
      <c r="Q1681"/>
      <c r="R1681"/>
      <c r="S1681"/>
      <c r="U1681"/>
      <c r="V1681"/>
      <c r="W1681"/>
      <c r="Y1681"/>
      <c r="Z1681"/>
      <c r="AA1681"/>
      <c r="AC1681"/>
      <c r="AD1681"/>
      <c r="AE1681"/>
      <c r="AG1681"/>
      <c r="AH1681"/>
      <c r="AI1681"/>
      <c r="AK1681"/>
      <c r="AL1681"/>
      <c r="AM1681"/>
      <c r="AO1681"/>
      <c r="AP1681"/>
      <c r="AQ1681"/>
      <c r="AS1681"/>
      <c r="AT1681"/>
      <c r="AU1681"/>
      <c r="AW1681"/>
      <c r="AX1681"/>
      <c r="AY1681"/>
      <c r="BA1681"/>
      <c r="BB1681"/>
      <c r="BC1681"/>
      <c r="BE1681"/>
      <c r="BF1681"/>
      <c r="BG1681"/>
      <c r="BI1681"/>
      <c r="BJ1681"/>
      <c r="BK1681"/>
      <c r="BM1681"/>
      <c r="BN1681"/>
      <c r="BO1681"/>
    </row>
    <row r="1682" spans="1:67">
      <c r="A1682"/>
      <c r="B1682"/>
      <c r="C1682"/>
      <c r="E1682"/>
      <c r="F1682"/>
      <c r="G1682"/>
      <c r="I1682"/>
      <c r="J1682"/>
      <c r="K1682"/>
      <c r="M1682"/>
      <c r="N1682"/>
      <c r="O1682"/>
      <c r="Q1682"/>
      <c r="R1682"/>
      <c r="S1682"/>
      <c r="U1682"/>
      <c r="V1682"/>
      <c r="W1682"/>
      <c r="Y1682"/>
      <c r="Z1682"/>
      <c r="AA1682"/>
      <c r="AC1682"/>
      <c r="AD1682"/>
      <c r="AE1682"/>
      <c r="AG1682"/>
      <c r="AH1682"/>
      <c r="AI1682"/>
      <c r="AK1682"/>
      <c r="AL1682"/>
      <c r="AM1682"/>
      <c r="AO1682"/>
      <c r="AP1682"/>
      <c r="AQ1682"/>
      <c r="AS1682"/>
      <c r="AT1682"/>
      <c r="AU1682"/>
      <c r="AW1682"/>
      <c r="AX1682"/>
      <c r="AY1682"/>
      <c r="BA1682"/>
      <c r="BB1682"/>
      <c r="BC1682"/>
      <c r="BE1682"/>
      <c r="BF1682"/>
      <c r="BG1682"/>
      <c r="BI1682"/>
      <c r="BJ1682"/>
      <c r="BK1682"/>
      <c r="BM1682"/>
      <c r="BN1682"/>
      <c r="BO1682"/>
    </row>
    <row r="1683" spans="1:67">
      <c r="A1683"/>
      <c r="B1683"/>
      <c r="C1683"/>
      <c r="E1683"/>
      <c r="F1683"/>
      <c r="G1683"/>
      <c r="I1683"/>
      <c r="J1683"/>
      <c r="K1683"/>
      <c r="M1683"/>
      <c r="N1683"/>
      <c r="O1683"/>
      <c r="Q1683"/>
      <c r="R1683"/>
      <c r="S1683"/>
      <c r="U1683"/>
      <c r="V1683"/>
      <c r="W1683"/>
      <c r="Y1683"/>
      <c r="Z1683"/>
      <c r="AA1683"/>
      <c r="AC1683"/>
      <c r="AD1683"/>
      <c r="AE1683"/>
      <c r="AG1683"/>
      <c r="AH1683"/>
      <c r="AI1683"/>
      <c r="AK1683"/>
      <c r="AL1683"/>
      <c r="AM1683"/>
      <c r="AO1683"/>
      <c r="AP1683"/>
      <c r="AQ1683"/>
      <c r="AS1683"/>
      <c r="AT1683"/>
      <c r="AU1683"/>
      <c r="AW1683"/>
      <c r="AX1683"/>
      <c r="AY1683"/>
      <c r="BA1683"/>
      <c r="BB1683"/>
      <c r="BC1683"/>
      <c r="BE1683"/>
      <c r="BF1683"/>
      <c r="BG1683"/>
      <c r="BI1683"/>
      <c r="BJ1683"/>
      <c r="BK1683"/>
      <c r="BM1683"/>
      <c r="BN1683"/>
      <c r="BO1683"/>
    </row>
    <row r="1684" spans="1:67">
      <c r="A1684"/>
      <c r="B1684"/>
      <c r="C1684"/>
      <c r="E1684"/>
      <c r="F1684"/>
      <c r="G1684"/>
      <c r="I1684"/>
      <c r="J1684"/>
      <c r="K1684"/>
      <c r="M1684"/>
      <c r="N1684"/>
      <c r="O1684"/>
      <c r="Q1684"/>
      <c r="R1684"/>
      <c r="S1684"/>
      <c r="U1684"/>
      <c r="V1684"/>
      <c r="W1684"/>
      <c r="Y1684"/>
      <c r="Z1684"/>
      <c r="AA1684"/>
      <c r="AC1684"/>
      <c r="AD1684"/>
      <c r="AE1684"/>
      <c r="AG1684"/>
      <c r="AH1684"/>
      <c r="AI1684"/>
      <c r="AK1684"/>
      <c r="AL1684"/>
      <c r="AM1684"/>
      <c r="AO1684"/>
      <c r="AP1684"/>
      <c r="AQ1684"/>
      <c r="AS1684"/>
      <c r="AT1684"/>
      <c r="AU1684"/>
      <c r="AW1684"/>
      <c r="AX1684"/>
      <c r="AY1684"/>
      <c r="BA1684"/>
      <c r="BB1684"/>
      <c r="BC1684"/>
      <c r="BE1684"/>
      <c r="BF1684"/>
      <c r="BG1684"/>
      <c r="BI1684"/>
      <c r="BJ1684"/>
      <c r="BK1684"/>
      <c r="BM1684"/>
      <c r="BN1684"/>
      <c r="BO1684"/>
    </row>
    <row r="1685" spans="1:67">
      <c r="A1685"/>
      <c r="B1685"/>
      <c r="C1685"/>
      <c r="E1685"/>
      <c r="F1685"/>
      <c r="G1685"/>
      <c r="I1685"/>
      <c r="J1685"/>
      <c r="K1685"/>
      <c r="M1685"/>
      <c r="N1685"/>
      <c r="O1685"/>
      <c r="Q1685"/>
      <c r="R1685"/>
      <c r="S1685"/>
      <c r="U1685"/>
      <c r="V1685"/>
      <c r="W1685"/>
      <c r="Y1685"/>
      <c r="Z1685"/>
      <c r="AA1685"/>
      <c r="AC1685"/>
      <c r="AD1685"/>
      <c r="AE1685"/>
      <c r="AG1685"/>
      <c r="AH1685"/>
      <c r="AI1685"/>
      <c r="AK1685"/>
      <c r="AL1685"/>
      <c r="AM1685"/>
      <c r="AO1685"/>
      <c r="AP1685"/>
      <c r="AQ1685"/>
      <c r="AS1685"/>
      <c r="AT1685"/>
      <c r="AU1685"/>
      <c r="AW1685"/>
      <c r="AX1685"/>
      <c r="AY1685"/>
      <c r="BA1685"/>
      <c r="BB1685"/>
      <c r="BC1685"/>
      <c r="BE1685"/>
      <c r="BF1685"/>
      <c r="BG1685"/>
      <c r="BI1685"/>
      <c r="BJ1685"/>
      <c r="BK1685"/>
      <c r="BM1685"/>
      <c r="BN1685"/>
      <c r="BO1685"/>
    </row>
    <row r="1686" spans="1:67">
      <c r="A1686"/>
      <c r="B1686"/>
      <c r="C1686"/>
      <c r="E1686"/>
      <c r="F1686"/>
      <c r="G1686"/>
      <c r="I1686"/>
      <c r="J1686"/>
      <c r="K1686"/>
      <c r="M1686"/>
      <c r="N1686"/>
      <c r="O1686"/>
      <c r="Q1686"/>
      <c r="R1686"/>
      <c r="S1686"/>
      <c r="U1686"/>
      <c r="V1686"/>
      <c r="W1686"/>
      <c r="Y1686"/>
      <c r="Z1686"/>
      <c r="AA1686"/>
      <c r="AC1686"/>
      <c r="AD1686"/>
      <c r="AE1686"/>
      <c r="AG1686"/>
      <c r="AH1686"/>
      <c r="AI1686"/>
      <c r="AK1686"/>
      <c r="AL1686"/>
      <c r="AM1686"/>
      <c r="AO1686"/>
      <c r="AP1686"/>
      <c r="AQ1686"/>
      <c r="AS1686"/>
      <c r="AT1686"/>
      <c r="AU1686"/>
      <c r="AW1686"/>
      <c r="AX1686"/>
      <c r="AY1686"/>
      <c r="BA1686"/>
      <c r="BB1686"/>
      <c r="BC1686"/>
      <c r="BE1686"/>
      <c r="BF1686"/>
      <c r="BG1686"/>
      <c r="BI1686"/>
      <c r="BJ1686"/>
      <c r="BK1686"/>
      <c r="BM1686"/>
      <c r="BN1686"/>
      <c r="BO1686"/>
    </row>
    <row r="1687" spans="1:67">
      <c r="A1687"/>
      <c r="B1687"/>
      <c r="C1687"/>
      <c r="E1687"/>
      <c r="F1687"/>
      <c r="G1687"/>
      <c r="I1687"/>
      <c r="J1687"/>
      <c r="K1687"/>
      <c r="M1687"/>
      <c r="N1687"/>
      <c r="O1687"/>
      <c r="Q1687"/>
      <c r="R1687"/>
      <c r="S1687"/>
      <c r="U1687"/>
      <c r="V1687"/>
      <c r="W1687"/>
      <c r="Y1687"/>
      <c r="Z1687"/>
      <c r="AA1687"/>
      <c r="AC1687"/>
      <c r="AD1687"/>
      <c r="AE1687"/>
      <c r="AG1687"/>
      <c r="AH1687"/>
      <c r="AI1687"/>
      <c r="AK1687"/>
      <c r="AL1687"/>
      <c r="AM1687"/>
      <c r="AO1687"/>
      <c r="AP1687"/>
      <c r="AQ1687"/>
      <c r="AS1687"/>
      <c r="AT1687"/>
      <c r="AU1687"/>
      <c r="AW1687"/>
      <c r="AX1687"/>
      <c r="AY1687"/>
      <c r="BA1687"/>
      <c r="BB1687"/>
      <c r="BC1687"/>
      <c r="BE1687"/>
      <c r="BF1687"/>
      <c r="BG1687"/>
      <c r="BI1687"/>
      <c r="BJ1687"/>
      <c r="BK1687"/>
      <c r="BM1687"/>
      <c r="BN1687"/>
      <c r="BO1687"/>
    </row>
    <row r="1688" spans="1:67">
      <c r="A1688"/>
      <c r="B1688"/>
      <c r="C1688"/>
      <c r="E1688"/>
      <c r="F1688"/>
      <c r="G1688"/>
      <c r="I1688"/>
      <c r="J1688"/>
      <c r="K1688"/>
      <c r="M1688"/>
      <c r="N1688"/>
      <c r="O1688"/>
      <c r="Q1688"/>
      <c r="R1688"/>
      <c r="S1688"/>
      <c r="U1688"/>
      <c r="V1688"/>
      <c r="W1688"/>
      <c r="Y1688"/>
      <c r="Z1688"/>
      <c r="AA1688"/>
      <c r="AC1688"/>
      <c r="AD1688"/>
      <c r="AE1688"/>
      <c r="AG1688"/>
      <c r="AH1688"/>
      <c r="AI1688"/>
      <c r="AK1688"/>
      <c r="AL1688"/>
      <c r="AM1688"/>
      <c r="AO1688"/>
      <c r="AP1688"/>
      <c r="AQ1688"/>
      <c r="AS1688"/>
      <c r="AT1688"/>
      <c r="AU1688"/>
      <c r="AW1688"/>
      <c r="AX1688"/>
      <c r="AY1688"/>
      <c r="BA1688"/>
      <c r="BB1688"/>
      <c r="BC1688"/>
      <c r="BE1688"/>
      <c r="BF1688"/>
      <c r="BG1688"/>
      <c r="BI1688"/>
      <c r="BJ1688"/>
      <c r="BK1688"/>
      <c r="BM1688"/>
      <c r="BN1688"/>
      <c r="BO1688"/>
    </row>
    <row r="1689" spans="1:67">
      <c r="A1689"/>
      <c r="B1689"/>
      <c r="C1689"/>
      <c r="E1689"/>
      <c r="F1689"/>
      <c r="G1689"/>
      <c r="I1689"/>
      <c r="J1689"/>
      <c r="K1689"/>
      <c r="M1689"/>
      <c r="N1689"/>
      <c r="O1689"/>
      <c r="Q1689"/>
      <c r="R1689"/>
      <c r="S1689"/>
      <c r="U1689"/>
      <c r="V1689"/>
      <c r="W1689"/>
      <c r="Y1689"/>
      <c r="Z1689"/>
      <c r="AA1689"/>
      <c r="AC1689"/>
      <c r="AD1689"/>
      <c r="AE1689"/>
      <c r="AG1689"/>
      <c r="AH1689"/>
      <c r="AI1689"/>
      <c r="AK1689"/>
      <c r="AL1689"/>
      <c r="AM1689"/>
      <c r="AO1689"/>
      <c r="AP1689"/>
      <c r="AQ1689"/>
      <c r="AS1689"/>
      <c r="AT1689"/>
      <c r="AU1689"/>
      <c r="AW1689"/>
      <c r="AX1689"/>
      <c r="AY1689"/>
      <c r="BA1689"/>
      <c r="BB1689"/>
      <c r="BC1689"/>
      <c r="BE1689"/>
      <c r="BF1689"/>
      <c r="BG1689"/>
      <c r="BI1689"/>
      <c r="BJ1689"/>
      <c r="BK1689"/>
      <c r="BM1689"/>
      <c r="BN1689"/>
      <c r="BO1689"/>
    </row>
    <row r="1690" spans="1:67">
      <c r="A1690"/>
      <c r="B1690"/>
      <c r="C1690"/>
      <c r="E1690"/>
      <c r="F1690"/>
      <c r="G1690"/>
      <c r="I1690"/>
      <c r="J1690"/>
      <c r="K1690"/>
      <c r="M1690"/>
      <c r="N1690"/>
      <c r="O1690"/>
      <c r="Q1690"/>
      <c r="R1690"/>
      <c r="S1690"/>
      <c r="U1690"/>
      <c r="V1690"/>
      <c r="W1690"/>
      <c r="Y1690"/>
      <c r="Z1690"/>
      <c r="AA1690"/>
      <c r="AC1690"/>
      <c r="AD1690"/>
      <c r="AE1690"/>
      <c r="AG1690"/>
      <c r="AH1690"/>
      <c r="AI1690"/>
      <c r="AK1690"/>
      <c r="AL1690"/>
      <c r="AM1690"/>
      <c r="AO1690"/>
      <c r="AP1690"/>
      <c r="AQ1690"/>
      <c r="AS1690"/>
      <c r="AT1690"/>
      <c r="AU1690"/>
      <c r="AW1690"/>
      <c r="AX1690"/>
      <c r="AY1690"/>
      <c r="BA1690"/>
      <c r="BB1690"/>
      <c r="BC1690"/>
      <c r="BE1690"/>
      <c r="BF1690"/>
      <c r="BG1690"/>
      <c r="BI1690"/>
      <c r="BJ1690"/>
      <c r="BK1690"/>
      <c r="BM1690"/>
      <c r="BN1690"/>
      <c r="BO1690"/>
    </row>
    <row r="1691" spans="1:67">
      <c r="A1691"/>
      <c r="B1691"/>
      <c r="C1691"/>
      <c r="E1691"/>
      <c r="F1691"/>
      <c r="G1691"/>
      <c r="I1691"/>
      <c r="J1691"/>
      <c r="K1691"/>
      <c r="M1691"/>
      <c r="N1691"/>
      <c r="O1691"/>
      <c r="Q1691"/>
      <c r="R1691"/>
      <c r="S1691"/>
      <c r="U1691"/>
      <c r="V1691"/>
      <c r="W1691"/>
      <c r="Y1691"/>
      <c r="Z1691"/>
      <c r="AA1691"/>
      <c r="AC1691"/>
      <c r="AD1691"/>
      <c r="AE1691"/>
      <c r="AG1691"/>
      <c r="AH1691"/>
      <c r="AI1691"/>
      <c r="AK1691"/>
      <c r="AL1691"/>
      <c r="AM1691"/>
      <c r="AO1691"/>
      <c r="AP1691"/>
      <c r="AQ1691"/>
      <c r="AS1691"/>
      <c r="AT1691"/>
      <c r="AU1691"/>
      <c r="AW1691"/>
      <c r="AX1691"/>
      <c r="AY1691"/>
      <c r="BA1691"/>
      <c r="BB1691"/>
      <c r="BC1691"/>
      <c r="BE1691"/>
      <c r="BF1691"/>
      <c r="BG1691"/>
      <c r="BI1691"/>
      <c r="BJ1691"/>
      <c r="BK1691"/>
      <c r="BM1691"/>
      <c r="BN1691"/>
      <c r="BO1691"/>
    </row>
    <row r="1692" spans="1:67">
      <c r="A1692"/>
      <c r="B1692"/>
      <c r="C1692"/>
      <c r="E1692"/>
      <c r="F1692"/>
      <c r="G1692"/>
      <c r="I1692"/>
      <c r="J1692"/>
      <c r="K1692"/>
      <c r="M1692"/>
      <c r="N1692"/>
      <c r="O1692"/>
      <c r="Q1692"/>
      <c r="R1692"/>
      <c r="S1692"/>
      <c r="U1692"/>
      <c r="V1692"/>
      <c r="W1692"/>
      <c r="Y1692"/>
      <c r="Z1692"/>
      <c r="AA1692"/>
      <c r="AC1692"/>
      <c r="AD1692"/>
      <c r="AE1692"/>
      <c r="AG1692"/>
      <c r="AH1692"/>
      <c r="AI1692"/>
      <c r="AK1692"/>
      <c r="AL1692"/>
      <c r="AM1692"/>
      <c r="AO1692"/>
      <c r="AP1692"/>
      <c r="AQ1692"/>
      <c r="AS1692"/>
      <c r="AT1692"/>
      <c r="AU1692"/>
      <c r="AW1692"/>
      <c r="AX1692"/>
      <c r="AY1692"/>
      <c r="BA1692"/>
      <c r="BB1692"/>
      <c r="BC1692"/>
      <c r="BE1692"/>
      <c r="BF1692"/>
      <c r="BG1692"/>
      <c r="BI1692"/>
      <c r="BJ1692"/>
      <c r="BK1692"/>
      <c r="BM1692"/>
      <c r="BN1692"/>
      <c r="BO1692"/>
    </row>
    <row r="1693" spans="1:67">
      <c r="A1693"/>
      <c r="B1693"/>
      <c r="C1693"/>
      <c r="E1693"/>
      <c r="F1693"/>
      <c r="G1693"/>
      <c r="I1693"/>
      <c r="J1693"/>
      <c r="K1693"/>
      <c r="M1693"/>
      <c r="N1693"/>
      <c r="O1693"/>
      <c r="Q1693"/>
      <c r="R1693"/>
      <c r="S1693"/>
      <c r="U1693"/>
      <c r="V1693"/>
      <c r="W1693"/>
      <c r="Y1693"/>
      <c r="Z1693"/>
      <c r="AA1693"/>
      <c r="AC1693"/>
      <c r="AD1693"/>
      <c r="AE1693"/>
      <c r="AG1693"/>
      <c r="AH1693"/>
      <c r="AI1693"/>
      <c r="AK1693"/>
      <c r="AL1693"/>
      <c r="AM1693"/>
      <c r="AO1693"/>
      <c r="AP1693"/>
      <c r="AQ1693"/>
      <c r="AS1693"/>
      <c r="AT1693"/>
      <c r="AU1693"/>
      <c r="AW1693"/>
      <c r="AX1693"/>
      <c r="AY1693"/>
      <c r="BA1693"/>
      <c r="BB1693"/>
      <c r="BC1693"/>
      <c r="BE1693"/>
      <c r="BF1693"/>
      <c r="BG1693"/>
      <c r="BI1693"/>
      <c r="BJ1693"/>
      <c r="BK1693"/>
      <c r="BM1693"/>
      <c r="BN1693"/>
      <c r="BO1693"/>
    </row>
    <row r="1694" spans="1:67">
      <c r="A1694"/>
      <c r="B1694"/>
      <c r="C1694"/>
      <c r="E1694"/>
      <c r="F1694"/>
      <c r="G1694"/>
      <c r="I1694"/>
      <c r="J1694"/>
      <c r="K1694"/>
      <c r="M1694"/>
      <c r="N1694"/>
      <c r="O1694"/>
      <c r="Q1694"/>
      <c r="R1694"/>
      <c r="S1694"/>
      <c r="U1694"/>
      <c r="V1694"/>
      <c r="W1694"/>
      <c r="Y1694"/>
      <c r="Z1694"/>
      <c r="AA1694"/>
      <c r="AC1694"/>
      <c r="AD1694"/>
      <c r="AE1694"/>
      <c r="AG1694"/>
      <c r="AH1694"/>
      <c r="AI1694"/>
      <c r="AK1694"/>
      <c r="AL1694"/>
      <c r="AM1694"/>
      <c r="AO1694"/>
      <c r="AP1694"/>
      <c r="AQ1694"/>
      <c r="AS1694"/>
      <c r="AT1694"/>
      <c r="AU1694"/>
      <c r="AW1694"/>
      <c r="AX1694"/>
      <c r="AY1694"/>
      <c r="BA1694"/>
      <c r="BB1694"/>
      <c r="BC1694"/>
      <c r="BE1694"/>
      <c r="BF1694"/>
      <c r="BG1694"/>
      <c r="BI1694"/>
      <c r="BJ1694"/>
      <c r="BK1694"/>
      <c r="BM1694"/>
      <c r="BN1694"/>
      <c r="BO1694"/>
    </row>
    <row r="1695" spans="1:67">
      <c r="A1695"/>
      <c r="B1695"/>
      <c r="C1695"/>
      <c r="E1695"/>
      <c r="F1695"/>
      <c r="G1695"/>
      <c r="I1695"/>
      <c r="J1695"/>
      <c r="K1695"/>
      <c r="M1695"/>
      <c r="N1695"/>
      <c r="O1695"/>
      <c r="Q1695"/>
      <c r="R1695"/>
      <c r="S1695"/>
      <c r="U1695"/>
      <c r="V1695"/>
      <c r="W1695"/>
      <c r="Y1695"/>
      <c r="Z1695"/>
      <c r="AA1695"/>
      <c r="AC1695"/>
      <c r="AD1695"/>
      <c r="AE1695"/>
      <c r="AG1695"/>
      <c r="AH1695"/>
      <c r="AI1695"/>
      <c r="AK1695"/>
      <c r="AL1695"/>
      <c r="AM1695"/>
      <c r="AO1695"/>
      <c r="AP1695"/>
      <c r="AQ1695"/>
      <c r="AS1695"/>
      <c r="AT1695"/>
      <c r="AU1695"/>
      <c r="AW1695"/>
      <c r="AX1695"/>
      <c r="AY1695"/>
      <c r="BA1695"/>
      <c r="BB1695"/>
      <c r="BC1695"/>
      <c r="BE1695"/>
      <c r="BF1695"/>
      <c r="BG1695"/>
      <c r="BI1695"/>
      <c r="BJ1695"/>
      <c r="BK1695"/>
      <c r="BM1695"/>
      <c r="BN1695"/>
      <c r="BO1695"/>
    </row>
    <row r="1696" spans="1:67">
      <c r="A1696"/>
      <c r="B1696"/>
      <c r="C1696"/>
      <c r="E1696"/>
      <c r="F1696"/>
      <c r="G1696"/>
      <c r="I1696"/>
      <c r="J1696"/>
      <c r="K1696"/>
      <c r="M1696"/>
      <c r="N1696"/>
      <c r="O1696"/>
      <c r="Q1696"/>
      <c r="R1696"/>
      <c r="S1696"/>
      <c r="U1696"/>
      <c r="V1696"/>
      <c r="W1696"/>
      <c r="Y1696"/>
      <c r="Z1696"/>
      <c r="AA1696"/>
      <c r="AC1696"/>
      <c r="AD1696"/>
      <c r="AE1696"/>
      <c r="AG1696"/>
      <c r="AH1696"/>
      <c r="AI1696"/>
      <c r="AK1696"/>
      <c r="AL1696"/>
      <c r="AM1696"/>
      <c r="AO1696"/>
      <c r="AP1696"/>
      <c r="AQ1696"/>
      <c r="AS1696"/>
      <c r="AT1696"/>
      <c r="AU1696"/>
      <c r="AW1696"/>
      <c r="AX1696"/>
      <c r="AY1696"/>
      <c r="BA1696"/>
      <c r="BB1696"/>
      <c r="BC1696"/>
      <c r="BE1696"/>
      <c r="BF1696"/>
      <c r="BG1696"/>
      <c r="BI1696"/>
      <c r="BJ1696"/>
      <c r="BK1696"/>
      <c r="BM1696"/>
      <c r="BN1696"/>
      <c r="BO1696"/>
    </row>
    <row r="1697" spans="1:67">
      <c r="A1697"/>
      <c r="B1697"/>
      <c r="C1697"/>
      <c r="E1697"/>
      <c r="F1697"/>
      <c r="G1697"/>
      <c r="I1697"/>
      <c r="J1697"/>
      <c r="K1697"/>
      <c r="M1697"/>
      <c r="N1697"/>
      <c r="O1697"/>
      <c r="Q1697"/>
      <c r="R1697"/>
      <c r="S1697"/>
      <c r="U1697"/>
      <c r="V1697"/>
      <c r="W1697"/>
      <c r="Y1697"/>
      <c r="Z1697"/>
      <c r="AA1697"/>
      <c r="AC1697"/>
      <c r="AD1697"/>
      <c r="AE1697"/>
      <c r="AG1697"/>
      <c r="AH1697"/>
      <c r="AI1697"/>
      <c r="AK1697"/>
      <c r="AL1697"/>
      <c r="AM1697"/>
      <c r="AO1697"/>
      <c r="AP1697"/>
      <c r="AQ1697"/>
      <c r="AS1697"/>
      <c r="AT1697"/>
      <c r="AU1697"/>
      <c r="AW1697"/>
      <c r="AX1697"/>
      <c r="AY1697"/>
      <c r="BA1697"/>
      <c r="BB1697"/>
      <c r="BC1697"/>
      <c r="BE1697"/>
      <c r="BF1697"/>
      <c r="BG1697"/>
      <c r="BI1697"/>
      <c r="BJ1697"/>
      <c r="BK1697"/>
      <c r="BM1697"/>
      <c r="BN1697"/>
      <c r="BO1697"/>
    </row>
    <row r="1698" spans="1:67">
      <c r="A1698"/>
      <c r="B1698"/>
      <c r="C1698"/>
      <c r="E1698"/>
      <c r="F1698"/>
      <c r="G1698"/>
      <c r="I1698"/>
      <c r="J1698"/>
      <c r="K1698"/>
      <c r="M1698"/>
      <c r="N1698"/>
      <c r="O1698"/>
      <c r="Q1698"/>
      <c r="R1698"/>
      <c r="S1698"/>
      <c r="U1698"/>
      <c r="V1698"/>
      <c r="W1698"/>
      <c r="Y1698"/>
      <c r="Z1698"/>
      <c r="AA1698"/>
      <c r="AC1698"/>
      <c r="AD1698"/>
      <c r="AE1698"/>
      <c r="AG1698"/>
      <c r="AH1698"/>
      <c r="AI1698"/>
      <c r="AK1698"/>
      <c r="AL1698"/>
      <c r="AM1698"/>
      <c r="AO1698"/>
      <c r="AP1698"/>
      <c r="AQ1698"/>
      <c r="AS1698"/>
      <c r="AT1698"/>
      <c r="AU1698"/>
      <c r="AW1698"/>
      <c r="AX1698"/>
      <c r="AY1698"/>
      <c r="BA1698"/>
      <c r="BB1698"/>
      <c r="BC1698"/>
      <c r="BE1698"/>
      <c r="BF1698"/>
      <c r="BG1698"/>
      <c r="BI1698"/>
      <c r="BJ1698"/>
      <c r="BK1698"/>
      <c r="BM1698"/>
      <c r="BN1698"/>
      <c r="BO1698"/>
    </row>
    <row r="1699" spans="1:67">
      <c r="A1699"/>
      <c r="B1699"/>
      <c r="C1699"/>
      <c r="E1699"/>
      <c r="F1699"/>
      <c r="G1699"/>
      <c r="I1699"/>
      <c r="J1699"/>
      <c r="K1699"/>
      <c r="M1699"/>
      <c r="N1699"/>
      <c r="O1699"/>
      <c r="Q1699"/>
      <c r="R1699"/>
      <c r="S1699"/>
      <c r="U1699"/>
      <c r="V1699"/>
      <c r="W1699"/>
      <c r="Y1699"/>
      <c r="Z1699"/>
      <c r="AA1699"/>
      <c r="AC1699"/>
      <c r="AD1699"/>
      <c r="AE1699"/>
      <c r="AG1699"/>
      <c r="AH1699"/>
      <c r="AI1699"/>
      <c r="AK1699"/>
      <c r="AL1699"/>
      <c r="AM1699"/>
      <c r="AO1699"/>
      <c r="AP1699"/>
      <c r="AQ1699"/>
      <c r="AS1699"/>
      <c r="AT1699"/>
      <c r="AU1699"/>
      <c r="AW1699"/>
      <c r="AX1699"/>
      <c r="AY1699"/>
      <c r="BA1699"/>
      <c r="BB1699"/>
      <c r="BC1699"/>
      <c r="BE1699"/>
      <c r="BF1699"/>
      <c r="BG1699"/>
      <c r="BI1699"/>
      <c r="BJ1699"/>
      <c r="BK1699"/>
      <c r="BM1699"/>
      <c r="BN1699"/>
      <c r="BO1699"/>
    </row>
    <row r="1700" spans="1:67">
      <c r="A1700"/>
      <c r="B1700"/>
      <c r="C1700"/>
      <c r="E1700"/>
      <c r="F1700"/>
      <c r="G1700"/>
      <c r="I1700"/>
      <c r="J1700"/>
      <c r="K1700"/>
      <c r="M1700"/>
      <c r="N1700"/>
      <c r="O1700"/>
      <c r="Q1700"/>
      <c r="R1700"/>
      <c r="S1700"/>
      <c r="U1700"/>
      <c r="V1700"/>
      <c r="W1700"/>
      <c r="Y1700"/>
      <c r="Z1700"/>
      <c r="AA1700"/>
      <c r="AC1700"/>
      <c r="AD1700"/>
      <c r="AE1700"/>
      <c r="AG1700"/>
      <c r="AH1700"/>
      <c r="AI1700"/>
      <c r="AK1700"/>
      <c r="AL1700"/>
      <c r="AM1700"/>
      <c r="AO1700"/>
      <c r="AP1700"/>
      <c r="AQ1700"/>
      <c r="AS1700"/>
      <c r="AT1700"/>
      <c r="AU1700"/>
      <c r="AW1700"/>
      <c r="AX1700"/>
      <c r="AY1700"/>
      <c r="BA1700"/>
      <c r="BB1700"/>
      <c r="BC1700"/>
      <c r="BE1700"/>
      <c r="BF1700"/>
      <c r="BG1700"/>
      <c r="BI1700"/>
      <c r="BJ1700"/>
      <c r="BK1700"/>
      <c r="BM1700"/>
      <c r="BN1700"/>
      <c r="BO1700"/>
    </row>
    <row r="1701" spans="1:67">
      <c r="A1701"/>
      <c r="B1701"/>
      <c r="C1701"/>
      <c r="E1701"/>
      <c r="F1701"/>
      <c r="G1701"/>
      <c r="I1701"/>
      <c r="J1701"/>
      <c r="K1701"/>
      <c r="M1701"/>
      <c r="N1701"/>
      <c r="O1701"/>
      <c r="Q1701"/>
      <c r="R1701"/>
      <c r="S1701"/>
      <c r="U1701"/>
      <c r="V1701"/>
      <c r="W1701"/>
      <c r="Y1701"/>
      <c r="Z1701"/>
      <c r="AA1701"/>
      <c r="AC1701"/>
      <c r="AD1701"/>
      <c r="AE1701"/>
      <c r="AG1701"/>
      <c r="AH1701"/>
      <c r="AI1701"/>
      <c r="AK1701"/>
      <c r="AL1701"/>
      <c r="AM1701"/>
      <c r="AO1701"/>
      <c r="AP1701"/>
      <c r="AQ1701"/>
      <c r="AS1701"/>
      <c r="AT1701"/>
      <c r="AU1701"/>
      <c r="AW1701"/>
      <c r="AX1701"/>
      <c r="AY1701"/>
      <c r="BA1701"/>
      <c r="BB1701"/>
      <c r="BC1701"/>
      <c r="BE1701"/>
      <c r="BF1701"/>
      <c r="BG1701"/>
      <c r="BI1701"/>
      <c r="BJ1701"/>
      <c r="BK1701"/>
      <c r="BM1701"/>
      <c r="BN1701"/>
      <c r="BO1701"/>
    </row>
    <row r="1702" spans="1:67">
      <c r="A1702"/>
      <c r="B1702"/>
      <c r="C1702"/>
      <c r="E1702"/>
      <c r="F1702"/>
      <c r="G1702"/>
      <c r="I1702"/>
      <c r="J1702"/>
      <c r="K1702"/>
      <c r="M1702"/>
      <c r="N1702"/>
      <c r="O1702"/>
      <c r="Q1702"/>
      <c r="R1702"/>
      <c r="S1702"/>
      <c r="U1702"/>
      <c r="V1702"/>
      <c r="W1702"/>
      <c r="Y1702"/>
      <c r="Z1702"/>
      <c r="AA1702"/>
      <c r="AC1702"/>
      <c r="AD1702"/>
      <c r="AE1702"/>
      <c r="AG1702"/>
      <c r="AH1702"/>
      <c r="AI1702"/>
      <c r="AK1702"/>
      <c r="AL1702"/>
      <c r="AM1702"/>
      <c r="AO1702"/>
      <c r="AP1702"/>
      <c r="AQ1702"/>
      <c r="AS1702"/>
      <c r="AT1702"/>
      <c r="AU1702"/>
      <c r="AW1702"/>
      <c r="AX1702"/>
      <c r="AY1702"/>
      <c r="BA1702"/>
      <c r="BB1702"/>
      <c r="BC1702"/>
      <c r="BE1702"/>
      <c r="BF1702"/>
      <c r="BG1702"/>
      <c r="BI1702"/>
      <c r="BJ1702"/>
      <c r="BK1702"/>
      <c r="BM1702"/>
      <c r="BN1702"/>
      <c r="BO1702"/>
    </row>
    <row r="1703" spans="1:67">
      <c r="A1703"/>
      <c r="B1703"/>
      <c r="C1703"/>
      <c r="E1703"/>
      <c r="F1703"/>
      <c r="G1703"/>
      <c r="I1703"/>
      <c r="J1703"/>
      <c r="K1703"/>
      <c r="M1703"/>
      <c r="N1703"/>
      <c r="O1703"/>
      <c r="Q1703"/>
      <c r="R1703"/>
      <c r="S1703"/>
      <c r="U1703"/>
      <c r="V1703"/>
      <c r="W1703"/>
      <c r="Y1703"/>
      <c r="Z1703"/>
      <c r="AA1703"/>
      <c r="AC1703"/>
      <c r="AD1703"/>
      <c r="AE1703"/>
      <c r="AG1703"/>
      <c r="AH1703"/>
      <c r="AI1703"/>
      <c r="AK1703"/>
      <c r="AL1703"/>
      <c r="AM1703"/>
      <c r="AO1703"/>
      <c r="AP1703"/>
      <c r="AQ1703"/>
      <c r="AS1703"/>
      <c r="AT1703"/>
      <c r="AU1703"/>
      <c r="AW1703"/>
      <c r="AX1703"/>
      <c r="AY1703"/>
      <c r="BA1703"/>
      <c r="BB1703"/>
      <c r="BC1703"/>
      <c r="BE1703"/>
      <c r="BF1703"/>
      <c r="BG1703"/>
      <c r="BI1703"/>
      <c r="BJ1703"/>
      <c r="BK1703"/>
      <c r="BM1703"/>
      <c r="BN1703"/>
      <c r="BO1703"/>
    </row>
    <row r="1704" spans="1:67">
      <c r="A1704"/>
      <c r="B1704"/>
      <c r="C1704"/>
      <c r="E1704"/>
      <c r="F1704"/>
      <c r="G1704"/>
      <c r="I1704"/>
      <c r="J1704"/>
      <c r="K1704"/>
      <c r="M1704"/>
      <c r="N1704"/>
      <c r="O1704"/>
      <c r="Q1704"/>
      <c r="R1704"/>
      <c r="S1704"/>
      <c r="U1704"/>
      <c r="V1704"/>
      <c r="W1704"/>
      <c r="Y1704"/>
      <c r="Z1704"/>
      <c r="AA1704"/>
      <c r="AC1704"/>
      <c r="AD1704"/>
      <c r="AE1704"/>
      <c r="AG1704"/>
      <c r="AH1704"/>
      <c r="AI1704"/>
      <c r="AK1704"/>
      <c r="AL1704"/>
      <c r="AM1704"/>
      <c r="AO1704"/>
      <c r="AP1704"/>
      <c r="AQ1704"/>
      <c r="AS1704"/>
      <c r="AT1704"/>
      <c r="AU1704"/>
      <c r="AW1704"/>
      <c r="AX1704"/>
      <c r="AY1704"/>
      <c r="BA1704"/>
      <c r="BB1704"/>
      <c r="BC1704"/>
      <c r="BE1704"/>
      <c r="BF1704"/>
      <c r="BG1704"/>
      <c r="BI1704"/>
      <c r="BJ1704"/>
      <c r="BK1704"/>
      <c r="BM1704"/>
      <c r="BN1704"/>
      <c r="BO1704"/>
    </row>
    <row r="1705" spans="1:67">
      <c r="A1705"/>
      <c r="B1705"/>
      <c r="C1705"/>
      <c r="E1705"/>
      <c r="F1705"/>
      <c r="G1705"/>
      <c r="I1705"/>
      <c r="J1705"/>
      <c r="K1705"/>
      <c r="M1705"/>
      <c r="N1705"/>
      <c r="O1705"/>
      <c r="Q1705"/>
      <c r="R1705"/>
      <c r="S1705"/>
      <c r="U1705"/>
      <c r="V1705"/>
      <c r="W1705"/>
      <c r="Y1705"/>
      <c r="Z1705"/>
      <c r="AA1705"/>
      <c r="AC1705"/>
      <c r="AD1705"/>
      <c r="AE1705"/>
      <c r="AG1705"/>
      <c r="AH1705"/>
      <c r="AI1705"/>
      <c r="AK1705"/>
      <c r="AL1705"/>
      <c r="AM1705"/>
      <c r="AO1705"/>
      <c r="AP1705"/>
      <c r="AQ1705"/>
      <c r="AS1705"/>
      <c r="AT1705"/>
      <c r="AU1705"/>
      <c r="AW1705"/>
      <c r="AX1705"/>
      <c r="AY1705"/>
      <c r="BA1705"/>
      <c r="BB1705"/>
      <c r="BC1705"/>
      <c r="BE1705"/>
      <c r="BF1705"/>
      <c r="BG1705"/>
      <c r="BI1705"/>
      <c r="BJ1705"/>
      <c r="BK1705"/>
      <c r="BM1705"/>
      <c r="BN1705"/>
      <c r="BO1705"/>
    </row>
    <row r="1706" spans="1:67">
      <c r="A1706"/>
      <c r="B1706"/>
      <c r="C1706"/>
      <c r="E1706"/>
      <c r="F1706"/>
      <c r="G1706"/>
      <c r="I1706"/>
      <c r="J1706"/>
      <c r="K1706"/>
      <c r="M1706"/>
      <c r="N1706"/>
      <c r="O1706"/>
      <c r="Q1706"/>
      <c r="R1706"/>
      <c r="S1706"/>
      <c r="U1706"/>
      <c r="V1706"/>
      <c r="W1706"/>
      <c r="Y1706"/>
      <c r="Z1706"/>
      <c r="AA1706"/>
      <c r="AC1706"/>
      <c r="AD1706"/>
      <c r="AE1706"/>
      <c r="AG1706"/>
      <c r="AH1706"/>
      <c r="AI1706"/>
      <c r="AK1706"/>
      <c r="AL1706"/>
      <c r="AM1706"/>
      <c r="AO1706"/>
      <c r="AP1706"/>
      <c r="AQ1706"/>
      <c r="AS1706"/>
      <c r="AT1706"/>
      <c r="AU1706"/>
      <c r="AW1706"/>
      <c r="AX1706"/>
      <c r="AY1706"/>
      <c r="BA1706"/>
      <c r="BB1706"/>
      <c r="BC1706"/>
      <c r="BE1706"/>
      <c r="BF1706"/>
      <c r="BG1706"/>
      <c r="BI1706"/>
      <c r="BJ1706"/>
      <c r="BK1706"/>
      <c r="BM1706"/>
      <c r="BN1706"/>
      <c r="BO1706"/>
    </row>
    <row r="1707" spans="1:67">
      <c r="A1707"/>
      <c r="B1707"/>
      <c r="C1707"/>
      <c r="E1707"/>
      <c r="F1707"/>
      <c r="G1707"/>
      <c r="I1707"/>
      <c r="J1707"/>
      <c r="K1707"/>
      <c r="M1707"/>
      <c r="N1707"/>
      <c r="O1707"/>
      <c r="Q1707"/>
      <c r="R1707"/>
      <c r="S1707"/>
      <c r="U1707"/>
      <c r="V1707"/>
      <c r="W1707"/>
      <c r="Y1707"/>
      <c r="Z1707"/>
      <c r="AA1707"/>
      <c r="AC1707"/>
      <c r="AD1707"/>
      <c r="AE1707"/>
      <c r="AG1707"/>
      <c r="AH1707"/>
      <c r="AI1707"/>
      <c r="AK1707"/>
      <c r="AL1707"/>
      <c r="AM1707"/>
      <c r="AO1707"/>
      <c r="AP1707"/>
      <c r="AQ1707"/>
      <c r="AS1707"/>
      <c r="AT1707"/>
      <c r="AU1707"/>
      <c r="AW1707"/>
      <c r="AX1707"/>
      <c r="AY1707"/>
      <c r="BA1707"/>
      <c r="BB1707"/>
      <c r="BC1707"/>
      <c r="BE1707"/>
      <c r="BF1707"/>
      <c r="BG1707"/>
      <c r="BI1707"/>
      <c r="BJ1707"/>
      <c r="BK1707"/>
      <c r="BM1707"/>
      <c r="BN1707"/>
      <c r="BO1707"/>
    </row>
    <row r="1708" spans="1:67">
      <c r="A1708"/>
      <c r="B1708"/>
      <c r="C1708"/>
      <c r="E1708"/>
      <c r="F1708"/>
      <c r="G1708"/>
      <c r="I1708"/>
      <c r="J1708"/>
      <c r="K1708"/>
      <c r="M1708"/>
      <c r="N1708"/>
      <c r="O1708"/>
      <c r="Q1708"/>
      <c r="R1708"/>
      <c r="S1708"/>
      <c r="U1708"/>
      <c r="V1708"/>
      <c r="W1708"/>
      <c r="Y1708"/>
      <c r="Z1708"/>
      <c r="AA1708"/>
      <c r="AC1708"/>
      <c r="AD1708"/>
      <c r="AE1708"/>
      <c r="AG1708"/>
      <c r="AH1708"/>
      <c r="AI1708"/>
      <c r="AK1708"/>
      <c r="AL1708"/>
      <c r="AM1708"/>
      <c r="AO1708"/>
      <c r="AP1708"/>
      <c r="AQ1708"/>
      <c r="AS1708"/>
      <c r="AT1708"/>
      <c r="AU1708"/>
      <c r="AW1708"/>
      <c r="AX1708"/>
      <c r="AY1708"/>
      <c r="BA1708"/>
      <c r="BB1708"/>
      <c r="BC1708"/>
      <c r="BE1708"/>
      <c r="BF1708"/>
      <c r="BG1708"/>
      <c r="BI1708"/>
      <c r="BJ1708"/>
      <c r="BK1708"/>
      <c r="BM1708"/>
      <c r="BN1708"/>
      <c r="BO1708"/>
    </row>
    <row r="1709" spans="1:67">
      <c r="A1709"/>
      <c r="B1709"/>
      <c r="C1709"/>
      <c r="E1709"/>
      <c r="F1709"/>
      <c r="G1709"/>
      <c r="I1709"/>
      <c r="J1709"/>
      <c r="K1709"/>
      <c r="M1709"/>
      <c r="N1709"/>
      <c r="O1709"/>
      <c r="Q1709"/>
      <c r="R1709"/>
      <c r="S1709"/>
      <c r="U1709"/>
      <c r="V1709"/>
      <c r="W1709"/>
      <c r="Y1709"/>
      <c r="Z1709"/>
      <c r="AA1709"/>
      <c r="AC1709"/>
      <c r="AD1709"/>
      <c r="AE1709"/>
      <c r="AG1709"/>
      <c r="AH1709"/>
      <c r="AI1709"/>
      <c r="AK1709"/>
      <c r="AL1709"/>
      <c r="AM1709"/>
      <c r="AO1709"/>
      <c r="AP1709"/>
      <c r="AQ1709"/>
      <c r="AS1709"/>
      <c r="AT1709"/>
      <c r="AU1709"/>
      <c r="AW1709"/>
      <c r="AX1709"/>
      <c r="AY1709"/>
      <c r="BA1709"/>
      <c r="BB1709"/>
      <c r="BC1709"/>
      <c r="BE1709"/>
      <c r="BF1709"/>
      <c r="BG1709"/>
      <c r="BI1709"/>
      <c r="BJ1709"/>
      <c r="BK1709"/>
      <c r="BM1709"/>
      <c r="BN1709"/>
      <c r="BO1709"/>
    </row>
    <row r="1710" spans="1:67">
      <c r="A1710"/>
      <c r="B1710"/>
      <c r="C1710"/>
      <c r="E1710"/>
      <c r="F1710"/>
      <c r="G1710"/>
      <c r="I1710"/>
      <c r="J1710"/>
      <c r="K1710"/>
      <c r="M1710"/>
      <c r="N1710"/>
      <c r="O1710"/>
      <c r="Q1710"/>
      <c r="R1710"/>
      <c r="S1710"/>
      <c r="U1710"/>
      <c r="V1710"/>
      <c r="W1710"/>
      <c r="Y1710"/>
      <c r="Z1710"/>
      <c r="AA1710"/>
      <c r="AC1710"/>
      <c r="AD1710"/>
      <c r="AE1710"/>
      <c r="AG1710"/>
      <c r="AH1710"/>
      <c r="AI1710"/>
      <c r="AK1710"/>
      <c r="AL1710"/>
      <c r="AM1710"/>
      <c r="AO1710"/>
      <c r="AP1710"/>
      <c r="AQ1710"/>
      <c r="AS1710"/>
      <c r="AT1710"/>
      <c r="AU1710"/>
      <c r="AW1710"/>
      <c r="AX1710"/>
      <c r="AY1710"/>
      <c r="BA1710"/>
      <c r="BB1710"/>
      <c r="BC1710"/>
      <c r="BE1710"/>
      <c r="BF1710"/>
      <c r="BG1710"/>
      <c r="BI1710"/>
      <c r="BJ1710"/>
      <c r="BK1710"/>
      <c r="BM1710"/>
      <c r="BN1710"/>
      <c r="BO1710"/>
    </row>
    <row r="1711" spans="1:67">
      <c r="A1711"/>
      <c r="B1711"/>
      <c r="C1711"/>
      <c r="E1711"/>
      <c r="F1711"/>
      <c r="G1711"/>
      <c r="I1711"/>
      <c r="J1711"/>
      <c r="K1711"/>
      <c r="M1711"/>
      <c r="N1711"/>
      <c r="O1711"/>
      <c r="Q1711"/>
      <c r="R1711"/>
      <c r="S1711"/>
      <c r="U1711"/>
      <c r="V1711"/>
      <c r="W1711"/>
      <c r="Y1711"/>
      <c r="Z1711"/>
      <c r="AA1711"/>
      <c r="AC1711"/>
      <c r="AD1711"/>
      <c r="AE1711"/>
      <c r="AG1711"/>
      <c r="AH1711"/>
      <c r="AI1711"/>
      <c r="AK1711"/>
      <c r="AL1711"/>
      <c r="AM1711"/>
      <c r="AO1711"/>
      <c r="AP1711"/>
      <c r="AQ1711"/>
      <c r="AS1711"/>
      <c r="AT1711"/>
      <c r="AU1711"/>
      <c r="AW1711"/>
      <c r="AX1711"/>
      <c r="AY1711"/>
      <c r="BA1711"/>
      <c r="BB1711"/>
      <c r="BC1711"/>
      <c r="BE1711"/>
      <c r="BF1711"/>
      <c r="BG1711"/>
      <c r="BI1711"/>
      <c r="BJ1711"/>
      <c r="BK1711"/>
      <c r="BM1711"/>
      <c r="BN1711"/>
      <c r="BO1711"/>
    </row>
    <row r="1712" spans="1:67">
      <c r="A1712"/>
      <c r="B1712"/>
      <c r="C1712"/>
      <c r="E1712"/>
      <c r="F1712"/>
      <c r="G1712"/>
      <c r="I1712"/>
      <c r="J1712"/>
      <c r="K1712"/>
      <c r="M1712"/>
      <c r="N1712"/>
      <c r="O1712"/>
      <c r="Q1712"/>
      <c r="R1712"/>
      <c r="S1712"/>
      <c r="U1712"/>
      <c r="V1712"/>
      <c r="W1712"/>
      <c r="Y1712"/>
      <c r="Z1712"/>
      <c r="AA1712"/>
      <c r="AC1712"/>
      <c r="AD1712"/>
      <c r="AE1712"/>
      <c r="AG1712"/>
      <c r="AH1712"/>
      <c r="AI1712"/>
      <c r="AK1712"/>
      <c r="AL1712"/>
      <c r="AM1712"/>
      <c r="AO1712"/>
      <c r="AP1712"/>
      <c r="AQ1712"/>
      <c r="AS1712"/>
      <c r="AT1712"/>
      <c r="AU1712"/>
      <c r="AW1712"/>
      <c r="AX1712"/>
      <c r="AY1712"/>
      <c r="BA1712"/>
      <c r="BB1712"/>
      <c r="BC1712"/>
      <c r="BE1712"/>
      <c r="BF1712"/>
      <c r="BG1712"/>
      <c r="BI1712"/>
      <c r="BJ1712"/>
      <c r="BK1712"/>
      <c r="BM1712"/>
      <c r="BN1712"/>
      <c r="BO1712"/>
    </row>
    <row r="1713" spans="1:67">
      <c r="A1713"/>
      <c r="B1713"/>
      <c r="C1713"/>
      <c r="E1713"/>
      <c r="F1713"/>
      <c r="G1713"/>
      <c r="I1713"/>
      <c r="J1713"/>
      <c r="K1713"/>
      <c r="M1713"/>
      <c r="N1713"/>
      <c r="O1713"/>
      <c r="Q1713"/>
      <c r="R1713"/>
      <c r="S1713"/>
      <c r="U1713"/>
      <c r="V1713"/>
      <c r="W1713"/>
      <c r="Y1713"/>
      <c r="Z1713"/>
      <c r="AA1713"/>
      <c r="AC1713"/>
      <c r="AD1713"/>
      <c r="AE1713"/>
      <c r="AG1713"/>
      <c r="AH1713"/>
      <c r="AI1713"/>
      <c r="AK1713"/>
      <c r="AL1713"/>
      <c r="AM1713"/>
      <c r="AO1713"/>
      <c r="AP1713"/>
      <c r="AQ1713"/>
      <c r="AS1713"/>
      <c r="AT1713"/>
      <c r="AU1713"/>
      <c r="AW1713"/>
      <c r="AX1713"/>
      <c r="AY1713"/>
      <c r="BA1713"/>
      <c r="BB1713"/>
      <c r="BC1713"/>
      <c r="BE1713"/>
      <c r="BF1713"/>
      <c r="BG1713"/>
      <c r="BI1713"/>
      <c r="BJ1713"/>
      <c r="BK1713"/>
      <c r="BM1713"/>
      <c r="BN1713"/>
      <c r="BO1713"/>
    </row>
    <row r="1714" spans="1:67">
      <c r="A1714"/>
      <c r="B1714"/>
      <c r="C1714"/>
      <c r="E1714"/>
      <c r="F1714"/>
      <c r="G1714"/>
      <c r="I1714"/>
      <c r="J1714"/>
      <c r="K1714"/>
      <c r="M1714"/>
      <c r="N1714"/>
      <c r="O1714"/>
      <c r="Q1714"/>
      <c r="R1714"/>
      <c r="S1714"/>
      <c r="U1714"/>
      <c r="V1714"/>
      <c r="W1714"/>
      <c r="Y1714"/>
      <c r="Z1714"/>
      <c r="AA1714"/>
      <c r="AC1714"/>
      <c r="AD1714"/>
      <c r="AE1714"/>
      <c r="AG1714"/>
      <c r="AH1714"/>
      <c r="AI1714"/>
      <c r="AK1714"/>
      <c r="AL1714"/>
      <c r="AM1714"/>
      <c r="AO1714"/>
      <c r="AP1714"/>
      <c r="AQ1714"/>
      <c r="AS1714"/>
      <c r="AT1714"/>
      <c r="AU1714"/>
      <c r="AW1714"/>
      <c r="AX1714"/>
      <c r="AY1714"/>
      <c r="BA1714"/>
      <c r="BB1714"/>
      <c r="BC1714"/>
      <c r="BE1714"/>
      <c r="BF1714"/>
      <c r="BG1714"/>
      <c r="BI1714"/>
      <c r="BJ1714"/>
      <c r="BK1714"/>
      <c r="BM1714"/>
      <c r="BN1714"/>
      <c r="BO1714"/>
    </row>
    <row r="1715" spans="1:67">
      <c r="A1715"/>
      <c r="B1715"/>
      <c r="C1715"/>
      <c r="E1715"/>
      <c r="F1715"/>
      <c r="G1715"/>
      <c r="I1715"/>
      <c r="J1715"/>
      <c r="K1715"/>
      <c r="M1715"/>
      <c r="N1715"/>
      <c r="O1715"/>
      <c r="Q1715"/>
      <c r="R1715"/>
      <c r="S1715"/>
      <c r="U1715"/>
      <c r="V1715"/>
      <c r="W1715"/>
      <c r="Y1715"/>
      <c r="Z1715"/>
      <c r="AA1715"/>
      <c r="AC1715"/>
      <c r="AD1715"/>
      <c r="AE1715"/>
      <c r="AG1715"/>
      <c r="AH1715"/>
      <c r="AI1715"/>
      <c r="AK1715"/>
      <c r="AL1715"/>
      <c r="AM1715"/>
      <c r="AO1715"/>
      <c r="AP1715"/>
      <c r="AQ1715"/>
      <c r="AS1715"/>
      <c r="AT1715"/>
      <c r="AU1715"/>
      <c r="AW1715"/>
      <c r="AX1715"/>
      <c r="AY1715"/>
      <c r="BA1715"/>
      <c r="BB1715"/>
      <c r="BC1715"/>
      <c r="BE1715"/>
      <c r="BF1715"/>
      <c r="BG1715"/>
      <c r="BI1715"/>
      <c r="BJ1715"/>
      <c r="BK1715"/>
      <c r="BM1715"/>
      <c r="BN1715"/>
      <c r="BO1715"/>
    </row>
    <row r="1716" spans="1:67">
      <c r="A1716"/>
      <c r="B1716"/>
      <c r="C1716"/>
      <c r="E1716"/>
      <c r="F1716"/>
      <c r="G1716"/>
      <c r="I1716"/>
      <c r="J1716"/>
      <c r="K1716"/>
      <c r="M1716"/>
      <c r="N1716"/>
      <c r="O1716"/>
      <c r="Q1716"/>
      <c r="R1716"/>
      <c r="S1716"/>
      <c r="U1716"/>
      <c r="V1716"/>
      <c r="W1716"/>
      <c r="Y1716"/>
      <c r="Z1716"/>
      <c r="AA1716"/>
      <c r="AC1716"/>
      <c r="AD1716"/>
      <c r="AE1716"/>
      <c r="AG1716"/>
      <c r="AH1716"/>
      <c r="AI1716"/>
      <c r="AK1716"/>
      <c r="AL1716"/>
      <c r="AM1716"/>
      <c r="AO1716"/>
      <c r="AP1716"/>
      <c r="AQ1716"/>
      <c r="AS1716"/>
      <c r="AT1716"/>
      <c r="AU1716"/>
      <c r="AW1716"/>
      <c r="AX1716"/>
      <c r="AY1716"/>
      <c r="BA1716"/>
      <c r="BB1716"/>
      <c r="BC1716"/>
      <c r="BE1716"/>
      <c r="BF1716"/>
      <c r="BG1716"/>
      <c r="BI1716"/>
      <c r="BJ1716"/>
      <c r="BK1716"/>
      <c r="BM1716"/>
      <c r="BN1716"/>
      <c r="BO1716"/>
    </row>
    <row r="1717" spans="1:67">
      <c r="A1717"/>
      <c r="B1717"/>
      <c r="C1717"/>
      <c r="E1717"/>
      <c r="F1717"/>
      <c r="G1717"/>
      <c r="I1717"/>
      <c r="J1717"/>
      <c r="K1717"/>
      <c r="M1717"/>
      <c r="N1717"/>
      <c r="O1717"/>
      <c r="Q1717"/>
      <c r="R1717"/>
      <c r="S1717"/>
      <c r="U1717"/>
      <c r="V1717"/>
      <c r="W1717"/>
      <c r="Y1717"/>
      <c r="Z1717"/>
      <c r="AA1717"/>
      <c r="AC1717"/>
      <c r="AD1717"/>
      <c r="AE1717"/>
      <c r="AG1717"/>
      <c r="AH1717"/>
      <c r="AI1717"/>
      <c r="AK1717"/>
      <c r="AL1717"/>
      <c r="AM1717"/>
      <c r="AO1717"/>
      <c r="AP1717"/>
      <c r="AQ1717"/>
      <c r="AS1717"/>
      <c r="AT1717"/>
      <c r="AU1717"/>
      <c r="AW1717"/>
      <c r="AX1717"/>
      <c r="AY1717"/>
      <c r="BA1717"/>
      <c r="BB1717"/>
      <c r="BC1717"/>
      <c r="BE1717"/>
      <c r="BF1717"/>
      <c r="BG1717"/>
      <c r="BI1717"/>
      <c r="BJ1717"/>
      <c r="BK1717"/>
      <c r="BM1717"/>
      <c r="BN1717"/>
      <c r="BO1717"/>
    </row>
    <row r="1718" spans="1:67">
      <c r="A1718"/>
      <c r="B1718"/>
      <c r="C1718"/>
      <c r="E1718"/>
      <c r="F1718"/>
      <c r="G1718"/>
      <c r="I1718"/>
      <c r="J1718"/>
      <c r="K1718"/>
      <c r="M1718"/>
      <c r="N1718"/>
      <c r="O1718"/>
      <c r="Q1718"/>
      <c r="R1718"/>
      <c r="S1718"/>
      <c r="U1718"/>
      <c r="V1718"/>
      <c r="W1718"/>
      <c r="Y1718"/>
      <c r="Z1718"/>
      <c r="AA1718"/>
      <c r="AC1718"/>
      <c r="AD1718"/>
      <c r="AE1718"/>
      <c r="AG1718"/>
      <c r="AH1718"/>
      <c r="AI1718"/>
      <c r="AK1718"/>
      <c r="AL1718"/>
      <c r="AM1718"/>
      <c r="AO1718"/>
      <c r="AP1718"/>
      <c r="AQ1718"/>
      <c r="AS1718"/>
      <c r="AT1718"/>
      <c r="AU1718"/>
      <c r="AW1718"/>
      <c r="AX1718"/>
      <c r="AY1718"/>
      <c r="BA1718"/>
      <c r="BB1718"/>
      <c r="BC1718"/>
      <c r="BE1718"/>
      <c r="BF1718"/>
      <c r="BG1718"/>
      <c r="BI1718"/>
      <c r="BJ1718"/>
      <c r="BK1718"/>
      <c r="BM1718"/>
      <c r="BN1718"/>
      <c r="BO1718"/>
    </row>
    <row r="1719" spans="1:67">
      <c r="A1719"/>
      <c r="B1719"/>
      <c r="C1719"/>
      <c r="E1719"/>
      <c r="F1719"/>
      <c r="G1719"/>
      <c r="I1719"/>
      <c r="J1719"/>
      <c r="K1719"/>
      <c r="M1719"/>
      <c r="N1719"/>
      <c r="O1719"/>
      <c r="Q1719"/>
      <c r="R1719"/>
      <c r="S1719"/>
      <c r="U1719"/>
      <c r="V1719"/>
      <c r="W1719"/>
      <c r="Y1719"/>
      <c r="Z1719"/>
      <c r="AA1719"/>
      <c r="AC1719"/>
      <c r="AD1719"/>
      <c r="AE1719"/>
      <c r="AG1719"/>
      <c r="AH1719"/>
      <c r="AI1719"/>
      <c r="AK1719"/>
      <c r="AL1719"/>
      <c r="AM1719"/>
      <c r="AO1719"/>
      <c r="AP1719"/>
      <c r="AQ1719"/>
      <c r="AS1719"/>
      <c r="AT1719"/>
      <c r="AU1719"/>
      <c r="AW1719"/>
      <c r="AX1719"/>
      <c r="AY1719"/>
      <c r="BA1719"/>
      <c r="BB1719"/>
      <c r="BC1719"/>
      <c r="BE1719"/>
      <c r="BF1719"/>
      <c r="BG1719"/>
      <c r="BI1719"/>
      <c r="BJ1719"/>
      <c r="BK1719"/>
      <c r="BM1719"/>
      <c r="BN1719"/>
      <c r="BO1719"/>
    </row>
    <row r="1720" spans="1:67">
      <c r="A1720"/>
      <c r="B1720"/>
      <c r="C1720"/>
      <c r="E1720"/>
      <c r="F1720"/>
      <c r="G1720"/>
      <c r="I1720"/>
      <c r="J1720"/>
      <c r="K1720"/>
      <c r="M1720"/>
      <c r="N1720"/>
      <c r="O1720"/>
      <c r="Q1720"/>
      <c r="R1720"/>
      <c r="S1720"/>
      <c r="U1720"/>
      <c r="V1720"/>
      <c r="W1720"/>
      <c r="Y1720"/>
      <c r="Z1720"/>
      <c r="AA1720"/>
      <c r="AC1720"/>
      <c r="AD1720"/>
      <c r="AE1720"/>
      <c r="AG1720"/>
      <c r="AH1720"/>
      <c r="AI1720"/>
      <c r="AK1720"/>
      <c r="AL1720"/>
      <c r="AM1720"/>
      <c r="AO1720"/>
      <c r="AP1720"/>
      <c r="AQ1720"/>
      <c r="AS1720"/>
      <c r="AT1720"/>
      <c r="AU1720"/>
      <c r="AW1720"/>
      <c r="AX1720"/>
      <c r="AY1720"/>
      <c r="BA1720"/>
      <c r="BB1720"/>
      <c r="BC1720"/>
      <c r="BE1720"/>
      <c r="BF1720"/>
      <c r="BG1720"/>
      <c r="BI1720"/>
      <c r="BJ1720"/>
      <c r="BK1720"/>
      <c r="BM1720"/>
      <c r="BN1720"/>
      <c r="BO1720"/>
    </row>
    <row r="1721" spans="1:67">
      <c r="A1721"/>
      <c r="B1721"/>
      <c r="C1721"/>
      <c r="E1721"/>
      <c r="F1721"/>
      <c r="G1721"/>
      <c r="I1721"/>
      <c r="J1721"/>
      <c r="K1721"/>
      <c r="M1721"/>
      <c r="N1721"/>
      <c r="O1721"/>
      <c r="Q1721"/>
      <c r="R1721"/>
      <c r="S1721"/>
      <c r="U1721"/>
      <c r="V1721"/>
      <c r="W1721"/>
      <c r="Y1721"/>
      <c r="Z1721"/>
      <c r="AA1721"/>
      <c r="AC1721"/>
      <c r="AD1721"/>
      <c r="AE1721"/>
      <c r="AG1721"/>
      <c r="AH1721"/>
      <c r="AI1721"/>
      <c r="AK1721"/>
      <c r="AL1721"/>
      <c r="AM1721"/>
      <c r="AO1721"/>
      <c r="AP1721"/>
      <c r="AQ1721"/>
      <c r="AS1721"/>
      <c r="AT1721"/>
      <c r="AU1721"/>
      <c r="AW1721"/>
      <c r="AX1721"/>
      <c r="AY1721"/>
      <c r="BA1721"/>
      <c r="BB1721"/>
      <c r="BC1721"/>
      <c r="BE1721"/>
      <c r="BF1721"/>
      <c r="BG1721"/>
      <c r="BI1721"/>
      <c r="BJ1721"/>
      <c r="BK1721"/>
      <c r="BM1721"/>
      <c r="BN1721"/>
      <c r="BO1721"/>
    </row>
    <row r="1722" spans="1:67">
      <c r="A1722"/>
      <c r="B1722"/>
      <c r="C1722"/>
      <c r="E1722"/>
      <c r="F1722"/>
      <c r="G1722"/>
      <c r="I1722"/>
      <c r="J1722"/>
      <c r="K1722"/>
      <c r="M1722"/>
      <c r="N1722"/>
      <c r="O1722"/>
      <c r="Q1722"/>
      <c r="R1722"/>
      <c r="S1722"/>
      <c r="U1722"/>
      <c r="V1722"/>
      <c r="W1722"/>
      <c r="Y1722"/>
      <c r="Z1722"/>
      <c r="AA1722"/>
      <c r="AC1722"/>
      <c r="AD1722"/>
      <c r="AE1722"/>
      <c r="AG1722"/>
      <c r="AH1722"/>
      <c r="AI1722"/>
      <c r="AK1722"/>
      <c r="AL1722"/>
      <c r="AM1722"/>
      <c r="AO1722"/>
      <c r="AP1722"/>
      <c r="AQ1722"/>
      <c r="AS1722"/>
      <c r="AT1722"/>
      <c r="AU1722"/>
      <c r="AW1722"/>
      <c r="AX1722"/>
      <c r="AY1722"/>
      <c r="BA1722"/>
      <c r="BB1722"/>
      <c r="BC1722"/>
      <c r="BE1722"/>
      <c r="BF1722"/>
      <c r="BG1722"/>
      <c r="BI1722"/>
      <c r="BJ1722"/>
      <c r="BK1722"/>
      <c r="BM1722"/>
      <c r="BN1722"/>
      <c r="BO1722"/>
    </row>
    <row r="1723" spans="1:67">
      <c r="A1723"/>
      <c r="B1723"/>
      <c r="C1723"/>
      <c r="E1723"/>
      <c r="F1723"/>
      <c r="G1723"/>
      <c r="I1723"/>
      <c r="J1723"/>
      <c r="K1723"/>
      <c r="M1723"/>
      <c r="N1723"/>
      <c r="O1723"/>
      <c r="Q1723"/>
      <c r="R1723"/>
      <c r="S1723"/>
      <c r="U1723"/>
      <c r="V1723"/>
      <c r="W1723"/>
      <c r="Y1723"/>
      <c r="Z1723"/>
      <c r="AA1723"/>
      <c r="AC1723"/>
      <c r="AD1723"/>
      <c r="AE1723"/>
      <c r="AG1723"/>
      <c r="AH1723"/>
      <c r="AI1723"/>
      <c r="AK1723"/>
      <c r="AL1723"/>
      <c r="AM1723"/>
      <c r="AO1723"/>
      <c r="AP1723"/>
      <c r="AQ1723"/>
      <c r="AS1723"/>
      <c r="AT1723"/>
      <c r="AU1723"/>
      <c r="AW1723"/>
      <c r="AX1723"/>
      <c r="AY1723"/>
      <c r="BA1723"/>
      <c r="BB1723"/>
      <c r="BC1723"/>
      <c r="BE1723"/>
      <c r="BF1723"/>
      <c r="BG1723"/>
      <c r="BI1723"/>
      <c r="BJ1723"/>
      <c r="BK1723"/>
      <c r="BM1723"/>
      <c r="BN1723"/>
      <c r="BO1723"/>
    </row>
    <row r="1724" spans="1:67">
      <c r="A1724"/>
      <c r="B1724"/>
      <c r="C1724"/>
      <c r="E1724"/>
      <c r="F1724"/>
      <c r="G1724"/>
      <c r="I1724"/>
      <c r="J1724"/>
      <c r="K1724"/>
      <c r="M1724"/>
      <c r="N1724"/>
      <c r="O1724"/>
      <c r="Q1724"/>
      <c r="R1724"/>
      <c r="S1724"/>
      <c r="U1724"/>
      <c r="V1724"/>
      <c r="W1724"/>
      <c r="Y1724"/>
      <c r="Z1724"/>
      <c r="AA1724"/>
      <c r="AC1724"/>
      <c r="AD1724"/>
      <c r="AE1724"/>
      <c r="AG1724"/>
      <c r="AH1724"/>
      <c r="AI1724"/>
      <c r="AK1724"/>
      <c r="AL1724"/>
      <c r="AM1724"/>
      <c r="AO1724"/>
      <c r="AP1724"/>
      <c r="AQ1724"/>
      <c r="AS1724"/>
      <c r="AT1724"/>
      <c r="AU1724"/>
      <c r="AW1724"/>
      <c r="AX1724"/>
      <c r="AY1724"/>
      <c r="BA1724"/>
      <c r="BB1724"/>
      <c r="BC1724"/>
      <c r="BE1724"/>
      <c r="BF1724"/>
      <c r="BG1724"/>
      <c r="BI1724"/>
      <c r="BJ1724"/>
      <c r="BK1724"/>
      <c r="BM1724"/>
      <c r="BN1724"/>
      <c r="BO1724"/>
    </row>
    <row r="1725" spans="1:67">
      <c r="A1725"/>
      <c r="B1725"/>
      <c r="C1725"/>
      <c r="E1725"/>
      <c r="F1725"/>
      <c r="G1725"/>
      <c r="I1725"/>
      <c r="J1725"/>
      <c r="K1725"/>
      <c r="M1725"/>
      <c r="N1725"/>
      <c r="O1725"/>
      <c r="Q1725"/>
      <c r="R1725"/>
      <c r="S1725"/>
      <c r="U1725"/>
      <c r="V1725"/>
      <c r="W1725"/>
      <c r="Y1725"/>
      <c r="Z1725"/>
      <c r="AA1725"/>
      <c r="AC1725"/>
      <c r="AD1725"/>
      <c r="AE1725"/>
      <c r="AG1725"/>
      <c r="AH1725"/>
      <c r="AI1725"/>
      <c r="AK1725"/>
      <c r="AL1725"/>
      <c r="AM1725"/>
      <c r="AO1725"/>
      <c r="AP1725"/>
      <c r="AQ1725"/>
      <c r="AS1725"/>
      <c r="AT1725"/>
      <c r="AU1725"/>
      <c r="AW1725"/>
      <c r="AX1725"/>
      <c r="AY1725"/>
      <c r="BA1725"/>
      <c r="BB1725"/>
      <c r="BC1725"/>
      <c r="BE1725"/>
      <c r="BF1725"/>
      <c r="BG1725"/>
      <c r="BI1725"/>
      <c r="BJ1725"/>
      <c r="BK1725"/>
      <c r="BM1725"/>
      <c r="BN1725"/>
      <c r="BO1725"/>
    </row>
    <row r="1726" spans="1:67">
      <c r="A1726"/>
      <c r="B1726"/>
      <c r="C1726"/>
      <c r="E1726"/>
      <c r="F1726"/>
      <c r="G1726"/>
      <c r="I1726"/>
      <c r="J1726"/>
      <c r="K1726"/>
      <c r="M1726"/>
      <c r="N1726"/>
      <c r="O1726"/>
      <c r="Q1726"/>
      <c r="R1726"/>
      <c r="S1726"/>
      <c r="U1726"/>
      <c r="V1726"/>
      <c r="W1726"/>
      <c r="Y1726"/>
      <c r="Z1726"/>
      <c r="AA1726"/>
      <c r="AC1726"/>
      <c r="AD1726"/>
      <c r="AE1726"/>
      <c r="AG1726"/>
      <c r="AH1726"/>
      <c r="AI1726"/>
      <c r="AK1726"/>
      <c r="AL1726"/>
      <c r="AM1726"/>
      <c r="AO1726"/>
      <c r="AP1726"/>
      <c r="AQ1726"/>
      <c r="AS1726"/>
      <c r="AT1726"/>
      <c r="AU1726"/>
      <c r="AW1726"/>
      <c r="AX1726"/>
      <c r="AY1726"/>
      <c r="BA1726"/>
      <c r="BB1726"/>
      <c r="BC1726"/>
      <c r="BE1726"/>
      <c r="BF1726"/>
      <c r="BG1726"/>
      <c r="BI1726"/>
      <c r="BJ1726"/>
      <c r="BK1726"/>
      <c r="BM1726"/>
      <c r="BN1726"/>
      <c r="BO1726"/>
    </row>
    <row r="1727" spans="1:67">
      <c r="A1727"/>
      <c r="B1727"/>
      <c r="C1727"/>
      <c r="E1727"/>
      <c r="F1727"/>
      <c r="G1727"/>
      <c r="I1727"/>
      <c r="J1727"/>
      <c r="K1727"/>
      <c r="M1727"/>
      <c r="N1727"/>
      <c r="O1727"/>
      <c r="Q1727"/>
      <c r="R1727"/>
      <c r="S1727"/>
      <c r="U1727"/>
      <c r="V1727"/>
      <c r="W1727"/>
      <c r="Y1727"/>
      <c r="Z1727"/>
      <c r="AA1727"/>
      <c r="AC1727"/>
      <c r="AD1727"/>
      <c r="AE1727"/>
      <c r="AG1727"/>
      <c r="AH1727"/>
      <c r="AI1727"/>
      <c r="AK1727"/>
      <c r="AL1727"/>
      <c r="AM1727"/>
      <c r="AO1727"/>
      <c r="AP1727"/>
      <c r="AQ1727"/>
      <c r="AS1727"/>
      <c r="AT1727"/>
      <c r="AU1727"/>
      <c r="AW1727"/>
      <c r="AX1727"/>
      <c r="AY1727"/>
      <c r="BA1727"/>
      <c r="BB1727"/>
      <c r="BC1727"/>
      <c r="BE1727"/>
      <c r="BF1727"/>
      <c r="BG1727"/>
      <c r="BI1727"/>
      <c r="BJ1727"/>
      <c r="BK1727"/>
      <c r="BM1727"/>
      <c r="BN1727"/>
      <c r="BO1727"/>
    </row>
    <row r="1728" spans="1:67">
      <c r="A1728"/>
      <c r="B1728"/>
      <c r="C1728"/>
      <c r="E1728"/>
      <c r="F1728"/>
      <c r="G1728"/>
      <c r="I1728"/>
      <c r="J1728"/>
      <c r="K1728"/>
      <c r="M1728"/>
      <c r="N1728"/>
      <c r="O1728"/>
      <c r="Q1728"/>
      <c r="R1728"/>
      <c r="S1728"/>
      <c r="U1728"/>
      <c r="V1728"/>
      <c r="W1728"/>
      <c r="Y1728"/>
      <c r="Z1728"/>
      <c r="AA1728"/>
      <c r="AC1728"/>
      <c r="AD1728"/>
      <c r="AE1728"/>
      <c r="AG1728"/>
      <c r="AH1728"/>
      <c r="AI1728"/>
      <c r="AK1728"/>
      <c r="AL1728"/>
      <c r="AM1728"/>
      <c r="AO1728"/>
      <c r="AP1728"/>
      <c r="AQ1728"/>
      <c r="AS1728"/>
      <c r="AT1728"/>
      <c r="AU1728"/>
      <c r="AW1728"/>
      <c r="AX1728"/>
      <c r="AY1728"/>
      <c r="BA1728"/>
      <c r="BB1728"/>
      <c r="BC1728"/>
      <c r="BE1728"/>
      <c r="BF1728"/>
      <c r="BG1728"/>
      <c r="BI1728"/>
      <c r="BJ1728"/>
      <c r="BK1728"/>
      <c r="BM1728"/>
      <c r="BN1728"/>
      <c r="BO1728"/>
    </row>
    <row r="1729" spans="1:67">
      <c r="A1729"/>
      <c r="B1729"/>
      <c r="C1729"/>
      <c r="E1729"/>
      <c r="F1729"/>
      <c r="G1729"/>
      <c r="I1729"/>
      <c r="J1729"/>
      <c r="K1729"/>
      <c r="M1729"/>
      <c r="N1729"/>
      <c r="O1729"/>
      <c r="Q1729"/>
      <c r="R1729"/>
      <c r="S1729"/>
      <c r="U1729"/>
      <c r="V1729"/>
      <c r="W1729"/>
      <c r="Y1729"/>
      <c r="Z1729"/>
      <c r="AA1729"/>
      <c r="AC1729"/>
      <c r="AD1729"/>
      <c r="AE1729"/>
      <c r="AG1729"/>
      <c r="AH1729"/>
      <c r="AI1729"/>
      <c r="AK1729"/>
      <c r="AL1729"/>
      <c r="AM1729"/>
      <c r="AO1729"/>
      <c r="AP1729"/>
      <c r="AQ1729"/>
      <c r="AS1729"/>
      <c r="AT1729"/>
      <c r="AU1729"/>
      <c r="AW1729"/>
      <c r="AX1729"/>
      <c r="AY1729"/>
      <c r="BA1729"/>
      <c r="BB1729"/>
      <c r="BC1729"/>
      <c r="BE1729"/>
      <c r="BF1729"/>
      <c r="BG1729"/>
      <c r="BI1729"/>
      <c r="BJ1729"/>
      <c r="BK1729"/>
      <c r="BM1729"/>
      <c r="BN1729"/>
      <c r="BO1729"/>
    </row>
    <row r="1730" spans="1:67">
      <c r="A1730"/>
      <c r="B1730"/>
      <c r="C1730"/>
      <c r="E1730"/>
      <c r="F1730"/>
      <c r="G1730"/>
      <c r="I1730"/>
      <c r="J1730"/>
      <c r="K1730"/>
      <c r="M1730"/>
      <c r="N1730"/>
      <c r="O1730"/>
      <c r="Q1730"/>
      <c r="R1730"/>
      <c r="S1730"/>
      <c r="U1730"/>
      <c r="V1730"/>
      <c r="W1730"/>
      <c r="Y1730"/>
      <c r="Z1730"/>
      <c r="AA1730"/>
      <c r="AC1730"/>
      <c r="AD1730"/>
      <c r="AE1730"/>
      <c r="AG1730"/>
      <c r="AH1730"/>
      <c r="AI1730"/>
      <c r="AK1730"/>
      <c r="AL1730"/>
      <c r="AM1730"/>
      <c r="AO1730"/>
      <c r="AP1730"/>
      <c r="AQ1730"/>
      <c r="AS1730"/>
      <c r="AT1730"/>
      <c r="AU1730"/>
      <c r="AW1730"/>
      <c r="AX1730"/>
      <c r="AY1730"/>
      <c r="BA1730"/>
      <c r="BB1730"/>
      <c r="BC1730"/>
      <c r="BE1730"/>
      <c r="BF1730"/>
      <c r="BG1730"/>
      <c r="BI1730"/>
      <c r="BJ1730"/>
      <c r="BK1730"/>
      <c r="BM1730"/>
      <c r="BN1730"/>
      <c r="BO1730"/>
    </row>
    <row r="1731" spans="1:67">
      <c r="A1731"/>
      <c r="B1731"/>
      <c r="C1731"/>
      <c r="E1731"/>
      <c r="F1731"/>
      <c r="G1731"/>
      <c r="I1731"/>
      <c r="J1731"/>
      <c r="K1731"/>
      <c r="M1731"/>
      <c r="N1731"/>
      <c r="O1731"/>
      <c r="Q1731"/>
      <c r="R1731"/>
      <c r="S1731"/>
      <c r="U1731"/>
      <c r="V1731"/>
      <c r="W1731"/>
      <c r="Y1731"/>
      <c r="Z1731"/>
      <c r="AA1731"/>
      <c r="AC1731"/>
      <c r="AD1731"/>
      <c r="AE1731"/>
      <c r="AG1731"/>
      <c r="AH1731"/>
      <c r="AI1731"/>
      <c r="AK1731"/>
      <c r="AL1731"/>
      <c r="AM1731"/>
      <c r="AO1731"/>
      <c r="AP1731"/>
      <c r="AQ1731"/>
      <c r="AS1731"/>
      <c r="AT1731"/>
      <c r="AU1731"/>
      <c r="AW1731"/>
      <c r="AX1731"/>
      <c r="AY1731"/>
      <c r="BA1731"/>
      <c r="BB1731"/>
      <c r="BC1731"/>
      <c r="BE1731"/>
      <c r="BF1731"/>
      <c r="BG1731"/>
      <c r="BI1731"/>
      <c r="BJ1731"/>
      <c r="BK1731"/>
      <c r="BM1731"/>
      <c r="BN1731"/>
      <c r="BO1731"/>
    </row>
    <row r="1732" spans="1:67">
      <c r="A1732"/>
      <c r="B1732"/>
      <c r="C1732"/>
      <c r="E1732"/>
      <c r="F1732"/>
      <c r="G1732"/>
      <c r="I1732"/>
      <c r="J1732"/>
      <c r="K1732"/>
      <c r="M1732"/>
      <c r="N1732"/>
      <c r="O1732"/>
      <c r="Q1732"/>
      <c r="R1732"/>
      <c r="S1732"/>
      <c r="U1732"/>
      <c r="V1732"/>
      <c r="W1732"/>
      <c r="Y1732"/>
      <c r="Z1732"/>
      <c r="AA1732"/>
      <c r="AC1732"/>
      <c r="AD1732"/>
      <c r="AE1732"/>
      <c r="AG1732"/>
      <c r="AH1732"/>
      <c r="AI1732"/>
      <c r="AK1732"/>
      <c r="AL1732"/>
      <c r="AM1732"/>
      <c r="AO1732"/>
      <c r="AP1732"/>
      <c r="AQ1732"/>
      <c r="AS1732"/>
      <c r="AT1732"/>
      <c r="AU1732"/>
      <c r="AW1732"/>
      <c r="AX1732"/>
      <c r="AY1732"/>
      <c r="BA1732"/>
      <c r="BB1732"/>
      <c r="BC1732"/>
      <c r="BE1732"/>
      <c r="BF1732"/>
      <c r="BG1732"/>
      <c r="BI1732"/>
      <c r="BJ1732"/>
      <c r="BK1732"/>
      <c r="BM1732"/>
      <c r="BN1732"/>
      <c r="BO1732"/>
    </row>
    <row r="1733" spans="1:67">
      <c r="A1733"/>
      <c r="B1733"/>
      <c r="C1733"/>
      <c r="E1733"/>
      <c r="F1733"/>
      <c r="G1733"/>
      <c r="I1733"/>
      <c r="J1733"/>
      <c r="K1733"/>
      <c r="M1733"/>
      <c r="N1733"/>
      <c r="O1733"/>
      <c r="Q1733"/>
      <c r="R1733"/>
      <c r="S1733"/>
      <c r="U1733"/>
      <c r="V1733"/>
      <c r="W1733"/>
      <c r="Y1733"/>
      <c r="Z1733"/>
      <c r="AA1733"/>
      <c r="AC1733"/>
      <c r="AD1733"/>
      <c r="AE1733"/>
      <c r="AG1733"/>
      <c r="AH1733"/>
      <c r="AI1733"/>
      <c r="AK1733"/>
      <c r="AL1733"/>
      <c r="AM1733"/>
      <c r="AO1733"/>
      <c r="AP1733"/>
      <c r="AQ1733"/>
      <c r="AS1733"/>
      <c r="AT1733"/>
      <c r="AU1733"/>
      <c r="AW1733"/>
      <c r="AX1733"/>
      <c r="AY1733"/>
      <c r="BA1733"/>
      <c r="BB1733"/>
      <c r="BC1733"/>
      <c r="BE1733"/>
      <c r="BF1733"/>
      <c r="BG1733"/>
      <c r="BI1733"/>
      <c r="BJ1733"/>
      <c r="BK1733"/>
      <c r="BM1733"/>
      <c r="BN1733"/>
      <c r="BO1733"/>
    </row>
    <row r="1734" spans="1:67">
      <c r="A1734"/>
      <c r="B1734"/>
      <c r="C1734"/>
      <c r="E1734"/>
      <c r="F1734"/>
      <c r="G1734"/>
      <c r="I1734"/>
      <c r="J1734"/>
      <c r="K1734"/>
      <c r="M1734"/>
      <c r="N1734"/>
      <c r="O1734"/>
      <c r="Q1734"/>
      <c r="R1734"/>
      <c r="S1734"/>
      <c r="U1734"/>
      <c r="V1734"/>
      <c r="W1734"/>
      <c r="Y1734"/>
      <c r="Z1734"/>
      <c r="AA1734"/>
      <c r="AC1734"/>
      <c r="AD1734"/>
      <c r="AE1734"/>
      <c r="AG1734"/>
      <c r="AH1734"/>
      <c r="AI1734"/>
      <c r="AK1734"/>
      <c r="AL1734"/>
      <c r="AM1734"/>
      <c r="AO1734"/>
      <c r="AP1734"/>
      <c r="AQ1734"/>
      <c r="AS1734"/>
      <c r="AT1734"/>
      <c r="AU1734"/>
      <c r="AW1734"/>
      <c r="AX1734"/>
      <c r="AY1734"/>
      <c r="BA1734"/>
      <c r="BB1734"/>
      <c r="BC1734"/>
      <c r="BE1734"/>
      <c r="BF1734"/>
      <c r="BG1734"/>
      <c r="BI1734"/>
      <c r="BJ1734"/>
      <c r="BK1734"/>
      <c r="BM1734"/>
      <c r="BN1734"/>
      <c r="BO1734"/>
    </row>
    <row r="1735" spans="1:67">
      <c r="A1735"/>
      <c r="B1735"/>
      <c r="C1735"/>
      <c r="E1735"/>
      <c r="F1735"/>
      <c r="G1735"/>
      <c r="I1735"/>
      <c r="J1735"/>
      <c r="K1735"/>
      <c r="M1735"/>
      <c r="N1735"/>
      <c r="O1735"/>
      <c r="Q1735"/>
      <c r="R1735"/>
      <c r="S1735"/>
      <c r="U1735"/>
      <c r="V1735"/>
      <c r="W1735"/>
      <c r="Y1735"/>
      <c r="Z1735"/>
      <c r="AA1735"/>
      <c r="AC1735"/>
      <c r="AD1735"/>
      <c r="AE1735"/>
      <c r="AG1735"/>
      <c r="AH1735"/>
      <c r="AI1735"/>
      <c r="AK1735"/>
      <c r="AL1735"/>
      <c r="AM1735"/>
      <c r="AO1735"/>
      <c r="AP1735"/>
      <c r="AQ1735"/>
      <c r="AS1735"/>
      <c r="AT1735"/>
      <c r="AU1735"/>
      <c r="AW1735"/>
      <c r="AX1735"/>
      <c r="AY1735"/>
      <c r="BA1735"/>
      <c r="BB1735"/>
      <c r="BC1735"/>
      <c r="BE1735"/>
      <c r="BF1735"/>
      <c r="BG1735"/>
      <c r="BI1735"/>
      <c r="BJ1735"/>
      <c r="BK1735"/>
      <c r="BM1735"/>
      <c r="BN1735"/>
      <c r="BO1735"/>
    </row>
    <row r="1736" spans="1:67">
      <c r="A1736"/>
      <c r="B1736"/>
      <c r="C1736"/>
      <c r="E1736"/>
      <c r="F1736"/>
      <c r="G1736"/>
      <c r="I1736"/>
      <c r="J1736"/>
      <c r="K1736"/>
      <c r="M1736"/>
      <c r="N1736"/>
      <c r="O1736"/>
      <c r="Q1736"/>
      <c r="R1736"/>
      <c r="S1736"/>
      <c r="U1736"/>
      <c r="V1736"/>
      <c r="W1736"/>
      <c r="Y1736"/>
      <c r="Z1736"/>
      <c r="AA1736"/>
      <c r="AC1736"/>
      <c r="AD1736"/>
      <c r="AE1736"/>
      <c r="AG1736"/>
      <c r="AH1736"/>
      <c r="AI1736"/>
      <c r="AK1736"/>
      <c r="AL1736"/>
      <c r="AM1736"/>
      <c r="AO1736"/>
      <c r="AP1736"/>
      <c r="AQ1736"/>
      <c r="AS1736"/>
      <c r="AT1736"/>
      <c r="AU1736"/>
      <c r="AW1736"/>
      <c r="AX1736"/>
      <c r="AY1736"/>
      <c r="BA1736"/>
      <c r="BB1736"/>
      <c r="BC1736"/>
      <c r="BE1736"/>
      <c r="BF1736"/>
      <c r="BG1736"/>
      <c r="BI1736"/>
      <c r="BJ1736"/>
      <c r="BK1736"/>
      <c r="BM1736"/>
      <c r="BN1736"/>
      <c r="BO1736"/>
    </row>
    <row r="1737" spans="1:67">
      <c r="A1737"/>
      <c r="B1737"/>
      <c r="C1737"/>
      <c r="E1737"/>
      <c r="F1737"/>
      <c r="G1737"/>
      <c r="I1737"/>
      <c r="J1737"/>
      <c r="K1737"/>
      <c r="M1737"/>
      <c r="N1737"/>
      <c r="O1737"/>
      <c r="Q1737"/>
      <c r="R1737"/>
      <c r="S1737"/>
      <c r="U1737"/>
      <c r="V1737"/>
      <c r="W1737"/>
      <c r="Y1737"/>
      <c r="Z1737"/>
      <c r="AA1737"/>
      <c r="AC1737"/>
      <c r="AD1737"/>
      <c r="AE1737"/>
      <c r="AG1737"/>
      <c r="AH1737"/>
      <c r="AI1737"/>
      <c r="AK1737"/>
      <c r="AL1737"/>
      <c r="AM1737"/>
      <c r="AO1737"/>
      <c r="AP1737"/>
      <c r="AQ1737"/>
      <c r="AS1737"/>
      <c r="AT1737"/>
      <c r="AU1737"/>
      <c r="AW1737"/>
      <c r="AX1737"/>
      <c r="AY1737"/>
      <c r="BA1737"/>
      <c r="BB1737"/>
      <c r="BC1737"/>
      <c r="BE1737"/>
      <c r="BF1737"/>
      <c r="BG1737"/>
      <c r="BI1737"/>
      <c r="BJ1737"/>
      <c r="BK1737"/>
      <c r="BM1737"/>
      <c r="BN1737"/>
      <c r="BO1737"/>
    </row>
    <row r="1738" spans="1:67">
      <c r="A1738"/>
      <c r="B1738"/>
      <c r="C1738"/>
      <c r="E1738"/>
      <c r="F1738"/>
      <c r="G1738"/>
      <c r="I1738"/>
      <c r="J1738"/>
      <c r="K1738"/>
      <c r="M1738"/>
      <c r="N1738"/>
      <c r="O1738"/>
      <c r="Q1738"/>
      <c r="R1738"/>
      <c r="S1738"/>
      <c r="U1738"/>
      <c r="V1738"/>
      <c r="W1738"/>
      <c r="Y1738"/>
      <c r="Z1738"/>
      <c r="AA1738"/>
      <c r="AC1738"/>
      <c r="AD1738"/>
      <c r="AE1738"/>
      <c r="AG1738"/>
      <c r="AH1738"/>
      <c r="AI1738"/>
      <c r="AK1738"/>
      <c r="AL1738"/>
      <c r="AM1738"/>
      <c r="AO1738"/>
      <c r="AP1738"/>
      <c r="AQ1738"/>
      <c r="AS1738"/>
      <c r="AT1738"/>
      <c r="AU1738"/>
      <c r="AW1738"/>
      <c r="AX1738"/>
      <c r="AY1738"/>
      <c r="BA1738"/>
      <c r="BB1738"/>
      <c r="BC1738"/>
      <c r="BE1738"/>
      <c r="BF1738"/>
      <c r="BG1738"/>
      <c r="BI1738"/>
      <c r="BJ1738"/>
      <c r="BK1738"/>
      <c r="BM1738"/>
      <c r="BN1738"/>
      <c r="BO1738"/>
    </row>
    <row r="1739" spans="1:67">
      <c r="A1739"/>
      <c r="B1739"/>
      <c r="C1739"/>
      <c r="E1739"/>
      <c r="F1739"/>
      <c r="G1739"/>
      <c r="I1739"/>
      <c r="J1739"/>
      <c r="K1739"/>
      <c r="M1739"/>
      <c r="N1739"/>
      <c r="O1739"/>
      <c r="Q1739"/>
      <c r="R1739"/>
      <c r="S1739"/>
      <c r="U1739"/>
      <c r="V1739"/>
      <c r="W1739"/>
      <c r="Y1739"/>
      <c r="Z1739"/>
      <c r="AA1739"/>
      <c r="AC1739"/>
      <c r="AD1739"/>
      <c r="AE1739"/>
      <c r="AG1739"/>
      <c r="AH1739"/>
      <c r="AI1739"/>
      <c r="AK1739"/>
      <c r="AL1739"/>
      <c r="AM1739"/>
      <c r="AO1739"/>
      <c r="AP1739"/>
      <c r="AQ1739"/>
      <c r="AS1739"/>
      <c r="AT1739"/>
      <c r="AU1739"/>
      <c r="AW1739"/>
      <c r="AX1739"/>
      <c r="AY1739"/>
      <c r="BA1739"/>
      <c r="BB1739"/>
      <c r="BC1739"/>
      <c r="BE1739"/>
      <c r="BF1739"/>
      <c r="BG1739"/>
      <c r="BI1739"/>
      <c r="BJ1739"/>
      <c r="BK1739"/>
      <c r="BM1739"/>
      <c r="BN1739"/>
      <c r="BO1739"/>
    </row>
    <row r="1740" spans="1:67">
      <c r="A1740"/>
      <c r="B1740"/>
      <c r="C1740"/>
      <c r="E1740"/>
      <c r="F1740"/>
      <c r="G1740"/>
      <c r="I1740"/>
      <c r="J1740"/>
      <c r="K1740"/>
      <c r="M1740"/>
      <c r="N1740"/>
      <c r="O1740"/>
      <c r="Q1740"/>
      <c r="R1740"/>
      <c r="S1740"/>
      <c r="U1740"/>
      <c r="V1740"/>
      <c r="W1740"/>
      <c r="Y1740"/>
      <c r="Z1740"/>
      <c r="AA1740"/>
      <c r="AC1740"/>
      <c r="AD1740"/>
      <c r="AE1740"/>
      <c r="AG1740"/>
      <c r="AH1740"/>
      <c r="AI1740"/>
      <c r="AK1740"/>
      <c r="AL1740"/>
      <c r="AM1740"/>
      <c r="AO1740"/>
      <c r="AP1740"/>
      <c r="AQ1740"/>
      <c r="AS1740"/>
      <c r="AT1740"/>
      <c r="AU1740"/>
      <c r="AW1740"/>
      <c r="AX1740"/>
      <c r="AY1740"/>
      <c r="BA1740"/>
      <c r="BB1740"/>
      <c r="BC1740"/>
      <c r="BE1740"/>
      <c r="BF1740"/>
      <c r="BG1740"/>
      <c r="BI1740"/>
      <c r="BJ1740"/>
      <c r="BK1740"/>
      <c r="BM1740"/>
      <c r="BN1740"/>
      <c r="BO1740"/>
    </row>
    <row r="1741" spans="1:67">
      <c r="A1741"/>
      <c r="B1741"/>
      <c r="C1741"/>
      <c r="E1741"/>
      <c r="F1741"/>
      <c r="G1741"/>
      <c r="I1741"/>
      <c r="J1741"/>
      <c r="K1741"/>
      <c r="M1741"/>
      <c r="N1741"/>
      <c r="O1741"/>
      <c r="Q1741"/>
      <c r="R1741"/>
      <c r="S1741"/>
      <c r="U1741"/>
      <c r="V1741"/>
      <c r="W1741"/>
      <c r="Y1741"/>
      <c r="Z1741"/>
      <c r="AA1741"/>
      <c r="AC1741"/>
      <c r="AD1741"/>
      <c r="AE1741"/>
      <c r="AG1741"/>
      <c r="AH1741"/>
      <c r="AI1741"/>
      <c r="AK1741"/>
      <c r="AL1741"/>
      <c r="AM1741"/>
      <c r="AO1741"/>
      <c r="AP1741"/>
      <c r="AQ1741"/>
      <c r="AS1741"/>
      <c r="AT1741"/>
      <c r="AU1741"/>
      <c r="AW1741"/>
      <c r="AX1741"/>
      <c r="AY1741"/>
      <c r="BA1741"/>
      <c r="BB1741"/>
      <c r="BC1741"/>
      <c r="BE1741"/>
      <c r="BF1741"/>
      <c r="BG1741"/>
      <c r="BI1741"/>
      <c r="BJ1741"/>
      <c r="BK1741"/>
      <c r="BM1741"/>
      <c r="BN1741"/>
      <c r="BO1741"/>
    </row>
    <row r="1742" spans="1:67">
      <c r="A1742"/>
      <c r="B1742"/>
      <c r="C1742"/>
      <c r="E1742"/>
      <c r="F1742"/>
      <c r="G1742"/>
      <c r="I1742"/>
      <c r="J1742"/>
      <c r="K1742"/>
      <c r="M1742"/>
      <c r="N1742"/>
      <c r="O1742"/>
      <c r="Q1742"/>
      <c r="R1742"/>
      <c r="S1742"/>
      <c r="U1742"/>
      <c r="V1742"/>
      <c r="W1742"/>
      <c r="Y1742"/>
      <c r="Z1742"/>
      <c r="AA1742"/>
      <c r="AC1742"/>
      <c r="AD1742"/>
      <c r="AE1742"/>
      <c r="AG1742"/>
      <c r="AH1742"/>
      <c r="AI1742"/>
      <c r="AK1742"/>
      <c r="AL1742"/>
      <c r="AM1742"/>
      <c r="AO1742"/>
      <c r="AP1742"/>
      <c r="AQ1742"/>
      <c r="AS1742"/>
      <c r="AT1742"/>
      <c r="AU1742"/>
      <c r="AW1742"/>
      <c r="AX1742"/>
      <c r="AY1742"/>
      <c r="BA1742"/>
      <c r="BB1742"/>
      <c r="BC1742"/>
      <c r="BE1742"/>
      <c r="BF1742"/>
      <c r="BG1742"/>
      <c r="BI1742"/>
      <c r="BJ1742"/>
      <c r="BK1742"/>
      <c r="BM1742"/>
      <c r="BN1742"/>
      <c r="BO1742"/>
    </row>
    <row r="1743" spans="1:67">
      <c r="A1743"/>
      <c r="B1743"/>
      <c r="C1743"/>
      <c r="E1743"/>
      <c r="F1743"/>
      <c r="G1743"/>
      <c r="I1743"/>
      <c r="J1743"/>
      <c r="K1743"/>
      <c r="M1743"/>
      <c r="N1743"/>
      <c r="O1743"/>
      <c r="Q1743"/>
      <c r="R1743"/>
      <c r="S1743"/>
      <c r="U1743"/>
      <c r="V1743"/>
      <c r="W1743"/>
      <c r="Y1743"/>
      <c r="Z1743"/>
      <c r="AA1743"/>
      <c r="AC1743"/>
      <c r="AD1743"/>
      <c r="AE1743"/>
      <c r="AG1743"/>
      <c r="AH1743"/>
      <c r="AI1743"/>
      <c r="AK1743"/>
      <c r="AL1743"/>
      <c r="AM1743"/>
      <c r="AO1743"/>
      <c r="AP1743"/>
      <c r="AQ1743"/>
      <c r="AS1743"/>
      <c r="AT1743"/>
      <c r="AU1743"/>
      <c r="AW1743"/>
      <c r="AX1743"/>
      <c r="AY1743"/>
      <c r="BA1743"/>
      <c r="BB1743"/>
      <c r="BC1743"/>
      <c r="BE1743"/>
      <c r="BF1743"/>
      <c r="BG1743"/>
      <c r="BI1743"/>
      <c r="BJ1743"/>
      <c r="BK1743"/>
      <c r="BM1743"/>
      <c r="BN1743"/>
      <c r="BO1743"/>
    </row>
    <row r="1744" spans="1:67">
      <c r="A1744"/>
      <c r="B1744"/>
      <c r="C1744"/>
      <c r="E1744"/>
      <c r="F1744"/>
      <c r="G1744"/>
      <c r="I1744"/>
      <c r="J1744"/>
      <c r="K1744"/>
      <c r="M1744"/>
      <c r="N1744"/>
      <c r="O1744"/>
      <c r="Q1744"/>
      <c r="R1744"/>
      <c r="S1744"/>
      <c r="U1744"/>
      <c r="V1744"/>
      <c r="W1744"/>
      <c r="Y1744"/>
      <c r="Z1744"/>
      <c r="AA1744"/>
      <c r="AC1744"/>
      <c r="AD1744"/>
      <c r="AE1744"/>
      <c r="AG1744"/>
      <c r="AH1744"/>
      <c r="AI1744"/>
      <c r="AK1744"/>
      <c r="AL1744"/>
      <c r="AM1744"/>
      <c r="AO1744"/>
      <c r="AP1744"/>
      <c r="AQ1744"/>
      <c r="AS1744"/>
      <c r="AT1744"/>
      <c r="AU1744"/>
      <c r="AW1744"/>
      <c r="AX1744"/>
      <c r="AY1744"/>
      <c r="BA1744"/>
      <c r="BB1744"/>
      <c r="BC1744"/>
      <c r="BE1744"/>
      <c r="BF1744"/>
      <c r="BG1744"/>
      <c r="BI1744"/>
      <c r="BJ1744"/>
      <c r="BK1744"/>
      <c r="BM1744"/>
      <c r="BN1744"/>
      <c r="BO1744"/>
    </row>
    <row r="1745" spans="1:67">
      <c r="A1745"/>
      <c r="B1745"/>
      <c r="C1745"/>
      <c r="E1745"/>
      <c r="F1745"/>
      <c r="G1745"/>
      <c r="I1745"/>
      <c r="J1745"/>
      <c r="K1745"/>
      <c r="M1745"/>
      <c r="N1745"/>
      <c r="O1745"/>
      <c r="Q1745"/>
      <c r="R1745"/>
      <c r="S1745"/>
      <c r="U1745"/>
      <c r="V1745"/>
      <c r="W1745"/>
      <c r="Y1745"/>
      <c r="Z1745"/>
      <c r="AA1745"/>
      <c r="AC1745"/>
      <c r="AD1745"/>
      <c r="AE1745"/>
      <c r="AG1745"/>
      <c r="AH1745"/>
      <c r="AI1745"/>
      <c r="AK1745"/>
      <c r="AL1745"/>
      <c r="AM1745"/>
      <c r="AO1745"/>
      <c r="AP1745"/>
      <c r="AQ1745"/>
      <c r="AS1745"/>
      <c r="AT1745"/>
      <c r="AU1745"/>
      <c r="AW1745"/>
      <c r="AX1745"/>
      <c r="AY1745"/>
      <c r="BA1745"/>
      <c r="BB1745"/>
      <c r="BC1745"/>
      <c r="BE1745"/>
      <c r="BF1745"/>
      <c r="BG1745"/>
      <c r="BI1745"/>
      <c r="BJ1745"/>
      <c r="BK1745"/>
      <c r="BM1745"/>
      <c r="BN1745"/>
      <c r="BO1745"/>
    </row>
    <row r="1746" spans="1:67">
      <c r="A1746"/>
      <c r="B1746"/>
      <c r="C1746"/>
      <c r="E1746"/>
      <c r="F1746"/>
      <c r="G1746"/>
      <c r="I1746"/>
      <c r="J1746"/>
      <c r="K1746"/>
      <c r="M1746"/>
      <c r="N1746"/>
      <c r="O1746"/>
      <c r="Q1746"/>
      <c r="R1746"/>
      <c r="S1746"/>
      <c r="U1746"/>
      <c r="V1746"/>
      <c r="W1746"/>
      <c r="Y1746"/>
      <c r="Z1746"/>
      <c r="AA1746"/>
      <c r="AC1746"/>
      <c r="AD1746"/>
      <c r="AE1746"/>
      <c r="AG1746"/>
      <c r="AH1746"/>
      <c r="AI1746"/>
      <c r="AK1746"/>
      <c r="AL1746"/>
      <c r="AM1746"/>
      <c r="AO1746"/>
      <c r="AP1746"/>
      <c r="AQ1746"/>
      <c r="AS1746"/>
      <c r="AT1746"/>
      <c r="AU1746"/>
      <c r="AW1746"/>
      <c r="AX1746"/>
      <c r="AY1746"/>
      <c r="BA1746"/>
      <c r="BB1746"/>
      <c r="BC1746"/>
      <c r="BE1746"/>
      <c r="BF1746"/>
      <c r="BG1746"/>
      <c r="BI1746"/>
      <c r="BJ1746"/>
      <c r="BK1746"/>
      <c r="BM1746"/>
      <c r="BN1746"/>
      <c r="BO1746"/>
    </row>
    <row r="1747" spans="1:67">
      <c r="A1747"/>
      <c r="B1747"/>
      <c r="C1747"/>
      <c r="E1747"/>
      <c r="F1747"/>
      <c r="G1747"/>
      <c r="I1747"/>
      <c r="J1747"/>
      <c r="K1747"/>
      <c r="M1747"/>
      <c r="N1747"/>
      <c r="O1747"/>
      <c r="Q1747"/>
      <c r="R1747"/>
      <c r="S1747"/>
      <c r="U1747"/>
      <c r="V1747"/>
      <c r="W1747"/>
      <c r="Y1747"/>
      <c r="Z1747"/>
      <c r="AA1747"/>
      <c r="AC1747"/>
      <c r="AD1747"/>
      <c r="AE1747"/>
      <c r="AG1747"/>
      <c r="AH1747"/>
      <c r="AI1747"/>
      <c r="AK1747"/>
      <c r="AL1747"/>
      <c r="AM1747"/>
      <c r="AO1747"/>
      <c r="AP1747"/>
      <c r="AQ1747"/>
      <c r="AS1747"/>
      <c r="AT1747"/>
      <c r="AU1747"/>
      <c r="AW1747"/>
      <c r="AX1747"/>
      <c r="AY1747"/>
      <c r="BA1747"/>
      <c r="BB1747"/>
      <c r="BC1747"/>
      <c r="BE1747"/>
      <c r="BF1747"/>
      <c r="BG1747"/>
      <c r="BI1747"/>
      <c r="BJ1747"/>
      <c r="BK1747"/>
      <c r="BM1747"/>
      <c r="BN1747"/>
      <c r="BO1747"/>
    </row>
    <row r="1748" spans="1:67">
      <c r="A1748"/>
      <c r="B1748"/>
      <c r="C1748"/>
      <c r="E1748"/>
      <c r="F1748"/>
      <c r="G1748"/>
      <c r="I1748"/>
      <c r="J1748"/>
      <c r="K1748"/>
      <c r="M1748"/>
      <c r="N1748"/>
      <c r="O1748"/>
      <c r="Q1748"/>
      <c r="R1748"/>
      <c r="S1748"/>
      <c r="U1748"/>
      <c r="V1748"/>
      <c r="W1748"/>
      <c r="Y1748"/>
      <c r="Z1748"/>
      <c r="AA1748"/>
      <c r="AC1748"/>
      <c r="AD1748"/>
      <c r="AE1748"/>
      <c r="AG1748"/>
      <c r="AH1748"/>
      <c r="AI1748"/>
      <c r="AK1748"/>
      <c r="AL1748"/>
      <c r="AM1748"/>
      <c r="AO1748"/>
      <c r="AP1748"/>
      <c r="AQ1748"/>
      <c r="AS1748"/>
      <c r="AT1748"/>
      <c r="AU1748"/>
      <c r="AW1748"/>
      <c r="AX1748"/>
      <c r="AY1748"/>
      <c r="BA1748"/>
      <c r="BB1748"/>
      <c r="BC1748"/>
      <c r="BE1748"/>
      <c r="BF1748"/>
      <c r="BG1748"/>
      <c r="BI1748"/>
      <c r="BJ1748"/>
      <c r="BK1748"/>
      <c r="BM1748"/>
      <c r="BN1748"/>
      <c r="BO1748"/>
    </row>
    <row r="1749" spans="1:67">
      <c r="A1749"/>
      <c r="B1749"/>
      <c r="C1749"/>
      <c r="E1749"/>
      <c r="F1749"/>
      <c r="G1749"/>
      <c r="I1749"/>
      <c r="J1749"/>
      <c r="K1749"/>
      <c r="M1749"/>
      <c r="N1749"/>
      <c r="O1749"/>
      <c r="Q1749"/>
      <c r="R1749"/>
      <c r="S1749"/>
      <c r="U1749"/>
      <c r="V1749"/>
      <c r="W1749"/>
      <c r="Y1749"/>
      <c r="Z1749"/>
      <c r="AA1749"/>
      <c r="AC1749"/>
      <c r="AD1749"/>
      <c r="AE1749"/>
      <c r="AG1749"/>
      <c r="AH1749"/>
      <c r="AI1749"/>
      <c r="AK1749"/>
      <c r="AL1749"/>
      <c r="AM1749"/>
      <c r="AO1749"/>
      <c r="AP1749"/>
      <c r="AQ1749"/>
      <c r="AS1749"/>
      <c r="AT1749"/>
      <c r="AU1749"/>
      <c r="AW1749"/>
      <c r="AX1749"/>
      <c r="AY1749"/>
      <c r="BA1749"/>
      <c r="BB1749"/>
      <c r="BC1749"/>
      <c r="BE1749"/>
      <c r="BF1749"/>
      <c r="BG1749"/>
      <c r="BI1749"/>
      <c r="BJ1749"/>
      <c r="BK1749"/>
      <c r="BM1749"/>
      <c r="BN1749"/>
      <c r="BO1749"/>
    </row>
    <row r="1750" spans="1:67">
      <c r="A1750"/>
      <c r="B1750"/>
      <c r="C1750"/>
      <c r="E1750"/>
      <c r="F1750"/>
      <c r="G1750"/>
      <c r="I1750"/>
      <c r="J1750"/>
      <c r="K1750"/>
      <c r="M1750"/>
      <c r="N1750"/>
      <c r="O1750"/>
      <c r="Q1750"/>
      <c r="R1750"/>
      <c r="S1750"/>
      <c r="U1750"/>
      <c r="V1750"/>
      <c r="W1750"/>
      <c r="Y1750"/>
      <c r="Z1750"/>
      <c r="AA1750"/>
      <c r="AC1750"/>
      <c r="AD1750"/>
      <c r="AE1750"/>
      <c r="AG1750"/>
      <c r="AH1750"/>
      <c r="AI1750"/>
      <c r="AK1750"/>
      <c r="AL1750"/>
      <c r="AM1750"/>
      <c r="AO1750"/>
      <c r="AP1750"/>
      <c r="AQ1750"/>
      <c r="AS1750"/>
      <c r="AT1750"/>
      <c r="AU1750"/>
      <c r="AW1750"/>
      <c r="AX1750"/>
      <c r="AY1750"/>
      <c r="BA1750"/>
      <c r="BB1750"/>
      <c r="BC1750"/>
      <c r="BE1750"/>
      <c r="BF1750"/>
      <c r="BG1750"/>
      <c r="BI1750"/>
      <c r="BJ1750"/>
      <c r="BK1750"/>
      <c r="BM1750"/>
      <c r="BN1750"/>
      <c r="BO1750"/>
    </row>
    <row r="1751" spans="1:67">
      <c r="A1751"/>
      <c r="B1751"/>
      <c r="C1751"/>
      <c r="E1751"/>
      <c r="F1751"/>
      <c r="G1751"/>
      <c r="I1751"/>
      <c r="J1751"/>
      <c r="K1751"/>
      <c r="M1751"/>
      <c r="N1751"/>
      <c r="O1751"/>
      <c r="Q1751"/>
      <c r="R1751"/>
      <c r="S1751"/>
      <c r="U1751"/>
      <c r="V1751"/>
      <c r="W1751"/>
      <c r="Y1751"/>
      <c r="Z1751"/>
      <c r="AA1751"/>
      <c r="AC1751"/>
      <c r="AD1751"/>
      <c r="AE1751"/>
      <c r="AG1751"/>
      <c r="AH1751"/>
      <c r="AI1751"/>
      <c r="AK1751"/>
      <c r="AL1751"/>
      <c r="AM1751"/>
      <c r="AO1751"/>
      <c r="AP1751"/>
      <c r="AQ1751"/>
      <c r="AS1751"/>
      <c r="AT1751"/>
      <c r="AU1751"/>
      <c r="AW1751"/>
      <c r="AX1751"/>
      <c r="AY1751"/>
      <c r="BA1751"/>
      <c r="BB1751"/>
      <c r="BC1751"/>
      <c r="BE1751"/>
      <c r="BF1751"/>
      <c r="BG1751"/>
      <c r="BI1751"/>
      <c r="BJ1751"/>
      <c r="BK1751"/>
      <c r="BM1751"/>
      <c r="BN1751"/>
      <c r="BO1751"/>
    </row>
    <row r="1752" spans="1:67">
      <c r="A1752"/>
      <c r="B1752"/>
      <c r="C1752"/>
      <c r="E1752"/>
      <c r="F1752"/>
      <c r="G1752"/>
      <c r="I1752"/>
      <c r="J1752"/>
      <c r="K1752"/>
      <c r="M1752"/>
      <c r="N1752"/>
      <c r="O1752"/>
      <c r="Q1752"/>
      <c r="R1752"/>
      <c r="S1752"/>
      <c r="U1752"/>
      <c r="V1752"/>
      <c r="W1752"/>
      <c r="Y1752"/>
      <c r="Z1752"/>
      <c r="AA1752"/>
      <c r="AC1752"/>
      <c r="AD1752"/>
      <c r="AE1752"/>
      <c r="AG1752"/>
      <c r="AH1752"/>
      <c r="AI1752"/>
      <c r="AK1752"/>
      <c r="AL1752"/>
      <c r="AM1752"/>
      <c r="AO1752"/>
      <c r="AP1752"/>
      <c r="AQ1752"/>
      <c r="AS1752"/>
      <c r="AT1752"/>
      <c r="AU1752"/>
      <c r="AW1752"/>
      <c r="AX1752"/>
      <c r="AY1752"/>
      <c r="BA1752"/>
      <c r="BB1752"/>
      <c r="BC1752"/>
      <c r="BE1752"/>
      <c r="BF1752"/>
      <c r="BG1752"/>
      <c r="BI1752"/>
      <c r="BJ1752"/>
      <c r="BK1752"/>
      <c r="BM1752"/>
      <c r="BN1752"/>
      <c r="BO1752"/>
    </row>
    <row r="1753" spans="1:67">
      <c r="A1753"/>
      <c r="B1753"/>
      <c r="C1753"/>
      <c r="E1753"/>
      <c r="F1753"/>
      <c r="G1753"/>
      <c r="I1753"/>
      <c r="J1753"/>
      <c r="K1753"/>
      <c r="M1753"/>
      <c r="N1753"/>
      <c r="O1753"/>
      <c r="Q1753"/>
      <c r="R1753"/>
      <c r="S1753"/>
      <c r="U1753"/>
      <c r="V1753"/>
      <c r="W1753"/>
      <c r="Y1753"/>
      <c r="Z1753"/>
      <c r="AA1753"/>
      <c r="AC1753"/>
      <c r="AD1753"/>
      <c r="AE1753"/>
      <c r="AG1753"/>
      <c r="AH1753"/>
      <c r="AI1753"/>
      <c r="AK1753"/>
      <c r="AL1753"/>
      <c r="AM1753"/>
      <c r="AO1753"/>
      <c r="AP1753"/>
      <c r="AQ1753"/>
      <c r="AS1753"/>
      <c r="AT1753"/>
      <c r="AU1753"/>
      <c r="AW1753"/>
      <c r="AX1753"/>
      <c r="AY1753"/>
      <c r="BA1753"/>
      <c r="BB1753"/>
      <c r="BC1753"/>
      <c r="BE1753"/>
      <c r="BF1753"/>
      <c r="BG1753"/>
      <c r="BI1753"/>
      <c r="BJ1753"/>
      <c r="BK1753"/>
      <c r="BM1753"/>
      <c r="BN1753"/>
      <c r="BO1753"/>
    </row>
    <row r="1754" spans="1:67">
      <c r="A1754"/>
      <c r="B1754"/>
      <c r="C1754"/>
      <c r="E1754"/>
      <c r="F1754"/>
      <c r="G1754"/>
      <c r="I1754"/>
      <c r="J1754"/>
      <c r="K1754"/>
      <c r="M1754"/>
      <c r="N1754"/>
      <c r="O1754"/>
      <c r="Q1754"/>
      <c r="R1754"/>
      <c r="S1754"/>
      <c r="U1754"/>
      <c r="V1754"/>
      <c r="W1754"/>
      <c r="Y1754"/>
      <c r="Z1754"/>
      <c r="AA1754"/>
      <c r="AC1754"/>
      <c r="AD1754"/>
      <c r="AE1754"/>
      <c r="AG1754"/>
      <c r="AH1754"/>
      <c r="AI1754"/>
      <c r="AK1754"/>
      <c r="AL1754"/>
      <c r="AM1754"/>
      <c r="AO1754"/>
      <c r="AP1754"/>
      <c r="AQ1754"/>
      <c r="AS1754"/>
      <c r="AT1754"/>
      <c r="AU1754"/>
      <c r="AW1754"/>
      <c r="AX1754"/>
      <c r="AY1754"/>
      <c r="BA1754"/>
      <c r="BB1754"/>
      <c r="BC1754"/>
      <c r="BE1754"/>
      <c r="BF1754"/>
      <c r="BG1754"/>
      <c r="BI1754"/>
      <c r="BJ1754"/>
      <c r="BK1754"/>
      <c r="BM1754"/>
      <c r="BN1754"/>
      <c r="BO1754"/>
    </row>
    <row r="1755" spans="1:67">
      <c r="A1755"/>
      <c r="B1755"/>
      <c r="C1755"/>
      <c r="E1755"/>
      <c r="F1755"/>
      <c r="G1755"/>
      <c r="I1755"/>
      <c r="J1755"/>
      <c r="K1755"/>
      <c r="M1755"/>
      <c r="N1755"/>
      <c r="O1755"/>
      <c r="Q1755"/>
      <c r="R1755"/>
      <c r="S1755"/>
      <c r="U1755"/>
      <c r="V1755"/>
      <c r="W1755"/>
      <c r="Y1755"/>
      <c r="Z1755"/>
      <c r="AA1755"/>
      <c r="AC1755"/>
      <c r="AD1755"/>
      <c r="AE1755"/>
      <c r="AG1755"/>
      <c r="AH1755"/>
      <c r="AI1755"/>
      <c r="AK1755"/>
      <c r="AL1755"/>
      <c r="AM1755"/>
      <c r="AO1755"/>
      <c r="AP1755"/>
      <c r="AQ1755"/>
      <c r="AS1755"/>
      <c r="AT1755"/>
      <c r="AU1755"/>
      <c r="AW1755"/>
      <c r="AX1755"/>
      <c r="AY1755"/>
      <c r="BA1755"/>
      <c r="BB1755"/>
      <c r="BC1755"/>
      <c r="BE1755"/>
      <c r="BF1755"/>
      <c r="BG1755"/>
      <c r="BI1755"/>
      <c r="BJ1755"/>
      <c r="BK1755"/>
      <c r="BM1755"/>
      <c r="BN1755"/>
      <c r="BO1755"/>
    </row>
    <row r="1756" spans="1:67">
      <c r="A1756"/>
      <c r="B1756"/>
      <c r="C1756"/>
      <c r="E1756"/>
      <c r="F1756"/>
      <c r="G1756"/>
      <c r="I1756"/>
      <c r="J1756"/>
      <c r="K1756"/>
      <c r="M1756"/>
      <c r="N1756"/>
      <c r="O1756"/>
      <c r="Q1756"/>
      <c r="R1756"/>
      <c r="S1756"/>
      <c r="U1756"/>
      <c r="V1756"/>
      <c r="W1756"/>
      <c r="Y1756"/>
      <c r="Z1756"/>
      <c r="AA1756"/>
      <c r="AC1756"/>
      <c r="AD1756"/>
      <c r="AE1756"/>
      <c r="AG1756"/>
      <c r="AH1756"/>
      <c r="AI1756"/>
      <c r="AK1756"/>
      <c r="AL1756"/>
      <c r="AM1756"/>
      <c r="AO1756"/>
      <c r="AP1756"/>
      <c r="AQ1756"/>
      <c r="AS1756"/>
      <c r="AT1756"/>
      <c r="AU1756"/>
      <c r="AW1756"/>
      <c r="AX1756"/>
      <c r="AY1756"/>
      <c r="BA1756"/>
      <c r="BB1756"/>
      <c r="BC1756"/>
      <c r="BE1756"/>
      <c r="BF1756"/>
      <c r="BG1756"/>
      <c r="BI1756"/>
      <c r="BJ1756"/>
      <c r="BK1756"/>
      <c r="BM1756"/>
      <c r="BN1756"/>
      <c r="BO1756"/>
    </row>
    <row r="1757" spans="1:67">
      <c r="A1757"/>
      <c r="B1757"/>
      <c r="C1757"/>
      <c r="E1757"/>
      <c r="F1757"/>
      <c r="G1757"/>
      <c r="I1757"/>
      <c r="J1757"/>
      <c r="K1757"/>
      <c r="M1757"/>
      <c r="N1757"/>
      <c r="O1757"/>
      <c r="Q1757"/>
      <c r="R1757"/>
      <c r="S1757"/>
      <c r="U1757"/>
      <c r="V1757"/>
      <c r="W1757"/>
      <c r="Y1757"/>
      <c r="Z1757"/>
      <c r="AA1757"/>
      <c r="AC1757"/>
      <c r="AD1757"/>
      <c r="AE1757"/>
      <c r="AG1757"/>
      <c r="AH1757"/>
      <c r="AI1757"/>
      <c r="AK1757"/>
      <c r="AL1757"/>
      <c r="AM1757"/>
      <c r="AO1757"/>
      <c r="AP1757"/>
      <c r="AQ1757"/>
      <c r="AS1757"/>
      <c r="AT1757"/>
      <c r="AU1757"/>
      <c r="AW1757"/>
      <c r="AX1757"/>
      <c r="AY1757"/>
      <c r="BA1757"/>
      <c r="BB1757"/>
      <c r="BC1757"/>
      <c r="BE1757"/>
      <c r="BF1757"/>
      <c r="BG1757"/>
      <c r="BI1757"/>
      <c r="BJ1757"/>
      <c r="BK1757"/>
      <c r="BM1757"/>
      <c r="BN1757"/>
      <c r="BO1757"/>
    </row>
    <row r="1758" spans="1:67">
      <c r="A1758"/>
      <c r="B1758"/>
      <c r="C1758"/>
      <c r="E1758"/>
      <c r="F1758"/>
      <c r="G1758"/>
      <c r="I1758"/>
      <c r="J1758"/>
      <c r="K1758"/>
      <c r="M1758"/>
      <c r="N1758"/>
      <c r="O1758"/>
      <c r="Q1758"/>
      <c r="R1758"/>
      <c r="S1758"/>
      <c r="U1758"/>
      <c r="V1758"/>
      <c r="W1758"/>
      <c r="Y1758"/>
      <c r="Z1758"/>
      <c r="AA1758"/>
      <c r="AC1758"/>
      <c r="AD1758"/>
      <c r="AE1758"/>
      <c r="AG1758"/>
      <c r="AH1758"/>
      <c r="AI1758"/>
      <c r="AK1758"/>
      <c r="AL1758"/>
      <c r="AM1758"/>
      <c r="AO1758"/>
      <c r="AP1758"/>
      <c r="AQ1758"/>
      <c r="AS1758"/>
      <c r="AT1758"/>
      <c r="AU1758"/>
      <c r="AW1758"/>
      <c r="AX1758"/>
      <c r="AY1758"/>
      <c r="BA1758"/>
      <c r="BB1758"/>
      <c r="BC1758"/>
      <c r="BE1758"/>
      <c r="BF1758"/>
      <c r="BG1758"/>
      <c r="BI1758"/>
      <c r="BJ1758"/>
      <c r="BK1758"/>
      <c r="BM1758"/>
      <c r="BN1758"/>
      <c r="BO1758"/>
    </row>
    <row r="1759" spans="1:67">
      <c r="A1759"/>
      <c r="B1759"/>
      <c r="C1759"/>
      <c r="E1759"/>
      <c r="F1759"/>
      <c r="G1759"/>
      <c r="I1759"/>
      <c r="J1759"/>
      <c r="K1759"/>
      <c r="M1759"/>
      <c r="N1759"/>
      <c r="O1759"/>
      <c r="Q1759"/>
      <c r="R1759"/>
      <c r="S1759"/>
      <c r="U1759"/>
      <c r="V1759"/>
      <c r="W1759"/>
      <c r="Y1759"/>
      <c r="Z1759"/>
      <c r="AA1759"/>
      <c r="AC1759"/>
      <c r="AD1759"/>
      <c r="AE1759"/>
      <c r="AG1759"/>
      <c r="AH1759"/>
      <c r="AI1759"/>
      <c r="AK1759"/>
      <c r="AL1759"/>
      <c r="AM1759"/>
      <c r="AO1759"/>
      <c r="AP1759"/>
      <c r="AQ1759"/>
      <c r="AS1759"/>
      <c r="AT1759"/>
      <c r="AU1759"/>
      <c r="AW1759"/>
      <c r="AX1759"/>
      <c r="AY1759"/>
      <c r="BA1759"/>
      <c r="BB1759"/>
      <c r="BC1759"/>
      <c r="BE1759"/>
      <c r="BF1759"/>
      <c r="BG1759"/>
      <c r="BI1759"/>
      <c r="BJ1759"/>
      <c r="BK1759"/>
      <c r="BM1759"/>
      <c r="BN1759"/>
      <c r="BO1759"/>
    </row>
    <row r="1760" spans="1:67">
      <c r="A1760"/>
      <c r="B1760"/>
      <c r="C1760"/>
      <c r="E1760"/>
      <c r="F1760"/>
      <c r="G1760"/>
      <c r="I1760"/>
      <c r="J1760"/>
      <c r="K1760"/>
      <c r="M1760"/>
      <c r="N1760"/>
      <c r="O1760"/>
      <c r="Q1760"/>
      <c r="R1760"/>
      <c r="S1760"/>
      <c r="U1760"/>
      <c r="V1760"/>
      <c r="W1760"/>
      <c r="Y1760"/>
      <c r="Z1760"/>
      <c r="AA1760"/>
      <c r="AC1760"/>
      <c r="AD1760"/>
      <c r="AE1760"/>
      <c r="AG1760"/>
      <c r="AH1760"/>
      <c r="AI1760"/>
      <c r="AK1760"/>
      <c r="AL1760"/>
      <c r="AM1760"/>
      <c r="AO1760"/>
      <c r="AP1760"/>
      <c r="AQ1760"/>
      <c r="AS1760"/>
      <c r="AT1760"/>
      <c r="AU1760"/>
      <c r="AW1760"/>
      <c r="AX1760"/>
      <c r="AY1760"/>
      <c r="BA1760"/>
      <c r="BB1760"/>
      <c r="BC1760"/>
      <c r="BE1760"/>
      <c r="BF1760"/>
      <c r="BG1760"/>
      <c r="BI1760"/>
      <c r="BJ1760"/>
      <c r="BK1760"/>
      <c r="BM1760"/>
      <c r="BN1760"/>
      <c r="BO1760"/>
    </row>
    <row r="1761" spans="1:67">
      <c r="A1761"/>
      <c r="B1761"/>
      <c r="C1761"/>
      <c r="E1761"/>
      <c r="F1761"/>
      <c r="G1761"/>
      <c r="I1761"/>
      <c r="J1761"/>
      <c r="K1761"/>
      <c r="M1761"/>
      <c r="N1761"/>
      <c r="O1761"/>
      <c r="Q1761"/>
      <c r="R1761"/>
      <c r="S1761"/>
      <c r="U1761"/>
      <c r="V1761"/>
      <c r="W1761"/>
      <c r="Y1761"/>
      <c r="Z1761"/>
      <c r="AA1761"/>
      <c r="AC1761"/>
      <c r="AD1761"/>
      <c r="AE1761"/>
      <c r="AG1761"/>
      <c r="AH1761"/>
      <c r="AI1761"/>
      <c r="AK1761"/>
      <c r="AL1761"/>
      <c r="AM1761"/>
      <c r="AO1761"/>
      <c r="AP1761"/>
      <c r="AQ1761"/>
      <c r="AS1761"/>
      <c r="AT1761"/>
      <c r="AU1761"/>
      <c r="AW1761"/>
      <c r="AX1761"/>
      <c r="AY1761"/>
      <c r="BA1761"/>
      <c r="BB1761"/>
      <c r="BC1761"/>
      <c r="BE1761"/>
      <c r="BF1761"/>
      <c r="BG1761"/>
      <c r="BI1761"/>
      <c r="BJ1761"/>
      <c r="BK1761"/>
      <c r="BM1761"/>
      <c r="BN1761"/>
      <c r="BO1761"/>
    </row>
    <row r="1762" spans="1:67">
      <c r="A1762"/>
      <c r="B1762"/>
      <c r="C1762"/>
      <c r="E1762"/>
      <c r="F1762"/>
      <c r="G1762"/>
      <c r="I1762"/>
      <c r="J1762"/>
      <c r="K1762"/>
      <c r="M1762"/>
      <c r="N1762"/>
      <c r="O1762"/>
      <c r="Q1762"/>
      <c r="R1762"/>
      <c r="S1762"/>
      <c r="U1762"/>
      <c r="V1762"/>
      <c r="W1762"/>
      <c r="Y1762"/>
      <c r="Z1762"/>
      <c r="AA1762"/>
      <c r="AC1762"/>
      <c r="AD1762"/>
      <c r="AE1762"/>
      <c r="AG1762"/>
      <c r="AH1762"/>
      <c r="AI1762"/>
      <c r="AK1762"/>
      <c r="AL1762"/>
      <c r="AM1762"/>
      <c r="AO1762"/>
      <c r="AP1762"/>
      <c r="AQ1762"/>
      <c r="AS1762"/>
      <c r="AT1762"/>
      <c r="AU1762"/>
      <c r="AW1762"/>
      <c r="AX1762"/>
      <c r="AY1762"/>
      <c r="BA1762"/>
      <c r="BB1762"/>
      <c r="BC1762"/>
      <c r="BE1762"/>
      <c r="BF1762"/>
      <c r="BG1762"/>
      <c r="BI1762"/>
      <c r="BJ1762"/>
      <c r="BK1762"/>
      <c r="BM1762"/>
      <c r="BN1762"/>
      <c r="BO1762"/>
    </row>
    <row r="1763" spans="1:67">
      <c r="A1763"/>
      <c r="B1763"/>
      <c r="C1763"/>
      <c r="E1763"/>
      <c r="F1763"/>
      <c r="G1763"/>
      <c r="I1763"/>
      <c r="J1763"/>
      <c r="K1763"/>
      <c r="M1763"/>
      <c r="N1763"/>
      <c r="O1763"/>
      <c r="Q1763"/>
      <c r="R1763"/>
      <c r="S1763"/>
      <c r="U1763"/>
      <c r="V1763"/>
      <c r="W1763"/>
      <c r="Y1763"/>
      <c r="Z1763"/>
      <c r="AA1763"/>
      <c r="AC1763"/>
      <c r="AD1763"/>
      <c r="AE1763"/>
      <c r="AG1763"/>
      <c r="AH1763"/>
      <c r="AI1763"/>
      <c r="AK1763"/>
      <c r="AL1763"/>
      <c r="AM1763"/>
      <c r="AO1763"/>
      <c r="AP1763"/>
      <c r="AQ1763"/>
      <c r="AS1763"/>
      <c r="AT1763"/>
      <c r="AU1763"/>
      <c r="AW1763"/>
      <c r="AX1763"/>
      <c r="AY1763"/>
      <c r="BA1763"/>
      <c r="BB1763"/>
      <c r="BC1763"/>
      <c r="BE1763"/>
      <c r="BF1763"/>
      <c r="BG1763"/>
      <c r="BI1763"/>
      <c r="BJ1763"/>
      <c r="BK1763"/>
      <c r="BM1763"/>
      <c r="BN1763"/>
      <c r="BO1763"/>
    </row>
    <row r="1764" spans="1:67">
      <c r="A1764"/>
      <c r="B1764"/>
      <c r="C1764"/>
      <c r="E1764"/>
      <c r="F1764"/>
      <c r="G1764"/>
      <c r="I1764"/>
      <c r="J1764"/>
      <c r="K1764"/>
      <c r="M1764"/>
      <c r="N1764"/>
      <c r="O1764"/>
      <c r="Q1764"/>
      <c r="R1764"/>
      <c r="S1764"/>
      <c r="U1764"/>
      <c r="V1764"/>
      <c r="W1764"/>
      <c r="Y1764"/>
      <c r="Z1764"/>
      <c r="AA1764"/>
      <c r="AC1764"/>
      <c r="AD1764"/>
      <c r="AE1764"/>
      <c r="AG1764"/>
      <c r="AH1764"/>
      <c r="AI1764"/>
      <c r="AK1764"/>
      <c r="AL1764"/>
      <c r="AM1764"/>
      <c r="AO1764"/>
      <c r="AP1764"/>
      <c r="AQ1764"/>
      <c r="AS1764"/>
      <c r="AT1764"/>
      <c r="AU1764"/>
      <c r="AW1764"/>
      <c r="AX1764"/>
      <c r="AY1764"/>
      <c r="BA1764"/>
      <c r="BB1764"/>
      <c r="BC1764"/>
      <c r="BE1764"/>
      <c r="BF1764"/>
      <c r="BG1764"/>
      <c r="BI1764"/>
      <c r="BJ1764"/>
      <c r="BK1764"/>
      <c r="BM1764"/>
      <c r="BN1764"/>
      <c r="BO1764"/>
    </row>
    <row r="1765" spans="1:67">
      <c r="A1765"/>
      <c r="B1765"/>
      <c r="C1765"/>
      <c r="E1765"/>
      <c r="F1765"/>
      <c r="G1765"/>
      <c r="I1765"/>
      <c r="J1765"/>
      <c r="K1765"/>
      <c r="M1765"/>
      <c r="N1765"/>
      <c r="O1765"/>
      <c r="Q1765"/>
      <c r="R1765"/>
      <c r="S1765"/>
      <c r="U1765"/>
      <c r="V1765"/>
      <c r="W1765"/>
      <c r="Y1765"/>
      <c r="Z1765"/>
      <c r="AA1765"/>
      <c r="AC1765"/>
      <c r="AD1765"/>
      <c r="AE1765"/>
      <c r="AG1765"/>
      <c r="AH1765"/>
      <c r="AI1765"/>
      <c r="AK1765"/>
      <c r="AL1765"/>
      <c r="AM1765"/>
      <c r="AO1765"/>
      <c r="AP1765"/>
      <c r="AQ1765"/>
      <c r="AS1765"/>
      <c r="AT1765"/>
      <c r="AU1765"/>
      <c r="AW1765"/>
      <c r="AX1765"/>
      <c r="AY1765"/>
      <c r="BA1765"/>
      <c r="BB1765"/>
      <c r="BC1765"/>
      <c r="BE1765"/>
      <c r="BF1765"/>
      <c r="BG1765"/>
      <c r="BI1765"/>
      <c r="BJ1765"/>
      <c r="BK1765"/>
      <c r="BM1765"/>
      <c r="BN1765"/>
      <c r="BO1765"/>
    </row>
    <row r="1766" spans="1:67">
      <c r="A1766"/>
      <c r="B1766"/>
      <c r="C1766"/>
      <c r="E1766"/>
      <c r="F1766"/>
      <c r="G1766"/>
      <c r="I1766"/>
      <c r="J1766"/>
      <c r="K1766"/>
      <c r="M1766"/>
      <c r="N1766"/>
      <c r="O1766"/>
      <c r="Q1766"/>
      <c r="R1766"/>
      <c r="S1766"/>
      <c r="U1766"/>
      <c r="V1766"/>
      <c r="W1766"/>
      <c r="Y1766"/>
      <c r="Z1766"/>
      <c r="AA1766"/>
      <c r="AC1766"/>
      <c r="AD1766"/>
      <c r="AE1766"/>
      <c r="AG1766"/>
      <c r="AH1766"/>
      <c r="AI1766"/>
      <c r="AK1766"/>
      <c r="AL1766"/>
      <c r="AM1766"/>
      <c r="AO1766"/>
      <c r="AP1766"/>
      <c r="AQ1766"/>
      <c r="AS1766"/>
      <c r="AT1766"/>
      <c r="AU1766"/>
      <c r="AW1766"/>
      <c r="AX1766"/>
      <c r="AY1766"/>
      <c r="BA1766"/>
      <c r="BB1766"/>
      <c r="BC1766"/>
      <c r="BE1766"/>
      <c r="BF1766"/>
      <c r="BG1766"/>
      <c r="BI1766"/>
      <c r="BJ1766"/>
      <c r="BK1766"/>
      <c r="BM1766"/>
      <c r="BN1766"/>
      <c r="BO1766"/>
    </row>
    <row r="1767" spans="1:67">
      <c r="A1767"/>
      <c r="B1767"/>
      <c r="C1767"/>
      <c r="E1767"/>
      <c r="F1767"/>
      <c r="G1767"/>
      <c r="I1767"/>
      <c r="J1767"/>
      <c r="K1767"/>
      <c r="M1767"/>
      <c r="N1767"/>
      <c r="O1767"/>
      <c r="Q1767"/>
      <c r="R1767"/>
      <c r="S1767"/>
      <c r="U1767"/>
      <c r="V1767"/>
      <c r="W1767"/>
      <c r="Y1767"/>
      <c r="Z1767"/>
      <c r="AA1767"/>
      <c r="AC1767"/>
      <c r="AD1767"/>
      <c r="AE1767"/>
      <c r="AG1767"/>
      <c r="AH1767"/>
      <c r="AI1767"/>
      <c r="AK1767"/>
      <c r="AL1767"/>
      <c r="AM1767"/>
      <c r="AO1767"/>
      <c r="AP1767"/>
      <c r="AQ1767"/>
      <c r="AS1767"/>
      <c r="AT1767"/>
      <c r="AU1767"/>
      <c r="AW1767"/>
      <c r="AX1767"/>
      <c r="AY1767"/>
      <c r="BA1767"/>
      <c r="BB1767"/>
      <c r="BC1767"/>
      <c r="BE1767"/>
      <c r="BF1767"/>
      <c r="BG1767"/>
      <c r="BI1767"/>
      <c r="BJ1767"/>
      <c r="BK1767"/>
      <c r="BM1767"/>
      <c r="BN1767"/>
      <c r="BO1767"/>
    </row>
    <row r="1768" spans="1:67">
      <c r="A1768"/>
      <c r="B1768"/>
      <c r="C1768"/>
      <c r="E1768"/>
      <c r="F1768"/>
      <c r="G1768"/>
      <c r="I1768"/>
      <c r="J1768"/>
      <c r="K1768"/>
      <c r="M1768"/>
      <c r="N1768"/>
      <c r="O1768"/>
      <c r="Q1768"/>
      <c r="R1768"/>
      <c r="S1768"/>
      <c r="U1768"/>
      <c r="V1768"/>
      <c r="W1768"/>
      <c r="Y1768"/>
      <c r="Z1768"/>
      <c r="AA1768"/>
      <c r="AC1768"/>
      <c r="AD1768"/>
      <c r="AE1768"/>
      <c r="AG1768"/>
      <c r="AH1768"/>
      <c r="AI1768"/>
      <c r="AK1768"/>
      <c r="AL1768"/>
      <c r="AM1768"/>
      <c r="AO1768"/>
      <c r="AP1768"/>
      <c r="AQ1768"/>
      <c r="AS1768"/>
      <c r="AT1768"/>
      <c r="AU1768"/>
      <c r="AW1768"/>
      <c r="AX1768"/>
      <c r="AY1768"/>
      <c r="BA1768"/>
      <c r="BB1768"/>
      <c r="BC1768"/>
      <c r="BE1768"/>
      <c r="BF1768"/>
      <c r="BG1768"/>
      <c r="BI1768"/>
      <c r="BJ1768"/>
      <c r="BK1768"/>
      <c r="BM1768"/>
      <c r="BN1768"/>
      <c r="BO1768"/>
    </row>
    <row r="1769" spans="1:67">
      <c r="A1769"/>
      <c r="B1769"/>
      <c r="C1769"/>
      <c r="E1769"/>
      <c r="F1769"/>
      <c r="G1769"/>
      <c r="I1769"/>
      <c r="J1769"/>
      <c r="K1769"/>
      <c r="M1769"/>
      <c r="N1769"/>
      <c r="O1769"/>
      <c r="Q1769"/>
      <c r="R1769"/>
      <c r="S1769"/>
      <c r="U1769"/>
      <c r="V1769"/>
      <c r="W1769"/>
      <c r="Y1769"/>
      <c r="Z1769"/>
      <c r="AA1769"/>
      <c r="AC1769"/>
      <c r="AD1769"/>
      <c r="AE1769"/>
      <c r="AG1769"/>
      <c r="AH1769"/>
      <c r="AI1769"/>
      <c r="AK1769"/>
      <c r="AL1769"/>
      <c r="AM1769"/>
      <c r="AO1769"/>
      <c r="AP1769"/>
      <c r="AQ1769"/>
      <c r="AS1769"/>
      <c r="AT1769"/>
      <c r="AU1769"/>
      <c r="AW1769"/>
      <c r="AX1769"/>
      <c r="AY1769"/>
      <c r="BA1769"/>
      <c r="BB1769"/>
      <c r="BC1769"/>
      <c r="BE1769"/>
      <c r="BF1769"/>
      <c r="BG1769"/>
      <c r="BI1769"/>
      <c r="BJ1769"/>
      <c r="BK1769"/>
      <c r="BM1769"/>
      <c r="BN1769"/>
      <c r="BO1769"/>
    </row>
    <row r="1770" spans="1:67">
      <c r="A1770"/>
      <c r="B1770"/>
      <c r="C1770"/>
      <c r="E1770"/>
      <c r="F1770"/>
      <c r="G1770"/>
      <c r="I1770"/>
      <c r="J1770"/>
      <c r="K1770"/>
      <c r="M1770"/>
      <c r="N1770"/>
      <c r="O1770"/>
      <c r="Q1770"/>
      <c r="R1770"/>
      <c r="S1770"/>
      <c r="U1770"/>
      <c r="V1770"/>
      <c r="W1770"/>
      <c r="Y1770"/>
      <c r="Z1770"/>
      <c r="AA1770"/>
      <c r="AC1770"/>
      <c r="AD1770"/>
      <c r="AE1770"/>
      <c r="AG1770"/>
      <c r="AH1770"/>
      <c r="AI1770"/>
      <c r="AK1770"/>
      <c r="AL1770"/>
      <c r="AM1770"/>
      <c r="AO1770"/>
      <c r="AP1770"/>
      <c r="AQ1770"/>
      <c r="AS1770"/>
      <c r="AT1770"/>
      <c r="AU1770"/>
      <c r="AW1770"/>
      <c r="AX1770"/>
      <c r="AY1770"/>
      <c r="BA1770"/>
      <c r="BB1770"/>
      <c r="BC1770"/>
      <c r="BE1770"/>
      <c r="BF1770"/>
      <c r="BG1770"/>
      <c r="BI1770"/>
      <c r="BJ1770"/>
      <c r="BK1770"/>
      <c r="BM1770"/>
      <c r="BN1770"/>
      <c r="BO1770"/>
    </row>
    <row r="1771" spans="1:67">
      <c r="A1771"/>
      <c r="B1771"/>
      <c r="C1771"/>
      <c r="E1771"/>
      <c r="F1771"/>
      <c r="G1771"/>
      <c r="I1771"/>
      <c r="J1771"/>
      <c r="K1771"/>
      <c r="M1771"/>
      <c r="N1771"/>
      <c r="O1771"/>
      <c r="Q1771"/>
      <c r="R1771"/>
      <c r="S1771"/>
      <c r="U1771"/>
      <c r="V1771"/>
      <c r="W1771"/>
      <c r="Y1771"/>
      <c r="Z1771"/>
      <c r="AA1771"/>
      <c r="AC1771"/>
      <c r="AD1771"/>
      <c r="AE1771"/>
      <c r="AG1771"/>
      <c r="AH1771"/>
      <c r="AI1771"/>
      <c r="AK1771"/>
      <c r="AL1771"/>
      <c r="AM1771"/>
      <c r="AO1771"/>
      <c r="AP1771"/>
      <c r="AQ1771"/>
      <c r="AS1771"/>
      <c r="AT1771"/>
      <c r="AU1771"/>
      <c r="AW1771"/>
      <c r="AX1771"/>
      <c r="AY1771"/>
      <c r="BA1771"/>
      <c r="BB1771"/>
      <c r="BC1771"/>
      <c r="BE1771"/>
      <c r="BF1771"/>
      <c r="BG1771"/>
      <c r="BI1771"/>
      <c r="BJ1771"/>
      <c r="BK1771"/>
      <c r="BM1771"/>
      <c r="BN1771"/>
      <c r="BO1771"/>
    </row>
    <row r="1772" spans="1:67">
      <c r="A1772"/>
      <c r="B1772"/>
      <c r="C1772"/>
      <c r="E1772"/>
      <c r="F1772"/>
      <c r="G1772"/>
      <c r="I1772"/>
      <c r="J1772"/>
      <c r="K1772"/>
      <c r="M1772"/>
      <c r="N1772"/>
      <c r="O1772"/>
      <c r="Q1772"/>
      <c r="R1772"/>
      <c r="S1772"/>
      <c r="U1772"/>
      <c r="V1772"/>
      <c r="W1772"/>
      <c r="Y1772"/>
      <c r="Z1772"/>
      <c r="AA1772"/>
      <c r="AC1772"/>
      <c r="AD1772"/>
      <c r="AE1772"/>
      <c r="AG1772"/>
      <c r="AH1772"/>
      <c r="AI1772"/>
      <c r="AK1772"/>
      <c r="AL1772"/>
      <c r="AM1772"/>
      <c r="AO1772"/>
      <c r="AP1772"/>
      <c r="AQ1772"/>
      <c r="AS1772"/>
      <c r="AT1772"/>
      <c r="AU1772"/>
      <c r="AW1772"/>
      <c r="AX1772"/>
      <c r="AY1772"/>
      <c r="BA1772"/>
      <c r="BB1772"/>
      <c r="BC1772"/>
      <c r="BE1772"/>
      <c r="BF1772"/>
      <c r="BG1772"/>
      <c r="BI1772"/>
      <c r="BJ1772"/>
      <c r="BK1772"/>
      <c r="BM1772"/>
      <c r="BN1772"/>
      <c r="BO1772"/>
    </row>
    <row r="1773" spans="1:67">
      <c r="A1773"/>
      <c r="B1773"/>
      <c r="C1773"/>
      <c r="E1773"/>
      <c r="F1773"/>
      <c r="G1773"/>
      <c r="I1773"/>
      <c r="J1773"/>
      <c r="K1773"/>
      <c r="M1773"/>
      <c r="N1773"/>
      <c r="O1773"/>
      <c r="Q1773"/>
      <c r="R1773"/>
      <c r="S1773"/>
      <c r="U1773"/>
      <c r="V1773"/>
      <c r="W1773"/>
      <c r="Y1773"/>
      <c r="Z1773"/>
      <c r="AA1773"/>
      <c r="AC1773"/>
      <c r="AD1773"/>
      <c r="AE1773"/>
      <c r="AG1773"/>
      <c r="AH1773"/>
      <c r="AI1773"/>
      <c r="AK1773"/>
      <c r="AL1773"/>
      <c r="AM1773"/>
      <c r="AO1773"/>
      <c r="AP1773"/>
      <c r="AQ1773"/>
      <c r="AS1773"/>
      <c r="AT1773"/>
      <c r="AU1773"/>
      <c r="AW1773"/>
      <c r="AX1773"/>
      <c r="AY1773"/>
      <c r="BA1773"/>
      <c r="BB1773"/>
      <c r="BC1773"/>
      <c r="BE1773"/>
      <c r="BF1773"/>
      <c r="BG1773"/>
      <c r="BI1773"/>
      <c r="BJ1773"/>
      <c r="BK1773"/>
      <c r="BM1773"/>
      <c r="BN1773"/>
      <c r="BO1773"/>
    </row>
    <row r="1774" spans="1:67">
      <c r="A1774"/>
      <c r="B1774"/>
      <c r="C1774"/>
      <c r="E1774"/>
      <c r="F1774"/>
      <c r="G1774"/>
      <c r="I1774"/>
      <c r="J1774"/>
      <c r="K1774"/>
      <c r="M1774"/>
      <c r="N1774"/>
      <c r="O1774"/>
      <c r="Q1774"/>
      <c r="R1774"/>
      <c r="S1774"/>
      <c r="U1774"/>
      <c r="V1774"/>
      <c r="W1774"/>
      <c r="Y1774"/>
      <c r="Z1774"/>
      <c r="AA1774"/>
      <c r="AC1774"/>
      <c r="AD1774"/>
      <c r="AE1774"/>
      <c r="AG1774"/>
      <c r="AH1774"/>
      <c r="AI1774"/>
      <c r="AK1774"/>
      <c r="AL1774"/>
      <c r="AM1774"/>
      <c r="AO1774"/>
      <c r="AP1774"/>
      <c r="AQ1774"/>
      <c r="AS1774"/>
      <c r="AT1774"/>
      <c r="AU1774"/>
      <c r="AW1774"/>
      <c r="AX1774"/>
      <c r="AY1774"/>
      <c r="BA1774"/>
      <c r="BB1774"/>
      <c r="BC1774"/>
      <c r="BE1774"/>
      <c r="BF1774"/>
      <c r="BG1774"/>
      <c r="BI1774"/>
      <c r="BJ1774"/>
      <c r="BK1774"/>
      <c r="BM1774"/>
      <c r="BN1774"/>
      <c r="BO1774"/>
    </row>
    <row r="1775" spans="1:67">
      <c r="A1775"/>
      <c r="B1775"/>
      <c r="C1775"/>
      <c r="E1775"/>
      <c r="F1775"/>
      <c r="G1775"/>
      <c r="I1775"/>
      <c r="J1775"/>
      <c r="K1775"/>
      <c r="M1775"/>
      <c r="N1775"/>
      <c r="O1775"/>
      <c r="Q1775"/>
      <c r="R1775"/>
      <c r="S1775"/>
      <c r="U1775"/>
      <c r="V1775"/>
      <c r="W1775"/>
      <c r="Y1775"/>
      <c r="Z1775"/>
      <c r="AA1775"/>
      <c r="AC1775"/>
      <c r="AD1775"/>
      <c r="AE1775"/>
      <c r="AG1775"/>
      <c r="AH1775"/>
      <c r="AI1775"/>
      <c r="AK1775"/>
      <c r="AL1775"/>
      <c r="AM1775"/>
      <c r="AO1775"/>
      <c r="AP1775"/>
      <c r="AQ1775"/>
      <c r="AS1775"/>
      <c r="AT1775"/>
      <c r="AU1775"/>
      <c r="AW1775"/>
      <c r="AX1775"/>
      <c r="AY1775"/>
      <c r="BA1775"/>
      <c r="BB1775"/>
      <c r="BC1775"/>
      <c r="BE1775"/>
      <c r="BF1775"/>
      <c r="BG1775"/>
      <c r="BI1775"/>
      <c r="BJ1775"/>
      <c r="BK1775"/>
      <c r="BM1775"/>
      <c r="BN1775"/>
      <c r="BO1775"/>
    </row>
    <row r="1776" spans="1:67">
      <c r="A1776"/>
      <c r="B1776"/>
      <c r="C1776"/>
      <c r="E1776"/>
      <c r="F1776"/>
      <c r="G1776"/>
      <c r="I1776"/>
      <c r="J1776"/>
      <c r="K1776"/>
      <c r="M1776"/>
      <c r="N1776"/>
      <c r="O1776"/>
      <c r="Q1776"/>
      <c r="R1776"/>
      <c r="S1776"/>
      <c r="U1776"/>
      <c r="V1776"/>
      <c r="W1776"/>
      <c r="Y1776"/>
      <c r="Z1776"/>
      <c r="AA1776"/>
      <c r="AC1776"/>
      <c r="AD1776"/>
      <c r="AE1776"/>
      <c r="AG1776"/>
      <c r="AH1776"/>
      <c r="AI1776"/>
      <c r="AK1776"/>
      <c r="AL1776"/>
      <c r="AM1776"/>
      <c r="AO1776"/>
      <c r="AP1776"/>
      <c r="AQ1776"/>
      <c r="AS1776"/>
      <c r="AT1776"/>
      <c r="AU1776"/>
      <c r="AW1776"/>
      <c r="AX1776"/>
      <c r="AY1776"/>
      <c r="BA1776"/>
      <c r="BB1776"/>
      <c r="BC1776"/>
      <c r="BE1776"/>
      <c r="BF1776"/>
      <c r="BG1776"/>
      <c r="BI1776"/>
      <c r="BJ1776"/>
      <c r="BK1776"/>
      <c r="BM1776"/>
      <c r="BN1776"/>
      <c r="BO1776"/>
    </row>
    <row r="1777" spans="1:67">
      <c r="A1777"/>
      <c r="B1777"/>
      <c r="C1777"/>
      <c r="E1777"/>
      <c r="F1777"/>
      <c r="G1777"/>
      <c r="I1777"/>
      <c r="J1777"/>
      <c r="K1777"/>
      <c r="M1777"/>
      <c r="N1777"/>
      <c r="O1777"/>
      <c r="Q1777"/>
      <c r="R1777"/>
      <c r="S1777"/>
      <c r="U1777"/>
      <c r="V1777"/>
      <c r="W1777"/>
      <c r="Y1777"/>
      <c r="Z1777"/>
      <c r="AA1777"/>
      <c r="AC1777"/>
      <c r="AD1777"/>
      <c r="AE1777"/>
      <c r="AG1777"/>
      <c r="AH1777"/>
      <c r="AI1777"/>
      <c r="AK1777"/>
      <c r="AL1777"/>
      <c r="AM1777"/>
      <c r="AO1777"/>
      <c r="AP1777"/>
      <c r="AQ1777"/>
      <c r="AS1777"/>
      <c r="AT1777"/>
      <c r="AU1777"/>
      <c r="AW1777"/>
      <c r="AX1777"/>
      <c r="AY1777"/>
      <c r="BA1777"/>
      <c r="BB1777"/>
      <c r="BC1777"/>
      <c r="BE1777"/>
      <c r="BF1777"/>
      <c r="BG1777"/>
      <c r="BI1777"/>
      <c r="BJ1777"/>
      <c r="BK1777"/>
      <c r="BM1777"/>
      <c r="BN1777"/>
      <c r="BO1777"/>
    </row>
    <row r="1778" spans="1:67">
      <c r="A1778"/>
      <c r="B1778"/>
      <c r="C1778"/>
      <c r="E1778"/>
      <c r="F1778"/>
      <c r="G1778"/>
      <c r="I1778"/>
      <c r="J1778"/>
      <c r="K1778"/>
      <c r="M1778"/>
      <c r="N1778"/>
      <c r="O1778"/>
      <c r="Q1778"/>
      <c r="R1778"/>
      <c r="S1778"/>
      <c r="U1778"/>
      <c r="V1778"/>
      <c r="W1778"/>
      <c r="Y1778"/>
      <c r="Z1778"/>
      <c r="AA1778"/>
      <c r="AC1778"/>
      <c r="AD1778"/>
      <c r="AE1778"/>
      <c r="AG1778"/>
      <c r="AH1778"/>
      <c r="AI1778"/>
      <c r="AK1778"/>
      <c r="AL1778"/>
      <c r="AM1778"/>
      <c r="AO1778"/>
      <c r="AP1778"/>
      <c r="AQ1778"/>
      <c r="AS1778"/>
      <c r="AT1778"/>
      <c r="AU1778"/>
      <c r="AW1778"/>
      <c r="AX1778"/>
      <c r="AY1778"/>
      <c r="BA1778"/>
      <c r="BB1778"/>
      <c r="BC1778"/>
      <c r="BE1778"/>
      <c r="BF1778"/>
      <c r="BG1778"/>
      <c r="BI1778"/>
      <c r="BJ1778"/>
      <c r="BK1778"/>
      <c r="BM1778"/>
      <c r="BN1778"/>
      <c r="BO1778"/>
    </row>
    <row r="1779" spans="1:67">
      <c r="A1779"/>
      <c r="B1779"/>
      <c r="C1779"/>
      <c r="E1779"/>
      <c r="F1779"/>
      <c r="G1779"/>
      <c r="I1779"/>
      <c r="J1779"/>
      <c r="K1779"/>
      <c r="M1779"/>
      <c r="N1779"/>
      <c r="O1779"/>
      <c r="Q1779"/>
      <c r="R1779"/>
      <c r="S1779"/>
      <c r="U1779"/>
      <c r="V1779"/>
      <c r="W1779"/>
      <c r="Y1779"/>
      <c r="Z1779"/>
      <c r="AA1779"/>
      <c r="AC1779"/>
      <c r="AD1779"/>
      <c r="AE1779"/>
      <c r="AG1779"/>
      <c r="AH1779"/>
      <c r="AI1779"/>
      <c r="AK1779"/>
      <c r="AL1779"/>
      <c r="AM1779"/>
      <c r="AO1779"/>
      <c r="AP1779"/>
      <c r="AQ1779"/>
      <c r="AS1779"/>
      <c r="AT1779"/>
      <c r="AU1779"/>
      <c r="AW1779"/>
      <c r="AX1779"/>
      <c r="AY1779"/>
      <c r="BA1779"/>
      <c r="BB1779"/>
      <c r="BC1779"/>
      <c r="BE1779"/>
      <c r="BF1779"/>
      <c r="BG1779"/>
      <c r="BI1779"/>
      <c r="BJ1779"/>
      <c r="BK1779"/>
      <c r="BM1779"/>
      <c r="BN1779"/>
      <c r="BO1779"/>
    </row>
    <row r="1780" spans="1:67">
      <c r="A1780"/>
      <c r="B1780"/>
      <c r="C1780"/>
      <c r="E1780"/>
      <c r="F1780"/>
      <c r="G1780"/>
      <c r="I1780"/>
      <c r="J1780"/>
      <c r="K1780"/>
      <c r="M1780"/>
      <c r="N1780"/>
      <c r="O1780"/>
      <c r="Q1780"/>
      <c r="R1780"/>
      <c r="S1780"/>
      <c r="U1780"/>
      <c r="V1780"/>
      <c r="W1780"/>
      <c r="Y1780"/>
      <c r="Z1780"/>
      <c r="AA1780"/>
      <c r="AC1780"/>
      <c r="AD1780"/>
      <c r="AE1780"/>
      <c r="AG1780"/>
      <c r="AH1780"/>
      <c r="AI1780"/>
      <c r="AK1780"/>
      <c r="AL1780"/>
      <c r="AM1780"/>
      <c r="AO1780"/>
      <c r="AP1780"/>
      <c r="AQ1780"/>
      <c r="AS1780"/>
      <c r="AT1780"/>
      <c r="AU1780"/>
      <c r="AW1780"/>
      <c r="AX1780"/>
      <c r="AY1780"/>
      <c r="BA1780"/>
      <c r="BB1780"/>
      <c r="BC1780"/>
      <c r="BE1780"/>
      <c r="BF1780"/>
      <c r="BG1780"/>
      <c r="BI1780"/>
      <c r="BJ1780"/>
      <c r="BK1780"/>
      <c r="BM1780"/>
      <c r="BN1780"/>
      <c r="BO1780"/>
    </row>
    <row r="1781" spans="1:67">
      <c r="A1781"/>
      <c r="B1781"/>
      <c r="C1781"/>
      <c r="E1781"/>
      <c r="F1781"/>
      <c r="G1781"/>
      <c r="I1781"/>
      <c r="J1781"/>
      <c r="K1781"/>
      <c r="M1781"/>
      <c r="N1781"/>
      <c r="O1781"/>
      <c r="Q1781"/>
      <c r="R1781"/>
      <c r="S1781"/>
      <c r="U1781"/>
      <c r="V1781"/>
      <c r="W1781"/>
      <c r="Y1781"/>
      <c r="Z1781"/>
      <c r="AA1781"/>
      <c r="AC1781"/>
      <c r="AD1781"/>
      <c r="AE1781"/>
      <c r="AG1781"/>
      <c r="AH1781"/>
      <c r="AI1781"/>
      <c r="AK1781"/>
      <c r="AL1781"/>
      <c r="AM1781"/>
      <c r="AO1781"/>
      <c r="AP1781"/>
      <c r="AQ1781"/>
      <c r="AS1781"/>
      <c r="AT1781"/>
      <c r="AU1781"/>
      <c r="AW1781"/>
      <c r="AX1781"/>
      <c r="AY1781"/>
      <c r="BA1781"/>
      <c r="BB1781"/>
      <c r="BC1781"/>
      <c r="BE1781"/>
      <c r="BF1781"/>
      <c r="BG1781"/>
      <c r="BI1781"/>
      <c r="BJ1781"/>
      <c r="BK1781"/>
      <c r="BM1781"/>
      <c r="BN1781"/>
      <c r="BO1781"/>
    </row>
    <row r="1782" spans="1:67">
      <c r="A1782"/>
      <c r="B1782"/>
      <c r="C1782"/>
      <c r="E1782"/>
      <c r="F1782"/>
      <c r="G1782"/>
      <c r="I1782"/>
      <c r="J1782"/>
      <c r="K1782"/>
      <c r="M1782"/>
      <c r="N1782"/>
      <c r="O1782"/>
      <c r="Q1782"/>
      <c r="R1782"/>
      <c r="S1782"/>
      <c r="U1782"/>
      <c r="V1782"/>
      <c r="W1782"/>
      <c r="Y1782"/>
      <c r="Z1782"/>
      <c r="AA1782"/>
      <c r="AC1782"/>
      <c r="AD1782"/>
      <c r="AE1782"/>
      <c r="AG1782"/>
      <c r="AH1782"/>
      <c r="AI1782"/>
      <c r="AK1782"/>
      <c r="AL1782"/>
      <c r="AM1782"/>
      <c r="AO1782"/>
      <c r="AP1782"/>
      <c r="AQ1782"/>
      <c r="AS1782"/>
      <c r="AT1782"/>
      <c r="AU1782"/>
      <c r="AW1782"/>
      <c r="AX1782"/>
      <c r="AY1782"/>
      <c r="BA1782"/>
      <c r="BB1782"/>
      <c r="BC1782"/>
      <c r="BE1782"/>
      <c r="BF1782"/>
      <c r="BG1782"/>
      <c r="BI1782"/>
      <c r="BJ1782"/>
      <c r="BK1782"/>
      <c r="BM1782"/>
      <c r="BN1782"/>
      <c r="BO1782"/>
    </row>
    <row r="1783" spans="1:67">
      <c r="A1783"/>
      <c r="B1783"/>
      <c r="C1783"/>
      <c r="E1783"/>
      <c r="F1783"/>
      <c r="G1783"/>
      <c r="I1783"/>
      <c r="J1783"/>
      <c r="K1783"/>
      <c r="M1783"/>
      <c r="N1783"/>
      <c r="O1783"/>
      <c r="Q1783"/>
      <c r="R1783"/>
      <c r="S1783"/>
      <c r="U1783"/>
      <c r="V1783"/>
      <c r="W1783"/>
      <c r="Y1783"/>
      <c r="Z1783"/>
      <c r="AA1783"/>
      <c r="AC1783"/>
      <c r="AD1783"/>
      <c r="AE1783"/>
      <c r="AG1783"/>
      <c r="AH1783"/>
      <c r="AI1783"/>
      <c r="AK1783"/>
      <c r="AL1783"/>
      <c r="AM1783"/>
      <c r="AO1783"/>
      <c r="AP1783"/>
      <c r="AQ1783"/>
      <c r="AS1783"/>
      <c r="AT1783"/>
      <c r="AU1783"/>
      <c r="AW1783"/>
      <c r="AX1783"/>
      <c r="AY1783"/>
      <c r="BA1783"/>
      <c r="BB1783"/>
      <c r="BC1783"/>
      <c r="BE1783"/>
      <c r="BF1783"/>
      <c r="BG1783"/>
      <c r="BI1783"/>
      <c r="BJ1783"/>
      <c r="BK1783"/>
      <c r="BM1783"/>
      <c r="BN1783"/>
      <c r="BO1783"/>
    </row>
    <row r="1784" spans="1:67">
      <c r="A1784"/>
      <c r="B1784"/>
      <c r="C1784"/>
      <c r="E1784"/>
      <c r="F1784"/>
      <c r="G1784"/>
      <c r="I1784"/>
      <c r="J1784"/>
      <c r="K1784"/>
      <c r="M1784"/>
      <c r="N1784"/>
      <c r="O1784"/>
      <c r="Q1784"/>
      <c r="R1784"/>
      <c r="S1784"/>
      <c r="U1784"/>
      <c r="V1784"/>
      <c r="W1784"/>
      <c r="Y1784"/>
      <c r="Z1784"/>
      <c r="AA1784"/>
      <c r="AC1784"/>
      <c r="AD1784"/>
      <c r="AE1784"/>
      <c r="AG1784"/>
      <c r="AH1784"/>
      <c r="AI1784"/>
      <c r="AK1784"/>
      <c r="AL1784"/>
      <c r="AM1784"/>
      <c r="AO1784"/>
      <c r="AP1784"/>
      <c r="AQ1784"/>
      <c r="AS1784"/>
      <c r="AT1784"/>
      <c r="AU1784"/>
      <c r="AW1784"/>
      <c r="AX1784"/>
      <c r="AY1784"/>
      <c r="BA1784"/>
      <c r="BB1784"/>
      <c r="BC1784"/>
      <c r="BE1784"/>
      <c r="BF1784"/>
      <c r="BG1784"/>
      <c r="BI1784"/>
      <c r="BJ1784"/>
      <c r="BK1784"/>
      <c r="BM1784"/>
      <c r="BN1784"/>
      <c r="BO1784"/>
    </row>
    <row r="1785" spans="1:67">
      <c r="A1785"/>
      <c r="B1785"/>
      <c r="C1785"/>
      <c r="E1785"/>
      <c r="F1785"/>
      <c r="G1785"/>
      <c r="I1785"/>
      <c r="J1785"/>
      <c r="K1785"/>
      <c r="M1785"/>
      <c r="N1785"/>
      <c r="O1785"/>
      <c r="Q1785"/>
      <c r="R1785"/>
      <c r="S1785"/>
      <c r="U1785"/>
      <c r="V1785"/>
      <c r="W1785"/>
      <c r="Y1785"/>
      <c r="Z1785"/>
      <c r="AA1785"/>
      <c r="AC1785"/>
      <c r="AD1785"/>
      <c r="AE1785"/>
      <c r="AG1785"/>
      <c r="AH1785"/>
      <c r="AI1785"/>
      <c r="AK1785"/>
      <c r="AL1785"/>
      <c r="AM1785"/>
      <c r="AO1785"/>
      <c r="AP1785"/>
      <c r="AQ1785"/>
      <c r="AS1785"/>
      <c r="AT1785"/>
      <c r="AU1785"/>
      <c r="AW1785"/>
      <c r="AX1785"/>
      <c r="AY1785"/>
      <c r="BA1785"/>
      <c r="BB1785"/>
      <c r="BC1785"/>
      <c r="BE1785"/>
      <c r="BF1785"/>
      <c r="BG1785"/>
      <c r="BI1785"/>
      <c r="BJ1785"/>
      <c r="BK1785"/>
      <c r="BM1785"/>
      <c r="BN1785"/>
      <c r="BO1785"/>
    </row>
    <row r="1786" spans="1:67">
      <c r="A1786"/>
      <c r="B1786"/>
      <c r="C1786"/>
      <c r="E1786"/>
      <c r="F1786"/>
      <c r="G1786"/>
      <c r="I1786"/>
      <c r="J1786"/>
      <c r="K1786"/>
      <c r="M1786"/>
      <c r="N1786"/>
      <c r="O1786"/>
      <c r="Q1786"/>
      <c r="R1786"/>
      <c r="S1786"/>
      <c r="U1786"/>
      <c r="V1786"/>
      <c r="W1786"/>
      <c r="Y1786"/>
      <c r="Z1786"/>
      <c r="AA1786"/>
      <c r="AC1786"/>
      <c r="AD1786"/>
      <c r="AE1786"/>
      <c r="AG1786"/>
      <c r="AH1786"/>
      <c r="AI1786"/>
      <c r="AK1786"/>
      <c r="AL1786"/>
      <c r="AM1786"/>
      <c r="AO1786"/>
      <c r="AP1786"/>
      <c r="AQ1786"/>
      <c r="AS1786"/>
      <c r="AT1786"/>
      <c r="AU1786"/>
      <c r="AW1786"/>
      <c r="AX1786"/>
      <c r="AY1786"/>
      <c r="BA1786"/>
      <c r="BB1786"/>
      <c r="BC1786"/>
      <c r="BE1786"/>
      <c r="BF1786"/>
      <c r="BG1786"/>
      <c r="BI1786"/>
      <c r="BJ1786"/>
      <c r="BK1786"/>
      <c r="BM1786"/>
      <c r="BN1786"/>
      <c r="BO1786"/>
    </row>
    <row r="1787" spans="1:67">
      <c r="A1787"/>
      <c r="B1787"/>
      <c r="C1787"/>
      <c r="E1787"/>
      <c r="F1787"/>
      <c r="G1787"/>
      <c r="I1787"/>
      <c r="J1787"/>
      <c r="K1787"/>
      <c r="M1787"/>
      <c r="N1787"/>
      <c r="O1787"/>
      <c r="Q1787"/>
      <c r="R1787"/>
      <c r="S1787"/>
      <c r="U1787"/>
      <c r="V1787"/>
      <c r="W1787"/>
      <c r="Y1787"/>
      <c r="Z1787"/>
      <c r="AA1787"/>
      <c r="AC1787"/>
      <c r="AD1787"/>
      <c r="AE1787"/>
      <c r="AG1787"/>
      <c r="AH1787"/>
      <c r="AI1787"/>
      <c r="AK1787"/>
      <c r="AL1787"/>
      <c r="AM1787"/>
      <c r="AO1787"/>
      <c r="AP1787"/>
      <c r="AQ1787"/>
      <c r="AS1787"/>
      <c r="AT1787"/>
      <c r="AU1787"/>
      <c r="AW1787"/>
      <c r="AX1787"/>
      <c r="AY1787"/>
      <c r="BA1787"/>
      <c r="BB1787"/>
      <c r="BC1787"/>
      <c r="BE1787"/>
      <c r="BF1787"/>
      <c r="BG1787"/>
      <c r="BI1787"/>
      <c r="BJ1787"/>
      <c r="BK1787"/>
      <c r="BM1787"/>
      <c r="BN1787"/>
      <c r="BO1787"/>
    </row>
    <row r="1788" spans="1:67">
      <c r="A1788"/>
      <c r="B1788"/>
      <c r="C1788"/>
      <c r="E1788"/>
      <c r="F1788"/>
      <c r="G1788"/>
      <c r="I1788"/>
      <c r="J1788"/>
      <c r="K1788"/>
      <c r="M1788"/>
      <c r="N1788"/>
      <c r="O1788"/>
      <c r="Q1788"/>
      <c r="R1788"/>
      <c r="S1788"/>
      <c r="U1788"/>
      <c r="V1788"/>
      <c r="W1788"/>
      <c r="Y1788"/>
      <c r="Z1788"/>
      <c r="AA1788"/>
      <c r="AC1788"/>
      <c r="AD1788"/>
      <c r="AE1788"/>
      <c r="AG1788"/>
      <c r="AH1788"/>
      <c r="AI1788"/>
      <c r="AK1788"/>
      <c r="AL1788"/>
      <c r="AM1788"/>
      <c r="AO1788"/>
      <c r="AP1788"/>
      <c r="AQ1788"/>
      <c r="AS1788"/>
      <c r="AT1788"/>
      <c r="AU1788"/>
      <c r="AW1788"/>
      <c r="AX1788"/>
      <c r="AY1788"/>
      <c r="BA1788"/>
      <c r="BB1788"/>
      <c r="BC1788"/>
      <c r="BE1788"/>
      <c r="BF1788"/>
      <c r="BG1788"/>
      <c r="BI1788"/>
      <c r="BJ1788"/>
      <c r="BK1788"/>
      <c r="BM1788"/>
      <c r="BN1788"/>
      <c r="BO1788"/>
    </row>
    <row r="1789" spans="1:67">
      <c r="A1789"/>
      <c r="B1789"/>
      <c r="C1789"/>
      <c r="E1789"/>
      <c r="F1789"/>
      <c r="G1789"/>
      <c r="I1789"/>
      <c r="J1789"/>
      <c r="K1789"/>
      <c r="M1789"/>
      <c r="N1789"/>
      <c r="O1789"/>
      <c r="Q1789"/>
      <c r="R1789"/>
      <c r="S1789"/>
      <c r="U1789"/>
      <c r="V1789"/>
      <c r="W1789"/>
      <c r="Y1789"/>
      <c r="Z1789"/>
      <c r="AA1789"/>
      <c r="AC1789"/>
      <c r="AD1789"/>
      <c r="AE1789"/>
      <c r="AG1789"/>
      <c r="AH1789"/>
      <c r="AI1789"/>
      <c r="AK1789"/>
      <c r="AL1789"/>
      <c r="AM1789"/>
      <c r="AO1789"/>
      <c r="AP1789"/>
      <c r="AQ1789"/>
      <c r="AS1789"/>
      <c r="AT1789"/>
      <c r="AU1789"/>
      <c r="AW1789"/>
      <c r="AX1789"/>
      <c r="AY1789"/>
      <c r="BA1789"/>
      <c r="BB1789"/>
      <c r="BC1789"/>
      <c r="BE1789"/>
      <c r="BF1789"/>
      <c r="BG1789"/>
      <c r="BI1789"/>
      <c r="BJ1789"/>
      <c r="BK1789"/>
      <c r="BM1789"/>
      <c r="BN1789"/>
      <c r="BO1789"/>
    </row>
    <row r="1790" spans="1:67">
      <c r="A1790"/>
      <c r="B1790"/>
      <c r="C1790"/>
      <c r="E1790"/>
      <c r="F1790"/>
      <c r="G1790"/>
      <c r="I1790"/>
      <c r="J1790"/>
      <c r="K1790"/>
      <c r="M1790"/>
      <c r="N1790"/>
      <c r="O1790"/>
      <c r="Q1790"/>
      <c r="R1790"/>
      <c r="S1790"/>
      <c r="U1790"/>
      <c r="V1790"/>
      <c r="W1790"/>
      <c r="Y1790"/>
      <c r="Z1790"/>
      <c r="AA1790"/>
      <c r="AC1790"/>
      <c r="AD1790"/>
      <c r="AE1790"/>
      <c r="AG1790"/>
      <c r="AH1790"/>
      <c r="AI1790"/>
      <c r="AK1790"/>
      <c r="AL1790"/>
      <c r="AM1790"/>
      <c r="AO1790"/>
      <c r="AP1790"/>
      <c r="AQ1790"/>
      <c r="AS1790"/>
      <c r="AT1790"/>
      <c r="AU1790"/>
      <c r="AW1790"/>
      <c r="AX1790"/>
      <c r="AY1790"/>
      <c r="BA1790"/>
      <c r="BB1790"/>
      <c r="BC1790"/>
      <c r="BE1790"/>
      <c r="BF1790"/>
      <c r="BG1790"/>
      <c r="BI1790"/>
      <c r="BJ1790"/>
      <c r="BK1790"/>
      <c r="BM1790"/>
      <c r="BN1790"/>
      <c r="BO1790"/>
    </row>
    <row r="1791" spans="1:67">
      <c r="A1791"/>
      <c r="B1791"/>
      <c r="C1791"/>
      <c r="E1791"/>
      <c r="F1791"/>
      <c r="G1791"/>
      <c r="I1791"/>
      <c r="J1791"/>
      <c r="K1791"/>
      <c r="M1791"/>
      <c r="N1791"/>
      <c r="O1791"/>
      <c r="Q1791"/>
      <c r="R1791"/>
      <c r="S1791"/>
      <c r="U1791"/>
      <c r="V1791"/>
      <c r="W1791"/>
      <c r="Y1791"/>
      <c r="Z1791"/>
      <c r="AA1791"/>
      <c r="AC1791"/>
      <c r="AD1791"/>
      <c r="AE1791"/>
      <c r="AG1791"/>
      <c r="AH1791"/>
      <c r="AI1791"/>
      <c r="AK1791"/>
      <c r="AL1791"/>
      <c r="AM1791"/>
      <c r="AO1791"/>
      <c r="AP1791"/>
      <c r="AQ1791"/>
      <c r="AS1791"/>
      <c r="AT1791"/>
      <c r="AU1791"/>
      <c r="AW1791"/>
      <c r="AX1791"/>
      <c r="AY1791"/>
      <c r="BA1791"/>
      <c r="BB1791"/>
      <c r="BC1791"/>
      <c r="BE1791"/>
      <c r="BF1791"/>
      <c r="BG1791"/>
      <c r="BI1791"/>
      <c r="BJ1791"/>
      <c r="BK1791"/>
      <c r="BM1791"/>
      <c r="BN1791"/>
      <c r="BO1791"/>
    </row>
    <row r="1792" spans="1:67">
      <c r="A1792"/>
      <c r="B1792"/>
      <c r="C1792"/>
      <c r="E1792"/>
      <c r="F1792"/>
      <c r="G1792"/>
      <c r="I1792"/>
      <c r="J1792"/>
      <c r="K1792"/>
      <c r="M1792"/>
      <c r="N1792"/>
      <c r="O1792"/>
      <c r="Q1792"/>
      <c r="R1792"/>
      <c r="S1792"/>
      <c r="U1792"/>
      <c r="V1792"/>
      <c r="W1792"/>
      <c r="Y1792"/>
      <c r="Z1792"/>
      <c r="AA1792"/>
      <c r="AC1792"/>
      <c r="AD1792"/>
      <c r="AE1792"/>
      <c r="AG1792"/>
      <c r="AH1792"/>
      <c r="AI1792"/>
      <c r="AK1792"/>
      <c r="AL1792"/>
      <c r="AM1792"/>
      <c r="AO1792"/>
      <c r="AP1792"/>
      <c r="AQ1792"/>
      <c r="AS1792"/>
      <c r="AT1792"/>
      <c r="AU1792"/>
      <c r="AW1792"/>
      <c r="AX1792"/>
      <c r="AY1792"/>
      <c r="BA1792"/>
      <c r="BB1792"/>
      <c r="BC1792"/>
      <c r="BE1792"/>
      <c r="BF1792"/>
      <c r="BG1792"/>
      <c r="BI1792"/>
      <c r="BJ1792"/>
      <c r="BK1792"/>
      <c r="BM1792"/>
      <c r="BN1792"/>
      <c r="BO1792"/>
    </row>
    <row r="1793" spans="1:67">
      <c r="A1793"/>
      <c r="B1793"/>
      <c r="C1793"/>
      <c r="E1793"/>
      <c r="F1793"/>
      <c r="G1793"/>
      <c r="I1793"/>
      <c r="J1793"/>
      <c r="K1793"/>
      <c r="M1793"/>
      <c r="N1793"/>
      <c r="O1793"/>
      <c r="Q1793"/>
      <c r="R1793"/>
      <c r="S1793"/>
      <c r="U1793"/>
      <c r="V1793"/>
      <c r="W1793"/>
      <c r="Y1793"/>
      <c r="Z1793"/>
      <c r="AA1793"/>
      <c r="AC1793"/>
      <c r="AD1793"/>
      <c r="AE1793"/>
      <c r="AG1793"/>
      <c r="AH1793"/>
      <c r="AI1793"/>
      <c r="AK1793"/>
      <c r="AL1793"/>
      <c r="AM1793"/>
      <c r="AO1793"/>
      <c r="AP1793"/>
      <c r="AQ1793"/>
      <c r="AS1793"/>
      <c r="AT1793"/>
      <c r="AU1793"/>
      <c r="AW1793"/>
      <c r="AX1793"/>
      <c r="AY1793"/>
      <c r="BA1793"/>
      <c r="BB1793"/>
      <c r="BC1793"/>
      <c r="BE1793"/>
      <c r="BF1793"/>
      <c r="BG1793"/>
      <c r="BI1793"/>
      <c r="BJ1793"/>
      <c r="BK1793"/>
      <c r="BM1793"/>
      <c r="BN1793"/>
      <c r="BO1793"/>
    </row>
    <row r="1794" spans="1:67">
      <c r="A1794"/>
      <c r="B1794"/>
      <c r="C1794"/>
      <c r="E1794"/>
      <c r="F1794"/>
      <c r="G1794"/>
      <c r="I1794"/>
      <c r="J1794"/>
      <c r="K1794"/>
      <c r="M1794"/>
      <c r="N1794"/>
      <c r="O1794"/>
      <c r="Q1794"/>
      <c r="R1794"/>
      <c r="S1794"/>
      <c r="U1794"/>
      <c r="V1794"/>
      <c r="W1794"/>
      <c r="Y1794"/>
      <c r="Z1794"/>
      <c r="AA1794"/>
      <c r="AC1794"/>
      <c r="AD1794"/>
      <c r="AE1794"/>
      <c r="AG1794"/>
      <c r="AH1794"/>
      <c r="AI1794"/>
      <c r="AK1794"/>
      <c r="AL1794"/>
      <c r="AM1794"/>
      <c r="AO1794"/>
      <c r="AP1794"/>
      <c r="AQ1794"/>
      <c r="AS1794"/>
      <c r="AT1794"/>
      <c r="AU1794"/>
      <c r="AW1794"/>
      <c r="AX1794"/>
      <c r="AY1794"/>
      <c r="BA1794"/>
      <c r="BB1794"/>
      <c r="BC1794"/>
      <c r="BE1794"/>
      <c r="BF1794"/>
      <c r="BG1794"/>
      <c r="BI1794"/>
      <c r="BJ1794"/>
      <c r="BK1794"/>
      <c r="BM1794"/>
      <c r="BN1794"/>
      <c r="BO1794"/>
    </row>
    <row r="1795" spans="1:67">
      <c r="A1795"/>
      <c r="B1795"/>
      <c r="C1795"/>
      <c r="E1795"/>
      <c r="F1795"/>
      <c r="G1795"/>
      <c r="I1795"/>
      <c r="J1795"/>
      <c r="K1795"/>
      <c r="M1795"/>
      <c r="N1795"/>
      <c r="O1795"/>
      <c r="Q1795"/>
      <c r="R1795"/>
      <c r="S1795"/>
      <c r="U1795"/>
      <c r="V1795"/>
      <c r="W1795"/>
      <c r="Y1795"/>
      <c r="Z1795"/>
      <c r="AA1795"/>
      <c r="AC1795"/>
      <c r="AD1795"/>
      <c r="AE1795"/>
      <c r="AG1795"/>
      <c r="AH1795"/>
      <c r="AI1795"/>
      <c r="AK1795"/>
      <c r="AL1795"/>
      <c r="AM1795"/>
      <c r="AO1795"/>
      <c r="AP1795"/>
      <c r="AQ1795"/>
      <c r="AS1795"/>
      <c r="AT1795"/>
      <c r="AU1795"/>
      <c r="AW1795"/>
      <c r="AX1795"/>
      <c r="AY1795"/>
      <c r="BA1795"/>
      <c r="BB1795"/>
      <c r="BC1795"/>
      <c r="BE1795"/>
      <c r="BF1795"/>
      <c r="BG1795"/>
      <c r="BI1795"/>
      <c r="BJ1795"/>
      <c r="BK1795"/>
      <c r="BM1795"/>
      <c r="BN1795"/>
      <c r="BO1795"/>
    </row>
    <row r="1796" spans="1:67">
      <c r="A1796"/>
      <c r="B1796"/>
      <c r="C1796"/>
      <c r="E1796"/>
      <c r="F1796"/>
      <c r="G1796"/>
      <c r="I1796"/>
      <c r="J1796"/>
      <c r="K1796"/>
      <c r="M1796"/>
      <c r="N1796"/>
      <c r="O1796"/>
      <c r="Q1796"/>
      <c r="R1796"/>
      <c r="S1796"/>
      <c r="U1796"/>
      <c r="V1796"/>
      <c r="W1796"/>
      <c r="Y1796"/>
      <c r="Z1796"/>
      <c r="AA1796"/>
      <c r="AC1796"/>
      <c r="AD1796"/>
      <c r="AE1796"/>
      <c r="AG1796"/>
      <c r="AH1796"/>
      <c r="AI1796"/>
      <c r="AK1796"/>
      <c r="AL1796"/>
      <c r="AM1796"/>
      <c r="AO1796"/>
      <c r="AP1796"/>
      <c r="AQ1796"/>
      <c r="AS1796"/>
      <c r="AT1796"/>
      <c r="AU1796"/>
      <c r="AW1796"/>
      <c r="AX1796"/>
      <c r="AY1796"/>
      <c r="BA1796"/>
      <c r="BB1796"/>
      <c r="BC1796"/>
      <c r="BE1796"/>
      <c r="BF1796"/>
      <c r="BG1796"/>
      <c r="BI1796"/>
      <c r="BJ1796"/>
      <c r="BK1796"/>
      <c r="BM1796"/>
      <c r="BN1796"/>
      <c r="BO1796"/>
    </row>
    <row r="1797" spans="1:67">
      <c r="A1797"/>
      <c r="B1797"/>
      <c r="C1797"/>
      <c r="E1797"/>
      <c r="F1797"/>
      <c r="G1797"/>
      <c r="I1797"/>
      <c r="J1797"/>
      <c r="K1797"/>
      <c r="M1797"/>
      <c r="N1797"/>
      <c r="O1797"/>
      <c r="Q1797"/>
      <c r="R1797"/>
      <c r="S1797"/>
      <c r="U1797"/>
      <c r="V1797"/>
      <c r="W1797"/>
      <c r="Y1797"/>
      <c r="Z1797"/>
      <c r="AA1797"/>
      <c r="AC1797"/>
      <c r="AD1797"/>
      <c r="AE1797"/>
      <c r="AG1797"/>
      <c r="AH1797"/>
      <c r="AI1797"/>
      <c r="AK1797"/>
      <c r="AL1797"/>
      <c r="AM1797"/>
      <c r="AO1797"/>
      <c r="AP1797"/>
      <c r="AQ1797"/>
      <c r="AS1797"/>
      <c r="AT1797"/>
      <c r="AU1797"/>
      <c r="AW1797"/>
      <c r="AX1797"/>
      <c r="AY1797"/>
      <c r="BA1797"/>
      <c r="BB1797"/>
      <c r="BC1797"/>
      <c r="BE1797"/>
      <c r="BF1797"/>
      <c r="BG1797"/>
      <c r="BI1797"/>
      <c r="BJ1797"/>
      <c r="BK1797"/>
      <c r="BM1797"/>
      <c r="BN1797"/>
      <c r="BO1797"/>
    </row>
    <row r="1798" spans="1:67">
      <c r="A1798"/>
      <c r="B1798"/>
      <c r="C1798"/>
      <c r="E1798"/>
      <c r="F1798"/>
      <c r="G1798"/>
      <c r="I1798"/>
      <c r="J1798"/>
      <c r="K1798"/>
      <c r="M1798"/>
      <c r="N1798"/>
      <c r="O1798"/>
      <c r="Q1798"/>
      <c r="R1798"/>
      <c r="S1798"/>
      <c r="U1798"/>
      <c r="V1798"/>
      <c r="W1798"/>
      <c r="Y1798"/>
      <c r="Z1798"/>
      <c r="AA1798"/>
      <c r="AC1798"/>
      <c r="AD1798"/>
      <c r="AE1798"/>
      <c r="AG1798"/>
      <c r="AH1798"/>
      <c r="AI1798"/>
      <c r="AK1798"/>
      <c r="AL1798"/>
      <c r="AM1798"/>
      <c r="AO1798"/>
      <c r="AP1798"/>
      <c r="AQ1798"/>
      <c r="AS1798"/>
      <c r="AT1798"/>
      <c r="AU1798"/>
      <c r="AW1798"/>
      <c r="AX1798"/>
      <c r="AY1798"/>
      <c r="BA1798"/>
      <c r="BB1798"/>
      <c r="BC1798"/>
      <c r="BE1798"/>
      <c r="BF1798"/>
      <c r="BG1798"/>
      <c r="BI1798"/>
      <c r="BJ1798"/>
      <c r="BK1798"/>
      <c r="BM1798"/>
      <c r="BN1798"/>
      <c r="BO1798"/>
    </row>
    <row r="1799" spans="1:67">
      <c r="A1799"/>
      <c r="B1799"/>
      <c r="C1799"/>
      <c r="E1799"/>
      <c r="F1799"/>
      <c r="G1799"/>
      <c r="I1799"/>
      <c r="J1799"/>
      <c r="K1799"/>
      <c r="M1799"/>
      <c r="N1799"/>
      <c r="O1799"/>
      <c r="Q1799"/>
      <c r="R1799"/>
      <c r="S1799"/>
      <c r="U1799"/>
      <c r="V1799"/>
      <c r="W1799"/>
      <c r="Y1799"/>
      <c r="Z1799"/>
      <c r="AA1799"/>
      <c r="AC1799"/>
      <c r="AD1799"/>
      <c r="AE1799"/>
      <c r="AG1799"/>
      <c r="AH1799"/>
      <c r="AI1799"/>
      <c r="AK1799"/>
      <c r="AL1799"/>
      <c r="AM1799"/>
      <c r="AO1799"/>
      <c r="AP1799"/>
      <c r="AQ1799"/>
      <c r="AS1799"/>
      <c r="AT1799"/>
      <c r="AU1799"/>
      <c r="AW1799"/>
      <c r="AX1799"/>
      <c r="AY1799"/>
      <c r="BA1799"/>
      <c r="BB1799"/>
      <c r="BC1799"/>
      <c r="BE1799"/>
      <c r="BF1799"/>
      <c r="BG1799"/>
      <c r="BI1799"/>
      <c r="BJ1799"/>
      <c r="BK1799"/>
      <c r="BM1799"/>
      <c r="BN1799"/>
      <c r="BO1799"/>
    </row>
    <row r="1800" spans="1:67">
      <c r="A1800"/>
      <c r="B1800"/>
      <c r="C1800"/>
      <c r="E1800"/>
      <c r="F1800"/>
      <c r="G1800"/>
      <c r="I1800"/>
      <c r="J1800"/>
      <c r="K1800"/>
      <c r="M1800"/>
      <c r="N1800"/>
      <c r="O1800"/>
      <c r="Q1800"/>
      <c r="R1800"/>
      <c r="S1800"/>
      <c r="U1800"/>
      <c r="V1800"/>
      <c r="W1800"/>
      <c r="Y1800"/>
      <c r="Z1800"/>
      <c r="AA1800"/>
      <c r="AC1800"/>
      <c r="AD1800"/>
      <c r="AE1800"/>
      <c r="AG1800"/>
      <c r="AH1800"/>
      <c r="AI1800"/>
      <c r="AK1800"/>
      <c r="AL1800"/>
      <c r="AM1800"/>
      <c r="AO1800"/>
      <c r="AP1800"/>
      <c r="AQ1800"/>
      <c r="AS1800"/>
      <c r="AT1800"/>
      <c r="AU1800"/>
      <c r="AW1800"/>
      <c r="AX1800"/>
      <c r="AY1800"/>
      <c r="BA1800"/>
      <c r="BB1800"/>
      <c r="BC1800"/>
      <c r="BE1800"/>
      <c r="BF1800"/>
      <c r="BG1800"/>
      <c r="BI1800"/>
      <c r="BJ1800"/>
      <c r="BK1800"/>
      <c r="BM1800"/>
      <c r="BN1800"/>
      <c r="BO1800"/>
    </row>
    <row r="1801" spans="1:67">
      <c r="A1801"/>
      <c r="B1801"/>
      <c r="C1801"/>
      <c r="E1801"/>
      <c r="F1801"/>
      <c r="G1801"/>
      <c r="I1801"/>
      <c r="J1801"/>
      <c r="K1801"/>
      <c r="M1801"/>
      <c r="N1801"/>
      <c r="O1801"/>
      <c r="Q1801"/>
      <c r="R1801"/>
      <c r="S1801"/>
      <c r="U1801"/>
      <c r="V1801"/>
      <c r="W1801"/>
      <c r="Y1801"/>
      <c r="Z1801"/>
      <c r="AA1801"/>
      <c r="AC1801"/>
      <c r="AD1801"/>
      <c r="AE1801"/>
      <c r="AG1801"/>
      <c r="AH1801"/>
      <c r="AI1801"/>
      <c r="AK1801"/>
      <c r="AL1801"/>
      <c r="AM1801"/>
      <c r="AO1801"/>
      <c r="AP1801"/>
      <c r="AQ1801"/>
      <c r="AS1801"/>
      <c r="AT1801"/>
      <c r="AU1801"/>
      <c r="AW1801"/>
      <c r="AX1801"/>
      <c r="AY1801"/>
      <c r="BA1801"/>
      <c r="BB1801"/>
      <c r="BC1801"/>
      <c r="BE1801"/>
      <c r="BF1801"/>
      <c r="BG1801"/>
      <c r="BI1801"/>
      <c r="BJ1801"/>
      <c r="BK1801"/>
      <c r="BM1801"/>
      <c r="BN1801"/>
      <c r="BO1801"/>
    </row>
    <row r="1802" spans="1:67">
      <c r="A1802"/>
      <c r="B1802"/>
      <c r="C1802"/>
      <c r="E1802"/>
      <c r="F1802"/>
      <c r="G1802"/>
      <c r="I1802"/>
      <c r="J1802"/>
      <c r="K1802"/>
      <c r="M1802"/>
      <c r="N1802"/>
      <c r="O1802"/>
      <c r="Q1802"/>
      <c r="R1802"/>
      <c r="S1802"/>
      <c r="U1802"/>
      <c r="V1802"/>
      <c r="W1802"/>
      <c r="Y1802"/>
      <c r="Z1802"/>
      <c r="AA1802"/>
      <c r="AC1802"/>
      <c r="AD1802"/>
      <c r="AE1802"/>
      <c r="AG1802"/>
      <c r="AH1802"/>
      <c r="AI1802"/>
      <c r="AK1802"/>
      <c r="AL1802"/>
      <c r="AM1802"/>
      <c r="AO1802"/>
      <c r="AP1802"/>
      <c r="AQ1802"/>
      <c r="AS1802"/>
      <c r="AT1802"/>
      <c r="AU1802"/>
      <c r="AW1802"/>
      <c r="AX1802"/>
      <c r="AY1802"/>
      <c r="BA1802"/>
      <c r="BB1802"/>
      <c r="BC1802"/>
      <c r="BE1802"/>
      <c r="BF1802"/>
      <c r="BG1802"/>
      <c r="BI1802"/>
      <c r="BJ1802"/>
      <c r="BK1802"/>
      <c r="BM1802"/>
      <c r="BN1802"/>
      <c r="BO1802"/>
    </row>
    <row r="1803" spans="1:67">
      <c r="A1803"/>
      <c r="B1803"/>
      <c r="C1803"/>
      <c r="E1803"/>
      <c r="F1803"/>
      <c r="G1803"/>
      <c r="I1803"/>
      <c r="J1803"/>
      <c r="K1803"/>
      <c r="M1803"/>
      <c r="N1803"/>
      <c r="O1803"/>
      <c r="Q1803"/>
      <c r="R1803"/>
      <c r="S1803"/>
      <c r="U1803"/>
      <c r="V1803"/>
      <c r="W1803"/>
      <c r="Y1803"/>
      <c r="Z1803"/>
      <c r="AA1803"/>
      <c r="AC1803"/>
      <c r="AD1803"/>
      <c r="AE1803"/>
      <c r="AG1803"/>
      <c r="AH1803"/>
      <c r="AI1803"/>
      <c r="AK1803"/>
      <c r="AL1803"/>
      <c r="AM1803"/>
      <c r="AO1803"/>
      <c r="AP1803"/>
      <c r="AQ1803"/>
      <c r="AS1803"/>
      <c r="AT1803"/>
      <c r="AU1803"/>
      <c r="AW1803"/>
      <c r="AX1803"/>
      <c r="AY1803"/>
      <c r="BA1803"/>
      <c r="BB1803"/>
      <c r="BC1803"/>
      <c r="BE1803"/>
      <c r="BF1803"/>
      <c r="BG1803"/>
      <c r="BI1803"/>
      <c r="BJ1803"/>
      <c r="BK1803"/>
      <c r="BM1803"/>
      <c r="BN1803"/>
      <c r="BO1803"/>
    </row>
    <row r="1804" spans="1:67">
      <c r="A1804"/>
      <c r="B1804"/>
      <c r="C1804"/>
      <c r="E1804"/>
      <c r="F1804"/>
      <c r="G1804"/>
      <c r="I1804"/>
      <c r="J1804"/>
      <c r="K1804"/>
      <c r="M1804"/>
      <c r="N1804"/>
      <c r="O1804"/>
      <c r="Q1804"/>
      <c r="R1804"/>
      <c r="S1804"/>
      <c r="U1804"/>
      <c r="V1804"/>
      <c r="W1804"/>
      <c r="Y1804"/>
      <c r="Z1804"/>
      <c r="AA1804"/>
      <c r="AC1804"/>
      <c r="AD1804"/>
      <c r="AE1804"/>
      <c r="AG1804"/>
      <c r="AH1804"/>
      <c r="AI1804"/>
      <c r="AK1804"/>
      <c r="AL1804"/>
      <c r="AM1804"/>
      <c r="AO1804"/>
      <c r="AP1804"/>
      <c r="AQ1804"/>
      <c r="AS1804"/>
      <c r="AT1804"/>
      <c r="AU1804"/>
      <c r="AW1804"/>
      <c r="AX1804"/>
      <c r="AY1804"/>
      <c r="BA1804"/>
      <c r="BB1804"/>
      <c r="BC1804"/>
      <c r="BE1804"/>
      <c r="BF1804"/>
      <c r="BG1804"/>
      <c r="BI1804"/>
      <c r="BJ1804"/>
      <c r="BK1804"/>
      <c r="BM1804"/>
      <c r="BN1804"/>
      <c r="BO1804"/>
    </row>
    <row r="1805" spans="1:67">
      <c r="A1805"/>
      <c r="B1805"/>
      <c r="C1805"/>
      <c r="E1805"/>
      <c r="F1805"/>
      <c r="G1805"/>
      <c r="I1805"/>
      <c r="J1805"/>
      <c r="K1805"/>
      <c r="M1805"/>
      <c r="N1805"/>
      <c r="O1805"/>
      <c r="Q1805"/>
      <c r="R1805"/>
      <c r="S1805"/>
      <c r="U1805"/>
      <c r="V1805"/>
      <c r="W1805"/>
      <c r="Y1805"/>
      <c r="Z1805"/>
      <c r="AA1805"/>
      <c r="AC1805"/>
      <c r="AD1805"/>
      <c r="AE1805"/>
      <c r="AG1805"/>
      <c r="AH1805"/>
      <c r="AI1805"/>
      <c r="AK1805"/>
      <c r="AL1805"/>
      <c r="AM1805"/>
      <c r="AO1805"/>
      <c r="AP1805"/>
      <c r="AQ1805"/>
      <c r="AS1805"/>
      <c r="AT1805"/>
      <c r="AU1805"/>
      <c r="AW1805"/>
      <c r="AX1805"/>
      <c r="AY1805"/>
      <c r="BA1805"/>
      <c r="BB1805"/>
      <c r="BC1805"/>
      <c r="BE1805"/>
      <c r="BF1805"/>
      <c r="BG1805"/>
      <c r="BI1805"/>
      <c r="BJ1805"/>
      <c r="BK1805"/>
      <c r="BM1805"/>
      <c r="BN1805"/>
      <c r="BO1805"/>
    </row>
    <row r="1806" spans="1:67">
      <c r="A1806"/>
      <c r="B1806"/>
      <c r="C1806"/>
      <c r="E1806"/>
      <c r="F1806"/>
      <c r="G1806"/>
      <c r="I1806"/>
      <c r="J1806"/>
      <c r="K1806"/>
      <c r="M1806"/>
      <c r="N1806"/>
      <c r="O1806"/>
      <c r="Q1806"/>
      <c r="R1806"/>
      <c r="S1806"/>
      <c r="U1806"/>
      <c r="V1806"/>
      <c r="W1806"/>
      <c r="Y1806"/>
      <c r="Z1806"/>
      <c r="AA1806"/>
      <c r="AC1806"/>
      <c r="AD1806"/>
      <c r="AE1806"/>
      <c r="AG1806"/>
      <c r="AH1806"/>
      <c r="AI1806"/>
      <c r="AK1806"/>
      <c r="AL1806"/>
      <c r="AM1806"/>
      <c r="AO1806"/>
      <c r="AP1806"/>
      <c r="AQ1806"/>
      <c r="AS1806"/>
      <c r="AT1806"/>
      <c r="AU1806"/>
      <c r="AW1806"/>
      <c r="AX1806"/>
      <c r="AY1806"/>
      <c r="BA1806"/>
      <c r="BB1806"/>
      <c r="BC1806"/>
      <c r="BE1806"/>
      <c r="BF1806"/>
      <c r="BG1806"/>
      <c r="BI1806"/>
      <c r="BJ1806"/>
      <c r="BK1806"/>
      <c r="BM1806"/>
      <c r="BN1806"/>
      <c r="BO1806"/>
    </row>
    <row r="1807" spans="1:67">
      <c r="A1807"/>
      <c r="B1807"/>
      <c r="C1807"/>
      <c r="E1807"/>
      <c r="F1807"/>
      <c r="G1807"/>
      <c r="I1807"/>
      <c r="J1807"/>
      <c r="K1807"/>
      <c r="M1807"/>
      <c r="N1807"/>
      <c r="O1807"/>
      <c r="Q1807"/>
      <c r="R1807"/>
      <c r="S1807"/>
      <c r="U1807"/>
      <c r="V1807"/>
      <c r="W1807"/>
      <c r="Y1807"/>
      <c r="Z1807"/>
      <c r="AA1807"/>
      <c r="AC1807"/>
      <c r="AD1807"/>
      <c r="AE1807"/>
      <c r="AG1807"/>
      <c r="AH1807"/>
      <c r="AI1807"/>
      <c r="AK1807"/>
      <c r="AL1807"/>
      <c r="AM1807"/>
      <c r="AO1807"/>
      <c r="AP1807"/>
      <c r="AQ1807"/>
      <c r="AS1807"/>
      <c r="AT1807"/>
      <c r="AU1807"/>
      <c r="AW1807"/>
      <c r="AX1807"/>
      <c r="AY1807"/>
      <c r="BA1807"/>
      <c r="BB1807"/>
      <c r="BC1807"/>
      <c r="BE1807"/>
      <c r="BF1807"/>
      <c r="BG1807"/>
      <c r="BI1807"/>
      <c r="BJ1807"/>
      <c r="BK1807"/>
      <c r="BM1807"/>
      <c r="BN1807"/>
      <c r="BO1807"/>
    </row>
    <row r="1808" spans="1:67">
      <c r="A1808"/>
      <c r="B1808"/>
      <c r="C1808"/>
      <c r="E1808"/>
      <c r="F1808"/>
      <c r="G1808"/>
      <c r="I1808"/>
      <c r="J1808"/>
      <c r="K1808"/>
      <c r="M1808"/>
      <c r="N1808"/>
      <c r="O1808"/>
      <c r="Q1808"/>
      <c r="R1808"/>
      <c r="S1808"/>
      <c r="U1808"/>
      <c r="V1808"/>
      <c r="W1808"/>
      <c r="Y1808"/>
      <c r="Z1808"/>
      <c r="AA1808"/>
      <c r="AC1808"/>
      <c r="AD1808"/>
      <c r="AE1808"/>
      <c r="AG1808"/>
      <c r="AH1808"/>
      <c r="AI1808"/>
      <c r="AK1808"/>
      <c r="AL1808"/>
      <c r="AM1808"/>
      <c r="AO1808"/>
      <c r="AP1808"/>
      <c r="AQ1808"/>
      <c r="AS1808"/>
      <c r="AT1808"/>
      <c r="AU1808"/>
      <c r="AW1808"/>
      <c r="AX1808"/>
      <c r="AY1808"/>
      <c r="BA1808"/>
      <c r="BB1808"/>
      <c r="BC1808"/>
      <c r="BE1808"/>
      <c r="BF1808"/>
      <c r="BG1808"/>
      <c r="BI1808"/>
      <c r="BJ1808"/>
      <c r="BK1808"/>
      <c r="BM1808"/>
      <c r="BN1808"/>
      <c r="BO1808"/>
    </row>
    <row r="1809" spans="1:67">
      <c r="A1809"/>
      <c r="B1809"/>
      <c r="C1809"/>
      <c r="E1809"/>
      <c r="F1809"/>
      <c r="G1809"/>
      <c r="I1809"/>
      <c r="J1809"/>
      <c r="K1809"/>
      <c r="M1809"/>
      <c r="N1809"/>
      <c r="O1809"/>
      <c r="Q1809"/>
      <c r="R1809"/>
      <c r="S1809"/>
      <c r="U1809"/>
      <c r="V1809"/>
      <c r="W1809"/>
      <c r="Y1809"/>
      <c r="Z1809"/>
      <c r="AA1809"/>
      <c r="AC1809"/>
      <c r="AD1809"/>
      <c r="AE1809"/>
      <c r="AG1809"/>
      <c r="AH1809"/>
      <c r="AI1809"/>
      <c r="AK1809"/>
      <c r="AL1809"/>
      <c r="AM1809"/>
      <c r="AO1809"/>
      <c r="AP1809"/>
      <c r="AQ1809"/>
      <c r="AS1809"/>
      <c r="AT1809"/>
      <c r="AU1809"/>
      <c r="AW1809"/>
      <c r="AX1809"/>
      <c r="AY1809"/>
      <c r="BA1809"/>
      <c r="BB1809"/>
      <c r="BC1809"/>
      <c r="BE1809"/>
      <c r="BF1809"/>
      <c r="BG1809"/>
      <c r="BI1809"/>
      <c r="BJ1809"/>
      <c r="BK1809"/>
      <c r="BM1809"/>
      <c r="BN1809"/>
      <c r="BO1809"/>
    </row>
    <row r="1810" spans="1:67">
      <c r="A1810"/>
      <c r="B1810"/>
      <c r="C1810"/>
      <c r="E1810"/>
      <c r="F1810"/>
      <c r="G1810"/>
      <c r="I1810"/>
      <c r="J1810"/>
      <c r="K1810"/>
      <c r="M1810"/>
      <c r="N1810"/>
      <c r="O1810"/>
      <c r="Q1810"/>
      <c r="R1810"/>
      <c r="S1810"/>
      <c r="U1810"/>
      <c r="V1810"/>
      <c r="W1810"/>
      <c r="Y1810"/>
      <c r="Z1810"/>
      <c r="AA1810"/>
      <c r="AC1810"/>
      <c r="AD1810"/>
      <c r="AE1810"/>
      <c r="AG1810"/>
      <c r="AH1810"/>
      <c r="AI1810"/>
      <c r="AK1810"/>
      <c r="AL1810"/>
      <c r="AM1810"/>
      <c r="AO1810"/>
      <c r="AP1810"/>
      <c r="AQ1810"/>
      <c r="AS1810"/>
      <c r="AT1810"/>
      <c r="AU1810"/>
      <c r="AW1810"/>
      <c r="AX1810"/>
      <c r="AY1810"/>
      <c r="BA1810"/>
      <c r="BB1810"/>
      <c r="BC1810"/>
      <c r="BE1810"/>
      <c r="BF1810"/>
      <c r="BG1810"/>
      <c r="BI1810"/>
      <c r="BJ1810"/>
      <c r="BK1810"/>
      <c r="BM1810"/>
      <c r="BN1810"/>
      <c r="BO1810"/>
    </row>
    <row r="1811" spans="1:67">
      <c r="A1811"/>
      <c r="B1811"/>
      <c r="C1811"/>
      <c r="E1811"/>
      <c r="F1811"/>
      <c r="G1811"/>
      <c r="I1811"/>
      <c r="J1811"/>
      <c r="K1811"/>
      <c r="M1811"/>
      <c r="N1811"/>
      <c r="O1811"/>
      <c r="Q1811"/>
      <c r="R1811"/>
      <c r="S1811"/>
      <c r="U1811"/>
      <c r="V1811"/>
      <c r="W1811"/>
      <c r="Y1811"/>
      <c r="Z1811"/>
      <c r="AA1811"/>
      <c r="AC1811"/>
      <c r="AD1811"/>
      <c r="AE1811"/>
      <c r="AG1811"/>
      <c r="AH1811"/>
      <c r="AI1811"/>
      <c r="AK1811"/>
      <c r="AL1811"/>
      <c r="AM1811"/>
      <c r="AO1811"/>
      <c r="AP1811"/>
      <c r="AQ1811"/>
      <c r="AS1811"/>
      <c r="AT1811"/>
      <c r="AU1811"/>
      <c r="AW1811"/>
      <c r="AX1811"/>
      <c r="AY1811"/>
      <c r="BA1811"/>
      <c r="BB1811"/>
      <c r="BC1811"/>
      <c r="BE1811"/>
      <c r="BF1811"/>
      <c r="BG1811"/>
      <c r="BI1811"/>
      <c r="BJ1811"/>
      <c r="BK1811"/>
      <c r="BM1811"/>
      <c r="BN1811"/>
      <c r="BO1811"/>
    </row>
    <row r="1812" spans="1:67">
      <c r="A1812"/>
      <c r="B1812"/>
      <c r="C1812"/>
      <c r="E1812"/>
      <c r="F1812"/>
      <c r="G1812"/>
      <c r="I1812"/>
      <c r="J1812"/>
      <c r="K1812"/>
      <c r="M1812"/>
      <c r="N1812"/>
      <c r="O1812"/>
      <c r="Q1812"/>
      <c r="R1812"/>
      <c r="S1812"/>
      <c r="U1812"/>
      <c r="V1812"/>
      <c r="W1812"/>
      <c r="Y1812"/>
      <c r="Z1812"/>
      <c r="AA1812"/>
      <c r="AC1812"/>
      <c r="AD1812"/>
      <c r="AE1812"/>
      <c r="AG1812"/>
      <c r="AH1812"/>
      <c r="AI1812"/>
      <c r="AK1812"/>
      <c r="AL1812"/>
      <c r="AM1812"/>
      <c r="AO1812"/>
      <c r="AP1812"/>
      <c r="AQ1812"/>
      <c r="AS1812"/>
      <c r="AT1812"/>
      <c r="AU1812"/>
      <c r="AW1812"/>
      <c r="AX1812"/>
      <c r="AY1812"/>
      <c r="BA1812"/>
      <c r="BB1812"/>
      <c r="BC1812"/>
      <c r="BE1812"/>
      <c r="BF1812"/>
      <c r="BG1812"/>
      <c r="BI1812"/>
      <c r="BJ1812"/>
      <c r="BK1812"/>
      <c r="BM1812"/>
      <c r="BN1812"/>
      <c r="BO1812"/>
    </row>
    <row r="1813" spans="1:67">
      <c r="A1813"/>
      <c r="B1813"/>
      <c r="C1813"/>
      <c r="E1813"/>
      <c r="F1813"/>
      <c r="G1813"/>
      <c r="I1813"/>
      <c r="J1813"/>
      <c r="K1813"/>
      <c r="M1813"/>
      <c r="N1813"/>
      <c r="O1813"/>
      <c r="Q1813"/>
      <c r="R1813"/>
      <c r="S1813"/>
      <c r="U1813"/>
      <c r="V1813"/>
      <c r="W1813"/>
      <c r="Y1813"/>
      <c r="Z1813"/>
      <c r="AA1813"/>
      <c r="AC1813"/>
      <c r="AD1813"/>
      <c r="AE1813"/>
      <c r="AG1813"/>
      <c r="AH1813"/>
      <c r="AI1813"/>
      <c r="AK1813"/>
      <c r="AL1813"/>
      <c r="AM1813"/>
      <c r="AO1813"/>
      <c r="AP1813"/>
      <c r="AQ1813"/>
      <c r="AS1813"/>
      <c r="AT1813"/>
      <c r="AU1813"/>
      <c r="AW1813"/>
      <c r="AX1813"/>
      <c r="AY1813"/>
      <c r="BA1813"/>
      <c r="BB1813"/>
      <c r="BC1813"/>
      <c r="BE1813"/>
      <c r="BF1813"/>
      <c r="BG1813"/>
      <c r="BI1813"/>
      <c r="BJ1813"/>
      <c r="BK1813"/>
      <c r="BM1813"/>
      <c r="BN1813"/>
      <c r="BO1813"/>
    </row>
    <row r="1814" spans="1:67">
      <c r="A1814"/>
      <c r="B1814"/>
      <c r="C1814"/>
      <c r="E1814"/>
      <c r="F1814"/>
      <c r="G1814"/>
      <c r="I1814"/>
      <c r="J1814"/>
      <c r="K1814"/>
      <c r="M1814"/>
      <c r="N1814"/>
      <c r="O1814"/>
      <c r="Q1814"/>
      <c r="R1814"/>
      <c r="S1814"/>
      <c r="U1814"/>
      <c r="V1814"/>
      <c r="W1814"/>
      <c r="Y1814"/>
      <c r="Z1814"/>
      <c r="AA1814"/>
      <c r="AC1814"/>
      <c r="AD1814"/>
      <c r="AE1814"/>
      <c r="AG1814"/>
      <c r="AH1814"/>
      <c r="AI1814"/>
      <c r="AK1814"/>
      <c r="AL1814"/>
      <c r="AM1814"/>
      <c r="AO1814"/>
      <c r="AP1814"/>
      <c r="AQ1814"/>
      <c r="AS1814"/>
      <c r="AT1814"/>
      <c r="AU1814"/>
      <c r="AW1814"/>
      <c r="AX1814"/>
      <c r="AY1814"/>
      <c r="BA1814"/>
      <c r="BB1814"/>
      <c r="BC1814"/>
      <c r="BE1814"/>
      <c r="BF1814"/>
      <c r="BG1814"/>
      <c r="BI1814"/>
      <c r="BJ1814"/>
      <c r="BK1814"/>
      <c r="BM1814"/>
      <c r="BN1814"/>
      <c r="BO1814"/>
    </row>
    <row r="1815" spans="1:67">
      <c r="A1815"/>
      <c r="B1815"/>
      <c r="C1815"/>
      <c r="E1815"/>
      <c r="F1815"/>
      <c r="G1815"/>
      <c r="I1815"/>
      <c r="J1815"/>
      <c r="K1815"/>
      <c r="M1815"/>
      <c r="N1815"/>
      <c r="O1815"/>
      <c r="Q1815"/>
      <c r="R1815"/>
      <c r="S1815"/>
      <c r="U1815"/>
      <c r="V1815"/>
      <c r="W1815"/>
      <c r="Y1815"/>
      <c r="Z1815"/>
      <c r="AA1815"/>
      <c r="AC1815"/>
      <c r="AD1815"/>
      <c r="AE1815"/>
      <c r="AG1815"/>
      <c r="AH1815"/>
      <c r="AI1815"/>
      <c r="AK1815"/>
      <c r="AL1815"/>
      <c r="AM1815"/>
      <c r="AO1815"/>
      <c r="AP1815"/>
      <c r="AQ1815"/>
      <c r="AS1815"/>
      <c r="AT1815"/>
      <c r="AU1815"/>
      <c r="AW1815"/>
      <c r="AX1815"/>
      <c r="AY1815"/>
      <c r="BA1815"/>
      <c r="BB1815"/>
      <c r="BC1815"/>
      <c r="BE1815"/>
      <c r="BF1815"/>
      <c r="BG1815"/>
      <c r="BI1815"/>
      <c r="BJ1815"/>
      <c r="BK1815"/>
      <c r="BM1815"/>
      <c r="BN1815"/>
      <c r="BO1815"/>
    </row>
    <row r="1816" spans="1:67">
      <c r="A1816"/>
      <c r="B1816"/>
      <c r="C1816"/>
      <c r="E1816"/>
      <c r="F1816"/>
      <c r="G1816"/>
      <c r="I1816"/>
      <c r="J1816"/>
      <c r="K1816"/>
      <c r="M1816"/>
      <c r="N1816"/>
      <c r="O1816"/>
      <c r="Q1816"/>
      <c r="R1816"/>
      <c r="S1816"/>
      <c r="U1816"/>
      <c r="V1816"/>
      <c r="W1816"/>
      <c r="Y1816"/>
      <c r="Z1816"/>
      <c r="AA1816"/>
      <c r="AC1816"/>
      <c r="AD1816"/>
      <c r="AE1816"/>
      <c r="AG1816"/>
      <c r="AH1816"/>
      <c r="AI1816"/>
      <c r="AK1816"/>
      <c r="AL1816"/>
      <c r="AM1816"/>
      <c r="AO1816"/>
      <c r="AP1816"/>
      <c r="AQ1816"/>
      <c r="AS1816"/>
      <c r="AT1816"/>
      <c r="AU1816"/>
      <c r="AW1816"/>
      <c r="AX1816"/>
      <c r="AY1816"/>
      <c r="BA1816"/>
      <c r="BB1816"/>
      <c r="BC1816"/>
      <c r="BE1816"/>
      <c r="BF1816"/>
      <c r="BG1816"/>
      <c r="BI1816"/>
      <c r="BJ1816"/>
      <c r="BK1816"/>
      <c r="BM1816"/>
      <c r="BN1816"/>
      <c r="BO1816"/>
    </row>
    <row r="1817" spans="1:67">
      <c r="A1817"/>
      <c r="B1817"/>
      <c r="C1817"/>
      <c r="E1817"/>
      <c r="F1817"/>
      <c r="G1817"/>
      <c r="I1817"/>
      <c r="J1817"/>
      <c r="K1817"/>
      <c r="M1817"/>
      <c r="N1817"/>
      <c r="O1817"/>
      <c r="Q1817"/>
      <c r="R1817"/>
      <c r="S1817"/>
      <c r="U1817"/>
      <c r="V1817"/>
      <c r="W1817"/>
      <c r="Y1817"/>
      <c r="Z1817"/>
      <c r="AA1817"/>
      <c r="AC1817"/>
      <c r="AD1817"/>
      <c r="AE1817"/>
      <c r="AG1817"/>
      <c r="AH1817"/>
      <c r="AI1817"/>
      <c r="AK1817"/>
      <c r="AL1817"/>
      <c r="AM1817"/>
      <c r="AO1817"/>
      <c r="AP1817"/>
      <c r="AQ1817"/>
      <c r="AS1817"/>
      <c r="AT1817"/>
      <c r="AU1817"/>
      <c r="AW1817"/>
      <c r="AX1817"/>
      <c r="AY1817"/>
      <c r="BA1817"/>
      <c r="BB1817"/>
      <c r="BC1817"/>
      <c r="BE1817"/>
      <c r="BF1817"/>
      <c r="BG1817"/>
      <c r="BI1817"/>
      <c r="BJ1817"/>
      <c r="BK1817"/>
      <c r="BM1817"/>
      <c r="BN1817"/>
      <c r="BO1817"/>
    </row>
    <row r="1818" spans="1:67">
      <c r="A1818"/>
      <c r="B1818"/>
      <c r="C1818"/>
      <c r="E1818"/>
      <c r="F1818"/>
      <c r="G1818"/>
      <c r="I1818"/>
      <c r="J1818"/>
      <c r="K1818"/>
      <c r="M1818"/>
      <c r="N1818"/>
      <c r="O1818"/>
      <c r="Q1818"/>
      <c r="R1818"/>
      <c r="S1818"/>
      <c r="U1818"/>
      <c r="V1818"/>
      <c r="W1818"/>
      <c r="Y1818"/>
      <c r="Z1818"/>
      <c r="AA1818"/>
      <c r="AC1818"/>
      <c r="AD1818"/>
      <c r="AE1818"/>
      <c r="AG1818"/>
      <c r="AH1818"/>
      <c r="AI1818"/>
      <c r="AK1818"/>
      <c r="AL1818"/>
      <c r="AM1818"/>
      <c r="AO1818"/>
      <c r="AP1818"/>
      <c r="AQ1818"/>
      <c r="AS1818"/>
      <c r="AT1818"/>
      <c r="AU1818"/>
      <c r="AW1818"/>
      <c r="AX1818"/>
      <c r="AY1818"/>
      <c r="BA1818"/>
      <c r="BB1818"/>
      <c r="BC1818"/>
      <c r="BE1818"/>
      <c r="BF1818"/>
      <c r="BG1818"/>
      <c r="BI1818"/>
      <c r="BJ1818"/>
      <c r="BK1818"/>
      <c r="BM1818"/>
      <c r="BN1818"/>
      <c r="BO1818"/>
    </row>
    <row r="1819" spans="1:67">
      <c r="A1819"/>
      <c r="B1819"/>
      <c r="C1819"/>
      <c r="E1819"/>
      <c r="F1819"/>
      <c r="G1819"/>
      <c r="I1819"/>
      <c r="J1819"/>
      <c r="K1819"/>
      <c r="M1819"/>
      <c r="N1819"/>
      <c r="O1819"/>
      <c r="Q1819"/>
      <c r="R1819"/>
      <c r="S1819"/>
      <c r="U1819"/>
      <c r="V1819"/>
      <c r="W1819"/>
      <c r="Y1819"/>
      <c r="Z1819"/>
      <c r="AA1819"/>
      <c r="AC1819"/>
      <c r="AD1819"/>
      <c r="AE1819"/>
      <c r="AG1819"/>
      <c r="AH1819"/>
      <c r="AI1819"/>
      <c r="AK1819"/>
      <c r="AL1819"/>
      <c r="AM1819"/>
      <c r="AO1819"/>
      <c r="AP1819"/>
      <c r="AQ1819"/>
      <c r="AS1819"/>
      <c r="AT1819"/>
      <c r="AU1819"/>
      <c r="AW1819"/>
      <c r="AX1819"/>
      <c r="AY1819"/>
      <c r="BA1819"/>
      <c r="BB1819"/>
      <c r="BC1819"/>
      <c r="BE1819"/>
      <c r="BF1819"/>
      <c r="BG1819"/>
      <c r="BI1819"/>
      <c r="BJ1819"/>
      <c r="BK1819"/>
      <c r="BM1819"/>
      <c r="BN1819"/>
      <c r="BO1819"/>
    </row>
    <row r="1820" spans="1:67">
      <c r="A1820"/>
      <c r="B1820"/>
      <c r="C1820"/>
      <c r="E1820"/>
      <c r="F1820"/>
      <c r="G1820"/>
      <c r="I1820"/>
      <c r="J1820"/>
      <c r="K1820"/>
      <c r="M1820"/>
      <c r="N1820"/>
      <c r="O1820"/>
      <c r="Q1820"/>
      <c r="R1820"/>
      <c r="S1820"/>
      <c r="U1820"/>
      <c r="V1820"/>
      <c r="W1820"/>
      <c r="Y1820"/>
      <c r="Z1820"/>
      <c r="AA1820"/>
      <c r="AC1820"/>
      <c r="AD1820"/>
      <c r="AE1820"/>
      <c r="AG1820"/>
      <c r="AH1820"/>
      <c r="AI1820"/>
      <c r="AK1820"/>
      <c r="AL1820"/>
      <c r="AM1820"/>
      <c r="AO1820"/>
      <c r="AP1820"/>
      <c r="AQ1820"/>
      <c r="AS1820"/>
      <c r="AT1820"/>
      <c r="AU1820"/>
      <c r="AW1820"/>
      <c r="AX1820"/>
      <c r="AY1820"/>
      <c r="BA1820"/>
      <c r="BB1820"/>
      <c r="BC1820"/>
      <c r="BE1820"/>
      <c r="BF1820"/>
      <c r="BG1820"/>
      <c r="BI1820"/>
      <c r="BJ1820"/>
      <c r="BK1820"/>
      <c r="BM1820"/>
      <c r="BN1820"/>
      <c r="BO1820"/>
    </row>
    <row r="1821" spans="1:67">
      <c r="A1821"/>
      <c r="B1821"/>
      <c r="C1821"/>
      <c r="E1821"/>
      <c r="F1821"/>
      <c r="G1821"/>
      <c r="I1821"/>
      <c r="J1821"/>
      <c r="K1821"/>
      <c r="M1821"/>
      <c r="N1821"/>
      <c r="O1821"/>
      <c r="Q1821"/>
      <c r="R1821"/>
      <c r="S1821"/>
      <c r="U1821"/>
      <c r="V1821"/>
      <c r="W1821"/>
      <c r="Y1821"/>
      <c r="Z1821"/>
      <c r="AA1821"/>
      <c r="AC1821"/>
      <c r="AD1821"/>
      <c r="AE1821"/>
      <c r="AG1821"/>
      <c r="AH1821"/>
      <c r="AI1821"/>
      <c r="AK1821"/>
      <c r="AL1821"/>
      <c r="AM1821"/>
      <c r="AO1821"/>
      <c r="AP1821"/>
      <c r="AQ1821"/>
      <c r="AS1821"/>
      <c r="AT1821"/>
      <c r="AU1821"/>
      <c r="AW1821"/>
      <c r="AX1821"/>
      <c r="AY1821"/>
      <c r="BA1821"/>
      <c r="BB1821"/>
      <c r="BC1821"/>
      <c r="BE1821"/>
      <c r="BF1821"/>
      <c r="BG1821"/>
      <c r="BI1821"/>
      <c r="BJ1821"/>
      <c r="BK1821"/>
      <c r="BM1821"/>
      <c r="BN1821"/>
      <c r="BO1821"/>
    </row>
    <row r="1822" spans="1:67">
      <c r="A1822"/>
      <c r="B1822"/>
      <c r="C1822"/>
      <c r="E1822"/>
      <c r="F1822"/>
      <c r="G1822"/>
      <c r="I1822"/>
      <c r="J1822"/>
      <c r="K1822"/>
      <c r="M1822"/>
      <c r="N1822"/>
      <c r="O1822"/>
      <c r="Q1822"/>
      <c r="R1822"/>
      <c r="S1822"/>
      <c r="U1822"/>
      <c r="V1822"/>
      <c r="W1822"/>
      <c r="Y1822"/>
      <c r="Z1822"/>
      <c r="AA1822"/>
      <c r="AC1822"/>
      <c r="AD1822"/>
      <c r="AE1822"/>
      <c r="AG1822"/>
      <c r="AH1822"/>
      <c r="AI1822"/>
      <c r="AK1822"/>
      <c r="AL1822"/>
      <c r="AM1822"/>
      <c r="AO1822"/>
      <c r="AP1822"/>
      <c r="AQ1822"/>
      <c r="AS1822"/>
      <c r="AT1822"/>
      <c r="AU1822"/>
      <c r="AW1822"/>
      <c r="AX1822"/>
      <c r="AY1822"/>
      <c r="BA1822"/>
      <c r="BB1822"/>
      <c r="BC1822"/>
      <c r="BE1822"/>
      <c r="BF1822"/>
      <c r="BG1822"/>
      <c r="BI1822"/>
      <c r="BJ1822"/>
      <c r="BK1822"/>
      <c r="BM1822"/>
      <c r="BN1822"/>
      <c r="BO1822"/>
    </row>
    <row r="1823" spans="1:67">
      <c r="A1823"/>
      <c r="B1823"/>
      <c r="C1823"/>
      <c r="E1823"/>
      <c r="F1823"/>
      <c r="G1823"/>
      <c r="I1823"/>
      <c r="J1823"/>
      <c r="K1823"/>
      <c r="M1823"/>
      <c r="N1823"/>
      <c r="O1823"/>
      <c r="Q1823"/>
      <c r="R1823"/>
      <c r="S1823"/>
      <c r="U1823"/>
      <c r="V1823"/>
      <c r="W1823"/>
      <c r="Y1823"/>
      <c r="Z1823"/>
      <c r="AA1823"/>
      <c r="AC1823"/>
      <c r="AD1823"/>
      <c r="AE1823"/>
      <c r="AG1823"/>
      <c r="AH1823"/>
      <c r="AI1823"/>
      <c r="AK1823"/>
      <c r="AL1823"/>
      <c r="AM1823"/>
      <c r="AO1823"/>
      <c r="AP1823"/>
      <c r="AQ1823"/>
      <c r="AS1823"/>
      <c r="AT1823"/>
      <c r="AU1823"/>
      <c r="AW1823"/>
      <c r="AX1823"/>
      <c r="AY1823"/>
      <c r="BA1823"/>
      <c r="BB1823"/>
      <c r="BC1823"/>
      <c r="BE1823"/>
      <c r="BF1823"/>
      <c r="BG1823"/>
      <c r="BI1823"/>
      <c r="BJ1823"/>
      <c r="BK1823"/>
      <c r="BM1823"/>
      <c r="BN1823"/>
      <c r="BO1823"/>
    </row>
    <row r="1824" spans="1:67">
      <c r="A1824"/>
      <c r="B1824"/>
      <c r="C1824"/>
      <c r="E1824"/>
      <c r="F1824"/>
      <c r="G1824"/>
      <c r="I1824"/>
      <c r="J1824"/>
      <c r="K1824"/>
      <c r="M1824"/>
      <c r="N1824"/>
      <c r="O1824"/>
      <c r="Q1824"/>
      <c r="R1824"/>
      <c r="S1824"/>
      <c r="U1824"/>
      <c r="V1824"/>
      <c r="W1824"/>
      <c r="Y1824"/>
      <c r="Z1824"/>
      <c r="AA1824"/>
      <c r="AC1824"/>
      <c r="AD1824"/>
      <c r="AE1824"/>
      <c r="AG1824"/>
      <c r="AH1824"/>
      <c r="AI1824"/>
      <c r="AK1824"/>
      <c r="AL1824"/>
      <c r="AM1824"/>
      <c r="AO1824"/>
      <c r="AP1824"/>
      <c r="AQ1824"/>
      <c r="AS1824"/>
      <c r="AT1824"/>
      <c r="AU1824"/>
      <c r="AW1824"/>
      <c r="AX1824"/>
      <c r="AY1824"/>
      <c r="BA1824"/>
      <c r="BB1824"/>
      <c r="BC1824"/>
      <c r="BE1824"/>
      <c r="BF1824"/>
      <c r="BG1824"/>
      <c r="BI1824"/>
      <c r="BJ1824"/>
      <c r="BK1824"/>
      <c r="BM1824"/>
      <c r="BN1824"/>
      <c r="BO1824"/>
    </row>
    <row r="1825" spans="1:67">
      <c r="A1825"/>
      <c r="B1825"/>
      <c r="C1825"/>
      <c r="E1825"/>
      <c r="F1825"/>
      <c r="G1825"/>
      <c r="I1825"/>
      <c r="J1825"/>
      <c r="K1825"/>
      <c r="M1825"/>
      <c r="N1825"/>
      <c r="O1825"/>
      <c r="Q1825"/>
      <c r="R1825"/>
      <c r="S1825"/>
      <c r="U1825"/>
      <c r="V1825"/>
      <c r="W1825"/>
      <c r="Y1825"/>
      <c r="Z1825"/>
      <c r="AA1825"/>
      <c r="AC1825"/>
      <c r="AD1825"/>
      <c r="AE1825"/>
      <c r="AG1825"/>
      <c r="AH1825"/>
      <c r="AI1825"/>
      <c r="AK1825"/>
      <c r="AL1825"/>
      <c r="AM1825"/>
      <c r="AO1825"/>
      <c r="AP1825"/>
      <c r="AQ1825"/>
      <c r="AS1825"/>
      <c r="AT1825"/>
      <c r="AU1825"/>
      <c r="AW1825"/>
      <c r="AX1825"/>
      <c r="AY1825"/>
      <c r="BA1825"/>
      <c r="BB1825"/>
      <c r="BC1825"/>
      <c r="BE1825"/>
      <c r="BF1825"/>
      <c r="BG1825"/>
      <c r="BI1825"/>
      <c r="BJ1825"/>
      <c r="BK1825"/>
      <c r="BM1825"/>
      <c r="BN1825"/>
      <c r="BO1825"/>
    </row>
    <row r="1826" spans="1:67">
      <c r="A1826"/>
      <c r="B1826"/>
      <c r="C1826"/>
      <c r="E1826"/>
      <c r="F1826"/>
      <c r="G1826"/>
      <c r="I1826"/>
      <c r="J1826"/>
      <c r="K1826"/>
      <c r="M1826"/>
      <c r="N1826"/>
      <c r="O1826"/>
      <c r="Q1826"/>
      <c r="R1826"/>
      <c r="S1826"/>
      <c r="U1826"/>
      <c r="V1826"/>
      <c r="W1826"/>
      <c r="Y1826"/>
      <c r="Z1826"/>
      <c r="AA1826"/>
      <c r="AC1826"/>
      <c r="AD1826"/>
      <c r="AE1826"/>
      <c r="AG1826"/>
      <c r="AH1826"/>
      <c r="AI1826"/>
      <c r="AK1826"/>
      <c r="AL1826"/>
      <c r="AM1826"/>
      <c r="AO1826"/>
      <c r="AP1826"/>
      <c r="AQ1826"/>
      <c r="AS1826"/>
      <c r="AT1826"/>
      <c r="AU1826"/>
      <c r="AW1826"/>
      <c r="AX1826"/>
      <c r="AY1826"/>
      <c r="BA1826"/>
      <c r="BB1826"/>
      <c r="BC1826"/>
      <c r="BE1826"/>
      <c r="BF1826"/>
      <c r="BG1826"/>
      <c r="BI1826"/>
      <c r="BJ1826"/>
      <c r="BK1826"/>
      <c r="BM1826"/>
      <c r="BN1826"/>
      <c r="BO1826"/>
    </row>
    <row r="1827" spans="1:67">
      <c r="A1827"/>
      <c r="B1827"/>
      <c r="C1827"/>
      <c r="E1827"/>
      <c r="F1827"/>
      <c r="G1827"/>
      <c r="I1827"/>
      <c r="J1827"/>
      <c r="K1827"/>
      <c r="M1827"/>
      <c r="N1827"/>
      <c r="O1827"/>
      <c r="Q1827"/>
      <c r="R1827"/>
      <c r="S1827"/>
      <c r="U1827"/>
      <c r="V1827"/>
      <c r="W1827"/>
      <c r="Y1827"/>
      <c r="Z1827"/>
      <c r="AA1827"/>
      <c r="AC1827"/>
      <c r="AD1827"/>
      <c r="AE1827"/>
      <c r="AG1827"/>
      <c r="AH1827"/>
      <c r="AI1827"/>
      <c r="AK1827"/>
      <c r="AL1827"/>
      <c r="AM1827"/>
      <c r="AO1827"/>
      <c r="AP1827"/>
      <c r="AQ1827"/>
      <c r="AS1827"/>
      <c r="AT1827"/>
      <c r="AU1827"/>
      <c r="AW1827"/>
      <c r="AX1827"/>
      <c r="AY1827"/>
      <c r="BA1827"/>
      <c r="BB1827"/>
      <c r="BC1827"/>
      <c r="BE1827"/>
      <c r="BF1827"/>
      <c r="BG1827"/>
      <c r="BI1827"/>
      <c r="BJ1827"/>
      <c r="BK1827"/>
      <c r="BM1827"/>
      <c r="BN1827"/>
      <c r="BO1827"/>
    </row>
    <row r="1828" spans="1:67">
      <c r="A1828"/>
      <c r="B1828"/>
      <c r="C1828"/>
      <c r="E1828"/>
      <c r="F1828"/>
      <c r="G1828"/>
      <c r="I1828"/>
      <c r="J1828"/>
      <c r="K1828"/>
      <c r="M1828"/>
      <c r="N1828"/>
      <c r="O1828"/>
      <c r="Q1828"/>
      <c r="R1828"/>
      <c r="S1828"/>
      <c r="U1828"/>
      <c r="V1828"/>
      <c r="W1828"/>
      <c r="Y1828"/>
      <c r="Z1828"/>
      <c r="AA1828"/>
      <c r="AC1828"/>
      <c r="AD1828"/>
      <c r="AE1828"/>
      <c r="AG1828"/>
      <c r="AH1828"/>
      <c r="AI1828"/>
      <c r="AK1828"/>
      <c r="AL1828"/>
      <c r="AM1828"/>
      <c r="AO1828"/>
      <c r="AP1828"/>
      <c r="AQ1828"/>
      <c r="AS1828"/>
      <c r="AT1828"/>
      <c r="AU1828"/>
      <c r="AW1828"/>
      <c r="AX1828"/>
      <c r="AY1828"/>
      <c r="BA1828"/>
      <c r="BB1828"/>
      <c r="BC1828"/>
      <c r="BE1828"/>
      <c r="BF1828"/>
      <c r="BG1828"/>
      <c r="BI1828"/>
      <c r="BJ1828"/>
      <c r="BK1828"/>
      <c r="BM1828"/>
      <c r="BN1828"/>
      <c r="BO1828"/>
    </row>
    <row r="1829" spans="1:67">
      <c r="A1829"/>
      <c r="B1829"/>
      <c r="C1829"/>
      <c r="E1829"/>
      <c r="F1829"/>
      <c r="G1829"/>
      <c r="I1829"/>
      <c r="J1829"/>
      <c r="K1829"/>
      <c r="M1829"/>
      <c r="N1829"/>
      <c r="O1829"/>
      <c r="Q1829"/>
      <c r="R1829"/>
      <c r="S1829"/>
      <c r="U1829"/>
      <c r="V1829"/>
      <c r="W1829"/>
      <c r="Y1829"/>
      <c r="Z1829"/>
      <c r="AA1829"/>
      <c r="AC1829"/>
      <c r="AD1829"/>
      <c r="AE1829"/>
      <c r="AG1829"/>
      <c r="AH1829"/>
      <c r="AI1829"/>
      <c r="AK1829"/>
      <c r="AL1829"/>
      <c r="AM1829"/>
      <c r="AO1829"/>
      <c r="AP1829"/>
      <c r="AQ1829"/>
      <c r="AS1829"/>
      <c r="AT1829"/>
      <c r="AU1829"/>
      <c r="AW1829"/>
      <c r="AX1829"/>
      <c r="AY1829"/>
      <c r="BA1829"/>
      <c r="BB1829"/>
      <c r="BC1829"/>
      <c r="BE1829"/>
      <c r="BF1829"/>
      <c r="BG1829"/>
      <c r="BI1829"/>
      <c r="BJ1829"/>
      <c r="BK1829"/>
      <c r="BM1829"/>
      <c r="BN1829"/>
      <c r="BO1829"/>
    </row>
    <row r="1830" spans="1:67">
      <c r="A1830"/>
      <c r="B1830"/>
      <c r="C1830"/>
      <c r="E1830"/>
      <c r="F1830"/>
      <c r="G1830"/>
      <c r="I1830"/>
      <c r="J1830"/>
      <c r="K1830"/>
      <c r="M1830"/>
      <c r="N1830"/>
      <c r="O1830"/>
      <c r="Q1830"/>
      <c r="R1830"/>
      <c r="S1830"/>
      <c r="U1830"/>
      <c r="V1830"/>
      <c r="W1830"/>
      <c r="Y1830"/>
      <c r="Z1830"/>
      <c r="AA1830"/>
      <c r="AC1830"/>
      <c r="AD1830"/>
      <c r="AE1830"/>
      <c r="AG1830"/>
      <c r="AH1830"/>
      <c r="AI1830"/>
      <c r="AK1830"/>
      <c r="AL1830"/>
      <c r="AM1830"/>
      <c r="AO1830"/>
      <c r="AP1830"/>
      <c r="AQ1830"/>
      <c r="AS1830"/>
      <c r="AT1830"/>
      <c r="AU1830"/>
      <c r="AW1830"/>
      <c r="AX1830"/>
      <c r="AY1830"/>
      <c r="BA1830"/>
      <c r="BB1830"/>
      <c r="BC1830"/>
      <c r="BE1830"/>
      <c r="BF1830"/>
      <c r="BG1830"/>
      <c r="BI1830"/>
      <c r="BJ1830"/>
      <c r="BK1830"/>
      <c r="BM1830"/>
      <c r="BN1830"/>
      <c r="BO1830"/>
    </row>
    <row r="1831" spans="1:67">
      <c r="A1831"/>
      <c r="B1831"/>
      <c r="C1831"/>
      <c r="E1831"/>
      <c r="F1831"/>
      <c r="G1831"/>
      <c r="I1831"/>
      <c r="J1831"/>
      <c r="K1831"/>
      <c r="M1831"/>
      <c r="N1831"/>
      <c r="O1831"/>
      <c r="Q1831"/>
      <c r="R1831"/>
      <c r="S1831"/>
      <c r="U1831"/>
      <c r="V1831"/>
      <c r="W1831"/>
      <c r="Y1831"/>
      <c r="Z1831"/>
      <c r="AA1831"/>
      <c r="AC1831"/>
      <c r="AD1831"/>
      <c r="AE1831"/>
      <c r="AG1831"/>
      <c r="AH1831"/>
      <c r="AI1831"/>
      <c r="AK1831"/>
      <c r="AL1831"/>
      <c r="AM1831"/>
      <c r="AO1831"/>
      <c r="AP1831"/>
      <c r="AQ1831"/>
      <c r="AS1831"/>
      <c r="AT1831"/>
      <c r="AU1831"/>
      <c r="AW1831"/>
      <c r="AX1831"/>
      <c r="AY1831"/>
      <c r="BA1831"/>
      <c r="BB1831"/>
      <c r="BC1831"/>
      <c r="BE1831"/>
      <c r="BF1831"/>
      <c r="BG1831"/>
      <c r="BI1831"/>
      <c r="BJ1831"/>
      <c r="BK1831"/>
      <c r="BM1831"/>
      <c r="BN1831"/>
      <c r="BO1831"/>
    </row>
    <row r="1832" spans="1:67">
      <c r="A1832"/>
      <c r="B1832"/>
      <c r="C1832"/>
      <c r="E1832"/>
      <c r="F1832"/>
      <c r="G1832"/>
      <c r="I1832"/>
      <c r="J1832"/>
      <c r="K1832"/>
      <c r="M1832"/>
      <c r="N1832"/>
      <c r="O1832"/>
      <c r="Q1832"/>
      <c r="R1832"/>
      <c r="S1832"/>
      <c r="U1832"/>
      <c r="V1832"/>
      <c r="W1832"/>
      <c r="Y1832"/>
      <c r="Z1832"/>
      <c r="AA1832"/>
      <c r="AC1832"/>
      <c r="AD1832"/>
      <c r="AE1832"/>
      <c r="AG1832"/>
      <c r="AH1832"/>
      <c r="AI1832"/>
      <c r="AK1832"/>
      <c r="AL1832"/>
      <c r="AM1832"/>
      <c r="AO1832"/>
      <c r="AP1832"/>
      <c r="AQ1832"/>
      <c r="AS1832"/>
      <c r="AT1832"/>
      <c r="AU1832"/>
      <c r="AW1832"/>
      <c r="AX1832"/>
      <c r="AY1832"/>
      <c r="BA1832"/>
      <c r="BB1832"/>
      <c r="BC1832"/>
      <c r="BE1832"/>
      <c r="BF1832"/>
      <c r="BG1832"/>
      <c r="BI1832"/>
      <c r="BJ1832"/>
      <c r="BK1832"/>
      <c r="BM1832"/>
      <c r="BN1832"/>
      <c r="BO1832"/>
    </row>
    <row r="1833" spans="1:67">
      <c r="A1833"/>
      <c r="B1833"/>
      <c r="C1833"/>
      <c r="E1833"/>
      <c r="F1833"/>
      <c r="G1833"/>
      <c r="I1833"/>
      <c r="J1833"/>
      <c r="K1833"/>
      <c r="M1833"/>
      <c r="N1833"/>
      <c r="O1833"/>
      <c r="Q1833"/>
      <c r="R1833"/>
      <c r="S1833"/>
      <c r="U1833"/>
      <c r="V1833"/>
      <c r="W1833"/>
      <c r="Y1833"/>
      <c r="Z1833"/>
      <c r="AA1833"/>
      <c r="AC1833"/>
      <c r="AD1833"/>
      <c r="AE1833"/>
      <c r="AG1833"/>
      <c r="AH1833"/>
      <c r="AI1833"/>
      <c r="AK1833"/>
      <c r="AL1833"/>
      <c r="AM1833"/>
      <c r="AO1833"/>
      <c r="AP1833"/>
      <c r="AQ1833"/>
      <c r="AS1833"/>
      <c r="AT1833"/>
      <c r="AU1833"/>
      <c r="AW1833"/>
      <c r="AX1833"/>
      <c r="AY1833"/>
      <c r="BA1833"/>
      <c r="BB1833"/>
      <c r="BC1833"/>
      <c r="BE1833"/>
      <c r="BF1833"/>
      <c r="BG1833"/>
      <c r="BI1833"/>
      <c r="BJ1833"/>
      <c r="BK1833"/>
      <c r="BM1833"/>
      <c r="BN1833"/>
      <c r="BO1833"/>
    </row>
    <row r="1834" spans="1:67">
      <c r="A1834"/>
      <c r="B1834"/>
      <c r="C1834"/>
      <c r="E1834"/>
      <c r="F1834"/>
      <c r="G1834"/>
      <c r="I1834"/>
      <c r="J1834"/>
      <c r="K1834"/>
      <c r="M1834"/>
      <c r="N1834"/>
      <c r="O1834"/>
      <c r="Q1834"/>
      <c r="R1834"/>
      <c r="S1834"/>
      <c r="U1834"/>
      <c r="V1834"/>
      <c r="W1834"/>
      <c r="Y1834"/>
      <c r="Z1834"/>
      <c r="AA1834"/>
      <c r="AC1834"/>
      <c r="AD1834"/>
      <c r="AE1834"/>
      <c r="AG1834"/>
      <c r="AH1834"/>
      <c r="AI1834"/>
      <c r="AK1834"/>
      <c r="AL1834"/>
      <c r="AM1834"/>
      <c r="AO1834"/>
      <c r="AP1834"/>
      <c r="AQ1834"/>
      <c r="AS1834"/>
      <c r="AT1834"/>
      <c r="AU1834"/>
      <c r="AW1834"/>
      <c r="AX1834"/>
      <c r="AY1834"/>
      <c r="BA1834"/>
      <c r="BB1834"/>
      <c r="BC1834"/>
      <c r="BE1834"/>
      <c r="BF1834"/>
      <c r="BG1834"/>
      <c r="BI1834"/>
      <c r="BJ1834"/>
      <c r="BK1834"/>
      <c r="BM1834"/>
      <c r="BN1834"/>
      <c r="BO1834"/>
    </row>
    <row r="1835" spans="1:67">
      <c r="A1835"/>
      <c r="B1835"/>
      <c r="C1835"/>
      <c r="E1835"/>
      <c r="F1835"/>
      <c r="G1835"/>
      <c r="I1835"/>
      <c r="J1835"/>
      <c r="K1835"/>
      <c r="M1835"/>
      <c r="N1835"/>
      <c r="O1835"/>
      <c r="Q1835"/>
      <c r="R1835"/>
      <c r="S1835"/>
      <c r="U1835"/>
      <c r="V1835"/>
      <c r="W1835"/>
      <c r="Y1835"/>
      <c r="Z1835"/>
      <c r="AA1835"/>
      <c r="AC1835"/>
      <c r="AD1835"/>
      <c r="AE1835"/>
      <c r="AG1835"/>
      <c r="AH1835"/>
      <c r="AI1835"/>
      <c r="AK1835"/>
      <c r="AL1835"/>
      <c r="AM1835"/>
      <c r="AO1835"/>
      <c r="AP1835"/>
      <c r="AQ1835"/>
      <c r="AS1835"/>
      <c r="AT1835"/>
      <c r="AU1835"/>
      <c r="AW1835"/>
      <c r="AX1835"/>
      <c r="AY1835"/>
      <c r="BA1835"/>
      <c r="BB1835"/>
      <c r="BC1835"/>
      <c r="BE1835"/>
      <c r="BF1835"/>
      <c r="BG1835"/>
      <c r="BI1835"/>
      <c r="BJ1835"/>
      <c r="BK1835"/>
      <c r="BM1835"/>
      <c r="BN1835"/>
      <c r="BO1835"/>
    </row>
    <row r="1836" spans="1:67">
      <c r="A1836"/>
      <c r="B1836"/>
      <c r="C1836"/>
      <c r="E1836"/>
      <c r="F1836"/>
      <c r="G1836"/>
      <c r="I1836"/>
      <c r="J1836"/>
      <c r="K1836"/>
      <c r="M1836"/>
      <c r="N1836"/>
      <c r="O1836"/>
      <c r="Q1836"/>
      <c r="R1836"/>
      <c r="S1836"/>
      <c r="U1836"/>
      <c r="V1836"/>
      <c r="W1836"/>
      <c r="Y1836"/>
      <c r="Z1836"/>
      <c r="AA1836"/>
      <c r="AC1836"/>
      <c r="AD1836"/>
      <c r="AE1836"/>
      <c r="AG1836"/>
      <c r="AH1836"/>
      <c r="AI1836"/>
      <c r="AK1836"/>
      <c r="AL1836"/>
      <c r="AM1836"/>
      <c r="AO1836"/>
      <c r="AP1836"/>
      <c r="AQ1836"/>
      <c r="AS1836"/>
      <c r="AT1836"/>
      <c r="AU1836"/>
      <c r="AW1836"/>
      <c r="AX1836"/>
      <c r="AY1836"/>
      <c r="BA1836"/>
      <c r="BB1836"/>
      <c r="BC1836"/>
      <c r="BE1836"/>
      <c r="BF1836"/>
      <c r="BG1836"/>
      <c r="BI1836"/>
      <c r="BJ1836"/>
      <c r="BK1836"/>
      <c r="BM1836"/>
      <c r="BN1836"/>
      <c r="BO1836"/>
    </row>
    <row r="1837" spans="1:67">
      <c r="A1837"/>
      <c r="B1837"/>
      <c r="C1837"/>
      <c r="E1837"/>
      <c r="F1837"/>
      <c r="G1837"/>
      <c r="I1837"/>
      <c r="J1837"/>
      <c r="K1837"/>
      <c r="M1837"/>
      <c r="N1837"/>
      <c r="O1837"/>
      <c r="Q1837"/>
      <c r="R1837"/>
      <c r="S1837"/>
      <c r="U1837"/>
      <c r="V1837"/>
      <c r="W1837"/>
      <c r="Y1837"/>
      <c r="Z1837"/>
      <c r="AA1837"/>
      <c r="AC1837"/>
      <c r="AD1837"/>
      <c r="AE1837"/>
      <c r="AG1837"/>
      <c r="AH1837"/>
      <c r="AI1837"/>
      <c r="AK1837"/>
      <c r="AL1837"/>
      <c r="AM1837"/>
      <c r="AO1837"/>
      <c r="AP1837"/>
      <c r="AQ1837"/>
      <c r="AS1837"/>
      <c r="AT1837"/>
      <c r="AU1837"/>
      <c r="AW1837"/>
      <c r="AX1837"/>
      <c r="AY1837"/>
      <c r="BA1837"/>
      <c r="BB1837"/>
      <c r="BC1837"/>
      <c r="BE1837"/>
      <c r="BF1837"/>
      <c r="BG1837"/>
      <c r="BI1837"/>
      <c r="BJ1837"/>
      <c r="BK1837"/>
      <c r="BM1837"/>
      <c r="BN1837"/>
      <c r="BO1837"/>
    </row>
    <row r="1838" spans="1:67">
      <c r="A1838"/>
      <c r="B1838"/>
      <c r="C1838"/>
      <c r="E1838"/>
      <c r="F1838"/>
      <c r="G1838"/>
      <c r="I1838"/>
      <c r="J1838"/>
      <c r="K1838"/>
      <c r="M1838"/>
      <c r="N1838"/>
      <c r="O1838"/>
      <c r="Q1838"/>
      <c r="R1838"/>
      <c r="S1838"/>
      <c r="U1838"/>
      <c r="V1838"/>
      <c r="W1838"/>
      <c r="Y1838"/>
      <c r="Z1838"/>
      <c r="AA1838"/>
      <c r="AC1838"/>
      <c r="AD1838"/>
      <c r="AE1838"/>
      <c r="AG1838"/>
      <c r="AH1838"/>
      <c r="AI1838"/>
      <c r="AK1838"/>
      <c r="AL1838"/>
      <c r="AM1838"/>
      <c r="AO1838"/>
      <c r="AP1838"/>
      <c r="AQ1838"/>
      <c r="AS1838"/>
      <c r="AT1838"/>
      <c r="AU1838"/>
      <c r="AW1838"/>
      <c r="AX1838"/>
      <c r="AY1838"/>
      <c r="BA1838"/>
      <c r="BB1838"/>
      <c r="BC1838"/>
      <c r="BE1838"/>
      <c r="BF1838"/>
      <c r="BG1838"/>
      <c r="BI1838"/>
      <c r="BJ1838"/>
      <c r="BK1838"/>
      <c r="BM1838"/>
      <c r="BN1838"/>
      <c r="BO1838"/>
    </row>
    <row r="1839" spans="1:67">
      <c r="A1839"/>
      <c r="B1839"/>
      <c r="C1839"/>
      <c r="E1839"/>
      <c r="F1839"/>
      <c r="G1839"/>
      <c r="I1839"/>
      <c r="J1839"/>
      <c r="K1839"/>
      <c r="M1839"/>
      <c r="N1839"/>
      <c r="O1839"/>
      <c r="Q1839"/>
      <c r="R1839"/>
      <c r="S1839"/>
      <c r="U1839"/>
      <c r="V1839"/>
      <c r="W1839"/>
      <c r="Y1839"/>
      <c r="Z1839"/>
      <c r="AA1839"/>
      <c r="AC1839"/>
      <c r="AD1839"/>
      <c r="AE1839"/>
      <c r="AG1839"/>
      <c r="AH1839"/>
      <c r="AI1839"/>
      <c r="AK1839"/>
      <c r="AL1839"/>
      <c r="AM1839"/>
      <c r="AO1839"/>
      <c r="AP1839"/>
      <c r="AQ1839"/>
      <c r="AS1839"/>
      <c r="AT1839"/>
      <c r="AU1839"/>
      <c r="AW1839"/>
      <c r="AX1839"/>
      <c r="AY1839"/>
      <c r="BA1839"/>
      <c r="BB1839"/>
      <c r="BC1839"/>
      <c r="BE1839"/>
      <c r="BF1839"/>
      <c r="BG1839"/>
      <c r="BI1839"/>
      <c r="BJ1839"/>
      <c r="BK1839"/>
      <c r="BM1839"/>
      <c r="BN1839"/>
      <c r="BO1839"/>
    </row>
    <row r="1840" spans="1:67">
      <c r="A1840"/>
      <c r="B1840"/>
      <c r="C1840"/>
      <c r="E1840"/>
      <c r="F1840"/>
      <c r="G1840"/>
      <c r="I1840"/>
      <c r="J1840"/>
      <c r="K1840"/>
      <c r="M1840"/>
      <c r="N1840"/>
      <c r="O1840"/>
      <c r="Q1840"/>
      <c r="R1840"/>
      <c r="S1840"/>
      <c r="U1840"/>
      <c r="V1840"/>
      <c r="W1840"/>
      <c r="Y1840"/>
      <c r="Z1840"/>
      <c r="AA1840"/>
      <c r="AC1840"/>
      <c r="AD1840"/>
      <c r="AE1840"/>
      <c r="AG1840"/>
      <c r="AH1840"/>
      <c r="AI1840"/>
      <c r="AK1840"/>
      <c r="AL1840"/>
      <c r="AM1840"/>
      <c r="AO1840"/>
      <c r="AP1840"/>
      <c r="AQ1840"/>
      <c r="AS1840"/>
      <c r="AT1840"/>
      <c r="AU1840"/>
      <c r="AW1840"/>
      <c r="AX1840"/>
      <c r="AY1840"/>
      <c r="BA1840"/>
      <c r="BB1840"/>
      <c r="BC1840"/>
      <c r="BE1840"/>
      <c r="BF1840"/>
      <c r="BG1840"/>
      <c r="BI1840"/>
      <c r="BJ1840"/>
      <c r="BK1840"/>
      <c r="BM1840"/>
      <c r="BN1840"/>
      <c r="BO1840"/>
    </row>
    <row r="1841" spans="1:67">
      <c r="A1841"/>
      <c r="B1841"/>
      <c r="C1841"/>
      <c r="E1841"/>
      <c r="F1841"/>
      <c r="G1841"/>
      <c r="I1841"/>
      <c r="J1841"/>
      <c r="K1841"/>
      <c r="M1841"/>
      <c r="N1841"/>
      <c r="O1841"/>
      <c r="Q1841"/>
      <c r="R1841"/>
      <c r="S1841"/>
      <c r="U1841"/>
      <c r="V1841"/>
      <c r="W1841"/>
      <c r="Y1841"/>
      <c r="Z1841"/>
      <c r="AA1841"/>
      <c r="AC1841"/>
      <c r="AD1841"/>
      <c r="AE1841"/>
      <c r="AG1841"/>
      <c r="AH1841"/>
      <c r="AI1841"/>
      <c r="AK1841"/>
      <c r="AL1841"/>
      <c r="AM1841"/>
      <c r="AO1841"/>
      <c r="AP1841"/>
      <c r="AQ1841"/>
      <c r="AS1841"/>
      <c r="AT1841"/>
      <c r="AU1841"/>
      <c r="AW1841"/>
      <c r="AX1841"/>
      <c r="AY1841"/>
      <c r="BA1841"/>
      <c r="BB1841"/>
      <c r="BC1841"/>
      <c r="BE1841"/>
      <c r="BF1841"/>
      <c r="BG1841"/>
      <c r="BI1841"/>
      <c r="BJ1841"/>
      <c r="BK1841"/>
      <c r="BM1841"/>
      <c r="BN1841"/>
      <c r="BO1841"/>
    </row>
    <row r="1842" spans="1:67">
      <c r="A1842"/>
      <c r="B1842"/>
      <c r="C1842"/>
      <c r="E1842"/>
      <c r="F1842"/>
      <c r="G1842"/>
      <c r="I1842"/>
      <c r="J1842"/>
      <c r="K1842"/>
      <c r="M1842"/>
      <c r="N1842"/>
      <c r="O1842"/>
      <c r="Q1842"/>
      <c r="R1842"/>
      <c r="S1842"/>
      <c r="U1842"/>
      <c r="V1842"/>
      <c r="W1842"/>
      <c r="Y1842"/>
      <c r="Z1842"/>
      <c r="AA1842"/>
      <c r="AC1842"/>
      <c r="AD1842"/>
      <c r="AE1842"/>
      <c r="AG1842"/>
      <c r="AH1842"/>
      <c r="AI1842"/>
      <c r="AK1842"/>
      <c r="AL1842"/>
      <c r="AM1842"/>
      <c r="AO1842"/>
      <c r="AP1842"/>
      <c r="AQ1842"/>
      <c r="AS1842"/>
      <c r="AT1842"/>
      <c r="AU1842"/>
      <c r="AW1842"/>
      <c r="AX1842"/>
      <c r="AY1842"/>
      <c r="BA1842"/>
      <c r="BB1842"/>
      <c r="BC1842"/>
      <c r="BE1842"/>
      <c r="BF1842"/>
      <c r="BG1842"/>
      <c r="BI1842"/>
      <c r="BJ1842"/>
      <c r="BK1842"/>
      <c r="BM1842"/>
      <c r="BN1842"/>
      <c r="BO1842"/>
    </row>
    <row r="1843" spans="1:67">
      <c r="A1843"/>
      <c r="B1843"/>
      <c r="C1843"/>
      <c r="E1843"/>
      <c r="F1843"/>
      <c r="G1843"/>
      <c r="I1843"/>
      <c r="J1843"/>
      <c r="K1843"/>
      <c r="M1843"/>
      <c r="N1843"/>
      <c r="O1843"/>
      <c r="Q1843"/>
      <c r="R1843"/>
      <c r="S1843"/>
      <c r="U1843"/>
      <c r="V1843"/>
      <c r="W1843"/>
      <c r="Y1843"/>
      <c r="Z1843"/>
      <c r="AA1843"/>
      <c r="AC1843"/>
      <c r="AD1843"/>
      <c r="AE1843"/>
      <c r="AG1843"/>
      <c r="AH1843"/>
      <c r="AI1843"/>
      <c r="AK1843"/>
      <c r="AL1843"/>
      <c r="AM1843"/>
      <c r="AO1843"/>
      <c r="AP1843"/>
      <c r="AQ1843"/>
      <c r="AS1843"/>
      <c r="AT1843"/>
      <c r="AU1843"/>
      <c r="AW1843"/>
      <c r="AX1843"/>
      <c r="AY1843"/>
      <c r="BA1843"/>
      <c r="BB1843"/>
      <c r="BC1843"/>
      <c r="BE1843"/>
      <c r="BF1843"/>
      <c r="BG1843"/>
      <c r="BI1843"/>
      <c r="BJ1843"/>
      <c r="BK1843"/>
      <c r="BM1843"/>
      <c r="BN1843"/>
      <c r="BO1843"/>
    </row>
    <row r="1844" spans="1:67">
      <c r="A1844"/>
      <c r="B1844"/>
      <c r="C1844"/>
      <c r="E1844"/>
      <c r="F1844"/>
      <c r="G1844"/>
      <c r="I1844"/>
      <c r="J1844"/>
      <c r="K1844"/>
      <c r="M1844"/>
      <c r="N1844"/>
      <c r="O1844"/>
      <c r="Q1844"/>
      <c r="R1844"/>
      <c r="S1844"/>
      <c r="U1844"/>
      <c r="V1844"/>
      <c r="W1844"/>
      <c r="Y1844"/>
      <c r="Z1844"/>
      <c r="AA1844"/>
      <c r="AC1844"/>
      <c r="AD1844"/>
      <c r="AE1844"/>
      <c r="AG1844"/>
      <c r="AH1844"/>
      <c r="AI1844"/>
      <c r="AK1844"/>
      <c r="AL1844"/>
      <c r="AM1844"/>
      <c r="AO1844"/>
      <c r="AP1844"/>
      <c r="AQ1844"/>
      <c r="AS1844"/>
      <c r="AT1844"/>
      <c r="AU1844"/>
      <c r="AW1844"/>
      <c r="AX1844"/>
      <c r="AY1844"/>
      <c r="BA1844"/>
      <c r="BB1844"/>
      <c r="BC1844"/>
      <c r="BE1844"/>
      <c r="BF1844"/>
      <c r="BG1844"/>
      <c r="BI1844"/>
      <c r="BJ1844"/>
      <c r="BK1844"/>
      <c r="BM1844"/>
      <c r="BN1844"/>
      <c r="BO1844"/>
    </row>
    <row r="1845" spans="1:67">
      <c r="A1845"/>
      <c r="B1845"/>
      <c r="C1845"/>
      <c r="E1845"/>
      <c r="F1845"/>
      <c r="G1845"/>
      <c r="I1845"/>
      <c r="J1845"/>
      <c r="K1845"/>
      <c r="M1845"/>
      <c r="N1845"/>
      <c r="O1845"/>
      <c r="Q1845"/>
      <c r="R1845"/>
      <c r="S1845"/>
      <c r="U1845"/>
      <c r="V1845"/>
      <c r="W1845"/>
      <c r="Y1845"/>
      <c r="Z1845"/>
      <c r="AA1845"/>
      <c r="AC1845"/>
      <c r="AD1845"/>
      <c r="AE1845"/>
      <c r="AG1845"/>
      <c r="AH1845"/>
      <c r="AI1845"/>
      <c r="AK1845"/>
      <c r="AL1845"/>
      <c r="AM1845"/>
      <c r="AO1845"/>
      <c r="AP1845"/>
      <c r="AQ1845"/>
      <c r="AS1845"/>
      <c r="AT1845"/>
      <c r="AU1845"/>
      <c r="AW1845"/>
      <c r="AX1845"/>
      <c r="AY1845"/>
      <c r="BA1845"/>
      <c r="BB1845"/>
      <c r="BC1845"/>
      <c r="BE1845"/>
      <c r="BF1845"/>
      <c r="BG1845"/>
      <c r="BI1845"/>
      <c r="BJ1845"/>
      <c r="BK1845"/>
      <c r="BM1845"/>
      <c r="BN1845"/>
      <c r="BO1845"/>
    </row>
    <row r="1846" spans="1:67">
      <c r="A1846"/>
      <c r="B1846"/>
      <c r="C1846"/>
      <c r="E1846"/>
      <c r="F1846"/>
      <c r="G1846"/>
      <c r="I1846"/>
      <c r="J1846"/>
      <c r="K1846"/>
      <c r="M1846"/>
      <c r="N1846"/>
      <c r="O1846"/>
      <c r="Q1846"/>
      <c r="R1846"/>
      <c r="S1846"/>
      <c r="U1846"/>
      <c r="V1846"/>
      <c r="W1846"/>
      <c r="Y1846"/>
      <c r="Z1846"/>
      <c r="AA1846"/>
      <c r="AC1846"/>
      <c r="AD1846"/>
      <c r="AE1846"/>
      <c r="AG1846"/>
      <c r="AH1846"/>
      <c r="AI1846"/>
      <c r="AK1846"/>
      <c r="AL1846"/>
      <c r="AM1846"/>
      <c r="AO1846"/>
      <c r="AP1846"/>
      <c r="AQ1846"/>
      <c r="AS1846"/>
      <c r="AT1846"/>
      <c r="AU1846"/>
      <c r="AW1846"/>
      <c r="AX1846"/>
      <c r="AY1846"/>
      <c r="BA1846"/>
      <c r="BB1846"/>
      <c r="BC1846"/>
      <c r="BE1846"/>
      <c r="BF1846"/>
      <c r="BG1846"/>
      <c r="BI1846"/>
      <c r="BJ1846"/>
      <c r="BK1846"/>
      <c r="BM1846"/>
      <c r="BN1846"/>
      <c r="BO1846"/>
    </row>
    <row r="1847" spans="1:67">
      <c r="A1847"/>
      <c r="B1847"/>
      <c r="C1847"/>
      <c r="E1847"/>
      <c r="F1847"/>
      <c r="G1847"/>
      <c r="I1847"/>
      <c r="J1847"/>
      <c r="K1847"/>
      <c r="M1847"/>
      <c r="N1847"/>
      <c r="O1847"/>
      <c r="Q1847"/>
      <c r="R1847"/>
      <c r="S1847"/>
      <c r="U1847"/>
      <c r="V1847"/>
      <c r="W1847"/>
      <c r="Y1847"/>
      <c r="Z1847"/>
      <c r="AA1847"/>
      <c r="AC1847"/>
      <c r="AD1847"/>
      <c r="AE1847"/>
      <c r="AG1847"/>
      <c r="AH1847"/>
      <c r="AI1847"/>
      <c r="AK1847"/>
      <c r="AL1847"/>
      <c r="AM1847"/>
      <c r="AO1847"/>
      <c r="AP1847"/>
      <c r="AQ1847"/>
      <c r="AS1847"/>
      <c r="AT1847"/>
      <c r="AU1847"/>
      <c r="AW1847"/>
      <c r="AX1847"/>
      <c r="AY1847"/>
      <c r="BA1847"/>
      <c r="BB1847"/>
      <c r="BC1847"/>
      <c r="BE1847"/>
      <c r="BF1847"/>
      <c r="BG1847"/>
      <c r="BI1847"/>
      <c r="BJ1847"/>
      <c r="BK1847"/>
      <c r="BM1847"/>
      <c r="BN1847"/>
      <c r="BO1847"/>
    </row>
    <row r="1848" spans="1:67">
      <c r="A1848"/>
      <c r="B1848"/>
      <c r="C1848"/>
      <c r="E1848"/>
      <c r="F1848"/>
      <c r="G1848"/>
      <c r="I1848"/>
      <c r="J1848"/>
      <c r="K1848"/>
      <c r="M1848"/>
      <c r="N1848"/>
      <c r="O1848"/>
      <c r="Q1848"/>
      <c r="R1848"/>
      <c r="S1848"/>
      <c r="U1848"/>
      <c r="V1848"/>
      <c r="W1848"/>
      <c r="Y1848"/>
      <c r="Z1848"/>
      <c r="AA1848"/>
      <c r="AC1848"/>
      <c r="AD1848"/>
      <c r="AE1848"/>
      <c r="AG1848"/>
      <c r="AH1848"/>
      <c r="AI1848"/>
      <c r="AK1848"/>
      <c r="AL1848"/>
      <c r="AM1848"/>
      <c r="AO1848"/>
      <c r="AP1848"/>
      <c r="AQ1848"/>
      <c r="AS1848"/>
      <c r="AT1848"/>
      <c r="AU1848"/>
      <c r="AW1848"/>
      <c r="AX1848"/>
      <c r="AY1848"/>
      <c r="BA1848"/>
      <c r="BB1848"/>
      <c r="BC1848"/>
      <c r="BE1848"/>
      <c r="BF1848"/>
      <c r="BG1848"/>
      <c r="BI1848"/>
      <c r="BJ1848"/>
      <c r="BK1848"/>
      <c r="BM1848"/>
      <c r="BN1848"/>
      <c r="BO1848"/>
    </row>
    <row r="1849" spans="1:67">
      <c r="A1849"/>
      <c r="B1849"/>
      <c r="C1849"/>
      <c r="E1849"/>
      <c r="F1849"/>
      <c r="G1849"/>
      <c r="I1849"/>
      <c r="J1849"/>
      <c r="K1849"/>
      <c r="M1849"/>
      <c r="N1849"/>
      <c r="O1849"/>
      <c r="Q1849"/>
      <c r="R1849"/>
      <c r="S1849"/>
      <c r="U1849"/>
      <c r="V1849"/>
      <c r="W1849"/>
      <c r="Y1849"/>
      <c r="Z1849"/>
      <c r="AA1849"/>
      <c r="AC1849"/>
      <c r="AD1849"/>
      <c r="AE1849"/>
      <c r="AG1849"/>
      <c r="AH1849"/>
      <c r="AI1849"/>
      <c r="AK1849"/>
      <c r="AL1849"/>
      <c r="AM1849"/>
      <c r="AO1849"/>
      <c r="AP1849"/>
      <c r="AQ1849"/>
      <c r="AS1849"/>
      <c r="AT1849"/>
      <c r="AU1849"/>
      <c r="AW1849"/>
      <c r="AX1849"/>
      <c r="AY1849"/>
      <c r="BA1849"/>
      <c r="BB1849"/>
      <c r="BC1849"/>
      <c r="BE1849"/>
      <c r="BF1849"/>
      <c r="BG1849"/>
      <c r="BI1849"/>
      <c r="BJ1849"/>
      <c r="BK1849"/>
      <c r="BM1849"/>
      <c r="BN1849"/>
      <c r="BO1849"/>
    </row>
    <row r="1850" spans="1:67">
      <c r="A1850"/>
      <c r="B1850"/>
      <c r="C1850"/>
      <c r="E1850"/>
      <c r="F1850"/>
      <c r="G1850"/>
      <c r="I1850"/>
      <c r="J1850"/>
      <c r="K1850"/>
      <c r="M1850"/>
      <c r="N1850"/>
      <c r="O1850"/>
      <c r="Q1850"/>
      <c r="R1850"/>
      <c r="S1850"/>
      <c r="U1850"/>
      <c r="V1850"/>
      <c r="W1850"/>
      <c r="Y1850"/>
      <c r="Z1850"/>
      <c r="AA1850"/>
      <c r="AC1850"/>
      <c r="AD1850"/>
      <c r="AE1850"/>
      <c r="AG1850"/>
      <c r="AH1850"/>
      <c r="AI1850"/>
      <c r="AK1850"/>
      <c r="AL1850"/>
      <c r="AM1850"/>
      <c r="AO1850"/>
      <c r="AP1850"/>
      <c r="AQ1850"/>
      <c r="AS1850"/>
      <c r="AT1850"/>
      <c r="AU1850"/>
      <c r="AW1850"/>
      <c r="AX1850"/>
      <c r="AY1850"/>
      <c r="BA1850"/>
      <c r="BB1850"/>
      <c r="BC1850"/>
      <c r="BE1850"/>
      <c r="BF1850"/>
      <c r="BG1850"/>
      <c r="BI1850"/>
      <c r="BJ1850"/>
      <c r="BK1850"/>
      <c r="BM1850"/>
      <c r="BN1850"/>
      <c r="BO1850"/>
    </row>
    <row r="1851" spans="1:67">
      <c r="A1851"/>
      <c r="B1851"/>
      <c r="C1851"/>
      <c r="E1851"/>
      <c r="F1851"/>
      <c r="G1851"/>
      <c r="I1851"/>
      <c r="J1851"/>
      <c r="K1851"/>
      <c r="M1851"/>
      <c r="N1851"/>
      <c r="O1851"/>
      <c r="Q1851"/>
      <c r="R1851"/>
      <c r="S1851"/>
      <c r="U1851"/>
      <c r="V1851"/>
      <c r="W1851"/>
      <c r="Y1851"/>
      <c r="Z1851"/>
      <c r="AA1851"/>
      <c r="AC1851"/>
      <c r="AD1851"/>
      <c r="AE1851"/>
      <c r="AG1851"/>
      <c r="AH1851"/>
      <c r="AI1851"/>
      <c r="AK1851"/>
      <c r="AL1851"/>
      <c r="AM1851"/>
      <c r="AO1851"/>
      <c r="AP1851"/>
      <c r="AQ1851"/>
      <c r="AS1851"/>
      <c r="AT1851"/>
      <c r="AU1851"/>
      <c r="AW1851"/>
      <c r="AX1851"/>
      <c r="AY1851"/>
      <c r="BA1851"/>
      <c r="BB1851"/>
      <c r="BC1851"/>
      <c r="BE1851"/>
      <c r="BF1851"/>
      <c r="BG1851"/>
      <c r="BI1851"/>
      <c r="BJ1851"/>
      <c r="BK1851"/>
      <c r="BM1851"/>
      <c r="BN1851"/>
      <c r="BO1851"/>
    </row>
    <row r="1852" spans="1:67">
      <c r="A1852"/>
      <c r="B1852"/>
      <c r="C1852"/>
      <c r="E1852"/>
      <c r="F1852"/>
      <c r="G1852"/>
      <c r="I1852"/>
      <c r="J1852"/>
      <c r="K1852"/>
      <c r="M1852"/>
      <c r="N1852"/>
      <c r="O1852"/>
      <c r="Q1852"/>
      <c r="R1852"/>
      <c r="S1852"/>
      <c r="U1852"/>
      <c r="V1852"/>
      <c r="W1852"/>
      <c r="Y1852"/>
      <c r="Z1852"/>
      <c r="AA1852"/>
      <c r="AC1852"/>
      <c r="AD1852"/>
      <c r="AE1852"/>
      <c r="AG1852"/>
      <c r="AH1852"/>
      <c r="AI1852"/>
      <c r="AK1852"/>
      <c r="AL1852"/>
      <c r="AM1852"/>
      <c r="AO1852"/>
      <c r="AP1852"/>
      <c r="AQ1852"/>
      <c r="AS1852"/>
      <c r="AT1852"/>
      <c r="AU1852"/>
      <c r="AW1852"/>
      <c r="AX1852"/>
      <c r="AY1852"/>
      <c r="BA1852"/>
      <c r="BB1852"/>
      <c r="BC1852"/>
      <c r="BE1852"/>
      <c r="BF1852"/>
      <c r="BG1852"/>
      <c r="BI1852"/>
      <c r="BJ1852"/>
      <c r="BK1852"/>
      <c r="BM1852"/>
      <c r="BN1852"/>
      <c r="BO1852"/>
    </row>
    <row r="1853" spans="1:67">
      <c r="A1853"/>
      <c r="B1853"/>
      <c r="C1853"/>
      <c r="E1853"/>
      <c r="F1853"/>
      <c r="G1853"/>
      <c r="I1853"/>
      <c r="J1853"/>
      <c r="K1853"/>
      <c r="M1853"/>
      <c r="N1853"/>
      <c r="O1853"/>
      <c r="Q1853"/>
      <c r="R1853"/>
      <c r="S1853"/>
      <c r="U1853"/>
      <c r="V1853"/>
      <c r="W1853"/>
      <c r="Y1853"/>
      <c r="Z1853"/>
      <c r="AA1853"/>
      <c r="AC1853"/>
      <c r="AD1853"/>
      <c r="AE1853"/>
      <c r="AG1853"/>
      <c r="AH1853"/>
      <c r="AI1853"/>
      <c r="AK1853"/>
      <c r="AL1853"/>
      <c r="AM1853"/>
      <c r="AO1853"/>
      <c r="AP1853"/>
      <c r="AQ1853"/>
      <c r="AS1853"/>
      <c r="AT1853"/>
      <c r="AU1853"/>
      <c r="AW1853"/>
      <c r="AX1853"/>
      <c r="AY1853"/>
      <c r="BA1853"/>
      <c r="BB1853"/>
      <c r="BC1853"/>
      <c r="BE1853"/>
      <c r="BF1853"/>
      <c r="BG1853"/>
      <c r="BI1853"/>
      <c r="BJ1853"/>
      <c r="BK1853"/>
      <c r="BM1853"/>
      <c r="BN1853"/>
      <c r="BO1853"/>
    </row>
    <row r="1854" spans="1:67">
      <c r="A1854"/>
      <c r="B1854"/>
      <c r="C1854"/>
      <c r="E1854"/>
      <c r="F1854"/>
      <c r="G1854"/>
      <c r="I1854"/>
      <c r="J1854"/>
      <c r="K1854"/>
      <c r="M1854"/>
      <c r="N1854"/>
      <c r="O1854"/>
      <c r="Q1854"/>
      <c r="R1854"/>
      <c r="S1854"/>
      <c r="U1854"/>
      <c r="V1854"/>
      <c r="W1854"/>
      <c r="Y1854"/>
      <c r="Z1854"/>
      <c r="AA1854"/>
      <c r="AC1854"/>
      <c r="AD1854"/>
      <c r="AE1854"/>
      <c r="AG1854"/>
      <c r="AH1854"/>
      <c r="AI1854"/>
      <c r="AK1854"/>
      <c r="AL1854"/>
      <c r="AM1854"/>
      <c r="AO1854"/>
      <c r="AP1854"/>
      <c r="AQ1854"/>
      <c r="AS1854"/>
      <c r="AT1854"/>
      <c r="AU1854"/>
      <c r="AW1854"/>
      <c r="AX1854"/>
      <c r="AY1854"/>
      <c r="BA1854"/>
      <c r="BB1854"/>
      <c r="BC1854"/>
      <c r="BE1854"/>
      <c r="BF1854"/>
      <c r="BG1854"/>
      <c r="BI1854"/>
      <c r="BJ1854"/>
      <c r="BK1854"/>
      <c r="BM1854"/>
      <c r="BN1854"/>
      <c r="BO1854"/>
    </row>
    <row r="1855" spans="1:67">
      <c r="A1855"/>
      <c r="B1855"/>
      <c r="C1855"/>
      <c r="E1855"/>
      <c r="F1855"/>
      <c r="G1855"/>
      <c r="I1855"/>
      <c r="J1855"/>
      <c r="K1855"/>
      <c r="M1855"/>
      <c r="N1855"/>
      <c r="O1855"/>
      <c r="Q1855"/>
      <c r="R1855"/>
      <c r="S1855"/>
      <c r="U1855"/>
      <c r="V1855"/>
      <c r="W1855"/>
      <c r="Y1855"/>
      <c r="Z1855"/>
      <c r="AA1855"/>
      <c r="AC1855"/>
      <c r="AD1855"/>
      <c r="AE1855"/>
      <c r="AG1855"/>
      <c r="AH1855"/>
      <c r="AI1855"/>
      <c r="AK1855"/>
      <c r="AL1855"/>
      <c r="AM1855"/>
      <c r="AO1855"/>
      <c r="AP1855"/>
      <c r="AQ1855"/>
      <c r="AS1855"/>
      <c r="AT1855"/>
      <c r="AU1855"/>
      <c r="AW1855"/>
      <c r="AX1855"/>
      <c r="AY1855"/>
      <c r="BA1855"/>
      <c r="BB1855"/>
      <c r="BC1855"/>
      <c r="BE1855"/>
      <c r="BF1855"/>
      <c r="BG1855"/>
      <c r="BI1855"/>
      <c r="BJ1855"/>
      <c r="BK1855"/>
      <c r="BM1855"/>
      <c r="BN1855"/>
      <c r="BO1855"/>
    </row>
    <row r="1856" spans="1:67">
      <c r="A1856"/>
      <c r="B1856"/>
      <c r="C1856"/>
      <c r="E1856"/>
      <c r="F1856"/>
      <c r="G1856"/>
      <c r="I1856"/>
      <c r="J1856"/>
      <c r="K1856"/>
      <c r="M1856"/>
      <c r="N1856"/>
      <c r="O1856"/>
      <c r="Q1856"/>
      <c r="R1856"/>
      <c r="S1856"/>
      <c r="U1856"/>
      <c r="V1856"/>
      <c r="W1856"/>
      <c r="Y1856"/>
      <c r="Z1856"/>
      <c r="AA1856"/>
      <c r="AC1856"/>
      <c r="AD1856"/>
      <c r="AE1856"/>
      <c r="AG1856"/>
      <c r="AH1856"/>
      <c r="AI1856"/>
      <c r="AK1856"/>
      <c r="AL1856"/>
      <c r="AM1856"/>
      <c r="AO1856"/>
      <c r="AP1856"/>
      <c r="AQ1856"/>
      <c r="AS1856"/>
      <c r="AT1856"/>
      <c r="AU1856"/>
      <c r="AW1856"/>
      <c r="AX1856"/>
      <c r="AY1856"/>
      <c r="BA1856"/>
      <c r="BB1856"/>
      <c r="BC1856"/>
      <c r="BE1856"/>
      <c r="BF1856"/>
      <c r="BG1856"/>
      <c r="BI1856"/>
      <c r="BJ1856"/>
      <c r="BK1856"/>
      <c r="BM1856"/>
      <c r="BN1856"/>
      <c r="BO1856"/>
    </row>
    <row r="1857" spans="1:67">
      <c r="A1857"/>
      <c r="B1857"/>
      <c r="C1857"/>
      <c r="E1857"/>
      <c r="F1857"/>
      <c r="G1857"/>
      <c r="I1857"/>
      <c r="J1857"/>
      <c r="K1857"/>
      <c r="M1857"/>
      <c r="N1857"/>
      <c r="O1857"/>
      <c r="Q1857"/>
      <c r="R1857"/>
      <c r="S1857"/>
      <c r="U1857"/>
      <c r="V1857"/>
      <c r="W1857"/>
      <c r="Y1857"/>
      <c r="Z1857"/>
      <c r="AA1857"/>
      <c r="AC1857"/>
      <c r="AD1857"/>
      <c r="AE1857"/>
      <c r="AG1857"/>
      <c r="AH1857"/>
      <c r="AI1857"/>
      <c r="AK1857"/>
      <c r="AL1857"/>
      <c r="AM1857"/>
      <c r="AO1857"/>
      <c r="AP1857"/>
      <c r="AQ1857"/>
      <c r="AS1857"/>
      <c r="AT1857"/>
      <c r="AU1857"/>
      <c r="AW1857"/>
      <c r="AX1857"/>
      <c r="AY1857"/>
      <c r="BA1857"/>
      <c r="BB1857"/>
      <c r="BC1857"/>
      <c r="BE1857"/>
      <c r="BF1857"/>
      <c r="BG1857"/>
      <c r="BI1857"/>
      <c r="BJ1857"/>
      <c r="BK1857"/>
      <c r="BM1857"/>
      <c r="BN1857"/>
      <c r="BO1857"/>
    </row>
    <row r="1858" spans="1:67">
      <c r="A1858"/>
      <c r="B1858"/>
      <c r="C1858"/>
      <c r="E1858"/>
      <c r="F1858"/>
      <c r="G1858"/>
      <c r="I1858"/>
      <c r="J1858"/>
      <c r="K1858"/>
      <c r="M1858"/>
      <c r="N1858"/>
      <c r="O1858"/>
      <c r="Q1858"/>
      <c r="R1858"/>
      <c r="S1858"/>
      <c r="U1858"/>
      <c r="V1858"/>
      <c r="W1858"/>
      <c r="Y1858"/>
      <c r="Z1858"/>
      <c r="AA1858"/>
      <c r="AC1858"/>
      <c r="AD1858"/>
      <c r="AE1858"/>
      <c r="AG1858"/>
      <c r="AH1858"/>
      <c r="AI1858"/>
      <c r="AK1858"/>
      <c r="AL1858"/>
      <c r="AM1858"/>
      <c r="AO1858"/>
      <c r="AP1858"/>
      <c r="AQ1858"/>
      <c r="AS1858"/>
      <c r="AT1858"/>
      <c r="AU1858"/>
      <c r="AW1858"/>
      <c r="AX1858"/>
      <c r="AY1858"/>
      <c r="BA1858"/>
      <c r="BB1858"/>
      <c r="BC1858"/>
      <c r="BE1858"/>
      <c r="BF1858"/>
      <c r="BG1858"/>
      <c r="BI1858"/>
      <c r="BJ1858"/>
      <c r="BK1858"/>
      <c r="BM1858"/>
      <c r="BN1858"/>
      <c r="BO1858"/>
    </row>
    <row r="1859" spans="1:67">
      <c r="A1859"/>
      <c r="B1859"/>
      <c r="C1859"/>
      <c r="E1859"/>
      <c r="F1859"/>
      <c r="G1859"/>
      <c r="I1859"/>
      <c r="J1859"/>
      <c r="K1859"/>
      <c r="M1859"/>
      <c r="N1859"/>
      <c r="O1859"/>
      <c r="Q1859"/>
      <c r="R1859"/>
      <c r="S1859"/>
      <c r="U1859"/>
      <c r="V1859"/>
      <c r="W1859"/>
      <c r="Y1859"/>
      <c r="Z1859"/>
      <c r="AA1859"/>
      <c r="AC1859"/>
      <c r="AD1859"/>
      <c r="AE1859"/>
      <c r="AG1859"/>
      <c r="AH1859"/>
      <c r="AI1859"/>
      <c r="AK1859"/>
      <c r="AL1859"/>
      <c r="AM1859"/>
      <c r="AO1859"/>
      <c r="AP1859"/>
      <c r="AQ1859"/>
      <c r="AS1859"/>
      <c r="AT1859"/>
      <c r="AU1859"/>
      <c r="AW1859"/>
      <c r="AX1859"/>
      <c r="AY1859"/>
      <c r="BA1859"/>
      <c r="BB1859"/>
      <c r="BC1859"/>
      <c r="BE1859"/>
      <c r="BF1859"/>
      <c r="BG1859"/>
      <c r="BI1859"/>
      <c r="BJ1859"/>
      <c r="BK1859"/>
      <c r="BM1859"/>
      <c r="BN1859"/>
      <c r="BO1859"/>
    </row>
    <row r="1860" spans="1:67">
      <c r="A1860"/>
      <c r="B1860"/>
      <c r="C1860"/>
      <c r="E1860"/>
      <c r="F1860"/>
      <c r="G1860"/>
      <c r="I1860"/>
      <c r="J1860"/>
      <c r="K1860"/>
      <c r="M1860"/>
      <c r="N1860"/>
      <c r="O1860"/>
      <c r="Q1860"/>
      <c r="R1860"/>
      <c r="S1860"/>
      <c r="U1860"/>
      <c r="V1860"/>
      <c r="W1860"/>
      <c r="Y1860"/>
      <c r="Z1860"/>
      <c r="AA1860"/>
      <c r="AC1860"/>
      <c r="AD1860"/>
      <c r="AE1860"/>
      <c r="AG1860"/>
      <c r="AH1860"/>
      <c r="AI1860"/>
      <c r="AK1860"/>
      <c r="AL1860"/>
      <c r="AM1860"/>
      <c r="AO1860"/>
      <c r="AP1860"/>
      <c r="AQ1860"/>
      <c r="AS1860"/>
      <c r="AT1860"/>
      <c r="AU1860"/>
      <c r="AW1860"/>
      <c r="AX1860"/>
      <c r="AY1860"/>
      <c r="BA1860"/>
      <c r="BB1860"/>
      <c r="BC1860"/>
      <c r="BE1860"/>
      <c r="BF1860"/>
      <c r="BG1860"/>
      <c r="BI1860"/>
      <c r="BJ1860"/>
      <c r="BK1860"/>
      <c r="BM1860"/>
      <c r="BN1860"/>
      <c r="BO1860"/>
    </row>
    <row r="1861" spans="1:67">
      <c r="A1861"/>
      <c r="B1861"/>
      <c r="C1861"/>
      <c r="E1861"/>
      <c r="F1861"/>
      <c r="G1861"/>
      <c r="I1861"/>
      <c r="J1861"/>
      <c r="K1861"/>
      <c r="M1861"/>
      <c r="N1861"/>
      <c r="O1861"/>
      <c r="Q1861"/>
      <c r="R1861"/>
      <c r="S1861"/>
      <c r="U1861"/>
      <c r="V1861"/>
      <c r="W1861"/>
      <c r="Y1861"/>
      <c r="Z1861"/>
      <c r="AA1861"/>
      <c r="AC1861"/>
      <c r="AD1861"/>
      <c r="AE1861"/>
      <c r="AG1861"/>
      <c r="AH1861"/>
      <c r="AI1861"/>
      <c r="AK1861"/>
      <c r="AL1861"/>
      <c r="AM1861"/>
      <c r="AO1861"/>
      <c r="AP1861"/>
      <c r="AQ1861"/>
      <c r="AS1861"/>
      <c r="AT1861"/>
      <c r="AU1861"/>
      <c r="AW1861"/>
      <c r="AX1861"/>
      <c r="AY1861"/>
      <c r="BA1861"/>
      <c r="BB1861"/>
      <c r="BC1861"/>
      <c r="BE1861"/>
      <c r="BF1861"/>
      <c r="BG1861"/>
      <c r="BI1861"/>
      <c r="BJ1861"/>
      <c r="BK1861"/>
      <c r="BM1861"/>
      <c r="BN1861"/>
      <c r="BO1861"/>
    </row>
    <row r="1862" spans="1:67">
      <c r="A1862"/>
      <c r="B1862"/>
      <c r="C1862"/>
      <c r="E1862"/>
      <c r="F1862"/>
      <c r="G1862"/>
      <c r="I1862"/>
      <c r="J1862"/>
      <c r="K1862"/>
      <c r="M1862"/>
      <c r="N1862"/>
      <c r="O1862"/>
      <c r="Q1862"/>
      <c r="R1862"/>
      <c r="S1862"/>
      <c r="U1862"/>
      <c r="V1862"/>
      <c r="W1862"/>
      <c r="Y1862"/>
      <c r="Z1862"/>
      <c r="AA1862"/>
      <c r="AC1862"/>
      <c r="AD1862"/>
      <c r="AE1862"/>
      <c r="AG1862"/>
      <c r="AH1862"/>
      <c r="AI1862"/>
      <c r="AK1862"/>
      <c r="AL1862"/>
      <c r="AM1862"/>
      <c r="AO1862"/>
      <c r="AP1862"/>
      <c r="AQ1862"/>
      <c r="AS1862"/>
      <c r="AT1862"/>
      <c r="AU1862"/>
      <c r="AW1862"/>
      <c r="AX1862"/>
      <c r="AY1862"/>
      <c r="BA1862"/>
      <c r="BB1862"/>
      <c r="BC1862"/>
      <c r="BE1862"/>
      <c r="BF1862"/>
      <c r="BG1862"/>
      <c r="BI1862"/>
      <c r="BJ1862"/>
      <c r="BK1862"/>
      <c r="BM1862"/>
      <c r="BN1862"/>
      <c r="BO1862"/>
    </row>
    <row r="1863" spans="1:67">
      <c r="A1863"/>
      <c r="B1863"/>
      <c r="C1863"/>
      <c r="E1863"/>
      <c r="F1863"/>
      <c r="G1863"/>
      <c r="I1863"/>
      <c r="J1863"/>
      <c r="K1863"/>
      <c r="M1863"/>
      <c r="N1863"/>
      <c r="O1863"/>
      <c r="Q1863"/>
      <c r="R1863"/>
      <c r="S1863"/>
      <c r="U1863"/>
      <c r="V1863"/>
      <c r="W1863"/>
      <c r="Y1863"/>
      <c r="Z1863"/>
      <c r="AA1863"/>
      <c r="AC1863"/>
      <c r="AD1863"/>
      <c r="AE1863"/>
      <c r="AG1863"/>
      <c r="AH1863"/>
      <c r="AI1863"/>
      <c r="AK1863"/>
      <c r="AL1863"/>
      <c r="AM1863"/>
      <c r="AO1863"/>
      <c r="AP1863"/>
      <c r="AQ1863"/>
      <c r="AS1863"/>
      <c r="AT1863"/>
      <c r="AU1863"/>
      <c r="AW1863"/>
      <c r="AX1863"/>
      <c r="AY1863"/>
      <c r="BA1863"/>
      <c r="BB1863"/>
      <c r="BC1863"/>
      <c r="BE1863"/>
      <c r="BF1863"/>
      <c r="BG1863"/>
      <c r="BI1863"/>
      <c r="BJ1863"/>
      <c r="BK1863"/>
      <c r="BM1863"/>
      <c r="BN1863"/>
      <c r="BO1863"/>
    </row>
    <row r="1864" spans="1:67">
      <c r="A1864"/>
      <c r="B1864"/>
      <c r="C1864"/>
      <c r="E1864"/>
      <c r="F1864"/>
      <c r="G1864"/>
      <c r="I1864"/>
      <c r="J1864"/>
      <c r="K1864"/>
      <c r="M1864"/>
      <c r="N1864"/>
      <c r="O1864"/>
      <c r="Q1864"/>
      <c r="R1864"/>
      <c r="S1864"/>
      <c r="U1864"/>
      <c r="V1864"/>
      <c r="W1864"/>
      <c r="Y1864"/>
      <c r="Z1864"/>
      <c r="AA1864"/>
      <c r="AC1864"/>
      <c r="AD1864"/>
      <c r="AE1864"/>
      <c r="AG1864"/>
      <c r="AH1864"/>
      <c r="AI1864"/>
      <c r="AK1864"/>
      <c r="AL1864"/>
      <c r="AM1864"/>
      <c r="AO1864"/>
      <c r="AP1864"/>
      <c r="AQ1864"/>
      <c r="AS1864"/>
      <c r="AT1864"/>
      <c r="AU1864"/>
      <c r="AW1864"/>
      <c r="AX1864"/>
      <c r="AY1864"/>
      <c r="BA1864"/>
      <c r="BB1864"/>
      <c r="BC1864"/>
      <c r="BE1864"/>
      <c r="BF1864"/>
      <c r="BG1864"/>
      <c r="BI1864"/>
      <c r="BJ1864"/>
      <c r="BK1864"/>
      <c r="BM1864"/>
      <c r="BN1864"/>
      <c r="BO1864"/>
    </row>
    <row r="1865" spans="1:67">
      <c r="A1865"/>
      <c r="B1865"/>
      <c r="C1865"/>
      <c r="E1865"/>
      <c r="F1865"/>
      <c r="G1865"/>
      <c r="I1865"/>
      <c r="J1865"/>
      <c r="K1865"/>
      <c r="M1865"/>
      <c r="N1865"/>
      <c r="O1865"/>
      <c r="Q1865"/>
      <c r="R1865"/>
      <c r="S1865"/>
      <c r="U1865"/>
      <c r="V1865"/>
      <c r="W1865"/>
      <c r="Y1865"/>
      <c r="Z1865"/>
      <c r="AA1865"/>
      <c r="AC1865"/>
      <c r="AD1865"/>
      <c r="AE1865"/>
      <c r="AG1865"/>
      <c r="AH1865"/>
      <c r="AI1865"/>
      <c r="AK1865"/>
      <c r="AL1865"/>
      <c r="AM1865"/>
      <c r="AO1865"/>
      <c r="AP1865"/>
      <c r="AQ1865"/>
      <c r="AS1865"/>
      <c r="AT1865"/>
      <c r="AU1865"/>
      <c r="AW1865"/>
      <c r="AX1865"/>
      <c r="AY1865"/>
      <c r="BA1865"/>
      <c r="BB1865"/>
      <c r="BC1865"/>
      <c r="BE1865"/>
      <c r="BF1865"/>
      <c r="BG1865"/>
      <c r="BI1865"/>
      <c r="BJ1865"/>
      <c r="BK1865"/>
      <c r="BM1865"/>
      <c r="BN1865"/>
      <c r="BO1865"/>
    </row>
    <row r="1866" spans="1:67">
      <c r="A1866"/>
      <c r="B1866"/>
      <c r="C1866"/>
      <c r="E1866"/>
      <c r="F1866"/>
      <c r="G1866"/>
      <c r="I1866"/>
      <c r="J1866"/>
      <c r="K1866"/>
      <c r="M1866"/>
      <c r="N1866"/>
      <c r="O1866"/>
      <c r="Q1866"/>
      <c r="R1866"/>
      <c r="S1866"/>
      <c r="U1866"/>
      <c r="V1866"/>
      <c r="W1866"/>
      <c r="Y1866"/>
      <c r="Z1866"/>
      <c r="AA1866"/>
      <c r="AC1866"/>
      <c r="AD1866"/>
      <c r="AE1866"/>
      <c r="AG1866"/>
      <c r="AH1866"/>
      <c r="AI1866"/>
      <c r="AK1866"/>
      <c r="AL1866"/>
      <c r="AM1866"/>
      <c r="AO1866"/>
      <c r="AP1866"/>
      <c r="AQ1866"/>
      <c r="AS1866"/>
      <c r="AT1866"/>
      <c r="AU1866"/>
      <c r="AW1866"/>
      <c r="AX1866"/>
      <c r="AY1866"/>
      <c r="BA1866"/>
      <c r="BB1866"/>
      <c r="BC1866"/>
      <c r="BE1866"/>
      <c r="BF1866"/>
      <c r="BG1866"/>
      <c r="BI1866"/>
      <c r="BJ1866"/>
      <c r="BK1866"/>
      <c r="BM1866"/>
      <c r="BN1866"/>
      <c r="BO1866"/>
    </row>
    <row r="1867" spans="1:67">
      <c r="A1867"/>
      <c r="B1867"/>
      <c r="C1867"/>
      <c r="E1867"/>
      <c r="F1867"/>
      <c r="G1867"/>
      <c r="I1867"/>
      <c r="J1867"/>
      <c r="K1867"/>
      <c r="M1867"/>
      <c r="N1867"/>
      <c r="O1867"/>
      <c r="Q1867"/>
      <c r="R1867"/>
      <c r="S1867"/>
      <c r="U1867"/>
      <c r="V1867"/>
      <c r="W1867"/>
      <c r="Y1867"/>
      <c r="Z1867"/>
      <c r="AA1867"/>
      <c r="AC1867"/>
      <c r="AD1867"/>
      <c r="AE1867"/>
      <c r="AG1867"/>
      <c r="AH1867"/>
      <c r="AI1867"/>
      <c r="AK1867"/>
      <c r="AL1867"/>
      <c r="AM1867"/>
      <c r="AO1867"/>
      <c r="AP1867"/>
      <c r="AQ1867"/>
      <c r="AS1867"/>
      <c r="AT1867"/>
      <c r="AU1867"/>
      <c r="AW1867"/>
      <c r="AX1867"/>
      <c r="AY1867"/>
      <c r="BA1867"/>
      <c r="BB1867"/>
      <c r="BC1867"/>
      <c r="BE1867"/>
      <c r="BF1867"/>
      <c r="BG1867"/>
      <c r="BI1867"/>
      <c r="BJ1867"/>
      <c r="BK1867"/>
      <c r="BM1867"/>
      <c r="BN1867"/>
      <c r="BO1867"/>
    </row>
    <row r="1868" spans="1:67">
      <c r="A1868"/>
      <c r="B1868"/>
      <c r="C1868"/>
      <c r="E1868"/>
      <c r="F1868"/>
      <c r="G1868"/>
      <c r="I1868"/>
      <c r="J1868"/>
      <c r="K1868"/>
      <c r="M1868"/>
      <c r="N1868"/>
      <c r="O1868"/>
      <c r="Q1868"/>
      <c r="R1868"/>
      <c r="S1868"/>
      <c r="U1868"/>
      <c r="V1868"/>
      <c r="W1868"/>
      <c r="Y1868"/>
      <c r="Z1868"/>
      <c r="AA1868"/>
      <c r="AC1868"/>
      <c r="AD1868"/>
      <c r="AE1868"/>
      <c r="AG1868"/>
      <c r="AH1868"/>
      <c r="AI1868"/>
      <c r="AK1868"/>
      <c r="AL1868"/>
      <c r="AM1868"/>
      <c r="AO1868"/>
      <c r="AP1868"/>
      <c r="AQ1868"/>
      <c r="AS1868"/>
      <c r="AT1868"/>
      <c r="AU1868"/>
      <c r="AW1868"/>
      <c r="AX1868"/>
      <c r="AY1868"/>
      <c r="BA1868"/>
      <c r="BB1868"/>
      <c r="BC1868"/>
      <c r="BE1868"/>
      <c r="BF1868"/>
      <c r="BG1868"/>
      <c r="BI1868"/>
      <c r="BJ1868"/>
      <c r="BK1868"/>
      <c r="BM1868"/>
      <c r="BN1868"/>
      <c r="BO1868"/>
    </row>
    <row r="1869" spans="1:67">
      <c r="A1869"/>
      <c r="B1869"/>
      <c r="C1869"/>
      <c r="E1869"/>
      <c r="F1869"/>
      <c r="G1869"/>
      <c r="I1869"/>
      <c r="J1869"/>
      <c r="K1869"/>
      <c r="M1869"/>
      <c r="N1869"/>
      <c r="O1869"/>
      <c r="Q1869"/>
      <c r="R1869"/>
      <c r="S1869"/>
      <c r="U1869"/>
      <c r="V1869"/>
      <c r="W1869"/>
      <c r="Y1869"/>
      <c r="Z1869"/>
      <c r="AA1869"/>
      <c r="AC1869"/>
      <c r="AD1869"/>
      <c r="AE1869"/>
      <c r="AG1869"/>
      <c r="AH1869"/>
      <c r="AI1869"/>
      <c r="AK1869"/>
      <c r="AL1869"/>
      <c r="AM1869"/>
      <c r="AO1869"/>
      <c r="AP1869"/>
      <c r="AQ1869"/>
      <c r="AS1869"/>
      <c r="AT1869"/>
      <c r="AU1869"/>
      <c r="AW1869"/>
      <c r="AX1869"/>
      <c r="AY1869"/>
      <c r="BA1869"/>
      <c r="BB1869"/>
      <c r="BC1869"/>
      <c r="BE1869"/>
      <c r="BF1869"/>
      <c r="BG1869"/>
      <c r="BI1869"/>
      <c r="BJ1869"/>
      <c r="BK1869"/>
      <c r="BM1869"/>
      <c r="BN1869"/>
      <c r="BO1869"/>
    </row>
    <row r="1870" spans="1:67">
      <c r="A1870"/>
      <c r="B1870"/>
      <c r="C1870"/>
      <c r="E1870"/>
      <c r="F1870"/>
      <c r="G1870"/>
      <c r="I1870"/>
      <c r="J1870"/>
      <c r="K1870"/>
      <c r="M1870"/>
      <c r="N1870"/>
      <c r="O1870"/>
      <c r="Q1870"/>
      <c r="R1870"/>
      <c r="S1870"/>
      <c r="U1870"/>
      <c r="V1870"/>
      <c r="W1870"/>
      <c r="Y1870"/>
      <c r="Z1870"/>
      <c r="AA1870"/>
      <c r="AC1870"/>
      <c r="AD1870"/>
      <c r="AE1870"/>
      <c r="AG1870"/>
      <c r="AH1870"/>
      <c r="AI1870"/>
      <c r="AK1870"/>
      <c r="AL1870"/>
      <c r="AM1870"/>
      <c r="AO1870"/>
      <c r="AP1870"/>
      <c r="AQ1870"/>
      <c r="AS1870"/>
      <c r="AT1870"/>
      <c r="AU1870"/>
      <c r="AW1870"/>
      <c r="AX1870"/>
      <c r="AY1870"/>
      <c r="BA1870"/>
      <c r="BB1870"/>
      <c r="BC1870"/>
      <c r="BE1870"/>
      <c r="BF1870"/>
      <c r="BG1870"/>
      <c r="BI1870"/>
      <c r="BJ1870"/>
      <c r="BK1870"/>
      <c r="BM1870"/>
      <c r="BN1870"/>
      <c r="BO1870"/>
    </row>
    <row r="1871" spans="1:67">
      <c r="A1871"/>
      <c r="B1871"/>
      <c r="C1871"/>
      <c r="E1871"/>
      <c r="F1871"/>
      <c r="G1871"/>
      <c r="I1871"/>
      <c r="J1871"/>
      <c r="K1871"/>
      <c r="M1871"/>
      <c r="N1871"/>
      <c r="O1871"/>
      <c r="Q1871"/>
      <c r="R1871"/>
      <c r="S1871"/>
      <c r="U1871"/>
      <c r="V1871"/>
      <c r="W1871"/>
      <c r="Y1871"/>
      <c r="Z1871"/>
      <c r="AA1871"/>
      <c r="AC1871"/>
      <c r="AD1871"/>
      <c r="AE1871"/>
      <c r="AG1871"/>
      <c r="AH1871"/>
      <c r="AI1871"/>
      <c r="AK1871"/>
      <c r="AL1871"/>
      <c r="AM1871"/>
      <c r="AO1871"/>
      <c r="AP1871"/>
      <c r="AQ1871"/>
      <c r="AS1871"/>
      <c r="AT1871"/>
      <c r="AU1871"/>
      <c r="AW1871"/>
      <c r="AX1871"/>
      <c r="AY1871"/>
      <c r="BA1871"/>
      <c r="BB1871"/>
      <c r="BC1871"/>
      <c r="BE1871"/>
      <c r="BF1871"/>
      <c r="BG1871"/>
      <c r="BI1871"/>
      <c r="BJ1871"/>
      <c r="BK1871"/>
      <c r="BM1871"/>
      <c r="BN1871"/>
      <c r="BO1871"/>
    </row>
    <row r="1872" spans="1:67">
      <c r="A1872"/>
      <c r="B1872"/>
      <c r="C1872"/>
      <c r="E1872"/>
      <c r="F1872"/>
      <c r="G1872"/>
      <c r="I1872"/>
      <c r="J1872"/>
      <c r="K1872"/>
      <c r="M1872"/>
      <c r="N1872"/>
      <c r="O1872"/>
      <c r="Q1872"/>
      <c r="R1872"/>
      <c r="S1872"/>
      <c r="U1872"/>
      <c r="V1872"/>
      <c r="W1872"/>
      <c r="Y1872"/>
      <c r="Z1872"/>
      <c r="AA1872"/>
      <c r="AC1872"/>
      <c r="AD1872"/>
      <c r="AE1872"/>
      <c r="AG1872"/>
      <c r="AH1872"/>
      <c r="AI1872"/>
      <c r="AK1872"/>
      <c r="AL1872"/>
      <c r="AM1872"/>
      <c r="AO1872"/>
      <c r="AP1872"/>
      <c r="AQ1872"/>
      <c r="AS1872"/>
      <c r="AT1872"/>
      <c r="AU1872"/>
      <c r="AW1872"/>
      <c r="AX1872"/>
      <c r="AY1872"/>
      <c r="BA1872"/>
      <c r="BB1872"/>
      <c r="BC1872"/>
      <c r="BE1872"/>
      <c r="BF1872"/>
      <c r="BG1872"/>
      <c r="BI1872"/>
      <c r="BJ1872"/>
      <c r="BK1872"/>
      <c r="BM1872"/>
      <c r="BN1872"/>
      <c r="BO1872"/>
    </row>
    <row r="1873" spans="1:67">
      <c r="A1873"/>
      <c r="B1873"/>
      <c r="C1873"/>
      <c r="E1873"/>
      <c r="F1873"/>
      <c r="G1873"/>
      <c r="I1873"/>
      <c r="J1873"/>
      <c r="K1873"/>
      <c r="M1873"/>
      <c r="N1873"/>
      <c r="O1873"/>
      <c r="Q1873"/>
      <c r="R1873"/>
      <c r="S1873"/>
      <c r="U1873"/>
      <c r="V1873"/>
      <c r="W1873"/>
      <c r="Y1873"/>
      <c r="Z1873"/>
      <c r="AA1873"/>
      <c r="AC1873"/>
      <c r="AD1873"/>
      <c r="AE1873"/>
      <c r="AG1873"/>
      <c r="AH1873"/>
      <c r="AI1873"/>
      <c r="AK1873"/>
      <c r="AL1873"/>
      <c r="AM1873"/>
      <c r="AO1873"/>
      <c r="AP1873"/>
      <c r="AQ1873"/>
      <c r="AS1873"/>
      <c r="AT1873"/>
      <c r="AU1873"/>
      <c r="AW1873"/>
      <c r="AX1873"/>
      <c r="AY1873"/>
      <c r="BA1873"/>
      <c r="BB1873"/>
      <c r="BC1873"/>
      <c r="BE1873"/>
      <c r="BF1873"/>
      <c r="BG1873"/>
      <c r="BI1873"/>
      <c r="BJ1873"/>
      <c r="BK1873"/>
      <c r="BM1873"/>
      <c r="BN1873"/>
      <c r="BO1873"/>
    </row>
    <row r="1874" spans="1:67">
      <c r="A1874"/>
      <c r="B1874"/>
      <c r="C1874"/>
      <c r="E1874"/>
      <c r="F1874"/>
      <c r="G1874"/>
      <c r="I1874"/>
      <c r="J1874"/>
      <c r="K1874"/>
      <c r="M1874"/>
      <c r="N1874"/>
      <c r="O1874"/>
      <c r="Q1874"/>
      <c r="R1874"/>
      <c r="S1874"/>
      <c r="U1874"/>
      <c r="V1874"/>
      <c r="W1874"/>
      <c r="Y1874"/>
      <c r="Z1874"/>
      <c r="AA1874"/>
      <c r="AC1874"/>
      <c r="AD1874"/>
      <c r="AE1874"/>
      <c r="AG1874"/>
      <c r="AH1874"/>
      <c r="AI1874"/>
      <c r="AK1874"/>
      <c r="AL1874"/>
      <c r="AM1874"/>
      <c r="AO1874"/>
      <c r="AP1874"/>
      <c r="AQ1874"/>
      <c r="AS1874"/>
      <c r="AT1874"/>
      <c r="AU1874"/>
      <c r="AW1874"/>
      <c r="AX1874"/>
      <c r="AY1874"/>
      <c r="BA1874"/>
      <c r="BB1874"/>
      <c r="BC1874"/>
      <c r="BE1874"/>
      <c r="BF1874"/>
      <c r="BG1874"/>
      <c r="BI1874"/>
      <c r="BJ1874"/>
      <c r="BK1874"/>
      <c r="BM1874"/>
      <c r="BN1874"/>
      <c r="BO1874"/>
    </row>
    <row r="1875" spans="1:67">
      <c r="A1875"/>
      <c r="B1875"/>
      <c r="C1875"/>
      <c r="E1875"/>
      <c r="F1875"/>
      <c r="G1875"/>
      <c r="I1875"/>
      <c r="J1875"/>
      <c r="K1875"/>
      <c r="M1875"/>
      <c r="N1875"/>
      <c r="O1875"/>
      <c r="Q1875"/>
      <c r="R1875"/>
      <c r="S1875"/>
      <c r="U1875"/>
      <c r="V1875"/>
      <c r="W1875"/>
      <c r="Y1875"/>
      <c r="Z1875"/>
      <c r="AA1875"/>
      <c r="AC1875"/>
      <c r="AD1875"/>
      <c r="AE1875"/>
      <c r="AG1875"/>
      <c r="AH1875"/>
      <c r="AI1875"/>
      <c r="AK1875"/>
      <c r="AL1875"/>
      <c r="AM1875"/>
      <c r="AO1875"/>
      <c r="AP1875"/>
      <c r="AQ1875"/>
      <c r="AS1875"/>
      <c r="AT1875"/>
      <c r="AU1875"/>
      <c r="AW1875"/>
      <c r="AX1875"/>
      <c r="AY1875"/>
      <c r="BA1875"/>
      <c r="BB1875"/>
      <c r="BC1875"/>
      <c r="BE1875"/>
      <c r="BF1875"/>
      <c r="BG1875"/>
      <c r="BI1875"/>
      <c r="BJ1875"/>
      <c r="BK1875"/>
      <c r="BM1875"/>
      <c r="BN1875"/>
      <c r="BO1875"/>
    </row>
    <row r="1876" spans="1:67">
      <c r="A1876"/>
      <c r="B1876"/>
      <c r="C1876"/>
      <c r="E1876"/>
      <c r="F1876"/>
      <c r="G1876"/>
      <c r="I1876"/>
      <c r="J1876"/>
      <c r="K1876"/>
      <c r="M1876"/>
      <c r="N1876"/>
      <c r="O1876"/>
      <c r="Q1876"/>
      <c r="R1876"/>
      <c r="S1876"/>
      <c r="U1876"/>
      <c r="V1876"/>
      <c r="W1876"/>
      <c r="Y1876"/>
      <c r="Z1876"/>
      <c r="AA1876"/>
      <c r="AC1876"/>
      <c r="AD1876"/>
      <c r="AE1876"/>
      <c r="AG1876"/>
      <c r="AH1876"/>
      <c r="AI1876"/>
      <c r="AK1876"/>
      <c r="AL1876"/>
      <c r="AM1876"/>
      <c r="AO1876"/>
      <c r="AP1876"/>
      <c r="AQ1876"/>
      <c r="AS1876"/>
      <c r="AT1876"/>
      <c r="AU1876"/>
      <c r="AW1876"/>
      <c r="AX1876"/>
      <c r="AY1876"/>
      <c r="BA1876"/>
      <c r="BB1876"/>
      <c r="BC1876"/>
      <c r="BE1876"/>
      <c r="BF1876"/>
      <c r="BG1876"/>
      <c r="BI1876"/>
      <c r="BJ1876"/>
      <c r="BK1876"/>
      <c r="BM1876"/>
      <c r="BN1876"/>
      <c r="BO1876"/>
    </row>
    <row r="1877" spans="1:67">
      <c r="A1877"/>
      <c r="B1877"/>
      <c r="C1877"/>
      <c r="E1877"/>
      <c r="F1877"/>
      <c r="G1877"/>
      <c r="I1877"/>
      <c r="J1877"/>
      <c r="K1877"/>
      <c r="M1877"/>
      <c r="N1877"/>
      <c r="O1877"/>
      <c r="Q1877"/>
      <c r="R1877"/>
      <c r="S1877"/>
      <c r="U1877"/>
      <c r="V1877"/>
      <c r="W1877"/>
      <c r="Y1877"/>
      <c r="Z1877"/>
      <c r="AA1877"/>
      <c r="AC1877"/>
      <c r="AD1877"/>
      <c r="AE1877"/>
      <c r="AG1877"/>
      <c r="AH1877"/>
      <c r="AI1877"/>
      <c r="AK1877"/>
      <c r="AL1877"/>
      <c r="AM1877"/>
      <c r="AO1877"/>
      <c r="AP1877"/>
      <c r="AQ1877"/>
      <c r="AS1877"/>
      <c r="AT1877"/>
      <c r="AU1877"/>
      <c r="AW1877"/>
      <c r="AX1877"/>
      <c r="AY1877"/>
      <c r="BA1877"/>
      <c r="BB1877"/>
      <c r="BC1877"/>
      <c r="BE1877"/>
      <c r="BF1877"/>
      <c r="BG1877"/>
      <c r="BI1877"/>
      <c r="BJ1877"/>
      <c r="BK1877"/>
      <c r="BM1877"/>
      <c r="BN1877"/>
      <c r="BO1877"/>
    </row>
    <row r="1878" spans="1:67">
      <c r="A1878"/>
      <c r="B1878"/>
      <c r="C1878"/>
      <c r="E1878"/>
      <c r="F1878"/>
      <c r="G1878"/>
      <c r="I1878"/>
      <c r="J1878"/>
      <c r="K1878"/>
      <c r="M1878"/>
      <c r="N1878"/>
      <c r="O1878"/>
      <c r="Q1878"/>
      <c r="R1878"/>
      <c r="S1878"/>
      <c r="U1878"/>
      <c r="V1878"/>
      <c r="W1878"/>
      <c r="Y1878"/>
      <c r="Z1878"/>
      <c r="AA1878"/>
      <c r="AC1878"/>
      <c r="AD1878"/>
      <c r="AE1878"/>
      <c r="AG1878"/>
      <c r="AH1878"/>
      <c r="AI1878"/>
      <c r="AK1878"/>
      <c r="AL1878"/>
      <c r="AM1878"/>
      <c r="AO1878"/>
      <c r="AP1878"/>
      <c r="AQ1878"/>
      <c r="AS1878"/>
      <c r="AT1878"/>
      <c r="AU1878"/>
      <c r="AW1878"/>
      <c r="AX1878"/>
      <c r="AY1878"/>
      <c r="BA1878"/>
      <c r="BB1878"/>
      <c r="BC1878"/>
      <c r="BE1878"/>
      <c r="BF1878"/>
      <c r="BG1878"/>
      <c r="BI1878"/>
      <c r="BJ1878"/>
      <c r="BK1878"/>
      <c r="BM1878"/>
      <c r="BN1878"/>
      <c r="BO1878"/>
    </row>
    <row r="1879" spans="1:67">
      <c r="A1879"/>
      <c r="B1879"/>
      <c r="C1879"/>
      <c r="E1879"/>
      <c r="F1879"/>
      <c r="G1879"/>
      <c r="I1879"/>
      <c r="J1879"/>
      <c r="K1879"/>
      <c r="M1879"/>
      <c r="N1879"/>
      <c r="O1879"/>
      <c r="Q1879"/>
      <c r="R1879"/>
      <c r="S1879"/>
      <c r="U1879"/>
      <c r="V1879"/>
      <c r="W1879"/>
      <c r="Y1879"/>
      <c r="Z1879"/>
      <c r="AA1879"/>
      <c r="AC1879"/>
      <c r="AD1879"/>
      <c r="AE1879"/>
      <c r="AG1879"/>
      <c r="AH1879"/>
      <c r="AI1879"/>
      <c r="AK1879"/>
      <c r="AL1879"/>
      <c r="AM1879"/>
      <c r="AO1879"/>
      <c r="AP1879"/>
      <c r="AQ1879"/>
      <c r="AS1879"/>
      <c r="AT1879"/>
      <c r="AU1879"/>
      <c r="AW1879"/>
      <c r="AX1879"/>
      <c r="AY1879"/>
      <c r="BA1879"/>
      <c r="BB1879"/>
      <c r="BC1879"/>
      <c r="BE1879"/>
      <c r="BF1879"/>
      <c r="BG1879"/>
      <c r="BI1879"/>
      <c r="BJ1879"/>
      <c r="BK1879"/>
      <c r="BM1879"/>
      <c r="BN1879"/>
      <c r="BO1879"/>
    </row>
    <row r="1880" spans="1:67">
      <c r="A1880"/>
      <c r="B1880"/>
      <c r="C1880"/>
      <c r="E1880"/>
      <c r="F1880"/>
      <c r="G1880"/>
      <c r="I1880"/>
      <c r="J1880"/>
      <c r="K1880"/>
      <c r="M1880"/>
      <c r="N1880"/>
      <c r="O1880"/>
      <c r="Q1880"/>
      <c r="R1880"/>
      <c r="S1880"/>
      <c r="U1880"/>
      <c r="V1880"/>
      <c r="W1880"/>
      <c r="Y1880"/>
      <c r="Z1880"/>
      <c r="AA1880"/>
      <c r="AC1880"/>
      <c r="AD1880"/>
      <c r="AE1880"/>
      <c r="AG1880"/>
      <c r="AH1880"/>
      <c r="AI1880"/>
      <c r="AK1880"/>
      <c r="AL1880"/>
      <c r="AM1880"/>
      <c r="AO1880"/>
      <c r="AP1880"/>
      <c r="AQ1880"/>
      <c r="AS1880"/>
      <c r="AT1880"/>
      <c r="AU1880"/>
      <c r="AW1880"/>
      <c r="AX1880"/>
      <c r="AY1880"/>
      <c r="BA1880"/>
      <c r="BB1880"/>
      <c r="BC1880"/>
      <c r="BE1880"/>
      <c r="BF1880"/>
      <c r="BG1880"/>
      <c r="BI1880"/>
      <c r="BJ1880"/>
      <c r="BK1880"/>
      <c r="BM1880"/>
      <c r="BN1880"/>
      <c r="BO1880"/>
    </row>
    <row r="1881" spans="1:67">
      <c r="A1881"/>
      <c r="B1881"/>
      <c r="C1881"/>
      <c r="E1881"/>
      <c r="F1881"/>
      <c r="G1881"/>
      <c r="I1881"/>
      <c r="J1881"/>
      <c r="K1881"/>
      <c r="M1881"/>
      <c r="N1881"/>
      <c r="O1881"/>
      <c r="Q1881"/>
      <c r="R1881"/>
      <c r="S1881"/>
      <c r="U1881"/>
      <c r="V1881"/>
      <c r="W1881"/>
      <c r="Y1881"/>
      <c r="Z1881"/>
      <c r="AA1881"/>
      <c r="AC1881"/>
      <c r="AD1881"/>
      <c r="AE1881"/>
      <c r="AG1881"/>
      <c r="AH1881"/>
      <c r="AI1881"/>
      <c r="AK1881"/>
      <c r="AL1881"/>
      <c r="AM1881"/>
      <c r="AO1881"/>
      <c r="AP1881"/>
      <c r="AQ1881"/>
      <c r="AS1881"/>
      <c r="AT1881"/>
      <c r="AU1881"/>
      <c r="AW1881"/>
      <c r="AX1881"/>
      <c r="AY1881"/>
      <c r="BA1881"/>
      <c r="BB1881"/>
      <c r="BC1881"/>
      <c r="BE1881"/>
      <c r="BF1881"/>
      <c r="BG1881"/>
      <c r="BI1881"/>
      <c r="BJ1881"/>
      <c r="BK1881"/>
      <c r="BM1881"/>
      <c r="BN1881"/>
      <c r="BO1881"/>
    </row>
    <row r="1882" spans="1:67">
      <c r="A1882"/>
      <c r="B1882"/>
      <c r="C1882"/>
      <c r="E1882"/>
      <c r="F1882"/>
      <c r="G1882"/>
      <c r="I1882"/>
      <c r="J1882"/>
      <c r="K1882"/>
      <c r="M1882"/>
      <c r="N1882"/>
      <c r="O1882"/>
      <c r="Q1882"/>
      <c r="R1882"/>
      <c r="S1882"/>
      <c r="U1882"/>
      <c r="V1882"/>
      <c r="W1882"/>
      <c r="Y1882"/>
      <c r="Z1882"/>
      <c r="AA1882"/>
      <c r="AC1882"/>
      <c r="AD1882"/>
      <c r="AE1882"/>
      <c r="AG1882"/>
      <c r="AH1882"/>
      <c r="AI1882"/>
      <c r="AK1882"/>
      <c r="AL1882"/>
      <c r="AM1882"/>
      <c r="AO1882"/>
      <c r="AP1882"/>
      <c r="AQ1882"/>
      <c r="AS1882"/>
      <c r="AT1882"/>
      <c r="AU1882"/>
      <c r="AW1882"/>
      <c r="AX1882"/>
      <c r="AY1882"/>
      <c r="BA1882"/>
      <c r="BB1882"/>
      <c r="BC1882"/>
      <c r="BE1882"/>
      <c r="BF1882"/>
      <c r="BG1882"/>
      <c r="BI1882"/>
      <c r="BJ1882"/>
      <c r="BK1882"/>
      <c r="BM1882"/>
      <c r="BN1882"/>
      <c r="BO1882"/>
    </row>
    <row r="1883" spans="1:67">
      <c r="A1883"/>
      <c r="B1883"/>
      <c r="C1883"/>
      <c r="E1883"/>
      <c r="F1883"/>
      <c r="G1883"/>
      <c r="I1883"/>
      <c r="J1883"/>
      <c r="K1883"/>
      <c r="M1883"/>
      <c r="N1883"/>
      <c r="O1883"/>
      <c r="Q1883"/>
      <c r="R1883"/>
      <c r="S1883"/>
      <c r="U1883"/>
      <c r="V1883"/>
      <c r="W1883"/>
      <c r="Y1883"/>
      <c r="Z1883"/>
      <c r="AA1883"/>
      <c r="AC1883"/>
      <c r="AD1883"/>
      <c r="AE1883"/>
      <c r="AG1883"/>
      <c r="AH1883"/>
      <c r="AI1883"/>
      <c r="AK1883"/>
      <c r="AL1883"/>
      <c r="AM1883"/>
      <c r="AO1883"/>
      <c r="AP1883"/>
      <c r="AQ1883"/>
      <c r="AS1883"/>
      <c r="AT1883"/>
      <c r="AU1883"/>
      <c r="AW1883"/>
      <c r="AX1883"/>
      <c r="AY1883"/>
      <c r="BA1883"/>
      <c r="BB1883"/>
      <c r="BC1883"/>
      <c r="BE1883"/>
      <c r="BF1883"/>
      <c r="BG1883"/>
      <c r="BI1883"/>
      <c r="BJ1883"/>
      <c r="BK1883"/>
      <c r="BM1883"/>
      <c r="BN1883"/>
      <c r="BO1883"/>
    </row>
    <row r="1884" spans="1:67">
      <c r="A1884"/>
      <c r="B1884"/>
      <c r="C1884"/>
      <c r="E1884"/>
      <c r="F1884"/>
      <c r="G1884"/>
      <c r="I1884"/>
      <c r="J1884"/>
      <c r="K1884"/>
      <c r="M1884"/>
      <c r="N1884"/>
      <c r="O1884"/>
      <c r="Q1884"/>
      <c r="R1884"/>
      <c r="S1884"/>
      <c r="U1884"/>
      <c r="V1884"/>
      <c r="W1884"/>
      <c r="Y1884"/>
      <c r="Z1884"/>
      <c r="AA1884"/>
      <c r="AC1884"/>
      <c r="AD1884"/>
      <c r="AE1884"/>
      <c r="AG1884"/>
      <c r="AH1884"/>
      <c r="AI1884"/>
      <c r="AK1884"/>
      <c r="AL1884"/>
      <c r="AM1884"/>
      <c r="AO1884"/>
      <c r="AP1884"/>
      <c r="AQ1884"/>
      <c r="AS1884"/>
      <c r="AT1884"/>
      <c r="AU1884"/>
      <c r="AW1884"/>
      <c r="AX1884"/>
      <c r="AY1884"/>
      <c r="BA1884"/>
      <c r="BB1884"/>
      <c r="BC1884"/>
      <c r="BE1884"/>
      <c r="BF1884"/>
      <c r="BG1884"/>
      <c r="BI1884"/>
      <c r="BJ1884"/>
      <c r="BK1884"/>
      <c r="BM1884"/>
      <c r="BN1884"/>
      <c r="BO1884"/>
    </row>
    <row r="1885" spans="1:67">
      <c r="A1885"/>
      <c r="B1885"/>
      <c r="C1885"/>
      <c r="E1885"/>
      <c r="F1885"/>
      <c r="G1885"/>
      <c r="I1885"/>
      <c r="J1885"/>
      <c r="K1885"/>
      <c r="M1885"/>
      <c r="N1885"/>
      <c r="O1885"/>
      <c r="Q1885"/>
      <c r="R1885"/>
      <c r="S1885"/>
      <c r="U1885"/>
      <c r="V1885"/>
      <c r="W1885"/>
      <c r="Y1885"/>
      <c r="Z1885"/>
      <c r="AA1885"/>
      <c r="AC1885"/>
      <c r="AD1885"/>
      <c r="AE1885"/>
      <c r="AG1885"/>
      <c r="AH1885"/>
      <c r="AI1885"/>
      <c r="AK1885"/>
      <c r="AL1885"/>
      <c r="AM1885"/>
      <c r="AO1885"/>
      <c r="AP1885"/>
      <c r="AQ1885"/>
      <c r="AS1885"/>
      <c r="AT1885"/>
      <c r="AU1885"/>
      <c r="AW1885"/>
      <c r="AX1885"/>
      <c r="AY1885"/>
      <c r="BA1885"/>
      <c r="BB1885"/>
      <c r="BC1885"/>
      <c r="BE1885"/>
      <c r="BF1885"/>
      <c r="BG1885"/>
      <c r="BI1885"/>
      <c r="BJ1885"/>
      <c r="BK1885"/>
      <c r="BM1885"/>
      <c r="BN1885"/>
      <c r="BO1885"/>
    </row>
    <row r="1886" spans="1:67">
      <c r="A1886"/>
      <c r="B1886"/>
      <c r="C1886"/>
      <c r="E1886"/>
      <c r="F1886"/>
      <c r="G1886"/>
      <c r="I1886"/>
      <c r="J1886"/>
      <c r="K1886"/>
      <c r="M1886"/>
      <c r="N1886"/>
      <c r="O1886"/>
      <c r="Q1886"/>
      <c r="R1886"/>
      <c r="S1886"/>
      <c r="U1886"/>
      <c r="V1886"/>
      <c r="W1886"/>
      <c r="Y1886"/>
      <c r="Z1886"/>
      <c r="AA1886"/>
      <c r="AC1886"/>
      <c r="AD1886"/>
      <c r="AE1886"/>
      <c r="AG1886"/>
      <c r="AH1886"/>
      <c r="AI1886"/>
      <c r="AK1886"/>
      <c r="AL1886"/>
      <c r="AM1886"/>
      <c r="AO1886"/>
      <c r="AP1886"/>
      <c r="AQ1886"/>
      <c r="AS1886"/>
      <c r="AT1886"/>
      <c r="AU1886"/>
      <c r="AW1886"/>
      <c r="AX1886"/>
      <c r="AY1886"/>
      <c r="BA1886"/>
      <c r="BB1886"/>
      <c r="BC1886"/>
      <c r="BE1886"/>
      <c r="BF1886"/>
      <c r="BG1886"/>
      <c r="BI1886"/>
      <c r="BJ1886"/>
      <c r="BK1886"/>
      <c r="BM1886"/>
      <c r="BN1886"/>
      <c r="BO1886"/>
    </row>
    <row r="1887" spans="1:67">
      <c r="A1887"/>
      <c r="B1887"/>
      <c r="C1887"/>
      <c r="E1887"/>
      <c r="F1887"/>
      <c r="G1887"/>
      <c r="I1887"/>
      <c r="J1887"/>
      <c r="K1887"/>
      <c r="M1887"/>
      <c r="N1887"/>
      <c r="O1887"/>
      <c r="Q1887"/>
      <c r="R1887"/>
      <c r="S1887"/>
      <c r="U1887"/>
      <c r="V1887"/>
      <c r="W1887"/>
      <c r="Y1887"/>
      <c r="Z1887"/>
      <c r="AA1887"/>
      <c r="AC1887"/>
      <c r="AD1887"/>
      <c r="AE1887"/>
      <c r="AG1887"/>
      <c r="AH1887"/>
      <c r="AI1887"/>
      <c r="AK1887"/>
      <c r="AL1887"/>
      <c r="AM1887"/>
      <c r="AO1887"/>
      <c r="AP1887"/>
      <c r="AQ1887"/>
      <c r="AS1887"/>
      <c r="AT1887"/>
      <c r="AU1887"/>
      <c r="AW1887"/>
      <c r="AX1887"/>
      <c r="AY1887"/>
      <c r="BA1887"/>
      <c r="BB1887"/>
      <c r="BC1887"/>
      <c r="BE1887"/>
      <c r="BF1887"/>
      <c r="BG1887"/>
      <c r="BI1887"/>
      <c r="BJ1887"/>
      <c r="BK1887"/>
      <c r="BM1887"/>
      <c r="BN1887"/>
      <c r="BO1887"/>
    </row>
    <row r="1888" spans="1:67">
      <c r="A1888"/>
      <c r="B1888"/>
      <c r="C1888"/>
      <c r="E1888"/>
      <c r="F1888"/>
      <c r="G1888"/>
      <c r="I1888"/>
      <c r="J1888"/>
      <c r="K1888"/>
      <c r="M1888"/>
      <c r="N1888"/>
      <c r="O1888"/>
      <c r="Q1888"/>
      <c r="R1888"/>
      <c r="S1888"/>
      <c r="U1888"/>
      <c r="V1888"/>
      <c r="W1888"/>
      <c r="Y1888"/>
      <c r="Z1888"/>
      <c r="AA1888"/>
      <c r="AC1888"/>
      <c r="AD1888"/>
      <c r="AE1888"/>
      <c r="AG1888"/>
      <c r="AH1888"/>
      <c r="AI1888"/>
      <c r="AK1888"/>
      <c r="AL1888"/>
      <c r="AM1888"/>
      <c r="AO1888"/>
      <c r="AP1888"/>
      <c r="AQ1888"/>
      <c r="AS1888"/>
      <c r="AT1888"/>
      <c r="AU1888"/>
      <c r="AW1888"/>
      <c r="AX1888"/>
      <c r="AY1888"/>
      <c r="BA1888"/>
      <c r="BB1888"/>
      <c r="BC1888"/>
      <c r="BE1888"/>
      <c r="BF1888"/>
      <c r="BG1888"/>
      <c r="BI1888"/>
      <c r="BJ1888"/>
      <c r="BK1888"/>
      <c r="BM1888"/>
      <c r="BN1888"/>
      <c r="BO1888"/>
    </row>
    <row r="1889" spans="1:67">
      <c r="A1889"/>
      <c r="B1889"/>
      <c r="C1889"/>
      <c r="E1889"/>
      <c r="F1889"/>
      <c r="G1889"/>
      <c r="I1889"/>
      <c r="J1889"/>
      <c r="K1889"/>
      <c r="M1889"/>
      <c r="N1889"/>
      <c r="O1889"/>
      <c r="Q1889"/>
      <c r="R1889"/>
      <c r="S1889"/>
      <c r="U1889"/>
      <c r="V1889"/>
      <c r="W1889"/>
      <c r="Y1889"/>
      <c r="Z1889"/>
      <c r="AA1889"/>
      <c r="AC1889"/>
      <c r="AD1889"/>
      <c r="AE1889"/>
      <c r="AG1889"/>
      <c r="AH1889"/>
      <c r="AI1889"/>
      <c r="AK1889"/>
      <c r="AL1889"/>
      <c r="AM1889"/>
      <c r="AO1889"/>
      <c r="AP1889"/>
      <c r="AQ1889"/>
      <c r="AS1889"/>
      <c r="AT1889"/>
      <c r="AU1889"/>
      <c r="AW1889"/>
      <c r="AX1889"/>
      <c r="AY1889"/>
      <c r="BA1889"/>
      <c r="BB1889"/>
      <c r="BC1889"/>
      <c r="BE1889"/>
      <c r="BF1889"/>
      <c r="BG1889"/>
      <c r="BI1889"/>
      <c r="BJ1889"/>
      <c r="BK1889"/>
      <c r="BM1889"/>
      <c r="BN1889"/>
      <c r="BO1889"/>
    </row>
    <row r="1890" spans="1:67">
      <c r="A1890"/>
      <c r="B1890"/>
      <c r="C1890"/>
      <c r="E1890"/>
      <c r="F1890"/>
      <c r="G1890"/>
      <c r="I1890"/>
      <c r="J1890"/>
      <c r="K1890"/>
      <c r="M1890"/>
      <c r="N1890"/>
      <c r="O1890"/>
      <c r="Q1890"/>
      <c r="R1890"/>
      <c r="S1890"/>
      <c r="U1890"/>
      <c r="V1890"/>
      <c r="W1890"/>
      <c r="Y1890"/>
      <c r="Z1890"/>
      <c r="AA1890"/>
      <c r="AC1890"/>
      <c r="AD1890"/>
      <c r="AE1890"/>
      <c r="AG1890"/>
      <c r="AH1890"/>
      <c r="AI1890"/>
      <c r="AK1890"/>
      <c r="AL1890"/>
      <c r="AM1890"/>
      <c r="AO1890"/>
      <c r="AP1890"/>
      <c r="AQ1890"/>
      <c r="AS1890"/>
      <c r="AT1890"/>
      <c r="AU1890"/>
      <c r="AW1890"/>
      <c r="AX1890"/>
      <c r="AY1890"/>
      <c r="BA1890"/>
      <c r="BB1890"/>
      <c r="BC1890"/>
      <c r="BE1890"/>
      <c r="BF1890"/>
      <c r="BG1890"/>
      <c r="BI1890"/>
      <c r="BJ1890"/>
      <c r="BK1890"/>
      <c r="BM1890"/>
      <c r="BN1890"/>
      <c r="BO1890"/>
    </row>
    <row r="1891" spans="1:67">
      <c r="A1891"/>
      <c r="B1891"/>
      <c r="C1891"/>
      <c r="E1891"/>
      <c r="F1891"/>
      <c r="G1891"/>
      <c r="I1891"/>
      <c r="J1891"/>
      <c r="K1891"/>
      <c r="M1891"/>
      <c r="N1891"/>
      <c r="O1891"/>
      <c r="Q1891"/>
      <c r="R1891"/>
      <c r="S1891"/>
      <c r="U1891"/>
      <c r="V1891"/>
      <c r="W1891"/>
      <c r="Y1891"/>
      <c r="Z1891"/>
      <c r="AA1891"/>
      <c r="AC1891"/>
      <c r="AD1891"/>
      <c r="AE1891"/>
      <c r="AG1891"/>
      <c r="AH1891"/>
      <c r="AI1891"/>
      <c r="AK1891"/>
      <c r="AL1891"/>
      <c r="AM1891"/>
      <c r="AO1891"/>
      <c r="AP1891"/>
      <c r="AQ1891"/>
      <c r="AS1891"/>
      <c r="AT1891"/>
      <c r="AU1891"/>
      <c r="AW1891"/>
      <c r="AX1891"/>
      <c r="AY1891"/>
      <c r="BA1891"/>
      <c r="BB1891"/>
      <c r="BC1891"/>
      <c r="BE1891"/>
      <c r="BF1891"/>
      <c r="BG1891"/>
      <c r="BI1891"/>
      <c r="BJ1891"/>
      <c r="BK1891"/>
      <c r="BM1891"/>
      <c r="BN1891"/>
      <c r="BO1891"/>
    </row>
    <row r="1892" spans="1:67">
      <c r="A1892"/>
      <c r="B1892"/>
      <c r="C1892"/>
      <c r="E1892"/>
      <c r="F1892"/>
      <c r="G1892"/>
      <c r="I1892"/>
      <c r="J1892"/>
      <c r="K1892"/>
      <c r="M1892"/>
      <c r="N1892"/>
      <c r="O1892"/>
      <c r="Q1892"/>
      <c r="R1892"/>
      <c r="S1892"/>
      <c r="U1892"/>
      <c r="V1892"/>
      <c r="W1892"/>
      <c r="Y1892"/>
      <c r="Z1892"/>
      <c r="AA1892"/>
      <c r="AC1892"/>
      <c r="AD1892"/>
      <c r="AE1892"/>
      <c r="AG1892"/>
      <c r="AH1892"/>
      <c r="AI1892"/>
      <c r="AK1892"/>
      <c r="AL1892"/>
      <c r="AM1892"/>
      <c r="AO1892"/>
      <c r="AP1892"/>
      <c r="AQ1892"/>
      <c r="AS1892"/>
      <c r="AT1892"/>
      <c r="AU1892"/>
      <c r="AW1892"/>
      <c r="AX1892"/>
      <c r="AY1892"/>
      <c r="BA1892"/>
      <c r="BB1892"/>
      <c r="BC1892"/>
      <c r="BE1892"/>
      <c r="BF1892"/>
      <c r="BG1892"/>
      <c r="BI1892"/>
      <c r="BJ1892"/>
      <c r="BK1892"/>
      <c r="BM1892"/>
      <c r="BN1892"/>
      <c r="BO1892"/>
    </row>
    <row r="1893" spans="1:67">
      <c r="A1893"/>
      <c r="B1893"/>
      <c r="C1893"/>
      <c r="E1893"/>
      <c r="F1893"/>
      <c r="G1893"/>
      <c r="I1893"/>
      <c r="J1893"/>
      <c r="K1893"/>
      <c r="M1893"/>
      <c r="N1893"/>
      <c r="O1893"/>
      <c r="Q1893"/>
      <c r="R1893"/>
      <c r="S1893"/>
      <c r="U1893"/>
      <c r="V1893"/>
      <c r="W1893"/>
      <c r="Y1893"/>
      <c r="Z1893"/>
      <c r="AA1893"/>
      <c r="AC1893"/>
      <c r="AD1893"/>
      <c r="AE1893"/>
      <c r="AG1893"/>
      <c r="AH1893"/>
      <c r="AI1893"/>
      <c r="AK1893"/>
      <c r="AL1893"/>
      <c r="AM1893"/>
      <c r="AO1893"/>
      <c r="AP1893"/>
      <c r="AQ1893"/>
      <c r="AS1893"/>
      <c r="AT1893"/>
      <c r="AU1893"/>
      <c r="AW1893"/>
      <c r="AX1893"/>
      <c r="AY1893"/>
      <c r="BA1893"/>
      <c r="BB1893"/>
      <c r="BC1893"/>
      <c r="BE1893"/>
      <c r="BF1893"/>
      <c r="BG1893"/>
      <c r="BI1893"/>
      <c r="BJ1893"/>
      <c r="BK1893"/>
      <c r="BM1893"/>
      <c r="BN1893"/>
      <c r="BO1893"/>
    </row>
    <row r="1894" spans="1:67">
      <c r="A1894"/>
      <c r="B1894"/>
      <c r="C1894"/>
      <c r="E1894"/>
      <c r="F1894"/>
      <c r="G1894"/>
      <c r="I1894"/>
      <c r="J1894"/>
      <c r="K1894"/>
      <c r="M1894"/>
      <c r="N1894"/>
      <c r="O1894"/>
      <c r="Q1894"/>
      <c r="R1894"/>
      <c r="S1894"/>
      <c r="U1894"/>
      <c r="V1894"/>
      <c r="W1894"/>
      <c r="Y1894"/>
      <c r="Z1894"/>
      <c r="AA1894"/>
      <c r="AC1894"/>
      <c r="AD1894"/>
      <c r="AE1894"/>
      <c r="AG1894"/>
      <c r="AH1894"/>
      <c r="AI1894"/>
      <c r="AK1894"/>
      <c r="AL1894"/>
      <c r="AM1894"/>
      <c r="AO1894"/>
      <c r="AP1894"/>
      <c r="AQ1894"/>
      <c r="AS1894"/>
      <c r="AT1894"/>
      <c r="AU1894"/>
      <c r="AW1894"/>
      <c r="AX1894"/>
      <c r="AY1894"/>
      <c r="BA1894"/>
      <c r="BB1894"/>
      <c r="BC1894"/>
      <c r="BE1894"/>
      <c r="BF1894"/>
      <c r="BG1894"/>
      <c r="BI1894"/>
      <c r="BJ1894"/>
      <c r="BK1894"/>
      <c r="BM1894"/>
      <c r="BN1894"/>
      <c r="BO1894"/>
    </row>
    <row r="1895" spans="1:67">
      <c r="A1895"/>
      <c r="B1895"/>
      <c r="C1895"/>
      <c r="E1895"/>
      <c r="F1895"/>
      <c r="G1895"/>
      <c r="I1895"/>
      <c r="J1895"/>
      <c r="K1895"/>
      <c r="M1895"/>
      <c r="N1895"/>
      <c r="O1895"/>
      <c r="Q1895"/>
      <c r="R1895"/>
      <c r="S1895"/>
      <c r="U1895"/>
      <c r="V1895"/>
      <c r="W1895"/>
      <c r="Y1895"/>
      <c r="Z1895"/>
      <c r="AA1895"/>
      <c r="AC1895"/>
      <c r="AD1895"/>
      <c r="AE1895"/>
      <c r="AG1895"/>
      <c r="AH1895"/>
      <c r="AI1895"/>
      <c r="AK1895"/>
      <c r="AL1895"/>
      <c r="AM1895"/>
      <c r="AO1895"/>
      <c r="AP1895"/>
      <c r="AQ1895"/>
      <c r="AS1895"/>
      <c r="AT1895"/>
      <c r="AU1895"/>
      <c r="AW1895"/>
      <c r="AX1895"/>
      <c r="AY1895"/>
      <c r="BA1895"/>
      <c r="BB1895"/>
      <c r="BC1895"/>
      <c r="BE1895"/>
      <c r="BF1895"/>
      <c r="BG1895"/>
      <c r="BI1895"/>
      <c r="BJ1895"/>
      <c r="BK1895"/>
      <c r="BM1895"/>
      <c r="BN1895"/>
      <c r="BO1895"/>
    </row>
    <row r="1896" spans="1:67">
      <c r="A1896"/>
      <c r="B1896"/>
      <c r="C1896"/>
      <c r="E1896"/>
      <c r="F1896"/>
      <c r="G1896"/>
      <c r="I1896"/>
      <c r="J1896"/>
      <c r="K1896"/>
      <c r="M1896"/>
      <c r="N1896"/>
      <c r="O1896"/>
      <c r="Q1896"/>
      <c r="R1896"/>
      <c r="S1896"/>
      <c r="U1896"/>
      <c r="V1896"/>
      <c r="W1896"/>
      <c r="Y1896"/>
      <c r="Z1896"/>
      <c r="AA1896"/>
      <c r="AC1896"/>
      <c r="AD1896"/>
      <c r="AE1896"/>
      <c r="AG1896"/>
      <c r="AH1896"/>
      <c r="AI1896"/>
      <c r="AK1896"/>
      <c r="AL1896"/>
      <c r="AM1896"/>
      <c r="AO1896"/>
      <c r="AP1896"/>
      <c r="AQ1896"/>
      <c r="AS1896"/>
      <c r="AT1896"/>
      <c r="AU1896"/>
      <c r="AW1896"/>
      <c r="AX1896"/>
      <c r="AY1896"/>
      <c r="BA1896"/>
      <c r="BB1896"/>
      <c r="BC1896"/>
      <c r="BE1896"/>
      <c r="BF1896"/>
      <c r="BG1896"/>
      <c r="BI1896"/>
      <c r="BJ1896"/>
      <c r="BK1896"/>
      <c r="BM1896"/>
      <c r="BN1896"/>
      <c r="BO1896"/>
    </row>
    <row r="1897" spans="1:67">
      <c r="A1897"/>
      <c r="B1897"/>
      <c r="C1897"/>
      <c r="E1897"/>
      <c r="F1897"/>
      <c r="G1897"/>
      <c r="I1897"/>
      <c r="J1897"/>
      <c r="K1897"/>
      <c r="M1897"/>
      <c r="N1897"/>
      <c r="O1897"/>
      <c r="Q1897"/>
      <c r="R1897"/>
      <c r="S1897"/>
      <c r="U1897"/>
      <c r="V1897"/>
      <c r="W1897"/>
      <c r="Y1897"/>
      <c r="Z1897"/>
      <c r="AA1897"/>
      <c r="AC1897"/>
      <c r="AD1897"/>
      <c r="AE1897"/>
      <c r="AG1897"/>
      <c r="AH1897"/>
      <c r="AI1897"/>
      <c r="AK1897"/>
      <c r="AL1897"/>
      <c r="AM1897"/>
      <c r="AO1897"/>
      <c r="AP1897"/>
      <c r="AQ1897"/>
      <c r="AS1897"/>
      <c r="AT1897"/>
      <c r="AU1897"/>
      <c r="AW1897"/>
      <c r="AX1897"/>
      <c r="AY1897"/>
      <c r="BA1897"/>
      <c r="BB1897"/>
      <c r="BC1897"/>
      <c r="BE1897"/>
      <c r="BF1897"/>
      <c r="BG1897"/>
      <c r="BI1897"/>
      <c r="BJ1897"/>
      <c r="BK1897"/>
      <c r="BM1897"/>
      <c r="BN1897"/>
      <c r="BO1897"/>
    </row>
    <row r="1898" spans="1:67">
      <c r="A1898"/>
      <c r="B1898"/>
      <c r="C1898"/>
      <c r="E1898"/>
      <c r="F1898"/>
      <c r="G1898"/>
      <c r="I1898"/>
      <c r="J1898"/>
      <c r="K1898"/>
      <c r="M1898"/>
      <c r="N1898"/>
      <c r="O1898"/>
      <c r="Q1898"/>
      <c r="R1898"/>
      <c r="S1898"/>
      <c r="U1898"/>
      <c r="V1898"/>
      <c r="W1898"/>
      <c r="Y1898"/>
      <c r="Z1898"/>
      <c r="AA1898"/>
      <c r="AC1898"/>
      <c r="AD1898"/>
      <c r="AE1898"/>
      <c r="AG1898"/>
      <c r="AH1898"/>
      <c r="AI1898"/>
      <c r="AK1898"/>
      <c r="AL1898"/>
      <c r="AM1898"/>
      <c r="AO1898"/>
      <c r="AP1898"/>
      <c r="AQ1898"/>
      <c r="AS1898"/>
      <c r="AT1898"/>
      <c r="AU1898"/>
      <c r="AW1898"/>
      <c r="AX1898"/>
      <c r="AY1898"/>
      <c r="BA1898"/>
      <c r="BB1898"/>
      <c r="BC1898"/>
      <c r="BE1898"/>
      <c r="BF1898"/>
      <c r="BG1898"/>
      <c r="BI1898"/>
      <c r="BJ1898"/>
      <c r="BK1898"/>
      <c r="BM1898"/>
      <c r="BN1898"/>
      <c r="BO1898"/>
    </row>
    <row r="1899" spans="1:67">
      <c r="A1899"/>
      <c r="B1899"/>
      <c r="C1899"/>
      <c r="E1899"/>
      <c r="F1899"/>
      <c r="G1899"/>
      <c r="I1899"/>
      <c r="J1899"/>
      <c r="K1899"/>
      <c r="M1899"/>
      <c r="N1899"/>
      <c r="O1899"/>
      <c r="Q1899"/>
      <c r="R1899"/>
      <c r="S1899"/>
      <c r="U1899"/>
      <c r="V1899"/>
      <c r="W1899"/>
      <c r="Y1899"/>
      <c r="Z1899"/>
      <c r="AA1899"/>
      <c r="AC1899"/>
      <c r="AD1899"/>
      <c r="AE1899"/>
      <c r="AG1899"/>
      <c r="AH1899"/>
      <c r="AI1899"/>
      <c r="AK1899"/>
      <c r="AL1899"/>
      <c r="AM1899"/>
      <c r="AO1899"/>
      <c r="AP1899"/>
      <c r="AQ1899"/>
      <c r="AS1899"/>
      <c r="AT1899"/>
      <c r="AU1899"/>
      <c r="AW1899"/>
      <c r="AX1899"/>
      <c r="AY1899"/>
      <c r="BA1899"/>
      <c r="BB1899"/>
      <c r="BC1899"/>
      <c r="BE1899"/>
      <c r="BF1899"/>
      <c r="BG1899"/>
      <c r="BI1899"/>
      <c r="BJ1899"/>
      <c r="BK1899"/>
      <c r="BM1899"/>
      <c r="BN1899"/>
      <c r="BO1899"/>
    </row>
    <row r="1900" spans="1:67">
      <c r="A1900"/>
      <c r="B1900"/>
      <c r="C1900"/>
      <c r="E1900"/>
      <c r="F1900"/>
      <c r="G1900"/>
      <c r="I1900"/>
      <c r="J1900"/>
      <c r="K1900"/>
      <c r="M1900"/>
      <c r="N1900"/>
      <c r="O1900"/>
      <c r="Q1900"/>
      <c r="R1900"/>
      <c r="S1900"/>
      <c r="U1900"/>
      <c r="V1900"/>
      <c r="W1900"/>
      <c r="Y1900"/>
      <c r="Z1900"/>
      <c r="AA1900"/>
      <c r="AC1900"/>
      <c r="AD1900"/>
      <c r="AE1900"/>
      <c r="AG1900"/>
      <c r="AH1900"/>
      <c r="AI1900"/>
      <c r="AK1900"/>
      <c r="AL1900"/>
      <c r="AM1900"/>
      <c r="AO1900"/>
      <c r="AP1900"/>
      <c r="AQ1900"/>
      <c r="AS1900"/>
      <c r="AT1900"/>
      <c r="AU1900"/>
      <c r="AW1900"/>
      <c r="AX1900"/>
      <c r="AY1900"/>
      <c r="BA1900"/>
      <c r="BB1900"/>
      <c r="BC1900"/>
      <c r="BE1900"/>
      <c r="BF1900"/>
      <c r="BG1900"/>
      <c r="BI1900"/>
      <c r="BJ1900"/>
      <c r="BK1900"/>
      <c r="BM1900"/>
      <c r="BN1900"/>
      <c r="BO1900"/>
    </row>
    <row r="1901" spans="1:67">
      <c r="A1901"/>
      <c r="B1901"/>
      <c r="C1901"/>
      <c r="E1901"/>
      <c r="F1901"/>
      <c r="G1901"/>
      <c r="I1901"/>
      <c r="J1901"/>
      <c r="K1901"/>
      <c r="M1901"/>
      <c r="N1901"/>
      <c r="O1901"/>
      <c r="Q1901"/>
      <c r="R1901"/>
      <c r="S1901"/>
      <c r="U1901"/>
      <c r="V1901"/>
      <c r="W1901"/>
      <c r="Y1901"/>
      <c r="Z1901"/>
      <c r="AA1901"/>
      <c r="AC1901"/>
      <c r="AD1901"/>
      <c r="AE1901"/>
      <c r="AG1901"/>
      <c r="AH1901"/>
      <c r="AI1901"/>
      <c r="AK1901"/>
      <c r="AL1901"/>
      <c r="AM1901"/>
      <c r="AO1901"/>
      <c r="AP1901"/>
      <c r="AQ1901"/>
      <c r="AS1901"/>
      <c r="AT1901"/>
      <c r="AU1901"/>
      <c r="AW1901"/>
      <c r="AX1901"/>
      <c r="AY1901"/>
      <c r="BA1901"/>
      <c r="BB1901"/>
      <c r="BC1901"/>
      <c r="BE1901"/>
      <c r="BF1901"/>
      <c r="BG1901"/>
      <c r="BI1901"/>
      <c r="BJ1901"/>
      <c r="BK1901"/>
      <c r="BM1901"/>
      <c r="BN1901"/>
      <c r="BO1901"/>
    </row>
    <row r="1902" spans="1:67">
      <c r="A1902"/>
      <c r="B1902"/>
      <c r="C1902"/>
      <c r="E1902"/>
      <c r="F1902"/>
      <c r="G1902"/>
      <c r="I1902"/>
      <c r="J1902"/>
      <c r="K1902"/>
      <c r="M1902"/>
      <c r="N1902"/>
      <c r="O1902"/>
      <c r="Q1902"/>
      <c r="R1902"/>
      <c r="S1902"/>
      <c r="U1902"/>
      <c r="V1902"/>
      <c r="W1902"/>
      <c r="Y1902"/>
      <c r="Z1902"/>
      <c r="AA1902"/>
      <c r="AC1902"/>
      <c r="AD1902"/>
      <c r="AE1902"/>
      <c r="AG1902"/>
      <c r="AH1902"/>
      <c r="AI1902"/>
      <c r="AK1902"/>
      <c r="AL1902"/>
      <c r="AM1902"/>
      <c r="AO1902"/>
      <c r="AP1902"/>
      <c r="AQ1902"/>
      <c r="AS1902"/>
      <c r="AT1902"/>
      <c r="AU1902"/>
      <c r="AW1902"/>
      <c r="AX1902"/>
      <c r="AY1902"/>
      <c r="BA1902"/>
      <c r="BB1902"/>
      <c r="BC1902"/>
      <c r="BE1902"/>
      <c r="BF1902"/>
      <c r="BG1902"/>
      <c r="BI1902"/>
      <c r="BJ1902"/>
      <c r="BK1902"/>
      <c r="BM1902"/>
      <c r="BN1902"/>
      <c r="BO1902"/>
    </row>
    <row r="1903" spans="1:67">
      <c r="A1903"/>
      <c r="B1903"/>
      <c r="C1903"/>
      <c r="E1903"/>
      <c r="F1903"/>
      <c r="G1903"/>
      <c r="I1903"/>
      <c r="J1903"/>
      <c r="K1903"/>
      <c r="M1903"/>
      <c r="N1903"/>
      <c r="O1903"/>
      <c r="Q1903"/>
      <c r="R1903"/>
      <c r="S1903"/>
      <c r="U1903"/>
      <c r="V1903"/>
      <c r="W1903"/>
      <c r="Y1903"/>
      <c r="Z1903"/>
      <c r="AA1903"/>
      <c r="AC1903"/>
      <c r="AD1903"/>
      <c r="AE1903"/>
      <c r="AG1903"/>
      <c r="AH1903"/>
      <c r="AI1903"/>
      <c r="AK1903"/>
      <c r="AL1903"/>
      <c r="AM1903"/>
      <c r="AO1903"/>
      <c r="AP1903"/>
      <c r="AQ1903"/>
      <c r="AS1903"/>
      <c r="AT1903"/>
      <c r="AU1903"/>
      <c r="AW1903"/>
      <c r="AX1903"/>
      <c r="AY1903"/>
      <c r="BA1903"/>
      <c r="BB1903"/>
      <c r="BC1903"/>
      <c r="BE1903"/>
      <c r="BF1903"/>
      <c r="BG1903"/>
      <c r="BI1903"/>
      <c r="BJ1903"/>
      <c r="BK1903"/>
      <c r="BM1903"/>
      <c r="BN1903"/>
      <c r="BO1903"/>
    </row>
    <row r="1904" spans="1:67">
      <c r="A1904"/>
      <c r="B1904"/>
      <c r="C1904"/>
      <c r="E1904"/>
      <c r="F1904"/>
      <c r="G1904"/>
      <c r="I1904"/>
      <c r="J1904"/>
      <c r="K1904"/>
      <c r="M1904"/>
      <c r="N1904"/>
      <c r="O1904"/>
      <c r="Q1904"/>
      <c r="R1904"/>
      <c r="S1904"/>
      <c r="U1904"/>
      <c r="V1904"/>
      <c r="W1904"/>
      <c r="Y1904"/>
      <c r="Z1904"/>
      <c r="AA1904"/>
      <c r="AC1904"/>
      <c r="AD1904"/>
      <c r="AE1904"/>
      <c r="AG1904"/>
      <c r="AH1904"/>
      <c r="AI1904"/>
      <c r="AK1904"/>
      <c r="AL1904"/>
      <c r="AM1904"/>
      <c r="AO1904"/>
      <c r="AP1904"/>
      <c r="AQ1904"/>
      <c r="AS1904"/>
      <c r="AT1904"/>
      <c r="AU1904"/>
      <c r="AW1904"/>
      <c r="AX1904"/>
      <c r="AY1904"/>
      <c r="BA1904"/>
      <c r="BB1904"/>
      <c r="BC1904"/>
      <c r="BE1904"/>
      <c r="BF1904"/>
      <c r="BG1904"/>
      <c r="BI1904"/>
      <c r="BJ1904"/>
      <c r="BK1904"/>
      <c r="BM1904"/>
      <c r="BN1904"/>
      <c r="BO1904"/>
    </row>
    <row r="1905" spans="1:67">
      <c r="A1905"/>
      <c r="B1905"/>
      <c r="C1905"/>
      <c r="E1905"/>
      <c r="F1905"/>
      <c r="G1905"/>
      <c r="I1905"/>
      <c r="J1905"/>
      <c r="K1905"/>
      <c r="M1905"/>
      <c r="N1905"/>
      <c r="O1905"/>
      <c r="Q1905"/>
      <c r="R1905"/>
      <c r="S1905"/>
      <c r="U1905"/>
      <c r="V1905"/>
      <c r="W1905"/>
      <c r="Y1905"/>
      <c r="Z1905"/>
      <c r="AA1905"/>
      <c r="AC1905"/>
      <c r="AD1905"/>
      <c r="AE1905"/>
      <c r="AG1905"/>
      <c r="AH1905"/>
      <c r="AI1905"/>
      <c r="AK1905"/>
      <c r="AL1905"/>
      <c r="AM1905"/>
      <c r="AO1905"/>
      <c r="AP1905"/>
      <c r="AQ1905"/>
      <c r="AS1905"/>
      <c r="AT1905"/>
      <c r="AU1905"/>
      <c r="AW1905"/>
      <c r="AX1905"/>
      <c r="AY1905"/>
      <c r="BA1905"/>
      <c r="BB1905"/>
      <c r="BC1905"/>
      <c r="BE1905"/>
      <c r="BF1905"/>
      <c r="BG1905"/>
      <c r="BI1905"/>
      <c r="BJ1905"/>
      <c r="BK1905"/>
      <c r="BM1905"/>
      <c r="BN1905"/>
      <c r="BO1905"/>
    </row>
    <row r="1906" spans="1:67">
      <c r="A1906"/>
      <c r="B1906"/>
      <c r="C1906"/>
      <c r="E1906"/>
      <c r="F1906"/>
      <c r="G1906"/>
      <c r="I1906"/>
      <c r="J1906"/>
      <c r="K1906"/>
      <c r="M1906"/>
      <c r="N1906"/>
      <c r="O1906"/>
      <c r="Q1906"/>
      <c r="R1906"/>
      <c r="S1906"/>
      <c r="U1906"/>
      <c r="V1906"/>
      <c r="W1906"/>
      <c r="Y1906"/>
      <c r="Z1906"/>
      <c r="AA1906"/>
      <c r="AC1906"/>
      <c r="AD1906"/>
      <c r="AE1906"/>
      <c r="AG1906"/>
      <c r="AH1906"/>
      <c r="AI1906"/>
      <c r="AK1906"/>
      <c r="AL1906"/>
      <c r="AM1906"/>
      <c r="AO1906"/>
      <c r="AP1906"/>
      <c r="AQ1906"/>
      <c r="AS1906"/>
      <c r="AT1906"/>
      <c r="AU1906"/>
      <c r="AW1906"/>
      <c r="AX1906"/>
      <c r="AY1906"/>
      <c r="BA1906"/>
      <c r="BB1906"/>
      <c r="BC1906"/>
      <c r="BE1906"/>
      <c r="BF1906"/>
      <c r="BG1906"/>
      <c r="BI1906"/>
      <c r="BJ1906"/>
      <c r="BK1906"/>
      <c r="BM1906"/>
      <c r="BN1906"/>
      <c r="BO1906"/>
    </row>
    <row r="1907" spans="1:67">
      <c r="A1907"/>
      <c r="B1907"/>
      <c r="C1907"/>
      <c r="E1907"/>
      <c r="F1907"/>
      <c r="G1907"/>
      <c r="I1907"/>
      <c r="J1907"/>
      <c r="K1907"/>
      <c r="M1907"/>
      <c r="N1907"/>
      <c r="O1907"/>
      <c r="Q1907"/>
      <c r="R1907"/>
      <c r="S1907"/>
      <c r="U1907"/>
      <c r="V1907"/>
      <c r="W1907"/>
      <c r="Y1907"/>
      <c r="Z1907"/>
      <c r="AA1907"/>
      <c r="AC1907"/>
      <c r="AD1907"/>
      <c r="AE1907"/>
      <c r="AG1907"/>
      <c r="AH1907"/>
      <c r="AI1907"/>
      <c r="AK1907"/>
      <c r="AL1907"/>
      <c r="AM1907"/>
      <c r="AO1907"/>
      <c r="AP1907"/>
      <c r="AQ1907"/>
      <c r="AS1907"/>
      <c r="AT1907"/>
      <c r="AU1907"/>
      <c r="AW1907"/>
      <c r="AX1907"/>
      <c r="AY1907"/>
      <c r="BA1907"/>
      <c r="BB1907"/>
      <c r="BC1907"/>
      <c r="BE1907"/>
      <c r="BF1907"/>
      <c r="BG1907"/>
      <c r="BI1907"/>
      <c r="BJ1907"/>
      <c r="BK1907"/>
      <c r="BM1907"/>
      <c r="BN1907"/>
      <c r="BO1907"/>
    </row>
    <row r="1908" spans="1:67">
      <c r="A1908"/>
      <c r="B1908"/>
      <c r="C1908"/>
      <c r="E1908"/>
      <c r="F1908"/>
      <c r="G1908"/>
      <c r="I1908"/>
      <c r="J1908"/>
      <c r="K1908"/>
      <c r="M1908"/>
      <c r="N1908"/>
      <c r="O1908"/>
      <c r="Q1908"/>
      <c r="R1908"/>
      <c r="S1908"/>
      <c r="U1908"/>
      <c r="V1908"/>
      <c r="W1908"/>
      <c r="Y1908"/>
      <c r="Z1908"/>
      <c r="AA1908"/>
      <c r="AC1908"/>
      <c r="AD1908"/>
      <c r="AE1908"/>
      <c r="AG1908"/>
      <c r="AH1908"/>
      <c r="AI1908"/>
      <c r="AK1908"/>
      <c r="AL1908"/>
      <c r="AM1908"/>
      <c r="AO1908"/>
      <c r="AP1908"/>
      <c r="AQ1908"/>
      <c r="AS1908"/>
      <c r="AT1908"/>
      <c r="AU1908"/>
      <c r="AW1908"/>
      <c r="AX1908"/>
      <c r="AY1908"/>
      <c r="BA1908"/>
      <c r="BB1908"/>
      <c r="BC1908"/>
      <c r="BE1908"/>
      <c r="BF1908"/>
      <c r="BG1908"/>
      <c r="BI1908"/>
      <c r="BJ1908"/>
      <c r="BK1908"/>
      <c r="BM1908"/>
      <c r="BN1908"/>
      <c r="BO1908"/>
    </row>
    <row r="1909" spans="1:67">
      <c r="A1909"/>
      <c r="B1909"/>
      <c r="C1909"/>
      <c r="E1909"/>
      <c r="F1909"/>
      <c r="G1909"/>
      <c r="I1909"/>
      <c r="J1909"/>
      <c r="K1909"/>
      <c r="M1909"/>
      <c r="N1909"/>
      <c r="O1909"/>
      <c r="Q1909"/>
      <c r="R1909"/>
      <c r="S1909"/>
      <c r="U1909"/>
      <c r="V1909"/>
      <c r="W1909"/>
      <c r="Y1909"/>
      <c r="Z1909"/>
      <c r="AA1909"/>
      <c r="AC1909"/>
      <c r="AD1909"/>
      <c r="AE1909"/>
      <c r="AG1909"/>
      <c r="AH1909"/>
      <c r="AI1909"/>
      <c r="AK1909"/>
      <c r="AL1909"/>
      <c r="AM1909"/>
      <c r="AO1909"/>
      <c r="AP1909"/>
      <c r="AQ1909"/>
      <c r="AS1909"/>
      <c r="AT1909"/>
      <c r="AU1909"/>
      <c r="AW1909"/>
      <c r="AX1909"/>
      <c r="AY1909"/>
      <c r="BA1909"/>
      <c r="BB1909"/>
      <c r="BC1909"/>
      <c r="BE1909"/>
      <c r="BF1909"/>
      <c r="BG1909"/>
      <c r="BI1909"/>
      <c r="BJ1909"/>
      <c r="BK1909"/>
      <c r="BM1909"/>
      <c r="BN1909"/>
      <c r="BO1909"/>
    </row>
    <row r="1910" spans="1:67">
      <c r="A1910"/>
      <c r="B1910"/>
      <c r="C1910"/>
      <c r="E1910"/>
      <c r="F1910"/>
      <c r="G1910"/>
      <c r="I1910"/>
      <c r="J1910"/>
      <c r="K1910"/>
      <c r="M1910"/>
      <c r="N1910"/>
      <c r="O1910"/>
      <c r="Q1910"/>
      <c r="R1910"/>
      <c r="S1910"/>
      <c r="U1910"/>
      <c r="V1910"/>
      <c r="W1910"/>
      <c r="Y1910"/>
      <c r="Z1910"/>
      <c r="AA1910"/>
      <c r="AC1910"/>
      <c r="AD1910"/>
      <c r="AE1910"/>
      <c r="AG1910"/>
      <c r="AH1910"/>
      <c r="AI1910"/>
      <c r="AK1910"/>
      <c r="AL1910"/>
      <c r="AM1910"/>
      <c r="AO1910"/>
      <c r="AP1910"/>
      <c r="AQ1910"/>
      <c r="AS1910"/>
      <c r="AT1910"/>
      <c r="AU1910"/>
      <c r="AW1910"/>
      <c r="AX1910"/>
      <c r="AY1910"/>
      <c r="BA1910"/>
      <c r="BB1910"/>
      <c r="BC1910"/>
      <c r="BE1910"/>
      <c r="BF1910"/>
      <c r="BG1910"/>
      <c r="BI1910"/>
      <c r="BJ1910"/>
      <c r="BK1910"/>
      <c r="BM1910"/>
      <c r="BN1910"/>
      <c r="BO1910"/>
    </row>
    <row r="1911" spans="1:67">
      <c r="A1911"/>
      <c r="B1911"/>
      <c r="C1911"/>
      <c r="E1911"/>
      <c r="F1911"/>
      <c r="G1911"/>
      <c r="I1911"/>
      <c r="J1911"/>
      <c r="K1911"/>
      <c r="M1911"/>
      <c r="N1911"/>
      <c r="O1911"/>
      <c r="Q1911"/>
      <c r="R1911"/>
      <c r="S1911"/>
      <c r="U1911"/>
      <c r="V1911"/>
      <c r="W1911"/>
      <c r="Y1911"/>
      <c r="Z1911"/>
      <c r="AA1911"/>
      <c r="AC1911"/>
      <c r="AD1911"/>
      <c r="AE1911"/>
      <c r="AG1911"/>
      <c r="AH1911"/>
      <c r="AI1911"/>
      <c r="AK1911"/>
      <c r="AL1911"/>
      <c r="AM1911"/>
      <c r="AO1911"/>
      <c r="AP1911"/>
      <c r="AQ1911"/>
      <c r="AS1911"/>
      <c r="AT1911"/>
      <c r="AU1911"/>
      <c r="AW1911"/>
      <c r="AX1911"/>
      <c r="AY1911"/>
      <c r="BA1911"/>
      <c r="BB1911"/>
      <c r="BC1911"/>
      <c r="BE1911"/>
      <c r="BF1911"/>
      <c r="BG1911"/>
      <c r="BI1911"/>
      <c r="BJ1911"/>
      <c r="BK1911"/>
      <c r="BM1911"/>
      <c r="BN1911"/>
      <c r="BO1911"/>
    </row>
    <row r="1912" spans="1:67">
      <c r="A1912"/>
      <c r="B1912"/>
      <c r="C1912"/>
      <c r="E1912"/>
      <c r="F1912"/>
      <c r="G1912"/>
      <c r="I1912"/>
      <c r="J1912"/>
      <c r="K1912"/>
      <c r="M1912"/>
      <c r="N1912"/>
      <c r="O1912"/>
      <c r="Q1912"/>
      <c r="R1912"/>
      <c r="S1912"/>
      <c r="U1912"/>
      <c r="V1912"/>
      <c r="W1912"/>
      <c r="Y1912"/>
      <c r="Z1912"/>
      <c r="AA1912"/>
      <c r="AC1912"/>
      <c r="AD1912"/>
      <c r="AE1912"/>
      <c r="AG1912"/>
      <c r="AH1912"/>
      <c r="AI1912"/>
      <c r="AK1912"/>
      <c r="AL1912"/>
      <c r="AM1912"/>
      <c r="AO1912"/>
      <c r="AP1912"/>
      <c r="AQ1912"/>
      <c r="AS1912"/>
      <c r="AT1912"/>
      <c r="AU1912"/>
      <c r="AW1912"/>
      <c r="AX1912"/>
      <c r="AY1912"/>
      <c r="BA1912"/>
      <c r="BB1912"/>
      <c r="BC1912"/>
      <c r="BE1912"/>
      <c r="BF1912"/>
      <c r="BG1912"/>
      <c r="BI1912"/>
      <c r="BJ1912"/>
      <c r="BK1912"/>
      <c r="BM1912"/>
      <c r="BN1912"/>
      <c r="BO1912"/>
    </row>
    <row r="1913" spans="1:67">
      <c r="A1913"/>
      <c r="B1913"/>
      <c r="C1913"/>
      <c r="E1913"/>
      <c r="F1913"/>
      <c r="G1913"/>
      <c r="I1913"/>
      <c r="J1913"/>
      <c r="K1913"/>
      <c r="M1913"/>
      <c r="N1913"/>
      <c r="O1913"/>
      <c r="Q1913"/>
      <c r="R1913"/>
      <c r="S1913"/>
      <c r="U1913"/>
      <c r="V1913"/>
      <c r="W1913"/>
      <c r="Y1913"/>
      <c r="Z1913"/>
      <c r="AA1913"/>
      <c r="AC1913"/>
      <c r="AD1913"/>
      <c r="AE1913"/>
      <c r="AG1913"/>
      <c r="AH1913"/>
      <c r="AI1913"/>
      <c r="AK1913"/>
      <c r="AL1913"/>
      <c r="AM1913"/>
      <c r="AO1913"/>
      <c r="AP1913"/>
      <c r="AQ1913"/>
      <c r="AS1913"/>
      <c r="AT1913"/>
      <c r="AU1913"/>
      <c r="AW1913"/>
      <c r="AX1913"/>
      <c r="AY1913"/>
      <c r="BA1913"/>
      <c r="BB1913"/>
      <c r="BC1913"/>
      <c r="BE1913"/>
      <c r="BF1913"/>
      <c r="BG1913"/>
      <c r="BI1913"/>
      <c r="BJ1913"/>
      <c r="BK1913"/>
      <c r="BM1913"/>
      <c r="BN1913"/>
      <c r="BO1913"/>
    </row>
    <row r="1914" spans="1:67">
      <c r="A1914"/>
      <c r="B1914"/>
      <c r="C1914"/>
      <c r="E1914"/>
      <c r="F1914"/>
      <c r="G1914"/>
      <c r="I1914"/>
      <c r="J1914"/>
      <c r="K1914"/>
      <c r="M1914"/>
      <c r="N1914"/>
      <c r="O1914"/>
      <c r="Q1914"/>
      <c r="R1914"/>
      <c r="S1914"/>
      <c r="U1914"/>
      <c r="V1914"/>
      <c r="W1914"/>
      <c r="Y1914"/>
      <c r="Z1914"/>
      <c r="AA1914"/>
      <c r="AC1914"/>
      <c r="AD1914"/>
      <c r="AE1914"/>
      <c r="AG1914"/>
      <c r="AH1914"/>
      <c r="AI1914"/>
      <c r="AK1914"/>
      <c r="AL1914"/>
      <c r="AM1914"/>
      <c r="AO1914"/>
      <c r="AP1914"/>
      <c r="AQ1914"/>
      <c r="AS1914"/>
      <c r="AT1914"/>
      <c r="AU1914"/>
      <c r="AW1914"/>
      <c r="AX1914"/>
      <c r="AY1914"/>
      <c r="BA1914"/>
      <c r="BB1914"/>
      <c r="BC1914"/>
      <c r="BE1914"/>
      <c r="BF1914"/>
      <c r="BG1914"/>
      <c r="BI1914"/>
      <c r="BJ1914"/>
      <c r="BK1914"/>
      <c r="BM1914"/>
      <c r="BN1914"/>
      <c r="BO1914"/>
    </row>
    <row r="1915" spans="1:67">
      <c r="A1915"/>
      <c r="B1915"/>
      <c r="C1915"/>
      <c r="E1915"/>
      <c r="F1915"/>
      <c r="G1915"/>
      <c r="I1915"/>
      <c r="J1915"/>
      <c r="K1915"/>
      <c r="M1915"/>
      <c r="N1915"/>
      <c r="O1915"/>
      <c r="Q1915"/>
      <c r="R1915"/>
      <c r="S1915"/>
      <c r="U1915"/>
      <c r="V1915"/>
      <c r="W1915"/>
      <c r="Y1915"/>
      <c r="Z1915"/>
      <c r="AA1915"/>
      <c r="AC1915"/>
      <c r="AD1915"/>
      <c r="AE1915"/>
      <c r="AG1915"/>
      <c r="AH1915"/>
      <c r="AI1915"/>
      <c r="AK1915"/>
      <c r="AL1915"/>
      <c r="AM1915"/>
      <c r="AO1915"/>
      <c r="AP1915"/>
      <c r="AQ1915"/>
      <c r="AS1915"/>
      <c r="AT1915"/>
      <c r="AU1915"/>
      <c r="AW1915"/>
      <c r="AX1915"/>
      <c r="AY1915"/>
      <c r="BA1915"/>
      <c r="BB1915"/>
      <c r="BC1915"/>
      <c r="BE1915"/>
      <c r="BF1915"/>
      <c r="BG1915"/>
      <c r="BI1915"/>
      <c r="BJ1915"/>
      <c r="BK1915"/>
      <c r="BM1915"/>
      <c r="BN1915"/>
      <c r="BO1915"/>
    </row>
    <row r="1916" spans="1:67">
      <c r="A1916"/>
      <c r="B1916"/>
      <c r="C1916"/>
      <c r="E1916"/>
      <c r="F1916"/>
      <c r="G1916"/>
      <c r="I1916"/>
      <c r="J1916"/>
      <c r="K1916"/>
      <c r="M1916"/>
      <c r="N1916"/>
      <c r="O1916"/>
      <c r="Q1916"/>
      <c r="R1916"/>
      <c r="S1916"/>
      <c r="U1916"/>
      <c r="V1916"/>
      <c r="W1916"/>
      <c r="Y1916"/>
      <c r="Z1916"/>
      <c r="AA1916"/>
      <c r="AC1916"/>
      <c r="AD1916"/>
      <c r="AE1916"/>
      <c r="AG1916"/>
      <c r="AH1916"/>
      <c r="AI1916"/>
      <c r="AK1916"/>
      <c r="AL1916"/>
      <c r="AM1916"/>
      <c r="AO1916"/>
      <c r="AP1916"/>
      <c r="AQ1916"/>
      <c r="AS1916"/>
      <c r="AT1916"/>
      <c r="AU1916"/>
      <c r="AW1916"/>
      <c r="AX1916"/>
      <c r="AY1916"/>
      <c r="BA1916"/>
      <c r="BB1916"/>
      <c r="BC1916"/>
      <c r="BE1916"/>
      <c r="BF1916"/>
      <c r="BG1916"/>
      <c r="BI1916"/>
      <c r="BJ1916"/>
      <c r="BK1916"/>
      <c r="BM1916"/>
      <c r="BN1916"/>
      <c r="BO1916"/>
    </row>
    <row r="1917" spans="1:67">
      <c r="A1917"/>
      <c r="B1917"/>
      <c r="C1917"/>
      <c r="E1917"/>
      <c r="F1917"/>
      <c r="G1917"/>
      <c r="I1917"/>
      <c r="J1917"/>
      <c r="K1917"/>
      <c r="M1917"/>
      <c r="N1917"/>
      <c r="O1917"/>
      <c r="Q1917"/>
      <c r="R1917"/>
      <c r="S1917"/>
      <c r="U1917"/>
      <c r="V1917"/>
      <c r="W1917"/>
      <c r="Y1917"/>
      <c r="Z1917"/>
      <c r="AA1917"/>
      <c r="AC1917"/>
      <c r="AD1917"/>
      <c r="AE1917"/>
      <c r="AG1917"/>
      <c r="AH1917"/>
      <c r="AI1917"/>
      <c r="AK1917"/>
      <c r="AL1917"/>
      <c r="AM1917"/>
      <c r="AO1917"/>
      <c r="AP1917"/>
      <c r="AQ1917"/>
      <c r="AS1917"/>
      <c r="AT1917"/>
      <c r="AU1917"/>
      <c r="AW1917"/>
      <c r="AX1917"/>
      <c r="AY1917"/>
      <c r="BA1917"/>
      <c r="BB1917"/>
      <c r="BC1917"/>
      <c r="BE1917"/>
      <c r="BF1917"/>
      <c r="BG1917"/>
      <c r="BI1917"/>
      <c r="BJ1917"/>
      <c r="BK1917"/>
      <c r="BM1917"/>
      <c r="BN1917"/>
      <c r="BO1917"/>
    </row>
    <row r="1918" spans="1:67">
      <c r="A1918"/>
      <c r="B1918"/>
      <c r="C1918"/>
      <c r="E1918"/>
      <c r="F1918"/>
      <c r="G1918"/>
      <c r="I1918"/>
      <c r="J1918"/>
      <c r="K1918"/>
      <c r="M1918"/>
      <c r="N1918"/>
      <c r="O1918"/>
      <c r="Q1918"/>
      <c r="R1918"/>
      <c r="S1918"/>
      <c r="U1918"/>
      <c r="V1918"/>
      <c r="W1918"/>
      <c r="Y1918"/>
      <c r="Z1918"/>
      <c r="AA1918"/>
      <c r="AC1918"/>
      <c r="AD1918"/>
      <c r="AE1918"/>
      <c r="AG1918"/>
      <c r="AH1918"/>
      <c r="AI1918"/>
      <c r="AK1918"/>
      <c r="AL1918"/>
      <c r="AM1918"/>
      <c r="AO1918"/>
      <c r="AP1918"/>
      <c r="AQ1918"/>
      <c r="AS1918"/>
      <c r="AT1918"/>
      <c r="AU1918"/>
      <c r="AW1918"/>
      <c r="AX1918"/>
      <c r="AY1918"/>
      <c r="BA1918"/>
      <c r="BB1918"/>
      <c r="BC1918"/>
      <c r="BE1918"/>
      <c r="BF1918"/>
      <c r="BG1918"/>
      <c r="BI1918"/>
      <c r="BJ1918"/>
      <c r="BK1918"/>
      <c r="BM1918"/>
      <c r="BN1918"/>
      <c r="BO1918"/>
    </row>
    <row r="1919" spans="1:67">
      <c r="A1919"/>
      <c r="B1919"/>
      <c r="C1919"/>
      <c r="E1919"/>
      <c r="F1919"/>
      <c r="G1919"/>
      <c r="I1919"/>
      <c r="J1919"/>
      <c r="K1919"/>
      <c r="M1919"/>
      <c r="N1919"/>
      <c r="O1919"/>
      <c r="Q1919"/>
      <c r="R1919"/>
      <c r="S1919"/>
      <c r="U1919"/>
      <c r="V1919"/>
      <c r="W1919"/>
      <c r="Y1919"/>
      <c r="Z1919"/>
      <c r="AA1919"/>
      <c r="AC1919"/>
      <c r="AD1919"/>
      <c r="AE1919"/>
      <c r="AG1919"/>
      <c r="AH1919"/>
      <c r="AI1919"/>
      <c r="AK1919"/>
      <c r="AL1919"/>
      <c r="AM1919"/>
      <c r="AO1919"/>
      <c r="AP1919"/>
      <c r="AQ1919"/>
      <c r="AS1919"/>
      <c r="AT1919"/>
      <c r="AU1919"/>
      <c r="AW1919"/>
      <c r="AX1919"/>
      <c r="AY1919"/>
      <c r="BA1919"/>
      <c r="BB1919"/>
      <c r="BC1919"/>
      <c r="BE1919"/>
      <c r="BF1919"/>
      <c r="BG1919"/>
      <c r="BI1919"/>
      <c r="BJ1919"/>
      <c r="BK1919"/>
      <c r="BM1919"/>
      <c r="BN1919"/>
      <c r="BO1919"/>
    </row>
    <row r="1920" spans="1:67">
      <c r="A1920"/>
      <c r="B1920"/>
      <c r="C1920"/>
      <c r="E1920"/>
      <c r="F1920"/>
      <c r="G1920"/>
      <c r="I1920"/>
      <c r="J1920"/>
      <c r="K1920"/>
      <c r="M1920"/>
      <c r="N1920"/>
      <c r="O1920"/>
      <c r="Q1920"/>
      <c r="R1920"/>
      <c r="S1920"/>
      <c r="U1920"/>
      <c r="V1920"/>
      <c r="W1920"/>
      <c r="Y1920"/>
      <c r="Z1920"/>
      <c r="AA1920"/>
      <c r="AC1920"/>
      <c r="AD1920"/>
      <c r="AE1920"/>
      <c r="AG1920"/>
      <c r="AH1920"/>
      <c r="AI1920"/>
      <c r="AK1920"/>
      <c r="AL1920"/>
      <c r="AM1920"/>
      <c r="AO1920"/>
      <c r="AP1920"/>
      <c r="AQ1920"/>
      <c r="AS1920"/>
      <c r="AT1920"/>
      <c r="AU1920"/>
      <c r="AW1920"/>
      <c r="AX1920"/>
      <c r="AY1920"/>
      <c r="BA1920"/>
      <c r="BB1920"/>
      <c r="BC1920"/>
      <c r="BE1920"/>
      <c r="BF1920"/>
      <c r="BG1920"/>
      <c r="BI1920"/>
      <c r="BJ1920"/>
      <c r="BK1920"/>
      <c r="BM1920"/>
      <c r="BN1920"/>
      <c r="BO1920"/>
    </row>
    <row r="1921" spans="1:67">
      <c r="A1921"/>
      <c r="B1921"/>
      <c r="C1921"/>
      <c r="E1921"/>
      <c r="F1921"/>
      <c r="G1921"/>
      <c r="I1921"/>
      <c r="J1921"/>
      <c r="K1921"/>
      <c r="M1921"/>
      <c r="N1921"/>
      <c r="O1921"/>
      <c r="Q1921"/>
      <c r="R1921"/>
      <c r="S1921"/>
      <c r="U1921"/>
      <c r="V1921"/>
      <c r="W1921"/>
      <c r="Y1921"/>
      <c r="Z1921"/>
      <c r="AA1921"/>
      <c r="AC1921"/>
      <c r="AD1921"/>
      <c r="AE1921"/>
      <c r="AG1921"/>
      <c r="AH1921"/>
      <c r="AI1921"/>
      <c r="AK1921"/>
      <c r="AL1921"/>
      <c r="AM1921"/>
      <c r="AO1921"/>
      <c r="AP1921"/>
      <c r="AQ1921"/>
      <c r="AS1921"/>
      <c r="AT1921"/>
      <c r="AU1921"/>
      <c r="AW1921"/>
      <c r="AX1921"/>
      <c r="AY1921"/>
      <c r="BA1921"/>
      <c r="BB1921"/>
      <c r="BC1921"/>
      <c r="BE1921"/>
      <c r="BF1921"/>
      <c r="BG1921"/>
      <c r="BI1921"/>
      <c r="BJ1921"/>
      <c r="BK1921"/>
      <c r="BM1921"/>
      <c r="BN1921"/>
      <c r="BO1921"/>
    </row>
    <row r="1922" spans="1:67">
      <c r="A1922"/>
      <c r="B1922"/>
      <c r="C1922"/>
      <c r="E1922"/>
      <c r="F1922"/>
      <c r="G1922"/>
      <c r="I1922"/>
      <c r="J1922"/>
      <c r="K1922"/>
      <c r="M1922"/>
      <c r="N1922"/>
      <c r="O1922"/>
      <c r="Q1922"/>
      <c r="R1922"/>
      <c r="S1922"/>
      <c r="U1922"/>
      <c r="V1922"/>
      <c r="W1922"/>
      <c r="Y1922"/>
      <c r="Z1922"/>
      <c r="AA1922"/>
      <c r="AC1922"/>
      <c r="AD1922"/>
      <c r="AE1922"/>
      <c r="AG1922"/>
      <c r="AH1922"/>
      <c r="AI1922"/>
      <c r="AK1922"/>
      <c r="AL1922"/>
      <c r="AM1922"/>
      <c r="AO1922"/>
      <c r="AP1922"/>
      <c r="AQ1922"/>
      <c r="AS1922"/>
      <c r="AT1922"/>
      <c r="AU1922"/>
      <c r="AW1922"/>
      <c r="AX1922"/>
      <c r="AY1922"/>
      <c r="BA1922"/>
      <c r="BB1922"/>
      <c r="BC1922"/>
      <c r="BE1922"/>
      <c r="BF1922"/>
      <c r="BG1922"/>
      <c r="BI1922"/>
      <c r="BJ1922"/>
      <c r="BK1922"/>
      <c r="BM1922"/>
      <c r="BN1922"/>
      <c r="BO1922"/>
    </row>
    <row r="1923" spans="1:67">
      <c r="A1923"/>
      <c r="B1923"/>
      <c r="C1923"/>
      <c r="E1923"/>
      <c r="F1923"/>
      <c r="G1923"/>
      <c r="I1923"/>
      <c r="J1923"/>
      <c r="K1923"/>
      <c r="M1923"/>
      <c r="N1923"/>
      <c r="O1923"/>
      <c r="Q1923"/>
      <c r="R1923"/>
      <c r="S1923"/>
      <c r="U1923"/>
      <c r="V1923"/>
      <c r="W1923"/>
      <c r="Y1923"/>
      <c r="Z1923"/>
      <c r="AA1923"/>
      <c r="AC1923"/>
      <c r="AD1923"/>
      <c r="AE1923"/>
      <c r="AG1923"/>
      <c r="AH1923"/>
      <c r="AI1923"/>
      <c r="AK1923"/>
      <c r="AL1923"/>
      <c r="AM1923"/>
      <c r="AO1923"/>
      <c r="AP1923"/>
      <c r="AQ1923"/>
      <c r="AS1923"/>
      <c r="AT1923"/>
      <c r="AU1923"/>
      <c r="AW1923"/>
      <c r="AX1923"/>
      <c r="AY1923"/>
      <c r="BA1923"/>
      <c r="BB1923"/>
      <c r="BC1923"/>
      <c r="BE1923"/>
      <c r="BF1923"/>
      <c r="BG1923"/>
      <c r="BI1923"/>
      <c r="BJ1923"/>
      <c r="BK1923"/>
      <c r="BM1923"/>
      <c r="BN1923"/>
      <c r="BO1923"/>
    </row>
    <row r="1924" spans="1:67">
      <c r="A1924"/>
      <c r="B1924"/>
      <c r="C1924"/>
      <c r="E1924"/>
      <c r="F1924"/>
      <c r="G1924"/>
      <c r="I1924"/>
      <c r="J1924"/>
      <c r="K1924"/>
      <c r="M1924"/>
      <c r="N1924"/>
      <c r="O1924"/>
      <c r="Q1924"/>
      <c r="R1924"/>
      <c r="S1924"/>
      <c r="U1924"/>
      <c r="V1924"/>
      <c r="W1924"/>
      <c r="Y1924"/>
      <c r="Z1924"/>
      <c r="AA1924"/>
      <c r="AC1924"/>
      <c r="AD1924"/>
      <c r="AE1924"/>
      <c r="AG1924"/>
      <c r="AH1924"/>
      <c r="AI1924"/>
      <c r="AK1924"/>
      <c r="AL1924"/>
      <c r="AM1924"/>
      <c r="AO1924"/>
      <c r="AP1924"/>
      <c r="AQ1924"/>
      <c r="AS1924"/>
      <c r="AT1924"/>
      <c r="AU1924"/>
      <c r="AW1924"/>
      <c r="AX1924"/>
      <c r="AY1924"/>
      <c r="BA1924"/>
      <c r="BB1924"/>
      <c r="BC1924"/>
      <c r="BE1924"/>
      <c r="BF1924"/>
      <c r="BG1924"/>
      <c r="BI1924"/>
      <c r="BJ1924"/>
      <c r="BK1924"/>
      <c r="BM1924"/>
      <c r="BN1924"/>
      <c r="BO1924"/>
    </row>
    <row r="1925" spans="1:67">
      <c r="A1925"/>
      <c r="B1925"/>
      <c r="C1925"/>
      <c r="E1925"/>
      <c r="F1925"/>
      <c r="G1925"/>
      <c r="I1925"/>
      <c r="J1925"/>
      <c r="K1925"/>
      <c r="M1925"/>
      <c r="N1925"/>
      <c r="O1925"/>
      <c r="Q1925"/>
      <c r="R1925"/>
      <c r="S1925"/>
      <c r="U1925"/>
      <c r="V1925"/>
      <c r="W1925"/>
      <c r="Y1925"/>
      <c r="Z1925"/>
      <c r="AA1925"/>
      <c r="AC1925"/>
      <c r="AD1925"/>
      <c r="AE1925"/>
      <c r="AG1925"/>
      <c r="AH1925"/>
      <c r="AI1925"/>
      <c r="AK1925"/>
      <c r="AL1925"/>
      <c r="AM1925"/>
      <c r="AO1925"/>
      <c r="AP1925"/>
      <c r="AQ1925"/>
      <c r="AS1925"/>
      <c r="AT1925"/>
      <c r="AU1925"/>
      <c r="AW1925"/>
      <c r="AX1925"/>
      <c r="AY1925"/>
      <c r="BA1925"/>
      <c r="BB1925"/>
      <c r="BC1925"/>
      <c r="BE1925"/>
      <c r="BF1925"/>
      <c r="BG1925"/>
      <c r="BI1925"/>
      <c r="BJ1925"/>
      <c r="BK1925"/>
      <c r="BM1925"/>
      <c r="BN1925"/>
      <c r="BO1925"/>
    </row>
    <row r="1926" spans="1:67">
      <c r="A1926"/>
      <c r="B1926"/>
      <c r="C1926"/>
      <c r="E1926"/>
      <c r="F1926"/>
      <c r="G1926"/>
      <c r="I1926"/>
      <c r="J1926"/>
      <c r="K1926"/>
      <c r="M1926"/>
      <c r="N1926"/>
      <c r="O1926"/>
      <c r="Q1926"/>
      <c r="R1926"/>
      <c r="S1926"/>
      <c r="U1926"/>
      <c r="V1926"/>
      <c r="W1926"/>
      <c r="Y1926"/>
      <c r="Z1926"/>
      <c r="AA1926"/>
      <c r="AC1926"/>
      <c r="AD1926"/>
      <c r="AE1926"/>
      <c r="AG1926"/>
      <c r="AH1926"/>
      <c r="AI1926"/>
      <c r="AK1926"/>
      <c r="AL1926"/>
      <c r="AM1926"/>
      <c r="AO1926"/>
      <c r="AP1926"/>
      <c r="AQ1926"/>
      <c r="AS1926"/>
      <c r="AT1926"/>
      <c r="AU1926"/>
      <c r="AW1926"/>
      <c r="AX1926"/>
      <c r="AY1926"/>
      <c r="BA1926"/>
      <c r="BB1926"/>
      <c r="BC1926"/>
      <c r="BE1926"/>
      <c r="BF1926"/>
      <c r="BG1926"/>
      <c r="BI1926"/>
      <c r="BJ1926"/>
      <c r="BK1926"/>
      <c r="BM1926"/>
      <c r="BN1926"/>
      <c r="BO1926"/>
    </row>
    <row r="1927" spans="1:67">
      <c r="A1927"/>
      <c r="B1927"/>
      <c r="C1927"/>
      <c r="E1927"/>
      <c r="F1927"/>
      <c r="G1927"/>
      <c r="I1927"/>
      <c r="J1927"/>
      <c r="K1927"/>
      <c r="M1927"/>
      <c r="N1927"/>
      <c r="O1927"/>
      <c r="Q1927"/>
      <c r="R1927"/>
      <c r="S1927"/>
      <c r="U1927"/>
      <c r="V1927"/>
      <c r="W1927"/>
      <c r="Y1927"/>
      <c r="Z1927"/>
      <c r="AA1927"/>
      <c r="AC1927"/>
      <c r="AD1927"/>
      <c r="AE1927"/>
      <c r="AG1927"/>
      <c r="AH1927"/>
      <c r="AI1927"/>
      <c r="AK1927"/>
      <c r="AL1927"/>
      <c r="AM1927"/>
      <c r="AO1927"/>
      <c r="AP1927"/>
      <c r="AQ1927"/>
      <c r="AS1927"/>
      <c r="AT1927"/>
      <c r="AU1927"/>
      <c r="AW1927"/>
      <c r="AX1927"/>
      <c r="AY1927"/>
      <c r="BA1927"/>
      <c r="BB1927"/>
      <c r="BC1927"/>
      <c r="BE1927"/>
      <c r="BF1927"/>
      <c r="BG1927"/>
      <c r="BI1927"/>
      <c r="BJ1927"/>
      <c r="BK1927"/>
      <c r="BM1927"/>
      <c r="BN1927"/>
      <c r="BO1927"/>
    </row>
    <row r="1928" spans="1:67">
      <c r="A1928"/>
      <c r="B1928"/>
      <c r="C1928"/>
      <c r="E1928"/>
      <c r="F1928"/>
      <c r="G1928"/>
      <c r="I1928"/>
      <c r="J1928"/>
      <c r="K1928"/>
      <c r="M1928"/>
      <c r="N1928"/>
      <c r="O1928"/>
      <c r="Q1928"/>
      <c r="R1928"/>
      <c r="S1928"/>
      <c r="U1928"/>
      <c r="V1928"/>
      <c r="W1928"/>
      <c r="Y1928"/>
      <c r="Z1928"/>
      <c r="AA1928"/>
      <c r="AC1928"/>
      <c r="AD1928"/>
      <c r="AE1928"/>
      <c r="AG1928"/>
      <c r="AH1928"/>
      <c r="AI1928"/>
      <c r="AK1928"/>
      <c r="AL1928"/>
      <c r="AM1928"/>
      <c r="AO1928"/>
      <c r="AP1928"/>
      <c r="AQ1928"/>
      <c r="AS1928"/>
      <c r="AT1928"/>
      <c r="AU1928"/>
      <c r="AW1928"/>
      <c r="AX1928"/>
      <c r="AY1928"/>
      <c r="BA1928"/>
      <c r="BB1928"/>
      <c r="BC1928"/>
      <c r="BE1928"/>
      <c r="BF1928"/>
      <c r="BG1928"/>
      <c r="BI1928"/>
      <c r="BJ1928"/>
      <c r="BK1928"/>
      <c r="BM1928"/>
      <c r="BN1928"/>
      <c r="BO1928"/>
    </row>
    <row r="1929" spans="1:67">
      <c r="A1929"/>
      <c r="B1929"/>
      <c r="C1929"/>
      <c r="E1929"/>
      <c r="F1929"/>
      <c r="G1929"/>
      <c r="I1929"/>
      <c r="J1929"/>
      <c r="K1929"/>
      <c r="M1929"/>
      <c r="N1929"/>
      <c r="O1929"/>
      <c r="Q1929"/>
      <c r="R1929"/>
      <c r="S1929"/>
      <c r="U1929"/>
      <c r="V1929"/>
      <c r="W1929"/>
      <c r="Y1929"/>
      <c r="Z1929"/>
      <c r="AA1929"/>
      <c r="AC1929"/>
      <c r="AD1929"/>
      <c r="AE1929"/>
      <c r="AG1929"/>
      <c r="AH1929"/>
      <c r="AI1929"/>
      <c r="AK1929"/>
      <c r="AL1929"/>
      <c r="AM1929"/>
      <c r="AO1929"/>
      <c r="AP1929"/>
      <c r="AQ1929"/>
      <c r="AS1929"/>
      <c r="AT1929"/>
      <c r="AU1929"/>
      <c r="AW1929"/>
      <c r="AX1929"/>
      <c r="AY1929"/>
      <c r="BA1929"/>
      <c r="BB1929"/>
      <c r="BC1929"/>
      <c r="BE1929"/>
      <c r="BF1929"/>
      <c r="BG1929"/>
      <c r="BI1929"/>
      <c r="BJ1929"/>
      <c r="BK1929"/>
      <c r="BM1929"/>
      <c r="BN1929"/>
      <c r="BO1929"/>
    </row>
    <row r="1930" spans="1:67">
      <c r="A1930"/>
      <c r="B1930"/>
      <c r="C1930"/>
      <c r="E1930"/>
      <c r="F1930"/>
      <c r="G1930"/>
      <c r="I1930"/>
      <c r="J1930"/>
      <c r="K1930"/>
      <c r="M1930"/>
      <c r="N1930"/>
      <c r="O1930"/>
      <c r="Q1930"/>
      <c r="R1930"/>
      <c r="S1930"/>
      <c r="U1930"/>
      <c r="V1930"/>
      <c r="W1930"/>
      <c r="Y1930"/>
      <c r="Z1930"/>
      <c r="AA1930"/>
      <c r="AC1930"/>
      <c r="AD1930"/>
      <c r="AE1930"/>
      <c r="AG1930"/>
      <c r="AH1930"/>
      <c r="AI1930"/>
      <c r="AK1930"/>
      <c r="AL1930"/>
      <c r="AM1930"/>
      <c r="AO1930"/>
      <c r="AP1930"/>
      <c r="AQ1930"/>
      <c r="AS1930"/>
      <c r="AT1930"/>
      <c r="AU1930"/>
      <c r="AW1930"/>
      <c r="AX1930"/>
      <c r="AY1930"/>
      <c r="BA1930"/>
      <c r="BB1930"/>
      <c r="BC1930"/>
      <c r="BE1930"/>
      <c r="BF1930"/>
      <c r="BG1930"/>
      <c r="BI1930"/>
      <c r="BJ1930"/>
      <c r="BK1930"/>
      <c r="BM1930"/>
      <c r="BN1930"/>
      <c r="BO1930"/>
    </row>
    <row r="1931" spans="1:67">
      <c r="A1931"/>
      <c r="B1931"/>
      <c r="C1931"/>
      <c r="E1931"/>
      <c r="F1931"/>
      <c r="G1931"/>
      <c r="I1931"/>
      <c r="J1931"/>
      <c r="K1931"/>
      <c r="M1931"/>
      <c r="N1931"/>
      <c r="O1931"/>
      <c r="Q1931"/>
      <c r="R1931"/>
      <c r="S1931"/>
      <c r="U1931"/>
      <c r="V1931"/>
      <c r="W1931"/>
      <c r="Y1931"/>
      <c r="Z1931"/>
      <c r="AA1931"/>
      <c r="AC1931"/>
      <c r="AD1931"/>
      <c r="AE1931"/>
      <c r="AG1931"/>
      <c r="AH1931"/>
      <c r="AI1931"/>
      <c r="AK1931"/>
      <c r="AL1931"/>
      <c r="AM1931"/>
      <c r="AO1931"/>
      <c r="AP1931"/>
      <c r="AQ1931"/>
      <c r="AS1931"/>
      <c r="AT1931"/>
      <c r="AU1931"/>
      <c r="AW1931"/>
      <c r="AX1931"/>
      <c r="AY1931"/>
      <c r="BA1931"/>
      <c r="BB1931"/>
      <c r="BC1931"/>
      <c r="BE1931"/>
      <c r="BF1931"/>
      <c r="BG1931"/>
      <c r="BI1931"/>
      <c r="BJ1931"/>
      <c r="BK1931"/>
      <c r="BM1931"/>
      <c r="BN1931"/>
      <c r="BO1931"/>
    </row>
    <row r="1932" spans="1:67">
      <c r="A1932"/>
      <c r="B1932"/>
      <c r="C1932"/>
      <c r="E1932"/>
      <c r="F1932"/>
      <c r="G1932"/>
      <c r="I1932"/>
      <c r="J1932"/>
      <c r="K1932"/>
      <c r="M1932"/>
      <c r="N1932"/>
      <c r="O1932"/>
      <c r="Q1932"/>
      <c r="R1932"/>
      <c r="S1932"/>
      <c r="U1932"/>
      <c r="V1932"/>
      <c r="W1932"/>
      <c r="Y1932"/>
      <c r="Z1932"/>
      <c r="AA1932"/>
      <c r="AC1932"/>
      <c r="AD1932"/>
      <c r="AE1932"/>
      <c r="AG1932"/>
      <c r="AH1932"/>
      <c r="AI1932"/>
      <c r="AK1932"/>
      <c r="AL1932"/>
      <c r="AM1932"/>
      <c r="AO1932"/>
      <c r="AP1932"/>
      <c r="AQ1932"/>
      <c r="AS1932"/>
      <c r="AT1932"/>
      <c r="AU1932"/>
      <c r="AW1932"/>
      <c r="AX1932"/>
      <c r="AY1932"/>
      <c r="BA1932"/>
      <c r="BB1932"/>
      <c r="BC1932"/>
      <c r="BE1932"/>
      <c r="BF1932"/>
      <c r="BG1932"/>
      <c r="BI1932"/>
      <c r="BJ1932"/>
      <c r="BK1932"/>
      <c r="BM1932"/>
      <c r="BN1932"/>
      <c r="BO1932"/>
    </row>
    <row r="1933" spans="1:67">
      <c r="A1933"/>
      <c r="B1933"/>
      <c r="C1933"/>
      <c r="E1933"/>
      <c r="F1933"/>
      <c r="G1933"/>
      <c r="I1933"/>
      <c r="J1933"/>
      <c r="K1933"/>
      <c r="M1933"/>
      <c r="N1933"/>
      <c r="O1933"/>
      <c r="Q1933"/>
      <c r="R1933"/>
      <c r="S1933"/>
      <c r="U1933"/>
      <c r="V1933"/>
      <c r="W1933"/>
      <c r="Y1933"/>
      <c r="Z1933"/>
      <c r="AA1933"/>
      <c r="AC1933"/>
      <c r="AD1933"/>
      <c r="AE1933"/>
      <c r="AG1933"/>
      <c r="AH1933"/>
      <c r="AI1933"/>
      <c r="AK1933"/>
      <c r="AL1933"/>
      <c r="AM1933"/>
      <c r="AO1933"/>
      <c r="AP1933"/>
      <c r="AQ1933"/>
      <c r="AS1933"/>
      <c r="AT1933"/>
      <c r="AU1933"/>
      <c r="AW1933"/>
      <c r="AX1933"/>
      <c r="AY1933"/>
      <c r="BA1933"/>
      <c r="BB1933"/>
      <c r="BC1933"/>
      <c r="BE1933"/>
      <c r="BF1933"/>
      <c r="BG1933"/>
      <c r="BI1933"/>
      <c r="BJ1933"/>
      <c r="BK1933"/>
      <c r="BM1933"/>
      <c r="BN1933"/>
      <c r="BO1933"/>
    </row>
    <row r="1934" spans="1:67">
      <c r="A1934"/>
      <c r="B1934"/>
      <c r="C1934"/>
      <c r="E1934"/>
      <c r="F1934"/>
      <c r="G1934"/>
      <c r="I1934"/>
      <c r="J1934"/>
      <c r="K1934"/>
      <c r="M1934"/>
      <c r="N1934"/>
      <c r="O1934"/>
      <c r="Q1934"/>
      <c r="R1934"/>
      <c r="S1934"/>
      <c r="U1934"/>
      <c r="V1934"/>
      <c r="W1934"/>
      <c r="Y1934"/>
      <c r="Z1934"/>
      <c r="AA1934"/>
      <c r="AC1934"/>
      <c r="AD1934"/>
      <c r="AE1934"/>
      <c r="AG1934"/>
      <c r="AH1934"/>
      <c r="AI1934"/>
      <c r="AK1934"/>
      <c r="AL1934"/>
      <c r="AM1934"/>
      <c r="AO1934"/>
      <c r="AP1934"/>
      <c r="AQ1934"/>
      <c r="AS1934"/>
      <c r="AT1934"/>
      <c r="AU1934"/>
      <c r="AW1934"/>
      <c r="AX1934"/>
      <c r="AY1934"/>
      <c r="BA1934"/>
      <c r="BB1934"/>
      <c r="BC1934"/>
      <c r="BE1934"/>
      <c r="BF1934"/>
      <c r="BG1934"/>
      <c r="BI1934"/>
      <c r="BJ1934"/>
      <c r="BK1934"/>
      <c r="BM1934"/>
      <c r="BN1934"/>
      <c r="BO1934"/>
    </row>
    <row r="1935" spans="1:67">
      <c r="A1935"/>
      <c r="B1935"/>
      <c r="C1935"/>
      <c r="E1935"/>
      <c r="F1935"/>
      <c r="G1935"/>
      <c r="I1935"/>
      <c r="J1935"/>
      <c r="K1935"/>
      <c r="M1935"/>
      <c r="N1935"/>
      <c r="O1935"/>
      <c r="Q1935"/>
      <c r="R1935"/>
      <c r="S1935"/>
      <c r="U1935"/>
      <c r="V1935"/>
      <c r="W1935"/>
      <c r="Y1935"/>
      <c r="Z1935"/>
      <c r="AA1935"/>
      <c r="AC1935"/>
      <c r="AD1935"/>
      <c r="AE1935"/>
      <c r="AG1935"/>
      <c r="AH1935"/>
      <c r="AI1935"/>
      <c r="AK1935"/>
      <c r="AL1935"/>
      <c r="AM1935"/>
      <c r="AO1935"/>
      <c r="AP1935"/>
      <c r="AQ1935"/>
      <c r="AS1935"/>
      <c r="AT1935"/>
      <c r="AU1935"/>
      <c r="AW1935"/>
      <c r="AX1935"/>
      <c r="AY1935"/>
      <c r="BA1935"/>
      <c r="BB1935"/>
      <c r="BC1935"/>
      <c r="BE1935"/>
      <c r="BF1935"/>
      <c r="BG1935"/>
      <c r="BI1935"/>
      <c r="BJ1935"/>
      <c r="BK1935"/>
      <c r="BM1935"/>
      <c r="BN1935"/>
      <c r="BO1935"/>
    </row>
    <row r="1936" spans="1:67">
      <c r="A1936"/>
      <c r="B1936"/>
      <c r="C1936"/>
      <c r="E1936"/>
      <c r="F1936"/>
      <c r="G1936"/>
      <c r="I1936"/>
      <c r="J1936"/>
      <c r="K1936"/>
      <c r="M1936"/>
      <c r="N1936"/>
      <c r="O1936"/>
      <c r="Q1936"/>
      <c r="R1936"/>
      <c r="S1936"/>
      <c r="U1936"/>
      <c r="V1936"/>
      <c r="W1936"/>
      <c r="Y1936"/>
      <c r="Z1936"/>
      <c r="AA1936"/>
      <c r="AC1936"/>
      <c r="AD1936"/>
      <c r="AE1936"/>
      <c r="AG1936"/>
      <c r="AH1936"/>
      <c r="AI1936"/>
      <c r="AK1936"/>
      <c r="AL1936"/>
      <c r="AM1936"/>
      <c r="AO1936"/>
      <c r="AP1936"/>
      <c r="AQ1936"/>
      <c r="AS1936"/>
      <c r="AT1936"/>
      <c r="AU1936"/>
      <c r="AW1936"/>
      <c r="AX1936"/>
      <c r="AY1936"/>
      <c r="BA1936"/>
      <c r="BB1936"/>
      <c r="BC1936"/>
      <c r="BE1936"/>
      <c r="BF1936"/>
      <c r="BG1936"/>
      <c r="BI1936"/>
      <c r="BJ1936"/>
      <c r="BK1936"/>
      <c r="BM1936"/>
      <c r="BN1936"/>
      <c r="BO1936"/>
    </row>
    <row r="1937" spans="1:67">
      <c r="A1937"/>
      <c r="B1937"/>
      <c r="C1937"/>
      <c r="E1937"/>
      <c r="F1937"/>
      <c r="G1937"/>
      <c r="I1937"/>
      <c r="J1937"/>
      <c r="K1937"/>
      <c r="M1937"/>
      <c r="N1937"/>
      <c r="O1937"/>
      <c r="Q1937"/>
      <c r="R1937"/>
      <c r="S1937"/>
      <c r="U1937"/>
      <c r="V1937"/>
      <c r="W1937"/>
      <c r="Y1937"/>
      <c r="Z1937"/>
      <c r="AA1937"/>
      <c r="AC1937"/>
      <c r="AD1937"/>
      <c r="AE1937"/>
      <c r="AG1937"/>
      <c r="AH1937"/>
      <c r="AI1937"/>
      <c r="AK1937"/>
      <c r="AL1937"/>
      <c r="AM1937"/>
      <c r="AO1937"/>
      <c r="AP1937"/>
      <c r="AQ1937"/>
      <c r="AS1937"/>
      <c r="AT1937"/>
      <c r="AU1937"/>
      <c r="AW1937"/>
      <c r="AX1937"/>
      <c r="AY1937"/>
      <c r="BA1937"/>
      <c r="BB1937"/>
      <c r="BC1937"/>
      <c r="BE1937"/>
      <c r="BF1937"/>
      <c r="BG1937"/>
      <c r="BI1937"/>
      <c r="BJ1937"/>
      <c r="BK1937"/>
      <c r="BM1937"/>
      <c r="BN1937"/>
      <c r="BO1937"/>
    </row>
    <row r="1938" spans="1:67">
      <c r="A1938"/>
      <c r="B1938"/>
      <c r="C1938"/>
      <c r="E1938"/>
      <c r="F1938"/>
      <c r="G1938"/>
      <c r="I1938"/>
      <c r="J1938"/>
      <c r="K1938"/>
      <c r="M1938"/>
      <c r="N1938"/>
      <c r="O1938"/>
      <c r="Q1938"/>
      <c r="R1938"/>
      <c r="S1938"/>
      <c r="U1938"/>
      <c r="V1938"/>
      <c r="W1938"/>
      <c r="Y1938"/>
      <c r="Z1938"/>
      <c r="AA1938"/>
      <c r="AC1938"/>
      <c r="AD1938"/>
      <c r="AE1938"/>
      <c r="AG1938"/>
      <c r="AH1938"/>
      <c r="AI1938"/>
      <c r="AK1938"/>
      <c r="AL1938"/>
      <c r="AM1938"/>
      <c r="AO1938"/>
      <c r="AP1938"/>
      <c r="AQ1938"/>
      <c r="AS1938"/>
      <c r="AT1938"/>
      <c r="AU1938"/>
      <c r="AW1938"/>
      <c r="AX1938"/>
      <c r="AY1938"/>
      <c r="BA1938"/>
      <c r="BB1938"/>
      <c r="BC1938"/>
      <c r="BE1938"/>
      <c r="BF1938"/>
      <c r="BG1938"/>
      <c r="BI1938"/>
      <c r="BJ1938"/>
      <c r="BK1938"/>
      <c r="BM1938"/>
      <c r="BN1938"/>
      <c r="BO1938"/>
    </row>
    <row r="1939" spans="1:67">
      <c r="A1939"/>
      <c r="B1939"/>
      <c r="C1939"/>
      <c r="E1939"/>
      <c r="F1939"/>
      <c r="G1939"/>
      <c r="I1939"/>
      <c r="J1939"/>
      <c r="K1939"/>
      <c r="M1939"/>
      <c r="N1939"/>
      <c r="O1939"/>
      <c r="Q1939"/>
      <c r="R1939"/>
      <c r="S1939"/>
      <c r="U1939"/>
      <c r="V1939"/>
      <c r="W1939"/>
      <c r="Y1939"/>
      <c r="Z1939"/>
      <c r="AA1939"/>
      <c r="AC1939"/>
      <c r="AD1939"/>
      <c r="AE1939"/>
      <c r="AG1939"/>
      <c r="AH1939"/>
      <c r="AI1939"/>
      <c r="AK1939"/>
      <c r="AL1939"/>
      <c r="AM1939"/>
      <c r="AO1939"/>
      <c r="AP1939"/>
      <c r="AQ1939"/>
      <c r="AS1939"/>
      <c r="AT1939"/>
      <c r="AU1939"/>
      <c r="AW1939"/>
      <c r="AX1939"/>
      <c r="AY1939"/>
      <c r="BA1939"/>
      <c r="BB1939"/>
      <c r="BC1939"/>
      <c r="BE1939"/>
      <c r="BF1939"/>
      <c r="BG1939"/>
      <c r="BI1939"/>
      <c r="BJ1939"/>
      <c r="BK1939"/>
      <c r="BM1939"/>
      <c r="BN1939"/>
      <c r="BO1939"/>
    </row>
    <row r="1940" spans="1:67">
      <c r="A1940"/>
      <c r="B1940"/>
      <c r="C1940"/>
      <c r="E1940"/>
      <c r="F1940"/>
      <c r="G1940"/>
      <c r="I1940"/>
      <c r="J1940"/>
      <c r="K1940"/>
      <c r="M1940"/>
      <c r="N1940"/>
      <c r="O1940"/>
      <c r="Q1940"/>
      <c r="R1940"/>
      <c r="S1940"/>
      <c r="U1940"/>
      <c r="V1940"/>
      <c r="W1940"/>
      <c r="Y1940"/>
      <c r="Z1940"/>
      <c r="AA1940"/>
      <c r="AC1940"/>
      <c r="AD1940"/>
      <c r="AE1940"/>
      <c r="AG1940"/>
      <c r="AH1940"/>
      <c r="AI1940"/>
      <c r="AK1940"/>
      <c r="AL1940"/>
      <c r="AM1940"/>
      <c r="AO1940"/>
      <c r="AP1940"/>
      <c r="AQ1940"/>
      <c r="AS1940"/>
      <c r="AT1940"/>
      <c r="AU1940"/>
      <c r="AW1940"/>
      <c r="AX1940"/>
      <c r="AY1940"/>
      <c r="BA1940"/>
      <c r="BB1940"/>
      <c r="BC1940"/>
      <c r="BE1940"/>
      <c r="BF1940"/>
      <c r="BG1940"/>
      <c r="BI1940"/>
      <c r="BJ1940"/>
      <c r="BK1940"/>
      <c r="BM1940"/>
      <c r="BN1940"/>
      <c r="BO1940"/>
    </row>
    <row r="1941" spans="1:67">
      <c r="A1941"/>
      <c r="B1941"/>
      <c r="C1941"/>
      <c r="E1941"/>
      <c r="F1941"/>
      <c r="G1941"/>
      <c r="I1941"/>
      <c r="J1941"/>
      <c r="K1941"/>
      <c r="M1941"/>
      <c r="N1941"/>
      <c r="O1941"/>
      <c r="Q1941"/>
      <c r="R1941"/>
      <c r="S1941"/>
      <c r="U1941"/>
      <c r="V1941"/>
      <c r="W1941"/>
      <c r="Y1941"/>
      <c r="Z1941"/>
      <c r="AA1941"/>
      <c r="AC1941"/>
      <c r="AD1941"/>
      <c r="AE1941"/>
      <c r="AG1941"/>
      <c r="AH1941"/>
      <c r="AI1941"/>
      <c r="AK1941"/>
      <c r="AL1941"/>
      <c r="AM1941"/>
      <c r="AO1941"/>
      <c r="AP1941"/>
      <c r="AQ1941"/>
      <c r="AS1941"/>
      <c r="AT1941"/>
      <c r="AU1941"/>
      <c r="AW1941"/>
      <c r="AX1941"/>
      <c r="AY1941"/>
      <c r="BA1941"/>
      <c r="BB1941"/>
      <c r="BC1941"/>
      <c r="BE1941"/>
      <c r="BF1941"/>
      <c r="BG1941"/>
      <c r="BI1941"/>
      <c r="BJ1941"/>
      <c r="BK1941"/>
      <c r="BM1941"/>
      <c r="BN1941"/>
      <c r="BO1941"/>
    </row>
    <row r="1942" spans="1:67">
      <c r="A1942"/>
      <c r="B1942"/>
      <c r="C1942"/>
      <c r="E1942"/>
      <c r="F1942"/>
      <c r="G1942"/>
      <c r="I1942"/>
      <c r="J1942"/>
      <c r="K1942"/>
      <c r="M1942"/>
      <c r="N1942"/>
      <c r="O1942"/>
      <c r="Q1942"/>
      <c r="R1942"/>
      <c r="S1942"/>
      <c r="U1942"/>
      <c r="V1942"/>
      <c r="W1942"/>
      <c r="Y1942"/>
      <c r="Z1942"/>
      <c r="AA1942"/>
      <c r="AC1942"/>
      <c r="AD1942"/>
      <c r="AE1942"/>
      <c r="AG1942"/>
      <c r="AH1942"/>
      <c r="AI1942"/>
      <c r="AK1942"/>
      <c r="AL1942"/>
      <c r="AM1942"/>
      <c r="AO1942"/>
      <c r="AP1942"/>
      <c r="AQ1942"/>
      <c r="AS1942"/>
      <c r="AT1942"/>
      <c r="AU1942"/>
      <c r="AW1942"/>
      <c r="AX1942"/>
      <c r="AY1942"/>
      <c r="BA1942"/>
      <c r="BB1942"/>
      <c r="BC1942"/>
      <c r="BE1942"/>
      <c r="BF1942"/>
      <c r="BG1942"/>
      <c r="BI1942"/>
      <c r="BJ1942"/>
      <c r="BK1942"/>
      <c r="BM1942"/>
      <c r="BN1942"/>
      <c r="BO1942"/>
    </row>
    <row r="1943" spans="1:67">
      <c r="A1943"/>
      <c r="B1943"/>
      <c r="C1943"/>
      <c r="E1943"/>
      <c r="F1943"/>
      <c r="G1943"/>
      <c r="I1943"/>
      <c r="J1943"/>
      <c r="K1943"/>
      <c r="M1943"/>
      <c r="N1943"/>
      <c r="O1943"/>
      <c r="Q1943"/>
      <c r="R1943"/>
      <c r="S1943"/>
      <c r="U1943"/>
      <c r="V1943"/>
      <c r="W1943"/>
      <c r="Y1943"/>
      <c r="Z1943"/>
      <c r="AA1943"/>
      <c r="AC1943"/>
      <c r="AD1943"/>
      <c r="AE1943"/>
      <c r="AG1943"/>
      <c r="AH1943"/>
      <c r="AI1943"/>
      <c r="AK1943"/>
      <c r="AL1943"/>
      <c r="AM1943"/>
      <c r="AO1943"/>
      <c r="AP1943"/>
      <c r="AQ1943"/>
      <c r="AS1943"/>
      <c r="AT1943"/>
      <c r="AU1943"/>
      <c r="AW1943"/>
      <c r="AX1943"/>
      <c r="AY1943"/>
      <c r="BA1943"/>
      <c r="BB1943"/>
      <c r="BC1943"/>
      <c r="BE1943"/>
      <c r="BF1943"/>
      <c r="BG1943"/>
      <c r="BI1943"/>
      <c r="BJ1943"/>
      <c r="BK1943"/>
      <c r="BM1943"/>
      <c r="BN1943"/>
      <c r="BO1943"/>
    </row>
    <row r="1944" spans="1:67">
      <c r="A1944"/>
      <c r="B1944"/>
      <c r="C1944"/>
      <c r="E1944"/>
      <c r="F1944"/>
      <c r="G1944"/>
      <c r="I1944"/>
      <c r="J1944"/>
      <c r="K1944"/>
      <c r="M1944"/>
      <c r="N1944"/>
      <c r="O1944"/>
      <c r="Q1944"/>
      <c r="R1944"/>
      <c r="S1944"/>
      <c r="U1944"/>
      <c r="V1944"/>
      <c r="W1944"/>
      <c r="Y1944"/>
      <c r="Z1944"/>
      <c r="AA1944"/>
      <c r="AC1944"/>
      <c r="AD1944"/>
      <c r="AE1944"/>
      <c r="AG1944"/>
      <c r="AH1944"/>
      <c r="AI1944"/>
      <c r="AK1944"/>
      <c r="AL1944"/>
      <c r="AM1944"/>
      <c r="AO1944"/>
      <c r="AP1944"/>
      <c r="AQ1944"/>
      <c r="AS1944"/>
      <c r="AT1944"/>
      <c r="AU1944"/>
      <c r="AW1944"/>
      <c r="AX1944"/>
      <c r="AY1944"/>
      <c r="BA1944"/>
      <c r="BB1944"/>
      <c r="BC1944"/>
      <c r="BE1944"/>
      <c r="BF1944"/>
      <c r="BG1944"/>
      <c r="BI1944"/>
      <c r="BJ1944"/>
      <c r="BK1944"/>
      <c r="BM1944"/>
      <c r="BN1944"/>
      <c r="BO1944"/>
    </row>
    <row r="1945" spans="1:67">
      <c r="A1945"/>
      <c r="B1945"/>
      <c r="C1945"/>
      <c r="E1945"/>
      <c r="F1945"/>
      <c r="G1945"/>
      <c r="I1945"/>
      <c r="J1945"/>
      <c r="K1945"/>
      <c r="M1945"/>
      <c r="N1945"/>
      <c r="O1945"/>
      <c r="Q1945"/>
      <c r="R1945"/>
      <c r="S1945"/>
      <c r="U1945"/>
      <c r="V1945"/>
      <c r="W1945"/>
      <c r="Y1945"/>
      <c r="Z1945"/>
      <c r="AA1945"/>
      <c r="AC1945"/>
      <c r="AD1945"/>
      <c r="AE1945"/>
      <c r="AG1945"/>
      <c r="AH1945"/>
      <c r="AI1945"/>
      <c r="AK1945"/>
      <c r="AL1945"/>
      <c r="AM1945"/>
      <c r="AO1945"/>
      <c r="AP1945"/>
      <c r="AQ1945"/>
      <c r="AS1945"/>
      <c r="AT1945"/>
      <c r="AU1945"/>
      <c r="AW1945"/>
      <c r="AX1945"/>
      <c r="AY1945"/>
      <c r="BA1945"/>
      <c r="BB1945"/>
      <c r="BC1945"/>
      <c r="BE1945"/>
      <c r="BF1945"/>
      <c r="BG1945"/>
      <c r="BI1945"/>
      <c r="BJ1945"/>
      <c r="BK1945"/>
      <c r="BM1945"/>
      <c r="BN1945"/>
      <c r="BO1945"/>
    </row>
    <row r="1946" spans="1:67">
      <c r="A1946"/>
      <c r="B1946"/>
      <c r="C1946"/>
      <c r="E1946"/>
      <c r="F1946"/>
      <c r="G1946"/>
      <c r="I1946"/>
      <c r="J1946"/>
      <c r="K1946"/>
      <c r="M1946"/>
      <c r="N1946"/>
      <c r="O1946"/>
      <c r="Q1946"/>
      <c r="R1946"/>
      <c r="S1946"/>
      <c r="U1946"/>
      <c r="V1946"/>
      <c r="W1946"/>
      <c r="Y1946"/>
      <c r="Z1946"/>
      <c r="AA1946"/>
      <c r="AC1946"/>
      <c r="AD1946"/>
      <c r="AE1946"/>
      <c r="AG1946"/>
      <c r="AH1946"/>
      <c r="AI1946"/>
      <c r="AK1946"/>
      <c r="AL1946"/>
      <c r="AM1946"/>
      <c r="AO1946"/>
      <c r="AP1946"/>
      <c r="AQ1946"/>
      <c r="AS1946"/>
      <c r="AT1946"/>
      <c r="AU1946"/>
      <c r="AW1946"/>
      <c r="AX1946"/>
      <c r="AY1946"/>
      <c r="BA1946"/>
      <c r="BB1946"/>
      <c r="BC1946"/>
      <c r="BE1946"/>
      <c r="BF1946"/>
      <c r="BG1946"/>
      <c r="BI1946"/>
      <c r="BJ1946"/>
      <c r="BK1946"/>
      <c r="BM1946"/>
      <c r="BN1946"/>
      <c r="BO1946"/>
    </row>
    <row r="1947" spans="1:67">
      <c r="A1947"/>
      <c r="B1947"/>
      <c r="C1947"/>
      <c r="E1947"/>
      <c r="F1947"/>
      <c r="G1947"/>
      <c r="I1947"/>
      <c r="J1947"/>
      <c r="K1947"/>
      <c r="M1947"/>
      <c r="N1947"/>
      <c r="O1947"/>
      <c r="Q1947"/>
      <c r="R1947"/>
      <c r="S1947"/>
      <c r="U1947"/>
      <c r="V1947"/>
      <c r="W1947"/>
      <c r="Y1947"/>
      <c r="Z1947"/>
      <c r="AA1947"/>
      <c r="AC1947"/>
      <c r="AD1947"/>
      <c r="AE1947"/>
      <c r="AG1947"/>
      <c r="AH1947"/>
      <c r="AI1947"/>
      <c r="AK1947"/>
      <c r="AL1947"/>
      <c r="AM1947"/>
      <c r="AO1947"/>
      <c r="AP1947"/>
      <c r="AQ1947"/>
      <c r="AS1947"/>
      <c r="AT1947"/>
      <c r="AU1947"/>
      <c r="AW1947"/>
      <c r="AX1947"/>
      <c r="AY1947"/>
      <c r="BA1947"/>
      <c r="BB1947"/>
      <c r="BC1947"/>
      <c r="BE1947"/>
      <c r="BF1947"/>
      <c r="BG1947"/>
      <c r="BI1947"/>
      <c r="BJ1947"/>
      <c r="BK1947"/>
      <c r="BM1947"/>
      <c r="BN1947"/>
      <c r="BO1947"/>
    </row>
    <row r="1948" spans="1:67">
      <c r="A1948"/>
      <c r="B1948"/>
      <c r="C1948"/>
      <c r="E1948"/>
      <c r="F1948"/>
      <c r="G1948"/>
      <c r="I1948"/>
      <c r="J1948"/>
      <c r="K1948"/>
      <c r="M1948"/>
      <c r="N1948"/>
      <c r="O1948"/>
      <c r="Q1948"/>
      <c r="R1948"/>
      <c r="S1948"/>
      <c r="U1948"/>
      <c r="V1948"/>
      <c r="W1948"/>
      <c r="Y1948"/>
      <c r="Z1948"/>
      <c r="AA1948"/>
      <c r="AC1948"/>
      <c r="AD1948"/>
      <c r="AE1948"/>
      <c r="AG1948"/>
      <c r="AH1948"/>
      <c r="AI1948"/>
      <c r="AK1948"/>
      <c r="AL1948"/>
      <c r="AM1948"/>
      <c r="AO1948"/>
      <c r="AP1948"/>
      <c r="AQ1948"/>
      <c r="AS1948"/>
      <c r="AT1948"/>
      <c r="AU1948"/>
      <c r="AW1948"/>
      <c r="AX1948"/>
      <c r="AY1948"/>
      <c r="BA1948"/>
      <c r="BB1948"/>
      <c r="BC1948"/>
      <c r="BE1948"/>
      <c r="BF1948"/>
      <c r="BG1948"/>
      <c r="BI1948"/>
      <c r="BJ1948"/>
      <c r="BK1948"/>
      <c r="BM1948"/>
      <c r="BN1948"/>
      <c r="BO1948"/>
    </row>
    <row r="1949" spans="1:67">
      <c r="A1949"/>
      <c r="B1949"/>
      <c r="C1949"/>
      <c r="E1949"/>
      <c r="F1949"/>
      <c r="G1949"/>
      <c r="I1949"/>
      <c r="J1949"/>
      <c r="K1949"/>
      <c r="M1949"/>
      <c r="N1949"/>
      <c r="O1949"/>
      <c r="Q1949"/>
      <c r="R1949"/>
      <c r="S1949"/>
      <c r="U1949"/>
      <c r="V1949"/>
      <c r="W1949"/>
      <c r="Y1949"/>
      <c r="Z1949"/>
      <c r="AA1949"/>
      <c r="AC1949"/>
      <c r="AD1949"/>
      <c r="AE1949"/>
      <c r="AG1949"/>
      <c r="AH1949"/>
      <c r="AI1949"/>
      <c r="AK1949"/>
      <c r="AL1949"/>
      <c r="AM1949"/>
      <c r="AO1949"/>
      <c r="AP1949"/>
      <c r="AQ1949"/>
      <c r="AS1949"/>
      <c r="AT1949"/>
      <c r="AU1949"/>
      <c r="AW1949"/>
      <c r="AX1949"/>
      <c r="AY1949"/>
      <c r="BA1949"/>
      <c r="BB1949"/>
      <c r="BC1949"/>
      <c r="BE1949"/>
      <c r="BF1949"/>
      <c r="BG1949"/>
      <c r="BI1949"/>
      <c r="BJ1949"/>
      <c r="BK1949"/>
      <c r="BM1949"/>
      <c r="BN1949"/>
      <c r="BO1949"/>
    </row>
    <row r="1950" spans="1:67">
      <c r="A1950"/>
      <c r="B1950"/>
      <c r="C1950"/>
      <c r="E1950"/>
      <c r="F1950"/>
      <c r="G1950"/>
      <c r="I1950"/>
      <c r="J1950"/>
      <c r="K1950"/>
      <c r="M1950"/>
      <c r="N1950"/>
      <c r="O1950"/>
      <c r="Q1950"/>
      <c r="R1950"/>
      <c r="S1950"/>
      <c r="U1950"/>
      <c r="V1950"/>
      <c r="W1950"/>
      <c r="Y1950"/>
      <c r="Z1950"/>
      <c r="AA1950"/>
      <c r="AC1950"/>
      <c r="AD1950"/>
      <c r="AE1950"/>
      <c r="AG1950"/>
      <c r="AH1950"/>
      <c r="AI1950"/>
      <c r="AK1950"/>
      <c r="AL1950"/>
      <c r="AM1950"/>
      <c r="AO1950"/>
      <c r="AP1950"/>
      <c r="AQ1950"/>
      <c r="AS1950"/>
      <c r="AT1950"/>
      <c r="AU1950"/>
      <c r="AW1950"/>
      <c r="AX1950"/>
      <c r="AY1950"/>
      <c r="BA1950"/>
      <c r="BB1950"/>
      <c r="BC1950"/>
      <c r="BE1950"/>
      <c r="BF1950"/>
      <c r="BG1950"/>
      <c r="BI1950"/>
      <c r="BJ1950"/>
      <c r="BK1950"/>
      <c r="BM1950"/>
      <c r="BN1950"/>
      <c r="BO1950"/>
    </row>
    <row r="1951" spans="1:67">
      <c r="A1951"/>
      <c r="B1951"/>
      <c r="C1951"/>
      <c r="E1951"/>
      <c r="F1951"/>
      <c r="G1951"/>
      <c r="I1951"/>
      <c r="J1951"/>
      <c r="K1951"/>
      <c r="M1951"/>
      <c r="N1951"/>
      <c r="O1951"/>
      <c r="Q1951"/>
      <c r="R1951"/>
      <c r="S1951"/>
      <c r="U1951"/>
      <c r="V1951"/>
      <c r="W1951"/>
      <c r="Y1951"/>
      <c r="Z1951"/>
      <c r="AA1951"/>
      <c r="AC1951"/>
      <c r="AD1951"/>
      <c r="AE1951"/>
      <c r="AG1951"/>
      <c r="AH1951"/>
      <c r="AI1951"/>
      <c r="AK1951"/>
      <c r="AL1951"/>
      <c r="AM1951"/>
      <c r="AO1951"/>
      <c r="AP1951"/>
      <c r="AQ1951"/>
      <c r="AS1951"/>
      <c r="AT1951"/>
      <c r="AU1951"/>
      <c r="AW1951"/>
      <c r="AX1951"/>
      <c r="AY1951"/>
      <c r="BA1951"/>
      <c r="BB1951"/>
      <c r="BC1951"/>
      <c r="BE1951"/>
      <c r="BF1951"/>
      <c r="BG1951"/>
      <c r="BI1951"/>
      <c r="BJ1951"/>
      <c r="BK1951"/>
      <c r="BM1951"/>
      <c r="BN1951"/>
      <c r="BO1951"/>
    </row>
    <row r="1952" spans="1:67">
      <c r="A1952"/>
      <c r="B1952"/>
      <c r="C1952"/>
      <c r="E1952"/>
      <c r="F1952"/>
      <c r="G1952"/>
      <c r="I1952"/>
      <c r="J1952"/>
      <c r="K1952"/>
      <c r="M1952"/>
      <c r="N1952"/>
      <c r="O1952"/>
      <c r="Q1952"/>
      <c r="R1952"/>
      <c r="S1952"/>
      <c r="U1952"/>
      <c r="V1952"/>
      <c r="W1952"/>
      <c r="Y1952"/>
      <c r="Z1952"/>
      <c r="AA1952"/>
      <c r="AC1952"/>
      <c r="AD1952"/>
      <c r="AE1952"/>
      <c r="AG1952"/>
      <c r="AH1952"/>
      <c r="AI1952"/>
      <c r="AK1952"/>
      <c r="AL1952"/>
      <c r="AM1952"/>
      <c r="AO1952"/>
      <c r="AP1952"/>
      <c r="AQ1952"/>
      <c r="AS1952"/>
      <c r="AT1952"/>
      <c r="AU1952"/>
      <c r="AW1952"/>
      <c r="AX1952"/>
      <c r="AY1952"/>
      <c r="BA1952"/>
      <c r="BB1952"/>
      <c r="BC1952"/>
      <c r="BE1952"/>
      <c r="BF1952"/>
      <c r="BG1952"/>
      <c r="BI1952"/>
      <c r="BJ1952"/>
      <c r="BK1952"/>
      <c r="BM1952"/>
      <c r="BN1952"/>
      <c r="BO1952"/>
    </row>
    <row r="1953" spans="1:67">
      <c r="A1953"/>
      <c r="B1953"/>
      <c r="C1953"/>
      <c r="E1953"/>
      <c r="F1953"/>
      <c r="G1953"/>
      <c r="I1953"/>
      <c r="J1953"/>
      <c r="K1953"/>
      <c r="M1953"/>
      <c r="N1953"/>
      <c r="O1953"/>
      <c r="Q1953"/>
      <c r="R1953"/>
      <c r="S1953"/>
      <c r="U1953"/>
      <c r="V1953"/>
      <c r="W1953"/>
      <c r="Y1953"/>
      <c r="Z1953"/>
      <c r="AA1953"/>
      <c r="AC1953"/>
      <c r="AD1953"/>
      <c r="AE1953"/>
      <c r="AG1953"/>
      <c r="AH1953"/>
      <c r="AI1953"/>
      <c r="AK1953"/>
      <c r="AL1953"/>
      <c r="AM1953"/>
      <c r="AO1953"/>
      <c r="AP1953"/>
      <c r="AQ1953"/>
      <c r="AS1953"/>
      <c r="AT1953"/>
      <c r="AU1953"/>
      <c r="AW1953"/>
      <c r="AX1953"/>
      <c r="AY1953"/>
      <c r="BA1953"/>
      <c r="BB1953"/>
      <c r="BC1953"/>
      <c r="BE1953"/>
      <c r="BF1953"/>
      <c r="BG1953"/>
      <c r="BI1953"/>
      <c r="BJ1953"/>
      <c r="BK1953"/>
      <c r="BM1953"/>
      <c r="BN1953"/>
      <c r="BO1953"/>
    </row>
    <row r="1954" spans="1:67">
      <c r="A1954"/>
      <c r="B1954"/>
      <c r="C1954"/>
      <c r="E1954"/>
      <c r="F1954"/>
      <c r="G1954"/>
      <c r="I1954"/>
      <c r="J1954"/>
      <c r="K1954"/>
      <c r="M1954"/>
      <c r="N1954"/>
      <c r="O1954"/>
      <c r="Q1954"/>
      <c r="R1954"/>
      <c r="S1954"/>
      <c r="U1954"/>
      <c r="V1954"/>
      <c r="W1954"/>
      <c r="Y1954"/>
      <c r="Z1954"/>
      <c r="AA1954"/>
      <c r="AC1954"/>
      <c r="AD1954"/>
      <c r="AE1954"/>
      <c r="AG1954"/>
      <c r="AH1954"/>
      <c r="AI1954"/>
      <c r="AK1954"/>
      <c r="AL1954"/>
      <c r="AM1954"/>
      <c r="AO1954"/>
      <c r="AP1954"/>
      <c r="AQ1954"/>
      <c r="AS1954"/>
      <c r="AT1954"/>
      <c r="AU1954"/>
      <c r="AW1954"/>
      <c r="AX1954"/>
      <c r="AY1954"/>
      <c r="BA1954"/>
      <c r="BB1954"/>
      <c r="BC1954"/>
      <c r="BE1954"/>
      <c r="BF1954"/>
      <c r="BG1954"/>
      <c r="BI1954"/>
      <c r="BJ1954"/>
      <c r="BK1954"/>
      <c r="BM1954"/>
      <c r="BN1954"/>
      <c r="BO1954"/>
    </row>
    <row r="1955" spans="1:67">
      <c r="A1955"/>
      <c r="B1955"/>
      <c r="C1955"/>
      <c r="E1955"/>
      <c r="F1955"/>
      <c r="G1955"/>
      <c r="I1955"/>
      <c r="J1955"/>
      <c r="K1955"/>
      <c r="M1955"/>
      <c r="N1955"/>
      <c r="O1955"/>
      <c r="Q1955"/>
      <c r="R1955"/>
      <c r="S1955"/>
      <c r="U1955"/>
      <c r="V1955"/>
      <c r="W1955"/>
      <c r="Y1955"/>
      <c r="Z1955"/>
      <c r="AA1955"/>
      <c r="AC1955"/>
      <c r="AD1955"/>
      <c r="AE1955"/>
      <c r="AG1955"/>
      <c r="AH1955"/>
      <c r="AI1955"/>
      <c r="AK1955"/>
      <c r="AL1955"/>
      <c r="AM1955"/>
      <c r="AO1955"/>
      <c r="AP1955"/>
      <c r="AQ1955"/>
      <c r="AS1955"/>
      <c r="AT1955"/>
      <c r="AU1955"/>
      <c r="AW1955"/>
      <c r="AX1955"/>
      <c r="AY1955"/>
      <c r="BA1955"/>
      <c r="BB1955"/>
      <c r="BC1955"/>
      <c r="BE1955"/>
      <c r="BF1955"/>
      <c r="BG1955"/>
      <c r="BI1955"/>
      <c r="BJ1955"/>
      <c r="BK1955"/>
      <c r="BM1955"/>
      <c r="BN1955"/>
      <c r="BO1955"/>
    </row>
    <row r="1956" spans="1:67">
      <c r="A1956"/>
      <c r="B1956"/>
      <c r="C1956"/>
      <c r="E1956"/>
      <c r="F1956"/>
      <c r="G1956"/>
      <c r="I1956"/>
      <c r="J1956"/>
      <c r="K1956"/>
      <c r="M1956"/>
      <c r="N1956"/>
      <c r="O1956"/>
      <c r="Q1956"/>
      <c r="R1956"/>
      <c r="S1956"/>
      <c r="U1956"/>
      <c r="V1956"/>
      <c r="W1956"/>
      <c r="Y1956"/>
      <c r="Z1956"/>
      <c r="AA1956"/>
      <c r="AC1956"/>
      <c r="AD1956"/>
      <c r="AE1956"/>
      <c r="AG1956"/>
      <c r="AH1956"/>
      <c r="AI1956"/>
      <c r="AK1956"/>
      <c r="AL1956"/>
      <c r="AM1956"/>
      <c r="AO1956"/>
      <c r="AP1956"/>
      <c r="AQ1956"/>
      <c r="AS1956"/>
      <c r="AT1956"/>
      <c r="AU1956"/>
      <c r="AW1956"/>
      <c r="AX1956"/>
      <c r="AY1956"/>
      <c r="BA1956"/>
      <c r="BB1956"/>
      <c r="BC1956"/>
      <c r="BE1956"/>
      <c r="BF1956"/>
      <c r="BG1956"/>
      <c r="BI1956"/>
      <c r="BJ1956"/>
      <c r="BK1956"/>
      <c r="BM1956"/>
      <c r="BN1956"/>
      <c r="BO1956"/>
    </row>
    <row r="1957" spans="1:67">
      <c r="A1957"/>
      <c r="B1957"/>
      <c r="C1957"/>
      <c r="E1957"/>
      <c r="F1957"/>
      <c r="G1957"/>
      <c r="I1957"/>
      <c r="J1957"/>
      <c r="K1957"/>
      <c r="M1957"/>
      <c r="N1957"/>
      <c r="O1957"/>
      <c r="Q1957"/>
      <c r="R1957"/>
      <c r="S1957"/>
      <c r="U1957"/>
      <c r="V1957"/>
      <c r="W1957"/>
      <c r="Y1957"/>
      <c r="Z1957"/>
      <c r="AA1957"/>
      <c r="AC1957"/>
      <c r="AD1957"/>
      <c r="AE1957"/>
      <c r="AG1957"/>
      <c r="AH1957"/>
      <c r="AI1957"/>
      <c r="AK1957"/>
      <c r="AL1957"/>
      <c r="AM1957"/>
      <c r="AO1957"/>
      <c r="AP1957"/>
      <c r="AQ1957"/>
      <c r="AS1957"/>
      <c r="AT1957"/>
      <c r="AU1957"/>
      <c r="AW1957"/>
      <c r="AX1957"/>
      <c r="AY1957"/>
      <c r="BA1957"/>
      <c r="BB1957"/>
      <c r="BC1957"/>
      <c r="BE1957"/>
      <c r="BF1957"/>
      <c r="BG1957"/>
      <c r="BI1957"/>
      <c r="BJ1957"/>
      <c r="BK1957"/>
      <c r="BM1957"/>
      <c r="BN1957"/>
      <c r="BO1957"/>
    </row>
    <row r="1958" spans="1:67">
      <c r="A1958"/>
      <c r="B1958"/>
      <c r="C1958"/>
      <c r="E1958"/>
      <c r="F1958"/>
      <c r="G1958"/>
      <c r="I1958"/>
      <c r="J1958"/>
      <c r="K1958"/>
      <c r="M1958"/>
      <c r="N1958"/>
      <c r="O1958"/>
      <c r="Q1958"/>
      <c r="R1958"/>
      <c r="S1958"/>
      <c r="U1958"/>
      <c r="V1958"/>
      <c r="W1958"/>
      <c r="Y1958"/>
      <c r="Z1958"/>
      <c r="AA1958"/>
      <c r="AC1958"/>
      <c r="AD1958"/>
      <c r="AE1958"/>
      <c r="AG1958"/>
      <c r="AH1958"/>
      <c r="AI1958"/>
      <c r="AK1958"/>
      <c r="AL1958"/>
      <c r="AM1958"/>
      <c r="AO1958"/>
      <c r="AP1958"/>
      <c r="AQ1958"/>
      <c r="AS1958"/>
      <c r="AT1958"/>
      <c r="AU1958"/>
      <c r="AW1958"/>
      <c r="AX1958"/>
      <c r="AY1958"/>
      <c r="BA1958"/>
      <c r="BB1958"/>
      <c r="BC1958"/>
      <c r="BE1958"/>
      <c r="BF1958"/>
      <c r="BG1958"/>
      <c r="BI1958"/>
      <c r="BJ1958"/>
      <c r="BK1958"/>
      <c r="BM1958"/>
      <c r="BN1958"/>
      <c r="BO1958"/>
    </row>
    <row r="1959" spans="1:67">
      <c r="A1959"/>
      <c r="B1959"/>
      <c r="C1959"/>
      <c r="E1959"/>
      <c r="F1959"/>
      <c r="G1959"/>
      <c r="I1959"/>
      <c r="J1959"/>
      <c r="K1959"/>
      <c r="M1959"/>
      <c r="N1959"/>
      <c r="O1959"/>
      <c r="Q1959"/>
      <c r="R1959"/>
      <c r="S1959"/>
      <c r="U1959"/>
      <c r="V1959"/>
      <c r="W1959"/>
      <c r="Y1959"/>
      <c r="Z1959"/>
      <c r="AA1959"/>
      <c r="AC1959"/>
      <c r="AD1959"/>
      <c r="AE1959"/>
      <c r="AG1959"/>
      <c r="AH1959"/>
      <c r="AI1959"/>
      <c r="AK1959"/>
      <c r="AL1959"/>
      <c r="AM1959"/>
      <c r="AO1959"/>
      <c r="AP1959"/>
      <c r="AQ1959"/>
      <c r="AS1959"/>
      <c r="AT1959"/>
      <c r="AU1959"/>
      <c r="AW1959"/>
      <c r="AX1959"/>
      <c r="AY1959"/>
      <c r="BA1959"/>
      <c r="BB1959"/>
      <c r="BC1959"/>
      <c r="BE1959"/>
      <c r="BF1959"/>
      <c r="BG1959"/>
      <c r="BI1959"/>
      <c r="BJ1959"/>
      <c r="BK1959"/>
      <c r="BM1959"/>
      <c r="BN1959"/>
      <c r="BO1959"/>
    </row>
    <row r="1960" spans="1:67">
      <c r="A1960"/>
      <c r="B1960"/>
      <c r="C1960"/>
      <c r="E1960"/>
      <c r="F1960"/>
      <c r="G1960"/>
      <c r="I1960"/>
      <c r="J1960"/>
      <c r="K1960"/>
      <c r="M1960"/>
      <c r="N1960"/>
      <c r="O1960"/>
      <c r="Q1960"/>
      <c r="R1960"/>
      <c r="S1960"/>
      <c r="U1960"/>
      <c r="V1960"/>
      <c r="W1960"/>
      <c r="Y1960"/>
      <c r="Z1960"/>
      <c r="AA1960"/>
      <c r="AC1960"/>
      <c r="AD1960"/>
      <c r="AE1960"/>
      <c r="AG1960"/>
      <c r="AH1960"/>
      <c r="AI1960"/>
      <c r="AK1960"/>
      <c r="AL1960"/>
      <c r="AM1960"/>
      <c r="AO1960"/>
      <c r="AP1960"/>
      <c r="AQ1960"/>
      <c r="AS1960"/>
      <c r="AT1960"/>
      <c r="AU1960"/>
      <c r="AW1960"/>
      <c r="AX1960"/>
      <c r="AY1960"/>
      <c r="BA1960"/>
      <c r="BB1960"/>
      <c r="BC1960"/>
      <c r="BE1960"/>
      <c r="BF1960"/>
      <c r="BG1960"/>
      <c r="BI1960"/>
      <c r="BJ1960"/>
      <c r="BK1960"/>
      <c r="BM1960"/>
      <c r="BN1960"/>
      <c r="BO1960"/>
    </row>
    <row r="1961" spans="1:67">
      <c r="A1961"/>
      <c r="B1961"/>
      <c r="C1961"/>
      <c r="E1961"/>
      <c r="F1961"/>
      <c r="G1961"/>
      <c r="I1961"/>
      <c r="J1961"/>
      <c r="K1961"/>
      <c r="M1961"/>
      <c r="N1961"/>
      <c r="O1961"/>
      <c r="Q1961"/>
      <c r="R1961"/>
      <c r="S1961"/>
      <c r="U1961"/>
      <c r="V1961"/>
      <c r="W1961"/>
      <c r="Y1961"/>
      <c r="Z1961"/>
      <c r="AA1961"/>
      <c r="AC1961"/>
      <c r="AD1961"/>
      <c r="AE1961"/>
      <c r="AG1961"/>
      <c r="AH1961"/>
      <c r="AI1961"/>
      <c r="AK1961"/>
      <c r="AL1961"/>
      <c r="AM1961"/>
      <c r="AO1961"/>
      <c r="AP1961"/>
      <c r="AQ1961"/>
      <c r="AS1961"/>
      <c r="AT1961"/>
      <c r="AU1961"/>
      <c r="AW1961"/>
      <c r="AX1961"/>
      <c r="AY1961"/>
      <c r="BA1961"/>
      <c r="BB1961"/>
      <c r="BC1961"/>
      <c r="BE1961"/>
      <c r="BF1961"/>
      <c r="BG1961"/>
      <c r="BI1961"/>
      <c r="BJ1961"/>
      <c r="BK1961"/>
      <c r="BM1961"/>
      <c r="BN1961"/>
      <c r="BO1961"/>
    </row>
    <row r="1962" spans="1:67">
      <c r="A1962"/>
      <c r="B1962"/>
      <c r="C1962"/>
      <c r="E1962"/>
      <c r="F1962"/>
      <c r="G1962"/>
      <c r="I1962"/>
      <c r="J1962"/>
      <c r="K1962"/>
      <c r="M1962"/>
      <c r="N1962"/>
      <c r="O1962"/>
      <c r="Q1962"/>
      <c r="R1962"/>
      <c r="S1962"/>
      <c r="U1962"/>
      <c r="V1962"/>
      <c r="W1962"/>
      <c r="Y1962"/>
      <c r="Z1962"/>
      <c r="AA1962"/>
      <c r="AC1962"/>
      <c r="AD1962"/>
      <c r="AE1962"/>
      <c r="AG1962"/>
      <c r="AH1962"/>
      <c r="AI1962"/>
      <c r="AK1962"/>
      <c r="AL1962"/>
      <c r="AM1962"/>
      <c r="AO1962"/>
      <c r="AP1962"/>
      <c r="AQ1962"/>
      <c r="AS1962"/>
      <c r="AT1962"/>
      <c r="AU1962"/>
      <c r="AW1962"/>
      <c r="AX1962"/>
      <c r="AY1962"/>
      <c r="BA1962"/>
      <c r="BB1962"/>
      <c r="BC1962"/>
      <c r="BE1962"/>
      <c r="BF1962"/>
      <c r="BG1962"/>
      <c r="BI1962"/>
      <c r="BJ1962"/>
      <c r="BK1962"/>
      <c r="BM1962"/>
      <c r="BN1962"/>
      <c r="BO1962"/>
    </row>
    <row r="1963" spans="1:67">
      <c r="A1963"/>
      <c r="B1963"/>
      <c r="C1963"/>
      <c r="E1963"/>
      <c r="F1963"/>
      <c r="G1963"/>
      <c r="I1963"/>
      <c r="J1963"/>
      <c r="K1963"/>
      <c r="M1963"/>
      <c r="N1963"/>
      <c r="O1963"/>
      <c r="Q1963"/>
      <c r="R1963"/>
      <c r="S1963"/>
      <c r="U1963"/>
      <c r="V1963"/>
      <c r="W1963"/>
      <c r="Y1963"/>
      <c r="Z1963"/>
      <c r="AA1963"/>
      <c r="AC1963"/>
      <c r="AD1963"/>
      <c r="AE1963"/>
      <c r="AG1963"/>
      <c r="AH1963"/>
      <c r="AI1963"/>
      <c r="AK1963"/>
      <c r="AL1963"/>
      <c r="AM1963"/>
      <c r="AO1963"/>
      <c r="AP1963"/>
      <c r="AQ1963"/>
      <c r="AS1963"/>
      <c r="AT1963"/>
      <c r="AU1963"/>
      <c r="AW1963"/>
      <c r="AX1963"/>
      <c r="AY1963"/>
      <c r="BA1963"/>
      <c r="BB1963"/>
      <c r="BC1963"/>
      <c r="BE1963"/>
      <c r="BF1963"/>
      <c r="BG1963"/>
      <c r="BI1963"/>
      <c r="BJ1963"/>
      <c r="BK1963"/>
      <c r="BM1963"/>
      <c r="BN1963"/>
      <c r="BO1963"/>
    </row>
    <row r="1964" spans="1:67">
      <c r="A1964"/>
      <c r="B1964"/>
      <c r="C1964"/>
      <c r="E1964"/>
      <c r="F1964"/>
      <c r="G1964"/>
      <c r="I1964"/>
      <c r="J1964"/>
      <c r="K1964"/>
      <c r="M1964"/>
      <c r="N1964"/>
      <c r="O1964"/>
      <c r="Q1964"/>
      <c r="R1964"/>
      <c r="S1964"/>
      <c r="U1964"/>
      <c r="V1964"/>
      <c r="W1964"/>
      <c r="Y1964"/>
      <c r="Z1964"/>
      <c r="AA1964"/>
      <c r="AC1964"/>
      <c r="AD1964"/>
      <c r="AE1964"/>
      <c r="AG1964"/>
      <c r="AH1964"/>
      <c r="AI1964"/>
      <c r="AK1964"/>
      <c r="AL1964"/>
      <c r="AM1964"/>
      <c r="AO1964"/>
      <c r="AP1964"/>
      <c r="AQ1964"/>
      <c r="AS1964"/>
      <c r="AT1964"/>
      <c r="AU1964"/>
      <c r="AW1964"/>
      <c r="AX1964"/>
      <c r="AY1964"/>
      <c r="BA1964"/>
      <c r="BB1964"/>
      <c r="BC1964"/>
      <c r="BE1964"/>
      <c r="BF1964"/>
      <c r="BG1964"/>
      <c r="BI1964"/>
      <c r="BJ1964"/>
      <c r="BK1964"/>
      <c r="BM1964"/>
      <c r="BN1964"/>
      <c r="BO1964"/>
    </row>
    <row r="1965" spans="1:67">
      <c r="A1965"/>
      <c r="B1965"/>
      <c r="C1965"/>
      <c r="E1965"/>
      <c r="F1965"/>
      <c r="G1965"/>
      <c r="I1965"/>
      <c r="J1965"/>
      <c r="K1965"/>
      <c r="M1965"/>
      <c r="N1965"/>
      <c r="O1965"/>
      <c r="Q1965"/>
      <c r="R1965"/>
      <c r="S1965"/>
      <c r="U1965"/>
      <c r="V1965"/>
      <c r="W1965"/>
      <c r="Y1965"/>
      <c r="Z1965"/>
      <c r="AA1965"/>
      <c r="AC1965"/>
      <c r="AD1965"/>
      <c r="AE1965"/>
      <c r="AG1965"/>
      <c r="AH1965"/>
      <c r="AI1965"/>
      <c r="AK1965"/>
      <c r="AL1965"/>
      <c r="AM1965"/>
      <c r="AO1965"/>
      <c r="AP1965"/>
      <c r="AQ1965"/>
      <c r="AS1965"/>
      <c r="AT1965"/>
      <c r="AU1965"/>
      <c r="AW1965"/>
      <c r="AX1965"/>
      <c r="AY1965"/>
      <c r="BA1965"/>
      <c r="BB1965"/>
      <c r="BC1965"/>
      <c r="BE1965"/>
      <c r="BF1965"/>
      <c r="BG1965"/>
      <c r="BI1965"/>
      <c r="BJ1965"/>
      <c r="BK1965"/>
      <c r="BM1965"/>
      <c r="BN1965"/>
      <c r="BO1965"/>
    </row>
    <row r="1966" spans="1:67">
      <c r="A1966"/>
      <c r="B1966"/>
      <c r="C1966"/>
      <c r="E1966"/>
      <c r="F1966"/>
      <c r="G1966"/>
      <c r="I1966"/>
      <c r="J1966"/>
      <c r="K1966"/>
      <c r="M1966"/>
      <c r="N1966"/>
      <c r="O1966"/>
      <c r="Q1966"/>
      <c r="R1966"/>
      <c r="S1966"/>
      <c r="U1966"/>
      <c r="V1966"/>
      <c r="W1966"/>
      <c r="Y1966"/>
      <c r="Z1966"/>
      <c r="AA1966"/>
      <c r="AC1966"/>
      <c r="AD1966"/>
      <c r="AE1966"/>
      <c r="AG1966"/>
      <c r="AH1966"/>
      <c r="AI1966"/>
      <c r="AK1966"/>
      <c r="AL1966"/>
      <c r="AM1966"/>
      <c r="AO1966"/>
      <c r="AP1966"/>
      <c r="AQ1966"/>
      <c r="AS1966"/>
      <c r="AT1966"/>
      <c r="AU1966"/>
      <c r="AW1966"/>
      <c r="AX1966"/>
      <c r="AY1966"/>
      <c r="BA1966"/>
      <c r="BB1966"/>
      <c r="BC1966"/>
      <c r="BE1966"/>
      <c r="BF1966"/>
      <c r="BG1966"/>
      <c r="BI1966"/>
      <c r="BJ1966"/>
      <c r="BK1966"/>
      <c r="BM1966"/>
      <c r="BN1966"/>
      <c r="BO1966"/>
    </row>
    <row r="1967" spans="1:67">
      <c r="A1967"/>
      <c r="B1967"/>
      <c r="C1967"/>
      <c r="E1967"/>
      <c r="F1967"/>
      <c r="G1967"/>
      <c r="I1967"/>
      <c r="J1967"/>
      <c r="K1967"/>
      <c r="M1967"/>
      <c r="N1967"/>
      <c r="O1967"/>
      <c r="Q1967"/>
      <c r="R1967"/>
      <c r="S1967"/>
      <c r="U1967"/>
      <c r="V1967"/>
      <c r="W1967"/>
      <c r="Y1967"/>
      <c r="Z1967"/>
      <c r="AA1967"/>
      <c r="AC1967"/>
      <c r="AD1967"/>
      <c r="AE1967"/>
      <c r="AG1967"/>
      <c r="AH1967"/>
      <c r="AI1967"/>
      <c r="AK1967"/>
      <c r="AL1967"/>
      <c r="AM1967"/>
      <c r="AO1967"/>
      <c r="AP1967"/>
      <c r="AQ1967"/>
      <c r="AS1967"/>
      <c r="AT1967"/>
      <c r="AU1967"/>
      <c r="AW1967"/>
      <c r="AX1967"/>
      <c r="AY1967"/>
      <c r="BA1967"/>
      <c r="BB1967"/>
      <c r="BC1967"/>
      <c r="BE1967"/>
      <c r="BF1967"/>
      <c r="BG1967"/>
      <c r="BI1967"/>
      <c r="BJ1967"/>
      <c r="BK1967"/>
      <c r="BM1967"/>
      <c r="BN1967"/>
      <c r="BO1967"/>
    </row>
    <row r="1968" spans="1:67">
      <c r="A1968"/>
      <c r="B1968"/>
      <c r="C1968"/>
      <c r="E1968"/>
      <c r="F1968"/>
      <c r="G1968"/>
      <c r="I1968"/>
      <c r="J1968"/>
      <c r="K1968"/>
      <c r="M1968"/>
      <c r="N1968"/>
      <c r="O1968"/>
      <c r="Q1968"/>
      <c r="R1968"/>
      <c r="S1968"/>
      <c r="U1968"/>
      <c r="V1968"/>
      <c r="W1968"/>
      <c r="Y1968"/>
      <c r="Z1968"/>
      <c r="AA1968"/>
      <c r="AC1968"/>
      <c r="AD1968"/>
      <c r="AE1968"/>
      <c r="AG1968"/>
      <c r="AH1968"/>
      <c r="AI1968"/>
      <c r="AK1968"/>
      <c r="AL1968"/>
      <c r="AM1968"/>
      <c r="AO1968"/>
      <c r="AP1968"/>
      <c r="AQ1968"/>
      <c r="AS1968"/>
      <c r="AT1968"/>
      <c r="AU1968"/>
      <c r="AW1968"/>
      <c r="AX1968"/>
      <c r="AY1968"/>
      <c r="BA1968"/>
      <c r="BB1968"/>
      <c r="BC1968"/>
      <c r="BE1968"/>
      <c r="BF1968"/>
      <c r="BG1968"/>
      <c r="BI1968"/>
      <c r="BJ1968"/>
      <c r="BK1968"/>
      <c r="BM1968"/>
      <c r="BN1968"/>
      <c r="BO1968"/>
    </row>
    <row r="1969" spans="1:67">
      <c r="A1969"/>
      <c r="B1969"/>
      <c r="C1969"/>
      <c r="E1969"/>
      <c r="F1969"/>
      <c r="G1969"/>
      <c r="I1969"/>
      <c r="J1969"/>
      <c r="K1969"/>
      <c r="M1969"/>
      <c r="N1969"/>
      <c r="O1969"/>
      <c r="Q1969"/>
      <c r="R1969"/>
      <c r="S1969"/>
      <c r="U1969"/>
      <c r="V1969"/>
      <c r="W1969"/>
      <c r="Y1969"/>
      <c r="Z1969"/>
      <c r="AA1969"/>
      <c r="AC1969"/>
      <c r="AD1969"/>
      <c r="AE1969"/>
      <c r="AG1969"/>
      <c r="AH1969"/>
      <c r="AI1969"/>
      <c r="AK1969"/>
      <c r="AL1969"/>
      <c r="AM1969"/>
      <c r="AO1969"/>
      <c r="AP1969"/>
      <c r="AQ1969"/>
      <c r="AS1969"/>
      <c r="AT1969"/>
      <c r="AU1969"/>
      <c r="AW1969"/>
      <c r="AX1969"/>
      <c r="AY1969"/>
      <c r="BA1969"/>
      <c r="BB1969"/>
      <c r="BC1969"/>
      <c r="BE1969"/>
      <c r="BF1969"/>
      <c r="BG1969"/>
      <c r="BI1969"/>
      <c r="BJ1969"/>
      <c r="BK1969"/>
      <c r="BM1969"/>
      <c r="BN1969"/>
      <c r="BO1969"/>
    </row>
    <row r="1970" spans="1:67">
      <c r="A1970"/>
      <c r="B1970"/>
      <c r="C1970"/>
      <c r="E1970"/>
      <c r="F1970"/>
      <c r="G1970"/>
      <c r="I1970"/>
      <c r="J1970"/>
      <c r="K1970"/>
      <c r="M1970"/>
      <c r="N1970"/>
      <c r="O1970"/>
      <c r="Q1970"/>
      <c r="R1970"/>
      <c r="S1970"/>
      <c r="U1970"/>
      <c r="V1970"/>
      <c r="W1970"/>
      <c r="Y1970"/>
      <c r="Z1970"/>
      <c r="AA1970"/>
      <c r="AC1970"/>
      <c r="AD1970"/>
      <c r="AE1970"/>
      <c r="AG1970"/>
      <c r="AH1970"/>
      <c r="AI1970"/>
      <c r="AK1970"/>
      <c r="AL1970"/>
      <c r="AM1970"/>
      <c r="AO1970"/>
      <c r="AP1970"/>
      <c r="AQ1970"/>
      <c r="AS1970"/>
      <c r="AT1970"/>
      <c r="AU1970"/>
      <c r="AW1970"/>
      <c r="AX1970"/>
      <c r="AY1970"/>
      <c r="BA1970"/>
      <c r="BB1970"/>
      <c r="BC1970"/>
      <c r="BE1970"/>
      <c r="BF1970"/>
      <c r="BG1970"/>
      <c r="BI1970"/>
      <c r="BJ1970"/>
      <c r="BK1970"/>
      <c r="BM1970"/>
      <c r="BN1970"/>
      <c r="BO1970"/>
    </row>
    <row r="1971" spans="1:67">
      <c r="A1971"/>
      <c r="B1971"/>
      <c r="C1971"/>
      <c r="E1971"/>
      <c r="F1971"/>
      <c r="G1971"/>
      <c r="I1971"/>
      <c r="J1971"/>
      <c r="K1971"/>
      <c r="M1971"/>
      <c r="N1971"/>
      <c r="O1971"/>
      <c r="Q1971"/>
      <c r="R1971"/>
      <c r="S1971"/>
      <c r="U1971"/>
      <c r="V1971"/>
      <c r="W1971"/>
      <c r="Y1971"/>
      <c r="Z1971"/>
      <c r="AA1971"/>
      <c r="AC1971"/>
      <c r="AD1971"/>
      <c r="AE1971"/>
      <c r="AG1971"/>
      <c r="AH1971"/>
      <c r="AI1971"/>
      <c r="AK1971"/>
      <c r="AL1971"/>
      <c r="AM1971"/>
      <c r="AO1971"/>
      <c r="AP1971"/>
      <c r="AQ1971"/>
      <c r="AS1971"/>
      <c r="AT1971"/>
      <c r="AU1971"/>
      <c r="AW1971"/>
      <c r="AX1971"/>
      <c r="AY1971"/>
      <c r="BA1971"/>
      <c r="BB1971"/>
      <c r="BC1971"/>
      <c r="BE1971"/>
      <c r="BF1971"/>
      <c r="BG1971"/>
      <c r="BI1971"/>
      <c r="BJ1971"/>
      <c r="BK1971"/>
      <c r="BM1971"/>
      <c r="BN1971"/>
      <c r="BO1971"/>
    </row>
    <row r="1972" spans="1:67">
      <c r="A1972"/>
      <c r="B1972"/>
      <c r="C1972"/>
      <c r="E1972"/>
      <c r="F1972"/>
      <c r="G1972"/>
      <c r="I1972"/>
      <c r="J1972"/>
      <c r="K1972"/>
      <c r="M1972"/>
      <c r="N1972"/>
      <c r="O1972"/>
      <c r="Q1972"/>
      <c r="R1972"/>
      <c r="S1972"/>
      <c r="U1972"/>
      <c r="V1972"/>
      <c r="W1972"/>
      <c r="Y1972"/>
      <c r="Z1972"/>
      <c r="AA1972"/>
      <c r="AC1972"/>
      <c r="AD1972"/>
      <c r="AE1972"/>
      <c r="AG1972"/>
      <c r="AH1972"/>
      <c r="AI1972"/>
      <c r="AK1972"/>
      <c r="AL1972"/>
      <c r="AM1972"/>
      <c r="AO1972"/>
      <c r="AP1972"/>
      <c r="AQ1972"/>
      <c r="AS1972"/>
      <c r="AT1972"/>
      <c r="AU1972"/>
      <c r="AW1972"/>
      <c r="AX1972"/>
      <c r="AY1972"/>
      <c r="BA1972"/>
      <c r="BB1972"/>
      <c r="BC1972"/>
      <c r="BE1972"/>
      <c r="BF1972"/>
      <c r="BG1972"/>
      <c r="BI1972"/>
      <c r="BJ1972"/>
      <c r="BK1972"/>
      <c r="BM1972"/>
      <c r="BN1972"/>
      <c r="BO1972"/>
    </row>
    <row r="1973" spans="1:67">
      <c r="A1973"/>
      <c r="B1973"/>
      <c r="C1973"/>
      <c r="E1973"/>
      <c r="F1973"/>
      <c r="G1973"/>
      <c r="I1973"/>
      <c r="J1973"/>
      <c r="K1973"/>
      <c r="M1973"/>
      <c r="N1973"/>
      <c r="O1973"/>
      <c r="Q1973"/>
      <c r="R1973"/>
      <c r="S1973"/>
      <c r="U1973"/>
      <c r="V1973"/>
      <c r="W1973"/>
      <c r="Y1973"/>
      <c r="Z1973"/>
      <c r="AA1973"/>
      <c r="AC1973"/>
      <c r="AD1973"/>
      <c r="AE1973"/>
      <c r="AG1973"/>
      <c r="AH1973"/>
      <c r="AI1973"/>
      <c r="AK1973"/>
      <c r="AL1973"/>
      <c r="AM1973"/>
      <c r="AO1973"/>
      <c r="AP1973"/>
      <c r="AQ1973"/>
      <c r="AS1973"/>
      <c r="AT1973"/>
      <c r="AU1973"/>
      <c r="AW1973"/>
      <c r="AX1973"/>
      <c r="AY1973"/>
      <c r="BA1973"/>
      <c r="BB1973"/>
      <c r="BC1973"/>
      <c r="BE1973"/>
      <c r="BF1973"/>
      <c r="BG1973"/>
      <c r="BI1973"/>
      <c r="BJ1973"/>
      <c r="BK1973"/>
      <c r="BM1973"/>
      <c r="BN1973"/>
      <c r="BO1973"/>
    </row>
    <row r="1974" spans="1:67">
      <c r="A1974"/>
      <c r="B1974"/>
      <c r="C1974"/>
      <c r="E1974"/>
      <c r="F1974"/>
      <c r="G1974"/>
      <c r="I1974"/>
      <c r="J1974"/>
      <c r="K1974"/>
      <c r="M1974"/>
      <c r="N1974"/>
      <c r="O1974"/>
      <c r="Q1974"/>
      <c r="R1974"/>
      <c r="S1974"/>
      <c r="U1974"/>
      <c r="V1974"/>
      <c r="W1974"/>
      <c r="Y1974"/>
      <c r="Z1974"/>
      <c r="AA1974"/>
      <c r="AC1974"/>
      <c r="AD1974"/>
      <c r="AE1974"/>
      <c r="AG1974"/>
      <c r="AH1974"/>
      <c r="AI1974"/>
      <c r="AK1974"/>
      <c r="AL1974"/>
      <c r="AM1974"/>
      <c r="AO1974"/>
      <c r="AP1974"/>
      <c r="AQ1974"/>
      <c r="AS1974"/>
      <c r="AT1974"/>
      <c r="AU1974"/>
      <c r="AW1974"/>
      <c r="AX1974"/>
      <c r="AY1974"/>
      <c r="BA1974"/>
      <c r="BB1974"/>
      <c r="BC1974"/>
      <c r="BE1974"/>
      <c r="BF1974"/>
      <c r="BG1974"/>
      <c r="BI1974"/>
      <c r="BJ1974"/>
      <c r="BK1974"/>
      <c r="BM1974"/>
      <c r="BN1974"/>
      <c r="BO1974"/>
    </row>
    <row r="1975" spans="1:67">
      <c r="A1975"/>
      <c r="B1975"/>
      <c r="C1975"/>
      <c r="E1975"/>
      <c r="F1975"/>
      <c r="G1975"/>
      <c r="I1975"/>
      <c r="J1975"/>
      <c r="K1975"/>
      <c r="M1975"/>
      <c r="N1975"/>
      <c r="O1975"/>
      <c r="Q1975"/>
      <c r="R1975"/>
      <c r="S1975"/>
      <c r="U1975"/>
      <c r="V1975"/>
      <c r="W1975"/>
      <c r="Y1975"/>
      <c r="Z1975"/>
      <c r="AA1975"/>
      <c r="AC1975"/>
      <c r="AD1975"/>
      <c r="AE1975"/>
      <c r="AG1975"/>
      <c r="AH1975"/>
      <c r="AI1975"/>
      <c r="AK1975"/>
      <c r="AL1975"/>
      <c r="AM1975"/>
      <c r="AO1975"/>
      <c r="AP1975"/>
      <c r="AQ1975"/>
      <c r="AS1975"/>
      <c r="AT1975"/>
      <c r="AU1975"/>
      <c r="AW1975"/>
      <c r="AX1975"/>
      <c r="AY1975"/>
      <c r="BA1975"/>
      <c r="BB1975"/>
      <c r="BC1975"/>
      <c r="BE1975"/>
      <c r="BF1975"/>
      <c r="BG1975"/>
      <c r="BI1975"/>
      <c r="BJ1975"/>
      <c r="BK1975"/>
      <c r="BM1975"/>
      <c r="BN1975"/>
      <c r="BO1975"/>
    </row>
    <row r="1976" spans="1:67">
      <c r="A1976"/>
      <c r="B1976"/>
      <c r="C1976"/>
      <c r="E1976"/>
      <c r="F1976"/>
      <c r="G1976"/>
      <c r="I1976"/>
      <c r="J1976"/>
      <c r="K1976"/>
      <c r="M1976"/>
      <c r="N1976"/>
      <c r="O1976"/>
      <c r="Q1976"/>
      <c r="R1976"/>
      <c r="S1976"/>
      <c r="U1976"/>
      <c r="V1976"/>
      <c r="W1976"/>
      <c r="Y1976"/>
      <c r="Z1976"/>
      <c r="AA1976"/>
      <c r="AC1976"/>
      <c r="AD1976"/>
      <c r="AE1976"/>
      <c r="AG1976"/>
      <c r="AH1976"/>
      <c r="AI1976"/>
      <c r="AK1976"/>
      <c r="AL1976"/>
      <c r="AM1976"/>
      <c r="AO1976"/>
      <c r="AP1976"/>
      <c r="AQ1976"/>
      <c r="AS1976"/>
      <c r="AT1976"/>
      <c r="AU1976"/>
      <c r="AW1976"/>
      <c r="AX1976"/>
      <c r="AY1976"/>
      <c r="BA1976"/>
      <c r="BB1976"/>
      <c r="BC1976"/>
      <c r="BE1976"/>
      <c r="BF1976"/>
      <c r="BG1976"/>
      <c r="BI1976"/>
      <c r="BJ1976"/>
      <c r="BK1976"/>
      <c r="BM1976"/>
      <c r="BN1976"/>
      <c r="BO1976"/>
    </row>
    <row r="1977" spans="1:67">
      <c r="A1977"/>
      <c r="B1977"/>
      <c r="C1977"/>
      <c r="E1977"/>
      <c r="F1977"/>
      <c r="G1977"/>
      <c r="I1977"/>
      <c r="J1977"/>
      <c r="K1977"/>
      <c r="M1977"/>
      <c r="N1977"/>
      <c r="O1977"/>
      <c r="Q1977"/>
      <c r="R1977"/>
      <c r="S1977"/>
      <c r="U1977"/>
      <c r="V1977"/>
      <c r="W1977"/>
      <c r="Y1977"/>
      <c r="Z1977"/>
      <c r="AA1977"/>
      <c r="AC1977"/>
      <c r="AD1977"/>
      <c r="AE1977"/>
      <c r="AG1977"/>
      <c r="AH1977"/>
      <c r="AI1977"/>
      <c r="AK1977"/>
      <c r="AL1977"/>
      <c r="AM1977"/>
      <c r="AO1977"/>
      <c r="AP1977"/>
      <c r="AQ1977"/>
      <c r="AS1977"/>
      <c r="AT1977"/>
      <c r="AU1977"/>
      <c r="AW1977"/>
      <c r="AX1977"/>
      <c r="AY1977"/>
      <c r="BA1977"/>
      <c r="BB1977"/>
      <c r="BC1977"/>
      <c r="BE1977"/>
      <c r="BF1977"/>
      <c r="BG1977"/>
      <c r="BI1977"/>
      <c r="BJ1977"/>
      <c r="BK1977"/>
      <c r="BM1977"/>
      <c r="BN1977"/>
      <c r="BO1977"/>
    </row>
    <row r="1978" spans="1:67">
      <c r="A1978"/>
      <c r="B1978"/>
      <c r="C1978"/>
      <c r="E1978"/>
      <c r="F1978"/>
      <c r="G1978"/>
      <c r="I1978"/>
      <c r="J1978"/>
      <c r="K1978"/>
      <c r="M1978"/>
      <c r="N1978"/>
      <c r="O1978"/>
      <c r="Q1978"/>
      <c r="R1978"/>
      <c r="S1978"/>
      <c r="U1978"/>
      <c r="V1978"/>
      <c r="W1978"/>
      <c r="Y1978"/>
      <c r="Z1978"/>
      <c r="AA1978"/>
      <c r="AC1978"/>
      <c r="AD1978"/>
      <c r="AE1978"/>
      <c r="AG1978"/>
      <c r="AH1978"/>
      <c r="AI1978"/>
      <c r="AK1978"/>
      <c r="AL1978"/>
      <c r="AM1978"/>
      <c r="AO1978"/>
      <c r="AP1978"/>
      <c r="AQ1978"/>
      <c r="AS1978"/>
      <c r="AT1978"/>
      <c r="AU1978"/>
      <c r="AW1978"/>
      <c r="AX1978"/>
      <c r="AY1978"/>
      <c r="BA1978"/>
      <c r="BB1978"/>
      <c r="BC1978"/>
      <c r="BE1978"/>
      <c r="BF1978"/>
      <c r="BG1978"/>
      <c r="BI1978"/>
      <c r="BJ1978"/>
      <c r="BK1978"/>
      <c r="BM1978"/>
      <c r="BN1978"/>
      <c r="BO1978"/>
    </row>
    <row r="1979" spans="1:67">
      <c r="A1979"/>
      <c r="B1979"/>
      <c r="C1979"/>
      <c r="E1979"/>
      <c r="F1979"/>
      <c r="G1979"/>
      <c r="I1979"/>
      <c r="J1979"/>
      <c r="K1979"/>
      <c r="M1979"/>
      <c r="N1979"/>
      <c r="O1979"/>
      <c r="Q1979"/>
      <c r="R1979"/>
      <c r="S1979"/>
      <c r="U1979"/>
      <c r="V1979"/>
      <c r="W1979"/>
      <c r="Y1979"/>
      <c r="Z1979"/>
      <c r="AA1979"/>
      <c r="AC1979"/>
      <c r="AD1979"/>
      <c r="AE1979"/>
      <c r="AG1979"/>
      <c r="AH1979"/>
      <c r="AI1979"/>
      <c r="AK1979"/>
      <c r="AL1979"/>
      <c r="AM1979"/>
      <c r="AO1979"/>
      <c r="AP1979"/>
      <c r="AQ1979"/>
      <c r="AS1979"/>
      <c r="AT1979"/>
      <c r="AU1979"/>
      <c r="AW1979"/>
      <c r="AX1979"/>
      <c r="AY1979"/>
      <c r="BA1979"/>
      <c r="BB1979"/>
      <c r="BC1979"/>
      <c r="BE1979"/>
      <c r="BF1979"/>
      <c r="BG1979"/>
      <c r="BI1979"/>
      <c r="BJ1979"/>
      <c r="BK1979"/>
      <c r="BM1979"/>
      <c r="BN1979"/>
      <c r="BO1979"/>
    </row>
    <row r="1980" spans="1:67">
      <c r="A1980"/>
      <c r="B1980"/>
      <c r="C1980"/>
      <c r="E1980"/>
      <c r="F1980"/>
      <c r="G1980"/>
      <c r="I1980"/>
      <c r="J1980"/>
      <c r="K1980"/>
      <c r="M1980"/>
      <c r="N1980"/>
      <c r="O1980"/>
      <c r="Q1980"/>
      <c r="R1980"/>
      <c r="S1980"/>
      <c r="U1980"/>
      <c r="V1980"/>
      <c r="W1980"/>
      <c r="Y1980"/>
      <c r="Z1980"/>
      <c r="AA1980"/>
      <c r="AC1980"/>
      <c r="AD1980"/>
      <c r="AE1980"/>
      <c r="AG1980"/>
      <c r="AH1980"/>
      <c r="AI1980"/>
      <c r="AK1980"/>
      <c r="AL1980"/>
      <c r="AM1980"/>
      <c r="AO1980"/>
      <c r="AP1980"/>
      <c r="AQ1980"/>
      <c r="AS1980"/>
      <c r="AT1980"/>
      <c r="AU1980"/>
      <c r="AW1980"/>
      <c r="AX1980"/>
      <c r="AY1980"/>
      <c r="BA1980"/>
      <c r="BB1980"/>
      <c r="BC1980"/>
      <c r="BE1980"/>
      <c r="BF1980"/>
      <c r="BG1980"/>
      <c r="BI1980"/>
      <c r="BJ1980"/>
      <c r="BK1980"/>
      <c r="BM1980"/>
      <c r="BN1980"/>
      <c r="BO1980"/>
    </row>
    <row r="1981" spans="1:67">
      <c r="A1981"/>
      <c r="B1981"/>
      <c r="C1981"/>
      <c r="E1981"/>
      <c r="F1981"/>
      <c r="G1981"/>
      <c r="I1981"/>
      <c r="J1981"/>
      <c r="K1981"/>
      <c r="M1981"/>
      <c r="N1981"/>
      <c r="O1981"/>
      <c r="Q1981"/>
      <c r="R1981"/>
      <c r="S1981"/>
      <c r="U1981"/>
      <c r="V1981"/>
      <c r="W1981"/>
      <c r="Y1981"/>
      <c r="Z1981"/>
      <c r="AA1981"/>
      <c r="AC1981"/>
      <c r="AD1981"/>
      <c r="AE1981"/>
      <c r="AG1981"/>
      <c r="AH1981"/>
      <c r="AI1981"/>
      <c r="AK1981"/>
      <c r="AL1981"/>
      <c r="AM1981"/>
      <c r="AO1981"/>
      <c r="AP1981"/>
      <c r="AQ1981"/>
      <c r="AS1981"/>
      <c r="AT1981"/>
      <c r="AU1981"/>
      <c r="AW1981"/>
      <c r="AX1981"/>
      <c r="AY1981"/>
      <c r="BA1981"/>
      <c r="BB1981"/>
      <c r="BC1981"/>
      <c r="BE1981"/>
      <c r="BF1981"/>
      <c r="BG1981"/>
      <c r="BI1981"/>
      <c r="BJ1981"/>
      <c r="BK1981"/>
      <c r="BM1981"/>
      <c r="BN1981"/>
      <c r="BO1981"/>
    </row>
    <row r="1982" spans="1:67">
      <c r="A1982"/>
      <c r="B1982"/>
      <c r="C1982"/>
      <c r="E1982"/>
      <c r="F1982"/>
      <c r="G1982"/>
      <c r="I1982"/>
      <c r="J1982"/>
      <c r="K1982"/>
      <c r="M1982"/>
      <c r="N1982"/>
      <c r="O1982"/>
      <c r="Q1982"/>
      <c r="R1982"/>
      <c r="S1982"/>
      <c r="U1982"/>
      <c r="V1982"/>
      <c r="W1982"/>
      <c r="Y1982"/>
      <c r="Z1982"/>
      <c r="AA1982"/>
      <c r="AC1982"/>
      <c r="AD1982"/>
      <c r="AE1982"/>
      <c r="AG1982"/>
      <c r="AH1982"/>
      <c r="AI1982"/>
      <c r="AK1982"/>
      <c r="AL1982"/>
      <c r="AM1982"/>
      <c r="AO1982"/>
      <c r="AP1982"/>
      <c r="AQ1982"/>
      <c r="AS1982"/>
      <c r="AT1982"/>
      <c r="AU1982"/>
      <c r="AW1982"/>
      <c r="AX1982"/>
      <c r="AY1982"/>
      <c r="BA1982"/>
      <c r="BB1982"/>
      <c r="BC1982"/>
      <c r="BE1982"/>
      <c r="BF1982"/>
      <c r="BG1982"/>
      <c r="BI1982"/>
      <c r="BJ1982"/>
      <c r="BK1982"/>
      <c r="BM1982"/>
      <c r="BN1982"/>
      <c r="BO1982"/>
    </row>
    <row r="1983" spans="1:67">
      <c r="A1983"/>
      <c r="B1983"/>
      <c r="C1983"/>
      <c r="E1983"/>
      <c r="F1983"/>
      <c r="G1983"/>
      <c r="I1983"/>
      <c r="J1983"/>
      <c r="K1983"/>
      <c r="M1983"/>
      <c r="N1983"/>
      <c r="O1983"/>
      <c r="Q1983"/>
      <c r="R1983"/>
      <c r="S1983"/>
      <c r="U1983"/>
      <c r="V1983"/>
      <c r="W1983"/>
      <c r="Y1983"/>
      <c r="Z1983"/>
      <c r="AA1983"/>
      <c r="AC1983"/>
      <c r="AD1983"/>
      <c r="AE1983"/>
      <c r="AG1983"/>
      <c r="AH1983"/>
      <c r="AI1983"/>
      <c r="AK1983"/>
      <c r="AL1983"/>
      <c r="AM1983"/>
      <c r="AO1983"/>
      <c r="AP1983"/>
      <c r="AQ1983"/>
      <c r="AS1983"/>
      <c r="AT1983"/>
      <c r="AU1983"/>
      <c r="AW1983"/>
      <c r="AX1983"/>
      <c r="AY1983"/>
      <c r="BA1983"/>
      <c r="BB1983"/>
      <c r="BC1983"/>
      <c r="BE1983"/>
      <c r="BF1983"/>
      <c r="BG1983"/>
      <c r="BI1983"/>
      <c r="BJ1983"/>
      <c r="BK1983"/>
      <c r="BM1983"/>
      <c r="BN1983"/>
      <c r="BO1983"/>
    </row>
    <row r="1984" spans="1:67">
      <c r="A1984"/>
      <c r="B1984"/>
      <c r="C1984"/>
      <c r="E1984"/>
      <c r="F1984"/>
      <c r="G1984"/>
      <c r="I1984"/>
      <c r="J1984"/>
      <c r="K1984"/>
      <c r="M1984"/>
      <c r="N1984"/>
      <c r="O1984"/>
      <c r="Q1984"/>
      <c r="R1984"/>
      <c r="S1984"/>
      <c r="U1984"/>
      <c r="V1984"/>
      <c r="W1984"/>
      <c r="Y1984"/>
      <c r="Z1984"/>
      <c r="AA1984"/>
      <c r="AC1984"/>
      <c r="AD1984"/>
      <c r="AE1984"/>
      <c r="AG1984"/>
      <c r="AH1984"/>
      <c r="AI1984"/>
      <c r="AK1984"/>
      <c r="AL1984"/>
      <c r="AM1984"/>
      <c r="AO1984"/>
      <c r="AP1984"/>
      <c r="AQ1984"/>
      <c r="AS1984"/>
      <c r="AT1984"/>
      <c r="AU1984"/>
      <c r="AW1984"/>
      <c r="AX1984"/>
      <c r="AY1984"/>
      <c r="BA1984"/>
      <c r="BB1984"/>
      <c r="BC1984"/>
      <c r="BE1984"/>
      <c r="BF1984"/>
      <c r="BG1984"/>
      <c r="BI1984"/>
      <c r="BJ1984"/>
      <c r="BK1984"/>
      <c r="BM1984"/>
      <c r="BN1984"/>
      <c r="BO1984"/>
    </row>
    <row r="1985" spans="1:67">
      <c r="A1985"/>
      <c r="B1985"/>
      <c r="C1985"/>
      <c r="E1985"/>
      <c r="F1985"/>
      <c r="G1985"/>
      <c r="I1985"/>
      <c r="J1985"/>
      <c r="K1985"/>
      <c r="M1985"/>
      <c r="N1985"/>
      <c r="O1985"/>
      <c r="Q1985"/>
      <c r="R1985"/>
      <c r="S1985"/>
      <c r="U1985"/>
      <c r="V1985"/>
      <c r="W1985"/>
      <c r="Y1985"/>
      <c r="Z1985"/>
      <c r="AA1985"/>
      <c r="AC1985"/>
      <c r="AD1985"/>
      <c r="AE1985"/>
      <c r="AG1985"/>
      <c r="AH1985"/>
      <c r="AI1985"/>
      <c r="AK1985"/>
      <c r="AL1985"/>
      <c r="AM1985"/>
      <c r="AO1985"/>
      <c r="AP1985"/>
      <c r="AQ1985"/>
      <c r="AS1985"/>
      <c r="AT1985"/>
      <c r="AU1985"/>
      <c r="AW1985"/>
      <c r="AX1985"/>
      <c r="AY1985"/>
      <c r="BA1985"/>
      <c r="BB1985"/>
      <c r="BC1985"/>
      <c r="BE1985"/>
      <c r="BF1985"/>
      <c r="BG1985"/>
      <c r="BI1985"/>
      <c r="BJ1985"/>
      <c r="BK1985"/>
      <c r="BM1985"/>
      <c r="BN1985"/>
      <c r="BO1985"/>
    </row>
    <row r="1986" spans="1:67">
      <c r="A1986"/>
      <c r="B1986"/>
      <c r="C1986"/>
      <c r="E1986"/>
      <c r="F1986"/>
      <c r="G1986"/>
      <c r="I1986"/>
      <c r="J1986"/>
      <c r="K1986"/>
      <c r="M1986"/>
      <c r="N1986"/>
      <c r="O1986"/>
      <c r="Q1986"/>
      <c r="R1986"/>
      <c r="S1986"/>
      <c r="U1986"/>
      <c r="V1986"/>
      <c r="W1986"/>
      <c r="Y1986"/>
      <c r="Z1986"/>
      <c r="AA1986"/>
      <c r="AC1986"/>
      <c r="AD1986"/>
      <c r="AE1986"/>
      <c r="AG1986"/>
      <c r="AH1986"/>
      <c r="AI1986"/>
      <c r="AK1986"/>
      <c r="AL1986"/>
      <c r="AM1986"/>
      <c r="AO1986"/>
      <c r="AP1986"/>
      <c r="AQ1986"/>
      <c r="AS1986"/>
      <c r="AT1986"/>
      <c r="AU1986"/>
      <c r="AW1986"/>
      <c r="AX1986"/>
      <c r="AY1986"/>
      <c r="BA1986"/>
      <c r="BB1986"/>
      <c r="BC1986"/>
      <c r="BE1986"/>
      <c r="BF1986"/>
      <c r="BG1986"/>
      <c r="BI1986"/>
      <c r="BJ1986"/>
      <c r="BK1986"/>
      <c r="BM1986"/>
      <c r="BN1986"/>
      <c r="BO1986"/>
    </row>
    <row r="1987" spans="1:67">
      <c r="A1987"/>
      <c r="B1987"/>
      <c r="C1987"/>
      <c r="E1987"/>
      <c r="F1987"/>
      <c r="G1987"/>
      <c r="I1987"/>
      <c r="J1987"/>
      <c r="K1987"/>
      <c r="M1987"/>
      <c r="N1987"/>
      <c r="O1987"/>
      <c r="Q1987"/>
      <c r="R1987"/>
      <c r="S1987"/>
      <c r="U1987"/>
      <c r="V1987"/>
      <c r="W1987"/>
      <c r="Y1987"/>
      <c r="Z1987"/>
      <c r="AA1987"/>
      <c r="AC1987"/>
      <c r="AD1987"/>
      <c r="AE1987"/>
      <c r="AG1987"/>
      <c r="AH1987"/>
      <c r="AI1987"/>
      <c r="AK1987"/>
      <c r="AL1987"/>
      <c r="AM1987"/>
      <c r="AO1987"/>
      <c r="AP1987"/>
      <c r="AQ1987"/>
      <c r="AS1987"/>
      <c r="AT1987"/>
      <c r="AU1987"/>
      <c r="AW1987"/>
      <c r="AX1987"/>
      <c r="AY1987"/>
      <c r="BA1987"/>
      <c r="BB1987"/>
      <c r="BC1987"/>
      <c r="BE1987"/>
      <c r="BF1987"/>
      <c r="BG1987"/>
      <c r="BI1987"/>
      <c r="BJ1987"/>
      <c r="BK1987"/>
      <c r="BM1987"/>
      <c r="BN1987"/>
      <c r="BO1987"/>
    </row>
    <row r="1988" spans="1:67">
      <c r="A1988"/>
      <c r="B1988"/>
      <c r="C1988"/>
      <c r="E1988"/>
      <c r="F1988"/>
      <c r="G1988"/>
      <c r="I1988"/>
      <c r="J1988"/>
      <c r="K1988"/>
      <c r="M1988"/>
      <c r="N1988"/>
      <c r="O1988"/>
      <c r="Q1988"/>
      <c r="R1988"/>
      <c r="S1988"/>
      <c r="U1988"/>
      <c r="V1988"/>
      <c r="W1988"/>
      <c r="Y1988"/>
      <c r="Z1988"/>
      <c r="AA1988"/>
      <c r="AC1988"/>
      <c r="AD1988"/>
      <c r="AE1988"/>
      <c r="AG1988"/>
      <c r="AH1988"/>
      <c r="AI1988"/>
      <c r="AK1988"/>
      <c r="AL1988"/>
      <c r="AM1988"/>
      <c r="AO1988"/>
      <c r="AP1988"/>
      <c r="AQ1988"/>
      <c r="AS1988"/>
      <c r="AT1988"/>
      <c r="AU1988"/>
      <c r="AW1988"/>
      <c r="AX1988"/>
      <c r="AY1988"/>
      <c r="BA1988"/>
      <c r="BB1988"/>
      <c r="BC1988"/>
      <c r="BE1988"/>
      <c r="BF1988"/>
      <c r="BG1988"/>
      <c r="BI1988"/>
      <c r="BJ1988"/>
      <c r="BK1988"/>
      <c r="BM1988"/>
      <c r="BN1988"/>
      <c r="BO1988"/>
    </row>
    <row r="1989" spans="1:67">
      <c r="A1989"/>
      <c r="B1989"/>
      <c r="C1989"/>
      <c r="E1989"/>
      <c r="F1989"/>
      <c r="G1989"/>
      <c r="I1989"/>
      <c r="J1989"/>
      <c r="K1989"/>
      <c r="M1989"/>
      <c r="N1989"/>
      <c r="O1989"/>
      <c r="Q1989"/>
      <c r="R1989"/>
      <c r="S1989"/>
      <c r="U1989"/>
      <c r="V1989"/>
      <c r="W1989"/>
      <c r="Y1989"/>
      <c r="Z1989"/>
      <c r="AA1989"/>
      <c r="AC1989"/>
      <c r="AD1989"/>
      <c r="AE1989"/>
      <c r="AG1989"/>
      <c r="AH1989"/>
      <c r="AI1989"/>
      <c r="AK1989"/>
      <c r="AL1989"/>
      <c r="AM1989"/>
      <c r="AO1989"/>
      <c r="AP1989"/>
      <c r="AQ1989"/>
      <c r="AS1989"/>
      <c r="AT1989"/>
      <c r="AU1989"/>
      <c r="AW1989"/>
      <c r="AX1989"/>
      <c r="AY1989"/>
      <c r="BA1989"/>
      <c r="BB1989"/>
      <c r="BC1989"/>
      <c r="BE1989"/>
      <c r="BF1989"/>
      <c r="BG1989"/>
      <c r="BI1989"/>
      <c r="BJ1989"/>
      <c r="BK1989"/>
      <c r="BM1989"/>
      <c r="BN1989"/>
      <c r="BO1989"/>
    </row>
    <row r="1990" spans="1:67">
      <c r="A1990"/>
      <c r="B1990"/>
      <c r="C1990"/>
      <c r="E1990"/>
      <c r="F1990"/>
      <c r="G1990"/>
      <c r="I1990"/>
      <c r="J1990"/>
      <c r="K1990"/>
      <c r="M1990"/>
      <c r="N1990"/>
      <c r="O1990"/>
      <c r="Q1990"/>
      <c r="R1990"/>
      <c r="S1990"/>
      <c r="U1990"/>
      <c r="V1990"/>
      <c r="W1990"/>
      <c r="Y1990"/>
      <c r="Z1990"/>
      <c r="AA1990"/>
      <c r="AC1990"/>
      <c r="AD1990"/>
      <c r="AE1990"/>
      <c r="AG1990"/>
      <c r="AH1990"/>
      <c r="AI1990"/>
      <c r="AK1990"/>
      <c r="AL1990"/>
      <c r="AM1990"/>
      <c r="AO1990"/>
      <c r="AP1990"/>
      <c r="AQ1990"/>
      <c r="AS1990"/>
      <c r="AT1990"/>
      <c r="AU1990"/>
      <c r="AW1990"/>
      <c r="AX1990"/>
      <c r="AY1990"/>
      <c r="BA1990"/>
      <c r="BB1990"/>
      <c r="BC1990"/>
      <c r="BE1990"/>
      <c r="BF1990"/>
      <c r="BG1990"/>
      <c r="BI1990"/>
      <c r="BJ1990"/>
      <c r="BK1990"/>
      <c r="BM1990"/>
      <c r="BN1990"/>
      <c r="BO1990"/>
    </row>
    <row r="1991" spans="1:67">
      <c r="A1991"/>
      <c r="B1991"/>
      <c r="C1991"/>
      <c r="E1991"/>
      <c r="F1991"/>
      <c r="G1991"/>
      <c r="I1991"/>
      <c r="J1991"/>
      <c r="K1991"/>
      <c r="M1991"/>
      <c r="N1991"/>
      <c r="O1991"/>
      <c r="Q1991"/>
      <c r="R1991"/>
      <c r="S1991"/>
      <c r="U1991"/>
      <c r="V1991"/>
      <c r="W1991"/>
      <c r="Y1991"/>
      <c r="Z1991"/>
      <c r="AA1991"/>
      <c r="AC1991"/>
      <c r="AD1991"/>
      <c r="AE1991"/>
      <c r="AG1991"/>
      <c r="AH1991"/>
      <c r="AI1991"/>
      <c r="AK1991"/>
      <c r="AL1991"/>
      <c r="AM1991"/>
      <c r="AO1991"/>
      <c r="AP1991"/>
      <c r="AQ1991"/>
      <c r="AS1991"/>
      <c r="AT1991"/>
      <c r="AU1991"/>
      <c r="AW1991"/>
      <c r="AX1991"/>
      <c r="AY1991"/>
      <c r="BA1991"/>
      <c r="BB1991"/>
      <c r="BC1991"/>
      <c r="BE1991"/>
      <c r="BF1991"/>
      <c r="BG1991"/>
      <c r="BI1991"/>
      <c r="BJ1991"/>
      <c r="BK1991"/>
      <c r="BM1991"/>
      <c r="BN1991"/>
      <c r="BO1991"/>
    </row>
    <row r="1992" spans="1:67">
      <c r="A1992"/>
      <c r="B1992"/>
      <c r="C1992"/>
      <c r="E1992"/>
      <c r="F1992"/>
      <c r="G1992"/>
      <c r="I1992"/>
      <c r="J1992"/>
      <c r="K1992"/>
      <c r="M1992"/>
      <c r="N1992"/>
      <c r="O1992"/>
      <c r="Q1992"/>
      <c r="R1992"/>
      <c r="S1992"/>
      <c r="U1992"/>
      <c r="V1992"/>
      <c r="W1992"/>
      <c r="Y1992"/>
      <c r="Z1992"/>
      <c r="AA1992"/>
      <c r="AC1992"/>
      <c r="AD1992"/>
      <c r="AE1992"/>
      <c r="AG1992"/>
      <c r="AH1992"/>
      <c r="AI1992"/>
      <c r="AK1992"/>
      <c r="AL1992"/>
      <c r="AM1992"/>
      <c r="AO1992"/>
      <c r="AP1992"/>
      <c r="AQ1992"/>
      <c r="AS1992"/>
      <c r="AT1992"/>
      <c r="AU1992"/>
      <c r="AW1992"/>
      <c r="AX1992"/>
      <c r="AY1992"/>
      <c r="BA1992"/>
      <c r="BB1992"/>
      <c r="BC1992"/>
      <c r="BE1992"/>
      <c r="BF1992"/>
      <c r="BG1992"/>
      <c r="BI1992"/>
      <c r="BJ1992"/>
      <c r="BK1992"/>
      <c r="BM1992"/>
      <c r="BN1992"/>
      <c r="BO1992"/>
    </row>
    <row r="1993" spans="1:67">
      <c r="A1993"/>
      <c r="B1993"/>
      <c r="C1993"/>
      <c r="E1993"/>
      <c r="F1993"/>
      <c r="G1993"/>
      <c r="I1993"/>
      <c r="J1993"/>
      <c r="K1993"/>
      <c r="M1993"/>
      <c r="N1993"/>
      <c r="O1993"/>
      <c r="Q1993"/>
      <c r="R1993"/>
      <c r="S1993"/>
      <c r="U1993"/>
      <c r="V1993"/>
      <c r="W1993"/>
      <c r="Y1993"/>
      <c r="Z1993"/>
      <c r="AA1993"/>
      <c r="AC1993"/>
      <c r="AD1993"/>
      <c r="AE1993"/>
      <c r="AG1993"/>
      <c r="AH1993"/>
      <c r="AI1993"/>
      <c r="AK1993"/>
      <c r="AL1993"/>
      <c r="AM1993"/>
      <c r="AO1993"/>
      <c r="AP1993"/>
      <c r="AQ1993"/>
      <c r="AS1993"/>
      <c r="AT1993"/>
      <c r="AU1993"/>
      <c r="AW1993"/>
      <c r="AX1993"/>
      <c r="AY1993"/>
      <c r="BA1993"/>
      <c r="BB1993"/>
      <c r="BC1993"/>
      <c r="BE1993"/>
      <c r="BF1993"/>
      <c r="BG1993"/>
      <c r="BI1993"/>
      <c r="BJ1993"/>
      <c r="BK1993"/>
      <c r="BM1993"/>
      <c r="BN1993"/>
      <c r="BO1993"/>
    </row>
    <row r="1994" spans="1:67">
      <c r="A1994"/>
      <c r="B1994"/>
      <c r="C1994"/>
      <c r="E1994"/>
      <c r="F1994"/>
      <c r="G1994"/>
      <c r="I1994"/>
      <c r="J1994"/>
      <c r="K1994"/>
      <c r="M1994"/>
      <c r="N1994"/>
      <c r="O1994"/>
      <c r="Q1994"/>
      <c r="R1994"/>
      <c r="S1994"/>
      <c r="U1994"/>
      <c r="V1994"/>
      <c r="W1994"/>
      <c r="Y1994"/>
      <c r="Z1994"/>
      <c r="AA1994"/>
      <c r="AC1994"/>
      <c r="AD1994"/>
      <c r="AE1994"/>
      <c r="AG1994"/>
      <c r="AH1994"/>
      <c r="AI1994"/>
      <c r="AK1994"/>
      <c r="AL1994"/>
      <c r="AM1994"/>
      <c r="AO1994"/>
      <c r="AP1994"/>
      <c r="AQ1994"/>
      <c r="AS1994"/>
      <c r="AT1994"/>
      <c r="AU1994"/>
      <c r="AW1994"/>
      <c r="AX1994"/>
      <c r="AY1994"/>
      <c r="BA1994"/>
      <c r="BB1994"/>
      <c r="BC1994"/>
      <c r="BE1994"/>
      <c r="BF1994"/>
      <c r="BG1994"/>
      <c r="BI1994"/>
      <c r="BJ1994"/>
      <c r="BK1994"/>
      <c r="BM1994"/>
      <c r="BN1994"/>
      <c r="BO1994"/>
    </row>
    <row r="1995" spans="1:67">
      <c r="A1995"/>
      <c r="B1995"/>
      <c r="C1995"/>
      <c r="E1995"/>
      <c r="F1995"/>
      <c r="G1995"/>
      <c r="I1995"/>
      <c r="J1995"/>
      <c r="K1995"/>
      <c r="M1995"/>
      <c r="N1995"/>
      <c r="O1995"/>
      <c r="Q1995"/>
      <c r="R1995"/>
      <c r="S1995"/>
      <c r="U1995"/>
      <c r="V1995"/>
      <c r="W1995"/>
      <c r="Y1995"/>
      <c r="Z1995"/>
      <c r="AA1995"/>
      <c r="AC1995"/>
      <c r="AD1995"/>
      <c r="AE1995"/>
      <c r="AG1995"/>
      <c r="AH1995"/>
      <c r="AI1995"/>
      <c r="AK1995"/>
      <c r="AL1995"/>
      <c r="AM1995"/>
      <c r="AO1995"/>
      <c r="AP1995"/>
      <c r="AQ1995"/>
      <c r="AS1995"/>
      <c r="AT1995"/>
      <c r="AU1995"/>
      <c r="AW1995"/>
      <c r="AX1995"/>
      <c r="AY1995"/>
      <c r="BA1995"/>
      <c r="BB1995"/>
      <c r="BC1995"/>
      <c r="BE1995"/>
      <c r="BF1995"/>
      <c r="BG1995"/>
      <c r="BI1995"/>
      <c r="BJ1995"/>
      <c r="BK1995"/>
      <c r="BM1995"/>
      <c r="BN1995"/>
      <c r="BO1995"/>
    </row>
    <row r="1996" spans="1:67">
      <c r="A1996"/>
      <c r="B1996"/>
      <c r="C1996"/>
      <c r="E1996"/>
      <c r="F1996"/>
      <c r="G1996"/>
      <c r="I1996"/>
      <c r="J1996"/>
      <c r="K1996"/>
      <c r="M1996"/>
      <c r="N1996"/>
      <c r="O1996"/>
      <c r="Q1996"/>
      <c r="R1996"/>
      <c r="S1996"/>
      <c r="U1996"/>
      <c r="V1996"/>
      <c r="W1996"/>
      <c r="Y1996"/>
      <c r="Z1996"/>
      <c r="AA1996"/>
      <c r="AC1996"/>
      <c r="AD1996"/>
      <c r="AE1996"/>
      <c r="AG1996"/>
      <c r="AH1996"/>
      <c r="AI1996"/>
      <c r="AK1996"/>
      <c r="AL1996"/>
      <c r="AM1996"/>
      <c r="AO1996"/>
      <c r="AP1996"/>
      <c r="AQ1996"/>
      <c r="AS1996"/>
      <c r="AT1996"/>
      <c r="AU1996"/>
      <c r="AW1996"/>
      <c r="AX1996"/>
      <c r="AY1996"/>
      <c r="BA1996"/>
      <c r="BB1996"/>
      <c r="BC1996"/>
      <c r="BE1996"/>
      <c r="BF1996"/>
      <c r="BG1996"/>
      <c r="BI1996"/>
      <c r="BJ1996"/>
      <c r="BK1996"/>
      <c r="BM1996"/>
      <c r="BN1996"/>
      <c r="BO1996"/>
    </row>
    <row r="1997" spans="1:67">
      <c r="A1997"/>
      <c r="B1997"/>
      <c r="C1997"/>
      <c r="E1997"/>
      <c r="F1997"/>
      <c r="G1997"/>
      <c r="I1997"/>
      <c r="J1997"/>
      <c r="K1997"/>
      <c r="M1997"/>
      <c r="N1997"/>
      <c r="O1997"/>
      <c r="Q1997"/>
      <c r="R1997"/>
      <c r="S1997"/>
      <c r="U1997"/>
      <c r="V1997"/>
      <c r="W1997"/>
      <c r="Y1997"/>
      <c r="Z1997"/>
      <c r="AA1997"/>
      <c r="AC1997"/>
      <c r="AD1997"/>
      <c r="AE1997"/>
      <c r="AG1997"/>
      <c r="AH1997"/>
      <c r="AI1997"/>
      <c r="AK1997"/>
      <c r="AL1997"/>
      <c r="AM1997"/>
      <c r="AO1997"/>
      <c r="AP1997"/>
      <c r="AQ1997"/>
      <c r="AS1997"/>
      <c r="AT1997"/>
      <c r="AU1997"/>
      <c r="AW1997"/>
      <c r="AX1997"/>
      <c r="AY1997"/>
      <c r="BA1997"/>
      <c r="BB1997"/>
      <c r="BC1997"/>
      <c r="BE1997"/>
      <c r="BF1997"/>
      <c r="BG1997"/>
      <c r="BI1997"/>
      <c r="BJ1997"/>
      <c r="BK1997"/>
      <c r="BM1997"/>
      <c r="BN1997"/>
      <c r="BO1997"/>
    </row>
    <row r="1998" spans="1:67">
      <c r="A1998"/>
      <c r="B1998"/>
      <c r="C1998"/>
      <c r="E1998"/>
      <c r="F1998"/>
      <c r="G1998"/>
      <c r="I1998"/>
      <c r="J1998"/>
      <c r="K1998"/>
      <c r="M1998"/>
      <c r="N1998"/>
      <c r="O1998"/>
      <c r="Q1998"/>
      <c r="R1998"/>
      <c r="S1998"/>
      <c r="U1998"/>
      <c r="V1998"/>
      <c r="W1998"/>
      <c r="Y1998"/>
      <c r="Z1998"/>
      <c r="AA1998"/>
      <c r="AC1998"/>
      <c r="AD1998"/>
      <c r="AE1998"/>
      <c r="AG1998"/>
      <c r="AH1998"/>
      <c r="AI1998"/>
      <c r="AK1998"/>
      <c r="AL1998"/>
      <c r="AM1998"/>
      <c r="AO1998"/>
      <c r="AP1998"/>
      <c r="AQ1998"/>
      <c r="AS1998"/>
      <c r="AT1998"/>
      <c r="AU1998"/>
      <c r="AW1998"/>
      <c r="AX1998"/>
      <c r="AY1998"/>
      <c r="BA1998"/>
      <c r="BB1998"/>
      <c r="BC1998"/>
      <c r="BE1998"/>
      <c r="BF1998"/>
      <c r="BG1998"/>
      <c r="BI1998"/>
      <c r="BJ1998"/>
      <c r="BK1998"/>
      <c r="BM1998"/>
      <c r="BN1998"/>
      <c r="BO1998"/>
    </row>
    <row r="1999" spans="1:67">
      <c r="A1999"/>
      <c r="B1999"/>
      <c r="C1999"/>
      <c r="E1999"/>
      <c r="F1999"/>
      <c r="G1999"/>
      <c r="I1999"/>
      <c r="J1999"/>
      <c r="K1999"/>
      <c r="M1999"/>
      <c r="N1999"/>
      <c r="O1999"/>
      <c r="Q1999"/>
      <c r="R1999"/>
      <c r="S1999"/>
      <c r="U1999"/>
      <c r="V1999"/>
      <c r="W1999"/>
      <c r="Y1999"/>
      <c r="Z1999"/>
      <c r="AA1999"/>
      <c r="AC1999"/>
      <c r="AD1999"/>
      <c r="AE1999"/>
      <c r="AG1999"/>
      <c r="AH1999"/>
      <c r="AI1999"/>
      <c r="AK1999"/>
      <c r="AL1999"/>
      <c r="AM1999"/>
      <c r="AO1999"/>
      <c r="AP1999"/>
      <c r="AQ1999"/>
      <c r="AS1999"/>
      <c r="AT1999"/>
      <c r="AU1999"/>
      <c r="AW1999"/>
      <c r="AX1999"/>
      <c r="AY1999"/>
      <c r="BA1999"/>
      <c r="BB1999"/>
      <c r="BC1999"/>
      <c r="BE1999"/>
      <c r="BF1999"/>
      <c r="BG1999"/>
      <c r="BI1999"/>
      <c r="BJ1999"/>
      <c r="BK1999"/>
      <c r="BM1999"/>
      <c r="BN1999"/>
      <c r="BO1999"/>
    </row>
    <row r="2000" spans="1:67">
      <c r="A2000"/>
      <c r="B2000"/>
      <c r="C2000"/>
      <c r="E2000"/>
      <c r="F2000"/>
      <c r="G2000"/>
      <c r="I2000"/>
      <c r="J2000"/>
      <c r="K2000"/>
      <c r="M2000"/>
      <c r="N2000"/>
      <c r="O2000"/>
      <c r="Q2000"/>
      <c r="R2000"/>
      <c r="S2000"/>
      <c r="U2000"/>
      <c r="V2000"/>
      <c r="W2000"/>
      <c r="Y2000"/>
      <c r="Z2000"/>
      <c r="AA2000"/>
      <c r="AC2000"/>
      <c r="AD2000"/>
      <c r="AE2000"/>
      <c r="AG2000"/>
      <c r="AH2000"/>
      <c r="AI2000"/>
      <c r="AK2000"/>
      <c r="AL2000"/>
      <c r="AM2000"/>
      <c r="AO2000"/>
      <c r="AP2000"/>
      <c r="AQ2000"/>
      <c r="AS2000"/>
      <c r="AT2000"/>
      <c r="AU2000"/>
      <c r="AW2000"/>
      <c r="AX2000"/>
      <c r="AY2000"/>
      <c r="BA2000"/>
      <c r="BB2000"/>
      <c r="BC2000"/>
      <c r="BE2000"/>
      <c r="BF2000"/>
      <c r="BG2000"/>
      <c r="BI2000"/>
      <c r="BJ2000"/>
      <c r="BK2000"/>
      <c r="BM2000"/>
      <c r="BN2000"/>
      <c r="BO2000"/>
    </row>
    <row r="2001" spans="1:67">
      <c r="A2001"/>
      <c r="B2001"/>
      <c r="C2001"/>
      <c r="E2001"/>
      <c r="F2001"/>
      <c r="G2001"/>
      <c r="I2001"/>
      <c r="J2001"/>
      <c r="K2001"/>
      <c r="M2001"/>
      <c r="N2001"/>
      <c r="O2001"/>
      <c r="Q2001"/>
      <c r="R2001"/>
      <c r="S2001"/>
      <c r="U2001"/>
      <c r="V2001"/>
      <c r="W2001"/>
      <c r="Y2001"/>
      <c r="Z2001"/>
      <c r="AA2001"/>
      <c r="AC2001"/>
      <c r="AD2001"/>
      <c r="AE2001"/>
      <c r="AG2001"/>
      <c r="AH2001"/>
      <c r="AI2001"/>
      <c r="AK2001"/>
      <c r="AL2001"/>
      <c r="AM2001"/>
      <c r="AO2001"/>
      <c r="AP2001"/>
      <c r="AQ2001"/>
      <c r="AS2001"/>
      <c r="AT2001"/>
      <c r="AU2001"/>
      <c r="AW2001"/>
      <c r="AX2001"/>
      <c r="AY2001"/>
      <c r="BA2001"/>
      <c r="BB2001"/>
      <c r="BC2001"/>
      <c r="BE2001"/>
      <c r="BF2001"/>
      <c r="BG2001"/>
      <c r="BI2001"/>
      <c r="BJ2001"/>
      <c r="BK2001"/>
      <c r="BM2001"/>
      <c r="BN2001"/>
      <c r="BO2001"/>
    </row>
    <row r="2002" spans="1:67">
      <c r="A2002"/>
      <c r="B2002"/>
      <c r="C2002"/>
      <c r="E2002"/>
      <c r="F2002"/>
      <c r="G2002"/>
      <c r="I2002"/>
      <c r="J2002"/>
      <c r="K2002"/>
      <c r="M2002"/>
      <c r="N2002"/>
      <c r="O2002"/>
      <c r="Q2002"/>
      <c r="R2002"/>
      <c r="S2002"/>
      <c r="U2002"/>
      <c r="V2002"/>
      <c r="W2002"/>
      <c r="Y2002"/>
      <c r="Z2002"/>
      <c r="AA2002"/>
      <c r="AC2002"/>
      <c r="AD2002"/>
      <c r="AE2002"/>
      <c r="AG2002"/>
      <c r="AH2002"/>
      <c r="AI2002"/>
      <c r="AK2002"/>
      <c r="AL2002"/>
      <c r="AM2002"/>
      <c r="AO2002"/>
      <c r="AP2002"/>
      <c r="AQ2002"/>
      <c r="AS2002"/>
      <c r="AT2002"/>
      <c r="AU2002"/>
      <c r="AW2002"/>
      <c r="AX2002"/>
      <c r="AY2002"/>
      <c r="BA2002"/>
      <c r="BB2002"/>
      <c r="BC2002"/>
      <c r="BE2002"/>
      <c r="BF2002"/>
      <c r="BG2002"/>
      <c r="BI2002"/>
      <c r="BJ2002"/>
      <c r="BK2002"/>
      <c r="BM2002"/>
      <c r="BN2002"/>
      <c r="BO2002"/>
    </row>
    <row r="2003" spans="1:67">
      <c r="A2003"/>
      <c r="B2003"/>
      <c r="C2003"/>
      <c r="E2003"/>
      <c r="F2003"/>
      <c r="G2003"/>
      <c r="I2003"/>
      <c r="J2003"/>
      <c r="K2003"/>
      <c r="M2003"/>
      <c r="N2003"/>
      <c r="O2003"/>
      <c r="Q2003"/>
      <c r="R2003"/>
      <c r="S2003"/>
      <c r="U2003"/>
      <c r="V2003"/>
      <c r="W2003"/>
      <c r="Y2003"/>
      <c r="Z2003"/>
      <c r="AA2003"/>
      <c r="AC2003"/>
      <c r="AD2003"/>
      <c r="AE2003"/>
      <c r="AG2003"/>
      <c r="AH2003"/>
      <c r="AI2003"/>
      <c r="AK2003"/>
      <c r="AL2003"/>
      <c r="AM2003"/>
      <c r="AO2003"/>
      <c r="AP2003"/>
      <c r="AQ2003"/>
      <c r="AS2003"/>
      <c r="AT2003"/>
      <c r="AU2003"/>
      <c r="AW2003"/>
      <c r="AX2003"/>
      <c r="AY2003"/>
      <c r="BA2003"/>
      <c r="BB2003"/>
      <c r="BC2003"/>
      <c r="BE2003"/>
      <c r="BF2003"/>
      <c r="BG2003"/>
      <c r="BI2003"/>
      <c r="BJ2003"/>
      <c r="BK2003"/>
      <c r="BM2003"/>
      <c r="BN2003"/>
      <c r="BO2003"/>
    </row>
    <row r="2004" spans="1:67">
      <c r="A2004"/>
      <c r="B2004"/>
      <c r="C2004"/>
      <c r="E2004"/>
      <c r="F2004"/>
      <c r="G2004"/>
      <c r="I2004"/>
      <c r="J2004"/>
      <c r="K2004"/>
      <c r="M2004"/>
      <c r="N2004"/>
      <c r="O2004"/>
      <c r="Q2004"/>
      <c r="R2004"/>
      <c r="S2004"/>
      <c r="U2004"/>
      <c r="V2004"/>
      <c r="W2004"/>
      <c r="Y2004"/>
      <c r="Z2004"/>
      <c r="AA2004"/>
      <c r="AC2004"/>
      <c r="AD2004"/>
      <c r="AE2004"/>
      <c r="AG2004"/>
      <c r="AH2004"/>
      <c r="AI2004"/>
      <c r="AK2004"/>
      <c r="AL2004"/>
      <c r="AM2004"/>
      <c r="AO2004"/>
      <c r="AP2004"/>
      <c r="AQ2004"/>
      <c r="AS2004"/>
      <c r="AT2004"/>
      <c r="AU2004"/>
      <c r="AW2004"/>
      <c r="AX2004"/>
      <c r="AY2004"/>
      <c r="BA2004"/>
      <c r="BB2004"/>
      <c r="BC2004"/>
      <c r="BE2004"/>
      <c r="BF2004"/>
      <c r="BG2004"/>
      <c r="BI2004"/>
      <c r="BJ2004"/>
      <c r="BK2004"/>
      <c r="BM2004"/>
      <c r="BN2004"/>
      <c r="BO2004"/>
    </row>
    <row r="2005" spans="1:67">
      <c r="A2005"/>
      <c r="B2005"/>
      <c r="C2005"/>
      <c r="E2005"/>
      <c r="F2005"/>
      <c r="G2005"/>
      <c r="I2005"/>
      <c r="J2005"/>
      <c r="K2005"/>
      <c r="M2005"/>
      <c r="N2005"/>
      <c r="O2005"/>
      <c r="Q2005"/>
      <c r="R2005"/>
      <c r="S2005"/>
      <c r="U2005"/>
      <c r="V2005"/>
      <c r="W2005"/>
      <c r="Y2005"/>
      <c r="Z2005"/>
      <c r="AA2005"/>
      <c r="AC2005"/>
      <c r="AD2005"/>
      <c r="AE2005"/>
      <c r="AG2005"/>
      <c r="AH2005"/>
      <c r="AI2005"/>
      <c r="AK2005"/>
      <c r="AL2005"/>
      <c r="AM2005"/>
      <c r="AO2005"/>
      <c r="AP2005"/>
      <c r="AQ2005"/>
      <c r="AS2005"/>
      <c r="AT2005"/>
      <c r="AU2005"/>
      <c r="AW2005"/>
      <c r="AX2005"/>
      <c r="AY2005"/>
      <c r="BA2005"/>
      <c r="BB2005"/>
      <c r="BC2005"/>
      <c r="BE2005"/>
      <c r="BF2005"/>
      <c r="BG2005"/>
      <c r="BI2005"/>
      <c r="BJ2005"/>
      <c r="BK2005"/>
      <c r="BM2005"/>
      <c r="BN2005"/>
      <c r="BO2005"/>
    </row>
    <row r="2006" spans="1:67">
      <c r="A2006"/>
      <c r="B2006"/>
      <c r="C2006"/>
      <c r="E2006"/>
      <c r="F2006"/>
      <c r="G2006"/>
      <c r="I2006"/>
      <c r="J2006"/>
      <c r="K2006"/>
      <c r="M2006"/>
      <c r="N2006"/>
      <c r="O2006"/>
      <c r="Q2006"/>
      <c r="R2006"/>
      <c r="S2006"/>
      <c r="U2006"/>
      <c r="V2006"/>
      <c r="W2006"/>
      <c r="Y2006"/>
      <c r="Z2006"/>
      <c r="AA2006"/>
      <c r="AC2006"/>
      <c r="AD2006"/>
      <c r="AE2006"/>
      <c r="AG2006"/>
      <c r="AH2006"/>
      <c r="AI2006"/>
      <c r="AK2006"/>
      <c r="AL2006"/>
      <c r="AM2006"/>
      <c r="AO2006"/>
      <c r="AP2006"/>
      <c r="AQ2006"/>
      <c r="AS2006"/>
      <c r="AT2006"/>
      <c r="AU2006"/>
      <c r="AW2006"/>
      <c r="AX2006"/>
      <c r="AY2006"/>
      <c r="BA2006"/>
      <c r="BB2006"/>
      <c r="BC2006"/>
      <c r="BE2006"/>
      <c r="BF2006"/>
      <c r="BG2006"/>
      <c r="BI2006"/>
      <c r="BJ2006"/>
      <c r="BK2006"/>
      <c r="BM2006"/>
      <c r="BN2006"/>
      <c r="BO2006"/>
    </row>
    <row r="2007" spans="1:67">
      <c r="A2007"/>
      <c r="B2007"/>
      <c r="C2007"/>
      <c r="E2007"/>
      <c r="F2007"/>
      <c r="G2007"/>
      <c r="I2007"/>
      <c r="J2007"/>
      <c r="K2007"/>
      <c r="M2007"/>
      <c r="N2007"/>
      <c r="O2007"/>
      <c r="Q2007"/>
      <c r="R2007"/>
      <c r="S2007"/>
      <c r="U2007"/>
      <c r="V2007"/>
      <c r="W2007"/>
      <c r="Y2007"/>
      <c r="Z2007"/>
      <c r="AA2007"/>
      <c r="AC2007"/>
      <c r="AD2007"/>
      <c r="AE2007"/>
      <c r="AG2007"/>
      <c r="AH2007"/>
      <c r="AI2007"/>
      <c r="AK2007"/>
      <c r="AL2007"/>
      <c r="AM2007"/>
      <c r="AO2007"/>
      <c r="AP2007"/>
      <c r="AQ2007"/>
      <c r="AS2007"/>
      <c r="AT2007"/>
      <c r="AU2007"/>
      <c r="AW2007"/>
      <c r="AX2007"/>
      <c r="AY2007"/>
      <c r="BA2007"/>
      <c r="BB2007"/>
      <c r="BC2007"/>
      <c r="BE2007"/>
      <c r="BF2007"/>
      <c r="BG2007"/>
      <c r="BI2007"/>
      <c r="BJ2007"/>
      <c r="BK2007"/>
      <c r="BM2007"/>
      <c r="BN2007"/>
      <c r="BO2007"/>
    </row>
    <row r="2008" spans="1:67">
      <c r="A2008"/>
      <c r="B2008"/>
      <c r="C2008"/>
      <c r="E2008"/>
      <c r="F2008"/>
      <c r="G2008"/>
      <c r="I2008"/>
      <c r="J2008"/>
      <c r="K2008"/>
      <c r="M2008"/>
      <c r="N2008"/>
      <c r="O2008"/>
      <c r="Q2008"/>
      <c r="R2008"/>
      <c r="S2008"/>
      <c r="U2008"/>
      <c r="V2008"/>
      <c r="W2008"/>
      <c r="Y2008"/>
      <c r="Z2008"/>
      <c r="AA2008"/>
      <c r="AC2008"/>
      <c r="AD2008"/>
      <c r="AE2008"/>
      <c r="AG2008"/>
      <c r="AH2008"/>
      <c r="AI2008"/>
      <c r="AK2008"/>
      <c r="AL2008"/>
      <c r="AM2008"/>
      <c r="AO2008"/>
      <c r="AP2008"/>
      <c r="AQ2008"/>
      <c r="AS2008"/>
      <c r="AT2008"/>
      <c r="AU2008"/>
      <c r="AW2008"/>
      <c r="AX2008"/>
      <c r="AY2008"/>
      <c r="BA2008"/>
      <c r="BB2008"/>
      <c r="BC2008"/>
      <c r="BE2008"/>
      <c r="BF2008"/>
      <c r="BG2008"/>
      <c r="BI2008"/>
      <c r="BJ2008"/>
      <c r="BK2008"/>
      <c r="BM2008"/>
      <c r="BN2008"/>
      <c r="BO2008"/>
    </row>
    <row r="2009" spans="1:67">
      <c r="A2009"/>
      <c r="B2009"/>
      <c r="C2009"/>
      <c r="E2009"/>
      <c r="F2009"/>
      <c r="G2009"/>
      <c r="I2009"/>
      <c r="J2009"/>
      <c r="K2009"/>
      <c r="M2009"/>
      <c r="N2009"/>
      <c r="O2009"/>
      <c r="Q2009"/>
      <c r="R2009"/>
      <c r="S2009"/>
      <c r="U2009"/>
      <c r="V2009"/>
      <c r="W2009"/>
      <c r="Y2009"/>
      <c r="Z2009"/>
      <c r="AA2009"/>
      <c r="AC2009"/>
      <c r="AD2009"/>
      <c r="AE2009"/>
      <c r="AG2009"/>
      <c r="AH2009"/>
      <c r="AI2009"/>
      <c r="AK2009"/>
      <c r="AL2009"/>
      <c r="AM2009"/>
      <c r="AO2009"/>
      <c r="AP2009"/>
      <c r="AQ2009"/>
      <c r="AS2009"/>
      <c r="AT2009"/>
      <c r="AU2009"/>
      <c r="AW2009"/>
      <c r="AX2009"/>
      <c r="AY2009"/>
      <c r="BA2009"/>
      <c r="BB2009"/>
      <c r="BC2009"/>
      <c r="BE2009"/>
      <c r="BF2009"/>
      <c r="BG2009"/>
      <c r="BI2009"/>
      <c r="BJ2009"/>
      <c r="BK2009"/>
      <c r="BM2009"/>
      <c r="BN2009"/>
      <c r="BO2009"/>
    </row>
    <row r="2010" spans="1:67">
      <c r="A2010"/>
      <c r="B2010"/>
      <c r="C2010"/>
      <c r="E2010"/>
      <c r="F2010"/>
      <c r="G2010"/>
      <c r="I2010"/>
      <c r="J2010"/>
      <c r="K2010"/>
      <c r="M2010"/>
      <c r="N2010"/>
      <c r="O2010"/>
      <c r="Q2010"/>
      <c r="R2010"/>
      <c r="S2010"/>
      <c r="U2010"/>
      <c r="V2010"/>
      <c r="W2010"/>
      <c r="Y2010"/>
      <c r="Z2010"/>
      <c r="AA2010"/>
      <c r="AC2010"/>
      <c r="AD2010"/>
      <c r="AE2010"/>
      <c r="AG2010"/>
      <c r="AH2010"/>
      <c r="AI2010"/>
      <c r="AK2010"/>
      <c r="AL2010"/>
      <c r="AM2010"/>
      <c r="AO2010"/>
      <c r="AP2010"/>
      <c r="AQ2010"/>
      <c r="AS2010"/>
      <c r="AT2010"/>
      <c r="AU2010"/>
      <c r="AW2010"/>
      <c r="AX2010"/>
      <c r="AY2010"/>
      <c r="BA2010"/>
      <c r="BB2010"/>
      <c r="BC2010"/>
      <c r="BE2010"/>
      <c r="BF2010"/>
      <c r="BG2010"/>
      <c r="BI2010"/>
      <c r="BJ2010"/>
      <c r="BK2010"/>
      <c r="BM2010"/>
      <c r="BN2010"/>
      <c r="BO2010"/>
    </row>
    <row r="2011" spans="1:67">
      <c r="A2011"/>
      <c r="B2011"/>
      <c r="C2011"/>
      <c r="E2011"/>
      <c r="F2011"/>
      <c r="G2011"/>
      <c r="I2011"/>
      <c r="J2011"/>
      <c r="K2011"/>
      <c r="M2011"/>
      <c r="N2011"/>
      <c r="O2011"/>
      <c r="Q2011"/>
      <c r="R2011"/>
      <c r="S2011"/>
      <c r="U2011"/>
      <c r="V2011"/>
      <c r="W2011"/>
      <c r="Y2011"/>
      <c r="Z2011"/>
      <c r="AA2011"/>
      <c r="AC2011"/>
      <c r="AD2011"/>
      <c r="AE2011"/>
      <c r="AG2011"/>
      <c r="AH2011"/>
      <c r="AI2011"/>
      <c r="AK2011"/>
      <c r="AL2011"/>
      <c r="AM2011"/>
      <c r="AO2011"/>
      <c r="AP2011"/>
      <c r="AQ2011"/>
      <c r="AS2011"/>
      <c r="AT2011"/>
      <c r="AU2011"/>
      <c r="AW2011"/>
      <c r="AX2011"/>
      <c r="AY2011"/>
      <c r="BA2011"/>
      <c r="BB2011"/>
      <c r="BC2011"/>
      <c r="BE2011"/>
      <c r="BF2011"/>
      <c r="BG2011"/>
      <c r="BI2011"/>
      <c r="BJ2011"/>
      <c r="BK2011"/>
      <c r="BM2011"/>
      <c r="BN2011"/>
      <c r="BO2011"/>
    </row>
    <row r="2012" spans="1:67">
      <c r="A2012"/>
      <c r="B2012"/>
      <c r="C2012"/>
      <c r="E2012"/>
      <c r="F2012"/>
      <c r="G2012"/>
      <c r="I2012"/>
      <c r="J2012"/>
      <c r="K2012"/>
      <c r="M2012"/>
      <c r="N2012"/>
      <c r="O2012"/>
      <c r="Q2012"/>
      <c r="R2012"/>
      <c r="S2012"/>
      <c r="U2012"/>
      <c r="V2012"/>
      <c r="W2012"/>
      <c r="Y2012"/>
      <c r="Z2012"/>
      <c r="AA2012"/>
      <c r="AC2012"/>
      <c r="AD2012"/>
      <c r="AE2012"/>
      <c r="AG2012"/>
      <c r="AH2012"/>
      <c r="AI2012"/>
      <c r="AK2012"/>
      <c r="AL2012"/>
      <c r="AM2012"/>
      <c r="AO2012"/>
      <c r="AP2012"/>
      <c r="AQ2012"/>
      <c r="AS2012"/>
      <c r="AT2012"/>
      <c r="AU2012"/>
      <c r="AW2012"/>
      <c r="AX2012"/>
      <c r="AY2012"/>
      <c r="BA2012"/>
      <c r="BB2012"/>
      <c r="BC2012"/>
      <c r="BE2012"/>
      <c r="BF2012"/>
      <c r="BG2012"/>
      <c r="BI2012"/>
      <c r="BJ2012"/>
      <c r="BK2012"/>
      <c r="BM2012"/>
      <c r="BN2012"/>
      <c r="BO2012"/>
    </row>
    <row r="2013" spans="1:67">
      <c r="A2013"/>
      <c r="B2013"/>
      <c r="C2013"/>
      <c r="E2013"/>
      <c r="F2013"/>
      <c r="G2013"/>
      <c r="I2013"/>
      <c r="J2013"/>
      <c r="K2013"/>
      <c r="M2013"/>
      <c r="N2013"/>
      <c r="O2013"/>
      <c r="Q2013"/>
      <c r="R2013"/>
      <c r="S2013"/>
      <c r="U2013"/>
      <c r="V2013"/>
      <c r="W2013"/>
      <c r="Y2013"/>
      <c r="Z2013"/>
      <c r="AA2013"/>
      <c r="AC2013"/>
      <c r="AD2013"/>
      <c r="AE2013"/>
      <c r="AG2013"/>
      <c r="AH2013"/>
      <c r="AI2013"/>
      <c r="AK2013"/>
      <c r="AL2013"/>
      <c r="AM2013"/>
      <c r="AO2013"/>
      <c r="AP2013"/>
      <c r="AQ2013"/>
      <c r="AS2013"/>
      <c r="AT2013"/>
      <c r="AU2013"/>
      <c r="AW2013"/>
      <c r="AX2013"/>
      <c r="AY2013"/>
      <c r="BA2013"/>
      <c r="BB2013"/>
      <c r="BC2013"/>
      <c r="BE2013"/>
      <c r="BF2013"/>
      <c r="BG2013"/>
      <c r="BI2013"/>
      <c r="BJ2013"/>
      <c r="BK2013"/>
      <c r="BM2013"/>
      <c r="BN2013"/>
      <c r="BO2013"/>
    </row>
    <row r="2014" spans="1:67">
      <c r="A2014"/>
      <c r="B2014"/>
      <c r="C2014"/>
      <c r="E2014"/>
      <c r="F2014"/>
      <c r="G2014"/>
      <c r="I2014"/>
      <c r="J2014"/>
      <c r="K2014"/>
      <c r="M2014"/>
      <c r="N2014"/>
      <c r="O2014"/>
      <c r="Q2014"/>
      <c r="R2014"/>
      <c r="S2014"/>
      <c r="U2014"/>
      <c r="V2014"/>
      <c r="W2014"/>
      <c r="Y2014"/>
      <c r="Z2014"/>
      <c r="AA2014"/>
      <c r="AC2014"/>
      <c r="AD2014"/>
      <c r="AE2014"/>
      <c r="AG2014"/>
      <c r="AH2014"/>
      <c r="AI2014"/>
      <c r="AK2014"/>
      <c r="AL2014"/>
      <c r="AM2014"/>
      <c r="AO2014"/>
      <c r="AP2014"/>
      <c r="AQ2014"/>
      <c r="AS2014"/>
      <c r="AT2014"/>
      <c r="AU2014"/>
      <c r="AW2014"/>
      <c r="AX2014"/>
      <c r="AY2014"/>
      <c r="BA2014"/>
      <c r="BB2014"/>
      <c r="BC2014"/>
      <c r="BE2014"/>
      <c r="BF2014"/>
      <c r="BG2014"/>
      <c r="BI2014"/>
      <c r="BJ2014"/>
      <c r="BK2014"/>
      <c r="BM2014"/>
      <c r="BN2014"/>
      <c r="BO2014"/>
    </row>
    <row r="2015" spans="1:67">
      <c r="A2015"/>
      <c r="B2015"/>
      <c r="C2015"/>
      <c r="E2015"/>
      <c r="F2015"/>
      <c r="G2015"/>
      <c r="I2015"/>
      <c r="J2015"/>
      <c r="K2015"/>
      <c r="M2015"/>
      <c r="N2015"/>
      <c r="O2015"/>
      <c r="Q2015"/>
      <c r="R2015"/>
      <c r="S2015"/>
      <c r="U2015"/>
      <c r="V2015"/>
      <c r="W2015"/>
      <c r="Y2015"/>
      <c r="Z2015"/>
      <c r="AA2015"/>
      <c r="AC2015"/>
      <c r="AD2015"/>
      <c r="AE2015"/>
      <c r="AG2015"/>
      <c r="AH2015"/>
      <c r="AI2015"/>
      <c r="AK2015"/>
      <c r="AL2015"/>
      <c r="AM2015"/>
      <c r="AO2015"/>
      <c r="AP2015"/>
      <c r="AQ2015"/>
      <c r="AS2015"/>
      <c r="AT2015"/>
      <c r="AU2015"/>
      <c r="AW2015"/>
      <c r="AX2015"/>
      <c r="AY2015"/>
      <c r="BA2015"/>
      <c r="BB2015"/>
      <c r="BC2015"/>
      <c r="BE2015"/>
      <c r="BF2015"/>
      <c r="BG2015"/>
      <c r="BI2015"/>
      <c r="BJ2015"/>
      <c r="BK2015"/>
      <c r="BM2015"/>
      <c r="BN2015"/>
      <c r="BO2015"/>
    </row>
    <row r="2016" spans="1:67">
      <c r="A2016"/>
      <c r="B2016"/>
      <c r="C2016"/>
      <c r="E2016"/>
      <c r="F2016"/>
      <c r="G2016"/>
      <c r="I2016"/>
      <c r="J2016"/>
      <c r="K2016"/>
      <c r="M2016"/>
      <c r="N2016"/>
      <c r="O2016"/>
      <c r="Q2016"/>
      <c r="R2016"/>
      <c r="S2016"/>
      <c r="U2016"/>
      <c r="V2016"/>
      <c r="W2016"/>
      <c r="Y2016"/>
      <c r="Z2016"/>
      <c r="AA2016"/>
      <c r="AC2016"/>
      <c r="AD2016"/>
      <c r="AE2016"/>
      <c r="AG2016"/>
      <c r="AH2016"/>
      <c r="AI2016"/>
      <c r="AK2016"/>
      <c r="AL2016"/>
      <c r="AM2016"/>
      <c r="AO2016"/>
      <c r="AP2016"/>
      <c r="AQ2016"/>
      <c r="AS2016"/>
      <c r="AT2016"/>
      <c r="AU2016"/>
      <c r="AW2016"/>
      <c r="AX2016"/>
      <c r="AY2016"/>
      <c r="BA2016"/>
      <c r="BB2016"/>
      <c r="BC2016"/>
      <c r="BE2016"/>
      <c r="BF2016"/>
      <c r="BG2016"/>
      <c r="BI2016"/>
      <c r="BJ2016"/>
      <c r="BK2016"/>
      <c r="BM2016"/>
      <c r="BN2016"/>
      <c r="BO2016"/>
    </row>
    <row r="2017" spans="1:67">
      <c r="A2017"/>
      <c r="B2017"/>
      <c r="C2017"/>
      <c r="E2017"/>
      <c r="F2017"/>
      <c r="G2017"/>
      <c r="I2017"/>
      <c r="J2017"/>
      <c r="K2017"/>
      <c r="M2017"/>
      <c r="N2017"/>
      <c r="O2017"/>
      <c r="Q2017"/>
      <c r="R2017"/>
      <c r="S2017"/>
      <c r="U2017"/>
      <c r="V2017"/>
      <c r="W2017"/>
      <c r="Y2017"/>
      <c r="Z2017"/>
      <c r="AA2017"/>
      <c r="AC2017"/>
      <c r="AD2017"/>
      <c r="AE2017"/>
      <c r="AG2017"/>
      <c r="AH2017"/>
      <c r="AI2017"/>
      <c r="AK2017"/>
      <c r="AL2017"/>
      <c r="AM2017"/>
      <c r="AO2017"/>
      <c r="AP2017"/>
      <c r="AQ2017"/>
      <c r="AS2017"/>
      <c r="AT2017"/>
      <c r="AU2017"/>
      <c r="AW2017"/>
      <c r="AX2017"/>
      <c r="AY2017"/>
      <c r="BA2017"/>
      <c r="BB2017"/>
      <c r="BC2017"/>
      <c r="BE2017"/>
      <c r="BF2017"/>
      <c r="BG2017"/>
      <c r="BI2017"/>
      <c r="BJ2017"/>
      <c r="BK2017"/>
      <c r="BM2017"/>
      <c r="BN2017"/>
      <c r="BO2017"/>
    </row>
    <row r="2018" spans="1:67">
      <c r="A2018"/>
      <c r="B2018"/>
      <c r="C2018"/>
      <c r="E2018"/>
      <c r="F2018"/>
      <c r="G2018"/>
      <c r="I2018"/>
      <c r="J2018"/>
      <c r="K2018"/>
      <c r="M2018"/>
      <c r="N2018"/>
      <c r="O2018"/>
      <c r="Q2018"/>
      <c r="R2018"/>
      <c r="S2018"/>
      <c r="U2018"/>
      <c r="V2018"/>
      <c r="W2018"/>
      <c r="Y2018"/>
      <c r="Z2018"/>
      <c r="AA2018"/>
      <c r="AC2018"/>
      <c r="AD2018"/>
      <c r="AE2018"/>
      <c r="AG2018"/>
      <c r="AH2018"/>
      <c r="AI2018"/>
      <c r="AK2018"/>
      <c r="AL2018"/>
      <c r="AM2018"/>
      <c r="AO2018"/>
      <c r="AP2018"/>
      <c r="AQ2018"/>
      <c r="AS2018"/>
      <c r="AT2018"/>
      <c r="AU2018"/>
      <c r="AW2018"/>
      <c r="AX2018"/>
      <c r="AY2018"/>
      <c r="BA2018"/>
      <c r="BB2018"/>
      <c r="BC2018"/>
      <c r="BE2018"/>
      <c r="BF2018"/>
      <c r="BG2018"/>
      <c r="BI2018"/>
      <c r="BJ2018"/>
      <c r="BK2018"/>
      <c r="BM2018"/>
      <c r="BN2018"/>
      <c r="BO2018"/>
    </row>
    <row r="2019" spans="1:67">
      <c r="A2019"/>
      <c r="B2019"/>
      <c r="C2019"/>
      <c r="E2019"/>
      <c r="F2019"/>
      <c r="G2019"/>
      <c r="I2019"/>
      <c r="J2019"/>
      <c r="K2019"/>
      <c r="M2019"/>
      <c r="N2019"/>
      <c r="O2019"/>
      <c r="Q2019"/>
      <c r="R2019"/>
      <c r="S2019"/>
      <c r="U2019"/>
      <c r="V2019"/>
      <c r="W2019"/>
      <c r="Y2019"/>
      <c r="Z2019"/>
      <c r="AA2019"/>
      <c r="AC2019"/>
      <c r="AD2019"/>
      <c r="AE2019"/>
      <c r="AG2019"/>
      <c r="AH2019"/>
      <c r="AI2019"/>
      <c r="AK2019"/>
      <c r="AL2019"/>
      <c r="AM2019"/>
      <c r="AO2019"/>
      <c r="AP2019"/>
      <c r="AQ2019"/>
      <c r="AS2019"/>
      <c r="AT2019"/>
      <c r="AU2019"/>
      <c r="AW2019"/>
      <c r="AX2019"/>
      <c r="AY2019"/>
      <c r="BA2019"/>
      <c r="BB2019"/>
      <c r="BC2019"/>
      <c r="BE2019"/>
      <c r="BF2019"/>
      <c r="BG2019"/>
      <c r="BI2019"/>
      <c r="BJ2019"/>
      <c r="BK2019"/>
      <c r="BM2019"/>
      <c r="BN2019"/>
      <c r="BO2019"/>
    </row>
    <row r="2020" spans="1:67">
      <c r="A2020"/>
      <c r="B2020"/>
      <c r="C2020"/>
      <c r="E2020"/>
      <c r="F2020"/>
      <c r="G2020"/>
      <c r="I2020"/>
      <c r="J2020"/>
      <c r="K2020"/>
      <c r="M2020"/>
      <c r="N2020"/>
      <c r="O2020"/>
      <c r="Q2020"/>
      <c r="R2020"/>
      <c r="S2020"/>
      <c r="U2020"/>
      <c r="V2020"/>
      <c r="W2020"/>
      <c r="Y2020"/>
      <c r="Z2020"/>
      <c r="AA2020"/>
      <c r="AC2020"/>
      <c r="AD2020"/>
      <c r="AE2020"/>
      <c r="AG2020"/>
      <c r="AH2020"/>
      <c r="AI2020"/>
      <c r="AK2020"/>
      <c r="AL2020"/>
      <c r="AM2020"/>
      <c r="AO2020"/>
      <c r="AP2020"/>
      <c r="AQ2020"/>
      <c r="AS2020"/>
      <c r="AT2020"/>
      <c r="AU2020"/>
      <c r="AW2020"/>
      <c r="AX2020"/>
      <c r="AY2020"/>
      <c r="BA2020"/>
      <c r="BB2020"/>
      <c r="BC2020"/>
      <c r="BE2020"/>
      <c r="BF2020"/>
      <c r="BG2020"/>
      <c r="BI2020"/>
      <c r="BJ2020"/>
      <c r="BK2020"/>
      <c r="BM2020"/>
      <c r="BN2020"/>
      <c r="BO2020"/>
    </row>
    <row r="2021" spans="1:67">
      <c r="A2021"/>
      <c r="B2021"/>
      <c r="C2021"/>
      <c r="E2021"/>
      <c r="F2021"/>
      <c r="G2021"/>
      <c r="I2021"/>
      <c r="J2021"/>
      <c r="K2021"/>
      <c r="M2021"/>
      <c r="N2021"/>
      <c r="O2021"/>
      <c r="Q2021"/>
      <c r="R2021"/>
      <c r="S2021"/>
      <c r="U2021"/>
      <c r="V2021"/>
      <c r="W2021"/>
      <c r="Y2021"/>
      <c r="Z2021"/>
      <c r="AA2021"/>
      <c r="AC2021"/>
      <c r="AD2021"/>
      <c r="AE2021"/>
      <c r="AG2021"/>
      <c r="AH2021"/>
      <c r="AI2021"/>
      <c r="AK2021"/>
      <c r="AL2021"/>
      <c r="AM2021"/>
      <c r="AO2021"/>
      <c r="AP2021"/>
      <c r="AQ2021"/>
      <c r="AS2021"/>
      <c r="AT2021"/>
      <c r="AU2021"/>
      <c r="AW2021"/>
      <c r="AX2021"/>
      <c r="AY2021"/>
      <c r="BA2021"/>
      <c r="BB2021"/>
      <c r="BC2021"/>
      <c r="BE2021"/>
      <c r="BF2021"/>
      <c r="BG2021"/>
      <c r="BI2021"/>
      <c r="BJ2021"/>
      <c r="BK2021"/>
      <c r="BM2021"/>
      <c r="BN2021"/>
      <c r="BO2021"/>
    </row>
    <row r="2022" spans="1:67">
      <c r="A2022"/>
      <c r="B2022"/>
      <c r="C2022"/>
      <c r="E2022"/>
      <c r="F2022"/>
      <c r="G2022"/>
      <c r="I2022"/>
      <c r="J2022"/>
      <c r="K2022"/>
      <c r="M2022"/>
      <c r="N2022"/>
      <c r="O2022"/>
      <c r="Q2022"/>
      <c r="R2022"/>
      <c r="S2022"/>
      <c r="U2022"/>
      <c r="V2022"/>
      <c r="W2022"/>
      <c r="Y2022"/>
      <c r="Z2022"/>
      <c r="AA2022"/>
      <c r="AC2022"/>
      <c r="AD2022"/>
      <c r="AE2022"/>
      <c r="AG2022"/>
      <c r="AH2022"/>
      <c r="AI2022"/>
      <c r="AK2022"/>
      <c r="AL2022"/>
      <c r="AM2022"/>
      <c r="AO2022"/>
      <c r="AP2022"/>
      <c r="AQ2022"/>
      <c r="AS2022"/>
      <c r="AT2022"/>
      <c r="AU2022"/>
      <c r="AW2022"/>
      <c r="AX2022"/>
      <c r="AY2022"/>
      <c r="BA2022"/>
      <c r="BB2022"/>
      <c r="BC2022"/>
      <c r="BE2022"/>
      <c r="BF2022"/>
      <c r="BG2022"/>
      <c r="BI2022"/>
      <c r="BJ2022"/>
      <c r="BK2022"/>
      <c r="BM2022"/>
      <c r="BN2022"/>
      <c r="BO2022"/>
    </row>
    <row r="2023" spans="1:67">
      <c r="A2023"/>
      <c r="B2023"/>
      <c r="C2023"/>
      <c r="E2023"/>
      <c r="F2023"/>
      <c r="G2023"/>
      <c r="I2023"/>
      <c r="J2023"/>
      <c r="K2023"/>
      <c r="M2023"/>
      <c r="N2023"/>
      <c r="O2023"/>
      <c r="Q2023"/>
      <c r="R2023"/>
      <c r="S2023"/>
      <c r="U2023"/>
      <c r="V2023"/>
      <c r="W2023"/>
      <c r="Y2023"/>
      <c r="Z2023"/>
      <c r="AA2023"/>
      <c r="AC2023"/>
      <c r="AD2023"/>
      <c r="AE2023"/>
      <c r="AG2023"/>
      <c r="AH2023"/>
      <c r="AI2023"/>
      <c r="AK2023"/>
      <c r="AL2023"/>
      <c r="AM2023"/>
      <c r="AO2023"/>
      <c r="AP2023"/>
      <c r="AQ2023"/>
      <c r="AS2023"/>
      <c r="AT2023"/>
      <c r="AU2023"/>
      <c r="AW2023"/>
      <c r="AX2023"/>
      <c r="AY2023"/>
      <c r="BA2023"/>
      <c r="BB2023"/>
      <c r="BC2023"/>
      <c r="BE2023"/>
      <c r="BF2023"/>
      <c r="BG2023"/>
      <c r="BI2023"/>
      <c r="BJ2023"/>
      <c r="BK2023"/>
      <c r="BM2023"/>
      <c r="BN2023"/>
      <c r="BO2023"/>
    </row>
    <row r="2024" spans="1:67">
      <c r="A2024"/>
      <c r="B2024"/>
      <c r="C2024"/>
      <c r="E2024"/>
      <c r="F2024"/>
      <c r="G2024"/>
      <c r="I2024"/>
      <c r="J2024"/>
      <c r="K2024"/>
      <c r="M2024"/>
      <c r="N2024"/>
      <c r="O2024"/>
      <c r="Q2024"/>
      <c r="R2024"/>
      <c r="S2024"/>
      <c r="U2024"/>
      <c r="V2024"/>
      <c r="W2024"/>
      <c r="Y2024"/>
      <c r="Z2024"/>
      <c r="AA2024"/>
      <c r="AC2024"/>
      <c r="AD2024"/>
      <c r="AE2024"/>
      <c r="AG2024"/>
      <c r="AH2024"/>
      <c r="AI2024"/>
      <c r="AK2024"/>
      <c r="AL2024"/>
      <c r="AM2024"/>
      <c r="AO2024"/>
      <c r="AP2024"/>
      <c r="AQ2024"/>
      <c r="AS2024"/>
      <c r="AT2024"/>
      <c r="AU2024"/>
      <c r="AW2024"/>
      <c r="AX2024"/>
      <c r="AY2024"/>
      <c r="BA2024"/>
      <c r="BB2024"/>
      <c r="BC2024"/>
      <c r="BE2024"/>
      <c r="BF2024"/>
      <c r="BG2024"/>
      <c r="BI2024"/>
      <c r="BJ2024"/>
      <c r="BK2024"/>
      <c r="BM2024"/>
      <c r="BN2024"/>
      <c r="BO2024"/>
    </row>
    <row r="2025" spans="1:67">
      <c r="A2025"/>
      <c r="B2025"/>
      <c r="C2025"/>
      <c r="E2025"/>
      <c r="F2025"/>
      <c r="G2025"/>
      <c r="I2025"/>
      <c r="J2025"/>
      <c r="K2025"/>
      <c r="M2025"/>
      <c r="N2025"/>
      <c r="O2025"/>
      <c r="Q2025"/>
      <c r="R2025"/>
      <c r="S2025"/>
      <c r="U2025"/>
      <c r="V2025"/>
      <c r="W2025"/>
      <c r="Y2025"/>
      <c r="Z2025"/>
      <c r="AA2025"/>
      <c r="AC2025"/>
      <c r="AD2025"/>
      <c r="AE2025"/>
      <c r="AG2025"/>
      <c r="AH2025"/>
      <c r="AI2025"/>
      <c r="AK2025"/>
      <c r="AL2025"/>
      <c r="AM2025"/>
      <c r="AO2025"/>
      <c r="AP2025"/>
      <c r="AQ2025"/>
      <c r="AS2025"/>
      <c r="AT2025"/>
      <c r="AU2025"/>
      <c r="AW2025"/>
      <c r="AX2025"/>
      <c r="AY2025"/>
      <c r="BA2025"/>
      <c r="BB2025"/>
      <c r="BC2025"/>
      <c r="BE2025"/>
      <c r="BF2025"/>
      <c r="BG2025"/>
      <c r="BI2025"/>
      <c r="BJ2025"/>
      <c r="BK2025"/>
      <c r="BM2025"/>
      <c r="BN2025"/>
      <c r="BO2025"/>
    </row>
    <row r="2026" spans="1:67">
      <c r="A2026"/>
      <c r="B2026"/>
      <c r="C2026"/>
      <c r="E2026"/>
      <c r="F2026"/>
      <c r="G2026"/>
      <c r="I2026"/>
      <c r="J2026"/>
      <c r="K2026"/>
      <c r="M2026"/>
      <c r="N2026"/>
      <c r="O2026"/>
      <c r="Q2026"/>
      <c r="R2026"/>
      <c r="S2026"/>
      <c r="U2026"/>
      <c r="V2026"/>
      <c r="W2026"/>
      <c r="Y2026"/>
      <c r="Z2026"/>
      <c r="AA2026"/>
      <c r="AC2026"/>
      <c r="AD2026"/>
      <c r="AE2026"/>
      <c r="AG2026"/>
      <c r="AH2026"/>
      <c r="AI2026"/>
      <c r="AK2026"/>
      <c r="AL2026"/>
      <c r="AM2026"/>
      <c r="AO2026"/>
      <c r="AP2026"/>
      <c r="AQ2026"/>
      <c r="AS2026"/>
      <c r="AT2026"/>
      <c r="AU2026"/>
      <c r="AW2026"/>
      <c r="AX2026"/>
      <c r="AY2026"/>
      <c r="BA2026"/>
      <c r="BB2026"/>
      <c r="BC2026"/>
      <c r="BE2026"/>
      <c r="BF2026"/>
      <c r="BG2026"/>
      <c r="BI2026"/>
      <c r="BJ2026"/>
      <c r="BK2026"/>
      <c r="BM2026"/>
      <c r="BN2026"/>
      <c r="BO2026"/>
    </row>
    <row r="2027" spans="1:67">
      <c r="A2027"/>
      <c r="B2027"/>
      <c r="C2027"/>
      <c r="E2027"/>
      <c r="F2027"/>
      <c r="G2027"/>
      <c r="I2027"/>
      <c r="J2027"/>
      <c r="K2027"/>
      <c r="M2027"/>
      <c r="N2027"/>
      <c r="O2027"/>
      <c r="Q2027"/>
      <c r="R2027"/>
      <c r="S2027"/>
      <c r="U2027"/>
      <c r="V2027"/>
      <c r="W2027"/>
      <c r="Y2027"/>
      <c r="Z2027"/>
      <c r="AA2027"/>
      <c r="AC2027"/>
      <c r="AD2027"/>
      <c r="AE2027"/>
      <c r="AG2027"/>
      <c r="AH2027"/>
      <c r="AI2027"/>
      <c r="AK2027"/>
      <c r="AL2027"/>
      <c r="AM2027"/>
      <c r="AO2027"/>
      <c r="AP2027"/>
      <c r="AQ2027"/>
      <c r="AS2027"/>
      <c r="AT2027"/>
      <c r="AU2027"/>
      <c r="AW2027"/>
      <c r="AX2027"/>
      <c r="AY2027"/>
      <c r="BA2027"/>
      <c r="BB2027"/>
      <c r="BC2027"/>
      <c r="BE2027"/>
      <c r="BF2027"/>
      <c r="BG2027"/>
      <c r="BI2027"/>
      <c r="BJ2027"/>
      <c r="BK2027"/>
      <c r="BM2027"/>
      <c r="BN2027"/>
      <c r="BO2027"/>
    </row>
    <row r="2028" spans="1:67">
      <c r="A2028"/>
      <c r="B2028"/>
      <c r="C2028"/>
      <c r="E2028"/>
      <c r="F2028"/>
      <c r="G2028"/>
      <c r="I2028"/>
      <c r="J2028"/>
      <c r="K2028"/>
      <c r="M2028"/>
      <c r="N2028"/>
      <c r="O2028"/>
      <c r="Q2028"/>
      <c r="R2028"/>
      <c r="S2028"/>
      <c r="U2028"/>
      <c r="V2028"/>
      <c r="W2028"/>
      <c r="Y2028"/>
      <c r="Z2028"/>
      <c r="AA2028"/>
      <c r="AC2028"/>
      <c r="AD2028"/>
      <c r="AE2028"/>
      <c r="AG2028"/>
      <c r="AH2028"/>
      <c r="AI2028"/>
      <c r="AK2028"/>
      <c r="AL2028"/>
      <c r="AM2028"/>
      <c r="AO2028"/>
      <c r="AP2028"/>
      <c r="AQ2028"/>
      <c r="AS2028"/>
      <c r="AT2028"/>
      <c r="AU2028"/>
      <c r="AW2028"/>
      <c r="AX2028"/>
      <c r="AY2028"/>
      <c r="BA2028"/>
      <c r="BB2028"/>
      <c r="BC2028"/>
      <c r="BE2028"/>
      <c r="BF2028"/>
      <c r="BG2028"/>
      <c r="BI2028"/>
      <c r="BJ2028"/>
      <c r="BK2028"/>
      <c r="BM2028"/>
      <c r="BN2028"/>
      <c r="BO2028"/>
    </row>
    <row r="2029" spans="1:67">
      <c r="A2029"/>
      <c r="B2029"/>
      <c r="C2029"/>
      <c r="E2029"/>
      <c r="F2029"/>
      <c r="G2029"/>
      <c r="I2029"/>
      <c r="J2029"/>
      <c r="K2029"/>
      <c r="M2029"/>
      <c r="N2029"/>
      <c r="O2029"/>
      <c r="Q2029"/>
      <c r="R2029"/>
      <c r="S2029"/>
      <c r="U2029"/>
      <c r="V2029"/>
      <c r="W2029"/>
      <c r="Y2029"/>
      <c r="Z2029"/>
      <c r="AA2029"/>
      <c r="AC2029"/>
      <c r="AD2029"/>
      <c r="AE2029"/>
      <c r="AG2029"/>
      <c r="AH2029"/>
      <c r="AI2029"/>
      <c r="AK2029"/>
      <c r="AL2029"/>
      <c r="AM2029"/>
      <c r="AO2029"/>
      <c r="AP2029"/>
      <c r="AQ2029"/>
      <c r="AS2029"/>
      <c r="AT2029"/>
      <c r="AU2029"/>
      <c r="AW2029"/>
      <c r="AX2029"/>
      <c r="AY2029"/>
      <c r="BA2029"/>
      <c r="BB2029"/>
      <c r="BC2029"/>
      <c r="BE2029"/>
      <c r="BF2029"/>
      <c r="BG2029"/>
      <c r="BI2029"/>
      <c r="BJ2029"/>
      <c r="BK2029"/>
      <c r="BM2029"/>
      <c r="BN2029"/>
      <c r="BO2029"/>
    </row>
    <row r="2030" spans="1:67">
      <c r="A2030"/>
      <c r="B2030"/>
      <c r="C2030"/>
      <c r="E2030"/>
      <c r="F2030"/>
      <c r="G2030"/>
      <c r="I2030"/>
      <c r="J2030"/>
      <c r="K2030"/>
      <c r="M2030"/>
      <c r="N2030"/>
      <c r="O2030"/>
      <c r="Q2030"/>
      <c r="R2030"/>
      <c r="S2030"/>
      <c r="U2030"/>
      <c r="V2030"/>
      <c r="W2030"/>
      <c r="Y2030"/>
      <c r="Z2030"/>
      <c r="AA2030"/>
      <c r="AC2030"/>
      <c r="AD2030"/>
      <c r="AE2030"/>
      <c r="AG2030"/>
      <c r="AH2030"/>
      <c r="AI2030"/>
      <c r="AK2030"/>
      <c r="AL2030"/>
      <c r="AM2030"/>
      <c r="AO2030"/>
      <c r="AP2030"/>
      <c r="AQ2030"/>
      <c r="AS2030"/>
      <c r="AT2030"/>
      <c r="AU2030"/>
      <c r="AW2030"/>
      <c r="AX2030"/>
      <c r="AY2030"/>
      <c r="BA2030"/>
      <c r="BB2030"/>
      <c r="BC2030"/>
      <c r="BE2030"/>
      <c r="BF2030"/>
      <c r="BG2030"/>
      <c r="BI2030"/>
      <c r="BJ2030"/>
      <c r="BK2030"/>
      <c r="BM2030"/>
      <c r="BN2030"/>
      <c r="BO2030"/>
    </row>
    <row r="2031" spans="1:67">
      <c r="A2031"/>
      <c r="B2031"/>
      <c r="C2031"/>
      <c r="E2031"/>
      <c r="F2031"/>
      <c r="G2031"/>
      <c r="I2031"/>
      <c r="J2031"/>
      <c r="K2031"/>
      <c r="M2031"/>
      <c r="N2031"/>
      <c r="O2031"/>
      <c r="Q2031"/>
      <c r="R2031"/>
      <c r="S2031"/>
      <c r="U2031"/>
      <c r="V2031"/>
      <c r="W2031"/>
      <c r="Y2031"/>
      <c r="Z2031"/>
      <c r="AA2031"/>
      <c r="AC2031"/>
      <c r="AD2031"/>
      <c r="AE2031"/>
      <c r="AG2031"/>
      <c r="AH2031"/>
      <c r="AI2031"/>
      <c r="AK2031"/>
      <c r="AL2031"/>
      <c r="AM2031"/>
      <c r="AO2031"/>
      <c r="AP2031"/>
      <c r="AQ2031"/>
      <c r="AS2031"/>
      <c r="AT2031"/>
      <c r="AU2031"/>
      <c r="AW2031"/>
      <c r="AX2031"/>
      <c r="AY2031"/>
      <c r="BA2031"/>
      <c r="BB2031"/>
      <c r="BC2031"/>
      <c r="BE2031"/>
      <c r="BF2031"/>
      <c r="BG2031"/>
      <c r="BI2031"/>
      <c r="BJ2031"/>
      <c r="BK2031"/>
      <c r="BM2031"/>
      <c r="BN2031"/>
      <c r="BO2031"/>
    </row>
    <row r="2032" spans="1:67">
      <c r="A2032"/>
      <c r="B2032"/>
      <c r="C2032"/>
      <c r="E2032"/>
      <c r="F2032"/>
      <c r="G2032"/>
      <c r="I2032"/>
      <c r="J2032"/>
      <c r="K2032"/>
      <c r="M2032"/>
      <c r="N2032"/>
      <c r="O2032"/>
      <c r="Q2032"/>
      <c r="R2032"/>
      <c r="S2032"/>
      <c r="U2032"/>
      <c r="V2032"/>
      <c r="W2032"/>
      <c r="Y2032"/>
      <c r="Z2032"/>
      <c r="AA2032"/>
      <c r="AC2032"/>
      <c r="AD2032"/>
      <c r="AE2032"/>
      <c r="AG2032"/>
      <c r="AH2032"/>
      <c r="AI2032"/>
      <c r="AK2032"/>
      <c r="AL2032"/>
      <c r="AM2032"/>
      <c r="AO2032"/>
      <c r="AP2032"/>
      <c r="AQ2032"/>
      <c r="AS2032"/>
      <c r="AT2032"/>
      <c r="AU2032"/>
      <c r="AW2032"/>
      <c r="AX2032"/>
      <c r="AY2032"/>
      <c r="BA2032"/>
      <c r="BB2032"/>
      <c r="BC2032"/>
      <c r="BE2032"/>
      <c r="BF2032"/>
      <c r="BG2032"/>
      <c r="BI2032"/>
      <c r="BJ2032"/>
      <c r="BK2032"/>
      <c r="BM2032"/>
      <c r="BN2032"/>
      <c r="BO2032"/>
    </row>
    <row r="2033" spans="1:67">
      <c r="A2033"/>
      <c r="B2033"/>
      <c r="C2033"/>
      <c r="E2033"/>
      <c r="F2033"/>
      <c r="G2033"/>
      <c r="I2033"/>
      <c r="J2033"/>
      <c r="K2033"/>
      <c r="M2033"/>
      <c r="N2033"/>
      <c r="O2033"/>
      <c r="Q2033"/>
      <c r="R2033"/>
      <c r="S2033"/>
      <c r="U2033"/>
      <c r="V2033"/>
      <c r="W2033"/>
      <c r="Y2033"/>
      <c r="Z2033"/>
      <c r="AA2033"/>
      <c r="AC2033"/>
      <c r="AD2033"/>
      <c r="AE2033"/>
      <c r="AG2033"/>
      <c r="AH2033"/>
      <c r="AI2033"/>
      <c r="AK2033"/>
      <c r="AL2033"/>
      <c r="AM2033"/>
      <c r="AO2033"/>
      <c r="AP2033"/>
      <c r="AQ2033"/>
      <c r="AS2033"/>
      <c r="AT2033"/>
      <c r="AU2033"/>
      <c r="AW2033"/>
      <c r="AX2033"/>
      <c r="AY2033"/>
      <c r="BA2033"/>
      <c r="BB2033"/>
      <c r="BC2033"/>
      <c r="BE2033"/>
      <c r="BF2033"/>
      <c r="BG2033"/>
      <c r="BI2033"/>
      <c r="BJ2033"/>
      <c r="BK2033"/>
      <c r="BM2033"/>
      <c r="BN2033"/>
      <c r="BO2033"/>
    </row>
    <row r="2034" spans="1:67">
      <c r="A2034"/>
      <c r="B2034"/>
      <c r="C2034"/>
      <c r="E2034"/>
      <c r="F2034"/>
      <c r="G2034"/>
      <c r="I2034"/>
      <c r="J2034"/>
      <c r="K2034"/>
      <c r="M2034"/>
      <c r="N2034"/>
      <c r="O2034"/>
      <c r="Q2034"/>
      <c r="R2034"/>
      <c r="S2034"/>
      <c r="U2034"/>
      <c r="V2034"/>
      <c r="W2034"/>
      <c r="Y2034"/>
      <c r="Z2034"/>
      <c r="AA2034"/>
      <c r="AC2034"/>
      <c r="AD2034"/>
      <c r="AE2034"/>
      <c r="AG2034"/>
      <c r="AH2034"/>
      <c r="AI2034"/>
      <c r="AK2034"/>
      <c r="AL2034"/>
      <c r="AM2034"/>
      <c r="AO2034"/>
      <c r="AP2034"/>
      <c r="AQ2034"/>
      <c r="AS2034"/>
      <c r="AT2034"/>
      <c r="AU2034"/>
      <c r="AW2034"/>
      <c r="AX2034"/>
      <c r="AY2034"/>
      <c r="BA2034"/>
      <c r="BB2034"/>
      <c r="BC2034"/>
      <c r="BE2034"/>
      <c r="BF2034"/>
      <c r="BG2034"/>
      <c r="BI2034"/>
      <c r="BJ2034"/>
      <c r="BK2034"/>
      <c r="BM2034"/>
      <c r="BN2034"/>
      <c r="BO2034"/>
    </row>
    <row r="2035" spans="1:67">
      <c r="A2035"/>
      <c r="B2035"/>
      <c r="C2035"/>
      <c r="E2035"/>
      <c r="F2035"/>
      <c r="G2035"/>
      <c r="I2035"/>
      <c r="J2035"/>
      <c r="K2035"/>
      <c r="M2035"/>
      <c r="N2035"/>
      <c r="O2035"/>
      <c r="Q2035"/>
      <c r="R2035"/>
      <c r="S2035"/>
      <c r="U2035"/>
      <c r="V2035"/>
      <c r="W2035"/>
      <c r="Y2035"/>
      <c r="Z2035"/>
      <c r="AA2035"/>
      <c r="AC2035"/>
      <c r="AD2035"/>
      <c r="AE2035"/>
      <c r="AG2035"/>
      <c r="AH2035"/>
      <c r="AI2035"/>
      <c r="AK2035"/>
      <c r="AL2035"/>
      <c r="AM2035"/>
      <c r="AO2035"/>
      <c r="AP2035"/>
      <c r="AQ2035"/>
      <c r="AS2035"/>
      <c r="AT2035"/>
      <c r="AU2035"/>
      <c r="AW2035"/>
      <c r="AX2035"/>
      <c r="AY2035"/>
      <c r="BA2035"/>
      <c r="BB2035"/>
      <c r="BC2035"/>
      <c r="BE2035"/>
      <c r="BF2035"/>
      <c r="BG2035"/>
      <c r="BI2035"/>
      <c r="BJ2035"/>
      <c r="BK2035"/>
      <c r="BM2035"/>
      <c r="BN2035"/>
      <c r="BO2035"/>
    </row>
    <row r="2036" spans="1:67">
      <c r="A2036"/>
      <c r="B2036"/>
      <c r="C2036"/>
      <c r="E2036"/>
      <c r="F2036"/>
      <c r="G2036"/>
      <c r="I2036"/>
      <c r="J2036"/>
      <c r="K2036"/>
      <c r="M2036"/>
      <c r="N2036"/>
      <c r="O2036"/>
      <c r="Q2036"/>
      <c r="R2036"/>
      <c r="S2036"/>
      <c r="U2036"/>
      <c r="V2036"/>
      <c r="W2036"/>
      <c r="Y2036"/>
      <c r="Z2036"/>
      <c r="AA2036"/>
      <c r="AC2036"/>
      <c r="AD2036"/>
      <c r="AE2036"/>
      <c r="AG2036"/>
      <c r="AH2036"/>
      <c r="AI2036"/>
      <c r="AK2036"/>
      <c r="AL2036"/>
      <c r="AM2036"/>
      <c r="AO2036"/>
      <c r="AP2036"/>
      <c r="AQ2036"/>
      <c r="AS2036"/>
      <c r="AT2036"/>
      <c r="AU2036"/>
      <c r="AW2036"/>
      <c r="AX2036"/>
      <c r="AY2036"/>
      <c r="BA2036"/>
      <c r="BB2036"/>
      <c r="BC2036"/>
      <c r="BE2036"/>
      <c r="BF2036"/>
      <c r="BG2036"/>
      <c r="BI2036"/>
      <c r="BJ2036"/>
      <c r="BK2036"/>
      <c r="BM2036"/>
      <c r="BN2036"/>
      <c r="BO2036"/>
    </row>
    <row r="2037" spans="1:67">
      <c r="A2037"/>
      <c r="B2037"/>
      <c r="C2037"/>
      <c r="E2037"/>
      <c r="F2037"/>
      <c r="G2037"/>
      <c r="I2037"/>
      <c r="J2037"/>
      <c r="K2037"/>
      <c r="M2037"/>
      <c r="N2037"/>
      <c r="O2037"/>
      <c r="Q2037"/>
      <c r="R2037"/>
      <c r="S2037"/>
      <c r="U2037"/>
      <c r="V2037"/>
      <c r="W2037"/>
      <c r="Y2037"/>
      <c r="Z2037"/>
      <c r="AA2037"/>
      <c r="AC2037"/>
      <c r="AD2037"/>
      <c r="AE2037"/>
      <c r="AG2037"/>
      <c r="AH2037"/>
      <c r="AI2037"/>
      <c r="AK2037"/>
      <c r="AL2037"/>
      <c r="AM2037"/>
      <c r="AO2037"/>
      <c r="AP2037"/>
      <c r="AQ2037"/>
      <c r="AS2037"/>
      <c r="AT2037"/>
      <c r="AU2037"/>
      <c r="AW2037"/>
      <c r="AX2037"/>
      <c r="AY2037"/>
      <c r="BA2037"/>
      <c r="BB2037"/>
      <c r="BC2037"/>
      <c r="BE2037"/>
      <c r="BF2037"/>
      <c r="BG2037"/>
      <c r="BI2037"/>
      <c r="BJ2037"/>
      <c r="BK2037"/>
      <c r="BM2037"/>
      <c r="BN2037"/>
      <c r="BO2037"/>
    </row>
    <row r="2038" spans="1:67">
      <c r="A2038"/>
      <c r="B2038"/>
      <c r="C2038"/>
      <c r="E2038"/>
      <c r="F2038"/>
      <c r="G2038"/>
      <c r="I2038"/>
      <c r="J2038"/>
      <c r="K2038"/>
      <c r="M2038"/>
      <c r="N2038"/>
      <c r="O2038"/>
      <c r="Q2038"/>
      <c r="R2038"/>
      <c r="S2038"/>
      <c r="U2038"/>
      <c r="V2038"/>
      <c r="W2038"/>
      <c r="Y2038"/>
      <c r="Z2038"/>
      <c r="AA2038"/>
      <c r="AC2038"/>
      <c r="AD2038"/>
      <c r="AE2038"/>
      <c r="AG2038"/>
      <c r="AH2038"/>
      <c r="AI2038"/>
      <c r="AK2038"/>
      <c r="AL2038"/>
      <c r="AM2038"/>
      <c r="AO2038"/>
      <c r="AP2038"/>
      <c r="AQ2038"/>
      <c r="AS2038"/>
      <c r="AT2038"/>
      <c r="AU2038"/>
      <c r="AW2038"/>
      <c r="AX2038"/>
      <c r="AY2038"/>
      <c r="BA2038"/>
      <c r="BB2038"/>
      <c r="BC2038"/>
      <c r="BE2038"/>
      <c r="BF2038"/>
      <c r="BG2038"/>
      <c r="BI2038"/>
      <c r="BJ2038"/>
      <c r="BK2038"/>
      <c r="BM2038"/>
      <c r="BN2038"/>
      <c r="BO2038"/>
    </row>
    <row r="2039" spans="1:67">
      <c r="A2039"/>
      <c r="B2039"/>
      <c r="C2039"/>
      <c r="E2039"/>
      <c r="F2039"/>
      <c r="G2039"/>
      <c r="I2039"/>
      <c r="J2039"/>
      <c r="K2039"/>
      <c r="M2039"/>
      <c r="N2039"/>
      <c r="O2039"/>
      <c r="Q2039"/>
      <c r="R2039"/>
      <c r="S2039"/>
      <c r="U2039"/>
      <c r="V2039"/>
      <c r="W2039"/>
      <c r="Y2039"/>
      <c r="Z2039"/>
      <c r="AA2039"/>
      <c r="AC2039"/>
      <c r="AD2039"/>
      <c r="AE2039"/>
      <c r="AG2039"/>
      <c r="AH2039"/>
      <c r="AI2039"/>
      <c r="AK2039"/>
      <c r="AL2039"/>
      <c r="AM2039"/>
      <c r="AO2039"/>
      <c r="AP2039"/>
      <c r="AQ2039"/>
      <c r="AS2039"/>
      <c r="AT2039"/>
      <c r="AU2039"/>
      <c r="AW2039"/>
      <c r="AX2039"/>
      <c r="AY2039"/>
      <c r="BA2039"/>
      <c r="BB2039"/>
      <c r="BC2039"/>
      <c r="BE2039"/>
      <c r="BF2039"/>
      <c r="BG2039"/>
      <c r="BI2039"/>
      <c r="BJ2039"/>
      <c r="BK2039"/>
      <c r="BM2039"/>
      <c r="BN2039"/>
      <c r="BO2039"/>
    </row>
    <row r="2040" spans="1:67">
      <c r="A2040"/>
      <c r="B2040"/>
      <c r="C2040"/>
      <c r="E2040"/>
      <c r="F2040"/>
      <c r="G2040"/>
      <c r="I2040"/>
      <c r="J2040"/>
      <c r="K2040"/>
      <c r="M2040"/>
      <c r="N2040"/>
      <c r="O2040"/>
      <c r="Q2040"/>
      <c r="R2040"/>
      <c r="S2040"/>
      <c r="U2040"/>
      <c r="V2040"/>
      <c r="W2040"/>
      <c r="Y2040"/>
      <c r="Z2040"/>
      <c r="AA2040"/>
      <c r="AC2040"/>
      <c r="AD2040"/>
      <c r="AE2040"/>
      <c r="AG2040"/>
      <c r="AH2040"/>
      <c r="AI2040"/>
      <c r="AK2040"/>
      <c r="AL2040"/>
      <c r="AM2040"/>
      <c r="AO2040"/>
      <c r="AP2040"/>
      <c r="AQ2040"/>
      <c r="AS2040"/>
      <c r="AT2040"/>
      <c r="AU2040"/>
      <c r="AW2040"/>
      <c r="AX2040"/>
      <c r="AY2040"/>
      <c r="BA2040"/>
      <c r="BB2040"/>
      <c r="BC2040"/>
      <c r="BE2040"/>
      <c r="BF2040"/>
      <c r="BG2040"/>
      <c r="BI2040"/>
      <c r="BJ2040"/>
      <c r="BK2040"/>
      <c r="BM2040"/>
      <c r="BN2040"/>
      <c r="BO2040"/>
    </row>
    <row r="2041" spans="1:67">
      <c r="A2041"/>
      <c r="B2041"/>
      <c r="C2041"/>
      <c r="E2041"/>
      <c r="F2041"/>
      <c r="G2041"/>
      <c r="I2041"/>
      <c r="J2041"/>
      <c r="K2041"/>
      <c r="M2041"/>
      <c r="N2041"/>
      <c r="O2041"/>
      <c r="Q2041"/>
      <c r="R2041"/>
      <c r="S2041"/>
      <c r="U2041"/>
      <c r="V2041"/>
      <c r="W2041"/>
      <c r="Y2041"/>
      <c r="Z2041"/>
      <c r="AA2041"/>
      <c r="AC2041"/>
      <c r="AD2041"/>
      <c r="AE2041"/>
      <c r="AG2041"/>
      <c r="AH2041"/>
      <c r="AI2041"/>
      <c r="AK2041"/>
      <c r="AL2041"/>
      <c r="AM2041"/>
      <c r="AO2041"/>
      <c r="AP2041"/>
      <c r="AQ2041"/>
      <c r="AS2041"/>
      <c r="AT2041"/>
      <c r="AU2041"/>
      <c r="AW2041"/>
      <c r="AX2041"/>
      <c r="AY2041"/>
      <c r="BA2041"/>
      <c r="BB2041"/>
      <c r="BC2041"/>
      <c r="BE2041"/>
      <c r="BF2041"/>
      <c r="BG2041"/>
      <c r="BI2041"/>
      <c r="BJ2041"/>
      <c r="BK2041"/>
      <c r="BM2041"/>
      <c r="BN2041"/>
      <c r="BO2041"/>
    </row>
    <row r="2042" spans="1:67">
      <c r="A2042"/>
      <c r="B2042"/>
      <c r="C2042"/>
      <c r="E2042"/>
      <c r="F2042"/>
      <c r="G2042"/>
      <c r="I2042"/>
      <c r="J2042"/>
      <c r="K2042"/>
      <c r="M2042"/>
      <c r="N2042"/>
      <c r="O2042"/>
      <c r="Q2042"/>
      <c r="R2042"/>
      <c r="S2042"/>
      <c r="U2042"/>
      <c r="V2042"/>
      <c r="W2042"/>
      <c r="Y2042"/>
      <c r="Z2042"/>
      <c r="AA2042"/>
      <c r="AC2042"/>
      <c r="AD2042"/>
      <c r="AE2042"/>
      <c r="AG2042"/>
      <c r="AH2042"/>
      <c r="AI2042"/>
      <c r="AK2042"/>
      <c r="AL2042"/>
      <c r="AM2042"/>
      <c r="AO2042"/>
      <c r="AP2042"/>
      <c r="AQ2042"/>
      <c r="AS2042"/>
      <c r="AT2042"/>
      <c r="AU2042"/>
      <c r="AW2042"/>
      <c r="AX2042"/>
      <c r="AY2042"/>
      <c r="BA2042"/>
      <c r="BB2042"/>
      <c r="BC2042"/>
      <c r="BE2042"/>
      <c r="BF2042"/>
      <c r="BG2042"/>
      <c r="BI2042"/>
      <c r="BJ2042"/>
      <c r="BK2042"/>
      <c r="BM2042"/>
      <c r="BN2042"/>
      <c r="BO2042"/>
    </row>
    <row r="2043" spans="1:67">
      <c r="A2043"/>
      <c r="B2043"/>
      <c r="C2043"/>
      <c r="E2043"/>
      <c r="F2043"/>
      <c r="G2043"/>
      <c r="I2043"/>
      <c r="J2043"/>
      <c r="K2043"/>
      <c r="M2043"/>
      <c r="N2043"/>
      <c r="O2043"/>
      <c r="Q2043"/>
      <c r="R2043"/>
      <c r="S2043"/>
      <c r="U2043"/>
      <c r="V2043"/>
      <c r="W2043"/>
      <c r="Y2043"/>
      <c r="Z2043"/>
      <c r="AA2043"/>
      <c r="AC2043"/>
      <c r="AD2043"/>
      <c r="AE2043"/>
      <c r="AG2043"/>
      <c r="AH2043"/>
      <c r="AI2043"/>
      <c r="AK2043"/>
      <c r="AL2043"/>
      <c r="AM2043"/>
      <c r="AO2043"/>
      <c r="AP2043"/>
      <c r="AQ2043"/>
      <c r="AS2043"/>
      <c r="AT2043"/>
      <c r="AU2043"/>
      <c r="AW2043"/>
      <c r="AX2043"/>
      <c r="AY2043"/>
      <c r="BA2043"/>
      <c r="BB2043"/>
      <c r="BC2043"/>
      <c r="BE2043"/>
      <c r="BF2043"/>
      <c r="BG2043"/>
      <c r="BI2043"/>
      <c r="BJ2043"/>
      <c r="BK2043"/>
      <c r="BM2043"/>
      <c r="BN2043"/>
      <c r="BO2043"/>
    </row>
    <row r="2044" spans="1:67">
      <c r="A2044"/>
      <c r="B2044"/>
      <c r="C2044"/>
      <c r="E2044"/>
      <c r="F2044"/>
      <c r="G2044"/>
      <c r="I2044"/>
      <c r="J2044"/>
      <c r="K2044"/>
      <c r="M2044"/>
      <c r="N2044"/>
      <c r="O2044"/>
      <c r="Q2044"/>
      <c r="R2044"/>
      <c r="S2044"/>
      <c r="U2044"/>
      <c r="V2044"/>
      <c r="W2044"/>
      <c r="Y2044"/>
      <c r="Z2044"/>
      <c r="AA2044"/>
      <c r="AC2044"/>
      <c r="AD2044"/>
      <c r="AE2044"/>
      <c r="AG2044"/>
      <c r="AH2044"/>
      <c r="AI2044"/>
      <c r="AK2044"/>
      <c r="AL2044"/>
      <c r="AM2044"/>
      <c r="AO2044"/>
      <c r="AP2044"/>
      <c r="AQ2044"/>
      <c r="AS2044"/>
      <c r="AT2044"/>
      <c r="AU2044"/>
      <c r="AW2044"/>
      <c r="AX2044"/>
      <c r="AY2044"/>
      <c r="BA2044"/>
      <c r="BB2044"/>
      <c r="BC2044"/>
      <c r="BE2044"/>
      <c r="BF2044"/>
      <c r="BG2044"/>
      <c r="BI2044"/>
      <c r="BJ2044"/>
      <c r="BK2044"/>
      <c r="BM2044"/>
      <c r="BN2044"/>
      <c r="BO2044"/>
    </row>
    <row r="2045" spans="1:67">
      <c r="A2045"/>
      <c r="B2045"/>
      <c r="C2045"/>
      <c r="E2045"/>
      <c r="F2045"/>
      <c r="G2045"/>
      <c r="I2045"/>
      <c r="J2045"/>
      <c r="K2045"/>
      <c r="M2045"/>
      <c r="N2045"/>
      <c r="O2045"/>
      <c r="Q2045"/>
      <c r="R2045"/>
      <c r="S2045"/>
      <c r="U2045"/>
      <c r="V2045"/>
      <c r="W2045"/>
      <c r="Y2045"/>
      <c r="Z2045"/>
      <c r="AA2045"/>
      <c r="AC2045"/>
      <c r="AD2045"/>
      <c r="AE2045"/>
      <c r="AG2045"/>
      <c r="AH2045"/>
      <c r="AI2045"/>
      <c r="AK2045"/>
      <c r="AL2045"/>
      <c r="AM2045"/>
      <c r="AO2045"/>
      <c r="AP2045"/>
      <c r="AQ2045"/>
      <c r="AS2045"/>
      <c r="AT2045"/>
      <c r="AU2045"/>
      <c r="AW2045"/>
      <c r="AX2045"/>
      <c r="AY2045"/>
      <c r="BA2045"/>
      <c r="BB2045"/>
      <c r="BC2045"/>
      <c r="BE2045"/>
      <c r="BF2045"/>
      <c r="BG2045"/>
      <c r="BI2045"/>
      <c r="BJ2045"/>
      <c r="BK2045"/>
      <c r="BM2045"/>
      <c r="BN2045"/>
      <c r="BO2045"/>
    </row>
    <row r="2046" spans="1:67">
      <c r="A2046"/>
      <c r="B2046"/>
      <c r="C2046"/>
      <c r="E2046"/>
      <c r="F2046"/>
      <c r="G2046"/>
      <c r="I2046"/>
      <c r="J2046"/>
      <c r="K2046"/>
      <c r="M2046"/>
      <c r="N2046"/>
      <c r="O2046"/>
      <c r="Q2046"/>
      <c r="R2046"/>
      <c r="S2046"/>
      <c r="U2046"/>
      <c r="V2046"/>
      <c r="W2046"/>
      <c r="Y2046"/>
      <c r="Z2046"/>
      <c r="AA2046"/>
      <c r="AC2046"/>
      <c r="AD2046"/>
      <c r="AE2046"/>
      <c r="AG2046"/>
      <c r="AH2046"/>
      <c r="AI2046"/>
      <c r="AK2046"/>
      <c r="AL2046"/>
      <c r="AM2046"/>
      <c r="AO2046"/>
      <c r="AP2046"/>
      <c r="AQ2046"/>
      <c r="AS2046"/>
      <c r="AT2046"/>
      <c r="AU2046"/>
      <c r="AW2046"/>
      <c r="AX2046"/>
      <c r="AY2046"/>
      <c r="BA2046"/>
      <c r="BB2046"/>
      <c r="BC2046"/>
      <c r="BE2046"/>
      <c r="BF2046"/>
      <c r="BG2046"/>
      <c r="BI2046"/>
      <c r="BJ2046"/>
      <c r="BK2046"/>
      <c r="BM2046"/>
      <c r="BN2046"/>
      <c r="BO2046"/>
    </row>
    <row r="2047" spans="1:67">
      <c r="A2047"/>
      <c r="B2047"/>
      <c r="C2047"/>
      <c r="E2047"/>
      <c r="F2047"/>
      <c r="G2047"/>
      <c r="I2047"/>
      <c r="J2047"/>
      <c r="K2047"/>
      <c r="M2047"/>
      <c r="N2047"/>
      <c r="O2047"/>
      <c r="Q2047"/>
      <c r="R2047"/>
      <c r="S2047"/>
      <c r="U2047"/>
      <c r="V2047"/>
      <c r="W2047"/>
      <c r="Y2047"/>
      <c r="Z2047"/>
      <c r="AA2047"/>
      <c r="AC2047"/>
      <c r="AD2047"/>
      <c r="AE2047"/>
      <c r="AG2047"/>
      <c r="AH2047"/>
      <c r="AI2047"/>
      <c r="AK2047"/>
      <c r="AL2047"/>
      <c r="AM2047"/>
      <c r="AO2047"/>
      <c r="AP2047"/>
      <c r="AQ2047"/>
      <c r="AS2047"/>
      <c r="AT2047"/>
      <c r="AU2047"/>
      <c r="AW2047"/>
      <c r="AX2047"/>
      <c r="AY2047"/>
      <c r="BA2047"/>
      <c r="BB2047"/>
      <c r="BC2047"/>
      <c r="BE2047"/>
      <c r="BF2047"/>
      <c r="BG2047"/>
      <c r="BI2047"/>
      <c r="BJ2047"/>
      <c r="BK2047"/>
      <c r="BM2047"/>
      <c r="BN2047"/>
      <c r="BO2047"/>
    </row>
    <row r="2048" spans="1:67">
      <c r="A2048"/>
      <c r="B2048"/>
      <c r="C2048"/>
      <c r="E2048"/>
      <c r="F2048"/>
      <c r="G2048"/>
      <c r="I2048"/>
      <c r="J2048"/>
      <c r="K2048"/>
      <c r="M2048"/>
      <c r="N2048"/>
      <c r="O2048"/>
      <c r="Q2048"/>
      <c r="R2048"/>
      <c r="S2048"/>
      <c r="U2048"/>
      <c r="V2048"/>
      <c r="W2048"/>
      <c r="Y2048"/>
      <c r="Z2048"/>
      <c r="AA2048"/>
      <c r="AC2048"/>
      <c r="AD2048"/>
      <c r="AE2048"/>
      <c r="AG2048"/>
      <c r="AH2048"/>
      <c r="AI2048"/>
      <c r="AK2048"/>
      <c r="AL2048"/>
      <c r="AM2048"/>
      <c r="AO2048"/>
      <c r="AP2048"/>
      <c r="AQ2048"/>
      <c r="AS2048"/>
      <c r="AT2048"/>
      <c r="AU2048"/>
      <c r="AW2048"/>
      <c r="AX2048"/>
      <c r="AY2048"/>
      <c r="BA2048"/>
      <c r="BB2048"/>
      <c r="BC2048"/>
      <c r="BE2048"/>
      <c r="BF2048"/>
      <c r="BG2048"/>
      <c r="BI2048"/>
      <c r="BJ2048"/>
      <c r="BK2048"/>
      <c r="BM2048"/>
      <c r="BN2048"/>
      <c r="BO2048"/>
    </row>
    <row r="2049" spans="1:67">
      <c r="A2049"/>
      <c r="B2049"/>
      <c r="C2049"/>
      <c r="E2049"/>
      <c r="F2049"/>
      <c r="G2049"/>
      <c r="I2049"/>
      <c r="J2049"/>
      <c r="K2049"/>
      <c r="M2049"/>
      <c r="N2049"/>
      <c r="O2049"/>
      <c r="Q2049"/>
      <c r="R2049"/>
      <c r="S2049"/>
      <c r="U2049"/>
      <c r="V2049"/>
      <c r="W2049"/>
      <c r="Y2049"/>
      <c r="Z2049"/>
      <c r="AA2049"/>
      <c r="AC2049"/>
      <c r="AD2049"/>
      <c r="AE2049"/>
      <c r="AG2049"/>
      <c r="AH2049"/>
      <c r="AI2049"/>
      <c r="AK2049"/>
      <c r="AL2049"/>
      <c r="AM2049"/>
      <c r="AO2049"/>
      <c r="AP2049"/>
      <c r="AQ2049"/>
      <c r="AS2049"/>
      <c r="AT2049"/>
      <c r="AU2049"/>
      <c r="AW2049"/>
      <c r="AX2049"/>
      <c r="AY2049"/>
      <c r="BA2049"/>
      <c r="BB2049"/>
      <c r="BC2049"/>
      <c r="BE2049"/>
      <c r="BF2049"/>
      <c r="BG2049"/>
      <c r="BI2049"/>
      <c r="BJ2049"/>
      <c r="BK2049"/>
      <c r="BM2049"/>
      <c r="BN2049"/>
      <c r="BO2049"/>
    </row>
    <row r="2050" spans="1:67">
      <c r="A2050"/>
      <c r="B2050"/>
      <c r="C2050"/>
      <c r="E2050"/>
      <c r="F2050"/>
      <c r="G2050"/>
      <c r="I2050"/>
      <c r="J2050"/>
      <c r="K2050"/>
      <c r="M2050"/>
      <c r="N2050"/>
      <c r="O2050"/>
      <c r="Q2050"/>
      <c r="R2050"/>
      <c r="S2050"/>
      <c r="U2050"/>
      <c r="V2050"/>
      <c r="W2050"/>
      <c r="Y2050"/>
      <c r="Z2050"/>
      <c r="AA2050"/>
      <c r="AC2050"/>
      <c r="AD2050"/>
      <c r="AE2050"/>
      <c r="AG2050"/>
      <c r="AH2050"/>
      <c r="AI2050"/>
      <c r="AK2050"/>
      <c r="AL2050"/>
      <c r="AM2050"/>
      <c r="AO2050"/>
      <c r="AP2050"/>
      <c r="AQ2050"/>
      <c r="AS2050"/>
      <c r="AT2050"/>
      <c r="AU2050"/>
      <c r="AW2050"/>
      <c r="AX2050"/>
      <c r="AY2050"/>
      <c r="BA2050"/>
      <c r="BB2050"/>
      <c r="BC2050"/>
      <c r="BE2050"/>
      <c r="BF2050"/>
      <c r="BG2050"/>
      <c r="BI2050"/>
      <c r="BJ2050"/>
      <c r="BK2050"/>
      <c r="BM2050"/>
      <c r="BN2050"/>
      <c r="BO2050"/>
    </row>
    <row r="2051" spans="1:67">
      <c r="A2051"/>
      <c r="B2051"/>
      <c r="C2051"/>
      <c r="E2051"/>
      <c r="F2051"/>
      <c r="G2051"/>
      <c r="I2051"/>
      <c r="J2051"/>
      <c r="K2051"/>
      <c r="M2051"/>
      <c r="N2051"/>
      <c r="O2051"/>
      <c r="Q2051"/>
      <c r="R2051"/>
      <c r="S2051"/>
      <c r="U2051"/>
      <c r="V2051"/>
      <c r="W2051"/>
      <c r="Y2051"/>
      <c r="Z2051"/>
      <c r="AA2051"/>
      <c r="AC2051"/>
      <c r="AD2051"/>
      <c r="AE2051"/>
      <c r="AG2051"/>
      <c r="AH2051"/>
      <c r="AI2051"/>
      <c r="AK2051"/>
      <c r="AL2051"/>
      <c r="AM2051"/>
      <c r="AO2051"/>
      <c r="AP2051"/>
      <c r="AQ2051"/>
      <c r="AS2051"/>
      <c r="AT2051"/>
      <c r="AU2051"/>
      <c r="AW2051"/>
      <c r="AX2051"/>
      <c r="AY2051"/>
      <c r="BA2051"/>
      <c r="BB2051"/>
      <c r="BC2051"/>
      <c r="BE2051"/>
      <c r="BF2051"/>
      <c r="BG2051"/>
      <c r="BI2051"/>
      <c r="BJ2051"/>
      <c r="BK2051"/>
      <c r="BM2051"/>
      <c r="BN2051"/>
      <c r="BO2051"/>
    </row>
    <row r="2052" spans="1:67">
      <c r="A2052"/>
      <c r="B2052"/>
      <c r="C2052"/>
      <c r="E2052"/>
      <c r="F2052"/>
      <c r="G2052"/>
      <c r="I2052"/>
      <c r="J2052"/>
      <c r="K2052"/>
      <c r="M2052"/>
      <c r="N2052"/>
      <c r="O2052"/>
      <c r="Q2052"/>
      <c r="R2052"/>
      <c r="S2052"/>
      <c r="U2052"/>
      <c r="V2052"/>
      <c r="W2052"/>
      <c r="Y2052"/>
      <c r="Z2052"/>
      <c r="AA2052"/>
      <c r="AC2052"/>
      <c r="AD2052"/>
      <c r="AE2052"/>
      <c r="AG2052"/>
      <c r="AH2052"/>
      <c r="AI2052"/>
      <c r="AK2052"/>
      <c r="AL2052"/>
      <c r="AM2052"/>
      <c r="AO2052"/>
      <c r="AP2052"/>
      <c r="AQ2052"/>
      <c r="AS2052"/>
      <c r="AT2052"/>
      <c r="AU2052"/>
      <c r="AW2052"/>
      <c r="AX2052"/>
      <c r="AY2052"/>
      <c r="BA2052"/>
      <c r="BB2052"/>
      <c r="BC2052"/>
      <c r="BE2052"/>
      <c r="BF2052"/>
      <c r="BG2052"/>
      <c r="BI2052"/>
      <c r="BJ2052"/>
      <c r="BK2052"/>
      <c r="BM2052"/>
      <c r="BN2052"/>
      <c r="BO2052"/>
    </row>
    <row r="2053" spans="1:67">
      <c r="A2053"/>
      <c r="B2053"/>
      <c r="C2053"/>
      <c r="E2053"/>
      <c r="F2053"/>
      <c r="G2053"/>
      <c r="I2053"/>
      <c r="J2053"/>
      <c r="K2053"/>
      <c r="M2053"/>
      <c r="N2053"/>
      <c r="O2053"/>
      <c r="Q2053"/>
      <c r="R2053"/>
      <c r="S2053"/>
      <c r="U2053"/>
      <c r="V2053"/>
      <c r="W2053"/>
      <c r="Y2053"/>
      <c r="Z2053"/>
      <c r="AA2053"/>
      <c r="AC2053"/>
      <c r="AD2053"/>
      <c r="AE2053"/>
      <c r="AG2053"/>
      <c r="AH2053"/>
      <c r="AI2053"/>
      <c r="AK2053"/>
      <c r="AL2053"/>
      <c r="AM2053"/>
      <c r="AO2053"/>
      <c r="AP2053"/>
      <c r="AQ2053"/>
      <c r="AS2053"/>
      <c r="AT2053"/>
      <c r="AU2053"/>
      <c r="AW2053"/>
      <c r="AX2053"/>
      <c r="AY2053"/>
      <c r="BA2053"/>
      <c r="BB2053"/>
      <c r="BC2053"/>
      <c r="BE2053"/>
      <c r="BF2053"/>
      <c r="BG2053"/>
      <c r="BI2053"/>
      <c r="BJ2053"/>
      <c r="BK2053"/>
      <c r="BM2053"/>
      <c r="BN2053"/>
      <c r="BO2053"/>
    </row>
    <row r="2054" spans="1:67">
      <c r="A2054"/>
      <c r="B2054"/>
      <c r="C2054"/>
      <c r="E2054"/>
      <c r="F2054"/>
      <c r="G2054"/>
      <c r="I2054"/>
      <c r="J2054"/>
      <c r="K2054"/>
      <c r="M2054"/>
      <c r="N2054"/>
      <c r="O2054"/>
      <c r="Q2054"/>
      <c r="R2054"/>
      <c r="S2054"/>
      <c r="U2054"/>
      <c r="V2054"/>
      <c r="W2054"/>
      <c r="Y2054"/>
      <c r="Z2054"/>
      <c r="AA2054"/>
      <c r="AC2054"/>
      <c r="AD2054"/>
      <c r="AE2054"/>
      <c r="AG2054"/>
      <c r="AH2054"/>
      <c r="AI2054"/>
      <c r="AK2054"/>
      <c r="AL2054"/>
      <c r="AM2054"/>
      <c r="AO2054"/>
      <c r="AP2054"/>
      <c r="AQ2054"/>
      <c r="AS2054"/>
      <c r="AT2054"/>
      <c r="AU2054"/>
      <c r="AW2054"/>
      <c r="AX2054"/>
      <c r="AY2054"/>
      <c r="BA2054"/>
      <c r="BB2054"/>
      <c r="BC2054"/>
      <c r="BE2054"/>
      <c r="BF2054"/>
      <c r="BG2054"/>
      <c r="BI2054"/>
      <c r="BJ2054"/>
      <c r="BK2054"/>
      <c r="BM2054"/>
      <c r="BN2054"/>
      <c r="BO2054"/>
    </row>
    <row r="2055" spans="1:67">
      <c r="A2055"/>
      <c r="B2055"/>
      <c r="C2055"/>
      <c r="E2055"/>
      <c r="F2055"/>
      <c r="G2055"/>
      <c r="I2055"/>
      <c r="J2055"/>
      <c r="K2055"/>
      <c r="M2055"/>
      <c r="N2055"/>
      <c r="O2055"/>
      <c r="Q2055"/>
      <c r="R2055"/>
      <c r="S2055"/>
      <c r="U2055"/>
      <c r="V2055"/>
      <c r="W2055"/>
      <c r="Y2055"/>
      <c r="Z2055"/>
      <c r="AA2055"/>
      <c r="AC2055"/>
      <c r="AD2055"/>
      <c r="AE2055"/>
      <c r="AG2055"/>
      <c r="AH2055"/>
      <c r="AI2055"/>
      <c r="AK2055"/>
      <c r="AL2055"/>
      <c r="AM2055"/>
      <c r="AO2055"/>
      <c r="AP2055"/>
      <c r="AQ2055"/>
      <c r="AS2055"/>
      <c r="AT2055"/>
      <c r="AU2055"/>
      <c r="AW2055"/>
      <c r="AX2055"/>
      <c r="AY2055"/>
      <c r="BA2055"/>
      <c r="BB2055"/>
      <c r="BC2055"/>
      <c r="BE2055"/>
      <c r="BF2055"/>
      <c r="BG2055"/>
      <c r="BI2055"/>
      <c r="BJ2055"/>
      <c r="BK2055"/>
      <c r="BM2055"/>
      <c r="BN2055"/>
      <c r="BO2055"/>
    </row>
    <row r="2056" spans="1:67">
      <c r="A2056"/>
      <c r="B2056"/>
      <c r="C2056"/>
      <c r="E2056"/>
      <c r="F2056"/>
      <c r="G2056"/>
      <c r="I2056"/>
      <c r="J2056"/>
      <c r="K2056"/>
      <c r="M2056"/>
      <c r="N2056"/>
      <c r="O2056"/>
      <c r="Q2056"/>
      <c r="R2056"/>
      <c r="S2056"/>
      <c r="U2056"/>
      <c r="V2056"/>
      <c r="W2056"/>
      <c r="Y2056"/>
      <c r="Z2056"/>
      <c r="AA2056"/>
      <c r="AC2056"/>
      <c r="AD2056"/>
      <c r="AE2056"/>
      <c r="AG2056"/>
      <c r="AH2056"/>
      <c r="AI2056"/>
      <c r="AK2056"/>
      <c r="AL2056"/>
      <c r="AM2056"/>
      <c r="AO2056"/>
      <c r="AP2056"/>
      <c r="AQ2056"/>
      <c r="AS2056"/>
      <c r="AT2056"/>
      <c r="AU2056"/>
      <c r="AW2056"/>
      <c r="AX2056"/>
      <c r="AY2056"/>
      <c r="BA2056"/>
      <c r="BB2056"/>
      <c r="BC2056"/>
      <c r="BE2056"/>
      <c r="BF2056"/>
      <c r="BG2056"/>
      <c r="BI2056"/>
      <c r="BJ2056"/>
      <c r="BK2056"/>
      <c r="BM2056"/>
      <c r="BN2056"/>
      <c r="BO2056"/>
    </row>
    <row r="2057" spans="1:67">
      <c r="A2057"/>
      <c r="B2057"/>
      <c r="C2057"/>
      <c r="E2057"/>
      <c r="F2057"/>
      <c r="G2057"/>
      <c r="I2057"/>
      <c r="J2057"/>
      <c r="K2057"/>
      <c r="M2057"/>
      <c r="N2057"/>
      <c r="O2057"/>
      <c r="Q2057"/>
      <c r="R2057"/>
      <c r="S2057"/>
      <c r="U2057"/>
      <c r="V2057"/>
      <c r="W2057"/>
      <c r="Y2057"/>
      <c r="Z2057"/>
      <c r="AA2057"/>
      <c r="AC2057"/>
      <c r="AD2057"/>
      <c r="AE2057"/>
      <c r="AG2057"/>
      <c r="AH2057"/>
      <c r="AI2057"/>
      <c r="AK2057"/>
      <c r="AL2057"/>
      <c r="AM2057"/>
      <c r="AO2057"/>
      <c r="AP2057"/>
      <c r="AQ2057"/>
      <c r="AS2057"/>
      <c r="AT2057"/>
      <c r="AU2057"/>
      <c r="AW2057"/>
      <c r="AX2057"/>
      <c r="AY2057"/>
      <c r="BA2057"/>
      <c r="BB2057"/>
      <c r="BC2057"/>
      <c r="BE2057"/>
      <c r="BF2057"/>
      <c r="BG2057"/>
      <c r="BI2057"/>
      <c r="BJ2057"/>
      <c r="BK2057"/>
      <c r="BM2057"/>
      <c r="BN2057"/>
      <c r="BO2057"/>
    </row>
    <row r="2058" spans="1:67">
      <c r="A2058"/>
      <c r="B2058"/>
      <c r="C2058"/>
      <c r="E2058"/>
      <c r="F2058"/>
      <c r="G2058"/>
      <c r="I2058"/>
      <c r="J2058"/>
      <c r="K2058"/>
      <c r="M2058"/>
      <c r="N2058"/>
      <c r="O2058"/>
      <c r="Q2058"/>
      <c r="R2058"/>
      <c r="S2058"/>
      <c r="U2058"/>
      <c r="V2058"/>
      <c r="W2058"/>
      <c r="Y2058"/>
      <c r="Z2058"/>
      <c r="AA2058"/>
      <c r="AC2058"/>
      <c r="AD2058"/>
      <c r="AE2058"/>
      <c r="AG2058"/>
      <c r="AH2058"/>
      <c r="AI2058"/>
      <c r="AK2058"/>
      <c r="AL2058"/>
      <c r="AM2058"/>
      <c r="AO2058"/>
      <c r="AP2058"/>
      <c r="AQ2058"/>
      <c r="AS2058"/>
      <c r="AT2058"/>
      <c r="AU2058"/>
      <c r="AW2058"/>
      <c r="AX2058"/>
      <c r="AY2058"/>
      <c r="BA2058"/>
      <c r="BB2058"/>
      <c r="BC2058"/>
      <c r="BE2058"/>
      <c r="BF2058"/>
      <c r="BG2058"/>
      <c r="BI2058"/>
      <c r="BJ2058"/>
      <c r="BK2058"/>
      <c r="BM2058"/>
      <c r="BN2058"/>
      <c r="BO2058"/>
    </row>
    <row r="2059" spans="1:67">
      <c r="A2059"/>
      <c r="B2059"/>
      <c r="C2059"/>
      <c r="E2059"/>
      <c r="F2059"/>
      <c r="G2059"/>
      <c r="I2059"/>
      <c r="J2059"/>
      <c r="K2059"/>
      <c r="M2059"/>
      <c r="N2059"/>
      <c r="O2059"/>
      <c r="Q2059"/>
      <c r="R2059"/>
      <c r="S2059"/>
      <c r="U2059"/>
      <c r="V2059"/>
      <c r="W2059"/>
      <c r="Y2059"/>
      <c r="Z2059"/>
      <c r="AA2059"/>
      <c r="AC2059"/>
      <c r="AD2059"/>
      <c r="AE2059"/>
      <c r="AG2059"/>
      <c r="AH2059"/>
      <c r="AI2059"/>
      <c r="AK2059"/>
      <c r="AL2059"/>
      <c r="AM2059"/>
      <c r="AO2059"/>
      <c r="AP2059"/>
      <c r="AQ2059"/>
      <c r="AS2059"/>
      <c r="AT2059"/>
      <c r="AU2059"/>
      <c r="AW2059"/>
      <c r="AX2059"/>
      <c r="AY2059"/>
      <c r="BA2059"/>
      <c r="BB2059"/>
      <c r="BC2059"/>
      <c r="BE2059"/>
      <c r="BF2059"/>
      <c r="BG2059"/>
      <c r="BI2059"/>
      <c r="BJ2059"/>
      <c r="BK2059"/>
      <c r="BM2059"/>
      <c r="BN2059"/>
      <c r="BO2059"/>
    </row>
    <row r="2060" spans="1:67">
      <c r="A2060"/>
      <c r="B2060"/>
      <c r="C2060"/>
      <c r="E2060"/>
      <c r="F2060"/>
      <c r="G2060"/>
      <c r="I2060"/>
      <c r="J2060"/>
      <c r="K2060"/>
      <c r="M2060"/>
      <c r="N2060"/>
      <c r="O2060"/>
      <c r="Q2060"/>
      <c r="R2060"/>
      <c r="S2060"/>
      <c r="U2060"/>
      <c r="V2060"/>
      <c r="W2060"/>
      <c r="Y2060"/>
      <c r="Z2060"/>
      <c r="AA2060"/>
      <c r="AC2060"/>
      <c r="AD2060"/>
      <c r="AE2060"/>
      <c r="AG2060"/>
      <c r="AH2060"/>
      <c r="AI2060"/>
      <c r="AK2060"/>
      <c r="AL2060"/>
      <c r="AM2060"/>
      <c r="AO2060"/>
      <c r="AP2060"/>
      <c r="AQ2060"/>
      <c r="AS2060"/>
      <c r="AT2060"/>
      <c r="AU2060"/>
      <c r="AW2060"/>
      <c r="AX2060"/>
      <c r="AY2060"/>
      <c r="BA2060"/>
      <c r="BB2060"/>
      <c r="BC2060"/>
      <c r="BE2060"/>
      <c r="BF2060"/>
      <c r="BG2060"/>
      <c r="BI2060"/>
      <c r="BJ2060"/>
      <c r="BK2060"/>
      <c r="BM2060"/>
      <c r="BN2060"/>
      <c r="BO2060"/>
    </row>
    <row r="2061" spans="1:67">
      <c r="A2061"/>
      <c r="B2061"/>
      <c r="C2061"/>
      <c r="E2061"/>
      <c r="F2061"/>
      <c r="G2061"/>
      <c r="I2061"/>
      <c r="J2061"/>
      <c r="K2061"/>
      <c r="M2061"/>
      <c r="N2061"/>
      <c r="O2061"/>
      <c r="Q2061"/>
      <c r="R2061"/>
      <c r="S2061"/>
      <c r="U2061"/>
      <c r="V2061"/>
      <c r="W2061"/>
      <c r="Y2061"/>
      <c r="Z2061"/>
      <c r="AA2061"/>
      <c r="AC2061"/>
      <c r="AD2061"/>
      <c r="AE2061"/>
      <c r="AG2061"/>
      <c r="AH2061"/>
      <c r="AI2061"/>
      <c r="AK2061"/>
      <c r="AL2061"/>
      <c r="AM2061"/>
      <c r="AO2061"/>
      <c r="AP2061"/>
      <c r="AQ2061"/>
      <c r="AS2061"/>
      <c r="AT2061"/>
      <c r="AU2061"/>
      <c r="AW2061"/>
      <c r="AX2061"/>
      <c r="AY2061"/>
      <c r="BA2061"/>
      <c r="BB2061"/>
      <c r="BC2061"/>
      <c r="BE2061"/>
      <c r="BF2061"/>
      <c r="BG2061"/>
      <c r="BI2061"/>
      <c r="BJ2061"/>
      <c r="BK2061"/>
      <c r="BM2061"/>
      <c r="BN2061"/>
      <c r="BO2061"/>
    </row>
    <row r="2062" spans="1:67">
      <c r="A2062"/>
      <c r="B2062"/>
      <c r="C2062"/>
      <c r="E2062"/>
      <c r="F2062"/>
      <c r="G2062"/>
      <c r="I2062"/>
      <c r="J2062"/>
      <c r="K2062"/>
      <c r="M2062"/>
      <c r="N2062"/>
      <c r="O2062"/>
      <c r="Q2062"/>
      <c r="R2062"/>
      <c r="S2062"/>
      <c r="U2062"/>
      <c r="V2062"/>
      <c r="W2062"/>
      <c r="Y2062"/>
      <c r="Z2062"/>
      <c r="AA2062"/>
      <c r="AC2062"/>
      <c r="AD2062"/>
      <c r="AE2062"/>
      <c r="AG2062"/>
      <c r="AH2062"/>
      <c r="AI2062"/>
      <c r="AK2062"/>
      <c r="AL2062"/>
      <c r="AM2062"/>
      <c r="AO2062"/>
      <c r="AP2062"/>
      <c r="AQ2062"/>
      <c r="AS2062"/>
      <c r="AT2062"/>
      <c r="AU2062"/>
      <c r="AW2062"/>
      <c r="AX2062"/>
      <c r="AY2062"/>
      <c r="BA2062"/>
      <c r="BB2062"/>
      <c r="BC2062"/>
      <c r="BE2062"/>
      <c r="BF2062"/>
      <c r="BG2062"/>
      <c r="BI2062"/>
      <c r="BJ2062"/>
      <c r="BK2062"/>
      <c r="BM2062"/>
      <c r="BN2062"/>
      <c r="BO2062"/>
    </row>
    <row r="2063" spans="1:67">
      <c r="A2063"/>
      <c r="B2063"/>
      <c r="C2063"/>
      <c r="E2063"/>
      <c r="F2063"/>
      <c r="G2063"/>
      <c r="I2063"/>
      <c r="J2063"/>
      <c r="K2063"/>
      <c r="M2063"/>
      <c r="N2063"/>
      <c r="O2063"/>
      <c r="Q2063"/>
      <c r="R2063"/>
      <c r="S2063"/>
      <c r="U2063"/>
      <c r="V2063"/>
      <c r="W2063"/>
      <c r="Y2063"/>
      <c r="Z2063"/>
      <c r="AA2063"/>
      <c r="AC2063"/>
      <c r="AD2063"/>
      <c r="AE2063"/>
      <c r="AG2063"/>
      <c r="AH2063"/>
      <c r="AI2063"/>
      <c r="AK2063"/>
      <c r="AL2063"/>
      <c r="AM2063"/>
      <c r="AO2063"/>
      <c r="AP2063"/>
      <c r="AQ2063"/>
      <c r="AS2063"/>
      <c r="AT2063"/>
      <c r="AU2063"/>
      <c r="AW2063"/>
      <c r="AX2063"/>
      <c r="AY2063"/>
      <c r="BA2063"/>
      <c r="BB2063"/>
      <c r="BC2063"/>
      <c r="BE2063"/>
      <c r="BF2063"/>
      <c r="BG2063"/>
      <c r="BI2063"/>
      <c r="BJ2063"/>
      <c r="BK2063"/>
      <c r="BM2063"/>
      <c r="BN2063"/>
      <c r="BO2063"/>
    </row>
    <row r="2064" spans="1:67">
      <c r="A2064"/>
      <c r="B2064"/>
      <c r="C2064"/>
      <c r="E2064"/>
      <c r="F2064"/>
      <c r="G2064"/>
      <c r="I2064"/>
      <c r="J2064"/>
      <c r="K2064"/>
      <c r="M2064"/>
      <c r="N2064"/>
      <c r="O2064"/>
      <c r="Q2064"/>
      <c r="R2064"/>
      <c r="S2064"/>
      <c r="U2064"/>
      <c r="V2064"/>
      <c r="W2064"/>
      <c r="Y2064"/>
      <c r="Z2064"/>
      <c r="AA2064"/>
      <c r="AC2064"/>
      <c r="AD2064"/>
      <c r="AE2064"/>
      <c r="AG2064"/>
      <c r="AH2064"/>
      <c r="AI2064"/>
      <c r="AK2064"/>
      <c r="AL2064"/>
      <c r="AM2064"/>
      <c r="AO2064"/>
      <c r="AP2064"/>
      <c r="AQ2064"/>
      <c r="AS2064"/>
      <c r="AT2064"/>
      <c r="AU2064"/>
      <c r="AW2064"/>
      <c r="AX2064"/>
      <c r="AY2064"/>
      <c r="BA2064"/>
      <c r="BB2064"/>
      <c r="BC2064"/>
      <c r="BE2064"/>
      <c r="BF2064"/>
      <c r="BG2064"/>
      <c r="BI2064"/>
      <c r="BJ2064"/>
      <c r="BK2064"/>
      <c r="BM2064"/>
      <c r="BN2064"/>
      <c r="BO2064"/>
    </row>
    <row r="2065" spans="1:67">
      <c r="A2065"/>
      <c r="B2065"/>
      <c r="C2065"/>
      <c r="E2065"/>
      <c r="F2065"/>
      <c r="G2065"/>
      <c r="I2065"/>
      <c r="J2065"/>
      <c r="K2065"/>
      <c r="M2065"/>
      <c r="N2065"/>
      <c r="O2065"/>
      <c r="Q2065"/>
      <c r="R2065"/>
      <c r="S2065"/>
      <c r="U2065"/>
      <c r="V2065"/>
      <c r="W2065"/>
      <c r="Y2065"/>
      <c r="Z2065"/>
      <c r="AA2065"/>
      <c r="AC2065"/>
      <c r="AD2065"/>
      <c r="AE2065"/>
      <c r="AG2065"/>
      <c r="AH2065"/>
      <c r="AI2065"/>
      <c r="AK2065"/>
      <c r="AL2065"/>
      <c r="AM2065"/>
      <c r="AO2065"/>
      <c r="AP2065"/>
      <c r="AQ2065"/>
      <c r="AS2065"/>
      <c r="AT2065"/>
      <c r="AU2065"/>
      <c r="AW2065"/>
      <c r="AX2065"/>
      <c r="AY2065"/>
      <c r="BA2065"/>
      <c r="BB2065"/>
      <c r="BC2065"/>
      <c r="BE2065"/>
      <c r="BF2065"/>
      <c r="BG2065"/>
      <c r="BI2065"/>
      <c r="BJ2065"/>
      <c r="BK2065"/>
      <c r="BM2065"/>
      <c r="BN2065"/>
      <c r="BO2065"/>
    </row>
    <row r="2066" spans="1:67">
      <c r="A2066"/>
      <c r="B2066"/>
      <c r="C2066"/>
      <c r="E2066"/>
      <c r="F2066"/>
      <c r="G2066"/>
      <c r="I2066"/>
      <c r="J2066"/>
      <c r="K2066"/>
      <c r="M2066"/>
      <c r="N2066"/>
      <c r="O2066"/>
      <c r="Q2066"/>
      <c r="R2066"/>
      <c r="S2066"/>
      <c r="U2066"/>
      <c r="V2066"/>
      <c r="W2066"/>
      <c r="Y2066"/>
      <c r="Z2066"/>
      <c r="AA2066"/>
      <c r="AC2066"/>
      <c r="AD2066"/>
      <c r="AE2066"/>
      <c r="AG2066"/>
      <c r="AH2066"/>
      <c r="AI2066"/>
      <c r="AK2066"/>
      <c r="AL2066"/>
      <c r="AM2066"/>
      <c r="AO2066"/>
      <c r="AP2066"/>
      <c r="AQ2066"/>
      <c r="AS2066"/>
      <c r="AT2066"/>
      <c r="AU2066"/>
      <c r="AW2066"/>
      <c r="AX2066"/>
      <c r="AY2066"/>
      <c r="BA2066"/>
      <c r="BB2066"/>
      <c r="BC2066"/>
      <c r="BE2066"/>
      <c r="BF2066"/>
      <c r="BG2066"/>
      <c r="BI2066"/>
      <c r="BJ2066"/>
      <c r="BK2066"/>
      <c r="BM2066"/>
      <c r="BN2066"/>
      <c r="BO2066"/>
    </row>
    <row r="2067" spans="1:67">
      <c r="A2067"/>
      <c r="B2067"/>
      <c r="C2067"/>
      <c r="E2067"/>
      <c r="F2067"/>
      <c r="G2067"/>
      <c r="I2067"/>
      <c r="J2067"/>
      <c r="K2067"/>
      <c r="M2067"/>
      <c r="N2067"/>
      <c r="O2067"/>
      <c r="Q2067"/>
      <c r="R2067"/>
      <c r="S2067"/>
      <c r="U2067"/>
      <c r="V2067"/>
      <c r="W2067"/>
      <c r="Y2067"/>
      <c r="Z2067"/>
      <c r="AA2067"/>
      <c r="AC2067"/>
      <c r="AD2067"/>
      <c r="AE2067"/>
      <c r="AG2067"/>
      <c r="AH2067"/>
      <c r="AI2067"/>
      <c r="AK2067"/>
      <c r="AL2067"/>
      <c r="AM2067"/>
      <c r="AO2067"/>
      <c r="AP2067"/>
      <c r="AQ2067"/>
      <c r="AS2067"/>
      <c r="AT2067"/>
      <c r="AU2067"/>
      <c r="AW2067"/>
      <c r="AX2067"/>
      <c r="AY2067"/>
      <c r="BA2067"/>
      <c r="BB2067"/>
      <c r="BC2067"/>
      <c r="BE2067"/>
      <c r="BF2067"/>
      <c r="BG2067"/>
      <c r="BI2067"/>
      <c r="BJ2067"/>
      <c r="BK2067"/>
      <c r="BM2067"/>
      <c r="BN2067"/>
      <c r="BO2067"/>
    </row>
    <row r="2068" spans="1:67">
      <c r="A2068"/>
      <c r="B2068"/>
      <c r="C2068"/>
      <c r="E2068"/>
      <c r="F2068"/>
      <c r="G2068"/>
      <c r="I2068"/>
      <c r="J2068"/>
      <c r="K2068"/>
      <c r="M2068"/>
      <c r="N2068"/>
      <c r="O2068"/>
      <c r="Q2068"/>
      <c r="R2068"/>
      <c r="S2068"/>
      <c r="U2068"/>
      <c r="V2068"/>
      <c r="W2068"/>
      <c r="Y2068"/>
      <c r="Z2068"/>
      <c r="AA2068"/>
      <c r="AC2068"/>
      <c r="AD2068"/>
      <c r="AE2068"/>
      <c r="AG2068"/>
      <c r="AH2068"/>
      <c r="AI2068"/>
      <c r="AK2068"/>
      <c r="AL2068"/>
      <c r="AM2068"/>
      <c r="AO2068"/>
      <c r="AP2068"/>
      <c r="AQ2068"/>
      <c r="AS2068"/>
      <c r="AT2068"/>
      <c r="AU2068"/>
      <c r="AW2068"/>
      <c r="AX2068"/>
      <c r="AY2068"/>
      <c r="BA2068"/>
      <c r="BB2068"/>
      <c r="BC2068"/>
      <c r="BE2068"/>
      <c r="BF2068"/>
      <c r="BG2068"/>
      <c r="BI2068"/>
      <c r="BJ2068"/>
      <c r="BK2068"/>
      <c r="BM2068"/>
      <c r="BN2068"/>
      <c r="BO2068"/>
    </row>
    <row r="2069" spans="1:67">
      <c r="A2069"/>
      <c r="B2069"/>
      <c r="C2069"/>
      <c r="E2069"/>
      <c r="F2069"/>
      <c r="G2069"/>
      <c r="I2069"/>
      <c r="J2069"/>
      <c r="K2069"/>
      <c r="M2069"/>
      <c r="N2069"/>
      <c r="O2069"/>
      <c r="Q2069"/>
      <c r="R2069"/>
      <c r="S2069"/>
      <c r="U2069"/>
      <c r="V2069"/>
      <c r="W2069"/>
      <c r="Y2069"/>
      <c r="Z2069"/>
      <c r="AA2069"/>
      <c r="AC2069"/>
      <c r="AD2069"/>
      <c r="AE2069"/>
      <c r="AG2069"/>
      <c r="AH2069"/>
      <c r="AI2069"/>
      <c r="AK2069"/>
      <c r="AL2069"/>
      <c r="AM2069"/>
      <c r="AO2069"/>
      <c r="AP2069"/>
      <c r="AQ2069"/>
      <c r="AS2069"/>
      <c r="AT2069"/>
      <c r="AU2069"/>
      <c r="AW2069"/>
      <c r="AX2069"/>
      <c r="AY2069"/>
      <c r="BA2069"/>
      <c r="BB2069"/>
      <c r="BC2069"/>
      <c r="BE2069"/>
      <c r="BF2069"/>
      <c r="BG2069"/>
      <c r="BI2069"/>
      <c r="BJ2069"/>
      <c r="BK2069"/>
      <c r="BM2069"/>
      <c r="BN2069"/>
      <c r="BO2069"/>
    </row>
    <row r="2070" spans="1:67">
      <c r="A2070"/>
      <c r="B2070"/>
      <c r="C2070"/>
      <c r="E2070"/>
      <c r="F2070"/>
      <c r="G2070"/>
      <c r="I2070"/>
      <c r="J2070"/>
      <c r="K2070"/>
      <c r="M2070"/>
      <c r="N2070"/>
      <c r="O2070"/>
      <c r="Q2070"/>
      <c r="R2070"/>
      <c r="S2070"/>
      <c r="U2070"/>
      <c r="V2070"/>
      <c r="W2070"/>
      <c r="Y2070"/>
      <c r="Z2070"/>
      <c r="AA2070"/>
      <c r="AC2070"/>
      <c r="AD2070"/>
      <c r="AE2070"/>
      <c r="AG2070"/>
      <c r="AH2070"/>
      <c r="AI2070"/>
      <c r="AK2070"/>
      <c r="AL2070"/>
      <c r="AM2070"/>
      <c r="AO2070"/>
      <c r="AP2070"/>
      <c r="AQ2070"/>
      <c r="AS2070"/>
      <c r="AT2070"/>
      <c r="AU2070"/>
      <c r="AW2070"/>
      <c r="AX2070"/>
      <c r="AY2070"/>
      <c r="BA2070"/>
      <c r="BB2070"/>
      <c r="BC2070"/>
      <c r="BE2070"/>
      <c r="BF2070"/>
      <c r="BG2070"/>
      <c r="BI2070"/>
      <c r="BJ2070"/>
      <c r="BK2070"/>
      <c r="BM2070"/>
      <c r="BN2070"/>
      <c r="BO2070"/>
    </row>
    <row r="2071" spans="1:67">
      <c r="A2071"/>
      <c r="B2071"/>
      <c r="C2071"/>
      <c r="E2071"/>
      <c r="F2071"/>
      <c r="G2071"/>
      <c r="I2071"/>
      <c r="J2071"/>
      <c r="K2071"/>
      <c r="M2071"/>
      <c r="N2071"/>
      <c r="O2071"/>
      <c r="Q2071"/>
      <c r="R2071"/>
      <c r="S2071"/>
      <c r="U2071"/>
      <c r="V2071"/>
      <c r="W2071"/>
      <c r="Y2071"/>
      <c r="Z2071"/>
      <c r="AA2071"/>
      <c r="AC2071"/>
      <c r="AD2071"/>
      <c r="AE2071"/>
      <c r="AG2071"/>
      <c r="AH2071"/>
      <c r="AI2071"/>
      <c r="AK2071"/>
      <c r="AL2071"/>
      <c r="AM2071"/>
      <c r="AO2071"/>
      <c r="AP2071"/>
      <c r="AQ2071"/>
      <c r="AS2071"/>
      <c r="AT2071"/>
      <c r="AU2071"/>
      <c r="AW2071"/>
      <c r="AX2071"/>
      <c r="AY2071"/>
      <c r="BA2071"/>
      <c r="BB2071"/>
      <c r="BC2071"/>
      <c r="BE2071"/>
      <c r="BF2071"/>
      <c r="BG2071"/>
      <c r="BI2071"/>
      <c r="BJ2071"/>
      <c r="BK2071"/>
      <c r="BM2071"/>
      <c r="BN2071"/>
      <c r="BO2071"/>
    </row>
    <row r="2072" spans="1:67">
      <c r="A2072"/>
      <c r="B2072"/>
      <c r="C2072"/>
      <c r="E2072"/>
      <c r="F2072"/>
      <c r="G2072"/>
      <c r="I2072"/>
      <c r="J2072"/>
      <c r="K2072"/>
      <c r="M2072"/>
      <c r="N2072"/>
      <c r="O2072"/>
      <c r="Q2072"/>
      <c r="R2072"/>
      <c r="S2072"/>
      <c r="U2072"/>
      <c r="V2072"/>
      <c r="W2072"/>
      <c r="Y2072"/>
      <c r="Z2072"/>
      <c r="AA2072"/>
      <c r="AC2072"/>
      <c r="AD2072"/>
      <c r="AE2072"/>
      <c r="AG2072"/>
      <c r="AH2072"/>
      <c r="AI2072"/>
      <c r="AK2072"/>
      <c r="AL2072"/>
      <c r="AM2072"/>
      <c r="AO2072"/>
      <c r="AP2072"/>
      <c r="AQ2072"/>
      <c r="AS2072"/>
      <c r="AT2072"/>
      <c r="AU2072"/>
      <c r="AW2072"/>
      <c r="AX2072"/>
      <c r="AY2072"/>
      <c r="BA2072"/>
      <c r="BB2072"/>
      <c r="BC2072"/>
      <c r="BE2072"/>
      <c r="BF2072"/>
      <c r="BG2072"/>
      <c r="BI2072"/>
      <c r="BJ2072"/>
      <c r="BK2072"/>
      <c r="BM2072"/>
      <c r="BN2072"/>
      <c r="BO2072"/>
    </row>
    <row r="2073" spans="1:67">
      <c r="A2073"/>
      <c r="B2073"/>
      <c r="C2073"/>
      <c r="E2073"/>
      <c r="F2073"/>
      <c r="G2073"/>
      <c r="I2073"/>
      <c r="J2073"/>
      <c r="K2073"/>
      <c r="M2073"/>
      <c r="N2073"/>
      <c r="O2073"/>
      <c r="Q2073"/>
      <c r="R2073"/>
      <c r="S2073"/>
      <c r="U2073"/>
      <c r="V2073"/>
      <c r="W2073"/>
      <c r="Y2073"/>
      <c r="Z2073"/>
      <c r="AA2073"/>
      <c r="AC2073"/>
      <c r="AD2073"/>
      <c r="AE2073"/>
      <c r="AG2073"/>
      <c r="AH2073"/>
      <c r="AI2073"/>
      <c r="AK2073"/>
      <c r="AL2073"/>
      <c r="AM2073"/>
      <c r="AO2073"/>
      <c r="AP2073"/>
      <c r="AQ2073"/>
      <c r="AS2073"/>
      <c r="AT2073"/>
      <c r="AU2073"/>
      <c r="AW2073"/>
      <c r="AX2073"/>
      <c r="AY2073"/>
      <c r="BA2073"/>
      <c r="BB2073"/>
      <c r="BC2073"/>
      <c r="BE2073"/>
      <c r="BF2073"/>
      <c r="BG2073"/>
      <c r="BI2073"/>
      <c r="BJ2073"/>
      <c r="BK2073"/>
      <c r="BM2073"/>
      <c r="BN2073"/>
      <c r="BO2073"/>
    </row>
    <row r="2074" spans="1:67">
      <c r="A2074"/>
      <c r="B2074"/>
      <c r="C2074"/>
      <c r="E2074"/>
      <c r="F2074"/>
      <c r="G2074"/>
      <c r="I2074"/>
      <c r="J2074"/>
      <c r="K2074"/>
      <c r="M2074"/>
      <c r="N2074"/>
      <c r="O2074"/>
      <c r="Q2074"/>
      <c r="R2074"/>
      <c r="S2074"/>
      <c r="U2074"/>
      <c r="V2074"/>
      <c r="W2074"/>
      <c r="Y2074"/>
      <c r="Z2074"/>
      <c r="AA2074"/>
      <c r="AC2074"/>
      <c r="AD2074"/>
      <c r="AE2074"/>
      <c r="AG2074"/>
      <c r="AH2074"/>
      <c r="AI2074"/>
      <c r="AK2074"/>
      <c r="AL2074"/>
      <c r="AM2074"/>
      <c r="AO2074"/>
      <c r="AP2074"/>
      <c r="AQ2074"/>
      <c r="AS2074"/>
      <c r="AT2074"/>
      <c r="AU2074"/>
      <c r="AW2074"/>
      <c r="AX2074"/>
      <c r="AY2074"/>
      <c r="BA2074"/>
      <c r="BB2074"/>
      <c r="BC2074"/>
      <c r="BE2074"/>
      <c r="BF2074"/>
      <c r="BG2074"/>
      <c r="BI2074"/>
      <c r="BJ2074"/>
      <c r="BK2074"/>
      <c r="BM2074"/>
      <c r="BN2074"/>
      <c r="BO2074"/>
    </row>
    <row r="2075" spans="1:67">
      <c r="A2075"/>
      <c r="B2075"/>
      <c r="C2075"/>
      <c r="E2075"/>
      <c r="F2075"/>
      <c r="G2075"/>
      <c r="I2075"/>
      <c r="J2075"/>
      <c r="K2075"/>
      <c r="M2075"/>
      <c r="N2075"/>
      <c r="O2075"/>
      <c r="Q2075"/>
      <c r="R2075"/>
      <c r="S2075"/>
      <c r="U2075"/>
      <c r="V2075"/>
      <c r="W2075"/>
      <c r="Y2075"/>
      <c r="Z2075"/>
      <c r="AA2075"/>
      <c r="AC2075"/>
      <c r="AD2075"/>
      <c r="AE2075"/>
      <c r="AG2075"/>
      <c r="AH2075"/>
      <c r="AI2075"/>
      <c r="AK2075"/>
      <c r="AL2075"/>
      <c r="AM2075"/>
      <c r="AO2075"/>
      <c r="AP2075"/>
      <c r="AQ2075"/>
      <c r="AS2075"/>
      <c r="AT2075"/>
      <c r="AU2075"/>
      <c r="AW2075"/>
      <c r="AX2075"/>
      <c r="AY2075"/>
      <c r="BA2075"/>
      <c r="BB2075"/>
      <c r="BC2075"/>
      <c r="BE2075"/>
      <c r="BF2075"/>
      <c r="BG2075"/>
      <c r="BI2075"/>
      <c r="BJ2075"/>
      <c r="BK2075"/>
      <c r="BM2075"/>
      <c r="BN2075"/>
      <c r="BO2075"/>
    </row>
    <row r="2076" spans="1:67">
      <c r="A2076"/>
      <c r="B2076"/>
      <c r="C2076"/>
      <c r="E2076"/>
      <c r="F2076"/>
      <c r="G2076"/>
      <c r="I2076"/>
      <c r="J2076"/>
      <c r="K2076"/>
      <c r="M2076"/>
      <c r="N2076"/>
      <c r="O2076"/>
      <c r="Q2076"/>
      <c r="R2076"/>
      <c r="S2076"/>
      <c r="U2076"/>
      <c r="V2076"/>
      <c r="W2076"/>
      <c r="Y2076"/>
      <c r="Z2076"/>
      <c r="AA2076"/>
      <c r="AC2076"/>
      <c r="AD2076"/>
      <c r="AE2076"/>
      <c r="AG2076"/>
      <c r="AH2076"/>
      <c r="AI2076"/>
      <c r="AK2076"/>
      <c r="AL2076"/>
      <c r="AM2076"/>
      <c r="AO2076"/>
      <c r="AP2076"/>
      <c r="AQ2076"/>
      <c r="AS2076"/>
      <c r="AT2076"/>
      <c r="AU2076"/>
      <c r="AW2076"/>
      <c r="AX2076"/>
      <c r="AY2076"/>
      <c r="BA2076"/>
      <c r="BB2076"/>
      <c r="BC2076"/>
      <c r="BE2076"/>
      <c r="BF2076"/>
      <c r="BG2076"/>
      <c r="BI2076"/>
      <c r="BJ2076"/>
      <c r="BK2076"/>
      <c r="BM2076"/>
      <c r="BN2076"/>
      <c r="BO2076"/>
    </row>
    <row r="2077" spans="1:67">
      <c r="A2077"/>
      <c r="B2077"/>
      <c r="C2077"/>
      <c r="E2077"/>
      <c r="F2077"/>
      <c r="G2077"/>
      <c r="I2077"/>
      <c r="J2077"/>
      <c r="K2077"/>
      <c r="M2077"/>
      <c r="N2077"/>
      <c r="O2077"/>
      <c r="Q2077"/>
      <c r="R2077"/>
      <c r="S2077"/>
      <c r="U2077"/>
      <c r="V2077"/>
      <c r="W2077"/>
      <c r="Y2077"/>
      <c r="Z2077"/>
      <c r="AA2077"/>
      <c r="AC2077"/>
      <c r="AD2077"/>
      <c r="AE2077"/>
      <c r="AG2077"/>
      <c r="AH2077"/>
      <c r="AI2077"/>
      <c r="AK2077"/>
      <c r="AL2077"/>
      <c r="AM2077"/>
      <c r="AO2077"/>
      <c r="AP2077"/>
      <c r="AQ2077"/>
      <c r="AS2077"/>
      <c r="AT2077"/>
      <c r="AU2077"/>
      <c r="AW2077"/>
      <c r="AX2077"/>
      <c r="AY2077"/>
      <c r="BA2077"/>
      <c r="BB2077"/>
      <c r="BC2077"/>
      <c r="BE2077"/>
      <c r="BF2077"/>
      <c r="BG2077"/>
      <c r="BI2077"/>
      <c r="BJ2077"/>
      <c r="BK2077"/>
      <c r="BM2077"/>
      <c r="BN2077"/>
      <c r="BO2077"/>
    </row>
    <row r="2078" spans="1:67">
      <c r="A2078"/>
      <c r="B2078"/>
      <c r="C2078"/>
      <c r="E2078"/>
      <c r="F2078"/>
      <c r="G2078"/>
      <c r="I2078"/>
      <c r="J2078"/>
      <c r="K2078"/>
      <c r="M2078"/>
      <c r="N2078"/>
      <c r="O2078"/>
      <c r="Q2078"/>
      <c r="R2078"/>
      <c r="S2078"/>
      <c r="U2078"/>
      <c r="V2078"/>
      <c r="W2078"/>
      <c r="Y2078"/>
      <c r="Z2078"/>
      <c r="AA2078"/>
      <c r="AC2078"/>
      <c r="AD2078"/>
      <c r="AE2078"/>
      <c r="AG2078"/>
      <c r="AH2078"/>
      <c r="AI2078"/>
      <c r="AK2078"/>
      <c r="AL2078"/>
      <c r="AM2078"/>
      <c r="AO2078"/>
      <c r="AP2078"/>
      <c r="AQ2078"/>
      <c r="AS2078"/>
      <c r="AT2078"/>
      <c r="AU2078"/>
      <c r="AW2078"/>
      <c r="AX2078"/>
      <c r="AY2078"/>
      <c r="BA2078"/>
      <c r="BB2078"/>
      <c r="BC2078"/>
      <c r="BE2078"/>
      <c r="BF2078"/>
      <c r="BG2078"/>
      <c r="BI2078"/>
      <c r="BJ2078"/>
      <c r="BK2078"/>
      <c r="BM2078"/>
      <c r="BN2078"/>
      <c r="BO2078"/>
    </row>
    <row r="2079" spans="1:67">
      <c r="A2079"/>
      <c r="B2079"/>
      <c r="C2079"/>
      <c r="E2079"/>
      <c r="F2079"/>
      <c r="G2079"/>
      <c r="I2079"/>
      <c r="J2079"/>
      <c r="K2079"/>
      <c r="M2079"/>
      <c r="N2079"/>
      <c r="O2079"/>
      <c r="Q2079"/>
      <c r="R2079"/>
      <c r="S2079"/>
      <c r="U2079"/>
      <c r="V2079"/>
      <c r="W2079"/>
      <c r="Y2079"/>
      <c r="Z2079"/>
      <c r="AA2079"/>
      <c r="AC2079"/>
      <c r="AD2079"/>
      <c r="AE2079"/>
      <c r="AG2079"/>
      <c r="AH2079"/>
      <c r="AI2079"/>
      <c r="AK2079"/>
      <c r="AL2079"/>
      <c r="AM2079"/>
      <c r="AO2079"/>
      <c r="AP2079"/>
      <c r="AQ2079"/>
      <c r="AS2079"/>
      <c r="AT2079"/>
      <c r="AU2079"/>
      <c r="AW2079"/>
      <c r="AX2079"/>
      <c r="AY2079"/>
      <c r="BA2079"/>
      <c r="BB2079"/>
      <c r="BC2079"/>
      <c r="BE2079"/>
      <c r="BF2079"/>
      <c r="BG2079"/>
      <c r="BI2079"/>
      <c r="BJ2079"/>
      <c r="BK2079"/>
      <c r="BM2079"/>
      <c r="BN2079"/>
      <c r="BO2079"/>
    </row>
    <row r="2080" spans="1:67">
      <c r="A2080"/>
      <c r="B2080"/>
      <c r="C2080"/>
      <c r="E2080"/>
      <c r="F2080"/>
      <c r="G2080"/>
      <c r="I2080"/>
      <c r="J2080"/>
      <c r="K2080"/>
      <c r="M2080"/>
      <c r="N2080"/>
      <c r="O2080"/>
      <c r="Q2080"/>
      <c r="R2080"/>
      <c r="S2080"/>
      <c r="U2080"/>
      <c r="V2080"/>
      <c r="W2080"/>
      <c r="Y2080"/>
      <c r="Z2080"/>
      <c r="AA2080"/>
      <c r="AC2080"/>
      <c r="AD2080"/>
      <c r="AE2080"/>
      <c r="AG2080"/>
      <c r="AH2080"/>
      <c r="AI2080"/>
      <c r="AK2080"/>
      <c r="AL2080"/>
      <c r="AM2080"/>
      <c r="AO2080"/>
      <c r="AP2080"/>
      <c r="AQ2080"/>
      <c r="AS2080"/>
      <c r="AT2080"/>
      <c r="AU2080"/>
      <c r="AW2080"/>
      <c r="AX2080"/>
      <c r="AY2080"/>
      <c r="BA2080"/>
      <c r="BB2080"/>
      <c r="BC2080"/>
      <c r="BE2080"/>
      <c r="BF2080"/>
      <c r="BG2080"/>
      <c r="BI2080"/>
      <c r="BJ2080"/>
      <c r="BK2080"/>
      <c r="BM2080"/>
      <c r="BN2080"/>
      <c r="BO2080"/>
    </row>
    <row r="2081" spans="1:67">
      <c r="A2081"/>
      <c r="B2081"/>
      <c r="C2081"/>
      <c r="E2081"/>
      <c r="F2081"/>
      <c r="G2081"/>
      <c r="I2081"/>
      <c r="J2081"/>
      <c r="K2081"/>
      <c r="M2081"/>
      <c r="N2081"/>
      <c r="O2081"/>
      <c r="Q2081"/>
      <c r="R2081"/>
      <c r="S2081"/>
      <c r="U2081"/>
      <c r="V2081"/>
      <c r="W2081"/>
      <c r="Y2081"/>
      <c r="Z2081"/>
      <c r="AA2081"/>
      <c r="AC2081"/>
      <c r="AD2081"/>
      <c r="AE2081"/>
      <c r="AG2081"/>
      <c r="AH2081"/>
      <c r="AI2081"/>
      <c r="AK2081"/>
      <c r="AL2081"/>
      <c r="AM2081"/>
      <c r="AO2081"/>
      <c r="AP2081"/>
      <c r="AQ2081"/>
      <c r="AS2081"/>
      <c r="AT2081"/>
      <c r="AU2081"/>
      <c r="AW2081"/>
      <c r="AX2081"/>
      <c r="AY2081"/>
      <c r="BA2081"/>
      <c r="BB2081"/>
      <c r="BC2081"/>
      <c r="BE2081"/>
      <c r="BF2081"/>
      <c r="BG2081"/>
      <c r="BI2081"/>
      <c r="BJ2081"/>
      <c r="BK2081"/>
      <c r="BM2081"/>
      <c r="BN2081"/>
      <c r="BO2081"/>
    </row>
    <row r="2082" spans="1:67">
      <c r="A2082"/>
      <c r="B2082"/>
      <c r="C2082"/>
      <c r="E2082"/>
      <c r="F2082"/>
      <c r="G2082"/>
      <c r="I2082"/>
      <c r="J2082"/>
      <c r="K2082"/>
      <c r="M2082"/>
      <c r="N2082"/>
      <c r="O2082"/>
      <c r="Q2082"/>
      <c r="R2082"/>
      <c r="S2082"/>
      <c r="U2082"/>
      <c r="V2082"/>
      <c r="W2082"/>
      <c r="Y2082"/>
      <c r="Z2082"/>
      <c r="AA2082"/>
      <c r="AC2082"/>
      <c r="AD2082"/>
      <c r="AE2082"/>
      <c r="AG2082"/>
      <c r="AH2082"/>
      <c r="AI2082"/>
      <c r="AK2082"/>
      <c r="AL2082"/>
      <c r="AM2082"/>
      <c r="AO2082"/>
      <c r="AP2082"/>
      <c r="AQ2082"/>
      <c r="AS2082"/>
      <c r="AT2082"/>
      <c r="AU2082"/>
      <c r="AW2082"/>
      <c r="AX2082"/>
      <c r="AY2082"/>
      <c r="BA2082"/>
      <c r="BB2082"/>
      <c r="BC2082"/>
      <c r="BE2082"/>
      <c r="BF2082"/>
      <c r="BG2082"/>
      <c r="BI2082"/>
      <c r="BJ2082"/>
      <c r="BK2082"/>
      <c r="BM2082"/>
      <c r="BN2082"/>
      <c r="BO2082"/>
    </row>
    <row r="2083" spans="1:67">
      <c r="A2083"/>
      <c r="B2083"/>
      <c r="C2083"/>
      <c r="E2083"/>
      <c r="F2083"/>
      <c r="G2083"/>
      <c r="I2083"/>
      <c r="J2083"/>
      <c r="K2083"/>
      <c r="M2083"/>
      <c r="N2083"/>
      <c r="O2083"/>
      <c r="Q2083"/>
      <c r="R2083"/>
      <c r="S2083"/>
      <c r="U2083"/>
      <c r="V2083"/>
      <c r="W2083"/>
      <c r="Y2083"/>
      <c r="Z2083"/>
      <c r="AA2083"/>
      <c r="AC2083"/>
      <c r="AD2083"/>
      <c r="AE2083"/>
      <c r="AG2083"/>
      <c r="AH2083"/>
      <c r="AI2083"/>
      <c r="AK2083"/>
      <c r="AL2083"/>
      <c r="AM2083"/>
      <c r="AO2083"/>
      <c r="AP2083"/>
      <c r="AQ2083"/>
      <c r="AS2083"/>
      <c r="AT2083"/>
      <c r="AU2083"/>
      <c r="AW2083"/>
      <c r="AX2083"/>
      <c r="AY2083"/>
      <c r="BA2083"/>
      <c r="BB2083"/>
      <c r="BC2083"/>
      <c r="BE2083"/>
      <c r="BF2083"/>
      <c r="BG2083"/>
      <c r="BI2083"/>
      <c r="BJ2083"/>
      <c r="BK2083"/>
      <c r="BM2083"/>
      <c r="BN2083"/>
      <c r="BO2083"/>
    </row>
    <row r="2084" spans="1:67">
      <c r="A2084"/>
      <c r="B2084"/>
      <c r="C2084"/>
      <c r="E2084"/>
      <c r="F2084"/>
      <c r="G2084"/>
      <c r="I2084"/>
      <c r="J2084"/>
      <c r="K2084"/>
      <c r="M2084"/>
      <c r="N2084"/>
      <c r="O2084"/>
      <c r="Q2084"/>
      <c r="R2084"/>
      <c r="S2084"/>
      <c r="U2084"/>
      <c r="V2084"/>
      <c r="W2084"/>
      <c r="Y2084"/>
      <c r="Z2084"/>
      <c r="AA2084"/>
      <c r="AC2084"/>
      <c r="AD2084"/>
      <c r="AE2084"/>
      <c r="AG2084"/>
      <c r="AH2084"/>
      <c r="AI2084"/>
      <c r="AK2084"/>
      <c r="AL2084"/>
      <c r="AM2084"/>
      <c r="AO2084"/>
      <c r="AP2084"/>
      <c r="AQ2084"/>
      <c r="AS2084"/>
      <c r="AT2084"/>
      <c r="AU2084"/>
      <c r="AW2084"/>
      <c r="AX2084"/>
      <c r="AY2084"/>
      <c r="BA2084"/>
      <c r="BB2084"/>
      <c r="BC2084"/>
      <c r="BE2084"/>
      <c r="BF2084"/>
      <c r="BG2084"/>
      <c r="BI2084"/>
      <c r="BJ2084"/>
      <c r="BK2084"/>
      <c r="BM2084"/>
      <c r="BN2084"/>
      <c r="BO2084"/>
    </row>
    <row r="2085" spans="1:67">
      <c r="A2085"/>
      <c r="B2085"/>
      <c r="C2085"/>
      <c r="E2085"/>
      <c r="F2085"/>
      <c r="G2085"/>
      <c r="I2085"/>
      <c r="J2085"/>
      <c r="K2085"/>
      <c r="M2085"/>
      <c r="N2085"/>
      <c r="O2085"/>
      <c r="Q2085"/>
      <c r="R2085"/>
      <c r="S2085"/>
      <c r="U2085"/>
      <c r="V2085"/>
      <c r="W2085"/>
      <c r="Y2085"/>
      <c r="Z2085"/>
      <c r="AA2085"/>
      <c r="AC2085"/>
      <c r="AD2085"/>
      <c r="AE2085"/>
      <c r="AG2085"/>
      <c r="AH2085"/>
      <c r="AI2085"/>
      <c r="AK2085"/>
      <c r="AL2085"/>
      <c r="AM2085"/>
      <c r="AO2085"/>
      <c r="AP2085"/>
      <c r="AQ2085"/>
      <c r="AS2085"/>
      <c r="AT2085"/>
      <c r="AU2085"/>
      <c r="AW2085"/>
      <c r="AX2085"/>
      <c r="AY2085"/>
      <c r="BA2085"/>
      <c r="BB2085"/>
      <c r="BC2085"/>
      <c r="BE2085"/>
      <c r="BF2085"/>
      <c r="BG2085"/>
      <c r="BI2085"/>
      <c r="BJ2085"/>
      <c r="BK2085"/>
      <c r="BM2085"/>
      <c r="BN2085"/>
      <c r="BO2085"/>
    </row>
    <row r="2086" spans="1:67">
      <c r="A2086"/>
      <c r="B2086"/>
      <c r="C2086"/>
      <c r="E2086"/>
      <c r="F2086"/>
      <c r="G2086"/>
      <c r="I2086"/>
      <c r="J2086"/>
      <c r="K2086"/>
      <c r="M2086"/>
      <c r="N2086"/>
      <c r="O2086"/>
      <c r="Q2086"/>
      <c r="R2086"/>
      <c r="S2086"/>
      <c r="U2086"/>
      <c r="V2086"/>
      <c r="W2086"/>
      <c r="Y2086"/>
      <c r="Z2086"/>
      <c r="AA2086"/>
      <c r="AC2086"/>
      <c r="AD2086"/>
      <c r="AE2086"/>
      <c r="AG2086"/>
      <c r="AH2086"/>
      <c r="AI2086"/>
      <c r="AK2086"/>
      <c r="AL2086"/>
      <c r="AM2086"/>
      <c r="AO2086"/>
      <c r="AP2086"/>
      <c r="AQ2086"/>
      <c r="AS2086"/>
      <c r="AT2086"/>
      <c r="AU2086"/>
      <c r="AW2086"/>
      <c r="AX2086"/>
      <c r="AY2086"/>
      <c r="BA2086"/>
      <c r="BB2086"/>
      <c r="BC2086"/>
      <c r="BE2086"/>
      <c r="BF2086"/>
      <c r="BG2086"/>
      <c r="BI2086"/>
      <c r="BJ2086"/>
      <c r="BK2086"/>
      <c r="BM2086"/>
      <c r="BN2086"/>
      <c r="BO2086"/>
    </row>
    <row r="2087" spans="1:67">
      <c r="A2087"/>
      <c r="B2087"/>
      <c r="C2087"/>
      <c r="E2087"/>
      <c r="F2087"/>
      <c r="G2087"/>
      <c r="I2087"/>
      <c r="J2087"/>
      <c r="K2087"/>
      <c r="M2087"/>
      <c r="N2087"/>
      <c r="O2087"/>
      <c r="Q2087"/>
      <c r="R2087"/>
      <c r="S2087"/>
      <c r="U2087"/>
      <c r="V2087"/>
      <c r="W2087"/>
      <c r="Y2087"/>
      <c r="Z2087"/>
      <c r="AA2087"/>
      <c r="AC2087"/>
      <c r="AD2087"/>
      <c r="AE2087"/>
      <c r="AG2087"/>
      <c r="AH2087"/>
      <c r="AI2087"/>
      <c r="AK2087"/>
      <c r="AL2087"/>
      <c r="AM2087"/>
      <c r="AO2087"/>
      <c r="AP2087"/>
      <c r="AQ2087"/>
      <c r="AS2087"/>
      <c r="AT2087"/>
      <c r="AU2087"/>
      <c r="AW2087"/>
      <c r="AX2087"/>
      <c r="AY2087"/>
      <c r="BA2087"/>
      <c r="BB2087"/>
      <c r="BC2087"/>
      <c r="BE2087"/>
      <c r="BF2087"/>
      <c r="BG2087"/>
      <c r="BI2087"/>
      <c r="BJ2087"/>
      <c r="BK2087"/>
      <c r="BM2087"/>
      <c r="BN2087"/>
      <c r="BO2087"/>
    </row>
    <row r="2088" spans="1:67">
      <c r="A2088"/>
      <c r="B2088"/>
      <c r="C2088"/>
      <c r="E2088"/>
      <c r="F2088"/>
      <c r="G2088"/>
      <c r="I2088"/>
      <c r="J2088"/>
      <c r="K2088"/>
      <c r="M2088"/>
      <c r="N2088"/>
      <c r="O2088"/>
      <c r="Q2088"/>
      <c r="R2088"/>
      <c r="S2088"/>
      <c r="U2088"/>
      <c r="V2088"/>
      <c r="W2088"/>
      <c r="Y2088"/>
      <c r="Z2088"/>
      <c r="AA2088"/>
      <c r="AC2088"/>
      <c r="AD2088"/>
      <c r="AE2088"/>
      <c r="AG2088"/>
      <c r="AH2088"/>
      <c r="AI2088"/>
      <c r="AK2088"/>
      <c r="AL2088"/>
      <c r="AM2088"/>
      <c r="AO2088"/>
      <c r="AP2088"/>
      <c r="AQ2088"/>
      <c r="AS2088"/>
      <c r="AT2088"/>
      <c r="AU2088"/>
      <c r="AW2088"/>
      <c r="AX2088"/>
      <c r="AY2088"/>
      <c r="BA2088"/>
      <c r="BB2088"/>
      <c r="BC2088"/>
      <c r="BE2088"/>
      <c r="BF2088"/>
      <c r="BG2088"/>
      <c r="BI2088"/>
      <c r="BJ2088"/>
      <c r="BK2088"/>
      <c r="BM2088"/>
      <c r="BN2088"/>
      <c r="BO2088"/>
    </row>
    <row r="2089" spans="1:67">
      <c r="A2089"/>
      <c r="B2089"/>
      <c r="C2089"/>
      <c r="E2089"/>
      <c r="F2089"/>
      <c r="G2089"/>
      <c r="I2089"/>
      <c r="J2089"/>
      <c r="K2089"/>
      <c r="M2089"/>
      <c r="N2089"/>
      <c r="O2089"/>
      <c r="Q2089"/>
      <c r="R2089"/>
      <c r="S2089"/>
      <c r="U2089"/>
      <c r="V2089"/>
      <c r="W2089"/>
      <c r="Y2089"/>
      <c r="Z2089"/>
      <c r="AA2089"/>
      <c r="AC2089"/>
      <c r="AD2089"/>
      <c r="AE2089"/>
      <c r="AG2089"/>
      <c r="AH2089"/>
      <c r="AI2089"/>
      <c r="AK2089"/>
      <c r="AL2089"/>
      <c r="AM2089"/>
      <c r="AO2089"/>
      <c r="AP2089"/>
      <c r="AQ2089"/>
      <c r="AS2089"/>
      <c r="AT2089"/>
      <c r="AU2089"/>
      <c r="AW2089"/>
      <c r="AX2089"/>
      <c r="AY2089"/>
      <c r="BA2089"/>
      <c r="BB2089"/>
      <c r="BC2089"/>
      <c r="BE2089"/>
      <c r="BF2089"/>
      <c r="BG2089"/>
      <c r="BI2089"/>
      <c r="BJ2089"/>
      <c r="BK2089"/>
      <c r="BM2089"/>
      <c r="BN2089"/>
      <c r="BO2089"/>
    </row>
    <row r="2090" spans="1:67">
      <c r="A2090"/>
      <c r="B2090"/>
      <c r="C2090"/>
      <c r="E2090"/>
      <c r="F2090"/>
      <c r="G2090"/>
      <c r="I2090"/>
      <c r="J2090"/>
      <c r="K2090"/>
      <c r="M2090"/>
      <c r="N2090"/>
      <c r="O2090"/>
      <c r="Q2090"/>
      <c r="R2090"/>
      <c r="S2090"/>
      <c r="U2090"/>
      <c r="V2090"/>
      <c r="W2090"/>
      <c r="Y2090"/>
      <c r="Z2090"/>
      <c r="AA2090"/>
      <c r="AC2090"/>
      <c r="AD2090"/>
      <c r="AE2090"/>
      <c r="AG2090"/>
      <c r="AH2090"/>
      <c r="AI2090"/>
      <c r="AK2090"/>
      <c r="AL2090"/>
      <c r="AM2090"/>
      <c r="AO2090"/>
      <c r="AP2090"/>
      <c r="AQ2090"/>
      <c r="AS2090"/>
      <c r="AT2090"/>
      <c r="AU2090"/>
      <c r="AW2090"/>
      <c r="AX2090"/>
      <c r="AY2090"/>
      <c r="BA2090"/>
      <c r="BB2090"/>
      <c r="BC2090"/>
      <c r="BE2090"/>
      <c r="BF2090"/>
      <c r="BG2090"/>
      <c r="BI2090"/>
      <c r="BJ2090"/>
      <c r="BK2090"/>
      <c r="BM2090"/>
      <c r="BN2090"/>
      <c r="BO2090"/>
    </row>
    <row r="2091" spans="1:67">
      <c r="A2091"/>
      <c r="B2091"/>
      <c r="C2091"/>
      <c r="E2091"/>
      <c r="F2091"/>
      <c r="G2091"/>
      <c r="I2091"/>
      <c r="J2091"/>
      <c r="K2091"/>
      <c r="M2091"/>
      <c r="N2091"/>
      <c r="O2091"/>
      <c r="Q2091"/>
      <c r="R2091"/>
      <c r="S2091"/>
      <c r="U2091"/>
      <c r="V2091"/>
      <c r="W2091"/>
      <c r="Y2091"/>
      <c r="Z2091"/>
      <c r="AA2091"/>
      <c r="AC2091"/>
      <c r="AD2091"/>
      <c r="AE2091"/>
      <c r="AG2091"/>
      <c r="AH2091"/>
      <c r="AI2091"/>
      <c r="AK2091"/>
      <c r="AL2091"/>
      <c r="AM2091"/>
      <c r="AO2091"/>
      <c r="AP2091"/>
      <c r="AQ2091"/>
      <c r="AS2091"/>
      <c r="AT2091"/>
      <c r="AU2091"/>
      <c r="AW2091"/>
      <c r="AX2091"/>
      <c r="AY2091"/>
      <c r="BA2091"/>
      <c r="BB2091"/>
      <c r="BC2091"/>
      <c r="BE2091"/>
      <c r="BF2091"/>
      <c r="BG2091"/>
      <c r="BI2091"/>
      <c r="BJ2091"/>
      <c r="BK2091"/>
      <c r="BM2091"/>
      <c r="BN2091"/>
      <c r="BO2091"/>
    </row>
    <row r="2092" spans="1:67">
      <c r="A2092"/>
      <c r="B2092"/>
      <c r="C2092"/>
      <c r="E2092"/>
      <c r="F2092"/>
      <c r="G2092"/>
      <c r="I2092"/>
      <c r="J2092"/>
      <c r="K2092"/>
      <c r="M2092"/>
      <c r="N2092"/>
      <c r="O2092"/>
      <c r="Q2092"/>
      <c r="R2092"/>
      <c r="S2092"/>
      <c r="U2092"/>
      <c r="V2092"/>
      <c r="W2092"/>
      <c r="Y2092"/>
      <c r="Z2092"/>
      <c r="AA2092"/>
      <c r="AC2092"/>
      <c r="AD2092"/>
      <c r="AE2092"/>
      <c r="AG2092"/>
      <c r="AH2092"/>
      <c r="AI2092"/>
      <c r="AK2092"/>
      <c r="AL2092"/>
      <c r="AM2092"/>
      <c r="AO2092"/>
      <c r="AP2092"/>
      <c r="AQ2092"/>
      <c r="AS2092"/>
      <c r="AT2092"/>
      <c r="AU2092"/>
      <c r="AW2092"/>
      <c r="AX2092"/>
      <c r="AY2092"/>
      <c r="BA2092"/>
      <c r="BB2092"/>
      <c r="BC2092"/>
      <c r="BE2092"/>
      <c r="BF2092"/>
      <c r="BG2092"/>
      <c r="BI2092"/>
      <c r="BJ2092"/>
      <c r="BK2092"/>
      <c r="BM2092"/>
      <c r="BN2092"/>
      <c r="BO2092"/>
    </row>
    <row r="2093" spans="1:67">
      <c r="A2093"/>
      <c r="B2093"/>
      <c r="C2093"/>
      <c r="E2093"/>
      <c r="F2093"/>
      <c r="G2093"/>
      <c r="I2093"/>
      <c r="J2093"/>
      <c r="K2093"/>
      <c r="M2093"/>
      <c r="N2093"/>
      <c r="O2093"/>
      <c r="Q2093"/>
      <c r="R2093"/>
      <c r="S2093"/>
      <c r="U2093"/>
      <c r="V2093"/>
      <c r="W2093"/>
      <c r="Y2093"/>
      <c r="Z2093"/>
      <c r="AA2093"/>
      <c r="AC2093"/>
      <c r="AD2093"/>
      <c r="AE2093"/>
      <c r="AG2093"/>
      <c r="AH2093"/>
      <c r="AI2093"/>
      <c r="AK2093"/>
      <c r="AL2093"/>
      <c r="AM2093"/>
      <c r="AO2093"/>
      <c r="AP2093"/>
      <c r="AQ2093"/>
      <c r="AS2093"/>
      <c r="AT2093"/>
      <c r="AU2093"/>
      <c r="AW2093"/>
      <c r="AX2093"/>
      <c r="AY2093"/>
      <c r="BA2093"/>
      <c r="BB2093"/>
      <c r="BC2093"/>
      <c r="BE2093"/>
      <c r="BF2093"/>
      <c r="BG2093"/>
      <c r="BI2093"/>
      <c r="BJ2093"/>
      <c r="BK2093"/>
      <c r="BM2093"/>
      <c r="BN2093"/>
      <c r="BO2093"/>
    </row>
    <row r="2094" spans="1:67">
      <c r="A2094"/>
      <c r="B2094"/>
      <c r="C2094"/>
      <c r="E2094"/>
      <c r="F2094"/>
      <c r="G2094"/>
      <c r="I2094"/>
      <c r="J2094"/>
      <c r="K2094"/>
      <c r="M2094"/>
      <c r="N2094"/>
      <c r="O2094"/>
      <c r="Q2094"/>
      <c r="R2094"/>
      <c r="S2094"/>
      <c r="U2094"/>
      <c r="V2094"/>
      <c r="W2094"/>
      <c r="Y2094"/>
      <c r="Z2094"/>
      <c r="AA2094"/>
      <c r="AC2094"/>
      <c r="AD2094"/>
      <c r="AE2094"/>
      <c r="AG2094"/>
      <c r="AH2094"/>
      <c r="AI2094"/>
      <c r="AK2094"/>
      <c r="AL2094"/>
      <c r="AM2094"/>
      <c r="AO2094"/>
      <c r="AP2094"/>
      <c r="AQ2094"/>
      <c r="AS2094"/>
      <c r="AT2094"/>
      <c r="AU2094"/>
      <c r="AW2094"/>
      <c r="AX2094"/>
      <c r="AY2094"/>
      <c r="BA2094"/>
      <c r="BB2094"/>
      <c r="BC2094"/>
      <c r="BE2094"/>
      <c r="BF2094"/>
      <c r="BG2094"/>
      <c r="BI2094"/>
      <c r="BJ2094"/>
      <c r="BK2094"/>
      <c r="BM2094"/>
      <c r="BN2094"/>
      <c r="BO2094"/>
    </row>
    <row r="2095" spans="1:67">
      <c r="A2095"/>
      <c r="B2095"/>
      <c r="C2095"/>
      <c r="E2095"/>
      <c r="F2095"/>
      <c r="G2095"/>
      <c r="I2095"/>
      <c r="J2095"/>
      <c r="K2095"/>
      <c r="M2095"/>
      <c r="N2095"/>
      <c r="O2095"/>
      <c r="Q2095"/>
      <c r="R2095"/>
      <c r="S2095"/>
      <c r="U2095"/>
      <c r="V2095"/>
      <c r="W2095"/>
      <c r="Y2095"/>
      <c r="Z2095"/>
      <c r="AA2095"/>
      <c r="AC2095"/>
      <c r="AD2095"/>
      <c r="AE2095"/>
      <c r="AG2095"/>
      <c r="AH2095"/>
      <c r="AI2095"/>
      <c r="AK2095"/>
      <c r="AL2095"/>
      <c r="AM2095"/>
      <c r="AO2095"/>
      <c r="AP2095"/>
      <c r="AQ2095"/>
      <c r="AS2095"/>
      <c r="AT2095"/>
      <c r="AU2095"/>
      <c r="AW2095"/>
      <c r="AX2095"/>
      <c r="AY2095"/>
      <c r="BA2095"/>
      <c r="BB2095"/>
      <c r="BC2095"/>
      <c r="BE2095"/>
      <c r="BF2095"/>
      <c r="BG2095"/>
      <c r="BI2095"/>
      <c r="BJ2095"/>
      <c r="BK2095"/>
      <c r="BM2095"/>
      <c r="BN2095"/>
      <c r="BO2095"/>
    </row>
    <row r="2096" spans="1:67">
      <c r="A2096"/>
      <c r="B2096"/>
      <c r="C2096"/>
      <c r="E2096"/>
      <c r="F2096"/>
      <c r="G2096"/>
      <c r="I2096"/>
      <c r="J2096"/>
      <c r="K2096"/>
      <c r="M2096"/>
      <c r="N2096"/>
      <c r="O2096"/>
      <c r="Q2096"/>
      <c r="R2096"/>
      <c r="S2096"/>
      <c r="U2096"/>
      <c r="V2096"/>
      <c r="W2096"/>
      <c r="Y2096"/>
      <c r="Z2096"/>
      <c r="AA2096"/>
      <c r="AC2096"/>
      <c r="AD2096"/>
      <c r="AE2096"/>
      <c r="AG2096"/>
      <c r="AH2096"/>
      <c r="AI2096"/>
      <c r="AK2096"/>
      <c r="AL2096"/>
      <c r="AM2096"/>
      <c r="AO2096"/>
      <c r="AP2096"/>
      <c r="AQ2096"/>
      <c r="AS2096"/>
      <c r="AT2096"/>
      <c r="AU2096"/>
      <c r="AW2096"/>
      <c r="AX2096"/>
      <c r="AY2096"/>
      <c r="BA2096"/>
      <c r="BB2096"/>
      <c r="BC2096"/>
      <c r="BE2096"/>
      <c r="BF2096"/>
      <c r="BG2096"/>
      <c r="BI2096"/>
      <c r="BJ2096"/>
      <c r="BK2096"/>
      <c r="BM2096"/>
      <c r="BN2096"/>
      <c r="BO2096"/>
    </row>
    <row r="2097" spans="1:67">
      <c r="A2097"/>
      <c r="B2097"/>
      <c r="C2097"/>
      <c r="E2097"/>
      <c r="F2097"/>
      <c r="G2097"/>
      <c r="I2097"/>
      <c r="J2097"/>
      <c r="K2097"/>
      <c r="M2097"/>
      <c r="N2097"/>
      <c r="O2097"/>
      <c r="Q2097"/>
      <c r="R2097"/>
      <c r="S2097"/>
      <c r="U2097"/>
      <c r="V2097"/>
      <c r="W2097"/>
      <c r="Y2097"/>
      <c r="Z2097"/>
      <c r="AA2097"/>
      <c r="AC2097"/>
      <c r="AD2097"/>
      <c r="AE2097"/>
      <c r="AG2097"/>
      <c r="AH2097"/>
      <c r="AI2097"/>
      <c r="AK2097"/>
      <c r="AL2097"/>
      <c r="AM2097"/>
      <c r="AO2097"/>
      <c r="AP2097"/>
      <c r="AQ2097"/>
      <c r="AS2097"/>
      <c r="AT2097"/>
      <c r="AU2097"/>
      <c r="AW2097"/>
      <c r="AX2097"/>
      <c r="AY2097"/>
      <c r="BA2097"/>
      <c r="BB2097"/>
      <c r="BC2097"/>
      <c r="BE2097"/>
      <c r="BF2097"/>
      <c r="BG2097"/>
      <c r="BI2097"/>
      <c r="BJ2097"/>
      <c r="BK2097"/>
      <c r="BM2097"/>
      <c r="BN2097"/>
      <c r="BO2097"/>
    </row>
    <row r="2098" spans="1:67">
      <c r="A2098"/>
      <c r="B2098"/>
      <c r="C2098"/>
      <c r="E2098"/>
      <c r="F2098"/>
      <c r="G2098"/>
      <c r="I2098"/>
      <c r="J2098"/>
      <c r="K2098"/>
      <c r="M2098"/>
      <c r="N2098"/>
      <c r="O2098"/>
      <c r="Q2098"/>
      <c r="R2098"/>
      <c r="S2098"/>
      <c r="U2098"/>
      <c r="V2098"/>
      <c r="W2098"/>
      <c r="Y2098"/>
      <c r="Z2098"/>
      <c r="AA2098"/>
      <c r="AC2098"/>
      <c r="AD2098"/>
      <c r="AE2098"/>
      <c r="AG2098"/>
      <c r="AH2098"/>
      <c r="AI2098"/>
      <c r="AK2098"/>
      <c r="AL2098"/>
      <c r="AM2098"/>
      <c r="AO2098"/>
      <c r="AP2098"/>
      <c r="AQ2098"/>
      <c r="AS2098"/>
      <c r="AT2098"/>
      <c r="AU2098"/>
      <c r="AW2098"/>
      <c r="AX2098"/>
      <c r="AY2098"/>
      <c r="BA2098"/>
      <c r="BB2098"/>
      <c r="BC2098"/>
      <c r="BE2098"/>
      <c r="BF2098"/>
      <c r="BG2098"/>
      <c r="BI2098"/>
      <c r="BJ2098"/>
      <c r="BK2098"/>
      <c r="BM2098"/>
      <c r="BN2098"/>
      <c r="BO2098"/>
    </row>
    <row r="2099" spans="1:67">
      <c r="A2099"/>
      <c r="B2099"/>
      <c r="C2099"/>
      <c r="E2099"/>
      <c r="F2099"/>
      <c r="G2099"/>
      <c r="I2099"/>
      <c r="J2099"/>
      <c r="K2099"/>
      <c r="M2099"/>
      <c r="N2099"/>
      <c r="O2099"/>
      <c r="Q2099"/>
      <c r="R2099"/>
      <c r="S2099"/>
      <c r="U2099"/>
      <c r="V2099"/>
      <c r="W2099"/>
      <c r="Y2099"/>
      <c r="Z2099"/>
      <c r="AA2099"/>
      <c r="AC2099"/>
      <c r="AD2099"/>
      <c r="AE2099"/>
      <c r="AG2099"/>
      <c r="AH2099"/>
      <c r="AI2099"/>
      <c r="AK2099"/>
      <c r="AL2099"/>
      <c r="AM2099"/>
      <c r="AO2099"/>
      <c r="AP2099"/>
      <c r="AQ2099"/>
      <c r="AS2099"/>
      <c r="AT2099"/>
      <c r="AU2099"/>
      <c r="AW2099"/>
      <c r="AX2099"/>
      <c r="AY2099"/>
      <c r="BA2099"/>
      <c r="BB2099"/>
      <c r="BC2099"/>
      <c r="BE2099"/>
      <c r="BF2099"/>
      <c r="BG2099"/>
      <c r="BI2099"/>
      <c r="BJ2099"/>
      <c r="BK2099"/>
      <c r="BM2099"/>
      <c r="BN2099"/>
      <c r="BO2099"/>
    </row>
    <row r="2100" spans="1:67">
      <c r="A2100"/>
      <c r="B2100"/>
      <c r="C2100"/>
      <c r="E2100"/>
      <c r="F2100"/>
      <c r="G2100"/>
      <c r="I2100"/>
      <c r="J2100"/>
      <c r="K2100"/>
      <c r="M2100"/>
      <c r="N2100"/>
      <c r="O2100"/>
      <c r="Q2100"/>
      <c r="R2100"/>
      <c r="S2100"/>
      <c r="U2100"/>
      <c r="V2100"/>
      <c r="W2100"/>
      <c r="Y2100"/>
      <c r="Z2100"/>
      <c r="AA2100"/>
      <c r="AC2100"/>
      <c r="AD2100"/>
      <c r="AE2100"/>
      <c r="AG2100"/>
      <c r="AH2100"/>
      <c r="AI2100"/>
      <c r="AK2100"/>
      <c r="AL2100"/>
      <c r="AM2100"/>
      <c r="AO2100"/>
      <c r="AP2100"/>
      <c r="AQ2100"/>
      <c r="AS2100"/>
      <c r="AT2100"/>
      <c r="AU2100"/>
      <c r="AW2100"/>
      <c r="AX2100"/>
      <c r="AY2100"/>
      <c r="BA2100"/>
      <c r="BB2100"/>
      <c r="BC2100"/>
      <c r="BE2100"/>
      <c r="BF2100"/>
      <c r="BG2100"/>
      <c r="BI2100"/>
      <c r="BJ2100"/>
      <c r="BK2100"/>
      <c r="BM2100"/>
      <c r="BN2100"/>
      <c r="BO2100"/>
    </row>
    <row r="2101" spans="1:67">
      <c r="A2101"/>
      <c r="B2101"/>
      <c r="C2101"/>
      <c r="E2101"/>
      <c r="F2101"/>
      <c r="G2101"/>
      <c r="I2101"/>
      <c r="J2101"/>
      <c r="K2101"/>
      <c r="M2101"/>
      <c r="N2101"/>
      <c r="O2101"/>
      <c r="Q2101"/>
      <c r="R2101"/>
      <c r="S2101"/>
      <c r="U2101"/>
      <c r="V2101"/>
      <c r="W2101"/>
      <c r="Y2101"/>
      <c r="Z2101"/>
      <c r="AA2101"/>
      <c r="AC2101"/>
      <c r="AD2101"/>
      <c r="AE2101"/>
      <c r="AG2101"/>
      <c r="AH2101"/>
      <c r="AI2101"/>
      <c r="AK2101"/>
      <c r="AL2101"/>
      <c r="AM2101"/>
      <c r="AO2101"/>
      <c r="AP2101"/>
      <c r="AQ2101"/>
      <c r="AS2101"/>
      <c r="AT2101"/>
      <c r="AU2101"/>
      <c r="AW2101"/>
      <c r="AX2101"/>
      <c r="AY2101"/>
      <c r="BA2101"/>
      <c r="BB2101"/>
      <c r="BC2101"/>
      <c r="BE2101"/>
      <c r="BF2101"/>
      <c r="BG2101"/>
      <c r="BI2101"/>
      <c r="BJ2101"/>
      <c r="BK2101"/>
      <c r="BM2101"/>
      <c r="BN2101"/>
      <c r="BO2101"/>
    </row>
    <row r="2102" spans="1:67">
      <c r="A2102"/>
      <c r="B2102"/>
      <c r="C2102"/>
      <c r="E2102"/>
      <c r="F2102"/>
      <c r="G2102"/>
      <c r="I2102"/>
      <c r="J2102"/>
      <c r="K2102"/>
      <c r="M2102"/>
      <c r="N2102"/>
      <c r="O2102"/>
      <c r="Q2102"/>
      <c r="R2102"/>
      <c r="S2102"/>
      <c r="U2102"/>
      <c r="V2102"/>
      <c r="W2102"/>
      <c r="Y2102"/>
      <c r="Z2102"/>
      <c r="AA2102"/>
      <c r="AC2102"/>
      <c r="AD2102"/>
      <c r="AE2102"/>
      <c r="AG2102"/>
      <c r="AH2102"/>
      <c r="AI2102"/>
      <c r="AK2102"/>
      <c r="AL2102"/>
      <c r="AM2102"/>
      <c r="AO2102"/>
      <c r="AP2102"/>
      <c r="AQ2102"/>
      <c r="AS2102"/>
      <c r="AT2102"/>
      <c r="AU2102"/>
      <c r="AW2102"/>
      <c r="AX2102"/>
      <c r="AY2102"/>
      <c r="BA2102"/>
      <c r="BB2102"/>
      <c r="BC2102"/>
      <c r="BE2102"/>
      <c r="BF2102"/>
      <c r="BG2102"/>
      <c r="BI2102"/>
      <c r="BJ2102"/>
      <c r="BK2102"/>
      <c r="BM2102"/>
      <c r="BN2102"/>
      <c r="BO2102"/>
    </row>
    <row r="2103" spans="1:67">
      <c r="A2103"/>
      <c r="B2103"/>
      <c r="C2103"/>
      <c r="E2103"/>
      <c r="F2103"/>
      <c r="G2103"/>
      <c r="I2103"/>
      <c r="J2103"/>
      <c r="K2103"/>
      <c r="M2103"/>
      <c r="N2103"/>
      <c r="O2103"/>
      <c r="Q2103"/>
      <c r="R2103"/>
      <c r="S2103"/>
      <c r="U2103"/>
      <c r="V2103"/>
      <c r="W2103"/>
      <c r="Y2103"/>
      <c r="Z2103"/>
      <c r="AA2103"/>
      <c r="AC2103"/>
      <c r="AD2103"/>
      <c r="AE2103"/>
      <c r="AG2103"/>
      <c r="AH2103"/>
      <c r="AI2103"/>
      <c r="AK2103"/>
      <c r="AL2103"/>
      <c r="AM2103"/>
      <c r="AO2103"/>
      <c r="AP2103"/>
      <c r="AQ2103"/>
      <c r="AS2103"/>
      <c r="AT2103"/>
      <c r="AU2103"/>
      <c r="AW2103"/>
      <c r="AX2103"/>
      <c r="AY2103"/>
      <c r="BA2103"/>
      <c r="BB2103"/>
      <c r="BC2103"/>
      <c r="BE2103"/>
      <c r="BF2103"/>
      <c r="BG2103"/>
      <c r="BI2103"/>
      <c r="BJ2103"/>
      <c r="BK2103"/>
      <c r="BM2103"/>
      <c r="BN2103"/>
      <c r="BO2103"/>
    </row>
    <row r="2104" spans="1:67">
      <c r="A2104"/>
      <c r="B2104"/>
      <c r="C2104"/>
      <c r="E2104"/>
      <c r="F2104"/>
      <c r="G2104"/>
      <c r="I2104"/>
      <c r="J2104"/>
      <c r="K2104"/>
      <c r="M2104"/>
      <c r="N2104"/>
      <c r="O2104"/>
      <c r="Q2104"/>
      <c r="R2104"/>
      <c r="S2104"/>
      <c r="U2104"/>
      <c r="V2104"/>
      <c r="W2104"/>
      <c r="Y2104"/>
      <c r="Z2104"/>
      <c r="AA2104"/>
      <c r="AC2104"/>
      <c r="AD2104"/>
      <c r="AE2104"/>
      <c r="AG2104"/>
      <c r="AH2104"/>
      <c r="AI2104"/>
      <c r="AK2104"/>
      <c r="AL2104"/>
      <c r="AM2104"/>
      <c r="AO2104"/>
      <c r="AP2104"/>
      <c r="AQ2104"/>
      <c r="AS2104"/>
      <c r="AT2104"/>
      <c r="AU2104"/>
      <c r="AW2104"/>
      <c r="AX2104"/>
      <c r="AY2104"/>
      <c r="BA2104"/>
      <c r="BB2104"/>
      <c r="BC2104"/>
      <c r="BE2104"/>
      <c r="BF2104"/>
      <c r="BG2104"/>
      <c r="BI2104"/>
      <c r="BJ2104"/>
      <c r="BK2104"/>
      <c r="BM2104"/>
      <c r="BN2104"/>
      <c r="BO2104"/>
    </row>
    <row r="2105" spans="1:67">
      <c r="A2105"/>
      <c r="B2105"/>
      <c r="C2105"/>
      <c r="E2105"/>
      <c r="F2105"/>
      <c r="G2105"/>
      <c r="I2105"/>
      <c r="J2105"/>
      <c r="K2105"/>
      <c r="M2105"/>
      <c r="N2105"/>
      <c r="O2105"/>
      <c r="Q2105"/>
      <c r="R2105"/>
      <c r="S2105"/>
      <c r="U2105"/>
      <c r="V2105"/>
      <c r="W2105"/>
      <c r="Y2105"/>
      <c r="Z2105"/>
      <c r="AA2105"/>
      <c r="AC2105"/>
      <c r="AD2105"/>
      <c r="AE2105"/>
      <c r="AG2105"/>
      <c r="AH2105"/>
      <c r="AI2105"/>
      <c r="AK2105"/>
      <c r="AL2105"/>
      <c r="AM2105"/>
      <c r="AO2105"/>
      <c r="AP2105"/>
      <c r="AQ2105"/>
      <c r="AS2105"/>
      <c r="AT2105"/>
      <c r="AU2105"/>
      <c r="AW2105"/>
      <c r="AX2105"/>
      <c r="AY2105"/>
      <c r="BA2105"/>
      <c r="BB2105"/>
      <c r="BC2105"/>
      <c r="BE2105"/>
      <c r="BF2105"/>
      <c r="BG2105"/>
      <c r="BI2105"/>
      <c r="BJ2105"/>
      <c r="BK2105"/>
      <c r="BM2105"/>
      <c r="BN2105"/>
      <c r="BO2105"/>
    </row>
    <row r="2106" spans="1:67">
      <c r="A2106"/>
      <c r="B2106"/>
      <c r="C2106"/>
      <c r="E2106"/>
      <c r="F2106"/>
      <c r="G2106"/>
      <c r="I2106"/>
      <c r="J2106"/>
      <c r="K2106"/>
      <c r="M2106"/>
      <c r="N2106"/>
      <c r="O2106"/>
      <c r="Q2106"/>
      <c r="R2106"/>
      <c r="S2106"/>
      <c r="U2106"/>
      <c r="V2106"/>
      <c r="W2106"/>
      <c r="Y2106"/>
      <c r="Z2106"/>
      <c r="AA2106"/>
      <c r="AC2106"/>
      <c r="AD2106"/>
      <c r="AE2106"/>
      <c r="AG2106"/>
      <c r="AH2106"/>
      <c r="AI2106"/>
      <c r="AK2106"/>
      <c r="AL2106"/>
      <c r="AM2106"/>
      <c r="AO2106"/>
      <c r="AP2106"/>
      <c r="AQ2106"/>
      <c r="AS2106"/>
      <c r="AT2106"/>
      <c r="AU2106"/>
      <c r="AW2106"/>
      <c r="AX2106"/>
      <c r="AY2106"/>
      <c r="BA2106"/>
      <c r="BB2106"/>
      <c r="BC2106"/>
      <c r="BE2106"/>
      <c r="BF2106"/>
      <c r="BG2106"/>
      <c r="BI2106"/>
      <c r="BJ2106"/>
      <c r="BK2106"/>
      <c r="BM2106"/>
      <c r="BN2106"/>
      <c r="BO2106"/>
    </row>
    <row r="2107" spans="1:67">
      <c r="A2107"/>
      <c r="B2107"/>
      <c r="C2107"/>
      <c r="E2107"/>
      <c r="F2107"/>
      <c r="G2107"/>
      <c r="I2107"/>
      <c r="J2107"/>
      <c r="K2107"/>
      <c r="M2107"/>
      <c r="N2107"/>
      <c r="O2107"/>
      <c r="Q2107"/>
      <c r="R2107"/>
      <c r="S2107"/>
      <c r="U2107"/>
      <c r="V2107"/>
      <c r="W2107"/>
      <c r="Y2107"/>
      <c r="Z2107"/>
      <c r="AA2107"/>
      <c r="AC2107"/>
      <c r="AD2107"/>
      <c r="AE2107"/>
      <c r="AG2107"/>
      <c r="AH2107"/>
      <c r="AI2107"/>
      <c r="AK2107"/>
      <c r="AL2107"/>
      <c r="AM2107"/>
      <c r="AO2107"/>
      <c r="AP2107"/>
      <c r="AQ2107"/>
      <c r="AS2107"/>
      <c r="AT2107"/>
      <c r="AU2107"/>
      <c r="AW2107"/>
      <c r="AX2107"/>
      <c r="AY2107"/>
      <c r="BA2107"/>
      <c r="BB2107"/>
      <c r="BC2107"/>
      <c r="BE2107"/>
      <c r="BF2107"/>
      <c r="BG2107"/>
      <c r="BI2107"/>
      <c r="BJ2107"/>
      <c r="BK2107"/>
      <c r="BM2107"/>
      <c r="BN2107"/>
      <c r="BO2107"/>
    </row>
    <row r="2108" spans="1:67">
      <c r="A2108"/>
      <c r="B2108"/>
      <c r="C2108"/>
      <c r="E2108"/>
      <c r="F2108"/>
      <c r="G2108"/>
      <c r="I2108"/>
      <c r="J2108"/>
      <c r="K2108"/>
      <c r="M2108"/>
      <c r="N2108"/>
      <c r="O2108"/>
      <c r="Q2108"/>
      <c r="R2108"/>
      <c r="S2108"/>
      <c r="U2108"/>
      <c r="V2108"/>
      <c r="W2108"/>
      <c r="Y2108"/>
      <c r="Z2108"/>
      <c r="AA2108"/>
      <c r="AC2108"/>
      <c r="AD2108"/>
      <c r="AE2108"/>
      <c r="AG2108"/>
      <c r="AH2108"/>
      <c r="AI2108"/>
      <c r="AK2108"/>
      <c r="AL2108"/>
      <c r="AM2108"/>
      <c r="AO2108"/>
      <c r="AP2108"/>
      <c r="AQ2108"/>
      <c r="AS2108"/>
      <c r="AT2108"/>
      <c r="AU2108"/>
      <c r="AW2108"/>
      <c r="AX2108"/>
      <c r="AY2108"/>
      <c r="BA2108"/>
      <c r="BB2108"/>
      <c r="BC2108"/>
      <c r="BE2108"/>
      <c r="BF2108"/>
      <c r="BG2108"/>
      <c r="BI2108"/>
      <c r="BJ2108"/>
      <c r="BK2108"/>
      <c r="BM2108"/>
      <c r="BN2108"/>
      <c r="BO2108"/>
    </row>
    <row r="2109" spans="1:67">
      <c r="A2109"/>
      <c r="B2109"/>
      <c r="C2109"/>
      <c r="E2109"/>
      <c r="F2109"/>
      <c r="G2109"/>
      <c r="I2109"/>
      <c r="J2109"/>
      <c r="K2109"/>
      <c r="M2109"/>
      <c r="N2109"/>
      <c r="O2109"/>
      <c r="Q2109"/>
      <c r="R2109"/>
      <c r="S2109"/>
      <c r="U2109"/>
      <c r="V2109"/>
      <c r="W2109"/>
      <c r="Y2109"/>
      <c r="Z2109"/>
      <c r="AA2109"/>
      <c r="AC2109"/>
      <c r="AD2109"/>
      <c r="AE2109"/>
      <c r="AG2109"/>
      <c r="AH2109"/>
      <c r="AI2109"/>
      <c r="AK2109"/>
      <c r="AL2109"/>
      <c r="AM2109"/>
      <c r="AO2109"/>
      <c r="AP2109"/>
      <c r="AQ2109"/>
      <c r="AS2109"/>
      <c r="AT2109"/>
      <c r="AU2109"/>
      <c r="AW2109"/>
      <c r="AX2109"/>
      <c r="AY2109"/>
      <c r="BA2109"/>
      <c r="BB2109"/>
      <c r="BC2109"/>
      <c r="BE2109"/>
      <c r="BF2109"/>
      <c r="BG2109"/>
      <c r="BI2109"/>
      <c r="BJ2109"/>
      <c r="BK2109"/>
      <c r="BM2109"/>
      <c r="BN2109"/>
      <c r="BO2109"/>
    </row>
    <row r="2110" spans="1:67">
      <c r="A2110"/>
      <c r="B2110"/>
      <c r="C2110"/>
      <c r="E2110"/>
      <c r="F2110"/>
      <c r="G2110"/>
      <c r="I2110"/>
      <c r="J2110"/>
      <c r="K2110"/>
      <c r="M2110"/>
      <c r="N2110"/>
      <c r="O2110"/>
      <c r="Q2110"/>
      <c r="R2110"/>
      <c r="S2110"/>
      <c r="U2110"/>
      <c r="V2110"/>
      <c r="W2110"/>
      <c r="Y2110"/>
      <c r="Z2110"/>
      <c r="AA2110"/>
      <c r="AC2110"/>
      <c r="AD2110"/>
      <c r="AE2110"/>
      <c r="AG2110"/>
      <c r="AH2110"/>
      <c r="AI2110"/>
      <c r="AK2110"/>
      <c r="AL2110"/>
      <c r="AM2110"/>
      <c r="AO2110"/>
      <c r="AP2110"/>
      <c r="AQ2110"/>
      <c r="AS2110"/>
      <c r="AT2110"/>
      <c r="AU2110"/>
      <c r="AW2110"/>
      <c r="AX2110"/>
      <c r="AY2110"/>
      <c r="BA2110"/>
      <c r="BB2110"/>
      <c r="BC2110"/>
      <c r="BE2110"/>
      <c r="BF2110"/>
      <c r="BG2110"/>
      <c r="BI2110"/>
      <c r="BJ2110"/>
      <c r="BK2110"/>
      <c r="BM2110"/>
      <c r="BN2110"/>
      <c r="BO2110"/>
    </row>
    <row r="2111" spans="1:67">
      <c r="A2111"/>
      <c r="B2111"/>
      <c r="C2111"/>
      <c r="E2111"/>
      <c r="F2111"/>
      <c r="G2111"/>
      <c r="I2111"/>
      <c r="J2111"/>
      <c r="K2111"/>
      <c r="M2111"/>
      <c r="N2111"/>
      <c r="O2111"/>
      <c r="Q2111"/>
      <c r="R2111"/>
      <c r="S2111"/>
      <c r="U2111"/>
      <c r="V2111"/>
      <c r="W2111"/>
      <c r="Y2111"/>
      <c r="Z2111"/>
      <c r="AA2111"/>
      <c r="AC2111"/>
      <c r="AD2111"/>
      <c r="AE2111"/>
      <c r="AG2111"/>
      <c r="AH2111"/>
      <c r="AI2111"/>
      <c r="AK2111"/>
      <c r="AL2111"/>
      <c r="AM2111"/>
      <c r="AO2111"/>
      <c r="AP2111"/>
      <c r="AQ2111"/>
      <c r="AS2111"/>
      <c r="AT2111"/>
      <c r="AU2111"/>
      <c r="AW2111"/>
      <c r="AX2111"/>
      <c r="AY2111"/>
      <c r="BA2111"/>
      <c r="BB2111"/>
      <c r="BC2111"/>
      <c r="BE2111"/>
      <c r="BF2111"/>
      <c r="BG2111"/>
      <c r="BI2111"/>
      <c r="BJ2111"/>
      <c r="BK2111"/>
      <c r="BM2111"/>
      <c r="BN2111"/>
      <c r="BO2111"/>
    </row>
    <row r="2112" spans="1:67">
      <c r="A2112"/>
      <c r="B2112"/>
      <c r="C2112"/>
      <c r="E2112"/>
      <c r="F2112"/>
      <c r="G2112"/>
      <c r="I2112"/>
      <c r="J2112"/>
      <c r="K2112"/>
      <c r="M2112"/>
      <c r="N2112"/>
      <c r="O2112"/>
      <c r="Q2112"/>
      <c r="R2112"/>
      <c r="S2112"/>
      <c r="U2112"/>
      <c r="V2112"/>
      <c r="W2112"/>
      <c r="Y2112"/>
      <c r="Z2112"/>
      <c r="AA2112"/>
      <c r="AC2112"/>
      <c r="AD2112"/>
      <c r="AE2112"/>
      <c r="AG2112"/>
      <c r="AH2112"/>
      <c r="AI2112"/>
      <c r="AK2112"/>
      <c r="AL2112"/>
      <c r="AM2112"/>
      <c r="AO2112"/>
      <c r="AP2112"/>
      <c r="AQ2112"/>
      <c r="AS2112"/>
      <c r="AT2112"/>
      <c r="AU2112"/>
      <c r="AW2112"/>
      <c r="AX2112"/>
      <c r="AY2112"/>
      <c r="BA2112"/>
      <c r="BB2112"/>
      <c r="BC2112"/>
      <c r="BE2112"/>
      <c r="BF2112"/>
      <c r="BG2112"/>
      <c r="BI2112"/>
      <c r="BJ2112"/>
      <c r="BK2112"/>
      <c r="BM2112"/>
      <c r="BN2112"/>
      <c r="BO2112"/>
    </row>
    <row r="2113" spans="1:67">
      <c r="A2113"/>
      <c r="B2113"/>
      <c r="C2113"/>
      <c r="E2113"/>
      <c r="F2113"/>
      <c r="G2113"/>
      <c r="I2113"/>
      <c r="J2113"/>
      <c r="K2113"/>
      <c r="M2113"/>
      <c r="N2113"/>
      <c r="O2113"/>
      <c r="Q2113"/>
      <c r="R2113"/>
      <c r="S2113"/>
      <c r="U2113"/>
      <c r="V2113"/>
      <c r="W2113"/>
      <c r="Y2113"/>
      <c r="Z2113"/>
      <c r="AA2113"/>
      <c r="AC2113"/>
      <c r="AD2113"/>
      <c r="AE2113"/>
      <c r="AG2113"/>
      <c r="AH2113"/>
      <c r="AI2113"/>
      <c r="AK2113"/>
      <c r="AL2113"/>
      <c r="AM2113"/>
      <c r="AO2113"/>
      <c r="AP2113"/>
      <c r="AQ2113"/>
      <c r="AS2113"/>
      <c r="AT2113"/>
      <c r="AU2113"/>
      <c r="AW2113"/>
      <c r="AX2113"/>
      <c r="AY2113"/>
      <c r="BA2113"/>
      <c r="BB2113"/>
      <c r="BC2113"/>
      <c r="BE2113"/>
      <c r="BF2113"/>
      <c r="BG2113"/>
      <c r="BI2113"/>
      <c r="BJ2113"/>
      <c r="BK2113"/>
      <c r="BM2113"/>
      <c r="BN2113"/>
      <c r="BO2113"/>
    </row>
    <row r="2114" spans="1:67">
      <c r="A2114"/>
      <c r="B2114"/>
      <c r="C2114"/>
      <c r="E2114"/>
      <c r="F2114"/>
      <c r="G2114"/>
      <c r="I2114"/>
      <c r="J2114"/>
      <c r="K2114"/>
      <c r="M2114"/>
      <c r="N2114"/>
      <c r="O2114"/>
      <c r="Q2114"/>
      <c r="R2114"/>
      <c r="S2114"/>
      <c r="U2114"/>
      <c r="V2114"/>
      <c r="W2114"/>
      <c r="Y2114"/>
      <c r="Z2114"/>
      <c r="AA2114"/>
      <c r="AC2114"/>
      <c r="AD2114"/>
      <c r="AE2114"/>
      <c r="AG2114"/>
      <c r="AH2114"/>
      <c r="AI2114"/>
      <c r="AK2114"/>
      <c r="AL2114"/>
      <c r="AM2114"/>
      <c r="AO2114"/>
      <c r="AP2114"/>
      <c r="AQ2114"/>
      <c r="AS2114"/>
      <c r="AT2114"/>
      <c r="AU2114"/>
      <c r="AW2114"/>
      <c r="AX2114"/>
      <c r="AY2114"/>
      <c r="BA2114"/>
      <c r="BB2114"/>
      <c r="BC2114"/>
      <c r="BE2114"/>
      <c r="BF2114"/>
      <c r="BG2114"/>
      <c r="BI2114"/>
      <c r="BJ2114"/>
      <c r="BK2114"/>
      <c r="BM2114"/>
      <c r="BN2114"/>
      <c r="BO2114"/>
    </row>
    <row r="2115" spans="1:67">
      <c r="A2115"/>
      <c r="B2115"/>
      <c r="C2115"/>
      <c r="E2115"/>
      <c r="F2115"/>
      <c r="G2115"/>
      <c r="I2115"/>
      <c r="J2115"/>
      <c r="K2115"/>
      <c r="M2115"/>
      <c r="N2115"/>
      <c r="O2115"/>
      <c r="Q2115"/>
      <c r="R2115"/>
      <c r="S2115"/>
      <c r="U2115"/>
      <c r="V2115"/>
      <c r="W2115"/>
      <c r="Y2115"/>
      <c r="Z2115"/>
      <c r="AA2115"/>
      <c r="AC2115"/>
      <c r="AD2115"/>
      <c r="AE2115"/>
      <c r="AG2115"/>
      <c r="AH2115"/>
      <c r="AI2115"/>
      <c r="AK2115"/>
      <c r="AL2115"/>
      <c r="AM2115"/>
      <c r="AO2115"/>
      <c r="AP2115"/>
      <c r="AQ2115"/>
      <c r="AS2115"/>
      <c r="AT2115"/>
      <c r="AU2115"/>
      <c r="AW2115"/>
      <c r="AX2115"/>
      <c r="AY2115"/>
      <c r="BA2115"/>
      <c r="BB2115"/>
      <c r="BC2115"/>
      <c r="BE2115"/>
      <c r="BF2115"/>
      <c r="BG2115"/>
      <c r="BI2115"/>
      <c r="BJ2115"/>
      <c r="BK2115"/>
      <c r="BM2115"/>
      <c r="BN2115"/>
      <c r="BO2115"/>
    </row>
    <row r="2116" spans="1:67">
      <c r="A2116"/>
      <c r="B2116"/>
      <c r="C2116"/>
      <c r="E2116"/>
      <c r="F2116"/>
      <c r="G2116"/>
      <c r="I2116"/>
      <c r="J2116"/>
      <c r="K2116"/>
      <c r="M2116"/>
      <c r="N2116"/>
      <c r="O2116"/>
      <c r="Q2116"/>
      <c r="R2116"/>
      <c r="S2116"/>
      <c r="U2116"/>
      <c r="V2116"/>
      <c r="W2116"/>
      <c r="Y2116"/>
      <c r="Z2116"/>
      <c r="AA2116"/>
      <c r="AC2116"/>
      <c r="AD2116"/>
      <c r="AE2116"/>
      <c r="AG2116"/>
      <c r="AH2116"/>
      <c r="AI2116"/>
      <c r="AK2116"/>
      <c r="AL2116"/>
      <c r="AM2116"/>
      <c r="AO2116"/>
      <c r="AP2116"/>
      <c r="AQ2116"/>
      <c r="AS2116"/>
      <c r="AT2116"/>
      <c r="AU2116"/>
      <c r="AW2116"/>
      <c r="AX2116"/>
      <c r="AY2116"/>
      <c r="BA2116"/>
      <c r="BB2116"/>
      <c r="BC2116"/>
      <c r="BE2116"/>
      <c r="BF2116"/>
      <c r="BG2116"/>
      <c r="BI2116"/>
      <c r="BJ2116"/>
      <c r="BK2116"/>
      <c r="BM2116"/>
      <c r="BN2116"/>
      <c r="BO2116"/>
    </row>
    <row r="2117" spans="1:67">
      <c r="A2117"/>
      <c r="B2117"/>
      <c r="C2117"/>
      <c r="E2117"/>
      <c r="F2117"/>
      <c r="G2117"/>
      <c r="I2117"/>
      <c r="J2117"/>
      <c r="K2117"/>
      <c r="M2117"/>
      <c r="N2117"/>
      <c r="O2117"/>
      <c r="Q2117"/>
      <c r="R2117"/>
      <c r="S2117"/>
      <c r="U2117"/>
      <c r="V2117"/>
      <c r="W2117"/>
      <c r="Y2117"/>
      <c r="Z2117"/>
      <c r="AA2117"/>
      <c r="AC2117"/>
      <c r="AD2117"/>
      <c r="AE2117"/>
      <c r="AG2117"/>
      <c r="AH2117"/>
      <c r="AI2117"/>
      <c r="AK2117"/>
      <c r="AL2117"/>
      <c r="AM2117"/>
      <c r="AO2117"/>
      <c r="AP2117"/>
      <c r="AQ2117"/>
      <c r="AS2117"/>
      <c r="AT2117"/>
      <c r="AU2117"/>
      <c r="AW2117"/>
      <c r="AX2117"/>
      <c r="AY2117"/>
      <c r="BA2117"/>
      <c r="BB2117"/>
      <c r="BC2117"/>
      <c r="BE2117"/>
      <c r="BF2117"/>
      <c r="BG2117"/>
      <c r="BI2117"/>
      <c r="BJ2117"/>
      <c r="BK2117"/>
      <c r="BM2117"/>
      <c r="BN2117"/>
      <c r="BO2117"/>
    </row>
    <row r="2118" spans="1:67">
      <c r="A2118"/>
      <c r="B2118"/>
      <c r="C2118"/>
      <c r="E2118"/>
      <c r="F2118"/>
      <c r="G2118"/>
      <c r="I2118"/>
      <c r="J2118"/>
      <c r="K2118"/>
      <c r="M2118"/>
      <c r="N2118"/>
      <c r="O2118"/>
      <c r="Q2118"/>
      <c r="R2118"/>
      <c r="S2118"/>
      <c r="U2118"/>
      <c r="V2118"/>
      <c r="W2118"/>
      <c r="Y2118"/>
      <c r="Z2118"/>
      <c r="AA2118"/>
      <c r="AC2118"/>
      <c r="AD2118"/>
      <c r="AE2118"/>
      <c r="AG2118"/>
      <c r="AH2118"/>
      <c r="AI2118"/>
      <c r="AK2118"/>
      <c r="AL2118"/>
      <c r="AM2118"/>
      <c r="AO2118"/>
      <c r="AP2118"/>
      <c r="AQ2118"/>
      <c r="AS2118"/>
      <c r="AT2118"/>
      <c r="AU2118"/>
      <c r="AW2118"/>
      <c r="AX2118"/>
      <c r="AY2118"/>
      <c r="BA2118"/>
      <c r="BB2118"/>
      <c r="BC2118"/>
      <c r="BE2118"/>
      <c r="BF2118"/>
      <c r="BG2118"/>
      <c r="BI2118"/>
      <c r="BJ2118"/>
      <c r="BK2118"/>
      <c r="BM2118"/>
      <c r="BN2118"/>
      <c r="BO2118"/>
    </row>
    <row r="2119" spans="1:67">
      <c r="A2119"/>
      <c r="B2119"/>
      <c r="C2119"/>
      <c r="E2119"/>
      <c r="F2119"/>
      <c r="G2119"/>
      <c r="I2119"/>
      <c r="J2119"/>
      <c r="K2119"/>
      <c r="M2119"/>
      <c r="N2119"/>
      <c r="O2119"/>
      <c r="Q2119"/>
      <c r="R2119"/>
      <c r="S2119"/>
      <c r="U2119"/>
      <c r="V2119"/>
      <c r="W2119"/>
      <c r="Y2119"/>
      <c r="Z2119"/>
      <c r="AA2119"/>
      <c r="AC2119"/>
      <c r="AD2119"/>
      <c r="AE2119"/>
      <c r="AG2119"/>
      <c r="AH2119"/>
      <c r="AI2119"/>
      <c r="AK2119"/>
      <c r="AL2119"/>
      <c r="AM2119"/>
      <c r="AO2119"/>
      <c r="AP2119"/>
      <c r="AQ2119"/>
      <c r="AS2119"/>
      <c r="AT2119"/>
      <c r="AU2119"/>
      <c r="AW2119"/>
      <c r="AX2119"/>
      <c r="AY2119"/>
      <c r="BA2119"/>
      <c r="BB2119"/>
      <c r="BC2119"/>
      <c r="BE2119"/>
      <c r="BF2119"/>
      <c r="BG2119"/>
      <c r="BI2119"/>
      <c r="BJ2119"/>
      <c r="BK2119"/>
      <c r="BM2119"/>
      <c r="BN2119"/>
      <c r="BO2119"/>
    </row>
    <row r="2120" spans="1:67">
      <c r="A2120"/>
      <c r="B2120"/>
      <c r="C2120"/>
      <c r="E2120"/>
      <c r="F2120"/>
      <c r="G2120"/>
      <c r="I2120"/>
      <c r="J2120"/>
      <c r="K2120"/>
      <c r="M2120"/>
      <c r="N2120"/>
      <c r="O2120"/>
      <c r="Q2120"/>
      <c r="R2120"/>
      <c r="S2120"/>
      <c r="U2120"/>
      <c r="V2120"/>
      <c r="W2120"/>
      <c r="Y2120"/>
      <c r="Z2120"/>
      <c r="AA2120"/>
      <c r="AC2120"/>
      <c r="AD2120"/>
      <c r="AE2120"/>
      <c r="AG2120"/>
      <c r="AH2120"/>
      <c r="AI2120"/>
      <c r="AK2120"/>
      <c r="AL2120"/>
      <c r="AM2120"/>
      <c r="AO2120"/>
      <c r="AP2120"/>
      <c r="AQ2120"/>
      <c r="AS2120"/>
      <c r="AT2120"/>
      <c r="AU2120"/>
      <c r="AW2120"/>
      <c r="AX2120"/>
      <c r="AY2120"/>
      <c r="BA2120"/>
      <c r="BB2120"/>
      <c r="BC2120"/>
      <c r="BE2120"/>
      <c r="BF2120"/>
      <c r="BG2120"/>
      <c r="BI2120"/>
      <c r="BJ2120"/>
      <c r="BK2120"/>
      <c r="BM2120"/>
      <c r="BN2120"/>
      <c r="BO2120"/>
    </row>
    <row r="2121" spans="1:67">
      <c r="A2121"/>
      <c r="B2121"/>
      <c r="C2121"/>
      <c r="E2121"/>
      <c r="F2121"/>
      <c r="G2121"/>
      <c r="I2121"/>
      <c r="J2121"/>
      <c r="K2121"/>
      <c r="M2121"/>
      <c r="N2121"/>
      <c r="O2121"/>
      <c r="Q2121"/>
      <c r="R2121"/>
      <c r="S2121"/>
      <c r="U2121"/>
      <c r="V2121"/>
      <c r="W2121"/>
      <c r="Y2121"/>
      <c r="Z2121"/>
      <c r="AA2121"/>
      <c r="AC2121"/>
      <c r="AD2121"/>
      <c r="AE2121"/>
      <c r="AG2121"/>
      <c r="AH2121"/>
      <c r="AI2121"/>
      <c r="AK2121"/>
      <c r="AL2121"/>
      <c r="AM2121"/>
      <c r="AO2121"/>
      <c r="AP2121"/>
      <c r="AQ2121"/>
      <c r="AS2121"/>
      <c r="AT2121"/>
      <c r="AU2121"/>
      <c r="AW2121"/>
      <c r="AX2121"/>
      <c r="AY2121"/>
      <c r="BA2121"/>
      <c r="BB2121"/>
      <c r="BC2121"/>
      <c r="BE2121"/>
      <c r="BF2121"/>
      <c r="BG2121"/>
      <c r="BI2121"/>
      <c r="BJ2121"/>
      <c r="BK2121"/>
      <c r="BM2121"/>
      <c r="BN2121"/>
      <c r="BO2121"/>
    </row>
    <row r="2122" spans="1:67">
      <c r="A2122"/>
      <c r="B2122"/>
      <c r="C2122"/>
      <c r="E2122"/>
      <c r="F2122"/>
      <c r="G2122"/>
      <c r="I2122"/>
      <c r="J2122"/>
      <c r="K2122"/>
      <c r="M2122"/>
      <c r="N2122"/>
      <c r="O2122"/>
      <c r="Q2122"/>
      <c r="R2122"/>
      <c r="S2122"/>
      <c r="U2122"/>
      <c r="V2122"/>
      <c r="W2122"/>
      <c r="Y2122"/>
      <c r="Z2122"/>
      <c r="AA2122"/>
      <c r="AC2122"/>
      <c r="AD2122"/>
      <c r="AE2122"/>
      <c r="AG2122"/>
      <c r="AH2122"/>
      <c r="AI2122"/>
      <c r="AK2122"/>
      <c r="AL2122"/>
      <c r="AM2122"/>
      <c r="AO2122"/>
      <c r="AP2122"/>
      <c r="AQ2122"/>
      <c r="AS2122"/>
      <c r="AT2122"/>
      <c r="AU2122"/>
      <c r="AW2122"/>
      <c r="AX2122"/>
      <c r="AY2122"/>
      <c r="BA2122"/>
      <c r="BB2122"/>
      <c r="BC2122"/>
      <c r="BE2122"/>
      <c r="BF2122"/>
      <c r="BG2122"/>
      <c r="BI2122"/>
      <c r="BJ2122"/>
      <c r="BK2122"/>
      <c r="BM2122"/>
      <c r="BN2122"/>
      <c r="BO2122"/>
    </row>
    <row r="2123" spans="1:67">
      <c r="A2123"/>
      <c r="B2123"/>
      <c r="C2123"/>
      <c r="E2123"/>
      <c r="F2123"/>
      <c r="G2123"/>
      <c r="I2123"/>
      <c r="J2123"/>
      <c r="K2123"/>
      <c r="M2123"/>
      <c r="N2123"/>
      <c r="O2123"/>
      <c r="Q2123"/>
      <c r="R2123"/>
      <c r="S2123"/>
      <c r="U2123"/>
      <c r="V2123"/>
      <c r="W2123"/>
      <c r="Y2123"/>
      <c r="Z2123"/>
      <c r="AA2123"/>
      <c r="AC2123"/>
      <c r="AD2123"/>
      <c r="AE2123"/>
      <c r="AG2123"/>
      <c r="AH2123"/>
      <c r="AI2123"/>
      <c r="AK2123"/>
      <c r="AL2123"/>
      <c r="AM2123"/>
      <c r="AO2123"/>
      <c r="AP2123"/>
      <c r="AQ2123"/>
      <c r="AS2123"/>
      <c r="AT2123"/>
      <c r="AU2123"/>
      <c r="AW2123"/>
      <c r="AX2123"/>
      <c r="AY2123"/>
      <c r="BA2123"/>
      <c r="BB2123"/>
      <c r="BC2123"/>
      <c r="BE2123"/>
      <c r="BF2123"/>
      <c r="BG2123"/>
      <c r="BI2123"/>
      <c r="BJ2123"/>
      <c r="BK2123"/>
      <c r="BM2123"/>
      <c r="BN2123"/>
      <c r="BO2123"/>
    </row>
    <row r="2124" spans="1:67">
      <c r="A2124"/>
      <c r="B2124"/>
      <c r="C2124"/>
      <c r="E2124"/>
      <c r="F2124"/>
      <c r="G2124"/>
      <c r="I2124"/>
      <c r="J2124"/>
      <c r="K2124"/>
      <c r="M2124"/>
      <c r="N2124"/>
      <c r="O2124"/>
      <c r="Q2124"/>
      <c r="R2124"/>
      <c r="S2124"/>
      <c r="U2124"/>
      <c r="V2124"/>
      <c r="W2124"/>
      <c r="Y2124"/>
      <c r="Z2124"/>
      <c r="AA2124"/>
      <c r="AC2124"/>
      <c r="AD2124"/>
      <c r="AE2124"/>
      <c r="AG2124"/>
      <c r="AH2124"/>
      <c r="AI2124"/>
      <c r="AK2124"/>
      <c r="AL2124"/>
      <c r="AM2124"/>
      <c r="AO2124"/>
      <c r="AP2124"/>
      <c r="AQ2124"/>
      <c r="AS2124"/>
      <c r="AT2124"/>
      <c r="AU2124"/>
      <c r="AW2124"/>
      <c r="AX2124"/>
      <c r="AY2124"/>
      <c r="BA2124"/>
      <c r="BB2124"/>
      <c r="BC2124"/>
      <c r="BE2124"/>
      <c r="BF2124"/>
      <c r="BG2124"/>
      <c r="BI2124"/>
      <c r="BJ2124"/>
      <c r="BK2124"/>
      <c r="BM2124"/>
      <c r="BN2124"/>
      <c r="BO2124"/>
    </row>
    <row r="2125" spans="1:67">
      <c r="A2125"/>
      <c r="B2125"/>
      <c r="C2125"/>
      <c r="E2125"/>
      <c r="F2125"/>
      <c r="G2125"/>
      <c r="I2125"/>
      <c r="J2125"/>
      <c r="K2125"/>
      <c r="M2125"/>
      <c r="N2125"/>
      <c r="O2125"/>
      <c r="Q2125"/>
      <c r="R2125"/>
      <c r="S2125"/>
      <c r="U2125"/>
      <c r="V2125"/>
      <c r="W2125"/>
      <c r="Y2125"/>
      <c r="Z2125"/>
      <c r="AA2125"/>
      <c r="AC2125"/>
      <c r="AD2125"/>
      <c r="AE2125"/>
      <c r="AG2125"/>
      <c r="AH2125"/>
      <c r="AI2125"/>
      <c r="AK2125"/>
      <c r="AL2125"/>
      <c r="AM2125"/>
      <c r="AO2125"/>
      <c r="AP2125"/>
      <c r="AQ2125"/>
      <c r="AS2125"/>
      <c r="AT2125"/>
      <c r="AU2125"/>
      <c r="AW2125"/>
      <c r="AX2125"/>
      <c r="AY2125"/>
      <c r="BA2125"/>
      <c r="BB2125"/>
      <c r="BC2125"/>
      <c r="BE2125"/>
      <c r="BF2125"/>
      <c r="BG2125"/>
      <c r="BI2125"/>
      <c r="BJ2125"/>
      <c r="BK2125"/>
      <c r="BM2125"/>
      <c r="BN2125"/>
      <c r="BO2125"/>
    </row>
    <row r="2126" spans="1:67">
      <c r="A2126"/>
      <c r="B2126"/>
      <c r="C2126"/>
      <c r="E2126"/>
      <c r="F2126"/>
      <c r="G2126"/>
      <c r="I2126"/>
      <c r="J2126"/>
      <c r="K2126"/>
      <c r="M2126"/>
      <c r="N2126"/>
      <c r="O2126"/>
      <c r="Q2126"/>
      <c r="R2126"/>
      <c r="S2126"/>
      <c r="U2126"/>
      <c r="V2126"/>
      <c r="W2126"/>
      <c r="Y2126"/>
      <c r="Z2126"/>
      <c r="AA2126"/>
      <c r="AC2126"/>
      <c r="AD2126"/>
      <c r="AE2126"/>
      <c r="AG2126"/>
      <c r="AH2126"/>
      <c r="AI2126"/>
      <c r="AK2126"/>
      <c r="AL2126"/>
      <c r="AM2126"/>
      <c r="AO2126"/>
      <c r="AP2126"/>
      <c r="AQ2126"/>
      <c r="AS2126"/>
      <c r="AT2126"/>
      <c r="AU2126"/>
      <c r="AW2126"/>
      <c r="AX2126"/>
      <c r="AY2126"/>
      <c r="BA2126"/>
      <c r="BB2126"/>
      <c r="BC2126"/>
      <c r="BE2126"/>
      <c r="BF2126"/>
      <c r="BG2126"/>
      <c r="BI2126"/>
      <c r="BJ2126"/>
      <c r="BK2126"/>
      <c r="BM2126"/>
      <c r="BN2126"/>
      <c r="BO2126"/>
    </row>
    <row r="2127" spans="1:67">
      <c r="A2127"/>
      <c r="B2127"/>
      <c r="C2127"/>
      <c r="E2127"/>
      <c r="F2127"/>
      <c r="G2127"/>
      <c r="I2127"/>
      <c r="J2127"/>
      <c r="K2127"/>
      <c r="M2127"/>
      <c r="N2127"/>
      <c r="O2127"/>
      <c r="Q2127"/>
      <c r="R2127"/>
      <c r="S2127"/>
      <c r="U2127"/>
      <c r="V2127"/>
      <c r="W2127"/>
      <c r="Y2127"/>
      <c r="Z2127"/>
      <c r="AA2127"/>
      <c r="AC2127"/>
      <c r="AD2127"/>
      <c r="AE2127"/>
      <c r="AG2127"/>
      <c r="AH2127"/>
      <c r="AI2127"/>
      <c r="AK2127"/>
      <c r="AL2127"/>
      <c r="AM2127"/>
      <c r="AO2127"/>
      <c r="AP2127"/>
      <c r="AQ2127"/>
      <c r="AS2127"/>
      <c r="AT2127"/>
      <c r="AU2127"/>
      <c r="AW2127"/>
      <c r="AX2127"/>
      <c r="AY2127"/>
      <c r="BA2127"/>
      <c r="BB2127"/>
      <c r="BC2127"/>
      <c r="BE2127"/>
      <c r="BF2127"/>
      <c r="BG2127"/>
      <c r="BI2127"/>
      <c r="BJ2127"/>
      <c r="BK2127"/>
      <c r="BM2127"/>
      <c r="BN2127"/>
      <c r="BO2127"/>
    </row>
    <row r="2128" spans="1:67">
      <c r="A2128"/>
      <c r="B2128"/>
      <c r="C2128"/>
      <c r="E2128"/>
      <c r="F2128"/>
      <c r="G2128"/>
      <c r="I2128"/>
      <c r="J2128"/>
      <c r="K2128"/>
      <c r="M2128"/>
      <c r="N2128"/>
      <c r="O2128"/>
      <c r="Q2128"/>
      <c r="R2128"/>
      <c r="S2128"/>
      <c r="U2128"/>
      <c r="V2128"/>
      <c r="W2128"/>
      <c r="Y2128"/>
      <c r="Z2128"/>
      <c r="AA2128"/>
      <c r="AC2128"/>
      <c r="AD2128"/>
      <c r="AE2128"/>
      <c r="AG2128"/>
      <c r="AH2128"/>
      <c r="AI2128"/>
      <c r="AK2128"/>
      <c r="AL2128"/>
      <c r="AM2128"/>
      <c r="AO2128"/>
      <c r="AP2128"/>
      <c r="AQ2128"/>
      <c r="AS2128"/>
      <c r="AT2128"/>
      <c r="AU2128"/>
      <c r="AW2128"/>
      <c r="AX2128"/>
      <c r="AY2128"/>
      <c r="BA2128"/>
      <c r="BB2128"/>
      <c r="BC2128"/>
      <c r="BE2128"/>
      <c r="BF2128"/>
      <c r="BG2128"/>
      <c r="BI2128"/>
      <c r="BJ2128"/>
      <c r="BK2128"/>
      <c r="BM2128"/>
      <c r="BN2128"/>
      <c r="BO2128"/>
    </row>
    <row r="2129" spans="1:67">
      <c r="A2129"/>
      <c r="B2129"/>
      <c r="C2129"/>
      <c r="E2129"/>
      <c r="F2129"/>
      <c r="G2129"/>
      <c r="I2129"/>
      <c r="J2129"/>
      <c r="K2129"/>
      <c r="M2129"/>
      <c r="N2129"/>
      <c r="O2129"/>
      <c r="Q2129"/>
      <c r="R2129"/>
      <c r="S2129"/>
      <c r="U2129"/>
      <c r="V2129"/>
      <c r="W2129"/>
      <c r="Y2129"/>
      <c r="Z2129"/>
      <c r="AA2129"/>
      <c r="AC2129"/>
      <c r="AD2129"/>
      <c r="AE2129"/>
      <c r="AG2129"/>
      <c r="AH2129"/>
      <c r="AI2129"/>
      <c r="AK2129"/>
      <c r="AL2129"/>
      <c r="AM2129"/>
      <c r="AO2129"/>
      <c r="AP2129"/>
      <c r="AQ2129"/>
      <c r="AS2129"/>
      <c r="AT2129"/>
      <c r="AU2129"/>
      <c r="AW2129"/>
      <c r="AX2129"/>
      <c r="AY2129"/>
      <c r="BA2129"/>
      <c r="BB2129"/>
      <c r="BC2129"/>
      <c r="BE2129"/>
      <c r="BF2129"/>
      <c r="BG2129"/>
      <c r="BI2129"/>
      <c r="BJ2129"/>
      <c r="BK2129"/>
      <c r="BM2129"/>
      <c r="BN2129"/>
      <c r="BO2129"/>
    </row>
    <row r="2130" spans="1:67">
      <c r="A2130"/>
      <c r="B2130"/>
      <c r="C2130"/>
      <c r="E2130"/>
      <c r="F2130"/>
      <c r="G2130"/>
      <c r="I2130"/>
      <c r="J2130"/>
      <c r="K2130"/>
      <c r="M2130"/>
      <c r="N2130"/>
      <c r="O2130"/>
      <c r="Q2130"/>
      <c r="R2130"/>
      <c r="S2130"/>
      <c r="U2130"/>
      <c r="V2130"/>
      <c r="W2130"/>
      <c r="Y2130"/>
      <c r="Z2130"/>
      <c r="AA2130"/>
      <c r="AC2130"/>
      <c r="AD2130"/>
      <c r="AE2130"/>
      <c r="AG2130"/>
      <c r="AH2130"/>
      <c r="AI2130"/>
      <c r="AK2130"/>
      <c r="AL2130"/>
      <c r="AM2130"/>
      <c r="AO2130"/>
      <c r="AP2130"/>
      <c r="AQ2130"/>
      <c r="AS2130"/>
      <c r="AT2130"/>
      <c r="AU2130"/>
      <c r="AW2130"/>
      <c r="AX2130"/>
      <c r="AY2130"/>
      <c r="BA2130"/>
      <c r="BB2130"/>
      <c r="BC2130"/>
      <c r="BE2130"/>
      <c r="BF2130"/>
      <c r="BG2130"/>
      <c r="BI2130"/>
      <c r="BJ2130"/>
      <c r="BK2130"/>
      <c r="BM2130"/>
      <c r="BN2130"/>
      <c r="BO2130"/>
    </row>
    <row r="2131" spans="1:67">
      <c r="A2131"/>
      <c r="B2131"/>
      <c r="C2131"/>
      <c r="E2131"/>
      <c r="F2131"/>
      <c r="G2131"/>
      <c r="I2131"/>
      <c r="J2131"/>
      <c r="K2131"/>
      <c r="M2131"/>
      <c r="N2131"/>
      <c r="O2131"/>
      <c r="Q2131"/>
      <c r="R2131"/>
      <c r="S2131"/>
      <c r="U2131"/>
      <c r="V2131"/>
      <c r="W2131"/>
      <c r="Y2131"/>
      <c r="Z2131"/>
      <c r="AA2131"/>
      <c r="AC2131"/>
      <c r="AD2131"/>
      <c r="AE2131"/>
      <c r="AG2131"/>
      <c r="AH2131"/>
      <c r="AI2131"/>
      <c r="AK2131"/>
      <c r="AL2131"/>
      <c r="AM2131"/>
      <c r="AO2131"/>
      <c r="AP2131"/>
      <c r="AQ2131"/>
      <c r="AS2131"/>
      <c r="AT2131"/>
      <c r="AU2131"/>
      <c r="AW2131"/>
      <c r="AX2131"/>
      <c r="AY2131"/>
      <c r="BA2131"/>
      <c r="BB2131"/>
      <c r="BC2131"/>
      <c r="BE2131"/>
      <c r="BF2131"/>
      <c r="BG2131"/>
      <c r="BI2131"/>
      <c r="BJ2131"/>
      <c r="BK2131"/>
      <c r="BM2131"/>
      <c r="BN2131"/>
      <c r="BO2131"/>
    </row>
    <row r="2132" spans="1:67">
      <c r="A2132"/>
      <c r="B2132"/>
      <c r="C2132"/>
      <c r="E2132"/>
      <c r="F2132"/>
      <c r="G2132"/>
      <c r="I2132"/>
      <c r="J2132"/>
      <c r="K2132"/>
      <c r="M2132"/>
      <c r="N2132"/>
      <c r="O2132"/>
      <c r="Q2132"/>
      <c r="R2132"/>
      <c r="S2132"/>
      <c r="U2132"/>
      <c r="V2132"/>
      <c r="W2132"/>
      <c r="Y2132"/>
      <c r="Z2132"/>
      <c r="AA2132"/>
      <c r="AC2132"/>
      <c r="AD2132"/>
      <c r="AE2132"/>
      <c r="AG2132"/>
      <c r="AH2132"/>
      <c r="AI2132"/>
      <c r="AK2132"/>
      <c r="AL2132"/>
      <c r="AM2132"/>
      <c r="AO2132"/>
      <c r="AP2132"/>
      <c r="AQ2132"/>
      <c r="AS2132"/>
      <c r="AT2132"/>
      <c r="AU2132"/>
      <c r="AW2132"/>
      <c r="AX2132"/>
      <c r="AY2132"/>
      <c r="BA2132"/>
      <c r="BB2132"/>
      <c r="BC2132"/>
      <c r="BE2132"/>
      <c r="BF2132"/>
      <c r="BG2132"/>
      <c r="BI2132"/>
      <c r="BJ2132"/>
      <c r="BK2132"/>
      <c r="BM2132"/>
      <c r="BN2132"/>
      <c r="BO2132"/>
    </row>
    <row r="2133" spans="1:67">
      <c r="A2133"/>
      <c r="B2133"/>
      <c r="C2133"/>
      <c r="E2133"/>
      <c r="F2133"/>
      <c r="G2133"/>
      <c r="I2133"/>
      <c r="J2133"/>
      <c r="K2133"/>
      <c r="M2133"/>
      <c r="N2133"/>
      <c r="O2133"/>
      <c r="Q2133"/>
      <c r="R2133"/>
      <c r="S2133"/>
      <c r="U2133"/>
      <c r="V2133"/>
      <c r="W2133"/>
      <c r="Y2133"/>
      <c r="Z2133"/>
      <c r="AA2133"/>
      <c r="AC2133"/>
      <c r="AD2133"/>
      <c r="AE2133"/>
      <c r="AG2133"/>
      <c r="AH2133"/>
      <c r="AI2133"/>
      <c r="AK2133"/>
      <c r="AL2133"/>
      <c r="AM2133"/>
      <c r="AO2133"/>
      <c r="AP2133"/>
      <c r="AQ2133"/>
      <c r="AS2133"/>
      <c r="AT2133"/>
      <c r="AU2133"/>
      <c r="AW2133"/>
      <c r="AX2133"/>
      <c r="AY2133"/>
      <c r="BA2133"/>
      <c r="BB2133"/>
      <c r="BC2133"/>
      <c r="BE2133"/>
      <c r="BF2133"/>
      <c r="BG2133"/>
      <c r="BI2133"/>
      <c r="BJ2133"/>
      <c r="BK2133"/>
      <c r="BM2133"/>
      <c r="BN2133"/>
      <c r="BO2133"/>
    </row>
    <row r="2134" spans="1:67">
      <c r="A2134"/>
      <c r="B2134"/>
      <c r="C2134"/>
      <c r="E2134"/>
      <c r="F2134"/>
      <c r="G2134"/>
      <c r="I2134"/>
      <c r="J2134"/>
      <c r="K2134"/>
      <c r="M2134"/>
      <c r="N2134"/>
      <c r="O2134"/>
      <c r="Q2134"/>
      <c r="R2134"/>
      <c r="S2134"/>
      <c r="U2134"/>
      <c r="V2134"/>
      <c r="W2134"/>
      <c r="Y2134"/>
      <c r="Z2134"/>
      <c r="AA2134"/>
      <c r="AC2134"/>
      <c r="AD2134"/>
      <c r="AE2134"/>
      <c r="AG2134"/>
      <c r="AH2134"/>
      <c r="AI2134"/>
      <c r="AK2134"/>
      <c r="AL2134"/>
      <c r="AM2134"/>
      <c r="AO2134"/>
      <c r="AP2134"/>
      <c r="AQ2134"/>
      <c r="AS2134"/>
      <c r="AT2134"/>
      <c r="AU2134"/>
      <c r="AW2134"/>
      <c r="AX2134"/>
      <c r="AY2134"/>
      <c r="BA2134"/>
      <c r="BB2134"/>
      <c r="BC2134"/>
      <c r="BE2134"/>
      <c r="BF2134"/>
      <c r="BG2134"/>
      <c r="BI2134"/>
      <c r="BJ2134"/>
      <c r="BK2134"/>
      <c r="BM2134"/>
      <c r="BN2134"/>
      <c r="BO2134"/>
    </row>
    <row r="2135" spans="1:67">
      <c r="A2135"/>
      <c r="B2135"/>
      <c r="C2135"/>
      <c r="E2135"/>
      <c r="F2135"/>
      <c r="G2135"/>
      <c r="I2135"/>
      <c r="J2135"/>
      <c r="K2135"/>
      <c r="M2135"/>
      <c r="N2135"/>
      <c r="O2135"/>
      <c r="Q2135"/>
      <c r="R2135"/>
      <c r="S2135"/>
      <c r="U2135"/>
      <c r="V2135"/>
      <c r="W2135"/>
      <c r="Y2135"/>
      <c r="Z2135"/>
      <c r="AA2135"/>
      <c r="AC2135"/>
      <c r="AD2135"/>
      <c r="AE2135"/>
      <c r="AG2135"/>
      <c r="AH2135"/>
      <c r="AI2135"/>
      <c r="AK2135"/>
      <c r="AL2135"/>
      <c r="AM2135"/>
      <c r="AO2135"/>
      <c r="AP2135"/>
      <c r="AQ2135"/>
      <c r="AS2135"/>
      <c r="AT2135"/>
      <c r="AU2135"/>
      <c r="AW2135"/>
      <c r="AX2135"/>
      <c r="AY2135"/>
      <c r="BA2135"/>
      <c r="BB2135"/>
      <c r="BC2135"/>
      <c r="BE2135"/>
      <c r="BF2135"/>
      <c r="BG2135"/>
      <c r="BI2135"/>
      <c r="BJ2135"/>
      <c r="BK2135"/>
      <c r="BM2135"/>
      <c r="BN2135"/>
      <c r="BO2135"/>
    </row>
    <row r="2136" spans="1:67">
      <c r="A2136"/>
      <c r="B2136"/>
      <c r="C2136"/>
      <c r="E2136"/>
      <c r="F2136"/>
      <c r="G2136"/>
      <c r="I2136"/>
      <c r="J2136"/>
      <c r="K2136"/>
      <c r="M2136"/>
      <c r="N2136"/>
      <c r="O2136"/>
      <c r="Q2136"/>
      <c r="R2136"/>
      <c r="S2136"/>
      <c r="U2136"/>
      <c r="V2136"/>
      <c r="W2136"/>
      <c r="Y2136"/>
      <c r="Z2136"/>
      <c r="AA2136"/>
      <c r="AC2136"/>
      <c r="AD2136"/>
      <c r="AE2136"/>
      <c r="AG2136"/>
      <c r="AH2136"/>
      <c r="AI2136"/>
      <c r="AK2136"/>
      <c r="AL2136"/>
      <c r="AM2136"/>
      <c r="AO2136"/>
      <c r="AP2136"/>
      <c r="AQ2136"/>
      <c r="AS2136"/>
      <c r="AT2136"/>
      <c r="AU2136"/>
      <c r="AW2136"/>
      <c r="AX2136"/>
      <c r="AY2136"/>
      <c r="BA2136"/>
      <c r="BB2136"/>
      <c r="BC2136"/>
      <c r="BE2136"/>
      <c r="BF2136"/>
      <c r="BG2136"/>
      <c r="BI2136"/>
      <c r="BJ2136"/>
      <c r="BK2136"/>
      <c r="BM2136"/>
      <c r="BN2136"/>
      <c r="BO2136"/>
    </row>
    <row r="2137" spans="1:67">
      <c r="A2137"/>
      <c r="B2137"/>
      <c r="C2137"/>
      <c r="E2137"/>
      <c r="F2137"/>
      <c r="G2137"/>
      <c r="I2137"/>
      <c r="J2137"/>
      <c r="K2137"/>
      <c r="M2137"/>
      <c r="N2137"/>
      <c r="O2137"/>
      <c r="Q2137"/>
      <c r="R2137"/>
      <c r="S2137"/>
      <c r="U2137"/>
      <c r="V2137"/>
      <c r="W2137"/>
      <c r="Y2137"/>
      <c r="Z2137"/>
      <c r="AA2137"/>
      <c r="AC2137"/>
      <c r="AD2137"/>
      <c r="AE2137"/>
      <c r="AG2137"/>
      <c r="AH2137"/>
      <c r="AI2137"/>
      <c r="AK2137"/>
      <c r="AL2137"/>
      <c r="AM2137"/>
      <c r="AO2137"/>
      <c r="AP2137"/>
      <c r="AQ2137"/>
      <c r="AS2137"/>
      <c r="AT2137"/>
      <c r="AU2137"/>
      <c r="AW2137"/>
      <c r="AX2137"/>
      <c r="AY2137"/>
      <c r="BA2137"/>
      <c r="BB2137"/>
      <c r="BC2137"/>
      <c r="BE2137"/>
      <c r="BF2137"/>
      <c r="BG2137"/>
      <c r="BI2137"/>
      <c r="BJ2137"/>
      <c r="BK2137"/>
      <c r="BM2137"/>
      <c r="BN2137"/>
      <c r="BO2137"/>
    </row>
    <row r="2138" spans="1:67">
      <c r="A2138"/>
      <c r="B2138"/>
      <c r="C2138"/>
      <c r="E2138"/>
      <c r="F2138"/>
      <c r="G2138"/>
      <c r="I2138"/>
      <c r="J2138"/>
      <c r="K2138"/>
      <c r="M2138"/>
      <c r="N2138"/>
      <c r="O2138"/>
      <c r="Q2138"/>
      <c r="R2138"/>
      <c r="S2138"/>
      <c r="U2138"/>
      <c r="V2138"/>
      <c r="W2138"/>
      <c r="Y2138"/>
      <c r="Z2138"/>
      <c r="AA2138"/>
      <c r="AC2138"/>
      <c r="AD2138"/>
      <c r="AE2138"/>
      <c r="AG2138"/>
      <c r="AH2138"/>
      <c r="AI2138"/>
      <c r="AK2138"/>
      <c r="AL2138"/>
      <c r="AM2138"/>
      <c r="AO2138"/>
      <c r="AP2138"/>
      <c r="AQ2138"/>
      <c r="AS2138"/>
      <c r="AT2138"/>
      <c r="AU2138"/>
      <c r="AW2138"/>
      <c r="AX2138"/>
      <c r="AY2138"/>
      <c r="BA2138"/>
      <c r="BB2138"/>
      <c r="BC2138"/>
      <c r="BE2138"/>
      <c r="BF2138"/>
      <c r="BG2138"/>
      <c r="BI2138"/>
      <c r="BJ2138"/>
      <c r="BK2138"/>
      <c r="BM2138"/>
      <c r="BN2138"/>
      <c r="BO2138"/>
    </row>
    <row r="2139" spans="1:67">
      <c r="A2139"/>
      <c r="B2139"/>
      <c r="C2139"/>
      <c r="E2139"/>
      <c r="F2139"/>
      <c r="G2139"/>
      <c r="I2139"/>
      <c r="J2139"/>
      <c r="K2139"/>
      <c r="M2139"/>
      <c r="N2139"/>
      <c r="O2139"/>
      <c r="Q2139"/>
      <c r="R2139"/>
      <c r="S2139"/>
      <c r="U2139"/>
      <c r="V2139"/>
      <c r="W2139"/>
      <c r="Y2139"/>
      <c r="Z2139"/>
      <c r="AA2139"/>
      <c r="AC2139"/>
      <c r="AD2139"/>
      <c r="AE2139"/>
      <c r="AG2139"/>
      <c r="AH2139"/>
      <c r="AI2139"/>
      <c r="AK2139"/>
      <c r="AL2139"/>
      <c r="AM2139"/>
      <c r="AO2139"/>
      <c r="AP2139"/>
      <c r="AQ2139"/>
      <c r="AS2139"/>
      <c r="AT2139"/>
      <c r="AU2139"/>
      <c r="AW2139"/>
      <c r="AX2139"/>
      <c r="AY2139"/>
      <c r="BA2139"/>
      <c r="BB2139"/>
      <c r="BC2139"/>
      <c r="BE2139"/>
      <c r="BF2139"/>
      <c r="BG2139"/>
      <c r="BI2139"/>
      <c r="BJ2139"/>
      <c r="BK2139"/>
      <c r="BM2139"/>
      <c r="BN2139"/>
      <c r="BO2139"/>
    </row>
    <row r="2140" spans="1:67">
      <c r="A2140"/>
      <c r="B2140"/>
      <c r="C2140"/>
      <c r="E2140"/>
      <c r="F2140"/>
      <c r="G2140"/>
      <c r="I2140"/>
      <c r="J2140"/>
      <c r="K2140"/>
      <c r="M2140"/>
      <c r="N2140"/>
      <c r="O2140"/>
      <c r="Q2140"/>
      <c r="R2140"/>
      <c r="S2140"/>
      <c r="U2140"/>
      <c r="V2140"/>
      <c r="W2140"/>
      <c r="Y2140"/>
      <c r="Z2140"/>
      <c r="AA2140"/>
      <c r="AC2140"/>
      <c r="AD2140"/>
      <c r="AE2140"/>
      <c r="AG2140"/>
      <c r="AH2140"/>
      <c r="AI2140"/>
      <c r="AK2140"/>
      <c r="AL2140"/>
      <c r="AM2140"/>
      <c r="AO2140"/>
      <c r="AP2140"/>
      <c r="AQ2140"/>
      <c r="AS2140"/>
      <c r="AT2140"/>
      <c r="AU2140"/>
      <c r="AW2140"/>
      <c r="AX2140"/>
      <c r="AY2140"/>
      <c r="BA2140"/>
      <c r="BB2140"/>
      <c r="BC2140"/>
      <c r="BE2140"/>
      <c r="BF2140"/>
      <c r="BG2140"/>
      <c r="BI2140"/>
      <c r="BJ2140"/>
      <c r="BK2140"/>
      <c r="BM2140"/>
      <c r="BN2140"/>
      <c r="BO2140"/>
    </row>
    <row r="2141" spans="1:67">
      <c r="A2141"/>
      <c r="B2141"/>
      <c r="C2141"/>
      <c r="E2141"/>
      <c r="F2141"/>
      <c r="G2141"/>
      <c r="I2141"/>
      <c r="J2141"/>
      <c r="K2141"/>
      <c r="M2141"/>
      <c r="N2141"/>
      <c r="O2141"/>
      <c r="Q2141"/>
      <c r="R2141"/>
      <c r="S2141"/>
      <c r="U2141"/>
      <c r="V2141"/>
      <c r="W2141"/>
      <c r="Y2141"/>
      <c r="Z2141"/>
      <c r="AA2141"/>
      <c r="AC2141"/>
      <c r="AD2141"/>
      <c r="AE2141"/>
      <c r="AG2141"/>
      <c r="AH2141"/>
      <c r="AI2141"/>
      <c r="AK2141"/>
      <c r="AL2141"/>
      <c r="AM2141"/>
      <c r="AO2141"/>
      <c r="AP2141"/>
      <c r="AQ2141"/>
      <c r="AS2141"/>
      <c r="AT2141"/>
      <c r="AU2141"/>
      <c r="AW2141"/>
      <c r="AX2141"/>
      <c r="AY2141"/>
      <c r="BA2141"/>
      <c r="BB2141"/>
      <c r="BC2141"/>
      <c r="BE2141"/>
      <c r="BF2141"/>
      <c r="BG2141"/>
      <c r="BI2141"/>
      <c r="BJ2141"/>
      <c r="BK2141"/>
      <c r="BM2141"/>
      <c r="BN2141"/>
      <c r="BO2141"/>
    </row>
    <row r="2142" spans="1:67">
      <c r="A2142"/>
      <c r="B2142"/>
      <c r="C2142"/>
      <c r="E2142"/>
      <c r="F2142"/>
      <c r="G2142"/>
      <c r="I2142"/>
      <c r="J2142"/>
      <c r="K2142"/>
      <c r="M2142"/>
      <c r="N2142"/>
      <c r="O2142"/>
      <c r="Q2142"/>
      <c r="R2142"/>
      <c r="S2142"/>
      <c r="U2142"/>
      <c r="V2142"/>
      <c r="W2142"/>
      <c r="Y2142"/>
      <c r="Z2142"/>
      <c r="AA2142"/>
      <c r="AC2142"/>
      <c r="AD2142"/>
      <c r="AE2142"/>
      <c r="AG2142"/>
      <c r="AH2142"/>
      <c r="AI2142"/>
      <c r="AK2142"/>
      <c r="AL2142"/>
      <c r="AM2142"/>
      <c r="AO2142"/>
      <c r="AP2142"/>
      <c r="AQ2142"/>
      <c r="AS2142"/>
      <c r="AT2142"/>
      <c r="AU2142"/>
      <c r="AW2142"/>
      <c r="AX2142"/>
      <c r="AY2142"/>
      <c r="BA2142"/>
      <c r="BB2142"/>
      <c r="BC2142"/>
      <c r="BE2142"/>
      <c r="BF2142"/>
      <c r="BG2142"/>
      <c r="BI2142"/>
      <c r="BJ2142"/>
      <c r="BK2142"/>
      <c r="BM2142"/>
      <c r="BN2142"/>
      <c r="BO2142"/>
    </row>
    <row r="2143" spans="1:67">
      <c r="A2143"/>
      <c r="B2143"/>
      <c r="C2143"/>
      <c r="E2143"/>
      <c r="F2143"/>
      <c r="G2143"/>
      <c r="I2143"/>
      <c r="J2143"/>
      <c r="K2143"/>
      <c r="M2143"/>
      <c r="N2143"/>
      <c r="O2143"/>
      <c r="Q2143"/>
      <c r="R2143"/>
      <c r="S2143"/>
      <c r="U2143"/>
      <c r="V2143"/>
      <c r="W2143"/>
      <c r="Y2143"/>
      <c r="Z2143"/>
      <c r="AA2143"/>
      <c r="AC2143"/>
      <c r="AD2143"/>
      <c r="AE2143"/>
      <c r="AG2143"/>
      <c r="AH2143"/>
      <c r="AI2143"/>
      <c r="AK2143"/>
      <c r="AL2143"/>
      <c r="AM2143"/>
      <c r="AO2143"/>
      <c r="AP2143"/>
      <c r="AQ2143"/>
      <c r="AS2143"/>
      <c r="AT2143"/>
      <c r="AU2143"/>
      <c r="AW2143"/>
      <c r="AX2143"/>
      <c r="AY2143"/>
      <c r="BA2143"/>
      <c r="BB2143"/>
      <c r="BC2143"/>
      <c r="BE2143"/>
      <c r="BF2143"/>
      <c r="BG2143"/>
      <c r="BI2143"/>
      <c r="BJ2143"/>
      <c r="BK2143"/>
      <c r="BM2143"/>
      <c r="BN2143"/>
      <c r="BO2143"/>
    </row>
    <row r="2144" spans="1:67">
      <c r="A2144"/>
      <c r="B2144"/>
      <c r="C2144"/>
      <c r="E2144"/>
      <c r="F2144"/>
      <c r="G2144"/>
      <c r="I2144"/>
      <c r="J2144"/>
      <c r="K2144"/>
      <c r="M2144"/>
      <c r="N2144"/>
      <c r="O2144"/>
      <c r="Q2144"/>
      <c r="R2144"/>
      <c r="S2144"/>
      <c r="U2144"/>
      <c r="V2144"/>
      <c r="W2144"/>
      <c r="Y2144"/>
      <c r="Z2144"/>
      <c r="AA2144"/>
      <c r="AC2144"/>
      <c r="AD2144"/>
      <c r="AE2144"/>
      <c r="AG2144"/>
      <c r="AH2144"/>
      <c r="AI2144"/>
      <c r="AK2144"/>
      <c r="AL2144"/>
      <c r="AM2144"/>
      <c r="AO2144"/>
      <c r="AP2144"/>
      <c r="AQ2144"/>
      <c r="AS2144"/>
      <c r="AT2144"/>
      <c r="AU2144"/>
      <c r="AW2144"/>
      <c r="AX2144"/>
      <c r="AY2144"/>
      <c r="BA2144"/>
      <c r="BB2144"/>
      <c r="BC2144"/>
      <c r="BE2144"/>
      <c r="BF2144"/>
      <c r="BG2144"/>
      <c r="BI2144"/>
      <c r="BJ2144"/>
      <c r="BK2144"/>
      <c r="BM2144"/>
      <c r="BN2144"/>
      <c r="BO2144"/>
    </row>
    <row r="2145" spans="1:67">
      <c r="A2145"/>
      <c r="B2145"/>
      <c r="C2145"/>
      <c r="E2145"/>
      <c r="F2145"/>
      <c r="G2145"/>
      <c r="I2145"/>
      <c r="J2145"/>
      <c r="K2145"/>
      <c r="M2145"/>
      <c r="N2145"/>
      <c r="O2145"/>
      <c r="Q2145"/>
      <c r="R2145"/>
      <c r="S2145"/>
      <c r="U2145"/>
      <c r="V2145"/>
      <c r="W2145"/>
      <c r="Y2145"/>
      <c r="Z2145"/>
      <c r="AA2145"/>
      <c r="AC2145"/>
      <c r="AD2145"/>
      <c r="AE2145"/>
      <c r="AG2145"/>
      <c r="AH2145"/>
      <c r="AI2145"/>
      <c r="AK2145"/>
      <c r="AL2145"/>
      <c r="AM2145"/>
      <c r="AO2145"/>
      <c r="AP2145"/>
      <c r="AQ2145"/>
      <c r="AS2145"/>
      <c r="AT2145"/>
      <c r="AU2145"/>
      <c r="AW2145"/>
      <c r="AX2145"/>
      <c r="AY2145"/>
      <c r="BA2145"/>
      <c r="BB2145"/>
      <c r="BC2145"/>
      <c r="BE2145"/>
      <c r="BF2145"/>
      <c r="BG2145"/>
      <c r="BI2145"/>
      <c r="BJ2145"/>
      <c r="BK2145"/>
      <c r="BM2145"/>
      <c r="BN2145"/>
      <c r="BO2145"/>
    </row>
    <row r="2146" spans="1:67">
      <c r="A2146"/>
      <c r="B2146"/>
      <c r="C2146"/>
      <c r="E2146"/>
      <c r="F2146"/>
      <c r="G2146"/>
      <c r="I2146"/>
      <c r="J2146"/>
      <c r="K2146"/>
      <c r="M2146"/>
      <c r="N2146"/>
      <c r="O2146"/>
      <c r="Q2146"/>
      <c r="R2146"/>
      <c r="S2146"/>
      <c r="U2146"/>
      <c r="V2146"/>
      <c r="W2146"/>
      <c r="Y2146"/>
      <c r="Z2146"/>
      <c r="AA2146"/>
      <c r="AC2146"/>
      <c r="AD2146"/>
      <c r="AE2146"/>
      <c r="AG2146"/>
      <c r="AH2146"/>
      <c r="AI2146"/>
      <c r="AK2146"/>
      <c r="AL2146"/>
      <c r="AM2146"/>
      <c r="AO2146"/>
      <c r="AP2146"/>
      <c r="AQ2146"/>
      <c r="AS2146"/>
      <c r="AT2146"/>
      <c r="AU2146"/>
      <c r="AW2146"/>
      <c r="AX2146"/>
      <c r="AY2146"/>
      <c r="BA2146"/>
      <c r="BB2146"/>
      <c r="BC2146"/>
      <c r="BE2146"/>
      <c r="BF2146"/>
      <c r="BG2146"/>
      <c r="BI2146"/>
      <c r="BJ2146"/>
      <c r="BK2146"/>
      <c r="BM2146"/>
      <c r="BN2146"/>
      <c r="BO2146"/>
    </row>
    <row r="2147" spans="1:67">
      <c r="A2147"/>
      <c r="B2147"/>
      <c r="C2147"/>
      <c r="E2147"/>
      <c r="F2147"/>
      <c r="G2147"/>
      <c r="I2147"/>
      <c r="J2147"/>
      <c r="K2147"/>
      <c r="M2147"/>
      <c r="N2147"/>
      <c r="O2147"/>
      <c r="Q2147"/>
      <c r="R2147"/>
      <c r="S2147"/>
      <c r="U2147"/>
      <c r="V2147"/>
      <c r="W2147"/>
      <c r="Y2147"/>
      <c r="Z2147"/>
      <c r="AA2147"/>
      <c r="AC2147"/>
      <c r="AD2147"/>
      <c r="AE2147"/>
      <c r="AG2147"/>
      <c r="AH2147"/>
      <c r="AI2147"/>
      <c r="AK2147"/>
      <c r="AL2147"/>
      <c r="AM2147"/>
      <c r="AO2147"/>
      <c r="AP2147"/>
      <c r="AQ2147"/>
      <c r="AS2147"/>
      <c r="AT2147"/>
      <c r="AU2147"/>
      <c r="AW2147"/>
      <c r="AX2147"/>
      <c r="AY2147"/>
      <c r="BA2147"/>
      <c r="BB2147"/>
      <c r="BC2147"/>
      <c r="BE2147"/>
      <c r="BF2147"/>
      <c r="BG2147"/>
      <c r="BI2147"/>
      <c r="BJ2147"/>
      <c r="BK2147"/>
      <c r="BM2147"/>
      <c r="BN2147"/>
      <c r="BO2147"/>
    </row>
    <row r="2148" spans="1:67">
      <c r="A2148"/>
      <c r="B2148"/>
      <c r="C2148"/>
      <c r="E2148"/>
      <c r="F2148"/>
      <c r="G2148"/>
      <c r="I2148"/>
      <c r="J2148"/>
      <c r="K2148"/>
      <c r="M2148"/>
      <c r="N2148"/>
      <c r="O2148"/>
      <c r="Q2148"/>
      <c r="R2148"/>
      <c r="S2148"/>
      <c r="U2148"/>
      <c r="V2148"/>
      <c r="W2148"/>
      <c r="Y2148"/>
      <c r="Z2148"/>
      <c r="AA2148"/>
      <c r="AC2148"/>
      <c r="AD2148"/>
      <c r="AE2148"/>
      <c r="AG2148"/>
      <c r="AH2148"/>
      <c r="AI2148"/>
      <c r="AK2148"/>
      <c r="AL2148"/>
      <c r="AM2148"/>
      <c r="AO2148"/>
      <c r="AP2148"/>
      <c r="AQ2148"/>
      <c r="AS2148"/>
      <c r="AT2148"/>
      <c r="AU2148"/>
      <c r="AW2148"/>
      <c r="AX2148"/>
      <c r="AY2148"/>
      <c r="BA2148"/>
      <c r="BB2148"/>
      <c r="BC2148"/>
      <c r="BE2148"/>
      <c r="BF2148"/>
      <c r="BG2148"/>
      <c r="BI2148"/>
      <c r="BJ2148"/>
      <c r="BK2148"/>
      <c r="BM2148"/>
      <c r="BN2148"/>
      <c r="BO2148"/>
    </row>
    <row r="2149" spans="1:67">
      <c r="A2149"/>
      <c r="B2149"/>
      <c r="C2149"/>
      <c r="E2149"/>
      <c r="F2149"/>
      <c r="G2149"/>
      <c r="I2149"/>
      <c r="J2149"/>
      <c r="K2149"/>
      <c r="M2149"/>
      <c r="N2149"/>
      <c r="O2149"/>
      <c r="Q2149"/>
      <c r="R2149"/>
      <c r="S2149"/>
      <c r="U2149"/>
      <c r="V2149"/>
      <c r="W2149"/>
      <c r="Y2149"/>
      <c r="Z2149"/>
      <c r="AA2149"/>
      <c r="AC2149"/>
      <c r="AD2149"/>
      <c r="AE2149"/>
      <c r="AG2149"/>
      <c r="AH2149"/>
      <c r="AI2149"/>
      <c r="AK2149"/>
      <c r="AL2149"/>
      <c r="AM2149"/>
      <c r="AO2149"/>
      <c r="AP2149"/>
      <c r="AQ2149"/>
      <c r="AS2149"/>
      <c r="AT2149"/>
      <c r="AU2149"/>
      <c r="AW2149"/>
      <c r="AX2149"/>
      <c r="AY2149"/>
      <c r="BA2149"/>
      <c r="BB2149"/>
      <c r="BC2149"/>
      <c r="BE2149"/>
      <c r="BF2149"/>
      <c r="BG2149"/>
      <c r="BI2149"/>
      <c r="BJ2149"/>
      <c r="BK2149"/>
      <c r="BM2149"/>
      <c r="BN2149"/>
      <c r="BO2149"/>
    </row>
    <row r="2150" spans="1:67">
      <c r="A2150"/>
      <c r="B2150"/>
      <c r="C2150"/>
      <c r="E2150"/>
      <c r="F2150"/>
      <c r="G2150"/>
      <c r="I2150"/>
      <c r="J2150"/>
      <c r="K2150"/>
      <c r="M2150"/>
      <c r="N2150"/>
      <c r="O2150"/>
      <c r="Q2150"/>
      <c r="R2150"/>
      <c r="S2150"/>
      <c r="U2150"/>
      <c r="V2150"/>
      <c r="W2150"/>
      <c r="Y2150"/>
      <c r="Z2150"/>
      <c r="AA2150"/>
      <c r="AC2150"/>
      <c r="AD2150"/>
      <c r="AE2150"/>
      <c r="AG2150"/>
      <c r="AH2150"/>
      <c r="AI2150"/>
      <c r="AK2150"/>
      <c r="AL2150"/>
      <c r="AM2150"/>
      <c r="AO2150"/>
      <c r="AP2150"/>
      <c r="AQ2150"/>
      <c r="AS2150"/>
      <c r="AT2150"/>
      <c r="AU2150"/>
      <c r="AW2150"/>
      <c r="AX2150"/>
      <c r="AY2150"/>
      <c r="BA2150"/>
      <c r="BB2150"/>
      <c r="BC2150"/>
      <c r="BE2150"/>
      <c r="BF2150"/>
      <c r="BG2150"/>
      <c r="BI2150"/>
      <c r="BJ2150"/>
      <c r="BK2150"/>
      <c r="BM2150"/>
      <c r="BN2150"/>
      <c r="BO2150"/>
    </row>
    <row r="2151" spans="1:67">
      <c r="A2151"/>
      <c r="B2151"/>
      <c r="C2151"/>
      <c r="E2151"/>
      <c r="F2151"/>
      <c r="G2151"/>
      <c r="I2151"/>
      <c r="J2151"/>
      <c r="K2151"/>
      <c r="M2151"/>
      <c r="N2151"/>
      <c r="O2151"/>
      <c r="Q2151"/>
      <c r="R2151"/>
      <c r="S2151"/>
      <c r="U2151"/>
      <c r="V2151"/>
      <c r="W2151"/>
      <c r="Y2151"/>
      <c r="Z2151"/>
      <c r="AA2151"/>
      <c r="AC2151"/>
      <c r="AD2151"/>
      <c r="AE2151"/>
      <c r="AG2151"/>
      <c r="AH2151"/>
      <c r="AI2151"/>
      <c r="AK2151"/>
      <c r="AL2151"/>
      <c r="AM2151"/>
      <c r="AO2151"/>
      <c r="AP2151"/>
      <c r="AQ2151"/>
      <c r="AS2151"/>
      <c r="AT2151"/>
      <c r="AU2151"/>
      <c r="AW2151"/>
      <c r="AX2151"/>
      <c r="AY2151"/>
      <c r="BA2151"/>
      <c r="BB2151"/>
      <c r="BC2151"/>
      <c r="BE2151"/>
      <c r="BF2151"/>
      <c r="BG2151"/>
      <c r="BI2151"/>
      <c r="BJ2151"/>
      <c r="BK2151"/>
      <c r="BM2151"/>
      <c r="BN2151"/>
      <c r="BO2151"/>
    </row>
    <row r="2152" spans="1:67">
      <c r="A2152"/>
      <c r="B2152"/>
      <c r="C2152"/>
      <c r="E2152"/>
      <c r="F2152"/>
      <c r="G2152"/>
      <c r="I2152"/>
      <c r="J2152"/>
      <c r="K2152"/>
      <c r="M2152"/>
      <c r="N2152"/>
      <c r="O2152"/>
      <c r="Q2152"/>
      <c r="R2152"/>
      <c r="S2152"/>
      <c r="U2152"/>
      <c r="V2152"/>
      <c r="W2152"/>
      <c r="Y2152"/>
      <c r="Z2152"/>
      <c r="AA2152"/>
      <c r="AC2152"/>
      <c r="AD2152"/>
      <c r="AE2152"/>
      <c r="AG2152"/>
      <c r="AH2152"/>
      <c r="AI2152"/>
      <c r="AK2152"/>
      <c r="AL2152"/>
      <c r="AM2152"/>
      <c r="AO2152"/>
      <c r="AP2152"/>
      <c r="AQ2152"/>
      <c r="AS2152"/>
      <c r="AT2152"/>
      <c r="AU2152"/>
      <c r="AW2152"/>
      <c r="AX2152"/>
      <c r="AY2152"/>
      <c r="BA2152"/>
      <c r="BB2152"/>
      <c r="BC2152"/>
      <c r="BE2152"/>
      <c r="BF2152"/>
      <c r="BG2152"/>
      <c r="BI2152"/>
      <c r="BJ2152"/>
      <c r="BK2152"/>
      <c r="BM2152"/>
      <c r="BN2152"/>
      <c r="BO2152"/>
    </row>
    <row r="2153" spans="1:67">
      <c r="A2153"/>
      <c r="B2153"/>
      <c r="C2153"/>
      <c r="E2153"/>
      <c r="F2153"/>
      <c r="G2153"/>
      <c r="I2153"/>
      <c r="J2153"/>
      <c r="K2153"/>
      <c r="M2153"/>
      <c r="N2153"/>
      <c r="O2153"/>
      <c r="Q2153"/>
      <c r="R2153"/>
      <c r="S2153"/>
      <c r="U2153"/>
      <c r="V2153"/>
      <c r="W2153"/>
      <c r="Y2153"/>
      <c r="Z2153"/>
      <c r="AA2153"/>
      <c r="AC2153"/>
      <c r="AD2153"/>
      <c r="AE2153"/>
      <c r="AG2153"/>
      <c r="AH2153"/>
      <c r="AI2153"/>
      <c r="AK2153"/>
      <c r="AL2153"/>
      <c r="AM2153"/>
      <c r="AO2153"/>
      <c r="AP2153"/>
      <c r="AQ2153"/>
      <c r="AS2153"/>
      <c r="AT2153"/>
      <c r="AU2153"/>
      <c r="AW2153"/>
      <c r="AX2153"/>
      <c r="AY2153"/>
      <c r="BA2153"/>
      <c r="BB2153"/>
      <c r="BC2153"/>
      <c r="BE2153"/>
      <c r="BF2153"/>
      <c r="BG2153"/>
      <c r="BI2153"/>
      <c r="BJ2153"/>
      <c r="BK2153"/>
      <c r="BM2153"/>
      <c r="BN2153"/>
      <c r="BO2153"/>
    </row>
    <row r="2154" spans="1:67">
      <c r="A2154"/>
      <c r="B2154"/>
      <c r="C2154"/>
      <c r="E2154"/>
      <c r="F2154"/>
      <c r="G2154"/>
      <c r="I2154"/>
      <c r="J2154"/>
      <c r="K2154"/>
      <c r="M2154"/>
      <c r="N2154"/>
      <c r="O2154"/>
      <c r="Q2154"/>
      <c r="R2154"/>
      <c r="S2154"/>
      <c r="U2154"/>
      <c r="V2154"/>
      <c r="W2154"/>
      <c r="Y2154"/>
      <c r="Z2154"/>
      <c r="AA2154"/>
      <c r="AC2154"/>
      <c r="AD2154"/>
      <c r="AE2154"/>
      <c r="AG2154"/>
      <c r="AH2154"/>
      <c r="AI2154"/>
      <c r="AK2154"/>
      <c r="AL2154"/>
      <c r="AM2154"/>
      <c r="AO2154"/>
      <c r="AP2154"/>
      <c r="AQ2154"/>
      <c r="AS2154"/>
      <c r="AT2154"/>
      <c r="AU2154"/>
      <c r="AW2154"/>
      <c r="AX2154"/>
      <c r="AY2154"/>
      <c r="BA2154"/>
      <c r="BB2154"/>
      <c r="BC2154"/>
      <c r="BE2154"/>
      <c r="BF2154"/>
      <c r="BG2154"/>
      <c r="BI2154"/>
      <c r="BJ2154"/>
      <c r="BK2154"/>
      <c r="BM2154"/>
      <c r="BN2154"/>
      <c r="BO2154"/>
    </row>
    <row r="2155" spans="1:67">
      <c r="A2155"/>
      <c r="B2155"/>
      <c r="C2155"/>
      <c r="E2155"/>
      <c r="F2155"/>
      <c r="G2155"/>
      <c r="I2155"/>
      <c r="J2155"/>
      <c r="K2155"/>
      <c r="M2155"/>
      <c r="N2155"/>
      <c r="O2155"/>
      <c r="Q2155"/>
      <c r="R2155"/>
      <c r="S2155"/>
      <c r="U2155"/>
      <c r="V2155"/>
      <c r="W2155"/>
      <c r="Y2155"/>
      <c r="Z2155"/>
      <c r="AA2155"/>
      <c r="AC2155"/>
      <c r="AD2155"/>
      <c r="AE2155"/>
      <c r="AG2155"/>
      <c r="AH2155"/>
      <c r="AI2155"/>
      <c r="AK2155"/>
      <c r="AL2155"/>
      <c r="AM2155"/>
      <c r="AO2155"/>
      <c r="AP2155"/>
      <c r="AQ2155"/>
      <c r="AS2155"/>
      <c r="AT2155"/>
      <c r="AU2155"/>
      <c r="AW2155"/>
      <c r="AX2155"/>
      <c r="AY2155"/>
      <c r="BA2155"/>
      <c r="BB2155"/>
      <c r="BC2155"/>
      <c r="BE2155"/>
      <c r="BF2155"/>
      <c r="BG2155"/>
      <c r="BI2155"/>
      <c r="BJ2155"/>
      <c r="BK2155"/>
      <c r="BM2155"/>
      <c r="BN2155"/>
      <c r="BO2155"/>
    </row>
    <row r="2156" spans="1:67">
      <c r="A2156"/>
      <c r="B2156"/>
      <c r="C2156"/>
      <c r="E2156"/>
      <c r="F2156"/>
      <c r="G2156"/>
      <c r="I2156"/>
      <c r="J2156"/>
      <c r="K2156"/>
      <c r="M2156"/>
      <c r="N2156"/>
      <c r="O2156"/>
      <c r="Q2156"/>
      <c r="R2156"/>
      <c r="S2156"/>
      <c r="U2156"/>
      <c r="V2156"/>
      <c r="W2156"/>
      <c r="Y2156"/>
      <c r="Z2156"/>
      <c r="AA2156"/>
      <c r="AC2156"/>
      <c r="AD2156"/>
      <c r="AE2156"/>
      <c r="AG2156"/>
      <c r="AH2156"/>
      <c r="AI2156"/>
      <c r="AK2156"/>
      <c r="AL2156"/>
      <c r="AM2156"/>
      <c r="AO2156"/>
      <c r="AP2156"/>
      <c r="AQ2156"/>
      <c r="AS2156"/>
      <c r="AT2156"/>
      <c r="AU2156"/>
      <c r="AW2156"/>
      <c r="AX2156"/>
      <c r="AY2156"/>
      <c r="BA2156"/>
      <c r="BB2156"/>
      <c r="BC2156"/>
      <c r="BE2156"/>
      <c r="BF2156"/>
      <c r="BG2156"/>
      <c r="BI2156"/>
      <c r="BJ2156"/>
      <c r="BK2156"/>
      <c r="BM2156"/>
      <c r="BN2156"/>
      <c r="BO2156"/>
    </row>
    <row r="2157" spans="1:67">
      <c r="A2157"/>
      <c r="B2157"/>
      <c r="C2157"/>
      <c r="E2157"/>
      <c r="F2157"/>
      <c r="G2157"/>
      <c r="I2157"/>
      <c r="J2157"/>
      <c r="K2157"/>
      <c r="M2157"/>
      <c r="N2157"/>
      <c r="O2157"/>
      <c r="Q2157"/>
      <c r="R2157"/>
      <c r="S2157"/>
      <c r="U2157"/>
      <c r="V2157"/>
      <c r="W2157"/>
      <c r="Y2157"/>
      <c r="Z2157"/>
      <c r="AA2157"/>
      <c r="AC2157"/>
      <c r="AD2157"/>
      <c r="AE2157"/>
      <c r="AG2157"/>
      <c r="AH2157"/>
      <c r="AI2157"/>
      <c r="AK2157"/>
      <c r="AL2157"/>
      <c r="AM2157"/>
      <c r="AO2157"/>
      <c r="AP2157"/>
      <c r="AQ2157"/>
      <c r="AS2157"/>
      <c r="AT2157"/>
      <c r="AU2157"/>
      <c r="AW2157"/>
      <c r="AX2157"/>
      <c r="AY2157"/>
      <c r="BA2157"/>
      <c r="BB2157"/>
      <c r="BC2157"/>
      <c r="BE2157"/>
      <c r="BF2157"/>
      <c r="BG2157"/>
      <c r="BI2157"/>
      <c r="BJ2157"/>
      <c r="BK2157"/>
      <c r="BM2157"/>
      <c r="BN2157"/>
      <c r="BO2157"/>
    </row>
    <row r="2158" spans="1:67">
      <c r="A2158"/>
      <c r="B2158"/>
      <c r="C2158"/>
      <c r="E2158"/>
      <c r="F2158"/>
      <c r="G2158"/>
      <c r="I2158"/>
      <c r="J2158"/>
      <c r="K2158"/>
      <c r="M2158"/>
      <c r="N2158"/>
      <c r="O2158"/>
      <c r="Q2158"/>
      <c r="R2158"/>
      <c r="S2158"/>
      <c r="U2158"/>
      <c r="V2158"/>
      <c r="W2158"/>
      <c r="Y2158"/>
      <c r="Z2158"/>
      <c r="AA2158"/>
      <c r="AC2158"/>
      <c r="AD2158"/>
      <c r="AE2158"/>
      <c r="AG2158"/>
      <c r="AH2158"/>
      <c r="AI2158"/>
      <c r="AK2158"/>
      <c r="AL2158"/>
      <c r="AM2158"/>
      <c r="AO2158"/>
      <c r="AP2158"/>
      <c r="AQ2158"/>
      <c r="AS2158"/>
      <c r="AT2158"/>
      <c r="AU2158"/>
      <c r="AW2158"/>
      <c r="AX2158"/>
      <c r="AY2158"/>
      <c r="BA2158"/>
      <c r="BB2158"/>
      <c r="BC2158"/>
      <c r="BE2158"/>
      <c r="BF2158"/>
      <c r="BG2158"/>
      <c r="BI2158"/>
      <c r="BJ2158"/>
      <c r="BK2158"/>
      <c r="BM2158"/>
      <c r="BN2158"/>
      <c r="BO2158"/>
    </row>
    <row r="2159" spans="1:67">
      <c r="A2159"/>
      <c r="B2159"/>
      <c r="C2159"/>
      <c r="E2159"/>
      <c r="F2159"/>
      <c r="G2159"/>
      <c r="I2159"/>
      <c r="J2159"/>
      <c r="K2159"/>
      <c r="M2159"/>
      <c r="N2159"/>
      <c r="O2159"/>
      <c r="Q2159"/>
      <c r="R2159"/>
      <c r="S2159"/>
      <c r="U2159"/>
      <c r="V2159"/>
      <c r="W2159"/>
      <c r="Y2159"/>
      <c r="Z2159"/>
      <c r="AA2159"/>
      <c r="AC2159"/>
      <c r="AD2159"/>
      <c r="AE2159"/>
      <c r="AG2159"/>
      <c r="AH2159"/>
      <c r="AI2159"/>
      <c r="AK2159"/>
      <c r="AL2159"/>
      <c r="AM2159"/>
      <c r="AO2159"/>
      <c r="AP2159"/>
      <c r="AQ2159"/>
      <c r="AS2159"/>
      <c r="AT2159"/>
      <c r="AU2159"/>
      <c r="AW2159"/>
      <c r="AX2159"/>
      <c r="AY2159"/>
      <c r="BA2159"/>
      <c r="BB2159"/>
      <c r="BC2159"/>
      <c r="BE2159"/>
      <c r="BF2159"/>
      <c r="BG2159"/>
      <c r="BI2159"/>
      <c r="BJ2159"/>
      <c r="BK2159"/>
      <c r="BM2159"/>
      <c r="BN2159"/>
      <c r="BO2159"/>
    </row>
    <row r="2160" spans="1:67">
      <c r="A2160"/>
      <c r="B2160"/>
      <c r="C2160"/>
      <c r="E2160"/>
      <c r="F2160"/>
      <c r="G2160"/>
      <c r="I2160"/>
      <c r="J2160"/>
      <c r="K2160"/>
      <c r="M2160"/>
      <c r="N2160"/>
      <c r="O2160"/>
      <c r="Q2160"/>
      <c r="R2160"/>
      <c r="S2160"/>
      <c r="U2160"/>
      <c r="V2160"/>
      <c r="W2160"/>
      <c r="Y2160"/>
      <c r="Z2160"/>
      <c r="AA2160"/>
      <c r="AC2160"/>
      <c r="AD2160"/>
      <c r="AE2160"/>
      <c r="AG2160"/>
      <c r="AH2160"/>
      <c r="AI2160"/>
      <c r="AK2160"/>
      <c r="AL2160"/>
      <c r="AM2160"/>
      <c r="AO2160"/>
      <c r="AP2160"/>
      <c r="AQ2160"/>
      <c r="AS2160"/>
      <c r="AT2160"/>
      <c r="AU2160"/>
      <c r="AW2160"/>
      <c r="AX2160"/>
      <c r="AY2160"/>
      <c r="BA2160"/>
      <c r="BB2160"/>
      <c r="BC2160"/>
      <c r="BE2160"/>
      <c r="BF2160"/>
      <c r="BG2160"/>
      <c r="BI2160"/>
      <c r="BJ2160"/>
      <c r="BK2160"/>
      <c r="BM2160"/>
      <c r="BN2160"/>
      <c r="BO2160"/>
    </row>
    <row r="2161" spans="1:67">
      <c r="A2161"/>
      <c r="B2161"/>
      <c r="C2161"/>
      <c r="E2161"/>
      <c r="F2161"/>
      <c r="G2161"/>
      <c r="I2161"/>
      <c r="J2161"/>
      <c r="K2161"/>
      <c r="M2161"/>
      <c r="N2161"/>
      <c r="O2161"/>
      <c r="Q2161"/>
      <c r="R2161"/>
      <c r="S2161"/>
      <c r="U2161"/>
      <c r="V2161"/>
      <c r="W2161"/>
      <c r="Y2161"/>
      <c r="Z2161"/>
      <c r="AA2161"/>
      <c r="AC2161"/>
      <c r="AD2161"/>
      <c r="AE2161"/>
      <c r="AG2161"/>
      <c r="AH2161"/>
      <c r="AI2161"/>
      <c r="AK2161"/>
      <c r="AL2161"/>
      <c r="AM2161"/>
      <c r="AO2161"/>
      <c r="AP2161"/>
      <c r="AQ2161"/>
      <c r="AS2161"/>
      <c r="AT2161"/>
      <c r="AU2161"/>
      <c r="AW2161"/>
      <c r="AX2161"/>
      <c r="AY2161"/>
      <c r="BA2161"/>
      <c r="BB2161"/>
      <c r="BC2161"/>
      <c r="BE2161"/>
      <c r="BF2161"/>
      <c r="BG2161"/>
      <c r="BI2161"/>
      <c r="BJ2161"/>
      <c r="BK2161"/>
      <c r="BM2161"/>
      <c r="BN2161"/>
      <c r="BO2161"/>
    </row>
    <row r="2162" spans="1:67">
      <c r="A2162"/>
      <c r="B2162"/>
      <c r="C2162"/>
      <c r="E2162"/>
      <c r="F2162"/>
      <c r="G2162"/>
      <c r="I2162"/>
      <c r="J2162"/>
      <c r="K2162"/>
      <c r="M2162"/>
      <c r="N2162"/>
      <c r="O2162"/>
      <c r="Q2162"/>
      <c r="R2162"/>
      <c r="S2162"/>
      <c r="U2162"/>
      <c r="V2162"/>
      <c r="W2162"/>
      <c r="Y2162"/>
      <c r="Z2162"/>
      <c r="AA2162"/>
      <c r="AC2162"/>
      <c r="AD2162"/>
      <c r="AE2162"/>
      <c r="AG2162"/>
      <c r="AH2162"/>
      <c r="AI2162"/>
      <c r="AK2162"/>
      <c r="AL2162"/>
      <c r="AM2162"/>
      <c r="AO2162"/>
      <c r="AP2162"/>
      <c r="AQ2162"/>
      <c r="AS2162"/>
      <c r="AT2162"/>
      <c r="AU2162"/>
      <c r="AW2162"/>
      <c r="AX2162"/>
      <c r="AY2162"/>
      <c r="BA2162"/>
      <c r="BB2162"/>
      <c r="BC2162"/>
      <c r="BE2162"/>
      <c r="BF2162"/>
      <c r="BG2162"/>
      <c r="BI2162"/>
      <c r="BJ2162"/>
      <c r="BK2162"/>
      <c r="BM2162"/>
      <c r="BN2162"/>
      <c r="BO2162"/>
    </row>
    <row r="2163" spans="1:67">
      <c r="A2163"/>
      <c r="B2163"/>
      <c r="C2163"/>
      <c r="E2163"/>
      <c r="F2163"/>
      <c r="G2163"/>
      <c r="I2163"/>
      <c r="J2163"/>
      <c r="K2163"/>
      <c r="M2163"/>
      <c r="N2163"/>
      <c r="O2163"/>
      <c r="Q2163"/>
      <c r="R2163"/>
      <c r="S2163"/>
      <c r="U2163"/>
      <c r="V2163"/>
      <c r="W2163"/>
      <c r="Y2163"/>
      <c r="Z2163"/>
      <c r="AA2163"/>
      <c r="AC2163"/>
      <c r="AD2163"/>
      <c r="AE2163"/>
      <c r="AG2163"/>
      <c r="AH2163"/>
      <c r="AI2163"/>
      <c r="AK2163"/>
      <c r="AL2163"/>
      <c r="AM2163"/>
      <c r="AO2163"/>
      <c r="AP2163"/>
      <c r="AQ2163"/>
      <c r="AS2163"/>
      <c r="AT2163"/>
      <c r="AU2163"/>
      <c r="AW2163"/>
      <c r="AX2163"/>
      <c r="AY2163"/>
      <c r="BA2163"/>
      <c r="BB2163"/>
      <c r="BC2163"/>
      <c r="BE2163"/>
      <c r="BF2163"/>
      <c r="BG2163"/>
      <c r="BI2163"/>
      <c r="BJ2163"/>
      <c r="BK2163"/>
      <c r="BM2163"/>
      <c r="BN2163"/>
      <c r="BO2163"/>
    </row>
    <row r="2164" spans="1:67">
      <c r="A2164"/>
      <c r="B2164"/>
      <c r="C2164"/>
      <c r="E2164"/>
      <c r="F2164"/>
      <c r="G2164"/>
      <c r="I2164"/>
      <c r="J2164"/>
      <c r="K2164"/>
      <c r="M2164"/>
      <c r="N2164"/>
      <c r="O2164"/>
      <c r="Q2164"/>
      <c r="R2164"/>
      <c r="S2164"/>
      <c r="U2164"/>
      <c r="V2164"/>
      <c r="W2164"/>
      <c r="Y2164"/>
      <c r="Z2164"/>
      <c r="AA2164"/>
      <c r="AC2164"/>
      <c r="AD2164"/>
      <c r="AE2164"/>
      <c r="AG2164"/>
      <c r="AH2164"/>
      <c r="AI2164"/>
      <c r="AK2164"/>
      <c r="AL2164"/>
      <c r="AM2164"/>
      <c r="AO2164"/>
      <c r="AP2164"/>
      <c r="AQ2164"/>
      <c r="AS2164"/>
      <c r="AT2164"/>
      <c r="AU2164"/>
      <c r="AW2164"/>
      <c r="AX2164"/>
      <c r="AY2164"/>
      <c r="BA2164"/>
      <c r="BB2164"/>
      <c r="BC2164"/>
      <c r="BE2164"/>
      <c r="BF2164"/>
      <c r="BG2164"/>
      <c r="BI2164"/>
      <c r="BJ2164"/>
      <c r="BK2164"/>
      <c r="BM2164"/>
      <c r="BN2164"/>
      <c r="BO2164"/>
    </row>
    <row r="2165" spans="1:67">
      <c r="A2165"/>
      <c r="B2165"/>
      <c r="C2165"/>
      <c r="E2165"/>
      <c r="F2165"/>
      <c r="G2165"/>
      <c r="I2165"/>
      <c r="J2165"/>
      <c r="K2165"/>
      <c r="M2165"/>
      <c r="N2165"/>
      <c r="O2165"/>
      <c r="Q2165"/>
      <c r="R2165"/>
      <c r="S2165"/>
      <c r="U2165"/>
      <c r="V2165"/>
      <c r="W2165"/>
      <c r="Y2165"/>
      <c r="Z2165"/>
      <c r="AA2165"/>
      <c r="AC2165"/>
      <c r="AD2165"/>
      <c r="AE2165"/>
      <c r="AG2165"/>
      <c r="AH2165"/>
      <c r="AI2165"/>
      <c r="AK2165"/>
      <c r="AL2165"/>
      <c r="AM2165"/>
      <c r="AO2165"/>
      <c r="AP2165"/>
      <c r="AQ2165"/>
      <c r="AS2165"/>
      <c r="AT2165"/>
      <c r="AU2165"/>
      <c r="AW2165"/>
      <c r="AX2165"/>
      <c r="AY2165"/>
      <c r="BA2165"/>
      <c r="BB2165"/>
      <c r="BC2165"/>
      <c r="BE2165"/>
      <c r="BF2165"/>
      <c r="BG2165"/>
      <c r="BI2165"/>
      <c r="BJ2165"/>
      <c r="BK2165"/>
      <c r="BM2165"/>
      <c r="BN2165"/>
      <c r="BO2165"/>
    </row>
    <row r="2166" spans="1:67">
      <c r="A2166"/>
      <c r="B2166"/>
      <c r="C2166"/>
      <c r="E2166"/>
      <c r="F2166"/>
      <c r="G2166"/>
      <c r="I2166"/>
      <c r="J2166"/>
      <c r="K2166"/>
      <c r="M2166"/>
      <c r="N2166"/>
      <c r="O2166"/>
      <c r="Q2166"/>
      <c r="R2166"/>
      <c r="S2166"/>
      <c r="U2166"/>
      <c r="V2166"/>
      <c r="W2166"/>
      <c r="Y2166"/>
      <c r="Z2166"/>
      <c r="AA2166"/>
      <c r="AC2166"/>
      <c r="AD2166"/>
      <c r="AE2166"/>
      <c r="AG2166"/>
      <c r="AH2166"/>
      <c r="AI2166"/>
      <c r="AK2166"/>
      <c r="AL2166"/>
      <c r="AM2166"/>
      <c r="AO2166"/>
      <c r="AP2166"/>
      <c r="AQ2166"/>
      <c r="AS2166"/>
      <c r="AT2166"/>
      <c r="AU2166"/>
      <c r="AW2166"/>
      <c r="AX2166"/>
      <c r="AY2166"/>
      <c r="BA2166"/>
      <c r="BB2166"/>
      <c r="BC2166"/>
      <c r="BE2166"/>
      <c r="BF2166"/>
      <c r="BG2166"/>
      <c r="BI2166"/>
      <c r="BJ2166"/>
      <c r="BK2166"/>
      <c r="BM2166"/>
      <c r="BN2166"/>
      <c r="BO2166"/>
    </row>
    <row r="2167" spans="1:67">
      <c r="A2167"/>
      <c r="B2167"/>
      <c r="C2167"/>
      <c r="E2167"/>
      <c r="F2167"/>
      <c r="G2167"/>
      <c r="I2167"/>
      <c r="J2167"/>
      <c r="K2167"/>
      <c r="M2167"/>
      <c r="N2167"/>
      <c r="O2167"/>
      <c r="Q2167"/>
      <c r="R2167"/>
      <c r="S2167"/>
      <c r="U2167"/>
      <c r="V2167"/>
      <c r="W2167"/>
      <c r="Y2167"/>
      <c r="Z2167"/>
      <c r="AA2167"/>
      <c r="AC2167"/>
      <c r="AD2167"/>
      <c r="AE2167"/>
      <c r="AG2167"/>
      <c r="AH2167"/>
      <c r="AI2167"/>
      <c r="AK2167"/>
      <c r="AL2167"/>
      <c r="AM2167"/>
      <c r="AO2167"/>
      <c r="AP2167"/>
      <c r="AQ2167"/>
      <c r="AS2167"/>
      <c r="AT2167"/>
      <c r="AU2167"/>
      <c r="AW2167"/>
      <c r="AX2167"/>
      <c r="AY2167"/>
      <c r="BA2167"/>
      <c r="BB2167"/>
      <c r="BC2167"/>
      <c r="BE2167"/>
      <c r="BF2167"/>
      <c r="BG2167"/>
      <c r="BI2167"/>
      <c r="BJ2167"/>
      <c r="BK2167"/>
      <c r="BM2167"/>
      <c r="BN2167"/>
      <c r="BO2167"/>
    </row>
    <row r="2168" spans="1:67">
      <c r="A2168"/>
      <c r="B2168"/>
      <c r="C2168"/>
      <c r="E2168"/>
      <c r="F2168"/>
      <c r="G2168"/>
      <c r="I2168"/>
      <c r="J2168"/>
      <c r="K2168"/>
      <c r="M2168"/>
      <c r="N2168"/>
      <c r="O2168"/>
      <c r="Q2168"/>
      <c r="R2168"/>
      <c r="S2168"/>
      <c r="U2168"/>
      <c r="V2168"/>
      <c r="W2168"/>
      <c r="Y2168"/>
      <c r="Z2168"/>
      <c r="AA2168"/>
      <c r="AC2168"/>
      <c r="AD2168"/>
      <c r="AE2168"/>
      <c r="AG2168"/>
      <c r="AH2168"/>
      <c r="AI2168"/>
      <c r="AK2168"/>
      <c r="AL2168"/>
      <c r="AM2168"/>
      <c r="AO2168"/>
      <c r="AP2168"/>
      <c r="AQ2168"/>
      <c r="AS2168"/>
      <c r="AT2168"/>
      <c r="AU2168"/>
      <c r="AW2168"/>
      <c r="AX2168"/>
      <c r="AY2168"/>
      <c r="BA2168"/>
      <c r="BB2168"/>
      <c r="BC2168"/>
      <c r="BE2168"/>
      <c r="BF2168"/>
      <c r="BG2168"/>
      <c r="BI2168"/>
      <c r="BJ2168"/>
      <c r="BK2168"/>
      <c r="BM2168"/>
      <c r="BN2168"/>
      <c r="BO2168"/>
    </row>
    <row r="2169" spans="1:67">
      <c r="A2169"/>
      <c r="B2169"/>
      <c r="C2169"/>
      <c r="E2169"/>
      <c r="F2169"/>
      <c r="G2169"/>
      <c r="I2169"/>
      <c r="J2169"/>
      <c r="K2169"/>
      <c r="M2169"/>
      <c r="N2169"/>
      <c r="O2169"/>
      <c r="Q2169"/>
      <c r="R2169"/>
      <c r="S2169"/>
      <c r="U2169"/>
      <c r="V2169"/>
      <c r="W2169"/>
      <c r="Y2169"/>
      <c r="Z2169"/>
      <c r="AA2169"/>
      <c r="AC2169"/>
      <c r="AD2169"/>
      <c r="AE2169"/>
      <c r="AG2169"/>
      <c r="AH2169"/>
      <c r="AI2169"/>
      <c r="AK2169"/>
      <c r="AL2169"/>
      <c r="AM2169"/>
      <c r="AO2169"/>
      <c r="AP2169"/>
      <c r="AQ2169"/>
      <c r="AS2169"/>
      <c r="AT2169"/>
      <c r="AU2169"/>
      <c r="AW2169"/>
      <c r="AX2169"/>
      <c r="AY2169"/>
      <c r="BA2169"/>
      <c r="BB2169"/>
      <c r="BC2169"/>
      <c r="BE2169"/>
      <c r="BF2169"/>
      <c r="BG2169"/>
      <c r="BI2169"/>
      <c r="BJ2169"/>
      <c r="BK2169"/>
      <c r="BM2169"/>
      <c r="BN2169"/>
      <c r="BO2169"/>
    </row>
    <row r="2170" spans="1:67">
      <c r="A2170"/>
      <c r="B2170"/>
      <c r="C2170"/>
      <c r="E2170"/>
      <c r="F2170"/>
      <c r="G2170"/>
      <c r="I2170"/>
      <c r="J2170"/>
      <c r="K2170"/>
      <c r="M2170"/>
      <c r="N2170"/>
      <c r="O2170"/>
      <c r="Q2170"/>
      <c r="R2170"/>
      <c r="S2170"/>
      <c r="U2170"/>
      <c r="V2170"/>
      <c r="W2170"/>
      <c r="Y2170"/>
      <c r="Z2170"/>
      <c r="AA2170"/>
      <c r="AC2170"/>
      <c r="AD2170"/>
      <c r="AE2170"/>
      <c r="AG2170"/>
      <c r="AH2170"/>
      <c r="AI2170"/>
      <c r="AK2170"/>
      <c r="AL2170"/>
      <c r="AM2170"/>
      <c r="AO2170"/>
      <c r="AP2170"/>
      <c r="AQ2170"/>
      <c r="AS2170"/>
      <c r="AT2170"/>
      <c r="AU2170"/>
      <c r="AW2170"/>
      <c r="AX2170"/>
      <c r="AY2170"/>
      <c r="BA2170"/>
      <c r="BB2170"/>
      <c r="BC2170"/>
      <c r="BE2170"/>
      <c r="BF2170"/>
      <c r="BG2170"/>
      <c r="BI2170"/>
      <c r="BJ2170"/>
      <c r="BK2170"/>
      <c r="BM2170"/>
      <c r="BN2170"/>
      <c r="BO2170"/>
    </row>
    <row r="2171" spans="1:67">
      <c r="A2171"/>
      <c r="B2171"/>
      <c r="C2171"/>
      <c r="E2171"/>
      <c r="F2171"/>
      <c r="G2171"/>
      <c r="I2171"/>
      <c r="J2171"/>
      <c r="K2171"/>
      <c r="M2171"/>
      <c r="N2171"/>
      <c r="O2171"/>
      <c r="Q2171"/>
      <c r="R2171"/>
      <c r="S2171"/>
      <c r="U2171"/>
      <c r="V2171"/>
      <c r="W2171"/>
      <c r="Y2171"/>
      <c r="Z2171"/>
      <c r="AA2171"/>
      <c r="AC2171"/>
      <c r="AD2171"/>
      <c r="AE2171"/>
      <c r="AG2171"/>
      <c r="AH2171"/>
      <c r="AI2171"/>
      <c r="AK2171"/>
      <c r="AL2171"/>
      <c r="AM2171"/>
      <c r="AO2171"/>
      <c r="AP2171"/>
      <c r="AQ2171"/>
      <c r="AS2171"/>
      <c r="AT2171"/>
      <c r="AU2171"/>
      <c r="AW2171"/>
      <c r="AX2171"/>
      <c r="AY2171"/>
      <c r="BA2171"/>
      <c r="BB2171"/>
      <c r="BC2171"/>
      <c r="BE2171"/>
      <c r="BF2171"/>
      <c r="BG2171"/>
      <c r="BI2171"/>
      <c r="BJ2171"/>
      <c r="BK2171"/>
      <c r="BM2171"/>
      <c r="BN2171"/>
      <c r="BO2171"/>
    </row>
    <row r="2172" spans="1:67">
      <c r="A2172"/>
      <c r="B2172"/>
      <c r="C2172"/>
      <c r="E2172"/>
      <c r="F2172"/>
      <c r="G2172"/>
      <c r="I2172"/>
      <c r="J2172"/>
      <c r="K2172"/>
      <c r="M2172"/>
      <c r="N2172"/>
      <c r="O2172"/>
      <c r="Q2172"/>
      <c r="R2172"/>
      <c r="S2172"/>
      <c r="U2172"/>
      <c r="V2172"/>
      <c r="W2172"/>
      <c r="Y2172"/>
      <c r="Z2172"/>
      <c r="AA2172"/>
      <c r="AC2172"/>
      <c r="AD2172"/>
      <c r="AE2172"/>
      <c r="AG2172"/>
      <c r="AH2172"/>
      <c r="AI2172"/>
      <c r="AK2172"/>
      <c r="AL2172"/>
      <c r="AM2172"/>
      <c r="AO2172"/>
      <c r="AP2172"/>
      <c r="AQ2172"/>
      <c r="AS2172"/>
      <c r="AT2172"/>
      <c r="AU2172"/>
      <c r="AW2172"/>
      <c r="AX2172"/>
      <c r="AY2172"/>
      <c r="BA2172"/>
      <c r="BB2172"/>
      <c r="BC2172"/>
      <c r="BE2172"/>
      <c r="BF2172"/>
      <c r="BG2172"/>
      <c r="BI2172"/>
      <c r="BJ2172"/>
      <c r="BK2172"/>
      <c r="BM2172"/>
      <c r="BN2172"/>
      <c r="BO2172"/>
    </row>
    <row r="2173" spans="1:67">
      <c r="A2173"/>
      <c r="B2173"/>
      <c r="C2173"/>
      <c r="E2173"/>
      <c r="F2173"/>
      <c r="G2173"/>
      <c r="I2173"/>
      <c r="J2173"/>
      <c r="K2173"/>
      <c r="M2173"/>
      <c r="N2173"/>
      <c r="O2173"/>
      <c r="Q2173"/>
      <c r="R2173"/>
      <c r="S2173"/>
      <c r="U2173"/>
      <c r="V2173"/>
      <c r="W2173"/>
      <c r="Y2173"/>
      <c r="Z2173"/>
      <c r="AA2173"/>
      <c r="AC2173"/>
      <c r="AD2173"/>
      <c r="AE2173"/>
      <c r="AG2173"/>
      <c r="AH2173"/>
      <c r="AI2173"/>
      <c r="AK2173"/>
      <c r="AL2173"/>
      <c r="AM2173"/>
      <c r="AO2173"/>
      <c r="AP2173"/>
      <c r="AQ2173"/>
      <c r="AS2173"/>
      <c r="AT2173"/>
      <c r="AU2173"/>
      <c r="AW2173"/>
      <c r="AX2173"/>
      <c r="AY2173"/>
      <c r="BA2173"/>
      <c r="BB2173"/>
      <c r="BC2173"/>
      <c r="BE2173"/>
      <c r="BF2173"/>
      <c r="BG2173"/>
      <c r="BI2173"/>
      <c r="BJ2173"/>
      <c r="BK2173"/>
      <c r="BM2173"/>
      <c r="BN2173"/>
      <c r="BO2173"/>
    </row>
    <row r="2174" spans="1:67">
      <c r="A2174"/>
      <c r="B2174"/>
      <c r="C2174"/>
      <c r="E2174"/>
      <c r="F2174"/>
      <c r="G2174"/>
      <c r="I2174"/>
      <c r="J2174"/>
      <c r="K2174"/>
      <c r="M2174"/>
      <c r="N2174"/>
      <c r="O2174"/>
      <c r="Q2174"/>
      <c r="R2174"/>
      <c r="S2174"/>
      <c r="U2174"/>
      <c r="V2174"/>
      <c r="W2174"/>
      <c r="Y2174"/>
      <c r="Z2174"/>
      <c r="AA2174"/>
      <c r="AC2174"/>
      <c r="AD2174"/>
      <c r="AE2174"/>
      <c r="AG2174"/>
      <c r="AH2174"/>
      <c r="AI2174"/>
      <c r="AK2174"/>
      <c r="AL2174"/>
      <c r="AM2174"/>
      <c r="AO2174"/>
      <c r="AP2174"/>
      <c r="AQ2174"/>
      <c r="AS2174"/>
      <c r="AT2174"/>
      <c r="AU2174"/>
      <c r="AW2174"/>
      <c r="AX2174"/>
      <c r="AY2174"/>
      <c r="BA2174"/>
      <c r="BB2174"/>
      <c r="BC2174"/>
      <c r="BE2174"/>
      <c r="BF2174"/>
      <c r="BG2174"/>
      <c r="BI2174"/>
      <c r="BJ2174"/>
      <c r="BK2174"/>
      <c r="BM2174"/>
      <c r="BN2174"/>
      <c r="BO2174"/>
    </row>
    <row r="2175" spans="1:67">
      <c r="A2175"/>
      <c r="B2175"/>
      <c r="C2175"/>
      <c r="E2175"/>
      <c r="F2175"/>
      <c r="G2175"/>
      <c r="I2175"/>
      <c r="J2175"/>
      <c r="K2175"/>
      <c r="M2175"/>
      <c r="N2175"/>
      <c r="O2175"/>
      <c r="Q2175"/>
      <c r="R2175"/>
      <c r="S2175"/>
      <c r="U2175"/>
      <c r="V2175"/>
      <c r="W2175"/>
      <c r="Y2175"/>
      <c r="Z2175"/>
      <c r="AA2175"/>
      <c r="AC2175"/>
      <c r="AD2175"/>
      <c r="AE2175"/>
      <c r="AG2175"/>
      <c r="AH2175"/>
      <c r="AI2175"/>
      <c r="AK2175"/>
      <c r="AL2175"/>
      <c r="AM2175"/>
      <c r="AO2175"/>
      <c r="AP2175"/>
      <c r="AQ2175"/>
      <c r="AS2175"/>
      <c r="AT2175"/>
      <c r="AU2175"/>
      <c r="AW2175"/>
      <c r="AX2175"/>
      <c r="AY2175"/>
      <c r="BA2175"/>
      <c r="BB2175"/>
      <c r="BC2175"/>
      <c r="BE2175"/>
      <c r="BF2175"/>
      <c r="BG2175"/>
      <c r="BI2175"/>
      <c r="BJ2175"/>
      <c r="BK2175"/>
      <c r="BM2175"/>
      <c r="BN2175"/>
      <c r="BO2175"/>
    </row>
    <row r="2176" spans="1:67">
      <c r="A2176"/>
      <c r="B2176"/>
      <c r="C2176"/>
      <c r="E2176"/>
      <c r="F2176"/>
      <c r="G2176"/>
      <c r="I2176"/>
      <c r="J2176"/>
      <c r="K2176"/>
      <c r="M2176"/>
      <c r="N2176"/>
      <c r="O2176"/>
      <c r="Q2176"/>
      <c r="R2176"/>
      <c r="S2176"/>
      <c r="U2176"/>
      <c r="V2176"/>
      <c r="W2176"/>
      <c r="Y2176"/>
      <c r="Z2176"/>
      <c r="AA2176"/>
      <c r="AC2176"/>
      <c r="AD2176"/>
      <c r="AE2176"/>
      <c r="AG2176"/>
      <c r="AH2176"/>
      <c r="AI2176"/>
      <c r="AK2176"/>
      <c r="AL2176"/>
      <c r="AM2176"/>
      <c r="AO2176"/>
      <c r="AP2176"/>
      <c r="AQ2176"/>
      <c r="AS2176"/>
      <c r="AT2176"/>
      <c r="AU2176"/>
      <c r="AW2176"/>
      <c r="AX2176"/>
      <c r="AY2176"/>
      <c r="BA2176"/>
      <c r="BB2176"/>
      <c r="BC2176"/>
      <c r="BE2176"/>
      <c r="BF2176"/>
      <c r="BG2176"/>
      <c r="BI2176"/>
      <c r="BJ2176"/>
      <c r="BK2176"/>
      <c r="BM2176"/>
      <c r="BN2176"/>
      <c r="BO2176"/>
    </row>
    <row r="2177" spans="1:67">
      <c r="A2177"/>
      <c r="B2177"/>
      <c r="C2177"/>
      <c r="E2177"/>
      <c r="F2177"/>
      <c r="G2177"/>
      <c r="I2177"/>
      <c r="J2177"/>
      <c r="K2177"/>
      <c r="M2177"/>
      <c r="N2177"/>
      <c r="O2177"/>
      <c r="Q2177"/>
      <c r="R2177"/>
      <c r="S2177"/>
      <c r="U2177"/>
      <c r="V2177"/>
      <c r="W2177"/>
      <c r="Y2177"/>
      <c r="Z2177"/>
      <c r="AA2177"/>
      <c r="AC2177"/>
      <c r="AD2177"/>
      <c r="AE2177"/>
      <c r="AG2177"/>
      <c r="AH2177"/>
      <c r="AI2177"/>
      <c r="AK2177"/>
      <c r="AL2177"/>
      <c r="AM2177"/>
      <c r="AO2177"/>
      <c r="AP2177"/>
      <c r="AQ2177"/>
      <c r="AS2177"/>
      <c r="AT2177"/>
      <c r="AU2177"/>
      <c r="AW2177"/>
      <c r="AX2177"/>
      <c r="AY2177"/>
      <c r="BA2177"/>
      <c r="BB2177"/>
      <c r="BC2177"/>
      <c r="BE2177"/>
      <c r="BF2177"/>
      <c r="BG2177"/>
      <c r="BI2177"/>
      <c r="BJ2177"/>
      <c r="BK2177"/>
      <c r="BM2177"/>
      <c r="BN2177"/>
      <c r="BO2177"/>
    </row>
    <row r="2178" spans="1:67">
      <c r="A2178"/>
      <c r="B2178"/>
      <c r="C2178"/>
      <c r="E2178"/>
      <c r="F2178"/>
      <c r="G2178"/>
      <c r="I2178"/>
      <c r="J2178"/>
      <c r="K2178"/>
      <c r="M2178"/>
      <c r="N2178"/>
      <c r="O2178"/>
      <c r="Q2178"/>
      <c r="R2178"/>
      <c r="S2178"/>
      <c r="U2178"/>
      <c r="V2178"/>
      <c r="W2178"/>
      <c r="Y2178"/>
      <c r="Z2178"/>
      <c r="AA2178"/>
      <c r="AC2178"/>
      <c r="AD2178"/>
      <c r="AE2178"/>
      <c r="AG2178"/>
      <c r="AH2178"/>
      <c r="AI2178"/>
      <c r="AK2178"/>
      <c r="AL2178"/>
      <c r="AM2178"/>
      <c r="AO2178"/>
      <c r="AP2178"/>
      <c r="AQ2178"/>
      <c r="AS2178"/>
      <c r="AT2178"/>
      <c r="AU2178"/>
      <c r="AW2178"/>
      <c r="AX2178"/>
      <c r="AY2178"/>
      <c r="BA2178"/>
      <c r="BB2178"/>
      <c r="BC2178"/>
      <c r="BE2178"/>
      <c r="BF2178"/>
      <c r="BG2178"/>
      <c r="BI2178"/>
      <c r="BJ2178"/>
      <c r="BK2178"/>
      <c r="BM2178"/>
      <c r="BN2178"/>
      <c r="BO2178"/>
    </row>
    <row r="2179" spans="1:67">
      <c r="A2179"/>
      <c r="B2179"/>
      <c r="C2179"/>
      <c r="E2179"/>
      <c r="F2179"/>
      <c r="G2179"/>
      <c r="I2179"/>
      <c r="J2179"/>
      <c r="K2179"/>
      <c r="M2179"/>
      <c r="N2179"/>
      <c r="O2179"/>
      <c r="Q2179"/>
      <c r="R2179"/>
      <c r="S2179"/>
      <c r="U2179"/>
      <c r="V2179"/>
      <c r="W2179"/>
      <c r="Y2179"/>
      <c r="Z2179"/>
      <c r="AA2179"/>
      <c r="AC2179"/>
      <c r="AD2179"/>
      <c r="AE2179"/>
      <c r="AG2179"/>
      <c r="AH2179"/>
      <c r="AI2179"/>
      <c r="AK2179"/>
      <c r="AL2179"/>
      <c r="AM2179"/>
      <c r="AO2179"/>
      <c r="AP2179"/>
      <c r="AQ2179"/>
      <c r="AS2179"/>
      <c r="AT2179"/>
      <c r="AU2179"/>
      <c r="AW2179"/>
      <c r="AX2179"/>
      <c r="AY2179"/>
      <c r="BA2179"/>
      <c r="BB2179"/>
      <c r="BC2179"/>
      <c r="BE2179"/>
      <c r="BF2179"/>
      <c r="BG2179"/>
      <c r="BI2179"/>
      <c r="BJ2179"/>
      <c r="BK2179"/>
      <c r="BM2179"/>
      <c r="BN2179"/>
      <c r="BO2179"/>
    </row>
    <row r="2180" spans="1:67">
      <c r="A2180"/>
      <c r="B2180"/>
      <c r="C2180"/>
      <c r="E2180"/>
      <c r="F2180"/>
      <c r="G2180"/>
      <c r="I2180"/>
      <c r="J2180"/>
      <c r="K2180"/>
      <c r="M2180"/>
      <c r="N2180"/>
      <c r="O2180"/>
      <c r="Q2180"/>
      <c r="R2180"/>
      <c r="S2180"/>
      <c r="U2180"/>
      <c r="V2180"/>
      <c r="W2180"/>
      <c r="Y2180"/>
      <c r="Z2180"/>
      <c r="AA2180"/>
      <c r="AC2180"/>
      <c r="AD2180"/>
      <c r="AE2180"/>
      <c r="AG2180"/>
      <c r="AH2180"/>
      <c r="AI2180"/>
      <c r="AK2180"/>
      <c r="AL2180"/>
      <c r="AM2180"/>
      <c r="AO2180"/>
      <c r="AP2180"/>
      <c r="AQ2180"/>
      <c r="AS2180"/>
      <c r="AT2180"/>
      <c r="AU2180"/>
      <c r="AW2180"/>
      <c r="AX2180"/>
      <c r="AY2180"/>
      <c r="BA2180"/>
      <c r="BB2180"/>
      <c r="BC2180"/>
      <c r="BE2180"/>
      <c r="BF2180"/>
      <c r="BG2180"/>
      <c r="BI2180"/>
      <c r="BJ2180"/>
      <c r="BK2180"/>
      <c r="BM2180"/>
      <c r="BN2180"/>
      <c r="BO2180"/>
    </row>
    <row r="2181" spans="1:67">
      <c r="A2181"/>
      <c r="B2181"/>
      <c r="C2181"/>
      <c r="E2181"/>
      <c r="F2181"/>
      <c r="G2181"/>
      <c r="I2181"/>
      <c r="J2181"/>
      <c r="K2181"/>
      <c r="M2181"/>
      <c r="N2181"/>
      <c r="O2181"/>
      <c r="Q2181"/>
      <c r="R2181"/>
      <c r="S2181"/>
      <c r="U2181"/>
      <c r="V2181"/>
      <c r="W2181"/>
      <c r="Y2181"/>
      <c r="Z2181"/>
      <c r="AA2181"/>
      <c r="AC2181"/>
      <c r="AD2181"/>
      <c r="AE2181"/>
      <c r="AG2181"/>
      <c r="AH2181"/>
      <c r="AI2181"/>
      <c r="AK2181"/>
      <c r="AL2181"/>
      <c r="AM2181"/>
      <c r="AO2181"/>
      <c r="AP2181"/>
      <c r="AQ2181"/>
      <c r="AS2181"/>
      <c r="AT2181"/>
      <c r="AU2181"/>
      <c r="AW2181"/>
      <c r="AX2181"/>
      <c r="AY2181"/>
      <c r="BA2181"/>
      <c r="BB2181"/>
      <c r="BC2181"/>
      <c r="BE2181"/>
      <c r="BF2181"/>
      <c r="BG2181"/>
      <c r="BI2181"/>
      <c r="BJ2181"/>
      <c r="BK2181"/>
      <c r="BM2181"/>
      <c r="BN2181"/>
      <c r="BO2181"/>
    </row>
    <row r="2182" spans="1:67">
      <c r="A2182"/>
      <c r="B2182"/>
      <c r="C2182"/>
      <c r="E2182"/>
      <c r="F2182"/>
      <c r="G2182"/>
      <c r="I2182"/>
      <c r="J2182"/>
      <c r="K2182"/>
      <c r="M2182"/>
      <c r="N2182"/>
      <c r="O2182"/>
      <c r="Q2182"/>
      <c r="R2182"/>
      <c r="S2182"/>
      <c r="U2182"/>
      <c r="V2182"/>
      <c r="W2182"/>
      <c r="Y2182"/>
      <c r="Z2182"/>
      <c r="AA2182"/>
      <c r="AC2182"/>
      <c r="AD2182"/>
      <c r="AE2182"/>
      <c r="AG2182"/>
      <c r="AH2182"/>
      <c r="AI2182"/>
      <c r="AK2182"/>
      <c r="AL2182"/>
      <c r="AM2182"/>
      <c r="AO2182"/>
      <c r="AP2182"/>
      <c r="AQ2182"/>
      <c r="AS2182"/>
      <c r="AT2182"/>
      <c r="AU2182"/>
      <c r="AW2182"/>
      <c r="AX2182"/>
      <c r="AY2182"/>
      <c r="BA2182"/>
      <c r="BB2182"/>
      <c r="BC2182"/>
      <c r="BE2182"/>
      <c r="BF2182"/>
      <c r="BG2182"/>
      <c r="BI2182"/>
      <c r="BJ2182"/>
      <c r="BK2182"/>
      <c r="BM2182"/>
      <c r="BN2182"/>
      <c r="BO2182"/>
    </row>
    <row r="2183" spans="1:67">
      <c r="A2183"/>
      <c r="B2183"/>
      <c r="C2183"/>
      <c r="E2183"/>
      <c r="F2183"/>
      <c r="G2183"/>
      <c r="I2183"/>
      <c r="J2183"/>
      <c r="K2183"/>
      <c r="M2183"/>
      <c r="N2183"/>
      <c r="O2183"/>
      <c r="Q2183"/>
      <c r="R2183"/>
      <c r="S2183"/>
      <c r="U2183"/>
      <c r="V2183"/>
      <c r="W2183"/>
      <c r="Y2183"/>
      <c r="Z2183"/>
      <c r="AA2183"/>
      <c r="AC2183"/>
      <c r="AD2183"/>
      <c r="AE2183"/>
      <c r="AG2183"/>
      <c r="AH2183"/>
      <c r="AI2183"/>
      <c r="AK2183"/>
      <c r="AL2183"/>
      <c r="AM2183"/>
      <c r="AO2183"/>
      <c r="AP2183"/>
      <c r="AQ2183"/>
      <c r="AS2183"/>
      <c r="AT2183"/>
      <c r="AU2183"/>
      <c r="AW2183"/>
      <c r="AX2183"/>
      <c r="AY2183"/>
      <c r="BA2183"/>
      <c r="BB2183"/>
      <c r="BC2183"/>
      <c r="BE2183"/>
      <c r="BF2183"/>
      <c r="BG2183"/>
      <c r="BI2183"/>
      <c r="BJ2183"/>
      <c r="BK2183"/>
      <c r="BM2183"/>
      <c r="BN2183"/>
      <c r="BO2183"/>
    </row>
    <row r="2184" spans="1:67">
      <c r="A2184"/>
      <c r="B2184"/>
      <c r="C2184"/>
      <c r="E2184"/>
      <c r="F2184"/>
      <c r="G2184"/>
      <c r="I2184"/>
      <c r="J2184"/>
      <c r="K2184"/>
      <c r="M2184"/>
      <c r="N2184"/>
      <c r="O2184"/>
      <c r="Q2184"/>
      <c r="R2184"/>
      <c r="S2184"/>
      <c r="U2184"/>
      <c r="V2184"/>
      <c r="W2184"/>
      <c r="Y2184"/>
      <c r="Z2184"/>
      <c r="AA2184"/>
      <c r="AC2184"/>
      <c r="AD2184"/>
      <c r="AE2184"/>
      <c r="AG2184"/>
      <c r="AH2184"/>
      <c r="AI2184"/>
      <c r="AK2184"/>
      <c r="AL2184"/>
      <c r="AM2184"/>
      <c r="AO2184"/>
      <c r="AP2184"/>
      <c r="AQ2184"/>
      <c r="AS2184"/>
      <c r="AT2184"/>
      <c r="AU2184"/>
      <c r="AW2184"/>
      <c r="AX2184"/>
      <c r="AY2184"/>
      <c r="BA2184"/>
      <c r="BB2184"/>
      <c r="BC2184"/>
      <c r="BE2184"/>
      <c r="BF2184"/>
      <c r="BG2184"/>
      <c r="BI2184"/>
      <c r="BJ2184"/>
      <c r="BK2184"/>
      <c r="BM2184"/>
      <c r="BN2184"/>
      <c r="BO2184"/>
    </row>
    <row r="2185" spans="1:67">
      <c r="A2185"/>
      <c r="B2185"/>
      <c r="C2185"/>
      <c r="E2185"/>
      <c r="F2185"/>
      <c r="G2185"/>
      <c r="I2185"/>
      <c r="J2185"/>
      <c r="K2185"/>
      <c r="M2185"/>
      <c r="N2185"/>
      <c r="O2185"/>
      <c r="Q2185"/>
      <c r="R2185"/>
      <c r="S2185"/>
      <c r="U2185"/>
      <c r="V2185"/>
      <c r="W2185"/>
      <c r="Y2185"/>
      <c r="Z2185"/>
      <c r="AA2185"/>
      <c r="AC2185"/>
      <c r="AD2185"/>
      <c r="AE2185"/>
      <c r="AG2185"/>
      <c r="AH2185"/>
      <c r="AI2185"/>
      <c r="AK2185"/>
      <c r="AL2185"/>
      <c r="AM2185"/>
      <c r="AO2185"/>
      <c r="AP2185"/>
      <c r="AQ2185"/>
      <c r="AS2185"/>
      <c r="AT2185"/>
      <c r="AU2185"/>
      <c r="AW2185"/>
      <c r="AX2185"/>
      <c r="AY2185"/>
      <c r="BA2185"/>
      <c r="BB2185"/>
      <c r="BC2185"/>
      <c r="BE2185"/>
      <c r="BF2185"/>
      <c r="BG2185"/>
      <c r="BI2185"/>
      <c r="BJ2185"/>
      <c r="BK2185"/>
      <c r="BM2185"/>
      <c r="BN2185"/>
      <c r="BO2185"/>
    </row>
    <row r="2186" spans="1:67">
      <c r="A2186"/>
      <c r="B2186"/>
      <c r="C2186"/>
      <c r="E2186"/>
      <c r="F2186"/>
      <c r="G2186"/>
      <c r="I2186"/>
      <c r="J2186"/>
      <c r="K2186"/>
      <c r="M2186"/>
      <c r="N2186"/>
      <c r="O2186"/>
      <c r="Q2186"/>
      <c r="R2186"/>
      <c r="S2186"/>
      <c r="U2186"/>
      <c r="V2186"/>
      <c r="W2186"/>
      <c r="Y2186"/>
      <c r="Z2186"/>
      <c r="AA2186"/>
      <c r="AC2186"/>
      <c r="AD2186"/>
      <c r="AE2186"/>
      <c r="AG2186"/>
      <c r="AH2186"/>
      <c r="AI2186"/>
      <c r="AK2186"/>
      <c r="AL2186"/>
      <c r="AM2186"/>
      <c r="AO2186"/>
      <c r="AP2186"/>
      <c r="AQ2186"/>
      <c r="AS2186"/>
      <c r="AT2186"/>
      <c r="AU2186"/>
      <c r="AW2186"/>
      <c r="AX2186"/>
      <c r="AY2186"/>
      <c r="BA2186"/>
      <c r="BB2186"/>
      <c r="BC2186"/>
      <c r="BE2186"/>
      <c r="BF2186"/>
      <c r="BG2186"/>
      <c r="BI2186"/>
      <c r="BJ2186"/>
      <c r="BK2186"/>
      <c r="BM2186"/>
      <c r="BN2186"/>
      <c r="BO2186"/>
    </row>
    <row r="2187" spans="1:67">
      <c r="A2187"/>
      <c r="B2187"/>
      <c r="C2187"/>
      <c r="E2187"/>
      <c r="F2187"/>
      <c r="G2187"/>
      <c r="I2187"/>
      <c r="J2187"/>
      <c r="K2187"/>
      <c r="M2187"/>
      <c r="N2187"/>
      <c r="O2187"/>
      <c r="Q2187"/>
      <c r="R2187"/>
      <c r="S2187"/>
      <c r="U2187"/>
      <c r="V2187"/>
      <c r="W2187"/>
      <c r="Y2187"/>
      <c r="Z2187"/>
      <c r="AA2187"/>
      <c r="AC2187"/>
      <c r="AD2187"/>
      <c r="AE2187"/>
      <c r="AG2187"/>
      <c r="AH2187"/>
      <c r="AI2187"/>
      <c r="AK2187"/>
      <c r="AL2187"/>
      <c r="AM2187"/>
      <c r="AO2187"/>
      <c r="AP2187"/>
      <c r="AQ2187"/>
      <c r="AS2187"/>
      <c r="AT2187"/>
      <c r="AU2187"/>
      <c r="AW2187"/>
      <c r="AX2187"/>
      <c r="AY2187"/>
      <c r="BA2187"/>
      <c r="BB2187"/>
      <c r="BC2187"/>
      <c r="BE2187"/>
      <c r="BF2187"/>
      <c r="BG2187"/>
      <c r="BI2187"/>
      <c r="BJ2187"/>
      <c r="BK2187"/>
      <c r="BM2187"/>
      <c r="BN2187"/>
      <c r="BO2187"/>
    </row>
    <row r="2188" spans="1:67">
      <c r="A2188"/>
      <c r="B2188"/>
      <c r="C2188"/>
      <c r="E2188"/>
      <c r="F2188"/>
      <c r="G2188"/>
      <c r="I2188"/>
      <c r="J2188"/>
      <c r="K2188"/>
      <c r="M2188"/>
      <c r="N2188"/>
      <c r="O2188"/>
      <c r="Q2188"/>
      <c r="R2188"/>
      <c r="S2188"/>
      <c r="U2188"/>
      <c r="V2188"/>
      <c r="W2188"/>
      <c r="Y2188"/>
      <c r="Z2188"/>
      <c r="AA2188"/>
      <c r="AC2188"/>
      <c r="AD2188"/>
      <c r="AE2188"/>
      <c r="AG2188"/>
      <c r="AH2188"/>
      <c r="AI2188"/>
      <c r="AK2188"/>
      <c r="AL2188"/>
      <c r="AM2188"/>
      <c r="AO2188"/>
      <c r="AP2188"/>
      <c r="AQ2188"/>
      <c r="AS2188"/>
      <c r="AT2188"/>
      <c r="AU2188"/>
      <c r="AW2188"/>
      <c r="AX2188"/>
      <c r="AY2188"/>
      <c r="BA2188"/>
      <c r="BB2188"/>
      <c r="BC2188"/>
      <c r="BE2188"/>
      <c r="BF2188"/>
      <c r="BG2188"/>
      <c r="BI2188"/>
      <c r="BJ2188"/>
      <c r="BK2188"/>
      <c r="BM2188"/>
      <c r="BN2188"/>
      <c r="BO2188"/>
    </row>
    <row r="2189" spans="1:67">
      <c r="A2189"/>
      <c r="B2189"/>
      <c r="C2189"/>
      <c r="E2189"/>
      <c r="F2189"/>
      <c r="G2189"/>
      <c r="I2189"/>
      <c r="J2189"/>
      <c r="K2189"/>
      <c r="M2189"/>
      <c r="N2189"/>
      <c r="O2189"/>
      <c r="Q2189"/>
      <c r="R2189"/>
      <c r="S2189"/>
      <c r="U2189"/>
      <c r="V2189"/>
      <c r="W2189"/>
      <c r="Y2189"/>
      <c r="Z2189"/>
      <c r="AA2189"/>
      <c r="AC2189"/>
      <c r="AD2189"/>
      <c r="AE2189"/>
      <c r="AG2189"/>
      <c r="AH2189"/>
      <c r="AI2189"/>
      <c r="AK2189"/>
      <c r="AL2189"/>
      <c r="AM2189"/>
      <c r="AO2189"/>
      <c r="AP2189"/>
      <c r="AQ2189"/>
      <c r="AS2189"/>
      <c r="AT2189"/>
      <c r="AU2189"/>
      <c r="AW2189"/>
      <c r="AX2189"/>
      <c r="AY2189"/>
      <c r="BA2189"/>
      <c r="BB2189"/>
      <c r="BC2189"/>
      <c r="BE2189"/>
      <c r="BF2189"/>
      <c r="BG2189"/>
      <c r="BI2189"/>
      <c r="BJ2189"/>
      <c r="BK2189"/>
      <c r="BM2189"/>
      <c r="BN2189"/>
      <c r="BO2189"/>
    </row>
    <row r="2190" spans="1:67">
      <c r="A2190"/>
      <c r="B2190"/>
      <c r="C2190"/>
      <c r="E2190"/>
      <c r="F2190"/>
      <c r="G2190"/>
      <c r="I2190"/>
      <c r="J2190"/>
      <c r="K2190"/>
      <c r="M2190"/>
      <c r="N2190"/>
      <c r="O2190"/>
      <c r="Q2190"/>
      <c r="R2190"/>
      <c r="S2190"/>
      <c r="U2190"/>
      <c r="V2190"/>
      <c r="W2190"/>
      <c r="Y2190"/>
      <c r="Z2190"/>
      <c r="AA2190"/>
      <c r="AC2190"/>
      <c r="AD2190"/>
      <c r="AE2190"/>
      <c r="AG2190"/>
      <c r="AH2190"/>
      <c r="AI2190"/>
      <c r="AK2190"/>
      <c r="AL2190"/>
      <c r="AM2190"/>
      <c r="AO2190"/>
      <c r="AP2190"/>
      <c r="AQ2190"/>
      <c r="AS2190"/>
      <c r="AT2190"/>
      <c r="AU2190"/>
      <c r="AW2190"/>
      <c r="AX2190"/>
      <c r="AY2190"/>
      <c r="BA2190"/>
      <c r="BB2190"/>
      <c r="BC2190"/>
      <c r="BE2190"/>
      <c r="BF2190"/>
      <c r="BG2190"/>
      <c r="BI2190"/>
      <c r="BJ2190"/>
      <c r="BK2190"/>
      <c r="BM2190"/>
      <c r="BN2190"/>
      <c r="BO2190"/>
    </row>
    <row r="2191" spans="1:67">
      <c r="A2191"/>
      <c r="B2191"/>
      <c r="C2191"/>
      <c r="E2191"/>
      <c r="F2191"/>
      <c r="G2191"/>
      <c r="I2191"/>
      <c r="J2191"/>
      <c r="K2191"/>
      <c r="M2191"/>
      <c r="N2191"/>
      <c r="O2191"/>
      <c r="Q2191"/>
      <c r="R2191"/>
      <c r="S2191"/>
      <c r="U2191"/>
      <c r="V2191"/>
      <c r="W2191"/>
      <c r="Y2191"/>
      <c r="Z2191"/>
      <c r="AA2191"/>
      <c r="AC2191"/>
      <c r="AD2191"/>
      <c r="AE2191"/>
      <c r="AG2191"/>
      <c r="AH2191"/>
      <c r="AI2191"/>
      <c r="AK2191"/>
      <c r="AL2191"/>
      <c r="AM2191"/>
      <c r="AO2191"/>
      <c r="AP2191"/>
      <c r="AQ2191"/>
      <c r="AS2191"/>
      <c r="AT2191"/>
      <c r="AU2191"/>
      <c r="AW2191"/>
      <c r="AX2191"/>
      <c r="AY2191"/>
      <c r="BA2191"/>
      <c r="BB2191"/>
      <c r="BC2191"/>
      <c r="BE2191"/>
      <c r="BF2191"/>
      <c r="BG2191"/>
      <c r="BI2191"/>
      <c r="BJ2191"/>
      <c r="BK2191"/>
      <c r="BM2191"/>
      <c r="BN2191"/>
      <c r="BO2191"/>
    </row>
    <row r="2192" spans="1:67">
      <c r="A2192"/>
      <c r="B2192"/>
      <c r="C2192"/>
      <c r="E2192"/>
      <c r="F2192"/>
      <c r="G2192"/>
      <c r="I2192"/>
      <c r="J2192"/>
      <c r="K2192"/>
      <c r="M2192"/>
      <c r="N2192"/>
      <c r="O2192"/>
      <c r="Q2192"/>
      <c r="R2192"/>
      <c r="S2192"/>
      <c r="U2192"/>
      <c r="V2192"/>
      <c r="W2192"/>
      <c r="Y2192"/>
      <c r="Z2192"/>
      <c r="AA2192"/>
      <c r="AC2192"/>
      <c r="AD2192"/>
      <c r="AE2192"/>
      <c r="AG2192"/>
      <c r="AH2192"/>
      <c r="AI2192"/>
      <c r="AK2192"/>
      <c r="AL2192"/>
      <c r="AM2192"/>
      <c r="AO2192"/>
      <c r="AP2192"/>
      <c r="AQ2192"/>
      <c r="AS2192"/>
      <c r="AT2192"/>
      <c r="AU2192"/>
      <c r="AW2192"/>
      <c r="AX2192"/>
      <c r="AY2192"/>
      <c r="BA2192"/>
      <c r="BB2192"/>
      <c r="BC2192"/>
      <c r="BE2192"/>
      <c r="BF2192"/>
      <c r="BG2192"/>
      <c r="BI2192"/>
      <c r="BJ2192"/>
      <c r="BK2192"/>
      <c r="BM2192"/>
      <c r="BN2192"/>
      <c r="BO2192"/>
    </row>
    <row r="2193" spans="1:67">
      <c r="A2193"/>
      <c r="B2193"/>
      <c r="C2193"/>
      <c r="E2193"/>
      <c r="F2193"/>
      <c r="G2193"/>
      <c r="I2193"/>
      <c r="J2193"/>
      <c r="K2193"/>
      <c r="M2193"/>
      <c r="N2193"/>
      <c r="O2193"/>
      <c r="Q2193"/>
      <c r="R2193"/>
      <c r="S2193"/>
      <c r="U2193"/>
      <c r="V2193"/>
      <c r="W2193"/>
      <c r="Y2193"/>
      <c r="Z2193"/>
      <c r="AA2193"/>
      <c r="AC2193"/>
      <c r="AD2193"/>
      <c r="AE2193"/>
      <c r="AG2193"/>
      <c r="AH2193"/>
      <c r="AI2193"/>
      <c r="AK2193"/>
      <c r="AL2193"/>
      <c r="AM2193"/>
      <c r="AO2193"/>
      <c r="AP2193"/>
      <c r="AQ2193"/>
      <c r="AS2193"/>
      <c r="AT2193"/>
      <c r="AU2193"/>
      <c r="AW2193"/>
      <c r="AX2193"/>
      <c r="AY2193"/>
      <c r="BA2193"/>
      <c r="BB2193"/>
      <c r="BC2193"/>
      <c r="BE2193"/>
      <c r="BF2193"/>
      <c r="BG2193"/>
      <c r="BI2193"/>
      <c r="BJ2193"/>
      <c r="BK2193"/>
      <c r="BM2193"/>
      <c r="BN2193"/>
      <c r="BO2193"/>
    </row>
    <row r="2194" spans="1:67">
      <c r="A2194"/>
      <c r="B2194"/>
      <c r="C2194"/>
      <c r="E2194"/>
      <c r="F2194"/>
      <c r="G2194"/>
      <c r="I2194"/>
      <c r="J2194"/>
      <c r="K2194"/>
      <c r="M2194"/>
      <c r="N2194"/>
      <c r="O2194"/>
      <c r="Q2194"/>
      <c r="R2194"/>
      <c r="S2194"/>
      <c r="U2194"/>
      <c r="V2194"/>
      <c r="W2194"/>
      <c r="Y2194"/>
      <c r="Z2194"/>
      <c r="AA2194"/>
      <c r="AC2194"/>
      <c r="AD2194"/>
      <c r="AE2194"/>
      <c r="AG2194"/>
      <c r="AH2194"/>
      <c r="AI2194"/>
      <c r="AK2194"/>
      <c r="AL2194"/>
      <c r="AM2194"/>
      <c r="AO2194"/>
      <c r="AP2194"/>
      <c r="AQ2194"/>
      <c r="AS2194"/>
      <c r="AT2194"/>
      <c r="AU2194"/>
      <c r="AW2194"/>
      <c r="AX2194"/>
      <c r="AY2194"/>
      <c r="BA2194"/>
      <c r="BB2194"/>
      <c r="BC2194"/>
      <c r="BE2194"/>
      <c r="BF2194"/>
      <c r="BG2194"/>
      <c r="BI2194"/>
      <c r="BJ2194"/>
      <c r="BK2194"/>
      <c r="BM2194"/>
      <c r="BN2194"/>
      <c r="BO2194"/>
    </row>
    <row r="2195" spans="1:67">
      <c r="A2195"/>
      <c r="B2195"/>
      <c r="C2195"/>
      <c r="E2195"/>
      <c r="F2195"/>
      <c r="G2195"/>
      <c r="I2195"/>
      <c r="J2195"/>
      <c r="K2195"/>
      <c r="M2195"/>
      <c r="N2195"/>
      <c r="O2195"/>
      <c r="Q2195"/>
      <c r="R2195"/>
      <c r="S2195"/>
      <c r="U2195"/>
      <c r="V2195"/>
      <c r="W2195"/>
      <c r="Y2195"/>
      <c r="Z2195"/>
      <c r="AA2195"/>
      <c r="AC2195"/>
      <c r="AD2195"/>
      <c r="AE2195"/>
      <c r="AG2195"/>
      <c r="AH2195"/>
      <c r="AI2195"/>
      <c r="AK2195"/>
      <c r="AL2195"/>
      <c r="AM2195"/>
      <c r="AO2195"/>
      <c r="AP2195"/>
      <c r="AQ2195"/>
      <c r="AS2195"/>
      <c r="AT2195"/>
      <c r="AU2195"/>
      <c r="AW2195"/>
      <c r="AX2195"/>
      <c r="AY2195"/>
      <c r="BA2195"/>
      <c r="BB2195"/>
      <c r="BC2195"/>
      <c r="BE2195"/>
      <c r="BF2195"/>
      <c r="BG2195"/>
      <c r="BI2195"/>
      <c r="BJ2195"/>
      <c r="BK2195"/>
      <c r="BM2195"/>
      <c r="BN2195"/>
      <c r="BO2195"/>
    </row>
    <row r="2196" spans="1:67">
      <c r="A2196"/>
      <c r="B2196"/>
      <c r="C2196"/>
      <c r="E2196"/>
      <c r="F2196"/>
      <c r="G2196"/>
      <c r="I2196"/>
      <c r="J2196"/>
      <c r="K2196"/>
      <c r="M2196"/>
      <c r="N2196"/>
      <c r="O2196"/>
      <c r="Q2196"/>
      <c r="R2196"/>
      <c r="S2196"/>
      <c r="U2196"/>
      <c r="V2196"/>
      <c r="W2196"/>
      <c r="Y2196"/>
      <c r="Z2196"/>
      <c r="AA2196"/>
      <c r="AC2196"/>
      <c r="AD2196"/>
      <c r="AE2196"/>
      <c r="AG2196"/>
      <c r="AH2196"/>
      <c r="AI2196"/>
      <c r="AK2196"/>
      <c r="AL2196"/>
      <c r="AM2196"/>
      <c r="AO2196"/>
      <c r="AP2196"/>
      <c r="AQ2196"/>
      <c r="AS2196"/>
      <c r="AT2196"/>
      <c r="AU2196"/>
      <c r="AW2196"/>
      <c r="AX2196"/>
      <c r="AY2196"/>
      <c r="BA2196"/>
      <c r="BB2196"/>
      <c r="BC2196"/>
      <c r="BE2196"/>
      <c r="BF2196"/>
      <c r="BG2196"/>
      <c r="BI2196"/>
      <c r="BJ2196"/>
      <c r="BK2196"/>
      <c r="BM2196"/>
      <c r="BN2196"/>
      <c r="BO2196"/>
    </row>
    <row r="2197" spans="1:67">
      <c r="A2197"/>
      <c r="B2197"/>
      <c r="C2197"/>
      <c r="E2197"/>
      <c r="F2197"/>
      <c r="G2197"/>
      <c r="I2197"/>
      <c r="J2197"/>
      <c r="K2197"/>
      <c r="M2197"/>
      <c r="N2197"/>
      <c r="O2197"/>
      <c r="Q2197"/>
      <c r="R2197"/>
      <c r="S2197"/>
      <c r="U2197"/>
      <c r="V2197"/>
      <c r="W2197"/>
      <c r="Y2197"/>
      <c r="Z2197"/>
      <c r="AA2197"/>
      <c r="AC2197"/>
      <c r="AD2197"/>
      <c r="AE2197"/>
      <c r="AG2197"/>
      <c r="AH2197"/>
      <c r="AI2197"/>
      <c r="AK2197"/>
      <c r="AL2197"/>
      <c r="AM2197"/>
      <c r="AO2197"/>
      <c r="AP2197"/>
      <c r="AQ2197"/>
      <c r="AS2197"/>
      <c r="AT2197"/>
      <c r="AU2197"/>
      <c r="AW2197"/>
      <c r="AX2197"/>
      <c r="AY2197"/>
      <c r="BA2197"/>
      <c r="BB2197"/>
      <c r="BC2197"/>
      <c r="BE2197"/>
      <c r="BF2197"/>
      <c r="BG2197"/>
      <c r="BI2197"/>
      <c r="BJ2197"/>
      <c r="BK2197"/>
      <c r="BM2197"/>
      <c r="BN2197"/>
      <c r="BO2197"/>
    </row>
    <row r="2198" spans="1:67">
      <c r="A2198"/>
      <c r="B2198"/>
      <c r="C2198"/>
      <c r="E2198"/>
      <c r="F2198"/>
      <c r="G2198"/>
      <c r="I2198"/>
      <c r="J2198"/>
      <c r="K2198"/>
      <c r="M2198"/>
      <c r="N2198"/>
      <c r="O2198"/>
      <c r="Q2198"/>
      <c r="R2198"/>
      <c r="S2198"/>
      <c r="U2198"/>
      <c r="V2198"/>
      <c r="W2198"/>
      <c r="Y2198"/>
      <c r="Z2198"/>
      <c r="AA2198"/>
      <c r="AC2198"/>
      <c r="AD2198"/>
      <c r="AE2198"/>
      <c r="AG2198"/>
      <c r="AH2198"/>
      <c r="AI2198"/>
      <c r="AK2198"/>
      <c r="AL2198"/>
      <c r="AM2198"/>
      <c r="AO2198"/>
      <c r="AP2198"/>
      <c r="AQ2198"/>
      <c r="AS2198"/>
      <c r="AT2198"/>
      <c r="AU2198"/>
      <c r="AW2198"/>
      <c r="AX2198"/>
      <c r="AY2198"/>
      <c r="BA2198"/>
      <c r="BB2198"/>
      <c r="BC2198"/>
      <c r="BE2198"/>
      <c r="BF2198"/>
      <c r="BG2198"/>
      <c r="BI2198"/>
      <c r="BJ2198"/>
      <c r="BK2198"/>
      <c r="BM2198"/>
      <c r="BN2198"/>
      <c r="BO2198"/>
    </row>
    <row r="2199" spans="1:67">
      <c r="A2199"/>
      <c r="B2199"/>
      <c r="C2199"/>
      <c r="E2199"/>
      <c r="F2199"/>
      <c r="G2199"/>
      <c r="I2199"/>
      <c r="J2199"/>
      <c r="K2199"/>
      <c r="M2199"/>
      <c r="N2199"/>
      <c r="O2199"/>
      <c r="Q2199"/>
      <c r="R2199"/>
      <c r="S2199"/>
      <c r="U2199"/>
      <c r="V2199"/>
      <c r="W2199"/>
      <c r="Y2199"/>
      <c r="Z2199"/>
      <c r="AA2199"/>
      <c r="AC2199"/>
      <c r="AD2199"/>
      <c r="AE2199"/>
      <c r="AG2199"/>
      <c r="AH2199"/>
      <c r="AI2199"/>
      <c r="AK2199"/>
      <c r="AL2199"/>
      <c r="AM2199"/>
      <c r="AO2199"/>
      <c r="AP2199"/>
      <c r="AQ2199"/>
      <c r="AS2199"/>
      <c r="AT2199"/>
      <c r="AU2199"/>
      <c r="AW2199"/>
      <c r="AX2199"/>
      <c r="AY2199"/>
      <c r="BA2199"/>
      <c r="BB2199"/>
      <c r="BC2199"/>
      <c r="BE2199"/>
      <c r="BF2199"/>
      <c r="BG2199"/>
      <c r="BI2199"/>
      <c r="BJ2199"/>
      <c r="BK2199"/>
      <c r="BM2199"/>
      <c r="BN2199"/>
      <c r="BO2199"/>
    </row>
    <row r="2200" spans="1:67">
      <c r="A2200"/>
      <c r="B2200"/>
      <c r="C2200"/>
      <c r="E2200"/>
      <c r="F2200"/>
      <c r="G2200"/>
      <c r="I2200"/>
      <c r="J2200"/>
      <c r="K2200"/>
      <c r="M2200"/>
      <c r="N2200"/>
      <c r="O2200"/>
      <c r="Q2200"/>
      <c r="R2200"/>
      <c r="S2200"/>
      <c r="U2200"/>
      <c r="V2200"/>
      <c r="W2200"/>
      <c r="Y2200"/>
      <c r="Z2200"/>
      <c r="AA2200"/>
      <c r="AC2200"/>
      <c r="AD2200"/>
      <c r="AE2200"/>
      <c r="AG2200"/>
      <c r="AH2200"/>
      <c r="AI2200"/>
      <c r="AK2200"/>
      <c r="AL2200"/>
      <c r="AM2200"/>
      <c r="AO2200"/>
      <c r="AP2200"/>
      <c r="AQ2200"/>
      <c r="AS2200"/>
      <c r="AT2200"/>
      <c r="AU2200"/>
      <c r="AW2200"/>
      <c r="AX2200"/>
      <c r="AY2200"/>
      <c r="BA2200"/>
      <c r="BB2200"/>
      <c r="BC2200"/>
      <c r="BE2200"/>
      <c r="BF2200"/>
      <c r="BG2200"/>
      <c r="BI2200"/>
      <c r="BJ2200"/>
      <c r="BK2200"/>
      <c r="BM2200"/>
      <c r="BN2200"/>
      <c r="BO2200"/>
    </row>
    <row r="2201" spans="1:67">
      <c r="A2201"/>
      <c r="B2201"/>
      <c r="C2201"/>
      <c r="E2201"/>
      <c r="F2201"/>
      <c r="G2201"/>
      <c r="I2201"/>
      <c r="J2201"/>
      <c r="K2201"/>
      <c r="M2201"/>
      <c r="N2201"/>
      <c r="O2201"/>
      <c r="Q2201"/>
      <c r="R2201"/>
      <c r="S2201"/>
      <c r="U2201"/>
      <c r="V2201"/>
      <c r="W2201"/>
      <c r="Y2201"/>
      <c r="Z2201"/>
      <c r="AA2201"/>
      <c r="AC2201"/>
      <c r="AD2201"/>
      <c r="AE2201"/>
      <c r="AG2201"/>
      <c r="AH2201"/>
      <c r="AI2201"/>
      <c r="AK2201"/>
      <c r="AL2201"/>
      <c r="AM2201"/>
      <c r="AO2201"/>
      <c r="AP2201"/>
      <c r="AQ2201"/>
      <c r="AS2201"/>
      <c r="AT2201"/>
      <c r="AU2201"/>
      <c r="AW2201"/>
      <c r="AX2201"/>
      <c r="AY2201"/>
      <c r="BA2201"/>
      <c r="BB2201"/>
      <c r="BC2201"/>
      <c r="BE2201"/>
      <c r="BF2201"/>
      <c r="BG2201"/>
      <c r="BI2201"/>
      <c r="BJ2201"/>
      <c r="BK2201"/>
      <c r="BM2201"/>
      <c r="BN2201"/>
      <c r="BO2201"/>
    </row>
    <row r="2202" spans="1:67">
      <c r="A2202"/>
      <c r="B2202"/>
      <c r="C2202"/>
      <c r="E2202"/>
      <c r="F2202"/>
      <c r="G2202"/>
      <c r="I2202"/>
      <c r="J2202"/>
      <c r="K2202"/>
      <c r="M2202"/>
      <c r="N2202"/>
      <c r="O2202"/>
      <c r="Q2202"/>
      <c r="R2202"/>
      <c r="S2202"/>
      <c r="U2202"/>
      <c r="V2202"/>
      <c r="W2202"/>
      <c r="Y2202"/>
      <c r="Z2202"/>
      <c r="AA2202"/>
      <c r="AC2202"/>
      <c r="AD2202"/>
      <c r="AE2202"/>
      <c r="AG2202"/>
      <c r="AH2202"/>
      <c r="AI2202"/>
      <c r="AK2202"/>
      <c r="AL2202"/>
      <c r="AM2202"/>
      <c r="AO2202"/>
      <c r="AP2202"/>
      <c r="AQ2202"/>
      <c r="AS2202"/>
      <c r="AT2202"/>
      <c r="AU2202"/>
      <c r="AW2202"/>
      <c r="AX2202"/>
      <c r="AY2202"/>
      <c r="BA2202"/>
      <c r="BB2202"/>
      <c r="BC2202"/>
      <c r="BE2202"/>
      <c r="BF2202"/>
      <c r="BG2202"/>
      <c r="BI2202"/>
      <c r="BJ2202"/>
      <c r="BK2202"/>
      <c r="BM2202"/>
      <c r="BN2202"/>
      <c r="BO2202"/>
    </row>
    <row r="2203" spans="1:67">
      <c r="A2203"/>
      <c r="B2203"/>
      <c r="C2203"/>
      <c r="E2203"/>
      <c r="F2203"/>
      <c r="G2203"/>
      <c r="I2203"/>
      <c r="J2203"/>
      <c r="K2203"/>
      <c r="M2203"/>
      <c r="N2203"/>
      <c r="O2203"/>
      <c r="Q2203"/>
      <c r="R2203"/>
      <c r="S2203"/>
      <c r="U2203"/>
      <c r="V2203"/>
      <c r="W2203"/>
      <c r="Y2203"/>
      <c r="Z2203"/>
      <c r="AA2203"/>
      <c r="AC2203"/>
      <c r="AD2203"/>
      <c r="AE2203"/>
      <c r="AG2203"/>
      <c r="AH2203"/>
      <c r="AI2203"/>
      <c r="AK2203"/>
      <c r="AL2203"/>
      <c r="AM2203"/>
      <c r="AO2203"/>
      <c r="AP2203"/>
      <c r="AQ2203"/>
      <c r="AS2203"/>
      <c r="AT2203"/>
      <c r="AU2203"/>
      <c r="AW2203"/>
      <c r="AX2203"/>
      <c r="AY2203"/>
      <c r="BA2203"/>
      <c r="BB2203"/>
      <c r="BC2203"/>
      <c r="BE2203"/>
      <c r="BF2203"/>
      <c r="BG2203"/>
      <c r="BI2203"/>
      <c r="BJ2203"/>
      <c r="BK2203"/>
      <c r="BM2203"/>
      <c r="BN2203"/>
      <c r="BO2203"/>
    </row>
    <row r="2204" spans="1:67">
      <c r="A2204"/>
      <c r="B2204"/>
      <c r="C2204"/>
      <c r="E2204"/>
      <c r="F2204"/>
      <c r="G2204"/>
      <c r="I2204"/>
      <c r="J2204"/>
      <c r="K2204"/>
      <c r="M2204"/>
      <c r="N2204"/>
      <c r="O2204"/>
      <c r="Q2204"/>
      <c r="R2204"/>
      <c r="S2204"/>
      <c r="U2204"/>
      <c r="V2204"/>
      <c r="W2204"/>
      <c r="Y2204"/>
      <c r="Z2204"/>
      <c r="AA2204"/>
      <c r="AC2204"/>
      <c r="AD2204"/>
      <c r="AE2204"/>
      <c r="AG2204"/>
      <c r="AH2204"/>
      <c r="AI2204"/>
      <c r="AK2204"/>
      <c r="AL2204"/>
      <c r="AM2204"/>
      <c r="AO2204"/>
      <c r="AP2204"/>
      <c r="AQ2204"/>
      <c r="AS2204"/>
      <c r="AT2204"/>
      <c r="AU2204"/>
      <c r="AW2204"/>
      <c r="AX2204"/>
      <c r="AY2204"/>
      <c r="BA2204"/>
      <c r="BB2204"/>
      <c r="BC2204"/>
      <c r="BE2204"/>
      <c r="BF2204"/>
      <c r="BG2204"/>
      <c r="BI2204"/>
      <c r="BJ2204"/>
      <c r="BK2204"/>
      <c r="BM2204"/>
      <c r="BN2204"/>
      <c r="BO2204"/>
    </row>
    <row r="2205" spans="1:67">
      <c r="A2205"/>
      <c r="B2205"/>
      <c r="C2205"/>
      <c r="E2205"/>
      <c r="F2205"/>
      <c r="G2205"/>
      <c r="I2205"/>
      <c r="J2205"/>
      <c r="K2205"/>
      <c r="M2205"/>
      <c r="N2205"/>
      <c r="O2205"/>
      <c r="Q2205"/>
      <c r="R2205"/>
      <c r="S2205"/>
      <c r="U2205"/>
      <c r="V2205"/>
      <c r="W2205"/>
      <c r="Y2205"/>
      <c r="Z2205"/>
      <c r="AA2205"/>
      <c r="AC2205"/>
      <c r="AD2205"/>
      <c r="AE2205"/>
      <c r="AG2205"/>
      <c r="AH2205"/>
      <c r="AI2205"/>
      <c r="AK2205"/>
      <c r="AL2205"/>
      <c r="AM2205"/>
      <c r="AO2205"/>
      <c r="AP2205"/>
      <c r="AQ2205"/>
      <c r="AS2205"/>
      <c r="AT2205"/>
      <c r="AU2205"/>
      <c r="AW2205"/>
      <c r="AX2205"/>
      <c r="AY2205"/>
      <c r="BA2205"/>
      <c r="BB2205"/>
      <c r="BC2205"/>
      <c r="BE2205"/>
      <c r="BF2205"/>
      <c r="BG2205"/>
      <c r="BI2205"/>
      <c r="BJ2205"/>
      <c r="BK2205"/>
      <c r="BM2205"/>
      <c r="BN2205"/>
      <c r="BO2205"/>
    </row>
    <row r="2206" spans="1:67">
      <c r="A2206"/>
      <c r="B2206"/>
      <c r="C2206"/>
      <c r="E2206"/>
      <c r="F2206"/>
      <c r="G2206"/>
      <c r="I2206"/>
      <c r="J2206"/>
      <c r="K2206"/>
      <c r="M2206"/>
      <c r="N2206"/>
      <c r="O2206"/>
      <c r="Q2206"/>
      <c r="R2206"/>
      <c r="S2206"/>
      <c r="U2206"/>
      <c r="V2206"/>
      <c r="W2206"/>
      <c r="Y2206"/>
      <c r="Z2206"/>
      <c r="AA2206"/>
      <c r="AC2206"/>
      <c r="AD2206"/>
      <c r="AE2206"/>
      <c r="AG2206"/>
      <c r="AH2206"/>
      <c r="AI2206"/>
      <c r="AK2206"/>
      <c r="AL2206"/>
      <c r="AM2206"/>
      <c r="AO2206"/>
      <c r="AP2206"/>
      <c r="AQ2206"/>
      <c r="AS2206"/>
      <c r="AT2206"/>
      <c r="AU2206"/>
      <c r="AW2206"/>
      <c r="AX2206"/>
      <c r="AY2206"/>
      <c r="BA2206"/>
      <c r="BB2206"/>
      <c r="BC2206"/>
      <c r="BE2206"/>
      <c r="BF2206"/>
      <c r="BG2206"/>
      <c r="BI2206"/>
      <c r="BJ2206"/>
      <c r="BK2206"/>
      <c r="BM2206"/>
      <c r="BN2206"/>
      <c r="BO2206"/>
    </row>
    <row r="2207" spans="1:67">
      <c r="A2207"/>
      <c r="B2207"/>
      <c r="C2207"/>
      <c r="E2207"/>
      <c r="F2207"/>
      <c r="G2207"/>
      <c r="I2207"/>
      <c r="J2207"/>
      <c r="K2207"/>
      <c r="M2207"/>
      <c r="N2207"/>
      <c r="O2207"/>
      <c r="Q2207"/>
      <c r="R2207"/>
      <c r="S2207"/>
      <c r="U2207"/>
      <c r="V2207"/>
      <c r="W2207"/>
      <c r="Y2207"/>
      <c r="Z2207"/>
      <c r="AA2207"/>
      <c r="AC2207"/>
      <c r="AD2207"/>
      <c r="AE2207"/>
      <c r="AG2207"/>
      <c r="AH2207"/>
      <c r="AI2207"/>
      <c r="AK2207"/>
      <c r="AL2207"/>
      <c r="AM2207"/>
      <c r="AO2207"/>
      <c r="AP2207"/>
      <c r="AQ2207"/>
      <c r="AS2207"/>
      <c r="AT2207"/>
      <c r="AU2207"/>
      <c r="AW2207"/>
      <c r="AX2207"/>
      <c r="AY2207"/>
      <c r="BA2207"/>
      <c r="BB2207"/>
      <c r="BC2207"/>
      <c r="BE2207"/>
      <c r="BF2207"/>
      <c r="BG2207"/>
      <c r="BI2207"/>
      <c r="BJ2207"/>
      <c r="BK2207"/>
      <c r="BM2207"/>
      <c r="BN2207"/>
      <c r="BO2207"/>
    </row>
    <row r="2208" spans="1:67">
      <c r="A2208"/>
      <c r="B2208"/>
      <c r="C2208"/>
      <c r="E2208"/>
      <c r="F2208"/>
      <c r="G2208"/>
      <c r="I2208"/>
      <c r="J2208"/>
      <c r="K2208"/>
      <c r="M2208"/>
      <c r="N2208"/>
      <c r="O2208"/>
      <c r="Q2208"/>
      <c r="R2208"/>
      <c r="S2208"/>
      <c r="U2208"/>
      <c r="V2208"/>
      <c r="W2208"/>
      <c r="Y2208"/>
      <c r="Z2208"/>
      <c r="AA2208"/>
      <c r="AC2208"/>
      <c r="AD2208"/>
      <c r="AE2208"/>
      <c r="AG2208"/>
      <c r="AH2208"/>
      <c r="AI2208"/>
      <c r="AK2208"/>
      <c r="AL2208"/>
      <c r="AM2208"/>
      <c r="AO2208"/>
      <c r="AP2208"/>
      <c r="AQ2208"/>
      <c r="AS2208"/>
      <c r="AT2208"/>
      <c r="AU2208"/>
      <c r="AW2208"/>
      <c r="AX2208"/>
      <c r="AY2208"/>
      <c r="BA2208"/>
      <c r="BB2208"/>
      <c r="BC2208"/>
      <c r="BE2208"/>
      <c r="BF2208"/>
      <c r="BG2208"/>
      <c r="BI2208"/>
      <c r="BJ2208"/>
      <c r="BK2208"/>
      <c r="BM2208"/>
      <c r="BN2208"/>
      <c r="BO2208"/>
    </row>
    <row r="2209" spans="1:67">
      <c r="A2209"/>
      <c r="B2209"/>
      <c r="C2209"/>
      <c r="E2209"/>
      <c r="F2209"/>
      <c r="G2209"/>
      <c r="I2209"/>
      <c r="J2209"/>
      <c r="K2209"/>
      <c r="M2209"/>
      <c r="N2209"/>
      <c r="O2209"/>
      <c r="Q2209"/>
      <c r="R2209"/>
      <c r="S2209"/>
      <c r="U2209"/>
      <c r="V2209"/>
      <c r="W2209"/>
      <c r="Y2209"/>
      <c r="Z2209"/>
      <c r="AA2209"/>
      <c r="AC2209"/>
      <c r="AD2209"/>
      <c r="AE2209"/>
      <c r="AG2209"/>
      <c r="AH2209"/>
      <c r="AI2209"/>
      <c r="AK2209"/>
      <c r="AL2209"/>
      <c r="AM2209"/>
      <c r="AO2209"/>
      <c r="AP2209"/>
      <c r="AQ2209"/>
      <c r="AS2209"/>
      <c r="AT2209"/>
      <c r="AU2209"/>
      <c r="AW2209"/>
      <c r="AX2209"/>
      <c r="AY2209"/>
      <c r="BA2209"/>
      <c r="BB2209"/>
      <c r="BC2209"/>
      <c r="BE2209"/>
      <c r="BF2209"/>
      <c r="BG2209"/>
      <c r="BI2209"/>
      <c r="BJ2209"/>
      <c r="BK2209"/>
      <c r="BM2209"/>
      <c r="BN2209"/>
      <c r="BO2209"/>
    </row>
    <row r="2210" spans="1:67">
      <c r="A2210"/>
      <c r="B2210"/>
      <c r="C2210"/>
      <c r="E2210"/>
      <c r="F2210"/>
      <c r="G2210"/>
      <c r="I2210"/>
      <c r="J2210"/>
      <c r="K2210"/>
      <c r="M2210"/>
      <c r="N2210"/>
      <c r="O2210"/>
      <c r="Q2210"/>
      <c r="R2210"/>
      <c r="S2210"/>
      <c r="U2210"/>
      <c r="V2210"/>
      <c r="W2210"/>
      <c r="Y2210"/>
      <c r="Z2210"/>
      <c r="AA2210"/>
      <c r="AC2210"/>
      <c r="AD2210"/>
      <c r="AE2210"/>
      <c r="AG2210"/>
      <c r="AH2210"/>
      <c r="AI2210"/>
      <c r="AK2210"/>
      <c r="AL2210"/>
      <c r="AM2210"/>
      <c r="AO2210"/>
      <c r="AP2210"/>
      <c r="AQ2210"/>
      <c r="AS2210"/>
      <c r="AT2210"/>
      <c r="AU2210"/>
      <c r="AW2210"/>
      <c r="AX2210"/>
      <c r="AY2210"/>
      <c r="BA2210"/>
      <c r="BB2210"/>
      <c r="BC2210"/>
      <c r="BE2210"/>
      <c r="BF2210"/>
      <c r="BG2210"/>
      <c r="BI2210"/>
      <c r="BJ2210"/>
      <c r="BK2210"/>
      <c r="BM2210"/>
      <c r="BN2210"/>
      <c r="BO2210"/>
    </row>
    <row r="2211" spans="1:67">
      <c r="A2211"/>
      <c r="B2211"/>
      <c r="C2211"/>
      <c r="E2211"/>
      <c r="F2211"/>
      <c r="G2211"/>
      <c r="I2211"/>
      <c r="J2211"/>
      <c r="K2211"/>
      <c r="M2211"/>
      <c r="N2211"/>
      <c r="O2211"/>
      <c r="Q2211"/>
      <c r="R2211"/>
      <c r="S2211"/>
      <c r="U2211"/>
      <c r="V2211"/>
      <c r="W2211"/>
      <c r="Y2211"/>
      <c r="Z2211"/>
      <c r="AA2211"/>
      <c r="AC2211"/>
      <c r="AD2211"/>
      <c r="AE2211"/>
      <c r="AG2211"/>
      <c r="AH2211"/>
      <c r="AI2211"/>
      <c r="AK2211"/>
      <c r="AL2211"/>
      <c r="AM2211"/>
      <c r="AO2211"/>
      <c r="AP2211"/>
      <c r="AQ2211"/>
      <c r="AS2211"/>
      <c r="AT2211"/>
      <c r="AU2211"/>
      <c r="AW2211"/>
      <c r="AX2211"/>
      <c r="AY2211"/>
      <c r="BA2211"/>
      <c r="BB2211"/>
      <c r="BC2211"/>
      <c r="BE2211"/>
      <c r="BF2211"/>
      <c r="BG2211"/>
      <c r="BI2211"/>
      <c r="BJ2211"/>
      <c r="BK2211"/>
      <c r="BM2211"/>
      <c r="BN2211"/>
      <c r="BO2211"/>
    </row>
    <row r="2212" spans="1:67">
      <c r="A2212"/>
      <c r="B2212"/>
      <c r="C2212"/>
      <c r="E2212"/>
      <c r="F2212"/>
      <c r="G2212"/>
      <c r="I2212"/>
      <c r="J2212"/>
      <c r="K2212"/>
      <c r="M2212"/>
      <c r="N2212"/>
      <c r="O2212"/>
      <c r="Q2212"/>
      <c r="R2212"/>
      <c r="S2212"/>
      <c r="U2212"/>
      <c r="V2212"/>
      <c r="W2212"/>
      <c r="Y2212"/>
      <c r="Z2212"/>
      <c r="AA2212"/>
      <c r="AC2212"/>
      <c r="AD2212"/>
      <c r="AE2212"/>
      <c r="AG2212"/>
      <c r="AH2212"/>
      <c r="AI2212"/>
      <c r="AK2212"/>
      <c r="AL2212"/>
      <c r="AM2212"/>
      <c r="AO2212"/>
      <c r="AP2212"/>
      <c r="AQ2212"/>
      <c r="AS2212"/>
      <c r="AT2212"/>
      <c r="AU2212"/>
      <c r="AW2212"/>
      <c r="AX2212"/>
      <c r="AY2212"/>
      <c r="BA2212"/>
      <c r="BB2212"/>
      <c r="BC2212"/>
      <c r="BE2212"/>
      <c r="BF2212"/>
      <c r="BG2212"/>
      <c r="BI2212"/>
      <c r="BJ2212"/>
      <c r="BK2212"/>
      <c r="BM2212"/>
      <c r="BN2212"/>
      <c r="BO2212"/>
    </row>
    <row r="2213" spans="1:67">
      <c r="A2213"/>
      <c r="B2213"/>
      <c r="C2213"/>
      <c r="E2213"/>
      <c r="F2213"/>
      <c r="G2213"/>
      <c r="I2213"/>
      <c r="J2213"/>
      <c r="K2213"/>
      <c r="M2213"/>
      <c r="N2213"/>
      <c r="O2213"/>
      <c r="Q2213"/>
      <c r="R2213"/>
      <c r="S2213"/>
      <c r="U2213"/>
      <c r="V2213"/>
      <c r="W2213"/>
      <c r="Y2213"/>
      <c r="Z2213"/>
      <c r="AA2213"/>
      <c r="AC2213"/>
      <c r="AD2213"/>
      <c r="AE2213"/>
      <c r="AG2213"/>
      <c r="AH2213"/>
      <c r="AI2213"/>
      <c r="AK2213"/>
      <c r="AL2213"/>
      <c r="AM2213"/>
      <c r="AO2213"/>
      <c r="AP2213"/>
      <c r="AQ2213"/>
      <c r="AS2213"/>
      <c r="AT2213"/>
      <c r="AU2213"/>
      <c r="AW2213"/>
      <c r="AX2213"/>
      <c r="AY2213"/>
      <c r="BA2213"/>
      <c r="BB2213"/>
      <c r="BC2213"/>
      <c r="BE2213"/>
      <c r="BF2213"/>
      <c r="BG2213"/>
      <c r="BI2213"/>
      <c r="BJ2213"/>
      <c r="BK2213"/>
      <c r="BM2213"/>
      <c r="BN2213"/>
      <c r="BO2213"/>
    </row>
    <row r="2214" spans="1:67">
      <c r="A2214"/>
      <c r="B2214"/>
      <c r="C2214"/>
      <c r="E2214"/>
      <c r="F2214"/>
      <c r="G2214"/>
      <c r="I2214"/>
      <c r="J2214"/>
      <c r="K2214"/>
      <c r="M2214"/>
      <c r="N2214"/>
      <c r="O2214"/>
      <c r="Q2214"/>
      <c r="R2214"/>
      <c r="S2214"/>
      <c r="U2214"/>
      <c r="V2214"/>
      <c r="W2214"/>
      <c r="Y2214"/>
      <c r="Z2214"/>
      <c r="AA2214"/>
      <c r="AC2214"/>
      <c r="AD2214"/>
      <c r="AE2214"/>
      <c r="AG2214"/>
      <c r="AH2214"/>
      <c r="AI2214"/>
      <c r="AK2214"/>
      <c r="AL2214"/>
      <c r="AM2214"/>
      <c r="AO2214"/>
      <c r="AP2214"/>
      <c r="AQ2214"/>
      <c r="AS2214"/>
      <c r="AT2214"/>
      <c r="AU2214"/>
      <c r="AW2214"/>
      <c r="AX2214"/>
      <c r="AY2214"/>
      <c r="BA2214"/>
      <c r="BB2214"/>
      <c r="BC2214"/>
      <c r="BE2214"/>
      <c r="BF2214"/>
      <c r="BG2214"/>
      <c r="BI2214"/>
      <c r="BJ2214"/>
      <c r="BK2214"/>
      <c r="BM2214"/>
      <c r="BN2214"/>
      <c r="BO2214"/>
    </row>
    <row r="2215" spans="1:67">
      <c r="A2215"/>
      <c r="B2215"/>
      <c r="C2215"/>
      <c r="E2215"/>
      <c r="F2215"/>
      <c r="G2215"/>
      <c r="I2215"/>
      <c r="J2215"/>
      <c r="K2215"/>
      <c r="M2215"/>
      <c r="N2215"/>
      <c r="O2215"/>
      <c r="Q2215"/>
      <c r="R2215"/>
      <c r="S2215"/>
      <c r="U2215"/>
      <c r="V2215"/>
      <c r="W2215"/>
      <c r="Y2215"/>
      <c r="Z2215"/>
      <c r="AA2215"/>
      <c r="AC2215"/>
      <c r="AD2215"/>
      <c r="AE2215"/>
      <c r="AG2215"/>
      <c r="AH2215"/>
      <c r="AI2215"/>
      <c r="AK2215"/>
      <c r="AL2215"/>
      <c r="AM2215"/>
      <c r="AO2215"/>
      <c r="AP2215"/>
      <c r="AQ2215"/>
      <c r="AS2215"/>
      <c r="AT2215"/>
      <c r="AU2215"/>
      <c r="AW2215"/>
      <c r="AX2215"/>
      <c r="AY2215"/>
      <c r="BA2215"/>
      <c r="BB2215"/>
      <c r="BC2215"/>
      <c r="BE2215"/>
      <c r="BF2215"/>
      <c r="BG2215"/>
      <c r="BI2215"/>
      <c r="BJ2215"/>
      <c r="BK2215"/>
      <c r="BM2215"/>
      <c r="BN2215"/>
      <c r="BO2215"/>
    </row>
    <row r="2216" spans="1:67">
      <c r="A2216"/>
      <c r="B2216"/>
      <c r="C2216"/>
      <c r="E2216"/>
      <c r="F2216"/>
      <c r="G2216"/>
      <c r="I2216"/>
      <c r="J2216"/>
      <c r="K2216"/>
      <c r="M2216"/>
      <c r="N2216"/>
      <c r="O2216"/>
      <c r="Q2216"/>
      <c r="R2216"/>
      <c r="S2216"/>
      <c r="U2216"/>
      <c r="V2216"/>
      <c r="W2216"/>
      <c r="Y2216"/>
      <c r="Z2216"/>
      <c r="AA2216"/>
      <c r="AC2216"/>
      <c r="AD2216"/>
      <c r="AE2216"/>
      <c r="AG2216"/>
      <c r="AH2216"/>
      <c r="AI2216"/>
      <c r="AK2216"/>
      <c r="AL2216"/>
      <c r="AM2216"/>
      <c r="AO2216"/>
      <c r="AP2216"/>
      <c r="AQ2216"/>
      <c r="AS2216"/>
      <c r="AT2216"/>
      <c r="AU2216"/>
      <c r="AW2216"/>
      <c r="AX2216"/>
      <c r="AY2216"/>
      <c r="BA2216"/>
      <c r="BB2216"/>
      <c r="BC2216"/>
      <c r="BE2216"/>
      <c r="BF2216"/>
      <c r="BG2216"/>
      <c r="BI2216"/>
      <c r="BJ2216"/>
      <c r="BK2216"/>
      <c r="BM2216"/>
      <c r="BN2216"/>
      <c r="BO2216"/>
    </row>
    <row r="2217" spans="1:67">
      <c r="A2217"/>
      <c r="B2217"/>
      <c r="C2217"/>
      <c r="E2217"/>
      <c r="F2217"/>
      <c r="G2217"/>
      <c r="I2217"/>
      <c r="J2217"/>
      <c r="K2217"/>
      <c r="M2217"/>
      <c r="N2217"/>
      <c r="O2217"/>
      <c r="Q2217"/>
      <c r="R2217"/>
      <c r="S2217"/>
      <c r="U2217"/>
      <c r="V2217"/>
      <c r="W2217"/>
      <c r="Y2217"/>
      <c r="Z2217"/>
      <c r="AA2217"/>
      <c r="AC2217"/>
      <c r="AD2217"/>
      <c r="AE2217"/>
      <c r="AG2217"/>
      <c r="AH2217"/>
      <c r="AI2217"/>
      <c r="AK2217"/>
      <c r="AL2217"/>
      <c r="AM2217"/>
      <c r="AO2217"/>
      <c r="AP2217"/>
      <c r="AQ2217"/>
      <c r="AS2217"/>
      <c r="AT2217"/>
      <c r="AU2217"/>
      <c r="AW2217"/>
      <c r="AX2217"/>
      <c r="AY2217"/>
      <c r="BA2217"/>
      <c r="BB2217"/>
      <c r="BC2217"/>
      <c r="BE2217"/>
      <c r="BF2217"/>
      <c r="BG2217"/>
      <c r="BI2217"/>
      <c r="BJ2217"/>
      <c r="BK2217"/>
      <c r="BM2217"/>
      <c r="BN2217"/>
      <c r="BO2217"/>
    </row>
    <row r="2218" spans="1:67">
      <c r="A2218"/>
      <c r="B2218"/>
      <c r="C2218"/>
      <c r="E2218"/>
      <c r="F2218"/>
      <c r="G2218"/>
      <c r="I2218"/>
      <c r="J2218"/>
      <c r="K2218"/>
      <c r="M2218"/>
      <c r="N2218"/>
      <c r="O2218"/>
      <c r="Q2218"/>
      <c r="R2218"/>
      <c r="S2218"/>
      <c r="U2218"/>
      <c r="V2218"/>
      <c r="W2218"/>
      <c r="Y2218"/>
      <c r="Z2218"/>
      <c r="AA2218"/>
      <c r="AC2218"/>
      <c r="AD2218"/>
      <c r="AE2218"/>
      <c r="AG2218"/>
      <c r="AH2218"/>
      <c r="AI2218"/>
      <c r="AK2218"/>
      <c r="AL2218"/>
      <c r="AM2218"/>
      <c r="AO2218"/>
      <c r="AP2218"/>
      <c r="AQ2218"/>
      <c r="AS2218"/>
      <c r="AT2218"/>
      <c r="AU2218"/>
      <c r="AW2218"/>
      <c r="AX2218"/>
      <c r="AY2218"/>
      <c r="BA2218"/>
      <c r="BB2218"/>
      <c r="BC2218"/>
      <c r="BE2218"/>
      <c r="BF2218"/>
      <c r="BG2218"/>
      <c r="BI2218"/>
      <c r="BJ2218"/>
      <c r="BK2218"/>
      <c r="BM2218"/>
      <c r="BN2218"/>
      <c r="BO2218"/>
    </row>
    <row r="2219" spans="1:67">
      <c r="A2219"/>
      <c r="B2219"/>
      <c r="C2219"/>
      <c r="E2219"/>
      <c r="F2219"/>
      <c r="G2219"/>
      <c r="I2219"/>
      <c r="J2219"/>
      <c r="K2219"/>
      <c r="M2219"/>
      <c r="N2219"/>
      <c r="O2219"/>
      <c r="Q2219"/>
      <c r="R2219"/>
      <c r="S2219"/>
      <c r="U2219"/>
      <c r="V2219"/>
      <c r="W2219"/>
      <c r="Y2219"/>
      <c r="Z2219"/>
      <c r="AA2219"/>
      <c r="AC2219"/>
      <c r="AD2219"/>
      <c r="AE2219"/>
      <c r="AG2219"/>
      <c r="AH2219"/>
      <c r="AI2219"/>
      <c r="AK2219"/>
      <c r="AL2219"/>
      <c r="AM2219"/>
      <c r="AO2219"/>
      <c r="AP2219"/>
      <c r="AQ2219"/>
      <c r="AS2219"/>
      <c r="AT2219"/>
      <c r="AU2219"/>
      <c r="AW2219"/>
      <c r="AX2219"/>
      <c r="AY2219"/>
      <c r="BA2219"/>
      <c r="BB2219"/>
      <c r="BC2219"/>
      <c r="BE2219"/>
      <c r="BF2219"/>
      <c r="BG2219"/>
      <c r="BI2219"/>
      <c r="BJ2219"/>
      <c r="BK2219"/>
      <c r="BM2219"/>
      <c r="BN2219"/>
      <c r="BO2219"/>
    </row>
    <row r="2220" spans="1:67">
      <c r="A2220"/>
      <c r="B2220"/>
      <c r="C2220"/>
      <c r="E2220"/>
      <c r="F2220"/>
      <c r="G2220"/>
      <c r="I2220"/>
      <c r="J2220"/>
      <c r="K2220"/>
      <c r="M2220"/>
      <c r="N2220"/>
      <c r="O2220"/>
      <c r="Q2220"/>
      <c r="R2220"/>
      <c r="S2220"/>
      <c r="U2220"/>
      <c r="V2220"/>
      <c r="W2220"/>
      <c r="Y2220"/>
      <c r="Z2220"/>
      <c r="AA2220"/>
      <c r="AC2220"/>
      <c r="AD2220"/>
      <c r="AE2220"/>
      <c r="AG2220"/>
      <c r="AH2220"/>
      <c r="AI2220"/>
      <c r="AK2220"/>
      <c r="AL2220"/>
      <c r="AM2220"/>
      <c r="AO2220"/>
      <c r="AP2220"/>
      <c r="AQ2220"/>
      <c r="AS2220"/>
      <c r="AT2220"/>
      <c r="AU2220"/>
      <c r="AW2220"/>
      <c r="AX2220"/>
      <c r="AY2220"/>
      <c r="BA2220"/>
      <c r="BB2220"/>
      <c r="BC2220"/>
      <c r="BE2220"/>
      <c r="BF2220"/>
      <c r="BG2220"/>
      <c r="BI2220"/>
      <c r="BJ2220"/>
      <c r="BK2220"/>
      <c r="BM2220"/>
      <c r="BN2220"/>
      <c r="BO2220"/>
    </row>
    <row r="2221" spans="1:67">
      <c r="A2221"/>
      <c r="B2221"/>
      <c r="C2221"/>
      <c r="E2221"/>
      <c r="F2221"/>
      <c r="G2221"/>
      <c r="I2221"/>
      <c r="J2221"/>
      <c r="K2221"/>
      <c r="M2221"/>
      <c r="N2221"/>
      <c r="O2221"/>
      <c r="Q2221"/>
      <c r="R2221"/>
      <c r="S2221"/>
      <c r="U2221"/>
      <c r="V2221"/>
      <c r="W2221"/>
      <c r="Y2221"/>
      <c r="Z2221"/>
      <c r="AA2221"/>
      <c r="AC2221"/>
      <c r="AD2221"/>
      <c r="AE2221"/>
      <c r="AG2221"/>
      <c r="AH2221"/>
      <c r="AI2221"/>
      <c r="AK2221"/>
      <c r="AL2221"/>
      <c r="AM2221"/>
      <c r="AO2221"/>
      <c r="AP2221"/>
      <c r="AQ2221"/>
      <c r="AS2221"/>
      <c r="AT2221"/>
      <c r="AU2221"/>
      <c r="AW2221"/>
      <c r="AX2221"/>
      <c r="AY2221"/>
      <c r="BA2221"/>
      <c r="BB2221"/>
      <c r="BC2221"/>
      <c r="BE2221"/>
      <c r="BF2221"/>
      <c r="BG2221"/>
      <c r="BI2221"/>
      <c r="BJ2221"/>
      <c r="BK2221"/>
      <c r="BM2221"/>
      <c r="BN2221"/>
      <c r="BO2221"/>
    </row>
    <row r="2222" spans="1:67">
      <c r="A2222"/>
      <c r="B2222"/>
      <c r="C2222"/>
      <c r="E2222"/>
      <c r="F2222"/>
      <c r="G2222"/>
      <c r="I2222"/>
      <c r="J2222"/>
      <c r="K2222"/>
      <c r="M2222"/>
      <c r="N2222"/>
      <c r="O2222"/>
      <c r="Q2222"/>
      <c r="R2222"/>
      <c r="S2222"/>
      <c r="U2222"/>
      <c r="V2222"/>
      <c r="W2222"/>
      <c r="Y2222"/>
      <c r="Z2222"/>
      <c r="AA2222"/>
      <c r="AC2222"/>
      <c r="AD2222"/>
      <c r="AE2222"/>
      <c r="AG2222"/>
      <c r="AH2222"/>
      <c r="AI2222"/>
      <c r="AK2222"/>
      <c r="AL2222"/>
      <c r="AM2222"/>
      <c r="AO2222"/>
      <c r="AP2222"/>
      <c r="AQ2222"/>
      <c r="AS2222"/>
      <c r="AT2222"/>
      <c r="AU2222"/>
      <c r="AW2222"/>
      <c r="AX2222"/>
      <c r="AY2222"/>
      <c r="BA2222"/>
      <c r="BB2222"/>
      <c r="BC2222"/>
      <c r="BE2222"/>
      <c r="BF2222"/>
      <c r="BG2222"/>
      <c r="BI2222"/>
      <c r="BJ2222"/>
      <c r="BK2222"/>
      <c r="BM2222"/>
      <c r="BN2222"/>
      <c r="BO2222"/>
    </row>
    <row r="2223" spans="1:67">
      <c r="A2223"/>
      <c r="B2223"/>
      <c r="C2223"/>
      <c r="E2223"/>
      <c r="F2223"/>
      <c r="G2223"/>
      <c r="I2223"/>
      <c r="J2223"/>
      <c r="K2223"/>
      <c r="M2223"/>
      <c r="N2223"/>
      <c r="O2223"/>
      <c r="Q2223"/>
      <c r="R2223"/>
      <c r="S2223"/>
      <c r="U2223"/>
      <c r="V2223"/>
      <c r="W2223"/>
      <c r="Y2223"/>
      <c r="Z2223"/>
      <c r="AA2223"/>
      <c r="AC2223"/>
      <c r="AD2223"/>
      <c r="AE2223"/>
      <c r="AG2223"/>
      <c r="AH2223"/>
      <c r="AI2223"/>
      <c r="AK2223"/>
      <c r="AL2223"/>
      <c r="AM2223"/>
      <c r="AO2223"/>
      <c r="AP2223"/>
      <c r="AQ2223"/>
      <c r="AS2223"/>
      <c r="AT2223"/>
      <c r="AU2223"/>
      <c r="AW2223"/>
      <c r="AX2223"/>
      <c r="AY2223"/>
      <c r="BA2223"/>
      <c r="BB2223"/>
      <c r="BC2223"/>
      <c r="BE2223"/>
      <c r="BF2223"/>
      <c r="BG2223"/>
      <c r="BI2223"/>
      <c r="BJ2223"/>
      <c r="BK2223"/>
      <c r="BM2223"/>
      <c r="BN2223"/>
      <c r="BO2223"/>
    </row>
    <row r="2224" spans="1:67">
      <c r="A2224"/>
      <c r="B2224"/>
      <c r="C2224"/>
      <c r="E2224"/>
      <c r="F2224"/>
      <c r="G2224"/>
      <c r="I2224"/>
      <c r="J2224"/>
      <c r="K2224"/>
      <c r="M2224"/>
      <c r="N2224"/>
      <c r="O2224"/>
      <c r="Q2224"/>
      <c r="R2224"/>
      <c r="S2224"/>
      <c r="U2224"/>
      <c r="V2224"/>
      <c r="W2224"/>
      <c r="Y2224"/>
      <c r="Z2224"/>
      <c r="AA2224"/>
      <c r="AC2224"/>
      <c r="AD2224"/>
      <c r="AE2224"/>
      <c r="AG2224"/>
      <c r="AH2224"/>
      <c r="AI2224"/>
      <c r="AK2224"/>
      <c r="AL2224"/>
      <c r="AM2224"/>
      <c r="AO2224"/>
      <c r="AP2224"/>
      <c r="AQ2224"/>
      <c r="AS2224"/>
      <c r="AT2224"/>
      <c r="AU2224"/>
      <c r="AW2224"/>
      <c r="AX2224"/>
      <c r="AY2224"/>
      <c r="BA2224"/>
      <c r="BB2224"/>
      <c r="BC2224"/>
      <c r="BE2224"/>
      <c r="BF2224"/>
      <c r="BG2224"/>
      <c r="BI2224"/>
      <c r="BJ2224"/>
      <c r="BK2224"/>
      <c r="BM2224"/>
      <c r="BN2224"/>
      <c r="BO2224"/>
    </row>
    <row r="2225" spans="1:67">
      <c r="A2225"/>
      <c r="B2225"/>
      <c r="C2225"/>
      <c r="E2225"/>
      <c r="F2225"/>
      <c r="G2225"/>
      <c r="I2225"/>
      <c r="J2225"/>
      <c r="K2225"/>
      <c r="M2225"/>
      <c r="N2225"/>
      <c r="O2225"/>
      <c r="Q2225"/>
      <c r="R2225"/>
      <c r="S2225"/>
      <c r="U2225"/>
      <c r="V2225"/>
      <c r="W2225"/>
      <c r="Y2225"/>
      <c r="Z2225"/>
      <c r="AA2225"/>
      <c r="AC2225"/>
      <c r="AD2225"/>
      <c r="AE2225"/>
      <c r="AG2225"/>
      <c r="AH2225"/>
      <c r="AI2225"/>
      <c r="AK2225"/>
      <c r="AL2225"/>
      <c r="AM2225"/>
      <c r="AO2225"/>
      <c r="AP2225"/>
      <c r="AQ2225"/>
      <c r="AS2225"/>
      <c r="AT2225"/>
      <c r="AU2225"/>
      <c r="AW2225"/>
      <c r="AX2225"/>
      <c r="AY2225"/>
      <c r="BA2225"/>
      <c r="BB2225"/>
      <c r="BC2225"/>
      <c r="BE2225"/>
      <c r="BF2225"/>
      <c r="BG2225"/>
      <c r="BI2225"/>
      <c r="BJ2225"/>
      <c r="BK2225"/>
      <c r="BM2225"/>
      <c r="BN2225"/>
      <c r="BO2225"/>
    </row>
    <row r="2226" spans="1:67">
      <c r="A2226"/>
      <c r="B2226"/>
      <c r="C2226"/>
      <c r="E2226"/>
      <c r="F2226"/>
      <c r="G2226"/>
      <c r="I2226"/>
      <c r="J2226"/>
      <c r="K2226"/>
      <c r="M2226"/>
      <c r="N2226"/>
      <c r="O2226"/>
      <c r="Q2226"/>
      <c r="R2226"/>
      <c r="S2226"/>
      <c r="U2226"/>
      <c r="V2226"/>
      <c r="W2226"/>
      <c r="Y2226"/>
      <c r="Z2226"/>
      <c r="AA2226"/>
      <c r="AC2226"/>
      <c r="AD2226"/>
      <c r="AE2226"/>
      <c r="AG2226"/>
      <c r="AH2226"/>
      <c r="AI2226"/>
      <c r="AK2226"/>
      <c r="AL2226"/>
      <c r="AM2226"/>
      <c r="AO2226"/>
      <c r="AP2226"/>
      <c r="AQ2226"/>
      <c r="AS2226"/>
      <c r="AT2226"/>
      <c r="AU2226"/>
      <c r="AW2226"/>
      <c r="AX2226"/>
      <c r="AY2226"/>
      <c r="BA2226"/>
      <c r="BB2226"/>
      <c r="BC2226"/>
      <c r="BE2226"/>
      <c r="BF2226"/>
      <c r="BG2226"/>
      <c r="BI2226"/>
      <c r="BJ2226"/>
      <c r="BK2226"/>
      <c r="BM2226"/>
      <c r="BN2226"/>
      <c r="BO2226"/>
    </row>
    <row r="2227" spans="1:67">
      <c r="A2227"/>
      <c r="B2227"/>
      <c r="C2227"/>
      <c r="E2227"/>
      <c r="F2227"/>
      <c r="G2227"/>
      <c r="I2227"/>
      <c r="J2227"/>
      <c r="K2227"/>
      <c r="M2227"/>
      <c r="N2227"/>
      <c r="O2227"/>
      <c r="Q2227"/>
      <c r="R2227"/>
      <c r="S2227"/>
      <c r="U2227"/>
      <c r="V2227"/>
      <c r="W2227"/>
      <c r="Y2227"/>
      <c r="Z2227"/>
      <c r="AA2227"/>
      <c r="AC2227"/>
      <c r="AD2227"/>
      <c r="AE2227"/>
      <c r="AG2227"/>
      <c r="AH2227"/>
      <c r="AI2227"/>
      <c r="AK2227"/>
      <c r="AL2227"/>
      <c r="AM2227"/>
      <c r="AO2227"/>
      <c r="AP2227"/>
      <c r="AQ2227"/>
      <c r="AS2227"/>
      <c r="AT2227"/>
      <c r="AU2227"/>
      <c r="AW2227"/>
      <c r="AX2227"/>
      <c r="AY2227"/>
      <c r="BA2227"/>
      <c r="BB2227"/>
      <c r="BC2227"/>
      <c r="BE2227"/>
      <c r="BF2227"/>
      <c r="BG2227"/>
      <c r="BI2227"/>
      <c r="BJ2227"/>
      <c r="BK2227"/>
      <c r="BM2227"/>
      <c r="BN2227"/>
      <c r="BO2227"/>
    </row>
    <row r="2228" spans="1:67">
      <c r="A2228"/>
      <c r="B2228"/>
      <c r="C2228"/>
      <c r="E2228"/>
      <c r="F2228"/>
      <c r="G2228"/>
      <c r="I2228"/>
      <c r="J2228"/>
      <c r="K2228"/>
      <c r="M2228"/>
      <c r="N2228"/>
      <c r="O2228"/>
      <c r="Q2228"/>
      <c r="R2228"/>
      <c r="S2228"/>
      <c r="U2228"/>
      <c r="V2228"/>
      <c r="W2228"/>
      <c r="Y2228"/>
      <c r="Z2228"/>
      <c r="AA2228"/>
      <c r="AC2228"/>
      <c r="AD2228"/>
      <c r="AE2228"/>
      <c r="AG2228"/>
      <c r="AH2228"/>
      <c r="AI2228"/>
      <c r="AK2228"/>
      <c r="AL2228"/>
      <c r="AM2228"/>
      <c r="AO2228"/>
      <c r="AP2228"/>
      <c r="AQ2228"/>
      <c r="AS2228"/>
      <c r="AT2228"/>
      <c r="AU2228"/>
      <c r="AW2228"/>
      <c r="AX2228"/>
      <c r="AY2228"/>
      <c r="BA2228"/>
      <c r="BB2228"/>
      <c r="BC2228"/>
      <c r="BE2228"/>
      <c r="BF2228"/>
      <c r="BG2228"/>
      <c r="BI2228"/>
      <c r="BJ2228"/>
      <c r="BK2228"/>
      <c r="BM2228"/>
      <c r="BN2228"/>
      <c r="BO2228"/>
    </row>
    <row r="2229" spans="1:67">
      <c r="A2229"/>
      <c r="B2229"/>
      <c r="C2229"/>
      <c r="E2229"/>
      <c r="F2229"/>
      <c r="G2229"/>
      <c r="I2229"/>
      <c r="J2229"/>
      <c r="K2229"/>
      <c r="M2229"/>
      <c r="N2229"/>
      <c r="O2229"/>
      <c r="Q2229"/>
      <c r="R2229"/>
      <c r="S2229"/>
      <c r="U2229"/>
      <c r="V2229"/>
      <c r="W2229"/>
      <c r="Y2229"/>
      <c r="Z2229"/>
      <c r="AA2229"/>
      <c r="AC2229"/>
      <c r="AD2229"/>
      <c r="AE2229"/>
      <c r="AG2229"/>
      <c r="AH2229"/>
      <c r="AI2229"/>
      <c r="AK2229"/>
      <c r="AL2229"/>
      <c r="AM2229"/>
      <c r="AO2229"/>
      <c r="AP2229"/>
      <c r="AQ2229"/>
      <c r="AS2229"/>
      <c r="AT2229"/>
      <c r="AU2229"/>
      <c r="AW2229"/>
      <c r="AX2229"/>
      <c r="AY2229"/>
      <c r="BA2229"/>
      <c r="BB2229"/>
      <c r="BC2229"/>
      <c r="BE2229"/>
      <c r="BF2229"/>
      <c r="BG2229"/>
      <c r="BI2229"/>
      <c r="BJ2229"/>
      <c r="BK2229"/>
      <c r="BM2229"/>
      <c r="BN2229"/>
      <c r="BO2229"/>
    </row>
    <row r="2230" spans="1:67">
      <c r="A2230"/>
      <c r="B2230"/>
      <c r="C2230"/>
      <c r="E2230"/>
      <c r="F2230"/>
      <c r="G2230"/>
      <c r="I2230"/>
      <c r="J2230"/>
      <c r="K2230"/>
      <c r="M2230"/>
      <c r="N2230"/>
      <c r="O2230"/>
      <c r="Q2230"/>
      <c r="R2230"/>
      <c r="S2230"/>
      <c r="U2230"/>
      <c r="V2230"/>
      <c r="W2230"/>
      <c r="Y2230"/>
      <c r="Z2230"/>
      <c r="AA2230"/>
      <c r="AC2230"/>
      <c r="AD2230"/>
      <c r="AE2230"/>
      <c r="AG2230"/>
      <c r="AH2230"/>
      <c r="AI2230"/>
      <c r="AK2230"/>
      <c r="AL2230"/>
      <c r="AM2230"/>
      <c r="AO2230"/>
      <c r="AP2230"/>
      <c r="AQ2230"/>
      <c r="AS2230"/>
      <c r="AT2230"/>
      <c r="AU2230"/>
      <c r="AW2230"/>
      <c r="AX2230"/>
      <c r="AY2230"/>
      <c r="BA2230"/>
      <c r="BB2230"/>
      <c r="BC2230"/>
      <c r="BE2230"/>
      <c r="BF2230"/>
      <c r="BG2230"/>
      <c r="BI2230"/>
      <c r="BJ2230"/>
      <c r="BK2230"/>
      <c r="BM2230"/>
      <c r="BN2230"/>
      <c r="BO2230"/>
    </row>
    <row r="2231" spans="1:67">
      <c r="A2231"/>
      <c r="B2231"/>
      <c r="C2231"/>
      <c r="E2231"/>
      <c r="F2231"/>
      <c r="G2231"/>
      <c r="I2231"/>
      <c r="J2231"/>
      <c r="K2231"/>
      <c r="M2231"/>
      <c r="N2231"/>
      <c r="O2231"/>
      <c r="Q2231"/>
      <c r="R2231"/>
      <c r="S2231"/>
      <c r="U2231"/>
      <c r="V2231"/>
      <c r="W2231"/>
      <c r="Y2231"/>
      <c r="Z2231"/>
      <c r="AA2231"/>
      <c r="AC2231"/>
      <c r="AD2231"/>
      <c r="AE2231"/>
      <c r="AG2231"/>
      <c r="AH2231"/>
      <c r="AI2231"/>
      <c r="AK2231"/>
      <c r="AL2231"/>
      <c r="AM2231"/>
      <c r="AO2231"/>
      <c r="AP2231"/>
      <c r="AQ2231"/>
      <c r="AS2231"/>
      <c r="AT2231"/>
      <c r="AU2231"/>
      <c r="AW2231"/>
      <c r="AX2231"/>
      <c r="AY2231"/>
      <c r="BA2231"/>
      <c r="BB2231"/>
      <c r="BC2231"/>
      <c r="BE2231"/>
      <c r="BF2231"/>
      <c r="BG2231"/>
      <c r="BI2231"/>
      <c r="BJ2231"/>
      <c r="BK2231"/>
      <c r="BM2231"/>
      <c r="BN2231"/>
      <c r="BO2231"/>
    </row>
    <row r="2232" spans="1:67">
      <c r="A2232"/>
      <c r="B2232"/>
      <c r="C2232"/>
      <c r="E2232"/>
      <c r="F2232"/>
      <c r="G2232"/>
      <c r="I2232"/>
      <c r="J2232"/>
      <c r="K2232"/>
      <c r="M2232"/>
      <c r="N2232"/>
      <c r="O2232"/>
      <c r="Q2232"/>
      <c r="R2232"/>
      <c r="S2232"/>
      <c r="U2232"/>
      <c r="V2232"/>
      <c r="W2232"/>
      <c r="Y2232"/>
      <c r="Z2232"/>
      <c r="AA2232"/>
      <c r="AC2232"/>
      <c r="AD2232"/>
      <c r="AE2232"/>
      <c r="AG2232"/>
      <c r="AH2232"/>
      <c r="AI2232"/>
      <c r="AK2232"/>
      <c r="AL2232"/>
      <c r="AM2232"/>
      <c r="AO2232"/>
      <c r="AP2232"/>
      <c r="AQ2232"/>
      <c r="AS2232"/>
      <c r="AT2232"/>
      <c r="AU2232"/>
      <c r="AW2232"/>
      <c r="AX2232"/>
      <c r="AY2232"/>
      <c r="BA2232"/>
      <c r="BB2232"/>
      <c r="BC2232"/>
      <c r="BE2232"/>
      <c r="BF2232"/>
      <c r="BG2232"/>
      <c r="BI2232"/>
      <c r="BJ2232"/>
      <c r="BK2232"/>
      <c r="BM2232"/>
      <c r="BN2232"/>
      <c r="BO2232"/>
    </row>
    <row r="2233" spans="1:67">
      <c r="A2233"/>
      <c r="B2233"/>
      <c r="C2233"/>
      <c r="E2233"/>
      <c r="F2233"/>
      <c r="G2233"/>
      <c r="I2233"/>
      <c r="J2233"/>
      <c r="K2233"/>
      <c r="M2233"/>
      <c r="N2233"/>
      <c r="O2233"/>
      <c r="Q2233"/>
      <c r="R2233"/>
      <c r="S2233"/>
      <c r="U2233"/>
      <c r="V2233"/>
      <c r="W2233"/>
      <c r="Y2233"/>
      <c r="Z2233"/>
      <c r="AA2233"/>
      <c r="AC2233"/>
      <c r="AD2233"/>
      <c r="AE2233"/>
      <c r="AG2233"/>
      <c r="AH2233"/>
      <c r="AI2233"/>
      <c r="AK2233"/>
      <c r="AL2233"/>
      <c r="AM2233"/>
      <c r="AO2233"/>
      <c r="AP2233"/>
      <c r="AQ2233"/>
      <c r="AS2233"/>
      <c r="AT2233"/>
      <c r="AU2233"/>
      <c r="AW2233"/>
      <c r="AX2233"/>
      <c r="AY2233"/>
      <c r="BA2233"/>
      <c r="BB2233"/>
      <c r="BC2233"/>
      <c r="BE2233"/>
      <c r="BF2233"/>
      <c r="BG2233"/>
      <c r="BI2233"/>
      <c r="BJ2233"/>
      <c r="BK2233"/>
      <c r="BM2233"/>
      <c r="BN2233"/>
      <c r="BO2233"/>
    </row>
    <row r="2234" spans="1:67">
      <c r="A2234"/>
      <c r="B2234"/>
      <c r="C2234"/>
      <c r="E2234"/>
      <c r="F2234"/>
      <c r="G2234"/>
      <c r="I2234"/>
      <c r="J2234"/>
      <c r="K2234"/>
      <c r="M2234"/>
      <c r="N2234"/>
      <c r="O2234"/>
      <c r="Q2234"/>
      <c r="R2234"/>
      <c r="S2234"/>
      <c r="U2234"/>
      <c r="V2234"/>
      <c r="W2234"/>
      <c r="Y2234"/>
      <c r="Z2234"/>
      <c r="AA2234"/>
      <c r="AC2234"/>
      <c r="AD2234"/>
      <c r="AE2234"/>
      <c r="AG2234"/>
      <c r="AH2234"/>
      <c r="AI2234"/>
      <c r="AK2234"/>
      <c r="AL2234"/>
      <c r="AM2234"/>
      <c r="AO2234"/>
      <c r="AP2234"/>
      <c r="AQ2234"/>
      <c r="AS2234"/>
      <c r="AT2234"/>
      <c r="AU2234"/>
      <c r="AW2234"/>
      <c r="AX2234"/>
      <c r="AY2234"/>
      <c r="BA2234"/>
      <c r="BB2234"/>
      <c r="BC2234"/>
      <c r="BE2234"/>
      <c r="BF2234"/>
      <c r="BG2234"/>
      <c r="BI2234"/>
      <c r="BJ2234"/>
      <c r="BK2234"/>
      <c r="BM2234"/>
      <c r="BN2234"/>
      <c r="BO2234"/>
    </row>
    <row r="2235" spans="1:67">
      <c r="A2235"/>
      <c r="B2235"/>
      <c r="C2235"/>
      <c r="E2235"/>
      <c r="F2235"/>
      <c r="G2235"/>
      <c r="I2235"/>
      <c r="J2235"/>
      <c r="K2235"/>
      <c r="M2235"/>
      <c r="N2235"/>
      <c r="O2235"/>
      <c r="Q2235"/>
      <c r="R2235"/>
      <c r="S2235"/>
      <c r="U2235"/>
      <c r="V2235"/>
      <c r="W2235"/>
      <c r="Y2235"/>
      <c r="Z2235"/>
      <c r="AA2235"/>
      <c r="AC2235"/>
      <c r="AD2235"/>
      <c r="AE2235"/>
      <c r="AG2235"/>
      <c r="AH2235"/>
      <c r="AI2235"/>
      <c r="AK2235"/>
      <c r="AL2235"/>
      <c r="AM2235"/>
      <c r="AO2235"/>
      <c r="AP2235"/>
      <c r="AQ2235"/>
      <c r="AS2235"/>
      <c r="AT2235"/>
      <c r="AU2235"/>
      <c r="AW2235"/>
      <c r="AX2235"/>
      <c r="AY2235"/>
      <c r="BA2235"/>
      <c r="BB2235"/>
      <c r="BC2235"/>
      <c r="BE2235"/>
      <c r="BF2235"/>
      <c r="BG2235"/>
      <c r="BI2235"/>
      <c r="BJ2235"/>
      <c r="BK2235"/>
      <c r="BM2235"/>
      <c r="BN2235"/>
      <c r="BO2235"/>
    </row>
    <row r="2236" spans="1:67">
      <c r="A2236"/>
      <c r="B2236"/>
      <c r="C2236"/>
      <c r="E2236"/>
      <c r="F2236"/>
      <c r="G2236"/>
      <c r="I2236"/>
      <c r="J2236"/>
      <c r="K2236"/>
      <c r="M2236"/>
      <c r="N2236"/>
      <c r="O2236"/>
      <c r="Q2236"/>
      <c r="R2236"/>
      <c r="S2236"/>
      <c r="U2236"/>
      <c r="V2236"/>
      <c r="W2236"/>
      <c r="Y2236"/>
      <c r="Z2236"/>
      <c r="AA2236"/>
      <c r="AC2236"/>
      <c r="AD2236"/>
      <c r="AE2236"/>
      <c r="AG2236"/>
      <c r="AH2236"/>
      <c r="AI2236"/>
      <c r="AK2236"/>
      <c r="AL2236"/>
      <c r="AM2236"/>
      <c r="AO2236"/>
      <c r="AP2236"/>
      <c r="AQ2236"/>
      <c r="AS2236"/>
      <c r="AT2236"/>
      <c r="AU2236"/>
      <c r="AW2236"/>
      <c r="AX2236"/>
      <c r="AY2236"/>
      <c r="BA2236"/>
      <c r="BB2236"/>
      <c r="BC2236"/>
      <c r="BE2236"/>
      <c r="BF2236"/>
      <c r="BG2236"/>
      <c r="BI2236"/>
      <c r="BJ2236"/>
      <c r="BK2236"/>
      <c r="BM2236"/>
      <c r="BN2236"/>
      <c r="BO2236"/>
    </row>
    <row r="2237" spans="1:67">
      <c r="A2237"/>
      <c r="B2237"/>
      <c r="C2237"/>
      <c r="E2237"/>
      <c r="F2237"/>
      <c r="G2237"/>
      <c r="I2237"/>
      <c r="J2237"/>
      <c r="K2237"/>
      <c r="M2237"/>
      <c r="N2237"/>
      <c r="O2237"/>
      <c r="Q2237"/>
      <c r="R2237"/>
      <c r="S2237"/>
      <c r="U2237"/>
      <c r="V2237"/>
      <c r="W2237"/>
      <c r="Y2237"/>
      <c r="Z2237"/>
      <c r="AA2237"/>
      <c r="AC2237"/>
      <c r="AD2237"/>
      <c r="AE2237"/>
      <c r="AG2237"/>
      <c r="AH2237"/>
      <c r="AI2237"/>
      <c r="AK2237"/>
      <c r="AL2237"/>
      <c r="AM2237"/>
      <c r="AO2237"/>
      <c r="AP2237"/>
      <c r="AQ2237"/>
      <c r="AS2237"/>
      <c r="AT2237"/>
      <c r="AU2237"/>
      <c r="AW2237"/>
      <c r="AX2237"/>
      <c r="AY2237"/>
      <c r="BA2237"/>
      <c r="BB2237"/>
      <c r="BC2237"/>
      <c r="BE2237"/>
      <c r="BF2237"/>
      <c r="BG2237"/>
      <c r="BI2237"/>
      <c r="BJ2237"/>
      <c r="BK2237"/>
      <c r="BM2237"/>
      <c r="BN2237"/>
      <c r="BO2237"/>
    </row>
    <row r="2238" spans="1:67">
      <c r="A2238"/>
      <c r="B2238"/>
      <c r="C2238"/>
      <c r="E2238"/>
      <c r="F2238"/>
      <c r="G2238"/>
      <c r="I2238"/>
      <c r="J2238"/>
      <c r="K2238"/>
      <c r="M2238"/>
      <c r="N2238"/>
      <c r="O2238"/>
      <c r="Q2238"/>
      <c r="R2238"/>
      <c r="S2238"/>
      <c r="U2238"/>
      <c r="V2238"/>
      <c r="W2238"/>
      <c r="Y2238"/>
      <c r="Z2238"/>
      <c r="AA2238"/>
      <c r="AC2238"/>
      <c r="AD2238"/>
      <c r="AE2238"/>
      <c r="AG2238"/>
      <c r="AH2238"/>
      <c r="AI2238"/>
      <c r="AK2238"/>
      <c r="AL2238"/>
      <c r="AM2238"/>
      <c r="AO2238"/>
      <c r="AP2238"/>
      <c r="AQ2238"/>
      <c r="AS2238"/>
      <c r="AT2238"/>
      <c r="AU2238"/>
      <c r="AW2238"/>
      <c r="AX2238"/>
      <c r="AY2238"/>
      <c r="BA2238"/>
      <c r="BB2238"/>
      <c r="BC2238"/>
      <c r="BE2238"/>
      <c r="BF2238"/>
      <c r="BG2238"/>
      <c r="BI2238"/>
      <c r="BJ2238"/>
      <c r="BK2238"/>
      <c r="BM2238"/>
      <c r="BN2238"/>
      <c r="BO2238"/>
    </row>
    <row r="2239" spans="1:67">
      <c r="A2239"/>
      <c r="B2239"/>
      <c r="C2239"/>
      <c r="E2239"/>
      <c r="F2239"/>
      <c r="G2239"/>
      <c r="I2239"/>
      <c r="J2239"/>
      <c r="K2239"/>
      <c r="M2239"/>
      <c r="N2239"/>
      <c r="O2239"/>
      <c r="Q2239"/>
      <c r="R2239"/>
      <c r="S2239"/>
      <c r="U2239"/>
      <c r="V2239"/>
      <c r="W2239"/>
      <c r="Y2239"/>
      <c r="Z2239"/>
      <c r="AA2239"/>
      <c r="AC2239"/>
      <c r="AD2239"/>
      <c r="AE2239"/>
      <c r="AG2239"/>
      <c r="AH2239"/>
      <c r="AI2239"/>
      <c r="AK2239"/>
      <c r="AL2239"/>
      <c r="AM2239"/>
      <c r="AO2239"/>
      <c r="AP2239"/>
      <c r="AQ2239"/>
      <c r="AS2239"/>
      <c r="AT2239"/>
      <c r="AU2239"/>
      <c r="AW2239"/>
      <c r="AX2239"/>
      <c r="AY2239"/>
      <c r="BA2239"/>
      <c r="BB2239"/>
      <c r="BC2239"/>
      <c r="BE2239"/>
      <c r="BF2239"/>
      <c r="BG2239"/>
      <c r="BI2239"/>
      <c r="BJ2239"/>
      <c r="BK2239"/>
      <c r="BM2239"/>
      <c r="BN2239"/>
      <c r="BO2239"/>
    </row>
    <row r="2240" spans="1:67">
      <c r="A2240"/>
      <c r="B2240"/>
      <c r="C2240"/>
      <c r="E2240"/>
      <c r="F2240"/>
      <c r="G2240"/>
      <c r="I2240"/>
      <c r="J2240"/>
      <c r="K2240"/>
      <c r="M2240"/>
      <c r="N2240"/>
      <c r="O2240"/>
      <c r="Q2240"/>
      <c r="R2240"/>
      <c r="S2240"/>
      <c r="U2240"/>
      <c r="V2240"/>
      <c r="W2240"/>
      <c r="Y2240"/>
      <c r="Z2240"/>
      <c r="AA2240"/>
      <c r="AC2240"/>
      <c r="AD2240"/>
      <c r="AE2240"/>
      <c r="AG2240"/>
      <c r="AH2240"/>
      <c r="AI2240"/>
      <c r="AK2240"/>
      <c r="AL2240"/>
      <c r="AM2240"/>
      <c r="AO2240"/>
      <c r="AP2240"/>
      <c r="AQ2240"/>
      <c r="AS2240"/>
      <c r="AT2240"/>
      <c r="AU2240"/>
      <c r="AW2240"/>
      <c r="AX2240"/>
      <c r="AY2240"/>
      <c r="BA2240"/>
      <c r="BB2240"/>
      <c r="BC2240"/>
      <c r="BE2240"/>
      <c r="BF2240"/>
      <c r="BG2240"/>
      <c r="BI2240"/>
      <c r="BJ2240"/>
      <c r="BK2240"/>
      <c r="BM2240"/>
      <c r="BN2240"/>
      <c r="BO2240"/>
    </row>
    <row r="2241" spans="1:67">
      <c r="A2241"/>
      <c r="B2241"/>
      <c r="C2241"/>
      <c r="E2241"/>
      <c r="F2241"/>
      <c r="G2241"/>
      <c r="I2241"/>
      <c r="J2241"/>
      <c r="K2241"/>
      <c r="M2241"/>
      <c r="N2241"/>
      <c r="O2241"/>
      <c r="Q2241"/>
      <c r="R2241"/>
      <c r="S2241"/>
      <c r="U2241"/>
      <c r="V2241"/>
      <c r="W2241"/>
      <c r="Y2241"/>
      <c r="Z2241"/>
      <c r="AA2241"/>
      <c r="AC2241"/>
      <c r="AD2241"/>
      <c r="AE2241"/>
      <c r="AG2241"/>
      <c r="AH2241"/>
      <c r="AI2241"/>
      <c r="AK2241"/>
      <c r="AL2241"/>
      <c r="AM2241"/>
      <c r="AO2241"/>
      <c r="AP2241"/>
      <c r="AQ2241"/>
      <c r="AS2241"/>
      <c r="AT2241"/>
      <c r="AU2241"/>
      <c r="AW2241"/>
      <c r="AX2241"/>
      <c r="AY2241"/>
      <c r="BA2241"/>
      <c r="BB2241"/>
      <c r="BC2241"/>
      <c r="BE2241"/>
      <c r="BF2241"/>
      <c r="BG2241"/>
      <c r="BI2241"/>
      <c r="BJ2241"/>
      <c r="BK2241"/>
      <c r="BM2241"/>
      <c r="BN2241"/>
      <c r="BO2241"/>
    </row>
    <row r="2242" spans="1:67">
      <c r="A2242"/>
      <c r="B2242"/>
      <c r="C2242"/>
      <c r="E2242"/>
      <c r="F2242"/>
      <c r="G2242"/>
      <c r="I2242"/>
      <c r="J2242"/>
      <c r="K2242"/>
      <c r="M2242"/>
      <c r="N2242"/>
      <c r="O2242"/>
      <c r="Q2242"/>
      <c r="R2242"/>
      <c r="S2242"/>
      <c r="U2242"/>
      <c r="V2242"/>
      <c r="W2242"/>
      <c r="Y2242"/>
      <c r="Z2242"/>
      <c r="AA2242"/>
      <c r="AC2242"/>
      <c r="AD2242"/>
      <c r="AE2242"/>
      <c r="AG2242"/>
      <c r="AH2242"/>
      <c r="AI2242"/>
      <c r="AK2242"/>
      <c r="AL2242"/>
      <c r="AM2242"/>
      <c r="AO2242"/>
      <c r="AP2242"/>
      <c r="AQ2242"/>
      <c r="AS2242"/>
      <c r="AT2242"/>
      <c r="AU2242"/>
      <c r="AW2242"/>
      <c r="AX2242"/>
      <c r="AY2242"/>
      <c r="BA2242"/>
      <c r="BB2242"/>
      <c r="BC2242"/>
      <c r="BE2242"/>
      <c r="BF2242"/>
      <c r="BG2242"/>
      <c r="BI2242"/>
      <c r="BJ2242"/>
      <c r="BK2242"/>
      <c r="BM2242"/>
      <c r="BN2242"/>
      <c r="BO2242"/>
    </row>
    <row r="2243" spans="1:67">
      <c r="A2243"/>
      <c r="B2243"/>
      <c r="C2243"/>
      <c r="E2243"/>
      <c r="F2243"/>
      <c r="G2243"/>
      <c r="I2243"/>
      <c r="J2243"/>
      <c r="K2243"/>
      <c r="M2243"/>
      <c r="N2243"/>
      <c r="O2243"/>
      <c r="Q2243"/>
      <c r="R2243"/>
      <c r="S2243"/>
      <c r="U2243"/>
      <c r="V2243"/>
      <c r="W2243"/>
      <c r="Y2243"/>
      <c r="Z2243"/>
      <c r="AA2243"/>
      <c r="AC2243"/>
      <c r="AD2243"/>
      <c r="AE2243"/>
      <c r="AG2243"/>
      <c r="AH2243"/>
      <c r="AI2243"/>
      <c r="AK2243"/>
      <c r="AL2243"/>
      <c r="AM2243"/>
      <c r="AO2243"/>
      <c r="AP2243"/>
      <c r="AQ2243"/>
      <c r="AS2243"/>
      <c r="AT2243"/>
      <c r="AU2243"/>
      <c r="AW2243"/>
      <c r="AX2243"/>
      <c r="AY2243"/>
      <c r="BA2243"/>
      <c r="BB2243"/>
      <c r="BC2243"/>
      <c r="BE2243"/>
      <c r="BF2243"/>
      <c r="BG2243"/>
      <c r="BI2243"/>
      <c r="BJ2243"/>
      <c r="BK2243"/>
      <c r="BM2243"/>
      <c r="BN2243"/>
      <c r="BO2243"/>
    </row>
    <row r="2244" spans="1:67">
      <c r="A2244"/>
      <c r="B2244"/>
      <c r="C2244"/>
      <c r="E2244"/>
      <c r="F2244"/>
      <c r="G2244"/>
      <c r="I2244"/>
      <c r="J2244"/>
      <c r="K2244"/>
      <c r="M2244"/>
      <c r="N2244"/>
      <c r="O2244"/>
      <c r="Q2244"/>
      <c r="R2244"/>
      <c r="S2244"/>
      <c r="U2244"/>
      <c r="V2244"/>
      <c r="W2244"/>
      <c r="Y2244"/>
      <c r="Z2244"/>
      <c r="AA2244"/>
      <c r="AC2244"/>
      <c r="AD2244"/>
      <c r="AE2244"/>
      <c r="AG2244"/>
      <c r="AH2244"/>
      <c r="AI2244"/>
      <c r="AK2244"/>
      <c r="AL2244"/>
      <c r="AM2244"/>
      <c r="AO2244"/>
      <c r="AP2244"/>
      <c r="AQ2244"/>
      <c r="AS2244"/>
      <c r="AT2244"/>
      <c r="AU2244"/>
      <c r="AW2244"/>
      <c r="AX2244"/>
      <c r="AY2244"/>
      <c r="BA2244"/>
      <c r="BB2244"/>
      <c r="BC2244"/>
      <c r="BE2244"/>
      <c r="BF2244"/>
      <c r="BG2244"/>
      <c r="BI2244"/>
      <c r="BJ2244"/>
      <c r="BK2244"/>
      <c r="BM2244"/>
      <c r="BN2244"/>
      <c r="BO2244"/>
    </row>
    <row r="2245" spans="1:67">
      <c r="A2245"/>
      <c r="B2245"/>
      <c r="C2245"/>
      <c r="E2245"/>
      <c r="F2245"/>
      <c r="G2245"/>
      <c r="I2245"/>
      <c r="J2245"/>
      <c r="K2245"/>
      <c r="M2245"/>
      <c r="N2245"/>
      <c r="O2245"/>
      <c r="Q2245"/>
      <c r="R2245"/>
      <c r="S2245"/>
      <c r="U2245"/>
      <c r="V2245"/>
      <c r="W2245"/>
      <c r="Y2245"/>
      <c r="Z2245"/>
      <c r="AA2245"/>
      <c r="AC2245"/>
      <c r="AD2245"/>
      <c r="AE2245"/>
      <c r="AG2245"/>
      <c r="AH2245"/>
      <c r="AI2245"/>
      <c r="AK2245"/>
      <c r="AL2245"/>
      <c r="AM2245"/>
      <c r="AO2245"/>
      <c r="AP2245"/>
      <c r="AQ2245"/>
      <c r="AS2245"/>
      <c r="AT2245"/>
      <c r="AU2245"/>
      <c r="AW2245"/>
      <c r="AX2245"/>
      <c r="AY2245"/>
      <c r="BA2245"/>
      <c r="BB2245"/>
      <c r="BC2245"/>
      <c r="BE2245"/>
      <c r="BF2245"/>
      <c r="BG2245"/>
      <c r="BI2245"/>
      <c r="BJ2245"/>
      <c r="BK2245"/>
      <c r="BM2245"/>
      <c r="BN2245"/>
      <c r="BO2245"/>
    </row>
    <row r="2246" spans="1:67">
      <c r="A2246"/>
      <c r="B2246"/>
      <c r="C2246"/>
      <c r="E2246"/>
      <c r="F2246"/>
      <c r="G2246"/>
      <c r="I2246"/>
      <c r="J2246"/>
      <c r="K2246"/>
      <c r="M2246"/>
      <c r="N2246"/>
      <c r="O2246"/>
      <c r="Q2246"/>
      <c r="R2246"/>
      <c r="S2246"/>
      <c r="U2246"/>
      <c r="V2246"/>
      <c r="W2246"/>
      <c r="Y2246"/>
      <c r="Z2246"/>
      <c r="AA2246"/>
      <c r="AC2246"/>
      <c r="AD2246"/>
      <c r="AE2246"/>
      <c r="AG2246"/>
      <c r="AH2246"/>
      <c r="AI2246"/>
      <c r="AK2246"/>
      <c r="AL2246"/>
      <c r="AM2246"/>
      <c r="AO2246"/>
      <c r="AP2246"/>
      <c r="AQ2246"/>
      <c r="AS2246"/>
      <c r="AT2246"/>
      <c r="AU2246"/>
      <c r="AW2246"/>
      <c r="AX2246"/>
      <c r="AY2246"/>
      <c r="BA2246"/>
      <c r="BB2246"/>
      <c r="BC2246"/>
      <c r="BE2246"/>
      <c r="BF2246"/>
      <c r="BG2246"/>
      <c r="BI2246"/>
      <c r="BJ2246"/>
      <c r="BK2246"/>
      <c r="BM2246"/>
      <c r="BN2246"/>
      <c r="BO2246"/>
    </row>
    <row r="2247" spans="1:67">
      <c r="A2247"/>
      <c r="B2247"/>
      <c r="C2247"/>
      <c r="E2247"/>
      <c r="F2247"/>
      <c r="G2247"/>
      <c r="I2247"/>
      <c r="J2247"/>
      <c r="K2247"/>
      <c r="M2247"/>
      <c r="N2247"/>
      <c r="O2247"/>
      <c r="Q2247"/>
      <c r="R2247"/>
      <c r="S2247"/>
      <c r="U2247"/>
      <c r="V2247"/>
      <c r="W2247"/>
      <c r="Y2247"/>
      <c r="Z2247"/>
      <c r="AA2247"/>
      <c r="AC2247"/>
      <c r="AD2247"/>
      <c r="AE2247"/>
      <c r="AG2247"/>
      <c r="AH2247"/>
      <c r="AI2247"/>
      <c r="AK2247"/>
      <c r="AL2247"/>
      <c r="AM2247"/>
      <c r="AO2247"/>
      <c r="AP2247"/>
      <c r="AQ2247"/>
      <c r="AS2247"/>
      <c r="AT2247"/>
      <c r="AU2247"/>
      <c r="AW2247"/>
      <c r="AX2247"/>
      <c r="AY2247"/>
      <c r="BA2247"/>
      <c r="BB2247"/>
      <c r="BC2247"/>
      <c r="BE2247"/>
      <c r="BF2247"/>
      <c r="BG2247"/>
      <c r="BI2247"/>
      <c r="BJ2247"/>
      <c r="BK2247"/>
      <c r="BM2247"/>
      <c r="BN2247"/>
      <c r="BO2247"/>
    </row>
    <row r="2248" spans="1:67">
      <c r="A2248"/>
      <c r="B2248"/>
      <c r="C2248"/>
      <c r="E2248"/>
      <c r="F2248"/>
      <c r="G2248"/>
      <c r="I2248"/>
      <c r="J2248"/>
      <c r="K2248"/>
      <c r="M2248"/>
      <c r="N2248"/>
      <c r="O2248"/>
      <c r="Q2248"/>
      <c r="R2248"/>
      <c r="S2248"/>
      <c r="U2248"/>
      <c r="V2248"/>
      <c r="W2248"/>
      <c r="Y2248"/>
      <c r="Z2248"/>
      <c r="AA2248"/>
      <c r="AC2248"/>
      <c r="AD2248"/>
      <c r="AE2248"/>
      <c r="AG2248"/>
      <c r="AH2248"/>
      <c r="AI2248"/>
      <c r="AK2248"/>
      <c r="AL2248"/>
      <c r="AM2248"/>
      <c r="AO2248"/>
      <c r="AP2248"/>
      <c r="AQ2248"/>
      <c r="AS2248"/>
      <c r="AT2248"/>
      <c r="AU2248"/>
      <c r="AW2248"/>
      <c r="AX2248"/>
      <c r="AY2248"/>
      <c r="BA2248"/>
      <c r="BB2248"/>
      <c r="BC2248"/>
      <c r="BE2248"/>
      <c r="BF2248"/>
      <c r="BG2248"/>
      <c r="BI2248"/>
      <c r="BJ2248"/>
      <c r="BK2248"/>
      <c r="BM2248"/>
      <c r="BN2248"/>
      <c r="BO2248"/>
    </row>
    <row r="2249" spans="1:67">
      <c r="A2249"/>
      <c r="B2249"/>
      <c r="C2249"/>
      <c r="E2249"/>
      <c r="F2249"/>
      <c r="G2249"/>
      <c r="I2249"/>
      <c r="J2249"/>
      <c r="K2249"/>
      <c r="M2249"/>
      <c r="N2249"/>
      <c r="O2249"/>
      <c r="Q2249"/>
      <c r="R2249"/>
      <c r="S2249"/>
      <c r="U2249"/>
      <c r="V2249"/>
      <c r="W2249"/>
      <c r="Y2249"/>
      <c r="Z2249"/>
      <c r="AA2249"/>
      <c r="AC2249"/>
      <c r="AD2249"/>
      <c r="AE2249"/>
      <c r="AG2249"/>
      <c r="AH2249"/>
      <c r="AI2249"/>
      <c r="AK2249"/>
      <c r="AL2249"/>
      <c r="AM2249"/>
      <c r="AO2249"/>
      <c r="AP2249"/>
      <c r="AQ2249"/>
      <c r="AS2249"/>
      <c r="AT2249"/>
      <c r="AU2249"/>
      <c r="AW2249"/>
      <c r="AX2249"/>
      <c r="AY2249"/>
      <c r="BA2249"/>
      <c r="BB2249"/>
      <c r="BC2249"/>
      <c r="BE2249"/>
      <c r="BF2249"/>
      <c r="BG2249"/>
      <c r="BI2249"/>
      <c r="BJ2249"/>
      <c r="BK2249"/>
      <c r="BM2249"/>
      <c r="BN2249"/>
      <c r="BO2249"/>
    </row>
    <row r="2250" spans="1:67">
      <c r="A2250"/>
      <c r="B2250"/>
      <c r="C2250"/>
      <c r="E2250"/>
      <c r="F2250"/>
      <c r="G2250"/>
      <c r="I2250"/>
      <c r="J2250"/>
      <c r="K2250"/>
      <c r="M2250"/>
      <c r="N2250"/>
      <c r="O2250"/>
      <c r="Q2250"/>
      <c r="R2250"/>
      <c r="S2250"/>
      <c r="U2250"/>
      <c r="V2250"/>
      <c r="W2250"/>
      <c r="Y2250"/>
      <c r="Z2250"/>
      <c r="AA2250"/>
      <c r="AC2250"/>
      <c r="AD2250"/>
      <c r="AE2250"/>
      <c r="AG2250"/>
      <c r="AH2250"/>
      <c r="AI2250"/>
      <c r="AK2250"/>
      <c r="AL2250"/>
      <c r="AM2250"/>
      <c r="AO2250"/>
      <c r="AP2250"/>
      <c r="AQ2250"/>
      <c r="AS2250"/>
      <c r="AT2250"/>
      <c r="AU2250"/>
      <c r="AW2250"/>
      <c r="AX2250"/>
      <c r="AY2250"/>
      <c r="BA2250"/>
      <c r="BB2250"/>
      <c r="BC2250"/>
      <c r="BE2250"/>
      <c r="BF2250"/>
      <c r="BG2250"/>
      <c r="BI2250"/>
      <c r="BJ2250"/>
      <c r="BK2250"/>
      <c r="BM2250"/>
      <c r="BN2250"/>
      <c r="BO2250"/>
    </row>
    <row r="2251" spans="1:67">
      <c r="A2251"/>
      <c r="B2251"/>
      <c r="C2251"/>
      <c r="E2251"/>
      <c r="F2251"/>
      <c r="G2251"/>
      <c r="I2251"/>
      <c r="J2251"/>
      <c r="K2251"/>
      <c r="M2251"/>
      <c r="N2251"/>
      <c r="O2251"/>
      <c r="Q2251"/>
      <c r="R2251"/>
      <c r="S2251"/>
      <c r="U2251"/>
      <c r="V2251"/>
      <c r="W2251"/>
      <c r="Y2251"/>
      <c r="Z2251"/>
      <c r="AA2251"/>
      <c r="AC2251"/>
      <c r="AD2251"/>
      <c r="AE2251"/>
      <c r="AG2251"/>
      <c r="AH2251"/>
      <c r="AI2251"/>
      <c r="AK2251"/>
      <c r="AL2251"/>
      <c r="AM2251"/>
      <c r="AO2251"/>
      <c r="AP2251"/>
      <c r="AQ2251"/>
      <c r="AS2251"/>
      <c r="AT2251"/>
      <c r="AU2251"/>
      <c r="AW2251"/>
      <c r="AX2251"/>
      <c r="AY2251"/>
      <c r="BA2251"/>
      <c r="BB2251"/>
      <c r="BC2251"/>
      <c r="BE2251"/>
      <c r="BF2251"/>
      <c r="BG2251"/>
      <c r="BI2251"/>
      <c r="BJ2251"/>
      <c r="BK2251"/>
      <c r="BM2251"/>
      <c r="BN2251"/>
      <c r="BO2251"/>
    </row>
    <row r="2252" spans="1:67">
      <c r="A2252"/>
      <c r="B2252"/>
      <c r="C2252"/>
      <c r="E2252"/>
      <c r="F2252"/>
      <c r="G2252"/>
      <c r="I2252"/>
      <c r="J2252"/>
      <c r="K2252"/>
      <c r="M2252"/>
      <c r="N2252"/>
      <c r="O2252"/>
      <c r="Q2252"/>
      <c r="R2252"/>
      <c r="S2252"/>
      <c r="U2252"/>
      <c r="V2252"/>
      <c r="W2252"/>
      <c r="Y2252"/>
      <c r="Z2252"/>
      <c r="AA2252"/>
      <c r="AC2252"/>
      <c r="AD2252"/>
      <c r="AE2252"/>
      <c r="AG2252"/>
      <c r="AH2252"/>
      <c r="AI2252"/>
      <c r="AK2252"/>
      <c r="AL2252"/>
      <c r="AM2252"/>
      <c r="AO2252"/>
      <c r="AP2252"/>
      <c r="AQ2252"/>
      <c r="AS2252"/>
      <c r="AT2252"/>
      <c r="AU2252"/>
      <c r="AW2252"/>
      <c r="AX2252"/>
      <c r="AY2252"/>
      <c r="BA2252"/>
      <c r="BB2252"/>
      <c r="BC2252"/>
      <c r="BE2252"/>
      <c r="BF2252"/>
      <c r="BG2252"/>
      <c r="BI2252"/>
      <c r="BJ2252"/>
      <c r="BK2252"/>
      <c r="BM2252"/>
      <c r="BN2252"/>
      <c r="BO2252"/>
    </row>
    <row r="2253" spans="1:67">
      <c r="A2253"/>
      <c r="B2253"/>
      <c r="C2253"/>
      <c r="E2253"/>
      <c r="F2253"/>
      <c r="G2253"/>
      <c r="I2253"/>
      <c r="J2253"/>
      <c r="K2253"/>
      <c r="M2253"/>
      <c r="N2253"/>
      <c r="O2253"/>
      <c r="Q2253"/>
      <c r="R2253"/>
      <c r="S2253"/>
      <c r="U2253"/>
      <c r="V2253"/>
      <c r="W2253"/>
      <c r="Y2253"/>
      <c r="Z2253"/>
      <c r="AA2253"/>
      <c r="AC2253"/>
      <c r="AD2253"/>
      <c r="AE2253"/>
      <c r="AG2253"/>
      <c r="AH2253"/>
      <c r="AI2253"/>
      <c r="AK2253"/>
      <c r="AL2253"/>
      <c r="AM2253"/>
      <c r="AO2253"/>
      <c r="AP2253"/>
      <c r="AQ2253"/>
      <c r="AS2253"/>
      <c r="AT2253"/>
      <c r="AU2253"/>
      <c r="AW2253"/>
      <c r="AX2253"/>
      <c r="AY2253"/>
      <c r="BA2253"/>
      <c r="BB2253"/>
      <c r="BC2253"/>
      <c r="BE2253"/>
      <c r="BF2253"/>
      <c r="BG2253"/>
      <c r="BI2253"/>
      <c r="BJ2253"/>
      <c r="BK2253"/>
      <c r="BM2253"/>
      <c r="BN2253"/>
      <c r="BO2253"/>
    </row>
    <row r="2254" spans="1:67">
      <c r="A2254"/>
      <c r="B2254"/>
      <c r="C2254"/>
      <c r="E2254"/>
      <c r="F2254"/>
      <c r="G2254"/>
      <c r="I2254"/>
      <c r="J2254"/>
      <c r="K2254"/>
      <c r="M2254"/>
      <c r="N2254"/>
      <c r="O2254"/>
      <c r="Q2254"/>
      <c r="R2254"/>
      <c r="S2254"/>
      <c r="U2254"/>
      <c r="V2254"/>
      <c r="W2254"/>
      <c r="Y2254"/>
      <c r="Z2254"/>
      <c r="AA2254"/>
      <c r="AC2254"/>
      <c r="AD2254"/>
      <c r="AE2254"/>
      <c r="AG2254"/>
      <c r="AH2254"/>
      <c r="AI2254"/>
      <c r="AK2254"/>
      <c r="AL2254"/>
      <c r="AM2254"/>
      <c r="AO2254"/>
      <c r="AP2254"/>
      <c r="AQ2254"/>
      <c r="AS2254"/>
      <c r="AT2254"/>
      <c r="AU2254"/>
      <c r="AW2254"/>
      <c r="AX2254"/>
      <c r="AY2254"/>
      <c r="BA2254"/>
      <c r="BB2254"/>
      <c r="BC2254"/>
      <c r="BE2254"/>
      <c r="BF2254"/>
      <c r="BG2254"/>
      <c r="BI2254"/>
      <c r="BJ2254"/>
      <c r="BK2254"/>
      <c r="BM2254"/>
      <c r="BN2254"/>
      <c r="BO2254"/>
    </row>
    <row r="2255" spans="1:67">
      <c r="A2255"/>
      <c r="B2255"/>
      <c r="C2255"/>
      <c r="E2255"/>
      <c r="F2255"/>
      <c r="G2255"/>
      <c r="I2255"/>
      <c r="J2255"/>
      <c r="K2255"/>
      <c r="M2255"/>
      <c r="N2255"/>
      <c r="O2255"/>
      <c r="Q2255"/>
      <c r="R2255"/>
      <c r="S2255"/>
      <c r="U2255"/>
      <c r="V2255"/>
      <c r="W2255"/>
      <c r="Y2255"/>
      <c r="Z2255"/>
      <c r="AA2255"/>
      <c r="AC2255"/>
      <c r="AD2255"/>
      <c r="AE2255"/>
      <c r="AG2255"/>
      <c r="AH2255"/>
      <c r="AI2255"/>
      <c r="AK2255"/>
      <c r="AL2255"/>
      <c r="AM2255"/>
      <c r="AO2255"/>
      <c r="AP2255"/>
      <c r="AQ2255"/>
      <c r="AS2255"/>
      <c r="AT2255"/>
      <c r="AU2255"/>
      <c r="AW2255"/>
      <c r="AX2255"/>
      <c r="AY2255"/>
      <c r="BA2255"/>
      <c r="BB2255"/>
      <c r="BC2255"/>
      <c r="BE2255"/>
      <c r="BF2255"/>
      <c r="BG2255"/>
      <c r="BI2255"/>
      <c r="BJ2255"/>
      <c r="BK2255"/>
      <c r="BM2255"/>
      <c r="BN2255"/>
      <c r="BO2255"/>
    </row>
    <row r="2256" spans="1:67">
      <c r="A2256"/>
      <c r="B2256"/>
      <c r="C2256"/>
      <c r="E2256"/>
      <c r="F2256"/>
      <c r="G2256"/>
      <c r="I2256"/>
      <c r="J2256"/>
      <c r="K2256"/>
      <c r="M2256"/>
      <c r="N2256"/>
      <c r="O2256"/>
      <c r="Q2256"/>
      <c r="R2256"/>
      <c r="S2256"/>
      <c r="U2256"/>
      <c r="V2256"/>
      <c r="W2256"/>
      <c r="Y2256"/>
      <c r="Z2256"/>
      <c r="AA2256"/>
      <c r="AC2256"/>
      <c r="AD2256"/>
      <c r="AE2256"/>
      <c r="AG2256"/>
      <c r="AH2256"/>
      <c r="AI2256"/>
      <c r="AK2256"/>
      <c r="AL2256"/>
      <c r="AM2256"/>
      <c r="AO2256"/>
      <c r="AP2256"/>
      <c r="AQ2256"/>
      <c r="AS2256"/>
      <c r="AT2256"/>
      <c r="AU2256"/>
      <c r="AW2256"/>
      <c r="AX2256"/>
      <c r="AY2256"/>
      <c r="BA2256"/>
      <c r="BB2256"/>
      <c r="BC2256"/>
      <c r="BE2256"/>
      <c r="BF2256"/>
      <c r="BG2256"/>
      <c r="BI2256"/>
      <c r="BJ2256"/>
      <c r="BK2256"/>
      <c r="BM2256"/>
      <c r="BN2256"/>
      <c r="BO2256"/>
    </row>
    <row r="2257" spans="1:67">
      <c r="A2257"/>
      <c r="B2257"/>
      <c r="C2257"/>
      <c r="E2257"/>
      <c r="F2257"/>
      <c r="G2257"/>
      <c r="I2257"/>
      <c r="J2257"/>
      <c r="K2257"/>
      <c r="M2257"/>
      <c r="N2257"/>
      <c r="O2257"/>
      <c r="Q2257"/>
      <c r="R2257"/>
      <c r="S2257"/>
      <c r="U2257"/>
      <c r="V2257"/>
      <c r="W2257"/>
      <c r="Y2257"/>
      <c r="Z2257"/>
      <c r="AA2257"/>
      <c r="AC2257"/>
      <c r="AD2257"/>
      <c r="AE2257"/>
      <c r="AG2257"/>
      <c r="AH2257"/>
      <c r="AI2257"/>
      <c r="AK2257"/>
      <c r="AL2257"/>
      <c r="AM2257"/>
      <c r="AO2257"/>
      <c r="AP2257"/>
      <c r="AQ2257"/>
      <c r="AS2257"/>
      <c r="AT2257"/>
      <c r="AU2257"/>
      <c r="AW2257"/>
      <c r="AX2257"/>
      <c r="AY2257"/>
      <c r="BA2257"/>
      <c r="BB2257"/>
      <c r="BC2257"/>
      <c r="BE2257"/>
      <c r="BF2257"/>
      <c r="BG2257"/>
      <c r="BI2257"/>
      <c r="BJ2257"/>
      <c r="BK2257"/>
      <c r="BM2257"/>
      <c r="BN2257"/>
      <c r="BO2257"/>
    </row>
    <row r="2258" spans="1:67">
      <c r="A2258"/>
      <c r="B2258"/>
      <c r="C2258"/>
      <c r="E2258"/>
      <c r="F2258"/>
      <c r="G2258"/>
      <c r="I2258"/>
      <c r="J2258"/>
      <c r="K2258"/>
      <c r="M2258"/>
      <c r="N2258"/>
      <c r="O2258"/>
      <c r="Q2258"/>
      <c r="R2258"/>
      <c r="S2258"/>
      <c r="U2258"/>
      <c r="V2258"/>
      <c r="W2258"/>
      <c r="Y2258"/>
      <c r="Z2258"/>
      <c r="AA2258"/>
      <c r="AC2258"/>
      <c r="AD2258"/>
      <c r="AE2258"/>
      <c r="AG2258"/>
      <c r="AH2258"/>
      <c r="AI2258"/>
      <c r="AK2258"/>
      <c r="AL2258"/>
      <c r="AM2258"/>
      <c r="AO2258"/>
      <c r="AP2258"/>
      <c r="AQ2258"/>
      <c r="AS2258"/>
      <c r="AT2258"/>
      <c r="AU2258"/>
      <c r="AW2258"/>
      <c r="AX2258"/>
      <c r="AY2258"/>
      <c r="BA2258"/>
      <c r="BB2258"/>
      <c r="BC2258"/>
      <c r="BE2258"/>
      <c r="BF2258"/>
      <c r="BG2258"/>
      <c r="BI2258"/>
      <c r="BJ2258"/>
      <c r="BK2258"/>
      <c r="BM2258"/>
      <c r="BN2258"/>
      <c r="BO2258"/>
    </row>
    <row r="2259" spans="1:67">
      <c r="A2259"/>
      <c r="B2259"/>
      <c r="C2259"/>
      <c r="E2259"/>
      <c r="F2259"/>
      <c r="G2259"/>
      <c r="I2259"/>
      <c r="J2259"/>
      <c r="K2259"/>
      <c r="M2259"/>
      <c r="N2259"/>
      <c r="O2259"/>
      <c r="Q2259"/>
      <c r="R2259"/>
      <c r="S2259"/>
      <c r="U2259"/>
      <c r="V2259"/>
      <c r="W2259"/>
      <c r="Y2259"/>
      <c r="Z2259"/>
      <c r="AA2259"/>
      <c r="AC2259"/>
      <c r="AD2259"/>
      <c r="AE2259"/>
      <c r="AG2259"/>
      <c r="AH2259"/>
      <c r="AI2259"/>
      <c r="AK2259"/>
      <c r="AL2259"/>
      <c r="AM2259"/>
      <c r="AO2259"/>
      <c r="AP2259"/>
      <c r="AQ2259"/>
      <c r="AS2259"/>
      <c r="AT2259"/>
      <c r="AU2259"/>
      <c r="AW2259"/>
      <c r="AX2259"/>
      <c r="AY2259"/>
      <c r="BA2259"/>
      <c r="BB2259"/>
      <c r="BC2259"/>
      <c r="BE2259"/>
      <c r="BF2259"/>
      <c r="BG2259"/>
      <c r="BI2259"/>
      <c r="BJ2259"/>
      <c r="BK2259"/>
      <c r="BM2259"/>
      <c r="BN2259"/>
      <c r="BO2259"/>
    </row>
    <row r="2260" spans="1:67">
      <c r="A2260"/>
      <c r="B2260"/>
      <c r="C2260"/>
      <c r="E2260"/>
      <c r="F2260"/>
      <c r="G2260"/>
      <c r="I2260"/>
      <c r="J2260"/>
      <c r="K2260"/>
      <c r="M2260"/>
      <c r="N2260"/>
      <c r="O2260"/>
      <c r="Q2260"/>
      <c r="R2260"/>
      <c r="S2260"/>
      <c r="U2260"/>
      <c r="V2260"/>
      <c r="W2260"/>
      <c r="Y2260"/>
      <c r="Z2260"/>
      <c r="AA2260"/>
      <c r="AC2260"/>
      <c r="AD2260"/>
      <c r="AE2260"/>
      <c r="AG2260"/>
      <c r="AH2260"/>
      <c r="AI2260"/>
      <c r="AK2260"/>
      <c r="AL2260"/>
      <c r="AM2260"/>
      <c r="AO2260"/>
      <c r="AP2260"/>
      <c r="AQ2260"/>
      <c r="AS2260"/>
      <c r="AT2260"/>
      <c r="AU2260"/>
      <c r="AW2260"/>
      <c r="AX2260"/>
      <c r="AY2260"/>
      <c r="BA2260"/>
      <c r="BB2260"/>
      <c r="BC2260"/>
      <c r="BE2260"/>
      <c r="BF2260"/>
      <c r="BG2260"/>
      <c r="BI2260"/>
      <c r="BJ2260"/>
      <c r="BK2260"/>
      <c r="BM2260"/>
      <c r="BN2260"/>
      <c r="BO2260"/>
    </row>
    <row r="2261" spans="1:67">
      <c r="A2261"/>
      <c r="B2261"/>
      <c r="C2261"/>
      <c r="E2261"/>
      <c r="F2261"/>
      <c r="G2261"/>
      <c r="I2261"/>
      <c r="J2261"/>
      <c r="K2261"/>
      <c r="M2261"/>
      <c r="N2261"/>
      <c r="O2261"/>
      <c r="Q2261"/>
      <c r="R2261"/>
      <c r="S2261"/>
      <c r="U2261"/>
      <c r="V2261"/>
      <c r="W2261"/>
      <c r="Y2261"/>
      <c r="Z2261"/>
      <c r="AA2261"/>
      <c r="AC2261"/>
      <c r="AD2261"/>
      <c r="AE2261"/>
      <c r="AG2261"/>
      <c r="AH2261"/>
      <c r="AI2261"/>
      <c r="AK2261"/>
      <c r="AL2261"/>
      <c r="AM2261"/>
      <c r="AO2261"/>
      <c r="AP2261"/>
      <c r="AQ2261"/>
      <c r="AS2261"/>
      <c r="AT2261"/>
      <c r="AU2261"/>
      <c r="AW2261"/>
      <c r="AX2261"/>
      <c r="AY2261"/>
      <c r="BA2261"/>
      <c r="BB2261"/>
      <c r="BC2261"/>
      <c r="BE2261"/>
      <c r="BF2261"/>
      <c r="BG2261"/>
      <c r="BI2261"/>
      <c r="BJ2261"/>
      <c r="BK2261"/>
      <c r="BM2261"/>
      <c r="BN2261"/>
      <c r="BO2261"/>
    </row>
    <row r="2262" spans="1:67">
      <c r="A2262"/>
      <c r="B2262"/>
      <c r="C2262"/>
      <c r="E2262"/>
      <c r="F2262"/>
      <c r="G2262"/>
      <c r="I2262"/>
      <c r="J2262"/>
      <c r="K2262"/>
      <c r="M2262"/>
      <c r="N2262"/>
      <c r="O2262"/>
      <c r="Q2262"/>
      <c r="R2262"/>
      <c r="S2262"/>
      <c r="U2262"/>
      <c r="V2262"/>
      <c r="W2262"/>
      <c r="Y2262"/>
      <c r="Z2262"/>
      <c r="AA2262"/>
      <c r="AC2262"/>
      <c r="AD2262"/>
      <c r="AE2262"/>
      <c r="AG2262"/>
      <c r="AH2262"/>
      <c r="AI2262"/>
      <c r="AK2262"/>
      <c r="AL2262"/>
      <c r="AM2262"/>
      <c r="AO2262"/>
      <c r="AP2262"/>
      <c r="AQ2262"/>
      <c r="AS2262"/>
      <c r="AT2262"/>
      <c r="AU2262"/>
      <c r="AW2262"/>
      <c r="AX2262"/>
      <c r="AY2262"/>
      <c r="BA2262"/>
      <c r="BB2262"/>
      <c r="BC2262"/>
      <c r="BE2262"/>
      <c r="BF2262"/>
      <c r="BG2262"/>
      <c r="BI2262"/>
      <c r="BJ2262"/>
      <c r="BK2262"/>
      <c r="BM2262"/>
      <c r="BN2262"/>
      <c r="BO2262"/>
    </row>
    <row r="2263" spans="1:67">
      <c r="A2263"/>
      <c r="B2263"/>
      <c r="C2263"/>
      <c r="E2263"/>
      <c r="F2263"/>
      <c r="G2263"/>
      <c r="I2263"/>
      <c r="J2263"/>
      <c r="K2263"/>
      <c r="M2263"/>
      <c r="N2263"/>
      <c r="O2263"/>
      <c r="Q2263"/>
      <c r="R2263"/>
      <c r="S2263"/>
      <c r="U2263"/>
      <c r="V2263"/>
      <c r="W2263"/>
      <c r="Y2263"/>
      <c r="Z2263"/>
      <c r="AA2263"/>
      <c r="AC2263"/>
      <c r="AD2263"/>
      <c r="AE2263"/>
      <c r="AG2263"/>
      <c r="AH2263"/>
      <c r="AI2263"/>
      <c r="AK2263"/>
      <c r="AL2263"/>
      <c r="AM2263"/>
      <c r="AO2263"/>
      <c r="AP2263"/>
      <c r="AQ2263"/>
      <c r="AS2263"/>
      <c r="AT2263"/>
      <c r="AU2263"/>
      <c r="AW2263"/>
      <c r="AX2263"/>
      <c r="AY2263"/>
      <c r="BA2263"/>
      <c r="BB2263"/>
      <c r="BC2263"/>
      <c r="BE2263"/>
      <c r="BF2263"/>
      <c r="BG2263"/>
      <c r="BI2263"/>
      <c r="BJ2263"/>
      <c r="BK2263"/>
      <c r="BM2263"/>
      <c r="BN2263"/>
      <c r="BO2263"/>
    </row>
    <row r="2264" spans="1:67">
      <c r="A2264"/>
      <c r="B2264"/>
      <c r="C2264"/>
      <c r="E2264"/>
      <c r="F2264"/>
      <c r="G2264"/>
      <c r="I2264"/>
      <c r="J2264"/>
      <c r="K2264"/>
      <c r="M2264"/>
      <c r="N2264"/>
      <c r="O2264"/>
      <c r="Q2264"/>
      <c r="R2264"/>
      <c r="S2264"/>
      <c r="U2264"/>
      <c r="V2264"/>
      <c r="W2264"/>
      <c r="Y2264"/>
      <c r="Z2264"/>
      <c r="AA2264"/>
      <c r="AC2264"/>
      <c r="AD2264"/>
      <c r="AE2264"/>
      <c r="AG2264"/>
      <c r="AH2264"/>
      <c r="AI2264"/>
      <c r="AK2264"/>
      <c r="AL2264"/>
      <c r="AM2264"/>
      <c r="AO2264"/>
      <c r="AP2264"/>
      <c r="AQ2264"/>
      <c r="AS2264"/>
      <c r="AT2264"/>
      <c r="AU2264"/>
      <c r="AW2264"/>
      <c r="AX2264"/>
      <c r="AY2264"/>
      <c r="BA2264"/>
      <c r="BB2264"/>
      <c r="BC2264"/>
      <c r="BE2264"/>
      <c r="BF2264"/>
      <c r="BG2264"/>
      <c r="BI2264"/>
      <c r="BJ2264"/>
      <c r="BK2264"/>
      <c r="BM2264"/>
      <c r="BN2264"/>
      <c r="BO2264"/>
    </row>
    <row r="2265" spans="1:67">
      <c r="A2265"/>
      <c r="B2265"/>
      <c r="C2265"/>
      <c r="E2265"/>
      <c r="F2265"/>
      <c r="G2265"/>
      <c r="I2265"/>
      <c r="J2265"/>
      <c r="K2265"/>
      <c r="M2265"/>
      <c r="N2265"/>
      <c r="O2265"/>
      <c r="Q2265"/>
      <c r="R2265"/>
      <c r="S2265"/>
      <c r="U2265"/>
      <c r="V2265"/>
      <c r="W2265"/>
      <c r="Y2265"/>
      <c r="Z2265"/>
      <c r="AA2265"/>
      <c r="AC2265"/>
      <c r="AD2265"/>
      <c r="AE2265"/>
      <c r="AG2265"/>
      <c r="AH2265"/>
      <c r="AI2265"/>
      <c r="AK2265"/>
      <c r="AL2265"/>
      <c r="AM2265"/>
      <c r="AO2265"/>
      <c r="AP2265"/>
      <c r="AQ2265"/>
      <c r="AS2265"/>
      <c r="AT2265"/>
      <c r="AU2265"/>
      <c r="AW2265"/>
      <c r="AX2265"/>
      <c r="AY2265"/>
      <c r="BA2265"/>
      <c r="BB2265"/>
      <c r="BC2265"/>
      <c r="BE2265"/>
      <c r="BF2265"/>
      <c r="BG2265"/>
      <c r="BI2265"/>
      <c r="BJ2265"/>
      <c r="BK2265"/>
      <c r="BM2265"/>
      <c r="BN2265"/>
      <c r="BO2265"/>
    </row>
    <row r="2266" spans="1:67">
      <c r="A2266"/>
      <c r="B2266"/>
      <c r="C2266"/>
      <c r="E2266"/>
      <c r="F2266"/>
      <c r="G2266"/>
      <c r="I2266"/>
      <c r="J2266"/>
      <c r="K2266"/>
      <c r="M2266"/>
      <c r="N2266"/>
      <c r="O2266"/>
      <c r="Q2266"/>
      <c r="R2266"/>
      <c r="S2266"/>
      <c r="U2266"/>
      <c r="V2266"/>
      <c r="W2266"/>
      <c r="Y2266"/>
      <c r="Z2266"/>
      <c r="AA2266"/>
      <c r="AC2266"/>
      <c r="AD2266"/>
      <c r="AE2266"/>
      <c r="AG2266"/>
      <c r="AH2266"/>
      <c r="AI2266"/>
      <c r="AK2266"/>
      <c r="AL2266"/>
      <c r="AM2266"/>
      <c r="AO2266"/>
      <c r="AP2266"/>
      <c r="AQ2266"/>
      <c r="AS2266"/>
      <c r="AT2266"/>
      <c r="AU2266"/>
      <c r="AW2266"/>
      <c r="AX2266"/>
      <c r="AY2266"/>
      <c r="BA2266"/>
      <c r="BB2266"/>
      <c r="BC2266"/>
      <c r="BE2266"/>
      <c r="BF2266"/>
      <c r="BG2266"/>
      <c r="BI2266"/>
      <c r="BJ2266"/>
      <c r="BK2266"/>
      <c r="BM2266"/>
      <c r="BN2266"/>
      <c r="BO2266"/>
    </row>
    <row r="2267" spans="1:67">
      <c r="A2267"/>
      <c r="B2267"/>
      <c r="C2267"/>
      <c r="E2267"/>
      <c r="F2267"/>
      <c r="G2267"/>
      <c r="I2267"/>
      <c r="J2267"/>
      <c r="K2267"/>
      <c r="M2267"/>
      <c r="N2267"/>
      <c r="O2267"/>
      <c r="Q2267"/>
      <c r="R2267"/>
      <c r="S2267"/>
      <c r="U2267"/>
      <c r="V2267"/>
      <c r="W2267"/>
      <c r="Y2267"/>
      <c r="Z2267"/>
      <c r="AA2267"/>
      <c r="AC2267"/>
      <c r="AD2267"/>
      <c r="AE2267"/>
      <c r="AG2267"/>
      <c r="AH2267"/>
      <c r="AI2267"/>
      <c r="AK2267"/>
      <c r="AL2267"/>
      <c r="AM2267"/>
      <c r="AO2267"/>
      <c r="AP2267"/>
      <c r="AQ2267"/>
      <c r="AS2267"/>
      <c r="AT2267"/>
      <c r="AU2267"/>
      <c r="AW2267"/>
      <c r="AX2267"/>
      <c r="AY2267"/>
      <c r="BA2267"/>
      <c r="BB2267"/>
      <c r="BC2267"/>
      <c r="BE2267"/>
      <c r="BF2267"/>
      <c r="BG2267"/>
      <c r="BI2267"/>
      <c r="BJ2267"/>
      <c r="BK2267"/>
      <c r="BM2267"/>
      <c r="BN2267"/>
      <c r="BO2267"/>
    </row>
    <row r="2268" spans="1:67">
      <c r="A2268"/>
      <c r="B2268"/>
      <c r="C2268"/>
      <c r="E2268"/>
      <c r="F2268"/>
      <c r="G2268"/>
      <c r="I2268"/>
      <c r="J2268"/>
      <c r="K2268"/>
      <c r="M2268"/>
      <c r="N2268"/>
      <c r="O2268"/>
      <c r="Q2268"/>
      <c r="R2268"/>
      <c r="S2268"/>
      <c r="U2268"/>
      <c r="V2268"/>
      <c r="W2268"/>
      <c r="Y2268"/>
      <c r="Z2268"/>
      <c r="AA2268"/>
      <c r="AC2268"/>
      <c r="AD2268"/>
      <c r="AE2268"/>
      <c r="AG2268"/>
      <c r="AH2268"/>
      <c r="AI2268"/>
      <c r="AK2268"/>
      <c r="AL2268"/>
      <c r="AM2268"/>
      <c r="AO2268"/>
      <c r="AP2268"/>
      <c r="AQ2268"/>
      <c r="AS2268"/>
      <c r="AT2268"/>
      <c r="AU2268"/>
      <c r="AW2268"/>
      <c r="AX2268"/>
      <c r="AY2268"/>
      <c r="BA2268"/>
      <c r="BB2268"/>
      <c r="BC2268"/>
      <c r="BE2268"/>
      <c r="BF2268"/>
      <c r="BG2268"/>
      <c r="BI2268"/>
      <c r="BJ2268"/>
      <c r="BK2268"/>
      <c r="BM2268"/>
      <c r="BN2268"/>
      <c r="BO2268"/>
    </row>
    <row r="2269" spans="1:67">
      <c r="A2269"/>
      <c r="B2269"/>
      <c r="C2269"/>
      <c r="E2269"/>
      <c r="F2269"/>
      <c r="G2269"/>
      <c r="I2269"/>
      <c r="J2269"/>
      <c r="K2269"/>
      <c r="M2269"/>
      <c r="N2269"/>
      <c r="O2269"/>
      <c r="Q2269"/>
      <c r="R2269"/>
      <c r="S2269"/>
      <c r="U2269"/>
      <c r="V2269"/>
      <c r="W2269"/>
      <c r="Y2269"/>
      <c r="Z2269"/>
      <c r="AA2269"/>
      <c r="AC2269"/>
      <c r="AD2269"/>
      <c r="AE2269"/>
      <c r="AG2269"/>
      <c r="AH2269"/>
      <c r="AI2269"/>
      <c r="AK2269"/>
      <c r="AL2269"/>
      <c r="AM2269"/>
      <c r="AO2269"/>
      <c r="AP2269"/>
      <c r="AQ2269"/>
      <c r="AS2269"/>
      <c r="AT2269"/>
      <c r="AU2269"/>
      <c r="AW2269"/>
      <c r="AX2269"/>
      <c r="AY2269"/>
      <c r="BA2269"/>
      <c r="BB2269"/>
      <c r="BC2269"/>
      <c r="BE2269"/>
      <c r="BF2269"/>
      <c r="BG2269"/>
      <c r="BI2269"/>
      <c r="BJ2269"/>
      <c r="BK2269"/>
      <c r="BM2269"/>
      <c r="BN2269"/>
      <c r="BO2269"/>
    </row>
    <row r="2270" spans="1:67">
      <c r="A2270"/>
      <c r="B2270"/>
      <c r="C2270"/>
      <c r="E2270"/>
      <c r="F2270"/>
      <c r="G2270"/>
      <c r="I2270"/>
      <c r="J2270"/>
      <c r="K2270"/>
      <c r="M2270"/>
      <c r="N2270"/>
      <c r="O2270"/>
      <c r="Q2270"/>
      <c r="R2270"/>
      <c r="S2270"/>
      <c r="U2270"/>
      <c r="V2270"/>
      <c r="W2270"/>
      <c r="Y2270"/>
      <c r="Z2270"/>
      <c r="AA2270"/>
      <c r="AC2270"/>
      <c r="AD2270"/>
      <c r="AE2270"/>
      <c r="AG2270"/>
      <c r="AH2270"/>
      <c r="AI2270"/>
      <c r="AK2270"/>
      <c r="AL2270"/>
      <c r="AM2270"/>
      <c r="AO2270"/>
      <c r="AP2270"/>
      <c r="AQ2270"/>
      <c r="AS2270"/>
      <c r="AT2270"/>
      <c r="AU2270"/>
      <c r="AW2270"/>
      <c r="AX2270"/>
      <c r="AY2270"/>
      <c r="BA2270"/>
      <c r="BB2270"/>
      <c r="BC2270"/>
      <c r="BE2270"/>
      <c r="BF2270"/>
      <c r="BG2270"/>
      <c r="BI2270"/>
      <c r="BJ2270"/>
      <c r="BK2270"/>
      <c r="BM2270"/>
      <c r="BN2270"/>
      <c r="BO2270"/>
    </row>
    <row r="2271" spans="1:67">
      <c r="A2271"/>
      <c r="B2271"/>
      <c r="C2271"/>
      <c r="E2271"/>
      <c r="F2271"/>
      <c r="G2271"/>
      <c r="I2271"/>
      <c r="J2271"/>
      <c r="K2271"/>
      <c r="M2271"/>
      <c r="N2271"/>
      <c r="O2271"/>
      <c r="Q2271"/>
      <c r="R2271"/>
      <c r="S2271"/>
      <c r="U2271"/>
      <c r="V2271"/>
      <c r="W2271"/>
      <c r="Y2271"/>
      <c r="Z2271"/>
      <c r="AA2271"/>
      <c r="AC2271"/>
      <c r="AD2271"/>
      <c r="AE2271"/>
      <c r="AG2271"/>
      <c r="AH2271"/>
      <c r="AI2271"/>
      <c r="AK2271"/>
      <c r="AL2271"/>
      <c r="AM2271"/>
      <c r="AO2271"/>
      <c r="AP2271"/>
      <c r="AQ2271"/>
      <c r="AS2271"/>
      <c r="AT2271"/>
      <c r="AU2271"/>
      <c r="AW2271"/>
      <c r="AX2271"/>
      <c r="AY2271"/>
      <c r="BA2271"/>
      <c r="BB2271"/>
      <c r="BC2271"/>
      <c r="BE2271"/>
      <c r="BF2271"/>
      <c r="BG2271"/>
      <c r="BI2271"/>
      <c r="BJ2271"/>
      <c r="BK2271"/>
      <c r="BM2271"/>
      <c r="BN2271"/>
      <c r="BO2271"/>
    </row>
    <row r="2272" spans="1:67">
      <c r="A2272"/>
      <c r="B2272"/>
      <c r="C2272"/>
      <c r="E2272"/>
      <c r="F2272"/>
      <c r="G2272"/>
      <c r="I2272"/>
      <c r="J2272"/>
      <c r="K2272"/>
      <c r="M2272"/>
      <c r="N2272"/>
      <c r="O2272"/>
      <c r="Q2272"/>
      <c r="R2272"/>
      <c r="S2272"/>
      <c r="U2272"/>
      <c r="V2272"/>
      <c r="W2272"/>
      <c r="Y2272"/>
      <c r="Z2272"/>
      <c r="AA2272"/>
      <c r="AC2272"/>
      <c r="AD2272"/>
      <c r="AE2272"/>
      <c r="AG2272"/>
      <c r="AH2272"/>
      <c r="AI2272"/>
      <c r="AK2272"/>
      <c r="AL2272"/>
      <c r="AM2272"/>
      <c r="AO2272"/>
      <c r="AP2272"/>
      <c r="AQ2272"/>
      <c r="AS2272"/>
      <c r="AT2272"/>
      <c r="AU2272"/>
      <c r="AW2272"/>
      <c r="AX2272"/>
      <c r="AY2272"/>
      <c r="BA2272"/>
      <c r="BB2272"/>
      <c r="BC2272"/>
      <c r="BE2272"/>
      <c r="BF2272"/>
      <c r="BG2272"/>
      <c r="BI2272"/>
      <c r="BJ2272"/>
      <c r="BK2272"/>
      <c r="BM2272"/>
      <c r="BN2272"/>
      <c r="BO2272"/>
    </row>
    <row r="2273" spans="1:67">
      <c r="A2273"/>
      <c r="B2273"/>
      <c r="C2273"/>
      <c r="E2273"/>
      <c r="F2273"/>
      <c r="G2273"/>
      <c r="I2273"/>
      <c r="J2273"/>
      <c r="K2273"/>
      <c r="M2273"/>
      <c r="N2273"/>
      <c r="O2273"/>
      <c r="Q2273"/>
      <c r="R2273"/>
      <c r="S2273"/>
      <c r="U2273"/>
      <c r="V2273"/>
      <c r="W2273"/>
      <c r="Y2273"/>
      <c r="Z2273"/>
      <c r="AA2273"/>
      <c r="AC2273"/>
      <c r="AD2273"/>
      <c r="AE2273"/>
      <c r="AG2273"/>
      <c r="AH2273"/>
      <c r="AI2273"/>
      <c r="AK2273"/>
      <c r="AL2273"/>
      <c r="AM2273"/>
      <c r="AO2273"/>
      <c r="AP2273"/>
      <c r="AQ2273"/>
      <c r="AS2273"/>
      <c r="AT2273"/>
      <c r="AU2273"/>
      <c r="AW2273"/>
      <c r="AX2273"/>
      <c r="AY2273"/>
      <c r="BA2273"/>
      <c r="BB2273"/>
      <c r="BC2273"/>
      <c r="BE2273"/>
      <c r="BF2273"/>
      <c r="BG2273"/>
      <c r="BI2273"/>
      <c r="BJ2273"/>
      <c r="BK2273"/>
      <c r="BM2273"/>
      <c r="BN2273"/>
      <c r="BO2273"/>
    </row>
    <row r="2274" spans="1:67">
      <c r="A2274"/>
      <c r="B2274"/>
      <c r="C2274"/>
      <c r="E2274"/>
      <c r="F2274"/>
      <c r="G2274"/>
      <c r="I2274"/>
      <c r="J2274"/>
      <c r="K2274"/>
      <c r="M2274"/>
      <c r="N2274"/>
      <c r="O2274"/>
      <c r="Q2274"/>
      <c r="R2274"/>
      <c r="S2274"/>
      <c r="U2274"/>
      <c r="V2274"/>
      <c r="W2274"/>
      <c r="Y2274"/>
      <c r="Z2274"/>
      <c r="AA2274"/>
      <c r="AC2274"/>
      <c r="AD2274"/>
      <c r="AE2274"/>
      <c r="AG2274"/>
      <c r="AH2274"/>
      <c r="AI2274"/>
      <c r="AK2274"/>
      <c r="AL2274"/>
      <c r="AM2274"/>
      <c r="AO2274"/>
      <c r="AP2274"/>
      <c r="AQ2274"/>
      <c r="AS2274"/>
      <c r="AT2274"/>
      <c r="AU2274"/>
      <c r="AW2274"/>
      <c r="AX2274"/>
      <c r="AY2274"/>
      <c r="BA2274"/>
      <c r="BB2274"/>
      <c r="BC2274"/>
      <c r="BE2274"/>
      <c r="BF2274"/>
      <c r="BG2274"/>
      <c r="BI2274"/>
      <c r="BJ2274"/>
      <c r="BK2274"/>
      <c r="BM2274"/>
      <c r="BN2274"/>
      <c r="BO2274"/>
    </row>
    <row r="2275" spans="1:67">
      <c r="A2275"/>
      <c r="B2275"/>
      <c r="C2275"/>
      <c r="E2275"/>
      <c r="F2275"/>
      <c r="G2275"/>
      <c r="I2275"/>
      <c r="J2275"/>
      <c r="K2275"/>
      <c r="M2275"/>
      <c r="N2275"/>
      <c r="O2275"/>
      <c r="Q2275"/>
      <c r="R2275"/>
      <c r="S2275"/>
      <c r="U2275"/>
      <c r="V2275"/>
      <c r="W2275"/>
      <c r="Y2275"/>
      <c r="Z2275"/>
      <c r="AA2275"/>
      <c r="AC2275"/>
      <c r="AD2275"/>
      <c r="AE2275"/>
      <c r="AG2275"/>
      <c r="AH2275"/>
      <c r="AI2275"/>
      <c r="AK2275"/>
      <c r="AL2275"/>
      <c r="AM2275"/>
      <c r="AO2275"/>
      <c r="AP2275"/>
      <c r="AQ2275"/>
      <c r="AS2275"/>
      <c r="AT2275"/>
      <c r="AU2275"/>
      <c r="AW2275"/>
      <c r="AX2275"/>
      <c r="AY2275"/>
      <c r="BA2275"/>
      <c r="BB2275"/>
      <c r="BC2275"/>
      <c r="BE2275"/>
      <c r="BF2275"/>
      <c r="BG2275"/>
      <c r="BI2275"/>
      <c r="BJ2275"/>
      <c r="BK2275"/>
      <c r="BM2275"/>
      <c r="BN2275"/>
      <c r="BO2275"/>
    </row>
    <row r="2276" spans="1:67">
      <c r="A2276"/>
      <c r="B2276"/>
      <c r="C2276"/>
      <c r="E2276"/>
      <c r="F2276"/>
      <c r="G2276"/>
      <c r="I2276"/>
      <c r="J2276"/>
      <c r="K2276"/>
      <c r="M2276"/>
      <c r="N2276"/>
      <c r="O2276"/>
      <c r="Q2276"/>
      <c r="R2276"/>
      <c r="S2276"/>
      <c r="U2276"/>
      <c r="V2276"/>
      <c r="W2276"/>
      <c r="Y2276"/>
      <c r="Z2276"/>
      <c r="AA2276"/>
      <c r="AC2276"/>
      <c r="AD2276"/>
      <c r="AE2276"/>
      <c r="AG2276"/>
      <c r="AH2276"/>
      <c r="AI2276"/>
      <c r="AK2276"/>
      <c r="AL2276"/>
      <c r="AM2276"/>
      <c r="AO2276"/>
      <c r="AP2276"/>
      <c r="AQ2276"/>
      <c r="AS2276"/>
      <c r="AT2276"/>
      <c r="AU2276"/>
      <c r="AW2276"/>
      <c r="AX2276"/>
      <c r="AY2276"/>
      <c r="BA2276"/>
      <c r="BB2276"/>
      <c r="BC2276"/>
      <c r="BE2276"/>
      <c r="BF2276"/>
      <c r="BG2276"/>
      <c r="BI2276"/>
      <c r="BJ2276"/>
      <c r="BK2276"/>
      <c r="BM2276"/>
      <c r="BN2276"/>
      <c r="BO2276"/>
    </row>
    <row r="2277" spans="1:67">
      <c r="A2277"/>
      <c r="B2277"/>
      <c r="C2277"/>
      <c r="E2277"/>
      <c r="F2277"/>
      <c r="G2277"/>
      <c r="I2277"/>
      <c r="J2277"/>
      <c r="K2277"/>
      <c r="M2277"/>
      <c r="N2277"/>
      <c r="O2277"/>
      <c r="Q2277"/>
      <c r="R2277"/>
      <c r="S2277"/>
      <c r="U2277"/>
      <c r="V2277"/>
      <c r="W2277"/>
      <c r="Y2277"/>
      <c r="Z2277"/>
      <c r="AA2277"/>
      <c r="AC2277"/>
      <c r="AD2277"/>
      <c r="AE2277"/>
      <c r="AG2277"/>
      <c r="AH2277"/>
      <c r="AI2277"/>
      <c r="AK2277"/>
      <c r="AL2277"/>
      <c r="AM2277"/>
      <c r="AO2277"/>
      <c r="AP2277"/>
      <c r="AQ2277"/>
      <c r="AS2277"/>
      <c r="AT2277"/>
      <c r="AU2277"/>
      <c r="AW2277"/>
      <c r="AX2277"/>
      <c r="AY2277"/>
      <c r="BA2277"/>
      <c r="BB2277"/>
      <c r="BC2277"/>
      <c r="BE2277"/>
      <c r="BF2277"/>
      <c r="BG2277"/>
      <c r="BI2277"/>
      <c r="BJ2277"/>
      <c r="BK2277"/>
      <c r="BM2277"/>
      <c r="BN2277"/>
      <c r="BO2277"/>
    </row>
    <row r="2278" spans="1:67">
      <c r="A2278"/>
      <c r="B2278"/>
      <c r="C2278"/>
      <c r="E2278"/>
      <c r="F2278"/>
      <c r="G2278"/>
      <c r="I2278"/>
      <c r="J2278"/>
      <c r="K2278"/>
      <c r="M2278"/>
      <c r="N2278"/>
      <c r="O2278"/>
      <c r="Q2278"/>
      <c r="R2278"/>
      <c r="S2278"/>
      <c r="U2278"/>
      <c r="V2278"/>
      <c r="W2278"/>
      <c r="Y2278"/>
      <c r="Z2278"/>
      <c r="AA2278"/>
      <c r="AC2278"/>
      <c r="AD2278"/>
      <c r="AE2278"/>
      <c r="AG2278"/>
      <c r="AH2278"/>
      <c r="AI2278"/>
      <c r="AK2278"/>
      <c r="AL2278"/>
      <c r="AM2278"/>
      <c r="AO2278"/>
      <c r="AP2278"/>
      <c r="AQ2278"/>
      <c r="AS2278"/>
      <c r="AT2278"/>
      <c r="AU2278"/>
      <c r="AW2278"/>
      <c r="AX2278"/>
      <c r="AY2278"/>
      <c r="BA2278"/>
      <c r="BB2278"/>
      <c r="BC2278"/>
      <c r="BE2278"/>
      <c r="BF2278"/>
      <c r="BG2278"/>
      <c r="BI2278"/>
      <c r="BJ2278"/>
      <c r="BK2278"/>
      <c r="BM2278"/>
      <c r="BN2278"/>
      <c r="BO2278"/>
    </row>
    <row r="2279" spans="1:67">
      <c r="A2279"/>
      <c r="B2279"/>
      <c r="C2279"/>
      <c r="E2279"/>
      <c r="F2279"/>
      <c r="G2279"/>
      <c r="I2279"/>
      <c r="J2279"/>
      <c r="K2279"/>
      <c r="M2279"/>
      <c r="N2279"/>
      <c r="O2279"/>
      <c r="Q2279"/>
      <c r="R2279"/>
      <c r="S2279"/>
      <c r="U2279"/>
      <c r="V2279"/>
      <c r="W2279"/>
      <c r="Y2279"/>
      <c r="Z2279"/>
      <c r="AA2279"/>
      <c r="AC2279"/>
      <c r="AD2279"/>
      <c r="AE2279"/>
      <c r="AG2279"/>
      <c r="AH2279"/>
      <c r="AI2279"/>
      <c r="AK2279"/>
      <c r="AL2279"/>
      <c r="AM2279"/>
      <c r="AO2279"/>
      <c r="AP2279"/>
      <c r="AQ2279"/>
      <c r="AS2279"/>
      <c r="AT2279"/>
      <c r="AU2279"/>
      <c r="AW2279"/>
      <c r="AX2279"/>
      <c r="AY2279"/>
      <c r="BA2279"/>
      <c r="BB2279"/>
      <c r="BC2279"/>
      <c r="BE2279"/>
      <c r="BF2279"/>
      <c r="BG2279"/>
      <c r="BI2279"/>
      <c r="BJ2279"/>
      <c r="BK2279"/>
      <c r="BM2279"/>
      <c r="BN2279"/>
      <c r="BO2279"/>
    </row>
    <row r="2280" spans="1:67">
      <c r="A2280"/>
      <c r="B2280"/>
      <c r="C2280"/>
      <c r="E2280"/>
      <c r="F2280"/>
      <c r="G2280"/>
      <c r="I2280"/>
      <c r="J2280"/>
      <c r="K2280"/>
      <c r="M2280"/>
      <c r="N2280"/>
      <c r="O2280"/>
      <c r="Q2280"/>
      <c r="R2280"/>
      <c r="S2280"/>
      <c r="U2280"/>
      <c r="V2280"/>
      <c r="W2280"/>
      <c r="Y2280"/>
      <c r="Z2280"/>
      <c r="AA2280"/>
      <c r="AC2280"/>
      <c r="AD2280"/>
      <c r="AE2280"/>
      <c r="AG2280"/>
      <c r="AH2280"/>
      <c r="AI2280"/>
      <c r="AK2280"/>
      <c r="AL2280"/>
      <c r="AM2280"/>
      <c r="AO2280"/>
      <c r="AP2280"/>
      <c r="AQ2280"/>
      <c r="AS2280"/>
      <c r="AT2280"/>
      <c r="AU2280"/>
      <c r="AW2280"/>
      <c r="AX2280"/>
      <c r="AY2280"/>
      <c r="BA2280"/>
      <c r="BB2280"/>
      <c r="BC2280"/>
      <c r="BE2280"/>
      <c r="BF2280"/>
      <c r="BG2280"/>
      <c r="BI2280"/>
      <c r="BJ2280"/>
      <c r="BK2280"/>
      <c r="BM2280"/>
      <c r="BN2280"/>
      <c r="BO2280"/>
    </row>
    <row r="2281" spans="1:67">
      <c r="A2281"/>
      <c r="B2281"/>
      <c r="C2281"/>
      <c r="E2281"/>
      <c r="F2281"/>
      <c r="G2281"/>
      <c r="I2281"/>
      <c r="J2281"/>
      <c r="K2281"/>
      <c r="M2281"/>
      <c r="N2281"/>
      <c r="O2281"/>
      <c r="Q2281"/>
      <c r="R2281"/>
      <c r="S2281"/>
      <c r="U2281"/>
      <c r="V2281"/>
      <c r="W2281"/>
      <c r="Y2281"/>
      <c r="Z2281"/>
      <c r="AA2281"/>
      <c r="AC2281"/>
      <c r="AD2281"/>
      <c r="AE2281"/>
      <c r="AG2281"/>
      <c r="AH2281"/>
      <c r="AI2281"/>
      <c r="AK2281"/>
      <c r="AL2281"/>
      <c r="AM2281"/>
      <c r="AO2281"/>
      <c r="AP2281"/>
      <c r="AQ2281"/>
      <c r="AS2281"/>
      <c r="AT2281"/>
      <c r="AU2281"/>
      <c r="AW2281"/>
      <c r="AX2281"/>
      <c r="AY2281"/>
      <c r="BA2281"/>
      <c r="BB2281"/>
      <c r="BC2281"/>
      <c r="BE2281"/>
      <c r="BF2281"/>
      <c r="BG2281"/>
      <c r="BI2281"/>
      <c r="BJ2281"/>
      <c r="BK2281"/>
      <c r="BM2281"/>
      <c r="BN2281"/>
      <c r="BO2281"/>
    </row>
    <row r="2282" spans="1:67">
      <c r="A2282"/>
      <c r="B2282"/>
      <c r="C2282"/>
      <c r="E2282"/>
      <c r="F2282"/>
      <c r="G2282"/>
      <c r="I2282"/>
      <c r="J2282"/>
      <c r="K2282"/>
      <c r="M2282"/>
      <c r="N2282"/>
      <c r="O2282"/>
      <c r="Q2282"/>
      <c r="R2282"/>
      <c r="S2282"/>
      <c r="U2282"/>
      <c r="V2282"/>
      <c r="W2282"/>
      <c r="Y2282"/>
      <c r="Z2282"/>
      <c r="AA2282"/>
      <c r="AC2282"/>
      <c r="AD2282"/>
      <c r="AE2282"/>
      <c r="AG2282"/>
      <c r="AH2282"/>
      <c r="AI2282"/>
      <c r="AK2282"/>
      <c r="AL2282"/>
      <c r="AM2282"/>
      <c r="AO2282"/>
      <c r="AP2282"/>
      <c r="AQ2282"/>
      <c r="AS2282"/>
      <c r="AT2282"/>
      <c r="AU2282"/>
      <c r="AW2282"/>
      <c r="AX2282"/>
      <c r="AY2282"/>
      <c r="BA2282"/>
      <c r="BB2282"/>
      <c r="BC2282"/>
      <c r="BE2282"/>
      <c r="BF2282"/>
      <c r="BG2282"/>
      <c r="BI2282"/>
      <c r="BJ2282"/>
      <c r="BK2282"/>
      <c r="BM2282"/>
      <c r="BN2282"/>
      <c r="BO2282"/>
    </row>
    <row r="2283" spans="1:67">
      <c r="A2283"/>
      <c r="B2283"/>
      <c r="C2283"/>
      <c r="E2283"/>
      <c r="F2283"/>
      <c r="G2283"/>
      <c r="I2283"/>
      <c r="J2283"/>
      <c r="K2283"/>
      <c r="M2283"/>
      <c r="N2283"/>
      <c r="O2283"/>
      <c r="Q2283"/>
      <c r="R2283"/>
      <c r="S2283"/>
      <c r="U2283"/>
      <c r="V2283"/>
      <c r="W2283"/>
      <c r="Y2283"/>
      <c r="Z2283"/>
      <c r="AA2283"/>
      <c r="AC2283"/>
      <c r="AD2283"/>
      <c r="AE2283"/>
      <c r="AG2283"/>
      <c r="AH2283"/>
      <c r="AI2283"/>
      <c r="AK2283"/>
      <c r="AL2283"/>
      <c r="AM2283"/>
      <c r="AO2283"/>
      <c r="AP2283"/>
      <c r="AQ2283"/>
      <c r="AS2283"/>
      <c r="AT2283"/>
      <c r="AU2283"/>
      <c r="AW2283"/>
      <c r="AX2283"/>
      <c r="AY2283"/>
      <c r="BA2283"/>
      <c r="BB2283"/>
      <c r="BC2283"/>
      <c r="BE2283"/>
      <c r="BF2283"/>
      <c r="BG2283"/>
      <c r="BI2283"/>
      <c r="BJ2283"/>
      <c r="BK2283"/>
      <c r="BM2283"/>
      <c r="BN2283"/>
      <c r="BO2283"/>
    </row>
    <row r="2284" spans="1:67">
      <c r="A2284"/>
      <c r="B2284"/>
      <c r="C2284"/>
      <c r="E2284"/>
      <c r="F2284"/>
      <c r="G2284"/>
      <c r="I2284"/>
      <c r="J2284"/>
      <c r="K2284"/>
      <c r="M2284"/>
      <c r="N2284"/>
      <c r="O2284"/>
      <c r="Q2284"/>
      <c r="R2284"/>
      <c r="S2284"/>
      <c r="U2284"/>
      <c r="V2284"/>
      <c r="W2284"/>
      <c r="Y2284"/>
      <c r="Z2284"/>
      <c r="AA2284"/>
      <c r="AC2284"/>
      <c r="AD2284"/>
      <c r="AE2284"/>
      <c r="AG2284"/>
      <c r="AH2284"/>
      <c r="AI2284"/>
      <c r="AK2284"/>
      <c r="AL2284"/>
      <c r="AM2284"/>
      <c r="AO2284"/>
      <c r="AP2284"/>
      <c r="AQ2284"/>
      <c r="AS2284"/>
      <c r="AT2284"/>
      <c r="AU2284"/>
      <c r="AW2284"/>
      <c r="AX2284"/>
      <c r="AY2284"/>
      <c r="BA2284"/>
      <c r="BB2284"/>
      <c r="BC2284"/>
      <c r="BE2284"/>
      <c r="BF2284"/>
      <c r="BG2284"/>
      <c r="BI2284"/>
      <c r="BJ2284"/>
      <c r="BK2284"/>
      <c r="BM2284"/>
      <c r="BN2284"/>
      <c r="BO2284"/>
    </row>
    <row r="2285" spans="1:67">
      <c r="A2285"/>
      <c r="B2285"/>
      <c r="C2285"/>
      <c r="E2285"/>
      <c r="F2285"/>
      <c r="G2285"/>
      <c r="I2285"/>
      <c r="J2285"/>
      <c r="K2285"/>
      <c r="M2285"/>
      <c r="N2285"/>
      <c r="O2285"/>
      <c r="Q2285"/>
      <c r="R2285"/>
      <c r="S2285"/>
      <c r="U2285"/>
      <c r="V2285"/>
      <c r="W2285"/>
      <c r="Y2285"/>
      <c r="Z2285"/>
      <c r="AA2285"/>
      <c r="AC2285"/>
      <c r="AD2285"/>
      <c r="AE2285"/>
      <c r="AG2285"/>
      <c r="AH2285"/>
      <c r="AI2285"/>
      <c r="AK2285"/>
      <c r="AL2285"/>
      <c r="AM2285"/>
      <c r="AO2285"/>
      <c r="AP2285"/>
      <c r="AQ2285"/>
      <c r="AS2285"/>
      <c r="AT2285"/>
      <c r="AU2285"/>
      <c r="AW2285"/>
      <c r="AX2285"/>
      <c r="AY2285"/>
      <c r="BA2285"/>
      <c r="BB2285"/>
      <c r="BC2285"/>
      <c r="BE2285"/>
      <c r="BF2285"/>
      <c r="BG2285"/>
      <c r="BI2285"/>
      <c r="BJ2285"/>
      <c r="BK2285"/>
      <c r="BM2285"/>
      <c r="BN2285"/>
      <c r="BO2285"/>
    </row>
    <row r="2286" spans="1:67">
      <c r="A2286"/>
      <c r="B2286"/>
      <c r="C2286"/>
      <c r="E2286"/>
      <c r="F2286"/>
      <c r="G2286"/>
      <c r="I2286"/>
      <c r="J2286"/>
      <c r="K2286"/>
      <c r="M2286"/>
      <c r="N2286"/>
      <c r="O2286"/>
      <c r="Q2286"/>
      <c r="R2286"/>
      <c r="S2286"/>
      <c r="U2286"/>
      <c r="V2286"/>
      <c r="W2286"/>
      <c r="Y2286"/>
      <c r="Z2286"/>
      <c r="AA2286"/>
      <c r="AC2286"/>
      <c r="AD2286"/>
      <c r="AE2286"/>
      <c r="AG2286"/>
      <c r="AH2286"/>
      <c r="AI2286"/>
      <c r="AK2286"/>
      <c r="AL2286"/>
      <c r="AM2286"/>
      <c r="AO2286"/>
      <c r="AP2286"/>
      <c r="AQ2286"/>
      <c r="AS2286"/>
      <c r="AT2286"/>
      <c r="AU2286"/>
      <c r="AW2286"/>
      <c r="AX2286"/>
      <c r="AY2286"/>
      <c r="BA2286"/>
      <c r="BB2286"/>
      <c r="BC2286"/>
      <c r="BE2286"/>
      <c r="BF2286"/>
      <c r="BG2286"/>
      <c r="BI2286"/>
      <c r="BJ2286"/>
      <c r="BK2286"/>
      <c r="BM2286"/>
      <c r="BN2286"/>
      <c r="BO2286"/>
    </row>
    <row r="2287" spans="1:67">
      <c r="A2287"/>
      <c r="B2287"/>
      <c r="C2287"/>
      <c r="E2287"/>
      <c r="F2287"/>
      <c r="G2287"/>
      <c r="I2287"/>
      <c r="J2287"/>
      <c r="K2287"/>
      <c r="M2287"/>
      <c r="N2287"/>
      <c r="O2287"/>
      <c r="Q2287"/>
      <c r="R2287"/>
      <c r="S2287"/>
      <c r="U2287"/>
      <c r="V2287"/>
      <c r="W2287"/>
      <c r="Y2287"/>
      <c r="Z2287"/>
      <c r="AA2287"/>
      <c r="AC2287"/>
      <c r="AD2287"/>
      <c r="AE2287"/>
      <c r="AG2287"/>
      <c r="AH2287"/>
      <c r="AI2287"/>
      <c r="AK2287"/>
      <c r="AL2287"/>
      <c r="AM2287"/>
      <c r="AO2287"/>
      <c r="AP2287"/>
      <c r="AQ2287"/>
      <c r="AS2287"/>
      <c r="AT2287"/>
      <c r="AU2287"/>
      <c r="AW2287"/>
      <c r="AX2287"/>
      <c r="AY2287"/>
      <c r="BA2287"/>
      <c r="BB2287"/>
      <c r="BC2287"/>
      <c r="BE2287"/>
      <c r="BF2287"/>
      <c r="BG2287"/>
      <c r="BI2287"/>
      <c r="BJ2287"/>
      <c r="BK2287"/>
      <c r="BM2287"/>
      <c r="BN2287"/>
      <c r="BO2287"/>
    </row>
    <row r="2288" spans="1:67">
      <c r="A2288"/>
      <c r="B2288"/>
      <c r="C2288"/>
      <c r="E2288"/>
      <c r="F2288"/>
      <c r="G2288"/>
      <c r="I2288"/>
      <c r="J2288"/>
      <c r="K2288"/>
      <c r="M2288"/>
      <c r="N2288"/>
      <c r="O2288"/>
      <c r="Q2288"/>
      <c r="R2288"/>
      <c r="S2288"/>
      <c r="U2288"/>
      <c r="V2288"/>
      <c r="W2288"/>
      <c r="Y2288"/>
      <c r="Z2288"/>
      <c r="AA2288"/>
      <c r="AC2288"/>
      <c r="AD2288"/>
      <c r="AE2288"/>
      <c r="AG2288"/>
      <c r="AH2288"/>
      <c r="AI2288"/>
      <c r="AK2288"/>
      <c r="AL2288"/>
      <c r="AM2288"/>
      <c r="AO2288"/>
      <c r="AP2288"/>
      <c r="AQ2288"/>
      <c r="AS2288"/>
      <c r="AT2288"/>
      <c r="AU2288"/>
      <c r="AW2288"/>
      <c r="AX2288"/>
      <c r="AY2288"/>
      <c r="BA2288"/>
      <c r="BB2288"/>
      <c r="BC2288"/>
      <c r="BE2288"/>
      <c r="BF2288"/>
      <c r="BG2288"/>
      <c r="BI2288"/>
      <c r="BJ2288"/>
      <c r="BK2288"/>
      <c r="BM2288"/>
      <c r="BN2288"/>
      <c r="BO2288"/>
    </row>
    <row r="2289" spans="1:67">
      <c r="A2289"/>
      <c r="B2289"/>
      <c r="C2289"/>
      <c r="E2289"/>
      <c r="F2289"/>
      <c r="G2289"/>
      <c r="I2289"/>
      <c r="J2289"/>
      <c r="K2289"/>
      <c r="M2289"/>
      <c r="N2289"/>
      <c r="O2289"/>
      <c r="Q2289"/>
      <c r="R2289"/>
      <c r="S2289"/>
      <c r="U2289"/>
      <c r="V2289"/>
      <c r="W2289"/>
      <c r="Y2289"/>
      <c r="Z2289"/>
      <c r="AA2289"/>
      <c r="AC2289"/>
      <c r="AD2289"/>
      <c r="AE2289"/>
      <c r="AG2289"/>
      <c r="AH2289"/>
      <c r="AI2289"/>
      <c r="AK2289"/>
      <c r="AL2289"/>
      <c r="AM2289"/>
      <c r="AO2289"/>
      <c r="AP2289"/>
      <c r="AQ2289"/>
      <c r="AS2289"/>
      <c r="AT2289"/>
      <c r="AU2289"/>
      <c r="AW2289"/>
      <c r="AX2289"/>
      <c r="AY2289"/>
      <c r="BA2289"/>
      <c r="BB2289"/>
      <c r="BC2289"/>
      <c r="BE2289"/>
      <c r="BF2289"/>
      <c r="BG2289"/>
      <c r="BI2289"/>
      <c r="BJ2289"/>
      <c r="BK2289"/>
      <c r="BM2289"/>
      <c r="BN2289"/>
      <c r="BO2289"/>
    </row>
    <row r="2290" spans="1:67">
      <c r="A2290"/>
      <c r="B2290"/>
      <c r="C2290"/>
      <c r="E2290"/>
      <c r="F2290"/>
      <c r="G2290"/>
      <c r="I2290"/>
      <c r="J2290"/>
      <c r="K2290"/>
      <c r="M2290"/>
      <c r="N2290"/>
      <c r="O2290"/>
      <c r="Q2290"/>
      <c r="R2290"/>
      <c r="S2290"/>
      <c r="U2290"/>
      <c r="V2290"/>
      <c r="W2290"/>
      <c r="Y2290"/>
      <c r="Z2290"/>
      <c r="AA2290"/>
      <c r="AC2290"/>
      <c r="AD2290"/>
      <c r="AE2290"/>
      <c r="AG2290"/>
      <c r="AH2290"/>
      <c r="AI2290"/>
      <c r="AK2290"/>
      <c r="AL2290"/>
      <c r="AM2290"/>
      <c r="AO2290"/>
      <c r="AP2290"/>
      <c r="AQ2290"/>
      <c r="AS2290"/>
      <c r="AT2290"/>
      <c r="AU2290"/>
      <c r="AW2290"/>
      <c r="AX2290"/>
      <c r="AY2290"/>
      <c r="BA2290"/>
      <c r="BB2290"/>
      <c r="BC2290"/>
      <c r="BE2290"/>
      <c r="BF2290"/>
      <c r="BG2290"/>
      <c r="BI2290"/>
      <c r="BJ2290"/>
      <c r="BK2290"/>
      <c r="BM2290"/>
      <c r="BN2290"/>
      <c r="BO2290"/>
    </row>
    <row r="2291" spans="1:67">
      <c r="A2291"/>
      <c r="B2291"/>
      <c r="C2291"/>
      <c r="E2291"/>
      <c r="F2291"/>
      <c r="G2291"/>
      <c r="I2291"/>
      <c r="J2291"/>
      <c r="K2291"/>
      <c r="M2291"/>
      <c r="N2291"/>
      <c r="O2291"/>
      <c r="Q2291"/>
      <c r="R2291"/>
      <c r="S2291"/>
      <c r="U2291"/>
      <c r="V2291"/>
      <c r="W2291"/>
      <c r="Y2291"/>
      <c r="Z2291"/>
      <c r="AA2291"/>
      <c r="AC2291"/>
      <c r="AD2291"/>
      <c r="AE2291"/>
      <c r="AG2291"/>
      <c r="AH2291"/>
      <c r="AI2291"/>
      <c r="AK2291"/>
      <c r="AL2291"/>
      <c r="AM2291"/>
      <c r="AO2291"/>
      <c r="AP2291"/>
      <c r="AQ2291"/>
      <c r="AS2291"/>
      <c r="AT2291"/>
      <c r="AU2291"/>
      <c r="AW2291"/>
      <c r="AX2291"/>
      <c r="AY2291"/>
      <c r="BA2291"/>
      <c r="BB2291"/>
      <c r="BC2291"/>
      <c r="BE2291"/>
      <c r="BF2291"/>
      <c r="BG2291"/>
      <c r="BI2291"/>
      <c r="BJ2291"/>
      <c r="BK2291"/>
      <c r="BM2291"/>
      <c r="BN2291"/>
      <c r="BO2291"/>
    </row>
    <row r="2292" spans="1:67">
      <c r="A2292"/>
      <c r="B2292"/>
      <c r="C2292"/>
      <c r="E2292"/>
      <c r="F2292"/>
      <c r="G2292"/>
      <c r="I2292"/>
      <c r="J2292"/>
      <c r="K2292"/>
      <c r="M2292"/>
      <c r="N2292"/>
      <c r="O2292"/>
      <c r="Q2292"/>
      <c r="R2292"/>
      <c r="S2292"/>
      <c r="U2292"/>
      <c r="V2292"/>
      <c r="W2292"/>
      <c r="Y2292"/>
      <c r="Z2292"/>
      <c r="AA2292"/>
      <c r="AC2292"/>
      <c r="AD2292"/>
      <c r="AE2292"/>
      <c r="AG2292"/>
      <c r="AH2292"/>
      <c r="AI2292"/>
      <c r="AK2292"/>
      <c r="AL2292"/>
      <c r="AM2292"/>
      <c r="AO2292"/>
      <c r="AP2292"/>
      <c r="AQ2292"/>
      <c r="AS2292"/>
      <c r="AT2292"/>
      <c r="AU2292"/>
      <c r="AW2292"/>
      <c r="AX2292"/>
      <c r="AY2292"/>
      <c r="BA2292"/>
      <c r="BB2292"/>
      <c r="BC2292"/>
      <c r="BE2292"/>
      <c r="BF2292"/>
      <c r="BG2292"/>
      <c r="BI2292"/>
      <c r="BJ2292"/>
      <c r="BK2292"/>
      <c r="BM2292"/>
      <c r="BN2292"/>
      <c r="BO2292"/>
    </row>
    <row r="2293" spans="1:67">
      <c r="A2293"/>
      <c r="B2293"/>
      <c r="C2293"/>
      <c r="E2293"/>
      <c r="F2293"/>
      <c r="G2293"/>
      <c r="I2293"/>
      <c r="J2293"/>
      <c r="K2293"/>
      <c r="M2293"/>
      <c r="N2293"/>
      <c r="O2293"/>
      <c r="Q2293"/>
      <c r="R2293"/>
      <c r="S2293"/>
      <c r="U2293"/>
      <c r="V2293"/>
      <c r="W2293"/>
      <c r="Y2293"/>
      <c r="Z2293"/>
      <c r="AA2293"/>
      <c r="AC2293"/>
      <c r="AD2293"/>
      <c r="AE2293"/>
      <c r="AG2293"/>
      <c r="AH2293"/>
      <c r="AI2293"/>
      <c r="AK2293"/>
      <c r="AL2293"/>
      <c r="AM2293"/>
      <c r="AO2293"/>
      <c r="AP2293"/>
      <c r="AQ2293"/>
      <c r="AS2293"/>
      <c r="AT2293"/>
      <c r="AU2293"/>
      <c r="AW2293"/>
      <c r="AX2293"/>
      <c r="AY2293"/>
      <c r="BA2293"/>
      <c r="BB2293"/>
      <c r="BC2293"/>
      <c r="BE2293"/>
      <c r="BF2293"/>
      <c r="BG2293"/>
      <c r="BI2293"/>
      <c r="BJ2293"/>
      <c r="BK2293"/>
      <c r="BM2293"/>
      <c r="BN2293"/>
      <c r="BO2293"/>
    </row>
    <row r="2294" spans="1:67">
      <c r="A2294"/>
      <c r="B2294"/>
      <c r="C2294"/>
      <c r="E2294"/>
      <c r="F2294"/>
      <c r="G2294"/>
      <c r="I2294"/>
      <c r="J2294"/>
      <c r="K2294"/>
      <c r="M2294"/>
      <c r="N2294"/>
      <c r="O2294"/>
      <c r="Q2294"/>
      <c r="R2294"/>
      <c r="S2294"/>
      <c r="U2294"/>
      <c r="V2294"/>
      <c r="W2294"/>
      <c r="Y2294"/>
      <c r="Z2294"/>
      <c r="AA2294"/>
      <c r="AC2294"/>
      <c r="AD2294"/>
      <c r="AE2294"/>
      <c r="AG2294"/>
      <c r="AH2294"/>
      <c r="AI2294"/>
      <c r="AK2294"/>
      <c r="AL2294"/>
      <c r="AM2294"/>
      <c r="AO2294"/>
      <c r="AP2294"/>
      <c r="AQ2294"/>
      <c r="AS2294"/>
      <c r="AT2294"/>
      <c r="AU2294"/>
      <c r="AW2294"/>
      <c r="AX2294"/>
      <c r="AY2294"/>
      <c r="BA2294"/>
      <c r="BB2294"/>
      <c r="BC2294"/>
      <c r="BE2294"/>
      <c r="BF2294"/>
      <c r="BG2294"/>
      <c r="BI2294"/>
      <c r="BJ2294"/>
      <c r="BK2294"/>
      <c r="BM2294"/>
      <c r="BN2294"/>
      <c r="BO2294"/>
    </row>
    <row r="2295" spans="1:67">
      <c r="A2295"/>
      <c r="B2295"/>
      <c r="C2295"/>
      <c r="E2295"/>
      <c r="F2295"/>
      <c r="G2295"/>
      <c r="I2295"/>
      <c r="J2295"/>
      <c r="K2295"/>
      <c r="M2295"/>
      <c r="N2295"/>
      <c r="O2295"/>
      <c r="Q2295"/>
      <c r="R2295"/>
      <c r="S2295"/>
      <c r="U2295"/>
      <c r="V2295"/>
      <c r="W2295"/>
      <c r="Y2295"/>
      <c r="Z2295"/>
      <c r="AA2295"/>
      <c r="AC2295"/>
      <c r="AD2295"/>
      <c r="AE2295"/>
      <c r="AG2295"/>
      <c r="AH2295"/>
      <c r="AI2295"/>
      <c r="AK2295"/>
      <c r="AL2295"/>
      <c r="AM2295"/>
      <c r="AO2295"/>
      <c r="AP2295"/>
      <c r="AQ2295"/>
      <c r="AS2295"/>
      <c r="AT2295"/>
      <c r="AU2295"/>
      <c r="AW2295"/>
      <c r="AX2295"/>
      <c r="AY2295"/>
      <c r="BA2295"/>
      <c r="BB2295"/>
      <c r="BC2295"/>
      <c r="BE2295"/>
      <c r="BF2295"/>
      <c r="BG2295"/>
      <c r="BI2295"/>
      <c r="BJ2295"/>
      <c r="BK2295"/>
      <c r="BM2295"/>
      <c r="BN2295"/>
      <c r="BO2295"/>
    </row>
    <row r="2296" spans="1:67">
      <c r="A2296"/>
      <c r="B2296"/>
      <c r="C2296"/>
      <c r="E2296"/>
      <c r="F2296"/>
      <c r="G2296"/>
      <c r="I2296"/>
      <c r="J2296"/>
      <c r="K2296"/>
      <c r="M2296"/>
      <c r="N2296"/>
      <c r="O2296"/>
      <c r="Q2296"/>
      <c r="R2296"/>
      <c r="S2296"/>
      <c r="U2296"/>
      <c r="V2296"/>
      <c r="W2296"/>
      <c r="Y2296"/>
      <c r="Z2296"/>
      <c r="AA2296"/>
      <c r="AC2296"/>
      <c r="AD2296"/>
      <c r="AE2296"/>
      <c r="AG2296"/>
      <c r="AH2296"/>
      <c r="AI2296"/>
      <c r="AK2296"/>
      <c r="AL2296"/>
      <c r="AM2296"/>
      <c r="AO2296"/>
      <c r="AP2296"/>
      <c r="AQ2296"/>
      <c r="AS2296"/>
      <c r="AT2296"/>
      <c r="AU2296"/>
      <c r="AW2296"/>
      <c r="AX2296"/>
      <c r="AY2296"/>
      <c r="BA2296"/>
      <c r="BB2296"/>
      <c r="BC2296"/>
      <c r="BE2296"/>
      <c r="BF2296"/>
      <c r="BG2296"/>
      <c r="BI2296"/>
      <c r="BJ2296"/>
      <c r="BK2296"/>
      <c r="BM2296"/>
      <c r="BN2296"/>
      <c r="BO2296"/>
    </row>
    <row r="2297" spans="1:67">
      <c r="A2297"/>
      <c r="B2297"/>
      <c r="C2297"/>
      <c r="E2297"/>
      <c r="F2297"/>
      <c r="G2297"/>
      <c r="I2297"/>
      <c r="J2297"/>
      <c r="K2297"/>
      <c r="M2297"/>
      <c r="N2297"/>
      <c r="O2297"/>
      <c r="Q2297"/>
      <c r="R2297"/>
      <c r="S2297"/>
      <c r="U2297"/>
      <c r="V2297"/>
      <c r="W2297"/>
      <c r="Y2297"/>
      <c r="Z2297"/>
      <c r="AA2297"/>
      <c r="AC2297"/>
      <c r="AD2297"/>
      <c r="AE2297"/>
      <c r="AG2297"/>
      <c r="AH2297"/>
      <c r="AI2297"/>
      <c r="AK2297"/>
      <c r="AL2297"/>
      <c r="AM2297"/>
      <c r="AO2297"/>
      <c r="AP2297"/>
      <c r="AQ2297"/>
      <c r="AS2297"/>
      <c r="AT2297"/>
      <c r="AU2297"/>
      <c r="AW2297"/>
      <c r="AX2297"/>
      <c r="AY2297"/>
      <c r="BA2297"/>
      <c r="BB2297"/>
      <c r="BC2297"/>
      <c r="BE2297"/>
      <c r="BF2297"/>
      <c r="BG2297"/>
      <c r="BI2297"/>
      <c r="BJ2297"/>
      <c r="BK2297"/>
      <c r="BM2297"/>
      <c r="BN2297"/>
      <c r="BO2297"/>
    </row>
    <row r="2298" spans="1:67">
      <c r="A2298"/>
      <c r="B2298"/>
      <c r="C2298"/>
      <c r="E2298"/>
      <c r="F2298"/>
      <c r="G2298"/>
      <c r="I2298"/>
      <c r="J2298"/>
      <c r="K2298"/>
      <c r="M2298"/>
      <c r="N2298"/>
      <c r="O2298"/>
      <c r="Q2298"/>
      <c r="R2298"/>
      <c r="S2298"/>
      <c r="U2298"/>
      <c r="V2298"/>
      <c r="W2298"/>
      <c r="Y2298"/>
      <c r="Z2298"/>
      <c r="AA2298"/>
      <c r="AC2298"/>
      <c r="AD2298"/>
      <c r="AE2298"/>
      <c r="AG2298"/>
      <c r="AH2298"/>
      <c r="AI2298"/>
      <c r="AK2298"/>
      <c r="AL2298"/>
      <c r="AM2298"/>
      <c r="AO2298"/>
      <c r="AP2298"/>
      <c r="AQ2298"/>
      <c r="AS2298"/>
      <c r="AT2298"/>
      <c r="AU2298"/>
      <c r="AW2298"/>
      <c r="AX2298"/>
      <c r="AY2298"/>
      <c r="BA2298"/>
      <c r="BB2298"/>
      <c r="BC2298"/>
      <c r="BE2298"/>
      <c r="BF2298"/>
      <c r="BG2298"/>
      <c r="BI2298"/>
      <c r="BJ2298"/>
      <c r="BK2298"/>
      <c r="BM2298"/>
      <c r="BN2298"/>
      <c r="BO2298"/>
    </row>
    <row r="2299" spans="1:67">
      <c r="A2299"/>
      <c r="B2299"/>
      <c r="C2299"/>
      <c r="E2299"/>
      <c r="F2299"/>
      <c r="G2299"/>
      <c r="I2299"/>
      <c r="J2299"/>
      <c r="K2299"/>
      <c r="M2299"/>
      <c r="N2299"/>
      <c r="O2299"/>
      <c r="Q2299"/>
      <c r="R2299"/>
      <c r="S2299"/>
      <c r="U2299"/>
      <c r="V2299"/>
      <c r="W2299"/>
      <c r="Y2299"/>
      <c r="Z2299"/>
      <c r="AA2299"/>
      <c r="AC2299"/>
      <c r="AD2299"/>
      <c r="AE2299"/>
      <c r="AG2299"/>
      <c r="AH2299"/>
      <c r="AI2299"/>
      <c r="AK2299"/>
      <c r="AL2299"/>
      <c r="AM2299"/>
      <c r="AO2299"/>
      <c r="AP2299"/>
      <c r="AQ2299"/>
      <c r="AS2299"/>
      <c r="AT2299"/>
      <c r="AU2299"/>
      <c r="AW2299"/>
      <c r="AX2299"/>
      <c r="AY2299"/>
      <c r="BA2299"/>
      <c r="BB2299"/>
      <c r="BC2299"/>
      <c r="BE2299"/>
      <c r="BF2299"/>
      <c r="BG2299"/>
      <c r="BI2299"/>
      <c r="BJ2299"/>
      <c r="BK2299"/>
      <c r="BM2299"/>
      <c r="BN2299"/>
      <c r="BO2299"/>
    </row>
    <row r="2300" spans="1:67">
      <c r="A2300"/>
      <c r="B2300"/>
      <c r="C2300"/>
      <c r="E2300"/>
      <c r="F2300"/>
      <c r="G2300"/>
      <c r="I2300"/>
      <c r="J2300"/>
      <c r="K2300"/>
      <c r="M2300"/>
      <c r="N2300"/>
      <c r="O2300"/>
      <c r="Q2300"/>
      <c r="R2300"/>
      <c r="S2300"/>
      <c r="U2300"/>
      <c r="V2300"/>
      <c r="W2300"/>
      <c r="Y2300"/>
      <c r="Z2300"/>
      <c r="AA2300"/>
      <c r="AC2300"/>
      <c r="AD2300"/>
      <c r="AE2300"/>
      <c r="AG2300"/>
      <c r="AH2300"/>
      <c r="AI2300"/>
      <c r="AK2300"/>
      <c r="AL2300"/>
      <c r="AM2300"/>
      <c r="AO2300"/>
      <c r="AP2300"/>
      <c r="AQ2300"/>
      <c r="AS2300"/>
      <c r="AT2300"/>
      <c r="AU2300"/>
      <c r="AW2300"/>
      <c r="AX2300"/>
      <c r="AY2300"/>
      <c r="BA2300"/>
      <c r="BB2300"/>
      <c r="BC2300"/>
      <c r="BE2300"/>
      <c r="BF2300"/>
      <c r="BG2300"/>
      <c r="BI2300"/>
      <c r="BJ2300"/>
      <c r="BK2300"/>
      <c r="BM2300"/>
      <c r="BN2300"/>
      <c r="BO2300"/>
    </row>
    <row r="2301" spans="1:67">
      <c r="A2301"/>
      <c r="B2301"/>
      <c r="C2301"/>
      <c r="E2301"/>
      <c r="F2301"/>
      <c r="G2301"/>
      <c r="I2301"/>
      <c r="J2301"/>
      <c r="K2301"/>
      <c r="M2301"/>
      <c r="N2301"/>
      <c r="O2301"/>
      <c r="Q2301"/>
      <c r="R2301"/>
      <c r="S2301"/>
      <c r="U2301"/>
      <c r="V2301"/>
      <c r="W2301"/>
      <c r="Y2301"/>
      <c r="Z2301"/>
      <c r="AA2301"/>
      <c r="AC2301"/>
      <c r="AD2301"/>
      <c r="AE2301"/>
      <c r="AG2301"/>
      <c r="AH2301"/>
      <c r="AI2301"/>
      <c r="AK2301"/>
      <c r="AL2301"/>
      <c r="AM2301"/>
      <c r="AO2301"/>
      <c r="AP2301"/>
      <c r="AQ2301"/>
      <c r="AS2301"/>
      <c r="AT2301"/>
      <c r="AU2301"/>
      <c r="AW2301"/>
      <c r="AX2301"/>
      <c r="AY2301"/>
      <c r="BA2301"/>
      <c r="BB2301"/>
      <c r="BC2301"/>
      <c r="BE2301"/>
      <c r="BF2301"/>
      <c r="BG2301"/>
      <c r="BI2301"/>
      <c r="BJ2301"/>
      <c r="BK2301"/>
      <c r="BM2301"/>
      <c r="BN2301"/>
      <c r="BO2301"/>
    </row>
    <row r="2302" spans="1:67">
      <c r="A2302"/>
      <c r="B2302"/>
      <c r="C2302"/>
      <c r="E2302"/>
      <c r="F2302"/>
      <c r="G2302"/>
      <c r="I2302"/>
      <c r="J2302"/>
      <c r="K2302"/>
      <c r="M2302"/>
      <c r="N2302"/>
      <c r="O2302"/>
      <c r="Q2302"/>
      <c r="R2302"/>
      <c r="S2302"/>
      <c r="U2302"/>
      <c r="V2302"/>
      <c r="W2302"/>
      <c r="Y2302"/>
      <c r="Z2302"/>
      <c r="AA2302"/>
      <c r="AC2302"/>
      <c r="AD2302"/>
      <c r="AE2302"/>
      <c r="AG2302"/>
      <c r="AH2302"/>
      <c r="AI2302"/>
      <c r="AK2302"/>
      <c r="AL2302"/>
      <c r="AM2302"/>
      <c r="AO2302"/>
      <c r="AP2302"/>
      <c r="AQ2302"/>
      <c r="AS2302"/>
      <c r="AT2302"/>
      <c r="AU2302"/>
      <c r="AW2302"/>
      <c r="AX2302"/>
      <c r="AY2302"/>
      <c r="BA2302"/>
      <c r="BB2302"/>
      <c r="BC2302"/>
      <c r="BE2302"/>
      <c r="BF2302"/>
      <c r="BG2302"/>
      <c r="BI2302"/>
      <c r="BJ2302"/>
      <c r="BK2302"/>
      <c r="BM2302"/>
      <c r="BN2302"/>
      <c r="BO2302"/>
    </row>
    <row r="2303" spans="1:67">
      <c r="A2303"/>
      <c r="B2303"/>
      <c r="C2303"/>
      <c r="E2303"/>
      <c r="F2303"/>
      <c r="G2303"/>
      <c r="I2303"/>
      <c r="J2303"/>
      <c r="K2303"/>
      <c r="M2303"/>
      <c r="N2303"/>
      <c r="O2303"/>
      <c r="Q2303"/>
      <c r="R2303"/>
      <c r="S2303"/>
      <c r="U2303"/>
      <c r="V2303"/>
      <c r="W2303"/>
      <c r="Y2303"/>
      <c r="Z2303"/>
      <c r="AA2303"/>
      <c r="AC2303"/>
      <c r="AD2303"/>
      <c r="AE2303"/>
      <c r="AG2303"/>
      <c r="AH2303"/>
      <c r="AI2303"/>
      <c r="AK2303"/>
      <c r="AL2303"/>
      <c r="AM2303"/>
      <c r="AO2303"/>
      <c r="AP2303"/>
      <c r="AQ2303"/>
      <c r="AS2303"/>
      <c r="AT2303"/>
      <c r="AU2303"/>
      <c r="AW2303"/>
      <c r="AX2303"/>
      <c r="AY2303"/>
      <c r="BA2303"/>
      <c r="BB2303"/>
      <c r="BC2303"/>
      <c r="BE2303"/>
      <c r="BF2303"/>
      <c r="BG2303"/>
      <c r="BI2303"/>
      <c r="BJ2303"/>
      <c r="BK2303"/>
      <c r="BM2303"/>
      <c r="BN2303"/>
      <c r="BO2303"/>
    </row>
    <row r="2304" spans="1:67">
      <c r="A2304"/>
      <c r="B2304"/>
      <c r="C2304"/>
      <c r="E2304"/>
      <c r="F2304"/>
      <c r="G2304"/>
      <c r="I2304"/>
      <c r="J2304"/>
      <c r="K2304"/>
      <c r="M2304"/>
      <c r="N2304"/>
      <c r="O2304"/>
      <c r="Q2304"/>
      <c r="R2304"/>
      <c r="S2304"/>
      <c r="U2304"/>
      <c r="V2304"/>
      <c r="W2304"/>
      <c r="Y2304"/>
      <c r="Z2304"/>
      <c r="AA2304"/>
      <c r="AC2304"/>
      <c r="AD2304"/>
      <c r="AE2304"/>
      <c r="AG2304"/>
      <c r="AH2304"/>
      <c r="AI2304"/>
      <c r="AK2304"/>
      <c r="AL2304"/>
      <c r="AM2304"/>
      <c r="AO2304"/>
      <c r="AP2304"/>
      <c r="AQ2304"/>
      <c r="AS2304"/>
      <c r="AT2304"/>
      <c r="AU2304"/>
      <c r="AW2304"/>
      <c r="AX2304"/>
      <c r="AY2304"/>
      <c r="BA2304"/>
      <c r="BB2304"/>
      <c r="BC2304"/>
      <c r="BE2304"/>
      <c r="BF2304"/>
      <c r="BG2304"/>
      <c r="BI2304"/>
      <c r="BJ2304"/>
      <c r="BK2304"/>
      <c r="BM2304"/>
      <c r="BN2304"/>
      <c r="BO2304"/>
    </row>
    <row r="2305" spans="1:67">
      <c r="A2305"/>
      <c r="B2305"/>
      <c r="C2305"/>
      <c r="E2305"/>
      <c r="F2305"/>
      <c r="G2305"/>
      <c r="I2305"/>
      <c r="J2305"/>
      <c r="K2305"/>
      <c r="M2305"/>
      <c r="N2305"/>
      <c r="O2305"/>
      <c r="Q2305"/>
      <c r="R2305"/>
      <c r="S2305"/>
      <c r="U2305"/>
      <c r="V2305"/>
      <c r="W2305"/>
      <c r="Y2305"/>
      <c r="Z2305"/>
      <c r="AA2305"/>
      <c r="AC2305"/>
      <c r="AD2305"/>
      <c r="AE2305"/>
      <c r="AG2305"/>
      <c r="AH2305"/>
      <c r="AI2305"/>
      <c r="AK2305"/>
      <c r="AL2305"/>
      <c r="AM2305"/>
      <c r="AO2305"/>
      <c r="AP2305"/>
      <c r="AQ2305"/>
      <c r="AS2305"/>
      <c r="AT2305"/>
      <c r="AU2305"/>
      <c r="AW2305"/>
      <c r="AX2305"/>
      <c r="AY2305"/>
      <c r="BA2305"/>
      <c r="BB2305"/>
      <c r="BC2305"/>
      <c r="BE2305"/>
      <c r="BF2305"/>
      <c r="BG2305"/>
      <c r="BI2305"/>
      <c r="BJ2305"/>
      <c r="BK2305"/>
      <c r="BM2305"/>
      <c r="BN2305"/>
      <c r="BO2305"/>
    </row>
    <row r="2306" spans="1:67">
      <c r="A2306"/>
      <c r="B2306"/>
      <c r="C2306"/>
      <c r="E2306"/>
      <c r="F2306"/>
      <c r="G2306"/>
      <c r="I2306"/>
      <c r="J2306"/>
      <c r="K2306"/>
      <c r="M2306"/>
      <c r="N2306"/>
      <c r="O2306"/>
      <c r="Q2306"/>
      <c r="R2306"/>
      <c r="S2306"/>
      <c r="U2306"/>
      <c r="V2306"/>
      <c r="W2306"/>
      <c r="Y2306"/>
      <c r="Z2306"/>
      <c r="AA2306"/>
      <c r="AC2306"/>
      <c r="AD2306"/>
      <c r="AE2306"/>
      <c r="AG2306"/>
      <c r="AH2306"/>
      <c r="AI2306"/>
      <c r="AK2306"/>
      <c r="AL2306"/>
      <c r="AM2306"/>
      <c r="AO2306"/>
      <c r="AP2306"/>
      <c r="AQ2306"/>
      <c r="AS2306"/>
      <c r="AT2306"/>
      <c r="AU2306"/>
      <c r="AW2306"/>
      <c r="AX2306"/>
      <c r="AY2306"/>
      <c r="BA2306"/>
      <c r="BB2306"/>
      <c r="BC2306"/>
      <c r="BE2306"/>
      <c r="BF2306"/>
      <c r="BG2306"/>
      <c r="BI2306"/>
      <c r="BJ2306"/>
      <c r="BK2306"/>
      <c r="BM2306"/>
      <c r="BN2306"/>
      <c r="BO2306"/>
    </row>
    <row r="2307" spans="1:67">
      <c r="A2307"/>
      <c r="B2307"/>
      <c r="C2307"/>
      <c r="E2307"/>
      <c r="F2307"/>
      <c r="G2307"/>
      <c r="I2307"/>
      <c r="J2307"/>
      <c r="K2307"/>
      <c r="M2307"/>
      <c r="N2307"/>
      <c r="O2307"/>
      <c r="Q2307"/>
      <c r="R2307"/>
      <c r="S2307"/>
      <c r="U2307"/>
      <c r="V2307"/>
      <c r="W2307"/>
      <c r="Y2307"/>
      <c r="Z2307"/>
      <c r="AA2307"/>
      <c r="AC2307"/>
      <c r="AD2307"/>
      <c r="AE2307"/>
      <c r="AG2307"/>
      <c r="AH2307"/>
      <c r="AI2307"/>
      <c r="AK2307"/>
      <c r="AL2307"/>
      <c r="AM2307"/>
      <c r="AO2307"/>
      <c r="AP2307"/>
      <c r="AQ2307"/>
      <c r="AS2307"/>
      <c r="AT2307"/>
      <c r="AU2307"/>
      <c r="AW2307"/>
      <c r="AX2307"/>
      <c r="AY2307"/>
      <c r="BA2307"/>
      <c r="BB2307"/>
      <c r="BC2307"/>
      <c r="BE2307"/>
      <c r="BF2307"/>
      <c r="BG2307"/>
      <c r="BI2307"/>
      <c r="BJ2307"/>
      <c r="BK2307"/>
      <c r="BM2307"/>
      <c r="BN2307"/>
      <c r="BO2307"/>
    </row>
    <row r="2308" spans="1:67">
      <c r="A2308"/>
      <c r="B2308"/>
      <c r="C2308"/>
      <c r="E2308"/>
      <c r="F2308"/>
      <c r="G2308"/>
      <c r="I2308"/>
      <c r="J2308"/>
      <c r="K2308"/>
      <c r="M2308"/>
      <c r="N2308"/>
      <c r="O2308"/>
      <c r="Q2308"/>
      <c r="R2308"/>
      <c r="S2308"/>
      <c r="U2308"/>
      <c r="V2308"/>
      <c r="W2308"/>
      <c r="Y2308"/>
      <c r="Z2308"/>
      <c r="AA2308"/>
      <c r="AC2308"/>
      <c r="AD2308"/>
      <c r="AE2308"/>
      <c r="AG2308"/>
      <c r="AH2308"/>
      <c r="AI2308"/>
      <c r="AK2308"/>
      <c r="AL2308"/>
      <c r="AM2308"/>
      <c r="AO2308"/>
      <c r="AP2308"/>
      <c r="AQ2308"/>
      <c r="AS2308"/>
      <c r="AT2308"/>
      <c r="AU2308"/>
      <c r="AW2308"/>
      <c r="AX2308"/>
      <c r="AY2308"/>
      <c r="BA2308"/>
      <c r="BB2308"/>
      <c r="BC2308"/>
      <c r="BE2308"/>
      <c r="BF2308"/>
      <c r="BG2308"/>
      <c r="BI2308"/>
      <c r="BJ2308"/>
      <c r="BK2308"/>
      <c r="BM2308"/>
      <c r="BN2308"/>
      <c r="BO2308"/>
    </row>
    <row r="2309" spans="1:67">
      <c r="A2309"/>
      <c r="B2309"/>
      <c r="C2309"/>
      <c r="E2309"/>
      <c r="F2309"/>
      <c r="G2309"/>
      <c r="I2309"/>
      <c r="J2309"/>
      <c r="K2309"/>
      <c r="M2309"/>
      <c r="N2309"/>
      <c r="O2309"/>
      <c r="Q2309"/>
      <c r="R2309"/>
      <c r="S2309"/>
      <c r="U2309"/>
      <c r="V2309"/>
      <c r="W2309"/>
      <c r="Y2309"/>
      <c r="Z2309"/>
      <c r="AA2309"/>
      <c r="AC2309"/>
      <c r="AD2309"/>
      <c r="AE2309"/>
      <c r="AG2309"/>
      <c r="AH2309"/>
      <c r="AI2309"/>
      <c r="AK2309"/>
      <c r="AL2309"/>
      <c r="AM2309"/>
      <c r="AO2309"/>
      <c r="AP2309"/>
      <c r="AQ2309"/>
      <c r="AS2309"/>
      <c r="AT2309"/>
      <c r="AU2309"/>
      <c r="AW2309"/>
      <c r="AX2309"/>
      <c r="AY2309"/>
      <c r="BA2309"/>
      <c r="BB2309"/>
      <c r="BC2309"/>
      <c r="BE2309"/>
      <c r="BF2309"/>
      <c r="BG2309"/>
      <c r="BI2309"/>
      <c r="BJ2309"/>
      <c r="BK2309"/>
      <c r="BM2309"/>
      <c r="BN2309"/>
      <c r="BO2309"/>
    </row>
    <row r="2310" spans="1:67">
      <c r="A2310"/>
      <c r="B2310"/>
      <c r="C2310"/>
      <c r="E2310"/>
      <c r="F2310"/>
      <c r="G2310"/>
      <c r="I2310"/>
      <c r="J2310"/>
      <c r="K2310"/>
      <c r="M2310"/>
      <c r="N2310"/>
      <c r="O2310"/>
      <c r="Q2310"/>
      <c r="R2310"/>
      <c r="S2310"/>
      <c r="U2310"/>
      <c r="V2310"/>
      <c r="W2310"/>
      <c r="Y2310"/>
      <c r="Z2310"/>
      <c r="AA2310"/>
      <c r="AC2310"/>
      <c r="AD2310"/>
      <c r="AE2310"/>
      <c r="AG2310"/>
      <c r="AH2310"/>
      <c r="AI2310"/>
      <c r="AK2310"/>
      <c r="AL2310"/>
      <c r="AM2310"/>
      <c r="AO2310"/>
      <c r="AP2310"/>
      <c r="AQ2310"/>
      <c r="AS2310"/>
      <c r="AT2310"/>
      <c r="AU2310"/>
      <c r="AW2310"/>
      <c r="AX2310"/>
      <c r="AY2310"/>
      <c r="BA2310"/>
      <c r="BB2310"/>
      <c r="BC2310"/>
      <c r="BE2310"/>
      <c r="BF2310"/>
      <c r="BG2310"/>
      <c r="BI2310"/>
      <c r="BJ2310"/>
      <c r="BK2310"/>
      <c r="BM2310"/>
      <c r="BN2310"/>
      <c r="BO2310"/>
    </row>
    <row r="2311" spans="1:67">
      <c r="A2311"/>
      <c r="B2311"/>
      <c r="C2311"/>
      <c r="E2311"/>
      <c r="F2311"/>
      <c r="G2311"/>
      <c r="I2311"/>
      <c r="J2311"/>
      <c r="K2311"/>
      <c r="M2311"/>
      <c r="N2311"/>
      <c r="O2311"/>
      <c r="Q2311"/>
      <c r="R2311"/>
      <c r="S2311"/>
      <c r="U2311"/>
      <c r="V2311"/>
      <c r="W2311"/>
      <c r="Y2311"/>
      <c r="Z2311"/>
      <c r="AA2311"/>
      <c r="AC2311"/>
      <c r="AD2311"/>
      <c r="AE2311"/>
      <c r="AG2311"/>
      <c r="AH2311"/>
      <c r="AI2311"/>
      <c r="AK2311"/>
      <c r="AL2311"/>
      <c r="AM2311"/>
      <c r="AO2311"/>
      <c r="AP2311"/>
      <c r="AQ2311"/>
      <c r="AS2311"/>
      <c r="AT2311"/>
      <c r="AU2311"/>
      <c r="AW2311"/>
      <c r="AX2311"/>
      <c r="AY2311"/>
      <c r="BA2311"/>
      <c r="BB2311"/>
      <c r="BC2311"/>
      <c r="BE2311"/>
      <c r="BF2311"/>
      <c r="BG2311"/>
      <c r="BI2311"/>
      <c r="BJ2311"/>
      <c r="BK2311"/>
      <c r="BM2311"/>
      <c r="BN2311"/>
      <c r="BO2311"/>
    </row>
    <row r="2312" spans="1:67">
      <c r="A2312"/>
      <c r="B2312"/>
      <c r="C2312"/>
      <c r="E2312"/>
      <c r="F2312"/>
      <c r="G2312"/>
      <c r="I2312"/>
      <c r="J2312"/>
      <c r="K2312"/>
      <c r="M2312"/>
      <c r="N2312"/>
      <c r="O2312"/>
      <c r="Q2312"/>
      <c r="R2312"/>
      <c r="S2312"/>
      <c r="U2312"/>
      <c r="V2312"/>
      <c r="W2312"/>
      <c r="Y2312"/>
      <c r="Z2312"/>
      <c r="AA2312"/>
      <c r="AC2312"/>
      <c r="AD2312"/>
      <c r="AE2312"/>
      <c r="AG2312"/>
      <c r="AH2312"/>
      <c r="AI2312"/>
      <c r="AK2312"/>
      <c r="AL2312"/>
      <c r="AM2312"/>
      <c r="AO2312"/>
      <c r="AP2312"/>
      <c r="AQ2312"/>
      <c r="AS2312"/>
      <c r="AT2312"/>
      <c r="AU2312"/>
      <c r="AW2312"/>
      <c r="AX2312"/>
      <c r="AY2312"/>
      <c r="BA2312"/>
      <c r="BB2312"/>
      <c r="BC2312"/>
      <c r="BE2312"/>
      <c r="BF2312"/>
      <c r="BG2312"/>
      <c r="BI2312"/>
      <c r="BJ2312"/>
      <c r="BK2312"/>
      <c r="BM2312"/>
      <c r="BN2312"/>
      <c r="BO2312"/>
    </row>
    <row r="2313" spans="1:67">
      <c r="A2313"/>
      <c r="B2313"/>
      <c r="C2313"/>
      <c r="E2313"/>
      <c r="F2313"/>
      <c r="G2313"/>
      <c r="I2313"/>
      <c r="J2313"/>
      <c r="K2313"/>
      <c r="M2313"/>
      <c r="N2313"/>
      <c r="O2313"/>
      <c r="Q2313"/>
      <c r="R2313"/>
      <c r="S2313"/>
      <c r="U2313"/>
      <c r="V2313"/>
      <c r="W2313"/>
      <c r="Y2313"/>
      <c r="Z2313"/>
      <c r="AA2313"/>
      <c r="AC2313"/>
      <c r="AD2313"/>
      <c r="AE2313"/>
      <c r="AG2313"/>
      <c r="AH2313"/>
      <c r="AI2313"/>
      <c r="AK2313"/>
      <c r="AL2313"/>
      <c r="AM2313"/>
      <c r="AO2313"/>
      <c r="AP2313"/>
      <c r="AQ2313"/>
      <c r="AS2313"/>
      <c r="AT2313"/>
      <c r="AU2313"/>
      <c r="AW2313"/>
      <c r="AX2313"/>
      <c r="AY2313"/>
      <c r="BA2313"/>
      <c r="BB2313"/>
      <c r="BC2313"/>
      <c r="BE2313"/>
      <c r="BF2313"/>
      <c r="BG2313"/>
      <c r="BI2313"/>
      <c r="BJ2313"/>
      <c r="BK2313"/>
      <c r="BM2313"/>
      <c r="BN2313"/>
      <c r="BO2313"/>
    </row>
    <row r="2314" spans="1:67">
      <c r="A2314"/>
      <c r="B2314"/>
      <c r="C2314"/>
      <c r="E2314"/>
      <c r="F2314"/>
      <c r="G2314"/>
      <c r="I2314"/>
      <c r="J2314"/>
      <c r="K2314"/>
      <c r="M2314"/>
      <c r="N2314"/>
      <c r="O2314"/>
      <c r="Q2314"/>
      <c r="R2314"/>
      <c r="S2314"/>
      <c r="U2314"/>
      <c r="V2314"/>
      <c r="W2314"/>
      <c r="Y2314"/>
      <c r="Z2314"/>
      <c r="AA2314"/>
      <c r="AC2314"/>
      <c r="AD2314"/>
      <c r="AE2314"/>
      <c r="AG2314"/>
      <c r="AH2314"/>
      <c r="AI2314"/>
      <c r="AK2314"/>
      <c r="AL2314"/>
      <c r="AM2314"/>
      <c r="AO2314"/>
      <c r="AP2314"/>
      <c r="AQ2314"/>
      <c r="AS2314"/>
      <c r="AT2314"/>
      <c r="AU2314"/>
      <c r="AW2314"/>
      <c r="AX2314"/>
      <c r="AY2314"/>
      <c r="BA2314"/>
      <c r="BB2314"/>
      <c r="BC2314"/>
      <c r="BE2314"/>
      <c r="BF2314"/>
      <c r="BG2314"/>
      <c r="BI2314"/>
      <c r="BJ2314"/>
      <c r="BK2314"/>
      <c r="BM2314"/>
      <c r="BN2314"/>
      <c r="BO2314"/>
    </row>
    <row r="2315" spans="1:67">
      <c r="A2315"/>
      <c r="B2315"/>
      <c r="C2315"/>
      <c r="E2315"/>
      <c r="F2315"/>
      <c r="G2315"/>
      <c r="I2315"/>
      <c r="J2315"/>
      <c r="K2315"/>
      <c r="M2315"/>
      <c r="N2315"/>
      <c r="O2315"/>
      <c r="Q2315"/>
      <c r="R2315"/>
      <c r="S2315"/>
      <c r="U2315"/>
      <c r="V2315"/>
      <c r="W2315"/>
      <c r="Y2315"/>
      <c r="Z2315"/>
      <c r="AA2315"/>
      <c r="AC2315"/>
      <c r="AD2315"/>
      <c r="AE2315"/>
      <c r="AG2315"/>
      <c r="AH2315"/>
      <c r="AI2315"/>
      <c r="AK2315"/>
      <c r="AL2315"/>
      <c r="AM2315"/>
      <c r="AO2315"/>
      <c r="AP2315"/>
      <c r="AQ2315"/>
      <c r="AS2315"/>
      <c r="AT2315"/>
      <c r="AU2315"/>
      <c r="AW2315"/>
      <c r="AX2315"/>
      <c r="AY2315"/>
      <c r="BA2315"/>
      <c r="BB2315"/>
      <c r="BC2315"/>
      <c r="BE2315"/>
      <c r="BF2315"/>
      <c r="BG2315"/>
      <c r="BI2315"/>
      <c r="BJ2315"/>
      <c r="BK2315"/>
      <c r="BM2315"/>
      <c r="BN2315"/>
      <c r="BO2315"/>
    </row>
    <row r="2316" spans="1:67">
      <c r="A2316"/>
      <c r="B2316"/>
      <c r="C2316"/>
      <c r="E2316"/>
      <c r="F2316"/>
      <c r="G2316"/>
      <c r="I2316"/>
      <c r="J2316"/>
      <c r="K2316"/>
      <c r="M2316"/>
      <c r="N2316"/>
      <c r="O2316"/>
      <c r="Q2316"/>
      <c r="R2316"/>
      <c r="S2316"/>
      <c r="U2316"/>
      <c r="V2316"/>
      <c r="W2316"/>
      <c r="Y2316"/>
      <c r="Z2316"/>
      <c r="AA2316"/>
      <c r="AC2316"/>
      <c r="AD2316"/>
      <c r="AE2316"/>
      <c r="AG2316"/>
      <c r="AH2316"/>
      <c r="AI2316"/>
      <c r="AK2316"/>
      <c r="AL2316"/>
      <c r="AM2316"/>
      <c r="AO2316"/>
      <c r="AP2316"/>
      <c r="AQ2316"/>
      <c r="AS2316"/>
      <c r="AT2316"/>
      <c r="AU2316"/>
      <c r="AW2316"/>
      <c r="AX2316"/>
      <c r="AY2316"/>
      <c r="BA2316"/>
      <c r="BB2316"/>
      <c r="BC2316"/>
      <c r="BE2316"/>
      <c r="BF2316"/>
      <c r="BG2316"/>
      <c r="BI2316"/>
      <c r="BJ2316"/>
      <c r="BK2316"/>
      <c r="BM2316"/>
      <c r="BN2316"/>
      <c r="BO2316"/>
    </row>
    <row r="2317" spans="1:67">
      <c r="A2317"/>
      <c r="B2317"/>
      <c r="C2317"/>
      <c r="E2317"/>
      <c r="F2317"/>
      <c r="G2317"/>
      <c r="I2317"/>
      <c r="J2317"/>
      <c r="K2317"/>
      <c r="M2317"/>
      <c r="N2317"/>
      <c r="O2317"/>
      <c r="Q2317"/>
      <c r="R2317"/>
      <c r="S2317"/>
      <c r="U2317"/>
      <c r="V2317"/>
      <c r="W2317"/>
      <c r="Y2317"/>
      <c r="Z2317"/>
      <c r="AA2317"/>
      <c r="AC2317"/>
      <c r="AD2317"/>
      <c r="AE2317"/>
      <c r="AG2317"/>
      <c r="AH2317"/>
      <c r="AI2317"/>
      <c r="AK2317"/>
      <c r="AL2317"/>
      <c r="AM2317"/>
      <c r="AO2317"/>
      <c r="AP2317"/>
      <c r="AQ2317"/>
      <c r="AS2317"/>
      <c r="AT2317"/>
      <c r="AU2317"/>
      <c r="AW2317"/>
      <c r="AX2317"/>
      <c r="AY2317"/>
      <c r="BA2317"/>
      <c r="BB2317"/>
      <c r="BC2317"/>
      <c r="BE2317"/>
      <c r="BF2317"/>
      <c r="BG2317"/>
      <c r="BI2317"/>
      <c r="BJ2317"/>
      <c r="BK2317"/>
      <c r="BM2317"/>
      <c r="BN2317"/>
      <c r="BO2317"/>
    </row>
    <row r="2318" spans="1:67">
      <c r="A2318"/>
      <c r="B2318"/>
      <c r="C2318"/>
      <c r="E2318"/>
      <c r="F2318"/>
      <c r="G2318"/>
      <c r="I2318"/>
      <c r="J2318"/>
      <c r="K2318"/>
      <c r="M2318"/>
      <c r="N2318"/>
      <c r="O2318"/>
      <c r="Q2318"/>
      <c r="R2318"/>
      <c r="S2318"/>
      <c r="U2318"/>
      <c r="V2318"/>
      <c r="W2318"/>
      <c r="Y2318"/>
      <c r="Z2318"/>
      <c r="AA2318"/>
      <c r="AC2318"/>
      <c r="AD2318"/>
      <c r="AE2318"/>
      <c r="AG2318"/>
      <c r="AH2318"/>
      <c r="AI2318"/>
      <c r="AK2318"/>
      <c r="AL2318"/>
      <c r="AM2318"/>
      <c r="AO2318"/>
      <c r="AP2318"/>
      <c r="AQ2318"/>
      <c r="AS2318"/>
      <c r="AT2318"/>
      <c r="AU2318"/>
      <c r="AW2318"/>
      <c r="AX2318"/>
      <c r="AY2318"/>
      <c r="BA2318"/>
      <c r="BB2318"/>
      <c r="BC2318"/>
      <c r="BE2318"/>
      <c r="BF2318"/>
      <c r="BG2318"/>
      <c r="BI2318"/>
      <c r="BJ2318"/>
      <c r="BK2318"/>
      <c r="BM2318"/>
      <c r="BN2318"/>
      <c r="BO2318"/>
    </row>
    <row r="2319" spans="1:67">
      <c r="A2319"/>
      <c r="B2319"/>
      <c r="C2319"/>
      <c r="E2319"/>
      <c r="F2319"/>
      <c r="G2319"/>
      <c r="I2319"/>
      <c r="J2319"/>
      <c r="K2319"/>
      <c r="M2319"/>
      <c r="N2319"/>
      <c r="O2319"/>
      <c r="Q2319"/>
      <c r="R2319"/>
      <c r="S2319"/>
      <c r="U2319"/>
      <c r="V2319"/>
      <c r="W2319"/>
      <c r="Y2319"/>
      <c r="Z2319"/>
      <c r="AA2319"/>
      <c r="AC2319"/>
      <c r="AD2319"/>
      <c r="AE2319"/>
      <c r="AG2319"/>
      <c r="AH2319"/>
      <c r="AI2319"/>
      <c r="AK2319"/>
      <c r="AL2319"/>
      <c r="AM2319"/>
      <c r="AO2319"/>
      <c r="AP2319"/>
      <c r="AQ2319"/>
      <c r="AS2319"/>
      <c r="AT2319"/>
      <c r="AU2319"/>
      <c r="AW2319"/>
      <c r="AX2319"/>
      <c r="AY2319"/>
      <c r="BA2319"/>
      <c r="BB2319"/>
      <c r="BC2319"/>
      <c r="BE2319"/>
      <c r="BF2319"/>
      <c r="BG2319"/>
      <c r="BI2319"/>
      <c r="BJ2319"/>
      <c r="BK2319"/>
      <c r="BM2319"/>
      <c r="BN2319"/>
      <c r="BO2319"/>
    </row>
    <row r="2320" spans="1:67">
      <c r="A2320"/>
      <c r="B2320"/>
      <c r="C2320"/>
      <c r="E2320"/>
      <c r="F2320"/>
      <c r="G2320"/>
      <c r="I2320"/>
      <c r="J2320"/>
      <c r="K2320"/>
      <c r="M2320"/>
      <c r="N2320"/>
      <c r="O2320"/>
      <c r="Q2320"/>
      <c r="R2320"/>
      <c r="S2320"/>
      <c r="U2320"/>
      <c r="V2320"/>
      <c r="W2320"/>
      <c r="Y2320"/>
      <c r="Z2320"/>
      <c r="AA2320"/>
      <c r="AC2320"/>
      <c r="AD2320"/>
      <c r="AE2320"/>
      <c r="AG2320"/>
      <c r="AH2320"/>
      <c r="AI2320"/>
      <c r="AK2320"/>
      <c r="AL2320"/>
      <c r="AM2320"/>
      <c r="AO2320"/>
      <c r="AP2320"/>
      <c r="AQ2320"/>
      <c r="AS2320"/>
      <c r="AT2320"/>
      <c r="AU2320"/>
      <c r="AW2320"/>
      <c r="AX2320"/>
      <c r="AY2320"/>
      <c r="BA2320"/>
      <c r="BB2320"/>
      <c r="BC2320"/>
      <c r="BE2320"/>
      <c r="BF2320"/>
      <c r="BG2320"/>
      <c r="BI2320"/>
      <c r="BJ2320"/>
      <c r="BK2320"/>
      <c r="BM2320"/>
      <c r="BN2320"/>
      <c r="BO2320"/>
    </row>
    <row r="2321" spans="1:67">
      <c r="A2321"/>
      <c r="B2321"/>
      <c r="C2321"/>
      <c r="E2321"/>
      <c r="F2321"/>
      <c r="G2321"/>
      <c r="I2321"/>
      <c r="J2321"/>
      <c r="K2321"/>
      <c r="M2321"/>
      <c r="N2321"/>
      <c r="O2321"/>
      <c r="Q2321"/>
      <c r="R2321"/>
      <c r="S2321"/>
      <c r="U2321"/>
      <c r="V2321"/>
      <c r="W2321"/>
      <c r="Y2321"/>
      <c r="Z2321"/>
      <c r="AA2321"/>
      <c r="AC2321"/>
      <c r="AD2321"/>
      <c r="AE2321"/>
      <c r="AG2321"/>
      <c r="AH2321"/>
      <c r="AI2321"/>
      <c r="AK2321"/>
      <c r="AL2321"/>
      <c r="AM2321"/>
      <c r="AO2321"/>
      <c r="AP2321"/>
      <c r="AQ2321"/>
      <c r="AS2321"/>
      <c r="AT2321"/>
      <c r="AU2321"/>
      <c r="AW2321"/>
      <c r="AX2321"/>
      <c r="AY2321"/>
      <c r="BA2321"/>
      <c r="BB2321"/>
      <c r="BC2321"/>
      <c r="BE2321"/>
      <c r="BF2321"/>
      <c r="BG2321"/>
      <c r="BI2321"/>
      <c r="BJ2321"/>
      <c r="BK2321"/>
      <c r="BM2321"/>
      <c r="BN2321"/>
      <c r="BO2321"/>
    </row>
    <row r="2322" spans="1:67">
      <c r="A2322"/>
      <c r="B2322"/>
      <c r="C2322"/>
      <c r="E2322"/>
      <c r="F2322"/>
      <c r="G2322"/>
      <c r="I2322"/>
      <c r="J2322"/>
      <c r="K2322"/>
      <c r="M2322"/>
      <c r="N2322"/>
      <c r="O2322"/>
      <c r="Q2322"/>
      <c r="R2322"/>
      <c r="S2322"/>
      <c r="U2322"/>
      <c r="V2322"/>
      <c r="W2322"/>
      <c r="Y2322"/>
      <c r="Z2322"/>
      <c r="AA2322"/>
      <c r="AC2322"/>
      <c r="AD2322"/>
      <c r="AE2322"/>
      <c r="AG2322"/>
      <c r="AH2322"/>
      <c r="AI2322"/>
      <c r="AK2322"/>
      <c r="AL2322"/>
      <c r="AM2322"/>
      <c r="AO2322"/>
      <c r="AP2322"/>
      <c r="AQ2322"/>
      <c r="AS2322"/>
      <c r="AT2322"/>
      <c r="AU2322"/>
      <c r="AW2322"/>
      <c r="AX2322"/>
      <c r="AY2322"/>
      <c r="BA2322"/>
      <c r="BB2322"/>
      <c r="BC2322"/>
      <c r="BE2322"/>
      <c r="BF2322"/>
      <c r="BG2322"/>
      <c r="BI2322"/>
      <c r="BJ2322"/>
      <c r="BK2322"/>
      <c r="BM2322"/>
      <c r="BN2322"/>
      <c r="BO2322"/>
    </row>
    <row r="2323" spans="1:67">
      <c r="A2323"/>
      <c r="B2323"/>
      <c r="C2323"/>
      <c r="E2323"/>
      <c r="F2323"/>
      <c r="G2323"/>
      <c r="I2323"/>
      <c r="J2323"/>
      <c r="K2323"/>
      <c r="M2323"/>
      <c r="N2323"/>
      <c r="O2323"/>
      <c r="Q2323"/>
      <c r="R2323"/>
      <c r="S2323"/>
      <c r="U2323"/>
      <c r="V2323"/>
      <c r="W2323"/>
      <c r="Y2323"/>
      <c r="Z2323"/>
      <c r="AA2323"/>
      <c r="AC2323"/>
      <c r="AD2323"/>
      <c r="AE2323"/>
      <c r="AG2323"/>
      <c r="AH2323"/>
      <c r="AI2323"/>
      <c r="AK2323"/>
      <c r="AL2323"/>
      <c r="AM2323"/>
      <c r="AO2323"/>
      <c r="AP2323"/>
      <c r="AQ2323"/>
      <c r="AS2323"/>
      <c r="AT2323"/>
      <c r="AU2323"/>
      <c r="AW2323"/>
      <c r="AX2323"/>
      <c r="AY2323"/>
      <c r="BA2323"/>
      <c r="BB2323"/>
      <c r="BC2323"/>
      <c r="BE2323"/>
      <c r="BF2323"/>
      <c r="BG2323"/>
      <c r="BI2323"/>
      <c r="BJ2323"/>
      <c r="BK2323"/>
      <c r="BM2323"/>
      <c r="BN2323"/>
      <c r="BO2323"/>
    </row>
    <row r="2324" spans="1:67">
      <c r="A2324"/>
      <c r="B2324"/>
      <c r="C2324"/>
      <c r="E2324"/>
      <c r="F2324"/>
      <c r="G2324"/>
      <c r="I2324"/>
      <c r="J2324"/>
      <c r="K2324"/>
      <c r="M2324"/>
      <c r="N2324"/>
      <c r="O2324"/>
      <c r="Q2324"/>
      <c r="R2324"/>
      <c r="S2324"/>
      <c r="U2324"/>
      <c r="V2324"/>
      <c r="W2324"/>
      <c r="Y2324"/>
      <c r="Z2324"/>
      <c r="AA2324"/>
      <c r="AC2324"/>
      <c r="AD2324"/>
      <c r="AE2324"/>
      <c r="AG2324"/>
      <c r="AH2324"/>
      <c r="AI2324"/>
      <c r="AK2324"/>
      <c r="AL2324"/>
      <c r="AM2324"/>
      <c r="AO2324"/>
      <c r="AP2324"/>
      <c r="AQ2324"/>
      <c r="AS2324"/>
      <c r="AT2324"/>
      <c r="AU2324"/>
      <c r="AW2324"/>
      <c r="AX2324"/>
      <c r="AY2324"/>
      <c r="BA2324"/>
      <c r="BB2324"/>
      <c r="BC2324"/>
      <c r="BE2324"/>
      <c r="BF2324"/>
      <c r="BG2324"/>
      <c r="BI2324"/>
      <c r="BJ2324"/>
      <c r="BK2324"/>
      <c r="BM2324"/>
      <c r="BN2324"/>
      <c r="BO2324"/>
    </row>
    <row r="2325" spans="1:67">
      <c r="A2325"/>
      <c r="B2325"/>
      <c r="C2325"/>
      <c r="E2325"/>
      <c r="F2325"/>
      <c r="G2325"/>
      <c r="I2325"/>
      <c r="J2325"/>
      <c r="K2325"/>
      <c r="M2325"/>
      <c r="N2325"/>
      <c r="O2325"/>
      <c r="Q2325"/>
      <c r="R2325"/>
      <c r="S2325"/>
      <c r="U2325"/>
      <c r="V2325"/>
      <c r="W2325"/>
      <c r="Y2325"/>
      <c r="Z2325"/>
      <c r="AA2325"/>
      <c r="AC2325"/>
      <c r="AD2325"/>
      <c r="AE2325"/>
      <c r="AG2325"/>
      <c r="AH2325"/>
      <c r="AI2325"/>
      <c r="AK2325"/>
      <c r="AL2325"/>
      <c r="AM2325"/>
      <c r="AO2325"/>
      <c r="AP2325"/>
      <c r="AQ2325"/>
      <c r="AS2325"/>
      <c r="AT2325"/>
      <c r="AU2325"/>
      <c r="AW2325"/>
      <c r="AX2325"/>
      <c r="AY2325"/>
      <c r="BA2325"/>
      <c r="BB2325"/>
      <c r="BC2325"/>
      <c r="BE2325"/>
      <c r="BF2325"/>
      <c r="BG2325"/>
      <c r="BI2325"/>
      <c r="BJ2325"/>
      <c r="BK2325"/>
      <c r="BM2325"/>
      <c r="BN2325"/>
      <c r="BO2325"/>
    </row>
    <row r="2326" spans="1:67">
      <c r="A2326"/>
      <c r="B2326"/>
      <c r="C2326"/>
      <c r="E2326"/>
      <c r="F2326"/>
      <c r="G2326"/>
      <c r="I2326"/>
      <c r="J2326"/>
      <c r="K2326"/>
      <c r="M2326"/>
      <c r="N2326"/>
      <c r="O2326"/>
      <c r="Q2326"/>
      <c r="R2326"/>
      <c r="S2326"/>
      <c r="U2326"/>
      <c r="V2326"/>
      <c r="W2326"/>
      <c r="Y2326"/>
      <c r="Z2326"/>
      <c r="AA2326"/>
      <c r="AC2326"/>
      <c r="AD2326"/>
      <c r="AE2326"/>
      <c r="AG2326"/>
      <c r="AH2326"/>
      <c r="AI2326"/>
      <c r="AK2326"/>
      <c r="AL2326"/>
      <c r="AM2326"/>
      <c r="AO2326"/>
      <c r="AP2326"/>
      <c r="AQ2326"/>
      <c r="AS2326"/>
      <c r="AT2326"/>
      <c r="AU2326"/>
      <c r="AW2326"/>
      <c r="AX2326"/>
      <c r="AY2326"/>
      <c r="BA2326"/>
      <c r="BB2326"/>
      <c r="BC2326"/>
      <c r="BE2326"/>
      <c r="BF2326"/>
      <c r="BG2326"/>
      <c r="BI2326"/>
      <c r="BJ2326"/>
      <c r="BK2326"/>
      <c r="BM2326"/>
      <c r="BN2326"/>
      <c r="BO2326"/>
    </row>
    <row r="2327" spans="1:67">
      <c r="A2327"/>
      <c r="B2327"/>
      <c r="C2327"/>
      <c r="E2327"/>
      <c r="F2327"/>
      <c r="G2327"/>
      <c r="I2327"/>
      <c r="J2327"/>
      <c r="K2327"/>
      <c r="M2327"/>
      <c r="N2327"/>
      <c r="O2327"/>
      <c r="Q2327"/>
      <c r="R2327"/>
      <c r="S2327"/>
      <c r="U2327"/>
      <c r="V2327"/>
      <c r="W2327"/>
      <c r="Y2327"/>
      <c r="Z2327"/>
      <c r="AA2327"/>
      <c r="AC2327"/>
      <c r="AD2327"/>
      <c r="AE2327"/>
      <c r="AG2327"/>
      <c r="AH2327"/>
      <c r="AI2327"/>
      <c r="AK2327"/>
      <c r="AL2327"/>
      <c r="AM2327"/>
      <c r="AO2327"/>
      <c r="AP2327"/>
      <c r="AQ2327"/>
      <c r="AS2327"/>
      <c r="AT2327"/>
      <c r="AU2327"/>
      <c r="AW2327"/>
      <c r="AX2327"/>
      <c r="AY2327"/>
      <c r="BA2327"/>
      <c r="BB2327"/>
      <c r="BC2327"/>
      <c r="BE2327"/>
      <c r="BF2327"/>
      <c r="BG2327"/>
      <c r="BI2327"/>
      <c r="BJ2327"/>
      <c r="BK2327"/>
      <c r="BM2327"/>
      <c r="BN2327"/>
      <c r="BO2327"/>
    </row>
    <row r="2328" spans="1:67">
      <c r="A2328"/>
      <c r="B2328"/>
      <c r="C2328"/>
      <c r="E2328"/>
      <c r="F2328"/>
      <c r="G2328"/>
      <c r="I2328"/>
      <c r="J2328"/>
      <c r="K2328"/>
      <c r="M2328"/>
      <c r="N2328"/>
      <c r="O2328"/>
      <c r="Q2328"/>
      <c r="R2328"/>
      <c r="S2328"/>
      <c r="U2328"/>
      <c r="V2328"/>
      <c r="W2328"/>
      <c r="Y2328"/>
      <c r="Z2328"/>
      <c r="AA2328"/>
      <c r="AC2328"/>
      <c r="AD2328"/>
      <c r="AE2328"/>
      <c r="AG2328"/>
      <c r="AH2328"/>
      <c r="AI2328"/>
      <c r="AK2328"/>
      <c r="AL2328"/>
      <c r="AM2328"/>
      <c r="AO2328"/>
      <c r="AP2328"/>
      <c r="AQ2328"/>
      <c r="AS2328"/>
      <c r="AT2328"/>
      <c r="AU2328"/>
      <c r="AW2328"/>
      <c r="AX2328"/>
      <c r="AY2328"/>
      <c r="BA2328"/>
      <c r="BB2328"/>
      <c r="BC2328"/>
      <c r="BE2328"/>
      <c r="BF2328"/>
      <c r="BG2328"/>
      <c r="BI2328"/>
      <c r="BJ2328"/>
      <c r="BK2328"/>
      <c r="BM2328"/>
      <c r="BN2328"/>
      <c r="BO2328"/>
    </row>
    <row r="2329" spans="1:67">
      <c r="A2329"/>
      <c r="B2329"/>
      <c r="C2329"/>
      <c r="E2329"/>
      <c r="F2329"/>
      <c r="G2329"/>
      <c r="I2329"/>
      <c r="J2329"/>
      <c r="K2329"/>
      <c r="M2329"/>
      <c r="N2329"/>
      <c r="O2329"/>
      <c r="Q2329"/>
      <c r="R2329"/>
      <c r="S2329"/>
      <c r="U2329"/>
      <c r="V2329"/>
      <c r="W2329"/>
      <c r="Y2329"/>
      <c r="Z2329"/>
      <c r="AA2329"/>
      <c r="AC2329"/>
      <c r="AD2329"/>
      <c r="AE2329"/>
      <c r="AG2329"/>
      <c r="AH2329"/>
      <c r="AI2329"/>
      <c r="AK2329"/>
      <c r="AL2329"/>
      <c r="AM2329"/>
      <c r="AO2329"/>
      <c r="AP2329"/>
      <c r="AQ2329"/>
      <c r="AS2329"/>
      <c r="AT2329"/>
      <c r="AU2329"/>
      <c r="AW2329"/>
      <c r="AX2329"/>
      <c r="AY2329"/>
      <c r="BA2329"/>
      <c r="BB2329"/>
      <c r="BC2329"/>
      <c r="BE2329"/>
      <c r="BF2329"/>
      <c r="BG2329"/>
      <c r="BI2329"/>
      <c r="BJ2329"/>
      <c r="BK2329"/>
      <c r="BM2329"/>
      <c r="BN2329"/>
      <c r="BO2329"/>
    </row>
    <row r="2330" spans="1:67">
      <c r="A2330"/>
      <c r="B2330"/>
      <c r="C2330"/>
      <c r="E2330"/>
      <c r="F2330"/>
      <c r="G2330"/>
      <c r="I2330"/>
      <c r="J2330"/>
      <c r="K2330"/>
      <c r="M2330"/>
      <c r="N2330"/>
      <c r="O2330"/>
      <c r="Q2330"/>
      <c r="R2330"/>
      <c r="S2330"/>
      <c r="U2330"/>
      <c r="V2330"/>
      <c r="W2330"/>
      <c r="Y2330"/>
      <c r="Z2330"/>
      <c r="AA2330"/>
      <c r="AC2330"/>
      <c r="AD2330"/>
      <c r="AE2330"/>
      <c r="AG2330"/>
      <c r="AH2330"/>
      <c r="AI2330"/>
      <c r="AK2330"/>
      <c r="AL2330"/>
      <c r="AM2330"/>
      <c r="AO2330"/>
      <c r="AP2330"/>
      <c r="AQ2330"/>
      <c r="AS2330"/>
      <c r="AT2330"/>
      <c r="AU2330"/>
      <c r="AW2330"/>
      <c r="AX2330"/>
      <c r="AY2330"/>
      <c r="BA2330"/>
      <c r="BB2330"/>
      <c r="BC2330"/>
      <c r="BE2330"/>
      <c r="BF2330"/>
      <c r="BG2330"/>
      <c r="BI2330"/>
      <c r="BJ2330"/>
      <c r="BK2330"/>
      <c r="BM2330"/>
      <c r="BN2330"/>
      <c r="BO2330"/>
    </row>
    <row r="2331" spans="1:67">
      <c r="A2331"/>
      <c r="B2331"/>
      <c r="C2331"/>
      <c r="E2331"/>
      <c r="F2331"/>
      <c r="G2331"/>
      <c r="I2331"/>
      <c r="J2331"/>
      <c r="K2331"/>
      <c r="M2331"/>
      <c r="N2331"/>
      <c r="O2331"/>
      <c r="Q2331"/>
      <c r="R2331"/>
      <c r="S2331"/>
      <c r="U2331"/>
      <c r="V2331"/>
      <c r="W2331"/>
      <c r="Y2331"/>
      <c r="Z2331"/>
      <c r="AA2331"/>
      <c r="AC2331"/>
      <c r="AD2331"/>
      <c r="AE2331"/>
      <c r="AG2331"/>
      <c r="AH2331"/>
      <c r="AI2331"/>
      <c r="AK2331"/>
      <c r="AL2331"/>
      <c r="AM2331"/>
      <c r="AO2331"/>
      <c r="AP2331"/>
      <c r="AQ2331"/>
      <c r="AS2331"/>
      <c r="AT2331"/>
      <c r="AU2331"/>
      <c r="AW2331"/>
      <c r="AX2331"/>
      <c r="AY2331"/>
      <c r="BA2331"/>
      <c r="BB2331"/>
      <c r="BC2331"/>
      <c r="BE2331"/>
      <c r="BF2331"/>
      <c r="BG2331"/>
      <c r="BI2331"/>
      <c r="BJ2331"/>
      <c r="BK2331"/>
      <c r="BM2331"/>
      <c r="BN2331"/>
      <c r="BO2331"/>
    </row>
    <row r="2332" spans="1:67">
      <c r="A2332"/>
      <c r="B2332"/>
      <c r="C2332"/>
      <c r="E2332"/>
      <c r="F2332"/>
      <c r="G2332"/>
      <c r="I2332"/>
      <c r="J2332"/>
      <c r="K2332"/>
      <c r="M2332"/>
      <c r="N2332"/>
      <c r="O2332"/>
      <c r="Q2332"/>
      <c r="R2332"/>
      <c r="S2332"/>
      <c r="U2332"/>
      <c r="V2332"/>
      <c r="W2332"/>
      <c r="Y2332"/>
      <c r="Z2332"/>
      <c r="AA2332"/>
      <c r="AC2332"/>
      <c r="AD2332"/>
      <c r="AE2332"/>
      <c r="AG2332"/>
      <c r="AH2332"/>
      <c r="AI2332"/>
      <c r="AK2332"/>
      <c r="AL2332"/>
      <c r="AM2332"/>
      <c r="AO2332"/>
      <c r="AP2332"/>
      <c r="AQ2332"/>
      <c r="AS2332"/>
      <c r="AT2332"/>
      <c r="AU2332"/>
      <c r="AW2332"/>
      <c r="AX2332"/>
      <c r="AY2332"/>
      <c r="BA2332"/>
      <c r="BB2332"/>
      <c r="BC2332"/>
      <c r="BE2332"/>
      <c r="BF2332"/>
      <c r="BG2332"/>
      <c r="BI2332"/>
      <c r="BJ2332"/>
      <c r="BK2332"/>
      <c r="BM2332"/>
      <c r="BN2332"/>
      <c r="BO2332"/>
    </row>
    <row r="2333" spans="1:67">
      <c r="A2333"/>
      <c r="B2333"/>
      <c r="C2333"/>
      <c r="E2333"/>
      <c r="F2333"/>
      <c r="G2333"/>
      <c r="I2333"/>
      <c r="J2333"/>
      <c r="K2333"/>
      <c r="M2333"/>
      <c r="N2333"/>
      <c r="O2333"/>
      <c r="Q2333"/>
      <c r="R2333"/>
      <c r="S2333"/>
      <c r="U2333"/>
      <c r="V2333"/>
      <c r="W2333"/>
      <c r="Y2333"/>
      <c r="Z2333"/>
      <c r="AA2333"/>
      <c r="AC2333"/>
      <c r="AD2333"/>
      <c r="AE2333"/>
      <c r="AG2333"/>
      <c r="AH2333"/>
      <c r="AI2333"/>
      <c r="AK2333"/>
      <c r="AL2333"/>
      <c r="AM2333"/>
      <c r="AO2333"/>
      <c r="AP2333"/>
      <c r="AQ2333"/>
      <c r="AS2333"/>
      <c r="AT2333"/>
      <c r="AU2333"/>
      <c r="AW2333"/>
      <c r="AX2333"/>
      <c r="AY2333"/>
      <c r="BA2333"/>
      <c r="BB2333"/>
      <c r="BC2333"/>
      <c r="BE2333"/>
      <c r="BF2333"/>
      <c r="BG2333"/>
      <c r="BI2333"/>
      <c r="BJ2333"/>
      <c r="BK2333"/>
      <c r="BM2333"/>
      <c r="BN2333"/>
      <c r="BO2333"/>
    </row>
    <row r="2334" spans="1:67">
      <c r="A2334"/>
      <c r="B2334"/>
      <c r="C2334"/>
      <c r="E2334"/>
      <c r="F2334"/>
      <c r="G2334"/>
      <c r="I2334"/>
      <c r="J2334"/>
      <c r="K2334"/>
      <c r="M2334"/>
      <c r="N2334"/>
      <c r="O2334"/>
      <c r="Q2334"/>
      <c r="R2334"/>
      <c r="S2334"/>
      <c r="U2334"/>
      <c r="V2334"/>
      <c r="W2334"/>
      <c r="Y2334"/>
      <c r="Z2334"/>
      <c r="AA2334"/>
      <c r="AC2334"/>
      <c r="AD2334"/>
      <c r="AE2334"/>
      <c r="AG2334"/>
      <c r="AH2334"/>
      <c r="AI2334"/>
      <c r="AK2334"/>
      <c r="AL2334"/>
      <c r="AM2334"/>
      <c r="AO2334"/>
      <c r="AP2334"/>
      <c r="AQ2334"/>
      <c r="AS2334"/>
      <c r="AT2334"/>
      <c r="AU2334"/>
      <c r="AW2334"/>
      <c r="AX2334"/>
      <c r="AY2334"/>
      <c r="BA2334"/>
      <c r="BB2334"/>
      <c r="BC2334"/>
      <c r="BE2334"/>
      <c r="BF2334"/>
      <c r="BG2334"/>
      <c r="BI2334"/>
      <c r="BJ2334"/>
      <c r="BK2334"/>
      <c r="BM2334"/>
      <c r="BN2334"/>
      <c r="BO2334"/>
    </row>
    <row r="2335" spans="1:67">
      <c r="A2335"/>
      <c r="B2335"/>
      <c r="C2335"/>
      <c r="E2335"/>
      <c r="F2335"/>
      <c r="G2335"/>
      <c r="I2335"/>
      <c r="J2335"/>
      <c r="K2335"/>
      <c r="M2335"/>
      <c r="N2335"/>
      <c r="O2335"/>
      <c r="Q2335"/>
      <c r="R2335"/>
      <c r="S2335"/>
      <c r="U2335"/>
      <c r="V2335"/>
      <c r="W2335"/>
      <c r="Y2335"/>
      <c r="Z2335"/>
      <c r="AA2335"/>
      <c r="AC2335"/>
      <c r="AD2335"/>
      <c r="AE2335"/>
      <c r="AG2335"/>
      <c r="AH2335"/>
      <c r="AI2335"/>
      <c r="AK2335"/>
      <c r="AL2335"/>
      <c r="AM2335"/>
      <c r="AO2335"/>
      <c r="AP2335"/>
      <c r="AQ2335"/>
      <c r="AS2335"/>
      <c r="AT2335"/>
      <c r="AU2335"/>
      <c r="AW2335"/>
      <c r="AX2335"/>
      <c r="AY2335"/>
      <c r="BA2335"/>
      <c r="BB2335"/>
      <c r="BC2335"/>
      <c r="BE2335"/>
      <c r="BF2335"/>
      <c r="BG2335"/>
      <c r="BI2335"/>
      <c r="BJ2335"/>
      <c r="BK2335"/>
      <c r="BM2335"/>
      <c r="BN2335"/>
      <c r="BO2335"/>
    </row>
    <row r="2336" spans="1:67">
      <c r="A2336"/>
      <c r="B2336"/>
      <c r="C2336"/>
      <c r="E2336"/>
      <c r="F2336"/>
      <c r="G2336"/>
      <c r="I2336"/>
      <c r="J2336"/>
      <c r="K2336"/>
      <c r="M2336"/>
      <c r="N2336"/>
      <c r="O2336"/>
      <c r="Q2336"/>
      <c r="R2336"/>
      <c r="S2336"/>
      <c r="U2336"/>
      <c r="V2336"/>
      <c r="W2336"/>
      <c r="Y2336"/>
      <c r="Z2336"/>
      <c r="AA2336"/>
      <c r="AC2336"/>
      <c r="AD2336"/>
      <c r="AE2336"/>
      <c r="AG2336"/>
      <c r="AH2336"/>
      <c r="AI2336"/>
      <c r="AK2336"/>
      <c r="AL2336"/>
      <c r="AM2336"/>
      <c r="AO2336"/>
      <c r="AP2336"/>
      <c r="AQ2336"/>
      <c r="AS2336"/>
      <c r="AT2336"/>
      <c r="AU2336"/>
      <c r="AW2336"/>
      <c r="AX2336"/>
      <c r="AY2336"/>
      <c r="BA2336"/>
      <c r="BB2336"/>
      <c r="BC2336"/>
      <c r="BE2336"/>
      <c r="BF2336"/>
      <c r="BG2336"/>
      <c r="BI2336"/>
      <c r="BJ2336"/>
      <c r="BK2336"/>
      <c r="BM2336"/>
      <c r="BN2336"/>
      <c r="BO2336"/>
    </row>
    <row r="2337" spans="1:67">
      <c r="A2337"/>
      <c r="B2337"/>
      <c r="C2337"/>
      <c r="E2337"/>
      <c r="F2337"/>
      <c r="G2337"/>
      <c r="I2337"/>
      <c r="J2337"/>
      <c r="K2337"/>
      <c r="M2337"/>
      <c r="N2337"/>
      <c r="O2337"/>
      <c r="Q2337"/>
      <c r="R2337"/>
      <c r="S2337"/>
      <c r="U2337"/>
      <c r="V2337"/>
      <c r="W2337"/>
      <c r="Y2337"/>
      <c r="Z2337"/>
      <c r="AA2337"/>
      <c r="AC2337"/>
      <c r="AD2337"/>
      <c r="AE2337"/>
      <c r="AG2337"/>
      <c r="AH2337"/>
      <c r="AI2337"/>
      <c r="AK2337"/>
      <c r="AL2337"/>
      <c r="AM2337"/>
      <c r="AO2337"/>
      <c r="AP2337"/>
      <c r="AQ2337"/>
      <c r="AS2337"/>
      <c r="AT2337"/>
      <c r="AU2337"/>
      <c r="AW2337"/>
      <c r="AX2337"/>
      <c r="AY2337"/>
      <c r="BA2337"/>
      <c r="BB2337"/>
      <c r="BC2337"/>
      <c r="BE2337"/>
      <c r="BF2337"/>
      <c r="BG2337"/>
      <c r="BI2337"/>
      <c r="BJ2337"/>
      <c r="BK2337"/>
      <c r="BM2337"/>
      <c r="BN2337"/>
      <c r="BO2337"/>
    </row>
    <row r="2338" spans="1:67">
      <c r="A2338"/>
      <c r="B2338"/>
      <c r="C2338"/>
      <c r="E2338"/>
      <c r="F2338"/>
      <c r="G2338"/>
      <c r="I2338"/>
      <c r="J2338"/>
      <c r="K2338"/>
      <c r="M2338"/>
      <c r="N2338"/>
      <c r="O2338"/>
      <c r="Q2338"/>
      <c r="R2338"/>
      <c r="S2338"/>
      <c r="U2338"/>
      <c r="V2338"/>
      <c r="W2338"/>
      <c r="Y2338"/>
      <c r="Z2338"/>
      <c r="AA2338"/>
      <c r="AC2338"/>
      <c r="AD2338"/>
      <c r="AE2338"/>
      <c r="AG2338"/>
      <c r="AH2338"/>
      <c r="AI2338"/>
      <c r="AK2338"/>
      <c r="AL2338"/>
      <c r="AM2338"/>
      <c r="AO2338"/>
      <c r="AP2338"/>
      <c r="AQ2338"/>
      <c r="AS2338"/>
      <c r="AT2338"/>
      <c r="AU2338"/>
      <c r="AW2338"/>
      <c r="AX2338"/>
      <c r="AY2338"/>
      <c r="BA2338"/>
      <c r="BB2338"/>
      <c r="BC2338"/>
      <c r="BE2338"/>
      <c r="BF2338"/>
      <c r="BG2338"/>
      <c r="BI2338"/>
      <c r="BJ2338"/>
      <c r="BK2338"/>
      <c r="BM2338"/>
      <c r="BN2338"/>
      <c r="BO2338"/>
    </row>
    <row r="2339" spans="1:67">
      <c r="A2339"/>
      <c r="B2339"/>
      <c r="C2339"/>
      <c r="E2339"/>
      <c r="F2339"/>
      <c r="G2339"/>
      <c r="I2339"/>
      <c r="J2339"/>
      <c r="K2339"/>
      <c r="M2339"/>
      <c r="N2339"/>
      <c r="O2339"/>
      <c r="Q2339"/>
      <c r="R2339"/>
      <c r="S2339"/>
      <c r="U2339"/>
      <c r="V2339"/>
      <c r="W2339"/>
      <c r="Y2339"/>
      <c r="Z2339"/>
      <c r="AA2339"/>
      <c r="AC2339"/>
      <c r="AD2339"/>
      <c r="AE2339"/>
      <c r="AG2339"/>
      <c r="AH2339"/>
      <c r="AI2339"/>
      <c r="AK2339"/>
      <c r="AL2339"/>
      <c r="AM2339"/>
      <c r="AO2339"/>
      <c r="AP2339"/>
      <c r="AQ2339"/>
      <c r="AS2339"/>
      <c r="AT2339"/>
      <c r="AU2339"/>
      <c r="AW2339"/>
      <c r="AX2339"/>
      <c r="AY2339"/>
      <c r="BA2339"/>
      <c r="BB2339"/>
      <c r="BC2339"/>
      <c r="BE2339"/>
      <c r="BF2339"/>
      <c r="BG2339"/>
      <c r="BI2339"/>
      <c r="BJ2339"/>
      <c r="BK2339"/>
      <c r="BM2339"/>
      <c r="BN2339"/>
      <c r="BO2339"/>
    </row>
    <row r="2340" spans="1:67">
      <c r="A2340"/>
      <c r="B2340"/>
      <c r="C2340"/>
      <c r="E2340"/>
      <c r="F2340"/>
      <c r="G2340"/>
      <c r="I2340"/>
      <c r="J2340"/>
      <c r="K2340"/>
      <c r="M2340"/>
      <c r="N2340"/>
      <c r="O2340"/>
      <c r="Q2340"/>
      <c r="R2340"/>
      <c r="S2340"/>
      <c r="U2340"/>
      <c r="V2340"/>
      <c r="W2340"/>
      <c r="Y2340"/>
      <c r="Z2340"/>
      <c r="AA2340"/>
      <c r="AC2340"/>
      <c r="AD2340"/>
      <c r="AE2340"/>
      <c r="AG2340"/>
      <c r="AH2340"/>
      <c r="AI2340"/>
      <c r="AK2340"/>
      <c r="AL2340"/>
      <c r="AM2340"/>
      <c r="AO2340"/>
      <c r="AP2340"/>
      <c r="AQ2340"/>
      <c r="AS2340"/>
      <c r="AT2340"/>
      <c r="AU2340"/>
      <c r="AW2340"/>
      <c r="AX2340"/>
      <c r="AY2340"/>
      <c r="BA2340"/>
      <c r="BB2340"/>
      <c r="BC2340"/>
      <c r="BE2340"/>
      <c r="BF2340"/>
      <c r="BG2340"/>
      <c r="BI2340"/>
      <c r="BJ2340"/>
      <c r="BK2340"/>
      <c r="BM2340"/>
      <c r="BN2340"/>
      <c r="BO2340"/>
    </row>
    <row r="2341" spans="1:67">
      <c r="A2341"/>
      <c r="B2341"/>
      <c r="C2341"/>
      <c r="E2341"/>
      <c r="F2341"/>
      <c r="G2341"/>
      <c r="I2341"/>
      <c r="J2341"/>
      <c r="K2341"/>
      <c r="M2341"/>
      <c r="N2341"/>
      <c r="O2341"/>
      <c r="Q2341"/>
      <c r="R2341"/>
      <c r="S2341"/>
      <c r="U2341"/>
      <c r="V2341"/>
      <c r="W2341"/>
      <c r="Y2341"/>
      <c r="Z2341"/>
      <c r="AA2341"/>
      <c r="AC2341"/>
      <c r="AD2341"/>
      <c r="AE2341"/>
      <c r="AG2341"/>
      <c r="AH2341"/>
      <c r="AI2341"/>
      <c r="AK2341"/>
      <c r="AL2341"/>
      <c r="AM2341"/>
      <c r="AO2341"/>
      <c r="AP2341"/>
      <c r="AQ2341"/>
      <c r="AS2341"/>
      <c r="AT2341"/>
      <c r="AU2341"/>
      <c r="AW2341"/>
      <c r="AX2341"/>
      <c r="AY2341"/>
      <c r="BA2341"/>
      <c r="BB2341"/>
      <c r="BC2341"/>
      <c r="BE2341"/>
      <c r="BF2341"/>
      <c r="BG2341"/>
      <c r="BI2341"/>
      <c r="BJ2341"/>
      <c r="BK2341"/>
      <c r="BM2341"/>
      <c r="BN2341"/>
      <c r="BO2341"/>
    </row>
    <row r="2342" spans="1:67">
      <c r="A2342"/>
      <c r="B2342"/>
      <c r="C2342"/>
      <c r="E2342"/>
      <c r="F2342"/>
      <c r="G2342"/>
      <c r="I2342"/>
      <c r="J2342"/>
      <c r="K2342"/>
      <c r="M2342"/>
      <c r="N2342"/>
      <c r="O2342"/>
      <c r="Q2342"/>
      <c r="R2342"/>
      <c r="S2342"/>
      <c r="U2342"/>
      <c r="V2342"/>
      <c r="W2342"/>
      <c r="Y2342"/>
      <c r="Z2342"/>
      <c r="AA2342"/>
      <c r="AC2342"/>
      <c r="AD2342"/>
      <c r="AE2342"/>
      <c r="AG2342"/>
      <c r="AH2342"/>
      <c r="AI2342"/>
      <c r="AK2342"/>
      <c r="AL2342"/>
      <c r="AM2342"/>
      <c r="AO2342"/>
      <c r="AP2342"/>
      <c r="AQ2342"/>
      <c r="AS2342"/>
      <c r="AT2342"/>
      <c r="AU2342"/>
      <c r="AW2342"/>
      <c r="AX2342"/>
      <c r="AY2342"/>
      <c r="BA2342"/>
      <c r="BB2342"/>
      <c r="BC2342"/>
      <c r="BE2342"/>
      <c r="BF2342"/>
      <c r="BG2342"/>
      <c r="BI2342"/>
      <c r="BJ2342"/>
      <c r="BK2342"/>
      <c r="BM2342"/>
      <c r="BN2342"/>
      <c r="BO2342"/>
    </row>
    <row r="2343" spans="1:67">
      <c r="A2343"/>
      <c r="B2343"/>
      <c r="C2343"/>
      <c r="E2343"/>
      <c r="F2343"/>
      <c r="G2343"/>
      <c r="I2343"/>
      <c r="J2343"/>
      <c r="K2343"/>
      <c r="M2343"/>
      <c r="N2343"/>
      <c r="O2343"/>
      <c r="Q2343"/>
      <c r="R2343"/>
      <c r="S2343"/>
      <c r="U2343"/>
      <c r="V2343"/>
      <c r="W2343"/>
      <c r="Y2343"/>
      <c r="Z2343"/>
      <c r="AA2343"/>
      <c r="AC2343"/>
      <c r="AD2343"/>
      <c r="AE2343"/>
      <c r="AG2343"/>
      <c r="AH2343"/>
      <c r="AI2343"/>
      <c r="AK2343"/>
      <c r="AL2343"/>
      <c r="AM2343"/>
      <c r="AO2343"/>
      <c r="AP2343"/>
      <c r="AQ2343"/>
      <c r="AS2343"/>
      <c r="AT2343"/>
      <c r="AU2343"/>
      <c r="AW2343"/>
      <c r="AX2343"/>
      <c r="AY2343"/>
      <c r="BA2343"/>
      <c r="BB2343"/>
      <c r="BC2343"/>
      <c r="BE2343"/>
      <c r="BF2343"/>
      <c r="BG2343"/>
      <c r="BI2343"/>
      <c r="BJ2343"/>
      <c r="BK2343"/>
      <c r="BM2343"/>
      <c r="BN2343"/>
      <c r="BO2343"/>
    </row>
    <row r="2344" spans="1:67">
      <c r="A2344"/>
      <c r="B2344"/>
      <c r="C2344"/>
      <c r="E2344"/>
      <c r="F2344"/>
      <c r="G2344"/>
      <c r="I2344"/>
      <c r="J2344"/>
      <c r="K2344"/>
      <c r="M2344"/>
      <c r="N2344"/>
      <c r="O2344"/>
      <c r="Q2344"/>
      <c r="R2344"/>
      <c r="S2344"/>
      <c r="U2344"/>
      <c r="V2344"/>
      <c r="W2344"/>
      <c r="Y2344"/>
      <c r="Z2344"/>
      <c r="AA2344"/>
      <c r="AC2344"/>
      <c r="AD2344"/>
      <c r="AE2344"/>
      <c r="AG2344"/>
      <c r="AH2344"/>
      <c r="AI2344"/>
      <c r="AK2344"/>
      <c r="AL2344"/>
      <c r="AM2344"/>
      <c r="AO2344"/>
      <c r="AP2344"/>
      <c r="AQ2344"/>
      <c r="AS2344"/>
      <c r="AT2344"/>
      <c r="AU2344"/>
      <c r="AW2344"/>
      <c r="AX2344"/>
      <c r="AY2344"/>
      <c r="BA2344"/>
      <c r="BB2344"/>
      <c r="BC2344"/>
      <c r="BE2344"/>
      <c r="BF2344"/>
      <c r="BG2344"/>
      <c r="BI2344"/>
      <c r="BJ2344"/>
      <c r="BK2344"/>
      <c r="BM2344"/>
      <c r="BN2344"/>
      <c r="BO2344"/>
    </row>
    <row r="2345" spans="1:67">
      <c r="A2345"/>
      <c r="B2345"/>
      <c r="C2345"/>
      <c r="E2345"/>
      <c r="F2345"/>
      <c r="G2345"/>
      <c r="I2345"/>
      <c r="J2345"/>
      <c r="K2345"/>
      <c r="M2345"/>
      <c r="N2345"/>
      <c r="O2345"/>
      <c r="Q2345"/>
      <c r="R2345"/>
      <c r="S2345"/>
      <c r="U2345"/>
      <c r="V2345"/>
      <c r="W2345"/>
      <c r="Y2345"/>
      <c r="Z2345"/>
      <c r="AA2345"/>
      <c r="AC2345"/>
      <c r="AD2345"/>
      <c r="AE2345"/>
      <c r="AG2345"/>
      <c r="AH2345"/>
      <c r="AI2345"/>
      <c r="AK2345"/>
      <c r="AL2345"/>
      <c r="AM2345"/>
      <c r="AO2345"/>
      <c r="AP2345"/>
      <c r="AQ2345"/>
      <c r="AS2345"/>
      <c r="AT2345"/>
      <c r="AU2345"/>
      <c r="AW2345"/>
      <c r="AX2345"/>
      <c r="AY2345"/>
      <c r="BA2345"/>
      <c r="BB2345"/>
      <c r="BC2345"/>
      <c r="BE2345"/>
      <c r="BF2345"/>
      <c r="BG2345"/>
      <c r="BI2345"/>
      <c r="BJ2345"/>
      <c r="BK2345"/>
      <c r="BM2345"/>
      <c r="BN2345"/>
      <c r="BO2345"/>
    </row>
    <row r="2346" spans="1:67">
      <c r="A2346"/>
      <c r="B2346"/>
      <c r="C2346"/>
      <c r="E2346"/>
      <c r="F2346"/>
      <c r="G2346"/>
      <c r="I2346"/>
      <c r="J2346"/>
      <c r="K2346"/>
      <c r="M2346"/>
      <c r="N2346"/>
      <c r="O2346"/>
      <c r="Q2346"/>
      <c r="R2346"/>
      <c r="S2346"/>
      <c r="U2346"/>
      <c r="V2346"/>
      <c r="W2346"/>
      <c r="Y2346"/>
      <c r="Z2346"/>
      <c r="AA2346"/>
      <c r="AC2346"/>
      <c r="AD2346"/>
      <c r="AE2346"/>
      <c r="AG2346"/>
      <c r="AH2346"/>
      <c r="AI2346"/>
      <c r="AK2346"/>
      <c r="AL2346"/>
      <c r="AM2346"/>
      <c r="AO2346"/>
      <c r="AP2346"/>
      <c r="AQ2346"/>
      <c r="AS2346"/>
      <c r="AT2346"/>
      <c r="AU2346"/>
      <c r="AW2346"/>
      <c r="AX2346"/>
      <c r="AY2346"/>
      <c r="BA2346"/>
      <c r="BB2346"/>
      <c r="BC2346"/>
      <c r="BE2346"/>
      <c r="BF2346"/>
      <c r="BG2346"/>
      <c r="BI2346"/>
      <c r="BJ2346"/>
      <c r="BK2346"/>
      <c r="BM2346"/>
      <c r="BN2346"/>
      <c r="BO2346"/>
    </row>
    <row r="2347" spans="1:67">
      <c r="A2347"/>
      <c r="B2347"/>
      <c r="C2347"/>
      <c r="E2347"/>
      <c r="F2347"/>
      <c r="G2347"/>
      <c r="I2347"/>
      <c r="J2347"/>
      <c r="K2347"/>
      <c r="M2347"/>
      <c r="N2347"/>
      <c r="O2347"/>
      <c r="Q2347"/>
      <c r="R2347"/>
      <c r="S2347"/>
      <c r="U2347"/>
      <c r="V2347"/>
      <c r="W2347"/>
      <c r="Y2347"/>
      <c r="Z2347"/>
      <c r="AA2347"/>
      <c r="AC2347"/>
      <c r="AD2347"/>
      <c r="AE2347"/>
      <c r="AG2347"/>
      <c r="AH2347"/>
      <c r="AI2347"/>
      <c r="AK2347"/>
      <c r="AL2347"/>
      <c r="AM2347"/>
      <c r="AO2347"/>
      <c r="AP2347"/>
      <c r="AQ2347"/>
      <c r="AS2347"/>
      <c r="AT2347"/>
      <c r="AU2347"/>
      <c r="AW2347"/>
      <c r="AX2347"/>
      <c r="AY2347"/>
      <c r="BA2347"/>
      <c r="BB2347"/>
      <c r="BC2347"/>
      <c r="BE2347"/>
      <c r="BF2347"/>
      <c r="BG2347"/>
      <c r="BI2347"/>
      <c r="BJ2347"/>
      <c r="BK2347"/>
      <c r="BM2347"/>
      <c r="BN2347"/>
      <c r="BO2347"/>
    </row>
    <row r="2348" spans="1:67">
      <c r="A2348"/>
      <c r="B2348"/>
      <c r="C2348"/>
      <c r="E2348"/>
      <c r="F2348"/>
      <c r="G2348"/>
      <c r="I2348"/>
      <c r="J2348"/>
      <c r="K2348"/>
      <c r="M2348"/>
      <c r="N2348"/>
      <c r="O2348"/>
      <c r="Q2348"/>
      <c r="R2348"/>
      <c r="S2348"/>
      <c r="U2348"/>
      <c r="V2348"/>
      <c r="W2348"/>
      <c r="Y2348"/>
      <c r="Z2348"/>
      <c r="AA2348"/>
      <c r="AC2348"/>
      <c r="AD2348"/>
      <c r="AE2348"/>
      <c r="AG2348"/>
      <c r="AH2348"/>
      <c r="AI2348"/>
      <c r="AK2348"/>
      <c r="AL2348"/>
      <c r="AM2348"/>
      <c r="AO2348"/>
      <c r="AP2348"/>
      <c r="AQ2348"/>
      <c r="AS2348"/>
      <c r="AT2348"/>
      <c r="AU2348"/>
      <c r="AW2348"/>
      <c r="AX2348"/>
      <c r="AY2348"/>
      <c r="BA2348"/>
      <c r="BB2348"/>
      <c r="BC2348"/>
      <c r="BE2348"/>
      <c r="BF2348"/>
      <c r="BG2348"/>
      <c r="BI2348"/>
      <c r="BJ2348"/>
      <c r="BK2348"/>
      <c r="BM2348"/>
      <c r="BN2348"/>
      <c r="BO2348"/>
    </row>
    <row r="2349" spans="1:67">
      <c r="A2349"/>
      <c r="B2349"/>
      <c r="C2349"/>
      <c r="E2349"/>
      <c r="F2349"/>
      <c r="G2349"/>
      <c r="I2349"/>
      <c r="J2349"/>
      <c r="K2349"/>
      <c r="M2349"/>
      <c r="N2349"/>
      <c r="O2349"/>
      <c r="Q2349"/>
      <c r="R2349"/>
      <c r="S2349"/>
      <c r="U2349"/>
      <c r="V2349"/>
      <c r="W2349"/>
      <c r="Y2349"/>
      <c r="Z2349"/>
      <c r="AA2349"/>
      <c r="AC2349"/>
      <c r="AD2349"/>
      <c r="AE2349"/>
      <c r="AG2349"/>
      <c r="AH2349"/>
      <c r="AI2349"/>
      <c r="AK2349"/>
      <c r="AL2349"/>
      <c r="AM2349"/>
      <c r="AO2349"/>
      <c r="AP2349"/>
      <c r="AQ2349"/>
      <c r="AS2349"/>
      <c r="AT2349"/>
      <c r="AU2349"/>
      <c r="AW2349"/>
      <c r="AX2349"/>
      <c r="AY2349"/>
      <c r="BA2349"/>
      <c r="BB2349"/>
      <c r="BC2349"/>
      <c r="BE2349"/>
      <c r="BF2349"/>
      <c r="BG2349"/>
      <c r="BI2349"/>
      <c r="BJ2349"/>
      <c r="BK2349"/>
      <c r="BM2349"/>
      <c r="BN2349"/>
      <c r="BO2349"/>
    </row>
    <row r="2350" spans="1:67">
      <c r="A2350"/>
      <c r="B2350"/>
      <c r="C2350"/>
      <c r="E2350"/>
      <c r="F2350"/>
      <c r="G2350"/>
      <c r="I2350"/>
      <c r="J2350"/>
      <c r="K2350"/>
      <c r="M2350"/>
      <c r="N2350"/>
      <c r="O2350"/>
      <c r="Q2350"/>
      <c r="R2350"/>
      <c r="S2350"/>
      <c r="U2350"/>
      <c r="V2350"/>
      <c r="W2350"/>
      <c r="Y2350"/>
      <c r="Z2350"/>
      <c r="AA2350"/>
      <c r="AC2350"/>
      <c r="AD2350"/>
      <c r="AE2350"/>
      <c r="AG2350"/>
      <c r="AH2350"/>
      <c r="AI2350"/>
      <c r="AK2350"/>
      <c r="AL2350"/>
      <c r="AM2350"/>
      <c r="AO2350"/>
      <c r="AP2350"/>
      <c r="AQ2350"/>
      <c r="AS2350"/>
      <c r="AT2350"/>
      <c r="AU2350"/>
      <c r="AW2350"/>
      <c r="AX2350"/>
      <c r="AY2350"/>
      <c r="BA2350"/>
      <c r="BB2350"/>
      <c r="BC2350"/>
      <c r="BE2350"/>
      <c r="BF2350"/>
      <c r="BG2350"/>
      <c r="BI2350"/>
      <c r="BJ2350"/>
      <c r="BK2350"/>
      <c r="BM2350"/>
      <c r="BN2350"/>
      <c r="BO2350"/>
    </row>
    <row r="2351" spans="1:67">
      <c r="A2351"/>
      <c r="B2351"/>
      <c r="C2351"/>
      <c r="E2351"/>
      <c r="F2351"/>
      <c r="G2351"/>
      <c r="I2351"/>
      <c r="J2351"/>
      <c r="K2351"/>
      <c r="M2351"/>
      <c r="N2351"/>
      <c r="O2351"/>
      <c r="Q2351"/>
      <c r="R2351"/>
      <c r="S2351"/>
      <c r="U2351"/>
      <c r="V2351"/>
      <c r="W2351"/>
      <c r="Y2351"/>
      <c r="Z2351"/>
      <c r="AA2351"/>
      <c r="AC2351"/>
      <c r="AD2351"/>
      <c r="AE2351"/>
      <c r="AG2351"/>
      <c r="AH2351"/>
      <c r="AI2351"/>
      <c r="AK2351"/>
      <c r="AL2351"/>
      <c r="AM2351"/>
      <c r="AO2351"/>
      <c r="AP2351"/>
      <c r="AQ2351"/>
      <c r="AS2351"/>
      <c r="AT2351"/>
      <c r="AU2351"/>
      <c r="AW2351"/>
      <c r="AX2351"/>
      <c r="AY2351"/>
      <c r="BA2351"/>
      <c r="BB2351"/>
      <c r="BC2351"/>
      <c r="BE2351"/>
      <c r="BF2351"/>
      <c r="BG2351"/>
      <c r="BI2351"/>
      <c r="BJ2351"/>
      <c r="BK2351"/>
      <c r="BM2351"/>
      <c r="BN2351"/>
      <c r="BO2351"/>
    </row>
    <row r="2352" spans="1:67">
      <c r="A2352"/>
      <c r="B2352"/>
      <c r="C2352"/>
      <c r="E2352"/>
      <c r="F2352"/>
      <c r="G2352"/>
      <c r="I2352"/>
      <c r="J2352"/>
      <c r="K2352"/>
      <c r="M2352"/>
      <c r="N2352"/>
      <c r="O2352"/>
      <c r="Q2352"/>
      <c r="R2352"/>
      <c r="S2352"/>
      <c r="U2352"/>
      <c r="V2352"/>
      <c r="W2352"/>
      <c r="Y2352"/>
      <c r="Z2352"/>
      <c r="AA2352"/>
      <c r="AC2352"/>
      <c r="AD2352"/>
      <c r="AE2352"/>
      <c r="AG2352"/>
      <c r="AH2352"/>
      <c r="AI2352"/>
      <c r="AK2352"/>
      <c r="AL2352"/>
      <c r="AM2352"/>
      <c r="AO2352"/>
      <c r="AP2352"/>
      <c r="AQ2352"/>
      <c r="AS2352"/>
      <c r="AT2352"/>
      <c r="AU2352"/>
      <c r="AW2352"/>
      <c r="AX2352"/>
      <c r="AY2352"/>
      <c r="BA2352"/>
      <c r="BB2352"/>
      <c r="BC2352"/>
      <c r="BE2352"/>
      <c r="BF2352"/>
      <c r="BG2352"/>
      <c r="BI2352"/>
      <c r="BJ2352"/>
      <c r="BK2352"/>
      <c r="BM2352"/>
      <c r="BN2352"/>
      <c r="BO2352"/>
    </row>
    <row r="2353" spans="1:67">
      <c r="A2353"/>
      <c r="B2353"/>
      <c r="C2353"/>
      <c r="E2353"/>
      <c r="F2353"/>
      <c r="G2353"/>
      <c r="I2353"/>
      <c r="J2353"/>
      <c r="K2353"/>
      <c r="M2353"/>
      <c r="N2353"/>
      <c r="O2353"/>
      <c r="Q2353"/>
      <c r="R2353"/>
      <c r="S2353"/>
      <c r="U2353"/>
      <c r="V2353"/>
      <c r="W2353"/>
      <c r="Y2353"/>
      <c r="Z2353"/>
      <c r="AA2353"/>
      <c r="AC2353"/>
      <c r="AD2353"/>
      <c r="AE2353"/>
      <c r="AG2353"/>
      <c r="AH2353"/>
      <c r="AI2353"/>
      <c r="AK2353"/>
      <c r="AL2353"/>
      <c r="AM2353"/>
      <c r="AO2353"/>
      <c r="AP2353"/>
      <c r="AQ2353"/>
      <c r="AS2353"/>
      <c r="AT2353"/>
      <c r="AU2353"/>
      <c r="AW2353"/>
      <c r="AX2353"/>
      <c r="AY2353"/>
      <c r="BA2353"/>
      <c r="BB2353"/>
      <c r="BC2353"/>
      <c r="BE2353"/>
      <c r="BF2353"/>
      <c r="BG2353"/>
      <c r="BI2353"/>
      <c r="BJ2353"/>
      <c r="BK2353"/>
      <c r="BM2353"/>
      <c r="BN2353"/>
      <c r="BO2353"/>
    </row>
    <row r="2354" spans="1:67">
      <c r="A2354"/>
      <c r="B2354"/>
      <c r="C2354"/>
      <c r="E2354"/>
      <c r="F2354"/>
      <c r="G2354"/>
      <c r="I2354"/>
      <c r="J2354"/>
      <c r="K2354"/>
      <c r="M2354"/>
      <c r="N2354"/>
      <c r="O2354"/>
      <c r="Q2354"/>
      <c r="R2354"/>
      <c r="S2354"/>
      <c r="U2354"/>
      <c r="V2354"/>
      <c r="W2354"/>
      <c r="Y2354"/>
      <c r="Z2354"/>
      <c r="AA2354"/>
      <c r="AC2354"/>
      <c r="AD2354"/>
      <c r="AE2354"/>
      <c r="AG2354"/>
      <c r="AH2354"/>
      <c r="AI2354"/>
      <c r="AK2354"/>
      <c r="AL2354"/>
      <c r="AM2354"/>
      <c r="AO2354"/>
      <c r="AP2354"/>
      <c r="AQ2354"/>
      <c r="AS2354"/>
      <c r="AT2354"/>
      <c r="AU2354"/>
      <c r="AW2354"/>
      <c r="AX2354"/>
      <c r="AY2354"/>
      <c r="BA2354"/>
      <c r="BB2354"/>
      <c r="BC2354"/>
      <c r="BE2354"/>
      <c r="BF2354"/>
      <c r="BG2354"/>
      <c r="BI2354"/>
      <c r="BJ2354"/>
      <c r="BK2354"/>
      <c r="BM2354"/>
      <c r="BN2354"/>
      <c r="BO2354"/>
    </row>
    <row r="2355" spans="1:67">
      <c r="A2355"/>
      <c r="B2355"/>
      <c r="C2355"/>
      <c r="E2355"/>
      <c r="F2355"/>
      <c r="G2355"/>
      <c r="I2355"/>
      <c r="J2355"/>
      <c r="K2355"/>
      <c r="M2355"/>
      <c r="N2355"/>
      <c r="O2355"/>
      <c r="Q2355"/>
      <c r="R2355"/>
      <c r="S2355"/>
      <c r="U2355"/>
      <c r="V2355"/>
      <c r="W2355"/>
      <c r="Y2355"/>
      <c r="Z2355"/>
      <c r="AA2355"/>
      <c r="AC2355"/>
      <c r="AD2355"/>
      <c r="AE2355"/>
      <c r="AG2355"/>
      <c r="AH2355"/>
      <c r="AI2355"/>
      <c r="AK2355"/>
      <c r="AL2355"/>
      <c r="AM2355"/>
      <c r="AO2355"/>
      <c r="AP2355"/>
      <c r="AQ2355"/>
      <c r="AS2355"/>
      <c r="AT2355"/>
      <c r="AU2355"/>
      <c r="AW2355"/>
      <c r="AX2355"/>
      <c r="AY2355"/>
      <c r="BA2355"/>
      <c r="BB2355"/>
      <c r="BC2355"/>
      <c r="BE2355"/>
      <c r="BF2355"/>
      <c r="BG2355"/>
      <c r="BI2355"/>
      <c r="BJ2355"/>
      <c r="BK2355"/>
      <c r="BM2355"/>
      <c r="BN2355"/>
      <c r="BO2355"/>
    </row>
    <row r="2356" spans="1:67">
      <c r="A2356"/>
      <c r="B2356"/>
      <c r="C2356"/>
      <c r="E2356"/>
      <c r="F2356"/>
      <c r="G2356"/>
      <c r="I2356"/>
      <c r="J2356"/>
      <c r="K2356"/>
      <c r="M2356"/>
      <c r="N2356"/>
      <c r="O2356"/>
      <c r="Q2356"/>
      <c r="R2356"/>
      <c r="S2356"/>
      <c r="U2356"/>
      <c r="V2356"/>
      <c r="W2356"/>
      <c r="Y2356"/>
      <c r="Z2356"/>
      <c r="AA2356"/>
      <c r="AC2356"/>
      <c r="AD2356"/>
      <c r="AE2356"/>
      <c r="AG2356"/>
      <c r="AH2356"/>
      <c r="AI2356"/>
      <c r="AK2356"/>
      <c r="AL2356"/>
      <c r="AM2356"/>
      <c r="AO2356"/>
      <c r="AP2356"/>
      <c r="AQ2356"/>
      <c r="AS2356"/>
      <c r="AT2356"/>
      <c r="AU2356"/>
      <c r="AW2356"/>
      <c r="AX2356"/>
      <c r="AY2356"/>
      <c r="BA2356"/>
      <c r="BB2356"/>
      <c r="BC2356"/>
      <c r="BE2356"/>
      <c r="BF2356"/>
      <c r="BG2356"/>
      <c r="BI2356"/>
      <c r="BJ2356"/>
      <c r="BK2356"/>
      <c r="BM2356"/>
      <c r="BN2356"/>
      <c r="BO2356"/>
    </row>
    <row r="2357" spans="1:67">
      <c r="A2357"/>
      <c r="B2357"/>
      <c r="C2357"/>
      <c r="E2357"/>
      <c r="F2357"/>
      <c r="G2357"/>
      <c r="I2357"/>
      <c r="J2357"/>
      <c r="K2357"/>
      <c r="M2357"/>
      <c r="N2357"/>
      <c r="O2357"/>
      <c r="Q2357"/>
      <c r="R2357"/>
      <c r="S2357"/>
      <c r="U2357"/>
      <c r="V2357"/>
      <c r="W2357"/>
      <c r="Y2357"/>
      <c r="Z2357"/>
      <c r="AA2357"/>
      <c r="AC2357"/>
      <c r="AD2357"/>
      <c r="AE2357"/>
      <c r="AG2357"/>
      <c r="AH2357"/>
      <c r="AI2357"/>
      <c r="AK2357"/>
      <c r="AL2357"/>
      <c r="AM2357"/>
      <c r="AO2357"/>
      <c r="AP2357"/>
      <c r="AQ2357"/>
      <c r="AS2357"/>
      <c r="AT2357"/>
      <c r="AU2357"/>
      <c r="AW2357"/>
      <c r="AX2357"/>
      <c r="AY2357"/>
      <c r="BA2357"/>
      <c r="BB2357"/>
      <c r="BC2357"/>
      <c r="BE2357"/>
      <c r="BF2357"/>
      <c r="BG2357"/>
      <c r="BI2357"/>
      <c r="BJ2357"/>
      <c r="BK2357"/>
      <c r="BM2357"/>
      <c r="BN2357"/>
      <c r="BO2357"/>
    </row>
    <row r="2358" spans="1:67">
      <c r="A2358"/>
      <c r="B2358"/>
      <c r="C2358"/>
      <c r="E2358"/>
      <c r="F2358"/>
      <c r="G2358"/>
      <c r="I2358"/>
      <c r="J2358"/>
      <c r="K2358"/>
      <c r="M2358"/>
      <c r="N2358"/>
      <c r="O2358"/>
      <c r="Q2358"/>
      <c r="R2358"/>
      <c r="S2358"/>
      <c r="U2358"/>
      <c r="V2358"/>
      <c r="W2358"/>
      <c r="Y2358"/>
      <c r="Z2358"/>
      <c r="AA2358"/>
      <c r="AC2358"/>
      <c r="AD2358"/>
      <c r="AE2358"/>
      <c r="AG2358"/>
      <c r="AH2358"/>
      <c r="AI2358"/>
      <c r="AK2358"/>
      <c r="AL2358"/>
      <c r="AM2358"/>
      <c r="AO2358"/>
      <c r="AP2358"/>
      <c r="AQ2358"/>
      <c r="AS2358"/>
      <c r="AT2358"/>
      <c r="AU2358"/>
      <c r="AW2358"/>
      <c r="AX2358"/>
      <c r="AY2358"/>
      <c r="BA2358"/>
      <c r="BB2358"/>
      <c r="BC2358"/>
      <c r="BE2358"/>
      <c r="BF2358"/>
      <c r="BG2358"/>
      <c r="BI2358"/>
      <c r="BJ2358"/>
      <c r="BK2358"/>
      <c r="BM2358"/>
      <c r="BN2358"/>
      <c r="BO2358"/>
    </row>
    <row r="2359" spans="1:67">
      <c r="A2359"/>
      <c r="B2359"/>
      <c r="C2359"/>
      <c r="E2359"/>
      <c r="F2359"/>
      <c r="G2359"/>
      <c r="I2359"/>
      <c r="J2359"/>
      <c r="K2359"/>
      <c r="M2359"/>
      <c r="N2359"/>
      <c r="O2359"/>
      <c r="Q2359"/>
      <c r="R2359"/>
      <c r="S2359"/>
      <c r="U2359"/>
      <c r="V2359"/>
      <c r="W2359"/>
      <c r="Y2359"/>
      <c r="Z2359"/>
      <c r="AA2359"/>
      <c r="AC2359"/>
      <c r="AD2359"/>
      <c r="AE2359"/>
      <c r="AG2359"/>
      <c r="AH2359"/>
      <c r="AI2359"/>
      <c r="AK2359"/>
      <c r="AL2359"/>
      <c r="AM2359"/>
      <c r="AO2359"/>
      <c r="AP2359"/>
      <c r="AQ2359"/>
      <c r="AS2359"/>
      <c r="AT2359"/>
      <c r="AU2359"/>
      <c r="AW2359"/>
      <c r="AX2359"/>
      <c r="AY2359"/>
      <c r="BA2359"/>
      <c r="BB2359"/>
      <c r="BC2359"/>
      <c r="BE2359"/>
      <c r="BF2359"/>
      <c r="BG2359"/>
      <c r="BI2359"/>
      <c r="BJ2359"/>
      <c r="BK2359"/>
      <c r="BM2359"/>
      <c r="BN2359"/>
      <c r="BO2359"/>
    </row>
    <row r="2360" spans="1:67">
      <c r="A2360"/>
      <c r="B2360"/>
      <c r="C2360"/>
      <c r="E2360"/>
      <c r="F2360"/>
      <c r="G2360"/>
      <c r="I2360"/>
      <c r="J2360"/>
      <c r="K2360"/>
      <c r="M2360"/>
      <c r="N2360"/>
      <c r="O2360"/>
      <c r="Q2360"/>
      <c r="R2360"/>
      <c r="S2360"/>
      <c r="U2360"/>
      <c r="V2360"/>
      <c r="W2360"/>
      <c r="Y2360"/>
      <c r="Z2360"/>
      <c r="AA2360"/>
      <c r="AC2360"/>
      <c r="AD2360"/>
      <c r="AE2360"/>
      <c r="AG2360"/>
      <c r="AH2360"/>
      <c r="AI2360"/>
      <c r="AK2360"/>
      <c r="AL2360"/>
      <c r="AM2360"/>
      <c r="AO2360"/>
      <c r="AP2360"/>
      <c r="AQ2360"/>
      <c r="AS2360"/>
      <c r="AT2360"/>
      <c r="AU2360"/>
      <c r="AW2360"/>
      <c r="AX2360"/>
      <c r="AY2360"/>
      <c r="BA2360"/>
      <c r="BB2360"/>
      <c r="BC2360"/>
      <c r="BE2360"/>
      <c r="BF2360"/>
      <c r="BG2360"/>
      <c r="BI2360"/>
      <c r="BJ2360"/>
      <c r="BK2360"/>
      <c r="BM2360"/>
      <c r="BN2360"/>
      <c r="BO2360"/>
    </row>
    <row r="2361" spans="1:67">
      <c r="A2361"/>
      <c r="B2361"/>
      <c r="C2361"/>
      <c r="E2361"/>
      <c r="F2361"/>
      <c r="G2361"/>
      <c r="I2361"/>
      <c r="J2361"/>
      <c r="K2361"/>
      <c r="M2361"/>
      <c r="N2361"/>
      <c r="O2361"/>
      <c r="Q2361"/>
      <c r="R2361"/>
      <c r="S2361"/>
      <c r="U2361"/>
      <c r="V2361"/>
      <c r="W2361"/>
      <c r="Y2361"/>
      <c r="Z2361"/>
      <c r="AA2361"/>
      <c r="AC2361"/>
      <c r="AD2361"/>
      <c r="AE2361"/>
      <c r="AG2361"/>
      <c r="AH2361"/>
      <c r="AI2361"/>
      <c r="AK2361"/>
      <c r="AL2361"/>
      <c r="AM2361"/>
      <c r="AO2361"/>
      <c r="AP2361"/>
      <c r="AQ2361"/>
      <c r="AS2361"/>
      <c r="AT2361"/>
      <c r="AU2361"/>
      <c r="AW2361"/>
      <c r="AX2361"/>
      <c r="AY2361"/>
      <c r="BA2361"/>
      <c r="BB2361"/>
      <c r="BC2361"/>
      <c r="BE2361"/>
      <c r="BF2361"/>
      <c r="BG2361"/>
      <c r="BI2361"/>
      <c r="BJ2361"/>
      <c r="BK2361"/>
      <c r="BM2361"/>
      <c r="BN2361"/>
      <c r="BO2361"/>
    </row>
    <row r="2362" spans="1:67">
      <c r="A2362"/>
      <c r="B2362"/>
      <c r="C2362"/>
      <c r="E2362"/>
      <c r="F2362"/>
      <c r="G2362"/>
      <c r="I2362"/>
      <c r="J2362"/>
      <c r="K2362"/>
      <c r="M2362"/>
      <c r="N2362"/>
      <c r="O2362"/>
      <c r="Q2362"/>
      <c r="R2362"/>
      <c r="S2362"/>
      <c r="U2362"/>
      <c r="V2362"/>
      <c r="W2362"/>
      <c r="Y2362"/>
      <c r="Z2362"/>
      <c r="AA2362"/>
      <c r="AC2362"/>
      <c r="AD2362"/>
      <c r="AE2362"/>
      <c r="AG2362"/>
      <c r="AH2362"/>
      <c r="AI2362"/>
      <c r="AK2362"/>
      <c r="AL2362"/>
      <c r="AM2362"/>
      <c r="AO2362"/>
      <c r="AP2362"/>
      <c r="AQ2362"/>
      <c r="AS2362"/>
      <c r="AT2362"/>
      <c r="AU2362"/>
      <c r="AW2362"/>
      <c r="AX2362"/>
      <c r="AY2362"/>
      <c r="BA2362"/>
      <c r="BB2362"/>
      <c r="BC2362"/>
      <c r="BE2362"/>
      <c r="BF2362"/>
      <c r="BG2362"/>
      <c r="BI2362"/>
      <c r="BJ2362"/>
      <c r="BK2362"/>
      <c r="BM2362"/>
      <c r="BN2362"/>
      <c r="BO2362"/>
    </row>
    <row r="2363" spans="1:67">
      <c r="A2363"/>
      <c r="B2363"/>
      <c r="C2363"/>
      <c r="E2363"/>
      <c r="F2363"/>
      <c r="G2363"/>
      <c r="I2363"/>
      <c r="J2363"/>
      <c r="K2363"/>
      <c r="M2363"/>
      <c r="N2363"/>
      <c r="O2363"/>
      <c r="Q2363"/>
      <c r="R2363"/>
      <c r="S2363"/>
      <c r="U2363"/>
      <c r="V2363"/>
      <c r="W2363"/>
      <c r="Y2363"/>
      <c r="Z2363"/>
      <c r="AA2363"/>
      <c r="AC2363"/>
      <c r="AD2363"/>
      <c r="AE2363"/>
      <c r="AG2363"/>
      <c r="AH2363"/>
      <c r="AI2363"/>
      <c r="AK2363"/>
      <c r="AL2363"/>
      <c r="AM2363"/>
      <c r="AO2363"/>
      <c r="AP2363"/>
      <c r="AQ2363"/>
      <c r="AS2363"/>
      <c r="AT2363"/>
      <c r="AU2363"/>
      <c r="AW2363"/>
      <c r="AX2363"/>
      <c r="AY2363"/>
      <c r="BA2363"/>
      <c r="BB2363"/>
      <c r="BC2363"/>
      <c r="BE2363"/>
      <c r="BF2363"/>
      <c r="BG2363"/>
      <c r="BI2363"/>
      <c r="BJ2363"/>
      <c r="BK2363"/>
      <c r="BM2363"/>
      <c r="BN2363"/>
      <c r="BO2363"/>
    </row>
    <row r="2364" spans="1:67">
      <c r="A2364"/>
      <c r="B2364"/>
      <c r="C2364"/>
      <c r="E2364"/>
      <c r="F2364"/>
      <c r="G2364"/>
      <c r="I2364"/>
      <c r="J2364"/>
      <c r="K2364"/>
      <c r="M2364"/>
      <c r="N2364"/>
      <c r="O2364"/>
      <c r="Q2364"/>
      <c r="R2364"/>
      <c r="S2364"/>
      <c r="U2364"/>
      <c r="V2364"/>
      <c r="W2364"/>
      <c r="Y2364"/>
      <c r="Z2364"/>
      <c r="AA2364"/>
      <c r="AC2364"/>
      <c r="AD2364"/>
      <c r="AE2364"/>
      <c r="AG2364"/>
      <c r="AH2364"/>
      <c r="AI2364"/>
      <c r="AK2364"/>
      <c r="AL2364"/>
      <c r="AM2364"/>
      <c r="AO2364"/>
      <c r="AP2364"/>
      <c r="AQ2364"/>
      <c r="AS2364"/>
      <c r="AT2364"/>
      <c r="AU2364"/>
      <c r="AW2364"/>
      <c r="AX2364"/>
      <c r="AY2364"/>
      <c r="BA2364"/>
      <c r="BB2364"/>
      <c r="BC2364"/>
      <c r="BE2364"/>
      <c r="BF2364"/>
      <c r="BG2364"/>
      <c r="BI2364"/>
      <c r="BJ2364"/>
      <c r="BK2364"/>
      <c r="BM2364"/>
      <c r="BN2364"/>
      <c r="BO2364"/>
    </row>
    <row r="2365" spans="1:67">
      <c r="A2365"/>
      <c r="B2365"/>
      <c r="C2365"/>
      <c r="E2365"/>
      <c r="F2365"/>
      <c r="G2365"/>
      <c r="I2365"/>
      <c r="J2365"/>
      <c r="K2365"/>
      <c r="M2365"/>
      <c r="N2365"/>
      <c r="O2365"/>
      <c r="Q2365"/>
      <c r="R2365"/>
      <c r="S2365"/>
      <c r="U2365"/>
      <c r="V2365"/>
      <c r="W2365"/>
      <c r="Y2365"/>
      <c r="Z2365"/>
      <c r="AA2365"/>
      <c r="AC2365"/>
      <c r="AD2365"/>
      <c r="AE2365"/>
      <c r="AG2365"/>
      <c r="AH2365"/>
      <c r="AI2365"/>
      <c r="AK2365"/>
      <c r="AL2365"/>
      <c r="AM2365"/>
      <c r="AO2365"/>
      <c r="AP2365"/>
      <c r="AQ2365"/>
      <c r="AS2365"/>
      <c r="AT2365"/>
      <c r="AU2365"/>
      <c r="AW2365"/>
      <c r="AX2365"/>
      <c r="AY2365"/>
      <c r="BA2365"/>
      <c r="BB2365"/>
      <c r="BC2365"/>
      <c r="BE2365"/>
      <c r="BF2365"/>
      <c r="BG2365"/>
      <c r="BI2365"/>
      <c r="BJ2365"/>
      <c r="BK2365"/>
      <c r="BM2365"/>
      <c r="BN2365"/>
      <c r="BO2365"/>
    </row>
    <row r="2366" spans="1:67">
      <c r="A2366"/>
      <c r="B2366"/>
      <c r="C2366"/>
      <c r="E2366"/>
      <c r="F2366"/>
      <c r="G2366"/>
      <c r="I2366"/>
      <c r="J2366"/>
      <c r="K2366"/>
      <c r="M2366"/>
      <c r="N2366"/>
      <c r="O2366"/>
      <c r="Q2366"/>
      <c r="R2366"/>
      <c r="S2366"/>
      <c r="U2366"/>
      <c r="V2366"/>
      <c r="W2366"/>
      <c r="Y2366"/>
      <c r="Z2366"/>
      <c r="AA2366"/>
      <c r="AC2366"/>
      <c r="AD2366"/>
      <c r="AE2366"/>
      <c r="AG2366"/>
      <c r="AH2366"/>
      <c r="AI2366"/>
      <c r="AK2366"/>
      <c r="AL2366"/>
      <c r="AM2366"/>
      <c r="AO2366"/>
      <c r="AP2366"/>
      <c r="AQ2366"/>
      <c r="AS2366"/>
      <c r="AT2366"/>
      <c r="AU2366"/>
      <c r="AW2366"/>
      <c r="AX2366"/>
      <c r="AY2366"/>
      <c r="BA2366"/>
      <c r="BB2366"/>
      <c r="BC2366"/>
      <c r="BE2366"/>
      <c r="BF2366"/>
      <c r="BG2366"/>
      <c r="BI2366"/>
      <c r="BJ2366"/>
      <c r="BK2366"/>
      <c r="BM2366"/>
      <c r="BN2366"/>
      <c r="BO2366"/>
    </row>
    <row r="2367" spans="1:67">
      <c r="A2367"/>
      <c r="B2367"/>
      <c r="C2367"/>
      <c r="E2367"/>
      <c r="F2367"/>
      <c r="G2367"/>
      <c r="I2367"/>
      <c r="J2367"/>
      <c r="K2367"/>
      <c r="M2367"/>
      <c r="N2367"/>
      <c r="O2367"/>
      <c r="Q2367"/>
      <c r="R2367"/>
      <c r="S2367"/>
      <c r="U2367"/>
      <c r="V2367"/>
      <c r="W2367"/>
      <c r="Y2367"/>
      <c r="Z2367"/>
      <c r="AA2367"/>
      <c r="AC2367"/>
      <c r="AD2367"/>
      <c r="AE2367"/>
      <c r="AG2367"/>
      <c r="AH2367"/>
      <c r="AI2367"/>
      <c r="AK2367"/>
      <c r="AL2367"/>
      <c r="AM2367"/>
      <c r="AO2367"/>
      <c r="AP2367"/>
      <c r="AQ2367"/>
      <c r="AS2367"/>
      <c r="AT2367"/>
      <c r="AU2367"/>
      <c r="AW2367"/>
      <c r="AX2367"/>
      <c r="AY2367"/>
      <c r="BA2367"/>
      <c r="BB2367"/>
      <c r="BC2367"/>
      <c r="BE2367"/>
      <c r="BF2367"/>
      <c r="BG2367"/>
      <c r="BI2367"/>
      <c r="BJ2367"/>
      <c r="BK2367"/>
      <c r="BM2367"/>
      <c r="BN2367"/>
      <c r="BO2367"/>
    </row>
    <row r="2368" spans="1:67">
      <c r="A2368"/>
      <c r="B2368"/>
      <c r="C2368"/>
      <c r="E2368"/>
      <c r="F2368"/>
      <c r="G2368"/>
      <c r="I2368"/>
      <c r="J2368"/>
      <c r="K2368"/>
      <c r="M2368"/>
      <c r="N2368"/>
      <c r="O2368"/>
      <c r="Q2368"/>
      <c r="R2368"/>
      <c r="S2368"/>
      <c r="U2368"/>
      <c r="V2368"/>
      <c r="W2368"/>
      <c r="Y2368"/>
      <c r="Z2368"/>
      <c r="AA2368"/>
      <c r="AC2368"/>
      <c r="AD2368"/>
      <c r="AE2368"/>
      <c r="AG2368"/>
      <c r="AH2368"/>
      <c r="AI2368"/>
      <c r="AK2368"/>
      <c r="AL2368"/>
      <c r="AM2368"/>
      <c r="AO2368"/>
      <c r="AP2368"/>
      <c r="AQ2368"/>
      <c r="AS2368"/>
      <c r="AT2368"/>
      <c r="AU2368"/>
      <c r="AW2368"/>
      <c r="AX2368"/>
      <c r="AY2368"/>
      <c r="BA2368"/>
      <c r="BB2368"/>
      <c r="BC2368"/>
      <c r="BE2368"/>
      <c r="BF2368"/>
      <c r="BG2368"/>
      <c r="BI2368"/>
      <c r="BJ2368"/>
      <c r="BK2368"/>
      <c r="BM2368"/>
      <c r="BN2368"/>
      <c r="BO2368"/>
    </row>
    <row r="2369" spans="1:67">
      <c r="A2369"/>
      <c r="B2369"/>
      <c r="C2369"/>
      <c r="E2369"/>
      <c r="F2369"/>
      <c r="G2369"/>
      <c r="I2369"/>
      <c r="J2369"/>
      <c r="K2369"/>
      <c r="M2369"/>
      <c r="N2369"/>
      <c r="O2369"/>
      <c r="Q2369"/>
      <c r="R2369"/>
      <c r="S2369"/>
      <c r="U2369"/>
      <c r="V2369"/>
      <c r="W2369"/>
      <c r="Y2369"/>
      <c r="Z2369"/>
      <c r="AA2369"/>
      <c r="AC2369"/>
      <c r="AD2369"/>
      <c r="AE2369"/>
      <c r="AG2369"/>
      <c r="AH2369"/>
      <c r="AI2369"/>
      <c r="AK2369"/>
      <c r="AL2369"/>
      <c r="AM2369"/>
      <c r="AO2369"/>
      <c r="AP2369"/>
      <c r="AQ2369"/>
      <c r="AS2369"/>
      <c r="AT2369"/>
      <c r="AU2369"/>
      <c r="AW2369"/>
      <c r="AX2369"/>
      <c r="AY2369"/>
      <c r="BA2369"/>
      <c r="BB2369"/>
      <c r="BC2369"/>
      <c r="BE2369"/>
      <c r="BF2369"/>
      <c r="BG2369"/>
      <c r="BI2369"/>
      <c r="BJ2369"/>
      <c r="BK2369"/>
      <c r="BM2369"/>
      <c r="BN2369"/>
      <c r="BO2369"/>
    </row>
    <row r="2370" spans="1:67">
      <c r="A2370"/>
      <c r="B2370"/>
      <c r="C2370"/>
      <c r="E2370"/>
      <c r="F2370"/>
      <c r="G2370"/>
      <c r="I2370"/>
      <c r="J2370"/>
      <c r="K2370"/>
      <c r="M2370"/>
      <c r="N2370"/>
      <c r="O2370"/>
      <c r="Q2370"/>
      <c r="R2370"/>
      <c r="S2370"/>
      <c r="U2370"/>
      <c r="V2370"/>
      <c r="W2370"/>
      <c r="Y2370"/>
      <c r="Z2370"/>
      <c r="AA2370"/>
      <c r="AC2370"/>
      <c r="AD2370"/>
      <c r="AE2370"/>
      <c r="AG2370"/>
      <c r="AH2370"/>
      <c r="AI2370"/>
      <c r="AK2370"/>
      <c r="AL2370"/>
      <c r="AM2370"/>
      <c r="AO2370"/>
      <c r="AP2370"/>
      <c r="AQ2370"/>
      <c r="AS2370"/>
      <c r="AT2370"/>
      <c r="AU2370"/>
      <c r="AW2370"/>
      <c r="AX2370"/>
      <c r="AY2370"/>
      <c r="BA2370"/>
      <c r="BB2370"/>
      <c r="BC2370"/>
      <c r="BE2370"/>
      <c r="BF2370"/>
      <c r="BG2370"/>
      <c r="BI2370"/>
      <c r="BJ2370"/>
      <c r="BK2370"/>
      <c r="BM2370"/>
      <c r="BN2370"/>
      <c r="BO2370"/>
    </row>
    <row r="2371" spans="1:67">
      <c r="A2371"/>
      <c r="B2371"/>
      <c r="C2371"/>
      <c r="E2371"/>
      <c r="F2371"/>
      <c r="G2371"/>
      <c r="I2371"/>
      <c r="J2371"/>
      <c r="K2371"/>
      <c r="M2371"/>
      <c r="N2371"/>
      <c r="O2371"/>
      <c r="Q2371"/>
      <c r="R2371"/>
      <c r="S2371"/>
      <c r="U2371"/>
      <c r="V2371"/>
      <c r="W2371"/>
      <c r="Y2371"/>
      <c r="Z2371"/>
      <c r="AA2371"/>
      <c r="AC2371"/>
      <c r="AD2371"/>
      <c r="AE2371"/>
      <c r="AG2371"/>
      <c r="AH2371"/>
      <c r="AI2371"/>
      <c r="AK2371"/>
      <c r="AL2371"/>
      <c r="AM2371"/>
      <c r="AO2371"/>
      <c r="AP2371"/>
      <c r="AQ2371"/>
      <c r="AS2371"/>
      <c r="AT2371"/>
      <c r="AU2371"/>
      <c r="AW2371"/>
      <c r="AX2371"/>
      <c r="AY2371"/>
      <c r="BA2371"/>
      <c r="BB2371"/>
      <c r="BC2371"/>
      <c r="BE2371"/>
      <c r="BF2371"/>
      <c r="BG2371"/>
      <c r="BI2371"/>
      <c r="BJ2371"/>
      <c r="BK2371"/>
      <c r="BM2371"/>
      <c r="BN2371"/>
      <c r="BO2371"/>
    </row>
    <row r="2372" spans="1:67">
      <c r="A2372"/>
      <c r="B2372"/>
      <c r="C2372"/>
      <c r="E2372"/>
      <c r="F2372"/>
      <c r="G2372"/>
      <c r="I2372"/>
      <c r="J2372"/>
      <c r="K2372"/>
      <c r="M2372"/>
      <c r="N2372"/>
      <c r="O2372"/>
      <c r="Q2372"/>
      <c r="R2372"/>
      <c r="S2372"/>
      <c r="U2372"/>
      <c r="V2372"/>
      <c r="W2372"/>
      <c r="Y2372"/>
      <c r="Z2372"/>
      <c r="AA2372"/>
      <c r="AC2372"/>
      <c r="AD2372"/>
      <c r="AE2372"/>
      <c r="AG2372"/>
      <c r="AH2372"/>
      <c r="AI2372"/>
      <c r="AK2372"/>
      <c r="AL2372"/>
      <c r="AM2372"/>
      <c r="AO2372"/>
      <c r="AP2372"/>
      <c r="AQ2372"/>
      <c r="AS2372"/>
      <c r="AT2372"/>
      <c r="AU2372"/>
      <c r="AW2372"/>
      <c r="AX2372"/>
      <c r="AY2372"/>
      <c r="BA2372"/>
      <c r="BB2372"/>
      <c r="BC2372"/>
      <c r="BE2372"/>
      <c r="BF2372"/>
      <c r="BG2372"/>
      <c r="BI2372"/>
      <c r="BJ2372"/>
      <c r="BK2372"/>
      <c r="BM2372"/>
      <c r="BN2372"/>
      <c r="BO2372"/>
    </row>
    <row r="2373" spans="1:67">
      <c r="A2373"/>
      <c r="B2373"/>
      <c r="C2373"/>
      <c r="E2373"/>
      <c r="F2373"/>
      <c r="G2373"/>
      <c r="I2373"/>
      <c r="J2373"/>
      <c r="K2373"/>
      <c r="M2373"/>
      <c r="N2373"/>
      <c r="O2373"/>
      <c r="Q2373"/>
      <c r="R2373"/>
      <c r="S2373"/>
      <c r="U2373"/>
      <c r="V2373"/>
      <c r="W2373"/>
      <c r="Y2373"/>
      <c r="Z2373"/>
      <c r="AA2373"/>
      <c r="AC2373"/>
      <c r="AD2373"/>
      <c r="AE2373"/>
      <c r="AG2373"/>
      <c r="AH2373"/>
      <c r="AI2373"/>
      <c r="AK2373"/>
      <c r="AL2373"/>
      <c r="AM2373"/>
      <c r="AO2373"/>
      <c r="AP2373"/>
      <c r="AQ2373"/>
      <c r="AS2373"/>
      <c r="AT2373"/>
      <c r="AU2373"/>
      <c r="AW2373"/>
      <c r="AX2373"/>
      <c r="AY2373"/>
      <c r="BA2373"/>
      <c r="BB2373"/>
      <c r="BC2373"/>
      <c r="BE2373"/>
      <c r="BF2373"/>
      <c r="BG2373"/>
      <c r="BI2373"/>
      <c r="BJ2373"/>
      <c r="BK2373"/>
      <c r="BM2373"/>
      <c r="BN2373"/>
      <c r="BO2373"/>
    </row>
    <row r="2374" spans="1:67">
      <c r="A2374"/>
      <c r="B2374"/>
      <c r="C2374"/>
      <c r="E2374"/>
      <c r="F2374"/>
      <c r="G2374"/>
      <c r="I2374"/>
      <c r="J2374"/>
      <c r="K2374"/>
      <c r="M2374"/>
      <c r="N2374"/>
      <c r="O2374"/>
      <c r="Q2374"/>
      <c r="R2374"/>
      <c r="S2374"/>
      <c r="U2374"/>
      <c r="V2374"/>
      <c r="W2374"/>
      <c r="Y2374"/>
      <c r="Z2374"/>
      <c r="AA2374"/>
      <c r="AC2374"/>
      <c r="AD2374"/>
      <c r="AE2374"/>
      <c r="AG2374"/>
      <c r="AH2374"/>
      <c r="AI2374"/>
      <c r="AK2374"/>
      <c r="AL2374"/>
      <c r="AM2374"/>
      <c r="AO2374"/>
      <c r="AP2374"/>
      <c r="AQ2374"/>
      <c r="AS2374"/>
      <c r="AT2374"/>
      <c r="AU2374"/>
      <c r="AW2374"/>
      <c r="AX2374"/>
      <c r="AY2374"/>
      <c r="BA2374"/>
      <c r="BB2374"/>
      <c r="BC2374"/>
      <c r="BE2374"/>
      <c r="BF2374"/>
      <c r="BG2374"/>
      <c r="BI2374"/>
      <c r="BJ2374"/>
      <c r="BK2374"/>
      <c r="BM2374"/>
      <c r="BN2374"/>
      <c r="BO2374"/>
    </row>
    <row r="2375" spans="1:67">
      <c r="A2375"/>
      <c r="B2375"/>
      <c r="C2375"/>
      <c r="E2375"/>
      <c r="F2375"/>
      <c r="G2375"/>
      <c r="I2375"/>
      <c r="J2375"/>
      <c r="K2375"/>
      <c r="M2375"/>
      <c r="N2375"/>
      <c r="O2375"/>
      <c r="Q2375"/>
      <c r="R2375"/>
      <c r="S2375"/>
      <c r="U2375"/>
      <c r="V2375"/>
      <c r="W2375"/>
      <c r="Y2375"/>
      <c r="Z2375"/>
      <c r="AA2375"/>
      <c r="AC2375"/>
      <c r="AD2375"/>
      <c r="AE2375"/>
      <c r="AG2375"/>
      <c r="AH2375"/>
      <c r="AI2375"/>
      <c r="AK2375"/>
      <c r="AL2375"/>
      <c r="AM2375"/>
      <c r="AO2375"/>
      <c r="AP2375"/>
      <c r="AQ2375"/>
      <c r="AS2375"/>
      <c r="AT2375"/>
      <c r="AU2375"/>
      <c r="AW2375"/>
      <c r="AX2375"/>
      <c r="AY2375"/>
      <c r="BA2375"/>
      <c r="BB2375"/>
      <c r="BC2375"/>
      <c r="BE2375"/>
      <c r="BF2375"/>
      <c r="BG2375"/>
      <c r="BI2375"/>
      <c r="BJ2375"/>
      <c r="BK2375"/>
      <c r="BM2375"/>
      <c r="BN2375"/>
      <c r="BO2375"/>
    </row>
    <row r="2376" spans="1:67">
      <c r="A2376"/>
      <c r="B2376"/>
      <c r="C2376"/>
      <c r="E2376"/>
      <c r="F2376"/>
      <c r="G2376"/>
      <c r="I2376"/>
      <c r="J2376"/>
      <c r="K2376"/>
      <c r="M2376"/>
      <c r="N2376"/>
      <c r="O2376"/>
      <c r="Q2376"/>
      <c r="R2376"/>
      <c r="S2376"/>
      <c r="U2376"/>
      <c r="V2376"/>
      <c r="W2376"/>
      <c r="Y2376"/>
      <c r="Z2376"/>
      <c r="AA2376"/>
      <c r="AC2376"/>
      <c r="AD2376"/>
      <c r="AE2376"/>
      <c r="AG2376"/>
      <c r="AH2376"/>
      <c r="AI2376"/>
      <c r="AK2376"/>
      <c r="AL2376"/>
      <c r="AM2376"/>
      <c r="AO2376"/>
      <c r="AP2376"/>
      <c r="AQ2376"/>
      <c r="AS2376"/>
      <c r="AT2376"/>
      <c r="AU2376"/>
      <c r="AW2376"/>
      <c r="AX2376"/>
      <c r="AY2376"/>
      <c r="BA2376"/>
      <c r="BB2376"/>
      <c r="BC2376"/>
      <c r="BE2376"/>
      <c r="BF2376"/>
      <c r="BG2376"/>
      <c r="BI2376"/>
      <c r="BJ2376"/>
      <c r="BK2376"/>
      <c r="BM2376"/>
      <c r="BN2376"/>
      <c r="BO2376"/>
    </row>
    <row r="2377" spans="1:67">
      <c r="A2377"/>
      <c r="B2377"/>
      <c r="C2377"/>
      <c r="E2377"/>
      <c r="F2377"/>
      <c r="G2377"/>
      <c r="I2377"/>
      <c r="J2377"/>
      <c r="K2377"/>
      <c r="M2377"/>
      <c r="N2377"/>
      <c r="O2377"/>
      <c r="Q2377"/>
      <c r="R2377"/>
      <c r="S2377"/>
      <c r="U2377"/>
      <c r="V2377"/>
      <c r="W2377"/>
      <c r="Y2377"/>
      <c r="Z2377"/>
      <c r="AA2377"/>
      <c r="AC2377"/>
      <c r="AD2377"/>
      <c r="AE2377"/>
      <c r="AG2377"/>
      <c r="AH2377"/>
      <c r="AI2377"/>
      <c r="AK2377"/>
      <c r="AL2377"/>
      <c r="AM2377"/>
      <c r="AO2377"/>
      <c r="AP2377"/>
      <c r="AQ2377"/>
      <c r="AS2377"/>
      <c r="AT2377"/>
      <c r="AU2377"/>
      <c r="AW2377"/>
      <c r="AX2377"/>
      <c r="AY2377"/>
      <c r="BA2377"/>
      <c r="BB2377"/>
      <c r="BC2377"/>
      <c r="BE2377"/>
      <c r="BF2377"/>
      <c r="BG2377"/>
      <c r="BI2377"/>
      <c r="BJ2377"/>
      <c r="BK2377"/>
      <c r="BM2377"/>
      <c r="BN2377"/>
      <c r="BO2377"/>
    </row>
    <row r="2378" spans="1:67">
      <c r="A2378"/>
      <c r="B2378"/>
      <c r="C2378"/>
      <c r="E2378"/>
      <c r="F2378"/>
      <c r="G2378"/>
      <c r="I2378"/>
      <c r="J2378"/>
      <c r="K2378"/>
      <c r="M2378"/>
      <c r="N2378"/>
      <c r="O2378"/>
      <c r="Q2378"/>
      <c r="R2378"/>
      <c r="S2378"/>
      <c r="U2378"/>
      <c r="V2378"/>
      <c r="W2378"/>
      <c r="Y2378"/>
      <c r="Z2378"/>
      <c r="AA2378"/>
      <c r="AC2378"/>
      <c r="AD2378"/>
      <c r="AE2378"/>
      <c r="AG2378"/>
      <c r="AH2378"/>
      <c r="AI2378"/>
      <c r="AK2378"/>
      <c r="AL2378"/>
      <c r="AM2378"/>
      <c r="AO2378"/>
      <c r="AP2378"/>
      <c r="AQ2378"/>
      <c r="AS2378"/>
      <c r="AT2378"/>
      <c r="AU2378"/>
      <c r="AW2378"/>
      <c r="AX2378"/>
      <c r="AY2378"/>
      <c r="BA2378"/>
      <c r="BB2378"/>
      <c r="BC2378"/>
      <c r="BE2378"/>
      <c r="BF2378"/>
      <c r="BG2378"/>
      <c r="BI2378"/>
      <c r="BJ2378"/>
      <c r="BK2378"/>
      <c r="BM2378"/>
      <c r="BN2378"/>
      <c r="BO2378"/>
    </row>
    <row r="2379" spans="1:67">
      <c r="A2379"/>
      <c r="B2379"/>
      <c r="C2379"/>
      <c r="E2379"/>
      <c r="F2379"/>
      <c r="G2379"/>
      <c r="I2379"/>
      <c r="J2379"/>
      <c r="K2379"/>
      <c r="M2379"/>
      <c r="N2379"/>
      <c r="O2379"/>
      <c r="Q2379"/>
      <c r="R2379"/>
      <c r="S2379"/>
      <c r="U2379"/>
      <c r="V2379"/>
      <c r="W2379"/>
      <c r="Y2379"/>
      <c r="Z2379"/>
      <c r="AA2379"/>
      <c r="AC2379"/>
      <c r="AD2379"/>
      <c r="AE2379"/>
      <c r="AG2379"/>
      <c r="AH2379"/>
      <c r="AI2379"/>
      <c r="AK2379"/>
      <c r="AL2379"/>
      <c r="AM2379"/>
      <c r="AO2379"/>
      <c r="AP2379"/>
      <c r="AQ2379"/>
      <c r="AS2379"/>
      <c r="AT2379"/>
      <c r="AU2379"/>
      <c r="AW2379"/>
      <c r="AX2379"/>
      <c r="AY2379"/>
      <c r="BA2379"/>
      <c r="BB2379"/>
      <c r="BC2379"/>
      <c r="BE2379"/>
      <c r="BF2379"/>
      <c r="BG2379"/>
      <c r="BI2379"/>
      <c r="BJ2379"/>
      <c r="BK2379"/>
      <c r="BM2379"/>
      <c r="BN2379"/>
      <c r="BO2379"/>
    </row>
    <row r="2380" spans="1:67">
      <c r="A2380"/>
      <c r="B2380"/>
      <c r="C2380"/>
      <c r="E2380"/>
      <c r="F2380"/>
      <c r="G2380"/>
      <c r="I2380"/>
      <c r="J2380"/>
      <c r="K2380"/>
      <c r="M2380"/>
      <c r="N2380"/>
      <c r="O2380"/>
      <c r="Q2380"/>
      <c r="R2380"/>
      <c r="S2380"/>
      <c r="U2380"/>
      <c r="V2380"/>
      <c r="W2380"/>
      <c r="Y2380"/>
      <c r="Z2380"/>
      <c r="AA2380"/>
      <c r="AC2380"/>
      <c r="AD2380"/>
      <c r="AE2380"/>
      <c r="AG2380"/>
      <c r="AH2380"/>
      <c r="AI2380"/>
      <c r="AK2380"/>
      <c r="AL2380"/>
      <c r="AM2380"/>
      <c r="AO2380"/>
      <c r="AP2380"/>
      <c r="AQ2380"/>
      <c r="AS2380"/>
      <c r="AT2380"/>
      <c r="AU2380"/>
      <c r="AW2380"/>
      <c r="AX2380"/>
      <c r="AY2380"/>
      <c r="BA2380"/>
      <c r="BB2380"/>
      <c r="BC2380"/>
      <c r="BE2380"/>
      <c r="BF2380"/>
      <c r="BG2380"/>
      <c r="BI2380"/>
      <c r="BJ2380"/>
      <c r="BK2380"/>
      <c r="BM2380"/>
      <c r="BN2380"/>
      <c r="BO2380"/>
    </row>
    <row r="2381" spans="1:67">
      <c r="A2381"/>
      <c r="B2381"/>
      <c r="C2381"/>
      <c r="E2381"/>
      <c r="F2381"/>
      <c r="G2381"/>
      <c r="I2381"/>
      <c r="J2381"/>
      <c r="K2381"/>
      <c r="M2381"/>
      <c r="N2381"/>
      <c r="O2381"/>
      <c r="Q2381"/>
      <c r="R2381"/>
      <c r="S2381"/>
      <c r="U2381"/>
      <c r="V2381"/>
      <c r="W2381"/>
      <c r="Y2381"/>
      <c r="Z2381"/>
      <c r="AA2381"/>
      <c r="AC2381"/>
      <c r="AD2381"/>
      <c r="AE2381"/>
      <c r="AG2381"/>
      <c r="AH2381"/>
      <c r="AI2381"/>
      <c r="AK2381"/>
      <c r="AL2381"/>
      <c r="AM2381"/>
      <c r="AO2381"/>
      <c r="AP2381"/>
      <c r="AQ2381"/>
      <c r="AS2381"/>
      <c r="AT2381"/>
      <c r="AU2381"/>
      <c r="AW2381"/>
      <c r="AX2381"/>
      <c r="AY2381"/>
      <c r="BA2381"/>
      <c r="BB2381"/>
      <c r="BC2381"/>
      <c r="BE2381"/>
      <c r="BF2381"/>
      <c r="BG2381"/>
      <c r="BI2381"/>
      <c r="BJ2381"/>
      <c r="BK2381"/>
      <c r="BM2381"/>
      <c r="BN2381"/>
      <c r="BO2381"/>
    </row>
    <row r="2382" spans="1:67">
      <c r="A2382"/>
      <c r="B2382"/>
      <c r="C2382"/>
      <c r="E2382"/>
      <c r="F2382"/>
      <c r="G2382"/>
      <c r="I2382"/>
      <c r="J2382"/>
      <c r="K2382"/>
      <c r="M2382"/>
      <c r="N2382"/>
      <c r="O2382"/>
      <c r="Q2382"/>
      <c r="R2382"/>
      <c r="S2382"/>
      <c r="U2382"/>
      <c r="V2382"/>
      <c r="W2382"/>
      <c r="Y2382"/>
      <c r="Z2382"/>
      <c r="AA2382"/>
      <c r="AC2382"/>
      <c r="AD2382"/>
      <c r="AE2382"/>
      <c r="AG2382"/>
      <c r="AH2382"/>
      <c r="AI2382"/>
      <c r="AK2382"/>
      <c r="AL2382"/>
      <c r="AM2382"/>
      <c r="AO2382"/>
      <c r="AP2382"/>
      <c r="AQ2382"/>
      <c r="AS2382"/>
      <c r="AT2382"/>
      <c r="AU2382"/>
      <c r="AW2382"/>
      <c r="AX2382"/>
      <c r="AY2382"/>
      <c r="BA2382"/>
      <c r="BB2382"/>
      <c r="BC2382"/>
      <c r="BE2382"/>
      <c r="BF2382"/>
      <c r="BG2382"/>
      <c r="BI2382"/>
      <c r="BJ2382"/>
      <c r="BK2382"/>
      <c r="BM2382"/>
      <c r="BN2382"/>
      <c r="BO2382"/>
    </row>
    <row r="2383" spans="1:67">
      <c r="A2383"/>
      <c r="B2383"/>
      <c r="C2383"/>
      <c r="E2383"/>
      <c r="F2383"/>
      <c r="G2383"/>
      <c r="I2383"/>
      <c r="J2383"/>
      <c r="K2383"/>
      <c r="M2383"/>
      <c r="N2383"/>
      <c r="O2383"/>
      <c r="Q2383"/>
      <c r="R2383"/>
      <c r="S2383"/>
      <c r="U2383"/>
      <c r="V2383"/>
      <c r="W2383"/>
      <c r="Y2383"/>
      <c r="Z2383"/>
      <c r="AA2383"/>
      <c r="AC2383"/>
      <c r="AD2383"/>
      <c r="AE2383"/>
      <c r="AG2383"/>
      <c r="AH2383"/>
      <c r="AI2383"/>
      <c r="AK2383"/>
      <c r="AL2383"/>
      <c r="AM2383"/>
      <c r="AO2383"/>
      <c r="AP2383"/>
      <c r="AQ2383"/>
      <c r="AS2383"/>
      <c r="AT2383"/>
      <c r="AU2383"/>
      <c r="AW2383"/>
      <c r="AX2383"/>
      <c r="AY2383"/>
      <c r="BA2383"/>
      <c r="BB2383"/>
      <c r="BC2383"/>
      <c r="BE2383"/>
      <c r="BF2383"/>
      <c r="BG2383"/>
      <c r="BI2383"/>
      <c r="BJ2383"/>
      <c r="BK2383"/>
      <c r="BM2383"/>
      <c r="BN2383"/>
      <c r="BO2383"/>
    </row>
    <row r="2384" spans="1:67">
      <c r="A2384"/>
      <c r="B2384"/>
      <c r="C2384"/>
      <c r="E2384"/>
      <c r="F2384"/>
      <c r="G2384"/>
      <c r="I2384"/>
      <c r="J2384"/>
      <c r="K2384"/>
      <c r="M2384"/>
      <c r="N2384"/>
      <c r="O2384"/>
      <c r="Q2384"/>
      <c r="R2384"/>
      <c r="S2384"/>
      <c r="U2384"/>
      <c r="V2384"/>
      <c r="W2384"/>
      <c r="Y2384"/>
      <c r="Z2384"/>
      <c r="AA2384"/>
      <c r="AC2384"/>
      <c r="AD2384"/>
      <c r="AE2384"/>
      <c r="AG2384"/>
      <c r="AH2384"/>
      <c r="AI2384"/>
      <c r="AK2384"/>
      <c r="AL2384"/>
      <c r="AM2384"/>
      <c r="AO2384"/>
      <c r="AP2384"/>
      <c r="AQ2384"/>
      <c r="AS2384"/>
      <c r="AT2384"/>
      <c r="AU2384"/>
      <c r="AW2384"/>
      <c r="AX2384"/>
      <c r="AY2384"/>
      <c r="BA2384"/>
      <c r="BB2384"/>
      <c r="BC2384"/>
      <c r="BE2384"/>
      <c r="BF2384"/>
      <c r="BG2384"/>
      <c r="BI2384"/>
      <c r="BJ2384"/>
      <c r="BK2384"/>
      <c r="BM2384"/>
      <c r="BN2384"/>
      <c r="BO2384"/>
    </row>
    <row r="2385" spans="1:67">
      <c r="A2385"/>
      <c r="B2385"/>
      <c r="C2385"/>
      <c r="E2385"/>
      <c r="F2385"/>
      <c r="G2385"/>
      <c r="I2385"/>
      <c r="J2385"/>
      <c r="K2385"/>
      <c r="M2385"/>
      <c r="N2385"/>
      <c r="O2385"/>
      <c r="Q2385"/>
      <c r="R2385"/>
      <c r="S2385"/>
      <c r="U2385"/>
      <c r="V2385"/>
      <c r="W2385"/>
      <c r="Y2385"/>
      <c r="Z2385"/>
      <c r="AA2385"/>
      <c r="AC2385"/>
      <c r="AD2385"/>
      <c r="AE2385"/>
      <c r="AG2385"/>
      <c r="AH2385"/>
      <c r="AI2385"/>
      <c r="AK2385"/>
      <c r="AL2385"/>
      <c r="AM2385"/>
      <c r="AO2385"/>
      <c r="AP2385"/>
      <c r="AQ2385"/>
      <c r="AS2385"/>
      <c r="AT2385"/>
      <c r="AU2385"/>
      <c r="AW2385"/>
      <c r="AX2385"/>
      <c r="AY2385"/>
      <c r="BA2385"/>
      <c r="BB2385"/>
      <c r="BC2385"/>
      <c r="BE2385"/>
      <c r="BF2385"/>
      <c r="BG2385"/>
      <c r="BI2385"/>
      <c r="BJ2385"/>
      <c r="BK2385"/>
      <c r="BM2385"/>
      <c r="BN2385"/>
      <c r="BO2385"/>
    </row>
    <row r="2386" spans="1:67">
      <c r="A2386"/>
      <c r="B2386"/>
      <c r="C2386"/>
      <c r="E2386"/>
      <c r="F2386"/>
      <c r="G2386"/>
      <c r="I2386"/>
      <c r="J2386"/>
      <c r="K2386"/>
      <c r="M2386"/>
      <c r="N2386"/>
      <c r="O2386"/>
      <c r="Q2386"/>
      <c r="R2386"/>
      <c r="S2386"/>
      <c r="U2386"/>
      <c r="V2386"/>
      <c r="W2386"/>
      <c r="Y2386"/>
      <c r="Z2386"/>
      <c r="AA2386"/>
      <c r="AC2386"/>
      <c r="AD2386"/>
      <c r="AE2386"/>
      <c r="AG2386"/>
      <c r="AH2386"/>
      <c r="AI2386"/>
      <c r="AK2386"/>
      <c r="AL2386"/>
      <c r="AM2386"/>
      <c r="AO2386"/>
      <c r="AP2386"/>
      <c r="AQ2386"/>
      <c r="AS2386"/>
      <c r="AT2386"/>
      <c r="AU2386"/>
      <c r="AW2386"/>
      <c r="AX2386"/>
      <c r="AY2386"/>
      <c r="BA2386"/>
      <c r="BB2386"/>
      <c r="BC2386"/>
      <c r="BE2386"/>
      <c r="BF2386"/>
      <c r="BG2386"/>
      <c r="BI2386"/>
      <c r="BJ2386"/>
      <c r="BK2386"/>
      <c r="BM2386"/>
      <c r="BN2386"/>
      <c r="BO2386"/>
    </row>
    <row r="2387" spans="1:67">
      <c r="A2387"/>
      <c r="B2387"/>
      <c r="C2387"/>
      <c r="E2387"/>
      <c r="F2387"/>
      <c r="G2387"/>
      <c r="I2387"/>
      <c r="J2387"/>
      <c r="K2387"/>
      <c r="M2387"/>
      <c r="N2387"/>
      <c r="O2387"/>
      <c r="Q2387"/>
      <c r="R2387"/>
      <c r="S2387"/>
      <c r="U2387"/>
      <c r="V2387"/>
      <c r="W2387"/>
      <c r="Y2387"/>
      <c r="Z2387"/>
      <c r="AA2387"/>
      <c r="AC2387"/>
      <c r="AD2387"/>
      <c r="AE2387"/>
      <c r="AG2387"/>
      <c r="AH2387"/>
      <c r="AI2387"/>
      <c r="AK2387"/>
      <c r="AL2387"/>
      <c r="AM2387"/>
      <c r="AO2387"/>
      <c r="AP2387"/>
      <c r="AQ2387"/>
      <c r="AS2387"/>
      <c r="AT2387"/>
      <c r="AU2387"/>
      <c r="AW2387"/>
      <c r="AX2387"/>
      <c r="AY2387"/>
      <c r="BA2387"/>
      <c r="BB2387"/>
      <c r="BC2387"/>
      <c r="BE2387"/>
      <c r="BF2387"/>
      <c r="BG2387"/>
      <c r="BI2387"/>
      <c r="BJ2387"/>
      <c r="BK2387"/>
      <c r="BM2387"/>
      <c r="BN2387"/>
      <c r="BO2387"/>
    </row>
    <row r="2388" spans="1:67">
      <c r="A2388"/>
      <c r="B2388"/>
      <c r="C2388"/>
      <c r="E2388"/>
      <c r="F2388"/>
      <c r="G2388"/>
      <c r="I2388"/>
      <c r="J2388"/>
      <c r="K2388"/>
      <c r="M2388"/>
      <c r="N2388"/>
      <c r="O2388"/>
      <c r="Q2388"/>
      <c r="R2388"/>
      <c r="S2388"/>
      <c r="U2388"/>
      <c r="V2388"/>
      <c r="W2388"/>
      <c r="Y2388"/>
      <c r="Z2388"/>
      <c r="AA2388"/>
      <c r="AC2388"/>
      <c r="AD2388"/>
      <c r="AE2388"/>
      <c r="AG2388"/>
      <c r="AH2388"/>
      <c r="AI2388"/>
      <c r="AK2388"/>
      <c r="AL2388"/>
      <c r="AM2388"/>
      <c r="AO2388"/>
      <c r="AP2388"/>
      <c r="AQ2388"/>
      <c r="AS2388"/>
      <c r="AT2388"/>
      <c r="AU2388"/>
      <c r="AW2388"/>
      <c r="AX2388"/>
      <c r="AY2388"/>
      <c r="BA2388"/>
      <c r="BB2388"/>
      <c r="BC2388"/>
      <c r="BE2388"/>
      <c r="BF2388"/>
      <c r="BG2388"/>
      <c r="BI2388"/>
      <c r="BJ2388"/>
      <c r="BK2388"/>
      <c r="BM2388"/>
      <c r="BN2388"/>
      <c r="BO2388"/>
    </row>
    <row r="2389" spans="1:67">
      <c r="A2389"/>
      <c r="B2389"/>
      <c r="C2389"/>
      <c r="E2389"/>
      <c r="F2389"/>
      <c r="G2389"/>
      <c r="I2389"/>
      <c r="J2389"/>
      <c r="K2389"/>
      <c r="M2389"/>
      <c r="N2389"/>
      <c r="O2389"/>
      <c r="Q2389"/>
      <c r="R2389"/>
      <c r="S2389"/>
      <c r="U2389"/>
      <c r="V2389"/>
      <c r="W2389"/>
      <c r="Y2389"/>
      <c r="Z2389"/>
      <c r="AA2389"/>
      <c r="AC2389"/>
      <c r="AD2389"/>
      <c r="AE2389"/>
      <c r="AG2389"/>
      <c r="AH2389"/>
      <c r="AI2389"/>
      <c r="AK2389"/>
      <c r="AL2389"/>
      <c r="AM2389"/>
      <c r="AO2389"/>
      <c r="AP2389"/>
      <c r="AQ2389"/>
      <c r="AS2389"/>
      <c r="AT2389"/>
      <c r="AU2389"/>
      <c r="AW2389"/>
      <c r="AX2389"/>
      <c r="AY2389"/>
      <c r="BA2389"/>
      <c r="BB2389"/>
      <c r="BC2389"/>
      <c r="BE2389"/>
      <c r="BF2389"/>
      <c r="BG2389"/>
      <c r="BI2389"/>
      <c r="BJ2389"/>
      <c r="BK2389"/>
      <c r="BM2389"/>
      <c r="BN2389"/>
      <c r="BO2389"/>
    </row>
    <row r="2390" spans="1:67">
      <c r="A2390"/>
      <c r="B2390"/>
      <c r="C2390"/>
      <c r="E2390"/>
      <c r="F2390"/>
      <c r="G2390"/>
      <c r="I2390"/>
      <c r="J2390"/>
      <c r="K2390"/>
      <c r="M2390"/>
      <c r="N2390"/>
      <c r="O2390"/>
      <c r="Q2390"/>
      <c r="R2390"/>
      <c r="S2390"/>
      <c r="U2390"/>
      <c r="V2390"/>
      <c r="W2390"/>
      <c r="Y2390"/>
      <c r="Z2390"/>
      <c r="AA2390"/>
      <c r="AC2390"/>
      <c r="AD2390"/>
      <c r="AE2390"/>
      <c r="AG2390"/>
      <c r="AH2390"/>
      <c r="AI2390"/>
      <c r="AK2390"/>
      <c r="AL2390"/>
      <c r="AM2390"/>
      <c r="AO2390"/>
      <c r="AP2390"/>
      <c r="AQ2390"/>
      <c r="AS2390"/>
      <c r="AT2390"/>
      <c r="AU2390"/>
      <c r="AW2390"/>
      <c r="AX2390"/>
      <c r="AY2390"/>
      <c r="BA2390"/>
      <c r="BB2390"/>
      <c r="BC2390"/>
      <c r="BE2390"/>
      <c r="BF2390"/>
      <c r="BG2390"/>
      <c r="BI2390"/>
      <c r="BJ2390"/>
      <c r="BK2390"/>
      <c r="BM2390"/>
      <c r="BN2390"/>
      <c r="BO2390"/>
    </row>
    <row r="2391" spans="1:67">
      <c r="A2391"/>
      <c r="B2391"/>
      <c r="C2391"/>
      <c r="E2391"/>
      <c r="F2391"/>
      <c r="G2391"/>
      <c r="I2391"/>
      <c r="J2391"/>
      <c r="K2391"/>
      <c r="M2391"/>
      <c r="N2391"/>
      <c r="O2391"/>
      <c r="Q2391"/>
      <c r="R2391"/>
      <c r="S2391"/>
      <c r="U2391"/>
      <c r="V2391"/>
      <c r="W2391"/>
      <c r="Y2391"/>
      <c r="Z2391"/>
      <c r="AA2391"/>
      <c r="AC2391"/>
      <c r="AD2391"/>
      <c r="AE2391"/>
      <c r="AG2391"/>
      <c r="AH2391"/>
      <c r="AI2391"/>
      <c r="AK2391"/>
      <c r="AL2391"/>
      <c r="AM2391"/>
      <c r="AO2391"/>
      <c r="AP2391"/>
      <c r="AQ2391"/>
      <c r="AS2391"/>
      <c r="AT2391"/>
      <c r="AU2391"/>
      <c r="AW2391"/>
      <c r="AX2391"/>
      <c r="AY2391"/>
      <c r="BA2391"/>
      <c r="BB2391"/>
      <c r="BC2391"/>
      <c r="BE2391"/>
      <c r="BF2391"/>
      <c r="BG2391"/>
      <c r="BI2391"/>
      <c r="BJ2391"/>
      <c r="BK2391"/>
      <c r="BM2391"/>
      <c r="BN2391"/>
      <c r="BO2391"/>
    </row>
    <row r="2392" spans="1:67">
      <c r="A2392"/>
      <c r="B2392"/>
      <c r="C2392"/>
      <c r="E2392"/>
      <c r="F2392"/>
      <c r="G2392"/>
      <c r="I2392"/>
      <c r="J2392"/>
      <c r="K2392"/>
      <c r="M2392"/>
      <c r="N2392"/>
      <c r="O2392"/>
      <c r="Q2392"/>
      <c r="R2392"/>
      <c r="S2392"/>
      <c r="U2392"/>
      <c r="V2392"/>
      <c r="W2392"/>
      <c r="Y2392"/>
      <c r="Z2392"/>
      <c r="AA2392"/>
      <c r="AC2392"/>
      <c r="AD2392"/>
      <c r="AE2392"/>
      <c r="AG2392"/>
      <c r="AH2392"/>
      <c r="AI2392"/>
      <c r="AK2392"/>
      <c r="AL2392"/>
      <c r="AM2392"/>
      <c r="AO2392"/>
      <c r="AP2392"/>
      <c r="AQ2392"/>
      <c r="AS2392"/>
      <c r="AT2392"/>
      <c r="AU2392"/>
      <c r="AW2392"/>
      <c r="AX2392"/>
      <c r="AY2392"/>
      <c r="BA2392"/>
      <c r="BB2392"/>
      <c r="BC2392"/>
      <c r="BE2392"/>
      <c r="BF2392"/>
      <c r="BG2392"/>
      <c r="BI2392"/>
      <c r="BJ2392"/>
      <c r="BK2392"/>
      <c r="BM2392"/>
      <c r="BN2392"/>
      <c r="BO2392"/>
    </row>
    <row r="2393" spans="1:67">
      <c r="A2393"/>
      <c r="B2393"/>
      <c r="C2393"/>
      <c r="E2393"/>
      <c r="F2393"/>
      <c r="G2393"/>
      <c r="I2393"/>
      <c r="J2393"/>
      <c r="K2393"/>
      <c r="M2393"/>
      <c r="N2393"/>
      <c r="O2393"/>
      <c r="Q2393"/>
      <c r="R2393"/>
      <c r="S2393"/>
      <c r="U2393"/>
      <c r="V2393"/>
      <c r="W2393"/>
      <c r="Y2393"/>
      <c r="Z2393"/>
      <c r="AA2393"/>
      <c r="AC2393"/>
      <c r="AD2393"/>
      <c r="AE2393"/>
      <c r="AG2393"/>
      <c r="AH2393"/>
      <c r="AI2393"/>
      <c r="AK2393"/>
      <c r="AL2393"/>
      <c r="AM2393"/>
      <c r="AO2393"/>
      <c r="AP2393"/>
      <c r="AQ2393"/>
      <c r="AS2393"/>
      <c r="AT2393"/>
      <c r="AU2393"/>
      <c r="AW2393"/>
      <c r="AX2393"/>
      <c r="AY2393"/>
      <c r="BA2393"/>
      <c r="BB2393"/>
      <c r="BC2393"/>
      <c r="BE2393"/>
      <c r="BF2393"/>
      <c r="BG2393"/>
      <c r="BI2393"/>
      <c r="BJ2393"/>
      <c r="BK2393"/>
      <c r="BM2393"/>
      <c r="BN2393"/>
      <c r="BO2393"/>
    </row>
    <row r="2394" spans="1:67">
      <c r="A2394"/>
      <c r="B2394"/>
      <c r="C2394"/>
      <c r="E2394"/>
      <c r="F2394"/>
      <c r="G2394"/>
      <c r="I2394"/>
      <c r="J2394"/>
      <c r="K2394"/>
      <c r="M2394"/>
      <c r="N2394"/>
      <c r="O2394"/>
      <c r="Q2394"/>
      <c r="R2394"/>
      <c r="S2394"/>
      <c r="U2394"/>
      <c r="V2394"/>
      <c r="W2394"/>
      <c r="Y2394"/>
      <c r="Z2394"/>
      <c r="AA2394"/>
      <c r="AC2394"/>
      <c r="AD2394"/>
      <c r="AE2394"/>
      <c r="AG2394"/>
      <c r="AH2394"/>
      <c r="AI2394"/>
      <c r="AK2394"/>
      <c r="AL2394"/>
      <c r="AM2394"/>
      <c r="AO2394"/>
      <c r="AP2394"/>
      <c r="AQ2394"/>
      <c r="AS2394"/>
      <c r="AT2394"/>
      <c r="AU2394"/>
      <c r="AW2394"/>
      <c r="AX2394"/>
      <c r="AY2394"/>
      <c r="BA2394"/>
      <c r="BB2394"/>
      <c r="BC2394"/>
      <c r="BE2394"/>
      <c r="BF2394"/>
      <c r="BG2394"/>
      <c r="BI2394"/>
      <c r="BJ2394"/>
      <c r="BK2394"/>
      <c r="BM2394"/>
      <c r="BN2394"/>
      <c r="BO2394"/>
    </row>
    <row r="2395" spans="1:67">
      <c r="A2395"/>
      <c r="B2395"/>
      <c r="C2395"/>
      <c r="E2395"/>
      <c r="F2395"/>
      <c r="G2395"/>
      <c r="I2395"/>
      <c r="J2395"/>
      <c r="K2395"/>
      <c r="M2395"/>
      <c r="N2395"/>
      <c r="O2395"/>
      <c r="Q2395"/>
      <c r="R2395"/>
      <c r="S2395"/>
      <c r="U2395"/>
      <c r="V2395"/>
      <c r="W2395"/>
      <c r="Y2395"/>
      <c r="Z2395"/>
      <c r="AA2395"/>
      <c r="AC2395"/>
      <c r="AD2395"/>
      <c r="AE2395"/>
      <c r="AG2395"/>
      <c r="AH2395"/>
      <c r="AI2395"/>
      <c r="AK2395"/>
      <c r="AL2395"/>
      <c r="AM2395"/>
      <c r="AO2395"/>
      <c r="AP2395"/>
      <c r="AQ2395"/>
      <c r="AS2395"/>
      <c r="AT2395"/>
      <c r="AU2395"/>
      <c r="AW2395"/>
      <c r="AX2395"/>
      <c r="AY2395"/>
      <c r="BA2395"/>
      <c r="BB2395"/>
      <c r="BC2395"/>
      <c r="BE2395"/>
      <c r="BF2395"/>
      <c r="BG2395"/>
      <c r="BI2395"/>
      <c r="BJ2395"/>
      <c r="BK2395"/>
      <c r="BM2395"/>
      <c r="BN2395"/>
      <c r="BO2395"/>
    </row>
    <row r="2396" spans="1:67">
      <c r="A2396"/>
      <c r="B2396"/>
      <c r="C2396"/>
      <c r="E2396"/>
      <c r="F2396"/>
      <c r="G2396"/>
      <c r="I2396"/>
      <c r="J2396"/>
      <c r="K2396"/>
      <c r="M2396"/>
      <c r="N2396"/>
      <c r="O2396"/>
      <c r="Q2396"/>
      <c r="R2396"/>
      <c r="S2396"/>
      <c r="U2396"/>
      <c r="V2396"/>
      <c r="W2396"/>
      <c r="Y2396"/>
      <c r="Z2396"/>
      <c r="AA2396"/>
      <c r="AC2396"/>
      <c r="AD2396"/>
      <c r="AE2396"/>
      <c r="AG2396"/>
      <c r="AH2396"/>
      <c r="AI2396"/>
      <c r="AK2396"/>
      <c r="AL2396"/>
      <c r="AM2396"/>
      <c r="AO2396"/>
      <c r="AP2396"/>
      <c r="AQ2396"/>
      <c r="AS2396"/>
      <c r="AT2396"/>
      <c r="AU2396"/>
      <c r="AW2396"/>
      <c r="AX2396"/>
      <c r="AY2396"/>
      <c r="BA2396"/>
      <c r="BB2396"/>
      <c r="BC2396"/>
      <c r="BE2396"/>
      <c r="BF2396"/>
      <c r="BG2396"/>
      <c r="BI2396"/>
      <c r="BJ2396"/>
      <c r="BK2396"/>
      <c r="BM2396"/>
      <c r="BN2396"/>
      <c r="BO2396"/>
    </row>
    <row r="2397" spans="1:67">
      <c r="A2397"/>
      <c r="B2397"/>
      <c r="C2397"/>
      <c r="E2397"/>
      <c r="F2397"/>
      <c r="G2397"/>
      <c r="I2397"/>
      <c r="J2397"/>
      <c r="K2397"/>
      <c r="M2397"/>
      <c r="N2397"/>
      <c r="O2397"/>
      <c r="Q2397"/>
      <c r="R2397"/>
      <c r="S2397"/>
      <c r="U2397"/>
      <c r="V2397"/>
      <c r="W2397"/>
      <c r="Y2397"/>
      <c r="Z2397"/>
      <c r="AA2397"/>
      <c r="AC2397"/>
      <c r="AD2397"/>
      <c r="AE2397"/>
      <c r="AG2397"/>
      <c r="AH2397"/>
      <c r="AI2397"/>
      <c r="AK2397"/>
      <c r="AL2397"/>
      <c r="AM2397"/>
      <c r="AO2397"/>
      <c r="AP2397"/>
      <c r="AQ2397"/>
      <c r="AS2397"/>
      <c r="AT2397"/>
      <c r="AU2397"/>
      <c r="AW2397"/>
      <c r="AX2397"/>
      <c r="AY2397"/>
      <c r="BA2397"/>
      <c r="BB2397"/>
      <c r="BC2397"/>
      <c r="BE2397"/>
      <c r="BF2397"/>
      <c r="BG2397"/>
      <c r="BI2397"/>
      <c r="BJ2397"/>
      <c r="BK2397"/>
      <c r="BM2397"/>
      <c r="BN2397"/>
      <c r="BO2397"/>
    </row>
    <row r="2398" spans="1:67">
      <c r="A2398"/>
      <c r="B2398"/>
      <c r="C2398"/>
      <c r="E2398"/>
      <c r="F2398"/>
      <c r="G2398"/>
      <c r="I2398"/>
      <c r="J2398"/>
      <c r="K2398"/>
      <c r="M2398"/>
      <c r="N2398"/>
      <c r="O2398"/>
      <c r="Q2398"/>
      <c r="R2398"/>
      <c r="S2398"/>
      <c r="U2398"/>
      <c r="V2398"/>
      <c r="W2398"/>
      <c r="Y2398"/>
      <c r="Z2398"/>
      <c r="AA2398"/>
      <c r="AC2398"/>
      <c r="AD2398"/>
      <c r="AE2398"/>
      <c r="AG2398"/>
      <c r="AH2398"/>
      <c r="AI2398"/>
      <c r="AK2398"/>
      <c r="AL2398"/>
      <c r="AM2398"/>
      <c r="AO2398"/>
      <c r="AP2398"/>
      <c r="AQ2398"/>
      <c r="AS2398"/>
      <c r="AT2398"/>
      <c r="AU2398"/>
      <c r="AW2398"/>
      <c r="AX2398"/>
      <c r="AY2398"/>
      <c r="BA2398"/>
      <c r="BB2398"/>
      <c r="BC2398"/>
      <c r="BE2398"/>
      <c r="BF2398"/>
      <c r="BG2398"/>
      <c r="BI2398"/>
      <c r="BJ2398"/>
      <c r="BK2398"/>
      <c r="BM2398"/>
      <c r="BN2398"/>
      <c r="BO2398"/>
    </row>
    <row r="2399" spans="1:67">
      <c r="A2399"/>
      <c r="B2399"/>
      <c r="C2399"/>
      <c r="E2399"/>
      <c r="F2399"/>
      <c r="G2399"/>
      <c r="I2399"/>
      <c r="J2399"/>
      <c r="K2399"/>
      <c r="M2399"/>
      <c r="N2399"/>
      <c r="O2399"/>
      <c r="Q2399"/>
      <c r="R2399"/>
      <c r="S2399"/>
      <c r="U2399"/>
      <c r="V2399"/>
      <c r="W2399"/>
      <c r="Y2399"/>
      <c r="Z2399"/>
      <c r="AA2399"/>
      <c r="AC2399"/>
      <c r="AD2399"/>
      <c r="AE2399"/>
      <c r="AG2399"/>
      <c r="AH2399"/>
      <c r="AI2399"/>
      <c r="AK2399"/>
      <c r="AL2399"/>
      <c r="AM2399"/>
      <c r="AO2399"/>
      <c r="AP2399"/>
      <c r="AQ2399"/>
      <c r="AS2399"/>
      <c r="AT2399"/>
      <c r="AU2399"/>
      <c r="AW2399"/>
      <c r="AX2399"/>
      <c r="AY2399"/>
      <c r="BA2399"/>
      <c r="BB2399"/>
      <c r="BC2399"/>
      <c r="BE2399"/>
      <c r="BF2399"/>
      <c r="BG2399"/>
      <c r="BI2399"/>
      <c r="BJ2399"/>
      <c r="BK2399"/>
      <c r="BM2399"/>
      <c r="BN2399"/>
      <c r="BO2399"/>
    </row>
    <row r="2400" spans="1:67">
      <c r="A2400"/>
      <c r="B2400"/>
      <c r="C2400"/>
      <c r="E2400"/>
      <c r="F2400"/>
      <c r="G2400"/>
      <c r="I2400"/>
      <c r="J2400"/>
      <c r="K2400"/>
      <c r="M2400"/>
      <c r="N2400"/>
      <c r="O2400"/>
      <c r="Q2400"/>
      <c r="R2400"/>
      <c r="S2400"/>
      <c r="U2400"/>
      <c r="V2400"/>
      <c r="W2400"/>
      <c r="Y2400"/>
      <c r="Z2400"/>
      <c r="AA2400"/>
      <c r="AC2400"/>
      <c r="AD2400"/>
      <c r="AE2400"/>
      <c r="AG2400"/>
      <c r="AH2400"/>
      <c r="AI2400"/>
      <c r="AK2400"/>
      <c r="AL2400"/>
      <c r="AM2400"/>
      <c r="AO2400"/>
      <c r="AP2400"/>
      <c r="AQ2400"/>
      <c r="AS2400"/>
      <c r="AT2400"/>
      <c r="AU2400"/>
      <c r="AW2400"/>
      <c r="AX2400"/>
      <c r="AY2400"/>
      <c r="BA2400"/>
      <c r="BB2400"/>
      <c r="BC2400"/>
      <c r="BE2400"/>
      <c r="BF2400"/>
      <c r="BG2400"/>
      <c r="BI2400"/>
      <c r="BJ2400"/>
      <c r="BK2400"/>
      <c r="BM2400"/>
      <c r="BN2400"/>
      <c r="BO2400"/>
    </row>
    <row r="2401" spans="1:67">
      <c r="A2401"/>
      <c r="B2401"/>
      <c r="C2401"/>
      <c r="E2401"/>
      <c r="F2401"/>
      <c r="G2401"/>
      <c r="I2401"/>
      <c r="J2401"/>
      <c r="K2401"/>
      <c r="M2401"/>
      <c r="N2401"/>
      <c r="O2401"/>
      <c r="Q2401"/>
      <c r="R2401"/>
      <c r="S2401"/>
      <c r="U2401"/>
      <c r="V2401"/>
      <c r="W2401"/>
      <c r="Y2401"/>
      <c r="Z2401"/>
      <c r="AA2401"/>
      <c r="AC2401"/>
      <c r="AD2401"/>
      <c r="AE2401"/>
      <c r="AG2401"/>
      <c r="AH2401"/>
      <c r="AI2401"/>
      <c r="AK2401"/>
      <c r="AL2401"/>
      <c r="AM2401"/>
      <c r="AO2401"/>
      <c r="AP2401"/>
      <c r="AQ2401"/>
      <c r="AS2401"/>
      <c r="AT2401"/>
      <c r="AU2401"/>
      <c r="AW2401"/>
      <c r="AX2401"/>
      <c r="AY2401"/>
      <c r="BA2401"/>
      <c r="BB2401"/>
      <c r="BC2401"/>
      <c r="BE2401"/>
      <c r="BF2401"/>
      <c r="BG2401"/>
      <c r="BI2401"/>
      <c r="BJ2401"/>
      <c r="BK2401"/>
      <c r="BM2401"/>
      <c r="BN2401"/>
      <c r="BO2401"/>
    </row>
    <row r="2402" spans="1:67">
      <c r="A2402"/>
      <c r="B2402"/>
      <c r="C2402"/>
      <c r="E2402"/>
      <c r="F2402"/>
      <c r="G2402"/>
      <c r="I2402"/>
      <c r="J2402"/>
      <c r="K2402"/>
      <c r="M2402"/>
      <c r="N2402"/>
      <c r="O2402"/>
      <c r="Q2402"/>
      <c r="R2402"/>
      <c r="S2402"/>
      <c r="U2402"/>
      <c r="V2402"/>
      <c r="W2402"/>
      <c r="Y2402"/>
      <c r="Z2402"/>
      <c r="AA2402"/>
      <c r="AC2402"/>
      <c r="AD2402"/>
      <c r="AE2402"/>
      <c r="AG2402"/>
      <c r="AH2402"/>
      <c r="AI2402"/>
      <c r="AK2402"/>
      <c r="AL2402"/>
      <c r="AM2402"/>
      <c r="AO2402"/>
      <c r="AP2402"/>
      <c r="AQ2402"/>
      <c r="AS2402"/>
      <c r="AT2402"/>
      <c r="AU2402"/>
      <c r="AW2402"/>
      <c r="AX2402"/>
      <c r="AY2402"/>
      <c r="BA2402"/>
      <c r="BB2402"/>
      <c r="BC2402"/>
      <c r="BE2402"/>
      <c r="BF2402"/>
      <c r="BG2402"/>
      <c r="BI2402"/>
      <c r="BJ2402"/>
      <c r="BK2402"/>
      <c r="BM2402"/>
      <c r="BN2402"/>
      <c r="BO2402"/>
    </row>
    <row r="2403" spans="1:67">
      <c r="A2403"/>
      <c r="B2403"/>
      <c r="C2403"/>
      <c r="E2403"/>
      <c r="F2403"/>
      <c r="G2403"/>
      <c r="I2403"/>
      <c r="J2403"/>
      <c r="K2403"/>
      <c r="M2403"/>
      <c r="N2403"/>
      <c r="O2403"/>
      <c r="Q2403"/>
      <c r="R2403"/>
      <c r="S2403"/>
      <c r="U2403"/>
      <c r="V2403"/>
      <c r="W2403"/>
      <c r="Y2403"/>
      <c r="Z2403"/>
      <c r="AA2403"/>
      <c r="AC2403"/>
      <c r="AD2403"/>
      <c r="AE2403"/>
      <c r="AG2403"/>
      <c r="AH2403"/>
      <c r="AI2403"/>
      <c r="AK2403"/>
      <c r="AL2403"/>
      <c r="AM2403"/>
      <c r="AO2403"/>
      <c r="AP2403"/>
      <c r="AQ2403"/>
      <c r="AS2403"/>
      <c r="AT2403"/>
      <c r="AU2403"/>
      <c r="AW2403"/>
      <c r="AX2403"/>
      <c r="AY2403"/>
      <c r="BA2403"/>
      <c r="BB2403"/>
      <c r="BC2403"/>
      <c r="BE2403"/>
      <c r="BF2403"/>
      <c r="BG2403"/>
      <c r="BI2403"/>
      <c r="BJ2403"/>
      <c r="BK2403"/>
      <c r="BM2403"/>
      <c r="BN2403"/>
      <c r="BO2403"/>
    </row>
    <row r="2404" spans="1:67">
      <c r="A2404"/>
      <c r="B2404"/>
      <c r="C2404"/>
      <c r="E2404"/>
      <c r="F2404"/>
      <c r="G2404"/>
      <c r="I2404"/>
      <c r="J2404"/>
      <c r="K2404"/>
      <c r="M2404"/>
      <c r="N2404"/>
      <c r="O2404"/>
      <c r="Q2404"/>
      <c r="R2404"/>
      <c r="S2404"/>
      <c r="U2404"/>
      <c r="V2404"/>
      <c r="W2404"/>
      <c r="Y2404"/>
      <c r="Z2404"/>
      <c r="AA2404"/>
      <c r="AC2404"/>
      <c r="AD2404"/>
      <c r="AE2404"/>
      <c r="AG2404"/>
      <c r="AH2404"/>
      <c r="AI2404"/>
      <c r="AK2404"/>
      <c r="AL2404"/>
      <c r="AM2404"/>
      <c r="AO2404"/>
      <c r="AP2404"/>
      <c r="AQ2404"/>
      <c r="AS2404"/>
      <c r="AT2404"/>
      <c r="AU2404"/>
      <c r="AW2404"/>
      <c r="AX2404"/>
      <c r="AY2404"/>
      <c r="BA2404"/>
      <c r="BB2404"/>
      <c r="BC2404"/>
      <c r="BE2404"/>
      <c r="BF2404"/>
      <c r="BG2404"/>
      <c r="BI2404"/>
      <c r="BJ2404"/>
      <c r="BK2404"/>
      <c r="BM2404"/>
      <c r="BN2404"/>
      <c r="BO2404"/>
    </row>
    <row r="2405" spans="1:67">
      <c r="A2405"/>
      <c r="B2405"/>
      <c r="C2405"/>
      <c r="E2405"/>
      <c r="F2405"/>
      <c r="G2405"/>
      <c r="I2405"/>
      <c r="J2405"/>
      <c r="K2405"/>
      <c r="M2405"/>
      <c r="N2405"/>
      <c r="O2405"/>
      <c r="Q2405"/>
      <c r="R2405"/>
      <c r="S2405"/>
      <c r="U2405"/>
      <c r="V2405"/>
      <c r="W2405"/>
      <c r="Y2405"/>
      <c r="Z2405"/>
      <c r="AA2405"/>
      <c r="AC2405"/>
      <c r="AD2405"/>
      <c r="AE2405"/>
      <c r="AG2405"/>
      <c r="AH2405"/>
      <c r="AI2405"/>
      <c r="AK2405"/>
      <c r="AL2405"/>
      <c r="AM2405"/>
      <c r="AO2405"/>
      <c r="AP2405"/>
      <c r="AQ2405"/>
      <c r="AS2405"/>
      <c r="AT2405"/>
      <c r="AU2405"/>
      <c r="AW2405"/>
      <c r="AX2405"/>
      <c r="AY2405"/>
      <c r="BA2405"/>
      <c r="BB2405"/>
      <c r="BC2405"/>
      <c r="BE2405"/>
      <c r="BF2405"/>
      <c r="BG2405"/>
      <c r="BI2405"/>
      <c r="BJ2405"/>
      <c r="BK2405"/>
      <c r="BM2405"/>
      <c r="BN2405"/>
      <c r="BO2405"/>
    </row>
    <row r="2406" spans="1:67">
      <c r="A2406"/>
      <c r="B2406"/>
      <c r="C2406"/>
      <c r="E2406"/>
      <c r="F2406"/>
      <c r="G2406"/>
      <c r="I2406"/>
      <c r="J2406"/>
      <c r="K2406"/>
      <c r="M2406"/>
      <c r="N2406"/>
      <c r="O2406"/>
      <c r="Q2406"/>
      <c r="R2406"/>
      <c r="S2406"/>
      <c r="U2406"/>
      <c r="V2406"/>
      <c r="W2406"/>
      <c r="Y2406"/>
      <c r="Z2406"/>
      <c r="AA2406"/>
      <c r="AC2406"/>
      <c r="AD2406"/>
      <c r="AE2406"/>
      <c r="AG2406"/>
      <c r="AH2406"/>
      <c r="AI2406"/>
      <c r="AK2406"/>
      <c r="AL2406"/>
      <c r="AM2406"/>
      <c r="AO2406"/>
      <c r="AP2406"/>
      <c r="AQ2406"/>
      <c r="AS2406"/>
      <c r="AT2406"/>
      <c r="AU2406"/>
      <c r="AW2406"/>
      <c r="AX2406"/>
      <c r="AY2406"/>
      <c r="BA2406"/>
      <c r="BB2406"/>
      <c r="BC2406"/>
      <c r="BE2406"/>
      <c r="BF2406"/>
      <c r="BG2406"/>
      <c r="BI2406"/>
      <c r="BJ2406"/>
      <c r="BK2406"/>
      <c r="BM2406"/>
      <c r="BN2406"/>
      <c r="BO2406"/>
    </row>
    <row r="2407" spans="1:67">
      <c r="A2407"/>
      <c r="B2407"/>
      <c r="C2407"/>
      <c r="E2407"/>
      <c r="F2407"/>
      <c r="G2407"/>
      <c r="I2407"/>
      <c r="J2407"/>
      <c r="K2407"/>
      <c r="M2407"/>
      <c r="N2407"/>
      <c r="O2407"/>
      <c r="Q2407"/>
      <c r="R2407"/>
      <c r="S2407"/>
      <c r="U2407"/>
      <c r="V2407"/>
      <c r="W2407"/>
      <c r="Y2407"/>
      <c r="Z2407"/>
      <c r="AA2407"/>
      <c r="AC2407"/>
      <c r="AD2407"/>
      <c r="AE2407"/>
      <c r="AG2407"/>
      <c r="AH2407"/>
      <c r="AI2407"/>
      <c r="AK2407"/>
      <c r="AL2407"/>
      <c r="AM2407"/>
      <c r="AO2407"/>
      <c r="AP2407"/>
      <c r="AQ2407"/>
      <c r="AS2407"/>
      <c r="AT2407"/>
      <c r="AU2407"/>
      <c r="AW2407"/>
      <c r="AX2407"/>
      <c r="AY2407"/>
      <c r="BA2407"/>
      <c r="BB2407"/>
      <c r="BC2407"/>
      <c r="BE2407"/>
      <c r="BF2407"/>
      <c r="BG2407"/>
      <c r="BI2407"/>
      <c r="BJ2407"/>
      <c r="BK2407"/>
      <c r="BM2407"/>
      <c r="BN2407"/>
      <c r="BO2407"/>
    </row>
    <row r="2408" spans="1:67">
      <c r="A2408"/>
      <c r="B2408"/>
      <c r="C2408"/>
      <c r="E2408"/>
      <c r="F2408"/>
      <c r="G2408"/>
      <c r="I2408"/>
      <c r="J2408"/>
      <c r="K2408"/>
      <c r="M2408"/>
      <c r="N2408"/>
      <c r="O2408"/>
      <c r="Q2408"/>
      <c r="R2408"/>
      <c r="S2408"/>
      <c r="U2408"/>
      <c r="V2408"/>
      <c r="W2408"/>
      <c r="Y2408"/>
      <c r="Z2408"/>
      <c r="AA2408"/>
      <c r="AC2408"/>
      <c r="AD2408"/>
      <c r="AE2408"/>
      <c r="AG2408"/>
      <c r="AH2408"/>
      <c r="AI2408"/>
      <c r="AK2408"/>
      <c r="AL2408"/>
      <c r="AM2408"/>
      <c r="AO2408"/>
      <c r="AP2408"/>
      <c r="AQ2408"/>
      <c r="AS2408"/>
      <c r="AT2408"/>
      <c r="AU2408"/>
      <c r="AW2408"/>
      <c r="AX2408"/>
      <c r="AY2408"/>
      <c r="BA2408"/>
      <c r="BB2408"/>
      <c r="BC2408"/>
      <c r="BE2408"/>
      <c r="BF2408"/>
      <c r="BG2408"/>
      <c r="BI2408"/>
      <c r="BJ2408"/>
      <c r="BK2408"/>
      <c r="BM2408"/>
      <c r="BN2408"/>
      <c r="BO2408"/>
    </row>
    <row r="2409" spans="1:67">
      <c r="A2409"/>
      <c r="B2409"/>
      <c r="C2409"/>
      <c r="E2409"/>
      <c r="F2409"/>
      <c r="G2409"/>
      <c r="I2409"/>
      <c r="J2409"/>
      <c r="K2409"/>
      <c r="M2409"/>
      <c r="N2409"/>
      <c r="O2409"/>
      <c r="Q2409"/>
      <c r="R2409"/>
      <c r="S2409"/>
      <c r="U2409"/>
      <c r="V2409"/>
      <c r="W2409"/>
      <c r="Y2409"/>
      <c r="Z2409"/>
      <c r="AA2409"/>
      <c r="AC2409"/>
      <c r="AD2409"/>
      <c r="AE2409"/>
      <c r="AG2409"/>
      <c r="AH2409"/>
      <c r="AI2409"/>
      <c r="AK2409"/>
      <c r="AL2409"/>
      <c r="AM2409"/>
      <c r="AO2409"/>
      <c r="AP2409"/>
      <c r="AQ2409"/>
      <c r="AS2409"/>
      <c r="AT2409"/>
      <c r="AU2409"/>
      <c r="AW2409"/>
      <c r="AX2409"/>
      <c r="AY2409"/>
      <c r="BA2409"/>
      <c r="BB2409"/>
      <c r="BC2409"/>
      <c r="BE2409"/>
      <c r="BF2409"/>
      <c r="BG2409"/>
      <c r="BI2409"/>
      <c r="BJ2409"/>
      <c r="BK2409"/>
      <c r="BM2409"/>
      <c r="BN2409"/>
      <c r="BO2409"/>
    </row>
    <row r="2410" spans="1:67">
      <c r="A2410"/>
      <c r="B2410"/>
      <c r="C2410"/>
      <c r="E2410"/>
      <c r="F2410"/>
      <c r="G2410"/>
      <c r="I2410"/>
      <c r="J2410"/>
      <c r="K2410"/>
      <c r="M2410"/>
      <c r="N2410"/>
      <c r="O2410"/>
      <c r="Q2410"/>
      <c r="R2410"/>
      <c r="S2410"/>
      <c r="U2410"/>
      <c r="V2410"/>
      <c r="W2410"/>
      <c r="Y2410"/>
      <c r="Z2410"/>
      <c r="AA2410"/>
      <c r="AC2410"/>
      <c r="AD2410"/>
      <c r="AE2410"/>
      <c r="AG2410"/>
      <c r="AH2410"/>
      <c r="AI2410"/>
      <c r="AK2410"/>
      <c r="AL2410"/>
      <c r="AM2410"/>
      <c r="AO2410"/>
      <c r="AP2410"/>
      <c r="AQ2410"/>
      <c r="AS2410"/>
      <c r="AT2410"/>
      <c r="AU2410"/>
      <c r="AW2410"/>
      <c r="AX2410"/>
      <c r="AY2410"/>
      <c r="BA2410"/>
      <c r="BB2410"/>
      <c r="BC2410"/>
      <c r="BE2410"/>
      <c r="BF2410"/>
      <c r="BG2410"/>
      <c r="BI2410"/>
      <c r="BJ2410"/>
      <c r="BK2410"/>
      <c r="BM2410"/>
      <c r="BN2410"/>
      <c r="BO2410"/>
    </row>
    <row r="2411" spans="1:67">
      <c r="A2411"/>
      <c r="B2411"/>
      <c r="C2411"/>
      <c r="E2411"/>
      <c r="F2411"/>
      <c r="G2411"/>
      <c r="I2411"/>
      <c r="J2411"/>
      <c r="K2411"/>
      <c r="M2411"/>
      <c r="N2411"/>
      <c r="O2411"/>
      <c r="Q2411"/>
      <c r="R2411"/>
      <c r="S2411"/>
      <c r="U2411"/>
      <c r="V2411"/>
      <c r="W2411"/>
      <c r="Y2411"/>
      <c r="Z2411"/>
      <c r="AA2411"/>
      <c r="AC2411"/>
      <c r="AD2411"/>
      <c r="AE2411"/>
      <c r="AG2411"/>
      <c r="AH2411"/>
      <c r="AI2411"/>
      <c r="AK2411"/>
      <c r="AL2411"/>
      <c r="AM2411"/>
      <c r="AO2411"/>
      <c r="AP2411"/>
      <c r="AQ2411"/>
      <c r="AS2411"/>
      <c r="AT2411"/>
      <c r="AU2411"/>
      <c r="AW2411"/>
      <c r="AX2411"/>
      <c r="AY2411"/>
      <c r="BA2411"/>
      <c r="BB2411"/>
      <c r="BC2411"/>
      <c r="BE2411"/>
      <c r="BF2411"/>
      <c r="BG2411"/>
      <c r="BI2411"/>
      <c r="BJ2411"/>
      <c r="BK2411"/>
      <c r="BM2411"/>
      <c r="BN2411"/>
      <c r="BO2411"/>
    </row>
    <row r="2412" spans="1:67">
      <c r="A2412"/>
      <c r="B2412"/>
      <c r="C2412"/>
      <c r="E2412"/>
      <c r="F2412"/>
      <c r="G2412"/>
      <c r="I2412"/>
      <c r="J2412"/>
      <c r="K2412"/>
      <c r="M2412"/>
      <c r="N2412"/>
      <c r="O2412"/>
      <c r="Q2412"/>
      <c r="R2412"/>
      <c r="S2412"/>
      <c r="U2412"/>
      <c r="V2412"/>
      <c r="W2412"/>
      <c r="Y2412"/>
      <c r="Z2412"/>
      <c r="AA2412"/>
      <c r="AC2412"/>
      <c r="AD2412"/>
      <c r="AE2412"/>
      <c r="AG2412"/>
      <c r="AH2412"/>
      <c r="AI2412"/>
      <c r="AK2412"/>
      <c r="AL2412"/>
      <c r="AM2412"/>
      <c r="AO2412"/>
      <c r="AP2412"/>
      <c r="AQ2412"/>
      <c r="AS2412"/>
      <c r="AT2412"/>
      <c r="AU2412"/>
      <c r="AW2412"/>
      <c r="AX2412"/>
      <c r="AY2412"/>
      <c r="BA2412"/>
      <c r="BB2412"/>
      <c r="BC2412"/>
      <c r="BE2412"/>
      <c r="BF2412"/>
      <c r="BG2412"/>
      <c r="BI2412"/>
      <c r="BJ2412"/>
      <c r="BK2412"/>
      <c r="BM2412"/>
      <c r="BN2412"/>
      <c r="BO2412"/>
    </row>
    <row r="2413" spans="1:67">
      <c r="A2413"/>
      <c r="B2413"/>
      <c r="C2413"/>
      <c r="E2413"/>
      <c r="F2413"/>
      <c r="G2413"/>
      <c r="I2413"/>
      <c r="J2413"/>
      <c r="K2413"/>
      <c r="M2413"/>
      <c r="N2413"/>
      <c r="O2413"/>
      <c r="Q2413"/>
      <c r="R2413"/>
      <c r="S2413"/>
      <c r="U2413"/>
      <c r="V2413"/>
      <c r="W2413"/>
      <c r="Y2413"/>
      <c r="Z2413"/>
      <c r="AA2413"/>
      <c r="AC2413"/>
      <c r="AD2413"/>
      <c r="AE2413"/>
      <c r="AG2413"/>
      <c r="AH2413"/>
      <c r="AI2413"/>
      <c r="AK2413"/>
      <c r="AL2413"/>
      <c r="AM2413"/>
      <c r="AO2413"/>
      <c r="AP2413"/>
      <c r="AQ2413"/>
      <c r="AS2413"/>
      <c r="AT2413"/>
      <c r="AU2413"/>
      <c r="AW2413"/>
      <c r="AX2413"/>
      <c r="AY2413"/>
      <c r="BA2413"/>
      <c r="BB2413"/>
      <c r="BC2413"/>
      <c r="BE2413"/>
      <c r="BF2413"/>
      <c r="BG2413"/>
      <c r="BI2413"/>
      <c r="BJ2413"/>
      <c r="BK2413"/>
      <c r="BM2413"/>
      <c r="BN2413"/>
      <c r="BO2413"/>
    </row>
    <row r="2414" spans="1:67">
      <c r="A2414"/>
      <c r="B2414"/>
      <c r="C2414"/>
      <c r="E2414"/>
      <c r="F2414"/>
      <c r="G2414"/>
      <c r="I2414"/>
      <c r="J2414"/>
      <c r="K2414"/>
      <c r="M2414"/>
      <c r="N2414"/>
      <c r="O2414"/>
      <c r="Q2414"/>
      <c r="R2414"/>
      <c r="S2414"/>
      <c r="U2414"/>
      <c r="V2414"/>
      <c r="W2414"/>
      <c r="Y2414"/>
      <c r="Z2414"/>
      <c r="AA2414"/>
      <c r="AC2414"/>
      <c r="AD2414"/>
      <c r="AE2414"/>
      <c r="AG2414"/>
      <c r="AH2414"/>
      <c r="AI2414"/>
      <c r="AK2414"/>
      <c r="AL2414"/>
      <c r="AM2414"/>
      <c r="AO2414"/>
      <c r="AP2414"/>
      <c r="AQ2414"/>
      <c r="AS2414"/>
      <c r="AT2414"/>
      <c r="AU2414"/>
      <c r="AW2414"/>
      <c r="AX2414"/>
      <c r="AY2414"/>
      <c r="BA2414"/>
      <c r="BB2414"/>
      <c r="BC2414"/>
      <c r="BE2414"/>
      <c r="BF2414"/>
      <c r="BG2414"/>
      <c r="BI2414"/>
      <c r="BJ2414"/>
      <c r="BK2414"/>
      <c r="BM2414"/>
      <c r="BN2414"/>
      <c r="BO2414"/>
    </row>
    <row r="2415" spans="1:67">
      <c r="A2415"/>
      <c r="B2415"/>
      <c r="C2415"/>
      <c r="E2415"/>
      <c r="F2415"/>
      <c r="G2415"/>
      <c r="I2415"/>
      <c r="J2415"/>
      <c r="K2415"/>
      <c r="M2415"/>
      <c r="N2415"/>
      <c r="O2415"/>
      <c r="Q2415"/>
      <c r="R2415"/>
      <c r="S2415"/>
      <c r="U2415"/>
      <c r="V2415"/>
      <c r="W2415"/>
      <c r="Y2415"/>
      <c r="Z2415"/>
      <c r="AA2415"/>
      <c r="AC2415"/>
      <c r="AD2415"/>
      <c r="AE2415"/>
      <c r="AG2415"/>
      <c r="AH2415"/>
      <c r="AI2415"/>
      <c r="AK2415"/>
      <c r="AL2415"/>
      <c r="AM2415"/>
      <c r="AO2415"/>
      <c r="AP2415"/>
      <c r="AQ2415"/>
      <c r="AS2415"/>
      <c r="AT2415"/>
      <c r="AU2415"/>
      <c r="AW2415"/>
      <c r="AX2415"/>
      <c r="AY2415"/>
      <c r="BA2415"/>
      <c r="BB2415"/>
      <c r="BC2415"/>
      <c r="BE2415"/>
      <c r="BF2415"/>
      <c r="BG2415"/>
      <c r="BI2415"/>
      <c r="BJ2415"/>
      <c r="BK2415"/>
      <c r="BM2415"/>
      <c r="BN2415"/>
      <c r="BO2415"/>
    </row>
    <row r="2416" spans="1:67">
      <c r="A2416"/>
      <c r="B2416"/>
      <c r="C2416"/>
      <c r="E2416"/>
      <c r="F2416"/>
      <c r="G2416"/>
      <c r="I2416"/>
      <c r="J2416"/>
      <c r="K2416"/>
      <c r="M2416"/>
      <c r="N2416"/>
      <c r="O2416"/>
      <c r="Q2416"/>
      <c r="R2416"/>
      <c r="S2416"/>
      <c r="U2416"/>
      <c r="V2416"/>
      <c r="W2416"/>
      <c r="Y2416"/>
      <c r="Z2416"/>
      <c r="AA2416"/>
      <c r="AC2416"/>
      <c r="AD2416"/>
      <c r="AE2416"/>
      <c r="AG2416"/>
      <c r="AH2416"/>
      <c r="AI2416"/>
      <c r="AK2416"/>
      <c r="AL2416"/>
      <c r="AM2416"/>
      <c r="AO2416"/>
      <c r="AP2416"/>
      <c r="AQ2416"/>
      <c r="AS2416"/>
      <c r="AT2416"/>
      <c r="AU2416"/>
      <c r="AW2416"/>
      <c r="AX2416"/>
      <c r="AY2416"/>
      <c r="BA2416"/>
      <c r="BB2416"/>
      <c r="BC2416"/>
      <c r="BE2416"/>
      <c r="BF2416"/>
      <c r="BG2416"/>
      <c r="BI2416"/>
      <c r="BJ2416"/>
      <c r="BK2416"/>
      <c r="BM2416"/>
      <c r="BN2416"/>
      <c r="BO2416"/>
    </row>
    <row r="2417" spans="1:67">
      <c r="A2417"/>
      <c r="B2417"/>
      <c r="C2417"/>
      <c r="E2417"/>
      <c r="F2417"/>
      <c r="G2417"/>
      <c r="I2417"/>
      <c r="J2417"/>
      <c r="K2417"/>
      <c r="M2417"/>
      <c r="N2417"/>
      <c r="O2417"/>
      <c r="Q2417"/>
      <c r="R2417"/>
      <c r="S2417"/>
      <c r="U2417"/>
      <c r="V2417"/>
      <c r="W2417"/>
      <c r="Y2417"/>
      <c r="Z2417"/>
      <c r="AA2417"/>
      <c r="AC2417"/>
      <c r="AD2417"/>
      <c r="AE2417"/>
      <c r="AG2417"/>
      <c r="AH2417"/>
      <c r="AI2417"/>
      <c r="AK2417"/>
      <c r="AL2417"/>
      <c r="AM2417"/>
      <c r="AO2417"/>
      <c r="AP2417"/>
      <c r="AQ2417"/>
      <c r="AS2417"/>
      <c r="AT2417"/>
      <c r="AU2417"/>
      <c r="AW2417"/>
      <c r="AX2417"/>
      <c r="AY2417"/>
      <c r="BA2417"/>
      <c r="BB2417"/>
      <c r="BC2417"/>
      <c r="BE2417"/>
      <c r="BF2417"/>
      <c r="BG2417"/>
      <c r="BI2417"/>
      <c r="BJ2417"/>
      <c r="BK2417"/>
      <c r="BM2417"/>
      <c r="BN2417"/>
      <c r="BO2417"/>
    </row>
    <row r="2418" spans="1:67">
      <c r="A2418"/>
      <c r="B2418"/>
      <c r="C2418"/>
      <c r="E2418"/>
      <c r="F2418"/>
      <c r="G2418"/>
      <c r="I2418"/>
      <c r="J2418"/>
      <c r="K2418"/>
      <c r="M2418"/>
      <c r="N2418"/>
      <c r="O2418"/>
      <c r="Q2418"/>
      <c r="R2418"/>
      <c r="S2418"/>
      <c r="U2418"/>
      <c r="V2418"/>
      <c r="W2418"/>
      <c r="Y2418"/>
      <c r="Z2418"/>
      <c r="AA2418"/>
      <c r="AC2418"/>
      <c r="AD2418"/>
      <c r="AE2418"/>
      <c r="AG2418"/>
      <c r="AH2418"/>
      <c r="AI2418"/>
      <c r="AK2418"/>
      <c r="AL2418"/>
      <c r="AM2418"/>
      <c r="AO2418"/>
      <c r="AP2418"/>
      <c r="AQ2418"/>
      <c r="AS2418"/>
      <c r="AT2418"/>
      <c r="AU2418"/>
      <c r="AW2418"/>
      <c r="AX2418"/>
      <c r="AY2418"/>
      <c r="BA2418"/>
      <c r="BB2418"/>
      <c r="BC2418"/>
      <c r="BE2418"/>
      <c r="BF2418"/>
      <c r="BG2418"/>
      <c r="BI2418"/>
      <c r="BJ2418"/>
      <c r="BK2418"/>
      <c r="BM2418"/>
      <c r="BN2418"/>
      <c r="BO2418"/>
    </row>
    <row r="2419" spans="1:67">
      <c r="A2419"/>
      <c r="B2419"/>
      <c r="C2419"/>
      <c r="E2419"/>
      <c r="F2419"/>
      <c r="G2419"/>
      <c r="I2419"/>
      <c r="J2419"/>
      <c r="K2419"/>
      <c r="M2419"/>
      <c r="N2419"/>
      <c r="O2419"/>
      <c r="Q2419"/>
      <c r="R2419"/>
      <c r="S2419"/>
      <c r="U2419"/>
      <c r="V2419"/>
      <c r="W2419"/>
      <c r="Y2419"/>
      <c r="Z2419"/>
      <c r="AA2419"/>
      <c r="AC2419"/>
      <c r="AD2419"/>
      <c r="AE2419"/>
      <c r="AG2419"/>
      <c r="AH2419"/>
      <c r="AI2419"/>
      <c r="AK2419"/>
      <c r="AL2419"/>
      <c r="AM2419"/>
      <c r="AO2419"/>
      <c r="AP2419"/>
      <c r="AQ2419"/>
      <c r="AS2419"/>
      <c r="AT2419"/>
      <c r="AU2419"/>
      <c r="AW2419"/>
      <c r="AX2419"/>
      <c r="AY2419"/>
      <c r="BA2419"/>
      <c r="BB2419"/>
      <c r="BC2419"/>
      <c r="BE2419"/>
      <c r="BF2419"/>
      <c r="BG2419"/>
      <c r="BI2419"/>
      <c r="BJ2419"/>
      <c r="BK2419"/>
      <c r="BM2419"/>
      <c r="BN2419"/>
      <c r="BO2419"/>
    </row>
    <row r="2420" spans="1:67">
      <c r="A2420"/>
      <c r="B2420"/>
      <c r="C2420"/>
      <c r="E2420"/>
      <c r="F2420"/>
      <c r="G2420"/>
      <c r="I2420"/>
      <c r="J2420"/>
      <c r="K2420"/>
      <c r="M2420"/>
      <c r="N2420"/>
      <c r="O2420"/>
      <c r="Q2420"/>
      <c r="R2420"/>
      <c r="S2420"/>
      <c r="U2420"/>
      <c r="V2420"/>
      <c r="W2420"/>
      <c r="Y2420"/>
      <c r="Z2420"/>
      <c r="AA2420"/>
      <c r="AC2420"/>
      <c r="AD2420"/>
      <c r="AE2420"/>
      <c r="AG2420"/>
      <c r="AH2420"/>
      <c r="AI2420"/>
      <c r="AK2420"/>
      <c r="AL2420"/>
      <c r="AM2420"/>
      <c r="AO2420"/>
      <c r="AP2420"/>
      <c r="AQ2420"/>
      <c r="AS2420"/>
      <c r="AT2420"/>
      <c r="AU2420"/>
      <c r="AW2420"/>
      <c r="AX2420"/>
      <c r="AY2420"/>
      <c r="BA2420"/>
      <c r="BB2420"/>
      <c r="BC2420"/>
      <c r="BE2420"/>
      <c r="BF2420"/>
      <c r="BG2420"/>
      <c r="BI2420"/>
      <c r="BJ2420"/>
      <c r="BK2420"/>
      <c r="BM2420"/>
      <c r="BN2420"/>
      <c r="BO2420"/>
    </row>
    <row r="2421" spans="1:67">
      <c r="A2421"/>
      <c r="B2421"/>
      <c r="C2421"/>
      <c r="E2421"/>
      <c r="F2421"/>
      <c r="G2421"/>
      <c r="I2421"/>
      <c r="J2421"/>
      <c r="K2421"/>
      <c r="M2421"/>
      <c r="N2421"/>
      <c r="O2421"/>
      <c r="Q2421"/>
      <c r="R2421"/>
      <c r="S2421"/>
      <c r="U2421"/>
      <c r="V2421"/>
      <c r="W2421"/>
      <c r="Y2421"/>
      <c r="Z2421"/>
      <c r="AA2421"/>
      <c r="AC2421"/>
      <c r="AD2421"/>
      <c r="AE2421"/>
      <c r="AG2421"/>
      <c r="AH2421"/>
      <c r="AI2421"/>
      <c r="AK2421"/>
      <c r="AL2421"/>
      <c r="AM2421"/>
      <c r="AO2421"/>
      <c r="AP2421"/>
      <c r="AQ2421"/>
      <c r="AS2421"/>
      <c r="AT2421"/>
      <c r="AU2421"/>
      <c r="AW2421"/>
      <c r="AX2421"/>
      <c r="AY2421"/>
      <c r="BA2421"/>
      <c r="BB2421"/>
      <c r="BC2421"/>
      <c r="BE2421"/>
      <c r="BF2421"/>
      <c r="BG2421"/>
      <c r="BI2421"/>
      <c r="BJ2421"/>
      <c r="BK2421"/>
      <c r="BM2421"/>
      <c r="BN2421"/>
      <c r="BO2421"/>
    </row>
    <row r="2422" spans="1:67">
      <c r="A2422"/>
      <c r="B2422"/>
      <c r="C2422"/>
      <c r="E2422"/>
      <c r="F2422"/>
      <c r="G2422"/>
      <c r="I2422"/>
      <c r="J2422"/>
      <c r="K2422"/>
      <c r="M2422"/>
      <c r="N2422"/>
      <c r="O2422"/>
      <c r="Q2422"/>
      <c r="R2422"/>
      <c r="S2422"/>
      <c r="U2422"/>
      <c r="V2422"/>
      <c r="W2422"/>
      <c r="Y2422"/>
      <c r="Z2422"/>
      <c r="AA2422"/>
      <c r="AC2422"/>
      <c r="AD2422"/>
      <c r="AE2422"/>
      <c r="AG2422"/>
      <c r="AH2422"/>
      <c r="AI2422"/>
      <c r="AK2422"/>
      <c r="AL2422"/>
      <c r="AM2422"/>
      <c r="AO2422"/>
      <c r="AP2422"/>
      <c r="AQ2422"/>
      <c r="AS2422"/>
      <c r="AT2422"/>
      <c r="AU2422"/>
      <c r="AW2422"/>
      <c r="AX2422"/>
      <c r="AY2422"/>
      <c r="BA2422"/>
      <c r="BB2422"/>
      <c r="BC2422"/>
      <c r="BE2422"/>
      <c r="BF2422"/>
      <c r="BG2422"/>
      <c r="BI2422"/>
      <c r="BJ2422"/>
      <c r="BK2422"/>
      <c r="BM2422"/>
      <c r="BN2422"/>
      <c r="BO2422"/>
    </row>
    <row r="2423" spans="1:67">
      <c r="A2423"/>
      <c r="B2423"/>
      <c r="C2423"/>
      <c r="E2423"/>
      <c r="F2423"/>
      <c r="G2423"/>
      <c r="I2423"/>
      <c r="J2423"/>
      <c r="K2423"/>
      <c r="M2423"/>
      <c r="N2423"/>
      <c r="O2423"/>
      <c r="Q2423"/>
      <c r="R2423"/>
      <c r="S2423"/>
      <c r="U2423"/>
      <c r="V2423"/>
      <c r="W2423"/>
      <c r="Y2423"/>
      <c r="Z2423"/>
      <c r="AA2423"/>
      <c r="AC2423"/>
      <c r="AD2423"/>
      <c r="AE2423"/>
      <c r="AG2423"/>
      <c r="AH2423"/>
      <c r="AI2423"/>
      <c r="AK2423"/>
      <c r="AL2423"/>
      <c r="AM2423"/>
      <c r="AO2423"/>
      <c r="AP2423"/>
      <c r="AQ2423"/>
      <c r="AS2423"/>
      <c r="AT2423"/>
      <c r="AU2423"/>
      <c r="AW2423"/>
      <c r="AX2423"/>
      <c r="AY2423"/>
      <c r="BA2423"/>
      <c r="BB2423"/>
      <c r="BC2423"/>
      <c r="BE2423"/>
      <c r="BF2423"/>
      <c r="BG2423"/>
      <c r="BI2423"/>
      <c r="BJ2423"/>
      <c r="BK2423"/>
      <c r="BM2423"/>
      <c r="BN2423"/>
      <c r="BO2423"/>
    </row>
    <row r="2424" spans="1:67">
      <c r="A2424"/>
      <c r="B2424"/>
      <c r="C2424"/>
      <c r="E2424"/>
      <c r="F2424"/>
      <c r="G2424"/>
      <c r="I2424"/>
      <c r="J2424"/>
      <c r="K2424"/>
      <c r="M2424"/>
      <c r="N2424"/>
      <c r="O2424"/>
      <c r="Q2424"/>
      <c r="R2424"/>
      <c r="S2424"/>
      <c r="U2424"/>
      <c r="V2424"/>
      <c r="W2424"/>
      <c r="Y2424"/>
      <c r="Z2424"/>
      <c r="AA2424"/>
      <c r="AC2424"/>
      <c r="AD2424"/>
      <c r="AE2424"/>
      <c r="AG2424"/>
      <c r="AH2424"/>
      <c r="AI2424"/>
      <c r="AK2424"/>
      <c r="AL2424"/>
      <c r="AM2424"/>
      <c r="AO2424"/>
      <c r="AP2424"/>
      <c r="AQ2424"/>
      <c r="AS2424"/>
      <c r="AT2424"/>
      <c r="AU2424"/>
      <c r="AW2424"/>
      <c r="AX2424"/>
      <c r="AY2424"/>
      <c r="BA2424"/>
      <c r="BB2424"/>
      <c r="BC2424"/>
      <c r="BE2424"/>
      <c r="BF2424"/>
      <c r="BG2424"/>
      <c r="BI2424"/>
      <c r="BJ2424"/>
      <c r="BK2424"/>
      <c r="BM2424"/>
      <c r="BN2424"/>
      <c r="BO2424"/>
    </row>
    <row r="2425" spans="1:67">
      <c r="A2425"/>
      <c r="B2425"/>
      <c r="C2425"/>
      <c r="E2425"/>
      <c r="F2425"/>
      <c r="G2425"/>
      <c r="I2425"/>
      <c r="J2425"/>
      <c r="K2425"/>
      <c r="M2425"/>
      <c r="N2425"/>
      <c r="O2425"/>
      <c r="Q2425"/>
      <c r="R2425"/>
      <c r="S2425"/>
      <c r="U2425"/>
      <c r="V2425"/>
      <c r="W2425"/>
      <c r="Y2425"/>
      <c r="Z2425"/>
      <c r="AA2425"/>
      <c r="AC2425"/>
      <c r="AD2425"/>
      <c r="AE2425"/>
      <c r="AG2425"/>
      <c r="AH2425"/>
      <c r="AI2425"/>
      <c r="AK2425"/>
      <c r="AL2425"/>
      <c r="AM2425"/>
      <c r="AO2425"/>
      <c r="AP2425"/>
      <c r="AQ2425"/>
      <c r="AS2425"/>
      <c r="AT2425"/>
      <c r="AU2425"/>
      <c r="AW2425"/>
      <c r="AX2425"/>
      <c r="AY2425"/>
      <c r="BA2425"/>
      <c r="BB2425"/>
      <c r="BC2425"/>
      <c r="BE2425"/>
      <c r="BF2425"/>
      <c r="BG2425"/>
      <c r="BI2425"/>
      <c r="BJ2425"/>
      <c r="BK2425"/>
      <c r="BM2425"/>
      <c r="BN2425"/>
      <c r="BO2425"/>
    </row>
    <row r="2426" spans="1:67">
      <c r="A2426"/>
      <c r="B2426"/>
      <c r="C2426"/>
      <c r="E2426"/>
      <c r="F2426"/>
      <c r="G2426"/>
      <c r="I2426"/>
      <c r="J2426"/>
      <c r="K2426"/>
      <c r="M2426"/>
      <c r="N2426"/>
      <c r="O2426"/>
      <c r="Q2426"/>
      <c r="R2426"/>
      <c r="S2426"/>
      <c r="U2426"/>
      <c r="V2426"/>
      <c r="W2426"/>
      <c r="Y2426"/>
      <c r="Z2426"/>
      <c r="AA2426"/>
      <c r="AC2426"/>
      <c r="AD2426"/>
      <c r="AE2426"/>
      <c r="AG2426"/>
      <c r="AH2426"/>
      <c r="AI2426"/>
      <c r="AK2426"/>
      <c r="AL2426"/>
      <c r="AM2426"/>
      <c r="AO2426"/>
      <c r="AP2426"/>
      <c r="AQ2426"/>
      <c r="AS2426"/>
      <c r="AT2426"/>
      <c r="AU2426"/>
      <c r="AW2426"/>
      <c r="AX2426"/>
      <c r="AY2426"/>
      <c r="BA2426"/>
      <c r="BB2426"/>
      <c r="BC2426"/>
      <c r="BE2426"/>
      <c r="BF2426"/>
      <c r="BG2426"/>
      <c r="BI2426"/>
      <c r="BJ2426"/>
      <c r="BK2426"/>
      <c r="BM2426"/>
      <c r="BN2426"/>
      <c r="BO2426"/>
    </row>
    <row r="2427" spans="1:67">
      <c r="A2427"/>
      <c r="B2427"/>
      <c r="C2427"/>
      <c r="E2427"/>
      <c r="F2427"/>
      <c r="G2427"/>
      <c r="I2427"/>
      <c r="J2427"/>
      <c r="K2427"/>
      <c r="M2427"/>
      <c r="N2427"/>
      <c r="O2427"/>
      <c r="Q2427"/>
      <c r="R2427"/>
      <c r="S2427"/>
      <c r="U2427"/>
      <c r="V2427"/>
      <c r="W2427"/>
      <c r="Y2427"/>
      <c r="Z2427"/>
      <c r="AA2427"/>
      <c r="AC2427"/>
      <c r="AD2427"/>
      <c r="AE2427"/>
      <c r="AG2427"/>
      <c r="AH2427"/>
      <c r="AI2427"/>
      <c r="AK2427"/>
      <c r="AL2427"/>
      <c r="AM2427"/>
      <c r="AO2427"/>
      <c r="AP2427"/>
      <c r="AQ2427"/>
      <c r="AS2427"/>
      <c r="AT2427"/>
      <c r="AU2427"/>
      <c r="AW2427"/>
      <c r="AX2427"/>
      <c r="AY2427"/>
      <c r="BA2427"/>
      <c r="BB2427"/>
      <c r="BC2427"/>
      <c r="BE2427"/>
      <c r="BF2427"/>
      <c r="BG2427"/>
      <c r="BI2427"/>
      <c r="BJ2427"/>
      <c r="BK2427"/>
      <c r="BM2427"/>
      <c r="BN2427"/>
      <c r="BO2427"/>
    </row>
    <row r="2428" spans="1:67">
      <c r="A2428"/>
      <c r="B2428"/>
      <c r="C2428"/>
      <c r="E2428"/>
      <c r="F2428"/>
      <c r="G2428"/>
      <c r="I2428"/>
      <c r="J2428"/>
      <c r="K2428"/>
      <c r="M2428"/>
      <c r="N2428"/>
      <c r="O2428"/>
      <c r="Q2428"/>
      <c r="R2428"/>
      <c r="S2428"/>
      <c r="U2428"/>
      <c r="V2428"/>
      <c r="W2428"/>
      <c r="Y2428"/>
      <c r="Z2428"/>
      <c r="AA2428"/>
      <c r="AC2428"/>
      <c r="AD2428"/>
      <c r="AE2428"/>
      <c r="AG2428"/>
      <c r="AH2428"/>
      <c r="AI2428"/>
      <c r="AK2428"/>
      <c r="AL2428"/>
      <c r="AM2428"/>
      <c r="AO2428"/>
      <c r="AP2428"/>
      <c r="AQ2428"/>
      <c r="AS2428"/>
      <c r="AT2428"/>
      <c r="AU2428"/>
      <c r="AW2428"/>
      <c r="AX2428"/>
      <c r="AY2428"/>
      <c r="BA2428"/>
      <c r="BB2428"/>
      <c r="BC2428"/>
      <c r="BE2428"/>
      <c r="BF2428"/>
      <c r="BG2428"/>
      <c r="BI2428"/>
      <c r="BJ2428"/>
      <c r="BK2428"/>
      <c r="BM2428"/>
      <c r="BN2428"/>
      <c r="BO2428"/>
    </row>
    <row r="2429" spans="1:67">
      <c r="A2429"/>
      <c r="B2429"/>
      <c r="C2429"/>
      <c r="E2429"/>
      <c r="F2429"/>
      <c r="G2429"/>
      <c r="I2429"/>
      <c r="J2429"/>
      <c r="K2429"/>
      <c r="M2429"/>
      <c r="N2429"/>
      <c r="O2429"/>
      <c r="Q2429"/>
      <c r="R2429"/>
      <c r="S2429"/>
      <c r="U2429"/>
      <c r="V2429"/>
      <c r="W2429"/>
      <c r="Y2429"/>
      <c r="Z2429"/>
      <c r="AA2429"/>
      <c r="AC2429"/>
      <c r="AD2429"/>
      <c r="AE2429"/>
      <c r="AG2429"/>
      <c r="AH2429"/>
      <c r="AI2429"/>
      <c r="AK2429"/>
      <c r="AL2429"/>
      <c r="AM2429"/>
      <c r="AO2429"/>
      <c r="AP2429"/>
      <c r="AQ2429"/>
      <c r="AS2429"/>
      <c r="AT2429"/>
      <c r="AU2429"/>
      <c r="AW2429"/>
      <c r="AX2429"/>
      <c r="AY2429"/>
      <c r="BA2429"/>
      <c r="BB2429"/>
      <c r="BC2429"/>
      <c r="BE2429"/>
      <c r="BF2429"/>
      <c r="BG2429"/>
      <c r="BI2429"/>
      <c r="BJ2429"/>
      <c r="BK2429"/>
      <c r="BM2429"/>
      <c r="BN2429"/>
      <c r="BO2429"/>
    </row>
    <row r="2430" spans="1:67">
      <c r="A2430"/>
      <c r="B2430"/>
      <c r="C2430"/>
      <c r="E2430"/>
      <c r="F2430"/>
      <c r="G2430"/>
      <c r="I2430"/>
      <c r="J2430"/>
      <c r="K2430"/>
      <c r="M2430"/>
      <c r="N2430"/>
      <c r="O2430"/>
      <c r="Q2430"/>
      <c r="R2430"/>
      <c r="S2430"/>
      <c r="U2430"/>
      <c r="V2430"/>
      <c r="W2430"/>
      <c r="Y2430"/>
      <c r="Z2430"/>
      <c r="AA2430"/>
      <c r="AC2430"/>
      <c r="AD2430"/>
      <c r="AE2430"/>
      <c r="AG2430"/>
      <c r="AH2430"/>
      <c r="AI2430"/>
      <c r="AK2430"/>
      <c r="AL2430"/>
      <c r="AM2430"/>
      <c r="AO2430"/>
      <c r="AP2430"/>
      <c r="AQ2430"/>
      <c r="AS2430"/>
      <c r="AT2430"/>
      <c r="AU2430"/>
      <c r="AW2430"/>
      <c r="AX2430"/>
      <c r="AY2430"/>
      <c r="BA2430"/>
      <c r="BB2430"/>
      <c r="BC2430"/>
      <c r="BE2430"/>
      <c r="BF2430"/>
      <c r="BG2430"/>
      <c r="BI2430"/>
      <c r="BJ2430"/>
      <c r="BK2430"/>
      <c r="BM2430"/>
      <c r="BN2430"/>
      <c r="BO2430"/>
    </row>
    <row r="2431" spans="1:67">
      <c r="A2431"/>
      <c r="B2431"/>
      <c r="C2431"/>
      <c r="E2431"/>
      <c r="F2431"/>
      <c r="G2431"/>
      <c r="I2431"/>
      <c r="J2431"/>
      <c r="K2431"/>
      <c r="M2431"/>
      <c r="N2431"/>
      <c r="O2431"/>
      <c r="Q2431"/>
      <c r="R2431"/>
      <c r="S2431"/>
      <c r="U2431"/>
      <c r="V2431"/>
      <c r="W2431"/>
      <c r="Y2431"/>
      <c r="Z2431"/>
      <c r="AA2431"/>
      <c r="AC2431"/>
      <c r="AD2431"/>
      <c r="AE2431"/>
      <c r="AG2431"/>
      <c r="AH2431"/>
      <c r="AI2431"/>
      <c r="AK2431"/>
      <c r="AL2431"/>
      <c r="AM2431"/>
      <c r="AO2431"/>
      <c r="AP2431"/>
      <c r="AQ2431"/>
      <c r="AS2431"/>
      <c r="AT2431"/>
      <c r="AU2431"/>
      <c r="AW2431"/>
      <c r="AX2431"/>
      <c r="AY2431"/>
      <c r="BA2431"/>
      <c r="BB2431"/>
      <c r="BC2431"/>
      <c r="BE2431"/>
      <c r="BF2431"/>
      <c r="BG2431"/>
      <c r="BI2431"/>
      <c r="BJ2431"/>
      <c r="BK2431"/>
      <c r="BM2431"/>
      <c r="BN2431"/>
      <c r="BO2431"/>
    </row>
    <row r="2432" spans="1:67">
      <c r="A2432"/>
      <c r="B2432"/>
      <c r="C2432"/>
      <c r="E2432"/>
      <c r="F2432"/>
      <c r="G2432"/>
      <c r="I2432"/>
      <c r="J2432"/>
      <c r="K2432"/>
      <c r="M2432"/>
      <c r="N2432"/>
      <c r="O2432"/>
      <c r="Q2432"/>
      <c r="R2432"/>
      <c r="S2432"/>
      <c r="U2432"/>
      <c r="V2432"/>
      <c r="W2432"/>
      <c r="Y2432"/>
      <c r="Z2432"/>
      <c r="AA2432"/>
      <c r="AC2432"/>
      <c r="AD2432"/>
      <c r="AE2432"/>
      <c r="AG2432"/>
      <c r="AH2432"/>
      <c r="AI2432"/>
      <c r="AK2432"/>
      <c r="AL2432"/>
      <c r="AM2432"/>
      <c r="AO2432"/>
      <c r="AP2432"/>
      <c r="AQ2432"/>
      <c r="AS2432"/>
      <c r="AT2432"/>
      <c r="AU2432"/>
      <c r="AW2432"/>
      <c r="AX2432"/>
      <c r="AY2432"/>
      <c r="BA2432"/>
      <c r="BB2432"/>
      <c r="BC2432"/>
      <c r="BE2432"/>
      <c r="BF2432"/>
      <c r="BG2432"/>
      <c r="BI2432"/>
      <c r="BJ2432"/>
      <c r="BK2432"/>
      <c r="BM2432"/>
      <c r="BN2432"/>
      <c r="BO2432"/>
    </row>
    <row r="2433" spans="1:67">
      <c r="A2433"/>
      <c r="B2433"/>
      <c r="C2433"/>
      <c r="E2433"/>
      <c r="F2433"/>
      <c r="G2433"/>
      <c r="I2433"/>
      <c r="J2433"/>
      <c r="K2433"/>
      <c r="M2433"/>
      <c r="N2433"/>
      <c r="O2433"/>
      <c r="Q2433"/>
      <c r="R2433"/>
      <c r="S2433"/>
      <c r="U2433"/>
      <c r="V2433"/>
      <c r="W2433"/>
      <c r="Y2433"/>
      <c r="Z2433"/>
      <c r="AA2433"/>
      <c r="AC2433"/>
      <c r="AD2433"/>
      <c r="AE2433"/>
      <c r="AG2433"/>
      <c r="AH2433"/>
      <c r="AI2433"/>
      <c r="AK2433"/>
      <c r="AL2433"/>
      <c r="AM2433"/>
      <c r="AO2433"/>
      <c r="AP2433"/>
      <c r="AQ2433"/>
      <c r="AS2433"/>
      <c r="AT2433"/>
      <c r="AU2433"/>
      <c r="AW2433"/>
      <c r="AX2433"/>
      <c r="AY2433"/>
      <c r="BA2433"/>
      <c r="BB2433"/>
      <c r="BC2433"/>
      <c r="BE2433"/>
      <c r="BF2433"/>
      <c r="BG2433"/>
      <c r="BI2433"/>
      <c r="BJ2433"/>
      <c r="BK2433"/>
      <c r="BM2433"/>
      <c r="BN2433"/>
      <c r="BO2433"/>
    </row>
    <row r="2434" spans="1:67">
      <c r="A2434"/>
      <c r="B2434"/>
      <c r="C2434"/>
      <c r="E2434"/>
      <c r="F2434"/>
      <c r="G2434"/>
      <c r="I2434"/>
      <c r="J2434"/>
      <c r="K2434"/>
      <c r="M2434"/>
      <c r="N2434"/>
      <c r="O2434"/>
      <c r="Q2434"/>
      <c r="R2434"/>
      <c r="S2434"/>
      <c r="U2434"/>
      <c r="V2434"/>
      <c r="W2434"/>
      <c r="Y2434"/>
      <c r="Z2434"/>
      <c r="AA2434"/>
      <c r="AC2434"/>
      <c r="AD2434"/>
      <c r="AE2434"/>
      <c r="AG2434"/>
      <c r="AH2434"/>
      <c r="AI2434"/>
      <c r="AK2434"/>
      <c r="AL2434"/>
      <c r="AM2434"/>
      <c r="AO2434"/>
      <c r="AP2434"/>
      <c r="AQ2434"/>
      <c r="AS2434"/>
      <c r="AT2434"/>
      <c r="AU2434"/>
      <c r="AW2434"/>
      <c r="AX2434"/>
      <c r="AY2434"/>
      <c r="BA2434"/>
      <c r="BB2434"/>
      <c r="BC2434"/>
      <c r="BE2434"/>
      <c r="BF2434"/>
      <c r="BG2434"/>
      <c r="BI2434"/>
      <c r="BJ2434"/>
      <c r="BK2434"/>
      <c r="BM2434"/>
      <c r="BN2434"/>
      <c r="BO2434"/>
    </row>
    <row r="2435" spans="1:67">
      <c r="A2435"/>
      <c r="B2435"/>
      <c r="C2435"/>
      <c r="E2435"/>
      <c r="F2435"/>
      <c r="G2435"/>
      <c r="I2435"/>
      <c r="J2435"/>
      <c r="K2435"/>
      <c r="M2435"/>
      <c r="N2435"/>
      <c r="O2435"/>
      <c r="Q2435"/>
      <c r="R2435"/>
      <c r="S2435"/>
      <c r="U2435"/>
      <c r="V2435"/>
      <c r="W2435"/>
      <c r="Y2435"/>
      <c r="Z2435"/>
      <c r="AA2435"/>
      <c r="AC2435"/>
      <c r="AD2435"/>
      <c r="AE2435"/>
      <c r="AG2435"/>
      <c r="AH2435"/>
      <c r="AI2435"/>
      <c r="AK2435"/>
      <c r="AL2435"/>
      <c r="AM2435"/>
      <c r="AO2435"/>
      <c r="AP2435"/>
      <c r="AQ2435"/>
      <c r="AS2435"/>
      <c r="AT2435"/>
      <c r="AU2435"/>
      <c r="AW2435"/>
      <c r="AX2435"/>
      <c r="AY2435"/>
      <c r="BA2435"/>
      <c r="BB2435"/>
      <c r="BC2435"/>
      <c r="BE2435"/>
      <c r="BF2435"/>
      <c r="BG2435"/>
      <c r="BI2435"/>
      <c r="BJ2435"/>
      <c r="BK2435"/>
      <c r="BM2435"/>
      <c r="BN2435"/>
      <c r="BO2435"/>
    </row>
    <row r="2436" spans="1:67">
      <c r="A2436"/>
      <c r="B2436"/>
      <c r="C2436"/>
      <c r="E2436"/>
      <c r="F2436"/>
      <c r="G2436"/>
      <c r="I2436"/>
      <c r="J2436"/>
      <c r="K2436"/>
      <c r="M2436"/>
      <c r="N2436"/>
      <c r="O2436"/>
      <c r="Q2436"/>
      <c r="R2436"/>
      <c r="S2436"/>
      <c r="U2436"/>
      <c r="V2436"/>
      <c r="W2436"/>
      <c r="Y2436"/>
      <c r="Z2436"/>
      <c r="AA2436"/>
      <c r="AC2436"/>
      <c r="AD2436"/>
      <c r="AE2436"/>
      <c r="AG2436"/>
      <c r="AH2436"/>
      <c r="AI2436"/>
      <c r="AK2436"/>
      <c r="AL2436"/>
      <c r="AM2436"/>
      <c r="AO2436"/>
      <c r="AP2436"/>
      <c r="AQ2436"/>
      <c r="AS2436"/>
      <c r="AT2436"/>
      <c r="AU2436"/>
      <c r="AW2436"/>
      <c r="AX2436"/>
      <c r="AY2436"/>
      <c r="BA2436"/>
      <c r="BB2436"/>
      <c r="BC2436"/>
      <c r="BE2436"/>
      <c r="BF2436"/>
      <c r="BG2436"/>
      <c r="BI2436"/>
      <c r="BJ2436"/>
      <c r="BK2436"/>
      <c r="BM2436"/>
      <c r="BN2436"/>
      <c r="BO2436"/>
    </row>
    <row r="2437" spans="1:67">
      <c r="A2437"/>
      <c r="B2437"/>
      <c r="C2437"/>
      <c r="E2437"/>
      <c r="F2437"/>
      <c r="G2437"/>
      <c r="I2437"/>
      <c r="J2437"/>
      <c r="K2437"/>
      <c r="M2437"/>
      <c r="N2437"/>
      <c r="O2437"/>
      <c r="Q2437"/>
      <c r="R2437"/>
      <c r="S2437"/>
      <c r="U2437"/>
      <c r="V2437"/>
      <c r="W2437"/>
      <c r="Y2437"/>
      <c r="Z2437"/>
      <c r="AA2437"/>
      <c r="AC2437"/>
      <c r="AD2437"/>
      <c r="AE2437"/>
      <c r="AG2437"/>
      <c r="AH2437"/>
      <c r="AI2437"/>
      <c r="AK2437"/>
      <c r="AL2437"/>
      <c r="AM2437"/>
      <c r="AO2437"/>
      <c r="AP2437"/>
      <c r="AQ2437"/>
      <c r="AS2437"/>
      <c r="AT2437"/>
      <c r="AU2437"/>
      <c r="AW2437"/>
      <c r="AX2437"/>
      <c r="AY2437"/>
      <c r="BA2437"/>
      <c r="BB2437"/>
      <c r="BC2437"/>
      <c r="BE2437"/>
      <c r="BF2437"/>
      <c r="BG2437"/>
      <c r="BI2437"/>
      <c r="BJ2437"/>
      <c r="BK2437"/>
      <c r="BM2437"/>
      <c r="BN2437"/>
      <c r="BO2437"/>
    </row>
    <row r="2438" spans="1:67">
      <c r="A2438"/>
      <c r="B2438"/>
      <c r="C2438"/>
      <c r="E2438"/>
      <c r="F2438"/>
      <c r="G2438"/>
      <c r="I2438"/>
      <c r="J2438"/>
      <c r="K2438"/>
      <c r="M2438"/>
      <c r="N2438"/>
      <c r="O2438"/>
      <c r="Q2438"/>
      <c r="R2438"/>
      <c r="S2438"/>
      <c r="U2438"/>
      <c r="V2438"/>
      <c r="W2438"/>
      <c r="Y2438"/>
      <c r="Z2438"/>
      <c r="AA2438"/>
      <c r="AC2438"/>
      <c r="AD2438"/>
      <c r="AE2438"/>
      <c r="AG2438"/>
      <c r="AH2438"/>
      <c r="AI2438"/>
      <c r="AK2438"/>
      <c r="AL2438"/>
      <c r="AM2438"/>
      <c r="AO2438"/>
      <c r="AP2438"/>
      <c r="AQ2438"/>
      <c r="AS2438"/>
      <c r="AT2438"/>
      <c r="AU2438"/>
      <c r="AW2438"/>
      <c r="AX2438"/>
      <c r="AY2438"/>
      <c r="BA2438"/>
      <c r="BB2438"/>
      <c r="BC2438"/>
      <c r="BE2438"/>
      <c r="BF2438"/>
      <c r="BG2438"/>
      <c r="BI2438"/>
      <c r="BJ2438"/>
      <c r="BK2438"/>
      <c r="BM2438"/>
      <c r="BN2438"/>
      <c r="BO2438"/>
    </row>
    <row r="2439" spans="1:67">
      <c r="A2439"/>
      <c r="B2439"/>
      <c r="C2439"/>
      <c r="E2439"/>
      <c r="F2439"/>
      <c r="G2439"/>
      <c r="I2439"/>
      <c r="J2439"/>
      <c r="K2439"/>
      <c r="M2439"/>
      <c r="N2439"/>
      <c r="O2439"/>
      <c r="Q2439"/>
      <c r="R2439"/>
      <c r="S2439"/>
      <c r="U2439"/>
      <c r="V2439"/>
      <c r="W2439"/>
      <c r="Y2439"/>
      <c r="Z2439"/>
      <c r="AA2439"/>
      <c r="AC2439"/>
      <c r="AD2439"/>
      <c r="AE2439"/>
      <c r="AG2439"/>
      <c r="AH2439"/>
      <c r="AI2439"/>
      <c r="AK2439"/>
      <c r="AL2439"/>
      <c r="AM2439"/>
      <c r="AO2439"/>
      <c r="AP2439"/>
      <c r="AQ2439"/>
      <c r="AS2439"/>
      <c r="AT2439"/>
      <c r="AU2439"/>
      <c r="AW2439"/>
      <c r="AX2439"/>
      <c r="AY2439"/>
      <c r="BA2439"/>
      <c r="BB2439"/>
      <c r="BC2439"/>
      <c r="BE2439"/>
      <c r="BF2439"/>
      <c r="BG2439"/>
      <c r="BI2439"/>
      <c r="BJ2439"/>
      <c r="BK2439"/>
      <c r="BM2439"/>
      <c r="BN2439"/>
      <c r="BO2439"/>
    </row>
    <row r="2440" spans="1:67">
      <c r="A2440"/>
      <c r="B2440"/>
      <c r="C2440"/>
      <c r="E2440"/>
      <c r="F2440"/>
      <c r="G2440"/>
      <c r="I2440"/>
      <c r="J2440"/>
      <c r="K2440"/>
      <c r="M2440"/>
      <c r="N2440"/>
      <c r="O2440"/>
      <c r="Q2440"/>
      <c r="R2440"/>
      <c r="S2440"/>
      <c r="U2440"/>
      <c r="V2440"/>
      <c r="W2440"/>
      <c r="Y2440"/>
      <c r="Z2440"/>
      <c r="AA2440"/>
      <c r="AC2440"/>
      <c r="AD2440"/>
      <c r="AE2440"/>
      <c r="AG2440"/>
      <c r="AH2440"/>
      <c r="AI2440"/>
      <c r="AK2440"/>
      <c r="AL2440"/>
      <c r="AM2440"/>
      <c r="AO2440"/>
      <c r="AP2440"/>
      <c r="AQ2440"/>
      <c r="AS2440"/>
      <c r="AT2440"/>
      <c r="AU2440"/>
      <c r="AW2440"/>
      <c r="AX2440"/>
      <c r="AY2440"/>
      <c r="BA2440"/>
      <c r="BB2440"/>
      <c r="BC2440"/>
      <c r="BE2440"/>
      <c r="BF2440"/>
      <c r="BG2440"/>
      <c r="BI2440"/>
      <c r="BJ2440"/>
      <c r="BK2440"/>
      <c r="BM2440"/>
      <c r="BN2440"/>
      <c r="BO2440"/>
    </row>
    <row r="2441" spans="1:67">
      <c r="A2441"/>
      <c r="B2441"/>
      <c r="C2441"/>
      <c r="E2441"/>
      <c r="F2441"/>
      <c r="G2441"/>
      <c r="I2441"/>
      <c r="J2441"/>
      <c r="K2441"/>
      <c r="M2441"/>
      <c r="N2441"/>
      <c r="O2441"/>
      <c r="Q2441"/>
      <c r="R2441"/>
      <c r="S2441"/>
      <c r="U2441"/>
      <c r="V2441"/>
      <c r="W2441"/>
      <c r="Y2441"/>
      <c r="Z2441"/>
      <c r="AA2441"/>
      <c r="AC2441"/>
      <c r="AD2441"/>
      <c r="AE2441"/>
      <c r="AG2441"/>
      <c r="AH2441"/>
      <c r="AI2441"/>
      <c r="AK2441"/>
      <c r="AL2441"/>
      <c r="AM2441"/>
      <c r="AO2441"/>
      <c r="AP2441"/>
      <c r="AQ2441"/>
      <c r="AS2441"/>
      <c r="AT2441"/>
      <c r="AU2441"/>
      <c r="AW2441"/>
      <c r="AX2441"/>
      <c r="AY2441"/>
      <c r="BA2441"/>
      <c r="BB2441"/>
      <c r="BC2441"/>
      <c r="BE2441"/>
      <c r="BF2441"/>
      <c r="BG2441"/>
      <c r="BI2441"/>
      <c r="BJ2441"/>
      <c r="BK2441"/>
      <c r="BM2441"/>
      <c r="BN2441"/>
      <c r="BO2441"/>
    </row>
    <row r="2442" spans="1:67">
      <c r="A2442"/>
      <c r="B2442"/>
      <c r="C2442"/>
      <c r="E2442"/>
      <c r="F2442"/>
      <c r="G2442"/>
      <c r="I2442"/>
      <c r="J2442"/>
      <c r="K2442"/>
      <c r="M2442"/>
      <c r="N2442"/>
      <c r="O2442"/>
      <c r="Q2442"/>
      <c r="R2442"/>
      <c r="S2442"/>
      <c r="U2442"/>
      <c r="V2442"/>
      <c r="W2442"/>
      <c r="Y2442"/>
      <c r="Z2442"/>
      <c r="AA2442"/>
      <c r="AC2442"/>
      <c r="AD2442"/>
      <c r="AE2442"/>
      <c r="AG2442"/>
      <c r="AH2442"/>
      <c r="AI2442"/>
      <c r="AK2442"/>
      <c r="AL2442"/>
      <c r="AM2442"/>
      <c r="AO2442"/>
      <c r="AP2442"/>
      <c r="AQ2442"/>
      <c r="AS2442"/>
      <c r="AT2442"/>
      <c r="AU2442"/>
      <c r="AW2442"/>
      <c r="AX2442"/>
      <c r="AY2442"/>
      <c r="BA2442"/>
      <c r="BB2442"/>
      <c r="BC2442"/>
      <c r="BE2442"/>
      <c r="BF2442"/>
      <c r="BG2442"/>
      <c r="BI2442"/>
      <c r="BJ2442"/>
      <c r="BK2442"/>
      <c r="BM2442"/>
      <c r="BN2442"/>
      <c r="BO2442"/>
    </row>
    <row r="2443" spans="1:67">
      <c r="A2443"/>
      <c r="B2443"/>
      <c r="C2443"/>
      <c r="E2443"/>
      <c r="F2443"/>
      <c r="G2443"/>
      <c r="I2443"/>
      <c r="J2443"/>
      <c r="K2443"/>
      <c r="M2443"/>
      <c r="N2443"/>
      <c r="O2443"/>
      <c r="Q2443"/>
      <c r="R2443"/>
      <c r="S2443"/>
      <c r="U2443"/>
      <c r="V2443"/>
      <c r="W2443"/>
      <c r="Y2443"/>
      <c r="Z2443"/>
      <c r="AA2443"/>
      <c r="AC2443"/>
      <c r="AD2443"/>
      <c r="AE2443"/>
      <c r="AG2443"/>
      <c r="AH2443"/>
      <c r="AI2443"/>
      <c r="AK2443"/>
      <c r="AL2443"/>
      <c r="AM2443"/>
      <c r="AO2443"/>
      <c r="AP2443"/>
      <c r="AQ2443"/>
      <c r="AS2443"/>
      <c r="AT2443"/>
      <c r="AU2443"/>
      <c r="AW2443"/>
      <c r="AX2443"/>
      <c r="AY2443"/>
      <c r="BA2443"/>
      <c r="BB2443"/>
      <c r="BC2443"/>
      <c r="BE2443"/>
      <c r="BF2443"/>
      <c r="BG2443"/>
      <c r="BI2443"/>
      <c r="BJ2443"/>
      <c r="BK2443"/>
      <c r="BM2443"/>
      <c r="BN2443"/>
      <c r="BO2443"/>
    </row>
    <row r="2444" spans="1:67">
      <c r="A2444"/>
      <c r="B2444"/>
      <c r="C2444"/>
      <c r="E2444"/>
      <c r="F2444"/>
      <c r="G2444"/>
      <c r="I2444"/>
      <c r="J2444"/>
      <c r="K2444"/>
      <c r="M2444"/>
      <c r="N2444"/>
      <c r="O2444"/>
      <c r="Q2444"/>
      <c r="R2444"/>
      <c r="S2444"/>
      <c r="U2444"/>
      <c r="V2444"/>
      <c r="W2444"/>
      <c r="Y2444"/>
      <c r="Z2444"/>
      <c r="AA2444"/>
      <c r="AC2444"/>
      <c r="AD2444"/>
      <c r="AE2444"/>
      <c r="AG2444"/>
      <c r="AH2444"/>
      <c r="AI2444"/>
      <c r="AK2444"/>
      <c r="AL2444"/>
      <c r="AM2444"/>
      <c r="AO2444"/>
      <c r="AP2444"/>
      <c r="AQ2444"/>
      <c r="AS2444"/>
      <c r="AT2444"/>
      <c r="AU2444"/>
      <c r="AW2444"/>
      <c r="AX2444"/>
      <c r="AY2444"/>
      <c r="BA2444"/>
      <c r="BB2444"/>
      <c r="BC2444"/>
      <c r="BE2444"/>
      <c r="BF2444"/>
      <c r="BG2444"/>
      <c r="BI2444"/>
      <c r="BJ2444"/>
      <c r="BK2444"/>
      <c r="BM2444"/>
      <c r="BN2444"/>
      <c r="BO2444"/>
    </row>
    <row r="2445" spans="1:67">
      <c r="A2445"/>
      <c r="B2445"/>
      <c r="C2445"/>
      <c r="E2445"/>
      <c r="F2445"/>
      <c r="G2445"/>
      <c r="I2445"/>
      <c r="J2445"/>
      <c r="K2445"/>
      <c r="M2445"/>
      <c r="N2445"/>
      <c r="O2445"/>
      <c r="Q2445"/>
      <c r="R2445"/>
      <c r="S2445"/>
      <c r="U2445"/>
      <c r="V2445"/>
      <c r="W2445"/>
      <c r="Y2445"/>
      <c r="Z2445"/>
      <c r="AA2445"/>
      <c r="AC2445"/>
      <c r="AD2445"/>
      <c r="AE2445"/>
      <c r="AG2445"/>
      <c r="AH2445"/>
      <c r="AI2445"/>
      <c r="AK2445"/>
      <c r="AL2445"/>
      <c r="AM2445"/>
      <c r="AO2445"/>
      <c r="AP2445"/>
      <c r="AQ2445"/>
      <c r="AS2445"/>
      <c r="AT2445"/>
      <c r="AU2445"/>
      <c r="AW2445"/>
      <c r="AX2445"/>
      <c r="AY2445"/>
      <c r="BA2445"/>
      <c r="BB2445"/>
      <c r="BC2445"/>
      <c r="BE2445"/>
      <c r="BF2445"/>
      <c r="BG2445"/>
      <c r="BI2445"/>
      <c r="BJ2445"/>
      <c r="BK2445"/>
      <c r="BM2445"/>
      <c r="BN2445"/>
      <c r="BO2445"/>
    </row>
    <row r="2446" spans="1:67">
      <c r="A2446"/>
      <c r="B2446"/>
      <c r="C2446"/>
      <c r="E2446"/>
      <c r="F2446"/>
      <c r="G2446"/>
      <c r="I2446"/>
      <c r="J2446"/>
      <c r="K2446"/>
      <c r="M2446"/>
      <c r="N2446"/>
      <c r="O2446"/>
      <c r="Q2446"/>
      <c r="R2446"/>
      <c r="S2446"/>
      <c r="U2446"/>
      <c r="V2446"/>
      <c r="W2446"/>
      <c r="Y2446"/>
      <c r="Z2446"/>
      <c r="AA2446"/>
      <c r="AC2446"/>
      <c r="AD2446"/>
      <c r="AE2446"/>
      <c r="AG2446"/>
      <c r="AH2446"/>
      <c r="AI2446"/>
      <c r="AK2446"/>
      <c r="AL2446"/>
      <c r="AM2446"/>
      <c r="AO2446"/>
      <c r="AP2446"/>
      <c r="AQ2446"/>
      <c r="AS2446"/>
      <c r="AT2446"/>
      <c r="AU2446"/>
      <c r="AW2446"/>
      <c r="AX2446"/>
      <c r="AY2446"/>
      <c r="BA2446"/>
      <c r="BB2446"/>
      <c r="BC2446"/>
      <c r="BE2446"/>
      <c r="BF2446"/>
      <c r="BG2446"/>
      <c r="BI2446"/>
      <c r="BJ2446"/>
      <c r="BK2446"/>
      <c r="BM2446"/>
      <c r="BN2446"/>
      <c r="BO2446"/>
    </row>
    <row r="2447" spans="1:67">
      <c r="A2447"/>
      <c r="B2447"/>
      <c r="C2447"/>
      <c r="E2447"/>
      <c r="F2447"/>
      <c r="G2447"/>
      <c r="I2447"/>
      <c r="J2447"/>
      <c r="K2447"/>
      <c r="M2447"/>
      <c r="N2447"/>
      <c r="O2447"/>
      <c r="Q2447"/>
      <c r="R2447"/>
      <c r="S2447"/>
      <c r="U2447"/>
      <c r="V2447"/>
      <c r="W2447"/>
      <c r="Y2447"/>
      <c r="Z2447"/>
      <c r="AA2447"/>
      <c r="AC2447"/>
      <c r="AD2447"/>
      <c r="AE2447"/>
      <c r="AG2447"/>
      <c r="AH2447"/>
      <c r="AI2447"/>
      <c r="AK2447"/>
      <c r="AL2447"/>
      <c r="AM2447"/>
      <c r="AO2447"/>
      <c r="AP2447"/>
      <c r="AQ2447"/>
      <c r="AS2447"/>
      <c r="AT2447"/>
      <c r="AU2447"/>
      <c r="AW2447"/>
      <c r="AX2447"/>
      <c r="AY2447"/>
      <c r="BA2447"/>
      <c r="BB2447"/>
      <c r="BC2447"/>
      <c r="BE2447"/>
      <c r="BF2447"/>
      <c r="BG2447"/>
      <c r="BI2447"/>
      <c r="BJ2447"/>
      <c r="BK2447"/>
      <c r="BM2447"/>
      <c r="BN2447"/>
      <c r="BO2447"/>
    </row>
    <row r="2448" spans="1:67">
      <c r="A2448"/>
      <c r="B2448"/>
      <c r="C2448"/>
      <c r="E2448"/>
      <c r="F2448"/>
      <c r="G2448"/>
      <c r="I2448"/>
      <c r="J2448"/>
      <c r="K2448"/>
      <c r="M2448"/>
      <c r="N2448"/>
      <c r="O2448"/>
      <c r="Q2448"/>
      <c r="R2448"/>
      <c r="S2448"/>
      <c r="U2448"/>
      <c r="V2448"/>
      <c r="W2448"/>
      <c r="Y2448"/>
      <c r="Z2448"/>
      <c r="AA2448"/>
      <c r="AC2448"/>
      <c r="AD2448"/>
      <c r="AE2448"/>
      <c r="AG2448"/>
      <c r="AH2448"/>
      <c r="AI2448"/>
      <c r="AK2448"/>
      <c r="AL2448"/>
      <c r="AM2448"/>
      <c r="AO2448"/>
      <c r="AP2448"/>
      <c r="AQ2448"/>
      <c r="AS2448"/>
      <c r="AT2448"/>
      <c r="AU2448"/>
      <c r="AW2448"/>
      <c r="AX2448"/>
      <c r="AY2448"/>
      <c r="BA2448"/>
      <c r="BB2448"/>
      <c r="BC2448"/>
      <c r="BE2448"/>
      <c r="BF2448"/>
      <c r="BG2448"/>
      <c r="BI2448"/>
      <c r="BJ2448"/>
      <c r="BK2448"/>
      <c r="BM2448"/>
      <c r="BN2448"/>
      <c r="BO2448"/>
    </row>
    <row r="2449" spans="1:67">
      <c r="A2449"/>
      <c r="B2449"/>
      <c r="C2449"/>
      <c r="E2449"/>
      <c r="F2449"/>
      <c r="G2449"/>
      <c r="I2449"/>
      <c r="J2449"/>
      <c r="K2449"/>
      <c r="M2449"/>
      <c r="N2449"/>
      <c r="O2449"/>
      <c r="Q2449"/>
      <c r="R2449"/>
      <c r="S2449"/>
      <c r="U2449"/>
      <c r="V2449"/>
      <c r="W2449"/>
      <c r="Y2449"/>
      <c r="Z2449"/>
      <c r="AA2449"/>
      <c r="AC2449"/>
      <c r="AD2449"/>
      <c r="AE2449"/>
      <c r="AG2449"/>
      <c r="AH2449"/>
      <c r="AI2449"/>
      <c r="AK2449"/>
      <c r="AL2449"/>
      <c r="AM2449"/>
      <c r="AO2449"/>
      <c r="AP2449"/>
      <c r="AQ2449"/>
      <c r="AS2449"/>
      <c r="AT2449"/>
      <c r="AU2449"/>
      <c r="AW2449"/>
      <c r="AX2449"/>
      <c r="AY2449"/>
      <c r="BA2449"/>
      <c r="BB2449"/>
      <c r="BC2449"/>
      <c r="BE2449"/>
      <c r="BF2449"/>
      <c r="BG2449"/>
      <c r="BI2449"/>
      <c r="BJ2449"/>
      <c r="BK2449"/>
      <c r="BM2449"/>
      <c r="BN2449"/>
      <c r="BO2449"/>
    </row>
    <row r="2450" spans="1:67">
      <c r="A2450"/>
      <c r="B2450"/>
      <c r="C2450"/>
      <c r="E2450"/>
      <c r="F2450"/>
      <c r="G2450"/>
      <c r="I2450"/>
      <c r="J2450"/>
      <c r="K2450"/>
      <c r="M2450"/>
      <c r="N2450"/>
      <c r="O2450"/>
      <c r="Q2450"/>
      <c r="R2450"/>
      <c r="S2450"/>
      <c r="U2450"/>
      <c r="V2450"/>
      <c r="W2450"/>
      <c r="Y2450"/>
      <c r="Z2450"/>
      <c r="AA2450"/>
      <c r="AC2450"/>
      <c r="AD2450"/>
      <c r="AE2450"/>
      <c r="AG2450"/>
      <c r="AH2450"/>
      <c r="AI2450"/>
      <c r="AK2450"/>
      <c r="AL2450"/>
      <c r="AM2450"/>
      <c r="AO2450"/>
      <c r="AP2450"/>
      <c r="AQ2450"/>
      <c r="AS2450"/>
      <c r="AT2450"/>
      <c r="AU2450"/>
      <c r="AW2450"/>
      <c r="AX2450"/>
      <c r="AY2450"/>
      <c r="BA2450"/>
      <c r="BB2450"/>
      <c r="BC2450"/>
      <c r="BE2450"/>
      <c r="BF2450"/>
      <c r="BG2450"/>
      <c r="BI2450"/>
      <c r="BJ2450"/>
      <c r="BK2450"/>
      <c r="BM2450"/>
      <c r="BN2450"/>
      <c r="BO2450"/>
    </row>
    <row r="2451" spans="1:67">
      <c r="A2451"/>
      <c r="B2451"/>
      <c r="C2451"/>
      <c r="E2451"/>
      <c r="F2451"/>
      <c r="G2451"/>
      <c r="I2451"/>
      <c r="J2451"/>
      <c r="K2451"/>
      <c r="M2451"/>
      <c r="N2451"/>
      <c r="O2451"/>
      <c r="Q2451"/>
      <c r="R2451"/>
      <c r="S2451"/>
      <c r="U2451"/>
      <c r="V2451"/>
      <c r="W2451"/>
      <c r="Y2451"/>
      <c r="Z2451"/>
      <c r="AA2451"/>
      <c r="AC2451"/>
      <c r="AD2451"/>
      <c r="AE2451"/>
      <c r="AG2451"/>
      <c r="AH2451"/>
      <c r="AI2451"/>
      <c r="AK2451"/>
      <c r="AL2451"/>
      <c r="AM2451"/>
      <c r="AO2451"/>
      <c r="AP2451"/>
      <c r="AQ2451"/>
      <c r="AS2451"/>
      <c r="AT2451"/>
      <c r="AU2451"/>
      <c r="AW2451"/>
      <c r="AX2451"/>
      <c r="AY2451"/>
      <c r="BA2451"/>
      <c r="BB2451"/>
      <c r="BC2451"/>
      <c r="BE2451"/>
      <c r="BF2451"/>
      <c r="BG2451"/>
      <c r="BI2451"/>
      <c r="BJ2451"/>
      <c r="BK2451"/>
      <c r="BM2451"/>
      <c r="BN2451"/>
      <c r="BO2451"/>
    </row>
    <row r="2452" spans="1:67">
      <c r="A2452"/>
      <c r="B2452"/>
      <c r="C2452"/>
      <c r="E2452"/>
      <c r="F2452"/>
      <c r="G2452"/>
      <c r="I2452"/>
      <c r="J2452"/>
      <c r="K2452"/>
      <c r="M2452"/>
      <c r="N2452"/>
      <c r="O2452"/>
      <c r="Q2452"/>
      <c r="R2452"/>
      <c r="S2452"/>
      <c r="U2452"/>
      <c r="V2452"/>
      <c r="W2452"/>
      <c r="Y2452"/>
      <c r="Z2452"/>
      <c r="AA2452"/>
      <c r="AC2452"/>
      <c r="AD2452"/>
      <c r="AE2452"/>
      <c r="AG2452"/>
      <c r="AH2452"/>
      <c r="AI2452"/>
      <c r="AK2452"/>
      <c r="AL2452"/>
      <c r="AM2452"/>
      <c r="AO2452"/>
      <c r="AP2452"/>
      <c r="AQ2452"/>
      <c r="AS2452"/>
      <c r="AT2452"/>
      <c r="AU2452"/>
      <c r="AW2452"/>
      <c r="AX2452"/>
      <c r="AY2452"/>
      <c r="BA2452"/>
      <c r="BB2452"/>
      <c r="BC2452"/>
      <c r="BE2452"/>
      <c r="BF2452"/>
      <c r="BG2452"/>
      <c r="BI2452"/>
      <c r="BJ2452"/>
      <c r="BK2452"/>
      <c r="BM2452"/>
      <c r="BN2452"/>
      <c r="BO2452"/>
    </row>
    <row r="2453" spans="1:67">
      <c r="A2453"/>
      <c r="B2453"/>
      <c r="C2453"/>
      <c r="E2453"/>
      <c r="F2453"/>
      <c r="G2453"/>
      <c r="I2453"/>
      <c r="J2453"/>
      <c r="K2453"/>
      <c r="M2453"/>
      <c r="N2453"/>
      <c r="O2453"/>
      <c r="Q2453"/>
      <c r="R2453"/>
      <c r="S2453"/>
      <c r="U2453"/>
      <c r="V2453"/>
      <c r="W2453"/>
      <c r="Y2453"/>
      <c r="Z2453"/>
      <c r="AA2453"/>
      <c r="AC2453"/>
      <c r="AD2453"/>
      <c r="AE2453"/>
      <c r="AG2453"/>
      <c r="AH2453"/>
      <c r="AI2453"/>
      <c r="AK2453"/>
      <c r="AL2453"/>
      <c r="AM2453"/>
      <c r="AO2453"/>
      <c r="AP2453"/>
      <c r="AQ2453"/>
      <c r="AS2453"/>
      <c r="AT2453"/>
      <c r="AU2453"/>
      <c r="AW2453"/>
      <c r="AX2453"/>
      <c r="AY2453"/>
      <c r="BA2453"/>
      <c r="BB2453"/>
      <c r="BC2453"/>
      <c r="BE2453"/>
      <c r="BF2453"/>
      <c r="BG2453"/>
      <c r="BI2453"/>
      <c r="BJ2453"/>
      <c r="BK2453"/>
      <c r="BM2453"/>
      <c r="BN2453"/>
      <c r="BO2453"/>
    </row>
    <row r="2454" spans="1:67">
      <c r="A2454"/>
      <c r="B2454"/>
      <c r="C2454"/>
      <c r="E2454"/>
      <c r="F2454"/>
      <c r="G2454"/>
      <c r="I2454"/>
      <c r="J2454"/>
      <c r="K2454"/>
      <c r="M2454"/>
      <c r="N2454"/>
      <c r="O2454"/>
      <c r="Q2454"/>
      <c r="R2454"/>
      <c r="S2454"/>
      <c r="U2454"/>
      <c r="V2454"/>
      <c r="W2454"/>
      <c r="Y2454"/>
      <c r="Z2454"/>
      <c r="AA2454"/>
      <c r="AC2454"/>
      <c r="AD2454"/>
      <c r="AE2454"/>
      <c r="AG2454"/>
      <c r="AH2454"/>
      <c r="AI2454"/>
      <c r="AK2454"/>
      <c r="AL2454"/>
      <c r="AM2454"/>
      <c r="AO2454"/>
      <c r="AP2454"/>
      <c r="AQ2454"/>
      <c r="AS2454"/>
      <c r="AT2454"/>
      <c r="AU2454"/>
      <c r="AW2454"/>
      <c r="AX2454"/>
      <c r="AY2454"/>
      <c r="BA2454"/>
      <c r="BB2454"/>
      <c r="BC2454"/>
      <c r="BE2454"/>
      <c r="BF2454"/>
      <c r="BG2454"/>
      <c r="BI2454"/>
      <c r="BJ2454"/>
      <c r="BK2454"/>
      <c r="BM2454"/>
      <c r="BN2454"/>
      <c r="BO2454"/>
    </row>
    <row r="2455" spans="1:67">
      <c r="A2455"/>
      <c r="B2455"/>
      <c r="C2455"/>
      <c r="E2455"/>
      <c r="F2455"/>
      <c r="G2455"/>
      <c r="I2455"/>
      <c r="J2455"/>
      <c r="K2455"/>
      <c r="M2455"/>
      <c r="N2455"/>
      <c r="O2455"/>
      <c r="Q2455"/>
      <c r="R2455"/>
      <c r="S2455"/>
      <c r="U2455"/>
      <c r="V2455"/>
      <c r="W2455"/>
      <c r="Y2455"/>
      <c r="Z2455"/>
      <c r="AA2455"/>
      <c r="AC2455"/>
      <c r="AD2455"/>
      <c r="AE2455"/>
      <c r="AG2455"/>
      <c r="AH2455"/>
      <c r="AI2455"/>
      <c r="AK2455"/>
      <c r="AL2455"/>
      <c r="AM2455"/>
      <c r="AO2455"/>
      <c r="AP2455"/>
      <c r="AQ2455"/>
      <c r="AS2455"/>
      <c r="AT2455"/>
      <c r="AU2455"/>
      <c r="AW2455"/>
      <c r="AX2455"/>
      <c r="AY2455"/>
      <c r="BA2455"/>
      <c r="BB2455"/>
      <c r="BC2455"/>
      <c r="BE2455"/>
      <c r="BF2455"/>
      <c r="BG2455"/>
      <c r="BI2455"/>
      <c r="BJ2455"/>
      <c r="BK2455"/>
      <c r="BM2455"/>
      <c r="BN2455"/>
      <c r="BO2455"/>
    </row>
    <row r="2456" spans="1:67">
      <c r="A2456"/>
      <c r="B2456"/>
      <c r="C2456"/>
      <c r="E2456"/>
      <c r="F2456"/>
      <c r="G2456"/>
      <c r="I2456"/>
      <c r="J2456"/>
      <c r="K2456"/>
      <c r="M2456"/>
      <c r="N2456"/>
      <c r="O2456"/>
      <c r="Q2456"/>
      <c r="R2456"/>
      <c r="S2456"/>
      <c r="U2456"/>
      <c r="V2456"/>
      <c r="W2456"/>
      <c r="Y2456"/>
      <c r="Z2456"/>
      <c r="AA2456"/>
      <c r="AC2456"/>
      <c r="AD2456"/>
      <c r="AE2456"/>
      <c r="AG2456"/>
      <c r="AH2456"/>
      <c r="AI2456"/>
      <c r="AK2456"/>
      <c r="AL2456"/>
      <c r="AM2456"/>
      <c r="AO2456"/>
      <c r="AP2456"/>
      <c r="AQ2456"/>
      <c r="AS2456"/>
      <c r="AT2456"/>
      <c r="AU2456"/>
      <c r="AW2456"/>
      <c r="AX2456"/>
      <c r="AY2456"/>
      <c r="BA2456"/>
      <c r="BB2456"/>
      <c r="BC2456"/>
      <c r="BE2456"/>
      <c r="BF2456"/>
      <c r="BG2456"/>
      <c r="BI2456"/>
      <c r="BJ2456"/>
      <c r="BK2456"/>
      <c r="BM2456"/>
      <c r="BN2456"/>
      <c r="BO2456"/>
    </row>
    <row r="2457" spans="1:67">
      <c r="A2457"/>
      <c r="B2457"/>
      <c r="C2457"/>
      <c r="E2457"/>
      <c r="F2457"/>
      <c r="G2457"/>
      <c r="I2457"/>
      <c r="J2457"/>
      <c r="K2457"/>
      <c r="M2457"/>
      <c r="N2457"/>
      <c r="O2457"/>
      <c r="Q2457"/>
      <c r="R2457"/>
      <c r="S2457"/>
      <c r="U2457"/>
      <c r="V2457"/>
      <c r="W2457"/>
      <c r="Y2457"/>
      <c r="Z2457"/>
      <c r="AA2457"/>
      <c r="AC2457"/>
      <c r="AD2457"/>
      <c r="AE2457"/>
      <c r="AG2457"/>
      <c r="AH2457"/>
      <c r="AI2457"/>
      <c r="AK2457"/>
      <c r="AL2457"/>
      <c r="AM2457"/>
      <c r="AO2457"/>
      <c r="AP2457"/>
      <c r="AQ2457"/>
      <c r="AS2457"/>
      <c r="AT2457"/>
      <c r="AU2457"/>
      <c r="AW2457"/>
      <c r="AX2457"/>
      <c r="AY2457"/>
      <c r="BA2457"/>
      <c r="BB2457"/>
      <c r="BC2457"/>
      <c r="BE2457"/>
      <c r="BF2457"/>
      <c r="BG2457"/>
      <c r="BI2457"/>
      <c r="BJ2457"/>
      <c r="BK2457"/>
      <c r="BM2457"/>
      <c r="BN2457"/>
      <c r="BO2457"/>
    </row>
    <row r="2458" spans="1:67">
      <c r="A2458"/>
      <c r="B2458"/>
      <c r="C2458"/>
      <c r="E2458"/>
      <c r="F2458"/>
      <c r="G2458"/>
      <c r="I2458"/>
      <c r="J2458"/>
      <c r="K2458"/>
      <c r="M2458"/>
      <c r="N2458"/>
      <c r="O2458"/>
      <c r="Q2458"/>
      <c r="R2458"/>
      <c r="S2458"/>
      <c r="U2458"/>
      <c r="V2458"/>
      <c r="W2458"/>
      <c r="Y2458"/>
      <c r="Z2458"/>
      <c r="AA2458"/>
      <c r="AC2458"/>
      <c r="AD2458"/>
      <c r="AE2458"/>
      <c r="AG2458"/>
      <c r="AH2458"/>
      <c r="AI2458"/>
      <c r="AK2458"/>
      <c r="AL2458"/>
      <c r="AM2458"/>
      <c r="AO2458"/>
      <c r="AP2458"/>
      <c r="AQ2458"/>
      <c r="AS2458"/>
      <c r="AT2458"/>
      <c r="AU2458"/>
      <c r="AW2458"/>
      <c r="AX2458"/>
      <c r="AY2458"/>
      <c r="BA2458"/>
      <c r="BB2458"/>
      <c r="BC2458"/>
      <c r="BE2458"/>
      <c r="BF2458"/>
      <c r="BG2458"/>
      <c r="BI2458"/>
      <c r="BJ2458"/>
      <c r="BK2458"/>
      <c r="BM2458"/>
      <c r="BN2458"/>
      <c r="BO2458"/>
    </row>
    <row r="2459" spans="1:67">
      <c r="A2459"/>
      <c r="B2459"/>
      <c r="C2459"/>
      <c r="E2459"/>
      <c r="F2459"/>
      <c r="G2459"/>
      <c r="I2459"/>
      <c r="J2459"/>
      <c r="K2459"/>
      <c r="M2459"/>
      <c r="N2459"/>
      <c r="O2459"/>
      <c r="Q2459"/>
      <c r="R2459"/>
      <c r="S2459"/>
      <c r="U2459"/>
      <c r="V2459"/>
      <c r="W2459"/>
      <c r="Y2459"/>
      <c r="Z2459"/>
      <c r="AA2459"/>
      <c r="AC2459"/>
      <c r="AD2459"/>
      <c r="AE2459"/>
      <c r="AG2459"/>
      <c r="AH2459"/>
      <c r="AI2459"/>
      <c r="AK2459"/>
      <c r="AL2459"/>
      <c r="AM2459"/>
      <c r="AO2459"/>
      <c r="AP2459"/>
      <c r="AQ2459"/>
      <c r="AS2459"/>
      <c r="AT2459"/>
      <c r="AU2459"/>
      <c r="AW2459"/>
      <c r="AX2459"/>
      <c r="AY2459"/>
      <c r="BA2459"/>
      <c r="BB2459"/>
      <c r="BC2459"/>
      <c r="BE2459"/>
      <c r="BF2459"/>
      <c r="BG2459"/>
      <c r="BI2459"/>
      <c r="BJ2459"/>
      <c r="BK2459"/>
      <c r="BM2459"/>
      <c r="BN2459"/>
      <c r="BO2459"/>
    </row>
    <row r="2460" spans="1:67">
      <c r="A2460"/>
      <c r="B2460"/>
      <c r="C2460"/>
      <c r="E2460"/>
      <c r="F2460"/>
      <c r="G2460"/>
      <c r="I2460"/>
      <c r="J2460"/>
      <c r="K2460"/>
      <c r="M2460"/>
      <c r="N2460"/>
      <c r="O2460"/>
      <c r="Q2460"/>
      <c r="R2460"/>
      <c r="S2460"/>
      <c r="U2460"/>
      <c r="V2460"/>
      <c r="W2460"/>
      <c r="Y2460"/>
      <c r="Z2460"/>
      <c r="AA2460"/>
      <c r="AC2460"/>
      <c r="AD2460"/>
      <c r="AE2460"/>
      <c r="AG2460"/>
      <c r="AH2460"/>
      <c r="AI2460"/>
      <c r="AK2460"/>
      <c r="AL2460"/>
      <c r="AM2460"/>
      <c r="AO2460"/>
      <c r="AP2460"/>
      <c r="AQ2460"/>
      <c r="AS2460"/>
      <c r="AT2460"/>
      <c r="AU2460"/>
      <c r="AW2460"/>
      <c r="AX2460"/>
      <c r="AY2460"/>
      <c r="BA2460"/>
      <c r="BB2460"/>
      <c r="BC2460"/>
      <c r="BE2460"/>
      <c r="BF2460"/>
      <c r="BG2460"/>
      <c r="BI2460"/>
      <c r="BJ2460"/>
      <c r="BK2460"/>
      <c r="BM2460"/>
      <c r="BN2460"/>
      <c r="BO2460"/>
    </row>
    <row r="2461" spans="1:67">
      <c r="A2461"/>
      <c r="B2461"/>
      <c r="C2461"/>
      <c r="E2461"/>
      <c r="F2461"/>
      <c r="G2461"/>
      <c r="I2461"/>
      <c r="J2461"/>
      <c r="K2461"/>
      <c r="M2461"/>
      <c r="N2461"/>
      <c r="O2461"/>
      <c r="Q2461"/>
      <c r="R2461"/>
      <c r="S2461"/>
      <c r="U2461"/>
      <c r="V2461"/>
      <c r="W2461"/>
      <c r="Y2461"/>
      <c r="Z2461"/>
      <c r="AA2461"/>
      <c r="AC2461"/>
      <c r="AD2461"/>
      <c r="AE2461"/>
      <c r="AG2461"/>
      <c r="AH2461"/>
      <c r="AI2461"/>
      <c r="AK2461"/>
      <c r="AL2461"/>
      <c r="AM2461"/>
      <c r="AO2461"/>
      <c r="AP2461"/>
      <c r="AQ2461"/>
      <c r="AS2461"/>
      <c r="AT2461"/>
      <c r="AU2461"/>
      <c r="AW2461"/>
      <c r="AX2461"/>
      <c r="AY2461"/>
      <c r="BA2461"/>
      <c r="BB2461"/>
      <c r="BC2461"/>
      <c r="BE2461"/>
      <c r="BF2461"/>
      <c r="BG2461"/>
      <c r="BI2461"/>
      <c r="BJ2461"/>
      <c r="BK2461"/>
      <c r="BM2461"/>
      <c r="BN2461"/>
      <c r="BO2461"/>
    </row>
    <row r="2462" spans="1:67">
      <c r="A2462"/>
      <c r="B2462"/>
      <c r="C2462"/>
      <c r="E2462"/>
      <c r="F2462"/>
      <c r="G2462"/>
      <c r="I2462"/>
      <c r="J2462"/>
      <c r="K2462"/>
      <c r="M2462"/>
      <c r="N2462"/>
      <c r="O2462"/>
      <c r="Q2462"/>
      <c r="R2462"/>
      <c r="S2462"/>
      <c r="U2462"/>
      <c r="V2462"/>
      <c r="W2462"/>
      <c r="Y2462"/>
      <c r="Z2462"/>
      <c r="AA2462"/>
      <c r="AC2462"/>
      <c r="AD2462"/>
      <c r="AE2462"/>
      <c r="AG2462"/>
      <c r="AH2462"/>
      <c r="AI2462"/>
      <c r="AK2462"/>
      <c r="AL2462"/>
      <c r="AM2462"/>
      <c r="AO2462"/>
      <c r="AP2462"/>
      <c r="AQ2462"/>
      <c r="AS2462"/>
      <c r="AT2462"/>
      <c r="AU2462"/>
      <c r="AW2462"/>
      <c r="AX2462"/>
      <c r="AY2462"/>
      <c r="BA2462"/>
      <c r="BB2462"/>
      <c r="BC2462"/>
      <c r="BE2462"/>
      <c r="BF2462"/>
      <c r="BG2462"/>
      <c r="BI2462"/>
      <c r="BJ2462"/>
      <c r="BK2462"/>
      <c r="BM2462"/>
      <c r="BN2462"/>
      <c r="BO2462"/>
    </row>
    <row r="2463" spans="1:67">
      <c r="A2463"/>
      <c r="B2463"/>
      <c r="C2463"/>
      <c r="E2463"/>
      <c r="F2463"/>
      <c r="G2463"/>
      <c r="I2463"/>
      <c r="J2463"/>
      <c r="K2463"/>
      <c r="M2463"/>
      <c r="N2463"/>
      <c r="O2463"/>
      <c r="Q2463"/>
      <c r="R2463"/>
      <c r="S2463"/>
      <c r="U2463"/>
      <c r="V2463"/>
      <c r="W2463"/>
      <c r="Y2463"/>
      <c r="Z2463"/>
      <c r="AA2463"/>
      <c r="AC2463"/>
      <c r="AD2463"/>
      <c r="AE2463"/>
      <c r="AG2463"/>
      <c r="AH2463"/>
      <c r="AI2463"/>
      <c r="AK2463"/>
      <c r="AL2463"/>
      <c r="AM2463"/>
      <c r="AO2463"/>
      <c r="AP2463"/>
      <c r="AQ2463"/>
      <c r="AS2463"/>
      <c r="AT2463"/>
      <c r="AU2463"/>
      <c r="AW2463"/>
      <c r="AX2463"/>
      <c r="AY2463"/>
      <c r="BA2463"/>
      <c r="BB2463"/>
      <c r="BC2463"/>
      <c r="BE2463"/>
      <c r="BF2463"/>
      <c r="BG2463"/>
      <c r="BI2463"/>
      <c r="BJ2463"/>
      <c r="BK2463"/>
      <c r="BM2463"/>
      <c r="BN2463"/>
      <c r="BO2463"/>
    </row>
    <row r="2464" spans="1:67">
      <c r="A2464"/>
      <c r="B2464"/>
      <c r="C2464"/>
      <c r="E2464"/>
      <c r="F2464"/>
      <c r="G2464"/>
      <c r="I2464"/>
      <c r="J2464"/>
      <c r="K2464"/>
      <c r="M2464"/>
      <c r="N2464"/>
      <c r="O2464"/>
      <c r="Q2464"/>
      <c r="R2464"/>
      <c r="S2464"/>
      <c r="U2464"/>
      <c r="V2464"/>
      <c r="W2464"/>
      <c r="Y2464"/>
      <c r="Z2464"/>
      <c r="AA2464"/>
      <c r="AC2464"/>
      <c r="AD2464"/>
      <c r="AE2464"/>
      <c r="AG2464"/>
      <c r="AH2464"/>
      <c r="AI2464"/>
      <c r="AK2464"/>
      <c r="AL2464"/>
      <c r="AM2464"/>
      <c r="AO2464"/>
      <c r="AP2464"/>
      <c r="AQ2464"/>
      <c r="AS2464"/>
      <c r="AT2464"/>
      <c r="AU2464"/>
      <c r="AW2464"/>
      <c r="AX2464"/>
      <c r="AY2464"/>
      <c r="BA2464"/>
      <c r="BB2464"/>
      <c r="BC2464"/>
      <c r="BE2464"/>
      <c r="BF2464"/>
      <c r="BG2464"/>
      <c r="BI2464"/>
      <c r="BJ2464"/>
      <c r="BK2464"/>
      <c r="BM2464"/>
      <c r="BN2464"/>
      <c r="BO2464"/>
    </row>
    <row r="2465" spans="1:67">
      <c r="A2465"/>
      <c r="B2465"/>
      <c r="C2465"/>
      <c r="E2465"/>
      <c r="F2465"/>
      <c r="G2465"/>
      <c r="I2465"/>
      <c r="J2465"/>
      <c r="K2465"/>
      <c r="M2465"/>
      <c r="N2465"/>
      <c r="O2465"/>
      <c r="Q2465"/>
      <c r="R2465"/>
      <c r="S2465"/>
      <c r="U2465"/>
      <c r="V2465"/>
      <c r="W2465"/>
      <c r="Y2465"/>
      <c r="Z2465"/>
      <c r="AA2465"/>
      <c r="AC2465"/>
      <c r="AD2465"/>
      <c r="AE2465"/>
      <c r="AG2465"/>
      <c r="AH2465"/>
      <c r="AI2465"/>
      <c r="AK2465"/>
      <c r="AL2465"/>
      <c r="AM2465"/>
      <c r="AO2465"/>
      <c r="AP2465"/>
      <c r="AQ2465"/>
      <c r="AS2465"/>
      <c r="AT2465"/>
      <c r="AU2465"/>
      <c r="AW2465"/>
      <c r="AX2465"/>
      <c r="AY2465"/>
      <c r="BA2465"/>
      <c r="BB2465"/>
      <c r="BC2465"/>
      <c r="BE2465"/>
      <c r="BF2465"/>
      <c r="BG2465"/>
      <c r="BI2465"/>
      <c r="BJ2465"/>
      <c r="BK2465"/>
      <c r="BM2465"/>
      <c r="BN2465"/>
      <c r="BO2465"/>
    </row>
    <row r="2466" spans="1:67">
      <c r="A2466"/>
      <c r="B2466"/>
      <c r="C2466"/>
      <c r="E2466"/>
      <c r="F2466"/>
      <c r="G2466"/>
      <c r="I2466"/>
      <c r="J2466"/>
      <c r="K2466"/>
      <c r="M2466"/>
      <c r="N2466"/>
      <c r="O2466"/>
      <c r="Q2466"/>
      <c r="R2466"/>
      <c r="S2466"/>
      <c r="U2466"/>
      <c r="V2466"/>
      <c r="W2466"/>
      <c r="Y2466"/>
      <c r="Z2466"/>
      <c r="AA2466"/>
      <c r="AC2466"/>
      <c r="AD2466"/>
      <c r="AE2466"/>
      <c r="AG2466"/>
      <c r="AH2466"/>
      <c r="AI2466"/>
      <c r="AK2466"/>
      <c r="AL2466"/>
      <c r="AM2466"/>
      <c r="AO2466"/>
      <c r="AP2466"/>
      <c r="AQ2466"/>
      <c r="AS2466"/>
      <c r="AT2466"/>
      <c r="AU2466"/>
      <c r="AW2466"/>
      <c r="AX2466"/>
      <c r="AY2466"/>
      <c r="BA2466"/>
      <c r="BB2466"/>
      <c r="BC2466"/>
      <c r="BE2466"/>
      <c r="BF2466"/>
      <c r="BG2466"/>
      <c r="BI2466"/>
      <c r="BJ2466"/>
      <c r="BK2466"/>
      <c r="BM2466"/>
      <c r="BN2466"/>
      <c r="BO2466"/>
    </row>
    <row r="2467" spans="1:67">
      <c r="A2467"/>
      <c r="B2467"/>
      <c r="C2467"/>
      <c r="E2467"/>
      <c r="F2467"/>
      <c r="G2467"/>
      <c r="I2467"/>
      <c r="J2467"/>
      <c r="K2467"/>
      <c r="M2467"/>
      <c r="N2467"/>
      <c r="O2467"/>
      <c r="Q2467"/>
      <c r="R2467"/>
      <c r="S2467"/>
      <c r="U2467"/>
      <c r="V2467"/>
      <c r="W2467"/>
      <c r="Y2467"/>
      <c r="Z2467"/>
      <c r="AA2467"/>
      <c r="AC2467"/>
      <c r="AD2467"/>
      <c r="AE2467"/>
      <c r="AG2467"/>
      <c r="AH2467"/>
      <c r="AI2467"/>
      <c r="AK2467"/>
      <c r="AL2467"/>
      <c r="AM2467"/>
      <c r="AO2467"/>
      <c r="AP2467"/>
      <c r="AQ2467"/>
      <c r="AS2467"/>
      <c r="AT2467"/>
      <c r="AU2467"/>
      <c r="AW2467"/>
      <c r="AX2467"/>
      <c r="AY2467"/>
      <c r="BA2467"/>
      <c r="BB2467"/>
      <c r="BC2467"/>
      <c r="BE2467"/>
      <c r="BF2467"/>
      <c r="BG2467"/>
      <c r="BI2467"/>
      <c r="BJ2467"/>
      <c r="BK2467"/>
      <c r="BM2467"/>
      <c r="BN2467"/>
      <c r="BO2467"/>
    </row>
    <row r="2468" spans="1:67">
      <c r="A2468"/>
      <c r="B2468"/>
      <c r="C2468"/>
      <c r="E2468"/>
      <c r="F2468"/>
      <c r="G2468"/>
      <c r="I2468"/>
      <c r="J2468"/>
      <c r="K2468"/>
      <c r="M2468"/>
      <c r="N2468"/>
      <c r="O2468"/>
      <c r="Q2468"/>
      <c r="R2468"/>
      <c r="S2468"/>
      <c r="U2468"/>
      <c r="V2468"/>
      <c r="W2468"/>
      <c r="Y2468"/>
      <c r="Z2468"/>
      <c r="AA2468"/>
      <c r="AC2468"/>
      <c r="AD2468"/>
      <c r="AE2468"/>
      <c r="AG2468"/>
      <c r="AH2468"/>
      <c r="AI2468"/>
      <c r="AK2468"/>
      <c r="AL2468"/>
      <c r="AM2468"/>
      <c r="AO2468"/>
      <c r="AP2468"/>
      <c r="AQ2468"/>
      <c r="AS2468"/>
      <c r="AT2468"/>
      <c r="AU2468"/>
      <c r="AW2468"/>
      <c r="AX2468"/>
      <c r="AY2468"/>
      <c r="BA2468"/>
      <c r="BB2468"/>
      <c r="BC2468"/>
      <c r="BE2468"/>
      <c r="BF2468"/>
      <c r="BG2468"/>
      <c r="BI2468"/>
      <c r="BJ2468"/>
      <c r="BK2468"/>
      <c r="BM2468"/>
      <c r="BN2468"/>
      <c r="BO2468"/>
    </row>
    <row r="2469" spans="1:67">
      <c r="A2469"/>
      <c r="B2469"/>
      <c r="C2469"/>
      <c r="E2469"/>
      <c r="F2469"/>
      <c r="G2469"/>
      <c r="I2469"/>
      <c r="J2469"/>
      <c r="K2469"/>
      <c r="M2469"/>
      <c r="N2469"/>
      <c r="O2469"/>
      <c r="Q2469"/>
      <c r="R2469"/>
      <c r="S2469"/>
      <c r="U2469"/>
      <c r="V2469"/>
      <c r="W2469"/>
      <c r="Y2469"/>
      <c r="Z2469"/>
      <c r="AA2469"/>
      <c r="AC2469"/>
      <c r="AD2469"/>
      <c r="AE2469"/>
      <c r="AG2469"/>
      <c r="AH2469"/>
      <c r="AI2469"/>
      <c r="AK2469"/>
      <c r="AL2469"/>
      <c r="AM2469"/>
      <c r="AO2469"/>
      <c r="AP2469"/>
      <c r="AQ2469"/>
      <c r="AS2469"/>
      <c r="AT2469"/>
      <c r="AU2469"/>
      <c r="AW2469"/>
      <c r="AX2469"/>
      <c r="AY2469"/>
      <c r="BA2469"/>
      <c r="BB2469"/>
      <c r="BC2469"/>
      <c r="BE2469"/>
      <c r="BF2469"/>
      <c r="BG2469"/>
      <c r="BI2469"/>
      <c r="BJ2469"/>
      <c r="BK2469"/>
      <c r="BM2469"/>
      <c r="BN2469"/>
      <c r="BO2469"/>
    </row>
    <row r="2470" spans="1:67">
      <c r="A2470"/>
      <c r="B2470"/>
      <c r="C2470"/>
      <c r="E2470"/>
      <c r="F2470"/>
      <c r="G2470"/>
      <c r="I2470"/>
      <c r="J2470"/>
      <c r="K2470"/>
      <c r="M2470"/>
      <c r="N2470"/>
      <c r="O2470"/>
      <c r="Q2470"/>
      <c r="R2470"/>
      <c r="S2470"/>
      <c r="U2470"/>
      <c r="V2470"/>
      <c r="W2470"/>
      <c r="Y2470"/>
      <c r="Z2470"/>
      <c r="AA2470"/>
      <c r="AC2470"/>
      <c r="AD2470"/>
      <c r="AE2470"/>
      <c r="AG2470"/>
      <c r="AH2470"/>
      <c r="AI2470"/>
      <c r="AK2470"/>
      <c r="AL2470"/>
      <c r="AM2470"/>
      <c r="AO2470"/>
      <c r="AP2470"/>
      <c r="AQ2470"/>
      <c r="AS2470"/>
      <c r="AT2470"/>
      <c r="AU2470"/>
      <c r="AW2470"/>
      <c r="AX2470"/>
      <c r="AY2470"/>
      <c r="BA2470"/>
      <c r="BB2470"/>
      <c r="BC2470"/>
      <c r="BE2470"/>
      <c r="BF2470"/>
      <c r="BG2470"/>
      <c r="BI2470"/>
      <c r="BJ2470"/>
      <c r="BK2470"/>
      <c r="BM2470"/>
      <c r="BN2470"/>
      <c r="BO2470"/>
    </row>
    <row r="2471" spans="1:67">
      <c r="A2471"/>
      <c r="B2471"/>
      <c r="C2471"/>
      <c r="E2471"/>
      <c r="F2471"/>
      <c r="G2471"/>
      <c r="I2471"/>
      <c r="J2471"/>
      <c r="K2471"/>
      <c r="M2471"/>
      <c r="N2471"/>
      <c r="O2471"/>
      <c r="Q2471"/>
      <c r="R2471"/>
      <c r="S2471"/>
      <c r="U2471"/>
      <c r="V2471"/>
      <c r="W2471"/>
      <c r="Y2471"/>
      <c r="Z2471"/>
      <c r="AA2471"/>
      <c r="AC2471"/>
      <c r="AD2471"/>
      <c r="AE2471"/>
      <c r="AG2471"/>
      <c r="AH2471"/>
      <c r="AI2471"/>
      <c r="AK2471"/>
      <c r="AL2471"/>
      <c r="AM2471"/>
      <c r="AO2471"/>
      <c r="AP2471"/>
      <c r="AQ2471"/>
      <c r="AS2471"/>
      <c r="AT2471"/>
      <c r="AU2471"/>
      <c r="AW2471"/>
      <c r="AX2471"/>
      <c r="AY2471"/>
      <c r="BA2471"/>
      <c r="BB2471"/>
      <c r="BC2471"/>
      <c r="BE2471"/>
      <c r="BF2471"/>
      <c r="BG2471"/>
      <c r="BI2471"/>
      <c r="BJ2471"/>
      <c r="BK2471"/>
      <c r="BM2471"/>
      <c r="BN2471"/>
      <c r="BO2471"/>
    </row>
    <row r="2472" spans="1:67">
      <c r="A2472"/>
      <c r="B2472"/>
      <c r="C2472"/>
      <c r="E2472"/>
      <c r="F2472"/>
      <c r="G2472"/>
      <c r="I2472"/>
      <c r="J2472"/>
      <c r="K2472"/>
      <c r="M2472"/>
      <c r="N2472"/>
      <c r="O2472"/>
      <c r="Q2472"/>
      <c r="R2472"/>
      <c r="S2472"/>
      <c r="U2472"/>
      <c r="V2472"/>
      <c r="W2472"/>
      <c r="Y2472"/>
      <c r="Z2472"/>
      <c r="AA2472"/>
      <c r="AC2472"/>
      <c r="AD2472"/>
      <c r="AE2472"/>
      <c r="AG2472"/>
      <c r="AH2472"/>
      <c r="AI2472"/>
      <c r="AK2472"/>
      <c r="AL2472"/>
      <c r="AM2472"/>
      <c r="AO2472"/>
      <c r="AP2472"/>
      <c r="AQ2472"/>
      <c r="AS2472"/>
      <c r="AT2472"/>
      <c r="AU2472"/>
      <c r="AW2472"/>
      <c r="AX2472"/>
      <c r="AY2472"/>
      <c r="BA2472"/>
      <c r="BB2472"/>
      <c r="BC2472"/>
      <c r="BE2472"/>
      <c r="BF2472"/>
      <c r="BG2472"/>
      <c r="BI2472"/>
      <c r="BJ2472"/>
      <c r="BK2472"/>
      <c r="BM2472"/>
      <c r="BN2472"/>
      <c r="BO2472"/>
    </row>
    <row r="2473" spans="1:67">
      <c r="A2473"/>
      <c r="B2473"/>
      <c r="C2473"/>
      <c r="E2473"/>
      <c r="F2473"/>
      <c r="G2473"/>
      <c r="I2473"/>
      <c r="J2473"/>
      <c r="K2473"/>
      <c r="M2473"/>
      <c r="N2473"/>
      <c r="O2473"/>
      <c r="Q2473"/>
      <c r="R2473"/>
      <c r="S2473"/>
      <c r="U2473"/>
      <c r="V2473"/>
      <c r="W2473"/>
      <c r="Y2473"/>
      <c r="Z2473"/>
      <c r="AA2473"/>
      <c r="AC2473"/>
      <c r="AD2473"/>
      <c r="AE2473"/>
      <c r="AG2473"/>
      <c r="AH2473"/>
      <c r="AI2473"/>
      <c r="AK2473"/>
      <c r="AL2473"/>
      <c r="AM2473"/>
      <c r="AO2473"/>
      <c r="AP2473"/>
      <c r="AQ2473"/>
      <c r="AS2473"/>
      <c r="AT2473"/>
      <c r="AU2473"/>
      <c r="AW2473"/>
      <c r="AX2473"/>
      <c r="AY2473"/>
      <c r="BA2473"/>
      <c r="BB2473"/>
      <c r="BC2473"/>
      <c r="BE2473"/>
      <c r="BF2473"/>
      <c r="BG2473"/>
      <c r="BI2473"/>
      <c r="BJ2473"/>
      <c r="BK2473"/>
      <c r="BM2473"/>
      <c r="BN2473"/>
      <c r="BO2473"/>
    </row>
    <row r="2474" spans="1:67">
      <c r="A2474"/>
      <c r="B2474"/>
      <c r="C2474"/>
      <c r="E2474"/>
      <c r="F2474"/>
      <c r="G2474"/>
      <c r="I2474"/>
      <c r="J2474"/>
      <c r="K2474"/>
      <c r="M2474"/>
      <c r="N2474"/>
      <c r="O2474"/>
      <c r="Q2474"/>
      <c r="R2474"/>
      <c r="S2474"/>
      <c r="U2474"/>
      <c r="V2474"/>
      <c r="W2474"/>
      <c r="Y2474"/>
      <c r="Z2474"/>
      <c r="AA2474"/>
      <c r="AC2474"/>
      <c r="AD2474"/>
      <c r="AE2474"/>
      <c r="AG2474"/>
      <c r="AH2474"/>
      <c r="AI2474"/>
      <c r="AK2474"/>
      <c r="AL2474"/>
      <c r="AM2474"/>
      <c r="AO2474"/>
      <c r="AP2474"/>
      <c r="AQ2474"/>
      <c r="AS2474"/>
      <c r="AT2474"/>
      <c r="AU2474"/>
      <c r="AW2474"/>
      <c r="AX2474"/>
      <c r="AY2474"/>
      <c r="BA2474"/>
      <c r="BB2474"/>
      <c r="BC2474"/>
      <c r="BE2474"/>
      <c r="BF2474"/>
      <c r="BG2474"/>
      <c r="BI2474"/>
      <c r="BJ2474"/>
      <c r="BK2474"/>
      <c r="BM2474"/>
      <c r="BN2474"/>
      <c r="BO2474"/>
    </row>
    <row r="2475" spans="1:67">
      <c r="A2475"/>
      <c r="B2475"/>
      <c r="C2475"/>
      <c r="E2475"/>
      <c r="F2475"/>
      <c r="G2475"/>
      <c r="I2475"/>
      <c r="J2475"/>
      <c r="K2475"/>
      <c r="M2475"/>
      <c r="N2475"/>
      <c r="O2475"/>
      <c r="Q2475"/>
      <c r="R2475"/>
      <c r="S2475"/>
      <c r="U2475"/>
      <c r="V2475"/>
      <c r="W2475"/>
      <c r="Y2475"/>
      <c r="Z2475"/>
      <c r="AA2475"/>
      <c r="AC2475"/>
      <c r="AD2475"/>
      <c r="AE2475"/>
      <c r="AG2475"/>
      <c r="AH2475"/>
      <c r="AI2475"/>
      <c r="AK2475"/>
      <c r="AL2475"/>
      <c r="AM2475"/>
      <c r="AO2475"/>
      <c r="AP2475"/>
      <c r="AQ2475"/>
      <c r="AS2475"/>
      <c r="AT2475"/>
      <c r="AU2475"/>
      <c r="AW2475"/>
      <c r="AX2475"/>
      <c r="AY2475"/>
      <c r="BA2475"/>
      <c r="BB2475"/>
      <c r="BC2475"/>
      <c r="BE2475"/>
      <c r="BF2475"/>
      <c r="BG2475"/>
      <c r="BI2475"/>
      <c r="BJ2475"/>
      <c r="BK2475"/>
      <c r="BM2475"/>
      <c r="BN2475"/>
      <c r="BO2475"/>
    </row>
    <row r="2476" spans="1:67">
      <c r="A2476"/>
      <c r="B2476"/>
      <c r="C2476"/>
      <c r="E2476"/>
      <c r="F2476"/>
      <c r="G2476"/>
      <c r="I2476"/>
      <c r="J2476"/>
      <c r="K2476"/>
      <c r="M2476"/>
      <c r="N2476"/>
      <c r="O2476"/>
      <c r="Q2476"/>
      <c r="R2476"/>
      <c r="S2476"/>
      <c r="U2476"/>
      <c r="V2476"/>
      <c r="W2476"/>
      <c r="Y2476"/>
      <c r="Z2476"/>
      <c r="AA2476"/>
      <c r="AC2476"/>
      <c r="AD2476"/>
      <c r="AE2476"/>
      <c r="AG2476"/>
      <c r="AH2476"/>
      <c r="AI2476"/>
      <c r="AK2476"/>
      <c r="AL2476"/>
      <c r="AM2476"/>
      <c r="AO2476"/>
      <c r="AP2476"/>
      <c r="AQ2476"/>
      <c r="AS2476"/>
      <c r="AT2476"/>
      <c r="AU2476"/>
      <c r="AW2476"/>
      <c r="AX2476"/>
      <c r="AY2476"/>
      <c r="BA2476"/>
      <c r="BB2476"/>
      <c r="BC2476"/>
      <c r="BE2476"/>
      <c r="BF2476"/>
      <c r="BG2476"/>
      <c r="BI2476"/>
      <c r="BJ2476"/>
      <c r="BK2476"/>
      <c r="BM2476"/>
      <c r="BN2476"/>
      <c r="BO2476"/>
    </row>
    <row r="2477" spans="1:67">
      <c r="A2477"/>
      <c r="B2477"/>
      <c r="C2477"/>
      <c r="E2477"/>
      <c r="F2477"/>
      <c r="G2477"/>
      <c r="I2477"/>
      <c r="J2477"/>
      <c r="K2477"/>
      <c r="M2477"/>
      <c r="N2477"/>
      <c r="O2477"/>
      <c r="Q2477"/>
      <c r="R2477"/>
      <c r="S2477"/>
      <c r="U2477"/>
      <c r="V2477"/>
      <c r="W2477"/>
      <c r="Y2477"/>
      <c r="Z2477"/>
      <c r="AA2477"/>
      <c r="AC2477"/>
      <c r="AD2477"/>
      <c r="AE2477"/>
      <c r="AG2477"/>
      <c r="AH2477"/>
      <c r="AI2477"/>
      <c r="AK2477"/>
      <c r="AL2477"/>
      <c r="AM2477"/>
      <c r="AO2477"/>
      <c r="AP2477"/>
      <c r="AQ2477"/>
      <c r="AS2477"/>
      <c r="AT2477"/>
      <c r="AU2477"/>
      <c r="AW2477"/>
      <c r="AX2477"/>
      <c r="AY2477"/>
      <c r="BA2477"/>
      <c r="BB2477"/>
      <c r="BC2477"/>
      <c r="BE2477"/>
      <c r="BF2477"/>
      <c r="BG2477"/>
      <c r="BI2477"/>
      <c r="BJ2477"/>
      <c r="BK2477"/>
      <c r="BM2477"/>
      <c r="BN2477"/>
      <c r="BO2477"/>
    </row>
    <row r="2478" spans="1:67">
      <c r="A2478"/>
      <c r="B2478"/>
      <c r="C2478"/>
      <c r="E2478"/>
      <c r="F2478"/>
      <c r="G2478"/>
      <c r="I2478"/>
      <c r="J2478"/>
      <c r="K2478"/>
      <c r="M2478"/>
      <c r="N2478"/>
      <c r="O2478"/>
      <c r="Q2478"/>
      <c r="R2478"/>
      <c r="S2478"/>
      <c r="U2478"/>
      <c r="V2478"/>
      <c r="W2478"/>
      <c r="Y2478"/>
      <c r="Z2478"/>
      <c r="AA2478"/>
      <c r="AC2478"/>
      <c r="AD2478"/>
      <c r="AE2478"/>
      <c r="AG2478"/>
      <c r="AH2478"/>
      <c r="AI2478"/>
      <c r="AK2478"/>
      <c r="AL2478"/>
      <c r="AM2478"/>
      <c r="AO2478"/>
      <c r="AP2478"/>
      <c r="AQ2478"/>
      <c r="AS2478"/>
      <c r="AT2478"/>
      <c r="AU2478"/>
      <c r="AW2478"/>
      <c r="AX2478"/>
      <c r="AY2478"/>
      <c r="BA2478"/>
      <c r="BB2478"/>
      <c r="BC2478"/>
      <c r="BE2478"/>
      <c r="BF2478"/>
      <c r="BG2478"/>
      <c r="BI2478"/>
      <c r="BJ2478"/>
      <c r="BK2478"/>
      <c r="BM2478"/>
      <c r="BN2478"/>
      <c r="BO2478"/>
    </row>
    <row r="2479" spans="1:67">
      <c r="A2479"/>
      <c r="B2479"/>
      <c r="C2479"/>
      <c r="E2479"/>
      <c r="F2479"/>
      <c r="G2479"/>
      <c r="I2479"/>
      <c r="J2479"/>
      <c r="K2479"/>
      <c r="M2479"/>
      <c r="N2479"/>
      <c r="O2479"/>
      <c r="Q2479"/>
      <c r="R2479"/>
      <c r="S2479"/>
      <c r="U2479"/>
      <c r="V2479"/>
      <c r="W2479"/>
      <c r="Y2479"/>
      <c r="Z2479"/>
      <c r="AA2479"/>
      <c r="AC2479"/>
      <c r="AD2479"/>
      <c r="AE2479"/>
      <c r="AG2479"/>
      <c r="AH2479"/>
      <c r="AI2479"/>
      <c r="AK2479"/>
      <c r="AL2479"/>
      <c r="AM2479"/>
      <c r="AO2479"/>
      <c r="AP2479"/>
      <c r="AQ2479"/>
      <c r="AS2479"/>
      <c r="AT2479"/>
      <c r="AU2479"/>
      <c r="AW2479"/>
      <c r="AX2479"/>
      <c r="AY2479"/>
      <c r="BA2479"/>
      <c r="BB2479"/>
      <c r="BC2479"/>
      <c r="BE2479"/>
      <c r="BF2479"/>
      <c r="BG2479"/>
      <c r="BI2479"/>
      <c r="BJ2479"/>
      <c r="BK2479"/>
      <c r="BM2479"/>
      <c r="BN2479"/>
      <c r="BO2479"/>
    </row>
    <row r="2480" spans="1:67">
      <c r="A2480"/>
      <c r="B2480"/>
      <c r="C2480"/>
      <c r="E2480"/>
      <c r="F2480"/>
      <c r="G2480"/>
      <c r="I2480"/>
      <c r="J2480"/>
      <c r="K2480"/>
      <c r="M2480"/>
      <c r="N2480"/>
      <c r="O2480"/>
      <c r="Q2480"/>
      <c r="R2480"/>
      <c r="S2480"/>
      <c r="U2480"/>
      <c r="V2480"/>
      <c r="W2480"/>
      <c r="Y2480"/>
      <c r="Z2480"/>
      <c r="AA2480"/>
      <c r="AC2480"/>
      <c r="AD2480"/>
      <c r="AE2480"/>
      <c r="AG2480"/>
      <c r="AH2480"/>
      <c r="AI2480"/>
      <c r="AK2480"/>
      <c r="AL2480"/>
      <c r="AM2480"/>
      <c r="AO2480"/>
      <c r="AP2480"/>
      <c r="AQ2480"/>
      <c r="AS2480"/>
      <c r="AT2480"/>
      <c r="AU2480"/>
      <c r="AW2480"/>
      <c r="AX2480"/>
      <c r="AY2480"/>
      <c r="BA2480"/>
      <c r="BB2480"/>
      <c r="BC2480"/>
      <c r="BE2480"/>
      <c r="BF2480"/>
      <c r="BG2480"/>
      <c r="BI2480"/>
      <c r="BJ2480"/>
      <c r="BK2480"/>
      <c r="BM2480"/>
      <c r="BN2480"/>
      <c r="BO2480"/>
    </row>
    <row r="2481" spans="1:67">
      <c r="A2481"/>
      <c r="B2481"/>
      <c r="C2481"/>
      <c r="E2481"/>
      <c r="F2481"/>
      <c r="G2481"/>
      <c r="I2481"/>
      <c r="J2481"/>
      <c r="K2481"/>
      <c r="M2481"/>
      <c r="N2481"/>
      <c r="O2481"/>
      <c r="Q2481"/>
      <c r="R2481"/>
      <c r="S2481"/>
      <c r="U2481"/>
      <c r="V2481"/>
      <c r="W2481"/>
      <c r="Y2481"/>
      <c r="Z2481"/>
      <c r="AA2481"/>
      <c r="AC2481"/>
      <c r="AD2481"/>
      <c r="AE2481"/>
      <c r="AG2481"/>
      <c r="AH2481"/>
      <c r="AI2481"/>
      <c r="AK2481"/>
      <c r="AL2481"/>
      <c r="AM2481"/>
      <c r="AO2481"/>
      <c r="AP2481"/>
      <c r="AQ2481"/>
      <c r="AS2481"/>
      <c r="AT2481"/>
      <c r="AU2481"/>
      <c r="AW2481"/>
      <c r="AX2481"/>
      <c r="AY2481"/>
      <c r="BA2481"/>
      <c r="BB2481"/>
      <c r="BC2481"/>
      <c r="BE2481"/>
      <c r="BF2481"/>
      <c r="BG2481"/>
      <c r="BI2481"/>
      <c r="BJ2481"/>
      <c r="BK2481"/>
      <c r="BM2481"/>
      <c r="BN2481"/>
      <c r="BO2481"/>
    </row>
    <row r="2482" spans="1:67">
      <c r="A2482"/>
      <c r="B2482"/>
      <c r="C2482"/>
      <c r="E2482"/>
      <c r="F2482"/>
      <c r="G2482"/>
      <c r="I2482"/>
      <c r="J2482"/>
      <c r="K2482"/>
      <c r="M2482"/>
      <c r="N2482"/>
      <c r="O2482"/>
      <c r="Q2482"/>
      <c r="R2482"/>
      <c r="S2482"/>
      <c r="U2482"/>
      <c r="V2482"/>
      <c r="W2482"/>
      <c r="Y2482"/>
      <c r="Z2482"/>
      <c r="AA2482"/>
      <c r="AC2482"/>
      <c r="AD2482"/>
      <c r="AE2482"/>
      <c r="AG2482"/>
      <c r="AH2482"/>
      <c r="AI2482"/>
      <c r="AK2482"/>
      <c r="AL2482"/>
      <c r="AM2482"/>
      <c r="AO2482"/>
      <c r="AP2482"/>
      <c r="AQ2482"/>
      <c r="AS2482"/>
      <c r="AT2482"/>
      <c r="AU2482"/>
      <c r="AW2482"/>
      <c r="AX2482"/>
      <c r="AY2482"/>
      <c r="BA2482"/>
      <c r="BB2482"/>
      <c r="BC2482"/>
      <c r="BE2482"/>
      <c r="BF2482"/>
      <c r="BG2482"/>
      <c r="BI2482"/>
      <c r="BJ2482"/>
      <c r="BK2482"/>
      <c r="BM2482"/>
      <c r="BN2482"/>
      <c r="BO2482"/>
    </row>
    <row r="2483" spans="1:67">
      <c r="A2483"/>
      <c r="B2483"/>
      <c r="C2483"/>
      <c r="E2483"/>
      <c r="F2483"/>
      <c r="G2483"/>
      <c r="I2483"/>
      <c r="J2483"/>
      <c r="K2483"/>
      <c r="M2483"/>
      <c r="N2483"/>
      <c r="O2483"/>
      <c r="Q2483"/>
      <c r="R2483"/>
      <c r="S2483"/>
      <c r="U2483"/>
      <c r="V2483"/>
      <c r="W2483"/>
      <c r="Y2483"/>
      <c r="Z2483"/>
      <c r="AA2483"/>
      <c r="AC2483"/>
      <c r="AD2483"/>
      <c r="AE2483"/>
      <c r="AG2483"/>
      <c r="AH2483"/>
      <c r="AI2483"/>
      <c r="AK2483"/>
      <c r="AL2483"/>
      <c r="AM2483"/>
      <c r="AO2483"/>
      <c r="AP2483"/>
      <c r="AQ2483"/>
      <c r="AS2483"/>
      <c r="AT2483"/>
      <c r="AU2483"/>
      <c r="AW2483"/>
      <c r="AX2483"/>
      <c r="AY2483"/>
      <c r="BA2483"/>
      <c r="BB2483"/>
      <c r="BC2483"/>
      <c r="BE2483"/>
      <c r="BF2483"/>
      <c r="BG2483"/>
      <c r="BI2483"/>
      <c r="BJ2483"/>
      <c r="BK2483"/>
      <c r="BM2483"/>
      <c r="BN2483"/>
      <c r="BO2483"/>
    </row>
    <row r="2484" spans="1:67">
      <c r="A2484"/>
      <c r="B2484"/>
      <c r="C2484"/>
      <c r="E2484"/>
      <c r="F2484"/>
      <c r="G2484"/>
      <c r="I2484"/>
      <c r="J2484"/>
      <c r="K2484"/>
      <c r="M2484"/>
      <c r="N2484"/>
      <c r="O2484"/>
      <c r="Q2484"/>
      <c r="R2484"/>
      <c r="S2484"/>
      <c r="U2484"/>
      <c r="V2484"/>
      <c r="W2484"/>
      <c r="Y2484"/>
      <c r="Z2484"/>
      <c r="AA2484"/>
      <c r="AC2484"/>
      <c r="AD2484"/>
      <c r="AE2484"/>
      <c r="AG2484"/>
      <c r="AH2484"/>
      <c r="AI2484"/>
      <c r="AK2484"/>
      <c r="AL2484"/>
      <c r="AM2484"/>
      <c r="AO2484"/>
      <c r="AP2484"/>
      <c r="AQ2484"/>
      <c r="AS2484"/>
      <c r="AT2484"/>
      <c r="AU2484"/>
      <c r="AW2484"/>
      <c r="AX2484"/>
      <c r="AY2484"/>
      <c r="BA2484"/>
      <c r="BB2484"/>
      <c r="BC2484"/>
      <c r="BE2484"/>
      <c r="BF2484"/>
      <c r="BG2484"/>
      <c r="BI2484"/>
      <c r="BJ2484"/>
      <c r="BK2484"/>
      <c r="BM2484"/>
      <c r="BN2484"/>
      <c r="BO2484"/>
    </row>
    <row r="2485" spans="1:67">
      <c r="A2485"/>
      <c r="B2485"/>
      <c r="C2485"/>
      <c r="E2485"/>
      <c r="F2485"/>
      <c r="G2485"/>
      <c r="I2485"/>
      <c r="J2485"/>
      <c r="K2485"/>
      <c r="M2485"/>
      <c r="N2485"/>
      <c r="O2485"/>
      <c r="Q2485"/>
      <c r="R2485"/>
      <c r="S2485"/>
      <c r="U2485"/>
      <c r="V2485"/>
      <c r="W2485"/>
      <c r="Y2485"/>
      <c r="Z2485"/>
      <c r="AA2485"/>
      <c r="AC2485"/>
      <c r="AD2485"/>
      <c r="AE2485"/>
      <c r="AG2485"/>
      <c r="AH2485"/>
      <c r="AI2485"/>
      <c r="AK2485"/>
      <c r="AL2485"/>
      <c r="AM2485"/>
      <c r="AO2485"/>
      <c r="AP2485"/>
      <c r="AQ2485"/>
      <c r="AS2485"/>
      <c r="AT2485"/>
      <c r="AU2485"/>
      <c r="AW2485"/>
      <c r="AX2485"/>
      <c r="AY2485"/>
      <c r="BA2485"/>
      <c r="BB2485"/>
      <c r="BC2485"/>
      <c r="BE2485"/>
      <c r="BF2485"/>
      <c r="BG2485"/>
      <c r="BI2485"/>
      <c r="BJ2485"/>
      <c r="BK2485"/>
      <c r="BM2485"/>
      <c r="BN2485"/>
      <c r="BO2485"/>
    </row>
    <row r="2486" spans="1:67">
      <c r="A2486"/>
      <c r="B2486"/>
      <c r="C2486"/>
      <c r="E2486"/>
      <c r="F2486"/>
      <c r="G2486"/>
      <c r="I2486"/>
      <c r="J2486"/>
      <c r="K2486"/>
      <c r="M2486"/>
      <c r="N2486"/>
      <c r="O2486"/>
      <c r="Q2486"/>
      <c r="R2486"/>
      <c r="S2486"/>
      <c r="U2486"/>
      <c r="V2486"/>
      <c r="W2486"/>
      <c r="Y2486"/>
      <c r="Z2486"/>
      <c r="AA2486"/>
      <c r="AC2486"/>
      <c r="AD2486"/>
      <c r="AE2486"/>
      <c r="AG2486"/>
      <c r="AH2486"/>
      <c r="AI2486"/>
      <c r="AK2486"/>
      <c r="AL2486"/>
      <c r="AM2486"/>
      <c r="AO2486"/>
      <c r="AP2486"/>
      <c r="AQ2486"/>
      <c r="AS2486"/>
      <c r="AT2486"/>
      <c r="AU2486"/>
      <c r="AW2486"/>
      <c r="AX2486"/>
      <c r="AY2486"/>
      <c r="BA2486"/>
      <c r="BB2486"/>
      <c r="BC2486"/>
      <c r="BE2486"/>
      <c r="BF2486"/>
      <c r="BG2486"/>
      <c r="BI2486"/>
      <c r="BJ2486"/>
      <c r="BK2486"/>
      <c r="BM2486"/>
      <c r="BN2486"/>
      <c r="BO2486"/>
    </row>
    <row r="2487" spans="1:67">
      <c r="A2487"/>
      <c r="B2487"/>
      <c r="C2487"/>
      <c r="E2487"/>
      <c r="F2487"/>
      <c r="G2487"/>
      <c r="I2487"/>
      <c r="J2487"/>
      <c r="K2487"/>
      <c r="M2487"/>
      <c r="N2487"/>
      <c r="O2487"/>
      <c r="Q2487"/>
      <c r="R2487"/>
      <c r="S2487"/>
      <c r="U2487"/>
      <c r="V2487"/>
      <c r="W2487"/>
      <c r="Y2487"/>
      <c r="Z2487"/>
      <c r="AA2487"/>
      <c r="AC2487"/>
      <c r="AD2487"/>
      <c r="AE2487"/>
      <c r="AG2487"/>
      <c r="AH2487"/>
      <c r="AI2487"/>
      <c r="AK2487"/>
      <c r="AL2487"/>
      <c r="AM2487"/>
      <c r="AO2487"/>
      <c r="AP2487"/>
      <c r="AQ2487"/>
      <c r="AS2487"/>
      <c r="AT2487"/>
      <c r="AU2487"/>
      <c r="AW2487"/>
      <c r="AX2487"/>
      <c r="AY2487"/>
      <c r="BA2487"/>
      <c r="BB2487"/>
      <c r="BC2487"/>
      <c r="BE2487"/>
      <c r="BF2487"/>
      <c r="BG2487"/>
      <c r="BI2487"/>
      <c r="BJ2487"/>
      <c r="BK2487"/>
      <c r="BM2487"/>
      <c r="BN2487"/>
      <c r="BO2487"/>
    </row>
    <row r="2488" spans="1:67">
      <c r="A2488"/>
      <c r="B2488"/>
      <c r="C2488"/>
      <c r="E2488"/>
      <c r="F2488"/>
      <c r="G2488"/>
      <c r="I2488"/>
      <c r="J2488"/>
      <c r="K2488"/>
      <c r="M2488"/>
      <c r="N2488"/>
      <c r="O2488"/>
      <c r="Q2488"/>
      <c r="R2488"/>
      <c r="S2488"/>
      <c r="U2488"/>
      <c r="V2488"/>
      <c r="W2488"/>
      <c r="Y2488"/>
      <c r="Z2488"/>
      <c r="AA2488"/>
      <c r="AC2488"/>
      <c r="AD2488"/>
      <c r="AE2488"/>
      <c r="AG2488"/>
      <c r="AH2488"/>
      <c r="AI2488"/>
      <c r="AK2488"/>
      <c r="AL2488"/>
      <c r="AM2488"/>
      <c r="AO2488"/>
      <c r="AP2488"/>
      <c r="AQ2488"/>
      <c r="AS2488"/>
      <c r="AT2488"/>
      <c r="AU2488"/>
      <c r="AW2488"/>
      <c r="AX2488"/>
      <c r="AY2488"/>
      <c r="BA2488"/>
      <c r="BB2488"/>
      <c r="BC2488"/>
      <c r="BE2488"/>
      <c r="BF2488"/>
      <c r="BG2488"/>
      <c r="BI2488"/>
      <c r="BJ2488"/>
      <c r="BK2488"/>
      <c r="BM2488"/>
      <c r="BN2488"/>
      <c r="BO2488"/>
    </row>
    <row r="2489" spans="1:67">
      <c r="A2489"/>
      <c r="B2489"/>
      <c r="C2489"/>
      <c r="E2489"/>
      <c r="F2489"/>
      <c r="G2489"/>
      <c r="I2489"/>
      <c r="J2489"/>
      <c r="K2489"/>
      <c r="M2489"/>
      <c r="N2489"/>
      <c r="O2489"/>
      <c r="Q2489"/>
      <c r="R2489"/>
      <c r="S2489"/>
      <c r="U2489"/>
      <c r="V2489"/>
      <c r="W2489"/>
      <c r="Y2489"/>
      <c r="Z2489"/>
      <c r="AA2489"/>
      <c r="AC2489"/>
      <c r="AD2489"/>
      <c r="AE2489"/>
      <c r="AG2489"/>
      <c r="AH2489"/>
      <c r="AI2489"/>
      <c r="AK2489"/>
      <c r="AL2489"/>
      <c r="AM2489"/>
      <c r="AO2489"/>
      <c r="AP2489"/>
      <c r="AQ2489"/>
      <c r="AS2489"/>
      <c r="AT2489"/>
      <c r="AU2489"/>
      <c r="AW2489"/>
      <c r="AX2489"/>
      <c r="AY2489"/>
      <c r="BA2489"/>
      <c r="BB2489"/>
      <c r="BC2489"/>
      <c r="BE2489"/>
      <c r="BF2489"/>
      <c r="BG2489"/>
      <c r="BI2489"/>
      <c r="BJ2489"/>
      <c r="BK2489"/>
      <c r="BM2489"/>
      <c r="BN2489"/>
      <c r="BO2489"/>
    </row>
    <row r="2490" spans="1:67">
      <c r="A2490"/>
      <c r="B2490"/>
      <c r="C2490"/>
      <c r="E2490"/>
      <c r="F2490"/>
      <c r="G2490"/>
      <c r="I2490"/>
      <c r="J2490"/>
      <c r="K2490"/>
      <c r="M2490"/>
      <c r="N2490"/>
      <c r="O2490"/>
      <c r="Q2490"/>
      <c r="R2490"/>
      <c r="S2490"/>
      <c r="U2490"/>
      <c r="V2490"/>
      <c r="W2490"/>
      <c r="Y2490"/>
      <c r="Z2490"/>
      <c r="AA2490"/>
      <c r="AC2490"/>
      <c r="AD2490"/>
      <c r="AE2490"/>
      <c r="AG2490"/>
      <c r="AH2490"/>
      <c r="AI2490"/>
      <c r="AK2490"/>
      <c r="AL2490"/>
      <c r="AM2490"/>
      <c r="AO2490"/>
      <c r="AP2490"/>
      <c r="AQ2490"/>
      <c r="AS2490"/>
      <c r="AT2490"/>
      <c r="AU2490"/>
      <c r="AW2490"/>
      <c r="AX2490"/>
      <c r="AY2490"/>
      <c r="BA2490"/>
      <c r="BB2490"/>
      <c r="BC2490"/>
      <c r="BE2490"/>
      <c r="BF2490"/>
      <c r="BG2490"/>
      <c r="BI2490"/>
      <c r="BJ2490"/>
      <c r="BK2490"/>
      <c r="BM2490"/>
      <c r="BN2490"/>
      <c r="BO2490"/>
    </row>
    <row r="2491" spans="1:67">
      <c r="A2491"/>
      <c r="B2491"/>
      <c r="C2491"/>
      <c r="E2491"/>
      <c r="F2491"/>
      <c r="G2491"/>
      <c r="I2491"/>
      <c r="J2491"/>
      <c r="K2491"/>
      <c r="M2491"/>
      <c r="N2491"/>
      <c r="O2491"/>
      <c r="Q2491"/>
      <c r="R2491"/>
      <c r="S2491"/>
      <c r="U2491"/>
      <c r="V2491"/>
      <c r="W2491"/>
      <c r="Y2491"/>
      <c r="Z2491"/>
      <c r="AA2491"/>
      <c r="AC2491"/>
      <c r="AD2491"/>
      <c r="AE2491"/>
      <c r="AG2491"/>
      <c r="AH2491"/>
      <c r="AI2491"/>
      <c r="AK2491"/>
      <c r="AL2491"/>
      <c r="AM2491"/>
      <c r="AO2491"/>
      <c r="AP2491"/>
      <c r="AQ2491"/>
      <c r="AS2491"/>
      <c r="AT2491"/>
      <c r="AU2491"/>
      <c r="AW2491"/>
      <c r="AX2491"/>
      <c r="AY2491"/>
      <c r="BA2491"/>
      <c r="BB2491"/>
      <c r="BC2491"/>
      <c r="BE2491"/>
      <c r="BF2491"/>
      <c r="BG2491"/>
      <c r="BI2491"/>
      <c r="BJ2491"/>
      <c r="BK2491"/>
      <c r="BM2491"/>
      <c r="BN2491"/>
      <c r="BO2491"/>
    </row>
    <row r="2492" spans="1:67">
      <c r="A2492"/>
      <c r="B2492"/>
      <c r="C2492"/>
      <c r="E2492"/>
      <c r="F2492"/>
      <c r="G2492"/>
      <c r="I2492"/>
      <c r="J2492"/>
      <c r="K2492"/>
      <c r="M2492"/>
      <c r="N2492"/>
      <c r="O2492"/>
      <c r="Q2492"/>
      <c r="R2492"/>
      <c r="S2492"/>
      <c r="U2492"/>
      <c r="V2492"/>
      <c r="W2492"/>
      <c r="Y2492"/>
      <c r="Z2492"/>
      <c r="AA2492"/>
      <c r="AC2492"/>
      <c r="AD2492"/>
      <c r="AE2492"/>
      <c r="AG2492"/>
      <c r="AH2492"/>
      <c r="AI2492"/>
      <c r="AK2492"/>
      <c r="AL2492"/>
      <c r="AM2492"/>
      <c r="AO2492"/>
      <c r="AP2492"/>
      <c r="AQ2492"/>
      <c r="AS2492"/>
      <c r="AT2492"/>
      <c r="AU2492"/>
      <c r="AW2492"/>
      <c r="AX2492"/>
      <c r="AY2492"/>
      <c r="BA2492"/>
      <c r="BB2492"/>
      <c r="BC2492"/>
      <c r="BE2492"/>
      <c r="BF2492"/>
      <c r="BG2492"/>
      <c r="BI2492"/>
      <c r="BJ2492"/>
      <c r="BK2492"/>
      <c r="BM2492"/>
      <c r="BN2492"/>
      <c r="BO2492"/>
    </row>
    <row r="2493" spans="1:67">
      <c r="A2493"/>
      <c r="B2493"/>
      <c r="C2493"/>
      <c r="E2493"/>
      <c r="F2493"/>
      <c r="G2493"/>
      <c r="I2493"/>
      <c r="J2493"/>
      <c r="K2493"/>
      <c r="M2493"/>
      <c r="N2493"/>
      <c r="O2493"/>
      <c r="Q2493"/>
      <c r="R2493"/>
      <c r="S2493"/>
      <c r="U2493"/>
      <c r="V2493"/>
      <c r="W2493"/>
      <c r="Y2493"/>
      <c r="Z2493"/>
      <c r="AA2493"/>
      <c r="AC2493"/>
      <c r="AD2493"/>
      <c r="AE2493"/>
      <c r="AG2493"/>
      <c r="AH2493"/>
      <c r="AI2493"/>
      <c r="AK2493"/>
      <c r="AL2493"/>
      <c r="AM2493"/>
      <c r="AO2493"/>
      <c r="AP2493"/>
      <c r="AQ2493"/>
      <c r="AS2493"/>
      <c r="AT2493"/>
      <c r="AU2493"/>
      <c r="AW2493"/>
      <c r="AX2493"/>
      <c r="AY2493"/>
      <c r="BA2493"/>
      <c r="BB2493"/>
      <c r="BC2493"/>
      <c r="BE2493"/>
      <c r="BF2493"/>
      <c r="BG2493"/>
      <c r="BI2493"/>
      <c r="BJ2493"/>
      <c r="BK2493"/>
      <c r="BM2493"/>
      <c r="BN2493"/>
      <c r="BO2493"/>
    </row>
    <row r="2494" spans="1:67">
      <c r="A2494"/>
      <c r="B2494"/>
      <c r="C2494"/>
      <c r="E2494"/>
      <c r="F2494"/>
      <c r="G2494"/>
      <c r="I2494"/>
      <c r="J2494"/>
      <c r="K2494"/>
      <c r="M2494"/>
      <c r="N2494"/>
      <c r="O2494"/>
      <c r="Q2494"/>
      <c r="R2494"/>
      <c r="S2494"/>
      <c r="U2494"/>
      <c r="V2494"/>
      <c r="W2494"/>
      <c r="Y2494"/>
      <c r="Z2494"/>
      <c r="AA2494"/>
      <c r="AC2494"/>
      <c r="AD2494"/>
      <c r="AE2494"/>
      <c r="AG2494"/>
      <c r="AH2494"/>
      <c r="AI2494"/>
      <c r="AK2494"/>
      <c r="AL2494"/>
      <c r="AM2494"/>
      <c r="AO2494"/>
      <c r="AP2494"/>
      <c r="AQ2494"/>
      <c r="AS2494"/>
      <c r="AT2494"/>
      <c r="AU2494"/>
      <c r="AW2494"/>
      <c r="AX2494"/>
      <c r="AY2494"/>
      <c r="BA2494"/>
      <c r="BB2494"/>
      <c r="BC2494"/>
      <c r="BE2494"/>
      <c r="BF2494"/>
      <c r="BG2494"/>
      <c r="BI2494"/>
      <c r="BJ2494"/>
      <c r="BK2494"/>
      <c r="BM2494"/>
      <c r="BN2494"/>
      <c r="BO2494"/>
    </row>
    <row r="2495" spans="1:67">
      <c r="A2495"/>
      <c r="B2495"/>
      <c r="C2495"/>
      <c r="E2495"/>
      <c r="F2495"/>
      <c r="G2495"/>
      <c r="I2495"/>
      <c r="J2495"/>
      <c r="K2495"/>
      <c r="M2495"/>
      <c r="N2495"/>
      <c r="O2495"/>
      <c r="Q2495"/>
      <c r="R2495"/>
      <c r="S2495"/>
      <c r="U2495"/>
      <c r="V2495"/>
      <c r="W2495"/>
      <c r="Y2495"/>
      <c r="Z2495"/>
      <c r="AA2495"/>
      <c r="AC2495"/>
      <c r="AD2495"/>
      <c r="AE2495"/>
      <c r="AG2495"/>
      <c r="AH2495"/>
      <c r="AI2495"/>
      <c r="AK2495"/>
      <c r="AL2495"/>
      <c r="AM2495"/>
      <c r="AO2495"/>
      <c r="AP2495"/>
      <c r="AQ2495"/>
      <c r="AS2495"/>
      <c r="AT2495"/>
      <c r="AU2495"/>
      <c r="AW2495"/>
      <c r="AX2495"/>
      <c r="AY2495"/>
      <c r="BA2495"/>
      <c r="BB2495"/>
      <c r="BC2495"/>
      <c r="BE2495"/>
      <c r="BF2495"/>
      <c r="BG2495"/>
      <c r="BI2495"/>
      <c r="BJ2495"/>
      <c r="BK2495"/>
      <c r="BM2495"/>
      <c r="BN2495"/>
      <c r="BO2495"/>
    </row>
    <row r="2496" spans="1:67">
      <c r="A2496"/>
      <c r="B2496"/>
      <c r="C2496"/>
      <c r="E2496"/>
      <c r="F2496"/>
      <c r="G2496"/>
      <c r="I2496"/>
      <c r="J2496"/>
      <c r="K2496"/>
      <c r="M2496"/>
      <c r="N2496"/>
      <c r="O2496"/>
      <c r="Q2496"/>
      <c r="R2496"/>
      <c r="S2496"/>
      <c r="U2496"/>
      <c r="V2496"/>
      <c r="W2496"/>
      <c r="Y2496"/>
      <c r="Z2496"/>
      <c r="AA2496"/>
      <c r="AC2496"/>
      <c r="AD2496"/>
      <c r="AE2496"/>
      <c r="AG2496"/>
      <c r="AH2496"/>
      <c r="AI2496"/>
      <c r="AK2496"/>
      <c r="AL2496"/>
      <c r="AM2496"/>
      <c r="AO2496"/>
      <c r="AP2496"/>
      <c r="AQ2496"/>
      <c r="AS2496"/>
      <c r="AT2496"/>
      <c r="AU2496"/>
      <c r="AW2496"/>
      <c r="AX2496"/>
      <c r="AY2496"/>
      <c r="BA2496"/>
      <c r="BB2496"/>
      <c r="BC2496"/>
      <c r="BE2496"/>
      <c r="BF2496"/>
      <c r="BG2496"/>
      <c r="BI2496"/>
      <c r="BJ2496"/>
      <c r="BK2496"/>
      <c r="BM2496"/>
      <c r="BN2496"/>
      <c r="BO2496"/>
    </row>
    <row r="2497" spans="1:67">
      <c r="A2497"/>
      <c r="B2497"/>
      <c r="C2497"/>
      <c r="E2497"/>
      <c r="F2497"/>
      <c r="G2497"/>
      <c r="I2497"/>
      <c r="J2497"/>
      <c r="K2497"/>
      <c r="M2497"/>
      <c r="N2497"/>
      <c r="O2497"/>
      <c r="Q2497"/>
      <c r="R2497"/>
      <c r="S2497"/>
      <c r="U2497"/>
      <c r="V2497"/>
      <c r="W2497"/>
      <c r="Y2497"/>
      <c r="Z2497"/>
      <c r="AA2497"/>
      <c r="AC2497"/>
      <c r="AD2497"/>
      <c r="AE2497"/>
      <c r="AG2497"/>
      <c r="AH2497"/>
      <c r="AI2497"/>
      <c r="AK2497"/>
      <c r="AL2497"/>
      <c r="AM2497"/>
      <c r="AO2497"/>
      <c r="AP2497"/>
      <c r="AQ2497"/>
      <c r="AS2497"/>
      <c r="AT2497"/>
      <c r="AU2497"/>
      <c r="AW2497"/>
      <c r="AX2497"/>
      <c r="AY2497"/>
      <c r="BA2497"/>
      <c r="BB2497"/>
      <c r="BC2497"/>
      <c r="BE2497"/>
      <c r="BF2497"/>
      <c r="BG2497"/>
      <c r="BI2497"/>
      <c r="BJ2497"/>
      <c r="BK2497"/>
      <c r="BM2497"/>
      <c r="BN2497"/>
      <c r="BO2497"/>
    </row>
    <row r="2498" spans="1:67">
      <c r="A2498"/>
      <c r="B2498"/>
      <c r="C2498"/>
      <c r="E2498"/>
      <c r="F2498"/>
      <c r="G2498"/>
      <c r="I2498"/>
      <c r="J2498"/>
      <c r="K2498"/>
      <c r="M2498"/>
      <c r="N2498"/>
      <c r="O2498"/>
      <c r="Q2498"/>
      <c r="R2498"/>
      <c r="S2498"/>
      <c r="U2498"/>
      <c r="V2498"/>
      <c r="W2498"/>
      <c r="Y2498"/>
      <c r="Z2498"/>
      <c r="AA2498"/>
      <c r="AC2498"/>
      <c r="AD2498"/>
      <c r="AE2498"/>
      <c r="AG2498"/>
      <c r="AH2498"/>
      <c r="AI2498"/>
      <c r="AK2498"/>
      <c r="AL2498"/>
      <c r="AM2498"/>
      <c r="AO2498"/>
      <c r="AP2498"/>
      <c r="AQ2498"/>
      <c r="AS2498"/>
      <c r="AT2498"/>
      <c r="AU2498"/>
      <c r="AW2498"/>
      <c r="AX2498"/>
      <c r="AY2498"/>
      <c r="BA2498"/>
      <c r="BB2498"/>
      <c r="BC2498"/>
      <c r="BE2498"/>
      <c r="BF2498"/>
      <c r="BG2498"/>
      <c r="BI2498"/>
      <c r="BJ2498"/>
      <c r="BK2498"/>
      <c r="BM2498"/>
      <c r="BN2498"/>
      <c r="BO2498"/>
    </row>
    <row r="2499" spans="1:67">
      <c r="A2499"/>
      <c r="B2499"/>
      <c r="C2499"/>
      <c r="E2499"/>
      <c r="F2499"/>
      <c r="G2499"/>
      <c r="I2499"/>
      <c r="J2499"/>
      <c r="K2499"/>
      <c r="M2499"/>
      <c r="N2499"/>
      <c r="O2499"/>
      <c r="Q2499"/>
      <c r="R2499"/>
      <c r="S2499"/>
      <c r="U2499"/>
      <c r="V2499"/>
      <c r="W2499"/>
      <c r="Y2499"/>
      <c r="Z2499"/>
      <c r="AA2499"/>
      <c r="AC2499"/>
      <c r="AD2499"/>
      <c r="AE2499"/>
      <c r="AG2499"/>
      <c r="AH2499"/>
      <c r="AI2499"/>
      <c r="AK2499"/>
      <c r="AL2499"/>
      <c r="AM2499"/>
      <c r="AO2499"/>
      <c r="AP2499"/>
      <c r="AQ2499"/>
      <c r="AS2499"/>
      <c r="AT2499"/>
      <c r="AU2499"/>
      <c r="AW2499"/>
      <c r="AX2499"/>
      <c r="AY2499"/>
      <c r="BA2499"/>
      <c r="BB2499"/>
      <c r="BC2499"/>
      <c r="BE2499"/>
      <c r="BF2499"/>
      <c r="BG2499"/>
      <c r="BI2499"/>
      <c r="BJ2499"/>
      <c r="BK2499"/>
      <c r="BM2499"/>
      <c r="BN2499"/>
      <c r="BO2499"/>
    </row>
    <row r="2500" spans="1:67">
      <c r="A2500"/>
      <c r="B2500"/>
      <c r="C2500"/>
      <c r="E2500"/>
      <c r="F2500"/>
      <c r="G2500"/>
      <c r="I2500"/>
      <c r="J2500"/>
      <c r="K2500"/>
      <c r="M2500"/>
      <c r="N2500"/>
      <c r="O2500"/>
      <c r="Q2500"/>
      <c r="R2500"/>
      <c r="S2500"/>
      <c r="U2500"/>
      <c r="V2500"/>
      <c r="W2500"/>
      <c r="Y2500"/>
      <c r="Z2500"/>
      <c r="AA2500"/>
      <c r="AC2500"/>
      <c r="AD2500"/>
      <c r="AE2500"/>
      <c r="AG2500"/>
      <c r="AH2500"/>
      <c r="AI2500"/>
      <c r="AK2500"/>
      <c r="AL2500"/>
      <c r="AM2500"/>
      <c r="AO2500"/>
      <c r="AP2500"/>
      <c r="AQ2500"/>
      <c r="AS2500"/>
      <c r="AT2500"/>
      <c r="AU2500"/>
      <c r="AW2500"/>
      <c r="AX2500"/>
      <c r="AY2500"/>
      <c r="BA2500"/>
      <c r="BB2500"/>
      <c r="BC2500"/>
      <c r="BE2500"/>
      <c r="BF2500"/>
      <c r="BG2500"/>
      <c r="BI2500"/>
      <c r="BJ2500"/>
      <c r="BK2500"/>
      <c r="BM2500"/>
      <c r="BN2500"/>
      <c r="BO2500"/>
    </row>
    <row r="2501" spans="1:67">
      <c r="A2501"/>
      <c r="B2501"/>
      <c r="C2501"/>
      <c r="E2501"/>
      <c r="F2501"/>
      <c r="G2501"/>
      <c r="I2501"/>
      <c r="J2501"/>
      <c r="K2501"/>
      <c r="M2501"/>
      <c r="N2501"/>
      <c r="O2501"/>
      <c r="Q2501"/>
      <c r="R2501"/>
      <c r="S2501"/>
      <c r="U2501"/>
      <c r="V2501"/>
      <c r="W2501"/>
      <c r="Y2501"/>
      <c r="Z2501"/>
      <c r="AA2501"/>
      <c r="AC2501"/>
      <c r="AD2501"/>
      <c r="AE2501"/>
      <c r="AG2501"/>
      <c r="AH2501"/>
      <c r="AI2501"/>
      <c r="AK2501"/>
      <c r="AL2501"/>
      <c r="AM2501"/>
      <c r="AO2501"/>
      <c r="AP2501"/>
      <c r="AQ2501"/>
      <c r="AS2501"/>
      <c r="AT2501"/>
      <c r="AU2501"/>
      <c r="AW2501"/>
      <c r="AX2501"/>
      <c r="AY2501"/>
      <c r="BA2501"/>
      <c r="BB2501"/>
      <c r="BC2501"/>
      <c r="BE2501"/>
      <c r="BF2501"/>
      <c r="BG2501"/>
      <c r="BI2501"/>
      <c r="BJ2501"/>
      <c r="BK2501"/>
      <c r="BM2501"/>
      <c r="BN2501"/>
      <c r="BO2501"/>
    </row>
    <row r="2502" spans="1:67">
      <c r="A2502"/>
      <c r="B2502"/>
      <c r="C2502"/>
      <c r="E2502"/>
      <c r="F2502"/>
      <c r="G2502"/>
      <c r="I2502"/>
      <c r="J2502"/>
      <c r="K2502"/>
      <c r="M2502"/>
      <c r="N2502"/>
      <c r="O2502"/>
      <c r="Q2502"/>
      <c r="R2502"/>
      <c r="S2502"/>
      <c r="U2502"/>
      <c r="V2502"/>
      <c r="W2502"/>
      <c r="Y2502"/>
      <c r="Z2502"/>
      <c r="AA2502"/>
      <c r="AC2502"/>
      <c r="AD2502"/>
      <c r="AE2502"/>
      <c r="AG2502"/>
      <c r="AH2502"/>
      <c r="AI2502"/>
      <c r="AK2502"/>
      <c r="AL2502"/>
      <c r="AM2502"/>
      <c r="AO2502"/>
      <c r="AP2502"/>
      <c r="AQ2502"/>
      <c r="AS2502"/>
      <c r="AT2502"/>
      <c r="AU2502"/>
      <c r="AW2502"/>
      <c r="AX2502"/>
      <c r="AY2502"/>
      <c r="BA2502"/>
      <c r="BB2502"/>
      <c r="BC2502"/>
      <c r="BE2502"/>
      <c r="BF2502"/>
      <c r="BG2502"/>
      <c r="BI2502"/>
      <c r="BJ2502"/>
      <c r="BK2502"/>
      <c r="BM2502"/>
      <c r="BN2502"/>
      <c r="BO2502"/>
    </row>
    <row r="2503" spans="1:67">
      <c r="A2503"/>
      <c r="B2503"/>
      <c r="C2503"/>
      <c r="E2503"/>
      <c r="F2503"/>
      <c r="G2503"/>
      <c r="I2503"/>
      <c r="J2503"/>
      <c r="K2503"/>
      <c r="M2503"/>
      <c r="N2503"/>
      <c r="O2503"/>
      <c r="Q2503"/>
      <c r="R2503"/>
      <c r="S2503"/>
      <c r="U2503"/>
      <c r="V2503"/>
      <c r="W2503"/>
      <c r="Y2503"/>
      <c r="Z2503"/>
      <c r="AA2503"/>
      <c r="AC2503"/>
      <c r="AD2503"/>
      <c r="AE2503"/>
      <c r="AG2503"/>
      <c r="AH2503"/>
      <c r="AI2503"/>
      <c r="AK2503"/>
      <c r="AL2503"/>
      <c r="AM2503"/>
      <c r="AO2503"/>
      <c r="AP2503"/>
      <c r="AQ2503"/>
      <c r="AS2503"/>
      <c r="AT2503"/>
      <c r="AU2503"/>
      <c r="AW2503"/>
      <c r="AX2503"/>
      <c r="AY2503"/>
      <c r="BA2503"/>
      <c r="BB2503"/>
      <c r="BC2503"/>
      <c r="BE2503"/>
      <c r="BF2503"/>
      <c r="BG2503"/>
      <c r="BI2503"/>
      <c r="BJ2503"/>
      <c r="BK2503"/>
      <c r="BM2503"/>
      <c r="BN2503"/>
      <c r="BO2503"/>
    </row>
    <row r="2504" spans="1:67">
      <c r="A2504"/>
      <c r="B2504"/>
      <c r="C2504"/>
      <c r="E2504"/>
      <c r="F2504"/>
      <c r="G2504"/>
      <c r="I2504"/>
      <c r="J2504"/>
      <c r="K2504"/>
      <c r="M2504"/>
      <c r="N2504"/>
      <c r="O2504"/>
      <c r="Q2504"/>
      <c r="R2504"/>
      <c r="S2504"/>
      <c r="U2504"/>
      <c r="V2504"/>
      <c r="W2504"/>
      <c r="Y2504"/>
      <c r="Z2504"/>
      <c r="AA2504"/>
      <c r="AC2504"/>
      <c r="AD2504"/>
      <c r="AE2504"/>
      <c r="AG2504"/>
      <c r="AH2504"/>
      <c r="AI2504"/>
      <c r="AK2504"/>
      <c r="AL2504"/>
      <c r="AM2504"/>
      <c r="AO2504"/>
      <c r="AP2504"/>
      <c r="AQ2504"/>
      <c r="AS2504"/>
      <c r="AT2504"/>
      <c r="AU2504"/>
      <c r="AW2504"/>
      <c r="AX2504"/>
      <c r="AY2504"/>
      <c r="BA2504"/>
      <c r="BB2504"/>
      <c r="BC2504"/>
      <c r="BE2504"/>
      <c r="BF2504"/>
      <c r="BG2504"/>
      <c r="BI2504"/>
      <c r="BJ2504"/>
      <c r="BK2504"/>
      <c r="BM2504"/>
      <c r="BN2504"/>
      <c r="BO2504"/>
    </row>
    <row r="2505" spans="1:67">
      <c r="A2505"/>
      <c r="B2505"/>
      <c r="C2505"/>
      <c r="E2505"/>
      <c r="F2505"/>
      <c r="G2505"/>
      <c r="I2505"/>
      <c r="J2505"/>
      <c r="K2505"/>
      <c r="M2505"/>
      <c r="N2505"/>
      <c r="O2505"/>
      <c r="Q2505"/>
      <c r="R2505"/>
      <c r="S2505"/>
      <c r="U2505"/>
      <c r="V2505"/>
      <c r="W2505"/>
      <c r="Y2505"/>
      <c r="Z2505"/>
      <c r="AA2505"/>
      <c r="AC2505"/>
      <c r="AD2505"/>
      <c r="AE2505"/>
      <c r="AG2505"/>
      <c r="AH2505"/>
      <c r="AI2505"/>
      <c r="AK2505"/>
      <c r="AL2505"/>
      <c r="AM2505"/>
      <c r="AO2505"/>
      <c r="AP2505"/>
      <c r="AQ2505"/>
      <c r="AS2505"/>
      <c r="AT2505"/>
      <c r="AU2505"/>
      <c r="AW2505"/>
      <c r="AX2505"/>
      <c r="AY2505"/>
      <c r="BA2505"/>
      <c r="BB2505"/>
      <c r="BC2505"/>
      <c r="BE2505"/>
      <c r="BF2505"/>
      <c r="BG2505"/>
      <c r="BI2505"/>
      <c r="BJ2505"/>
      <c r="BK2505"/>
      <c r="BM2505"/>
      <c r="BN2505"/>
      <c r="BO2505"/>
    </row>
    <row r="2506" spans="1:67">
      <c r="A2506"/>
      <c r="B2506"/>
      <c r="C2506"/>
      <c r="E2506"/>
      <c r="F2506"/>
      <c r="G2506"/>
      <c r="I2506"/>
      <c r="J2506"/>
      <c r="K2506"/>
      <c r="M2506"/>
      <c r="N2506"/>
      <c r="O2506"/>
      <c r="Q2506"/>
      <c r="R2506"/>
      <c r="S2506"/>
      <c r="U2506"/>
      <c r="V2506"/>
      <c r="W2506"/>
      <c r="Y2506"/>
      <c r="Z2506"/>
      <c r="AA2506"/>
      <c r="AC2506"/>
      <c r="AD2506"/>
      <c r="AE2506"/>
      <c r="AG2506"/>
      <c r="AH2506"/>
      <c r="AI2506"/>
      <c r="AK2506"/>
      <c r="AL2506"/>
      <c r="AM2506"/>
      <c r="AO2506"/>
      <c r="AP2506"/>
      <c r="AQ2506"/>
      <c r="AS2506"/>
      <c r="AT2506"/>
      <c r="AU2506"/>
      <c r="AW2506"/>
      <c r="AX2506"/>
      <c r="AY2506"/>
      <c r="BA2506"/>
      <c r="BB2506"/>
      <c r="BC2506"/>
      <c r="BE2506"/>
      <c r="BF2506"/>
      <c r="BG2506"/>
      <c r="BI2506"/>
      <c r="BJ2506"/>
      <c r="BK2506"/>
      <c r="BM2506"/>
      <c r="BN2506"/>
      <c r="BO2506"/>
    </row>
    <row r="2507" spans="1:67">
      <c r="A2507"/>
      <c r="B2507"/>
      <c r="C2507"/>
      <c r="E2507"/>
      <c r="F2507"/>
      <c r="G2507"/>
      <c r="I2507"/>
      <c r="J2507"/>
      <c r="K2507"/>
      <c r="M2507"/>
      <c r="N2507"/>
      <c r="O2507"/>
      <c r="Q2507"/>
      <c r="R2507"/>
      <c r="S2507"/>
      <c r="U2507"/>
      <c r="V2507"/>
      <c r="W2507"/>
      <c r="Y2507"/>
      <c r="Z2507"/>
      <c r="AA2507"/>
      <c r="AC2507"/>
      <c r="AD2507"/>
      <c r="AE2507"/>
      <c r="AG2507"/>
      <c r="AH2507"/>
      <c r="AI2507"/>
      <c r="AK2507"/>
      <c r="AL2507"/>
      <c r="AM2507"/>
      <c r="AO2507"/>
      <c r="AP2507"/>
      <c r="AQ2507"/>
      <c r="AS2507"/>
      <c r="AT2507"/>
      <c r="AU2507"/>
      <c r="AW2507"/>
      <c r="AX2507"/>
      <c r="AY2507"/>
      <c r="BA2507"/>
      <c r="BB2507"/>
      <c r="BC2507"/>
      <c r="BE2507"/>
      <c r="BF2507"/>
      <c r="BG2507"/>
      <c r="BI2507"/>
      <c r="BJ2507"/>
      <c r="BK2507"/>
      <c r="BM2507"/>
      <c r="BN2507"/>
      <c r="BO2507"/>
    </row>
    <row r="2508" spans="1:67">
      <c r="A2508"/>
      <c r="B2508"/>
      <c r="C2508"/>
      <c r="E2508"/>
      <c r="F2508"/>
      <c r="G2508"/>
      <c r="I2508"/>
      <c r="J2508"/>
      <c r="K2508"/>
      <c r="M2508"/>
      <c r="N2508"/>
      <c r="O2508"/>
      <c r="Q2508"/>
      <c r="R2508"/>
      <c r="S2508"/>
      <c r="U2508"/>
      <c r="V2508"/>
      <c r="W2508"/>
      <c r="Y2508"/>
      <c r="Z2508"/>
      <c r="AA2508"/>
      <c r="AC2508"/>
      <c r="AD2508"/>
      <c r="AE2508"/>
      <c r="AG2508"/>
      <c r="AH2508"/>
      <c r="AI2508"/>
      <c r="AK2508"/>
      <c r="AL2508"/>
      <c r="AM2508"/>
      <c r="AO2508"/>
      <c r="AP2508"/>
      <c r="AQ2508"/>
      <c r="AS2508"/>
      <c r="AT2508"/>
      <c r="AU2508"/>
      <c r="AW2508"/>
      <c r="AX2508"/>
      <c r="AY2508"/>
      <c r="BA2508"/>
      <c r="BB2508"/>
      <c r="BC2508"/>
      <c r="BE2508"/>
      <c r="BF2508"/>
      <c r="BG2508"/>
      <c r="BI2508"/>
      <c r="BJ2508"/>
      <c r="BK2508"/>
      <c r="BM2508"/>
      <c r="BN2508"/>
      <c r="BO2508"/>
    </row>
    <row r="2509" spans="1:67">
      <c r="A2509"/>
      <c r="B2509"/>
      <c r="C2509"/>
      <c r="E2509"/>
      <c r="F2509"/>
      <c r="G2509"/>
      <c r="I2509"/>
      <c r="J2509"/>
      <c r="K2509"/>
      <c r="M2509"/>
      <c r="N2509"/>
      <c r="O2509"/>
      <c r="Q2509"/>
      <c r="R2509"/>
      <c r="S2509"/>
      <c r="U2509"/>
      <c r="V2509"/>
      <c r="W2509"/>
      <c r="Y2509"/>
      <c r="Z2509"/>
      <c r="AA2509"/>
      <c r="AC2509"/>
      <c r="AD2509"/>
      <c r="AE2509"/>
      <c r="AG2509"/>
      <c r="AH2509"/>
      <c r="AI2509"/>
      <c r="AK2509"/>
      <c r="AL2509"/>
      <c r="AM2509"/>
      <c r="AO2509"/>
      <c r="AP2509"/>
      <c r="AQ2509"/>
      <c r="AS2509"/>
      <c r="AT2509"/>
      <c r="AU2509"/>
      <c r="AW2509"/>
      <c r="AX2509"/>
      <c r="AY2509"/>
      <c r="BA2509"/>
      <c r="BB2509"/>
      <c r="BC2509"/>
      <c r="BE2509"/>
      <c r="BF2509"/>
      <c r="BG2509"/>
      <c r="BI2509"/>
      <c r="BJ2509"/>
      <c r="BK2509"/>
      <c r="BM2509"/>
      <c r="BN2509"/>
      <c r="BO2509"/>
    </row>
    <row r="2510" spans="1:67">
      <c r="A2510"/>
      <c r="B2510"/>
      <c r="C2510"/>
      <c r="E2510"/>
      <c r="F2510"/>
      <c r="G2510"/>
      <c r="I2510"/>
      <c r="J2510"/>
      <c r="K2510"/>
      <c r="M2510"/>
      <c r="N2510"/>
      <c r="O2510"/>
      <c r="Q2510"/>
      <c r="R2510"/>
      <c r="S2510"/>
      <c r="U2510"/>
      <c r="V2510"/>
      <c r="W2510"/>
      <c r="Y2510"/>
      <c r="Z2510"/>
      <c r="AA2510"/>
      <c r="AC2510"/>
      <c r="AD2510"/>
      <c r="AE2510"/>
      <c r="AG2510"/>
      <c r="AH2510"/>
      <c r="AI2510"/>
      <c r="AK2510"/>
      <c r="AL2510"/>
      <c r="AM2510"/>
      <c r="AO2510"/>
      <c r="AP2510"/>
      <c r="AQ2510"/>
      <c r="AS2510"/>
      <c r="AT2510"/>
      <c r="AU2510"/>
      <c r="AW2510"/>
      <c r="AX2510"/>
      <c r="AY2510"/>
      <c r="BA2510"/>
      <c r="BB2510"/>
      <c r="BC2510"/>
      <c r="BE2510"/>
      <c r="BF2510"/>
      <c r="BG2510"/>
      <c r="BI2510"/>
      <c r="BJ2510"/>
      <c r="BK2510"/>
      <c r="BM2510"/>
      <c r="BN2510"/>
      <c r="BO2510"/>
    </row>
    <row r="2511" spans="1:67">
      <c r="A2511"/>
      <c r="B2511"/>
      <c r="C2511"/>
      <c r="E2511"/>
      <c r="F2511"/>
      <c r="G2511"/>
      <c r="I2511"/>
      <c r="J2511"/>
      <c r="K2511"/>
      <c r="M2511"/>
      <c r="N2511"/>
      <c r="O2511"/>
      <c r="Q2511"/>
      <c r="R2511"/>
      <c r="S2511"/>
      <c r="U2511"/>
      <c r="V2511"/>
      <c r="W2511"/>
      <c r="Y2511"/>
      <c r="Z2511"/>
      <c r="AA2511"/>
      <c r="AC2511"/>
      <c r="AD2511"/>
      <c r="AE2511"/>
      <c r="AG2511"/>
      <c r="AH2511"/>
      <c r="AI2511"/>
      <c r="AK2511"/>
      <c r="AL2511"/>
      <c r="AM2511"/>
      <c r="AO2511"/>
      <c r="AP2511"/>
      <c r="AQ2511"/>
      <c r="AS2511"/>
      <c r="AT2511"/>
      <c r="AU2511"/>
      <c r="AW2511"/>
      <c r="AX2511"/>
      <c r="AY2511"/>
      <c r="BA2511"/>
      <c r="BB2511"/>
      <c r="BC2511"/>
      <c r="BE2511"/>
      <c r="BF2511"/>
      <c r="BG2511"/>
      <c r="BI2511"/>
      <c r="BJ2511"/>
      <c r="BK2511"/>
      <c r="BM2511"/>
      <c r="BN2511"/>
      <c r="BO2511"/>
    </row>
    <row r="2512" spans="1:67">
      <c r="A2512"/>
      <c r="B2512"/>
      <c r="C2512"/>
      <c r="E2512"/>
      <c r="F2512"/>
      <c r="G2512"/>
      <c r="I2512"/>
      <c r="J2512"/>
      <c r="K2512"/>
      <c r="M2512"/>
      <c r="N2512"/>
      <c r="O2512"/>
      <c r="Q2512"/>
      <c r="R2512"/>
      <c r="S2512"/>
      <c r="U2512"/>
      <c r="V2512"/>
      <c r="W2512"/>
      <c r="Y2512"/>
      <c r="Z2512"/>
      <c r="AA2512"/>
      <c r="AC2512"/>
      <c r="AD2512"/>
      <c r="AE2512"/>
      <c r="AG2512"/>
      <c r="AH2512"/>
      <c r="AI2512"/>
      <c r="AK2512"/>
      <c r="AL2512"/>
      <c r="AM2512"/>
      <c r="AO2512"/>
      <c r="AP2512"/>
      <c r="AQ2512"/>
      <c r="AS2512"/>
      <c r="AT2512"/>
      <c r="AU2512"/>
      <c r="AW2512"/>
      <c r="AX2512"/>
      <c r="AY2512"/>
      <c r="BA2512"/>
      <c r="BB2512"/>
      <c r="BC2512"/>
      <c r="BE2512"/>
      <c r="BF2512"/>
      <c r="BG2512"/>
      <c r="BI2512"/>
      <c r="BJ2512"/>
      <c r="BK2512"/>
      <c r="BM2512"/>
      <c r="BN2512"/>
      <c r="BO2512"/>
    </row>
    <row r="2513" spans="1:67">
      <c r="A2513"/>
      <c r="B2513"/>
      <c r="C2513"/>
      <c r="E2513"/>
      <c r="F2513"/>
      <c r="G2513"/>
      <c r="I2513"/>
      <c r="J2513"/>
      <c r="K2513"/>
      <c r="M2513"/>
      <c r="N2513"/>
      <c r="O2513"/>
      <c r="Q2513"/>
      <c r="R2513"/>
      <c r="S2513"/>
      <c r="U2513"/>
      <c r="V2513"/>
      <c r="W2513"/>
      <c r="Y2513"/>
      <c r="Z2513"/>
      <c r="AA2513"/>
      <c r="AC2513"/>
      <c r="AD2513"/>
      <c r="AE2513"/>
      <c r="AG2513"/>
      <c r="AH2513"/>
      <c r="AI2513"/>
      <c r="AK2513"/>
      <c r="AL2513"/>
      <c r="AM2513"/>
      <c r="AO2513"/>
      <c r="AP2513"/>
      <c r="AQ2513"/>
      <c r="AS2513"/>
      <c r="AT2513"/>
      <c r="AU2513"/>
      <c r="AW2513"/>
      <c r="AX2513"/>
      <c r="AY2513"/>
      <c r="BA2513"/>
      <c r="BB2513"/>
      <c r="BC2513"/>
      <c r="BE2513"/>
      <c r="BF2513"/>
      <c r="BG2513"/>
      <c r="BI2513"/>
      <c r="BJ2513"/>
      <c r="BK2513"/>
      <c r="BM2513"/>
      <c r="BN2513"/>
      <c r="BO2513"/>
    </row>
    <row r="2514" spans="1:67">
      <c r="A2514"/>
      <c r="B2514"/>
      <c r="C2514"/>
      <c r="E2514"/>
      <c r="F2514"/>
      <c r="G2514"/>
      <c r="I2514"/>
      <c r="J2514"/>
      <c r="K2514"/>
      <c r="M2514"/>
      <c r="N2514"/>
      <c r="O2514"/>
      <c r="Q2514"/>
      <c r="R2514"/>
      <c r="S2514"/>
      <c r="U2514"/>
      <c r="V2514"/>
      <c r="W2514"/>
      <c r="Y2514"/>
      <c r="Z2514"/>
      <c r="AA2514"/>
      <c r="AC2514"/>
      <c r="AD2514"/>
      <c r="AE2514"/>
      <c r="AG2514"/>
      <c r="AH2514"/>
      <c r="AI2514"/>
      <c r="AK2514"/>
      <c r="AL2514"/>
      <c r="AM2514"/>
      <c r="AO2514"/>
      <c r="AP2514"/>
      <c r="AQ2514"/>
      <c r="AS2514"/>
      <c r="AT2514"/>
      <c r="AU2514"/>
      <c r="AW2514"/>
      <c r="AX2514"/>
      <c r="AY2514"/>
      <c r="BA2514"/>
      <c r="BB2514"/>
      <c r="BC2514"/>
      <c r="BE2514"/>
      <c r="BF2514"/>
      <c r="BG2514"/>
      <c r="BI2514"/>
      <c r="BJ2514"/>
      <c r="BK2514"/>
      <c r="BM2514"/>
      <c r="BN2514"/>
      <c r="BO2514"/>
    </row>
    <row r="2515" spans="1:67">
      <c r="A2515"/>
      <c r="B2515"/>
      <c r="C2515"/>
      <c r="E2515"/>
      <c r="F2515"/>
      <c r="G2515"/>
      <c r="I2515"/>
      <c r="J2515"/>
      <c r="K2515"/>
      <c r="M2515"/>
      <c r="N2515"/>
      <c r="O2515"/>
      <c r="Q2515"/>
      <c r="R2515"/>
      <c r="S2515"/>
      <c r="U2515"/>
      <c r="V2515"/>
      <c r="W2515"/>
      <c r="Y2515"/>
      <c r="Z2515"/>
      <c r="AA2515"/>
      <c r="AC2515"/>
      <c r="AD2515"/>
      <c r="AE2515"/>
      <c r="AG2515"/>
      <c r="AH2515"/>
      <c r="AI2515"/>
      <c r="AK2515"/>
      <c r="AL2515"/>
      <c r="AM2515"/>
      <c r="AO2515"/>
      <c r="AP2515"/>
      <c r="AQ2515"/>
      <c r="AS2515"/>
      <c r="AT2515"/>
      <c r="AU2515"/>
      <c r="AW2515"/>
      <c r="AX2515"/>
      <c r="AY2515"/>
      <c r="BA2515"/>
      <c r="BB2515"/>
      <c r="BC2515"/>
      <c r="BE2515"/>
      <c r="BF2515"/>
      <c r="BG2515"/>
      <c r="BI2515"/>
      <c r="BJ2515"/>
      <c r="BK2515"/>
      <c r="BM2515"/>
      <c r="BN2515"/>
      <c r="BO2515"/>
    </row>
    <row r="2516" spans="1:67">
      <c r="A2516"/>
      <c r="B2516"/>
      <c r="C2516"/>
      <c r="E2516"/>
      <c r="F2516"/>
      <c r="G2516"/>
      <c r="I2516"/>
      <c r="J2516"/>
      <c r="K2516"/>
      <c r="M2516"/>
      <c r="N2516"/>
      <c r="O2516"/>
      <c r="Q2516"/>
      <c r="R2516"/>
      <c r="S2516"/>
      <c r="U2516"/>
      <c r="V2516"/>
      <c r="W2516"/>
      <c r="Y2516"/>
      <c r="Z2516"/>
      <c r="AA2516"/>
      <c r="AC2516"/>
      <c r="AD2516"/>
      <c r="AE2516"/>
      <c r="AG2516"/>
      <c r="AH2516"/>
      <c r="AI2516"/>
      <c r="AK2516"/>
      <c r="AL2516"/>
      <c r="AM2516"/>
      <c r="AO2516"/>
      <c r="AP2516"/>
      <c r="AQ2516"/>
      <c r="AS2516"/>
      <c r="AT2516"/>
      <c r="AU2516"/>
      <c r="AW2516"/>
      <c r="AX2516"/>
      <c r="AY2516"/>
      <c r="BA2516"/>
      <c r="BB2516"/>
      <c r="BC2516"/>
      <c r="BE2516"/>
      <c r="BF2516"/>
      <c r="BG2516"/>
      <c r="BI2516"/>
      <c r="BJ2516"/>
      <c r="BK2516"/>
      <c r="BM2516"/>
      <c r="BN2516"/>
      <c r="BO2516"/>
    </row>
    <row r="2517" spans="1:67">
      <c r="A2517"/>
      <c r="B2517"/>
      <c r="C2517"/>
      <c r="E2517"/>
      <c r="F2517"/>
      <c r="G2517"/>
      <c r="I2517"/>
      <c r="J2517"/>
      <c r="K2517"/>
      <c r="M2517"/>
      <c r="N2517"/>
      <c r="O2517"/>
      <c r="Q2517"/>
      <c r="R2517"/>
      <c r="S2517"/>
      <c r="U2517"/>
      <c r="V2517"/>
      <c r="W2517"/>
      <c r="Y2517"/>
      <c r="Z2517"/>
      <c r="AA2517"/>
      <c r="AC2517"/>
      <c r="AD2517"/>
      <c r="AE2517"/>
      <c r="AG2517"/>
      <c r="AH2517"/>
      <c r="AI2517"/>
      <c r="AK2517"/>
      <c r="AL2517"/>
      <c r="AM2517"/>
      <c r="AO2517"/>
      <c r="AP2517"/>
      <c r="AQ2517"/>
      <c r="AS2517"/>
      <c r="AT2517"/>
      <c r="AU2517"/>
      <c r="AW2517"/>
      <c r="AX2517"/>
      <c r="AY2517"/>
      <c r="BA2517"/>
      <c r="BB2517"/>
      <c r="BC2517"/>
      <c r="BE2517"/>
      <c r="BF2517"/>
      <c r="BG2517"/>
      <c r="BI2517"/>
      <c r="BJ2517"/>
      <c r="BK2517"/>
      <c r="BM2517"/>
      <c r="BN2517"/>
      <c r="BO2517"/>
    </row>
    <row r="2518" spans="1:67">
      <c r="A2518"/>
      <c r="B2518"/>
      <c r="C2518"/>
      <c r="E2518"/>
      <c r="F2518"/>
      <c r="G2518"/>
      <c r="I2518"/>
      <c r="J2518"/>
      <c r="K2518"/>
      <c r="M2518"/>
      <c r="N2518"/>
      <c r="O2518"/>
      <c r="Q2518"/>
      <c r="R2518"/>
      <c r="S2518"/>
      <c r="U2518"/>
      <c r="V2518"/>
      <c r="W2518"/>
      <c r="Y2518"/>
      <c r="Z2518"/>
      <c r="AA2518"/>
      <c r="AC2518"/>
      <c r="AD2518"/>
      <c r="AE2518"/>
      <c r="AG2518"/>
      <c r="AH2518"/>
      <c r="AI2518"/>
      <c r="AK2518"/>
      <c r="AL2518"/>
      <c r="AM2518"/>
      <c r="AO2518"/>
      <c r="AP2518"/>
      <c r="AQ2518"/>
      <c r="AS2518"/>
      <c r="AT2518"/>
      <c r="AU2518"/>
      <c r="AW2518"/>
      <c r="AX2518"/>
      <c r="AY2518"/>
      <c r="BA2518"/>
      <c r="BB2518"/>
      <c r="BC2518"/>
      <c r="BE2518"/>
      <c r="BF2518"/>
      <c r="BG2518"/>
      <c r="BI2518"/>
      <c r="BJ2518"/>
      <c r="BK2518"/>
      <c r="BM2518"/>
      <c r="BN2518"/>
      <c r="BO2518"/>
    </row>
    <row r="2519" spans="1:67">
      <c r="A2519"/>
      <c r="B2519"/>
      <c r="C2519"/>
      <c r="E2519"/>
      <c r="F2519"/>
      <c r="G2519"/>
      <c r="I2519"/>
      <c r="J2519"/>
      <c r="K2519"/>
      <c r="M2519"/>
      <c r="N2519"/>
      <c r="O2519"/>
      <c r="Q2519"/>
      <c r="R2519"/>
      <c r="S2519"/>
      <c r="U2519"/>
      <c r="V2519"/>
      <c r="W2519"/>
      <c r="Y2519"/>
      <c r="Z2519"/>
      <c r="AA2519"/>
      <c r="AC2519"/>
      <c r="AD2519"/>
      <c r="AE2519"/>
      <c r="AG2519"/>
      <c r="AH2519"/>
      <c r="AI2519"/>
      <c r="AK2519"/>
      <c r="AL2519"/>
      <c r="AM2519"/>
      <c r="AO2519"/>
      <c r="AP2519"/>
      <c r="AQ2519"/>
      <c r="AS2519"/>
      <c r="AT2519"/>
      <c r="AU2519"/>
      <c r="AW2519"/>
      <c r="AX2519"/>
      <c r="AY2519"/>
      <c r="BA2519"/>
      <c r="BB2519"/>
      <c r="BC2519"/>
      <c r="BE2519"/>
      <c r="BF2519"/>
      <c r="BG2519"/>
      <c r="BI2519"/>
      <c r="BJ2519"/>
      <c r="BK2519"/>
      <c r="BM2519"/>
      <c r="BN2519"/>
      <c r="BO2519"/>
    </row>
    <row r="2520" spans="1:67">
      <c r="A2520"/>
      <c r="B2520"/>
      <c r="C2520"/>
      <c r="E2520"/>
      <c r="F2520"/>
      <c r="G2520"/>
      <c r="I2520"/>
      <c r="J2520"/>
      <c r="K2520"/>
      <c r="M2520"/>
      <c r="N2520"/>
      <c r="O2520"/>
      <c r="Q2520"/>
      <c r="R2520"/>
      <c r="S2520"/>
      <c r="U2520"/>
      <c r="V2520"/>
      <c r="W2520"/>
      <c r="Y2520"/>
      <c r="Z2520"/>
      <c r="AA2520"/>
      <c r="AC2520"/>
      <c r="AD2520"/>
      <c r="AE2520"/>
      <c r="AG2520"/>
      <c r="AH2520"/>
      <c r="AI2520"/>
      <c r="AK2520"/>
      <c r="AL2520"/>
      <c r="AM2520"/>
      <c r="AO2520"/>
      <c r="AP2520"/>
      <c r="AQ2520"/>
      <c r="AS2520"/>
      <c r="AT2520"/>
      <c r="AU2520"/>
      <c r="AW2520"/>
      <c r="AX2520"/>
      <c r="AY2520"/>
      <c r="BA2520"/>
      <c r="BB2520"/>
      <c r="BC2520"/>
      <c r="BE2520"/>
      <c r="BF2520"/>
      <c r="BG2520"/>
      <c r="BI2520"/>
      <c r="BJ2520"/>
      <c r="BK2520"/>
      <c r="BM2520"/>
      <c r="BN2520"/>
      <c r="BO2520"/>
    </row>
    <row r="2521" spans="1:67">
      <c r="A2521"/>
      <c r="B2521"/>
      <c r="C2521"/>
      <c r="E2521"/>
      <c r="F2521"/>
      <c r="G2521"/>
      <c r="I2521"/>
      <c r="J2521"/>
      <c r="K2521"/>
      <c r="M2521"/>
      <c r="N2521"/>
      <c r="O2521"/>
      <c r="Q2521"/>
      <c r="R2521"/>
      <c r="S2521"/>
      <c r="U2521"/>
      <c r="V2521"/>
      <c r="W2521"/>
      <c r="Y2521"/>
      <c r="Z2521"/>
      <c r="AA2521"/>
      <c r="AC2521"/>
      <c r="AD2521"/>
      <c r="AE2521"/>
      <c r="AG2521"/>
      <c r="AH2521"/>
      <c r="AI2521"/>
      <c r="AK2521"/>
      <c r="AL2521"/>
      <c r="AM2521"/>
      <c r="AO2521"/>
      <c r="AP2521"/>
      <c r="AQ2521"/>
      <c r="AS2521"/>
      <c r="AT2521"/>
      <c r="AU2521"/>
      <c r="AW2521"/>
      <c r="AX2521"/>
      <c r="AY2521"/>
      <c r="BA2521"/>
      <c r="BB2521"/>
      <c r="BC2521"/>
      <c r="BE2521"/>
      <c r="BF2521"/>
      <c r="BG2521"/>
      <c r="BI2521"/>
      <c r="BJ2521"/>
      <c r="BK2521"/>
      <c r="BM2521"/>
      <c r="BN2521"/>
      <c r="BO2521"/>
    </row>
    <row r="2522" spans="1:67">
      <c r="A2522"/>
      <c r="B2522"/>
      <c r="C2522"/>
      <c r="E2522"/>
      <c r="F2522"/>
      <c r="G2522"/>
      <c r="I2522"/>
      <c r="J2522"/>
      <c r="K2522"/>
      <c r="M2522"/>
      <c r="N2522"/>
      <c r="O2522"/>
      <c r="Q2522"/>
      <c r="R2522"/>
      <c r="S2522"/>
      <c r="U2522"/>
      <c r="V2522"/>
      <c r="W2522"/>
      <c r="Y2522"/>
      <c r="Z2522"/>
      <c r="AA2522"/>
      <c r="AC2522"/>
      <c r="AD2522"/>
      <c r="AE2522"/>
      <c r="AG2522"/>
      <c r="AH2522"/>
      <c r="AI2522"/>
      <c r="AK2522"/>
      <c r="AL2522"/>
      <c r="AM2522"/>
      <c r="AO2522"/>
      <c r="AP2522"/>
      <c r="AQ2522"/>
      <c r="AS2522"/>
      <c r="AT2522"/>
      <c r="AU2522"/>
      <c r="AW2522"/>
      <c r="AX2522"/>
      <c r="AY2522"/>
      <c r="BA2522"/>
      <c r="BB2522"/>
      <c r="BC2522"/>
      <c r="BE2522"/>
      <c r="BF2522"/>
      <c r="BG2522"/>
      <c r="BI2522"/>
      <c r="BJ2522"/>
      <c r="BK2522"/>
      <c r="BM2522"/>
      <c r="BN2522"/>
      <c r="BO2522"/>
    </row>
    <row r="2523" spans="1:67">
      <c r="A2523"/>
      <c r="B2523"/>
      <c r="C2523"/>
      <c r="E2523"/>
      <c r="F2523"/>
      <c r="G2523"/>
      <c r="I2523"/>
      <c r="J2523"/>
      <c r="K2523"/>
      <c r="M2523"/>
      <c r="N2523"/>
      <c r="O2523"/>
      <c r="Q2523"/>
      <c r="R2523"/>
      <c r="S2523"/>
      <c r="U2523"/>
      <c r="V2523"/>
      <c r="W2523"/>
      <c r="Y2523"/>
      <c r="Z2523"/>
      <c r="AA2523"/>
      <c r="AC2523"/>
      <c r="AD2523"/>
      <c r="AE2523"/>
      <c r="AG2523"/>
      <c r="AH2523"/>
      <c r="AI2523"/>
      <c r="AK2523"/>
      <c r="AL2523"/>
      <c r="AM2523"/>
      <c r="AO2523"/>
      <c r="AP2523"/>
      <c r="AQ2523"/>
      <c r="AS2523"/>
      <c r="AT2523"/>
      <c r="AU2523"/>
      <c r="AW2523"/>
      <c r="AX2523"/>
      <c r="AY2523"/>
      <c r="BA2523"/>
      <c r="BB2523"/>
      <c r="BC2523"/>
      <c r="BE2523"/>
      <c r="BF2523"/>
      <c r="BG2523"/>
      <c r="BI2523"/>
      <c r="BJ2523"/>
      <c r="BK2523"/>
      <c r="BM2523"/>
      <c r="BN2523"/>
      <c r="BO2523"/>
    </row>
    <row r="2524" spans="1:67">
      <c r="A2524"/>
      <c r="B2524"/>
      <c r="C2524"/>
      <c r="E2524"/>
      <c r="F2524"/>
      <c r="G2524"/>
      <c r="I2524"/>
      <c r="J2524"/>
      <c r="K2524"/>
      <c r="M2524"/>
      <c r="N2524"/>
      <c r="O2524"/>
      <c r="Q2524"/>
      <c r="R2524"/>
      <c r="S2524"/>
      <c r="U2524"/>
      <c r="V2524"/>
      <c r="W2524"/>
      <c r="Y2524"/>
      <c r="Z2524"/>
      <c r="AA2524"/>
      <c r="AC2524"/>
      <c r="AD2524"/>
      <c r="AE2524"/>
      <c r="AG2524"/>
      <c r="AH2524"/>
      <c r="AI2524"/>
      <c r="AK2524"/>
      <c r="AL2524"/>
      <c r="AM2524"/>
      <c r="AO2524"/>
      <c r="AP2524"/>
      <c r="AQ2524"/>
      <c r="AS2524"/>
      <c r="AT2524"/>
      <c r="AU2524"/>
      <c r="AW2524"/>
      <c r="AX2524"/>
      <c r="AY2524"/>
      <c r="BA2524"/>
      <c r="BB2524"/>
      <c r="BC2524"/>
      <c r="BE2524"/>
      <c r="BF2524"/>
      <c r="BG2524"/>
      <c r="BI2524"/>
      <c r="BJ2524"/>
      <c r="BK2524"/>
      <c r="BM2524"/>
      <c r="BN2524"/>
      <c r="BO2524"/>
    </row>
    <row r="2525" spans="1:67">
      <c r="A2525"/>
      <c r="B2525"/>
      <c r="C2525"/>
      <c r="E2525"/>
      <c r="F2525"/>
      <c r="G2525"/>
      <c r="I2525"/>
      <c r="J2525"/>
      <c r="K2525"/>
      <c r="M2525"/>
      <c r="N2525"/>
      <c r="O2525"/>
      <c r="Q2525"/>
      <c r="R2525"/>
      <c r="S2525"/>
      <c r="U2525"/>
      <c r="V2525"/>
      <c r="W2525"/>
      <c r="Y2525"/>
      <c r="Z2525"/>
      <c r="AA2525"/>
      <c r="AC2525"/>
      <c r="AD2525"/>
      <c r="AE2525"/>
      <c r="AG2525"/>
      <c r="AH2525"/>
      <c r="AI2525"/>
      <c r="AK2525"/>
      <c r="AL2525"/>
      <c r="AM2525"/>
      <c r="AO2525"/>
      <c r="AP2525"/>
      <c r="AQ2525"/>
      <c r="AS2525"/>
      <c r="AT2525"/>
      <c r="AU2525"/>
      <c r="AW2525"/>
      <c r="AX2525"/>
      <c r="AY2525"/>
      <c r="BA2525"/>
      <c r="BB2525"/>
      <c r="BC2525"/>
      <c r="BE2525"/>
      <c r="BF2525"/>
      <c r="BG2525"/>
      <c r="BI2525"/>
      <c r="BJ2525"/>
      <c r="BK2525"/>
      <c r="BM2525"/>
      <c r="BN2525"/>
      <c r="BO2525"/>
    </row>
    <row r="2526" spans="1:67">
      <c r="A2526"/>
      <c r="B2526"/>
      <c r="C2526"/>
      <c r="E2526"/>
      <c r="F2526"/>
      <c r="G2526"/>
      <c r="I2526"/>
      <c r="J2526"/>
      <c r="K2526"/>
      <c r="M2526"/>
      <c r="N2526"/>
      <c r="O2526"/>
      <c r="Q2526"/>
      <c r="R2526"/>
      <c r="S2526"/>
      <c r="U2526"/>
      <c r="V2526"/>
      <c r="W2526"/>
      <c r="Y2526"/>
      <c r="Z2526"/>
      <c r="AA2526"/>
      <c r="AC2526"/>
      <c r="AD2526"/>
      <c r="AE2526"/>
      <c r="AG2526"/>
      <c r="AH2526"/>
      <c r="AI2526"/>
      <c r="AK2526"/>
      <c r="AL2526"/>
      <c r="AM2526"/>
      <c r="AO2526"/>
      <c r="AP2526"/>
      <c r="AQ2526"/>
      <c r="AS2526"/>
      <c r="AT2526"/>
      <c r="AU2526"/>
      <c r="AW2526"/>
      <c r="AX2526"/>
      <c r="AY2526"/>
      <c r="BA2526"/>
      <c r="BB2526"/>
      <c r="BC2526"/>
      <c r="BE2526"/>
      <c r="BF2526"/>
      <c r="BG2526"/>
      <c r="BI2526"/>
      <c r="BJ2526"/>
      <c r="BK2526"/>
      <c r="BM2526"/>
      <c r="BN2526"/>
      <c r="BO2526"/>
    </row>
    <row r="2527" spans="1:67">
      <c r="A2527"/>
      <c r="B2527"/>
      <c r="C2527"/>
      <c r="E2527"/>
      <c r="F2527"/>
      <c r="G2527"/>
      <c r="I2527"/>
      <c r="J2527"/>
      <c r="K2527"/>
      <c r="M2527"/>
      <c r="N2527"/>
      <c r="O2527"/>
      <c r="Q2527"/>
      <c r="R2527"/>
      <c r="S2527"/>
      <c r="U2527"/>
      <c r="V2527"/>
      <c r="W2527"/>
      <c r="Y2527"/>
      <c r="Z2527"/>
      <c r="AA2527"/>
      <c r="AC2527"/>
      <c r="AD2527"/>
      <c r="AE2527"/>
      <c r="AG2527"/>
      <c r="AH2527"/>
      <c r="AI2527"/>
      <c r="AK2527"/>
      <c r="AL2527"/>
      <c r="AM2527"/>
      <c r="AO2527"/>
      <c r="AP2527"/>
      <c r="AQ2527"/>
      <c r="AS2527"/>
      <c r="AT2527"/>
      <c r="AU2527"/>
      <c r="AW2527"/>
      <c r="AX2527"/>
      <c r="AY2527"/>
      <c r="BA2527"/>
      <c r="BB2527"/>
      <c r="BC2527"/>
      <c r="BE2527"/>
      <c r="BF2527"/>
      <c r="BG2527"/>
      <c r="BI2527"/>
      <c r="BJ2527"/>
      <c r="BK2527"/>
      <c r="BM2527"/>
      <c r="BN2527"/>
      <c r="BO2527"/>
    </row>
    <row r="2528" spans="1:67">
      <c r="A2528"/>
      <c r="B2528"/>
      <c r="C2528"/>
      <c r="E2528"/>
      <c r="F2528"/>
      <c r="G2528"/>
      <c r="I2528"/>
      <c r="J2528"/>
      <c r="K2528"/>
      <c r="M2528"/>
      <c r="N2528"/>
      <c r="O2528"/>
      <c r="Q2528"/>
      <c r="R2528"/>
      <c r="S2528"/>
      <c r="U2528"/>
      <c r="V2528"/>
      <c r="W2528"/>
      <c r="Y2528"/>
      <c r="Z2528"/>
      <c r="AA2528"/>
      <c r="AC2528"/>
      <c r="AD2528"/>
      <c r="AE2528"/>
      <c r="AG2528"/>
      <c r="AH2528"/>
      <c r="AI2528"/>
      <c r="AK2528"/>
      <c r="AL2528"/>
      <c r="AM2528"/>
      <c r="AO2528"/>
      <c r="AP2528"/>
      <c r="AQ2528"/>
      <c r="AS2528"/>
      <c r="AT2528"/>
      <c r="AU2528"/>
      <c r="AW2528"/>
      <c r="AX2528"/>
      <c r="AY2528"/>
      <c r="BA2528"/>
      <c r="BB2528"/>
      <c r="BC2528"/>
      <c r="BE2528"/>
      <c r="BF2528"/>
      <c r="BG2528"/>
      <c r="BI2528"/>
      <c r="BJ2528"/>
      <c r="BK2528"/>
      <c r="BM2528"/>
      <c r="BN2528"/>
      <c r="BO2528"/>
    </row>
    <row r="2529" spans="1:67">
      <c r="A2529"/>
      <c r="B2529"/>
      <c r="C2529"/>
      <c r="E2529"/>
      <c r="F2529"/>
      <c r="G2529"/>
      <c r="I2529"/>
      <c r="J2529"/>
      <c r="K2529"/>
      <c r="M2529"/>
      <c r="N2529"/>
      <c r="O2529"/>
      <c r="Q2529"/>
      <c r="R2529"/>
      <c r="S2529"/>
      <c r="U2529"/>
      <c r="V2529"/>
      <c r="W2529"/>
      <c r="Y2529"/>
      <c r="Z2529"/>
      <c r="AA2529"/>
      <c r="AC2529"/>
      <c r="AD2529"/>
      <c r="AE2529"/>
      <c r="AG2529"/>
      <c r="AH2529"/>
      <c r="AI2529"/>
      <c r="AK2529"/>
      <c r="AL2529"/>
      <c r="AM2529"/>
      <c r="AO2529"/>
      <c r="AP2529"/>
      <c r="AQ2529"/>
      <c r="AS2529"/>
      <c r="AT2529"/>
      <c r="AU2529"/>
      <c r="AW2529"/>
      <c r="AX2529"/>
      <c r="AY2529"/>
      <c r="BA2529"/>
      <c r="BB2529"/>
      <c r="BC2529"/>
      <c r="BE2529"/>
      <c r="BF2529"/>
      <c r="BG2529"/>
      <c r="BI2529"/>
      <c r="BJ2529"/>
      <c r="BK2529"/>
      <c r="BM2529"/>
      <c r="BN2529"/>
      <c r="BO2529"/>
    </row>
    <row r="2530" spans="1:67">
      <c r="A2530"/>
      <c r="B2530"/>
      <c r="C2530"/>
      <c r="E2530"/>
      <c r="F2530"/>
      <c r="G2530"/>
      <c r="I2530"/>
      <c r="J2530"/>
      <c r="K2530"/>
      <c r="M2530"/>
      <c r="N2530"/>
      <c r="O2530"/>
      <c r="Q2530"/>
      <c r="R2530"/>
      <c r="S2530"/>
      <c r="U2530"/>
      <c r="V2530"/>
      <c r="W2530"/>
      <c r="Y2530"/>
      <c r="Z2530"/>
      <c r="AA2530"/>
      <c r="AC2530"/>
      <c r="AD2530"/>
      <c r="AE2530"/>
      <c r="AG2530"/>
      <c r="AH2530"/>
      <c r="AI2530"/>
      <c r="AK2530"/>
      <c r="AL2530"/>
      <c r="AM2530"/>
      <c r="AO2530"/>
      <c r="AP2530"/>
      <c r="AQ2530"/>
      <c r="AS2530"/>
      <c r="AT2530"/>
      <c r="AU2530"/>
      <c r="AW2530"/>
      <c r="AX2530"/>
      <c r="AY2530"/>
      <c r="BA2530"/>
      <c r="BB2530"/>
      <c r="BC2530"/>
      <c r="BE2530"/>
      <c r="BF2530"/>
      <c r="BG2530"/>
      <c r="BI2530"/>
      <c r="BJ2530"/>
      <c r="BK2530"/>
      <c r="BM2530"/>
      <c r="BN2530"/>
      <c r="BO2530"/>
    </row>
    <row r="2531" spans="1:67">
      <c r="A2531"/>
      <c r="B2531"/>
      <c r="C2531"/>
      <c r="E2531"/>
      <c r="F2531"/>
      <c r="G2531"/>
      <c r="I2531"/>
      <c r="J2531"/>
      <c r="K2531"/>
      <c r="M2531"/>
      <c r="N2531"/>
      <c r="O2531"/>
      <c r="Q2531"/>
      <c r="R2531"/>
      <c r="S2531"/>
      <c r="U2531"/>
      <c r="V2531"/>
      <c r="W2531"/>
      <c r="Y2531"/>
      <c r="Z2531"/>
      <c r="AA2531"/>
      <c r="AC2531"/>
      <c r="AD2531"/>
      <c r="AE2531"/>
      <c r="AG2531"/>
      <c r="AH2531"/>
      <c r="AI2531"/>
      <c r="AK2531"/>
      <c r="AL2531"/>
      <c r="AM2531"/>
      <c r="AO2531"/>
      <c r="AP2531"/>
      <c r="AQ2531"/>
      <c r="AS2531"/>
      <c r="AT2531"/>
      <c r="AU2531"/>
      <c r="AW2531"/>
      <c r="AX2531"/>
      <c r="AY2531"/>
      <c r="BA2531"/>
      <c r="BB2531"/>
      <c r="BC2531"/>
      <c r="BE2531"/>
      <c r="BF2531"/>
      <c r="BG2531"/>
      <c r="BI2531"/>
      <c r="BJ2531"/>
      <c r="BK2531"/>
      <c r="BM2531"/>
      <c r="BN2531"/>
      <c r="BO2531"/>
    </row>
    <row r="2532" spans="1:67">
      <c r="A2532"/>
      <c r="B2532"/>
      <c r="C2532"/>
      <c r="E2532"/>
      <c r="F2532"/>
      <c r="G2532"/>
      <c r="I2532"/>
      <c r="J2532"/>
      <c r="K2532"/>
      <c r="M2532"/>
      <c r="N2532"/>
      <c r="O2532"/>
      <c r="Q2532"/>
      <c r="R2532"/>
      <c r="S2532"/>
      <c r="U2532"/>
      <c r="V2532"/>
      <c r="W2532"/>
      <c r="Y2532"/>
      <c r="Z2532"/>
      <c r="AA2532"/>
      <c r="AC2532"/>
      <c r="AD2532"/>
      <c r="AE2532"/>
      <c r="AG2532"/>
      <c r="AH2532"/>
      <c r="AI2532"/>
      <c r="AK2532"/>
      <c r="AL2532"/>
      <c r="AM2532"/>
      <c r="AO2532"/>
      <c r="AP2532"/>
      <c r="AQ2532"/>
      <c r="AS2532"/>
      <c r="AT2532"/>
      <c r="AU2532"/>
      <c r="AW2532"/>
      <c r="AX2532"/>
      <c r="AY2532"/>
      <c r="BA2532"/>
      <c r="BB2532"/>
      <c r="BC2532"/>
      <c r="BE2532"/>
      <c r="BF2532"/>
      <c r="BG2532"/>
      <c r="BI2532"/>
      <c r="BJ2532"/>
      <c r="BK2532"/>
      <c r="BM2532"/>
      <c r="BN2532"/>
      <c r="BO2532"/>
    </row>
    <row r="2533" spans="1:67">
      <c r="A2533"/>
      <c r="B2533"/>
      <c r="C2533"/>
      <c r="E2533"/>
      <c r="F2533"/>
      <c r="G2533"/>
      <c r="I2533"/>
      <c r="J2533"/>
      <c r="K2533"/>
      <c r="M2533"/>
      <c r="N2533"/>
      <c r="O2533"/>
      <c r="Q2533"/>
      <c r="R2533"/>
      <c r="S2533"/>
      <c r="U2533"/>
      <c r="V2533"/>
      <c r="W2533"/>
      <c r="Y2533"/>
      <c r="Z2533"/>
      <c r="AA2533"/>
      <c r="AC2533"/>
      <c r="AD2533"/>
      <c r="AE2533"/>
      <c r="AG2533"/>
      <c r="AH2533"/>
      <c r="AI2533"/>
      <c r="AK2533"/>
      <c r="AL2533"/>
      <c r="AM2533"/>
      <c r="AO2533"/>
      <c r="AP2533"/>
      <c r="AQ2533"/>
      <c r="AS2533"/>
      <c r="AT2533"/>
      <c r="AU2533"/>
      <c r="AW2533"/>
      <c r="AX2533"/>
      <c r="AY2533"/>
      <c r="BA2533"/>
      <c r="BB2533"/>
      <c r="BC2533"/>
      <c r="BE2533"/>
      <c r="BF2533"/>
      <c r="BG2533"/>
      <c r="BI2533"/>
      <c r="BJ2533"/>
      <c r="BK2533"/>
      <c r="BM2533"/>
      <c r="BN2533"/>
      <c r="BO2533"/>
    </row>
    <row r="2534" spans="1:67">
      <c r="A2534"/>
      <c r="B2534"/>
      <c r="C2534"/>
      <c r="E2534"/>
      <c r="F2534"/>
      <c r="G2534"/>
      <c r="I2534"/>
      <c r="J2534"/>
      <c r="K2534"/>
      <c r="M2534"/>
      <c r="N2534"/>
      <c r="O2534"/>
      <c r="Q2534"/>
      <c r="R2534"/>
      <c r="S2534"/>
      <c r="U2534"/>
      <c r="V2534"/>
      <c r="W2534"/>
      <c r="Y2534"/>
      <c r="Z2534"/>
      <c r="AA2534"/>
      <c r="AC2534"/>
      <c r="AD2534"/>
      <c r="AE2534"/>
      <c r="AG2534"/>
      <c r="AH2534"/>
      <c r="AI2534"/>
      <c r="AK2534"/>
      <c r="AL2534"/>
      <c r="AM2534"/>
      <c r="AO2534"/>
      <c r="AP2534"/>
      <c r="AQ2534"/>
      <c r="AS2534"/>
      <c r="AT2534"/>
      <c r="AU2534"/>
      <c r="AW2534"/>
      <c r="AX2534"/>
      <c r="AY2534"/>
      <c r="BA2534"/>
      <c r="BB2534"/>
      <c r="BC2534"/>
      <c r="BE2534"/>
      <c r="BF2534"/>
      <c r="BG2534"/>
      <c r="BI2534"/>
      <c r="BJ2534"/>
      <c r="BK2534"/>
      <c r="BM2534"/>
      <c r="BN2534"/>
      <c r="BO2534"/>
    </row>
    <row r="2535" spans="1:67">
      <c r="A2535"/>
      <c r="B2535"/>
      <c r="C2535"/>
      <c r="E2535"/>
      <c r="F2535"/>
      <c r="G2535"/>
      <c r="I2535"/>
      <c r="J2535"/>
      <c r="K2535"/>
      <c r="M2535"/>
      <c r="N2535"/>
      <c r="O2535"/>
      <c r="Q2535"/>
      <c r="R2535"/>
      <c r="S2535"/>
      <c r="U2535"/>
      <c r="V2535"/>
      <c r="W2535"/>
      <c r="Y2535"/>
      <c r="Z2535"/>
      <c r="AA2535"/>
      <c r="AC2535"/>
      <c r="AD2535"/>
      <c r="AE2535"/>
      <c r="AG2535"/>
      <c r="AH2535"/>
      <c r="AI2535"/>
      <c r="AK2535"/>
      <c r="AL2535"/>
      <c r="AM2535"/>
      <c r="AO2535"/>
      <c r="AP2535"/>
      <c r="AQ2535"/>
      <c r="AS2535"/>
      <c r="AT2535"/>
      <c r="AU2535"/>
      <c r="AW2535"/>
      <c r="AX2535"/>
      <c r="AY2535"/>
      <c r="BA2535"/>
      <c r="BB2535"/>
      <c r="BC2535"/>
      <c r="BE2535"/>
      <c r="BF2535"/>
      <c r="BG2535"/>
      <c r="BI2535"/>
      <c r="BJ2535"/>
      <c r="BK2535"/>
      <c r="BM2535"/>
      <c r="BN2535"/>
      <c r="BO2535"/>
    </row>
    <row r="2536" spans="1:67">
      <c r="A2536"/>
      <c r="B2536"/>
      <c r="C2536"/>
      <c r="E2536"/>
      <c r="F2536"/>
      <c r="G2536"/>
      <c r="I2536"/>
      <c r="J2536"/>
      <c r="K2536"/>
      <c r="M2536"/>
      <c r="N2536"/>
      <c r="O2536"/>
      <c r="Q2536"/>
      <c r="R2536"/>
      <c r="S2536"/>
      <c r="U2536"/>
      <c r="V2536"/>
      <c r="W2536"/>
      <c r="Y2536"/>
      <c r="Z2536"/>
      <c r="AA2536"/>
      <c r="AC2536"/>
      <c r="AD2536"/>
      <c r="AE2536"/>
      <c r="AG2536"/>
      <c r="AH2536"/>
      <c r="AI2536"/>
      <c r="AK2536"/>
      <c r="AL2536"/>
      <c r="AM2536"/>
      <c r="AO2536"/>
      <c r="AP2536"/>
      <c r="AQ2536"/>
      <c r="AS2536"/>
      <c r="AT2536"/>
      <c r="AU2536"/>
      <c r="AW2536"/>
      <c r="AX2536"/>
      <c r="AY2536"/>
      <c r="BA2536"/>
      <c r="BB2536"/>
      <c r="BC2536"/>
      <c r="BE2536"/>
      <c r="BF2536"/>
      <c r="BG2536"/>
      <c r="BI2536"/>
      <c r="BJ2536"/>
      <c r="BK2536"/>
      <c r="BM2536"/>
      <c r="BN2536"/>
      <c r="BO2536"/>
    </row>
    <row r="2537" spans="1:67">
      <c r="A2537"/>
      <c r="B2537"/>
      <c r="C2537"/>
      <c r="E2537"/>
      <c r="F2537"/>
      <c r="G2537"/>
      <c r="I2537"/>
      <c r="J2537"/>
      <c r="K2537"/>
      <c r="M2537"/>
      <c r="N2537"/>
      <c r="O2537"/>
      <c r="Q2537"/>
      <c r="R2537"/>
      <c r="S2537"/>
      <c r="U2537"/>
      <c r="V2537"/>
      <c r="W2537"/>
      <c r="Y2537"/>
      <c r="Z2537"/>
      <c r="AA2537"/>
      <c r="AC2537"/>
      <c r="AD2537"/>
      <c r="AE2537"/>
      <c r="AG2537"/>
      <c r="AH2537"/>
      <c r="AI2537"/>
      <c r="AK2537"/>
      <c r="AL2537"/>
      <c r="AM2537"/>
      <c r="AO2537"/>
      <c r="AP2537"/>
      <c r="AQ2537"/>
      <c r="AS2537"/>
      <c r="AT2537"/>
      <c r="AU2537"/>
      <c r="AW2537"/>
      <c r="AX2537"/>
      <c r="AY2537"/>
      <c r="BA2537"/>
      <c r="BB2537"/>
      <c r="BC2537"/>
      <c r="BE2537"/>
      <c r="BF2537"/>
      <c r="BG2537"/>
      <c r="BI2537"/>
      <c r="BJ2537"/>
      <c r="BK2537"/>
      <c r="BM2537"/>
      <c r="BN2537"/>
      <c r="BO2537"/>
    </row>
    <row r="2538" spans="1:67">
      <c r="A2538"/>
      <c r="B2538"/>
      <c r="C2538"/>
      <c r="E2538"/>
      <c r="F2538"/>
      <c r="G2538"/>
      <c r="I2538"/>
      <c r="J2538"/>
      <c r="K2538"/>
      <c r="M2538"/>
      <c r="N2538"/>
      <c r="O2538"/>
      <c r="Q2538"/>
      <c r="R2538"/>
      <c r="S2538"/>
      <c r="U2538"/>
      <c r="V2538"/>
      <c r="W2538"/>
      <c r="Y2538"/>
      <c r="Z2538"/>
      <c r="AA2538"/>
      <c r="AC2538"/>
      <c r="AD2538"/>
      <c r="AE2538"/>
      <c r="AG2538"/>
      <c r="AH2538"/>
      <c r="AI2538"/>
      <c r="AK2538"/>
      <c r="AL2538"/>
      <c r="AM2538"/>
      <c r="AO2538"/>
      <c r="AP2538"/>
      <c r="AQ2538"/>
      <c r="AS2538"/>
      <c r="AT2538"/>
      <c r="AU2538"/>
      <c r="AW2538"/>
      <c r="AX2538"/>
      <c r="AY2538"/>
      <c r="BA2538"/>
      <c r="BB2538"/>
      <c r="BC2538"/>
      <c r="BE2538"/>
      <c r="BF2538"/>
      <c r="BG2538"/>
      <c r="BI2538"/>
      <c r="BJ2538"/>
      <c r="BK2538"/>
      <c r="BM2538"/>
      <c r="BN2538"/>
      <c r="BO2538"/>
    </row>
    <row r="2539" spans="1:67">
      <c r="A2539"/>
      <c r="B2539"/>
      <c r="C2539"/>
      <c r="E2539"/>
      <c r="F2539"/>
      <c r="G2539"/>
      <c r="I2539"/>
      <c r="J2539"/>
      <c r="K2539"/>
      <c r="M2539"/>
      <c r="N2539"/>
      <c r="O2539"/>
      <c r="Q2539"/>
      <c r="R2539"/>
      <c r="S2539"/>
      <c r="U2539"/>
      <c r="V2539"/>
      <c r="W2539"/>
      <c r="Y2539"/>
      <c r="Z2539"/>
      <c r="AA2539"/>
      <c r="AC2539"/>
      <c r="AD2539"/>
      <c r="AE2539"/>
      <c r="AG2539"/>
      <c r="AH2539"/>
      <c r="AI2539"/>
      <c r="AK2539"/>
      <c r="AL2539"/>
      <c r="AM2539"/>
      <c r="AO2539"/>
      <c r="AP2539"/>
      <c r="AQ2539"/>
      <c r="AS2539"/>
      <c r="AT2539"/>
      <c r="AU2539"/>
      <c r="AW2539"/>
      <c r="AX2539"/>
      <c r="AY2539"/>
      <c r="BA2539"/>
      <c r="BB2539"/>
      <c r="BC2539"/>
      <c r="BE2539"/>
      <c r="BF2539"/>
      <c r="BG2539"/>
      <c r="BI2539"/>
      <c r="BJ2539"/>
      <c r="BK2539"/>
      <c r="BM2539"/>
      <c r="BN2539"/>
      <c r="BO2539"/>
    </row>
    <row r="2540" spans="1:67">
      <c r="A2540"/>
      <c r="B2540"/>
      <c r="C2540"/>
      <c r="E2540"/>
      <c r="F2540"/>
      <c r="G2540"/>
      <c r="I2540"/>
      <c r="J2540"/>
      <c r="K2540"/>
      <c r="M2540"/>
      <c r="N2540"/>
      <c r="O2540"/>
      <c r="Q2540"/>
      <c r="R2540"/>
      <c r="S2540"/>
      <c r="U2540"/>
      <c r="V2540"/>
      <c r="W2540"/>
      <c r="Y2540"/>
      <c r="Z2540"/>
      <c r="AA2540"/>
      <c r="AC2540"/>
      <c r="AD2540"/>
      <c r="AE2540"/>
      <c r="AG2540"/>
      <c r="AH2540"/>
      <c r="AI2540"/>
      <c r="AK2540"/>
      <c r="AL2540"/>
      <c r="AM2540"/>
      <c r="AO2540"/>
      <c r="AP2540"/>
      <c r="AQ2540"/>
      <c r="AS2540"/>
      <c r="AT2540"/>
      <c r="AU2540"/>
      <c r="AW2540"/>
      <c r="AX2540"/>
      <c r="AY2540"/>
      <c r="BA2540"/>
      <c r="BB2540"/>
      <c r="BC2540"/>
      <c r="BE2540"/>
      <c r="BF2540"/>
      <c r="BG2540"/>
      <c r="BI2540"/>
      <c r="BJ2540"/>
      <c r="BK2540"/>
      <c r="BM2540"/>
      <c r="BN2540"/>
      <c r="BO2540"/>
    </row>
    <row r="2541" spans="1:67">
      <c r="A2541"/>
      <c r="B2541"/>
      <c r="C2541"/>
      <c r="E2541"/>
      <c r="F2541"/>
      <c r="G2541"/>
      <c r="I2541"/>
      <c r="J2541"/>
      <c r="K2541"/>
      <c r="M2541"/>
      <c r="N2541"/>
      <c r="O2541"/>
      <c r="Q2541"/>
      <c r="R2541"/>
      <c r="S2541"/>
      <c r="U2541"/>
      <c r="V2541"/>
      <c r="W2541"/>
      <c r="Y2541"/>
      <c r="Z2541"/>
      <c r="AA2541"/>
      <c r="AC2541"/>
      <c r="AD2541"/>
      <c r="AE2541"/>
      <c r="AG2541"/>
      <c r="AH2541"/>
      <c r="AI2541"/>
      <c r="AK2541"/>
      <c r="AL2541"/>
      <c r="AM2541"/>
      <c r="AO2541"/>
      <c r="AP2541"/>
      <c r="AQ2541"/>
      <c r="AS2541"/>
      <c r="AT2541"/>
      <c r="AU2541"/>
      <c r="AW2541"/>
      <c r="AX2541"/>
      <c r="AY2541"/>
      <c r="BA2541"/>
      <c r="BB2541"/>
      <c r="BC2541"/>
      <c r="BE2541"/>
      <c r="BF2541"/>
      <c r="BG2541"/>
      <c r="BI2541"/>
      <c r="BJ2541"/>
      <c r="BK2541"/>
      <c r="BM2541"/>
      <c r="BN2541"/>
      <c r="BO2541"/>
    </row>
    <row r="2542" spans="1:67">
      <c r="A2542"/>
      <c r="B2542"/>
      <c r="C2542"/>
      <c r="E2542"/>
      <c r="F2542"/>
      <c r="G2542"/>
      <c r="I2542"/>
      <c r="J2542"/>
      <c r="K2542"/>
      <c r="M2542"/>
      <c r="N2542"/>
      <c r="O2542"/>
      <c r="Q2542"/>
      <c r="R2542"/>
      <c r="S2542"/>
      <c r="U2542"/>
      <c r="V2542"/>
      <c r="W2542"/>
      <c r="Y2542"/>
      <c r="Z2542"/>
      <c r="AA2542"/>
      <c r="AC2542"/>
      <c r="AD2542"/>
      <c r="AE2542"/>
      <c r="AG2542"/>
      <c r="AH2542"/>
      <c r="AI2542"/>
      <c r="AK2542"/>
      <c r="AL2542"/>
      <c r="AM2542"/>
      <c r="AO2542"/>
      <c r="AP2542"/>
      <c r="AQ2542"/>
      <c r="AS2542"/>
      <c r="AT2542"/>
      <c r="AU2542"/>
      <c r="AW2542"/>
      <c r="AX2542"/>
      <c r="AY2542"/>
      <c r="BA2542"/>
      <c r="BB2542"/>
      <c r="BC2542"/>
      <c r="BE2542"/>
      <c r="BF2542"/>
      <c r="BG2542"/>
      <c r="BI2542"/>
      <c r="BJ2542"/>
      <c r="BK2542"/>
      <c r="BM2542"/>
      <c r="BN2542"/>
      <c r="BO2542"/>
    </row>
    <row r="2543" spans="1:67">
      <c r="A2543"/>
      <c r="B2543"/>
      <c r="C2543"/>
      <c r="E2543"/>
      <c r="F2543"/>
      <c r="G2543"/>
      <c r="I2543"/>
      <c r="J2543"/>
      <c r="K2543"/>
      <c r="M2543"/>
      <c r="N2543"/>
      <c r="O2543"/>
      <c r="Q2543"/>
      <c r="R2543"/>
      <c r="S2543"/>
      <c r="U2543"/>
      <c r="V2543"/>
      <c r="W2543"/>
      <c r="Y2543"/>
      <c r="Z2543"/>
      <c r="AA2543"/>
      <c r="AC2543"/>
      <c r="AD2543"/>
      <c r="AE2543"/>
      <c r="AG2543"/>
      <c r="AH2543"/>
      <c r="AI2543"/>
      <c r="AK2543"/>
      <c r="AL2543"/>
      <c r="AM2543"/>
      <c r="AO2543"/>
      <c r="AP2543"/>
      <c r="AQ2543"/>
      <c r="AS2543"/>
      <c r="AT2543"/>
      <c r="AU2543"/>
      <c r="AW2543"/>
      <c r="AX2543"/>
      <c r="AY2543"/>
      <c r="BA2543"/>
      <c r="BB2543"/>
      <c r="BC2543"/>
      <c r="BE2543"/>
      <c r="BF2543"/>
      <c r="BG2543"/>
      <c r="BI2543"/>
      <c r="BJ2543"/>
      <c r="BK2543"/>
      <c r="BM2543"/>
      <c r="BN2543"/>
      <c r="BO2543"/>
    </row>
    <row r="2544" spans="1:67">
      <c r="A2544"/>
      <c r="B2544"/>
      <c r="C2544"/>
      <c r="E2544"/>
      <c r="F2544"/>
      <c r="G2544"/>
      <c r="I2544"/>
      <c r="J2544"/>
      <c r="K2544"/>
      <c r="M2544"/>
      <c r="N2544"/>
      <c r="O2544"/>
      <c r="Q2544"/>
      <c r="R2544"/>
      <c r="S2544"/>
      <c r="U2544"/>
      <c r="V2544"/>
      <c r="W2544"/>
      <c r="Y2544"/>
      <c r="Z2544"/>
      <c r="AA2544"/>
      <c r="AC2544"/>
      <c r="AD2544"/>
      <c r="AE2544"/>
      <c r="AG2544"/>
      <c r="AH2544"/>
      <c r="AI2544"/>
      <c r="AK2544"/>
      <c r="AL2544"/>
      <c r="AM2544"/>
      <c r="AO2544"/>
      <c r="AP2544"/>
      <c r="AQ2544"/>
      <c r="AS2544"/>
      <c r="AT2544"/>
      <c r="AU2544"/>
      <c r="AW2544"/>
      <c r="AX2544"/>
      <c r="AY2544"/>
      <c r="BA2544"/>
      <c r="BB2544"/>
      <c r="BC2544"/>
      <c r="BE2544"/>
      <c r="BF2544"/>
      <c r="BG2544"/>
      <c r="BI2544"/>
      <c r="BJ2544"/>
      <c r="BK2544"/>
      <c r="BM2544"/>
      <c r="BN2544"/>
      <c r="BO2544"/>
    </row>
    <row r="2545" spans="1:67">
      <c r="A2545"/>
      <c r="B2545"/>
      <c r="C2545"/>
      <c r="E2545"/>
      <c r="F2545"/>
      <c r="G2545"/>
      <c r="I2545"/>
      <c r="J2545"/>
      <c r="K2545"/>
      <c r="M2545"/>
      <c r="N2545"/>
      <c r="O2545"/>
      <c r="Q2545"/>
      <c r="R2545"/>
      <c r="S2545"/>
      <c r="U2545"/>
      <c r="V2545"/>
      <c r="W2545"/>
      <c r="Y2545"/>
      <c r="Z2545"/>
      <c r="AA2545"/>
      <c r="AC2545"/>
      <c r="AD2545"/>
      <c r="AE2545"/>
      <c r="AG2545"/>
      <c r="AH2545"/>
      <c r="AI2545"/>
      <c r="AK2545"/>
      <c r="AL2545"/>
      <c r="AM2545"/>
      <c r="AO2545"/>
      <c r="AP2545"/>
      <c r="AQ2545"/>
      <c r="AS2545"/>
      <c r="AT2545"/>
      <c r="AU2545"/>
      <c r="AW2545"/>
      <c r="AX2545"/>
      <c r="AY2545"/>
      <c r="BA2545"/>
      <c r="BB2545"/>
      <c r="BC2545"/>
      <c r="BE2545"/>
      <c r="BF2545"/>
      <c r="BG2545"/>
      <c r="BI2545"/>
      <c r="BJ2545"/>
      <c r="BK2545"/>
      <c r="BM2545"/>
      <c r="BN2545"/>
      <c r="BO2545"/>
    </row>
    <row r="2546" spans="1:67">
      <c r="A2546"/>
      <c r="B2546"/>
      <c r="C2546"/>
      <c r="E2546"/>
      <c r="F2546"/>
      <c r="G2546"/>
      <c r="I2546"/>
      <c r="J2546"/>
      <c r="K2546"/>
      <c r="M2546"/>
      <c r="N2546"/>
      <c r="O2546"/>
      <c r="Q2546"/>
      <c r="R2546"/>
      <c r="S2546"/>
      <c r="U2546"/>
      <c r="V2546"/>
      <c r="W2546"/>
      <c r="Y2546"/>
      <c r="Z2546"/>
      <c r="AA2546"/>
      <c r="AC2546"/>
      <c r="AD2546"/>
      <c r="AE2546"/>
      <c r="AG2546"/>
      <c r="AH2546"/>
      <c r="AI2546"/>
      <c r="AK2546"/>
      <c r="AL2546"/>
      <c r="AM2546"/>
      <c r="AO2546"/>
      <c r="AP2546"/>
      <c r="AQ2546"/>
      <c r="AS2546"/>
      <c r="AT2546"/>
      <c r="AU2546"/>
      <c r="AW2546"/>
      <c r="AX2546"/>
      <c r="AY2546"/>
      <c r="BA2546"/>
      <c r="BB2546"/>
      <c r="BC2546"/>
      <c r="BE2546"/>
      <c r="BF2546"/>
      <c r="BG2546"/>
      <c r="BI2546"/>
      <c r="BJ2546"/>
      <c r="BK2546"/>
      <c r="BM2546"/>
      <c r="BN2546"/>
      <c r="BO2546"/>
    </row>
    <row r="2547" spans="1:67">
      <c r="A2547"/>
      <c r="B2547"/>
      <c r="C2547"/>
      <c r="E2547"/>
      <c r="F2547"/>
      <c r="G2547"/>
      <c r="I2547"/>
      <c r="J2547"/>
      <c r="K2547"/>
      <c r="M2547"/>
      <c r="N2547"/>
      <c r="O2547"/>
      <c r="Q2547"/>
      <c r="R2547"/>
      <c r="S2547"/>
      <c r="U2547"/>
      <c r="V2547"/>
      <c r="W2547"/>
      <c r="Y2547"/>
      <c r="Z2547"/>
      <c r="AA2547"/>
      <c r="AC2547"/>
      <c r="AD2547"/>
      <c r="AE2547"/>
      <c r="AG2547"/>
      <c r="AH2547"/>
      <c r="AI2547"/>
      <c r="AK2547"/>
      <c r="AL2547"/>
      <c r="AM2547"/>
      <c r="AO2547"/>
      <c r="AP2547"/>
      <c r="AQ2547"/>
      <c r="AS2547"/>
      <c r="AT2547"/>
      <c r="AU2547"/>
      <c r="AW2547"/>
      <c r="AX2547"/>
      <c r="AY2547"/>
      <c r="BA2547"/>
      <c r="BB2547"/>
      <c r="BC2547"/>
      <c r="BE2547"/>
      <c r="BF2547"/>
      <c r="BG2547"/>
      <c r="BI2547"/>
      <c r="BJ2547"/>
      <c r="BK2547"/>
      <c r="BM2547"/>
      <c r="BN2547"/>
      <c r="BO2547"/>
    </row>
    <row r="2548" spans="1:67">
      <c r="A2548"/>
      <c r="B2548"/>
      <c r="C2548"/>
      <c r="E2548"/>
      <c r="F2548"/>
      <c r="G2548"/>
      <c r="I2548"/>
      <c r="J2548"/>
      <c r="K2548"/>
      <c r="M2548"/>
      <c r="N2548"/>
      <c r="O2548"/>
      <c r="Q2548"/>
      <c r="R2548"/>
      <c r="S2548"/>
      <c r="U2548"/>
      <c r="V2548"/>
      <c r="W2548"/>
      <c r="Y2548"/>
      <c r="Z2548"/>
      <c r="AA2548"/>
      <c r="AC2548"/>
      <c r="AD2548"/>
      <c r="AE2548"/>
      <c r="AG2548"/>
      <c r="AH2548"/>
      <c r="AI2548"/>
      <c r="AK2548"/>
      <c r="AL2548"/>
      <c r="AM2548"/>
      <c r="AO2548"/>
      <c r="AP2548"/>
      <c r="AQ2548"/>
      <c r="AS2548"/>
      <c r="AT2548"/>
      <c r="AU2548"/>
      <c r="AW2548"/>
      <c r="AX2548"/>
      <c r="AY2548"/>
      <c r="BA2548"/>
      <c r="BB2548"/>
      <c r="BC2548"/>
      <c r="BE2548"/>
      <c r="BF2548"/>
      <c r="BG2548"/>
      <c r="BI2548"/>
      <c r="BJ2548"/>
      <c r="BK2548"/>
      <c r="BM2548"/>
      <c r="BN2548"/>
      <c r="BO2548"/>
    </row>
    <row r="2549" spans="1:67">
      <c r="A2549"/>
      <c r="B2549"/>
      <c r="C2549"/>
      <c r="E2549"/>
      <c r="F2549"/>
      <c r="G2549"/>
      <c r="I2549"/>
      <c r="J2549"/>
      <c r="K2549"/>
      <c r="M2549"/>
      <c r="N2549"/>
      <c r="O2549"/>
      <c r="Q2549"/>
      <c r="R2549"/>
      <c r="S2549"/>
      <c r="U2549"/>
      <c r="V2549"/>
      <c r="W2549"/>
      <c r="Y2549"/>
      <c r="Z2549"/>
      <c r="AA2549"/>
      <c r="AC2549"/>
      <c r="AD2549"/>
      <c r="AE2549"/>
      <c r="AG2549"/>
      <c r="AH2549"/>
      <c r="AI2549"/>
      <c r="AK2549"/>
      <c r="AL2549"/>
      <c r="AM2549"/>
      <c r="AO2549"/>
      <c r="AP2549"/>
      <c r="AQ2549"/>
      <c r="AS2549"/>
      <c r="AT2549"/>
      <c r="AU2549"/>
      <c r="AW2549"/>
      <c r="AX2549"/>
      <c r="AY2549"/>
      <c r="BA2549"/>
      <c r="BB2549"/>
      <c r="BC2549"/>
      <c r="BE2549"/>
      <c r="BF2549"/>
      <c r="BG2549"/>
      <c r="BI2549"/>
      <c r="BJ2549"/>
      <c r="BK2549"/>
      <c r="BM2549"/>
      <c r="BN2549"/>
      <c r="BO2549"/>
    </row>
    <row r="2550" spans="1:67">
      <c r="A2550"/>
      <c r="B2550"/>
      <c r="C2550"/>
      <c r="E2550"/>
      <c r="F2550"/>
      <c r="G2550"/>
      <c r="I2550"/>
      <c r="J2550"/>
      <c r="K2550"/>
      <c r="M2550"/>
      <c r="N2550"/>
      <c r="O2550"/>
      <c r="Q2550"/>
      <c r="R2550"/>
      <c r="S2550"/>
      <c r="U2550"/>
      <c r="V2550"/>
      <c r="W2550"/>
      <c r="Y2550"/>
      <c r="Z2550"/>
      <c r="AA2550"/>
      <c r="AC2550"/>
      <c r="AD2550"/>
      <c r="AE2550"/>
      <c r="AG2550"/>
      <c r="AH2550"/>
      <c r="AI2550"/>
      <c r="AK2550"/>
      <c r="AL2550"/>
      <c r="AM2550"/>
      <c r="AO2550"/>
      <c r="AP2550"/>
      <c r="AQ2550"/>
      <c r="AS2550"/>
      <c r="AT2550"/>
      <c r="AU2550"/>
      <c r="AW2550"/>
      <c r="AX2550"/>
      <c r="AY2550"/>
      <c r="BA2550"/>
      <c r="BB2550"/>
      <c r="BC2550"/>
      <c r="BE2550"/>
      <c r="BF2550"/>
      <c r="BG2550"/>
      <c r="BI2550"/>
      <c r="BJ2550"/>
      <c r="BK2550"/>
      <c r="BM2550"/>
      <c r="BN2550"/>
      <c r="BO2550"/>
    </row>
    <row r="2551" spans="1:67">
      <c r="A2551"/>
      <c r="B2551"/>
      <c r="C2551"/>
      <c r="E2551"/>
      <c r="F2551"/>
      <c r="G2551"/>
      <c r="I2551"/>
      <c r="J2551"/>
      <c r="K2551"/>
      <c r="M2551"/>
      <c r="N2551"/>
      <c r="O2551"/>
      <c r="Q2551"/>
      <c r="R2551"/>
      <c r="S2551"/>
      <c r="U2551"/>
      <c r="V2551"/>
      <c r="W2551"/>
      <c r="Y2551"/>
      <c r="Z2551"/>
      <c r="AA2551"/>
      <c r="AC2551"/>
      <c r="AD2551"/>
      <c r="AE2551"/>
      <c r="AG2551"/>
      <c r="AH2551"/>
      <c r="AI2551"/>
      <c r="AK2551"/>
      <c r="AL2551"/>
      <c r="AM2551"/>
      <c r="AO2551"/>
      <c r="AP2551"/>
      <c r="AQ2551"/>
      <c r="AS2551"/>
      <c r="AT2551"/>
      <c r="AU2551"/>
      <c r="AW2551"/>
      <c r="AX2551"/>
      <c r="AY2551"/>
      <c r="BA2551"/>
      <c r="BB2551"/>
      <c r="BC2551"/>
      <c r="BE2551"/>
      <c r="BF2551"/>
      <c r="BG2551"/>
      <c r="BI2551"/>
      <c r="BJ2551"/>
      <c r="BK2551"/>
      <c r="BM2551"/>
      <c r="BN2551"/>
      <c r="BO2551"/>
    </row>
    <row r="2552" spans="1:67">
      <c r="A2552"/>
      <c r="B2552"/>
      <c r="C2552"/>
      <c r="E2552"/>
      <c r="F2552"/>
      <c r="G2552"/>
      <c r="I2552"/>
      <c r="J2552"/>
      <c r="K2552"/>
      <c r="M2552"/>
      <c r="N2552"/>
      <c r="O2552"/>
      <c r="Q2552"/>
      <c r="R2552"/>
      <c r="S2552"/>
      <c r="U2552"/>
      <c r="V2552"/>
      <c r="W2552"/>
      <c r="Y2552"/>
      <c r="Z2552"/>
      <c r="AA2552"/>
      <c r="AC2552"/>
      <c r="AD2552"/>
      <c r="AE2552"/>
      <c r="AG2552"/>
      <c r="AH2552"/>
      <c r="AI2552"/>
      <c r="AK2552"/>
      <c r="AL2552"/>
      <c r="AM2552"/>
      <c r="AO2552"/>
      <c r="AP2552"/>
      <c r="AQ2552"/>
      <c r="AS2552"/>
      <c r="AT2552"/>
      <c r="AU2552"/>
      <c r="AW2552"/>
      <c r="AX2552"/>
      <c r="AY2552"/>
      <c r="BA2552"/>
      <c r="BB2552"/>
      <c r="BC2552"/>
      <c r="BE2552"/>
      <c r="BF2552"/>
      <c r="BG2552"/>
      <c r="BI2552"/>
      <c r="BJ2552"/>
      <c r="BK2552"/>
      <c r="BM2552"/>
      <c r="BN2552"/>
      <c r="BO2552"/>
    </row>
    <row r="2553" spans="1:67">
      <c r="A2553"/>
      <c r="B2553"/>
      <c r="C2553"/>
      <c r="E2553"/>
      <c r="F2553"/>
      <c r="G2553"/>
      <c r="I2553"/>
      <c r="J2553"/>
      <c r="K2553"/>
      <c r="M2553"/>
      <c r="N2553"/>
      <c r="O2553"/>
      <c r="Q2553"/>
      <c r="R2553"/>
      <c r="S2553"/>
      <c r="U2553"/>
      <c r="V2553"/>
      <c r="W2553"/>
      <c r="Y2553"/>
      <c r="Z2553"/>
      <c r="AA2553"/>
      <c r="AC2553"/>
      <c r="AD2553"/>
      <c r="AE2553"/>
      <c r="AG2553"/>
      <c r="AH2553"/>
      <c r="AI2553"/>
      <c r="AK2553"/>
      <c r="AL2553"/>
      <c r="AM2553"/>
      <c r="AO2553"/>
      <c r="AP2553"/>
      <c r="AQ2553"/>
      <c r="AS2553"/>
      <c r="AT2553"/>
      <c r="AU2553"/>
      <c r="AW2553"/>
      <c r="AX2553"/>
      <c r="AY2553"/>
      <c r="BA2553"/>
      <c r="BB2553"/>
      <c r="BC2553"/>
      <c r="BE2553"/>
      <c r="BF2553"/>
      <c r="BG2553"/>
      <c r="BI2553"/>
      <c r="BJ2553"/>
      <c r="BK2553"/>
      <c r="BM2553"/>
      <c r="BN2553"/>
      <c r="BO2553"/>
    </row>
    <row r="2554" spans="1:67">
      <c r="A2554"/>
      <c r="B2554"/>
      <c r="C2554"/>
      <c r="E2554"/>
      <c r="F2554"/>
      <c r="G2554"/>
      <c r="I2554"/>
      <c r="J2554"/>
      <c r="K2554"/>
      <c r="M2554"/>
      <c r="N2554"/>
      <c r="O2554"/>
      <c r="Q2554"/>
      <c r="R2554"/>
      <c r="S2554"/>
      <c r="U2554"/>
      <c r="V2554"/>
      <c r="W2554"/>
      <c r="Y2554"/>
      <c r="Z2554"/>
      <c r="AA2554"/>
      <c r="AC2554"/>
      <c r="AD2554"/>
      <c r="AE2554"/>
      <c r="AG2554"/>
      <c r="AH2554"/>
      <c r="AI2554"/>
      <c r="AK2554"/>
      <c r="AL2554"/>
      <c r="AM2554"/>
      <c r="AO2554"/>
      <c r="AP2554"/>
      <c r="AQ2554"/>
      <c r="AS2554"/>
      <c r="AT2554"/>
      <c r="AU2554"/>
      <c r="AW2554"/>
      <c r="AX2554"/>
      <c r="AY2554"/>
      <c r="BA2554"/>
      <c r="BB2554"/>
      <c r="BC2554"/>
      <c r="BE2554"/>
      <c r="BF2554"/>
      <c r="BG2554"/>
      <c r="BI2554"/>
      <c r="BJ2554"/>
      <c r="BK2554"/>
      <c r="BM2554"/>
      <c r="BN2554"/>
      <c r="BO2554"/>
    </row>
    <row r="2555" spans="1:67">
      <c r="A2555"/>
      <c r="B2555"/>
      <c r="C2555"/>
      <c r="E2555"/>
      <c r="F2555"/>
      <c r="G2555"/>
      <c r="I2555"/>
      <c r="J2555"/>
      <c r="K2555"/>
      <c r="M2555"/>
      <c r="N2555"/>
      <c r="O2555"/>
      <c r="Q2555"/>
      <c r="R2555"/>
      <c r="S2555"/>
      <c r="U2555"/>
      <c r="V2555"/>
      <c r="W2555"/>
      <c r="Y2555"/>
      <c r="Z2555"/>
      <c r="AA2555"/>
      <c r="AC2555"/>
      <c r="AD2555"/>
      <c r="AE2555"/>
      <c r="AG2555"/>
      <c r="AH2555"/>
      <c r="AI2555"/>
      <c r="AK2555"/>
      <c r="AL2555"/>
      <c r="AM2555"/>
      <c r="AO2555"/>
      <c r="AP2555"/>
      <c r="AQ2555"/>
      <c r="AS2555"/>
      <c r="AT2555"/>
      <c r="AU2555"/>
      <c r="AW2555"/>
      <c r="AX2555"/>
      <c r="AY2555"/>
      <c r="BA2555"/>
      <c r="BB2555"/>
      <c r="BC2555"/>
      <c r="BE2555"/>
      <c r="BF2555"/>
      <c r="BG2555"/>
      <c r="BI2555"/>
      <c r="BJ2555"/>
      <c r="BK2555"/>
      <c r="BM2555"/>
      <c r="BN2555"/>
      <c r="BO2555"/>
    </row>
    <row r="2556" spans="1:67">
      <c r="A2556"/>
      <c r="B2556"/>
      <c r="C2556"/>
      <c r="E2556"/>
      <c r="F2556"/>
      <c r="G2556"/>
      <c r="I2556"/>
      <c r="J2556"/>
      <c r="K2556"/>
      <c r="M2556"/>
      <c r="N2556"/>
      <c r="O2556"/>
      <c r="Q2556"/>
      <c r="R2556"/>
      <c r="S2556"/>
      <c r="U2556"/>
      <c r="V2556"/>
      <c r="W2556"/>
      <c r="Y2556"/>
      <c r="Z2556"/>
      <c r="AA2556"/>
      <c r="AC2556"/>
      <c r="AD2556"/>
      <c r="AE2556"/>
      <c r="AG2556"/>
      <c r="AH2556"/>
      <c r="AI2556"/>
      <c r="AK2556"/>
      <c r="AL2556"/>
      <c r="AM2556"/>
      <c r="AO2556"/>
      <c r="AP2556"/>
      <c r="AQ2556"/>
      <c r="AS2556"/>
      <c r="AT2556"/>
      <c r="AU2556"/>
      <c r="AW2556"/>
      <c r="AX2556"/>
      <c r="AY2556"/>
      <c r="BA2556"/>
      <c r="BB2556"/>
      <c r="BC2556"/>
      <c r="BE2556"/>
      <c r="BF2556"/>
      <c r="BG2556"/>
      <c r="BI2556"/>
      <c r="BJ2556"/>
      <c r="BK2556"/>
      <c r="BM2556"/>
      <c r="BN2556"/>
      <c r="BO2556"/>
    </row>
    <row r="2557" spans="1:67">
      <c r="A2557"/>
      <c r="B2557"/>
      <c r="C2557"/>
      <c r="E2557"/>
      <c r="F2557"/>
      <c r="G2557"/>
      <c r="I2557"/>
      <c r="J2557"/>
      <c r="K2557"/>
      <c r="M2557"/>
      <c r="N2557"/>
      <c r="O2557"/>
      <c r="Q2557"/>
      <c r="R2557"/>
      <c r="S2557"/>
      <c r="U2557"/>
      <c r="V2557"/>
      <c r="W2557"/>
      <c r="Y2557"/>
      <c r="Z2557"/>
      <c r="AA2557"/>
      <c r="AC2557"/>
      <c r="AD2557"/>
      <c r="AE2557"/>
      <c r="AG2557"/>
      <c r="AH2557"/>
      <c r="AI2557"/>
      <c r="AK2557"/>
      <c r="AL2557"/>
      <c r="AM2557"/>
      <c r="AO2557"/>
      <c r="AP2557"/>
      <c r="AQ2557"/>
      <c r="AS2557"/>
      <c r="AT2557"/>
      <c r="AU2557"/>
      <c r="AW2557"/>
      <c r="AX2557"/>
      <c r="AY2557"/>
      <c r="BA2557"/>
      <c r="BB2557"/>
      <c r="BC2557"/>
      <c r="BE2557"/>
      <c r="BF2557"/>
      <c r="BG2557"/>
      <c r="BI2557"/>
      <c r="BJ2557"/>
      <c r="BK2557"/>
      <c r="BM2557"/>
      <c r="BN2557"/>
      <c r="BO2557"/>
    </row>
    <row r="2558" spans="1:67">
      <c r="A2558"/>
      <c r="B2558"/>
      <c r="C2558"/>
      <c r="E2558"/>
      <c r="F2558"/>
      <c r="G2558"/>
      <c r="I2558"/>
      <c r="J2558"/>
      <c r="K2558"/>
      <c r="M2558"/>
      <c r="N2558"/>
      <c r="O2558"/>
      <c r="Q2558"/>
      <c r="R2558"/>
      <c r="S2558"/>
      <c r="U2558"/>
      <c r="V2558"/>
      <c r="W2558"/>
      <c r="Y2558"/>
      <c r="Z2558"/>
      <c r="AA2558"/>
      <c r="AC2558"/>
      <c r="AD2558"/>
      <c r="AE2558"/>
      <c r="AG2558"/>
      <c r="AH2558"/>
      <c r="AI2558"/>
      <c r="AK2558"/>
      <c r="AL2558"/>
      <c r="AM2558"/>
      <c r="AO2558"/>
      <c r="AP2558"/>
      <c r="AQ2558"/>
      <c r="AS2558"/>
      <c r="AT2558"/>
      <c r="AU2558"/>
      <c r="AW2558"/>
      <c r="AX2558"/>
      <c r="AY2558"/>
      <c r="BA2558"/>
      <c r="BB2558"/>
      <c r="BC2558"/>
      <c r="BE2558"/>
      <c r="BF2558"/>
      <c r="BG2558"/>
      <c r="BI2558"/>
      <c r="BJ2558"/>
      <c r="BK2558"/>
      <c r="BM2558"/>
      <c r="BN2558"/>
      <c r="BO2558"/>
    </row>
    <row r="2559" spans="1:67">
      <c r="A2559"/>
      <c r="B2559"/>
      <c r="C2559"/>
      <c r="E2559"/>
      <c r="F2559"/>
      <c r="G2559"/>
      <c r="I2559"/>
      <c r="J2559"/>
      <c r="K2559"/>
      <c r="M2559"/>
      <c r="N2559"/>
      <c r="O2559"/>
      <c r="Q2559"/>
      <c r="R2559"/>
      <c r="S2559"/>
      <c r="U2559"/>
      <c r="V2559"/>
      <c r="W2559"/>
      <c r="Y2559"/>
      <c r="Z2559"/>
      <c r="AA2559"/>
      <c r="AC2559"/>
      <c r="AD2559"/>
      <c r="AE2559"/>
      <c r="AG2559"/>
      <c r="AH2559"/>
      <c r="AI2559"/>
      <c r="AK2559"/>
      <c r="AL2559"/>
      <c r="AM2559"/>
      <c r="AO2559"/>
      <c r="AP2559"/>
      <c r="AQ2559"/>
      <c r="AS2559"/>
      <c r="AT2559"/>
      <c r="AU2559"/>
      <c r="AW2559"/>
      <c r="AX2559"/>
      <c r="AY2559"/>
      <c r="BA2559"/>
      <c r="BB2559"/>
      <c r="BC2559"/>
      <c r="BE2559"/>
      <c r="BF2559"/>
      <c r="BG2559"/>
      <c r="BI2559"/>
      <c r="BJ2559"/>
      <c r="BK2559"/>
      <c r="BM2559"/>
      <c r="BN2559"/>
      <c r="BO2559"/>
    </row>
    <row r="2560" spans="1:67">
      <c r="A2560"/>
      <c r="B2560"/>
      <c r="C2560"/>
      <c r="E2560"/>
      <c r="F2560"/>
      <c r="G2560"/>
      <c r="I2560"/>
      <c r="J2560"/>
      <c r="K2560"/>
      <c r="M2560"/>
      <c r="N2560"/>
      <c r="O2560"/>
      <c r="Q2560"/>
      <c r="R2560"/>
      <c r="S2560"/>
      <c r="U2560"/>
      <c r="V2560"/>
      <c r="W2560"/>
      <c r="Y2560"/>
      <c r="Z2560"/>
      <c r="AA2560"/>
      <c r="AC2560"/>
      <c r="AD2560"/>
      <c r="AE2560"/>
      <c r="AG2560"/>
      <c r="AH2560"/>
      <c r="AI2560"/>
      <c r="AK2560"/>
      <c r="AL2560"/>
      <c r="AM2560"/>
      <c r="AO2560"/>
      <c r="AP2560"/>
      <c r="AQ2560"/>
      <c r="AS2560"/>
      <c r="AT2560"/>
      <c r="AU2560"/>
      <c r="AW2560"/>
      <c r="AX2560"/>
      <c r="AY2560"/>
      <c r="BA2560"/>
      <c r="BB2560"/>
      <c r="BC2560"/>
      <c r="BE2560"/>
      <c r="BF2560"/>
      <c r="BG2560"/>
      <c r="BI2560"/>
      <c r="BJ2560"/>
      <c r="BK2560"/>
      <c r="BM2560"/>
      <c r="BN2560"/>
      <c r="BO2560"/>
    </row>
    <row r="2561" spans="1:67">
      <c r="A2561"/>
      <c r="B2561"/>
      <c r="C2561"/>
      <c r="E2561"/>
      <c r="F2561"/>
      <c r="G2561"/>
      <c r="I2561"/>
      <c r="J2561"/>
      <c r="K2561"/>
      <c r="M2561"/>
      <c r="N2561"/>
      <c r="O2561"/>
      <c r="Q2561"/>
      <c r="R2561"/>
      <c r="S2561"/>
      <c r="U2561"/>
      <c r="V2561"/>
      <c r="W2561"/>
      <c r="Y2561"/>
      <c r="Z2561"/>
      <c r="AA2561"/>
      <c r="AC2561"/>
      <c r="AD2561"/>
      <c r="AE2561"/>
      <c r="AG2561"/>
      <c r="AH2561"/>
      <c r="AI2561"/>
      <c r="AK2561"/>
      <c r="AL2561"/>
      <c r="AM2561"/>
      <c r="AO2561"/>
      <c r="AP2561"/>
      <c r="AQ2561"/>
      <c r="AS2561"/>
      <c r="AT2561"/>
      <c r="AU2561"/>
      <c r="AW2561"/>
      <c r="AX2561"/>
      <c r="AY2561"/>
      <c r="BA2561"/>
      <c r="BB2561"/>
      <c r="BC2561"/>
      <c r="BE2561"/>
      <c r="BF2561"/>
      <c r="BG2561"/>
      <c r="BI2561"/>
      <c r="BJ2561"/>
      <c r="BK2561"/>
      <c r="BM2561"/>
      <c r="BN2561"/>
      <c r="BO2561"/>
    </row>
    <row r="2562" spans="1:67">
      <c r="A2562"/>
      <c r="B2562"/>
      <c r="C2562"/>
      <c r="E2562"/>
      <c r="F2562"/>
      <c r="G2562"/>
      <c r="I2562"/>
      <c r="J2562"/>
      <c r="K2562"/>
      <c r="M2562"/>
      <c r="N2562"/>
      <c r="O2562"/>
      <c r="Q2562"/>
      <c r="R2562"/>
      <c r="S2562"/>
      <c r="U2562"/>
      <c r="V2562"/>
      <c r="W2562"/>
      <c r="Y2562"/>
      <c r="Z2562"/>
      <c r="AA2562"/>
      <c r="AC2562"/>
      <c r="AD2562"/>
      <c r="AE2562"/>
      <c r="AG2562"/>
      <c r="AH2562"/>
      <c r="AI2562"/>
      <c r="AK2562"/>
      <c r="AL2562"/>
      <c r="AM2562"/>
      <c r="AO2562"/>
      <c r="AP2562"/>
      <c r="AQ2562"/>
      <c r="AS2562"/>
      <c r="AT2562"/>
      <c r="AU2562"/>
      <c r="AW2562"/>
      <c r="AX2562"/>
      <c r="AY2562"/>
      <c r="BA2562"/>
      <c r="BB2562"/>
      <c r="BC2562"/>
      <c r="BE2562"/>
      <c r="BF2562"/>
      <c r="BG2562"/>
      <c r="BI2562"/>
      <c r="BJ2562"/>
      <c r="BK2562"/>
      <c r="BM2562"/>
      <c r="BN2562"/>
      <c r="BO2562"/>
    </row>
    <row r="2563" spans="1:67">
      <c r="A2563"/>
      <c r="B2563"/>
      <c r="C2563"/>
      <c r="E2563"/>
      <c r="F2563"/>
      <c r="G2563"/>
      <c r="I2563"/>
      <c r="J2563"/>
      <c r="K2563"/>
      <c r="M2563"/>
      <c r="N2563"/>
      <c r="O2563"/>
      <c r="Q2563"/>
      <c r="R2563"/>
      <c r="S2563"/>
      <c r="U2563"/>
      <c r="V2563"/>
      <c r="W2563"/>
      <c r="Y2563"/>
      <c r="Z2563"/>
      <c r="AA2563"/>
      <c r="AC2563"/>
      <c r="AD2563"/>
      <c r="AE2563"/>
      <c r="AG2563"/>
      <c r="AH2563"/>
      <c r="AI2563"/>
      <c r="AK2563"/>
      <c r="AL2563"/>
      <c r="AM2563"/>
      <c r="AO2563"/>
      <c r="AP2563"/>
      <c r="AQ2563"/>
      <c r="AS2563"/>
      <c r="AT2563"/>
      <c r="AU2563"/>
      <c r="AW2563"/>
      <c r="AX2563"/>
      <c r="AY2563"/>
      <c r="BA2563"/>
      <c r="BB2563"/>
      <c r="BC2563"/>
      <c r="BE2563"/>
      <c r="BF2563"/>
      <c r="BG2563"/>
      <c r="BI2563"/>
      <c r="BJ2563"/>
      <c r="BK2563"/>
      <c r="BM2563"/>
      <c r="BN2563"/>
      <c r="BO2563"/>
    </row>
    <row r="2564" spans="1:67">
      <c r="A2564"/>
      <c r="B2564"/>
      <c r="C2564"/>
      <c r="E2564"/>
      <c r="F2564"/>
      <c r="G2564"/>
      <c r="I2564"/>
      <c r="J2564"/>
      <c r="K2564"/>
      <c r="M2564"/>
      <c r="N2564"/>
      <c r="O2564"/>
      <c r="Q2564"/>
      <c r="R2564"/>
      <c r="S2564"/>
      <c r="U2564"/>
      <c r="V2564"/>
      <c r="W2564"/>
      <c r="Y2564"/>
      <c r="Z2564"/>
      <c r="AA2564"/>
      <c r="AC2564"/>
      <c r="AD2564"/>
      <c r="AE2564"/>
      <c r="AG2564"/>
      <c r="AH2564"/>
      <c r="AI2564"/>
      <c r="AK2564"/>
      <c r="AL2564"/>
      <c r="AM2564"/>
      <c r="AO2564"/>
      <c r="AP2564"/>
      <c r="AQ2564"/>
      <c r="AS2564"/>
      <c r="AT2564"/>
      <c r="AU2564"/>
      <c r="AW2564"/>
      <c r="AX2564"/>
      <c r="AY2564"/>
      <c r="BA2564"/>
      <c r="BB2564"/>
      <c r="BC2564"/>
      <c r="BE2564"/>
      <c r="BF2564"/>
      <c r="BG2564"/>
      <c r="BI2564"/>
      <c r="BJ2564"/>
      <c r="BK2564"/>
      <c r="BM2564"/>
      <c r="BN2564"/>
      <c r="BO2564"/>
    </row>
    <row r="2565" spans="1:67">
      <c r="A2565"/>
      <c r="B2565"/>
      <c r="C2565"/>
      <c r="E2565"/>
      <c r="F2565"/>
      <c r="G2565"/>
      <c r="I2565"/>
      <c r="J2565"/>
      <c r="K2565"/>
      <c r="M2565"/>
      <c r="N2565"/>
      <c r="O2565"/>
      <c r="Q2565"/>
      <c r="R2565"/>
      <c r="S2565"/>
      <c r="U2565"/>
      <c r="V2565"/>
      <c r="W2565"/>
      <c r="Y2565"/>
      <c r="Z2565"/>
      <c r="AA2565"/>
      <c r="AC2565"/>
      <c r="AD2565"/>
      <c r="AE2565"/>
      <c r="AG2565"/>
      <c r="AH2565"/>
      <c r="AI2565"/>
      <c r="AK2565"/>
      <c r="AL2565"/>
      <c r="AM2565"/>
      <c r="AO2565"/>
      <c r="AP2565"/>
      <c r="AQ2565"/>
      <c r="AS2565"/>
      <c r="AT2565"/>
      <c r="AU2565"/>
      <c r="AW2565"/>
      <c r="AX2565"/>
      <c r="AY2565"/>
      <c r="BA2565"/>
      <c r="BB2565"/>
      <c r="BC2565"/>
      <c r="BE2565"/>
      <c r="BF2565"/>
      <c r="BG2565"/>
      <c r="BI2565"/>
      <c r="BJ2565"/>
      <c r="BK2565"/>
      <c r="BM2565"/>
      <c r="BN2565"/>
      <c r="BO2565"/>
    </row>
    <row r="2566" spans="1:67">
      <c r="A2566"/>
      <c r="B2566"/>
      <c r="C2566"/>
      <c r="E2566"/>
      <c r="F2566"/>
      <c r="G2566"/>
      <c r="I2566"/>
      <c r="J2566"/>
      <c r="K2566"/>
      <c r="M2566"/>
      <c r="N2566"/>
      <c r="O2566"/>
      <c r="Q2566"/>
      <c r="R2566"/>
      <c r="S2566"/>
      <c r="U2566"/>
      <c r="V2566"/>
      <c r="W2566"/>
      <c r="Y2566"/>
      <c r="Z2566"/>
      <c r="AA2566"/>
      <c r="AC2566"/>
      <c r="AD2566"/>
      <c r="AE2566"/>
      <c r="AG2566"/>
      <c r="AH2566"/>
      <c r="AI2566"/>
      <c r="AK2566"/>
      <c r="AL2566"/>
      <c r="AM2566"/>
      <c r="AO2566"/>
      <c r="AP2566"/>
      <c r="AQ2566"/>
      <c r="AS2566"/>
      <c r="AT2566"/>
      <c r="AU2566"/>
      <c r="AW2566"/>
      <c r="AX2566"/>
      <c r="AY2566"/>
      <c r="BA2566"/>
      <c r="BB2566"/>
      <c r="BC2566"/>
      <c r="BE2566"/>
      <c r="BF2566"/>
      <c r="BG2566"/>
      <c r="BI2566"/>
      <c r="BJ2566"/>
      <c r="BK2566"/>
      <c r="BM2566"/>
      <c r="BN2566"/>
      <c r="BO2566"/>
    </row>
    <row r="2567" spans="1:67">
      <c r="A2567"/>
      <c r="B2567"/>
      <c r="C2567"/>
      <c r="E2567"/>
      <c r="F2567"/>
      <c r="G2567"/>
      <c r="I2567"/>
      <c r="J2567"/>
      <c r="K2567"/>
      <c r="M2567"/>
      <c r="N2567"/>
      <c r="O2567"/>
      <c r="Q2567"/>
      <c r="R2567"/>
      <c r="S2567"/>
      <c r="U2567"/>
      <c r="V2567"/>
      <c r="W2567"/>
      <c r="Y2567"/>
      <c r="Z2567"/>
      <c r="AA2567"/>
      <c r="AC2567"/>
      <c r="AD2567"/>
      <c r="AE2567"/>
      <c r="AG2567"/>
      <c r="AH2567"/>
      <c r="AI2567"/>
      <c r="AK2567"/>
      <c r="AL2567"/>
      <c r="AM2567"/>
      <c r="AO2567"/>
      <c r="AP2567"/>
      <c r="AQ2567"/>
      <c r="AS2567"/>
      <c r="AT2567"/>
      <c r="AU2567"/>
      <c r="AW2567"/>
      <c r="AX2567"/>
      <c r="AY2567"/>
      <c r="BA2567"/>
      <c r="BB2567"/>
      <c r="BC2567"/>
      <c r="BE2567"/>
      <c r="BF2567"/>
      <c r="BG2567"/>
      <c r="BI2567"/>
      <c r="BJ2567"/>
      <c r="BK2567"/>
      <c r="BM2567"/>
      <c r="BN2567"/>
      <c r="BO2567"/>
    </row>
    <row r="2568" spans="1:67">
      <c r="A2568"/>
      <c r="B2568"/>
      <c r="C2568"/>
      <c r="E2568"/>
      <c r="F2568"/>
      <c r="G2568"/>
      <c r="I2568"/>
      <c r="J2568"/>
      <c r="K2568"/>
      <c r="M2568"/>
      <c r="N2568"/>
      <c r="O2568"/>
      <c r="Q2568"/>
      <c r="R2568"/>
      <c r="S2568"/>
      <c r="U2568"/>
      <c r="V2568"/>
      <c r="W2568"/>
      <c r="Y2568"/>
      <c r="Z2568"/>
      <c r="AA2568"/>
      <c r="AC2568"/>
      <c r="AD2568"/>
      <c r="AE2568"/>
      <c r="AG2568"/>
      <c r="AH2568"/>
      <c r="AI2568"/>
      <c r="AK2568"/>
      <c r="AL2568"/>
      <c r="AM2568"/>
      <c r="AO2568"/>
      <c r="AP2568"/>
      <c r="AQ2568"/>
      <c r="AS2568"/>
      <c r="AT2568"/>
      <c r="AU2568"/>
      <c r="AW2568"/>
      <c r="AX2568"/>
      <c r="AY2568"/>
      <c r="BA2568"/>
      <c r="BB2568"/>
      <c r="BC2568"/>
      <c r="BE2568"/>
      <c r="BF2568"/>
      <c r="BG2568"/>
      <c r="BI2568"/>
      <c r="BJ2568"/>
      <c r="BK2568"/>
      <c r="BM2568"/>
      <c r="BN2568"/>
      <c r="BO2568"/>
    </row>
    <row r="2569" spans="1:67">
      <c r="A2569"/>
      <c r="B2569"/>
      <c r="C2569"/>
      <c r="E2569"/>
      <c r="F2569"/>
      <c r="G2569"/>
      <c r="I2569"/>
      <c r="J2569"/>
      <c r="K2569"/>
      <c r="M2569"/>
      <c r="N2569"/>
      <c r="O2569"/>
      <c r="Q2569"/>
      <c r="R2569"/>
      <c r="S2569"/>
      <c r="U2569"/>
      <c r="V2569"/>
      <c r="W2569"/>
      <c r="Y2569"/>
      <c r="Z2569"/>
      <c r="AA2569"/>
      <c r="AC2569"/>
      <c r="AD2569"/>
      <c r="AE2569"/>
      <c r="AG2569"/>
      <c r="AH2569"/>
      <c r="AI2569"/>
      <c r="AK2569"/>
      <c r="AL2569"/>
      <c r="AM2569"/>
      <c r="AO2569"/>
      <c r="AP2569"/>
      <c r="AQ2569"/>
      <c r="AS2569"/>
      <c r="AT2569"/>
      <c r="AU2569"/>
      <c r="AW2569"/>
      <c r="AX2569"/>
      <c r="AY2569"/>
      <c r="BA2569"/>
      <c r="BB2569"/>
      <c r="BC2569"/>
      <c r="BE2569"/>
      <c r="BF2569"/>
      <c r="BG2569"/>
      <c r="BI2569"/>
      <c r="BJ2569"/>
      <c r="BK2569"/>
      <c r="BM2569"/>
      <c r="BN2569"/>
      <c r="BO2569"/>
    </row>
    <row r="2570" spans="1:67">
      <c r="A2570"/>
      <c r="B2570"/>
      <c r="C2570"/>
      <c r="E2570"/>
      <c r="F2570"/>
      <c r="G2570"/>
      <c r="I2570"/>
      <c r="J2570"/>
      <c r="K2570"/>
      <c r="M2570"/>
      <c r="N2570"/>
      <c r="O2570"/>
      <c r="Q2570"/>
      <c r="R2570"/>
      <c r="S2570"/>
      <c r="U2570"/>
      <c r="V2570"/>
      <c r="W2570"/>
      <c r="Y2570"/>
      <c r="Z2570"/>
      <c r="AA2570"/>
      <c r="AC2570"/>
      <c r="AD2570"/>
      <c r="AE2570"/>
      <c r="AG2570"/>
      <c r="AH2570"/>
      <c r="AI2570"/>
      <c r="AK2570"/>
      <c r="AL2570"/>
      <c r="AM2570"/>
      <c r="AO2570"/>
      <c r="AP2570"/>
      <c r="AQ2570"/>
      <c r="AS2570"/>
      <c r="AT2570"/>
      <c r="AU2570"/>
      <c r="AW2570"/>
      <c r="AX2570"/>
      <c r="AY2570"/>
      <c r="BA2570"/>
      <c r="BB2570"/>
      <c r="BC2570"/>
      <c r="BE2570"/>
      <c r="BF2570"/>
      <c r="BG2570"/>
      <c r="BI2570"/>
      <c r="BJ2570"/>
      <c r="BK2570"/>
      <c r="BM2570"/>
      <c r="BN2570"/>
      <c r="BO2570"/>
    </row>
    <row r="2571" spans="1:67">
      <c r="A2571"/>
      <c r="B2571"/>
      <c r="C2571"/>
      <c r="E2571"/>
      <c r="F2571"/>
      <c r="G2571"/>
      <c r="I2571"/>
      <c r="J2571"/>
      <c r="K2571"/>
      <c r="M2571"/>
      <c r="N2571"/>
      <c r="O2571"/>
      <c r="Q2571"/>
      <c r="R2571"/>
      <c r="S2571"/>
      <c r="U2571"/>
      <c r="V2571"/>
      <c r="W2571"/>
      <c r="Y2571"/>
      <c r="Z2571"/>
      <c r="AA2571"/>
      <c r="AC2571"/>
      <c r="AD2571"/>
      <c r="AE2571"/>
      <c r="AG2571"/>
      <c r="AH2571"/>
      <c r="AI2571"/>
      <c r="AK2571"/>
      <c r="AL2571"/>
      <c r="AM2571"/>
      <c r="AO2571"/>
      <c r="AP2571"/>
      <c r="AQ2571"/>
      <c r="AS2571"/>
      <c r="AT2571"/>
      <c r="AU2571"/>
      <c r="AW2571"/>
      <c r="AX2571"/>
      <c r="AY2571"/>
      <c r="BA2571"/>
      <c r="BB2571"/>
      <c r="BC2571"/>
      <c r="BE2571"/>
      <c r="BF2571"/>
      <c r="BG2571"/>
      <c r="BI2571"/>
      <c r="BJ2571"/>
      <c r="BK2571"/>
      <c r="BM2571"/>
      <c r="BN2571"/>
      <c r="BO2571"/>
    </row>
    <row r="2572" spans="1:67">
      <c r="A2572"/>
      <c r="B2572"/>
      <c r="C2572"/>
      <c r="E2572"/>
      <c r="F2572"/>
      <c r="G2572"/>
      <c r="I2572"/>
      <c r="J2572"/>
      <c r="K2572"/>
      <c r="M2572"/>
      <c r="N2572"/>
      <c r="O2572"/>
      <c r="Q2572"/>
      <c r="R2572"/>
      <c r="S2572"/>
      <c r="U2572"/>
      <c r="V2572"/>
      <c r="W2572"/>
      <c r="Y2572"/>
      <c r="Z2572"/>
      <c r="AA2572"/>
      <c r="AC2572"/>
      <c r="AD2572"/>
      <c r="AE2572"/>
      <c r="AG2572"/>
      <c r="AH2572"/>
      <c r="AI2572"/>
      <c r="AK2572"/>
      <c r="AL2572"/>
      <c r="AM2572"/>
      <c r="AO2572"/>
      <c r="AP2572"/>
      <c r="AQ2572"/>
      <c r="AS2572"/>
      <c r="AT2572"/>
      <c r="AU2572"/>
      <c r="AW2572"/>
      <c r="AX2572"/>
      <c r="AY2572"/>
      <c r="BA2572"/>
      <c r="BB2572"/>
      <c r="BC2572"/>
      <c r="BE2572"/>
      <c r="BF2572"/>
      <c r="BG2572"/>
      <c r="BI2572"/>
      <c r="BJ2572"/>
      <c r="BK2572"/>
      <c r="BM2572"/>
      <c r="BN2572"/>
      <c r="BO2572"/>
    </row>
    <row r="2573" spans="1:67">
      <c r="A2573"/>
      <c r="B2573"/>
      <c r="C2573"/>
      <c r="E2573"/>
      <c r="F2573"/>
      <c r="G2573"/>
      <c r="I2573"/>
      <c r="J2573"/>
      <c r="K2573"/>
      <c r="M2573"/>
      <c r="N2573"/>
      <c r="O2573"/>
      <c r="Q2573"/>
      <c r="R2573"/>
      <c r="S2573"/>
      <c r="U2573"/>
      <c r="V2573"/>
      <c r="W2573"/>
      <c r="Y2573"/>
      <c r="Z2573"/>
      <c r="AA2573"/>
      <c r="AC2573"/>
      <c r="AD2573"/>
      <c r="AE2573"/>
      <c r="AG2573"/>
      <c r="AH2573"/>
      <c r="AI2573"/>
      <c r="AK2573"/>
      <c r="AL2573"/>
      <c r="AM2573"/>
      <c r="AO2573"/>
      <c r="AP2573"/>
      <c r="AQ2573"/>
      <c r="AS2573"/>
      <c r="AT2573"/>
      <c r="AU2573"/>
      <c r="AW2573"/>
      <c r="AX2573"/>
      <c r="AY2573"/>
      <c r="BA2573"/>
      <c r="BB2573"/>
      <c r="BC2573"/>
      <c r="BE2573"/>
      <c r="BF2573"/>
      <c r="BG2573"/>
      <c r="BI2573"/>
      <c r="BJ2573"/>
      <c r="BK2573"/>
      <c r="BM2573"/>
      <c r="BN2573"/>
      <c r="BO2573"/>
    </row>
    <row r="2574" spans="1:67">
      <c r="A2574"/>
      <c r="B2574"/>
      <c r="C2574"/>
      <c r="E2574"/>
      <c r="F2574"/>
      <c r="G2574"/>
      <c r="I2574"/>
      <c r="J2574"/>
      <c r="K2574"/>
      <c r="M2574"/>
      <c r="N2574"/>
      <c r="O2574"/>
      <c r="Q2574"/>
      <c r="R2574"/>
      <c r="S2574"/>
      <c r="U2574"/>
      <c r="V2574"/>
      <c r="W2574"/>
      <c r="Y2574"/>
      <c r="Z2574"/>
      <c r="AA2574"/>
      <c r="AC2574"/>
      <c r="AD2574"/>
      <c r="AE2574"/>
      <c r="AG2574"/>
      <c r="AH2574"/>
      <c r="AI2574"/>
      <c r="AK2574"/>
      <c r="AL2574"/>
      <c r="AM2574"/>
      <c r="AO2574"/>
      <c r="AP2574"/>
      <c r="AQ2574"/>
      <c r="AS2574"/>
      <c r="AT2574"/>
      <c r="AU2574"/>
      <c r="AW2574"/>
      <c r="AX2574"/>
      <c r="AY2574"/>
      <c r="BA2574"/>
      <c r="BB2574"/>
      <c r="BC2574"/>
      <c r="BE2574"/>
      <c r="BF2574"/>
      <c r="BG2574"/>
      <c r="BI2574"/>
      <c r="BJ2574"/>
      <c r="BK2574"/>
      <c r="BM2574"/>
      <c r="BN2574"/>
      <c r="BO2574"/>
    </row>
    <row r="2575" spans="1:67">
      <c r="A2575"/>
      <c r="B2575"/>
      <c r="C2575"/>
      <c r="E2575"/>
      <c r="F2575"/>
      <c r="G2575"/>
      <c r="I2575"/>
      <c r="J2575"/>
      <c r="K2575"/>
      <c r="M2575"/>
      <c r="N2575"/>
      <c r="O2575"/>
      <c r="Q2575"/>
      <c r="R2575"/>
      <c r="S2575"/>
      <c r="U2575"/>
      <c r="V2575"/>
      <c r="W2575"/>
      <c r="Y2575"/>
      <c r="Z2575"/>
      <c r="AA2575"/>
      <c r="AC2575"/>
      <c r="AD2575"/>
      <c r="AE2575"/>
      <c r="AG2575"/>
      <c r="AH2575"/>
      <c r="AI2575"/>
      <c r="AK2575"/>
      <c r="AL2575"/>
      <c r="AM2575"/>
      <c r="AO2575"/>
      <c r="AP2575"/>
      <c r="AQ2575"/>
      <c r="AS2575"/>
      <c r="AT2575"/>
      <c r="AU2575"/>
      <c r="AW2575"/>
      <c r="AX2575"/>
      <c r="AY2575"/>
      <c r="BA2575"/>
      <c r="BB2575"/>
      <c r="BC2575"/>
      <c r="BE2575"/>
      <c r="BF2575"/>
      <c r="BG2575"/>
      <c r="BI2575"/>
      <c r="BJ2575"/>
      <c r="BK2575"/>
      <c r="BM2575"/>
      <c r="BN2575"/>
      <c r="BO2575"/>
    </row>
    <row r="2576" spans="1:67">
      <c r="A2576"/>
      <c r="B2576"/>
      <c r="C2576"/>
      <c r="E2576"/>
      <c r="F2576"/>
      <c r="G2576"/>
      <c r="I2576"/>
      <c r="J2576"/>
      <c r="K2576"/>
      <c r="M2576"/>
      <c r="N2576"/>
      <c r="O2576"/>
      <c r="Q2576"/>
      <c r="R2576"/>
      <c r="S2576"/>
      <c r="U2576"/>
      <c r="V2576"/>
      <c r="W2576"/>
      <c r="Y2576"/>
      <c r="Z2576"/>
      <c r="AA2576"/>
      <c r="AC2576"/>
      <c r="AD2576"/>
      <c r="AE2576"/>
      <c r="AG2576"/>
      <c r="AH2576"/>
      <c r="AI2576"/>
      <c r="AK2576"/>
      <c r="AL2576"/>
      <c r="AM2576"/>
      <c r="AO2576"/>
      <c r="AP2576"/>
      <c r="AQ2576"/>
      <c r="AS2576"/>
      <c r="AT2576"/>
      <c r="AU2576"/>
      <c r="AW2576"/>
      <c r="AX2576"/>
      <c r="AY2576"/>
      <c r="BA2576"/>
      <c r="BB2576"/>
      <c r="BC2576"/>
      <c r="BE2576"/>
      <c r="BF2576"/>
      <c r="BG2576"/>
      <c r="BI2576"/>
      <c r="BJ2576"/>
      <c r="BK2576"/>
      <c r="BM2576"/>
      <c r="BN2576"/>
      <c r="BO2576"/>
    </row>
    <row r="2577" spans="1:67">
      <c r="A2577"/>
      <c r="B2577"/>
      <c r="C2577"/>
      <c r="E2577"/>
      <c r="F2577"/>
      <c r="G2577"/>
      <c r="I2577"/>
      <c r="J2577"/>
      <c r="K2577"/>
      <c r="M2577"/>
      <c r="N2577"/>
      <c r="O2577"/>
      <c r="Q2577"/>
      <c r="R2577"/>
      <c r="S2577"/>
      <c r="U2577"/>
      <c r="V2577"/>
      <c r="W2577"/>
      <c r="Y2577"/>
      <c r="Z2577"/>
      <c r="AA2577"/>
      <c r="AC2577"/>
      <c r="AD2577"/>
      <c r="AE2577"/>
      <c r="AG2577"/>
      <c r="AH2577"/>
      <c r="AI2577"/>
      <c r="AK2577"/>
      <c r="AL2577"/>
      <c r="AM2577"/>
      <c r="AO2577"/>
      <c r="AP2577"/>
      <c r="AQ2577"/>
      <c r="AS2577"/>
      <c r="AT2577"/>
      <c r="AU2577"/>
      <c r="AW2577"/>
      <c r="AX2577"/>
      <c r="AY2577"/>
      <c r="BA2577"/>
      <c r="BB2577"/>
      <c r="BC2577"/>
      <c r="BE2577"/>
      <c r="BF2577"/>
      <c r="BG2577"/>
      <c r="BI2577"/>
      <c r="BJ2577"/>
      <c r="BK2577"/>
      <c r="BM2577"/>
      <c r="BN2577"/>
      <c r="BO2577"/>
    </row>
    <row r="2578" spans="1:67">
      <c r="A2578"/>
      <c r="B2578"/>
      <c r="C2578"/>
      <c r="E2578"/>
      <c r="F2578"/>
      <c r="G2578"/>
      <c r="I2578"/>
      <c r="J2578"/>
      <c r="K2578"/>
      <c r="M2578"/>
      <c r="N2578"/>
      <c r="O2578"/>
      <c r="Q2578"/>
      <c r="R2578"/>
      <c r="S2578"/>
      <c r="U2578"/>
      <c r="V2578"/>
      <c r="W2578"/>
      <c r="Y2578"/>
      <c r="Z2578"/>
      <c r="AA2578"/>
      <c r="AC2578"/>
      <c r="AD2578"/>
      <c r="AE2578"/>
      <c r="AG2578"/>
      <c r="AH2578"/>
      <c r="AI2578"/>
      <c r="AK2578"/>
      <c r="AL2578"/>
      <c r="AM2578"/>
      <c r="AO2578"/>
      <c r="AP2578"/>
      <c r="AQ2578"/>
      <c r="AS2578"/>
      <c r="AT2578"/>
      <c r="AU2578"/>
      <c r="AW2578"/>
      <c r="AX2578"/>
      <c r="AY2578"/>
      <c r="BA2578"/>
      <c r="BB2578"/>
      <c r="BC2578"/>
      <c r="BE2578"/>
      <c r="BF2578"/>
      <c r="BG2578"/>
      <c r="BI2578"/>
      <c r="BJ2578"/>
      <c r="BK2578"/>
      <c r="BM2578"/>
      <c r="BN2578"/>
      <c r="BO2578"/>
    </row>
    <row r="2579" spans="1:67">
      <c r="A2579"/>
      <c r="B2579"/>
      <c r="C2579"/>
      <c r="E2579"/>
      <c r="F2579"/>
      <c r="G2579"/>
      <c r="I2579"/>
      <c r="J2579"/>
      <c r="K2579"/>
      <c r="M2579"/>
      <c r="N2579"/>
      <c r="O2579"/>
      <c r="Q2579"/>
      <c r="R2579"/>
      <c r="S2579"/>
      <c r="U2579"/>
      <c r="V2579"/>
      <c r="W2579"/>
      <c r="Y2579"/>
      <c r="Z2579"/>
      <c r="AA2579"/>
      <c r="AC2579"/>
      <c r="AD2579"/>
      <c r="AE2579"/>
      <c r="AG2579"/>
      <c r="AH2579"/>
      <c r="AI2579"/>
      <c r="AK2579"/>
      <c r="AL2579"/>
      <c r="AM2579"/>
      <c r="AO2579"/>
      <c r="AP2579"/>
      <c r="AQ2579"/>
      <c r="AS2579"/>
      <c r="AT2579"/>
      <c r="AU2579"/>
      <c r="AW2579"/>
      <c r="AX2579"/>
      <c r="AY2579"/>
      <c r="BA2579"/>
      <c r="BB2579"/>
      <c r="BC2579"/>
      <c r="BE2579"/>
      <c r="BF2579"/>
      <c r="BG2579"/>
      <c r="BI2579"/>
      <c r="BJ2579"/>
      <c r="BK2579"/>
      <c r="BM2579"/>
      <c r="BN2579"/>
      <c r="BO2579"/>
    </row>
    <row r="2580" spans="1:67">
      <c r="A2580"/>
      <c r="B2580"/>
      <c r="C2580"/>
      <c r="E2580"/>
      <c r="F2580"/>
      <c r="G2580"/>
      <c r="I2580"/>
      <c r="J2580"/>
      <c r="K2580"/>
      <c r="M2580"/>
      <c r="N2580"/>
      <c r="O2580"/>
      <c r="Q2580"/>
      <c r="R2580"/>
      <c r="S2580"/>
      <c r="U2580"/>
      <c r="V2580"/>
      <c r="W2580"/>
      <c r="Y2580"/>
      <c r="Z2580"/>
      <c r="AA2580"/>
      <c r="AC2580"/>
      <c r="AD2580"/>
      <c r="AE2580"/>
      <c r="AG2580"/>
      <c r="AH2580"/>
      <c r="AI2580"/>
      <c r="AK2580"/>
      <c r="AL2580"/>
      <c r="AM2580"/>
      <c r="AO2580"/>
      <c r="AP2580"/>
      <c r="AQ2580"/>
      <c r="AS2580"/>
      <c r="AT2580"/>
      <c r="AU2580"/>
      <c r="AW2580"/>
      <c r="AX2580"/>
      <c r="AY2580"/>
      <c r="BA2580"/>
      <c r="BB2580"/>
      <c r="BC2580"/>
      <c r="BE2580"/>
      <c r="BF2580"/>
      <c r="BG2580"/>
      <c r="BI2580"/>
      <c r="BJ2580"/>
      <c r="BK2580"/>
      <c r="BM2580"/>
      <c r="BN2580"/>
      <c r="BO2580"/>
    </row>
    <row r="2581" spans="1:67">
      <c r="A2581"/>
      <c r="B2581"/>
      <c r="C2581"/>
      <c r="E2581"/>
      <c r="F2581"/>
      <c r="G2581"/>
      <c r="I2581"/>
      <c r="J2581"/>
      <c r="K2581"/>
      <c r="M2581"/>
      <c r="N2581"/>
      <c r="O2581"/>
      <c r="Q2581"/>
      <c r="R2581"/>
      <c r="S2581"/>
      <c r="U2581"/>
      <c r="V2581"/>
      <c r="W2581"/>
      <c r="Y2581"/>
      <c r="Z2581"/>
      <c r="AA2581"/>
      <c r="AC2581"/>
      <c r="AD2581"/>
      <c r="AE2581"/>
      <c r="AG2581"/>
      <c r="AH2581"/>
      <c r="AI2581"/>
      <c r="AK2581"/>
      <c r="AL2581"/>
      <c r="AM2581"/>
      <c r="AO2581"/>
      <c r="AP2581"/>
      <c r="AQ2581"/>
      <c r="AS2581"/>
      <c r="AT2581"/>
      <c r="AU2581"/>
      <c r="AW2581"/>
      <c r="AX2581"/>
      <c r="AY2581"/>
      <c r="BA2581"/>
      <c r="BB2581"/>
      <c r="BC2581"/>
      <c r="BE2581"/>
      <c r="BF2581"/>
      <c r="BG2581"/>
      <c r="BI2581"/>
      <c r="BJ2581"/>
      <c r="BK2581"/>
      <c r="BM2581"/>
      <c r="BN2581"/>
      <c r="BO2581"/>
    </row>
    <row r="2582" spans="1:67">
      <c r="A2582"/>
      <c r="B2582"/>
      <c r="C2582"/>
      <c r="E2582"/>
      <c r="F2582"/>
      <c r="G2582"/>
      <c r="I2582"/>
      <c r="J2582"/>
      <c r="K2582"/>
      <c r="M2582"/>
      <c r="N2582"/>
      <c r="O2582"/>
      <c r="Q2582"/>
      <c r="R2582"/>
      <c r="S2582"/>
      <c r="U2582"/>
      <c r="V2582"/>
      <c r="W2582"/>
      <c r="Y2582"/>
      <c r="Z2582"/>
      <c r="AA2582"/>
      <c r="AC2582"/>
      <c r="AD2582"/>
      <c r="AE2582"/>
      <c r="AG2582"/>
      <c r="AH2582"/>
      <c r="AI2582"/>
      <c r="AK2582"/>
      <c r="AL2582"/>
      <c r="AM2582"/>
      <c r="AO2582"/>
      <c r="AP2582"/>
      <c r="AQ2582"/>
      <c r="AS2582"/>
      <c r="AT2582"/>
      <c r="AU2582"/>
      <c r="AW2582"/>
      <c r="AX2582"/>
      <c r="AY2582"/>
      <c r="BA2582"/>
      <c r="BB2582"/>
      <c r="BC2582"/>
      <c r="BE2582"/>
      <c r="BF2582"/>
      <c r="BG2582"/>
      <c r="BI2582"/>
      <c r="BJ2582"/>
      <c r="BK2582"/>
      <c r="BM2582"/>
      <c r="BN2582"/>
      <c r="BO2582"/>
    </row>
    <row r="2583" spans="1:67">
      <c r="A2583"/>
      <c r="B2583"/>
      <c r="C2583"/>
      <c r="E2583"/>
      <c r="F2583"/>
      <c r="G2583"/>
      <c r="I2583"/>
      <c r="J2583"/>
      <c r="K2583"/>
      <c r="M2583"/>
      <c r="N2583"/>
      <c r="O2583"/>
      <c r="Q2583"/>
      <c r="R2583"/>
      <c r="S2583"/>
      <c r="U2583"/>
      <c r="V2583"/>
      <c r="W2583"/>
      <c r="Y2583"/>
      <c r="Z2583"/>
      <c r="AA2583"/>
      <c r="AC2583"/>
      <c r="AD2583"/>
      <c r="AE2583"/>
      <c r="AG2583"/>
      <c r="AH2583"/>
      <c r="AI2583"/>
      <c r="AK2583"/>
      <c r="AL2583"/>
      <c r="AM2583"/>
      <c r="AO2583"/>
      <c r="AP2583"/>
      <c r="AQ2583"/>
      <c r="AS2583"/>
      <c r="AT2583"/>
      <c r="AU2583"/>
      <c r="AW2583"/>
      <c r="AX2583"/>
      <c r="AY2583"/>
      <c r="BA2583"/>
      <c r="BB2583"/>
      <c r="BC2583"/>
      <c r="BE2583"/>
      <c r="BF2583"/>
      <c r="BG2583"/>
      <c r="BI2583"/>
      <c r="BJ2583"/>
      <c r="BK2583"/>
      <c r="BM2583"/>
      <c r="BN2583"/>
      <c r="BO2583"/>
    </row>
    <row r="2584" spans="1:67">
      <c r="A2584"/>
      <c r="B2584"/>
      <c r="C2584"/>
      <c r="E2584"/>
      <c r="F2584"/>
      <c r="G2584"/>
      <c r="I2584"/>
      <c r="J2584"/>
      <c r="K2584"/>
      <c r="M2584"/>
      <c r="N2584"/>
      <c r="O2584"/>
      <c r="Q2584"/>
      <c r="R2584"/>
      <c r="S2584"/>
      <c r="U2584"/>
      <c r="V2584"/>
      <c r="W2584"/>
      <c r="Y2584"/>
      <c r="Z2584"/>
      <c r="AA2584"/>
      <c r="AC2584"/>
      <c r="AD2584"/>
      <c r="AE2584"/>
      <c r="AG2584"/>
      <c r="AH2584"/>
      <c r="AI2584"/>
      <c r="AK2584"/>
      <c r="AL2584"/>
      <c r="AM2584"/>
      <c r="AO2584"/>
      <c r="AP2584"/>
      <c r="AQ2584"/>
      <c r="AS2584"/>
      <c r="AT2584"/>
      <c r="AU2584"/>
      <c r="AW2584"/>
      <c r="AX2584"/>
      <c r="AY2584"/>
      <c r="BA2584"/>
      <c r="BB2584"/>
      <c r="BC2584"/>
      <c r="BE2584"/>
      <c r="BF2584"/>
      <c r="BG2584"/>
      <c r="BI2584"/>
      <c r="BJ2584"/>
      <c r="BK2584"/>
      <c r="BM2584"/>
      <c r="BN2584"/>
      <c r="BO2584"/>
    </row>
    <row r="2585" spans="1:67">
      <c r="A2585"/>
      <c r="B2585"/>
      <c r="C2585"/>
      <c r="E2585"/>
      <c r="F2585"/>
      <c r="G2585"/>
      <c r="I2585"/>
      <c r="J2585"/>
      <c r="K2585"/>
      <c r="M2585"/>
      <c r="N2585"/>
      <c r="O2585"/>
      <c r="Q2585"/>
      <c r="R2585"/>
      <c r="S2585"/>
      <c r="U2585"/>
      <c r="V2585"/>
      <c r="W2585"/>
      <c r="Y2585"/>
      <c r="Z2585"/>
      <c r="AA2585"/>
      <c r="AC2585"/>
      <c r="AD2585"/>
      <c r="AE2585"/>
      <c r="AG2585"/>
      <c r="AH2585"/>
      <c r="AI2585"/>
      <c r="AK2585"/>
      <c r="AL2585"/>
      <c r="AM2585"/>
      <c r="AO2585"/>
      <c r="AP2585"/>
      <c r="AQ2585"/>
      <c r="AS2585"/>
      <c r="AT2585"/>
      <c r="AU2585"/>
      <c r="AW2585"/>
      <c r="AX2585"/>
      <c r="AY2585"/>
      <c r="BA2585"/>
      <c r="BB2585"/>
      <c r="BC2585"/>
      <c r="BE2585"/>
      <c r="BF2585"/>
      <c r="BG2585"/>
      <c r="BI2585"/>
      <c r="BJ2585"/>
      <c r="BK2585"/>
      <c r="BM2585"/>
      <c r="BN2585"/>
      <c r="BO2585"/>
    </row>
    <row r="2586" spans="1:67">
      <c r="A2586"/>
      <c r="B2586"/>
      <c r="C2586"/>
      <c r="E2586"/>
      <c r="F2586"/>
      <c r="G2586"/>
      <c r="I2586"/>
      <c r="J2586"/>
      <c r="K2586"/>
      <c r="M2586"/>
      <c r="N2586"/>
      <c r="O2586"/>
      <c r="Q2586"/>
      <c r="R2586"/>
      <c r="S2586"/>
      <c r="U2586"/>
      <c r="V2586"/>
      <c r="W2586"/>
      <c r="Y2586"/>
      <c r="Z2586"/>
      <c r="AA2586"/>
      <c r="AC2586"/>
      <c r="AD2586"/>
      <c r="AE2586"/>
      <c r="AG2586"/>
      <c r="AH2586"/>
      <c r="AI2586"/>
      <c r="AK2586"/>
      <c r="AL2586"/>
      <c r="AM2586"/>
      <c r="AO2586"/>
      <c r="AP2586"/>
      <c r="AQ2586"/>
      <c r="AS2586"/>
      <c r="AT2586"/>
      <c r="AU2586"/>
      <c r="AW2586"/>
      <c r="AX2586"/>
      <c r="AY2586"/>
      <c r="BA2586"/>
      <c r="BB2586"/>
      <c r="BC2586"/>
      <c r="BE2586"/>
      <c r="BF2586"/>
      <c r="BG2586"/>
      <c r="BI2586"/>
      <c r="BJ2586"/>
      <c r="BK2586"/>
      <c r="BM2586"/>
      <c r="BN2586"/>
      <c r="BO2586"/>
    </row>
    <row r="2587" spans="1:67">
      <c r="A2587"/>
      <c r="B2587"/>
      <c r="C2587"/>
      <c r="E2587"/>
      <c r="F2587"/>
      <c r="G2587"/>
      <c r="I2587"/>
      <c r="J2587"/>
      <c r="K2587"/>
      <c r="M2587"/>
      <c r="N2587"/>
      <c r="O2587"/>
      <c r="Q2587"/>
      <c r="R2587"/>
      <c r="S2587"/>
      <c r="U2587"/>
      <c r="V2587"/>
      <c r="W2587"/>
      <c r="Y2587"/>
      <c r="Z2587"/>
      <c r="AA2587"/>
      <c r="AC2587"/>
      <c r="AD2587"/>
      <c r="AE2587"/>
      <c r="AG2587"/>
      <c r="AH2587"/>
      <c r="AI2587"/>
      <c r="AK2587"/>
      <c r="AL2587"/>
      <c r="AM2587"/>
      <c r="AO2587"/>
      <c r="AP2587"/>
      <c r="AQ2587"/>
      <c r="AS2587"/>
      <c r="AT2587"/>
      <c r="AU2587"/>
      <c r="AW2587"/>
      <c r="AX2587"/>
      <c r="AY2587"/>
      <c r="BA2587"/>
      <c r="BB2587"/>
      <c r="BC2587"/>
      <c r="BE2587"/>
      <c r="BF2587"/>
      <c r="BG2587"/>
      <c r="BI2587"/>
      <c r="BJ2587"/>
      <c r="BK2587"/>
      <c r="BM2587"/>
      <c r="BN2587"/>
      <c r="BO2587"/>
    </row>
    <row r="2588" spans="1:67">
      <c r="A2588"/>
      <c r="B2588"/>
      <c r="C2588"/>
      <c r="E2588"/>
      <c r="F2588"/>
      <c r="G2588"/>
      <c r="I2588"/>
      <c r="J2588"/>
      <c r="K2588"/>
      <c r="M2588"/>
      <c r="N2588"/>
      <c r="O2588"/>
      <c r="Q2588"/>
      <c r="R2588"/>
      <c r="S2588"/>
      <c r="U2588"/>
      <c r="V2588"/>
      <c r="W2588"/>
      <c r="Y2588"/>
      <c r="Z2588"/>
      <c r="AA2588"/>
      <c r="AC2588"/>
      <c r="AD2588"/>
      <c r="AE2588"/>
      <c r="AG2588"/>
      <c r="AH2588"/>
      <c r="AI2588"/>
      <c r="AK2588"/>
      <c r="AL2588"/>
      <c r="AM2588"/>
      <c r="AO2588"/>
      <c r="AP2588"/>
      <c r="AQ2588"/>
      <c r="AS2588"/>
      <c r="AT2588"/>
      <c r="AU2588"/>
      <c r="AW2588"/>
      <c r="AX2588"/>
      <c r="AY2588"/>
      <c r="BA2588"/>
      <c r="BB2588"/>
      <c r="BC2588"/>
      <c r="BE2588"/>
      <c r="BF2588"/>
      <c r="BG2588"/>
      <c r="BI2588"/>
      <c r="BJ2588"/>
      <c r="BK2588"/>
      <c r="BM2588"/>
      <c r="BN2588"/>
      <c r="BO2588"/>
    </row>
    <row r="2589" spans="1:67">
      <c r="A2589"/>
      <c r="B2589"/>
      <c r="C2589"/>
      <c r="E2589"/>
      <c r="F2589"/>
      <c r="G2589"/>
      <c r="I2589"/>
      <c r="J2589"/>
      <c r="K2589"/>
      <c r="M2589"/>
      <c r="N2589"/>
      <c r="O2589"/>
      <c r="Q2589"/>
      <c r="R2589"/>
      <c r="S2589"/>
      <c r="U2589"/>
      <c r="V2589"/>
      <c r="W2589"/>
      <c r="Y2589"/>
      <c r="Z2589"/>
      <c r="AA2589"/>
      <c r="AC2589"/>
      <c r="AD2589"/>
      <c r="AE2589"/>
      <c r="AG2589"/>
      <c r="AH2589"/>
      <c r="AI2589"/>
      <c r="AK2589"/>
      <c r="AL2589"/>
      <c r="AM2589"/>
      <c r="AO2589"/>
      <c r="AP2589"/>
      <c r="AQ2589"/>
      <c r="AS2589"/>
      <c r="AT2589"/>
      <c r="AU2589"/>
      <c r="AW2589"/>
      <c r="AX2589"/>
      <c r="AY2589"/>
      <c r="BA2589"/>
      <c r="BB2589"/>
      <c r="BC2589"/>
      <c r="BE2589"/>
      <c r="BF2589"/>
      <c r="BG2589"/>
      <c r="BI2589"/>
      <c r="BJ2589"/>
      <c r="BK2589"/>
      <c r="BM2589"/>
      <c r="BN2589"/>
      <c r="BO2589"/>
    </row>
    <row r="2590" spans="1:67">
      <c r="A2590"/>
      <c r="B2590"/>
      <c r="C2590"/>
      <c r="E2590"/>
      <c r="F2590"/>
      <c r="G2590"/>
      <c r="I2590"/>
      <c r="J2590"/>
      <c r="K2590"/>
      <c r="M2590"/>
      <c r="N2590"/>
      <c r="O2590"/>
      <c r="Q2590"/>
      <c r="R2590"/>
      <c r="S2590"/>
      <c r="U2590"/>
      <c r="V2590"/>
      <c r="W2590"/>
      <c r="Y2590"/>
      <c r="Z2590"/>
      <c r="AA2590"/>
      <c r="AC2590"/>
      <c r="AD2590"/>
      <c r="AE2590"/>
      <c r="AG2590"/>
      <c r="AH2590"/>
      <c r="AI2590"/>
      <c r="AK2590"/>
      <c r="AL2590"/>
      <c r="AM2590"/>
      <c r="AO2590"/>
      <c r="AP2590"/>
      <c r="AQ2590"/>
      <c r="AS2590"/>
      <c r="AT2590"/>
      <c r="AU2590"/>
      <c r="AW2590"/>
      <c r="AX2590"/>
      <c r="AY2590"/>
      <c r="BA2590"/>
      <c r="BB2590"/>
      <c r="BC2590"/>
      <c r="BE2590"/>
      <c r="BF2590"/>
      <c r="BG2590"/>
      <c r="BI2590"/>
      <c r="BJ2590"/>
      <c r="BK2590"/>
      <c r="BM2590"/>
      <c r="BN2590"/>
      <c r="BO2590"/>
    </row>
    <row r="2591" spans="1:67">
      <c r="A2591"/>
      <c r="B2591"/>
      <c r="C2591"/>
      <c r="E2591"/>
      <c r="F2591"/>
      <c r="G2591"/>
      <c r="I2591"/>
      <c r="J2591"/>
      <c r="K2591"/>
      <c r="M2591"/>
      <c r="N2591"/>
      <c r="O2591"/>
      <c r="Q2591"/>
      <c r="R2591"/>
      <c r="S2591"/>
      <c r="U2591"/>
      <c r="V2591"/>
      <c r="W2591"/>
      <c r="Y2591"/>
      <c r="Z2591"/>
      <c r="AA2591"/>
      <c r="AC2591"/>
      <c r="AD2591"/>
      <c r="AE2591"/>
      <c r="AG2591"/>
      <c r="AH2591"/>
      <c r="AI2591"/>
      <c r="AK2591"/>
      <c r="AL2591"/>
      <c r="AM2591"/>
      <c r="AO2591"/>
      <c r="AP2591"/>
      <c r="AQ2591"/>
      <c r="AS2591"/>
      <c r="AT2591"/>
      <c r="AU2591"/>
      <c r="AW2591"/>
      <c r="AX2591"/>
      <c r="AY2591"/>
      <c r="BA2591"/>
      <c r="BB2591"/>
      <c r="BC2591"/>
      <c r="BE2591"/>
      <c r="BF2591"/>
      <c r="BG2591"/>
      <c r="BI2591"/>
      <c r="BJ2591"/>
      <c r="BK2591"/>
      <c r="BM2591"/>
      <c r="BN2591"/>
      <c r="BO2591"/>
    </row>
    <row r="2592" spans="1:67">
      <c r="A2592"/>
      <c r="B2592"/>
      <c r="C2592"/>
      <c r="E2592"/>
      <c r="F2592"/>
      <c r="G2592"/>
      <c r="I2592"/>
      <c r="J2592"/>
      <c r="K2592"/>
      <c r="M2592"/>
      <c r="N2592"/>
      <c r="O2592"/>
      <c r="Q2592"/>
      <c r="R2592"/>
      <c r="S2592"/>
      <c r="U2592"/>
      <c r="V2592"/>
      <c r="W2592"/>
      <c r="Y2592"/>
      <c r="Z2592"/>
      <c r="AA2592"/>
      <c r="AC2592"/>
      <c r="AD2592"/>
      <c r="AE2592"/>
      <c r="AG2592"/>
      <c r="AH2592"/>
      <c r="AI2592"/>
      <c r="AK2592"/>
      <c r="AL2592"/>
      <c r="AM2592"/>
      <c r="AO2592"/>
      <c r="AP2592"/>
      <c r="AQ2592"/>
      <c r="AS2592"/>
      <c r="AT2592"/>
      <c r="AU2592"/>
      <c r="AW2592"/>
      <c r="AX2592"/>
      <c r="AY2592"/>
      <c r="BA2592"/>
      <c r="BB2592"/>
      <c r="BC2592"/>
      <c r="BE2592"/>
      <c r="BF2592"/>
      <c r="BG2592"/>
      <c r="BI2592"/>
      <c r="BJ2592"/>
      <c r="BK2592"/>
      <c r="BM2592"/>
      <c r="BN2592"/>
      <c r="BO2592"/>
    </row>
    <row r="2593" spans="1:67">
      <c r="A2593"/>
      <c r="B2593"/>
      <c r="C2593"/>
      <c r="E2593"/>
      <c r="F2593"/>
      <c r="G2593"/>
      <c r="I2593"/>
      <c r="J2593"/>
      <c r="K2593"/>
      <c r="M2593"/>
      <c r="N2593"/>
      <c r="O2593"/>
      <c r="Q2593"/>
      <c r="R2593"/>
      <c r="S2593"/>
      <c r="U2593"/>
      <c r="V2593"/>
      <c r="W2593"/>
      <c r="Y2593"/>
      <c r="Z2593"/>
      <c r="AA2593"/>
      <c r="AC2593"/>
      <c r="AD2593"/>
      <c r="AE2593"/>
      <c r="AG2593"/>
      <c r="AH2593"/>
      <c r="AI2593"/>
      <c r="AK2593"/>
      <c r="AL2593"/>
      <c r="AM2593"/>
      <c r="AO2593"/>
      <c r="AP2593"/>
      <c r="AQ2593"/>
      <c r="AS2593"/>
      <c r="AT2593"/>
      <c r="AU2593"/>
      <c r="AW2593"/>
      <c r="AX2593"/>
      <c r="AY2593"/>
      <c r="BA2593"/>
      <c r="BB2593"/>
      <c r="BC2593"/>
      <c r="BE2593"/>
      <c r="BF2593"/>
      <c r="BG2593"/>
      <c r="BI2593"/>
      <c r="BJ2593"/>
      <c r="BK2593"/>
      <c r="BM2593"/>
      <c r="BN2593"/>
      <c r="BO2593"/>
    </row>
    <row r="2594" spans="1:67">
      <c r="A2594"/>
      <c r="B2594"/>
      <c r="C2594"/>
      <c r="E2594"/>
      <c r="F2594"/>
      <c r="G2594"/>
      <c r="I2594"/>
      <c r="J2594"/>
      <c r="K2594"/>
      <c r="M2594"/>
      <c r="N2594"/>
      <c r="O2594"/>
      <c r="Q2594"/>
      <c r="R2594"/>
      <c r="S2594"/>
      <c r="U2594"/>
      <c r="V2594"/>
      <c r="W2594"/>
      <c r="Y2594"/>
      <c r="Z2594"/>
      <c r="AA2594"/>
      <c r="AC2594"/>
      <c r="AD2594"/>
      <c r="AE2594"/>
      <c r="AG2594"/>
      <c r="AH2594"/>
      <c r="AI2594"/>
      <c r="AK2594"/>
      <c r="AL2594"/>
      <c r="AM2594"/>
      <c r="AO2594"/>
      <c r="AP2594"/>
      <c r="AQ2594"/>
      <c r="AS2594"/>
      <c r="AT2594"/>
      <c r="AU2594"/>
      <c r="AW2594"/>
      <c r="AX2594"/>
      <c r="AY2594"/>
      <c r="BA2594"/>
      <c r="BB2594"/>
      <c r="BC2594"/>
      <c r="BE2594"/>
      <c r="BF2594"/>
      <c r="BG2594"/>
      <c r="BI2594"/>
      <c r="BJ2594"/>
      <c r="BK2594"/>
      <c r="BM2594"/>
      <c r="BN2594"/>
      <c r="BO2594"/>
    </row>
    <row r="2595" spans="1:67">
      <c r="A2595"/>
      <c r="B2595"/>
      <c r="C2595"/>
      <c r="E2595"/>
      <c r="F2595"/>
      <c r="G2595"/>
      <c r="I2595"/>
      <c r="J2595"/>
      <c r="K2595"/>
      <c r="M2595"/>
      <c r="N2595"/>
      <c r="O2595"/>
      <c r="Q2595"/>
      <c r="R2595"/>
      <c r="S2595"/>
      <c r="U2595"/>
      <c r="V2595"/>
      <c r="W2595"/>
      <c r="Y2595"/>
      <c r="Z2595"/>
      <c r="AA2595"/>
      <c r="AC2595"/>
      <c r="AD2595"/>
      <c r="AE2595"/>
      <c r="AG2595"/>
      <c r="AH2595"/>
      <c r="AI2595"/>
      <c r="AK2595"/>
      <c r="AL2595"/>
      <c r="AM2595"/>
      <c r="AO2595"/>
      <c r="AP2595"/>
      <c r="AQ2595"/>
      <c r="AS2595"/>
      <c r="AT2595"/>
      <c r="AU2595"/>
      <c r="AW2595"/>
      <c r="AX2595"/>
      <c r="AY2595"/>
      <c r="BA2595"/>
      <c r="BB2595"/>
      <c r="BC2595"/>
      <c r="BE2595"/>
      <c r="BF2595"/>
      <c r="BG2595"/>
      <c r="BI2595"/>
      <c r="BJ2595"/>
      <c r="BK2595"/>
      <c r="BM2595"/>
      <c r="BN2595"/>
      <c r="BO2595"/>
    </row>
    <row r="2596" spans="1:67">
      <c r="A2596"/>
      <c r="B2596"/>
      <c r="C2596"/>
      <c r="E2596"/>
      <c r="F2596"/>
      <c r="G2596"/>
      <c r="I2596"/>
      <c r="J2596"/>
      <c r="K2596"/>
      <c r="M2596"/>
      <c r="N2596"/>
      <c r="O2596"/>
      <c r="Q2596"/>
      <c r="R2596"/>
      <c r="S2596"/>
      <c r="U2596"/>
      <c r="V2596"/>
      <c r="W2596"/>
      <c r="Y2596"/>
      <c r="Z2596"/>
      <c r="AA2596"/>
      <c r="AC2596"/>
      <c r="AD2596"/>
      <c r="AE2596"/>
      <c r="AG2596"/>
      <c r="AH2596"/>
      <c r="AI2596"/>
      <c r="AK2596"/>
      <c r="AL2596"/>
      <c r="AM2596"/>
      <c r="AO2596"/>
      <c r="AP2596"/>
      <c r="AQ2596"/>
      <c r="AS2596"/>
      <c r="AT2596"/>
      <c r="AU2596"/>
      <c r="AW2596"/>
      <c r="AX2596"/>
      <c r="AY2596"/>
      <c r="BA2596"/>
      <c r="BB2596"/>
      <c r="BC2596"/>
      <c r="BE2596"/>
      <c r="BF2596"/>
      <c r="BG2596"/>
      <c r="BI2596"/>
      <c r="BJ2596"/>
      <c r="BK2596"/>
      <c r="BM2596"/>
      <c r="BN2596"/>
      <c r="BO2596"/>
    </row>
    <row r="2597" spans="1:67">
      <c r="A2597"/>
      <c r="B2597"/>
      <c r="C2597"/>
      <c r="E2597"/>
      <c r="F2597"/>
      <c r="G2597"/>
      <c r="I2597"/>
      <c r="J2597"/>
      <c r="K2597"/>
      <c r="M2597"/>
      <c r="N2597"/>
      <c r="O2597"/>
      <c r="Q2597"/>
      <c r="R2597"/>
      <c r="S2597"/>
      <c r="U2597"/>
      <c r="V2597"/>
      <c r="W2597"/>
      <c r="Y2597"/>
      <c r="Z2597"/>
      <c r="AA2597"/>
      <c r="AC2597"/>
      <c r="AD2597"/>
      <c r="AE2597"/>
      <c r="AG2597"/>
      <c r="AH2597"/>
      <c r="AI2597"/>
      <c r="AK2597"/>
      <c r="AL2597"/>
      <c r="AM2597"/>
      <c r="AO2597"/>
      <c r="AP2597"/>
      <c r="AQ2597"/>
      <c r="AS2597"/>
      <c r="AT2597"/>
      <c r="AU2597"/>
      <c r="AW2597"/>
      <c r="AX2597"/>
      <c r="AY2597"/>
      <c r="BA2597"/>
      <c r="BB2597"/>
      <c r="BC2597"/>
      <c r="BE2597"/>
      <c r="BF2597"/>
      <c r="BG2597"/>
      <c r="BI2597"/>
      <c r="BJ2597"/>
      <c r="BK2597"/>
      <c r="BM2597"/>
      <c r="BN2597"/>
      <c r="BO2597"/>
    </row>
    <row r="2598" spans="1:67">
      <c r="A2598"/>
      <c r="B2598"/>
      <c r="C2598"/>
      <c r="E2598"/>
      <c r="F2598"/>
      <c r="G2598"/>
      <c r="I2598"/>
      <c r="J2598"/>
      <c r="K2598"/>
      <c r="M2598"/>
      <c r="N2598"/>
      <c r="O2598"/>
      <c r="Q2598"/>
      <c r="R2598"/>
      <c r="S2598"/>
      <c r="U2598"/>
      <c r="V2598"/>
      <c r="W2598"/>
      <c r="Y2598"/>
      <c r="Z2598"/>
      <c r="AA2598"/>
      <c r="AC2598"/>
      <c r="AD2598"/>
      <c r="AE2598"/>
      <c r="AG2598"/>
      <c r="AH2598"/>
      <c r="AI2598"/>
      <c r="AK2598"/>
      <c r="AL2598"/>
      <c r="AM2598"/>
      <c r="AO2598"/>
      <c r="AP2598"/>
      <c r="AQ2598"/>
      <c r="AS2598"/>
      <c r="AT2598"/>
      <c r="AU2598"/>
      <c r="AW2598"/>
      <c r="AX2598"/>
      <c r="AY2598"/>
      <c r="BA2598"/>
      <c r="BB2598"/>
      <c r="BC2598"/>
      <c r="BE2598"/>
      <c r="BF2598"/>
      <c r="BG2598"/>
      <c r="BI2598"/>
      <c r="BJ2598"/>
      <c r="BK2598"/>
      <c r="BM2598"/>
      <c r="BN2598"/>
      <c r="BO2598"/>
    </row>
    <row r="2599" spans="1:67">
      <c r="A2599"/>
      <c r="B2599"/>
      <c r="C2599"/>
      <c r="E2599"/>
      <c r="F2599"/>
      <c r="G2599"/>
      <c r="I2599"/>
      <c r="J2599"/>
      <c r="K2599"/>
      <c r="M2599"/>
      <c r="N2599"/>
      <c r="O2599"/>
      <c r="Q2599"/>
      <c r="R2599"/>
      <c r="S2599"/>
      <c r="U2599"/>
      <c r="V2599"/>
      <c r="W2599"/>
      <c r="Y2599"/>
      <c r="Z2599"/>
      <c r="AA2599"/>
      <c r="AC2599"/>
      <c r="AD2599"/>
      <c r="AE2599"/>
      <c r="AG2599"/>
      <c r="AH2599"/>
      <c r="AI2599"/>
      <c r="AK2599"/>
      <c r="AL2599"/>
      <c r="AM2599"/>
      <c r="AO2599"/>
      <c r="AP2599"/>
      <c r="AQ2599"/>
      <c r="AS2599"/>
      <c r="AT2599"/>
      <c r="AU2599"/>
      <c r="AW2599"/>
      <c r="AX2599"/>
      <c r="AY2599"/>
      <c r="BA2599"/>
      <c r="BB2599"/>
      <c r="BC2599"/>
      <c r="BE2599"/>
      <c r="BF2599"/>
      <c r="BG2599"/>
      <c r="BI2599"/>
      <c r="BJ2599"/>
      <c r="BK2599"/>
      <c r="BM2599"/>
      <c r="BN2599"/>
      <c r="BO2599"/>
    </row>
    <row r="2600" spans="1:67">
      <c r="A2600"/>
      <c r="B2600"/>
      <c r="C2600"/>
      <c r="E2600"/>
      <c r="F2600"/>
      <c r="G2600"/>
      <c r="I2600"/>
      <c r="J2600"/>
      <c r="K2600"/>
      <c r="M2600"/>
      <c r="N2600"/>
      <c r="O2600"/>
      <c r="Q2600"/>
      <c r="R2600"/>
      <c r="S2600"/>
      <c r="U2600"/>
      <c r="V2600"/>
      <c r="W2600"/>
      <c r="Y2600"/>
      <c r="Z2600"/>
      <c r="AA2600"/>
      <c r="AC2600"/>
      <c r="AD2600"/>
      <c r="AE2600"/>
      <c r="AG2600"/>
      <c r="AH2600"/>
      <c r="AI2600"/>
      <c r="AK2600"/>
      <c r="AL2600"/>
      <c r="AM2600"/>
      <c r="AO2600"/>
      <c r="AP2600"/>
      <c r="AQ2600"/>
      <c r="AS2600"/>
      <c r="AT2600"/>
      <c r="AU2600"/>
      <c r="AW2600"/>
      <c r="AX2600"/>
      <c r="AY2600"/>
      <c r="BA2600"/>
      <c r="BB2600"/>
      <c r="BC2600"/>
      <c r="BE2600"/>
      <c r="BF2600"/>
      <c r="BG2600"/>
      <c r="BI2600"/>
      <c r="BJ2600"/>
      <c r="BK2600"/>
      <c r="BM2600"/>
      <c r="BN2600"/>
      <c r="BO2600"/>
    </row>
    <row r="2601" spans="1:67">
      <c r="A2601"/>
      <c r="B2601"/>
      <c r="C2601"/>
      <c r="E2601"/>
      <c r="F2601"/>
      <c r="G2601"/>
      <c r="I2601"/>
      <c r="J2601"/>
      <c r="K2601"/>
      <c r="M2601"/>
      <c r="N2601"/>
      <c r="O2601"/>
      <c r="Q2601"/>
      <c r="R2601"/>
      <c r="S2601"/>
      <c r="U2601"/>
      <c r="V2601"/>
      <c r="W2601"/>
      <c r="Y2601"/>
      <c r="Z2601"/>
      <c r="AA2601"/>
      <c r="AC2601"/>
      <c r="AD2601"/>
      <c r="AE2601"/>
      <c r="AG2601"/>
      <c r="AH2601"/>
      <c r="AI2601"/>
      <c r="AK2601"/>
      <c r="AL2601"/>
      <c r="AM2601"/>
      <c r="AO2601"/>
      <c r="AP2601"/>
      <c r="AQ2601"/>
      <c r="AS2601"/>
      <c r="AT2601"/>
      <c r="AU2601"/>
      <c r="AW2601"/>
      <c r="AX2601"/>
      <c r="AY2601"/>
      <c r="BA2601"/>
      <c r="BB2601"/>
      <c r="BC2601"/>
      <c r="BE2601"/>
      <c r="BF2601"/>
      <c r="BG2601"/>
      <c r="BI2601"/>
      <c r="BJ2601"/>
      <c r="BK2601"/>
      <c r="BM2601"/>
      <c r="BN2601"/>
      <c r="BO2601"/>
    </row>
    <row r="2602" spans="1:67">
      <c r="A2602"/>
      <c r="B2602"/>
      <c r="C2602"/>
      <c r="E2602"/>
      <c r="F2602"/>
      <c r="G2602"/>
      <c r="I2602"/>
      <c r="J2602"/>
      <c r="K2602"/>
      <c r="M2602"/>
      <c r="N2602"/>
      <c r="O2602"/>
      <c r="Q2602"/>
      <c r="R2602"/>
      <c r="S2602"/>
      <c r="U2602"/>
      <c r="V2602"/>
      <c r="W2602"/>
      <c r="Y2602"/>
      <c r="Z2602"/>
      <c r="AA2602"/>
      <c r="AC2602"/>
      <c r="AD2602"/>
      <c r="AE2602"/>
      <c r="AG2602"/>
      <c r="AH2602"/>
      <c r="AI2602"/>
      <c r="AK2602"/>
      <c r="AL2602"/>
      <c r="AM2602"/>
      <c r="AO2602"/>
      <c r="AP2602"/>
      <c r="AQ2602"/>
      <c r="AS2602"/>
      <c r="AT2602"/>
      <c r="AU2602"/>
      <c r="AW2602"/>
      <c r="AX2602"/>
      <c r="AY2602"/>
      <c r="BA2602"/>
      <c r="BB2602"/>
      <c r="BC2602"/>
      <c r="BE2602"/>
      <c r="BF2602"/>
      <c r="BG2602"/>
      <c r="BI2602"/>
      <c r="BJ2602"/>
      <c r="BK2602"/>
      <c r="BM2602"/>
      <c r="BN2602"/>
      <c r="BO2602"/>
    </row>
    <row r="2603" spans="1:67">
      <c r="A2603"/>
      <c r="B2603"/>
      <c r="C2603"/>
      <c r="E2603"/>
      <c r="F2603"/>
      <c r="G2603"/>
      <c r="I2603"/>
      <c r="J2603"/>
      <c r="K2603"/>
      <c r="M2603"/>
      <c r="N2603"/>
      <c r="O2603"/>
      <c r="Q2603"/>
      <c r="R2603"/>
      <c r="S2603"/>
      <c r="U2603"/>
      <c r="V2603"/>
      <c r="W2603"/>
      <c r="Y2603"/>
      <c r="Z2603"/>
      <c r="AA2603"/>
      <c r="AC2603"/>
      <c r="AD2603"/>
      <c r="AE2603"/>
      <c r="AG2603"/>
      <c r="AH2603"/>
      <c r="AI2603"/>
      <c r="AK2603"/>
      <c r="AL2603"/>
      <c r="AM2603"/>
      <c r="AO2603"/>
      <c r="AP2603"/>
      <c r="AQ2603"/>
      <c r="AS2603"/>
      <c r="AT2603"/>
      <c r="AU2603"/>
      <c r="AW2603"/>
      <c r="AX2603"/>
      <c r="AY2603"/>
      <c r="BA2603"/>
      <c r="BB2603"/>
      <c r="BC2603"/>
      <c r="BE2603"/>
      <c r="BF2603"/>
      <c r="BG2603"/>
      <c r="BI2603"/>
      <c r="BJ2603"/>
      <c r="BK2603"/>
      <c r="BM2603"/>
      <c r="BN2603"/>
      <c r="BO2603"/>
    </row>
    <row r="2604" spans="1:67">
      <c r="A2604"/>
      <c r="B2604"/>
      <c r="C2604"/>
      <c r="E2604"/>
      <c r="F2604"/>
      <c r="G2604"/>
      <c r="I2604"/>
      <c r="J2604"/>
      <c r="K2604"/>
      <c r="M2604"/>
      <c r="N2604"/>
      <c r="O2604"/>
      <c r="Q2604"/>
      <c r="R2604"/>
      <c r="S2604"/>
      <c r="U2604"/>
      <c r="V2604"/>
      <c r="W2604"/>
      <c r="Y2604"/>
      <c r="Z2604"/>
      <c r="AA2604"/>
      <c r="AC2604"/>
      <c r="AD2604"/>
      <c r="AE2604"/>
      <c r="AG2604"/>
      <c r="AH2604"/>
      <c r="AI2604"/>
      <c r="AK2604"/>
      <c r="AL2604"/>
      <c r="AM2604"/>
      <c r="AO2604"/>
      <c r="AP2604"/>
      <c r="AQ2604"/>
      <c r="AS2604"/>
      <c r="AT2604"/>
      <c r="AU2604"/>
      <c r="AW2604"/>
      <c r="AX2604"/>
      <c r="AY2604"/>
      <c r="BA2604"/>
      <c r="BB2604"/>
      <c r="BC2604"/>
      <c r="BE2604"/>
      <c r="BF2604"/>
      <c r="BG2604"/>
      <c r="BI2604"/>
      <c r="BJ2604"/>
      <c r="BK2604"/>
      <c r="BM2604"/>
      <c r="BN2604"/>
      <c r="BO2604"/>
    </row>
    <row r="2605" spans="1:67">
      <c r="A2605"/>
      <c r="B2605"/>
      <c r="C2605"/>
      <c r="E2605"/>
      <c r="F2605"/>
      <c r="G2605"/>
      <c r="I2605"/>
      <c r="J2605"/>
      <c r="K2605"/>
      <c r="M2605"/>
      <c r="N2605"/>
      <c r="O2605"/>
      <c r="Q2605"/>
      <c r="R2605"/>
      <c r="S2605"/>
      <c r="U2605"/>
      <c r="V2605"/>
      <c r="W2605"/>
      <c r="Y2605"/>
      <c r="Z2605"/>
      <c r="AA2605"/>
      <c r="AC2605"/>
      <c r="AD2605"/>
      <c r="AE2605"/>
      <c r="AG2605"/>
      <c r="AH2605"/>
      <c r="AI2605"/>
      <c r="AK2605"/>
      <c r="AL2605"/>
      <c r="AM2605"/>
      <c r="AO2605"/>
      <c r="AP2605"/>
      <c r="AQ2605"/>
      <c r="AS2605"/>
      <c r="AT2605"/>
      <c r="AU2605"/>
      <c r="AW2605"/>
      <c r="AX2605"/>
      <c r="AY2605"/>
      <c r="BA2605"/>
      <c r="BB2605"/>
      <c r="BC2605"/>
      <c r="BE2605"/>
      <c r="BF2605"/>
      <c r="BG2605"/>
      <c r="BI2605"/>
      <c r="BJ2605"/>
      <c r="BK2605"/>
      <c r="BM2605"/>
      <c r="BN2605"/>
      <c r="BO2605"/>
    </row>
    <row r="2606" spans="1:67">
      <c r="A2606"/>
      <c r="B2606"/>
      <c r="C2606"/>
      <c r="E2606"/>
      <c r="F2606"/>
      <c r="G2606"/>
      <c r="I2606"/>
      <c r="J2606"/>
      <c r="K2606"/>
      <c r="M2606"/>
      <c r="N2606"/>
      <c r="O2606"/>
      <c r="Q2606"/>
      <c r="R2606"/>
      <c r="S2606"/>
      <c r="U2606"/>
      <c r="V2606"/>
      <c r="W2606"/>
      <c r="Y2606"/>
      <c r="Z2606"/>
      <c r="AA2606"/>
      <c r="AC2606"/>
      <c r="AD2606"/>
      <c r="AE2606"/>
      <c r="AG2606"/>
      <c r="AH2606"/>
      <c r="AI2606"/>
      <c r="AK2606"/>
      <c r="AL2606"/>
      <c r="AM2606"/>
      <c r="AO2606"/>
      <c r="AP2606"/>
      <c r="AQ2606"/>
      <c r="AS2606"/>
      <c r="AT2606"/>
      <c r="AU2606"/>
      <c r="AW2606"/>
      <c r="AX2606"/>
      <c r="AY2606"/>
      <c r="BA2606"/>
      <c r="BB2606"/>
      <c r="BC2606"/>
      <c r="BE2606"/>
      <c r="BF2606"/>
      <c r="BG2606"/>
      <c r="BI2606"/>
      <c r="BJ2606"/>
      <c r="BK2606"/>
      <c r="BM2606"/>
      <c r="BN2606"/>
      <c r="BO2606"/>
    </row>
    <row r="2607" spans="1:67">
      <c r="A2607"/>
      <c r="B2607"/>
      <c r="C2607"/>
      <c r="E2607"/>
      <c r="F2607"/>
      <c r="G2607"/>
      <c r="I2607"/>
      <c r="J2607"/>
      <c r="K2607"/>
      <c r="M2607"/>
      <c r="N2607"/>
      <c r="O2607"/>
      <c r="Q2607"/>
      <c r="R2607"/>
      <c r="S2607"/>
      <c r="U2607"/>
      <c r="V2607"/>
      <c r="W2607"/>
      <c r="Y2607"/>
      <c r="Z2607"/>
      <c r="AA2607"/>
      <c r="AC2607"/>
      <c r="AD2607"/>
      <c r="AE2607"/>
      <c r="AG2607"/>
      <c r="AH2607"/>
      <c r="AI2607"/>
      <c r="AK2607"/>
      <c r="AL2607"/>
      <c r="AM2607"/>
      <c r="AO2607"/>
      <c r="AP2607"/>
      <c r="AQ2607"/>
      <c r="AS2607"/>
      <c r="AT2607"/>
      <c r="AU2607"/>
      <c r="AW2607"/>
      <c r="AX2607"/>
      <c r="AY2607"/>
      <c r="BA2607"/>
      <c r="BB2607"/>
      <c r="BC2607"/>
      <c r="BE2607"/>
      <c r="BF2607"/>
      <c r="BG2607"/>
      <c r="BI2607"/>
      <c r="BJ2607"/>
      <c r="BK2607"/>
      <c r="BM2607"/>
      <c r="BN2607"/>
      <c r="BO2607"/>
    </row>
    <row r="2608" spans="1:67">
      <c r="A2608"/>
      <c r="B2608"/>
      <c r="C2608"/>
      <c r="E2608"/>
      <c r="F2608"/>
      <c r="G2608"/>
      <c r="I2608"/>
      <c r="J2608"/>
      <c r="K2608"/>
      <c r="M2608"/>
      <c r="N2608"/>
      <c r="O2608"/>
      <c r="Q2608"/>
      <c r="R2608"/>
      <c r="S2608"/>
      <c r="U2608"/>
      <c r="V2608"/>
      <c r="W2608"/>
      <c r="Y2608"/>
      <c r="Z2608"/>
      <c r="AA2608"/>
      <c r="AC2608"/>
      <c r="AD2608"/>
      <c r="AE2608"/>
      <c r="AG2608"/>
      <c r="AH2608"/>
      <c r="AI2608"/>
      <c r="AK2608"/>
      <c r="AL2608"/>
      <c r="AM2608"/>
      <c r="AO2608"/>
      <c r="AP2608"/>
      <c r="AQ2608"/>
      <c r="AS2608"/>
      <c r="AT2608"/>
      <c r="AU2608"/>
      <c r="AW2608"/>
      <c r="AX2608"/>
      <c r="AY2608"/>
      <c r="BA2608"/>
      <c r="BB2608"/>
      <c r="BC2608"/>
      <c r="BE2608"/>
      <c r="BF2608"/>
      <c r="BG2608"/>
      <c r="BI2608"/>
      <c r="BJ2608"/>
      <c r="BK2608"/>
      <c r="BM2608"/>
      <c r="BN2608"/>
      <c r="BO2608"/>
    </row>
    <row r="2609" spans="1:67">
      <c r="A2609"/>
      <c r="B2609"/>
      <c r="C2609"/>
      <c r="E2609"/>
      <c r="F2609"/>
      <c r="G2609"/>
      <c r="I2609"/>
      <c r="J2609"/>
      <c r="K2609"/>
      <c r="M2609"/>
      <c r="N2609"/>
      <c r="O2609"/>
      <c r="Q2609"/>
      <c r="R2609"/>
      <c r="S2609"/>
      <c r="U2609"/>
      <c r="V2609"/>
      <c r="W2609"/>
      <c r="Y2609"/>
      <c r="Z2609"/>
      <c r="AA2609"/>
      <c r="AC2609"/>
      <c r="AD2609"/>
      <c r="AE2609"/>
      <c r="AG2609"/>
      <c r="AH2609"/>
      <c r="AI2609"/>
      <c r="AK2609"/>
      <c r="AL2609"/>
      <c r="AM2609"/>
      <c r="AO2609"/>
      <c r="AP2609"/>
      <c r="AQ2609"/>
      <c r="AS2609"/>
      <c r="AT2609"/>
      <c r="AU2609"/>
      <c r="AW2609"/>
      <c r="AX2609"/>
      <c r="AY2609"/>
      <c r="BA2609"/>
      <c r="BB2609"/>
      <c r="BC2609"/>
      <c r="BE2609"/>
      <c r="BF2609"/>
      <c r="BG2609"/>
      <c r="BI2609"/>
      <c r="BJ2609"/>
      <c r="BK2609"/>
      <c r="BM2609"/>
      <c r="BN2609"/>
      <c r="BO2609"/>
    </row>
    <row r="2610" spans="1:67">
      <c r="A2610"/>
      <c r="B2610"/>
      <c r="C2610"/>
      <c r="E2610"/>
      <c r="F2610"/>
      <c r="G2610"/>
      <c r="I2610"/>
      <c r="J2610"/>
      <c r="K2610"/>
      <c r="M2610"/>
      <c r="N2610"/>
      <c r="O2610"/>
      <c r="Q2610"/>
      <c r="R2610"/>
      <c r="S2610"/>
      <c r="U2610"/>
      <c r="V2610"/>
      <c r="W2610"/>
      <c r="Y2610"/>
      <c r="Z2610"/>
      <c r="AA2610"/>
      <c r="AC2610"/>
      <c r="AD2610"/>
      <c r="AE2610"/>
      <c r="AG2610"/>
      <c r="AH2610"/>
      <c r="AI2610"/>
      <c r="AK2610"/>
      <c r="AL2610"/>
      <c r="AM2610"/>
      <c r="AO2610"/>
      <c r="AP2610"/>
      <c r="AQ2610"/>
      <c r="AS2610"/>
      <c r="AT2610"/>
      <c r="AU2610"/>
      <c r="AW2610"/>
      <c r="AX2610"/>
      <c r="AY2610"/>
      <c r="BA2610"/>
      <c r="BB2610"/>
      <c r="BC2610"/>
      <c r="BE2610"/>
      <c r="BF2610"/>
      <c r="BG2610"/>
      <c r="BI2610"/>
      <c r="BJ2610"/>
      <c r="BK2610"/>
      <c r="BM2610"/>
      <c r="BN2610"/>
      <c r="BO2610"/>
    </row>
    <row r="2611" spans="1:67">
      <c r="A2611"/>
      <c r="B2611"/>
      <c r="C2611"/>
      <c r="E2611"/>
      <c r="F2611"/>
      <c r="G2611"/>
      <c r="I2611"/>
      <c r="J2611"/>
      <c r="K2611"/>
      <c r="M2611"/>
      <c r="N2611"/>
      <c r="O2611"/>
      <c r="Q2611"/>
      <c r="R2611"/>
      <c r="S2611"/>
      <c r="U2611"/>
      <c r="V2611"/>
      <c r="W2611"/>
      <c r="Y2611"/>
      <c r="Z2611"/>
      <c r="AA2611"/>
      <c r="AC2611"/>
      <c r="AD2611"/>
      <c r="AE2611"/>
      <c r="AG2611"/>
      <c r="AH2611"/>
      <c r="AI2611"/>
      <c r="AK2611"/>
      <c r="AL2611"/>
      <c r="AM2611"/>
      <c r="AO2611"/>
      <c r="AP2611"/>
      <c r="AQ2611"/>
      <c r="AS2611"/>
      <c r="AT2611"/>
      <c r="AU2611"/>
      <c r="AW2611"/>
      <c r="AX2611"/>
      <c r="AY2611"/>
      <c r="BA2611"/>
      <c r="BB2611"/>
      <c r="BC2611"/>
      <c r="BE2611"/>
      <c r="BF2611"/>
      <c r="BG2611"/>
      <c r="BI2611"/>
      <c r="BJ2611"/>
      <c r="BK2611"/>
      <c r="BM2611"/>
      <c r="BN2611"/>
      <c r="BO2611"/>
    </row>
    <row r="2612" spans="1:67">
      <c r="A2612"/>
      <c r="B2612"/>
      <c r="C2612"/>
      <c r="E2612"/>
      <c r="F2612"/>
      <c r="G2612"/>
      <c r="I2612"/>
      <c r="J2612"/>
      <c r="K2612"/>
      <c r="M2612"/>
      <c r="N2612"/>
      <c r="O2612"/>
      <c r="Q2612"/>
      <c r="R2612"/>
      <c r="S2612"/>
      <c r="U2612"/>
      <c r="V2612"/>
      <c r="W2612"/>
      <c r="Y2612"/>
      <c r="Z2612"/>
      <c r="AA2612"/>
      <c r="AC2612"/>
      <c r="AD2612"/>
      <c r="AE2612"/>
      <c r="AG2612"/>
      <c r="AH2612"/>
      <c r="AI2612"/>
      <c r="AK2612"/>
      <c r="AL2612"/>
      <c r="AM2612"/>
      <c r="AO2612"/>
      <c r="AP2612"/>
      <c r="AQ2612"/>
      <c r="AS2612"/>
      <c r="AT2612"/>
      <c r="AU2612"/>
      <c r="AW2612"/>
      <c r="AX2612"/>
      <c r="AY2612"/>
      <c r="BA2612"/>
      <c r="BB2612"/>
      <c r="BC2612"/>
      <c r="BE2612"/>
      <c r="BF2612"/>
      <c r="BG2612"/>
      <c r="BI2612"/>
      <c r="BJ2612"/>
      <c r="BK2612"/>
      <c r="BM2612"/>
      <c r="BN2612"/>
      <c r="BO2612"/>
    </row>
    <row r="2613" spans="1:67">
      <c r="A2613"/>
      <c r="B2613"/>
      <c r="C2613"/>
      <c r="E2613"/>
      <c r="F2613"/>
      <c r="G2613"/>
      <c r="I2613"/>
      <c r="J2613"/>
      <c r="K2613"/>
      <c r="M2613"/>
      <c r="N2613"/>
      <c r="O2613"/>
      <c r="Q2613"/>
      <c r="R2613"/>
      <c r="S2613"/>
      <c r="U2613"/>
      <c r="V2613"/>
      <c r="W2613"/>
      <c r="Y2613"/>
      <c r="Z2613"/>
      <c r="AA2613"/>
      <c r="AC2613"/>
      <c r="AD2613"/>
      <c r="AE2613"/>
      <c r="AG2613"/>
      <c r="AH2613"/>
      <c r="AI2613"/>
      <c r="AK2613"/>
      <c r="AL2613"/>
      <c r="AM2613"/>
      <c r="AO2613"/>
      <c r="AP2613"/>
      <c r="AQ2613"/>
      <c r="AS2613"/>
      <c r="AT2613"/>
      <c r="AU2613"/>
      <c r="AW2613"/>
      <c r="AX2613"/>
      <c r="AY2613"/>
      <c r="BA2613"/>
      <c r="BB2613"/>
      <c r="BC2613"/>
      <c r="BE2613"/>
      <c r="BF2613"/>
      <c r="BG2613"/>
      <c r="BI2613"/>
      <c r="BJ2613"/>
      <c r="BK2613"/>
      <c r="BM2613"/>
      <c r="BN2613"/>
      <c r="BO2613"/>
    </row>
    <row r="2614" spans="1:67">
      <c r="A2614"/>
      <c r="B2614"/>
      <c r="C2614"/>
      <c r="E2614"/>
      <c r="F2614"/>
      <c r="G2614"/>
      <c r="I2614"/>
      <c r="J2614"/>
      <c r="K2614"/>
      <c r="M2614"/>
      <c r="N2614"/>
      <c r="O2614"/>
      <c r="Q2614"/>
      <c r="R2614"/>
      <c r="S2614"/>
      <c r="U2614"/>
      <c r="V2614"/>
      <c r="W2614"/>
      <c r="Y2614"/>
      <c r="Z2614"/>
      <c r="AA2614"/>
      <c r="AC2614"/>
      <c r="AD2614"/>
      <c r="AE2614"/>
      <c r="AG2614"/>
      <c r="AH2614"/>
      <c r="AI2614"/>
      <c r="AK2614"/>
      <c r="AL2614"/>
      <c r="AM2614"/>
      <c r="AO2614"/>
      <c r="AP2614"/>
      <c r="AQ2614"/>
      <c r="AS2614"/>
      <c r="AT2614"/>
      <c r="AU2614"/>
      <c r="AW2614"/>
      <c r="AX2614"/>
      <c r="AY2614"/>
      <c r="BA2614"/>
      <c r="BB2614"/>
      <c r="BC2614"/>
      <c r="BE2614"/>
      <c r="BF2614"/>
      <c r="BG2614"/>
      <c r="BI2614"/>
      <c r="BJ2614"/>
      <c r="BK2614"/>
      <c r="BM2614"/>
      <c r="BN2614"/>
      <c r="BO2614"/>
    </row>
    <row r="2615" spans="1:67">
      <c r="A2615"/>
      <c r="B2615"/>
      <c r="C2615"/>
      <c r="E2615"/>
      <c r="F2615"/>
      <c r="G2615"/>
      <c r="I2615"/>
      <c r="J2615"/>
      <c r="K2615"/>
      <c r="M2615"/>
      <c r="N2615"/>
      <c r="O2615"/>
      <c r="Q2615"/>
      <c r="R2615"/>
      <c r="S2615"/>
      <c r="U2615"/>
      <c r="V2615"/>
      <c r="W2615"/>
      <c r="Y2615"/>
      <c r="Z2615"/>
      <c r="AA2615"/>
      <c r="AC2615"/>
      <c r="AD2615"/>
      <c r="AE2615"/>
      <c r="AG2615"/>
      <c r="AH2615"/>
      <c r="AI2615"/>
      <c r="AK2615"/>
      <c r="AL2615"/>
      <c r="AM2615"/>
      <c r="AO2615"/>
      <c r="AP2615"/>
      <c r="AQ2615"/>
      <c r="AS2615"/>
      <c r="AT2615"/>
      <c r="AU2615"/>
      <c r="AW2615"/>
      <c r="AX2615"/>
      <c r="AY2615"/>
      <c r="BA2615"/>
      <c r="BB2615"/>
      <c r="BC2615"/>
      <c r="BE2615"/>
      <c r="BF2615"/>
      <c r="BG2615"/>
      <c r="BI2615"/>
      <c r="BJ2615"/>
      <c r="BK2615"/>
      <c r="BM2615"/>
      <c r="BN2615"/>
      <c r="BO2615"/>
    </row>
    <row r="2616" spans="1:67">
      <c r="A2616"/>
      <c r="B2616"/>
      <c r="C2616"/>
      <c r="E2616"/>
      <c r="F2616"/>
      <c r="G2616"/>
      <c r="I2616"/>
      <c r="J2616"/>
      <c r="K2616"/>
      <c r="M2616"/>
      <c r="N2616"/>
      <c r="O2616"/>
      <c r="Q2616"/>
      <c r="R2616"/>
      <c r="S2616"/>
      <c r="U2616"/>
      <c r="V2616"/>
      <c r="W2616"/>
      <c r="Y2616"/>
      <c r="Z2616"/>
      <c r="AA2616"/>
      <c r="AC2616"/>
      <c r="AD2616"/>
      <c r="AE2616"/>
      <c r="AG2616"/>
      <c r="AH2616"/>
      <c r="AI2616"/>
      <c r="AK2616"/>
      <c r="AL2616"/>
      <c r="AM2616"/>
      <c r="AO2616"/>
      <c r="AP2616"/>
      <c r="AQ2616"/>
      <c r="AS2616"/>
      <c r="AT2616"/>
      <c r="AU2616"/>
      <c r="AW2616"/>
      <c r="AX2616"/>
      <c r="AY2616"/>
      <c r="BA2616"/>
      <c r="BB2616"/>
      <c r="BC2616"/>
      <c r="BE2616"/>
      <c r="BF2616"/>
      <c r="BG2616"/>
      <c r="BI2616"/>
      <c r="BJ2616"/>
      <c r="BK2616"/>
      <c r="BM2616"/>
      <c r="BN2616"/>
      <c r="BO2616"/>
    </row>
    <row r="2617" spans="1:67">
      <c r="A2617"/>
      <c r="B2617"/>
      <c r="C2617"/>
      <c r="E2617"/>
      <c r="F2617"/>
      <c r="G2617"/>
      <c r="I2617"/>
      <c r="J2617"/>
      <c r="K2617"/>
      <c r="M2617"/>
      <c r="N2617"/>
      <c r="O2617"/>
      <c r="Q2617"/>
      <c r="R2617"/>
      <c r="S2617"/>
      <c r="U2617"/>
      <c r="V2617"/>
      <c r="W2617"/>
      <c r="Y2617"/>
      <c r="Z2617"/>
      <c r="AA2617"/>
      <c r="AC2617"/>
      <c r="AD2617"/>
      <c r="AE2617"/>
      <c r="AG2617"/>
      <c r="AH2617"/>
      <c r="AI2617"/>
      <c r="AK2617"/>
      <c r="AL2617"/>
      <c r="AM2617"/>
      <c r="AO2617"/>
      <c r="AP2617"/>
      <c r="AQ2617"/>
      <c r="AS2617"/>
      <c r="AT2617"/>
      <c r="AU2617"/>
      <c r="AW2617"/>
      <c r="AX2617"/>
      <c r="AY2617"/>
      <c r="BA2617"/>
      <c r="BB2617"/>
      <c r="BC2617"/>
      <c r="BE2617"/>
      <c r="BF2617"/>
      <c r="BG2617"/>
      <c r="BI2617"/>
      <c r="BJ2617"/>
      <c r="BK2617"/>
      <c r="BM2617"/>
      <c r="BN2617"/>
      <c r="BO2617"/>
    </row>
    <row r="2618" spans="1:67">
      <c r="A2618"/>
      <c r="B2618"/>
      <c r="C2618"/>
      <c r="E2618"/>
      <c r="F2618"/>
      <c r="G2618"/>
      <c r="I2618"/>
      <c r="J2618"/>
      <c r="K2618"/>
      <c r="M2618"/>
      <c r="N2618"/>
      <c r="O2618"/>
      <c r="Q2618"/>
      <c r="R2618"/>
      <c r="S2618"/>
      <c r="U2618"/>
      <c r="V2618"/>
      <c r="W2618"/>
      <c r="Y2618"/>
      <c r="Z2618"/>
      <c r="AA2618"/>
      <c r="AC2618"/>
      <c r="AD2618"/>
      <c r="AE2618"/>
      <c r="AG2618"/>
      <c r="AH2618"/>
      <c r="AI2618"/>
      <c r="AK2618"/>
      <c r="AL2618"/>
      <c r="AM2618"/>
      <c r="AO2618"/>
      <c r="AP2618"/>
      <c r="AQ2618"/>
      <c r="AS2618"/>
      <c r="AT2618"/>
      <c r="AU2618"/>
      <c r="AW2618"/>
      <c r="AX2618"/>
      <c r="AY2618"/>
      <c r="BA2618"/>
      <c r="BB2618"/>
      <c r="BC2618"/>
      <c r="BE2618"/>
      <c r="BF2618"/>
      <c r="BG2618"/>
      <c r="BI2618"/>
      <c r="BJ2618"/>
      <c r="BK2618"/>
      <c r="BM2618"/>
      <c r="BN2618"/>
      <c r="BO2618"/>
    </row>
    <row r="2619" spans="1:67">
      <c r="A2619"/>
      <c r="B2619"/>
      <c r="C2619"/>
      <c r="E2619"/>
      <c r="F2619"/>
      <c r="G2619"/>
      <c r="I2619"/>
      <c r="J2619"/>
      <c r="K2619"/>
      <c r="M2619"/>
      <c r="N2619"/>
      <c r="O2619"/>
      <c r="Q2619"/>
      <c r="R2619"/>
      <c r="S2619"/>
      <c r="U2619"/>
      <c r="V2619"/>
      <c r="W2619"/>
      <c r="Y2619"/>
      <c r="Z2619"/>
      <c r="AA2619"/>
      <c r="AC2619"/>
      <c r="AD2619"/>
      <c r="AE2619"/>
      <c r="AG2619"/>
      <c r="AH2619"/>
      <c r="AI2619"/>
      <c r="AK2619"/>
      <c r="AL2619"/>
      <c r="AM2619"/>
      <c r="AO2619"/>
      <c r="AP2619"/>
      <c r="AQ2619"/>
      <c r="AS2619"/>
      <c r="AT2619"/>
      <c r="AU2619"/>
      <c r="AW2619"/>
      <c r="AX2619"/>
      <c r="AY2619"/>
      <c r="BA2619"/>
      <c r="BB2619"/>
      <c r="BC2619"/>
      <c r="BE2619"/>
      <c r="BF2619"/>
      <c r="BG2619"/>
      <c r="BI2619"/>
      <c r="BJ2619"/>
      <c r="BK2619"/>
      <c r="BM2619"/>
      <c r="BN2619"/>
      <c r="BO2619"/>
    </row>
    <row r="2620" spans="1:67">
      <c r="A2620"/>
      <c r="B2620"/>
      <c r="C2620"/>
      <c r="E2620"/>
      <c r="F2620"/>
      <c r="G2620"/>
      <c r="I2620"/>
      <c r="J2620"/>
      <c r="K2620"/>
      <c r="M2620"/>
      <c r="N2620"/>
      <c r="O2620"/>
      <c r="Q2620"/>
      <c r="R2620"/>
      <c r="S2620"/>
      <c r="U2620"/>
      <c r="V2620"/>
      <c r="W2620"/>
      <c r="Y2620"/>
      <c r="Z2620"/>
      <c r="AA2620"/>
      <c r="AC2620"/>
      <c r="AD2620"/>
      <c r="AE2620"/>
      <c r="AG2620"/>
      <c r="AH2620"/>
      <c r="AI2620"/>
      <c r="AK2620"/>
      <c r="AL2620"/>
      <c r="AM2620"/>
      <c r="AO2620"/>
      <c r="AP2620"/>
      <c r="AQ2620"/>
      <c r="AS2620"/>
      <c r="AT2620"/>
      <c r="AU2620"/>
      <c r="AW2620"/>
      <c r="AX2620"/>
      <c r="AY2620"/>
      <c r="BA2620"/>
      <c r="BB2620"/>
      <c r="BC2620"/>
      <c r="BE2620"/>
      <c r="BF2620"/>
      <c r="BG2620"/>
      <c r="BI2620"/>
      <c r="BJ2620"/>
      <c r="BK2620"/>
      <c r="BM2620"/>
      <c r="BN2620"/>
      <c r="BO2620"/>
    </row>
    <row r="2621" spans="1:67">
      <c r="A2621"/>
      <c r="B2621"/>
      <c r="C2621"/>
      <c r="E2621"/>
      <c r="F2621"/>
      <c r="G2621"/>
      <c r="I2621"/>
      <c r="J2621"/>
      <c r="K2621"/>
      <c r="M2621"/>
      <c r="N2621"/>
      <c r="O2621"/>
      <c r="Q2621"/>
      <c r="R2621"/>
      <c r="S2621"/>
      <c r="U2621"/>
      <c r="V2621"/>
      <c r="W2621"/>
      <c r="Y2621"/>
      <c r="Z2621"/>
      <c r="AA2621"/>
      <c r="AC2621"/>
      <c r="AD2621"/>
      <c r="AE2621"/>
      <c r="AG2621"/>
      <c r="AH2621"/>
      <c r="AI2621"/>
      <c r="AK2621"/>
      <c r="AL2621"/>
      <c r="AM2621"/>
      <c r="AO2621"/>
      <c r="AP2621"/>
      <c r="AQ2621"/>
      <c r="AS2621"/>
      <c r="AT2621"/>
      <c r="AU2621"/>
      <c r="AW2621"/>
      <c r="AX2621"/>
      <c r="AY2621"/>
      <c r="BA2621"/>
      <c r="BB2621"/>
      <c r="BC2621"/>
      <c r="BE2621"/>
      <c r="BF2621"/>
      <c r="BG2621"/>
      <c r="BI2621"/>
      <c r="BJ2621"/>
      <c r="BK2621"/>
      <c r="BM2621"/>
      <c r="BN2621"/>
      <c r="BO2621"/>
    </row>
    <row r="2622" spans="1:67">
      <c r="A2622"/>
      <c r="B2622"/>
      <c r="C2622"/>
      <c r="E2622"/>
      <c r="F2622"/>
      <c r="G2622"/>
      <c r="I2622"/>
      <c r="J2622"/>
      <c r="K2622"/>
      <c r="M2622"/>
      <c r="N2622"/>
      <c r="O2622"/>
      <c r="Q2622"/>
      <c r="R2622"/>
      <c r="S2622"/>
      <c r="U2622"/>
      <c r="V2622"/>
      <c r="W2622"/>
      <c r="Y2622"/>
      <c r="Z2622"/>
      <c r="AA2622"/>
      <c r="AC2622"/>
      <c r="AD2622"/>
      <c r="AE2622"/>
      <c r="AG2622"/>
      <c r="AH2622"/>
      <c r="AI2622"/>
      <c r="AK2622"/>
      <c r="AL2622"/>
      <c r="AM2622"/>
      <c r="AO2622"/>
      <c r="AP2622"/>
      <c r="AQ2622"/>
      <c r="AS2622"/>
      <c r="AT2622"/>
      <c r="AU2622"/>
      <c r="AW2622"/>
      <c r="AX2622"/>
      <c r="AY2622"/>
      <c r="BA2622"/>
      <c r="BB2622"/>
      <c r="BC2622"/>
      <c r="BE2622"/>
      <c r="BF2622"/>
      <c r="BG2622"/>
      <c r="BI2622"/>
      <c r="BJ2622"/>
      <c r="BK2622"/>
      <c r="BM2622"/>
      <c r="BN2622"/>
      <c r="BO2622"/>
    </row>
    <row r="2623" spans="1:67">
      <c r="A2623"/>
      <c r="B2623"/>
      <c r="C2623"/>
      <c r="E2623"/>
      <c r="F2623"/>
      <c r="G2623"/>
      <c r="I2623"/>
      <c r="J2623"/>
      <c r="K2623"/>
      <c r="M2623"/>
      <c r="N2623"/>
      <c r="O2623"/>
      <c r="Q2623"/>
      <c r="R2623"/>
      <c r="S2623"/>
      <c r="U2623"/>
      <c r="V2623"/>
      <c r="W2623"/>
      <c r="Y2623"/>
      <c r="Z2623"/>
      <c r="AA2623"/>
      <c r="AC2623"/>
      <c r="AD2623"/>
      <c r="AE2623"/>
      <c r="AG2623"/>
      <c r="AH2623"/>
      <c r="AI2623"/>
      <c r="AK2623"/>
      <c r="AL2623"/>
      <c r="AM2623"/>
      <c r="AO2623"/>
      <c r="AP2623"/>
      <c r="AQ2623"/>
      <c r="AS2623"/>
      <c r="AT2623"/>
      <c r="AU2623"/>
      <c r="AW2623"/>
      <c r="AX2623"/>
      <c r="AY2623"/>
      <c r="BA2623"/>
      <c r="BB2623"/>
      <c r="BC2623"/>
      <c r="BE2623"/>
      <c r="BF2623"/>
      <c r="BG2623"/>
      <c r="BI2623"/>
      <c r="BJ2623"/>
      <c r="BK2623"/>
      <c r="BM2623"/>
      <c r="BN2623"/>
      <c r="BO2623"/>
    </row>
    <row r="2624" spans="1:67">
      <c r="A2624"/>
      <c r="B2624"/>
      <c r="C2624"/>
      <c r="E2624"/>
      <c r="F2624"/>
      <c r="G2624"/>
      <c r="I2624"/>
      <c r="J2624"/>
      <c r="K2624"/>
      <c r="M2624"/>
      <c r="N2624"/>
      <c r="O2624"/>
      <c r="Q2624"/>
      <c r="R2624"/>
      <c r="S2624"/>
      <c r="U2624"/>
      <c r="V2624"/>
      <c r="W2624"/>
      <c r="Y2624"/>
      <c r="Z2624"/>
      <c r="AA2624"/>
      <c r="AC2624"/>
      <c r="AD2624"/>
      <c r="AE2624"/>
      <c r="AG2624"/>
      <c r="AH2624"/>
      <c r="AI2624"/>
      <c r="AK2624"/>
      <c r="AL2624"/>
      <c r="AM2624"/>
      <c r="AO2624"/>
      <c r="AP2624"/>
      <c r="AQ2624"/>
      <c r="AS2624"/>
      <c r="AT2624"/>
      <c r="AU2624"/>
      <c r="AW2624"/>
      <c r="AX2624"/>
      <c r="AY2624"/>
      <c r="BA2624"/>
      <c r="BB2624"/>
      <c r="BC2624"/>
      <c r="BE2624"/>
      <c r="BF2624"/>
      <c r="BG2624"/>
      <c r="BI2624"/>
      <c r="BJ2624"/>
      <c r="BK2624"/>
      <c r="BM2624"/>
      <c r="BN2624"/>
      <c r="BO2624"/>
    </row>
    <row r="2625" spans="1:67">
      <c r="A2625"/>
      <c r="B2625"/>
      <c r="C2625"/>
      <c r="E2625"/>
      <c r="F2625"/>
      <c r="G2625"/>
      <c r="I2625"/>
      <c r="J2625"/>
      <c r="K2625"/>
      <c r="M2625"/>
      <c r="N2625"/>
      <c r="O2625"/>
      <c r="Q2625"/>
      <c r="R2625"/>
      <c r="S2625"/>
      <c r="U2625"/>
      <c r="V2625"/>
      <c r="W2625"/>
      <c r="Y2625"/>
      <c r="Z2625"/>
      <c r="AA2625"/>
      <c r="AC2625"/>
      <c r="AD2625"/>
      <c r="AE2625"/>
      <c r="AG2625"/>
      <c r="AH2625"/>
      <c r="AI2625"/>
      <c r="AK2625"/>
      <c r="AL2625"/>
      <c r="AM2625"/>
      <c r="AO2625"/>
      <c r="AP2625"/>
      <c r="AQ2625"/>
      <c r="AS2625"/>
      <c r="AT2625"/>
      <c r="AU2625"/>
      <c r="AW2625"/>
      <c r="AX2625"/>
      <c r="AY2625"/>
      <c r="BA2625"/>
      <c r="BB2625"/>
      <c r="BC2625"/>
      <c r="BE2625"/>
      <c r="BF2625"/>
      <c r="BG2625"/>
      <c r="BI2625"/>
      <c r="BJ2625"/>
      <c r="BK2625"/>
      <c r="BM2625"/>
      <c r="BN2625"/>
      <c r="BO2625"/>
    </row>
    <row r="2626" spans="1:67">
      <c r="A2626"/>
      <c r="B2626"/>
      <c r="C2626"/>
      <c r="E2626"/>
      <c r="F2626"/>
      <c r="G2626"/>
      <c r="I2626"/>
      <c r="J2626"/>
      <c r="K2626"/>
      <c r="M2626"/>
      <c r="N2626"/>
      <c r="O2626"/>
      <c r="Q2626"/>
      <c r="R2626"/>
      <c r="S2626"/>
      <c r="U2626"/>
      <c r="V2626"/>
      <c r="W2626"/>
      <c r="Y2626"/>
      <c r="Z2626"/>
      <c r="AA2626"/>
      <c r="AC2626"/>
      <c r="AD2626"/>
      <c r="AE2626"/>
      <c r="AG2626"/>
      <c r="AH2626"/>
      <c r="AI2626"/>
      <c r="AK2626"/>
      <c r="AL2626"/>
      <c r="AM2626"/>
      <c r="AO2626"/>
      <c r="AP2626"/>
      <c r="AQ2626"/>
      <c r="AS2626"/>
      <c r="AT2626"/>
      <c r="AU2626"/>
      <c r="AW2626"/>
      <c r="AX2626"/>
      <c r="AY2626"/>
      <c r="BA2626"/>
      <c r="BB2626"/>
      <c r="BC2626"/>
      <c r="BE2626"/>
      <c r="BF2626"/>
      <c r="BG2626"/>
      <c r="BI2626"/>
      <c r="BJ2626"/>
      <c r="BK2626"/>
      <c r="BM2626"/>
      <c r="BN2626"/>
      <c r="BO2626"/>
    </row>
    <row r="2627" spans="1:67">
      <c r="A2627"/>
      <c r="B2627"/>
      <c r="C2627"/>
      <c r="E2627"/>
      <c r="F2627"/>
      <c r="G2627"/>
      <c r="I2627"/>
      <c r="J2627"/>
      <c r="K2627"/>
      <c r="M2627"/>
      <c r="N2627"/>
      <c r="O2627"/>
      <c r="Q2627"/>
      <c r="R2627"/>
      <c r="S2627"/>
      <c r="U2627"/>
      <c r="V2627"/>
      <c r="W2627"/>
      <c r="Y2627"/>
      <c r="Z2627"/>
      <c r="AA2627"/>
      <c r="AC2627"/>
      <c r="AD2627"/>
      <c r="AE2627"/>
      <c r="AG2627"/>
      <c r="AH2627"/>
      <c r="AI2627"/>
      <c r="AK2627"/>
      <c r="AL2627"/>
      <c r="AM2627"/>
      <c r="AO2627"/>
      <c r="AP2627"/>
      <c r="AQ2627"/>
      <c r="AS2627"/>
      <c r="AT2627"/>
      <c r="AU2627"/>
      <c r="AW2627"/>
      <c r="AX2627"/>
      <c r="AY2627"/>
      <c r="BA2627"/>
      <c r="BB2627"/>
      <c r="BC2627"/>
      <c r="BE2627"/>
      <c r="BF2627"/>
      <c r="BG2627"/>
      <c r="BI2627"/>
      <c r="BJ2627"/>
      <c r="BK2627"/>
      <c r="BM2627"/>
      <c r="BN2627"/>
      <c r="BO2627"/>
    </row>
    <row r="2628" spans="1:67">
      <c r="A2628"/>
      <c r="B2628"/>
      <c r="C2628"/>
      <c r="E2628"/>
      <c r="F2628"/>
      <c r="G2628"/>
      <c r="I2628"/>
      <c r="J2628"/>
      <c r="K2628"/>
      <c r="M2628"/>
      <c r="N2628"/>
      <c r="O2628"/>
      <c r="Q2628"/>
      <c r="R2628"/>
      <c r="S2628"/>
      <c r="U2628"/>
      <c r="V2628"/>
      <c r="W2628"/>
      <c r="Y2628"/>
      <c r="Z2628"/>
      <c r="AA2628"/>
      <c r="AC2628"/>
      <c r="AD2628"/>
      <c r="AE2628"/>
      <c r="AG2628"/>
      <c r="AH2628"/>
      <c r="AI2628"/>
      <c r="AK2628"/>
      <c r="AL2628"/>
      <c r="AM2628"/>
      <c r="AO2628"/>
      <c r="AP2628"/>
      <c r="AQ2628"/>
      <c r="AS2628"/>
      <c r="AT2628"/>
      <c r="AU2628"/>
      <c r="AW2628"/>
      <c r="AX2628"/>
      <c r="AY2628"/>
      <c r="BA2628"/>
      <c r="BB2628"/>
      <c r="BC2628"/>
      <c r="BE2628"/>
      <c r="BF2628"/>
      <c r="BG2628"/>
      <c r="BI2628"/>
      <c r="BJ2628"/>
      <c r="BK2628"/>
      <c r="BM2628"/>
      <c r="BN2628"/>
      <c r="BO2628"/>
    </row>
    <row r="2629" spans="1:67">
      <c r="A2629"/>
      <c r="B2629"/>
      <c r="C2629"/>
      <c r="E2629"/>
      <c r="F2629"/>
      <c r="G2629"/>
      <c r="I2629"/>
      <c r="J2629"/>
      <c r="K2629"/>
      <c r="M2629"/>
      <c r="N2629"/>
      <c r="O2629"/>
      <c r="Q2629"/>
      <c r="R2629"/>
      <c r="S2629"/>
      <c r="U2629"/>
      <c r="V2629"/>
      <c r="W2629"/>
      <c r="Y2629"/>
      <c r="Z2629"/>
      <c r="AA2629"/>
      <c r="AC2629"/>
      <c r="AD2629"/>
      <c r="AE2629"/>
      <c r="AG2629"/>
      <c r="AH2629"/>
      <c r="AI2629"/>
      <c r="AK2629"/>
      <c r="AL2629"/>
      <c r="AM2629"/>
      <c r="AO2629"/>
      <c r="AP2629"/>
      <c r="AQ2629"/>
      <c r="AS2629"/>
      <c r="AT2629"/>
      <c r="AU2629"/>
      <c r="AW2629"/>
      <c r="AX2629"/>
      <c r="AY2629"/>
      <c r="BA2629"/>
      <c r="BB2629"/>
      <c r="BC2629"/>
      <c r="BE2629"/>
      <c r="BF2629"/>
      <c r="BG2629"/>
      <c r="BI2629"/>
      <c r="BJ2629"/>
      <c r="BK2629"/>
      <c r="BM2629"/>
      <c r="BN2629"/>
      <c r="BO2629"/>
    </row>
    <row r="2630" spans="1:67">
      <c r="A2630"/>
      <c r="B2630"/>
      <c r="C2630"/>
      <c r="E2630"/>
      <c r="F2630"/>
      <c r="G2630"/>
      <c r="I2630"/>
      <c r="J2630"/>
      <c r="K2630"/>
      <c r="M2630"/>
      <c r="N2630"/>
      <c r="O2630"/>
      <c r="Q2630"/>
      <c r="R2630"/>
      <c r="S2630"/>
      <c r="U2630"/>
      <c r="V2630"/>
      <c r="W2630"/>
      <c r="Y2630"/>
      <c r="Z2630"/>
      <c r="AA2630"/>
      <c r="AC2630"/>
      <c r="AD2630"/>
      <c r="AE2630"/>
      <c r="AG2630"/>
      <c r="AH2630"/>
      <c r="AI2630"/>
      <c r="AK2630"/>
      <c r="AL2630"/>
      <c r="AM2630"/>
      <c r="AO2630"/>
      <c r="AP2630"/>
      <c r="AQ2630"/>
      <c r="AS2630"/>
      <c r="AT2630"/>
      <c r="AU2630"/>
      <c r="AW2630"/>
      <c r="AX2630"/>
      <c r="AY2630"/>
      <c r="BA2630"/>
      <c r="BB2630"/>
      <c r="BC2630"/>
      <c r="BE2630"/>
      <c r="BF2630"/>
      <c r="BG2630"/>
      <c r="BI2630"/>
      <c r="BJ2630"/>
      <c r="BK2630"/>
      <c r="BM2630"/>
      <c r="BN2630"/>
      <c r="BO2630"/>
    </row>
    <row r="2631" spans="1:67">
      <c r="A2631"/>
      <c r="B2631"/>
      <c r="C2631"/>
      <c r="E2631"/>
      <c r="F2631"/>
      <c r="G2631"/>
      <c r="I2631"/>
      <c r="J2631"/>
      <c r="K2631"/>
      <c r="M2631"/>
      <c r="N2631"/>
      <c r="O2631"/>
      <c r="Q2631"/>
      <c r="R2631"/>
      <c r="S2631"/>
      <c r="U2631"/>
      <c r="V2631"/>
      <c r="W2631"/>
      <c r="Y2631"/>
      <c r="Z2631"/>
      <c r="AA2631"/>
      <c r="AC2631"/>
      <c r="AD2631"/>
      <c r="AE2631"/>
      <c r="AG2631"/>
      <c r="AH2631"/>
      <c r="AI2631"/>
      <c r="AK2631"/>
      <c r="AL2631"/>
      <c r="AM2631"/>
      <c r="AO2631"/>
      <c r="AP2631"/>
      <c r="AQ2631"/>
      <c r="AS2631"/>
      <c r="AT2631"/>
      <c r="AU2631"/>
      <c r="AW2631"/>
      <c r="AX2631"/>
      <c r="AY2631"/>
      <c r="BA2631"/>
      <c r="BB2631"/>
      <c r="BC2631"/>
      <c r="BE2631"/>
      <c r="BF2631"/>
      <c r="BG2631"/>
      <c r="BI2631"/>
      <c r="BJ2631"/>
      <c r="BK2631"/>
      <c r="BM2631"/>
      <c r="BN2631"/>
      <c r="BO2631"/>
    </row>
    <row r="2632" spans="1:67">
      <c r="A2632"/>
      <c r="B2632"/>
      <c r="C2632"/>
      <c r="E2632"/>
      <c r="F2632"/>
      <c r="G2632"/>
      <c r="I2632"/>
      <c r="J2632"/>
      <c r="K2632"/>
      <c r="M2632"/>
      <c r="N2632"/>
      <c r="O2632"/>
      <c r="Q2632"/>
      <c r="R2632"/>
      <c r="S2632"/>
      <c r="U2632"/>
      <c r="V2632"/>
      <c r="W2632"/>
      <c r="Y2632"/>
      <c r="Z2632"/>
      <c r="AA2632"/>
      <c r="AC2632"/>
      <c r="AD2632"/>
      <c r="AE2632"/>
      <c r="AG2632"/>
      <c r="AH2632"/>
      <c r="AI2632"/>
      <c r="AK2632"/>
      <c r="AL2632"/>
      <c r="AM2632"/>
      <c r="AO2632"/>
      <c r="AP2632"/>
      <c r="AQ2632"/>
      <c r="AS2632"/>
      <c r="AT2632"/>
      <c r="AU2632"/>
      <c r="AW2632"/>
      <c r="AX2632"/>
      <c r="AY2632"/>
      <c r="BA2632"/>
      <c r="BB2632"/>
      <c r="BC2632"/>
      <c r="BE2632"/>
      <c r="BF2632"/>
      <c r="BG2632"/>
      <c r="BI2632"/>
      <c r="BJ2632"/>
      <c r="BK2632"/>
      <c r="BM2632"/>
      <c r="BN2632"/>
      <c r="BO2632"/>
    </row>
    <row r="2633" spans="1:67">
      <c r="A2633"/>
      <c r="B2633"/>
      <c r="C2633"/>
      <c r="E2633"/>
      <c r="F2633"/>
      <c r="G2633"/>
      <c r="I2633"/>
      <c r="J2633"/>
      <c r="K2633"/>
      <c r="M2633"/>
      <c r="N2633"/>
      <c r="O2633"/>
      <c r="Q2633"/>
      <c r="R2633"/>
      <c r="S2633"/>
      <c r="U2633"/>
      <c r="V2633"/>
      <c r="W2633"/>
      <c r="Y2633"/>
      <c r="Z2633"/>
      <c r="AA2633"/>
      <c r="AC2633"/>
      <c r="AD2633"/>
      <c r="AE2633"/>
      <c r="AG2633"/>
      <c r="AH2633"/>
      <c r="AI2633"/>
      <c r="AK2633"/>
      <c r="AL2633"/>
      <c r="AM2633"/>
      <c r="AO2633"/>
      <c r="AP2633"/>
      <c r="AQ2633"/>
      <c r="AS2633"/>
      <c r="AT2633"/>
      <c r="AU2633"/>
      <c r="AW2633"/>
      <c r="AX2633"/>
      <c r="AY2633"/>
      <c r="BA2633"/>
      <c r="BB2633"/>
      <c r="BC2633"/>
      <c r="BE2633"/>
      <c r="BF2633"/>
      <c r="BG2633"/>
      <c r="BI2633"/>
      <c r="BJ2633"/>
      <c r="BK2633"/>
      <c r="BM2633"/>
      <c r="BN2633"/>
      <c r="BO2633"/>
    </row>
    <row r="2634" spans="1:67">
      <c r="A2634"/>
      <c r="B2634"/>
      <c r="C2634"/>
      <c r="E2634"/>
      <c r="F2634"/>
      <c r="G2634"/>
      <c r="I2634"/>
      <c r="J2634"/>
      <c r="K2634"/>
      <c r="M2634"/>
      <c r="N2634"/>
      <c r="O2634"/>
      <c r="Q2634"/>
      <c r="R2634"/>
      <c r="S2634"/>
      <c r="U2634"/>
      <c r="V2634"/>
      <c r="W2634"/>
      <c r="Y2634"/>
      <c r="Z2634"/>
      <c r="AA2634"/>
      <c r="AC2634"/>
      <c r="AD2634"/>
      <c r="AE2634"/>
      <c r="AG2634"/>
      <c r="AH2634"/>
      <c r="AI2634"/>
      <c r="AK2634"/>
      <c r="AL2634"/>
      <c r="AM2634"/>
      <c r="AO2634"/>
      <c r="AP2634"/>
      <c r="AQ2634"/>
      <c r="AS2634"/>
      <c r="AT2634"/>
      <c r="AU2634"/>
      <c r="AW2634"/>
      <c r="AX2634"/>
      <c r="AY2634"/>
      <c r="BA2634"/>
      <c r="BB2634"/>
      <c r="BC2634"/>
      <c r="BE2634"/>
      <c r="BF2634"/>
      <c r="BG2634"/>
      <c r="BI2634"/>
      <c r="BJ2634"/>
      <c r="BK2634"/>
      <c r="BM2634"/>
      <c r="BN2634"/>
      <c r="BO2634"/>
    </row>
    <row r="2635" spans="1:67">
      <c r="A2635"/>
      <c r="B2635"/>
      <c r="C2635"/>
      <c r="E2635"/>
      <c r="F2635"/>
      <c r="G2635"/>
      <c r="I2635"/>
      <c r="J2635"/>
      <c r="K2635"/>
      <c r="M2635"/>
      <c r="N2635"/>
      <c r="O2635"/>
      <c r="Q2635"/>
      <c r="R2635"/>
      <c r="S2635"/>
      <c r="U2635"/>
      <c r="V2635"/>
      <c r="W2635"/>
      <c r="Y2635"/>
      <c r="Z2635"/>
      <c r="AA2635"/>
      <c r="AC2635"/>
      <c r="AD2635"/>
      <c r="AE2635"/>
      <c r="AG2635"/>
      <c r="AH2635"/>
      <c r="AI2635"/>
      <c r="AK2635"/>
      <c r="AL2635"/>
      <c r="AM2635"/>
      <c r="AO2635"/>
      <c r="AP2635"/>
      <c r="AQ2635"/>
      <c r="AS2635"/>
      <c r="AT2635"/>
      <c r="AU2635"/>
      <c r="AW2635"/>
      <c r="AX2635"/>
      <c r="AY2635"/>
      <c r="BA2635"/>
      <c r="BB2635"/>
      <c r="BC2635"/>
      <c r="BE2635"/>
      <c r="BF2635"/>
      <c r="BG2635"/>
      <c r="BI2635"/>
      <c r="BJ2635"/>
      <c r="BK2635"/>
      <c r="BM2635"/>
      <c r="BN2635"/>
      <c r="BO2635"/>
    </row>
    <row r="2636" spans="1:67">
      <c r="A2636"/>
      <c r="B2636"/>
      <c r="C2636"/>
      <c r="E2636"/>
      <c r="F2636"/>
      <c r="G2636"/>
      <c r="I2636"/>
      <c r="J2636"/>
      <c r="K2636"/>
      <c r="M2636"/>
      <c r="N2636"/>
      <c r="O2636"/>
      <c r="Q2636"/>
      <c r="R2636"/>
      <c r="S2636"/>
      <c r="U2636"/>
      <c r="V2636"/>
      <c r="W2636"/>
      <c r="Y2636"/>
      <c r="Z2636"/>
      <c r="AA2636"/>
      <c r="AC2636"/>
      <c r="AD2636"/>
      <c r="AE2636"/>
      <c r="AG2636"/>
      <c r="AH2636"/>
      <c r="AI2636"/>
      <c r="AK2636"/>
      <c r="AL2636"/>
      <c r="AM2636"/>
      <c r="AO2636"/>
      <c r="AP2636"/>
      <c r="AQ2636"/>
      <c r="AS2636"/>
      <c r="AT2636"/>
      <c r="AU2636"/>
      <c r="AW2636"/>
      <c r="AX2636"/>
      <c r="AY2636"/>
      <c r="BA2636"/>
      <c r="BB2636"/>
      <c r="BC2636"/>
      <c r="BE2636"/>
      <c r="BF2636"/>
      <c r="BG2636"/>
      <c r="BI2636"/>
      <c r="BJ2636"/>
      <c r="BK2636"/>
      <c r="BM2636"/>
      <c r="BN2636"/>
      <c r="BO2636"/>
    </row>
    <row r="2637" spans="1:67">
      <c r="A2637"/>
      <c r="B2637"/>
      <c r="C2637"/>
      <c r="E2637"/>
      <c r="F2637"/>
      <c r="G2637"/>
      <c r="I2637"/>
      <c r="J2637"/>
      <c r="K2637"/>
      <c r="M2637"/>
      <c r="N2637"/>
      <c r="O2637"/>
      <c r="Q2637"/>
      <c r="R2637"/>
      <c r="S2637"/>
      <c r="U2637"/>
      <c r="V2637"/>
      <c r="W2637"/>
      <c r="Y2637"/>
      <c r="Z2637"/>
      <c r="AA2637"/>
      <c r="AC2637"/>
      <c r="AD2637"/>
      <c r="AE2637"/>
      <c r="AG2637"/>
      <c r="AH2637"/>
      <c r="AI2637"/>
      <c r="AK2637"/>
      <c r="AL2637"/>
      <c r="AM2637"/>
      <c r="AO2637"/>
      <c r="AP2637"/>
      <c r="AQ2637"/>
      <c r="AS2637"/>
      <c r="AT2637"/>
      <c r="AU2637"/>
      <c r="AW2637"/>
      <c r="AX2637"/>
      <c r="AY2637"/>
      <c r="BA2637"/>
      <c r="BB2637"/>
      <c r="BC2637"/>
      <c r="BE2637"/>
      <c r="BF2637"/>
      <c r="BG2637"/>
      <c r="BI2637"/>
      <c r="BJ2637"/>
      <c r="BK2637"/>
      <c r="BM2637"/>
      <c r="BN2637"/>
      <c r="BO2637"/>
    </row>
    <row r="2638" spans="1:67">
      <c r="A2638"/>
      <c r="B2638"/>
      <c r="C2638"/>
      <c r="E2638"/>
      <c r="F2638"/>
      <c r="G2638"/>
      <c r="I2638"/>
      <c r="J2638"/>
      <c r="K2638"/>
      <c r="M2638"/>
      <c r="N2638"/>
      <c r="O2638"/>
      <c r="Q2638"/>
      <c r="R2638"/>
      <c r="S2638"/>
      <c r="U2638"/>
      <c r="V2638"/>
      <c r="W2638"/>
      <c r="Y2638"/>
      <c r="Z2638"/>
      <c r="AA2638"/>
      <c r="AC2638"/>
      <c r="AD2638"/>
      <c r="AE2638"/>
      <c r="AG2638"/>
      <c r="AH2638"/>
      <c r="AI2638"/>
      <c r="AK2638"/>
      <c r="AL2638"/>
      <c r="AM2638"/>
      <c r="AO2638"/>
      <c r="AP2638"/>
      <c r="AQ2638"/>
      <c r="AS2638"/>
      <c r="AT2638"/>
      <c r="AU2638"/>
      <c r="AW2638"/>
      <c r="AX2638"/>
      <c r="AY2638"/>
      <c r="BA2638"/>
      <c r="BB2638"/>
      <c r="BC2638"/>
      <c r="BE2638"/>
      <c r="BF2638"/>
      <c r="BG2638"/>
      <c r="BI2638"/>
      <c r="BJ2638"/>
      <c r="BK2638"/>
      <c r="BM2638"/>
      <c r="BN2638"/>
      <c r="BO2638"/>
    </row>
    <row r="2639" spans="1:67">
      <c r="A2639"/>
      <c r="B2639"/>
      <c r="C2639"/>
      <c r="E2639"/>
      <c r="F2639"/>
      <c r="G2639"/>
      <c r="I2639"/>
      <c r="J2639"/>
      <c r="K2639"/>
      <c r="M2639"/>
      <c r="N2639"/>
      <c r="O2639"/>
      <c r="Q2639"/>
      <c r="R2639"/>
      <c r="S2639"/>
      <c r="U2639"/>
      <c r="V2639"/>
      <c r="W2639"/>
      <c r="Y2639"/>
      <c r="Z2639"/>
      <c r="AA2639"/>
      <c r="AC2639"/>
      <c r="AD2639"/>
      <c r="AE2639"/>
      <c r="AG2639"/>
      <c r="AH2639"/>
      <c r="AI2639"/>
      <c r="AK2639"/>
      <c r="AL2639"/>
      <c r="AM2639"/>
      <c r="AO2639"/>
      <c r="AP2639"/>
      <c r="AQ2639"/>
      <c r="AS2639"/>
      <c r="AT2639"/>
      <c r="AU2639"/>
      <c r="AW2639"/>
      <c r="AX2639"/>
      <c r="AY2639"/>
      <c r="BA2639"/>
      <c r="BB2639"/>
      <c r="BC2639"/>
      <c r="BE2639"/>
      <c r="BF2639"/>
      <c r="BG2639"/>
      <c r="BI2639"/>
      <c r="BJ2639"/>
      <c r="BK2639"/>
      <c r="BM2639"/>
      <c r="BN2639"/>
      <c r="BO2639"/>
    </row>
    <row r="2640" spans="1:67">
      <c r="A2640"/>
      <c r="B2640"/>
      <c r="C2640"/>
      <c r="E2640"/>
      <c r="F2640"/>
      <c r="G2640"/>
      <c r="I2640"/>
      <c r="J2640"/>
      <c r="K2640"/>
      <c r="M2640"/>
      <c r="N2640"/>
      <c r="O2640"/>
      <c r="Q2640"/>
      <c r="R2640"/>
      <c r="S2640"/>
      <c r="U2640"/>
      <c r="V2640"/>
      <c r="W2640"/>
      <c r="Y2640"/>
      <c r="Z2640"/>
      <c r="AA2640"/>
      <c r="AC2640"/>
      <c r="AD2640"/>
      <c r="AE2640"/>
      <c r="AG2640"/>
      <c r="AH2640"/>
      <c r="AI2640"/>
      <c r="AK2640"/>
      <c r="AL2640"/>
      <c r="AM2640"/>
      <c r="AO2640"/>
      <c r="AP2640"/>
      <c r="AQ2640"/>
      <c r="AS2640"/>
      <c r="AT2640"/>
      <c r="AU2640"/>
      <c r="AW2640"/>
      <c r="AX2640"/>
      <c r="AY2640"/>
      <c r="BA2640"/>
      <c r="BB2640"/>
      <c r="BC2640"/>
      <c r="BE2640"/>
      <c r="BF2640"/>
      <c r="BG2640"/>
      <c r="BI2640"/>
      <c r="BJ2640"/>
      <c r="BK2640"/>
      <c r="BM2640"/>
      <c r="BN2640"/>
      <c r="BO2640"/>
    </row>
    <row r="2641" spans="1:67">
      <c r="A2641"/>
      <c r="B2641"/>
      <c r="C2641"/>
      <c r="E2641"/>
      <c r="F2641"/>
      <c r="G2641"/>
      <c r="I2641"/>
      <c r="J2641"/>
      <c r="K2641"/>
      <c r="M2641"/>
      <c r="N2641"/>
      <c r="O2641"/>
      <c r="Q2641"/>
      <c r="R2641"/>
      <c r="S2641"/>
      <c r="U2641"/>
      <c r="V2641"/>
      <c r="W2641"/>
      <c r="Y2641"/>
      <c r="Z2641"/>
      <c r="AA2641"/>
      <c r="AC2641"/>
      <c r="AD2641"/>
      <c r="AE2641"/>
      <c r="AG2641"/>
      <c r="AH2641"/>
      <c r="AI2641"/>
      <c r="AK2641"/>
      <c r="AL2641"/>
      <c r="AM2641"/>
      <c r="AO2641"/>
      <c r="AP2641"/>
      <c r="AQ2641"/>
      <c r="AS2641"/>
      <c r="AT2641"/>
      <c r="AU2641"/>
      <c r="AW2641"/>
      <c r="AX2641"/>
      <c r="AY2641"/>
      <c r="BA2641"/>
      <c r="BB2641"/>
      <c r="BC2641"/>
      <c r="BE2641"/>
      <c r="BF2641"/>
      <c r="BG2641"/>
      <c r="BI2641"/>
      <c r="BJ2641"/>
      <c r="BK2641"/>
      <c r="BM2641"/>
      <c r="BN2641"/>
      <c r="BO2641"/>
    </row>
    <row r="2642" spans="1:67">
      <c r="A2642"/>
      <c r="B2642"/>
      <c r="C2642"/>
      <c r="E2642"/>
      <c r="F2642"/>
      <c r="G2642"/>
      <c r="I2642"/>
      <c r="J2642"/>
      <c r="K2642"/>
      <c r="M2642"/>
      <c r="N2642"/>
      <c r="O2642"/>
      <c r="Q2642"/>
      <c r="R2642"/>
      <c r="S2642"/>
      <c r="U2642"/>
      <c r="V2642"/>
      <c r="W2642"/>
      <c r="Y2642"/>
      <c r="Z2642"/>
      <c r="AA2642"/>
      <c r="AC2642"/>
      <c r="AD2642"/>
      <c r="AE2642"/>
      <c r="AG2642"/>
      <c r="AH2642"/>
      <c r="AI2642"/>
      <c r="AK2642"/>
      <c r="AL2642"/>
      <c r="AM2642"/>
      <c r="AO2642"/>
      <c r="AP2642"/>
      <c r="AQ2642"/>
      <c r="AS2642"/>
      <c r="AT2642"/>
      <c r="AU2642"/>
      <c r="AW2642"/>
      <c r="AX2642"/>
      <c r="AY2642"/>
      <c r="BA2642"/>
      <c r="BB2642"/>
      <c r="BC2642"/>
      <c r="BE2642"/>
      <c r="BF2642"/>
      <c r="BG2642"/>
      <c r="BI2642"/>
      <c r="BJ2642"/>
      <c r="BK2642"/>
      <c r="BM2642"/>
      <c r="BN2642"/>
      <c r="BO2642"/>
    </row>
    <row r="2643" spans="1:67">
      <c r="A2643"/>
      <c r="B2643"/>
      <c r="C2643"/>
      <c r="E2643"/>
      <c r="F2643"/>
      <c r="G2643"/>
      <c r="I2643"/>
      <c r="J2643"/>
      <c r="K2643"/>
      <c r="M2643"/>
      <c r="N2643"/>
      <c r="O2643"/>
      <c r="Q2643"/>
      <c r="R2643"/>
      <c r="S2643"/>
      <c r="U2643"/>
      <c r="V2643"/>
      <c r="W2643"/>
      <c r="Y2643"/>
      <c r="Z2643"/>
      <c r="AA2643"/>
      <c r="AC2643"/>
      <c r="AD2643"/>
      <c r="AE2643"/>
      <c r="AG2643"/>
      <c r="AH2643"/>
      <c r="AI2643"/>
      <c r="AK2643"/>
      <c r="AL2643"/>
      <c r="AM2643"/>
      <c r="AO2643"/>
      <c r="AP2643"/>
      <c r="AQ2643"/>
      <c r="AS2643"/>
      <c r="AT2643"/>
      <c r="AU2643"/>
      <c r="AW2643"/>
      <c r="AX2643"/>
      <c r="AY2643"/>
      <c r="BA2643"/>
      <c r="BB2643"/>
      <c r="BC2643"/>
      <c r="BE2643"/>
      <c r="BF2643"/>
      <c r="BG2643"/>
      <c r="BI2643"/>
      <c r="BJ2643"/>
      <c r="BK2643"/>
      <c r="BM2643"/>
      <c r="BN2643"/>
      <c r="BO2643"/>
    </row>
    <row r="2644" spans="1:67">
      <c r="A2644"/>
      <c r="B2644"/>
      <c r="C2644"/>
      <c r="E2644"/>
      <c r="F2644"/>
      <c r="G2644"/>
      <c r="I2644"/>
      <c r="J2644"/>
      <c r="K2644"/>
      <c r="M2644"/>
      <c r="N2644"/>
      <c r="O2644"/>
      <c r="Q2644"/>
      <c r="R2644"/>
      <c r="S2644"/>
      <c r="U2644"/>
      <c r="V2644"/>
      <c r="W2644"/>
      <c r="Y2644"/>
      <c r="Z2644"/>
      <c r="AA2644"/>
      <c r="AC2644"/>
      <c r="AD2644"/>
      <c r="AE2644"/>
      <c r="AG2644"/>
      <c r="AH2644"/>
      <c r="AI2644"/>
      <c r="AK2644"/>
      <c r="AL2644"/>
      <c r="AM2644"/>
      <c r="AO2644"/>
      <c r="AP2644"/>
      <c r="AQ2644"/>
      <c r="AS2644"/>
      <c r="AT2644"/>
      <c r="AU2644"/>
      <c r="AW2644"/>
      <c r="AX2644"/>
      <c r="AY2644"/>
      <c r="BA2644"/>
      <c r="BB2644"/>
      <c r="BC2644"/>
      <c r="BE2644"/>
      <c r="BF2644"/>
      <c r="BG2644"/>
      <c r="BI2644"/>
      <c r="BJ2644"/>
      <c r="BK2644"/>
      <c r="BM2644"/>
      <c r="BN2644"/>
      <c r="BO2644"/>
    </row>
    <row r="2645" spans="1:67">
      <c r="A2645"/>
      <c r="B2645"/>
      <c r="C2645"/>
      <c r="E2645"/>
      <c r="F2645"/>
      <c r="G2645"/>
      <c r="I2645"/>
      <c r="J2645"/>
      <c r="K2645"/>
      <c r="M2645"/>
      <c r="N2645"/>
      <c r="O2645"/>
      <c r="Q2645"/>
      <c r="R2645"/>
      <c r="S2645"/>
      <c r="U2645"/>
      <c r="V2645"/>
      <c r="W2645"/>
      <c r="Y2645"/>
      <c r="Z2645"/>
      <c r="AA2645"/>
      <c r="AC2645"/>
      <c r="AD2645"/>
      <c r="AE2645"/>
      <c r="AG2645"/>
      <c r="AH2645"/>
      <c r="AI2645"/>
      <c r="AK2645"/>
      <c r="AL2645"/>
      <c r="AM2645"/>
      <c r="AO2645"/>
      <c r="AP2645"/>
      <c r="AQ2645"/>
      <c r="AS2645"/>
      <c r="AT2645"/>
      <c r="AU2645"/>
      <c r="AW2645"/>
      <c r="AX2645"/>
      <c r="AY2645"/>
      <c r="BA2645"/>
      <c r="BB2645"/>
      <c r="BC2645"/>
      <c r="BE2645"/>
      <c r="BF2645"/>
      <c r="BG2645"/>
      <c r="BI2645"/>
      <c r="BJ2645"/>
      <c r="BK2645"/>
      <c r="BM2645"/>
      <c r="BN2645"/>
      <c r="BO2645"/>
    </row>
    <row r="2646" spans="1:67">
      <c r="A2646"/>
      <c r="B2646"/>
      <c r="C2646"/>
      <c r="E2646"/>
      <c r="F2646"/>
      <c r="G2646"/>
      <c r="I2646"/>
      <c r="J2646"/>
      <c r="K2646"/>
      <c r="M2646"/>
      <c r="N2646"/>
      <c r="O2646"/>
      <c r="Q2646"/>
      <c r="R2646"/>
      <c r="S2646"/>
      <c r="U2646"/>
      <c r="V2646"/>
      <c r="W2646"/>
      <c r="Y2646"/>
      <c r="Z2646"/>
      <c r="AA2646"/>
      <c r="AC2646"/>
      <c r="AD2646"/>
      <c r="AE2646"/>
      <c r="AG2646"/>
      <c r="AH2646"/>
      <c r="AI2646"/>
      <c r="AK2646"/>
      <c r="AL2646"/>
      <c r="AM2646"/>
      <c r="AO2646"/>
      <c r="AP2646"/>
      <c r="AQ2646"/>
      <c r="AS2646"/>
      <c r="AT2646"/>
      <c r="AU2646"/>
      <c r="AW2646"/>
      <c r="AX2646"/>
      <c r="AY2646"/>
      <c r="BA2646"/>
      <c r="BB2646"/>
      <c r="BC2646"/>
      <c r="BE2646"/>
      <c r="BF2646"/>
      <c r="BG2646"/>
      <c r="BI2646"/>
      <c r="BJ2646"/>
      <c r="BK2646"/>
      <c r="BM2646"/>
      <c r="BN2646"/>
      <c r="BO2646"/>
    </row>
    <row r="2647" spans="1:67">
      <c r="A2647"/>
      <c r="B2647"/>
      <c r="C2647"/>
      <c r="E2647"/>
      <c r="F2647"/>
      <c r="G2647"/>
      <c r="I2647"/>
      <c r="J2647"/>
      <c r="K2647"/>
      <c r="M2647"/>
      <c r="N2647"/>
      <c r="O2647"/>
      <c r="Q2647"/>
      <c r="R2647"/>
      <c r="S2647"/>
      <c r="U2647"/>
      <c r="V2647"/>
      <c r="W2647"/>
      <c r="Y2647"/>
      <c r="Z2647"/>
      <c r="AA2647"/>
      <c r="AC2647"/>
      <c r="AD2647"/>
      <c r="AE2647"/>
      <c r="AG2647"/>
      <c r="AH2647"/>
      <c r="AI2647"/>
      <c r="AK2647"/>
      <c r="AL2647"/>
      <c r="AM2647"/>
      <c r="AO2647"/>
      <c r="AP2647"/>
      <c r="AQ2647"/>
      <c r="AS2647"/>
      <c r="AT2647"/>
      <c r="AU2647"/>
      <c r="AW2647"/>
      <c r="AX2647"/>
      <c r="AY2647"/>
      <c r="BA2647"/>
      <c r="BB2647"/>
      <c r="BC2647"/>
      <c r="BE2647"/>
      <c r="BF2647"/>
      <c r="BG2647"/>
      <c r="BI2647"/>
      <c r="BJ2647"/>
      <c r="BK2647"/>
      <c r="BM2647"/>
      <c r="BN2647"/>
      <c r="BO2647"/>
    </row>
    <row r="2648" spans="1:67">
      <c r="A2648"/>
      <c r="B2648"/>
      <c r="C2648"/>
      <c r="E2648"/>
      <c r="F2648"/>
      <c r="G2648"/>
      <c r="I2648"/>
      <c r="J2648"/>
      <c r="K2648"/>
      <c r="M2648"/>
      <c r="N2648"/>
      <c r="O2648"/>
      <c r="Q2648"/>
      <c r="R2648"/>
      <c r="S2648"/>
      <c r="U2648"/>
      <c r="V2648"/>
      <c r="W2648"/>
      <c r="Y2648"/>
      <c r="Z2648"/>
      <c r="AA2648"/>
      <c r="AC2648"/>
      <c r="AD2648"/>
      <c r="AE2648"/>
      <c r="AG2648"/>
      <c r="AH2648"/>
      <c r="AI2648"/>
      <c r="AK2648"/>
      <c r="AL2648"/>
      <c r="AM2648"/>
      <c r="AO2648"/>
      <c r="AP2648"/>
      <c r="AQ2648"/>
      <c r="AS2648"/>
      <c r="AT2648"/>
      <c r="AU2648"/>
      <c r="AW2648"/>
      <c r="AX2648"/>
      <c r="AY2648"/>
      <c r="BA2648"/>
      <c r="BB2648"/>
      <c r="BC2648"/>
      <c r="BE2648"/>
      <c r="BF2648"/>
      <c r="BG2648"/>
      <c r="BI2648"/>
      <c r="BJ2648"/>
      <c r="BK2648"/>
      <c r="BM2648"/>
      <c r="BN2648"/>
      <c r="BO2648"/>
    </row>
    <row r="2649" spans="1:67">
      <c r="A2649"/>
      <c r="B2649"/>
      <c r="C2649"/>
      <c r="E2649"/>
      <c r="F2649"/>
      <c r="G2649"/>
      <c r="I2649"/>
      <c r="J2649"/>
      <c r="K2649"/>
      <c r="M2649"/>
      <c r="N2649"/>
      <c r="O2649"/>
      <c r="Q2649"/>
      <c r="R2649"/>
      <c r="S2649"/>
      <c r="U2649"/>
      <c r="V2649"/>
      <c r="W2649"/>
      <c r="Y2649"/>
      <c r="Z2649"/>
      <c r="AA2649"/>
      <c r="AC2649"/>
      <c r="AD2649"/>
      <c r="AE2649"/>
      <c r="AG2649"/>
      <c r="AH2649"/>
      <c r="AI2649"/>
      <c r="AK2649"/>
      <c r="AL2649"/>
      <c r="AM2649"/>
      <c r="AO2649"/>
      <c r="AP2649"/>
      <c r="AQ2649"/>
      <c r="AS2649"/>
      <c r="AT2649"/>
      <c r="AU2649"/>
      <c r="AW2649"/>
      <c r="AX2649"/>
      <c r="AY2649"/>
      <c r="BA2649"/>
      <c r="BB2649"/>
      <c r="BC2649"/>
      <c r="BE2649"/>
      <c r="BF2649"/>
      <c r="BG2649"/>
      <c r="BI2649"/>
      <c r="BJ2649"/>
      <c r="BK2649"/>
      <c r="BM2649"/>
      <c r="BN2649"/>
      <c r="BO2649"/>
    </row>
    <row r="2650" spans="1:67">
      <c r="A2650"/>
      <c r="B2650"/>
      <c r="C2650"/>
      <c r="E2650"/>
      <c r="F2650"/>
      <c r="G2650"/>
      <c r="I2650"/>
      <c r="J2650"/>
      <c r="K2650"/>
      <c r="M2650"/>
      <c r="N2650"/>
      <c r="O2650"/>
      <c r="Q2650"/>
      <c r="R2650"/>
      <c r="S2650"/>
      <c r="U2650"/>
      <c r="V2650"/>
      <c r="W2650"/>
      <c r="Y2650"/>
      <c r="Z2650"/>
      <c r="AA2650"/>
      <c r="AC2650"/>
      <c r="AD2650"/>
      <c r="AE2650"/>
      <c r="AG2650"/>
      <c r="AH2650"/>
      <c r="AI2650"/>
      <c r="AK2650"/>
      <c r="AL2650"/>
      <c r="AM2650"/>
      <c r="AO2650"/>
      <c r="AP2650"/>
      <c r="AQ2650"/>
      <c r="AS2650"/>
      <c r="AT2650"/>
      <c r="AU2650"/>
      <c r="AW2650"/>
      <c r="AX2650"/>
      <c r="AY2650"/>
      <c r="BA2650"/>
      <c r="BB2650"/>
      <c r="BC2650"/>
      <c r="BE2650"/>
      <c r="BF2650"/>
      <c r="BG2650"/>
      <c r="BI2650"/>
      <c r="BJ2650"/>
      <c r="BK2650"/>
      <c r="BM2650"/>
      <c r="BN2650"/>
      <c r="BO2650"/>
    </row>
    <row r="2651" spans="1:67">
      <c r="A2651"/>
      <c r="B2651"/>
      <c r="C2651"/>
      <c r="E2651"/>
      <c r="F2651"/>
      <c r="G2651"/>
      <c r="I2651"/>
      <c r="J2651"/>
      <c r="K2651"/>
      <c r="M2651"/>
      <c r="N2651"/>
      <c r="O2651"/>
      <c r="Q2651"/>
      <c r="R2651"/>
      <c r="S2651"/>
      <c r="U2651"/>
      <c r="V2651"/>
      <c r="W2651"/>
      <c r="Y2651"/>
      <c r="Z2651"/>
      <c r="AA2651"/>
      <c r="AC2651"/>
      <c r="AD2651"/>
      <c r="AE2651"/>
      <c r="AG2651"/>
      <c r="AH2651"/>
      <c r="AI2651"/>
      <c r="AK2651"/>
      <c r="AL2651"/>
      <c r="AM2651"/>
      <c r="AO2651"/>
      <c r="AP2651"/>
      <c r="AQ2651"/>
      <c r="AS2651"/>
      <c r="AT2651"/>
      <c r="AU2651"/>
      <c r="AW2651"/>
      <c r="AX2651"/>
      <c r="AY2651"/>
      <c r="BA2651"/>
      <c r="BB2651"/>
      <c r="BC2651"/>
      <c r="BE2651"/>
      <c r="BF2651"/>
      <c r="BG2651"/>
      <c r="BI2651"/>
      <c r="BJ2651"/>
      <c r="BK2651"/>
      <c r="BM2651"/>
      <c r="BN2651"/>
      <c r="BO2651"/>
    </row>
    <row r="2652" spans="1:67">
      <c r="A2652"/>
      <c r="B2652"/>
      <c r="C2652"/>
      <c r="E2652"/>
      <c r="F2652"/>
      <c r="G2652"/>
      <c r="I2652"/>
      <c r="J2652"/>
      <c r="K2652"/>
      <c r="M2652"/>
      <c r="N2652"/>
      <c r="O2652"/>
      <c r="Q2652"/>
      <c r="R2652"/>
      <c r="S2652"/>
      <c r="U2652"/>
      <c r="V2652"/>
      <c r="W2652"/>
      <c r="Y2652"/>
      <c r="Z2652"/>
      <c r="AA2652"/>
      <c r="AC2652"/>
      <c r="AD2652"/>
      <c r="AE2652"/>
      <c r="AG2652"/>
      <c r="AH2652"/>
      <c r="AI2652"/>
      <c r="AK2652"/>
      <c r="AL2652"/>
      <c r="AM2652"/>
      <c r="AO2652"/>
      <c r="AP2652"/>
      <c r="AQ2652"/>
      <c r="AS2652"/>
      <c r="AT2652"/>
      <c r="AU2652"/>
      <c r="AW2652"/>
      <c r="AX2652"/>
      <c r="AY2652"/>
      <c r="BA2652"/>
      <c r="BB2652"/>
      <c r="BC2652"/>
      <c r="BE2652"/>
      <c r="BF2652"/>
      <c r="BG2652"/>
      <c r="BI2652"/>
      <c r="BJ2652"/>
      <c r="BK2652"/>
      <c r="BM2652"/>
      <c r="BN2652"/>
      <c r="BO2652"/>
    </row>
    <row r="2653" spans="1:67">
      <c r="A2653"/>
      <c r="B2653"/>
      <c r="C2653"/>
      <c r="E2653"/>
      <c r="F2653"/>
      <c r="G2653"/>
      <c r="I2653"/>
      <c r="J2653"/>
      <c r="K2653"/>
      <c r="M2653"/>
      <c r="N2653"/>
      <c r="O2653"/>
      <c r="Q2653"/>
      <c r="R2653"/>
      <c r="S2653"/>
      <c r="U2653"/>
      <c r="V2653"/>
      <c r="W2653"/>
      <c r="Y2653"/>
      <c r="Z2653"/>
      <c r="AA2653"/>
      <c r="AC2653"/>
      <c r="AD2653"/>
      <c r="AE2653"/>
      <c r="AG2653"/>
      <c r="AH2653"/>
      <c r="AI2653"/>
      <c r="AK2653"/>
      <c r="AL2653"/>
      <c r="AM2653"/>
      <c r="AO2653"/>
      <c r="AP2653"/>
      <c r="AQ2653"/>
      <c r="AS2653"/>
      <c r="AT2653"/>
      <c r="AU2653"/>
      <c r="AW2653"/>
      <c r="AX2653"/>
      <c r="AY2653"/>
      <c r="BA2653"/>
      <c r="BB2653"/>
      <c r="BC2653"/>
      <c r="BE2653"/>
      <c r="BF2653"/>
      <c r="BG2653"/>
      <c r="BI2653"/>
      <c r="BJ2653"/>
      <c r="BK2653"/>
      <c r="BM2653"/>
      <c r="BN2653"/>
      <c r="BO2653"/>
    </row>
    <row r="2654" spans="1:67">
      <c r="A2654"/>
      <c r="B2654"/>
      <c r="C2654"/>
      <c r="E2654"/>
      <c r="F2654"/>
      <c r="G2654"/>
      <c r="I2654"/>
      <c r="J2654"/>
      <c r="K2654"/>
      <c r="M2654"/>
      <c r="N2654"/>
      <c r="O2654"/>
      <c r="Q2654"/>
      <c r="R2654"/>
      <c r="S2654"/>
      <c r="U2654"/>
      <c r="V2654"/>
      <c r="W2654"/>
      <c r="Y2654"/>
      <c r="Z2654"/>
      <c r="AA2654"/>
      <c r="AC2654"/>
      <c r="AD2654"/>
      <c r="AE2654"/>
      <c r="AG2654"/>
      <c r="AH2654"/>
      <c r="AI2654"/>
      <c r="AK2654"/>
      <c r="AL2654"/>
      <c r="AM2654"/>
      <c r="AO2654"/>
      <c r="AP2654"/>
      <c r="AQ2654"/>
      <c r="AS2654"/>
      <c r="AT2654"/>
      <c r="AU2654"/>
      <c r="AW2654"/>
      <c r="AX2654"/>
      <c r="AY2654"/>
      <c r="BA2654"/>
      <c r="BB2654"/>
      <c r="BC2654"/>
      <c r="BE2654"/>
      <c r="BF2654"/>
      <c r="BG2654"/>
      <c r="BI2654"/>
      <c r="BJ2654"/>
      <c r="BK2654"/>
      <c r="BM2654"/>
      <c r="BN2654"/>
      <c r="BO2654"/>
    </row>
    <row r="2655" spans="1:67">
      <c r="A2655"/>
      <c r="B2655"/>
      <c r="C2655"/>
      <c r="E2655"/>
      <c r="F2655"/>
      <c r="G2655"/>
      <c r="I2655"/>
      <c r="J2655"/>
      <c r="K2655"/>
      <c r="M2655"/>
      <c r="N2655"/>
      <c r="O2655"/>
      <c r="Q2655"/>
      <c r="R2655"/>
      <c r="S2655"/>
      <c r="U2655"/>
      <c r="V2655"/>
      <c r="W2655"/>
      <c r="Y2655"/>
      <c r="Z2655"/>
      <c r="AA2655"/>
      <c r="AC2655"/>
      <c r="AD2655"/>
      <c r="AE2655"/>
      <c r="AG2655"/>
      <c r="AH2655"/>
      <c r="AI2655"/>
      <c r="AK2655"/>
      <c r="AL2655"/>
      <c r="AM2655"/>
      <c r="AO2655"/>
      <c r="AP2655"/>
      <c r="AQ2655"/>
      <c r="AS2655"/>
      <c r="AT2655"/>
      <c r="AU2655"/>
      <c r="AW2655"/>
      <c r="AX2655"/>
      <c r="AY2655"/>
      <c r="BA2655"/>
      <c r="BB2655"/>
      <c r="BC2655"/>
      <c r="BE2655"/>
      <c r="BF2655"/>
      <c r="BG2655"/>
      <c r="BI2655"/>
      <c r="BJ2655"/>
      <c r="BK2655"/>
      <c r="BM2655"/>
      <c r="BN2655"/>
      <c r="BO2655"/>
    </row>
    <row r="2656" spans="1:67">
      <c r="A2656"/>
      <c r="B2656"/>
      <c r="C2656"/>
      <c r="E2656"/>
      <c r="F2656"/>
      <c r="G2656"/>
      <c r="I2656"/>
      <c r="J2656"/>
      <c r="K2656"/>
      <c r="M2656"/>
      <c r="N2656"/>
      <c r="O2656"/>
      <c r="Q2656"/>
      <c r="R2656"/>
      <c r="S2656"/>
      <c r="U2656"/>
      <c r="V2656"/>
      <c r="W2656"/>
      <c r="Y2656"/>
      <c r="Z2656"/>
      <c r="AA2656"/>
      <c r="AC2656"/>
      <c r="AD2656"/>
      <c r="AE2656"/>
      <c r="AG2656"/>
      <c r="AH2656"/>
      <c r="AI2656"/>
      <c r="AK2656"/>
      <c r="AL2656"/>
      <c r="AM2656"/>
      <c r="AO2656"/>
      <c r="AP2656"/>
      <c r="AQ2656"/>
      <c r="AS2656"/>
      <c r="AT2656"/>
      <c r="AU2656"/>
      <c r="AW2656"/>
      <c r="AX2656"/>
      <c r="AY2656"/>
      <c r="BA2656"/>
      <c r="BB2656"/>
      <c r="BC2656"/>
      <c r="BE2656"/>
      <c r="BF2656"/>
      <c r="BG2656"/>
      <c r="BI2656"/>
      <c r="BJ2656"/>
      <c r="BK2656"/>
      <c r="BM2656"/>
      <c r="BN2656"/>
      <c r="BO2656"/>
    </row>
    <row r="2657" spans="1:67">
      <c r="A2657"/>
      <c r="B2657"/>
      <c r="C2657"/>
      <c r="E2657"/>
      <c r="F2657"/>
      <c r="G2657"/>
      <c r="I2657"/>
      <c r="J2657"/>
      <c r="K2657"/>
      <c r="M2657"/>
      <c r="N2657"/>
      <c r="O2657"/>
      <c r="Q2657"/>
      <c r="R2657"/>
      <c r="S2657"/>
      <c r="U2657"/>
      <c r="V2657"/>
      <c r="W2657"/>
      <c r="Y2657"/>
      <c r="Z2657"/>
      <c r="AA2657"/>
      <c r="AC2657"/>
      <c r="AD2657"/>
      <c r="AE2657"/>
      <c r="AG2657"/>
      <c r="AH2657"/>
      <c r="AI2657"/>
      <c r="AK2657"/>
      <c r="AL2657"/>
      <c r="AM2657"/>
      <c r="AO2657"/>
      <c r="AP2657"/>
      <c r="AQ2657"/>
      <c r="AS2657"/>
      <c r="AT2657"/>
      <c r="AU2657"/>
      <c r="AW2657"/>
      <c r="AX2657"/>
      <c r="AY2657"/>
      <c r="BA2657"/>
      <c r="BB2657"/>
      <c r="BC2657"/>
      <c r="BE2657"/>
      <c r="BF2657"/>
      <c r="BG2657"/>
      <c r="BI2657"/>
      <c r="BJ2657"/>
      <c r="BK2657"/>
      <c r="BM2657"/>
      <c r="BN2657"/>
      <c r="BO2657"/>
    </row>
    <row r="2658" spans="1:67">
      <c r="A2658"/>
      <c r="B2658"/>
      <c r="C2658"/>
      <c r="E2658"/>
      <c r="F2658"/>
      <c r="G2658"/>
      <c r="I2658"/>
      <c r="J2658"/>
      <c r="K2658"/>
      <c r="M2658"/>
      <c r="N2658"/>
      <c r="O2658"/>
      <c r="Q2658"/>
      <c r="R2658"/>
      <c r="S2658"/>
      <c r="U2658"/>
      <c r="V2658"/>
      <c r="W2658"/>
      <c r="Y2658"/>
      <c r="Z2658"/>
      <c r="AA2658"/>
      <c r="AC2658"/>
      <c r="AD2658"/>
      <c r="AE2658"/>
      <c r="AG2658"/>
      <c r="AH2658"/>
      <c r="AI2658"/>
      <c r="AK2658"/>
      <c r="AL2658"/>
      <c r="AM2658"/>
      <c r="AO2658"/>
      <c r="AP2658"/>
      <c r="AQ2658"/>
      <c r="AS2658"/>
      <c r="AT2658"/>
      <c r="AU2658"/>
      <c r="AW2658"/>
      <c r="AX2658"/>
      <c r="AY2658"/>
      <c r="BA2658"/>
      <c r="BB2658"/>
      <c r="BC2658"/>
      <c r="BE2658"/>
      <c r="BF2658"/>
      <c r="BG2658"/>
      <c r="BI2658"/>
      <c r="BJ2658"/>
      <c r="BK2658"/>
      <c r="BM2658"/>
      <c r="BN2658"/>
      <c r="BO2658"/>
    </row>
    <row r="2659" spans="1:67">
      <c r="A2659"/>
      <c r="B2659"/>
      <c r="C2659"/>
      <c r="E2659"/>
      <c r="F2659"/>
      <c r="G2659"/>
      <c r="I2659"/>
      <c r="J2659"/>
      <c r="K2659"/>
      <c r="M2659"/>
      <c r="N2659"/>
      <c r="O2659"/>
      <c r="Q2659"/>
      <c r="R2659"/>
      <c r="S2659"/>
      <c r="U2659"/>
      <c r="V2659"/>
      <c r="W2659"/>
      <c r="Y2659"/>
      <c r="Z2659"/>
      <c r="AA2659"/>
      <c r="AC2659"/>
      <c r="AD2659"/>
      <c r="AE2659"/>
      <c r="AG2659"/>
      <c r="AH2659"/>
      <c r="AI2659"/>
      <c r="AK2659"/>
      <c r="AL2659"/>
      <c r="AM2659"/>
      <c r="AO2659"/>
      <c r="AP2659"/>
      <c r="AQ2659"/>
      <c r="AS2659"/>
      <c r="AT2659"/>
      <c r="AU2659"/>
      <c r="AW2659"/>
      <c r="AX2659"/>
      <c r="AY2659"/>
      <c r="BA2659"/>
      <c r="BB2659"/>
      <c r="BC2659"/>
      <c r="BE2659"/>
      <c r="BF2659"/>
      <c r="BG2659"/>
      <c r="BI2659"/>
      <c r="BJ2659"/>
      <c r="BK2659"/>
      <c r="BM2659"/>
      <c r="BN2659"/>
      <c r="BO2659"/>
    </row>
    <row r="2660" spans="1:67">
      <c r="A2660"/>
      <c r="B2660"/>
      <c r="C2660"/>
      <c r="E2660"/>
      <c r="F2660"/>
      <c r="G2660"/>
      <c r="I2660"/>
      <c r="J2660"/>
      <c r="K2660"/>
      <c r="M2660"/>
      <c r="N2660"/>
      <c r="O2660"/>
      <c r="Q2660"/>
      <c r="R2660"/>
      <c r="S2660"/>
      <c r="U2660"/>
      <c r="V2660"/>
      <c r="W2660"/>
      <c r="Y2660"/>
      <c r="Z2660"/>
      <c r="AA2660"/>
      <c r="AC2660"/>
      <c r="AD2660"/>
      <c r="AE2660"/>
      <c r="AG2660"/>
      <c r="AH2660"/>
      <c r="AI2660"/>
      <c r="AK2660"/>
      <c r="AL2660"/>
      <c r="AM2660"/>
      <c r="AO2660"/>
      <c r="AP2660"/>
      <c r="AQ2660"/>
      <c r="AS2660"/>
      <c r="AT2660"/>
      <c r="AU2660"/>
      <c r="AW2660"/>
      <c r="AX2660"/>
      <c r="AY2660"/>
      <c r="BA2660"/>
      <c r="BB2660"/>
      <c r="BC2660"/>
      <c r="BE2660"/>
      <c r="BF2660"/>
      <c r="BG2660"/>
      <c r="BI2660"/>
      <c r="BJ2660"/>
      <c r="BK2660"/>
      <c r="BM2660"/>
      <c r="BN2660"/>
      <c r="BO2660"/>
    </row>
    <row r="2661" spans="1:67">
      <c r="A2661"/>
      <c r="B2661"/>
      <c r="C2661"/>
      <c r="E2661"/>
      <c r="F2661"/>
      <c r="G2661"/>
      <c r="I2661"/>
      <c r="J2661"/>
      <c r="K2661"/>
      <c r="M2661"/>
      <c r="N2661"/>
      <c r="O2661"/>
      <c r="Q2661"/>
      <c r="R2661"/>
      <c r="S2661"/>
      <c r="U2661"/>
      <c r="V2661"/>
      <c r="W2661"/>
      <c r="Y2661"/>
      <c r="Z2661"/>
      <c r="AA2661"/>
      <c r="AC2661"/>
      <c r="AD2661"/>
      <c r="AE2661"/>
      <c r="AG2661"/>
      <c r="AH2661"/>
      <c r="AI2661"/>
      <c r="AK2661"/>
      <c r="AL2661"/>
      <c r="AM2661"/>
      <c r="AO2661"/>
      <c r="AP2661"/>
      <c r="AQ2661"/>
      <c r="AS2661"/>
      <c r="AT2661"/>
      <c r="AU2661"/>
      <c r="AW2661"/>
      <c r="AX2661"/>
      <c r="AY2661"/>
      <c r="BA2661"/>
      <c r="BB2661"/>
      <c r="BC2661"/>
      <c r="BE2661"/>
      <c r="BF2661"/>
      <c r="BG2661"/>
      <c r="BI2661"/>
      <c r="BJ2661"/>
      <c r="BK2661"/>
      <c r="BM2661"/>
      <c r="BN2661"/>
      <c r="BO2661"/>
    </row>
    <row r="2662" spans="1:67">
      <c r="A2662"/>
      <c r="B2662"/>
      <c r="C2662"/>
      <c r="E2662"/>
      <c r="F2662"/>
      <c r="G2662"/>
      <c r="I2662"/>
      <c r="J2662"/>
      <c r="K2662"/>
      <c r="M2662"/>
      <c r="N2662"/>
      <c r="O2662"/>
      <c r="Q2662"/>
      <c r="R2662"/>
      <c r="S2662"/>
      <c r="U2662"/>
      <c r="V2662"/>
      <c r="W2662"/>
      <c r="Y2662"/>
      <c r="Z2662"/>
      <c r="AA2662"/>
      <c r="AC2662"/>
      <c r="AD2662"/>
      <c r="AE2662"/>
      <c r="AG2662"/>
      <c r="AH2662"/>
      <c r="AI2662"/>
      <c r="AK2662"/>
      <c r="AL2662"/>
      <c r="AM2662"/>
      <c r="AO2662"/>
      <c r="AP2662"/>
      <c r="AQ2662"/>
      <c r="AS2662"/>
      <c r="AT2662"/>
      <c r="AU2662"/>
      <c r="AW2662"/>
      <c r="AX2662"/>
      <c r="AY2662"/>
      <c r="BA2662"/>
      <c r="BB2662"/>
      <c r="BC2662"/>
      <c r="BE2662"/>
      <c r="BF2662"/>
      <c r="BG2662"/>
      <c r="BI2662"/>
      <c r="BJ2662"/>
      <c r="BK2662"/>
      <c r="BM2662"/>
      <c r="BN2662"/>
      <c r="BO2662"/>
    </row>
    <row r="2663" spans="1:67">
      <c r="A2663"/>
      <c r="B2663"/>
      <c r="C2663"/>
      <c r="E2663"/>
      <c r="F2663"/>
      <c r="G2663"/>
      <c r="I2663"/>
      <c r="J2663"/>
      <c r="K2663"/>
      <c r="M2663"/>
      <c r="N2663"/>
      <c r="O2663"/>
      <c r="Q2663"/>
      <c r="R2663"/>
      <c r="S2663"/>
      <c r="U2663"/>
      <c r="V2663"/>
      <c r="W2663"/>
      <c r="Y2663"/>
      <c r="Z2663"/>
      <c r="AA2663"/>
      <c r="AC2663"/>
      <c r="AD2663"/>
      <c r="AE2663"/>
      <c r="AG2663"/>
      <c r="AH2663"/>
      <c r="AI2663"/>
      <c r="AK2663"/>
      <c r="AL2663"/>
      <c r="AM2663"/>
      <c r="AO2663"/>
      <c r="AP2663"/>
      <c r="AQ2663"/>
      <c r="AS2663"/>
      <c r="AT2663"/>
      <c r="AU2663"/>
      <c r="AW2663"/>
      <c r="AX2663"/>
      <c r="AY2663"/>
      <c r="BA2663"/>
      <c r="BB2663"/>
      <c r="BC2663"/>
      <c r="BE2663"/>
      <c r="BF2663"/>
      <c r="BG2663"/>
      <c r="BI2663"/>
      <c r="BJ2663"/>
      <c r="BK2663"/>
      <c r="BM2663"/>
      <c r="BN2663"/>
      <c r="BO2663"/>
    </row>
    <row r="2664" spans="1:67">
      <c r="A2664"/>
      <c r="B2664"/>
      <c r="C2664"/>
      <c r="E2664"/>
      <c r="F2664"/>
      <c r="G2664"/>
      <c r="I2664"/>
      <c r="J2664"/>
      <c r="K2664"/>
      <c r="M2664"/>
      <c r="N2664"/>
      <c r="O2664"/>
      <c r="Q2664"/>
      <c r="R2664"/>
      <c r="S2664"/>
      <c r="U2664"/>
      <c r="V2664"/>
      <c r="W2664"/>
      <c r="Y2664"/>
      <c r="Z2664"/>
      <c r="AA2664"/>
      <c r="AC2664"/>
      <c r="AD2664"/>
      <c r="AE2664"/>
      <c r="AG2664"/>
      <c r="AH2664"/>
      <c r="AI2664"/>
      <c r="AK2664"/>
      <c r="AL2664"/>
      <c r="AM2664"/>
      <c r="AO2664"/>
      <c r="AP2664"/>
      <c r="AQ2664"/>
      <c r="AS2664"/>
      <c r="AT2664"/>
      <c r="AU2664"/>
      <c r="AW2664"/>
      <c r="AX2664"/>
      <c r="AY2664"/>
      <c r="BA2664"/>
      <c r="BB2664"/>
      <c r="BC2664"/>
      <c r="BE2664"/>
      <c r="BF2664"/>
      <c r="BG2664"/>
      <c r="BI2664"/>
      <c r="BJ2664"/>
      <c r="BK2664"/>
      <c r="BM2664"/>
      <c r="BN2664"/>
      <c r="BO2664"/>
    </row>
    <row r="2665" spans="1:67">
      <c r="A2665"/>
      <c r="B2665"/>
      <c r="C2665"/>
      <c r="E2665"/>
      <c r="F2665"/>
      <c r="G2665"/>
      <c r="I2665"/>
      <c r="J2665"/>
      <c r="K2665"/>
      <c r="M2665"/>
      <c r="N2665"/>
      <c r="O2665"/>
      <c r="Q2665"/>
      <c r="R2665"/>
      <c r="S2665"/>
      <c r="U2665"/>
      <c r="V2665"/>
      <c r="W2665"/>
      <c r="Y2665"/>
      <c r="Z2665"/>
      <c r="AA2665"/>
      <c r="AC2665"/>
      <c r="AD2665"/>
      <c r="AE2665"/>
      <c r="AG2665"/>
      <c r="AH2665"/>
      <c r="AI2665"/>
      <c r="AK2665"/>
      <c r="AL2665"/>
      <c r="AM2665"/>
      <c r="AO2665"/>
      <c r="AP2665"/>
      <c r="AQ2665"/>
      <c r="AS2665"/>
      <c r="AT2665"/>
      <c r="AU2665"/>
      <c r="AW2665"/>
      <c r="AX2665"/>
      <c r="AY2665"/>
      <c r="BA2665"/>
      <c r="BB2665"/>
      <c r="BC2665"/>
      <c r="BE2665"/>
      <c r="BF2665"/>
      <c r="BG2665"/>
      <c r="BI2665"/>
      <c r="BJ2665"/>
      <c r="BK2665"/>
      <c r="BM2665"/>
      <c r="BN2665"/>
      <c r="BO2665"/>
    </row>
    <row r="2666" spans="1:67">
      <c r="A2666"/>
      <c r="B2666"/>
      <c r="C2666"/>
      <c r="E2666"/>
      <c r="F2666"/>
      <c r="G2666"/>
      <c r="I2666"/>
      <c r="J2666"/>
      <c r="K2666"/>
      <c r="M2666"/>
      <c r="N2666"/>
      <c r="O2666"/>
      <c r="Q2666"/>
      <c r="R2666"/>
      <c r="S2666"/>
      <c r="U2666"/>
      <c r="V2666"/>
      <c r="W2666"/>
      <c r="Y2666"/>
      <c r="Z2666"/>
      <c r="AA2666"/>
      <c r="AC2666"/>
      <c r="AD2666"/>
      <c r="AE2666"/>
      <c r="AG2666"/>
      <c r="AH2666"/>
      <c r="AI2666"/>
      <c r="AK2666"/>
      <c r="AL2666"/>
      <c r="AM2666"/>
      <c r="AO2666"/>
      <c r="AP2666"/>
      <c r="AQ2666"/>
      <c r="AS2666"/>
      <c r="AT2666"/>
      <c r="AU2666"/>
      <c r="AW2666"/>
      <c r="AX2666"/>
      <c r="AY2666"/>
      <c r="BA2666"/>
      <c r="BB2666"/>
      <c r="BC2666"/>
      <c r="BE2666"/>
      <c r="BF2666"/>
      <c r="BG2666"/>
      <c r="BI2666"/>
      <c r="BJ2666"/>
      <c r="BK2666"/>
      <c r="BM2666"/>
      <c r="BN2666"/>
      <c r="BO2666"/>
    </row>
    <row r="2667" spans="1:67">
      <c r="A2667"/>
      <c r="B2667"/>
      <c r="C2667"/>
      <c r="E2667"/>
      <c r="F2667"/>
      <c r="G2667"/>
      <c r="I2667"/>
      <c r="J2667"/>
      <c r="K2667"/>
      <c r="M2667"/>
      <c r="N2667"/>
      <c r="O2667"/>
      <c r="Q2667"/>
      <c r="R2667"/>
      <c r="S2667"/>
      <c r="U2667"/>
      <c r="V2667"/>
      <c r="W2667"/>
      <c r="Y2667"/>
      <c r="Z2667"/>
      <c r="AA2667"/>
      <c r="AC2667"/>
      <c r="AD2667"/>
      <c r="AE2667"/>
      <c r="AG2667"/>
      <c r="AH2667"/>
      <c r="AI2667"/>
      <c r="AK2667"/>
      <c r="AL2667"/>
      <c r="AM2667"/>
      <c r="AO2667"/>
      <c r="AP2667"/>
      <c r="AQ2667"/>
      <c r="AS2667"/>
      <c r="AT2667"/>
      <c r="AU2667"/>
      <c r="AW2667"/>
      <c r="AX2667"/>
      <c r="AY2667"/>
      <c r="BA2667"/>
      <c r="BB2667"/>
      <c r="BC2667"/>
      <c r="BE2667"/>
      <c r="BF2667"/>
      <c r="BG2667"/>
      <c r="BI2667"/>
      <c r="BJ2667"/>
      <c r="BK2667"/>
      <c r="BM2667"/>
      <c r="BN2667"/>
      <c r="BO2667"/>
    </row>
    <row r="2668" spans="1:67">
      <c r="A2668"/>
      <c r="B2668"/>
      <c r="C2668"/>
      <c r="E2668"/>
      <c r="F2668"/>
      <c r="G2668"/>
      <c r="I2668"/>
      <c r="J2668"/>
      <c r="K2668"/>
      <c r="M2668"/>
      <c r="N2668"/>
      <c r="O2668"/>
      <c r="Q2668"/>
      <c r="R2668"/>
      <c r="S2668"/>
      <c r="U2668"/>
      <c r="V2668"/>
      <c r="W2668"/>
      <c r="Y2668"/>
      <c r="Z2668"/>
      <c r="AA2668"/>
      <c r="AC2668"/>
      <c r="AD2668"/>
      <c r="AE2668"/>
      <c r="AG2668"/>
      <c r="AH2668"/>
      <c r="AI2668"/>
      <c r="AK2668"/>
      <c r="AL2668"/>
      <c r="AM2668"/>
      <c r="AO2668"/>
      <c r="AP2668"/>
      <c r="AQ2668"/>
      <c r="AS2668"/>
      <c r="AT2668"/>
      <c r="AU2668"/>
      <c r="AW2668"/>
      <c r="AX2668"/>
      <c r="AY2668"/>
      <c r="BA2668"/>
      <c r="BB2668"/>
      <c r="BC2668"/>
      <c r="BE2668"/>
      <c r="BF2668"/>
      <c r="BG2668"/>
      <c r="BI2668"/>
      <c r="BJ2668"/>
      <c r="BK2668"/>
      <c r="BM2668"/>
      <c r="BN2668"/>
      <c r="BO2668"/>
    </row>
    <row r="2669" spans="1:67">
      <c r="A2669"/>
      <c r="B2669"/>
      <c r="C2669"/>
      <c r="E2669"/>
      <c r="F2669"/>
      <c r="G2669"/>
      <c r="I2669"/>
      <c r="J2669"/>
      <c r="K2669"/>
      <c r="M2669"/>
      <c r="N2669"/>
      <c r="O2669"/>
      <c r="Q2669"/>
      <c r="R2669"/>
      <c r="S2669"/>
      <c r="U2669"/>
      <c r="V2669"/>
      <c r="W2669"/>
      <c r="Y2669"/>
      <c r="Z2669"/>
      <c r="AA2669"/>
      <c r="AC2669"/>
      <c r="AD2669"/>
      <c r="AE2669"/>
      <c r="AG2669"/>
      <c r="AH2669"/>
      <c r="AI2669"/>
      <c r="AK2669"/>
      <c r="AL2669"/>
      <c r="AM2669"/>
      <c r="AO2669"/>
      <c r="AP2669"/>
      <c r="AQ2669"/>
      <c r="AS2669"/>
      <c r="AT2669"/>
      <c r="AU2669"/>
      <c r="AW2669"/>
      <c r="AX2669"/>
      <c r="AY2669"/>
      <c r="BA2669"/>
      <c r="BB2669"/>
      <c r="BC2669"/>
      <c r="BE2669"/>
      <c r="BF2669"/>
      <c r="BG2669"/>
      <c r="BI2669"/>
      <c r="BJ2669"/>
      <c r="BK2669"/>
      <c r="BM2669"/>
      <c r="BN2669"/>
      <c r="BO2669"/>
    </row>
    <row r="2670" spans="1:67">
      <c r="A2670"/>
      <c r="B2670"/>
      <c r="C2670"/>
      <c r="E2670"/>
      <c r="F2670"/>
      <c r="G2670"/>
      <c r="I2670"/>
      <c r="J2670"/>
      <c r="K2670"/>
      <c r="M2670"/>
      <c r="N2670"/>
      <c r="O2670"/>
      <c r="Q2670"/>
      <c r="R2670"/>
      <c r="S2670"/>
      <c r="U2670"/>
      <c r="V2670"/>
      <c r="W2670"/>
      <c r="Y2670"/>
      <c r="Z2670"/>
      <c r="AA2670"/>
      <c r="AC2670"/>
      <c r="AD2670"/>
      <c r="AE2670"/>
      <c r="AG2670"/>
      <c r="AH2670"/>
      <c r="AI2670"/>
      <c r="AK2670"/>
      <c r="AL2670"/>
      <c r="AM2670"/>
      <c r="AO2670"/>
      <c r="AP2670"/>
      <c r="AQ2670"/>
      <c r="AS2670"/>
      <c r="AT2670"/>
      <c r="AU2670"/>
      <c r="AW2670"/>
      <c r="AX2670"/>
      <c r="AY2670"/>
      <c r="BA2670"/>
      <c r="BB2670"/>
      <c r="BC2670"/>
      <c r="BE2670"/>
      <c r="BF2670"/>
      <c r="BG2670"/>
      <c r="BI2670"/>
      <c r="BJ2670"/>
      <c r="BK2670"/>
      <c r="BM2670"/>
      <c r="BN2670"/>
      <c r="BO2670"/>
    </row>
    <row r="2671" spans="1:67">
      <c r="A2671"/>
      <c r="B2671"/>
      <c r="C2671"/>
      <c r="E2671"/>
      <c r="F2671"/>
      <c r="G2671"/>
      <c r="I2671"/>
      <c r="J2671"/>
      <c r="K2671"/>
      <c r="M2671"/>
      <c r="N2671"/>
      <c r="O2671"/>
      <c r="Q2671"/>
      <c r="R2671"/>
      <c r="S2671"/>
      <c r="U2671"/>
      <c r="V2671"/>
      <c r="W2671"/>
      <c r="Y2671"/>
      <c r="Z2671"/>
      <c r="AA2671"/>
      <c r="AC2671"/>
      <c r="AD2671"/>
      <c r="AE2671"/>
      <c r="AG2671"/>
      <c r="AH2671"/>
      <c r="AI2671"/>
      <c r="AK2671"/>
      <c r="AL2671"/>
      <c r="AM2671"/>
      <c r="AO2671"/>
      <c r="AP2671"/>
      <c r="AQ2671"/>
      <c r="AS2671"/>
      <c r="AT2671"/>
      <c r="AU2671"/>
      <c r="AW2671"/>
      <c r="AX2671"/>
      <c r="AY2671"/>
      <c r="BA2671"/>
      <c r="BB2671"/>
      <c r="BC2671"/>
      <c r="BE2671"/>
      <c r="BF2671"/>
      <c r="BG2671"/>
      <c r="BI2671"/>
      <c r="BJ2671"/>
      <c r="BK2671"/>
      <c r="BM2671"/>
      <c r="BN2671"/>
      <c r="BO2671"/>
    </row>
    <row r="2672" spans="1:67">
      <c r="A2672"/>
      <c r="B2672"/>
      <c r="C2672"/>
      <c r="E2672"/>
      <c r="F2672"/>
      <c r="G2672"/>
      <c r="I2672"/>
      <c r="J2672"/>
      <c r="K2672"/>
      <c r="M2672"/>
      <c r="N2672"/>
      <c r="O2672"/>
      <c r="Q2672"/>
      <c r="R2672"/>
      <c r="S2672"/>
      <c r="U2672"/>
      <c r="V2672"/>
      <c r="W2672"/>
      <c r="Y2672"/>
      <c r="Z2672"/>
      <c r="AA2672"/>
      <c r="AC2672"/>
      <c r="AD2672"/>
      <c r="AE2672"/>
      <c r="AG2672"/>
      <c r="AH2672"/>
      <c r="AI2672"/>
      <c r="AK2672"/>
      <c r="AL2672"/>
      <c r="AM2672"/>
      <c r="AO2672"/>
      <c r="AP2672"/>
      <c r="AQ2672"/>
      <c r="AS2672"/>
      <c r="AT2672"/>
      <c r="AU2672"/>
      <c r="AW2672"/>
      <c r="AX2672"/>
      <c r="AY2672"/>
      <c r="BA2672"/>
      <c r="BB2672"/>
      <c r="BC2672"/>
      <c r="BE2672"/>
      <c r="BF2672"/>
      <c r="BG2672"/>
      <c r="BI2672"/>
      <c r="BJ2672"/>
      <c r="BK2672"/>
      <c r="BM2672"/>
      <c r="BN2672"/>
      <c r="BO2672"/>
    </row>
    <row r="2673" spans="1:67">
      <c r="A2673"/>
      <c r="B2673"/>
      <c r="C2673"/>
      <c r="E2673"/>
      <c r="F2673"/>
      <c r="G2673"/>
      <c r="I2673"/>
      <c r="J2673"/>
      <c r="K2673"/>
      <c r="M2673"/>
      <c r="N2673"/>
      <c r="O2673"/>
      <c r="Q2673"/>
      <c r="R2673"/>
      <c r="S2673"/>
      <c r="U2673"/>
      <c r="V2673"/>
      <c r="W2673"/>
      <c r="Y2673"/>
      <c r="Z2673"/>
      <c r="AA2673"/>
      <c r="AC2673"/>
      <c r="AD2673"/>
      <c r="AE2673"/>
      <c r="AG2673"/>
      <c r="AH2673"/>
      <c r="AI2673"/>
      <c r="AK2673"/>
      <c r="AL2673"/>
      <c r="AM2673"/>
      <c r="AO2673"/>
      <c r="AP2673"/>
      <c r="AQ2673"/>
      <c r="AS2673"/>
      <c r="AT2673"/>
      <c r="AU2673"/>
      <c r="AW2673"/>
      <c r="AX2673"/>
      <c r="AY2673"/>
      <c r="BA2673"/>
      <c r="BB2673"/>
      <c r="BC2673"/>
      <c r="BE2673"/>
      <c r="BF2673"/>
      <c r="BG2673"/>
      <c r="BI2673"/>
      <c r="BJ2673"/>
      <c r="BK2673"/>
      <c r="BM2673"/>
      <c r="BN2673"/>
      <c r="BO2673"/>
    </row>
    <row r="2674" spans="1:67">
      <c r="A2674"/>
      <c r="B2674"/>
      <c r="C2674"/>
      <c r="E2674"/>
      <c r="F2674"/>
      <c r="G2674"/>
      <c r="I2674"/>
      <c r="J2674"/>
      <c r="K2674"/>
      <c r="M2674"/>
      <c r="N2674"/>
      <c r="O2674"/>
      <c r="Q2674"/>
      <c r="R2674"/>
      <c r="S2674"/>
      <c r="U2674"/>
      <c r="V2674"/>
      <c r="W2674"/>
      <c r="Y2674"/>
      <c r="Z2674"/>
      <c r="AA2674"/>
      <c r="AC2674"/>
      <c r="AD2674"/>
      <c r="AE2674"/>
      <c r="AG2674"/>
      <c r="AH2674"/>
      <c r="AI2674"/>
      <c r="AK2674"/>
      <c r="AL2674"/>
      <c r="AM2674"/>
      <c r="AO2674"/>
      <c r="AP2674"/>
      <c r="AQ2674"/>
      <c r="AS2674"/>
      <c r="AT2674"/>
      <c r="AU2674"/>
      <c r="AW2674"/>
      <c r="AX2674"/>
      <c r="AY2674"/>
      <c r="BA2674"/>
      <c r="BB2674"/>
      <c r="BC2674"/>
      <c r="BE2674"/>
      <c r="BF2674"/>
      <c r="BG2674"/>
      <c r="BI2674"/>
      <c r="BJ2674"/>
      <c r="BK2674"/>
      <c r="BM2674"/>
      <c r="BN2674"/>
      <c r="BO2674"/>
    </row>
    <row r="2675" spans="1:67">
      <c r="A2675"/>
      <c r="B2675"/>
      <c r="C2675"/>
      <c r="E2675"/>
      <c r="F2675"/>
      <c r="G2675"/>
      <c r="I2675"/>
      <c r="J2675"/>
      <c r="K2675"/>
      <c r="M2675"/>
      <c r="N2675"/>
      <c r="O2675"/>
      <c r="Q2675"/>
      <c r="R2675"/>
      <c r="S2675"/>
      <c r="U2675"/>
      <c r="V2675"/>
      <c r="W2675"/>
      <c r="Y2675"/>
      <c r="Z2675"/>
      <c r="AA2675"/>
      <c r="AC2675"/>
      <c r="AD2675"/>
      <c r="AE2675"/>
      <c r="AG2675"/>
      <c r="AH2675"/>
      <c r="AI2675"/>
      <c r="AK2675"/>
      <c r="AL2675"/>
      <c r="AM2675"/>
      <c r="AO2675"/>
      <c r="AP2675"/>
      <c r="AQ2675"/>
      <c r="AS2675"/>
      <c r="AT2675"/>
      <c r="AU2675"/>
      <c r="AW2675"/>
      <c r="AX2675"/>
      <c r="AY2675"/>
      <c r="BA2675"/>
      <c r="BB2675"/>
      <c r="BC2675"/>
      <c r="BE2675"/>
      <c r="BF2675"/>
      <c r="BG2675"/>
      <c r="BI2675"/>
      <c r="BJ2675"/>
      <c r="BK2675"/>
      <c r="BM2675"/>
      <c r="BN2675"/>
      <c r="BO2675"/>
    </row>
    <row r="2676" spans="1:67">
      <c r="A2676"/>
      <c r="B2676"/>
      <c r="C2676"/>
      <c r="E2676"/>
      <c r="F2676"/>
      <c r="G2676"/>
      <c r="I2676"/>
      <c r="J2676"/>
      <c r="K2676"/>
      <c r="M2676"/>
      <c r="N2676"/>
      <c r="O2676"/>
      <c r="Q2676"/>
      <c r="R2676"/>
      <c r="S2676"/>
      <c r="U2676"/>
      <c r="V2676"/>
      <c r="W2676"/>
      <c r="Y2676"/>
      <c r="Z2676"/>
      <c r="AA2676"/>
      <c r="AC2676"/>
      <c r="AD2676"/>
      <c r="AE2676"/>
      <c r="AG2676"/>
      <c r="AH2676"/>
      <c r="AI2676"/>
      <c r="AK2676"/>
      <c r="AL2676"/>
      <c r="AM2676"/>
      <c r="AO2676"/>
      <c r="AP2676"/>
      <c r="AQ2676"/>
      <c r="AS2676"/>
      <c r="AT2676"/>
      <c r="AU2676"/>
      <c r="AW2676"/>
      <c r="AX2676"/>
      <c r="AY2676"/>
      <c r="BA2676"/>
      <c r="BB2676"/>
      <c r="BC2676"/>
      <c r="BE2676"/>
      <c r="BF2676"/>
      <c r="BG2676"/>
      <c r="BI2676"/>
      <c r="BJ2676"/>
      <c r="BK2676"/>
      <c r="BM2676"/>
      <c r="BN2676"/>
      <c r="BO2676"/>
    </row>
    <row r="2677" spans="1:67">
      <c r="A2677"/>
      <c r="B2677"/>
      <c r="C2677"/>
      <c r="E2677"/>
      <c r="F2677"/>
      <c r="G2677"/>
      <c r="I2677"/>
      <c r="J2677"/>
      <c r="K2677"/>
      <c r="M2677"/>
      <c r="N2677"/>
      <c r="O2677"/>
      <c r="Q2677"/>
      <c r="R2677"/>
      <c r="S2677"/>
      <c r="U2677"/>
      <c r="V2677"/>
      <c r="W2677"/>
      <c r="Y2677"/>
      <c r="Z2677"/>
      <c r="AA2677"/>
      <c r="AC2677"/>
      <c r="AD2677"/>
      <c r="AE2677"/>
      <c r="AG2677"/>
      <c r="AH2677"/>
      <c r="AI2677"/>
      <c r="AK2677"/>
      <c r="AL2677"/>
      <c r="AM2677"/>
      <c r="AO2677"/>
      <c r="AP2677"/>
      <c r="AQ2677"/>
      <c r="AS2677"/>
      <c r="AT2677"/>
      <c r="AU2677"/>
      <c r="AW2677"/>
      <c r="AX2677"/>
      <c r="AY2677"/>
      <c r="BA2677"/>
      <c r="BB2677"/>
      <c r="BC2677"/>
      <c r="BE2677"/>
      <c r="BF2677"/>
      <c r="BG2677"/>
      <c r="BI2677"/>
      <c r="BJ2677"/>
      <c r="BK2677"/>
      <c r="BM2677"/>
      <c r="BN2677"/>
      <c r="BO2677"/>
    </row>
    <row r="2678" spans="1:67">
      <c r="A2678"/>
      <c r="B2678"/>
      <c r="C2678"/>
      <c r="E2678"/>
      <c r="F2678"/>
      <c r="G2678"/>
      <c r="I2678"/>
      <c r="J2678"/>
      <c r="K2678"/>
      <c r="M2678"/>
      <c r="N2678"/>
      <c r="O2678"/>
      <c r="Q2678"/>
      <c r="R2678"/>
      <c r="S2678"/>
      <c r="U2678"/>
      <c r="V2678"/>
      <c r="W2678"/>
      <c r="Y2678"/>
      <c r="Z2678"/>
      <c r="AA2678"/>
      <c r="AC2678"/>
      <c r="AD2678"/>
      <c r="AE2678"/>
      <c r="AG2678"/>
      <c r="AH2678"/>
      <c r="AI2678"/>
      <c r="AK2678"/>
      <c r="AL2678"/>
      <c r="AM2678"/>
      <c r="AO2678"/>
      <c r="AP2678"/>
      <c r="AQ2678"/>
      <c r="AS2678"/>
      <c r="AT2678"/>
      <c r="AU2678"/>
      <c r="AW2678"/>
      <c r="AX2678"/>
      <c r="AY2678"/>
      <c r="BA2678"/>
      <c r="BB2678"/>
      <c r="BC2678"/>
      <c r="BE2678"/>
      <c r="BF2678"/>
      <c r="BG2678"/>
      <c r="BI2678"/>
      <c r="BJ2678"/>
      <c r="BK2678"/>
      <c r="BM2678"/>
      <c r="BN2678"/>
      <c r="BO2678"/>
    </row>
    <row r="2679" spans="1:67">
      <c r="A2679"/>
      <c r="B2679"/>
      <c r="C2679"/>
      <c r="E2679"/>
      <c r="F2679"/>
      <c r="G2679"/>
      <c r="I2679"/>
      <c r="J2679"/>
      <c r="K2679"/>
      <c r="M2679"/>
      <c r="N2679"/>
      <c r="O2679"/>
      <c r="Q2679"/>
      <c r="R2679"/>
      <c r="S2679"/>
      <c r="U2679"/>
      <c r="V2679"/>
      <c r="W2679"/>
      <c r="Y2679"/>
      <c r="Z2679"/>
      <c r="AA2679"/>
      <c r="AC2679"/>
      <c r="AD2679"/>
      <c r="AE2679"/>
      <c r="AG2679"/>
      <c r="AH2679"/>
      <c r="AI2679"/>
      <c r="AK2679"/>
      <c r="AL2679"/>
      <c r="AM2679"/>
      <c r="AO2679"/>
      <c r="AP2679"/>
      <c r="AQ2679"/>
      <c r="AS2679"/>
      <c r="AT2679"/>
      <c r="AU2679"/>
      <c r="AW2679"/>
      <c r="AX2679"/>
      <c r="AY2679"/>
      <c r="BA2679"/>
      <c r="BB2679"/>
      <c r="BC2679"/>
      <c r="BE2679"/>
      <c r="BF2679"/>
      <c r="BG2679"/>
      <c r="BI2679"/>
      <c r="BJ2679"/>
      <c r="BK2679"/>
      <c r="BM2679"/>
      <c r="BN2679"/>
      <c r="BO2679"/>
    </row>
    <row r="2680" spans="1:67">
      <c r="A2680"/>
      <c r="B2680"/>
      <c r="C2680"/>
      <c r="E2680"/>
      <c r="F2680"/>
      <c r="G2680"/>
      <c r="I2680"/>
      <c r="J2680"/>
      <c r="K2680"/>
      <c r="M2680"/>
      <c r="N2680"/>
      <c r="O2680"/>
      <c r="Q2680"/>
      <c r="R2680"/>
      <c r="S2680"/>
      <c r="U2680"/>
      <c r="V2680"/>
      <c r="W2680"/>
      <c r="Y2680"/>
      <c r="Z2680"/>
      <c r="AA2680"/>
      <c r="AC2680"/>
      <c r="AD2680"/>
      <c r="AE2680"/>
      <c r="AG2680"/>
      <c r="AH2680"/>
      <c r="AI2680"/>
      <c r="AK2680"/>
      <c r="AL2680"/>
      <c r="AM2680"/>
      <c r="AO2680"/>
      <c r="AP2680"/>
      <c r="AQ2680"/>
      <c r="AS2680"/>
      <c r="AT2680"/>
      <c r="AU2680"/>
      <c r="AW2680"/>
      <c r="AX2680"/>
      <c r="AY2680"/>
      <c r="BA2680"/>
      <c r="BB2680"/>
      <c r="BC2680"/>
      <c r="BE2680"/>
      <c r="BF2680"/>
      <c r="BG2680"/>
      <c r="BI2680"/>
      <c r="BJ2680"/>
      <c r="BK2680"/>
      <c r="BM2680"/>
      <c r="BN2680"/>
      <c r="BO2680"/>
    </row>
    <row r="2681" spans="1:67">
      <c r="A2681"/>
      <c r="B2681"/>
      <c r="C2681"/>
      <c r="E2681"/>
      <c r="F2681"/>
      <c r="G2681"/>
      <c r="I2681"/>
      <c r="J2681"/>
      <c r="K2681"/>
      <c r="M2681"/>
      <c r="N2681"/>
      <c r="O2681"/>
      <c r="Q2681"/>
      <c r="R2681"/>
      <c r="S2681"/>
      <c r="U2681"/>
      <c r="V2681"/>
      <c r="W2681"/>
      <c r="Y2681"/>
      <c r="Z2681"/>
      <c r="AA2681"/>
      <c r="AC2681"/>
      <c r="AD2681"/>
      <c r="AE2681"/>
      <c r="AG2681"/>
      <c r="AH2681"/>
      <c r="AI2681"/>
      <c r="AK2681"/>
      <c r="AL2681"/>
      <c r="AM2681"/>
      <c r="AO2681"/>
      <c r="AP2681"/>
      <c r="AQ2681"/>
      <c r="AS2681"/>
      <c r="AT2681"/>
      <c r="AU2681"/>
      <c r="AW2681"/>
      <c r="AX2681"/>
      <c r="AY2681"/>
      <c r="BA2681"/>
      <c r="BB2681"/>
      <c r="BC2681"/>
      <c r="BE2681"/>
      <c r="BF2681"/>
      <c r="BG2681"/>
      <c r="BI2681"/>
      <c r="BJ2681"/>
      <c r="BK2681"/>
      <c r="BM2681"/>
      <c r="BN2681"/>
      <c r="BO2681"/>
    </row>
    <row r="2682" spans="1:67">
      <c r="A2682"/>
      <c r="B2682"/>
      <c r="C2682"/>
      <c r="E2682"/>
      <c r="F2682"/>
      <c r="G2682"/>
      <c r="I2682"/>
      <c r="J2682"/>
      <c r="K2682"/>
      <c r="M2682"/>
      <c r="N2682"/>
      <c r="O2682"/>
      <c r="Q2682"/>
      <c r="R2682"/>
      <c r="S2682"/>
      <c r="U2682"/>
      <c r="V2682"/>
      <c r="W2682"/>
      <c r="Y2682"/>
      <c r="Z2682"/>
      <c r="AA2682"/>
      <c r="AC2682"/>
      <c r="AD2682"/>
      <c r="AE2682"/>
      <c r="AG2682"/>
      <c r="AH2682"/>
      <c r="AI2682"/>
      <c r="AK2682"/>
      <c r="AL2682"/>
      <c r="AM2682"/>
      <c r="AO2682"/>
      <c r="AP2682"/>
      <c r="AQ2682"/>
      <c r="AS2682"/>
      <c r="AT2682"/>
      <c r="AU2682"/>
      <c r="AW2682"/>
      <c r="AX2682"/>
      <c r="AY2682"/>
      <c r="BA2682"/>
      <c r="BB2682"/>
      <c r="BC2682"/>
      <c r="BE2682"/>
      <c r="BF2682"/>
      <c r="BG2682"/>
      <c r="BI2682"/>
      <c r="BJ2682"/>
      <c r="BK2682"/>
      <c r="BM2682"/>
      <c r="BN2682"/>
      <c r="BO2682"/>
    </row>
    <row r="2683" spans="1:67">
      <c r="A2683"/>
      <c r="B2683"/>
      <c r="C2683"/>
      <c r="E2683"/>
      <c r="F2683"/>
      <c r="G2683"/>
      <c r="I2683"/>
      <c r="J2683"/>
      <c r="K2683"/>
      <c r="M2683"/>
      <c r="N2683"/>
      <c r="O2683"/>
      <c r="Q2683"/>
      <c r="R2683"/>
      <c r="S2683"/>
      <c r="U2683"/>
      <c r="V2683"/>
      <c r="W2683"/>
      <c r="Y2683"/>
      <c r="Z2683"/>
      <c r="AA2683"/>
      <c r="AC2683"/>
      <c r="AD2683"/>
      <c r="AE2683"/>
      <c r="AG2683"/>
      <c r="AH2683"/>
      <c r="AI2683"/>
      <c r="AK2683"/>
      <c r="AL2683"/>
      <c r="AM2683"/>
      <c r="AO2683"/>
      <c r="AP2683"/>
      <c r="AQ2683"/>
      <c r="AS2683"/>
      <c r="AT2683"/>
      <c r="AU2683"/>
      <c r="AW2683"/>
      <c r="AX2683"/>
      <c r="AY2683"/>
      <c r="BA2683"/>
      <c r="BB2683"/>
      <c r="BC2683"/>
      <c r="BE2683"/>
      <c r="BF2683"/>
      <c r="BG2683"/>
      <c r="BI2683"/>
      <c r="BJ2683"/>
      <c r="BK2683"/>
      <c r="BM2683"/>
      <c r="BN2683"/>
      <c r="BO2683"/>
    </row>
    <row r="2684" spans="1:67">
      <c r="A2684"/>
      <c r="B2684"/>
      <c r="C2684"/>
      <c r="E2684"/>
      <c r="F2684"/>
      <c r="G2684"/>
      <c r="I2684"/>
      <c r="J2684"/>
      <c r="K2684"/>
      <c r="M2684"/>
      <c r="N2684"/>
      <c r="O2684"/>
      <c r="Q2684"/>
      <c r="R2684"/>
      <c r="S2684"/>
      <c r="U2684"/>
      <c r="V2684"/>
      <c r="W2684"/>
      <c r="Y2684"/>
      <c r="Z2684"/>
      <c r="AA2684"/>
      <c r="AC2684"/>
      <c r="AD2684"/>
      <c r="AE2684"/>
      <c r="AG2684"/>
      <c r="AH2684"/>
      <c r="AI2684"/>
      <c r="AK2684"/>
      <c r="AL2684"/>
      <c r="AM2684"/>
      <c r="AO2684"/>
      <c r="AP2684"/>
      <c r="AQ2684"/>
      <c r="AS2684"/>
      <c r="AT2684"/>
      <c r="AU2684"/>
      <c r="AW2684"/>
      <c r="AX2684"/>
      <c r="AY2684"/>
      <c r="BA2684"/>
      <c r="BB2684"/>
      <c r="BC2684"/>
      <c r="BE2684"/>
      <c r="BF2684"/>
      <c r="BG2684"/>
      <c r="BI2684"/>
      <c r="BJ2684"/>
      <c r="BK2684"/>
      <c r="BM2684"/>
      <c r="BN2684"/>
      <c r="BO2684"/>
    </row>
    <row r="2685" spans="1:67">
      <c r="A2685"/>
      <c r="B2685"/>
      <c r="C2685"/>
      <c r="E2685"/>
      <c r="F2685"/>
      <c r="G2685"/>
      <c r="I2685"/>
      <c r="J2685"/>
      <c r="K2685"/>
      <c r="M2685"/>
      <c r="N2685"/>
      <c r="O2685"/>
      <c r="Q2685"/>
      <c r="R2685"/>
      <c r="S2685"/>
      <c r="U2685"/>
      <c r="V2685"/>
      <c r="W2685"/>
      <c r="Y2685"/>
      <c r="Z2685"/>
      <c r="AA2685"/>
      <c r="AC2685"/>
      <c r="AD2685"/>
      <c r="AE2685"/>
      <c r="AG2685"/>
      <c r="AH2685"/>
      <c r="AI2685"/>
      <c r="AK2685"/>
      <c r="AL2685"/>
      <c r="AM2685"/>
      <c r="AO2685"/>
      <c r="AP2685"/>
      <c r="AQ2685"/>
      <c r="AS2685"/>
      <c r="AT2685"/>
      <c r="AU2685"/>
      <c r="AW2685"/>
      <c r="AX2685"/>
      <c r="AY2685"/>
      <c r="BA2685"/>
      <c r="BB2685"/>
      <c r="BC2685"/>
      <c r="BE2685"/>
      <c r="BF2685"/>
      <c r="BG2685"/>
      <c r="BI2685"/>
      <c r="BJ2685"/>
      <c r="BK2685"/>
      <c r="BM2685"/>
      <c r="BN2685"/>
      <c r="BO2685"/>
    </row>
    <row r="2686" spans="1:67">
      <c r="A2686"/>
      <c r="B2686"/>
      <c r="C2686"/>
      <c r="E2686"/>
      <c r="F2686"/>
      <c r="G2686"/>
      <c r="I2686"/>
      <c r="J2686"/>
      <c r="K2686"/>
      <c r="M2686"/>
      <c r="N2686"/>
      <c r="O2686"/>
      <c r="Q2686"/>
      <c r="R2686"/>
      <c r="S2686"/>
      <c r="U2686"/>
      <c r="V2686"/>
      <c r="W2686"/>
      <c r="Y2686"/>
      <c r="Z2686"/>
      <c r="AA2686"/>
      <c r="AC2686"/>
      <c r="AD2686"/>
      <c r="AE2686"/>
      <c r="AG2686"/>
      <c r="AH2686"/>
      <c r="AI2686"/>
      <c r="AK2686"/>
      <c r="AL2686"/>
      <c r="AM2686"/>
      <c r="AO2686"/>
      <c r="AP2686"/>
      <c r="AQ2686"/>
      <c r="AS2686"/>
      <c r="AT2686"/>
      <c r="AU2686"/>
      <c r="AW2686"/>
      <c r="AX2686"/>
      <c r="AY2686"/>
      <c r="BA2686"/>
      <c r="BB2686"/>
      <c r="BC2686"/>
      <c r="BE2686"/>
      <c r="BF2686"/>
      <c r="BG2686"/>
      <c r="BI2686"/>
      <c r="BJ2686"/>
      <c r="BK2686"/>
      <c r="BM2686"/>
      <c r="BN2686"/>
      <c r="BO2686"/>
    </row>
    <row r="2687" spans="1:67">
      <c r="A2687"/>
      <c r="B2687"/>
      <c r="C2687"/>
      <c r="E2687"/>
      <c r="F2687"/>
      <c r="G2687"/>
      <c r="I2687"/>
      <c r="J2687"/>
      <c r="K2687"/>
      <c r="M2687"/>
      <c r="N2687"/>
      <c r="O2687"/>
      <c r="Q2687"/>
      <c r="R2687"/>
      <c r="S2687"/>
      <c r="U2687"/>
      <c r="V2687"/>
      <c r="W2687"/>
      <c r="Y2687"/>
      <c r="Z2687"/>
      <c r="AA2687"/>
      <c r="AC2687"/>
      <c r="AD2687"/>
      <c r="AE2687"/>
      <c r="AG2687"/>
      <c r="AH2687"/>
      <c r="AI2687"/>
      <c r="AK2687"/>
      <c r="AL2687"/>
      <c r="AM2687"/>
      <c r="AO2687"/>
      <c r="AP2687"/>
      <c r="AQ2687"/>
      <c r="AS2687"/>
      <c r="AT2687"/>
      <c r="AU2687"/>
      <c r="AW2687"/>
      <c r="AX2687"/>
      <c r="AY2687"/>
      <c r="BA2687"/>
      <c r="BB2687"/>
      <c r="BC2687"/>
      <c r="BE2687"/>
      <c r="BF2687"/>
      <c r="BG2687"/>
      <c r="BI2687"/>
      <c r="BJ2687"/>
      <c r="BK2687"/>
      <c r="BM2687"/>
      <c r="BN2687"/>
      <c r="BO2687"/>
    </row>
    <row r="2688" spans="1:67">
      <c r="A2688"/>
      <c r="B2688"/>
      <c r="C2688"/>
      <c r="E2688"/>
      <c r="F2688"/>
      <c r="G2688"/>
      <c r="I2688"/>
      <c r="J2688"/>
      <c r="K2688"/>
      <c r="M2688"/>
      <c r="N2688"/>
      <c r="O2688"/>
      <c r="Q2688"/>
      <c r="R2688"/>
      <c r="S2688"/>
      <c r="U2688"/>
      <c r="V2688"/>
      <c r="W2688"/>
      <c r="Y2688"/>
      <c r="Z2688"/>
      <c r="AA2688"/>
      <c r="AC2688"/>
      <c r="AD2688"/>
      <c r="AE2688"/>
      <c r="AG2688"/>
      <c r="AH2688"/>
      <c r="AI2688"/>
      <c r="AK2688"/>
      <c r="AL2688"/>
      <c r="AM2688"/>
      <c r="AO2688"/>
      <c r="AP2688"/>
      <c r="AQ2688"/>
      <c r="AS2688"/>
      <c r="AT2688"/>
      <c r="AU2688"/>
      <c r="AW2688"/>
      <c r="AX2688"/>
      <c r="AY2688"/>
      <c r="BA2688"/>
      <c r="BB2688"/>
      <c r="BC2688"/>
      <c r="BE2688"/>
      <c r="BF2688"/>
      <c r="BG2688"/>
      <c r="BI2688"/>
      <c r="BJ2688"/>
      <c r="BK2688"/>
      <c r="BM2688"/>
      <c r="BN2688"/>
      <c r="BO2688"/>
    </row>
    <row r="2689" spans="1:67">
      <c r="A2689"/>
      <c r="B2689"/>
      <c r="C2689"/>
      <c r="E2689"/>
      <c r="F2689"/>
      <c r="G2689"/>
      <c r="I2689"/>
      <c r="J2689"/>
      <c r="K2689"/>
      <c r="M2689"/>
      <c r="N2689"/>
      <c r="O2689"/>
      <c r="Q2689"/>
      <c r="R2689"/>
      <c r="S2689"/>
      <c r="U2689"/>
      <c r="V2689"/>
      <c r="W2689"/>
      <c r="Y2689"/>
      <c r="Z2689"/>
      <c r="AA2689"/>
      <c r="AC2689"/>
      <c r="AD2689"/>
      <c r="AE2689"/>
      <c r="AG2689"/>
      <c r="AH2689"/>
      <c r="AI2689"/>
      <c r="AK2689"/>
      <c r="AL2689"/>
      <c r="AM2689"/>
      <c r="AO2689"/>
      <c r="AP2689"/>
      <c r="AQ2689"/>
      <c r="AS2689"/>
      <c r="AT2689"/>
      <c r="AU2689"/>
      <c r="AW2689"/>
      <c r="AX2689"/>
      <c r="AY2689"/>
      <c r="BA2689"/>
      <c r="BB2689"/>
      <c r="BC2689"/>
      <c r="BE2689"/>
      <c r="BF2689"/>
      <c r="BG2689"/>
      <c r="BI2689"/>
      <c r="BJ2689"/>
      <c r="BK2689"/>
      <c r="BM2689"/>
      <c r="BN2689"/>
      <c r="BO2689"/>
    </row>
    <row r="2690" spans="1:67">
      <c r="A2690"/>
      <c r="B2690"/>
      <c r="C2690"/>
      <c r="E2690"/>
      <c r="F2690"/>
      <c r="G2690"/>
      <c r="I2690"/>
      <c r="J2690"/>
      <c r="K2690"/>
      <c r="M2690"/>
      <c r="N2690"/>
      <c r="O2690"/>
      <c r="Q2690"/>
      <c r="R2690"/>
      <c r="S2690"/>
      <c r="U2690"/>
      <c r="V2690"/>
      <c r="W2690"/>
      <c r="Y2690"/>
      <c r="Z2690"/>
      <c r="AA2690"/>
      <c r="AC2690"/>
      <c r="AD2690"/>
      <c r="AE2690"/>
      <c r="AG2690"/>
      <c r="AH2690"/>
      <c r="AI2690"/>
      <c r="AK2690"/>
      <c r="AL2690"/>
      <c r="AM2690"/>
      <c r="AO2690"/>
      <c r="AP2690"/>
      <c r="AQ2690"/>
      <c r="AS2690"/>
      <c r="AT2690"/>
      <c r="AU2690"/>
      <c r="AW2690"/>
      <c r="AX2690"/>
      <c r="AY2690"/>
      <c r="BA2690"/>
      <c r="BB2690"/>
      <c r="BC2690"/>
      <c r="BE2690"/>
      <c r="BF2690"/>
      <c r="BG2690"/>
      <c r="BI2690"/>
      <c r="BJ2690"/>
      <c r="BK2690"/>
      <c r="BM2690"/>
      <c r="BN2690"/>
      <c r="BO2690"/>
    </row>
    <row r="2691" spans="1:67">
      <c r="A2691"/>
      <c r="B2691"/>
      <c r="C2691"/>
      <c r="E2691"/>
      <c r="F2691"/>
      <c r="G2691"/>
      <c r="I2691"/>
      <c r="J2691"/>
      <c r="K2691"/>
      <c r="M2691"/>
      <c r="N2691"/>
      <c r="O2691"/>
      <c r="Q2691"/>
      <c r="R2691"/>
      <c r="S2691"/>
      <c r="U2691"/>
      <c r="V2691"/>
      <c r="W2691"/>
      <c r="Y2691"/>
      <c r="Z2691"/>
      <c r="AA2691"/>
      <c r="AC2691"/>
      <c r="AD2691"/>
      <c r="AE2691"/>
      <c r="AG2691"/>
      <c r="AH2691"/>
      <c r="AI2691"/>
      <c r="AK2691"/>
      <c r="AL2691"/>
      <c r="AM2691"/>
      <c r="AO2691"/>
      <c r="AP2691"/>
      <c r="AQ2691"/>
      <c r="AS2691"/>
      <c r="AT2691"/>
      <c r="AU2691"/>
      <c r="AW2691"/>
      <c r="AX2691"/>
      <c r="AY2691"/>
      <c r="BA2691"/>
      <c r="BB2691"/>
      <c r="BC2691"/>
      <c r="BE2691"/>
      <c r="BF2691"/>
      <c r="BG2691"/>
      <c r="BI2691"/>
      <c r="BJ2691"/>
      <c r="BK2691"/>
      <c r="BM2691"/>
      <c r="BN2691"/>
      <c r="BO2691"/>
    </row>
    <row r="2692" spans="1:67">
      <c r="A2692"/>
      <c r="B2692"/>
      <c r="C2692"/>
      <c r="E2692"/>
      <c r="F2692"/>
      <c r="G2692"/>
      <c r="I2692"/>
      <c r="J2692"/>
      <c r="K2692"/>
      <c r="M2692"/>
      <c r="N2692"/>
      <c r="O2692"/>
      <c r="Q2692"/>
      <c r="R2692"/>
      <c r="S2692"/>
      <c r="U2692"/>
      <c r="V2692"/>
      <c r="W2692"/>
      <c r="Y2692"/>
      <c r="Z2692"/>
      <c r="AA2692"/>
      <c r="AC2692"/>
      <c r="AD2692"/>
      <c r="AE2692"/>
      <c r="AG2692"/>
      <c r="AH2692"/>
      <c r="AI2692"/>
      <c r="AK2692"/>
      <c r="AL2692"/>
      <c r="AM2692"/>
      <c r="AO2692"/>
      <c r="AP2692"/>
      <c r="AQ2692"/>
      <c r="AS2692"/>
      <c r="AT2692"/>
      <c r="AU2692"/>
      <c r="AW2692"/>
      <c r="AX2692"/>
      <c r="AY2692"/>
      <c r="BA2692"/>
      <c r="BB2692"/>
      <c r="BC2692"/>
      <c r="BE2692"/>
      <c r="BF2692"/>
      <c r="BG2692"/>
      <c r="BI2692"/>
      <c r="BJ2692"/>
      <c r="BK2692"/>
      <c r="BM2692"/>
      <c r="BN2692"/>
      <c r="BO2692"/>
    </row>
    <row r="2693" spans="1:67">
      <c r="A2693"/>
      <c r="B2693"/>
      <c r="C2693"/>
      <c r="E2693"/>
      <c r="F2693"/>
      <c r="G2693"/>
      <c r="I2693"/>
      <c r="J2693"/>
      <c r="K2693"/>
      <c r="M2693"/>
      <c r="N2693"/>
      <c r="O2693"/>
      <c r="Q2693"/>
      <c r="R2693"/>
      <c r="S2693"/>
      <c r="U2693"/>
      <c r="V2693"/>
      <c r="W2693"/>
      <c r="Y2693"/>
      <c r="Z2693"/>
      <c r="AA2693"/>
      <c r="AC2693"/>
      <c r="AD2693"/>
      <c r="AE2693"/>
      <c r="AG2693"/>
      <c r="AH2693"/>
      <c r="AI2693"/>
      <c r="AK2693"/>
      <c r="AL2693"/>
      <c r="AM2693"/>
      <c r="AO2693"/>
      <c r="AP2693"/>
      <c r="AQ2693"/>
      <c r="AS2693"/>
      <c r="AT2693"/>
      <c r="AU2693"/>
      <c r="AW2693"/>
      <c r="AX2693"/>
      <c r="AY2693"/>
      <c r="BA2693"/>
      <c r="BB2693"/>
      <c r="BC2693"/>
      <c r="BE2693"/>
      <c r="BF2693"/>
      <c r="BG2693"/>
      <c r="BI2693"/>
      <c r="BJ2693"/>
      <c r="BK2693"/>
      <c r="BM2693"/>
      <c r="BN2693"/>
      <c r="BO2693"/>
    </row>
    <row r="2694" spans="1:67">
      <c r="A2694"/>
      <c r="B2694"/>
      <c r="C2694"/>
      <c r="E2694"/>
      <c r="F2694"/>
      <c r="G2694"/>
      <c r="I2694"/>
      <c r="J2694"/>
      <c r="K2694"/>
      <c r="M2694"/>
      <c r="N2694"/>
      <c r="O2694"/>
      <c r="Q2694"/>
      <c r="R2694"/>
      <c r="S2694"/>
      <c r="U2694"/>
      <c r="V2694"/>
      <c r="W2694"/>
      <c r="Y2694"/>
      <c r="Z2694"/>
      <c r="AA2694"/>
      <c r="AC2694"/>
      <c r="AD2694"/>
      <c r="AE2694"/>
      <c r="AG2694"/>
      <c r="AH2694"/>
      <c r="AI2694"/>
      <c r="AK2694"/>
      <c r="AL2694"/>
      <c r="AM2694"/>
      <c r="AO2694"/>
      <c r="AP2694"/>
      <c r="AQ2694"/>
      <c r="AS2694"/>
      <c r="AT2694"/>
      <c r="AU2694"/>
      <c r="AW2694"/>
      <c r="AX2694"/>
      <c r="AY2694"/>
      <c r="BA2694"/>
      <c r="BB2694"/>
      <c r="BC2694"/>
      <c r="BE2694"/>
      <c r="BF2694"/>
      <c r="BG2694"/>
      <c r="BI2694"/>
      <c r="BJ2694"/>
      <c r="BK2694"/>
      <c r="BM2694"/>
      <c r="BN2694"/>
      <c r="BO2694"/>
    </row>
    <row r="2695" spans="1:67">
      <c r="A2695"/>
      <c r="B2695"/>
      <c r="C2695"/>
      <c r="E2695"/>
      <c r="F2695"/>
      <c r="G2695"/>
      <c r="I2695"/>
      <c r="J2695"/>
      <c r="K2695"/>
      <c r="M2695"/>
      <c r="N2695"/>
      <c r="O2695"/>
      <c r="Q2695"/>
      <c r="R2695"/>
      <c r="S2695"/>
      <c r="U2695"/>
      <c r="V2695"/>
      <c r="W2695"/>
      <c r="Y2695"/>
      <c r="Z2695"/>
      <c r="AA2695"/>
      <c r="AC2695"/>
      <c r="AD2695"/>
      <c r="AE2695"/>
      <c r="AG2695"/>
      <c r="AH2695"/>
      <c r="AI2695"/>
      <c r="AK2695"/>
      <c r="AL2695"/>
      <c r="AM2695"/>
      <c r="AO2695"/>
      <c r="AP2695"/>
      <c r="AQ2695"/>
      <c r="AS2695"/>
      <c r="AT2695"/>
      <c r="AU2695"/>
      <c r="AW2695"/>
      <c r="AX2695"/>
      <c r="AY2695"/>
      <c r="BA2695"/>
      <c r="BB2695"/>
      <c r="BC2695"/>
      <c r="BE2695"/>
      <c r="BF2695"/>
      <c r="BG2695"/>
      <c r="BI2695"/>
      <c r="BJ2695"/>
      <c r="BK2695"/>
      <c r="BM2695"/>
      <c r="BN2695"/>
      <c r="BO2695"/>
    </row>
    <row r="2696" spans="1:67">
      <c r="A2696"/>
      <c r="B2696"/>
      <c r="C2696"/>
      <c r="E2696"/>
      <c r="F2696"/>
      <c r="G2696"/>
      <c r="I2696"/>
      <c r="J2696"/>
      <c r="K2696"/>
      <c r="M2696"/>
      <c r="N2696"/>
      <c r="O2696"/>
      <c r="Q2696"/>
      <c r="R2696"/>
      <c r="S2696"/>
      <c r="U2696"/>
      <c r="V2696"/>
      <c r="W2696"/>
      <c r="Y2696"/>
      <c r="Z2696"/>
      <c r="AA2696"/>
      <c r="AC2696"/>
      <c r="AD2696"/>
      <c r="AE2696"/>
      <c r="AG2696"/>
      <c r="AH2696"/>
      <c r="AI2696"/>
      <c r="AK2696"/>
      <c r="AL2696"/>
      <c r="AM2696"/>
      <c r="AO2696"/>
      <c r="AP2696"/>
      <c r="AQ2696"/>
      <c r="AS2696"/>
      <c r="AT2696"/>
      <c r="AU2696"/>
      <c r="AW2696"/>
      <c r="AX2696"/>
      <c r="AY2696"/>
      <c r="BA2696"/>
      <c r="BB2696"/>
      <c r="BC2696"/>
      <c r="BE2696"/>
      <c r="BF2696"/>
      <c r="BG2696"/>
      <c r="BI2696"/>
      <c r="BJ2696"/>
      <c r="BK2696"/>
      <c r="BM2696"/>
      <c r="BN2696"/>
      <c r="BO2696"/>
    </row>
    <row r="2697" spans="1:67">
      <c r="A2697"/>
      <c r="B2697"/>
      <c r="C2697"/>
      <c r="E2697"/>
      <c r="F2697"/>
      <c r="G2697"/>
      <c r="I2697"/>
      <c r="J2697"/>
      <c r="K2697"/>
      <c r="M2697"/>
      <c r="N2697"/>
      <c r="O2697"/>
      <c r="Q2697"/>
      <c r="R2697"/>
      <c r="S2697"/>
      <c r="U2697"/>
      <c r="V2697"/>
      <c r="W2697"/>
      <c r="Y2697"/>
      <c r="Z2697"/>
      <c r="AA2697"/>
      <c r="AC2697"/>
      <c r="AD2697"/>
      <c r="AE2697"/>
      <c r="AG2697"/>
      <c r="AH2697"/>
      <c r="AI2697"/>
      <c r="AK2697"/>
      <c r="AL2697"/>
      <c r="AM2697"/>
      <c r="AO2697"/>
      <c r="AP2697"/>
      <c r="AQ2697"/>
      <c r="AS2697"/>
      <c r="AT2697"/>
      <c r="AU2697"/>
      <c r="AW2697"/>
      <c r="AX2697"/>
      <c r="AY2697"/>
      <c r="BA2697"/>
      <c r="BB2697"/>
      <c r="BC2697"/>
      <c r="BE2697"/>
      <c r="BF2697"/>
      <c r="BG2697"/>
      <c r="BI2697"/>
      <c r="BJ2697"/>
      <c r="BK2697"/>
      <c r="BM2697"/>
      <c r="BN2697"/>
      <c r="BO2697"/>
    </row>
    <row r="2698" spans="1:67">
      <c r="A2698"/>
      <c r="B2698"/>
      <c r="C2698"/>
      <c r="E2698"/>
      <c r="F2698"/>
      <c r="G2698"/>
      <c r="I2698"/>
      <c r="J2698"/>
      <c r="K2698"/>
      <c r="M2698"/>
      <c r="N2698"/>
      <c r="O2698"/>
      <c r="Q2698"/>
      <c r="R2698"/>
      <c r="S2698"/>
      <c r="U2698"/>
      <c r="V2698"/>
      <c r="W2698"/>
      <c r="Y2698"/>
      <c r="Z2698"/>
      <c r="AA2698"/>
      <c r="AC2698"/>
      <c r="AD2698"/>
      <c r="AE2698"/>
      <c r="AG2698"/>
      <c r="AH2698"/>
      <c r="AI2698"/>
      <c r="AK2698"/>
      <c r="AL2698"/>
      <c r="AM2698"/>
      <c r="AO2698"/>
      <c r="AP2698"/>
      <c r="AQ2698"/>
      <c r="AS2698"/>
      <c r="AT2698"/>
      <c r="AU2698"/>
      <c r="AW2698"/>
      <c r="AX2698"/>
      <c r="AY2698"/>
      <c r="BA2698"/>
      <c r="BB2698"/>
      <c r="BC2698"/>
      <c r="BE2698"/>
      <c r="BF2698"/>
      <c r="BG2698"/>
      <c r="BI2698"/>
      <c r="BJ2698"/>
      <c r="BK2698"/>
      <c r="BM2698"/>
      <c r="BN2698"/>
      <c r="BO2698"/>
    </row>
    <row r="2699" spans="1:67">
      <c r="A2699"/>
      <c r="B2699"/>
      <c r="C2699"/>
      <c r="E2699"/>
      <c r="F2699"/>
      <c r="G2699"/>
      <c r="I2699"/>
      <c r="J2699"/>
      <c r="K2699"/>
      <c r="M2699"/>
      <c r="N2699"/>
      <c r="O2699"/>
      <c r="Q2699"/>
      <c r="R2699"/>
      <c r="S2699"/>
      <c r="U2699"/>
      <c r="V2699"/>
      <c r="W2699"/>
      <c r="Y2699"/>
      <c r="Z2699"/>
      <c r="AA2699"/>
      <c r="AC2699"/>
      <c r="AD2699"/>
      <c r="AE2699"/>
      <c r="AG2699"/>
      <c r="AH2699"/>
      <c r="AI2699"/>
      <c r="AK2699"/>
      <c r="AL2699"/>
      <c r="AM2699"/>
      <c r="AO2699"/>
      <c r="AP2699"/>
      <c r="AQ2699"/>
      <c r="AS2699"/>
      <c r="AT2699"/>
      <c r="AU2699"/>
      <c r="AW2699"/>
      <c r="AX2699"/>
      <c r="AY2699"/>
      <c r="BA2699"/>
      <c r="BB2699"/>
      <c r="BC2699"/>
      <c r="BE2699"/>
      <c r="BF2699"/>
      <c r="BG2699"/>
      <c r="BI2699"/>
      <c r="BJ2699"/>
      <c r="BK2699"/>
      <c r="BM2699"/>
      <c r="BN2699"/>
      <c r="BO2699"/>
    </row>
    <row r="2700" spans="1:67">
      <c r="A2700"/>
      <c r="B2700"/>
      <c r="C2700"/>
      <c r="E2700"/>
      <c r="F2700"/>
      <c r="G2700"/>
      <c r="I2700"/>
      <c r="J2700"/>
      <c r="K2700"/>
      <c r="M2700"/>
      <c r="N2700"/>
      <c r="O2700"/>
      <c r="Q2700"/>
      <c r="R2700"/>
      <c r="S2700"/>
      <c r="U2700"/>
      <c r="V2700"/>
      <c r="W2700"/>
      <c r="Y2700"/>
      <c r="Z2700"/>
      <c r="AA2700"/>
      <c r="AC2700"/>
      <c r="AD2700"/>
      <c r="AE2700"/>
      <c r="AG2700"/>
      <c r="AH2700"/>
      <c r="AI2700"/>
      <c r="AK2700"/>
      <c r="AL2700"/>
      <c r="AM2700"/>
      <c r="AO2700"/>
      <c r="AP2700"/>
      <c r="AQ2700"/>
      <c r="AS2700"/>
      <c r="AT2700"/>
      <c r="AU2700"/>
      <c r="AW2700"/>
      <c r="AX2700"/>
      <c r="AY2700"/>
      <c r="BA2700"/>
      <c r="BB2700"/>
      <c r="BC2700"/>
      <c r="BE2700"/>
      <c r="BF2700"/>
      <c r="BG2700"/>
      <c r="BI2700"/>
      <c r="BJ2700"/>
      <c r="BK2700"/>
      <c r="BM2700"/>
      <c r="BN2700"/>
      <c r="BO2700"/>
    </row>
    <row r="2701" spans="1:67">
      <c r="A2701"/>
      <c r="B2701"/>
      <c r="C2701"/>
      <c r="E2701"/>
      <c r="F2701"/>
      <c r="G2701"/>
      <c r="I2701"/>
      <c r="J2701"/>
      <c r="K2701"/>
      <c r="M2701"/>
      <c r="N2701"/>
      <c r="O2701"/>
      <c r="Q2701"/>
      <c r="R2701"/>
      <c r="S2701"/>
      <c r="U2701"/>
      <c r="V2701"/>
      <c r="W2701"/>
      <c r="Y2701"/>
      <c r="Z2701"/>
      <c r="AA2701"/>
      <c r="AC2701"/>
      <c r="AD2701"/>
      <c r="AE2701"/>
      <c r="AG2701"/>
      <c r="AH2701"/>
      <c r="AI2701"/>
      <c r="AK2701"/>
      <c r="AL2701"/>
      <c r="AM2701"/>
      <c r="AO2701"/>
      <c r="AP2701"/>
      <c r="AQ2701"/>
      <c r="AS2701"/>
      <c r="AT2701"/>
      <c r="AU2701"/>
      <c r="AW2701"/>
      <c r="AX2701"/>
      <c r="AY2701"/>
      <c r="BA2701"/>
      <c r="BB2701"/>
      <c r="BC2701"/>
      <c r="BE2701"/>
      <c r="BF2701"/>
      <c r="BG2701"/>
      <c r="BI2701"/>
      <c r="BJ2701"/>
      <c r="BK2701"/>
      <c r="BM2701"/>
      <c r="BN2701"/>
      <c r="BO2701"/>
    </row>
    <row r="2702" spans="1:67">
      <c r="A2702"/>
      <c r="B2702"/>
      <c r="C2702"/>
      <c r="E2702"/>
      <c r="F2702"/>
      <c r="G2702"/>
      <c r="I2702"/>
      <c r="J2702"/>
      <c r="K2702"/>
      <c r="M2702"/>
      <c r="N2702"/>
      <c r="O2702"/>
      <c r="Q2702"/>
      <c r="R2702"/>
      <c r="S2702"/>
      <c r="U2702"/>
      <c r="V2702"/>
      <c r="W2702"/>
      <c r="Y2702"/>
      <c r="Z2702"/>
      <c r="AA2702"/>
      <c r="AC2702"/>
      <c r="AD2702"/>
      <c r="AE2702"/>
      <c r="AG2702"/>
      <c r="AH2702"/>
      <c r="AI2702"/>
      <c r="AK2702"/>
      <c r="AL2702"/>
      <c r="AM2702"/>
      <c r="AO2702"/>
      <c r="AP2702"/>
      <c r="AQ2702"/>
      <c r="AS2702"/>
      <c r="AT2702"/>
      <c r="AU2702"/>
      <c r="AW2702"/>
      <c r="AX2702"/>
      <c r="AY2702"/>
      <c r="BA2702"/>
      <c r="BB2702"/>
      <c r="BC2702"/>
      <c r="BE2702"/>
      <c r="BF2702"/>
      <c r="BG2702"/>
      <c r="BI2702"/>
      <c r="BJ2702"/>
      <c r="BK2702"/>
      <c r="BM2702"/>
      <c r="BN2702"/>
      <c r="BO2702"/>
    </row>
    <row r="2703" spans="1:67">
      <c r="A2703"/>
      <c r="B2703"/>
      <c r="C2703"/>
      <c r="E2703"/>
      <c r="F2703"/>
      <c r="G2703"/>
      <c r="I2703"/>
      <c r="J2703"/>
      <c r="K2703"/>
      <c r="M2703"/>
      <c r="N2703"/>
      <c r="O2703"/>
      <c r="Q2703"/>
      <c r="R2703"/>
      <c r="S2703"/>
      <c r="U2703"/>
      <c r="V2703"/>
      <c r="W2703"/>
      <c r="Y2703"/>
      <c r="Z2703"/>
      <c r="AA2703"/>
      <c r="AC2703"/>
      <c r="AD2703"/>
      <c r="AE2703"/>
      <c r="AG2703"/>
      <c r="AH2703"/>
      <c r="AI2703"/>
      <c r="AK2703"/>
      <c r="AL2703"/>
      <c r="AM2703"/>
      <c r="AO2703"/>
      <c r="AP2703"/>
      <c r="AQ2703"/>
      <c r="AS2703"/>
      <c r="AT2703"/>
      <c r="AU2703"/>
      <c r="AW2703"/>
      <c r="AX2703"/>
      <c r="AY2703"/>
      <c r="BA2703"/>
      <c r="BB2703"/>
      <c r="BC2703"/>
      <c r="BE2703"/>
      <c r="BF2703"/>
      <c r="BG2703"/>
      <c r="BI2703"/>
      <c r="BJ2703"/>
      <c r="BK2703"/>
      <c r="BM2703"/>
      <c r="BN2703"/>
      <c r="BO2703"/>
    </row>
    <row r="2704" spans="1:67">
      <c r="A2704"/>
      <c r="B2704"/>
      <c r="C2704"/>
      <c r="E2704"/>
      <c r="F2704"/>
      <c r="G2704"/>
      <c r="I2704"/>
      <c r="J2704"/>
      <c r="K2704"/>
      <c r="M2704"/>
      <c r="N2704"/>
      <c r="O2704"/>
      <c r="Q2704"/>
      <c r="R2704"/>
      <c r="S2704"/>
      <c r="U2704"/>
      <c r="V2704"/>
      <c r="W2704"/>
      <c r="Y2704"/>
      <c r="Z2704"/>
      <c r="AA2704"/>
      <c r="AC2704"/>
      <c r="AD2704"/>
      <c r="AE2704"/>
      <c r="AG2704"/>
      <c r="AH2704"/>
      <c r="AI2704"/>
      <c r="AK2704"/>
      <c r="AL2704"/>
      <c r="AM2704"/>
      <c r="AO2704"/>
      <c r="AP2704"/>
      <c r="AQ2704"/>
      <c r="AS2704"/>
      <c r="AT2704"/>
      <c r="AU2704"/>
      <c r="AW2704"/>
      <c r="AX2704"/>
      <c r="AY2704"/>
      <c r="BA2704"/>
      <c r="BB2704"/>
      <c r="BC2704"/>
      <c r="BE2704"/>
      <c r="BF2704"/>
      <c r="BG2704"/>
      <c r="BI2704"/>
      <c r="BJ2704"/>
      <c r="BK2704"/>
      <c r="BM2704"/>
      <c r="BN2704"/>
      <c r="BO2704"/>
    </row>
    <row r="2705" spans="1:67">
      <c r="A2705"/>
      <c r="B2705"/>
      <c r="C2705"/>
      <c r="E2705"/>
      <c r="F2705"/>
      <c r="G2705"/>
      <c r="I2705"/>
      <c r="J2705"/>
      <c r="K2705"/>
      <c r="M2705"/>
      <c r="N2705"/>
      <c r="O2705"/>
      <c r="Q2705"/>
      <c r="R2705"/>
      <c r="S2705"/>
      <c r="U2705"/>
      <c r="V2705"/>
      <c r="W2705"/>
      <c r="Y2705"/>
      <c r="Z2705"/>
      <c r="AA2705"/>
      <c r="AC2705"/>
      <c r="AD2705"/>
      <c r="AE2705"/>
      <c r="AG2705"/>
      <c r="AH2705"/>
      <c r="AI2705"/>
      <c r="AK2705"/>
      <c r="AL2705"/>
      <c r="AM2705"/>
      <c r="AO2705"/>
      <c r="AP2705"/>
      <c r="AQ2705"/>
      <c r="AS2705"/>
      <c r="AT2705"/>
      <c r="AU2705"/>
      <c r="AW2705"/>
      <c r="AX2705"/>
      <c r="AY2705"/>
      <c r="BA2705"/>
      <c r="BB2705"/>
      <c r="BC2705"/>
      <c r="BE2705"/>
      <c r="BF2705"/>
      <c r="BG2705"/>
      <c r="BI2705"/>
      <c r="BJ2705"/>
      <c r="BK2705"/>
      <c r="BM2705"/>
      <c r="BN2705"/>
      <c r="BO2705"/>
    </row>
    <row r="2706" spans="1:67">
      <c r="A2706"/>
      <c r="B2706"/>
      <c r="C2706"/>
      <c r="E2706"/>
      <c r="F2706"/>
      <c r="G2706"/>
      <c r="I2706"/>
      <c r="J2706"/>
      <c r="K2706"/>
      <c r="M2706"/>
      <c r="N2706"/>
      <c r="O2706"/>
      <c r="Q2706"/>
      <c r="R2706"/>
      <c r="S2706"/>
      <c r="U2706"/>
      <c r="V2706"/>
      <c r="W2706"/>
      <c r="Y2706"/>
      <c r="Z2706"/>
      <c r="AA2706"/>
      <c r="AC2706"/>
      <c r="AD2706"/>
      <c r="AE2706"/>
      <c r="AG2706"/>
      <c r="AH2706"/>
      <c r="AI2706"/>
      <c r="AK2706"/>
      <c r="AL2706"/>
      <c r="AM2706"/>
      <c r="AO2706"/>
      <c r="AP2706"/>
      <c r="AQ2706"/>
      <c r="AS2706"/>
      <c r="AT2706"/>
      <c r="AU2706"/>
      <c r="AW2706"/>
      <c r="AX2706"/>
      <c r="AY2706"/>
      <c r="BA2706"/>
      <c r="BB2706"/>
      <c r="BC2706"/>
      <c r="BE2706"/>
      <c r="BF2706"/>
      <c r="BG2706"/>
      <c r="BI2706"/>
      <c r="BJ2706"/>
      <c r="BK2706"/>
      <c r="BM2706"/>
      <c r="BN2706"/>
      <c r="BO2706"/>
    </row>
    <row r="2707" spans="1:67">
      <c r="A2707"/>
      <c r="B2707"/>
      <c r="C2707"/>
      <c r="E2707"/>
      <c r="F2707"/>
      <c r="G2707"/>
      <c r="I2707"/>
      <c r="J2707"/>
      <c r="K2707"/>
      <c r="M2707"/>
      <c r="N2707"/>
      <c r="O2707"/>
      <c r="Q2707"/>
      <c r="R2707"/>
      <c r="S2707"/>
      <c r="U2707"/>
      <c r="V2707"/>
      <c r="W2707"/>
      <c r="Y2707"/>
      <c r="Z2707"/>
      <c r="AA2707"/>
      <c r="AC2707"/>
      <c r="AD2707"/>
      <c r="AE2707"/>
      <c r="AG2707"/>
      <c r="AH2707"/>
      <c r="AI2707"/>
      <c r="AK2707"/>
      <c r="AL2707"/>
      <c r="AM2707"/>
      <c r="AO2707"/>
      <c r="AP2707"/>
      <c r="AQ2707"/>
      <c r="AS2707"/>
      <c r="AT2707"/>
      <c r="AU2707"/>
      <c r="AW2707"/>
      <c r="AX2707"/>
      <c r="AY2707"/>
      <c r="BA2707"/>
      <c r="BB2707"/>
      <c r="BC2707"/>
      <c r="BE2707"/>
      <c r="BF2707"/>
      <c r="BG2707"/>
      <c r="BI2707"/>
      <c r="BJ2707"/>
      <c r="BK2707"/>
      <c r="BM2707"/>
      <c r="BN2707"/>
      <c r="BO2707"/>
    </row>
    <row r="2708" spans="1:67">
      <c r="A2708"/>
      <c r="B2708"/>
      <c r="C2708"/>
      <c r="E2708"/>
      <c r="F2708"/>
      <c r="G2708"/>
      <c r="I2708"/>
      <c r="J2708"/>
      <c r="K2708"/>
      <c r="M2708"/>
      <c r="N2708"/>
      <c r="O2708"/>
      <c r="Q2708"/>
      <c r="R2708"/>
      <c r="S2708"/>
      <c r="U2708"/>
      <c r="V2708"/>
      <c r="W2708"/>
      <c r="Y2708"/>
      <c r="Z2708"/>
      <c r="AA2708"/>
      <c r="AC2708"/>
      <c r="AD2708"/>
      <c r="AE2708"/>
      <c r="AG2708"/>
      <c r="AH2708"/>
      <c r="AI2708"/>
      <c r="AK2708"/>
      <c r="AL2708"/>
      <c r="AM2708"/>
      <c r="AO2708"/>
      <c r="AP2708"/>
      <c r="AQ2708"/>
      <c r="AS2708"/>
      <c r="AT2708"/>
      <c r="AU2708"/>
      <c r="AW2708"/>
      <c r="AX2708"/>
      <c r="AY2708"/>
      <c r="BA2708"/>
      <c r="BB2708"/>
      <c r="BC2708"/>
      <c r="BE2708"/>
      <c r="BF2708"/>
      <c r="BG2708"/>
      <c r="BI2708"/>
      <c r="BJ2708"/>
      <c r="BK2708"/>
      <c r="BM2708"/>
      <c r="BN2708"/>
      <c r="BO2708"/>
    </row>
    <row r="2709" spans="1:67">
      <c r="A2709"/>
      <c r="B2709"/>
      <c r="C2709"/>
      <c r="E2709"/>
      <c r="F2709"/>
      <c r="G2709"/>
      <c r="I2709"/>
      <c r="J2709"/>
      <c r="K2709"/>
      <c r="M2709"/>
      <c r="N2709"/>
      <c r="O2709"/>
      <c r="Q2709"/>
      <c r="R2709"/>
      <c r="S2709"/>
      <c r="U2709"/>
      <c r="V2709"/>
      <c r="W2709"/>
      <c r="Y2709"/>
      <c r="Z2709"/>
      <c r="AA2709"/>
      <c r="AC2709"/>
      <c r="AD2709"/>
      <c r="AE2709"/>
      <c r="AG2709"/>
      <c r="AH2709"/>
      <c r="AI2709"/>
      <c r="AK2709"/>
      <c r="AL2709"/>
      <c r="AM2709"/>
      <c r="AO2709"/>
      <c r="AP2709"/>
      <c r="AQ2709"/>
      <c r="AS2709"/>
      <c r="AT2709"/>
      <c r="AU2709"/>
      <c r="AW2709"/>
      <c r="AX2709"/>
      <c r="AY2709"/>
      <c r="BA2709"/>
      <c r="BB2709"/>
      <c r="BC2709"/>
      <c r="BE2709"/>
      <c r="BF2709"/>
      <c r="BG2709"/>
      <c r="BI2709"/>
      <c r="BJ2709"/>
      <c r="BK2709"/>
      <c r="BM2709"/>
      <c r="BN2709"/>
      <c r="BO2709"/>
    </row>
    <row r="2710" spans="1:67">
      <c r="A2710"/>
      <c r="B2710"/>
      <c r="C2710"/>
      <c r="E2710"/>
      <c r="F2710"/>
      <c r="G2710"/>
      <c r="I2710"/>
      <c r="J2710"/>
      <c r="K2710"/>
      <c r="M2710"/>
      <c r="N2710"/>
      <c r="O2710"/>
      <c r="Q2710"/>
      <c r="R2710"/>
      <c r="S2710"/>
      <c r="U2710"/>
      <c r="V2710"/>
      <c r="W2710"/>
      <c r="Y2710"/>
      <c r="Z2710"/>
      <c r="AA2710"/>
      <c r="AC2710"/>
      <c r="AD2710"/>
      <c r="AE2710"/>
      <c r="AG2710"/>
      <c r="AH2710"/>
      <c r="AI2710"/>
      <c r="AK2710"/>
      <c r="AL2710"/>
      <c r="AM2710"/>
      <c r="AO2710"/>
      <c r="AP2710"/>
      <c r="AQ2710"/>
      <c r="AS2710"/>
      <c r="AT2710"/>
      <c r="AU2710"/>
      <c r="AW2710"/>
      <c r="AX2710"/>
      <c r="AY2710"/>
      <c r="BA2710"/>
      <c r="BB2710"/>
      <c r="BC2710"/>
      <c r="BE2710"/>
      <c r="BF2710"/>
      <c r="BG2710"/>
      <c r="BI2710"/>
      <c r="BJ2710"/>
      <c r="BK2710"/>
      <c r="BM2710"/>
      <c r="BN2710"/>
      <c r="BO2710"/>
    </row>
    <row r="2711" spans="1:67">
      <c r="A2711"/>
      <c r="B2711"/>
      <c r="C2711"/>
      <c r="E2711"/>
      <c r="F2711"/>
      <c r="G2711"/>
      <c r="I2711"/>
      <c r="J2711"/>
      <c r="K2711"/>
      <c r="M2711"/>
      <c r="N2711"/>
      <c r="O2711"/>
      <c r="Q2711"/>
      <c r="R2711"/>
      <c r="S2711"/>
      <c r="U2711"/>
      <c r="V2711"/>
      <c r="W2711"/>
      <c r="Y2711"/>
      <c r="Z2711"/>
      <c r="AA2711"/>
      <c r="AC2711"/>
      <c r="AD2711"/>
      <c r="AE2711"/>
      <c r="AG2711"/>
      <c r="AH2711"/>
      <c r="AI2711"/>
      <c r="AK2711"/>
      <c r="AL2711"/>
      <c r="AM2711"/>
      <c r="AO2711"/>
      <c r="AP2711"/>
      <c r="AQ2711"/>
      <c r="AS2711"/>
      <c r="AT2711"/>
      <c r="AU2711"/>
      <c r="AW2711"/>
      <c r="AX2711"/>
      <c r="AY2711"/>
      <c r="BA2711"/>
      <c r="BB2711"/>
      <c r="BC2711"/>
      <c r="BE2711"/>
      <c r="BF2711"/>
      <c r="BG2711"/>
      <c r="BI2711"/>
      <c r="BJ2711"/>
      <c r="BK2711"/>
      <c r="BM2711"/>
      <c r="BN2711"/>
      <c r="BO2711"/>
    </row>
    <row r="2712" spans="1:67">
      <c r="A2712"/>
      <c r="B2712"/>
      <c r="C2712"/>
      <c r="E2712"/>
      <c r="F2712"/>
      <c r="G2712"/>
      <c r="I2712"/>
      <c r="J2712"/>
      <c r="K2712"/>
      <c r="M2712"/>
      <c r="N2712"/>
      <c r="O2712"/>
      <c r="Q2712"/>
      <c r="R2712"/>
      <c r="S2712"/>
      <c r="U2712"/>
      <c r="V2712"/>
      <c r="W2712"/>
      <c r="Y2712"/>
      <c r="Z2712"/>
      <c r="AA2712"/>
      <c r="AC2712"/>
      <c r="AD2712"/>
      <c r="AE2712"/>
      <c r="AG2712"/>
      <c r="AH2712"/>
      <c r="AI2712"/>
      <c r="AK2712"/>
      <c r="AL2712"/>
      <c r="AM2712"/>
      <c r="AO2712"/>
      <c r="AP2712"/>
      <c r="AQ2712"/>
      <c r="AS2712"/>
      <c r="AT2712"/>
      <c r="AU2712"/>
      <c r="AW2712"/>
      <c r="AX2712"/>
      <c r="AY2712"/>
      <c r="BA2712"/>
      <c r="BB2712"/>
      <c r="BC2712"/>
      <c r="BE2712"/>
      <c r="BF2712"/>
      <c r="BG2712"/>
      <c r="BI2712"/>
      <c r="BJ2712"/>
      <c r="BK2712"/>
      <c r="BM2712"/>
      <c r="BN2712"/>
      <c r="BO2712"/>
    </row>
    <row r="2713" spans="1:67">
      <c r="A2713"/>
      <c r="B2713"/>
      <c r="C2713"/>
      <c r="E2713"/>
      <c r="F2713"/>
      <c r="G2713"/>
      <c r="I2713"/>
      <c r="J2713"/>
      <c r="K2713"/>
      <c r="M2713"/>
      <c r="N2713"/>
      <c r="O2713"/>
      <c r="Q2713"/>
      <c r="R2713"/>
      <c r="S2713"/>
      <c r="U2713"/>
      <c r="V2713"/>
      <c r="W2713"/>
      <c r="Y2713"/>
      <c r="Z2713"/>
      <c r="AA2713"/>
      <c r="AC2713"/>
      <c r="AD2713"/>
      <c r="AE2713"/>
      <c r="AG2713"/>
      <c r="AH2713"/>
      <c r="AI2713"/>
      <c r="AK2713"/>
      <c r="AL2713"/>
      <c r="AM2713"/>
      <c r="AO2713"/>
      <c r="AP2713"/>
      <c r="AQ2713"/>
      <c r="AS2713"/>
      <c r="AT2713"/>
      <c r="AU2713"/>
      <c r="AW2713"/>
      <c r="AX2713"/>
      <c r="AY2713"/>
      <c r="BA2713"/>
      <c r="BB2713"/>
      <c r="BC2713"/>
      <c r="BE2713"/>
      <c r="BF2713"/>
      <c r="BG2713"/>
      <c r="BI2713"/>
      <c r="BJ2713"/>
      <c r="BK2713"/>
      <c r="BM2713"/>
      <c r="BN2713"/>
      <c r="BO2713"/>
    </row>
    <row r="2714" spans="1:67">
      <c r="A2714"/>
      <c r="B2714"/>
      <c r="C2714"/>
      <c r="E2714"/>
      <c r="F2714"/>
      <c r="G2714"/>
      <c r="I2714"/>
      <c r="J2714"/>
      <c r="K2714"/>
      <c r="M2714"/>
      <c r="N2714"/>
      <c r="O2714"/>
      <c r="Q2714"/>
      <c r="R2714"/>
      <c r="S2714"/>
      <c r="U2714"/>
      <c r="V2714"/>
      <c r="W2714"/>
      <c r="Y2714"/>
      <c r="Z2714"/>
      <c r="AA2714"/>
      <c r="AC2714"/>
      <c r="AD2714"/>
      <c r="AE2714"/>
      <c r="AG2714"/>
      <c r="AH2714"/>
      <c r="AI2714"/>
      <c r="AK2714"/>
      <c r="AL2714"/>
      <c r="AM2714"/>
      <c r="AO2714"/>
      <c r="AP2714"/>
      <c r="AQ2714"/>
      <c r="AS2714"/>
      <c r="AT2714"/>
      <c r="AU2714"/>
      <c r="AW2714"/>
      <c r="AX2714"/>
      <c r="AY2714"/>
      <c r="BA2714"/>
      <c r="BB2714"/>
      <c r="BC2714"/>
      <c r="BE2714"/>
      <c r="BF2714"/>
      <c r="BG2714"/>
      <c r="BI2714"/>
      <c r="BJ2714"/>
      <c r="BK2714"/>
      <c r="BM2714"/>
      <c r="BN2714"/>
      <c r="BO2714"/>
    </row>
    <row r="2715" spans="1:67">
      <c r="A2715"/>
      <c r="B2715"/>
      <c r="C2715"/>
      <c r="E2715"/>
      <c r="F2715"/>
      <c r="G2715"/>
      <c r="I2715"/>
      <c r="J2715"/>
      <c r="K2715"/>
      <c r="M2715"/>
      <c r="N2715"/>
      <c r="O2715"/>
      <c r="Q2715"/>
      <c r="R2715"/>
      <c r="S2715"/>
      <c r="U2715"/>
      <c r="V2715"/>
      <c r="W2715"/>
      <c r="Y2715"/>
      <c r="Z2715"/>
      <c r="AA2715"/>
      <c r="AC2715"/>
      <c r="AD2715"/>
      <c r="AE2715"/>
      <c r="AG2715"/>
      <c r="AH2715"/>
      <c r="AI2715"/>
      <c r="AK2715"/>
      <c r="AL2715"/>
      <c r="AM2715"/>
      <c r="AO2715"/>
      <c r="AP2715"/>
      <c r="AQ2715"/>
      <c r="AS2715"/>
      <c r="AT2715"/>
      <c r="AU2715"/>
      <c r="AW2715"/>
      <c r="AX2715"/>
      <c r="AY2715"/>
      <c r="BA2715"/>
      <c r="BB2715"/>
      <c r="BC2715"/>
      <c r="BE2715"/>
      <c r="BF2715"/>
      <c r="BG2715"/>
      <c r="BI2715"/>
      <c r="BJ2715"/>
      <c r="BK2715"/>
      <c r="BM2715"/>
      <c r="BN2715"/>
      <c r="BO2715"/>
    </row>
    <row r="2716" spans="1:67">
      <c r="A2716"/>
      <c r="B2716"/>
      <c r="C2716"/>
      <c r="E2716"/>
      <c r="F2716"/>
      <c r="G2716"/>
      <c r="I2716"/>
      <c r="J2716"/>
      <c r="K2716"/>
      <c r="M2716"/>
      <c r="N2716"/>
      <c r="O2716"/>
      <c r="Q2716"/>
      <c r="R2716"/>
      <c r="S2716"/>
      <c r="U2716"/>
      <c r="V2716"/>
      <c r="W2716"/>
      <c r="Y2716"/>
      <c r="Z2716"/>
      <c r="AA2716"/>
      <c r="AC2716"/>
      <c r="AD2716"/>
      <c r="AE2716"/>
      <c r="AG2716"/>
      <c r="AH2716"/>
      <c r="AI2716"/>
      <c r="AK2716"/>
      <c r="AL2716"/>
      <c r="AM2716"/>
      <c r="AO2716"/>
      <c r="AP2716"/>
      <c r="AQ2716"/>
      <c r="AS2716"/>
      <c r="AT2716"/>
      <c r="AU2716"/>
      <c r="AW2716"/>
      <c r="AX2716"/>
      <c r="AY2716"/>
      <c r="BA2716"/>
      <c r="BB2716"/>
      <c r="BC2716"/>
      <c r="BE2716"/>
      <c r="BF2716"/>
      <c r="BG2716"/>
      <c r="BI2716"/>
      <c r="BJ2716"/>
      <c r="BK2716"/>
      <c r="BM2716"/>
      <c r="BN2716"/>
      <c r="BO2716"/>
    </row>
    <row r="2717" spans="1:67">
      <c r="A2717"/>
      <c r="B2717"/>
      <c r="C2717"/>
      <c r="E2717"/>
      <c r="F2717"/>
      <c r="G2717"/>
      <c r="I2717"/>
      <c r="J2717"/>
      <c r="K2717"/>
      <c r="M2717"/>
      <c r="N2717"/>
      <c r="O2717"/>
      <c r="Q2717"/>
      <c r="R2717"/>
      <c r="S2717"/>
      <c r="U2717"/>
      <c r="V2717"/>
      <c r="W2717"/>
      <c r="Y2717"/>
      <c r="Z2717"/>
      <c r="AA2717"/>
      <c r="AC2717"/>
      <c r="AD2717"/>
      <c r="AE2717"/>
      <c r="AG2717"/>
      <c r="AH2717"/>
      <c r="AI2717"/>
      <c r="AK2717"/>
      <c r="AL2717"/>
      <c r="AM2717"/>
      <c r="AO2717"/>
      <c r="AP2717"/>
      <c r="AQ2717"/>
      <c r="AS2717"/>
      <c r="AT2717"/>
      <c r="AU2717"/>
      <c r="AW2717"/>
      <c r="AX2717"/>
      <c r="AY2717"/>
      <c r="BA2717"/>
      <c r="BB2717"/>
      <c r="BC2717"/>
      <c r="BE2717"/>
      <c r="BF2717"/>
      <c r="BG2717"/>
      <c r="BI2717"/>
      <c r="BJ2717"/>
      <c r="BK2717"/>
      <c r="BM2717"/>
      <c r="BN2717"/>
      <c r="BO2717"/>
    </row>
    <row r="2718" spans="1:67">
      <c r="A2718"/>
      <c r="B2718"/>
      <c r="C2718"/>
      <c r="E2718"/>
      <c r="F2718"/>
      <c r="G2718"/>
      <c r="I2718"/>
      <c r="J2718"/>
      <c r="K2718"/>
      <c r="M2718"/>
      <c r="N2718"/>
      <c r="O2718"/>
      <c r="Q2718"/>
      <c r="R2718"/>
      <c r="S2718"/>
      <c r="U2718"/>
      <c r="V2718"/>
      <c r="W2718"/>
      <c r="Y2718"/>
      <c r="Z2718"/>
      <c r="AA2718"/>
      <c r="AC2718"/>
      <c r="AD2718"/>
      <c r="AE2718"/>
      <c r="AG2718"/>
      <c r="AH2718"/>
      <c r="AI2718"/>
      <c r="AK2718"/>
      <c r="AL2718"/>
      <c r="AM2718"/>
      <c r="AO2718"/>
      <c r="AP2718"/>
      <c r="AQ2718"/>
      <c r="AS2718"/>
      <c r="AT2718"/>
      <c r="AU2718"/>
      <c r="AW2718"/>
      <c r="AX2718"/>
      <c r="AY2718"/>
      <c r="BA2718"/>
      <c r="BB2718"/>
      <c r="BC2718"/>
      <c r="BE2718"/>
      <c r="BF2718"/>
      <c r="BG2718"/>
      <c r="BI2718"/>
      <c r="BJ2718"/>
      <c r="BK2718"/>
      <c r="BM2718"/>
      <c r="BN2718"/>
      <c r="BO2718"/>
    </row>
    <row r="2719" spans="1:67">
      <c r="A2719"/>
      <c r="B2719"/>
      <c r="C2719"/>
      <c r="E2719"/>
      <c r="F2719"/>
      <c r="G2719"/>
      <c r="I2719"/>
      <c r="J2719"/>
      <c r="K2719"/>
      <c r="M2719"/>
      <c r="N2719"/>
      <c r="O2719"/>
      <c r="Q2719"/>
      <c r="R2719"/>
      <c r="S2719"/>
      <c r="U2719"/>
      <c r="V2719"/>
      <c r="W2719"/>
      <c r="Y2719"/>
      <c r="Z2719"/>
      <c r="AA2719"/>
      <c r="AC2719"/>
      <c r="AD2719"/>
      <c r="AE2719"/>
      <c r="AG2719"/>
      <c r="AH2719"/>
      <c r="AI2719"/>
      <c r="AK2719"/>
      <c r="AL2719"/>
      <c r="AM2719"/>
      <c r="AO2719"/>
      <c r="AP2719"/>
      <c r="AQ2719"/>
      <c r="AS2719"/>
      <c r="AT2719"/>
      <c r="AU2719"/>
      <c r="AW2719"/>
      <c r="AX2719"/>
      <c r="AY2719"/>
      <c r="BA2719"/>
      <c r="BB2719"/>
      <c r="BC2719"/>
      <c r="BE2719"/>
      <c r="BF2719"/>
      <c r="BG2719"/>
      <c r="BI2719"/>
      <c r="BJ2719"/>
      <c r="BK2719"/>
      <c r="BM2719"/>
      <c r="BN2719"/>
      <c r="BO2719"/>
    </row>
    <row r="2720" spans="1:67">
      <c r="A2720"/>
      <c r="B2720"/>
      <c r="C2720"/>
      <c r="E2720"/>
      <c r="F2720"/>
      <c r="G2720"/>
      <c r="I2720"/>
      <c r="J2720"/>
      <c r="K2720"/>
      <c r="M2720"/>
      <c r="N2720"/>
      <c r="O2720"/>
      <c r="Q2720"/>
      <c r="R2720"/>
      <c r="S2720"/>
      <c r="U2720"/>
      <c r="V2720"/>
      <c r="W2720"/>
      <c r="Y2720"/>
      <c r="Z2720"/>
      <c r="AA2720"/>
      <c r="AC2720"/>
      <c r="AD2720"/>
      <c r="AE2720"/>
      <c r="AG2720"/>
      <c r="AH2720"/>
      <c r="AI2720"/>
      <c r="AK2720"/>
      <c r="AL2720"/>
      <c r="AM2720"/>
      <c r="AO2720"/>
      <c r="AP2720"/>
      <c r="AQ2720"/>
      <c r="AS2720"/>
      <c r="AT2720"/>
      <c r="AU2720"/>
      <c r="AW2720"/>
      <c r="AX2720"/>
      <c r="AY2720"/>
      <c r="BA2720"/>
      <c r="BB2720"/>
      <c r="BC2720"/>
      <c r="BE2720"/>
      <c r="BF2720"/>
      <c r="BG2720"/>
      <c r="BI2720"/>
      <c r="BJ2720"/>
      <c r="BK2720"/>
      <c r="BM2720"/>
      <c r="BN2720"/>
      <c r="BO2720"/>
    </row>
    <row r="2721" spans="1:67">
      <c r="A2721"/>
      <c r="B2721"/>
      <c r="C2721"/>
      <c r="E2721"/>
      <c r="F2721"/>
      <c r="G2721"/>
      <c r="I2721"/>
      <c r="J2721"/>
      <c r="K2721"/>
      <c r="M2721"/>
      <c r="N2721"/>
      <c r="O2721"/>
      <c r="Q2721"/>
      <c r="R2721"/>
      <c r="S2721"/>
      <c r="U2721"/>
      <c r="V2721"/>
      <c r="W2721"/>
      <c r="Y2721"/>
      <c r="Z2721"/>
      <c r="AA2721"/>
      <c r="AC2721"/>
      <c r="AD2721"/>
      <c r="AE2721"/>
      <c r="AG2721"/>
      <c r="AH2721"/>
      <c r="AI2721"/>
      <c r="AK2721"/>
      <c r="AL2721"/>
      <c r="AM2721"/>
      <c r="AO2721"/>
      <c r="AP2721"/>
      <c r="AQ2721"/>
      <c r="AS2721"/>
      <c r="AT2721"/>
      <c r="AU2721"/>
      <c r="AW2721"/>
      <c r="AX2721"/>
      <c r="AY2721"/>
      <c r="BA2721"/>
      <c r="BB2721"/>
      <c r="BC2721"/>
      <c r="BE2721"/>
      <c r="BF2721"/>
      <c r="BG2721"/>
      <c r="BI2721"/>
      <c r="BJ2721"/>
      <c r="BK2721"/>
      <c r="BM2721"/>
      <c r="BN2721"/>
      <c r="BO2721"/>
    </row>
    <row r="2722" spans="1:67">
      <c r="A2722"/>
      <c r="B2722"/>
      <c r="C2722"/>
      <c r="E2722"/>
      <c r="F2722"/>
      <c r="G2722"/>
      <c r="I2722"/>
      <c r="J2722"/>
      <c r="K2722"/>
      <c r="M2722"/>
      <c r="N2722"/>
      <c r="O2722"/>
      <c r="Q2722"/>
      <c r="R2722"/>
      <c r="S2722"/>
      <c r="U2722"/>
      <c r="V2722"/>
      <c r="W2722"/>
      <c r="Y2722"/>
      <c r="Z2722"/>
      <c r="AA2722"/>
      <c r="AC2722"/>
      <c r="AD2722"/>
      <c r="AE2722"/>
      <c r="AG2722"/>
      <c r="AH2722"/>
      <c r="AI2722"/>
      <c r="AK2722"/>
      <c r="AL2722"/>
      <c r="AM2722"/>
      <c r="AO2722"/>
      <c r="AP2722"/>
      <c r="AQ2722"/>
      <c r="AS2722"/>
      <c r="AT2722"/>
      <c r="AU2722"/>
      <c r="AW2722"/>
      <c r="AX2722"/>
      <c r="AY2722"/>
      <c r="BA2722"/>
      <c r="BB2722"/>
      <c r="BC2722"/>
      <c r="BE2722"/>
      <c r="BF2722"/>
      <c r="BG2722"/>
      <c r="BI2722"/>
      <c r="BJ2722"/>
      <c r="BK2722"/>
      <c r="BM2722"/>
      <c r="BN2722"/>
      <c r="BO2722"/>
    </row>
    <row r="2723" spans="1:67">
      <c r="A2723"/>
      <c r="B2723"/>
      <c r="C2723"/>
      <c r="E2723"/>
      <c r="F2723"/>
      <c r="G2723"/>
      <c r="I2723"/>
      <c r="J2723"/>
      <c r="K2723"/>
      <c r="M2723"/>
      <c r="N2723"/>
      <c r="O2723"/>
      <c r="Q2723"/>
      <c r="R2723"/>
      <c r="S2723"/>
      <c r="U2723"/>
      <c r="V2723"/>
      <c r="W2723"/>
      <c r="Y2723"/>
      <c r="Z2723"/>
      <c r="AA2723"/>
      <c r="AC2723"/>
      <c r="AD2723"/>
      <c r="AE2723"/>
      <c r="AG2723"/>
      <c r="AH2723"/>
      <c r="AI2723"/>
      <c r="AK2723"/>
      <c r="AL2723"/>
      <c r="AM2723"/>
      <c r="AO2723"/>
      <c r="AP2723"/>
      <c r="AQ2723"/>
      <c r="AS2723"/>
      <c r="AT2723"/>
      <c r="AU2723"/>
      <c r="AW2723"/>
      <c r="AX2723"/>
      <c r="AY2723"/>
      <c r="BA2723"/>
      <c r="BB2723"/>
      <c r="BC2723"/>
      <c r="BE2723"/>
      <c r="BF2723"/>
      <c r="BG2723"/>
      <c r="BI2723"/>
      <c r="BJ2723"/>
      <c r="BK2723"/>
      <c r="BM2723"/>
      <c r="BN2723"/>
      <c r="BO2723"/>
    </row>
    <row r="2724" spans="1:67">
      <c r="A2724"/>
      <c r="B2724"/>
      <c r="C2724"/>
      <c r="E2724"/>
      <c r="F2724"/>
      <c r="G2724"/>
      <c r="I2724"/>
      <c r="J2724"/>
      <c r="K2724"/>
      <c r="M2724"/>
      <c r="N2724"/>
      <c r="O2724"/>
      <c r="Q2724"/>
      <c r="R2724"/>
      <c r="S2724"/>
      <c r="U2724"/>
      <c r="V2724"/>
      <c r="W2724"/>
      <c r="Y2724"/>
      <c r="Z2724"/>
      <c r="AA2724"/>
      <c r="AC2724"/>
      <c r="AD2724"/>
      <c r="AE2724"/>
      <c r="AG2724"/>
      <c r="AH2724"/>
      <c r="AI2724"/>
      <c r="AK2724"/>
      <c r="AL2724"/>
      <c r="AM2724"/>
      <c r="AO2724"/>
      <c r="AP2724"/>
      <c r="AQ2724"/>
      <c r="AS2724"/>
      <c r="AT2724"/>
      <c r="AU2724"/>
      <c r="AW2724"/>
      <c r="AX2724"/>
      <c r="AY2724"/>
      <c r="BA2724"/>
      <c r="BB2724"/>
      <c r="BC2724"/>
      <c r="BE2724"/>
      <c r="BF2724"/>
      <c r="BG2724"/>
      <c r="BI2724"/>
      <c r="BJ2724"/>
      <c r="BK2724"/>
      <c r="BM2724"/>
      <c r="BN2724"/>
      <c r="BO2724"/>
    </row>
    <row r="2725" spans="1:67">
      <c r="A2725"/>
      <c r="B2725"/>
      <c r="C2725"/>
      <c r="E2725"/>
      <c r="F2725"/>
      <c r="G2725"/>
      <c r="I2725"/>
      <c r="J2725"/>
      <c r="K2725"/>
      <c r="M2725"/>
      <c r="N2725"/>
      <c r="O2725"/>
      <c r="Q2725"/>
      <c r="R2725"/>
      <c r="S2725"/>
      <c r="U2725"/>
      <c r="V2725"/>
      <c r="W2725"/>
      <c r="Y2725"/>
      <c r="Z2725"/>
      <c r="AA2725"/>
      <c r="AC2725"/>
      <c r="AD2725"/>
      <c r="AE2725"/>
      <c r="AG2725"/>
      <c r="AH2725"/>
      <c r="AI2725"/>
      <c r="AK2725"/>
      <c r="AL2725"/>
      <c r="AM2725"/>
      <c r="AO2725"/>
      <c r="AP2725"/>
      <c r="AQ2725"/>
      <c r="AS2725"/>
      <c r="AT2725"/>
      <c r="AU2725"/>
      <c r="AW2725"/>
      <c r="AX2725"/>
      <c r="AY2725"/>
      <c r="BA2725"/>
      <c r="BB2725"/>
      <c r="BC2725"/>
      <c r="BE2725"/>
      <c r="BF2725"/>
      <c r="BG2725"/>
      <c r="BI2725"/>
      <c r="BJ2725"/>
      <c r="BK2725"/>
      <c r="BM2725"/>
      <c r="BN2725"/>
      <c r="BO2725"/>
    </row>
    <row r="2726" spans="1:67">
      <c r="A2726"/>
      <c r="B2726"/>
      <c r="C2726"/>
      <c r="E2726"/>
      <c r="F2726"/>
      <c r="G2726"/>
      <c r="I2726"/>
      <c r="J2726"/>
      <c r="K2726"/>
      <c r="M2726"/>
      <c r="N2726"/>
      <c r="O2726"/>
      <c r="Q2726"/>
      <c r="R2726"/>
      <c r="S2726"/>
      <c r="U2726"/>
      <c r="V2726"/>
      <c r="W2726"/>
      <c r="Y2726"/>
      <c r="Z2726"/>
      <c r="AA2726"/>
      <c r="AC2726"/>
      <c r="AD2726"/>
      <c r="AE2726"/>
      <c r="AG2726"/>
      <c r="AH2726"/>
      <c r="AI2726"/>
      <c r="AK2726"/>
      <c r="AL2726"/>
      <c r="AM2726"/>
      <c r="AO2726"/>
      <c r="AP2726"/>
      <c r="AQ2726"/>
      <c r="AS2726"/>
      <c r="AT2726"/>
      <c r="AU2726"/>
      <c r="AW2726"/>
      <c r="AX2726"/>
      <c r="AY2726"/>
      <c r="BA2726"/>
      <c r="BB2726"/>
      <c r="BC2726"/>
      <c r="BE2726"/>
      <c r="BF2726"/>
      <c r="BG2726"/>
      <c r="BI2726"/>
      <c r="BJ2726"/>
      <c r="BK2726"/>
      <c r="BM2726"/>
      <c r="BN2726"/>
      <c r="BO2726"/>
    </row>
    <row r="2727" spans="1:67">
      <c r="A2727"/>
      <c r="B2727"/>
      <c r="C2727"/>
      <c r="E2727"/>
      <c r="F2727"/>
      <c r="G2727"/>
      <c r="I2727"/>
      <c r="J2727"/>
      <c r="K2727"/>
      <c r="M2727"/>
      <c r="N2727"/>
      <c r="O2727"/>
      <c r="Q2727"/>
      <c r="R2727"/>
      <c r="S2727"/>
      <c r="U2727"/>
      <c r="V2727"/>
      <c r="W2727"/>
      <c r="Y2727"/>
      <c r="Z2727"/>
      <c r="AA2727"/>
      <c r="AC2727"/>
      <c r="AD2727"/>
      <c r="AE2727"/>
      <c r="AG2727"/>
      <c r="AH2727"/>
      <c r="AI2727"/>
      <c r="AK2727"/>
      <c r="AL2727"/>
      <c r="AM2727"/>
      <c r="AO2727"/>
      <c r="AP2727"/>
      <c r="AQ2727"/>
      <c r="AS2727"/>
      <c r="AT2727"/>
      <c r="AU2727"/>
      <c r="AW2727"/>
      <c r="AX2727"/>
      <c r="AY2727"/>
      <c r="BA2727"/>
      <c r="BB2727"/>
      <c r="BC2727"/>
      <c r="BE2727"/>
      <c r="BF2727"/>
      <c r="BG2727"/>
      <c r="BI2727"/>
      <c r="BJ2727"/>
      <c r="BK2727"/>
      <c r="BM2727"/>
      <c r="BN2727"/>
      <c r="BO2727"/>
    </row>
    <row r="2728" spans="1:67">
      <c r="A2728"/>
      <c r="B2728"/>
      <c r="C2728"/>
      <c r="E2728"/>
      <c r="F2728"/>
      <c r="G2728"/>
      <c r="I2728"/>
      <c r="J2728"/>
      <c r="K2728"/>
      <c r="M2728"/>
      <c r="N2728"/>
      <c r="O2728"/>
      <c r="Q2728"/>
      <c r="R2728"/>
      <c r="S2728"/>
      <c r="U2728"/>
      <c r="V2728"/>
      <c r="W2728"/>
      <c r="Y2728"/>
      <c r="Z2728"/>
      <c r="AA2728"/>
      <c r="AC2728"/>
      <c r="AD2728"/>
      <c r="AE2728"/>
      <c r="AG2728"/>
      <c r="AH2728"/>
      <c r="AI2728"/>
      <c r="AK2728"/>
      <c r="AL2728"/>
      <c r="AM2728"/>
      <c r="AO2728"/>
      <c r="AP2728"/>
      <c r="AQ2728"/>
      <c r="AS2728"/>
      <c r="AT2728"/>
      <c r="AU2728"/>
      <c r="AW2728"/>
      <c r="AX2728"/>
      <c r="AY2728"/>
      <c r="BA2728"/>
      <c r="BB2728"/>
      <c r="BC2728"/>
      <c r="BE2728"/>
      <c r="BF2728"/>
      <c r="BG2728"/>
      <c r="BI2728"/>
      <c r="BJ2728"/>
      <c r="BK2728"/>
      <c r="BM2728"/>
      <c r="BN2728"/>
      <c r="BO2728"/>
    </row>
    <row r="2729" spans="1:67">
      <c r="A2729"/>
      <c r="B2729"/>
      <c r="C2729"/>
      <c r="E2729"/>
      <c r="F2729"/>
      <c r="G2729"/>
      <c r="I2729"/>
      <c r="J2729"/>
      <c r="K2729"/>
      <c r="M2729"/>
      <c r="N2729"/>
      <c r="O2729"/>
      <c r="Q2729"/>
      <c r="R2729"/>
      <c r="S2729"/>
      <c r="U2729"/>
      <c r="V2729"/>
      <c r="W2729"/>
      <c r="Y2729"/>
      <c r="Z2729"/>
      <c r="AA2729"/>
      <c r="AC2729"/>
      <c r="AD2729"/>
      <c r="AE2729"/>
      <c r="AG2729"/>
      <c r="AH2729"/>
      <c r="AI2729"/>
      <c r="AK2729"/>
      <c r="AL2729"/>
      <c r="AM2729"/>
      <c r="AO2729"/>
      <c r="AP2729"/>
      <c r="AQ2729"/>
      <c r="AS2729"/>
      <c r="AT2729"/>
      <c r="AU2729"/>
      <c r="AW2729"/>
      <c r="AX2729"/>
      <c r="AY2729"/>
      <c r="BA2729"/>
      <c r="BB2729"/>
      <c r="BC2729"/>
      <c r="BE2729"/>
      <c r="BF2729"/>
      <c r="BG2729"/>
      <c r="BI2729"/>
      <c r="BJ2729"/>
      <c r="BK2729"/>
      <c r="BM2729"/>
      <c r="BN2729"/>
      <c r="BO2729"/>
    </row>
    <row r="2730" spans="1:67">
      <c r="A2730"/>
      <c r="B2730"/>
      <c r="C2730"/>
      <c r="E2730"/>
      <c r="F2730"/>
      <c r="G2730"/>
      <c r="I2730"/>
      <c r="J2730"/>
      <c r="K2730"/>
      <c r="M2730"/>
      <c r="N2730"/>
      <c r="O2730"/>
      <c r="Q2730"/>
      <c r="R2730"/>
      <c r="S2730"/>
      <c r="U2730"/>
      <c r="V2730"/>
      <c r="W2730"/>
      <c r="Y2730"/>
      <c r="Z2730"/>
      <c r="AA2730"/>
      <c r="AC2730"/>
      <c r="AD2730"/>
      <c r="AE2730"/>
      <c r="AG2730"/>
      <c r="AH2730"/>
      <c r="AI2730"/>
      <c r="AK2730"/>
      <c r="AL2730"/>
      <c r="AM2730"/>
      <c r="AO2730"/>
      <c r="AP2730"/>
      <c r="AQ2730"/>
      <c r="AS2730"/>
      <c r="AT2730"/>
      <c r="AU2730"/>
      <c r="AW2730"/>
      <c r="AX2730"/>
      <c r="AY2730"/>
      <c r="BA2730"/>
      <c r="BB2730"/>
      <c r="BC2730"/>
      <c r="BE2730"/>
      <c r="BF2730"/>
      <c r="BG2730"/>
      <c r="BI2730"/>
      <c r="BJ2730"/>
      <c r="BK2730"/>
      <c r="BM2730"/>
      <c r="BN2730"/>
      <c r="BO2730"/>
    </row>
    <row r="2731" spans="1:67">
      <c r="A2731"/>
      <c r="B2731"/>
      <c r="C2731"/>
      <c r="E2731"/>
      <c r="F2731"/>
      <c r="G2731"/>
      <c r="I2731"/>
      <c r="J2731"/>
      <c r="K2731"/>
      <c r="M2731"/>
      <c r="N2731"/>
      <c r="O2731"/>
      <c r="Q2731"/>
      <c r="R2731"/>
      <c r="S2731"/>
      <c r="U2731"/>
      <c r="V2731"/>
      <c r="W2731"/>
      <c r="Y2731"/>
      <c r="Z2731"/>
      <c r="AA2731"/>
      <c r="AC2731"/>
      <c r="AD2731"/>
      <c r="AE2731"/>
      <c r="AG2731"/>
      <c r="AH2731"/>
      <c r="AI2731"/>
      <c r="AK2731"/>
      <c r="AL2731"/>
      <c r="AM2731"/>
      <c r="AO2731"/>
      <c r="AP2731"/>
      <c r="AQ2731"/>
      <c r="AS2731"/>
      <c r="AT2731"/>
      <c r="AU2731"/>
      <c r="AW2731"/>
      <c r="AX2731"/>
      <c r="AY2731"/>
      <c r="BA2731"/>
      <c r="BB2731"/>
      <c r="BC2731"/>
      <c r="BE2731"/>
      <c r="BF2731"/>
      <c r="BG2731"/>
      <c r="BI2731"/>
      <c r="BJ2731"/>
      <c r="BK2731"/>
      <c r="BM2731"/>
      <c r="BN2731"/>
      <c r="BO2731"/>
    </row>
    <row r="2732" spans="1:67">
      <c r="A2732"/>
      <c r="B2732"/>
      <c r="C2732"/>
      <c r="E2732"/>
      <c r="F2732"/>
      <c r="G2732"/>
      <c r="I2732"/>
      <c r="J2732"/>
      <c r="K2732"/>
      <c r="M2732"/>
      <c r="N2732"/>
      <c r="O2732"/>
      <c r="Q2732"/>
      <c r="R2732"/>
      <c r="S2732"/>
      <c r="U2732"/>
      <c r="V2732"/>
      <c r="W2732"/>
      <c r="Y2732"/>
      <c r="Z2732"/>
      <c r="AA2732"/>
      <c r="AC2732"/>
      <c r="AD2732"/>
      <c r="AE2732"/>
      <c r="AG2732"/>
      <c r="AH2732"/>
      <c r="AI2732"/>
      <c r="AK2732"/>
      <c r="AL2732"/>
      <c r="AM2732"/>
      <c r="AO2732"/>
      <c r="AP2732"/>
      <c r="AQ2732"/>
      <c r="AS2732"/>
      <c r="AT2732"/>
      <c r="AU2732"/>
      <c r="AW2732"/>
      <c r="AX2732"/>
      <c r="AY2732"/>
      <c r="BA2732"/>
      <c r="BB2732"/>
      <c r="BC2732"/>
      <c r="BE2732"/>
      <c r="BF2732"/>
      <c r="BG2732"/>
      <c r="BI2732"/>
      <c r="BJ2732"/>
      <c r="BK2732"/>
      <c r="BM2732"/>
      <c r="BN2732"/>
      <c r="BO2732"/>
    </row>
    <row r="2733" spans="1:67">
      <c r="A2733"/>
      <c r="B2733"/>
      <c r="C2733"/>
      <c r="E2733"/>
      <c r="F2733"/>
      <c r="G2733"/>
      <c r="I2733"/>
      <c r="J2733"/>
      <c r="K2733"/>
      <c r="M2733"/>
      <c r="N2733"/>
      <c r="O2733"/>
      <c r="Q2733"/>
      <c r="R2733"/>
      <c r="S2733"/>
      <c r="U2733"/>
      <c r="V2733"/>
      <c r="W2733"/>
      <c r="Y2733"/>
      <c r="Z2733"/>
      <c r="AA2733"/>
      <c r="AC2733"/>
      <c r="AD2733"/>
      <c r="AE2733"/>
      <c r="AG2733"/>
      <c r="AH2733"/>
      <c r="AI2733"/>
      <c r="AK2733"/>
      <c r="AL2733"/>
      <c r="AM2733"/>
      <c r="AO2733"/>
      <c r="AP2733"/>
      <c r="AQ2733"/>
      <c r="AS2733"/>
      <c r="AT2733"/>
      <c r="AU2733"/>
      <c r="AW2733"/>
      <c r="AX2733"/>
      <c r="AY2733"/>
      <c r="BA2733"/>
      <c r="BB2733"/>
      <c r="BC2733"/>
      <c r="BE2733"/>
      <c r="BF2733"/>
      <c r="BG2733"/>
      <c r="BI2733"/>
      <c r="BJ2733"/>
      <c r="BK2733"/>
      <c r="BM2733"/>
      <c r="BN2733"/>
      <c r="BO2733"/>
    </row>
    <row r="2734" spans="1:67">
      <c r="A2734"/>
      <c r="B2734"/>
      <c r="C2734"/>
      <c r="E2734"/>
      <c r="F2734"/>
      <c r="G2734"/>
      <c r="I2734"/>
      <c r="J2734"/>
      <c r="K2734"/>
      <c r="M2734"/>
      <c r="N2734"/>
      <c r="O2734"/>
      <c r="Q2734"/>
      <c r="R2734"/>
      <c r="S2734"/>
      <c r="U2734"/>
      <c r="V2734"/>
      <c r="W2734"/>
      <c r="Y2734"/>
      <c r="Z2734"/>
      <c r="AA2734"/>
      <c r="AC2734"/>
      <c r="AD2734"/>
      <c r="AE2734"/>
      <c r="AG2734"/>
      <c r="AH2734"/>
      <c r="AI2734"/>
      <c r="AK2734"/>
      <c r="AL2734"/>
      <c r="AM2734"/>
      <c r="AO2734"/>
      <c r="AP2734"/>
      <c r="AQ2734"/>
      <c r="AS2734"/>
      <c r="AT2734"/>
      <c r="AU2734"/>
      <c r="AW2734"/>
      <c r="AX2734"/>
      <c r="AY2734"/>
      <c r="BA2734"/>
      <c r="BB2734"/>
      <c r="BC2734"/>
      <c r="BE2734"/>
      <c r="BF2734"/>
      <c r="BG2734"/>
      <c r="BI2734"/>
      <c r="BJ2734"/>
      <c r="BK2734"/>
      <c r="BM2734"/>
      <c r="BN2734"/>
      <c r="BO2734"/>
    </row>
    <row r="2735" spans="1:67">
      <c r="A2735"/>
      <c r="B2735"/>
      <c r="C2735"/>
      <c r="E2735"/>
      <c r="F2735"/>
      <c r="G2735"/>
      <c r="I2735"/>
      <c r="J2735"/>
      <c r="K2735"/>
      <c r="M2735"/>
      <c r="N2735"/>
      <c r="O2735"/>
      <c r="Q2735"/>
      <c r="R2735"/>
      <c r="S2735"/>
      <c r="U2735"/>
      <c r="V2735"/>
      <c r="W2735"/>
      <c r="Y2735"/>
      <c r="Z2735"/>
      <c r="AA2735"/>
      <c r="AC2735"/>
      <c r="AD2735"/>
      <c r="AE2735"/>
      <c r="AG2735"/>
      <c r="AH2735"/>
      <c r="AI2735"/>
      <c r="AK2735"/>
      <c r="AL2735"/>
      <c r="AM2735"/>
      <c r="AO2735"/>
      <c r="AP2735"/>
      <c r="AQ2735"/>
      <c r="AS2735"/>
      <c r="AT2735"/>
      <c r="AU2735"/>
      <c r="AW2735"/>
      <c r="AX2735"/>
      <c r="AY2735"/>
      <c r="BA2735"/>
      <c r="BB2735"/>
      <c r="BC2735"/>
      <c r="BE2735"/>
      <c r="BF2735"/>
      <c r="BG2735"/>
      <c r="BI2735"/>
      <c r="BJ2735"/>
      <c r="BK2735"/>
      <c r="BM2735"/>
      <c r="BN2735"/>
      <c r="BO2735"/>
    </row>
    <row r="2736" spans="1:67">
      <c r="A2736"/>
      <c r="B2736"/>
      <c r="C2736"/>
      <c r="E2736"/>
      <c r="F2736"/>
      <c r="G2736"/>
      <c r="I2736"/>
      <c r="J2736"/>
      <c r="K2736"/>
      <c r="M2736"/>
      <c r="N2736"/>
      <c r="O2736"/>
      <c r="Q2736"/>
      <c r="R2736"/>
      <c r="S2736"/>
      <c r="U2736"/>
      <c r="V2736"/>
      <c r="W2736"/>
      <c r="Y2736"/>
      <c r="Z2736"/>
      <c r="AA2736"/>
      <c r="AC2736"/>
      <c r="AD2736"/>
      <c r="AE2736"/>
      <c r="AG2736"/>
      <c r="AH2736"/>
      <c r="AI2736"/>
      <c r="AK2736"/>
      <c r="AL2736"/>
      <c r="AM2736"/>
      <c r="AO2736"/>
      <c r="AP2736"/>
      <c r="AQ2736"/>
      <c r="AS2736"/>
      <c r="AT2736"/>
      <c r="AU2736"/>
      <c r="AW2736"/>
      <c r="AX2736"/>
      <c r="AY2736"/>
      <c r="BA2736"/>
      <c r="BB2736"/>
      <c r="BC2736"/>
      <c r="BE2736"/>
      <c r="BF2736"/>
      <c r="BG2736"/>
      <c r="BI2736"/>
      <c r="BJ2736"/>
      <c r="BK2736"/>
      <c r="BM2736"/>
      <c r="BN2736"/>
      <c r="BO2736"/>
    </row>
    <row r="2737" spans="1:67">
      <c r="A2737"/>
      <c r="B2737"/>
      <c r="C2737"/>
      <c r="E2737"/>
      <c r="F2737"/>
      <c r="G2737"/>
      <c r="I2737"/>
      <c r="J2737"/>
      <c r="K2737"/>
      <c r="M2737"/>
      <c r="N2737"/>
      <c r="O2737"/>
      <c r="Q2737"/>
      <c r="R2737"/>
      <c r="S2737"/>
      <c r="U2737"/>
      <c r="V2737"/>
      <c r="W2737"/>
      <c r="Y2737"/>
      <c r="Z2737"/>
      <c r="AA2737"/>
      <c r="AC2737"/>
      <c r="AD2737"/>
      <c r="AE2737"/>
      <c r="AG2737"/>
      <c r="AH2737"/>
      <c r="AI2737"/>
      <c r="AK2737"/>
      <c r="AL2737"/>
      <c r="AM2737"/>
      <c r="AO2737"/>
      <c r="AP2737"/>
      <c r="AQ2737"/>
      <c r="AS2737"/>
      <c r="AT2737"/>
      <c r="AU2737"/>
      <c r="AW2737"/>
      <c r="AX2737"/>
      <c r="AY2737"/>
      <c r="BA2737"/>
      <c r="BB2737"/>
      <c r="BC2737"/>
      <c r="BE2737"/>
      <c r="BF2737"/>
      <c r="BG2737"/>
      <c r="BI2737"/>
      <c r="BJ2737"/>
      <c r="BK2737"/>
      <c r="BM2737"/>
      <c r="BN2737"/>
      <c r="BO2737"/>
    </row>
    <row r="2738" spans="1:67">
      <c r="A2738"/>
      <c r="B2738"/>
      <c r="C2738"/>
      <c r="E2738"/>
      <c r="F2738"/>
      <c r="G2738"/>
      <c r="I2738"/>
      <c r="J2738"/>
      <c r="K2738"/>
      <c r="M2738"/>
      <c r="N2738"/>
      <c r="O2738"/>
      <c r="Q2738"/>
      <c r="R2738"/>
      <c r="S2738"/>
      <c r="U2738"/>
      <c r="V2738"/>
      <c r="W2738"/>
      <c r="Y2738"/>
      <c r="Z2738"/>
      <c r="AA2738"/>
      <c r="AC2738"/>
      <c r="AD2738"/>
      <c r="AE2738"/>
      <c r="AG2738"/>
      <c r="AH2738"/>
      <c r="AI2738"/>
      <c r="AK2738"/>
      <c r="AL2738"/>
      <c r="AM2738"/>
      <c r="AO2738"/>
      <c r="AP2738"/>
      <c r="AQ2738"/>
      <c r="AS2738"/>
      <c r="AT2738"/>
      <c r="AU2738"/>
      <c r="AW2738"/>
      <c r="AX2738"/>
      <c r="AY2738"/>
      <c r="BA2738"/>
      <c r="BB2738"/>
      <c r="BC2738"/>
      <c r="BE2738"/>
      <c r="BF2738"/>
      <c r="BG2738"/>
      <c r="BI2738"/>
      <c r="BJ2738"/>
      <c r="BK2738"/>
      <c r="BM2738"/>
      <c r="BN2738"/>
      <c r="BO2738"/>
    </row>
    <row r="2739" spans="1:67">
      <c r="A2739"/>
      <c r="B2739"/>
      <c r="C2739"/>
      <c r="E2739"/>
      <c r="F2739"/>
      <c r="G2739"/>
      <c r="I2739"/>
      <c r="J2739"/>
      <c r="K2739"/>
      <c r="M2739"/>
      <c r="N2739"/>
      <c r="O2739"/>
      <c r="Q2739"/>
      <c r="R2739"/>
      <c r="S2739"/>
      <c r="U2739"/>
      <c r="V2739"/>
      <c r="W2739"/>
      <c r="Y2739"/>
      <c r="Z2739"/>
      <c r="AA2739"/>
      <c r="AC2739"/>
      <c r="AD2739"/>
      <c r="AE2739"/>
      <c r="AG2739"/>
      <c r="AH2739"/>
      <c r="AI2739"/>
      <c r="AK2739"/>
      <c r="AL2739"/>
      <c r="AM2739"/>
      <c r="AO2739"/>
      <c r="AP2739"/>
      <c r="AQ2739"/>
      <c r="AS2739"/>
      <c r="AT2739"/>
      <c r="AU2739"/>
      <c r="AW2739"/>
      <c r="AX2739"/>
      <c r="AY2739"/>
      <c r="BA2739"/>
      <c r="BB2739"/>
      <c r="BC2739"/>
      <c r="BE2739"/>
      <c r="BF2739"/>
      <c r="BG2739"/>
      <c r="BI2739"/>
      <c r="BJ2739"/>
      <c r="BK2739"/>
      <c r="BM2739"/>
      <c r="BN2739"/>
      <c r="BO2739"/>
    </row>
    <row r="2740" spans="1:67">
      <c r="A2740"/>
      <c r="B2740"/>
      <c r="C2740"/>
      <c r="E2740"/>
      <c r="F2740"/>
      <c r="G2740"/>
      <c r="I2740"/>
      <c r="J2740"/>
      <c r="K2740"/>
      <c r="M2740"/>
      <c r="N2740"/>
      <c r="O2740"/>
      <c r="Q2740"/>
      <c r="R2740"/>
      <c r="S2740"/>
      <c r="U2740"/>
      <c r="V2740"/>
      <c r="W2740"/>
      <c r="Y2740"/>
      <c r="Z2740"/>
      <c r="AA2740"/>
      <c r="AC2740"/>
      <c r="AD2740"/>
      <c r="AE2740"/>
      <c r="AG2740"/>
      <c r="AH2740"/>
      <c r="AI2740"/>
      <c r="AK2740"/>
      <c r="AL2740"/>
      <c r="AM2740"/>
      <c r="AO2740"/>
      <c r="AP2740"/>
      <c r="AQ2740"/>
      <c r="AS2740"/>
      <c r="AT2740"/>
      <c r="AU2740"/>
      <c r="AW2740"/>
      <c r="AX2740"/>
      <c r="AY2740"/>
      <c r="BA2740"/>
      <c r="BB2740"/>
      <c r="BC2740"/>
      <c r="BE2740"/>
      <c r="BF2740"/>
      <c r="BG2740"/>
      <c r="BI2740"/>
      <c r="BJ2740"/>
      <c r="BK2740"/>
      <c r="BM2740"/>
      <c r="BN2740"/>
      <c r="BO2740"/>
    </row>
    <row r="2741" spans="1:67">
      <c r="A2741"/>
      <c r="B2741"/>
      <c r="C2741"/>
      <c r="E2741"/>
      <c r="F2741"/>
      <c r="G2741"/>
      <c r="I2741"/>
      <c r="J2741"/>
      <c r="K2741"/>
      <c r="M2741"/>
      <c r="N2741"/>
      <c r="O2741"/>
      <c r="Q2741"/>
      <c r="R2741"/>
      <c r="S2741"/>
      <c r="U2741"/>
      <c r="V2741"/>
      <c r="W2741"/>
      <c r="Y2741"/>
      <c r="Z2741"/>
      <c r="AA2741"/>
      <c r="AC2741"/>
      <c r="AD2741"/>
      <c r="AE2741"/>
      <c r="AG2741"/>
      <c r="AH2741"/>
      <c r="AI2741"/>
      <c r="AK2741"/>
      <c r="AL2741"/>
      <c r="AM2741"/>
      <c r="AO2741"/>
      <c r="AP2741"/>
      <c r="AQ2741"/>
      <c r="AS2741"/>
      <c r="AT2741"/>
      <c r="AU2741"/>
      <c r="AW2741"/>
      <c r="AX2741"/>
      <c r="AY2741"/>
      <c r="BA2741"/>
      <c r="BB2741"/>
      <c r="BC2741"/>
      <c r="BE2741"/>
      <c r="BF2741"/>
      <c r="BG2741"/>
      <c r="BI2741"/>
      <c r="BJ2741"/>
      <c r="BK2741"/>
      <c r="BM2741"/>
      <c r="BN2741"/>
      <c r="BO2741"/>
    </row>
    <row r="2742" spans="1:67">
      <c r="A2742"/>
      <c r="B2742"/>
      <c r="C2742"/>
      <c r="E2742"/>
      <c r="F2742"/>
      <c r="G2742"/>
      <c r="I2742"/>
      <c r="J2742"/>
      <c r="K2742"/>
      <c r="M2742"/>
      <c r="N2742"/>
      <c r="O2742"/>
      <c r="Q2742"/>
      <c r="R2742"/>
      <c r="S2742"/>
      <c r="U2742"/>
      <c r="V2742"/>
      <c r="W2742"/>
      <c r="Y2742"/>
      <c r="Z2742"/>
      <c r="AA2742"/>
      <c r="AC2742"/>
      <c r="AD2742"/>
      <c r="AE2742"/>
      <c r="AG2742"/>
      <c r="AH2742"/>
      <c r="AI2742"/>
      <c r="AK2742"/>
      <c r="AL2742"/>
      <c r="AM2742"/>
      <c r="AO2742"/>
      <c r="AP2742"/>
      <c r="AQ2742"/>
      <c r="AS2742"/>
      <c r="AT2742"/>
      <c r="AU2742"/>
      <c r="AW2742"/>
      <c r="AX2742"/>
      <c r="AY2742"/>
      <c r="BA2742"/>
      <c r="BB2742"/>
      <c r="BC2742"/>
      <c r="BE2742"/>
      <c r="BF2742"/>
      <c r="BG2742"/>
      <c r="BI2742"/>
      <c r="BJ2742"/>
      <c r="BK2742"/>
      <c r="BM2742"/>
      <c r="BN2742"/>
      <c r="BO2742"/>
    </row>
    <row r="2743" spans="1:67">
      <c r="A2743"/>
      <c r="B2743"/>
      <c r="C2743"/>
      <c r="E2743"/>
      <c r="F2743"/>
      <c r="G2743"/>
      <c r="I2743"/>
      <c r="J2743"/>
      <c r="K2743"/>
      <c r="M2743"/>
      <c r="N2743"/>
      <c r="O2743"/>
      <c r="Q2743"/>
      <c r="R2743"/>
      <c r="S2743"/>
      <c r="U2743"/>
      <c r="V2743"/>
      <c r="W2743"/>
      <c r="Y2743"/>
      <c r="Z2743"/>
      <c r="AA2743"/>
      <c r="AC2743"/>
      <c r="AD2743"/>
      <c r="AE2743"/>
      <c r="AG2743"/>
      <c r="AH2743"/>
      <c r="AI2743"/>
      <c r="AK2743"/>
      <c r="AL2743"/>
      <c r="AM2743"/>
      <c r="AO2743"/>
      <c r="AP2743"/>
      <c r="AQ2743"/>
      <c r="AS2743"/>
      <c r="AT2743"/>
      <c r="AU2743"/>
      <c r="AW2743"/>
      <c r="AX2743"/>
      <c r="AY2743"/>
      <c r="BA2743"/>
      <c r="BB2743"/>
      <c r="BC2743"/>
      <c r="BE2743"/>
      <c r="BF2743"/>
      <c r="BG2743"/>
      <c r="BI2743"/>
      <c r="BJ2743"/>
      <c r="BK2743"/>
      <c r="BM2743"/>
      <c r="BN2743"/>
      <c r="BO2743"/>
    </row>
    <row r="2744" spans="1:67">
      <c r="A2744"/>
      <c r="B2744"/>
      <c r="C2744"/>
      <c r="E2744"/>
      <c r="F2744"/>
      <c r="G2744"/>
      <c r="I2744"/>
      <c r="J2744"/>
      <c r="K2744"/>
      <c r="M2744"/>
      <c r="N2744"/>
      <c r="O2744"/>
      <c r="Q2744"/>
      <c r="R2744"/>
      <c r="S2744"/>
      <c r="U2744"/>
      <c r="V2744"/>
      <c r="W2744"/>
      <c r="Y2744"/>
      <c r="Z2744"/>
      <c r="AA2744"/>
      <c r="AC2744"/>
      <c r="AD2744"/>
      <c r="AE2744"/>
      <c r="AG2744"/>
      <c r="AH2744"/>
      <c r="AI2744"/>
      <c r="AK2744"/>
      <c r="AL2744"/>
      <c r="AM2744"/>
      <c r="AO2744"/>
      <c r="AP2744"/>
      <c r="AQ2744"/>
      <c r="AS2744"/>
      <c r="AT2744"/>
      <c r="AU2744"/>
      <c r="AW2744"/>
      <c r="AX2744"/>
      <c r="AY2744"/>
      <c r="BA2744"/>
      <c r="BB2744"/>
      <c r="BC2744"/>
      <c r="BE2744"/>
      <c r="BF2744"/>
      <c r="BG2744"/>
      <c r="BI2744"/>
      <c r="BJ2744"/>
      <c r="BK2744"/>
      <c r="BM2744"/>
      <c r="BN2744"/>
      <c r="BO2744"/>
    </row>
    <row r="2745" spans="1:67">
      <c r="A2745"/>
      <c r="B2745"/>
      <c r="C2745"/>
      <c r="E2745"/>
      <c r="F2745"/>
      <c r="G2745"/>
      <c r="I2745"/>
      <c r="J2745"/>
      <c r="K2745"/>
      <c r="M2745"/>
      <c r="N2745"/>
      <c r="O2745"/>
      <c r="Q2745"/>
      <c r="R2745"/>
      <c r="S2745"/>
      <c r="U2745"/>
      <c r="V2745"/>
      <c r="W2745"/>
      <c r="Y2745"/>
      <c r="Z2745"/>
      <c r="AA2745"/>
      <c r="AC2745"/>
      <c r="AD2745"/>
      <c r="AE2745"/>
      <c r="AG2745"/>
      <c r="AH2745"/>
      <c r="AI2745"/>
      <c r="AK2745"/>
      <c r="AL2745"/>
      <c r="AM2745"/>
      <c r="AO2745"/>
      <c r="AP2745"/>
      <c r="AQ2745"/>
      <c r="AS2745"/>
      <c r="AT2745"/>
      <c r="AU2745"/>
      <c r="AW2745"/>
      <c r="AX2745"/>
      <c r="AY2745"/>
      <c r="BA2745"/>
      <c r="BB2745"/>
      <c r="BC2745"/>
      <c r="BE2745"/>
      <c r="BF2745"/>
      <c r="BG2745"/>
      <c r="BI2745"/>
      <c r="BJ2745"/>
      <c r="BK2745"/>
      <c r="BM2745"/>
      <c r="BN2745"/>
      <c r="BO2745"/>
    </row>
    <row r="2746" spans="1:67">
      <c r="A2746"/>
      <c r="B2746"/>
      <c r="C2746"/>
      <c r="E2746"/>
      <c r="F2746"/>
      <c r="G2746"/>
      <c r="I2746"/>
      <c r="J2746"/>
      <c r="K2746"/>
      <c r="M2746"/>
      <c r="N2746"/>
      <c r="O2746"/>
      <c r="Q2746"/>
      <c r="R2746"/>
      <c r="S2746"/>
      <c r="U2746"/>
      <c r="V2746"/>
      <c r="W2746"/>
      <c r="Y2746"/>
      <c r="Z2746"/>
      <c r="AA2746"/>
      <c r="AC2746"/>
      <c r="AD2746"/>
      <c r="AE2746"/>
      <c r="AG2746"/>
      <c r="AH2746"/>
      <c r="AI2746"/>
      <c r="AK2746"/>
      <c r="AL2746"/>
      <c r="AM2746"/>
      <c r="AO2746"/>
      <c r="AP2746"/>
      <c r="AQ2746"/>
      <c r="AS2746"/>
      <c r="AT2746"/>
      <c r="AU2746"/>
      <c r="AW2746"/>
      <c r="AX2746"/>
      <c r="AY2746"/>
      <c r="BA2746"/>
      <c r="BB2746"/>
      <c r="BC2746"/>
      <c r="BE2746"/>
      <c r="BF2746"/>
      <c r="BG2746"/>
      <c r="BI2746"/>
      <c r="BJ2746"/>
      <c r="BK2746"/>
      <c r="BM2746"/>
      <c r="BN2746"/>
      <c r="BO2746"/>
    </row>
    <row r="2747" spans="1:67">
      <c r="A2747"/>
      <c r="B2747"/>
      <c r="C2747"/>
      <c r="E2747"/>
      <c r="F2747"/>
      <c r="G2747"/>
      <c r="I2747"/>
      <c r="J2747"/>
      <c r="K2747"/>
      <c r="M2747"/>
      <c r="N2747"/>
      <c r="O2747"/>
      <c r="Q2747"/>
      <c r="R2747"/>
      <c r="S2747"/>
      <c r="U2747"/>
      <c r="V2747"/>
      <c r="W2747"/>
      <c r="Y2747"/>
      <c r="Z2747"/>
      <c r="AA2747"/>
      <c r="AC2747"/>
      <c r="AD2747"/>
      <c r="AE2747"/>
      <c r="AG2747"/>
      <c r="AH2747"/>
      <c r="AI2747"/>
      <c r="AK2747"/>
      <c r="AL2747"/>
      <c r="AM2747"/>
      <c r="AO2747"/>
      <c r="AP2747"/>
      <c r="AQ2747"/>
      <c r="AS2747"/>
      <c r="AT2747"/>
      <c r="AU2747"/>
      <c r="AW2747"/>
      <c r="AX2747"/>
      <c r="AY2747"/>
      <c r="BA2747"/>
      <c r="BB2747"/>
      <c r="BC2747"/>
      <c r="BE2747"/>
      <c r="BF2747"/>
      <c r="BG2747"/>
      <c r="BI2747"/>
      <c r="BJ2747"/>
      <c r="BK2747"/>
      <c r="BM2747"/>
      <c r="BN2747"/>
      <c r="BO2747"/>
    </row>
    <row r="2748" spans="1:67">
      <c r="A2748"/>
      <c r="B2748"/>
      <c r="C2748"/>
      <c r="E2748"/>
      <c r="F2748"/>
      <c r="G2748"/>
      <c r="I2748"/>
      <c r="J2748"/>
      <c r="K2748"/>
      <c r="M2748"/>
      <c r="N2748"/>
      <c r="O2748"/>
      <c r="Q2748"/>
      <c r="R2748"/>
      <c r="S2748"/>
      <c r="U2748"/>
      <c r="V2748"/>
      <c r="W2748"/>
      <c r="Y2748"/>
      <c r="Z2748"/>
      <c r="AA2748"/>
      <c r="AC2748"/>
      <c r="AD2748"/>
      <c r="AE2748"/>
      <c r="AG2748"/>
      <c r="AH2748"/>
      <c r="AI2748"/>
      <c r="AK2748"/>
      <c r="AL2748"/>
      <c r="AM2748"/>
      <c r="AO2748"/>
      <c r="AP2748"/>
      <c r="AQ2748"/>
      <c r="AS2748"/>
      <c r="AT2748"/>
      <c r="AU2748"/>
      <c r="AW2748"/>
      <c r="AX2748"/>
      <c r="AY2748"/>
      <c r="BA2748"/>
      <c r="BB2748"/>
      <c r="BC2748"/>
      <c r="BE2748"/>
      <c r="BF2748"/>
      <c r="BG2748"/>
      <c r="BI2748"/>
      <c r="BJ2748"/>
      <c r="BK2748"/>
      <c r="BM2748"/>
      <c r="BN2748"/>
      <c r="BO2748"/>
    </row>
    <row r="2749" spans="1:67">
      <c r="A2749"/>
      <c r="B2749"/>
      <c r="C2749"/>
      <c r="E2749"/>
      <c r="F2749"/>
      <c r="G2749"/>
      <c r="I2749"/>
      <c r="J2749"/>
      <c r="K2749"/>
      <c r="M2749"/>
      <c r="N2749"/>
      <c r="O2749"/>
      <c r="Q2749"/>
      <c r="R2749"/>
      <c r="S2749"/>
      <c r="U2749"/>
      <c r="V2749"/>
      <c r="W2749"/>
      <c r="Y2749"/>
      <c r="Z2749"/>
      <c r="AA2749"/>
      <c r="AC2749"/>
      <c r="AD2749"/>
      <c r="AE2749"/>
      <c r="AG2749"/>
      <c r="AH2749"/>
      <c r="AI2749"/>
      <c r="AK2749"/>
      <c r="AL2749"/>
      <c r="AM2749"/>
      <c r="AO2749"/>
      <c r="AP2749"/>
      <c r="AQ2749"/>
      <c r="AS2749"/>
      <c r="AT2749"/>
      <c r="AU2749"/>
      <c r="AW2749"/>
      <c r="AX2749"/>
      <c r="AY2749"/>
      <c r="BA2749"/>
      <c r="BB2749"/>
      <c r="BC2749"/>
      <c r="BE2749"/>
      <c r="BF2749"/>
      <c r="BG2749"/>
      <c r="BI2749"/>
      <c r="BJ2749"/>
      <c r="BK2749"/>
      <c r="BM2749"/>
      <c r="BN2749"/>
      <c r="BO2749"/>
    </row>
    <row r="2750" spans="1:67">
      <c r="A2750"/>
      <c r="B2750"/>
      <c r="C2750"/>
      <c r="E2750"/>
      <c r="F2750"/>
      <c r="G2750"/>
      <c r="I2750"/>
      <c r="J2750"/>
      <c r="K2750"/>
      <c r="M2750"/>
      <c r="N2750"/>
      <c r="O2750"/>
      <c r="Q2750"/>
      <c r="R2750"/>
      <c r="S2750"/>
      <c r="U2750"/>
      <c r="V2750"/>
      <c r="W2750"/>
      <c r="Y2750"/>
      <c r="Z2750"/>
      <c r="AA2750"/>
      <c r="AC2750"/>
      <c r="AD2750"/>
      <c r="AE2750"/>
      <c r="AG2750"/>
      <c r="AH2750"/>
      <c r="AI2750"/>
      <c r="AK2750"/>
      <c r="AL2750"/>
      <c r="AM2750"/>
      <c r="AO2750"/>
      <c r="AP2750"/>
      <c r="AQ2750"/>
      <c r="AS2750"/>
      <c r="AT2750"/>
      <c r="AU2750"/>
      <c r="AW2750"/>
      <c r="AX2750"/>
      <c r="AY2750"/>
      <c r="BA2750"/>
      <c r="BB2750"/>
      <c r="BC2750"/>
      <c r="BE2750"/>
      <c r="BF2750"/>
      <c r="BG2750"/>
      <c r="BI2750"/>
      <c r="BJ2750"/>
      <c r="BK2750"/>
      <c r="BM2750"/>
      <c r="BN2750"/>
      <c r="BO2750"/>
    </row>
    <row r="2751" spans="1:67">
      <c r="A2751"/>
      <c r="B2751"/>
      <c r="C2751"/>
      <c r="E2751"/>
      <c r="F2751"/>
      <c r="G2751"/>
      <c r="I2751"/>
      <c r="J2751"/>
      <c r="K2751"/>
      <c r="M2751"/>
      <c r="N2751"/>
      <c r="O2751"/>
      <c r="Q2751"/>
      <c r="R2751"/>
      <c r="S2751"/>
      <c r="U2751"/>
      <c r="V2751"/>
      <c r="W2751"/>
      <c r="Y2751"/>
      <c r="Z2751"/>
      <c r="AA2751"/>
      <c r="AC2751"/>
      <c r="AD2751"/>
      <c r="AE2751"/>
      <c r="AG2751"/>
      <c r="AH2751"/>
      <c r="AI2751"/>
      <c r="AK2751"/>
      <c r="AL2751"/>
      <c r="AM2751"/>
      <c r="AO2751"/>
      <c r="AP2751"/>
      <c r="AQ2751"/>
      <c r="AS2751"/>
      <c r="AT2751"/>
      <c r="AU2751"/>
      <c r="AW2751"/>
      <c r="AX2751"/>
      <c r="AY2751"/>
      <c r="BA2751"/>
      <c r="BB2751"/>
      <c r="BC2751"/>
      <c r="BE2751"/>
      <c r="BF2751"/>
      <c r="BG2751"/>
      <c r="BI2751"/>
      <c r="BJ2751"/>
      <c r="BK2751"/>
      <c r="BM2751"/>
      <c r="BN2751"/>
      <c r="BO2751"/>
    </row>
    <row r="2752" spans="1:67">
      <c r="A2752"/>
      <c r="B2752"/>
      <c r="C2752"/>
      <c r="E2752"/>
      <c r="F2752"/>
      <c r="G2752"/>
      <c r="I2752"/>
      <c r="J2752"/>
      <c r="K2752"/>
      <c r="M2752"/>
      <c r="N2752"/>
      <c r="O2752"/>
      <c r="Q2752"/>
      <c r="R2752"/>
      <c r="S2752"/>
      <c r="U2752"/>
      <c r="V2752"/>
      <c r="W2752"/>
      <c r="Y2752"/>
      <c r="Z2752"/>
      <c r="AA2752"/>
      <c r="AC2752"/>
      <c r="AD2752"/>
      <c r="AE2752"/>
      <c r="AG2752"/>
      <c r="AH2752"/>
      <c r="AI2752"/>
      <c r="AK2752"/>
      <c r="AL2752"/>
      <c r="AM2752"/>
      <c r="AO2752"/>
      <c r="AP2752"/>
      <c r="AQ2752"/>
      <c r="AS2752"/>
      <c r="AT2752"/>
      <c r="AU2752"/>
      <c r="AW2752"/>
      <c r="AX2752"/>
      <c r="AY2752"/>
      <c r="BA2752"/>
      <c r="BB2752"/>
      <c r="BC2752"/>
      <c r="BE2752"/>
      <c r="BF2752"/>
      <c r="BG2752"/>
      <c r="BI2752"/>
      <c r="BJ2752"/>
      <c r="BK2752"/>
      <c r="BM2752"/>
      <c r="BN2752"/>
      <c r="BO2752"/>
    </row>
    <row r="2753" spans="1:67">
      <c r="A2753"/>
      <c r="B2753"/>
      <c r="C2753"/>
      <c r="E2753"/>
      <c r="F2753"/>
      <c r="G2753"/>
      <c r="I2753"/>
      <c r="J2753"/>
      <c r="K2753"/>
      <c r="M2753"/>
      <c r="N2753"/>
      <c r="O2753"/>
      <c r="Q2753"/>
      <c r="R2753"/>
      <c r="S2753"/>
      <c r="U2753"/>
      <c r="V2753"/>
      <c r="W2753"/>
      <c r="Y2753"/>
      <c r="Z2753"/>
      <c r="AA2753"/>
      <c r="AC2753"/>
      <c r="AD2753"/>
      <c r="AE2753"/>
      <c r="AG2753"/>
      <c r="AH2753"/>
      <c r="AI2753"/>
      <c r="AK2753"/>
      <c r="AL2753"/>
      <c r="AM2753"/>
      <c r="AO2753"/>
      <c r="AP2753"/>
      <c r="AQ2753"/>
      <c r="AS2753"/>
      <c r="AT2753"/>
      <c r="AU2753"/>
      <c r="AW2753"/>
      <c r="AX2753"/>
      <c r="AY2753"/>
      <c r="BA2753"/>
      <c r="BB2753"/>
      <c r="BC2753"/>
      <c r="BE2753"/>
      <c r="BF2753"/>
      <c r="BG2753"/>
      <c r="BI2753"/>
      <c r="BJ2753"/>
      <c r="BK2753"/>
      <c r="BM2753"/>
      <c r="BN2753"/>
      <c r="BO2753"/>
    </row>
    <row r="2754" spans="1:67">
      <c r="A2754"/>
      <c r="B2754"/>
      <c r="C2754"/>
      <c r="E2754"/>
      <c r="F2754"/>
      <c r="G2754"/>
      <c r="I2754"/>
      <c r="J2754"/>
      <c r="K2754"/>
      <c r="M2754"/>
      <c r="N2754"/>
      <c r="O2754"/>
      <c r="Q2754"/>
      <c r="R2754"/>
      <c r="S2754"/>
      <c r="U2754"/>
      <c r="V2754"/>
      <c r="W2754"/>
      <c r="Y2754"/>
      <c r="Z2754"/>
      <c r="AA2754"/>
      <c r="AC2754"/>
      <c r="AD2754"/>
      <c r="AE2754"/>
      <c r="AG2754"/>
      <c r="AH2754"/>
      <c r="AI2754"/>
      <c r="AK2754"/>
      <c r="AL2754"/>
      <c r="AM2754"/>
      <c r="AO2754"/>
      <c r="AP2754"/>
      <c r="AQ2754"/>
      <c r="AS2754"/>
      <c r="AT2754"/>
      <c r="AU2754"/>
      <c r="AW2754"/>
      <c r="AX2754"/>
      <c r="AY2754"/>
      <c r="BA2754"/>
      <c r="BB2754"/>
      <c r="BC2754"/>
      <c r="BE2754"/>
      <c r="BF2754"/>
      <c r="BG2754"/>
      <c r="BI2754"/>
      <c r="BJ2754"/>
      <c r="BK2754"/>
      <c r="BM2754"/>
      <c r="BN2754"/>
      <c r="BO2754"/>
    </row>
    <row r="2755" spans="1:67">
      <c r="A2755"/>
      <c r="B2755"/>
      <c r="C2755"/>
      <c r="E2755"/>
      <c r="F2755"/>
      <c r="G2755"/>
      <c r="I2755"/>
      <c r="J2755"/>
      <c r="K2755"/>
      <c r="M2755"/>
      <c r="N2755"/>
      <c r="O2755"/>
      <c r="Q2755"/>
      <c r="R2755"/>
      <c r="S2755"/>
      <c r="U2755"/>
      <c r="V2755"/>
      <c r="W2755"/>
      <c r="Y2755"/>
      <c r="Z2755"/>
      <c r="AA2755"/>
      <c r="AC2755"/>
      <c r="AD2755"/>
      <c r="AE2755"/>
      <c r="AG2755"/>
      <c r="AH2755"/>
      <c r="AI2755"/>
      <c r="AK2755"/>
      <c r="AL2755"/>
      <c r="AM2755"/>
      <c r="AO2755"/>
      <c r="AP2755"/>
      <c r="AQ2755"/>
      <c r="AS2755"/>
      <c r="AT2755"/>
      <c r="AU2755"/>
      <c r="AW2755"/>
      <c r="AX2755"/>
      <c r="AY2755"/>
      <c r="BA2755"/>
      <c r="BB2755"/>
      <c r="BC2755"/>
      <c r="BE2755"/>
      <c r="BF2755"/>
      <c r="BG2755"/>
      <c r="BI2755"/>
      <c r="BJ2755"/>
      <c r="BK2755"/>
      <c r="BM2755"/>
      <c r="BN2755"/>
      <c r="BO2755"/>
    </row>
    <row r="2756" spans="1:67">
      <c r="A2756"/>
      <c r="B2756"/>
      <c r="C2756"/>
      <c r="E2756"/>
      <c r="F2756"/>
      <c r="G2756"/>
      <c r="I2756"/>
      <c r="J2756"/>
      <c r="K2756"/>
      <c r="M2756"/>
      <c r="N2756"/>
      <c r="O2756"/>
      <c r="Q2756"/>
      <c r="R2756"/>
      <c r="S2756"/>
      <c r="U2756"/>
      <c r="V2756"/>
      <c r="W2756"/>
      <c r="Y2756"/>
      <c r="Z2756"/>
      <c r="AA2756"/>
      <c r="AC2756"/>
      <c r="AD2756"/>
      <c r="AE2756"/>
      <c r="AG2756"/>
      <c r="AH2756"/>
      <c r="AI2756"/>
      <c r="AK2756"/>
      <c r="AL2756"/>
      <c r="AM2756"/>
      <c r="AO2756"/>
      <c r="AP2756"/>
      <c r="AQ2756"/>
      <c r="AS2756"/>
      <c r="AT2756"/>
      <c r="AU2756"/>
      <c r="AW2756"/>
      <c r="AX2756"/>
      <c r="AY2756"/>
      <c r="BA2756"/>
      <c r="BB2756"/>
      <c r="BC2756"/>
      <c r="BE2756"/>
      <c r="BF2756"/>
      <c r="BG2756"/>
      <c r="BI2756"/>
      <c r="BJ2756"/>
      <c r="BK2756"/>
      <c r="BM2756"/>
      <c r="BN2756"/>
      <c r="BO2756"/>
    </row>
    <row r="2757" spans="1:67">
      <c r="A2757"/>
      <c r="B2757"/>
      <c r="C2757"/>
      <c r="E2757"/>
      <c r="F2757"/>
      <c r="G2757"/>
      <c r="I2757"/>
      <c r="J2757"/>
      <c r="K2757"/>
      <c r="M2757"/>
      <c r="N2757"/>
      <c r="O2757"/>
      <c r="Q2757"/>
      <c r="R2757"/>
      <c r="S2757"/>
      <c r="U2757"/>
      <c r="V2757"/>
      <c r="W2757"/>
      <c r="Y2757"/>
      <c r="Z2757"/>
      <c r="AA2757"/>
      <c r="AC2757"/>
      <c r="AD2757"/>
      <c r="AE2757"/>
      <c r="AG2757"/>
      <c r="AH2757"/>
      <c r="AI2757"/>
      <c r="AK2757"/>
      <c r="AL2757"/>
      <c r="AM2757"/>
      <c r="AO2757"/>
      <c r="AP2757"/>
      <c r="AQ2757"/>
      <c r="AS2757"/>
      <c r="AT2757"/>
      <c r="AU2757"/>
      <c r="AW2757"/>
      <c r="AX2757"/>
      <c r="AY2757"/>
      <c r="BA2757"/>
      <c r="BB2757"/>
      <c r="BC2757"/>
      <c r="BE2757"/>
      <c r="BF2757"/>
      <c r="BG2757"/>
      <c r="BI2757"/>
      <c r="BJ2757"/>
      <c r="BK2757"/>
      <c r="BM2757"/>
      <c r="BN2757"/>
      <c r="BO2757"/>
    </row>
    <row r="2758" spans="1:67">
      <c r="A2758"/>
      <c r="B2758"/>
      <c r="C2758"/>
      <c r="E2758"/>
      <c r="F2758"/>
      <c r="G2758"/>
      <c r="I2758"/>
      <c r="J2758"/>
      <c r="K2758"/>
      <c r="M2758"/>
      <c r="N2758"/>
      <c r="O2758"/>
      <c r="Q2758"/>
      <c r="R2758"/>
      <c r="S2758"/>
      <c r="U2758"/>
      <c r="V2758"/>
      <c r="W2758"/>
      <c r="Y2758"/>
      <c r="Z2758"/>
      <c r="AA2758"/>
      <c r="AC2758"/>
      <c r="AD2758"/>
      <c r="AE2758"/>
      <c r="AG2758"/>
      <c r="AH2758"/>
      <c r="AI2758"/>
      <c r="AK2758"/>
      <c r="AL2758"/>
      <c r="AM2758"/>
      <c r="AO2758"/>
      <c r="AP2758"/>
      <c r="AQ2758"/>
      <c r="AS2758"/>
      <c r="AT2758"/>
      <c r="AU2758"/>
      <c r="AW2758"/>
      <c r="AX2758"/>
      <c r="AY2758"/>
      <c r="BA2758"/>
      <c r="BB2758"/>
      <c r="BC2758"/>
      <c r="BE2758"/>
      <c r="BF2758"/>
      <c r="BG2758"/>
      <c r="BI2758"/>
      <c r="BJ2758"/>
      <c r="BK2758"/>
      <c r="BM2758"/>
      <c r="BN2758"/>
      <c r="BO2758"/>
    </row>
    <row r="2759" spans="1:67">
      <c r="A2759"/>
      <c r="B2759"/>
      <c r="C2759"/>
      <c r="E2759"/>
      <c r="F2759"/>
      <c r="G2759"/>
      <c r="I2759"/>
      <c r="J2759"/>
      <c r="K2759"/>
      <c r="M2759"/>
      <c r="N2759"/>
      <c r="O2759"/>
      <c r="Q2759"/>
      <c r="R2759"/>
      <c r="S2759"/>
      <c r="U2759"/>
      <c r="V2759"/>
      <c r="W2759"/>
      <c r="Y2759"/>
      <c r="Z2759"/>
      <c r="AA2759"/>
      <c r="AC2759"/>
      <c r="AD2759"/>
      <c r="AE2759"/>
      <c r="AG2759"/>
      <c r="AH2759"/>
      <c r="AI2759"/>
      <c r="AK2759"/>
      <c r="AL2759"/>
      <c r="AM2759"/>
      <c r="AO2759"/>
      <c r="AP2759"/>
      <c r="AQ2759"/>
      <c r="AS2759"/>
      <c r="AT2759"/>
      <c r="AU2759"/>
      <c r="AW2759"/>
      <c r="AX2759"/>
      <c r="AY2759"/>
      <c r="BA2759"/>
      <c r="BB2759"/>
      <c r="BC2759"/>
      <c r="BE2759"/>
      <c r="BF2759"/>
      <c r="BG2759"/>
      <c r="BI2759"/>
      <c r="BJ2759"/>
      <c r="BK2759"/>
      <c r="BM2759"/>
      <c r="BN2759"/>
      <c r="BO2759"/>
    </row>
    <row r="2760" spans="1:67">
      <c r="A2760"/>
      <c r="B2760"/>
      <c r="C2760"/>
      <c r="E2760"/>
      <c r="F2760"/>
      <c r="G2760"/>
      <c r="I2760"/>
      <c r="J2760"/>
      <c r="K2760"/>
      <c r="M2760"/>
      <c r="N2760"/>
      <c r="O2760"/>
      <c r="Q2760"/>
      <c r="R2760"/>
      <c r="S2760"/>
      <c r="U2760"/>
      <c r="V2760"/>
      <c r="W2760"/>
      <c r="Y2760"/>
      <c r="Z2760"/>
      <c r="AA2760"/>
      <c r="AC2760"/>
      <c r="AD2760"/>
      <c r="AE2760"/>
      <c r="AG2760"/>
      <c r="AH2760"/>
      <c r="AI2760"/>
      <c r="AK2760"/>
      <c r="AL2760"/>
      <c r="AM2760"/>
      <c r="AO2760"/>
      <c r="AP2760"/>
      <c r="AQ2760"/>
      <c r="AS2760"/>
      <c r="AT2760"/>
      <c r="AU2760"/>
      <c r="AW2760"/>
      <c r="AX2760"/>
      <c r="AY2760"/>
      <c r="BA2760"/>
      <c r="BB2760"/>
      <c r="BC2760"/>
      <c r="BE2760"/>
      <c r="BF2760"/>
      <c r="BG2760"/>
      <c r="BI2760"/>
      <c r="BJ2760"/>
      <c r="BK2760"/>
      <c r="BM2760"/>
      <c r="BN2760"/>
      <c r="BO2760"/>
    </row>
    <row r="2761" spans="1:67">
      <c r="A2761"/>
      <c r="B2761"/>
      <c r="C2761"/>
      <c r="E2761"/>
      <c r="F2761"/>
      <c r="G2761"/>
      <c r="I2761"/>
      <c r="J2761"/>
      <c r="K2761"/>
      <c r="M2761"/>
      <c r="N2761"/>
      <c r="O2761"/>
      <c r="Q2761"/>
      <c r="R2761"/>
      <c r="S2761"/>
      <c r="U2761"/>
      <c r="V2761"/>
      <c r="W2761"/>
      <c r="Y2761"/>
      <c r="Z2761"/>
      <c r="AA2761"/>
      <c r="AC2761"/>
      <c r="AD2761"/>
      <c r="AE2761"/>
      <c r="AG2761"/>
      <c r="AH2761"/>
      <c r="AI2761"/>
      <c r="AK2761"/>
      <c r="AL2761"/>
      <c r="AM2761"/>
      <c r="AO2761"/>
      <c r="AP2761"/>
      <c r="AQ2761"/>
      <c r="AS2761"/>
      <c r="AT2761"/>
      <c r="AU2761"/>
      <c r="AW2761"/>
      <c r="AX2761"/>
      <c r="AY2761"/>
      <c r="BA2761"/>
      <c r="BB2761"/>
      <c r="BC2761"/>
      <c r="BE2761"/>
      <c r="BF2761"/>
      <c r="BG2761"/>
      <c r="BI2761"/>
      <c r="BJ2761"/>
      <c r="BK2761"/>
      <c r="BM2761"/>
      <c r="BN2761"/>
      <c r="BO2761"/>
    </row>
    <row r="2762" spans="1:67">
      <c r="A2762"/>
      <c r="B2762"/>
      <c r="C2762"/>
      <c r="E2762"/>
      <c r="F2762"/>
      <c r="G2762"/>
      <c r="I2762"/>
      <c r="J2762"/>
      <c r="K2762"/>
      <c r="M2762"/>
      <c r="N2762"/>
      <c r="O2762"/>
      <c r="Q2762"/>
      <c r="R2762"/>
      <c r="S2762"/>
      <c r="U2762"/>
      <c r="V2762"/>
      <c r="W2762"/>
      <c r="Y2762"/>
      <c r="Z2762"/>
      <c r="AA2762"/>
      <c r="AC2762"/>
      <c r="AD2762"/>
      <c r="AE2762"/>
      <c r="AG2762"/>
      <c r="AH2762"/>
      <c r="AI2762"/>
      <c r="AK2762"/>
      <c r="AL2762"/>
      <c r="AM2762"/>
      <c r="AO2762"/>
      <c r="AP2762"/>
      <c r="AQ2762"/>
      <c r="AS2762"/>
      <c r="AT2762"/>
      <c r="AU2762"/>
      <c r="AW2762"/>
      <c r="AX2762"/>
      <c r="AY2762"/>
      <c r="BA2762"/>
      <c r="BB2762"/>
      <c r="BC2762"/>
      <c r="BE2762"/>
      <c r="BF2762"/>
      <c r="BG2762"/>
      <c r="BI2762"/>
      <c r="BJ2762"/>
      <c r="BK2762"/>
      <c r="BM2762"/>
      <c r="BN2762"/>
      <c r="BO2762"/>
    </row>
    <row r="2763" spans="1:67">
      <c r="A2763"/>
      <c r="B2763"/>
      <c r="C2763"/>
      <c r="E2763"/>
      <c r="F2763"/>
      <c r="G2763"/>
      <c r="I2763"/>
      <c r="J2763"/>
      <c r="K2763"/>
      <c r="M2763"/>
      <c r="N2763"/>
      <c r="O2763"/>
      <c r="Q2763"/>
      <c r="R2763"/>
      <c r="S2763"/>
      <c r="U2763"/>
      <c r="V2763"/>
      <c r="W2763"/>
      <c r="Y2763"/>
      <c r="Z2763"/>
      <c r="AA2763"/>
      <c r="AC2763"/>
      <c r="AD2763"/>
      <c r="AE2763"/>
      <c r="AG2763"/>
      <c r="AH2763"/>
      <c r="AI2763"/>
      <c r="AK2763"/>
      <c r="AL2763"/>
      <c r="AM2763"/>
      <c r="AO2763"/>
      <c r="AP2763"/>
      <c r="AQ2763"/>
      <c r="AS2763"/>
      <c r="AT2763"/>
      <c r="AU2763"/>
      <c r="AW2763"/>
      <c r="AX2763"/>
      <c r="AY2763"/>
      <c r="BA2763"/>
      <c r="BB2763"/>
      <c r="BC2763"/>
      <c r="BE2763"/>
      <c r="BF2763"/>
      <c r="BG2763"/>
      <c r="BI2763"/>
      <c r="BJ2763"/>
      <c r="BK2763"/>
      <c r="BM2763"/>
      <c r="BN2763"/>
      <c r="BO2763"/>
    </row>
    <row r="2764" spans="1:67">
      <c r="A2764"/>
      <c r="B2764"/>
      <c r="C2764"/>
      <c r="E2764"/>
      <c r="F2764"/>
      <c r="G2764"/>
      <c r="I2764"/>
      <c r="J2764"/>
      <c r="K2764"/>
      <c r="M2764"/>
      <c r="N2764"/>
      <c r="O2764"/>
      <c r="Q2764"/>
      <c r="R2764"/>
      <c r="S2764"/>
      <c r="U2764"/>
      <c r="V2764"/>
      <c r="W2764"/>
      <c r="Y2764"/>
      <c r="Z2764"/>
      <c r="AA2764"/>
      <c r="AC2764"/>
      <c r="AD2764"/>
      <c r="AE2764"/>
      <c r="AG2764"/>
      <c r="AH2764"/>
      <c r="AI2764"/>
      <c r="AK2764"/>
      <c r="AL2764"/>
      <c r="AM2764"/>
      <c r="AO2764"/>
      <c r="AP2764"/>
      <c r="AQ2764"/>
      <c r="AS2764"/>
      <c r="AT2764"/>
      <c r="AU2764"/>
      <c r="AW2764"/>
      <c r="AX2764"/>
      <c r="AY2764"/>
      <c r="BA2764"/>
      <c r="BB2764"/>
      <c r="BC2764"/>
      <c r="BE2764"/>
      <c r="BF2764"/>
      <c r="BG2764"/>
      <c r="BI2764"/>
      <c r="BJ2764"/>
      <c r="BK2764"/>
      <c r="BM2764"/>
      <c r="BN2764"/>
      <c r="BO2764"/>
    </row>
    <row r="2765" spans="1:67">
      <c r="A2765"/>
      <c r="B2765"/>
      <c r="C2765"/>
      <c r="E2765"/>
      <c r="F2765"/>
      <c r="G2765"/>
      <c r="I2765"/>
      <c r="J2765"/>
      <c r="K2765"/>
      <c r="M2765"/>
      <c r="N2765"/>
      <c r="O2765"/>
      <c r="Q2765"/>
      <c r="R2765"/>
      <c r="S2765"/>
      <c r="U2765"/>
      <c r="V2765"/>
      <c r="W2765"/>
      <c r="Y2765"/>
      <c r="Z2765"/>
      <c r="AA2765"/>
      <c r="AC2765"/>
      <c r="AD2765"/>
      <c r="AE2765"/>
      <c r="AG2765"/>
      <c r="AH2765"/>
      <c r="AI2765"/>
      <c r="AK2765"/>
      <c r="AL2765"/>
      <c r="AM2765"/>
      <c r="AO2765"/>
      <c r="AP2765"/>
      <c r="AQ2765"/>
      <c r="AS2765"/>
      <c r="AT2765"/>
      <c r="AU2765"/>
      <c r="AW2765"/>
      <c r="AX2765"/>
      <c r="AY2765"/>
      <c r="BA2765"/>
      <c r="BB2765"/>
      <c r="BC2765"/>
      <c r="BE2765"/>
      <c r="BF2765"/>
      <c r="BG2765"/>
      <c r="BI2765"/>
      <c r="BJ2765"/>
      <c r="BK2765"/>
      <c r="BM2765"/>
      <c r="BN2765"/>
      <c r="BO2765"/>
    </row>
    <row r="2766" spans="1:67">
      <c r="A2766"/>
      <c r="B2766"/>
      <c r="C2766"/>
      <c r="E2766"/>
      <c r="F2766"/>
      <c r="G2766"/>
      <c r="I2766"/>
      <c r="J2766"/>
      <c r="K2766"/>
      <c r="M2766"/>
      <c r="N2766"/>
      <c r="O2766"/>
      <c r="Q2766"/>
      <c r="R2766"/>
      <c r="S2766"/>
      <c r="U2766"/>
      <c r="V2766"/>
      <c r="W2766"/>
      <c r="Y2766"/>
      <c r="Z2766"/>
      <c r="AA2766"/>
      <c r="AC2766"/>
      <c r="AD2766"/>
      <c r="AE2766"/>
      <c r="AG2766"/>
      <c r="AH2766"/>
      <c r="AI2766"/>
      <c r="AK2766"/>
      <c r="AL2766"/>
      <c r="AM2766"/>
      <c r="AO2766"/>
      <c r="AP2766"/>
      <c r="AQ2766"/>
      <c r="AS2766"/>
      <c r="AT2766"/>
      <c r="AU2766"/>
      <c r="AW2766"/>
      <c r="AX2766"/>
      <c r="AY2766"/>
      <c r="BA2766"/>
      <c r="BB2766"/>
      <c r="BC2766"/>
      <c r="BE2766"/>
      <c r="BF2766"/>
      <c r="BG2766"/>
      <c r="BI2766"/>
      <c r="BJ2766"/>
      <c r="BK2766"/>
      <c r="BM2766"/>
      <c r="BN2766"/>
      <c r="BO2766"/>
    </row>
    <row r="2767" spans="1:67">
      <c r="A2767"/>
      <c r="B2767"/>
      <c r="C2767"/>
      <c r="E2767"/>
      <c r="F2767"/>
      <c r="G2767"/>
      <c r="I2767"/>
      <c r="J2767"/>
      <c r="K2767"/>
      <c r="M2767"/>
      <c r="N2767"/>
      <c r="O2767"/>
      <c r="Q2767"/>
      <c r="R2767"/>
      <c r="S2767"/>
      <c r="U2767"/>
      <c r="V2767"/>
      <c r="W2767"/>
      <c r="Y2767"/>
      <c r="Z2767"/>
      <c r="AA2767"/>
      <c r="AC2767"/>
      <c r="AD2767"/>
      <c r="AE2767"/>
      <c r="AG2767"/>
      <c r="AH2767"/>
      <c r="AI2767"/>
      <c r="AK2767"/>
      <c r="AL2767"/>
      <c r="AM2767"/>
      <c r="AO2767"/>
      <c r="AP2767"/>
      <c r="AQ2767"/>
      <c r="AS2767"/>
      <c r="AT2767"/>
      <c r="AU2767"/>
      <c r="AW2767"/>
      <c r="AX2767"/>
      <c r="AY2767"/>
      <c r="BA2767"/>
      <c r="BB2767"/>
      <c r="BC2767"/>
      <c r="BE2767"/>
      <c r="BF2767"/>
      <c r="BG2767"/>
      <c r="BI2767"/>
      <c r="BJ2767"/>
      <c r="BK2767"/>
      <c r="BM2767"/>
      <c r="BN2767"/>
      <c r="BO2767"/>
    </row>
    <row r="2768" spans="1:67">
      <c r="A2768"/>
      <c r="B2768"/>
      <c r="C2768"/>
      <c r="E2768"/>
      <c r="F2768"/>
      <c r="G2768"/>
      <c r="I2768"/>
      <c r="J2768"/>
      <c r="K2768"/>
      <c r="M2768"/>
      <c r="N2768"/>
      <c r="O2768"/>
      <c r="Q2768"/>
      <c r="R2768"/>
      <c r="S2768"/>
      <c r="U2768"/>
      <c r="V2768"/>
      <c r="W2768"/>
      <c r="Y2768"/>
      <c r="Z2768"/>
      <c r="AA2768"/>
      <c r="AC2768"/>
      <c r="AD2768"/>
      <c r="AE2768"/>
      <c r="AG2768"/>
      <c r="AH2768"/>
      <c r="AI2768"/>
      <c r="AK2768"/>
      <c r="AL2768"/>
      <c r="AM2768"/>
      <c r="AO2768"/>
      <c r="AP2768"/>
      <c r="AQ2768"/>
      <c r="AS2768"/>
      <c r="AT2768"/>
      <c r="AU2768"/>
      <c r="AW2768"/>
      <c r="AX2768"/>
      <c r="AY2768"/>
      <c r="BA2768"/>
      <c r="BB2768"/>
      <c r="BC2768"/>
      <c r="BE2768"/>
      <c r="BF2768"/>
      <c r="BG2768"/>
      <c r="BI2768"/>
      <c r="BJ2768"/>
      <c r="BK2768"/>
      <c r="BM2768"/>
      <c r="BN2768"/>
      <c r="BO2768"/>
    </row>
    <row r="2769" spans="1:67">
      <c r="A2769"/>
      <c r="B2769"/>
      <c r="C2769"/>
      <c r="E2769"/>
      <c r="F2769"/>
      <c r="G2769"/>
      <c r="I2769"/>
      <c r="J2769"/>
      <c r="K2769"/>
      <c r="M2769"/>
      <c r="N2769"/>
      <c r="O2769"/>
      <c r="Q2769"/>
      <c r="R2769"/>
      <c r="S2769"/>
      <c r="U2769"/>
      <c r="V2769"/>
      <c r="W2769"/>
      <c r="Y2769"/>
      <c r="Z2769"/>
      <c r="AA2769"/>
      <c r="AC2769"/>
      <c r="AD2769"/>
      <c r="AE2769"/>
      <c r="AG2769"/>
      <c r="AH2769"/>
      <c r="AI2769"/>
      <c r="AK2769"/>
      <c r="AL2769"/>
      <c r="AM2769"/>
      <c r="AO2769"/>
      <c r="AP2769"/>
      <c r="AQ2769"/>
      <c r="AS2769"/>
      <c r="AT2769"/>
      <c r="AU2769"/>
      <c r="AW2769"/>
      <c r="AX2769"/>
      <c r="AY2769"/>
      <c r="BA2769"/>
      <c r="BB2769"/>
      <c r="BC2769"/>
      <c r="BE2769"/>
      <c r="BF2769"/>
      <c r="BG2769"/>
      <c r="BI2769"/>
      <c r="BJ2769"/>
      <c r="BK2769"/>
      <c r="BM2769"/>
      <c r="BN2769"/>
      <c r="BO2769"/>
    </row>
    <row r="2770" spans="1:67">
      <c r="A2770"/>
      <c r="B2770"/>
      <c r="C2770"/>
      <c r="E2770"/>
      <c r="F2770"/>
      <c r="G2770"/>
      <c r="I2770"/>
      <c r="J2770"/>
      <c r="K2770"/>
      <c r="M2770"/>
      <c r="N2770"/>
      <c r="O2770"/>
      <c r="Q2770"/>
      <c r="R2770"/>
      <c r="S2770"/>
      <c r="U2770"/>
      <c r="V2770"/>
      <c r="W2770"/>
      <c r="Y2770"/>
      <c r="Z2770"/>
      <c r="AA2770"/>
      <c r="AC2770"/>
      <c r="AD2770"/>
      <c r="AE2770"/>
      <c r="AG2770"/>
      <c r="AH2770"/>
      <c r="AI2770"/>
      <c r="AK2770"/>
      <c r="AL2770"/>
      <c r="AM2770"/>
      <c r="AO2770"/>
      <c r="AP2770"/>
      <c r="AQ2770"/>
      <c r="AS2770"/>
      <c r="AT2770"/>
      <c r="AU2770"/>
      <c r="AW2770"/>
      <c r="AX2770"/>
      <c r="AY2770"/>
      <c r="BA2770"/>
      <c r="BB2770"/>
      <c r="BC2770"/>
      <c r="BE2770"/>
      <c r="BF2770"/>
      <c r="BG2770"/>
      <c r="BI2770"/>
      <c r="BJ2770"/>
      <c r="BK2770"/>
      <c r="BM2770"/>
      <c r="BN2770"/>
      <c r="BO2770"/>
    </row>
    <row r="2771" spans="1:67">
      <c r="A2771"/>
      <c r="B2771"/>
      <c r="C2771"/>
      <c r="E2771"/>
      <c r="F2771"/>
      <c r="G2771"/>
      <c r="I2771"/>
      <c r="J2771"/>
      <c r="K2771"/>
      <c r="M2771"/>
      <c r="N2771"/>
      <c r="O2771"/>
      <c r="Q2771"/>
      <c r="R2771"/>
      <c r="S2771"/>
      <c r="U2771"/>
      <c r="V2771"/>
      <c r="W2771"/>
      <c r="Y2771"/>
      <c r="Z2771"/>
      <c r="AA2771"/>
      <c r="AC2771"/>
      <c r="AD2771"/>
      <c r="AE2771"/>
      <c r="AG2771"/>
      <c r="AH2771"/>
      <c r="AI2771"/>
      <c r="AK2771"/>
      <c r="AL2771"/>
      <c r="AM2771"/>
      <c r="AO2771"/>
      <c r="AP2771"/>
      <c r="AQ2771"/>
      <c r="AS2771"/>
      <c r="AT2771"/>
      <c r="AU2771"/>
      <c r="AW2771"/>
      <c r="AX2771"/>
      <c r="AY2771"/>
      <c r="BA2771"/>
      <c r="BB2771"/>
      <c r="BC2771"/>
      <c r="BE2771"/>
      <c r="BF2771"/>
      <c r="BG2771"/>
      <c r="BI2771"/>
      <c r="BJ2771"/>
      <c r="BK2771"/>
      <c r="BM2771"/>
      <c r="BN2771"/>
      <c r="BO2771"/>
    </row>
    <row r="2772" spans="1:67">
      <c r="A2772"/>
      <c r="B2772"/>
      <c r="C2772"/>
      <c r="E2772"/>
      <c r="F2772"/>
      <c r="G2772"/>
      <c r="I2772"/>
      <c r="J2772"/>
      <c r="K2772"/>
      <c r="M2772"/>
      <c r="N2772"/>
      <c r="O2772"/>
      <c r="Q2772"/>
      <c r="R2772"/>
      <c r="S2772"/>
      <c r="U2772"/>
      <c r="V2772"/>
      <c r="W2772"/>
      <c r="Y2772"/>
      <c r="Z2772"/>
      <c r="AA2772"/>
      <c r="AC2772"/>
      <c r="AD2772"/>
      <c r="AE2772"/>
      <c r="AG2772"/>
      <c r="AH2772"/>
      <c r="AI2772"/>
      <c r="AK2772"/>
      <c r="AL2772"/>
      <c r="AM2772"/>
      <c r="AO2772"/>
      <c r="AP2772"/>
      <c r="AQ2772"/>
      <c r="AS2772"/>
      <c r="AT2772"/>
      <c r="AU2772"/>
      <c r="AW2772"/>
      <c r="AX2772"/>
      <c r="AY2772"/>
      <c r="BA2772"/>
      <c r="BB2772"/>
      <c r="BC2772"/>
      <c r="BE2772"/>
      <c r="BF2772"/>
      <c r="BG2772"/>
      <c r="BI2772"/>
      <c r="BJ2772"/>
      <c r="BK2772"/>
      <c r="BM2772"/>
      <c r="BN2772"/>
      <c r="BO2772"/>
    </row>
    <row r="2773" spans="1:67">
      <c r="A2773"/>
      <c r="B2773"/>
      <c r="C2773"/>
      <c r="E2773"/>
      <c r="F2773"/>
      <c r="G2773"/>
      <c r="I2773"/>
      <c r="J2773"/>
      <c r="K2773"/>
      <c r="M2773"/>
      <c r="N2773"/>
      <c r="O2773"/>
      <c r="Q2773"/>
      <c r="R2773"/>
      <c r="S2773"/>
      <c r="U2773"/>
      <c r="V2773"/>
      <c r="W2773"/>
      <c r="Y2773"/>
      <c r="Z2773"/>
      <c r="AA2773"/>
      <c r="AC2773"/>
      <c r="AD2773"/>
      <c r="AE2773"/>
      <c r="AG2773"/>
      <c r="AH2773"/>
      <c r="AI2773"/>
      <c r="AK2773"/>
      <c r="AL2773"/>
      <c r="AM2773"/>
      <c r="AO2773"/>
      <c r="AP2773"/>
      <c r="AQ2773"/>
      <c r="AS2773"/>
      <c r="AT2773"/>
      <c r="AU2773"/>
      <c r="AW2773"/>
      <c r="AX2773"/>
      <c r="AY2773"/>
      <c r="BA2773"/>
      <c r="BB2773"/>
      <c r="BC2773"/>
      <c r="BE2773"/>
      <c r="BF2773"/>
      <c r="BG2773"/>
      <c r="BI2773"/>
      <c r="BJ2773"/>
      <c r="BK2773"/>
      <c r="BM2773"/>
      <c r="BN2773"/>
      <c r="BO2773"/>
    </row>
    <row r="2774" spans="1:67">
      <c r="A2774"/>
      <c r="B2774"/>
      <c r="C2774"/>
      <c r="E2774"/>
      <c r="F2774"/>
      <c r="G2774"/>
      <c r="I2774"/>
      <c r="J2774"/>
      <c r="K2774"/>
      <c r="M2774"/>
      <c r="N2774"/>
      <c r="O2774"/>
      <c r="Q2774"/>
      <c r="R2774"/>
      <c r="S2774"/>
      <c r="U2774"/>
      <c r="V2774"/>
      <c r="W2774"/>
      <c r="Y2774"/>
      <c r="Z2774"/>
      <c r="AA2774"/>
      <c r="AC2774"/>
      <c r="AD2774"/>
      <c r="AE2774"/>
      <c r="AG2774"/>
      <c r="AH2774"/>
      <c r="AI2774"/>
      <c r="AK2774"/>
      <c r="AL2774"/>
      <c r="AM2774"/>
      <c r="AO2774"/>
      <c r="AP2774"/>
      <c r="AQ2774"/>
      <c r="AS2774"/>
      <c r="AT2774"/>
      <c r="AU2774"/>
      <c r="AW2774"/>
      <c r="AX2774"/>
      <c r="AY2774"/>
      <c r="BA2774"/>
      <c r="BB2774"/>
      <c r="BC2774"/>
      <c r="BE2774"/>
      <c r="BF2774"/>
      <c r="BG2774"/>
      <c r="BI2774"/>
      <c r="BJ2774"/>
      <c r="BK2774"/>
      <c r="BM2774"/>
      <c r="BN2774"/>
      <c r="BO2774"/>
    </row>
    <row r="2775" spans="1:67">
      <c r="A2775"/>
      <c r="B2775"/>
      <c r="C2775"/>
      <c r="E2775"/>
      <c r="F2775"/>
      <c r="G2775"/>
      <c r="I2775"/>
      <c r="J2775"/>
      <c r="K2775"/>
      <c r="M2775"/>
      <c r="N2775"/>
      <c r="O2775"/>
      <c r="Q2775"/>
      <c r="R2775"/>
      <c r="S2775"/>
      <c r="U2775"/>
      <c r="V2775"/>
      <c r="W2775"/>
      <c r="Y2775"/>
      <c r="Z2775"/>
      <c r="AA2775"/>
      <c r="AC2775"/>
      <c r="AD2775"/>
      <c r="AE2775"/>
      <c r="AG2775"/>
      <c r="AH2775"/>
      <c r="AI2775"/>
      <c r="AK2775"/>
      <c r="AL2775"/>
      <c r="AM2775"/>
      <c r="AO2775"/>
      <c r="AP2775"/>
      <c r="AQ2775"/>
      <c r="AS2775"/>
      <c r="AT2775"/>
      <c r="AU2775"/>
      <c r="AW2775"/>
      <c r="AX2775"/>
      <c r="AY2775"/>
      <c r="BA2775"/>
      <c r="BB2775"/>
      <c r="BC2775"/>
      <c r="BE2775"/>
      <c r="BF2775"/>
      <c r="BG2775"/>
      <c r="BI2775"/>
      <c r="BJ2775"/>
      <c r="BK2775"/>
      <c r="BM2775"/>
      <c r="BN2775"/>
      <c r="BO2775"/>
    </row>
    <row r="2776" spans="1:67">
      <c r="A2776"/>
      <c r="B2776"/>
      <c r="C2776"/>
      <c r="E2776"/>
      <c r="F2776"/>
      <c r="G2776"/>
      <c r="I2776"/>
      <c r="J2776"/>
      <c r="K2776"/>
      <c r="M2776"/>
      <c r="N2776"/>
      <c r="O2776"/>
      <c r="Q2776"/>
      <c r="R2776"/>
      <c r="S2776"/>
      <c r="U2776"/>
      <c r="V2776"/>
      <c r="W2776"/>
      <c r="Y2776"/>
      <c r="Z2776"/>
      <c r="AA2776"/>
      <c r="AC2776"/>
      <c r="AD2776"/>
      <c r="AE2776"/>
      <c r="AG2776"/>
      <c r="AH2776"/>
      <c r="AI2776"/>
      <c r="AK2776"/>
      <c r="AL2776"/>
      <c r="AM2776"/>
      <c r="AO2776"/>
      <c r="AP2776"/>
      <c r="AQ2776"/>
      <c r="AS2776"/>
      <c r="AT2776"/>
      <c r="AU2776"/>
      <c r="AW2776"/>
      <c r="AX2776"/>
      <c r="AY2776"/>
      <c r="BA2776"/>
      <c r="BB2776"/>
      <c r="BC2776"/>
      <c r="BE2776"/>
      <c r="BF2776"/>
      <c r="BG2776"/>
      <c r="BI2776"/>
      <c r="BJ2776"/>
      <c r="BK2776"/>
      <c r="BM2776"/>
      <c r="BN2776"/>
      <c r="BO2776"/>
    </row>
    <row r="2777" spans="1:67">
      <c r="A2777"/>
      <c r="B2777"/>
      <c r="C2777"/>
      <c r="E2777"/>
      <c r="F2777"/>
      <c r="G2777"/>
      <c r="I2777"/>
      <c r="J2777"/>
      <c r="K2777"/>
      <c r="M2777"/>
      <c r="N2777"/>
      <c r="O2777"/>
      <c r="Q2777"/>
      <c r="R2777"/>
      <c r="S2777"/>
      <c r="U2777"/>
      <c r="V2777"/>
      <c r="W2777"/>
      <c r="Y2777"/>
      <c r="Z2777"/>
      <c r="AA2777"/>
      <c r="AC2777"/>
      <c r="AD2777"/>
      <c r="AE2777"/>
      <c r="AG2777"/>
      <c r="AH2777"/>
      <c r="AI2777"/>
      <c r="AK2777"/>
      <c r="AL2777"/>
      <c r="AM2777"/>
      <c r="AO2777"/>
      <c r="AP2777"/>
      <c r="AQ2777"/>
      <c r="AS2777"/>
      <c r="AT2777"/>
      <c r="AU2777"/>
      <c r="AW2777"/>
      <c r="AX2777"/>
      <c r="AY2777"/>
      <c r="BA2777"/>
      <c r="BB2777"/>
      <c r="BC2777"/>
      <c r="BE2777"/>
      <c r="BF2777"/>
      <c r="BG2777"/>
      <c r="BI2777"/>
      <c r="BJ2777"/>
      <c r="BK2777"/>
      <c r="BM2777"/>
      <c r="BN2777"/>
      <c r="BO2777"/>
    </row>
    <row r="2778" spans="1:67">
      <c r="A2778"/>
      <c r="B2778"/>
      <c r="C2778"/>
      <c r="E2778"/>
      <c r="F2778"/>
      <c r="G2778"/>
      <c r="I2778"/>
      <c r="J2778"/>
      <c r="K2778"/>
      <c r="M2778"/>
      <c r="N2778"/>
      <c r="O2778"/>
      <c r="Q2778"/>
      <c r="R2778"/>
      <c r="S2778"/>
      <c r="U2778"/>
      <c r="V2778"/>
      <c r="W2778"/>
      <c r="Y2778"/>
      <c r="Z2778"/>
      <c r="AA2778"/>
      <c r="AC2778"/>
      <c r="AD2778"/>
      <c r="AE2778"/>
      <c r="AG2778"/>
      <c r="AH2778"/>
      <c r="AI2778"/>
      <c r="AK2778"/>
      <c r="AL2778"/>
      <c r="AM2778"/>
      <c r="AO2778"/>
      <c r="AP2778"/>
      <c r="AQ2778"/>
      <c r="AS2778"/>
      <c r="AT2778"/>
      <c r="AU2778"/>
      <c r="AW2778"/>
      <c r="AX2778"/>
      <c r="AY2778"/>
      <c r="BA2778"/>
      <c r="BB2778"/>
      <c r="BC2778"/>
      <c r="BE2778"/>
      <c r="BF2778"/>
      <c r="BG2778"/>
      <c r="BI2778"/>
      <c r="BJ2778"/>
      <c r="BK2778"/>
      <c r="BM2778"/>
      <c r="BN2778"/>
      <c r="BO2778"/>
    </row>
    <row r="2779" spans="1:67">
      <c r="A2779"/>
      <c r="B2779"/>
      <c r="C2779"/>
      <c r="E2779"/>
      <c r="F2779"/>
      <c r="G2779"/>
      <c r="I2779"/>
      <c r="J2779"/>
      <c r="K2779"/>
      <c r="M2779"/>
      <c r="N2779"/>
      <c r="O2779"/>
      <c r="Q2779"/>
      <c r="R2779"/>
      <c r="S2779"/>
      <c r="U2779"/>
      <c r="V2779"/>
      <c r="W2779"/>
      <c r="Y2779"/>
      <c r="Z2779"/>
      <c r="AA2779"/>
      <c r="AC2779"/>
      <c r="AD2779"/>
      <c r="AE2779"/>
      <c r="AG2779"/>
      <c r="AH2779"/>
      <c r="AI2779"/>
      <c r="AK2779"/>
      <c r="AL2779"/>
      <c r="AM2779"/>
      <c r="AO2779"/>
      <c r="AP2779"/>
      <c r="AQ2779"/>
      <c r="AS2779"/>
      <c r="AT2779"/>
      <c r="AU2779"/>
      <c r="AW2779"/>
      <c r="AX2779"/>
      <c r="AY2779"/>
      <c r="BA2779"/>
      <c r="BB2779"/>
      <c r="BC2779"/>
      <c r="BE2779"/>
      <c r="BF2779"/>
      <c r="BG2779"/>
      <c r="BI2779"/>
      <c r="BJ2779"/>
      <c r="BK2779"/>
      <c r="BM2779"/>
      <c r="BN2779"/>
      <c r="BO2779"/>
    </row>
    <row r="2780" spans="1:67">
      <c r="A2780"/>
      <c r="B2780"/>
      <c r="C2780"/>
      <c r="E2780"/>
      <c r="F2780"/>
      <c r="G2780"/>
      <c r="I2780"/>
      <c r="J2780"/>
      <c r="K2780"/>
      <c r="M2780"/>
      <c r="N2780"/>
      <c r="O2780"/>
      <c r="Q2780"/>
      <c r="R2780"/>
      <c r="S2780"/>
      <c r="U2780"/>
      <c r="V2780"/>
      <c r="W2780"/>
      <c r="Y2780"/>
      <c r="Z2780"/>
      <c r="AA2780"/>
      <c r="AC2780"/>
      <c r="AD2780"/>
      <c r="AE2780"/>
      <c r="AG2780"/>
      <c r="AH2780"/>
      <c r="AI2780"/>
      <c r="AK2780"/>
      <c r="AL2780"/>
      <c r="AM2780"/>
      <c r="AO2780"/>
      <c r="AP2780"/>
      <c r="AQ2780"/>
      <c r="AS2780"/>
      <c r="AT2780"/>
      <c r="AU2780"/>
      <c r="AW2780"/>
      <c r="AX2780"/>
      <c r="AY2780"/>
      <c r="BA2780"/>
      <c r="BB2780"/>
      <c r="BC2780"/>
      <c r="BE2780"/>
      <c r="BF2780"/>
      <c r="BG2780"/>
      <c r="BI2780"/>
      <c r="BJ2780"/>
      <c r="BK2780"/>
      <c r="BM2780"/>
      <c r="BN2780"/>
      <c r="BO2780"/>
    </row>
    <row r="2781" spans="1:67">
      <c r="A2781"/>
      <c r="B2781"/>
      <c r="C2781"/>
      <c r="E2781"/>
      <c r="F2781"/>
      <c r="G2781"/>
      <c r="I2781"/>
      <c r="J2781"/>
      <c r="K2781"/>
      <c r="M2781"/>
      <c r="N2781"/>
      <c r="O2781"/>
      <c r="Q2781"/>
      <c r="R2781"/>
      <c r="S2781"/>
      <c r="U2781"/>
      <c r="V2781"/>
      <c r="W2781"/>
      <c r="Y2781"/>
      <c r="Z2781"/>
      <c r="AA2781"/>
      <c r="AC2781"/>
      <c r="AD2781"/>
      <c r="AE2781"/>
      <c r="AG2781"/>
      <c r="AH2781"/>
      <c r="AI2781"/>
      <c r="AK2781"/>
      <c r="AL2781"/>
      <c r="AM2781"/>
      <c r="AO2781"/>
      <c r="AP2781"/>
      <c r="AQ2781"/>
      <c r="AS2781"/>
      <c r="AT2781"/>
      <c r="AU2781"/>
      <c r="AW2781"/>
      <c r="AX2781"/>
      <c r="AY2781"/>
      <c r="BA2781"/>
      <c r="BB2781"/>
      <c r="BC2781"/>
      <c r="BE2781"/>
      <c r="BF2781"/>
      <c r="BG2781"/>
      <c r="BI2781"/>
      <c r="BJ2781"/>
      <c r="BK2781"/>
      <c r="BM2781"/>
      <c r="BN2781"/>
      <c r="BO2781"/>
    </row>
    <row r="2782" spans="1:67">
      <c r="A2782"/>
      <c r="B2782"/>
      <c r="C2782"/>
      <c r="E2782"/>
      <c r="F2782"/>
      <c r="G2782"/>
      <c r="I2782"/>
      <c r="J2782"/>
      <c r="K2782"/>
      <c r="M2782"/>
      <c r="N2782"/>
      <c r="O2782"/>
      <c r="Q2782"/>
      <c r="R2782"/>
      <c r="S2782"/>
      <c r="U2782"/>
      <c r="V2782"/>
      <c r="W2782"/>
      <c r="Y2782"/>
      <c r="Z2782"/>
      <c r="AA2782"/>
      <c r="AC2782"/>
      <c r="AD2782"/>
      <c r="AE2782"/>
      <c r="AG2782"/>
      <c r="AH2782"/>
      <c r="AI2782"/>
      <c r="AK2782"/>
      <c r="AL2782"/>
      <c r="AM2782"/>
      <c r="AO2782"/>
      <c r="AP2782"/>
      <c r="AQ2782"/>
      <c r="AS2782"/>
      <c r="AT2782"/>
      <c r="AU2782"/>
      <c r="AW2782"/>
      <c r="AX2782"/>
      <c r="AY2782"/>
      <c r="BA2782"/>
      <c r="BB2782"/>
      <c r="BC2782"/>
      <c r="BE2782"/>
      <c r="BF2782"/>
      <c r="BG2782"/>
      <c r="BI2782"/>
      <c r="BJ2782"/>
      <c r="BK2782"/>
      <c r="BM2782"/>
      <c r="BN2782"/>
      <c r="BO2782"/>
    </row>
    <row r="2783" spans="1:67">
      <c r="A2783"/>
      <c r="B2783"/>
      <c r="C2783"/>
      <c r="E2783"/>
      <c r="F2783"/>
      <c r="G2783"/>
      <c r="I2783"/>
      <c r="J2783"/>
      <c r="K2783"/>
      <c r="M2783"/>
      <c r="N2783"/>
      <c r="O2783"/>
      <c r="Q2783"/>
      <c r="R2783"/>
      <c r="S2783"/>
      <c r="U2783"/>
      <c r="V2783"/>
      <c r="W2783"/>
      <c r="Y2783"/>
      <c r="Z2783"/>
      <c r="AA2783"/>
      <c r="AC2783"/>
      <c r="AD2783"/>
      <c r="AE2783"/>
      <c r="AG2783"/>
      <c r="AH2783"/>
      <c r="AI2783"/>
      <c r="AK2783"/>
      <c r="AL2783"/>
      <c r="AM2783"/>
      <c r="AO2783"/>
      <c r="AP2783"/>
      <c r="AQ2783"/>
      <c r="AS2783"/>
      <c r="AT2783"/>
      <c r="AU2783"/>
      <c r="AW2783"/>
      <c r="AX2783"/>
      <c r="AY2783"/>
      <c r="BA2783"/>
      <c r="BB2783"/>
      <c r="BC2783"/>
      <c r="BE2783"/>
      <c r="BF2783"/>
      <c r="BG2783"/>
      <c r="BI2783"/>
      <c r="BJ2783"/>
      <c r="BK2783"/>
      <c r="BM2783"/>
      <c r="BN2783"/>
      <c r="BO2783"/>
    </row>
    <row r="2784" spans="1:67">
      <c r="A2784"/>
      <c r="B2784"/>
      <c r="C2784"/>
      <c r="E2784"/>
      <c r="F2784"/>
      <c r="G2784"/>
      <c r="I2784"/>
      <c r="J2784"/>
      <c r="K2784"/>
      <c r="M2784"/>
      <c r="N2784"/>
      <c r="O2784"/>
      <c r="Q2784"/>
      <c r="R2784"/>
      <c r="S2784"/>
      <c r="U2784"/>
      <c r="V2784"/>
      <c r="W2784"/>
      <c r="Y2784"/>
      <c r="Z2784"/>
      <c r="AA2784"/>
      <c r="AC2784"/>
      <c r="AD2784"/>
      <c r="AE2784"/>
      <c r="AG2784"/>
      <c r="AH2784"/>
      <c r="AI2784"/>
      <c r="AK2784"/>
      <c r="AL2784"/>
      <c r="AM2784"/>
      <c r="AO2784"/>
      <c r="AP2784"/>
      <c r="AQ2784"/>
      <c r="AS2784"/>
      <c r="AT2784"/>
      <c r="AU2784"/>
      <c r="AW2784"/>
      <c r="AX2784"/>
      <c r="AY2784"/>
      <c r="BA2784"/>
      <c r="BB2784"/>
      <c r="BC2784"/>
      <c r="BE2784"/>
      <c r="BF2784"/>
      <c r="BG2784"/>
      <c r="BI2784"/>
      <c r="BJ2784"/>
      <c r="BK2784"/>
      <c r="BM2784"/>
      <c r="BN2784"/>
      <c r="BO2784"/>
    </row>
    <row r="2785" spans="1:67">
      <c r="A2785"/>
      <c r="B2785"/>
      <c r="C2785"/>
      <c r="E2785"/>
      <c r="F2785"/>
      <c r="G2785"/>
      <c r="I2785"/>
      <c r="J2785"/>
      <c r="K2785"/>
      <c r="M2785"/>
      <c r="N2785"/>
      <c r="O2785"/>
      <c r="Q2785"/>
      <c r="R2785"/>
      <c r="S2785"/>
      <c r="U2785"/>
      <c r="V2785"/>
      <c r="W2785"/>
      <c r="Y2785"/>
      <c r="Z2785"/>
      <c r="AA2785"/>
      <c r="AC2785"/>
      <c r="AD2785"/>
      <c r="AE2785"/>
      <c r="AG2785"/>
      <c r="AH2785"/>
      <c r="AI2785"/>
      <c r="AK2785"/>
      <c r="AL2785"/>
      <c r="AM2785"/>
      <c r="AO2785"/>
      <c r="AP2785"/>
      <c r="AQ2785"/>
      <c r="AS2785"/>
      <c r="AT2785"/>
      <c r="AU2785"/>
      <c r="AW2785"/>
      <c r="AX2785"/>
      <c r="AY2785"/>
      <c r="BA2785"/>
      <c r="BB2785"/>
      <c r="BC2785"/>
      <c r="BE2785"/>
      <c r="BF2785"/>
      <c r="BG2785"/>
      <c r="BI2785"/>
      <c r="BJ2785"/>
      <c r="BK2785"/>
      <c r="BM2785"/>
      <c r="BN2785"/>
      <c r="BO2785"/>
    </row>
    <row r="2786" spans="1:67">
      <c r="A2786"/>
      <c r="B2786"/>
      <c r="C2786"/>
      <c r="E2786"/>
      <c r="F2786"/>
      <c r="G2786"/>
      <c r="I2786"/>
      <c r="J2786"/>
      <c r="K2786"/>
      <c r="M2786"/>
      <c r="N2786"/>
      <c r="O2786"/>
      <c r="Q2786"/>
      <c r="R2786"/>
      <c r="S2786"/>
      <c r="U2786"/>
      <c r="V2786"/>
      <c r="W2786"/>
      <c r="Y2786"/>
      <c r="Z2786"/>
      <c r="AA2786"/>
      <c r="AC2786"/>
      <c r="AD2786"/>
      <c r="AE2786"/>
      <c r="AG2786"/>
      <c r="AH2786"/>
      <c r="AI2786"/>
      <c r="AK2786"/>
      <c r="AL2786"/>
      <c r="AM2786"/>
      <c r="AO2786"/>
      <c r="AP2786"/>
      <c r="AQ2786"/>
      <c r="AS2786"/>
      <c r="AT2786"/>
      <c r="AU2786"/>
      <c r="AW2786"/>
      <c r="AX2786"/>
      <c r="AY2786"/>
      <c r="BA2786"/>
      <c r="BB2786"/>
      <c r="BC2786"/>
      <c r="BE2786"/>
      <c r="BF2786"/>
      <c r="BG2786"/>
      <c r="BI2786"/>
      <c r="BJ2786"/>
      <c r="BK2786"/>
      <c r="BM2786"/>
      <c r="BN2786"/>
      <c r="BO2786"/>
    </row>
    <row r="2787" spans="1:67">
      <c r="A2787"/>
      <c r="B2787"/>
      <c r="C2787"/>
      <c r="E2787"/>
      <c r="F2787"/>
      <c r="G2787"/>
      <c r="I2787"/>
      <c r="J2787"/>
      <c r="K2787"/>
      <c r="M2787"/>
      <c r="N2787"/>
      <c r="O2787"/>
      <c r="Q2787"/>
      <c r="R2787"/>
      <c r="S2787"/>
      <c r="U2787"/>
      <c r="V2787"/>
      <c r="W2787"/>
      <c r="Y2787"/>
      <c r="Z2787"/>
      <c r="AA2787"/>
      <c r="AC2787"/>
      <c r="AD2787"/>
      <c r="AE2787"/>
      <c r="AG2787"/>
      <c r="AH2787"/>
      <c r="AI2787"/>
      <c r="AK2787"/>
      <c r="AL2787"/>
      <c r="AM2787"/>
      <c r="AO2787"/>
      <c r="AP2787"/>
      <c r="AQ2787"/>
      <c r="AS2787"/>
      <c r="AT2787"/>
      <c r="AU2787"/>
      <c r="AW2787"/>
      <c r="AX2787"/>
      <c r="AY2787"/>
      <c r="BA2787"/>
      <c r="BB2787"/>
      <c r="BC2787"/>
      <c r="BE2787"/>
      <c r="BF2787"/>
      <c r="BG2787"/>
      <c r="BI2787"/>
      <c r="BJ2787"/>
      <c r="BK2787"/>
      <c r="BM2787"/>
      <c r="BN2787"/>
      <c r="BO2787"/>
    </row>
    <row r="2788" spans="1:67">
      <c r="A2788"/>
      <c r="B2788"/>
      <c r="C2788"/>
      <c r="E2788"/>
      <c r="F2788"/>
      <c r="G2788"/>
      <c r="I2788"/>
      <c r="J2788"/>
      <c r="K2788"/>
      <c r="M2788"/>
      <c r="N2788"/>
      <c r="O2788"/>
      <c r="Q2788"/>
      <c r="R2788"/>
      <c r="S2788"/>
      <c r="U2788"/>
      <c r="V2788"/>
      <c r="W2788"/>
      <c r="Y2788"/>
      <c r="Z2788"/>
      <c r="AA2788"/>
      <c r="AC2788"/>
      <c r="AD2788"/>
      <c r="AE2788"/>
      <c r="AG2788"/>
      <c r="AH2788"/>
      <c r="AI2788"/>
      <c r="AK2788"/>
      <c r="AL2788"/>
      <c r="AM2788"/>
      <c r="AO2788"/>
      <c r="AP2788"/>
      <c r="AQ2788"/>
      <c r="AS2788"/>
      <c r="AT2788"/>
      <c r="AU2788"/>
      <c r="AW2788"/>
      <c r="AX2788"/>
      <c r="AY2788"/>
      <c r="BA2788"/>
      <c r="BB2788"/>
      <c r="BC2788"/>
      <c r="BE2788"/>
      <c r="BF2788"/>
      <c r="BG2788"/>
      <c r="BI2788"/>
      <c r="BJ2788"/>
      <c r="BK2788"/>
      <c r="BM2788"/>
      <c r="BN2788"/>
      <c r="BO2788"/>
    </row>
    <row r="2789" spans="1:67">
      <c r="A2789"/>
      <c r="B2789"/>
      <c r="C2789"/>
      <c r="E2789"/>
      <c r="F2789"/>
      <c r="G2789"/>
      <c r="I2789"/>
      <c r="J2789"/>
      <c r="K2789"/>
      <c r="M2789"/>
      <c r="N2789"/>
      <c r="O2789"/>
      <c r="Q2789"/>
      <c r="R2789"/>
      <c r="S2789"/>
      <c r="U2789"/>
      <c r="V2789"/>
      <c r="W2789"/>
      <c r="Y2789"/>
      <c r="Z2789"/>
      <c r="AA2789"/>
      <c r="AC2789"/>
      <c r="AD2789"/>
      <c r="AE2789"/>
      <c r="AG2789"/>
      <c r="AH2789"/>
      <c r="AI2789"/>
      <c r="AK2789"/>
      <c r="AL2789"/>
      <c r="AM2789"/>
      <c r="AO2789"/>
      <c r="AP2789"/>
      <c r="AQ2789"/>
      <c r="AS2789"/>
      <c r="AT2789"/>
      <c r="AU2789"/>
      <c r="AW2789"/>
      <c r="AX2789"/>
      <c r="AY2789"/>
      <c r="BA2789"/>
      <c r="BB2789"/>
      <c r="BC2789"/>
      <c r="BE2789"/>
      <c r="BF2789"/>
      <c r="BG2789"/>
      <c r="BI2789"/>
      <c r="BJ2789"/>
      <c r="BK2789"/>
      <c r="BM2789"/>
      <c r="BN2789"/>
      <c r="BO2789"/>
    </row>
    <row r="2790" spans="1:67">
      <c r="A2790"/>
      <c r="B2790"/>
      <c r="C2790"/>
      <c r="E2790"/>
      <c r="F2790"/>
      <c r="G2790"/>
      <c r="I2790"/>
      <c r="J2790"/>
      <c r="K2790"/>
      <c r="M2790"/>
      <c r="N2790"/>
      <c r="O2790"/>
      <c r="Q2790"/>
      <c r="R2790"/>
      <c r="S2790"/>
      <c r="U2790"/>
      <c r="V2790"/>
      <c r="W2790"/>
      <c r="Y2790"/>
      <c r="Z2790"/>
      <c r="AA2790"/>
      <c r="AC2790"/>
      <c r="AD2790"/>
      <c r="AE2790"/>
      <c r="AG2790"/>
      <c r="AH2790"/>
      <c r="AI2790"/>
      <c r="AK2790"/>
      <c r="AL2790"/>
      <c r="AM2790"/>
      <c r="AO2790"/>
      <c r="AP2790"/>
      <c r="AQ2790"/>
      <c r="AS2790"/>
      <c r="AT2790"/>
      <c r="AU2790"/>
      <c r="AW2790"/>
      <c r="AX2790"/>
      <c r="AY2790"/>
      <c r="BA2790"/>
      <c r="BB2790"/>
      <c r="BC2790"/>
      <c r="BE2790"/>
      <c r="BF2790"/>
      <c r="BG2790"/>
      <c r="BI2790"/>
      <c r="BJ2790"/>
      <c r="BK2790"/>
      <c r="BM2790"/>
      <c r="BN2790"/>
      <c r="BO2790"/>
    </row>
    <row r="2791" spans="1:67">
      <c r="A2791"/>
      <c r="B2791"/>
      <c r="C2791"/>
      <c r="E2791"/>
      <c r="F2791"/>
      <c r="G2791"/>
      <c r="I2791"/>
      <c r="J2791"/>
      <c r="K2791"/>
      <c r="M2791"/>
      <c r="N2791"/>
      <c r="O2791"/>
      <c r="Q2791"/>
      <c r="R2791"/>
      <c r="S2791"/>
      <c r="U2791"/>
      <c r="V2791"/>
      <c r="W2791"/>
      <c r="Y2791"/>
      <c r="Z2791"/>
      <c r="AA2791"/>
      <c r="AC2791"/>
      <c r="AD2791"/>
      <c r="AE2791"/>
      <c r="AG2791"/>
      <c r="AH2791"/>
      <c r="AI2791"/>
      <c r="AK2791"/>
      <c r="AL2791"/>
      <c r="AM2791"/>
      <c r="AO2791"/>
      <c r="AP2791"/>
      <c r="AQ2791"/>
      <c r="AS2791"/>
      <c r="AT2791"/>
      <c r="AU2791"/>
      <c r="AW2791"/>
      <c r="AX2791"/>
      <c r="AY2791"/>
      <c r="BA2791"/>
      <c r="BB2791"/>
      <c r="BC2791"/>
      <c r="BE2791"/>
      <c r="BF2791"/>
      <c r="BG2791"/>
      <c r="BI2791"/>
      <c r="BJ2791"/>
      <c r="BK2791"/>
      <c r="BM2791"/>
      <c r="BN2791"/>
      <c r="BO2791"/>
    </row>
    <row r="2792" spans="1:67">
      <c r="A2792"/>
      <c r="B2792"/>
      <c r="C2792"/>
      <c r="E2792"/>
      <c r="F2792"/>
      <c r="G2792"/>
      <c r="I2792"/>
      <c r="J2792"/>
      <c r="K2792"/>
      <c r="M2792"/>
      <c r="N2792"/>
      <c r="O2792"/>
      <c r="Q2792"/>
      <c r="R2792"/>
      <c r="S2792"/>
      <c r="U2792"/>
      <c r="V2792"/>
      <c r="W2792"/>
      <c r="Y2792"/>
      <c r="Z2792"/>
      <c r="AA2792"/>
      <c r="AC2792"/>
      <c r="AD2792"/>
      <c r="AE2792"/>
      <c r="AG2792"/>
      <c r="AH2792"/>
      <c r="AI2792"/>
      <c r="AK2792"/>
      <c r="AL2792"/>
      <c r="AM2792"/>
      <c r="AO2792"/>
      <c r="AP2792"/>
      <c r="AQ2792"/>
      <c r="AS2792"/>
      <c r="AT2792"/>
      <c r="AU2792"/>
      <c r="AW2792"/>
      <c r="AX2792"/>
      <c r="AY2792"/>
      <c r="BA2792"/>
      <c r="BB2792"/>
      <c r="BC2792"/>
      <c r="BE2792"/>
      <c r="BF2792"/>
      <c r="BG2792"/>
      <c r="BI2792"/>
      <c r="BJ2792"/>
      <c r="BK2792"/>
      <c r="BM2792"/>
      <c r="BN2792"/>
      <c r="BO2792"/>
    </row>
    <row r="2793" spans="1:67">
      <c r="A2793"/>
      <c r="B2793"/>
      <c r="C2793"/>
      <c r="E2793"/>
      <c r="F2793"/>
      <c r="G2793"/>
      <c r="I2793"/>
      <c r="J2793"/>
      <c r="K2793"/>
      <c r="M2793"/>
      <c r="N2793"/>
      <c r="O2793"/>
      <c r="Q2793"/>
      <c r="R2793"/>
      <c r="S2793"/>
      <c r="U2793"/>
      <c r="V2793"/>
      <c r="W2793"/>
      <c r="Y2793"/>
      <c r="Z2793"/>
      <c r="AA2793"/>
      <c r="AC2793"/>
      <c r="AD2793"/>
      <c r="AE2793"/>
      <c r="AG2793"/>
      <c r="AH2793"/>
      <c r="AI2793"/>
      <c r="AK2793"/>
      <c r="AL2793"/>
      <c r="AM2793"/>
      <c r="AO2793"/>
      <c r="AP2793"/>
      <c r="AQ2793"/>
      <c r="AS2793"/>
      <c r="AT2793"/>
      <c r="AU2793"/>
      <c r="AW2793"/>
      <c r="AX2793"/>
      <c r="AY2793"/>
      <c r="BA2793"/>
      <c r="BB2793"/>
      <c r="BC2793"/>
      <c r="BE2793"/>
      <c r="BF2793"/>
      <c r="BG2793"/>
      <c r="BI2793"/>
      <c r="BJ2793"/>
      <c r="BK2793"/>
      <c r="BM2793"/>
      <c r="BN2793"/>
      <c r="BO2793"/>
    </row>
    <row r="2794" spans="1:67">
      <c r="A2794"/>
      <c r="B2794"/>
      <c r="C2794"/>
      <c r="E2794"/>
      <c r="F2794"/>
      <c r="G2794"/>
      <c r="I2794"/>
      <c r="J2794"/>
      <c r="K2794"/>
      <c r="M2794"/>
      <c r="N2794"/>
      <c r="O2794"/>
      <c r="Q2794"/>
      <c r="R2794"/>
      <c r="S2794"/>
      <c r="U2794"/>
      <c r="V2794"/>
      <c r="W2794"/>
      <c r="Y2794"/>
      <c r="Z2794"/>
      <c r="AA2794"/>
      <c r="AC2794"/>
      <c r="AD2794"/>
      <c r="AE2794"/>
      <c r="AG2794"/>
      <c r="AH2794"/>
      <c r="AI2794"/>
      <c r="AK2794"/>
      <c r="AL2794"/>
      <c r="AM2794"/>
      <c r="AO2794"/>
      <c r="AP2794"/>
      <c r="AQ2794"/>
      <c r="AS2794"/>
      <c r="AT2794"/>
      <c r="AU2794"/>
      <c r="AW2794"/>
      <c r="AX2794"/>
      <c r="AY2794"/>
      <c r="BA2794"/>
      <c r="BB2794"/>
      <c r="BC2794"/>
      <c r="BE2794"/>
      <c r="BF2794"/>
      <c r="BG2794"/>
      <c r="BI2794"/>
      <c r="BJ2794"/>
      <c r="BK2794"/>
      <c r="BM2794"/>
      <c r="BN2794"/>
      <c r="BO2794"/>
    </row>
    <row r="2795" spans="1:67">
      <c r="A2795"/>
      <c r="B2795"/>
      <c r="C2795"/>
      <c r="E2795"/>
      <c r="F2795"/>
      <c r="G2795"/>
      <c r="I2795"/>
      <c r="J2795"/>
      <c r="K2795"/>
      <c r="M2795"/>
      <c r="N2795"/>
      <c r="O2795"/>
      <c r="Q2795"/>
      <c r="R2795"/>
      <c r="S2795"/>
      <c r="U2795"/>
      <c r="V2795"/>
      <c r="W2795"/>
      <c r="Y2795"/>
      <c r="Z2795"/>
      <c r="AA2795"/>
      <c r="AC2795"/>
      <c r="AD2795"/>
      <c r="AE2795"/>
      <c r="AG2795"/>
      <c r="AH2795"/>
      <c r="AI2795"/>
      <c r="AK2795"/>
      <c r="AL2795"/>
      <c r="AM2795"/>
      <c r="AO2795"/>
      <c r="AP2795"/>
      <c r="AQ2795"/>
      <c r="AS2795"/>
      <c r="AT2795"/>
      <c r="AU2795"/>
      <c r="AW2795"/>
      <c r="AX2795"/>
      <c r="AY2795"/>
      <c r="BA2795"/>
      <c r="BB2795"/>
      <c r="BC2795"/>
      <c r="BE2795"/>
      <c r="BF2795"/>
      <c r="BG2795"/>
      <c r="BI2795"/>
      <c r="BJ2795"/>
      <c r="BK2795"/>
      <c r="BM2795"/>
      <c r="BN2795"/>
      <c r="BO2795"/>
    </row>
    <row r="2796" spans="1:67">
      <c r="A2796"/>
      <c r="B2796"/>
      <c r="C2796"/>
      <c r="E2796"/>
      <c r="F2796"/>
      <c r="G2796"/>
      <c r="I2796"/>
      <c r="J2796"/>
      <c r="K2796"/>
      <c r="M2796"/>
      <c r="N2796"/>
      <c r="O2796"/>
      <c r="Q2796"/>
      <c r="R2796"/>
      <c r="S2796"/>
      <c r="U2796"/>
      <c r="V2796"/>
      <c r="W2796"/>
      <c r="Y2796"/>
      <c r="Z2796"/>
      <c r="AA2796"/>
      <c r="AC2796"/>
      <c r="AD2796"/>
      <c r="AE2796"/>
      <c r="AG2796"/>
      <c r="AH2796"/>
      <c r="AI2796"/>
      <c r="AK2796"/>
      <c r="AL2796"/>
      <c r="AM2796"/>
      <c r="AO2796"/>
      <c r="AP2796"/>
      <c r="AQ2796"/>
      <c r="AS2796"/>
      <c r="AT2796"/>
      <c r="AU2796"/>
      <c r="AW2796"/>
      <c r="AX2796"/>
      <c r="AY2796"/>
      <c r="BA2796"/>
      <c r="BB2796"/>
      <c r="BC2796"/>
      <c r="BE2796"/>
      <c r="BF2796"/>
      <c r="BG2796"/>
      <c r="BI2796"/>
      <c r="BJ2796"/>
      <c r="BK2796"/>
      <c r="BM2796"/>
      <c r="BN2796"/>
      <c r="BO2796"/>
    </row>
    <row r="2797" spans="1:67">
      <c r="A2797"/>
      <c r="B2797"/>
      <c r="C2797"/>
      <c r="E2797"/>
      <c r="F2797"/>
      <c r="G2797"/>
      <c r="I2797"/>
      <c r="J2797"/>
      <c r="K2797"/>
      <c r="M2797"/>
      <c r="N2797"/>
      <c r="O2797"/>
      <c r="Q2797"/>
      <c r="R2797"/>
      <c r="S2797"/>
      <c r="U2797"/>
      <c r="V2797"/>
      <c r="W2797"/>
      <c r="Y2797"/>
      <c r="Z2797"/>
      <c r="AA2797"/>
      <c r="AC2797"/>
      <c r="AD2797"/>
      <c r="AE2797"/>
      <c r="AG2797"/>
      <c r="AH2797"/>
      <c r="AI2797"/>
      <c r="AK2797"/>
      <c r="AL2797"/>
      <c r="AM2797"/>
      <c r="AO2797"/>
      <c r="AP2797"/>
      <c r="AQ2797"/>
      <c r="AS2797"/>
      <c r="AT2797"/>
      <c r="AU2797"/>
      <c r="AW2797"/>
      <c r="AX2797"/>
      <c r="AY2797"/>
      <c r="BA2797"/>
      <c r="BB2797"/>
      <c r="BC2797"/>
      <c r="BE2797"/>
      <c r="BF2797"/>
      <c r="BG2797"/>
      <c r="BI2797"/>
      <c r="BJ2797"/>
      <c r="BK2797"/>
      <c r="BM2797"/>
      <c r="BN2797"/>
      <c r="BO2797"/>
    </row>
    <row r="2798" spans="1:67">
      <c r="A2798"/>
      <c r="B2798"/>
      <c r="C2798"/>
      <c r="E2798"/>
      <c r="F2798"/>
      <c r="G2798"/>
      <c r="I2798"/>
      <c r="J2798"/>
      <c r="K2798"/>
      <c r="M2798"/>
      <c r="N2798"/>
      <c r="O2798"/>
      <c r="Q2798"/>
      <c r="R2798"/>
      <c r="S2798"/>
      <c r="U2798"/>
      <c r="V2798"/>
      <c r="W2798"/>
      <c r="Y2798"/>
      <c r="Z2798"/>
      <c r="AA2798"/>
      <c r="AC2798"/>
      <c r="AD2798"/>
      <c r="AE2798"/>
      <c r="AG2798"/>
      <c r="AH2798"/>
      <c r="AI2798"/>
      <c r="AK2798"/>
      <c r="AL2798"/>
      <c r="AM2798"/>
      <c r="AO2798"/>
      <c r="AP2798"/>
      <c r="AQ2798"/>
      <c r="AS2798"/>
      <c r="AT2798"/>
      <c r="AU2798"/>
      <c r="AW2798"/>
      <c r="AX2798"/>
      <c r="AY2798"/>
      <c r="BA2798"/>
      <c r="BB2798"/>
      <c r="BC2798"/>
      <c r="BE2798"/>
      <c r="BF2798"/>
      <c r="BG2798"/>
      <c r="BI2798"/>
      <c r="BJ2798"/>
      <c r="BK2798"/>
      <c r="BM2798"/>
      <c r="BN2798"/>
      <c r="BO2798"/>
    </row>
    <row r="2799" spans="1:67">
      <c r="A2799"/>
      <c r="B2799"/>
      <c r="C2799"/>
      <c r="E2799"/>
      <c r="F2799"/>
      <c r="G2799"/>
      <c r="I2799"/>
      <c r="J2799"/>
      <c r="K2799"/>
      <c r="M2799"/>
      <c r="N2799"/>
      <c r="O2799"/>
      <c r="Q2799"/>
      <c r="R2799"/>
      <c r="S2799"/>
      <c r="U2799"/>
      <c r="V2799"/>
      <c r="W2799"/>
      <c r="Y2799"/>
      <c r="Z2799"/>
      <c r="AA2799"/>
      <c r="AC2799"/>
      <c r="AD2799"/>
      <c r="AE2799"/>
      <c r="AG2799"/>
      <c r="AH2799"/>
      <c r="AI2799"/>
      <c r="AK2799"/>
      <c r="AL2799"/>
      <c r="AM2799"/>
      <c r="AO2799"/>
      <c r="AP2799"/>
      <c r="AQ2799"/>
      <c r="AS2799"/>
      <c r="AT2799"/>
      <c r="AU2799"/>
      <c r="AW2799"/>
      <c r="AX2799"/>
      <c r="AY2799"/>
      <c r="BA2799"/>
      <c r="BB2799"/>
      <c r="BC2799"/>
      <c r="BE2799"/>
      <c r="BF2799"/>
      <c r="BG2799"/>
      <c r="BI2799"/>
      <c r="BJ2799"/>
      <c r="BK2799"/>
      <c r="BM2799"/>
      <c r="BN2799"/>
      <c r="BO2799"/>
    </row>
    <row r="2800" spans="1:67">
      <c r="A2800"/>
      <c r="B2800"/>
      <c r="C2800"/>
      <c r="E2800"/>
      <c r="F2800"/>
      <c r="G2800"/>
      <c r="I2800"/>
      <c r="J2800"/>
      <c r="K2800"/>
      <c r="M2800"/>
      <c r="N2800"/>
      <c r="O2800"/>
      <c r="Q2800"/>
      <c r="R2800"/>
      <c r="S2800"/>
      <c r="U2800"/>
      <c r="V2800"/>
      <c r="W2800"/>
      <c r="Y2800"/>
      <c r="Z2800"/>
      <c r="AA2800"/>
      <c r="AC2800"/>
      <c r="AD2800"/>
      <c r="AE2800"/>
      <c r="AG2800"/>
      <c r="AH2800"/>
      <c r="AI2800"/>
      <c r="AK2800"/>
      <c r="AL2800"/>
      <c r="AM2800"/>
      <c r="AO2800"/>
      <c r="AP2800"/>
      <c r="AQ2800"/>
      <c r="AS2800"/>
      <c r="AT2800"/>
      <c r="AU2800"/>
      <c r="AW2800"/>
      <c r="AX2800"/>
      <c r="AY2800"/>
      <c r="BA2800"/>
      <c r="BB2800"/>
      <c r="BC2800"/>
      <c r="BE2800"/>
      <c r="BF2800"/>
      <c r="BG2800"/>
      <c r="BI2800"/>
      <c r="BJ2800"/>
      <c r="BK2800"/>
      <c r="BM2800"/>
      <c r="BN2800"/>
      <c r="BO2800"/>
    </row>
    <row r="2801" spans="1:67">
      <c r="A2801"/>
      <c r="B2801"/>
      <c r="C2801"/>
      <c r="E2801"/>
      <c r="F2801"/>
      <c r="G2801"/>
      <c r="I2801"/>
      <c r="J2801"/>
      <c r="K2801"/>
      <c r="M2801"/>
      <c r="N2801"/>
      <c r="O2801"/>
      <c r="Q2801"/>
      <c r="R2801"/>
      <c r="S2801"/>
      <c r="U2801"/>
      <c r="V2801"/>
      <c r="W2801"/>
      <c r="Y2801"/>
      <c r="Z2801"/>
      <c r="AA2801"/>
      <c r="AC2801"/>
      <c r="AD2801"/>
      <c r="AE2801"/>
      <c r="AG2801"/>
      <c r="AH2801"/>
      <c r="AI2801"/>
      <c r="AK2801"/>
      <c r="AL2801"/>
      <c r="AM2801"/>
      <c r="AO2801"/>
      <c r="AP2801"/>
      <c r="AQ2801"/>
      <c r="AS2801"/>
      <c r="AT2801"/>
      <c r="AU2801"/>
      <c r="AW2801"/>
      <c r="AX2801"/>
      <c r="AY2801"/>
      <c r="BA2801"/>
      <c r="BB2801"/>
      <c r="BC2801"/>
      <c r="BE2801"/>
      <c r="BF2801"/>
      <c r="BG2801"/>
      <c r="BI2801"/>
      <c r="BJ2801"/>
      <c r="BK2801"/>
      <c r="BM2801"/>
      <c r="BN2801"/>
      <c r="BO2801"/>
    </row>
    <row r="2802" spans="1:67">
      <c r="A2802"/>
      <c r="B2802"/>
      <c r="C2802"/>
      <c r="E2802"/>
      <c r="F2802"/>
      <c r="G2802"/>
      <c r="I2802"/>
      <c r="J2802"/>
      <c r="K2802"/>
      <c r="M2802"/>
      <c r="N2802"/>
      <c r="O2802"/>
      <c r="Q2802"/>
      <c r="R2802"/>
      <c r="S2802"/>
      <c r="U2802"/>
      <c r="V2802"/>
      <c r="W2802"/>
      <c r="Y2802"/>
      <c r="Z2802"/>
      <c r="AA2802"/>
      <c r="AC2802"/>
      <c r="AD2802"/>
      <c r="AE2802"/>
      <c r="AG2802"/>
      <c r="AH2802"/>
      <c r="AI2802"/>
      <c r="AK2802"/>
      <c r="AL2802"/>
      <c r="AM2802"/>
      <c r="AO2802"/>
      <c r="AP2802"/>
      <c r="AQ2802"/>
      <c r="AS2802"/>
      <c r="AT2802"/>
      <c r="AU2802"/>
      <c r="AW2802"/>
      <c r="AX2802"/>
      <c r="AY2802"/>
      <c r="BA2802"/>
      <c r="BB2802"/>
      <c r="BC2802"/>
      <c r="BE2802"/>
      <c r="BF2802"/>
      <c r="BG2802"/>
      <c r="BI2802"/>
      <c r="BJ2802"/>
      <c r="BK2802"/>
      <c r="BM2802"/>
      <c r="BN2802"/>
      <c r="BO2802"/>
    </row>
    <row r="2803" spans="1:67">
      <c r="A2803"/>
      <c r="B2803"/>
      <c r="C2803"/>
      <c r="E2803"/>
      <c r="F2803"/>
      <c r="G2803"/>
      <c r="I2803"/>
      <c r="J2803"/>
      <c r="K2803"/>
      <c r="M2803"/>
      <c r="N2803"/>
      <c r="O2803"/>
      <c r="Q2803"/>
      <c r="R2803"/>
      <c r="S2803"/>
      <c r="U2803"/>
      <c r="V2803"/>
      <c r="W2803"/>
      <c r="Y2803"/>
      <c r="Z2803"/>
      <c r="AA2803"/>
      <c r="AC2803"/>
      <c r="AD2803"/>
      <c r="AE2803"/>
      <c r="AG2803"/>
      <c r="AH2803"/>
      <c r="AI2803"/>
      <c r="AK2803"/>
      <c r="AL2803"/>
      <c r="AM2803"/>
      <c r="AO2803"/>
      <c r="AP2803"/>
      <c r="AQ2803"/>
      <c r="AS2803"/>
      <c r="AT2803"/>
      <c r="AU2803"/>
      <c r="AW2803"/>
      <c r="AX2803"/>
      <c r="AY2803"/>
      <c r="BA2803"/>
      <c r="BB2803"/>
      <c r="BC2803"/>
      <c r="BE2803"/>
      <c r="BF2803"/>
      <c r="BG2803"/>
      <c r="BI2803"/>
      <c r="BJ2803"/>
      <c r="BK2803"/>
      <c r="BM2803"/>
      <c r="BN2803"/>
      <c r="BO2803"/>
    </row>
    <row r="2804" spans="1:67">
      <c r="A2804"/>
      <c r="B2804"/>
      <c r="C2804"/>
      <c r="E2804"/>
      <c r="F2804"/>
      <c r="G2804"/>
      <c r="I2804"/>
      <c r="J2804"/>
      <c r="K2804"/>
      <c r="M2804"/>
      <c r="N2804"/>
      <c r="O2804"/>
      <c r="Q2804"/>
      <c r="R2804"/>
      <c r="S2804"/>
      <c r="U2804"/>
      <c r="V2804"/>
      <c r="W2804"/>
      <c r="Y2804"/>
      <c r="Z2804"/>
      <c r="AA2804"/>
      <c r="AC2804"/>
      <c r="AD2804"/>
      <c r="AE2804"/>
      <c r="AG2804"/>
      <c r="AH2804"/>
      <c r="AI2804"/>
      <c r="AK2804"/>
      <c r="AL2804"/>
      <c r="AM2804"/>
      <c r="AO2804"/>
      <c r="AP2804"/>
      <c r="AQ2804"/>
      <c r="AS2804"/>
      <c r="AT2804"/>
      <c r="AU2804"/>
      <c r="AW2804"/>
      <c r="AX2804"/>
      <c r="AY2804"/>
      <c r="BA2804"/>
      <c r="BB2804"/>
      <c r="BC2804"/>
      <c r="BE2804"/>
      <c r="BF2804"/>
      <c r="BG2804"/>
      <c r="BI2804"/>
      <c r="BJ2804"/>
      <c r="BK2804"/>
      <c r="BM2804"/>
      <c r="BN2804"/>
      <c r="BO2804"/>
    </row>
    <row r="2805" spans="1:67">
      <c r="A2805"/>
      <c r="B2805"/>
      <c r="C2805"/>
      <c r="E2805"/>
      <c r="F2805"/>
      <c r="G2805"/>
      <c r="I2805"/>
      <c r="J2805"/>
      <c r="K2805"/>
      <c r="M2805"/>
      <c r="N2805"/>
      <c r="O2805"/>
      <c r="Q2805"/>
      <c r="R2805"/>
      <c r="S2805"/>
      <c r="U2805"/>
      <c r="V2805"/>
      <c r="W2805"/>
      <c r="Y2805"/>
      <c r="Z2805"/>
      <c r="AA2805"/>
      <c r="AC2805"/>
      <c r="AD2805"/>
      <c r="AE2805"/>
      <c r="AG2805"/>
      <c r="AH2805"/>
      <c r="AI2805"/>
      <c r="AK2805"/>
      <c r="AL2805"/>
      <c r="AM2805"/>
      <c r="AO2805"/>
      <c r="AP2805"/>
      <c r="AQ2805"/>
      <c r="AS2805"/>
      <c r="AT2805"/>
      <c r="AU2805"/>
      <c r="AW2805"/>
      <c r="AX2805"/>
      <c r="AY2805"/>
      <c r="BA2805"/>
      <c r="BB2805"/>
      <c r="BC2805"/>
      <c r="BE2805"/>
      <c r="BF2805"/>
      <c r="BG2805"/>
      <c r="BI2805"/>
      <c r="BJ2805"/>
      <c r="BK2805"/>
      <c r="BM2805"/>
      <c r="BN2805"/>
      <c r="BO2805"/>
    </row>
    <row r="2806" spans="1:67">
      <c r="A2806"/>
      <c r="B2806"/>
      <c r="C2806"/>
      <c r="E2806"/>
      <c r="F2806"/>
      <c r="G2806"/>
      <c r="I2806"/>
      <c r="J2806"/>
      <c r="K2806"/>
      <c r="M2806"/>
      <c r="N2806"/>
      <c r="O2806"/>
      <c r="Q2806"/>
      <c r="R2806"/>
      <c r="S2806"/>
      <c r="U2806"/>
      <c r="V2806"/>
      <c r="W2806"/>
      <c r="Y2806"/>
      <c r="Z2806"/>
      <c r="AA2806"/>
      <c r="AC2806"/>
      <c r="AD2806"/>
      <c r="AE2806"/>
      <c r="AG2806"/>
      <c r="AH2806"/>
      <c r="AI2806"/>
      <c r="AK2806"/>
      <c r="AL2806"/>
      <c r="AM2806"/>
      <c r="AO2806"/>
      <c r="AP2806"/>
      <c r="AQ2806"/>
      <c r="AS2806"/>
      <c r="AT2806"/>
      <c r="AU2806"/>
      <c r="AW2806"/>
      <c r="AX2806"/>
      <c r="AY2806"/>
      <c r="BA2806"/>
      <c r="BB2806"/>
      <c r="BC2806"/>
      <c r="BE2806"/>
      <c r="BF2806"/>
      <c r="BG2806"/>
      <c r="BI2806"/>
      <c r="BJ2806"/>
      <c r="BK2806"/>
      <c r="BM2806"/>
      <c r="BN2806"/>
      <c r="BO2806"/>
    </row>
    <row r="2807" spans="1:67">
      <c r="A2807"/>
      <c r="B2807"/>
      <c r="C2807"/>
      <c r="E2807"/>
      <c r="F2807"/>
      <c r="G2807"/>
      <c r="I2807"/>
      <c r="J2807"/>
      <c r="K2807"/>
      <c r="M2807"/>
      <c r="N2807"/>
      <c r="O2807"/>
      <c r="Q2807"/>
      <c r="R2807"/>
      <c r="S2807"/>
      <c r="U2807"/>
      <c r="V2807"/>
      <c r="W2807"/>
      <c r="Y2807"/>
      <c r="Z2807"/>
      <c r="AA2807"/>
      <c r="AC2807"/>
      <c r="AD2807"/>
      <c r="AE2807"/>
      <c r="AG2807"/>
      <c r="AH2807"/>
      <c r="AI2807"/>
      <c r="AK2807"/>
      <c r="AL2807"/>
      <c r="AM2807"/>
      <c r="AO2807"/>
      <c r="AP2807"/>
      <c r="AQ2807"/>
      <c r="AS2807"/>
      <c r="AT2807"/>
      <c r="AU2807"/>
      <c r="AW2807"/>
      <c r="AX2807"/>
      <c r="AY2807"/>
      <c r="BA2807"/>
      <c r="BB2807"/>
      <c r="BC2807"/>
      <c r="BE2807"/>
      <c r="BF2807"/>
      <c r="BG2807"/>
      <c r="BI2807"/>
      <c r="BJ2807"/>
      <c r="BK2807"/>
      <c r="BM2807"/>
      <c r="BN2807"/>
      <c r="BO2807"/>
    </row>
    <row r="2808" spans="1:67">
      <c r="A2808"/>
      <c r="B2808"/>
      <c r="C2808"/>
      <c r="E2808"/>
      <c r="F2808"/>
      <c r="G2808"/>
      <c r="I2808"/>
      <c r="J2808"/>
      <c r="K2808"/>
      <c r="M2808"/>
      <c r="N2808"/>
      <c r="O2808"/>
      <c r="Q2808"/>
      <c r="R2808"/>
      <c r="S2808"/>
      <c r="U2808"/>
      <c r="V2808"/>
      <c r="W2808"/>
      <c r="Y2808"/>
      <c r="Z2808"/>
      <c r="AA2808"/>
      <c r="AC2808"/>
      <c r="AD2808"/>
      <c r="AE2808"/>
      <c r="AG2808"/>
      <c r="AH2808"/>
      <c r="AI2808"/>
      <c r="AK2808"/>
      <c r="AL2808"/>
      <c r="AM2808"/>
      <c r="AO2808"/>
      <c r="AP2808"/>
      <c r="AQ2808"/>
      <c r="AS2808"/>
      <c r="AT2808"/>
      <c r="AU2808"/>
      <c r="AW2808"/>
      <c r="AX2808"/>
      <c r="AY2808"/>
      <c r="BA2808"/>
      <c r="BB2808"/>
      <c r="BC2808"/>
      <c r="BE2808"/>
      <c r="BF2808"/>
      <c r="BG2808"/>
      <c r="BI2808"/>
      <c r="BJ2808"/>
      <c r="BK2808"/>
      <c r="BM2808"/>
      <c r="BN2808"/>
      <c r="BO2808"/>
    </row>
    <row r="2809" spans="1:67">
      <c r="A2809"/>
      <c r="B2809"/>
      <c r="C2809"/>
      <c r="E2809"/>
      <c r="F2809"/>
      <c r="G2809"/>
      <c r="I2809"/>
      <c r="J2809"/>
      <c r="K2809"/>
      <c r="M2809"/>
      <c r="N2809"/>
      <c r="O2809"/>
      <c r="Q2809"/>
      <c r="R2809"/>
      <c r="S2809"/>
      <c r="U2809"/>
      <c r="V2809"/>
      <c r="W2809"/>
      <c r="Y2809"/>
      <c r="Z2809"/>
      <c r="AA2809"/>
      <c r="AC2809"/>
      <c r="AD2809"/>
      <c r="AE2809"/>
      <c r="AG2809"/>
      <c r="AH2809"/>
      <c r="AI2809"/>
      <c r="AK2809"/>
      <c r="AL2809"/>
      <c r="AM2809"/>
      <c r="AO2809"/>
      <c r="AP2809"/>
      <c r="AQ2809"/>
      <c r="AS2809"/>
      <c r="AT2809"/>
      <c r="AU2809"/>
      <c r="AW2809"/>
      <c r="AX2809"/>
      <c r="AY2809"/>
      <c r="BA2809"/>
      <c r="BB2809"/>
      <c r="BC2809"/>
      <c r="BE2809"/>
      <c r="BF2809"/>
      <c r="BG2809"/>
      <c r="BI2809"/>
      <c r="BJ2809"/>
      <c r="BK2809"/>
      <c r="BM2809"/>
      <c r="BN2809"/>
      <c r="BO2809"/>
    </row>
    <row r="2810" spans="1:67">
      <c r="A2810"/>
      <c r="B2810"/>
      <c r="C2810"/>
      <c r="E2810"/>
      <c r="F2810"/>
      <c r="G2810"/>
      <c r="I2810"/>
      <c r="J2810"/>
      <c r="K2810"/>
      <c r="M2810"/>
      <c r="N2810"/>
      <c r="O2810"/>
      <c r="Q2810"/>
      <c r="R2810"/>
      <c r="S2810"/>
      <c r="U2810"/>
      <c r="V2810"/>
      <c r="W2810"/>
      <c r="Y2810"/>
      <c r="Z2810"/>
      <c r="AA2810"/>
      <c r="AC2810"/>
      <c r="AD2810"/>
      <c r="AE2810"/>
      <c r="AG2810"/>
      <c r="AH2810"/>
      <c r="AI2810"/>
      <c r="AK2810"/>
      <c r="AL2810"/>
      <c r="AM2810"/>
      <c r="AO2810"/>
      <c r="AP2810"/>
      <c r="AQ2810"/>
      <c r="AS2810"/>
      <c r="AT2810"/>
      <c r="AU2810"/>
      <c r="AW2810"/>
      <c r="AX2810"/>
      <c r="AY2810"/>
      <c r="BA2810"/>
      <c r="BB2810"/>
      <c r="BC2810"/>
      <c r="BE2810"/>
      <c r="BF2810"/>
      <c r="BG2810"/>
      <c r="BI2810"/>
      <c r="BJ2810"/>
      <c r="BK2810"/>
      <c r="BM2810"/>
      <c r="BN2810"/>
      <c r="BO2810"/>
    </row>
    <row r="2811" spans="1:67">
      <c r="A2811"/>
      <c r="B2811"/>
      <c r="C2811"/>
      <c r="E2811"/>
      <c r="F2811"/>
      <c r="G2811"/>
      <c r="I2811"/>
      <c r="J2811"/>
      <c r="K2811"/>
      <c r="M2811"/>
      <c r="N2811"/>
      <c r="O2811"/>
      <c r="Q2811"/>
      <c r="R2811"/>
      <c r="S2811"/>
      <c r="U2811"/>
      <c r="V2811"/>
      <c r="W2811"/>
      <c r="Y2811"/>
      <c r="Z2811"/>
      <c r="AA2811"/>
      <c r="AC2811"/>
      <c r="AD2811"/>
      <c r="AE2811"/>
      <c r="AG2811"/>
      <c r="AH2811"/>
      <c r="AI2811"/>
      <c r="AK2811"/>
      <c r="AL2811"/>
      <c r="AM2811"/>
      <c r="AO2811"/>
      <c r="AP2811"/>
      <c r="AQ2811"/>
      <c r="AS2811"/>
      <c r="AT2811"/>
      <c r="AU2811"/>
      <c r="AW2811"/>
      <c r="AX2811"/>
      <c r="AY2811"/>
      <c r="BA2811"/>
      <c r="BB2811"/>
      <c r="BC2811"/>
      <c r="BE2811"/>
      <c r="BF2811"/>
      <c r="BG2811"/>
      <c r="BI2811"/>
      <c r="BJ2811"/>
      <c r="BK2811"/>
      <c r="BM2811"/>
      <c r="BN2811"/>
      <c r="BO2811"/>
    </row>
    <row r="2812" spans="1:67">
      <c r="A2812"/>
      <c r="B2812"/>
      <c r="C2812"/>
      <c r="E2812"/>
      <c r="F2812"/>
      <c r="G2812"/>
      <c r="I2812"/>
      <c r="J2812"/>
      <c r="K2812"/>
      <c r="M2812"/>
      <c r="N2812"/>
      <c r="O2812"/>
      <c r="Q2812"/>
      <c r="R2812"/>
      <c r="S2812"/>
      <c r="U2812"/>
      <c r="V2812"/>
      <c r="W2812"/>
      <c r="Y2812"/>
      <c r="Z2812"/>
      <c r="AA2812"/>
      <c r="AC2812"/>
      <c r="AD2812"/>
      <c r="AE2812"/>
      <c r="AG2812"/>
      <c r="AH2812"/>
      <c r="AI2812"/>
      <c r="AK2812"/>
      <c r="AL2812"/>
      <c r="AM2812"/>
      <c r="AO2812"/>
      <c r="AP2812"/>
      <c r="AQ2812"/>
      <c r="AS2812"/>
      <c r="AT2812"/>
      <c r="AU2812"/>
      <c r="AW2812"/>
      <c r="AX2812"/>
      <c r="AY2812"/>
      <c r="BA2812"/>
      <c r="BB2812"/>
      <c r="BC2812"/>
      <c r="BE2812"/>
      <c r="BF2812"/>
      <c r="BG2812"/>
      <c r="BI2812"/>
      <c r="BJ2812"/>
      <c r="BK2812"/>
      <c r="BM2812"/>
      <c r="BN2812"/>
      <c r="BO2812"/>
    </row>
    <row r="2813" spans="1:67">
      <c r="A2813"/>
      <c r="B2813"/>
      <c r="C2813"/>
      <c r="E2813"/>
      <c r="F2813"/>
      <c r="G2813"/>
      <c r="I2813"/>
      <c r="J2813"/>
      <c r="K2813"/>
      <c r="M2813"/>
      <c r="N2813"/>
      <c r="O2813"/>
      <c r="Q2813"/>
      <c r="R2813"/>
      <c r="S2813"/>
      <c r="U2813"/>
      <c r="V2813"/>
      <c r="W2813"/>
      <c r="Y2813"/>
      <c r="Z2813"/>
      <c r="AA2813"/>
      <c r="AC2813"/>
      <c r="AD2813"/>
      <c r="AE2813"/>
      <c r="AG2813"/>
      <c r="AH2813"/>
      <c r="AI2813"/>
      <c r="AK2813"/>
      <c r="AL2813"/>
      <c r="AM2813"/>
      <c r="AO2813"/>
      <c r="AP2813"/>
      <c r="AQ2813"/>
      <c r="AS2813"/>
      <c r="AT2813"/>
      <c r="AU2813"/>
      <c r="AW2813"/>
      <c r="AX2813"/>
      <c r="AY2813"/>
      <c r="BA2813"/>
      <c r="BB2813"/>
      <c r="BC2813"/>
      <c r="BE2813"/>
      <c r="BF2813"/>
      <c r="BG2813"/>
      <c r="BI2813"/>
      <c r="BJ2813"/>
      <c r="BK2813"/>
      <c r="BM2813"/>
      <c r="BN2813"/>
      <c r="BO2813"/>
    </row>
    <row r="2814" spans="1:67">
      <c r="A2814"/>
      <c r="B2814"/>
      <c r="C2814"/>
      <c r="E2814"/>
      <c r="F2814"/>
      <c r="G2814"/>
      <c r="I2814"/>
      <c r="J2814"/>
      <c r="K2814"/>
      <c r="M2814"/>
      <c r="N2814"/>
      <c r="O2814"/>
      <c r="Q2814"/>
      <c r="R2814"/>
      <c r="S2814"/>
      <c r="U2814"/>
      <c r="V2814"/>
      <c r="W2814"/>
      <c r="Y2814"/>
      <c r="Z2814"/>
      <c r="AA2814"/>
      <c r="AC2814"/>
      <c r="AD2814"/>
      <c r="AE2814"/>
      <c r="AG2814"/>
      <c r="AH2814"/>
      <c r="AI2814"/>
      <c r="AK2814"/>
      <c r="AL2814"/>
      <c r="AM2814"/>
      <c r="AO2814"/>
      <c r="AP2814"/>
      <c r="AQ2814"/>
      <c r="AS2814"/>
      <c r="AT2814"/>
      <c r="AU2814"/>
      <c r="AW2814"/>
      <c r="AX2814"/>
      <c r="AY2814"/>
      <c r="BA2814"/>
      <c r="BB2814"/>
      <c r="BC2814"/>
      <c r="BE2814"/>
      <c r="BF2814"/>
      <c r="BG2814"/>
      <c r="BI2814"/>
      <c r="BJ2814"/>
      <c r="BK2814"/>
      <c r="BM2814"/>
      <c r="BN2814"/>
      <c r="BO2814"/>
    </row>
    <row r="2815" spans="1:67">
      <c r="A2815"/>
      <c r="B2815"/>
      <c r="C2815"/>
      <c r="E2815"/>
      <c r="F2815"/>
      <c r="G2815"/>
      <c r="I2815"/>
      <c r="J2815"/>
      <c r="K2815"/>
      <c r="M2815"/>
      <c r="N2815"/>
      <c r="O2815"/>
      <c r="Q2815"/>
      <c r="R2815"/>
      <c r="S2815"/>
      <c r="U2815"/>
      <c r="V2815"/>
      <c r="W2815"/>
      <c r="Y2815"/>
      <c r="Z2815"/>
      <c r="AA2815"/>
      <c r="AC2815"/>
      <c r="AD2815"/>
      <c r="AE2815"/>
      <c r="AG2815"/>
      <c r="AH2815"/>
      <c r="AI2815"/>
      <c r="AK2815"/>
      <c r="AL2815"/>
      <c r="AM2815"/>
      <c r="AO2815"/>
      <c r="AP2815"/>
      <c r="AQ2815"/>
      <c r="AS2815"/>
      <c r="AT2815"/>
      <c r="AU2815"/>
      <c r="AW2815"/>
      <c r="AX2815"/>
      <c r="AY2815"/>
      <c r="BA2815"/>
      <c r="BB2815"/>
      <c r="BC2815"/>
      <c r="BE2815"/>
      <c r="BF2815"/>
      <c r="BG2815"/>
      <c r="BI2815"/>
      <c r="BJ2815"/>
      <c r="BK2815"/>
      <c r="BM2815"/>
      <c r="BN2815"/>
      <c r="BO2815"/>
    </row>
    <row r="2816" spans="1:67">
      <c r="A2816"/>
      <c r="B2816"/>
      <c r="C2816"/>
      <c r="E2816"/>
      <c r="F2816"/>
      <c r="G2816"/>
      <c r="I2816"/>
      <c r="J2816"/>
      <c r="K2816"/>
      <c r="M2816"/>
      <c r="N2816"/>
      <c r="O2816"/>
      <c r="Q2816"/>
      <c r="R2816"/>
      <c r="S2816"/>
      <c r="U2816"/>
      <c r="V2816"/>
      <c r="W2816"/>
      <c r="Y2816"/>
      <c r="Z2816"/>
      <c r="AA2816"/>
      <c r="AC2816"/>
      <c r="AD2816"/>
      <c r="AE2816"/>
      <c r="AG2816"/>
      <c r="AH2816"/>
      <c r="AI2816"/>
      <c r="AK2816"/>
      <c r="AL2816"/>
      <c r="AM2816"/>
      <c r="AO2816"/>
      <c r="AP2816"/>
      <c r="AQ2816"/>
      <c r="AS2816"/>
      <c r="AT2816"/>
      <c r="AU2816"/>
      <c r="AW2816"/>
      <c r="AX2816"/>
      <c r="AY2816"/>
      <c r="BA2816"/>
      <c r="BB2816"/>
      <c r="BC2816"/>
      <c r="BE2816"/>
      <c r="BF2816"/>
      <c r="BG2816"/>
      <c r="BI2816"/>
      <c r="BJ2816"/>
      <c r="BK2816"/>
      <c r="BM2816"/>
      <c r="BN2816"/>
      <c r="BO2816"/>
    </row>
    <row r="2817" spans="1:67">
      <c r="A2817"/>
      <c r="B2817"/>
      <c r="C2817"/>
      <c r="E2817"/>
      <c r="F2817"/>
      <c r="G2817"/>
      <c r="I2817"/>
      <c r="J2817"/>
      <c r="K2817"/>
      <c r="M2817"/>
      <c r="N2817"/>
      <c r="O2817"/>
      <c r="Q2817"/>
      <c r="R2817"/>
      <c r="S2817"/>
      <c r="U2817"/>
      <c r="V2817"/>
      <c r="W2817"/>
      <c r="Y2817"/>
      <c r="Z2817"/>
      <c r="AA2817"/>
      <c r="AC2817"/>
      <c r="AD2817"/>
      <c r="AE2817"/>
      <c r="AG2817"/>
      <c r="AH2817"/>
      <c r="AI2817"/>
      <c r="AK2817"/>
      <c r="AL2817"/>
      <c r="AM2817"/>
      <c r="AO2817"/>
      <c r="AP2817"/>
      <c r="AQ2817"/>
      <c r="AS2817"/>
      <c r="AT2817"/>
      <c r="AU2817"/>
      <c r="AW2817"/>
      <c r="AX2817"/>
      <c r="AY2817"/>
      <c r="BA2817"/>
      <c r="BB2817"/>
      <c r="BC2817"/>
      <c r="BE2817"/>
      <c r="BF2817"/>
      <c r="BG2817"/>
      <c r="BI2817"/>
      <c r="BJ2817"/>
      <c r="BK2817"/>
      <c r="BM2817"/>
      <c r="BN2817"/>
      <c r="BO2817"/>
    </row>
    <row r="2818" spans="1:67">
      <c r="A2818"/>
      <c r="B2818"/>
      <c r="C2818"/>
      <c r="E2818"/>
      <c r="F2818"/>
      <c r="G2818"/>
      <c r="I2818"/>
      <c r="J2818"/>
      <c r="K2818"/>
      <c r="M2818"/>
      <c r="N2818"/>
      <c r="O2818"/>
      <c r="Q2818"/>
      <c r="R2818"/>
      <c r="S2818"/>
      <c r="U2818"/>
      <c r="V2818"/>
      <c r="W2818"/>
      <c r="Y2818"/>
      <c r="Z2818"/>
      <c r="AA2818"/>
      <c r="AC2818"/>
      <c r="AD2818"/>
      <c r="AE2818"/>
      <c r="AG2818"/>
      <c r="AH2818"/>
      <c r="AI2818"/>
      <c r="AK2818"/>
      <c r="AL2818"/>
      <c r="AM2818"/>
      <c r="AO2818"/>
      <c r="AP2818"/>
      <c r="AQ2818"/>
      <c r="AS2818"/>
      <c r="AT2818"/>
      <c r="AU2818"/>
      <c r="AW2818"/>
      <c r="AX2818"/>
      <c r="AY2818"/>
      <c r="BA2818"/>
      <c r="BB2818"/>
      <c r="BC2818"/>
      <c r="BE2818"/>
      <c r="BF2818"/>
      <c r="BG2818"/>
      <c r="BI2818"/>
      <c r="BJ2818"/>
      <c r="BK2818"/>
      <c r="BM2818"/>
      <c r="BN2818"/>
      <c r="BO2818"/>
    </row>
    <row r="2819" spans="1:67">
      <c r="A2819"/>
      <c r="B2819"/>
      <c r="C2819"/>
      <c r="E2819"/>
      <c r="F2819"/>
      <c r="G2819"/>
      <c r="I2819"/>
      <c r="J2819"/>
      <c r="K2819"/>
      <c r="M2819"/>
      <c r="N2819"/>
      <c r="O2819"/>
      <c r="Q2819"/>
      <c r="R2819"/>
      <c r="S2819"/>
      <c r="U2819"/>
      <c r="V2819"/>
      <c r="W2819"/>
      <c r="Y2819"/>
      <c r="Z2819"/>
      <c r="AA2819"/>
      <c r="AC2819"/>
      <c r="AD2819"/>
      <c r="AE2819"/>
      <c r="AG2819"/>
      <c r="AH2819"/>
      <c r="AI2819"/>
      <c r="AK2819"/>
      <c r="AL2819"/>
      <c r="AM2819"/>
      <c r="AO2819"/>
      <c r="AP2819"/>
      <c r="AQ2819"/>
      <c r="AS2819"/>
      <c r="AT2819"/>
      <c r="AU2819"/>
      <c r="AW2819"/>
      <c r="AX2819"/>
      <c r="AY2819"/>
      <c r="BA2819"/>
      <c r="BB2819"/>
      <c r="BC2819"/>
      <c r="BE2819"/>
      <c r="BF2819"/>
      <c r="BG2819"/>
      <c r="BI2819"/>
      <c r="BJ2819"/>
      <c r="BK2819"/>
      <c r="BM2819"/>
      <c r="BN2819"/>
      <c r="BO2819"/>
    </row>
    <row r="2820" spans="1:67">
      <c r="A2820"/>
      <c r="B2820"/>
      <c r="C2820"/>
      <c r="E2820"/>
      <c r="F2820"/>
      <c r="G2820"/>
      <c r="I2820"/>
      <c r="J2820"/>
      <c r="K2820"/>
      <c r="M2820"/>
      <c r="N2820"/>
      <c r="O2820"/>
      <c r="Q2820"/>
      <c r="R2820"/>
      <c r="S2820"/>
      <c r="U2820"/>
      <c r="V2820"/>
      <c r="W2820"/>
      <c r="Y2820"/>
      <c r="Z2820"/>
      <c r="AA2820"/>
      <c r="AC2820"/>
      <c r="AD2820"/>
      <c r="AE2820"/>
      <c r="AG2820"/>
      <c r="AH2820"/>
      <c r="AI2820"/>
      <c r="AK2820"/>
      <c r="AL2820"/>
      <c r="AM2820"/>
      <c r="AO2820"/>
      <c r="AP2820"/>
      <c r="AQ2820"/>
      <c r="AS2820"/>
      <c r="AT2820"/>
      <c r="AU2820"/>
      <c r="AW2820"/>
      <c r="AX2820"/>
      <c r="AY2820"/>
      <c r="BA2820"/>
      <c r="BB2820"/>
      <c r="BC2820"/>
      <c r="BE2820"/>
      <c r="BF2820"/>
      <c r="BG2820"/>
      <c r="BI2820"/>
      <c r="BJ2820"/>
      <c r="BK2820"/>
      <c r="BM2820"/>
      <c r="BN2820"/>
      <c r="BO2820"/>
    </row>
    <row r="2821" spans="1:67">
      <c r="A2821"/>
      <c r="B2821"/>
      <c r="C2821"/>
      <c r="E2821"/>
      <c r="F2821"/>
      <c r="G2821"/>
      <c r="I2821"/>
      <c r="J2821"/>
      <c r="K2821"/>
      <c r="M2821"/>
      <c r="N2821"/>
      <c r="O2821"/>
      <c r="Q2821"/>
      <c r="R2821"/>
      <c r="S2821"/>
      <c r="U2821"/>
      <c r="V2821"/>
      <c r="W2821"/>
      <c r="Y2821"/>
      <c r="Z2821"/>
      <c r="AA2821"/>
      <c r="AC2821"/>
      <c r="AD2821"/>
      <c r="AE2821"/>
      <c r="AG2821"/>
      <c r="AH2821"/>
      <c r="AI2821"/>
      <c r="AK2821"/>
      <c r="AL2821"/>
      <c r="AM2821"/>
      <c r="AO2821"/>
      <c r="AP2821"/>
      <c r="AQ2821"/>
      <c r="AS2821"/>
      <c r="AT2821"/>
      <c r="AU2821"/>
      <c r="AW2821"/>
      <c r="AX2821"/>
      <c r="AY2821"/>
      <c r="BA2821"/>
      <c r="BB2821"/>
      <c r="BC2821"/>
      <c r="BE2821"/>
      <c r="BF2821"/>
      <c r="BG2821"/>
      <c r="BI2821"/>
      <c r="BJ2821"/>
      <c r="BK2821"/>
      <c r="BM2821"/>
      <c r="BN2821"/>
      <c r="BO2821"/>
    </row>
    <row r="2822" spans="1:67">
      <c r="A2822"/>
      <c r="B2822"/>
      <c r="C2822"/>
      <c r="E2822"/>
      <c r="F2822"/>
      <c r="G2822"/>
      <c r="I2822"/>
      <c r="J2822"/>
      <c r="K2822"/>
      <c r="M2822"/>
      <c r="N2822"/>
      <c r="O2822"/>
      <c r="Q2822"/>
      <c r="R2822"/>
      <c r="S2822"/>
      <c r="U2822"/>
      <c r="V2822"/>
      <c r="W2822"/>
      <c r="Y2822"/>
      <c r="Z2822"/>
      <c r="AA2822"/>
      <c r="AC2822"/>
      <c r="AD2822"/>
      <c r="AE2822"/>
      <c r="AG2822"/>
      <c r="AH2822"/>
      <c r="AI2822"/>
      <c r="AK2822"/>
      <c r="AL2822"/>
      <c r="AM2822"/>
      <c r="AO2822"/>
      <c r="AP2822"/>
      <c r="AQ2822"/>
      <c r="AS2822"/>
      <c r="AT2822"/>
      <c r="AU2822"/>
      <c r="AW2822"/>
      <c r="AX2822"/>
      <c r="AY2822"/>
      <c r="BA2822"/>
      <c r="BB2822"/>
      <c r="BC2822"/>
      <c r="BE2822"/>
      <c r="BF2822"/>
      <c r="BG2822"/>
      <c r="BI2822"/>
      <c r="BJ2822"/>
      <c r="BK2822"/>
      <c r="BM2822"/>
      <c r="BN2822"/>
      <c r="BO2822"/>
    </row>
    <row r="2823" spans="1:67">
      <c r="A2823"/>
      <c r="B2823"/>
      <c r="C2823"/>
      <c r="E2823"/>
      <c r="F2823"/>
      <c r="G2823"/>
      <c r="I2823"/>
      <c r="J2823"/>
      <c r="K2823"/>
      <c r="M2823"/>
      <c r="N2823"/>
      <c r="O2823"/>
      <c r="Q2823"/>
      <c r="R2823"/>
      <c r="S2823"/>
      <c r="U2823"/>
      <c r="V2823"/>
      <c r="W2823"/>
      <c r="Y2823"/>
      <c r="Z2823"/>
      <c r="AA2823"/>
      <c r="AC2823"/>
      <c r="AD2823"/>
      <c r="AE2823"/>
      <c r="AG2823"/>
      <c r="AH2823"/>
      <c r="AI2823"/>
      <c r="AK2823"/>
      <c r="AL2823"/>
      <c r="AM2823"/>
      <c r="AO2823"/>
      <c r="AP2823"/>
      <c r="AQ2823"/>
      <c r="AS2823"/>
      <c r="AT2823"/>
      <c r="AU2823"/>
      <c r="AW2823"/>
      <c r="AX2823"/>
      <c r="AY2823"/>
      <c r="BA2823"/>
      <c r="BB2823"/>
      <c r="BC2823"/>
      <c r="BE2823"/>
      <c r="BF2823"/>
      <c r="BG2823"/>
      <c r="BI2823"/>
      <c r="BJ2823"/>
      <c r="BK2823"/>
      <c r="BM2823"/>
      <c r="BN2823"/>
      <c r="BO2823"/>
    </row>
    <row r="2824" spans="1:67">
      <c r="A2824"/>
      <c r="B2824"/>
      <c r="C2824"/>
      <c r="E2824"/>
      <c r="F2824"/>
      <c r="G2824"/>
      <c r="I2824"/>
      <c r="J2824"/>
      <c r="K2824"/>
      <c r="M2824"/>
      <c r="N2824"/>
      <c r="O2824"/>
      <c r="Q2824"/>
      <c r="R2824"/>
      <c r="S2824"/>
      <c r="U2824"/>
      <c r="V2824"/>
      <c r="W2824"/>
      <c r="Y2824"/>
      <c r="Z2824"/>
      <c r="AA2824"/>
      <c r="AC2824"/>
      <c r="AD2824"/>
      <c r="AE2824"/>
      <c r="AG2824"/>
      <c r="AH2824"/>
      <c r="AI2824"/>
      <c r="AK2824"/>
      <c r="AL2824"/>
      <c r="AM2824"/>
      <c r="AO2824"/>
      <c r="AP2824"/>
      <c r="AQ2824"/>
      <c r="AS2824"/>
      <c r="AT2824"/>
      <c r="AU2824"/>
      <c r="AW2824"/>
      <c r="AX2824"/>
      <c r="AY2824"/>
      <c r="BA2824"/>
      <c r="BB2824"/>
      <c r="BC2824"/>
      <c r="BE2824"/>
      <c r="BF2824"/>
      <c r="BG2824"/>
      <c r="BI2824"/>
      <c r="BJ2824"/>
      <c r="BK2824"/>
      <c r="BM2824"/>
      <c r="BN2824"/>
      <c r="BO2824"/>
    </row>
    <row r="2825" spans="1:67">
      <c r="A2825"/>
      <c r="B2825"/>
      <c r="C2825"/>
      <c r="E2825"/>
      <c r="F2825"/>
      <c r="G2825"/>
      <c r="I2825"/>
      <c r="J2825"/>
      <c r="K2825"/>
      <c r="M2825"/>
      <c r="N2825"/>
      <c r="O2825"/>
      <c r="Q2825"/>
      <c r="R2825"/>
      <c r="S2825"/>
      <c r="U2825"/>
      <c r="V2825"/>
      <c r="W2825"/>
      <c r="Y2825"/>
      <c r="Z2825"/>
      <c r="AA2825"/>
      <c r="AC2825"/>
      <c r="AD2825"/>
      <c r="AE2825"/>
      <c r="AG2825"/>
      <c r="AH2825"/>
      <c r="AI2825"/>
      <c r="AK2825"/>
      <c r="AL2825"/>
      <c r="AM2825"/>
      <c r="AO2825"/>
      <c r="AP2825"/>
      <c r="AQ2825"/>
      <c r="AS2825"/>
      <c r="AT2825"/>
      <c r="AU2825"/>
      <c r="AW2825"/>
      <c r="AX2825"/>
      <c r="AY2825"/>
      <c r="BA2825"/>
      <c r="BB2825"/>
      <c r="BC2825"/>
      <c r="BE2825"/>
      <c r="BF2825"/>
      <c r="BG2825"/>
      <c r="BI2825"/>
      <c r="BJ2825"/>
      <c r="BK2825"/>
      <c r="BM2825"/>
      <c r="BN2825"/>
      <c r="BO2825"/>
    </row>
    <row r="2826" spans="1:67">
      <c r="A2826"/>
      <c r="B2826"/>
      <c r="C2826"/>
      <c r="E2826"/>
      <c r="F2826"/>
      <c r="G2826"/>
      <c r="I2826"/>
      <c r="J2826"/>
      <c r="K2826"/>
      <c r="M2826"/>
      <c r="N2826"/>
      <c r="O2826"/>
      <c r="Q2826"/>
      <c r="R2826"/>
      <c r="S2826"/>
      <c r="U2826"/>
      <c r="V2826"/>
      <c r="W2826"/>
      <c r="Y2826"/>
      <c r="Z2826"/>
      <c r="AA2826"/>
      <c r="AC2826"/>
      <c r="AD2826"/>
      <c r="AE2826"/>
      <c r="AG2826"/>
      <c r="AH2826"/>
      <c r="AI2826"/>
      <c r="AK2826"/>
      <c r="AL2826"/>
      <c r="AM2826"/>
      <c r="AO2826"/>
      <c r="AP2826"/>
      <c r="AQ2826"/>
      <c r="AS2826"/>
      <c r="AT2826"/>
      <c r="AU2826"/>
      <c r="AW2826"/>
      <c r="AX2826"/>
      <c r="AY2826"/>
      <c r="BA2826"/>
      <c r="BB2826"/>
      <c r="BC2826"/>
      <c r="BE2826"/>
      <c r="BF2826"/>
      <c r="BG2826"/>
      <c r="BI2826"/>
      <c r="BJ2826"/>
      <c r="BK2826"/>
      <c r="BM2826"/>
      <c r="BN2826"/>
      <c r="BO2826"/>
    </row>
    <row r="2827" spans="1:67">
      <c r="A2827"/>
      <c r="B2827"/>
      <c r="C2827"/>
      <c r="E2827"/>
      <c r="F2827"/>
      <c r="G2827"/>
      <c r="I2827"/>
      <c r="J2827"/>
      <c r="K2827"/>
      <c r="M2827"/>
      <c r="N2827"/>
      <c r="O2827"/>
      <c r="Q2827"/>
      <c r="R2827"/>
      <c r="S2827"/>
      <c r="U2827"/>
      <c r="V2827"/>
      <c r="W2827"/>
      <c r="Y2827"/>
      <c r="Z2827"/>
      <c r="AA2827"/>
      <c r="AC2827"/>
      <c r="AD2827"/>
      <c r="AE2827"/>
      <c r="AG2827"/>
      <c r="AH2827"/>
      <c r="AI2827"/>
      <c r="AK2827"/>
      <c r="AL2827"/>
      <c r="AM2827"/>
      <c r="AO2827"/>
      <c r="AP2827"/>
      <c r="AQ2827"/>
      <c r="AS2827"/>
      <c r="AT2827"/>
      <c r="AU2827"/>
      <c r="AW2827"/>
      <c r="AX2827"/>
      <c r="AY2827"/>
      <c r="BA2827"/>
      <c r="BB2827"/>
      <c r="BC2827"/>
      <c r="BE2827"/>
      <c r="BF2827"/>
      <c r="BG2827"/>
      <c r="BI2827"/>
      <c r="BJ2827"/>
      <c r="BK2827"/>
      <c r="BM2827"/>
      <c r="BN2827"/>
      <c r="BO2827"/>
    </row>
    <row r="2828" spans="1:67">
      <c r="A2828"/>
      <c r="B2828"/>
      <c r="C2828"/>
      <c r="E2828"/>
      <c r="F2828"/>
      <c r="G2828"/>
      <c r="I2828"/>
      <c r="J2828"/>
      <c r="K2828"/>
      <c r="M2828"/>
      <c r="N2828"/>
      <c r="O2828"/>
      <c r="Q2828"/>
      <c r="R2828"/>
      <c r="S2828"/>
      <c r="U2828"/>
      <c r="V2828"/>
      <c r="W2828"/>
      <c r="Y2828"/>
      <c r="Z2828"/>
      <c r="AA2828"/>
      <c r="AC2828"/>
      <c r="AD2828"/>
      <c r="AE2828"/>
      <c r="AG2828"/>
      <c r="AH2828"/>
      <c r="AI2828"/>
      <c r="AK2828"/>
      <c r="AL2828"/>
      <c r="AM2828"/>
      <c r="AO2828"/>
      <c r="AP2828"/>
      <c r="AQ2828"/>
      <c r="AS2828"/>
      <c r="AT2828"/>
      <c r="AU2828"/>
      <c r="AW2828"/>
      <c r="AX2828"/>
      <c r="AY2828"/>
      <c r="BA2828"/>
      <c r="BB2828"/>
      <c r="BC2828"/>
      <c r="BE2828"/>
      <c r="BF2828"/>
      <c r="BG2828"/>
      <c r="BI2828"/>
      <c r="BJ2828"/>
      <c r="BK2828"/>
      <c r="BM2828"/>
      <c r="BN2828"/>
      <c r="BO2828"/>
    </row>
    <row r="2829" spans="1:67">
      <c r="A2829"/>
      <c r="B2829"/>
      <c r="C2829"/>
      <c r="E2829"/>
      <c r="F2829"/>
      <c r="G2829"/>
      <c r="I2829"/>
      <c r="J2829"/>
      <c r="K2829"/>
      <c r="M2829"/>
      <c r="N2829"/>
      <c r="O2829"/>
      <c r="Q2829"/>
      <c r="R2829"/>
      <c r="S2829"/>
      <c r="U2829"/>
      <c r="V2829"/>
      <c r="W2829"/>
      <c r="Y2829"/>
      <c r="Z2829"/>
      <c r="AA2829"/>
      <c r="AC2829"/>
      <c r="AD2829"/>
      <c r="AE2829"/>
      <c r="AG2829"/>
      <c r="AH2829"/>
      <c r="AI2829"/>
      <c r="AK2829"/>
      <c r="AL2829"/>
      <c r="AM2829"/>
      <c r="AO2829"/>
      <c r="AP2829"/>
      <c r="AQ2829"/>
      <c r="AS2829"/>
      <c r="AT2829"/>
      <c r="AU2829"/>
      <c r="AW2829"/>
      <c r="AX2829"/>
      <c r="AY2829"/>
      <c r="BA2829"/>
      <c r="BB2829"/>
      <c r="BC2829"/>
      <c r="BE2829"/>
      <c r="BF2829"/>
      <c r="BG2829"/>
      <c r="BI2829"/>
      <c r="BJ2829"/>
      <c r="BK2829"/>
      <c r="BM2829"/>
      <c r="BN2829"/>
      <c r="BO2829"/>
    </row>
    <row r="2830" spans="1:67">
      <c r="A2830"/>
      <c r="B2830"/>
      <c r="C2830"/>
      <c r="E2830"/>
      <c r="F2830"/>
      <c r="G2830"/>
      <c r="I2830"/>
      <c r="J2830"/>
      <c r="K2830"/>
      <c r="M2830"/>
      <c r="N2830"/>
      <c r="O2830"/>
      <c r="Q2830"/>
      <c r="R2830"/>
      <c r="S2830"/>
      <c r="U2830"/>
      <c r="V2830"/>
      <c r="W2830"/>
      <c r="Y2830"/>
      <c r="Z2830"/>
      <c r="AA2830"/>
      <c r="AC2830"/>
      <c r="AD2830"/>
      <c r="AE2830"/>
      <c r="AG2830"/>
      <c r="AH2830"/>
      <c r="AI2830"/>
      <c r="AK2830"/>
      <c r="AL2830"/>
      <c r="AM2830"/>
      <c r="AO2830"/>
      <c r="AP2830"/>
      <c r="AQ2830"/>
      <c r="AS2830"/>
      <c r="AT2830"/>
      <c r="AU2830"/>
      <c r="AW2830"/>
      <c r="AX2830"/>
      <c r="AY2830"/>
      <c r="BA2830"/>
      <c r="BB2830"/>
      <c r="BC2830"/>
      <c r="BE2830"/>
      <c r="BF2830"/>
      <c r="BG2830"/>
      <c r="BI2830"/>
      <c r="BJ2830"/>
      <c r="BK2830"/>
      <c r="BM2830"/>
      <c r="BN2830"/>
      <c r="BO2830"/>
    </row>
    <row r="2831" spans="1:67">
      <c r="A2831"/>
      <c r="B2831"/>
      <c r="C2831"/>
      <c r="E2831"/>
      <c r="F2831"/>
      <c r="G2831"/>
      <c r="I2831"/>
      <c r="J2831"/>
      <c r="K2831"/>
      <c r="M2831"/>
      <c r="N2831"/>
      <c r="O2831"/>
      <c r="Q2831"/>
      <c r="R2831"/>
      <c r="S2831"/>
      <c r="U2831"/>
      <c r="V2831"/>
      <c r="W2831"/>
      <c r="Y2831"/>
      <c r="Z2831"/>
      <c r="AA2831"/>
      <c r="AC2831"/>
      <c r="AD2831"/>
      <c r="AE2831"/>
      <c r="AG2831"/>
      <c r="AH2831"/>
      <c r="AI2831"/>
      <c r="AK2831"/>
      <c r="AL2831"/>
      <c r="AM2831"/>
      <c r="AO2831"/>
      <c r="AP2831"/>
      <c r="AQ2831"/>
      <c r="AS2831"/>
      <c r="AT2831"/>
      <c r="AU2831"/>
      <c r="AW2831"/>
      <c r="AX2831"/>
      <c r="AY2831"/>
      <c r="BA2831"/>
      <c r="BB2831"/>
      <c r="BC2831"/>
      <c r="BE2831"/>
      <c r="BF2831"/>
      <c r="BG2831"/>
      <c r="BI2831"/>
      <c r="BJ2831"/>
      <c r="BK2831"/>
      <c r="BM2831"/>
      <c r="BN2831"/>
      <c r="BO2831"/>
    </row>
    <row r="2832" spans="1:67">
      <c r="A2832"/>
      <c r="B2832"/>
      <c r="C2832"/>
      <c r="E2832"/>
      <c r="F2832"/>
      <c r="G2832"/>
      <c r="I2832"/>
      <c r="J2832"/>
      <c r="K2832"/>
      <c r="M2832"/>
      <c r="N2832"/>
      <c r="O2832"/>
      <c r="Q2832"/>
      <c r="R2832"/>
      <c r="S2832"/>
      <c r="U2832"/>
      <c r="V2832"/>
      <c r="W2832"/>
      <c r="Y2832"/>
      <c r="Z2832"/>
      <c r="AA2832"/>
      <c r="AC2832"/>
      <c r="AD2832"/>
      <c r="AE2832"/>
      <c r="AG2832"/>
      <c r="AH2832"/>
      <c r="AI2832"/>
      <c r="AK2832"/>
      <c r="AL2832"/>
      <c r="AM2832"/>
      <c r="AO2832"/>
      <c r="AP2832"/>
      <c r="AQ2832"/>
      <c r="AS2832"/>
      <c r="AT2832"/>
      <c r="AU2832"/>
      <c r="AW2832"/>
      <c r="AX2832"/>
      <c r="AY2832"/>
      <c r="BA2832"/>
      <c r="BB2832"/>
      <c r="BC2832"/>
      <c r="BE2832"/>
      <c r="BF2832"/>
      <c r="BG2832"/>
      <c r="BI2832"/>
      <c r="BJ2832"/>
      <c r="BK2832"/>
      <c r="BM2832"/>
      <c r="BN2832"/>
      <c r="BO2832"/>
    </row>
    <row r="2833" spans="1:67">
      <c r="A2833"/>
      <c r="B2833"/>
      <c r="C2833"/>
      <c r="E2833"/>
      <c r="F2833"/>
      <c r="G2833"/>
      <c r="I2833"/>
      <c r="J2833"/>
      <c r="K2833"/>
      <c r="M2833"/>
      <c r="N2833"/>
      <c r="O2833"/>
      <c r="Q2833"/>
      <c r="R2833"/>
      <c r="S2833"/>
      <c r="U2833"/>
      <c r="V2833"/>
      <c r="W2833"/>
      <c r="Y2833"/>
      <c r="Z2833"/>
      <c r="AA2833"/>
      <c r="AC2833"/>
      <c r="AD2833"/>
      <c r="AE2833"/>
      <c r="AG2833"/>
      <c r="AH2833"/>
      <c r="AI2833"/>
      <c r="AK2833"/>
      <c r="AL2833"/>
      <c r="AM2833"/>
      <c r="AO2833"/>
      <c r="AP2833"/>
      <c r="AQ2833"/>
      <c r="AS2833"/>
      <c r="AT2833"/>
      <c r="AU2833"/>
      <c r="AW2833"/>
      <c r="AX2833"/>
      <c r="AY2833"/>
      <c r="BA2833"/>
      <c r="BB2833"/>
      <c r="BC2833"/>
      <c r="BE2833"/>
      <c r="BF2833"/>
      <c r="BG2833"/>
      <c r="BI2833"/>
      <c r="BJ2833"/>
      <c r="BK2833"/>
      <c r="BM2833"/>
      <c r="BN2833"/>
      <c r="BO2833"/>
    </row>
    <row r="2834" spans="1:67">
      <c r="A2834"/>
      <c r="B2834"/>
      <c r="C2834"/>
      <c r="E2834"/>
      <c r="F2834"/>
      <c r="G2834"/>
      <c r="I2834"/>
      <c r="J2834"/>
      <c r="K2834"/>
      <c r="M2834"/>
      <c r="N2834"/>
      <c r="O2834"/>
      <c r="Q2834"/>
      <c r="R2834"/>
      <c r="S2834"/>
      <c r="U2834"/>
      <c r="V2834"/>
      <c r="W2834"/>
      <c r="Y2834"/>
      <c r="Z2834"/>
      <c r="AA2834"/>
      <c r="AC2834"/>
      <c r="AD2834"/>
      <c r="AE2834"/>
      <c r="AG2834"/>
      <c r="AH2834"/>
      <c r="AI2834"/>
      <c r="AK2834"/>
      <c r="AL2834"/>
      <c r="AM2834"/>
      <c r="AO2834"/>
      <c r="AP2834"/>
      <c r="AQ2834"/>
      <c r="AS2834"/>
      <c r="AT2834"/>
      <c r="AU2834"/>
      <c r="AW2834"/>
      <c r="AX2834"/>
      <c r="AY2834"/>
      <c r="BA2834"/>
      <c r="BB2834"/>
      <c r="BC2834"/>
      <c r="BE2834"/>
      <c r="BF2834"/>
      <c r="BG2834"/>
      <c r="BI2834"/>
      <c r="BJ2834"/>
      <c r="BK2834"/>
      <c r="BM2834"/>
      <c r="BN2834"/>
      <c r="BO2834"/>
    </row>
    <row r="2835" spans="1:67">
      <c r="A2835"/>
      <c r="B2835"/>
      <c r="C2835"/>
      <c r="E2835"/>
      <c r="F2835"/>
      <c r="G2835"/>
      <c r="I2835"/>
      <c r="J2835"/>
      <c r="K2835"/>
      <c r="M2835"/>
      <c r="N2835"/>
      <c r="O2835"/>
      <c r="Q2835"/>
      <c r="R2835"/>
      <c r="S2835"/>
      <c r="U2835"/>
      <c r="V2835"/>
      <c r="W2835"/>
      <c r="Y2835"/>
      <c r="Z2835"/>
      <c r="AA2835"/>
      <c r="AC2835"/>
      <c r="AD2835"/>
      <c r="AE2835"/>
      <c r="AG2835"/>
      <c r="AH2835"/>
      <c r="AI2835"/>
      <c r="AK2835"/>
      <c r="AL2835"/>
      <c r="AM2835"/>
      <c r="AO2835"/>
      <c r="AP2835"/>
      <c r="AQ2835"/>
      <c r="AS2835"/>
      <c r="AT2835"/>
      <c r="AU2835"/>
      <c r="AW2835"/>
      <c r="AX2835"/>
      <c r="AY2835"/>
      <c r="BA2835"/>
      <c r="BB2835"/>
      <c r="BC2835"/>
      <c r="BE2835"/>
      <c r="BF2835"/>
      <c r="BG2835"/>
      <c r="BI2835"/>
      <c r="BJ2835"/>
      <c r="BK2835"/>
      <c r="BM2835"/>
      <c r="BN2835"/>
      <c r="BO2835"/>
    </row>
    <row r="2836" spans="1:67">
      <c r="A2836"/>
      <c r="B2836"/>
      <c r="C2836"/>
      <c r="E2836"/>
      <c r="F2836"/>
      <c r="G2836"/>
      <c r="I2836"/>
      <c r="J2836"/>
      <c r="K2836"/>
      <c r="M2836"/>
      <c r="N2836"/>
      <c r="O2836"/>
      <c r="Q2836"/>
      <c r="R2836"/>
      <c r="S2836"/>
      <c r="U2836"/>
      <c r="V2836"/>
      <c r="W2836"/>
      <c r="Y2836"/>
      <c r="Z2836"/>
      <c r="AA2836"/>
      <c r="AC2836"/>
      <c r="AD2836"/>
      <c r="AE2836"/>
      <c r="AG2836"/>
      <c r="AH2836"/>
      <c r="AI2836"/>
      <c r="AK2836"/>
      <c r="AL2836"/>
      <c r="AM2836"/>
      <c r="AO2836"/>
      <c r="AP2836"/>
      <c r="AQ2836"/>
      <c r="AS2836"/>
      <c r="AT2836"/>
      <c r="AU2836"/>
      <c r="AW2836"/>
      <c r="AX2836"/>
      <c r="AY2836"/>
      <c r="BA2836"/>
      <c r="BB2836"/>
      <c r="BC2836"/>
      <c r="BE2836"/>
      <c r="BF2836"/>
      <c r="BG2836"/>
      <c r="BI2836"/>
      <c r="BJ2836"/>
      <c r="BK2836"/>
      <c r="BM2836"/>
      <c r="BN2836"/>
      <c r="BO2836"/>
    </row>
    <row r="2837" spans="1:67">
      <c r="A2837"/>
      <c r="B2837"/>
      <c r="C2837"/>
      <c r="E2837"/>
      <c r="F2837"/>
      <c r="G2837"/>
      <c r="I2837"/>
      <c r="J2837"/>
      <c r="K2837"/>
      <c r="M2837"/>
      <c r="N2837"/>
      <c r="O2837"/>
      <c r="Q2837"/>
      <c r="R2837"/>
      <c r="S2837"/>
      <c r="U2837"/>
      <c r="V2837"/>
      <c r="W2837"/>
      <c r="Y2837"/>
      <c r="Z2837"/>
      <c r="AA2837"/>
      <c r="AC2837"/>
      <c r="AD2837"/>
      <c r="AE2837"/>
      <c r="AG2837"/>
      <c r="AH2837"/>
      <c r="AI2837"/>
      <c r="AK2837"/>
      <c r="AL2837"/>
      <c r="AM2837"/>
      <c r="AO2837"/>
      <c r="AP2837"/>
      <c r="AQ2837"/>
      <c r="AS2837"/>
      <c r="AT2837"/>
      <c r="AU2837"/>
      <c r="AW2837"/>
      <c r="AX2837"/>
      <c r="AY2837"/>
      <c r="BA2837"/>
      <c r="BB2837"/>
      <c r="BC2837"/>
      <c r="BE2837"/>
      <c r="BF2837"/>
      <c r="BG2837"/>
      <c r="BI2837"/>
      <c r="BJ2837"/>
      <c r="BK2837"/>
      <c r="BM2837"/>
      <c r="BN2837"/>
      <c r="BO2837"/>
    </row>
    <row r="2838" spans="1:67">
      <c r="A2838"/>
      <c r="B2838"/>
      <c r="C2838"/>
      <c r="E2838"/>
      <c r="F2838"/>
      <c r="G2838"/>
      <c r="I2838"/>
      <c r="J2838"/>
      <c r="K2838"/>
      <c r="M2838"/>
      <c r="N2838"/>
      <c r="O2838"/>
      <c r="Q2838"/>
      <c r="R2838"/>
      <c r="S2838"/>
      <c r="U2838"/>
      <c r="V2838"/>
      <c r="W2838"/>
      <c r="Y2838"/>
      <c r="Z2838"/>
      <c r="AA2838"/>
      <c r="AC2838"/>
      <c r="AD2838"/>
      <c r="AE2838"/>
      <c r="AG2838"/>
      <c r="AH2838"/>
      <c r="AI2838"/>
      <c r="AK2838"/>
      <c r="AL2838"/>
      <c r="AM2838"/>
      <c r="AO2838"/>
      <c r="AP2838"/>
      <c r="AQ2838"/>
      <c r="AS2838"/>
      <c r="AT2838"/>
      <c r="AU2838"/>
      <c r="AW2838"/>
      <c r="AX2838"/>
      <c r="AY2838"/>
      <c r="BA2838"/>
      <c r="BB2838"/>
      <c r="BC2838"/>
      <c r="BE2838"/>
      <c r="BF2838"/>
      <c r="BG2838"/>
      <c r="BI2838"/>
      <c r="BJ2838"/>
      <c r="BK2838"/>
      <c r="BM2838"/>
      <c r="BN2838"/>
      <c r="BO2838"/>
    </row>
    <row r="2839" spans="1:67">
      <c r="A2839"/>
      <c r="B2839"/>
      <c r="C2839"/>
      <c r="E2839"/>
      <c r="F2839"/>
      <c r="G2839"/>
      <c r="I2839"/>
      <c r="J2839"/>
      <c r="K2839"/>
      <c r="M2839"/>
      <c r="N2839"/>
      <c r="O2839"/>
      <c r="Q2839"/>
      <c r="R2839"/>
      <c r="S2839"/>
      <c r="U2839"/>
      <c r="V2839"/>
      <c r="W2839"/>
      <c r="Y2839"/>
      <c r="Z2839"/>
      <c r="AA2839"/>
      <c r="AC2839"/>
      <c r="AD2839"/>
      <c r="AE2839"/>
      <c r="AG2839"/>
      <c r="AH2839"/>
      <c r="AI2839"/>
      <c r="AK2839"/>
      <c r="AL2839"/>
      <c r="AM2839"/>
      <c r="AO2839"/>
      <c r="AP2839"/>
      <c r="AQ2839"/>
      <c r="AS2839"/>
      <c r="AT2839"/>
      <c r="AU2839"/>
      <c r="AW2839"/>
      <c r="AX2839"/>
      <c r="AY2839"/>
      <c r="BA2839"/>
      <c r="BB2839"/>
      <c r="BC2839"/>
      <c r="BE2839"/>
      <c r="BF2839"/>
      <c r="BG2839"/>
      <c r="BI2839"/>
      <c r="BJ2839"/>
      <c r="BK2839"/>
      <c r="BM2839"/>
      <c r="BN2839"/>
      <c r="BO2839"/>
    </row>
    <row r="2840" spans="1:67">
      <c r="A2840"/>
      <c r="B2840"/>
      <c r="C2840"/>
      <c r="E2840"/>
      <c r="F2840"/>
      <c r="G2840"/>
      <c r="I2840"/>
      <c r="J2840"/>
      <c r="K2840"/>
      <c r="M2840"/>
      <c r="N2840"/>
      <c r="O2840"/>
      <c r="Q2840"/>
      <c r="R2840"/>
      <c r="S2840"/>
      <c r="U2840"/>
      <c r="V2840"/>
      <c r="W2840"/>
      <c r="Y2840"/>
      <c r="Z2840"/>
      <c r="AA2840"/>
      <c r="AC2840"/>
      <c r="AD2840"/>
      <c r="AE2840"/>
      <c r="AG2840"/>
      <c r="AH2840"/>
      <c r="AI2840"/>
      <c r="AK2840"/>
      <c r="AL2840"/>
      <c r="AM2840"/>
      <c r="AO2840"/>
      <c r="AP2840"/>
      <c r="AQ2840"/>
      <c r="AS2840"/>
      <c r="AT2840"/>
      <c r="AU2840"/>
      <c r="AW2840"/>
      <c r="AX2840"/>
      <c r="AY2840"/>
      <c r="BA2840"/>
      <c r="BB2840"/>
      <c r="BC2840"/>
      <c r="BE2840"/>
      <c r="BF2840"/>
      <c r="BG2840"/>
      <c r="BI2840"/>
      <c r="BJ2840"/>
      <c r="BK2840"/>
      <c r="BM2840"/>
      <c r="BN2840"/>
      <c r="BO2840"/>
    </row>
    <row r="2841" spans="1:67">
      <c r="A2841"/>
      <c r="B2841"/>
      <c r="C2841"/>
      <c r="E2841"/>
      <c r="F2841"/>
      <c r="G2841"/>
      <c r="I2841"/>
      <c r="J2841"/>
      <c r="K2841"/>
      <c r="M2841"/>
      <c r="N2841"/>
      <c r="O2841"/>
      <c r="Q2841"/>
      <c r="R2841"/>
      <c r="S2841"/>
      <c r="U2841"/>
      <c r="V2841"/>
      <c r="W2841"/>
      <c r="Y2841"/>
      <c r="Z2841"/>
      <c r="AA2841"/>
      <c r="AC2841"/>
      <c r="AD2841"/>
      <c r="AE2841"/>
      <c r="AG2841"/>
      <c r="AH2841"/>
      <c r="AI2841"/>
      <c r="AK2841"/>
      <c r="AL2841"/>
      <c r="AM2841"/>
      <c r="AO2841"/>
      <c r="AP2841"/>
      <c r="AQ2841"/>
      <c r="AS2841"/>
      <c r="AT2841"/>
      <c r="AU2841"/>
      <c r="AW2841"/>
      <c r="AX2841"/>
      <c r="AY2841"/>
      <c r="BA2841"/>
      <c r="BB2841"/>
      <c r="BC2841"/>
      <c r="BE2841"/>
      <c r="BF2841"/>
      <c r="BG2841"/>
      <c r="BI2841"/>
      <c r="BJ2841"/>
      <c r="BK2841"/>
      <c r="BM2841"/>
      <c r="BN2841"/>
      <c r="BO2841"/>
    </row>
    <row r="2842" spans="1:67">
      <c r="A2842"/>
      <c r="B2842"/>
      <c r="C2842"/>
      <c r="E2842"/>
      <c r="F2842"/>
      <c r="G2842"/>
      <c r="I2842"/>
      <c r="J2842"/>
      <c r="K2842"/>
      <c r="M2842"/>
      <c r="N2842"/>
      <c r="O2842"/>
      <c r="Q2842"/>
      <c r="R2842"/>
      <c r="S2842"/>
      <c r="U2842"/>
      <c r="V2842"/>
      <c r="W2842"/>
      <c r="Y2842"/>
      <c r="Z2842"/>
      <c r="AA2842"/>
      <c r="AC2842"/>
      <c r="AD2842"/>
      <c r="AE2842"/>
      <c r="AG2842"/>
      <c r="AH2842"/>
      <c r="AI2842"/>
      <c r="AK2842"/>
      <c r="AL2842"/>
      <c r="AM2842"/>
      <c r="AO2842"/>
      <c r="AP2842"/>
      <c r="AQ2842"/>
      <c r="AS2842"/>
      <c r="AT2842"/>
      <c r="AU2842"/>
      <c r="AW2842"/>
      <c r="AX2842"/>
      <c r="AY2842"/>
      <c r="BA2842"/>
      <c r="BB2842"/>
      <c r="BC2842"/>
      <c r="BE2842"/>
      <c r="BF2842"/>
      <c r="BG2842"/>
      <c r="BI2842"/>
      <c r="BJ2842"/>
      <c r="BK2842"/>
      <c r="BM2842"/>
      <c r="BN2842"/>
      <c r="BO2842"/>
    </row>
    <row r="2843" spans="1:67">
      <c r="A2843"/>
      <c r="B2843"/>
      <c r="C2843"/>
      <c r="E2843"/>
      <c r="F2843"/>
      <c r="G2843"/>
      <c r="I2843"/>
      <c r="J2843"/>
      <c r="K2843"/>
      <c r="M2843"/>
      <c r="N2843"/>
      <c r="O2843"/>
      <c r="Q2843"/>
      <c r="R2843"/>
      <c r="S2843"/>
      <c r="U2843"/>
      <c r="V2843"/>
      <c r="W2843"/>
      <c r="Y2843"/>
      <c r="Z2843"/>
      <c r="AA2843"/>
      <c r="AC2843"/>
      <c r="AD2843"/>
      <c r="AE2843"/>
      <c r="AG2843"/>
      <c r="AH2843"/>
      <c r="AI2843"/>
      <c r="AK2843"/>
      <c r="AL2843"/>
      <c r="AM2843"/>
      <c r="AO2843"/>
      <c r="AP2843"/>
      <c r="AQ2843"/>
      <c r="AS2843"/>
      <c r="AT2843"/>
      <c r="AU2843"/>
      <c r="AW2843"/>
      <c r="AX2843"/>
      <c r="AY2843"/>
      <c r="BA2843"/>
      <c r="BB2843"/>
      <c r="BC2843"/>
      <c r="BE2843"/>
      <c r="BF2843"/>
      <c r="BG2843"/>
      <c r="BI2843"/>
      <c r="BJ2843"/>
      <c r="BK2843"/>
      <c r="BM2843"/>
      <c r="BN2843"/>
      <c r="BO2843"/>
    </row>
    <row r="2844" spans="1:67">
      <c r="A2844"/>
      <c r="B2844"/>
      <c r="C2844"/>
      <c r="E2844"/>
      <c r="F2844"/>
      <c r="G2844"/>
      <c r="I2844"/>
      <c r="J2844"/>
      <c r="K2844"/>
      <c r="M2844"/>
      <c r="N2844"/>
      <c r="O2844"/>
      <c r="Q2844"/>
      <c r="R2844"/>
      <c r="S2844"/>
      <c r="U2844"/>
      <c r="V2844"/>
      <c r="W2844"/>
      <c r="Y2844"/>
      <c r="Z2844"/>
      <c r="AA2844"/>
      <c r="AC2844"/>
      <c r="AD2844"/>
      <c r="AE2844"/>
      <c r="AG2844"/>
      <c r="AH2844"/>
      <c r="AI2844"/>
      <c r="AK2844"/>
      <c r="AL2844"/>
      <c r="AM2844"/>
      <c r="AO2844"/>
      <c r="AP2844"/>
      <c r="AQ2844"/>
      <c r="AS2844"/>
      <c r="AT2844"/>
      <c r="AU2844"/>
      <c r="AW2844"/>
      <c r="AX2844"/>
      <c r="AY2844"/>
      <c r="BA2844"/>
      <c r="BB2844"/>
      <c r="BC2844"/>
      <c r="BE2844"/>
      <c r="BF2844"/>
      <c r="BG2844"/>
      <c r="BI2844"/>
      <c r="BJ2844"/>
      <c r="BK2844"/>
      <c r="BM2844"/>
      <c r="BN2844"/>
      <c r="BO2844"/>
    </row>
    <row r="2845" spans="1:67">
      <c r="A2845"/>
      <c r="B2845"/>
      <c r="C2845"/>
      <c r="E2845"/>
      <c r="F2845"/>
      <c r="G2845"/>
      <c r="I2845"/>
      <c r="J2845"/>
      <c r="K2845"/>
      <c r="M2845"/>
      <c r="N2845"/>
      <c r="O2845"/>
      <c r="Q2845"/>
      <c r="R2845"/>
      <c r="S2845"/>
      <c r="U2845"/>
      <c r="V2845"/>
      <c r="W2845"/>
      <c r="Y2845"/>
      <c r="Z2845"/>
      <c r="AA2845"/>
      <c r="AC2845"/>
      <c r="AD2845"/>
      <c r="AE2845"/>
      <c r="AG2845"/>
      <c r="AH2845"/>
      <c r="AI2845"/>
      <c r="AK2845"/>
      <c r="AL2845"/>
      <c r="AM2845"/>
      <c r="AO2845"/>
      <c r="AP2845"/>
      <c r="AQ2845"/>
      <c r="AS2845"/>
      <c r="AT2845"/>
      <c r="AU2845"/>
      <c r="AW2845"/>
      <c r="AX2845"/>
      <c r="AY2845"/>
      <c r="BA2845"/>
      <c r="BB2845"/>
      <c r="BC2845"/>
      <c r="BE2845"/>
      <c r="BF2845"/>
      <c r="BG2845"/>
      <c r="BI2845"/>
      <c r="BJ2845"/>
      <c r="BK2845"/>
      <c r="BM2845"/>
      <c r="BN2845"/>
      <c r="BO2845"/>
    </row>
    <row r="2846" spans="1:67">
      <c r="A2846"/>
      <c r="B2846"/>
      <c r="C2846"/>
      <c r="E2846"/>
      <c r="F2846"/>
      <c r="G2846"/>
      <c r="I2846"/>
      <c r="J2846"/>
      <c r="K2846"/>
      <c r="M2846"/>
      <c r="N2846"/>
      <c r="O2846"/>
      <c r="Q2846"/>
      <c r="R2846"/>
      <c r="S2846"/>
      <c r="U2846"/>
      <c r="V2846"/>
      <c r="W2846"/>
      <c r="Y2846"/>
      <c r="Z2846"/>
      <c r="AA2846"/>
      <c r="AC2846"/>
      <c r="AD2846"/>
      <c r="AE2846"/>
      <c r="AG2846"/>
      <c r="AH2846"/>
      <c r="AI2846"/>
      <c r="AK2846"/>
      <c r="AL2846"/>
      <c r="AM2846"/>
      <c r="AO2846"/>
      <c r="AP2846"/>
      <c r="AQ2846"/>
      <c r="AS2846"/>
      <c r="AT2846"/>
      <c r="AU2846"/>
      <c r="AW2846"/>
      <c r="AX2846"/>
      <c r="AY2846"/>
      <c r="BA2846"/>
      <c r="BB2846"/>
      <c r="BC2846"/>
      <c r="BE2846"/>
      <c r="BF2846"/>
      <c r="BG2846"/>
      <c r="BI2846"/>
      <c r="BJ2846"/>
      <c r="BK2846"/>
      <c r="BM2846"/>
      <c r="BN2846"/>
      <c r="BO2846"/>
    </row>
    <row r="2847" spans="1:67">
      <c r="A2847"/>
      <c r="B2847"/>
      <c r="C2847"/>
      <c r="E2847"/>
      <c r="F2847"/>
      <c r="G2847"/>
      <c r="I2847"/>
      <c r="J2847"/>
      <c r="K2847"/>
      <c r="M2847"/>
      <c r="N2847"/>
      <c r="O2847"/>
      <c r="Q2847"/>
      <c r="R2847"/>
      <c r="S2847"/>
      <c r="U2847"/>
      <c r="V2847"/>
      <c r="W2847"/>
      <c r="Y2847"/>
      <c r="Z2847"/>
      <c r="AA2847"/>
      <c r="AC2847"/>
      <c r="AD2847"/>
      <c r="AE2847"/>
      <c r="AG2847"/>
      <c r="AH2847"/>
      <c r="AI2847"/>
      <c r="AK2847"/>
      <c r="AL2847"/>
      <c r="AM2847"/>
      <c r="AO2847"/>
      <c r="AP2847"/>
      <c r="AQ2847"/>
      <c r="AS2847"/>
      <c r="AT2847"/>
      <c r="AU2847"/>
      <c r="AW2847"/>
      <c r="AX2847"/>
      <c r="AY2847"/>
      <c r="BA2847"/>
      <c r="BB2847"/>
      <c r="BC2847"/>
      <c r="BE2847"/>
      <c r="BF2847"/>
      <c r="BG2847"/>
      <c r="BI2847"/>
      <c r="BJ2847"/>
      <c r="BK2847"/>
      <c r="BM2847"/>
      <c r="BN2847"/>
      <c r="BO2847"/>
    </row>
    <row r="2848" spans="1:67">
      <c r="A2848"/>
      <c r="B2848"/>
      <c r="C2848"/>
      <c r="E2848"/>
      <c r="F2848"/>
      <c r="G2848"/>
      <c r="I2848"/>
      <c r="J2848"/>
      <c r="K2848"/>
      <c r="M2848"/>
      <c r="N2848"/>
      <c r="O2848"/>
      <c r="Q2848"/>
      <c r="R2848"/>
      <c r="S2848"/>
      <c r="U2848"/>
      <c r="V2848"/>
      <c r="W2848"/>
      <c r="Y2848"/>
      <c r="Z2848"/>
      <c r="AA2848"/>
      <c r="AC2848"/>
      <c r="AD2848"/>
      <c r="AE2848"/>
      <c r="AG2848"/>
      <c r="AH2848"/>
      <c r="AI2848"/>
      <c r="AK2848"/>
      <c r="AL2848"/>
      <c r="AM2848"/>
      <c r="AO2848"/>
      <c r="AP2848"/>
      <c r="AQ2848"/>
      <c r="AS2848"/>
      <c r="AT2848"/>
      <c r="AU2848"/>
      <c r="AW2848"/>
      <c r="AX2848"/>
      <c r="AY2848"/>
      <c r="BA2848"/>
      <c r="BB2848"/>
      <c r="BC2848"/>
      <c r="BE2848"/>
      <c r="BF2848"/>
      <c r="BG2848"/>
      <c r="BI2848"/>
      <c r="BJ2848"/>
      <c r="BK2848"/>
      <c r="BM2848"/>
      <c r="BN2848"/>
      <c r="BO2848"/>
    </row>
    <row r="2849" spans="1:67">
      <c r="A2849"/>
      <c r="B2849"/>
      <c r="C2849"/>
      <c r="E2849"/>
      <c r="F2849"/>
      <c r="G2849"/>
      <c r="I2849"/>
      <c r="J2849"/>
      <c r="K2849"/>
      <c r="M2849"/>
      <c r="N2849"/>
      <c r="O2849"/>
      <c r="Q2849"/>
      <c r="R2849"/>
      <c r="S2849"/>
      <c r="U2849"/>
      <c r="V2849"/>
      <c r="W2849"/>
      <c r="Y2849"/>
      <c r="Z2849"/>
      <c r="AA2849"/>
      <c r="AC2849"/>
      <c r="AD2849"/>
      <c r="AE2849"/>
      <c r="AG2849"/>
      <c r="AH2849"/>
      <c r="AI2849"/>
      <c r="AK2849"/>
      <c r="AL2849"/>
      <c r="AM2849"/>
      <c r="AO2849"/>
      <c r="AP2849"/>
      <c r="AQ2849"/>
      <c r="AS2849"/>
      <c r="AT2849"/>
      <c r="AU2849"/>
      <c r="AW2849"/>
      <c r="AX2849"/>
      <c r="AY2849"/>
      <c r="BA2849"/>
      <c r="BB2849"/>
      <c r="BC2849"/>
      <c r="BE2849"/>
      <c r="BF2849"/>
      <c r="BG2849"/>
      <c r="BI2849"/>
      <c r="BJ2849"/>
      <c r="BK2849"/>
      <c r="BM2849"/>
      <c r="BN2849"/>
      <c r="BO2849"/>
    </row>
    <row r="2850" spans="1:67">
      <c r="A2850"/>
      <c r="B2850"/>
      <c r="C2850"/>
      <c r="E2850"/>
      <c r="F2850"/>
      <c r="G2850"/>
      <c r="I2850"/>
      <c r="J2850"/>
      <c r="K2850"/>
      <c r="M2850"/>
      <c r="N2850"/>
      <c r="O2850"/>
      <c r="Q2850"/>
      <c r="R2850"/>
      <c r="S2850"/>
      <c r="U2850"/>
      <c r="V2850"/>
      <c r="W2850"/>
      <c r="Y2850"/>
      <c r="Z2850"/>
      <c r="AA2850"/>
      <c r="AC2850"/>
      <c r="AD2850"/>
      <c r="AE2850"/>
      <c r="AG2850"/>
      <c r="AH2850"/>
      <c r="AI2850"/>
      <c r="AK2850"/>
      <c r="AL2850"/>
      <c r="AM2850"/>
      <c r="AO2850"/>
      <c r="AP2850"/>
      <c r="AQ2850"/>
      <c r="AS2850"/>
      <c r="AT2850"/>
      <c r="AU2850"/>
      <c r="AW2850"/>
      <c r="AX2850"/>
      <c r="AY2850"/>
      <c r="BA2850"/>
      <c r="BB2850"/>
      <c r="BC2850"/>
      <c r="BE2850"/>
      <c r="BF2850"/>
      <c r="BG2850"/>
      <c r="BI2850"/>
      <c r="BJ2850"/>
      <c r="BK2850"/>
      <c r="BM2850"/>
      <c r="BN2850"/>
      <c r="BO2850"/>
    </row>
    <row r="2851" spans="1:67">
      <c r="A2851"/>
      <c r="B2851"/>
      <c r="C2851"/>
      <c r="E2851"/>
      <c r="F2851"/>
      <c r="G2851"/>
      <c r="I2851"/>
      <c r="J2851"/>
      <c r="K2851"/>
      <c r="M2851"/>
      <c r="N2851"/>
      <c r="O2851"/>
      <c r="Q2851"/>
      <c r="R2851"/>
      <c r="S2851"/>
      <c r="U2851"/>
      <c r="V2851"/>
      <c r="W2851"/>
      <c r="Y2851"/>
      <c r="Z2851"/>
      <c r="AA2851"/>
      <c r="AC2851"/>
      <c r="AD2851"/>
      <c r="AE2851"/>
      <c r="AG2851"/>
      <c r="AH2851"/>
      <c r="AI2851"/>
      <c r="AK2851"/>
      <c r="AL2851"/>
      <c r="AM2851"/>
      <c r="AO2851"/>
      <c r="AP2851"/>
      <c r="AQ2851"/>
      <c r="AS2851"/>
      <c r="AT2851"/>
      <c r="AU2851"/>
      <c r="AW2851"/>
      <c r="AX2851"/>
      <c r="AY2851"/>
      <c r="BA2851"/>
      <c r="BB2851"/>
      <c r="BC2851"/>
      <c r="BE2851"/>
      <c r="BF2851"/>
      <c r="BG2851"/>
      <c r="BI2851"/>
      <c r="BJ2851"/>
      <c r="BK2851"/>
      <c r="BM2851"/>
      <c r="BN2851"/>
      <c r="BO2851"/>
    </row>
    <row r="2852" spans="1:67">
      <c r="A2852"/>
      <c r="B2852"/>
      <c r="C2852"/>
      <c r="E2852"/>
      <c r="F2852"/>
      <c r="G2852"/>
      <c r="I2852"/>
      <c r="J2852"/>
      <c r="K2852"/>
      <c r="M2852"/>
      <c r="N2852"/>
      <c r="O2852"/>
      <c r="Q2852"/>
      <c r="R2852"/>
      <c r="S2852"/>
      <c r="U2852"/>
      <c r="V2852"/>
      <c r="W2852"/>
      <c r="Y2852"/>
      <c r="Z2852"/>
      <c r="AA2852"/>
      <c r="AC2852"/>
      <c r="AD2852"/>
      <c r="AE2852"/>
      <c r="AG2852"/>
      <c r="AH2852"/>
      <c r="AI2852"/>
      <c r="AK2852"/>
      <c r="AL2852"/>
      <c r="AM2852"/>
      <c r="AO2852"/>
      <c r="AP2852"/>
      <c r="AQ2852"/>
      <c r="AS2852"/>
      <c r="AT2852"/>
      <c r="AU2852"/>
      <c r="AW2852"/>
      <c r="AX2852"/>
      <c r="AY2852"/>
      <c r="BA2852"/>
      <c r="BB2852"/>
      <c r="BC2852"/>
      <c r="BE2852"/>
      <c r="BF2852"/>
      <c r="BG2852"/>
      <c r="BI2852"/>
      <c r="BJ2852"/>
      <c r="BK2852"/>
      <c r="BM2852"/>
      <c r="BN2852"/>
      <c r="BO2852"/>
    </row>
    <row r="2853" spans="1:67">
      <c r="A2853"/>
      <c r="B2853"/>
      <c r="C2853"/>
      <c r="E2853"/>
      <c r="F2853"/>
      <c r="G2853"/>
      <c r="I2853"/>
      <c r="J2853"/>
      <c r="K2853"/>
      <c r="M2853"/>
      <c r="N2853"/>
      <c r="O2853"/>
      <c r="Q2853"/>
      <c r="R2853"/>
      <c r="S2853"/>
      <c r="U2853"/>
      <c r="V2853"/>
      <c r="W2853"/>
      <c r="Y2853"/>
      <c r="Z2853"/>
      <c r="AA2853"/>
      <c r="AC2853"/>
      <c r="AD2853"/>
      <c r="AE2853"/>
      <c r="AG2853"/>
      <c r="AH2853"/>
      <c r="AI2853"/>
      <c r="AK2853"/>
      <c r="AL2853"/>
      <c r="AM2853"/>
      <c r="AO2853"/>
      <c r="AP2853"/>
      <c r="AQ2853"/>
      <c r="AS2853"/>
      <c r="AT2853"/>
      <c r="AU2853"/>
      <c r="AW2853"/>
      <c r="AX2853"/>
      <c r="AY2853"/>
      <c r="BA2853"/>
      <c r="BB2853"/>
      <c r="BC2853"/>
      <c r="BE2853"/>
      <c r="BF2853"/>
      <c r="BG2853"/>
      <c r="BI2853"/>
      <c r="BJ2853"/>
      <c r="BK2853"/>
      <c r="BM2853"/>
      <c r="BN2853"/>
      <c r="BO2853"/>
    </row>
    <row r="2854" spans="1:67">
      <c r="A2854"/>
      <c r="B2854"/>
      <c r="C2854"/>
      <c r="E2854"/>
      <c r="F2854"/>
      <c r="G2854"/>
      <c r="I2854"/>
      <c r="J2854"/>
      <c r="K2854"/>
      <c r="M2854"/>
      <c r="N2854"/>
      <c r="O2854"/>
      <c r="Q2854"/>
      <c r="R2854"/>
      <c r="S2854"/>
      <c r="U2854"/>
      <c r="V2854"/>
      <c r="W2854"/>
      <c r="Y2854"/>
      <c r="Z2854"/>
      <c r="AA2854"/>
      <c r="AC2854"/>
      <c r="AD2854"/>
      <c r="AE2854"/>
      <c r="AG2854"/>
      <c r="AH2854"/>
      <c r="AI2854"/>
      <c r="AK2854"/>
      <c r="AL2854"/>
      <c r="AM2854"/>
      <c r="AO2854"/>
      <c r="AP2854"/>
      <c r="AQ2854"/>
      <c r="AS2854"/>
      <c r="AT2854"/>
      <c r="AU2854"/>
      <c r="AW2854"/>
      <c r="AX2854"/>
      <c r="AY2854"/>
      <c r="BA2854"/>
      <c r="BB2854"/>
      <c r="BC2854"/>
      <c r="BE2854"/>
      <c r="BF2854"/>
      <c r="BG2854"/>
      <c r="BI2854"/>
      <c r="BJ2854"/>
      <c r="BK2854"/>
      <c r="BM2854"/>
      <c r="BN2854"/>
      <c r="BO2854"/>
    </row>
    <row r="2855" spans="1:67">
      <c r="A2855"/>
      <c r="B2855"/>
      <c r="C2855"/>
      <c r="E2855"/>
      <c r="F2855"/>
      <c r="G2855"/>
      <c r="I2855"/>
      <c r="J2855"/>
      <c r="K2855"/>
      <c r="M2855"/>
      <c r="N2855"/>
      <c r="O2855"/>
      <c r="Q2855"/>
      <c r="R2855"/>
      <c r="S2855"/>
      <c r="U2855"/>
      <c r="V2855"/>
      <c r="W2855"/>
      <c r="Y2855"/>
      <c r="Z2855"/>
      <c r="AA2855"/>
      <c r="AC2855"/>
      <c r="AD2855"/>
      <c r="AE2855"/>
      <c r="AG2855"/>
      <c r="AH2855"/>
      <c r="AI2855"/>
      <c r="AK2855"/>
      <c r="AL2855"/>
      <c r="AM2855"/>
      <c r="AO2855"/>
      <c r="AP2855"/>
      <c r="AQ2855"/>
      <c r="AS2855"/>
      <c r="AT2855"/>
      <c r="AU2855"/>
      <c r="AW2855"/>
      <c r="AX2855"/>
      <c r="AY2855"/>
      <c r="BA2855"/>
      <c r="BB2855"/>
      <c r="BC2855"/>
      <c r="BE2855"/>
      <c r="BF2855"/>
      <c r="BG2855"/>
      <c r="BI2855"/>
      <c r="BJ2855"/>
      <c r="BK2855"/>
      <c r="BM2855"/>
      <c r="BN2855"/>
      <c r="BO2855"/>
    </row>
    <row r="2856" spans="1:67">
      <c r="A2856"/>
      <c r="B2856"/>
      <c r="C2856"/>
      <c r="E2856"/>
      <c r="F2856"/>
      <c r="G2856"/>
      <c r="I2856"/>
      <c r="J2856"/>
      <c r="K2856"/>
      <c r="M2856"/>
      <c r="N2856"/>
      <c r="O2856"/>
      <c r="Q2856"/>
      <c r="R2856"/>
      <c r="S2856"/>
      <c r="U2856"/>
      <c r="V2856"/>
      <c r="W2856"/>
      <c r="Y2856"/>
      <c r="Z2856"/>
      <c r="AA2856"/>
      <c r="AC2856"/>
      <c r="AD2856"/>
      <c r="AE2856"/>
      <c r="AG2856"/>
      <c r="AH2856"/>
      <c r="AI2856"/>
      <c r="AK2856"/>
      <c r="AL2856"/>
      <c r="AM2856"/>
      <c r="AO2856"/>
      <c r="AP2856"/>
      <c r="AQ2856"/>
      <c r="AS2856"/>
      <c r="AT2856"/>
      <c r="AU2856"/>
      <c r="AW2856"/>
      <c r="AX2856"/>
      <c r="AY2856"/>
      <c r="BA2856"/>
      <c r="BB2856"/>
      <c r="BC2856"/>
      <c r="BE2856"/>
      <c r="BF2856"/>
      <c r="BG2856"/>
      <c r="BI2856"/>
      <c r="BJ2856"/>
      <c r="BK2856"/>
      <c r="BM2856"/>
      <c r="BN2856"/>
      <c r="BO2856"/>
    </row>
    <row r="2857" spans="1:67">
      <c r="A2857"/>
      <c r="B2857"/>
      <c r="C2857"/>
      <c r="E2857"/>
      <c r="F2857"/>
      <c r="G2857"/>
      <c r="I2857"/>
      <c r="J2857"/>
      <c r="K2857"/>
      <c r="M2857"/>
      <c r="N2857"/>
      <c r="O2857"/>
      <c r="Q2857"/>
      <c r="R2857"/>
      <c r="S2857"/>
      <c r="U2857"/>
      <c r="V2857"/>
      <c r="W2857"/>
      <c r="Y2857"/>
      <c r="Z2857"/>
      <c r="AA2857"/>
      <c r="AC2857"/>
      <c r="AD2857"/>
      <c r="AE2857"/>
      <c r="AG2857"/>
      <c r="AH2857"/>
      <c r="AI2857"/>
      <c r="AK2857"/>
      <c r="AL2857"/>
      <c r="AM2857"/>
      <c r="AO2857"/>
      <c r="AP2857"/>
      <c r="AQ2857"/>
      <c r="AS2857"/>
      <c r="AT2857"/>
      <c r="AU2857"/>
      <c r="AW2857"/>
      <c r="AX2857"/>
      <c r="AY2857"/>
      <c r="BA2857"/>
      <c r="BB2857"/>
      <c r="BC2857"/>
      <c r="BE2857"/>
      <c r="BF2857"/>
      <c r="BG2857"/>
      <c r="BI2857"/>
      <c r="BJ2857"/>
      <c r="BK2857"/>
      <c r="BM2857"/>
      <c r="BN2857"/>
      <c r="BO2857"/>
    </row>
    <row r="2858" spans="1:67">
      <c r="A2858"/>
      <c r="B2858"/>
      <c r="C2858"/>
      <c r="E2858"/>
      <c r="F2858"/>
      <c r="G2858"/>
      <c r="I2858"/>
      <c r="J2858"/>
      <c r="K2858"/>
      <c r="M2858"/>
      <c r="N2858"/>
      <c r="O2858"/>
      <c r="Q2858"/>
      <c r="R2858"/>
      <c r="S2858"/>
      <c r="U2858"/>
      <c r="V2858"/>
      <c r="W2858"/>
      <c r="Y2858"/>
      <c r="Z2858"/>
      <c r="AA2858"/>
      <c r="AC2858"/>
      <c r="AD2858"/>
      <c r="AE2858"/>
      <c r="AG2858"/>
      <c r="AH2858"/>
      <c r="AI2858"/>
      <c r="AK2858"/>
      <c r="AL2858"/>
      <c r="AM2858"/>
      <c r="AO2858"/>
      <c r="AP2858"/>
      <c r="AQ2858"/>
      <c r="AS2858"/>
      <c r="AT2858"/>
      <c r="AU2858"/>
      <c r="AW2858"/>
      <c r="AX2858"/>
      <c r="AY2858"/>
      <c r="BA2858"/>
      <c r="BB2858"/>
      <c r="BC2858"/>
      <c r="BE2858"/>
      <c r="BF2858"/>
      <c r="BG2858"/>
      <c r="BI2858"/>
      <c r="BJ2858"/>
      <c r="BK2858"/>
      <c r="BM2858"/>
      <c r="BN2858"/>
      <c r="BO2858"/>
    </row>
    <row r="2859" spans="1:67">
      <c r="A2859"/>
      <c r="B2859"/>
      <c r="C2859"/>
      <c r="E2859"/>
      <c r="F2859"/>
      <c r="G2859"/>
      <c r="I2859"/>
      <c r="J2859"/>
      <c r="K2859"/>
      <c r="M2859"/>
      <c r="N2859"/>
      <c r="O2859"/>
      <c r="Q2859"/>
      <c r="R2859"/>
      <c r="S2859"/>
      <c r="U2859"/>
      <c r="V2859"/>
      <c r="W2859"/>
      <c r="Y2859"/>
      <c r="Z2859"/>
      <c r="AA2859"/>
      <c r="AC2859"/>
      <c r="AD2859"/>
      <c r="AE2859"/>
      <c r="AG2859"/>
      <c r="AH2859"/>
      <c r="AI2859"/>
      <c r="AK2859"/>
      <c r="AL2859"/>
      <c r="AM2859"/>
      <c r="AO2859"/>
      <c r="AP2859"/>
      <c r="AQ2859"/>
      <c r="AS2859"/>
      <c r="AT2859"/>
      <c r="AU2859"/>
      <c r="AW2859"/>
      <c r="AX2859"/>
      <c r="AY2859"/>
      <c r="BA2859"/>
      <c r="BB2859"/>
      <c r="BC2859"/>
      <c r="BE2859"/>
      <c r="BF2859"/>
      <c r="BG2859"/>
      <c r="BI2859"/>
      <c r="BJ2859"/>
      <c r="BK2859"/>
      <c r="BM2859"/>
      <c r="BN2859"/>
      <c r="BO2859"/>
    </row>
    <row r="2860" spans="1:67">
      <c r="A2860"/>
      <c r="B2860"/>
      <c r="C2860"/>
      <c r="E2860"/>
      <c r="F2860"/>
      <c r="G2860"/>
      <c r="I2860"/>
      <c r="J2860"/>
      <c r="K2860"/>
      <c r="M2860"/>
      <c r="N2860"/>
      <c r="O2860"/>
      <c r="Q2860"/>
      <c r="R2860"/>
      <c r="S2860"/>
      <c r="U2860"/>
      <c r="V2860"/>
      <c r="W2860"/>
      <c r="Y2860"/>
      <c r="Z2860"/>
      <c r="AA2860"/>
      <c r="AC2860"/>
      <c r="AD2860"/>
      <c r="AE2860"/>
      <c r="AG2860"/>
      <c r="AH2860"/>
      <c r="AI2860"/>
      <c r="AK2860"/>
      <c r="AL2860"/>
      <c r="AM2860"/>
      <c r="AO2860"/>
      <c r="AP2860"/>
      <c r="AQ2860"/>
      <c r="AS2860"/>
      <c r="AT2860"/>
      <c r="AU2860"/>
      <c r="AW2860"/>
      <c r="AX2860"/>
      <c r="AY2860"/>
      <c r="BA2860"/>
      <c r="BB2860"/>
      <c r="BC2860"/>
      <c r="BE2860"/>
      <c r="BF2860"/>
      <c r="BG2860"/>
      <c r="BI2860"/>
      <c r="BJ2860"/>
      <c r="BK2860"/>
      <c r="BM2860"/>
      <c r="BN2860"/>
      <c r="BO2860"/>
    </row>
    <row r="2861" spans="1:67">
      <c r="A2861"/>
      <c r="B2861"/>
      <c r="C2861"/>
      <c r="E2861"/>
      <c r="F2861"/>
      <c r="G2861"/>
      <c r="I2861"/>
      <c r="J2861"/>
      <c r="K2861"/>
      <c r="M2861"/>
      <c r="N2861"/>
      <c r="O2861"/>
      <c r="Q2861"/>
      <c r="R2861"/>
      <c r="S2861"/>
      <c r="U2861"/>
      <c r="V2861"/>
      <c r="W2861"/>
      <c r="Y2861"/>
      <c r="Z2861"/>
      <c r="AA2861"/>
      <c r="AC2861"/>
      <c r="AD2861"/>
      <c r="AE2861"/>
      <c r="AG2861"/>
      <c r="AH2861"/>
      <c r="AI2861"/>
      <c r="AK2861"/>
      <c r="AL2861"/>
      <c r="AM2861"/>
      <c r="AO2861"/>
      <c r="AP2861"/>
      <c r="AQ2861"/>
      <c r="AS2861"/>
      <c r="AT2861"/>
      <c r="AU2861"/>
      <c r="AW2861"/>
      <c r="AX2861"/>
      <c r="AY2861"/>
      <c r="BA2861"/>
      <c r="BB2861"/>
      <c r="BC2861"/>
      <c r="BE2861"/>
      <c r="BF2861"/>
      <c r="BG2861"/>
      <c r="BI2861"/>
      <c r="BJ2861"/>
      <c r="BK2861"/>
      <c r="BM2861"/>
      <c r="BN2861"/>
      <c r="BO2861"/>
    </row>
    <row r="2862" spans="1:67">
      <c r="A2862"/>
      <c r="B2862"/>
      <c r="C2862"/>
      <c r="E2862"/>
      <c r="F2862"/>
      <c r="G2862"/>
      <c r="I2862"/>
      <c r="J2862"/>
      <c r="K2862"/>
      <c r="M2862"/>
      <c r="N2862"/>
      <c r="O2862"/>
      <c r="Q2862"/>
      <c r="R2862"/>
      <c r="S2862"/>
      <c r="U2862"/>
      <c r="V2862"/>
      <c r="W2862"/>
      <c r="Y2862"/>
      <c r="Z2862"/>
      <c r="AA2862"/>
      <c r="AC2862"/>
      <c r="AD2862"/>
      <c r="AE2862"/>
      <c r="AG2862"/>
      <c r="AH2862"/>
      <c r="AI2862"/>
      <c r="AK2862"/>
      <c r="AL2862"/>
      <c r="AM2862"/>
      <c r="AO2862"/>
      <c r="AP2862"/>
      <c r="AQ2862"/>
      <c r="AS2862"/>
      <c r="AT2862"/>
      <c r="AU2862"/>
      <c r="AW2862"/>
      <c r="AX2862"/>
      <c r="AY2862"/>
      <c r="BA2862"/>
      <c r="BB2862"/>
      <c r="BC2862"/>
      <c r="BE2862"/>
      <c r="BF2862"/>
      <c r="BG2862"/>
      <c r="BI2862"/>
      <c r="BJ2862"/>
      <c r="BK2862"/>
      <c r="BM2862"/>
      <c r="BN2862"/>
      <c r="BO2862"/>
    </row>
    <row r="2863" spans="1:67">
      <c r="A2863"/>
      <c r="B2863"/>
      <c r="C2863"/>
      <c r="E2863"/>
      <c r="F2863"/>
      <c r="G2863"/>
      <c r="I2863"/>
      <c r="J2863"/>
      <c r="K2863"/>
      <c r="M2863"/>
      <c r="N2863"/>
      <c r="O2863"/>
      <c r="Q2863"/>
      <c r="R2863"/>
      <c r="S2863"/>
      <c r="U2863"/>
      <c r="V2863"/>
      <c r="W2863"/>
      <c r="Y2863"/>
      <c r="Z2863"/>
      <c r="AA2863"/>
      <c r="AC2863"/>
      <c r="AD2863"/>
      <c r="AE2863"/>
      <c r="AG2863"/>
      <c r="AH2863"/>
      <c r="AI2863"/>
      <c r="AK2863"/>
      <c r="AL2863"/>
      <c r="AM2863"/>
      <c r="AO2863"/>
      <c r="AP2863"/>
      <c r="AQ2863"/>
      <c r="AS2863"/>
      <c r="AT2863"/>
      <c r="AU2863"/>
      <c r="AW2863"/>
      <c r="AX2863"/>
      <c r="AY2863"/>
      <c r="BA2863"/>
      <c r="BB2863"/>
      <c r="BC2863"/>
      <c r="BE2863"/>
      <c r="BF2863"/>
      <c r="BG2863"/>
      <c r="BI2863"/>
      <c r="BJ2863"/>
      <c r="BK2863"/>
      <c r="BM2863"/>
      <c r="BN2863"/>
      <c r="BO2863"/>
    </row>
    <row r="2864" spans="1:67">
      <c r="A2864"/>
      <c r="B2864"/>
      <c r="C2864"/>
      <c r="E2864"/>
      <c r="F2864"/>
      <c r="G2864"/>
      <c r="I2864"/>
      <c r="J2864"/>
      <c r="K2864"/>
      <c r="M2864"/>
      <c r="N2864"/>
      <c r="O2864"/>
      <c r="Q2864"/>
      <c r="R2864"/>
      <c r="S2864"/>
      <c r="U2864"/>
      <c r="V2864"/>
      <c r="W2864"/>
      <c r="Y2864"/>
      <c r="Z2864"/>
      <c r="AA2864"/>
      <c r="AC2864"/>
      <c r="AD2864"/>
      <c r="AE2864"/>
      <c r="AG2864"/>
      <c r="AH2864"/>
      <c r="AI2864"/>
      <c r="AK2864"/>
      <c r="AL2864"/>
      <c r="AM2864"/>
      <c r="AO2864"/>
      <c r="AP2864"/>
      <c r="AQ2864"/>
      <c r="AS2864"/>
      <c r="AT2864"/>
      <c r="AU2864"/>
      <c r="AW2864"/>
      <c r="AX2864"/>
      <c r="AY2864"/>
      <c r="BA2864"/>
      <c r="BB2864"/>
      <c r="BC2864"/>
      <c r="BE2864"/>
      <c r="BF2864"/>
      <c r="BG2864"/>
      <c r="BI2864"/>
      <c r="BJ2864"/>
      <c r="BK2864"/>
      <c r="BM2864"/>
      <c r="BN2864"/>
      <c r="BO2864"/>
    </row>
    <row r="2865" spans="1:67">
      <c r="A2865"/>
      <c r="B2865"/>
      <c r="C2865"/>
      <c r="E2865"/>
      <c r="F2865"/>
      <c r="G2865"/>
      <c r="I2865"/>
      <c r="J2865"/>
      <c r="K2865"/>
      <c r="M2865"/>
      <c r="N2865"/>
      <c r="O2865"/>
      <c r="Q2865"/>
      <c r="R2865"/>
      <c r="S2865"/>
      <c r="U2865"/>
      <c r="V2865"/>
      <c r="W2865"/>
      <c r="Y2865"/>
      <c r="Z2865"/>
      <c r="AA2865"/>
      <c r="AC2865"/>
      <c r="AD2865"/>
      <c r="AE2865"/>
      <c r="AG2865"/>
      <c r="AH2865"/>
      <c r="AI2865"/>
      <c r="AK2865"/>
      <c r="AL2865"/>
      <c r="AM2865"/>
      <c r="AO2865"/>
      <c r="AP2865"/>
      <c r="AQ2865"/>
      <c r="AS2865"/>
      <c r="AT2865"/>
      <c r="AU2865"/>
      <c r="AW2865"/>
      <c r="AX2865"/>
      <c r="AY2865"/>
      <c r="BA2865"/>
      <c r="BB2865"/>
      <c r="BC2865"/>
      <c r="BE2865"/>
      <c r="BF2865"/>
      <c r="BG2865"/>
      <c r="BI2865"/>
      <c r="BJ2865"/>
      <c r="BK2865"/>
      <c r="BM2865"/>
      <c r="BN2865"/>
      <c r="BO2865"/>
    </row>
    <row r="2866" spans="1:67">
      <c r="A2866"/>
      <c r="B2866"/>
      <c r="C2866"/>
      <c r="E2866"/>
      <c r="F2866"/>
      <c r="G2866"/>
      <c r="I2866"/>
      <c r="J2866"/>
      <c r="K2866"/>
      <c r="M2866"/>
      <c r="N2866"/>
      <c r="O2866"/>
      <c r="Q2866"/>
      <c r="R2866"/>
      <c r="S2866"/>
      <c r="U2866"/>
      <c r="V2866"/>
      <c r="W2866"/>
      <c r="Y2866"/>
      <c r="Z2866"/>
      <c r="AA2866"/>
      <c r="AC2866"/>
      <c r="AD2866"/>
      <c r="AE2866"/>
      <c r="AG2866"/>
      <c r="AH2866"/>
      <c r="AI2866"/>
      <c r="AK2866"/>
      <c r="AL2866"/>
      <c r="AM2866"/>
      <c r="AO2866"/>
      <c r="AP2866"/>
      <c r="AQ2866"/>
      <c r="AS2866"/>
      <c r="AT2866"/>
      <c r="AU2866"/>
      <c r="AW2866"/>
      <c r="AX2866"/>
      <c r="AY2866"/>
      <c r="BA2866"/>
      <c r="BB2866"/>
      <c r="BC2866"/>
      <c r="BE2866"/>
      <c r="BF2866"/>
      <c r="BG2866"/>
      <c r="BI2866"/>
      <c r="BJ2866"/>
      <c r="BK2866"/>
      <c r="BM2866"/>
      <c r="BN2866"/>
      <c r="BO2866"/>
    </row>
    <row r="2867" spans="1:67">
      <c r="A2867"/>
      <c r="B2867"/>
      <c r="C2867"/>
      <c r="E2867"/>
      <c r="F2867"/>
      <c r="G2867"/>
      <c r="I2867"/>
      <c r="J2867"/>
      <c r="K2867"/>
      <c r="M2867"/>
      <c r="N2867"/>
      <c r="O2867"/>
      <c r="Q2867"/>
      <c r="R2867"/>
      <c r="S2867"/>
      <c r="U2867"/>
      <c r="V2867"/>
      <c r="W2867"/>
      <c r="Y2867"/>
      <c r="Z2867"/>
      <c r="AA2867"/>
      <c r="AC2867"/>
      <c r="AD2867"/>
      <c r="AE2867"/>
      <c r="AG2867"/>
      <c r="AH2867"/>
      <c r="AI2867"/>
      <c r="AK2867"/>
      <c r="AL2867"/>
      <c r="AM2867"/>
      <c r="AO2867"/>
      <c r="AP2867"/>
      <c r="AQ2867"/>
      <c r="AS2867"/>
      <c r="AT2867"/>
      <c r="AU2867"/>
      <c r="AW2867"/>
      <c r="AX2867"/>
      <c r="AY2867"/>
      <c r="BA2867"/>
      <c r="BB2867"/>
      <c r="BC2867"/>
      <c r="BE2867"/>
      <c r="BF2867"/>
      <c r="BG2867"/>
      <c r="BI2867"/>
      <c r="BJ2867"/>
      <c r="BK2867"/>
      <c r="BM2867"/>
      <c r="BN2867"/>
      <c r="BO2867"/>
    </row>
    <row r="2868" spans="1:67">
      <c r="A2868"/>
      <c r="B2868"/>
      <c r="C2868"/>
      <c r="E2868"/>
      <c r="F2868"/>
      <c r="G2868"/>
      <c r="I2868"/>
      <c r="J2868"/>
      <c r="K2868"/>
      <c r="M2868"/>
      <c r="N2868"/>
      <c r="O2868"/>
      <c r="Q2868"/>
      <c r="R2868"/>
      <c r="S2868"/>
      <c r="U2868"/>
      <c r="V2868"/>
      <c r="W2868"/>
      <c r="Y2868"/>
      <c r="Z2868"/>
      <c r="AA2868"/>
      <c r="AC2868"/>
      <c r="AD2868"/>
      <c r="AE2868"/>
      <c r="AG2868"/>
      <c r="AH2868"/>
      <c r="AI2868"/>
      <c r="AK2868"/>
      <c r="AL2868"/>
      <c r="AM2868"/>
      <c r="AO2868"/>
      <c r="AP2868"/>
      <c r="AQ2868"/>
      <c r="AS2868"/>
      <c r="AT2868"/>
      <c r="AU2868"/>
      <c r="AW2868"/>
      <c r="AX2868"/>
      <c r="AY2868"/>
      <c r="BA2868"/>
      <c r="BB2868"/>
      <c r="BC2868"/>
      <c r="BE2868"/>
      <c r="BF2868"/>
      <c r="BG2868"/>
      <c r="BI2868"/>
      <c r="BJ2868"/>
      <c r="BK2868"/>
      <c r="BM2868"/>
      <c r="BN2868"/>
      <c r="BO2868"/>
    </row>
    <row r="2869" spans="1:67">
      <c r="A2869"/>
      <c r="B2869"/>
      <c r="C2869"/>
      <c r="E2869"/>
      <c r="F2869"/>
      <c r="G2869"/>
      <c r="I2869"/>
      <c r="J2869"/>
      <c r="K2869"/>
      <c r="M2869"/>
      <c r="N2869"/>
      <c r="O2869"/>
      <c r="Q2869"/>
      <c r="R2869"/>
      <c r="S2869"/>
      <c r="U2869"/>
      <c r="V2869"/>
      <c r="W2869"/>
      <c r="Y2869"/>
      <c r="Z2869"/>
      <c r="AA2869"/>
      <c r="AC2869"/>
      <c r="AD2869"/>
      <c r="AE2869"/>
      <c r="AG2869"/>
      <c r="AH2869"/>
      <c r="AI2869"/>
      <c r="AK2869"/>
      <c r="AL2869"/>
      <c r="AM2869"/>
      <c r="AO2869"/>
      <c r="AP2869"/>
      <c r="AQ2869"/>
      <c r="AS2869"/>
      <c r="AT2869"/>
      <c r="AU2869"/>
      <c r="AW2869"/>
      <c r="AX2869"/>
      <c r="AY2869"/>
      <c r="BA2869"/>
      <c r="BB2869"/>
      <c r="BC2869"/>
      <c r="BE2869"/>
      <c r="BF2869"/>
      <c r="BG2869"/>
      <c r="BI2869"/>
      <c r="BJ2869"/>
      <c r="BK2869"/>
      <c r="BM2869"/>
      <c r="BN2869"/>
      <c r="BO2869"/>
    </row>
    <row r="2870" spans="1:67">
      <c r="A2870"/>
      <c r="B2870"/>
      <c r="C2870"/>
      <c r="E2870"/>
      <c r="F2870"/>
      <c r="G2870"/>
      <c r="I2870"/>
      <c r="J2870"/>
      <c r="K2870"/>
      <c r="M2870"/>
      <c r="N2870"/>
      <c r="O2870"/>
      <c r="Q2870"/>
      <c r="R2870"/>
      <c r="S2870"/>
      <c r="U2870"/>
      <c r="V2870"/>
      <c r="W2870"/>
      <c r="Y2870"/>
      <c r="Z2870"/>
      <c r="AA2870"/>
      <c r="AC2870"/>
      <c r="AD2870"/>
      <c r="AE2870"/>
      <c r="AG2870"/>
      <c r="AH2870"/>
      <c r="AI2870"/>
      <c r="AK2870"/>
      <c r="AL2870"/>
      <c r="AM2870"/>
      <c r="AO2870"/>
      <c r="AP2870"/>
      <c r="AQ2870"/>
      <c r="AS2870"/>
      <c r="AT2870"/>
      <c r="AU2870"/>
      <c r="AW2870"/>
      <c r="AX2870"/>
      <c r="AY2870"/>
      <c r="BA2870"/>
      <c r="BB2870"/>
      <c r="BC2870"/>
      <c r="BE2870"/>
      <c r="BF2870"/>
      <c r="BG2870"/>
      <c r="BI2870"/>
      <c r="BJ2870"/>
      <c r="BK2870"/>
      <c r="BM2870"/>
      <c r="BN2870"/>
      <c r="BO2870"/>
    </row>
    <row r="2871" spans="1:67">
      <c r="A2871"/>
      <c r="B2871"/>
      <c r="C2871"/>
      <c r="E2871"/>
      <c r="F2871"/>
      <c r="G2871"/>
      <c r="I2871"/>
      <c r="J2871"/>
      <c r="K2871"/>
      <c r="M2871"/>
      <c r="N2871"/>
      <c r="O2871"/>
      <c r="Q2871"/>
      <c r="R2871"/>
      <c r="S2871"/>
      <c r="U2871"/>
      <c r="V2871"/>
      <c r="W2871"/>
      <c r="Y2871"/>
      <c r="Z2871"/>
      <c r="AA2871"/>
      <c r="AC2871"/>
      <c r="AD2871"/>
      <c r="AE2871"/>
      <c r="AG2871"/>
      <c r="AH2871"/>
      <c r="AI2871"/>
      <c r="AK2871"/>
      <c r="AL2871"/>
      <c r="AM2871"/>
      <c r="AO2871"/>
      <c r="AP2871"/>
      <c r="AQ2871"/>
      <c r="AS2871"/>
      <c r="AT2871"/>
      <c r="AU2871"/>
      <c r="AW2871"/>
      <c r="AX2871"/>
      <c r="AY2871"/>
      <c r="BA2871"/>
      <c r="BB2871"/>
      <c r="BC2871"/>
      <c r="BE2871"/>
      <c r="BF2871"/>
      <c r="BG2871"/>
      <c r="BI2871"/>
      <c r="BJ2871"/>
      <c r="BK2871"/>
      <c r="BM2871"/>
      <c r="BN2871"/>
      <c r="BO2871"/>
    </row>
    <row r="2872" spans="1:67">
      <c r="A2872"/>
      <c r="B2872"/>
      <c r="C2872"/>
      <c r="E2872"/>
      <c r="F2872"/>
      <c r="G2872"/>
      <c r="I2872"/>
      <c r="J2872"/>
      <c r="K2872"/>
      <c r="M2872"/>
      <c r="N2872"/>
      <c r="O2872"/>
      <c r="Q2872"/>
      <c r="R2872"/>
      <c r="S2872"/>
      <c r="U2872"/>
      <c r="V2872"/>
      <c r="W2872"/>
      <c r="Y2872"/>
      <c r="Z2872"/>
      <c r="AA2872"/>
      <c r="AC2872"/>
      <c r="AD2872"/>
      <c r="AE2872"/>
      <c r="AG2872"/>
      <c r="AH2872"/>
      <c r="AI2872"/>
      <c r="AK2872"/>
      <c r="AL2872"/>
      <c r="AM2872"/>
      <c r="AO2872"/>
      <c r="AP2872"/>
      <c r="AQ2872"/>
      <c r="AS2872"/>
      <c r="AT2872"/>
      <c r="AU2872"/>
      <c r="AW2872"/>
      <c r="AX2872"/>
      <c r="AY2872"/>
      <c r="BA2872"/>
      <c r="BB2872"/>
      <c r="BC2872"/>
      <c r="BE2872"/>
      <c r="BF2872"/>
      <c r="BG2872"/>
      <c r="BI2872"/>
      <c r="BJ2872"/>
      <c r="BK2872"/>
      <c r="BM2872"/>
      <c r="BN2872"/>
      <c r="BO2872"/>
    </row>
    <row r="2873" spans="1:67">
      <c r="A2873"/>
      <c r="B2873"/>
      <c r="C2873"/>
      <c r="E2873"/>
      <c r="F2873"/>
      <c r="G2873"/>
      <c r="I2873"/>
      <c r="J2873"/>
      <c r="K2873"/>
      <c r="M2873"/>
      <c r="N2873"/>
      <c r="O2873"/>
      <c r="Q2873"/>
      <c r="R2873"/>
      <c r="S2873"/>
      <c r="U2873"/>
      <c r="V2873"/>
      <c r="W2873"/>
      <c r="Y2873"/>
      <c r="Z2873"/>
      <c r="AA2873"/>
      <c r="AC2873"/>
      <c r="AD2873"/>
      <c r="AE2873"/>
      <c r="AG2873"/>
      <c r="AH2873"/>
      <c r="AI2873"/>
      <c r="AK2873"/>
      <c r="AL2873"/>
      <c r="AM2873"/>
      <c r="AO2873"/>
      <c r="AP2873"/>
      <c r="AQ2873"/>
      <c r="AS2873"/>
      <c r="AT2873"/>
      <c r="AU2873"/>
      <c r="AW2873"/>
      <c r="AX2873"/>
      <c r="AY2873"/>
      <c r="BA2873"/>
      <c r="BB2873"/>
      <c r="BC2873"/>
      <c r="BE2873"/>
      <c r="BF2873"/>
      <c r="BG2873"/>
      <c r="BI2873"/>
      <c r="BJ2873"/>
      <c r="BK2873"/>
      <c r="BM2873"/>
      <c r="BN2873"/>
      <c r="BO2873"/>
    </row>
    <row r="2874" spans="1:67">
      <c r="A2874"/>
      <c r="B2874"/>
      <c r="C2874"/>
      <c r="E2874"/>
      <c r="F2874"/>
      <c r="G2874"/>
      <c r="I2874"/>
      <c r="J2874"/>
      <c r="K2874"/>
      <c r="M2874"/>
      <c r="N2874"/>
      <c r="O2874"/>
      <c r="Q2874"/>
      <c r="R2874"/>
      <c r="S2874"/>
      <c r="U2874"/>
      <c r="V2874"/>
      <c r="W2874"/>
      <c r="Y2874"/>
      <c r="Z2874"/>
      <c r="AA2874"/>
      <c r="AC2874"/>
      <c r="AD2874"/>
      <c r="AE2874"/>
      <c r="AG2874"/>
      <c r="AH2874"/>
      <c r="AI2874"/>
      <c r="AK2874"/>
      <c r="AL2874"/>
      <c r="AM2874"/>
      <c r="AO2874"/>
      <c r="AP2874"/>
      <c r="AQ2874"/>
      <c r="AS2874"/>
      <c r="AT2874"/>
      <c r="AU2874"/>
      <c r="AW2874"/>
      <c r="AX2874"/>
      <c r="AY2874"/>
      <c r="BA2874"/>
      <c r="BB2874"/>
      <c r="BC2874"/>
      <c r="BE2874"/>
      <c r="BF2874"/>
      <c r="BG2874"/>
      <c r="BI2874"/>
      <c r="BJ2874"/>
      <c r="BK2874"/>
      <c r="BM2874"/>
      <c r="BN2874"/>
      <c r="BO2874"/>
    </row>
    <row r="2875" spans="1:67">
      <c r="A2875"/>
      <c r="B2875"/>
      <c r="C2875"/>
      <c r="E2875"/>
      <c r="F2875"/>
      <c r="G2875"/>
      <c r="I2875"/>
      <c r="J2875"/>
      <c r="K2875"/>
      <c r="M2875"/>
      <c r="N2875"/>
      <c r="O2875"/>
      <c r="Q2875"/>
      <c r="R2875"/>
      <c r="S2875"/>
      <c r="U2875"/>
      <c r="V2875"/>
      <c r="W2875"/>
      <c r="Y2875"/>
      <c r="Z2875"/>
      <c r="AA2875"/>
      <c r="AC2875"/>
      <c r="AD2875"/>
      <c r="AE2875"/>
      <c r="AG2875"/>
      <c r="AH2875"/>
      <c r="AI2875"/>
      <c r="AK2875"/>
      <c r="AL2875"/>
      <c r="AM2875"/>
      <c r="AO2875"/>
      <c r="AP2875"/>
      <c r="AQ2875"/>
      <c r="AS2875"/>
      <c r="AT2875"/>
      <c r="AU2875"/>
      <c r="AW2875"/>
      <c r="AX2875"/>
      <c r="AY2875"/>
      <c r="BA2875"/>
      <c r="BB2875"/>
      <c r="BC2875"/>
      <c r="BE2875"/>
      <c r="BF2875"/>
      <c r="BG2875"/>
      <c r="BI2875"/>
      <c r="BJ2875"/>
      <c r="BK2875"/>
      <c r="BM2875"/>
      <c r="BN2875"/>
      <c r="BO2875"/>
    </row>
    <row r="2876" spans="1:67">
      <c r="A2876"/>
      <c r="B2876"/>
      <c r="C2876"/>
      <c r="E2876"/>
      <c r="F2876"/>
      <c r="G2876"/>
      <c r="I2876"/>
      <c r="J2876"/>
      <c r="K2876"/>
      <c r="M2876"/>
      <c r="N2876"/>
      <c r="O2876"/>
      <c r="Q2876"/>
      <c r="R2876"/>
      <c r="S2876"/>
      <c r="U2876"/>
      <c r="V2876"/>
      <c r="W2876"/>
      <c r="Y2876"/>
      <c r="Z2876"/>
      <c r="AA2876"/>
      <c r="AC2876"/>
      <c r="AD2876"/>
      <c r="AE2876"/>
      <c r="AG2876"/>
      <c r="AH2876"/>
      <c r="AI2876"/>
      <c r="AK2876"/>
      <c r="AL2876"/>
      <c r="AM2876"/>
      <c r="AO2876"/>
      <c r="AP2876"/>
      <c r="AQ2876"/>
      <c r="AS2876"/>
      <c r="AT2876"/>
      <c r="AU2876"/>
      <c r="AW2876"/>
      <c r="AX2876"/>
      <c r="AY2876"/>
      <c r="BA2876"/>
      <c r="BB2876"/>
      <c r="BC2876"/>
      <c r="BE2876"/>
      <c r="BF2876"/>
      <c r="BG2876"/>
      <c r="BI2876"/>
      <c r="BJ2876"/>
      <c r="BK2876"/>
      <c r="BM2876"/>
      <c r="BN2876"/>
      <c r="BO2876"/>
    </row>
    <row r="2877" spans="1:67">
      <c r="A2877"/>
      <c r="B2877"/>
      <c r="C2877"/>
      <c r="E2877"/>
      <c r="F2877"/>
      <c r="G2877"/>
      <c r="I2877"/>
      <c r="J2877"/>
      <c r="K2877"/>
      <c r="M2877"/>
      <c r="N2877"/>
      <c r="O2877"/>
      <c r="Q2877"/>
      <c r="R2877"/>
      <c r="S2877"/>
      <c r="U2877"/>
      <c r="V2877"/>
      <c r="W2877"/>
      <c r="Y2877"/>
      <c r="Z2877"/>
      <c r="AA2877"/>
      <c r="AC2877"/>
      <c r="AD2877"/>
      <c r="AE2877"/>
      <c r="AG2877"/>
      <c r="AH2877"/>
      <c r="AI2877"/>
      <c r="AK2877"/>
      <c r="AL2877"/>
      <c r="AM2877"/>
      <c r="AO2877"/>
      <c r="AP2877"/>
      <c r="AQ2877"/>
      <c r="AS2877"/>
      <c r="AT2877"/>
      <c r="AU2877"/>
      <c r="AW2877"/>
      <c r="AX2877"/>
      <c r="AY2877"/>
      <c r="BA2877"/>
      <c r="BB2877"/>
      <c r="BC2877"/>
      <c r="BE2877"/>
      <c r="BF2877"/>
      <c r="BG2877"/>
      <c r="BI2877"/>
      <c r="BJ2877"/>
      <c r="BK2877"/>
      <c r="BM2877"/>
      <c r="BN2877"/>
      <c r="BO2877"/>
    </row>
    <row r="2878" spans="1:67">
      <c r="A2878"/>
      <c r="B2878"/>
      <c r="C2878"/>
      <c r="E2878"/>
      <c r="F2878"/>
      <c r="G2878"/>
      <c r="I2878"/>
      <c r="J2878"/>
      <c r="K2878"/>
      <c r="M2878"/>
      <c r="N2878"/>
      <c r="O2878"/>
      <c r="Q2878"/>
      <c r="R2878"/>
      <c r="S2878"/>
      <c r="U2878"/>
      <c r="V2878"/>
      <c r="W2878"/>
      <c r="Y2878"/>
      <c r="Z2878"/>
      <c r="AA2878"/>
      <c r="AC2878"/>
      <c r="AD2878"/>
      <c r="AE2878"/>
      <c r="AG2878"/>
      <c r="AH2878"/>
      <c r="AI2878"/>
      <c r="AK2878"/>
      <c r="AL2878"/>
      <c r="AM2878"/>
      <c r="AO2878"/>
      <c r="AP2878"/>
      <c r="AQ2878"/>
      <c r="AS2878"/>
      <c r="AT2878"/>
      <c r="AU2878"/>
      <c r="AW2878"/>
      <c r="AX2878"/>
      <c r="AY2878"/>
      <c r="BA2878"/>
      <c r="BB2878"/>
      <c r="BC2878"/>
      <c r="BE2878"/>
      <c r="BF2878"/>
      <c r="BG2878"/>
      <c r="BI2878"/>
      <c r="BJ2878"/>
      <c r="BK2878"/>
      <c r="BM2878"/>
      <c r="BN2878"/>
      <c r="BO2878"/>
    </row>
    <row r="2879" spans="1:67">
      <c r="A2879"/>
      <c r="B2879"/>
      <c r="C2879"/>
      <c r="E2879"/>
      <c r="F2879"/>
      <c r="G2879"/>
      <c r="I2879"/>
      <c r="J2879"/>
      <c r="K2879"/>
      <c r="M2879"/>
      <c r="N2879"/>
      <c r="O2879"/>
      <c r="Q2879"/>
      <c r="R2879"/>
      <c r="S2879"/>
      <c r="U2879"/>
      <c r="V2879"/>
      <c r="W2879"/>
      <c r="Y2879"/>
      <c r="Z2879"/>
      <c r="AA2879"/>
      <c r="AC2879"/>
      <c r="AD2879"/>
      <c r="AE2879"/>
      <c r="AG2879"/>
      <c r="AH2879"/>
      <c r="AI2879"/>
      <c r="AK2879"/>
      <c r="AL2879"/>
      <c r="AM2879"/>
      <c r="AO2879"/>
      <c r="AP2879"/>
      <c r="AQ2879"/>
      <c r="AS2879"/>
      <c r="AT2879"/>
      <c r="AU2879"/>
      <c r="AW2879"/>
      <c r="AX2879"/>
      <c r="AY2879"/>
      <c r="BA2879"/>
      <c r="BB2879"/>
      <c r="BC2879"/>
      <c r="BE2879"/>
      <c r="BF2879"/>
      <c r="BG2879"/>
      <c r="BI2879"/>
      <c r="BJ2879"/>
      <c r="BK2879"/>
      <c r="BM2879"/>
      <c r="BN2879"/>
      <c r="BO2879"/>
    </row>
    <row r="2880" spans="1:67">
      <c r="A2880"/>
      <c r="B2880"/>
      <c r="C2880"/>
      <c r="E2880"/>
      <c r="F2880"/>
      <c r="G2880"/>
      <c r="I2880"/>
      <c r="J2880"/>
      <c r="K2880"/>
      <c r="M2880"/>
      <c r="N2880"/>
      <c r="O2880"/>
      <c r="Q2880"/>
      <c r="R2880"/>
      <c r="S2880"/>
      <c r="U2880"/>
      <c r="V2880"/>
      <c r="W2880"/>
      <c r="Y2880"/>
      <c r="Z2880"/>
      <c r="AA2880"/>
      <c r="AC2880"/>
      <c r="AD2880"/>
      <c r="AE2880"/>
      <c r="AG2880"/>
      <c r="AH2880"/>
      <c r="AI2880"/>
      <c r="AK2880"/>
      <c r="AL2880"/>
      <c r="AM2880"/>
      <c r="AO2880"/>
      <c r="AP2880"/>
      <c r="AQ2880"/>
      <c r="AS2880"/>
      <c r="AT2880"/>
      <c r="AU2880"/>
      <c r="AW2880"/>
      <c r="AX2880"/>
      <c r="AY2880"/>
      <c r="BA2880"/>
      <c r="BB2880"/>
      <c r="BC2880"/>
      <c r="BE2880"/>
      <c r="BF2880"/>
      <c r="BG2880"/>
      <c r="BI2880"/>
      <c r="BJ2880"/>
      <c r="BK2880"/>
      <c r="BM2880"/>
      <c r="BN2880"/>
      <c r="BO2880"/>
    </row>
    <row r="2881" spans="1:67">
      <c r="A2881"/>
      <c r="B2881"/>
      <c r="C2881"/>
      <c r="E2881"/>
      <c r="F2881"/>
      <c r="G2881"/>
      <c r="I2881"/>
      <c r="J2881"/>
      <c r="K2881"/>
      <c r="M2881"/>
      <c r="N2881"/>
      <c r="O2881"/>
      <c r="Q2881"/>
      <c r="R2881"/>
      <c r="S2881"/>
      <c r="U2881"/>
      <c r="V2881"/>
      <c r="W2881"/>
      <c r="Y2881"/>
      <c r="Z2881"/>
      <c r="AA2881"/>
      <c r="AC2881"/>
      <c r="AD2881"/>
      <c r="AE2881"/>
      <c r="AG2881"/>
      <c r="AH2881"/>
      <c r="AI2881"/>
      <c r="AK2881"/>
      <c r="AL2881"/>
      <c r="AM2881"/>
      <c r="AO2881"/>
      <c r="AP2881"/>
      <c r="AQ2881"/>
      <c r="AS2881"/>
      <c r="AT2881"/>
      <c r="AU2881"/>
      <c r="AW2881"/>
      <c r="AX2881"/>
      <c r="AY2881"/>
      <c r="BA2881"/>
      <c r="BB2881"/>
      <c r="BC2881"/>
      <c r="BE2881"/>
      <c r="BF2881"/>
      <c r="BG2881"/>
      <c r="BI2881"/>
      <c r="BJ2881"/>
      <c r="BK2881"/>
      <c r="BM2881"/>
      <c r="BN2881"/>
      <c r="BO2881"/>
    </row>
    <row r="2882" spans="1:67">
      <c r="A2882"/>
      <c r="B2882"/>
      <c r="C2882"/>
      <c r="E2882"/>
      <c r="F2882"/>
      <c r="G2882"/>
      <c r="I2882"/>
      <c r="J2882"/>
      <c r="K2882"/>
      <c r="M2882"/>
      <c r="N2882"/>
      <c r="O2882"/>
      <c r="Q2882"/>
      <c r="R2882"/>
      <c r="S2882"/>
      <c r="U2882"/>
      <c r="V2882"/>
      <c r="W2882"/>
      <c r="Y2882"/>
      <c r="Z2882"/>
      <c r="AA2882"/>
      <c r="AC2882"/>
      <c r="AD2882"/>
      <c r="AE2882"/>
      <c r="AG2882"/>
      <c r="AH2882"/>
      <c r="AI2882"/>
      <c r="AK2882"/>
      <c r="AL2882"/>
      <c r="AM2882"/>
      <c r="AO2882"/>
      <c r="AP2882"/>
      <c r="AQ2882"/>
      <c r="AS2882"/>
      <c r="AT2882"/>
      <c r="AU2882"/>
      <c r="AW2882"/>
      <c r="AX2882"/>
      <c r="AY2882"/>
      <c r="BA2882"/>
      <c r="BB2882"/>
      <c r="BC2882"/>
      <c r="BE2882"/>
      <c r="BF2882"/>
      <c r="BG2882"/>
      <c r="BI2882"/>
      <c r="BJ2882"/>
      <c r="BK2882"/>
      <c r="BM2882"/>
      <c r="BN2882"/>
      <c r="BO2882"/>
    </row>
    <row r="2883" spans="1:67">
      <c r="A2883"/>
      <c r="B2883"/>
      <c r="C2883"/>
      <c r="E2883"/>
      <c r="F2883"/>
      <c r="G2883"/>
      <c r="I2883"/>
      <c r="J2883"/>
      <c r="K2883"/>
      <c r="M2883"/>
      <c r="N2883"/>
      <c r="O2883"/>
      <c r="Q2883"/>
      <c r="R2883"/>
      <c r="S2883"/>
      <c r="U2883"/>
      <c r="V2883"/>
      <c r="W2883"/>
      <c r="Y2883"/>
      <c r="Z2883"/>
      <c r="AA2883"/>
      <c r="AC2883"/>
      <c r="AD2883"/>
      <c r="AE2883"/>
      <c r="AG2883"/>
      <c r="AH2883"/>
      <c r="AI2883"/>
      <c r="AK2883"/>
      <c r="AL2883"/>
      <c r="AM2883"/>
      <c r="AO2883"/>
      <c r="AP2883"/>
      <c r="AQ2883"/>
      <c r="AS2883"/>
      <c r="AT2883"/>
      <c r="AU2883"/>
      <c r="AW2883"/>
      <c r="AX2883"/>
      <c r="AY2883"/>
      <c r="BA2883"/>
      <c r="BB2883"/>
      <c r="BC2883"/>
      <c r="BE2883"/>
      <c r="BF2883"/>
      <c r="BG2883"/>
      <c r="BI2883"/>
      <c r="BJ2883"/>
      <c r="BK2883"/>
      <c r="BM2883"/>
      <c r="BN2883"/>
      <c r="BO2883"/>
    </row>
    <row r="2884" spans="1:67">
      <c r="A2884"/>
      <c r="B2884"/>
      <c r="C2884"/>
      <c r="E2884"/>
      <c r="F2884"/>
      <c r="G2884"/>
      <c r="I2884"/>
      <c r="J2884"/>
      <c r="K2884"/>
      <c r="M2884"/>
      <c r="N2884"/>
      <c r="O2884"/>
      <c r="Q2884"/>
      <c r="R2884"/>
      <c r="S2884"/>
      <c r="U2884"/>
      <c r="V2884"/>
      <c r="W2884"/>
      <c r="Y2884"/>
      <c r="Z2884"/>
      <c r="AA2884"/>
      <c r="AC2884"/>
      <c r="AD2884"/>
      <c r="AE2884"/>
      <c r="AG2884"/>
      <c r="AH2884"/>
      <c r="AI2884"/>
      <c r="AK2884"/>
      <c r="AL2884"/>
      <c r="AM2884"/>
      <c r="AO2884"/>
      <c r="AP2884"/>
      <c r="AQ2884"/>
      <c r="AS2884"/>
      <c r="AT2884"/>
      <c r="AU2884"/>
      <c r="AW2884"/>
      <c r="AX2884"/>
      <c r="AY2884"/>
      <c r="BA2884"/>
      <c r="BB2884"/>
      <c r="BC2884"/>
      <c r="BE2884"/>
      <c r="BF2884"/>
      <c r="BG2884"/>
      <c r="BI2884"/>
      <c r="BJ2884"/>
      <c r="BK2884"/>
      <c r="BM2884"/>
      <c r="BN2884"/>
      <c r="BO2884"/>
    </row>
    <row r="2885" spans="1:67">
      <c r="A2885"/>
      <c r="B2885"/>
      <c r="C2885"/>
      <c r="E2885"/>
      <c r="F2885"/>
      <c r="G2885"/>
      <c r="I2885"/>
      <c r="J2885"/>
      <c r="K2885"/>
      <c r="M2885"/>
      <c r="N2885"/>
      <c r="O2885"/>
      <c r="Q2885"/>
      <c r="R2885"/>
      <c r="S2885"/>
      <c r="U2885"/>
      <c r="V2885"/>
      <c r="W2885"/>
      <c r="Y2885"/>
      <c r="Z2885"/>
      <c r="AA2885"/>
      <c r="AC2885"/>
      <c r="AD2885"/>
      <c r="AE2885"/>
      <c r="AG2885"/>
      <c r="AH2885"/>
      <c r="AI2885"/>
      <c r="AK2885"/>
      <c r="AL2885"/>
      <c r="AM2885"/>
      <c r="AO2885"/>
      <c r="AP2885"/>
      <c r="AQ2885"/>
      <c r="AS2885"/>
      <c r="AT2885"/>
      <c r="AU2885"/>
      <c r="AW2885"/>
      <c r="AX2885"/>
      <c r="AY2885"/>
      <c r="BA2885"/>
      <c r="BB2885"/>
      <c r="BC2885"/>
      <c r="BE2885"/>
      <c r="BF2885"/>
      <c r="BG2885"/>
      <c r="BI2885"/>
      <c r="BJ2885"/>
      <c r="BK2885"/>
      <c r="BM2885"/>
      <c r="BN2885"/>
      <c r="BO2885"/>
    </row>
    <row r="2886" spans="1:67">
      <c r="A2886"/>
      <c r="B2886"/>
      <c r="C2886"/>
      <c r="E2886"/>
      <c r="F2886"/>
      <c r="G2886"/>
      <c r="I2886"/>
      <c r="J2886"/>
      <c r="K2886"/>
      <c r="M2886"/>
      <c r="N2886"/>
      <c r="O2886"/>
      <c r="Q2886"/>
      <c r="R2886"/>
      <c r="S2886"/>
      <c r="U2886"/>
      <c r="V2886"/>
      <c r="W2886"/>
      <c r="Y2886"/>
      <c r="Z2886"/>
      <c r="AA2886"/>
      <c r="AC2886"/>
      <c r="AD2886"/>
      <c r="AE2886"/>
      <c r="AG2886"/>
      <c r="AH2886"/>
      <c r="AI2886"/>
      <c r="AK2886"/>
      <c r="AL2886"/>
      <c r="AM2886"/>
      <c r="AO2886"/>
      <c r="AP2886"/>
      <c r="AQ2886"/>
      <c r="AS2886"/>
      <c r="AT2886"/>
      <c r="AU2886"/>
      <c r="AW2886"/>
      <c r="AX2886"/>
      <c r="AY2886"/>
      <c r="BA2886"/>
      <c r="BB2886"/>
      <c r="BC2886"/>
      <c r="BE2886"/>
      <c r="BF2886"/>
      <c r="BG2886"/>
      <c r="BI2886"/>
      <c r="BJ2886"/>
      <c r="BK2886"/>
      <c r="BM2886"/>
      <c r="BN2886"/>
      <c r="BO2886"/>
    </row>
    <row r="2887" spans="1:67">
      <c r="A2887"/>
      <c r="B2887"/>
      <c r="C2887"/>
      <c r="E2887"/>
      <c r="F2887"/>
      <c r="G2887"/>
      <c r="I2887"/>
      <c r="J2887"/>
      <c r="K2887"/>
      <c r="M2887"/>
      <c r="N2887"/>
      <c r="O2887"/>
      <c r="Q2887"/>
      <c r="R2887"/>
      <c r="S2887"/>
      <c r="U2887"/>
      <c r="V2887"/>
      <c r="W2887"/>
      <c r="Y2887"/>
      <c r="Z2887"/>
      <c r="AA2887"/>
      <c r="AC2887"/>
      <c r="AD2887"/>
      <c r="AE2887"/>
      <c r="AG2887"/>
      <c r="AH2887"/>
      <c r="AI2887"/>
      <c r="AK2887"/>
      <c r="AL2887"/>
      <c r="AM2887"/>
      <c r="AO2887"/>
      <c r="AP2887"/>
      <c r="AQ2887"/>
      <c r="AS2887"/>
      <c r="AT2887"/>
      <c r="AU2887"/>
      <c r="AW2887"/>
      <c r="AX2887"/>
      <c r="AY2887"/>
      <c r="BA2887"/>
      <c r="BB2887"/>
      <c r="BC2887"/>
      <c r="BE2887"/>
      <c r="BF2887"/>
      <c r="BG2887"/>
      <c r="BI2887"/>
      <c r="BJ2887"/>
      <c r="BK2887"/>
      <c r="BM2887"/>
      <c r="BN2887"/>
      <c r="BO2887"/>
    </row>
    <row r="2888" spans="1:67">
      <c r="A2888"/>
      <c r="B2888"/>
      <c r="C2888"/>
      <c r="E2888"/>
      <c r="F2888"/>
      <c r="G2888"/>
      <c r="I2888"/>
      <c r="J2888"/>
      <c r="K2888"/>
      <c r="M2888"/>
      <c r="N2888"/>
      <c r="O2888"/>
      <c r="Q2888"/>
      <c r="R2888"/>
      <c r="S2888"/>
      <c r="U2888"/>
      <c r="V2888"/>
      <c r="W2888"/>
      <c r="Y2888"/>
      <c r="Z2888"/>
      <c r="AA2888"/>
      <c r="AC2888"/>
      <c r="AD2888"/>
      <c r="AE2888"/>
      <c r="AG2888"/>
      <c r="AH2888"/>
      <c r="AI2888"/>
      <c r="AK2888"/>
      <c r="AL2888"/>
      <c r="AM2888"/>
      <c r="AO2888"/>
      <c r="AP2888"/>
      <c r="AQ2888"/>
      <c r="AS2888"/>
      <c r="AT2888"/>
      <c r="AU2888"/>
      <c r="AW2888"/>
      <c r="AX2888"/>
      <c r="AY2888"/>
      <c r="BA2888"/>
      <c r="BB2888"/>
      <c r="BC2888"/>
      <c r="BE2888"/>
      <c r="BF2888"/>
      <c r="BG2888"/>
      <c r="BI2888"/>
      <c r="BJ2888"/>
      <c r="BK2888"/>
      <c r="BM2888"/>
      <c r="BN2888"/>
      <c r="BO2888"/>
    </row>
    <row r="2889" spans="1:67">
      <c r="A2889"/>
      <c r="B2889"/>
      <c r="C2889"/>
      <c r="E2889"/>
      <c r="F2889"/>
      <c r="G2889"/>
      <c r="I2889"/>
      <c r="J2889"/>
      <c r="K2889"/>
      <c r="M2889"/>
      <c r="N2889"/>
      <c r="O2889"/>
      <c r="Q2889"/>
      <c r="R2889"/>
      <c r="S2889"/>
      <c r="U2889"/>
      <c r="V2889"/>
      <c r="W2889"/>
      <c r="Y2889"/>
      <c r="Z2889"/>
      <c r="AA2889"/>
      <c r="AC2889"/>
      <c r="AD2889"/>
      <c r="AE2889"/>
      <c r="AG2889"/>
      <c r="AH2889"/>
      <c r="AI2889"/>
      <c r="AK2889"/>
      <c r="AL2889"/>
      <c r="AM2889"/>
      <c r="AO2889"/>
      <c r="AP2889"/>
      <c r="AQ2889"/>
      <c r="AS2889"/>
      <c r="AT2889"/>
      <c r="AU2889"/>
      <c r="AW2889"/>
      <c r="AX2889"/>
      <c r="AY2889"/>
      <c r="BA2889"/>
      <c r="BB2889"/>
      <c r="BC2889"/>
      <c r="BE2889"/>
      <c r="BF2889"/>
      <c r="BG2889"/>
      <c r="BI2889"/>
      <c r="BJ2889"/>
      <c r="BK2889"/>
      <c r="BM2889"/>
      <c r="BN2889"/>
      <c r="BO2889"/>
    </row>
    <row r="2890" spans="1:67">
      <c r="A2890"/>
      <c r="B2890"/>
      <c r="C2890"/>
      <c r="E2890"/>
      <c r="F2890"/>
      <c r="G2890"/>
      <c r="I2890"/>
      <c r="J2890"/>
      <c r="K2890"/>
      <c r="M2890"/>
      <c r="N2890"/>
      <c r="O2890"/>
      <c r="Q2890"/>
      <c r="R2890"/>
      <c r="S2890"/>
      <c r="U2890"/>
      <c r="V2890"/>
      <c r="W2890"/>
      <c r="Y2890"/>
      <c r="Z2890"/>
      <c r="AA2890"/>
      <c r="AC2890"/>
      <c r="AD2890"/>
      <c r="AE2890"/>
      <c r="AG2890"/>
      <c r="AH2890"/>
      <c r="AI2890"/>
      <c r="AK2890"/>
      <c r="AL2890"/>
      <c r="AM2890"/>
      <c r="AO2890"/>
      <c r="AP2890"/>
      <c r="AQ2890"/>
      <c r="AS2890"/>
      <c r="AT2890"/>
      <c r="AU2890"/>
      <c r="AW2890"/>
      <c r="AX2890"/>
      <c r="AY2890"/>
      <c r="BA2890"/>
      <c r="BB2890"/>
      <c r="BC2890"/>
      <c r="BE2890"/>
      <c r="BF2890"/>
      <c r="BG2890"/>
      <c r="BI2890"/>
      <c r="BJ2890"/>
      <c r="BK2890"/>
      <c r="BM2890"/>
      <c r="BN2890"/>
      <c r="BO2890"/>
    </row>
    <row r="2891" spans="1:67">
      <c r="A2891"/>
      <c r="B2891"/>
      <c r="C2891"/>
      <c r="E2891"/>
      <c r="F2891"/>
      <c r="G2891"/>
      <c r="I2891"/>
      <c r="J2891"/>
      <c r="K2891"/>
      <c r="M2891"/>
      <c r="N2891"/>
      <c r="O2891"/>
      <c r="Q2891"/>
      <c r="R2891"/>
      <c r="S2891"/>
      <c r="U2891"/>
      <c r="V2891"/>
      <c r="W2891"/>
      <c r="Y2891"/>
      <c r="Z2891"/>
      <c r="AA2891"/>
      <c r="AC2891"/>
      <c r="AD2891"/>
      <c r="AE2891"/>
      <c r="AG2891"/>
      <c r="AH2891"/>
      <c r="AI2891"/>
      <c r="AK2891"/>
      <c r="AL2891"/>
      <c r="AM2891"/>
      <c r="AO2891"/>
      <c r="AP2891"/>
      <c r="AQ2891"/>
      <c r="AS2891"/>
      <c r="AT2891"/>
      <c r="AU2891"/>
      <c r="AW2891"/>
      <c r="AX2891"/>
      <c r="AY2891"/>
      <c r="BA2891"/>
      <c r="BB2891"/>
      <c r="BC2891"/>
      <c r="BE2891"/>
      <c r="BF2891"/>
      <c r="BG2891"/>
      <c r="BI2891"/>
      <c r="BJ2891"/>
      <c r="BK2891"/>
      <c r="BM2891"/>
      <c r="BN2891"/>
      <c r="BO2891"/>
    </row>
    <row r="2892" spans="1:67">
      <c r="A2892"/>
      <c r="B2892"/>
      <c r="C2892"/>
      <c r="E2892"/>
      <c r="F2892"/>
      <c r="G2892"/>
      <c r="I2892"/>
      <c r="J2892"/>
      <c r="K2892"/>
      <c r="M2892"/>
      <c r="N2892"/>
      <c r="O2892"/>
      <c r="Q2892"/>
      <c r="R2892"/>
      <c r="S2892"/>
      <c r="U2892"/>
      <c r="V2892"/>
      <c r="W2892"/>
      <c r="Y2892"/>
      <c r="Z2892"/>
      <c r="AA2892"/>
      <c r="AC2892"/>
      <c r="AD2892"/>
      <c r="AE2892"/>
      <c r="AG2892"/>
      <c r="AH2892"/>
      <c r="AI2892"/>
      <c r="AK2892"/>
      <c r="AL2892"/>
      <c r="AM2892"/>
      <c r="AO2892"/>
      <c r="AP2892"/>
      <c r="AQ2892"/>
      <c r="AS2892"/>
      <c r="AT2892"/>
      <c r="AU2892"/>
      <c r="AW2892"/>
      <c r="AX2892"/>
      <c r="AY2892"/>
      <c r="BA2892"/>
      <c r="BB2892"/>
      <c r="BC2892"/>
      <c r="BE2892"/>
      <c r="BF2892"/>
      <c r="BG2892"/>
      <c r="BI2892"/>
      <c r="BJ2892"/>
      <c r="BK2892"/>
      <c r="BM2892"/>
      <c r="BN2892"/>
      <c r="BO2892"/>
    </row>
    <row r="2893" spans="1:67">
      <c r="A2893"/>
      <c r="B2893"/>
      <c r="C2893"/>
      <c r="E2893"/>
      <c r="F2893"/>
      <c r="G2893"/>
      <c r="I2893"/>
      <c r="J2893"/>
      <c r="K2893"/>
      <c r="M2893"/>
      <c r="N2893"/>
      <c r="O2893"/>
      <c r="Q2893"/>
      <c r="R2893"/>
      <c r="S2893"/>
      <c r="U2893"/>
      <c r="V2893"/>
      <c r="W2893"/>
      <c r="Y2893"/>
      <c r="Z2893"/>
      <c r="AA2893"/>
      <c r="AC2893"/>
      <c r="AD2893"/>
      <c r="AE2893"/>
      <c r="AG2893"/>
      <c r="AH2893"/>
      <c r="AI2893"/>
      <c r="AK2893"/>
      <c r="AL2893"/>
      <c r="AM2893"/>
      <c r="AO2893"/>
      <c r="AP2893"/>
      <c r="AQ2893"/>
      <c r="AS2893"/>
      <c r="AT2893"/>
      <c r="AU2893"/>
      <c r="AW2893"/>
      <c r="AX2893"/>
      <c r="AY2893"/>
      <c r="BA2893"/>
      <c r="BB2893"/>
      <c r="BC2893"/>
      <c r="BE2893"/>
      <c r="BF2893"/>
      <c r="BG2893"/>
      <c r="BI2893"/>
      <c r="BJ2893"/>
      <c r="BK2893"/>
      <c r="BM2893"/>
      <c r="BN2893"/>
      <c r="BO2893"/>
    </row>
    <row r="2894" spans="1:67">
      <c r="A2894"/>
      <c r="B2894"/>
      <c r="C2894"/>
      <c r="E2894"/>
      <c r="F2894"/>
      <c r="G2894"/>
      <c r="I2894"/>
      <c r="J2894"/>
      <c r="K2894"/>
      <c r="M2894"/>
      <c r="N2894"/>
      <c r="O2894"/>
      <c r="Q2894"/>
      <c r="R2894"/>
      <c r="S2894"/>
      <c r="U2894"/>
      <c r="V2894"/>
      <c r="W2894"/>
      <c r="Y2894"/>
      <c r="Z2894"/>
      <c r="AA2894"/>
      <c r="AC2894"/>
      <c r="AD2894"/>
      <c r="AE2894"/>
      <c r="AG2894"/>
      <c r="AH2894"/>
      <c r="AI2894"/>
      <c r="AK2894"/>
      <c r="AL2894"/>
      <c r="AM2894"/>
      <c r="AO2894"/>
      <c r="AP2894"/>
      <c r="AQ2894"/>
      <c r="AS2894"/>
      <c r="AT2894"/>
      <c r="AU2894"/>
      <c r="AW2894"/>
      <c r="AX2894"/>
      <c r="AY2894"/>
      <c r="BA2894"/>
      <c r="BB2894"/>
      <c r="BC2894"/>
      <c r="BE2894"/>
      <c r="BF2894"/>
      <c r="BG2894"/>
      <c r="BI2894"/>
      <c r="BJ2894"/>
      <c r="BK2894"/>
      <c r="BM2894"/>
      <c r="BN2894"/>
      <c r="BO2894"/>
    </row>
    <row r="2895" spans="1:67">
      <c r="A2895"/>
      <c r="B2895"/>
      <c r="C2895"/>
      <c r="E2895"/>
      <c r="F2895"/>
      <c r="G2895"/>
      <c r="I2895"/>
      <c r="J2895"/>
      <c r="K2895"/>
      <c r="M2895"/>
      <c r="N2895"/>
      <c r="O2895"/>
      <c r="Q2895"/>
      <c r="R2895"/>
      <c r="S2895"/>
      <c r="U2895"/>
      <c r="V2895"/>
      <c r="W2895"/>
      <c r="Y2895"/>
      <c r="Z2895"/>
      <c r="AA2895"/>
      <c r="AC2895"/>
      <c r="AD2895"/>
      <c r="AE2895"/>
      <c r="AG2895"/>
      <c r="AH2895"/>
      <c r="AI2895"/>
      <c r="AK2895"/>
      <c r="AL2895"/>
      <c r="AM2895"/>
      <c r="AO2895"/>
      <c r="AP2895"/>
      <c r="AQ2895"/>
      <c r="AS2895"/>
      <c r="AT2895"/>
      <c r="AU2895"/>
      <c r="AW2895"/>
      <c r="AX2895"/>
      <c r="AY2895"/>
      <c r="BA2895"/>
      <c r="BB2895"/>
      <c r="BC2895"/>
      <c r="BE2895"/>
      <c r="BF2895"/>
      <c r="BG2895"/>
      <c r="BI2895"/>
      <c r="BJ2895"/>
      <c r="BK2895"/>
      <c r="BM2895"/>
      <c r="BN2895"/>
      <c r="BO2895"/>
    </row>
    <row r="2896" spans="1:67">
      <c r="A2896"/>
      <c r="B2896"/>
      <c r="C2896"/>
      <c r="E2896"/>
      <c r="F2896"/>
      <c r="G2896"/>
      <c r="I2896"/>
      <c r="J2896"/>
      <c r="K2896"/>
      <c r="M2896"/>
      <c r="N2896"/>
      <c r="O2896"/>
      <c r="Q2896"/>
      <c r="R2896"/>
      <c r="S2896"/>
      <c r="U2896"/>
      <c r="V2896"/>
      <c r="W2896"/>
      <c r="Y2896"/>
      <c r="Z2896"/>
      <c r="AA2896"/>
      <c r="AC2896"/>
      <c r="AD2896"/>
      <c r="AE2896"/>
      <c r="AG2896"/>
      <c r="AH2896"/>
      <c r="AI2896"/>
      <c r="AK2896"/>
      <c r="AL2896"/>
      <c r="AM2896"/>
      <c r="AO2896"/>
      <c r="AP2896"/>
      <c r="AQ2896"/>
      <c r="AS2896"/>
      <c r="AT2896"/>
      <c r="AU2896"/>
      <c r="AW2896"/>
      <c r="AX2896"/>
      <c r="AY2896"/>
      <c r="BA2896"/>
      <c r="BB2896"/>
      <c r="BC2896"/>
      <c r="BE2896"/>
      <c r="BF2896"/>
      <c r="BG2896"/>
      <c r="BI2896"/>
      <c r="BJ2896"/>
      <c r="BK2896"/>
      <c r="BM2896"/>
      <c r="BN2896"/>
      <c r="BO2896"/>
    </row>
    <row r="2897" spans="1:67">
      <c r="A2897"/>
      <c r="B2897"/>
      <c r="C2897"/>
      <c r="E2897"/>
      <c r="F2897"/>
      <c r="G2897"/>
      <c r="I2897"/>
      <c r="J2897"/>
      <c r="K2897"/>
      <c r="M2897"/>
      <c r="N2897"/>
      <c r="O2897"/>
      <c r="Q2897"/>
      <c r="R2897"/>
      <c r="S2897"/>
      <c r="U2897"/>
      <c r="V2897"/>
      <c r="W2897"/>
      <c r="Y2897"/>
      <c r="Z2897"/>
      <c r="AA2897"/>
      <c r="AC2897"/>
      <c r="AD2897"/>
      <c r="AE2897"/>
      <c r="AG2897"/>
      <c r="AH2897"/>
      <c r="AI2897"/>
      <c r="AK2897"/>
      <c r="AL2897"/>
      <c r="AM2897"/>
      <c r="AO2897"/>
      <c r="AP2897"/>
      <c r="AQ2897"/>
      <c r="AS2897"/>
      <c r="AT2897"/>
      <c r="AU2897"/>
      <c r="AW2897"/>
      <c r="AX2897"/>
      <c r="AY2897"/>
      <c r="BA2897"/>
      <c r="BB2897"/>
      <c r="BC2897"/>
      <c r="BE2897"/>
      <c r="BF2897"/>
      <c r="BG2897"/>
      <c r="BI2897"/>
      <c r="BJ2897"/>
      <c r="BK2897"/>
      <c r="BM2897"/>
      <c r="BN2897"/>
      <c r="BO2897"/>
    </row>
    <row r="2898" spans="1:67">
      <c r="A2898"/>
      <c r="B2898"/>
      <c r="C2898"/>
      <c r="E2898"/>
      <c r="F2898"/>
      <c r="G2898"/>
      <c r="I2898"/>
      <c r="J2898"/>
      <c r="K2898"/>
      <c r="M2898"/>
      <c r="N2898"/>
      <c r="O2898"/>
      <c r="Q2898"/>
      <c r="R2898"/>
      <c r="S2898"/>
      <c r="U2898"/>
      <c r="V2898"/>
      <c r="W2898"/>
      <c r="Y2898"/>
      <c r="Z2898"/>
      <c r="AA2898"/>
      <c r="AC2898"/>
      <c r="AD2898"/>
      <c r="AE2898"/>
      <c r="AG2898"/>
      <c r="AH2898"/>
      <c r="AI2898"/>
      <c r="AK2898"/>
      <c r="AL2898"/>
      <c r="AM2898"/>
      <c r="AO2898"/>
      <c r="AP2898"/>
      <c r="AQ2898"/>
      <c r="AS2898"/>
      <c r="AT2898"/>
      <c r="AU2898"/>
      <c r="AW2898"/>
      <c r="AX2898"/>
      <c r="AY2898"/>
      <c r="BA2898"/>
      <c r="BB2898"/>
      <c r="BC2898"/>
      <c r="BE2898"/>
      <c r="BF2898"/>
      <c r="BG2898"/>
      <c r="BI2898"/>
      <c r="BJ2898"/>
      <c r="BK2898"/>
      <c r="BM2898"/>
      <c r="BN2898"/>
      <c r="BO2898"/>
    </row>
    <row r="2899" spans="1:67">
      <c r="A2899"/>
      <c r="B2899"/>
      <c r="C2899"/>
      <c r="E2899"/>
      <c r="F2899"/>
      <c r="G2899"/>
      <c r="I2899"/>
      <c r="J2899"/>
      <c r="K2899"/>
      <c r="M2899"/>
      <c r="N2899"/>
      <c r="O2899"/>
      <c r="Q2899"/>
      <c r="R2899"/>
      <c r="S2899"/>
      <c r="U2899"/>
      <c r="V2899"/>
      <c r="W2899"/>
      <c r="Y2899"/>
      <c r="Z2899"/>
      <c r="AA2899"/>
      <c r="AC2899"/>
      <c r="AD2899"/>
      <c r="AE2899"/>
      <c r="AG2899"/>
      <c r="AH2899"/>
      <c r="AI2899"/>
      <c r="AK2899"/>
      <c r="AL2899"/>
      <c r="AM2899"/>
      <c r="AO2899"/>
      <c r="AP2899"/>
      <c r="AQ2899"/>
      <c r="AS2899"/>
      <c r="AT2899"/>
      <c r="AU2899"/>
      <c r="AW2899"/>
      <c r="AX2899"/>
      <c r="AY2899"/>
      <c r="BA2899"/>
      <c r="BB2899"/>
      <c r="BC2899"/>
      <c r="BE2899"/>
      <c r="BF2899"/>
      <c r="BG2899"/>
      <c r="BI2899"/>
      <c r="BJ2899"/>
      <c r="BK2899"/>
      <c r="BM2899"/>
      <c r="BN2899"/>
      <c r="BO2899"/>
    </row>
    <row r="2900" spans="1:67">
      <c r="A2900"/>
      <c r="B2900"/>
      <c r="C2900"/>
      <c r="E2900"/>
      <c r="F2900"/>
      <c r="G2900"/>
      <c r="I2900"/>
      <c r="J2900"/>
      <c r="K2900"/>
      <c r="M2900"/>
      <c r="N2900"/>
      <c r="O2900"/>
      <c r="Q2900"/>
      <c r="R2900"/>
      <c r="S2900"/>
      <c r="U2900"/>
      <c r="V2900"/>
      <c r="W2900"/>
      <c r="Y2900"/>
      <c r="Z2900"/>
      <c r="AA2900"/>
      <c r="AC2900"/>
      <c r="AD2900"/>
      <c r="AE2900"/>
      <c r="AG2900"/>
      <c r="AH2900"/>
      <c r="AI2900"/>
      <c r="AK2900"/>
      <c r="AL2900"/>
      <c r="AM2900"/>
      <c r="AO2900"/>
      <c r="AP2900"/>
      <c r="AQ2900"/>
      <c r="AS2900"/>
      <c r="AT2900"/>
      <c r="AU2900"/>
      <c r="AW2900"/>
      <c r="AX2900"/>
      <c r="AY2900"/>
      <c r="BA2900"/>
      <c r="BB2900"/>
      <c r="BC2900"/>
      <c r="BE2900"/>
      <c r="BF2900"/>
      <c r="BG2900"/>
      <c r="BI2900"/>
      <c r="BJ2900"/>
      <c r="BK2900"/>
      <c r="BM2900"/>
      <c r="BN2900"/>
      <c r="BO2900"/>
    </row>
    <row r="2901" spans="1:67">
      <c r="A2901"/>
      <c r="B2901"/>
      <c r="C2901"/>
      <c r="E2901"/>
      <c r="F2901"/>
      <c r="G2901"/>
      <c r="I2901"/>
      <c r="J2901"/>
      <c r="K2901"/>
      <c r="M2901"/>
      <c r="N2901"/>
      <c r="O2901"/>
      <c r="Q2901"/>
      <c r="R2901"/>
      <c r="S2901"/>
      <c r="U2901"/>
      <c r="V2901"/>
      <c r="W2901"/>
      <c r="Y2901"/>
      <c r="Z2901"/>
      <c r="AA2901"/>
      <c r="AC2901"/>
      <c r="AD2901"/>
      <c r="AE2901"/>
      <c r="AG2901"/>
      <c r="AH2901"/>
      <c r="AI2901"/>
      <c r="AK2901"/>
      <c r="AL2901"/>
      <c r="AM2901"/>
      <c r="AO2901"/>
      <c r="AP2901"/>
      <c r="AQ2901"/>
      <c r="AS2901"/>
      <c r="AT2901"/>
      <c r="AU2901"/>
      <c r="AW2901"/>
      <c r="AX2901"/>
      <c r="AY2901"/>
      <c r="BA2901"/>
      <c r="BB2901"/>
      <c r="BC2901"/>
      <c r="BE2901"/>
      <c r="BF2901"/>
      <c r="BG2901"/>
      <c r="BI2901"/>
      <c r="BJ2901"/>
      <c r="BK2901"/>
      <c r="BM2901"/>
      <c r="BN2901"/>
      <c r="BO2901"/>
    </row>
    <row r="2902" spans="1:67">
      <c r="A2902"/>
      <c r="B2902"/>
      <c r="C2902"/>
      <c r="E2902"/>
      <c r="F2902"/>
      <c r="G2902"/>
      <c r="I2902"/>
      <c r="J2902"/>
      <c r="K2902"/>
      <c r="M2902"/>
      <c r="N2902"/>
      <c r="O2902"/>
      <c r="Q2902"/>
      <c r="R2902"/>
      <c r="S2902"/>
      <c r="U2902"/>
      <c r="V2902"/>
      <c r="W2902"/>
      <c r="Y2902"/>
      <c r="Z2902"/>
      <c r="AA2902"/>
      <c r="AC2902"/>
      <c r="AD2902"/>
      <c r="AE2902"/>
      <c r="AG2902"/>
      <c r="AH2902"/>
      <c r="AI2902"/>
      <c r="AK2902"/>
      <c r="AL2902"/>
      <c r="AM2902"/>
      <c r="AO2902"/>
      <c r="AP2902"/>
      <c r="AQ2902"/>
      <c r="AS2902"/>
      <c r="AT2902"/>
      <c r="AU2902"/>
      <c r="AW2902"/>
      <c r="AX2902"/>
      <c r="AY2902"/>
      <c r="BA2902"/>
      <c r="BB2902"/>
      <c r="BC2902"/>
      <c r="BE2902"/>
      <c r="BF2902"/>
      <c r="BG2902"/>
      <c r="BI2902"/>
      <c r="BJ2902"/>
      <c r="BK2902"/>
      <c r="BM2902"/>
      <c r="BN2902"/>
      <c r="BO2902"/>
    </row>
    <row r="2903" spans="1:67">
      <c r="A2903"/>
      <c r="B2903"/>
      <c r="C2903"/>
      <c r="E2903"/>
      <c r="F2903"/>
      <c r="G2903"/>
      <c r="I2903"/>
      <c r="J2903"/>
      <c r="K2903"/>
      <c r="M2903"/>
      <c r="N2903"/>
      <c r="O2903"/>
      <c r="Q2903"/>
      <c r="R2903"/>
      <c r="S2903"/>
      <c r="U2903"/>
      <c r="V2903"/>
      <c r="W2903"/>
      <c r="Y2903"/>
      <c r="Z2903"/>
      <c r="AA2903"/>
      <c r="AC2903"/>
      <c r="AD2903"/>
      <c r="AE2903"/>
      <c r="AG2903"/>
      <c r="AH2903"/>
      <c r="AI2903"/>
      <c r="AK2903"/>
      <c r="AL2903"/>
      <c r="AM2903"/>
      <c r="AO2903"/>
      <c r="AP2903"/>
      <c r="AQ2903"/>
      <c r="AS2903"/>
      <c r="AT2903"/>
      <c r="AU2903"/>
      <c r="AW2903"/>
      <c r="AX2903"/>
      <c r="AY2903"/>
      <c r="BA2903"/>
      <c r="BB2903"/>
      <c r="BC2903"/>
      <c r="BE2903"/>
      <c r="BF2903"/>
      <c r="BG2903"/>
      <c r="BI2903"/>
      <c r="BJ2903"/>
      <c r="BK2903"/>
      <c r="BM2903"/>
      <c r="BN2903"/>
      <c r="BO2903"/>
    </row>
    <row r="2904" spans="1:67">
      <c r="A2904"/>
      <c r="B2904"/>
      <c r="C2904"/>
      <c r="E2904"/>
      <c r="F2904"/>
      <c r="G2904"/>
      <c r="I2904"/>
      <c r="J2904"/>
      <c r="K2904"/>
      <c r="M2904"/>
      <c r="N2904"/>
      <c r="O2904"/>
      <c r="Q2904"/>
      <c r="R2904"/>
      <c r="S2904"/>
      <c r="U2904"/>
      <c r="V2904"/>
      <c r="W2904"/>
      <c r="Y2904"/>
      <c r="Z2904"/>
      <c r="AA2904"/>
      <c r="AC2904"/>
      <c r="AD2904"/>
      <c r="AE2904"/>
      <c r="AG2904"/>
      <c r="AH2904"/>
      <c r="AI2904"/>
      <c r="AK2904"/>
      <c r="AL2904"/>
      <c r="AM2904"/>
      <c r="AO2904"/>
      <c r="AP2904"/>
      <c r="AQ2904"/>
      <c r="AS2904"/>
      <c r="AT2904"/>
      <c r="AU2904"/>
      <c r="AW2904"/>
      <c r="AX2904"/>
      <c r="AY2904"/>
      <c r="BA2904"/>
      <c r="BB2904"/>
      <c r="BC2904"/>
      <c r="BE2904"/>
      <c r="BF2904"/>
      <c r="BG2904"/>
      <c r="BI2904"/>
      <c r="BJ2904"/>
      <c r="BK2904"/>
      <c r="BM2904"/>
      <c r="BN2904"/>
      <c r="BO2904"/>
    </row>
    <row r="2905" spans="1:67">
      <c r="A2905"/>
      <c r="B2905"/>
      <c r="C2905"/>
      <c r="E2905"/>
      <c r="F2905"/>
      <c r="G2905"/>
      <c r="I2905"/>
      <c r="J2905"/>
      <c r="K2905"/>
      <c r="M2905"/>
      <c r="N2905"/>
      <c r="O2905"/>
      <c r="Q2905"/>
      <c r="R2905"/>
      <c r="S2905"/>
      <c r="U2905"/>
      <c r="V2905"/>
      <c r="W2905"/>
      <c r="Y2905"/>
      <c r="Z2905"/>
      <c r="AA2905"/>
      <c r="AC2905"/>
      <c r="AD2905"/>
      <c r="AE2905"/>
      <c r="AG2905"/>
      <c r="AH2905"/>
      <c r="AI2905"/>
      <c r="AK2905"/>
      <c r="AL2905"/>
      <c r="AM2905"/>
      <c r="AO2905"/>
      <c r="AP2905"/>
      <c r="AQ2905"/>
      <c r="AS2905"/>
      <c r="AT2905"/>
      <c r="AU2905"/>
      <c r="AW2905"/>
      <c r="AX2905"/>
      <c r="AY2905"/>
      <c r="BA2905"/>
      <c r="BB2905"/>
      <c r="BC2905"/>
      <c r="BE2905"/>
      <c r="BF2905"/>
      <c r="BG2905"/>
      <c r="BI2905"/>
      <c r="BJ2905"/>
      <c r="BK2905"/>
      <c r="BM2905"/>
      <c r="BN2905"/>
      <c r="BO2905"/>
    </row>
    <row r="2906" spans="1:67">
      <c r="A2906"/>
      <c r="B2906"/>
      <c r="C2906"/>
      <c r="E2906"/>
      <c r="F2906"/>
      <c r="G2906"/>
      <c r="I2906"/>
      <c r="J2906"/>
      <c r="K2906"/>
      <c r="M2906"/>
      <c r="N2906"/>
      <c r="O2906"/>
      <c r="Q2906"/>
      <c r="R2906"/>
      <c r="S2906"/>
      <c r="U2906"/>
      <c r="V2906"/>
      <c r="W2906"/>
      <c r="Y2906"/>
      <c r="Z2906"/>
      <c r="AA2906"/>
      <c r="AC2906"/>
      <c r="AD2906"/>
      <c r="AE2906"/>
      <c r="AG2906"/>
      <c r="AH2906"/>
      <c r="AI2906"/>
      <c r="AK2906"/>
      <c r="AL2906"/>
      <c r="AM2906"/>
      <c r="AO2906"/>
      <c r="AP2906"/>
      <c r="AQ2906"/>
      <c r="AS2906"/>
      <c r="AT2906"/>
      <c r="AU2906"/>
      <c r="AW2906"/>
      <c r="AX2906"/>
      <c r="AY2906"/>
      <c r="BA2906"/>
      <c r="BB2906"/>
      <c r="BC2906"/>
      <c r="BE2906"/>
      <c r="BF2906"/>
      <c r="BG2906"/>
      <c r="BI2906"/>
      <c r="BJ2906"/>
      <c r="BK2906"/>
      <c r="BM2906"/>
      <c r="BN2906"/>
      <c r="BO2906"/>
    </row>
    <row r="2907" spans="1:67">
      <c r="A2907"/>
      <c r="B2907"/>
      <c r="C2907"/>
      <c r="E2907"/>
      <c r="F2907"/>
      <c r="G2907"/>
      <c r="I2907"/>
      <c r="J2907"/>
      <c r="K2907"/>
      <c r="M2907"/>
      <c r="N2907"/>
      <c r="O2907"/>
      <c r="Q2907"/>
      <c r="R2907"/>
      <c r="S2907"/>
      <c r="U2907"/>
      <c r="V2907"/>
      <c r="W2907"/>
      <c r="Y2907"/>
      <c r="Z2907"/>
      <c r="AA2907"/>
      <c r="AC2907"/>
      <c r="AD2907"/>
      <c r="AE2907"/>
      <c r="AG2907"/>
      <c r="AH2907"/>
      <c r="AI2907"/>
      <c r="AK2907"/>
      <c r="AL2907"/>
      <c r="AM2907"/>
      <c r="AO2907"/>
      <c r="AP2907"/>
      <c r="AQ2907"/>
      <c r="AS2907"/>
      <c r="AT2907"/>
      <c r="AU2907"/>
      <c r="AW2907"/>
      <c r="AX2907"/>
      <c r="AY2907"/>
      <c r="BA2907"/>
      <c r="BB2907"/>
      <c r="BC2907"/>
      <c r="BE2907"/>
      <c r="BF2907"/>
      <c r="BG2907"/>
      <c r="BI2907"/>
      <c r="BJ2907"/>
      <c r="BK2907"/>
      <c r="BM2907"/>
      <c r="BN2907"/>
      <c r="BO2907"/>
    </row>
    <row r="2908" spans="1:67">
      <c r="A2908"/>
      <c r="B2908"/>
      <c r="C2908"/>
      <c r="E2908"/>
      <c r="F2908"/>
      <c r="G2908"/>
      <c r="I2908"/>
      <c r="J2908"/>
      <c r="K2908"/>
      <c r="M2908"/>
      <c r="N2908"/>
      <c r="O2908"/>
      <c r="Q2908"/>
      <c r="R2908"/>
      <c r="S2908"/>
      <c r="U2908"/>
      <c r="V2908"/>
      <c r="W2908"/>
      <c r="Y2908"/>
      <c r="Z2908"/>
      <c r="AA2908"/>
      <c r="AC2908"/>
      <c r="AD2908"/>
      <c r="AE2908"/>
      <c r="AG2908"/>
      <c r="AH2908"/>
      <c r="AI2908"/>
      <c r="AK2908"/>
      <c r="AL2908"/>
      <c r="AM2908"/>
      <c r="AO2908"/>
      <c r="AP2908"/>
      <c r="AQ2908"/>
      <c r="AS2908"/>
      <c r="AT2908"/>
      <c r="AU2908"/>
      <c r="AW2908"/>
      <c r="AX2908"/>
      <c r="AY2908"/>
      <c r="BA2908"/>
      <c r="BB2908"/>
      <c r="BC2908"/>
      <c r="BE2908"/>
      <c r="BF2908"/>
      <c r="BG2908"/>
      <c r="BI2908"/>
      <c r="BJ2908"/>
      <c r="BK2908"/>
      <c r="BM2908"/>
      <c r="BN2908"/>
      <c r="BO2908"/>
    </row>
    <row r="2909" spans="1:67">
      <c r="A2909"/>
      <c r="B2909"/>
      <c r="C2909"/>
      <c r="E2909"/>
      <c r="F2909"/>
      <c r="G2909"/>
      <c r="I2909"/>
      <c r="J2909"/>
      <c r="K2909"/>
      <c r="M2909"/>
      <c r="N2909"/>
      <c r="O2909"/>
      <c r="Q2909"/>
      <c r="R2909"/>
      <c r="S2909"/>
      <c r="U2909"/>
      <c r="V2909"/>
      <c r="W2909"/>
      <c r="Y2909"/>
      <c r="Z2909"/>
      <c r="AA2909"/>
      <c r="AC2909"/>
      <c r="AD2909"/>
      <c r="AE2909"/>
      <c r="AG2909"/>
      <c r="AH2909"/>
      <c r="AI2909"/>
      <c r="AK2909"/>
      <c r="AL2909"/>
      <c r="AM2909"/>
      <c r="AO2909"/>
      <c r="AP2909"/>
      <c r="AQ2909"/>
      <c r="AS2909"/>
      <c r="AT2909"/>
      <c r="AU2909"/>
      <c r="AW2909"/>
      <c r="AX2909"/>
      <c r="AY2909"/>
      <c r="BA2909"/>
      <c r="BB2909"/>
      <c r="BC2909"/>
      <c r="BE2909"/>
      <c r="BF2909"/>
      <c r="BG2909"/>
      <c r="BI2909"/>
      <c r="BJ2909"/>
      <c r="BK2909"/>
      <c r="BM2909"/>
      <c r="BN2909"/>
      <c r="BO2909"/>
    </row>
    <row r="2910" spans="1:67">
      <c r="A2910"/>
      <c r="B2910"/>
      <c r="C2910"/>
      <c r="E2910"/>
      <c r="F2910"/>
      <c r="G2910"/>
      <c r="I2910"/>
      <c r="J2910"/>
      <c r="K2910"/>
      <c r="M2910"/>
      <c r="N2910"/>
      <c r="O2910"/>
      <c r="Q2910"/>
      <c r="R2910"/>
      <c r="S2910"/>
      <c r="U2910"/>
      <c r="V2910"/>
      <c r="W2910"/>
      <c r="Y2910"/>
      <c r="Z2910"/>
      <c r="AA2910"/>
      <c r="AC2910"/>
      <c r="AD2910"/>
      <c r="AE2910"/>
      <c r="AG2910"/>
      <c r="AH2910"/>
      <c r="AI2910"/>
      <c r="AK2910"/>
      <c r="AL2910"/>
      <c r="AM2910"/>
      <c r="AO2910"/>
      <c r="AP2910"/>
      <c r="AQ2910"/>
      <c r="AS2910"/>
      <c r="AT2910"/>
      <c r="AU2910"/>
      <c r="AW2910"/>
      <c r="AX2910"/>
      <c r="AY2910"/>
      <c r="BA2910"/>
      <c r="BB2910"/>
      <c r="BC2910"/>
      <c r="BE2910"/>
      <c r="BF2910"/>
      <c r="BG2910"/>
      <c r="BI2910"/>
      <c r="BJ2910"/>
      <c r="BK2910"/>
      <c r="BM2910"/>
      <c r="BN2910"/>
      <c r="BO2910"/>
    </row>
    <row r="2911" spans="1:67">
      <c r="A2911"/>
      <c r="B2911"/>
      <c r="C2911"/>
      <c r="E2911"/>
      <c r="F2911"/>
      <c r="G2911"/>
      <c r="I2911"/>
      <c r="J2911"/>
      <c r="K2911"/>
      <c r="M2911"/>
      <c r="N2911"/>
      <c r="O2911"/>
      <c r="Q2911"/>
      <c r="R2911"/>
      <c r="S2911"/>
      <c r="U2911"/>
      <c r="V2911"/>
      <c r="W2911"/>
      <c r="Y2911"/>
      <c r="Z2911"/>
      <c r="AA2911"/>
      <c r="AC2911"/>
      <c r="AD2911"/>
      <c r="AE2911"/>
      <c r="AG2911"/>
      <c r="AH2911"/>
      <c r="AI2911"/>
      <c r="AK2911"/>
      <c r="AL2911"/>
      <c r="AM2911"/>
      <c r="AO2911"/>
      <c r="AP2911"/>
      <c r="AQ2911"/>
      <c r="AS2911"/>
      <c r="AT2911"/>
      <c r="AU2911"/>
      <c r="AW2911"/>
      <c r="AX2911"/>
      <c r="AY2911"/>
      <c r="BA2911"/>
      <c r="BB2911"/>
      <c r="BC2911"/>
      <c r="BE2911"/>
      <c r="BF2911"/>
      <c r="BG2911"/>
      <c r="BI2911"/>
      <c r="BJ2911"/>
      <c r="BK2911"/>
      <c r="BM2911"/>
      <c r="BN2911"/>
      <c r="BO2911"/>
    </row>
    <row r="2912" spans="1:67">
      <c r="A2912"/>
      <c r="B2912"/>
      <c r="C2912"/>
      <c r="E2912"/>
      <c r="F2912"/>
      <c r="G2912"/>
      <c r="I2912"/>
      <c r="J2912"/>
      <c r="K2912"/>
      <c r="M2912"/>
      <c r="N2912"/>
      <c r="O2912"/>
      <c r="Q2912"/>
      <c r="R2912"/>
      <c r="S2912"/>
      <c r="U2912"/>
      <c r="V2912"/>
      <c r="W2912"/>
      <c r="Y2912"/>
      <c r="Z2912"/>
      <c r="AA2912"/>
      <c r="AC2912"/>
      <c r="AD2912"/>
      <c r="AE2912"/>
      <c r="AG2912"/>
      <c r="AH2912"/>
      <c r="AI2912"/>
      <c r="AK2912"/>
      <c r="AL2912"/>
      <c r="AM2912"/>
      <c r="AO2912"/>
      <c r="AP2912"/>
      <c r="AQ2912"/>
      <c r="AS2912"/>
      <c r="AT2912"/>
      <c r="AU2912"/>
      <c r="AW2912"/>
      <c r="AX2912"/>
      <c r="AY2912"/>
      <c r="BA2912"/>
      <c r="BB2912"/>
      <c r="BC2912"/>
      <c r="BE2912"/>
      <c r="BF2912"/>
      <c r="BG2912"/>
      <c r="BI2912"/>
      <c r="BJ2912"/>
      <c r="BK2912"/>
      <c r="BM2912"/>
      <c r="BN2912"/>
      <c r="BO2912"/>
    </row>
    <row r="2913" spans="1:67">
      <c r="A2913"/>
      <c r="B2913"/>
      <c r="C2913"/>
      <c r="E2913"/>
      <c r="F2913"/>
      <c r="G2913"/>
      <c r="I2913"/>
      <c r="J2913"/>
      <c r="K2913"/>
      <c r="M2913"/>
      <c r="N2913"/>
      <c r="O2913"/>
      <c r="Q2913"/>
      <c r="R2913"/>
      <c r="S2913"/>
      <c r="U2913"/>
      <c r="V2913"/>
      <c r="W2913"/>
      <c r="Y2913"/>
      <c r="Z2913"/>
      <c r="AA2913"/>
      <c r="AC2913"/>
      <c r="AD2913"/>
      <c r="AE2913"/>
      <c r="AG2913"/>
      <c r="AH2913"/>
      <c r="AI2913"/>
      <c r="AK2913"/>
      <c r="AL2913"/>
      <c r="AM2913"/>
      <c r="AO2913"/>
      <c r="AP2913"/>
      <c r="AQ2913"/>
      <c r="AS2913"/>
      <c r="AT2913"/>
      <c r="AU2913"/>
      <c r="AW2913"/>
      <c r="AX2913"/>
      <c r="AY2913"/>
      <c r="BA2913"/>
      <c r="BB2913"/>
      <c r="BC2913"/>
      <c r="BE2913"/>
      <c r="BF2913"/>
      <c r="BG2913"/>
      <c r="BI2913"/>
      <c r="BJ2913"/>
      <c r="BK2913"/>
      <c r="BM2913"/>
      <c r="BN2913"/>
      <c r="BO2913"/>
    </row>
    <row r="2914" spans="1:67">
      <c r="A2914"/>
      <c r="B2914"/>
      <c r="C2914"/>
      <c r="E2914"/>
      <c r="F2914"/>
      <c r="G2914"/>
      <c r="I2914"/>
      <c r="J2914"/>
      <c r="K2914"/>
      <c r="M2914"/>
      <c r="N2914"/>
      <c r="O2914"/>
      <c r="Q2914"/>
      <c r="R2914"/>
      <c r="S2914"/>
      <c r="U2914"/>
      <c r="V2914"/>
      <c r="W2914"/>
      <c r="Y2914"/>
      <c r="Z2914"/>
      <c r="AA2914"/>
      <c r="AC2914"/>
      <c r="AD2914"/>
      <c r="AE2914"/>
      <c r="AG2914"/>
      <c r="AH2914"/>
      <c r="AI2914"/>
      <c r="AK2914"/>
      <c r="AL2914"/>
      <c r="AM2914"/>
      <c r="AO2914"/>
      <c r="AP2914"/>
      <c r="AQ2914"/>
      <c r="AS2914"/>
      <c r="AT2914"/>
      <c r="AU2914"/>
      <c r="AW2914"/>
      <c r="AX2914"/>
      <c r="AY2914"/>
      <c r="BA2914"/>
      <c r="BB2914"/>
      <c r="BC2914"/>
      <c r="BE2914"/>
      <c r="BF2914"/>
      <c r="BG2914"/>
      <c r="BI2914"/>
      <c r="BJ2914"/>
      <c r="BK2914"/>
      <c r="BM2914"/>
      <c r="BN2914"/>
      <c r="BO2914"/>
    </row>
    <row r="2915" spans="1:67">
      <c r="A2915"/>
      <c r="B2915"/>
      <c r="C2915"/>
      <c r="E2915"/>
      <c r="F2915"/>
      <c r="G2915"/>
      <c r="I2915"/>
      <c r="J2915"/>
      <c r="K2915"/>
      <c r="M2915"/>
      <c r="N2915"/>
      <c r="O2915"/>
      <c r="Q2915"/>
      <c r="R2915"/>
      <c r="S2915"/>
      <c r="U2915"/>
      <c r="V2915"/>
      <c r="W2915"/>
      <c r="Y2915"/>
      <c r="Z2915"/>
      <c r="AA2915"/>
      <c r="AC2915"/>
      <c r="AD2915"/>
      <c r="AE2915"/>
      <c r="AG2915"/>
      <c r="AH2915"/>
      <c r="AI2915"/>
      <c r="AK2915"/>
      <c r="AL2915"/>
      <c r="AM2915"/>
      <c r="AO2915"/>
      <c r="AP2915"/>
      <c r="AQ2915"/>
      <c r="AS2915"/>
      <c r="AT2915"/>
      <c r="AU2915"/>
      <c r="AW2915"/>
      <c r="AX2915"/>
      <c r="AY2915"/>
      <c r="BA2915"/>
      <c r="BB2915"/>
      <c r="BC2915"/>
      <c r="BE2915"/>
      <c r="BF2915"/>
      <c r="BG2915"/>
      <c r="BI2915"/>
      <c r="BJ2915"/>
      <c r="BK2915"/>
      <c r="BM2915"/>
      <c r="BN2915"/>
      <c r="BO2915"/>
    </row>
    <row r="2916" spans="1:67">
      <c r="A2916"/>
      <c r="B2916"/>
      <c r="C2916"/>
      <c r="E2916"/>
      <c r="F2916"/>
      <c r="G2916"/>
      <c r="I2916"/>
      <c r="J2916"/>
      <c r="K2916"/>
      <c r="M2916"/>
      <c r="N2916"/>
      <c r="O2916"/>
      <c r="Q2916"/>
      <c r="R2916"/>
      <c r="S2916"/>
      <c r="U2916"/>
      <c r="V2916"/>
      <c r="W2916"/>
      <c r="Y2916"/>
      <c r="Z2916"/>
      <c r="AA2916"/>
      <c r="AC2916"/>
      <c r="AD2916"/>
      <c r="AE2916"/>
      <c r="AG2916"/>
      <c r="AH2916"/>
      <c r="AI2916"/>
      <c r="AK2916"/>
      <c r="AL2916"/>
      <c r="AM2916"/>
      <c r="AO2916"/>
      <c r="AP2916"/>
      <c r="AQ2916"/>
      <c r="AS2916"/>
      <c r="AT2916"/>
      <c r="AU2916"/>
      <c r="AW2916"/>
      <c r="AX2916"/>
      <c r="AY2916"/>
      <c r="BA2916"/>
      <c r="BB2916"/>
      <c r="BC2916"/>
      <c r="BE2916"/>
      <c r="BF2916"/>
      <c r="BG2916"/>
      <c r="BI2916"/>
      <c r="BJ2916"/>
      <c r="BK2916"/>
      <c r="BM2916"/>
      <c r="BN2916"/>
      <c r="BO2916"/>
    </row>
    <row r="2917" spans="1:67">
      <c r="A2917"/>
      <c r="B2917"/>
      <c r="C2917"/>
      <c r="E2917"/>
      <c r="F2917"/>
      <c r="G2917"/>
      <c r="I2917"/>
      <c r="J2917"/>
      <c r="K2917"/>
      <c r="M2917"/>
      <c r="N2917"/>
      <c r="O2917"/>
      <c r="Q2917"/>
      <c r="R2917"/>
      <c r="S2917"/>
      <c r="U2917"/>
      <c r="V2917"/>
      <c r="W2917"/>
      <c r="Y2917"/>
      <c r="Z2917"/>
      <c r="AA2917"/>
      <c r="AC2917"/>
      <c r="AD2917"/>
      <c r="AE2917"/>
      <c r="AG2917"/>
      <c r="AH2917"/>
      <c r="AI2917"/>
      <c r="AK2917"/>
      <c r="AL2917"/>
      <c r="AM2917"/>
      <c r="AO2917"/>
      <c r="AP2917"/>
      <c r="AQ2917"/>
      <c r="AS2917"/>
      <c r="AT2917"/>
      <c r="AU2917"/>
      <c r="AW2917"/>
      <c r="AX2917"/>
      <c r="AY2917"/>
      <c r="BA2917"/>
      <c r="BB2917"/>
      <c r="BC2917"/>
      <c r="BE2917"/>
      <c r="BF2917"/>
      <c r="BG2917"/>
      <c r="BI2917"/>
      <c r="BJ2917"/>
      <c r="BK2917"/>
      <c r="BM2917"/>
      <c r="BN2917"/>
      <c r="BO2917"/>
    </row>
    <row r="2918" spans="1:67">
      <c r="A2918"/>
      <c r="B2918"/>
      <c r="C2918"/>
      <c r="E2918"/>
      <c r="F2918"/>
      <c r="G2918"/>
      <c r="I2918"/>
      <c r="J2918"/>
      <c r="K2918"/>
      <c r="M2918"/>
      <c r="N2918"/>
      <c r="O2918"/>
      <c r="Q2918"/>
      <c r="R2918"/>
      <c r="S2918"/>
      <c r="U2918"/>
      <c r="V2918"/>
      <c r="W2918"/>
      <c r="Y2918"/>
      <c r="Z2918"/>
      <c r="AA2918"/>
      <c r="AC2918"/>
      <c r="AD2918"/>
      <c r="AE2918"/>
      <c r="AG2918"/>
      <c r="AH2918"/>
      <c r="AI2918"/>
      <c r="AK2918"/>
      <c r="AL2918"/>
      <c r="AM2918"/>
      <c r="AO2918"/>
      <c r="AP2918"/>
      <c r="AQ2918"/>
      <c r="AS2918"/>
      <c r="AT2918"/>
      <c r="AU2918"/>
      <c r="AW2918"/>
      <c r="AX2918"/>
      <c r="AY2918"/>
      <c r="BA2918"/>
      <c r="BB2918"/>
      <c r="BC2918"/>
      <c r="BE2918"/>
      <c r="BF2918"/>
      <c r="BG2918"/>
      <c r="BI2918"/>
      <c r="BJ2918"/>
      <c r="BK2918"/>
      <c r="BM2918"/>
      <c r="BN2918"/>
      <c r="BO2918"/>
    </row>
    <row r="2919" spans="1:67">
      <c r="A2919"/>
      <c r="B2919"/>
      <c r="C2919"/>
      <c r="E2919"/>
      <c r="F2919"/>
      <c r="G2919"/>
      <c r="I2919"/>
      <c r="J2919"/>
      <c r="K2919"/>
      <c r="M2919"/>
      <c r="N2919"/>
      <c r="O2919"/>
      <c r="Q2919"/>
      <c r="R2919"/>
      <c r="S2919"/>
      <c r="U2919"/>
      <c r="V2919"/>
      <c r="W2919"/>
      <c r="Y2919"/>
      <c r="Z2919"/>
      <c r="AA2919"/>
      <c r="AC2919"/>
      <c r="AD2919"/>
      <c r="AE2919"/>
      <c r="AG2919"/>
      <c r="AH2919"/>
      <c r="AI2919"/>
      <c r="AK2919"/>
      <c r="AL2919"/>
      <c r="AM2919"/>
      <c r="AO2919"/>
      <c r="AP2919"/>
      <c r="AQ2919"/>
      <c r="AS2919"/>
      <c r="AT2919"/>
      <c r="AU2919"/>
      <c r="AW2919"/>
      <c r="AX2919"/>
      <c r="AY2919"/>
      <c r="BA2919"/>
      <c r="BB2919"/>
      <c r="BC2919"/>
      <c r="BE2919"/>
      <c r="BF2919"/>
      <c r="BG2919"/>
      <c r="BI2919"/>
      <c r="BJ2919"/>
      <c r="BK2919"/>
      <c r="BM2919"/>
      <c r="BN2919"/>
      <c r="BO2919"/>
    </row>
    <row r="2920" spans="1:67">
      <c r="A2920"/>
      <c r="B2920"/>
      <c r="C2920"/>
      <c r="E2920"/>
      <c r="F2920"/>
      <c r="G2920"/>
      <c r="I2920"/>
      <c r="J2920"/>
      <c r="K2920"/>
      <c r="M2920"/>
      <c r="N2920"/>
      <c r="O2920"/>
      <c r="Q2920"/>
      <c r="R2920"/>
      <c r="S2920"/>
      <c r="U2920"/>
      <c r="V2920"/>
      <c r="W2920"/>
      <c r="Y2920"/>
      <c r="Z2920"/>
      <c r="AA2920"/>
      <c r="AC2920"/>
      <c r="AD2920"/>
      <c r="AE2920"/>
      <c r="AG2920"/>
      <c r="AH2920"/>
      <c r="AI2920"/>
      <c r="AK2920"/>
      <c r="AL2920"/>
      <c r="AM2920"/>
      <c r="AO2920"/>
      <c r="AP2920"/>
      <c r="AQ2920"/>
      <c r="AS2920"/>
      <c r="AT2920"/>
      <c r="AU2920"/>
      <c r="AW2920"/>
      <c r="AX2920"/>
      <c r="AY2920"/>
      <c r="BA2920"/>
      <c r="BB2920"/>
      <c r="BC2920"/>
      <c r="BE2920"/>
      <c r="BF2920"/>
      <c r="BG2920"/>
      <c r="BI2920"/>
      <c r="BJ2920"/>
      <c r="BK2920"/>
      <c r="BM2920"/>
      <c r="BN2920"/>
      <c r="BO2920"/>
    </row>
    <row r="2921" spans="1:67">
      <c r="A2921"/>
      <c r="B2921"/>
      <c r="C2921"/>
      <c r="E2921"/>
      <c r="F2921"/>
      <c r="G2921"/>
      <c r="I2921"/>
      <c r="J2921"/>
      <c r="K2921"/>
      <c r="M2921"/>
      <c r="N2921"/>
      <c r="O2921"/>
      <c r="Q2921"/>
      <c r="R2921"/>
      <c r="S2921"/>
      <c r="U2921"/>
      <c r="V2921"/>
      <c r="W2921"/>
      <c r="Y2921"/>
      <c r="Z2921"/>
      <c r="AA2921"/>
      <c r="AC2921"/>
      <c r="AD2921"/>
      <c r="AE2921"/>
      <c r="AG2921"/>
      <c r="AH2921"/>
      <c r="AI2921"/>
      <c r="AK2921"/>
      <c r="AL2921"/>
      <c r="AM2921"/>
      <c r="AO2921"/>
      <c r="AP2921"/>
      <c r="AQ2921"/>
      <c r="AS2921"/>
      <c r="AT2921"/>
      <c r="AU2921"/>
      <c r="AW2921"/>
      <c r="AX2921"/>
      <c r="AY2921"/>
      <c r="BA2921"/>
      <c r="BB2921"/>
      <c r="BC2921"/>
      <c r="BE2921"/>
      <c r="BF2921"/>
      <c r="BG2921"/>
      <c r="BI2921"/>
      <c r="BJ2921"/>
      <c r="BK2921"/>
      <c r="BM2921"/>
      <c r="BN2921"/>
      <c r="BO2921"/>
    </row>
    <row r="2922" spans="1:67">
      <c r="A2922"/>
      <c r="B2922"/>
      <c r="C2922"/>
      <c r="E2922"/>
      <c r="F2922"/>
      <c r="G2922"/>
      <c r="I2922"/>
      <c r="J2922"/>
      <c r="K2922"/>
      <c r="M2922"/>
      <c r="N2922"/>
      <c r="O2922"/>
      <c r="Q2922"/>
      <c r="R2922"/>
      <c r="S2922"/>
      <c r="U2922"/>
      <c r="V2922"/>
      <c r="W2922"/>
      <c r="Y2922"/>
      <c r="Z2922"/>
      <c r="AA2922"/>
      <c r="AC2922"/>
      <c r="AD2922"/>
      <c r="AE2922"/>
      <c r="AG2922"/>
      <c r="AH2922"/>
      <c r="AI2922"/>
      <c r="AK2922"/>
      <c r="AL2922"/>
      <c r="AM2922"/>
      <c r="AO2922"/>
      <c r="AP2922"/>
      <c r="AQ2922"/>
      <c r="AS2922"/>
      <c r="AT2922"/>
      <c r="AU2922"/>
      <c r="AW2922"/>
      <c r="AX2922"/>
      <c r="AY2922"/>
      <c r="BA2922"/>
      <c r="BB2922"/>
      <c r="BC2922"/>
      <c r="BE2922"/>
      <c r="BF2922"/>
      <c r="BG2922"/>
      <c r="BI2922"/>
      <c r="BJ2922"/>
      <c r="BK2922"/>
      <c r="BM2922"/>
      <c r="BN2922"/>
      <c r="BO2922"/>
    </row>
    <row r="2923" spans="1:67">
      <c r="A2923"/>
      <c r="B2923"/>
      <c r="C2923"/>
      <c r="E2923"/>
      <c r="F2923"/>
      <c r="G2923"/>
      <c r="I2923"/>
      <c r="J2923"/>
      <c r="K2923"/>
      <c r="M2923"/>
      <c r="N2923"/>
      <c r="O2923"/>
      <c r="Q2923"/>
      <c r="R2923"/>
      <c r="S2923"/>
      <c r="U2923"/>
      <c r="V2923"/>
      <c r="W2923"/>
      <c r="Y2923"/>
      <c r="Z2923"/>
      <c r="AA2923"/>
      <c r="AC2923"/>
      <c r="AD2923"/>
      <c r="AE2923"/>
      <c r="AG2923"/>
      <c r="AH2923"/>
      <c r="AI2923"/>
      <c r="AK2923"/>
      <c r="AL2923"/>
      <c r="AM2923"/>
      <c r="AO2923"/>
      <c r="AP2923"/>
      <c r="AQ2923"/>
      <c r="AS2923"/>
      <c r="AT2923"/>
      <c r="AU2923"/>
      <c r="AW2923"/>
      <c r="AX2923"/>
      <c r="AY2923"/>
      <c r="BA2923"/>
      <c r="BB2923"/>
      <c r="BC2923"/>
      <c r="BE2923"/>
      <c r="BF2923"/>
      <c r="BG2923"/>
      <c r="BI2923"/>
      <c r="BJ2923"/>
      <c r="BK2923"/>
      <c r="BM2923"/>
      <c r="BN2923"/>
      <c r="BO2923"/>
    </row>
    <row r="2924" spans="1:67">
      <c r="A2924"/>
      <c r="B2924"/>
      <c r="C2924"/>
      <c r="E2924"/>
      <c r="F2924"/>
      <c r="G2924"/>
      <c r="I2924"/>
      <c r="J2924"/>
      <c r="K2924"/>
      <c r="M2924"/>
      <c r="N2924"/>
      <c r="O2924"/>
      <c r="Q2924"/>
      <c r="R2924"/>
      <c r="S2924"/>
      <c r="U2924"/>
      <c r="V2924"/>
      <c r="W2924"/>
      <c r="Y2924"/>
      <c r="Z2924"/>
      <c r="AA2924"/>
      <c r="AC2924"/>
      <c r="AD2924"/>
      <c r="AE2924"/>
      <c r="AG2924"/>
      <c r="AH2924"/>
      <c r="AI2924"/>
      <c r="AK2924"/>
      <c r="AL2924"/>
      <c r="AM2924"/>
      <c r="AO2924"/>
      <c r="AP2924"/>
      <c r="AQ2924"/>
      <c r="AS2924"/>
      <c r="AT2924"/>
      <c r="AU2924"/>
      <c r="AW2924"/>
      <c r="AX2924"/>
      <c r="AY2924"/>
      <c r="BA2924"/>
      <c r="BB2924"/>
      <c r="BC2924"/>
      <c r="BE2924"/>
      <c r="BF2924"/>
      <c r="BG2924"/>
      <c r="BI2924"/>
      <c r="BJ2924"/>
      <c r="BK2924"/>
      <c r="BM2924"/>
      <c r="BN2924"/>
      <c r="BO2924"/>
    </row>
    <row r="2925" spans="1:67">
      <c r="A2925"/>
      <c r="B2925"/>
      <c r="C2925"/>
      <c r="E2925"/>
      <c r="F2925"/>
      <c r="G2925"/>
      <c r="I2925"/>
      <c r="J2925"/>
      <c r="K2925"/>
      <c r="M2925"/>
      <c r="N2925"/>
      <c r="O2925"/>
      <c r="Q2925"/>
      <c r="R2925"/>
      <c r="S2925"/>
      <c r="U2925"/>
      <c r="V2925"/>
      <c r="W2925"/>
      <c r="Y2925"/>
      <c r="Z2925"/>
      <c r="AA2925"/>
      <c r="AC2925"/>
      <c r="AD2925"/>
      <c r="AE2925"/>
      <c r="AG2925"/>
      <c r="AH2925"/>
      <c r="AI2925"/>
      <c r="AK2925"/>
      <c r="AL2925"/>
      <c r="AM2925"/>
      <c r="AO2925"/>
      <c r="AP2925"/>
      <c r="AQ2925"/>
      <c r="AS2925"/>
      <c r="AT2925"/>
      <c r="AU2925"/>
      <c r="AW2925"/>
      <c r="AX2925"/>
      <c r="AY2925"/>
      <c r="BA2925"/>
      <c r="BB2925"/>
      <c r="BC2925"/>
      <c r="BE2925"/>
      <c r="BF2925"/>
      <c r="BG2925"/>
      <c r="BI2925"/>
      <c r="BJ2925"/>
      <c r="BK2925"/>
      <c r="BM2925"/>
      <c r="BN2925"/>
      <c r="BO2925"/>
    </row>
    <row r="2926" spans="1:67">
      <c r="A2926"/>
      <c r="B2926"/>
      <c r="C2926"/>
      <c r="E2926"/>
      <c r="F2926"/>
      <c r="G2926"/>
      <c r="I2926"/>
      <c r="J2926"/>
      <c r="K2926"/>
      <c r="M2926"/>
      <c r="N2926"/>
      <c r="O2926"/>
      <c r="Q2926"/>
      <c r="R2926"/>
      <c r="S2926"/>
      <c r="U2926"/>
      <c r="V2926"/>
      <c r="W2926"/>
      <c r="Y2926"/>
      <c r="Z2926"/>
      <c r="AA2926"/>
      <c r="AC2926"/>
      <c r="AD2926"/>
      <c r="AE2926"/>
      <c r="AG2926"/>
      <c r="AH2926"/>
      <c r="AI2926"/>
      <c r="AK2926"/>
      <c r="AL2926"/>
      <c r="AM2926"/>
      <c r="AO2926"/>
      <c r="AP2926"/>
      <c r="AQ2926"/>
      <c r="AS2926"/>
      <c r="AT2926"/>
      <c r="AU2926"/>
      <c r="AW2926"/>
      <c r="AX2926"/>
      <c r="AY2926"/>
      <c r="BA2926"/>
      <c r="BB2926"/>
      <c r="BC2926"/>
      <c r="BE2926"/>
      <c r="BF2926"/>
      <c r="BG2926"/>
      <c r="BI2926"/>
      <c r="BJ2926"/>
      <c r="BK2926"/>
      <c r="BM2926"/>
      <c r="BN2926"/>
      <c r="BO2926"/>
    </row>
    <row r="2927" spans="1:67">
      <c r="A2927"/>
      <c r="B2927"/>
      <c r="C2927"/>
      <c r="E2927"/>
      <c r="F2927"/>
      <c r="G2927"/>
      <c r="I2927"/>
      <c r="J2927"/>
      <c r="K2927"/>
      <c r="M2927"/>
      <c r="N2927"/>
      <c r="O2927"/>
      <c r="Q2927"/>
      <c r="R2927"/>
      <c r="S2927"/>
      <c r="U2927"/>
      <c r="V2927"/>
      <c r="W2927"/>
      <c r="Y2927"/>
      <c r="Z2927"/>
      <c r="AA2927"/>
      <c r="AC2927"/>
      <c r="AD2927"/>
      <c r="AE2927"/>
      <c r="AG2927"/>
      <c r="AH2927"/>
      <c r="AI2927"/>
      <c r="AK2927"/>
      <c r="AL2927"/>
      <c r="AM2927"/>
      <c r="AO2927"/>
      <c r="AP2927"/>
      <c r="AQ2927"/>
      <c r="AS2927"/>
      <c r="AT2927"/>
      <c r="AU2927"/>
      <c r="AW2927"/>
      <c r="AX2927"/>
      <c r="AY2927"/>
      <c r="BA2927"/>
      <c r="BB2927"/>
      <c r="BC2927"/>
      <c r="BE2927"/>
      <c r="BF2927"/>
      <c r="BG2927"/>
      <c r="BI2927"/>
      <c r="BJ2927"/>
      <c r="BK2927"/>
      <c r="BM2927"/>
      <c r="BN2927"/>
      <c r="BO2927"/>
    </row>
    <row r="2928" spans="1:67">
      <c r="A2928"/>
      <c r="B2928"/>
      <c r="C2928"/>
      <c r="E2928"/>
      <c r="F2928"/>
      <c r="G2928"/>
      <c r="I2928"/>
      <c r="J2928"/>
      <c r="K2928"/>
      <c r="M2928"/>
      <c r="N2928"/>
      <c r="O2928"/>
      <c r="Q2928"/>
      <c r="R2928"/>
      <c r="S2928"/>
      <c r="U2928"/>
      <c r="V2928"/>
      <c r="W2928"/>
      <c r="Y2928"/>
      <c r="Z2928"/>
      <c r="AA2928"/>
      <c r="AC2928"/>
      <c r="AD2928"/>
      <c r="AE2928"/>
      <c r="AG2928"/>
      <c r="AH2928"/>
      <c r="AI2928"/>
      <c r="AK2928"/>
      <c r="AL2928"/>
      <c r="AM2928"/>
      <c r="AO2928"/>
      <c r="AP2928"/>
      <c r="AQ2928"/>
      <c r="AS2928"/>
      <c r="AT2928"/>
      <c r="AU2928"/>
      <c r="AW2928"/>
      <c r="AX2928"/>
      <c r="AY2928"/>
      <c r="BA2928"/>
      <c r="BB2928"/>
      <c r="BC2928"/>
      <c r="BE2928"/>
      <c r="BF2928"/>
      <c r="BG2928"/>
      <c r="BI2928"/>
      <c r="BJ2928"/>
      <c r="BK2928"/>
      <c r="BM2928"/>
      <c r="BN2928"/>
      <c r="BO2928"/>
    </row>
    <row r="2929" spans="1:67">
      <c r="A2929"/>
      <c r="B2929"/>
      <c r="C2929"/>
      <c r="E2929"/>
      <c r="F2929"/>
      <c r="G2929"/>
      <c r="I2929"/>
      <c r="J2929"/>
      <c r="K2929"/>
      <c r="M2929"/>
      <c r="N2929"/>
      <c r="O2929"/>
      <c r="Q2929"/>
      <c r="R2929"/>
      <c r="S2929"/>
      <c r="U2929"/>
      <c r="V2929"/>
      <c r="W2929"/>
      <c r="Y2929"/>
      <c r="Z2929"/>
      <c r="AA2929"/>
      <c r="AC2929"/>
      <c r="AD2929"/>
      <c r="AE2929"/>
      <c r="AG2929"/>
      <c r="AH2929"/>
      <c r="AI2929"/>
      <c r="AK2929"/>
      <c r="AL2929"/>
      <c r="AM2929"/>
      <c r="AO2929"/>
      <c r="AP2929"/>
      <c r="AQ2929"/>
      <c r="AS2929"/>
      <c r="AT2929"/>
      <c r="AU2929"/>
      <c r="AW2929"/>
      <c r="AX2929"/>
      <c r="AY2929"/>
      <c r="BA2929"/>
      <c r="BB2929"/>
      <c r="BC2929"/>
      <c r="BE2929"/>
      <c r="BF2929"/>
      <c r="BG2929"/>
      <c r="BI2929"/>
      <c r="BJ2929"/>
      <c r="BK2929"/>
      <c r="BM2929"/>
      <c r="BN2929"/>
      <c r="BO2929"/>
    </row>
    <row r="2930" spans="1:67">
      <c r="A2930"/>
      <c r="B2930"/>
      <c r="C2930"/>
      <c r="E2930"/>
      <c r="F2930"/>
      <c r="G2930"/>
      <c r="I2930"/>
      <c r="J2930"/>
      <c r="K2930"/>
      <c r="M2930"/>
      <c r="N2930"/>
      <c r="O2930"/>
      <c r="Q2930"/>
      <c r="R2930"/>
      <c r="S2930"/>
      <c r="U2930"/>
      <c r="V2930"/>
      <c r="W2930"/>
      <c r="Y2930"/>
      <c r="Z2930"/>
      <c r="AA2930"/>
      <c r="AC2930"/>
      <c r="AD2930"/>
      <c r="AE2930"/>
      <c r="AG2930"/>
      <c r="AH2930"/>
      <c r="AI2930"/>
      <c r="AK2930"/>
      <c r="AL2930"/>
      <c r="AM2930"/>
      <c r="AO2930"/>
      <c r="AP2930"/>
      <c r="AQ2930"/>
      <c r="AS2930"/>
      <c r="AT2930"/>
      <c r="AU2930"/>
      <c r="AW2930"/>
      <c r="AX2930"/>
      <c r="AY2930"/>
      <c r="BA2930"/>
      <c r="BB2930"/>
      <c r="BC2930"/>
      <c r="BE2930"/>
      <c r="BF2930"/>
      <c r="BG2930"/>
      <c r="BI2930"/>
      <c r="BJ2930"/>
      <c r="BK2930"/>
      <c r="BM2930"/>
      <c r="BN2930"/>
      <c r="BO2930"/>
    </row>
    <row r="2931" spans="1:67">
      <c r="A2931"/>
      <c r="B2931"/>
      <c r="C2931"/>
      <c r="E2931"/>
      <c r="F2931"/>
      <c r="G2931"/>
      <c r="I2931"/>
      <c r="J2931"/>
      <c r="K2931"/>
      <c r="M2931"/>
      <c r="N2931"/>
      <c r="O2931"/>
      <c r="Q2931"/>
      <c r="R2931"/>
      <c r="S2931"/>
      <c r="U2931"/>
      <c r="V2931"/>
      <c r="W2931"/>
      <c r="Y2931"/>
      <c r="Z2931"/>
      <c r="AA2931"/>
      <c r="AC2931"/>
      <c r="AD2931"/>
      <c r="AE2931"/>
      <c r="AG2931"/>
      <c r="AH2931"/>
      <c r="AI2931"/>
      <c r="AK2931"/>
      <c r="AL2931"/>
      <c r="AM2931"/>
      <c r="AO2931"/>
      <c r="AP2931"/>
      <c r="AQ2931"/>
      <c r="AS2931"/>
      <c r="AT2931"/>
      <c r="AU2931"/>
      <c r="AW2931"/>
      <c r="AX2931"/>
      <c r="AY2931"/>
      <c r="BA2931"/>
      <c r="BB2931"/>
      <c r="BC2931"/>
      <c r="BE2931"/>
      <c r="BF2931"/>
      <c r="BG2931"/>
      <c r="BI2931"/>
      <c r="BJ2931"/>
      <c r="BK2931"/>
      <c r="BM2931"/>
      <c r="BN2931"/>
      <c r="BO2931"/>
    </row>
    <row r="2932" spans="1:67">
      <c r="A2932"/>
      <c r="B2932"/>
      <c r="C2932"/>
      <c r="E2932"/>
      <c r="F2932"/>
      <c r="G2932"/>
      <c r="I2932"/>
      <c r="J2932"/>
      <c r="K2932"/>
      <c r="M2932"/>
      <c r="N2932"/>
      <c r="O2932"/>
      <c r="Q2932"/>
      <c r="R2932"/>
      <c r="S2932"/>
      <c r="U2932"/>
      <c r="V2932"/>
      <c r="W2932"/>
      <c r="Y2932"/>
      <c r="Z2932"/>
      <c r="AA2932"/>
      <c r="AC2932"/>
      <c r="AD2932"/>
      <c r="AE2932"/>
      <c r="AG2932"/>
      <c r="AH2932"/>
      <c r="AI2932"/>
      <c r="AK2932"/>
      <c r="AL2932"/>
      <c r="AM2932"/>
      <c r="AO2932"/>
      <c r="AP2932"/>
      <c r="AQ2932"/>
      <c r="AS2932"/>
      <c r="AT2932"/>
      <c r="AU2932"/>
      <c r="AW2932"/>
      <c r="AX2932"/>
      <c r="AY2932"/>
      <c r="BA2932"/>
      <c r="BB2932"/>
      <c r="BC2932"/>
      <c r="BE2932"/>
      <c r="BF2932"/>
      <c r="BG2932"/>
      <c r="BI2932"/>
      <c r="BJ2932"/>
      <c r="BK2932"/>
      <c r="BM2932"/>
      <c r="BN2932"/>
      <c r="BO2932"/>
    </row>
    <row r="2933" spans="1:67">
      <c r="A2933"/>
      <c r="B2933"/>
      <c r="C2933"/>
      <c r="E2933"/>
      <c r="F2933"/>
      <c r="G2933"/>
      <c r="I2933"/>
      <c r="J2933"/>
      <c r="K2933"/>
      <c r="M2933"/>
      <c r="N2933"/>
      <c r="O2933"/>
      <c r="Q2933"/>
      <c r="R2933"/>
      <c r="S2933"/>
      <c r="U2933"/>
      <c r="V2933"/>
      <c r="W2933"/>
      <c r="Y2933"/>
      <c r="Z2933"/>
      <c r="AA2933"/>
      <c r="AC2933"/>
      <c r="AD2933"/>
      <c r="AE2933"/>
      <c r="AG2933"/>
      <c r="AH2933"/>
      <c r="AI2933"/>
      <c r="AK2933"/>
      <c r="AL2933"/>
      <c r="AM2933"/>
      <c r="AO2933"/>
      <c r="AP2933"/>
      <c r="AQ2933"/>
      <c r="AS2933"/>
      <c r="AT2933"/>
      <c r="AU2933"/>
      <c r="AW2933"/>
      <c r="AX2933"/>
      <c r="AY2933"/>
      <c r="BA2933"/>
      <c r="BB2933"/>
      <c r="BC2933"/>
      <c r="BE2933"/>
      <c r="BF2933"/>
      <c r="BG2933"/>
      <c r="BI2933"/>
      <c r="BJ2933"/>
      <c r="BK2933"/>
      <c r="BM2933"/>
      <c r="BN2933"/>
      <c r="BO2933"/>
    </row>
    <row r="2934" spans="1:67">
      <c r="A2934"/>
      <c r="B2934"/>
      <c r="C2934"/>
      <c r="E2934"/>
      <c r="F2934"/>
      <c r="G2934"/>
      <c r="I2934"/>
      <c r="J2934"/>
      <c r="K2934"/>
      <c r="M2934"/>
      <c r="N2934"/>
      <c r="O2934"/>
      <c r="Q2934"/>
      <c r="R2934"/>
      <c r="S2934"/>
      <c r="U2934"/>
      <c r="V2934"/>
      <c r="W2934"/>
      <c r="Y2934"/>
      <c r="Z2934"/>
      <c r="AA2934"/>
      <c r="AC2934"/>
      <c r="AD2934"/>
      <c r="AE2934"/>
      <c r="AG2934"/>
      <c r="AH2934"/>
      <c r="AI2934"/>
      <c r="AK2934"/>
      <c r="AL2934"/>
      <c r="AM2934"/>
      <c r="AO2934"/>
      <c r="AP2934"/>
      <c r="AQ2934"/>
      <c r="AS2934"/>
      <c r="AT2934"/>
      <c r="AU2934"/>
      <c r="AW2934"/>
      <c r="AX2934"/>
      <c r="AY2934"/>
      <c r="BA2934"/>
      <c r="BB2934"/>
      <c r="BC2934"/>
      <c r="BE2934"/>
      <c r="BF2934"/>
      <c r="BG2934"/>
      <c r="BI2934"/>
      <c r="BJ2934"/>
      <c r="BK2934"/>
      <c r="BM2934"/>
      <c r="BN2934"/>
      <c r="BO2934"/>
    </row>
    <row r="2935" spans="1:67">
      <c r="A2935"/>
      <c r="B2935"/>
      <c r="C2935"/>
      <c r="E2935"/>
      <c r="F2935"/>
      <c r="G2935"/>
      <c r="I2935"/>
      <c r="J2935"/>
      <c r="K2935"/>
      <c r="M2935"/>
      <c r="N2935"/>
      <c r="O2935"/>
      <c r="Q2935"/>
      <c r="R2935"/>
      <c r="S2935"/>
      <c r="U2935"/>
      <c r="V2935"/>
      <c r="W2935"/>
      <c r="Y2935"/>
      <c r="Z2935"/>
      <c r="AA2935"/>
      <c r="AC2935"/>
      <c r="AD2935"/>
      <c r="AE2935"/>
      <c r="AG2935"/>
      <c r="AH2935"/>
      <c r="AI2935"/>
      <c r="AK2935"/>
      <c r="AL2935"/>
      <c r="AM2935"/>
      <c r="AO2935"/>
      <c r="AP2935"/>
      <c r="AQ2935"/>
      <c r="AS2935"/>
      <c r="AT2935"/>
      <c r="AU2935"/>
      <c r="AW2935"/>
      <c r="AX2935"/>
      <c r="AY2935"/>
      <c r="BA2935"/>
      <c r="BB2935"/>
      <c r="BC2935"/>
      <c r="BE2935"/>
      <c r="BF2935"/>
      <c r="BG2935"/>
      <c r="BI2935"/>
      <c r="BJ2935"/>
      <c r="BK2935"/>
      <c r="BM2935"/>
      <c r="BN2935"/>
      <c r="BO2935"/>
    </row>
    <row r="2936" spans="1:67">
      <c r="A2936"/>
      <c r="B2936"/>
      <c r="C2936"/>
      <c r="E2936"/>
      <c r="F2936"/>
      <c r="G2936"/>
      <c r="I2936"/>
      <c r="J2936"/>
      <c r="K2936"/>
      <c r="M2936"/>
      <c r="N2936"/>
      <c r="O2936"/>
      <c r="Q2936"/>
      <c r="R2936"/>
      <c r="S2936"/>
      <c r="U2936"/>
      <c r="V2936"/>
      <c r="W2936"/>
      <c r="Y2936"/>
      <c r="Z2936"/>
      <c r="AA2936"/>
      <c r="AC2936"/>
      <c r="AD2936"/>
      <c r="AE2936"/>
      <c r="AG2936"/>
      <c r="AH2936"/>
      <c r="AI2936"/>
      <c r="AK2936"/>
      <c r="AL2936"/>
      <c r="AM2936"/>
      <c r="AO2936"/>
      <c r="AP2936"/>
      <c r="AQ2936"/>
      <c r="AS2936"/>
      <c r="AT2936"/>
      <c r="AU2936"/>
      <c r="AW2936"/>
      <c r="AX2936"/>
      <c r="AY2936"/>
      <c r="BA2936"/>
      <c r="BB2936"/>
      <c r="BC2936"/>
      <c r="BE2936"/>
      <c r="BF2936"/>
      <c r="BG2936"/>
      <c r="BI2936"/>
      <c r="BJ2936"/>
      <c r="BK2936"/>
      <c r="BM2936"/>
      <c r="BN2936"/>
      <c r="BO2936"/>
    </row>
    <row r="2937" spans="1:67">
      <c r="A2937"/>
      <c r="B2937"/>
      <c r="C2937"/>
      <c r="E2937"/>
      <c r="F2937"/>
      <c r="G2937"/>
      <c r="I2937"/>
      <c r="J2937"/>
      <c r="K2937"/>
      <c r="M2937"/>
      <c r="N2937"/>
      <c r="O2937"/>
      <c r="Q2937"/>
      <c r="R2937"/>
      <c r="S2937"/>
      <c r="U2937"/>
      <c r="V2937"/>
      <c r="W2937"/>
      <c r="Y2937"/>
      <c r="Z2937"/>
      <c r="AA2937"/>
      <c r="AC2937"/>
      <c r="AD2937"/>
      <c r="AE2937"/>
      <c r="AG2937"/>
      <c r="AH2937"/>
      <c r="AI2937"/>
      <c r="AK2937"/>
      <c r="AL2937"/>
      <c r="AM2937"/>
      <c r="AO2937"/>
      <c r="AP2937"/>
      <c r="AQ2937"/>
      <c r="AS2937"/>
      <c r="AT2937"/>
      <c r="AU2937"/>
      <c r="AW2937"/>
      <c r="AX2937"/>
      <c r="AY2937"/>
      <c r="BA2937"/>
      <c r="BB2937"/>
      <c r="BC2937"/>
      <c r="BE2937"/>
      <c r="BF2937"/>
      <c r="BG2937"/>
      <c r="BI2937"/>
      <c r="BJ2937"/>
      <c r="BK2937"/>
      <c r="BM2937"/>
      <c r="BN2937"/>
      <c r="BO2937"/>
    </row>
    <row r="2938" spans="1:67">
      <c r="A2938"/>
      <c r="B2938"/>
      <c r="C2938"/>
      <c r="E2938"/>
      <c r="F2938"/>
      <c r="G2938"/>
      <c r="I2938"/>
      <c r="J2938"/>
      <c r="K2938"/>
      <c r="M2938"/>
      <c r="N2938"/>
      <c r="O2938"/>
      <c r="Q2938"/>
      <c r="R2938"/>
      <c r="S2938"/>
      <c r="U2938"/>
      <c r="V2938"/>
      <c r="W2938"/>
      <c r="Y2938"/>
      <c r="Z2938"/>
      <c r="AA2938"/>
      <c r="AC2938"/>
      <c r="AD2938"/>
      <c r="AE2938"/>
      <c r="AG2938"/>
      <c r="AH2938"/>
      <c r="AI2938"/>
      <c r="AK2938"/>
      <c r="AL2938"/>
      <c r="AM2938"/>
      <c r="AO2938"/>
      <c r="AP2938"/>
      <c r="AQ2938"/>
      <c r="AS2938"/>
      <c r="AT2938"/>
      <c r="AU2938"/>
      <c r="AW2938"/>
      <c r="AX2938"/>
      <c r="AY2938"/>
      <c r="BA2938"/>
      <c r="BB2938"/>
      <c r="BC2938"/>
      <c r="BE2938"/>
      <c r="BF2938"/>
      <c r="BG2938"/>
      <c r="BI2938"/>
      <c r="BJ2938"/>
      <c r="BK2938"/>
      <c r="BM2938"/>
      <c r="BN2938"/>
      <c r="BO2938"/>
    </row>
    <row r="2939" spans="1:67">
      <c r="A2939"/>
      <c r="B2939"/>
      <c r="C2939"/>
      <c r="E2939"/>
      <c r="F2939"/>
      <c r="G2939"/>
      <c r="I2939"/>
      <c r="J2939"/>
      <c r="K2939"/>
      <c r="M2939"/>
      <c r="N2939"/>
      <c r="O2939"/>
      <c r="Q2939"/>
      <c r="R2939"/>
      <c r="S2939"/>
      <c r="U2939"/>
      <c r="V2939"/>
      <c r="W2939"/>
      <c r="Y2939"/>
      <c r="Z2939"/>
      <c r="AA2939"/>
      <c r="AC2939"/>
      <c r="AD2939"/>
      <c r="AE2939"/>
      <c r="AG2939"/>
      <c r="AH2939"/>
      <c r="AI2939"/>
      <c r="AK2939"/>
      <c r="AL2939"/>
      <c r="AM2939"/>
      <c r="AO2939"/>
      <c r="AP2939"/>
      <c r="AQ2939"/>
      <c r="AS2939"/>
      <c r="AT2939"/>
      <c r="AU2939"/>
      <c r="AW2939"/>
      <c r="AX2939"/>
      <c r="AY2939"/>
      <c r="BA2939"/>
      <c r="BB2939"/>
      <c r="BC2939"/>
      <c r="BE2939"/>
      <c r="BF2939"/>
      <c r="BG2939"/>
      <c r="BI2939"/>
      <c r="BJ2939"/>
      <c r="BK2939"/>
      <c r="BM2939"/>
      <c r="BN2939"/>
      <c r="BO2939"/>
    </row>
    <row r="2940" spans="1:67">
      <c r="A2940"/>
      <c r="B2940"/>
      <c r="C2940"/>
      <c r="E2940"/>
      <c r="F2940"/>
      <c r="G2940"/>
      <c r="I2940"/>
      <c r="J2940"/>
      <c r="K2940"/>
      <c r="M2940"/>
      <c r="N2940"/>
      <c r="O2940"/>
      <c r="Q2940"/>
      <c r="R2940"/>
      <c r="S2940"/>
      <c r="U2940"/>
      <c r="V2940"/>
      <c r="W2940"/>
      <c r="Y2940"/>
      <c r="Z2940"/>
      <c r="AA2940"/>
      <c r="AC2940"/>
      <c r="AD2940"/>
      <c r="AE2940"/>
      <c r="AG2940"/>
      <c r="AH2940"/>
      <c r="AI2940"/>
      <c r="AK2940"/>
      <c r="AL2940"/>
      <c r="AM2940"/>
      <c r="AO2940"/>
      <c r="AP2940"/>
      <c r="AQ2940"/>
      <c r="AS2940"/>
      <c r="AT2940"/>
      <c r="AU2940"/>
      <c r="AW2940"/>
      <c r="AX2940"/>
      <c r="AY2940"/>
      <c r="BA2940"/>
      <c r="BB2940"/>
      <c r="BC2940"/>
      <c r="BE2940"/>
      <c r="BF2940"/>
      <c r="BG2940"/>
      <c r="BI2940"/>
      <c r="BJ2940"/>
      <c r="BK2940"/>
      <c r="BM2940"/>
      <c r="BN2940"/>
      <c r="BO2940"/>
    </row>
    <row r="2941" spans="1:67">
      <c r="A2941"/>
      <c r="B2941"/>
      <c r="C2941"/>
      <c r="E2941"/>
      <c r="F2941"/>
      <c r="G2941"/>
      <c r="I2941"/>
      <c r="J2941"/>
      <c r="K2941"/>
      <c r="M2941"/>
      <c r="N2941"/>
      <c r="O2941"/>
      <c r="Q2941"/>
      <c r="R2941"/>
      <c r="S2941"/>
      <c r="U2941"/>
      <c r="V2941"/>
      <c r="W2941"/>
      <c r="Y2941"/>
      <c r="Z2941"/>
      <c r="AA2941"/>
      <c r="AC2941"/>
      <c r="AD2941"/>
      <c r="AE2941"/>
      <c r="AG2941"/>
      <c r="AH2941"/>
      <c r="AI2941"/>
      <c r="AK2941"/>
      <c r="AL2941"/>
      <c r="AM2941"/>
      <c r="AO2941"/>
      <c r="AP2941"/>
      <c r="AQ2941"/>
      <c r="AS2941"/>
      <c r="AT2941"/>
      <c r="AU2941"/>
      <c r="AW2941"/>
      <c r="AX2941"/>
      <c r="AY2941"/>
      <c r="BA2941"/>
      <c r="BB2941"/>
      <c r="BC2941"/>
      <c r="BE2941"/>
      <c r="BF2941"/>
      <c r="BG2941"/>
      <c r="BI2941"/>
      <c r="BJ2941"/>
      <c r="BK2941"/>
      <c r="BM2941"/>
      <c r="BN2941"/>
      <c r="BO2941"/>
    </row>
    <row r="2942" spans="1:67">
      <c r="A2942"/>
      <c r="B2942"/>
      <c r="C2942"/>
      <c r="E2942"/>
      <c r="F2942"/>
      <c r="G2942"/>
      <c r="I2942"/>
      <c r="J2942"/>
      <c r="K2942"/>
      <c r="M2942"/>
      <c r="N2942"/>
      <c r="O2942"/>
      <c r="Q2942"/>
      <c r="R2942"/>
      <c r="S2942"/>
      <c r="U2942"/>
      <c r="V2942"/>
      <c r="W2942"/>
      <c r="Y2942"/>
      <c r="Z2942"/>
      <c r="AA2942"/>
      <c r="AC2942"/>
      <c r="AD2942"/>
      <c r="AE2942"/>
      <c r="AG2942"/>
      <c r="AH2942"/>
      <c r="AI2942"/>
      <c r="AK2942"/>
      <c r="AL2942"/>
      <c r="AM2942"/>
      <c r="AO2942"/>
      <c r="AP2942"/>
      <c r="AQ2942"/>
      <c r="AS2942"/>
      <c r="AT2942"/>
      <c r="AU2942"/>
      <c r="AW2942"/>
      <c r="AX2942"/>
      <c r="AY2942"/>
      <c r="BA2942"/>
      <c r="BB2942"/>
      <c r="BC2942"/>
      <c r="BE2942"/>
      <c r="BF2942"/>
      <c r="BG2942"/>
      <c r="BI2942"/>
      <c r="BJ2942"/>
      <c r="BK2942"/>
      <c r="BM2942"/>
      <c r="BN2942"/>
      <c r="BO2942"/>
    </row>
    <row r="2943" spans="1:67">
      <c r="A2943"/>
      <c r="B2943"/>
      <c r="C2943"/>
      <c r="E2943"/>
      <c r="F2943"/>
      <c r="G2943"/>
      <c r="I2943"/>
      <c r="J2943"/>
      <c r="K2943"/>
      <c r="M2943"/>
      <c r="N2943"/>
      <c r="O2943"/>
      <c r="Q2943"/>
      <c r="R2943"/>
      <c r="S2943"/>
      <c r="U2943"/>
      <c r="V2943"/>
      <c r="W2943"/>
      <c r="Y2943"/>
      <c r="Z2943"/>
      <c r="AA2943"/>
      <c r="AC2943"/>
      <c r="AD2943"/>
      <c r="AE2943"/>
      <c r="AG2943"/>
      <c r="AH2943"/>
      <c r="AI2943"/>
      <c r="AK2943"/>
      <c r="AL2943"/>
      <c r="AM2943"/>
      <c r="AO2943"/>
      <c r="AP2943"/>
      <c r="AQ2943"/>
      <c r="AS2943"/>
      <c r="AT2943"/>
      <c r="AU2943"/>
      <c r="AW2943"/>
      <c r="AX2943"/>
      <c r="AY2943"/>
      <c r="BA2943"/>
      <c r="BB2943"/>
      <c r="BC2943"/>
      <c r="BE2943"/>
      <c r="BF2943"/>
      <c r="BG2943"/>
      <c r="BI2943"/>
      <c r="BJ2943"/>
      <c r="BK2943"/>
      <c r="BM2943"/>
      <c r="BN2943"/>
      <c r="BO2943"/>
    </row>
    <row r="2944" spans="1:67">
      <c r="A2944"/>
      <c r="B2944"/>
      <c r="C2944"/>
      <c r="E2944"/>
      <c r="F2944"/>
      <c r="G2944"/>
      <c r="I2944"/>
      <c r="J2944"/>
      <c r="K2944"/>
      <c r="M2944"/>
      <c r="N2944"/>
      <c r="O2944"/>
      <c r="Q2944"/>
      <c r="R2944"/>
      <c r="S2944"/>
      <c r="U2944"/>
      <c r="V2944"/>
      <c r="W2944"/>
      <c r="Y2944"/>
      <c r="Z2944"/>
      <c r="AA2944"/>
      <c r="AC2944"/>
      <c r="AD2944"/>
      <c r="AE2944"/>
      <c r="AG2944"/>
      <c r="AH2944"/>
      <c r="AI2944"/>
      <c r="AK2944"/>
      <c r="AL2944"/>
      <c r="AM2944"/>
      <c r="AO2944"/>
      <c r="AP2944"/>
      <c r="AQ2944"/>
      <c r="AS2944"/>
      <c r="AT2944"/>
      <c r="AU2944"/>
      <c r="AW2944"/>
      <c r="AX2944"/>
      <c r="AY2944"/>
      <c r="BA2944"/>
      <c r="BB2944"/>
      <c r="BC2944"/>
      <c r="BE2944"/>
      <c r="BF2944"/>
      <c r="BG2944"/>
      <c r="BI2944"/>
      <c r="BJ2944"/>
      <c r="BK2944"/>
      <c r="BM2944"/>
      <c r="BN2944"/>
      <c r="BO2944"/>
    </row>
    <row r="2945" spans="1:67">
      <c r="A2945"/>
      <c r="B2945"/>
      <c r="C2945"/>
      <c r="E2945"/>
      <c r="F2945"/>
      <c r="G2945"/>
      <c r="I2945"/>
      <c r="J2945"/>
      <c r="K2945"/>
      <c r="M2945"/>
      <c r="N2945"/>
      <c r="O2945"/>
      <c r="Q2945"/>
      <c r="R2945"/>
      <c r="S2945"/>
      <c r="U2945"/>
      <c r="V2945"/>
      <c r="W2945"/>
      <c r="Y2945"/>
      <c r="Z2945"/>
      <c r="AA2945"/>
      <c r="AC2945"/>
      <c r="AD2945"/>
      <c r="AE2945"/>
      <c r="AG2945"/>
      <c r="AH2945"/>
      <c r="AI2945"/>
      <c r="AK2945"/>
      <c r="AL2945"/>
      <c r="AM2945"/>
      <c r="AO2945"/>
      <c r="AP2945"/>
      <c r="AQ2945"/>
      <c r="AS2945"/>
      <c r="AT2945"/>
      <c r="AU2945"/>
      <c r="AW2945"/>
      <c r="AX2945"/>
      <c r="AY2945"/>
      <c r="BA2945"/>
      <c r="BB2945"/>
      <c r="BC2945"/>
      <c r="BE2945"/>
      <c r="BF2945"/>
      <c r="BG2945"/>
      <c r="BI2945"/>
      <c r="BJ2945"/>
      <c r="BK2945"/>
      <c r="BM2945"/>
      <c r="BN2945"/>
      <c r="BO2945"/>
    </row>
    <row r="2946" spans="1:67">
      <c r="A2946"/>
      <c r="B2946"/>
      <c r="C2946"/>
      <c r="E2946"/>
      <c r="F2946"/>
      <c r="G2946"/>
      <c r="I2946"/>
      <c r="J2946"/>
      <c r="K2946"/>
      <c r="M2946"/>
      <c r="N2946"/>
      <c r="O2946"/>
      <c r="Q2946"/>
      <c r="R2946"/>
      <c r="S2946"/>
      <c r="U2946"/>
      <c r="V2946"/>
      <c r="W2946"/>
      <c r="Y2946"/>
      <c r="Z2946"/>
      <c r="AA2946"/>
      <c r="AC2946"/>
      <c r="AD2946"/>
      <c r="AE2946"/>
      <c r="AG2946"/>
      <c r="AH2946"/>
      <c r="AI2946"/>
      <c r="AK2946"/>
      <c r="AL2946"/>
      <c r="AM2946"/>
      <c r="AO2946"/>
      <c r="AP2946"/>
      <c r="AQ2946"/>
      <c r="AS2946"/>
      <c r="AT2946"/>
      <c r="AU2946"/>
      <c r="AW2946"/>
      <c r="AX2946"/>
      <c r="AY2946"/>
      <c r="BA2946"/>
      <c r="BB2946"/>
      <c r="BC2946"/>
      <c r="BE2946"/>
      <c r="BF2946"/>
      <c r="BG2946"/>
      <c r="BI2946"/>
      <c r="BJ2946"/>
      <c r="BK2946"/>
      <c r="BM2946"/>
      <c r="BN2946"/>
      <c r="BO2946"/>
    </row>
    <row r="2947" spans="1:67">
      <c r="A2947"/>
      <c r="B2947"/>
      <c r="C2947"/>
      <c r="E2947"/>
      <c r="F2947"/>
      <c r="G2947"/>
      <c r="I2947"/>
      <c r="J2947"/>
      <c r="K2947"/>
      <c r="M2947"/>
      <c r="N2947"/>
      <c r="O2947"/>
      <c r="Q2947"/>
      <c r="R2947"/>
      <c r="S2947"/>
      <c r="U2947"/>
      <c r="V2947"/>
      <c r="W2947"/>
      <c r="Y2947"/>
      <c r="Z2947"/>
      <c r="AA2947"/>
      <c r="AC2947"/>
      <c r="AD2947"/>
      <c r="AE2947"/>
      <c r="AG2947"/>
      <c r="AH2947"/>
      <c r="AI2947"/>
      <c r="AK2947"/>
      <c r="AL2947"/>
      <c r="AM2947"/>
      <c r="AO2947"/>
      <c r="AP2947"/>
      <c r="AQ2947"/>
      <c r="AS2947"/>
      <c r="AT2947"/>
      <c r="AU2947"/>
      <c r="AW2947"/>
      <c r="AX2947"/>
      <c r="AY2947"/>
      <c r="BA2947"/>
      <c r="BB2947"/>
      <c r="BC2947"/>
      <c r="BE2947"/>
      <c r="BF2947"/>
      <c r="BG2947"/>
      <c r="BI2947"/>
      <c r="BJ2947"/>
      <c r="BK2947"/>
      <c r="BM2947"/>
      <c r="BN2947"/>
      <c r="BO2947"/>
    </row>
    <row r="2948" spans="1:67">
      <c r="A2948"/>
      <c r="B2948"/>
      <c r="C2948"/>
      <c r="E2948"/>
      <c r="F2948"/>
      <c r="G2948"/>
      <c r="I2948"/>
      <c r="J2948"/>
      <c r="K2948"/>
      <c r="M2948"/>
      <c r="N2948"/>
      <c r="O2948"/>
      <c r="Q2948"/>
      <c r="R2948"/>
      <c r="S2948"/>
      <c r="U2948"/>
      <c r="V2948"/>
      <c r="W2948"/>
      <c r="Y2948"/>
      <c r="Z2948"/>
      <c r="AA2948"/>
      <c r="AC2948"/>
      <c r="AD2948"/>
      <c r="AE2948"/>
      <c r="AG2948"/>
      <c r="AH2948"/>
      <c r="AI2948"/>
      <c r="AK2948"/>
      <c r="AL2948"/>
      <c r="AM2948"/>
      <c r="AO2948"/>
      <c r="AP2948"/>
      <c r="AQ2948"/>
      <c r="AS2948"/>
      <c r="AT2948"/>
      <c r="AU2948"/>
      <c r="AW2948"/>
      <c r="AX2948"/>
      <c r="AY2948"/>
      <c r="BA2948"/>
      <c r="BB2948"/>
      <c r="BC2948"/>
      <c r="BE2948"/>
      <c r="BF2948"/>
      <c r="BG2948"/>
      <c r="BI2948"/>
      <c r="BJ2948"/>
      <c r="BK2948"/>
      <c r="BM2948"/>
      <c r="BN2948"/>
      <c r="BO2948"/>
    </row>
    <row r="2949" spans="1:67">
      <c r="A2949"/>
      <c r="B2949"/>
      <c r="C2949"/>
      <c r="E2949"/>
      <c r="F2949"/>
      <c r="G2949"/>
      <c r="I2949"/>
      <c r="J2949"/>
      <c r="K2949"/>
      <c r="M2949"/>
      <c r="N2949"/>
      <c r="O2949"/>
      <c r="Q2949"/>
      <c r="R2949"/>
      <c r="S2949"/>
      <c r="U2949"/>
      <c r="V2949"/>
      <c r="W2949"/>
      <c r="Y2949"/>
      <c r="Z2949"/>
      <c r="AA2949"/>
      <c r="AC2949"/>
      <c r="AD2949"/>
      <c r="AE2949"/>
      <c r="AG2949"/>
      <c r="AH2949"/>
      <c r="AI2949"/>
      <c r="AK2949"/>
      <c r="AL2949"/>
      <c r="AM2949"/>
      <c r="AO2949"/>
      <c r="AP2949"/>
      <c r="AQ2949"/>
      <c r="AS2949"/>
      <c r="AT2949"/>
      <c r="AU2949"/>
      <c r="AW2949"/>
      <c r="AX2949"/>
      <c r="AY2949"/>
      <c r="BA2949"/>
      <c r="BB2949"/>
      <c r="BC2949"/>
      <c r="BE2949"/>
      <c r="BF2949"/>
      <c r="BG2949"/>
      <c r="BI2949"/>
      <c r="BJ2949"/>
      <c r="BK2949"/>
      <c r="BM2949"/>
      <c r="BN2949"/>
      <c r="BO2949"/>
    </row>
    <row r="2950" spans="1:67">
      <c r="A2950"/>
      <c r="B2950"/>
      <c r="C2950"/>
      <c r="E2950"/>
      <c r="F2950"/>
      <c r="G2950"/>
      <c r="I2950"/>
      <c r="J2950"/>
      <c r="K2950"/>
      <c r="M2950"/>
      <c r="N2950"/>
      <c r="O2950"/>
      <c r="Q2950"/>
      <c r="R2950"/>
      <c r="S2950"/>
      <c r="U2950"/>
      <c r="V2950"/>
      <c r="W2950"/>
      <c r="Y2950"/>
      <c r="Z2950"/>
      <c r="AA2950"/>
      <c r="AC2950"/>
      <c r="AD2950"/>
      <c r="AE2950"/>
      <c r="AG2950"/>
      <c r="AH2950"/>
      <c r="AI2950"/>
      <c r="AK2950"/>
      <c r="AL2950"/>
      <c r="AM2950"/>
      <c r="AO2950"/>
      <c r="AP2950"/>
      <c r="AQ2950"/>
      <c r="AS2950"/>
      <c r="AT2950"/>
      <c r="AU2950"/>
      <c r="AW2950"/>
      <c r="AX2950"/>
      <c r="AY2950"/>
      <c r="BA2950"/>
      <c r="BB2950"/>
      <c r="BC2950"/>
      <c r="BE2950"/>
      <c r="BF2950"/>
      <c r="BG2950"/>
      <c r="BI2950"/>
      <c r="BJ2950"/>
      <c r="BK2950"/>
      <c r="BM2950"/>
      <c r="BN2950"/>
      <c r="BO2950"/>
    </row>
    <row r="2951" spans="1:67">
      <c r="A2951"/>
      <c r="B2951"/>
      <c r="C2951"/>
      <c r="E2951"/>
      <c r="F2951"/>
      <c r="G2951"/>
      <c r="I2951"/>
      <c r="J2951"/>
      <c r="K2951"/>
      <c r="M2951"/>
      <c r="N2951"/>
      <c r="O2951"/>
      <c r="Q2951"/>
      <c r="R2951"/>
      <c r="S2951"/>
      <c r="U2951"/>
      <c r="V2951"/>
      <c r="W2951"/>
      <c r="Y2951"/>
      <c r="Z2951"/>
      <c r="AA2951"/>
      <c r="AC2951"/>
      <c r="AD2951"/>
      <c r="AE2951"/>
      <c r="AG2951"/>
      <c r="AH2951"/>
      <c r="AI2951"/>
      <c r="AK2951"/>
      <c r="AL2951"/>
      <c r="AM2951"/>
      <c r="AO2951"/>
      <c r="AP2951"/>
      <c r="AQ2951"/>
      <c r="AS2951"/>
      <c r="AT2951"/>
      <c r="AU2951"/>
      <c r="AW2951"/>
      <c r="AX2951"/>
      <c r="AY2951"/>
      <c r="BA2951"/>
      <c r="BB2951"/>
      <c r="BC2951"/>
      <c r="BE2951"/>
      <c r="BF2951"/>
      <c r="BG2951"/>
      <c r="BI2951"/>
      <c r="BJ2951"/>
      <c r="BK2951"/>
      <c r="BM2951"/>
      <c r="BN2951"/>
      <c r="BO2951"/>
    </row>
    <row r="2952" spans="1:67">
      <c r="A2952"/>
      <c r="B2952"/>
      <c r="C2952"/>
      <c r="E2952"/>
      <c r="F2952"/>
      <c r="G2952"/>
      <c r="I2952"/>
      <c r="J2952"/>
      <c r="K2952"/>
      <c r="M2952"/>
      <c r="N2952"/>
      <c r="O2952"/>
      <c r="Q2952"/>
      <c r="R2952"/>
      <c r="S2952"/>
      <c r="U2952"/>
      <c r="V2952"/>
      <c r="W2952"/>
      <c r="Y2952"/>
      <c r="Z2952"/>
      <c r="AA2952"/>
      <c r="AC2952"/>
      <c r="AD2952"/>
      <c r="AE2952"/>
      <c r="AG2952"/>
      <c r="AH2952"/>
      <c r="AI2952"/>
      <c r="AK2952"/>
      <c r="AL2952"/>
      <c r="AM2952"/>
      <c r="AO2952"/>
      <c r="AP2952"/>
      <c r="AQ2952"/>
      <c r="AS2952"/>
      <c r="AT2952"/>
      <c r="AU2952"/>
      <c r="AW2952"/>
      <c r="AX2952"/>
      <c r="AY2952"/>
      <c r="BA2952"/>
      <c r="BB2952"/>
      <c r="BC2952"/>
      <c r="BE2952"/>
      <c r="BF2952"/>
      <c r="BG2952"/>
      <c r="BI2952"/>
      <c r="BJ2952"/>
      <c r="BK2952"/>
      <c r="BM2952"/>
      <c r="BN2952"/>
      <c r="BO2952"/>
    </row>
    <row r="2953" spans="1:67">
      <c r="A2953"/>
      <c r="B2953"/>
      <c r="C2953"/>
      <c r="E2953"/>
      <c r="F2953"/>
      <c r="G2953"/>
      <c r="I2953"/>
      <c r="J2953"/>
      <c r="K2953"/>
      <c r="M2953"/>
      <c r="N2953"/>
      <c r="O2953"/>
      <c r="Q2953"/>
      <c r="R2953"/>
      <c r="S2953"/>
      <c r="U2953"/>
      <c r="V2953"/>
      <c r="W2953"/>
      <c r="Y2953"/>
      <c r="Z2953"/>
      <c r="AA2953"/>
      <c r="AC2953"/>
      <c r="AD2953"/>
      <c r="AE2953"/>
      <c r="AG2953"/>
      <c r="AH2953"/>
      <c r="AI2953"/>
      <c r="AK2953"/>
      <c r="AL2953"/>
      <c r="AM2953"/>
      <c r="AO2953"/>
      <c r="AP2953"/>
      <c r="AQ2953"/>
      <c r="AS2953"/>
      <c r="AT2953"/>
      <c r="AU2953"/>
      <c r="AW2953"/>
      <c r="AX2953"/>
      <c r="AY2953"/>
      <c r="BA2953"/>
      <c r="BB2953"/>
      <c r="BC2953"/>
      <c r="BE2953"/>
      <c r="BF2953"/>
      <c r="BG2953"/>
      <c r="BI2953"/>
      <c r="BJ2953"/>
      <c r="BK2953"/>
      <c r="BM2953"/>
      <c r="BN2953"/>
      <c r="BO2953"/>
    </row>
    <row r="2954" spans="1:67">
      <c r="A2954"/>
      <c r="B2954"/>
      <c r="C2954"/>
      <c r="E2954"/>
      <c r="F2954"/>
      <c r="G2954"/>
      <c r="I2954"/>
      <c r="J2954"/>
      <c r="K2954"/>
      <c r="M2954"/>
      <c r="N2954"/>
      <c r="O2954"/>
      <c r="Q2954"/>
      <c r="R2954"/>
      <c r="S2954"/>
      <c r="U2954"/>
      <c r="V2954"/>
      <c r="W2954"/>
      <c r="Y2954"/>
      <c r="Z2954"/>
      <c r="AA2954"/>
      <c r="AC2954"/>
      <c r="AD2954"/>
      <c r="AE2954"/>
      <c r="AG2954"/>
      <c r="AH2954"/>
      <c r="AI2954"/>
      <c r="AK2954"/>
      <c r="AL2954"/>
      <c r="AM2954"/>
      <c r="AO2954"/>
      <c r="AP2954"/>
      <c r="AQ2954"/>
      <c r="AS2954"/>
      <c r="AT2954"/>
      <c r="AU2954"/>
      <c r="AW2954"/>
      <c r="AX2954"/>
      <c r="AY2954"/>
      <c r="BA2954"/>
      <c r="BB2954"/>
      <c r="BC2954"/>
      <c r="BE2954"/>
      <c r="BF2954"/>
      <c r="BG2954"/>
      <c r="BI2954"/>
      <c r="BJ2954"/>
      <c r="BK2954"/>
      <c r="BM2954"/>
      <c r="BN2954"/>
      <c r="BO2954"/>
    </row>
    <row r="2955" spans="1:67">
      <c r="A2955"/>
      <c r="B2955"/>
      <c r="C2955"/>
      <c r="E2955"/>
      <c r="F2955"/>
      <c r="G2955"/>
      <c r="I2955"/>
      <c r="J2955"/>
      <c r="K2955"/>
      <c r="M2955"/>
      <c r="N2955"/>
      <c r="O2955"/>
      <c r="Q2955"/>
      <c r="R2955"/>
      <c r="S2955"/>
      <c r="U2955"/>
      <c r="V2955"/>
      <c r="W2955"/>
      <c r="Y2955"/>
      <c r="Z2955"/>
      <c r="AA2955"/>
      <c r="AC2955"/>
      <c r="AD2955"/>
      <c r="AE2955"/>
      <c r="AG2955"/>
      <c r="AH2955"/>
      <c r="AI2955"/>
      <c r="AK2955"/>
      <c r="AL2955"/>
      <c r="AM2955"/>
      <c r="AO2955"/>
      <c r="AP2955"/>
      <c r="AQ2955"/>
      <c r="AS2955"/>
      <c r="AT2955"/>
      <c r="AU2955"/>
      <c r="AW2955"/>
      <c r="AX2955"/>
      <c r="AY2955"/>
      <c r="BA2955"/>
      <c r="BB2955"/>
      <c r="BC2955"/>
      <c r="BE2955"/>
      <c r="BF2955"/>
      <c r="BG2955"/>
      <c r="BI2955"/>
      <c r="BJ2955"/>
      <c r="BK2955"/>
      <c r="BM2955"/>
      <c r="BN2955"/>
      <c r="BO2955"/>
    </row>
    <row r="2956" spans="1:67">
      <c r="A2956"/>
      <c r="B2956"/>
      <c r="C2956"/>
      <c r="E2956"/>
      <c r="F2956"/>
      <c r="G2956"/>
      <c r="I2956"/>
      <c r="J2956"/>
      <c r="K2956"/>
      <c r="M2956"/>
      <c r="N2956"/>
      <c r="O2956"/>
      <c r="Q2956"/>
      <c r="R2956"/>
      <c r="S2956"/>
      <c r="U2956"/>
      <c r="V2956"/>
      <c r="W2956"/>
      <c r="Y2956"/>
      <c r="Z2956"/>
      <c r="AA2956"/>
      <c r="AC2956"/>
      <c r="AD2956"/>
      <c r="AE2956"/>
      <c r="AG2956"/>
      <c r="AH2956"/>
      <c r="AI2956"/>
      <c r="AK2956"/>
      <c r="AL2956"/>
      <c r="AM2956"/>
      <c r="AO2956"/>
      <c r="AP2956"/>
      <c r="AQ2956"/>
      <c r="AS2956"/>
      <c r="AT2956"/>
      <c r="AU2956"/>
      <c r="AW2956"/>
      <c r="AX2956"/>
      <c r="AY2956"/>
      <c r="BA2956"/>
      <c r="BB2956"/>
      <c r="BC2956"/>
      <c r="BE2956"/>
      <c r="BF2956"/>
      <c r="BG2956"/>
      <c r="BI2956"/>
      <c r="BJ2956"/>
      <c r="BK2956"/>
      <c r="BM2956"/>
      <c r="BN2956"/>
      <c r="BO2956"/>
    </row>
    <row r="2957" spans="1:67">
      <c r="A2957"/>
      <c r="B2957"/>
      <c r="C2957"/>
      <c r="E2957"/>
      <c r="F2957"/>
      <c r="G2957"/>
      <c r="I2957"/>
      <c r="J2957"/>
      <c r="K2957"/>
      <c r="M2957"/>
      <c r="N2957"/>
      <c r="O2957"/>
      <c r="Q2957"/>
      <c r="R2957"/>
      <c r="S2957"/>
      <c r="U2957"/>
      <c r="V2957"/>
      <c r="W2957"/>
      <c r="Y2957"/>
      <c r="Z2957"/>
      <c r="AA2957"/>
      <c r="AC2957"/>
      <c r="AD2957"/>
      <c r="AE2957"/>
      <c r="AG2957"/>
      <c r="AH2957"/>
      <c r="AI2957"/>
      <c r="AK2957"/>
      <c r="AL2957"/>
      <c r="AM2957"/>
      <c r="AO2957"/>
      <c r="AP2957"/>
      <c r="AQ2957"/>
      <c r="AS2957"/>
      <c r="AT2957"/>
      <c r="AU2957"/>
      <c r="AW2957"/>
      <c r="AX2957"/>
      <c r="AY2957"/>
      <c r="BA2957"/>
      <c r="BB2957"/>
      <c r="BC2957"/>
      <c r="BE2957"/>
      <c r="BF2957"/>
      <c r="BG2957"/>
      <c r="BI2957"/>
      <c r="BJ2957"/>
      <c r="BK2957"/>
      <c r="BM2957"/>
      <c r="BN2957"/>
      <c r="BO2957"/>
    </row>
    <row r="2958" spans="1:67">
      <c r="A2958"/>
      <c r="B2958"/>
      <c r="C2958"/>
      <c r="E2958"/>
      <c r="F2958"/>
      <c r="G2958"/>
      <c r="I2958"/>
      <c r="J2958"/>
      <c r="K2958"/>
      <c r="M2958"/>
      <c r="N2958"/>
      <c r="O2958"/>
      <c r="Q2958"/>
      <c r="R2958"/>
      <c r="S2958"/>
      <c r="U2958"/>
      <c r="V2958"/>
      <c r="W2958"/>
      <c r="Y2958"/>
      <c r="Z2958"/>
      <c r="AA2958"/>
      <c r="AC2958"/>
      <c r="AD2958"/>
      <c r="AE2958"/>
      <c r="AG2958"/>
      <c r="AH2958"/>
      <c r="AI2958"/>
      <c r="AK2958"/>
      <c r="AL2958"/>
      <c r="AM2958"/>
      <c r="AO2958"/>
      <c r="AP2958"/>
      <c r="AQ2958"/>
      <c r="AS2958"/>
      <c r="AT2958"/>
      <c r="AU2958"/>
      <c r="AW2958"/>
      <c r="AX2958"/>
      <c r="AY2958"/>
      <c r="BA2958"/>
      <c r="BB2958"/>
      <c r="BC2958"/>
      <c r="BE2958"/>
      <c r="BF2958"/>
      <c r="BG2958"/>
      <c r="BI2958"/>
      <c r="BJ2958"/>
      <c r="BK2958"/>
      <c r="BM2958"/>
      <c r="BN2958"/>
      <c r="BO2958"/>
    </row>
    <row r="2959" spans="1:67">
      <c r="A2959"/>
      <c r="B2959"/>
      <c r="C2959"/>
      <c r="E2959"/>
      <c r="F2959"/>
      <c r="G2959"/>
      <c r="I2959"/>
      <c r="J2959"/>
      <c r="K2959"/>
      <c r="M2959"/>
      <c r="N2959"/>
      <c r="O2959"/>
      <c r="Q2959"/>
      <c r="R2959"/>
      <c r="S2959"/>
      <c r="U2959"/>
      <c r="V2959"/>
      <c r="W2959"/>
      <c r="Y2959"/>
      <c r="Z2959"/>
      <c r="AA2959"/>
      <c r="AC2959"/>
      <c r="AD2959"/>
      <c r="AE2959"/>
      <c r="AG2959"/>
      <c r="AH2959"/>
      <c r="AI2959"/>
      <c r="AK2959"/>
      <c r="AL2959"/>
      <c r="AM2959"/>
      <c r="AO2959"/>
      <c r="AP2959"/>
      <c r="AQ2959"/>
      <c r="AS2959"/>
      <c r="AT2959"/>
      <c r="AU2959"/>
      <c r="AW2959"/>
      <c r="AX2959"/>
      <c r="AY2959"/>
      <c r="BA2959"/>
      <c r="BB2959"/>
      <c r="BC2959"/>
      <c r="BE2959"/>
      <c r="BF2959"/>
      <c r="BG2959"/>
      <c r="BI2959"/>
      <c r="BJ2959"/>
      <c r="BK2959"/>
      <c r="BM2959"/>
      <c r="BN2959"/>
      <c r="BO2959"/>
    </row>
    <row r="2960" spans="1:67">
      <c r="A2960"/>
      <c r="B2960"/>
      <c r="C2960"/>
      <c r="E2960"/>
      <c r="F2960"/>
      <c r="G2960"/>
      <c r="I2960"/>
      <c r="J2960"/>
      <c r="K2960"/>
      <c r="M2960"/>
      <c r="N2960"/>
      <c r="O2960"/>
      <c r="Q2960"/>
      <c r="R2960"/>
      <c r="S2960"/>
      <c r="U2960"/>
      <c r="V2960"/>
      <c r="W2960"/>
      <c r="Y2960"/>
      <c r="Z2960"/>
      <c r="AA2960"/>
      <c r="AC2960"/>
      <c r="AD2960"/>
      <c r="AE2960"/>
      <c r="AG2960"/>
      <c r="AH2960"/>
      <c r="AI2960"/>
      <c r="AK2960"/>
      <c r="AL2960"/>
      <c r="AM2960"/>
      <c r="AO2960"/>
      <c r="AP2960"/>
      <c r="AQ2960"/>
      <c r="AS2960"/>
      <c r="AT2960"/>
      <c r="AU2960"/>
      <c r="AW2960"/>
      <c r="AX2960"/>
      <c r="AY2960"/>
      <c r="BA2960"/>
      <c r="BB2960"/>
      <c r="BC2960"/>
      <c r="BE2960"/>
      <c r="BF2960"/>
      <c r="BG2960"/>
      <c r="BI2960"/>
      <c r="BJ2960"/>
      <c r="BK2960"/>
      <c r="BM2960"/>
      <c r="BN2960"/>
      <c r="BO2960"/>
    </row>
    <row r="2961" spans="1:67">
      <c r="A2961"/>
      <c r="B2961"/>
      <c r="C2961"/>
      <c r="E2961"/>
      <c r="F2961"/>
      <c r="G2961"/>
      <c r="I2961"/>
      <c r="J2961"/>
      <c r="K2961"/>
      <c r="M2961"/>
      <c r="N2961"/>
      <c r="O2961"/>
      <c r="Q2961"/>
      <c r="R2961"/>
      <c r="S2961"/>
      <c r="U2961"/>
      <c r="V2961"/>
      <c r="W2961"/>
      <c r="Y2961"/>
      <c r="Z2961"/>
      <c r="AA2961"/>
      <c r="AC2961"/>
      <c r="AD2961"/>
      <c r="AE2961"/>
      <c r="AG2961"/>
      <c r="AH2961"/>
      <c r="AI2961"/>
      <c r="AK2961"/>
      <c r="AL2961"/>
      <c r="AM2961"/>
      <c r="AO2961"/>
      <c r="AP2961"/>
      <c r="AQ2961"/>
      <c r="AS2961"/>
      <c r="AT2961"/>
      <c r="AU2961"/>
      <c r="AW2961"/>
      <c r="AX2961"/>
      <c r="AY2961"/>
      <c r="BA2961"/>
      <c r="BB2961"/>
      <c r="BC2961"/>
      <c r="BE2961"/>
      <c r="BF2961"/>
      <c r="BG2961"/>
      <c r="BI2961"/>
      <c r="BJ2961"/>
      <c r="BK2961"/>
      <c r="BM2961"/>
      <c r="BN2961"/>
      <c r="BO2961"/>
    </row>
    <row r="2962" spans="1:67">
      <c r="A2962"/>
      <c r="B2962"/>
      <c r="C2962"/>
      <c r="E2962"/>
      <c r="F2962"/>
      <c r="G2962"/>
      <c r="I2962"/>
      <c r="J2962"/>
      <c r="K2962"/>
      <c r="M2962"/>
      <c r="N2962"/>
      <c r="O2962"/>
      <c r="Q2962"/>
      <c r="R2962"/>
      <c r="S2962"/>
      <c r="U2962"/>
      <c r="V2962"/>
      <c r="W2962"/>
      <c r="Y2962"/>
      <c r="Z2962"/>
      <c r="AA2962"/>
      <c r="AC2962"/>
      <c r="AD2962"/>
      <c r="AE2962"/>
      <c r="AG2962"/>
      <c r="AH2962"/>
      <c r="AI2962"/>
      <c r="AK2962"/>
      <c r="AL2962"/>
      <c r="AM2962"/>
      <c r="AO2962"/>
      <c r="AP2962"/>
      <c r="AQ2962"/>
      <c r="AS2962"/>
      <c r="AT2962"/>
      <c r="AU2962"/>
      <c r="AW2962"/>
      <c r="AX2962"/>
      <c r="AY2962"/>
      <c r="BA2962"/>
      <c r="BB2962"/>
      <c r="BC2962"/>
      <c r="BE2962"/>
      <c r="BF2962"/>
      <c r="BG2962"/>
      <c r="BI2962"/>
      <c r="BJ2962"/>
      <c r="BK2962"/>
      <c r="BM2962"/>
      <c r="BN2962"/>
      <c r="BO2962"/>
    </row>
    <row r="2963" spans="1:67">
      <c r="A2963"/>
      <c r="B2963"/>
      <c r="C2963"/>
      <c r="E2963"/>
      <c r="F2963"/>
      <c r="G2963"/>
      <c r="I2963"/>
      <c r="J2963"/>
      <c r="K2963"/>
      <c r="M2963"/>
      <c r="N2963"/>
      <c r="O2963"/>
      <c r="Q2963"/>
      <c r="R2963"/>
      <c r="S2963"/>
      <c r="U2963"/>
      <c r="V2963"/>
      <c r="W2963"/>
      <c r="Y2963"/>
      <c r="Z2963"/>
      <c r="AA2963"/>
      <c r="AC2963"/>
      <c r="AD2963"/>
      <c r="AE2963"/>
      <c r="AG2963"/>
      <c r="AH2963"/>
      <c r="AI2963"/>
      <c r="AK2963"/>
      <c r="AL2963"/>
      <c r="AM2963"/>
      <c r="AO2963"/>
      <c r="AP2963"/>
      <c r="AQ2963"/>
      <c r="AS2963"/>
      <c r="AT2963"/>
      <c r="AU2963"/>
      <c r="AW2963"/>
      <c r="AX2963"/>
      <c r="AY2963"/>
      <c r="BA2963"/>
      <c r="BB2963"/>
      <c r="BC2963"/>
      <c r="BE2963"/>
      <c r="BF2963"/>
      <c r="BG2963"/>
      <c r="BI2963"/>
      <c r="BJ2963"/>
      <c r="BK2963"/>
      <c r="BM2963"/>
      <c r="BN2963"/>
      <c r="BO2963"/>
    </row>
    <row r="2964" spans="1:67">
      <c r="A2964"/>
      <c r="B2964"/>
      <c r="C2964"/>
      <c r="E2964"/>
      <c r="F2964"/>
      <c r="G2964"/>
      <c r="I2964"/>
      <c r="J2964"/>
      <c r="K2964"/>
      <c r="M2964"/>
      <c r="N2964"/>
      <c r="O2964"/>
      <c r="Q2964"/>
      <c r="R2964"/>
      <c r="S2964"/>
      <c r="U2964"/>
      <c r="V2964"/>
      <c r="W2964"/>
      <c r="Y2964"/>
      <c r="Z2964"/>
      <c r="AA2964"/>
      <c r="AC2964"/>
      <c r="AD2964"/>
      <c r="AE2964"/>
      <c r="AG2964"/>
      <c r="AH2964"/>
      <c r="AI2964"/>
      <c r="AK2964"/>
      <c r="AL2964"/>
      <c r="AM2964"/>
      <c r="AO2964"/>
      <c r="AP2964"/>
      <c r="AQ2964"/>
      <c r="AS2964"/>
      <c r="AT2964"/>
      <c r="AU2964"/>
      <c r="AW2964"/>
      <c r="AX2964"/>
      <c r="AY2964"/>
      <c r="BA2964"/>
      <c r="BB2964"/>
      <c r="BC2964"/>
      <c r="BE2964"/>
      <c r="BF2964"/>
      <c r="BG2964"/>
      <c r="BI2964"/>
      <c r="BJ2964"/>
      <c r="BK2964"/>
      <c r="BM2964"/>
      <c r="BN2964"/>
      <c r="BO2964"/>
    </row>
    <row r="2965" spans="1:67">
      <c r="A2965"/>
      <c r="B2965"/>
      <c r="C2965"/>
      <c r="E2965"/>
      <c r="F2965"/>
      <c r="G2965"/>
      <c r="I2965"/>
      <c r="J2965"/>
      <c r="K2965"/>
      <c r="M2965"/>
      <c r="N2965"/>
      <c r="O2965"/>
      <c r="Q2965"/>
      <c r="R2965"/>
      <c r="S2965"/>
      <c r="U2965"/>
      <c r="V2965"/>
      <c r="W2965"/>
      <c r="Y2965"/>
      <c r="Z2965"/>
      <c r="AA2965"/>
      <c r="AC2965"/>
      <c r="AD2965"/>
      <c r="AE2965"/>
      <c r="AG2965"/>
      <c r="AH2965"/>
      <c r="AI2965"/>
      <c r="AK2965"/>
      <c r="AL2965"/>
      <c r="AM2965"/>
      <c r="AO2965"/>
      <c r="AP2965"/>
      <c r="AQ2965"/>
      <c r="AS2965"/>
      <c r="AT2965"/>
      <c r="AU2965"/>
      <c r="AW2965"/>
      <c r="AX2965"/>
      <c r="AY2965"/>
      <c r="BA2965"/>
      <c r="BB2965"/>
      <c r="BC2965"/>
      <c r="BE2965"/>
      <c r="BF2965"/>
      <c r="BG2965"/>
      <c r="BI2965"/>
      <c r="BJ2965"/>
      <c r="BK2965"/>
      <c r="BM2965"/>
      <c r="BN2965"/>
      <c r="BO2965"/>
    </row>
    <row r="2966" spans="1:67">
      <c r="A2966"/>
      <c r="B2966"/>
      <c r="C2966"/>
      <c r="E2966"/>
      <c r="F2966"/>
      <c r="G2966"/>
      <c r="I2966"/>
      <c r="J2966"/>
      <c r="K2966"/>
      <c r="M2966"/>
      <c r="N2966"/>
      <c r="O2966"/>
      <c r="Q2966"/>
      <c r="R2966"/>
      <c r="S2966"/>
      <c r="U2966"/>
      <c r="V2966"/>
      <c r="W2966"/>
      <c r="Y2966"/>
      <c r="Z2966"/>
      <c r="AA2966"/>
      <c r="AC2966"/>
      <c r="AD2966"/>
      <c r="AE2966"/>
      <c r="AG2966"/>
      <c r="AH2966"/>
      <c r="AI2966"/>
      <c r="AK2966"/>
      <c r="AL2966"/>
      <c r="AM2966"/>
      <c r="AO2966"/>
      <c r="AP2966"/>
      <c r="AQ2966"/>
      <c r="AS2966"/>
      <c r="AT2966"/>
      <c r="AU2966"/>
      <c r="AW2966"/>
      <c r="AX2966"/>
      <c r="AY2966"/>
      <c r="BA2966"/>
      <c r="BB2966"/>
      <c r="BC2966"/>
      <c r="BE2966"/>
      <c r="BF2966"/>
      <c r="BG2966"/>
      <c r="BI2966"/>
      <c r="BJ2966"/>
      <c r="BK2966"/>
      <c r="BM2966"/>
      <c r="BN2966"/>
      <c r="BO2966"/>
    </row>
    <row r="2967" spans="1:67">
      <c r="A2967"/>
      <c r="B2967"/>
      <c r="C2967"/>
      <c r="E2967"/>
      <c r="F2967"/>
      <c r="G2967"/>
      <c r="I2967"/>
      <c r="J2967"/>
      <c r="K2967"/>
      <c r="M2967"/>
      <c r="N2967"/>
      <c r="O2967"/>
      <c r="Q2967"/>
      <c r="R2967"/>
      <c r="S2967"/>
      <c r="U2967"/>
      <c r="V2967"/>
      <c r="W2967"/>
      <c r="Y2967"/>
      <c r="Z2967"/>
      <c r="AA2967"/>
      <c r="AC2967"/>
      <c r="AD2967"/>
      <c r="AE2967"/>
      <c r="AG2967"/>
      <c r="AH2967"/>
      <c r="AI2967"/>
      <c r="AK2967"/>
      <c r="AL2967"/>
      <c r="AM2967"/>
      <c r="AO2967"/>
      <c r="AP2967"/>
      <c r="AQ2967"/>
      <c r="AS2967"/>
      <c r="AT2967"/>
      <c r="AU2967"/>
      <c r="AW2967"/>
      <c r="AX2967"/>
      <c r="AY2967"/>
      <c r="BA2967"/>
      <c r="BB2967"/>
      <c r="BC2967"/>
      <c r="BE2967"/>
      <c r="BF2967"/>
      <c r="BG2967"/>
      <c r="BI2967"/>
      <c r="BJ2967"/>
      <c r="BK2967"/>
      <c r="BM2967"/>
      <c r="BN2967"/>
      <c r="BO2967"/>
    </row>
    <row r="2968" spans="1:67">
      <c r="A2968"/>
      <c r="B2968"/>
      <c r="C2968"/>
      <c r="E2968"/>
      <c r="F2968"/>
      <c r="G2968"/>
      <c r="I2968"/>
      <c r="J2968"/>
      <c r="K2968"/>
      <c r="M2968"/>
      <c r="N2968"/>
      <c r="O2968"/>
      <c r="Q2968"/>
      <c r="R2968"/>
      <c r="S2968"/>
      <c r="U2968"/>
      <c r="V2968"/>
      <c r="W2968"/>
      <c r="Y2968"/>
      <c r="Z2968"/>
      <c r="AA2968"/>
      <c r="AC2968"/>
      <c r="AD2968"/>
      <c r="AE2968"/>
      <c r="AG2968"/>
      <c r="AH2968"/>
      <c r="AI2968"/>
      <c r="AK2968"/>
      <c r="AL2968"/>
      <c r="AM2968"/>
      <c r="AO2968"/>
      <c r="AP2968"/>
      <c r="AQ2968"/>
      <c r="AS2968"/>
      <c r="AT2968"/>
      <c r="AU2968"/>
      <c r="AW2968"/>
      <c r="AX2968"/>
      <c r="AY2968"/>
      <c r="BA2968"/>
      <c r="BB2968"/>
      <c r="BC2968"/>
      <c r="BE2968"/>
      <c r="BF2968"/>
      <c r="BG2968"/>
      <c r="BI2968"/>
      <c r="BJ2968"/>
      <c r="BK2968"/>
      <c r="BM2968"/>
      <c r="BN2968"/>
      <c r="BO2968"/>
    </row>
    <row r="2969" spans="1:67">
      <c r="A2969"/>
      <c r="B2969"/>
      <c r="C2969"/>
      <c r="E2969"/>
      <c r="F2969"/>
      <c r="G2969"/>
      <c r="I2969"/>
      <c r="J2969"/>
      <c r="K2969"/>
      <c r="M2969"/>
      <c r="N2969"/>
      <c r="O2969"/>
      <c r="Q2969"/>
      <c r="R2969"/>
      <c r="S2969"/>
      <c r="U2969"/>
      <c r="V2969"/>
      <c r="W2969"/>
      <c r="Y2969"/>
      <c r="Z2969"/>
      <c r="AA2969"/>
      <c r="AC2969"/>
      <c r="AD2969"/>
      <c r="AE2969"/>
      <c r="AG2969"/>
      <c r="AH2969"/>
      <c r="AI2969"/>
      <c r="AK2969"/>
      <c r="AL2969"/>
      <c r="AM2969"/>
      <c r="AO2969"/>
      <c r="AP2969"/>
      <c r="AQ2969"/>
      <c r="AS2969"/>
      <c r="AT2969"/>
      <c r="AU2969"/>
      <c r="AW2969"/>
      <c r="AX2969"/>
      <c r="AY2969"/>
      <c r="BA2969"/>
      <c r="BB2969"/>
      <c r="BC2969"/>
      <c r="BE2969"/>
      <c r="BF2969"/>
      <c r="BG2969"/>
      <c r="BI2969"/>
      <c r="BJ2969"/>
      <c r="BK2969"/>
      <c r="BM2969"/>
      <c r="BN2969"/>
      <c r="BO2969"/>
    </row>
    <row r="2970" spans="1:67">
      <c r="A2970"/>
      <c r="B2970"/>
      <c r="C2970"/>
      <c r="E2970"/>
      <c r="F2970"/>
      <c r="G2970"/>
      <c r="I2970"/>
      <c r="J2970"/>
      <c r="K2970"/>
      <c r="M2970"/>
      <c r="N2970"/>
      <c r="O2970"/>
      <c r="Q2970"/>
      <c r="R2970"/>
      <c r="S2970"/>
      <c r="U2970"/>
      <c r="V2970"/>
      <c r="W2970"/>
      <c r="Y2970"/>
      <c r="Z2970"/>
      <c r="AA2970"/>
      <c r="AC2970"/>
      <c r="AD2970"/>
      <c r="AE2970"/>
      <c r="AG2970"/>
      <c r="AH2970"/>
      <c r="AI2970"/>
      <c r="AK2970"/>
      <c r="AL2970"/>
      <c r="AM2970"/>
      <c r="AO2970"/>
      <c r="AP2970"/>
      <c r="AQ2970"/>
      <c r="AS2970"/>
      <c r="AT2970"/>
      <c r="AU2970"/>
      <c r="AW2970"/>
      <c r="AX2970"/>
      <c r="AY2970"/>
      <c r="BA2970"/>
      <c r="BB2970"/>
      <c r="BC2970"/>
      <c r="BE2970"/>
      <c r="BF2970"/>
      <c r="BG2970"/>
      <c r="BI2970"/>
      <c r="BJ2970"/>
      <c r="BK2970"/>
      <c r="BM2970"/>
      <c r="BN2970"/>
      <c r="BO2970"/>
    </row>
    <row r="2971" spans="1:67">
      <c r="A2971"/>
      <c r="B2971"/>
      <c r="C2971"/>
      <c r="E2971"/>
      <c r="F2971"/>
      <c r="G2971"/>
      <c r="I2971"/>
      <c r="J2971"/>
      <c r="K2971"/>
      <c r="M2971"/>
      <c r="N2971"/>
      <c r="O2971"/>
      <c r="Q2971"/>
      <c r="R2971"/>
      <c r="S2971"/>
      <c r="U2971"/>
      <c r="V2971"/>
      <c r="W2971"/>
      <c r="Y2971"/>
      <c r="Z2971"/>
      <c r="AA2971"/>
      <c r="AC2971"/>
      <c r="AD2971"/>
      <c r="AE2971"/>
      <c r="AG2971"/>
      <c r="AH2971"/>
      <c r="AI2971"/>
      <c r="AK2971"/>
      <c r="AL2971"/>
      <c r="AM2971"/>
      <c r="AO2971"/>
      <c r="AP2971"/>
      <c r="AQ2971"/>
      <c r="AS2971"/>
      <c r="AT2971"/>
      <c r="AU2971"/>
      <c r="AW2971"/>
      <c r="AX2971"/>
      <c r="AY2971"/>
      <c r="BA2971"/>
      <c r="BB2971"/>
      <c r="BC2971"/>
      <c r="BE2971"/>
      <c r="BF2971"/>
      <c r="BG2971"/>
      <c r="BI2971"/>
      <c r="BJ2971"/>
      <c r="BK2971"/>
      <c r="BM2971"/>
      <c r="BN2971"/>
      <c r="BO2971"/>
    </row>
    <row r="2972" spans="1:67">
      <c r="A2972"/>
      <c r="B2972"/>
      <c r="C2972"/>
      <c r="E2972"/>
      <c r="F2972"/>
      <c r="G2972"/>
      <c r="I2972"/>
      <c r="J2972"/>
      <c r="K2972"/>
      <c r="M2972"/>
      <c r="N2972"/>
      <c r="O2972"/>
      <c r="Q2972"/>
      <c r="R2972"/>
      <c r="S2972"/>
      <c r="U2972"/>
      <c r="V2972"/>
      <c r="W2972"/>
      <c r="Y2972"/>
      <c r="Z2972"/>
      <c r="AA2972"/>
      <c r="AC2972"/>
      <c r="AD2972"/>
      <c r="AE2972"/>
      <c r="AG2972"/>
      <c r="AH2972"/>
      <c r="AI2972"/>
      <c r="AK2972"/>
      <c r="AL2972"/>
      <c r="AM2972"/>
      <c r="AO2972"/>
      <c r="AP2972"/>
      <c r="AQ2972"/>
      <c r="AS2972"/>
      <c r="AT2972"/>
      <c r="AU2972"/>
      <c r="AW2972"/>
      <c r="AX2972"/>
      <c r="AY2972"/>
      <c r="BA2972"/>
      <c r="BB2972"/>
      <c r="BC2972"/>
      <c r="BE2972"/>
      <c r="BF2972"/>
      <c r="BG2972"/>
      <c r="BI2972"/>
      <c r="BJ2972"/>
      <c r="BK2972"/>
      <c r="BM2972"/>
      <c r="BN2972"/>
      <c r="BO2972"/>
    </row>
    <row r="2973" spans="1:67">
      <c r="A2973"/>
      <c r="B2973"/>
      <c r="C2973"/>
      <c r="E2973"/>
      <c r="F2973"/>
      <c r="G2973"/>
      <c r="I2973"/>
      <c r="J2973"/>
      <c r="K2973"/>
      <c r="M2973"/>
      <c r="N2973"/>
      <c r="O2973"/>
      <c r="Q2973"/>
      <c r="R2973"/>
      <c r="S2973"/>
      <c r="U2973"/>
      <c r="V2973"/>
      <c r="W2973"/>
      <c r="Y2973"/>
      <c r="Z2973"/>
      <c r="AA2973"/>
      <c r="AC2973"/>
      <c r="AD2973"/>
      <c r="AE2973"/>
      <c r="AG2973"/>
      <c r="AH2973"/>
      <c r="AI2973"/>
      <c r="AK2973"/>
      <c r="AL2973"/>
      <c r="AM2973"/>
      <c r="AO2973"/>
      <c r="AP2973"/>
      <c r="AQ2973"/>
      <c r="AS2973"/>
      <c r="AT2973"/>
      <c r="AU2973"/>
      <c r="AW2973"/>
      <c r="AX2973"/>
      <c r="AY2973"/>
      <c r="BA2973"/>
      <c r="BB2973"/>
      <c r="BC2973"/>
      <c r="BE2973"/>
      <c r="BF2973"/>
      <c r="BG2973"/>
      <c r="BI2973"/>
      <c r="BJ2973"/>
      <c r="BK2973"/>
      <c r="BM2973"/>
      <c r="BN2973"/>
      <c r="BO2973"/>
    </row>
    <row r="2974" spans="1:67">
      <c r="A2974"/>
      <c r="B2974"/>
      <c r="C2974"/>
      <c r="E2974"/>
      <c r="F2974"/>
      <c r="G2974"/>
      <c r="I2974"/>
      <c r="J2974"/>
      <c r="K2974"/>
      <c r="M2974"/>
      <c r="N2974"/>
      <c r="O2974"/>
      <c r="Q2974"/>
      <c r="R2974"/>
      <c r="S2974"/>
      <c r="U2974"/>
      <c r="V2974"/>
      <c r="W2974"/>
      <c r="Y2974"/>
      <c r="Z2974"/>
      <c r="AA2974"/>
      <c r="AC2974"/>
      <c r="AD2974"/>
      <c r="AE2974"/>
      <c r="AG2974"/>
      <c r="AH2974"/>
      <c r="AI2974"/>
      <c r="AK2974"/>
      <c r="AL2974"/>
      <c r="AM2974"/>
      <c r="AO2974"/>
      <c r="AP2974"/>
      <c r="AQ2974"/>
      <c r="AS2974"/>
      <c r="AT2974"/>
      <c r="AU2974"/>
      <c r="AW2974"/>
      <c r="AX2974"/>
      <c r="AY2974"/>
      <c r="BA2974"/>
      <c r="BB2974"/>
      <c r="BC2974"/>
      <c r="BE2974"/>
      <c r="BF2974"/>
      <c r="BG2974"/>
      <c r="BI2974"/>
      <c r="BJ2974"/>
      <c r="BK2974"/>
      <c r="BM2974"/>
      <c r="BN2974"/>
      <c r="BO2974"/>
    </row>
    <row r="2975" spans="1:67">
      <c r="A2975"/>
      <c r="B2975"/>
      <c r="C2975"/>
      <c r="E2975"/>
      <c r="F2975"/>
      <c r="G2975"/>
      <c r="I2975"/>
      <c r="J2975"/>
      <c r="K2975"/>
      <c r="M2975"/>
      <c r="N2975"/>
      <c r="O2975"/>
      <c r="Q2975"/>
      <c r="R2975"/>
      <c r="S2975"/>
      <c r="U2975"/>
      <c r="V2975"/>
      <c r="W2975"/>
      <c r="Y2975"/>
      <c r="Z2975"/>
      <c r="AA2975"/>
      <c r="AC2975"/>
      <c r="AD2975"/>
      <c r="AE2975"/>
      <c r="AG2975"/>
      <c r="AH2975"/>
      <c r="AI2975"/>
      <c r="AK2975"/>
      <c r="AL2975"/>
      <c r="AM2975"/>
      <c r="AO2975"/>
      <c r="AP2975"/>
      <c r="AQ2975"/>
      <c r="AS2975"/>
      <c r="AT2975"/>
      <c r="AU2975"/>
      <c r="AW2975"/>
      <c r="AX2975"/>
      <c r="AY2975"/>
      <c r="BA2975"/>
      <c r="BB2975"/>
      <c r="BC2975"/>
      <c r="BE2975"/>
      <c r="BF2975"/>
      <c r="BG2975"/>
      <c r="BI2975"/>
      <c r="BJ2975"/>
      <c r="BK2975"/>
      <c r="BM2975"/>
      <c r="BN2975"/>
      <c r="BO2975"/>
    </row>
    <row r="2976" spans="1:67">
      <c r="A2976"/>
      <c r="B2976"/>
      <c r="C2976"/>
      <c r="E2976"/>
      <c r="F2976"/>
      <c r="G2976"/>
      <c r="I2976"/>
      <c r="J2976"/>
      <c r="K2976"/>
      <c r="M2976"/>
      <c r="N2976"/>
      <c r="O2976"/>
      <c r="Q2976"/>
      <c r="R2976"/>
      <c r="S2976"/>
      <c r="U2976"/>
      <c r="V2976"/>
      <c r="W2976"/>
      <c r="Y2976"/>
      <c r="Z2976"/>
      <c r="AA2976"/>
      <c r="AC2976"/>
      <c r="AD2976"/>
      <c r="AE2976"/>
      <c r="AG2976"/>
      <c r="AH2976"/>
      <c r="AI2976"/>
      <c r="AK2976"/>
      <c r="AL2976"/>
      <c r="AM2976"/>
      <c r="AO2976"/>
      <c r="AP2976"/>
      <c r="AQ2976"/>
      <c r="AS2976"/>
      <c r="AT2976"/>
      <c r="AU2976"/>
      <c r="AW2976"/>
      <c r="AX2976"/>
      <c r="AY2976"/>
      <c r="BA2976"/>
      <c r="BB2976"/>
      <c r="BC2976"/>
      <c r="BE2976"/>
      <c r="BF2976"/>
      <c r="BG2976"/>
      <c r="BI2976"/>
      <c r="BJ2976"/>
      <c r="BK2976"/>
      <c r="BM2976"/>
      <c r="BN2976"/>
      <c r="BO2976"/>
    </row>
    <row r="2977" spans="1:67">
      <c r="A2977"/>
      <c r="B2977"/>
      <c r="C2977"/>
      <c r="E2977"/>
      <c r="F2977"/>
      <c r="G2977"/>
      <c r="I2977"/>
      <c r="J2977"/>
      <c r="K2977"/>
      <c r="M2977"/>
      <c r="N2977"/>
      <c r="O2977"/>
      <c r="Q2977"/>
      <c r="R2977"/>
      <c r="S2977"/>
      <c r="U2977"/>
      <c r="V2977"/>
      <c r="W2977"/>
      <c r="Y2977"/>
      <c r="Z2977"/>
      <c r="AA2977"/>
      <c r="AC2977"/>
      <c r="AD2977"/>
      <c r="AE2977"/>
      <c r="AG2977"/>
      <c r="AH2977"/>
      <c r="AI2977"/>
      <c r="AK2977"/>
      <c r="AL2977"/>
      <c r="AM2977"/>
      <c r="AO2977"/>
      <c r="AP2977"/>
      <c r="AQ2977"/>
      <c r="AS2977"/>
      <c r="AT2977"/>
      <c r="AU2977"/>
      <c r="AW2977"/>
      <c r="AX2977"/>
      <c r="AY2977"/>
      <c r="BA2977"/>
      <c r="BB2977"/>
      <c r="BC2977"/>
      <c r="BE2977"/>
      <c r="BF2977"/>
      <c r="BG2977"/>
      <c r="BI2977"/>
      <c r="BJ2977"/>
      <c r="BK2977"/>
      <c r="BM2977"/>
      <c r="BN2977"/>
      <c r="BO2977"/>
    </row>
    <row r="2978" spans="1:67">
      <c r="A2978"/>
      <c r="B2978"/>
      <c r="C2978"/>
      <c r="E2978"/>
      <c r="F2978"/>
      <c r="G2978"/>
      <c r="I2978"/>
      <c r="J2978"/>
      <c r="K2978"/>
      <c r="M2978"/>
      <c r="N2978"/>
      <c r="O2978"/>
      <c r="Q2978"/>
      <c r="R2978"/>
      <c r="S2978"/>
      <c r="U2978"/>
      <c r="V2978"/>
      <c r="W2978"/>
      <c r="Y2978"/>
      <c r="Z2978"/>
      <c r="AA2978"/>
      <c r="AC2978"/>
      <c r="AD2978"/>
      <c r="AE2978"/>
      <c r="AG2978"/>
      <c r="AH2978"/>
      <c r="AI2978"/>
      <c r="AK2978"/>
      <c r="AL2978"/>
      <c r="AM2978"/>
      <c r="AO2978"/>
      <c r="AP2978"/>
      <c r="AQ2978"/>
      <c r="AS2978"/>
      <c r="AT2978"/>
      <c r="AU2978"/>
      <c r="AW2978"/>
      <c r="AX2978"/>
      <c r="AY2978"/>
      <c r="BA2978"/>
      <c r="BB2978"/>
      <c r="BC2978"/>
      <c r="BE2978"/>
      <c r="BF2978"/>
      <c r="BG2978"/>
      <c r="BI2978"/>
      <c r="BJ2978"/>
      <c r="BK2978"/>
      <c r="BM2978"/>
      <c r="BN2978"/>
      <c r="BO2978"/>
    </row>
    <row r="2979" spans="1:67">
      <c r="A2979"/>
      <c r="B2979"/>
      <c r="C2979"/>
      <c r="E2979"/>
      <c r="F2979"/>
      <c r="G2979"/>
      <c r="I2979"/>
      <c r="J2979"/>
      <c r="K2979"/>
      <c r="M2979"/>
      <c r="N2979"/>
      <c r="O2979"/>
      <c r="Q2979"/>
      <c r="R2979"/>
      <c r="S2979"/>
      <c r="U2979"/>
      <c r="V2979"/>
      <c r="W2979"/>
      <c r="Y2979"/>
      <c r="Z2979"/>
      <c r="AA2979"/>
      <c r="AC2979"/>
      <c r="AD2979"/>
      <c r="AE2979"/>
      <c r="AG2979"/>
      <c r="AH2979"/>
      <c r="AI2979"/>
      <c r="AK2979"/>
      <c r="AL2979"/>
      <c r="AM2979"/>
      <c r="AO2979"/>
      <c r="AP2979"/>
      <c r="AQ2979"/>
      <c r="AS2979"/>
      <c r="AT2979"/>
      <c r="AU2979"/>
      <c r="AW2979"/>
      <c r="AX2979"/>
      <c r="AY2979"/>
      <c r="BA2979"/>
      <c r="BB2979"/>
      <c r="BC2979"/>
      <c r="BE2979"/>
      <c r="BF2979"/>
      <c r="BG2979"/>
      <c r="BI2979"/>
      <c r="BJ2979"/>
      <c r="BK2979"/>
      <c r="BM2979"/>
      <c r="BN2979"/>
      <c r="BO2979"/>
    </row>
    <row r="2980" spans="1:67">
      <c r="A2980"/>
      <c r="B2980"/>
      <c r="C2980"/>
      <c r="E2980"/>
      <c r="F2980"/>
      <c r="G2980"/>
      <c r="I2980"/>
      <c r="J2980"/>
      <c r="K2980"/>
      <c r="M2980"/>
      <c r="N2980"/>
      <c r="O2980"/>
      <c r="Q2980"/>
      <c r="R2980"/>
      <c r="S2980"/>
      <c r="U2980"/>
      <c r="V2980"/>
      <c r="W2980"/>
      <c r="Y2980"/>
      <c r="Z2980"/>
      <c r="AA2980"/>
      <c r="AC2980"/>
      <c r="AD2980"/>
      <c r="AE2980"/>
      <c r="AG2980"/>
      <c r="AH2980"/>
      <c r="AI2980"/>
      <c r="AK2980"/>
      <c r="AL2980"/>
      <c r="AM2980"/>
      <c r="AO2980"/>
      <c r="AP2980"/>
      <c r="AQ2980"/>
      <c r="AS2980"/>
      <c r="AT2980"/>
      <c r="AU2980"/>
      <c r="AW2980"/>
      <c r="AX2980"/>
      <c r="AY2980"/>
      <c r="BA2980"/>
      <c r="BB2980"/>
      <c r="BC2980"/>
      <c r="BE2980"/>
      <c r="BF2980"/>
      <c r="BG2980"/>
      <c r="BI2980"/>
      <c r="BJ2980"/>
      <c r="BK2980"/>
      <c r="BM2980"/>
      <c r="BN2980"/>
      <c r="BO2980"/>
    </row>
    <row r="2981" spans="1:67">
      <c r="A2981"/>
      <c r="B2981"/>
      <c r="C2981"/>
      <c r="E2981"/>
      <c r="F2981"/>
      <c r="G2981"/>
      <c r="I2981"/>
      <c r="J2981"/>
      <c r="K2981"/>
      <c r="M2981"/>
      <c r="N2981"/>
      <c r="O2981"/>
      <c r="Q2981"/>
      <c r="R2981"/>
      <c r="S2981"/>
      <c r="U2981"/>
      <c r="V2981"/>
      <c r="W2981"/>
      <c r="Y2981"/>
      <c r="Z2981"/>
      <c r="AA2981"/>
      <c r="AC2981"/>
      <c r="AD2981"/>
      <c r="AE2981"/>
      <c r="AG2981"/>
      <c r="AH2981"/>
      <c r="AI2981"/>
      <c r="AK2981"/>
      <c r="AL2981"/>
      <c r="AM2981"/>
      <c r="AO2981"/>
      <c r="AP2981"/>
      <c r="AQ2981"/>
      <c r="AS2981"/>
      <c r="AT2981"/>
      <c r="AU2981"/>
      <c r="AW2981"/>
      <c r="AX2981"/>
      <c r="AY2981"/>
      <c r="BA2981"/>
      <c r="BB2981"/>
      <c r="BC2981"/>
      <c r="BE2981"/>
      <c r="BF2981"/>
      <c r="BG2981"/>
      <c r="BI2981"/>
      <c r="BJ2981"/>
      <c r="BK2981"/>
      <c r="BM2981"/>
      <c r="BN2981"/>
      <c r="BO2981"/>
    </row>
    <row r="2982" spans="1:67">
      <c r="A2982"/>
      <c r="B2982"/>
      <c r="C2982"/>
      <c r="E2982"/>
      <c r="F2982"/>
      <c r="G2982"/>
      <c r="I2982"/>
      <c r="J2982"/>
      <c r="K2982"/>
      <c r="M2982"/>
      <c r="N2982"/>
      <c r="O2982"/>
      <c r="Q2982"/>
      <c r="R2982"/>
      <c r="S2982"/>
      <c r="U2982"/>
      <c r="V2982"/>
      <c r="W2982"/>
      <c r="Y2982"/>
      <c r="Z2982"/>
      <c r="AA2982"/>
      <c r="AC2982"/>
      <c r="AD2982"/>
      <c r="AE2982"/>
      <c r="AG2982"/>
      <c r="AH2982"/>
      <c r="AI2982"/>
      <c r="AK2982"/>
      <c r="AL2982"/>
      <c r="AM2982"/>
      <c r="AO2982"/>
      <c r="AP2982"/>
      <c r="AQ2982"/>
      <c r="AS2982"/>
      <c r="AT2982"/>
      <c r="AU2982"/>
      <c r="AW2982"/>
      <c r="AX2982"/>
      <c r="AY2982"/>
      <c r="BA2982"/>
      <c r="BB2982"/>
      <c r="BC2982"/>
      <c r="BE2982"/>
      <c r="BF2982"/>
      <c r="BG2982"/>
      <c r="BI2982"/>
      <c r="BJ2982"/>
      <c r="BK2982"/>
      <c r="BM2982"/>
      <c r="BN2982"/>
      <c r="BO2982"/>
    </row>
    <row r="2983" spans="1:67">
      <c r="A2983"/>
      <c r="B2983"/>
      <c r="C2983"/>
      <c r="E2983"/>
      <c r="F2983"/>
      <c r="G2983"/>
      <c r="I2983"/>
      <c r="J2983"/>
      <c r="K2983"/>
      <c r="M2983"/>
      <c r="N2983"/>
      <c r="O2983"/>
      <c r="Q2983"/>
      <c r="R2983"/>
      <c r="S2983"/>
      <c r="U2983"/>
      <c r="V2983"/>
      <c r="W2983"/>
      <c r="Y2983"/>
      <c r="Z2983"/>
      <c r="AA2983"/>
      <c r="AC2983"/>
      <c r="AD2983"/>
      <c r="AE2983"/>
      <c r="AG2983"/>
      <c r="AH2983"/>
      <c r="AI2983"/>
      <c r="AK2983"/>
      <c r="AL2983"/>
      <c r="AM2983"/>
      <c r="AO2983"/>
      <c r="AP2983"/>
      <c r="AQ2983"/>
      <c r="AS2983"/>
      <c r="AT2983"/>
      <c r="AU2983"/>
      <c r="AW2983"/>
      <c r="AX2983"/>
      <c r="AY2983"/>
      <c r="BA2983"/>
      <c r="BB2983"/>
      <c r="BC2983"/>
      <c r="BE2983"/>
      <c r="BF2983"/>
      <c r="BG2983"/>
      <c r="BI2983"/>
      <c r="BJ2983"/>
      <c r="BK2983"/>
      <c r="BM2983"/>
      <c r="BN2983"/>
      <c r="BO2983"/>
    </row>
    <row r="2984" spans="1:67">
      <c r="A2984"/>
      <c r="B2984"/>
      <c r="C2984"/>
      <c r="E2984"/>
      <c r="F2984"/>
      <c r="G2984"/>
      <c r="I2984"/>
      <c r="J2984"/>
      <c r="K2984"/>
      <c r="M2984"/>
      <c r="N2984"/>
      <c r="O2984"/>
      <c r="Q2984"/>
      <c r="R2984"/>
      <c r="S2984"/>
      <c r="U2984"/>
      <c r="V2984"/>
      <c r="W2984"/>
      <c r="Y2984"/>
      <c r="Z2984"/>
      <c r="AA2984"/>
      <c r="AC2984"/>
      <c r="AD2984"/>
      <c r="AE2984"/>
      <c r="AG2984"/>
      <c r="AH2984"/>
      <c r="AI2984"/>
      <c r="AK2984"/>
      <c r="AL2984"/>
      <c r="AM2984"/>
      <c r="AO2984"/>
      <c r="AP2984"/>
      <c r="AQ2984"/>
      <c r="AS2984"/>
      <c r="AT2984"/>
      <c r="AU2984"/>
      <c r="AW2984"/>
      <c r="AX2984"/>
      <c r="AY2984"/>
      <c r="BA2984"/>
      <c r="BB2984"/>
      <c r="BC2984"/>
      <c r="BE2984"/>
      <c r="BF2984"/>
      <c r="BG2984"/>
      <c r="BI2984"/>
      <c r="BJ2984"/>
      <c r="BK2984"/>
      <c r="BM2984"/>
      <c r="BN2984"/>
      <c r="BO2984"/>
    </row>
    <row r="2985" spans="1:67">
      <c r="A2985"/>
      <c r="B2985"/>
      <c r="C2985"/>
      <c r="E2985"/>
      <c r="F2985"/>
      <c r="G2985"/>
      <c r="I2985"/>
      <c r="J2985"/>
      <c r="K2985"/>
      <c r="M2985"/>
      <c r="N2985"/>
      <c r="O2985"/>
      <c r="Q2985"/>
      <c r="R2985"/>
      <c r="S2985"/>
      <c r="U2985"/>
      <c r="V2985"/>
      <c r="W2985"/>
      <c r="Y2985"/>
      <c r="Z2985"/>
      <c r="AA2985"/>
      <c r="AC2985"/>
      <c r="AD2985"/>
      <c r="AE2985"/>
      <c r="AG2985"/>
      <c r="AH2985"/>
      <c r="AI2985"/>
      <c r="AK2985"/>
      <c r="AL2985"/>
      <c r="AM2985"/>
      <c r="AO2985"/>
      <c r="AP2985"/>
      <c r="AQ2985"/>
      <c r="AS2985"/>
      <c r="AT2985"/>
      <c r="AU2985"/>
      <c r="AW2985"/>
      <c r="AX2985"/>
      <c r="AY2985"/>
      <c r="BA2985"/>
      <c r="BB2985"/>
      <c r="BC2985"/>
      <c r="BE2985"/>
      <c r="BF2985"/>
      <c r="BG2985"/>
      <c r="BI2985"/>
      <c r="BJ2985"/>
      <c r="BK2985"/>
      <c r="BM2985"/>
      <c r="BN2985"/>
      <c r="BO2985"/>
    </row>
    <row r="2986" spans="1:67">
      <c r="A2986"/>
      <c r="B2986"/>
      <c r="C2986"/>
      <c r="E2986"/>
      <c r="F2986"/>
      <c r="G2986"/>
      <c r="I2986"/>
      <c r="J2986"/>
      <c r="K2986"/>
      <c r="M2986"/>
      <c r="N2986"/>
      <c r="O2986"/>
      <c r="Q2986"/>
      <c r="R2986"/>
      <c r="S2986"/>
      <c r="U2986"/>
      <c r="V2986"/>
      <c r="W2986"/>
      <c r="Y2986"/>
      <c r="Z2986"/>
      <c r="AA2986"/>
      <c r="AC2986"/>
      <c r="AD2986"/>
      <c r="AE2986"/>
      <c r="AG2986"/>
      <c r="AH2986"/>
      <c r="AI2986"/>
      <c r="AK2986"/>
      <c r="AL2986"/>
      <c r="AM2986"/>
      <c r="AO2986"/>
      <c r="AP2986"/>
      <c r="AQ2986"/>
      <c r="AS2986"/>
      <c r="AT2986"/>
      <c r="AU2986"/>
      <c r="AW2986"/>
      <c r="AX2986"/>
      <c r="AY2986"/>
      <c r="BA2986"/>
      <c r="BB2986"/>
      <c r="BC2986"/>
      <c r="BE2986"/>
      <c r="BF2986"/>
      <c r="BG2986"/>
      <c r="BI2986"/>
      <c r="BJ2986"/>
      <c r="BK2986"/>
      <c r="BM2986"/>
      <c r="BN2986"/>
      <c r="BO2986"/>
    </row>
    <row r="2987" spans="1:67">
      <c r="A2987"/>
      <c r="B2987"/>
      <c r="C2987"/>
      <c r="E2987"/>
      <c r="F2987"/>
      <c r="G2987"/>
      <c r="I2987"/>
      <c r="J2987"/>
      <c r="K2987"/>
      <c r="M2987"/>
      <c r="N2987"/>
      <c r="O2987"/>
      <c r="Q2987"/>
      <c r="R2987"/>
      <c r="S2987"/>
      <c r="U2987"/>
      <c r="V2987"/>
      <c r="W2987"/>
      <c r="Y2987"/>
      <c r="Z2987"/>
      <c r="AA2987"/>
      <c r="AC2987"/>
      <c r="AD2987"/>
      <c r="AE2987"/>
      <c r="AG2987"/>
      <c r="AH2987"/>
      <c r="AI2987"/>
      <c r="AK2987"/>
      <c r="AL2987"/>
      <c r="AM2987"/>
      <c r="AO2987"/>
      <c r="AP2987"/>
      <c r="AQ2987"/>
      <c r="AS2987"/>
      <c r="AT2987"/>
      <c r="AU2987"/>
      <c r="AW2987"/>
      <c r="AX2987"/>
      <c r="AY2987"/>
      <c r="BA2987"/>
      <c r="BB2987"/>
      <c r="BC2987"/>
      <c r="BE2987"/>
      <c r="BF2987"/>
      <c r="BG2987"/>
      <c r="BI2987"/>
      <c r="BJ2987"/>
      <c r="BK2987"/>
      <c r="BM2987"/>
      <c r="BN2987"/>
      <c r="BO2987"/>
    </row>
    <row r="2988" spans="1:67">
      <c r="A2988"/>
      <c r="B2988"/>
      <c r="C2988"/>
      <c r="E2988"/>
      <c r="F2988"/>
      <c r="G2988"/>
      <c r="I2988"/>
      <c r="J2988"/>
      <c r="K2988"/>
      <c r="M2988"/>
      <c r="N2988"/>
      <c r="O2988"/>
      <c r="Q2988"/>
      <c r="R2988"/>
      <c r="S2988"/>
      <c r="U2988"/>
      <c r="V2988"/>
      <c r="W2988"/>
      <c r="Y2988"/>
      <c r="Z2988"/>
      <c r="AA2988"/>
      <c r="AC2988"/>
      <c r="AD2988"/>
      <c r="AE2988"/>
      <c r="AG2988"/>
      <c r="AH2988"/>
      <c r="AI2988"/>
      <c r="AK2988"/>
      <c r="AL2988"/>
      <c r="AM2988"/>
      <c r="AO2988"/>
      <c r="AP2988"/>
      <c r="AQ2988"/>
      <c r="AS2988"/>
      <c r="AT2988"/>
      <c r="AU2988"/>
      <c r="AW2988"/>
      <c r="AX2988"/>
      <c r="AY2988"/>
      <c r="BA2988"/>
      <c r="BB2988"/>
      <c r="BC2988"/>
      <c r="BE2988"/>
      <c r="BF2988"/>
      <c r="BG2988"/>
      <c r="BI2988"/>
      <c r="BJ2988"/>
      <c r="BK2988"/>
      <c r="BM2988"/>
      <c r="BN2988"/>
      <c r="BO2988"/>
    </row>
    <row r="2989" spans="1:67">
      <c r="A2989"/>
      <c r="B2989"/>
      <c r="C2989"/>
      <c r="E2989"/>
      <c r="F2989"/>
      <c r="G2989"/>
      <c r="I2989"/>
      <c r="J2989"/>
      <c r="K2989"/>
      <c r="M2989"/>
      <c r="N2989"/>
      <c r="O2989"/>
      <c r="Q2989"/>
      <c r="R2989"/>
      <c r="S2989"/>
      <c r="U2989"/>
      <c r="V2989"/>
      <c r="W2989"/>
      <c r="Y2989"/>
      <c r="Z2989"/>
      <c r="AA2989"/>
      <c r="AC2989"/>
      <c r="AD2989"/>
      <c r="AE2989"/>
      <c r="AG2989"/>
      <c r="AH2989"/>
      <c r="AI2989"/>
      <c r="AK2989"/>
      <c r="AL2989"/>
      <c r="AM2989"/>
      <c r="AO2989"/>
      <c r="AP2989"/>
      <c r="AQ2989"/>
      <c r="AS2989"/>
      <c r="AT2989"/>
      <c r="AU2989"/>
      <c r="AW2989"/>
      <c r="AX2989"/>
      <c r="AY2989"/>
      <c r="BA2989"/>
      <c r="BB2989"/>
      <c r="BC2989"/>
      <c r="BE2989"/>
      <c r="BF2989"/>
      <c r="BG2989"/>
      <c r="BI2989"/>
      <c r="BJ2989"/>
      <c r="BK2989"/>
      <c r="BM2989"/>
      <c r="BN2989"/>
      <c r="BO2989"/>
    </row>
    <row r="2990" spans="1:67">
      <c r="A2990"/>
      <c r="B2990"/>
      <c r="C2990"/>
      <c r="E2990"/>
      <c r="F2990"/>
      <c r="G2990"/>
      <c r="I2990"/>
      <c r="J2990"/>
      <c r="K2990"/>
      <c r="M2990"/>
      <c r="N2990"/>
      <c r="O2990"/>
      <c r="Q2990"/>
      <c r="R2990"/>
      <c r="S2990"/>
      <c r="U2990"/>
      <c r="V2990"/>
      <c r="W2990"/>
      <c r="Y2990"/>
      <c r="Z2990"/>
      <c r="AA2990"/>
      <c r="AC2990"/>
      <c r="AD2990"/>
      <c r="AE2990"/>
      <c r="AG2990"/>
      <c r="AH2990"/>
      <c r="AI2990"/>
      <c r="AK2990"/>
      <c r="AL2990"/>
      <c r="AM2990"/>
      <c r="AO2990"/>
      <c r="AP2990"/>
      <c r="AQ2990"/>
      <c r="AS2990"/>
      <c r="AT2990"/>
      <c r="AU2990"/>
      <c r="AW2990"/>
      <c r="AX2990"/>
      <c r="AY2990"/>
      <c r="BA2990"/>
      <c r="BB2990"/>
      <c r="BC2990"/>
      <c r="BE2990"/>
      <c r="BF2990"/>
      <c r="BG2990"/>
      <c r="BI2990"/>
      <c r="BJ2990"/>
      <c r="BK2990"/>
      <c r="BM2990"/>
      <c r="BN2990"/>
      <c r="BO2990"/>
    </row>
    <row r="2991" spans="1:67">
      <c r="A2991"/>
      <c r="B2991"/>
      <c r="C2991"/>
      <c r="E2991"/>
      <c r="F2991"/>
      <c r="G2991"/>
      <c r="I2991"/>
      <c r="J2991"/>
      <c r="K2991"/>
      <c r="M2991"/>
      <c r="N2991"/>
      <c r="O2991"/>
      <c r="Q2991"/>
      <c r="R2991"/>
      <c r="S2991"/>
      <c r="U2991"/>
      <c r="V2991"/>
      <c r="W2991"/>
      <c r="Y2991"/>
      <c r="Z2991"/>
      <c r="AA2991"/>
      <c r="AC2991"/>
      <c r="AD2991"/>
      <c r="AE2991"/>
      <c r="AG2991"/>
      <c r="AH2991"/>
      <c r="AI2991"/>
      <c r="AK2991"/>
      <c r="AL2991"/>
      <c r="AM2991"/>
      <c r="AO2991"/>
      <c r="AP2991"/>
      <c r="AQ2991"/>
      <c r="AS2991"/>
      <c r="AT2991"/>
      <c r="AU2991"/>
      <c r="AW2991"/>
      <c r="AX2991"/>
      <c r="AY2991"/>
      <c r="BA2991"/>
      <c r="BB2991"/>
      <c r="BC2991"/>
      <c r="BE2991"/>
      <c r="BF2991"/>
      <c r="BG2991"/>
      <c r="BI2991"/>
      <c r="BJ2991"/>
      <c r="BK2991"/>
      <c r="BM2991"/>
      <c r="BN2991"/>
      <c r="BO2991"/>
    </row>
    <row r="2992" spans="1:67">
      <c r="A2992"/>
      <c r="B2992"/>
      <c r="C2992"/>
      <c r="E2992"/>
      <c r="F2992"/>
      <c r="G2992"/>
      <c r="I2992"/>
      <c r="J2992"/>
      <c r="K2992"/>
      <c r="M2992"/>
      <c r="N2992"/>
      <c r="O2992"/>
      <c r="Q2992"/>
      <c r="R2992"/>
      <c r="S2992"/>
      <c r="U2992"/>
      <c r="V2992"/>
      <c r="W2992"/>
      <c r="Y2992"/>
      <c r="Z2992"/>
      <c r="AA2992"/>
      <c r="AC2992"/>
      <c r="AD2992"/>
      <c r="AE2992"/>
      <c r="AG2992"/>
      <c r="AH2992"/>
      <c r="AI2992"/>
      <c r="AK2992"/>
      <c r="AL2992"/>
      <c r="AM2992"/>
      <c r="AO2992"/>
      <c r="AP2992"/>
      <c r="AQ2992"/>
      <c r="AS2992"/>
      <c r="AT2992"/>
      <c r="AU2992"/>
      <c r="AW2992"/>
      <c r="AX2992"/>
      <c r="AY2992"/>
      <c r="BA2992"/>
      <c r="BB2992"/>
      <c r="BC2992"/>
      <c r="BE2992"/>
      <c r="BF2992"/>
      <c r="BG2992"/>
      <c r="BI2992"/>
      <c r="BJ2992"/>
      <c r="BK2992"/>
      <c r="BM2992"/>
      <c r="BN2992"/>
      <c r="BO2992"/>
    </row>
    <row r="2993" spans="1:67">
      <c r="A2993"/>
      <c r="B2993"/>
      <c r="C2993"/>
      <c r="E2993"/>
      <c r="F2993"/>
      <c r="G2993"/>
      <c r="I2993"/>
      <c r="J2993"/>
      <c r="K2993"/>
      <c r="M2993"/>
      <c r="N2993"/>
      <c r="O2993"/>
      <c r="Q2993"/>
      <c r="R2993"/>
      <c r="S2993"/>
      <c r="U2993"/>
      <c r="V2993"/>
      <c r="W2993"/>
      <c r="Y2993"/>
      <c r="Z2993"/>
      <c r="AA2993"/>
      <c r="AC2993"/>
      <c r="AD2993"/>
      <c r="AE2993"/>
      <c r="AG2993"/>
      <c r="AH2993"/>
      <c r="AI2993"/>
      <c r="AK2993"/>
      <c r="AL2993"/>
      <c r="AM2993"/>
      <c r="AO2993"/>
      <c r="AP2993"/>
      <c r="AQ2993"/>
      <c r="AS2993"/>
      <c r="AT2993"/>
      <c r="AU2993"/>
      <c r="AW2993"/>
      <c r="AX2993"/>
      <c r="AY2993"/>
      <c r="BA2993"/>
      <c r="BB2993"/>
      <c r="BC2993"/>
      <c r="BE2993"/>
      <c r="BF2993"/>
      <c r="BG2993"/>
      <c r="BI2993"/>
      <c r="BJ2993"/>
      <c r="BK2993"/>
      <c r="BM2993"/>
      <c r="BN2993"/>
      <c r="BO2993"/>
    </row>
    <row r="2994" spans="1:67">
      <c r="A2994"/>
      <c r="B2994"/>
      <c r="C2994"/>
      <c r="E2994"/>
      <c r="F2994"/>
      <c r="G2994"/>
      <c r="I2994"/>
      <c r="J2994"/>
      <c r="K2994"/>
      <c r="M2994"/>
      <c r="N2994"/>
      <c r="O2994"/>
      <c r="Q2994"/>
      <c r="R2994"/>
      <c r="S2994"/>
      <c r="U2994"/>
      <c r="V2994"/>
      <c r="W2994"/>
      <c r="Y2994"/>
      <c r="Z2994"/>
      <c r="AA2994"/>
      <c r="AC2994"/>
      <c r="AD2994"/>
      <c r="AE2994"/>
      <c r="AG2994"/>
      <c r="AH2994"/>
      <c r="AI2994"/>
      <c r="AK2994"/>
      <c r="AL2994"/>
      <c r="AM2994"/>
      <c r="AO2994"/>
      <c r="AP2994"/>
      <c r="AQ2994"/>
      <c r="AS2994"/>
      <c r="AT2994"/>
      <c r="AU2994"/>
      <c r="AW2994"/>
      <c r="AX2994"/>
      <c r="AY2994"/>
      <c r="BA2994"/>
      <c r="BB2994"/>
      <c r="BC2994"/>
      <c r="BE2994"/>
      <c r="BF2994"/>
      <c r="BG2994"/>
      <c r="BI2994"/>
      <c r="BJ2994"/>
      <c r="BK2994"/>
      <c r="BM2994"/>
      <c r="BN2994"/>
      <c r="BO2994"/>
    </row>
    <row r="2995" spans="1:67">
      <c r="A2995"/>
      <c r="B2995"/>
      <c r="C2995"/>
      <c r="E2995"/>
      <c r="F2995"/>
      <c r="G2995"/>
      <c r="I2995"/>
      <c r="J2995"/>
      <c r="K2995"/>
      <c r="M2995"/>
      <c r="N2995"/>
      <c r="O2995"/>
      <c r="Q2995"/>
      <c r="R2995"/>
      <c r="S2995"/>
      <c r="U2995"/>
      <c r="V2995"/>
      <c r="W2995"/>
      <c r="Y2995"/>
      <c r="Z2995"/>
      <c r="AA2995"/>
      <c r="AC2995"/>
      <c r="AD2995"/>
      <c r="AE2995"/>
      <c r="AG2995"/>
      <c r="AH2995"/>
      <c r="AI2995"/>
      <c r="AK2995"/>
      <c r="AL2995"/>
      <c r="AM2995"/>
      <c r="AO2995"/>
      <c r="AP2995"/>
      <c r="AQ2995"/>
      <c r="AS2995"/>
      <c r="AT2995"/>
      <c r="AU2995"/>
      <c r="AW2995"/>
      <c r="AX2995"/>
      <c r="AY2995"/>
      <c r="BA2995"/>
      <c r="BB2995"/>
      <c r="BC2995"/>
      <c r="BE2995"/>
      <c r="BF2995"/>
      <c r="BG2995"/>
      <c r="BI2995"/>
      <c r="BJ2995"/>
      <c r="BK2995"/>
      <c r="BM2995"/>
      <c r="BN2995"/>
      <c r="BO2995"/>
    </row>
    <row r="2996" spans="1:67">
      <c r="A2996"/>
      <c r="B2996"/>
      <c r="C2996"/>
      <c r="E2996"/>
      <c r="F2996"/>
      <c r="G2996"/>
      <c r="I2996"/>
      <c r="J2996"/>
      <c r="K2996"/>
      <c r="M2996"/>
      <c r="N2996"/>
      <c r="O2996"/>
      <c r="Q2996"/>
      <c r="R2996"/>
      <c r="S2996"/>
      <c r="U2996"/>
      <c r="V2996"/>
      <c r="W2996"/>
      <c r="Y2996"/>
      <c r="Z2996"/>
      <c r="AA2996"/>
      <c r="AC2996"/>
      <c r="AD2996"/>
      <c r="AE2996"/>
      <c r="AG2996"/>
      <c r="AH2996"/>
      <c r="AI2996"/>
      <c r="AK2996"/>
      <c r="AL2996"/>
      <c r="AM2996"/>
      <c r="AO2996"/>
      <c r="AP2996"/>
      <c r="AQ2996"/>
      <c r="AS2996"/>
      <c r="AT2996"/>
      <c r="AU2996"/>
      <c r="AW2996"/>
      <c r="AX2996"/>
      <c r="AY2996"/>
      <c r="BA2996"/>
      <c r="BB2996"/>
      <c r="BC2996"/>
      <c r="BE2996"/>
      <c r="BF2996"/>
      <c r="BG2996"/>
      <c r="BI2996"/>
      <c r="BJ2996"/>
      <c r="BK2996"/>
      <c r="BM2996"/>
      <c r="BN2996"/>
      <c r="BO2996"/>
    </row>
    <row r="2997" spans="1:67">
      <c r="A2997"/>
      <c r="B2997"/>
      <c r="C2997"/>
      <c r="E2997"/>
      <c r="F2997"/>
      <c r="G2997"/>
      <c r="I2997"/>
      <c r="J2997"/>
      <c r="K2997"/>
      <c r="M2997"/>
      <c r="N2997"/>
      <c r="O2997"/>
      <c r="Q2997"/>
      <c r="R2997"/>
      <c r="S2997"/>
      <c r="U2997"/>
      <c r="V2997"/>
      <c r="W2997"/>
      <c r="Y2997"/>
      <c r="Z2997"/>
      <c r="AA2997"/>
      <c r="AC2997"/>
      <c r="AD2997"/>
      <c r="AE2997"/>
      <c r="AG2997"/>
      <c r="AH2997"/>
      <c r="AI2997"/>
      <c r="AK2997"/>
      <c r="AL2997"/>
      <c r="AM2997"/>
      <c r="AO2997"/>
      <c r="AP2997"/>
      <c r="AQ2997"/>
      <c r="AS2997"/>
      <c r="AT2997"/>
      <c r="AU2997"/>
      <c r="AW2997"/>
      <c r="AX2997"/>
      <c r="AY2997"/>
      <c r="BA2997"/>
      <c r="BB2997"/>
      <c r="BC2997"/>
      <c r="BE2997"/>
      <c r="BF2997"/>
      <c r="BG2997"/>
      <c r="BI2997"/>
      <c r="BJ2997"/>
      <c r="BK2997"/>
      <c r="BM2997"/>
      <c r="BN2997"/>
      <c r="BO2997"/>
    </row>
    <row r="2998" spans="1:67">
      <c r="A2998"/>
      <c r="B2998"/>
      <c r="C2998"/>
      <c r="E2998"/>
      <c r="F2998"/>
      <c r="G2998"/>
      <c r="I2998"/>
      <c r="J2998"/>
      <c r="K2998"/>
      <c r="M2998"/>
      <c r="N2998"/>
      <c r="O2998"/>
      <c r="Q2998"/>
      <c r="R2998"/>
      <c r="S2998"/>
      <c r="U2998"/>
      <c r="V2998"/>
      <c r="W2998"/>
      <c r="Y2998"/>
      <c r="Z2998"/>
      <c r="AA2998"/>
      <c r="AC2998"/>
      <c r="AD2998"/>
      <c r="AE2998"/>
      <c r="AG2998"/>
      <c r="AH2998"/>
      <c r="AI2998"/>
      <c r="AK2998"/>
      <c r="AL2998"/>
      <c r="AM2998"/>
      <c r="AO2998"/>
      <c r="AP2998"/>
      <c r="AQ2998"/>
      <c r="AS2998"/>
      <c r="AT2998"/>
      <c r="AU2998"/>
      <c r="AW2998"/>
      <c r="AX2998"/>
      <c r="AY2998"/>
      <c r="BA2998"/>
      <c r="BB2998"/>
      <c r="BC2998"/>
      <c r="BE2998"/>
      <c r="BF2998"/>
      <c r="BG2998"/>
      <c r="BI2998"/>
      <c r="BJ2998"/>
      <c r="BK2998"/>
      <c r="BM2998"/>
      <c r="BN2998"/>
      <c r="BO2998"/>
    </row>
    <row r="2999" spans="1:67">
      <c r="A2999"/>
      <c r="B2999"/>
      <c r="C2999"/>
      <c r="E2999"/>
      <c r="F2999"/>
      <c r="G2999"/>
      <c r="I2999"/>
      <c r="J2999"/>
      <c r="K2999"/>
      <c r="M2999"/>
      <c r="N2999"/>
      <c r="O2999"/>
      <c r="Q2999"/>
      <c r="R2999"/>
      <c r="S2999"/>
      <c r="U2999"/>
      <c r="V2999"/>
      <c r="W2999"/>
      <c r="Y2999"/>
      <c r="Z2999"/>
      <c r="AA2999"/>
      <c r="AC2999"/>
      <c r="AD2999"/>
      <c r="AE2999"/>
      <c r="AG2999"/>
      <c r="AH2999"/>
      <c r="AI2999"/>
      <c r="AK2999"/>
      <c r="AL2999"/>
      <c r="AM2999"/>
      <c r="AO2999"/>
      <c r="AP2999"/>
      <c r="AQ2999"/>
      <c r="AS2999"/>
      <c r="AT2999"/>
      <c r="AU2999"/>
      <c r="AW2999"/>
      <c r="AX2999"/>
      <c r="AY2999"/>
      <c r="BA2999"/>
      <c r="BB2999"/>
      <c r="BC2999"/>
      <c r="BE2999"/>
      <c r="BF2999"/>
      <c r="BG2999"/>
      <c r="BI2999"/>
      <c r="BJ2999"/>
      <c r="BK2999"/>
      <c r="BM2999"/>
      <c r="BN2999"/>
      <c r="BO2999"/>
    </row>
    <row r="3000" spans="1:67">
      <c r="A3000"/>
      <c r="B3000"/>
      <c r="C3000"/>
      <c r="E3000"/>
      <c r="F3000"/>
      <c r="G3000"/>
      <c r="I3000"/>
      <c r="J3000"/>
      <c r="K3000"/>
      <c r="M3000"/>
      <c r="N3000"/>
      <c r="O3000"/>
      <c r="Q3000"/>
      <c r="R3000"/>
      <c r="S3000"/>
      <c r="U3000"/>
      <c r="V3000"/>
      <c r="W3000"/>
      <c r="Y3000"/>
      <c r="Z3000"/>
      <c r="AA3000"/>
      <c r="AC3000"/>
      <c r="AD3000"/>
      <c r="AE3000"/>
      <c r="AG3000"/>
      <c r="AH3000"/>
      <c r="AI3000"/>
      <c r="AK3000"/>
      <c r="AL3000"/>
      <c r="AM3000"/>
      <c r="AO3000"/>
      <c r="AP3000"/>
      <c r="AQ3000"/>
      <c r="AS3000"/>
      <c r="AT3000"/>
      <c r="AU3000"/>
      <c r="AW3000"/>
      <c r="AX3000"/>
      <c r="AY3000"/>
      <c r="BA3000"/>
      <c r="BB3000"/>
      <c r="BC3000"/>
      <c r="BE3000"/>
      <c r="BF3000"/>
      <c r="BG3000"/>
      <c r="BI3000"/>
      <c r="BJ3000"/>
      <c r="BK3000"/>
      <c r="BM3000"/>
      <c r="BN3000"/>
      <c r="BO3000"/>
    </row>
    <row r="3001" spans="1:67">
      <c r="A3001"/>
      <c r="B3001"/>
      <c r="C3001"/>
      <c r="E3001"/>
      <c r="F3001"/>
      <c r="G3001"/>
      <c r="I3001"/>
      <c r="J3001"/>
      <c r="K3001"/>
      <c r="M3001"/>
      <c r="N3001"/>
      <c r="O3001"/>
      <c r="Q3001"/>
      <c r="R3001"/>
      <c r="S3001"/>
      <c r="U3001"/>
      <c r="V3001"/>
      <c r="W3001"/>
      <c r="Y3001"/>
      <c r="Z3001"/>
      <c r="AA3001"/>
      <c r="AC3001"/>
      <c r="AD3001"/>
      <c r="AE3001"/>
      <c r="AG3001"/>
      <c r="AH3001"/>
      <c r="AI3001"/>
      <c r="AK3001"/>
      <c r="AL3001"/>
      <c r="AM3001"/>
      <c r="AO3001"/>
      <c r="AP3001"/>
      <c r="AQ3001"/>
      <c r="AS3001"/>
      <c r="AT3001"/>
      <c r="AU3001"/>
      <c r="AW3001"/>
      <c r="AX3001"/>
      <c r="AY3001"/>
      <c r="BA3001"/>
      <c r="BB3001"/>
      <c r="BC3001"/>
      <c r="BE3001"/>
      <c r="BF3001"/>
      <c r="BG3001"/>
      <c r="BI3001"/>
      <c r="BJ3001"/>
      <c r="BK3001"/>
      <c r="BM3001"/>
      <c r="BN3001"/>
      <c r="BO3001"/>
    </row>
    <row r="3002" spans="1:67">
      <c r="A3002"/>
      <c r="B3002"/>
      <c r="C3002"/>
      <c r="E3002"/>
      <c r="F3002"/>
      <c r="G3002"/>
      <c r="I3002"/>
      <c r="J3002"/>
      <c r="K3002"/>
      <c r="M3002"/>
      <c r="N3002"/>
      <c r="O3002"/>
      <c r="Q3002"/>
      <c r="R3002"/>
      <c r="S3002"/>
      <c r="U3002"/>
      <c r="V3002"/>
      <c r="W3002"/>
      <c r="Y3002"/>
      <c r="Z3002"/>
      <c r="AA3002"/>
      <c r="AC3002"/>
      <c r="AD3002"/>
      <c r="AE3002"/>
      <c r="AG3002"/>
      <c r="AH3002"/>
      <c r="AI3002"/>
      <c r="AK3002"/>
      <c r="AL3002"/>
      <c r="AM3002"/>
      <c r="AO3002"/>
      <c r="AP3002"/>
      <c r="AQ3002"/>
      <c r="AS3002"/>
      <c r="AT3002"/>
      <c r="AU3002"/>
      <c r="AW3002"/>
      <c r="AX3002"/>
      <c r="AY3002"/>
      <c r="BA3002"/>
      <c r="BB3002"/>
      <c r="BC3002"/>
      <c r="BE3002"/>
      <c r="BF3002"/>
      <c r="BG3002"/>
      <c r="BI3002"/>
      <c r="BJ3002"/>
      <c r="BK3002"/>
      <c r="BM3002"/>
      <c r="BN3002"/>
      <c r="BO3002"/>
    </row>
    <row r="3003" spans="1:67">
      <c r="A3003"/>
      <c r="B3003"/>
      <c r="C3003"/>
      <c r="E3003"/>
      <c r="F3003"/>
      <c r="G3003"/>
      <c r="I3003"/>
      <c r="J3003"/>
      <c r="K3003"/>
      <c r="M3003"/>
      <c r="N3003"/>
      <c r="O3003"/>
      <c r="Q3003"/>
      <c r="R3003"/>
      <c r="S3003"/>
      <c r="U3003"/>
      <c r="V3003"/>
      <c r="W3003"/>
      <c r="Y3003"/>
      <c r="Z3003"/>
      <c r="AA3003"/>
      <c r="AC3003"/>
      <c r="AD3003"/>
      <c r="AE3003"/>
      <c r="AG3003"/>
      <c r="AH3003"/>
      <c r="AI3003"/>
      <c r="AK3003"/>
      <c r="AL3003"/>
      <c r="AM3003"/>
      <c r="AO3003"/>
      <c r="AP3003"/>
      <c r="AQ3003"/>
      <c r="AS3003"/>
      <c r="AT3003"/>
      <c r="AU3003"/>
      <c r="AW3003"/>
      <c r="AX3003"/>
      <c r="AY3003"/>
      <c r="BA3003"/>
      <c r="BB3003"/>
      <c r="BC3003"/>
      <c r="BE3003"/>
      <c r="BF3003"/>
      <c r="BG3003"/>
      <c r="BI3003"/>
      <c r="BJ3003"/>
      <c r="BK3003"/>
      <c r="BM3003"/>
      <c r="BN3003"/>
      <c r="BO3003"/>
    </row>
    <row r="3004" spans="1:67">
      <c r="A3004"/>
      <c r="B3004"/>
      <c r="C3004"/>
      <c r="E3004"/>
      <c r="F3004"/>
      <c r="G3004"/>
      <c r="I3004"/>
      <c r="J3004"/>
      <c r="K3004"/>
      <c r="M3004"/>
      <c r="N3004"/>
      <c r="O3004"/>
      <c r="Q3004"/>
      <c r="R3004"/>
      <c r="S3004"/>
      <c r="U3004"/>
      <c r="V3004"/>
      <c r="W3004"/>
      <c r="Y3004"/>
      <c r="Z3004"/>
      <c r="AA3004"/>
      <c r="AC3004"/>
      <c r="AD3004"/>
      <c r="AE3004"/>
      <c r="AG3004"/>
      <c r="AH3004"/>
      <c r="AI3004"/>
      <c r="AK3004"/>
      <c r="AL3004"/>
      <c r="AM3004"/>
      <c r="AO3004"/>
      <c r="AP3004"/>
      <c r="AQ3004"/>
      <c r="AS3004"/>
      <c r="AT3004"/>
      <c r="AU3004"/>
      <c r="AW3004"/>
      <c r="AX3004"/>
      <c r="AY3004"/>
      <c r="BA3004"/>
      <c r="BB3004"/>
      <c r="BC3004"/>
      <c r="BE3004"/>
      <c r="BF3004"/>
      <c r="BG3004"/>
      <c r="BI3004"/>
      <c r="BJ3004"/>
      <c r="BK3004"/>
      <c r="BM3004"/>
      <c r="BN3004"/>
      <c r="BO3004"/>
    </row>
    <row r="3005" spans="1:67">
      <c r="A3005"/>
      <c r="B3005"/>
      <c r="C3005"/>
      <c r="E3005"/>
      <c r="F3005"/>
      <c r="G3005"/>
      <c r="I3005"/>
      <c r="J3005"/>
      <c r="K3005"/>
      <c r="M3005"/>
      <c r="N3005"/>
      <c r="O3005"/>
      <c r="Q3005"/>
      <c r="R3005"/>
      <c r="S3005"/>
      <c r="U3005"/>
      <c r="V3005"/>
      <c r="W3005"/>
      <c r="Y3005"/>
      <c r="Z3005"/>
      <c r="AA3005"/>
      <c r="AC3005"/>
      <c r="AD3005"/>
      <c r="AE3005"/>
      <c r="AG3005"/>
      <c r="AH3005"/>
      <c r="AI3005"/>
      <c r="AK3005"/>
      <c r="AL3005"/>
      <c r="AM3005"/>
      <c r="AO3005"/>
      <c r="AP3005"/>
      <c r="AQ3005"/>
      <c r="AS3005"/>
      <c r="AT3005"/>
      <c r="AU3005"/>
      <c r="AW3005"/>
      <c r="AX3005"/>
      <c r="AY3005"/>
      <c r="BA3005"/>
      <c r="BB3005"/>
      <c r="BC3005"/>
      <c r="BE3005"/>
      <c r="BF3005"/>
      <c r="BG3005"/>
      <c r="BI3005"/>
      <c r="BJ3005"/>
      <c r="BK3005"/>
      <c r="BM3005"/>
      <c r="BN3005"/>
      <c r="BO3005"/>
    </row>
    <row r="3006" spans="1:67">
      <c r="A3006"/>
      <c r="B3006"/>
      <c r="C3006"/>
      <c r="E3006"/>
      <c r="F3006"/>
      <c r="G3006"/>
      <c r="I3006"/>
      <c r="J3006"/>
      <c r="K3006"/>
      <c r="M3006"/>
      <c r="N3006"/>
      <c r="O3006"/>
      <c r="Q3006"/>
      <c r="R3006"/>
      <c r="S3006"/>
      <c r="U3006"/>
      <c r="V3006"/>
      <c r="W3006"/>
      <c r="Y3006"/>
      <c r="Z3006"/>
      <c r="AA3006"/>
      <c r="AC3006"/>
      <c r="AD3006"/>
      <c r="AE3006"/>
      <c r="AG3006"/>
      <c r="AH3006"/>
      <c r="AI3006"/>
      <c r="AK3006"/>
      <c r="AL3006"/>
      <c r="AM3006"/>
      <c r="AO3006"/>
      <c r="AP3006"/>
      <c r="AQ3006"/>
      <c r="AS3006"/>
      <c r="AT3006"/>
      <c r="AU3006"/>
      <c r="AW3006"/>
      <c r="AX3006"/>
      <c r="AY3006"/>
      <c r="BA3006"/>
      <c r="BB3006"/>
      <c r="BC3006"/>
      <c r="BE3006"/>
      <c r="BF3006"/>
      <c r="BG3006"/>
      <c r="BI3006"/>
      <c r="BJ3006"/>
      <c r="BK3006"/>
      <c r="BM3006"/>
      <c r="BN3006"/>
      <c r="BO3006"/>
    </row>
    <row r="3007" spans="1:67">
      <c r="A3007"/>
      <c r="B3007"/>
      <c r="C3007"/>
      <c r="E3007"/>
      <c r="F3007"/>
      <c r="G3007"/>
      <c r="I3007"/>
      <c r="J3007"/>
      <c r="K3007"/>
      <c r="M3007"/>
      <c r="N3007"/>
      <c r="O3007"/>
      <c r="Q3007"/>
      <c r="R3007"/>
      <c r="S3007"/>
      <c r="U3007"/>
      <c r="V3007"/>
      <c r="W3007"/>
      <c r="Y3007"/>
      <c r="Z3007"/>
      <c r="AA3007"/>
      <c r="AC3007"/>
      <c r="AD3007"/>
      <c r="AE3007"/>
      <c r="AG3007"/>
      <c r="AH3007"/>
      <c r="AI3007"/>
      <c r="AK3007"/>
      <c r="AL3007"/>
      <c r="AM3007"/>
      <c r="AO3007"/>
      <c r="AP3007"/>
      <c r="AQ3007"/>
      <c r="AS3007"/>
      <c r="AT3007"/>
      <c r="AU3007"/>
      <c r="AW3007"/>
      <c r="AX3007"/>
      <c r="AY3007"/>
      <c r="BA3007"/>
      <c r="BB3007"/>
      <c r="BC3007"/>
      <c r="BE3007"/>
      <c r="BF3007"/>
      <c r="BG3007"/>
      <c r="BI3007"/>
      <c r="BJ3007"/>
      <c r="BK3007"/>
      <c r="BM3007"/>
      <c r="BN3007"/>
      <c r="BO3007"/>
    </row>
    <row r="3008" spans="1:67">
      <c r="A3008"/>
      <c r="B3008"/>
      <c r="C3008"/>
      <c r="E3008"/>
      <c r="F3008"/>
      <c r="G3008"/>
      <c r="I3008"/>
      <c r="J3008"/>
      <c r="K3008"/>
      <c r="M3008"/>
      <c r="N3008"/>
      <c r="O3008"/>
      <c r="Q3008"/>
      <c r="R3008"/>
      <c r="S3008"/>
      <c r="U3008"/>
      <c r="V3008"/>
      <c r="W3008"/>
      <c r="Y3008"/>
      <c r="Z3008"/>
      <c r="AA3008"/>
      <c r="AC3008"/>
      <c r="AD3008"/>
      <c r="AE3008"/>
      <c r="AG3008"/>
      <c r="AH3008"/>
      <c r="AI3008"/>
      <c r="AK3008"/>
      <c r="AL3008"/>
      <c r="AM3008"/>
      <c r="AO3008"/>
      <c r="AP3008"/>
      <c r="AQ3008"/>
      <c r="AS3008"/>
      <c r="AT3008"/>
      <c r="AU3008"/>
      <c r="AW3008"/>
      <c r="AX3008"/>
      <c r="AY3008"/>
      <c r="BA3008"/>
      <c r="BB3008"/>
      <c r="BC3008"/>
      <c r="BE3008"/>
      <c r="BF3008"/>
      <c r="BG3008"/>
      <c r="BI3008"/>
      <c r="BJ3008"/>
      <c r="BK3008"/>
      <c r="BM3008"/>
      <c r="BN3008"/>
      <c r="BO3008"/>
    </row>
    <row r="3009" spans="1:67">
      <c r="A3009"/>
      <c r="B3009"/>
      <c r="C3009"/>
      <c r="E3009"/>
      <c r="F3009"/>
      <c r="G3009"/>
      <c r="I3009"/>
      <c r="J3009"/>
      <c r="K3009"/>
      <c r="M3009"/>
      <c r="N3009"/>
      <c r="O3009"/>
      <c r="Q3009"/>
      <c r="R3009"/>
      <c r="S3009"/>
      <c r="U3009"/>
      <c r="V3009"/>
      <c r="W3009"/>
      <c r="Y3009"/>
      <c r="Z3009"/>
      <c r="AA3009"/>
      <c r="AC3009"/>
      <c r="AD3009"/>
      <c r="AE3009"/>
      <c r="AG3009"/>
      <c r="AH3009"/>
      <c r="AI3009"/>
      <c r="AK3009"/>
      <c r="AL3009"/>
      <c r="AM3009"/>
      <c r="AO3009"/>
      <c r="AP3009"/>
      <c r="AQ3009"/>
      <c r="AS3009"/>
      <c r="AT3009"/>
      <c r="AU3009"/>
      <c r="AW3009"/>
      <c r="AX3009"/>
      <c r="AY3009"/>
      <c r="BA3009"/>
      <c r="BB3009"/>
      <c r="BC3009"/>
      <c r="BE3009"/>
      <c r="BF3009"/>
      <c r="BG3009"/>
      <c r="BI3009"/>
      <c r="BJ3009"/>
      <c r="BK3009"/>
      <c r="BM3009"/>
      <c r="BN3009"/>
      <c r="BO3009"/>
    </row>
    <row r="3010" spans="1:67">
      <c r="A3010"/>
      <c r="B3010"/>
      <c r="C3010"/>
      <c r="E3010"/>
      <c r="F3010"/>
      <c r="G3010"/>
      <c r="I3010"/>
      <c r="J3010"/>
      <c r="K3010"/>
      <c r="M3010"/>
      <c r="N3010"/>
      <c r="O3010"/>
      <c r="Q3010"/>
      <c r="R3010"/>
      <c r="S3010"/>
      <c r="U3010"/>
      <c r="V3010"/>
      <c r="W3010"/>
      <c r="Y3010"/>
      <c r="Z3010"/>
      <c r="AA3010"/>
      <c r="AC3010"/>
      <c r="AD3010"/>
      <c r="AE3010"/>
      <c r="AG3010"/>
      <c r="AH3010"/>
      <c r="AI3010"/>
      <c r="AK3010"/>
      <c r="AL3010"/>
      <c r="AM3010"/>
      <c r="AO3010"/>
      <c r="AP3010"/>
      <c r="AQ3010"/>
      <c r="AS3010"/>
      <c r="AT3010"/>
      <c r="AU3010"/>
      <c r="AW3010"/>
      <c r="AX3010"/>
      <c r="AY3010"/>
      <c r="BA3010"/>
      <c r="BB3010"/>
      <c r="BC3010"/>
      <c r="BE3010"/>
      <c r="BF3010"/>
      <c r="BG3010"/>
      <c r="BI3010"/>
      <c r="BJ3010"/>
      <c r="BK3010"/>
      <c r="BM3010"/>
      <c r="BN3010"/>
      <c r="BO3010"/>
    </row>
    <row r="3011" spans="1:67">
      <c r="A3011"/>
      <c r="B3011"/>
      <c r="C3011"/>
      <c r="E3011"/>
      <c r="F3011"/>
      <c r="G3011"/>
      <c r="I3011"/>
      <c r="J3011"/>
      <c r="K3011"/>
      <c r="M3011"/>
      <c r="N3011"/>
      <c r="O3011"/>
      <c r="Q3011"/>
      <c r="R3011"/>
      <c r="S3011"/>
      <c r="U3011"/>
      <c r="V3011"/>
      <c r="W3011"/>
      <c r="Y3011"/>
      <c r="Z3011"/>
      <c r="AA3011"/>
      <c r="AC3011"/>
      <c r="AD3011"/>
      <c r="AE3011"/>
      <c r="AG3011"/>
      <c r="AH3011"/>
      <c r="AI3011"/>
      <c r="AK3011"/>
      <c r="AL3011"/>
      <c r="AM3011"/>
      <c r="AO3011"/>
      <c r="AP3011"/>
      <c r="AQ3011"/>
      <c r="AS3011"/>
      <c r="AT3011"/>
      <c r="AU3011"/>
      <c r="AW3011"/>
      <c r="AX3011"/>
      <c r="AY3011"/>
      <c r="BA3011"/>
      <c r="BB3011"/>
      <c r="BC3011"/>
      <c r="BE3011"/>
      <c r="BF3011"/>
      <c r="BG3011"/>
      <c r="BI3011"/>
      <c r="BJ3011"/>
      <c r="BK3011"/>
      <c r="BM3011"/>
      <c r="BN3011"/>
      <c r="BO3011"/>
    </row>
    <row r="3012" spans="1:67">
      <c r="A3012"/>
      <c r="B3012"/>
      <c r="C3012"/>
      <c r="E3012"/>
      <c r="F3012"/>
      <c r="G3012"/>
      <c r="I3012"/>
      <c r="J3012"/>
      <c r="K3012"/>
      <c r="M3012"/>
      <c r="N3012"/>
      <c r="O3012"/>
      <c r="Q3012"/>
      <c r="R3012"/>
      <c r="S3012"/>
      <c r="U3012"/>
      <c r="V3012"/>
      <c r="W3012"/>
      <c r="Y3012"/>
      <c r="Z3012"/>
      <c r="AA3012"/>
      <c r="AC3012"/>
      <c r="AD3012"/>
      <c r="AE3012"/>
      <c r="AG3012"/>
      <c r="AH3012"/>
      <c r="AI3012"/>
      <c r="AK3012"/>
      <c r="AL3012"/>
      <c r="AM3012"/>
      <c r="AO3012"/>
      <c r="AP3012"/>
      <c r="AQ3012"/>
      <c r="AS3012"/>
      <c r="AT3012"/>
      <c r="AU3012"/>
      <c r="AW3012"/>
      <c r="AX3012"/>
      <c r="AY3012"/>
      <c r="BA3012"/>
      <c r="BB3012"/>
      <c r="BC3012"/>
      <c r="BE3012"/>
      <c r="BF3012"/>
      <c r="BG3012"/>
      <c r="BI3012"/>
      <c r="BJ3012"/>
      <c r="BK3012"/>
      <c r="BM3012"/>
      <c r="BN3012"/>
      <c r="BO3012"/>
    </row>
    <row r="3013" spans="1:67">
      <c r="A3013"/>
      <c r="B3013"/>
      <c r="C3013"/>
      <c r="E3013"/>
      <c r="F3013"/>
      <c r="G3013"/>
      <c r="I3013"/>
      <c r="J3013"/>
      <c r="K3013"/>
      <c r="M3013"/>
      <c r="N3013"/>
      <c r="O3013"/>
      <c r="Q3013"/>
      <c r="R3013"/>
      <c r="S3013"/>
      <c r="U3013"/>
      <c r="V3013"/>
      <c r="W3013"/>
      <c r="Y3013"/>
      <c r="Z3013"/>
      <c r="AA3013"/>
      <c r="AC3013"/>
      <c r="AD3013"/>
      <c r="AE3013"/>
      <c r="AG3013"/>
      <c r="AH3013"/>
      <c r="AI3013"/>
      <c r="AK3013"/>
      <c r="AL3013"/>
      <c r="AM3013"/>
      <c r="AO3013"/>
      <c r="AP3013"/>
      <c r="AQ3013"/>
      <c r="AS3013"/>
      <c r="AT3013"/>
      <c r="AU3013"/>
      <c r="AW3013"/>
      <c r="AX3013"/>
      <c r="AY3013"/>
      <c r="BA3013"/>
      <c r="BB3013"/>
      <c r="BC3013"/>
      <c r="BE3013"/>
      <c r="BF3013"/>
      <c r="BG3013"/>
      <c r="BI3013"/>
      <c r="BJ3013"/>
      <c r="BK3013"/>
      <c r="BM3013"/>
      <c r="BN3013"/>
      <c r="BO3013"/>
    </row>
    <row r="3014" spans="1:67">
      <c r="A3014"/>
      <c r="B3014"/>
      <c r="C3014"/>
      <c r="E3014"/>
      <c r="F3014"/>
      <c r="G3014"/>
      <c r="I3014"/>
      <c r="J3014"/>
      <c r="K3014"/>
      <c r="M3014"/>
      <c r="N3014"/>
      <c r="O3014"/>
      <c r="Q3014"/>
      <c r="R3014"/>
      <c r="S3014"/>
      <c r="U3014"/>
      <c r="V3014"/>
      <c r="W3014"/>
      <c r="Y3014"/>
      <c r="Z3014"/>
      <c r="AA3014"/>
      <c r="AC3014"/>
      <c r="AD3014"/>
      <c r="AE3014"/>
      <c r="AG3014"/>
      <c r="AH3014"/>
      <c r="AI3014"/>
      <c r="AK3014"/>
      <c r="AL3014"/>
      <c r="AM3014"/>
      <c r="AO3014"/>
      <c r="AP3014"/>
      <c r="AQ3014"/>
      <c r="AS3014"/>
      <c r="AT3014"/>
      <c r="AU3014"/>
      <c r="AW3014"/>
      <c r="AX3014"/>
      <c r="AY3014"/>
      <c r="BA3014"/>
      <c r="BB3014"/>
      <c r="BC3014"/>
      <c r="BE3014"/>
      <c r="BF3014"/>
      <c r="BG3014"/>
      <c r="BI3014"/>
      <c r="BJ3014"/>
      <c r="BK3014"/>
      <c r="BM3014"/>
      <c r="BN3014"/>
      <c r="BO3014"/>
    </row>
    <row r="3015" spans="1:67">
      <c r="A3015"/>
      <c r="B3015"/>
      <c r="C3015"/>
      <c r="E3015"/>
      <c r="F3015"/>
      <c r="G3015"/>
      <c r="I3015"/>
      <c r="J3015"/>
      <c r="K3015"/>
      <c r="M3015"/>
      <c r="N3015"/>
      <c r="O3015"/>
      <c r="Q3015"/>
      <c r="R3015"/>
      <c r="S3015"/>
      <c r="U3015"/>
      <c r="V3015"/>
      <c r="W3015"/>
      <c r="Y3015"/>
      <c r="Z3015"/>
      <c r="AA3015"/>
      <c r="AC3015"/>
      <c r="AD3015"/>
      <c r="AE3015"/>
      <c r="AG3015"/>
      <c r="AH3015"/>
      <c r="AI3015"/>
      <c r="AK3015"/>
      <c r="AL3015"/>
      <c r="AM3015"/>
      <c r="AO3015"/>
      <c r="AP3015"/>
      <c r="AQ3015"/>
      <c r="AS3015"/>
      <c r="AT3015"/>
      <c r="AU3015"/>
      <c r="AW3015"/>
      <c r="AX3015"/>
      <c r="AY3015"/>
      <c r="BA3015"/>
      <c r="BB3015"/>
      <c r="BC3015"/>
      <c r="BE3015"/>
      <c r="BF3015"/>
      <c r="BG3015"/>
      <c r="BI3015"/>
      <c r="BJ3015"/>
      <c r="BK3015"/>
      <c r="BM3015"/>
      <c r="BN3015"/>
      <c r="BO3015"/>
    </row>
    <row r="3016" spans="1:67">
      <c r="A3016"/>
      <c r="B3016"/>
      <c r="C3016"/>
      <c r="E3016"/>
      <c r="F3016"/>
      <c r="G3016"/>
      <c r="I3016"/>
      <c r="J3016"/>
      <c r="K3016"/>
      <c r="M3016"/>
      <c r="N3016"/>
      <c r="O3016"/>
      <c r="Q3016"/>
      <c r="R3016"/>
      <c r="S3016"/>
      <c r="U3016"/>
      <c r="V3016"/>
      <c r="W3016"/>
      <c r="Y3016"/>
      <c r="Z3016"/>
      <c r="AA3016"/>
      <c r="AC3016"/>
      <c r="AD3016"/>
      <c r="AE3016"/>
      <c r="AG3016"/>
      <c r="AH3016"/>
      <c r="AI3016"/>
      <c r="AK3016"/>
      <c r="AL3016"/>
      <c r="AM3016"/>
      <c r="AO3016"/>
      <c r="AP3016"/>
      <c r="AQ3016"/>
      <c r="AS3016"/>
      <c r="AT3016"/>
      <c r="AU3016"/>
      <c r="AW3016"/>
      <c r="AX3016"/>
      <c r="AY3016"/>
      <c r="BA3016"/>
      <c r="BB3016"/>
      <c r="BC3016"/>
      <c r="BE3016"/>
      <c r="BF3016"/>
      <c r="BG3016"/>
      <c r="BI3016"/>
      <c r="BJ3016"/>
      <c r="BK3016"/>
      <c r="BM3016"/>
      <c r="BN3016"/>
      <c r="BO3016"/>
    </row>
    <row r="3017" spans="1:67">
      <c r="A3017"/>
      <c r="B3017"/>
      <c r="C3017"/>
      <c r="E3017"/>
      <c r="F3017"/>
      <c r="G3017"/>
      <c r="I3017"/>
      <c r="J3017"/>
      <c r="K3017"/>
      <c r="M3017"/>
      <c r="N3017"/>
      <c r="O3017"/>
      <c r="Q3017"/>
      <c r="R3017"/>
      <c r="S3017"/>
      <c r="U3017"/>
      <c r="V3017"/>
      <c r="W3017"/>
      <c r="Y3017"/>
      <c r="Z3017"/>
      <c r="AA3017"/>
      <c r="AC3017"/>
      <c r="AD3017"/>
      <c r="AE3017"/>
      <c r="AG3017"/>
      <c r="AH3017"/>
      <c r="AI3017"/>
      <c r="AK3017"/>
      <c r="AL3017"/>
      <c r="AM3017"/>
      <c r="AO3017"/>
      <c r="AP3017"/>
      <c r="AQ3017"/>
      <c r="AS3017"/>
      <c r="AT3017"/>
      <c r="AU3017"/>
      <c r="AW3017"/>
      <c r="AX3017"/>
      <c r="AY3017"/>
      <c r="BA3017"/>
      <c r="BB3017"/>
      <c r="BC3017"/>
      <c r="BE3017"/>
      <c r="BF3017"/>
      <c r="BG3017"/>
      <c r="BI3017"/>
      <c r="BJ3017"/>
      <c r="BK3017"/>
      <c r="BM3017"/>
      <c r="BN3017"/>
      <c r="BO3017"/>
    </row>
    <row r="3018" spans="1:67">
      <c r="A3018"/>
      <c r="B3018"/>
      <c r="C3018"/>
      <c r="E3018"/>
      <c r="F3018"/>
      <c r="G3018"/>
      <c r="I3018"/>
      <c r="J3018"/>
      <c r="K3018"/>
      <c r="M3018"/>
      <c r="N3018"/>
      <c r="O3018"/>
      <c r="Q3018"/>
      <c r="R3018"/>
      <c r="S3018"/>
      <c r="U3018"/>
      <c r="V3018"/>
      <c r="W3018"/>
      <c r="Y3018"/>
      <c r="Z3018"/>
      <c r="AA3018"/>
      <c r="AC3018"/>
      <c r="AD3018"/>
      <c r="AE3018"/>
      <c r="AG3018"/>
      <c r="AH3018"/>
      <c r="AI3018"/>
      <c r="AK3018"/>
      <c r="AL3018"/>
      <c r="AM3018"/>
      <c r="AO3018"/>
      <c r="AP3018"/>
      <c r="AQ3018"/>
      <c r="AS3018"/>
      <c r="AT3018"/>
      <c r="AU3018"/>
      <c r="AW3018"/>
      <c r="AX3018"/>
      <c r="AY3018"/>
      <c r="BA3018"/>
      <c r="BB3018"/>
      <c r="BC3018"/>
      <c r="BE3018"/>
      <c r="BF3018"/>
      <c r="BG3018"/>
      <c r="BI3018"/>
      <c r="BJ3018"/>
      <c r="BK3018"/>
      <c r="BM3018"/>
      <c r="BN3018"/>
      <c r="BO3018"/>
    </row>
    <row r="3019" spans="1:67">
      <c r="A3019"/>
      <c r="B3019"/>
      <c r="C3019"/>
      <c r="E3019"/>
      <c r="F3019"/>
      <c r="G3019"/>
      <c r="I3019"/>
      <c r="J3019"/>
      <c r="K3019"/>
      <c r="M3019"/>
      <c r="N3019"/>
      <c r="O3019"/>
      <c r="Q3019"/>
      <c r="R3019"/>
      <c r="S3019"/>
      <c r="U3019"/>
      <c r="V3019"/>
      <c r="W3019"/>
      <c r="Y3019"/>
      <c r="Z3019"/>
      <c r="AA3019"/>
      <c r="AC3019"/>
      <c r="AD3019"/>
      <c r="AE3019"/>
      <c r="AG3019"/>
      <c r="AH3019"/>
      <c r="AI3019"/>
      <c r="AK3019"/>
      <c r="AL3019"/>
      <c r="AM3019"/>
      <c r="AO3019"/>
      <c r="AP3019"/>
      <c r="AQ3019"/>
      <c r="AS3019"/>
      <c r="AT3019"/>
      <c r="AU3019"/>
      <c r="AW3019"/>
      <c r="AX3019"/>
      <c r="AY3019"/>
      <c r="BA3019"/>
      <c r="BB3019"/>
      <c r="BC3019"/>
      <c r="BE3019"/>
      <c r="BF3019"/>
      <c r="BG3019"/>
      <c r="BI3019"/>
      <c r="BJ3019"/>
      <c r="BK3019"/>
      <c r="BM3019"/>
      <c r="BN3019"/>
      <c r="BO3019"/>
    </row>
    <row r="3020" spans="1:67">
      <c r="A3020"/>
      <c r="B3020"/>
      <c r="C3020"/>
      <c r="E3020"/>
      <c r="F3020"/>
      <c r="G3020"/>
      <c r="I3020"/>
      <c r="J3020"/>
      <c r="K3020"/>
      <c r="M3020"/>
      <c r="N3020"/>
      <c r="O3020"/>
      <c r="Q3020"/>
      <c r="R3020"/>
      <c r="S3020"/>
      <c r="U3020"/>
      <c r="V3020"/>
      <c r="W3020"/>
      <c r="Y3020"/>
      <c r="Z3020"/>
      <c r="AA3020"/>
      <c r="AC3020"/>
      <c r="AD3020"/>
      <c r="AE3020"/>
      <c r="AG3020"/>
      <c r="AH3020"/>
      <c r="AI3020"/>
      <c r="AK3020"/>
      <c r="AL3020"/>
      <c r="AM3020"/>
      <c r="AO3020"/>
      <c r="AP3020"/>
      <c r="AQ3020"/>
      <c r="AS3020"/>
      <c r="AT3020"/>
      <c r="AU3020"/>
      <c r="AW3020"/>
      <c r="AX3020"/>
      <c r="AY3020"/>
      <c r="BA3020"/>
      <c r="BB3020"/>
      <c r="BC3020"/>
      <c r="BE3020"/>
      <c r="BF3020"/>
      <c r="BG3020"/>
      <c r="BI3020"/>
      <c r="BJ3020"/>
      <c r="BK3020"/>
      <c r="BM3020"/>
      <c r="BN3020"/>
      <c r="BO3020"/>
    </row>
    <row r="3021" spans="1:67">
      <c r="A3021"/>
      <c r="B3021"/>
      <c r="C3021"/>
      <c r="E3021"/>
      <c r="F3021"/>
      <c r="G3021"/>
      <c r="I3021"/>
      <c r="J3021"/>
      <c r="K3021"/>
      <c r="M3021"/>
      <c r="N3021"/>
      <c r="O3021"/>
      <c r="Q3021"/>
      <c r="R3021"/>
      <c r="S3021"/>
      <c r="U3021"/>
      <c r="V3021"/>
      <c r="W3021"/>
      <c r="Y3021"/>
      <c r="Z3021"/>
      <c r="AA3021"/>
      <c r="AC3021"/>
      <c r="AD3021"/>
      <c r="AE3021"/>
      <c r="AG3021"/>
      <c r="AH3021"/>
      <c r="AI3021"/>
      <c r="AK3021"/>
      <c r="AL3021"/>
      <c r="AM3021"/>
      <c r="AO3021"/>
      <c r="AP3021"/>
      <c r="AQ3021"/>
      <c r="AS3021"/>
      <c r="AT3021"/>
      <c r="AU3021"/>
      <c r="AW3021"/>
      <c r="AX3021"/>
      <c r="AY3021"/>
      <c r="BA3021"/>
      <c r="BB3021"/>
      <c r="BC3021"/>
      <c r="BE3021"/>
      <c r="BF3021"/>
      <c r="BG3021"/>
      <c r="BI3021"/>
      <c r="BJ3021"/>
      <c r="BK3021"/>
      <c r="BM3021"/>
      <c r="BN3021"/>
      <c r="BO3021"/>
    </row>
    <row r="3022" spans="1:67">
      <c r="A3022"/>
      <c r="B3022"/>
      <c r="C3022"/>
      <c r="E3022"/>
      <c r="F3022"/>
      <c r="G3022"/>
      <c r="I3022"/>
      <c r="J3022"/>
      <c r="K3022"/>
      <c r="M3022"/>
      <c r="N3022"/>
      <c r="O3022"/>
      <c r="Q3022"/>
      <c r="R3022"/>
      <c r="S3022"/>
      <c r="U3022"/>
      <c r="V3022"/>
      <c r="W3022"/>
      <c r="Y3022"/>
      <c r="Z3022"/>
      <c r="AA3022"/>
      <c r="AC3022"/>
      <c r="AD3022"/>
      <c r="AE3022"/>
      <c r="AG3022"/>
      <c r="AH3022"/>
      <c r="AI3022"/>
      <c r="AK3022"/>
      <c r="AL3022"/>
      <c r="AM3022"/>
      <c r="AO3022"/>
      <c r="AP3022"/>
      <c r="AQ3022"/>
      <c r="AS3022"/>
      <c r="AT3022"/>
      <c r="AU3022"/>
      <c r="AW3022"/>
      <c r="AX3022"/>
      <c r="AY3022"/>
      <c r="BA3022"/>
      <c r="BB3022"/>
      <c r="BC3022"/>
      <c r="BE3022"/>
      <c r="BF3022"/>
      <c r="BG3022"/>
      <c r="BI3022"/>
      <c r="BJ3022"/>
      <c r="BK3022"/>
      <c r="BM3022"/>
      <c r="BN3022"/>
      <c r="BO3022"/>
    </row>
    <row r="3023" spans="1:67">
      <c r="A3023"/>
      <c r="B3023"/>
      <c r="C3023"/>
      <c r="E3023"/>
      <c r="F3023"/>
      <c r="G3023"/>
      <c r="I3023"/>
      <c r="J3023"/>
      <c r="K3023"/>
      <c r="M3023"/>
      <c r="N3023"/>
      <c r="O3023"/>
      <c r="Q3023"/>
      <c r="R3023"/>
      <c r="S3023"/>
      <c r="U3023"/>
      <c r="V3023"/>
      <c r="W3023"/>
      <c r="Y3023"/>
      <c r="Z3023"/>
      <c r="AA3023"/>
      <c r="AC3023"/>
      <c r="AD3023"/>
      <c r="AE3023"/>
      <c r="AG3023"/>
      <c r="AH3023"/>
      <c r="AI3023"/>
      <c r="AK3023"/>
      <c r="AL3023"/>
      <c r="AM3023"/>
      <c r="AO3023"/>
      <c r="AP3023"/>
      <c r="AQ3023"/>
      <c r="AS3023"/>
      <c r="AT3023"/>
      <c r="AU3023"/>
      <c r="AW3023"/>
      <c r="AX3023"/>
      <c r="AY3023"/>
      <c r="BA3023"/>
      <c r="BB3023"/>
      <c r="BC3023"/>
      <c r="BE3023"/>
      <c r="BF3023"/>
      <c r="BG3023"/>
      <c r="BI3023"/>
      <c r="BJ3023"/>
      <c r="BK3023"/>
      <c r="BM3023"/>
      <c r="BN3023"/>
      <c r="BO3023"/>
    </row>
    <row r="3024" spans="1:67">
      <c r="A3024"/>
      <c r="B3024"/>
      <c r="C3024"/>
      <c r="E3024"/>
      <c r="F3024"/>
      <c r="G3024"/>
      <c r="I3024"/>
      <c r="J3024"/>
      <c r="K3024"/>
      <c r="M3024"/>
      <c r="N3024"/>
      <c r="O3024"/>
      <c r="Q3024"/>
      <c r="R3024"/>
      <c r="S3024"/>
      <c r="U3024"/>
      <c r="V3024"/>
      <c r="W3024"/>
      <c r="Y3024"/>
      <c r="Z3024"/>
      <c r="AA3024"/>
      <c r="AC3024"/>
      <c r="AD3024"/>
      <c r="AE3024"/>
      <c r="AG3024"/>
      <c r="AH3024"/>
      <c r="AI3024"/>
      <c r="AK3024"/>
      <c r="AL3024"/>
      <c r="AM3024"/>
      <c r="AO3024"/>
      <c r="AP3024"/>
      <c r="AQ3024"/>
      <c r="AS3024"/>
      <c r="AT3024"/>
      <c r="AU3024"/>
      <c r="AW3024"/>
      <c r="AX3024"/>
      <c r="AY3024"/>
      <c r="BA3024"/>
      <c r="BB3024"/>
      <c r="BC3024"/>
      <c r="BE3024"/>
      <c r="BF3024"/>
      <c r="BG3024"/>
      <c r="BI3024"/>
      <c r="BJ3024"/>
      <c r="BK3024"/>
      <c r="BM3024"/>
      <c r="BN3024"/>
      <c r="BO3024"/>
    </row>
    <row r="3025" spans="1:67">
      <c r="A3025"/>
      <c r="B3025"/>
      <c r="C3025"/>
      <c r="E3025"/>
      <c r="F3025"/>
      <c r="G3025"/>
      <c r="I3025"/>
      <c r="J3025"/>
      <c r="K3025"/>
      <c r="M3025"/>
      <c r="N3025"/>
      <c r="O3025"/>
      <c r="Q3025"/>
      <c r="R3025"/>
      <c r="S3025"/>
      <c r="U3025"/>
      <c r="V3025"/>
      <c r="W3025"/>
      <c r="Y3025"/>
      <c r="Z3025"/>
      <c r="AA3025"/>
      <c r="AC3025"/>
      <c r="AD3025"/>
      <c r="AE3025"/>
      <c r="AG3025"/>
      <c r="AH3025"/>
      <c r="AI3025"/>
      <c r="AK3025"/>
      <c r="AL3025"/>
      <c r="AM3025"/>
      <c r="AO3025"/>
      <c r="AP3025"/>
      <c r="AQ3025"/>
      <c r="AS3025"/>
      <c r="AT3025"/>
      <c r="AU3025"/>
      <c r="AW3025"/>
      <c r="AX3025"/>
      <c r="AY3025"/>
      <c r="BA3025"/>
      <c r="BB3025"/>
      <c r="BC3025"/>
      <c r="BE3025"/>
      <c r="BF3025"/>
      <c r="BG3025"/>
      <c r="BI3025"/>
      <c r="BJ3025"/>
      <c r="BK3025"/>
      <c r="BM3025"/>
      <c r="BN3025"/>
      <c r="BO3025"/>
    </row>
    <row r="3026" spans="1:67">
      <c r="A3026"/>
      <c r="B3026"/>
      <c r="C3026"/>
      <c r="E3026"/>
      <c r="F3026"/>
      <c r="G3026"/>
      <c r="I3026"/>
      <c r="J3026"/>
      <c r="K3026"/>
      <c r="M3026"/>
      <c r="N3026"/>
      <c r="O3026"/>
      <c r="Q3026"/>
      <c r="R3026"/>
      <c r="S3026"/>
      <c r="U3026"/>
      <c r="V3026"/>
      <c r="W3026"/>
      <c r="Y3026"/>
      <c r="Z3026"/>
      <c r="AA3026"/>
      <c r="AC3026"/>
      <c r="AD3026"/>
      <c r="AE3026"/>
      <c r="AG3026"/>
      <c r="AH3026"/>
      <c r="AI3026"/>
      <c r="AK3026"/>
      <c r="AL3026"/>
      <c r="AM3026"/>
      <c r="AO3026"/>
      <c r="AP3026"/>
      <c r="AQ3026"/>
      <c r="AS3026"/>
      <c r="AT3026"/>
      <c r="AU3026"/>
      <c r="AW3026"/>
      <c r="AX3026"/>
      <c r="AY3026"/>
      <c r="BA3026"/>
      <c r="BB3026"/>
      <c r="BC3026"/>
      <c r="BE3026"/>
      <c r="BF3026"/>
      <c r="BG3026"/>
      <c r="BI3026"/>
      <c r="BJ3026"/>
      <c r="BK3026"/>
      <c r="BM3026"/>
      <c r="BN3026"/>
      <c r="BO3026"/>
    </row>
    <row r="3027" spans="1:67">
      <c r="A3027"/>
      <c r="B3027"/>
      <c r="C3027"/>
      <c r="E3027"/>
      <c r="F3027"/>
      <c r="G3027"/>
      <c r="I3027"/>
      <c r="J3027"/>
      <c r="K3027"/>
      <c r="M3027"/>
      <c r="N3027"/>
      <c r="O3027"/>
      <c r="Q3027"/>
      <c r="R3027"/>
      <c r="S3027"/>
      <c r="U3027"/>
      <c r="V3027"/>
      <c r="W3027"/>
      <c r="Y3027"/>
      <c r="Z3027"/>
      <c r="AA3027"/>
      <c r="AC3027"/>
      <c r="AD3027"/>
      <c r="AE3027"/>
      <c r="AG3027"/>
      <c r="AH3027"/>
      <c r="AI3027"/>
      <c r="AK3027"/>
      <c r="AL3027"/>
      <c r="AM3027"/>
      <c r="AO3027"/>
      <c r="AP3027"/>
      <c r="AQ3027"/>
      <c r="AS3027"/>
      <c r="AT3027"/>
      <c r="AU3027"/>
      <c r="AW3027"/>
      <c r="AX3027"/>
      <c r="AY3027"/>
      <c r="BA3027"/>
      <c r="BB3027"/>
      <c r="BC3027"/>
      <c r="BE3027"/>
      <c r="BF3027"/>
      <c r="BG3027"/>
      <c r="BI3027"/>
      <c r="BJ3027"/>
      <c r="BK3027"/>
      <c r="BM3027"/>
      <c r="BN3027"/>
      <c r="BO3027"/>
    </row>
    <row r="3028" spans="1:67">
      <c r="A3028"/>
      <c r="B3028"/>
      <c r="C3028"/>
      <c r="E3028"/>
      <c r="F3028"/>
      <c r="G3028"/>
      <c r="I3028"/>
      <c r="J3028"/>
      <c r="K3028"/>
      <c r="M3028"/>
      <c r="N3028"/>
      <c r="O3028"/>
      <c r="Q3028"/>
      <c r="R3028"/>
      <c r="S3028"/>
      <c r="U3028"/>
      <c r="V3028"/>
      <c r="W3028"/>
      <c r="Y3028"/>
      <c r="Z3028"/>
      <c r="AA3028"/>
      <c r="AC3028"/>
      <c r="AD3028"/>
      <c r="AE3028"/>
      <c r="AG3028"/>
      <c r="AH3028"/>
      <c r="AI3028"/>
      <c r="AK3028"/>
      <c r="AL3028"/>
      <c r="AM3028"/>
      <c r="AO3028"/>
      <c r="AP3028"/>
      <c r="AQ3028"/>
      <c r="AS3028"/>
      <c r="AT3028"/>
      <c r="AU3028"/>
      <c r="AW3028"/>
      <c r="AX3028"/>
      <c r="AY3028"/>
      <c r="BA3028"/>
      <c r="BB3028"/>
      <c r="BC3028"/>
      <c r="BE3028"/>
      <c r="BF3028"/>
      <c r="BG3028"/>
      <c r="BI3028"/>
      <c r="BJ3028"/>
      <c r="BK3028"/>
      <c r="BM3028"/>
      <c r="BN3028"/>
      <c r="BO3028"/>
    </row>
    <row r="3029" spans="1:67">
      <c r="A3029"/>
      <c r="B3029"/>
      <c r="C3029"/>
      <c r="E3029"/>
      <c r="F3029"/>
      <c r="G3029"/>
      <c r="I3029"/>
      <c r="J3029"/>
      <c r="K3029"/>
      <c r="M3029"/>
      <c r="N3029"/>
      <c r="O3029"/>
      <c r="Q3029"/>
      <c r="R3029"/>
      <c r="S3029"/>
      <c r="U3029"/>
      <c r="V3029"/>
      <c r="W3029"/>
      <c r="Y3029"/>
      <c r="Z3029"/>
      <c r="AA3029"/>
      <c r="AC3029"/>
      <c r="AD3029"/>
      <c r="AE3029"/>
      <c r="AG3029"/>
      <c r="AH3029"/>
      <c r="AI3029"/>
      <c r="AK3029"/>
      <c r="AL3029"/>
      <c r="AM3029"/>
      <c r="AO3029"/>
      <c r="AP3029"/>
      <c r="AQ3029"/>
      <c r="AS3029"/>
      <c r="AT3029"/>
      <c r="AU3029"/>
      <c r="AW3029"/>
      <c r="AX3029"/>
      <c r="AY3029"/>
      <c r="BA3029"/>
      <c r="BB3029"/>
      <c r="BC3029"/>
      <c r="BE3029"/>
      <c r="BF3029"/>
      <c r="BG3029"/>
      <c r="BI3029"/>
      <c r="BJ3029"/>
      <c r="BK3029"/>
      <c r="BM3029"/>
      <c r="BN3029"/>
      <c r="BO3029"/>
    </row>
    <row r="3030" spans="1:67">
      <c r="A3030"/>
      <c r="B3030"/>
      <c r="C3030"/>
      <c r="E3030"/>
      <c r="F3030"/>
      <c r="G3030"/>
      <c r="I3030"/>
      <c r="J3030"/>
      <c r="K3030"/>
      <c r="M3030"/>
      <c r="N3030"/>
      <c r="O3030"/>
      <c r="Q3030"/>
      <c r="R3030"/>
      <c r="S3030"/>
      <c r="U3030"/>
      <c r="V3030"/>
      <c r="W3030"/>
      <c r="Y3030"/>
      <c r="Z3030"/>
      <c r="AA3030"/>
      <c r="AC3030"/>
      <c r="AD3030"/>
      <c r="AE3030"/>
      <c r="AG3030"/>
      <c r="AH3030"/>
      <c r="AI3030"/>
      <c r="AK3030"/>
      <c r="AL3030"/>
      <c r="AM3030"/>
      <c r="AO3030"/>
      <c r="AP3030"/>
      <c r="AQ3030"/>
      <c r="AS3030"/>
      <c r="AT3030"/>
      <c r="AU3030"/>
      <c r="AW3030"/>
      <c r="AX3030"/>
      <c r="AY3030"/>
      <c r="BA3030"/>
      <c r="BB3030"/>
      <c r="BC3030"/>
      <c r="BE3030"/>
      <c r="BF3030"/>
      <c r="BG3030"/>
      <c r="BI3030"/>
      <c r="BJ3030"/>
      <c r="BK3030"/>
      <c r="BM3030"/>
      <c r="BN3030"/>
      <c r="BO3030"/>
    </row>
    <row r="3031" spans="1:67">
      <c r="A3031"/>
      <c r="B3031"/>
      <c r="C3031"/>
      <c r="E3031"/>
      <c r="F3031"/>
      <c r="G3031"/>
      <c r="I3031"/>
      <c r="J3031"/>
      <c r="K3031"/>
      <c r="M3031"/>
      <c r="N3031"/>
      <c r="O3031"/>
      <c r="Q3031"/>
      <c r="R3031"/>
      <c r="S3031"/>
      <c r="U3031"/>
      <c r="V3031"/>
      <c r="W3031"/>
      <c r="Y3031"/>
      <c r="Z3031"/>
      <c r="AA3031"/>
      <c r="AC3031"/>
      <c r="AD3031"/>
      <c r="AE3031"/>
      <c r="AG3031"/>
      <c r="AH3031"/>
      <c r="AI3031"/>
      <c r="AK3031"/>
      <c r="AL3031"/>
      <c r="AM3031"/>
      <c r="AO3031"/>
      <c r="AP3031"/>
      <c r="AQ3031"/>
      <c r="AS3031"/>
      <c r="AT3031"/>
      <c r="AU3031"/>
      <c r="AW3031"/>
      <c r="AX3031"/>
      <c r="AY3031"/>
      <c r="BA3031"/>
      <c r="BB3031"/>
      <c r="BC3031"/>
      <c r="BE3031"/>
      <c r="BF3031"/>
      <c r="BG3031"/>
      <c r="BI3031"/>
      <c r="BJ3031"/>
      <c r="BK3031"/>
      <c r="BM3031"/>
      <c r="BN3031"/>
      <c r="BO3031"/>
    </row>
    <row r="3032" spans="1:67">
      <c r="A3032"/>
      <c r="B3032"/>
      <c r="C3032"/>
      <c r="E3032"/>
      <c r="F3032"/>
      <c r="G3032"/>
      <c r="I3032"/>
      <c r="J3032"/>
      <c r="K3032"/>
      <c r="M3032"/>
      <c r="N3032"/>
      <c r="O3032"/>
      <c r="Q3032"/>
      <c r="R3032"/>
      <c r="S3032"/>
      <c r="U3032"/>
      <c r="V3032"/>
      <c r="W3032"/>
      <c r="Y3032"/>
      <c r="Z3032"/>
      <c r="AA3032"/>
      <c r="AC3032"/>
      <c r="AD3032"/>
      <c r="AE3032"/>
      <c r="AG3032"/>
      <c r="AH3032"/>
      <c r="AI3032"/>
      <c r="AK3032"/>
      <c r="AL3032"/>
      <c r="AM3032"/>
      <c r="AO3032"/>
      <c r="AP3032"/>
      <c r="AQ3032"/>
      <c r="AS3032"/>
      <c r="AT3032"/>
      <c r="AU3032"/>
      <c r="AW3032"/>
      <c r="AX3032"/>
      <c r="AY3032"/>
      <c r="BA3032"/>
      <c r="BB3032"/>
      <c r="BC3032"/>
      <c r="BE3032"/>
      <c r="BF3032"/>
      <c r="BG3032"/>
      <c r="BI3032"/>
      <c r="BJ3032"/>
      <c r="BK3032"/>
      <c r="BM3032"/>
      <c r="BN3032"/>
      <c r="BO3032"/>
    </row>
    <row r="3033" spans="1:67">
      <c r="A3033"/>
      <c r="B3033"/>
      <c r="C3033"/>
      <c r="E3033"/>
      <c r="F3033"/>
      <c r="G3033"/>
      <c r="I3033"/>
      <c r="J3033"/>
      <c r="K3033"/>
      <c r="M3033"/>
      <c r="N3033"/>
      <c r="O3033"/>
      <c r="Q3033"/>
      <c r="R3033"/>
      <c r="S3033"/>
      <c r="U3033"/>
      <c r="V3033"/>
      <c r="W3033"/>
      <c r="Y3033"/>
      <c r="Z3033"/>
      <c r="AA3033"/>
      <c r="AC3033"/>
      <c r="AD3033"/>
      <c r="AE3033"/>
      <c r="AG3033"/>
      <c r="AH3033"/>
      <c r="AI3033"/>
      <c r="AK3033"/>
      <c r="AL3033"/>
      <c r="AM3033"/>
      <c r="AO3033"/>
      <c r="AP3033"/>
      <c r="AQ3033"/>
      <c r="AS3033"/>
      <c r="AT3033"/>
      <c r="AU3033"/>
      <c r="AW3033"/>
      <c r="AX3033"/>
      <c r="AY3033"/>
      <c r="BA3033"/>
      <c r="BB3033"/>
      <c r="BC3033"/>
      <c r="BE3033"/>
      <c r="BF3033"/>
      <c r="BG3033"/>
      <c r="BI3033"/>
      <c r="BJ3033"/>
      <c r="BK3033"/>
      <c r="BM3033"/>
      <c r="BN3033"/>
      <c r="BO3033"/>
    </row>
    <row r="3034" spans="1:67">
      <c r="A3034"/>
      <c r="B3034"/>
      <c r="C3034"/>
      <c r="E3034"/>
      <c r="F3034"/>
      <c r="G3034"/>
      <c r="I3034"/>
      <c r="J3034"/>
      <c r="K3034"/>
      <c r="M3034"/>
      <c r="N3034"/>
      <c r="O3034"/>
      <c r="Q3034"/>
      <c r="R3034"/>
      <c r="S3034"/>
      <c r="U3034"/>
      <c r="V3034"/>
      <c r="W3034"/>
      <c r="Y3034"/>
      <c r="Z3034"/>
      <c r="AA3034"/>
      <c r="AC3034"/>
      <c r="AD3034"/>
      <c r="AE3034"/>
      <c r="AG3034"/>
      <c r="AH3034"/>
      <c r="AI3034"/>
      <c r="AK3034"/>
      <c r="AL3034"/>
      <c r="AM3034"/>
      <c r="AO3034"/>
      <c r="AP3034"/>
      <c r="AQ3034"/>
      <c r="AS3034"/>
      <c r="AT3034"/>
      <c r="AU3034"/>
      <c r="AW3034"/>
      <c r="AX3034"/>
      <c r="AY3034"/>
      <c r="BA3034"/>
      <c r="BB3034"/>
      <c r="BC3034"/>
      <c r="BE3034"/>
      <c r="BF3034"/>
      <c r="BG3034"/>
      <c r="BI3034"/>
      <c r="BJ3034"/>
      <c r="BK3034"/>
      <c r="BM3034"/>
      <c r="BN3034"/>
      <c r="BO3034"/>
    </row>
    <row r="3035" spans="1:67">
      <c r="A3035"/>
      <c r="B3035"/>
      <c r="C3035"/>
      <c r="E3035"/>
      <c r="F3035"/>
      <c r="G3035"/>
      <c r="I3035"/>
      <c r="J3035"/>
      <c r="K3035"/>
      <c r="M3035"/>
      <c r="N3035"/>
      <c r="O3035"/>
      <c r="Q3035"/>
      <c r="R3035"/>
      <c r="S3035"/>
      <c r="U3035"/>
      <c r="V3035"/>
      <c r="W3035"/>
      <c r="Y3035"/>
      <c r="Z3035"/>
      <c r="AA3035"/>
      <c r="AC3035"/>
      <c r="AD3035"/>
      <c r="AE3035"/>
      <c r="AG3035"/>
      <c r="AH3035"/>
      <c r="AI3035"/>
      <c r="AK3035"/>
      <c r="AL3035"/>
      <c r="AM3035"/>
      <c r="AO3035"/>
      <c r="AP3035"/>
      <c r="AQ3035"/>
      <c r="AS3035"/>
      <c r="AT3035"/>
      <c r="AU3035"/>
      <c r="AW3035"/>
      <c r="AX3035"/>
      <c r="AY3035"/>
      <c r="BA3035"/>
      <c r="BB3035"/>
      <c r="BC3035"/>
      <c r="BE3035"/>
      <c r="BF3035"/>
      <c r="BG3035"/>
      <c r="BI3035"/>
      <c r="BJ3035"/>
      <c r="BK3035"/>
      <c r="BM3035"/>
      <c r="BN3035"/>
      <c r="BO3035"/>
    </row>
    <row r="3036" spans="1:67">
      <c r="A3036"/>
      <c r="B3036"/>
      <c r="C3036"/>
      <c r="E3036"/>
      <c r="F3036"/>
      <c r="G3036"/>
      <c r="I3036"/>
      <c r="J3036"/>
      <c r="K3036"/>
      <c r="M3036"/>
      <c r="N3036"/>
      <c r="O3036"/>
      <c r="Q3036"/>
      <c r="R3036"/>
      <c r="S3036"/>
      <c r="U3036"/>
      <c r="V3036"/>
      <c r="W3036"/>
      <c r="Y3036"/>
      <c r="Z3036"/>
      <c r="AA3036"/>
      <c r="AC3036"/>
      <c r="AD3036"/>
      <c r="AE3036"/>
      <c r="AG3036"/>
      <c r="AH3036"/>
      <c r="AI3036"/>
      <c r="AK3036"/>
      <c r="AL3036"/>
      <c r="AM3036"/>
      <c r="AO3036"/>
      <c r="AP3036"/>
      <c r="AQ3036"/>
      <c r="AS3036"/>
      <c r="AT3036"/>
      <c r="AU3036"/>
      <c r="AW3036"/>
      <c r="AX3036"/>
      <c r="AY3036"/>
      <c r="BA3036"/>
      <c r="BB3036"/>
      <c r="BC3036"/>
      <c r="BE3036"/>
      <c r="BF3036"/>
      <c r="BG3036"/>
      <c r="BI3036"/>
      <c r="BJ3036"/>
      <c r="BK3036"/>
      <c r="BM3036"/>
      <c r="BN3036"/>
      <c r="BO3036"/>
    </row>
    <row r="3037" spans="1:67">
      <c r="A3037"/>
      <c r="B3037"/>
      <c r="C3037"/>
      <c r="E3037"/>
      <c r="F3037"/>
      <c r="G3037"/>
      <c r="I3037"/>
      <c r="J3037"/>
      <c r="K3037"/>
      <c r="M3037"/>
      <c r="N3037"/>
      <c r="O3037"/>
      <c r="Q3037"/>
      <c r="R3037"/>
      <c r="S3037"/>
      <c r="U3037"/>
      <c r="V3037"/>
      <c r="W3037"/>
      <c r="Y3037"/>
      <c r="Z3037"/>
      <c r="AA3037"/>
      <c r="AC3037"/>
      <c r="AD3037"/>
      <c r="AE3037"/>
      <c r="AG3037"/>
      <c r="AH3037"/>
      <c r="AI3037"/>
      <c r="AK3037"/>
      <c r="AL3037"/>
      <c r="AM3037"/>
      <c r="AO3037"/>
      <c r="AP3037"/>
      <c r="AQ3037"/>
      <c r="AS3037"/>
      <c r="AT3037"/>
      <c r="AU3037"/>
      <c r="AW3037"/>
      <c r="AX3037"/>
      <c r="AY3037"/>
      <c r="BA3037"/>
      <c r="BB3037"/>
      <c r="BC3037"/>
      <c r="BE3037"/>
      <c r="BF3037"/>
      <c r="BG3037"/>
      <c r="BI3037"/>
      <c r="BJ3037"/>
      <c r="BK3037"/>
      <c r="BM3037"/>
      <c r="BN3037"/>
      <c r="BO3037"/>
    </row>
    <row r="3038" spans="1:67">
      <c r="A3038"/>
      <c r="B3038"/>
      <c r="C3038"/>
      <c r="E3038"/>
      <c r="F3038"/>
      <c r="G3038"/>
      <c r="I3038"/>
      <c r="J3038"/>
      <c r="K3038"/>
      <c r="M3038"/>
      <c r="N3038"/>
      <c r="O3038"/>
      <c r="Q3038"/>
      <c r="R3038"/>
      <c r="S3038"/>
      <c r="U3038"/>
      <c r="V3038"/>
      <c r="W3038"/>
      <c r="Y3038"/>
      <c r="Z3038"/>
      <c r="AA3038"/>
      <c r="AC3038"/>
      <c r="AD3038"/>
      <c r="AE3038"/>
      <c r="AG3038"/>
      <c r="AH3038"/>
      <c r="AI3038"/>
      <c r="AK3038"/>
      <c r="AL3038"/>
      <c r="AM3038"/>
      <c r="AO3038"/>
      <c r="AP3038"/>
      <c r="AQ3038"/>
      <c r="AS3038"/>
      <c r="AT3038"/>
      <c r="AU3038"/>
      <c r="AW3038"/>
      <c r="AX3038"/>
      <c r="AY3038"/>
      <c r="BA3038"/>
      <c r="BB3038"/>
      <c r="BC3038"/>
      <c r="BE3038"/>
      <c r="BF3038"/>
      <c r="BG3038"/>
      <c r="BI3038"/>
      <c r="BJ3038"/>
      <c r="BK3038"/>
      <c r="BM3038"/>
      <c r="BN3038"/>
      <c r="BO3038"/>
    </row>
    <row r="3039" spans="1:67">
      <c r="A3039"/>
      <c r="B3039"/>
      <c r="C3039"/>
      <c r="E3039"/>
      <c r="F3039"/>
      <c r="G3039"/>
      <c r="I3039"/>
      <c r="J3039"/>
      <c r="K3039"/>
      <c r="M3039"/>
      <c r="N3039"/>
      <c r="O3039"/>
      <c r="Q3039"/>
      <c r="R3039"/>
      <c r="S3039"/>
      <c r="U3039"/>
      <c r="V3039"/>
      <c r="W3039"/>
      <c r="Y3039"/>
      <c r="Z3039"/>
      <c r="AA3039"/>
      <c r="AC3039"/>
      <c r="AD3039"/>
      <c r="AE3039"/>
      <c r="AG3039"/>
      <c r="AH3039"/>
      <c r="AI3039"/>
      <c r="AK3039"/>
      <c r="AL3039"/>
      <c r="AM3039"/>
      <c r="AO3039"/>
      <c r="AP3039"/>
      <c r="AQ3039"/>
      <c r="AS3039"/>
      <c r="AT3039"/>
      <c r="AU3039"/>
      <c r="AW3039"/>
      <c r="AX3039"/>
      <c r="AY3039"/>
      <c r="BA3039"/>
      <c r="BB3039"/>
      <c r="BC3039"/>
      <c r="BE3039"/>
      <c r="BF3039"/>
      <c r="BG3039"/>
      <c r="BI3039"/>
      <c r="BJ3039"/>
      <c r="BK3039"/>
      <c r="BM3039"/>
      <c r="BN3039"/>
      <c r="BO3039"/>
    </row>
    <row r="3040" spans="1:67">
      <c r="A3040"/>
      <c r="B3040"/>
      <c r="C3040"/>
      <c r="E3040"/>
      <c r="F3040"/>
      <c r="G3040"/>
      <c r="I3040"/>
      <c r="J3040"/>
      <c r="K3040"/>
      <c r="M3040"/>
      <c r="N3040"/>
      <c r="O3040"/>
      <c r="Q3040"/>
      <c r="R3040"/>
      <c r="S3040"/>
      <c r="U3040"/>
      <c r="V3040"/>
      <c r="W3040"/>
      <c r="Y3040"/>
      <c r="Z3040"/>
      <c r="AA3040"/>
      <c r="AC3040"/>
      <c r="AD3040"/>
      <c r="AE3040"/>
      <c r="AG3040"/>
      <c r="AH3040"/>
      <c r="AI3040"/>
      <c r="AK3040"/>
      <c r="AL3040"/>
      <c r="AM3040"/>
      <c r="AO3040"/>
      <c r="AP3040"/>
      <c r="AQ3040"/>
      <c r="AS3040"/>
      <c r="AT3040"/>
      <c r="AU3040"/>
      <c r="AW3040"/>
      <c r="AX3040"/>
      <c r="AY3040"/>
      <c r="BA3040"/>
      <c r="BB3040"/>
      <c r="BC3040"/>
      <c r="BE3040"/>
      <c r="BF3040"/>
      <c r="BG3040"/>
      <c r="BI3040"/>
      <c r="BJ3040"/>
      <c r="BK3040"/>
      <c r="BM3040"/>
      <c r="BN3040"/>
      <c r="BO3040"/>
    </row>
    <row r="3041" spans="1:67">
      <c r="A3041"/>
      <c r="B3041"/>
      <c r="C3041"/>
      <c r="E3041"/>
      <c r="F3041"/>
      <c r="G3041"/>
      <c r="I3041"/>
      <c r="J3041"/>
      <c r="K3041"/>
      <c r="M3041"/>
      <c r="N3041"/>
      <c r="O3041"/>
      <c r="Q3041"/>
      <c r="R3041"/>
      <c r="S3041"/>
      <c r="U3041"/>
      <c r="V3041"/>
      <c r="W3041"/>
      <c r="Y3041"/>
      <c r="Z3041"/>
      <c r="AA3041"/>
      <c r="AC3041"/>
      <c r="AD3041"/>
      <c r="AE3041"/>
      <c r="AG3041"/>
      <c r="AH3041"/>
      <c r="AI3041"/>
      <c r="AK3041"/>
      <c r="AL3041"/>
      <c r="AM3041"/>
      <c r="AO3041"/>
      <c r="AP3041"/>
      <c r="AQ3041"/>
      <c r="AS3041"/>
      <c r="AT3041"/>
      <c r="AU3041"/>
      <c r="AW3041"/>
      <c r="AX3041"/>
      <c r="AY3041"/>
      <c r="BA3041"/>
      <c r="BB3041"/>
      <c r="BC3041"/>
      <c r="BE3041"/>
      <c r="BF3041"/>
      <c r="BG3041"/>
      <c r="BI3041"/>
      <c r="BJ3041"/>
      <c r="BK3041"/>
      <c r="BM3041"/>
      <c r="BN3041"/>
      <c r="BO3041"/>
    </row>
    <row r="3042" spans="1:67">
      <c r="A3042"/>
      <c r="B3042"/>
      <c r="C3042"/>
      <c r="E3042"/>
      <c r="F3042"/>
      <c r="G3042"/>
      <c r="I3042"/>
      <c r="J3042"/>
      <c r="K3042"/>
      <c r="M3042"/>
      <c r="N3042"/>
      <c r="O3042"/>
      <c r="Q3042"/>
      <c r="R3042"/>
      <c r="S3042"/>
      <c r="U3042"/>
      <c r="V3042"/>
      <c r="W3042"/>
      <c r="Y3042"/>
      <c r="Z3042"/>
      <c r="AA3042"/>
      <c r="AC3042"/>
      <c r="AD3042"/>
      <c r="AE3042"/>
      <c r="AG3042"/>
      <c r="AH3042"/>
      <c r="AI3042"/>
      <c r="AK3042"/>
      <c r="AL3042"/>
      <c r="AM3042"/>
      <c r="AO3042"/>
      <c r="AP3042"/>
      <c r="AQ3042"/>
      <c r="AS3042"/>
      <c r="AT3042"/>
      <c r="AU3042"/>
      <c r="AW3042"/>
      <c r="AX3042"/>
      <c r="AY3042"/>
      <c r="BA3042"/>
      <c r="BB3042"/>
      <c r="BC3042"/>
      <c r="BE3042"/>
      <c r="BF3042"/>
      <c r="BG3042"/>
      <c r="BI3042"/>
      <c r="BJ3042"/>
      <c r="BK3042"/>
      <c r="BM3042"/>
      <c r="BN3042"/>
      <c r="BO3042"/>
    </row>
    <row r="3043" spans="1:67">
      <c r="A3043"/>
      <c r="B3043"/>
      <c r="C3043"/>
      <c r="E3043"/>
      <c r="F3043"/>
      <c r="G3043"/>
      <c r="I3043"/>
      <c r="J3043"/>
      <c r="K3043"/>
      <c r="M3043"/>
      <c r="N3043"/>
      <c r="O3043"/>
      <c r="Q3043"/>
      <c r="R3043"/>
      <c r="S3043"/>
      <c r="U3043"/>
      <c r="V3043"/>
      <c r="W3043"/>
      <c r="Y3043"/>
      <c r="Z3043"/>
      <c r="AA3043"/>
      <c r="AC3043"/>
      <c r="AD3043"/>
      <c r="AE3043"/>
      <c r="AG3043"/>
      <c r="AH3043"/>
      <c r="AI3043"/>
      <c r="AK3043"/>
      <c r="AL3043"/>
      <c r="AM3043"/>
      <c r="AO3043"/>
      <c r="AP3043"/>
      <c r="AQ3043"/>
      <c r="AS3043"/>
      <c r="AT3043"/>
      <c r="AU3043"/>
      <c r="AW3043"/>
      <c r="AX3043"/>
      <c r="AY3043"/>
      <c r="BA3043"/>
      <c r="BB3043"/>
      <c r="BC3043"/>
      <c r="BE3043"/>
      <c r="BF3043"/>
      <c r="BG3043"/>
      <c r="BI3043"/>
      <c r="BJ3043"/>
      <c r="BK3043"/>
      <c r="BM3043"/>
      <c r="BN3043"/>
      <c r="BO3043"/>
    </row>
    <row r="3044" spans="1:67">
      <c r="A3044"/>
      <c r="B3044"/>
      <c r="C3044"/>
      <c r="E3044"/>
      <c r="F3044"/>
      <c r="G3044"/>
      <c r="I3044"/>
      <c r="J3044"/>
      <c r="K3044"/>
      <c r="M3044"/>
      <c r="N3044"/>
      <c r="O3044"/>
      <c r="Q3044"/>
      <c r="R3044"/>
      <c r="S3044"/>
      <c r="U3044"/>
      <c r="V3044"/>
      <c r="W3044"/>
      <c r="Y3044"/>
      <c r="Z3044"/>
      <c r="AA3044"/>
      <c r="AC3044"/>
      <c r="AD3044"/>
      <c r="AE3044"/>
      <c r="AG3044"/>
      <c r="AH3044"/>
      <c r="AI3044"/>
      <c r="AK3044"/>
      <c r="AL3044"/>
      <c r="AM3044"/>
      <c r="AO3044"/>
      <c r="AP3044"/>
      <c r="AQ3044"/>
      <c r="AS3044"/>
      <c r="AT3044"/>
      <c r="AU3044"/>
      <c r="AW3044"/>
      <c r="AX3044"/>
      <c r="AY3044"/>
      <c r="BA3044"/>
      <c r="BB3044"/>
      <c r="BC3044"/>
      <c r="BE3044"/>
      <c r="BF3044"/>
      <c r="BG3044"/>
      <c r="BI3044"/>
      <c r="BJ3044"/>
      <c r="BK3044"/>
      <c r="BM3044"/>
      <c r="BN3044"/>
      <c r="BO3044"/>
    </row>
    <row r="3045" spans="1:67">
      <c r="A3045"/>
      <c r="B3045"/>
      <c r="C3045"/>
      <c r="E3045"/>
      <c r="F3045"/>
      <c r="G3045"/>
      <c r="I3045"/>
      <c r="J3045"/>
      <c r="K3045"/>
      <c r="M3045"/>
      <c r="N3045"/>
      <c r="O3045"/>
      <c r="Q3045"/>
      <c r="R3045"/>
      <c r="S3045"/>
      <c r="U3045"/>
      <c r="V3045"/>
      <c r="W3045"/>
      <c r="Y3045"/>
      <c r="Z3045"/>
      <c r="AA3045"/>
      <c r="AC3045"/>
      <c r="AD3045"/>
      <c r="AE3045"/>
      <c r="AG3045"/>
      <c r="AH3045"/>
      <c r="AI3045"/>
      <c r="AK3045"/>
      <c r="AL3045"/>
      <c r="AM3045"/>
      <c r="AO3045"/>
      <c r="AP3045"/>
      <c r="AQ3045"/>
      <c r="AS3045"/>
      <c r="AT3045"/>
      <c r="AU3045"/>
      <c r="AW3045"/>
      <c r="AX3045"/>
      <c r="AY3045"/>
      <c r="BA3045"/>
      <c r="BB3045"/>
      <c r="BC3045"/>
      <c r="BE3045"/>
      <c r="BF3045"/>
      <c r="BG3045"/>
      <c r="BI3045"/>
      <c r="BJ3045"/>
      <c r="BK3045"/>
      <c r="BM3045"/>
      <c r="BN3045"/>
      <c r="BO3045"/>
    </row>
    <row r="3046" spans="1:67">
      <c r="A3046"/>
      <c r="B3046"/>
      <c r="C3046"/>
      <c r="E3046"/>
      <c r="F3046"/>
      <c r="G3046"/>
      <c r="I3046"/>
      <c r="J3046"/>
      <c r="K3046"/>
      <c r="M3046"/>
      <c r="N3046"/>
      <c r="O3046"/>
      <c r="Q3046"/>
      <c r="R3046"/>
      <c r="S3046"/>
      <c r="U3046"/>
      <c r="V3046"/>
      <c r="W3046"/>
      <c r="Y3046"/>
      <c r="Z3046"/>
      <c r="AA3046"/>
      <c r="AC3046"/>
      <c r="AD3046"/>
      <c r="AE3046"/>
      <c r="AG3046"/>
      <c r="AH3046"/>
      <c r="AI3046"/>
      <c r="AK3046"/>
      <c r="AL3046"/>
      <c r="AM3046"/>
      <c r="AO3046"/>
      <c r="AP3046"/>
      <c r="AQ3046"/>
      <c r="AS3046"/>
      <c r="AT3046"/>
      <c r="AU3046"/>
      <c r="AW3046"/>
      <c r="AX3046"/>
      <c r="AY3046"/>
      <c r="BA3046"/>
      <c r="BB3046"/>
      <c r="BC3046"/>
      <c r="BE3046"/>
      <c r="BF3046"/>
      <c r="BG3046"/>
      <c r="BI3046"/>
      <c r="BJ3046"/>
      <c r="BK3046"/>
      <c r="BM3046"/>
      <c r="BN3046"/>
      <c r="BO3046"/>
    </row>
    <row r="3047" spans="1:67">
      <c r="A3047"/>
      <c r="B3047"/>
      <c r="C3047"/>
      <c r="E3047"/>
      <c r="F3047"/>
      <c r="G3047"/>
      <c r="I3047"/>
      <c r="J3047"/>
      <c r="K3047"/>
      <c r="M3047"/>
      <c r="N3047"/>
      <c r="O3047"/>
      <c r="Q3047"/>
      <c r="R3047"/>
      <c r="S3047"/>
      <c r="U3047"/>
      <c r="V3047"/>
      <c r="W3047"/>
      <c r="Y3047"/>
      <c r="Z3047"/>
      <c r="AA3047"/>
      <c r="AC3047"/>
      <c r="AD3047"/>
      <c r="AE3047"/>
      <c r="AG3047"/>
      <c r="AH3047"/>
      <c r="AI3047"/>
      <c r="AK3047"/>
      <c r="AL3047"/>
      <c r="AM3047"/>
      <c r="AO3047"/>
      <c r="AP3047"/>
      <c r="AQ3047"/>
      <c r="AS3047"/>
      <c r="AT3047"/>
      <c r="AU3047"/>
      <c r="AW3047"/>
      <c r="AX3047"/>
      <c r="AY3047"/>
      <c r="BA3047"/>
      <c r="BB3047"/>
      <c r="BC3047"/>
      <c r="BE3047"/>
      <c r="BF3047"/>
      <c r="BG3047"/>
      <c r="BI3047"/>
      <c r="BJ3047"/>
      <c r="BK3047"/>
      <c r="BM3047"/>
      <c r="BN3047"/>
      <c r="BO3047"/>
    </row>
    <row r="3048" spans="1:67">
      <c r="A3048"/>
      <c r="B3048"/>
      <c r="C3048"/>
      <c r="E3048"/>
      <c r="F3048"/>
      <c r="G3048"/>
      <c r="I3048"/>
      <c r="J3048"/>
      <c r="K3048"/>
      <c r="M3048"/>
      <c r="N3048"/>
      <c r="O3048"/>
      <c r="Q3048"/>
      <c r="R3048"/>
      <c r="S3048"/>
      <c r="U3048"/>
      <c r="V3048"/>
      <c r="W3048"/>
      <c r="Y3048"/>
      <c r="Z3048"/>
      <c r="AA3048"/>
      <c r="AC3048"/>
      <c r="AD3048"/>
      <c r="AE3048"/>
      <c r="AG3048"/>
      <c r="AH3048"/>
      <c r="AI3048"/>
      <c r="AK3048"/>
      <c r="AL3048"/>
      <c r="AM3048"/>
      <c r="AO3048"/>
      <c r="AP3048"/>
      <c r="AQ3048"/>
      <c r="AS3048"/>
      <c r="AT3048"/>
      <c r="AU3048"/>
      <c r="AW3048"/>
      <c r="AX3048"/>
      <c r="AY3048"/>
      <c r="BA3048"/>
      <c r="BB3048"/>
      <c r="BC3048"/>
      <c r="BE3048"/>
      <c r="BF3048"/>
      <c r="BG3048"/>
      <c r="BI3048"/>
      <c r="BJ3048"/>
      <c r="BK3048"/>
      <c r="BM3048"/>
      <c r="BN3048"/>
      <c r="BO3048"/>
    </row>
    <row r="3049" spans="1:67">
      <c r="A3049"/>
      <c r="B3049"/>
      <c r="C3049"/>
      <c r="E3049"/>
      <c r="F3049"/>
      <c r="G3049"/>
      <c r="I3049"/>
      <c r="J3049"/>
      <c r="K3049"/>
      <c r="M3049"/>
      <c r="N3049"/>
      <c r="O3049"/>
      <c r="Q3049"/>
      <c r="R3049"/>
      <c r="S3049"/>
      <c r="U3049"/>
      <c r="V3049"/>
      <c r="W3049"/>
      <c r="Y3049"/>
      <c r="Z3049"/>
      <c r="AA3049"/>
      <c r="AC3049"/>
      <c r="AD3049"/>
      <c r="AE3049"/>
      <c r="AG3049"/>
      <c r="AH3049"/>
      <c r="AI3049"/>
      <c r="AK3049"/>
      <c r="AL3049"/>
      <c r="AM3049"/>
      <c r="AO3049"/>
      <c r="AP3049"/>
      <c r="AQ3049"/>
      <c r="AS3049"/>
      <c r="AT3049"/>
      <c r="AU3049"/>
      <c r="AW3049"/>
      <c r="AX3049"/>
      <c r="AY3049"/>
      <c r="BA3049"/>
      <c r="BB3049"/>
      <c r="BC3049"/>
      <c r="BE3049"/>
      <c r="BF3049"/>
      <c r="BG3049"/>
      <c r="BI3049"/>
      <c r="BJ3049"/>
      <c r="BK3049"/>
      <c r="BM3049"/>
      <c r="BN3049"/>
      <c r="BO3049"/>
    </row>
    <row r="3050" spans="1:67">
      <c r="A3050"/>
      <c r="B3050"/>
      <c r="C3050"/>
      <c r="E3050"/>
      <c r="F3050"/>
      <c r="G3050"/>
      <c r="I3050"/>
      <c r="J3050"/>
      <c r="K3050"/>
      <c r="M3050"/>
      <c r="N3050"/>
      <c r="O3050"/>
      <c r="Q3050"/>
      <c r="R3050"/>
      <c r="S3050"/>
      <c r="U3050"/>
      <c r="V3050"/>
      <c r="W3050"/>
      <c r="Y3050"/>
      <c r="Z3050"/>
      <c r="AA3050"/>
      <c r="AC3050"/>
      <c r="AD3050"/>
      <c r="AE3050"/>
      <c r="AG3050"/>
      <c r="AH3050"/>
      <c r="AI3050"/>
      <c r="AK3050"/>
      <c r="AL3050"/>
      <c r="AM3050"/>
      <c r="AO3050"/>
      <c r="AP3050"/>
      <c r="AQ3050"/>
      <c r="AS3050"/>
      <c r="AT3050"/>
      <c r="AU3050"/>
      <c r="AW3050"/>
      <c r="AX3050"/>
      <c r="AY3050"/>
      <c r="BA3050"/>
      <c r="BB3050"/>
      <c r="BC3050"/>
      <c r="BE3050"/>
      <c r="BF3050"/>
      <c r="BG3050"/>
      <c r="BI3050"/>
      <c r="BJ3050"/>
      <c r="BK3050"/>
      <c r="BM3050"/>
      <c r="BN3050"/>
      <c r="BO3050"/>
    </row>
    <row r="3051" spans="1:67">
      <c r="A3051"/>
      <c r="B3051"/>
      <c r="C3051"/>
      <c r="E3051"/>
      <c r="F3051"/>
      <c r="G3051"/>
      <c r="I3051"/>
      <c r="J3051"/>
      <c r="K3051"/>
      <c r="M3051"/>
      <c r="N3051"/>
      <c r="O3051"/>
      <c r="Q3051"/>
      <c r="R3051"/>
      <c r="S3051"/>
      <c r="U3051"/>
      <c r="V3051"/>
      <c r="W3051"/>
      <c r="Y3051"/>
      <c r="Z3051"/>
      <c r="AA3051"/>
      <c r="AC3051"/>
      <c r="AD3051"/>
      <c r="AE3051"/>
      <c r="AG3051"/>
      <c r="AH3051"/>
      <c r="AI3051"/>
      <c r="AK3051"/>
      <c r="AL3051"/>
      <c r="AM3051"/>
      <c r="AO3051"/>
      <c r="AP3051"/>
      <c r="AQ3051"/>
      <c r="AS3051"/>
      <c r="AT3051"/>
      <c r="AU3051"/>
      <c r="AW3051"/>
      <c r="AX3051"/>
      <c r="AY3051"/>
      <c r="BA3051"/>
      <c r="BB3051"/>
      <c r="BC3051"/>
      <c r="BE3051"/>
      <c r="BF3051"/>
      <c r="BG3051"/>
      <c r="BI3051"/>
      <c r="BJ3051"/>
      <c r="BK3051"/>
      <c r="BM3051"/>
      <c r="BN3051"/>
      <c r="BO3051"/>
    </row>
    <row r="3052" spans="1:67">
      <c r="A3052"/>
      <c r="B3052"/>
      <c r="C3052"/>
      <c r="E3052"/>
      <c r="F3052"/>
      <c r="G3052"/>
      <c r="I3052"/>
      <c r="J3052"/>
      <c r="K3052"/>
      <c r="M3052"/>
      <c r="N3052"/>
      <c r="O3052"/>
      <c r="Q3052"/>
      <c r="R3052"/>
      <c r="S3052"/>
      <c r="U3052"/>
      <c r="V3052"/>
      <c r="W3052"/>
      <c r="Y3052"/>
      <c r="Z3052"/>
      <c r="AA3052"/>
      <c r="AC3052"/>
      <c r="AD3052"/>
      <c r="AE3052"/>
      <c r="AG3052"/>
      <c r="AH3052"/>
      <c r="AI3052"/>
      <c r="AK3052"/>
      <c r="AL3052"/>
      <c r="AM3052"/>
      <c r="AO3052"/>
      <c r="AP3052"/>
      <c r="AQ3052"/>
      <c r="AS3052"/>
      <c r="AT3052"/>
      <c r="AU3052"/>
      <c r="AW3052"/>
      <c r="AX3052"/>
      <c r="AY3052"/>
      <c r="BA3052"/>
      <c r="BB3052"/>
      <c r="BC3052"/>
      <c r="BE3052"/>
      <c r="BF3052"/>
      <c r="BG3052"/>
      <c r="BI3052"/>
      <c r="BJ3052"/>
      <c r="BK3052"/>
      <c r="BM3052"/>
      <c r="BN3052"/>
      <c r="BO3052"/>
    </row>
    <row r="3053" spans="1:67">
      <c r="A3053"/>
      <c r="B3053"/>
      <c r="C3053"/>
      <c r="E3053"/>
      <c r="F3053"/>
      <c r="G3053"/>
      <c r="I3053"/>
      <c r="J3053"/>
      <c r="K3053"/>
      <c r="M3053"/>
      <c r="N3053"/>
      <c r="O3053"/>
      <c r="Q3053"/>
      <c r="R3053"/>
      <c r="S3053"/>
      <c r="U3053"/>
      <c r="V3053"/>
      <c r="W3053"/>
      <c r="Y3053"/>
      <c r="Z3053"/>
      <c r="AA3053"/>
      <c r="AC3053"/>
      <c r="AD3053"/>
      <c r="AE3053"/>
      <c r="AG3053"/>
      <c r="AH3053"/>
      <c r="AI3053"/>
      <c r="AK3053"/>
      <c r="AL3053"/>
      <c r="AM3053"/>
      <c r="AO3053"/>
      <c r="AP3053"/>
      <c r="AQ3053"/>
      <c r="AS3053"/>
      <c r="AT3053"/>
      <c r="AU3053"/>
      <c r="AW3053"/>
      <c r="AX3053"/>
      <c r="AY3053"/>
      <c r="BA3053"/>
      <c r="BB3053"/>
      <c r="BC3053"/>
      <c r="BE3053"/>
      <c r="BF3053"/>
      <c r="BG3053"/>
      <c r="BI3053"/>
      <c r="BJ3053"/>
      <c r="BK3053"/>
      <c r="BM3053"/>
      <c r="BN3053"/>
      <c r="BO3053"/>
    </row>
    <row r="3054" spans="1:67">
      <c r="A3054"/>
      <c r="B3054"/>
      <c r="C3054"/>
      <c r="E3054"/>
      <c r="F3054"/>
      <c r="G3054"/>
      <c r="I3054"/>
      <c r="J3054"/>
      <c r="K3054"/>
      <c r="M3054"/>
      <c r="N3054"/>
      <c r="O3054"/>
      <c r="Q3054"/>
      <c r="R3054"/>
      <c r="S3054"/>
      <c r="U3054"/>
      <c r="V3054"/>
      <c r="W3054"/>
      <c r="Y3054"/>
      <c r="Z3054"/>
      <c r="AA3054"/>
      <c r="AC3054"/>
      <c r="AD3054"/>
      <c r="AE3054"/>
      <c r="AG3054"/>
      <c r="AH3054"/>
      <c r="AI3054"/>
      <c r="AK3054"/>
      <c r="AL3054"/>
      <c r="AM3054"/>
      <c r="AO3054"/>
      <c r="AP3054"/>
      <c r="AQ3054"/>
      <c r="AS3054"/>
      <c r="AT3054"/>
      <c r="AU3054"/>
      <c r="AW3054"/>
      <c r="AX3054"/>
      <c r="AY3054"/>
      <c r="BA3054"/>
      <c r="BB3054"/>
      <c r="BC3054"/>
      <c r="BE3054"/>
      <c r="BF3054"/>
      <c r="BG3054"/>
      <c r="BI3054"/>
      <c r="BJ3054"/>
      <c r="BK3054"/>
      <c r="BM3054"/>
      <c r="BN3054"/>
      <c r="BO3054"/>
    </row>
    <row r="3055" spans="1:67">
      <c r="A3055"/>
      <c r="B3055"/>
      <c r="C3055"/>
      <c r="E3055"/>
      <c r="F3055"/>
      <c r="G3055"/>
      <c r="I3055"/>
      <c r="J3055"/>
      <c r="K3055"/>
      <c r="M3055"/>
      <c r="N3055"/>
      <c r="O3055"/>
      <c r="Q3055"/>
      <c r="R3055"/>
      <c r="S3055"/>
      <c r="U3055"/>
      <c r="V3055"/>
      <c r="W3055"/>
      <c r="Y3055"/>
      <c r="Z3055"/>
      <c r="AA3055"/>
      <c r="AC3055"/>
      <c r="AD3055"/>
      <c r="AE3055"/>
      <c r="AG3055"/>
      <c r="AH3055"/>
      <c r="AI3055"/>
      <c r="AK3055"/>
      <c r="AL3055"/>
      <c r="AM3055"/>
      <c r="AO3055"/>
      <c r="AP3055"/>
      <c r="AQ3055"/>
      <c r="AS3055"/>
      <c r="AT3055"/>
      <c r="AU3055"/>
      <c r="AW3055"/>
      <c r="AX3055"/>
      <c r="AY3055"/>
      <c r="BA3055"/>
      <c r="BB3055"/>
      <c r="BC3055"/>
      <c r="BE3055"/>
      <c r="BF3055"/>
      <c r="BG3055"/>
      <c r="BI3055"/>
      <c r="BJ3055"/>
      <c r="BK3055"/>
      <c r="BM3055"/>
      <c r="BN3055"/>
      <c r="BO3055"/>
    </row>
    <row r="3056" spans="1:67">
      <c r="A3056"/>
      <c r="B3056"/>
      <c r="C3056"/>
      <c r="E3056"/>
      <c r="F3056"/>
      <c r="G3056"/>
      <c r="I3056"/>
      <c r="J3056"/>
      <c r="K3056"/>
      <c r="M3056"/>
      <c r="N3056"/>
      <c r="O3056"/>
      <c r="Q3056"/>
      <c r="R3056"/>
      <c r="S3056"/>
      <c r="U3056"/>
      <c r="V3056"/>
      <c r="W3056"/>
      <c r="Y3056"/>
      <c r="Z3056"/>
      <c r="AA3056"/>
      <c r="AC3056"/>
      <c r="AD3056"/>
      <c r="AE3056"/>
      <c r="AG3056"/>
      <c r="AH3056"/>
      <c r="AI3056"/>
      <c r="AK3056"/>
      <c r="AL3056"/>
      <c r="AM3056"/>
      <c r="AO3056"/>
      <c r="AP3056"/>
      <c r="AQ3056"/>
      <c r="AS3056"/>
      <c r="AT3056"/>
      <c r="AU3056"/>
      <c r="AW3056"/>
      <c r="AX3056"/>
      <c r="AY3056"/>
      <c r="BA3056"/>
      <c r="BB3056"/>
      <c r="BC3056"/>
      <c r="BE3056"/>
      <c r="BF3056"/>
      <c r="BG3056"/>
      <c r="BI3056"/>
      <c r="BJ3056"/>
      <c r="BK3056"/>
      <c r="BM3056"/>
      <c r="BN3056"/>
      <c r="BO3056"/>
    </row>
    <row r="3057" spans="1:67">
      <c r="A3057"/>
      <c r="B3057"/>
      <c r="C3057"/>
      <c r="E3057"/>
      <c r="F3057"/>
      <c r="G3057"/>
      <c r="I3057"/>
      <c r="J3057"/>
      <c r="K3057"/>
      <c r="M3057"/>
      <c r="N3057"/>
      <c r="O3057"/>
      <c r="Q3057"/>
      <c r="R3057"/>
      <c r="S3057"/>
      <c r="U3057"/>
      <c r="V3057"/>
      <c r="W3057"/>
      <c r="Y3057"/>
      <c r="Z3057"/>
      <c r="AA3057"/>
      <c r="AC3057"/>
      <c r="AD3057"/>
      <c r="AE3057"/>
      <c r="AG3057"/>
      <c r="AH3057"/>
      <c r="AI3057"/>
      <c r="AK3057"/>
      <c r="AL3057"/>
      <c r="AM3057"/>
      <c r="AO3057"/>
      <c r="AP3057"/>
      <c r="AQ3057"/>
      <c r="AS3057"/>
      <c r="AT3057"/>
      <c r="AU3057"/>
      <c r="AW3057"/>
      <c r="AX3057"/>
      <c r="AY3057"/>
      <c r="BA3057"/>
      <c r="BB3057"/>
      <c r="BC3057"/>
      <c r="BE3057"/>
      <c r="BF3057"/>
      <c r="BG3057"/>
      <c r="BI3057"/>
      <c r="BJ3057"/>
      <c r="BK3057"/>
      <c r="BM3057"/>
      <c r="BN3057"/>
      <c r="BO3057"/>
    </row>
    <row r="3058" spans="1:67">
      <c r="A3058"/>
      <c r="B3058"/>
      <c r="C3058"/>
      <c r="E3058"/>
      <c r="F3058"/>
      <c r="G3058"/>
      <c r="I3058"/>
      <c r="J3058"/>
      <c r="K3058"/>
      <c r="M3058"/>
      <c r="N3058"/>
      <c r="O3058"/>
      <c r="Q3058"/>
      <c r="R3058"/>
      <c r="S3058"/>
      <c r="U3058"/>
      <c r="V3058"/>
      <c r="W3058"/>
      <c r="Y3058"/>
      <c r="Z3058"/>
      <c r="AA3058"/>
      <c r="AC3058"/>
      <c r="AD3058"/>
      <c r="AE3058"/>
      <c r="AG3058"/>
      <c r="AH3058"/>
      <c r="AI3058"/>
      <c r="AK3058"/>
      <c r="AL3058"/>
      <c r="AM3058"/>
      <c r="AO3058"/>
      <c r="AP3058"/>
      <c r="AQ3058"/>
      <c r="AS3058"/>
      <c r="AT3058"/>
      <c r="AU3058"/>
      <c r="AW3058"/>
      <c r="AX3058"/>
      <c r="AY3058"/>
      <c r="BA3058"/>
      <c r="BB3058"/>
      <c r="BC3058"/>
      <c r="BE3058"/>
      <c r="BF3058"/>
      <c r="BG3058"/>
      <c r="BI3058"/>
      <c r="BJ3058"/>
      <c r="BK3058"/>
      <c r="BM3058"/>
      <c r="BN3058"/>
      <c r="BO3058"/>
    </row>
    <row r="3059" spans="1:67">
      <c r="A3059"/>
      <c r="B3059"/>
      <c r="C3059"/>
      <c r="E3059"/>
      <c r="F3059"/>
      <c r="G3059"/>
      <c r="I3059"/>
      <c r="J3059"/>
      <c r="K3059"/>
      <c r="M3059"/>
      <c r="N3059"/>
      <c r="O3059"/>
      <c r="Q3059"/>
      <c r="R3059"/>
      <c r="S3059"/>
      <c r="U3059"/>
      <c r="V3059"/>
      <c r="W3059"/>
      <c r="Y3059"/>
      <c r="Z3059"/>
      <c r="AA3059"/>
      <c r="AC3059"/>
      <c r="AD3059"/>
      <c r="AE3059"/>
      <c r="AG3059"/>
      <c r="AH3059"/>
      <c r="AI3059"/>
      <c r="AK3059"/>
      <c r="AL3059"/>
      <c r="AM3059"/>
      <c r="AO3059"/>
      <c r="AP3059"/>
      <c r="AQ3059"/>
      <c r="AS3059"/>
      <c r="AT3059"/>
      <c r="AU3059"/>
      <c r="AW3059"/>
      <c r="AX3059"/>
      <c r="AY3059"/>
      <c r="BA3059"/>
      <c r="BB3059"/>
      <c r="BC3059"/>
      <c r="BE3059"/>
      <c r="BF3059"/>
      <c r="BG3059"/>
      <c r="BI3059"/>
      <c r="BJ3059"/>
      <c r="BK3059"/>
      <c r="BM3059"/>
      <c r="BN3059"/>
      <c r="BO3059"/>
    </row>
    <row r="3060" spans="1:67">
      <c r="A3060"/>
      <c r="B3060"/>
      <c r="C3060"/>
      <c r="E3060"/>
      <c r="F3060"/>
      <c r="G3060"/>
      <c r="I3060"/>
      <c r="J3060"/>
      <c r="K3060"/>
      <c r="M3060"/>
      <c r="N3060"/>
      <c r="O3060"/>
      <c r="Q3060"/>
      <c r="R3060"/>
      <c r="S3060"/>
      <c r="U3060"/>
      <c r="V3060"/>
      <c r="W3060"/>
      <c r="Y3060"/>
      <c r="Z3060"/>
      <c r="AA3060"/>
      <c r="AC3060"/>
      <c r="AD3060"/>
      <c r="AE3060"/>
      <c r="AG3060"/>
      <c r="AH3060"/>
      <c r="AI3060"/>
      <c r="AK3060"/>
      <c r="AL3060"/>
      <c r="AM3060"/>
      <c r="AO3060"/>
      <c r="AP3060"/>
      <c r="AQ3060"/>
      <c r="AS3060"/>
      <c r="AT3060"/>
      <c r="AU3060"/>
      <c r="AW3060"/>
      <c r="AX3060"/>
      <c r="AY3060"/>
      <c r="BA3060"/>
      <c r="BB3060"/>
      <c r="BC3060"/>
      <c r="BE3060"/>
      <c r="BF3060"/>
      <c r="BG3060"/>
      <c r="BI3060"/>
      <c r="BJ3060"/>
      <c r="BK3060"/>
      <c r="BM3060"/>
      <c r="BN3060"/>
      <c r="BO3060"/>
    </row>
    <row r="3061" spans="1:67">
      <c r="A3061"/>
      <c r="B3061"/>
      <c r="C3061"/>
      <c r="E3061"/>
      <c r="F3061"/>
      <c r="G3061"/>
      <c r="I3061"/>
      <c r="J3061"/>
      <c r="K3061"/>
      <c r="M3061"/>
      <c r="N3061"/>
      <c r="O3061"/>
      <c r="Q3061"/>
      <c r="R3061"/>
      <c r="S3061"/>
      <c r="U3061"/>
      <c r="V3061"/>
      <c r="W3061"/>
      <c r="Y3061"/>
      <c r="Z3061"/>
      <c r="AA3061"/>
      <c r="AC3061"/>
      <c r="AD3061"/>
      <c r="AE3061"/>
      <c r="AG3061"/>
      <c r="AH3061"/>
      <c r="AI3061"/>
      <c r="AK3061"/>
      <c r="AL3061"/>
      <c r="AM3061"/>
      <c r="AO3061"/>
      <c r="AP3061"/>
      <c r="AQ3061"/>
      <c r="AS3061"/>
      <c r="AT3061"/>
      <c r="AU3061"/>
      <c r="AW3061"/>
      <c r="AX3061"/>
      <c r="AY3061"/>
      <c r="BA3061"/>
      <c r="BB3061"/>
      <c r="BC3061"/>
      <c r="BE3061"/>
      <c r="BF3061"/>
      <c r="BG3061"/>
      <c r="BI3061"/>
      <c r="BJ3061"/>
      <c r="BK3061"/>
      <c r="BM3061"/>
      <c r="BN3061"/>
      <c r="BO3061"/>
    </row>
    <row r="3062" spans="1:67">
      <c r="A3062"/>
      <c r="B3062"/>
      <c r="C3062"/>
      <c r="E3062"/>
      <c r="F3062"/>
      <c r="G3062"/>
      <c r="I3062"/>
      <c r="J3062"/>
      <c r="K3062"/>
      <c r="M3062"/>
      <c r="N3062"/>
      <c r="O3062"/>
      <c r="Q3062"/>
      <c r="R3062"/>
      <c r="S3062"/>
      <c r="U3062"/>
      <c r="V3062"/>
      <c r="W3062"/>
      <c r="Y3062"/>
      <c r="Z3062"/>
      <c r="AA3062"/>
      <c r="AC3062"/>
      <c r="AD3062"/>
      <c r="AE3062"/>
      <c r="AG3062"/>
      <c r="AH3062"/>
      <c r="AI3062"/>
      <c r="AK3062"/>
      <c r="AL3062"/>
      <c r="AM3062"/>
      <c r="AO3062"/>
      <c r="AP3062"/>
      <c r="AQ3062"/>
      <c r="AS3062"/>
      <c r="AT3062"/>
      <c r="AU3062"/>
      <c r="AW3062"/>
      <c r="AX3062"/>
      <c r="AY3062"/>
      <c r="BA3062"/>
      <c r="BB3062"/>
      <c r="BC3062"/>
      <c r="BE3062"/>
      <c r="BF3062"/>
      <c r="BG3062"/>
      <c r="BI3062"/>
      <c r="BJ3062"/>
      <c r="BK3062"/>
      <c r="BM3062"/>
      <c r="BN3062"/>
      <c r="BO3062"/>
    </row>
    <row r="3063" spans="1:67">
      <c r="A3063"/>
      <c r="B3063"/>
      <c r="C3063"/>
      <c r="E3063"/>
      <c r="F3063"/>
      <c r="G3063"/>
      <c r="I3063"/>
      <c r="J3063"/>
      <c r="K3063"/>
      <c r="M3063"/>
      <c r="N3063"/>
      <c r="O3063"/>
      <c r="Q3063"/>
      <c r="R3063"/>
      <c r="S3063"/>
      <c r="U3063"/>
      <c r="V3063"/>
      <c r="W3063"/>
      <c r="Y3063"/>
      <c r="Z3063"/>
      <c r="AA3063"/>
      <c r="AC3063"/>
      <c r="AD3063"/>
      <c r="AE3063"/>
      <c r="AG3063"/>
      <c r="AH3063"/>
      <c r="AI3063"/>
      <c r="AK3063"/>
      <c r="AL3063"/>
      <c r="AM3063"/>
      <c r="AO3063"/>
      <c r="AP3063"/>
      <c r="AQ3063"/>
      <c r="AS3063"/>
      <c r="AT3063"/>
      <c r="AU3063"/>
      <c r="AW3063"/>
      <c r="AX3063"/>
      <c r="AY3063"/>
      <c r="BA3063"/>
      <c r="BB3063"/>
      <c r="BC3063"/>
      <c r="BE3063"/>
      <c r="BF3063"/>
      <c r="BG3063"/>
      <c r="BI3063"/>
      <c r="BJ3063"/>
      <c r="BK3063"/>
      <c r="BM3063"/>
      <c r="BN3063"/>
      <c r="BO3063"/>
    </row>
    <row r="3064" spans="1:67">
      <c r="A3064"/>
      <c r="B3064"/>
      <c r="C3064"/>
      <c r="E3064"/>
      <c r="F3064"/>
      <c r="G3064"/>
      <c r="I3064"/>
      <c r="J3064"/>
      <c r="K3064"/>
      <c r="M3064"/>
      <c r="N3064"/>
      <c r="O3064"/>
      <c r="Q3064"/>
      <c r="R3064"/>
      <c r="S3064"/>
      <c r="U3064"/>
      <c r="V3064"/>
      <c r="W3064"/>
      <c r="Y3064"/>
      <c r="Z3064"/>
      <c r="AA3064"/>
      <c r="AC3064"/>
      <c r="AD3064"/>
      <c r="AE3064"/>
      <c r="AG3064"/>
      <c r="AH3064"/>
      <c r="AI3064"/>
      <c r="AK3064"/>
      <c r="AL3064"/>
      <c r="AM3064"/>
      <c r="AO3064"/>
      <c r="AP3064"/>
      <c r="AQ3064"/>
      <c r="AS3064"/>
      <c r="AT3064"/>
      <c r="AU3064"/>
      <c r="AW3064"/>
      <c r="AX3064"/>
      <c r="AY3064"/>
      <c r="BA3064"/>
      <c r="BB3064"/>
      <c r="BC3064"/>
      <c r="BE3064"/>
      <c r="BF3064"/>
      <c r="BG3064"/>
      <c r="BI3064"/>
      <c r="BJ3064"/>
      <c r="BK3064"/>
      <c r="BM3064"/>
      <c r="BN3064"/>
      <c r="BO3064"/>
    </row>
    <row r="3065" spans="1:67">
      <c r="A3065"/>
      <c r="B3065"/>
      <c r="C3065"/>
      <c r="E3065"/>
      <c r="F3065"/>
      <c r="G3065"/>
      <c r="I3065"/>
      <c r="J3065"/>
      <c r="K3065"/>
      <c r="M3065"/>
      <c r="N3065"/>
      <c r="O3065"/>
      <c r="Q3065"/>
      <c r="R3065"/>
      <c r="S3065"/>
      <c r="U3065"/>
      <c r="V3065"/>
      <c r="W3065"/>
      <c r="Y3065"/>
      <c r="Z3065"/>
      <c r="AA3065"/>
      <c r="AC3065"/>
      <c r="AD3065"/>
      <c r="AE3065"/>
      <c r="AG3065"/>
      <c r="AH3065"/>
      <c r="AI3065"/>
      <c r="AK3065"/>
      <c r="AL3065"/>
      <c r="AM3065"/>
      <c r="AO3065"/>
      <c r="AP3065"/>
      <c r="AQ3065"/>
      <c r="AS3065"/>
      <c r="AT3065"/>
      <c r="AU3065"/>
      <c r="AW3065"/>
      <c r="AX3065"/>
      <c r="AY3065"/>
      <c r="BA3065"/>
      <c r="BB3065"/>
      <c r="BC3065"/>
      <c r="BE3065"/>
      <c r="BF3065"/>
      <c r="BG3065"/>
      <c r="BI3065"/>
      <c r="BJ3065"/>
      <c r="BK3065"/>
      <c r="BM3065"/>
      <c r="BN3065"/>
      <c r="BO3065"/>
    </row>
    <row r="3066" spans="1:67">
      <c r="A3066"/>
      <c r="B3066"/>
      <c r="C3066"/>
      <c r="E3066"/>
      <c r="F3066"/>
      <c r="G3066"/>
      <c r="I3066"/>
      <c r="J3066"/>
      <c r="K3066"/>
      <c r="M3066"/>
      <c r="N3066"/>
      <c r="O3066"/>
      <c r="Q3066"/>
      <c r="R3066"/>
      <c r="S3066"/>
      <c r="U3066"/>
      <c r="V3066"/>
      <c r="W3066"/>
      <c r="Y3066"/>
      <c r="Z3066"/>
      <c r="AA3066"/>
      <c r="AC3066"/>
      <c r="AD3066"/>
      <c r="AE3066"/>
      <c r="AG3066"/>
      <c r="AH3066"/>
      <c r="AI3066"/>
      <c r="AK3066"/>
      <c r="AL3066"/>
      <c r="AM3066"/>
      <c r="AO3066"/>
      <c r="AP3066"/>
      <c r="AQ3066"/>
      <c r="AS3066"/>
      <c r="AT3066"/>
      <c r="AU3066"/>
      <c r="AW3066"/>
      <c r="AX3066"/>
      <c r="AY3066"/>
      <c r="BA3066"/>
      <c r="BB3066"/>
      <c r="BC3066"/>
      <c r="BE3066"/>
      <c r="BF3066"/>
      <c r="BG3066"/>
      <c r="BI3066"/>
      <c r="BJ3066"/>
      <c r="BK3066"/>
      <c r="BM3066"/>
      <c r="BN3066"/>
      <c r="BO3066"/>
    </row>
    <row r="3067" spans="1:67">
      <c r="A3067"/>
      <c r="B3067"/>
      <c r="C3067"/>
      <c r="E3067"/>
      <c r="F3067"/>
      <c r="G3067"/>
      <c r="I3067"/>
      <c r="J3067"/>
      <c r="K3067"/>
      <c r="M3067"/>
      <c r="N3067"/>
      <c r="O3067"/>
      <c r="Q3067"/>
      <c r="R3067"/>
      <c r="S3067"/>
      <c r="U3067"/>
      <c r="V3067"/>
      <c r="W3067"/>
      <c r="Y3067"/>
      <c r="Z3067"/>
      <c r="AA3067"/>
      <c r="AC3067"/>
      <c r="AD3067"/>
      <c r="AE3067"/>
      <c r="AG3067"/>
      <c r="AH3067"/>
      <c r="AI3067"/>
      <c r="AK3067"/>
      <c r="AL3067"/>
      <c r="AM3067"/>
      <c r="AO3067"/>
      <c r="AP3067"/>
      <c r="AQ3067"/>
      <c r="AS3067"/>
      <c r="AT3067"/>
      <c r="AU3067"/>
      <c r="AW3067"/>
      <c r="AX3067"/>
      <c r="AY3067"/>
      <c r="BA3067"/>
      <c r="BB3067"/>
      <c r="BC3067"/>
      <c r="BE3067"/>
      <c r="BF3067"/>
      <c r="BG3067"/>
      <c r="BI3067"/>
      <c r="BJ3067"/>
      <c r="BK3067"/>
      <c r="BM3067"/>
      <c r="BN3067"/>
      <c r="BO3067"/>
    </row>
    <row r="3068" spans="1:67">
      <c r="A3068"/>
      <c r="B3068"/>
      <c r="C3068"/>
      <c r="E3068"/>
      <c r="F3068"/>
      <c r="G3068"/>
      <c r="I3068"/>
      <c r="J3068"/>
      <c r="K3068"/>
      <c r="M3068"/>
      <c r="N3068"/>
      <c r="O3068"/>
      <c r="Q3068"/>
      <c r="R3068"/>
      <c r="S3068"/>
      <c r="U3068"/>
      <c r="V3068"/>
      <c r="W3068"/>
      <c r="Y3068"/>
      <c r="Z3068"/>
      <c r="AA3068"/>
      <c r="AC3068"/>
      <c r="AD3068"/>
      <c r="AE3068"/>
      <c r="AG3068"/>
      <c r="AH3068"/>
      <c r="AI3068"/>
      <c r="AK3068"/>
      <c r="AL3068"/>
      <c r="AM3068"/>
      <c r="AO3068"/>
      <c r="AP3068"/>
      <c r="AQ3068"/>
      <c r="AS3068"/>
      <c r="AT3068"/>
      <c r="AU3068"/>
      <c r="AW3068"/>
      <c r="AX3068"/>
      <c r="AY3068"/>
      <c r="BA3068"/>
      <c r="BB3068"/>
      <c r="BC3068"/>
      <c r="BE3068"/>
      <c r="BF3068"/>
      <c r="BG3068"/>
      <c r="BI3068"/>
      <c r="BJ3068"/>
      <c r="BK3068"/>
      <c r="BM3068"/>
      <c r="BN3068"/>
      <c r="BO3068"/>
    </row>
    <row r="3069" spans="1:67">
      <c r="A3069"/>
      <c r="B3069"/>
      <c r="C3069"/>
      <c r="E3069"/>
      <c r="F3069"/>
      <c r="G3069"/>
      <c r="I3069"/>
      <c r="J3069"/>
      <c r="K3069"/>
      <c r="M3069"/>
      <c r="N3069"/>
      <c r="O3069"/>
      <c r="Q3069"/>
      <c r="R3069"/>
      <c r="S3069"/>
      <c r="U3069"/>
      <c r="V3069"/>
      <c r="W3069"/>
      <c r="Y3069"/>
      <c r="Z3069"/>
      <c r="AA3069"/>
      <c r="AC3069"/>
      <c r="AD3069"/>
      <c r="AE3069"/>
      <c r="AG3069"/>
      <c r="AH3069"/>
      <c r="AI3069"/>
      <c r="AK3069"/>
      <c r="AL3069"/>
      <c r="AM3069"/>
      <c r="AO3069"/>
      <c r="AP3069"/>
      <c r="AQ3069"/>
      <c r="AS3069"/>
      <c r="AT3069"/>
      <c r="AU3069"/>
      <c r="AW3069"/>
      <c r="AX3069"/>
      <c r="AY3069"/>
      <c r="BA3069"/>
      <c r="BB3069"/>
      <c r="BC3069"/>
      <c r="BE3069"/>
      <c r="BF3069"/>
      <c r="BG3069"/>
      <c r="BI3069"/>
      <c r="BJ3069"/>
      <c r="BK3069"/>
      <c r="BM3069"/>
      <c r="BN3069"/>
      <c r="BO3069"/>
    </row>
    <row r="3070" spans="1:67">
      <c r="A3070"/>
      <c r="B3070"/>
      <c r="C3070"/>
      <c r="E3070"/>
      <c r="F3070"/>
      <c r="G3070"/>
      <c r="I3070"/>
      <c r="J3070"/>
      <c r="K3070"/>
      <c r="M3070"/>
      <c r="N3070"/>
      <c r="O3070"/>
      <c r="Q3070"/>
      <c r="R3070"/>
      <c r="S3070"/>
      <c r="U3070"/>
      <c r="V3070"/>
      <c r="W3070"/>
      <c r="Y3070"/>
      <c r="Z3070"/>
      <c r="AA3070"/>
      <c r="AC3070"/>
      <c r="AD3070"/>
      <c r="AE3070"/>
      <c r="AG3070"/>
      <c r="AH3070"/>
      <c r="AI3070"/>
      <c r="AK3070"/>
      <c r="AL3070"/>
      <c r="AM3070"/>
      <c r="AO3070"/>
      <c r="AP3070"/>
      <c r="AQ3070"/>
      <c r="AS3070"/>
      <c r="AT3070"/>
      <c r="AU3070"/>
      <c r="AW3070"/>
      <c r="AX3070"/>
      <c r="AY3070"/>
      <c r="BA3070"/>
      <c r="BB3070"/>
      <c r="BC3070"/>
      <c r="BE3070"/>
      <c r="BF3070"/>
      <c r="BG3070"/>
      <c r="BI3070"/>
      <c r="BJ3070"/>
      <c r="BK3070"/>
      <c r="BM3070"/>
      <c r="BN3070"/>
      <c r="BO3070"/>
    </row>
    <row r="3071" spans="1:67">
      <c r="A3071"/>
      <c r="B3071"/>
      <c r="C3071"/>
      <c r="E3071"/>
      <c r="F3071"/>
      <c r="G3071"/>
      <c r="I3071"/>
      <c r="J3071"/>
      <c r="K3071"/>
      <c r="M3071"/>
      <c r="N3071"/>
      <c r="O3071"/>
      <c r="Q3071"/>
      <c r="R3071"/>
      <c r="S3071"/>
      <c r="U3071"/>
      <c r="V3071"/>
      <c r="W3071"/>
      <c r="Y3071"/>
      <c r="Z3071"/>
      <c r="AA3071"/>
      <c r="AC3071"/>
      <c r="AD3071"/>
      <c r="AE3071"/>
      <c r="AG3071"/>
      <c r="AH3071"/>
      <c r="AI3071"/>
      <c r="AK3071"/>
      <c r="AL3071"/>
      <c r="AM3071"/>
      <c r="AO3071"/>
      <c r="AP3071"/>
      <c r="AQ3071"/>
      <c r="AS3071"/>
      <c r="AT3071"/>
      <c r="AU3071"/>
      <c r="AW3071"/>
      <c r="AX3071"/>
      <c r="AY3071"/>
      <c r="BA3071"/>
      <c r="BB3071"/>
      <c r="BC3071"/>
      <c r="BE3071"/>
      <c r="BF3071"/>
      <c r="BG3071"/>
      <c r="BI3071"/>
      <c r="BJ3071"/>
      <c r="BK3071"/>
      <c r="BM3071"/>
      <c r="BN3071"/>
      <c r="BO3071"/>
    </row>
    <row r="3072" spans="1:67">
      <c r="A3072"/>
      <c r="B3072"/>
      <c r="C3072"/>
      <c r="E3072"/>
      <c r="F3072"/>
      <c r="G3072"/>
      <c r="I3072"/>
      <c r="J3072"/>
      <c r="K3072"/>
      <c r="M3072"/>
      <c r="N3072"/>
      <c r="O3072"/>
      <c r="Q3072"/>
      <c r="R3072"/>
      <c r="S3072"/>
      <c r="U3072"/>
      <c r="V3072"/>
      <c r="W3072"/>
      <c r="Y3072"/>
      <c r="Z3072"/>
      <c r="AA3072"/>
      <c r="AC3072"/>
      <c r="AD3072"/>
      <c r="AE3072"/>
      <c r="AG3072"/>
      <c r="AH3072"/>
      <c r="AI3072"/>
      <c r="AK3072"/>
      <c r="AL3072"/>
      <c r="AM3072"/>
      <c r="AO3072"/>
      <c r="AP3072"/>
      <c r="AQ3072"/>
      <c r="AS3072"/>
      <c r="AT3072"/>
      <c r="AU3072"/>
      <c r="AW3072"/>
      <c r="AX3072"/>
      <c r="AY3072"/>
      <c r="BA3072"/>
      <c r="BB3072"/>
      <c r="BC3072"/>
      <c r="BE3072"/>
      <c r="BF3072"/>
      <c r="BG3072"/>
      <c r="BI3072"/>
      <c r="BJ3072"/>
      <c r="BK3072"/>
      <c r="BM3072"/>
      <c r="BN3072"/>
      <c r="BO3072"/>
    </row>
    <row r="3073" spans="1:67">
      <c r="A3073"/>
      <c r="B3073"/>
      <c r="C3073"/>
      <c r="E3073"/>
      <c r="F3073"/>
      <c r="G3073"/>
      <c r="I3073"/>
      <c r="J3073"/>
      <c r="K3073"/>
      <c r="M3073"/>
      <c r="N3073"/>
      <c r="O3073"/>
      <c r="Q3073"/>
      <c r="R3073"/>
      <c r="S3073"/>
      <c r="U3073"/>
      <c r="V3073"/>
      <c r="W3073"/>
      <c r="Y3073"/>
      <c r="Z3073"/>
      <c r="AA3073"/>
      <c r="AC3073"/>
      <c r="AD3073"/>
      <c r="AE3073"/>
      <c r="AG3073"/>
      <c r="AH3073"/>
      <c r="AI3073"/>
      <c r="AK3073"/>
      <c r="AL3073"/>
      <c r="AM3073"/>
      <c r="AO3073"/>
      <c r="AP3073"/>
      <c r="AQ3073"/>
      <c r="AS3073"/>
      <c r="AT3073"/>
      <c r="AU3073"/>
      <c r="AW3073"/>
      <c r="AX3073"/>
      <c r="AY3073"/>
      <c r="BA3073"/>
      <c r="BB3073"/>
      <c r="BC3073"/>
      <c r="BE3073"/>
      <c r="BF3073"/>
      <c r="BG3073"/>
      <c r="BI3073"/>
      <c r="BJ3073"/>
      <c r="BK3073"/>
      <c r="BM3073"/>
      <c r="BN3073"/>
      <c r="BO3073"/>
    </row>
    <row r="3074" spans="1:67">
      <c r="A3074"/>
      <c r="B3074"/>
      <c r="C3074"/>
      <c r="E3074"/>
      <c r="F3074"/>
      <c r="G3074"/>
      <c r="I3074"/>
      <c r="J3074"/>
      <c r="K3074"/>
      <c r="M3074"/>
      <c r="N3074"/>
      <c r="O3074"/>
      <c r="Q3074"/>
      <c r="R3074"/>
      <c r="S3074"/>
      <c r="U3074"/>
      <c r="V3074"/>
      <c r="W3074"/>
      <c r="Y3074"/>
      <c r="Z3074"/>
      <c r="AA3074"/>
      <c r="AC3074"/>
      <c r="AD3074"/>
      <c r="AE3074"/>
      <c r="AG3074"/>
      <c r="AH3074"/>
      <c r="AI3074"/>
      <c r="AK3074"/>
      <c r="AL3074"/>
      <c r="AM3074"/>
      <c r="AO3074"/>
      <c r="AP3074"/>
      <c r="AQ3074"/>
      <c r="AS3074"/>
      <c r="AT3074"/>
      <c r="AU3074"/>
      <c r="AW3074"/>
      <c r="AX3074"/>
      <c r="AY3074"/>
      <c r="BA3074"/>
      <c r="BB3074"/>
      <c r="BC3074"/>
      <c r="BE3074"/>
      <c r="BF3074"/>
      <c r="BG3074"/>
      <c r="BI3074"/>
      <c r="BJ3074"/>
      <c r="BK3074"/>
      <c r="BM3074"/>
      <c r="BN3074"/>
      <c r="BO3074"/>
    </row>
    <row r="3075" spans="1:67">
      <c r="A3075"/>
      <c r="B3075"/>
      <c r="C3075"/>
      <c r="E3075"/>
      <c r="F3075"/>
      <c r="G3075"/>
      <c r="I3075"/>
      <c r="J3075"/>
      <c r="K3075"/>
      <c r="M3075"/>
      <c r="N3075"/>
      <c r="O3075"/>
      <c r="Q3075"/>
      <c r="R3075"/>
      <c r="S3075"/>
      <c r="U3075"/>
      <c r="V3075"/>
      <c r="W3075"/>
      <c r="Y3075"/>
      <c r="Z3075"/>
      <c r="AA3075"/>
      <c r="AC3075"/>
      <c r="AD3075"/>
      <c r="AE3075"/>
      <c r="AG3075"/>
      <c r="AH3075"/>
      <c r="AI3075"/>
      <c r="AK3075"/>
      <c r="AL3075"/>
      <c r="AM3075"/>
      <c r="AO3075"/>
      <c r="AP3075"/>
      <c r="AQ3075"/>
      <c r="AS3075"/>
      <c r="AT3075"/>
      <c r="AU3075"/>
      <c r="AW3075"/>
      <c r="AX3075"/>
      <c r="AY3075"/>
      <c r="BA3075"/>
      <c r="BB3075"/>
      <c r="BC3075"/>
      <c r="BE3075"/>
      <c r="BF3075"/>
      <c r="BG3075"/>
      <c r="BI3075"/>
      <c r="BJ3075"/>
      <c r="BK3075"/>
      <c r="BM3075"/>
      <c r="BN3075"/>
      <c r="BO3075"/>
    </row>
    <row r="3076" spans="1:67">
      <c r="A3076"/>
      <c r="B3076"/>
      <c r="C3076"/>
      <c r="E3076"/>
      <c r="F3076"/>
      <c r="G3076"/>
      <c r="I3076"/>
      <c r="J3076"/>
      <c r="K3076"/>
      <c r="M3076"/>
      <c r="N3076"/>
      <c r="O3076"/>
      <c r="Q3076"/>
      <c r="R3076"/>
      <c r="S3076"/>
      <c r="U3076"/>
      <c r="V3076"/>
      <c r="W3076"/>
      <c r="Y3076"/>
      <c r="Z3076"/>
      <c r="AA3076"/>
      <c r="AC3076"/>
      <c r="AD3076"/>
      <c r="AE3076"/>
      <c r="AG3076"/>
      <c r="AH3076"/>
      <c r="AI3076"/>
      <c r="AK3076"/>
      <c r="AL3076"/>
      <c r="AM3076"/>
      <c r="AO3076"/>
      <c r="AP3076"/>
      <c r="AQ3076"/>
      <c r="AS3076"/>
      <c r="AT3076"/>
      <c r="AU3076"/>
      <c r="AW3076"/>
      <c r="AX3076"/>
      <c r="AY3076"/>
      <c r="BA3076"/>
      <c r="BB3076"/>
      <c r="BC3076"/>
      <c r="BE3076"/>
      <c r="BF3076"/>
      <c r="BG3076"/>
      <c r="BI3076"/>
      <c r="BJ3076"/>
      <c r="BK3076"/>
      <c r="BM3076"/>
      <c r="BN3076"/>
      <c r="BO3076"/>
    </row>
    <row r="3077" spans="1:67">
      <c r="A3077"/>
      <c r="B3077"/>
      <c r="C3077"/>
      <c r="E3077"/>
      <c r="F3077"/>
      <c r="G3077"/>
      <c r="I3077"/>
      <c r="J3077"/>
      <c r="K3077"/>
      <c r="M3077"/>
      <c r="N3077"/>
      <c r="O3077"/>
      <c r="Q3077"/>
      <c r="R3077"/>
      <c r="S3077"/>
      <c r="U3077"/>
      <c r="V3077"/>
      <c r="W3077"/>
      <c r="Y3077"/>
      <c r="Z3077"/>
      <c r="AA3077"/>
      <c r="AC3077"/>
      <c r="AD3077"/>
      <c r="AE3077"/>
      <c r="AG3077"/>
      <c r="AH3077"/>
      <c r="AI3077"/>
      <c r="AK3077"/>
      <c r="AL3077"/>
      <c r="AM3077"/>
      <c r="AO3077"/>
      <c r="AP3077"/>
      <c r="AQ3077"/>
      <c r="AS3077"/>
      <c r="AT3077"/>
      <c r="AU3077"/>
      <c r="AW3077"/>
      <c r="AX3077"/>
      <c r="AY3077"/>
      <c r="BA3077"/>
      <c r="BB3077"/>
      <c r="BC3077"/>
      <c r="BE3077"/>
      <c r="BF3077"/>
      <c r="BG3077"/>
      <c r="BI3077"/>
      <c r="BJ3077"/>
      <c r="BK3077"/>
      <c r="BM3077"/>
      <c r="BN3077"/>
      <c r="BO3077"/>
    </row>
    <row r="3078" spans="1:67">
      <c r="A3078"/>
      <c r="B3078"/>
      <c r="C3078"/>
      <c r="E3078"/>
      <c r="F3078"/>
      <c r="G3078"/>
      <c r="I3078"/>
      <c r="J3078"/>
      <c r="K3078"/>
      <c r="M3078"/>
      <c r="N3078"/>
      <c r="O3078"/>
      <c r="Q3078"/>
      <c r="R3078"/>
      <c r="S3078"/>
      <c r="U3078"/>
      <c r="V3078"/>
      <c r="W3078"/>
      <c r="Y3078"/>
      <c r="Z3078"/>
      <c r="AA3078"/>
      <c r="AC3078"/>
      <c r="AD3078"/>
      <c r="AE3078"/>
      <c r="AG3078"/>
      <c r="AH3078"/>
      <c r="AI3078"/>
      <c r="AK3078"/>
      <c r="AL3078"/>
      <c r="AM3078"/>
      <c r="AO3078"/>
      <c r="AP3078"/>
      <c r="AQ3078"/>
      <c r="AS3078"/>
      <c r="AT3078"/>
      <c r="AU3078"/>
      <c r="AW3078"/>
      <c r="AX3078"/>
      <c r="AY3078"/>
      <c r="BA3078"/>
      <c r="BB3078"/>
      <c r="BC3078"/>
      <c r="BE3078"/>
      <c r="BF3078"/>
      <c r="BG3078"/>
      <c r="BI3078"/>
      <c r="BJ3078"/>
      <c r="BK3078"/>
      <c r="BM3078"/>
      <c r="BN3078"/>
      <c r="BO3078"/>
    </row>
    <row r="3079" spans="1:67">
      <c r="A3079"/>
      <c r="B3079"/>
      <c r="C3079"/>
      <c r="E3079"/>
      <c r="F3079"/>
      <c r="G3079"/>
      <c r="I3079"/>
      <c r="J3079"/>
      <c r="K3079"/>
      <c r="M3079"/>
      <c r="N3079"/>
      <c r="O3079"/>
      <c r="Q3079"/>
      <c r="R3079"/>
      <c r="S3079"/>
      <c r="U3079"/>
      <c r="V3079"/>
      <c r="W3079"/>
      <c r="Y3079"/>
      <c r="Z3079"/>
      <c r="AA3079"/>
      <c r="AC3079"/>
      <c r="AD3079"/>
      <c r="AE3079"/>
      <c r="AG3079"/>
      <c r="AH3079"/>
      <c r="AI3079"/>
      <c r="AK3079"/>
      <c r="AL3079"/>
      <c r="AM3079"/>
      <c r="AO3079"/>
      <c r="AP3079"/>
      <c r="AQ3079"/>
      <c r="AS3079"/>
      <c r="AT3079"/>
      <c r="AU3079"/>
      <c r="AW3079"/>
      <c r="AX3079"/>
      <c r="AY3079"/>
      <c r="BA3079"/>
      <c r="BB3079"/>
      <c r="BC3079"/>
      <c r="BE3079"/>
      <c r="BF3079"/>
      <c r="BG3079"/>
      <c r="BI3079"/>
      <c r="BJ3079"/>
      <c r="BK3079"/>
      <c r="BM3079"/>
      <c r="BN3079"/>
      <c r="BO3079"/>
    </row>
    <row r="3080" spans="1:67">
      <c r="A3080"/>
      <c r="B3080"/>
      <c r="C3080"/>
      <c r="E3080"/>
      <c r="F3080"/>
      <c r="G3080"/>
      <c r="I3080"/>
      <c r="J3080"/>
      <c r="K3080"/>
      <c r="M3080"/>
      <c r="N3080"/>
      <c r="O3080"/>
      <c r="Q3080"/>
      <c r="R3080"/>
      <c r="S3080"/>
      <c r="U3080"/>
      <c r="V3080"/>
      <c r="W3080"/>
      <c r="Y3080"/>
      <c r="Z3080"/>
      <c r="AA3080"/>
      <c r="AC3080"/>
      <c r="AD3080"/>
      <c r="AE3080"/>
      <c r="AG3080"/>
      <c r="AH3080"/>
      <c r="AI3080"/>
      <c r="AK3080"/>
      <c r="AL3080"/>
      <c r="AM3080"/>
      <c r="AO3080"/>
      <c r="AP3080"/>
      <c r="AQ3080"/>
      <c r="AS3080"/>
      <c r="AT3080"/>
      <c r="AU3080"/>
      <c r="AW3080"/>
      <c r="AX3080"/>
      <c r="AY3080"/>
      <c r="BA3080"/>
      <c r="BB3080"/>
      <c r="BC3080"/>
      <c r="BE3080"/>
      <c r="BF3080"/>
      <c r="BG3080"/>
      <c r="BI3080"/>
      <c r="BJ3080"/>
      <c r="BK3080"/>
      <c r="BM3080"/>
      <c r="BN3080"/>
      <c r="BO3080"/>
    </row>
    <row r="3081" spans="1:67">
      <c r="A3081"/>
      <c r="B3081"/>
      <c r="C3081"/>
      <c r="E3081"/>
      <c r="F3081"/>
      <c r="G3081"/>
      <c r="I3081"/>
      <c r="J3081"/>
      <c r="K3081"/>
      <c r="M3081"/>
      <c r="N3081"/>
      <c r="O3081"/>
      <c r="Q3081"/>
      <c r="R3081"/>
      <c r="S3081"/>
      <c r="U3081"/>
      <c r="V3081"/>
      <c r="W3081"/>
      <c r="Y3081"/>
      <c r="Z3081"/>
      <c r="AA3081"/>
      <c r="AC3081"/>
      <c r="AD3081"/>
      <c r="AE3081"/>
      <c r="AG3081"/>
      <c r="AH3081"/>
      <c r="AI3081"/>
      <c r="AK3081"/>
      <c r="AL3081"/>
      <c r="AM3081"/>
      <c r="AO3081"/>
      <c r="AP3081"/>
      <c r="AQ3081"/>
      <c r="AS3081"/>
      <c r="AT3081"/>
      <c r="AU3081"/>
      <c r="AW3081"/>
      <c r="AX3081"/>
      <c r="AY3081"/>
      <c r="BA3081"/>
      <c r="BB3081"/>
      <c r="BC3081"/>
      <c r="BE3081"/>
      <c r="BF3081"/>
      <c r="BG3081"/>
      <c r="BI3081"/>
      <c r="BJ3081"/>
      <c r="BK3081"/>
      <c r="BM3081"/>
      <c r="BN3081"/>
      <c r="BO3081"/>
    </row>
    <row r="3082" spans="1:67">
      <c r="A3082"/>
      <c r="B3082"/>
      <c r="C3082"/>
      <c r="E3082"/>
      <c r="F3082"/>
      <c r="G3082"/>
      <c r="I3082"/>
      <c r="J3082"/>
      <c r="K3082"/>
      <c r="M3082"/>
      <c r="N3082"/>
      <c r="O3082"/>
      <c r="Q3082"/>
      <c r="R3082"/>
      <c r="S3082"/>
      <c r="U3082"/>
      <c r="V3082"/>
      <c r="W3082"/>
      <c r="Y3082"/>
      <c r="Z3082"/>
      <c r="AA3082"/>
      <c r="AC3082"/>
      <c r="AD3082"/>
      <c r="AE3082"/>
      <c r="AG3082"/>
      <c r="AH3082"/>
      <c r="AI3082"/>
      <c r="AK3082"/>
      <c r="AL3082"/>
      <c r="AM3082"/>
      <c r="AO3082"/>
      <c r="AP3082"/>
      <c r="AQ3082"/>
      <c r="AS3082"/>
      <c r="AT3082"/>
      <c r="AU3082"/>
      <c r="AW3082"/>
      <c r="AX3082"/>
      <c r="AY3082"/>
      <c r="BA3082"/>
      <c r="BB3082"/>
      <c r="BC3082"/>
      <c r="BE3082"/>
      <c r="BF3082"/>
      <c r="BG3082"/>
      <c r="BI3082"/>
      <c r="BJ3082"/>
      <c r="BK3082"/>
      <c r="BM3082"/>
      <c r="BN3082"/>
      <c r="BO3082"/>
    </row>
    <row r="3083" spans="1:67">
      <c r="A3083"/>
      <c r="B3083"/>
      <c r="C3083"/>
      <c r="E3083"/>
      <c r="F3083"/>
      <c r="G3083"/>
      <c r="I3083"/>
      <c r="J3083"/>
      <c r="K3083"/>
      <c r="M3083"/>
      <c r="N3083"/>
      <c r="O3083"/>
      <c r="Q3083"/>
      <c r="R3083"/>
      <c r="S3083"/>
      <c r="U3083"/>
      <c r="V3083"/>
      <c r="W3083"/>
      <c r="Y3083"/>
      <c r="Z3083"/>
      <c r="AA3083"/>
      <c r="AC3083"/>
      <c r="AD3083"/>
      <c r="AE3083"/>
      <c r="AG3083"/>
      <c r="AH3083"/>
      <c r="AI3083"/>
      <c r="AK3083"/>
      <c r="AL3083"/>
      <c r="AM3083"/>
      <c r="AO3083"/>
      <c r="AP3083"/>
      <c r="AQ3083"/>
      <c r="AS3083"/>
      <c r="AT3083"/>
      <c r="AU3083"/>
      <c r="AW3083"/>
      <c r="AX3083"/>
      <c r="AY3083"/>
      <c r="BA3083"/>
      <c r="BB3083"/>
      <c r="BC3083"/>
      <c r="BE3083"/>
      <c r="BF3083"/>
      <c r="BG3083"/>
      <c r="BI3083"/>
      <c r="BJ3083"/>
      <c r="BK3083"/>
      <c r="BM3083"/>
      <c r="BN3083"/>
      <c r="BO3083"/>
    </row>
    <row r="3084" spans="1:67">
      <c r="A3084"/>
      <c r="B3084"/>
      <c r="C3084"/>
      <c r="E3084"/>
      <c r="F3084"/>
      <c r="G3084"/>
      <c r="I3084"/>
      <c r="J3084"/>
      <c r="K3084"/>
      <c r="M3084"/>
      <c r="N3084"/>
      <c r="O3084"/>
      <c r="Q3084"/>
      <c r="R3084"/>
      <c r="S3084"/>
      <c r="U3084"/>
      <c r="V3084"/>
      <c r="W3084"/>
      <c r="Y3084"/>
      <c r="Z3084"/>
      <c r="AA3084"/>
      <c r="AC3084"/>
      <c r="AD3084"/>
      <c r="AE3084"/>
      <c r="AG3084"/>
      <c r="AH3084"/>
      <c r="AI3084"/>
      <c r="AK3084"/>
      <c r="AL3084"/>
      <c r="AM3084"/>
      <c r="AO3084"/>
      <c r="AP3084"/>
      <c r="AQ3084"/>
      <c r="AS3084"/>
      <c r="AT3084"/>
      <c r="AU3084"/>
      <c r="AW3084"/>
      <c r="AX3084"/>
      <c r="AY3084"/>
      <c r="BA3084"/>
      <c r="BB3084"/>
      <c r="BC3084"/>
      <c r="BE3084"/>
      <c r="BF3084"/>
      <c r="BG3084"/>
      <c r="BI3084"/>
      <c r="BJ3084"/>
      <c r="BK3084"/>
      <c r="BM3084"/>
      <c r="BN3084"/>
      <c r="BO3084"/>
    </row>
    <row r="3085" spans="1:67">
      <c r="A3085"/>
      <c r="B3085"/>
      <c r="C3085"/>
      <c r="E3085"/>
      <c r="F3085"/>
      <c r="G3085"/>
      <c r="I3085"/>
      <c r="J3085"/>
      <c r="K3085"/>
      <c r="M3085"/>
      <c r="N3085"/>
      <c r="O3085"/>
      <c r="Q3085"/>
      <c r="R3085"/>
      <c r="S3085"/>
      <c r="U3085"/>
      <c r="V3085"/>
      <c r="W3085"/>
      <c r="Y3085"/>
      <c r="Z3085"/>
      <c r="AA3085"/>
      <c r="AC3085"/>
      <c r="AD3085"/>
      <c r="AE3085"/>
      <c r="AG3085"/>
      <c r="AH3085"/>
      <c r="AI3085"/>
      <c r="AK3085"/>
      <c r="AL3085"/>
      <c r="AM3085"/>
      <c r="AO3085"/>
      <c r="AP3085"/>
      <c r="AQ3085"/>
      <c r="AS3085"/>
      <c r="AT3085"/>
      <c r="AU3085"/>
      <c r="AW3085"/>
      <c r="AX3085"/>
      <c r="AY3085"/>
      <c r="BA3085"/>
      <c r="BB3085"/>
      <c r="BC3085"/>
      <c r="BE3085"/>
      <c r="BF3085"/>
      <c r="BG3085"/>
      <c r="BI3085"/>
      <c r="BJ3085"/>
      <c r="BK3085"/>
      <c r="BM3085"/>
      <c r="BN3085"/>
      <c r="BO3085"/>
    </row>
    <row r="3086" spans="1:67">
      <c r="A3086"/>
      <c r="B3086"/>
      <c r="C3086"/>
      <c r="E3086"/>
      <c r="F3086"/>
      <c r="G3086"/>
      <c r="I3086"/>
      <c r="J3086"/>
      <c r="K3086"/>
      <c r="M3086"/>
      <c r="N3086"/>
      <c r="O3086"/>
      <c r="Q3086"/>
      <c r="R3086"/>
      <c r="S3086"/>
      <c r="U3086"/>
      <c r="V3086"/>
      <c r="W3086"/>
      <c r="Y3086"/>
      <c r="Z3086"/>
      <c r="AA3086"/>
      <c r="AC3086"/>
      <c r="AD3086"/>
      <c r="AE3086"/>
      <c r="AG3086"/>
      <c r="AH3086"/>
      <c r="AI3086"/>
      <c r="AK3086"/>
      <c r="AL3086"/>
      <c r="AM3086"/>
      <c r="AO3086"/>
      <c r="AP3086"/>
      <c r="AQ3086"/>
      <c r="AS3086"/>
      <c r="AT3086"/>
      <c r="AU3086"/>
      <c r="AW3086"/>
      <c r="AX3086"/>
      <c r="AY3086"/>
      <c r="BA3086"/>
      <c r="BB3086"/>
      <c r="BC3086"/>
      <c r="BE3086"/>
      <c r="BF3086"/>
      <c r="BG3086"/>
      <c r="BI3086"/>
      <c r="BJ3086"/>
      <c r="BK3086"/>
      <c r="BM3086"/>
      <c r="BN3086"/>
      <c r="BO3086"/>
    </row>
    <row r="3087" spans="1:67">
      <c r="A3087"/>
      <c r="B3087"/>
      <c r="C3087"/>
      <c r="E3087"/>
      <c r="F3087"/>
      <c r="G3087"/>
      <c r="I3087"/>
      <c r="J3087"/>
      <c r="K3087"/>
      <c r="M3087"/>
      <c r="N3087"/>
      <c r="O3087"/>
      <c r="Q3087"/>
      <c r="R3087"/>
      <c r="S3087"/>
      <c r="U3087"/>
      <c r="V3087"/>
      <c r="W3087"/>
      <c r="Y3087"/>
      <c r="Z3087"/>
      <c r="AA3087"/>
      <c r="AC3087"/>
      <c r="AD3087"/>
      <c r="AE3087"/>
      <c r="AG3087"/>
      <c r="AH3087"/>
      <c r="AI3087"/>
      <c r="AK3087"/>
      <c r="AL3087"/>
      <c r="AM3087"/>
      <c r="AO3087"/>
      <c r="AP3087"/>
      <c r="AQ3087"/>
      <c r="AS3087"/>
      <c r="AT3087"/>
      <c r="AU3087"/>
      <c r="AW3087"/>
      <c r="AX3087"/>
      <c r="AY3087"/>
      <c r="BA3087"/>
      <c r="BB3087"/>
      <c r="BC3087"/>
      <c r="BE3087"/>
      <c r="BF3087"/>
      <c r="BG3087"/>
      <c r="BI3087"/>
      <c r="BJ3087"/>
      <c r="BK3087"/>
      <c r="BM3087"/>
      <c r="BN3087"/>
      <c r="BO3087"/>
    </row>
    <row r="3088" spans="1:67">
      <c r="A3088"/>
      <c r="B3088"/>
      <c r="C3088"/>
      <c r="E3088"/>
      <c r="F3088"/>
      <c r="G3088"/>
      <c r="I3088"/>
      <c r="J3088"/>
      <c r="K3088"/>
      <c r="M3088"/>
      <c r="N3088"/>
      <c r="O3088"/>
      <c r="Q3088"/>
      <c r="R3088"/>
      <c r="S3088"/>
      <c r="U3088"/>
      <c r="V3088"/>
      <c r="W3088"/>
      <c r="Y3088"/>
      <c r="Z3088"/>
      <c r="AA3088"/>
      <c r="AC3088"/>
      <c r="AD3088"/>
      <c r="AE3088"/>
      <c r="AG3088"/>
      <c r="AH3088"/>
      <c r="AI3088"/>
      <c r="AK3088"/>
      <c r="AL3088"/>
      <c r="AM3088"/>
      <c r="AO3088"/>
      <c r="AP3088"/>
      <c r="AQ3088"/>
      <c r="AS3088"/>
      <c r="AT3088"/>
      <c r="AU3088"/>
      <c r="AW3088"/>
      <c r="AX3088"/>
      <c r="AY3088"/>
      <c r="BA3088"/>
      <c r="BB3088"/>
      <c r="BC3088"/>
      <c r="BE3088"/>
      <c r="BF3088"/>
      <c r="BG3088"/>
      <c r="BI3088"/>
      <c r="BJ3088"/>
      <c r="BK3088"/>
      <c r="BM3088"/>
      <c r="BN3088"/>
      <c r="BO3088"/>
    </row>
    <row r="3089" spans="1:67">
      <c r="A3089"/>
      <c r="B3089"/>
      <c r="C3089"/>
      <c r="E3089"/>
      <c r="F3089"/>
      <c r="G3089"/>
      <c r="I3089"/>
      <c r="J3089"/>
      <c r="K3089"/>
      <c r="M3089"/>
      <c r="N3089"/>
      <c r="O3089"/>
      <c r="Q3089"/>
      <c r="R3089"/>
      <c r="S3089"/>
      <c r="U3089"/>
      <c r="V3089"/>
      <c r="W3089"/>
      <c r="Y3089"/>
      <c r="Z3089"/>
      <c r="AA3089"/>
      <c r="AC3089"/>
      <c r="AD3089"/>
      <c r="AE3089"/>
      <c r="AG3089"/>
      <c r="AH3089"/>
      <c r="AI3089"/>
      <c r="AK3089"/>
      <c r="AL3089"/>
      <c r="AM3089"/>
      <c r="AO3089"/>
      <c r="AP3089"/>
      <c r="AQ3089"/>
      <c r="AS3089"/>
      <c r="AT3089"/>
      <c r="AU3089"/>
      <c r="AW3089"/>
      <c r="AX3089"/>
      <c r="AY3089"/>
      <c r="BA3089"/>
      <c r="BB3089"/>
      <c r="BC3089"/>
      <c r="BE3089"/>
      <c r="BF3089"/>
      <c r="BG3089"/>
      <c r="BI3089"/>
      <c r="BJ3089"/>
      <c r="BK3089"/>
      <c r="BM3089"/>
      <c r="BN3089"/>
      <c r="BO3089"/>
    </row>
    <row r="3090" spans="1:67">
      <c r="A3090"/>
      <c r="B3090"/>
      <c r="C3090"/>
      <c r="E3090"/>
      <c r="F3090"/>
      <c r="G3090"/>
      <c r="I3090"/>
      <c r="J3090"/>
      <c r="K3090"/>
      <c r="M3090"/>
      <c r="N3090"/>
      <c r="O3090"/>
      <c r="Q3090"/>
      <c r="R3090"/>
      <c r="S3090"/>
      <c r="U3090"/>
      <c r="V3090"/>
      <c r="W3090"/>
      <c r="Y3090"/>
      <c r="Z3090"/>
      <c r="AA3090"/>
      <c r="AC3090"/>
      <c r="AD3090"/>
      <c r="AE3090"/>
      <c r="AG3090"/>
      <c r="AH3090"/>
      <c r="AI3090"/>
      <c r="AK3090"/>
      <c r="AL3090"/>
      <c r="AM3090"/>
      <c r="AO3090"/>
      <c r="AP3090"/>
      <c r="AQ3090"/>
      <c r="AS3090"/>
      <c r="AT3090"/>
      <c r="AU3090"/>
      <c r="AW3090"/>
      <c r="AX3090"/>
      <c r="AY3090"/>
      <c r="BA3090"/>
      <c r="BB3090"/>
      <c r="BC3090"/>
      <c r="BE3090"/>
      <c r="BF3090"/>
      <c r="BG3090"/>
      <c r="BI3090"/>
      <c r="BJ3090"/>
      <c r="BK3090"/>
      <c r="BM3090"/>
      <c r="BN3090"/>
      <c r="BO3090"/>
    </row>
    <row r="3091" spans="1:67">
      <c r="A3091"/>
      <c r="B3091"/>
      <c r="C3091"/>
      <c r="E3091"/>
      <c r="F3091"/>
      <c r="G3091"/>
      <c r="I3091"/>
      <c r="J3091"/>
      <c r="K3091"/>
      <c r="M3091"/>
      <c r="N3091"/>
      <c r="O3091"/>
      <c r="Q3091"/>
      <c r="R3091"/>
      <c r="S3091"/>
      <c r="U3091"/>
      <c r="V3091"/>
      <c r="W3091"/>
      <c r="Y3091"/>
      <c r="Z3091"/>
      <c r="AA3091"/>
      <c r="AC3091"/>
      <c r="AD3091"/>
      <c r="AE3091"/>
      <c r="AG3091"/>
      <c r="AH3091"/>
      <c r="AI3091"/>
      <c r="AK3091"/>
      <c r="AL3091"/>
      <c r="AM3091"/>
      <c r="AO3091"/>
      <c r="AP3091"/>
      <c r="AQ3091"/>
      <c r="AS3091"/>
      <c r="AT3091"/>
      <c r="AU3091"/>
      <c r="AW3091"/>
      <c r="AX3091"/>
      <c r="AY3091"/>
      <c r="BA3091"/>
      <c r="BB3091"/>
      <c r="BC3091"/>
      <c r="BE3091"/>
      <c r="BF3091"/>
      <c r="BG3091"/>
      <c r="BI3091"/>
      <c r="BJ3091"/>
      <c r="BK3091"/>
      <c r="BM3091"/>
      <c r="BN3091"/>
      <c r="BO3091"/>
    </row>
    <row r="3092" spans="1:67">
      <c r="A3092"/>
      <c r="B3092"/>
      <c r="C3092"/>
      <c r="E3092"/>
      <c r="F3092"/>
      <c r="G3092"/>
      <c r="I3092"/>
      <c r="J3092"/>
      <c r="K3092"/>
      <c r="M3092"/>
      <c r="N3092"/>
      <c r="O3092"/>
      <c r="Q3092"/>
      <c r="R3092"/>
      <c r="S3092"/>
      <c r="U3092"/>
      <c r="V3092"/>
      <c r="W3092"/>
      <c r="Y3092"/>
      <c r="Z3092"/>
      <c r="AA3092"/>
      <c r="AC3092"/>
      <c r="AD3092"/>
      <c r="AE3092"/>
      <c r="AG3092"/>
      <c r="AH3092"/>
      <c r="AI3092"/>
      <c r="AK3092"/>
      <c r="AL3092"/>
      <c r="AM3092"/>
      <c r="AO3092"/>
      <c r="AP3092"/>
      <c r="AQ3092"/>
      <c r="AS3092"/>
      <c r="AT3092"/>
      <c r="AU3092"/>
      <c r="AW3092"/>
      <c r="AX3092"/>
      <c r="AY3092"/>
      <c r="BA3092"/>
      <c r="BB3092"/>
      <c r="BC3092"/>
      <c r="BE3092"/>
      <c r="BF3092"/>
      <c r="BG3092"/>
      <c r="BI3092"/>
      <c r="BJ3092"/>
      <c r="BK3092"/>
      <c r="BM3092"/>
      <c r="BN3092"/>
      <c r="BO3092"/>
    </row>
    <row r="3093" spans="1:67">
      <c r="A3093"/>
      <c r="B3093"/>
      <c r="C3093"/>
      <c r="E3093"/>
      <c r="F3093"/>
      <c r="G3093"/>
      <c r="I3093"/>
      <c r="J3093"/>
      <c r="K3093"/>
      <c r="M3093"/>
      <c r="N3093"/>
      <c r="O3093"/>
      <c r="Q3093"/>
      <c r="R3093"/>
      <c r="S3093"/>
      <c r="U3093"/>
      <c r="V3093"/>
      <c r="W3093"/>
      <c r="Y3093"/>
      <c r="Z3093"/>
      <c r="AA3093"/>
      <c r="AC3093"/>
      <c r="AD3093"/>
      <c r="AE3093"/>
      <c r="AG3093"/>
      <c r="AH3093"/>
      <c r="AI3093"/>
      <c r="AK3093"/>
      <c r="AL3093"/>
      <c r="AM3093"/>
      <c r="AO3093"/>
      <c r="AP3093"/>
      <c r="AQ3093"/>
      <c r="AS3093"/>
      <c r="AT3093"/>
      <c r="AU3093"/>
      <c r="AW3093"/>
      <c r="AX3093"/>
      <c r="AY3093"/>
      <c r="BA3093"/>
      <c r="BB3093"/>
      <c r="BC3093"/>
      <c r="BE3093"/>
      <c r="BF3093"/>
      <c r="BG3093"/>
      <c r="BI3093"/>
      <c r="BJ3093"/>
      <c r="BK3093"/>
      <c r="BM3093"/>
      <c r="BN3093"/>
      <c r="BO3093"/>
    </row>
    <row r="3094" spans="1:67">
      <c r="A3094"/>
      <c r="B3094"/>
      <c r="C3094"/>
      <c r="E3094"/>
      <c r="F3094"/>
      <c r="G3094"/>
      <c r="I3094"/>
      <c r="J3094"/>
      <c r="K3094"/>
      <c r="M3094"/>
      <c r="N3094"/>
      <c r="O3094"/>
      <c r="Q3094"/>
      <c r="R3094"/>
      <c r="S3094"/>
      <c r="U3094"/>
      <c r="V3094"/>
      <c r="W3094"/>
      <c r="Y3094"/>
      <c r="Z3094"/>
      <c r="AA3094"/>
      <c r="AC3094"/>
      <c r="AD3094"/>
      <c r="AE3094"/>
      <c r="AG3094"/>
      <c r="AH3094"/>
      <c r="AI3094"/>
      <c r="AK3094"/>
      <c r="AL3094"/>
      <c r="AM3094"/>
      <c r="AO3094"/>
      <c r="AP3094"/>
      <c r="AQ3094"/>
      <c r="AS3094"/>
      <c r="AT3094"/>
      <c r="AU3094"/>
      <c r="AW3094"/>
      <c r="AX3094"/>
      <c r="AY3094"/>
      <c r="BA3094"/>
      <c r="BB3094"/>
      <c r="BC3094"/>
      <c r="BE3094"/>
      <c r="BF3094"/>
      <c r="BG3094"/>
      <c r="BI3094"/>
      <c r="BJ3094"/>
      <c r="BK3094"/>
      <c r="BM3094"/>
      <c r="BN3094"/>
      <c r="BO3094"/>
    </row>
    <row r="3095" spans="1:67">
      <c r="A3095"/>
      <c r="B3095"/>
      <c r="C3095"/>
      <c r="E3095"/>
      <c r="F3095"/>
      <c r="G3095"/>
      <c r="I3095"/>
      <c r="J3095"/>
      <c r="K3095"/>
      <c r="M3095"/>
      <c r="N3095"/>
      <c r="O3095"/>
      <c r="Q3095"/>
      <c r="R3095"/>
      <c r="S3095"/>
      <c r="U3095"/>
      <c r="V3095"/>
      <c r="W3095"/>
      <c r="Y3095"/>
      <c r="Z3095"/>
      <c r="AA3095"/>
      <c r="AC3095"/>
      <c r="AD3095"/>
      <c r="AE3095"/>
      <c r="AG3095"/>
      <c r="AH3095"/>
      <c r="AI3095"/>
      <c r="AK3095"/>
      <c r="AL3095"/>
      <c r="AM3095"/>
      <c r="AO3095"/>
      <c r="AP3095"/>
      <c r="AQ3095"/>
      <c r="AS3095"/>
      <c r="AT3095"/>
      <c r="AU3095"/>
      <c r="AW3095"/>
      <c r="AX3095"/>
      <c r="AY3095"/>
      <c r="BA3095"/>
      <c r="BB3095"/>
      <c r="BC3095"/>
      <c r="BE3095"/>
      <c r="BF3095"/>
      <c r="BG3095"/>
      <c r="BI3095"/>
      <c r="BJ3095"/>
      <c r="BK3095"/>
      <c r="BM3095"/>
      <c r="BN3095"/>
      <c r="BO3095"/>
    </row>
    <row r="3096" spans="1:67">
      <c r="A3096"/>
      <c r="B3096"/>
      <c r="C3096"/>
      <c r="E3096"/>
      <c r="F3096"/>
      <c r="G3096"/>
      <c r="I3096"/>
      <c r="J3096"/>
      <c r="K3096"/>
      <c r="M3096"/>
      <c r="N3096"/>
      <c r="O3096"/>
      <c r="Q3096"/>
      <c r="R3096"/>
      <c r="S3096"/>
      <c r="U3096"/>
      <c r="V3096"/>
      <c r="W3096"/>
      <c r="Y3096"/>
      <c r="Z3096"/>
      <c r="AA3096"/>
      <c r="AC3096"/>
      <c r="AD3096"/>
      <c r="AE3096"/>
      <c r="AG3096"/>
      <c r="AH3096"/>
      <c r="AI3096"/>
      <c r="AK3096"/>
      <c r="AL3096"/>
      <c r="AM3096"/>
      <c r="AO3096"/>
      <c r="AP3096"/>
      <c r="AQ3096"/>
      <c r="AS3096"/>
      <c r="AT3096"/>
      <c r="AU3096"/>
      <c r="AW3096"/>
      <c r="AX3096"/>
      <c r="AY3096"/>
      <c r="BA3096"/>
      <c r="BB3096"/>
      <c r="BC3096"/>
      <c r="BE3096"/>
      <c r="BF3096"/>
      <c r="BG3096"/>
      <c r="BI3096"/>
      <c r="BJ3096"/>
      <c r="BK3096"/>
      <c r="BM3096"/>
      <c r="BN3096"/>
      <c r="BO3096"/>
    </row>
    <row r="3097" spans="1:67">
      <c r="A3097"/>
      <c r="B3097"/>
      <c r="C3097"/>
      <c r="E3097"/>
      <c r="F3097"/>
      <c r="G3097"/>
      <c r="I3097"/>
      <c r="J3097"/>
      <c r="K3097"/>
      <c r="M3097"/>
      <c r="N3097"/>
      <c r="O3097"/>
      <c r="Q3097"/>
      <c r="R3097"/>
      <c r="S3097"/>
      <c r="U3097"/>
      <c r="V3097"/>
      <c r="W3097"/>
      <c r="Y3097"/>
      <c r="Z3097"/>
      <c r="AA3097"/>
      <c r="AC3097"/>
      <c r="AD3097"/>
      <c r="AE3097"/>
      <c r="AG3097"/>
      <c r="AH3097"/>
      <c r="AI3097"/>
      <c r="AK3097"/>
      <c r="AL3097"/>
      <c r="AM3097"/>
      <c r="AO3097"/>
      <c r="AP3097"/>
      <c r="AQ3097"/>
      <c r="AS3097"/>
      <c r="AT3097"/>
      <c r="AU3097"/>
      <c r="AW3097"/>
      <c r="AX3097"/>
      <c r="AY3097"/>
      <c r="BA3097"/>
      <c r="BB3097"/>
      <c r="BC3097"/>
      <c r="BE3097"/>
      <c r="BF3097"/>
      <c r="BG3097"/>
      <c r="BI3097"/>
      <c r="BJ3097"/>
      <c r="BK3097"/>
      <c r="BM3097"/>
      <c r="BN3097"/>
      <c r="BO3097"/>
    </row>
    <row r="3098" spans="1:67">
      <c r="A3098"/>
      <c r="B3098"/>
      <c r="C3098"/>
      <c r="E3098"/>
      <c r="F3098"/>
      <c r="G3098"/>
      <c r="I3098"/>
      <c r="J3098"/>
      <c r="K3098"/>
      <c r="M3098"/>
      <c r="N3098"/>
      <c r="O3098"/>
      <c r="Q3098"/>
      <c r="R3098"/>
      <c r="S3098"/>
      <c r="U3098"/>
      <c r="V3098"/>
      <c r="W3098"/>
      <c r="Y3098"/>
      <c r="Z3098"/>
      <c r="AA3098"/>
      <c r="AC3098"/>
      <c r="AD3098"/>
      <c r="AE3098"/>
      <c r="AG3098"/>
      <c r="AH3098"/>
      <c r="AI3098"/>
      <c r="AK3098"/>
      <c r="AL3098"/>
      <c r="AM3098"/>
      <c r="AO3098"/>
      <c r="AP3098"/>
      <c r="AQ3098"/>
      <c r="AS3098"/>
      <c r="AT3098"/>
      <c r="AU3098"/>
      <c r="AW3098"/>
      <c r="AX3098"/>
      <c r="AY3098"/>
      <c r="BA3098"/>
      <c r="BB3098"/>
      <c r="BC3098"/>
      <c r="BE3098"/>
      <c r="BF3098"/>
      <c r="BG3098"/>
      <c r="BI3098"/>
      <c r="BJ3098"/>
      <c r="BK3098"/>
      <c r="BM3098"/>
      <c r="BN3098"/>
      <c r="BO3098"/>
    </row>
    <row r="3099" spans="1:67">
      <c r="A3099"/>
      <c r="B3099"/>
      <c r="C3099"/>
      <c r="E3099"/>
      <c r="F3099"/>
      <c r="G3099"/>
      <c r="I3099"/>
      <c r="J3099"/>
      <c r="K3099"/>
      <c r="M3099"/>
      <c r="N3099"/>
      <c r="O3099"/>
      <c r="Q3099"/>
      <c r="R3099"/>
      <c r="S3099"/>
      <c r="U3099"/>
      <c r="V3099"/>
      <c r="W3099"/>
      <c r="Y3099"/>
      <c r="Z3099"/>
      <c r="AA3099"/>
      <c r="AC3099"/>
      <c r="AD3099"/>
      <c r="AE3099"/>
      <c r="AG3099"/>
      <c r="AH3099"/>
      <c r="AI3099"/>
      <c r="AK3099"/>
      <c r="AL3099"/>
      <c r="AM3099"/>
      <c r="AO3099"/>
      <c r="AP3099"/>
      <c r="AQ3099"/>
      <c r="AS3099"/>
      <c r="AT3099"/>
      <c r="AU3099"/>
      <c r="AW3099"/>
      <c r="AX3099"/>
      <c r="AY3099"/>
      <c r="BA3099"/>
      <c r="BB3099"/>
      <c r="BC3099"/>
      <c r="BE3099"/>
      <c r="BF3099"/>
      <c r="BG3099"/>
      <c r="BI3099"/>
      <c r="BJ3099"/>
      <c r="BK3099"/>
      <c r="BM3099"/>
      <c r="BN3099"/>
      <c r="BO3099"/>
    </row>
    <row r="3100" spans="1:67">
      <c r="A3100"/>
      <c r="B3100"/>
      <c r="C3100"/>
      <c r="E3100"/>
      <c r="F3100"/>
      <c r="G3100"/>
      <c r="I3100"/>
      <c r="J3100"/>
      <c r="K3100"/>
      <c r="M3100"/>
      <c r="N3100"/>
      <c r="O3100"/>
      <c r="Q3100"/>
      <c r="R3100"/>
      <c r="S3100"/>
      <c r="U3100"/>
      <c r="V3100"/>
      <c r="W3100"/>
      <c r="Y3100"/>
      <c r="Z3100"/>
      <c r="AA3100"/>
      <c r="AC3100"/>
      <c r="AD3100"/>
      <c r="AE3100"/>
      <c r="AG3100"/>
      <c r="AH3100"/>
      <c r="AI3100"/>
      <c r="AK3100"/>
      <c r="AL3100"/>
      <c r="AM3100"/>
      <c r="AO3100"/>
      <c r="AP3100"/>
      <c r="AQ3100"/>
      <c r="AS3100"/>
      <c r="AT3100"/>
      <c r="AU3100"/>
      <c r="AW3100"/>
      <c r="AX3100"/>
      <c r="AY3100"/>
      <c r="BA3100"/>
      <c r="BB3100"/>
      <c r="BC3100"/>
      <c r="BE3100"/>
      <c r="BF3100"/>
      <c r="BG3100"/>
      <c r="BI3100"/>
      <c r="BJ3100"/>
      <c r="BK3100"/>
      <c r="BM3100"/>
      <c r="BN3100"/>
      <c r="BO3100"/>
    </row>
    <row r="3101" spans="1:67">
      <c r="A3101"/>
      <c r="B3101"/>
      <c r="C3101"/>
      <c r="E3101"/>
      <c r="F3101"/>
      <c r="G3101"/>
      <c r="I3101"/>
      <c r="J3101"/>
      <c r="K3101"/>
      <c r="M3101"/>
      <c r="N3101"/>
      <c r="O3101"/>
      <c r="Q3101"/>
      <c r="R3101"/>
      <c r="S3101"/>
      <c r="U3101"/>
      <c r="V3101"/>
      <c r="W3101"/>
      <c r="Y3101"/>
      <c r="Z3101"/>
      <c r="AA3101"/>
      <c r="AC3101"/>
      <c r="AD3101"/>
      <c r="AE3101"/>
      <c r="AG3101"/>
      <c r="AH3101"/>
      <c r="AI3101"/>
      <c r="AK3101"/>
      <c r="AL3101"/>
      <c r="AM3101"/>
      <c r="AO3101"/>
      <c r="AP3101"/>
      <c r="AQ3101"/>
      <c r="AS3101"/>
      <c r="AT3101"/>
      <c r="AU3101"/>
      <c r="AW3101"/>
      <c r="AX3101"/>
      <c r="AY3101"/>
      <c r="BA3101"/>
      <c r="BB3101"/>
      <c r="BC3101"/>
      <c r="BE3101"/>
      <c r="BF3101"/>
      <c r="BG3101"/>
      <c r="BI3101"/>
      <c r="BJ3101"/>
      <c r="BK3101"/>
      <c r="BM3101"/>
      <c r="BN3101"/>
      <c r="BO3101"/>
    </row>
    <row r="3102" spans="1:67">
      <c r="A3102"/>
      <c r="B3102"/>
      <c r="C3102"/>
      <c r="E3102"/>
      <c r="F3102"/>
      <c r="G3102"/>
      <c r="I3102"/>
      <c r="J3102"/>
      <c r="K3102"/>
      <c r="M3102"/>
      <c r="N3102"/>
      <c r="O3102"/>
      <c r="Q3102"/>
      <c r="R3102"/>
      <c r="S3102"/>
      <c r="U3102"/>
      <c r="V3102"/>
      <c r="W3102"/>
      <c r="Y3102"/>
      <c r="Z3102"/>
      <c r="AA3102"/>
      <c r="AC3102"/>
      <c r="AD3102"/>
      <c r="AE3102"/>
      <c r="AG3102"/>
      <c r="AH3102"/>
      <c r="AI3102"/>
      <c r="AK3102"/>
      <c r="AL3102"/>
      <c r="AM3102"/>
      <c r="AO3102"/>
      <c r="AP3102"/>
      <c r="AQ3102"/>
      <c r="AS3102"/>
      <c r="AT3102"/>
      <c r="AU3102"/>
      <c r="AW3102"/>
      <c r="AX3102"/>
      <c r="AY3102"/>
      <c r="BA3102"/>
      <c r="BB3102"/>
      <c r="BC3102"/>
      <c r="BE3102"/>
      <c r="BF3102"/>
      <c r="BG3102"/>
      <c r="BI3102"/>
      <c r="BJ3102"/>
      <c r="BK3102"/>
      <c r="BM3102"/>
      <c r="BN3102"/>
      <c r="BO3102"/>
    </row>
    <row r="3103" spans="1:67">
      <c r="A3103"/>
      <c r="B3103"/>
      <c r="C3103"/>
      <c r="E3103"/>
      <c r="F3103"/>
      <c r="G3103"/>
      <c r="I3103"/>
      <c r="J3103"/>
      <c r="K3103"/>
      <c r="M3103"/>
      <c r="N3103"/>
      <c r="O3103"/>
      <c r="Q3103"/>
      <c r="R3103"/>
      <c r="S3103"/>
      <c r="U3103"/>
      <c r="V3103"/>
      <c r="W3103"/>
      <c r="Y3103"/>
      <c r="Z3103"/>
      <c r="AA3103"/>
      <c r="AC3103"/>
      <c r="AD3103"/>
      <c r="AE3103"/>
      <c r="AG3103"/>
      <c r="AH3103"/>
      <c r="AI3103"/>
      <c r="AK3103"/>
      <c r="AL3103"/>
      <c r="AM3103"/>
      <c r="AO3103"/>
      <c r="AP3103"/>
      <c r="AQ3103"/>
      <c r="AS3103"/>
      <c r="AT3103"/>
      <c r="AU3103"/>
      <c r="AW3103"/>
      <c r="AX3103"/>
      <c r="AY3103"/>
      <c r="BA3103"/>
      <c r="BB3103"/>
      <c r="BC3103"/>
      <c r="BE3103"/>
      <c r="BF3103"/>
      <c r="BG3103"/>
      <c r="BI3103"/>
      <c r="BJ3103"/>
      <c r="BK3103"/>
      <c r="BM3103"/>
      <c r="BN3103"/>
      <c r="BO3103"/>
    </row>
    <row r="3104" spans="1:67">
      <c r="A3104"/>
      <c r="B3104"/>
      <c r="C3104"/>
      <c r="E3104"/>
      <c r="F3104"/>
      <c r="G3104"/>
      <c r="I3104"/>
      <c r="J3104"/>
      <c r="K3104"/>
      <c r="M3104"/>
      <c r="N3104"/>
      <c r="O3104"/>
      <c r="Q3104"/>
      <c r="R3104"/>
      <c r="S3104"/>
      <c r="U3104"/>
      <c r="V3104"/>
      <c r="W3104"/>
      <c r="Y3104"/>
      <c r="Z3104"/>
      <c r="AA3104"/>
      <c r="AC3104"/>
      <c r="AD3104"/>
      <c r="AE3104"/>
      <c r="AG3104"/>
      <c r="AH3104"/>
      <c r="AI3104"/>
      <c r="AK3104"/>
      <c r="AL3104"/>
      <c r="AM3104"/>
      <c r="AO3104"/>
      <c r="AP3104"/>
      <c r="AQ3104"/>
      <c r="AS3104"/>
      <c r="AT3104"/>
      <c r="AU3104"/>
      <c r="AW3104"/>
      <c r="AX3104"/>
      <c r="AY3104"/>
      <c r="BA3104"/>
      <c r="BB3104"/>
      <c r="BC3104"/>
      <c r="BE3104"/>
      <c r="BF3104"/>
      <c r="BG3104"/>
      <c r="BI3104"/>
      <c r="BJ3104"/>
      <c r="BK3104"/>
      <c r="BM3104"/>
      <c r="BN3104"/>
      <c r="BO3104"/>
    </row>
    <row r="3105" spans="1:67">
      <c r="A3105"/>
      <c r="B3105"/>
      <c r="C3105"/>
      <c r="E3105"/>
      <c r="F3105"/>
      <c r="G3105"/>
      <c r="I3105"/>
      <c r="J3105"/>
      <c r="K3105"/>
      <c r="M3105"/>
      <c r="N3105"/>
      <c r="O3105"/>
      <c r="Q3105"/>
      <c r="R3105"/>
      <c r="S3105"/>
      <c r="U3105"/>
      <c r="V3105"/>
      <c r="W3105"/>
      <c r="Y3105"/>
      <c r="Z3105"/>
      <c r="AA3105"/>
      <c r="AC3105"/>
      <c r="AD3105"/>
      <c r="AE3105"/>
      <c r="AG3105"/>
      <c r="AH3105"/>
      <c r="AI3105"/>
      <c r="AK3105"/>
      <c r="AL3105"/>
      <c r="AM3105"/>
      <c r="AO3105"/>
      <c r="AP3105"/>
      <c r="AQ3105"/>
      <c r="AS3105"/>
      <c r="AT3105"/>
      <c r="AU3105"/>
      <c r="AW3105"/>
      <c r="AX3105"/>
      <c r="AY3105"/>
      <c r="BA3105"/>
      <c r="BB3105"/>
      <c r="BC3105"/>
      <c r="BE3105"/>
      <c r="BF3105"/>
      <c r="BG3105"/>
      <c r="BI3105"/>
      <c r="BJ3105"/>
      <c r="BK3105"/>
      <c r="BM3105"/>
      <c r="BN3105"/>
      <c r="BO3105"/>
    </row>
    <row r="3106" spans="1:67">
      <c r="A3106"/>
      <c r="B3106"/>
      <c r="C3106"/>
      <c r="E3106"/>
      <c r="F3106"/>
      <c r="G3106"/>
      <c r="I3106"/>
      <c r="J3106"/>
      <c r="K3106"/>
      <c r="M3106"/>
      <c r="N3106"/>
      <c r="O3106"/>
      <c r="Q3106"/>
      <c r="R3106"/>
      <c r="S3106"/>
      <c r="U3106"/>
      <c r="V3106"/>
      <c r="W3106"/>
      <c r="Y3106"/>
      <c r="Z3106"/>
      <c r="AA3106"/>
      <c r="AC3106"/>
      <c r="AD3106"/>
      <c r="AE3106"/>
      <c r="AG3106"/>
      <c r="AH3106"/>
      <c r="AI3106"/>
      <c r="AK3106"/>
      <c r="AL3106"/>
      <c r="AM3106"/>
      <c r="AO3106"/>
      <c r="AP3106"/>
      <c r="AQ3106"/>
      <c r="AS3106"/>
      <c r="AT3106"/>
      <c r="AU3106"/>
      <c r="AW3106"/>
      <c r="AX3106"/>
      <c r="AY3106"/>
      <c r="BA3106"/>
      <c r="BB3106"/>
      <c r="BC3106"/>
      <c r="BE3106"/>
      <c r="BF3106"/>
      <c r="BG3106"/>
      <c r="BI3106"/>
      <c r="BJ3106"/>
      <c r="BK3106"/>
      <c r="BM3106"/>
      <c r="BN3106"/>
      <c r="BO3106"/>
    </row>
    <row r="3107" spans="1:67">
      <c r="A3107"/>
      <c r="B3107"/>
      <c r="C3107"/>
      <c r="E3107"/>
      <c r="F3107"/>
      <c r="G3107"/>
      <c r="I3107"/>
      <c r="J3107"/>
      <c r="K3107"/>
      <c r="M3107"/>
      <c r="N3107"/>
      <c r="O3107"/>
      <c r="Q3107"/>
      <c r="R3107"/>
      <c r="S3107"/>
      <c r="U3107"/>
      <c r="V3107"/>
      <c r="W3107"/>
      <c r="Y3107"/>
      <c r="Z3107"/>
      <c r="AA3107"/>
      <c r="AC3107"/>
      <c r="AD3107"/>
      <c r="AE3107"/>
      <c r="AG3107"/>
      <c r="AH3107"/>
      <c r="AI3107"/>
      <c r="AK3107"/>
      <c r="AL3107"/>
      <c r="AM3107"/>
      <c r="AO3107"/>
      <c r="AP3107"/>
      <c r="AQ3107"/>
      <c r="AS3107"/>
      <c r="AT3107"/>
      <c r="AU3107"/>
      <c r="AW3107"/>
      <c r="AX3107"/>
      <c r="AY3107"/>
      <c r="BA3107"/>
      <c r="BB3107"/>
      <c r="BC3107"/>
      <c r="BE3107"/>
      <c r="BF3107"/>
      <c r="BG3107"/>
      <c r="BI3107"/>
      <c r="BJ3107"/>
      <c r="BK3107"/>
      <c r="BM3107"/>
      <c r="BN3107"/>
      <c r="BO3107"/>
    </row>
    <row r="3108" spans="1:67">
      <c r="A3108"/>
      <c r="B3108"/>
      <c r="C3108"/>
      <c r="E3108"/>
      <c r="F3108"/>
      <c r="G3108"/>
      <c r="I3108"/>
      <c r="J3108"/>
      <c r="K3108"/>
      <c r="M3108"/>
      <c r="N3108"/>
      <c r="O3108"/>
      <c r="Q3108"/>
      <c r="R3108"/>
      <c r="S3108"/>
      <c r="U3108"/>
      <c r="V3108"/>
      <c r="W3108"/>
      <c r="Y3108"/>
      <c r="Z3108"/>
      <c r="AA3108"/>
      <c r="AC3108"/>
      <c r="AD3108"/>
      <c r="AE3108"/>
      <c r="AG3108"/>
      <c r="AH3108"/>
      <c r="AI3108"/>
      <c r="AK3108"/>
      <c r="AL3108"/>
      <c r="AM3108"/>
      <c r="AO3108"/>
      <c r="AP3108"/>
      <c r="AQ3108"/>
      <c r="AS3108"/>
      <c r="AT3108"/>
      <c r="AU3108"/>
      <c r="AW3108"/>
      <c r="AX3108"/>
      <c r="AY3108"/>
      <c r="BA3108"/>
      <c r="BB3108"/>
      <c r="BC3108"/>
      <c r="BE3108"/>
      <c r="BF3108"/>
      <c r="BG3108"/>
      <c r="BI3108"/>
      <c r="BJ3108"/>
      <c r="BK3108"/>
      <c r="BM3108"/>
      <c r="BN3108"/>
      <c r="BO3108"/>
    </row>
    <row r="3109" spans="1:67">
      <c r="A3109"/>
      <c r="B3109"/>
      <c r="C3109"/>
      <c r="E3109"/>
      <c r="F3109"/>
      <c r="G3109"/>
      <c r="I3109"/>
      <c r="J3109"/>
      <c r="K3109"/>
      <c r="M3109"/>
      <c r="N3109"/>
      <c r="O3109"/>
      <c r="Q3109"/>
      <c r="R3109"/>
      <c r="S3109"/>
      <c r="U3109"/>
      <c r="V3109"/>
      <c r="W3109"/>
      <c r="Y3109"/>
      <c r="Z3109"/>
      <c r="AA3109"/>
      <c r="AC3109"/>
      <c r="AD3109"/>
      <c r="AE3109"/>
      <c r="AG3109"/>
      <c r="AH3109"/>
      <c r="AI3109"/>
      <c r="AK3109"/>
      <c r="AL3109"/>
      <c r="AM3109"/>
      <c r="AO3109"/>
      <c r="AP3109"/>
      <c r="AQ3109"/>
      <c r="AS3109"/>
      <c r="AT3109"/>
      <c r="AU3109"/>
      <c r="AW3109"/>
      <c r="AX3109"/>
      <c r="AY3109"/>
      <c r="BA3109"/>
      <c r="BB3109"/>
      <c r="BC3109"/>
      <c r="BE3109"/>
      <c r="BF3109"/>
      <c r="BG3109"/>
      <c r="BI3109"/>
      <c r="BJ3109"/>
      <c r="BK3109"/>
      <c r="BM3109"/>
      <c r="BN3109"/>
      <c r="BO3109"/>
    </row>
    <row r="3110" spans="1:67">
      <c r="A3110"/>
      <c r="B3110"/>
      <c r="C3110"/>
      <c r="E3110"/>
      <c r="F3110"/>
      <c r="G3110"/>
      <c r="I3110"/>
      <c r="J3110"/>
      <c r="K3110"/>
      <c r="M3110"/>
      <c r="N3110"/>
      <c r="O3110"/>
      <c r="Q3110"/>
      <c r="R3110"/>
      <c r="S3110"/>
      <c r="U3110"/>
      <c r="V3110"/>
      <c r="W3110"/>
      <c r="Y3110"/>
      <c r="Z3110"/>
      <c r="AA3110"/>
      <c r="AC3110"/>
      <c r="AD3110"/>
      <c r="AE3110"/>
      <c r="AG3110"/>
      <c r="AH3110"/>
      <c r="AI3110"/>
      <c r="AK3110"/>
      <c r="AL3110"/>
      <c r="AM3110"/>
      <c r="AO3110"/>
      <c r="AP3110"/>
      <c r="AQ3110"/>
      <c r="AS3110"/>
      <c r="AT3110"/>
      <c r="AU3110"/>
      <c r="AW3110"/>
      <c r="AX3110"/>
      <c r="AY3110"/>
      <c r="BA3110"/>
      <c r="BB3110"/>
      <c r="BC3110"/>
      <c r="BE3110"/>
      <c r="BF3110"/>
      <c r="BG3110"/>
      <c r="BI3110"/>
      <c r="BJ3110"/>
      <c r="BK3110"/>
      <c r="BM3110"/>
      <c r="BN3110"/>
      <c r="BO3110"/>
    </row>
    <row r="3111" spans="1:67">
      <c r="A3111"/>
      <c r="B3111"/>
      <c r="C3111"/>
      <c r="E3111"/>
      <c r="F3111"/>
      <c r="G3111"/>
      <c r="I3111"/>
      <c r="J3111"/>
      <c r="K3111"/>
      <c r="M3111"/>
      <c r="N3111"/>
      <c r="O3111"/>
      <c r="Q3111"/>
      <c r="R3111"/>
      <c r="S3111"/>
      <c r="U3111"/>
      <c r="V3111"/>
      <c r="W3111"/>
      <c r="Y3111"/>
      <c r="Z3111"/>
      <c r="AA3111"/>
      <c r="AC3111"/>
      <c r="AD3111"/>
      <c r="AE3111"/>
      <c r="AG3111"/>
      <c r="AH3111"/>
      <c r="AI3111"/>
      <c r="AK3111"/>
      <c r="AL3111"/>
      <c r="AM3111"/>
      <c r="AO3111"/>
      <c r="AP3111"/>
      <c r="AQ3111"/>
      <c r="AS3111"/>
      <c r="AT3111"/>
      <c r="AU3111"/>
      <c r="AW3111"/>
      <c r="AX3111"/>
      <c r="AY3111"/>
      <c r="BA3111"/>
      <c r="BB3111"/>
      <c r="BC3111"/>
      <c r="BE3111"/>
      <c r="BF3111"/>
      <c r="BG3111"/>
      <c r="BI3111"/>
      <c r="BJ3111"/>
      <c r="BK3111"/>
      <c r="BM3111"/>
      <c r="BN3111"/>
      <c r="BO3111"/>
    </row>
    <row r="3112" spans="1:67">
      <c r="A3112"/>
      <c r="B3112"/>
      <c r="C3112"/>
      <c r="E3112"/>
      <c r="F3112"/>
      <c r="G3112"/>
      <c r="I3112"/>
      <c r="J3112"/>
      <c r="K3112"/>
      <c r="M3112"/>
      <c r="N3112"/>
      <c r="O3112"/>
      <c r="Q3112"/>
      <c r="R3112"/>
      <c r="S3112"/>
      <c r="U3112"/>
      <c r="V3112"/>
      <c r="W3112"/>
      <c r="Y3112"/>
      <c r="Z3112"/>
      <c r="AA3112"/>
      <c r="AC3112"/>
      <c r="AD3112"/>
      <c r="AE3112"/>
      <c r="AG3112"/>
      <c r="AH3112"/>
      <c r="AI3112"/>
      <c r="AK3112"/>
      <c r="AL3112"/>
      <c r="AM3112"/>
      <c r="AO3112"/>
      <c r="AP3112"/>
      <c r="AQ3112"/>
      <c r="AS3112"/>
      <c r="AT3112"/>
      <c r="AU3112"/>
      <c r="AW3112"/>
      <c r="AX3112"/>
      <c r="AY3112"/>
      <c r="BA3112"/>
      <c r="BB3112"/>
      <c r="BC3112"/>
      <c r="BE3112"/>
      <c r="BF3112"/>
      <c r="BG3112"/>
      <c r="BI3112"/>
      <c r="BJ3112"/>
      <c r="BK3112"/>
      <c r="BM3112"/>
      <c r="BN3112"/>
      <c r="BO3112"/>
    </row>
    <row r="3113" spans="1:67">
      <c r="A3113"/>
      <c r="B3113"/>
      <c r="C3113"/>
      <c r="E3113"/>
      <c r="F3113"/>
      <c r="G3113"/>
      <c r="I3113"/>
      <c r="J3113"/>
      <c r="K3113"/>
      <c r="M3113"/>
      <c r="N3113"/>
      <c r="O3113"/>
      <c r="Q3113"/>
      <c r="R3113"/>
      <c r="S3113"/>
      <c r="U3113"/>
      <c r="V3113"/>
      <c r="W3113"/>
      <c r="Y3113"/>
      <c r="Z3113"/>
      <c r="AA3113"/>
      <c r="AC3113"/>
      <c r="AD3113"/>
      <c r="AE3113"/>
      <c r="AG3113"/>
      <c r="AH3113"/>
      <c r="AI3113"/>
      <c r="AK3113"/>
      <c r="AL3113"/>
      <c r="AM3113"/>
      <c r="AO3113"/>
      <c r="AP3113"/>
      <c r="AQ3113"/>
      <c r="AS3113"/>
      <c r="AT3113"/>
      <c r="AU3113"/>
      <c r="AW3113"/>
      <c r="AX3113"/>
      <c r="AY3113"/>
      <c r="BA3113"/>
      <c r="BB3113"/>
      <c r="BC3113"/>
      <c r="BE3113"/>
      <c r="BF3113"/>
      <c r="BG3113"/>
      <c r="BI3113"/>
      <c r="BJ3113"/>
      <c r="BK3113"/>
      <c r="BM3113"/>
      <c r="BN3113"/>
      <c r="BO3113"/>
    </row>
    <row r="3114" spans="1:67">
      <c r="A3114"/>
      <c r="B3114"/>
      <c r="C3114"/>
      <c r="E3114"/>
      <c r="F3114"/>
      <c r="G3114"/>
      <c r="I3114"/>
      <c r="J3114"/>
      <c r="K3114"/>
      <c r="M3114"/>
      <c r="N3114"/>
      <c r="O3114"/>
      <c r="Q3114"/>
      <c r="R3114"/>
      <c r="S3114"/>
      <c r="U3114"/>
      <c r="V3114"/>
      <c r="W3114"/>
      <c r="Y3114"/>
      <c r="Z3114"/>
      <c r="AA3114"/>
      <c r="AC3114"/>
      <c r="AD3114"/>
      <c r="AE3114"/>
      <c r="AG3114"/>
      <c r="AH3114"/>
      <c r="AI3114"/>
      <c r="AK3114"/>
      <c r="AL3114"/>
      <c r="AM3114"/>
      <c r="AO3114"/>
      <c r="AP3114"/>
      <c r="AQ3114"/>
      <c r="AS3114"/>
      <c r="AT3114"/>
      <c r="AU3114"/>
      <c r="AW3114"/>
      <c r="AX3114"/>
      <c r="AY3114"/>
      <c r="BA3114"/>
      <c r="BB3114"/>
      <c r="BC3114"/>
      <c r="BE3114"/>
      <c r="BF3114"/>
      <c r="BG3114"/>
      <c r="BI3114"/>
      <c r="BJ3114"/>
      <c r="BK3114"/>
      <c r="BM3114"/>
      <c r="BN3114"/>
      <c r="BO3114"/>
    </row>
    <row r="3115" spans="1:67">
      <c r="A3115"/>
      <c r="B3115"/>
      <c r="C3115"/>
      <c r="E3115"/>
      <c r="F3115"/>
      <c r="G3115"/>
      <c r="I3115"/>
      <c r="J3115"/>
      <c r="K3115"/>
      <c r="M3115"/>
      <c r="N3115"/>
      <c r="O3115"/>
      <c r="Q3115"/>
      <c r="R3115"/>
      <c r="S3115"/>
      <c r="U3115"/>
      <c r="V3115"/>
      <c r="W3115"/>
      <c r="Y3115"/>
      <c r="Z3115"/>
      <c r="AA3115"/>
      <c r="AC3115"/>
      <c r="AD3115"/>
      <c r="AE3115"/>
      <c r="AG3115"/>
      <c r="AH3115"/>
      <c r="AI3115"/>
      <c r="AK3115"/>
      <c r="AL3115"/>
      <c r="AM3115"/>
      <c r="AO3115"/>
      <c r="AP3115"/>
      <c r="AQ3115"/>
      <c r="AS3115"/>
      <c r="AT3115"/>
      <c r="AU3115"/>
      <c r="AW3115"/>
      <c r="AX3115"/>
      <c r="AY3115"/>
      <c r="BA3115"/>
      <c r="BB3115"/>
      <c r="BC3115"/>
      <c r="BE3115"/>
      <c r="BF3115"/>
      <c r="BG3115"/>
      <c r="BI3115"/>
      <c r="BJ3115"/>
      <c r="BK3115"/>
      <c r="BM3115"/>
      <c r="BN3115"/>
      <c r="BO3115"/>
    </row>
    <row r="3116" spans="1:67">
      <c r="A3116"/>
      <c r="B3116"/>
      <c r="C3116"/>
      <c r="E3116"/>
      <c r="F3116"/>
      <c r="G3116"/>
      <c r="I3116"/>
      <c r="J3116"/>
      <c r="K3116"/>
      <c r="M3116"/>
      <c r="N3116"/>
      <c r="O3116"/>
      <c r="Q3116"/>
      <c r="R3116"/>
      <c r="S3116"/>
      <c r="U3116"/>
      <c r="V3116"/>
      <c r="W3116"/>
      <c r="Y3116"/>
      <c r="Z3116"/>
      <c r="AA3116"/>
      <c r="AC3116"/>
      <c r="AD3116"/>
      <c r="AE3116"/>
      <c r="AG3116"/>
      <c r="AH3116"/>
      <c r="AI3116"/>
      <c r="AK3116"/>
      <c r="AL3116"/>
      <c r="AM3116"/>
      <c r="AO3116"/>
      <c r="AP3116"/>
      <c r="AQ3116"/>
      <c r="AS3116"/>
      <c r="AT3116"/>
      <c r="AU3116"/>
      <c r="AW3116"/>
      <c r="AX3116"/>
      <c r="AY3116"/>
      <c r="BA3116"/>
      <c r="BB3116"/>
      <c r="BC3116"/>
      <c r="BE3116"/>
      <c r="BF3116"/>
      <c r="BG3116"/>
      <c r="BI3116"/>
      <c r="BJ3116"/>
      <c r="BK3116"/>
      <c r="BM3116"/>
      <c r="BN3116"/>
      <c r="BO3116"/>
    </row>
    <row r="3117" spans="1:67">
      <c r="A3117"/>
      <c r="B3117"/>
      <c r="C3117"/>
      <c r="E3117"/>
      <c r="F3117"/>
      <c r="G3117"/>
      <c r="I3117"/>
      <c r="J3117"/>
      <c r="K3117"/>
      <c r="M3117"/>
      <c r="N3117"/>
      <c r="O3117"/>
      <c r="Q3117"/>
      <c r="R3117"/>
      <c r="S3117"/>
      <c r="U3117"/>
      <c r="V3117"/>
      <c r="W3117"/>
      <c r="Y3117"/>
      <c r="Z3117"/>
      <c r="AA3117"/>
      <c r="AC3117"/>
      <c r="AD3117"/>
      <c r="AE3117"/>
      <c r="AG3117"/>
      <c r="AH3117"/>
      <c r="AI3117"/>
      <c r="AK3117"/>
      <c r="AL3117"/>
      <c r="AM3117"/>
      <c r="AO3117"/>
      <c r="AP3117"/>
      <c r="AQ3117"/>
      <c r="AS3117"/>
      <c r="AT3117"/>
      <c r="AU3117"/>
      <c r="AW3117"/>
      <c r="AX3117"/>
      <c r="AY3117"/>
      <c r="BA3117"/>
      <c r="BB3117"/>
      <c r="BC3117"/>
      <c r="BE3117"/>
      <c r="BF3117"/>
      <c r="BG3117"/>
      <c r="BI3117"/>
      <c r="BJ3117"/>
      <c r="BK3117"/>
      <c r="BM3117"/>
      <c r="BN3117"/>
      <c r="BO3117"/>
    </row>
    <row r="3118" spans="1:67">
      <c r="A3118"/>
      <c r="B3118"/>
      <c r="C3118"/>
      <c r="E3118"/>
      <c r="F3118"/>
      <c r="G3118"/>
      <c r="I3118"/>
      <c r="J3118"/>
      <c r="K3118"/>
      <c r="M3118"/>
      <c r="N3118"/>
      <c r="O3118"/>
      <c r="Q3118"/>
      <c r="R3118"/>
      <c r="S3118"/>
      <c r="U3118"/>
      <c r="V3118"/>
      <c r="W3118"/>
      <c r="Y3118"/>
      <c r="Z3118"/>
      <c r="AA3118"/>
      <c r="AC3118"/>
      <c r="AD3118"/>
      <c r="AE3118"/>
      <c r="AG3118"/>
      <c r="AH3118"/>
      <c r="AI3118"/>
      <c r="AK3118"/>
      <c r="AL3118"/>
      <c r="AM3118"/>
      <c r="AO3118"/>
      <c r="AP3118"/>
      <c r="AQ3118"/>
      <c r="AS3118"/>
      <c r="AT3118"/>
      <c r="AU3118"/>
      <c r="AW3118"/>
      <c r="AX3118"/>
      <c r="AY3118"/>
      <c r="BA3118"/>
      <c r="BB3118"/>
      <c r="BC3118"/>
      <c r="BE3118"/>
      <c r="BF3118"/>
      <c r="BG3118"/>
      <c r="BI3118"/>
      <c r="BJ3118"/>
      <c r="BK3118"/>
      <c r="BM3118"/>
      <c r="BN3118"/>
      <c r="BO3118"/>
    </row>
    <row r="3119" spans="1:67">
      <c r="A3119"/>
      <c r="B3119"/>
      <c r="C3119"/>
      <c r="E3119"/>
      <c r="F3119"/>
      <c r="G3119"/>
      <c r="I3119"/>
      <c r="J3119"/>
      <c r="K3119"/>
      <c r="M3119"/>
      <c r="N3119"/>
      <c r="O3119"/>
      <c r="Q3119"/>
      <c r="R3119"/>
      <c r="S3119"/>
      <c r="U3119"/>
      <c r="V3119"/>
      <c r="W3119"/>
      <c r="Y3119"/>
      <c r="Z3119"/>
      <c r="AA3119"/>
      <c r="AC3119"/>
      <c r="AD3119"/>
      <c r="AE3119"/>
      <c r="AG3119"/>
      <c r="AH3119"/>
      <c r="AI3119"/>
      <c r="AK3119"/>
      <c r="AL3119"/>
      <c r="AM3119"/>
      <c r="AO3119"/>
      <c r="AP3119"/>
      <c r="AQ3119"/>
      <c r="AS3119"/>
      <c r="AT3119"/>
      <c r="AU3119"/>
      <c r="AW3119"/>
      <c r="AX3119"/>
      <c r="AY3119"/>
      <c r="BA3119"/>
      <c r="BB3119"/>
      <c r="BC3119"/>
      <c r="BE3119"/>
      <c r="BF3119"/>
      <c r="BG3119"/>
      <c r="BI3119"/>
      <c r="BJ3119"/>
      <c r="BK3119"/>
      <c r="BM3119"/>
      <c r="BN3119"/>
      <c r="BO3119"/>
    </row>
    <row r="3120" spans="1:67">
      <c r="A3120"/>
      <c r="B3120"/>
      <c r="C3120"/>
      <c r="E3120"/>
      <c r="F3120"/>
      <c r="G3120"/>
      <c r="I3120"/>
      <c r="J3120"/>
      <c r="K3120"/>
      <c r="M3120"/>
      <c r="N3120"/>
      <c r="O3120"/>
      <c r="Q3120"/>
      <c r="R3120"/>
      <c r="S3120"/>
      <c r="U3120"/>
      <c r="V3120"/>
      <c r="W3120"/>
      <c r="Y3120"/>
      <c r="Z3120"/>
      <c r="AA3120"/>
      <c r="AC3120"/>
      <c r="AD3120"/>
      <c r="AE3120"/>
      <c r="AG3120"/>
      <c r="AH3120"/>
      <c r="AI3120"/>
      <c r="AK3120"/>
      <c r="AL3120"/>
      <c r="AM3120"/>
      <c r="AO3120"/>
      <c r="AP3120"/>
      <c r="AQ3120"/>
      <c r="AS3120"/>
      <c r="AT3120"/>
      <c r="AU3120"/>
      <c r="AW3120"/>
      <c r="AX3120"/>
      <c r="AY3120"/>
      <c r="BA3120"/>
      <c r="BB3120"/>
      <c r="BC3120"/>
      <c r="BE3120"/>
      <c r="BF3120"/>
      <c r="BG3120"/>
      <c r="BI3120"/>
      <c r="BJ3120"/>
      <c r="BK3120"/>
      <c r="BM3120"/>
      <c r="BN3120"/>
      <c r="BO3120"/>
    </row>
    <row r="3121" spans="1:67">
      <c r="A3121"/>
      <c r="B3121"/>
      <c r="C3121"/>
      <c r="E3121"/>
      <c r="F3121"/>
      <c r="G3121"/>
      <c r="I3121"/>
      <c r="J3121"/>
      <c r="K3121"/>
      <c r="M3121"/>
      <c r="N3121"/>
      <c r="O3121"/>
      <c r="Q3121"/>
      <c r="R3121"/>
      <c r="S3121"/>
      <c r="U3121"/>
      <c r="V3121"/>
      <c r="W3121"/>
      <c r="Y3121"/>
      <c r="Z3121"/>
      <c r="AA3121"/>
      <c r="AC3121"/>
      <c r="AD3121"/>
      <c r="AE3121"/>
      <c r="AG3121"/>
      <c r="AH3121"/>
      <c r="AI3121"/>
      <c r="AK3121"/>
      <c r="AL3121"/>
      <c r="AM3121"/>
      <c r="AO3121"/>
      <c r="AP3121"/>
      <c r="AQ3121"/>
      <c r="AS3121"/>
      <c r="AT3121"/>
      <c r="AU3121"/>
      <c r="AW3121"/>
      <c r="AX3121"/>
      <c r="AY3121"/>
      <c r="BA3121"/>
      <c r="BB3121"/>
      <c r="BC3121"/>
      <c r="BE3121"/>
      <c r="BF3121"/>
      <c r="BG3121"/>
      <c r="BI3121"/>
      <c r="BJ3121"/>
      <c r="BK3121"/>
      <c r="BM3121"/>
      <c r="BN3121"/>
      <c r="BO3121"/>
    </row>
    <row r="3122" spans="1:67">
      <c r="A3122"/>
      <c r="B3122"/>
      <c r="C3122"/>
      <c r="E3122"/>
      <c r="F3122"/>
      <c r="G3122"/>
      <c r="I3122"/>
      <c r="J3122"/>
      <c r="K3122"/>
      <c r="M3122"/>
      <c r="N3122"/>
      <c r="O3122"/>
      <c r="Q3122"/>
      <c r="R3122"/>
      <c r="S3122"/>
      <c r="U3122"/>
      <c r="V3122"/>
      <c r="W3122"/>
      <c r="Y3122"/>
      <c r="Z3122"/>
      <c r="AA3122"/>
      <c r="AC3122"/>
      <c r="AD3122"/>
      <c r="AE3122"/>
      <c r="AG3122"/>
      <c r="AH3122"/>
      <c r="AI3122"/>
      <c r="AK3122"/>
      <c r="AL3122"/>
      <c r="AM3122"/>
      <c r="AO3122"/>
      <c r="AP3122"/>
      <c r="AQ3122"/>
      <c r="AS3122"/>
      <c r="AT3122"/>
      <c r="AU3122"/>
      <c r="AW3122"/>
      <c r="AX3122"/>
      <c r="AY3122"/>
      <c r="BA3122"/>
      <c r="BB3122"/>
      <c r="BC3122"/>
      <c r="BE3122"/>
      <c r="BF3122"/>
      <c r="BG3122"/>
      <c r="BI3122"/>
      <c r="BJ3122"/>
      <c r="BK3122"/>
      <c r="BM3122"/>
      <c r="BN3122"/>
      <c r="BO3122"/>
    </row>
    <row r="3123" spans="1:67">
      <c r="A3123"/>
      <c r="B3123"/>
      <c r="C3123"/>
      <c r="E3123"/>
      <c r="F3123"/>
      <c r="G3123"/>
      <c r="I3123"/>
      <c r="J3123"/>
      <c r="K3123"/>
      <c r="M3123"/>
      <c r="N3123"/>
      <c r="O3123"/>
      <c r="Q3123"/>
      <c r="R3123"/>
      <c r="S3123"/>
      <c r="U3123"/>
      <c r="V3123"/>
      <c r="W3123"/>
      <c r="Y3123"/>
      <c r="Z3123"/>
      <c r="AA3123"/>
      <c r="AC3123"/>
      <c r="AD3123"/>
      <c r="AE3123"/>
      <c r="AG3123"/>
      <c r="AH3123"/>
      <c r="AI3123"/>
      <c r="AK3123"/>
      <c r="AL3123"/>
      <c r="AM3123"/>
      <c r="AO3123"/>
      <c r="AP3123"/>
      <c r="AQ3123"/>
      <c r="AS3123"/>
      <c r="AT3123"/>
      <c r="AU3123"/>
      <c r="AW3123"/>
      <c r="AX3123"/>
      <c r="AY3123"/>
      <c r="BA3123"/>
      <c r="BB3123"/>
      <c r="BC3123"/>
      <c r="BE3123"/>
      <c r="BF3123"/>
      <c r="BG3123"/>
      <c r="BI3123"/>
      <c r="BJ3123"/>
      <c r="BK3123"/>
      <c r="BM3123"/>
      <c r="BN3123"/>
      <c r="BO3123"/>
    </row>
    <row r="3124" spans="1:67">
      <c r="A3124"/>
      <c r="B3124"/>
      <c r="C3124"/>
      <c r="E3124"/>
      <c r="F3124"/>
      <c r="G3124"/>
      <c r="I3124"/>
      <c r="J3124"/>
      <c r="K3124"/>
      <c r="M3124"/>
      <c r="N3124"/>
      <c r="O3124"/>
      <c r="Q3124"/>
      <c r="R3124"/>
      <c r="S3124"/>
      <c r="U3124"/>
      <c r="V3124"/>
      <c r="W3124"/>
      <c r="Y3124"/>
      <c r="Z3124"/>
      <c r="AA3124"/>
      <c r="AC3124"/>
      <c r="AD3124"/>
      <c r="AE3124"/>
      <c r="AG3124"/>
      <c r="AH3124"/>
      <c r="AI3124"/>
      <c r="AK3124"/>
      <c r="AL3124"/>
      <c r="AM3124"/>
      <c r="AO3124"/>
      <c r="AP3124"/>
      <c r="AQ3124"/>
      <c r="AS3124"/>
      <c r="AT3124"/>
      <c r="AU3124"/>
      <c r="AW3124"/>
      <c r="AX3124"/>
      <c r="AY3124"/>
      <c r="BA3124"/>
      <c r="BB3124"/>
      <c r="BC3124"/>
      <c r="BE3124"/>
      <c r="BF3124"/>
      <c r="BG3124"/>
      <c r="BI3124"/>
      <c r="BJ3124"/>
      <c r="BK3124"/>
      <c r="BM3124"/>
      <c r="BN3124"/>
      <c r="BO3124"/>
    </row>
    <row r="3125" spans="1:67">
      <c r="A3125"/>
      <c r="B3125"/>
      <c r="C3125"/>
      <c r="E3125"/>
      <c r="F3125"/>
      <c r="G3125"/>
      <c r="I3125"/>
      <c r="J3125"/>
      <c r="K3125"/>
      <c r="M3125"/>
      <c r="N3125"/>
      <c r="O3125"/>
      <c r="Q3125"/>
      <c r="R3125"/>
      <c r="S3125"/>
      <c r="U3125"/>
      <c r="V3125"/>
      <c r="W3125"/>
      <c r="Y3125"/>
      <c r="Z3125"/>
      <c r="AA3125"/>
      <c r="AC3125"/>
      <c r="AD3125"/>
      <c r="AE3125"/>
      <c r="AG3125"/>
      <c r="AH3125"/>
      <c r="AI3125"/>
      <c r="AK3125"/>
      <c r="AL3125"/>
      <c r="AM3125"/>
      <c r="AO3125"/>
      <c r="AP3125"/>
      <c r="AQ3125"/>
      <c r="AS3125"/>
      <c r="AT3125"/>
      <c r="AU3125"/>
      <c r="AW3125"/>
      <c r="AX3125"/>
      <c r="AY3125"/>
      <c r="BA3125"/>
      <c r="BB3125"/>
      <c r="BC3125"/>
      <c r="BE3125"/>
      <c r="BF3125"/>
      <c r="BG3125"/>
      <c r="BI3125"/>
      <c r="BJ3125"/>
      <c r="BK3125"/>
      <c r="BM3125"/>
      <c r="BN3125"/>
      <c r="BO3125"/>
    </row>
    <row r="3126" spans="1:67">
      <c r="A3126"/>
      <c r="B3126"/>
      <c r="C3126"/>
      <c r="E3126"/>
      <c r="F3126"/>
      <c r="G3126"/>
      <c r="I3126"/>
      <c r="J3126"/>
      <c r="K3126"/>
      <c r="M3126"/>
      <c r="N3126"/>
      <c r="O3126"/>
      <c r="Q3126"/>
      <c r="R3126"/>
      <c r="S3126"/>
      <c r="U3126"/>
      <c r="V3126"/>
      <c r="W3126"/>
      <c r="Y3126"/>
      <c r="Z3126"/>
      <c r="AA3126"/>
      <c r="AC3126"/>
      <c r="AD3126"/>
      <c r="AE3126"/>
      <c r="AG3126"/>
      <c r="AH3126"/>
      <c r="AI3126"/>
      <c r="AK3126"/>
      <c r="AL3126"/>
      <c r="AM3126"/>
      <c r="AO3126"/>
      <c r="AP3126"/>
      <c r="AQ3126"/>
      <c r="AS3126"/>
      <c r="AT3126"/>
      <c r="AU3126"/>
      <c r="AW3126"/>
      <c r="AX3126"/>
      <c r="AY3126"/>
      <c r="BA3126"/>
      <c r="BB3126"/>
      <c r="BC3126"/>
      <c r="BE3126"/>
      <c r="BF3126"/>
      <c r="BG3126"/>
      <c r="BI3126"/>
      <c r="BJ3126"/>
      <c r="BK3126"/>
      <c r="BM3126"/>
      <c r="BN3126"/>
      <c r="BO3126"/>
    </row>
    <row r="3127" spans="1:67">
      <c r="A3127"/>
      <c r="B3127"/>
      <c r="C3127"/>
      <c r="E3127"/>
      <c r="F3127"/>
      <c r="G3127"/>
      <c r="I3127"/>
      <c r="J3127"/>
      <c r="K3127"/>
      <c r="M3127"/>
      <c r="N3127"/>
      <c r="O3127"/>
      <c r="Q3127"/>
      <c r="R3127"/>
      <c r="S3127"/>
      <c r="U3127"/>
      <c r="V3127"/>
      <c r="W3127"/>
      <c r="Y3127"/>
      <c r="Z3127"/>
      <c r="AA3127"/>
      <c r="AC3127"/>
      <c r="AD3127"/>
      <c r="AE3127"/>
      <c r="AG3127"/>
      <c r="AH3127"/>
      <c r="AI3127"/>
      <c r="AK3127"/>
      <c r="AL3127"/>
      <c r="AM3127"/>
      <c r="AO3127"/>
      <c r="AP3127"/>
      <c r="AQ3127"/>
      <c r="AS3127"/>
      <c r="AT3127"/>
      <c r="AU3127"/>
      <c r="AW3127"/>
      <c r="AX3127"/>
      <c r="AY3127"/>
      <c r="BA3127"/>
      <c r="BB3127"/>
      <c r="BC3127"/>
      <c r="BE3127"/>
      <c r="BF3127"/>
      <c r="BG3127"/>
      <c r="BI3127"/>
      <c r="BJ3127"/>
      <c r="BK3127"/>
      <c r="BM3127"/>
      <c r="BN3127"/>
      <c r="BO3127"/>
    </row>
    <row r="3128" spans="1:67">
      <c r="A3128"/>
      <c r="B3128"/>
      <c r="C3128"/>
      <c r="E3128"/>
      <c r="F3128"/>
      <c r="G3128"/>
      <c r="I3128"/>
      <c r="J3128"/>
      <c r="K3128"/>
      <c r="M3128"/>
      <c r="N3128"/>
      <c r="O3128"/>
      <c r="Q3128"/>
      <c r="R3128"/>
      <c r="S3128"/>
      <c r="U3128"/>
      <c r="V3128"/>
      <c r="W3128"/>
      <c r="Y3128"/>
      <c r="Z3128"/>
      <c r="AA3128"/>
      <c r="AC3128"/>
      <c r="AD3128"/>
      <c r="AE3128"/>
      <c r="AG3128"/>
      <c r="AH3128"/>
      <c r="AI3128"/>
      <c r="AK3128"/>
      <c r="AL3128"/>
      <c r="AM3128"/>
      <c r="AO3128"/>
      <c r="AP3128"/>
      <c r="AQ3128"/>
      <c r="AS3128"/>
      <c r="AT3128"/>
      <c r="AU3128"/>
      <c r="AW3128"/>
      <c r="AX3128"/>
      <c r="AY3128"/>
      <c r="BA3128"/>
      <c r="BB3128"/>
      <c r="BC3128"/>
      <c r="BE3128"/>
      <c r="BF3128"/>
      <c r="BG3128"/>
      <c r="BI3128"/>
      <c r="BJ3128"/>
      <c r="BK3128"/>
      <c r="BM3128"/>
      <c r="BN3128"/>
      <c r="BO3128"/>
    </row>
    <row r="3129" spans="1:67">
      <c r="A3129"/>
      <c r="B3129"/>
      <c r="C3129"/>
      <c r="E3129"/>
      <c r="F3129"/>
      <c r="G3129"/>
      <c r="I3129"/>
      <c r="J3129"/>
      <c r="K3129"/>
      <c r="M3129"/>
      <c r="N3129"/>
      <c r="O3129"/>
      <c r="Q3129"/>
      <c r="R3129"/>
      <c r="S3129"/>
      <c r="U3129"/>
      <c r="V3129"/>
      <c r="W3129"/>
      <c r="Y3129"/>
      <c r="Z3129"/>
      <c r="AA3129"/>
      <c r="AC3129"/>
      <c r="AD3129"/>
      <c r="AE3129"/>
      <c r="AG3129"/>
      <c r="AH3129"/>
      <c r="AI3129"/>
      <c r="AK3129"/>
      <c r="AL3129"/>
      <c r="AM3129"/>
      <c r="AO3129"/>
      <c r="AP3129"/>
      <c r="AQ3129"/>
      <c r="AS3129"/>
      <c r="AT3129"/>
      <c r="AU3129"/>
      <c r="AW3129"/>
      <c r="AX3129"/>
      <c r="AY3129"/>
      <c r="BA3129"/>
      <c r="BB3129"/>
      <c r="BC3129"/>
      <c r="BE3129"/>
      <c r="BF3129"/>
      <c r="BG3129"/>
      <c r="BI3129"/>
      <c r="BJ3129"/>
      <c r="BK3129"/>
      <c r="BM3129"/>
      <c r="BN3129"/>
      <c r="BO3129"/>
    </row>
    <row r="3130" spans="1:67">
      <c r="A3130"/>
      <c r="B3130"/>
      <c r="C3130"/>
      <c r="E3130"/>
      <c r="F3130"/>
      <c r="G3130"/>
      <c r="I3130"/>
      <c r="J3130"/>
      <c r="K3130"/>
      <c r="M3130"/>
      <c r="N3130"/>
      <c r="O3130"/>
      <c r="Q3130"/>
      <c r="R3130"/>
      <c r="S3130"/>
      <c r="U3130"/>
      <c r="V3130"/>
      <c r="W3130"/>
      <c r="Y3130"/>
      <c r="Z3130"/>
      <c r="AA3130"/>
      <c r="AC3130"/>
      <c r="AD3130"/>
      <c r="AE3130"/>
      <c r="AG3130"/>
      <c r="AH3130"/>
      <c r="AI3130"/>
      <c r="AK3130"/>
      <c r="AL3130"/>
      <c r="AM3130"/>
      <c r="AO3130"/>
      <c r="AP3130"/>
      <c r="AQ3130"/>
      <c r="AS3130"/>
      <c r="AT3130"/>
      <c r="AU3130"/>
      <c r="AW3130"/>
      <c r="AX3130"/>
      <c r="AY3130"/>
      <c r="BA3130"/>
      <c r="BB3130"/>
      <c r="BC3130"/>
      <c r="BE3130"/>
      <c r="BF3130"/>
      <c r="BG3130"/>
      <c r="BI3130"/>
      <c r="BJ3130"/>
      <c r="BK3130"/>
      <c r="BM3130"/>
      <c r="BN3130"/>
      <c r="BO3130"/>
    </row>
    <row r="3131" spans="1:67">
      <c r="A3131"/>
      <c r="B3131"/>
      <c r="C3131"/>
      <c r="E3131"/>
      <c r="F3131"/>
      <c r="G3131"/>
      <c r="I3131"/>
      <c r="J3131"/>
      <c r="K3131"/>
      <c r="M3131"/>
      <c r="N3131"/>
      <c r="O3131"/>
      <c r="Q3131"/>
      <c r="R3131"/>
      <c r="S3131"/>
      <c r="U3131"/>
      <c r="V3131"/>
      <c r="W3131"/>
      <c r="Y3131"/>
      <c r="Z3131"/>
      <c r="AA3131"/>
      <c r="AC3131"/>
      <c r="AD3131"/>
      <c r="AE3131"/>
      <c r="AG3131"/>
      <c r="AH3131"/>
      <c r="AI3131"/>
      <c r="AK3131"/>
      <c r="AL3131"/>
      <c r="AM3131"/>
      <c r="AO3131"/>
      <c r="AP3131"/>
      <c r="AQ3131"/>
      <c r="AS3131"/>
      <c r="AT3131"/>
      <c r="AU3131"/>
      <c r="AW3131"/>
      <c r="AX3131"/>
      <c r="AY3131"/>
      <c r="BA3131"/>
      <c r="BB3131"/>
      <c r="BC3131"/>
      <c r="BE3131"/>
      <c r="BF3131"/>
      <c r="BG3131"/>
      <c r="BI3131"/>
      <c r="BJ3131"/>
      <c r="BK3131"/>
      <c r="BM3131"/>
      <c r="BN3131"/>
      <c r="BO3131"/>
    </row>
    <row r="3132" spans="1:67">
      <c r="A3132"/>
      <c r="B3132"/>
      <c r="C3132"/>
      <c r="E3132"/>
      <c r="F3132"/>
      <c r="G3132"/>
      <c r="I3132"/>
      <c r="J3132"/>
      <c r="K3132"/>
      <c r="M3132"/>
      <c r="N3132"/>
      <c r="O3132"/>
      <c r="Q3132"/>
      <c r="R3132"/>
      <c r="S3132"/>
      <c r="U3132"/>
      <c r="V3132"/>
      <c r="W3132"/>
      <c r="Y3132"/>
      <c r="Z3132"/>
      <c r="AA3132"/>
      <c r="AC3132"/>
      <c r="AD3132"/>
      <c r="AE3132"/>
      <c r="AG3132"/>
      <c r="AH3132"/>
      <c r="AI3132"/>
      <c r="AK3132"/>
      <c r="AL3132"/>
      <c r="AM3132"/>
      <c r="AO3132"/>
      <c r="AP3132"/>
      <c r="AQ3132"/>
      <c r="AS3132"/>
      <c r="AT3132"/>
      <c r="AU3132"/>
      <c r="AW3132"/>
      <c r="AX3132"/>
      <c r="AY3132"/>
      <c r="BA3132"/>
      <c r="BB3132"/>
      <c r="BC3132"/>
      <c r="BE3132"/>
      <c r="BF3132"/>
      <c r="BG3132"/>
      <c r="BI3132"/>
      <c r="BJ3132"/>
      <c r="BK3132"/>
      <c r="BM3132"/>
      <c r="BN3132"/>
      <c r="BO3132"/>
    </row>
    <row r="3133" spans="1:67">
      <c r="A3133"/>
      <c r="B3133"/>
      <c r="C3133"/>
      <c r="E3133"/>
      <c r="F3133"/>
      <c r="G3133"/>
      <c r="I3133"/>
      <c r="J3133"/>
      <c r="K3133"/>
      <c r="M3133"/>
      <c r="N3133"/>
      <c r="O3133"/>
      <c r="Q3133"/>
      <c r="R3133"/>
      <c r="S3133"/>
      <c r="U3133"/>
      <c r="V3133"/>
      <c r="W3133"/>
      <c r="Y3133"/>
      <c r="Z3133"/>
      <c r="AA3133"/>
      <c r="AC3133"/>
      <c r="AD3133"/>
      <c r="AE3133"/>
      <c r="AG3133"/>
      <c r="AH3133"/>
      <c r="AI3133"/>
      <c r="AK3133"/>
      <c r="AL3133"/>
      <c r="AM3133"/>
      <c r="AO3133"/>
      <c r="AP3133"/>
      <c r="AQ3133"/>
      <c r="AS3133"/>
      <c r="AT3133"/>
      <c r="AU3133"/>
      <c r="AW3133"/>
      <c r="AX3133"/>
      <c r="AY3133"/>
      <c r="BA3133"/>
      <c r="BB3133"/>
      <c r="BC3133"/>
      <c r="BE3133"/>
      <c r="BF3133"/>
      <c r="BG3133"/>
      <c r="BI3133"/>
      <c r="BJ3133"/>
      <c r="BK3133"/>
      <c r="BM3133"/>
      <c r="BN3133"/>
      <c r="BO3133"/>
    </row>
    <row r="3134" spans="1:67">
      <c r="A3134"/>
      <c r="B3134"/>
      <c r="C3134"/>
      <c r="E3134"/>
      <c r="F3134"/>
      <c r="G3134"/>
      <c r="I3134"/>
      <c r="J3134"/>
      <c r="K3134"/>
      <c r="M3134"/>
      <c r="N3134"/>
      <c r="O3134"/>
      <c r="Q3134"/>
      <c r="R3134"/>
      <c r="S3134"/>
      <c r="U3134"/>
      <c r="V3134"/>
      <c r="W3134"/>
      <c r="Y3134"/>
      <c r="Z3134"/>
      <c r="AA3134"/>
      <c r="AC3134"/>
      <c r="AD3134"/>
      <c r="AE3134"/>
      <c r="AG3134"/>
      <c r="AH3134"/>
      <c r="AI3134"/>
      <c r="AK3134"/>
      <c r="AL3134"/>
      <c r="AM3134"/>
      <c r="AO3134"/>
      <c r="AP3134"/>
      <c r="AQ3134"/>
      <c r="AS3134"/>
      <c r="AT3134"/>
      <c r="AU3134"/>
      <c r="AW3134"/>
      <c r="AX3134"/>
      <c r="AY3134"/>
      <c r="BA3134"/>
      <c r="BB3134"/>
      <c r="BC3134"/>
      <c r="BE3134"/>
      <c r="BF3134"/>
      <c r="BG3134"/>
      <c r="BI3134"/>
      <c r="BJ3134"/>
      <c r="BK3134"/>
      <c r="BM3134"/>
      <c r="BN3134"/>
      <c r="BO3134"/>
    </row>
    <row r="3135" spans="1:67">
      <c r="A3135"/>
      <c r="B3135"/>
      <c r="C3135"/>
      <c r="E3135"/>
      <c r="F3135"/>
      <c r="G3135"/>
      <c r="I3135"/>
      <c r="J3135"/>
      <c r="K3135"/>
      <c r="M3135"/>
      <c r="N3135"/>
      <c r="O3135"/>
      <c r="Q3135"/>
      <c r="R3135"/>
      <c r="S3135"/>
      <c r="U3135"/>
      <c r="V3135"/>
      <c r="W3135"/>
      <c r="Y3135"/>
      <c r="Z3135"/>
      <c r="AA3135"/>
      <c r="AC3135"/>
      <c r="AD3135"/>
      <c r="AE3135"/>
      <c r="AG3135"/>
      <c r="AH3135"/>
      <c r="AI3135"/>
      <c r="AK3135"/>
      <c r="AL3135"/>
      <c r="AM3135"/>
      <c r="AO3135"/>
      <c r="AP3135"/>
      <c r="AQ3135"/>
      <c r="AS3135"/>
      <c r="AT3135"/>
      <c r="AU3135"/>
      <c r="AW3135"/>
      <c r="AX3135"/>
      <c r="AY3135"/>
      <c r="BA3135"/>
      <c r="BB3135"/>
      <c r="BC3135"/>
      <c r="BE3135"/>
      <c r="BF3135"/>
      <c r="BG3135"/>
      <c r="BI3135"/>
      <c r="BJ3135"/>
      <c r="BK3135"/>
      <c r="BM3135"/>
      <c r="BN3135"/>
      <c r="BO3135"/>
    </row>
    <row r="3136" spans="1:67">
      <c r="A3136"/>
      <c r="B3136"/>
      <c r="C3136"/>
      <c r="E3136"/>
      <c r="F3136"/>
      <c r="G3136"/>
      <c r="I3136"/>
      <c r="J3136"/>
      <c r="K3136"/>
      <c r="M3136"/>
      <c r="N3136"/>
      <c r="O3136"/>
      <c r="Q3136"/>
      <c r="R3136"/>
      <c r="S3136"/>
      <c r="U3136"/>
      <c r="V3136"/>
      <c r="W3136"/>
      <c r="Y3136"/>
      <c r="Z3136"/>
      <c r="AA3136"/>
      <c r="AC3136"/>
      <c r="AD3136"/>
      <c r="AE3136"/>
      <c r="AG3136"/>
      <c r="AH3136"/>
      <c r="AI3136"/>
      <c r="AK3136"/>
      <c r="AL3136"/>
      <c r="AM3136"/>
      <c r="AO3136"/>
      <c r="AP3136"/>
      <c r="AQ3136"/>
      <c r="AS3136"/>
      <c r="AT3136"/>
      <c r="AU3136"/>
      <c r="AW3136"/>
      <c r="AX3136"/>
      <c r="AY3136"/>
      <c r="BA3136"/>
      <c r="BB3136"/>
      <c r="BC3136"/>
      <c r="BE3136"/>
      <c r="BF3136"/>
      <c r="BG3136"/>
      <c r="BI3136"/>
      <c r="BJ3136"/>
      <c r="BK3136"/>
      <c r="BM3136"/>
      <c r="BN3136"/>
      <c r="BO3136"/>
    </row>
    <row r="3137" spans="1:67">
      <c r="A3137"/>
      <c r="B3137"/>
      <c r="C3137"/>
      <c r="E3137"/>
      <c r="F3137"/>
      <c r="G3137"/>
      <c r="I3137"/>
      <c r="J3137"/>
      <c r="K3137"/>
      <c r="M3137"/>
      <c r="N3137"/>
      <c r="O3137"/>
      <c r="Q3137"/>
      <c r="R3137"/>
      <c r="S3137"/>
      <c r="U3137"/>
      <c r="V3137"/>
      <c r="W3137"/>
      <c r="Y3137"/>
      <c r="Z3137"/>
      <c r="AA3137"/>
      <c r="AC3137"/>
      <c r="AD3137"/>
      <c r="AE3137"/>
      <c r="AG3137"/>
      <c r="AH3137"/>
      <c r="AI3137"/>
      <c r="AK3137"/>
      <c r="AL3137"/>
      <c r="AM3137"/>
      <c r="AO3137"/>
      <c r="AP3137"/>
      <c r="AQ3137"/>
      <c r="AS3137"/>
      <c r="AT3137"/>
      <c r="AU3137"/>
      <c r="AW3137"/>
      <c r="AX3137"/>
      <c r="AY3137"/>
      <c r="BA3137"/>
      <c r="BB3137"/>
      <c r="BC3137"/>
      <c r="BE3137"/>
      <c r="BF3137"/>
      <c r="BG3137"/>
      <c r="BI3137"/>
      <c r="BJ3137"/>
      <c r="BK3137"/>
      <c r="BM3137"/>
      <c r="BN3137"/>
      <c r="BO3137"/>
    </row>
    <row r="3138" spans="1:67">
      <c r="A3138"/>
      <c r="B3138"/>
      <c r="C3138"/>
      <c r="E3138"/>
      <c r="F3138"/>
      <c r="G3138"/>
      <c r="I3138"/>
      <c r="J3138"/>
      <c r="K3138"/>
      <c r="M3138"/>
      <c r="N3138"/>
      <c r="O3138"/>
      <c r="Q3138"/>
      <c r="R3138"/>
      <c r="S3138"/>
      <c r="U3138"/>
      <c r="V3138"/>
      <c r="W3138"/>
      <c r="Y3138"/>
      <c r="Z3138"/>
      <c r="AA3138"/>
      <c r="AC3138"/>
      <c r="AD3138"/>
      <c r="AE3138"/>
      <c r="AG3138"/>
      <c r="AH3138"/>
      <c r="AI3138"/>
      <c r="AK3138"/>
      <c r="AL3138"/>
      <c r="AM3138"/>
      <c r="AO3138"/>
      <c r="AP3138"/>
      <c r="AQ3138"/>
      <c r="AS3138"/>
      <c r="AT3138"/>
      <c r="AU3138"/>
      <c r="AW3138"/>
      <c r="AX3138"/>
      <c r="AY3138"/>
      <c r="BA3138"/>
      <c r="BB3138"/>
      <c r="BC3138"/>
      <c r="BE3138"/>
      <c r="BF3138"/>
      <c r="BG3138"/>
      <c r="BI3138"/>
      <c r="BJ3138"/>
      <c r="BK3138"/>
      <c r="BM3138"/>
      <c r="BN3138"/>
      <c r="BO3138"/>
    </row>
    <row r="3139" spans="1:67">
      <c r="A3139"/>
      <c r="B3139"/>
      <c r="C3139"/>
      <c r="E3139"/>
      <c r="F3139"/>
      <c r="G3139"/>
      <c r="I3139"/>
      <c r="J3139"/>
      <c r="K3139"/>
      <c r="M3139"/>
      <c r="N3139"/>
      <c r="O3139"/>
      <c r="Q3139"/>
      <c r="R3139"/>
      <c r="S3139"/>
      <c r="U3139"/>
      <c r="V3139"/>
      <c r="W3139"/>
      <c r="Y3139"/>
      <c r="Z3139"/>
      <c r="AA3139"/>
      <c r="AC3139"/>
      <c r="AD3139"/>
      <c r="AE3139"/>
      <c r="AG3139"/>
      <c r="AH3139"/>
      <c r="AI3139"/>
      <c r="AK3139"/>
      <c r="AL3139"/>
      <c r="AM3139"/>
      <c r="AO3139"/>
      <c r="AP3139"/>
      <c r="AQ3139"/>
      <c r="AS3139"/>
      <c r="AT3139"/>
      <c r="AU3139"/>
      <c r="AW3139"/>
      <c r="AX3139"/>
      <c r="AY3139"/>
      <c r="BA3139"/>
      <c r="BB3139"/>
      <c r="BC3139"/>
      <c r="BE3139"/>
      <c r="BF3139"/>
      <c r="BG3139"/>
      <c r="BI3139"/>
      <c r="BJ3139"/>
      <c r="BK3139"/>
      <c r="BM3139"/>
      <c r="BN3139"/>
      <c r="BO3139"/>
    </row>
    <row r="3140" spans="1:67">
      <c r="A3140"/>
      <c r="B3140"/>
      <c r="C3140"/>
      <c r="E3140"/>
      <c r="F3140"/>
      <c r="G3140"/>
      <c r="I3140"/>
      <c r="J3140"/>
      <c r="K3140"/>
      <c r="M3140"/>
      <c r="N3140"/>
      <c r="O3140"/>
      <c r="Q3140"/>
      <c r="R3140"/>
      <c r="S3140"/>
      <c r="U3140"/>
      <c r="V3140"/>
      <c r="W3140"/>
      <c r="Y3140"/>
      <c r="Z3140"/>
      <c r="AA3140"/>
      <c r="AC3140"/>
      <c r="AD3140"/>
      <c r="AE3140"/>
      <c r="AG3140"/>
      <c r="AH3140"/>
      <c r="AI3140"/>
      <c r="AK3140"/>
      <c r="AL3140"/>
      <c r="AM3140"/>
      <c r="AO3140"/>
      <c r="AP3140"/>
      <c r="AQ3140"/>
      <c r="AS3140"/>
      <c r="AT3140"/>
      <c r="AU3140"/>
      <c r="AW3140"/>
      <c r="AX3140"/>
      <c r="AY3140"/>
      <c r="BA3140"/>
      <c r="BB3140"/>
      <c r="BC3140"/>
      <c r="BE3140"/>
      <c r="BF3140"/>
      <c r="BG3140"/>
      <c r="BI3140"/>
      <c r="BJ3140"/>
      <c r="BK3140"/>
      <c r="BM3140"/>
      <c r="BN3140"/>
      <c r="BO3140"/>
    </row>
    <row r="3141" spans="1:67">
      <c r="A3141"/>
      <c r="B3141"/>
      <c r="C3141"/>
      <c r="E3141"/>
      <c r="F3141"/>
      <c r="G3141"/>
      <c r="I3141"/>
      <c r="J3141"/>
      <c r="K3141"/>
      <c r="M3141"/>
      <c r="N3141"/>
      <c r="O3141"/>
      <c r="Q3141"/>
      <c r="R3141"/>
      <c r="S3141"/>
      <c r="U3141"/>
      <c r="V3141"/>
      <c r="W3141"/>
      <c r="Y3141"/>
      <c r="Z3141"/>
      <c r="AA3141"/>
      <c r="AC3141"/>
      <c r="AD3141"/>
      <c r="AE3141"/>
      <c r="AG3141"/>
      <c r="AH3141"/>
      <c r="AI3141"/>
      <c r="AK3141"/>
      <c r="AL3141"/>
      <c r="AM3141"/>
      <c r="AO3141"/>
      <c r="AP3141"/>
      <c r="AQ3141"/>
      <c r="AS3141"/>
      <c r="AT3141"/>
      <c r="AU3141"/>
      <c r="AW3141"/>
      <c r="AX3141"/>
      <c r="AY3141"/>
      <c r="BA3141"/>
      <c r="BB3141"/>
      <c r="BC3141"/>
      <c r="BE3141"/>
      <c r="BF3141"/>
      <c r="BG3141"/>
      <c r="BI3141"/>
      <c r="BJ3141"/>
      <c r="BK3141"/>
      <c r="BM3141"/>
      <c r="BN3141"/>
      <c r="BO3141"/>
    </row>
    <row r="3142" spans="1:67">
      <c r="A3142"/>
      <c r="B3142"/>
      <c r="C3142"/>
      <c r="E3142"/>
      <c r="F3142"/>
      <c r="G3142"/>
      <c r="I3142"/>
      <c r="J3142"/>
      <c r="K3142"/>
      <c r="M3142"/>
      <c r="N3142"/>
      <c r="O3142"/>
      <c r="Q3142"/>
      <c r="R3142"/>
      <c r="S3142"/>
      <c r="U3142"/>
      <c r="V3142"/>
      <c r="W3142"/>
      <c r="Y3142"/>
      <c r="Z3142"/>
      <c r="AA3142"/>
      <c r="AC3142"/>
      <c r="AD3142"/>
      <c r="AE3142"/>
      <c r="AG3142"/>
      <c r="AH3142"/>
      <c r="AI3142"/>
      <c r="AK3142"/>
      <c r="AL3142"/>
      <c r="AM3142"/>
      <c r="AO3142"/>
      <c r="AP3142"/>
      <c r="AQ3142"/>
      <c r="AS3142"/>
      <c r="AT3142"/>
      <c r="AU3142"/>
      <c r="AW3142"/>
      <c r="AX3142"/>
      <c r="AY3142"/>
      <c r="BA3142"/>
      <c r="BB3142"/>
      <c r="BC3142"/>
      <c r="BE3142"/>
      <c r="BF3142"/>
      <c r="BG3142"/>
      <c r="BI3142"/>
      <c r="BJ3142"/>
      <c r="BK3142"/>
      <c r="BM3142"/>
      <c r="BN3142"/>
      <c r="BO3142"/>
    </row>
    <row r="3143" spans="1:67">
      <c r="A3143"/>
      <c r="B3143"/>
      <c r="C3143"/>
      <c r="E3143"/>
      <c r="F3143"/>
      <c r="G3143"/>
      <c r="I3143"/>
      <c r="J3143"/>
      <c r="K3143"/>
      <c r="M3143"/>
      <c r="N3143"/>
      <c r="O3143"/>
      <c r="Q3143"/>
      <c r="R3143"/>
      <c r="S3143"/>
      <c r="U3143"/>
      <c r="V3143"/>
      <c r="W3143"/>
      <c r="Y3143"/>
      <c r="Z3143"/>
      <c r="AA3143"/>
      <c r="AC3143"/>
      <c r="AD3143"/>
      <c r="AE3143"/>
      <c r="AG3143"/>
      <c r="AH3143"/>
      <c r="AI3143"/>
      <c r="AK3143"/>
      <c r="AL3143"/>
      <c r="AM3143"/>
      <c r="AO3143"/>
      <c r="AP3143"/>
      <c r="AQ3143"/>
      <c r="AS3143"/>
      <c r="AT3143"/>
      <c r="AU3143"/>
      <c r="AW3143"/>
      <c r="AX3143"/>
      <c r="AY3143"/>
      <c r="BA3143"/>
      <c r="BB3143"/>
      <c r="BC3143"/>
      <c r="BE3143"/>
      <c r="BF3143"/>
      <c r="BG3143"/>
      <c r="BI3143"/>
      <c r="BJ3143"/>
      <c r="BK3143"/>
      <c r="BM3143"/>
      <c r="BN3143"/>
      <c r="BO3143"/>
    </row>
    <row r="3144" spans="1:67">
      <c r="A3144"/>
      <c r="B3144"/>
      <c r="C3144"/>
      <c r="E3144"/>
      <c r="F3144"/>
      <c r="G3144"/>
      <c r="I3144"/>
      <c r="J3144"/>
      <c r="K3144"/>
      <c r="M3144"/>
      <c r="N3144"/>
      <c r="O3144"/>
      <c r="Q3144"/>
      <c r="R3144"/>
      <c r="S3144"/>
      <c r="U3144"/>
      <c r="V3144"/>
      <c r="W3144"/>
      <c r="Y3144"/>
      <c r="Z3144"/>
      <c r="AA3144"/>
      <c r="AC3144"/>
      <c r="AD3144"/>
      <c r="AE3144"/>
      <c r="AG3144"/>
      <c r="AH3144"/>
      <c r="AI3144"/>
      <c r="AK3144"/>
      <c r="AL3144"/>
      <c r="AM3144"/>
      <c r="AO3144"/>
      <c r="AP3144"/>
      <c r="AQ3144"/>
      <c r="AS3144"/>
      <c r="AT3144"/>
      <c r="AU3144"/>
      <c r="AW3144"/>
      <c r="AX3144"/>
      <c r="AY3144"/>
      <c r="BA3144"/>
      <c r="BB3144"/>
      <c r="BC3144"/>
      <c r="BE3144"/>
      <c r="BF3144"/>
      <c r="BG3144"/>
      <c r="BI3144"/>
      <c r="BJ3144"/>
      <c r="BK3144"/>
      <c r="BM3144"/>
      <c r="BN3144"/>
      <c r="BO3144"/>
    </row>
    <row r="3145" spans="1:67">
      <c r="A3145"/>
      <c r="B3145"/>
      <c r="C3145"/>
      <c r="E3145"/>
      <c r="F3145"/>
      <c r="G3145"/>
      <c r="I3145"/>
      <c r="J3145"/>
      <c r="K3145"/>
      <c r="M3145"/>
      <c r="N3145"/>
      <c r="O3145"/>
      <c r="Q3145"/>
      <c r="R3145"/>
      <c r="S3145"/>
      <c r="U3145"/>
      <c r="V3145"/>
      <c r="W3145"/>
      <c r="Y3145"/>
      <c r="Z3145"/>
      <c r="AA3145"/>
      <c r="AC3145"/>
      <c r="AD3145"/>
      <c r="AE3145"/>
      <c r="AG3145"/>
      <c r="AH3145"/>
      <c r="AI3145"/>
      <c r="AK3145"/>
      <c r="AL3145"/>
      <c r="AM3145"/>
      <c r="AO3145"/>
      <c r="AP3145"/>
      <c r="AQ3145"/>
      <c r="AS3145"/>
      <c r="AT3145"/>
      <c r="AU3145"/>
      <c r="AW3145"/>
      <c r="AX3145"/>
      <c r="AY3145"/>
      <c r="BA3145"/>
      <c r="BB3145"/>
      <c r="BC3145"/>
      <c r="BE3145"/>
      <c r="BF3145"/>
      <c r="BG3145"/>
      <c r="BI3145"/>
      <c r="BJ3145"/>
      <c r="BK3145"/>
      <c r="BM3145"/>
      <c r="BN3145"/>
      <c r="BO3145"/>
    </row>
    <row r="3146" spans="1:67">
      <c r="A3146"/>
      <c r="B3146"/>
      <c r="C3146"/>
      <c r="E3146"/>
      <c r="F3146"/>
      <c r="G3146"/>
      <c r="I3146"/>
      <c r="J3146"/>
      <c r="K3146"/>
      <c r="M3146"/>
      <c r="N3146"/>
      <c r="O3146"/>
      <c r="Q3146"/>
      <c r="R3146"/>
      <c r="S3146"/>
      <c r="U3146"/>
      <c r="V3146"/>
      <c r="W3146"/>
      <c r="Y3146"/>
      <c r="Z3146"/>
      <c r="AA3146"/>
      <c r="AC3146"/>
      <c r="AD3146"/>
      <c r="AE3146"/>
      <c r="AG3146"/>
      <c r="AH3146"/>
      <c r="AI3146"/>
      <c r="AK3146"/>
      <c r="AL3146"/>
      <c r="AM3146"/>
      <c r="AO3146"/>
      <c r="AP3146"/>
      <c r="AQ3146"/>
      <c r="AS3146"/>
      <c r="AT3146"/>
      <c r="AU3146"/>
      <c r="AW3146"/>
      <c r="AX3146"/>
      <c r="AY3146"/>
      <c r="BA3146"/>
      <c r="BB3146"/>
      <c r="BC3146"/>
      <c r="BE3146"/>
      <c r="BF3146"/>
      <c r="BG3146"/>
      <c r="BI3146"/>
      <c r="BJ3146"/>
      <c r="BK3146"/>
      <c r="BM3146"/>
      <c r="BN3146"/>
      <c r="BO3146"/>
    </row>
    <row r="3147" spans="1:67">
      <c r="A3147"/>
      <c r="B3147"/>
      <c r="C3147"/>
      <c r="E3147"/>
      <c r="F3147"/>
      <c r="G3147"/>
      <c r="I3147"/>
      <c r="J3147"/>
      <c r="K3147"/>
      <c r="M3147"/>
      <c r="N3147"/>
      <c r="O3147"/>
      <c r="Q3147"/>
      <c r="R3147"/>
      <c r="S3147"/>
      <c r="U3147"/>
      <c r="V3147"/>
      <c r="W3147"/>
      <c r="Y3147"/>
      <c r="Z3147"/>
      <c r="AA3147"/>
      <c r="AC3147"/>
      <c r="AD3147"/>
      <c r="AE3147"/>
      <c r="AG3147"/>
      <c r="AH3147"/>
      <c r="AI3147"/>
      <c r="AK3147"/>
      <c r="AL3147"/>
      <c r="AM3147"/>
      <c r="AO3147"/>
      <c r="AP3147"/>
      <c r="AQ3147"/>
      <c r="AS3147"/>
      <c r="AT3147"/>
      <c r="AU3147"/>
      <c r="AW3147"/>
      <c r="AX3147"/>
      <c r="AY3147"/>
      <c r="BA3147"/>
      <c r="BB3147"/>
      <c r="BC3147"/>
      <c r="BE3147"/>
      <c r="BF3147"/>
      <c r="BG3147"/>
      <c r="BI3147"/>
      <c r="BJ3147"/>
      <c r="BK3147"/>
      <c r="BM3147"/>
      <c r="BN3147"/>
      <c r="BO3147"/>
    </row>
    <row r="3148" spans="1:67">
      <c r="A3148"/>
      <c r="B3148"/>
      <c r="C3148"/>
      <c r="E3148"/>
      <c r="F3148"/>
      <c r="G3148"/>
      <c r="I3148"/>
      <c r="J3148"/>
      <c r="K3148"/>
      <c r="M3148"/>
      <c r="N3148"/>
      <c r="O3148"/>
      <c r="Q3148"/>
      <c r="R3148"/>
      <c r="S3148"/>
      <c r="U3148"/>
      <c r="V3148"/>
      <c r="W3148"/>
      <c r="Y3148"/>
      <c r="Z3148"/>
      <c r="AA3148"/>
      <c r="AC3148"/>
      <c r="AD3148"/>
      <c r="AE3148"/>
      <c r="AG3148"/>
      <c r="AH3148"/>
      <c r="AI3148"/>
      <c r="AK3148"/>
      <c r="AL3148"/>
      <c r="AM3148"/>
      <c r="AO3148"/>
      <c r="AP3148"/>
      <c r="AQ3148"/>
      <c r="AS3148"/>
      <c r="AT3148"/>
      <c r="AU3148"/>
      <c r="AW3148"/>
      <c r="AX3148"/>
      <c r="AY3148"/>
      <c r="BA3148"/>
      <c r="BB3148"/>
      <c r="BC3148"/>
      <c r="BE3148"/>
      <c r="BF3148"/>
      <c r="BG3148"/>
      <c r="BI3148"/>
      <c r="BJ3148"/>
      <c r="BK3148"/>
      <c r="BM3148"/>
      <c r="BN3148"/>
      <c r="BO3148"/>
    </row>
    <row r="3149" spans="1:67">
      <c r="A3149"/>
      <c r="B3149"/>
      <c r="C3149"/>
      <c r="E3149"/>
      <c r="F3149"/>
      <c r="G3149"/>
      <c r="I3149"/>
      <c r="J3149"/>
      <c r="K3149"/>
      <c r="M3149"/>
      <c r="N3149"/>
      <c r="O3149"/>
      <c r="Q3149"/>
      <c r="R3149"/>
      <c r="S3149"/>
      <c r="U3149"/>
      <c r="V3149"/>
      <c r="W3149"/>
      <c r="Y3149"/>
      <c r="Z3149"/>
      <c r="AA3149"/>
      <c r="AC3149"/>
      <c r="AD3149"/>
      <c r="AE3149"/>
      <c r="AG3149"/>
      <c r="AH3149"/>
      <c r="AI3149"/>
      <c r="AK3149"/>
      <c r="AL3149"/>
      <c r="AM3149"/>
      <c r="AO3149"/>
      <c r="AP3149"/>
      <c r="AQ3149"/>
      <c r="AS3149"/>
      <c r="AT3149"/>
      <c r="AU3149"/>
      <c r="AW3149"/>
      <c r="AX3149"/>
      <c r="AY3149"/>
      <c r="BA3149"/>
      <c r="BB3149"/>
      <c r="BC3149"/>
      <c r="BE3149"/>
      <c r="BF3149"/>
      <c r="BG3149"/>
      <c r="BI3149"/>
      <c r="BJ3149"/>
      <c r="BK3149"/>
      <c r="BM3149"/>
      <c r="BN3149"/>
      <c r="BO3149"/>
    </row>
    <row r="3150" spans="1:67">
      <c r="A3150"/>
      <c r="B3150"/>
      <c r="C3150"/>
      <c r="E3150"/>
      <c r="F3150"/>
      <c r="G3150"/>
      <c r="I3150"/>
      <c r="J3150"/>
      <c r="K3150"/>
      <c r="M3150"/>
      <c r="N3150"/>
      <c r="O3150"/>
      <c r="Q3150"/>
      <c r="R3150"/>
      <c r="S3150"/>
      <c r="U3150"/>
      <c r="V3150"/>
      <c r="W3150"/>
      <c r="Y3150"/>
      <c r="Z3150"/>
      <c r="AA3150"/>
      <c r="AC3150"/>
      <c r="AD3150"/>
      <c r="AE3150"/>
      <c r="AG3150"/>
      <c r="AH3150"/>
      <c r="AI3150"/>
      <c r="AK3150"/>
      <c r="AL3150"/>
      <c r="AM3150"/>
      <c r="AO3150"/>
      <c r="AP3150"/>
      <c r="AQ3150"/>
      <c r="AS3150"/>
      <c r="AT3150"/>
      <c r="AU3150"/>
      <c r="AW3150"/>
      <c r="AX3150"/>
      <c r="AY3150"/>
      <c r="BA3150"/>
      <c r="BB3150"/>
      <c r="BC3150"/>
      <c r="BE3150"/>
      <c r="BF3150"/>
      <c r="BG3150"/>
      <c r="BI3150"/>
      <c r="BJ3150"/>
      <c r="BK3150"/>
      <c r="BM3150"/>
      <c r="BN3150"/>
      <c r="BO3150"/>
    </row>
    <row r="3151" spans="1:67">
      <c r="A3151"/>
      <c r="B3151"/>
      <c r="C3151"/>
      <c r="E3151"/>
      <c r="F3151"/>
      <c r="G3151"/>
      <c r="I3151"/>
      <c r="J3151"/>
      <c r="K3151"/>
      <c r="M3151"/>
      <c r="N3151"/>
      <c r="O3151"/>
      <c r="Q3151"/>
      <c r="R3151"/>
      <c r="S3151"/>
      <c r="U3151"/>
      <c r="V3151"/>
      <c r="W3151"/>
      <c r="Y3151"/>
      <c r="Z3151"/>
      <c r="AA3151"/>
      <c r="AC3151"/>
      <c r="AD3151"/>
      <c r="AE3151"/>
      <c r="AG3151"/>
      <c r="AH3151"/>
      <c r="AI3151"/>
      <c r="AK3151"/>
      <c r="AL3151"/>
      <c r="AM3151"/>
      <c r="AO3151"/>
      <c r="AP3151"/>
      <c r="AQ3151"/>
      <c r="AS3151"/>
      <c r="AT3151"/>
      <c r="AU3151"/>
      <c r="AW3151"/>
      <c r="AX3151"/>
      <c r="AY3151"/>
      <c r="BA3151"/>
      <c r="BB3151"/>
      <c r="BC3151"/>
      <c r="BE3151"/>
      <c r="BF3151"/>
      <c r="BG3151"/>
      <c r="BI3151"/>
      <c r="BJ3151"/>
      <c r="BK3151"/>
      <c r="BM3151"/>
      <c r="BN3151"/>
      <c r="BO3151"/>
    </row>
    <row r="3152" spans="1:67">
      <c r="A3152"/>
      <c r="B3152"/>
      <c r="C3152"/>
      <c r="E3152"/>
      <c r="F3152"/>
      <c r="G3152"/>
      <c r="I3152"/>
      <c r="J3152"/>
      <c r="K3152"/>
      <c r="M3152"/>
      <c r="N3152"/>
      <c r="O3152"/>
      <c r="Q3152"/>
      <c r="R3152"/>
      <c r="S3152"/>
      <c r="U3152"/>
      <c r="V3152"/>
      <c r="W3152"/>
      <c r="Y3152"/>
      <c r="Z3152"/>
      <c r="AA3152"/>
      <c r="AC3152"/>
      <c r="AD3152"/>
      <c r="AE3152"/>
      <c r="AG3152"/>
      <c r="AH3152"/>
      <c r="AI3152"/>
      <c r="AK3152"/>
      <c r="AL3152"/>
      <c r="AM3152"/>
      <c r="AO3152"/>
      <c r="AP3152"/>
      <c r="AQ3152"/>
      <c r="AS3152"/>
      <c r="AT3152"/>
      <c r="AU3152"/>
      <c r="AW3152"/>
      <c r="AX3152"/>
      <c r="AY3152"/>
      <c r="BA3152"/>
      <c r="BB3152"/>
      <c r="BC3152"/>
      <c r="BE3152"/>
      <c r="BF3152"/>
      <c r="BG3152"/>
      <c r="BI3152"/>
      <c r="BJ3152"/>
      <c r="BK3152"/>
      <c r="BM3152"/>
      <c r="BN3152"/>
      <c r="BO3152"/>
    </row>
    <row r="3153" spans="1:67">
      <c r="A3153"/>
      <c r="B3153"/>
      <c r="C3153"/>
      <c r="E3153"/>
      <c r="F3153"/>
      <c r="G3153"/>
      <c r="I3153"/>
      <c r="J3153"/>
      <c r="K3153"/>
      <c r="M3153"/>
      <c r="N3153"/>
      <c r="O3153"/>
      <c r="Q3153"/>
      <c r="R3153"/>
      <c r="S3153"/>
      <c r="U3153"/>
      <c r="V3153"/>
      <c r="W3153"/>
      <c r="Y3153"/>
      <c r="Z3153"/>
      <c r="AA3153"/>
      <c r="AC3153"/>
      <c r="AD3153"/>
      <c r="AE3153"/>
      <c r="AG3153"/>
      <c r="AH3153"/>
      <c r="AI3153"/>
      <c r="AK3153"/>
      <c r="AL3153"/>
      <c r="AM3153"/>
      <c r="AO3153"/>
      <c r="AP3153"/>
      <c r="AQ3153"/>
      <c r="AS3153"/>
      <c r="AT3153"/>
      <c r="AU3153"/>
      <c r="AW3153"/>
      <c r="AX3153"/>
      <c r="AY3153"/>
      <c r="BA3153"/>
      <c r="BB3153"/>
      <c r="BC3153"/>
      <c r="BE3153"/>
      <c r="BF3153"/>
      <c r="BG3153"/>
      <c r="BI3153"/>
      <c r="BJ3153"/>
      <c r="BK3153"/>
      <c r="BM3153"/>
      <c r="BN3153"/>
      <c r="BO3153"/>
    </row>
    <row r="3154" spans="1:67">
      <c r="A3154"/>
      <c r="B3154"/>
      <c r="C3154"/>
      <c r="E3154"/>
      <c r="F3154"/>
      <c r="G3154"/>
      <c r="I3154"/>
      <c r="J3154"/>
      <c r="K3154"/>
      <c r="M3154"/>
      <c r="N3154"/>
      <c r="O3154"/>
      <c r="Q3154"/>
      <c r="R3154"/>
      <c r="S3154"/>
      <c r="U3154"/>
      <c r="V3154"/>
      <c r="W3154"/>
      <c r="Y3154"/>
      <c r="Z3154"/>
      <c r="AA3154"/>
      <c r="AC3154"/>
      <c r="AD3154"/>
      <c r="AE3154"/>
      <c r="AG3154"/>
      <c r="AH3154"/>
      <c r="AI3154"/>
      <c r="AK3154"/>
      <c r="AL3154"/>
      <c r="AM3154"/>
      <c r="AO3154"/>
      <c r="AP3154"/>
      <c r="AQ3154"/>
      <c r="AS3154"/>
      <c r="AT3154"/>
      <c r="AU3154"/>
      <c r="AW3154"/>
      <c r="AX3154"/>
      <c r="AY3154"/>
      <c r="BA3154"/>
      <c r="BB3154"/>
      <c r="BC3154"/>
      <c r="BE3154"/>
      <c r="BF3154"/>
      <c r="BG3154"/>
      <c r="BI3154"/>
      <c r="BJ3154"/>
      <c r="BK3154"/>
      <c r="BM3154"/>
      <c r="BN3154"/>
      <c r="BO3154"/>
    </row>
    <row r="3155" spans="1:67">
      <c r="A3155"/>
      <c r="B3155"/>
      <c r="C3155"/>
      <c r="E3155"/>
      <c r="F3155"/>
      <c r="G3155"/>
      <c r="I3155"/>
      <c r="J3155"/>
      <c r="K3155"/>
      <c r="M3155"/>
      <c r="N3155"/>
      <c r="O3155"/>
      <c r="Q3155"/>
      <c r="R3155"/>
      <c r="S3155"/>
      <c r="U3155"/>
      <c r="V3155"/>
      <c r="W3155"/>
      <c r="Y3155"/>
      <c r="Z3155"/>
      <c r="AA3155"/>
      <c r="AC3155"/>
      <c r="AD3155"/>
      <c r="AE3155"/>
      <c r="AG3155"/>
      <c r="AH3155"/>
      <c r="AI3155"/>
      <c r="AK3155"/>
      <c r="AL3155"/>
      <c r="AM3155"/>
      <c r="AO3155"/>
      <c r="AP3155"/>
      <c r="AQ3155"/>
      <c r="AS3155"/>
      <c r="AT3155"/>
      <c r="AU3155"/>
      <c r="AW3155"/>
      <c r="AX3155"/>
      <c r="AY3155"/>
      <c r="BA3155"/>
      <c r="BB3155"/>
      <c r="BC3155"/>
      <c r="BE3155"/>
      <c r="BF3155"/>
      <c r="BG3155"/>
      <c r="BI3155"/>
      <c r="BJ3155"/>
      <c r="BK3155"/>
      <c r="BM3155"/>
      <c r="BN3155"/>
      <c r="BO3155"/>
    </row>
    <row r="3156" spans="1:67">
      <c r="A3156"/>
      <c r="B3156"/>
      <c r="C3156"/>
      <c r="E3156"/>
      <c r="F3156"/>
      <c r="G3156"/>
      <c r="I3156"/>
      <c r="J3156"/>
      <c r="K3156"/>
      <c r="M3156"/>
      <c r="N3156"/>
      <c r="O3156"/>
      <c r="Q3156"/>
      <c r="R3156"/>
      <c r="S3156"/>
      <c r="U3156"/>
      <c r="V3156"/>
      <c r="W3156"/>
      <c r="Y3156"/>
      <c r="Z3156"/>
      <c r="AA3156"/>
      <c r="AC3156"/>
      <c r="AD3156"/>
      <c r="AE3156"/>
      <c r="AG3156"/>
      <c r="AH3156"/>
      <c r="AI3156"/>
      <c r="AK3156"/>
      <c r="AL3156"/>
      <c r="AM3156"/>
      <c r="AO3156"/>
      <c r="AP3156"/>
      <c r="AQ3156"/>
      <c r="AS3156"/>
      <c r="AT3156"/>
      <c r="AU3156"/>
      <c r="AW3156"/>
      <c r="AX3156"/>
      <c r="AY3156"/>
      <c r="BA3156"/>
      <c r="BB3156"/>
      <c r="BC3156"/>
      <c r="BE3156"/>
      <c r="BF3156"/>
      <c r="BG3156"/>
      <c r="BI3156"/>
      <c r="BJ3156"/>
      <c r="BK3156"/>
      <c r="BM3156"/>
      <c r="BN3156"/>
      <c r="BO3156"/>
    </row>
    <row r="3157" spans="1:67">
      <c r="A3157"/>
      <c r="B3157"/>
      <c r="C3157"/>
      <c r="E3157"/>
      <c r="F3157"/>
      <c r="G3157"/>
      <c r="I3157"/>
      <c r="J3157"/>
      <c r="K3157"/>
      <c r="M3157"/>
      <c r="N3157"/>
      <c r="O3157"/>
      <c r="Q3157"/>
      <c r="R3157"/>
      <c r="S3157"/>
      <c r="U3157"/>
      <c r="V3157"/>
      <c r="W3157"/>
      <c r="Y3157"/>
      <c r="Z3157"/>
      <c r="AA3157"/>
      <c r="AC3157"/>
      <c r="AD3157"/>
      <c r="AE3157"/>
      <c r="AG3157"/>
      <c r="AH3157"/>
      <c r="AI3157"/>
      <c r="AK3157"/>
      <c r="AL3157"/>
      <c r="AM3157"/>
      <c r="AO3157"/>
      <c r="AP3157"/>
      <c r="AQ3157"/>
      <c r="AS3157"/>
      <c r="AT3157"/>
      <c r="AU3157"/>
      <c r="AW3157"/>
      <c r="AX3157"/>
      <c r="AY3157"/>
      <c r="BA3157"/>
      <c r="BB3157"/>
      <c r="BC3157"/>
      <c r="BE3157"/>
      <c r="BF3157"/>
      <c r="BG3157"/>
      <c r="BI3157"/>
      <c r="BJ3157"/>
      <c r="BK3157"/>
      <c r="BM3157"/>
      <c r="BN3157"/>
      <c r="BO3157"/>
    </row>
    <row r="3158" spans="1:67">
      <c r="A3158"/>
      <c r="B3158"/>
      <c r="C3158"/>
      <c r="E3158"/>
      <c r="F3158"/>
      <c r="G3158"/>
      <c r="I3158"/>
      <c r="J3158"/>
      <c r="K3158"/>
      <c r="M3158"/>
      <c r="N3158"/>
      <c r="O3158"/>
      <c r="Q3158"/>
      <c r="R3158"/>
      <c r="S3158"/>
      <c r="U3158"/>
      <c r="V3158"/>
      <c r="W3158"/>
      <c r="Y3158"/>
      <c r="Z3158"/>
      <c r="AA3158"/>
      <c r="AC3158"/>
      <c r="AD3158"/>
      <c r="AE3158"/>
      <c r="AG3158"/>
      <c r="AH3158"/>
      <c r="AI3158"/>
      <c r="AK3158"/>
      <c r="AL3158"/>
      <c r="AM3158"/>
      <c r="AO3158"/>
      <c r="AP3158"/>
      <c r="AQ3158"/>
      <c r="AS3158"/>
      <c r="AT3158"/>
      <c r="AU3158"/>
      <c r="AW3158"/>
      <c r="AX3158"/>
      <c r="AY3158"/>
      <c r="BA3158"/>
      <c r="BB3158"/>
      <c r="BC3158"/>
      <c r="BE3158"/>
      <c r="BF3158"/>
      <c r="BG3158"/>
      <c r="BI3158"/>
      <c r="BJ3158"/>
      <c r="BK3158"/>
      <c r="BM3158"/>
      <c r="BN3158"/>
      <c r="BO3158"/>
    </row>
    <row r="3159" spans="1:67">
      <c r="A3159"/>
      <c r="B3159"/>
      <c r="C3159"/>
      <c r="E3159"/>
      <c r="F3159"/>
      <c r="G3159"/>
      <c r="I3159"/>
      <c r="J3159"/>
      <c r="K3159"/>
      <c r="M3159"/>
      <c r="N3159"/>
      <c r="O3159"/>
      <c r="Q3159"/>
      <c r="R3159"/>
      <c r="S3159"/>
      <c r="U3159"/>
      <c r="V3159"/>
      <c r="W3159"/>
      <c r="Y3159"/>
      <c r="Z3159"/>
      <c r="AA3159"/>
      <c r="AC3159"/>
      <c r="AD3159"/>
      <c r="AE3159"/>
      <c r="AG3159"/>
      <c r="AH3159"/>
      <c r="AI3159"/>
      <c r="AK3159"/>
      <c r="AL3159"/>
      <c r="AM3159"/>
      <c r="AO3159"/>
      <c r="AP3159"/>
      <c r="AQ3159"/>
      <c r="AS3159"/>
      <c r="AT3159"/>
      <c r="AU3159"/>
      <c r="AW3159"/>
      <c r="AX3159"/>
      <c r="AY3159"/>
      <c r="BA3159"/>
      <c r="BB3159"/>
      <c r="BC3159"/>
      <c r="BE3159"/>
      <c r="BF3159"/>
      <c r="BG3159"/>
      <c r="BI3159"/>
      <c r="BJ3159"/>
      <c r="BK3159"/>
      <c r="BM3159"/>
      <c r="BN3159"/>
      <c r="BO3159"/>
    </row>
    <row r="3160" spans="1:67">
      <c r="A3160"/>
      <c r="B3160"/>
      <c r="C3160"/>
      <c r="E3160"/>
      <c r="F3160"/>
      <c r="G3160"/>
      <c r="I3160"/>
      <c r="J3160"/>
      <c r="K3160"/>
      <c r="M3160"/>
      <c r="N3160"/>
      <c r="O3160"/>
      <c r="Q3160"/>
      <c r="R3160"/>
      <c r="S3160"/>
      <c r="U3160"/>
      <c r="V3160"/>
      <c r="W3160"/>
      <c r="Y3160"/>
      <c r="Z3160"/>
      <c r="AA3160"/>
      <c r="AC3160"/>
      <c r="AD3160"/>
      <c r="AE3160"/>
      <c r="AG3160"/>
      <c r="AH3160"/>
      <c r="AI3160"/>
      <c r="AK3160"/>
      <c r="AL3160"/>
      <c r="AM3160"/>
      <c r="AO3160"/>
      <c r="AP3160"/>
      <c r="AQ3160"/>
      <c r="AS3160"/>
      <c r="AT3160"/>
      <c r="AU3160"/>
      <c r="AW3160"/>
      <c r="AX3160"/>
      <c r="AY3160"/>
      <c r="BA3160"/>
      <c r="BB3160"/>
      <c r="BC3160"/>
      <c r="BE3160"/>
      <c r="BF3160"/>
      <c r="BG3160"/>
      <c r="BI3160"/>
      <c r="BJ3160"/>
      <c r="BK3160"/>
      <c r="BM3160"/>
      <c r="BN3160"/>
      <c r="BO3160"/>
    </row>
    <row r="3161" spans="1:67">
      <c r="A3161"/>
      <c r="B3161"/>
      <c r="C3161"/>
      <c r="E3161"/>
      <c r="F3161"/>
      <c r="G3161"/>
      <c r="I3161"/>
      <c r="J3161"/>
      <c r="K3161"/>
      <c r="M3161"/>
      <c r="N3161"/>
      <c r="O3161"/>
      <c r="Q3161"/>
      <c r="R3161"/>
      <c r="S3161"/>
      <c r="U3161"/>
      <c r="V3161"/>
      <c r="W3161"/>
      <c r="Y3161"/>
      <c r="Z3161"/>
      <c r="AA3161"/>
      <c r="AC3161"/>
      <c r="AD3161"/>
      <c r="AE3161"/>
      <c r="AG3161"/>
      <c r="AH3161"/>
      <c r="AI3161"/>
      <c r="AK3161"/>
      <c r="AL3161"/>
      <c r="AM3161"/>
      <c r="AO3161"/>
      <c r="AP3161"/>
      <c r="AQ3161"/>
      <c r="AS3161"/>
      <c r="AT3161"/>
      <c r="AU3161"/>
      <c r="AW3161"/>
      <c r="AX3161"/>
      <c r="AY3161"/>
      <c r="BA3161"/>
      <c r="BB3161"/>
      <c r="BC3161"/>
      <c r="BE3161"/>
      <c r="BF3161"/>
      <c r="BG3161"/>
      <c r="BI3161"/>
      <c r="BJ3161"/>
      <c r="BK3161"/>
      <c r="BM3161"/>
      <c r="BN3161"/>
      <c r="BO3161"/>
    </row>
    <row r="3162" spans="1:67">
      <c r="A3162"/>
      <c r="B3162"/>
      <c r="C3162"/>
      <c r="E3162"/>
      <c r="F3162"/>
      <c r="G3162"/>
      <c r="I3162"/>
      <c r="J3162"/>
      <c r="K3162"/>
      <c r="M3162"/>
      <c r="N3162"/>
      <c r="O3162"/>
      <c r="Q3162"/>
      <c r="R3162"/>
      <c r="S3162"/>
      <c r="U3162"/>
      <c r="V3162"/>
      <c r="W3162"/>
      <c r="Y3162"/>
      <c r="Z3162"/>
      <c r="AA3162"/>
      <c r="AC3162"/>
      <c r="AD3162"/>
      <c r="AE3162"/>
      <c r="AG3162"/>
      <c r="AH3162"/>
      <c r="AI3162"/>
      <c r="AK3162"/>
      <c r="AL3162"/>
      <c r="AM3162"/>
      <c r="AO3162"/>
      <c r="AP3162"/>
      <c r="AQ3162"/>
      <c r="AS3162"/>
      <c r="AT3162"/>
      <c r="AU3162"/>
      <c r="AW3162"/>
      <c r="AX3162"/>
      <c r="AY3162"/>
      <c r="BA3162"/>
      <c r="BB3162"/>
      <c r="BC3162"/>
      <c r="BE3162"/>
      <c r="BF3162"/>
      <c r="BG3162"/>
      <c r="BI3162"/>
      <c r="BJ3162"/>
      <c r="BK3162"/>
      <c r="BM3162"/>
      <c r="BN3162"/>
      <c r="BO3162"/>
    </row>
    <row r="3163" spans="1:67">
      <c r="A3163"/>
      <c r="B3163"/>
      <c r="C3163"/>
      <c r="E3163"/>
      <c r="F3163"/>
      <c r="G3163"/>
      <c r="I3163"/>
      <c r="J3163"/>
      <c r="K3163"/>
      <c r="M3163"/>
      <c r="N3163"/>
      <c r="O3163"/>
      <c r="Q3163"/>
      <c r="R3163"/>
      <c r="S3163"/>
      <c r="U3163"/>
      <c r="V3163"/>
      <c r="W3163"/>
      <c r="Y3163"/>
      <c r="Z3163"/>
      <c r="AA3163"/>
      <c r="AC3163"/>
      <c r="AD3163"/>
      <c r="AE3163"/>
      <c r="AG3163"/>
      <c r="AH3163"/>
      <c r="AI3163"/>
      <c r="AK3163"/>
      <c r="AL3163"/>
      <c r="AM3163"/>
      <c r="AO3163"/>
      <c r="AP3163"/>
      <c r="AQ3163"/>
      <c r="AS3163"/>
      <c r="AT3163"/>
      <c r="AU3163"/>
      <c r="AW3163"/>
      <c r="AX3163"/>
      <c r="AY3163"/>
      <c r="BA3163"/>
      <c r="BB3163"/>
      <c r="BC3163"/>
      <c r="BE3163"/>
      <c r="BF3163"/>
      <c r="BG3163"/>
      <c r="BI3163"/>
      <c r="BJ3163"/>
      <c r="BK3163"/>
      <c r="BM3163"/>
      <c r="BN3163"/>
      <c r="BO3163"/>
    </row>
    <row r="3164" spans="1:67">
      <c r="A3164"/>
      <c r="B3164"/>
      <c r="C3164"/>
      <c r="E3164"/>
      <c r="F3164"/>
      <c r="G3164"/>
      <c r="I3164"/>
      <c r="J3164"/>
      <c r="K3164"/>
      <c r="M3164"/>
      <c r="N3164"/>
      <c r="O3164"/>
      <c r="Q3164"/>
      <c r="R3164"/>
      <c r="S3164"/>
      <c r="U3164"/>
      <c r="V3164"/>
      <c r="W3164"/>
      <c r="Y3164"/>
      <c r="Z3164"/>
      <c r="AA3164"/>
      <c r="AC3164"/>
      <c r="AD3164"/>
      <c r="AE3164"/>
      <c r="AG3164"/>
      <c r="AH3164"/>
      <c r="AI3164"/>
      <c r="AK3164"/>
      <c r="AL3164"/>
      <c r="AM3164"/>
      <c r="AO3164"/>
      <c r="AP3164"/>
      <c r="AQ3164"/>
      <c r="AS3164"/>
      <c r="AT3164"/>
      <c r="AU3164"/>
      <c r="AW3164"/>
      <c r="AX3164"/>
      <c r="AY3164"/>
      <c r="BA3164"/>
      <c r="BB3164"/>
      <c r="BC3164"/>
      <c r="BE3164"/>
      <c r="BF3164"/>
      <c r="BG3164"/>
      <c r="BI3164"/>
      <c r="BJ3164"/>
      <c r="BK3164"/>
      <c r="BM3164"/>
      <c r="BN3164"/>
      <c r="BO3164"/>
    </row>
    <row r="3165" spans="1:67">
      <c r="A3165"/>
      <c r="B3165"/>
      <c r="C3165"/>
      <c r="E3165"/>
      <c r="F3165"/>
      <c r="G3165"/>
      <c r="I3165"/>
      <c r="J3165"/>
      <c r="K3165"/>
      <c r="M3165"/>
      <c r="N3165"/>
      <c r="O3165"/>
      <c r="Q3165"/>
      <c r="R3165"/>
      <c r="S3165"/>
      <c r="U3165"/>
      <c r="V3165"/>
      <c r="W3165"/>
      <c r="Y3165"/>
      <c r="Z3165"/>
      <c r="AA3165"/>
      <c r="AC3165"/>
      <c r="AD3165"/>
      <c r="AE3165"/>
      <c r="AG3165"/>
      <c r="AH3165"/>
      <c r="AI3165"/>
      <c r="AK3165"/>
      <c r="AL3165"/>
      <c r="AM3165"/>
      <c r="AO3165"/>
      <c r="AP3165"/>
      <c r="AQ3165"/>
      <c r="AS3165"/>
      <c r="AT3165"/>
      <c r="AU3165"/>
      <c r="AW3165"/>
      <c r="AX3165"/>
      <c r="AY3165"/>
      <c r="BA3165"/>
      <c r="BB3165"/>
      <c r="BC3165"/>
      <c r="BE3165"/>
      <c r="BF3165"/>
      <c r="BG3165"/>
      <c r="BI3165"/>
      <c r="BJ3165"/>
      <c r="BK3165"/>
      <c r="BM3165"/>
      <c r="BN3165"/>
      <c r="BO3165"/>
    </row>
    <row r="3166" spans="1:67">
      <c r="A3166"/>
      <c r="B3166"/>
      <c r="C3166"/>
      <c r="E3166"/>
      <c r="F3166"/>
      <c r="G3166"/>
      <c r="I3166"/>
      <c r="J3166"/>
      <c r="K3166"/>
      <c r="M3166"/>
      <c r="N3166"/>
      <c r="O3166"/>
      <c r="Q3166"/>
      <c r="R3166"/>
      <c r="S3166"/>
      <c r="U3166"/>
      <c r="V3166"/>
      <c r="W3166"/>
      <c r="Y3166"/>
      <c r="Z3166"/>
      <c r="AA3166"/>
      <c r="AC3166"/>
      <c r="AD3166"/>
      <c r="AE3166"/>
      <c r="AG3166"/>
      <c r="AH3166"/>
      <c r="AI3166"/>
      <c r="AK3166"/>
      <c r="AL3166"/>
      <c r="AM3166"/>
      <c r="AO3166"/>
      <c r="AP3166"/>
      <c r="AQ3166"/>
      <c r="AS3166"/>
      <c r="AT3166"/>
      <c r="AU3166"/>
      <c r="AW3166"/>
      <c r="AX3166"/>
      <c r="AY3166"/>
      <c r="BA3166"/>
      <c r="BB3166"/>
      <c r="BC3166"/>
      <c r="BE3166"/>
      <c r="BF3166"/>
      <c r="BG3166"/>
      <c r="BI3166"/>
      <c r="BJ3166"/>
      <c r="BK3166"/>
      <c r="BM3166"/>
      <c r="BN3166"/>
      <c r="BO3166"/>
    </row>
    <row r="3167" spans="1:67">
      <c r="A3167"/>
      <c r="B3167"/>
      <c r="C3167"/>
      <c r="E3167"/>
      <c r="F3167"/>
      <c r="G3167"/>
      <c r="I3167"/>
      <c r="J3167"/>
      <c r="K3167"/>
      <c r="M3167"/>
      <c r="N3167"/>
      <c r="O3167"/>
      <c r="Q3167"/>
      <c r="R3167"/>
      <c r="S3167"/>
      <c r="U3167"/>
      <c r="V3167"/>
      <c r="W3167"/>
      <c r="Y3167"/>
      <c r="Z3167"/>
      <c r="AA3167"/>
      <c r="AC3167"/>
      <c r="AD3167"/>
      <c r="AE3167"/>
      <c r="AG3167"/>
      <c r="AH3167"/>
      <c r="AI3167"/>
      <c r="AK3167"/>
      <c r="AL3167"/>
      <c r="AM3167"/>
      <c r="AO3167"/>
      <c r="AP3167"/>
      <c r="AQ3167"/>
      <c r="AS3167"/>
      <c r="AT3167"/>
      <c r="AU3167"/>
      <c r="AW3167"/>
      <c r="AX3167"/>
      <c r="AY3167"/>
      <c r="BA3167"/>
      <c r="BB3167"/>
      <c r="BC3167"/>
      <c r="BE3167"/>
      <c r="BF3167"/>
      <c r="BG3167"/>
      <c r="BI3167"/>
      <c r="BJ3167"/>
      <c r="BK3167"/>
      <c r="BM3167"/>
      <c r="BN3167"/>
      <c r="BO3167"/>
    </row>
    <row r="3168" spans="1:67">
      <c r="A3168"/>
      <c r="B3168"/>
      <c r="C3168"/>
      <c r="E3168"/>
      <c r="F3168"/>
      <c r="G3168"/>
      <c r="I3168"/>
      <c r="J3168"/>
      <c r="K3168"/>
      <c r="M3168"/>
      <c r="N3168"/>
      <c r="O3168"/>
      <c r="Q3168"/>
      <c r="R3168"/>
      <c r="S3168"/>
      <c r="U3168"/>
      <c r="V3168"/>
      <c r="W3168"/>
      <c r="Y3168"/>
      <c r="Z3168"/>
      <c r="AA3168"/>
      <c r="AC3168"/>
      <c r="AD3168"/>
      <c r="AE3168"/>
      <c r="AG3168"/>
      <c r="AH3168"/>
      <c r="AI3168"/>
      <c r="AK3168"/>
      <c r="AL3168"/>
      <c r="AM3168"/>
      <c r="AO3168"/>
      <c r="AP3168"/>
      <c r="AQ3168"/>
      <c r="AS3168"/>
      <c r="AT3168"/>
      <c r="AU3168"/>
      <c r="AW3168"/>
      <c r="AX3168"/>
      <c r="AY3168"/>
      <c r="BA3168"/>
      <c r="BB3168"/>
      <c r="BC3168"/>
      <c r="BE3168"/>
      <c r="BF3168"/>
      <c r="BG3168"/>
      <c r="BI3168"/>
      <c r="BJ3168"/>
      <c r="BK3168"/>
      <c r="BM3168"/>
      <c r="BN3168"/>
      <c r="BO3168"/>
    </row>
    <row r="3169" spans="1:67">
      <c r="A3169"/>
      <c r="B3169"/>
      <c r="C3169"/>
      <c r="E3169"/>
      <c r="F3169"/>
      <c r="G3169"/>
      <c r="I3169"/>
      <c r="J3169"/>
      <c r="K3169"/>
      <c r="M3169"/>
      <c r="N3169"/>
      <c r="O3169"/>
      <c r="Q3169"/>
      <c r="R3169"/>
      <c r="S3169"/>
      <c r="U3169"/>
      <c r="V3169"/>
      <c r="W3169"/>
      <c r="Y3169"/>
      <c r="Z3169"/>
      <c r="AA3169"/>
      <c r="AC3169"/>
      <c r="AD3169"/>
      <c r="AE3169"/>
      <c r="AG3169"/>
      <c r="AH3169"/>
      <c r="AI3169"/>
      <c r="AK3169"/>
      <c r="AL3169"/>
      <c r="AM3169"/>
      <c r="AO3169"/>
      <c r="AP3169"/>
      <c r="AQ3169"/>
      <c r="AS3169"/>
      <c r="AT3169"/>
      <c r="AU3169"/>
      <c r="AW3169"/>
      <c r="AX3169"/>
      <c r="AY3169"/>
      <c r="BA3169"/>
      <c r="BB3169"/>
      <c r="BC3169"/>
      <c r="BE3169"/>
      <c r="BF3169"/>
      <c r="BG3169"/>
      <c r="BI3169"/>
      <c r="BJ3169"/>
      <c r="BK3169"/>
      <c r="BM3169"/>
      <c r="BN3169"/>
      <c r="BO3169"/>
    </row>
    <row r="3170" spans="1:67">
      <c r="A3170"/>
      <c r="B3170"/>
      <c r="C3170"/>
      <c r="E3170"/>
      <c r="F3170"/>
      <c r="G3170"/>
      <c r="I3170"/>
      <c r="J3170"/>
      <c r="K3170"/>
      <c r="M3170"/>
      <c r="N3170"/>
      <c r="O3170"/>
      <c r="Q3170"/>
      <c r="R3170"/>
      <c r="S3170"/>
      <c r="U3170"/>
      <c r="V3170"/>
      <c r="W3170"/>
      <c r="Y3170"/>
      <c r="Z3170"/>
      <c r="AA3170"/>
      <c r="AC3170"/>
      <c r="AD3170"/>
      <c r="AE3170"/>
      <c r="AG3170"/>
      <c r="AH3170"/>
      <c r="AI3170"/>
      <c r="AK3170"/>
      <c r="AL3170"/>
      <c r="AM3170"/>
      <c r="AO3170"/>
      <c r="AP3170"/>
      <c r="AQ3170"/>
      <c r="AS3170"/>
      <c r="AT3170"/>
      <c r="AU3170"/>
      <c r="AW3170"/>
      <c r="AX3170"/>
      <c r="AY3170"/>
      <c r="BA3170"/>
      <c r="BB3170"/>
      <c r="BC3170"/>
      <c r="BE3170"/>
      <c r="BF3170"/>
      <c r="BG3170"/>
      <c r="BI3170"/>
      <c r="BJ3170"/>
      <c r="BK3170"/>
      <c r="BM3170"/>
      <c r="BN3170"/>
      <c r="BO3170"/>
    </row>
    <row r="3171" spans="1:67">
      <c r="A3171"/>
      <c r="B3171"/>
      <c r="C3171"/>
      <c r="E3171"/>
      <c r="F3171"/>
      <c r="G3171"/>
      <c r="I3171"/>
      <c r="J3171"/>
      <c r="K3171"/>
      <c r="M3171"/>
      <c r="N3171"/>
      <c r="O3171"/>
      <c r="Q3171"/>
      <c r="R3171"/>
      <c r="S3171"/>
      <c r="U3171"/>
      <c r="V3171"/>
      <c r="W3171"/>
      <c r="Y3171"/>
      <c r="Z3171"/>
      <c r="AA3171"/>
      <c r="AC3171"/>
      <c r="AD3171"/>
      <c r="AE3171"/>
      <c r="AG3171"/>
      <c r="AH3171"/>
      <c r="AI3171"/>
      <c r="AK3171"/>
      <c r="AL3171"/>
      <c r="AM3171"/>
      <c r="AO3171"/>
      <c r="AP3171"/>
      <c r="AQ3171"/>
      <c r="AS3171"/>
      <c r="AT3171"/>
      <c r="AU3171"/>
      <c r="AW3171"/>
      <c r="AX3171"/>
      <c r="AY3171"/>
      <c r="BA3171"/>
      <c r="BB3171"/>
      <c r="BC3171"/>
      <c r="BE3171"/>
      <c r="BF3171"/>
      <c r="BG3171"/>
      <c r="BI3171"/>
      <c r="BJ3171"/>
      <c r="BK3171"/>
      <c r="BM3171"/>
      <c r="BN3171"/>
      <c r="BO3171"/>
    </row>
    <row r="3172" spans="1:67">
      <c r="A3172"/>
      <c r="B3172"/>
      <c r="C3172"/>
      <c r="E3172"/>
      <c r="F3172"/>
      <c r="G3172"/>
      <c r="I3172"/>
      <c r="J3172"/>
      <c r="K3172"/>
      <c r="M3172"/>
      <c r="N3172"/>
      <c r="O3172"/>
      <c r="Q3172"/>
      <c r="R3172"/>
      <c r="S3172"/>
      <c r="U3172"/>
      <c r="V3172"/>
      <c r="W3172"/>
      <c r="Y3172"/>
      <c r="Z3172"/>
      <c r="AA3172"/>
      <c r="AC3172"/>
      <c r="AD3172"/>
      <c r="AE3172"/>
      <c r="AG3172"/>
      <c r="AH3172"/>
      <c r="AI3172"/>
      <c r="AK3172"/>
      <c r="AL3172"/>
      <c r="AM3172"/>
      <c r="AO3172"/>
      <c r="AP3172"/>
      <c r="AQ3172"/>
      <c r="AS3172"/>
      <c r="AT3172"/>
      <c r="AU3172"/>
      <c r="AW3172"/>
      <c r="AX3172"/>
      <c r="AY3172"/>
      <c r="BA3172"/>
      <c r="BB3172"/>
      <c r="BC3172"/>
      <c r="BE3172"/>
      <c r="BF3172"/>
      <c r="BG3172"/>
      <c r="BI3172"/>
      <c r="BJ3172"/>
      <c r="BK3172"/>
      <c r="BM3172"/>
      <c r="BN3172"/>
      <c r="BO3172"/>
    </row>
    <row r="3173" spans="1:67">
      <c r="A3173"/>
      <c r="B3173"/>
      <c r="C3173"/>
      <c r="E3173"/>
      <c r="F3173"/>
      <c r="G3173"/>
      <c r="I3173"/>
      <c r="J3173"/>
      <c r="K3173"/>
      <c r="M3173"/>
      <c r="N3173"/>
      <c r="O3173"/>
      <c r="Q3173"/>
      <c r="R3173"/>
      <c r="S3173"/>
      <c r="U3173"/>
      <c r="V3173"/>
      <c r="W3173"/>
      <c r="Y3173"/>
      <c r="Z3173"/>
      <c r="AA3173"/>
      <c r="AC3173"/>
      <c r="AD3173"/>
      <c r="AE3173"/>
      <c r="AG3173"/>
      <c r="AH3173"/>
      <c r="AI3173"/>
      <c r="AK3173"/>
      <c r="AL3173"/>
      <c r="AM3173"/>
      <c r="AO3173"/>
      <c r="AP3173"/>
      <c r="AQ3173"/>
      <c r="AS3173"/>
      <c r="AT3173"/>
      <c r="AU3173"/>
      <c r="AW3173"/>
      <c r="AX3173"/>
      <c r="AY3173"/>
      <c r="BA3173"/>
      <c r="BB3173"/>
      <c r="BC3173"/>
      <c r="BE3173"/>
      <c r="BF3173"/>
      <c r="BG3173"/>
      <c r="BI3173"/>
      <c r="BJ3173"/>
      <c r="BK3173"/>
      <c r="BM3173"/>
      <c r="BN3173"/>
      <c r="BO3173"/>
    </row>
    <row r="3174" spans="1:67">
      <c r="A3174"/>
      <c r="B3174"/>
      <c r="C3174"/>
      <c r="E3174"/>
      <c r="F3174"/>
      <c r="G3174"/>
      <c r="I3174"/>
      <c r="J3174"/>
      <c r="K3174"/>
      <c r="M3174"/>
      <c r="N3174"/>
      <c r="O3174"/>
      <c r="Q3174"/>
      <c r="R3174"/>
      <c r="S3174"/>
      <c r="U3174"/>
      <c r="V3174"/>
      <c r="W3174"/>
      <c r="Y3174"/>
      <c r="Z3174"/>
      <c r="AA3174"/>
      <c r="AC3174"/>
      <c r="AD3174"/>
      <c r="AE3174"/>
      <c r="AG3174"/>
      <c r="AH3174"/>
      <c r="AI3174"/>
      <c r="AK3174"/>
      <c r="AL3174"/>
      <c r="AM3174"/>
      <c r="AO3174"/>
      <c r="AP3174"/>
      <c r="AQ3174"/>
      <c r="AS3174"/>
      <c r="AT3174"/>
      <c r="AU3174"/>
      <c r="AW3174"/>
      <c r="AX3174"/>
      <c r="AY3174"/>
      <c r="BA3174"/>
      <c r="BB3174"/>
      <c r="BC3174"/>
      <c r="BE3174"/>
      <c r="BF3174"/>
      <c r="BG3174"/>
      <c r="BI3174"/>
      <c r="BJ3174"/>
      <c r="BK3174"/>
      <c r="BM3174"/>
      <c r="BN3174"/>
      <c r="BO3174"/>
    </row>
    <row r="3175" spans="1:67">
      <c r="A3175"/>
      <c r="B3175"/>
      <c r="C3175"/>
      <c r="E3175"/>
      <c r="F3175"/>
      <c r="G3175"/>
      <c r="I3175"/>
      <c r="J3175"/>
      <c r="K3175"/>
      <c r="M3175"/>
      <c r="N3175"/>
      <c r="O3175"/>
      <c r="Q3175"/>
      <c r="R3175"/>
      <c r="S3175"/>
      <c r="U3175"/>
      <c r="V3175"/>
      <c r="W3175"/>
      <c r="Y3175"/>
      <c r="Z3175"/>
      <c r="AA3175"/>
      <c r="AC3175"/>
      <c r="AD3175"/>
      <c r="AE3175"/>
      <c r="AG3175"/>
      <c r="AH3175"/>
      <c r="AI3175"/>
      <c r="AK3175"/>
      <c r="AL3175"/>
      <c r="AM3175"/>
      <c r="AO3175"/>
      <c r="AP3175"/>
      <c r="AQ3175"/>
      <c r="AS3175"/>
      <c r="AT3175"/>
      <c r="AU3175"/>
      <c r="AW3175"/>
      <c r="AX3175"/>
      <c r="AY3175"/>
      <c r="BA3175"/>
      <c r="BB3175"/>
      <c r="BC3175"/>
      <c r="BE3175"/>
      <c r="BF3175"/>
      <c r="BG3175"/>
      <c r="BI3175"/>
      <c r="BJ3175"/>
      <c r="BK3175"/>
      <c r="BM3175"/>
      <c r="BN3175"/>
      <c r="BO3175"/>
    </row>
    <row r="3176" spans="1:67">
      <c r="A3176"/>
      <c r="B3176"/>
      <c r="C3176"/>
      <c r="E3176"/>
      <c r="F3176"/>
      <c r="G3176"/>
      <c r="I3176"/>
      <c r="J3176"/>
      <c r="K3176"/>
      <c r="M3176"/>
      <c r="N3176"/>
      <c r="O3176"/>
      <c r="Q3176"/>
      <c r="R3176"/>
      <c r="S3176"/>
      <c r="U3176"/>
      <c r="V3176"/>
      <c r="W3176"/>
      <c r="Y3176"/>
      <c r="Z3176"/>
      <c r="AA3176"/>
      <c r="AC3176"/>
      <c r="AD3176"/>
      <c r="AE3176"/>
      <c r="AG3176"/>
      <c r="AH3176"/>
      <c r="AI3176"/>
      <c r="AK3176"/>
      <c r="AL3176"/>
      <c r="AM3176"/>
      <c r="AO3176"/>
      <c r="AP3176"/>
      <c r="AQ3176"/>
      <c r="AS3176"/>
      <c r="AT3176"/>
      <c r="AU3176"/>
      <c r="AW3176"/>
      <c r="AX3176"/>
      <c r="AY3176"/>
      <c r="BA3176"/>
      <c r="BB3176"/>
      <c r="BC3176"/>
      <c r="BE3176"/>
      <c r="BF3176"/>
      <c r="BG3176"/>
      <c r="BI3176"/>
      <c r="BJ3176"/>
      <c r="BK3176"/>
      <c r="BM3176"/>
      <c r="BN3176"/>
      <c r="BO3176"/>
    </row>
    <row r="3177" spans="1:67">
      <c r="A3177"/>
      <c r="B3177"/>
      <c r="C3177"/>
      <c r="E3177"/>
      <c r="F3177"/>
      <c r="G3177"/>
      <c r="I3177"/>
      <c r="J3177"/>
      <c r="K3177"/>
      <c r="M3177"/>
      <c r="N3177"/>
      <c r="O3177"/>
      <c r="Q3177"/>
      <c r="R3177"/>
      <c r="S3177"/>
      <c r="U3177"/>
      <c r="V3177"/>
      <c r="W3177"/>
      <c r="Y3177"/>
      <c r="Z3177"/>
      <c r="AA3177"/>
      <c r="AC3177"/>
      <c r="AD3177"/>
      <c r="AE3177"/>
      <c r="AG3177"/>
      <c r="AH3177"/>
      <c r="AI3177"/>
      <c r="AK3177"/>
      <c r="AL3177"/>
      <c r="AM3177"/>
      <c r="AO3177"/>
      <c r="AP3177"/>
      <c r="AQ3177"/>
      <c r="AS3177"/>
      <c r="AT3177"/>
      <c r="AU3177"/>
      <c r="AW3177"/>
      <c r="AX3177"/>
      <c r="AY3177"/>
      <c r="BA3177"/>
      <c r="BB3177"/>
      <c r="BC3177"/>
      <c r="BE3177"/>
      <c r="BF3177"/>
      <c r="BG3177"/>
      <c r="BI3177"/>
      <c r="BJ3177"/>
      <c r="BK3177"/>
      <c r="BM3177"/>
      <c r="BN3177"/>
      <c r="BO3177"/>
    </row>
    <row r="3178" spans="1:67">
      <c r="A3178"/>
      <c r="B3178"/>
      <c r="C3178"/>
      <c r="E3178"/>
      <c r="F3178"/>
      <c r="G3178"/>
      <c r="I3178"/>
      <c r="J3178"/>
      <c r="K3178"/>
      <c r="M3178"/>
      <c r="N3178"/>
      <c r="O3178"/>
      <c r="Q3178"/>
      <c r="R3178"/>
      <c r="S3178"/>
      <c r="U3178"/>
      <c r="V3178"/>
      <c r="W3178"/>
      <c r="Y3178"/>
      <c r="Z3178"/>
      <c r="AA3178"/>
      <c r="AC3178"/>
      <c r="AD3178"/>
      <c r="AE3178"/>
      <c r="AG3178"/>
      <c r="AH3178"/>
      <c r="AI3178"/>
      <c r="AK3178"/>
      <c r="AL3178"/>
      <c r="AM3178"/>
      <c r="AO3178"/>
      <c r="AP3178"/>
      <c r="AQ3178"/>
      <c r="AS3178"/>
      <c r="AT3178"/>
      <c r="AU3178"/>
      <c r="AW3178"/>
      <c r="AX3178"/>
      <c r="AY3178"/>
      <c r="BA3178"/>
      <c r="BB3178"/>
      <c r="BC3178"/>
      <c r="BE3178"/>
      <c r="BF3178"/>
      <c r="BG3178"/>
      <c r="BI3178"/>
      <c r="BJ3178"/>
      <c r="BK3178"/>
      <c r="BM3178"/>
      <c r="BN3178"/>
      <c r="BO3178"/>
    </row>
    <row r="3179" spans="1:67">
      <c r="A3179"/>
      <c r="B3179"/>
      <c r="C3179"/>
      <c r="E3179"/>
      <c r="F3179"/>
      <c r="G3179"/>
      <c r="I3179"/>
      <c r="J3179"/>
      <c r="K3179"/>
      <c r="M3179"/>
      <c r="N3179"/>
      <c r="O3179"/>
      <c r="Q3179"/>
      <c r="R3179"/>
      <c r="S3179"/>
      <c r="U3179"/>
      <c r="V3179"/>
      <c r="W3179"/>
      <c r="Y3179"/>
      <c r="Z3179"/>
      <c r="AA3179"/>
      <c r="AC3179"/>
      <c r="AD3179"/>
      <c r="AE3179"/>
      <c r="AG3179"/>
      <c r="AH3179"/>
      <c r="AI3179"/>
      <c r="AK3179"/>
      <c r="AL3179"/>
      <c r="AM3179"/>
      <c r="AO3179"/>
      <c r="AP3179"/>
      <c r="AQ3179"/>
      <c r="AS3179"/>
      <c r="AT3179"/>
      <c r="AU3179"/>
      <c r="AW3179"/>
      <c r="AX3179"/>
      <c r="AY3179"/>
      <c r="BA3179"/>
      <c r="BB3179"/>
      <c r="BC3179"/>
      <c r="BE3179"/>
      <c r="BF3179"/>
      <c r="BG3179"/>
      <c r="BI3179"/>
      <c r="BJ3179"/>
      <c r="BK3179"/>
      <c r="BM3179"/>
      <c r="BN3179"/>
      <c r="BO3179"/>
    </row>
    <row r="3180" spans="1:67">
      <c r="A3180"/>
      <c r="B3180"/>
      <c r="C3180"/>
      <c r="E3180"/>
      <c r="F3180"/>
      <c r="G3180"/>
      <c r="I3180"/>
      <c r="J3180"/>
      <c r="K3180"/>
      <c r="M3180"/>
      <c r="N3180"/>
      <c r="O3180"/>
      <c r="Q3180"/>
      <c r="R3180"/>
      <c r="S3180"/>
      <c r="U3180"/>
      <c r="V3180"/>
      <c r="W3180"/>
      <c r="Y3180"/>
      <c r="Z3180"/>
      <c r="AA3180"/>
      <c r="AC3180"/>
      <c r="AD3180"/>
      <c r="AE3180"/>
      <c r="AG3180"/>
      <c r="AH3180"/>
      <c r="AI3180"/>
      <c r="AK3180"/>
      <c r="AL3180"/>
      <c r="AM3180"/>
      <c r="AO3180"/>
      <c r="AP3180"/>
      <c r="AQ3180"/>
      <c r="AS3180"/>
      <c r="AT3180"/>
      <c r="AU3180"/>
      <c r="AW3180"/>
      <c r="AX3180"/>
      <c r="AY3180"/>
      <c r="BA3180"/>
      <c r="BB3180"/>
      <c r="BC3180"/>
      <c r="BE3180"/>
      <c r="BF3180"/>
      <c r="BG3180"/>
      <c r="BI3180"/>
      <c r="BJ3180"/>
      <c r="BK3180"/>
      <c r="BM3180"/>
      <c r="BN3180"/>
      <c r="BO3180"/>
    </row>
    <row r="3181" spans="1:67">
      <c r="A3181"/>
      <c r="B3181"/>
      <c r="C3181"/>
      <c r="E3181"/>
      <c r="F3181"/>
      <c r="G3181"/>
      <c r="I3181"/>
      <c r="J3181"/>
      <c r="K3181"/>
      <c r="M3181"/>
      <c r="N3181"/>
      <c r="O3181"/>
      <c r="Q3181"/>
      <c r="R3181"/>
      <c r="S3181"/>
      <c r="U3181"/>
      <c r="V3181"/>
      <c r="W3181"/>
      <c r="Y3181"/>
      <c r="Z3181"/>
      <c r="AA3181"/>
      <c r="AC3181"/>
      <c r="AD3181"/>
      <c r="AE3181"/>
      <c r="AG3181"/>
      <c r="AH3181"/>
      <c r="AI3181"/>
      <c r="AK3181"/>
      <c r="AL3181"/>
      <c r="AM3181"/>
      <c r="AO3181"/>
      <c r="AP3181"/>
      <c r="AQ3181"/>
      <c r="AS3181"/>
      <c r="AT3181"/>
      <c r="AU3181"/>
      <c r="AW3181"/>
      <c r="AX3181"/>
      <c r="AY3181"/>
      <c r="BA3181"/>
      <c r="BB3181"/>
      <c r="BC3181"/>
      <c r="BE3181"/>
      <c r="BF3181"/>
      <c r="BG3181"/>
      <c r="BI3181"/>
      <c r="BJ3181"/>
      <c r="BK3181"/>
      <c r="BM3181"/>
      <c r="BN3181"/>
      <c r="BO3181"/>
    </row>
    <row r="3182" spans="1:67">
      <c r="A3182"/>
      <c r="B3182"/>
      <c r="C3182"/>
      <c r="E3182"/>
      <c r="F3182"/>
      <c r="G3182"/>
      <c r="I3182"/>
      <c r="J3182"/>
      <c r="K3182"/>
      <c r="M3182"/>
      <c r="N3182"/>
      <c r="O3182"/>
      <c r="Q3182"/>
      <c r="R3182"/>
      <c r="S3182"/>
      <c r="U3182"/>
      <c r="V3182"/>
      <c r="W3182"/>
      <c r="Y3182"/>
      <c r="Z3182"/>
      <c r="AA3182"/>
      <c r="AC3182"/>
      <c r="AD3182"/>
      <c r="AE3182"/>
      <c r="AG3182"/>
      <c r="AH3182"/>
      <c r="AI3182"/>
      <c r="AK3182"/>
      <c r="AL3182"/>
      <c r="AM3182"/>
      <c r="AO3182"/>
      <c r="AP3182"/>
      <c r="AQ3182"/>
      <c r="AS3182"/>
      <c r="AT3182"/>
      <c r="AU3182"/>
      <c r="AW3182"/>
      <c r="AX3182"/>
      <c r="AY3182"/>
      <c r="BA3182"/>
      <c r="BB3182"/>
      <c r="BC3182"/>
      <c r="BE3182"/>
      <c r="BF3182"/>
      <c r="BG3182"/>
      <c r="BI3182"/>
      <c r="BJ3182"/>
      <c r="BK3182"/>
      <c r="BM3182"/>
      <c r="BN3182"/>
      <c r="BO3182"/>
    </row>
    <row r="3183" spans="1:67">
      <c r="A3183"/>
      <c r="B3183"/>
      <c r="C3183"/>
      <c r="E3183"/>
      <c r="F3183"/>
      <c r="G3183"/>
      <c r="I3183"/>
      <c r="J3183"/>
      <c r="K3183"/>
      <c r="M3183"/>
      <c r="N3183"/>
      <c r="O3183"/>
      <c r="Q3183"/>
      <c r="R3183"/>
      <c r="S3183"/>
      <c r="U3183"/>
      <c r="V3183"/>
      <c r="W3183"/>
      <c r="Y3183"/>
      <c r="Z3183"/>
      <c r="AA3183"/>
      <c r="AC3183"/>
      <c r="AD3183"/>
      <c r="AE3183"/>
      <c r="AG3183"/>
      <c r="AH3183"/>
      <c r="AI3183"/>
      <c r="AK3183"/>
      <c r="AL3183"/>
      <c r="AM3183"/>
      <c r="AO3183"/>
      <c r="AP3183"/>
      <c r="AQ3183"/>
      <c r="AS3183"/>
      <c r="AT3183"/>
      <c r="AU3183"/>
      <c r="AW3183"/>
      <c r="AX3183"/>
      <c r="AY3183"/>
      <c r="BA3183"/>
      <c r="BB3183"/>
      <c r="BC3183"/>
      <c r="BE3183"/>
      <c r="BF3183"/>
      <c r="BG3183"/>
      <c r="BI3183"/>
      <c r="BJ3183"/>
      <c r="BK3183"/>
      <c r="BM3183"/>
      <c r="BN3183"/>
      <c r="BO3183"/>
    </row>
    <row r="3184" spans="1:67">
      <c r="A3184"/>
      <c r="B3184"/>
      <c r="C3184"/>
      <c r="E3184"/>
      <c r="F3184"/>
      <c r="G3184"/>
      <c r="I3184"/>
      <c r="J3184"/>
      <c r="K3184"/>
      <c r="M3184"/>
      <c r="N3184"/>
      <c r="O3184"/>
      <c r="Q3184"/>
      <c r="R3184"/>
      <c r="S3184"/>
      <c r="U3184"/>
      <c r="V3184"/>
      <c r="W3184"/>
      <c r="Y3184"/>
      <c r="Z3184"/>
      <c r="AA3184"/>
      <c r="AC3184"/>
      <c r="AD3184"/>
      <c r="AE3184"/>
      <c r="AG3184"/>
      <c r="AH3184"/>
      <c r="AI3184"/>
      <c r="AK3184"/>
      <c r="AL3184"/>
      <c r="AM3184"/>
      <c r="AO3184"/>
      <c r="AP3184"/>
      <c r="AQ3184"/>
      <c r="AS3184"/>
      <c r="AT3184"/>
      <c r="AU3184"/>
      <c r="AW3184"/>
      <c r="AX3184"/>
      <c r="AY3184"/>
      <c r="BA3184"/>
      <c r="BB3184"/>
      <c r="BC3184"/>
      <c r="BE3184"/>
      <c r="BF3184"/>
      <c r="BG3184"/>
      <c r="BI3184"/>
      <c r="BJ3184"/>
      <c r="BK3184"/>
      <c r="BM3184"/>
      <c r="BN3184"/>
      <c r="BO3184"/>
    </row>
    <row r="3185" spans="1:67">
      <c r="A3185"/>
      <c r="B3185"/>
      <c r="C3185"/>
      <c r="E3185"/>
      <c r="F3185"/>
      <c r="G3185"/>
      <c r="I3185"/>
      <c r="J3185"/>
      <c r="K3185"/>
      <c r="M3185"/>
      <c r="N3185"/>
      <c r="O3185"/>
      <c r="Q3185"/>
      <c r="R3185"/>
      <c r="S3185"/>
      <c r="U3185"/>
      <c r="V3185"/>
      <c r="W3185"/>
      <c r="Y3185"/>
      <c r="Z3185"/>
      <c r="AA3185"/>
      <c r="AC3185"/>
      <c r="AD3185"/>
      <c r="AE3185"/>
      <c r="AG3185"/>
      <c r="AH3185"/>
      <c r="AI3185"/>
      <c r="AK3185"/>
      <c r="AL3185"/>
      <c r="AM3185"/>
      <c r="AO3185"/>
      <c r="AP3185"/>
      <c r="AQ3185"/>
      <c r="AS3185"/>
      <c r="AT3185"/>
      <c r="AU3185"/>
      <c r="AW3185"/>
      <c r="AX3185"/>
      <c r="AY3185"/>
      <c r="BA3185"/>
      <c r="BB3185"/>
      <c r="BC3185"/>
      <c r="BE3185"/>
      <c r="BF3185"/>
      <c r="BG3185"/>
      <c r="BI3185"/>
      <c r="BJ3185"/>
      <c r="BK3185"/>
      <c r="BM3185"/>
      <c r="BN3185"/>
      <c r="BO3185"/>
    </row>
    <row r="3186" spans="1:67">
      <c r="A3186"/>
      <c r="B3186"/>
      <c r="C3186"/>
      <c r="E3186"/>
      <c r="F3186"/>
      <c r="G3186"/>
      <c r="I3186"/>
      <c r="J3186"/>
      <c r="K3186"/>
      <c r="M3186"/>
      <c r="N3186"/>
      <c r="O3186"/>
      <c r="Q3186"/>
      <c r="R3186"/>
      <c r="S3186"/>
      <c r="U3186"/>
      <c r="V3186"/>
      <c r="W3186"/>
      <c r="Y3186"/>
      <c r="Z3186"/>
      <c r="AA3186"/>
      <c r="AC3186"/>
      <c r="AD3186"/>
      <c r="AE3186"/>
      <c r="AG3186"/>
      <c r="AH3186"/>
      <c r="AI3186"/>
      <c r="AK3186"/>
      <c r="AL3186"/>
      <c r="AM3186"/>
      <c r="AO3186"/>
      <c r="AP3186"/>
      <c r="AQ3186"/>
      <c r="AS3186"/>
      <c r="AT3186"/>
      <c r="AU3186"/>
      <c r="AW3186"/>
      <c r="AX3186"/>
      <c r="AY3186"/>
      <c r="BA3186"/>
      <c r="BB3186"/>
      <c r="BC3186"/>
      <c r="BE3186"/>
      <c r="BF3186"/>
      <c r="BG3186"/>
      <c r="BI3186"/>
      <c r="BJ3186"/>
      <c r="BK3186"/>
      <c r="BM3186"/>
      <c r="BN3186"/>
      <c r="BO3186"/>
    </row>
    <row r="3187" spans="1:67">
      <c r="A3187"/>
      <c r="B3187"/>
      <c r="C3187"/>
      <c r="E3187"/>
      <c r="F3187"/>
      <c r="G3187"/>
      <c r="I3187"/>
      <c r="J3187"/>
      <c r="K3187"/>
      <c r="M3187"/>
      <c r="N3187"/>
      <c r="O3187"/>
      <c r="Q3187"/>
      <c r="R3187"/>
      <c r="S3187"/>
      <c r="U3187"/>
      <c r="V3187"/>
      <c r="W3187"/>
      <c r="Y3187"/>
      <c r="Z3187"/>
      <c r="AA3187"/>
      <c r="AC3187"/>
      <c r="AD3187"/>
      <c r="AE3187"/>
      <c r="AG3187"/>
      <c r="AH3187"/>
      <c r="AI3187"/>
      <c r="AK3187"/>
      <c r="AL3187"/>
      <c r="AM3187"/>
      <c r="AO3187"/>
      <c r="AP3187"/>
      <c r="AQ3187"/>
      <c r="AS3187"/>
      <c r="AT3187"/>
      <c r="AU3187"/>
      <c r="AW3187"/>
      <c r="AX3187"/>
      <c r="AY3187"/>
      <c r="BA3187"/>
      <c r="BB3187"/>
      <c r="BC3187"/>
      <c r="BE3187"/>
      <c r="BF3187"/>
      <c r="BG3187"/>
      <c r="BI3187"/>
      <c r="BJ3187"/>
      <c r="BK3187"/>
      <c r="BM3187"/>
      <c r="BN3187"/>
      <c r="BO3187"/>
    </row>
    <row r="3188" spans="1:67">
      <c r="A3188"/>
      <c r="B3188"/>
      <c r="C3188"/>
      <c r="E3188"/>
      <c r="F3188"/>
      <c r="G3188"/>
      <c r="I3188"/>
      <c r="J3188"/>
      <c r="K3188"/>
      <c r="M3188"/>
      <c r="N3188"/>
      <c r="O3188"/>
      <c r="Q3188"/>
      <c r="R3188"/>
      <c r="S3188"/>
      <c r="U3188"/>
      <c r="V3188"/>
      <c r="W3188"/>
      <c r="Y3188"/>
      <c r="Z3188"/>
      <c r="AA3188"/>
      <c r="AC3188"/>
      <c r="AD3188"/>
      <c r="AE3188"/>
      <c r="AG3188"/>
      <c r="AH3188"/>
      <c r="AI3188"/>
      <c r="AK3188"/>
      <c r="AL3188"/>
      <c r="AM3188"/>
      <c r="AO3188"/>
      <c r="AP3188"/>
      <c r="AQ3188"/>
      <c r="AS3188"/>
      <c r="AT3188"/>
      <c r="AU3188"/>
      <c r="AW3188"/>
      <c r="AX3188"/>
      <c r="AY3188"/>
      <c r="BA3188"/>
      <c r="BB3188"/>
      <c r="BC3188"/>
      <c r="BE3188"/>
      <c r="BF3188"/>
      <c r="BG3188"/>
      <c r="BI3188"/>
      <c r="BJ3188"/>
      <c r="BK3188"/>
      <c r="BM3188"/>
      <c r="BN3188"/>
      <c r="BO3188"/>
    </row>
    <row r="3189" spans="1:67">
      <c r="A3189"/>
      <c r="B3189"/>
      <c r="C3189"/>
      <c r="E3189"/>
      <c r="F3189"/>
      <c r="G3189"/>
      <c r="I3189"/>
      <c r="J3189"/>
      <c r="K3189"/>
      <c r="M3189"/>
      <c r="N3189"/>
      <c r="O3189"/>
      <c r="Q3189"/>
      <c r="R3189"/>
      <c r="S3189"/>
      <c r="U3189"/>
      <c r="V3189"/>
      <c r="W3189"/>
      <c r="Y3189"/>
      <c r="Z3189"/>
      <c r="AA3189"/>
      <c r="AC3189"/>
      <c r="AD3189"/>
      <c r="AE3189"/>
      <c r="AG3189"/>
      <c r="AH3189"/>
      <c r="AI3189"/>
      <c r="AK3189"/>
      <c r="AL3189"/>
      <c r="AM3189"/>
      <c r="AO3189"/>
      <c r="AP3189"/>
      <c r="AQ3189"/>
      <c r="AS3189"/>
      <c r="AT3189"/>
      <c r="AU3189"/>
      <c r="AW3189"/>
      <c r="AX3189"/>
      <c r="AY3189"/>
      <c r="BA3189"/>
      <c r="BB3189"/>
      <c r="BC3189"/>
      <c r="BE3189"/>
      <c r="BF3189"/>
      <c r="BG3189"/>
      <c r="BI3189"/>
      <c r="BJ3189"/>
      <c r="BK3189"/>
      <c r="BM3189"/>
      <c r="BN3189"/>
      <c r="BO3189"/>
    </row>
    <row r="3190" spans="1:67">
      <c r="A3190"/>
      <c r="B3190"/>
      <c r="C3190"/>
      <c r="E3190"/>
      <c r="F3190"/>
      <c r="G3190"/>
      <c r="I3190"/>
      <c r="J3190"/>
      <c r="K3190"/>
      <c r="M3190"/>
      <c r="N3190"/>
      <c r="O3190"/>
      <c r="Q3190"/>
      <c r="R3190"/>
      <c r="S3190"/>
      <c r="U3190"/>
      <c r="V3190"/>
      <c r="W3190"/>
      <c r="Y3190"/>
      <c r="Z3190"/>
      <c r="AA3190"/>
      <c r="AC3190"/>
      <c r="AD3190"/>
      <c r="AE3190"/>
      <c r="AG3190"/>
      <c r="AH3190"/>
      <c r="AI3190"/>
      <c r="AK3190"/>
      <c r="AL3190"/>
      <c r="AM3190"/>
      <c r="AO3190"/>
      <c r="AP3190"/>
      <c r="AQ3190"/>
      <c r="AS3190"/>
      <c r="AT3190"/>
      <c r="AU3190"/>
      <c r="AW3190"/>
      <c r="AX3190"/>
      <c r="AY3190"/>
      <c r="BA3190"/>
      <c r="BB3190"/>
      <c r="BC3190"/>
      <c r="BE3190"/>
      <c r="BF3190"/>
      <c r="BG3190"/>
      <c r="BI3190"/>
      <c r="BJ3190"/>
      <c r="BK3190"/>
      <c r="BM3190"/>
      <c r="BN3190"/>
      <c r="BO3190"/>
    </row>
    <row r="3191" spans="1:67">
      <c r="A3191"/>
      <c r="B3191"/>
      <c r="C3191"/>
      <c r="E3191"/>
      <c r="F3191"/>
      <c r="G3191"/>
      <c r="I3191"/>
      <c r="J3191"/>
      <c r="K3191"/>
      <c r="M3191"/>
      <c r="N3191"/>
      <c r="O3191"/>
      <c r="Q3191"/>
      <c r="R3191"/>
      <c r="S3191"/>
      <c r="U3191"/>
      <c r="V3191"/>
      <c r="W3191"/>
      <c r="Y3191"/>
      <c r="Z3191"/>
      <c r="AA3191"/>
      <c r="AC3191"/>
      <c r="AD3191"/>
      <c r="AE3191"/>
      <c r="AG3191"/>
      <c r="AH3191"/>
      <c r="AI3191"/>
      <c r="AK3191"/>
      <c r="AL3191"/>
      <c r="AM3191"/>
      <c r="AO3191"/>
      <c r="AP3191"/>
      <c r="AQ3191"/>
      <c r="AS3191"/>
      <c r="AT3191"/>
      <c r="AU3191"/>
      <c r="AW3191"/>
      <c r="AX3191"/>
      <c r="AY3191"/>
      <c r="BA3191"/>
      <c r="BB3191"/>
      <c r="BC3191"/>
      <c r="BE3191"/>
      <c r="BF3191"/>
      <c r="BG3191"/>
      <c r="BI3191"/>
      <c r="BJ3191"/>
      <c r="BK3191"/>
      <c r="BM3191"/>
      <c r="BN3191"/>
      <c r="BO3191"/>
    </row>
    <row r="3192" spans="1:67">
      <c r="A3192"/>
      <c r="B3192"/>
      <c r="C3192"/>
      <c r="E3192"/>
      <c r="F3192"/>
      <c r="G3192"/>
      <c r="I3192"/>
      <c r="J3192"/>
      <c r="K3192"/>
      <c r="M3192"/>
      <c r="N3192"/>
      <c r="O3192"/>
      <c r="Q3192"/>
      <c r="R3192"/>
      <c r="S3192"/>
      <c r="U3192"/>
      <c r="V3192"/>
      <c r="W3192"/>
      <c r="Y3192"/>
      <c r="Z3192"/>
      <c r="AA3192"/>
      <c r="AC3192"/>
      <c r="AD3192"/>
      <c r="AE3192"/>
      <c r="AG3192"/>
      <c r="AH3192"/>
      <c r="AI3192"/>
      <c r="AK3192"/>
      <c r="AL3192"/>
      <c r="AM3192"/>
      <c r="AO3192"/>
      <c r="AP3192"/>
      <c r="AQ3192"/>
      <c r="AS3192"/>
      <c r="AT3192"/>
      <c r="AU3192"/>
      <c r="AW3192"/>
      <c r="AX3192"/>
      <c r="AY3192"/>
      <c r="BA3192"/>
      <c r="BB3192"/>
      <c r="BC3192"/>
      <c r="BE3192"/>
      <c r="BF3192"/>
      <c r="BG3192"/>
      <c r="BI3192"/>
      <c r="BJ3192"/>
      <c r="BK3192"/>
      <c r="BM3192"/>
      <c r="BN3192"/>
      <c r="BO3192"/>
    </row>
    <row r="3193" spans="1:67">
      <c r="A3193"/>
      <c r="B3193"/>
      <c r="C3193"/>
      <c r="E3193"/>
      <c r="F3193"/>
      <c r="G3193"/>
      <c r="I3193"/>
      <c r="J3193"/>
      <c r="K3193"/>
      <c r="M3193"/>
      <c r="N3193"/>
      <c r="O3193"/>
      <c r="Q3193"/>
      <c r="R3193"/>
      <c r="S3193"/>
      <c r="U3193"/>
      <c r="V3193"/>
      <c r="W3193"/>
      <c r="Y3193"/>
      <c r="Z3193"/>
      <c r="AA3193"/>
      <c r="AC3193"/>
      <c r="AD3193"/>
      <c r="AE3193"/>
      <c r="AG3193"/>
      <c r="AH3193"/>
      <c r="AI3193"/>
      <c r="AK3193"/>
      <c r="AL3193"/>
      <c r="AM3193"/>
      <c r="AO3193"/>
      <c r="AP3193"/>
      <c r="AQ3193"/>
      <c r="AS3193"/>
      <c r="AT3193"/>
      <c r="AU3193"/>
      <c r="AW3193"/>
      <c r="AX3193"/>
      <c r="AY3193"/>
      <c r="BA3193"/>
      <c r="BB3193"/>
      <c r="BC3193"/>
      <c r="BE3193"/>
      <c r="BF3193"/>
      <c r="BG3193"/>
      <c r="BI3193"/>
      <c r="BJ3193"/>
      <c r="BK3193"/>
      <c r="BM3193"/>
      <c r="BN3193"/>
      <c r="BO3193"/>
    </row>
    <row r="3194" spans="1:67">
      <c r="A3194"/>
      <c r="B3194"/>
      <c r="C3194"/>
      <c r="E3194"/>
      <c r="F3194"/>
      <c r="G3194"/>
      <c r="I3194"/>
      <c r="J3194"/>
      <c r="K3194"/>
      <c r="M3194"/>
      <c r="N3194"/>
      <c r="O3194"/>
      <c r="Q3194"/>
      <c r="R3194"/>
      <c r="S3194"/>
      <c r="U3194"/>
      <c r="V3194"/>
      <c r="W3194"/>
      <c r="Y3194"/>
      <c r="Z3194"/>
      <c r="AA3194"/>
      <c r="AC3194"/>
      <c r="AD3194"/>
      <c r="AE3194"/>
      <c r="AG3194"/>
      <c r="AH3194"/>
      <c r="AI3194"/>
      <c r="AK3194"/>
      <c r="AL3194"/>
      <c r="AM3194"/>
      <c r="AO3194"/>
      <c r="AP3194"/>
      <c r="AQ3194"/>
      <c r="AS3194"/>
      <c r="AT3194"/>
      <c r="AU3194"/>
      <c r="AW3194"/>
      <c r="AX3194"/>
      <c r="AY3194"/>
      <c r="BA3194"/>
      <c r="BB3194"/>
      <c r="BC3194"/>
      <c r="BE3194"/>
      <c r="BF3194"/>
      <c r="BG3194"/>
      <c r="BI3194"/>
      <c r="BJ3194"/>
      <c r="BK3194"/>
      <c r="BM3194"/>
      <c r="BN3194"/>
      <c r="BO3194"/>
    </row>
    <row r="3195" spans="1:67">
      <c r="A3195"/>
      <c r="B3195"/>
      <c r="C3195"/>
      <c r="E3195"/>
      <c r="F3195"/>
      <c r="G3195"/>
      <c r="I3195"/>
      <c r="J3195"/>
      <c r="K3195"/>
      <c r="M3195"/>
      <c r="N3195"/>
      <c r="O3195"/>
      <c r="Q3195"/>
      <c r="R3195"/>
      <c r="S3195"/>
      <c r="U3195"/>
      <c r="V3195"/>
      <c r="W3195"/>
      <c r="Y3195"/>
      <c r="Z3195"/>
      <c r="AA3195"/>
      <c r="AC3195"/>
      <c r="AD3195"/>
      <c r="AE3195"/>
      <c r="AG3195"/>
      <c r="AH3195"/>
      <c r="AI3195"/>
      <c r="AK3195"/>
      <c r="AL3195"/>
      <c r="AM3195"/>
      <c r="AO3195"/>
      <c r="AP3195"/>
      <c r="AQ3195"/>
      <c r="AS3195"/>
      <c r="AT3195"/>
      <c r="AU3195"/>
      <c r="AW3195"/>
      <c r="AX3195"/>
      <c r="AY3195"/>
      <c r="BA3195"/>
      <c r="BB3195"/>
      <c r="BC3195"/>
      <c r="BE3195"/>
      <c r="BF3195"/>
      <c r="BG3195"/>
      <c r="BI3195"/>
      <c r="BJ3195"/>
      <c r="BK3195"/>
      <c r="BM3195"/>
      <c r="BN3195"/>
      <c r="BO3195"/>
    </row>
    <row r="3196" spans="1:67">
      <c r="A3196"/>
      <c r="B3196"/>
      <c r="C3196"/>
      <c r="E3196"/>
      <c r="F3196"/>
      <c r="G3196"/>
      <c r="I3196"/>
      <c r="J3196"/>
      <c r="K3196"/>
      <c r="M3196"/>
      <c r="N3196"/>
      <c r="O3196"/>
      <c r="Q3196"/>
      <c r="R3196"/>
      <c r="S3196"/>
      <c r="U3196"/>
      <c r="V3196"/>
      <c r="W3196"/>
      <c r="Y3196"/>
      <c r="Z3196"/>
      <c r="AA3196"/>
      <c r="AC3196"/>
      <c r="AD3196"/>
      <c r="AE3196"/>
      <c r="AG3196"/>
      <c r="AH3196"/>
      <c r="AI3196"/>
      <c r="AK3196"/>
      <c r="AL3196"/>
      <c r="AM3196"/>
      <c r="AO3196"/>
      <c r="AP3196"/>
      <c r="AQ3196"/>
      <c r="AS3196"/>
      <c r="AT3196"/>
      <c r="AU3196"/>
      <c r="AW3196"/>
      <c r="AX3196"/>
      <c r="AY3196"/>
      <c r="BA3196"/>
      <c r="BB3196"/>
      <c r="BC3196"/>
      <c r="BE3196"/>
      <c r="BF3196"/>
      <c r="BG3196"/>
      <c r="BI3196"/>
      <c r="BJ3196"/>
      <c r="BK3196"/>
      <c r="BM3196"/>
      <c r="BN3196"/>
      <c r="BO3196"/>
    </row>
    <row r="3197" spans="1:67">
      <c r="A3197"/>
      <c r="B3197"/>
      <c r="C3197"/>
      <c r="E3197"/>
      <c r="F3197"/>
      <c r="G3197"/>
      <c r="I3197"/>
      <c r="J3197"/>
      <c r="K3197"/>
      <c r="M3197"/>
      <c r="N3197"/>
      <c r="O3197"/>
      <c r="Q3197"/>
      <c r="R3197"/>
      <c r="S3197"/>
      <c r="U3197"/>
      <c r="V3197"/>
      <c r="W3197"/>
      <c r="Y3197"/>
      <c r="Z3197"/>
      <c r="AA3197"/>
      <c r="AC3197"/>
      <c r="AD3197"/>
      <c r="AE3197"/>
      <c r="AG3197"/>
      <c r="AH3197"/>
      <c r="AI3197"/>
      <c r="AK3197"/>
      <c r="AL3197"/>
      <c r="AM3197"/>
      <c r="AO3197"/>
      <c r="AP3197"/>
      <c r="AQ3197"/>
      <c r="AS3197"/>
      <c r="AT3197"/>
      <c r="AU3197"/>
      <c r="AW3197"/>
      <c r="AX3197"/>
      <c r="AY3197"/>
      <c r="BA3197"/>
      <c r="BB3197"/>
      <c r="BC3197"/>
      <c r="BE3197"/>
      <c r="BF3197"/>
      <c r="BG3197"/>
      <c r="BI3197"/>
      <c r="BJ3197"/>
      <c r="BK3197"/>
      <c r="BM3197"/>
      <c r="BN3197"/>
      <c r="BO3197"/>
    </row>
    <row r="3198" spans="1:67">
      <c r="A3198"/>
      <c r="B3198"/>
      <c r="C3198"/>
      <c r="E3198"/>
      <c r="F3198"/>
      <c r="G3198"/>
      <c r="I3198"/>
      <c r="J3198"/>
      <c r="K3198"/>
      <c r="M3198"/>
      <c r="N3198"/>
      <c r="O3198"/>
      <c r="Q3198"/>
      <c r="R3198"/>
      <c r="S3198"/>
      <c r="U3198"/>
      <c r="V3198"/>
      <c r="W3198"/>
      <c r="Y3198"/>
      <c r="Z3198"/>
      <c r="AA3198"/>
      <c r="AC3198"/>
      <c r="AD3198"/>
      <c r="AE3198"/>
      <c r="AG3198"/>
      <c r="AH3198"/>
      <c r="AI3198"/>
      <c r="AK3198"/>
      <c r="AL3198"/>
      <c r="AM3198"/>
      <c r="AO3198"/>
      <c r="AP3198"/>
      <c r="AQ3198"/>
      <c r="AS3198"/>
      <c r="AT3198"/>
      <c r="AU3198"/>
      <c r="AW3198"/>
      <c r="AX3198"/>
      <c r="AY3198"/>
      <c r="BA3198"/>
      <c r="BB3198"/>
      <c r="BC3198"/>
      <c r="BE3198"/>
      <c r="BF3198"/>
      <c r="BG3198"/>
      <c r="BI3198"/>
      <c r="BJ3198"/>
      <c r="BK3198"/>
      <c r="BM3198"/>
      <c r="BN3198"/>
      <c r="BO3198"/>
    </row>
    <row r="3199" spans="1:67">
      <c r="A3199"/>
      <c r="B3199"/>
      <c r="C3199"/>
      <c r="E3199"/>
      <c r="F3199"/>
      <c r="G3199"/>
      <c r="I3199"/>
      <c r="J3199"/>
      <c r="K3199"/>
      <c r="M3199"/>
      <c r="N3199"/>
      <c r="O3199"/>
      <c r="Q3199"/>
      <c r="R3199"/>
      <c r="S3199"/>
      <c r="U3199"/>
      <c r="V3199"/>
      <c r="W3199"/>
      <c r="Y3199"/>
      <c r="Z3199"/>
      <c r="AA3199"/>
      <c r="AC3199"/>
      <c r="AD3199"/>
      <c r="AE3199"/>
      <c r="AG3199"/>
      <c r="AH3199"/>
      <c r="AI3199"/>
      <c r="AK3199"/>
      <c r="AL3199"/>
      <c r="AM3199"/>
      <c r="AO3199"/>
      <c r="AP3199"/>
      <c r="AQ3199"/>
      <c r="AS3199"/>
      <c r="AT3199"/>
      <c r="AU3199"/>
      <c r="AW3199"/>
      <c r="AX3199"/>
      <c r="AY3199"/>
      <c r="BA3199"/>
      <c r="BB3199"/>
      <c r="BC3199"/>
      <c r="BE3199"/>
      <c r="BF3199"/>
      <c r="BG3199"/>
      <c r="BI3199"/>
      <c r="BJ3199"/>
      <c r="BK3199"/>
      <c r="BM3199"/>
      <c r="BN3199"/>
      <c r="BO3199"/>
    </row>
    <row r="3200" spans="1:67">
      <c r="A3200"/>
      <c r="B3200"/>
      <c r="C3200"/>
      <c r="E3200"/>
      <c r="F3200"/>
      <c r="G3200"/>
      <c r="I3200"/>
      <c r="J3200"/>
      <c r="K3200"/>
      <c r="M3200"/>
      <c r="N3200"/>
      <c r="O3200"/>
      <c r="Q3200"/>
      <c r="R3200"/>
      <c r="S3200"/>
      <c r="U3200"/>
      <c r="V3200"/>
      <c r="W3200"/>
      <c r="Y3200"/>
      <c r="Z3200"/>
      <c r="AA3200"/>
      <c r="AC3200"/>
      <c r="AD3200"/>
      <c r="AE3200"/>
      <c r="AG3200"/>
      <c r="AH3200"/>
      <c r="AI3200"/>
      <c r="AK3200"/>
      <c r="AL3200"/>
      <c r="AM3200"/>
      <c r="AO3200"/>
      <c r="AP3200"/>
      <c r="AQ3200"/>
      <c r="AS3200"/>
      <c r="AT3200"/>
      <c r="AU3200"/>
      <c r="AW3200"/>
      <c r="AX3200"/>
      <c r="AY3200"/>
      <c r="BA3200"/>
      <c r="BB3200"/>
      <c r="BC3200"/>
      <c r="BE3200"/>
      <c r="BF3200"/>
      <c r="BG3200"/>
      <c r="BI3200"/>
      <c r="BJ3200"/>
      <c r="BK3200"/>
      <c r="BM3200"/>
      <c r="BN3200"/>
      <c r="BO3200"/>
    </row>
    <row r="3201" spans="1:67">
      <c r="A3201"/>
      <c r="B3201"/>
      <c r="C3201"/>
      <c r="E3201"/>
      <c r="F3201"/>
      <c r="G3201"/>
      <c r="I3201"/>
      <c r="J3201"/>
      <c r="K3201"/>
      <c r="M3201"/>
      <c r="N3201"/>
      <c r="O3201"/>
      <c r="Q3201"/>
      <c r="R3201"/>
      <c r="S3201"/>
      <c r="U3201"/>
      <c r="V3201"/>
      <c r="W3201"/>
      <c r="Y3201"/>
      <c r="Z3201"/>
      <c r="AA3201"/>
      <c r="AC3201"/>
      <c r="AD3201"/>
      <c r="AE3201"/>
      <c r="AG3201"/>
      <c r="AH3201"/>
      <c r="AI3201"/>
      <c r="AK3201"/>
      <c r="AL3201"/>
      <c r="AM3201"/>
      <c r="AO3201"/>
      <c r="AP3201"/>
      <c r="AQ3201"/>
      <c r="AS3201"/>
      <c r="AT3201"/>
      <c r="AU3201"/>
      <c r="AW3201"/>
      <c r="AX3201"/>
      <c r="AY3201"/>
      <c r="BA3201"/>
      <c r="BB3201"/>
      <c r="BC3201"/>
      <c r="BE3201"/>
      <c r="BF3201"/>
      <c r="BG3201"/>
      <c r="BI3201"/>
      <c r="BJ3201"/>
      <c r="BK3201"/>
      <c r="BM3201"/>
      <c r="BN3201"/>
      <c r="BO3201"/>
    </row>
    <row r="3202" spans="1:67">
      <c r="A3202"/>
      <c r="B3202"/>
      <c r="C3202"/>
      <c r="E3202"/>
      <c r="F3202"/>
      <c r="G3202"/>
      <c r="I3202"/>
      <c r="J3202"/>
      <c r="K3202"/>
      <c r="M3202"/>
      <c r="N3202"/>
      <c r="O3202"/>
      <c r="Q3202"/>
      <c r="R3202"/>
      <c r="S3202"/>
      <c r="U3202"/>
      <c r="V3202"/>
      <c r="W3202"/>
      <c r="Y3202"/>
      <c r="Z3202"/>
      <c r="AA3202"/>
      <c r="AC3202"/>
      <c r="AD3202"/>
      <c r="AE3202"/>
      <c r="AG3202"/>
      <c r="AH3202"/>
      <c r="AI3202"/>
      <c r="AK3202"/>
      <c r="AL3202"/>
      <c r="AM3202"/>
      <c r="AO3202"/>
      <c r="AP3202"/>
      <c r="AQ3202"/>
      <c r="AS3202"/>
      <c r="AT3202"/>
      <c r="AU3202"/>
      <c r="AW3202"/>
      <c r="AX3202"/>
      <c r="AY3202"/>
      <c r="BA3202"/>
      <c r="BB3202"/>
      <c r="BC3202"/>
      <c r="BE3202"/>
      <c r="BF3202"/>
      <c r="BG3202"/>
      <c r="BI3202"/>
      <c r="BJ3202"/>
      <c r="BK3202"/>
      <c r="BM3202"/>
      <c r="BN3202"/>
      <c r="BO3202"/>
    </row>
    <row r="3203" spans="1:67">
      <c r="A3203"/>
      <c r="B3203"/>
      <c r="C3203"/>
      <c r="E3203"/>
      <c r="F3203"/>
      <c r="G3203"/>
      <c r="I3203"/>
      <c r="J3203"/>
      <c r="K3203"/>
      <c r="M3203"/>
      <c r="N3203"/>
      <c r="O3203"/>
      <c r="Q3203"/>
      <c r="R3203"/>
      <c r="S3203"/>
      <c r="U3203"/>
      <c r="V3203"/>
      <c r="W3203"/>
      <c r="Y3203"/>
      <c r="Z3203"/>
      <c r="AA3203"/>
      <c r="AC3203"/>
      <c r="AD3203"/>
      <c r="AE3203"/>
      <c r="AG3203"/>
      <c r="AH3203"/>
      <c r="AI3203"/>
      <c r="AK3203"/>
      <c r="AL3203"/>
      <c r="AM3203"/>
      <c r="AO3203"/>
      <c r="AP3203"/>
      <c r="AQ3203"/>
      <c r="AS3203"/>
      <c r="AT3203"/>
      <c r="AU3203"/>
      <c r="AW3203"/>
      <c r="AX3203"/>
      <c r="AY3203"/>
      <c r="BA3203"/>
      <c r="BB3203"/>
      <c r="BC3203"/>
      <c r="BE3203"/>
      <c r="BF3203"/>
      <c r="BG3203"/>
      <c r="BI3203"/>
      <c r="BJ3203"/>
      <c r="BK3203"/>
      <c r="BM3203"/>
      <c r="BN3203"/>
      <c r="BO3203"/>
    </row>
    <row r="3204" spans="1:67">
      <c r="A3204"/>
      <c r="B3204"/>
      <c r="C3204"/>
      <c r="E3204"/>
      <c r="F3204"/>
      <c r="G3204"/>
      <c r="I3204"/>
      <c r="J3204"/>
      <c r="K3204"/>
      <c r="M3204"/>
      <c r="N3204"/>
      <c r="O3204"/>
      <c r="Q3204"/>
      <c r="R3204"/>
      <c r="S3204"/>
      <c r="U3204"/>
      <c r="V3204"/>
      <c r="W3204"/>
      <c r="Y3204"/>
      <c r="Z3204"/>
      <c r="AA3204"/>
      <c r="AC3204"/>
      <c r="AD3204"/>
      <c r="AE3204"/>
      <c r="AG3204"/>
      <c r="AH3204"/>
      <c r="AI3204"/>
      <c r="AK3204"/>
      <c r="AL3204"/>
      <c r="AM3204"/>
      <c r="AO3204"/>
      <c r="AP3204"/>
      <c r="AQ3204"/>
      <c r="AS3204"/>
      <c r="AT3204"/>
      <c r="AU3204"/>
      <c r="AW3204"/>
      <c r="AX3204"/>
      <c r="AY3204"/>
      <c r="BA3204"/>
      <c r="BB3204"/>
      <c r="BC3204"/>
      <c r="BE3204"/>
      <c r="BF3204"/>
      <c r="BG3204"/>
      <c r="BI3204"/>
      <c r="BJ3204"/>
      <c r="BK3204"/>
      <c r="BM3204"/>
      <c r="BN3204"/>
      <c r="BO3204"/>
    </row>
    <row r="3205" spans="1:67">
      <c r="A3205"/>
      <c r="B3205"/>
      <c r="C3205"/>
      <c r="E3205"/>
      <c r="F3205"/>
      <c r="G3205"/>
      <c r="I3205"/>
      <c r="J3205"/>
      <c r="K3205"/>
      <c r="M3205"/>
      <c r="N3205"/>
      <c r="O3205"/>
      <c r="Q3205"/>
      <c r="R3205"/>
      <c r="S3205"/>
      <c r="U3205"/>
      <c r="V3205"/>
      <c r="W3205"/>
      <c r="Y3205"/>
      <c r="Z3205"/>
      <c r="AA3205"/>
      <c r="AC3205"/>
      <c r="AD3205"/>
      <c r="AE3205"/>
      <c r="AG3205"/>
      <c r="AH3205"/>
      <c r="AI3205"/>
      <c r="AK3205"/>
      <c r="AL3205"/>
      <c r="AM3205"/>
      <c r="AO3205"/>
      <c r="AP3205"/>
      <c r="AQ3205"/>
      <c r="AS3205"/>
      <c r="AT3205"/>
      <c r="AU3205"/>
      <c r="AW3205"/>
      <c r="AX3205"/>
      <c r="AY3205"/>
      <c r="BA3205"/>
      <c r="BB3205"/>
      <c r="BC3205"/>
      <c r="BE3205"/>
      <c r="BF3205"/>
      <c r="BG3205"/>
      <c r="BI3205"/>
      <c r="BJ3205"/>
      <c r="BK3205"/>
      <c r="BM3205"/>
      <c r="BN3205"/>
      <c r="BO3205"/>
    </row>
    <row r="3206" spans="1:67">
      <c r="A3206"/>
      <c r="B3206"/>
      <c r="C3206"/>
      <c r="E3206"/>
      <c r="F3206"/>
      <c r="G3206"/>
      <c r="I3206"/>
      <c r="J3206"/>
      <c r="K3206"/>
      <c r="M3206"/>
      <c r="N3206"/>
      <c r="O3206"/>
      <c r="Q3206"/>
      <c r="R3206"/>
      <c r="S3206"/>
      <c r="U3206"/>
      <c r="V3206"/>
      <c r="W3206"/>
      <c r="Y3206"/>
      <c r="Z3206"/>
      <c r="AA3206"/>
      <c r="AC3206"/>
      <c r="AD3206"/>
      <c r="AE3206"/>
      <c r="AG3206"/>
      <c r="AH3206"/>
      <c r="AI3206"/>
      <c r="AK3206"/>
      <c r="AL3206"/>
      <c r="AM3206"/>
      <c r="AO3206"/>
      <c r="AP3206"/>
      <c r="AQ3206"/>
      <c r="AS3206"/>
      <c r="AT3206"/>
      <c r="AU3206"/>
      <c r="AW3206"/>
      <c r="AX3206"/>
      <c r="AY3206"/>
      <c r="BA3206"/>
      <c r="BB3206"/>
      <c r="BC3206"/>
      <c r="BE3206"/>
      <c r="BF3206"/>
      <c r="BG3206"/>
      <c r="BI3206"/>
      <c r="BJ3206"/>
      <c r="BK3206"/>
      <c r="BM3206"/>
      <c r="BN3206"/>
      <c r="BO3206"/>
    </row>
    <row r="3207" spans="1:67">
      <c r="A3207"/>
      <c r="B3207"/>
      <c r="C3207"/>
      <c r="E3207"/>
      <c r="F3207"/>
      <c r="G3207"/>
      <c r="I3207"/>
      <c r="J3207"/>
      <c r="K3207"/>
      <c r="M3207"/>
      <c r="N3207"/>
      <c r="O3207"/>
      <c r="Q3207"/>
      <c r="R3207"/>
      <c r="S3207"/>
      <c r="U3207"/>
      <c r="V3207"/>
      <c r="W3207"/>
      <c r="Y3207"/>
      <c r="Z3207"/>
      <c r="AA3207"/>
      <c r="AC3207"/>
      <c r="AD3207"/>
      <c r="AE3207"/>
      <c r="AG3207"/>
      <c r="AH3207"/>
      <c r="AI3207"/>
      <c r="AK3207"/>
      <c r="AL3207"/>
      <c r="AM3207"/>
      <c r="AO3207"/>
      <c r="AP3207"/>
      <c r="AQ3207"/>
      <c r="AS3207"/>
      <c r="AT3207"/>
      <c r="AU3207"/>
      <c r="AW3207"/>
      <c r="AX3207"/>
      <c r="AY3207"/>
      <c r="BA3207"/>
      <c r="BB3207"/>
      <c r="BC3207"/>
      <c r="BE3207"/>
      <c r="BF3207"/>
      <c r="BG3207"/>
      <c r="BI3207"/>
      <c r="BJ3207"/>
      <c r="BK3207"/>
      <c r="BM3207"/>
      <c r="BN3207"/>
      <c r="BO3207"/>
    </row>
    <row r="3208" spans="1:67">
      <c r="A3208"/>
      <c r="B3208"/>
      <c r="C3208"/>
      <c r="E3208"/>
      <c r="F3208"/>
      <c r="G3208"/>
      <c r="I3208"/>
      <c r="J3208"/>
      <c r="K3208"/>
      <c r="M3208"/>
      <c r="N3208"/>
      <c r="O3208"/>
      <c r="Q3208"/>
      <c r="R3208"/>
      <c r="S3208"/>
      <c r="U3208"/>
      <c r="V3208"/>
      <c r="W3208"/>
      <c r="Y3208"/>
      <c r="Z3208"/>
      <c r="AA3208"/>
      <c r="AC3208"/>
      <c r="AD3208"/>
      <c r="AE3208"/>
      <c r="AG3208"/>
      <c r="AH3208"/>
      <c r="AI3208"/>
      <c r="AK3208"/>
      <c r="AL3208"/>
      <c r="AM3208"/>
      <c r="AO3208"/>
      <c r="AP3208"/>
      <c r="AQ3208"/>
      <c r="AS3208"/>
      <c r="AT3208"/>
      <c r="AU3208"/>
      <c r="AW3208"/>
      <c r="AX3208"/>
      <c r="AY3208"/>
      <c r="BA3208"/>
      <c r="BB3208"/>
      <c r="BC3208"/>
      <c r="BE3208"/>
      <c r="BF3208"/>
      <c r="BG3208"/>
      <c r="BI3208"/>
      <c r="BJ3208"/>
      <c r="BK3208"/>
      <c r="BM3208"/>
      <c r="BN3208"/>
      <c r="BO3208"/>
    </row>
    <row r="3209" spans="1:67">
      <c r="A3209"/>
      <c r="B3209"/>
      <c r="C3209"/>
      <c r="E3209"/>
      <c r="F3209"/>
      <c r="G3209"/>
      <c r="I3209"/>
      <c r="J3209"/>
      <c r="K3209"/>
      <c r="M3209"/>
      <c r="N3209"/>
      <c r="O3209"/>
      <c r="Q3209"/>
      <c r="R3209"/>
      <c r="S3209"/>
      <c r="U3209"/>
      <c r="V3209"/>
      <c r="W3209"/>
      <c r="Y3209"/>
      <c r="Z3209"/>
      <c r="AA3209"/>
      <c r="AC3209"/>
      <c r="AD3209"/>
      <c r="AE3209"/>
      <c r="AG3209"/>
      <c r="AH3209"/>
      <c r="AI3209"/>
      <c r="AK3209"/>
      <c r="AL3209"/>
      <c r="AM3209"/>
      <c r="AO3209"/>
      <c r="AP3209"/>
      <c r="AQ3209"/>
      <c r="AS3209"/>
      <c r="AT3209"/>
      <c r="AU3209"/>
      <c r="AW3209"/>
      <c r="AX3209"/>
      <c r="AY3209"/>
      <c r="BA3209"/>
      <c r="BB3209"/>
      <c r="BC3209"/>
      <c r="BE3209"/>
      <c r="BF3209"/>
      <c r="BG3209"/>
      <c r="BI3209"/>
      <c r="BJ3209"/>
      <c r="BK3209"/>
      <c r="BM3209"/>
      <c r="BN3209"/>
      <c r="BO3209"/>
    </row>
    <row r="3210" spans="1:67">
      <c r="A3210"/>
      <c r="B3210"/>
      <c r="C3210"/>
      <c r="E3210"/>
      <c r="F3210"/>
      <c r="G3210"/>
      <c r="I3210"/>
      <c r="J3210"/>
      <c r="K3210"/>
      <c r="M3210"/>
      <c r="N3210"/>
      <c r="O3210"/>
      <c r="Q3210"/>
      <c r="R3210"/>
      <c r="S3210"/>
      <c r="U3210"/>
      <c r="V3210"/>
      <c r="W3210"/>
      <c r="Y3210"/>
      <c r="Z3210"/>
      <c r="AA3210"/>
      <c r="AC3210"/>
      <c r="AD3210"/>
      <c r="AE3210"/>
      <c r="AG3210"/>
      <c r="AH3210"/>
      <c r="AI3210"/>
      <c r="AK3210"/>
      <c r="AL3210"/>
      <c r="AM3210"/>
      <c r="AO3210"/>
      <c r="AP3210"/>
      <c r="AQ3210"/>
      <c r="AS3210"/>
      <c r="AT3210"/>
      <c r="AU3210"/>
      <c r="AW3210"/>
      <c r="AX3210"/>
      <c r="AY3210"/>
      <c r="BA3210"/>
      <c r="BB3210"/>
      <c r="BC3210"/>
      <c r="BE3210"/>
      <c r="BF3210"/>
      <c r="BG3210"/>
      <c r="BI3210"/>
      <c r="BJ3210"/>
      <c r="BK3210"/>
      <c r="BM3210"/>
      <c r="BN3210"/>
      <c r="BO3210"/>
    </row>
    <row r="3211" spans="1:67">
      <c r="A3211"/>
      <c r="B3211"/>
      <c r="C3211"/>
      <c r="E3211"/>
      <c r="F3211"/>
      <c r="G3211"/>
      <c r="I3211"/>
      <c r="J3211"/>
      <c r="K3211"/>
      <c r="M3211"/>
      <c r="N3211"/>
      <c r="O3211"/>
      <c r="Q3211"/>
      <c r="R3211"/>
      <c r="S3211"/>
      <c r="U3211"/>
      <c r="V3211"/>
      <c r="W3211"/>
      <c r="Y3211"/>
      <c r="Z3211"/>
      <c r="AA3211"/>
      <c r="AC3211"/>
      <c r="AD3211"/>
      <c r="AE3211"/>
      <c r="AG3211"/>
      <c r="AH3211"/>
      <c r="AI3211"/>
      <c r="AK3211"/>
      <c r="AL3211"/>
      <c r="AM3211"/>
      <c r="AO3211"/>
      <c r="AP3211"/>
      <c r="AQ3211"/>
      <c r="AS3211"/>
      <c r="AT3211"/>
      <c r="AU3211"/>
      <c r="AW3211"/>
      <c r="AX3211"/>
      <c r="AY3211"/>
      <c r="BA3211"/>
      <c r="BB3211"/>
      <c r="BC3211"/>
      <c r="BE3211"/>
      <c r="BF3211"/>
      <c r="BG3211"/>
      <c r="BI3211"/>
      <c r="BJ3211"/>
      <c r="BK3211"/>
      <c r="BM3211"/>
      <c r="BN3211"/>
      <c r="BO3211"/>
    </row>
    <row r="3212" spans="1:67">
      <c r="A3212"/>
      <c r="B3212"/>
      <c r="C3212"/>
      <c r="E3212"/>
      <c r="F3212"/>
      <c r="G3212"/>
      <c r="I3212"/>
      <c r="J3212"/>
      <c r="K3212"/>
      <c r="M3212"/>
      <c r="N3212"/>
      <c r="O3212"/>
      <c r="Q3212"/>
      <c r="R3212"/>
      <c r="S3212"/>
      <c r="U3212"/>
      <c r="V3212"/>
      <c r="W3212"/>
      <c r="Y3212"/>
      <c r="Z3212"/>
      <c r="AA3212"/>
      <c r="AC3212"/>
      <c r="AD3212"/>
      <c r="AE3212"/>
      <c r="AG3212"/>
      <c r="AH3212"/>
      <c r="AI3212"/>
      <c r="AK3212"/>
      <c r="AL3212"/>
      <c r="AM3212"/>
      <c r="AO3212"/>
      <c r="AP3212"/>
      <c r="AQ3212"/>
      <c r="AS3212"/>
      <c r="AT3212"/>
      <c r="AU3212"/>
      <c r="AW3212"/>
      <c r="AX3212"/>
      <c r="AY3212"/>
      <c r="BA3212"/>
      <c r="BB3212"/>
      <c r="BC3212"/>
      <c r="BE3212"/>
      <c r="BF3212"/>
      <c r="BG3212"/>
      <c r="BI3212"/>
      <c r="BJ3212"/>
      <c r="BK3212"/>
      <c r="BM3212"/>
      <c r="BN3212"/>
      <c r="BO3212"/>
    </row>
    <row r="3213" spans="1:67">
      <c r="A3213"/>
      <c r="B3213"/>
      <c r="C3213"/>
      <c r="E3213"/>
      <c r="F3213"/>
      <c r="G3213"/>
      <c r="I3213"/>
      <c r="J3213"/>
      <c r="K3213"/>
      <c r="M3213"/>
      <c r="N3213"/>
      <c r="O3213"/>
      <c r="Q3213"/>
      <c r="R3213"/>
      <c r="S3213"/>
      <c r="U3213"/>
      <c r="V3213"/>
      <c r="W3213"/>
      <c r="Y3213"/>
      <c r="Z3213"/>
      <c r="AA3213"/>
      <c r="AC3213"/>
      <c r="AD3213"/>
      <c r="AE3213"/>
      <c r="AG3213"/>
      <c r="AH3213"/>
      <c r="AI3213"/>
      <c r="AK3213"/>
      <c r="AL3213"/>
      <c r="AM3213"/>
      <c r="AO3213"/>
      <c r="AP3213"/>
      <c r="AQ3213"/>
      <c r="AS3213"/>
      <c r="AT3213"/>
      <c r="AU3213"/>
      <c r="AW3213"/>
      <c r="AX3213"/>
      <c r="AY3213"/>
      <c r="BA3213"/>
      <c r="BB3213"/>
      <c r="BC3213"/>
      <c r="BE3213"/>
      <c r="BF3213"/>
      <c r="BG3213"/>
      <c r="BI3213"/>
      <c r="BJ3213"/>
      <c r="BK3213"/>
      <c r="BM3213"/>
      <c r="BN3213"/>
      <c r="BO3213"/>
    </row>
    <row r="3214" spans="1:67">
      <c r="A3214"/>
      <c r="B3214"/>
      <c r="C3214"/>
      <c r="E3214"/>
      <c r="F3214"/>
      <c r="G3214"/>
      <c r="I3214"/>
      <c r="J3214"/>
      <c r="K3214"/>
      <c r="M3214"/>
      <c r="N3214"/>
      <c r="O3214"/>
      <c r="Q3214"/>
      <c r="R3214"/>
      <c r="S3214"/>
      <c r="U3214"/>
      <c r="V3214"/>
      <c r="W3214"/>
      <c r="Y3214"/>
      <c r="Z3214"/>
      <c r="AA3214"/>
      <c r="AC3214"/>
      <c r="AD3214"/>
      <c r="AE3214"/>
      <c r="AG3214"/>
      <c r="AH3214"/>
      <c r="AI3214"/>
      <c r="AK3214"/>
      <c r="AL3214"/>
      <c r="AM3214"/>
      <c r="AO3214"/>
      <c r="AP3214"/>
      <c r="AQ3214"/>
      <c r="AS3214"/>
      <c r="AT3214"/>
      <c r="AU3214"/>
      <c r="AW3214"/>
      <c r="AX3214"/>
      <c r="AY3214"/>
      <c r="BA3214"/>
      <c r="BB3214"/>
      <c r="BC3214"/>
      <c r="BE3214"/>
      <c r="BF3214"/>
      <c r="BG3214"/>
      <c r="BI3214"/>
      <c r="BJ3214"/>
      <c r="BK3214"/>
      <c r="BM3214"/>
      <c r="BN3214"/>
      <c r="BO3214"/>
    </row>
    <row r="3215" spans="1:67">
      <c r="A3215"/>
      <c r="B3215"/>
      <c r="C3215"/>
      <c r="E3215"/>
      <c r="F3215"/>
      <c r="G3215"/>
      <c r="I3215"/>
      <c r="J3215"/>
      <c r="K3215"/>
      <c r="M3215"/>
      <c r="N3215"/>
      <c r="O3215"/>
      <c r="Q3215"/>
      <c r="R3215"/>
      <c r="S3215"/>
      <c r="U3215"/>
      <c r="V3215"/>
      <c r="W3215"/>
      <c r="Y3215"/>
      <c r="Z3215"/>
      <c r="AA3215"/>
      <c r="AC3215"/>
      <c r="AD3215"/>
      <c r="AE3215"/>
      <c r="AG3215"/>
      <c r="AH3215"/>
      <c r="AI3215"/>
      <c r="AK3215"/>
      <c r="AL3215"/>
      <c r="AM3215"/>
      <c r="AO3215"/>
      <c r="AP3215"/>
      <c r="AQ3215"/>
      <c r="AS3215"/>
      <c r="AT3215"/>
      <c r="AU3215"/>
      <c r="AW3215"/>
      <c r="AX3215"/>
      <c r="AY3215"/>
      <c r="BA3215"/>
      <c r="BB3215"/>
      <c r="BC3215"/>
      <c r="BE3215"/>
      <c r="BF3215"/>
      <c r="BG3215"/>
      <c r="BI3215"/>
      <c r="BJ3215"/>
      <c r="BK3215"/>
      <c r="BM3215"/>
      <c r="BN3215"/>
      <c r="BO3215"/>
    </row>
    <row r="3216" spans="1:67">
      <c r="A3216"/>
      <c r="B3216"/>
      <c r="C3216"/>
      <c r="E3216"/>
      <c r="F3216"/>
      <c r="G3216"/>
      <c r="I3216"/>
      <c r="J3216"/>
      <c r="K3216"/>
      <c r="M3216"/>
      <c r="N3216"/>
      <c r="O3216"/>
      <c r="Q3216"/>
      <c r="R3216"/>
      <c r="S3216"/>
      <c r="U3216"/>
      <c r="V3216"/>
      <c r="W3216"/>
      <c r="Y3216"/>
      <c r="Z3216"/>
      <c r="AA3216"/>
      <c r="AC3216"/>
      <c r="AD3216"/>
      <c r="AE3216"/>
      <c r="AG3216"/>
      <c r="AH3216"/>
      <c r="AI3216"/>
      <c r="AK3216"/>
      <c r="AL3216"/>
      <c r="AM3216"/>
      <c r="AO3216"/>
      <c r="AP3216"/>
      <c r="AQ3216"/>
      <c r="AS3216"/>
      <c r="AT3216"/>
      <c r="AU3216"/>
      <c r="AW3216"/>
      <c r="AX3216"/>
      <c r="AY3216"/>
      <c r="BA3216"/>
      <c r="BB3216"/>
      <c r="BC3216"/>
      <c r="BE3216"/>
      <c r="BF3216"/>
      <c r="BG3216"/>
      <c r="BI3216"/>
      <c r="BJ3216"/>
      <c r="BK3216"/>
      <c r="BM3216"/>
      <c r="BN3216"/>
      <c r="BO3216"/>
    </row>
    <row r="3217" spans="1:67">
      <c r="A3217"/>
      <c r="B3217"/>
      <c r="C3217"/>
      <c r="E3217"/>
      <c r="F3217"/>
      <c r="G3217"/>
      <c r="I3217"/>
      <c r="J3217"/>
      <c r="K3217"/>
      <c r="M3217"/>
      <c r="N3217"/>
      <c r="O3217"/>
      <c r="Q3217"/>
      <c r="R3217"/>
      <c r="S3217"/>
      <c r="U3217"/>
      <c r="V3217"/>
      <c r="W3217"/>
      <c r="Y3217"/>
      <c r="Z3217"/>
      <c r="AA3217"/>
      <c r="AC3217"/>
      <c r="AD3217"/>
      <c r="AE3217"/>
      <c r="AG3217"/>
      <c r="AH3217"/>
      <c r="AI3217"/>
      <c r="AK3217"/>
      <c r="AL3217"/>
      <c r="AM3217"/>
      <c r="AO3217"/>
      <c r="AP3217"/>
      <c r="AQ3217"/>
      <c r="AS3217"/>
      <c r="AT3217"/>
      <c r="AU3217"/>
      <c r="AW3217"/>
      <c r="AX3217"/>
      <c r="AY3217"/>
      <c r="BA3217"/>
      <c r="BB3217"/>
      <c r="BC3217"/>
      <c r="BE3217"/>
      <c r="BF3217"/>
      <c r="BG3217"/>
      <c r="BI3217"/>
      <c r="BJ3217"/>
      <c r="BK3217"/>
      <c r="BM3217"/>
      <c r="BN3217"/>
      <c r="BO3217"/>
    </row>
    <row r="3218" spans="1:67">
      <c r="A3218"/>
      <c r="B3218"/>
      <c r="C3218"/>
      <c r="E3218"/>
      <c r="F3218"/>
      <c r="G3218"/>
      <c r="I3218"/>
      <c r="J3218"/>
      <c r="K3218"/>
      <c r="M3218"/>
      <c r="N3218"/>
      <c r="O3218"/>
      <c r="Q3218"/>
      <c r="R3218"/>
      <c r="S3218"/>
      <c r="U3218"/>
      <c r="V3218"/>
      <c r="W3218"/>
      <c r="Y3218"/>
      <c r="Z3218"/>
      <c r="AA3218"/>
      <c r="AC3218"/>
      <c r="AD3218"/>
      <c r="AE3218"/>
      <c r="AG3218"/>
      <c r="AH3218"/>
      <c r="AI3218"/>
      <c r="AK3218"/>
      <c r="AL3218"/>
      <c r="AM3218"/>
      <c r="AO3218"/>
      <c r="AP3218"/>
      <c r="AQ3218"/>
      <c r="AS3218"/>
      <c r="AT3218"/>
      <c r="AU3218"/>
      <c r="AW3218"/>
      <c r="AX3218"/>
      <c r="AY3218"/>
      <c r="BA3218"/>
      <c r="BB3218"/>
      <c r="BC3218"/>
      <c r="BE3218"/>
      <c r="BF3218"/>
      <c r="BG3218"/>
      <c r="BI3218"/>
      <c r="BJ3218"/>
      <c r="BK3218"/>
      <c r="BM3218"/>
      <c r="BN3218"/>
      <c r="BO3218"/>
    </row>
    <row r="3219" spans="1:67">
      <c r="A3219"/>
      <c r="B3219"/>
      <c r="C3219"/>
      <c r="E3219"/>
      <c r="F3219"/>
      <c r="G3219"/>
      <c r="I3219"/>
      <c r="J3219"/>
      <c r="K3219"/>
      <c r="M3219"/>
      <c r="N3219"/>
      <c r="O3219"/>
      <c r="Q3219"/>
      <c r="R3219"/>
      <c r="S3219"/>
      <c r="U3219"/>
      <c r="V3219"/>
      <c r="W3219"/>
      <c r="Y3219"/>
      <c r="Z3219"/>
      <c r="AA3219"/>
      <c r="AC3219"/>
      <c r="AD3219"/>
      <c r="AE3219"/>
      <c r="AG3219"/>
      <c r="AH3219"/>
      <c r="AI3219"/>
      <c r="AK3219"/>
      <c r="AL3219"/>
      <c r="AM3219"/>
      <c r="AO3219"/>
      <c r="AP3219"/>
      <c r="AQ3219"/>
      <c r="AS3219"/>
      <c r="AT3219"/>
      <c r="AU3219"/>
      <c r="AW3219"/>
      <c r="AX3219"/>
      <c r="AY3219"/>
      <c r="BA3219"/>
      <c r="BB3219"/>
      <c r="BC3219"/>
      <c r="BE3219"/>
      <c r="BF3219"/>
      <c r="BG3219"/>
      <c r="BI3219"/>
      <c r="BJ3219"/>
      <c r="BK3219"/>
      <c r="BM3219"/>
      <c r="BN3219"/>
      <c r="BO3219"/>
    </row>
    <row r="3220" spans="1:67">
      <c r="A3220"/>
      <c r="B3220"/>
      <c r="C3220"/>
      <c r="E3220"/>
      <c r="F3220"/>
      <c r="G3220"/>
      <c r="I3220"/>
      <c r="J3220"/>
      <c r="K3220"/>
      <c r="M3220"/>
      <c r="N3220"/>
      <c r="O3220"/>
      <c r="Q3220"/>
      <c r="R3220"/>
      <c r="S3220"/>
      <c r="U3220"/>
      <c r="V3220"/>
      <c r="W3220"/>
      <c r="Y3220"/>
      <c r="Z3220"/>
      <c r="AA3220"/>
      <c r="AC3220"/>
      <c r="AD3220"/>
      <c r="AE3220"/>
      <c r="AG3220"/>
      <c r="AH3220"/>
      <c r="AI3220"/>
      <c r="AK3220"/>
      <c r="AL3220"/>
      <c r="AM3220"/>
      <c r="AO3220"/>
      <c r="AP3220"/>
      <c r="AQ3220"/>
      <c r="AS3220"/>
      <c r="AT3220"/>
      <c r="AU3220"/>
      <c r="AW3220"/>
      <c r="AX3220"/>
      <c r="AY3220"/>
      <c r="BA3220"/>
      <c r="BB3220"/>
      <c r="BC3220"/>
      <c r="BE3220"/>
      <c r="BF3220"/>
      <c r="BG3220"/>
      <c r="BI3220"/>
      <c r="BJ3220"/>
      <c r="BK3220"/>
      <c r="BM3220"/>
      <c r="BN3220"/>
      <c r="BO3220"/>
    </row>
    <row r="3221" spans="1:67">
      <c r="A3221"/>
      <c r="B3221"/>
      <c r="C3221"/>
      <c r="E3221"/>
      <c r="F3221"/>
      <c r="G3221"/>
      <c r="I3221"/>
      <c r="J3221"/>
      <c r="K3221"/>
      <c r="M3221"/>
      <c r="N3221"/>
      <c r="O3221"/>
      <c r="Q3221"/>
      <c r="R3221"/>
      <c r="S3221"/>
      <c r="U3221"/>
      <c r="V3221"/>
      <c r="W3221"/>
      <c r="Y3221"/>
      <c r="Z3221"/>
      <c r="AA3221"/>
      <c r="AC3221"/>
      <c r="AD3221"/>
      <c r="AE3221"/>
      <c r="AG3221"/>
      <c r="AH3221"/>
      <c r="AI3221"/>
      <c r="AK3221"/>
      <c r="AL3221"/>
      <c r="AM3221"/>
      <c r="AO3221"/>
      <c r="AP3221"/>
      <c r="AQ3221"/>
      <c r="AS3221"/>
      <c r="AT3221"/>
      <c r="AU3221"/>
      <c r="AW3221"/>
      <c r="AX3221"/>
      <c r="AY3221"/>
      <c r="BA3221"/>
      <c r="BB3221"/>
      <c r="BC3221"/>
      <c r="BE3221"/>
      <c r="BF3221"/>
      <c r="BG3221"/>
      <c r="BI3221"/>
      <c r="BJ3221"/>
      <c r="BK3221"/>
      <c r="BM3221"/>
      <c r="BN3221"/>
      <c r="BO3221"/>
    </row>
    <row r="3222" spans="1:67">
      <c r="A3222"/>
      <c r="B3222"/>
      <c r="C3222"/>
      <c r="E3222"/>
      <c r="F3222"/>
      <c r="G3222"/>
      <c r="I3222"/>
      <c r="J3222"/>
      <c r="K3222"/>
      <c r="M3222"/>
      <c r="N3222"/>
      <c r="O3222"/>
      <c r="Q3222"/>
      <c r="R3222"/>
      <c r="S3222"/>
      <c r="U3222"/>
      <c r="V3222"/>
      <c r="W3222"/>
      <c r="Y3222"/>
      <c r="Z3222"/>
      <c r="AA3222"/>
      <c r="AC3222"/>
      <c r="AD3222"/>
      <c r="AE3222"/>
      <c r="AG3222"/>
      <c r="AH3222"/>
      <c r="AI3222"/>
      <c r="AK3222"/>
      <c r="AL3222"/>
      <c r="AM3222"/>
      <c r="AO3222"/>
      <c r="AP3222"/>
      <c r="AQ3222"/>
      <c r="AS3222"/>
      <c r="AT3222"/>
      <c r="AU3222"/>
      <c r="AW3222"/>
      <c r="AX3222"/>
      <c r="AY3222"/>
      <c r="BA3222"/>
      <c r="BB3222"/>
      <c r="BC3222"/>
      <c r="BE3222"/>
      <c r="BF3222"/>
      <c r="BG3222"/>
      <c r="BI3222"/>
      <c r="BJ3222"/>
      <c r="BK3222"/>
      <c r="BM3222"/>
      <c r="BN3222"/>
      <c r="BO3222"/>
    </row>
    <row r="3223" spans="1:67">
      <c r="A3223"/>
      <c r="B3223"/>
      <c r="C3223"/>
      <c r="E3223"/>
      <c r="F3223"/>
      <c r="G3223"/>
      <c r="I3223"/>
      <c r="J3223"/>
      <c r="K3223"/>
      <c r="M3223"/>
      <c r="N3223"/>
      <c r="O3223"/>
      <c r="Q3223"/>
      <c r="R3223"/>
      <c r="S3223"/>
      <c r="U3223"/>
      <c r="V3223"/>
      <c r="W3223"/>
      <c r="Y3223"/>
      <c r="Z3223"/>
      <c r="AA3223"/>
      <c r="AC3223"/>
      <c r="AD3223"/>
      <c r="AE3223"/>
      <c r="AG3223"/>
      <c r="AH3223"/>
      <c r="AI3223"/>
      <c r="AK3223"/>
      <c r="AL3223"/>
      <c r="AM3223"/>
      <c r="AO3223"/>
      <c r="AP3223"/>
      <c r="AQ3223"/>
      <c r="AS3223"/>
      <c r="AT3223"/>
      <c r="AU3223"/>
      <c r="AW3223"/>
      <c r="AX3223"/>
      <c r="AY3223"/>
      <c r="BA3223"/>
      <c r="BB3223"/>
      <c r="BC3223"/>
      <c r="BE3223"/>
      <c r="BF3223"/>
      <c r="BG3223"/>
      <c r="BI3223"/>
      <c r="BJ3223"/>
      <c r="BK3223"/>
      <c r="BM3223"/>
      <c r="BN3223"/>
      <c r="BO3223"/>
    </row>
    <row r="3224" spans="1:67">
      <c r="A3224"/>
      <c r="B3224"/>
      <c r="C3224"/>
      <c r="E3224"/>
      <c r="F3224"/>
      <c r="G3224"/>
      <c r="I3224"/>
      <c r="J3224"/>
      <c r="K3224"/>
      <c r="M3224"/>
      <c r="N3224"/>
      <c r="O3224"/>
      <c r="Q3224"/>
      <c r="R3224"/>
      <c r="S3224"/>
      <c r="U3224"/>
      <c r="V3224"/>
      <c r="W3224"/>
      <c r="Y3224"/>
      <c r="Z3224"/>
      <c r="AA3224"/>
      <c r="AC3224"/>
      <c r="AD3224"/>
      <c r="AE3224"/>
      <c r="AG3224"/>
      <c r="AH3224"/>
      <c r="AI3224"/>
      <c r="AK3224"/>
      <c r="AL3224"/>
      <c r="AM3224"/>
      <c r="AO3224"/>
      <c r="AP3224"/>
      <c r="AQ3224"/>
      <c r="AS3224"/>
      <c r="AT3224"/>
      <c r="AU3224"/>
      <c r="AW3224"/>
      <c r="AX3224"/>
      <c r="AY3224"/>
      <c r="BA3224"/>
      <c r="BB3224"/>
      <c r="BC3224"/>
      <c r="BE3224"/>
      <c r="BF3224"/>
      <c r="BG3224"/>
      <c r="BI3224"/>
      <c r="BJ3224"/>
      <c r="BK3224"/>
      <c r="BM3224"/>
      <c r="BN3224"/>
      <c r="BO3224"/>
    </row>
    <row r="3225" spans="1:67">
      <c r="A3225"/>
      <c r="B3225"/>
      <c r="C3225"/>
      <c r="E3225"/>
      <c r="F3225"/>
      <c r="G3225"/>
      <c r="I3225"/>
      <c r="J3225"/>
      <c r="K3225"/>
      <c r="M3225"/>
      <c r="N3225"/>
      <c r="O3225"/>
      <c r="Q3225"/>
      <c r="R3225"/>
      <c r="S3225"/>
      <c r="U3225"/>
      <c r="V3225"/>
      <c r="W3225"/>
      <c r="Y3225"/>
      <c r="Z3225"/>
      <c r="AA3225"/>
      <c r="AC3225"/>
      <c r="AD3225"/>
      <c r="AE3225"/>
      <c r="AG3225"/>
      <c r="AH3225"/>
      <c r="AI3225"/>
      <c r="AK3225"/>
      <c r="AL3225"/>
      <c r="AM3225"/>
      <c r="AO3225"/>
      <c r="AP3225"/>
      <c r="AQ3225"/>
      <c r="AS3225"/>
      <c r="AT3225"/>
      <c r="AU3225"/>
      <c r="AW3225"/>
      <c r="AX3225"/>
      <c r="AY3225"/>
      <c r="BA3225"/>
      <c r="BB3225"/>
      <c r="BC3225"/>
      <c r="BE3225"/>
      <c r="BF3225"/>
      <c r="BG3225"/>
      <c r="BI3225"/>
      <c r="BJ3225"/>
      <c r="BK3225"/>
      <c r="BM3225"/>
      <c r="BN3225"/>
      <c r="BO3225"/>
    </row>
    <row r="3226" spans="1:67">
      <c r="A3226"/>
      <c r="B3226"/>
      <c r="C3226"/>
      <c r="E3226"/>
      <c r="F3226"/>
      <c r="G3226"/>
      <c r="I3226"/>
      <c r="J3226"/>
      <c r="K3226"/>
      <c r="M3226"/>
      <c r="N3226"/>
      <c r="O3226"/>
      <c r="Q3226"/>
      <c r="R3226"/>
      <c r="S3226"/>
      <c r="U3226"/>
      <c r="V3226"/>
      <c r="W3226"/>
      <c r="Y3226"/>
      <c r="Z3226"/>
      <c r="AA3226"/>
      <c r="AC3226"/>
      <c r="AD3226"/>
      <c r="AE3226"/>
      <c r="AG3226"/>
      <c r="AH3226"/>
      <c r="AI3226"/>
      <c r="AK3226"/>
      <c r="AL3226"/>
      <c r="AM3226"/>
      <c r="AO3226"/>
      <c r="AP3226"/>
      <c r="AQ3226"/>
      <c r="AS3226"/>
      <c r="AT3226"/>
      <c r="AU3226"/>
      <c r="AW3226"/>
      <c r="AX3226"/>
      <c r="AY3226"/>
      <c r="BA3226"/>
      <c r="BB3226"/>
      <c r="BC3226"/>
      <c r="BE3226"/>
      <c r="BF3226"/>
      <c r="BG3226"/>
      <c r="BI3226"/>
      <c r="BJ3226"/>
      <c r="BK3226"/>
      <c r="BM3226"/>
      <c r="BN3226"/>
      <c r="BO3226"/>
    </row>
    <row r="3227" spans="1:67">
      <c r="A3227"/>
      <c r="B3227"/>
      <c r="C3227"/>
      <c r="E3227"/>
      <c r="F3227"/>
      <c r="G3227"/>
      <c r="I3227"/>
      <c r="J3227"/>
      <c r="K3227"/>
      <c r="M3227"/>
      <c r="N3227"/>
      <c r="O3227"/>
      <c r="Q3227"/>
      <c r="R3227"/>
      <c r="S3227"/>
      <c r="U3227"/>
      <c r="V3227"/>
      <c r="W3227"/>
      <c r="Y3227"/>
      <c r="Z3227"/>
      <c r="AA3227"/>
      <c r="AC3227"/>
      <c r="AD3227"/>
      <c r="AE3227"/>
      <c r="AG3227"/>
      <c r="AH3227"/>
      <c r="AI3227"/>
      <c r="AK3227"/>
      <c r="AL3227"/>
      <c r="AM3227"/>
      <c r="AO3227"/>
      <c r="AP3227"/>
      <c r="AQ3227"/>
      <c r="AS3227"/>
      <c r="AT3227"/>
      <c r="AU3227"/>
      <c r="AW3227"/>
      <c r="AX3227"/>
      <c r="AY3227"/>
      <c r="BA3227"/>
      <c r="BB3227"/>
      <c r="BC3227"/>
      <c r="BE3227"/>
      <c r="BF3227"/>
      <c r="BG3227"/>
      <c r="BI3227"/>
      <c r="BJ3227"/>
      <c r="BK3227"/>
      <c r="BM3227"/>
      <c r="BN3227"/>
      <c r="BO3227"/>
    </row>
    <row r="3228" spans="1:67">
      <c r="A3228"/>
      <c r="B3228"/>
      <c r="C3228"/>
      <c r="E3228"/>
      <c r="F3228"/>
      <c r="G3228"/>
      <c r="I3228"/>
      <c r="J3228"/>
      <c r="K3228"/>
      <c r="M3228"/>
      <c r="N3228"/>
      <c r="O3228"/>
      <c r="Q3228"/>
      <c r="R3228"/>
      <c r="S3228"/>
      <c r="U3228"/>
      <c r="V3228"/>
      <c r="W3228"/>
      <c r="Y3228"/>
      <c r="Z3228"/>
      <c r="AA3228"/>
      <c r="AC3228"/>
      <c r="AD3228"/>
      <c r="AE3228"/>
      <c r="AG3228"/>
      <c r="AH3228"/>
      <c r="AI3228"/>
      <c r="AK3228"/>
      <c r="AL3228"/>
      <c r="AM3228"/>
      <c r="AO3228"/>
      <c r="AP3228"/>
      <c r="AQ3228"/>
      <c r="AS3228"/>
      <c r="AT3228"/>
      <c r="AU3228"/>
      <c r="AW3228"/>
      <c r="AX3228"/>
      <c r="AY3228"/>
      <c r="BA3228"/>
      <c r="BB3228"/>
      <c r="BC3228"/>
      <c r="BE3228"/>
      <c r="BF3228"/>
      <c r="BG3228"/>
      <c r="BI3228"/>
      <c r="BJ3228"/>
      <c r="BK3228"/>
      <c r="BM3228"/>
      <c r="BN3228"/>
      <c r="BO3228"/>
    </row>
    <row r="3229" spans="1:67">
      <c r="A3229"/>
      <c r="B3229"/>
      <c r="C3229"/>
      <c r="E3229"/>
      <c r="F3229"/>
      <c r="G3229"/>
      <c r="I3229"/>
      <c r="J3229"/>
      <c r="K3229"/>
      <c r="M3229"/>
      <c r="N3229"/>
      <c r="O3229"/>
      <c r="Q3229"/>
      <c r="R3229"/>
      <c r="S3229"/>
      <c r="U3229"/>
      <c r="V3229"/>
      <c r="W3229"/>
      <c r="Y3229"/>
      <c r="Z3229"/>
      <c r="AA3229"/>
      <c r="AC3229"/>
      <c r="AD3229"/>
      <c r="AE3229"/>
      <c r="AG3229"/>
      <c r="AH3229"/>
      <c r="AI3229"/>
      <c r="AK3229"/>
      <c r="AL3229"/>
      <c r="AM3229"/>
      <c r="AO3229"/>
      <c r="AP3229"/>
      <c r="AQ3229"/>
      <c r="AS3229"/>
      <c r="AT3229"/>
      <c r="AU3229"/>
      <c r="AW3229"/>
      <c r="AX3229"/>
      <c r="AY3229"/>
      <c r="BA3229"/>
      <c r="BB3229"/>
      <c r="BC3229"/>
      <c r="BE3229"/>
      <c r="BF3229"/>
      <c r="BG3229"/>
      <c r="BI3229"/>
      <c r="BJ3229"/>
      <c r="BK3229"/>
      <c r="BM3229"/>
      <c r="BN3229"/>
      <c r="BO3229"/>
    </row>
    <row r="3230" spans="1:67">
      <c r="A3230"/>
      <c r="B3230"/>
      <c r="C3230"/>
      <c r="E3230"/>
      <c r="F3230"/>
      <c r="G3230"/>
      <c r="I3230"/>
      <c r="J3230"/>
      <c r="K3230"/>
      <c r="M3230"/>
      <c r="N3230"/>
      <c r="O3230"/>
      <c r="Q3230"/>
      <c r="R3230"/>
      <c r="S3230"/>
      <c r="U3230"/>
      <c r="V3230"/>
      <c r="W3230"/>
      <c r="Y3230"/>
      <c r="Z3230"/>
      <c r="AA3230"/>
      <c r="AC3230"/>
      <c r="AD3230"/>
      <c r="AE3230"/>
      <c r="AG3230"/>
      <c r="AH3230"/>
      <c r="AI3230"/>
      <c r="AK3230"/>
      <c r="AL3230"/>
      <c r="AM3230"/>
      <c r="AO3230"/>
      <c r="AP3230"/>
      <c r="AQ3230"/>
      <c r="AS3230"/>
      <c r="AT3230"/>
      <c r="AU3230"/>
      <c r="AW3230"/>
      <c r="AX3230"/>
      <c r="AY3230"/>
      <c r="BA3230"/>
      <c r="BB3230"/>
      <c r="BC3230"/>
      <c r="BE3230"/>
      <c r="BF3230"/>
      <c r="BG3230"/>
      <c r="BI3230"/>
      <c r="BJ3230"/>
      <c r="BK3230"/>
      <c r="BM3230"/>
      <c r="BN3230"/>
      <c r="BO3230"/>
    </row>
    <row r="3231" spans="1:67">
      <c r="A3231"/>
      <c r="B3231"/>
      <c r="C3231"/>
      <c r="E3231"/>
      <c r="F3231"/>
      <c r="G3231"/>
      <c r="I3231"/>
      <c r="J3231"/>
      <c r="K3231"/>
      <c r="M3231"/>
      <c r="N3231"/>
      <c r="O3231"/>
      <c r="Q3231"/>
      <c r="R3231"/>
      <c r="S3231"/>
      <c r="U3231"/>
      <c r="V3231"/>
      <c r="W3231"/>
      <c r="Y3231"/>
      <c r="Z3231"/>
      <c r="AA3231"/>
      <c r="AC3231"/>
      <c r="AD3231"/>
      <c r="AE3231"/>
      <c r="AG3231"/>
      <c r="AH3231"/>
      <c r="AI3231"/>
      <c r="AK3231"/>
      <c r="AL3231"/>
      <c r="AM3231"/>
      <c r="AO3231"/>
      <c r="AP3231"/>
      <c r="AQ3231"/>
      <c r="AS3231"/>
      <c r="AT3231"/>
      <c r="AU3231"/>
      <c r="AW3231"/>
      <c r="AX3231"/>
      <c r="AY3231"/>
      <c r="BA3231"/>
      <c r="BB3231"/>
      <c r="BC3231"/>
      <c r="BE3231"/>
      <c r="BF3231"/>
      <c r="BG3231"/>
      <c r="BI3231"/>
      <c r="BJ3231"/>
      <c r="BK3231"/>
      <c r="BM3231"/>
      <c r="BN3231"/>
      <c r="BO3231"/>
    </row>
    <row r="3232" spans="1:67">
      <c r="A3232"/>
      <c r="B3232"/>
      <c r="C3232"/>
      <c r="E3232"/>
      <c r="F3232"/>
      <c r="G3232"/>
      <c r="I3232"/>
      <c r="J3232"/>
      <c r="K3232"/>
      <c r="M3232"/>
      <c r="N3232"/>
      <c r="O3232"/>
      <c r="Q3232"/>
      <c r="R3232"/>
      <c r="S3232"/>
      <c r="U3232"/>
      <c r="V3232"/>
      <c r="W3232"/>
      <c r="Y3232"/>
      <c r="Z3232"/>
      <c r="AA3232"/>
      <c r="AC3232"/>
      <c r="AD3232"/>
      <c r="AE3232"/>
      <c r="AG3232"/>
      <c r="AH3232"/>
      <c r="AI3232"/>
      <c r="AK3232"/>
      <c r="AL3232"/>
      <c r="AM3232"/>
      <c r="AO3232"/>
      <c r="AP3232"/>
      <c r="AQ3232"/>
      <c r="AS3232"/>
      <c r="AT3232"/>
      <c r="AU3232"/>
      <c r="AW3232"/>
      <c r="AX3232"/>
      <c r="AY3232"/>
      <c r="BA3232"/>
      <c r="BB3232"/>
      <c r="BC3232"/>
      <c r="BE3232"/>
      <c r="BF3232"/>
      <c r="BG3232"/>
      <c r="BI3232"/>
      <c r="BJ3232"/>
      <c r="BK3232"/>
      <c r="BM3232"/>
      <c r="BN3232"/>
      <c r="BO3232"/>
    </row>
    <row r="3233" spans="1:67">
      <c r="A3233"/>
      <c r="B3233"/>
      <c r="C3233"/>
      <c r="E3233"/>
      <c r="F3233"/>
      <c r="G3233"/>
      <c r="I3233"/>
      <c r="J3233"/>
      <c r="K3233"/>
      <c r="M3233"/>
      <c r="N3233"/>
      <c r="O3233"/>
      <c r="Q3233"/>
      <c r="R3233"/>
      <c r="S3233"/>
      <c r="U3233"/>
      <c r="V3233"/>
      <c r="W3233"/>
      <c r="Y3233"/>
      <c r="Z3233"/>
      <c r="AA3233"/>
      <c r="AC3233"/>
      <c r="AD3233"/>
      <c r="AE3233"/>
      <c r="AG3233"/>
      <c r="AH3233"/>
      <c r="AI3233"/>
      <c r="AK3233"/>
      <c r="AL3233"/>
      <c r="AM3233"/>
      <c r="AO3233"/>
      <c r="AP3233"/>
      <c r="AQ3233"/>
      <c r="AS3233"/>
      <c r="AT3233"/>
      <c r="AU3233"/>
      <c r="AW3233"/>
      <c r="AX3233"/>
      <c r="AY3233"/>
      <c r="BA3233"/>
      <c r="BB3233"/>
      <c r="BC3233"/>
      <c r="BE3233"/>
      <c r="BF3233"/>
      <c r="BG3233"/>
      <c r="BI3233"/>
      <c r="BJ3233"/>
      <c r="BK3233"/>
      <c r="BM3233"/>
      <c r="BN3233"/>
      <c r="BO3233"/>
    </row>
    <row r="3234" spans="1:67">
      <c r="A3234"/>
      <c r="B3234"/>
      <c r="C3234"/>
      <c r="E3234"/>
      <c r="F3234"/>
      <c r="G3234"/>
      <c r="I3234"/>
      <c r="J3234"/>
      <c r="K3234"/>
      <c r="M3234"/>
      <c r="N3234"/>
      <c r="O3234"/>
      <c r="Q3234"/>
      <c r="R3234"/>
      <c r="S3234"/>
      <c r="U3234"/>
      <c r="V3234"/>
      <c r="W3234"/>
      <c r="Y3234"/>
      <c r="Z3234"/>
      <c r="AA3234"/>
      <c r="AC3234"/>
      <c r="AD3234"/>
      <c r="AE3234"/>
      <c r="AG3234"/>
      <c r="AH3234"/>
      <c r="AI3234"/>
      <c r="AK3234"/>
      <c r="AL3234"/>
      <c r="AM3234"/>
      <c r="AO3234"/>
      <c r="AP3234"/>
      <c r="AQ3234"/>
      <c r="AS3234"/>
      <c r="AT3234"/>
      <c r="AU3234"/>
      <c r="AW3234"/>
      <c r="AX3234"/>
      <c r="AY3234"/>
      <c r="BA3234"/>
      <c r="BB3234"/>
      <c r="BC3234"/>
      <c r="BE3234"/>
      <c r="BF3234"/>
      <c r="BG3234"/>
      <c r="BI3234"/>
      <c r="BJ3234"/>
      <c r="BK3234"/>
      <c r="BM3234"/>
      <c r="BN3234"/>
      <c r="BO3234"/>
    </row>
    <row r="3235" spans="1:67">
      <c r="A3235"/>
      <c r="B3235"/>
      <c r="C3235"/>
      <c r="E3235"/>
      <c r="F3235"/>
      <c r="G3235"/>
      <c r="I3235"/>
      <c r="J3235"/>
      <c r="K3235"/>
      <c r="M3235"/>
      <c r="N3235"/>
      <c r="O3235"/>
      <c r="Q3235"/>
      <c r="R3235"/>
      <c r="S3235"/>
      <c r="U3235"/>
      <c r="V3235"/>
      <c r="W3235"/>
      <c r="Y3235"/>
      <c r="Z3235"/>
      <c r="AA3235"/>
      <c r="AC3235"/>
      <c r="AD3235"/>
      <c r="AE3235"/>
      <c r="AG3235"/>
      <c r="AH3235"/>
      <c r="AI3235"/>
      <c r="AK3235"/>
      <c r="AL3235"/>
      <c r="AM3235"/>
      <c r="AO3235"/>
      <c r="AP3235"/>
      <c r="AQ3235"/>
      <c r="AS3235"/>
      <c r="AT3235"/>
      <c r="AU3235"/>
      <c r="AW3235"/>
      <c r="AX3235"/>
      <c r="AY3235"/>
      <c r="BA3235"/>
      <c r="BB3235"/>
      <c r="BC3235"/>
      <c r="BE3235"/>
      <c r="BF3235"/>
      <c r="BG3235"/>
      <c r="BI3235"/>
      <c r="BJ3235"/>
      <c r="BK3235"/>
      <c r="BM3235"/>
      <c r="BN3235"/>
      <c r="BO3235"/>
    </row>
    <row r="3236" spans="1:67">
      <c r="A3236"/>
      <c r="B3236"/>
      <c r="C3236"/>
      <c r="E3236"/>
      <c r="F3236"/>
      <c r="G3236"/>
      <c r="I3236"/>
      <c r="J3236"/>
      <c r="K3236"/>
      <c r="M3236"/>
      <c r="N3236"/>
      <c r="O3236"/>
      <c r="Q3236"/>
      <c r="R3236"/>
      <c r="S3236"/>
      <c r="U3236"/>
      <c r="V3236"/>
      <c r="W3236"/>
      <c r="Y3236"/>
      <c r="Z3236"/>
      <c r="AA3236"/>
      <c r="AC3236"/>
      <c r="AD3236"/>
      <c r="AE3236"/>
      <c r="AG3236"/>
      <c r="AH3236"/>
      <c r="AI3236"/>
      <c r="AK3236"/>
      <c r="AL3236"/>
      <c r="AM3236"/>
      <c r="AO3236"/>
      <c r="AP3236"/>
      <c r="AQ3236"/>
      <c r="AS3236"/>
      <c r="AT3236"/>
      <c r="AU3236"/>
      <c r="AW3236"/>
      <c r="AX3236"/>
      <c r="AY3236"/>
      <c r="BA3236"/>
      <c r="BB3236"/>
      <c r="BC3236"/>
      <c r="BE3236"/>
      <c r="BF3236"/>
      <c r="BG3236"/>
      <c r="BI3236"/>
      <c r="BJ3236"/>
      <c r="BK3236"/>
      <c r="BM3236"/>
      <c r="BN3236"/>
      <c r="BO3236"/>
    </row>
    <row r="3237" spans="1:67">
      <c r="A3237"/>
      <c r="B3237"/>
      <c r="C3237"/>
      <c r="E3237"/>
      <c r="F3237"/>
      <c r="G3237"/>
      <c r="I3237"/>
      <c r="J3237"/>
      <c r="K3237"/>
      <c r="M3237"/>
      <c r="N3237"/>
      <c r="O3237"/>
      <c r="Q3237"/>
      <c r="R3237"/>
      <c r="S3237"/>
      <c r="U3237"/>
      <c r="V3237"/>
      <c r="W3237"/>
      <c r="Y3237"/>
      <c r="Z3237"/>
      <c r="AA3237"/>
      <c r="AC3237"/>
      <c r="AD3237"/>
      <c r="AE3237"/>
      <c r="AG3237"/>
      <c r="AH3237"/>
      <c r="AI3237"/>
      <c r="AK3237"/>
      <c r="AL3237"/>
      <c r="AM3237"/>
      <c r="AO3237"/>
      <c r="AP3237"/>
      <c r="AQ3237"/>
      <c r="AS3237"/>
      <c r="AT3237"/>
      <c r="AU3237"/>
      <c r="AW3237"/>
      <c r="AX3237"/>
      <c r="AY3237"/>
      <c r="BA3237"/>
      <c r="BB3237"/>
      <c r="BC3237"/>
      <c r="BE3237"/>
      <c r="BF3237"/>
      <c r="BG3237"/>
      <c r="BI3237"/>
      <c r="BJ3237"/>
      <c r="BK3237"/>
      <c r="BM3237"/>
      <c r="BN3237"/>
      <c r="BO3237"/>
    </row>
    <row r="3238" spans="1:67">
      <c r="A3238"/>
      <c r="B3238"/>
      <c r="C3238"/>
      <c r="E3238"/>
      <c r="F3238"/>
      <c r="G3238"/>
      <c r="I3238"/>
      <c r="J3238"/>
      <c r="K3238"/>
      <c r="M3238"/>
      <c r="N3238"/>
      <c r="O3238"/>
      <c r="Q3238"/>
      <c r="R3238"/>
      <c r="S3238"/>
      <c r="U3238"/>
      <c r="V3238"/>
      <c r="W3238"/>
      <c r="Y3238"/>
      <c r="Z3238"/>
      <c r="AA3238"/>
      <c r="AC3238"/>
      <c r="AD3238"/>
      <c r="AE3238"/>
      <c r="AG3238"/>
      <c r="AH3238"/>
      <c r="AI3238"/>
      <c r="AK3238"/>
      <c r="AL3238"/>
      <c r="AM3238"/>
      <c r="AO3238"/>
      <c r="AP3238"/>
      <c r="AQ3238"/>
      <c r="AS3238"/>
      <c r="AT3238"/>
      <c r="AU3238"/>
      <c r="AW3238"/>
      <c r="AX3238"/>
      <c r="AY3238"/>
      <c r="BA3238"/>
      <c r="BB3238"/>
      <c r="BC3238"/>
      <c r="BE3238"/>
      <c r="BF3238"/>
      <c r="BG3238"/>
      <c r="BI3238"/>
      <c r="BJ3238"/>
      <c r="BK3238"/>
      <c r="BM3238"/>
      <c r="BN3238"/>
      <c r="BO3238"/>
    </row>
    <row r="3239" spans="1:67">
      <c r="A3239"/>
      <c r="B3239"/>
      <c r="C3239"/>
      <c r="E3239"/>
      <c r="F3239"/>
      <c r="G3239"/>
      <c r="I3239"/>
      <c r="J3239"/>
      <c r="K3239"/>
      <c r="M3239"/>
      <c r="N3239"/>
      <c r="O3239"/>
      <c r="Q3239"/>
      <c r="R3239"/>
      <c r="S3239"/>
      <c r="U3239"/>
      <c r="V3239"/>
      <c r="W3239"/>
      <c r="Y3239"/>
      <c r="Z3239"/>
      <c r="AA3239"/>
      <c r="AC3239"/>
      <c r="AD3239"/>
      <c r="AE3239"/>
      <c r="AG3239"/>
      <c r="AH3239"/>
      <c r="AI3239"/>
      <c r="AK3239"/>
      <c r="AL3239"/>
      <c r="AM3239"/>
      <c r="AO3239"/>
      <c r="AP3239"/>
      <c r="AQ3239"/>
      <c r="AS3239"/>
      <c r="AT3239"/>
      <c r="AU3239"/>
      <c r="AW3239"/>
      <c r="AX3239"/>
      <c r="AY3239"/>
      <c r="BA3239"/>
      <c r="BB3239"/>
      <c r="BC3239"/>
      <c r="BE3239"/>
      <c r="BF3239"/>
      <c r="BG3239"/>
      <c r="BI3239"/>
      <c r="BJ3239"/>
      <c r="BK3239"/>
      <c r="BM3239"/>
      <c r="BN3239"/>
      <c r="BO3239"/>
    </row>
    <row r="3240" spans="1:67">
      <c r="A3240"/>
      <c r="B3240"/>
      <c r="C3240"/>
      <c r="E3240"/>
      <c r="F3240"/>
      <c r="G3240"/>
      <c r="I3240"/>
      <c r="J3240"/>
      <c r="K3240"/>
      <c r="M3240"/>
      <c r="N3240"/>
      <c r="O3240"/>
      <c r="Q3240"/>
      <c r="R3240"/>
      <c r="S3240"/>
      <c r="U3240"/>
      <c r="V3240"/>
      <c r="W3240"/>
      <c r="Y3240"/>
      <c r="Z3240"/>
      <c r="AA3240"/>
      <c r="AC3240"/>
      <c r="AD3240"/>
      <c r="AE3240"/>
      <c r="AG3240"/>
      <c r="AH3240"/>
      <c r="AI3240"/>
      <c r="AK3240"/>
      <c r="AL3240"/>
      <c r="AM3240"/>
      <c r="AO3240"/>
      <c r="AP3240"/>
      <c r="AQ3240"/>
      <c r="AS3240"/>
      <c r="AT3240"/>
      <c r="AU3240"/>
      <c r="AW3240"/>
      <c r="AX3240"/>
      <c r="AY3240"/>
      <c r="BA3240"/>
      <c r="BB3240"/>
      <c r="BC3240"/>
      <c r="BE3240"/>
      <c r="BF3240"/>
      <c r="BG3240"/>
      <c r="BI3240"/>
      <c r="BJ3240"/>
      <c r="BK3240"/>
      <c r="BM3240"/>
      <c r="BN3240"/>
      <c r="BO3240"/>
    </row>
    <row r="3241" spans="1:67">
      <c r="A3241"/>
      <c r="B3241"/>
      <c r="C3241"/>
      <c r="E3241"/>
      <c r="F3241"/>
      <c r="G3241"/>
      <c r="I3241"/>
      <c r="J3241"/>
      <c r="K3241"/>
      <c r="M3241"/>
      <c r="N3241"/>
      <c r="O3241"/>
      <c r="Q3241"/>
      <c r="R3241"/>
      <c r="S3241"/>
      <c r="U3241"/>
      <c r="V3241"/>
      <c r="W3241"/>
      <c r="Y3241"/>
      <c r="Z3241"/>
      <c r="AA3241"/>
      <c r="AC3241"/>
      <c r="AD3241"/>
      <c r="AE3241"/>
      <c r="AG3241"/>
      <c r="AH3241"/>
      <c r="AI3241"/>
      <c r="AK3241"/>
      <c r="AL3241"/>
      <c r="AM3241"/>
      <c r="AO3241"/>
      <c r="AP3241"/>
      <c r="AQ3241"/>
      <c r="AS3241"/>
      <c r="AT3241"/>
      <c r="AU3241"/>
      <c r="AW3241"/>
      <c r="AX3241"/>
      <c r="AY3241"/>
      <c r="BA3241"/>
      <c r="BB3241"/>
      <c r="BC3241"/>
      <c r="BE3241"/>
      <c r="BF3241"/>
      <c r="BG3241"/>
      <c r="BI3241"/>
      <c r="BJ3241"/>
      <c r="BK3241"/>
      <c r="BM3241"/>
      <c r="BN3241"/>
      <c r="BO3241"/>
    </row>
    <row r="3242" spans="1:67">
      <c r="A3242"/>
      <c r="B3242"/>
      <c r="C3242"/>
      <c r="E3242"/>
      <c r="F3242"/>
      <c r="G3242"/>
      <c r="I3242"/>
      <c r="J3242"/>
      <c r="K3242"/>
      <c r="M3242"/>
      <c r="N3242"/>
      <c r="O3242"/>
      <c r="Q3242"/>
      <c r="R3242"/>
      <c r="S3242"/>
      <c r="U3242"/>
      <c r="V3242"/>
      <c r="W3242"/>
      <c r="Y3242"/>
      <c r="Z3242"/>
      <c r="AA3242"/>
      <c r="AC3242"/>
      <c r="AD3242"/>
      <c r="AE3242"/>
      <c r="AG3242"/>
      <c r="AH3242"/>
      <c r="AI3242"/>
      <c r="AK3242"/>
      <c r="AL3242"/>
      <c r="AM3242"/>
      <c r="AO3242"/>
      <c r="AP3242"/>
      <c r="AQ3242"/>
      <c r="AS3242"/>
      <c r="AT3242"/>
      <c r="AU3242"/>
      <c r="AW3242"/>
      <c r="AX3242"/>
      <c r="AY3242"/>
      <c r="BA3242"/>
      <c r="BB3242"/>
      <c r="BC3242"/>
      <c r="BE3242"/>
      <c r="BF3242"/>
      <c r="BG3242"/>
      <c r="BI3242"/>
      <c r="BJ3242"/>
      <c r="BK3242"/>
      <c r="BM3242"/>
      <c r="BN3242"/>
      <c r="BO3242"/>
    </row>
    <row r="3243" spans="1:67">
      <c r="A3243"/>
      <c r="B3243"/>
      <c r="C3243"/>
      <c r="E3243"/>
      <c r="F3243"/>
      <c r="G3243"/>
      <c r="I3243"/>
      <c r="J3243"/>
      <c r="K3243"/>
      <c r="M3243"/>
      <c r="N3243"/>
      <c r="O3243"/>
      <c r="Q3243"/>
      <c r="R3243"/>
      <c r="S3243"/>
      <c r="U3243"/>
      <c r="V3243"/>
      <c r="W3243"/>
      <c r="Y3243"/>
      <c r="Z3243"/>
      <c r="AA3243"/>
      <c r="AC3243"/>
      <c r="AD3243"/>
      <c r="AE3243"/>
      <c r="AG3243"/>
      <c r="AH3243"/>
      <c r="AI3243"/>
      <c r="AK3243"/>
      <c r="AL3243"/>
      <c r="AM3243"/>
      <c r="AO3243"/>
      <c r="AP3243"/>
      <c r="AQ3243"/>
      <c r="AS3243"/>
      <c r="AT3243"/>
      <c r="AU3243"/>
      <c r="AW3243"/>
      <c r="AX3243"/>
      <c r="AY3243"/>
      <c r="BA3243"/>
      <c r="BB3243"/>
      <c r="BC3243"/>
      <c r="BE3243"/>
      <c r="BF3243"/>
      <c r="BG3243"/>
      <c r="BI3243"/>
      <c r="BJ3243"/>
      <c r="BK3243"/>
      <c r="BM3243"/>
      <c r="BN3243"/>
      <c r="BO3243"/>
    </row>
    <row r="3244" spans="1:67">
      <c r="A3244"/>
      <c r="B3244"/>
      <c r="C3244"/>
      <c r="E3244"/>
      <c r="F3244"/>
      <c r="G3244"/>
      <c r="I3244"/>
      <c r="J3244"/>
      <c r="K3244"/>
      <c r="M3244"/>
      <c r="N3244"/>
      <c r="O3244"/>
      <c r="Q3244"/>
      <c r="R3244"/>
      <c r="S3244"/>
      <c r="U3244"/>
      <c r="V3244"/>
      <c r="W3244"/>
      <c r="Y3244"/>
      <c r="Z3244"/>
      <c r="AA3244"/>
      <c r="AC3244"/>
      <c r="AD3244"/>
      <c r="AE3244"/>
      <c r="AG3244"/>
      <c r="AH3244"/>
      <c r="AI3244"/>
      <c r="AK3244"/>
      <c r="AL3244"/>
      <c r="AM3244"/>
      <c r="AO3244"/>
      <c r="AP3244"/>
      <c r="AQ3244"/>
      <c r="AS3244"/>
      <c r="AT3244"/>
      <c r="AU3244"/>
      <c r="AW3244"/>
      <c r="AX3244"/>
      <c r="AY3244"/>
      <c r="BA3244"/>
      <c r="BB3244"/>
      <c r="BC3244"/>
      <c r="BE3244"/>
      <c r="BF3244"/>
      <c r="BG3244"/>
      <c r="BI3244"/>
      <c r="BJ3244"/>
      <c r="BK3244"/>
      <c r="BM3244"/>
      <c r="BN3244"/>
      <c r="BO3244"/>
    </row>
    <row r="3245" spans="1:67">
      <c r="A3245"/>
      <c r="B3245"/>
      <c r="C3245"/>
      <c r="E3245"/>
      <c r="F3245"/>
      <c r="G3245"/>
      <c r="I3245"/>
      <c r="J3245"/>
      <c r="K3245"/>
      <c r="M3245"/>
      <c r="N3245"/>
      <c r="O3245"/>
      <c r="Q3245"/>
      <c r="R3245"/>
      <c r="S3245"/>
      <c r="U3245"/>
      <c r="V3245"/>
      <c r="W3245"/>
      <c r="Y3245"/>
      <c r="Z3245"/>
      <c r="AA3245"/>
      <c r="AC3245"/>
      <c r="AD3245"/>
      <c r="AE3245"/>
      <c r="AG3245"/>
      <c r="AH3245"/>
      <c r="AI3245"/>
      <c r="AK3245"/>
      <c r="AL3245"/>
      <c r="AM3245"/>
      <c r="AO3245"/>
      <c r="AP3245"/>
      <c r="AQ3245"/>
      <c r="AS3245"/>
      <c r="AT3245"/>
      <c r="AU3245"/>
      <c r="AW3245"/>
      <c r="AX3245"/>
      <c r="AY3245"/>
      <c r="BA3245"/>
      <c r="BB3245"/>
      <c r="BC3245"/>
      <c r="BE3245"/>
      <c r="BF3245"/>
      <c r="BG3245"/>
      <c r="BI3245"/>
      <c r="BJ3245"/>
      <c r="BK3245"/>
      <c r="BM3245"/>
      <c r="BN3245"/>
      <c r="BO3245"/>
    </row>
    <row r="3246" spans="1:67">
      <c r="A3246"/>
      <c r="B3246"/>
      <c r="C3246"/>
      <c r="E3246"/>
      <c r="F3246"/>
      <c r="G3246"/>
      <c r="I3246"/>
      <c r="J3246"/>
      <c r="K3246"/>
      <c r="M3246"/>
      <c r="N3246"/>
      <c r="O3246"/>
      <c r="Q3246"/>
      <c r="R3246"/>
      <c r="S3246"/>
      <c r="U3246"/>
      <c r="V3246"/>
      <c r="W3246"/>
      <c r="Y3246"/>
      <c r="Z3246"/>
      <c r="AA3246"/>
      <c r="AC3246"/>
      <c r="AD3246"/>
      <c r="AE3246"/>
      <c r="AG3246"/>
      <c r="AH3246"/>
      <c r="AI3246"/>
      <c r="AK3246"/>
      <c r="AL3246"/>
      <c r="AM3246"/>
      <c r="AO3246"/>
      <c r="AP3246"/>
      <c r="AQ3246"/>
      <c r="AS3246"/>
      <c r="AT3246"/>
      <c r="AU3246"/>
      <c r="AW3246"/>
      <c r="AX3246"/>
      <c r="AY3246"/>
      <c r="BA3246"/>
      <c r="BB3246"/>
      <c r="BC3246"/>
      <c r="BE3246"/>
      <c r="BF3246"/>
      <c r="BG3246"/>
      <c r="BI3246"/>
      <c r="BJ3246"/>
      <c r="BK3246"/>
      <c r="BM3246"/>
      <c r="BN3246"/>
      <c r="BO3246"/>
    </row>
    <row r="3247" spans="1:67">
      <c r="A3247"/>
      <c r="B3247"/>
      <c r="C3247"/>
      <c r="E3247"/>
      <c r="F3247"/>
      <c r="G3247"/>
      <c r="I3247"/>
      <c r="J3247"/>
      <c r="K3247"/>
      <c r="M3247"/>
      <c r="N3247"/>
      <c r="O3247"/>
      <c r="Q3247"/>
      <c r="R3247"/>
      <c r="S3247"/>
      <c r="U3247"/>
      <c r="V3247"/>
      <c r="W3247"/>
      <c r="Y3247"/>
      <c r="Z3247"/>
      <c r="AA3247"/>
      <c r="AC3247"/>
      <c r="AD3247"/>
      <c r="AE3247"/>
      <c r="AG3247"/>
      <c r="AH3247"/>
      <c r="AI3247"/>
      <c r="AK3247"/>
      <c r="AL3247"/>
      <c r="AM3247"/>
      <c r="AO3247"/>
      <c r="AP3247"/>
      <c r="AQ3247"/>
      <c r="AS3247"/>
      <c r="AT3247"/>
      <c r="AU3247"/>
      <c r="AW3247"/>
      <c r="AX3247"/>
      <c r="AY3247"/>
      <c r="BA3247"/>
      <c r="BB3247"/>
      <c r="BC3247"/>
      <c r="BE3247"/>
      <c r="BF3247"/>
      <c r="BG3247"/>
      <c r="BI3247"/>
      <c r="BJ3247"/>
      <c r="BK3247"/>
      <c r="BM3247"/>
      <c r="BN3247"/>
      <c r="BO3247"/>
    </row>
    <row r="3248" spans="1:67">
      <c r="A3248"/>
      <c r="B3248"/>
      <c r="C3248"/>
      <c r="E3248"/>
      <c r="F3248"/>
      <c r="G3248"/>
      <c r="I3248"/>
      <c r="J3248"/>
      <c r="K3248"/>
      <c r="M3248"/>
      <c r="N3248"/>
      <c r="O3248"/>
      <c r="Q3248"/>
      <c r="R3248"/>
      <c r="S3248"/>
      <c r="U3248"/>
      <c r="V3248"/>
      <c r="W3248"/>
      <c r="Y3248"/>
      <c r="Z3248"/>
      <c r="AA3248"/>
      <c r="AC3248"/>
      <c r="AD3248"/>
      <c r="AE3248"/>
      <c r="AG3248"/>
      <c r="AH3248"/>
      <c r="AI3248"/>
      <c r="AK3248"/>
      <c r="AL3248"/>
      <c r="AM3248"/>
      <c r="AO3248"/>
      <c r="AP3248"/>
      <c r="AQ3248"/>
      <c r="AS3248"/>
      <c r="AT3248"/>
      <c r="AU3248"/>
      <c r="AW3248"/>
      <c r="AX3248"/>
      <c r="AY3248"/>
      <c r="BA3248"/>
      <c r="BB3248"/>
      <c r="BC3248"/>
      <c r="BE3248"/>
      <c r="BF3248"/>
      <c r="BG3248"/>
      <c r="BI3248"/>
      <c r="BJ3248"/>
      <c r="BK3248"/>
      <c r="BM3248"/>
      <c r="BN3248"/>
      <c r="BO3248"/>
    </row>
    <row r="3249" spans="1:67">
      <c r="A3249"/>
      <c r="B3249"/>
      <c r="C3249"/>
      <c r="E3249"/>
      <c r="F3249"/>
      <c r="G3249"/>
      <c r="I3249"/>
      <c r="J3249"/>
      <c r="K3249"/>
      <c r="M3249"/>
      <c r="N3249"/>
      <c r="O3249"/>
      <c r="Q3249"/>
      <c r="R3249"/>
      <c r="S3249"/>
      <c r="U3249"/>
      <c r="V3249"/>
      <c r="W3249"/>
      <c r="Y3249"/>
      <c r="Z3249"/>
      <c r="AA3249"/>
      <c r="AC3249"/>
      <c r="AD3249"/>
      <c r="AE3249"/>
      <c r="AG3249"/>
      <c r="AH3249"/>
      <c r="AI3249"/>
      <c r="AK3249"/>
      <c r="AL3249"/>
      <c r="AM3249"/>
      <c r="AO3249"/>
      <c r="AP3249"/>
      <c r="AQ3249"/>
      <c r="AS3249"/>
      <c r="AT3249"/>
      <c r="AU3249"/>
      <c r="AW3249"/>
      <c r="AX3249"/>
      <c r="AY3249"/>
      <c r="BA3249"/>
      <c r="BB3249"/>
      <c r="BC3249"/>
      <c r="BE3249"/>
      <c r="BF3249"/>
      <c r="BG3249"/>
      <c r="BI3249"/>
      <c r="BJ3249"/>
      <c r="BK3249"/>
      <c r="BM3249"/>
      <c r="BN3249"/>
      <c r="BO3249"/>
    </row>
    <row r="3250" spans="1:67">
      <c r="A3250"/>
      <c r="B3250"/>
      <c r="C3250"/>
      <c r="E3250"/>
      <c r="F3250"/>
      <c r="G3250"/>
      <c r="I3250"/>
      <c r="J3250"/>
      <c r="K3250"/>
      <c r="M3250"/>
      <c r="N3250"/>
      <c r="O3250"/>
      <c r="Q3250"/>
      <c r="R3250"/>
      <c r="S3250"/>
      <c r="U3250"/>
      <c r="V3250"/>
      <c r="W3250"/>
      <c r="Y3250"/>
      <c r="Z3250"/>
      <c r="AA3250"/>
      <c r="AC3250"/>
      <c r="AD3250"/>
      <c r="AE3250"/>
      <c r="AG3250"/>
      <c r="AH3250"/>
      <c r="AI3250"/>
      <c r="AK3250"/>
      <c r="AL3250"/>
      <c r="AM3250"/>
      <c r="AO3250"/>
      <c r="AP3250"/>
      <c r="AQ3250"/>
      <c r="AS3250"/>
      <c r="AT3250"/>
      <c r="AU3250"/>
      <c r="AW3250"/>
      <c r="AX3250"/>
      <c r="AY3250"/>
      <c r="BA3250"/>
      <c r="BB3250"/>
      <c r="BC3250"/>
      <c r="BE3250"/>
      <c r="BF3250"/>
      <c r="BG3250"/>
      <c r="BI3250"/>
      <c r="BJ3250"/>
      <c r="BK3250"/>
      <c r="BM3250"/>
      <c r="BN3250"/>
      <c r="BO3250"/>
    </row>
    <row r="3251" spans="1:67">
      <c r="A3251"/>
      <c r="B3251"/>
      <c r="C3251"/>
      <c r="E3251"/>
      <c r="F3251"/>
      <c r="G3251"/>
      <c r="I3251"/>
      <c r="J3251"/>
      <c r="K3251"/>
      <c r="M3251"/>
      <c r="N3251"/>
      <c r="O3251"/>
      <c r="Q3251"/>
      <c r="R3251"/>
      <c r="S3251"/>
      <c r="U3251"/>
      <c r="V3251"/>
      <c r="W3251"/>
      <c r="Y3251"/>
      <c r="Z3251"/>
      <c r="AA3251"/>
      <c r="AC3251"/>
      <c r="AD3251"/>
      <c r="AE3251"/>
      <c r="AG3251"/>
      <c r="AH3251"/>
      <c r="AI3251"/>
      <c r="AK3251"/>
      <c r="AL3251"/>
      <c r="AM3251"/>
      <c r="AO3251"/>
      <c r="AP3251"/>
      <c r="AQ3251"/>
      <c r="AS3251"/>
      <c r="AT3251"/>
      <c r="AU3251"/>
      <c r="AW3251"/>
      <c r="AX3251"/>
      <c r="AY3251"/>
      <c r="BA3251"/>
      <c r="BB3251"/>
      <c r="BC3251"/>
      <c r="BE3251"/>
      <c r="BF3251"/>
      <c r="BG3251"/>
      <c r="BI3251"/>
      <c r="BJ3251"/>
      <c r="BK3251"/>
      <c r="BM3251"/>
      <c r="BN3251"/>
      <c r="BO3251"/>
    </row>
    <row r="3252" spans="1:67">
      <c r="A3252"/>
      <c r="B3252"/>
      <c r="C3252"/>
      <c r="E3252"/>
      <c r="F3252"/>
      <c r="G3252"/>
      <c r="I3252"/>
      <c r="J3252"/>
      <c r="K3252"/>
      <c r="M3252"/>
      <c r="N3252"/>
      <c r="O3252"/>
      <c r="Q3252"/>
      <c r="R3252"/>
      <c r="S3252"/>
      <c r="U3252"/>
      <c r="V3252"/>
      <c r="W3252"/>
      <c r="Y3252"/>
      <c r="Z3252"/>
      <c r="AA3252"/>
      <c r="AC3252"/>
      <c r="AD3252"/>
      <c r="AE3252"/>
      <c r="AG3252"/>
      <c r="AH3252"/>
      <c r="AI3252"/>
      <c r="AK3252"/>
      <c r="AL3252"/>
      <c r="AM3252"/>
      <c r="AO3252"/>
      <c r="AP3252"/>
      <c r="AQ3252"/>
      <c r="AS3252"/>
      <c r="AT3252"/>
      <c r="AU3252"/>
      <c r="AW3252"/>
      <c r="AX3252"/>
      <c r="AY3252"/>
      <c r="BA3252"/>
      <c r="BB3252"/>
      <c r="BC3252"/>
      <c r="BE3252"/>
      <c r="BF3252"/>
      <c r="BG3252"/>
      <c r="BI3252"/>
      <c r="BJ3252"/>
      <c r="BK3252"/>
      <c r="BM3252"/>
      <c r="BN3252"/>
      <c r="BO3252"/>
    </row>
    <row r="3253" spans="1:67">
      <c r="A3253"/>
      <c r="B3253"/>
      <c r="C3253"/>
      <c r="E3253"/>
      <c r="F3253"/>
      <c r="G3253"/>
      <c r="I3253"/>
      <c r="J3253"/>
      <c r="K3253"/>
      <c r="M3253"/>
      <c r="N3253"/>
      <c r="O3253"/>
      <c r="Q3253"/>
      <c r="R3253"/>
      <c r="S3253"/>
      <c r="U3253"/>
      <c r="V3253"/>
      <c r="W3253"/>
      <c r="Y3253"/>
      <c r="Z3253"/>
      <c r="AA3253"/>
      <c r="AC3253"/>
      <c r="AD3253"/>
      <c r="AE3253"/>
      <c r="AG3253"/>
      <c r="AH3253"/>
      <c r="AI3253"/>
      <c r="AK3253"/>
      <c r="AL3253"/>
      <c r="AM3253"/>
      <c r="AO3253"/>
      <c r="AP3253"/>
      <c r="AQ3253"/>
      <c r="AS3253"/>
      <c r="AT3253"/>
      <c r="AU3253"/>
      <c r="AW3253"/>
      <c r="AX3253"/>
      <c r="AY3253"/>
      <c r="BA3253"/>
      <c r="BB3253"/>
      <c r="BC3253"/>
      <c r="BE3253"/>
      <c r="BF3253"/>
      <c r="BG3253"/>
      <c r="BI3253"/>
      <c r="BJ3253"/>
      <c r="BK3253"/>
      <c r="BM3253"/>
      <c r="BN3253"/>
      <c r="BO3253"/>
    </row>
    <row r="3254" spans="1:67">
      <c r="A3254"/>
      <c r="B3254"/>
      <c r="C3254"/>
      <c r="E3254"/>
      <c r="F3254"/>
      <c r="G3254"/>
      <c r="I3254"/>
      <c r="J3254"/>
      <c r="K3254"/>
      <c r="M3254"/>
      <c r="N3254"/>
      <c r="O3254"/>
      <c r="Q3254"/>
      <c r="R3254"/>
      <c r="S3254"/>
      <c r="U3254"/>
      <c r="V3254"/>
      <c r="W3254"/>
      <c r="Y3254"/>
      <c r="Z3254"/>
      <c r="AA3254"/>
      <c r="AC3254"/>
      <c r="AD3254"/>
      <c r="AE3254"/>
      <c r="AG3254"/>
      <c r="AH3254"/>
      <c r="AI3254"/>
      <c r="AK3254"/>
      <c r="AL3254"/>
      <c r="AM3254"/>
      <c r="AO3254"/>
      <c r="AP3254"/>
      <c r="AQ3254"/>
      <c r="AS3254"/>
      <c r="AT3254"/>
      <c r="AU3254"/>
      <c r="AW3254"/>
      <c r="AX3254"/>
      <c r="AY3254"/>
      <c r="BA3254"/>
      <c r="BB3254"/>
      <c r="BC3254"/>
      <c r="BE3254"/>
      <c r="BF3254"/>
      <c r="BG3254"/>
      <c r="BI3254"/>
      <c r="BJ3254"/>
      <c r="BK3254"/>
      <c r="BM3254"/>
      <c r="BN3254"/>
      <c r="BO3254"/>
    </row>
    <row r="3255" spans="1:67">
      <c r="A3255"/>
      <c r="B3255"/>
      <c r="C3255"/>
      <c r="E3255"/>
      <c r="F3255"/>
      <c r="G3255"/>
      <c r="I3255"/>
      <c r="J3255"/>
      <c r="K3255"/>
      <c r="M3255"/>
      <c r="N3255"/>
      <c r="O3255"/>
      <c r="Q3255"/>
      <c r="R3255"/>
      <c r="S3255"/>
      <c r="U3255"/>
      <c r="V3255"/>
      <c r="W3255"/>
      <c r="Y3255"/>
      <c r="Z3255"/>
      <c r="AA3255"/>
      <c r="AC3255"/>
      <c r="AD3255"/>
      <c r="AE3255"/>
      <c r="AG3255"/>
      <c r="AH3255"/>
      <c r="AI3255"/>
      <c r="AK3255"/>
      <c r="AL3255"/>
      <c r="AM3255"/>
      <c r="AO3255"/>
      <c r="AP3255"/>
      <c r="AQ3255"/>
      <c r="AS3255"/>
      <c r="AT3255"/>
      <c r="AU3255"/>
      <c r="AW3255"/>
      <c r="AX3255"/>
      <c r="AY3255"/>
      <c r="BA3255"/>
      <c r="BB3255"/>
      <c r="BC3255"/>
      <c r="BE3255"/>
      <c r="BF3255"/>
      <c r="BG3255"/>
      <c r="BI3255"/>
      <c r="BJ3255"/>
      <c r="BK3255"/>
      <c r="BM3255"/>
      <c r="BN3255"/>
      <c r="BO3255"/>
    </row>
    <row r="3256" spans="1:67">
      <c r="A3256"/>
      <c r="B3256"/>
      <c r="C3256"/>
      <c r="E3256"/>
      <c r="F3256"/>
      <c r="G3256"/>
      <c r="I3256"/>
      <c r="J3256"/>
      <c r="K3256"/>
      <c r="M3256"/>
      <c r="N3256"/>
      <c r="O3256"/>
      <c r="Q3256"/>
      <c r="R3256"/>
      <c r="S3256"/>
      <c r="U3256"/>
      <c r="V3256"/>
      <c r="W3256"/>
      <c r="Y3256"/>
      <c r="Z3256"/>
      <c r="AA3256"/>
      <c r="AC3256"/>
      <c r="AD3256"/>
      <c r="AE3256"/>
      <c r="AG3256"/>
      <c r="AH3256"/>
      <c r="AI3256"/>
      <c r="AK3256"/>
      <c r="AL3256"/>
      <c r="AM3256"/>
      <c r="AO3256"/>
      <c r="AP3256"/>
      <c r="AQ3256"/>
      <c r="AS3256"/>
      <c r="AT3256"/>
      <c r="AU3256"/>
      <c r="AW3256"/>
      <c r="AX3256"/>
      <c r="AY3256"/>
      <c r="BA3256"/>
      <c r="BB3256"/>
      <c r="BC3256"/>
      <c r="BE3256"/>
      <c r="BF3256"/>
      <c r="BG3256"/>
      <c r="BI3256"/>
      <c r="BJ3256"/>
      <c r="BK3256"/>
      <c r="BM3256"/>
      <c r="BN3256"/>
      <c r="BO3256"/>
    </row>
    <row r="3257" spans="1:67">
      <c r="A3257"/>
      <c r="B3257"/>
      <c r="C3257"/>
      <c r="E3257"/>
      <c r="F3257"/>
      <c r="G3257"/>
      <c r="I3257"/>
      <c r="J3257"/>
      <c r="K3257"/>
      <c r="M3257"/>
      <c r="N3257"/>
      <c r="O3257"/>
      <c r="Q3257"/>
      <c r="R3257"/>
      <c r="S3257"/>
      <c r="U3257"/>
      <c r="V3257"/>
      <c r="W3257"/>
      <c r="Y3257"/>
      <c r="Z3257"/>
      <c r="AA3257"/>
      <c r="AC3257"/>
      <c r="AD3257"/>
      <c r="AE3257"/>
      <c r="AG3257"/>
      <c r="AH3257"/>
      <c r="AI3257"/>
      <c r="AK3257"/>
      <c r="AL3257"/>
      <c r="AM3257"/>
      <c r="AO3257"/>
      <c r="AP3257"/>
      <c r="AQ3257"/>
      <c r="AS3257"/>
      <c r="AT3257"/>
      <c r="AU3257"/>
      <c r="AW3257"/>
      <c r="AX3257"/>
      <c r="AY3257"/>
      <c r="BA3257"/>
      <c r="BB3257"/>
      <c r="BC3257"/>
      <c r="BE3257"/>
      <c r="BF3257"/>
      <c r="BG3257"/>
      <c r="BI3257"/>
      <c r="BJ3257"/>
      <c r="BK3257"/>
      <c r="BM3257"/>
      <c r="BN3257"/>
      <c r="BO3257"/>
    </row>
    <row r="3258" spans="1:67">
      <c r="A3258"/>
      <c r="B3258"/>
      <c r="C3258"/>
      <c r="E3258"/>
      <c r="F3258"/>
      <c r="G3258"/>
      <c r="I3258"/>
      <c r="J3258"/>
      <c r="K3258"/>
      <c r="M3258"/>
      <c r="N3258"/>
      <c r="O3258"/>
      <c r="Q3258"/>
      <c r="R3258"/>
      <c r="S3258"/>
      <c r="U3258"/>
      <c r="V3258"/>
      <c r="W3258"/>
      <c r="Y3258"/>
      <c r="Z3258"/>
      <c r="AA3258"/>
      <c r="AC3258"/>
      <c r="AD3258"/>
      <c r="AE3258"/>
      <c r="AG3258"/>
      <c r="AH3258"/>
      <c r="AI3258"/>
      <c r="AK3258"/>
      <c r="AL3258"/>
      <c r="AM3258"/>
      <c r="AO3258"/>
      <c r="AP3258"/>
      <c r="AQ3258"/>
      <c r="AS3258"/>
      <c r="AT3258"/>
      <c r="AU3258"/>
      <c r="AW3258"/>
      <c r="AX3258"/>
      <c r="AY3258"/>
      <c r="BA3258"/>
      <c r="BB3258"/>
      <c r="BC3258"/>
      <c r="BE3258"/>
      <c r="BF3258"/>
      <c r="BG3258"/>
      <c r="BI3258"/>
      <c r="BJ3258"/>
      <c r="BK3258"/>
      <c r="BM3258"/>
      <c r="BN3258"/>
      <c r="BO3258"/>
    </row>
    <row r="3259" spans="1:67">
      <c r="A3259"/>
      <c r="B3259"/>
      <c r="C3259"/>
      <c r="E3259"/>
      <c r="F3259"/>
      <c r="G3259"/>
      <c r="I3259"/>
      <c r="J3259"/>
      <c r="K3259"/>
      <c r="M3259"/>
      <c r="N3259"/>
      <c r="O3259"/>
      <c r="Q3259"/>
      <c r="R3259"/>
      <c r="S3259"/>
      <c r="U3259"/>
      <c r="V3259"/>
      <c r="W3259"/>
      <c r="Y3259"/>
      <c r="Z3259"/>
      <c r="AA3259"/>
      <c r="AC3259"/>
      <c r="AD3259"/>
      <c r="AE3259"/>
      <c r="AG3259"/>
      <c r="AH3259"/>
      <c r="AI3259"/>
      <c r="AK3259"/>
      <c r="AL3259"/>
      <c r="AM3259"/>
      <c r="AO3259"/>
      <c r="AP3259"/>
      <c r="AQ3259"/>
      <c r="AS3259"/>
      <c r="AT3259"/>
      <c r="AU3259"/>
      <c r="AW3259"/>
      <c r="AX3259"/>
      <c r="AY3259"/>
      <c r="BA3259"/>
      <c r="BB3259"/>
      <c r="BC3259"/>
      <c r="BE3259"/>
      <c r="BF3259"/>
      <c r="BG3259"/>
      <c r="BI3259"/>
      <c r="BJ3259"/>
      <c r="BK3259"/>
      <c r="BM3259"/>
      <c r="BN3259"/>
      <c r="BO3259"/>
    </row>
    <row r="3260" spans="1:67">
      <c r="A3260"/>
      <c r="B3260"/>
      <c r="C3260"/>
      <c r="E3260"/>
      <c r="F3260"/>
      <c r="G3260"/>
      <c r="I3260"/>
      <c r="J3260"/>
      <c r="K3260"/>
      <c r="M3260"/>
      <c r="N3260"/>
      <c r="O3260"/>
      <c r="Q3260"/>
      <c r="R3260"/>
      <c r="S3260"/>
      <c r="U3260"/>
      <c r="V3260"/>
      <c r="W3260"/>
      <c r="Y3260"/>
      <c r="Z3260"/>
      <c r="AA3260"/>
      <c r="AC3260"/>
      <c r="AD3260"/>
      <c r="AE3260"/>
      <c r="AG3260"/>
      <c r="AH3260"/>
      <c r="AI3260"/>
      <c r="AK3260"/>
      <c r="AL3260"/>
      <c r="AM3260"/>
      <c r="AO3260"/>
      <c r="AP3260"/>
      <c r="AQ3260"/>
      <c r="AS3260"/>
      <c r="AT3260"/>
      <c r="AU3260"/>
      <c r="AW3260"/>
      <c r="AX3260"/>
      <c r="AY3260"/>
      <c r="BA3260"/>
      <c r="BB3260"/>
      <c r="BC3260"/>
      <c r="BE3260"/>
      <c r="BF3260"/>
      <c r="BG3260"/>
      <c r="BI3260"/>
      <c r="BJ3260"/>
      <c r="BK3260"/>
      <c r="BM3260"/>
      <c r="BN3260"/>
      <c r="BO3260"/>
    </row>
    <row r="3261" spans="1:67">
      <c r="A3261"/>
      <c r="B3261"/>
      <c r="C3261"/>
      <c r="E3261"/>
      <c r="F3261"/>
      <c r="G3261"/>
      <c r="I3261"/>
      <c r="J3261"/>
      <c r="K3261"/>
      <c r="M3261"/>
      <c r="N3261"/>
      <c r="O3261"/>
      <c r="Q3261"/>
      <c r="R3261"/>
      <c r="S3261"/>
      <c r="U3261"/>
      <c r="V3261"/>
      <c r="W3261"/>
      <c r="Y3261"/>
      <c r="Z3261"/>
      <c r="AA3261"/>
      <c r="AC3261"/>
      <c r="AD3261"/>
      <c r="AE3261"/>
      <c r="AG3261"/>
      <c r="AH3261"/>
      <c r="AI3261"/>
      <c r="AK3261"/>
      <c r="AL3261"/>
      <c r="AM3261"/>
      <c r="AO3261"/>
      <c r="AP3261"/>
      <c r="AQ3261"/>
      <c r="AS3261"/>
      <c r="AT3261"/>
      <c r="AU3261"/>
      <c r="AW3261"/>
      <c r="AX3261"/>
      <c r="AY3261"/>
      <c r="BA3261"/>
      <c r="BB3261"/>
      <c r="BC3261"/>
      <c r="BE3261"/>
      <c r="BF3261"/>
      <c r="BG3261"/>
      <c r="BI3261"/>
      <c r="BJ3261"/>
      <c r="BK3261"/>
      <c r="BM3261"/>
      <c r="BN3261"/>
      <c r="BO3261"/>
    </row>
    <row r="3262" spans="1:67">
      <c r="A3262"/>
      <c r="B3262"/>
      <c r="C3262"/>
      <c r="E3262"/>
      <c r="F3262"/>
      <c r="G3262"/>
      <c r="I3262"/>
      <c r="J3262"/>
      <c r="K3262"/>
      <c r="M3262"/>
      <c r="N3262"/>
      <c r="O3262"/>
      <c r="Q3262"/>
      <c r="R3262"/>
      <c r="S3262"/>
      <c r="U3262"/>
      <c r="V3262"/>
      <c r="W3262"/>
      <c r="Y3262"/>
      <c r="Z3262"/>
      <c r="AA3262"/>
      <c r="AC3262"/>
      <c r="AD3262"/>
      <c r="AE3262"/>
      <c r="AG3262"/>
      <c r="AH3262"/>
      <c r="AI3262"/>
      <c r="AK3262"/>
      <c r="AL3262"/>
      <c r="AM3262"/>
      <c r="AO3262"/>
      <c r="AP3262"/>
      <c r="AQ3262"/>
      <c r="AS3262"/>
      <c r="AT3262"/>
      <c r="AU3262"/>
      <c r="AW3262"/>
      <c r="AX3262"/>
      <c r="AY3262"/>
      <c r="BA3262"/>
      <c r="BB3262"/>
      <c r="BC3262"/>
      <c r="BE3262"/>
      <c r="BF3262"/>
      <c r="BG3262"/>
      <c r="BI3262"/>
      <c r="BJ3262"/>
      <c r="BK3262"/>
      <c r="BM3262"/>
      <c r="BN3262"/>
      <c r="BO3262"/>
    </row>
    <row r="3263" spans="1:67">
      <c r="A3263"/>
      <c r="B3263"/>
      <c r="C3263"/>
      <c r="E3263"/>
      <c r="F3263"/>
      <c r="G3263"/>
      <c r="I3263"/>
      <c r="J3263"/>
      <c r="K3263"/>
      <c r="M3263"/>
      <c r="N3263"/>
      <c r="O3263"/>
      <c r="Q3263"/>
      <c r="R3263"/>
      <c r="S3263"/>
      <c r="U3263"/>
      <c r="V3263"/>
      <c r="W3263"/>
      <c r="Y3263"/>
      <c r="Z3263"/>
      <c r="AA3263"/>
      <c r="AC3263"/>
      <c r="AD3263"/>
      <c r="AE3263"/>
      <c r="AG3263"/>
      <c r="AH3263"/>
      <c r="AI3263"/>
      <c r="AK3263"/>
      <c r="AL3263"/>
      <c r="AM3263"/>
      <c r="AO3263"/>
      <c r="AP3263"/>
      <c r="AQ3263"/>
      <c r="AS3263"/>
      <c r="AT3263"/>
      <c r="AU3263"/>
      <c r="AW3263"/>
      <c r="AX3263"/>
      <c r="AY3263"/>
      <c r="BA3263"/>
      <c r="BB3263"/>
      <c r="BC3263"/>
      <c r="BE3263"/>
      <c r="BF3263"/>
      <c r="BG3263"/>
      <c r="BI3263"/>
      <c r="BJ3263"/>
      <c r="BK3263"/>
      <c r="BM3263"/>
      <c r="BN3263"/>
      <c r="BO3263"/>
    </row>
    <row r="3264" spans="1:67">
      <c r="A3264"/>
      <c r="B3264"/>
      <c r="C3264"/>
      <c r="E3264"/>
      <c r="F3264"/>
      <c r="G3264"/>
      <c r="I3264"/>
      <c r="J3264"/>
      <c r="K3264"/>
      <c r="M3264"/>
      <c r="N3264"/>
      <c r="O3264"/>
      <c r="Q3264"/>
      <c r="R3264"/>
      <c r="S3264"/>
      <c r="U3264"/>
      <c r="V3264"/>
      <c r="W3264"/>
      <c r="Y3264"/>
      <c r="Z3264"/>
      <c r="AA3264"/>
      <c r="AC3264"/>
      <c r="AD3264"/>
      <c r="AE3264"/>
      <c r="AG3264"/>
      <c r="AH3264"/>
      <c r="AI3264"/>
      <c r="AK3264"/>
      <c r="AL3264"/>
      <c r="AM3264"/>
      <c r="AO3264"/>
      <c r="AP3264"/>
      <c r="AQ3264"/>
      <c r="AS3264"/>
      <c r="AT3264"/>
      <c r="AU3264"/>
      <c r="AW3264"/>
      <c r="AX3264"/>
      <c r="AY3264"/>
      <c r="BA3264"/>
      <c r="BB3264"/>
      <c r="BC3264"/>
      <c r="BE3264"/>
      <c r="BF3264"/>
      <c r="BG3264"/>
      <c r="BI3264"/>
      <c r="BJ3264"/>
      <c r="BK3264"/>
      <c r="BM3264"/>
      <c r="BN3264"/>
      <c r="BO3264"/>
    </row>
    <row r="3265" spans="1:67">
      <c r="A3265"/>
      <c r="B3265"/>
      <c r="C3265"/>
      <c r="E3265"/>
      <c r="F3265"/>
      <c r="G3265"/>
      <c r="I3265"/>
      <c r="J3265"/>
      <c r="K3265"/>
      <c r="M3265"/>
      <c r="N3265"/>
      <c r="O3265"/>
      <c r="Q3265"/>
      <c r="R3265"/>
      <c r="S3265"/>
      <c r="U3265"/>
      <c r="V3265"/>
      <c r="W3265"/>
      <c r="Y3265"/>
      <c r="Z3265"/>
      <c r="AA3265"/>
      <c r="AC3265"/>
      <c r="AD3265"/>
      <c r="AE3265"/>
      <c r="AG3265"/>
      <c r="AH3265"/>
      <c r="AI3265"/>
      <c r="AK3265"/>
      <c r="AL3265"/>
      <c r="AM3265"/>
      <c r="AO3265"/>
      <c r="AP3265"/>
      <c r="AQ3265"/>
      <c r="AS3265"/>
      <c r="AT3265"/>
      <c r="AU3265"/>
      <c r="AW3265"/>
      <c r="AX3265"/>
      <c r="AY3265"/>
      <c r="BA3265"/>
      <c r="BB3265"/>
      <c r="BC3265"/>
      <c r="BE3265"/>
      <c r="BF3265"/>
      <c r="BG3265"/>
      <c r="BI3265"/>
      <c r="BJ3265"/>
      <c r="BK3265"/>
      <c r="BM3265"/>
      <c r="BN3265"/>
      <c r="BO3265"/>
    </row>
    <row r="3266" spans="1:67">
      <c r="A3266"/>
      <c r="B3266"/>
      <c r="C3266"/>
      <c r="E3266"/>
      <c r="F3266"/>
      <c r="G3266"/>
      <c r="I3266"/>
      <c r="J3266"/>
      <c r="K3266"/>
      <c r="M3266"/>
      <c r="N3266"/>
      <c r="O3266"/>
      <c r="Q3266"/>
      <c r="R3266"/>
      <c r="S3266"/>
      <c r="U3266"/>
      <c r="V3266"/>
      <c r="W3266"/>
      <c r="Y3266"/>
      <c r="Z3266"/>
      <c r="AA3266"/>
      <c r="AC3266"/>
      <c r="AD3266"/>
      <c r="AE3266"/>
      <c r="AG3266"/>
      <c r="AH3266"/>
      <c r="AI3266"/>
      <c r="AK3266"/>
      <c r="AL3266"/>
      <c r="AM3266"/>
      <c r="AO3266"/>
      <c r="AP3266"/>
      <c r="AQ3266"/>
      <c r="AS3266"/>
      <c r="AT3266"/>
      <c r="AU3266"/>
      <c r="AW3266"/>
      <c r="AX3266"/>
      <c r="AY3266"/>
      <c r="BA3266"/>
      <c r="BB3266"/>
      <c r="BC3266"/>
      <c r="BE3266"/>
      <c r="BF3266"/>
      <c r="BG3266"/>
      <c r="BI3266"/>
      <c r="BJ3266"/>
      <c r="BK3266"/>
      <c r="BM3266"/>
      <c r="BN3266"/>
      <c r="BO3266"/>
    </row>
    <row r="3267" spans="1:67">
      <c r="A3267"/>
      <c r="B3267"/>
      <c r="C3267"/>
      <c r="E3267"/>
      <c r="F3267"/>
      <c r="G3267"/>
      <c r="I3267"/>
      <c r="J3267"/>
      <c r="K3267"/>
      <c r="M3267"/>
      <c r="N3267"/>
      <c r="O3267"/>
      <c r="Q3267"/>
      <c r="R3267"/>
      <c r="S3267"/>
      <c r="U3267"/>
      <c r="V3267"/>
      <c r="W3267"/>
      <c r="Y3267"/>
      <c r="Z3267"/>
      <c r="AA3267"/>
      <c r="AC3267"/>
      <c r="AD3267"/>
      <c r="AE3267"/>
      <c r="AG3267"/>
      <c r="AH3267"/>
      <c r="AI3267"/>
      <c r="AK3267"/>
      <c r="AL3267"/>
      <c r="AM3267"/>
      <c r="AO3267"/>
      <c r="AP3267"/>
      <c r="AQ3267"/>
      <c r="AS3267"/>
      <c r="AT3267"/>
      <c r="AU3267"/>
      <c r="AW3267"/>
      <c r="AX3267"/>
      <c r="AY3267"/>
      <c r="BA3267"/>
      <c r="BB3267"/>
      <c r="BC3267"/>
      <c r="BE3267"/>
      <c r="BF3267"/>
      <c r="BG3267"/>
      <c r="BI3267"/>
      <c r="BJ3267"/>
      <c r="BK3267"/>
      <c r="BM3267"/>
      <c r="BN3267"/>
      <c r="BO3267"/>
    </row>
    <row r="3268" spans="1:67">
      <c r="A3268"/>
      <c r="B3268"/>
      <c r="C3268"/>
      <c r="E3268"/>
      <c r="F3268"/>
      <c r="G3268"/>
      <c r="I3268"/>
      <c r="J3268"/>
      <c r="K3268"/>
      <c r="M3268"/>
      <c r="N3268"/>
      <c r="O3268"/>
      <c r="Q3268"/>
      <c r="R3268"/>
      <c r="S3268"/>
      <c r="U3268"/>
      <c r="V3268"/>
      <c r="W3268"/>
      <c r="Y3268"/>
      <c r="Z3268"/>
      <c r="AA3268"/>
      <c r="AC3268"/>
      <c r="AD3268"/>
      <c r="AE3268"/>
      <c r="AG3268"/>
      <c r="AH3268"/>
      <c r="AI3268"/>
      <c r="AK3268"/>
      <c r="AL3268"/>
      <c r="AM3268"/>
      <c r="AO3268"/>
      <c r="AP3268"/>
      <c r="AQ3268"/>
      <c r="AS3268"/>
      <c r="AT3268"/>
      <c r="AU3268"/>
      <c r="AW3268"/>
      <c r="AX3268"/>
      <c r="AY3268"/>
      <c r="BA3268"/>
      <c r="BB3268"/>
      <c r="BC3268"/>
      <c r="BE3268"/>
      <c r="BF3268"/>
      <c r="BG3268"/>
      <c r="BI3268"/>
      <c r="BJ3268"/>
      <c r="BK3268"/>
      <c r="BM3268"/>
      <c r="BN3268"/>
      <c r="BO3268"/>
    </row>
    <row r="3269" spans="1:67">
      <c r="A3269"/>
      <c r="B3269"/>
      <c r="C3269"/>
      <c r="E3269"/>
      <c r="F3269"/>
      <c r="G3269"/>
      <c r="I3269"/>
      <c r="J3269"/>
      <c r="K3269"/>
      <c r="M3269"/>
      <c r="N3269"/>
      <c r="O3269"/>
      <c r="Q3269"/>
      <c r="R3269"/>
      <c r="S3269"/>
      <c r="U3269"/>
      <c r="V3269"/>
      <c r="W3269"/>
      <c r="Y3269"/>
      <c r="Z3269"/>
      <c r="AA3269"/>
      <c r="AC3269"/>
      <c r="AD3269"/>
      <c r="AE3269"/>
      <c r="AG3269"/>
      <c r="AH3269"/>
      <c r="AI3269"/>
      <c r="AK3269"/>
      <c r="AL3269"/>
      <c r="AM3269"/>
      <c r="AO3269"/>
      <c r="AP3269"/>
      <c r="AQ3269"/>
      <c r="AS3269"/>
      <c r="AT3269"/>
      <c r="AU3269"/>
      <c r="AW3269"/>
      <c r="AX3269"/>
      <c r="AY3269"/>
      <c r="BA3269"/>
      <c r="BB3269"/>
      <c r="BC3269"/>
      <c r="BE3269"/>
      <c r="BF3269"/>
      <c r="BG3269"/>
      <c r="BI3269"/>
      <c r="BJ3269"/>
      <c r="BK3269"/>
      <c r="BM3269"/>
      <c r="BN3269"/>
      <c r="BO3269"/>
    </row>
    <row r="3270" spans="1:67">
      <c r="A3270"/>
      <c r="B3270"/>
      <c r="C3270"/>
      <c r="E3270"/>
      <c r="F3270"/>
      <c r="G3270"/>
      <c r="I3270"/>
      <c r="J3270"/>
      <c r="K3270"/>
      <c r="M3270"/>
      <c r="N3270"/>
      <c r="O3270"/>
      <c r="Q3270"/>
      <c r="R3270"/>
      <c r="S3270"/>
      <c r="U3270"/>
      <c r="V3270"/>
      <c r="W3270"/>
      <c r="Y3270"/>
      <c r="Z3270"/>
      <c r="AA3270"/>
      <c r="AC3270"/>
      <c r="AD3270"/>
      <c r="AE3270"/>
      <c r="AG3270"/>
      <c r="AH3270"/>
      <c r="AI3270"/>
      <c r="AK3270"/>
      <c r="AL3270"/>
      <c r="AM3270"/>
      <c r="AO3270"/>
      <c r="AP3270"/>
      <c r="AQ3270"/>
      <c r="AS3270"/>
      <c r="AT3270"/>
      <c r="AU3270"/>
      <c r="AW3270"/>
      <c r="AX3270"/>
      <c r="AY3270"/>
      <c r="BA3270"/>
      <c r="BB3270"/>
      <c r="BC3270"/>
      <c r="BE3270"/>
      <c r="BF3270"/>
      <c r="BG3270"/>
      <c r="BI3270"/>
      <c r="BJ3270"/>
      <c r="BK3270"/>
      <c r="BM3270"/>
      <c r="BN3270"/>
      <c r="BO3270"/>
    </row>
    <row r="3271" spans="1:67">
      <c r="A3271"/>
      <c r="B3271"/>
      <c r="C3271"/>
      <c r="E3271"/>
      <c r="F3271"/>
      <c r="G3271"/>
      <c r="I3271"/>
      <c r="J3271"/>
      <c r="K3271"/>
      <c r="M3271"/>
      <c r="N3271"/>
      <c r="O3271"/>
      <c r="Q3271"/>
      <c r="R3271"/>
      <c r="S3271"/>
      <c r="U3271"/>
      <c r="V3271"/>
      <c r="W3271"/>
      <c r="Y3271"/>
      <c r="Z3271"/>
      <c r="AA3271"/>
      <c r="AC3271"/>
      <c r="AD3271"/>
      <c r="AE3271"/>
      <c r="AG3271"/>
      <c r="AH3271"/>
      <c r="AI3271"/>
      <c r="AK3271"/>
      <c r="AL3271"/>
      <c r="AM3271"/>
      <c r="AO3271"/>
      <c r="AP3271"/>
      <c r="AQ3271"/>
      <c r="AS3271"/>
      <c r="AT3271"/>
      <c r="AU3271"/>
      <c r="AW3271"/>
      <c r="AX3271"/>
      <c r="AY3271"/>
      <c r="BA3271"/>
      <c r="BB3271"/>
      <c r="BC3271"/>
      <c r="BE3271"/>
      <c r="BF3271"/>
      <c r="BG3271"/>
      <c r="BI3271"/>
      <c r="BJ3271"/>
      <c r="BK3271"/>
      <c r="BM3271"/>
      <c r="BN3271"/>
      <c r="BO3271"/>
    </row>
    <row r="3272" spans="1:67">
      <c r="A3272"/>
      <c r="B3272"/>
      <c r="C3272"/>
      <c r="E3272"/>
      <c r="F3272"/>
      <c r="G3272"/>
      <c r="I3272"/>
      <c r="J3272"/>
      <c r="K3272"/>
      <c r="M3272"/>
      <c r="N3272"/>
      <c r="O3272"/>
      <c r="Q3272"/>
      <c r="R3272"/>
      <c r="S3272"/>
      <c r="U3272"/>
      <c r="V3272"/>
      <c r="W3272"/>
      <c r="Y3272"/>
      <c r="Z3272"/>
      <c r="AA3272"/>
      <c r="AC3272"/>
      <c r="AD3272"/>
      <c r="AE3272"/>
      <c r="AG3272"/>
      <c r="AH3272"/>
      <c r="AI3272"/>
      <c r="AK3272"/>
      <c r="AL3272"/>
      <c r="AM3272"/>
      <c r="AO3272"/>
      <c r="AP3272"/>
      <c r="AQ3272"/>
      <c r="AS3272"/>
      <c r="AT3272"/>
      <c r="AU3272"/>
      <c r="AW3272"/>
      <c r="AX3272"/>
      <c r="AY3272"/>
      <c r="BA3272"/>
      <c r="BB3272"/>
      <c r="BC3272"/>
      <c r="BE3272"/>
      <c r="BF3272"/>
      <c r="BG3272"/>
      <c r="BI3272"/>
      <c r="BJ3272"/>
      <c r="BK3272"/>
      <c r="BM3272"/>
      <c r="BN3272"/>
      <c r="BO3272"/>
    </row>
    <row r="3273" spans="1:67">
      <c r="A3273"/>
      <c r="B3273"/>
      <c r="C3273"/>
      <c r="E3273"/>
      <c r="F3273"/>
      <c r="G3273"/>
      <c r="I3273"/>
      <c r="J3273"/>
      <c r="K3273"/>
      <c r="M3273"/>
      <c r="N3273"/>
      <c r="O3273"/>
      <c r="Q3273"/>
      <c r="R3273"/>
      <c r="S3273"/>
      <c r="U3273"/>
      <c r="V3273"/>
      <c r="W3273"/>
      <c r="Y3273"/>
      <c r="Z3273"/>
      <c r="AA3273"/>
      <c r="AC3273"/>
      <c r="AD3273"/>
      <c r="AE3273"/>
      <c r="AG3273"/>
      <c r="AH3273"/>
      <c r="AI3273"/>
      <c r="AK3273"/>
      <c r="AL3273"/>
      <c r="AM3273"/>
      <c r="AO3273"/>
      <c r="AP3273"/>
      <c r="AQ3273"/>
      <c r="AS3273"/>
      <c r="AT3273"/>
      <c r="AU3273"/>
      <c r="AW3273"/>
      <c r="AX3273"/>
      <c r="AY3273"/>
      <c r="BA3273"/>
      <c r="BB3273"/>
      <c r="BC3273"/>
      <c r="BE3273"/>
      <c r="BF3273"/>
      <c r="BG3273"/>
      <c r="BI3273"/>
      <c r="BJ3273"/>
      <c r="BK3273"/>
      <c r="BM3273"/>
      <c r="BN3273"/>
      <c r="BO3273"/>
    </row>
    <row r="3274" spans="1:67">
      <c r="A3274"/>
      <c r="B3274"/>
      <c r="C3274"/>
      <c r="E3274"/>
      <c r="F3274"/>
      <c r="G3274"/>
      <c r="I3274"/>
      <c r="J3274"/>
      <c r="K3274"/>
      <c r="M3274"/>
      <c r="N3274"/>
      <c r="O3274"/>
      <c r="Q3274"/>
      <c r="R3274"/>
      <c r="S3274"/>
      <c r="U3274"/>
      <c r="V3274"/>
      <c r="W3274"/>
      <c r="Y3274"/>
      <c r="Z3274"/>
      <c r="AA3274"/>
      <c r="AC3274"/>
      <c r="AD3274"/>
      <c r="AE3274"/>
      <c r="AG3274"/>
      <c r="AH3274"/>
      <c r="AI3274"/>
      <c r="AK3274"/>
      <c r="AL3274"/>
      <c r="AM3274"/>
      <c r="AO3274"/>
      <c r="AP3274"/>
      <c r="AQ3274"/>
      <c r="AS3274"/>
      <c r="AT3274"/>
      <c r="AU3274"/>
      <c r="AW3274"/>
      <c r="AX3274"/>
      <c r="AY3274"/>
      <c r="BA3274"/>
      <c r="BB3274"/>
      <c r="BC3274"/>
      <c r="BE3274"/>
      <c r="BF3274"/>
      <c r="BG3274"/>
      <c r="BI3274"/>
      <c r="BJ3274"/>
      <c r="BK3274"/>
      <c r="BM3274"/>
      <c r="BN3274"/>
      <c r="BO3274"/>
    </row>
    <row r="3275" spans="1:67">
      <c r="A3275"/>
      <c r="B3275"/>
      <c r="C3275"/>
      <c r="E3275"/>
      <c r="F3275"/>
      <c r="G3275"/>
      <c r="I3275"/>
      <c r="J3275"/>
      <c r="K3275"/>
      <c r="M3275"/>
      <c r="N3275"/>
      <c r="O3275"/>
      <c r="Q3275"/>
      <c r="R3275"/>
      <c r="S3275"/>
      <c r="U3275"/>
      <c r="V3275"/>
      <c r="W3275"/>
      <c r="Y3275"/>
      <c r="Z3275"/>
      <c r="AA3275"/>
      <c r="AC3275"/>
      <c r="AD3275"/>
      <c r="AE3275"/>
      <c r="AG3275"/>
      <c r="AH3275"/>
      <c r="AI3275"/>
      <c r="AK3275"/>
      <c r="AL3275"/>
      <c r="AM3275"/>
      <c r="AO3275"/>
      <c r="AP3275"/>
      <c r="AQ3275"/>
      <c r="AS3275"/>
      <c r="AT3275"/>
      <c r="AU3275"/>
      <c r="AW3275"/>
      <c r="AX3275"/>
      <c r="AY3275"/>
      <c r="BA3275"/>
      <c r="BB3275"/>
      <c r="BC3275"/>
      <c r="BE3275"/>
      <c r="BF3275"/>
      <c r="BG3275"/>
      <c r="BI3275"/>
      <c r="BJ3275"/>
      <c r="BK3275"/>
      <c r="BM3275"/>
      <c r="BN3275"/>
      <c r="BO3275"/>
    </row>
    <row r="3276" spans="1:67">
      <c r="A3276"/>
      <c r="B3276"/>
      <c r="C3276"/>
      <c r="E3276"/>
      <c r="F3276"/>
      <c r="G3276"/>
      <c r="I3276"/>
      <c r="J3276"/>
      <c r="K3276"/>
      <c r="M3276"/>
      <c r="N3276"/>
      <c r="O3276"/>
      <c r="Q3276"/>
      <c r="R3276"/>
      <c r="S3276"/>
      <c r="U3276"/>
      <c r="V3276"/>
      <c r="W3276"/>
      <c r="Y3276"/>
      <c r="Z3276"/>
      <c r="AA3276"/>
      <c r="AC3276"/>
      <c r="AD3276"/>
      <c r="AE3276"/>
      <c r="AG3276"/>
      <c r="AH3276"/>
      <c r="AI3276"/>
      <c r="AK3276"/>
      <c r="AL3276"/>
      <c r="AM3276"/>
      <c r="AO3276"/>
      <c r="AP3276"/>
      <c r="AQ3276"/>
      <c r="AS3276"/>
      <c r="AT3276"/>
      <c r="AU3276"/>
      <c r="AW3276"/>
      <c r="AX3276"/>
      <c r="AY3276"/>
      <c r="BA3276"/>
      <c r="BB3276"/>
      <c r="BC3276"/>
      <c r="BE3276"/>
      <c r="BF3276"/>
      <c r="BG3276"/>
      <c r="BI3276"/>
      <c r="BJ3276"/>
      <c r="BK3276"/>
      <c r="BM3276"/>
      <c r="BN3276"/>
      <c r="BO3276"/>
    </row>
    <row r="3277" spans="1:67">
      <c r="A3277"/>
      <c r="B3277"/>
      <c r="C3277"/>
      <c r="E3277"/>
      <c r="F3277"/>
      <c r="G3277"/>
      <c r="I3277"/>
      <c r="J3277"/>
      <c r="K3277"/>
      <c r="M3277"/>
      <c r="N3277"/>
      <c r="O3277"/>
      <c r="Q3277"/>
      <c r="R3277"/>
      <c r="S3277"/>
      <c r="U3277"/>
      <c r="V3277"/>
      <c r="W3277"/>
      <c r="Y3277"/>
      <c r="Z3277"/>
      <c r="AA3277"/>
      <c r="AC3277"/>
      <c r="AD3277"/>
      <c r="AE3277"/>
      <c r="AG3277"/>
      <c r="AH3277"/>
      <c r="AI3277"/>
      <c r="AK3277"/>
      <c r="AL3277"/>
      <c r="AM3277"/>
      <c r="AO3277"/>
      <c r="AP3277"/>
      <c r="AQ3277"/>
      <c r="AS3277"/>
      <c r="AT3277"/>
      <c r="AU3277"/>
      <c r="AW3277"/>
      <c r="AX3277"/>
      <c r="AY3277"/>
      <c r="BA3277"/>
      <c r="BB3277"/>
      <c r="BC3277"/>
      <c r="BE3277"/>
      <c r="BF3277"/>
      <c r="BG3277"/>
      <c r="BI3277"/>
      <c r="BJ3277"/>
      <c r="BK3277"/>
      <c r="BM3277"/>
      <c r="BN3277"/>
      <c r="BO3277"/>
    </row>
    <row r="3278" spans="1:67">
      <c r="A3278"/>
      <c r="B3278"/>
      <c r="C3278"/>
      <c r="E3278"/>
      <c r="F3278"/>
      <c r="G3278"/>
      <c r="I3278"/>
      <c r="J3278"/>
      <c r="K3278"/>
      <c r="M3278"/>
      <c r="N3278"/>
      <c r="O3278"/>
      <c r="Q3278"/>
      <c r="R3278"/>
      <c r="S3278"/>
      <c r="U3278"/>
      <c r="V3278"/>
      <c r="W3278"/>
      <c r="Y3278"/>
      <c r="Z3278"/>
      <c r="AA3278"/>
      <c r="AC3278"/>
      <c r="AD3278"/>
      <c r="AE3278"/>
      <c r="AG3278"/>
      <c r="AH3278"/>
      <c r="AI3278"/>
      <c r="AK3278"/>
      <c r="AL3278"/>
      <c r="AM3278"/>
      <c r="AO3278"/>
      <c r="AP3278"/>
      <c r="AQ3278"/>
      <c r="AS3278"/>
      <c r="AT3278"/>
      <c r="AU3278"/>
      <c r="AW3278"/>
      <c r="AX3278"/>
      <c r="AY3278"/>
      <c r="BA3278"/>
      <c r="BB3278"/>
      <c r="BC3278"/>
      <c r="BE3278"/>
      <c r="BF3278"/>
      <c r="BG3278"/>
      <c r="BI3278"/>
      <c r="BJ3278"/>
      <c r="BK3278"/>
      <c r="BM3278"/>
      <c r="BN3278"/>
      <c r="BO3278"/>
    </row>
    <row r="3279" spans="1:67">
      <c r="A3279"/>
      <c r="B3279"/>
      <c r="C3279"/>
      <c r="E3279"/>
      <c r="F3279"/>
      <c r="G3279"/>
      <c r="I3279"/>
      <c r="J3279"/>
      <c r="K3279"/>
      <c r="M3279"/>
      <c r="N3279"/>
      <c r="O3279"/>
      <c r="Q3279"/>
      <c r="R3279"/>
      <c r="S3279"/>
      <c r="U3279"/>
      <c r="V3279"/>
      <c r="W3279"/>
      <c r="Y3279"/>
      <c r="Z3279"/>
      <c r="AA3279"/>
      <c r="AC3279"/>
      <c r="AD3279"/>
      <c r="AE3279"/>
      <c r="AG3279"/>
      <c r="AH3279"/>
      <c r="AI3279"/>
      <c r="AK3279"/>
      <c r="AL3279"/>
      <c r="AM3279"/>
      <c r="AO3279"/>
      <c r="AP3279"/>
      <c r="AQ3279"/>
      <c r="AS3279"/>
      <c r="AT3279"/>
      <c r="AU3279"/>
      <c r="AW3279"/>
      <c r="AX3279"/>
      <c r="AY3279"/>
      <c r="BA3279"/>
      <c r="BB3279"/>
      <c r="BC3279"/>
      <c r="BE3279"/>
      <c r="BF3279"/>
      <c r="BG3279"/>
      <c r="BI3279"/>
      <c r="BJ3279"/>
      <c r="BK3279"/>
      <c r="BM3279"/>
      <c r="BN3279"/>
      <c r="BO3279"/>
    </row>
    <row r="3280" spans="1:67">
      <c r="A3280"/>
      <c r="B3280"/>
      <c r="C3280"/>
      <c r="E3280"/>
      <c r="F3280"/>
      <c r="G3280"/>
      <c r="I3280"/>
      <c r="J3280"/>
      <c r="K3280"/>
      <c r="M3280"/>
      <c r="N3280"/>
      <c r="O3280"/>
      <c r="Q3280"/>
      <c r="R3280"/>
      <c r="S3280"/>
      <c r="U3280"/>
      <c r="V3280"/>
      <c r="W3280"/>
      <c r="Y3280"/>
      <c r="Z3280"/>
      <c r="AA3280"/>
      <c r="AC3280"/>
      <c r="AD3280"/>
      <c r="AE3280"/>
      <c r="AG3280"/>
      <c r="AH3280"/>
      <c r="AI3280"/>
      <c r="AK3280"/>
      <c r="AL3280"/>
      <c r="AM3280"/>
      <c r="AO3280"/>
      <c r="AP3280"/>
      <c r="AQ3280"/>
      <c r="AS3280"/>
      <c r="AT3280"/>
      <c r="AU3280"/>
      <c r="AW3280"/>
      <c r="AX3280"/>
      <c r="AY3280"/>
      <c r="BA3280"/>
      <c r="BB3280"/>
      <c r="BC3280"/>
      <c r="BE3280"/>
      <c r="BF3280"/>
      <c r="BG3280"/>
      <c r="BI3280"/>
      <c r="BJ3280"/>
      <c r="BK3280"/>
      <c r="BM3280"/>
      <c r="BN3280"/>
      <c r="BO3280"/>
    </row>
    <row r="3281" spans="1:67">
      <c r="A3281"/>
      <c r="B3281"/>
      <c r="C3281"/>
      <c r="E3281"/>
      <c r="F3281"/>
      <c r="G3281"/>
      <c r="I3281"/>
      <c r="J3281"/>
      <c r="K3281"/>
      <c r="M3281"/>
      <c r="N3281"/>
      <c r="O3281"/>
      <c r="Q3281"/>
      <c r="R3281"/>
      <c r="S3281"/>
      <c r="U3281"/>
      <c r="V3281"/>
      <c r="W3281"/>
      <c r="Y3281"/>
      <c r="Z3281"/>
      <c r="AA3281"/>
      <c r="AC3281"/>
      <c r="AD3281"/>
      <c r="AE3281"/>
      <c r="AG3281"/>
      <c r="AH3281"/>
      <c r="AI3281"/>
      <c r="AK3281"/>
      <c r="AL3281"/>
      <c r="AM3281"/>
      <c r="AO3281"/>
      <c r="AP3281"/>
      <c r="AQ3281"/>
      <c r="AS3281"/>
      <c r="AT3281"/>
      <c r="AU3281"/>
      <c r="AW3281"/>
      <c r="AX3281"/>
      <c r="AY3281"/>
      <c r="BA3281"/>
      <c r="BB3281"/>
      <c r="BC3281"/>
      <c r="BE3281"/>
      <c r="BF3281"/>
      <c r="BG3281"/>
      <c r="BI3281"/>
      <c r="BJ3281"/>
      <c r="BK3281"/>
      <c r="BM3281"/>
      <c r="BN3281"/>
      <c r="BO3281"/>
    </row>
    <row r="3282" spans="1:67">
      <c r="A3282"/>
      <c r="B3282"/>
      <c r="C3282"/>
      <c r="E3282"/>
      <c r="F3282"/>
      <c r="G3282"/>
      <c r="I3282"/>
      <c r="J3282"/>
      <c r="K3282"/>
      <c r="M3282"/>
      <c r="N3282"/>
      <c r="O3282"/>
      <c r="Q3282"/>
      <c r="R3282"/>
      <c r="S3282"/>
      <c r="U3282"/>
      <c r="V3282"/>
      <c r="W3282"/>
      <c r="Y3282"/>
      <c r="Z3282"/>
      <c r="AA3282"/>
      <c r="AC3282"/>
      <c r="AD3282"/>
      <c r="AE3282"/>
      <c r="AG3282"/>
      <c r="AH3282"/>
      <c r="AI3282"/>
      <c r="AK3282"/>
      <c r="AL3282"/>
      <c r="AM3282"/>
      <c r="AO3282"/>
      <c r="AP3282"/>
      <c r="AQ3282"/>
      <c r="AS3282"/>
      <c r="AT3282"/>
      <c r="AU3282"/>
      <c r="AW3282"/>
      <c r="AX3282"/>
      <c r="AY3282"/>
      <c r="BA3282"/>
      <c r="BB3282"/>
      <c r="BC3282"/>
      <c r="BE3282"/>
      <c r="BF3282"/>
      <c r="BG3282"/>
      <c r="BI3282"/>
      <c r="BJ3282"/>
      <c r="BK3282"/>
      <c r="BM3282"/>
      <c r="BN3282"/>
      <c r="BO3282"/>
    </row>
    <row r="3283" spans="1:67">
      <c r="A3283"/>
      <c r="B3283"/>
      <c r="C3283"/>
      <c r="E3283"/>
      <c r="F3283"/>
      <c r="G3283"/>
      <c r="I3283"/>
      <c r="J3283"/>
      <c r="K3283"/>
      <c r="M3283"/>
      <c r="N3283"/>
      <c r="O3283"/>
      <c r="Q3283"/>
      <c r="R3283"/>
      <c r="S3283"/>
      <c r="U3283"/>
      <c r="V3283"/>
      <c r="W3283"/>
      <c r="Y3283"/>
      <c r="Z3283"/>
      <c r="AA3283"/>
      <c r="AC3283"/>
      <c r="AD3283"/>
      <c r="AE3283"/>
      <c r="AG3283"/>
      <c r="AH3283"/>
      <c r="AI3283"/>
      <c r="AK3283"/>
      <c r="AL3283"/>
      <c r="AM3283"/>
      <c r="AO3283"/>
      <c r="AP3283"/>
      <c r="AQ3283"/>
      <c r="AS3283"/>
      <c r="AT3283"/>
      <c r="AU3283"/>
      <c r="AW3283"/>
      <c r="AX3283"/>
      <c r="AY3283"/>
      <c r="BA3283"/>
      <c r="BB3283"/>
      <c r="BC3283"/>
      <c r="BE3283"/>
      <c r="BF3283"/>
      <c r="BG3283"/>
      <c r="BI3283"/>
      <c r="BJ3283"/>
      <c r="BK3283"/>
      <c r="BM3283"/>
      <c r="BN3283"/>
      <c r="BO3283"/>
    </row>
    <row r="3284" spans="1:67">
      <c r="A3284"/>
      <c r="B3284"/>
      <c r="C3284"/>
      <c r="E3284"/>
      <c r="F3284"/>
      <c r="G3284"/>
      <c r="I3284"/>
      <c r="J3284"/>
      <c r="K3284"/>
      <c r="M3284"/>
      <c r="N3284"/>
      <c r="O3284"/>
      <c r="Q3284"/>
      <c r="R3284"/>
      <c r="S3284"/>
      <c r="U3284"/>
      <c r="V3284"/>
      <c r="W3284"/>
      <c r="Y3284"/>
      <c r="Z3284"/>
      <c r="AA3284"/>
      <c r="AC3284"/>
      <c r="AD3284"/>
      <c r="AE3284"/>
      <c r="AG3284"/>
      <c r="AH3284"/>
      <c r="AI3284"/>
      <c r="AK3284"/>
      <c r="AL3284"/>
      <c r="AM3284"/>
      <c r="AO3284"/>
      <c r="AP3284"/>
      <c r="AQ3284"/>
      <c r="AS3284"/>
      <c r="AT3284"/>
      <c r="AU3284"/>
      <c r="AW3284"/>
      <c r="AX3284"/>
      <c r="AY3284"/>
      <c r="BA3284"/>
      <c r="BB3284"/>
      <c r="BC3284"/>
      <c r="BE3284"/>
      <c r="BF3284"/>
      <c r="BG3284"/>
      <c r="BI3284"/>
      <c r="BJ3284"/>
      <c r="BK3284"/>
      <c r="BM3284"/>
      <c r="BN3284"/>
      <c r="BO3284"/>
    </row>
    <row r="3285" spans="1:67">
      <c r="A3285"/>
      <c r="B3285"/>
      <c r="C3285"/>
      <c r="E3285"/>
      <c r="F3285"/>
      <c r="G3285"/>
      <c r="I3285"/>
      <c r="J3285"/>
      <c r="K3285"/>
      <c r="M3285"/>
      <c r="N3285"/>
      <c r="O3285"/>
      <c r="Q3285"/>
      <c r="R3285"/>
      <c r="S3285"/>
      <c r="U3285"/>
      <c r="V3285"/>
      <c r="W3285"/>
      <c r="Y3285"/>
      <c r="Z3285"/>
      <c r="AA3285"/>
      <c r="AC3285"/>
      <c r="AD3285"/>
      <c r="AE3285"/>
      <c r="AG3285"/>
      <c r="AH3285"/>
      <c r="AI3285"/>
      <c r="AK3285"/>
      <c r="AL3285"/>
      <c r="AM3285"/>
      <c r="AO3285"/>
      <c r="AP3285"/>
      <c r="AQ3285"/>
      <c r="AS3285"/>
      <c r="AT3285"/>
      <c r="AU3285"/>
      <c r="AW3285"/>
      <c r="AX3285"/>
      <c r="AY3285"/>
      <c r="BA3285"/>
      <c r="BB3285"/>
      <c r="BC3285"/>
      <c r="BE3285"/>
      <c r="BF3285"/>
      <c r="BG3285"/>
      <c r="BI3285"/>
      <c r="BJ3285"/>
      <c r="BK3285"/>
      <c r="BM3285"/>
      <c r="BN3285"/>
      <c r="BO3285"/>
    </row>
    <row r="3286" spans="1:67">
      <c r="A3286"/>
      <c r="B3286"/>
      <c r="C3286"/>
      <c r="E3286"/>
      <c r="F3286"/>
      <c r="G3286"/>
      <c r="I3286"/>
      <c r="J3286"/>
      <c r="K3286"/>
      <c r="M3286"/>
      <c r="N3286"/>
      <c r="O3286"/>
      <c r="Q3286"/>
      <c r="R3286"/>
      <c r="S3286"/>
      <c r="U3286"/>
      <c r="V3286"/>
      <c r="W3286"/>
      <c r="Y3286"/>
      <c r="Z3286"/>
      <c r="AA3286"/>
      <c r="AC3286"/>
      <c r="AD3286"/>
      <c r="AE3286"/>
      <c r="AG3286"/>
      <c r="AH3286"/>
      <c r="AI3286"/>
      <c r="AK3286"/>
      <c r="AL3286"/>
      <c r="AM3286"/>
      <c r="AO3286"/>
      <c r="AP3286"/>
      <c r="AQ3286"/>
      <c r="AS3286"/>
      <c r="AT3286"/>
      <c r="AU3286"/>
      <c r="AW3286"/>
      <c r="AX3286"/>
      <c r="AY3286"/>
      <c r="BA3286"/>
      <c r="BB3286"/>
      <c r="BC3286"/>
      <c r="BE3286"/>
      <c r="BF3286"/>
      <c r="BG3286"/>
      <c r="BI3286"/>
      <c r="BJ3286"/>
      <c r="BK3286"/>
      <c r="BM3286"/>
      <c r="BN3286"/>
      <c r="BO3286"/>
    </row>
    <row r="3287" spans="1:67">
      <c r="A3287"/>
      <c r="B3287"/>
      <c r="C3287"/>
      <c r="E3287"/>
      <c r="F3287"/>
      <c r="G3287"/>
      <c r="I3287"/>
      <c r="J3287"/>
      <c r="K3287"/>
      <c r="M3287"/>
      <c r="N3287"/>
      <c r="O3287"/>
      <c r="Q3287"/>
      <c r="R3287"/>
      <c r="S3287"/>
      <c r="U3287"/>
      <c r="V3287"/>
      <c r="W3287"/>
      <c r="Y3287"/>
      <c r="Z3287"/>
      <c r="AA3287"/>
      <c r="AC3287"/>
      <c r="AD3287"/>
      <c r="AE3287"/>
      <c r="AG3287"/>
      <c r="AH3287"/>
      <c r="AI3287"/>
      <c r="AK3287"/>
      <c r="AL3287"/>
      <c r="AM3287"/>
      <c r="AO3287"/>
      <c r="AP3287"/>
      <c r="AQ3287"/>
      <c r="AS3287"/>
      <c r="AT3287"/>
      <c r="AU3287"/>
      <c r="AW3287"/>
      <c r="AX3287"/>
      <c r="AY3287"/>
      <c r="BA3287"/>
      <c r="BB3287"/>
      <c r="BC3287"/>
      <c r="BE3287"/>
      <c r="BF3287"/>
      <c r="BG3287"/>
      <c r="BI3287"/>
      <c r="BJ3287"/>
      <c r="BK3287"/>
      <c r="BM3287"/>
      <c r="BN3287"/>
      <c r="BO3287"/>
    </row>
    <row r="3288" spans="1:67">
      <c r="A3288"/>
      <c r="B3288"/>
      <c r="C3288"/>
      <c r="E3288"/>
      <c r="F3288"/>
      <c r="G3288"/>
      <c r="I3288"/>
      <c r="J3288"/>
      <c r="K3288"/>
      <c r="M3288"/>
      <c r="N3288"/>
      <c r="O3288"/>
      <c r="Q3288"/>
      <c r="R3288"/>
      <c r="S3288"/>
      <c r="U3288"/>
      <c r="V3288"/>
      <c r="W3288"/>
      <c r="Y3288"/>
      <c r="Z3288"/>
      <c r="AA3288"/>
      <c r="AC3288"/>
      <c r="AD3288"/>
      <c r="AE3288"/>
      <c r="AG3288"/>
      <c r="AH3288"/>
      <c r="AI3288"/>
      <c r="AK3288"/>
      <c r="AL3288"/>
      <c r="AM3288"/>
      <c r="AO3288"/>
      <c r="AP3288"/>
      <c r="AQ3288"/>
      <c r="AS3288"/>
      <c r="AT3288"/>
      <c r="AU3288"/>
      <c r="AW3288"/>
      <c r="AX3288"/>
      <c r="AY3288"/>
      <c r="BA3288"/>
      <c r="BB3288"/>
      <c r="BC3288"/>
      <c r="BE3288"/>
      <c r="BF3288"/>
      <c r="BG3288"/>
      <c r="BI3288"/>
      <c r="BJ3288"/>
      <c r="BK3288"/>
      <c r="BM3288"/>
      <c r="BN3288"/>
      <c r="BO3288"/>
    </row>
    <row r="3289" spans="1:67">
      <c r="A3289"/>
      <c r="B3289"/>
      <c r="C3289"/>
      <c r="E3289"/>
      <c r="F3289"/>
      <c r="G3289"/>
      <c r="I3289"/>
      <c r="J3289"/>
      <c r="K3289"/>
      <c r="M3289"/>
      <c r="N3289"/>
      <c r="O3289"/>
      <c r="Q3289"/>
      <c r="R3289"/>
      <c r="S3289"/>
      <c r="U3289"/>
      <c r="V3289"/>
      <c r="W3289"/>
      <c r="Y3289"/>
      <c r="Z3289"/>
      <c r="AA3289"/>
      <c r="AC3289"/>
      <c r="AD3289"/>
      <c r="AE3289"/>
      <c r="AG3289"/>
      <c r="AH3289"/>
      <c r="AI3289"/>
      <c r="AK3289"/>
      <c r="AL3289"/>
      <c r="AM3289"/>
      <c r="AO3289"/>
      <c r="AP3289"/>
      <c r="AQ3289"/>
      <c r="AS3289"/>
      <c r="AT3289"/>
      <c r="AU3289"/>
      <c r="AW3289"/>
      <c r="AX3289"/>
      <c r="AY3289"/>
      <c r="BA3289"/>
      <c r="BB3289"/>
      <c r="BC3289"/>
      <c r="BE3289"/>
      <c r="BF3289"/>
      <c r="BG3289"/>
      <c r="BI3289"/>
      <c r="BJ3289"/>
      <c r="BK3289"/>
      <c r="BM3289"/>
      <c r="BN3289"/>
      <c r="BO3289"/>
    </row>
    <row r="3290" spans="1:67">
      <c r="A3290"/>
      <c r="B3290"/>
      <c r="C3290"/>
      <c r="E3290"/>
      <c r="F3290"/>
      <c r="G3290"/>
      <c r="I3290"/>
      <c r="J3290"/>
      <c r="K3290"/>
      <c r="M3290"/>
      <c r="N3290"/>
      <c r="O3290"/>
      <c r="Q3290"/>
      <c r="R3290"/>
      <c r="S3290"/>
      <c r="U3290"/>
      <c r="V3290"/>
      <c r="W3290"/>
      <c r="Y3290"/>
      <c r="Z3290"/>
      <c r="AA3290"/>
      <c r="AC3290"/>
      <c r="AD3290"/>
      <c r="AE3290"/>
      <c r="AG3290"/>
      <c r="AH3290"/>
      <c r="AI3290"/>
      <c r="AK3290"/>
      <c r="AL3290"/>
      <c r="AM3290"/>
      <c r="AO3290"/>
      <c r="AP3290"/>
      <c r="AQ3290"/>
      <c r="AS3290"/>
      <c r="AT3290"/>
      <c r="AU3290"/>
      <c r="AW3290"/>
      <c r="AX3290"/>
      <c r="AY3290"/>
      <c r="BA3290"/>
      <c r="BB3290"/>
      <c r="BC3290"/>
      <c r="BE3290"/>
      <c r="BF3290"/>
      <c r="BG3290"/>
      <c r="BI3290"/>
      <c r="BJ3290"/>
      <c r="BK3290"/>
      <c r="BM3290"/>
      <c r="BN3290"/>
      <c r="BO3290"/>
    </row>
    <row r="3291" spans="1:67">
      <c r="A3291"/>
      <c r="B3291"/>
      <c r="C3291"/>
      <c r="E3291"/>
      <c r="F3291"/>
      <c r="G3291"/>
      <c r="I3291"/>
      <c r="J3291"/>
      <c r="K3291"/>
      <c r="M3291"/>
      <c r="N3291"/>
      <c r="O3291"/>
      <c r="Q3291"/>
      <c r="R3291"/>
      <c r="S3291"/>
      <c r="U3291"/>
      <c r="V3291"/>
      <c r="W3291"/>
      <c r="Y3291"/>
      <c r="Z3291"/>
      <c r="AA3291"/>
      <c r="AC3291"/>
      <c r="AD3291"/>
      <c r="AE3291"/>
      <c r="AG3291"/>
      <c r="AH3291"/>
      <c r="AI3291"/>
      <c r="AK3291"/>
      <c r="AL3291"/>
      <c r="AM3291"/>
      <c r="AO3291"/>
      <c r="AP3291"/>
      <c r="AQ3291"/>
      <c r="AS3291"/>
      <c r="AT3291"/>
      <c r="AU3291"/>
      <c r="AW3291"/>
      <c r="AX3291"/>
      <c r="AY3291"/>
      <c r="BA3291"/>
      <c r="BB3291"/>
      <c r="BC3291"/>
      <c r="BE3291"/>
      <c r="BF3291"/>
      <c r="BG3291"/>
      <c r="BI3291"/>
      <c r="BJ3291"/>
      <c r="BK3291"/>
      <c r="BM3291"/>
      <c r="BN3291"/>
      <c r="BO3291"/>
    </row>
    <row r="3292" spans="1:67">
      <c r="A3292"/>
      <c r="B3292"/>
      <c r="C3292"/>
      <c r="E3292"/>
      <c r="F3292"/>
      <c r="G3292"/>
      <c r="I3292"/>
      <c r="J3292"/>
      <c r="K3292"/>
      <c r="M3292"/>
      <c r="N3292"/>
      <c r="O3292"/>
      <c r="Q3292"/>
      <c r="R3292"/>
      <c r="S3292"/>
      <c r="U3292"/>
      <c r="V3292"/>
      <c r="W3292"/>
      <c r="Y3292"/>
      <c r="Z3292"/>
      <c r="AA3292"/>
      <c r="AC3292"/>
      <c r="AD3292"/>
      <c r="AE3292"/>
      <c r="AG3292"/>
      <c r="AH3292"/>
      <c r="AI3292"/>
      <c r="AK3292"/>
      <c r="AL3292"/>
      <c r="AM3292"/>
      <c r="AO3292"/>
      <c r="AP3292"/>
      <c r="AQ3292"/>
      <c r="AS3292"/>
      <c r="AT3292"/>
      <c r="AU3292"/>
      <c r="AW3292"/>
      <c r="AX3292"/>
      <c r="AY3292"/>
      <c r="BA3292"/>
      <c r="BB3292"/>
      <c r="BC3292"/>
      <c r="BE3292"/>
      <c r="BF3292"/>
      <c r="BG3292"/>
      <c r="BI3292"/>
      <c r="BJ3292"/>
      <c r="BK3292"/>
      <c r="BM3292"/>
      <c r="BN3292"/>
      <c r="BO3292"/>
    </row>
    <row r="3293" spans="1:67">
      <c r="A3293"/>
      <c r="B3293"/>
      <c r="C3293"/>
      <c r="E3293"/>
      <c r="F3293"/>
      <c r="G3293"/>
      <c r="I3293"/>
      <c r="J3293"/>
      <c r="K3293"/>
      <c r="M3293"/>
      <c r="N3293"/>
      <c r="O3293"/>
      <c r="Q3293"/>
      <c r="R3293"/>
      <c r="S3293"/>
      <c r="U3293"/>
      <c r="V3293"/>
      <c r="W3293"/>
      <c r="Y3293"/>
      <c r="Z3293"/>
      <c r="AA3293"/>
      <c r="AC3293"/>
      <c r="AD3293"/>
      <c r="AE3293"/>
      <c r="AG3293"/>
      <c r="AH3293"/>
      <c r="AI3293"/>
      <c r="AK3293"/>
      <c r="AL3293"/>
      <c r="AM3293"/>
      <c r="AO3293"/>
      <c r="AP3293"/>
      <c r="AQ3293"/>
      <c r="AS3293"/>
      <c r="AT3293"/>
      <c r="AU3293"/>
      <c r="AW3293"/>
      <c r="AX3293"/>
      <c r="AY3293"/>
      <c r="BA3293"/>
      <c r="BB3293"/>
      <c r="BC3293"/>
      <c r="BE3293"/>
      <c r="BF3293"/>
      <c r="BG3293"/>
      <c r="BI3293"/>
      <c r="BJ3293"/>
      <c r="BK3293"/>
      <c r="BM3293"/>
      <c r="BN3293"/>
      <c r="BO3293"/>
    </row>
    <row r="3294" spans="1:67">
      <c r="A3294"/>
      <c r="B3294"/>
      <c r="C3294"/>
      <c r="E3294"/>
      <c r="F3294"/>
      <c r="G3294"/>
      <c r="I3294"/>
      <c r="J3294"/>
      <c r="K3294"/>
      <c r="M3294"/>
      <c r="N3294"/>
      <c r="O3294"/>
      <c r="Q3294"/>
      <c r="R3294"/>
      <c r="S3294"/>
      <c r="U3294"/>
      <c r="V3294"/>
      <c r="W3294"/>
      <c r="Y3294"/>
      <c r="Z3294"/>
      <c r="AA3294"/>
      <c r="AC3294"/>
      <c r="AD3294"/>
      <c r="AE3294"/>
      <c r="AG3294"/>
      <c r="AH3294"/>
      <c r="AI3294"/>
      <c r="AK3294"/>
      <c r="AL3294"/>
      <c r="AM3294"/>
      <c r="AO3294"/>
      <c r="AP3294"/>
      <c r="AQ3294"/>
      <c r="AS3294"/>
      <c r="AT3294"/>
      <c r="AU3294"/>
      <c r="AW3294"/>
      <c r="AX3294"/>
      <c r="AY3294"/>
      <c r="BA3294"/>
      <c r="BB3294"/>
      <c r="BC3294"/>
      <c r="BE3294"/>
      <c r="BF3294"/>
      <c r="BG3294"/>
      <c r="BI3294"/>
      <c r="BJ3294"/>
      <c r="BK3294"/>
      <c r="BM3294"/>
      <c r="BN3294"/>
      <c r="BO3294"/>
    </row>
    <row r="3295" spans="1:67">
      <c r="A3295"/>
      <c r="B3295"/>
      <c r="C3295"/>
      <c r="E3295"/>
      <c r="F3295"/>
      <c r="G3295"/>
      <c r="I3295"/>
      <c r="J3295"/>
      <c r="K3295"/>
      <c r="M3295"/>
      <c r="N3295"/>
      <c r="O3295"/>
      <c r="Q3295"/>
      <c r="R3295"/>
      <c r="S3295"/>
      <c r="U3295"/>
      <c r="V3295"/>
      <c r="W3295"/>
      <c r="Y3295"/>
      <c r="Z3295"/>
      <c r="AA3295"/>
      <c r="AC3295"/>
      <c r="AD3295"/>
      <c r="AE3295"/>
      <c r="AG3295"/>
      <c r="AH3295"/>
      <c r="AI3295"/>
      <c r="AK3295"/>
      <c r="AL3295"/>
      <c r="AM3295"/>
      <c r="AO3295"/>
      <c r="AP3295"/>
      <c r="AQ3295"/>
      <c r="AS3295"/>
      <c r="AT3295"/>
      <c r="AU3295"/>
      <c r="AW3295"/>
      <c r="AX3295"/>
      <c r="AY3295"/>
      <c r="BA3295"/>
      <c r="BB3295"/>
      <c r="BC3295"/>
      <c r="BE3295"/>
      <c r="BF3295"/>
      <c r="BG3295"/>
      <c r="BI3295"/>
      <c r="BJ3295"/>
      <c r="BK3295"/>
      <c r="BM3295"/>
      <c r="BN3295"/>
      <c r="BO3295"/>
    </row>
    <row r="3296" spans="1:67">
      <c r="A3296"/>
      <c r="B3296"/>
      <c r="C3296"/>
      <c r="E3296"/>
      <c r="F3296"/>
      <c r="G3296"/>
      <c r="I3296"/>
      <c r="J3296"/>
      <c r="K3296"/>
      <c r="M3296"/>
      <c r="N3296"/>
      <c r="O3296"/>
      <c r="Q3296"/>
      <c r="R3296"/>
      <c r="S3296"/>
      <c r="U3296"/>
      <c r="V3296"/>
      <c r="W3296"/>
      <c r="Y3296"/>
      <c r="Z3296"/>
      <c r="AA3296"/>
      <c r="AC3296"/>
      <c r="AD3296"/>
      <c r="AE3296"/>
      <c r="AG3296"/>
      <c r="AH3296"/>
      <c r="AI3296"/>
      <c r="AK3296"/>
      <c r="AL3296"/>
      <c r="AM3296"/>
      <c r="AO3296"/>
      <c r="AP3296"/>
      <c r="AQ3296"/>
      <c r="AS3296"/>
      <c r="AT3296"/>
      <c r="AU3296"/>
      <c r="AW3296"/>
      <c r="AX3296"/>
      <c r="AY3296"/>
      <c r="BA3296"/>
      <c r="BB3296"/>
      <c r="BC3296"/>
      <c r="BE3296"/>
      <c r="BF3296"/>
      <c r="BG3296"/>
      <c r="BI3296"/>
      <c r="BJ3296"/>
      <c r="BK3296"/>
      <c r="BM3296"/>
      <c r="BN3296"/>
      <c r="BO3296"/>
    </row>
    <row r="3297" spans="1:67">
      <c r="A3297"/>
      <c r="B3297"/>
      <c r="C3297"/>
      <c r="E3297"/>
      <c r="F3297"/>
      <c r="G3297"/>
      <c r="I3297"/>
      <c r="J3297"/>
      <c r="K3297"/>
      <c r="M3297"/>
      <c r="N3297"/>
      <c r="O3297"/>
      <c r="Q3297"/>
      <c r="R3297"/>
      <c r="S3297"/>
      <c r="U3297"/>
      <c r="V3297"/>
      <c r="W3297"/>
      <c r="Y3297"/>
      <c r="Z3297"/>
      <c r="AA3297"/>
      <c r="AC3297"/>
      <c r="AD3297"/>
      <c r="AE3297"/>
      <c r="AG3297"/>
      <c r="AH3297"/>
      <c r="AI3297"/>
      <c r="AK3297"/>
      <c r="AL3297"/>
      <c r="AM3297"/>
      <c r="AO3297"/>
      <c r="AP3297"/>
      <c r="AQ3297"/>
      <c r="AS3297"/>
      <c r="AT3297"/>
      <c r="AU3297"/>
      <c r="AW3297"/>
      <c r="AX3297"/>
      <c r="AY3297"/>
      <c r="BA3297"/>
      <c r="BB3297"/>
      <c r="BC3297"/>
      <c r="BE3297"/>
      <c r="BF3297"/>
      <c r="BG3297"/>
      <c r="BI3297"/>
      <c r="BJ3297"/>
      <c r="BK3297"/>
      <c r="BM3297"/>
      <c r="BN3297"/>
      <c r="BO3297"/>
    </row>
    <row r="3298" spans="1:67">
      <c r="A3298"/>
      <c r="B3298"/>
      <c r="C3298"/>
      <c r="E3298"/>
      <c r="F3298"/>
      <c r="G3298"/>
      <c r="I3298"/>
      <c r="J3298"/>
      <c r="K3298"/>
      <c r="M3298"/>
      <c r="N3298"/>
      <c r="O3298"/>
      <c r="Q3298"/>
      <c r="R3298"/>
      <c r="S3298"/>
      <c r="U3298"/>
      <c r="V3298"/>
      <c r="W3298"/>
      <c r="Y3298"/>
      <c r="Z3298"/>
      <c r="AA3298"/>
      <c r="AC3298"/>
      <c r="AD3298"/>
      <c r="AE3298"/>
      <c r="AG3298"/>
      <c r="AH3298"/>
      <c r="AI3298"/>
      <c r="AK3298"/>
      <c r="AL3298"/>
      <c r="AM3298"/>
      <c r="AO3298"/>
      <c r="AP3298"/>
      <c r="AQ3298"/>
      <c r="AS3298"/>
      <c r="AT3298"/>
      <c r="AU3298"/>
      <c r="AW3298"/>
      <c r="AX3298"/>
      <c r="AY3298"/>
      <c r="BA3298"/>
      <c r="BB3298"/>
      <c r="BC3298"/>
      <c r="BE3298"/>
      <c r="BF3298"/>
      <c r="BG3298"/>
      <c r="BI3298"/>
      <c r="BJ3298"/>
      <c r="BK3298"/>
      <c r="BM3298"/>
      <c r="BN3298"/>
      <c r="BO3298"/>
    </row>
    <row r="3299" spans="1:67">
      <c r="A3299"/>
      <c r="B3299"/>
      <c r="C3299"/>
      <c r="E3299"/>
      <c r="F3299"/>
      <c r="G3299"/>
      <c r="I3299"/>
      <c r="J3299"/>
      <c r="K3299"/>
      <c r="M3299"/>
      <c r="N3299"/>
      <c r="O3299"/>
      <c r="Q3299"/>
      <c r="R3299"/>
      <c r="S3299"/>
      <c r="U3299"/>
      <c r="V3299"/>
      <c r="W3299"/>
      <c r="Y3299"/>
      <c r="Z3299"/>
      <c r="AA3299"/>
      <c r="AC3299"/>
      <c r="AD3299"/>
      <c r="AE3299"/>
      <c r="AG3299"/>
      <c r="AH3299"/>
      <c r="AI3299"/>
      <c r="AK3299"/>
      <c r="AL3299"/>
      <c r="AM3299"/>
      <c r="AO3299"/>
      <c r="AP3299"/>
      <c r="AQ3299"/>
      <c r="AS3299"/>
      <c r="AT3299"/>
      <c r="AU3299"/>
      <c r="AW3299"/>
      <c r="AX3299"/>
      <c r="AY3299"/>
      <c r="BA3299"/>
      <c r="BB3299"/>
      <c r="BC3299"/>
      <c r="BE3299"/>
      <c r="BF3299"/>
      <c r="BG3299"/>
      <c r="BI3299"/>
      <c r="BJ3299"/>
      <c r="BK3299"/>
      <c r="BM3299"/>
      <c r="BN3299"/>
      <c r="BO3299"/>
    </row>
    <row r="3300" spans="1:67">
      <c r="A3300"/>
      <c r="B3300"/>
      <c r="C3300"/>
      <c r="E3300"/>
      <c r="F3300"/>
      <c r="G3300"/>
      <c r="I3300"/>
      <c r="J3300"/>
      <c r="K3300"/>
      <c r="M3300"/>
      <c r="N3300"/>
      <c r="O3300"/>
      <c r="Q3300"/>
      <c r="R3300"/>
      <c r="S3300"/>
      <c r="U3300"/>
      <c r="V3300"/>
      <c r="W3300"/>
      <c r="Y3300"/>
      <c r="Z3300"/>
      <c r="AA3300"/>
      <c r="AC3300"/>
      <c r="AD3300"/>
      <c r="AE3300"/>
      <c r="AG3300"/>
      <c r="AH3300"/>
      <c r="AI3300"/>
      <c r="AK3300"/>
      <c r="AL3300"/>
      <c r="AM3300"/>
      <c r="AO3300"/>
      <c r="AP3300"/>
      <c r="AQ3300"/>
      <c r="AS3300"/>
      <c r="AT3300"/>
      <c r="AU3300"/>
      <c r="AW3300"/>
      <c r="AX3300"/>
      <c r="AY3300"/>
      <c r="BA3300"/>
      <c r="BB3300"/>
      <c r="BC3300"/>
      <c r="BE3300"/>
      <c r="BF3300"/>
      <c r="BG3300"/>
      <c r="BI3300"/>
      <c r="BJ3300"/>
      <c r="BK3300"/>
      <c r="BM3300"/>
      <c r="BN3300"/>
      <c r="BO3300"/>
    </row>
    <row r="3301" spans="1:67">
      <c r="A3301"/>
      <c r="B3301"/>
      <c r="C3301"/>
      <c r="E3301"/>
      <c r="F3301"/>
      <c r="G3301"/>
      <c r="I3301"/>
      <c r="J3301"/>
      <c r="K3301"/>
      <c r="M3301"/>
      <c r="N3301"/>
      <c r="O3301"/>
      <c r="Q3301"/>
      <c r="R3301"/>
      <c r="S3301"/>
      <c r="U3301"/>
      <c r="V3301"/>
      <c r="W3301"/>
      <c r="Y3301"/>
      <c r="Z3301"/>
      <c r="AA3301"/>
      <c r="AC3301"/>
      <c r="AD3301"/>
      <c r="AE3301"/>
      <c r="AG3301"/>
      <c r="AH3301"/>
      <c r="AI3301"/>
      <c r="AK3301"/>
      <c r="AL3301"/>
      <c r="AM3301"/>
      <c r="AO3301"/>
      <c r="AP3301"/>
      <c r="AQ3301"/>
      <c r="AS3301"/>
      <c r="AT3301"/>
      <c r="AU3301"/>
      <c r="AW3301"/>
      <c r="AX3301"/>
      <c r="AY3301"/>
      <c r="BA3301"/>
      <c r="BB3301"/>
      <c r="BC3301"/>
      <c r="BE3301"/>
      <c r="BF3301"/>
      <c r="BG3301"/>
      <c r="BI3301"/>
      <c r="BJ3301"/>
      <c r="BK3301"/>
      <c r="BM3301"/>
      <c r="BN3301"/>
      <c r="BO3301"/>
    </row>
    <row r="3302" spans="1:67">
      <c r="A3302"/>
      <c r="B3302"/>
      <c r="C3302"/>
      <c r="E3302"/>
      <c r="F3302"/>
      <c r="G3302"/>
      <c r="I3302"/>
      <c r="J3302"/>
      <c r="K3302"/>
      <c r="M3302"/>
      <c r="N3302"/>
      <c r="O3302"/>
      <c r="Q3302"/>
      <c r="R3302"/>
      <c r="S3302"/>
      <c r="U3302"/>
      <c r="V3302"/>
      <c r="W3302"/>
      <c r="Y3302"/>
      <c r="Z3302"/>
      <c r="AA3302"/>
      <c r="AC3302"/>
      <c r="AD3302"/>
      <c r="AE3302"/>
      <c r="AG3302"/>
      <c r="AH3302"/>
      <c r="AI3302"/>
      <c r="AK3302"/>
      <c r="AL3302"/>
      <c r="AM3302"/>
      <c r="AO3302"/>
      <c r="AP3302"/>
      <c r="AQ3302"/>
      <c r="AS3302"/>
      <c r="AT3302"/>
      <c r="AU3302"/>
      <c r="AW3302"/>
      <c r="AX3302"/>
      <c r="AY3302"/>
      <c r="BA3302"/>
      <c r="BB3302"/>
      <c r="BC3302"/>
      <c r="BE3302"/>
      <c r="BF3302"/>
      <c r="BG3302"/>
      <c r="BI3302"/>
      <c r="BJ3302"/>
      <c r="BK3302"/>
      <c r="BM3302"/>
      <c r="BN3302"/>
      <c r="BO3302"/>
    </row>
    <row r="3303" spans="1:67">
      <c r="A3303"/>
      <c r="B3303"/>
      <c r="C3303"/>
      <c r="E3303"/>
      <c r="F3303"/>
      <c r="G3303"/>
      <c r="I3303"/>
      <c r="J3303"/>
      <c r="K3303"/>
      <c r="M3303"/>
      <c r="N3303"/>
      <c r="O3303"/>
      <c r="Q3303"/>
      <c r="R3303"/>
      <c r="S3303"/>
      <c r="U3303"/>
      <c r="V3303"/>
      <c r="W3303"/>
      <c r="Y3303"/>
      <c r="Z3303"/>
      <c r="AA3303"/>
      <c r="AC3303"/>
      <c r="AD3303"/>
      <c r="AE3303"/>
      <c r="AG3303"/>
      <c r="AH3303"/>
      <c r="AI3303"/>
      <c r="AK3303"/>
      <c r="AL3303"/>
      <c r="AM3303"/>
      <c r="AO3303"/>
      <c r="AP3303"/>
      <c r="AQ3303"/>
      <c r="AS3303"/>
      <c r="AT3303"/>
      <c r="AU3303"/>
      <c r="AW3303"/>
      <c r="AX3303"/>
      <c r="AY3303"/>
      <c r="BA3303"/>
      <c r="BB3303"/>
      <c r="BC3303"/>
      <c r="BE3303"/>
      <c r="BF3303"/>
      <c r="BG3303"/>
      <c r="BI3303"/>
      <c r="BJ3303"/>
      <c r="BK3303"/>
      <c r="BM3303"/>
      <c r="BN3303"/>
      <c r="BO3303"/>
    </row>
    <row r="3304" spans="1:67">
      <c r="A3304"/>
      <c r="B3304"/>
      <c r="C3304"/>
      <c r="E3304"/>
      <c r="F3304"/>
      <c r="G3304"/>
      <c r="I3304"/>
      <c r="J3304"/>
      <c r="K3304"/>
      <c r="M3304"/>
      <c r="N3304"/>
      <c r="O3304"/>
      <c r="Q3304"/>
      <c r="R3304"/>
      <c r="S3304"/>
      <c r="U3304"/>
      <c r="V3304"/>
      <c r="W3304"/>
      <c r="Y3304"/>
      <c r="Z3304"/>
      <c r="AA3304"/>
      <c r="AC3304"/>
      <c r="AD3304"/>
      <c r="AE3304"/>
      <c r="AG3304"/>
      <c r="AH3304"/>
      <c r="AI3304"/>
      <c r="AK3304"/>
      <c r="AL3304"/>
      <c r="AM3304"/>
      <c r="AO3304"/>
      <c r="AP3304"/>
      <c r="AQ3304"/>
      <c r="AS3304"/>
      <c r="AT3304"/>
      <c r="AU3304"/>
      <c r="AW3304"/>
      <c r="AX3304"/>
      <c r="AY3304"/>
      <c r="BA3304"/>
      <c r="BB3304"/>
      <c r="BC3304"/>
      <c r="BE3304"/>
      <c r="BF3304"/>
      <c r="BG3304"/>
      <c r="BI3304"/>
      <c r="BJ3304"/>
      <c r="BK3304"/>
      <c r="BM3304"/>
      <c r="BN3304"/>
      <c r="BO3304"/>
    </row>
    <row r="3305" spans="1:67">
      <c r="A3305"/>
      <c r="B3305"/>
      <c r="C3305"/>
      <c r="E3305"/>
      <c r="F3305"/>
      <c r="G3305"/>
      <c r="I3305"/>
      <c r="J3305"/>
      <c r="K3305"/>
      <c r="M3305"/>
      <c r="N3305"/>
      <c r="O3305"/>
      <c r="Q3305"/>
      <c r="R3305"/>
      <c r="S3305"/>
      <c r="U3305"/>
      <c r="V3305"/>
      <c r="W3305"/>
      <c r="Y3305"/>
      <c r="Z3305"/>
      <c r="AA3305"/>
      <c r="AC3305"/>
      <c r="AD3305"/>
      <c r="AE3305"/>
      <c r="AG3305"/>
      <c r="AH3305"/>
      <c r="AI3305"/>
      <c r="AK3305"/>
      <c r="AL3305"/>
      <c r="AM3305"/>
      <c r="AO3305"/>
      <c r="AP3305"/>
      <c r="AQ3305"/>
      <c r="AS3305"/>
      <c r="AT3305"/>
      <c r="AU3305"/>
      <c r="AW3305"/>
      <c r="AX3305"/>
      <c r="AY3305"/>
      <c r="BA3305"/>
      <c r="BB3305"/>
      <c r="BC3305"/>
      <c r="BE3305"/>
      <c r="BF3305"/>
      <c r="BG3305"/>
      <c r="BI3305"/>
      <c r="BJ3305"/>
      <c r="BK3305"/>
      <c r="BM3305"/>
      <c r="BN3305"/>
      <c r="BO3305"/>
    </row>
    <row r="3306" spans="1:67">
      <c r="A3306"/>
      <c r="B3306"/>
      <c r="C3306"/>
      <c r="E3306"/>
      <c r="F3306"/>
      <c r="G3306"/>
      <c r="I3306"/>
      <c r="J3306"/>
      <c r="K3306"/>
      <c r="M3306"/>
      <c r="N3306"/>
      <c r="O3306"/>
      <c r="Q3306"/>
      <c r="R3306"/>
      <c r="S3306"/>
      <c r="U3306"/>
      <c r="V3306"/>
      <c r="W3306"/>
      <c r="Y3306"/>
      <c r="Z3306"/>
      <c r="AA3306"/>
      <c r="AC3306"/>
      <c r="AD3306"/>
      <c r="AE3306"/>
      <c r="AG3306"/>
      <c r="AH3306"/>
      <c r="AI3306"/>
      <c r="AK3306"/>
      <c r="AL3306"/>
      <c r="AM3306"/>
      <c r="AO3306"/>
      <c r="AP3306"/>
      <c r="AQ3306"/>
      <c r="AS3306"/>
      <c r="AT3306"/>
      <c r="AU3306"/>
      <c r="AW3306"/>
      <c r="AX3306"/>
      <c r="AY3306"/>
      <c r="BA3306"/>
      <c r="BB3306"/>
      <c r="BC3306"/>
      <c r="BE3306"/>
      <c r="BF3306"/>
      <c r="BG3306"/>
      <c r="BI3306"/>
      <c r="BJ3306"/>
      <c r="BK3306"/>
      <c r="BM3306"/>
      <c r="BN3306"/>
      <c r="BO3306"/>
    </row>
    <row r="3307" spans="1:67">
      <c r="A3307"/>
      <c r="B3307"/>
      <c r="C3307"/>
      <c r="E3307"/>
      <c r="F3307"/>
      <c r="G3307"/>
      <c r="I3307"/>
      <c r="J3307"/>
      <c r="K3307"/>
      <c r="M3307"/>
      <c r="N3307"/>
      <c r="O3307"/>
      <c r="Q3307"/>
      <c r="R3307"/>
      <c r="S3307"/>
      <c r="U3307"/>
      <c r="V3307"/>
      <c r="W3307"/>
      <c r="Y3307"/>
      <c r="Z3307"/>
      <c r="AA3307"/>
      <c r="AC3307"/>
      <c r="AD3307"/>
      <c r="AE3307"/>
      <c r="AG3307"/>
      <c r="AH3307"/>
      <c r="AI3307"/>
      <c r="AK3307"/>
      <c r="AL3307"/>
      <c r="AM3307"/>
      <c r="AO3307"/>
      <c r="AP3307"/>
      <c r="AQ3307"/>
      <c r="AS3307"/>
      <c r="AT3307"/>
      <c r="AU3307"/>
      <c r="AW3307"/>
      <c r="AX3307"/>
      <c r="AY3307"/>
      <c r="BA3307"/>
      <c r="BB3307"/>
      <c r="BC3307"/>
      <c r="BE3307"/>
      <c r="BF3307"/>
      <c r="BG3307"/>
      <c r="BI3307"/>
      <c r="BJ3307"/>
      <c r="BK3307"/>
      <c r="BM3307"/>
      <c r="BN3307"/>
      <c r="BO3307"/>
    </row>
    <row r="3308" spans="1:67">
      <c r="A3308"/>
      <c r="B3308"/>
      <c r="C3308"/>
      <c r="E3308"/>
      <c r="F3308"/>
      <c r="G3308"/>
      <c r="I3308"/>
      <c r="J3308"/>
      <c r="K3308"/>
      <c r="M3308"/>
      <c r="N3308"/>
      <c r="O3308"/>
      <c r="Q3308"/>
      <c r="R3308"/>
      <c r="S3308"/>
      <c r="U3308"/>
      <c r="V3308"/>
      <c r="W3308"/>
      <c r="Y3308"/>
      <c r="Z3308"/>
      <c r="AA3308"/>
      <c r="AC3308"/>
      <c r="AD3308"/>
      <c r="AE3308"/>
      <c r="AG3308"/>
      <c r="AH3308"/>
      <c r="AI3308"/>
      <c r="AK3308"/>
      <c r="AL3308"/>
      <c r="AM3308"/>
      <c r="AO3308"/>
      <c r="AP3308"/>
      <c r="AQ3308"/>
      <c r="AS3308"/>
      <c r="AT3308"/>
      <c r="AU3308"/>
      <c r="AW3308"/>
      <c r="AX3308"/>
      <c r="AY3308"/>
      <c r="BA3308"/>
      <c r="BB3308"/>
      <c r="BC3308"/>
      <c r="BE3308"/>
      <c r="BF3308"/>
      <c r="BG3308"/>
      <c r="BI3308"/>
      <c r="BJ3308"/>
      <c r="BK3308"/>
      <c r="BM3308"/>
      <c r="BN3308"/>
      <c r="BO3308"/>
    </row>
    <row r="3309" spans="1:67">
      <c r="A3309"/>
      <c r="B3309"/>
      <c r="C3309"/>
      <c r="E3309"/>
      <c r="F3309"/>
      <c r="G3309"/>
      <c r="I3309"/>
      <c r="J3309"/>
      <c r="K3309"/>
      <c r="M3309"/>
      <c r="N3309"/>
      <c r="O3309"/>
      <c r="Q3309"/>
      <c r="R3309"/>
      <c r="S3309"/>
      <c r="U3309"/>
      <c r="V3309"/>
      <c r="W3309"/>
      <c r="Y3309"/>
      <c r="Z3309"/>
      <c r="AA3309"/>
      <c r="AC3309"/>
      <c r="AD3309"/>
      <c r="AE3309"/>
      <c r="AG3309"/>
      <c r="AH3309"/>
      <c r="AI3309"/>
      <c r="AK3309"/>
      <c r="AL3309"/>
      <c r="AM3309"/>
      <c r="AO3309"/>
      <c r="AP3309"/>
      <c r="AQ3309"/>
      <c r="AS3309"/>
      <c r="AT3309"/>
      <c r="AU3309"/>
      <c r="AW3309"/>
      <c r="AX3309"/>
      <c r="AY3309"/>
      <c r="BA3309"/>
      <c r="BB3309"/>
      <c r="BC3309"/>
      <c r="BE3309"/>
      <c r="BF3309"/>
      <c r="BG3309"/>
      <c r="BI3309"/>
      <c r="BJ3309"/>
      <c r="BK3309"/>
      <c r="BM3309"/>
      <c r="BN3309"/>
      <c r="BO3309"/>
    </row>
    <row r="3310" spans="1:67">
      <c r="A3310"/>
      <c r="B3310"/>
      <c r="C3310"/>
      <c r="E3310"/>
      <c r="F3310"/>
      <c r="G3310"/>
      <c r="I3310"/>
      <c r="J3310"/>
      <c r="K3310"/>
      <c r="M3310"/>
      <c r="N3310"/>
      <c r="O3310"/>
      <c r="Q3310"/>
      <c r="R3310"/>
      <c r="S3310"/>
      <c r="U3310"/>
      <c r="V3310"/>
      <c r="W3310"/>
      <c r="Y3310"/>
      <c r="Z3310"/>
      <c r="AA3310"/>
      <c r="AC3310"/>
      <c r="AD3310"/>
      <c r="AE3310"/>
      <c r="AG3310"/>
      <c r="AH3310"/>
      <c r="AI3310"/>
      <c r="AK3310"/>
      <c r="AL3310"/>
      <c r="AM3310"/>
      <c r="AO3310"/>
      <c r="AP3310"/>
      <c r="AQ3310"/>
      <c r="AS3310"/>
      <c r="AT3310"/>
      <c r="AU3310"/>
      <c r="AW3310"/>
      <c r="AX3310"/>
      <c r="AY3310"/>
      <c r="BA3310"/>
      <c r="BB3310"/>
      <c r="BC3310"/>
      <c r="BE3310"/>
      <c r="BF3310"/>
      <c r="BG3310"/>
      <c r="BI3310"/>
      <c r="BJ3310"/>
      <c r="BK3310"/>
      <c r="BM3310"/>
      <c r="BN3310"/>
      <c r="BO3310"/>
    </row>
    <row r="3311" spans="1:67">
      <c r="A3311"/>
      <c r="B3311"/>
      <c r="C3311"/>
      <c r="E3311"/>
      <c r="F3311"/>
      <c r="G3311"/>
      <c r="I3311"/>
      <c r="J3311"/>
      <c r="K3311"/>
      <c r="M3311"/>
      <c r="N3311"/>
      <c r="O3311"/>
      <c r="Q3311"/>
      <c r="R3311"/>
      <c r="S3311"/>
      <c r="U3311"/>
      <c r="V3311"/>
      <c r="W3311"/>
      <c r="Y3311"/>
      <c r="Z3311"/>
      <c r="AA3311"/>
      <c r="AC3311"/>
      <c r="AD3311"/>
      <c r="AE3311"/>
      <c r="AG3311"/>
      <c r="AH3311"/>
      <c r="AI3311"/>
      <c r="AK3311"/>
      <c r="AL3311"/>
      <c r="AM3311"/>
      <c r="AO3311"/>
      <c r="AP3311"/>
      <c r="AQ3311"/>
      <c r="AS3311"/>
      <c r="AT3311"/>
      <c r="AU3311"/>
      <c r="AW3311"/>
      <c r="AX3311"/>
      <c r="AY3311"/>
      <c r="BA3311"/>
      <c r="BB3311"/>
      <c r="BC3311"/>
      <c r="BE3311"/>
      <c r="BF3311"/>
      <c r="BG3311"/>
      <c r="BI3311"/>
      <c r="BJ3311"/>
      <c r="BK3311"/>
      <c r="BM3311"/>
      <c r="BN3311"/>
      <c r="BO3311"/>
    </row>
    <row r="3312" spans="1:67">
      <c r="A3312"/>
      <c r="B3312"/>
      <c r="C3312"/>
      <c r="E3312"/>
      <c r="F3312"/>
      <c r="G3312"/>
      <c r="I3312"/>
      <c r="J3312"/>
      <c r="K3312"/>
      <c r="M3312"/>
      <c r="N3312"/>
      <c r="O3312"/>
      <c r="Q3312"/>
      <c r="R3312"/>
      <c r="S3312"/>
      <c r="U3312"/>
      <c r="V3312"/>
      <c r="W3312"/>
      <c r="Y3312"/>
      <c r="Z3312"/>
      <c r="AA3312"/>
      <c r="AC3312"/>
      <c r="AD3312"/>
      <c r="AE3312"/>
      <c r="AG3312"/>
      <c r="AH3312"/>
      <c r="AI3312"/>
      <c r="AK3312"/>
      <c r="AL3312"/>
      <c r="AM3312"/>
      <c r="AO3312"/>
      <c r="AP3312"/>
      <c r="AQ3312"/>
      <c r="AS3312"/>
      <c r="AT3312"/>
      <c r="AU3312"/>
      <c r="AW3312"/>
      <c r="AX3312"/>
      <c r="AY3312"/>
      <c r="BA3312"/>
      <c r="BB3312"/>
      <c r="BC3312"/>
      <c r="BE3312"/>
      <c r="BF3312"/>
      <c r="BG3312"/>
      <c r="BI3312"/>
      <c r="BJ3312"/>
      <c r="BK3312"/>
      <c r="BM3312"/>
      <c r="BN3312"/>
      <c r="BO3312"/>
    </row>
    <row r="3313" spans="1:67">
      <c r="A3313"/>
      <c r="B3313"/>
      <c r="C3313"/>
      <c r="E3313"/>
      <c r="F3313"/>
      <c r="G3313"/>
      <c r="I3313"/>
      <c r="J3313"/>
      <c r="K3313"/>
      <c r="M3313"/>
      <c r="N3313"/>
      <c r="O3313"/>
      <c r="Q3313"/>
      <c r="R3313"/>
      <c r="S3313"/>
      <c r="U3313"/>
      <c r="V3313"/>
      <c r="W3313"/>
      <c r="Y3313"/>
      <c r="Z3313"/>
      <c r="AA3313"/>
      <c r="AC3313"/>
      <c r="AD3313"/>
      <c r="AE3313"/>
      <c r="AG3313"/>
      <c r="AH3313"/>
      <c r="AI3313"/>
      <c r="AK3313"/>
      <c r="AL3313"/>
      <c r="AM3313"/>
      <c r="AO3313"/>
      <c r="AP3313"/>
      <c r="AQ3313"/>
      <c r="AS3313"/>
      <c r="AT3313"/>
      <c r="AU3313"/>
      <c r="AW3313"/>
      <c r="AX3313"/>
      <c r="AY3313"/>
      <c r="BA3313"/>
      <c r="BB3313"/>
      <c r="BC3313"/>
      <c r="BE3313"/>
      <c r="BF3313"/>
      <c r="BG3313"/>
      <c r="BI3313"/>
      <c r="BJ3313"/>
      <c r="BK3313"/>
      <c r="BM3313"/>
      <c r="BN3313"/>
      <c r="BO3313"/>
    </row>
    <row r="3314" spans="1:67">
      <c r="A3314"/>
      <c r="B3314"/>
      <c r="C3314"/>
      <c r="E3314"/>
      <c r="F3314"/>
      <c r="G3314"/>
      <c r="I3314"/>
      <c r="J3314"/>
      <c r="K3314"/>
      <c r="M3314"/>
      <c r="N3314"/>
      <c r="O3314"/>
      <c r="Q3314"/>
      <c r="R3314"/>
      <c r="S3314"/>
      <c r="U3314"/>
      <c r="V3314"/>
      <c r="W3314"/>
      <c r="Y3314"/>
      <c r="Z3314"/>
      <c r="AA3314"/>
      <c r="AC3314"/>
      <c r="AD3314"/>
      <c r="AE3314"/>
      <c r="AG3314"/>
      <c r="AH3314"/>
      <c r="AI3314"/>
      <c r="AK3314"/>
      <c r="AL3314"/>
      <c r="AM3314"/>
      <c r="AO3314"/>
      <c r="AP3314"/>
      <c r="AQ3314"/>
      <c r="AS3314"/>
      <c r="AT3314"/>
      <c r="AU3314"/>
      <c r="AW3314"/>
      <c r="AX3314"/>
      <c r="AY3314"/>
      <c r="BA3314"/>
      <c r="BB3314"/>
      <c r="BC3314"/>
      <c r="BE3314"/>
      <c r="BF3314"/>
      <c r="BG3314"/>
      <c r="BI3314"/>
      <c r="BJ3314"/>
      <c r="BK3314"/>
      <c r="BM3314"/>
      <c r="BN3314"/>
      <c r="BO3314"/>
    </row>
    <row r="3315" spans="1:67">
      <c r="A3315"/>
      <c r="B3315"/>
      <c r="C3315"/>
      <c r="E3315"/>
      <c r="F3315"/>
      <c r="G3315"/>
      <c r="I3315"/>
      <c r="J3315"/>
      <c r="K3315"/>
      <c r="M3315"/>
      <c r="N3315"/>
      <c r="O3315"/>
      <c r="Q3315"/>
      <c r="R3315"/>
      <c r="S3315"/>
      <c r="U3315"/>
      <c r="V3315"/>
      <c r="W3315"/>
      <c r="Y3315"/>
      <c r="Z3315"/>
      <c r="AA3315"/>
      <c r="AC3315"/>
      <c r="AD3315"/>
      <c r="AE3315"/>
      <c r="AG3315"/>
      <c r="AH3315"/>
      <c r="AI3315"/>
      <c r="AK3315"/>
      <c r="AL3315"/>
      <c r="AM3315"/>
      <c r="AO3315"/>
      <c r="AP3315"/>
      <c r="AQ3315"/>
      <c r="AS3315"/>
      <c r="AT3315"/>
      <c r="AU3315"/>
      <c r="AW3315"/>
      <c r="AX3315"/>
      <c r="AY3315"/>
      <c r="BA3315"/>
      <c r="BB3315"/>
      <c r="BC3315"/>
      <c r="BE3315"/>
      <c r="BF3315"/>
      <c r="BG3315"/>
      <c r="BI3315"/>
      <c r="BJ3315"/>
      <c r="BK3315"/>
      <c r="BM3315"/>
      <c r="BN3315"/>
      <c r="BO3315"/>
    </row>
    <row r="3316" spans="1:67">
      <c r="A3316"/>
      <c r="B3316"/>
      <c r="C3316"/>
      <c r="E3316"/>
      <c r="F3316"/>
      <c r="G3316"/>
      <c r="I3316"/>
      <c r="J3316"/>
      <c r="K3316"/>
      <c r="M3316"/>
      <c r="N3316"/>
      <c r="O3316"/>
      <c r="Q3316"/>
      <c r="R3316"/>
      <c r="S3316"/>
      <c r="U3316"/>
      <c r="V3316"/>
      <c r="W3316"/>
      <c r="Y3316"/>
      <c r="Z3316"/>
      <c r="AA3316"/>
      <c r="AC3316"/>
      <c r="AD3316"/>
      <c r="AE3316"/>
      <c r="AG3316"/>
      <c r="AH3316"/>
      <c r="AI3316"/>
      <c r="AK3316"/>
      <c r="AL3316"/>
      <c r="AM3316"/>
      <c r="AO3316"/>
      <c r="AP3316"/>
      <c r="AQ3316"/>
      <c r="AS3316"/>
      <c r="AT3316"/>
      <c r="AU3316"/>
      <c r="AW3316"/>
      <c r="AX3316"/>
      <c r="AY3316"/>
      <c r="BA3316"/>
      <c r="BB3316"/>
      <c r="BC3316"/>
      <c r="BE3316"/>
      <c r="BF3316"/>
      <c r="BG3316"/>
      <c r="BI3316"/>
      <c r="BJ3316"/>
      <c r="BK3316"/>
      <c r="BM3316"/>
      <c r="BN3316"/>
      <c r="BO3316"/>
    </row>
    <row r="3317" spans="1:67">
      <c r="A3317"/>
      <c r="B3317"/>
      <c r="C3317"/>
      <c r="E3317"/>
      <c r="F3317"/>
      <c r="G3317"/>
      <c r="I3317"/>
      <c r="J3317"/>
      <c r="K3317"/>
      <c r="M3317"/>
      <c r="N3317"/>
      <c r="O3317"/>
      <c r="Q3317"/>
      <c r="R3317"/>
      <c r="S3317"/>
      <c r="U3317"/>
      <c r="V3317"/>
      <c r="W3317"/>
      <c r="Y3317"/>
      <c r="Z3317"/>
      <c r="AA3317"/>
      <c r="AC3317"/>
      <c r="AD3317"/>
      <c r="AE3317"/>
      <c r="AG3317"/>
      <c r="AH3317"/>
      <c r="AI3317"/>
      <c r="AK3317"/>
      <c r="AL3317"/>
      <c r="AM3317"/>
      <c r="AO3317"/>
      <c r="AP3317"/>
      <c r="AQ3317"/>
      <c r="AS3317"/>
      <c r="AT3317"/>
      <c r="AU3317"/>
      <c r="AW3317"/>
      <c r="AX3317"/>
      <c r="AY3317"/>
      <c r="BA3317"/>
      <c r="BB3317"/>
      <c r="BC3317"/>
      <c r="BE3317"/>
      <c r="BF3317"/>
      <c r="BG3317"/>
      <c r="BI3317"/>
      <c r="BJ3317"/>
      <c r="BK3317"/>
      <c r="BM3317"/>
      <c r="BN3317"/>
      <c r="BO3317"/>
    </row>
    <row r="3318" spans="1:67">
      <c r="A3318"/>
      <c r="B3318"/>
      <c r="C3318"/>
      <c r="E3318"/>
      <c r="F3318"/>
      <c r="G3318"/>
      <c r="I3318"/>
      <c r="J3318"/>
      <c r="K3318"/>
      <c r="M3318"/>
      <c r="N3318"/>
      <c r="O3318"/>
      <c r="Q3318"/>
      <c r="R3318"/>
      <c r="S3318"/>
      <c r="U3318"/>
      <c r="V3318"/>
      <c r="W3318"/>
      <c r="Y3318"/>
      <c r="Z3318"/>
      <c r="AA3318"/>
      <c r="AC3318"/>
      <c r="AD3318"/>
      <c r="AE3318"/>
      <c r="AG3318"/>
      <c r="AH3318"/>
      <c r="AI3318"/>
      <c r="AK3318"/>
      <c r="AL3318"/>
      <c r="AM3318"/>
      <c r="AO3318"/>
      <c r="AP3318"/>
      <c r="AQ3318"/>
      <c r="AS3318"/>
      <c r="AT3318"/>
      <c r="AU3318"/>
      <c r="AW3318"/>
      <c r="AX3318"/>
      <c r="AY3318"/>
      <c r="BA3318"/>
      <c r="BB3318"/>
      <c r="BC3318"/>
      <c r="BE3318"/>
      <c r="BF3318"/>
      <c r="BG3318"/>
      <c r="BI3318"/>
      <c r="BJ3318"/>
      <c r="BK3318"/>
      <c r="BM3318"/>
      <c r="BN3318"/>
      <c r="BO3318"/>
    </row>
    <row r="3319" spans="1:67">
      <c r="A3319"/>
      <c r="B3319"/>
      <c r="C3319"/>
      <c r="E3319"/>
      <c r="F3319"/>
      <c r="G3319"/>
      <c r="I3319"/>
      <c r="J3319"/>
      <c r="K3319"/>
      <c r="M3319"/>
      <c r="N3319"/>
      <c r="O3319"/>
      <c r="Q3319"/>
      <c r="R3319"/>
      <c r="S3319"/>
      <c r="U3319"/>
      <c r="V3319"/>
      <c r="W3319"/>
      <c r="Y3319"/>
      <c r="Z3319"/>
      <c r="AA3319"/>
      <c r="AC3319"/>
      <c r="AD3319"/>
      <c r="AE3319"/>
      <c r="AG3319"/>
      <c r="AH3319"/>
      <c r="AI3319"/>
      <c r="AK3319"/>
      <c r="AL3319"/>
      <c r="AM3319"/>
      <c r="AO3319"/>
      <c r="AP3319"/>
      <c r="AQ3319"/>
      <c r="AS3319"/>
      <c r="AT3319"/>
      <c r="AU3319"/>
      <c r="AW3319"/>
      <c r="AX3319"/>
      <c r="AY3319"/>
      <c r="BA3319"/>
      <c r="BB3319"/>
      <c r="BC3319"/>
      <c r="BE3319"/>
      <c r="BF3319"/>
      <c r="BG3319"/>
      <c r="BI3319"/>
      <c r="BJ3319"/>
      <c r="BK3319"/>
      <c r="BM3319"/>
      <c r="BN3319"/>
      <c r="BO3319"/>
    </row>
    <row r="3320" spans="1:67">
      <c r="A3320"/>
      <c r="B3320"/>
      <c r="C3320"/>
      <c r="E3320"/>
      <c r="F3320"/>
      <c r="G3320"/>
      <c r="I3320"/>
      <c r="J3320"/>
      <c r="K3320"/>
      <c r="M3320"/>
      <c r="N3320"/>
      <c r="O3320"/>
      <c r="Q3320"/>
      <c r="R3320"/>
      <c r="S3320"/>
      <c r="U3320"/>
      <c r="V3320"/>
      <c r="W3320"/>
      <c r="Y3320"/>
      <c r="Z3320"/>
      <c r="AA3320"/>
      <c r="AC3320"/>
      <c r="AD3320"/>
      <c r="AE3320"/>
      <c r="AG3320"/>
      <c r="AH3320"/>
      <c r="AI3320"/>
      <c r="AK3320"/>
      <c r="AL3320"/>
      <c r="AM3320"/>
      <c r="AO3320"/>
      <c r="AP3320"/>
      <c r="AQ3320"/>
      <c r="AS3320"/>
      <c r="AT3320"/>
      <c r="AU3320"/>
      <c r="AW3320"/>
      <c r="AX3320"/>
      <c r="AY3320"/>
      <c r="BA3320"/>
      <c r="BB3320"/>
      <c r="BC3320"/>
      <c r="BE3320"/>
      <c r="BF3320"/>
      <c r="BG3320"/>
      <c r="BI3320"/>
      <c r="BJ3320"/>
      <c r="BK3320"/>
      <c r="BM3320"/>
      <c r="BN3320"/>
      <c r="BO3320"/>
    </row>
    <row r="3321" spans="1:67">
      <c r="A3321"/>
      <c r="B3321"/>
      <c r="C3321"/>
      <c r="E3321"/>
      <c r="F3321"/>
      <c r="G3321"/>
      <c r="I3321"/>
      <c r="J3321"/>
      <c r="K3321"/>
      <c r="M3321"/>
      <c r="N3321"/>
      <c r="O3321"/>
      <c r="Q3321"/>
      <c r="R3321"/>
      <c r="S3321"/>
      <c r="U3321"/>
      <c r="V3321"/>
      <c r="W3321"/>
      <c r="Y3321"/>
      <c r="Z3321"/>
      <c r="AA3321"/>
      <c r="AC3321"/>
      <c r="AD3321"/>
      <c r="AE3321"/>
      <c r="AG3321"/>
      <c r="AH3321"/>
      <c r="AI3321"/>
      <c r="AK3321"/>
      <c r="AL3321"/>
      <c r="AM3321"/>
      <c r="AO3321"/>
      <c r="AP3321"/>
      <c r="AQ3321"/>
      <c r="AS3321"/>
      <c r="AT3321"/>
      <c r="AU3321"/>
      <c r="AW3321"/>
      <c r="AX3321"/>
      <c r="AY3321"/>
      <c r="BA3321"/>
      <c r="BB3321"/>
      <c r="BC3321"/>
      <c r="BE3321"/>
      <c r="BF3321"/>
      <c r="BG3321"/>
      <c r="BI3321"/>
      <c r="BJ3321"/>
      <c r="BK3321"/>
      <c r="BM3321"/>
      <c r="BN3321"/>
      <c r="BO3321"/>
    </row>
    <row r="3322" spans="1:67">
      <c r="A3322"/>
      <c r="B3322"/>
      <c r="C3322"/>
      <c r="E3322"/>
      <c r="F3322"/>
      <c r="G3322"/>
      <c r="I3322"/>
      <c r="J3322"/>
      <c r="K3322"/>
      <c r="M3322"/>
      <c r="N3322"/>
      <c r="O3322"/>
      <c r="Q3322"/>
      <c r="R3322"/>
      <c r="S3322"/>
      <c r="U3322"/>
      <c r="V3322"/>
      <c r="W3322"/>
      <c r="Y3322"/>
      <c r="Z3322"/>
      <c r="AA3322"/>
      <c r="AC3322"/>
      <c r="AD3322"/>
      <c r="AE3322"/>
      <c r="AG3322"/>
      <c r="AH3322"/>
      <c r="AI3322"/>
      <c r="AK3322"/>
      <c r="AL3322"/>
      <c r="AM3322"/>
      <c r="AO3322"/>
      <c r="AP3322"/>
      <c r="AQ3322"/>
      <c r="AS3322"/>
      <c r="AT3322"/>
      <c r="AU3322"/>
      <c r="AW3322"/>
      <c r="AX3322"/>
      <c r="AY3322"/>
      <c r="BA3322"/>
      <c r="BB3322"/>
      <c r="BC3322"/>
      <c r="BE3322"/>
      <c r="BF3322"/>
      <c r="BG3322"/>
      <c r="BI3322"/>
      <c r="BJ3322"/>
      <c r="BK3322"/>
      <c r="BM3322"/>
      <c r="BN3322"/>
      <c r="BO3322"/>
    </row>
    <row r="3323" spans="1:67">
      <c r="A3323"/>
      <c r="B3323"/>
      <c r="C3323"/>
      <c r="E3323"/>
      <c r="F3323"/>
      <c r="G3323"/>
      <c r="I3323"/>
      <c r="J3323"/>
      <c r="K3323"/>
      <c r="M3323"/>
      <c r="N3323"/>
      <c r="O3323"/>
      <c r="Q3323"/>
      <c r="R3323"/>
      <c r="S3323"/>
      <c r="U3323"/>
      <c r="V3323"/>
      <c r="W3323"/>
      <c r="Y3323"/>
      <c r="Z3323"/>
      <c r="AA3323"/>
      <c r="AC3323"/>
      <c r="AD3323"/>
      <c r="AE3323"/>
      <c r="AG3323"/>
      <c r="AH3323"/>
      <c r="AI3323"/>
      <c r="AK3323"/>
      <c r="AL3323"/>
      <c r="AM3323"/>
      <c r="AO3323"/>
      <c r="AP3323"/>
      <c r="AQ3323"/>
      <c r="AS3323"/>
      <c r="AT3323"/>
      <c r="AU3323"/>
      <c r="AW3323"/>
      <c r="AX3323"/>
      <c r="AY3323"/>
      <c r="BA3323"/>
      <c r="BB3323"/>
      <c r="BC3323"/>
      <c r="BE3323"/>
      <c r="BF3323"/>
      <c r="BG3323"/>
      <c r="BI3323"/>
      <c r="BJ3323"/>
      <c r="BK3323"/>
      <c r="BM3323"/>
      <c r="BN3323"/>
      <c r="BO3323"/>
    </row>
    <row r="3324" spans="1:67">
      <c r="A3324"/>
      <c r="B3324"/>
      <c r="C3324"/>
      <c r="E3324"/>
      <c r="F3324"/>
      <c r="G3324"/>
      <c r="I3324"/>
      <c r="J3324"/>
      <c r="K3324"/>
      <c r="M3324"/>
      <c r="N3324"/>
      <c r="O3324"/>
      <c r="Q3324"/>
      <c r="R3324"/>
      <c r="S3324"/>
      <c r="U3324"/>
      <c r="V3324"/>
      <c r="W3324"/>
      <c r="Y3324"/>
      <c r="Z3324"/>
      <c r="AA3324"/>
      <c r="AC3324"/>
      <c r="AD3324"/>
      <c r="AE3324"/>
      <c r="AG3324"/>
      <c r="AH3324"/>
      <c r="AI3324"/>
      <c r="AK3324"/>
      <c r="AL3324"/>
      <c r="AM3324"/>
      <c r="AO3324"/>
      <c r="AP3324"/>
      <c r="AQ3324"/>
      <c r="AS3324"/>
      <c r="AT3324"/>
      <c r="AU3324"/>
      <c r="AW3324"/>
      <c r="AX3324"/>
      <c r="AY3324"/>
      <c r="BA3324"/>
      <c r="BB3324"/>
      <c r="BC3324"/>
      <c r="BE3324"/>
      <c r="BF3324"/>
      <c r="BG3324"/>
      <c r="BI3324"/>
      <c r="BJ3324"/>
      <c r="BK3324"/>
      <c r="BM3324"/>
      <c r="BN3324"/>
      <c r="BO3324"/>
    </row>
    <row r="3325" spans="1:67">
      <c r="A3325"/>
      <c r="B3325"/>
      <c r="C3325"/>
      <c r="E3325"/>
      <c r="F3325"/>
      <c r="G3325"/>
      <c r="I3325"/>
      <c r="J3325"/>
      <c r="K3325"/>
      <c r="M3325"/>
      <c r="N3325"/>
      <c r="O3325"/>
      <c r="Q3325"/>
      <c r="R3325"/>
      <c r="S3325"/>
      <c r="U3325"/>
      <c r="V3325"/>
      <c r="W3325"/>
      <c r="Y3325"/>
      <c r="Z3325"/>
      <c r="AA3325"/>
      <c r="AC3325"/>
      <c r="AD3325"/>
      <c r="AE3325"/>
      <c r="AG3325"/>
      <c r="AH3325"/>
      <c r="AI3325"/>
      <c r="AK3325"/>
      <c r="AL3325"/>
      <c r="AM3325"/>
      <c r="AO3325"/>
      <c r="AP3325"/>
      <c r="AQ3325"/>
      <c r="AS3325"/>
      <c r="AT3325"/>
      <c r="AU3325"/>
      <c r="AW3325"/>
      <c r="AX3325"/>
      <c r="AY3325"/>
      <c r="BA3325"/>
      <c r="BB3325"/>
      <c r="BC3325"/>
      <c r="BE3325"/>
      <c r="BF3325"/>
      <c r="BG3325"/>
      <c r="BI3325"/>
      <c r="BJ3325"/>
      <c r="BK3325"/>
      <c r="BM3325"/>
      <c r="BN3325"/>
      <c r="BO3325"/>
    </row>
    <row r="3326" spans="1:67">
      <c r="A3326"/>
      <c r="B3326"/>
      <c r="C3326"/>
      <c r="E3326"/>
      <c r="F3326"/>
      <c r="G3326"/>
      <c r="I3326"/>
      <c r="J3326"/>
      <c r="K3326"/>
      <c r="M3326"/>
      <c r="N3326"/>
      <c r="O3326"/>
      <c r="Q3326"/>
      <c r="R3326"/>
      <c r="S3326"/>
      <c r="U3326"/>
      <c r="V3326"/>
      <c r="W3326"/>
      <c r="Y3326"/>
      <c r="Z3326"/>
      <c r="AA3326"/>
      <c r="AC3326"/>
      <c r="AD3326"/>
      <c r="AE3326"/>
      <c r="AG3326"/>
      <c r="AH3326"/>
      <c r="AI3326"/>
      <c r="AK3326"/>
      <c r="AL3326"/>
      <c r="AM3326"/>
      <c r="AO3326"/>
      <c r="AP3326"/>
      <c r="AQ3326"/>
      <c r="AS3326"/>
      <c r="AT3326"/>
      <c r="AU3326"/>
      <c r="AW3326"/>
      <c r="AX3326"/>
      <c r="AY3326"/>
      <c r="BA3326"/>
      <c r="BB3326"/>
      <c r="BC3326"/>
      <c r="BE3326"/>
      <c r="BF3326"/>
      <c r="BG3326"/>
      <c r="BI3326"/>
      <c r="BJ3326"/>
      <c r="BK3326"/>
      <c r="BM3326"/>
      <c r="BN3326"/>
      <c r="BO3326"/>
    </row>
    <row r="3327" spans="1:67">
      <c r="A3327"/>
      <c r="B3327"/>
      <c r="C3327"/>
      <c r="E3327"/>
      <c r="F3327"/>
      <c r="G3327"/>
      <c r="I3327"/>
      <c r="J3327"/>
      <c r="K3327"/>
      <c r="M3327"/>
      <c r="N3327"/>
      <c r="O3327"/>
      <c r="Q3327"/>
      <c r="R3327"/>
      <c r="S3327"/>
      <c r="U3327"/>
      <c r="V3327"/>
      <c r="W3327"/>
      <c r="Y3327"/>
      <c r="Z3327"/>
      <c r="AA3327"/>
      <c r="AC3327"/>
      <c r="AD3327"/>
      <c r="AE3327"/>
      <c r="AG3327"/>
      <c r="AH3327"/>
      <c r="AI3327"/>
      <c r="AK3327"/>
      <c r="AL3327"/>
      <c r="AM3327"/>
      <c r="AO3327"/>
      <c r="AP3327"/>
      <c r="AQ3327"/>
      <c r="AS3327"/>
      <c r="AT3327"/>
      <c r="AU3327"/>
      <c r="AW3327"/>
      <c r="AX3327"/>
      <c r="AY3327"/>
      <c r="BA3327"/>
      <c r="BB3327"/>
      <c r="BC3327"/>
      <c r="BE3327"/>
      <c r="BF3327"/>
      <c r="BG3327"/>
      <c r="BI3327"/>
      <c r="BJ3327"/>
      <c r="BK3327"/>
      <c r="BM3327"/>
      <c r="BN3327"/>
      <c r="BO3327"/>
    </row>
    <row r="3328" spans="1:67">
      <c r="A3328"/>
      <c r="B3328"/>
      <c r="C3328"/>
      <c r="E3328"/>
      <c r="F3328"/>
      <c r="G3328"/>
      <c r="I3328"/>
      <c r="J3328"/>
      <c r="K3328"/>
      <c r="M3328"/>
      <c r="N3328"/>
      <c r="O3328"/>
      <c r="Q3328"/>
      <c r="R3328"/>
      <c r="S3328"/>
      <c r="U3328"/>
      <c r="V3328"/>
      <c r="W3328"/>
      <c r="Y3328"/>
      <c r="Z3328"/>
      <c r="AA3328"/>
      <c r="AC3328"/>
      <c r="AD3328"/>
      <c r="AE3328"/>
      <c r="AG3328"/>
      <c r="AH3328"/>
      <c r="AI3328"/>
      <c r="AK3328"/>
      <c r="AL3328"/>
      <c r="AM3328"/>
      <c r="AO3328"/>
      <c r="AP3328"/>
      <c r="AQ3328"/>
      <c r="AS3328"/>
      <c r="AT3328"/>
      <c r="AU3328"/>
      <c r="AW3328"/>
      <c r="AX3328"/>
      <c r="AY3328"/>
      <c r="BA3328"/>
      <c r="BB3328"/>
      <c r="BC3328"/>
      <c r="BE3328"/>
      <c r="BF3328"/>
      <c r="BG3328"/>
      <c r="BI3328"/>
      <c r="BJ3328"/>
      <c r="BK3328"/>
      <c r="BM3328"/>
      <c r="BN3328"/>
      <c r="BO3328"/>
    </row>
    <row r="3329" spans="1:67">
      <c r="A3329"/>
      <c r="B3329"/>
      <c r="C3329"/>
      <c r="E3329"/>
      <c r="F3329"/>
      <c r="G3329"/>
      <c r="I3329"/>
      <c r="J3329"/>
      <c r="K3329"/>
      <c r="M3329"/>
      <c r="N3329"/>
      <c r="O3329"/>
      <c r="Q3329"/>
      <c r="R3329"/>
      <c r="S3329"/>
      <c r="U3329"/>
      <c r="V3329"/>
      <c r="W3329"/>
      <c r="Y3329"/>
      <c r="Z3329"/>
      <c r="AA3329"/>
      <c r="AC3329"/>
      <c r="AD3329"/>
      <c r="AE3329"/>
      <c r="AG3329"/>
      <c r="AH3329"/>
      <c r="AI3329"/>
      <c r="AK3329"/>
      <c r="AL3329"/>
      <c r="AM3329"/>
      <c r="AO3329"/>
      <c r="AP3329"/>
      <c r="AQ3329"/>
      <c r="AS3329"/>
      <c r="AT3329"/>
      <c r="AU3329"/>
      <c r="AW3329"/>
      <c r="AX3329"/>
      <c r="AY3329"/>
      <c r="BA3329"/>
      <c r="BB3329"/>
      <c r="BC3329"/>
      <c r="BE3329"/>
      <c r="BF3329"/>
      <c r="BG3329"/>
      <c r="BI3329"/>
      <c r="BJ3329"/>
      <c r="BK3329"/>
      <c r="BM3329"/>
      <c r="BN3329"/>
      <c r="BO3329"/>
    </row>
    <row r="3330" spans="1:67">
      <c r="A3330"/>
      <c r="B3330"/>
      <c r="C3330"/>
      <c r="E3330"/>
      <c r="F3330"/>
      <c r="G3330"/>
      <c r="I3330"/>
      <c r="J3330"/>
      <c r="K3330"/>
      <c r="M3330"/>
      <c r="N3330"/>
      <c r="O3330"/>
      <c r="Q3330"/>
      <c r="R3330"/>
      <c r="S3330"/>
      <c r="U3330"/>
      <c r="V3330"/>
      <c r="W3330"/>
      <c r="Y3330"/>
      <c r="Z3330"/>
      <c r="AA3330"/>
      <c r="AC3330"/>
      <c r="AD3330"/>
      <c r="AE3330"/>
      <c r="AG3330"/>
      <c r="AH3330"/>
      <c r="AI3330"/>
      <c r="AK3330"/>
      <c r="AL3330"/>
      <c r="AM3330"/>
      <c r="AO3330"/>
      <c r="AP3330"/>
      <c r="AQ3330"/>
      <c r="AS3330"/>
      <c r="AT3330"/>
      <c r="AU3330"/>
      <c r="AW3330"/>
      <c r="AX3330"/>
      <c r="AY3330"/>
      <c r="BA3330"/>
      <c r="BB3330"/>
      <c r="BC3330"/>
      <c r="BE3330"/>
      <c r="BF3330"/>
      <c r="BG3330"/>
      <c r="BI3330"/>
      <c r="BJ3330"/>
      <c r="BK3330"/>
      <c r="BM3330"/>
      <c r="BN3330"/>
      <c r="BO3330"/>
    </row>
    <row r="3331" spans="1:67">
      <c r="A3331"/>
      <c r="B3331"/>
      <c r="C3331"/>
      <c r="E3331"/>
      <c r="F3331"/>
      <c r="G3331"/>
      <c r="I3331"/>
      <c r="J3331"/>
      <c r="K3331"/>
      <c r="M3331"/>
      <c r="N3331"/>
      <c r="O3331"/>
      <c r="Q3331"/>
      <c r="R3331"/>
      <c r="S3331"/>
      <c r="U3331"/>
      <c r="V3331"/>
      <c r="W3331"/>
      <c r="Y3331"/>
      <c r="Z3331"/>
      <c r="AA3331"/>
      <c r="AC3331"/>
      <c r="AD3331"/>
      <c r="AE3331"/>
      <c r="AG3331"/>
      <c r="AH3331"/>
      <c r="AI3331"/>
      <c r="AK3331"/>
      <c r="AL3331"/>
      <c r="AM3331"/>
      <c r="AO3331"/>
      <c r="AP3331"/>
      <c r="AQ3331"/>
      <c r="AS3331"/>
      <c r="AT3331"/>
      <c r="AU3331"/>
      <c r="AW3331"/>
      <c r="AX3331"/>
      <c r="AY3331"/>
      <c r="BA3331"/>
      <c r="BB3331"/>
      <c r="BC3331"/>
      <c r="BE3331"/>
      <c r="BF3331"/>
      <c r="BG3331"/>
      <c r="BI3331"/>
      <c r="BJ3331"/>
      <c r="BK3331"/>
      <c r="BM3331"/>
      <c r="BN3331"/>
      <c r="BO3331"/>
    </row>
    <row r="3332" spans="1:67">
      <c r="A3332"/>
      <c r="B3332"/>
      <c r="C3332"/>
      <c r="E3332"/>
      <c r="F3332"/>
      <c r="G3332"/>
      <c r="I3332"/>
      <c r="J3332"/>
      <c r="K3332"/>
      <c r="M3332"/>
      <c r="N3332"/>
      <c r="O3332"/>
      <c r="Q3332"/>
      <c r="R3332"/>
      <c r="S3332"/>
      <c r="U3332"/>
      <c r="V3332"/>
      <c r="W3332"/>
      <c r="Y3332"/>
      <c r="Z3332"/>
      <c r="AA3332"/>
      <c r="AC3332"/>
      <c r="AD3332"/>
      <c r="AE3332"/>
      <c r="AG3332"/>
      <c r="AH3332"/>
      <c r="AI3332"/>
      <c r="AK3332"/>
      <c r="AL3332"/>
      <c r="AM3332"/>
      <c r="AO3332"/>
      <c r="AP3332"/>
      <c r="AQ3332"/>
      <c r="AS3332"/>
      <c r="AT3332"/>
      <c r="AU3332"/>
      <c r="AW3332"/>
      <c r="AX3332"/>
      <c r="AY3332"/>
      <c r="BA3332"/>
      <c r="BB3332"/>
      <c r="BC3332"/>
      <c r="BE3332"/>
      <c r="BF3332"/>
      <c r="BG3332"/>
      <c r="BI3332"/>
      <c r="BJ3332"/>
      <c r="BK3332"/>
      <c r="BM3332"/>
      <c r="BN3332"/>
      <c r="BO3332"/>
    </row>
    <row r="3333" spans="1:67">
      <c r="A3333"/>
      <c r="B3333"/>
      <c r="C3333"/>
      <c r="E3333"/>
      <c r="F3333"/>
      <c r="G3333"/>
      <c r="I3333"/>
      <c r="J3333"/>
      <c r="K3333"/>
      <c r="M3333"/>
      <c r="N3333"/>
      <c r="O3333"/>
      <c r="Q3333"/>
      <c r="R3333"/>
      <c r="S3333"/>
      <c r="U3333"/>
      <c r="V3333"/>
      <c r="W3333"/>
      <c r="Y3333"/>
      <c r="Z3333"/>
      <c r="AA3333"/>
      <c r="AC3333"/>
      <c r="AD3333"/>
      <c r="AE3333"/>
      <c r="AG3333"/>
      <c r="AH3333"/>
      <c r="AI3333"/>
      <c r="AK3333"/>
      <c r="AL3333"/>
      <c r="AM3333"/>
      <c r="AO3333"/>
      <c r="AP3333"/>
      <c r="AQ3333"/>
      <c r="AS3333"/>
      <c r="AT3333"/>
      <c r="AU3333"/>
      <c r="AW3333"/>
      <c r="AX3333"/>
      <c r="AY3333"/>
      <c r="BA3333"/>
      <c r="BB3333"/>
      <c r="BC3333"/>
      <c r="BE3333"/>
      <c r="BF3333"/>
      <c r="BG3333"/>
      <c r="BI3333"/>
      <c r="BJ3333"/>
      <c r="BK3333"/>
      <c r="BM3333"/>
      <c r="BN3333"/>
      <c r="BO3333"/>
    </row>
    <row r="3334" spans="1:67">
      <c r="A3334"/>
      <c r="B3334"/>
      <c r="C3334"/>
      <c r="E3334"/>
      <c r="F3334"/>
      <c r="G3334"/>
      <c r="I3334"/>
      <c r="J3334"/>
      <c r="K3334"/>
      <c r="M3334"/>
      <c r="N3334"/>
      <c r="O3334"/>
      <c r="Q3334"/>
      <c r="R3334"/>
      <c r="S3334"/>
      <c r="U3334"/>
      <c r="V3334"/>
      <c r="W3334"/>
      <c r="Y3334"/>
      <c r="Z3334"/>
      <c r="AA3334"/>
      <c r="AC3334"/>
      <c r="AD3334"/>
      <c r="AE3334"/>
      <c r="AG3334"/>
      <c r="AH3334"/>
      <c r="AI3334"/>
      <c r="AK3334"/>
      <c r="AL3334"/>
      <c r="AM3334"/>
      <c r="AO3334"/>
      <c r="AP3334"/>
      <c r="AQ3334"/>
      <c r="AS3334"/>
      <c r="AT3334"/>
      <c r="AU3334"/>
      <c r="AW3334"/>
      <c r="AX3334"/>
      <c r="AY3334"/>
      <c r="BA3334"/>
      <c r="BB3334"/>
      <c r="BC3334"/>
      <c r="BE3334"/>
      <c r="BF3334"/>
      <c r="BG3334"/>
      <c r="BI3334"/>
      <c r="BJ3334"/>
      <c r="BK3334"/>
      <c r="BM3334"/>
      <c r="BN3334"/>
      <c r="BO3334"/>
    </row>
    <row r="3335" spans="1:67">
      <c r="A3335"/>
      <c r="B3335"/>
      <c r="C3335"/>
      <c r="E3335"/>
      <c r="F3335"/>
      <c r="G3335"/>
      <c r="I3335"/>
      <c r="J3335"/>
      <c r="K3335"/>
      <c r="M3335"/>
      <c r="N3335"/>
      <c r="O3335"/>
      <c r="Q3335"/>
      <c r="R3335"/>
      <c r="S3335"/>
      <c r="U3335"/>
      <c r="V3335"/>
      <c r="W3335"/>
      <c r="Y3335"/>
      <c r="Z3335"/>
      <c r="AA3335"/>
      <c r="AC3335"/>
      <c r="AD3335"/>
      <c r="AE3335"/>
      <c r="AG3335"/>
      <c r="AH3335"/>
      <c r="AI3335"/>
      <c r="AK3335"/>
      <c r="AL3335"/>
      <c r="AM3335"/>
      <c r="AO3335"/>
      <c r="AP3335"/>
      <c r="AQ3335"/>
      <c r="AS3335"/>
      <c r="AT3335"/>
      <c r="AU3335"/>
      <c r="AW3335"/>
      <c r="AX3335"/>
      <c r="AY3335"/>
      <c r="BA3335"/>
      <c r="BB3335"/>
      <c r="BC3335"/>
      <c r="BE3335"/>
      <c r="BF3335"/>
      <c r="BG3335"/>
      <c r="BI3335"/>
      <c r="BJ3335"/>
      <c r="BK3335"/>
      <c r="BM3335"/>
      <c r="BN3335"/>
      <c r="BO3335"/>
    </row>
    <row r="3336" spans="1:67">
      <c r="A3336"/>
      <c r="B3336"/>
      <c r="C3336"/>
      <c r="E3336"/>
      <c r="F3336"/>
      <c r="G3336"/>
      <c r="I3336"/>
      <c r="J3336"/>
      <c r="K3336"/>
      <c r="M3336"/>
      <c r="N3336"/>
      <c r="O3336"/>
      <c r="Q3336"/>
      <c r="R3336"/>
      <c r="S3336"/>
      <c r="U3336"/>
      <c r="V3336"/>
      <c r="W3336"/>
      <c r="Y3336"/>
      <c r="Z3336"/>
      <c r="AA3336"/>
      <c r="AC3336"/>
      <c r="AD3336"/>
      <c r="AE3336"/>
      <c r="AG3336"/>
      <c r="AH3336"/>
      <c r="AI3336"/>
      <c r="AK3336"/>
      <c r="AL3336"/>
      <c r="AM3336"/>
      <c r="AO3336"/>
      <c r="AP3336"/>
      <c r="AQ3336"/>
      <c r="AS3336"/>
      <c r="AT3336"/>
      <c r="AU3336"/>
      <c r="AW3336"/>
      <c r="AX3336"/>
      <c r="AY3336"/>
      <c r="BA3336"/>
      <c r="BB3336"/>
      <c r="BC3336"/>
      <c r="BE3336"/>
      <c r="BF3336"/>
      <c r="BG3336"/>
      <c r="BI3336"/>
      <c r="BJ3336"/>
      <c r="BK3336"/>
      <c r="BM3336"/>
      <c r="BN3336"/>
      <c r="BO3336"/>
    </row>
    <row r="3337" spans="1:67">
      <c r="A3337"/>
      <c r="B3337"/>
      <c r="C3337"/>
      <c r="E3337"/>
      <c r="F3337"/>
      <c r="G3337"/>
      <c r="I3337"/>
      <c r="J3337"/>
      <c r="K3337"/>
      <c r="M3337"/>
      <c r="N3337"/>
      <c r="O3337"/>
      <c r="Q3337"/>
      <c r="R3337"/>
      <c r="S3337"/>
      <c r="U3337"/>
      <c r="V3337"/>
      <c r="W3337"/>
      <c r="Y3337"/>
      <c r="Z3337"/>
      <c r="AA3337"/>
      <c r="AC3337"/>
      <c r="AD3337"/>
      <c r="AE3337"/>
      <c r="AG3337"/>
      <c r="AH3337"/>
      <c r="AI3337"/>
      <c r="AK3337"/>
      <c r="AL3337"/>
      <c r="AM3337"/>
      <c r="AO3337"/>
      <c r="AP3337"/>
      <c r="AQ3337"/>
      <c r="AS3337"/>
      <c r="AT3337"/>
      <c r="AU3337"/>
      <c r="AW3337"/>
      <c r="AX3337"/>
      <c r="AY3337"/>
      <c r="BA3337"/>
      <c r="BB3337"/>
      <c r="BC3337"/>
      <c r="BE3337"/>
      <c r="BF3337"/>
      <c r="BG3337"/>
      <c r="BI3337"/>
      <c r="BJ3337"/>
      <c r="BK3337"/>
      <c r="BM3337"/>
      <c r="BN3337"/>
      <c r="BO3337"/>
    </row>
    <row r="3338" spans="1:67">
      <c r="A3338"/>
      <c r="B3338"/>
      <c r="C3338"/>
      <c r="E3338"/>
      <c r="F3338"/>
      <c r="G3338"/>
      <c r="I3338"/>
      <c r="J3338"/>
      <c r="K3338"/>
      <c r="M3338"/>
      <c r="N3338"/>
      <c r="O3338"/>
      <c r="Q3338"/>
      <c r="R3338"/>
      <c r="S3338"/>
      <c r="U3338"/>
      <c r="V3338"/>
      <c r="W3338"/>
      <c r="Y3338"/>
      <c r="Z3338"/>
      <c r="AA3338"/>
      <c r="AC3338"/>
      <c r="AD3338"/>
      <c r="AE3338"/>
      <c r="AG3338"/>
      <c r="AH3338"/>
      <c r="AI3338"/>
      <c r="AK3338"/>
      <c r="AL3338"/>
      <c r="AM3338"/>
      <c r="AO3338"/>
      <c r="AP3338"/>
      <c r="AQ3338"/>
      <c r="AS3338"/>
      <c r="AT3338"/>
      <c r="AU3338"/>
      <c r="AW3338"/>
      <c r="AX3338"/>
      <c r="AY3338"/>
      <c r="BA3338"/>
      <c r="BB3338"/>
      <c r="BC3338"/>
      <c r="BE3338"/>
      <c r="BF3338"/>
      <c r="BG3338"/>
      <c r="BI3338"/>
      <c r="BJ3338"/>
      <c r="BK3338"/>
      <c r="BM3338"/>
      <c r="BN3338"/>
      <c r="BO3338"/>
    </row>
    <row r="3339" spans="1:67">
      <c r="A3339"/>
      <c r="B3339"/>
      <c r="C3339"/>
      <c r="E3339"/>
      <c r="F3339"/>
      <c r="G3339"/>
      <c r="I3339"/>
      <c r="J3339"/>
      <c r="K3339"/>
      <c r="M3339"/>
      <c r="N3339"/>
      <c r="O3339"/>
      <c r="Q3339"/>
      <c r="R3339"/>
      <c r="S3339"/>
      <c r="U3339"/>
      <c r="V3339"/>
      <c r="W3339"/>
      <c r="Y3339"/>
      <c r="Z3339"/>
      <c r="AA3339"/>
      <c r="AC3339"/>
      <c r="AD3339"/>
      <c r="AE3339"/>
      <c r="AG3339"/>
      <c r="AH3339"/>
      <c r="AI3339"/>
      <c r="AK3339"/>
      <c r="AL3339"/>
      <c r="AM3339"/>
      <c r="AO3339"/>
      <c r="AP3339"/>
      <c r="AQ3339"/>
      <c r="AS3339"/>
      <c r="AT3339"/>
      <c r="AU3339"/>
      <c r="AW3339"/>
      <c r="AX3339"/>
      <c r="AY3339"/>
      <c r="BA3339"/>
      <c r="BB3339"/>
      <c r="BC3339"/>
      <c r="BE3339"/>
      <c r="BF3339"/>
      <c r="BG3339"/>
      <c r="BI3339"/>
      <c r="BJ3339"/>
      <c r="BK3339"/>
      <c r="BM3339"/>
      <c r="BN3339"/>
      <c r="BO3339"/>
    </row>
    <row r="3340" spans="1:67">
      <c r="A3340"/>
      <c r="B3340"/>
      <c r="C3340"/>
      <c r="E3340"/>
      <c r="F3340"/>
      <c r="G3340"/>
      <c r="I3340"/>
      <c r="J3340"/>
      <c r="K3340"/>
      <c r="M3340"/>
      <c r="N3340"/>
      <c r="O3340"/>
      <c r="Q3340"/>
      <c r="R3340"/>
      <c r="S3340"/>
      <c r="U3340"/>
      <c r="V3340"/>
      <c r="W3340"/>
      <c r="Y3340"/>
      <c r="Z3340"/>
      <c r="AA3340"/>
      <c r="AC3340"/>
      <c r="AD3340"/>
      <c r="AE3340"/>
      <c r="AG3340"/>
      <c r="AH3340"/>
      <c r="AI3340"/>
      <c r="AK3340"/>
      <c r="AL3340"/>
      <c r="AM3340"/>
      <c r="AO3340"/>
      <c r="AP3340"/>
      <c r="AQ3340"/>
      <c r="AS3340"/>
      <c r="AT3340"/>
      <c r="AU3340"/>
      <c r="AW3340"/>
      <c r="AX3340"/>
      <c r="AY3340"/>
      <c r="BA3340"/>
      <c r="BB3340"/>
      <c r="BC3340"/>
      <c r="BE3340"/>
      <c r="BF3340"/>
      <c r="BG3340"/>
      <c r="BI3340"/>
      <c r="BJ3340"/>
      <c r="BK3340"/>
      <c r="BM3340"/>
      <c r="BN3340"/>
      <c r="BO3340"/>
    </row>
    <row r="3341" spans="1:67">
      <c r="A3341"/>
      <c r="B3341"/>
      <c r="C3341"/>
      <c r="E3341"/>
      <c r="F3341"/>
      <c r="G3341"/>
      <c r="I3341"/>
      <c r="J3341"/>
      <c r="K3341"/>
      <c r="M3341"/>
      <c r="N3341"/>
      <c r="O3341"/>
      <c r="Q3341"/>
      <c r="R3341"/>
      <c r="S3341"/>
      <c r="U3341"/>
      <c r="V3341"/>
      <c r="W3341"/>
      <c r="Y3341"/>
      <c r="Z3341"/>
      <c r="AA3341"/>
      <c r="AC3341"/>
      <c r="AD3341"/>
      <c r="AE3341"/>
      <c r="AG3341"/>
      <c r="AH3341"/>
      <c r="AI3341"/>
      <c r="AK3341"/>
      <c r="AL3341"/>
      <c r="AM3341"/>
      <c r="AO3341"/>
      <c r="AP3341"/>
      <c r="AQ3341"/>
      <c r="AS3341"/>
      <c r="AT3341"/>
      <c r="AU3341"/>
      <c r="AW3341"/>
      <c r="AX3341"/>
      <c r="AY3341"/>
      <c r="BA3341"/>
      <c r="BB3341"/>
      <c r="BC3341"/>
      <c r="BE3341"/>
      <c r="BF3341"/>
      <c r="BG3341"/>
      <c r="BI3341"/>
      <c r="BJ3341"/>
      <c r="BK3341"/>
      <c r="BM3341"/>
      <c r="BN3341"/>
      <c r="BO3341"/>
    </row>
    <row r="3342" spans="1:67">
      <c r="A3342"/>
      <c r="B3342"/>
      <c r="C3342"/>
      <c r="E3342"/>
      <c r="F3342"/>
      <c r="G3342"/>
      <c r="I3342"/>
      <c r="J3342"/>
      <c r="K3342"/>
      <c r="M3342"/>
      <c r="N3342"/>
      <c r="O3342"/>
      <c r="Q3342"/>
      <c r="R3342"/>
      <c r="S3342"/>
      <c r="U3342"/>
      <c r="V3342"/>
      <c r="W3342"/>
      <c r="Y3342"/>
      <c r="Z3342"/>
      <c r="AA3342"/>
      <c r="AC3342"/>
      <c r="AD3342"/>
      <c r="AE3342"/>
      <c r="AG3342"/>
      <c r="AH3342"/>
      <c r="AI3342"/>
      <c r="AK3342"/>
      <c r="AL3342"/>
      <c r="AM3342"/>
      <c r="AO3342"/>
      <c r="AP3342"/>
      <c r="AQ3342"/>
      <c r="AS3342"/>
      <c r="AT3342"/>
      <c r="AU3342"/>
      <c r="AW3342"/>
      <c r="AX3342"/>
      <c r="AY3342"/>
      <c r="BA3342"/>
      <c r="BB3342"/>
      <c r="BC3342"/>
      <c r="BE3342"/>
      <c r="BF3342"/>
      <c r="BG3342"/>
      <c r="BI3342"/>
      <c r="BJ3342"/>
      <c r="BK3342"/>
      <c r="BM3342"/>
      <c r="BN3342"/>
      <c r="BO3342"/>
    </row>
    <row r="3343" spans="1:67">
      <c r="A3343"/>
      <c r="B3343"/>
      <c r="C3343"/>
      <c r="E3343"/>
      <c r="F3343"/>
      <c r="G3343"/>
      <c r="I3343"/>
      <c r="J3343"/>
      <c r="K3343"/>
      <c r="M3343"/>
      <c r="N3343"/>
      <c r="O3343"/>
      <c r="Q3343"/>
      <c r="R3343"/>
      <c r="S3343"/>
      <c r="U3343"/>
      <c r="V3343"/>
      <c r="W3343"/>
      <c r="Y3343"/>
      <c r="Z3343"/>
      <c r="AA3343"/>
      <c r="AC3343"/>
      <c r="AD3343"/>
      <c r="AE3343"/>
      <c r="AG3343"/>
      <c r="AH3343"/>
      <c r="AI3343"/>
      <c r="AK3343"/>
      <c r="AL3343"/>
      <c r="AM3343"/>
      <c r="AO3343"/>
      <c r="AP3343"/>
      <c r="AQ3343"/>
      <c r="AS3343"/>
      <c r="AT3343"/>
      <c r="AU3343"/>
      <c r="AW3343"/>
      <c r="AX3343"/>
      <c r="AY3343"/>
      <c r="BA3343"/>
      <c r="BB3343"/>
      <c r="BC3343"/>
      <c r="BE3343"/>
      <c r="BF3343"/>
      <c r="BG3343"/>
      <c r="BI3343"/>
      <c r="BJ3343"/>
      <c r="BK3343"/>
      <c r="BM3343"/>
      <c r="BN3343"/>
      <c r="BO3343"/>
    </row>
    <row r="3344" spans="1:67">
      <c r="A3344"/>
      <c r="B3344"/>
      <c r="C3344"/>
      <c r="E3344"/>
      <c r="F3344"/>
      <c r="G3344"/>
      <c r="I3344"/>
      <c r="J3344"/>
      <c r="K3344"/>
      <c r="M3344"/>
      <c r="N3344"/>
      <c r="O3344"/>
      <c r="Q3344"/>
      <c r="R3344"/>
      <c r="S3344"/>
      <c r="U3344"/>
      <c r="V3344"/>
      <c r="W3344"/>
      <c r="Y3344"/>
      <c r="Z3344"/>
      <c r="AA3344"/>
      <c r="AC3344"/>
      <c r="AD3344"/>
      <c r="AE3344"/>
      <c r="AG3344"/>
      <c r="AH3344"/>
      <c r="AI3344"/>
      <c r="AK3344"/>
      <c r="AL3344"/>
      <c r="AM3344"/>
      <c r="AO3344"/>
      <c r="AP3344"/>
      <c r="AQ3344"/>
      <c r="AS3344"/>
      <c r="AT3344"/>
      <c r="AU3344"/>
      <c r="AW3344"/>
      <c r="AX3344"/>
      <c r="AY3344"/>
      <c r="BA3344"/>
      <c r="BB3344"/>
      <c r="BC3344"/>
      <c r="BE3344"/>
      <c r="BF3344"/>
      <c r="BG3344"/>
      <c r="BI3344"/>
      <c r="BJ3344"/>
      <c r="BK3344"/>
      <c r="BM3344"/>
      <c r="BN3344"/>
      <c r="BO3344"/>
    </row>
    <row r="3345" spans="1:67">
      <c r="A3345"/>
      <c r="B3345"/>
      <c r="C3345"/>
      <c r="E3345"/>
      <c r="F3345"/>
      <c r="G3345"/>
      <c r="I3345"/>
      <c r="J3345"/>
      <c r="K3345"/>
      <c r="M3345"/>
      <c r="N3345"/>
      <c r="O3345"/>
      <c r="Q3345"/>
      <c r="R3345"/>
      <c r="S3345"/>
      <c r="U3345"/>
      <c r="V3345"/>
      <c r="W3345"/>
      <c r="Y3345"/>
      <c r="Z3345"/>
      <c r="AA3345"/>
      <c r="AC3345"/>
      <c r="AD3345"/>
      <c r="AE3345"/>
      <c r="AG3345"/>
      <c r="AH3345"/>
      <c r="AI3345"/>
      <c r="AK3345"/>
      <c r="AL3345"/>
      <c r="AM3345"/>
      <c r="AO3345"/>
      <c r="AP3345"/>
      <c r="AQ3345"/>
      <c r="AS3345"/>
      <c r="AT3345"/>
      <c r="AU3345"/>
      <c r="AW3345"/>
      <c r="AX3345"/>
      <c r="AY3345"/>
      <c r="BA3345"/>
      <c r="BB3345"/>
      <c r="BC3345"/>
      <c r="BE3345"/>
      <c r="BF3345"/>
      <c r="BG3345"/>
      <c r="BI3345"/>
      <c r="BJ3345"/>
      <c r="BK3345"/>
      <c r="BM3345"/>
      <c r="BN3345"/>
      <c r="BO3345"/>
    </row>
    <row r="3346" spans="1:67">
      <c r="A3346"/>
      <c r="B3346"/>
      <c r="C3346"/>
      <c r="E3346"/>
      <c r="F3346"/>
      <c r="G3346"/>
      <c r="I3346"/>
      <c r="J3346"/>
      <c r="K3346"/>
      <c r="M3346"/>
      <c r="N3346"/>
      <c r="O3346"/>
      <c r="Q3346"/>
      <c r="R3346"/>
      <c r="S3346"/>
      <c r="U3346"/>
      <c r="V3346"/>
      <c r="W3346"/>
      <c r="Y3346"/>
      <c r="Z3346"/>
      <c r="AA3346"/>
      <c r="AC3346"/>
      <c r="AD3346"/>
      <c r="AE3346"/>
      <c r="AG3346"/>
      <c r="AH3346"/>
      <c r="AI3346"/>
      <c r="AK3346"/>
      <c r="AL3346"/>
      <c r="AM3346"/>
      <c r="AO3346"/>
      <c r="AP3346"/>
      <c r="AQ3346"/>
      <c r="AS3346"/>
      <c r="AT3346"/>
      <c r="AU3346"/>
      <c r="AW3346"/>
      <c r="AX3346"/>
      <c r="AY3346"/>
      <c r="BA3346"/>
      <c r="BB3346"/>
      <c r="BC3346"/>
      <c r="BE3346"/>
      <c r="BF3346"/>
      <c r="BG3346"/>
      <c r="BI3346"/>
      <c r="BJ3346"/>
      <c r="BK3346"/>
      <c r="BM3346"/>
      <c r="BN3346"/>
      <c r="BO3346"/>
    </row>
    <row r="3347" spans="1:67">
      <c r="A3347"/>
      <c r="B3347"/>
      <c r="C3347"/>
      <c r="E3347"/>
      <c r="F3347"/>
      <c r="G3347"/>
      <c r="I3347"/>
      <c r="J3347"/>
      <c r="K3347"/>
      <c r="M3347"/>
      <c r="N3347"/>
      <c r="O3347"/>
      <c r="Q3347"/>
      <c r="R3347"/>
      <c r="S3347"/>
      <c r="U3347"/>
      <c r="V3347"/>
      <c r="W3347"/>
      <c r="Y3347"/>
      <c r="Z3347"/>
      <c r="AA3347"/>
      <c r="AC3347"/>
      <c r="AD3347"/>
      <c r="AE3347"/>
      <c r="AG3347"/>
      <c r="AH3347"/>
      <c r="AI3347"/>
      <c r="AK3347"/>
      <c r="AL3347"/>
      <c r="AM3347"/>
      <c r="AO3347"/>
      <c r="AP3347"/>
      <c r="AQ3347"/>
      <c r="AS3347"/>
      <c r="AT3347"/>
      <c r="AU3347"/>
      <c r="AW3347"/>
      <c r="AX3347"/>
      <c r="AY3347"/>
      <c r="BA3347"/>
      <c r="BB3347"/>
      <c r="BC3347"/>
      <c r="BE3347"/>
      <c r="BF3347"/>
      <c r="BG3347"/>
      <c r="BI3347"/>
      <c r="BJ3347"/>
      <c r="BK3347"/>
      <c r="BM3347"/>
      <c r="BN3347"/>
      <c r="BO3347"/>
    </row>
    <row r="3348" spans="1:67">
      <c r="A3348"/>
      <c r="B3348"/>
      <c r="C3348"/>
      <c r="E3348"/>
      <c r="F3348"/>
      <c r="G3348"/>
      <c r="I3348"/>
      <c r="J3348"/>
      <c r="K3348"/>
      <c r="M3348"/>
      <c r="N3348"/>
      <c r="O3348"/>
      <c r="Q3348"/>
      <c r="R3348"/>
      <c r="S3348"/>
      <c r="U3348"/>
      <c r="V3348"/>
      <c r="W3348"/>
      <c r="Y3348"/>
      <c r="Z3348"/>
      <c r="AA3348"/>
      <c r="AC3348"/>
      <c r="AD3348"/>
      <c r="AE3348"/>
      <c r="AG3348"/>
      <c r="AH3348"/>
      <c r="AI3348"/>
      <c r="AK3348"/>
      <c r="AL3348"/>
      <c r="AM3348"/>
      <c r="AO3348"/>
      <c r="AP3348"/>
      <c r="AQ3348"/>
      <c r="AS3348"/>
      <c r="AT3348"/>
      <c r="AU3348"/>
      <c r="AW3348"/>
      <c r="AX3348"/>
      <c r="AY3348"/>
      <c r="BA3348"/>
      <c r="BB3348"/>
      <c r="BC3348"/>
      <c r="BE3348"/>
      <c r="BF3348"/>
      <c r="BG3348"/>
      <c r="BI3348"/>
      <c r="BJ3348"/>
      <c r="BK3348"/>
      <c r="BM3348"/>
      <c r="BN3348"/>
      <c r="BO3348"/>
    </row>
    <row r="3349" spans="1:67">
      <c r="A3349"/>
      <c r="B3349"/>
      <c r="C3349"/>
      <c r="E3349"/>
      <c r="F3349"/>
      <c r="G3349"/>
      <c r="I3349"/>
      <c r="J3349"/>
      <c r="K3349"/>
      <c r="M3349"/>
      <c r="N3349"/>
      <c r="O3349"/>
      <c r="Q3349"/>
      <c r="R3349"/>
      <c r="S3349"/>
      <c r="U3349"/>
      <c r="V3349"/>
      <c r="W3349"/>
      <c r="Y3349"/>
      <c r="Z3349"/>
      <c r="AA3349"/>
      <c r="AC3349"/>
      <c r="AD3349"/>
      <c r="AE3349"/>
      <c r="AG3349"/>
      <c r="AH3349"/>
      <c r="AI3349"/>
      <c r="AK3349"/>
      <c r="AL3349"/>
      <c r="AM3349"/>
      <c r="AO3349"/>
      <c r="AP3349"/>
      <c r="AQ3349"/>
      <c r="AS3349"/>
      <c r="AT3349"/>
      <c r="AU3349"/>
      <c r="AW3349"/>
      <c r="AX3349"/>
      <c r="AY3349"/>
      <c r="BA3349"/>
      <c r="BB3349"/>
      <c r="BC3349"/>
      <c r="BE3349"/>
      <c r="BF3349"/>
      <c r="BG3349"/>
      <c r="BI3349"/>
      <c r="BJ3349"/>
      <c r="BK3349"/>
      <c r="BM3349"/>
      <c r="BN3349"/>
      <c r="BO3349"/>
    </row>
    <row r="3350" spans="1:67">
      <c r="A3350"/>
      <c r="B3350"/>
      <c r="C3350"/>
      <c r="E3350"/>
      <c r="F3350"/>
      <c r="G3350"/>
      <c r="I3350"/>
      <c r="J3350"/>
      <c r="K3350"/>
      <c r="M3350"/>
      <c r="N3350"/>
      <c r="O3350"/>
      <c r="Q3350"/>
      <c r="R3350"/>
      <c r="S3350"/>
      <c r="U3350"/>
      <c r="V3350"/>
      <c r="W3350"/>
      <c r="Y3350"/>
      <c r="Z3350"/>
      <c r="AA3350"/>
      <c r="AC3350"/>
      <c r="AD3350"/>
      <c r="AE3350"/>
      <c r="AG3350"/>
      <c r="AH3350"/>
      <c r="AI3350"/>
      <c r="AK3350"/>
      <c r="AL3350"/>
      <c r="AM3350"/>
      <c r="AO3350"/>
      <c r="AP3350"/>
      <c r="AQ3350"/>
      <c r="AS3350"/>
      <c r="AT3350"/>
      <c r="AU3350"/>
      <c r="AW3350"/>
      <c r="AX3350"/>
      <c r="AY3350"/>
      <c r="BA3350"/>
      <c r="BB3350"/>
      <c r="BC3350"/>
      <c r="BE3350"/>
      <c r="BF3350"/>
      <c r="BG3350"/>
      <c r="BI3350"/>
      <c r="BJ3350"/>
      <c r="BK3350"/>
      <c r="BM3350"/>
      <c r="BN3350"/>
      <c r="BO3350"/>
    </row>
    <row r="3351" spans="1:67">
      <c r="A3351"/>
      <c r="B3351"/>
      <c r="C3351"/>
      <c r="E3351"/>
      <c r="F3351"/>
      <c r="G3351"/>
      <c r="I3351"/>
      <c r="J3351"/>
      <c r="K3351"/>
      <c r="M3351"/>
      <c r="N3351"/>
      <c r="O3351"/>
      <c r="Q3351"/>
      <c r="R3351"/>
      <c r="S3351"/>
      <c r="U3351"/>
      <c r="V3351"/>
      <c r="W3351"/>
      <c r="Y3351"/>
      <c r="Z3351"/>
      <c r="AA3351"/>
      <c r="AC3351"/>
      <c r="AD3351"/>
      <c r="AE3351"/>
      <c r="AG3351"/>
      <c r="AH3351"/>
      <c r="AI3351"/>
      <c r="AK3351"/>
      <c r="AL3351"/>
      <c r="AM3351"/>
      <c r="AO3351"/>
      <c r="AP3351"/>
      <c r="AQ3351"/>
      <c r="AS3351"/>
      <c r="AT3351"/>
      <c r="AU3351"/>
      <c r="AW3351"/>
      <c r="AX3351"/>
      <c r="AY3351"/>
      <c r="BA3351"/>
      <c r="BB3351"/>
      <c r="BC3351"/>
      <c r="BE3351"/>
      <c r="BF3351"/>
      <c r="BG3351"/>
      <c r="BI3351"/>
      <c r="BJ3351"/>
      <c r="BK3351"/>
      <c r="BM3351"/>
      <c r="BN3351"/>
      <c r="BO3351"/>
    </row>
    <row r="3352" spans="1:67">
      <c r="A3352"/>
      <c r="B3352"/>
      <c r="C3352"/>
      <c r="E3352"/>
      <c r="F3352"/>
      <c r="G3352"/>
      <c r="I3352"/>
      <c r="J3352"/>
      <c r="K3352"/>
      <c r="M3352"/>
      <c r="N3352"/>
      <c r="O3352"/>
      <c r="Q3352"/>
      <c r="R3352"/>
      <c r="S3352"/>
      <c r="U3352"/>
      <c r="V3352"/>
      <c r="W3352"/>
      <c r="Y3352"/>
      <c r="Z3352"/>
      <c r="AA3352"/>
      <c r="AC3352"/>
      <c r="AD3352"/>
      <c r="AE3352"/>
      <c r="AG3352"/>
      <c r="AH3352"/>
      <c r="AI3352"/>
      <c r="AK3352"/>
      <c r="AL3352"/>
      <c r="AM3352"/>
      <c r="AO3352"/>
      <c r="AP3352"/>
      <c r="AQ3352"/>
      <c r="AS3352"/>
      <c r="AT3352"/>
      <c r="AU3352"/>
      <c r="AW3352"/>
      <c r="AX3352"/>
      <c r="AY3352"/>
      <c r="BA3352"/>
      <c r="BB3352"/>
      <c r="BC3352"/>
      <c r="BE3352"/>
      <c r="BF3352"/>
      <c r="BG3352"/>
      <c r="BI3352"/>
      <c r="BJ3352"/>
      <c r="BK3352"/>
      <c r="BM3352"/>
      <c r="BN3352"/>
      <c r="BO3352"/>
    </row>
    <row r="3353" spans="1:67">
      <c r="A3353"/>
      <c r="B3353"/>
      <c r="C3353"/>
      <c r="E3353"/>
      <c r="F3353"/>
      <c r="G3353"/>
      <c r="I3353"/>
      <c r="J3353"/>
      <c r="K3353"/>
      <c r="M3353"/>
      <c r="N3353"/>
      <c r="O3353"/>
      <c r="Q3353"/>
      <c r="R3353"/>
      <c r="S3353"/>
      <c r="U3353"/>
      <c r="V3353"/>
      <c r="W3353"/>
      <c r="Y3353"/>
      <c r="Z3353"/>
      <c r="AA3353"/>
      <c r="AC3353"/>
      <c r="AD3353"/>
      <c r="AE3353"/>
      <c r="AG3353"/>
      <c r="AH3353"/>
      <c r="AI3353"/>
      <c r="AK3353"/>
      <c r="AL3353"/>
      <c r="AM3353"/>
      <c r="AO3353"/>
      <c r="AP3353"/>
      <c r="AQ3353"/>
      <c r="AS3353"/>
      <c r="AT3353"/>
      <c r="AU3353"/>
      <c r="AW3353"/>
      <c r="AX3353"/>
      <c r="AY3353"/>
      <c r="BA3353"/>
      <c r="BB3353"/>
      <c r="BC3353"/>
      <c r="BE3353"/>
      <c r="BF3353"/>
      <c r="BG3353"/>
      <c r="BI3353"/>
      <c r="BJ3353"/>
      <c r="BK3353"/>
      <c r="BM3353"/>
      <c r="BN3353"/>
      <c r="BO3353"/>
    </row>
    <row r="3354" spans="1:67">
      <c r="A3354"/>
      <c r="B3354"/>
      <c r="C3354"/>
      <c r="E3354"/>
      <c r="F3354"/>
      <c r="G3354"/>
      <c r="I3354"/>
      <c r="J3354"/>
      <c r="K3354"/>
      <c r="M3354"/>
      <c r="N3354"/>
      <c r="O3354"/>
      <c r="Q3354"/>
      <c r="R3354"/>
      <c r="S3354"/>
      <c r="U3354"/>
      <c r="V3354"/>
      <c r="W3354"/>
      <c r="Y3354"/>
      <c r="Z3354"/>
      <c r="AA3354"/>
      <c r="AC3354"/>
      <c r="AD3354"/>
      <c r="AE3354"/>
      <c r="AG3354"/>
      <c r="AH3354"/>
      <c r="AI3354"/>
      <c r="AK3354"/>
      <c r="AL3354"/>
      <c r="AM3354"/>
      <c r="AO3354"/>
      <c r="AP3354"/>
      <c r="AQ3354"/>
      <c r="AS3354"/>
      <c r="AT3354"/>
      <c r="AU3354"/>
      <c r="AW3354"/>
      <c r="AX3354"/>
      <c r="AY3354"/>
      <c r="BA3354"/>
      <c r="BB3354"/>
      <c r="BC3354"/>
      <c r="BE3354"/>
      <c r="BF3354"/>
      <c r="BG3354"/>
      <c r="BI3354"/>
      <c r="BJ3354"/>
      <c r="BK3354"/>
      <c r="BM3354"/>
      <c r="BN3354"/>
      <c r="BO3354"/>
    </row>
    <row r="3355" spans="1:67">
      <c r="A3355"/>
      <c r="B3355"/>
      <c r="C3355"/>
      <c r="E3355"/>
      <c r="F3355"/>
      <c r="G3355"/>
      <c r="I3355"/>
      <c r="J3355"/>
      <c r="K3355"/>
      <c r="M3355"/>
      <c r="N3355"/>
      <c r="O3355"/>
      <c r="Q3355"/>
      <c r="R3355"/>
      <c r="S3355"/>
      <c r="U3355"/>
      <c r="V3355"/>
      <c r="W3355"/>
      <c r="Y3355"/>
      <c r="Z3355"/>
      <c r="AA3355"/>
      <c r="AC3355"/>
      <c r="AD3355"/>
      <c r="AE3355"/>
      <c r="AG3355"/>
      <c r="AH3355"/>
      <c r="AI3355"/>
      <c r="AK3355"/>
      <c r="AL3355"/>
      <c r="AM3355"/>
      <c r="AO3355"/>
      <c r="AP3355"/>
      <c r="AQ3355"/>
      <c r="AS3355"/>
      <c r="AT3355"/>
      <c r="AU3355"/>
      <c r="AW3355"/>
      <c r="AX3355"/>
      <c r="AY3355"/>
      <c r="BA3355"/>
      <c r="BB3355"/>
      <c r="BC3355"/>
      <c r="BE3355"/>
      <c r="BF3355"/>
      <c r="BG3355"/>
      <c r="BI3355"/>
      <c r="BJ3355"/>
      <c r="BK3355"/>
      <c r="BM3355"/>
      <c r="BN3355"/>
      <c r="BO3355"/>
    </row>
    <row r="3356" spans="1:67">
      <c r="A3356"/>
      <c r="B3356"/>
      <c r="C3356"/>
      <c r="E3356"/>
      <c r="F3356"/>
      <c r="G3356"/>
      <c r="I3356"/>
      <c r="J3356"/>
      <c r="K3356"/>
      <c r="M3356"/>
      <c r="N3356"/>
      <c r="O3356"/>
      <c r="Q3356"/>
      <c r="R3356"/>
      <c r="S3356"/>
      <c r="U3356"/>
      <c r="V3356"/>
      <c r="W3356"/>
      <c r="Y3356"/>
      <c r="Z3356"/>
      <c r="AA3356"/>
      <c r="AC3356"/>
      <c r="AD3356"/>
      <c r="AE3356"/>
      <c r="AG3356"/>
      <c r="AH3356"/>
      <c r="AI3356"/>
      <c r="AK3356"/>
      <c r="AL3356"/>
      <c r="AM3356"/>
      <c r="AO3356"/>
      <c r="AP3356"/>
      <c r="AQ3356"/>
      <c r="AS3356"/>
      <c r="AT3356"/>
      <c r="AU3356"/>
      <c r="AW3356"/>
      <c r="AX3356"/>
      <c r="AY3356"/>
      <c r="BA3356"/>
      <c r="BB3356"/>
      <c r="BC3356"/>
      <c r="BE3356"/>
      <c r="BF3356"/>
      <c r="BG3356"/>
      <c r="BI3356"/>
      <c r="BJ3356"/>
      <c r="BK3356"/>
      <c r="BM3356"/>
      <c r="BN3356"/>
      <c r="BO3356"/>
    </row>
    <row r="3357" spans="1:67">
      <c r="A3357"/>
      <c r="B3357"/>
      <c r="C3357"/>
      <c r="E3357"/>
      <c r="F3357"/>
      <c r="G3357"/>
      <c r="I3357"/>
      <c r="J3357"/>
      <c r="K3357"/>
      <c r="M3357"/>
      <c r="N3357"/>
      <c r="O3357"/>
      <c r="Q3357"/>
      <c r="R3357"/>
      <c r="S3357"/>
      <c r="U3357"/>
      <c r="V3357"/>
      <c r="W3357"/>
      <c r="Y3357"/>
      <c r="Z3357"/>
      <c r="AA3357"/>
      <c r="AC3357"/>
      <c r="AD3357"/>
      <c r="AE3357"/>
      <c r="AG3357"/>
      <c r="AH3357"/>
      <c r="AI3357"/>
      <c r="AK3357"/>
      <c r="AL3357"/>
      <c r="AM3357"/>
      <c r="AO3357"/>
      <c r="AP3357"/>
      <c r="AQ3357"/>
      <c r="AS3357"/>
      <c r="AT3357"/>
      <c r="AU3357"/>
      <c r="AW3357"/>
      <c r="AX3357"/>
      <c r="AY3357"/>
      <c r="BA3357"/>
      <c r="BB3357"/>
      <c r="BC3357"/>
      <c r="BE3357"/>
      <c r="BF3357"/>
      <c r="BG3357"/>
      <c r="BI3357"/>
      <c r="BJ3357"/>
      <c r="BK3357"/>
      <c r="BM3357"/>
      <c r="BN3357"/>
      <c r="BO3357"/>
    </row>
    <row r="3358" spans="1:67">
      <c r="A3358"/>
      <c r="B3358"/>
      <c r="C3358"/>
      <c r="E3358"/>
      <c r="F3358"/>
      <c r="G3358"/>
      <c r="I3358"/>
      <c r="J3358"/>
      <c r="K3358"/>
      <c r="M3358"/>
      <c r="N3358"/>
      <c r="O3358"/>
      <c r="Q3358"/>
      <c r="R3358"/>
      <c r="S3358"/>
      <c r="U3358"/>
      <c r="V3358"/>
      <c r="W3358"/>
      <c r="Y3358"/>
      <c r="Z3358"/>
      <c r="AA3358"/>
      <c r="AC3358"/>
      <c r="AD3358"/>
      <c r="AE3358"/>
      <c r="AG3358"/>
      <c r="AH3358"/>
      <c r="AI3358"/>
      <c r="AK3358"/>
      <c r="AL3358"/>
      <c r="AM3358"/>
      <c r="AO3358"/>
      <c r="AP3358"/>
      <c r="AQ3358"/>
      <c r="AS3358"/>
      <c r="AT3358"/>
      <c r="AU3358"/>
      <c r="AW3358"/>
      <c r="AX3358"/>
      <c r="AY3358"/>
      <c r="BA3358"/>
      <c r="BB3358"/>
      <c r="BC3358"/>
      <c r="BE3358"/>
      <c r="BF3358"/>
      <c r="BG3358"/>
      <c r="BI3358"/>
      <c r="BJ3358"/>
      <c r="BK3358"/>
      <c r="BM3358"/>
      <c r="BN3358"/>
      <c r="BO3358"/>
    </row>
    <row r="3359" spans="1:67">
      <c r="A3359"/>
      <c r="B3359"/>
      <c r="C3359"/>
      <c r="E3359"/>
      <c r="F3359"/>
      <c r="G3359"/>
      <c r="I3359"/>
      <c r="J3359"/>
      <c r="K3359"/>
      <c r="M3359"/>
      <c r="N3359"/>
      <c r="O3359"/>
      <c r="Q3359"/>
      <c r="R3359"/>
      <c r="S3359"/>
      <c r="U3359"/>
      <c r="V3359"/>
      <c r="W3359"/>
      <c r="Y3359"/>
      <c r="Z3359"/>
      <c r="AA3359"/>
      <c r="AC3359"/>
      <c r="AD3359"/>
      <c r="AE3359"/>
      <c r="AG3359"/>
      <c r="AH3359"/>
      <c r="AI3359"/>
      <c r="AK3359"/>
      <c r="AL3359"/>
      <c r="AM3359"/>
      <c r="AO3359"/>
      <c r="AP3359"/>
      <c r="AQ3359"/>
      <c r="AS3359"/>
      <c r="AT3359"/>
      <c r="AU3359"/>
      <c r="AW3359"/>
      <c r="AX3359"/>
      <c r="AY3359"/>
      <c r="BA3359"/>
      <c r="BB3359"/>
      <c r="BC3359"/>
      <c r="BE3359"/>
      <c r="BF3359"/>
      <c r="BG3359"/>
      <c r="BI3359"/>
      <c r="BJ3359"/>
      <c r="BK3359"/>
      <c r="BM3359"/>
      <c r="BN3359"/>
      <c r="BO3359"/>
    </row>
    <row r="3360" spans="1:67">
      <c r="A3360"/>
      <c r="B3360"/>
      <c r="C3360"/>
      <c r="E3360"/>
      <c r="F3360"/>
      <c r="G3360"/>
      <c r="I3360"/>
      <c r="J3360"/>
      <c r="K3360"/>
      <c r="M3360"/>
      <c r="N3360"/>
      <c r="O3360"/>
      <c r="Q3360"/>
      <c r="R3360"/>
      <c r="S3360"/>
      <c r="U3360"/>
      <c r="V3360"/>
      <c r="W3360"/>
      <c r="Y3360"/>
      <c r="Z3360"/>
      <c r="AA3360"/>
      <c r="AC3360"/>
      <c r="AD3360"/>
      <c r="AE3360"/>
      <c r="AG3360"/>
      <c r="AH3360"/>
      <c r="AI3360"/>
      <c r="AK3360"/>
      <c r="AL3360"/>
      <c r="AM3360"/>
      <c r="AO3360"/>
      <c r="AP3360"/>
      <c r="AQ3360"/>
      <c r="AS3360"/>
      <c r="AT3360"/>
      <c r="AU3360"/>
      <c r="AW3360"/>
      <c r="AX3360"/>
      <c r="AY3360"/>
      <c r="BA3360"/>
      <c r="BB3360"/>
      <c r="BC3360"/>
      <c r="BE3360"/>
      <c r="BF3360"/>
      <c r="BG3360"/>
      <c r="BI3360"/>
      <c r="BJ3360"/>
      <c r="BK3360"/>
      <c r="BM3360"/>
      <c r="BN3360"/>
      <c r="BO3360"/>
    </row>
    <row r="3361" spans="1:67">
      <c r="A3361"/>
      <c r="B3361"/>
      <c r="C3361"/>
      <c r="E3361"/>
      <c r="F3361"/>
      <c r="G3361"/>
      <c r="I3361"/>
      <c r="J3361"/>
      <c r="K3361"/>
      <c r="M3361"/>
      <c r="N3361"/>
      <c r="O3361"/>
      <c r="Q3361"/>
      <c r="R3361"/>
      <c r="S3361"/>
      <c r="U3361"/>
      <c r="V3361"/>
      <c r="W3361"/>
      <c r="Y3361"/>
      <c r="Z3361"/>
      <c r="AA3361"/>
      <c r="AC3361"/>
      <c r="AD3361"/>
      <c r="AE3361"/>
      <c r="AG3361"/>
      <c r="AH3361"/>
      <c r="AI3361"/>
      <c r="AK3361"/>
      <c r="AL3361"/>
      <c r="AM3361"/>
      <c r="AO3361"/>
      <c r="AP3361"/>
      <c r="AQ3361"/>
      <c r="AS3361"/>
      <c r="AT3361"/>
      <c r="AU3361"/>
      <c r="AW3361"/>
      <c r="AX3361"/>
      <c r="AY3361"/>
      <c r="BA3361"/>
      <c r="BB3361"/>
      <c r="BC3361"/>
      <c r="BE3361"/>
      <c r="BF3361"/>
      <c r="BG3361"/>
      <c r="BI3361"/>
      <c r="BJ3361"/>
      <c r="BK3361"/>
      <c r="BM3361"/>
      <c r="BN3361"/>
      <c r="BO3361"/>
    </row>
    <row r="3362" spans="1:67">
      <c r="A3362"/>
      <c r="B3362"/>
      <c r="C3362"/>
      <c r="E3362"/>
      <c r="F3362"/>
      <c r="G3362"/>
      <c r="I3362"/>
      <c r="J3362"/>
      <c r="K3362"/>
      <c r="M3362"/>
      <c r="N3362"/>
      <c r="O3362"/>
      <c r="Q3362"/>
      <c r="R3362"/>
      <c r="S3362"/>
      <c r="U3362"/>
      <c r="V3362"/>
      <c r="W3362"/>
      <c r="Y3362"/>
      <c r="Z3362"/>
      <c r="AA3362"/>
      <c r="AC3362"/>
      <c r="AD3362"/>
      <c r="AE3362"/>
      <c r="AG3362"/>
      <c r="AH3362"/>
      <c r="AI3362"/>
      <c r="AK3362"/>
      <c r="AL3362"/>
      <c r="AM3362"/>
      <c r="AO3362"/>
      <c r="AP3362"/>
      <c r="AQ3362"/>
      <c r="AS3362"/>
      <c r="AT3362"/>
      <c r="AU3362"/>
      <c r="AW3362"/>
      <c r="AX3362"/>
      <c r="AY3362"/>
      <c r="BA3362"/>
      <c r="BB3362"/>
      <c r="BC3362"/>
      <c r="BE3362"/>
      <c r="BF3362"/>
      <c r="BG3362"/>
      <c r="BI3362"/>
      <c r="BJ3362"/>
      <c r="BK3362"/>
      <c r="BM3362"/>
      <c r="BN3362"/>
      <c r="BO3362"/>
    </row>
    <row r="3363" spans="1:67">
      <c r="A3363"/>
      <c r="B3363"/>
      <c r="C3363"/>
      <c r="E3363"/>
      <c r="F3363"/>
      <c r="G3363"/>
      <c r="I3363"/>
      <c r="J3363"/>
      <c r="K3363"/>
      <c r="M3363"/>
      <c r="N3363"/>
      <c r="O3363"/>
      <c r="Q3363"/>
      <c r="R3363"/>
      <c r="S3363"/>
      <c r="U3363"/>
      <c r="V3363"/>
      <c r="W3363"/>
      <c r="Y3363"/>
      <c r="Z3363"/>
      <c r="AA3363"/>
      <c r="AC3363"/>
      <c r="AD3363"/>
      <c r="AE3363"/>
      <c r="AG3363"/>
      <c r="AH3363"/>
      <c r="AI3363"/>
      <c r="AK3363"/>
      <c r="AL3363"/>
      <c r="AM3363"/>
      <c r="AO3363"/>
      <c r="AP3363"/>
      <c r="AQ3363"/>
      <c r="AS3363"/>
      <c r="AT3363"/>
      <c r="AU3363"/>
      <c r="AW3363"/>
      <c r="AX3363"/>
      <c r="AY3363"/>
      <c r="BA3363"/>
      <c r="BB3363"/>
      <c r="BC3363"/>
      <c r="BE3363"/>
      <c r="BF3363"/>
      <c r="BG3363"/>
      <c r="BI3363"/>
      <c r="BJ3363"/>
      <c r="BK3363"/>
      <c r="BM3363"/>
      <c r="BN3363"/>
      <c r="BO3363"/>
    </row>
    <row r="3364" spans="1:67">
      <c r="A3364"/>
      <c r="B3364"/>
      <c r="C3364"/>
      <c r="E3364"/>
      <c r="F3364"/>
      <c r="G3364"/>
      <c r="I3364"/>
      <c r="J3364"/>
      <c r="K3364"/>
      <c r="M3364"/>
      <c r="N3364"/>
      <c r="O3364"/>
      <c r="Q3364"/>
      <c r="R3364"/>
      <c r="S3364"/>
      <c r="U3364"/>
      <c r="V3364"/>
      <c r="W3364"/>
      <c r="Y3364"/>
      <c r="Z3364"/>
      <c r="AA3364"/>
      <c r="AC3364"/>
      <c r="AD3364"/>
      <c r="AE3364"/>
      <c r="AG3364"/>
      <c r="AH3364"/>
      <c r="AI3364"/>
      <c r="AK3364"/>
      <c r="AL3364"/>
      <c r="AM3364"/>
      <c r="AO3364"/>
      <c r="AP3364"/>
      <c r="AQ3364"/>
      <c r="AS3364"/>
      <c r="AT3364"/>
      <c r="AU3364"/>
      <c r="AW3364"/>
      <c r="AX3364"/>
      <c r="AY3364"/>
      <c r="BA3364"/>
      <c r="BB3364"/>
      <c r="BC3364"/>
      <c r="BE3364"/>
      <c r="BF3364"/>
      <c r="BG3364"/>
      <c r="BI3364"/>
      <c r="BJ3364"/>
      <c r="BK3364"/>
      <c r="BM3364"/>
      <c r="BN3364"/>
      <c r="BO3364"/>
    </row>
    <row r="3365" spans="1:67">
      <c r="A3365"/>
      <c r="B3365"/>
      <c r="C3365"/>
      <c r="E3365"/>
      <c r="F3365"/>
      <c r="G3365"/>
      <c r="I3365"/>
      <c r="J3365"/>
      <c r="K3365"/>
      <c r="M3365"/>
      <c r="N3365"/>
      <c r="O3365"/>
      <c r="Q3365"/>
      <c r="R3365"/>
      <c r="S3365"/>
      <c r="U3365"/>
      <c r="V3365"/>
      <c r="W3365"/>
      <c r="Y3365"/>
      <c r="Z3365"/>
      <c r="AA3365"/>
      <c r="AC3365"/>
      <c r="AD3365"/>
      <c r="AE3365"/>
      <c r="AG3365"/>
      <c r="AH3365"/>
      <c r="AI3365"/>
      <c r="AK3365"/>
      <c r="AL3365"/>
      <c r="AM3365"/>
      <c r="AO3365"/>
      <c r="AP3365"/>
      <c r="AQ3365"/>
      <c r="AS3365"/>
      <c r="AT3365"/>
      <c r="AU3365"/>
      <c r="AW3365"/>
      <c r="AX3365"/>
      <c r="AY3365"/>
      <c r="BA3365"/>
      <c r="BB3365"/>
      <c r="BC3365"/>
      <c r="BE3365"/>
      <c r="BF3365"/>
      <c r="BG3365"/>
      <c r="BI3365"/>
      <c r="BJ3365"/>
      <c r="BK3365"/>
      <c r="BM3365"/>
      <c r="BN3365"/>
      <c r="BO3365"/>
    </row>
    <row r="3366" spans="1:67">
      <c r="A3366"/>
      <c r="B3366"/>
      <c r="C3366"/>
      <c r="E3366"/>
      <c r="F3366"/>
      <c r="G3366"/>
      <c r="I3366"/>
      <c r="J3366"/>
      <c r="K3366"/>
      <c r="M3366"/>
      <c r="N3366"/>
      <c r="O3366"/>
      <c r="Q3366"/>
      <c r="R3366"/>
      <c r="S3366"/>
      <c r="U3366"/>
      <c r="V3366"/>
      <c r="W3366"/>
      <c r="Y3366"/>
      <c r="Z3366"/>
      <c r="AA3366"/>
      <c r="AC3366"/>
      <c r="AD3366"/>
      <c r="AE3366"/>
      <c r="AG3366"/>
      <c r="AH3366"/>
      <c r="AI3366"/>
      <c r="AK3366"/>
      <c r="AL3366"/>
      <c r="AM3366"/>
      <c r="AO3366"/>
      <c r="AP3366"/>
      <c r="AQ3366"/>
      <c r="AS3366"/>
      <c r="AT3366"/>
      <c r="AU3366"/>
      <c r="AW3366"/>
      <c r="AX3366"/>
      <c r="AY3366"/>
      <c r="BA3366"/>
      <c r="BB3366"/>
      <c r="BC3366"/>
      <c r="BE3366"/>
      <c r="BF3366"/>
      <c r="BG3366"/>
      <c r="BI3366"/>
      <c r="BJ3366"/>
      <c r="BK3366"/>
      <c r="BM3366"/>
      <c r="BN3366"/>
      <c r="BO3366"/>
    </row>
    <row r="3367" spans="1:67">
      <c r="A3367"/>
      <c r="B3367"/>
      <c r="C3367"/>
      <c r="E3367"/>
      <c r="F3367"/>
      <c r="G3367"/>
      <c r="I3367"/>
      <c r="J3367"/>
      <c r="K3367"/>
      <c r="M3367"/>
      <c r="N3367"/>
      <c r="O3367"/>
      <c r="Q3367"/>
      <c r="R3367"/>
      <c r="S3367"/>
      <c r="U3367"/>
      <c r="V3367"/>
      <c r="W3367"/>
      <c r="Y3367"/>
      <c r="Z3367"/>
      <c r="AA3367"/>
      <c r="AC3367"/>
      <c r="AD3367"/>
      <c r="AE3367"/>
      <c r="AG3367"/>
      <c r="AH3367"/>
      <c r="AI3367"/>
      <c r="AK3367"/>
      <c r="AL3367"/>
      <c r="AM3367"/>
      <c r="AO3367"/>
      <c r="AP3367"/>
      <c r="AQ3367"/>
      <c r="AS3367"/>
      <c r="AT3367"/>
      <c r="AU3367"/>
      <c r="AW3367"/>
      <c r="AX3367"/>
      <c r="AY3367"/>
      <c r="BA3367"/>
      <c r="BB3367"/>
      <c r="BC3367"/>
      <c r="BE3367"/>
      <c r="BF3367"/>
      <c r="BG3367"/>
      <c r="BI3367"/>
      <c r="BJ3367"/>
      <c r="BK3367"/>
      <c r="BM3367"/>
      <c r="BN3367"/>
      <c r="BO3367"/>
    </row>
    <row r="3368" spans="1:67">
      <c r="A3368"/>
      <c r="B3368"/>
      <c r="C3368"/>
      <c r="E3368"/>
      <c r="F3368"/>
      <c r="G3368"/>
      <c r="I3368"/>
      <c r="J3368"/>
      <c r="K3368"/>
      <c r="M3368"/>
      <c r="N3368"/>
      <c r="O3368"/>
      <c r="Q3368"/>
      <c r="R3368"/>
      <c r="S3368"/>
      <c r="U3368"/>
      <c r="V3368"/>
      <c r="W3368"/>
      <c r="Y3368"/>
      <c r="Z3368"/>
      <c r="AA3368"/>
      <c r="AC3368"/>
      <c r="AD3368"/>
      <c r="AE3368"/>
      <c r="AG3368"/>
      <c r="AH3368"/>
      <c r="AI3368"/>
      <c r="AK3368"/>
      <c r="AL3368"/>
      <c r="AM3368"/>
      <c r="AO3368"/>
      <c r="AP3368"/>
      <c r="AQ3368"/>
      <c r="AS3368"/>
      <c r="AT3368"/>
      <c r="AU3368"/>
      <c r="AW3368"/>
      <c r="AX3368"/>
      <c r="AY3368"/>
      <c r="BA3368"/>
      <c r="BB3368"/>
      <c r="BC3368"/>
      <c r="BE3368"/>
      <c r="BF3368"/>
      <c r="BG3368"/>
      <c r="BI3368"/>
      <c r="BJ3368"/>
      <c r="BK3368"/>
      <c r="BM3368"/>
      <c r="BN3368"/>
      <c r="BO3368"/>
    </row>
    <row r="3369" spans="1:67">
      <c r="A3369"/>
      <c r="B3369"/>
      <c r="C3369"/>
      <c r="E3369"/>
      <c r="F3369"/>
      <c r="G3369"/>
      <c r="I3369"/>
      <c r="J3369"/>
      <c r="K3369"/>
      <c r="M3369"/>
      <c r="N3369"/>
      <c r="O3369"/>
      <c r="Q3369"/>
      <c r="R3369"/>
      <c r="S3369"/>
      <c r="U3369"/>
      <c r="V3369"/>
      <c r="W3369"/>
      <c r="Y3369"/>
      <c r="Z3369"/>
      <c r="AA3369"/>
      <c r="AC3369"/>
      <c r="AD3369"/>
      <c r="AE3369"/>
      <c r="AG3369"/>
      <c r="AH3369"/>
      <c r="AI3369"/>
      <c r="AK3369"/>
      <c r="AL3369"/>
      <c r="AM3369"/>
      <c r="AO3369"/>
      <c r="AP3369"/>
      <c r="AQ3369"/>
      <c r="AS3369"/>
      <c r="AT3369"/>
      <c r="AU3369"/>
      <c r="AW3369"/>
      <c r="AX3369"/>
      <c r="AY3369"/>
      <c r="BA3369"/>
      <c r="BB3369"/>
      <c r="BC3369"/>
      <c r="BE3369"/>
      <c r="BF3369"/>
      <c r="BG3369"/>
      <c r="BI3369"/>
      <c r="BJ3369"/>
      <c r="BK3369"/>
      <c r="BM3369"/>
      <c r="BN3369"/>
      <c r="BO3369"/>
    </row>
    <row r="3370" spans="1:67">
      <c r="A3370"/>
      <c r="B3370"/>
      <c r="C3370"/>
      <c r="E3370"/>
      <c r="F3370"/>
      <c r="G3370"/>
      <c r="I3370"/>
      <c r="J3370"/>
      <c r="K3370"/>
      <c r="M3370"/>
      <c r="N3370"/>
      <c r="O3370"/>
      <c r="Q3370"/>
      <c r="R3370"/>
      <c r="S3370"/>
      <c r="U3370"/>
      <c r="V3370"/>
      <c r="W3370"/>
      <c r="Y3370"/>
      <c r="Z3370"/>
      <c r="AA3370"/>
      <c r="AC3370"/>
      <c r="AD3370"/>
      <c r="AE3370"/>
      <c r="AG3370"/>
      <c r="AH3370"/>
      <c r="AI3370"/>
      <c r="AK3370"/>
      <c r="AL3370"/>
      <c r="AM3370"/>
      <c r="AO3370"/>
      <c r="AP3370"/>
      <c r="AQ3370"/>
      <c r="AS3370"/>
      <c r="AT3370"/>
      <c r="AU3370"/>
      <c r="AW3370"/>
      <c r="AX3370"/>
      <c r="AY3370"/>
      <c r="BA3370"/>
      <c r="BB3370"/>
      <c r="BC3370"/>
      <c r="BE3370"/>
      <c r="BF3370"/>
      <c r="BG3370"/>
      <c r="BI3370"/>
      <c r="BJ3370"/>
      <c r="BK3370"/>
      <c r="BM3370"/>
      <c r="BN3370"/>
      <c r="BO3370"/>
    </row>
    <row r="3371" spans="1:67">
      <c r="A3371"/>
      <c r="B3371"/>
      <c r="C3371"/>
      <c r="E3371"/>
      <c r="F3371"/>
      <c r="G3371"/>
      <c r="I3371"/>
      <c r="J3371"/>
      <c r="K3371"/>
      <c r="M3371"/>
      <c r="N3371"/>
      <c r="O3371"/>
      <c r="Q3371"/>
      <c r="R3371"/>
      <c r="S3371"/>
      <c r="U3371"/>
      <c r="V3371"/>
      <c r="W3371"/>
      <c r="Y3371"/>
      <c r="Z3371"/>
      <c r="AA3371"/>
      <c r="AC3371"/>
      <c r="AD3371"/>
      <c r="AE3371"/>
      <c r="AG3371"/>
      <c r="AH3371"/>
      <c r="AI3371"/>
      <c r="AK3371"/>
      <c r="AL3371"/>
      <c r="AM3371"/>
      <c r="AO3371"/>
      <c r="AP3371"/>
      <c r="AQ3371"/>
      <c r="AS3371"/>
      <c r="AT3371"/>
      <c r="AU3371"/>
      <c r="AW3371"/>
      <c r="AX3371"/>
      <c r="AY3371"/>
      <c r="BA3371"/>
      <c r="BB3371"/>
      <c r="BC3371"/>
      <c r="BE3371"/>
      <c r="BF3371"/>
      <c r="BG3371"/>
      <c r="BI3371"/>
      <c r="BJ3371"/>
      <c r="BK3371"/>
      <c r="BM3371"/>
      <c r="BN3371"/>
      <c r="BO3371"/>
    </row>
    <row r="3372" spans="1:67">
      <c r="A3372"/>
      <c r="B3372"/>
      <c r="C3372"/>
      <c r="E3372"/>
      <c r="F3372"/>
      <c r="G3372"/>
      <c r="I3372"/>
      <c r="J3372"/>
      <c r="K3372"/>
      <c r="M3372"/>
      <c r="N3372"/>
      <c r="O3372"/>
      <c r="Q3372"/>
      <c r="R3372"/>
      <c r="S3372"/>
      <c r="U3372"/>
      <c r="V3372"/>
      <c r="W3372"/>
      <c r="Y3372"/>
      <c r="Z3372"/>
      <c r="AA3372"/>
      <c r="AC3372"/>
      <c r="AD3372"/>
      <c r="AE3372"/>
      <c r="AG3372"/>
      <c r="AH3372"/>
      <c r="AI3372"/>
      <c r="AK3372"/>
      <c r="AL3372"/>
      <c r="AM3372"/>
      <c r="AO3372"/>
      <c r="AP3372"/>
      <c r="AQ3372"/>
      <c r="AS3372"/>
      <c r="AT3372"/>
      <c r="AU3372"/>
      <c r="AW3372"/>
      <c r="AX3372"/>
      <c r="AY3372"/>
      <c r="BA3372"/>
      <c r="BB3372"/>
      <c r="BC3372"/>
      <c r="BE3372"/>
      <c r="BF3372"/>
      <c r="BG3372"/>
      <c r="BI3372"/>
      <c r="BJ3372"/>
      <c r="BK3372"/>
      <c r="BM3372"/>
      <c r="BN3372"/>
      <c r="BO3372"/>
    </row>
    <row r="3373" spans="1:67">
      <c r="A3373"/>
      <c r="B3373"/>
      <c r="C3373"/>
      <c r="E3373"/>
      <c r="F3373"/>
      <c r="G3373"/>
      <c r="I3373"/>
      <c r="J3373"/>
      <c r="K3373"/>
      <c r="M3373"/>
      <c r="N3373"/>
      <c r="O3373"/>
      <c r="Q3373"/>
      <c r="R3373"/>
      <c r="S3373"/>
      <c r="U3373"/>
      <c r="V3373"/>
      <c r="W3373"/>
      <c r="Y3373"/>
      <c r="Z3373"/>
      <c r="AA3373"/>
      <c r="AC3373"/>
      <c r="AD3373"/>
      <c r="AE3373"/>
      <c r="AG3373"/>
      <c r="AH3373"/>
      <c r="AI3373"/>
      <c r="AK3373"/>
      <c r="AL3373"/>
      <c r="AM3373"/>
      <c r="AO3373"/>
      <c r="AP3373"/>
      <c r="AQ3373"/>
      <c r="AS3373"/>
      <c r="AT3373"/>
      <c r="AU3373"/>
      <c r="AW3373"/>
      <c r="AX3373"/>
      <c r="AY3373"/>
      <c r="BA3373"/>
      <c r="BB3373"/>
      <c r="BC3373"/>
      <c r="BE3373"/>
      <c r="BF3373"/>
      <c r="BG3373"/>
      <c r="BI3373"/>
      <c r="BJ3373"/>
      <c r="BK3373"/>
      <c r="BM3373"/>
      <c r="BN3373"/>
      <c r="BO3373"/>
    </row>
    <row r="3374" spans="1:67">
      <c r="A3374"/>
      <c r="B3374"/>
      <c r="C3374"/>
      <c r="E3374"/>
      <c r="F3374"/>
      <c r="G3374"/>
      <c r="I3374"/>
      <c r="J3374"/>
      <c r="K3374"/>
      <c r="M3374"/>
      <c r="N3374"/>
      <c r="O3374"/>
      <c r="Q3374"/>
      <c r="R3374"/>
      <c r="S3374"/>
      <c r="U3374"/>
      <c r="V3374"/>
      <c r="W3374"/>
      <c r="Y3374"/>
      <c r="Z3374"/>
      <c r="AA3374"/>
      <c r="AC3374"/>
      <c r="AD3374"/>
      <c r="AE3374"/>
      <c r="AG3374"/>
      <c r="AH3374"/>
      <c r="AI3374"/>
      <c r="AK3374"/>
      <c r="AL3374"/>
      <c r="AM3374"/>
      <c r="AO3374"/>
      <c r="AP3374"/>
      <c r="AQ3374"/>
      <c r="AS3374"/>
      <c r="AT3374"/>
      <c r="AU3374"/>
      <c r="AW3374"/>
      <c r="AX3374"/>
      <c r="AY3374"/>
      <c r="BA3374"/>
      <c r="BB3374"/>
      <c r="BC3374"/>
      <c r="BE3374"/>
      <c r="BF3374"/>
      <c r="BG3374"/>
      <c r="BI3374"/>
      <c r="BJ3374"/>
      <c r="BK3374"/>
      <c r="BM3374"/>
      <c r="BN3374"/>
      <c r="BO3374"/>
    </row>
    <row r="3375" spans="1:67">
      <c r="A3375"/>
      <c r="B3375"/>
      <c r="C3375"/>
      <c r="E3375"/>
      <c r="F3375"/>
      <c r="G3375"/>
      <c r="I3375"/>
      <c r="J3375"/>
      <c r="K3375"/>
      <c r="M3375"/>
      <c r="N3375"/>
      <c r="O3375"/>
      <c r="Q3375"/>
      <c r="R3375"/>
      <c r="S3375"/>
      <c r="U3375"/>
      <c r="V3375"/>
      <c r="W3375"/>
      <c r="Y3375"/>
      <c r="Z3375"/>
      <c r="AA3375"/>
      <c r="AC3375"/>
      <c r="AD3375"/>
      <c r="AE3375"/>
      <c r="AG3375"/>
      <c r="AH3375"/>
      <c r="AI3375"/>
      <c r="AK3375"/>
      <c r="AL3375"/>
      <c r="AM3375"/>
      <c r="AO3375"/>
      <c r="AP3375"/>
      <c r="AQ3375"/>
      <c r="AS3375"/>
      <c r="AT3375"/>
      <c r="AU3375"/>
      <c r="AW3375"/>
      <c r="AX3375"/>
      <c r="AY3375"/>
      <c r="BA3375"/>
      <c r="BB3375"/>
      <c r="BC3375"/>
      <c r="BE3375"/>
      <c r="BF3375"/>
      <c r="BG3375"/>
      <c r="BI3375"/>
      <c r="BJ3375"/>
      <c r="BK3375"/>
      <c r="BM3375"/>
      <c r="BN3375"/>
      <c r="BO3375"/>
    </row>
    <row r="3376" spans="1:67">
      <c r="A3376"/>
      <c r="B3376"/>
      <c r="C3376"/>
      <c r="E3376"/>
      <c r="F3376"/>
      <c r="G3376"/>
      <c r="I3376"/>
      <c r="J3376"/>
      <c r="K3376"/>
      <c r="M3376"/>
      <c r="N3376"/>
      <c r="O3376"/>
      <c r="Q3376"/>
      <c r="R3376"/>
      <c r="S3376"/>
      <c r="U3376"/>
      <c r="V3376"/>
      <c r="W3376"/>
      <c r="Y3376"/>
      <c r="Z3376"/>
      <c r="AA3376"/>
      <c r="AC3376"/>
      <c r="AD3376"/>
      <c r="AE3376"/>
      <c r="AG3376"/>
      <c r="AH3376"/>
      <c r="AI3376"/>
      <c r="AK3376"/>
      <c r="AL3376"/>
      <c r="AM3376"/>
      <c r="AO3376"/>
      <c r="AP3376"/>
      <c r="AQ3376"/>
      <c r="AS3376"/>
      <c r="AT3376"/>
      <c r="AU3376"/>
      <c r="AW3376"/>
      <c r="AX3376"/>
      <c r="AY3376"/>
      <c r="BA3376"/>
      <c r="BB3376"/>
      <c r="BC3376"/>
      <c r="BE3376"/>
      <c r="BF3376"/>
      <c r="BG3376"/>
      <c r="BI3376"/>
      <c r="BJ3376"/>
      <c r="BK3376"/>
      <c r="BM3376"/>
      <c r="BN3376"/>
      <c r="BO3376"/>
    </row>
    <row r="3377" spans="1:67">
      <c r="A3377"/>
      <c r="B3377"/>
      <c r="C3377"/>
      <c r="E3377"/>
      <c r="F3377"/>
      <c r="G3377"/>
      <c r="I3377"/>
      <c r="J3377"/>
      <c r="K3377"/>
      <c r="M3377"/>
      <c r="N3377"/>
      <c r="O3377"/>
      <c r="Q3377"/>
      <c r="R3377"/>
      <c r="S3377"/>
      <c r="U3377"/>
      <c r="V3377"/>
      <c r="W3377"/>
      <c r="Y3377"/>
      <c r="Z3377"/>
      <c r="AA3377"/>
      <c r="AC3377"/>
      <c r="AD3377"/>
      <c r="AE3377"/>
      <c r="AG3377"/>
      <c r="AH3377"/>
      <c r="AI3377"/>
      <c r="AK3377"/>
      <c r="AL3377"/>
      <c r="AM3377"/>
      <c r="AO3377"/>
      <c r="AP3377"/>
      <c r="AQ3377"/>
      <c r="AS3377"/>
      <c r="AT3377"/>
      <c r="AU3377"/>
      <c r="AW3377"/>
      <c r="AX3377"/>
      <c r="AY3377"/>
      <c r="BA3377"/>
      <c r="BB3377"/>
      <c r="BC3377"/>
      <c r="BE3377"/>
      <c r="BF3377"/>
      <c r="BG3377"/>
      <c r="BI3377"/>
      <c r="BJ3377"/>
      <c r="BK3377"/>
      <c r="BM3377"/>
      <c r="BN3377"/>
      <c r="BO3377"/>
    </row>
    <row r="3378" spans="1:67">
      <c r="A3378"/>
      <c r="B3378"/>
      <c r="C3378"/>
      <c r="E3378"/>
      <c r="F3378"/>
      <c r="G3378"/>
      <c r="I3378"/>
      <c r="J3378"/>
      <c r="K3378"/>
      <c r="M3378"/>
      <c r="N3378"/>
      <c r="O3378"/>
      <c r="Q3378"/>
      <c r="R3378"/>
      <c r="S3378"/>
      <c r="U3378"/>
      <c r="V3378"/>
      <c r="W3378"/>
      <c r="Y3378"/>
      <c r="Z3378"/>
      <c r="AA3378"/>
      <c r="AC3378"/>
      <c r="AD3378"/>
      <c r="AE3378"/>
      <c r="AG3378"/>
      <c r="AH3378"/>
      <c r="AI3378"/>
      <c r="AK3378"/>
      <c r="AL3378"/>
      <c r="AM3378"/>
      <c r="AO3378"/>
      <c r="AP3378"/>
      <c r="AQ3378"/>
      <c r="AS3378"/>
      <c r="AT3378"/>
      <c r="AU3378"/>
      <c r="AW3378"/>
      <c r="AX3378"/>
      <c r="AY3378"/>
      <c r="BA3378"/>
      <c r="BB3378"/>
      <c r="BC3378"/>
      <c r="BE3378"/>
      <c r="BF3378"/>
      <c r="BG3378"/>
      <c r="BI3378"/>
      <c r="BJ3378"/>
      <c r="BK3378"/>
      <c r="BM3378"/>
      <c r="BN3378"/>
      <c r="BO3378"/>
    </row>
    <row r="3379" spans="1:67">
      <c r="A3379"/>
      <c r="B3379"/>
      <c r="C3379"/>
      <c r="E3379"/>
      <c r="F3379"/>
      <c r="G3379"/>
      <c r="I3379"/>
      <c r="J3379"/>
      <c r="K3379"/>
      <c r="M3379"/>
      <c r="N3379"/>
      <c r="O3379"/>
      <c r="Q3379"/>
      <c r="R3379"/>
      <c r="S3379"/>
      <c r="U3379"/>
      <c r="V3379"/>
      <c r="W3379"/>
      <c r="Y3379"/>
      <c r="Z3379"/>
      <c r="AA3379"/>
      <c r="AC3379"/>
      <c r="AD3379"/>
      <c r="AE3379"/>
      <c r="AG3379"/>
      <c r="AH3379"/>
      <c r="AI3379"/>
      <c r="AK3379"/>
      <c r="AL3379"/>
      <c r="AM3379"/>
      <c r="AO3379"/>
      <c r="AP3379"/>
      <c r="AQ3379"/>
      <c r="AS3379"/>
      <c r="AT3379"/>
      <c r="AU3379"/>
      <c r="AW3379"/>
      <c r="AX3379"/>
      <c r="AY3379"/>
      <c r="BA3379"/>
      <c r="BB3379"/>
      <c r="BC3379"/>
      <c r="BE3379"/>
      <c r="BF3379"/>
      <c r="BG3379"/>
      <c r="BI3379"/>
      <c r="BJ3379"/>
      <c r="BK3379"/>
      <c r="BM3379"/>
      <c r="BN3379"/>
      <c r="BO3379"/>
    </row>
    <row r="3380" spans="1:67">
      <c r="A3380"/>
      <c r="B3380"/>
      <c r="C3380"/>
      <c r="E3380"/>
      <c r="F3380"/>
      <c r="G3380"/>
      <c r="I3380"/>
      <c r="J3380"/>
      <c r="K3380"/>
      <c r="M3380"/>
      <c r="N3380"/>
      <c r="O3380"/>
      <c r="Q3380"/>
      <c r="R3380"/>
      <c r="S3380"/>
      <c r="U3380"/>
      <c r="V3380"/>
      <c r="W3380"/>
      <c r="Y3380"/>
      <c r="Z3380"/>
      <c r="AA3380"/>
      <c r="AC3380"/>
      <c r="AD3380"/>
      <c r="AE3380"/>
      <c r="AG3380"/>
      <c r="AH3380"/>
      <c r="AI3380"/>
      <c r="AK3380"/>
      <c r="AL3380"/>
      <c r="AM3380"/>
      <c r="AO3380"/>
      <c r="AP3380"/>
      <c r="AQ3380"/>
      <c r="AS3380"/>
      <c r="AT3380"/>
      <c r="AU3380"/>
      <c r="AW3380"/>
      <c r="AX3380"/>
      <c r="AY3380"/>
      <c r="BA3380"/>
      <c r="BB3380"/>
      <c r="BC3380"/>
      <c r="BE3380"/>
      <c r="BF3380"/>
      <c r="BG3380"/>
      <c r="BI3380"/>
      <c r="BJ3380"/>
      <c r="BK3380"/>
      <c r="BM3380"/>
      <c r="BN3380"/>
      <c r="BO3380"/>
    </row>
    <row r="3381" spans="1:67">
      <c r="A3381"/>
      <c r="B3381"/>
      <c r="C3381"/>
      <c r="E3381"/>
      <c r="F3381"/>
      <c r="G3381"/>
      <c r="I3381"/>
      <c r="J3381"/>
      <c r="K3381"/>
      <c r="M3381"/>
      <c r="N3381"/>
      <c r="O3381"/>
      <c r="Q3381"/>
      <c r="R3381"/>
      <c r="S3381"/>
      <c r="U3381"/>
      <c r="V3381"/>
      <c r="W3381"/>
      <c r="Y3381"/>
      <c r="Z3381"/>
      <c r="AA3381"/>
      <c r="AC3381"/>
      <c r="AD3381"/>
      <c r="AE3381"/>
      <c r="AG3381"/>
      <c r="AH3381"/>
      <c r="AI3381"/>
      <c r="AK3381"/>
      <c r="AL3381"/>
      <c r="AM3381"/>
      <c r="AO3381"/>
      <c r="AP3381"/>
      <c r="AQ3381"/>
      <c r="AS3381"/>
      <c r="AT3381"/>
      <c r="AU3381"/>
      <c r="AW3381"/>
      <c r="AX3381"/>
      <c r="AY3381"/>
      <c r="BA3381"/>
      <c r="BB3381"/>
      <c r="BC3381"/>
      <c r="BE3381"/>
      <c r="BF3381"/>
      <c r="BG3381"/>
      <c r="BI3381"/>
      <c r="BJ3381"/>
      <c r="BK3381"/>
      <c r="BM3381"/>
      <c r="BN3381"/>
      <c r="BO3381"/>
    </row>
    <row r="3382" spans="1:67">
      <c r="A3382"/>
      <c r="B3382"/>
      <c r="C3382"/>
      <c r="E3382"/>
      <c r="F3382"/>
      <c r="G3382"/>
      <c r="I3382"/>
      <c r="J3382"/>
      <c r="K3382"/>
      <c r="M3382"/>
      <c r="N3382"/>
      <c r="O3382"/>
      <c r="Q3382"/>
      <c r="R3382"/>
      <c r="S3382"/>
      <c r="U3382"/>
      <c r="V3382"/>
      <c r="W3382"/>
      <c r="Y3382"/>
      <c r="Z3382"/>
      <c r="AA3382"/>
      <c r="AC3382"/>
      <c r="AD3382"/>
      <c r="AE3382"/>
      <c r="AG3382"/>
      <c r="AH3382"/>
      <c r="AI3382"/>
      <c r="AK3382"/>
      <c r="AL3382"/>
      <c r="AM3382"/>
      <c r="AO3382"/>
      <c r="AP3382"/>
      <c r="AQ3382"/>
      <c r="AS3382"/>
      <c r="AT3382"/>
      <c r="AU3382"/>
      <c r="AW3382"/>
      <c r="AX3382"/>
      <c r="AY3382"/>
      <c r="BA3382"/>
      <c r="BB3382"/>
      <c r="BC3382"/>
      <c r="BE3382"/>
      <c r="BF3382"/>
      <c r="BG3382"/>
      <c r="BI3382"/>
      <c r="BJ3382"/>
      <c r="BK3382"/>
      <c r="BM3382"/>
      <c r="BN3382"/>
      <c r="BO3382"/>
    </row>
    <row r="3383" spans="1:67">
      <c r="A3383"/>
      <c r="B3383"/>
      <c r="C3383"/>
      <c r="E3383"/>
      <c r="F3383"/>
      <c r="G3383"/>
      <c r="I3383"/>
      <c r="J3383"/>
      <c r="K3383"/>
      <c r="M3383"/>
      <c r="N3383"/>
      <c r="O3383"/>
      <c r="Q3383"/>
      <c r="R3383"/>
      <c r="S3383"/>
      <c r="U3383"/>
      <c r="V3383"/>
      <c r="W3383"/>
      <c r="Y3383"/>
      <c r="Z3383"/>
      <c r="AA3383"/>
      <c r="AC3383"/>
      <c r="AD3383"/>
      <c r="AE3383"/>
      <c r="AG3383"/>
      <c r="AH3383"/>
      <c r="AI3383"/>
      <c r="AK3383"/>
      <c r="AL3383"/>
      <c r="AM3383"/>
      <c r="AO3383"/>
      <c r="AP3383"/>
      <c r="AQ3383"/>
      <c r="AS3383"/>
      <c r="AT3383"/>
      <c r="AU3383"/>
      <c r="AW3383"/>
      <c r="AX3383"/>
      <c r="AY3383"/>
      <c r="BA3383"/>
      <c r="BB3383"/>
      <c r="BC3383"/>
      <c r="BE3383"/>
      <c r="BF3383"/>
      <c r="BG3383"/>
      <c r="BI3383"/>
      <c r="BJ3383"/>
      <c r="BK3383"/>
      <c r="BM3383"/>
      <c r="BN3383"/>
      <c r="BO3383"/>
    </row>
    <row r="3384" spans="1:67">
      <c r="A3384"/>
      <c r="B3384"/>
      <c r="C3384"/>
      <c r="E3384"/>
      <c r="F3384"/>
      <c r="G3384"/>
      <c r="I3384"/>
      <c r="J3384"/>
      <c r="K3384"/>
      <c r="M3384"/>
      <c r="N3384"/>
      <c r="O3384"/>
      <c r="Q3384"/>
      <c r="R3384"/>
      <c r="S3384"/>
      <c r="U3384"/>
      <c r="V3384"/>
      <c r="W3384"/>
      <c r="Y3384"/>
      <c r="Z3384"/>
      <c r="AA3384"/>
      <c r="AC3384"/>
      <c r="AD3384"/>
      <c r="AE3384"/>
      <c r="AG3384"/>
      <c r="AH3384"/>
      <c r="AI3384"/>
      <c r="AK3384"/>
      <c r="AL3384"/>
      <c r="AM3384"/>
      <c r="AO3384"/>
      <c r="AP3384"/>
      <c r="AQ3384"/>
      <c r="AS3384"/>
      <c r="AT3384"/>
      <c r="AU3384"/>
      <c r="AW3384"/>
      <c r="AX3384"/>
      <c r="AY3384"/>
      <c r="BA3384"/>
      <c r="BB3384"/>
      <c r="BC3384"/>
      <c r="BE3384"/>
      <c r="BF3384"/>
      <c r="BG3384"/>
      <c r="BI3384"/>
      <c r="BJ3384"/>
      <c r="BK3384"/>
      <c r="BM3384"/>
      <c r="BN3384"/>
      <c r="BO3384"/>
    </row>
    <row r="3385" spans="1:67">
      <c r="A3385"/>
      <c r="B3385"/>
      <c r="C3385"/>
      <c r="E3385"/>
      <c r="F3385"/>
      <c r="G3385"/>
      <c r="I3385"/>
      <c r="J3385"/>
      <c r="K3385"/>
      <c r="M3385"/>
      <c r="N3385"/>
      <c r="O3385"/>
      <c r="Q3385"/>
      <c r="R3385"/>
      <c r="S3385"/>
      <c r="U3385"/>
      <c r="V3385"/>
      <c r="W3385"/>
      <c r="Y3385"/>
      <c r="Z3385"/>
      <c r="AA3385"/>
      <c r="AC3385"/>
      <c r="AD3385"/>
      <c r="AE3385"/>
      <c r="AG3385"/>
      <c r="AH3385"/>
      <c r="AI3385"/>
      <c r="AK3385"/>
      <c r="AL3385"/>
      <c r="AM3385"/>
      <c r="AO3385"/>
      <c r="AP3385"/>
      <c r="AQ3385"/>
      <c r="AS3385"/>
      <c r="AT3385"/>
      <c r="AU3385"/>
      <c r="AW3385"/>
      <c r="AX3385"/>
      <c r="AY3385"/>
      <c r="BA3385"/>
      <c r="BB3385"/>
      <c r="BC3385"/>
      <c r="BE3385"/>
      <c r="BF3385"/>
      <c r="BG3385"/>
      <c r="BI3385"/>
      <c r="BJ3385"/>
      <c r="BK3385"/>
      <c r="BM3385"/>
      <c r="BN3385"/>
      <c r="BO3385"/>
    </row>
    <row r="3386" spans="1:67">
      <c r="A3386"/>
      <c r="B3386"/>
      <c r="C3386"/>
      <c r="E3386"/>
      <c r="F3386"/>
      <c r="G3386"/>
      <c r="I3386"/>
      <c r="J3386"/>
      <c r="K3386"/>
      <c r="M3386"/>
      <c r="N3386"/>
      <c r="O3386"/>
      <c r="Q3386"/>
      <c r="R3386"/>
      <c r="S3386"/>
      <c r="U3386"/>
      <c r="V3386"/>
      <c r="W3386"/>
      <c r="Y3386"/>
      <c r="Z3386"/>
      <c r="AA3386"/>
      <c r="AC3386"/>
      <c r="AD3386"/>
      <c r="AE3386"/>
      <c r="AG3386"/>
      <c r="AH3386"/>
      <c r="AI3386"/>
      <c r="AK3386"/>
      <c r="AL3386"/>
      <c r="AM3386"/>
      <c r="AO3386"/>
      <c r="AP3386"/>
      <c r="AQ3386"/>
      <c r="AS3386"/>
      <c r="AT3386"/>
      <c r="AU3386"/>
      <c r="AW3386"/>
      <c r="AX3386"/>
      <c r="AY3386"/>
      <c r="BA3386"/>
      <c r="BB3386"/>
      <c r="BC3386"/>
      <c r="BE3386"/>
      <c r="BF3386"/>
      <c r="BG3386"/>
      <c r="BI3386"/>
      <c r="BJ3386"/>
      <c r="BK3386"/>
      <c r="BM3386"/>
      <c r="BN3386"/>
      <c r="BO3386"/>
    </row>
    <row r="3387" spans="1:67">
      <c r="A3387"/>
      <c r="B3387"/>
      <c r="C3387"/>
      <c r="E3387"/>
      <c r="F3387"/>
      <c r="G3387"/>
      <c r="I3387"/>
      <c r="J3387"/>
      <c r="K3387"/>
      <c r="M3387"/>
      <c r="N3387"/>
      <c r="O3387"/>
      <c r="Q3387"/>
      <c r="R3387"/>
      <c r="S3387"/>
      <c r="U3387"/>
      <c r="V3387"/>
      <c r="W3387"/>
      <c r="Y3387"/>
      <c r="Z3387"/>
      <c r="AA3387"/>
      <c r="AC3387"/>
      <c r="AD3387"/>
      <c r="AE3387"/>
      <c r="AG3387"/>
      <c r="AH3387"/>
      <c r="AI3387"/>
      <c r="AK3387"/>
      <c r="AL3387"/>
      <c r="AM3387"/>
      <c r="AO3387"/>
      <c r="AP3387"/>
      <c r="AQ3387"/>
      <c r="AS3387"/>
      <c r="AT3387"/>
      <c r="AU3387"/>
      <c r="AW3387"/>
      <c r="AX3387"/>
      <c r="AY3387"/>
      <c r="BA3387"/>
      <c r="BB3387"/>
      <c r="BC3387"/>
      <c r="BE3387"/>
      <c r="BF3387"/>
      <c r="BG3387"/>
      <c r="BI3387"/>
      <c r="BJ3387"/>
      <c r="BK3387"/>
      <c r="BM3387"/>
      <c r="BN3387"/>
      <c r="BO3387"/>
    </row>
    <row r="3388" spans="1:67">
      <c r="A3388"/>
      <c r="B3388"/>
      <c r="C3388"/>
      <c r="E3388"/>
      <c r="F3388"/>
      <c r="G3388"/>
      <c r="I3388"/>
      <c r="J3388"/>
      <c r="K3388"/>
      <c r="M3388"/>
      <c r="N3388"/>
      <c r="O3388"/>
      <c r="Q3388"/>
      <c r="R3388"/>
      <c r="S3388"/>
      <c r="U3388"/>
      <c r="V3388"/>
      <c r="W3388"/>
      <c r="Y3388"/>
      <c r="Z3388"/>
      <c r="AA3388"/>
      <c r="AC3388"/>
      <c r="AD3388"/>
      <c r="AE3388"/>
      <c r="AG3388"/>
      <c r="AH3388"/>
      <c r="AI3388"/>
      <c r="AK3388"/>
      <c r="AL3388"/>
      <c r="AM3388"/>
      <c r="AO3388"/>
      <c r="AP3388"/>
      <c r="AQ3388"/>
      <c r="AS3388"/>
      <c r="AT3388"/>
      <c r="AU3388"/>
      <c r="AW3388"/>
      <c r="AX3388"/>
      <c r="AY3388"/>
      <c r="BA3388"/>
      <c r="BB3388"/>
      <c r="BC3388"/>
      <c r="BE3388"/>
      <c r="BF3388"/>
      <c r="BG3388"/>
      <c r="BI3388"/>
      <c r="BJ3388"/>
      <c r="BK3388"/>
      <c r="BM3388"/>
      <c r="BN3388"/>
      <c r="BO3388"/>
    </row>
    <row r="3389" spans="1:67">
      <c r="A3389"/>
      <c r="B3389"/>
      <c r="C3389"/>
      <c r="E3389"/>
      <c r="F3389"/>
      <c r="G3389"/>
      <c r="I3389"/>
      <c r="J3389"/>
      <c r="K3389"/>
      <c r="M3389"/>
      <c r="N3389"/>
      <c r="O3389"/>
      <c r="Q3389"/>
      <c r="R3389"/>
      <c r="S3389"/>
      <c r="U3389"/>
      <c r="V3389"/>
      <c r="W3389"/>
      <c r="Y3389"/>
      <c r="Z3389"/>
      <c r="AA3389"/>
      <c r="AC3389"/>
      <c r="AD3389"/>
      <c r="AE3389"/>
      <c r="AG3389"/>
      <c r="AH3389"/>
      <c r="AI3389"/>
      <c r="AK3389"/>
      <c r="AL3389"/>
      <c r="AM3389"/>
      <c r="AO3389"/>
      <c r="AP3389"/>
      <c r="AQ3389"/>
      <c r="AS3389"/>
      <c r="AT3389"/>
      <c r="AU3389"/>
      <c r="AW3389"/>
      <c r="AX3389"/>
      <c r="AY3389"/>
      <c r="BA3389"/>
      <c r="BB3389"/>
      <c r="BC3389"/>
      <c r="BE3389"/>
      <c r="BF3389"/>
      <c r="BG3389"/>
      <c r="BI3389"/>
      <c r="BJ3389"/>
      <c r="BK3389"/>
      <c r="BM3389"/>
      <c r="BN3389"/>
      <c r="BO3389"/>
    </row>
    <row r="3390" spans="1:67">
      <c r="A3390"/>
      <c r="B3390"/>
      <c r="C3390"/>
      <c r="E3390"/>
      <c r="F3390"/>
      <c r="G3390"/>
      <c r="I3390"/>
      <c r="J3390"/>
      <c r="K3390"/>
      <c r="M3390"/>
      <c r="N3390"/>
      <c r="O3390"/>
      <c r="Q3390"/>
      <c r="R3390"/>
      <c r="S3390"/>
      <c r="U3390"/>
      <c r="V3390"/>
      <c r="W3390"/>
      <c r="Y3390"/>
      <c r="Z3390"/>
      <c r="AA3390"/>
      <c r="AC3390"/>
      <c r="AD3390"/>
      <c r="AE3390"/>
      <c r="AG3390"/>
      <c r="AH3390"/>
      <c r="AI3390"/>
      <c r="AK3390"/>
      <c r="AL3390"/>
      <c r="AM3390"/>
      <c r="AO3390"/>
      <c r="AP3390"/>
      <c r="AQ3390"/>
      <c r="AS3390"/>
      <c r="AT3390"/>
      <c r="AU3390"/>
      <c r="AW3390"/>
      <c r="AX3390"/>
      <c r="AY3390"/>
      <c r="BA3390"/>
      <c r="BB3390"/>
      <c r="BC3390"/>
      <c r="BE3390"/>
      <c r="BF3390"/>
      <c r="BG3390"/>
      <c r="BI3390"/>
      <c r="BJ3390"/>
      <c r="BK3390"/>
      <c r="BM3390"/>
      <c r="BN3390"/>
      <c r="BO3390"/>
    </row>
    <row r="3391" spans="1:67">
      <c r="A3391"/>
      <c r="B3391"/>
      <c r="C3391"/>
      <c r="E3391"/>
      <c r="F3391"/>
      <c r="G3391"/>
      <c r="I3391"/>
      <c r="J3391"/>
      <c r="K3391"/>
      <c r="M3391"/>
      <c r="N3391"/>
      <c r="O3391"/>
      <c r="Q3391"/>
      <c r="R3391"/>
      <c r="S3391"/>
      <c r="U3391"/>
      <c r="V3391"/>
      <c r="W3391"/>
      <c r="Y3391"/>
      <c r="Z3391"/>
      <c r="AA3391"/>
      <c r="AC3391"/>
      <c r="AD3391"/>
      <c r="AE3391"/>
      <c r="AG3391"/>
      <c r="AH3391"/>
      <c r="AI3391"/>
      <c r="AK3391"/>
      <c r="AL3391"/>
      <c r="AM3391"/>
      <c r="AO3391"/>
      <c r="AP3391"/>
      <c r="AQ3391"/>
      <c r="AS3391"/>
      <c r="AT3391"/>
      <c r="AU3391"/>
      <c r="AW3391"/>
      <c r="AX3391"/>
      <c r="AY3391"/>
      <c r="BA3391"/>
      <c r="BB3391"/>
      <c r="BC3391"/>
      <c r="BE3391"/>
      <c r="BF3391"/>
      <c r="BG3391"/>
      <c r="BI3391"/>
      <c r="BJ3391"/>
      <c r="BK3391"/>
      <c r="BM3391"/>
      <c r="BN3391"/>
      <c r="BO3391"/>
    </row>
    <row r="3392" spans="1:67">
      <c r="A3392"/>
      <c r="B3392"/>
      <c r="C3392"/>
      <c r="E3392"/>
      <c r="F3392"/>
      <c r="G3392"/>
      <c r="I3392"/>
      <c r="J3392"/>
      <c r="K3392"/>
      <c r="M3392"/>
      <c r="N3392"/>
      <c r="O3392"/>
      <c r="Q3392"/>
      <c r="R3392"/>
      <c r="S3392"/>
      <c r="U3392"/>
      <c r="V3392"/>
      <c r="W3392"/>
      <c r="Y3392"/>
      <c r="Z3392"/>
      <c r="AA3392"/>
      <c r="AC3392"/>
      <c r="AD3392"/>
      <c r="AE3392"/>
      <c r="AG3392"/>
      <c r="AH3392"/>
      <c r="AI3392"/>
      <c r="AK3392"/>
      <c r="AL3392"/>
      <c r="AM3392"/>
      <c r="AO3392"/>
      <c r="AP3392"/>
      <c r="AQ3392"/>
      <c r="AS3392"/>
      <c r="AT3392"/>
      <c r="AU3392"/>
      <c r="AW3392"/>
      <c r="AX3392"/>
      <c r="AY3392"/>
      <c r="BA3392"/>
      <c r="BB3392"/>
      <c r="BC3392"/>
      <c r="BE3392"/>
      <c r="BF3392"/>
      <c r="BG3392"/>
      <c r="BI3392"/>
      <c r="BJ3392"/>
      <c r="BK3392"/>
      <c r="BM3392"/>
      <c r="BN3392"/>
      <c r="BO3392"/>
    </row>
    <row r="3393" spans="1:67">
      <c r="A3393"/>
      <c r="B3393"/>
      <c r="C3393"/>
      <c r="E3393"/>
      <c r="F3393"/>
      <c r="G3393"/>
      <c r="I3393"/>
      <c r="J3393"/>
      <c r="K3393"/>
      <c r="M3393"/>
      <c r="N3393"/>
      <c r="O3393"/>
      <c r="Q3393"/>
      <c r="R3393"/>
      <c r="S3393"/>
      <c r="U3393"/>
      <c r="V3393"/>
      <c r="W3393"/>
      <c r="Y3393"/>
      <c r="Z3393"/>
      <c r="AA3393"/>
      <c r="AC3393"/>
      <c r="AD3393"/>
      <c r="AE3393"/>
      <c r="AG3393"/>
      <c r="AH3393"/>
      <c r="AI3393"/>
      <c r="AK3393"/>
      <c r="AL3393"/>
      <c r="AM3393"/>
      <c r="AO3393"/>
      <c r="AP3393"/>
      <c r="AQ3393"/>
      <c r="AS3393"/>
      <c r="AT3393"/>
      <c r="AU3393"/>
      <c r="AW3393"/>
      <c r="AX3393"/>
      <c r="AY3393"/>
      <c r="BA3393"/>
      <c r="BB3393"/>
      <c r="BC3393"/>
      <c r="BE3393"/>
      <c r="BF3393"/>
      <c r="BG3393"/>
      <c r="BI3393"/>
      <c r="BJ3393"/>
      <c r="BK3393"/>
      <c r="BM3393"/>
      <c r="BN3393"/>
      <c r="BO3393"/>
    </row>
    <row r="3394" spans="1:67">
      <c r="A3394"/>
      <c r="B3394"/>
      <c r="C3394"/>
      <c r="E3394"/>
      <c r="F3394"/>
      <c r="G3394"/>
      <c r="I3394"/>
      <c r="J3394"/>
      <c r="K3394"/>
      <c r="M3394"/>
      <c r="N3394"/>
      <c r="O3394"/>
      <c r="Q3394"/>
      <c r="R3394"/>
      <c r="S3394"/>
      <c r="U3394"/>
      <c r="V3394"/>
      <c r="W3394"/>
      <c r="Y3394"/>
      <c r="Z3394"/>
      <c r="AA3394"/>
      <c r="AC3394"/>
      <c r="AD3394"/>
      <c r="AE3394"/>
      <c r="AG3394"/>
      <c r="AH3394"/>
      <c r="AI3394"/>
      <c r="AK3394"/>
      <c r="AL3394"/>
      <c r="AM3394"/>
      <c r="AO3394"/>
      <c r="AP3394"/>
      <c r="AQ3394"/>
      <c r="AS3394"/>
      <c r="AT3394"/>
      <c r="AU3394"/>
      <c r="AW3394"/>
      <c r="AX3394"/>
      <c r="AY3394"/>
      <c r="BA3394"/>
      <c r="BB3394"/>
      <c r="BC3394"/>
      <c r="BE3394"/>
      <c r="BF3394"/>
      <c r="BG3394"/>
      <c r="BI3394"/>
      <c r="BJ3394"/>
      <c r="BK3394"/>
      <c r="BM3394"/>
      <c r="BN3394"/>
      <c r="BO3394"/>
    </row>
    <row r="3395" spans="1:67">
      <c r="A3395"/>
      <c r="B3395"/>
      <c r="C3395"/>
      <c r="E3395"/>
      <c r="F3395"/>
      <c r="G3395"/>
      <c r="I3395"/>
      <c r="J3395"/>
      <c r="K3395"/>
      <c r="M3395"/>
      <c r="N3395"/>
      <c r="O3395"/>
      <c r="Q3395"/>
      <c r="R3395"/>
      <c r="S3395"/>
      <c r="U3395"/>
      <c r="V3395"/>
      <c r="W3395"/>
      <c r="Y3395"/>
      <c r="Z3395"/>
      <c r="AA3395"/>
      <c r="AC3395"/>
      <c r="AD3395"/>
      <c r="AE3395"/>
      <c r="AG3395"/>
      <c r="AH3395"/>
      <c r="AI3395"/>
      <c r="AK3395"/>
      <c r="AL3395"/>
      <c r="AM3395"/>
      <c r="AO3395"/>
      <c r="AP3395"/>
      <c r="AQ3395"/>
      <c r="AS3395"/>
      <c r="AT3395"/>
      <c r="AU3395"/>
      <c r="AW3395"/>
      <c r="AX3395"/>
      <c r="AY3395"/>
      <c r="BA3395"/>
      <c r="BB3395"/>
      <c r="BC3395"/>
      <c r="BE3395"/>
      <c r="BF3395"/>
      <c r="BG3395"/>
      <c r="BI3395"/>
      <c r="BJ3395"/>
      <c r="BK3395"/>
      <c r="BM3395"/>
      <c r="BN3395"/>
      <c r="BO3395"/>
    </row>
    <row r="3396" spans="1:67">
      <c r="A3396"/>
      <c r="B3396"/>
      <c r="C3396"/>
      <c r="E3396"/>
      <c r="F3396"/>
      <c r="G3396"/>
      <c r="I3396"/>
      <c r="J3396"/>
      <c r="K3396"/>
      <c r="M3396"/>
      <c r="N3396"/>
      <c r="O3396"/>
      <c r="Q3396"/>
      <c r="R3396"/>
      <c r="S3396"/>
      <c r="U3396"/>
      <c r="V3396"/>
      <c r="W3396"/>
      <c r="Y3396"/>
      <c r="Z3396"/>
      <c r="AA3396"/>
      <c r="AC3396"/>
      <c r="AD3396"/>
      <c r="AE3396"/>
      <c r="AG3396"/>
      <c r="AH3396"/>
      <c r="AI3396"/>
      <c r="AK3396"/>
      <c r="AL3396"/>
      <c r="AM3396"/>
      <c r="AO3396"/>
      <c r="AP3396"/>
      <c r="AQ3396"/>
      <c r="AS3396"/>
      <c r="AT3396"/>
      <c r="AU3396"/>
      <c r="AW3396"/>
      <c r="AX3396"/>
      <c r="AY3396"/>
      <c r="BA3396"/>
      <c r="BB3396"/>
      <c r="BC3396"/>
      <c r="BE3396"/>
      <c r="BF3396"/>
      <c r="BG3396"/>
      <c r="BI3396"/>
      <c r="BJ3396"/>
      <c r="BK3396"/>
      <c r="BM3396"/>
      <c r="BN3396"/>
      <c r="BO3396"/>
    </row>
    <row r="3397" spans="1:67">
      <c r="A3397"/>
      <c r="B3397"/>
      <c r="C3397"/>
      <c r="E3397"/>
      <c r="F3397"/>
      <c r="G3397"/>
      <c r="I3397"/>
      <c r="J3397"/>
      <c r="K3397"/>
      <c r="M3397"/>
      <c r="N3397"/>
      <c r="O3397"/>
      <c r="Q3397"/>
      <c r="R3397"/>
      <c r="S3397"/>
      <c r="U3397"/>
      <c r="V3397"/>
      <c r="W3397"/>
      <c r="Y3397"/>
      <c r="Z3397"/>
      <c r="AA3397"/>
      <c r="AC3397"/>
      <c r="AD3397"/>
      <c r="AE3397"/>
      <c r="AG3397"/>
      <c r="AH3397"/>
      <c r="AI3397"/>
      <c r="AK3397"/>
      <c r="AL3397"/>
      <c r="AM3397"/>
      <c r="AO3397"/>
      <c r="AP3397"/>
      <c r="AQ3397"/>
      <c r="AS3397"/>
      <c r="AT3397"/>
      <c r="AU3397"/>
      <c r="AW3397"/>
      <c r="AX3397"/>
      <c r="AY3397"/>
      <c r="BA3397"/>
      <c r="BB3397"/>
      <c r="BC3397"/>
      <c r="BE3397"/>
      <c r="BF3397"/>
      <c r="BG3397"/>
      <c r="BI3397"/>
      <c r="BJ3397"/>
      <c r="BK3397"/>
      <c r="BM3397"/>
      <c r="BN3397"/>
      <c r="BO3397"/>
    </row>
    <row r="3398" spans="1:67">
      <c r="A3398"/>
      <c r="B3398"/>
      <c r="C3398"/>
      <c r="E3398"/>
      <c r="F3398"/>
      <c r="G3398"/>
      <c r="I3398"/>
      <c r="J3398"/>
      <c r="K3398"/>
      <c r="M3398"/>
      <c r="N3398"/>
      <c r="O3398"/>
      <c r="Q3398"/>
      <c r="R3398"/>
      <c r="S3398"/>
      <c r="U3398"/>
      <c r="V3398"/>
      <c r="W3398"/>
      <c r="Y3398"/>
      <c r="Z3398"/>
      <c r="AA3398"/>
      <c r="AC3398"/>
      <c r="AD3398"/>
      <c r="AE3398"/>
      <c r="AG3398"/>
      <c r="AH3398"/>
      <c r="AI3398"/>
      <c r="AK3398"/>
      <c r="AL3398"/>
      <c r="AM3398"/>
      <c r="AO3398"/>
      <c r="AP3398"/>
      <c r="AQ3398"/>
      <c r="AS3398"/>
      <c r="AT3398"/>
      <c r="AU3398"/>
      <c r="AW3398"/>
      <c r="AX3398"/>
      <c r="AY3398"/>
      <c r="BA3398"/>
      <c r="BB3398"/>
      <c r="BC3398"/>
      <c r="BE3398"/>
      <c r="BF3398"/>
      <c r="BG3398"/>
      <c r="BI3398"/>
      <c r="BJ3398"/>
      <c r="BK3398"/>
      <c r="BM3398"/>
      <c r="BN3398"/>
      <c r="BO3398"/>
    </row>
    <row r="3399" spans="1:67">
      <c r="A3399"/>
      <c r="B3399"/>
      <c r="C3399"/>
      <c r="E3399"/>
      <c r="F3399"/>
      <c r="G3399"/>
      <c r="I3399"/>
      <c r="J3399"/>
      <c r="K3399"/>
      <c r="M3399"/>
      <c r="N3399"/>
      <c r="O3399"/>
      <c r="Q3399"/>
      <c r="R3399"/>
      <c r="S3399"/>
      <c r="U3399"/>
      <c r="V3399"/>
      <c r="W3399"/>
      <c r="Y3399"/>
      <c r="Z3399"/>
      <c r="AA3399"/>
      <c r="AC3399"/>
      <c r="AD3399"/>
      <c r="AE3399"/>
      <c r="AG3399"/>
      <c r="AH3399"/>
      <c r="AI3399"/>
      <c r="AK3399"/>
      <c r="AL3399"/>
      <c r="AM3399"/>
      <c r="AO3399"/>
      <c r="AP3399"/>
      <c r="AQ3399"/>
      <c r="AS3399"/>
      <c r="AT3399"/>
      <c r="AU3399"/>
      <c r="AW3399"/>
      <c r="AX3399"/>
      <c r="AY3399"/>
      <c r="BA3399"/>
      <c r="BB3399"/>
      <c r="BC3399"/>
      <c r="BE3399"/>
      <c r="BF3399"/>
      <c r="BG3399"/>
      <c r="BI3399"/>
      <c r="BJ3399"/>
      <c r="BK3399"/>
      <c r="BM3399"/>
      <c r="BN3399"/>
      <c r="BO3399"/>
    </row>
    <row r="3400" spans="1:67">
      <c r="A3400"/>
      <c r="B3400"/>
      <c r="C3400"/>
      <c r="E3400"/>
      <c r="F3400"/>
      <c r="G3400"/>
      <c r="I3400"/>
      <c r="J3400"/>
      <c r="K3400"/>
      <c r="M3400"/>
      <c r="N3400"/>
      <c r="O3400"/>
      <c r="Q3400"/>
      <c r="R3400"/>
      <c r="S3400"/>
      <c r="U3400"/>
      <c r="V3400"/>
      <c r="W3400"/>
      <c r="Y3400"/>
      <c r="Z3400"/>
      <c r="AA3400"/>
      <c r="AC3400"/>
      <c r="AD3400"/>
      <c r="AE3400"/>
      <c r="AG3400"/>
      <c r="AH3400"/>
      <c r="AI3400"/>
      <c r="AK3400"/>
      <c r="AL3400"/>
      <c r="AM3400"/>
      <c r="AO3400"/>
      <c r="AP3400"/>
      <c r="AQ3400"/>
      <c r="AS3400"/>
      <c r="AT3400"/>
      <c r="AU3400"/>
      <c r="AW3400"/>
      <c r="AX3400"/>
      <c r="AY3400"/>
      <c r="BA3400"/>
      <c r="BB3400"/>
      <c r="BC3400"/>
      <c r="BE3400"/>
      <c r="BF3400"/>
      <c r="BG3400"/>
      <c r="BI3400"/>
      <c r="BJ3400"/>
      <c r="BK3400"/>
      <c r="BM3400"/>
      <c r="BN3400"/>
      <c r="BO3400"/>
    </row>
    <row r="3401" spans="1:67">
      <c r="A3401"/>
      <c r="B3401"/>
      <c r="C3401"/>
      <c r="E3401"/>
      <c r="F3401"/>
      <c r="G3401"/>
      <c r="I3401"/>
      <c r="J3401"/>
      <c r="K3401"/>
      <c r="M3401"/>
      <c r="N3401"/>
      <c r="O3401"/>
      <c r="Q3401"/>
      <c r="R3401"/>
      <c r="S3401"/>
      <c r="U3401"/>
      <c r="V3401"/>
      <c r="W3401"/>
      <c r="Y3401"/>
      <c r="Z3401"/>
      <c r="AA3401"/>
      <c r="AC3401"/>
      <c r="AD3401"/>
      <c r="AE3401"/>
      <c r="AG3401"/>
      <c r="AH3401"/>
      <c r="AI3401"/>
      <c r="AK3401"/>
      <c r="AL3401"/>
      <c r="AM3401"/>
      <c r="AO3401"/>
      <c r="AP3401"/>
      <c r="AQ3401"/>
      <c r="AS3401"/>
      <c r="AT3401"/>
      <c r="AU3401"/>
      <c r="AW3401"/>
      <c r="AX3401"/>
      <c r="AY3401"/>
      <c r="BA3401"/>
      <c r="BB3401"/>
      <c r="BC3401"/>
      <c r="BE3401"/>
      <c r="BF3401"/>
      <c r="BG3401"/>
      <c r="BI3401"/>
      <c r="BJ3401"/>
      <c r="BK3401"/>
      <c r="BM3401"/>
      <c r="BN3401"/>
      <c r="BO3401"/>
    </row>
    <row r="3402" spans="1:67">
      <c r="A3402"/>
      <c r="B3402"/>
      <c r="C3402"/>
      <c r="E3402"/>
      <c r="F3402"/>
      <c r="G3402"/>
      <c r="I3402"/>
      <c r="J3402"/>
      <c r="K3402"/>
      <c r="M3402"/>
      <c r="N3402"/>
      <c r="O3402"/>
      <c r="Q3402"/>
      <c r="R3402"/>
      <c r="S3402"/>
      <c r="U3402"/>
      <c r="V3402"/>
      <c r="W3402"/>
      <c r="Y3402"/>
      <c r="Z3402"/>
      <c r="AA3402"/>
      <c r="AC3402"/>
      <c r="AD3402"/>
      <c r="AE3402"/>
      <c r="AG3402"/>
      <c r="AH3402"/>
      <c r="AI3402"/>
      <c r="AK3402"/>
      <c r="AL3402"/>
      <c r="AM3402"/>
      <c r="AO3402"/>
      <c r="AP3402"/>
      <c r="AQ3402"/>
      <c r="AS3402"/>
      <c r="AT3402"/>
      <c r="AU3402"/>
      <c r="AW3402"/>
      <c r="AX3402"/>
      <c r="AY3402"/>
      <c r="BA3402"/>
      <c r="BB3402"/>
      <c r="BC3402"/>
      <c r="BE3402"/>
      <c r="BF3402"/>
      <c r="BG3402"/>
      <c r="BI3402"/>
      <c r="BJ3402"/>
      <c r="BK3402"/>
      <c r="BM3402"/>
      <c r="BN3402"/>
      <c r="BO3402"/>
    </row>
    <row r="3403" spans="1:67">
      <c r="A3403"/>
      <c r="B3403"/>
      <c r="C3403"/>
      <c r="E3403"/>
      <c r="F3403"/>
      <c r="G3403"/>
      <c r="I3403"/>
      <c r="J3403"/>
      <c r="K3403"/>
      <c r="M3403"/>
      <c r="N3403"/>
      <c r="O3403"/>
      <c r="Q3403"/>
      <c r="R3403"/>
      <c r="S3403"/>
      <c r="U3403"/>
      <c r="V3403"/>
      <c r="W3403"/>
      <c r="Y3403"/>
      <c r="Z3403"/>
      <c r="AA3403"/>
      <c r="AC3403"/>
      <c r="AD3403"/>
      <c r="AE3403"/>
      <c r="AG3403"/>
      <c r="AH3403"/>
      <c r="AI3403"/>
      <c r="AK3403"/>
      <c r="AL3403"/>
      <c r="AM3403"/>
      <c r="AO3403"/>
      <c r="AP3403"/>
      <c r="AQ3403"/>
      <c r="AS3403"/>
      <c r="AT3403"/>
      <c r="AU3403"/>
      <c r="AW3403"/>
      <c r="AX3403"/>
      <c r="AY3403"/>
      <c r="BA3403"/>
      <c r="BB3403"/>
      <c r="BC3403"/>
      <c r="BE3403"/>
      <c r="BF3403"/>
      <c r="BG3403"/>
      <c r="BI3403"/>
      <c r="BJ3403"/>
      <c r="BK3403"/>
      <c r="BM3403"/>
      <c r="BN3403"/>
      <c r="BO3403"/>
    </row>
    <row r="3404" spans="1:67">
      <c r="A3404"/>
      <c r="B3404"/>
      <c r="C3404"/>
      <c r="E3404"/>
      <c r="F3404"/>
      <c r="G3404"/>
      <c r="I3404"/>
      <c r="J3404"/>
      <c r="K3404"/>
      <c r="M3404"/>
      <c r="N3404"/>
      <c r="O3404"/>
      <c r="Q3404"/>
      <c r="R3404"/>
      <c r="S3404"/>
      <c r="U3404"/>
      <c r="V3404"/>
      <c r="W3404"/>
      <c r="Y3404"/>
      <c r="Z3404"/>
      <c r="AA3404"/>
      <c r="AC3404"/>
      <c r="AD3404"/>
      <c r="AE3404"/>
      <c r="AG3404"/>
      <c r="AH3404"/>
      <c r="AI3404"/>
      <c r="AK3404"/>
      <c r="AL3404"/>
      <c r="AM3404"/>
      <c r="AO3404"/>
      <c r="AP3404"/>
      <c r="AQ3404"/>
      <c r="AS3404"/>
      <c r="AT3404"/>
      <c r="AU3404"/>
      <c r="AW3404"/>
      <c r="AX3404"/>
      <c r="AY3404"/>
      <c r="BA3404"/>
      <c r="BB3404"/>
      <c r="BC3404"/>
      <c r="BE3404"/>
      <c r="BF3404"/>
      <c r="BG3404"/>
      <c r="BI3404"/>
      <c r="BJ3404"/>
      <c r="BK3404"/>
      <c r="BM3404"/>
      <c r="BN3404"/>
      <c r="BO3404"/>
    </row>
    <row r="3405" spans="1:67">
      <c r="A3405"/>
      <c r="B3405"/>
      <c r="C3405"/>
      <c r="E3405"/>
      <c r="F3405"/>
      <c r="G3405"/>
      <c r="I3405"/>
      <c r="J3405"/>
      <c r="K3405"/>
      <c r="M3405"/>
      <c r="N3405"/>
      <c r="O3405"/>
      <c r="Q3405"/>
      <c r="R3405"/>
      <c r="S3405"/>
      <c r="U3405"/>
      <c r="V3405"/>
      <c r="W3405"/>
      <c r="Y3405"/>
      <c r="Z3405"/>
      <c r="AA3405"/>
      <c r="AC3405"/>
      <c r="AD3405"/>
      <c r="AE3405"/>
      <c r="AG3405"/>
      <c r="AH3405"/>
      <c r="AI3405"/>
      <c r="AK3405"/>
      <c r="AL3405"/>
      <c r="AM3405"/>
      <c r="AO3405"/>
      <c r="AP3405"/>
      <c r="AQ3405"/>
      <c r="AS3405"/>
      <c r="AT3405"/>
      <c r="AU3405"/>
      <c r="AW3405"/>
      <c r="AX3405"/>
      <c r="AY3405"/>
      <c r="BA3405"/>
      <c r="BB3405"/>
      <c r="BC3405"/>
      <c r="BE3405"/>
      <c r="BF3405"/>
      <c r="BG3405"/>
      <c r="BI3405"/>
      <c r="BJ3405"/>
      <c r="BK3405"/>
      <c r="BM3405"/>
      <c r="BN3405"/>
      <c r="BO3405"/>
    </row>
    <row r="3406" spans="1:67">
      <c r="A3406"/>
      <c r="B3406"/>
      <c r="C3406"/>
      <c r="E3406"/>
      <c r="F3406"/>
      <c r="G3406"/>
      <c r="I3406"/>
      <c r="J3406"/>
      <c r="K3406"/>
      <c r="M3406"/>
      <c r="N3406"/>
      <c r="O3406"/>
      <c r="Q3406"/>
      <c r="R3406"/>
      <c r="S3406"/>
      <c r="U3406"/>
      <c r="V3406"/>
      <c r="W3406"/>
      <c r="Y3406"/>
      <c r="Z3406"/>
      <c r="AA3406"/>
      <c r="AC3406"/>
      <c r="AD3406"/>
      <c r="AE3406"/>
      <c r="AG3406"/>
      <c r="AH3406"/>
      <c r="AI3406"/>
      <c r="AK3406"/>
      <c r="AL3406"/>
      <c r="AM3406"/>
      <c r="AO3406"/>
      <c r="AP3406"/>
      <c r="AQ3406"/>
      <c r="AS3406"/>
      <c r="AT3406"/>
      <c r="AU3406"/>
      <c r="AW3406"/>
      <c r="AX3406"/>
      <c r="AY3406"/>
      <c r="BA3406"/>
      <c r="BB3406"/>
      <c r="BC3406"/>
      <c r="BE3406"/>
      <c r="BF3406"/>
      <c r="BG3406"/>
      <c r="BI3406"/>
      <c r="BJ3406"/>
      <c r="BK3406"/>
      <c r="BM3406"/>
      <c r="BN3406"/>
      <c r="BO3406"/>
    </row>
    <row r="3407" spans="1:67">
      <c r="A3407"/>
      <c r="B3407"/>
      <c r="C3407"/>
      <c r="E3407"/>
      <c r="F3407"/>
      <c r="G3407"/>
      <c r="I3407"/>
      <c r="J3407"/>
      <c r="K3407"/>
      <c r="M3407"/>
      <c r="N3407"/>
      <c r="O3407"/>
      <c r="Q3407"/>
      <c r="R3407"/>
      <c r="S3407"/>
      <c r="U3407"/>
      <c r="V3407"/>
      <c r="W3407"/>
      <c r="Y3407"/>
      <c r="Z3407"/>
      <c r="AA3407"/>
      <c r="AC3407"/>
      <c r="AD3407"/>
      <c r="AE3407"/>
      <c r="AG3407"/>
      <c r="AH3407"/>
      <c r="AI3407"/>
      <c r="AK3407"/>
      <c r="AL3407"/>
      <c r="AM3407"/>
      <c r="AO3407"/>
      <c r="AP3407"/>
      <c r="AQ3407"/>
      <c r="AS3407"/>
      <c r="AT3407"/>
      <c r="AU3407"/>
      <c r="AW3407"/>
      <c r="AX3407"/>
      <c r="AY3407"/>
      <c r="BA3407"/>
      <c r="BB3407"/>
      <c r="BC3407"/>
      <c r="BE3407"/>
      <c r="BF3407"/>
      <c r="BG3407"/>
      <c r="BI3407"/>
      <c r="BJ3407"/>
      <c r="BK3407"/>
      <c r="BM3407"/>
      <c r="BN3407"/>
      <c r="BO3407"/>
    </row>
    <row r="3408" spans="1:67">
      <c r="A3408"/>
      <c r="B3408"/>
      <c r="C3408"/>
      <c r="E3408"/>
      <c r="F3408"/>
      <c r="G3408"/>
      <c r="I3408"/>
      <c r="J3408"/>
      <c r="K3408"/>
      <c r="M3408"/>
      <c r="N3408"/>
      <c r="O3408"/>
      <c r="Q3408"/>
      <c r="R3408"/>
      <c r="S3408"/>
      <c r="U3408"/>
      <c r="V3408"/>
      <c r="W3408"/>
      <c r="Y3408"/>
      <c r="Z3408"/>
      <c r="AA3408"/>
      <c r="AC3408"/>
      <c r="AD3408"/>
      <c r="AE3408"/>
      <c r="AG3408"/>
      <c r="AH3408"/>
      <c r="AI3408"/>
      <c r="AK3408"/>
      <c r="AL3408"/>
      <c r="AM3408"/>
      <c r="AO3408"/>
      <c r="AP3408"/>
      <c r="AQ3408"/>
      <c r="AS3408"/>
      <c r="AT3408"/>
      <c r="AU3408"/>
      <c r="AW3408"/>
      <c r="AX3408"/>
      <c r="AY3408"/>
      <c r="BA3408"/>
      <c r="BB3408"/>
      <c r="BC3408"/>
      <c r="BE3408"/>
      <c r="BF3408"/>
      <c r="BG3408"/>
      <c r="BI3408"/>
      <c r="BJ3408"/>
      <c r="BK3408"/>
      <c r="BM3408"/>
      <c r="BN3408"/>
      <c r="BO3408"/>
    </row>
    <row r="3409" spans="1:67">
      <c r="A3409"/>
      <c r="B3409"/>
      <c r="C3409"/>
      <c r="E3409"/>
      <c r="F3409"/>
      <c r="G3409"/>
      <c r="I3409"/>
      <c r="J3409"/>
      <c r="K3409"/>
      <c r="M3409"/>
      <c r="N3409"/>
      <c r="O3409"/>
      <c r="Q3409"/>
      <c r="R3409"/>
      <c r="S3409"/>
      <c r="U3409"/>
      <c r="V3409"/>
      <c r="W3409"/>
      <c r="Y3409"/>
      <c r="Z3409"/>
      <c r="AA3409"/>
      <c r="AC3409"/>
      <c r="AD3409"/>
      <c r="AE3409"/>
      <c r="AG3409"/>
      <c r="AH3409"/>
      <c r="AI3409"/>
      <c r="AK3409"/>
      <c r="AL3409"/>
      <c r="AM3409"/>
      <c r="AO3409"/>
      <c r="AP3409"/>
      <c r="AQ3409"/>
      <c r="AS3409"/>
      <c r="AT3409"/>
      <c r="AU3409"/>
      <c r="AW3409"/>
      <c r="AX3409"/>
      <c r="AY3409"/>
      <c r="BA3409"/>
      <c r="BB3409"/>
      <c r="BC3409"/>
      <c r="BE3409"/>
      <c r="BF3409"/>
      <c r="BG3409"/>
      <c r="BI3409"/>
      <c r="BJ3409"/>
      <c r="BK3409"/>
      <c r="BM3409"/>
      <c r="BN3409"/>
      <c r="BO3409"/>
    </row>
    <row r="3410" spans="1:67">
      <c r="A3410"/>
      <c r="B3410"/>
      <c r="C3410"/>
      <c r="E3410"/>
      <c r="F3410"/>
      <c r="G3410"/>
      <c r="I3410"/>
      <c r="J3410"/>
      <c r="K3410"/>
      <c r="M3410"/>
      <c r="N3410"/>
      <c r="O3410"/>
      <c r="Q3410"/>
      <c r="R3410"/>
      <c r="S3410"/>
      <c r="U3410"/>
      <c r="V3410"/>
      <c r="W3410"/>
      <c r="Y3410"/>
      <c r="Z3410"/>
      <c r="AA3410"/>
      <c r="AC3410"/>
      <c r="AD3410"/>
      <c r="AE3410"/>
      <c r="AG3410"/>
      <c r="AH3410"/>
      <c r="AI3410"/>
      <c r="AK3410"/>
      <c r="AL3410"/>
      <c r="AM3410"/>
      <c r="AO3410"/>
      <c r="AP3410"/>
      <c r="AQ3410"/>
      <c r="AS3410"/>
      <c r="AT3410"/>
      <c r="AU3410"/>
      <c r="AW3410"/>
      <c r="AX3410"/>
      <c r="AY3410"/>
      <c r="BA3410"/>
      <c r="BB3410"/>
      <c r="BC3410"/>
      <c r="BE3410"/>
      <c r="BF3410"/>
      <c r="BG3410"/>
      <c r="BI3410"/>
      <c r="BJ3410"/>
      <c r="BK3410"/>
      <c r="BM3410"/>
      <c r="BN3410"/>
      <c r="BO3410"/>
    </row>
    <row r="3411" spans="1:67">
      <c r="A3411"/>
      <c r="B3411"/>
      <c r="C3411"/>
      <c r="E3411"/>
      <c r="F3411"/>
      <c r="G3411"/>
      <c r="I3411"/>
      <c r="J3411"/>
      <c r="K3411"/>
      <c r="M3411"/>
      <c r="N3411"/>
      <c r="O3411"/>
      <c r="Q3411"/>
      <c r="R3411"/>
      <c r="S3411"/>
      <c r="U3411"/>
      <c r="V3411"/>
      <c r="W3411"/>
      <c r="Y3411"/>
      <c r="Z3411"/>
      <c r="AA3411"/>
      <c r="AC3411"/>
      <c r="AD3411"/>
      <c r="AE3411"/>
      <c r="AG3411"/>
      <c r="AH3411"/>
      <c r="AI3411"/>
      <c r="AK3411"/>
      <c r="AL3411"/>
      <c r="AM3411"/>
      <c r="AO3411"/>
      <c r="AP3411"/>
      <c r="AQ3411"/>
      <c r="AS3411"/>
      <c r="AT3411"/>
      <c r="AU3411"/>
      <c r="AW3411"/>
      <c r="AX3411"/>
      <c r="AY3411"/>
      <c r="BA3411"/>
      <c r="BB3411"/>
      <c r="BC3411"/>
      <c r="BE3411"/>
      <c r="BF3411"/>
      <c r="BG3411"/>
      <c r="BI3411"/>
      <c r="BJ3411"/>
      <c r="BK3411"/>
      <c r="BM3411"/>
      <c r="BN3411"/>
      <c r="BO3411"/>
    </row>
    <row r="3412" spans="1:67">
      <c r="A3412"/>
      <c r="B3412"/>
      <c r="C3412"/>
      <c r="E3412"/>
      <c r="F3412"/>
      <c r="G3412"/>
      <c r="I3412"/>
      <c r="J3412"/>
      <c r="K3412"/>
      <c r="M3412"/>
      <c r="N3412"/>
      <c r="O3412"/>
      <c r="Q3412"/>
      <c r="R3412"/>
      <c r="S3412"/>
      <c r="U3412"/>
      <c r="V3412"/>
      <c r="W3412"/>
      <c r="Y3412"/>
      <c r="Z3412"/>
      <c r="AA3412"/>
      <c r="AC3412"/>
      <c r="AD3412"/>
      <c r="AE3412"/>
      <c r="AG3412"/>
      <c r="AH3412"/>
      <c r="AI3412"/>
      <c r="AK3412"/>
      <c r="AL3412"/>
      <c r="AM3412"/>
      <c r="AO3412"/>
      <c r="AP3412"/>
      <c r="AQ3412"/>
      <c r="AS3412"/>
      <c r="AT3412"/>
      <c r="AU3412"/>
      <c r="AW3412"/>
      <c r="AX3412"/>
      <c r="AY3412"/>
      <c r="BA3412"/>
      <c r="BB3412"/>
      <c r="BC3412"/>
      <c r="BE3412"/>
      <c r="BF3412"/>
      <c r="BG3412"/>
      <c r="BI3412"/>
      <c r="BJ3412"/>
      <c r="BK3412"/>
      <c r="BM3412"/>
      <c r="BN3412"/>
      <c r="BO3412"/>
    </row>
    <row r="3413" spans="1:67">
      <c r="A3413"/>
      <c r="B3413"/>
      <c r="C3413"/>
      <c r="E3413"/>
      <c r="F3413"/>
      <c r="G3413"/>
      <c r="I3413"/>
      <c r="J3413"/>
      <c r="K3413"/>
      <c r="M3413"/>
      <c r="N3413"/>
      <c r="O3413"/>
      <c r="Q3413"/>
      <c r="R3413"/>
      <c r="S3413"/>
      <c r="U3413"/>
      <c r="V3413"/>
      <c r="W3413"/>
      <c r="Y3413"/>
      <c r="Z3413"/>
      <c r="AA3413"/>
      <c r="AC3413"/>
      <c r="AD3413"/>
      <c r="AE3413"/>
      <c r="AG3413"/>
      <c r="AH3413"/>
      <c r="AI3413"/>
      <c r="AK3413"/>
      <c r="AL3413"/>
      <c r="AM3413"/>
      <c r="AO3413"/>
      <c r="AP3413"/>
      <c r="AQ3413"/>
      <c r="AS3413"/>
      <c r="AT3413"/>
      <c r="AU3413"/>
      <c r="AW3413"/>
      <c r="AX3413"/>
      <c r="AY3413"/>
      <c r="BA3413"/>
      <c r="BB3413"/>
      <c r="BC3413"/>
      <c r="BE3413"/>
      <c r="BF3413"/>
      <c r="BG3413"/>
      <c r="BI3413"/>
      <c r="BJ3413"/>
      <c r="BK3413"/>
      <c r="BM3413"/>
      <c r="BN3413"/>
      <c r="BO3413"/>
    </row>
    <row r="3414" spans="1:67">
      <c r="A3414"/>
      <c r="B3414"/>
      <c r="C3414"/>
      <c r="E3414"/>
      <c r="F3414"/>
      <c r="G3414"/>
      <c r="I3414"/>
      <c r="J3414"/>
      <c r="K3414"/>
      <c r="M3414"/>
      <c r="N3414"/>
      <c r="O3414"/>
      <c r="Q3414"/>
      <c r="R3414"/>
      <c r="S3414"/>
      <c r="U3414"/>
      <c r="V3414"/>
      <c r="W3414"/>
      <c r="Y3414"/>
      <c r="Z3414"/>
      <c r="AA3414"/>
      <c r="AC3414"/>
      <c r="AD3414"/>
      <c r="AE3414"/>
      <c r="AG3414"/>
      <c r="AH3414"/>
      <c r="AI3414"/>
      <c r="AK3414"/>
      <c r="AL3414"/>
      <c r="AM3414"/>
      <c r="AO3414"/>
      <c r="AP3414"/>
      <c r="AQ3414"/>
      <c r="AS3414"/>
      <c r="AT3414"/>
      <c r="AU3414"/>
      <c r="AW3414"/>
      <c r="AX3414"/>
      <c r="AY3414"/>
      <c r="BA3414"/>
      <c r="BB3414"/>
      <c r="BC3414"/>
      <c r="BE3414"/>
      <c r="BF3414"/>
      <c r="BG3414"/>
      <c r="BI3414"/>
      <c r="BJ3414"/>
      <c r="BK3414"/>
      <c r="BM3414"/>
      <c r="BN3414"/>
      <c r="BO3414"/>
    </row>
    <row r="3415" spans="1:67">
      <c r="A3415"/>
      <c r="B3415"/>
      <c r="C3415"/>
      <c r="E3415"/>
      <c r="F3415"/>
      <c r="G3415"/>
      <c r="I3415"/>
      <c r="J3415"/>
      <c r="K3415"/>
      <c r="M3415"/>
      <c r="N3415"/>
      <c r="O3415"/>
      <c r="Q3415"/>
      <c r="R3415"/>
      <c r="S3415"/>
      <c r="U3415"/>
      <c r="V3415"/>
      <c r="W3415"/>
      <c r="Y3415"/>
      <c r="Z3415"/>
      <c r="AA3415"/>
      <c r="AC3415"/>
      <c r="AD3415"/>
      <c r="AE3415"/>
      <c r="AG3415"/>
      <c r="AH3415"/>
      <c r="AI3415"/>
      <c r="AK3415"/>
      <c r="AL3415"/>
      <c r="AM3415"/>
      <c r="AO3415"/>
      <c r="AP3415"/>
      <c r="AQ3415"/>
      <c r="AS3415"/>
      <c r="AT3415"/>
      <c r="AU3415"/>
      <c r="AW3415"/>
      <c r="AX3415"/>
      <c r="AY3415"/>
      <c r="BA3415"/>
      <c r="BB3415"/>
      <c r="BC3415"/>
      <c r="BE3415"/>
      <c r="BF3415"/>
      <c r="BG3415"/>
      <c r="BI3415"/>
      <c r="BJ3415"/>
      <c r="BK3415"/>
      <c r="BM3415"/>
      <c r="BN3415"/>
      <c r="BO3415"/>
    </row>
    <row r="3416" spans="1:67">
      <c r="A3416"/>
      <c r="B3416"/>
      <c r="C3416"/>
      <c r="E3416"/>
      <c r="F3416"/>
      <c r="G3416"/>
      <c r="I3416"/>
      <c r="J3416"/>
      <c r="K3416"/>
      <c r="M3416"/>
      <c r="N3416"/>
      <c r="O3416"/>
      <c r="Q3416"/>
      <c r="R3416"/>
      <c r="S3416"/>
      <c r="U3416"/>
      <c r="V3416"/>
      <c r="W3416"/>
      <c r="Y3416"/>
      <c r="Z3416"/>
      <c r="AA3416"/>
      <c r="AC3416"/>
      <c r="AD3416"/>
      <c r="AE3416"/>
      <c r="AG3416"/>
      <c r="AH3416"/>
      <c r="AI3416"/>
      <c r="AK3416"/>
      <c r="AL3416"/>
      <c r="AM3416"/>
      <c r="AO3416"/>
      <c r="AP3416"/>
      <c r="AQ3416"/>
      <c r="AS3416"/>
      <c r="AT3416"/>
      <c r="AU3416"/>
      <c r="AW3416"/>
      <c r="AX3416"/>
      <c r="AY3416"/>
      <c r="BA3416"/>
      <c r="BB3416"/>
      <c r="BC3416"/>
      <c r="BE3416"/>
      <c r="BF3416"/>
      <c r="BG3416"/>
      <c r="BI3416"/>
      <c r="BJ3416"/>
      <c r="BK3416"/>
      <c r="BM3416"/>
      <c r="BN3416"/>
      <c r="BO3416"/>
    </row>
    <row r="3417" spans="1:67">
      <c r="A3417"/>
      <c r="B3417"/>
      <c r="C3417"/>
      <c r="E3417"/>
      <c r="F3417"/>
      <c r="G3417"/>
      <c r="I3417"/>
      <c r="J3417"/>
      <c r="K3417"/>
      <c r="M3417"/>
      <c r="N3417"/>
      <c r="O3417"/>
      <c r="Q3417"/>
      <c r="R3417"/>
      <c r="S3417"/>
      <c r="U3417"/>
      <c r="V3417"/>
      <c r="W3417"/>
      <c r="Y3417"/>
      <c r="Z3417"/>
      <c r="AA3417"/>
      <c r="AC3417"/>
      <c r="AD3417"/>
      <c r="AE3417"/>
      <c r="AG3417"/>
      <c r="AH3417"/>
      <c r="AI3417"/>
      <c r="AK3417"/>
      <c r="AL3417"/>
      <c r="AM3417"/>
      <c r="AO3417"/>
      <c r="AP3417"/>
      <c r="AQ3417"/>
      <c r="AS3417"/>
      <c r="AT3417"/>
      <c r="AU3417"/>
      <c r="AW3417"/>
      <c r="AX3417"/>
      <c r="AY3417"/>
      <c r="BA3417"/>
      <c r="BB3417"/>
      <c r="BC3417"/>
      <c r="BE3417"/>
      <c r="BF3417"/>
      <c r="BG3417"/>
      <c r="BI3417"/>
      <c r="BJ3417"/>
      <c r="BK3417"/>
      <c r="BM3417"/>
      <c r="BN3417"/>
      <c r="BO3417"/>
    </row>
    <row r="3418" spans="1:67">
      <c r="A3418"/>
      <c r="B3418"/>
      <c r="C3418"/>
      <c r="E3418"/>
      <c r="F3418"/>
      <c r="G3418"/>
      <c r="I3418"/>
      <c r="J3418"/>
      <c r="K3418"/>
      <c r="M3418"/>
      <c r="N3418"/>
      <c r="O3418"/>
      <c r="Q3418"/>
      <c r="R3418"/>
      <c r="S3418"/>
      <c r="U3418"/>
      <c r="V3418"/>
      <c r="W3418"/>
      <c r="Y3418"/>
      <c r="Z3418"/>
      <c r="AA3418"/>
      <c r="AC3418"/>
      <c r="AD3418"/>
      <c r="AE3418"/>
      <c r="AG3418"/>
      <c r="AH3418"/>
      <c r="AI3418"/>
      <c r="AK3418"/>
      <c r="AL3418"/>
      <c r="AM3418"/>
      <c r="AO3418"/>
      <c r="AP3418"/>
      <c r="AQ3418"/>
      <c r="AS3418"/>
      <c r="AT3418"/>
      <c r="AU3418"/>
      <c r="AW3418"/>
      <c r="AX3418"/>
      <c r="AY3418"/>
      <c r="BA3418"/>
      <c r="BB3418"/>
      <c r="BC3418"/>
      <c r="BE3418"/>
      <c r="BF3418"/>
      <c r="BG3418"/>
      <c r="BI3418"/>
      <c r="BJ3418"/>
      <c r="BK3418"/>
      <c r="BM3418"/>
      <c r="BN3418"/>
      <c r="BO3418"/>
    </row>
    <row r="3419" spans="1:67">
      <c r="A3419"/>
      <c r="B3419"/>
      <c r="C3419"/>
      <c r="E3419"/>
      <c r="F3419"/>
      <c r="G3419"/>
      <c r="I3419"/>
      <c r="J3419"/>
      <c r="K3419"/>
      <c r="M3419"/>
      <c r="N3419"/>
      <c r="O3419"/>
      <c r="Q3419"/>
      <c r="R3419"/>
      <c r="S3419"/>
      <c r="U3419"/>
      <c r="V3419"/>
      <c r="W3419"/>
      <c r="Y3419"/>
      <c r="Z3419"/>
      <c r="AA3419"/>
      <c r="AC3419"/>
      <c r="AD3419"/>
      <c r="AE3419"/>
      <c r="AG3419"/>
      <c r="AH3419"/>
      <c r="AI3419"/>
      <c r="AK3419"/>
      <c r="AL3419"/>
      <c r="AM3419"/>
      <c r="AO3419"/>
      <c r="AP3419"/>
      <c r="AQ3419"/>
      <c r="AS3419"/>
      <c r="AT3419"/>
      <c r="AU3419"/>
      <c r="AW3419"/>
      <c r="AX3419"/>
      <c r="AY3419"/>
      <c r="BA3419"/>
      <c r="BB3419"/>
      <c r="BC3419"/>
      <c r="BE3419"/>
      <c r="BF3419"/>
      <c r="BG3419"/>
      <c r="BI3419"/>
      <c r="BJ3419"/>
      <c r="BK3419"/>
      <c r="BM3419"/>
      <c r="BN3419"/>
      <c r="BO3419"/>
    </row>
    <row r="3420" spans="1:67">
      <c r="A3420"/>
      <c r="B3420"/>
      <c r="C3420"/>
      <c r="E3420"/>
      <c r="F3420"/>
      <c r="G3420"/>
      <c r="I3420"/>
      <c r="J3420"/>
      <c r="K3420"/>
      <c r="M3420"/>
      <c r="N3420"/>
      <c r="O3420"/>
      <c r="Q3420"/>
      <c r="R3420"/>
      <c r="S3420"/>
      <c r="U3420"/>
      <c r="V3420"/>
      <c r="W3420"/>
      <c r="Y3420"/>
      <c r="Z3420"/>
      <c r="AA3420"/>
      <c r="AC3420"/>
      <c r="AD3420"/>
      <c r="AE3420"/>
      <c r="AG3420"/>
      <c r="AH3420"/>
      <c r="AI3420"/>
      <c r="AK3420"/>
      <c r="AL3420"/>
      <c r="AM3420"/>
      <c r="AO3420"/>
      <c r="AP3420"/>
      <c r="AQ3420"/>
      <c r="AS3420"/>
      <c r="AT3420"/>
      <c r="AU3420"/>
      <c r="AW3420"/>
      <c r="AX3420"/>
      <c r="AY3420"/>
      <c r="BA3420"/>
      <c r="BB3420"/>
      <c r="BC3420"/>
      <c r="BE3420"/>
      <c r="BF3420"/>
      <c r="BG3420"/>
      <c r="BI3420"/>
      <c r="BJ3420"/>
      <c r="BK3420"/>
      <c r="BM3420"/>
      <c r="BN3420"/>
      <c r="BO3420"/>
    </row>
    <row r="3421" spans="1:67">
      <c r="A3421"/>
      <c r="B3421"/>
      <c r="C3421"/>
      <c r="E3421"/>
      <c r="F3421"/>
      <c r="G3421"/>
      <c r="I3421"/>
      <c r="J3421"/>
      <c r="K3421"/>
      <c r="M3421"/>
      <c r="N3421"/>
      <c r="O3421"/>
      <c r="Q3421"/>
      <c r="R3421"/>
      <c r="S3421"/>
      <c r="U3421"/>
      <c r="V3421"/>
      <c r="W3421"/>
      <c r="Y3421"/>
      <c r="Z3421"/>
      <c r="AA3421"/>
      <c r="AC3421"/>
      <c r="AD3421"/>
      <c r="AE3421"/>
      <c r="AG3421"/>
      <c r="AH3421"/>
      <c r="AI3421"/>
      <c r="AK3421"/>
      <c r="AL3421"/>
      <c r="AM3421"/>
      <c r="AO3421"/>
      <c r="AP3421"/>
      <c r="AQ3421"/>
      <c r="AS3421"/>
      <c r="AT3421"/>
      <c r="AU3421"/>
      <c r="AW3421"/>
      <c r="AX3421"/>
      <c r="AY3421"/>
      <c r="BA3421"/>
      <c r="BB3421"/>
      <c r="BC3421"/>
      <c r="BE3421"/>
      <c r="BF3421"/>
      <c r="BG3421"/>
      <c r="BI3421"/>
      <c r="BJ3421"/>
      <c r="BK3421"/>
      <c r="BM3421"/>
      <c r="BN3421"/>
      <c r="BO3421"/>
    </row>
    <row r="3422" spans="1:67">
      <c r="A3422"/>
      <c r="B3422"/>
      <c r="C3422"/>
      <c r="E3422"/>
      <c r="F3422"/>
      <c r="G3422"/>
      <c r="I3422"/>
      <c r="J3422"/>
      <c r="K3422"/>
      <c r="M3422"/>
      <c r="N3422"/>
      <c r="O3422"/>
      <c r="Q3422"/>
      <c r="R3422"/>
      <c r="S3422"/>
      <c r="U3422"/>
      <c r="V3422"/>
      <c r="W3422"/>
      <c r="Y3422"/>
      <c r="Z3422"/>
      <c r="AA3422"/>
      <c r="AC3422"/>
      <c r="AD3422"/>
      <c r="AE3422"/>
      <c r="AG3422"/>
      <c r="AH3422"/>
      <c r="AI3422"/>
      <c r="AK3422"/>
      <c r="AL3422"/>
      <c r="AM3422"/>
      <c r="AO3422"/>
      <c r="AP3422"/>
      <c r="AQ3422"/>
      <c r="AS3422"/>
      <c r="AT3422"/>
      <c r="AU3422"/>
      <c r="AW3422"/>
      <c r="AX3422"/>
      <c r="AY3422"/>
      <c r="BA3422"/>
      <c r="BB3422"/>
      <c r="BC3422"/>
      <c r="BE3422"/>
      <c r="BF3422"/>
      <c r="BG3422"/>
      <c r="BI3422"/>
      <c r="BJ3422"/>
      <c r="BK3422"/>
      <c r="BM3422"/>
      <c r="BN3422"/>
      <c r="BO3422"/>
    </row>
    <row r="3423" spans="1:67">
      <c r="A3423"/>
      <c r="B3423"/>
      <c r="C3423"/>
      <c r="E3423"/>
      <c r="F3423"/>
      <c r="G3423"/>
      <c r="I3423"/>
      <c r="J3423"/>
      <c r="K3423"/>
      <c r="M3423"/>
      <c r="N3423"/>
      <c r="O3423"/>
      <c r="Q3423"/>
      <c r="R3423"/>
      <c r="S3423"/>
      <c r="U3423"/>
      <c r="V3423"/>
      <c r="W3423"/>
      <c r="Y3423"/>
      <c r="Z3423"/>
      <c r="AA3423"/>
      <c r="AC3423"/>
      <c r="AD3423"/>
      <c r="AE3423"/>
      <c r="AG3423"/>
      <c r="AH3423"/>
      <c r="AI3423"/>
      <c r="AK3423"/>
      <c r="AL3423"/>
      <c r="AM3423"/>
      <c r="AO3423"/>
      <c r="AP3423"/>
      <c r="AQ3423"/>
      <c r="AS3423"/>
      <c r="AT3423"/>
      <c r="AU3423"/>
      <c r="AW3423"/>
      <c r="AX3423"/>
      <c r="AY3423"/>
      <c r="BA3423"/>
      <c r="BB3423"/>
      <c r="BC3423"/>
      <c r="BE3423"/>
      <c r="BF3423"/>
      <c r="BG3423"/>
      <c r="BI3423"/>
      <c r="BJ3423"/>
      <c r="BK3423"/>
      <c r="BM3423"/>
      <c r="BN3423"/>
      <c r="BO3423"/>
    </row>
    <row r="3424" spans="1:67">
      <c r="A3424"/>
      <c r="B3424"/>
      <c r="C3424"/>
      <c r="E3424"/>
      <c r="F3424"/>
      <c r="G3424"/>
      <c r="I3424"/>
      <c r="J3424"/>
      <c r="K3424"/>
      <c r="M3424"/>
      <c r="N3424"/>
      <c r="O3424"/>
      <c r="Q3424"/>
      <c r="R3424"/>
      <c r="S3424"/>
      <c r="U3424"/>
      <c r="V3424"/>
      <c r="W3424"/>
      <c r="Y3424"/>
      <c r="Z3424"/>
      <c r="AA3424"/>
      <c r="AC3424"/>
      <c r="AD3424"/>
      <c r="AE3424"/>
      <c r="AG3424"/>
      <c r="AH3424"/>
      <c r="AI3424"/>
      <c r="AK3424"/>
      <c r="AL3424"/>
      <c r="AM3424"/>
      <c r="AO3424"/>
      <c r="AP3424"/>
      <c r="AQ3424"/>
      <c r="AS3424"/>
      <c r="AT3424"/>
      <c r="AU3424"/>
      <c r="AW3424"/>
      <c r="AX3424"/>
      <c r="AY3424"/>
      <c r="BA3424"/>
      <c r="BB3424"/>
      <c r="BC3424"/>
      <c r="BE3424"/>
      <c r="BF3424"/>
      <c r="BG3424"/>
      <c r="BI3424"/>
      <c r="BJ3424"/>
      <c r="BK3424"/>
      <c r="BM3424"/>
      <c r="BN3424"/>
      <c r="BO3424"/>
    </row>
    <row r="3425" spans="1:67">
      <c r="A3425"/>
      <c r="B3425"/>
      <c r="C3425"/>
      <c r="E3425"/>
      <c r="F3425"/>
      <c r="G3425"/>
      <c r="I3425"/>
      <c r="J3425"/>
      <c r="K3425"/>
      <c r="M3425"/>
      <c r="N3425"/>
      <c r="O3425"/>
      <c r="Q3425"/>
      <c r="R3425"/>
      <c r="S3425"/>
      <c r="U3425"/>
      <c r="V3425"/>
      <c r="W3425"/>
      <c r="Y3425"/>
      <c r="Z3425"/>
      <c r="AA3425"/>
      <c r="AC3425"/>
      <c r="AD3425"/>
      <c r="AE3425"/>
      <c r="AG3425"/>
      <c r="AH3425"/>
      <c r="AI3425"/>
      <c r="AK3425"/>
      <c r="AL3425"/>
      <c r="AM3425"/>
      <c r="AO3425"/>
      <c r="AP3425"/>
      <c r="AQ3425"/>
      <c r="AS3425"/>
      <c r="AT3425"/>
      <c r="AU3425"/>
      <c r="AW3425"/>
      <c r="AX3425"/>
      <c r="AY3425"/>
      <c r="BA3425"/>
      <c r="BB3425"/>
      <c r="BC3425"/>
      <c r="BE3425"/>
      <c r="BF3425"/>
      <c r="BG3425"/>
      <c r="BI3425"/>
      <c r="BJ3425"/>
      <c r="BK3425"/>
      <c r="BM3425"/>
      <c r="BN3425"/>
      <c r="BO3425"/>
    </row>
    <row r="3426" spans="1:67">
      <c r="A3426"/>
      <c r="B3426"/>
      <c r="C3426"/>
      <c r="E3426"/>
      <c r="F3426"/>
      <c r="G3426"/>
      <c r="I3426"/>
      <c r="J3426"/>
      <c r="K3426"/>
      <c r="M3426"/>
      <c r="N3426"/>
      <c r="O3426"/>
      <c r="Q3426"/>
      <c r="R3426"/>
      <c r="S3426"/>
      <c r="U3426"/>
      <c r="V3426"/>
      <c r="W3426"/>
      <c r="Y3426"/>
      <c r="Z3426"/>
      <c r="AA3426"/>
      <c r="AC3426"/>
      <c r="AD3426"/>
      <c r="AE3426"/>
      <c r="AG3426"/>
      <c r="AH3426"/>
      <c r="AI3426"/>
      <c r="AK3426"/>
      <c r="AL3426"/>
      <c r="AM3426"/>
      <c r="AO3426"/>
      <c r="AP3426"/>
      <c r="AQ3426"/>
      <c r="AS3426"/>
      <c r="AT3426"/>
      <c r="AU3426"/>
      <c r="AW3426"/>
      <c r="AX3426"/>
      <c r="AY3426"/>
      <c r="BA3426"/>
      <c r="BB3426"/>
      <c r="BC3426"/>
      <c r="BE3426"/>
      <c r="BF3426"/>
      <c r="BG3426"/>
      <c r="BI3426"/>
      <c r="BJ3426"/>
      <c r="BK3426"/>
      <c r="BM3426"/>
      <c r="BN3426"/>
      <c r="BO3426"/>
    </row>
    <row r="3427" spans="1:67">
      <c r="A3427"/>
      <c r="B3427"/>
      <c r="C3427"/>
      <c r="E3427"/>
      <c r="F3427"/>
      <c r="G3427"/>
      <c r="I3427"/>
      <c r="J3427"/>
      <c r="K3427"/>
      <c r="M3427"/>
      <c r="N3427"/>
      <c r="O3427"/>
      <c r="Q3427"/>
      <c r="R3427"/>
      <c r="S3427"/>
      <c r="U3427"/>
      <c r="V3427"/>
      <c r="W3427"/>
      <c r="Y3427"/>
      <c r="Z3427"/>
      <c r="AA3427"/>
      <c r="AC3427"/>
      <c r="AD3427"/>
      <c r="AE3427"/>
      <c r="AG3427"/>
      <c r="AH3427"/>
      <c r="AI3427"/>
      <c r="AK3427"/>
      <c r="AL3427"/>
      <c r="AM3427"/>
      <c r="AO3427"/>
      <c r="AP3427"/>
      <c r="AQ3427"/>
      <c r="AS3427"/>
      <c r="AT3427"/>
      <c r="AU3427"/>
      <c r="AW3427"/>
      <c r="AX3427"/>
      <c r="AY3427"/>
      <c r="BA3427"/>
      <c r="BB3427"/>
      <c r="BC3427"/>
      <c r="BE3427"/>
      <c r="BF3427"/>
      <c r="BG3427"/>
      <c r="BI3427"/>
      <c r="BJ3427"/>
      <c r="BK3427"/>
      <c r="BM3427"/>
      <c r="BN3427"/>
      <c r="BO3427"/>
    </row>
    <row r="3428" spans="1:67">
      <c r="A3428"/>
      <c r="B3428"/>
      <c r="C3428"/>
      <c r="E3428"/>
      <c r="F3428"/>
      <c r="G3428"/>
      <c r="I3428"/>
      <c r="J3428"/>
      <c r="K3428"/>
      <c r="M3428"/>
      <c r="N3428"/>
      <c r="O3428"/>
      <c r="Q3428"/>
      <c r="R3428"/>
      <c r="S3428"/>
      <c r="U3428"/>
      <c r="V3428"/>
      <c r="W3428"/>
      <c r="Y3428"/>
      <c r="Z3428"/>
      <c r="AA3428"/>
      <c r="AC3428"/>
      <c r="AD3428"/>
      <c r="AE3428"/>
      <c r="AG3428"/>
      <c r="AH3428"/>
      <c r="AI3428"/>
      <c r="AK3428"/>
      <c r="AL3428"/>
      <c r="AM3428"/>
      <c r="AO3428"/>
      <c r="AP3428"/>
      <c r="AQ3428"/>
      <c r="AS3428"/>
      <c r="AT3428"/>
      <c r="AU3428"/>
      <c r="AW3428"/>
      <c r="AX3428"/>
      <c r="AY3428"/>
      <c r="BA3428"/>
      <c r="BB3428"/>
      <c r="BC3428"/>
      <c r="BE3428"/>
      <c r="BF3428"/>
      <c r="BG3428"/>
      <c r="BI3428"/>
      <c r="BJ3428"/>
      <c r="BK3428"/>
      <c r="BM3428"/>
      <c r="BN3428"/>
      <c r="BO3428"/>
    </row>
    <row r="3429" spans="1:67">
      <c r="A3429"/>
      <c r="B3429"/>
      <c r="C3429"/>
      <c r="E3429"/>
      <c r="F3429"/>
      <c r="G3429"/>
      <c r="I3429"/>
      <c r="J3429"/>
      <c r="K3429"/>
      <c r="M3429"/>
      <c r="N3429"/>
      <c r="O3429"/>
      <c r="Q3429"/>
      <c r="R3429"/>
      <c r="S3429"/>
      <c r="U3429"/>
      <c r="V3429"/>
      <c r="W3429"/>
      <c r="Y3429"/>
      <c r="Z3429"/>
      <c r="AA3429"/>
      <c r="AC3429"/>
      <c r="AD3429"/>
      <c r="AE3429"/>
      <c r="AG3429"/>
      <c r="AH3429"/>
      <c r="AI3429"/>
      <c r="AK3429"/>
      <c r="AL3429"/>
      <c r="AM3429"/>
      <c r="AO3429"/>
      <c r="AP3429"/>
      <c r="AQ3429"/>
      <c r="AS3429"/>
      <c r="AT3429"/>
      <c r="AU3429"/>
      <c r="AW3429"/>
      <c r="AX3429"/>
      <c r="AY3429"/>
      <c r="BA3429"/>
      <c r="BB3429"/>
      <c r="BC3429"/>
      <c r="BE3429"/>
      <c r="BF3429"/>
      <c r="BG3429"/>
      <c r="BI3429"/>
      <c r="BJ3429"/>
      <c r="BK3429"/>
      <c r="BM3429"/>
      <c r="BN3429"/>
      <c r="BO3429"/>
    </row>
    <row r="3430" spans="1:67">
      <c r="A3430"/>
      <c r="B3430"/>
      <c r="C3430"/>
      <c r="E3430"/>
      <c r="F3430"/>
      <c r="G3430"/>
      <c r="I3430"/>
      <c r="J3430"/>
      <c r="K3430"/>
      <c r="M3430"/>
      <c r="N3430"/>
      <c r="O3430"/>
      <c r="Q3430"/>
      <c r="R3430"/>
      <c r="S3430"/>
      <c r="U3430"/>
      <c r="V3430"/>
      <c r="W3430"/>
      <c r="Y3430"/>
      <c r="Z3430"/>
      <c r="AA3430"/>
      <c r="AC3430"/>
      <c r="AD3430"/>
      <c r="AE3430"/>
      <c r="AG3430"/>
      <c r="AH3430"/>
      <c r="AI3430"/>
      <c r="AK3430"/>
      <c r="AL3430"/>
      <c r="AM3430"/>
      <c r="AO3430"/>
      <c r="AP3430"/>
      <c r="AQ3430"/>
      <c r="AS3430"/>
      <c r="AT3430"/>
      <c r="AU3430"/>
      <c r="AW3430"/>
      <c r="AX3430"/>
      <c r="AY3430"/>
      <c r="BA3430"/>
      <c r="BB3430"/>
      <c r="BC3430"/>
      <c r="BE3430"/>
      <c r="BF3430"/>
      <c r="BG3430"/>
      <c r="BI3430"/>
      <c r="BJ3430"/>
      <c r="BK3430"/>
      <c r="BM3430"/>
      <c r="BN3430"/>
      <c r="BO3430"/>
    </row>
    <row r="3431" spans="1:67">
      <c r="A3431"/>
      <c r="B3431"/>
      <c r="C3431"/>
      <c r="E3431"/>
      <c r="F3431"/>
      <c r="G3431"/>
      <c r="I3431"/>
      <c r="J3431"/>
      <c r="K3431"/>
      <c r="M3431"/>
      <c r="N3431"/>
      <c r="O3431"/>
      <c r="Q3431"/>
      <c r="R3431"/>
      <c r="S3431"/>
      <c r="U3431"/>
      <c r="V3431"/>
      <c r="W3431"/>
      <c r="Y3431"/>
      <c r="Z3431"/>
      <c r="AA3431"/>
      <c r="AC3431"/>
      <c r="AD3431"/>
      <c r="AE3431"/>
      <c r="AG3431"/>
      <c r="AH3431"/>
      <c r="AI3431"/>
      <c r="AK3431"/>
      <c r="AL3431"/>
      <c r="AM3431"/>
      <c r="AO3431"/>
      <c r="AP3431"/>
      <c r="AQ3431"/>
      <c r="AS3431"/>
      <c r="AT3431"/>
      <c r="AU3431"/>
      <c r="AW3431"/>
      <c r="AX3431"/>
      <c r="AY3431"/>
      <c r="BA3431"/>
      <c r="BB3431"/>
      <c r="BC3431"/>
      <c r="BE3431"/>
      <c r="BF3431"/>
      <c r="BG3431"/>
      <c r="BI3431"/>
      <c r="BJ3431"/>
      <c r="BK3431"/>
      <c r="BM3431"/>
      <c r="BN3431"/>
      <c r="BO3431"/>
    </row>
    <row r="3432" spans="1:67">
      <c r="A3432"/>
      <c r="B3432"/>
      <c r="C3432"/>
      <c r="E3432"/>
      <c r="F3432"/>
      <c r="G3432"/>
      <c r="I3432"/>
      <c r="J3432"/>
      <c r="K3432"/>
      <c r="M3432"/>
      <c r="N3432"/>
      <c r="O3432"/>
      <c r="Q3432"/>
      <c r="R3432"/>
      <c r="S3432"/>
      <c r="U3432"/>
      <c r="V3432"/>
      <c r="W3432"/>
      <c r="Y3432"/>
      <c r="Z3432"/>
      <c r="AA3432"/>
      <c r="AC3432"/>
      <c r="AD3432"/>
      <c r="AE3432"/>
      <c r="AG3432"/>
      <c r="AH3432"/>
      <c r="AI3432"/>
      <c r="AK3432"/>
      <c r="AL3432"/>
      <c r="AM3432"/>
      <c r="AO3432"/>
      <c r="AP3432"/>
      <c r="AQ3432"/>
      <c r="AS3432"/>
      <c r="AT3432"/>
      <c r="AU3432"/>
      <c r="AW3432"/>
      <c r="AX3432"/>
      <c r="AY3432"/>
      <c r="BA3432"/>
      <c r="BB3432"/>
      <c r="BC3432"/>
      <c r="BE3432"/>
      <c r="BF3432"/>
      <c r="BG3432"/>
      <c r="BI3432"/>
      <c r="BJ3432"/>
      <c r="BK3432"/>
      <c r="BM3432"/>
      <c r="BN3432"/>
      <c r="BO3432"/>
    </row>
    <row r="3433" spans="1:67">
      <c r="A3433"/>
      <c r="B3433"/>
      <c r="C3433"/>
      <c r="E3433"/>
      <c r="F3433"/>
      <c r="G3433"/>
      <c r="I3433"/>
      <c r="J3433"/>
      <c r="K3433"/>
      <c r="M3433"/>
      <c r="N3433"/>
      <c r="O3433"/>
      <c r="Q3433"/>
      <c r="R3433"/>
      <c r="S3433"/>
      <c r="U3433"/>
      <c r="V3433"/>
      <c r="W3433"/>
      <c r="Y3433"/>
      <c r="Z3433"/>
      <c r="AA3433"/>
      <c r="AC3433"/>
      <c r="AD3433"/>
      <c r="AE3433"/>
      <c r="AG3433"/>
      <c r="AH3433"/>
      <c r="AI3433"/>
      <c r="AK3433"/>
      <c r="AL3433"/>
      <c r="AM3433"/>
      <c r="AO3433"/>
      <c r="AP3433"/>
      <c r="AQ3433"/>
      <c r="AS3433"/>
      <c r="AT3433"/>
      <c r="AU3433"/>
      <c r="AW3433"/>
      <c r="AX3433"/>
      <c r="AY3433"/>
      <c r="BA3433"/>
      <c r="BB3433"/>
      <c r="BC3433"/>
      <c r="BE3433"/>
      <c r="BF3433"/>
      <c r="BG3433"/>
      <c r="BI3433"/>
      <c r="BJ3433"/>
      <c r="BK3433"/>
      <c r="BM3433"/>
      <c r="BN3433"/>
      <c r="BO3433"/>
    </row>
    <row r="3434" spans="1:67">
      <c r="A3434"/>
      <c r="B3434"/>
      <c r="C3434"/>
      <c r="E3434"/>
      <c r="F3434"/>
      <c r="G3434"/>
      <c r="I3434"/>
      <c r="J3434"/>
      <c r="K3434"/>
      <c r="M3434"/>
      <c r="N3434"/>
      <c r="O3434"/>
      <c r="Q3434"/>
      <c r="R3434"/>
      <c r="S3434"/>
      <c r="U3434"/>
      <c r="V3434"/>
      <c r="W3434"/>
      <c r="Y3434"/>
      <c r="Z3434"/>
      <c r="AA3434"/>
      <c r="AC3434"/>
      <c r="AD3434"/>
      <c r="AE3434"/>
      <c r="AG3434"/>
      <c r="AH3434"/>
      <c r="AI3434"/>
      <c r="AK3434"/>
      <c r="AL3434"/>
      <c r="AM3434"/>
      <c r="AO3434"/>
      <c r="AP3434"/>
      <c r="AQ3434"/>
      <c r="AS3434"/>
      <c r="AT3434"/>
      <c r="AU3434"/>
      <c r="AW3434"/>
      <c r="AX3434"/>
      <c r="AY3434"/>
      <c r="BA3434"/>
      <c r="BB3434"/>
      <c r="BC3434"/>
      <c r="BE3434"/>
      <c r="BF3434"/>
      <c r="BG3434"/>
      <c r="BI3434"/>
      <c r="BJ3434"/>
      <c r="BK3434"/>
      <c r="BM3434"/>
      <c r="BN3434"/>
      <c r="BO3434"/>
    </row>
    <row r="3435" spans="1:67">
      <c r="A3435"/>
      <c r="B3435"/>
      <c r="C3435"/>
      <c r="E3435"/>
      <c r="F3435"/>
      <c r="G3435"/>
      <c r="I3435"/>
      <c r="J3435"/>
      <c r="K3435"/>
      <c r="M3435"/>
      <c r="N3435"/>
      <c r="O3435"/>
      <c r="Q3435"/>
      <c r="R3435"/>
      <c r="S3435"/>
      <c r="U3435"/>
      <c r="V3435"/>
      <c r="W3435"/>
      <c r="Y3435"/>
      <c r="Z3435"/>
      <c r="AA3435"/>
      <c r="AC3435"/>
      <c r="AD3435"/>
      <c r="AE3435"/>
      <c r="AG3435"/>
      <c r="AH3435"/>
      <c r="AI3435"/>
      <c r="AK3435"/>
      <c r="AL3435"/>
      <c r="AM3435"/>
      <c r="AO3435"/>
      <c r="AP3435"/>
      <c r="AQ3435"/>
      <c r="AS3435"/>
      <c r="AT3435"/>
      <c r="AU3435"/>
      <c r="AW3435"/>
      <c r="AX3435"/>
      <c r="AY3435"/>
      <c r="BA3435"/>
      <c r="BB3435"/>
      <c r="BC3435"/>
      <c r="BE3435"/>
      <c r="BF3435"/>
      <c r="BG3435"/>
      <c r="BI3435"/>
      <c r="BJ3435"/>
      <c r="BK3435"/>
      <c r="BM3435"/>
      <c r="BN3435"/>
      <c r="BO3435"/>
    </row>
    <row r="3436" spans="1:67">
      <c r="A3436"/>
      <c r="B3436"/>
      <c r="C3436"/>
      <c r="E3436"/>
      <c r="F3436"/>
      <c r="G3436"/>
      <c r="I3436"/>
      <c r="J3436"/>
      <c r="K3436"/>
      <c r="M3436"/>
      <c r="N3436"/>
      <c r="O3436"/>
      <c r="Q3436"/>
      <c r="R3436"/>
      <c r="S3436"/>
      <c r="U3436"/>
      <c r="V3436"/>
      <c r="W3436"/>
      <c r="Y3436"/>
      <c r="Z3436"/>
      <c r="AA3436"/>
      <c r="AC3436"/>
      <c r="AD3436"/>
      <c r="AE3436"/>
      <c r="AG3436"/>
      <c r="AH3436"/>
      <c r="AI3436"/>
      <c r="AK3436"/>
      <c r="AL3436"/>
      <c r="AM3436"/>
      <c r="AO3436"/>
      <c r="AP3436"/>
      <c r="AQ3436"/>
      <c r="AS3436"/>
      <c r="AT3436"/>
      <c r="AU3436"/>
      <c r="AW3436"/>
      <c r="AX3436"/>
      <c r="AY3436"/>
      <c r="BA3436"/>
      <c r="BB3436"/>
      <c r="BC3436"/>
      <c r="BE3436"/>
      <c r="BF3436"/>
      <c r="BG3436"/>
      <c r="BI3436"/>
      <c r="BJ3436"/>
      <c r="BK3436"/>
      <c r="BM3436"/>
      <c r="BN3436"/>
      <c r="BO3436"/>
    </row>
    <row r="3437" spans="1:67">
      <c r="A3437"/>
      <c r="B3437"/>
      <c r="C3437"/>
      <c r="E3437"/>
      <c r="F3437"/>
      <c r="G3437"/>
      <c r="I3437"/>
      <c r="J3437"/>
      <c r="K3437"/>
      <c r="M3437"/>
      <c r="N3437"/>
      <c r="O3437"/>
      <c r="Q3437"/>
      <c r="R3437"/>
      <c r="S3437"/>
      <c r="U3437"/>
      <c r="V3437"/>
      <c r="W3437"/>
      <c r="Y3437"/>
      <c r="Z3437"/>
      <c r="AA3437"/>
      <c r="AC3437"/>
      <c r="AD3437"/>
      <c r="AE3437"/>
      <c r="AG3437"/>
      <c r="AH3437"/>
      <c r="AI3437"/>
      <c r="AK3437"/>
      <c r="AL3437"/>
      <c r="AM3437"/>
      <c r="AO3437"/>
      <c r="AP3437"/>
      <c r="AQ3437"/>
      <c r="AS3437"/>
      <c r="AT3437"/>
      <c r="AU3437"/>
      <c r="AW3437"/>
      <c r="AX3437"/>
      <c r="AY3437"/>
      <c r="BA3437"/>
      <c r="BB3437"/>
      <c r="BC3437"/>
      <c r="BE3437"/>
      <c r="BF3437"/>
      <c r="BG3437"/>
      <c r="BI3437"/>
      <c r="BJ3437"/>
      <c r="BK3437"/>
      <c r="BM3437"/>
      <c r="BN3437"/>
      <c r="BO3437"/>
    </row>
    <row r="3438" spans="1:67">
      <c r="A3438"/>
      <c r="B3438"/>
      <c r="C3438"/>
      <c r="E3438"/>
      <c r="F3438"/>
      <c r="G3438"/>
      <c r="I3438"/>
      <c r="J3438"/>
      <c r="K3438"/>
      <c r="M3438"/>
      <c r="N3438"/>
      <c r="O3438"/>
      <c r="Q3438"/>
      <c r="R3438"/>
      <c r="S3438"/>
      <c r="U3438"/>
      <c r="V3438"/>
      <c r="W3438"/>
      <c r="Y3438"/>
      <c r="Z3438"/>
      <c r="AA3438"/>
      <c r="AC3438"/>
      <c r="AD3438"/>
      <c r="AE3438"/>
      <c r="AG3438"/>
      <c r="AH3438"/>
      <c r="AI3438"/>
      <c r="AK3438"/>
      <c r="AL3438"/>
      <c r="AM3438"/>
      <c r="AO3438"/>
      <c r="AP3438"/>
      <c r="AQ3438"/>
      <c r="AS3438"/>
      <c r="AT3438"/>
      <c r="AU3438"/>
      <c r="AW3438"/>
      <c r="AX3438"/>
      <c r="AY3438"/>
      <c r="BA3438"/>
      <c r="BB3438"/>
      <c r="BC3438"/>
      <c r="BE3438"/>
      <c r="BF3438"/>
      <c r="BG3438"/>
      <c r="BI3438"/>
      <c r="BJ3438"/>
      <c r="BK3438"/>
      <c r="BM3438"/>
      <c r="BN3438"/>
      <c r="BO3438"/>
    </row>
    <row r="3439" spans="1:67">
      <c r="A3439"/>
      <c r="B3439"/>
      <c r="C3439"/>
      <c r="E3439"/>
      <c r="F3439"/>
      <c r="G3439"/>
      <c r="I3439"/>
      <c r="J3439"/>
      <c r="K3439"/>
      <c r="M3439"/>
      <c r="N3439"/>
      <c r="O3439"/>
      <c r="Q3439"/>
      <c r="R3439"/>
      <c r="S3439"/>
      <c r="U3439"/>
      <c r="V3439"/>
      <c r="W3439"/>
      <c r="Y3439"/>
      <c r="Z3439"/>
      <c r="AA3439"/>
      <c r="AC3439"/>
      <c r="AD3439"/>
      <c r="AE3439"/>
      <c r="AG3439"/>
      <c r="AH3439"/>
      <c r="AI3439"/>
      <c r="AK3439"/>
      <c r="AL3439"/>
      <c r="AM3439"/>
      <c r="AO3439"/>
      <c r="AP3439"/>
      <c r="AQ3439"/>
      <c r="AS3439"/>
      <c r="AT3439"/>
      <c r="AU3439"/>
      <c r="AW3439"/>
      <c r="AX3439"/>
      <c r="AY3439"/>
      <c r="BA3439"/>
      <c r="BB3439"/>
      <c r="BC3439"/>
      <c r="BE3439"/>
      <c r="BF3439"/>
      <c r="BG3439"/>
      <c r="BI3439"/>
      <c r="BJ3439"/>
      <c r="BK3439"/>
      <c r="BM3439"/>
      <c r="BN3439"/>
      <c r="BO3439"/>
    </row>
    <row r="3440" spans="1:67">
      <c r="A3440"/>
      <c r="B3440"/>
      <c r="C3440"/>
      <c r="E3440"/>
      <c r="F3440"/>
      <c r="G3440"/>
      <c r="I3440"/>
      <c r="J3440"/>
      <c r="K3440"/>
      <c r="M3440"/>
      <c r="N3440"/>
      <c r="O3440"/>
      <c r="Q3440"/>
      <c r="R3440"/>
      <c r="S3440"/>
      <c r="U3440"/>
      <c r="V3440"/>
      <c r="W3440"/>
      <c r="Y3440"/>
      <c r="Z3440"/>
      <c r="AA3440"/>
      <c r="AC3440"/>
      <c r="AD3440"/>
      <c r="AE3440"/>
      <c r="AG3440"/>
      <c r="AH3440"/>
      <c r="AI3440"/>
      <c r="AK3440"/>
      <c r="AL3440"/>
      <c r="AM3440"/>
      <c r="AO3440"/>
      <c r="AP3440"/>
      <c r="AQ3440"/>
      <c r="AS3440"/>
      <c r="AT3440"/>
      <c r="AU3440"/>
      <c r="AW3440"/>
      <c r="AX3440"/>
      <c r="AY3440"/>
      <c r="BA3440"/>
      <c r="BB3440"/>
      <c r="BC3440"/>
      <c r="BE3440"/>
      <c r="BF3440"/>
      <c r="BG3440"/>
      <c r="BI3440"/>
      <c r="BJ3440"/>
      <c r="BK3440"/>
      <c r="BM3440"/>
      <c r="BN3440"/>
      <c r="BO3440"/>
    </row>
    <row r="3441" spans="1:67">
      <c r="A3441"/>
      <c r="B3441"/>
      <c r="C3441"/>
      <c r="E3441"/>
      <c r="F3441"/>
      <c r="G3441"/>
      <c r="I3441"/>
      <c r="J3441"/>
      <c r="K3441"/>
      <c r="M3441"/>
      <c r="N3441"/>
      <c r="O3441"/>
      <c r="Q3441"/>
      <c r="R3441"/>
      <c r="S3441"/>
      <c r="U3441"/>
      <c r="V3441"/>
      <c r="W3441"/>
      <c r="Y3441"/>
      <c r="Z3441"/>
      <c r="AA3441"/>
      <c r="AC3441"/>
      <c r="AD3441"/>
      <c r="AE3441"/>
      <c r="AG3441"/>
      <c r="AH3441"/>
      <c r="AI3441"/>
      <c r="AK3441"/>
      <c r="AL3441"/>
      <c r="AM3441"/>
      <c r="AO3441"/>
      <c r="AP3441"/>
      <c r="AQ3441"/>
      <c r="AS3441"/>
      <c r="AT3441"/>
      <c r="AU3441"/>
      <c r="AW3441"/>
      <c r="AX3441"/>
      <c r="AY3441"/>
      <c r="BA3441"/>
      <c r="BB3441"/>
      <c r="BC3441"/>
      <c r="BE3441"/>
      <c r="BF3441"/>
      <c r="BG3441"/>
      <c r="BI3441"/>
      <c r="BJ3441"/>
      <c r="BK3441"/>
      <c r="BM3441"/>
      <c r="BN3441"/>
      <c r="BO3441"/>
    </row>
    <row r="3442" spans="1:67">
      <c r="A3442"/>
      <c r="B3442"/>
      <c r="C3442"/>
      <c r="E3442"/>
      <c r="F3442"/>
      <c r="G3442"/>
      <c r="I3442"/>
      <c r="J3442"/>
      <c r="K3442"/>
      <c r="M3442"/>
      <c r="N3442"/>
      <c r="O3442"/>
      <c r="Q3442"/>
      <c r="R3442"/>
      <c r="S3442"/>
      <c r="U3442"/>
      <c r="V3442"/>
      <c r="W3442"/>
      <c r="Y3442"/>
      <c r="Z3442"/>
      <c r="AA3442"/>
      <c r="AC3442"/>
      <c r="AD3442"/>
      <c r="AE3442"/>
      <c r="AG3442"/>
      <c r="AH3442"/>
      <c r="AI3442"/>
      <c r="AK3442"/>
      <c r="AL3442"/>
      <c r="AM3442"/>
      <c r="AO3442"/>
      <c r="AP3442"/>
      <c r="AQ3442"/>
      <c r="AS3442"/>
      <c r="AT3442"/>
      <c r="AU3442"/>
      <c r="AW3442"/>
      <c r="AX3442"/>
      <c r="AY3442"/>
      <c r="BA3442"/>
      <c r="BB3442"/>
      <c r="BC3442"/>
      <c r="BE3442"/>
      <c r="BF3442"/>
      <c r="BG3442"/>
      <c r="BI3442"/>
      <c r="BJ3442"/>
      <c r="BK3442"/>
      <c r="BM3442"/>
      <c r="BN3442"/>
      <c r="BO3442"/>
    </row>
    <row r="3443" spans="1:67">
      <c r="A3443"/>
      <c r="B3443"/>
      <c r="C3443"/>
      <c r="E3443"/>
      <c r="F3443"/>
      <c r="G3443"/>
      <c r="I3443"/>
      <c r="J3443"/>
      <c r="K3443"/>
      <c r="M3443"/>
      <c r="N3443"/>
      <c r="O3443"/>
      <c r="Q3443"/>
      <c r="R3443"/>
      <c r="S3443"/>
      <c r="U3443"/>
      <c r="V3443"/>
      <c r="W3443"/>
      <c r="Y3443"/>
      <c r="Z3443"/>
      <c r="AA3443"/>
      <c r="AC3443"/>
      <c r="AD3443"/>
      <c r="AE3443"/>
      <c r="AG3443"/>
      <c r="AH3443"/>
      <c r="AI3443"/>
      <c r="AK3443"/>
      <c r="AL3443"/>
      <c r="AM3443"/>
      <c r="AO3443"/>
      <c r="AP3443"/>
      <c r="AQ3443"/>
      <c r="AS3443"/>
      <c r="AT3443"/>
      <c r="AU3443"/>
      <c r="AW3443"/>
      <c r="AX3443"/>
      <c r="AY3443"/>
      <c r="BA3443"/>
      <c r="BB3443"/>
      <c r="BC3443"/>
      <c r="BE3443"/>
      <c r="BF3443"/>
      <c r="BG3443"/>
      <c r="BI3443"/>
      <c r="BJ3443"/>
      <c r="BK3443"/>
      <c r="BM3443"/>
      <c r="BN3443"/>
      <c r="BO3443"/>
    </row>
    <row r="3444" spans="1:67">
      <c r="A3444"/>
      <c r="B3444"/>
      <c r="C3444"/>
      <c r="E3444"/>
      <c r="F3444"/>
      <c r="G3444"/>
      <c r="I3444"/>
      <c r="J3444"/>
      <c r="K3444"/>
      <c r="M3444"/>
      <c r="N3444"/>
      <c r="O3444"/>
      <c r="Q3444"/>
      <c r="R3444"/>
      <c r="S3444"/>
      <c r="U3444"/>
      <c r="V3444"/>
      <c r="W3444"/>
      <c r="Y3444"/>
      <c r="Z3444"/>
      <c r="AA3444"/>
      <c r="AC3444"/>
      <c r="AD3444"/>
      <c r="AE3444"/>
      <c r="AG3444"/>
      <c r="AH3444"/>
      <c r="AI3444"/>
      <c r="AK3444"/>
      <c r="AL3444"/>
      <c r="AM3444"/>
      <c r="AO3444"/>
      <c r="AP3444"/>
      <c r="AQ3444"/>
      <c r="AS3444"/>
      <c r="AT3444"/>
      <c r="AU3444"/>
      <c r="AW3444"/>
      <c r="AX3444"/>
      <c r="AY3444"/>
      <c r="BA3444"/>
      <c r="BB3444"/>
      <c r="BC3444"/>
      <c r="BE3444"/>
      <c r="BF3444"/>
      <c r="BG3444"/>
      <c r="BI3444"/>
      <c r="BJ3444"/>
      <c r="BK3444"/>
      <c r="BM3444"/>
      <c r="BN3444"/>
      <c r="BO3444"/>
    </row>
    <row r="3445" spans="1:67">
      <c r="A3445"/>
      <c r="B3445"/>
      <c r="C3445"/>
      <c r="E3445"/>
      <c r="F3445"/>
      <c r="G3445"/>
      <c r="I3445"/>
      <c r="J3445"/>
      <c r="K3445"/>
      <c r="M3445"/>
      <c r="N3445"/>
      <c r="O3445"/>
      <c r="Q3445"/>
      <c r="R3445"/>
      <c r="S3445"/>
      <c r="U3445"/>
      <c r="V3445"/>
      <c r="W3445"/>
      <c r="Y3445"/>
      <c r="Z3445"/>
      <c r="AA3445"/>
      <c r="AC3445"/>
      <c r="AD3445"/>
      <c r="AE3445"/>
      <c r="AG3445"/>
      <c r="AH3445"/>
      <c r="AI3445"/>
      <c r="AK3445"/>
      <c r="AL3445"/>
      <c r="AM3445"/>
      <c r="AO3445"/>
      <c r="AP3445"/>
      <c r="AQ3445"/>
      <c r="AS3445"/>
      <c r="AT3445"/>
      <c r="AU3445"/>
      <c r="AW3445"/>
      <c r="AX3445"/>
      <c r="AY3445"/>
      <c r="BA3445"/>
      <c r="BB3445"/>
      <c r="BC3445"/>
      <c r="BE3445"/>
      <c r="BF3445"/>
      <c r="BG3445"/>
      <c r="BI3445"/>
      <c r="BJ3445"/>
      <c r="BK3445"/>
      <c r="BM3445"/>
      <c r="BN3445"/>
      <c r="BO3445"/>
    </row>
    <row r="3446" spans="1:67">
      <c r="A3446"/>
      <c r="B3446"/>
      <c r="C3446"/>
      <c r="E3446"/>
      <c r="F3446"/>
      <c r="G3446"/>
      <c r="I3446"/>
      <c r="J3446"/>
      <c r="K3446"/>
      <c r="M3446"/>
      <c r="N3446"/>
      <c r="O3446"/>
      <c r="Q3446"/>
      <c r="R3446"/>
      <c r="S3446"/>
      <c r="U3446"/>
      <c r="V3446"/>
      <c r="W3446"/>
      <c r="Y3446"/>
      <c r="Z3446"/>
      <c r="AA3446"/>
      <c r="AC3446"/>
      <c r="AD3446"/>
      <c r="AE3446"/>
      <c r="AG3446"/>
      <c r="AH3446"/>
      <c r="AI3446"/>
      <c r="AK3446"/>
      <c r="AL3446"/>
      <c r="AM3446"/>
      <c r="AO3446"/>
      <c r="AP3446"/>
      <c r="AQ3446"/>
      <c r="AS3446"/>
      <c r="AT3446"/>
      <c r="AU3446"/>
      <c r="AW3446"/>
      <c r="AX3446"/>
      <c r="AY3446"/>
      <c r="BA3446"/>
      <c r="BB3446"/>
      <c r="BC3446"/>
      <c r="BE3446"/>
      <c r="BF3446"/>
      <c r="BG3446"/>
      <c r="BI3446"/>
      <c r="BJ3446"/>
      <c r="BK3446"/>
      <c r="BM3446"/>
      <c r="BN3446"/>
      <c r="BO3446"/>
    </row>
    <row r="3447" spans="1:67">
      <c r="A3447"/>
      <c r="B3447"/>
      <c r="C3447"/>
      <c r="E3447"/>
      <c r="F3447"/>
      <c r="G3447"/>
      <c r="I3447"/>
      <c r="J3447"/>
      <c r="K3447"/>
      <c r="M3447"/>
      <c r="N3447"/>
      <c r="O3447"/>
      <c r="Q3447"/>
      <c r="R3447"/>
      <c r="S3447"/>
      <c r="U3447"/>
      <c r="V3447"/>
      <c r="W3447"/>
      <c r="Y3447"/>
      <c r="Z3447"/>
      <c r="AA3447"/>
      <c r="AC3447"/>
      <c r="AD3447"/>
      <c r="AE3447"/>
      <c r="AG3447"/>
      <c r="AH3447"/>
      <c r="AI3447"/>
      <c r="AK3447"/>
      <c r="AL3447"/>
      <c r="AM3447"/>
      <c r="AO3447"/>
      <c r="AP3447"/>
      <c r="AQ3447"/>
      <c r="AS3447"/>
      <c r="AT3447"/>
      <c r="AU3447"/>
      <c r="AW3447"/>
      <c r="AX3447"/>
      <c r="AY3447"/>
      <c r="BA3447"/>
      <c r="BB3447"/>
      <c r="BC3447"/>
      <c r="BE3447"/>
      <c r="BF3447"/>
      <c r="BG3447"/>
      <c r="BI3447"/>
      <c r="BJ3447"/>
      <c r="BK3447"/>
      <c r="BM3447"/>
      <c r="BN3447"/>
      <c r="BO3447"/>
    </row>
    <row r="3448" spans="1:67">
      <c r="A3448"/>
      <c r="B3448"/>
      <c r="C3448"/>
      <c r="E3448"/>
      <c r="F3448"/>
      <c r="G3448"/>
      <c r="I3448"/>
      <c r="J3448"/>
      <c r="K3448"/>
      <c r="M3448"/>
      <c r="N3448"/>
      <c r="O3448"/>
      <c r="Q3448"/>
      <c r="R3448"/>
      <c r="S3448"/>
      <c r="U3448"/>
      <c r="V3448"/>
      <c r="W3448"/>
      <c r="Y3448"/>
      <c r="Z3448"/>
      <c r="AA3448"/>
      <c r="AC3448"/>
      <c r="AD3448"/>
      <c r="AE3448"/>
      <c r="AG3448"/>
      <c r="AH3448"/>
      <c r="AI3448"/>
      <c r="AK3448"/>
      <c r="AL3448"/>
      <c r="AM3448"/>
      <c r="AO3448"/>
      <c r="AP3448"/>
      <c r="AQ3448"/>
      <c r="AS3448"/>
      <c r="AT3448"/>
      <c r="AU3448"/>
      <c r="AW3448"/>
      <c r="AX3448"/>
      <c r="AY3448"/>
      <c r="BA3448"/>
      <c r="BB3448"/>
      <c r="BC3448"/>
      <c r="BE3448"/>
      <c r="BF3448"/>
      <c r="BG3448"/>
      <c r="BI3448"/>
      <c r="BJ3448"/>
      <c r="BK3448"/>
      <c r="BM3448"/>
      <c r="BN3448"/>
      <c r="BO3448"/>
    </row>
    <row r="3449" spans="1:67">
      <c r="A3449"/>
      <c r="B3449"/>
      <c r="C3449"/>
      <c r="E3449"/>
      <c r="F3449"/>
      <c r="G3449"/>
      <c r="I3449"/>
      <c r="J3449"/>
      <c r="K3449"/>
      <c r="M3449"/>
      <c r="N3449"/>
      <c r="O3449"/>
      <c r="Q3449"/>
      <c r="R3449"/>
      <c r="S3449"/>
      <c r="U3449"/>
      <c r="V3449"/>
      <c r="W3449"/>
      <c r="Y3449"/>
      <c r="Z3449"/>
      <c r="AA3449"/>
      <c r="AC3449"/>
      <c r="AD3449"/>
      <c r="AE3449"/>
      <c r="AG3449"/>
      <c r="AH3449"/>
      <c r="AI3449"/>
      <c r="AK3449"/>
      <c r="AL3449"/>
      <c r="AM3449"/>
      <c r="AO3449"/>
      <c r="AP3449"/>
      <c r="AQ3449"/>
      <c r="AS3449"/>
      <c r="AT3449"/>
      <c r="AU3449"/>
      <c r="AW3449"/>
      <c r="AX3449"/>
      <c r="AY3449"/>
      <c r="BA3449"/>
      <c r="BB3449"/>
      <c r="BC3449"/>
      <c r="BE3449"/>
      <c r="BF3449"/>
      <c r="BG3449"/>
      <c r="BI3449"/>
      <c r="BJ3449"/>
      <c r="BK3449"/>
      <c r="BM3449"/>
      <c r="BN3449"/>
      <c r="BO3449"/>
    </row>
    <row r="3450" spans="1:67">
      <c r="A3450"/>
      <c r="B3450"/>
      <c r="C3450"/>
      <c r="E3450"/>
      <c r="F3450"/>
      <c r="G3450"/>
      <c r="I3450"/>
      <c r="J3450"/>
      <c r="K3450"/>
      <c r="M3450"/>
      <c r="N3450"/>
      <c r="O3450"/>
      <c r="Q3450"/>
      <c r="R3450"/>
      <c r="S3450"/>
      <c r="U3450"/>
      <c r="V3450"/>
      <c r="W3450"/>
      <c r="Y3450"/>
      <c r="Z3450"/>
      <c r="AA3450"/>
      <c r="AC3450"/>
      <c r="AD3450"/>
      <c r="AE3450"/>
      <c r="AG3450"/>
      <c r="AH3450"/>
      <c r="AI3450"/>
      <c r="AK3450"/>
      <c r="AL3450"/>
      <c r="AM3450"/>
      <c r="AO3450"/>
      <c r="AP3450"/>
      <c r="AQ3450"/>
      <c r="AS3450"/>
      <c r="AT3450"/>
      <c r="AU3450"/>
      <c r="AW3450"/>
      <c r="AX3450"/>
      <c r="AY3450"/>
      <c r="BA3450"/>
      <c r="BB3450"/>
      <c r="BC3450"/>
      <c r="BE3450"/>
      <c r="BF3450"/>
      <c r="BG3450"/>
      <c r="BI3450"/>
      <c r="BJ3450"/>
      <c r="BK3450"/>
      <c r="BM3450"/>
      <c r="BN3450"/>
      <c r="BO3450"/>
    </row>
    <row r="3451" spans="1:67">
      <c r="A3451"/>
      <c r="B3451"/>
      <c r="C3451"/>
      <c r="E3451"/>
      <c r="F3451"/>
      <c r="G3451"/>
      <c r="I3451"/>
      <c r="J3451"/>
      <c r="K3451"/>
      <c r="M3451"/>
      <c r="N3451"/>
      <c r="O3451"/>
      <c r="Q3451"/>
      <c r="R3451"/>
      <c r="S3451"/>
      <c r="U3451"/>
      <c r="V3451"/>
      <c r="W3451"/>
      <c r="Y3451"/>
      <c r="Z3451"/>
      <c r="AA3451"/>
      <c r="AC3451"/>
      <c r="AD3451"/>
      <c r="AE3451"/>
      <c r="AG3451"/>
      <c r="AH3451"/>
      <c r="AI3451"/>
      <c r="AK3451"/>
      <c r="AL3451"/>
      <c r="AM3451"/>
      <c r="AO3451"/>
      <c r="AP3451"/>
      <c r="AQ3451"/>
      <c r="AS3451"/>
      <c r="AT3451"/>
      <c r="AU3451"/>
      <c r="AW3451"/>
      <c r="AX3451"/>
      <c r="AY3451"/>
      <c r="BA3451"/>
      <c r="BB3451"/>
      <c r="BC3451"/>
      <c r="BE3451"/>
      <c r="BF3451"/>
      <c r="BG3451"/>
      <c r="BI3451"/>
      <c r="BJ3451"/>
      <c r="BK3451"/>
      <c r="BM3451"/>
      <c r="BN3451"/>
      <c r="BO3451"/>
    </row>
    <row r="3452" spans="1:67">
      <c r="A3452"/>
      <c r="B3452"/>
      <c r="C3452"/>
      <c r="E3452"/>
      <c r="F3452"/>
      <c r="G3452"/>
      <c r="I3452"/>
      <c r="J3452"/>
      <c r="K3452"/>
      <c r="M3452"/>
      <c r="N3452"/>
      <c r="O3452"/>
      <c r="Q3452"/>
      <c r="R3452"/>
      <c r="S3452"/>
      <c r="U3452"/>
      <c r="V3452"/>
      <c r="W3452"/>
      <c r="Y3452"/>
      <c r="Z3452"/>
      <c r="AA3452"/>
      <c r="AC3452"/>
      <c r="AD3452"/>
      <c r="AE3452"/>
      <c r="AG3452"/>
      <c r="AH3452"/>
      <c r="AI3452"/>
      <c r="AK3452"/>
      <c r="AL3452"/>
      <c r="AM3452"/>
      <c r="AO3452"/>
      <c r="AP3452"/>
      <c r="AQ3452"/>
      <c r="AS3452"/>
      <c r="AT3452"/>
      <c r="AU3452"/>
      <c r="AW3452"/>
      <c r="AX3452"/>
      <c r="AY3452"/>
      <c r="BA3452"/>
      <c r="BB3452"/>
      <c r="BC3452"/>
      <c r="BE3452"/>
      <c r="BF3452"/>
      <c r="BG3452"/>
      <c r="BI3452"/>
      <c r="BJ3452"/>
      <c r="BK3452"/>
      <c r="BM3452"/>
      <c r="BN3452"/>
      <c r="BO3452"/>
    </row>
    <row r="3453" spans="1:67">
      <c r="A3453"/>
      <c r="B3453"/>
      <c r="C3453"/>
      <c r="E3453"/>
      <c r="F3453"/>
      <c r="G3453"/>
      <c r="I3453"/>
      <c r="J3453"/>
      <c r="K3453"/>
      <c r="M3453"/>
      <c r="N3453"/>
      <c r="O3453"/>
      <c r="Q3453"/>
      <c r="R3453"/>
      <c r="S3453"/>
      <c r="U3453"/>
      <c r="V3453"/>
      <c r="W3453"/>
      <c r="Y3453"/>
      <c r="Z3453"/>
      <c r="AA3453"/>
      <c r="AC3453"/>
      <c r="AD3453"/>
      <c r="AE3453"/>
      <c r="AG3453"/>
      <c r="AH3453"/>
      <c r="AI3453"/>
      <c r="AK3453"/>
      <c r="AL3453"/>
      <c r="AM3453"/>
      <c r="AO3453"/>
      <c r="AP3453"/>
      <c r="AQ3453"/>
      <c r="AS3453"/>
      <c r="AT3453"/>
      <c r="AU3453"/>
      <c r="AW3453"/>
      <c r="AX3453"/>
      <c r="AY3453"/>
      <c r="BA3453"/>
      <c r="BB3453"/>
      <c r="BC3453"/>
      <c r="BE3453"/>
      <c r="BF3453"/>
      <c r="BG3453"/>
      <c r="BI3453"/>
      <c r="BJ3453"/>
      <c r="BK3453"/>
      <c r="BM3453"/>
      <c r="BN3453"/>
      <c r="BO3453"/>
    </row>
    <row r="3454" spans="1:67">
      <c r="A3454"/>
      <c r="B3454"/>
      <c r="C3454"/>
      <c r="E3454"/>
      <c r="F3454"/>
      <c r="G3454"/>
      <c r="I3454"/>
      <c r="J3454"/>
      <c r="K3454"/>
      <c r="M3454"/>
      <c r="N3454"/>
      <c r="O3454"/>
      <c r="Q3454"/>
      <c r="R3454"/>
      <c r="S3454"/>
      <c r="U3454"/>
      <c r="V3454"/>
      <c r="W3454"/>
      <c r="Y3454"/>
      <c r="Z3454"/>
      <c r="AA3454"/>
      <c r="AC3454"/>
      <c r="AD3454"/>
      <c r="AE3454"/>
      <c r="AG3454"/>
      <c r="AH3454"/>
      <c r="AI3454"/>
      <c r="AK3454"/>
      <c r="AL3454"/>
      <c r="AM3454"/>
      <c r="AO3454"/>
      <c r="AP3454"/>
      <c r="AQ3454"/>
      <c r="AS3454"/>
      <c r="AT3454"/>
      <c r="AU3454"/>
      <c r="AW3454"/>
      <c r="AX3454"/>
      <c r="AY3454"/>
      <c r="BA3454"/>
      <c r="BB3454"/>
      <c r="BC3454"/>
      <c r="BE3454"/>
      <c r="BF3454"/>
      <c r="BG3454"/>
      <c r="BI3454"/>
      <c r="BJ3454"/>
      <c r="BK3454"/>
      <c r="BM3454"/>
      <c r="BN3454"/>
      <c r="BO3454"/>
    </row>
    <row r="3455" spans="1:67">
      <c r="A3455"/>
      <c r="B3455"/>
      <c r="C3455"/>
      <c r="E3455"/>
      <c r="F3455"/>
      <c r="G3455"/>
      <c r="I3455"/>
      <c r="J3455"/>
      <c r="K3455"/>
      <c r="M3455"/>
      <c r="N3455"/>
      <c r="O3455"/>
      <c r="Q3455"/>
      <c r="R3455"/>
      <c r="S3455"/>
      <c r="U3455"/>
      <c r="V3455"/>
      <c r="W3455"/>
      <c r="Y3455"/>
      <c r="Z3455"/>
      <c r="AA3455"/>
      <c r="AC3455"/>
      <c r="AD3455"/>
      <c r="AE3455"/>
      <c r="AG3455"/>
      <c r="AH3455"/>
      <c r="AI3455"/>
      <c r="AK3455"/>
      <c r="AL3455"/>
      <c r="AM3455"/>
      <c r="AO3455"/>
      <c r="AP3455"/>
      <c r="AQ3455"/>
      <c r="AS3455"/>
      <c r="AT3455"/>
      <c r="AU3455"/>
      <c r="AW3455"/>
      <c r="AX3455"/>
      <c r="AY3455"/>
      <c r="BA3455"/>
      <c r="BB3455"/>
      <c r="BC3455"/>
      <c r="BE3455"/>
      <c r="BF3455"/>
      <c r="BG3455"/>
      <c r="BI3455"/>
      <c r="BJ3455"/>
      <c r="BK3455"/>
      <c r="BM3455"/>
      <c r="BN3455"/>
      <c r="BO3455"/>
    </row>
    <row r="3456" spans="1:67">
      <c r="A3456"/>
      <c r="B3456"/>
      <c r="C3456"/>
      <c r="E3456"/>
      <c r="F3456"/>
      <c r="G3456"/>
      <c r="I3456"/>
      <c r="J3456"/>
      <c r="K3456"/>
      <c r="M3456"/>
      <c r="N3456"/>
      <c r="O3456"/>
      <c r="Q3456"/>
      <c r="R3456"/>
      <c r="S3456"/>
      <c r="U3456"/>
      <c r="V3456"/>
      <c r="W3456"/>
      <c r="Y3456"/>
      <c r="Z3456"/>
      <c r="AA3456"/>
      <c r="AC3456"/>
      <c r="AD3456"/>
      <c r="AE3456"/>
      <c r="AG3456"/>
      <c r="AH3456"/>
      <c r="AI3456"/>
      <c r="AK3456"/>
      <c r="AL3456"/>
      <c r="AM3456"/>
      <c r="AO3456"/>
      <c r="AP3456"/>
      <c r="AQ3456"/>
      <c r="AS3456"/>
      <c r="AT3456"/>
      <c r="AU3456"/>
      <c r="AW3456"/>
      <c r="AX3456"/>
      <c r="AY3456"/>
      <c r="BA3456"/>
      <c r="BB3456"/>
      <c r="BC3456"/>
      <c r="BE3456"/>
      <c r="BF3456"/>
      <c r="BG3456"/>
      <c r="BI3456"/>
      <c r="BJ3456"/>
      <c r="BK3456"/>
      <c r="BM3456"/>
      <c r="BN3456"/>
      <c r="BO3456"/>
    </row>
    <row r="3457" spans="1:67">
      <c r="A3457"/>
      <c r="B3457"/>
      <c r="C3457"/>
      <c r="E3457"/>
      <c r="F3457"/>
      <c r="G3457"/>
      <c r="I3457"/>
      <c r="J3457"/>
      <c r="K3457"/>
      <c r="M3457"/>
      <c r="N3457"/>
      <c r="O3457"/>
      <c r="Q3457"/>
      <c r="R3457"/>
      <c r="S3457"/>
      <c r="U3457"/>
      <c r="V3457"/>
      <c r="W3457"/>
      <c r="Y3457"/>
      <c r="Z3457"/>
      <c r="AA3457"/>
      <c r="AC3457"/>
      <c r="AD3457"/>
      <c r="AE3457"/>
      <c r="AG3457"/>
      <c r="AH3457"/>
      <c r="AI3457"/>
      <c r="AK3457"/>
      <c r="AL3457"/>
      <c r="AM3457"/>
      <c r="AO3457"/>
      <c r="AP3457"/>
      <c r="AQ3457"/>
      <c r="AS3457"/>
      <c r="AT3457"/>
      <c r="AU3457"/>
      <c r="AW3457"/>
      <c r="AX3457"/>
      <c r="AY3457"/>
      <c r="BA3457"/>
      <c r="BB3457"/>
      <c r="BC3457"/>
      <c r="BE3457"/>
      <c r="BF3457"/>
      <c r="BG3457"/>
      <c r="BI3457"/>
      <c r="BJ3457"/>
      <c r="BK3457"/>
      <c r="BM3457"/>
      <c r="BN3457"/>
      <c r="BO3457"/>
    </row>
    <row r="3458" spans="1:67">
      <c r="A3458"/>
      <c r="B3458"/>
      <c r="C3458"/>
      <c r="E3458"/>
      <c r="F3458"/>
      <c r="G3458"/>
      <c r="I3458"/>
      <c r="J3458"/>
      <c r="K3458"/>
      <c r="M3458"/>
      <c r="N3458"/>
      <c r="O3458"/>
      <c r="Q3458"/>
      <c r="R3458"/>
      <c r="S3458"/>
      <c r="U3458"/>
      <c r="V3458"/>
      <c r="W3458"/>
      <c r="Y3458"/>
      <c r="Z3458"/>
      <c r="AA3458"/>
      <c r="AC3458"/>
      <c r="AD3458"/>
      <c r="AE3458"/>
      <c r="AG3458"/>
      <c r="AH3458"/>
      <c r="AI3458"/>
      <c r="AK3458"/>
      <c r="AL3458"/>
      <c r="AM3458"/>
      <c r="AO3458"/>
      <c r="AP3458"/>
      <c r="AQ3458"/>
      <c r="AS3458"/>
      <c r="AT3458"/>
      <c r="AU3458"/>
      <c r="AW3458"/>
      <c r="AX3458"/>
      <c r="AY3458"/>
      <c r="BA3458"/>
      <c r="BB3458"/>
      <c r="BC3458"/>
      <c r="BE3458"/>
      <c r="BF3458"/>
      <c r="BG3458"/>
      <c r="BI3458"/>
      <c r="BJ3458"/>
      <c r="BK3458"/>
      <c r="BM3458"/>
      <c r="BN3458"/>
      <c r="BO3458"/>
    </row>
    <row r="3459" spans="1:67">
      <c r="A3459"/>
      <c r="B3459"/>
      <c r="C3459"/>
      <c r="E3459"/>
      <c r="F3459"/>
      <c r="G3459"/>
      <c r="I3459"/>
      <c r="J3459"/>
      <c r="K3459"/>
      <c r="M3459"/>
      <c r="N3459"/>
      <c r="O3459"/>
      <c r="Q3459"/>
      <c r="R3459"/>
      <c r="S3459"/>
      <c r="U3459"/>
      <c r="V3459"/>
      <c r="W3459"/>
      <c r="Y3459"/>
      <c r="Z3459"/>
      <c r="AA3459"/>
      <c r="AC3459"/>
      <c r="AD3459"/>
      <c r="AE3459"/>
      <c r="AG3459"/>
      <c r="AH3459"/>
      <c r="AI3459"/>
      <c r="AK3459"/>
      <c r="AL3459"/>
      <c r="AM3459"/>
      <c r="AO3459"/>
      <c r="AP3459"/>
      <c r="AQ3459"/>
      <c r="AS3459"/>
      <c r="AT3459"/>
      <c r="AU3459"/>
      <c r="AW3459"/>
      <c r="AX3459"/>
      <c r="AY3459"/>
      <c r="BA3459"/>
      <c r="BB3459"/>
      <c r="BC3459"/>
      <c r="BE3459"/>
      <c r="BF3459"/>
      <c r="BG3459"/>
      <c r="BI3459"/>
      <c r="BJ3459"/>
      <c r="BK3459"/>
      <c r="BM3459"/>
      <c r="BN3459"/>
      <c r="BO3459"/>
    </row>
    <row r="3460" spans="1:67">
      <c r="A3460"/>
      <c r="B3460"/>
      <c r="C3460"/>
      <c r="E3460"/>
      <c r="F3460"/>
      <c r="G3460"/>
      <c r="I3460"/>
      <c r="J3460"/>
      <c r="K3460"/>
      <c r="M3460"/>
      <c r="N3460"/>
      <c r="O3460"/>
      <c r="Q3460"/>
      <c r="R3460"/>
      <c r="S3460"/>
      <c r="U3460"/>
      <c r="V3460"/>
      <c r="W3460"/>
      <c r="Y3460"/>
      <c r="Z3460"/>
      <c r="AA3460"/>
      <c r="AC3460"/>
      <c r="AD3460"/>
      <c r="AE3460"/>
      <c r="AG3460"/>
      <c r="AH3460"/>
      <c r="AI3460"/>
      <c r="AK3460"/>
      <c r="AL3460"/>
      <c r="AM3460"/>
      <c r="AO3460"/>
      <c r="AP3460"/>
      <c r="AQ3460"/>
      <c r="AS3460"/>
      <c r="AT3460"/>
      <c r="AU3460"/>
      <c r="AW3460"/>
      <c r="AX3460"/>
      <c r="AY3460"/>
      <c r="BA3460"/>
      <c r="BB3460"/>
      <c r="BC3460"/>
      <c r="BE3460"/>
      <c r="BF3460"/>
      <c r="BG3460"/>
      <c r="BI3460"/>
      <c r="BJ3460"/>
      <c r="BK3460"/>
      <c r="BM3460"/>
      <c r="BN3460"/>
      <c r="BO3460"/>
    </row>
    <row r="3461" spans="1:67">
      <c r="A3461"/>
      <c r="B3461"/>
      <c r="C3461"/>
      <c r="E3461"/>
      <c r="F3461"/>
      <c r="G3461"/>
      <c r="I3461"/>
      <c r="J3461"/>
      <c r="K3461"/>
      <c r="M3461"/>
      <c r="N3461"/>
      <c r="O3461"/>
      <c r="Q3461"/>
      <c r="R3461"/>
      <c r="S3461"/>
      <c r="U3461"/>
      <c r="V3461"/>
      <c r="W3461"/>
      <c r="Y3461"/>
      <c r="Z3461"/>
      <c r="AA3461"/>
      <c r="AC3461"/>
      <c r="AD3461"/>
      <c r="AE3461"/>
      <c r="AG3461"/>
      <c r="AH3461"/>
      <c r="AI3461"/>
      <c r="AK3461"/>
      <c r="AL3461"/>
      <c r="AM3461"/>
      <c r="AO3461"/>
      <c r="AP3461"/>
      <c r="AQ3461"/>
      <c r="AS3461"/>
      <c r="AT3461"/>
      <c r="AU3461"/>
      <c r="AW3461"/>
      <c r="AX3461"/>
      <c r="AY3461"/>
      <c r="BA3461"/>
      <c r="BB3461"/>
      <c r="BC3461"/>
      <c r="BE3461"/>
      <c r="BF3461"/>
      <c r="BG3461"/>
      <c r="BI3461"/>
      <c r="BJ3461"/>
      <c r="BK3461"/>
      <c r="BM3461"/>
      <c r="BN3461"/>
      <c r="BO3461"/>
    </row>
    <row r="3462" spans="1:67">
      <c r="A3462"/>
      <c r="B3462"/>
      <c r="C3462"/>
      <c r="E3462"/>
      <c r="F3462"/>
      <c r="G3462"/>
      <c r="I3462"/>
      <c r="J3462"/>
      <c r="K3462"/>
      <c r="M3462"/>
      <c r="N3462"/>
      <c r="O3462"/>
      <c r="Q3462"/>
      <c r="R3462"/>
      <c r="S3462"/>
      <c r="U3462"/>
      <c r="V3462"/>
      <c r="W3462"/>
      <c r="Y3462"/>
      <c r="Z3462"/>
      <c r="AA3462"/>
      <c r="AC3462"/>
      <c r="AD3462"/>
      <c r="AE3462"/>
      <c r="AG3462"/>
      <c r="AH3462"/>
      <c r="AI3462"/>
      <c r="AK3462"/>
      <c r="AL3462"/>
      <c r="AM3462"/>
      <c r="AO3462"/>
      <c r="AP3462"/>
      <c r="AQ3462"/>
      <c r="AS3462"/>
      <c r="AT3462"/>
      <c r="AU3462"/>
      <c r="AW3462"/>
      <c r="AX3462"/>
      <c r="AY3462"/>
      <c r="BA3462"/>
      <c r="BB3462"/>
      <c r="BC3462"/>
      <c r="BE3462"/>
      <c r="BF3462"/>
      <c r="BG3462"/>
      <c r="BI3462"/>
      <c r="BJ3462"/>
      <c r="BK3462"/>
      <c r="BM3462"/>
      <c r="BN3462"/>
      <c r="BO3462"/>
    </row>
    <row r="3463" spans="1:67">
      <c r="A3463"/>
      <c r="B3463"/>
      <c r="C3463"/>
      <c r="E3463"/>
      <c r="F3463"/>
      <c r="G3463"/>
      <c r="I3463"/>
      <c r="J3463"/>
      <c r="K3463"/>
      <c r="M3463"/>
      <c r="N3463"/>
      <c r="O3463"/>
      <c r="Q3463"/>
      <c r="R3463"/>
      <c r="S3463"/>
      <c r="U3463"/>
      <c r="V3463"/>
      <c r="W3463"/>
      <c r="Y3463"/>
      <c r="Z3463"/>
      <c r="AA3463"/>
      <c r="AC3463"/>
      <c r="AD3463"/>
      <c r="AE3463"/>
      <c r="AG3463"/>
      <c r="AH3463"/>
      <c r="AI3463"/>
      <c r="AK3463"/>
      <c r="AL3463"/>
      <c r="AM3463"/>
      <c r="AO3463"/>
      <c r="AP3463"/>
      <c r="AQ3463"/>
      <c r="AS3463"/>
      <c r="AT3463"/>
      <c r="AU3463"/>
      <c r="AW3463"/>
      <c r="AX3463"/>
      <c r="AY3463"/>
      <c r="BA3463"/>
      <c r="BB3463"/>
      <c r="BC3463"/>
      <c r="BE3463"/>
      <c r="BF3463"/>
      <c r="BG3463"/>
      <c r="BI3463"/>
      <c r="BJ3463"/>
      <c r="BK3463"/>
      <c r="BM3463"/>
      <c r="BN3463"/>
      <c r="BO3463"/>
    </row>
    <row r="3464" spans="1:67">
      <c r="A3464"/>
      <c r="B3464"/>
      <c r="C3464"/>
      <c r="E3464"/>
      <c r="F3464"/>
      <c r="G3464"/>
      <c r="I3464"/>
      <c r="J3464"/>
      <c r="K3464"/>
      <c r="M3464"/>
      <c r="N3464"/>
      <c r="O3464"/>
      <c r="Q3464"/>
      <c r="R3464"/>
      <c r="S3464"/>
      <c r="U3464"/>
      <c r="V3464"/>
      <c r="W3464"/>
      <c r="Y3464"/>
      <c r="Z3464"/>
      <c r="AA3464"/>
      <c r="AC3464"/>
      <c r="AD3464"/>
      <c r="AE3464"/>
      <c r="AG3464"/>
      <c r="AH3464"/>
      <c r="AI3464"/>
      <c r="AK3464"/>
      <c r="AL3464"/>
      <c r="AM3464"/>
      <c r="AO3464"/>
      <c r="AP3464"/>
      <c r="AQ3464"/>
      <c r="AS3464"/>
      <c r="AT3464"/>
      <c r="AU3464"/>
      <c r="AW3464"/>
      <c r="AX3464"/>
      <c r="AY3464"/>
      <c r="BA3464"/>
      <c r="BB3464"/>
      <c r="BC3464"/>
      <c r="BE3464"/>
      <c r="BF3464"/>
      <c r="BG3464"/>
      <c r="BI3464"/>
      <c r="BJ3464"/>
      <c r="BK3464"/>
      <c r="BM3464"/>
      <c r="BN3464"/>
      <c r="BO3464"/>
    </row>
    <row r="3465" spans="1:67">
      <c r="A3465"/>
      <c r="B3465"/>
      <c r="C3465"/>
      <c r="E3465"/>
      <c r="F3465"/>
      <c r="G3465"/>
      <c r="I3465"/>
      <c r="J3465"/>
      <c r="K3465"/>
      <c r="M3465"/>
      <c r="N3465"/>
      <c r="O3465"/>
      <c r="Q3465"/>
      <c r="R3465"/>
      <c r="S3465"/>
      <c r="U3465"/>
      <c r="V3465"/>
      <c r="W3465"/>
      <c r="Y3465"/>
      <c r="Z3465"/>
      <c r="AA3465"/>
      <c r="AC3465"/>
      <c r="AD3465"/>
      <c r="AE3465"/>
      <c r="AG3465"/>
      <c r="AH3465"/>
      <c r="AI3465"/>
      <c r="AK3465"/>
      <c r="AL3465"/>
      <c r="AM3465"/>
      <c r="AO3465"/>
      <c r="AP3465"/>
      <c r="AQ3465"/>
      <c r="AS3465"/>
      <c r="AT3465"/>
      <c r="AU3465"/>
      <c r="AW3465"/>
      <c r="AX3465"/>
      <c r="AY3465"/>
      <c r="BA3465"/>
      <c r="BB3465"/>
      <c r="BC3465"/>
      <c r="BE3465"/>
      <c r="BF3465"/>
      <c r="BG3465"/>
      <c r="BI3465"/>
      <c r="BJ3465"/>
      <c r="BK3465"/>
      <c r="BM3465"/>
      <c r="BN3465"/>
      <c r="BO3465"/>
    </row>
    <row r="3466" spans="1:67">
      <c r="A3466"/>
      <c r="B3466"/>
      <c r="C3466"/>
      <c r="E3466"/>
      <c r="F3466"/>
      <c r="G3466"/>
      <c r="I3466"/>
      <c r="J3466"/>
      <c r="K3466"/>
      <c r="M3466"/>
      <c r="N3466"/>
      <c r="O3466"/>
      <c r="Q3466"/>
      <c r="R3466"/>
      <c r="S3466"/>
      <c r="U3466"/>
      <c r="V3466"/>
      <c r="W3466"/>
      <c r="Y3466"/>
      <c r="Z3466"/>
      <c r="AA3466"/>
      <c r="AC3466"/>
      <c r="AD3466"/>
      <c r="AE3466"/>
      <c r="AG3466"/>
      <c r="AH3466"/>
      <c r="AI3466"/>
      <c r="AK3466"/>
      <c r="AL3466"/>
      <c r="AM3466"/>
      <c r="AO3466"/>
      <c r="AP3466"/>
      <c r="AQ3466"/>
      <c r="AS3466"/>
      <c r="AT3466"/>
      <c r="AU3466"/>
      <c r="AW3466"/>
      <c r="AX3466"/>
      <c r="AY3466"/>
      <c r="BA3466"/>
      <c r="BB3466"/>
      <c r="BC3466"/>
      <c r="BE3466"/>
      <c r="BF3466"/>
      <c r="BG3466"/>
      <c r="BI3466"/>
      <c r="BJ3466"/>
      <c r="BK3466"/>
      <c r="BM3466"/>
      <c r="BN3466"/>
      <c r="BO3466"/>
    </row>
    <row r="3467" spans="1:67">
      <c r="A3467"/>
      <c r="B3467"/>
      <c r="C3467"/>
      <c r="E3467"/>
      <c r="F3467"/>
      <c r="G3467"/>
      <c r="I3467"/>
      <c r="J3467"/>
      <c r="K3467"/>
      <c r="M3467"/>
      <c r="N3467"/>
      <c r="O3467"/>
      <c r="Q3467"/>
      <c r="R3467"/>
      <c r="S3467"/>
      <c r="U3467"/>
      <c r="V3467"/>
      <c r="W3467"/>
      <c r="Y3467"/>
      <c r="Z3467"/>
      <c r="AA3467"/>
      <c r="AC3467"/>
      <c r="AD3467"/>
      <c r="AE3467"/>
      <c r="AG3467"/>
      <c r="AH3467"/>
      <c r="AI3467"/>
      <c r="AK3467"/>
      <c r="AL3467"/>
      <c r="AM3467"/>
      <c r="AO3467"/>
      <c r="AP3467"/>
      <c r="AQ3467"/>
      <c r="AS3467"/>
      <c r="AT3467"/>
      <c r="AU3467"/>
      <c r="AW3467"/>
      <c r="AX3467"/>
      <c r="AY3467"/>
      <c r="BA3467"/>
      <c r="BB3467"/>
      <c r="BC3467"/>
      <c r="BE3467"/>
      <c r="BF3467"/>
      <c r="BG3467"/>
      <c r="BI3467"/>
      <c r="BJ3467"/>
      <c r="BK3467"/>
      <c r="BM3467"/>
      <c r="BN3467"/>
      <c r="BO3467"/>
    </row>
    <row r="3468" spans="1:67">
      <c r="A3468"/>
      <c r="B3468"/>
      <c r="C3468"/>
      <c r="E3468"/>
      <c r="F3468"/>
      <c r="G3468"/>
      <c r="I3468"/>
      <c r="J3468"/>
      <c r="K3468"/>
      <c r="M3468"/>
      <c r="N3468"/>
      <c r="O3468"/>
      <c r="Q3468"/>
      <c r="R3468"/>
      <c r="S3468"/>
      <c r="U3468"/>
      <c r="V3468"/>
      <c r="W3468"/>
      <c r="Y3468"/>
      <c r="Z3468"/>
      <c r="AA3468"/>
      <c r="AC3468"/>
      <c r="AD3468"/>
      <c r="AE3468"/>
      <c r="AG3468"/>
      <c r="AH3468"/>
      <c r="AI3468"/>
      <c r="AK3468"/>
      <c r="AL3468"/>
      <c r="AM3468"/>
      <c r="AO3468"/>
      <c r="AP3468"/>
      <c r="AQ3468"/>
      <c r="AS3468"/>
      <c r="AT3468"/>
      <c r="AU3468"/>
      <c r="AW3468"/>
      <c r="AX3468"/>
      <c r="AY3468"/>
      <c r="BA3468"/>
      <c r="BB3468"/>
      <c r="BC3468"/>
      <c r="BE3468"/>
      <c r="BF3468"/>
      <c r="BG3468"/>
      <c r="BI3468"/>
      <c r="BJ3468"/>
      <c r="BK3468"/>
      <c r="BM3468"/>
      <c r="BN3468"/>
      <c r="BO3468"/>
    </row>
    <row r="3469" spans="1:67">
      <c r="A3469"/>
      <c r="B3469"/>
      <c r="C3469"/>
      <c r="E3469"/>
      <c r="F3469"/>
      <c r="G3469"/>
      <c r="I3469"/>
      <c r="J3469"/>
      <c r="K3469"/>
      <c r="M3469"/>
      <c r="N3469"/>
      <c r="O3469"/>
      <c r="Q3469"/>
      <c r="R3469"/>
      <c r="S3469"/>
      <c r="U3469"/>
      <c r="V3469"/>
      <c r="W3469"/>
      <c r="Y3469"/>
      <c r="Z3469"/>
      <c r="AA3469"/>
      <c r="AC3469"/>
      <c r="AD3469"/>
      <c r="AE3469"/>
      <c r="AG3469"/>
      <c r="AH3469"/>
      <c r="AI3469"/>
      <c r="AK3469"/>
      <c r="AL3469"/>
      <c r="AM3469"/>
      <c r="AO3469"/>
      <c r="AP3469"/>
      <c r="AQ3469"/>
      <c r="AS3469"/>
      <c r="AT3469"/>
      <c r="AU3469"/>
      <c r="AW3469"/>
      <c r="AX3469"/>
      <c r="AY3469"/>
      <c r="BA3469"/>
      <c r="BB3469"/>
      <c r="BC3469"/>
      <c r="BE3469"/>
      <c r="BF3469"/>
      <c r="BG3469"/>
      <c r="BI3469"/>
      <c r="BJ3469"/>
      <c r="BK3469"/>
      <c r="BM3469"/>
      <c r="BN3469"/>
      <c r="BO3469"/>
    </row>
    <row r="3470" spans="1:67">
      <c r="A3470"/>
      <c r="B3470"/>
      <c r="C3470"/>
      <c r="E3470"/>
      <c r="F3470"/>
      <c r="G3470"/>
      <c r="I3470"/>
      <c r="J3470"/>
      <c r="K3470"/>
      <c r="M3470"/>
      <c r="N3470"/>
      <c r="O3470"/>
      <c r="Q3470"/>
      <c r="R3470"/>
      <c r="S3470"/>
      <c r="U3470"/>
      <c r="V3470"/>
      <c r="W3470"/>
      <c r="Y3470"/>
      <c r="Z3470"/>
      <c r="AA3470"/>
      <c r="AC3470"/>
      <c r="AD3470"/>
      <c r="AE3470"/>
      <c r="AG3470"/>
      <c r="AH3470"/>
      <c r="AI3470"/>
      <c r="AK3470"/>
      <c r="AL3470"/>
      <c r="AM3470"/>
      <c r="AO3470"/>
      <c r="AP3470"/>
      <c r="AQ3470"/>
      <c r="AS3470"/>
      <c r="AT3470"/>
      <c r="AU3470"/>
      <c r="AW3470"/>
      <c r="AX3470"/>
      <c r="AY3470"/>
      <c r="BA3470"/>
      <c r="BB3470"/>
      <c r="BC3470"/>
      <c r="BE3470"/>
      <c r="BF3470"/>
      <c r="BG3470"/>
      <c r="BI3470"/>
      <c r="BJ3470"/>
      <c r="BK3470"/>
      <c r="BM3470"/>
      <c r="BN3470"/>
      <c r="BO3470"/>
    </row>
    <row r="3471" spans="1:67">
      <c r="A3471"/>
      <c r="B3471"/>
      <c r="C3471"/>
      <c r="E3471"/>
      <c r="F3471"/>
      <c r="G3471"/>
      <c r="I3471"/>
      <c r="J3471"/>
      <c r="K3471"/>
      <c r="M3471"/>
      <c r="N3471"/>
      <c r="O3471"/>
      <c r="Q3471"/>
      <c r="R3471"/>
      <c r="S3471"/>
      <c r="U3471"/>
      <c r="V3471"/>
      <c r="W3471"/>
      <c r="Y3471"/>
      <c r="Z3471"/>
      <c r="AA3471"/>
      <c r="AC3471"/>
      <c r="AD3471"/>
      <c r="AE3471"/>
      <c r="AG3471"/>
      <c r="AH3471"/>
      <c r="AI3471"/>
      <c r="AK3471"/>
      <c r="AL3471"/>
      <c r="AM3471"/>
      <c r="AO3471"/>
      <c r="AP3471"/>
      <c r="AQ3471"/>
      <c r="AS3471"/>
      <c r="AT3471"/>
      <c r="AU3471"/>
      <c r="AW3471"/>
      <c r="AX3471"/>
      <c r="AY3471"/>
      <c r="BA3471"/>
      <c r="BB3471"/>
      <c r="BC3471"/>
      <c r="BE3471"/>
      <c r="BF3471"/>
      <c r="BG3471"/>
      <c r="BI3471"/>
      <c r="BJ3471"/>
      <c r="BK3471"/>
      <c r="BM3471"/>
      <c r="BN3471"/>
      <c r="BO3471"/>
    </row>
    <row r="3472" spans="1:67">
      <c r="A3472"/>
      <c r="B3472"/>
      <c r="C3472"/>
      <c r="E3472"/>
      <c r="F3472"/>
      <c r="G3472"/>
      <c r="I3472"/>
      <c r="J3472"/>
      <c r="K3472"/>
      <c r="M3472"/>
      <c r="N3472"/>
      <c r="O3472"/>
      <c r="Q3472"/>
      <c r="R3472"/>
      <c r="S3472"/>
      <c r="U3472"/>
      <c r="V3472"/>
      <c r="W3472"/>
      <c r="Y3472"/>
      <c r="Z3472"/>
      <c r="AA3472"/>
      <c r="AC3472"/>
      <c r="AD3472"/>
      <c r="AE3472"/>
      <c r="AG3472"/>
      <c r="AH3472"/>
      <c r="AI3472"/>
      <c r="AK3472"/>
      <c r="AL3472"/>
      <c r="AM3472"/>
      <c r="AO3472"/>
      <c r="AP3472"/>
      <c r="AQ3472"/>
      <c r="AS3472"/>
      <c r="AT3472"/>
      <c r="AU3472"/>
      <c r="AW3472"/>
      <c r="AX3472"/>
      <c r="AY3472"/>
      <c r="BA3472"/>
      <c r="BB3472"/>
      <c r="BC3472"/>
      <c r="BE3472"/>
      <c r="BF3472"/>
      <c r="BG3472"/>
      <c r="BI3472"/>
      <c r="BJ3472"/>
      <c r="BK3472"/>
      <c r="BM3472"/>
      <c r="BN3472"/>
      <c r="BO3472"/>
    </row>
    <row r="3473" spans="1:67">
      <c r="A3473"/>
      <c r="B3473"/>
      <c r="C3473"/>
      <c r="E3473"/>
      <c r="F3473"/>
      <c r="G3473"/>
      <c r="I3473"/>
      <c r="J3473"/>
      <c r="K3473"/>
      <c r="M3473"/>
      <c r="N3473"/>
      <c r="O3473"/>
      <c r="Q3473"/>
      <c r="R3473"/>
      <c r="S3473"/>
      <c r="U3473"/>
      <c r="V3473"/>
      <c r="W3473"/>
      <c r="Y3473"/>
      <c r="Z3473"/>
      <c r="AA3473"/>
      <c r="AC3473"/>
      <c r="AD3473"/>
      <c r="AE3473"/>
      <c r="AG3473"/>
      <c r="AH3473"/>
      <c r="AI3473"/>
      <c r="AK3473"/>
      <c r="AL3473"/>
      <c r="AM3473"/>
      <c r="AO3473"/>
      <c r="AP3473"/>
      <c r="AQ3473"/>
      <c r="AS3473"/>
      <c r="AT3473"/>
      <c r="AU3473"/>
      <c r="AW3473"/>
      <c r="AX3473"/>
      <c r="AY3473"/>
      <c r="BA3473"/>
      <c r="BB3473"/>
      <c r="BC3473"/>
      <c r="BE3473"/>
      <c r="BF3473"/>
      <c r="BG3473"/>
      <c r="BI3473"/>
      <c r="BJ3473"/>
      <c r="BK3473"/>
      <c r="BM3473"/>
      <c r="BN3473"/>
      <c r="BO3473"/>
    </row>
    <row r="3474" spans="1:67">
      <c r="A3474"/>
      <c r="B3474"/>
      <c r="C3474"/>
      <c r="E3474"/>
      <c r="F3474"/>
      <c r="G3474"/>
      <c r="I3474"/>
      <c r="J3474"/>
      <c r="K3474"/>
      <c r="M3474"/>
      <c r="N3474"/>
      <c r="O3474"/>
      <c r="Q3474"/>
      <c r="R3474"/>
      <c r="S3474"/>
      <c r="U3474"/>
      <c r="V3474"/>
      <c r="W3474"/>
      <c r="Y3474"/>
      <c r="Z3474"/>
      <c r="AA3474"/>
      <c r="AC3474"/>
      <c r="AD3474"/>
      <c r="AE3474"/>
      <c r="AG3474"/>
      <c r="AH3474"/>
      <c r="AI3474"/>
      <c r="AK3474"/>
      <c r="AL3474"/>
      <c r="AM3474"/>
      <c r="AO3474"/>
      <c r="AP3474"/>
      <c r="AQ3474"/>
      <c r="AS3474"/>
      <c r="AT3474"/>
      <c r="AU3474"/>
      <c r="AW3474"/>
      <c r="AX3474"/>
      <c r="AY3474"/>
      <c r="BA3474"/>
      <c r="BB3474"/>
      <c r="BC3474"/>
      <c r="BE3474"/>
      <c r="BF3474"/>
      <c r="BG3474"/>
      <c r="BI3474"/>
      <c r="BJ3474"/>
      <c r="BK3474"/>
      <c r="BM3474"/>
      <c r="BN3474"/>
      <c r="BO3474"/>
    </row>
    <row r="3475" spans="1:67">
      <c r="A3475"/>
      <c r="B3475"/>
      <c r="C3475"/>
      <c r="E3475"/>
      <c r="F3475"/>
      <c r="G3475"/>
      <c r="I3475"/>
      <c r="J3475"/>
      <c r="K3475"/>
      <c r="M3475"/>
      <c r="N3475"/>
      <c r="O3475"/>
      <c r="Q3475"/>
      <c r="R3475"/>
      <c r="S3475"/>
      <c r="U3475"/>
      <c r="V3475"/>
      <c r="W3475"/>
      <c r="Y3475"/>
      <c r="Z3475"/>
      <c r="AA3475"/>
      <c r="AC3475"/>
      <c r="AD3475"/>
      <c r="AE3475"/>
      <c r="AG3475"/>
      <c r="AH3475"/>
      <c r="AI3475"/>
      <c r="AK3475"/>
      <c r="AL3475"/>
      <c r="AM3475"/>
      <c r="AO3475"/>
      <c r="AP3475"/>
      <c r="AQ3475"/>
      <c r="AS3475"/>
      <c r="AT3475"/>
      <c r="AU3475"/>
      <c r="AW3475"/>
      <c r="AX3475"/>
      <c r="AY3475"/>
      <c r="BA3475"/>
      <c r="BB3475"/>
      <c r="BC3475"/>
      <c r="BE3475"/>
      <c r="BF3475"/>
      <c r="BG3475"/>
      <c r="BI3475"/>
      <c r="BJ3475"/>
      <c r="BK3475"/>
      <c r="BM3475"/>
      <c r="BN3475"/>
      <c r="BO3475"/>
    </row>
    <row r="3476" spans="1:67">
      <c r="A3476"/>
      <c r="B3476"/>
      <c r="C3476"/>
      <c r="E3476"/>
      <c r="F3476"/>
      <c r="G3476"/>
      <c r="I3476"/>
      <c r="J3476"/>
      <c r="K3476"/>
      <c r="M3476"/>
      <c r="N3476"/>
      <c r="O3476"/>
      <c r="Q3476"/>
      <c r="R3476"/>
      <c r="S3476"/>
      <c r="U3476"/>
      <c r="V3476"/>
      <c r="W3476"/>
      <c r="Y3476"/>
      <c r="Z3476"/>
      <c r="AA3476"/>
      <c r="AC3476"/>
      <c r="AD3476"/>
      <c r="AE3476"/>
      <c r="AG3476"/>
      <c r="AH3476"/>
      <c r="AI3476"/>
      <c r="AK3476"/>
      <c r="AL3476"/>
      <c r="AM3476"/>
      <c r="AO3476"/>
      <c r="AP3476"/>
      <c r="AQ3476"/>
      <c r="AS3476"/>
      <c r="AT3476"/>
      <c r="AU3476"/>
      <c r="AW3476"/>
      <c r="AX3476"/>
      <c r="AY3476"/>
      <c r="BA3476"/>
      <c r="BB3476"/>
      <c r="BC3476"/>
      <c r="BE3476"/>
      <c r="BF3476"/>
      <c r="BG3476"/>
      <c r="BI3476"/>
      <c r="BJ3476"/>
      <c r="BK3476"/>
      <c r="BM3476"/>
      <c r="BN3476"/>
      <c r="BO3476"/>
    </row>
    <row r="3477" spans="1:67">
      <c r="A3477"/>
      <c r="B3477"/>
      <c r="C3477"/>
      <c r="E3477"/>
      <c r="F3477"/>
      <c r="G3477"/>
      <c r="I3477"/>
      <c r="J3477"/>
      <c r="K3477"/>
      <c r="M3477"/>
      <c r="N3477"/>
      <c r="O3477"/>
      <c r="Q3477"/>
      <c r="R3477"/>
      <c r="S3477"/>
      <c r="U3477"/>
      <c r="V3477"/>
      <c r="W3477"/>
      <c r="Y3477"/>
      <c r="Z3477"/>
      <c r="AA3477"/>
      <c r="AC3477"/>
      <c r="AD3477"/>
      <c r="AE3477"/>
      <c r="AG3477"/>
      <c r="AH3477"/>
      <c r="AI3477"/>
      <c r="AK3477"/>
      <c r="AL3477"/>
      <c r="AM3477"/>
      <c r="AO3477"/>
      <c r="AP3477"/>
      <c r="AQ3477"/>
      <c r="AS3477"/>
      <c r="AT3477"/>
      <c r="AU3477"/>
      <c r="AW3477"/>
      <c r="AX3477"/>
      <c r="AY3477"/>
      <c r="BA3477"/>
      <c r="BB3477"/>
      <c r="BC3477"/>
      <c r="BE3477"/>
      <c r="BF3477"/>
      <c r="BG3477"/>
      <c r="BI3477"/>
      <c r="BJ3477"/>
      <c r="BK3477"/>
      <c r="BM3477"/>
      <c r="BN3477"/>
      <c r="BO3477"/>
    </row>
    <row r="3478" spans="1:67">
      <c r="A3478"/>
      <c r="B3478"/>
      <c r="C3478"/>
      <c r="E3478"/>
      <c r="F3478"/>
      <c r="G3478"/>
      <c r="I3478"/>
      <c r="J3478"/>
      <c r="K3478"/>
      <c r="M3478"/>
      <c r="N3478"/>
      <c r="O3478"/>
      <c r="Q3478"/>
      <c r="R3478"/>
      <c r="S3478"/>
      <c r="U3478"/>
      <c r="V3478"/>
      <c r="W3478"/>
      <c r="Y3478"/>
      <c r="Z3478"/>
      <c r="AA3478"/>
      <c r="AC3478"/>
      <c r="AD3478"/>
      <c r="AE3478"/>
      <c r="AG3478"/>
      <c r="AH3478"/>
      <c r="AI3478"/>
      <c r="AK3478"/>
      <c r="AL3478"/>
      <c r="AM3478"/>
      <c r="AO3478"/>
      <c r="AP3478"/>
      <c r="AQ3478"/>
      <c r="AS3478"/>
      <c r="AT3478"/>
      <c r="AU3478"/>
      <c r="AW3478"/>
      <c r="AX3478"/>
      <c r="AY3478"/>
      <c r="BA3478"/>
      <c r="BB3478"/>
      <c r="BC3478"/>
      <c r="BE3478"/>
      <c r="BF3478"/>
      <c r="BG3478"/>
      <c r="BI3478"/>
      <c r="BJ3478"/>
      <c r="BK3478"/>
      <c r="BM3478"/>
      <c r="BN3478"/>
      <c r="BO3478"/>
    </row>
    <row r="3479" spans="1:67">
      <c r="A3479"/>
      <c r="B3479"/>
      <c r="C3479"/>
      <c r="E3479"/>
      <c r="F3479"/>
      <c r="G3479"/>
      <c r="I3479"/>
      <c r="J3479"/>
      <c r="K3479"/>
      <c r="M3479"/>
      <c r="N3479"/>
      <c r="O3479"/>
      <c r="Q3479"/>
      <c r="R3479"/>
      <c r="S3479"/>
      <c r="U3479"/>
      <c r="V3479"/>
      <c r="W3479"/>
      <c r="Y3479"/>
      <c r="Z3479"/>
      <c r="AA3479"/>
      <c r="AC3479"/>
      <c r="AD3479"/>
      <c r="AE3479"/>
      <c r="AG3479"/>
      <c r="AH3479"/>
      <c r="AI3479"/>
      <c r="AK3479"/>
      <c r="AL3479"/>
      <c r="AM3479"/>
      <c r="AO3479"/>
      <c r="AP3479"/>
      <c r="AQ3479"/>
      <c r="AS3479"/>
      <c r="AT3479"/>
      <c r="AU3479"/>
      <c r="AW3479"/>
      <c r="AX3479"/>
      <c r="AY3479"/>
      <c r="BA3479"/>
      <c r="BB3479"/>
      <c r="BC3479"/>
      <c r="BE3479"/>
      <c r="BF3479"/>
      <c r="BG3479"/>
      <c r="BI3479"/>
      <c r="BJ3479"/>
      <c r="BK3479"/>
      <c r="BM3479"/>
      <c r="BN3479"/>
      <c r="BO3479"/>
    </row>
    <row r="3480" spans="1:67">
      <c r="A3480"/>
      <c r="B3480"/>
      <c r="C3480"/>
      <c r="E3480"/>
      <c r="F3480"/>
      <c r="G3480"/>
      <c r="I3480"/>
      <c r="J3480"/>
      <c r="K3480"/>
      <c r="M3480"/>
      <c r="N3480"/>
      <c r="O3480"/>
      <c r="Q3480"/>
      <c r="R3480"/>
      <c r="S3480"/>
      <c r="U3480"/>
      <c r="V3480"/>
      <c r="W3480"/>
      <c r="Y3480"/>
      <c r="Z3480"/>
      <c r="AA3480"/>
      <c r="AC3480"/>
      <c r="AD3480"/>
      <c r="AE3480"/>
      <c r="AG3480"/>
      <c r="AH3480"/>
      <c r="AI3480"/>
      <c r="AK3480"/>
      <c r="AL3480"/>
      <c r="AM3480"/>
      <c r="AO3480"/>
      <c r="AP3480"/>
      <c r="AQ3480"/>
      <c r="AS3480"/>
      <c r="AT3480"/>
      <c r="AU3480"/>
      <c r="AW3480"/>
      <c r="AX3480"/>
      <c r="AY3480"/>
      <c r="BA3480"/>
      <c r="BB3480"/>
      <c r="BC3480"/>
      <c r="BE3480"/>
      <c r="BF3480"/>
      <c r="BG3480"/>
      <c r="BI3480"/>
      <c r="BJ3480"/>
      <c r="BK3480"/>
      <c r="BM3480"/>
      <c r="BN3480"/>
      <c r="BO3480"/>
    </row>
    <row r="3481" spans="1:67">
      <c r="A3481"/>
      <c r="B3481"/>
      <c r="C3481"/>
      <c r="E3481"/>
      <c r="F3481"/>
      <c r="G3481"/>
      <c r="I3481"/>
      <c r="J3481"/>
      <c r="K3481"/>
      <c r="M3481"/>
      <c r="N3481"/>
      <c r="O3481"/>
      <c r="Q3481"/>
      <c r="R3481"/>
      <c r="S3481"/>
      <c r="U3481"/>
      <c r="V3481"/>
      <c r="W3481"/>
      <c r="Y3481"/>
      <c r="Z3481"/>
      <c r="AA3481"/>
      <c r="AC3481"/>
      <c r="AD3481"/>
      <c r="AE3481"/>
      <c r="AG3481"/>
      <c r="AH3481"/>
      <c r="AI3481"/>
      <c r="AK3481"/>
      <c r="AL3481"/>
      <c r="AM3481"/>
      <c r="AO3481"/>
      <c r="AP3481"/>
      <c r="AQ3481"/>
      <c r="AS3481"/>
      <c r="AT3481"/>
      <c r="AU3481"/>
      <c r="AW3481"/>
      <c r="AX3481"/>
      <c r="AY3481"/>
      <c r="BA3481"/>
      <c r="BB3481"/>
      <c r="BC3481"/>
      <c r="BE3481"/>
      <c r="BF3481"/>
      <c r="BG3481"/>
      <c r="BI3481"/>
      <c r="BJ3481"/>
      <c r="BK3481"/>
      <c r="BM3481"/>
      <c r="BN3481"/>
      <c r="BO3481"/>
    </row>
    <row r="3482" spans="1:67">
      <c r="A3482"/>
      <c r="B3482"/>
      <c r="C3482"/>
      <c r="E3482"/>
      <c r="F3482"/>
      <c r="G3482"/>
      <c r="I3482"/>
      <c r="J3482"/>
      <c r="K3482"/>
      <c r="M3482"/>
      <c r="N3482"/>
      <c r="O3482"/>
      <c r="Q3482"/>
      <c r="R3482"/>
      <c r="S3482"/>
      <c r="U3482"/>
      <c r="V3482"/>
      <c r="W3482"/>
      <c r="Y3482"/>
      <c r="Z3482"/>
      <c r="AA3482"/>
      <c r="AC3482"/>
      <c r="AD3482"/>
      <c r="AE3482"/>
      <c r="AG3482"/>
      <c r="AH3482"/>
      <c r="AI3482"/>
      <c r="AK3482"/>
      <c r="AL3482"/>
      <c r="AM3482"/>
      <c r="AO3482"/>
      <c r="AP3482"/>
      <c r="AQ3482"/>
      <c r="AS3482"/>
      <c r="AT3482"/>
      <c r="AU3482"/>
      <c r="AW3482"/>
      <c r="AX3482"/>
      <c r="AY3482"/>
      <c r="BA3482"/>
      <c r="BB3482"/>
      <c r="BC3482"/>
      <c r="BE3482"/>
      <c r="BF3482"/>
      <c r="BG3482"/>
      <c r="BI3482"/>
      <c r="BJ3482"/>
      <c r="BK3482"/>
      <c r="BM3482"/>
      <c r="BN3482"/>
      <c r="BO3482"/>
    </row>
    <row r="3483" spans="1:67">
      <c r="A3483"/>
      <c r="B3483"/>
      <c r="C3483"/>
      <c r="E3483"/>
      <c r="F3483"/>
      <c r="G3483"/>
      <c r="I3483"/>
      <c r="J3483"/>
      <c r="K3483"/>
      <c r="M3483"/>
      <c r="N3483"/>
      <c r="O3483"/>
      <c r="Q3483"/>
      <c r="R3483"/>
      <c r="S3483"/>
      <c r="U3483"/>
      <c r="V3483"/>
      <c r="W3483"/>
      <c r="Y3483"/>
      <c r="Z3483"/>
      <c r="AA3483"/>
      <c r="AC3483"/>
      <c r="AD3483"/>
      <c r="AE3483"/>
      <c r="AG3483"/>
      <c r="AH3483"/>
      <c r="AI3483"/>
      <c r="AK3483"/>
      <c r="AL3483"/>
      <c r="AM3483"/>
      <c r="AO3483"/>
      <c r="AP3483"/>
      <c r="AQ3483"/>
      <c r="AS3483"/>
      <c r="AT3483"/>
      <c r="AU3483"/>
      <c r="AW3483"/>
      <c r="AX3483"/>
      <c r="AY3483"/>
      <c r="BA3483"/>
      <c r="BB3483"/>
      <c r="BC3483"/>
      <c r="BE3483"/>
      <c r="BF3483"/>
      <c r="BG3483"/>
      <c r="BI3483"/>
      <c r="BJ3483"/>
      <c r="BK3483"/>
      <c r="BM3483"/>
      <c r="BN3483"/>
      <c r="BO3483"/>
    </row>
    <row r="3484" spans="1:67">
      <c r="A3484"/>
      <c r="B3484"/>
      <c r="C3484"/>
      <c r="E3484"/>
      <c r="F3484"/>
      <c r="G3484"/>
      <c r="I3484"/>
      <c r="J3484"/>
      <c r="K3484"/>
      <c r="M3484"/>
      <c r="N3484"/>
      <c r="O3484"/>
      <c r="Q3484"/>
      <c r="R3484"/>
      <c r="S3484"/>
      <c r="U3484"/>
      <c r="V3484"/>
      <c r="W3484"/>
      <c r="Y3484"/>
      <c r="Z3484"/>
      <c r="AA3484"/>
      <c r="AC3484"/>
      <c r="AD3484"/>
      <c r="AE3484"/>
      <c r="AG3484"/>
      <c r="AH3484"/>
      <c r="AI3484"/>
      <c r="AK3484"/>
      <c r="AL3484"/>
      <c r="AM3484"/>
      <c r="AO3484"/>
      <c r="AP3484"/>
      <c r="AQ3484"/>
      <c r="AS3484"/>
      <c r="AT3484"/>
      <c r="AU3484"/>
      <c r="AW3484"/>
      <c r="AX3484"/>
      <c r="AY3484"/>
      <c r="BA3484"/>
      <c r="BB3484"/>
      <c r="BC3484"/>
      <c r="BE3484"/>
      <c r="BF3484"/>
      <c r="BG3484"/>
      <c r="BI3484"/>
      <c r="BJ3484"/>
      <c r="BK3484"/>
      <c r="BM3484"/>
      <c r="BN3484"/>
      <c r="BO3484"/>
    </row>
    <row r="3485" spans="1:67">
      <c r="A3485"/>
      <c r="B3485"/>
      <c r="C3485"/>
      <c r="E3485"/>
      <c r="F3485"/>
      <c r="G3485"/>
      <c r="I3485"/>
      <c r="J3485"/>
      <c r="K3485"/>
      <c r="M3485"/>
      <c r="N3485"/>
      <c r="O3485"/>
      <c r="Q3485"/>
      <c r="R3485"/>
      <c r="S3485"/>
      <c r="U3485"/>
      <c r="V3485"/>
      <c r="W3485"/>
      <c r="Y3485"/>
      <c r="Z3485"/>
      <c r="AA3485"/>
      <c r="AC3485"/>
      <c r="AD3485"/>
      <c r="AE3485"/>
      <c r="AG3485"/>
      <c r="AH3485"/>
      <c r="AI3485"/>
      <c r="AK3485"/>
      <c r="AL3485"/>
      <c r="AM3485"/>
      <c r="AO3485"/>
      <c r="AP3485"/>
      <c r="AQ3485"/>
      <c r="AS3485"/>
      <c r="AT3485"/>
      <c r="AU3485"/>
      <c r="AW3485"/>
      <c r="AX3485"/>
      <c r="AY3485"/>
      <c r="BA3485"/>
      <c r="BB3485"/>
      <c r="BC3485"/>
      <c r="BE3485"/>
      <c r="BF3485"/>
      <c r="BG3485"/>
      <c r="BI3485"/>
      <c r="BJ3485"/>
      <c r="BK3485"/>
      <c r="BM3485"/>
      <c r="BN3485"/>
      <c r="BO3485"/>
    </row>
    <row r="3486" spans="1:67">
      <c r="A3486"/>
      <c r="B3486"/>
      <c r="C3486"/>
      <c r="E3486"/>
      <c r="F3486"/>
      <c r="G3486"/>
      <c r="I3486"/>
      <c r="J3486"/>
      <c r="K3486"/>
      <c r="M3486"/>
      <c r="N3486"/>
      <c r="O3486"/>
      <c r="Q3486"/>
      <c r="R3486"/>
      <c r="S3486"/>
      <c r="U3486"/>
      <c r="V3486"/>
      <c r="W3486"/>
      <c r="Y3486"/>
      <c r="Z3486"/>
      <c r="AA3486"/>
      <c r="AC3486"/>
      <c r="AD3486"/>
      <c r="AE3486"/>
      <c r="AG3486"/>
      <c r="AH3486"/>
      <c r="AI3486"/>
      <c r="AK3486"/>
      <c r="AL3486"/>
      <c r="AM3486"/>
      <c r="AO3486"/>
      <c r="AP3486"/>
      <c r="AQ3486"/>
      <c r="AS3486"/>
      <c r="AT3486"/>
      <c r="AU3486"/>
      <c r="AW3486"/>
      <c r="AX3486"/>
      <c r="AY3486"/>
      <c r="BA3486"/>
      <c r="BB3486"/>
      <c r="BC3486"/>
      <c r="BE3486"/>
      <c r="BF3486"/>
      <c r="BG3486"/>
      <c r="BI3486"/>
      <c r="BJ3486"/>
      <c r="BK3486"/>
      <c r="BM3486"/>
      <c r="BN3486"/>
      <c r="BO3486"/>
    </row>
    <row r="3487" spans="1:67">
      <c r="A3487"/>
      <c r="B3487"/>
      <c r="C3487"/>
      <c r="E3487"/>
      <c r="F3487"/>
      <c r="G3487"/>
      <c r="I3487"/>
      <c r="J3487"/>
      <c r="K3487"/>
      <c r="M3487"/>
      <c r="N3487"/>
      <c r="O3487"/>
      <c r="Q3487"/>
      <c r="R3487"/>
      <c r="S3487"/>
      <c r="U3487"/>
      <c r="V3487"/>
      <c r="W3487"/>
      <c r="Y3487"/>
      <c r="Z3487"/>
      <c r="AA3487"/>
      <c r="AC3487"/>
      <c r="AD3487"/>
      <c r="AE3487"/>
      <c r="AG3487"/>
      <c r="AH3487"/>
      <c r="AI3487"/>
      <c r="AK3487"/>
      <c r="AL3487"/>
      <c r="AM3487"/>
      <c r="AO3487"/>
      <c r="AP3487"/>
      <c r="AQ3487"/>
      <c r="AS3487"/>
      <c r="AT3487"/>
      <c r="AU3487"/>
      <c r="AW3487"/>
      <c r="AX3487"/>
      <c r="AY3487"/>
      <c r="BA3487"/>
      <c r="BB3487"/>
      <c r="BC3487"/>
      <c r="BE3487"/>
      <c r="BF3487"/>
      <c r="BG3487"/>
      <c r="BI3487"/>
      <c r="BJ3487"/>
      <c r="BK3487"/>
      <c r="BM3487"/>
      <c r="BN3487"/>
      <c r="BO3487"/>
    </row>
    <row r="3488" spans="1:67">
      <c r="A3488"/>
      <c r="B3488"/>
      <c r="C3488"/>
      <c r="E3488"/>
      <c r="F3488"/>
      <c r="G3488"/>
      <c r="I3488"/>
      <c r="J3488"/>
      <c r="K3488"/>
      <c r="M3488"/>
      <c r="N3488"/>
      <c r="O3488"/>
      <c r="Q3488"/>
      <c r="R3488"/>
      <c r="S3488"/>
      <c r="U3488"/>
      <c r="V3488"/>
      <c r="W3488"/>
      <c r="Y3488"/>
      <c r="Z3488"/>
      <c r="AA3488"/>
      <c r="AC3488"/>
      <c r="AD3488"/>
      <c r="AE3488"/>
      <c r="AG3488"/>
      <c r="AH3488"/>
      <c r="AI3488"/>
      <c r="AK3488"/>
      <c r="AL3488"/>
      <c r="AM3488"/>
      <c r="AO3488"/>
      <c r="AP3488"/>
      <c r="AQ3488"/>
      <c r="AS3488"/>
      <c r="AT3488"/>
      <c r="AU3488"/>
      <c r="AW3488"/>
      <c r="AX3488"/>
      <c r="AY3488"/>
      <c r="BA3488"/>
      <c r="BB3488"/>
      <c r="BC3488"/>
      <c r="BE3488"/>
      <c r="BF3488"/>
      <c r="BG3488"/>
      <c r="BI3488"/>
      <c r="BJ3488"/>
      <c r="BK3488"/>
      <c r="BM3488"/>
      <c r="BN3488"/>
      <c r="BO3488"/>
    </row>
    <row r="3489" spans="1:67">
      <c r="A3489"/>
      <c r="B3489"/>
      <c r="C3489"/>
      <c r="E3489"/>
      <c r="F3489"/>
      <c r="G3489"/>
      <c r="I3489"/>
      <c r="J3489"/>
      <c r="K3489"/>
      <c r="M3489"/>
      <c r="N3489"/>
      <c r="O3489"/>
      <c r="Q3489"/>
      <c r="R3489"/>
      <c r="S3489"/>
      <c r="U3489"/>
      <c r="V3489"/>
      <c r="W3489"/>
      <c r="Y3489"/>
      <c r="Z3489"/>
      <c r="AA3489"/>
      <c r="AC3489"/>
      <c r="AD3489"/>
      <c r="AE3489"/>
      <c r="AG3489"/>
      <c r="AH3489"/>
      <c r="AI3489"/>
      <c r="AK3489"/>
      <c r="AL3489"/>
      <c r="AM3489"/>
      <c r="AO3489"/>
      <c r="AP3489"/>
      <c r="AQ3489"/>
      <c r="AS3489"/>
      <c r="AT3489"/>
      <c r="AU3489"/>
      <c r="AW3489"/>
      <c r="AX3489"/>
      <c r="AY3489"/>
      <c r="BA3489"/>
      <c r="BB3489"/>
      <c r="BC3489"/>
      <c r="BE3489"/>
      <c r="BF3489"/>
      <c r="BG3489"/>
      <c r="BI3489"/>
      <c r="BJ3489"/>
      <c r="BK3489"/>
      <c r="BM3489"/>
      <c r="BN3489"/>
      <c r="BO3489"/>
    </row>
    <row r="3490" spans="1:67">
      <c r="A3490"/>
      <c r="B3490"/>
      <c r="C3490"/>
      <c r="E3490"/>
      <c r="F3490"/>
      <c r="G3490"/>
      <c r="I3490"/>
      <c r="J3490"/>
      <c r="K3490"/>
      <c r="M3490"/>
      <c r="N3490"/>
      <c r="O3490"/>
      <c r="Q3490"/>
      <c r="R3490"/>
      <c r="S3490"/>
      <c r="U3490"/>
      <c r="V3490"/>
      <c r="W3490"/>
      <c r="Y3490"/>
      <c r="Z3490"/>
      <c r="AA3490"/>
      <c r="AC3490"/>
      <c r="AD3490"/>
      <c r="AE3490"/>
      <c r="AG3490"/>
      <c r="AH3490"/>
      <c r="AI3490"/>
      <c r="AK3490"/>
      <c r="AL3490"/>
      <c r="AM3490"/>
      <c r="AO3490"/>
      <c r="AP3490"/>
      <c r="AQ3490"/>
      <c r="AS3490"/>
      <c r="AT3490"/>
      <c r="AU3490"/>
      <c r="AW3490"/>
      <c r="AX3490"/>
      <c r="AY3490"/>
      <c r="BA3490"/>
      <c r="BB3490"/>
      <c r="BC3490"/>
      <c r="BE3490"/>
      <c r="BF3490"/>
      <c r="BG3490"/>
      <c r="BI3490"/>
      <c r="BJ3490"/>
      <c r="BK3490"/>
      <c r="BM3490"/>
      <c r="BN3490"/>
      <c r="BO3490"/>
    </row>
    <row r="3491" spans="1:67">
      <c r="A3491"/>
      <c r="B3491"/>
      <c r="C3491"/>
      <c r="E3491"/>
      <c r="F3491"/>
      <c r="G3491"/>
      <c r="I3491"/>
      <c r="J3491"/>
      <c r="K3491"/>
      <c r="M3491"/>
      <c r="N3491"/>
      <c r="O3491"/>
      <c r="Q3491"/>
      <c r="R3491"/>
      <c r="S3491"/>
      <c r="U3491"/>
      <c r="V3491"/>
      <c r="W3491"/>
      <c r="Y3491"/>
      <c r="Z3491"/>
      <c r="AA3491"/>
      <c r="AC3491"/>
      <c r="AD3491"/>
      <c r="AE3491"/>
      <c r="AG3491"/>
      <c r="AH3491"/>
      <c r="AI3491"/>
      <c r="AK3491"/>
      <c r="AL3491"/>
      <c r="AM3491"/>
      <c r="AO3491"/>
      <c r="AP3491"/>
      <c r="AQ3491"/>
      <c r="AS3491"/>
      <c r="AT3491"/>
      <c r="AU3491"/>
      <c r="AW3491"/>
      <c r="AX3491"/>
      <c r="AY3491"/>
      <c r="BA3491"/>
      <c r="BB3491"/>
      <c r="BC3491"/>
      <c r="BE3491"/>
      <c r="BF3491"/>
      <c r="BG3491"/>
      <c r="BI3491"/>
      <c r="BJ3491"/>
      <c r="BK3491"/>
      <c r="BM3491"/>
      <c r="BN3491"/>
      <c r="BO3491"/>
    </row>
    <row r="3492" spans="1:67">
      <c r="A3492"/>
      <c r="B3492"/>
      <c r="C3492"/>
      <c r="E3492"/>
      <c r="F3492"/>
      <c r="G3492"/>
      <c r="I3492"/>
      <c r="J3492"/>
      <c r="K3492"/>
      <c r="M3492"/>
      <c r="N3492"/>
      <c r="O3492"/>
      <c r="Q3492"/>
      <c r="R3492"/>
      <c r="S3492"/>
      <c r="U3492"/>
      <c r="V3492"/>
      <c r="W3492"/>
      <c r="Y3492"/>
      <c r="Z3492"/>
      <c r="AA3492"/>
      <c r="AC3492"/>
      <c r="AD3492"/>
      <c r="AE3492"/>
      <c r="AG3492"/>
      <c r="AH3492"/>
      <c r="AI3492"/>
      <c r="AK3492"/>
      <c r="AL3492"/>
      <c r="AM3492"/>
      <c r="AO3492"/>
      <c r="AP3492"/>
      <c r="AQ3492"/>
      <c r="AS3492"/>
      <c r="AT3492"/>
      <c r="AU3492"/>
      <c r="AW3492"/>
      <c r="AX3492"/>
      <c r="AY3492"/>
      <c r="BA3492"/>
      <c r="BB3492"/>
      <c r="BC3492"/>
      <c r="BE3492"/>
      <c r="BF3492"/>
      <c r="BG3492"/>
      <c r="BI3492"/>
      <c r="BJ3492"/>
      <c r="BK3492"/>
      <c r="BM3492"/>
      <c r="BN3492"/>
      <c r="BO3492"/>
    </row>
    <row r="3493" spans="1:67">
      <c r="A3493"/>
      <c r="B3493"/>
      <c r="C3493"/>
      <c r="E3493"/>
      <c r="F3493"/>
      <c r="G3493"/>
      <c r="I3493"/>
      <c r="J3493"/>
      <c r="K3493"/>
      <c r="M3493"/>
      <c r="N3493"/>
      <c r="O3493"/>
      <c r="Q3493"/>
      <c r="R3493"/>
      <c r="S3493"/>
      <c r="U3493"/>
      <c r="V3493"/>
      <c r="W3493"/>
      <c r="Y3493"/>
      <c r="Z3493"/>
      <c r="AA3493"/>
      <c r="AC3493"/>
      <c r="AD3493"/>
      <c r="AE3493"/>
      <c r="AG3493"/>
      <c r="AH3493"/>
      <c r="AI3493"/>
      <c r="AK3493"/>
      <c r="AL3493"/>
      <c r="AM3493"/>
      <c r="AO3493"/>
      <c r="AP3493"/>
      <c r="AQ3493"/>
      <c r="AS3493"/>
      <c r="AT3493"/>
      <c r="AU3493"/>
      <c r="AW3493"/>
      <c r="AX3493"/>
      <c r="AY3493"/>
      <c r="BA3493"/>
      <c r="BB3493"/>
      <c r="BC3493"/>
      <c r="BE3493"/>
      <c r="BF3493"/>
      <c r="BG3493"/>
      <c r="BI3493"/>
      <c r="BJ3493"/>
      <c r="BK3493"/>
      <c r="BM3493"/>
      <c r="BN3493"/>
      <c r="BO3493"/>
    </row>
    <row r="3494" spans="1:67">
      <c r="A3494"/>
      <c r="B3494"/>
      <c r="C3494"/>
      <c r="E3494"/>
      <c r="F3494"/>
      <c r="G3494"/>
      <c r="I3494"/>
      <c r="J3494"/>
      <c r="K3494"/>
      <c r="M3494"/>
      <c r="N3494"/>
      <c r="O3494"/>
      <c r="Q3494"/>
      <c r="R3494"/>
      <c r="S3494"/>
      <c r="U3494"/>
      <c r="V3494"/>
      <c r="W3494"/>
      <c r="Y3494"/>
      <c r="Z3494"/>
      <c r="AA3494"/>
      <c r="AC3494"/>
      <c r="AD3494"/>
      <c r="AE3494"/>
      <c r="AG3494"/>
      <c r="AH3494"/>
      <c r="AI3494"/>
      <c r="AK3494"/>
      <c r="AL3494"/>
      <c r="AM3494"/>
      <c r="AO3494"/>
      <c r="AP3494"/>
      <c r="AQ3494"/>
      <c r="AS3494"/>
      <c r="AT3494"/>
      <c r="AU3494"/>
      <c r="AW3494"/>
      <c r="AX3494"/>
      <c r="AY3494"/>
      <c r="BA3494"/>
      <c r="BB3494"/>
      <c r="BC3494"/>
      <c r="BE3494"/>
      <c r="BF3494"/>
      <c r="BG3494"/>
      <c r="BI3494"/>
      <c r="BJ3494"/>
      <c r="BK3494"/>
      <c r="BM3494"/>
      <c r="BN3494"/>
      <c r="BO3494"/>
    </row>
    <row r="3495" spans="1:67">
      <c r="A3495"/>
      <c r="B3495"/>
      <c r="C3495"/>
      <c r="E3495"/>
      <c r="F3495"/>
      <c r="G3495"/>
      <c r="I3495"/>
      <c r="J3495"/>
      <c r="K3495"/>
      <c r="M3495"/>
      <c r="N3495"/>
      <c r="O3495"/>
      <c r="Q3495"/>
      <c r="R3495"/>
      <c r="S3495"/>
      <c r="U3495"/>
      <c r="V3495"/>
      <c r="W3495"/>
      <c r="Y3495"/>
      <c r="Z3495"/>
      <c r="AA3495"/>
      <c r="AC3495"/>
      <c r="AD3495"/>
      <c r="AE3495"/>
      <c r="AG3495"/>
      <c r="AH3495"/>
      <c r="AI3495"/>
      <c r="AK3495"/>
      <c r="AL3495"/>
      <c r="AM3495"/>
      <c r="AO3495"/>
      <c r="AP3495"/>
      <c r="AQ3495"/>
      <c r="AS3495"/>
      <c r="AT3495"/>
      <c r="AU3495"/>
      <c r="AW3495"/>
      <c r="AX3495"/>
      <c r="AY3495"/>
      <c r="BA3495"/>
      <c r="BB3495"/>
      <c r="BC3495"/>
      <c r="BE3495"/>
      <c r="BF3495"/>
      <c r="BG3495"/>
      <c r="BI3495"/>
      <c r="BJ3495"/>
      <c r="BK3495"/>
      <c r="BM3495"/>
      <c r="BN3495"/>
      <c r="BO3495"/>
    </row>
    <row r="3496" spans="1:67">
      <c r="A3496"/>
      <c r="B3496"/>
      <c r="C3496"/>
      <c r="E3496"/>
      <c r="F3496"/>
      <c r="G3496"/>
      <c r="I3496"/>
      <c r="J3496"/>
      <c r="K3496"/>
      <c r="M3496"/>
      <c r="N3496"/>
      <c r="O3496"/>
      <c r="Q3496"/>
      <c r="R3496"/>
      <c r="S3496"/>
      <c r="U3496"/>
      <c r="V3496"/>
      <c r="W3496"/>
      <c r="Y3496"/>
      <c r="Z3496"/>
      <c r="AA3496"/>
      <c r="AC3496"/>
      <c r="AD3496"/>
      <c r="AE3496"/>
      <c r="AG3496"/>
      <c r="AH3496"/>
      <c r="AI3496"/>
      <c r="AK3496"/>
      <c r="AL3496"/>
      <c r="AM3496"/>
      <c r="AO3496"/>
      <c r="AP3496"/>
      <c r="AQ3496"/>
      <c r="AS3496"/>
      <c r="AT3496"/>
      <c r="AU3496"/>
      <c r="AW3496"/>
      <c r="AX3496"/>
      <c r="AY3496"/>
      <c r="BA3496"/>
      <c r="BB3496"/>
      <c r="BC3496"/>
      <c r="BE3496"/>
      <c r="BF3496"/>
      <c r="BG3496"/>
      <c r="BI3496"/>
      <c r="BJ3496"/>
      <c r="BK3496"/>
      <c r="BM3496"/>
      <c r="BN3496"/>
      <c r="BO3496"/>
    </row>
    <row r="3497" spans="1:67">
      <c r="A3497"/>
      <c r="B3497"/>
      <c r="C3497"/>
      <c r="E3497"/>
      <c r="F3497"/>
      <c r="G3497"/>
      <c r="I3497"/>
      <c r="J3497"/>
      <c r="K3497"/>
      <c r="M3497"/>
      <c r="N3497"/>
      <c r="O3497"/>
      <c r="Q3497"/>
      <c r="R3497"/>
      <c r="S3497"/>
      <c r="U3497"/>
      <c r="V3497"/>
      <c r="W3497"/>
      <c r="Y3497"/>
      <c r="Z3497"/>
      <c r="AA3497"/>
      <c r="AC3497"/>
      <c r="AD3497"/>
      <c r="AE3497"/>
      <c r="AG3497"/>
      <c r="AH3497"/>
      <c r="AI3497"/>
      <c r="AK3497"/>
      <c r="AL3497"/>
      <c r="AM3497"/>
      <c r="AO3497"/>
      <c r="AP3497"/>
      <c r="AQ3497"/>
      <c r="AS3497"/>
      <c r="AT3497"/>
      <c r="AU3497"/>
      <c r="AW3497"/>
      <c r="AX3497"/>
      <c r="AY3497"/>
      <c r="BA3497"/>
      <c r="BB3497"/>
      <c r="BC3497"/>
      <c r="BE3497"/>
      <c r="BF3497"/>
      <c r="BG3497"/>
      <c r="BI3497"/>
      <c r="BJ3497"/>
      <c r="BK3497"/>
      <c r="BM3497"/>
      <c r="BN3497"/>
      <c r="BO3497"/>
    </row>
    <row r="3498" spans="1:67">
      <c r="A3498"/>
      <c r="B3498"/>
      <c r="C3498"/>
      <c r="E3498"/>
      <c r="F3498"/>
      <c r="G3498"/>
      <c r="I3498"/>
      <c r="J3498"/>
      <c r="K3498"/>
      <c r="M3498"/>
      <c r="N3498"/>
      <c r="O3498"/>
      <c r="Q3498"/>
      <c r="R3498"/>
      <c r="S3498"/>
      <c r="U3498"/>
      <c r="V3498"/>
      <c r="W3498"/>
      <c r="Y3498"/>
      <c r="Z3498"/>
      <c r="AA3498"/>
      <c r="AC3498"/>
      <c r="AD3498"/>
      <c r="AE3498"/>
      <c r="AG3498"/>
      <c r="AH3498"/>
      <c r="AI3498"/>
      <c r="AK3498"/>
      <c r="AL3498"/>
      <c r="AM3498"/>
      <c r="AO3498"/>
      <c r="AP3498"/>
      <c r="AQ3498"/>
      <c r="AS3498"/>
      <c r="AT3498"/>
      <c r="AU3498"/>
      <c r="AW3498"/>
      <c r="AX3498"/>
      <c r="AY3498"/>
      <c r="BA3498"/>
      <c r="BB3498"/>
      <c r="BC3498"/>
      <c r="BE3498"/>
      <c r="BF3498"/>
      <c r="BG3498"/>
      <c r="BI3498"/>
      <c r="BJ3498"/>
      <c r="BK3498"/>
      <c r="BM3498"/>
      <c r="BN3498"/>
      <c r="BO3498"/>
    </row>
    <row r="3499" spans="1:67">
      <c r="A3499"/>
      <c r="B3499"/>
      <c r="C3499"/>
      <c r="E3499"/>
      <c r="F3499"/>
      <c r="G3499"/>
      <c r="I3499"/>
      <c r="J3499"/>
      <c r="K3499"/>
      <c r="M3499"/>
      <c r="N3499"/>
      <c r="O3499"/>
      <c r="Q3499"/>
      <c r="R3499"/>
      <c r="S3499"/>
      <c r="U3499"/>
      <c r="V3499"/>
      <c r="W3499"/>
      <c r="Y3499"/>
      <c r="Z3499"/>
      <c r="AA3499"/>
      <c r="AC3499"/>
      <c r="AD3499"/>
      <c r="AE3499"/>
      <c r="AG3499"/>
      <c r="AH3499"/>
      <c r="AI3499"/>
      <c r="AK3499"/>
      <c r="AL3499"/>
      <c r="AM3499"/>
      <c r="AO3499"/>
      <c r="AP3499"/>
      <c r="AQ3499"/>
      <c r="AS3499"/>
      <c r="AT3499"/>
      <c r="AU3499"/>
      <c r="AW3499"/>
      <c r="AX3499"/>
      <c r="AY3499"/>
      <c r="BA3499"/>
      <c r="BB3499"/>
      <c r="BC3499"/>
      <c r="BE3499"/>
      <c r="BF3499"/>
      <c r="BG3499"/>
      <c r="BI3499"/>
      <c r="BJ3499"/>
      <c r="BK3499"/>
      <c r="BM3499"/>
      <c r="BN3499"/>
      <c r="BO3499"/>
    </row>
    <row r="3500" spans="1:67">
      <c r="A3500"/>
      <c r="B3500"/>
      <c r="C3500"/>
      <c r="E3500"/>
      <c r="F3500"/>
      <c r="G3500"/>
      <c r="I3500"/>
      <c r="J3500"/>
      <c r="K3500"/>
      <c r="M3500"/>
      <c r="N3500"/>
      <c r="O3500"/>
      <c r="Q3500"/>
      <c r="R3500"/>
      <c r="S3500"/>
      <c r="U3500"/>
      <c r="V3500"/>
      <c r="W3500"/>
      <c r="Y3500"/>
      <c r="Z3500"/>
      <c r="AA3500"/>
      <c r="AC3500"/>
      <c r="AD3500"/>
      <c r="AE3500"/>
      <c r="AG3500"/>
      <c r="AH3500"/>
      <c r="AI3500"/>
      <c r="AK3500"/>
      <c r="AL3500"/>
      <c r="AM3500"/>
      <c r="AO3500"/>
      <c r="AP3500"/>
      <c r="AQ3500"/>
      <c r="AS3500"/>
      <c r="AT3500"/>
      <c r="AU3500"/>
      <c r="AW3500"/>
      <c r="AX3500"/>
      <c r="AY3500"/>
      <c r="BA3500"/>
      <c r="BB3500"/>
      <c r="BC3500"/>
      <c r="BE3500"/>
      <c r="BF3500"/>
      <c r="BG3500"/>
      <c r="BI3500"/>
      <c r="BJ3500"/>
      <c r="BK3500"/>
      <c r="BM3500"/>
      <c r="BN3500"/>
      <c r="BO3500"/>
    </row>
    <row r="3501" spans="1:67">
      <c r="A3501"/>
      <c r="B3501"/>
      <c r="C3501"/>
      <c r="E3501"/>
      <c r="F3501"/>
      <c r="G3501"/>
      <c r="I3501"/>
      <c r="J3501"/>
      <c r="K3501"/>
      <c r="M3501"/>
      <c r="N3501"/>
      <c r="O3501"/>
      <c r="Q3501"/>
      <c r="R3501"/>
      <c r="S3501"/>
      <c r="U3501"/>
      <c r="V3501"/>
      <c r="W3501"/>
      <c r="Y3501"/>
      <c r="Z3501"/>
      <c r="AA3501"/>
      <c r="AC3501"/>
      <c r="AD3501"/>
      <c r="AE3501"/>
      <c r="AG3501"/>
      <c r="AH3501"/>
      <c r="AI3501"/>
      <c r="AK3501"/>
      <c r="AL3501"/>
      <c r="AM3501"/>
      <c r="AO3501"/>
      <c r="AP3501"/>
      <c r="AQ3501"/>
      <c r="AS3501"/>
      <c r="AT3501"/>
      <c r="AU3501"/>
      <c r="AW3501"/>
      <c r="AX3501"/>
      <c r="AY3501"/>
      <c r="BA3501"/>
      <c r="BB3501"/>
      <c r="BC3501"/>
      <c r="BE3501"/>
      <c r="BF3501"/>
      <c r="BG3501"/>
      <c r="BI3501"/>
      <c r="BJ3501"/>
      <c r="BK3501"/>
      <c r="BM3501"/>
      <c r="BN3501"/>
      <c r="BO3501"/>
    </row>
    <row r="3502" spans="1:67">
      <c r="A3502"/>
      <c r="B3502"/>
      <c r="C3502"/>
      <c r="E3502"/>
      <c r="F3502"/>
      <c r="G3502"/>
      <c r="I3502"/>
      <c r="J3502"/>
      <c r="K3502"/>
      <c r="M3502"/>
      <c r="N3502"/>
      <c r="O3502"/>
      <c r="Q3502"/>
      <c r="R3502"/>
      <c r="S3502"/>
      <c r="U3502"/>
      <c r="V3502"/>
      <c r="W3502"/>
      <c r="Y3502"/>
      <c r="Z3502"/>
      <c r="AA3502"/>
      <c r="AC3502"/>
      <c r="AD3502"/>
      <c r="AE3502"/>
      <c r="AG3502"/>
      <c r="AH3502"/>
      <c r="AI3502"/>
      <c r="AK3502"/>
      <c r="AL3502"/>
      <c r="AM3502"/>
      <c r="AO3502"/>
      <c r="AP3502"/>
      <c r="AQ3502"/>
      <c r="AS3502"/>
      <c r="AT3502"/>
      <c r="AU3502"/>
      <c r="AW3502"/>
      <c r="AX3502"/>
      <c r="AY3502"/>
      <c r="BA3502"/>
      <c r="BB3502"/>
      <c r="BC3502"/>
      <c r="BE3502"/>
      <c r="BF3502"/>
      <c r="BG3502"/>
      <c r="BI3502"/>
      <c r="BJ3502"/>
      <c r="BK3502"/>
      <c r="BM3502"/>
      <c r="BN3502"/>
      <c r="BO3502"/>
    </row>
    <row r="3503" spans="1:67">
      <c r="A3503"/>
      <c r="B3503"/>
      <c r="C3503"/>
      <c r="E3503"/>
      <c r="F3503"/>
      <c r="G3503"/>
      <c r="I3503"/>
      <c r="J3503"/>
      <c r="K3503"/>
      <c r="M3503"/>
      <c r="N3503"/>
      <c r="O3503"/>
      <c r="Q3503"/>
      <c r="R3503"/>
      <c r="S3503"/>
      <c r="U3503"/>
      <c r="V3503"/>
      <c r="W3503"/>
      <c r="Y3503"/>
      <c r="Z3503"/>
      <c r="AA3503"/>
      <c r="AC3503"/>
      <c r="AD3503"/>
      <c r="AE3503"/>
      <c r="AG3503"/>
      <c r="AH3503"/>
      <c r="AI3503"/>
      <c r="AK3503"/>
      <c r="AL3503"/>
      <c r="AM3503"/>
      <c r="AO3503"/>
      <c r="AP3503"/>
      <c r="AQ3503"/>
      <c r="AS3503"/>
      <c r="AT3503"/>
      <c r="AU3503"/>
      <c r="AW3503"/>
      <c r="AX3503"/>
      <c r="AY3503"/>
      <c r="BA3503"/>
      <c r="BB3503"/>
      <c r="BC3503"/>
      <c r="BE3503"/>
      <c r="BF3503"/>
      <c r="BG3503"/>
      <c r="BI3503"/>
      <c r="BJ3503"/>
      <c r="BK3503"/>
      <c r="BM3503"/>
      <c r="BN3503"/>
      <c r="BO3503"/>
    </row>
    <row r="3504" spans="1:67">
      <c r="A3504"/>
      <c r="B3504"/>
      <c r="C3504"/>
      <c r="E3504"/>
      <c r="F3504"/>
      <c r="G3504"/>
      <c r="I3504"/>
      <c r="J3504"/>
      <c r="K3504"/>
      <c r="M3504"/>
      <c r="N3504"/>
      <c r="O3504"/>
      <c r="Q3504"/>
      <c r="R3504"/>
      <c r="S3504"/>
      <c r="U3504"/>
      <c r="V3504"/>
      <c r="W3504"/>
      <c r="Y3504"/>
      <c r="Z3504"/>
      <c r="AA3504"/>
      <c r="AC3504"/>
      <c r="AD3504"/>
      <c r="AE3504"/>
      <c r="AG3504"/>
      <c r="AH3504"/>
      <c r="AI3504"/>
      <c r="AK3504"/>
      <c r="AL3504"/>
      <c r="AM3504"/>
      <c r="AO3504"/>
      <c r="AP3504"/>
      <c r="AQ3504"/>
      <c r="AS3504"/>
      <c r="AT3504"/>
      <c r="AU3504"/>
      <c r="AW3504"/>
      <c r="AX3504"/>
      <c r="AY3504"/>
      <c r="BA3504"/>
      <c r="BB3504"/>
      <c r="BC3504"/>
      <c r="BE3504"/>
      <c r="BF3504"/>
      <c r="BG3504"/>
      <c r="BI3504"/>
      <c r="BJ3504"/>
      <c r="BK3504"/>
      <c r="BM3504"/>
      <c r="BN3504"/>
      <c r="BO3504"/>
    </row>
    <row r="3505" spans="1:67">
      <c r="A3505"/>
      <c r="B3505"/>
      <c r="C3505"/>
      <c r="E3505"/>
      <c r="F3505"/>
      <c r="G3505"/>
      <c r="I3505"/>
      <c r="J3505"/>
      <c r="K3505"/>
      <c r="M3505"/>
      <c r="N3505"/>
      <c r="O3505"/>
      <c r="Q3505"/>
      <c r="R3505"/>
      <c r="S3505"/>
      <c r="U3505"/>
      <c r="V3505"/>
      <c r="W3505"/>
      <c r="Y3505"/>
      <c r="Z3505"/>
      <c r="AA3505"/>
      <c r="AC3505"/>
      <c r="AD3505"/>
      <c r="AE3505"/>
      <c r="AG3505"/>
      <c r="AH3505"/>
      <c r="AI3505"/>
      <c r="AK3505"/>
      <c r="AL3505"/>
      <c r="AM3505"/>
      <c r="AO3505"/>
      <c r="AP3505"/>
      <c r="AQ3505"/>
      <c r="AS3505"/>
      <c r="AT3505"/>
      <c r="AU3505"/>
      <c r="AW3505"/>
      <c r="AX3505"/>
      <c r="AY3505"/>
      <c r="BA3505"/>
      <c r="BB3505"/>
      <c r="BC3505"/>
      <c r="BE3505"/>
      <c r="BF3505"/>
      <c r="BG3505"/>
      <c r="BI3505"/>
      <c r="BJ3505"/>
      <c r="BK3505"/>
      <c r="BM3505"/>
      <c r="BN3505"/>
      <c r="BO3505"/>
    </row>
    <row r="3506" spans="1:67">
      <c r="A3506"/>
      <c r="B3506"/>
      <c r="C3506"/>
      <c r="E3506"/>
      <c r="F3506"/>
      <c r="G3506"/>
      <c r="I3506"/>
      <c r="J3506"/>
      <c r="K3506"/>
      <c r="M3506"/>
      <c r="N3506"/>
      <c r="O3506"/>
      <c r="Q3506"/>
      <c r="R3506"/>
      <c r="S3506"/>
      <c r="U3506"/>
      <c r="V3506"/>
      <c r="W3506"/>
      <c r="Y3506"/>
      <c r="Z3506"/>
      <c r="AA3506"/>
      <c r="AC3506"/>
      <c r="AD3506"/>
      <c r="AE3506"/>
      <c r="AG3506"/>
      <c r="AH3506"/>
      <c r="AI3506"/>
      <c r="AK3506"/>
      <c r="AL3506"/>
      <c r="AM3506"/>
      <c r="AO3506"/>
      <c r="AP3506"/>
      <c r="AQ3506"/>
      <c r="AS3506"/>
      <c r="AT3506"/>
      <c r="AU3506"/>
      <c r="AW3506"/>
      <c r="AX3506"/>
      <c r="AY3506"/>
      <c r="BA3506"/>
      <c r="BB3506"/>
      <c r="BC3506"/>
      <c r="BE3506"/>
      <c r="BF3506"/>
      <c r="BG3506"/>
      <c r="BI3506"/>
      <c r="BJ3506"/>
      <c r="BK3506"/>
      <c r="BM3506"/>
      <c r="BN3506"/>
      <c r="BO3506"/>
    </row>
    <row r="3507" spans="1:67">
      <c r="A3507"/>
      <c r="B3507"/>
      <c r="C3507"/>
      <c r="E3507"/>
      <c r="F3507"/>
      <c r="G3507"/>
      <c r="I3507"/>
      <c r="J3507"/>
      <c r="K3507"/>
      <c r="M3507"/>
      <c r="N3507"/>
      <c r="O3507"/>
      <c r="Q3507"/>
      <c r="R3507"/>
      <c r="S3507"/>
      <c r="U3507"/>
      <c r="V3507"/>
      <c r="W3507"/>
      <c r="Y3507"/>
      <c r="Z3507"/>
      <c r="AA3507"/>
      <c r="AC3507"/>
      <c r="AD3507"/>
      <c r="AE3507"/>
      <c r="AG3507"/>
      <c r="AH3507"/>
      <c r="AI3507"/>
      <c r="AK3507"/>
      <c r="AL3507"/>
      <c r="AM3507"/>
      <c r="AO3507"/>
      <c r="AP3507"/>
      <c r="AQ3507"/>
      <c r="AS3507"/>
      <c r="AT3507"/>
      <c r="AU3507"/>
      <c r="AW3507"/>
      <c r="AX3507"/>
      <c r="AY3507"/>
      <c r="BA3507"/>
      <c r="BB3507"/>
      <c r="BC3507"/>
      <c r="BE3507"/>
      <c r="BF3507"/>
      <c r="BG3507"/>
      <c r="BI3507"/>
      <c r="BJ3507"/>
      <c r="BK3507"/>
      <c r="BM3507"/>
      <c r="BN3507"/>
      <c r="BO3507"/>
    </row>
    <row r="3508" spans="1:67">
      <c r="A3508"/>
      <c r="B3508"/>
      <c r="C3508"/>
      <c r="E3508"/>
      <c r="F3508"/>
      <c r="G3508"/>
      <c r="I3508"/>
      <c r="J3508"/>
      <c r="K3508"/>
      <c r="M3508"/>
      <c r="N3508"/>
      <c r="O3508"/>
      <c r="Q3508"/>
      <c r="R3508"/>
      <c r="S3508"/>
      <c r="U3508"/>
      <c r="V3508"/>
      <c r="W3508"/>
      <c r="Y3508"/>
      <c r="Z3508"/>
      <c r="AA3508"/>
      <c r="AC3508"/>
      <c r="AD3508"/>
      <c r="AE3508"/>
      <c r="AG3508"/>
      <c r="AH3508"/>
      <c r="AI3508"/>
      <c r="AK3508"/>
      <c r="AL3508"/>
      <c r="AM3508"/>
      <c r="AO3508"/>
      <c r="AP3508"/>
      <c r="AQ3508"/>
      <c r="AS3508"/>
      <c r="AT3508"/>
      <c r="AU3508"/>
      <c r="AW3508"/>
      <c r="AX3508"/>
      <c r="AY3508"/>
      <c r="BA3508"/>
      <c r="BB3508"/>
      <c r="BC3508"/>
      <c r="BE3508"/>
      <c r="BF3508"/>
      <c r="BG3508"/>
      <c r="BI3508"/>
      <c r="BJ3508"/>
      <c r="BK3508"/>
      <c r="BM3508"/>
      <c r="BN3508"/>
      <c r="BO3508"/>
    </row>
    <row r="3509" spans="1:67">
      <c r="A3509"/>
      <c r="B3509"/>
      <c r="C3509"/>
      <c r="E3509"/>
      <c r="F3509"/>
      <c r="G3509"/>
      <c r="I3509"/>
      <c r="J3509"/>
      <c r="K3509"/>
      <c r="M3509"/>
      <c r="N3509"/>
      <c r="O3509"/>
      <c r="Q3509"/>
      <c r="R3509"/>
      <c r="S3509"/>
      <c r="U3509"/>
      <c r="V3509"/>
      <c r="W3509"/>
      <c r="Y3509"/>
      <c r="Z3509"/>
      <c r="AA3509"/>
      <c r="AC3509"/>
      <c r="AD3509"/>
      <c r="AE3509"/>
      <c r="AG3509"/>
      <c r="AH3509"/>
      <c r="AI3509"/>
      <c r="AK3509"/>
      <c r="AL3509"/>
      <c r="AM3509"/>
      <c r="AO3509"/>
      <c r="AP3509"/>
      <c r="AQ3509"/>
      <c r="AS3509"/>
      <c r="AT3509"/>
      <c r="AU3509"/>
      <c r="AW3509"/>
      <c r="AX3509"/>
      <c r="AY3509"/>
      <c r="BA3509"/>
      <c r="BB3509"/>
      <c r="BC3509"/>
      <c r="BE3509"/>
      <c r="BF3509"/>
      <c r="BG3509"/>
      <c r="BI3509"/>
      <c r="BJ3509"/>
      <c r="BK3509"/>
      <c r="BM3509"/>
      <c r="BN3509"/>
      <c r="BO3509"/>
    </row>
    <row r="3510" spans="1:67">
      <c r="A3510"/>
      <c r="B3510"/>
      <c r="C3510"/>
      <c r="E3510"/>
      <c r="F3510"/>
      <c r="G3510"/>
      <c r="I3510"/>
      <c r="J3510"/>
      <c r="K3510"/>
      <c r="M3510"/>
      <c r="N3510"/>
      <c r="O3510"/>
      <c r="Q3510"/>
      <c r="R3510"/>
      <c r="S3510"/>
      <c r="U3510"/>
      <c r="V3510"/>
      <c r="W3510"/>
      <c r="Y3510"/>
      <c r="Z3510"/>
      <c r="AA3510"/>
      <c r="AC3510"/>
      <c r="AD3510"/>
      <c r="AE3510"/>
      <c r="AG3510"/>
      <c r="AH3510"/>
      <c r="AI3510"/>
      <c r="AK3510"/>
      <c r="AL3510"/>
      <c r="AM3510"/>
      <c r="AO3510"/>
      <c r="AP3510"/>
      <c r="AQ3510"/>
      <c r="AS3510"/>
      <c r="AT3510"/>
      <c r="AU3510"/>
      <c r="AW3510"/>
      <c r="AX3510"/>
      <c r="AY3510"/>
      <c r="BA3510"/>
      <c r="BB3510"/>
      <c r="BC3510"/>
      <c r="BE3510"/>
      <c r="BF3510"/>
      <c r="BG3510"/>
      <c r="BI3510"/>
      <c r="BJ3510"/>
      <c r="BK3510"/>
      <c r="BM3510"/>
      <c r="BN3510"/>
      <c r="BO3510"/>
    </row>
    <row r="3511" spans="1:67">
      <c r="A3511"/>
      <c r="B3511"/>
      <c r="C3511"/>
      <c r="E3511"/>
      <c r="F3511"/>
      <c r="G3511"/>
      <c r="I3511"/>
      <c r="J3511"/>
      <c r="K3511"/>
      <c r="M3511"/>
      <c r="N3511"/>
      <c r="O3511"/>
      <c r="Q3511"/>
      <c r="R3511"/>
      <c r="S3511"/>
      <c r="U3511"/>
      <c r="V3511"/>
      <c r="W3511"/>
      <c r="Y3511"/>
      <c r="Z3511"/>
      <c r="AA3511"/>
      <c r="AC3511"/>
      <c r="AD3511"/>
      <c r="AE3511"/>
      <c r="AG3511"/>
      <c r="AH3511"/>
      <c r="AI3511"/>
      <c r="AK3511"/>
      <c r="AL3511"/>
      <c r="AM3511"/>
      <c r="AO3511"/>
      <c r="AP3511"/>
      <c r="AQ3511"/>
      <c r="AS3511"/>
      <c r="AT3511"/>
      <c r="AU3511"/>
      <c r="AW3511"/>
      <c r="AX3511"/>
      <c r="AY3511"/>
      <c r="BA3511"/>
      <c r="BB3511"/>
      <c r="BC3511"/>
      <c r="BE3511"/>
      <c r="BF3511"/>
      <c r="BG3511"/>
      <c r="BI3511"/>
      <c r="BJ3511"/>
      <c r="BK3511"/>
      <c r="BM3511"/>
      <c r="BN3511"/>
      <c r="BO3511"/>
    </row>
    <row r="3512" spans="1:67">
      <c r="A3512"/>
      <c r="B3512"/>
      <c r="C3512"/>
      <c r="E3512"/>
      <c r="F3512"/>
      <c r="G3512"/>
      <c r="I3512"/>
      <c r="J3512"/>
      <c r="K3512"/>
      <c r="M3512"/>
      <c r="N3512"/>
      <c r="O3512"/>
      <c r="Q3512"/>
      <c r="R3512"/>
      <c r="S3512"/>
      <c r="U3512"/>
      <c r="V3512"/>
      <c r="W3512"/>
      <c r="Y3512"/>
      <c r="Z3512"/>
      <c r="AA3512"/>
      <c r="AC3512"/>
      <c r="AD3512"/>
      <c r="AE3512"/>
      <c r="AG3512"/>
      <c r="AH3512"/>
      <c r="AI3512"/>
      <c r="AK3512"/>
      <c r="AL3512"/>
      <c r="AM3512"/>
      <c r="AO3512"/>
      <c r="AP3512"/>
      <c r="AQ3512"/>
      <c r="AS3512"/>
      <c r="AT3512"/>
      <c r="AU3512"/>
      <c r="AW3512"/>
      <c r="AX3512"/>
      <c r="AY3512"/>
      <c r="BA3512"/>
      <c r="BB3512"/>
      <c r="BC3512"/>
      <c r="BE3512"/>
      <c r="BF3512"/>
      <c r="BG3512"/>
      <c r="BI3512"/>
      <c r="BJ3512"/>
      <c r="BK3512"/>
      <c r="BM3512"/>
      <c r="BN3512"/>
      <c r="BO3512"/>
    </row>
    <row r="3513" spans="1:67">
      <c r="A3513"/>
      <c r="B3513"/>
      <c r="C3513"/>
      <c r="E3513"/>
      <c r="F3513"/>
      <c r="G3513"/>
      <c r="I3513"/>
      <c r="J3513"/>
      <c r="K3513"/>
      <c r="M3513"/>
      <c r="N3513"/>
      <c r="O3513"/>
      <c r="Q3513"/>
      <c r="R3513"/>
      <c r="S3513"/>
      <c r="U3513"/>
      <c r="V3513"/>
      <c r="W3513"/>
      <c r="Y3513"/>
      <c r="Z3513"/>
      <c r="AA3513"/>
      <c r="AC3513"/>
      <c r="AD3513"/>
      <c r="AE3513"/>
      <c r="AG3513"/>
      <c r="AH3513"/>
      <c r="AI3513"/>
      <c r="AK3513"/>
      <c r="AL3513"/>
      <c r="AM3513"/>
      <c r="AO3513"/>
      <c r="AP3513"/>
      <c r="AQ3513"/>
      <c r="AS3513"/>
      <c r="AT3513"/>
      <c r="AU3513"/>
      <c r="AW3513"/>
      <c r="AX3513"/>
      <c r="AY3513"/>
      <c r="BA3513"/>
      <c r="BB3513"/>
      <c r="BC3513"/>
      <c r="BE3513"/>
      <c r="BF3513"/>
      <c r="BG3513"/>
      <c r="BI3513"/>
      <c r="BJ3513"/>
      <c r="BK3513"/>
      <c r="BM3513"/>
      <c r="BN3513"/>
      <c r="BO3513"/>
    </row>
    <row r="3514" spans="1:67">
      <c r="A3514"/>
      <c r="B3514"/>
      <c r="C3514"/>
      <c r="E3514"/>
      <c r="F3514"/>
      <c r="G3514"/>
      <c r="I3514"/>
      <c r="J3514"/>
      <c r="K3514"/>
      <c r="M3514"/>
      <c r="N3514"/>
      <c r="O3514"/>
      <c r="Q3514"/>
      <c r="R3514"/>
      <c r="S3514"/>
      <c r="U3514"/>
      <c r="V3514"/>
      <c r="W3514"/>
      <c r="Y3514"/>
      <c r="Z3514"/>
      <c r="AA3514"/>
      <c r="AC3514"/>
      <c r="AD3514"/>
      <c r="AE3514"/>
      <c r="AG3514"/>
      <c r="AH3514"/>
      <c r="AI3514"/>
      <c r="AK3514"/>
      <c r="AL3514"/>
      <c r="AM3514"/>
      <c r="AO3514"/>
      <c r="AP3514"/>
      <c r="AQ3514"/>
      <c r="AS3514"/>
      <c r="AT3514"/>
      <c r="AU3514"/>
      <c r="AW3514"/>
      <c r="AX3514"/>
      <c r="AY3514"/>
      <c r="BA3514"/>
      <c r="BB3514"/>
      <c r="BC3514"/>
      <c r="BE3514"/>
      <c r="BF3514"/>
      <c r="BG3514"/>
      <c r="BI3514"/>
      <c r="BJ3514"/>
      <c r="BK3514"/>
      <c r="BM3514"/>
      <c r="BN3514"/>
      <c r="BO3514"/>
    </row>
    <row r="3515" spans="1:67">
      <c r="A3515"/>
      <c r="B3515"/>
      <c r="C3515"/>
      <c r="E3515"/>
      <c r="F3515"/>
      <c r="G3515"/>
      <c r="I3515"/>
      <c r="J3515"/>
      <c r="K3515"/>
      <c r="M3515"/>
      <c r="N3515"/>
      <c r="O3515"/>
      <c r="Q3515"/>
      <c r="R3515"/>
      <c r="S3515"/>
      <c r="U3515"/>
      <c r="V3515"/>
      <c r="W3515"/>
      <c r="Y3515"/>
      <c r="Z3515"/>
      <c r="AA3515"/>
      <c r="AC3515"/>
      <c r="AD3515"/>
      <c r="AE3515"/>
      <c r="AG3515"/>
      <c r="AH3515"/>
      <c r="AI3515"/>
      <c r="AK3515"/>
      <c r="AL3515"/>
      <c r="AM3515"/>
      <c r="AO3515"/>
      <c r="AP3515"/>
      <c r="AQ3515"/>
      <c r="AS3515"/>
      <c r="AT3515"/>
      <c r="AU3515"/>
      <c r="AW3515"/>
      <c r="AX3515"/>
      <c r="AY3515"/>
      <c r="BA3515"/>
      <c r="BB3515"/>
      <c r="BC3515"/>
      <c r="BE3515"/>
      <c r="BF3515"/>
      <c r="BG3515"/>
      <c r="BI3515"/>
      <c r="BJ3515"/>
      <c r="BK3515"/>
      <c r="BM3515"/>
      <c r="BN3515"/>
      <c r="BO3515"/>
    </row>
    <row r="3516" spans="1:67">
      <c r="A3516"/>
      <c r="B3516"/>
      <c r="C3516"/>
      <c r="E3516"/>
      <c r="F3516"/>
      <c r="G3516"/>
      <c r="I3516"/>
      <c r="J3516"/>
      <c r="K3516"/>
      <c r="M3516"/>
      <c r="N3516"/>
      <c r="O3516"/>
      <c r="Q3516"/>
      <c r="R3516"/>
      <c r="S3516"/>
      <c r="U3516"/>
      <c r="V3516"/>
      <c r="W3516"/>
      <c r="Y3516"/>
      <c r="Z3516"/>
      <c r="AA3516"/>
      <c r="AC3516"/>
      <c r="AD3516"/>
      <c r="AE3516"/>
      <c r="AG3516"/>
      <c r="AH3516"/>
      <c r="AI3516"/>
      <c r="AK3516"/>
      <c r="AL3516"/>
      <c r="AM3516"/>
      <c r="AO3516"/>
      <c r="AP3516"/>
      <c r="AQ3516"/>
      <c r="AS3516"/>
      <c r="AT3516"/>
      <c r="AU3516"/>
      <c r="AW3516"/>
      <c r="AX3516"/>
      <c r="AY3516"/>
      <c r="BA3516"/>
      <c r="BB3516"/>
      <c r="BC3516"/>
      <c r="BE3516"/>
      <c r="BF3516"/>
      <c r="BG3516"/>
      <c r="BI3516"/>
      <c r="BJ3516"/>
      <c r="BK3516"/>
      <c r="BM3516"/>
      <c r="BN3516"/>
      <c r="BO3516"/>
    </row>
    <row r="3517" spans="1:67">
      <c r="A3517"/>
      <c r="B3517"/>
      <c r="C3517"/>
      <c r="E3517"/>
      <c r="F3517"/>
      <c r="G3517"/>
      <c r="I3517"/>
      <c r="J3517"/>
      <c r="K3517"/>
      <c r="M3517"/>
      <c r="N3517"/>
      <c r="O3517"/>
      <c r="Q3517"/>
      <c r="R3517"/>
      <c r="S3517"/>
      <c r="U3517"/>
      <c r="V3517"/>
      <c r="W3517"/>
      <c r="Y3517"/>
      <c r="Z3517"/>
      <c r="AA3517"/>
      <c r="AC3517"/>
      <c r="AD3517"/>
      <c r="AE3517"/>
      <c r="AG3517"/>
      <c r="AH3517"/>
      <c r="AI3517"/>
      <c r="AK3517"/>
      <c r="AL3517"/>
      <c r="AM3517"/>
      <c r="AO3517"/>
      <c r="AP3517"/>
      <c r="AQ3517"/>
      <c r="AS3517"/>
      <c r="AT3517"/>
      <c r="AU3517"/>
      <c r="AW3517"/>
      <c r="AX3517"/>
      <c r="AY3517"/>
      <c r="BA3517"/>
      <c r="BB3517"/>
      <c r="BC3517"/>
      <c r="BE3517"/>
      <c r="BF3517"/>
      <c r="BG3517"/>
      <c r="BI3517"/>
      <c r="BJ3517"/>
      <c r="BK3517"/>
      <c r="BM3517"/>
      <c r="BN3517"/>
      <c r="BO3517"/>
    </row>
    <row r="3518" spans="1:67">
      <c r="A3518"/>
      <c r="B3518"/>
      <c r="C3518"/>
      <c r="E3518"/>
      <c r="F3518"/>
      <c r="G3518"/>
      <c r="I3518"/>
      <c r="J3518"/>
      <c r="K3518"/>
      <c r="M3518"/>
      <c r="N3518"/>
      <c r="O3518"/>
      <c r="Q3518"/>
      <c r="R3518"/>
      <c r="S3518"/>
      <c r="U3518"/>
      <c r="V3518"/>
      <c r="W3518"/>
      <c r="Y3518"/>
      <c r="Z3518"/>
      <c r="AA3518"/>
      <c r="AC3518"/>
      <c r="AD3518"/>
      <c r="AE3518"/>
      <c r="AG3518"/>
      <c r="AH3518"/>
      <c r="AI3518"/>
      <c r="AK3518"/>
      <c r="AL3518"/>
      <c r="AM3518"/>
      <c r="AO3518"/>
      <c r="AP3518"/>
      <c r="AQ3518"/>
      <c r="AS3518"/>
      <c r="AT3518"/>
      <c r="AU3518"/>
      <c r="AW3518"/>
      <c r="AX3518"/>
      <c r="AY3518"/>
      <c r="BA3518"/>
      <c r="BB3518"/>
      <c r="BC3518"/>
      <c r="BE3518"/>
      <c r="BF3518"/>
      <c r="BG3518"/>
      <c r="BI3518"/>
      <c r="BJ3518"/>
      <c r="BK3518"/>
      <c r="BM3518"/>
      <c r="BN3518"/>
      <c r="BO3518"/>
    </row>
    <row r="3519" spans="1:67">
      <c r="A3519"/>
      <c r="B3519"/>
      <c r="C3519"/>
      <c r="E3519"/>
      <c r="F3519"/>
      <c r="G3519"/>
      <c r="I3519"/>
      <c r="J3519"/>
      <c r="K3519"/>
      <c r="M3519"/>
      <c r="N3519"/>
      <c r="O3519"/>
      <c r="Q3519"/>
      <c r="R3519"/>
      <c r="S3519"/>
      <c r="U3519"/>
      <c r="V3519"/>
      <c r="W3519"/>
      <c r="Y3519"/>
      <c r="Z3519"/>
      <c r="AA3519"/>
      <c r="AC3519"/>
      <c r="AD3519"/>
      <c r="AE3519"/>
      <c r="AG3519"/>
      <c r="AH3519"/>
      <c r="AI3519"/>
      <c r="AK3519"/>
      <c r="AL3519"/>
      <c r="AM3519"/>
      <c r="AO3519"/>
      <c r="AP3519"/>
      <c r="AQ3519"/>
      <c r="AS3519"/>
      <c r="AT3519"/>
      <c r="AU3519"/>
      <c r="AW3519"/>
      <c r="AX3519"/>
      <c r="AY3519"/>
      <c r="BA3519"/>
      <c r="BB3519"/>
      <c r="BC3519"/>
      <c r="BE3519"/>
      <c r="BF3519"/>
      <c r="BG3519"/>
      <c r="BI3519"/>
      <c r="BJ3519"/>
      <c r="BK3519"/>
      <c r="BM3519"/>
      <c r="BN3519"/>
      <c r="BO3519"/>
    </row>
    <row r="3520" spans="1:67">
      <c r="A3520"/>
      <c r="B3520"/>
      <c r="C3520"/>
      <c r="E3520"/>
      <c r="F3520"/>
      <c r="G3520"/>
      <c r="I3520"/>
      <c r="J3520"/>
      <c r="K3520"/>
      <c r="M3520"/>
      <c r="N3520"/>
      <c r="O3520"/>
      <c r="Q3520"/>
      <c r="R3520"/>
      <c r="S3520"/>
      <c r="U3520"/>
      <c r="V3520"/>
      <c r="W3520"/>
      <c r="Y3520"/>
      <c r="Z3520"/>
      <c r="AA3520"/>
      <c r="AC3520"/>
      <c r="AD3520"/>
      <c r="AE3520"/>
      <c r="AG3520"/>
      <c r="AH3520"/>
      <c r="AI3520"/>
      <c r="AK3520"/>
      <c r="AL3520"/>
      <c r="AM3520"/>
      <c r="AO3520"/>
      <c r="AP3520"/>
      <c r="AQ3520"/>
      <c r="AS3520"/>
      <c r="AT3520"/>
      <c r="AU3520"/>
      <c r="AW3520"/>
      <c r="AX3520"/>
      <c r="AY3520"/>
      <c r="BA3520"/>
      <c r="BB3520"/>
      <c r="BC3520"/>
      <c r="BE3520"/>
      <c r="BF3520"/>
      <c r="BG3520"/>
      <c r="BI3520"/>
      <c r="BJ3520"/>
      <c r="BK3520"/>
      <c r="BM3520"/>
      <c r="BN3520"/>
      <c r="BO3520"/>
    </row>
    <row r="3521" spans="1:67">
      <c r="A3521"/>
      <c r="B3521"/>
      <c r="C3521"/>
      <c r="E3521"/>
      <c r="F3521"/>
      <c r="G3521"/>
      <c r="I3521"/>
      <c r="J3521"/>
      <c r="K3521"/>
      <c r="M3521"/>
      <c r="N3521"/>
      <c r="O3521"/>
      <c r="Q3521"/>
      <c r="R3521"/>
      <c r="S3521"/>
      <c r="U3521"/>
      <c r="V3521"/>
      <c r="W3521"/>
      <c r="Y3521"/>
      <c r="Z3521"/>
      <c r="AA3521"/>
      <c r="AC3521"/>
      <c r="AD3521"/>
      <c r="AE3521"/>
      <c r="AG3521"/>
      <c r="AH3521"/>
      <c r="AI3521"/>
      <c r="AK3521"/>
      <c r="AL3521"/>
      <c r="AM3521"/>
      <c r="AO3521"/>
      <c r="AP3521"/>
      <c r="AQ3521"/>
      <c r="AS3521"/>
      <c r="AT3521"/>
      <c r="AU3521"/>
      <c r="AW3521"/>
      <c r="AX3521"/>
      <c r="AY3521"/>
      <c r="BA3521"/>
      <c r="BB3521"/>
      <c r="BC3521"/>
      <c r="BE3521"/>
      <c r="BF3521"/>
      <c r="BG3521"/>
      <c r="BI3521"/>
      <c r="BJ3521"/>
      <c r="BK3521"/>
      <c r="BM3521"/>
      <c r="BN3521"/>
      <c r="BO3521"/>
    </row>
    <row r="3522" spans="1:67">
      <c r="A3522"/>
      <c r="B3522"/>
      <c r="C3522"/>
      <c r="E3522"/>
      <c r="F3522"/>
      <c r="G3522"/>
      <c r="I3522"/>
      <c r="J3522"/>
      <c r="K3522"/>
      <c r="M3522"/>
      <c r="N3522"/>
      <c r="O3522"/>
      <c r="Q3522"/>
      <c r="R3522"/>
      <c r="S3522"/>
      <c r="U3522"/>
      <c r="V3522"/>
      <c r="W3522"/>
      <c r="Y3522"/>
      <c r="Z3522"/>
      <c r="AA3522"/>
      <c r="AC3522"/>
      <c r="AD3522"/>
      <c r="AE3522"/>
      <c r="AG3522"/>
      <c r="AH3522"/>
      <c r="AI3522"/>
      <c r="AK3522"/>
      <c r="AL3522"/>
      <c r="AM3522"/>
      <c r="AO3522"/>
      <c r="AP3522"/>
      <c r="AQ3522"/>
      <c r="AS3522"/>
      <c r="AT3522"/>
      <c r="AU3522"/>
      <c r="AW3522"/>
      <c r="AX3522"/>
      <c r="AY3522"/>
      <c r="BA3522"/>
      <c r="BB3522"/>
      <c r="BC3522"/>
      <c r="BE3522"/>
      <c r="BF3522"/>
      <c r="BG3522"/>
      <c r="BI3522"/>
      <c r="BJ3522"/>
      <c r="BK3522"/>
      <c r="BM3522"/>
      <c r="BN3522"/>
      <c r="BO3522"/>
    </row>
    <row r="3523" spans="1:67">
      <c r="A3523"/>
      <c r="B3523"/>
      <c r="C3523"/>
      <c r="E3523"/>
      <c r="F3523"/>
      <c r="G3523"/>
      <c r="I3523"/>
      <c r="J3523"/>
      <c r="K3523"/>
      <c r="M3523"/>
      <c r="N3523"/>
      <c r="O3523"/>
      <c r="Q3523"/>
      <c r="R3523"/>
      <c r="S3523"/>
      <c r="U3523"/>
      <c r="V3523"/>
      <c r="W3523"/>
      <c r="Y3523"/>
      <c r="Z3523"/>
      <c r="AA3523"/>
      <c r="AC3523"/>
      <c r="AD3523"/>
      <c r="AE3523"/>
      <c r="AG3523"/>
      <c r="AH3523"/>
      <c r="AI3523"/>
      <c r="AK3523"/>
      <c r="AL3523"/>
      <c r="AM3523"/>
      <c r="AO3523"/>
      <c r="AP3523"/>
      <c r="AQ3523"/>
      <c r="AS3523"/>
      <c r="AT3523"/>
      <c r="AU3523"/>
      <c r="AW3523"/>
      <c r="AX3523"/>
      <c r="AY3523"/>
      <c r="BA3523"/>
      <c r="BB3523"/>
      <c r="BC3523"/>
      <c r="BE3523"/>
      <c r="BF3523"/>
      <c r="BG3523"/>
      <c r="BI3523"/>
      <c r="BJ3523"/>
      <c r="BK3523"/>
      <c r="BM3523"/>
      <c r="BN3523"/>
      <c r="BO3523"/>
    </row>
    <row r="3524" spans="1:67">
      <c r="A3524"/>
      <c r="B3524"/>
      <c r="C3524"/>
      <c r="E3524"/>
      <c r="F3524"/>
      <c r="G3524"/>
      <c r="I3524"/>
      <c r="J3524"/>
      <c r="K3524"/>
      <c r="M3524"/>
      <c r="N3524"/>
      <c r="O3524"/>
      <c r="Q3524"/>
      <c r="R3524"/>
      <c r="S3524"/>
      <c r="U3524"/>
      <c r="V3524"/>
      <c r="W3524"/>
      <c r="Y3524"/>
      <c r="Z3524"/>
      <c r="AA3524"/>
      <c r="AC3524"/>
      <c r="AD3524"/>
      <c r="AE3524"/>
      <c r="AG3524"/>
      <c r="AH3524"/>
      <c r="AI3524"/>
      <c r="AK3524"/>
      <c r="AL3524"/>
      <c r="AM3524"/>
      <c r="AO3524"/>
      <c r="AP3524"/>
      <c r="AQ3524"/>
      <c r="AS3524"/>
      <c r="AT3524"/>
      <c r="AU3524"/>
      <c r="AW3524"/>
      <c r="AX3524"/>
      <c r="AY3524"/>
      <c r="BA3524"/>
      <c r="BB3524"/>
      <c r="BC3524"/>
      <c r="BE3524"/>
      <c r="BF3524"/>
      <c r="BG3524"/>
      <c r="BI3524"/>
      <c r="BJ3524"/>
      <c r="BK3524"/>
      <c r="BM3524"/>
      <c r="BN3524"/>
      <c r="BO3524"/>
    </row>
    <row r="3525" spans="1:67">
      <c r="A3525"/>
      <c r="B3525"/>
      <c r="C3525"/>
      <c r="E3525"/>
      <c r="F3525"/>
      <c r="G3525"/>
      <c r="I3525"/>
      <c r="J3525"/>
      <c r="K3525"/>
      <c r="M3525"/>
      <c r="N3525"/>
      <c r="O3525"/>
      <c r="Q3525"/>
      <c r="R3525"/>
      <c r="S3525"/>
      <c r="U3525"/>
      <c r="V3525"/>
      <c r="W3525"/>
      <c r="Y3525"/>
      <c r="Z3525"/>
      <c r="AA3525"/>
      <c r="AC3525"/>
      <c r="AD3525"/>
      <c r="AE3525"/>
      <c r="AG3525"/>
      <c r="AH3525"/>
      <c r="AI3525"/>
      <c r="AK3525"/>
      <c r="AL3525"/>
      <c r="AM3525"/>
      <c r="AO3525"/>
      <c r="AP3525"/>
      <c r="AQ3525"/>
      <c r="AS3525"/>
      <c r="AT3525"/>
      <c r="AU3525"/>
      <c r="AW3525"/>
      <c r="AX3525"/>
      <c r="AY3525"/>
      <c r="BA3525"/>
      <c r="BB3525"/>
      <c r="BC3525"/>
      <c r="BE3525"/>
      <c r="BF3525"/>
      <c r="BG3525"/>
      <c r="BI3525"/>
      <c r="BJ3525"/>
      <c r="BK3525"/>
      <c r="BM3525"/>
      <c r="BN3525"/>
      <c r="BO3525"/>
    </row>
    <row r="3526" spans="1:67">
      <c r="A3526"/>
      <c r="B3526"/>
      <c r="C3526"/>
      <c r="E3526"/>
      <c r="F3526"/>
      <c r="G3526"/>
      <c r="I3526"/>
      <c r="J3526"/>
      <c r="K3526"/>
      <c r="M3526"/>
      <c r="N3526"/>
      <c r="O3526"/>
      <c r="Q3526"/>
      <c r="R3526"/>
      <c r="S3526"/>
      <c r="U3526"/>
      <c r="V3526"/>
      <c r="W3526"/>
      <c r="Y3526"/>
      <c r="Z3526"/>
      <c r="AA3526"/>
      <c r="AC3526"/>
      <c r="AD3526"/>
      <c r="AE3526"/>
      <c r="AG3526"/>
      <c r="AH3526"/>
      <c r="AI3526"/>
      <c r="AK3526"/>
      <c r="AL3526"/>
      <c r="AM3526"/>
      <c r="AO3526"/>
      <c r="AP3526"/>
      <c r="AQ3526"/>
      <c r="AS3526"/>
      <c r="AT3526"/>
      <c r="AU3526"/>
      <c r="AW3526"/>
      <c r="AX3526"/>
      <c r="AY3526"/>
      <c r="BA3526"/>
      <c r="BB3526"/>
      <c r="BC3526"/>
      <c r="BE3526"/>
      <c r="BF3526"/>
      <c r="BG3526"/>
      <c r="BI3526"/>
      <c r="BJ3526"/>
      <c r="BK3526"/>
      <c r="BM3526"/>
      <c r="BN3526"/>
      <c r="BO3526"/>
    </row>
    <row r="3527" spans="1:67">
      <c r="A3527"/>
      <c r="B3527"/>
      <c r="C3527"/>
      <c r="E3527"/>
      <c r="F3527"/>
      <c r="G3527"/>
      <c r="I3527"/>
      <c r="J3527"/>
      <c r="K3527"/>
      <c r="M3527"/>
      <c r="N3527"/>
      <c r="O3527"/>
      <c r="Q3527"/>
      <c r="R3527"/>
      <c r="S3527"/>
      <c r="U3527"/>
      <c r="V3527"/>
      <c r="W3527"/>
      <c r="Y3527"/>
      <c r="Z3527"/>
      <c r="AA3527"/>
      <c r="AC3527"/>
      <c r="AD3527"/>
      <c r="AE3527"/>
      <c r="AG3527"/>
      <c r="AH3527"/>
      <c r="AI3527"/>
      <c r="AK3527"/>
      <c r="AL3527"/>
      <c r="AM3527"/>
      <c r="AO3527"/>
      <c r="AP3527"/>
      <c r="AQ3527"/>
      <c r="AS3527"/>
      <c r="AT3527"/>
      <c r="AU3527"/>
      <c r="AW3527"/>
      <c r="AX3527"/>
      <c r="AY3527"/>
      <c r="BA3527"/>
      <c r="BB3527"/>
      <c r="BC3527"/>
      <c r="BE3527"/>
      <c r="BF3527"/>
      <c r="BG3527"/>
      <c r="BI3527"/>
      <c r="BJ3527"/>
      <c r="BK3527"/>
      <c r="BM3527"/>
      <c r="BN3527"/>
      <c r="BO3527"/>
    </row>
    <row r="3528" spans="1:67">
      <c r="A3528"/>
      <c r="B3528"/>
      <c r="C3528"/>
      <c r="E3528"/>
      <c r="F3528"/>
      <c r="G3528"/>
      <c r="I3528"/>
      <c r="J3528"/>
      <c r="K3528"/>
      <c r="M3528"/>
      <c r="N3528"/>
      <c r="O3528"/>
      <c r="Q3528"/>
      <c r="R3528"/>
      <c r="S3528"/>
      <c r="U3528"/>
      <c r="V3528"/>
      <c r="W3528"/>
      <c r="Y3528"/>
      <c r="Z3528"/>
      <c r="AA3528"/>
      <c r="AC3528"/>
      <c r="AD3528"/>
      <c r="AE3528"/>
      <c r="AG3528"/>
      <c r="AH3528"/>
      <c r="AI3528"/>
      <c r="AK3528"/>
      <c r="AL3528"/>
      <c r="AM3528"/>
      <c r="AO3528"/>
      <c r="AP3528"/>
      <c r="AQ3528"/>
      <c r="AS3528"/>
      <c r="AT3528"/>
      <c r="AU3528"/>
      <c r="AW3528"/>
      <c r="AX3528"/>
      <c r="AY3528"/>
      <c r="BA3528"/>
      <c r="BB3528"/>
      <c r="BC3528"/>
      <c r="BE3528"/>
      <c r="BF3528"/>
      <c r="BG3528"/>
      <c r="BI3528"/>
      <c r="BJ3528"/>
      <c r="BK3528"/>
      <c r="BM3528"/>
      <c r="BN3528"/>
      <c r="BO3528"/>
    </row>
    <row r="3529" spans="1:67">
      <c r="A3529"/>
      <c r="B3529"/>
      <c r="C3529"/>
      <c r="E3529"/>
      <c r="F3529"/>
      <c r="G3529"/>
      <c r="I3529"/>
      <c r="J3529"/>
      <c r="K3529"/>
      <c r="M3529"/>
      <c r="N3529"/>
      <c r="O3529"/>
      <c r="Q3529"/>
      <c r="R3529"/>
      <c r="S3529"/>
      <c r="U3529"/>
      <c r="V3529"/>
      <c r="W3529"/>
      <c r="Y3529"/>
      <c r="Z3529"/>
      <c r="AA3529"/>
      <c r="AC3529"/>
      <c r="AD3529"/>
      <c r="AE3529"/>
      <c r="AG3529"/>
      <c r="AH3529"/>
      <c r="AI3529"/>
      <c r="AK3529"/>
      <c r="AL3529"/>
      <c r="AM3529"/>
      <c r="AO3529"/>
      <c r="AP3529"/>
      <c r="AQ3529"/>
      <c r="AS3529"/>
      <c r="AT3529"/>
      <c r="AU3529"/>
      <c r="AW3529"/>
      <c r="AX3529"/>
      <c r="AY3529"/>
      <c r="BA3529"/>
      <c r="BB3529"/>
      <c r="BC3529"/>
      <c r="BE3529"/>
      <c r="BF3529"/>
      <c r="BG3529"/>
      <c r="BI3529"/>
      <c r="BJ3529"/>
      <c r="BK3529"/>
      <c r="BM3529"/>
      <c r="BN3529"/>
      <c r="BO3529"/>
    </row>
    <row r="3530" spans="1:67">
      <c r="A3530"/>
      <c r="B3530"/>
      <c r="C3530"/>
      <c r="E3530"/>
      <c r="F3530"/>
      <c r="G3530"/>
      <c r="I3530"/>
      <c r="J3530"/>
      <c r="K3530"/>
      <c r="M3530"/>
      <c r="N3530"/>
      <c r="O3530"/>
      <c r="Q3530"/>
      <c r="R3530"/>
      <c r="S3530"/>
      <c r="U3530"/>
      <c r="V3530"/>
      <c r="W3530"/>
      <c r="Y3530"/>
      <c r="Z3530"/>
      <c r="AA3530"/>
      <c r="AC3530"/>
      <c r="AD3530"/>
      <c r="AE3530"/>
      <c r="AG3530"/>
      <c r="AH3530"/>
      <c r="AI3530"/>
      <c r="AK3530"/>
      <c r="AL3530"/>
      <c r="AM3530"/>
      <c r="AO3530"/>
      <c r="AP3530"/>
      <c r="AQ3530"/>
      <c r="AS3530"/>
      <c r="AT3530"/>
      <c r="AU3530"/>
      <c r="AW3530"/>
      <c r="AX3530"/>
      <c r="AY3530"/>
      <c r="BA3530"/>
      <c r="BB3530"/>
      <c r="BC3530"/>
      <c r="BE3530"/>
      <c r="BF3530"/>
      <c r="BG3530"/>
      <c r="BI3530"/>
      <c r="BJ3530"/>
      <c r="BK3530"/>
      <c r="BM3530"/>
      <c r="BN3530"/>
      <c r="BO3530"/>
    </row>
    <row r="3531" spans="1:67">
      <c r="A3531"/>
      <c r="B3531"/>
      <c r="C3531"/>
      <c r="E3531"/>
      <c r="F3531"/>
      <c r="G3531"/>
      <c r="I3531"/>
      <c r="J3531"/>
      <c r="K3531"/>
      <c r="M3531"/>
      <c r="N3531"/>
      <c r="O3531"/>
      <c r="Q3531"/>
      <c r="R3531"/>
      <c r="S3531"/>
      <c r="U3531"/>
      <c r="V3531"/>
      <c r="W3531"/>
      <c r="Y3531"/>
      <c r="Z3531"/>
      <c r="AA3531"/>
      <c r="AC3531"/>
      <c r="AD3531"/>
      <c r="AE3531"/>
      <c r="AG3531"/>
      <c r="AH3531"/>
      <c r="AI3531"/>
      <c r="AK3531"/>
      <c r="AL3531"/>
      <c r="AM3531"/>
      <c r="AO3531"/>
      <c r="AP3531"/>
      <c r="AQ3531"/>
      <c r="AS3531"/>
      <c r="AT3531"/>
      <c r="AU3531"/>
      <c r="AW3531"/>
      <c r="AX3531"/>
      <c r="AY3531"/>
      <c r="BA3531"/>
      <c r="BB3531"/>
      <c r="BC3531"/>
      <c r="BE3531"/>
      <c r="BF3531"/>
      <c r="BG3531"/>
      <c r="BI3531"/>
      <c r="BJ3531"/>
      <c r="BK3531"/>
      <c r="BM3531"/>
      <c r="BN3531"/>
      <c r="BO3531"/>
    </row>
    <row r="3532" spans="1:67">
      <c r="A3532"/>
      <c r="B3532"/>
      <c r="C3532"/>
      <c r="E3532"/>
      <c r="F3532"/>
      <c r="G3532"/>
      <c r="I3532"/>
      <c r="J3532"/>
      <c r="K3532"/>
      <c r="M3532"/>
      <c r="N3532"/>
      <c r="O3532"/>
      <c r="Q3532"/>
      <c r="R3532"/>
      <c r="S3532"/>
      <c r="U3532"/>
      <c r="V3532"/>
      <c r="W3532"/>
      <c r="Y3532"/>
      <c r="Z3532"/>
      <c r="AA3532"/>
      <c r="AC3532"/>
      <c r="AD3532"/>
      <c r="AE3532"/>
      <c r="AG3532"/>
      <c r="AH3532"/>
      <c r="AI3532"/>
      <c r="AK3532"/>
      <c r="AL3532"/>
      <c r="AM3532"/>
      <c r="AO3532"/>
      <c r="AP3532"/>
      <c r="AQ3532"/>
      <c r="AS3532"/>
      <c r="AT3532"/>
      <c r="AU3532"/>
      <c r="AW3532"/>
      <c r="AX3532"/>
      <c r="AY3532"/>
      <c r="BA3532"/>
      <c r="BB3532"/>
      <c r="BC3532"/>
      <c r="BE3532"/>
      <c r="BF3532"/>
      <c r="BG3532"/>
      <c r="BI3532"/>
      <c r="BJ3532"/>
      <c r="BK3532"/>
      <c r="BM3532"/>
      <c r="BN3532"/>
      <c r="BO3532"/>
    </row>
    <row r="3533" spans="1:67">
      <c r="A3533"/>
      <c r="B3533"/>
      <c r="C3533"/>
      <c r="E3533"/>
      <c r="F3533"/>
      <c r="G3533"/>
      <c r="I3533"/>
      <c r="J3533"/>
      <c r="K3533"/>
      <c r="M3533"/>
      <c r="N3533"/>
      <c r="O3533"/>
      <c r="Q3533"/>
      <c r="R3533"/>
      <c r="S3533"/>
      <c r="U3533"/>
      <c r="V3533"/>
      <c r="W3533"/>
      <c r="Y3533"/>
      <c r="Z3533"/>
      <c r="AA3533"/>
      <c r="AC3533"/>
      <c r="AD3533"/>
      <c r="AE3533"/>
      <c r="AG3533"/>
      <c r="AH3533"/>
      <c r="AI3533"/>
      <c r="AK3533"/>
      <c r="AL3533"/>
      <c r="AM3533"/>
      <c r="AO3533"/>
      <c r="AP3533"/>
      <c r="AQ3533"/>
      <c r="AS3533"/>
      <c r="AT3533"/>
      <c r="AU3533"/>
      <c r="AW3533"/>
      <c r="AX3533"/>
      <c r="AY3533"/>
      <c r="BA3533"/>
      <c r="BB3533"/>
      <c r="BC3533"/>
      <c r="BE3533"/>
      <c r="BF3533"/>
      <c r="BG3533"/>
      <c r="BI3533"/>
      <c r="BJ3533"/>
      <c r="BK3533"/>
      <c r="BM3533"/>
      <c r="BN3533"/>
      <c r="BO3533"/>
    </row>
    <row r="3534" spans="1:67">
      <c r="A3534"/>
      <c r="B3534"/>
      <c r="C3534"/>
      <c r="E3534"/>
      <c r="F3534"/>
      <c r="G3534"/>
      <c r="I3534"/>
      <c r="J3534"/>
      <c r="K3534"/>
      <c r="M3534"/>
      <c r="N3534"/>
      <c r="O3534"/>
      <c r="Q3534"/>
      <c r="R3534"/>
      <c r="S3534"/>
      <c r="U3534"/>
      <c r="V3534"/>
      <c r="W3534"/>
      <c r="Y3534"/>
      <c r="Z3534"/>
      <c r="AA3534"/>
      <c r="AC3534"/>
      <c r="AD3534"/>
      <c r="AE3534"/>
      <c r="AG3534"/>
      <c r="AH3534"/>
      <c r="AI3534"/>
      <c r="AK3534"/>
      <c r="AL3534"/>
      <c r="AM3534"/>
      <c r="AO3534"/>
      <c r="AP3534"/>
      <c r="AQ3534"/>
      <c r="AS3534"/>
      <c r="AT3534"/>
      <c r="AU3534"/>
      <c r="AW3534"/>
      <c r="AX3534"/>
      <c r="AY3534"/>
      <c r="BA3534"/>
      <c r="BB3534"/>
      <c r="BC3534"/>
      <c r="BE3534"/>
      <c r="BF3534"/>
      <c r="BG3534"/>
      <c r="BI3534"/>
      <c r="BJ3534"/>
      <c r="BK3534"/>
      <c r="BM3534"/>
      <c r="BN3534"/>
      <c r="BO3534"/>
    </row>
    <row r="3535" spans="1:67">
      <c r="A3535"/>
      <c r="B3535"/>
      <c r="C3535"/>
      <c r="E3535"/>
      <c r="F3535"/>
      <c r="G3535"/>
      <c r="I3535"/>
      <c r="J3535"/>
      <c r="K3535"/>
      <c r="M3535"/>
      <c r="N3535"/>
      <c r="O3535"/>
      <c r="Q3535"/>
      <c r="R3535"/>
      <c r="S3535"/>
      <c r="U3535"/>
      <c r="V3535"/>
      <c r="W3535"/>
      <c r="Y3535"/>
      <c r="Z3535"/>
      <c r="AA3535"/>
      <c r="AC3535"/>
      <c r="AD3535"/>
      <c r="AE3535"/>
      <c r="AG3535"/>
      <c r="AH3535"/>
      <c r="AI3535"/>
      <c r="AK3535"/>
      <c r="AL3535"/>
      <c r="AM3535"/>
      <c r="AO3535"/>
      <c r="AP3535"/>
      <c r="AQ3535"/>
      <c r="AS3535"/>
      <c r="AT3535"/>
      <c r="AU3535"/>
      <c r="AW3535"/>
      <c r="AX3535"/>
      <c r="AY3535"/>
      <c r="BA3535"/>
      <c r="BB3535"/>
      <c r="BC3535"/>
      <c r="BE3535"/>
      <c r="BF3535"/>
      <c r="BG3535"/>
      <c r="BI3535"/>
      <c r="BJ3535"/>
      <c r="BK3535"/>
      <c r="BM3535"/>
      <c r="BN3535"/>
      <c r="BO3535"/>
    </row>
    <row r="3536" spans="1:67">
      <c r="A3536"/>
      <c r="B3536"/>
      <c r="C3536"/>
      <c r="E3536"/>
      <c r="F3536"/>
      <c r="G3536"/>
      <c r="I3536"/>
      <c r="J3536"/>
      <c r="K3536"/>
      <c r="M3536"/>
      <c r="N3536"/>
      <c r="O3536"/>
      <c r="Q3536"/>
      <c r="R3536"/>
      <c r="S3536"/>
      <c r="U3536"/>
      <c r="V3536"/>
      <c r="W3536"/>
      <c r="Y3536"/>
      <c r="Z3536"/>
      <c r="AA3536"/>
      <c r="AC3536"/>
      <c r="AD3536"/>
      <c r="AE3536"/>
      <c r="AG3536"/>
      <c r="AH3536"/>
      <c r="AI3536"/>
      <c r="AK3536"/>
      <c r="AL3536"/>
      <c r="AM3536"/>
      <c r="AO3536"/>
      <c r="AP3536"/>
      <c r="AQ3536"/>
      <c r="AS3536"/>
      <c r="AT3536"/>
      <c r="AU3536"/>
      <c r="AW3536"/>
      <c r="AX3536"/>
      <c r="AY3536"/>
      <c r="BA3536"/>
      <c r="BB3536"/>
      <c r="BC3536"/>
      <c r="BE3536"/>
      <c r="BF3536"/>
      <c r="BG3536"/>
      <c r="BI3536"/>
      <c r="BJ3536"/>
      <c r="BK3536"/>
      <c r="BM3536"/>
      <c r="BN3536"/>
      <c r="BO3536"/>
    </row>
    <row r="3537" spans="1:67">
      <c r="A3537"/>
      <c r="B3537"/>
      <c r="C3537"/>
      <c r="E3537"/>
      <c r="F3537"/>
      <c r="G3537"/>
      <c r="I3537"/>
      <c r="J3537"/>
      <c r="K3537"/>
      <c r="M3537"/>
      <c r="N3537"/>
      <c r="O3537"/>
      <c r="Q3537"/>
      <c r="R3537"/>
      <c r="S3537"/>
      <c r="U3537"/>
      <c r="V3537"/>
      <c r="W3537"/>
      <c r="Y3537"/>
      <c r="Z3537"/>
      <c r="AA3537"/>
      <c r="AC3537"/>
      <c r="AD3537"/>
      <c r="AE3537"/>
      <c r="AG3537"/>
      <c r="AH3537"/>
      <c r="AI3537"/>
      <c r="AK3537"/>
      <c r="AL3537"/>
      <c r="AM3537"/>
      <c r="AO3537"/>
      <c r="AP3537"/>
      <c r="AQ3537"/>
      <c r="AS3537"/>
      <c r="AT3537"/>
      <c r="AU3537"/>
      <c r="AW3537"/>
      <c r="AX3537"/>
      <c r="AY3537"/>
      <c r="BA3537"/>
      <c r="BB3537"/>
      <c r="BC3537"/>
      <c r="BE3537"/>
      <c r="BF3537"/>
      <c r="BG3537"/>
      <c r="BI3537"/>
      <c r="BJ3537"/>
      <c r="BK3537"/>
      <c r="BM3537"/>
      <c r="BN3537"/>
      <c r="BO3537"/>
    </row>
    <row r="3538" spans="1:67">
      <c r="A3538"/>
      <c r="B3538"/>
      <c r="C3538"/>
      <c r="E3538"/>
      <c r="F3538"/>
      <c r="G3538"/>
      <c r="I3538"/>
      <c r="J3538"/>
      <c r="K3538"/>
      <c r="M3538"/>
      <c r="N3538"/>
      <c r="O3538"/>
      <c r="Q3538"/>
      <c r="R3538"/>
      <c r="S3538"/>
      <c r="U3538"/>
      <c r="V3538"/>
      <c r="W3538"/>
      <c r="Y3538"/>
      <c r="Z3538"/>
      <c r="AA3538"/>
      <c r="AC3538"/>
      <c r="AD3538"/>
      <c r="AE3538"/>
      <c r="AG3538"/>
      <c r="AH3538"/>
      <c r="AI3538"/>
      <c r="AK3538"/>
      <c r="AL3538"/>
      <c r="AM3538"/>
      <c r="AO3538"/>
      <c r="AP3538"/>
      <c r="AQ3538"/>
      <c r="AS3538"/>
      <c r="AT3538"/>
      <c r="AU3538"/>
      <c r="AW3538"/>
      <c r="AX3538"/>
      <c r="AY3538"/>
      <c r="BA3538"/>
      <c r="BB3538"/>
      <c r="BC3538"/>
      <c r="BE3538"/>
      <c r="BF3538"/>
      <c r="BG3538"/>
      <c r="BI3538"/>
      <c r="BJ3538"/>
      <c r="BK3538"/>
      <c r="BM3538"/>
      <c r="BN3538"/>
      <c r="BO3538"/>
    </row>
    <row r="3539" spans="1:67">
      <c r="A3539"/>
      <c r="B3539"/>
      <c r="C3539"/>
      <c r="E3539"/>
      <c r="F3539"/>
      <c r="G3539"/>
      <c r="I3539"/>
      <c r="J3539"/>
      <c r="K3539"/>
      <c r="M3539"/>
      <c r="N3539"/>
      <c r="O3539"/>
      <c r="Q3539"/>
      <c r="R3539"/>
      <c r="S3539"/>
      <c r="U3539"/>
      <c r="V3539"/>
      <c r="W3539"/>
      <c r="Y3539"/>
      <c r="Z3539"/>
      <c r="AA3539"/>
      <c r="AC3539"/>
      <c r="AD3539"/>
      <c r="AE3539"/>
      <c r="AG3539"/>
      <c r="AH3539"/>
      <c r="AI3539"/>
      <c r="AK3539"/>
      <c r="AL3539"/>
      <c r="AM3539"/>
      <c r="AO3539"/>
      <c r="AP3539"/>
      <c r="AQ3539"/>
      <c r="AS3539"/>
      <c r="AT3539"/>
      <c r="AU3539"/>
      <c r="AW3539"/>
      <c r="AX3539"/>
      <c r="AY3539"/>
      <c r="BA3539"/>
      <c r="BB3539"/>
      <c r="BC3539"/>
      <c r="BE3539"/>
      <c r="BF3539"/>
      <c r="BG3539"/>
      <c r="BI3539"/>
      <c r="BJ3539"/>
      <c r="BK3539"/>
      <c r="BM3539"/>
      <c r="BN3539"/>
      <c r="BO3539"/>
    </row>
    <row r="3540" spans="1:67">
      <c r="A3540"/>
      <c r="B3540"/>
      <c r="C3540"/>
      <c r="E3540"/>
      <c r="F3540"/>
      <c r="G3540"/>
      <c r="I3540"/>
      <c r="J3540"/>
      <c r="K3540"/>
      <c r="M3540"/>
      <c r="N3540"/>
      <c r="O3540"/>
      <c r="Q3540"/>
      <c r="R3540"/>
      <c r="S3540"/>
      <c r="U3540"/>
      <c r="V3540"/>
      <c r="W3540"/>
      <c r="Y3540"/>
      <c r="Z3540"/>
      <c r="AA3540"/>
      <c r="AC3540"/>
      <c r="AD3540"/>
      <c r="AE3540"/>
      <c r="AG3540"/>
      <c r="AH3540"/>
      <c r="AI3540"/>
      <c r="AK3540"/>
      <c r="AL3540"/>
      <c r="AM3540"/>
      <c r="AO3540"/>
      <c r="AP3540"/>
      <c r="AQ3540"/>
      <c r="AS3540"/>
      <c r="AT3540"/>
      <c r="AU3540"/>
      <c r="AW3540"/>
      <c r="AX3540"/>
      <c r="AY3540"/>
      <c r="BA3540"/>
      <c r="BB3540"/>
      <c r="BC3540"/>
      <c r="BE3540"/>
      <c r="BF3540"/>
      <c r="BG3540"/>
      <c r="BI3540"/>
      <c r="BJ3540"/>
      <c r="BK3540"/>
      <c r="BM3540"/>
      <c r="BN3540"/>
      <c r="BO3540"/>
    </row>
    <row r="3541" spans="1:67">
      <c r="A3541"/>
      <c r="B3541"/>
      <c r="C3541"/>
      <c r="E3541"/>
      <c r="F3541"/>
      <c r="G3541"/>
      <c r="I3541"/>
      <c r="J3541"/>
      <c r="K3541"/>
      <c r="M3541"/>
      <c r="N3541"/>
      <c r="O3541"/>
      <c r="Q3541"/>
      <c r="R3541"/>
      <c r="S3541"/>
      <c r="U3541"/>
      <c r="V3541"/>
      <c r="W3541"/>
      <c r="Y3541"/>
      <c r="Z3541"/>
      <c r="AA3541"/>
      <c r="AC3541"/>
      <c r="AD3541"/>
      <c r="AE3541"/>
      <c r="AG3541"/>
      <c r="AH3541"/>
      <c r="AI3541"/>
      <c r="AK3541"/>
      <c r="AL3541"/>
      <c r="AM3541"/>
      <c r="AO3541"/>
      <c r="AP3541"/>
      <c r="AQ3541"/>
      <c r="AS3541"/>
      <c r="AT3541"/>
      <c r="AU3541"/>
      <c r="AW3541"/>
      <c r="AX3541"/>
      <c r="AY3541"/>
      <c r="BA3541"/>
      <c r="BB3541"/>
      <c r="BC3541"/>
      <c r="BE3541"/>
      <c r="BF3541"/>
      <c r="BG3541"/>
      <c r="BI3541"/>
      <c r="BJ3541"/>
      <c r="BK3541"/>
      <c r="BM3541"/>
      <c r="BN3541"/>
      <c r="BO3541"/>
    </row>
    <row r="3542" spans="1:67">
      <c r="A3542"/>
      <c r="B3542"/>
      <c r="C3542"/>
      <c r="E3542"/>
      <c r="F3542"/>
      <c r="G3542"/>
      <c r="I3542"/>
      <c r="J3542"/>
      <c r="K3542"/>
      <c r="M3542"/>
      <c r="N3542"/>
      <c r="O3542"/>
      <c r="Q3542"/>
      <c r="R3542"/>
      <c r="S3542"/>
      <c r="U3542"/>
      <c r="V3542"/>
      <c r="W3542"/>
      <c r="Y3542"/>
      <c r="Z3542"/>
      <c r="AA3542"/>
      <c r="AC3542"/>
      <c r="AD3542"/>
      <c r="AE3542"/>
      <c r="AG3542"/>
      <c r="AH3542"/>
      <c r="AI3542"/>
      <c r="AK3542"/>
      <c r="AL3542"/>
      <c r="AM3542"/>
      <c r="AO3542"/>
      <c r="AP3542"/>
      <c r="AQ3542"/>
      <c r="AS3542"/>
      <c r="AT3542"/>
      <c r="AU3542"/>
      <c r="AW3542"/>
      <c r="AX3542"/>
      <c r="AY3542"/>
      <c r="BA3542"/>
      <c r="BB3542"/>
      <c r="BC3542"/>
      <c r="BE3542"/>
      <c r="BF3542"/>
      <c r="BG3542"/>
      <c r="BI3542"/>
      <c r="BJ3542"/>
      <c r="BK3542"/>
      <c r="BM3542"/>
      <c r="BN3542"/>
      <c r="BO3542"/>
    </row>
    <row r="3543" spans="1:67">
      <c r="A3543"/>
      <c r="B3543"/>
      <c r="C3543"/>
      <c r="E3543"/>
      <c r="F3543"/>
      <c r="G3543"/>
      <c r="I3543"/>
      <c r="J3543"/>
      <c r="K3543"/>
      <c r="M3543"/>
      <c r="N3543"/>
      <c r="O3543"/>
      <c r="Q3543"/>
      <c r="R3543"/>
      <c r="S3543"/>
      <c r="U3543"/>
      <c r="V3543"/>
      <c r="W3543"/>
      <c r="Y3543"/>
      <c r="Z3543"/>
      <c r="AA3543"/>
      <c r="AC3543"/>
      <c r="AD3543"/>
      <c r="AE3543"/>
      <c r="AG3543"/>
      <c r="AH3543"/>
      <c r="AI3543"/>
      <c r="AK3543"/>
      <c r="AL3543"/>
      <c r="AM3543"/>
      <c r="AO3543"/>
      <c r="AP3543"/>
      <c r="AQ3543"/>
      <c r="AS3543"/>
      <c r="AT3543"/>
      <c r="AU3543"/>
      <c r="AW3543"/>
      <c r="AX3543"/>
      <c r="AY3543"/>
      <c r="BA3543"/>
      <c r="BB3543"/>
      <c r="BC3543"/>
      <c r="BE3543"/>
      <c r="BF3543"/>
      <c r="BG3543"/>
      <c r="BI3543"/>
      <c r="BJ3543"/>
      <c r="BK3543"/>
      <c r="BM3543"/>
      <c r="BN3543"/>
      <c r="BO3543"/>
    </row>
    <row r="3544" spans="1:67">
      <c r="A3544"/>
      <c r="B3544"/>
      <c r="C3544"/>
      <c r="E3544"/>
      <c r="F3544"/>
      <c r="G3544"/>
      <c r="I3544"/>
      <c r="J3544"/>
      <c r="K3544"/>
      <c r="M3544"/>
      <c r="N3544"/>
      <c r="O3544"/>
      <c r="Q3544"/>
      <c r="R3544"/>
      <c r="S3544"/>
      <c r="U3544"/>
      <c r="V3544"/>
      <c r="W3544"/>
      <c r="Y3544"/>
      <c r="Z3544"/>
      <c r="AA3544"/>
      <c r="AC3544"/>
      <c r="AD3544"/>
      <c r="AE3544"/>
      <c r="AG3544"/>
      <c r="AH3544"/>
      <c r="AI3544"/>
      <c r="AK3544"/>
      <c r="AL3544"/>
      <c r="AM3544"/>
      <c r="AO3544"/>
      <c r="AP3544"/>
      <c r="AQ3544"/>
      <c r="AS3544"/>
      <c r="AT3544"/>
      <c r="AU3544"/>
      <c r="AW3544"/>
      <c r="AX3544"/>
      <c r="AY3544"/>
      <c r="BA3544"/>
      <c r="BB3544"/>
      <c r="BC3544"/>
      <c r="BE3544"/>
      <c r="BF3544"/>
      <c r="BG3544"/>
      <c r="BI3544"/>
      <c r="BJ3544"/>
      <c r="BK3544"/>
      <c r="BM3544"/>
      <c r="BN3544"/>
      <c r="BO3544"/>
    </row>
    <row r="3545" spans="1:67">
      <c r="A3545"/>
      <c r="B3545"/>
      <c r="C3545"/>
      <c r="E3545"/>
      <c r="F3545"/>
      <c r="G3545"/>
      <c r="I3545"/>
      <c r="J3545"/>
      <c r="K3545"/>
      <c r="M3545"/>
      <c r="N3545"/>
      <c r="O3545"/>
      <c r="Q3545"/>
      <c r="R3545"/>
      <c r="S3545"/>
      <c r="U3545"/>
      <c r="V3545"/>
      <c r="W3545"/>
      <c r="Y3545"/>
      <c r="Z3545"/>
      <c r="AA3545"/>
      <c r="AC3545"/>
      <c r="AD3545"/>
      <c r="AE3545"/>
      <c r="AG3545"/>
      <c r="AH3545"/>
      <c r="AI3545"/>
      <c r="AK3545"/>
      <c r="AL3545"/>
      <c r="AM3545"/>
      <c r="AO3545"/>
      <c r="AP3545"/>
      <c r="AQ3545"/>
      <c r="AS3545"/>
      <c r="AT3545"/>
      <c r="AU3545"/>
      <c r="AW3545"/>
      <c r="AX3545"/>
      <c r="AY3545"/>
      <c r="BA3545"/>
      <c r="BB3545"/>
      <c r="BC3545"/>
      <c r="BE3545"/>
      <c r="BF3545"/>
      <c r="BG3545"/>
      <c r="BI3545"/>
      <c r="BJ3545"/>
      <c r="BK3545"/>
      <c r="BM3545"/>
      <c r="BN3545"/>
      <c r="BO3545"/>
    </row>
    <row r="3546" spans="1:67">
      <c r="A3546"/>
      <c r="B3546"/>
      <c r="C3546"/>
      <c r="E3546"/>
      <c r="F3546"/>
      <c r="G3546"/>
      <c r="I3546"/>
      <c r="J3546"/>
      <c r="K3546"/>
      <c r="M3546"/>
      <c r="N3546"/>
      <c r="O3546"/>
      <c r="Q3546"/>
      <c r="R3546"/>
      <c r="S3546"/>
      <c r="U3546"/>
      <c r="V3546"/>
      <c r="W3546"/>
      <c r="Y3546"/>
      <c r="Z3546"/>
      <c r="AA3546"/>
      <c r="AC3546"/>
      <c r="AD3546"/>
      <c r="AE3546"/>
      <c r="AG3546"/>
      <c r="AH3546"/>
      <c r="AI3546"/>
      <c r="AK3546"/>
      <c r="AL3546"/>
      <c r="AM3546"/>
      <c r="AO3546"/>
      <c r="AP3546"/>
      <c r="AQ3546"/>
      <c r="AS3546"/>
      <c r="AT3546"/>
      <c r="AU3546"/>
      <c r="AW3546"/>
      <c r="AX3546"/>
      <c r="AY3546"/>
      <c r="BA3546"/>
      <c r="BB3546"/>
      <c r="BC3546"/>
      <c r="BE3546"/>
      <c r="BF3546"/>
      <c r="BG3546"/>
      <c r="BI3546"/>
      <c r="BJ3546"/>
      <c r="BK3546"/>
      <c r="BM3546"/>
      <c r="BN3546"/>
      <c r="BO3546"/>
    </row>
    <row r="3547" spans="1:67">
      <c r="A3547"/>
      <c r="B3547"/>
      <c r="C3547"/>
      <c r="E3547"/>
      <c r="F3547"/>
      <c r="G3547"/>
      <c r="I3547"/>
      <c r="J3547"/>
      <c r="K3547"/>
      <c r="M3547"/>
      <c r="N3547"/>
      <c r="O3547"/>
      <c r="Q3547"/>
      <c r="R3547"/>
      <c r="S3547"/>
      <c r="U3547"/>
      <c r="V3547"/>
      <c r="W3547"/>
      <c r="Y3547"/>
      <c r="Z3547"/>
      <c r="AA3547"/>
      <c r="AC3547"/>
      <c r="AD3547"/>
      <c r="AE3547"/>
      <c r="AG3547"/>
      <c r="AH3547"/>
      <c r="AI3547"/>
      <c r="AK3547"/>
      <c r="AL3547"/>
      <c r="AM3547"/>
      <c r="AO3547"/>
      <c r="AP3547"/>
      <c r="AQ3547"/>
      <c r="AS3547"/>
      <c r="AT3547"/>
      <c r="AU3547"/>
      <c r="AW3547"/>
      <c r="AX3547"/>
      <c r="AY3547"/>
      <c r="BA3547"/>
      <c r="BB3547"/>
      <c r="BC3547"/>
      <c r="BE3547"/>
      <c r="BF3547"/>
      <c r="BG3547"/>
      <c r="BI3547"/>
      <c r="BJ3547"/>
      <c r="BK3547"/>
      <c r="BM3547"/>
      <c r="BN3547"/>
      <c r="BO3547"/>
    </row>
    <row r="3548" spans="1:67">
      <c r="A3548"/>
      <c r="B3548"/>
      <c r="C3548"/>
      <c r="E3548"/>
      <c r="F3548"/>
      <c r="G3548"/>
      <c r="I3548"/>
      <c r="J3548"/>
      <c r="K3548"/>
      <c r="M3548"/>
      <c r="N3548"/>
      <c r="O3548"/>
      <c r="Q3548"/>
      <c r="R3548"/>
      <c r="S3548"/>
      <c r="U3548"/>
      <c r="V3548"/>
      <c r="W3548"/>
      <c r="Y3548"/>
      <c r="Z3548"/>
      <c r="AA3548"/>
      <c r="AC3548"/>
      <c r="AD3548"/>
      <c r="AE3548"/>
      <c r="AG3548"/>
      <c r="AH3548"/>
      <c r="AI3548"/>
      <c r="AK3548"/>
      <c r="AL3548"/>
      <c r="AM3548"/>
      <c r="AO3548"/>
      <c r="AP3548"/>
      <c r="AQ3548"/>
      <c r="AS3548"/>
      <c r="AT3548"/>
      <c r="AU3548"/>
      <c r="AW3548"/>
      <c r="AX3548"/>
      <c r="AY3548"/>
      <c r="BA3548"/>
      <c r="BB3548"/>
      <c r="BC3548"/>
      <c r="BE3548"/>
      <c r="BF3548"/>
      <c r="BG3548"/>
      <c r="BI3548"/>
      <c r="BJ3548"/>
      <c r="BK3548"/>
      <c r="BM3548"/>
      <c r="BN3548"/>
      <c r="BO3548"/>
    </row>
    <row r="3549" spans="1:67">
      <c r="A3549"/>
      <c r="B3549"/>
      <c r="C3549"/>
      <c r="E3549"/>
      <c r="F3549"/>
      <c r="G3549"/>
      <c r="I3549"/>
      <c r="J3549"/>
      <c r="K3549"/>
      <c r="M3549"/>
      <c r="N3549"/>
      <c r="O3549"/>
      <c r="Q3549"/>
      <c r="R3549"/>
      <c r="S3549"/>
      <c r="U3549"/>
      <c r="V3549"/>
      <c r="W3549"/>
      <c r="Y3549"/>
      <c r="Z3549"/>
      <c r="AA3549"/>
      <c r="AC3549"/>
      <c r="AD3549"/>
      <c r="AE3549"/>
      <c r="AG3549"/>
      <c r="AH3549"/>
      <c r="AI3549"/>
      <c r="AK3549"/>
      <c r="AL3549"/>
      <c r="AM3549"/>
      <c r="AO3549"/>
      <c r="AP3549"/>
      <c r="AQ3549"/>
      <c r="AS3549"/>
      <c r="AT3549"/>
      <c r="AU3549"/>
      <c r="AW3549"/>
      <c r="AX3549"/>
      <c r="AY3549"/>
      <c r="BA3549"/>
      <c r="BB3549"/>
      <c r="BC3549"/>
      <c r="BE3549"/>
      <c r="BF3549"/>
      <c r="BG3549"/>
      <c r="BI3549"/>
      <c r="BJ3549"/>
      <c r="BK3549"/>
      <c r="BM3549"/>
      <c r="BN3549"/>
      <c r="BO3549"/>
    </row>
    <row r="3550" spans="1:67">
      <c r="A3550"/>
      <c r="B3550"/>
      <c r="C3550"/>
      <c r="E3550"/>
      <c r="F3550"/>
      <c r="G3550"/>
      <c r="I3550"/>
      <c r="J3550"/>
      <c r="K3550"/>
      <c r="M3550"/>
      <c r="N3550"/>
      <c r="O3550"/>
      <c r="Q3550"/>
      <c r="R3550"/>
      <c r="S3550"/>
      <c r="U3550"/>
      <c r="V3550"/>
      <c r="W3550"/>
      <c r="Y3550"/>
      <c r="Z3550"/>
      <c r="AA3550"/>
      <c r="AC3550"/>
      <c r="AD3550"/>
      <c r="AE3550"/>
      <c r="AG3550"/>
      <c r="AH3550"/>
      <c r="AI3550"/>
      <c r="AK3550"/>
      <c r="AL3550"/>
      <c r="AM3550"/>
      <c r="AO3550"/>
      <c r="AP3550"/>
      <c r="AQ3550"/>
      <c r="AS3550"/>
      <c r="AT3550"/>
      <c r="AU3550"/>
      <c r="AW3550"/>
      <c r="AX3550"/>
      <c r="AY3550"/>
      <c r="BA3550"/>
      <c r="BB3550"/>
      <c r="BC3550"/>
      <c r="BE3550"/>
      <c r="BF3550"/>
      <c r="BG3550"/>
      <c r="BI3550"/>
      <c r="BJ3550"/>
      <c r="BK3550"/>
      <c r="BM3550"/>
      <c r="BN3550"/>
      <c r="BO3550"/>
    </row>
    <row r="3551" spans="1:67">
      <c r="A3551"/>
      <c r="B3551"/>
      <c r="C3551"/>
      <c r="E3551"/>
      <c r="F3551"/>
      <c r="G3551"/>
      <c r="I3551"/>
      <c r="J3551"/>
      <c r="K3551"/>
      <c r="M3551"/>
      <c r="N3551"/>
      <c r="O3551"/>
      <c r="Q3551"/>
      <c r="R3551"/>
      <c r="S3551"/>
      <c r="U3551"/>
      <c r="V3551"/>
      <c r="W3551"/>
      <c r="Y3551"/>
      <c r="Z3551"/>
      <c r="AA3551"/>
      <c r="AC3551"/>
      <c r="AD3551"/>
      <c r="AE3551"/>
      <c r="AG3551"/>
      <c r="AH3551"/>
      <c r="AI3551"/>
      <c r="AK3551"/>
      <c r="AL3551"/>
      <c r="AM3551"/>
      <c r="AO3551"/>
      <c r="AP3551"/>
      <c r="AQ3551"/>
      <c r="AS3551"/>
      <c r="AT3551"/>
      <c r="AU3551"/>
      <c r="AW3551"/>
      <c r="AX3551"/>
      <c r="AY3551"/>
      <c r="BA3551"/>
      <c r="BB3551"/>
      <c r="BC3551"/>
      <c r="BE3551"/>
      <c r="BF3551"/>
      <c r="BG3551"/>
      <c r="BI3551"/>
      <c r="BJ3551"/>
      <c r="BK3551"/>
      <c r="BM3551"/>
      <c r="BN3551"/>
      <c r="BO3551"/>
    </row>
    <row r="3552" spans="1:67">
      <c r="A3552"/>
      <c r="B3552"/>
      <c r="C3552"/>
      <c r="E3552"/>
      <c r="F3552"/>
      <c r="G3552"/>
      <c r="I3552"/>
      <c r="J3552"/>
      <c r="K3552"/>
      <c r="M3552"/>
      <c r="N3552"/>
      <c r="O3552"/>
      <c r="Q3552"/>
      <c r="R3552"/>
      <c r="S3552"/>
      <c r="U3552"/>
      <c r="V3552"/>
      <c r="W3552"/>
      <c r="Y3552"/>
      <c r="Z3552"/>
      <c r="AA3552"/>
      <c r="AC3552"/>
      <c r="AD3552"/>
      <c r="AE3552"/>
      <c r="AG3552"/>
      <c r="AH3552"/>
      <c r="AI3552"/>
      <c r="AK3552"/>
      <c r="AL3552"/>
      <c r="AM3552"/>
      <c r="AO3552"/>
      <c r="AP3552"/>
      <c r="AQ3552"/>
      <c r="AS3552"/>
      <c r="AT3552"/>
      <c r="AU3552"/>
      <c r="AW3552"/>
      <c r="AX3552"/>
      <c r="AY3552"/>
      <c r="BA3552"/>
      <c r="BB3552"/>
      <c r="BC3552"/>
      <c r="BE3552"/>
      <c r="BF3552"/>
      <c r="BG3552"/>
      <c r="BI3552"/>
      <c r="BJ3552"/>
      <c r="BK3552"/>
      <c r="BM3552"/>
      <c r="BN3552"/>
      <c r="BO3552"/>
    </row>
    <row r="3553" spans="1:67">
      <c r="A3553"/>
      <c r="B3553"/>
      <c r="C3553"/>
      <c r="E3553"/>
      <c r="F3553"/>
      <c r="G3553"/>
      <c r="I3553"/>
      <c r="J3553"/>
      <c r="K3553"/>
      <c r="M3553"/>
      <c r="N3553"/>
      <c r="O3553"/>
      <c r="Q3553"/>
      <c r="R3553"/>
      <c r="S3553"/>
      <c r="U3553"/>
      <c r="V3553"/>
      <c r="W3553"/>
      <c r="Y3553"/>
      <c r="Z3553"/>
      <c r="AA3553"/>
      <c r="AC3553"/>
      <c r="AD3553"/>
      <c r="AE3553"/>
      <c r="AG3553"/>
      <c r="AH3553"/>
      <c r="AI3553"/>
      <c r="AK3553"/>
      <c r="AL3553"/>
      <c r="AM3553"/>
      <c r="AO3553"/>
      <c r="AP3553"/>
      <c r="AQ3553"/>
      <c r="AS3553"/>
      <c r="AT3553"/>
      <c r="AU3553"/>
      <c r="AW3553"/>
      <c r="AX3553"/>
      <c r="AY3553"/>
      <c r="BA3553"/>
      <c r="BB3553"/>
      <c r="BC3553"/>
      <c r="BE3553"/>
      <c r="BF3553"/>
      <c r="BG3553"/>
      <c r="BI3553"/>
      <c r="BJ3553"/>
      <c r="BK3553"/>
      <c r="BM3553"/>
      <c r="BN3553"/>
      <c r="BO3553"/>
    </row>
    <row r="3554" spans="1:67">
      <c r="A3554"/>
      <c r="B3554"/>
      <c r="C3554"/>
      <c r="E3554"/>
      <c r="F3554"/>
      <c r="G3554"/>
      <c r="I3554"/>
      <c r="J3554"/>
      <c r="K3554"/>
      <c r="M3554"/>
      <c r="N3554"/>
      <c r="O3554"/>
      <c r="Q3554"/>
      <c r="R3554"/>
      <c r="S3554"/>
      <c r="U3554"/>
      <c r="V3554"/>
      <c r="W3554"/>
      <c r="Y3554"/>
      <c r="Z3554"/>
      <c r="AA3554"/>
      <c r="AC3554"/>
      <c r="AD3554"/>
      <c r="AE3554"/>
      <c r="AG3554"/>
      <c r="AH3554"/>
      <c r="AI3554"/>
      <c r="AK3554"/>
      <c r="AL3554"/>
      <c r="AM3554"/>
      <c r="AO3554"/>
      <c r="AP3554"/>
      <c r="AQ3554"/>
      <c r="AS3554"/>
      <c r="AT3554"/>
      <c r="AU3554"/>
      <c r="AW3554"/>
      <c r="AX3554"/>
      <c r="AY3554"/>
      <c r="BA3554"/>
      <c r="BB3554"/>
      <c r="BC3554"/>
      <c r="BE3554"/>
      <c r="BF3554"/>
      <c r="BG3554"/>
      <c r="BI3554"/>
      <c r="BJ3554"/>
      <c r="BK3554"/>
      <c r="BM3554"/>
      <c r="BN3554"/>
      <c r="BO3554"/>
    </row>
    <row r="3555" spans="1:67">
      <c r="A3555"/>
      <c r="B3555"/>
      <c r="C3555"/>
      <c r="E3555"/>
      <c r="F3555"/>
      <c r="G3555"/>
      <c r="I3555"/>
      <c r="J3555"/>
      <c r="K3555"/>
      <c r="M3555"/>
      <c r="N3555"/>
      <c r="O3555"/>
      <c r="Q3555"/>
      <c r="R3555"/>
      <c r="S3555"/>
      <c r="U3555"/>
      <c r="V3555"/>
      <c r="W3555"/>
      <c r="Y3555"/>
      <c r="Z3555"/>
      <c r="AA3555"/>
      <c r="AC3555"/>
      <c r="AD3555"/>
      <c r="AE3555"/>
      <c r="AG3555"/>
      <c r="AH3555"/>
      <c r="AI3555"/>
      <c r="AK3555"/>
      <c r="AL3555"/>
      <c r="AM3555"/>
      <c r="AO3555"/>
      <c r="AP3555"/>
      <c r="AQ3555"/>
      <c r="AS3555"/>
      <c r="AT3555"/>
      <c r="AU3555"/>
      <c r="AW3555"/>
      <c r="AX3555"/>
      <c r="AY3555"/>
      <c r="BA3555"/>
      <c r="BB3555"/>
      <c r="BC3555"/>
      <c r="BE3555"/>
      <c r="BF3555"/>
      <c r="BG3555"/>
      <c r="BI3555"/>
      <c r="BJ3555"/>
      <c r="BK3555"/>
      <c r="BM3555"/>
      <c r="BN3555"/>
      <c r="BO3555"/>
    </row>
    <row r="3556" spans="1:67">
      <c r="A3556"/>
      <c r="B3556"/>
      <c r="C3556"/>
      <c r="E3556"/>
      <c r="F3556"/>
      <c r="G3556"/>
      <c r="I3556"/>
      <c r="J3556"/>
      <c r="K3556"/>
      <c r="M3556"/>
      <c r="N3556"/>
      <c r="O3556"/>
      <c r="Q3556"/>
      <c r="R3556"/>
      <c r="S3556"/>
      <c r="U3556"/>
      <c r="V3556"/>
      <c r="W3556"/>
      <c r="Y3556"/>
      <c r="Z3556"/>
      <c r="AA3556"/>
      <c r="AC3556"/>
      <c r="AD3556"/>
      <c r="AE3556"/>
      <c r="AG3556"/>
      <c r="AH3556"/>
      <c r="AI3556"/>
      <c r="AK3556"/>
      <c r="AL3556"/>
      <c r="AM3556"/>
      <c r="AO3556"/>
      <c r="AP3556"/>
      <c r="AQ3556"/>
      <c r="AS3556"/>
      <c r="AT3556"/>
      <c r="AU3556"/>
      <c r="AW3556"/>
      <c r="AX3556"/>
      <c r="AY3556"/>
      <c r="BA3556"/>
      <c r="BB3556"/>
      <c r="BC3556"/>
      <c r="BE3556"/>
      <c r="BF3556"/>
      <c r="BG3556"/>
      <c r="BI3556"/>
      <c r="BJ3556"/>
      <c r="BK3556"/>
      <c r="BM3556"/>
      <c r="BN3556"/>
      <c r="BO3556"/>
    </row>
    <row r="3557" spans="1:67">
      <c r="A3557"/>
      <c r="B3557"/>
      <c r="C3557"/>
      <c r="E3557"/>
      <c r="F3557"/>
      <c r="G3557"/>
      <c r="I3557"/>
      <c r="J3557"/>
      <c r="K3557"/>
      <c r="M3557"/>
      <c r="N3557"/>
      <c r="O3557"/>
      <c r="Q3557"/>
      <c r="R3557"/>
      <c r="S3557"/>
      <c r="U3557"/>
      <c r="V3557"/>
      <c r="W3557"/>
      <c r="Y3557"/>
      <c r="Z3557"/>
      <c r="AA3557"/>
      <c r="AC3557"/>
      <c r="AD3557"/>
      <c r="AE3557"/>
      <c r="AG3557"/>
      <c r="AH3557"/>
      <c r="AI3557"/>
      <c r="AK3557"/>
      <c r="AL3557"/>
      <c r="AM3557"/>
      <c r="AO3557"/>
      <c r="AP3557"/>
      <c r="AQ3557"/>
      <c r="AS3557"/>
      <c r="AT3557"/>
      <c r="AU3557"/>
      <c r="AW3557"/>
      <c r="AX3557"/>
      <c r="AY3557"/>
      <c r="BA3557"/>
      <c r="BB3557"/>
      <c r="BC3557"/>
      <c r="BE3557"/>
      <c r="BF3557"/>
      <c r="BG3557"/>
      <c r="BI3557"/>
      <c r="BJ3557"/>
      <c r="BK3557"/>
      <c r="BM3557"/>
      <c r="BN3557"/>
      <c r="BO3557"/>
    </row>
    <row r="3558" spans="1:67">
      <c r="A3558"/>
      <c r="B3558"/>
      <c r="C3558"/>
      <c r="E3558"/>
      <c r="F3558"/>
      <c r="G3558"/>
      <c r="I3558"/>
      <c r="J3558"/>
      <c r="K3558"/>
      <c r="M3558"/>
      <c r="N3558"/>
      <c r="O3558"/>
      <c r="Q3558"/>
      <c r="R3558"/>
      <c r="S3558"/>
      <c r="U3558"/>
      <c r="V3558"/>
      <c r="W3558"/>
      <c r="Y3558"/>
      <c r="Z3558"/>
      <c r="AA3558"/>
      <c r="AC3558"/>
      <c r="AD3558"/>
      <c r="AE3558"/>
      <c r="AG3558"/>
      <c r="AH3558"/>
      <c r="AI3558"/>
      <c r="AK3558"/>
      <c r="AL3558"/>
      <c r="AM3558"/>
      <c r="AO3558"/>
      <c r="AP3558"/>
      <c r="AQ3558"/>
      <c r="AS3558"/>
      <c r="AT3558"/>
      <c r="AU3558"/>
      <c r="AW3558"/>
      <c r="AX3558"/>
      <c r="AY3558"/>
      <c r="BA3558"/>
      <c r="BB3558"/>
      <c r="BC3558"/>
      <c r="BE3558"/>
      <c r="BF3558"/>
      <c r="BG3558"/>
      <c r="BI3558"/>
      <c r="BJ3558"/>
      <c r="BK3558"/>
      <c r="BM3558"/>
      <c r="BN3558"/>
      <c r="BO3558"/>
    </row>
    <row r="3559" spans="1:67">
      <c r="A3559"/>
      <c r="B3559"/>
      <c r="C3559"/>
      <c r="E3559"/>
      <c r="F3559"/>
      <c r="G3559"/>
      <c r="I3559"/>
      <c r="J3559"/>
      <c r="K3559"/>
      <c r="M3559"/>
      <c r="N3559"/>
      <c r="O3559"/>
      <c r="Q3559"/>
      <c r="R3559"/>
      <c r="S3559"/>
      <c r="U3559"/>
      <c r="V3559"/>
      <c r="W3559"/>
      <c r="Y3559"/>
      <c r="Z3559"/>
      <c r="AA3559"/>
      <c r="AC3559"/>
      <c r="AD3559"/>
      <c r="AE3559"/>
      <c r="AG3559"/>
      <c r="AH3559"/>
      <c r="AI3559"/>
      <c r="AK3559"/>
      <c r="AL3559"/>
      <c r="AM3559"/>
      <c r="AO3559"/>
      <c r="AP3559"/>
      <c r="AQ3559"/>
      <c r="AS3559"/>
      <c r="AT3559"/>
      <c r="AU3559"/>
      <c r="AW3559"/>
      <c r="AX3559"/>
      <c r="AY3559"/>
      <c r="BA3559"/>
      <c r="BB3559"/>
      <c r="BC3559"/>
      <c r="BE3559"/>
      <c r="BF3559"/>
      <c r="BG3559"/>
      <c r="BI3559"/>
      <c r="BJ3559"/>
      <c r="BK3559"/>
      <c r="BM3559"/>
      <c r="BN3559"/>
      <c r="BO3559"/>
    </row>
    <row r="3560" spans="1:67">
      <c r="A3560"/>
      <c r="B3560"/>
      <c r="C3560"/>
      <c r="E3560"/>
      <c r="F3560"/>
      <c r="G3560"/>
      <c r="I3560"/>
      <c r="J3560"/>
      <c r="K3560"/>
      <c r="M3560"/>
      <c r="N3560"/>
      <c r="O3560"/>
      <c r="Q3560"/>
      <c r="R3560"/>
      <c r="S3560"/>
      <c r="U3560"/>
      <c r="V3560"/>
      <c r="W3560"/>
      <c r="Y3560"/>
      <c r="Z3560"/>
      <c r="AA3560"/>
      <c r="AC3560"/>
      <c r="AD3560"/>
      <c r="AE3560"/>
      <c r="AG3560"/>
      <c r="AH3560"/>
      <c r="AI3560"/>
      <c r="AK3560"/>
      <c r="AL3560"/>
      <c r="AM3560"/>
      <c r="AO3560"/>
      <c r="AP3560"/>
      <c r="AQ3560"/>
      <c r="AS3560"/>
      <c r="AT3560"/>
      <c r="AU3560"/>
      <c r="AW3560"/>
      <c r="AX3560"/>
      <c r="AY3560"/>
      <c r="BA3560"/>
      <c r="BB3560"/>
      <c r="BC3560"/>
      <c r="BE3560"/>
      <c r="BF3560"/>
      <c r="BG3560"/>
      <c r="BI3560"/>
      <c r="BJ3560"/>
      <c r="BK3560"/>
      <c r="BM3560"/>
      <c r="BN3560"/>
      <c r="BO3560"/>
    </row>
    <row r="3561" spans="1:67">
      <c r="A3561"/>
      <c r="B3561"/>
      <c r="C3561"/>
      <c r="E3561"/>
      <c r="F3561"/>
      <c r="G3561"/>
      <c r="I3561"/>
      <c r="J3561"/>
      <c r="K3561"/>
      <c r="M3561"/>
      <c r="N3561"/>
      <c r="O3561"/>
      <c r="Q3561"/>
      <c r="R3561"/>
      <c r="S3561"/>
      <c r="U3561"/>
      <c r="V3561"/>
      <c r="W3561"/>
      <c r="Y3561"/>
      <c r="Z3561"/>
      <c r="AA3561"/>
      <c r="AC3561"/>
      <c r="AD3561"/>
      <c r="AE3561"/>
      <c r="AG3561"/>
      <c r="AH3561"/>
      <c r="AI3561"/>
      <c r="AK3561"/>
      <c r="AL3561"/>
      <c r="AM3561"/>
      <c r="AO3561"/>
      <c r="AP3561"/>
      <c r="AQ3561"/>
      <c r="AS3561"/>
      <c r="AT3561"/>
      <c r="AU3561"/>
      <c r="AW3561"/>
      <c r="AX3561"/>
      <c r="AY3561"/>
      <c r="BA3561"/>
      <c r="BB3561"/>
      <c r="BC3561"/>
      <c r="BE3561"/>
      <c r="BF3561"/>
      <c r="BG3561"/>
      <c r="BI3561"/>
      <c r="BJ3561"/>
      <c r="BK3561"/>
      <c r="BM3561"/>
      <c r="BN3561"/>
      <c r="BO3561"/>
    </row>
    <row r="3562" spans="1:67">
      <c r="A3562"/>
      <c r="B3562"/>
      <c r="C3562"/>
      <c r="E3562"/>
      <c r="F3562"/>
      <c r="G3562"/>
      <c r="I3562"/>
      <c r="J3562"/>
      <c r="K3562"/>
      <c r="M3562"/>
      <c r="N3562"/>
      <c r="O3562"/>
      <c r="Q3562"/>
      <c r="R3562"/>
      <c r="S3562"/>
      <c r="U3562"/>
      <c r="V3562"/>
      <c r="W3562"/>
      <c r="Y3562"/>
      <c r="Z3562"/>
      <c r="AA3562"/>
      <c r="AC3562"/>
      <c r="AD3562"/>
      <c r="AE3562"/>
      <c r="AG3562"/>
      <c r="AH3562"/>
      <c r="AI3562"/>
      <c r="AK3562"/>
      <c r="AL3562"/>
      <c r="AM3562"/>
      <c r="AO3562"/>
      <c r="AP3562"/>
      <c r="AQ3562"/>
      <c r="AS3562"/>
      <c r="AT3562"/>
      <c r="AU3562"/>
      <c r="AW3562"/>
      <c r="AX3562"/>
      <c r="AY3562"/>
      <c r="BA3562"/>
      <c r="BB3562"/>
      <c r="BC3562"/>
      <c r="BE3562"/>
      <c r="BF3562"/>
      <c r="BG3562"/>
      <c r="BI3562"/>
      <c r="BJ3562"/>
      <c r="BK3562"/>
      <c r="BM3562"/>
      <c r="BN3562"/>
      <c r="BO3562"/>
    </row>
    <row r="3563" spans="1:67">
      <c r="A3563"/>
      <c r="B3563"/>
      <c r="C3563"/>
      <c r="E3563"/>
      <c r="F3563"/>
      <c r="G3563"/>
      <c r="I3563"/>
      <c r="J3563"/>
      <c r="K3563"/>
      <c r="M3563"/>
      <c r="N3563"/>
      <c r="O3563"/>
      <c r="Q3563"/>
      <c r="R3563"/>
      <c r="S3563"/>
      <c r="U3563"/>
      <c r="V3563"/>
      <c r="W3563"/>
      <c r="Y3563"/>
      <c r="Z3563"/>
      <c r="AA3563"/>
      <c r="AC3563"/>
      <c r="AD3563"/>
      <c r="AE3563"/>
      <c r="AG3563"/>
      <c r="AH3563"/>
      <c r="AI3563"/>
      <c r="AK3563"/>
      <c r="AL3563"/>
      <c r="AM3563"/>
      <c r="AO3563"/>
      <c r="AP3563"/>
      <c r="AQ3563"/>
      <c r="AS3563"/>
      <c r="AT3563"/>
      <c r="AU3563"/>
      <c r="AW3563"/>
      <c r="AX3563"/>
      <c r="AY3563"/>
      <c r="BA3563"/>
      <c r="BB3563"/>
      <c r="BC3563"/>
      <c r="BE3563"/>
      <c r="BF3563"/>
      <c r="BG3563"/>
      <c r="BI3563"/>
      <c r="BJ3563"/>
      <c r="BK3563"/>
      <c r="BM3563"/>
      <c r="BN3563"/>
      <c r="BO3563"/>
    </row>
    <row r="3564" spans="1:67">
      <c r="A3564"/>
      <c r="B3564"/>
      <c r="C3564"/>
      <c r="E3564"/>
      <c r="F3564"/>
      <c r="G3564"/>
      <c r="I3564"/>
      <c r="J3564"/>
      <c r="K3564"/>
      <c r="M3564"/>
      <c r="N3564"/>
      <c r="O3564"/>
      <c r="Q3564"/>
      <c r="R3564"/>
      <c r="S3564"/>
      <c r="U3564"/>
      <c r="V3564"/>
      <c r="W3564"/>
      <c r="Y3564"/>
      <c r="Z3564"/>
      <c r="AA3564"/>
      <c r="AC3564"/>
      <c r="AD3564"/>
      <c r="AE3564"/>
      <c r="AG3564"/>
      <c r="AH3564"/>
      <c r="AI3564"/>
      <c r="AK3564"/>
      <c r="AL3564"/>
      <c r="AM3564"/>
      <c r="AO3564"/>
      <c r="AP3564"/>
      <c r="AQ3564"/>
      <c r="AS3564"/>
      <c r="AT3564"/>
      <c r="AU3564"/>
      <c r="AW3564"/>
      <c r="AX3564"/>
      <c r="AY3564"/>
      <c r="BA3564"/>
      <c r="BB3564"/>
      <c r="BC3564"/>
      <c r="BE3564"/>
      <c r="BF3564"/>
      <c r="BG3564"/>
      <c r="BI3564"/>
      <c r="BJ3564"/>
      <c r="BK3564"/>
      <c r="BM3564"/>
      <c r="BN3564"/>
      <c r="BO3564"/>
    </row>
    <row r="3565" spans="1:67">
      <c r="A3565"/>
      <c r="B3565"/>
      <c r="C3565"/>
      <c r="E3565"/>
      <c r="F3565"/>
      <c r="G3565"/>
      <c r="I3565"/>
      <c r="J3565"/>
      <c r="K3565"/>
      <c r="M3565"/>
      <c r="N3565"/>
      <c r="O3565"/>
      <c r="Q3565"/>
      <c r="R3565"/>
      <c r="S3565"/>
      <c r="U3565"/>
      <c r="V3565"/>
      <c r="W3565"/>
      <c r="Y3565"/>
      <c r="Z3565"/>
      <c r="AA3565"/>
      <c r="AC3565"/>
      <c r="AD3565"/>
      <c r="AE3565"/>
      <c r="AG3565"/>
      <c r="AH3565"/>
      <c r="AI3565"/>
      <c r="AK3565"/>
      <c r="AL3565"/>
      <c r="AM3565"/>
      <c r="AO3565"/>
      <c r="AP3565"/>
      <c r="AQ3565"/>
      <c r="AS3565"/>
      <c r="AT3565"/>
      <c r="AU3565"/>
      <c r="AW3565"/>
      <c r="AX3565"/>
      <c r="AY3565"/>
      <c r="BA3565"/>
      <c r="BB3565"/>
      <c r="BC3565"/>
      <c r="BE3565"/>
      <c r="BF3565"/>
      <c r="BG3565"/>
      <c r="BI3565"/>
      <c r="BJ3565"/>
      <c r="BK3565"/>
      <c r="BM3565"/>
      <c r="BN3565"/>
      <c r="BO3565"/>
    </row>
    <row r="3566" spans="1:67">
      <c r="A3566"/>
      <c r="B3566"/>
      <c r="C3566"/>
      <c r="E3566"/>
      <c r="F3566"/>
      <c r="G3566"/>
      <c r="I3566"/>
      <c r="J3566"/>
      <c r="K3566"/>
      <c r="M3566"/>
      <c r="N3566"/>
      <c r="O3566"/>
      <c r="Q3566"/>
      <c r="R3566"/>
      <c r="S3566"/>
      <c r="U3566"/>
      <c r="V3566"/>
      <c r="W3566"/>
      <c r="Y3566"/>
      <c r="Z3566"/>
      <c r="AA3566"/>
      <c r="AC3566"/>
      <c r="AD3566"/>
      <c r="AE3566"/>
      <c r="AG3566"/>
      <c r="AH3566"/>
      <c r="AI3566"/>
      <c r="AK3566"/>
      <c r="AL3566"/>
      <c r="AM3566"/>
      <c r="AO3566"/>
      <c r="AP3566"/>
      <c r="AQ3566"/>
      <c r="AS3566"/>
      <c r="AT3566"/>
      <c r="AU3566"/>
      <c r="AW3566"/>
      <c r="AX3566"/>
      <c r="AY3566"/>
      <c r="BA3566"/>
      <c r="BB3566"/>
      <c r="BC3566"/>
      <c r="BE3566"/>
      <c r="BF3566"/>
      <c r="BG3566"/>
      <c r="BI3566"/>
      <c r="BJ3566"/>
      <c r="BK3566"/>
      <c r="BM3566"/>
      <c r="BN3566"/>
      <c r="BO3566"/>
    </row>
    <row r="3567" spans="1:67">
      <c r="A3567"/>
      <c r="B3567"/>
      <c r="C3567"/>
      <c r="E3567"/>
      <c r="F3567"/>
      <c r="G3567"/>
      <c r="I3567"/>
      <c r="J3567"/>
      <c r="K3567"/>
      <c r="M3567"/>
      <c r="N3567"/>
      <c r="O3567"/>
      <c r="Q3567"/>
      <c r="R3567"/>
      <c r="S3567"/>
      <c r="U3567"/>
      <c r="V3567"/>
      <c r="W3567"/>
      <c r="Y3567"/>
      <c r="Z3567"/>
      <c r="AA3567"/>
      <c r="AC3567"/>
      <c r="AD3567"/>
      <c r="AE3567"/>
      <c r="AG3567"/>
      <c r="AH3567"/>
      <c r="AI3567"/>
      <c r="AK3567"/>
      <c r="AL3567"/>
      <c r="AM3567"/>
      <c r="AO3567"/>
      <c r="AP3567"/>
      <c r="AQ3567"/>
      <c r="AS3567"/>
      <c r="AT3567"/>
      <c r="AU3567"/>
      <c r="AW3567"/>
      <c r="AX3567"/>
      <c r="AY3567"/>
      <c r="BA3567"/>
      <c r="BB3567"/>
      <c r="BC3567"/>
      <c r="BE3567"/>
      <c r="BF3567"/>
      <c r="BG3567"/>
      <c r="BI3567"/>
      <c r="BJ3567"/>
      <c r="BK3567"/>
      <c r="BM3567"/>
      <c r="BN3567"/>
      <c r="BO3567"/>
    </row>
    <row r="3568" spans="1:67">
      <c r="A3568"/>
      <c r="B3568"/>
      <c r="C3568"/>
      <c r="E3568"/>
      <c r="F3568"/>
      <c r="G3568"/>
      <c r="I3568"/>
      <c r="J3568"/>
      <c r="K3568"/>
      <c r="M3568"/>
      <c r="N3568"/>
      <c r="O3568"/>
      <c r="Q3568"/>
      <c r="R3568"/>
      <c r="S3568"/>
      <c r="U3568"/>
      <c r="V3568"/>
      <c r="W3568"/>
      <c r="Y3568"/>
      <c r="Z3568"/>
      <c r="AA3568"/>
      <c r="AC3568"/>
      <c r="AD3568"/>
      <c r="AE3568"/>
      <c r="AG3568"/>
      <c r="AH3568"/>
      <c r="AI3568"/>
      <c r="AK3568"/>
      <c r="AL3568"/>
      <c r="AM3568"/>
      <c r="AO3568"/>
      <c r="AP3568"/>
      <c r="AQ3568"/>
      <c r="AS3568"/>
      <c r="AT3568"/>
      <c r="AU3568"/>
      <c r="AW3568"/>
      <c r="AX3568"/>
      <c r="AY3568"/>
      <c r="BA3568"/>
      <c r="BB3568"/>
      <c r="BC3568"/>
      <c r="BE3568"/>
      <c r="BF3568"/>
      <c r="BG3568"/>
      <c r="BI3568"/>
      <c r="BJ3568"/>
      <c r="BK3568"/>
      <c r="BM3568"/>
      <c r="BN3568"/>
      <c r="BO3568"/>
    </row>
    <row r="3569" spans="1:67">
      <c r="A3569"/>
      <c r="B3569"/>
      <c r="C3569"/>
      <c r="E3569"/>
      <c r="F3569"/>
      <c r="G3569"/>
      <c r="I3569"/>
      <c r="J3569"/>
      <c r="K3569"/>
      <c r="M3569"/>
      <c r="N3569"/>
      <c r="O3569"/>
      <c r="Q3569"/>
      <c r="R3569"/>
      <c r="S3569"/>
      <c r="U3569"/>
      <c r="V3569"/>
      <c r="W3569"/>
      <c r="Y3569"/>
      <c r="Z3569"/>
      <c r="AA3569"/>
      <c r="AC3569"/>
      <c r="AD3569"/>
      <c r="AE3569"/>
      <c r="AG3569"/>
      <c r="AH3569"/>
      <c r="AI3569"/>
      <c r="AK3569"/>
      <c r="AL3569"/>
      <c r="AM3569"/>
      <c r="AO3569"/>
      <c r="AP3569"/>
      <c r="AQ3569"/>
      <c r="AS3569"/>
      <c r="AT3569"/>
      <c r="AU3569"/>
      <c r="AW3569"/>
      <c r="AX3569"/>
      <c r="AY3569"/>
      <c r="BA3569"/>
      <c r="BB3569"/>
      <c r="BC3569"/>
      <c r="BE3569"/>
      <c r="BF3569"/>
      <c r="BG3569"/>
      <c r="BI3569"/>
      <c r="BJ3569"/>
      <c r="BK3569"/>
      <c r="BM3569"/>
      <c r="BN3569"/>
      <c r="BO3569"/>
    </row>
    <row r="3570" spans="1:67">
      <c r="A3570"/>
      <c r="B3570"/>
      <c r="C3570"/>
      <c r="E3570"/>
      <c r="F3570"/>
      <c r="G3570"/>
      <c r="I3570"/>
      <c r="J3570"/>
      <c r="K3570"/>
      <c r="M3570"/>
      <c r="N3570"/>
      <c r="O3570"/>
      <c r="Q3570"/>
      <c r="R3570"/>
      <c r="S3570"/>
      <c r="U3570"/>
      <c r="V3570"/>
      <c r="W3570"/>
      <c r="Y3570"/>
      <c r="Z3570"/>
      <c r="AA3570"/>
      <c r="AC3570"/>
      <c r="AD3570"/>
      <c r="AE3570"/>
      <c r="AG3570"/>
      <c r="AH3570"/>
      <c r="AI3570"/>
      <c r="AK3570"/>
      <c r="AL3570"/>
      <c r="AM3570"/>
      <c r="AO3570"/>
      <c r="AP3570"/>
      <c r="AQ3570"/>
      <c r="AS3570"/>
      <c r="AT3570"/>
      <c r="AU3570"/>
      <c r="AW3570"/>
      <c r="AX3570"/>
      <c r="AY3570"/>
      <c r="BA3570"/>
      <c r="BB3570"/>
      <c r="BC3570"/>
      <c r="BE3570"/>
      <c r="BF3570"/>
      <c r="BG3570"/>
      <c r="BI3570"/>
      <c r="BJ3570"/>
      <c r="BK3570"/>
      <c r="BM3570"/>
      <c r="BN3570"/>
      <c r="BO3570"/>
    </row>
    <row r="3571" spans="1:67">
      <c r="A3571"/>
      <c r="B3571"/>
      <c r="C3571"/>
      <c r="E3571"/>
      <c r="F3571"/>
      <c r="G3571"/>
      <c r="I3571"/>
      <c r="J3571"/>
      <c r="K3571"/>
      <c r="M3571"/>
      <c r="N3571"/>
      <c r="O3571"/>
      <c r="Q3571"/>
      <c r="R3571"/>
      <c r="S3571"/>
      <c r="U3571"/>
      <c r="V3571"/>
      <c r="W3571"/>
      <c r="Y3571"/>
      <c r="Z3571"/>
      <c r="AA3571"/>
      <c r="AC3571"/>
      <c r="AD3571"/>
      <c r="AE3571"/>
      <c r="AG3571"/>
      <c r="AH3571"/>
      <c r="AI3571"/>
      <c r="AK3571"/>
      <c r="AL3571"/>
      <c r="AM3571"/>
      <c r="AO3571"/>
      <c r="AP3571"/>
      <c r="AQ3571"/>
      <c r="AS3571"/>
      <c r="AT3571"/>
      <c r="AU3571"/>
      <c r="AW3571"/>
      <c r="AX3571"/>
      <c r="AY3571"/>
      <c r="BA3571"/>
      <c r="BB3571"/>
      <c r="BC3571"/>
      <c r="BE3571"/>
      <c r="BF3571"/>
      <c r="BG3571"/>
      <c r="BI3571"/>
      <c r="BJ3571"/>
      <c r="BK3571"/>
      <c r="BM3571"/>
      <c r="BN3571"/>
      <c r="BO3571"/>
    </row>
    <row r="3572" spans="1:67">
      <c r="A3572"/>
      <c r="B3572"/>
      <c r="C3572"/>
      <c r="E3572"/>
      <c r="F3572"/>
      <c r="G3572"/>
      <c r="I3572"/>
      <c r="J3572"/>
      <c r="K3572"/>
      <c r="M3572"/>
      <c r="N3572"/>
      <c r="O3572"/>
      <c r="Q3572"/>
      <c r="R3572"/>
      <c r="S3572"/>
      <c r="U3572"/>
      <c r="V3572"/>
      <c r="W3572"/>
      <c r="Y3572"/>
      <c r="Z3572"/>
      <c r="AA3572"/>
      <c r="AC3572"/>
      <c r="AD3572"/>
      <c r="AE3572"/>
      <c r="AG3572"/>
      <c r="AH3572"/>
      <c r="AI3572"/>
      <c r="AK3572"/>
      <c r="AL3572"/>
      <c r="AM3572"/>
      <c r="AO3572"/>
      <c r="AP3572"/>
      <c r="AQ3572"/>
      <c r="AS3572"/>
      <c r="AT3572"/>
      <c r="AU3572"/>
      <c r="AW3572"/>
      <c r="AX3572"/>
      <c r="AY3572"/>
      <c r="BA3572"/>
      <c r="BB3572"/>
      <c r="BC3572"/>
      <c r="BE3572"/>
      <c r="BF3572"/>
      <c r="BG3572"/>
      <c r="BI3572"/>
      <c r="BJ3572"/>
      <c r="BK3572"/>
      <c r="BM3572"/>
      <c r="BN3572"/>
      <c r="BO3572"/>
    </row>
    <row r="3573" spans="1:67">
      <c r="A3573"/>
      <c r="B3573"/>
      <c r="C3573"/>
      <c r="E3573"/>
      <c r="F3573"/>
      <c r="G3573"/>
      <c r="I3573"/>
      <c r="J3573"/>
      <c r="K3573"/>
      <c r="M3573"/>
      <c r="N3573"/>
      <c r="O3573"/>
      <c r="Q3573"/>
      <c r="R3573"/>
      <c r="S3573"/>
      <c r="U3573"/>
      <c r="V3573"/>
      <c r="W3573"/>
      <c r="Y3573"/>
      <c r="Z3573"/>
      <c r="AA3573"/>
      <c r="AC3573"/>
      <c r="AD3573"/>
      <c r="AE3573"/>
      <c r="AG3573"/>
      <c r="AH3573"/>
      <c r="AI3573"/>
      <c r="AK3573"/>
      <c r="AL3573"/>
      <c r="AM3573"/>
      <c r="AO3573"/>
      <c r="AP3573"/>
      <c r="AQ3573"/>
      <c r="AS3573"/>
      <c r="AT3573"/>
      <c r="AU3573"/>
      <c r="AW3573"/>
      <c r="AX3573"/>
      <c r="AY3573"/>
      <c r="BA3573"/>
      <c r="BB3573"/>
      <c r="BC3573"/>
      <c r="BE3573"/>
      <c r="BF3573"/>
      <c r="BG3573"/>
      <c r="BI3573"/>
      <c r="BJ3573"/>
      <c r="BK3573"/>
      <c r="BM3573"/>
      <c r="BN3573"/>
      <c r="BO3573"/>
    </row>
    <row r="3574" spans="1:67">
      <c r="A3574"/>
      <c r="B3574"/>
      <c r="C3574"/>
      <c r="E3574"/>
      <c r="F3574"/>
      <c r="G3574"/>
      <c r="I3574"/>
      <c r="J3574"/>
      <c r="K3574"/>
      <c r="M3574"/>
      <c r="N3574"/>
      <c r="O3574"/>
      <c r="Q3574"/>
      <c r="R3574"/>
      <c r="S3574"/>
      <c r="U3574"/>
      <c r="V3574"/>
      <c r="W3574"/>
      <c r="Y3574"/>
      <c r="Z3574"/>
      <c r="AA3574"/>
      <c r="AC3574"/>
      <c r="AD3574"/>
      <c r="AE3574"/>
      <c r="AG3574"/>
      <c r="AH3574"/>
      <c r="AI3574"/>
      <c r="AK3574"/>
      <c r="AL3574"/>
      <c r="AM3574"/>
      <c r="AO3574"/>
      <c r="AP3574"/>
      <c r="AQ3574"/>
      <c r="AS3574"/>
      <c r="AT3574"/>
      <c r="AU3574"/>
      <c r="AW3574"/>
      <c r="AX3574"/>
      <c r="AY3574"/>
      <c r="BA3574"/>
      <c r="BB3574"/>
      <c r="BC3574"/>
      <c r="BE3574"/>
      <c r="BF3574"/>
      <c r="BG3574"/>
      <c r="BI3574"/>
      <c r="BJ3574"/>
      <c r="BK3574"/>
      <c r="BM3574"/>
      <c r="BN3574"/>
      <c r="BO3574"/>
    </row>
    <row r="3575" spans="1:67">
      <c r="A3575"/>
      <c r="B3575"/>
      <c r="C3575"/>
      <c r="E3575"/>
      <c r="F3575"/>
      <c r="G3575"/>
      <c r="I3575"/>
      <c r="J3575"/>
      <c r="K3575"/>
      <c r="M3575"/>
      <c r="N3575"/>
      <c r="O3575"/>
      <c r="Q3575"/>
      <c r="R3575"/>
      <c r="S3575"/>
      <c r="U3575"/>
      <c r="V3575"/>
      <c r="W3575"/>
      <c r="Y3575"/>
      <c r="Z3575"/>
      <c r="AA3575"/>
      <c r="AC3575"/>
      <c r="AD3575"/>
      <c r="AE3575"/>
      <c r="AG3575"/>
      <c r="AH3575"/>
      <c r="AI3575"/>
      <c r="AK3575"/>
      <c r="AL3575"/>
      <c r="AM3575"/>
      <c r="AO3575"/>
      <c r="AP3575"/>
      <c r="AQ3575"/>
      <c r="AS3575"/>
      <c r="AT3575"/>
      <c r="AU3575"/>
      <c r="AW3575"/>
      <c r="AX3575"/>
      <c r="AY3575"/>
      <c r="BA3575"/>
      <c r="BB3575"/>
      <c r="BC3575"/>
      <c r="BE3575"/>
      <c r="BF3575"/>
      <c r="BG3575"/>
      <c r="BI3575"/>
      <c r="BJ3575"/>
      <c r="BK3575"/>
      <c r="BM3575"/>
      <c r="BN3575"/>
      <c r="BO3575"/>
    </row>
    <row r="3576" spans="1:67">
      <c r="A3576"/>
      <c r="B3576"/>
      <c r="C3576"/>
      <c r="E3576"/>
      <c r="F3576"/>
      <c r="G3576"/>
      <c r="I3576"/>
      <c r="J3576"/>
      <c r="K3576"/>
      <c r="M3576"/>
      <c r="N3576"/>
      <c r="O3576"/>
      <c r="Q3576"/>
      <c r="R3576"/>
      <c r="S3576"/>
      <c r="U3576"/>
      <c r="V3576"/>
      <c r="W3576"/>
      <c r="Y3576"/>
      <c r="Z3576"/>
      <c r="AA3576"/>
      <c r="AC3576"/>
      <c r="AD3576"/>
      <c r="AE3576"/>
      <c r="AG3576"/>
      <c r="AH3576"/>
      <c r="AI3576"/>
      <c r="AK3576"/>
      <c r="AL3576"/>
      <c r="AM3576"/>
      <c r="AO3576"/>
      <c r="AP3576"/>
      <c r="AQ3576"/>
      <c r="AS3576"/>
      <c r="AT3576"/>
      <c r="AU3576"/>
      <c r="AW3576"/>
      <c r="AX3576"/>
      <c r="AY3576"/>
      <c r="BA3576"/>
      <c r="BB3576"/>
      <c r="BC3576"/>
      <c r="BE3576"/>
      <c r="BF3576"/>
      <c r="BG3576"/>
      <c r="BI3576"/>
      <c r="BJ3576"/>
      <c r="BK3576"/>
      <c r="BM3576"/>
      <c r="BN3576"/>
      <c r="BO3576"/>
    </row>
    <row r="3577" spans="1:67">
      <c r="A3577"/>
      <c r="B3577"/>
      <c r="C3577"/>
      <c r="E3577"/>
      <c r="F3577"/>
      <c r="G3577"/>
      <c r="I3577"/>
      <c r="J3577"/>
      <c r="K3577"/>
      <c r="M3577"/>
      <c r="N3577"/>
      <c r="O3577"/>
      <c r="Q3577"/>
      <c r="R3577"/>
      <c r="S3577"/>
      <c r="U3577"/>
      <c r="V3577"/>
      <c r="W3577"/>
      <c r="Y3577"/>
      <c r="Z3577"/>
      <c r="AA3577"/>
      <c r="AC3577"/>
      <c r="AD3577"/>
      <c r="AE3577"/>
      <c r="AG3577"/>
      <c r="AH3577"/>
      <c r="AI3577"/>
      <c r="AK3577"/>
      <c r="AL3577"/>
      <c r="AM3577"/>
      <c r="AO3577"/>
      <c r="AP3577"/>
      <c r="AQ3577"/>
      <c r="AS3577"/>
      <c r="AT3577"/>
      <c r="AU3577"/>
      <c r="AW3577"/>
      <c r="AX3577"/>
      <c r="AY3577"/>
      <c r="BA3577"/>
      <c r="BB3577"/>
      <c r="BC3577"/>
      <c r="BE3577"/>
      <c r="BF3577"/>
      <c r="BG3577"/>
      <c r="BI3577"/>
      <c r="BJ3577"/>
      <c r="BK3577"/>
      <c r="BM3577"/>
      <c r="BN3577"/>
      <c r="BO3577"/>
    </row>
    <row r="3578" spans="1:67">
      <c r="A3578"/>
      <c r="B3578"/>
      <c r="C3578"/>
      <c r="E3578"/>
      <c r="F3578"/>
      <c r="G3578"/>
      <c r="I3578"/>
      <c r="J3578"/>
      <c r="K3578"/>
      <c r="M3578"/>
      <c r="N3578"/>
      <c r="O3578"/>
      <c r="Q3578"/>
      <c r="R3578"/>
      <c r="S3578"/>
      <c r="U3578"/>
      <c r="V3578"/>
      <c r="W3578"/>
      <c r="Y3578"/>
      <c r="Z3578"/>
      <c r="AA3578"/>
      <c r="AC3578"/>
      <c r="AD3578"/>
      <c r="AE3578"/>
      <c r="AG3578"/>
      <c r="AH3578"/>
      <c r="AI3578"/>
      <c r="AK3578"/>
      <c r="AL3578"/>
      <c r="AM3578"/>
      <c r="AO3578"/>
      <c r="AP3578"/>
      <c r="AQ3578"/>
      <c r="AS3578"/>
      <c r="AT3578"/>
      <c r="AU3578"/>
      <c r="AW3578"/>
      <c r="AX3578"/>
      <c r="AY3578"/>
      <c r="BA3578"/>
      <c r="BB3578"/>
      <c r="BC3578"/>
      <c r="BE3578"/>
      <c r="BF3578"/>
      <c r="BG3578"/>
      <c r="BI3578"/>
      <c r="BJ3578"/>
      <c r="BK3578"/>
      <c r="BM3578"/>
      <c r="BN3578"/>
      <c r="BO3578"/>
    </row>
    <row r="3579" spans="1:67">
      <c r="A3579"/>
      <c r="B3579"/>
      <c r="C3579"/>
      <c r="E3579"/>
      <c r="F3579"/>
      <c r="G3579"/>
      <c r="I3579"/>
      <c r="J3579"/>
      <c r="K3579"/>
      <c r="M3579"/>
      <c r="N3579"/>
      <c r="O3579"/>
      <c r="Q3579"/>
      <c r="R3579"/>
      <c r="S3579"/>
      <c r="U3579"/>
      <c r="V3579"/>
      <c r="W3579"/>
      <c r="Y3579"/>
      <c r="Z3579"/>
      <c r="AA3579"/>
      <c r="AC3579"/>
      <c r="AD3579"/>
      <c r="AE3579"/>
      <c r="AG3579"/>
      <c r="AH3579"/>
      <c r="AI3579"/>
      <c r="AK3579"/>
      <c r="AL3579"/>
      <c r="AM3579"/>
      <c r="AO3579"/>
      <c r="AP3579"/>
      <c r="AQ3579"/>
      <c r="AS3579"/>
      <c r="AT3579"/>
      <c r="AU3579"/>
      <c r="AW3579"/>
      <c r="AX3579"/>
      <c r="AY3579"/>
      <c r="BA3579"/>
      <c r="BB3579"/>
      <c r="BC3579"/>
      <c r="BE3579"/>
      <c r="BF3579"/>
      <c r="BG3579"/>
      <c r="BI3579"/>
      <c r="BJ3579"/>
      <c r="BK3579"/>
      <c r="BM3579"/>
      <c r="BN3579"/>
      <c r="BO3579"/>
    </row>
    <row r="3580" spans="1:67">
      <c r="A3580"/>
      <c r="B3580"/>
      <c r="C3580"/>
      <c r="E3580"/>
      <c r="F3580"/>
      <c r="G3580"/>
      <c r="I3580"/>
      <c r="J3580"/>
      <c r="K3580"/>
      <c r="M3580"/>
      <c r="N3580"/>
      <c r="O3580"/>
      <c r="Q3580"/>
      <c r="R3580"/>
      <c r="S3580"/>
      <c r="U3580"/>
      <c r="V3580"/>
      <c r="W3580"/>
      <c r="Y3580"/>
      <c r="Z3580"/>
      <c r="AA3580"/>
      <c r="AC3580"/>
      <c r="AD3580"/>
      <c r="AE3580"/>
      <c r="AG3580"/>
      <c r="AH3580"/>
      <c r="AI3580"/>
      <c r="AK3580"/>
      <c r="AL3580"/>
      <c r="AM3580"/>
      <c r="AO3580"/>
      <c r="AP3580"/>
      <c r="AQ3580"/>
      <c r="AS3580"/>
      <c r="AT3580"/>
      <c r="AU3580"/>
      <c r="AW3580"/>
      <c r="AX3580"/>
      <c r="AY3580"/>
      <c r="BA3580"/>
      <c r="BB3580"/>
      <c r="BC3580"/>
      <c r="BE3580"/>
      <c r="BF3580"/>
      <c r="BG3580"/>
      <c r="BI3580"/>
      <c r="BJ3580"/>
      <c r="BK3580"/>
      <c r="BM3580"/>
      <c r="BN3580"/>
      <c r="BO3580"/>
    </row>
    <row r="3581" spans="1:67">
      <c r="A3581"/>
      <c r="B3581"/>
      <c r="C3581"/>
      <c r="E3581"/>
      <c r="F3581"/>
      <c r="G3581"/>
      <c r="I3581"/>
      <c r="J3581"/>
      <c r="K3581"/>
      <c r="M3581"/>
      <c r="N3581"/>
      <c r="O3581"/>
      <c r="Q3581"/>
      <c r="R3581"/>
      <c r="S3581"/>
      <c r="U3581"/>
      <c r="V3581"/>
      <c r="W3581"/>
      <c r="Y3581"/>
      <c r="Z3581"/>
      <c r="AA3581"/>
      <c r="AC3581"/>
      <c r="AD3581"/>
      <c r="AE3581"/>
      <c r="AG3581"/>
      <c r="AH3581"/>
      <c r="AI3581"/>
      <c r="AK3581"/>
      <c r="AL3581"/>
      <c r="AM3581"/>
      <c r="AO3581"/>
      <c r="AP3581"/>
      <c r="AQ3581"/>
      <c r="AS3581"/>
      <c r="AT3581"/>
      <c r="AU3581"/>
      <c r="AW3581"/>
      <c r="AX3581"/>
      <c r="AY3581"/>
      <c r="BA3581"/>
      <c r="BB3581"/>
      <c r="BC3581"/>
      <c r="BE3581"/>
      <c r="BF3581"/>
      <c r="BG3581"/>
      <c r="BI3581"/>
      <c r="BJ3581"/>
      <c r="BK3581"/>
      <c r="BM3581"/>
      <c r="BN3581"/>
      <c r="BO3581"/>
    </row>
    <row r="3582" spans="1:67">
      <c r="A3582"/>
      <c r="B3582"/>
      <c r="C3582"/>
      <c r="E3582"/>
      <c r="F3582"/>
      <c r="G3582"/>
      <c r="I3582"/>
      <c r="J3582"/>
      <c r="K3582"/>
      <c r="M3582"/>
      <c r="N3582"/>
      <c r="O3582"/>
      <c r="Q3582"/>
      <c r="R3582"/>
      <c r="S3582"/>
      <c r="U3582"/>
      <c r="V3582"/>
      <c r="W3582"/>
      <c r="Y3582"/>
      <c r="Z3582"/>
      <c r="AA3582"/>
      <c r="AC3582"/>
      <c r="AD3582"/>
      <c r="AE3582"/>
      <c r="AG3582"/>
      <c r="AH3582"/>
      <c r="AI3582"/>
      <c r="AK3582"/>
      <c r="AL3582"/>
      <c r="AM3582"/>
      <c r="AO3582"/>
      <c r="AP3582"/>
      <c r="AQ3582"/>
      <c r="AS3582"/>
      <c r="AT3582"/>
      <c r="AU3582"/>
      <c r="AW3582"/>
      <c r="AX3582"/>
      <c r="AY3582"/>
      <c r="BA3582"/>
      <c r="BB3582"/>
      <c r="BC3582"/>
      <c r="BE3582"/>
      <c r="BF3582"/>
      <c r="BG3582"/>
      <c r="BI3582"/>
      <c r="BJ3582"/>
      <c r="BK3582"/>
      <c r="BM3582"/>
      <c r="BN3582"/>
      <c r="BO3582"/>
    </row>
    <row r="3583" spans="1:67">
      <c r="A3583"/>
      <c r="B3583"/>
      <c r="C3583"/>
      <c r="E3583"/>
      <c r="F3583"/>
      <c r="G3583"/>
      <c r="I3583"/>
      <c r="J3583"/>
      <c r="K3583"/>
      <c r="M3583"/>
      <c r="N3583"/>
      <c r="O3583"/>
      <c r="Q3583"/>
      <c r="R3583"/>
      <c r="S3583"/>
      <c r="U3583"/>
      <c r="V3583"/>
      <c r="W3583"/>
      <c r="Y3583"/>
      <c r="Z3583"/>
      <c r="AA3583"/>
      <c r="AC3583"/>
      <c r="AD3583"/>
      <c r="AE3583"/>
      <c r="AG3583"/>
      <c r="AH3583"/>
      <c r="AI3583"/>
      <c r="AK3583"/>
      <c r="AL3583"/>
      <c r="AM3583"/>
      <c r="AO3583"/>
      <c r="AP3583"/>
      <c r="AQ3583"/>
      <c r="AS3583"/>
      <c r="AT3583"/>
      <c r="AU3583"/>
      <c r="AW3583"/>
      <c r="AX3583"/>
      <c r="AY3583"/>
      <c r="BA3583"/>
      <c r="BB3583"/>
      <c r="BC3583"/>
      <c r="BE3583"/>
      <c r="BF3583"/>
      <c r="BG3583"/>
      <c r="BI3583"/>
      <c r="BJ3583"/>
      <c r="BK3583"/>
      <c r="BM3583"/>
      <c r="BN3583"/>
      <c r="BO3583"/>
    </row>
    <row r="3584" spans="1:67">
      <c r="A3584"/>
      <c r="B3584"/>
      <c r="C3584"/>
      <c r="E3584"/>
      <c r="F3584"/>
      <c r="G3584"/>
      <c r="I3584"/>
      <c r="J3584"/>
      <c r="K3584"/>
      <c r="M3584"/>
      <c r="N3584"/>
      <c r="O3584"/>
      <c r="Q3584"/>
      <c r="R3584"/>
      <c r="S3584"/>
      <c r="U3584"/>
      <c r="V3584"/>
      <c r="W3584"/>
      <c r="Y3584"/>
      <c r="Z3584"/>
      <c r="AA3584"/>
      <c r="AC3584"/>
      <c r="AD3584"/>
      <c r="AE3584"/>
      <c r="AG3584"/>
      <c r="AH3584"/>
      <c r="AI3584"/>
      <c r="AK3584"/>
      <c r="AL3584"/>
      <c r="AM3584"/>
      <c r="AO3584"/>
      <c r="AP3584"/>
      <c r="AQ3584"/>
      <c r="AS3584"/>
      <c r="AT3584"/>
      <c r="AU3584"/>
      <c r="AW3584"/>
      <c r="AX3584"/>
      <c r="AY3584"/>
      <c r="BA3584"/>
      <c r="BB3584"/>
      <c r="BC3584"/>
      <c r="BE3584"/>
      <c r="BF3584"/>
      <c r="BG3584"/>
      <c r="BI3584"/>
      <c r="BJ3584"/>
      <c r="BK3584"/>
      <c r="BM3584"/>
      <c r="BN3584"/>
      <c r="BO3584"/>
    </row>
    <row r="3585" spans="1:67">
      <c r="A3585"/>
      <c r="B3585"/>
      <c r="C3585"/>
      <c r="E3585"/>
      <c r="F3585"/>
      <c r="G3585"/>
      <c r="I3585"/>
      <c r="J3585"/>
      <c r="K3585"/>
      <c r="M3585"/>
      <c r="N3585"/>
      <c r="O3585"/>
      <c r="Q3585"/>
      <c r="R3585"/>
      <c r="S3585"/>
      <c r="U3585"/>
      <c r="V3585"/>
      <c r="W3585"/>
      <c r="Y3585"/>
      <c r="Z3585"/>
      <c r="AA3585"/>
      <c r="AC3585"/>
      <c r="AD3585"/>
      <c r="AE3585"/>
      <c r="AG3585"/>
      <c r="AH3585"/>
      <c r="AI3585"/>
      <c r="AK3585"/>
      <c r="AL3585"/>
      <c r="AM3585"/>
      <c r="AO3585"/>
      <c r="AP3585"/>
      <c r="AQ3585"/>
      <c r="AS3585"/>
      <c r="AT3585"/>
      <c r="AU3585"/>
      <c r="AW3585"/>
      <c r="AX3585"/>
      <c r="AY3585"/>
      <c r="BA3585"/>
      <c r="BB3585"/>
      <c r="BC3585"/>
      <c r="BE3585"/>
      <c r="BF3585"/>
      <c r="BG3585"/>
      <c r="BI3585"/>
      <c r="BJ3585"/>
      <c r="BK3585"/>
      <c r="BM3585"/>
      <c r="BN3585"/>
      <c r="BO3585"/>
    </row>
    <row r="3586" spans="1:67">
      <c r="A3586"/>
      <c r="B3586"/>
      <c r="C3586"/>
      <c r="E3586"/>
      <c r="F3586"/>
      <c r="G3586"/>
      <c r="I3586"/>
      <c r="J3586"/>
      <c r="K3586"/>
      <c r="M3586"/>
      <c r="N3586"/>
      <c r="O3586"/>
      <c r="Q3586"/>
      <c r="R3586"/>
      <c r="S3586"/>
      <c r="U3586"/>
      <c r="V3586"/>
      <c r="W3586"/>
      <c r="Y3586"/>
      <c r="Z3586"/>
      <c r="AA3586"/>
      <c r="AC3586"/>
      <c r="AD3586"/>
      <c r="AE3586"/>
      <c r="AG3586"/>
      <c r="AH3586"/>
      <c r="AI3586"/>
      <c r="AK3586"/>
      <c r="AL3586"/>
      <c r="AM3586"/>
      <c r="AO3586"/>
      <c r="AP3586"/>
      <c r="AQ3586"/>
      <c r="AS3586"/>
      <c r="AT3586"/>
      <c r="AU3586"/>
      <c r="AW3586"/>
      <c r="AX3586"/>
      <c r="AY3586"/>
      <c r="BA3586"/>
      <c r="BB3586"/>
      <c r="BC3586"/>
      <c r="BE3586"/>
      <c r="BF3586"/>
      <c r="BG3586"/>
      <c r="BI3586"/>
      <c r="BJ3586"/>
      <c r="BK3586"/>
      <c r="BM3586"/>
      <c r="BN3586"/>
      <c r="BO3586"/>
    </row>
    <row r="3587" spans="1:67">
      <c r="A3587"/>
      <c r="B3587"/>
      <c r="C3587"/>
      <c r="E3587"/>
      <c r="F3587"/>
      <c r="G3587"/>
      <c r="I3587"/>
      <c r="J3587"/>
      <c r="K3587"/>
      <c r="M3587"/>
      <c r="N3587"/>
      <c r="O3587"/>
      <c r="Q3587"/>
      <c r="R3587"/>
      <c r="S3587"/>
      <c r="U3587"/>
      <c r="V3587"/>
      <c r="W3587"/>
      <c r="Y3587"/>
      <c r="Z3587"/>
      <c r="AA3587"/>
      <c r="AC3587"/>
      <c r="AD3587"/>
      <c r="AE3587"/>
      <c r="AG3587"/>
      <c r="AH3587"/>
      <c r="AI3587"/>
      <c r="AK3587"/>
      <c r="AL3587"/>
      <c r="AM3587"/>
      <c r="AO3587"/>
      <c r="AP3587"/>
      <c r="AQ3587"/>
      <c r="AS3587"/>
      <c r="AT3587"/>
      <c r="AU3587"/>
      <c r="AW3587"/>
      <c r="AX3587"/>
      <c r="AY3587"/>
      <c r="BA3587"/>
      <c r="BB3587"/>
      <c r="BC3587"/>
      <c r="BE3587"/>
      <c r="BF3587"/>
      <c r="BG3587"/>
      <c r="BI3587"/>
      <c r="BJ3587"/>
      <c r="BK3587"/>
      <c r="BM3587"/>
      <c r="BN3587"/>
      <c r="BO3587"/>
    </row>
    <row r="3588" spans="1:67">
      <c r="A3588"/>
      <c r="B3588"/>
      <c r="C3588"/>
      <c r="E3588"/>
      <c r="F3588"/>
      <c r="G3588"/>
      <c r="I3588"/>
      <c r="J3588"/>
      <c r="K3588"/>
      <c r="M3588"/>
      <c r="N3588"/>
      <c r="O3588"/>
      <c r="Q3588"/>
      <c r="R3588"/>
      <c r="S3588"/>
      <c r="U3588"/>
      <c r="V3588"/>
      <c r="W3588"/>
      <c r="Y3588"/>
      <c r="Z3588"/>
      <c r="AA3588"/>
      <c r="AC3588"/>
      <c r="AD3588"/>
      <c r="AE3588"/>
      <c r="AG3588"/>
      <c r="AH3588"/>
      <c r="AI3588"/>
      <c r="AK3588"/>
      <c r="AL3588"/>
      <c r="AM3588"/>
      <c r="AO3588"/>
      <c r="AP3588"/>
      <c r="AQ3588"/>
      <c r="AS3588"/>
      <c r="AT3588"/>
      <c r="AU3588"/>
      <c r="AW3588"/>
      <c r="AX3588"/>
      <c r="AY3588"/>
      <c r="BA3588"/>
      <c r="BB3588"/>
      <c r="BC3588"/>
      <c r="BE3588"/>
      <c r="BF3588"/>
      <c r="BG3588"/>
      <c r="BI3588"/>
      <c r="BJ3588"/>
      <c r="BK3588"/>
      <c r="BM3588"/>
      <c r="BN3588"/>
      <c r="BO3588"/>
    </row>
    <row r="3589" spans="1:67">
      <c r="A3589"/>
      <c r="B3589"/>
      <c r="C3589"/>
      <c r="E3589"/>
      <c r="F3589"/>
      <c r="G3589"/>
      <c r="I3589"/>
      <c r="J3589"/>
      <c r="K3589"/>
      <c r="M3589"/>
      <c r="N3589"/>
      <c r="O3589"/>
      <c r="Q3589"/>
      <c r="R3589"/>
      <c r="S3589"/>
      <c r="U3589"/>
      <c r="V3589"/>
      <c r="W3589"/>
      <c r="Y3589"/>
      <c r="Z3589"/>
      <c r="AA3589"/>
      <c r="AC3589"/>
      <c r="AD3589"/>
      <c r="AE3589"/>
      <c r="AG3589"/>
      <c r="AH3589"/>
      <c r="AI3589"/>
      <c r="AK3589"/>
      <c r="AL3589"/>
      <c r="AM3589"/>
      <c r="AO3589"/>
      <c r="AP3589"/>
      <c r="AQ3589"/>
      <c r="AS3589"/>
      <c r="AT3589"/>
      <c r="AU3589"/>
      <c r="AW3589"/>
      <c r="AX3589"/>
      <c r="AY3589"/>
      <c r="BA3589"/>
      <c r="BB3589"/>
      <c r="BC3589"/>
      <c r="BE3589"/>
      <c r="BF3589"/>
      <c r="BG3589"/>
      <c r="BI3589"/>
      <c r="BJ3589"/>
      <c r="BK3589"/>
      <c r="BM3589"/>
      <c r="BN3589"/>
      <c r="BO3589"/>
    </row>
    <row r="3590" spans="1:67">
      <c r="A3590"/>
      <c r="B3590"/>
      <c r="C3590"/>
      <c r="E3590"/>
      <c r="F3590"/>
      <c r="G3590"/>
      <c r="I3590"/>
      <c r="J3590"/>
      <c r="K3590"/>
      <c r="M3590"/>
      <c r="N3590"/>
      <c r="O3590"/>
      <c r="Q3590"/>
      <c r="R3590"/>
      <c r="S3590"/>
      <c r="U3590"/>
      <c r="V3590"/>
      <c r="W3590"/>
      <c r="Y3590"/>
      <c r="Z3590"/>
      <c r="AA3590"/>
      <c r="AC3590"/>
      <c r="AD3590"/>
      <c r="AE3590"/>
      <c r="AG3590"/>
      <c r="AH3590"/>
      <c r="AI3590"/>
      <c r="AK3590"/>
      <c r="AL3590"/>
      <c r="AM3590"/>
      <c r="AO3590"/>
      <c r="AP3590"/>
      <c r="AQ3590"/>
      <c r="AS3590"/>
      <c r="AT3590"/>
      <c r="AU3590"/>
      <c r="AW3590"/>
      <c r="AX3590"/>
      <c r="AY3590"/>
      <c r="BA3590"/>
      <c r="BB3590"/>
      <c r="BC3590"/>
      <c r="BE3590"/>
      <c r="BF3590"/>
      <c r="BG3590"/>
      <c r="BI3590"/>
      <c r="BJ3590"/>
      <c r="BK3590"/>
      <c r="BM3590"/>
      <c r="BN3590"/>
      <c r="BO3590"/>
    </row>
    <row r="3591" spans="1:67">
      <c r="A3591"/>
      <c r="B3591"/>
      <c r="C3591"/>
      <c r="E3591"/>
      <c r="F3591"/>
      <c r="G3591"/>
      <c r="I3591"/>
      <c r="J3591"/>
      <c r="K3591"/>
      <c r="M3591"/>
      <c r="N3591"/>
      <c r="O3591"/>
      <c r="Q3591"/>
      <c r="R3591"/>
      <c r="S3591"/>
      <c r="U3591"/>
      <c r="V3591"/>
      <c r="W3591"/>
      <c r="Y3591"/>
      <c r="Z3591"/>
      <c r="AA3591"/>
      <c r="AC3591"/>
      <c r="AD3591"/>
      <c r="AE3591"/>
      <c r="AG3591"/>
      <c r="AH3591"/>
      <c r="AI3591"/>
      <c r="AK3591"/>
      <c r="AL3591"/>
      <c r="AM3591"/>
      <c r="AO3591"/>
      <c r="AP3591"/>
      <c r="AQ3591"/>
      <c r="AS3591"/>
      <c r="AT3591"/>
      <c r="AU3591"/>
      <c r="AW3591"/>
      <c r="AX3591"/>
      <c r="AY3591"/>
      <c r="BA3591"/>
      <c r="BB3591"/>
      <c r="BC3591"/>
      <c r="BE3591"/>
      <c r="BF3591"/>
      <c r="BG3591"/>
      <c r="BI3591"/>
      <c r="BJ3591"/>
      <c r="BK3591"/>
      <c r="BM3591"/>
      <c r="BN3591"/>
      <c r="BO3591"/>
    </row>
    <row r="3592" spans="1:67">
      <c r="A3592"/>
      <c r="B3592"/>
      <c r="C3592"/>
      <c r="E3592"/>
      <c r="F3592"/>
      <c r="G3592"/>
      <c r="I3592"/>
      <c r="J3592"/>
      <c r="K3592"/>
      <c r="M3592"/>
      <c r="N3592"/>
      <c r="O3592"/>
      <c r="Q3592"/>
      <c r="R3592"/>
      <c r="S3592"/>
      <c r="U3592"/>
      <c r="V3592"/>
      <c r="W3592"/>
      <c r="Y3592"/>
      <c r="Z3592"/>
      <c r="AA3592"/>
      <c r="AC3592"/>
      <c r="AD3592"/>
      <c r="AE3592"/>
      <c r="AG3592"/>
      <c r="AH3592"/>
      <c r="AI3592"/>
      <c r="AK3592"/>
      <c r="AL3592"/>
      <c r="AM3592"/>
      <c r="AO3592"/>
      <c r="AP3592"/>
      <c r="AQ3592"/>
      <c r="AS3592"/>
      <c r="AT3592"/>
      <c r="AU3592"/>
      <c r="AW3592"/>
      <c r="AX3592"/>
      <c r="AY3592"/>
      <c r="BA3592"/>
      <c r="BB3592"/>
      <c r="BC3592"/>
      <c r="BE3592"/>
      <c r="BF3592"/>
      <c r="BG3592"/>
      <c r="BI3592"/>
      <c r="BJ3592"/>
      <c r="BK3592"/>
      <c r="BM3592"/>
      <c r="BN3592"/>
      <c r="BO3592"/>
    </row>
    <row r="3593" spans="1:67">
      <c r="A3593"/>
      <c r="B3593"/>
      <c r="C3593"/>
      <c r="E3593"/>
      <c r="F3593"/>
      <c r="G3593"/>
      <c r="I3593"/>
      <c r="J3593"/>
      <c r="K3593"/>
      <c r="M3593"/>
      <c r="N3593"/>
      <c r="O3593"/>
      <c r="Q3593"/>
      <c r="R3593"/>
      <c r="S3593"/>
      <c r="U3593"/>
      <c r="V3593"/>
      <c r="W3593"/>
      <c r="Y3593"/>
      <c r="Z3593"/>
      <c r="AA3593"/>
      <c r="AC3593"/>
      <c r="AD3593"/>
      <c r="AE3593"/>
      <c r="AG3593"/>
      <c r="AH3593"/>
      <c r="AI3593"/>
      <c r="AK3593"/>
      <c r="AL3593"/>
      <c r="AM3593"/>
      <c r="AO3593"/>
      <c r="AP3593"/>
      <c r="AQ3593"/>
      <c r="AS3593"/>
      <c r="AT3593"/>
      <c r="AU3593"/>
      <c r="AW3593"/>
      <c r="AX3593"/>
      <c r="AY3593"/>
      <c r="BA3593"/>
      <c r="BB3593"/>
      <c r="BC3593"/>
      <c r="BE3593"/>
      <c r="BF3593"/>
      <c r="BG3593"/>
      <c r="BI3593"/>
      <c r="BJ3593"/>
      <c r="BK3593"/>
      <c r="BM3593"/>
      <c r="BN3593"/>
      <c r="BO3593"/>
    </row>
    <row r="3594" spans="1:67">
      <c r="A3594"/>
      <c r="B3594"/>
      <c r="C3594"/>
      <c r="E3594"/>
      <c r="F3594"/>
      <c r="G3594"/>
      <c r="I3594"/>
      <c r="J3594"/>
      <c r="K3594"/>
      <c r="M3594"/>
      <c r="N3594"/>
      <c r="O3594"/>
      <c r="Q3594"/>
      <c r="R3594"/>
      <c r="S3594"/>
      <c r="U3594"/>
      <c r="V3594"/>
      <c r="W3594"/>
      <c r="Y3594"/>
      <c r="Z3594"/>
      <c r="AA3594"/>
      <c r="AC3594"/>
      <c r="AD3594"/>
      <c r="AE3594"/>
      <c r="AG3594"/>
      <c r="AH3594"/>
      <c r="AI3594"/>
      <c r="AK3594"/>
      <c r="AL3594"/>
      <c r="AM3594"/>
      <c r="AO3594"/>
      <c r="AP3594"/>
      <c r="AQ3594"/>
      <c r="AS3594"/>
      <c r="AT3594"/>
      <c r="AU3594"/>
      <c r="AW3594"/>
      <c r="AX3594"/>
      <c r="AY3594"/>
      <c r="BA3594"/>
      <c r="BB3594"/>
      <c r="BC3594"/>
      <c r="BE3594"/>
      <c r="BF3594"/>
      <c r="BG3594"/>
      <c r="BI3594"/>
      <c r="BJ3594"/>
      <c r="BK3594"/>
      <c r="BM3594"/>
      <c r="BN3594"/>
      <c r="BO3594"/>
    </row>
    <row r="3595" spans="1:67">
      <c r="A3595"/>
      <c r="B3595"/>
      <c r="C3595"/>
      <c r="E3595"/>
      <c r="F3595"/>
      <c r="G3595"/>
      <c r="I3595"/>
      <c r="J3595"/>
      <c r="K3595"/>
      <c r="M3595"/>
      <c r="N3595"/>
      <c r="O3595"/>
      <c r="Q3595"/>
      <c r="R3595"/>
      <c r="S3595"/>
      <c r="U3595"/>
      <c r="V3595"/>
      <c r="W3595"/>
      <c r="Y3595"/>
      <c r="Z3595"/>
      <c r="AA3595"/>
      <c r="AC3595"/>
      <c r="AD3595"/>
      <c r="AE3595"/>
      <c r="AG3595"/>
      <c r="AH3595"/>
      <c r="AI3595"/>
      <c r="AK3595"/>
      <c r="AL3595"/>
      <c r="AM3595"/>
      <c r="AO3595"/>
      <c r="AP3595"/>
      <c r="AQ3595"/>
      <c r="AS3595"/>
      <c r="AT3595"/>
      <c r="AU3595"/>
      <c r="AW3595"/>
      <c r="AX3595"/>
      <c r="AY3595"/>
      <c r="BA3595"/>
      <c r="BB3595"/>
      <c r="BC3595"/>
      <c r="BE3595"/>
      <c r="BF3595"/>
      <c r="BG3595"/>
      <c r="BI3595"/>
      <c r="BJ3595"/>
      <c r="BK3595"/>
      <c r="BM3595"/>
      <c r="BN3595"/>
      <c r="BO3595"/>
    </row>
    <row r="3596" spans="1:67">
      <c r="A3596"/>
      <c r="B3596"/>
      <c r="C3596"/>
      <c r="E3596"/>
      <c r="F3596"/>
      <c r="G3596"/>
      <c r="I3596"/>
      <c r="J3596"/>
      <c r="K3596"/>
      <c r="M3596"/>
      <c r="N3596"/>
      <c r="O3596"/>
      <c r="Q3596"/>
      <c r="R3596"/>
      <c r="S3596"/>
      <c r="U3596"/>
      <c r="V3596"/>
      <c r="W3596"/>
      <c r="Y3596"/>
      <c r="Z3596"/>
      <c r="AA3596"/>
      <c r="AC3596"/>
      <c r="AD3596"/>
      <c r="AE3596"/>
      <c r="AG3596"/>
      <c r="AH3596"/>
      <c r="AI3596"/>
      <c r="AK3596"/>
      <c r="AL3596"/>
      <c r="AM3596"/>
      <c r="AO3596"/>
      <c r="AP3596"/>
      <c r="AQ3596"/>
      <c r="AS3596"/>
      <c r="AT3596"/>
      <c r="AU3596"/>
      <c r="AW3596"/>
      <c r="AX3596"/>
      <c r="AY3596"/>
      <c r="BA3596"/>
      <c r="BB3596"/>
      <c r="BC3596"/>
      <c r="BE3596"/>
      <c r="BF3596"/>
      <c r="BG3596"/>
      <c r="BI3596"/>
      <c r="BJ3596"/>
      <c r="BK3596"/>
      <c r="BM3596"/>
      <c r="BN3596"/>
      <c r="BO3596"/>
    </row>
    <row r="3597" spans="1:67">
      <c r="A3597"/>
      <c r="B3597"/>
      <c r="C3597"/>
      <c r="E3597"/>
      <c r="F3597"/>
      <c r="G3597"/>
      <c r="I3597"/>
      <c r="J3597"/>
      <c r="K3597"/>
      <c r="M3597"/>
      <c r="N3597"/>
      <c r="O3597"/>
      <c r="Q3597"/>
      <c r="R3597"/>
      <c r="S3597"/>
      <c r="U3597"/>
      <c r="V3597"/>
      <c r="W3597"/>
      <c r="Y3597"/>
      <c r="Z3597"/>
      <c r="AA3597"/>
      <c r="AC3597"/>
      <c r="AD3597"/>
      <c r="AE3597"/>
      <c r="AG3597"/>
      <c r="AH3597"/>
      <c r="AI3597"/>
      <c r="AK3597"/>
      <c r="AL3597"/>
      <c r="AM3597"/>
      <c r="AO3597"/>
      <c r="AP3597"/>
      <c r="AQ3597"/>
      <c r="AS3597"/>
      <c r="AT3597"/>
      <c r="AU3597"/>
      <c r="AW3597"/>
      <c r="AX3597"/>
      <c r="AY3597"/>
      <c r="BA3597"/>
      <c r="BB3597"/>
      <c r="BC3597"/>
      <c r="BE3597"/>
      <c r="BF3597"/>
      <c r="BG3597"/>
      <c r="BI3597"/>
      <c r="BJ3597"/>
      <c r="BK3597"/>
      <c r="BM3597"/>
      <c r="BN3597"/>
      <c r="BO3597"/>
    </row>
    <row r="3598" spans="1:67">
      <c r="A3598"/>
      <c r="B3598"/>
      <c r="C3598"/>
      <c r="E3598"/>
      <c r="F3598"/>
      <c r="G3598"/>
      <c r="I3598"/>
      <c r="J3598"/>
      <c r="K3598"/>
      <c r="M3598"/>
      <c r="N3598"/>
      <c r="O3598"/>
      <c r="Q3598"/>
      <c r="R3598"/>
      <c r="S3598"/>
      <c r="U3598"/>
      <c r="V3598"/>
      <c r="W3598"/>
      <c r="Y3598"/>
      <c r="Z3598"/>
      <c r="AA3598"/>
      <c r="AC3598"/>
      <c r="AD3598"/>
      <c r="AE3598"/>
      <c r="AG3598"/>
      <c r="AH3598"/>
      <c r="AI3598"/>
      <c r="AK3598"/>
      <c r="AL3598"/>
      <c r="AM3598"/>
      <c r="AO3598"/>
      <c r="AP3598"/>
      <c r="AQ3598"/>
      <c r="AS3598"/>
      <c r="AT3598"/>
      <c r="AU3598"/>
      <c r="AW3598"/>
      <c r="AX3598"/>
      <c r="AY3598"/>
      <c r="BA3598"/>
      <c r="BB3598"/>
      <c r="BC3598"/>
      <c r="BE3598"/>
      <c r="BF3598"/>
      <c r="BG3598"/>
      <c r="BI3598"/>
      <c r="BJ3598"/>
      <c r="BK3598"/>
      <c r="BM3598"/>
      <c r="BN3598"/>
      <c r="BO3598"/>
    </row>
    <row r="3599" spans="1:67">
      <c r="A3599"/>
      <c r="B3599"/>
      <c r="C3599"/>
      <c r="E3599"/>
      <c r="F3599"/>
      <c r="G3599"/>
      <c r="I3599"/>
      <c r="J3599"/>
      <c r="K3599"/>
      <c r="M3599"/>
      <c r="N3599"/>
      <c r="O3599"/>
      <c r="Q3599"/>
      <c r="R3599"/>
      <c r="S3599"/>
      <c r="U3599"/>
      <c r="V3599"/>
      <c r="W3599"/>
      <c r="Y3599"/>
      <c r="Z3599"/>
      <c r="AA3599"/>
      <c r="AC3599"/>
      <c r="AD3599"/>
      <c r="AE3599"/>
      <c r="AG3599"/>
      <c r="AH3599"/>
      <c r="AI3599"/>
      <c r="AK3599"/>
      <c r="AL3599"/>
      <c r="AM3599"/>
      <c r="AO3599"/>
      <c r="AP3599"/>
      <c r="AQ3599"/>
      <c r="AS3599"/>
      <c r="AT3599"/>
      <c r="AU3599"/>
      <c r="AW3599"/>
      <c r="AX3599"/>
      <c r="AY3599"/>
      <c r="BA3599"/>
      <c r="BB3599"/>
      <c r="BC3599"/>
      <c r="BE3599"/>
      <c r="BF3599"/>
      <c r="BG3599"/>
      <c r="BI3599"/>
      <c r="BJ3599"/>
      <c r="BK3599"/>
      <c r="BM3599"/>
      <c r="BN3599"/>
      <c r="BO3599"/>
    </row>
    <row r="3600" spans="1:67">
      <c r="A3600"/>
      <c r="B3600"/>
      <c r="C3600"/>
      <c r="E3600"/>
      <c r="F3600"/>
      <c r="G3600"/>
      <c r="I3600"/>
      <c r="J3600"/>
      <c r="K3600"/>
      <c r="M3600"/>
      <c r="N3600"/>
      <c r="O3600"/>
      <c r="Q3600"/>
      <c r="R3600"/>
      <c r="S3600"/>
      <c r="U3600"/>
      <c r="V3600"/>
      <c r="W3600"/>
      <c r="Y3600"/>
      <c r="Z3600"/>
      <c r="AA3600"/>
      <c r="AC3600"/>
      <c r="AD3600"/>
      <c r="AE3600"/>
      <c r="AG3600"/>
      <c r="AH3600"/>
      <c r="AI3600"/>
      <c r="AK3600"/>
      <c r="AL3600"/>
      <c r="AM3600"/>
      <c r="AO3600"/>
      <c r="AP3600"/>
      <c r="AQ3600"/>
      <c r="AS3600"/>
      <c r="AT3600"/>
      <c r="AU3600"/>
      <c r="AW3600"/>
      <c r="AX3600"/>
      <c r="AY3600"/>
      <c r="BA3600"/>
      <c r="BB3600"/>
      <c r="BC3600"/>
      <c r="BE3600"/>
      <c r="BF3600"/>
      <c r="BG3600"/>
      <c r="BI3600"/>
      <c r="BJ3600"/>
      <c r="BK3600"/>
      <c r="BM3600"/>
      <c r="BN3600"/>
      <c r="BO3600"/>
    </row>
    <row r="3601" spans="1:67">
      <c r="A3601"/>
      <c r="B3601"/>
      <c r="C3601"/>
      <c r="E3601"/>
      <c r="F3601"/>
      <c r="G3601"/>
      <c r="I3601"/>
      <c r="J3601"/>
      <c r="K3601"/>
      <c r="M3601"/>
      <c r="N3601"/>
      <c r="O3601"/>
      <c r="Q3601"/>
      <c r="R3601"/>
      <c r="S3601"/>
      <c r="U3601"/>
      <c r="V3601"/>
      <c r="W3601"/>
      <c r="Y3601"/>
      <c r="Z3601"/>
      <c r="AA3601"/>
      <c r="AC3601"/>
      <c r="AD3601"/>
      <c r="AE3601"/>
      <c r="AG3601"/>
      <c r="AH3601"/>
      <c r="AI3601"/>
      <c r="AK3601"/>
      <c r="AL3601"/>
      <c r="AM3601"/>
      <c r="AO3601"/>
      <c r="AP3601"/>
      <c r="AQ3601"/>
      <c r="AS3601"/>
      <c r="AT3601"/>
      <c r="AU3601"/>
      <c r="AW3601"/>
      <c r="AX3601"/>
      <c r="AY3601"/>
      <c r="BA3601"/>
      <c r="BB3601"/>
      <c r="BC3601"/>
      <c r="BE3601"/>
      <c r="BF3601"/>
      <c r="BG3601"/>
      <c r="BI3601"/>
      <c r="BJ3601"/>
      <c r="BK3601"/>
      <c r="BM3601"/>
      <c r="BN3601"/>
      <c r="BO3601"/>
    </row>
    <row r="3602" spans="1:67">
      <c r="A3602"/>
      <c r="B3602"/>
      <c r="C3602"/>
      <c r="E3602"/>
      <c r="F3602"/>
      <c r="G3602"/>
      <c r="I3602"/>
      <c r="J3602"/>
      <c r="K3602"/>
      <c r="M3602"/>
      <c r="N3602"/>
      <c r="O3602"/>
      <c r="Q3602"/>
      <c r="R3602"/>
      <c r="S3602"/>
      <c r="U3602"/>
      <c r="V3602"/>
      <c r="W3602"/>
      <c r="Y3602"/>
      <c r="Z3602"/>
      <c r="AA3602"/>
      <c r="AC3602"/>
      <c r="AD3602"/>
      <c r="AE3602"/>
      <c r="AG3602"/>
      <c r="AH3602"/>
      <c r="AI3602"/>
      <c r="AK3602"/>
      <c r="AL3602"/>
      <c r="AM3602"/>
      <c r="AO3602"/>
      <c r="AP3602"/>
      <c r="AQ3602"/>
      <c r="AS3602"/>
      <c r="AT3602"/>
      <c r="AU3602"/>
      <c r="AW3602"/>
      <c r="AX3602"/>
      <c r="AY3602"/>
      <c r="BA3602"/>
      <c r="BB3602"/>
      <c r="BC3602"/>
      <c r="BE3602"/>
      <c r="BF3602"/>
      <c r="BG3602"/>
      <c r="BI3602"/>
      <c r="BJ3602"/>
      <c r="BK3602"/>
      <c r="BM3602"/>
      <c r="BN3602"/>
      <c r="BO3602"/>
    </row>
    <row r="3603" spans="1:67">
      <c r="A3603"/>
      <c r="B3603"/>
      <c r="C3603"/>
      <c r="E3603"/>
      <c r="F3603"/>
      <c r="G3603"/>
      <c r="I3603"/>
      <c r="J3603"/>
      <c r="K3603"/>
      <c r="M3603"/>
      <c r="N3603"/>
      <c r="O3603"/>
      <c r="Q3603"/>
      <c r="R3603"/>
      <c r="S3603"/>
      <c r="U3603"/>
      <c r="V3603"/>
      <c r="W3603"/>
      <c r="Y3603"/>
      <c r="Z3603"/>
      <c r="AA3603"/>
      <c r="AC3603"/>
      <c r="AD3603"/>
      <c r="AE3603"/>
      <c r="AG3603"/>
      <c r="AH3603"/>
      <c r="AI3603"/>
      <c r="AK3603"/>
      <c r="AL3603"/>
      <c r="AM3603"/>
      <c r="AO3603"/>
      <c r="AP3603"/>
      <c r="AQ3603"/>
      <c r="AS3603"/>
      <c r="AT3603"/>
      <c r="AU3603"/>
      <c r="AW3603"/>
      <c r="AX3603"/>
      <c r="AY3603"/>
      <c r="BA3603"/>
      <c r="BB3603"/>
      <c r="BC3603"/>
      <c r="BE3603"/>
      <c r="BF3603"/>
      <c r="BG3603"/>
      <c r="BI3603"/>
      <c r="BJ3603"/>
      <c r="BK3603"/>
      <c r="BM3603"/>
      <c r="BN3603"/>
      <c r="BO3603"/>
    </row>
    <row r="3604" spans="1:67">
      <c r="A3604"/>
      <c r="B3604"/>
      <c r="C3604"/>
      <c r="E3604"/>
      <c r="F3604"/>
      <c r="G3604"/>
      <c r="I3604"/>
      <c r="J3604"/>
      <c r="K3604"/>
      <c r="M3604"/>
      <c r="N3604"/>
      <c r="O3604"/>
      <c r="Q3604"/>
      <c r="R3604"/>
      <c r="S3604"/>
      <c r="U3604"/>
      <c r="V3604"/>
      <c r="W3604"/>
      <c r="Y3604"/>
      <c r="Z3604"/>
      <c r="AA3604"/>
      <c r="AC3604"/>
      <c r="AD3604"/>
      <c r="AE3604"/>
      <c r="AG3604"/>
      <c r="AH3604"/>
      <c r="AI3604"/>
      <c r="AK3604"/>
      <c r="AL3604"/>
      <c r="AM3604"/>
      <c r="AO3604"/>
      <c r="AP3604"/>
      <c r="AQ3604"/>
      <c r="AS3604"/>
      <c r="AT3604"/>
      <c r="AU3604"/>
      <c r="AW3604"/>
      <c r="AX3604"/>
      <c r="AY3604"/>
      <c r="BA3604"/>
      <c r="BB3604"/>
      <c r="BC3604"/>
      <c r="BE3604"/>
      <c r="BF3604"/>
      <c r="BG3604"/>
      <c r="BI3604"/>
      <c r="BJ3604"/>
      <c r="BK3604"/>
      <c r="BM3604"/>
      <c r="BN3604"/>
      <c r="BO3604"/>
    </row>
    <row r="3605" spans="1:67">
      <c r="A3605"/>
      <c r="B3605"/>
      <c r="C3605"/>
      <c r="E3605"/>
      <c r="F3605"/>
      <c r="G3605"/>
      <c r="I3605"/>
      <c r="J3605"/>
      <c r="K3605"/>
      <c r="M3605"/>
      <c r="N3605"/>
      <c r="O3605"/>
      <c r="Q3605"/>
      <c r="R3605"/>
      <c r="S3605"/>
      <c r="U3605"/>
      <c r="V3605"/>
      <c r="W3605"/>
      <c r="Y3605"/>
      <c r="Z3605"/>
      <c r="AA3605"/>
      <c r="AC3605"/>
      <c r="AD3605"/>
      <c r="AE3605"/>
      <c r="AG3605"/>
      <c r="AH3605"/>
      <c r="AI3605"/>
      <c r="AK3605"/>
      <c r="AL3605"/>
      <c r="AM3605"/>
      <c r="AO3605"/>
      <c r="AP3605"/>
      <c r="AQ3605"/>
      <c r="AS3605"/>
      <c r="AT3605"/>
      <c r="AU3605"/>
      <c r="AW3605"/>
      <c r="AX3605"/>
      <c r="AY3605"/>
      <c r="BA3605"/>
      <c r="BB3605"/>
      <c r="BC3605"/>
      <c r="BE3605"/>
      <c r="BF3605"/>
      <c r="BG3605"/>
      <c r="BI3605"/>
      <c r="BJ3605"/>
      <c r="BK3605"/>
      <c r="BM3605"/>
      <c r="BN3605"/>
      <c r="BO3605"/>
    </row>
    <row r="3606" spans="1:67">
      <c r="A3606"/>
      <c r="B3606"/>
      <c r="C3606"/>
      <c r="E3606"/>
      <c r="F3606"/>
      <c r="G3606"/>
      <c r="I3606"/>
      <c r="J3606"/>
      <c r="K3606"/>
      <c r="M3606"/>
      <c r="N3606"/>
      <c r="O3606"/>
      <c r="Q3606"/>
      <c r="R3606"/>
      <c r="S3606"/>
      <c r="U3606"/>
      <c r="V3606"/>
      <c r="W3606"/>
      <c r="Y3606"/>
      <c r="Z3606"/>
      <c r="AA3606"/>
      <c r="AC3606"/>
      <c r="AD3606"/>
      <c r="AE3606"/>
      <c r="AG3606"/>
      <c r="AH3606"/>
      <c r="AI3606"/>
      <c r="AK3606"/>
      <c r="AL3606"/>
      <c r="AM3606"/>
      <c r="AO3606"/>
      <c r="AP3606"/>
      <c r="AQ3606"/>
      <c r="AS3606"/>
      <c r="AT3606"/>
      <c r="AU3606"/>
      <c r="AW3606"/>
      <c r="AX3606"/>
      <c r="AY3606"/>
      <c r="BA3606"/>
      <c r="BB3606"/>
      <c r="BC3606"/>
      <c r="BE3606"/>
      <c r="BF3606"/>
      <c r="BG3606"/>
      <c r="BI3606"/>
      <c r="BJ3606"/>
      <c r="BK3606"/>
      <c r="BM3606"/>
      <c r="BN3606"/>
      <c r="BO3606"/>
    </row>
    <row r="3607" spans="1:67">
      <c r="A3607"/>
      <c r="B3607"/>
      <c r="C3607"/>
      <c r="E3607"/>
      <c r="F3607"/>
      <c r="G3607"/>
      <c r="I3607"/>
      <c r="J3607"/>
      <c r="K3607"/>
      <c r="M3607"/>
      <c r="N3607"/>
      <c r="O3607"/>
      <c r="Q3607"/>
      <c r="R3607"/>
      <c r="S3607"/>
      <c r="U3607"/>
      <c r="V3607"/>
      <c r="W3607"/>
      <c r="Y3607"/>
      <c r="Z3607"/>
      <c r="AA3607"/>
      <c r="AC3607"/>
      <c r="AD3607"/>
      <c r="AE3607"/>
      <c r="AG3607"/>
      <c r="AH3607"/>
      <c r="AI3607"/>
      <c r="AK3607"/>
      <c r="AL3607"/>
      <c r="AM3607"/>
      <c r="AO3607"/>
      <c r="AP3607"/>
      <c r="AQ3607"/>
      <c r="AS3607"/>
      <c r="AT3607"/>
      <c r="AU3607"/>
      <c r="AW3607"/>
      <c r="AX3607"/>
      <c r="AY3607"/>
      <c r="BA3607"/>
      <c r="BB3607"/>
      <c r="BC3607"/>
      <c r="BE3607"/>
      <c r="BF3607"/>
      <c r="BG3607"/>
      <c r="BI3607"/>
      <c r="BJ3607"/>
      <c r="BK3607"/>
      <c r="BM3607"/>
      <c r="BN3607"/>
      <c r="BO3607"/>
    </row>
    <row r="3608" spans="1:67">
      <c r="A3608"/>
      <c r="B3608"/>
      <c r="C3608"/>
      <c r="E3608"/>
      <c r="F3608"/>
      <c r="G3608"/>
      <c r="I3608"/>
      <c r="J3608"/>
      <c r="K3608"/>
      <c r="M3608"/>
      <c r="N3608"/>
      <c r="O3608"/>
      <c r="Q3608"/>
      <c r="R3608"/>
      <c r="S3608"/>
      <c r="U3608"/>
      <c r="V3608"/>
      <c r="W3608"/>
      <c r="Y3608"/>
      <c r="Z3608"/>
      <c r="AA3608"/>
      <c r="AC3608"/>
      <c r="AD3608"/>
      <c r="AE3608"/>
      <c r="AG3608"/>
      <c r="AH3608"/>
      <c r="AI3608"/>
      <c r="AK3608"/>
      <c r="AL3608"/>
      <c r="AM3608"/>
      <c r="AO3608"/>
      <c r="AP3608"/>
      <c r="AQ3608"/>
      <c r="AS3608"/>
      <c r="AT3608"/>
      <c r="AU3608"/>
      <c r="AW3608"/>
      <c r="AX3608"/>
      <c r="AY3608"/>
      <c r="BA3608"/>
      <c r="BB3608"/>
      <c r="BC3608"/>
      <c r="BE3608"/>
      <c r="BF3608"/>
      <c r="BG3608"/>
      <c r="BI3608"/>
      <c r="BJ3608"/>
      <c r="BK3608"/>
      <c r="BM3608"/>
      <c r="BN3608"/>
      <c r="BO3608"/>
    </row>
    <row r="3609" spans="1:67">
      <c r="A3609"/>
      <c r="B3609"/>
      <c r="C3609"/>
      <c r="E3609"/>
      <c r="F3609"/>
      <c r="G3609"/>
      <c r="I3609"/>
      <c r="J3609"/>
      <c r="K3609"/>
      <c r="M3609"/>
      <c r="N3609"/>
      <c r="O3609"/>
      <c r="Q3609"/>
      <c r="R3609"/>
      <c r="S3609"/>
      <c r="U3609"/>
      <c r="V3609"/>
      <c r="W3609"/>
      <c r="Y3609"/>
      <c r="Z3609"/>
      <c r="AA3609"/>
      <c r="AC3609"/>
      <c r="AD3609"/>
      <c r="AE3609"/>
      <c r="AG3609"/>
      <c r="AH3609"/>
      <c r="AI3609"/>
      <c r="AK3609"/>
      <c r="AL3609"/>
      <c r="AM3609"/>
      <c r="AO3609"/>
      <c r="AP3609"/>
      <c r="AQ3609"/>
      <c r="AS3609"/>
      <c r="AT3609"/>
      <c r="AU3609"/>
      <c r="AW3609"/>
      <c r="AX3609"/>
      <c r="AY3609"/>
      <c r="BA3609"/>
      <c r="BB3609"/>
      <c r="BC3609"/>
      <c r="BE3609"/>
      <c r="BF3609"/>
      <c r="BG3609"/>
      <c r="BI3609"/>
      <c r="BJ3609"/>
      <c r="BK3609"/>
      <c r="BM3609"/>
      <c r="BN3609"/>
      <c r="BO3609"/>
    </row>
    <row r="3610" spans="1:67">
      <c r="A3610"/>
      <c r="B3610"/>
      <c r="C3610"/>
      <c r="E3610"/>
      <c r="F3610"/>
      <c r="G3610"/>
      <c r="I3610"/>
      <c r="J3610"/>
      <c r="K3610"/>
      <c r="M3610"/>
      <c r="N3610"/>
      <c r="O3610"/>
      <c r="Q3610"/>
      <c r="R3610"/>
      <c r="S3610"/>
      <c r="U3610"/>
      <c r="V3610"/>
      <c r="W3610"/>
      <c r="Y3610"/>
      <c r="Z3610"/>
      <c r="AA3610"/>
      <c r="AC3610"/>
      <c r="AD3610"/>
      <c r="AE3610"/>
      <c r="AG3610"/>
      <c r="AH3610"/>
      <c r="AI3610"/>
      <c r="AK3610"/>
      <c r="AL3610"/>
      <c r="AM3610"/>
      <c r="AO3610"/>
      <c r="AP3610"/>
      <c r="AQ3610"/>
      <c r="AS3610"/>
      <c r="AT3610"/>
      <c r="AU3610"/>
      <c r="AW3610"/>
      <c r="AX3610"/>
      <c r="AY3610"/>
      <c r="BA3610"/>
      <c r="BB3610"/>
      <c r="BC3610"/>
      <c r="BE3610"/>
      <c r="BF3610"/>
      <c r="BG3610"/>
      <c r="BI3610"/>
      <c r="BJ3610"/>
      <c r="BK3610"/>
      <c r="BM3610"/>
      <c r="BN3610"/>
      <c r="BO3610"/>
    </row>
    <row r="3611" spans="1:67">
      <c r="A3611"/>
      <c r="B3611"/>
      <c r="C3611"/>
      <c r="E3611"/>
      <c r="F3611"/>
      <c r="G3611"/>
      <c r="I3611"/>
      <c r="J3611"/>
      <c r="K3611"/>
      <c r="M3611"/>
      <c r="N3611"/>
      <c r="O3611"/>
      <c r="Q3611"/>
      <c r="R3611"/>
      <c r="S3611"/>
      <c r="U3611"/>
      <c r="V3611"/>
      <c r="W3611"/>
      <c r="Y3611"/>
      <c r="Z3611"/>
      <c r="AA3611"/>
      <c r="AC3611"/>
      <c r="AD3611"/>
      <c r="AE3611"/>
      <c r="AG3611"/>
      <c r="AH3611"/>
      <c r="AI3611"/>
      <c r="AK3611"/>
      <c r="AL3611"/>
      <c r="AM3611"/>
      <c r="AO3611"/>
      <c r="AP3611"/>
      <c r="AQ3611"/>
      <c r="AS3611"/>
      <c r="AT3611"/>
      <c r="AU3611"/>
      <c r="AW3611"/>
      <c r="AX3611"/>
      <c r="AY3611"/>
      <c r="BA3611"/>
      <c r="BB3611"/>
      <c r="BC3611"/>
      <c r="BE3611"/>
      <c r="BF3611"/>
      <c r="BG3611"/>
      <c r="BI3611"/>
      <c r="BJ3611"/>
      <c r="BK3611"/>
      <c r="BM3611"/>
      <c r="BN3611"/>
      <c r="BO3611"/>
    </row>
    <row r="3612" spans="1:67">
      <c r="A3612"/>
      <c r="B3612"/>
      <c r="C3612"/>
      <c r="E3612"/>
      <c r="F3612"/>
      <c r="G3612"/>
      <c r="I3612"/>
      <c r="J3612"/>
      <c r="K3612"/>
      <c r="M3612"/>
      <c r="N3612"/>
      <c r="O3612"/>
      <c r="Q3612"/>
      <c r="R3612"/>
      <c r="S3612"/>
      <c r="U3612"/>
      <c r="V3612"/>
      <c r="W3612"/>
      <c r="Y3612"/>
      <c r="Z3612"/>
      <c r="AA3612"/>
      <c r="AC3612"/>
      <c r="AD3612"/>
      <c r="AE3612"/>
      <c r="AG3612"/>
      <c r="AH3612"/>
      <c r="AI3612"/>
      <c r="AK3612"/>
      <c r="AL3612"/>
      <c r="AM3612"/>
      <c r="AO3612"/>
      <c r="AP3612"/>
      <c r="AQ3612"/>
      <c r="AS3612"/>
      <c r="AT3612"/>
      <c r="AU3612"/>
      <c r="AW3612"/>
      <c r="AX3612"/>
      <c r="AY3612"/>
      <c r="BA3612"/>
      <c r="BB3612"/>
      <c r="BC3612"/>
      <c r="BE3612"/>
      <c r="BF3612"/>
      <c r="BG3612"/>
      <c r="BI3612"/>
      <c r="BJ3612"/>
      <c r="BK3612"/>
      <c r="BM3612"/>
      <c r="BN3612"/>
      <c r="BO3612"/>
    </row>
    <row r="3613" spans="1:67">
      <c r="A3613"/>
      <c r="B3613"/>
      <c r="C3613"/>
      <c r="E3613"/>
      <c r="F3613"/>
      <c r="G3613"/>
      <c r="I3613"/>
      <c r="J3613"/>
      <c r="K3613"/>
      <c r="M3613"/>
      <c r="N3613"/>
      <c r="O3613"/>
      <c r="Q3613"/>
      <c r="R3613"/>
      <c r="S3613"/>
      <c r="U3613"/>
      <c r="V3613"/>
      <c r="W3613"/>
      <c r="Y3613"/>
      <c r="Z3613"/>
      <c r="AA3613"/>
      <c r="AC3613"/>
      <c r="AD3613"/>
      <c r="AE3613"/>
      <c r="AG3613"/>
      <c r="AH3613"/>
      <c r="AI3613"/>
      <c r="AK3613"/>
      <c r="AL3613"/>
      <c r="AM3613"/>
      <c r="AO3613"/>
      <c r="AP3613"/>
      <c r="AQ3613"/>
      <c r="AS3613"/>
      <c r="AT3613"/>
      <c r="AU3613"/>
      <c r="AW3613"/>
      <c r="AX3613"/>
      <c r="AY3613"/>
      <c r="BA3613"/>
      <c r="BB3613"/>
      <c r="BC3613"/>
      <c r="BE3613"/>
      <c r="BF3613"/>
      <c r="BG3613"/>
      <c r="BI3613"/>
      <c r="BJ3613"/>
      <c r="BK3613"/>
      <c r="BM3613"/>
      <c r="BN3613"/>
      <c r="BO3613"/>
    </row>
    <row r="3614" spans="1:67">
      <c r="A3614"/>
      <c r="B3614"/>
      <c r="C3614"/>
      <c r="E3614"/>
      <c r="F3614"/>
      <c r="G3614"/>
      <c r="I3614"/>
      <c r="J3614"/>
      <c r="K3614"/>
      <c r="M3614"/>
      <c r="N3614"/>
      <c r="O3614"/>
      <c r="Q3614"/>
      <c r="R3614"/>
      <c r="S3614"/>
      <c r="U3614"/>
      <c r="V3614"/>
      <c r="W3614"/>
      <c r="Y3614"/>
      <c r="Z3614"/>
      <c r="AA3614"/>
      <c r="AC3614"/>
      <c r="AD3614"/>
      <c r="AE3614"/>
      <c r="AG3614"/>
      <c r="AH3614"/>
      <c r="AI3614"/>
      <c r="AK3614"/>
      <c r="AL3614"/>
      <c r="AM3614"/>
      <c r="AO3614"/>
      <c r="AP3614"/>
      <c r="AQ3614"/>
      <c r="AS3614"/>
      <c r="AT3614"/>
      <c r="AU3614"/>
      <c r="AW3614"/>
      <c r="AX3614"/>
      <c r="AY3614"/>
      <c r="BA3614"/>
      <c r="BB3614"/>
      <c r="BC3614"/>
      <c r="BE3614"/>
      <c r="BF3614"/>
      <c r="BG3614"/>
      <c r="BI3614"/>
      <c r="BJ3614"/>
      <c r="BK3614"/>
      <c r="BM3614"/>
      <c r="BN3614"/>
      <c r="BO3614"/>
    </row>
    <row r="3615" spans="1:67">
      <c r="A3615"/>
      <c r="B3615"/>
      <c r="C3615"/>
      <c r="E3615"/>
      <c r="F3615"/>
      <c r="G3615"/>
      <c r="I3615"/>
      <c r="J3615"/>
      <c r="K3615"/>
      <c r="M3615"/>
      <c r="N3615"/>
      <c r="O3615"/>
      <c r="Q3615"/>
      <c r="R3615"/>
      <c r="S3615"/>
      <c r="U3615"/>
      <c r="V3615"/>
      <c r="W3615"/>
      <c r="Y3615"/>
      <c r="Z3615"/>
      <c r="AA3615"/>
      <c r="AC3615"/>
      <c r="AD3615"/>
      <c r="AE3615"/>
      <c r="AG3615"/>
      <c r="AH3615"/>
      <c r="AI3615"/>
      <c r="AK3615"/>
      <c r="AL3615"/>
      <c r="AM3615"/>
      <c r="AO3615"/>
      <c r="AP3615"/>
      <c r="AQ3615"/>
      <c r="AS3615"/>
      <c r="AT3615"/>
      <c r="AU3615"/>
      <c r="AW3615"/>
      <c r="AX3615"/>
      <c r="AY3615"/>
      <c r="BA3615"/>
      <c r="BB3615"/>
      <c r="BC3615"/>
      <c r="BE3615"/>
      <c r="BF3615"/>
      <c r="BG3615"/>
      <c r="BI3615"/>
      <c r="BJ3615"/>
      <c r="BK3615"/>
      <c r="BM3615"/>
      <c r="BN3615"/>
      <c r="BO3615"/>
    </row>
    <row r="3616" spans="1:67">
      <c r="A3616"/>
      <c r="B3616"/>
      <c r="C3616"/>
      <c r="E3616"/>
      <c r="F3616"/>
      <c r="G3616"/>
      <c r="I3616"/>
      <c r="J3616"/>
      <c r="K3616"/>
      <c r="M3616"/>
      <c r="N3616"/>
      <c r="O3616"/>
      <c r="Q3616"/>
      <c r="R3616"/>
      <c r="S3616"/>
      <c r="U3616"/>
      <c r="V3616"/>
      <c r="W3616"/>
      <c r="Y3616"/>
      <c r="Z3616"/>
      <c r="AA3616"/>
      <c r="AC3616"/>
      <c r="AD3616"/>
      <c r="AE3616"/>
      <c r="AG3616"/>
      <c r="AH3616"/>
      <c r="AI3616"/>
      <c r="AK3616"/>
      <c r="AL3616"/>
      <c r="AM3616"/>
      <c r="AO3616"/>
      <c r="AP3616"/>
      <c r="AQ3616"/>
      <c r="AS3616"/>
      <c r="AT3616"/>
      <c r="AU3616"/>
      <c r="AW3616"/>
      <c r="AX3616"/>
      <c r="AY3616"/>
      <c r="BA3616"/>
      <c r="BB3616"/>
      <c r="BC3616"/>
      <c r="BE3616"/>
      <c r="BF3616"/>
      <c r="BG3616"/>
      <c r="BI3616"/>
      <c r="BJ3616"/>
      <c r="BK3616"/>
      <c r="BM3616"/>
      <c r="BN3616"/>
      <c r="BO3616"/>
    </row>
    <row r="3617" spans="1:67">
      <c r="A3617"/>
      <c r="B3617"/>
      <c r="C3617"/>
      <c r="E3617"/>
      <c r="F3617"/>
      <c r="G3617"/>
      <c r="I3617"/>
      <c r="J3617"/>
      <c r="K3617"/>
      <c r="M3617"/>
      <c r="N3617"/>
      <c r="O3617"/>
      <c r="Q3617"/>
      <c r="R3617"/>
      <c r="S3617"/>
      <c r="U3617"/>
      <c r="V3617"/>
      <c r="W3617"/>
      <c r="Y3617"/>
      <c r="Z3617"/>
      <c r="AA3617"/>
      <c r="AC3617"/>
      <c r="AD3617"/>
      <c r="AE3617"/>
      <c r="AG3617"/>
      <c r="AH3617"/>
      <c r="AI3617"/>
      <c r="AK3617"/>
      <c r="AL3617"/>
      <c r="AM3617"/>
      <c r="AO3617"/>
      <c r="AP3617"/>
      <c r="AQ3617"/>
      <c r="AS3617"/>
      <c r="AT3617"/>
      <c r="AU3617"/>
      <c r="AW3617"/>
      <c r="AX3617"/>
      <c r="AY3617"/>
      <c r="BA3617"/>
      <c r="BB3617"/>
      <c r="BC3617"/>
      <c r="BE3617"/>
      <c r="BF3617"/>
      <c r="BG3617"/>
      <c r="BI3617"/>
      <c r="BJ3617"/>
      <c r="BK3617"/>
      <c r="BM3617"/>
      <c r="BN3617"/>
      <c r="BO3617"/>
    </row>
    <row r="3618" spans="1:67">
      <c r="A3618"/>
      <c r="B3618"/>
      <c r="C3618"/>
      <c r="E3618"/>
      <c r="F3618"/>
      <c r="G3618"/>
      <c r="I3618"/>
      <c r="J3618"/>
      <c r="K3618"/>
      <c r="M3618"/>
      <c r="N3618"/>
      <c r="O3618"/>
      <c r="Q3618"/>
      <c r="R3618"/>
      <c r="S3618"/>
      <c r="U3618"/>
      <c r="V3618"/>
      <c r="W3618"/>
      <c r="Y3618"/>
      <c r="Z3618"/>
      <c r="AA3618"/>
      <c r="AC3618"/>
      <c r="AD3618"/>
      <c r="AE3618"/>
      <c r="AG3618"/>
      <c r="AH3618"/>
      <c r="AI3618"/>
      <c r="AK3618"/>
      <c r="AL3618"/>
      <c r="AM3618"/>
      <c r="AO3618"/>
      <c r="AP3618"/>
      <c r="AQ3618"/>
      <c r="AS3618"/>
      <c r="AT3618"/>
      <c r="AU3618"/>
      <c r="AW3618"/>
      <c r="AX3618"/>
      <c r="AY3618"/>
      <c r="BA3618"/>
      <c r="BB3618"/>
      <c r="BC3618"/>
      <c r="BE3618"/>
      <c r="BF3618"/>
      <c r="BG3618"/>
      <c r="BI3618"/>
      <c r="BJ3618"/>
      <c r="BK3618"/>
      <c r="BM3618"/>
      <c r="BN3618"/>
      <c r="BO3618"/>
    </row>
    <row r="3619" spans="1:67">
      <c r="A3619"/>
      <c r="B3619"/>
      <c r="C3619"/>
      <c r="E3619"/>
      <c r="F3619"/>
      <c r="G3619"/>
      <c r="I3619"/>
      <c r="J3619"/>
      <c r="K3619"/>
      <c r="M3619"/>
      <c r="N3619"/>
      <c r="O3619"/>
      <c r="Q3619"/>
      <c r="R3619"/>
      <c r="S3619"/>
      <c r="U3619"/>
      <c r="V3619"/>
      <c r="W3619"/>
      <c r="Y3619"/>
      <c r="Z3619"/>
      <c r="AA3619"/>
      <c r="AC3619"/>
      <c r="AD3619"/>
      <c r="AE3619"/>
      <c r="AG3619"/>
      <c r="AH3619"/>
      <c r="AI3619"/>
      <c r="AK3619"/>
      <c r="AL3619"/>
      <c r="AM3619"/>
      <c r="AO3619"/>
      <c r="AP3619"/>
      <c r="AQ3619"/>
      <c r="AS3619"/>
      <c r="AT3619"/>
      <c r="AU3619"/>
      <c r="AW3619"/>
      <c r="AX3619"/>
      <c r="AY3619"/>
      <c r="BA3619"/>
      <c r="BB3619"/>
      <c r="BC3619"/>
      <c r="BE3619"/>
      <c r="BF3619"/>
      <c r="BG3619"/>
      <c r="BI3619"/>
      <c r="BJ3619"/>
      <c r="BK3619"/>
      <c r="BM3619"/>
      <c r="BN3619"/>
      <c r="BO3619"/>
    </row>
    <row r="3620" spans="1:67">
      <c r="A3620"/>
      <c r="B3620"/>
      <c r="C3620"/>
      <c r="E3620"/>
      <c r="F3620"/>
      <c r="G3620"/>
      <c r="I3620"/>
      <c r="J3620"/>
      <c r="K3620"/>
      <c r="M3620"/>
      <c r="N3620"/>
      <c r="O3620"/>
      <c r="Q3620"/>
      <c r="R3620"/>
      <c r="S3620"/>
      <c r="U3620"/>
      <c r="V3620"/>
      <c r="W3620"/>
      <c r="Y3620"/>
      <c r="Z3620"/>
      <c r="AA3620"/>
      <c r="AC3620"/>
      <c r="AD3620"/>
      <c r="AE3620"/>
      <c r="AG3620"/>
      <c r="AH3620"/>
      <c r="AI3620"/>
      <c r="AK3620"/>
      <c r="AL3620"/>
      <c r="AM3620"/>
      <c r="AO3620"/>
      <c r="AP3620"/>
      <c r="AQ3620"/>
      <c r="AS3620"/>
      <c r="AT3620"/>
      <c r="AU3620"/>
      <c r="AW3620"/>
      <c r="AX3620"/>
      <c r="AY3620"/>
      <c r="BA3620"/>
      <c r="BB3620"/>
      <c r="BC3620"/>
      <c r="BE3620"/>
      <c r="BF3620"/>
      <c r="BG3620"/>
      <c r="BI3620"/>
      <c r="BJ3620"/>
      <c r="BK3620"/>
      <c r="BM3620"/>
      <c r="BN3620"/>
      <c r="BO3620"/>
    </row>
    <row r="3621" spans="1:67">
      <c r="A3621"/>
      <c r="B3621"/>
      <c r="C3621"/>
      <c r="E3621"/>
      <c r="F3621"/>
      <c r="G3621"/>
      <c r="I3621"/>
      <c r="J3621"/>
      <c r="K3621"/>
      <c r="M3621"/>
      <c r="N3621"/>
      <c r="O3621"/>
      <c r="Q3621"/>
      <c r="R3621"/>
      <c r="S3621"/>
      <c r="U3621"/>
      <c r="V3621"/>
      <c r="W3621"/>
      <c r="Y3621"/>
      <c r="Z3621"/>
      <c r="AA3621"/>
      <c r="AC3621"/>
      <c r="AD3621"/>
      <c r="AE3621"/>
      <c r="AG3621"/>
      <c r="AH3621"/>
      <c r="AI3621"/>
      <c r="AK3621"/>
      <c r="AL3621"/>
      <c r="AM3621"/>
      <c r="AO3621"/>
      <c r="AP3621"/>
      <c r="AQ3621"/>
      <c r="AS3621"/>
      <c r="AT3621"/>
      <c r="AU3621"/>
      <c r="AW3621"/>
      <c r="AX3621"/>
      <c r="AY3621"/>
      <c r="BA3621"/>
      <c r="BB3621"/>
      <c r="BC3621"/>
      <c r="BE3621"/>
      <c r="BF3621"/>
      <c r="BG3621"/>
      <c r="BI3621"/>
      <c r="BJ3621"/>
      <c r="BK3621"/>
      <c r="BM3621"/>
      <c r="BN3621"/>
      <c r="BO3621"/>
    </row>
    <row r="3622" spans="1:67">
      <c r="A3622"/>
      <c r="B3622"/>
      <c r="C3622"/>
      <c r="E3622"/>
      <c r="F3622"/>
      <c r="G3622"/>
      <c r="I3622"/>
      <c r="J3622"/>
      <c r="K3622"/>
      <c r="M3622"/>
      <c r="N3622"/>
      <c r="O3622"/>
      <c r="Q3622"/>
      <c r="R3622"/>
      <c r="S3622"/>
      <c r="U3622"/>
      <c r="V3622"/>
      <c r="W3622"/>
      <c r="Y3622"/>
      <c r="Z3622"/>
      <c r="AA3622"/>
      <c r="AC3622"/>
      <c r="AD3622"/>
      <c r="AE3622"/>
      <c r="AG3622"/>
      <c r="AH3622"/>
      <c r="AI3622"/>
      <c r="AK3622"/>
      <c r="AL3622"/>
      <c r="AM3622"/>
      <c r="AO3622"/>
      <c r="AP3622"/>
      <c r="AQ3622"/>
      <c r="AS3622"/>
      <c r="AT3622"/>
      <c r="AU3622"/>
      <c r="AW3622"/>
      <c r="AX3622"/>
      <c r="AY3622"/>
      <c r="BA3622"/>
      <c r="BB3622"/>
      <c r="BC3622"/>
      <c r="BE3622"/>
      <c r="BF3622"/>
      <c r="BG3622"/>
      <c r="BI3622"/>
      <c r="BJ3622"/>
      <c r="BK3622"/>
      <c r="BM3622"/>
      <c r="BN3622"/>
      <c r="BO3622"/>
    </row>
    <row r="3623" spans="1:67">
      <c r="A3623"/>
      <c r="B3623"/>
      <c r="C3623"/>
      <c r="E3623"/>
      <c r="F3623"/>
      <c r="G3623"/>
      <c r="I3623"/>
      <c r="J3623"/>
      <c r="K3623"/>
      <c r="M3623"/>
      <c r="N3623"/>
      <c r="O3623"/>
      <c r="Q3623"/>
      <c r="R3623"/>
      <c r="S3623"/>
      <c r="U3623"/>
      <c r="V3623"/>
      <c r="W3623"/>
      <c r="Y3623"/>
      <c r="Z3623"/>
      <c r="AA3623"/>
      <c r="AC3623"/>
      <c r="AD3623"/>
      <c r="AE3623"/>
      <c r="AG3623"/>
      <c r="AH3623"/>
      <c r="AI3623"/>
      <c r="AK3623"/>
      <c r="AL3623"/>
      <c r="AM3623"/>
      <c r="AO3623"/>
      <c r="AP3623"/>
      <c r="AQ3623"/>
      <c r="AS3623"/>
      <c r="AT3623"/>
      <c r="AU3623"/>
      <c r="AW3623"/>
      <c r="AX3623"/>
      <c r="AY3623"/>
      <c r="BA3623"/>
      <c r="BB3623"/>
      <c r="BC3623"/>
      <c r="BE3623"/>
      <c r="BF3623"/>
      <c r="BG3623"/>
      <c r="BI3623"/>
      <c r="BJ3623"/>
      <c r="BK3623"/>
      <c r="BM3623"/>
      <c r="BN3623"/>
      <c r="BO3623"/>
    </row>
    <row r="3624" spans="1:67">
      <c r="A3624"/>
      <c r="B3624"/>
      <c r="C3624"/>
      <c r="E3624"/>
      <c r="F3624"/>
      <c r="G3624"/>
      <c r="I3624"/>
      <c r="J3624"/>
      <c r="K3624"/>
      <c r="M3624"/>
      <c r="N3624"/>
      <c r="O3624"/>
      <c r="Q3624"/>
      <c r="R3624"/>
      <c r="S3624"/>
      <c r="U3624"/>
      <c r="V3624"/>
      <c r="W3624"/>
      <c r="Y3624"/>
      <c r="Z3624"/>
      <c r="AA3624"/>
      <c r="AC3624"/>
      <c r="AD3624"/>
      <c r="AE3624"/>
      <c r="AG3624"/>
      <c r="AH3624"/>
      <c r="AI3624"/>
      <c r="AK3624"/>
      <c r="AL3624"/>
      <c r="AM3624"/>
      <c r="AO3624"/>
      <c r="AP3624"/>
      <c r="AQ3624"/>
      <c r="AS3624"/>
      <c r="AT3624"/>
      <c r="AU3624"/>
      <c r="AW3624"/>
      <c r="AX3624"/>
      <c r="AY3624"/>
      <c r="BA3624"/>
      <c r="BB3624"/>
      <c r="BC3624"/>
      <c r="BE3624"/>
      <c r="BF3624"/>
      <c r="BG3624"/>
      <c r="BI3624"/>
      <c r="BJ3624"/>
      <c r="BK3624"/>
      <c r="BM3624"/>
      <c r="BN3624"/>
      <c r="BO3624"/>
    </row>
    <row r="3625" spans="1:67">
      <c r="A3625"/>
      <c r="B3625"/>
      <c r="C3625"/>
      <c r="E3625"/>
      <c r="F3625"/>
      <c r="G3625"/>
      <c r="I3625"/>
      <c r="J3625"/>
      <c r="K3625"/>
      <c r="M3625"/>
      <c r="N3625"/>
      <c r="O3625"/>
      <c r="Q3625"/>
      <c r="R3625"/>
      <c r="S3625"/>
      <c r="U3625"/>
      <c r="V3625"/>
      <c r="W3625"/>
      <c r="Y3625"/>
      <c r="Z3625"/>
      <c r="AA3625"/>
      <c r="AC3625"/>
      <c r="AD3625"/>
      <c r="AE3625"/>
      <c r="AG3625"/>
      <c r="AH3625"/>
      <c r="AI3625"/>
      <c r="AK3625"/>
      <c r="AL3625"/>
      <c r="AM3625"/>
      <c r="AO3625"/>
      <c r="AP3625"/>
      <c r="AQ3625"/>
      <c r="AS3625"/>
      <c r="AT3625"/>
      <c r="AU3625"/>
      <c r="AW3625"/>
      <c r="AX3625"/>
      <c r="AY3625"/>
      <c r="BA3625"/>
      <c r="BB3625"/>
      <c r="BC3625"/>
      <c r="BE3625"/>
      <c r="BF3625"/>
      <c r="BG3625"/>
      <c r="BI3625"/>
      <c r="BJ3625"/>
      <c r="BK3625"/>
      <c r="BM3625"/>
      <c r="BN3625"/>
      <c r="BO3625"/>
    </row>
    <row r="3626" spans="1:67">
      <c r="A3626"/>
      <c r="B3626"/>
      <c r="C3626"/>
      <c r="E3626"/>
      <c r="F3626"/>
      <c r="G3626"/>
      <c r="I3626"/>
      <c r="J3626"/>
      <c r="K3626"/>
      <c r="M3626"/>
      <c r="N3626"/>
      <c r="O3626"/>
      <c r="Q3626"/>
      <c r="R3626"/>
      <c r="S3626"/>
      <c r="U3626"/>
      <c r="V3626"/>
      <c r="W3626"/>
      <c r="Y3626"/>
      <c r="Z3626"/>
      <c r="AA3626"/>
      <c r="AC3626"/>
      <c r="AD3626"/>
      <c r="AE3626"/>
      <c r="AG3626"/>
      <c r="AH3626"/>
      <c r="AI3626"/>
      <c r="AK3626"/>
      <c r="AL3626"/>
      <c r="AM3626"/>
      <c r="AO3626"/>
      <c r="AP3626"/>
      <c r="AQ3626"/>
      <c r="AS3626"/>
      <c r="AT3626"/>
      <c r="AU3626"/>
      <c r="AW3626"/>
      <c r="AX3626"/>
      <c r="AY3626"/>
      <c r="BA3626"/>
      <c r="BB3626"/>
      <c r="BC3626"/>
      <c r="BE3626"/>
      <c r="BF3626"/>
      <c r="BG3626"/>
      <c r="BI3626"/>
      <c r="BJ3626"/>
      <c r="BK3626"/>
      <c r="BM3626"/>
      <c r="BN3626"/>
      <c r="BO3626"/>
    </row>
    <row r="3627" spans="1:67">
      <c r="A3627"/>
      <c r="B3627"/>
      <c r="C3627"/>
      <c r="E3627"/>
      <c r="F3627"/>
      <c r="G3627"/>
      <c r="I3627"/>
      <c r="J3627"/>
      <c r="K3627"/>
      <c r="M3627"/>
      <c r="N3627"/>
      <c r="O3627"/>
      <c r="Q3627"/>
      <c r="R3627"/>
      <c r="S3627"/>
      <c r="U3627"/>
      <c r="V3627"/>
      <c r="W3627"/>
      <c r="Y3627"/>
      <c r="Z3627"/>
      <c r="AA3627"/>
      <c r="AC3627"/>
      <c r="AD3627"/>
      <c r="AE3627"/>
      <c r="AG3627"/>
      <c r="AH3627"/>
      <c r="AI3627"/>
      <c r="AK3627"/>
      <c r="AL3627"/>
      <c r="AM3627"/>
      <c r="AO3627"/>
      <c r="AP3627"/>
      <c r="AQ3627"/>
      <c r="AS3627"/>
      <c r="AT3627"/>
      <c r="AU3627"/>
      <c r="AW3627"/>
      <c r="AX3627"/>
      <c r="AY3627"/>
      <c r="BA3627"/>
      <c r="BB3627"/>
      <c r="BC3627"/>
      <c r="BE3627"/>
      <c r="BF3627"/>
      <c r="BG3627"/>
      <c r="BI3627"/>
      <c r="BJ3627"/>
      <c r="BK3627"/>
      <c r="BM3627"/>
      <c r="BN3627"/>
      <c r="BO3627"/>
    </row>
    <row r="3628" spans="1:67">
      <c r="A3628"/>
      <c r="B3628"/>
      <c r="C3628"/>
      <c r="E3628"/>
      <c r="F3628"/>
      <c r="G3628"/>
      <c r="I3628"/>
      <c r="J3628"/>
      <c r="K3628"/>
      <c r="M3628"/>
      <c r="N3628"/>
      <c r="O3628"/>
      <c r="Q3628"/>
      <c r="R3628"/>
      <c r="S3628"/>
      <c r="U3628"/>
      <c r="V3628"/>
      <c r="W3628"/>
      <c r="Y3628"/>
      <c r="Z3628"/>
      <c r="AA3628"/>
      <c r="AC3628"/>
      <c r="AD3628"/>
      <c r="AE3628"/>
      <c r="AG3628"/>
      <c r="AH3628"/>
      <c r="AI3628"/>
      <c r="AK3628"/>
      <c r="AL3628"/>
      <c r="AM3628"/>
      <c r="AO3628"/>
      <c r="AP3628"/>
      <c r="AQ3628"/>
      <c r="AS3628"/>
      <c r="AT3628"/>
      <c r="AU3628"/>
      <c r="AW3628"/>
      <c r="AX3628"/>
      <c r="AY3628"/>
      <c r="BA3628"/>
      <c r="BB3628"/>
      <c r="BC3628"/>
      <c r="BE3628"/>
      <c r="BF3628"/>
      <c r="BG3628"/>
      <c r="BI3628"/>
      <c r="BJ3628"/>
      <c r="BK3628"/>
      <c r="BM3628"/>
      <c r="BN3628"/>
      <c r="BO3628"/>
    </row>
    <row r="3629" spans="1:67">
      <c r="A3629"/>
      <c r="B3629"/>
      <c r="C3629"/>
      <c r="E3629"/>
      <c r="F3629"/>
      <c r="G3629"/>
      <c r="I3629"/>
      <c r="J3629"/>
      <c r="K3629"/>
      <c r="M3629"/>
      <c r="N3629"/>
      <c r="O3629"/>
      <c r="Q3629"/>
      <c r="R3629"/>
      <c r="S3629"/>
      <c r="U3629"/>
      <c r="V3629"/>
      <c r="W3629"/>
      <c r="Y3629"/>
      <c r="Z3629"/>
      <c r="AA3629"/>
      <c r="AC3629"/>
      <c r="AD3629"/>
      <c r="AE3629"/>
      <c r="AG3629"/>
      <c r="AH3629"/>
      <c r="AI3629"/>
      <c r="AK3629"/>
      <c r="AL3629"/>
      <c r="AM3629"/>
      <c r="AO3629"/>
      <c r="AP3629"/>
      <c r="AQ3629"/>
      <c r="AS3629"/>
      <c r="AT3629"/>
      <c r="AU3629"/>
      <c r="AW3629"/>
      <c r="AX3629"/>
      <c r="AY3629"/>
      <c r="BA3629"/>
      <c r="BB3629"/>
      <c r="BC3629"/>
      <c r="BE3629"/>
      <c r="BF3629"/>
      <c r="BG3629"/>
      <c r="BI3629"/>
      <c r="BJ3629"/>
      <c r="BK3629"/>
      <c r="BM3629"/>
      <c r="BN3629"/>
      <c r="BO3629"/>
    </row>
    <row r="3630" spans="1:67">
      <c r="A3630"/>
      <c r="B3630"/>
      <c r="C3630"/>
      <c r="E3630"/>
      <c r="F3630"/>
      <c r="G3630"/>
      <c r="I3630"/>
      <c r="J3630"/>
      <c r="K3630"/>
      <c r="M3630"/>
      <c r="N3630"/>
      <c r="O3630"/>
      <c r="Q3630"/>
      <c r="R3630"/>
      <c r="S3630"/>
      <c r="U3630"/>
      <c r="V3630"/>
      <c r="W3630"/>
      <c r="Y3630"/>
      <c r="Z3630"/>
      <c r="AA3630"/>
      <c r="AC3630"/>
      <c r="AD3630"/>
      <c r="AE3630"/>
      <c r="AG3630"/>
      <c r="AH3630"/>
      <c r="AI3630"/>
      <c r="AK3630"/>
      <c r="AL3630"/>
      <c r="AM3630"/>
      <c r="AO3630"/>
      <c r="AP3630"/>
      <c r="AQ3630"/>
      <c r="AS3630"/>
      <c r="AT3630"/>
      <c r="AU3630"/>
      <c r="AW3630"/>
      <c r="AX3630"/>
      <c r="AY3630"/>
      <c r="BA3630"/>
      <c r="BB3630"/>
      <c r="BC3630"/>
      <c r="BE3630"/>
      <c r="BF3630"/>
      <c r="BG3630"/>
      <c r="BI3630"/>
      <c r="BJ3630"/>
      <c r="BK3630"/>
      <c r="BM3630"/>
      <c r="BN3630"/>
      <c r="BO3630"/>
    </row>
    <row r="3631" spans="1:67">
      <c r="A3631"/>
      <c r="B3631"/>
      <c r="C3631"/>
      <c r="E3631"/>
      <c r="F3631"/>
      <c r="G3631"/>
      <c r="I3631"/>
      <c r="J3631"/>
      <c r="K3631"/>
      <c r="M3631"/>
      <c r="N3631"/>
      <c r="O3631"/>
      <c r="Q3631"/>
      <c r="R3631"/>
      <c r="S3631"/>
      <c r="U3631"/>
      <c r="V3631"/>
      <c r="W3631"/>
      <c r="Y3631"/>
      <c r="Z3631"/>
      <c r="AA3631"/>
      <c r="AC3631"/>
      <c r="AD3631"/>
      <c r="AE3631"/>
      <c r="AG3631"/>
      <c r="AH3631"/>
      <c r="AI3631"/>
      <c r="AK3631"/>
      <c r="AL3631"/>
      <c r="AM3631"/>
      <c r="AO3631"/>
      <c r="AP3631"/>
      <c r="AQ3631"/>
      <c r="AS3631"/>
      <c r="AT3631"/>
      <c r="AU3631"/>
      <c r="AW3631"/>
      <c r="AX3631"/>
      <c r="AY3631"/>
      <c r="BA3631"/>
      <c r="BB3631"/>
      <c r="BC3631"/>
      <c r="BE3631"/>
      <c r="BF3631"/>
      <c r="BG3631"/>
      <c r="BI3631"/>
      <c r="BJ3631"/>
      <c r="BK3631"/>
      <c r="BM3631"/>
      <c r="BN3631"/>
      <c r="BO3631"/>
    </row>
    <row r="3632" spans="1:67">
      <c r="A3632"/>
      <c r="B3632"/>
      <c r="C3632"/>
      <c r="E3632"/>
      <c r="F3632"/>
      <c r="G3632"/>
      <c r="I3632"/>
      <c r="J3632"/>
      <c r="K3632"/>
      <c r="M3632"/>
      <c r="N3632"/>
      <c r="O3632"/>
      <c r="Q3632"/>
      <c r="R3632"/>
      <c r="S3632"/>
      <c r="U3632"/>
      <c r="V3632"/>
      <c r="W3632"/>
      <c r="Y3632"/>
      <c r="Z3632"/>
      <c r="AA3632"/>
      <c r="AC3632"/>
      <c r="AD3632"/>
      <c r="AE3632"/>
      <c r="AG3632"/>
      <c r="AH3632"/>
      <c r="AI3632"/>
      <c r="AK3632"/>
      <c r="AL3632"/>
      <c r="AM3632"/>
      <c r="AO3632"/>
      <c r="AP3632"/>
      <c r="AQ3632"/>
      <c r="AS3632"/>
      <c r="AT3632"/>
      <c r="AU3632"/>
      <c r="AW3632"/>
      <c r="AX3632"/>
      <c r="AY3632"/>
      <c r="BA3632"/>
      <c r="BB3632"/>
      <c r="BC3632"/>
      <c r="BE3632"/>
      <c r="BF3632"/>
      <c r="BG3632"/>
      <c r="BI3632"/>
      <c r="BJ3632"/>
      <c r="BK3632"/>
      <c r="BM3632"/>
      <c r="BN3632"/>
      <c r="BO3632"/>
    </row>
    <row r="3633" spans="1:67">
      <c r="A3633"/>
      <c r="B3633"/>
      <c r="C3633"/>
      <c r="E3633"/>
      <c r="F3633"/>
      <c r="G3633"/>
      <c r="I3633"/>
      <c r="J3633"/>
      <c r="K3633"/>
      <c r="M3633"/>
      <c r="N3633"/>
      <c r="O3633"/>
      <c r="Q3633"/>
      <c r="R3633"/>
      <c r="S3633"/>
      <c r="U3633"/>
      <c r="V3633"/>
      <c r="W3633"/>
      <c r="Y3633"/>
      <c r="Z3633"/>
      <c r="AA3633"/>
      <c r="AC3633"/>
      <c r="AD3633"/>
      <c r="AE3633"/>
      <c r="AG3633"/>
      <c r="AH3633"/>
      <c r="AI3633"/>
      <c r="AK3633"/>
      <c r="AL3633"/>
      <c r="AM3633"/>
      <c r="AO3633"/>
      <c r="AP3633"/>
      <c r="AQ3633"/>
      <c r="AS3633"/>
      <c r="AT3633"/>
      <c r="AU3633"/>
      <c r="AW3633"/>
      <c r="AX3633"/>
      <c r="AY3633"/>
      <c r="BA3633"/>
      <c r="BB3633"/>
      <c r="BC3633"/>
      <c r="BE3633"/>
      <c r="BF3633"/>
      <c r="BG3633"/>
      <c r="BI3633"/>
      <c r="BJ3633"/>
      <c r="BK3633"/>
      <c r="BM3633"/>
      <c r="BN3633"/>
      <c r="BO3633"/>
    </row>
    <row r="3634" spans="1:67">
      <c r="A3634"/>
      <c r="B3634"/>
      <c r="C3634"/>
      <c r="E3634"/>
      <c r="F3634"/>
      <c r="G3634"/>
      <c r="I3634"/>
      <c r="J3634"/>
      <c r="K3634"/>
      <c r="M3634"/>
      <c r="N3634"/>
      <c r="O3634"/>
      <c r="Q3634"/>
      <c r="R3634"/>
      <c r="S3634"/>
      <c r="U3634"/>
      <c r="V3634"/>
      <c r="W3634"/>
      <c r="Y3634"/>
      <c r="Z3634"/>
      <c r="AA3634"/>
      <c r="AC3634"/>
      <c r="AD3634"/>
      <c r="AE3634"/>
      <c r="AG3634"/>
      <c r="AH3634"/>
      <c r="AI3634"/>
      <c r="AK3634"/>
      <c r="AL3634"/>
      <c r="AM3634"/>
      <c r="AO3634"/>
      <c r="AP3634"/>
      <c r="AQ3634"/>
      <c r="AS3634"/>
      <c r="AT3634"/>
      <c r="AU3634"/>
      <c r="AW3634"/>
      <c r="AX3634"/>
      <c r="AY3634"/>
      <c r="BA3634"/>
      <c r="BB3634"/>
      <c r="BC3634"/>
      <c r="BE3634"/>
      <c r="BF3634"/>
      <c r="BG3634"/>
      <c r="BI3634"/>
      <c r="BJ3634"/>
      <c r="BK3634"/>
      <c r="BM3634"/>
      <c r="BN3634"/>
      <c r="BO3634"/>
    </row>
    <row r="3635" spans="1:67">
      <c r="A3635"/>
      <c r="B3635"/>
      <c r="C3635"/>
      <c r="E3635"/>
      <c r="F3635"/>
      <c r="G3635"/>
      <c r="I3635"/>
      <c r="J3635"/>
      <c r="K3635"/>
      <c r="M3635"/>
      <c r="N3635"/>
      <c r="O3635"/>
      <c r="Q3635"/>
      <c r="R3635"/>
      <c r="S3635"/>
      <c r="U3635"/>
      <c r="V3635"/>
      <c r="W3635"/>
      <c r="Y3635"/>
      <c r="Z3635"/>
      <c r="AA3635"/>
      <c r="AC3635"/>
      <c r="AD3635"/>
      <c r="AE3635"/>
      <c r="AG3635"/>
      <c r="AH3635"/>
      <c r="AI3635"/>
      <c r="AK3635"/>
      <c r="AL3635"/>
      <c r="AM3635"/>
      <c r="AO3635"/>
      <c r="AP3635"/>
      <c r="AQ3635"/>
      <c r="AS3635"/>
      <c r="AT3635"/>
      <c r="AU3635"/>
      <c r="AW3635"/>
      <c r="AX3635"/>
      <c r="AY3635"/>
      <c r="BA3635"/>
      <c r="BB3635"/>
      <c r="BC3635"/>
      <c r="BE3635"/>
      <c r="BF3635"/>
      <c r="BG3635"/>
      <c r="BI3635"/>
      <c r="BJ3635"/>
      <c r="BK3635"/>
      <c r="BM3635"/>
      <c r="BN3635"/>
      <c r="BO3635"/>
    </row>
    <row r="3636" spans="1:67">
      <c r="A3636"/>
      <c r="B3636"/>
      <c r="C3636"/>
      <c r="E3636"/>
      <c r="F3636"/>
      <c r="G3636"/>
      <c r="I3636"/>
      <c r="J3636"/>
      <c r="K3636"/>
      <c r="M3636"/>
      <c r="N3636"/>
      <c r="O3636"/>
      <c r="Q3636"/>
      <c r="R3636"/>
      <c r="S3636"/>
      <c r="U3636"/>
      <c r="V3636"/>
      <c r="W3636"/>
      <c r="Y3636"/>
      <c r="Z3636"/>
      <c r="AA3636"/>
      <c r="AC3636"/>
      <c r="AD3636"/>
      <c r="AE3636"/>
      <c r="AG3636"/>
      <c r="AH3636"/>
      <c r="AI3636"/>
      <c r="AK3636"/>
      <c r="AL3636"/>
      <c r="AM3636"/>
      <c r="AO3636"/>
      <c r="AP3636"/>
      <c r="AQ3636"/>
      <c r="AS3636"/>
      <c r="AT3636"/>
      <c r="AU3636"/>
      <c r="AW3636"/>
      <c r="AX3636"/>
      <c r="AY3636"/>
      <c r="BA3636"/>
      <c r="BB3636"/>
      <c r="BC3636"/>
      <c r="BE3636"/>
      <c r="BF3636"/>
      <c r="BG3636"/>
      <c r="BI3636"/>
      <c r="BJ3636"/>
      <c r="BK3636"/>
      <c r="BM3636"/>
      <c r="BN3636"/>
      <c r="BO3636"/>
    </row>
    <row r="3637" spans="1:67">
      <c r="A3637"/>
      <c r="B3637"/>
      <c r="C3637"/>
      <c r="E3637"/>
      <c r="F3637"/>
      <c r="G3637"/>
      <c r="I3637"/>
      <c r="J3637"/>
      <c r="K3637"/>
      <c r="M3637"/>
      <c r="N3637"/>
      <c r="O3637"/>
      <c r="Q3637"/>
      <c r="R3637"/>
      <c r="S3637"/>
      <c r="U3637"/>
      <c r="V3637"/>
      <c r="W3637"/>
      <c r="Y3637"/>
      <c r="Z3637"/>
      <c r="AA3637"/>
      <c r="AC3637"/>
      <c r="AD3637"/>
      <c r="AE3637"/>
      <c r="AG3637"/>
      <c r="AH3637"/>
      <c r="AI3637"/>
      <c r="AK3637"/>
      <c r="AL3637"/>
      <c r="AM3637"/>
      <c r="AO3637"/>
      <c r="AP3637"/>
      <c r="AQ3637"/>
      <c r="AS3637"/>
      <c r="AT3637"/>
      <c r="AU3637"/>
      <c r="AW3637"/>
      <c r="AX3637"/>
      <c r="AY3637"/>
      <c r="BA3637"/>
      <c r="BB3637"/>
      <c r="BC3637"/>
      <c r="BE3637"/>
      <c r="BF3637"/>
      <c r="BG3637"/>
      <c r="BI3637"/>
      <c r="BJ3637"/>
      <c r="BK3637"/>
      <c r="BM3637"/>
      <c r="BN3637"/>
      <c r="BO3637"/>
    </row>
    <row r="3638" spans="1:67">
      <c r="A3638"/>
      <c r="B3638"/>
      <c r="C3638"/>
      <c r="E3638"/>
      <c r="F3638"/>
      <c r="G3638"/>
      <c r="I3638"/>
      <c r="J3638"/>
      <c r="K3638"/>
      <c r="M3638"/>
      <c r="N3638"/>
      <c r="O3638"/>
      <c r="Q3638"/>
      <c r="R3638"/>
      <c r="S3638"/>
      <c r="U3638"/>
      <c r="V3638"/>
      <c r="W3638"/>
      <c r="Y3638"/>
      <c r="Z3638"/>
      <c r="AA3638"/>
      <c r="AC3638"/>
      <c r="AD3638"/>
      <c r="AE3638"/>
      <c r="AG3638"/>
      <c r="AH3638"/>
      <c r="AI3638"/>
      <c r="AK3638"/>
      <c r="AL3638"/>
      <c r="AM3638"/>
      <c r="AO3638"/>
      <c r="AP3638"/>
      <c r="AQ3638"/>
      <c r="AS3638"/>
      <c r="AT3638"/>
      <c r="AU3638"/>
      <c r="AW3638"/>
      <c r="AX3638"/>
      <c r="AY3638"/>
      <c r="BA3638"/>
      <c r="BB3638"/>
      <c r="BC3638"/>
      <c r="BE3638"/>
      <c r="BF3638"/>
      <c r="BG3638"/>
      <c r="BI3638"/>
      <c r="BJ3638"/>
      <c r="BK3638"/>
      <c r="BM3638"/>
      <c r="BN3638"/>
      <c r="BO3638"/>
    </row>
    <row r="3639" spans="1:67">
      <c r="A3639"/>
      <c r="B3639"/>
      <c r="C3639"/>
      <c r="E3639"/>
      <c r="F3639"/>
      <c r="G3639"/>
      <c r="I3639"/>
      <c r="J3639"/>
      <c r="K3639"/>
      <c r="M3639"/>
      <c r="N3639"/>
      <c r="O3639"/>
      <c r="Q3639"/>
      <c r="R3639"/>
      <c r="S3639"/>
      <c r="U3639"/>
      <c r="V3639"/>
      <c r="W3639"/>
      <c r="Y3639"/>
      <c r="Z3639"/>
      <c r="AA3639"/>
      <c r="AC3639"/>
      <c r="AD3639"/>
      <c r="AE3639"/>
      <c r="AG3639"/>
      <c r="AH3639"/>
      <c r="AI3639"/>
      <c r="AK3639"/>
      <c r="AL3639"/>
      <c r="AM3639"/>
      <c r="AO3639"/>
      <c r="AP3639"/>
      <c r="AQ3639"/>
      <c r="AS3639"/>
      <c r="AT3639"/>
      <c r="AU3639"/>
      <c r="AW3639"/>
      <c r="AX3639"/>
      <c r="AY3639"/>
      <c r="BA3639"/>
      <c r="BB3639"/>
      <c r="BC3639"/>
      <c r="BE3639"/>
      <c r="BF3639"/>
      <c r="BG3639"/>
      <c r="BI3639"/>
      <c r="BJ3639"/>
      <c r="BK3639"/>
      <c r="BM3639"/>
      <c r="BN3639"/>
      <c r="BO3639"/>
    </row>
    <row r="3640" spans="1:67">
      <c r="A3640"/>
      <c r="B3640"/>
      <c r="C3640"/>
      <c r="E3640"/>
      <c r="F3640"/>
      <c r="G3640"/>
      <c r="I3640"/>
      <c r="J3640"/>
      <c r="K3640"/>
      <c r="M3640"/>
      <c r="N3640"/>
      <c r="O3640"/>
      <c r="Q3640"/>
      <c r="R3640"/>
      <c r="S3640"/>
      <c r="U3640"/>
      <c r="V3640"/>
      <c r="W3640"/>
      <c r="Y3640"/>
      <c r="Z3640"/>
      <c r="AA3640"/>
      <c r="AC3640"/>
      <c r="AD3640"/>
      <c r="AE3640"/>
      <c r="AG3640"/>
      <c r="AH3640"/>
      <c r="AI3640"/>
      <c r="AK3640"/>
      <c r="AL3640"/>
      <c r="AM3640"/>
      <c r="AO3640"/>
      <c r="AP3640"/>
      <c r="AQ3640"/>
      <c r="AS3640"/>
      <c r="AT3640"/>
      <c r="AU3640"/>
      <c r="AW3640"/>
      <c r="AX3640"/>
      <c r="AY3640"/>
      <c r="BA3640"/>
      <c r="BB3640"/>
      <c r="BC3640"/>
      <c r="BE3640"/>
      <c r="BF3640"/>
      <c r="BG3640"/>
      <c r="BI3640"/>
      <c r="BJ3640"/>
      <c r="BK3640"/>
      <c r="BM3640"/>
      <c r="BN3640"/>
      <c r="BO3640"/>
    </row>
    <row r="3641" spans="1:67">
      <c r="A3641"/>
      <c r="B3641"/>
      <c r="C3641"/>
      <c r="E3641"/>
      <c r="F3641"/>
      <c r="G3641"/>
      <c r="I3641"/>
      <c r="J3641"/>
      <c r="K3641"/>
      <c r="M3641"/>
      <c r="N3641"/>
      <c r="O3641"/>
      <c r="Q3641"/>
      <c r="R3641"/>
      <c r="S3641"/>
      <c r="U3641"/>
      <c r="V3641"/>
      <c r="W3641"/>
      <c r="Y3641"/>
      <c r="Z3641"/>
      <c r="AA3641"/>
      <c r="AC3641"/>
      <c r="AD3641"/>
      <c r="AE3641"/>
      <c r="AG3641"/>
      <c r="AH3641"/>
      <c r="AI3641"/>
      <c r="AK3641"/>
      <c r="AL3641"/>
      <c r="AM3641"/>
      <c r="AO3641"/>
      <c r="AP3641"/>
      <c r="AQ3641"/>
      <c r="AS3641"/>
      <c r="AT3641"/>
      <c r="AU3641"/>
      <c r="AW3641"/>
      <c r="AX3641"/>
      <c r="AY3641"/>
      <c r="BA3641"/>
      <c r="BB3641"/>
      <c r="BC3641"/>
      <c r="BE3641"/>
      <c r="BF3641"/>
      <c r="BG3641"/>
      <c r="BI3641"/>
      <c r="BJ3641"/>
      <c r="BK3641"/>
      <c r="BM3641"/>
      <c r="BN3641"/>
      <c r="BO3641"/>
    </row>
    <row r="3642" spans="1:67">
      <c r="A3642"/>
      <c r="B3642"/>
      <c r="C3642"/>
      <c r="E3642"/>
      <c r="F3642"/>
      <c r="G3642"/>
      <c r="I3642"/>
      <c r="J3642"/>
      <c r="K3642"/>
      <c r="M3642"/>
      <c r="N3642"/>
      <c r="O3642"/>
      <c r="Q3642"/>
      <c r="R3642"/>
      <c r="S3642"/>
      <c r="U3642"/>
      <c r="V3642"/>
      <c r="W3642"/>
      <c r="Y3642"/>
      <c r="Z3642"/>
      <c r="AA3642"/>
      <c r="AC3642"/>
      <c r="AD3642"/>
      <c r="AE3642"/>
      <c r="AG3642"/>
      <c r="AH3642"/>
      <c r="AI3642"/>
      <c r="AK3642"/>
      <c r="AL3642"/>
      <c r="AM3642"/>
      <c r="AO3642"/>
      <c r="AP3642"/>
      <c r="AQ3642"/>
      <c r="AS3642"/>
      <c r="AT3642"/>
      <c r="AU3642"/>
      <c r="AW3642"/>
      <c r="AX3642"/>
      <c r="AY3642"/>
      <c r="BA3642"/>
      <c r="BB3642"/>
      <c r="BC3642"/>
      <c r="BE3642"/>
      <c r="BF3642"/>
      <c r="BG3642"/>
      <c r="BI3642"/>
      <c r="BJ3642"/>
      <c r="BK3642"/>
      <c r="BM3642"/>
      <c r="BN3642"/>
      <c r="BO3642"/>
    </row>
    <row r="3643" spans="1:67">
      <c r="A3643"/>
      <c r="B3643"/>
      <c r="C3643"/>
      <c r="E3643"/>
      <c r="F3643"/>
      <c r="G3643"/>
      <c r="I3643"/>
      <c r="J3643"/>
      <c r="K3643"/>
      <c r="M3643"/>
      <c r="N3643"/>
      <c r="O3643"/>
      <c r="Q3643"/>
      <c r="R3643"/>
      <c r="S3643"/>
      <c r="U3643"/>
      <c r="V3643"/>
      <c r="W3643"/>
      <c r="Y3643"/>
      <c r="Z3643"/>
      <c r="AA3643"/>
      <c r="AC3643"/>
      <c r="AD3643"/>
      <c r="AE3643"/>
      <c r="AG3643"/>
      <c r="AH3643"/>
      <c r="AI3643"/>
      <c r="AK3643"/>
      <c r="AL3643"/>
      <c r="AM3643"/>
      <c r="AO3643"/>
      <c r="AP3643"/>
      <c r="AQ3643"/>
      <c r="AS3643"/>
      <c r="AT3643"/>
      <c r="AU3643"/>
      <c r="AW3643"/>
      <c r="AX3643"/>
      <c r="AY3643"/>
      <c r="BA3643"/>
      <c r="BB3643"/>
      <c r="BC3643"/>
      <c r="BE3643"/>
      <c r="BF3643"/>
      <c r="BG3643"/>
      <c r="BI3643"/>
      <c r="BJ3643"/>
      <c r="BK3643"/>
      <c r="BM3643"/>
      <c r="BN3643"/>
      <c r="BO3643"/>
    </row>
    <row r="3644" spans="1:67">
      <c r="A3644"/>
      <c r="B3644"/>
      <c r="C3644"/>
      <c r="E3644"/>
      <c r="F3644"/>
      <c r="G3644"/>
      <c r="I3644"/>
      <c r="J3644"/>
      <c r="K3644"/>
      <c r="M3644"/>
      <c r="N3644"/>
      <c r="O3644"/>
      <c r="Q3644"/>
      <c r="R3644"/>
      <c r="S3644"/>
      <c r="U3644"/>
      <c r="V3644"/>
      <c r="W3644"/>
      <c r="Y3644"/>
      <c r="Z3644"/>
      <c r="AA3644"/>
      <c r="AC3644"/>
      <c r="AD3644"/>
      <c r="AE3644"/>
      <c r="AG3644"/>
      <c r="AH3644"/>
      <c r="AI3644"/>
      <c r="AK3644"/>
      <c r="AL3644"/>
      <c r="AM3644"/>
      <c r="AO3644"/>
      <c r="AP3644"/>
      <c r="AQ3644"/>
      <c r="AS3644"/>
      <c r="AT3644"/>
      <c r="AU3644"/>
      <c r="AW3644"/>
      <c r="AX3644"/>
      <c r="AY3644"/>
      <c r="BA3644"/>
      <c r="BB3644"/>
      <c r="BC3644"/>
      <c r="BE3644"/>
      <c r="BF3644"/>
      <c r="BG3644"/>
      <c r="BI3644"/>
      <c r="BJ3644"/>
      <c r="BK3644"/>
      <c r="BM3644"/>
      <c r="BN3644"/>
      <c r="BO3644"/>
    </row>
    <row r="3645" spans="1:67">
      <c r="A3645"/>
      <c r="B3645"/>
      <c r="C3645"/>
      <c r="E3645"/>
      <c r="F3645"/>
      <c r="G3645"/>
      <c r="I3645"/>
      <c r="J3645"/>
      <c r="K3645"/>
      <c r="M3645"/>
      <c r="N3645"/>
      <c r="O3645"/>
      <c r="Q3645"/>
      <c r="R3645"/>
      <c r="S3645"/>
      <c r="U3645"/>
      <c r="V3645"/>
      <c r="W3645"/>
      <c r="Y3645"/>
      <c r="Z3645"/>
      <c r="AA3645"/>
      <c r="AC3645"/>
      <c r="AD3645"/>
      <c r="AE3645"/>
      <c r="AG3645"/>
      <c r="AH3645"/>
      <c r="AI3645"/>
      <c r="AK3645"/>
      <c r="AL3645"/>
      <c r="AM3645"/>
      <c r="AO3645"/>
      <c r="AP3645"/>
      <c r="AQ3645"/>
      <c r="AS3645"/>
      <c r="AT3645"/>
      <c r="AU3645"/>
      <c r="AW3645"/>
      <c r="AX3645"/>
      <c r="AY3645"/>
      <c r="BA3645"/>
      <c r="BB3645"/>
      <c r="BC3645"/>
      <c r="BE3645"/>
      <c r="BF3645"/>
      <c r="BG3645"/>
      <c r="BI3645"/>
      <c r="BJ3645"/>
      <c r="BK3645"/>
      <c r="BM3645"/>
      <c r="BN3645"/>
      <c r="BO3645"/>
    </row>
    <row r="3646" spans="1:67">
      <c r="A3646"/>
      <c r="B3646"/>
      <c r="C3646"/>
      <c r="E3646"/>
      <c r="F3646"/>
      <c r="G3646"/>
      <c r="I3646"/>
      <c r="J3646"/>
      <c r="K3646"/>
      <c r="M3646"/>
      <c r="N3646"/>
      <c r="O3646"/>
      <c r="Q3646"/>
      <c r="R3646"/>
      <c r="S3646"/>
      <c r="U3646"/>
      <c r="V3646"/>
      <c r="W3646"/>
      <c r="Y3646"/>
      <c r="Z3646"/>
      <c r="AA3646"/>
      <c r="AC3646"/>
      <c r="AD3646"/>
      <c r="AE3646"/>
      <c r="AG3646"/>
      <c r="AH3646"/>
      <c r="AI3646"/>
      <c r="AK3646"/>
      <c r="AL3646"/>
      <c r="AM3646"/>
      <c r="AO3646"/>
      <c r="AP3646"/>
      <c r="AQ3646"/>
      <c r="AS3646"/>
      <c r="AT3646"/>
      <c r="AU3646"/>
      <c r="AW3646"/>
      <c r="AX3646"/>
      <c r="AY3646"/>
      <c r="BA3646"/>
      <c r="BB3646"/>
      <c r="BC3646"/>
      <c r="BE3646"/>
      <c r="BF3646"/>
      <c r="BG3646"/>
      <c r="BI3646"/>
      <c r="BJ3646"/>
      <c r="BK3646"/>
      <c r="BM3646"/>
      <c r="BN3646"/>
      <c r="BO3646"/>
    </row>
    <row r="3647" spans="1:67">
      <c r="A3647"/>
      <c r="B3647"/>
      <c r="C3647"/>
      <c r="E3647"/>
      <c r="F3647"/>
      <c r="G3647"/>
      <c r="I3647"/>
      <c r="J3647"/>
      <c r="K3647"/>
      <c r="M3647"/>
      <c r="N3647"/>
      <c r="O3647"/>
      <c r="Q3647"/>
      <c r="R3647"/>
      <c r="S3647"/>
      <c r="U3647"/>
      <c r="V3647"/>
      <c r="W3647"/>
      <c r="Y3647"/>
      <c r="Z3647"/>
      <c r="AA3647"/>
      <c r="AC3647"/>
      <c r="AD3647"/>
      <c r="AE3647"/>
      <c r="AG3647"/>
      <c r="AH3647"/>
      <c r="AI3647"/>
      <c r="AK3647"/>
      <c r="AL3647"/>
      <c r="AM3647"/>
      <c r="AO3647"/>
      <c r="AP3647"/>
      <c r="AQ3647"/>
      <c r="AS3647"/>
      <c r="AT3647"/>
      <c r="AU3647"/>
      <c r="AW3647"/>
      <c r="AX3647"/>
      <c r="AY3647"/>
      <c r="BA3647"/>
      <c r="BB3647"/>
      <c r="BC3647"/>
      <c r="BE3647"/>
      <c r="BF3647"/>
      <c r="BG3647"/>
      <c r="BI3647"/>
      <c r="BJ3647"/>
      <c r="BK3647"/>
      <c r="BM3647"/>
      <c r="BN3647"/>
      <c r="BO3647"/>
    </row>
    <row r="3648" spans="1:67">
      <c r="A3648"/>
      <c r="B3648"/>
      <c r="C3648"/>
      <c r="E3648"/>
      <c r="F3648"/>
      <c r="G3648"/>
      <c r="I3648"/>
      <c r="J3648"/>
      <c r="K3648"/>
      <c r="M3648"/>
      <c r="N3648"/>
      <c r="O3648"/>
      <c r="Q3648"/>
      <c r="R3648"/>
      <c r="S3648"/>
      <c r="U3648"/>
      <c r="V3648"/>
      <c r="W3648"/>
      <c r="Y3648"/>
      <c r="Z3648"/>
      <c r="AA3648"/>
      <c r="AC3648"/>
      <c r="AD3648"/>
      <c r="AE3648"/>
      <c r="AG3648"/>
      <c r="AH3648"/>
      <c r="AI3648"/>
      <c r="AK3648"/>
      <c r="AL3648"/>
      <c r="AM3648"/>
      <c r="AO3648"/>
      <c r="AP3648"/>
      <c r="AQ3648"/>
      <c r="AS3648"/>
      <c r="AT3648"/>
      <c r="AU3648"/>
      <c r="AW3648"/>
      <c r="AX3648"/>
      <c r="AY3648"/>
      <c r="BA3648"/>
      <c r="BB3648"/>
      <c r="BC3648"/>
      <c r="BE3648"/>
      <c r="BF3648"/>
      <c r="BG3648"/>
      <c r="BI3648"/>
      <c r="BJ3648"/>
      <c r="BK3648"/>
      <c r="BM3648"/>
      <c r="BN3648"/>
      <c r="BO3648"/>
    </row>
    <row r="3649" spans="1:67">
      <c r="A3649"/>
      <c r="B3649"/>
      <c r="C3649"/>
      <c r="E3649"/>
      <c r="F3649"/>
      <c r="G3649"/>
      <c r="I3649"/>
      <c r="J3649"/>
      <c r="K3649"/>
      <c r="M3649"/>
      <c r="N3649"/>
      <c r="O3649"/>
      <c r="Q3649"/>
      <c r="R3649"/>
      <c r="S3649"/>
      <c r="U3649"/>
      <c r="V3649"/>
      <c r="W3649"/>
      <c r="Y3649"/>
      <c r="Z3649"/>
      <c r="AA3649"/>
      <c r="AC3649"/>
      <c r="AD3649"/>
      <c r="AE3649"/>
      <c r="AG3649"/>
      <c r="AH3649"/>
      <c r="AI3649"/>
      <c r="AK3649"/>
      <c r="AL3649"/>
      <c r="AM3649"/>
      <c r="AO3649"/>
      <c r="AP3649"/>
      <c r="AQ3649"/>
      <c r="AS3649"/>
      <c r="AT3649"/>
      <c r="AU3649"/>
      <c r="AW3649"/>
      <c r="AX3649"/>
      <c r="AY3649"/>
      <c r="BA3649"/>
      <c r="BB3649"/>
      <c r="BC3649"/>
      <c r="BE3649"/>
      <c r="BF3649"/>
      <c r="BG3649"/>
      <c r="BI3649"/>
      <c r="BJ3649"/>
      <c r="BK3649"/>
      <c r="BM3649"/>
      <c r="BN3649"/>
      <c r="BO3649"/>
    </row>
    <row r="3650" spans="1:67">
      <c r="A3650"/>
      <c r="B3650"/>
      <c r="C3650"/>
      <c r="E3650"/>
      <c r="F3650"/>
      <c r="G3650"/>
      <c r="I3650"/>
      <c r="J3650"/>
      <c r="K3650"/>
      <c r="M3650"/>
      <c r="N3650"/>
      <c r="O3650"/>
      <c r="Q3650"/>
      <c r="R3650"/>
      <c r="S3650"/>
      <c r="U3650"/>
      <c r="V3650"/>
      <c r="W3650"/>
      <c r="Y3650"/>
      <c r="Z3650"/>
      <c r="AA3650"/>
      <c r="AC3650"/>
      <c r="AD3650"/>
      <c r="AE3650"/>
      <c r="AG3650"/>
      <c r="AH3650"/>
      <c r="AI3650"/>
      <c r="AK3650"/>
      <c r="AL3650"/>
      <c r="AM3650"/>
      <c r="AO3650"/>
      <c r="AP3650"/>
      <c r="AQ3650"/>
      <c r="AS3650"/>
      <c r="AT3650"/>
      <c r="AU3650"/>
      <c r="AW3650"/>
      <c r="AX3650"/>
      <c r="AY3650"/>
      <c r="BA3650"/>
      <c r="BB3650"/>
      <c r="BC3650"/>
      <c r="BE3650"/>
      <c r="BF3650"/>
      <c r="BG3650"/>
      <c r="BI3650"/>
      <c r="BJ3650"/>
      <c r="BK3650"/>
      <c r="BM3650"/>
      <c r="BN3650"/>
      <c r="BO3650"/>
    </row>
    <row r="3651" spans="1:67">
      <c r="A3651"/>
      <c r="B3651"/>
      <c r="C3651"/>
      <c r="E3651"/>
      <c r="F3651"/>
      <c r="G3651"/>
      <c r="I3651"/>
      <c r="J3651"/>
      <c r="K3651"/>
      <c r="M3651"/>
      <c r="N3651"/>
      <c r="O3651"/>
      <c r="Q3651"/>
      <c r="R3651"/>
      <c r="S3651"/>
      <c r="U3651"/>
      <c r="V3651"/>
      <c r="W3651"/>
      <c r="Y3651"/>
      <c r="Z3651"/>
      <c r="AA3651"/>
      <c r="AC3651"/>
      <c r="AD3651"/>
      <c r="AE3651"/>
      <c r="AG3651"/>
      <c r="AH3651"/>
      <c r="AI3651"/>
      <c r="AK3651"/>
      <c r="AL3651"/>
      <c r="AM3651"/>
      <c r="AO3651"/>
      <c r="AP3651"/>
      <c r="AQ3651"/>
      <c r="AS3651"/>
      <c r="AT3651"/>
      <c r="AU3651"/>
      <c r="AW3651"/>
      <c r="AX3651"/>
      <c r="AY3651"/>
      <c r="BA3651"/>
      <c r="BB3651"/>
      <c r="BC3651"/>
      <c r="BE3651"/>
      <c r="BF3651"/>
      <c r="BG3651"/>
      <c r="BI3651"/>
      <c r="BJ3651"/>
      <c r="BK3651"/>
      <c r="BM3651"/>
      <c r="BN3651"/>
      <c r="BO3651"/>
    </row>
    <row r="3652" spans="1:67">
      <c r="A3652"/>
      <c r="B3652"/>
      <c r="C3652"/>
      <c r="E3652"/>
      <c r="F3652"/>
      <c r="G3652"/>
      <c r="I3652"/>
      <c r="J3652"/>
      <c r="K3652"/>
      <c r="M3652"/>
      <c r="N3652"/>
      <c r="O3652"/>
      <c r="Q3652"/>
      <c r="R3652"/>
      <c r="S3652"/>
      <c r="U3652"/>
      <c r="V3652"/>
      <c r="W3652"/>
      <c r="Y3652"/>
      <c r="Z3652"/>
      <c r="AA3652"/>
      <c r="AC3652"/>
      <c r="AD3652"/>
      <c r="AE3652"/>
      <c r="AG3652"/>
      <c r="AH3652"/>
      <c r="AI3652"/>
      <c r="AK3652"/>
      <c r="AL3652"/>
      <c r="AM3652"/>
      <c r="AO3652"/>
      <c r="AP3652"/>
      <c r="AQ3652"/>
      <c r="AS3652"/>
      <c r="AT3652"/>
      <c r="AU3652"/>
      <c r="AW3652"/>
      <c r="AX3652"/>
      <c r="AY3652"/>
      <c r="BA3652"/>
      <c r="BB3652"/>
      <c r="BC3652"/>
      <c r="BE3652"/>
      <c r="BF3652"/>
      <c r="BG3652"/>
      <c r="BI3652"/>
      <c r="BJ3652"/>
      <c r="BK3652"/>
      <c r="BM3652"/>
      <c r="BN3652"/>
      <c r="BO3652"/>
    </row>
    <row r="3653" spans="1:67">
      <c r="A3653"/>
      <c r="B3653"/>
      <c r="C3653"/>
      <c r="E3653"/>
      <c r="F3653"/>
      <c r="G3653"/>
      <c r="I3653"/>
      <c r="J3653"/>
      <c r="K3653"/>
      <c r="M3653"/>
      <c r="N3653"/>
      <c r="O3653"/>
      <c r="Q3653"/>
      <c r="R3653"/>
      <c r="S3653"/>
      <c r="U3653"/>
      <c r="V3653"/>
      <c r="W3653"/>
      <c r="Y3653"/>
      <c r="Z3653"/>
      <c r="AA3653"/>
      <c r="AC3653"/>
      <c r="AD3653"/>
      <c r="AE3653"/>
      <c r="AG3653"/>
      <c r="AH3653"/>
      <c r="AI3653"/>
      <c r="AK3653"/>
      <c r="AL3653"/>
      <c r="AM3653"/>
      <c r="AO3653"/>
      <c r="AP3653"/>
      <c r="AQ3653"/>
      <c r="AS3653"/>
      <c r="AT3653"/>
      <c r="AU3653"/>
      <c r="AW3653"/>
      <c r="AX3653"/>
      <c r="AY3653"/>
      <c r="BA3653"/>
      <c r="BB3653"/>
      <c r="BC3653"/>
      <c r="BE3653"/>
      <c r="BF3653"/>
      <c r="BG3653"/>
      <c r="BI3653"/>
      <c r="BJ3653"/>
      <c r="BK3653"/>
      <c r="BM3653"/>
      <c r="BN3653"/>
      <c r="BO3653"/>
    </row>
    <row r="3654" spans="1:67">
      <c r="A3654"/>
      <c r="B3654"/>
      <c r="C3654"/>
      <c r="E3654"/>
      <c r="F3654"/>
      <c r="G3654"/>
      <c r="I3654"/>
      <c r="J3654"/>
      <c r="K3654"/>
      <c r="M3654"/>
      <c r="N3654"/>
      <c r="O3654"/>
      <c r="Q3654"/>
      <c r="R3654"/>
      <c r="S3654"/>
      <c r="U3654"/>
      <c r="V3654"/>
      <c r="W3654"/>
      <c r="Y3654"/>
      <c r="Z3654"/>
      <c r="AA3654"/>
      <c r="AC3654"/>
      <c r="AD3654"/>
      <c r="AE3654"/>
      <c r="AG3654"/>
      <c r="AH3654"/>
      <c r="AI3654"/>
      <c r="AK3654"/>
      <c r="AL3654"/>
      <c r="AM3654"/>
      <c r="AO3654"/>
      <c r="AP3654"/>
      <c r="AQ3654"/>
      <c r="AS3654"/>
      <c r="AT3654"/>
      <c r="AU3654"/>
      <c r="AW3654"/>
      <c r="AX3654"/>
      <c r="AY3654"/>
      <c r="BA3654"/>
      <c r="BB3654"/>
      <c r="BC3654"/>
      <c r="BE3654"/>
      <c r="BF3654"/>
      <c r="BG3654"/>
      <c r="BI3654"/>
      <c r="BJ3654"/>
      <c r="BK3654"/>
      <c r="BM3654"/>
      <c r="BN3654"/>
      <c r="BO3654"/>
    </row>
    <row r="3655" spans="1:67">
      <c r="A3655"/>
      <c r="B3655"/>
      <c r="C3655"/>
      <c r="E3655"/>
      <c r="F3655"/>
      <c r="G3655"/>
      <c r="I3655"/>
      <c r="J3655"/>
      <c r="K3655"/>
      <c r="M3655"/>
      <c r="N3655"/>
      <c r="O3655"/>
      <c r="Q3655"/>
      <c r="R3655"/>
      <c r="S3655"/>
      <c r="U3655"/>
      <c r="V3655"/>
      <c r="W3655"/>
      <c r="Y3655"/>
      <c r="Z3655"/>
      <c r="AA3655"/>
      <c r="AC3655"/>
      <c r="AD3655"/>
      <c r="AE3655"/>
      <c r="AG3655"/>
      <c r="AH3655"/>
      <c r="AI3655"/>
      <c r="AK3655"/>
      <c r="AL3655"/>
      <c r="AM3655"/>
      <c r="AO3655"/>
      <c r="AP3655"/>
      <c r="AQ3655"/>
      <c r="AS3655"/>
      <c r="AT3655"/>
      <c r="AU3655"/>
      <c r="AW3655"/>
      <c r="AX3655"/>
      <c r="AY3655"/>
      <c r="BA3655"/>
      <c r="BB3655"/>
      <c r="BC3655"/>
      <c r="BE3655"/>
      <c r="BF3655"/>
      <c r="BG3655"/>
      <c r="BI3655"/>
      <c r="BJ3655"/>
      <c r="BK3655"/>
      <c r="BM3655"/>
      <c r="BN3655"/>
      <c r="BO3655"/>
    </row>
    <row r="3656" spans="1:67">
      <c r="A3656"/>
      <c r="B3656"/>
      <c r="C3656"/>
      <c r="E3656"/>
      <c r="F3656"/>
      <c r="G3656"/>
      <c r="I3656"/>
      <c r="J3656"/>
      <c r="K3656"/>
      <c r="M3656"/>
      <c r="N3656"/>
      <c r="O3656"/>
      <c r="Q3656"/>
      <c r="R3656"/>
      <c r="S3656"/>
      <c r="U3656"/>
      <c r="V3656"/>
      <c r="W3656"/>
      <c r="Y3656"/>
      <c r="Z3656"/>
      <c r="AA3656"/>
      <c r="AC3656"/>
      <c r="AD3656"/>
      <c r="AE3656"/>
      <c r="AG3656"/>
      <c r="AH3656"/>
      <c r="AI3656"/>
      <c r="AK3656"/>
      <c r="AL3656"/>
      <c r="AM3656"/>
      <c r="AO3656"/>
      <c r="AP3656"/>
      <c r="AQ3656"/>
      <c r="AS3656"/>
      <c r="AT3656"/>
      <c r="AU3656"/>
      <c r="AW3656"/>
      <c r="AX3656"/>
      <c r="AY3656"/>
      <c r="BA3656"/>
      <c r="BB3656"/>
      <c r="BC3656"/>
      <c r="BE3656"/>
      <c r="BF3656"/>
      <c r="BG3656"/>
      <c r="BI3656"/>
      <c r="BJ3656"/>
      <c r="BK3656"/>
      <c r="BM3656"/>
      <c r="BN3656"/>
      <c r="BO3656"/>
    </row>
    <row r="3657" spans="1:67">
      <c r="A3657"/>
      <c r="B3657"/>
      <c r="C3657"/>
      <c r="E3657"/>
      <c r="F3657"/>
      <c r="G3657"/>
      <c r="I3657"/>
      <c r="J3657"/>
      <c r="K3657"/>
      <c r="M3657"/>
      <c r="N3657"/>
      <c r="O3657"/>
      <c r="Q3657"/>
      <c r="R3657"/>
      <c r="S3657"/>
      <c r="U3657"/>
      <c r="V3657"/>
      <c r="W3657"/>
      <c r="Y3657"/>
      <c r="Z3657"/>
      <c r="AA3657"/>
      <c r="AC3657"/>
      <c r="AD3657"/>
      <c r="AE3657"/>
      <c r="AG3657"/>
      <c r="AH3657"/>
      <c r="AI3657"/>
      <c r="AK3657"/>
      <c r="AL3657"/>
      <c r="AM3657"/>
      <c r="AO3657"/>
      <c r="AP3657"/>
      <c r="AQ3657"/>
      <c r="AS3657"/>
      <c r="AT3657"/>
      <c r="AU3657"/>
      <c r="AW3657"/>
      <c r="AX3657"/>
      <c r="AY3657"/>
      <c r="BA3657"/>
      <c r="BB3657"/>
      <c r="BC3657"/>
      <c r="BE3657"/>
      <c r="BF3657"/>
      <c r="BG3657"/>
      <c r="BI3657"/>
      <c r="BJ3657"/>
      <c r="BK3657"/>
      <c r="BM3657"/>
      <c r="BN3657"/>
      <c r="BO3657"/>
    </row>
    <row r="3658" spans="1:67">
      <c r="A3658"/>
      <c r="B3658"/>
      <c r="C3658"/>
      <c r="E3658"/>
      <c r="F3658"/>
      <c r="G3658"/>
      <c r="I3658"/>
      <c r="J3658"/>
      <c r="K3658"/>
      <c r="M3658"/>
      <c r="N3658"/>
      <c r="O3658"/>
      <c r="Q3658"/>
      <c r="R3658"/>
      <c r="S3658"/>
      <c r="U3658"/>
      <c r="V3658"/>
      <c r="W3658"/>
      <c r="Y3658"/>
      <c r="Z3658"/>
      <c r="AA3658"/>
      <c r="AC3658"/>
      <c r="AD3658"/>
      <c r="AE3658"/>
      <c r="AG3658"/>
      <c r="AH3658"/>
      <c r="AI3658"/>
      <c r="AK3658"/>
      <c r="AL3658"/>
      <c r="AM3658"/>
      <c r="AO3658"/>
      <c r="AP3658"/>
      <c r="AQ3658"/>
      <c r="AS3658"/>
      <c r="AT3658"/>
      <c r="AU3658"/>
      <c r="AW3658"/>
      <c r="AX3658"/>
      <c r="AY3658"/>
      <c r="BA3658"/>
      <c r="BB3658"/>
      <c r="BC3658"/>
      <c r="BE3658"/>
      <c r="BF3658"/>
      <c r="BG3658"/>
      <c r="BI3658"/>
      <c r="BJ3658"/>
      <c r="BK3658"/>
      <c r="BM3658"/>
      <c r="BN3658"/>
      <c r="BO3658"/>
    </row>
    <row r="3659" spans="1:67">
      <c r="A3659"/>
      <c r="B3659"/>
      <c r="C3659"/>
      <c r="E3659"/>
      <c r="F3659"/>
      <c r="G3659"/>
      <c r="I3659"/>
      <c r="J3659"/>
      <c r="K3659"/>
      <c r="M3659"/>
      <c r="N3659"/>
      <c r="O3659"/>
      <c r="Q3659"/>
      <c r="R3659"/>
      <c r="S3659"/>
      <c r="U3659"/>
      <c r="V3659"/>
      <c r="W3659"/>
      <c r="Y3659"/>
      <c r="Z3659"/>
      <c r="AA3659"/>
      <c r="AC3659"/>
      <c r="AD3659"/>
      <c r="AE3659"/>
      <c r="AG3659"/>
      <c r="AH3659"/>
      <c r="AI3659"/>
      <c r="AK3659"/>
      <c r="AL3659"/>
      <c r="AM3659"/>
      <c r="AO3659"/>
      <c r="AP3659"/>
      <c r="AQ3659"/>
      <c r="AS3659"/>
      <c r="AT3659"/>
      <c r="AU3659"/>
      <c r="AW3659"/>
      <c r="AX3659"/>
      <c r="AY3659"/>
      <c r="BA3659"/>
      <c r="BB3659"/>
      <c r="BC3659"/>
      <c r="BE3659"/>
      <c r="BF3659"/>
      <c r="BG3659"/>
      <c r="BI3659"/>
      <c r="BJ3659"/>
      <c r="BK3659"/>
      <c r="BM3659"/>
      <c r="BN3659"/>
      <c r="BO3659"/>
    </row>
    <row r="3660" spans="1:67">
      <c r="A3660"/>
      <c r="B3660"/>
      <c r="C3660"/>
      <c r="E3660"/>
      <c r="F3660"/>
      <c r="G3660"/>
      <c r="I3660"/>
      <c r="J3660"/>
      <c r="K3660"/>
      <c r="M3660"/>
      <c r="N3660"/>
      <c r="O3660"/>
      <c r="Q3660"/>
      <c r="R3660"/>
      <c r="S3660"/>
      <c r="U3660"/>
      <c r="V3660"/>
      <c r="W3660"/>
      <c r="Y3660"/>
      <c r="Z3660"/>
      <c r="AA3660"/>
      <c r="AC3660"/>
      <c r="AD3660"/>
      <c r="AE3660"/>
      <c r="AG3660"/>
      <c r="AH3660"/>
      <c r="AI3660"/>
      <c r="AK3660"/>
      <c r="AL3660"/>
      <c r="AM3660"/>
      <c r="AO3660"/>
      <c r="AP3660"/>
      <c r="AQ3660"/>
      <c r="AS3660"/>
      <c r="AT3660"/>
      <c r="AU3660"/>
      <c r="AW3660"/>
      <c r="AX3660"/>
      <c r="AY3660"/>
      <c r="BA3660"/>
      <c r="BB3660"/>
      <c r="BC3660"/>
      <c r="BE3660"/>
      <c r="BF3660"/>
      <c r="BG3660"/>
      <c r="BI3660"/>
      <c r="BJ3660"/>
      <c r="BK3660"/>
      <c r="BM3660"/>
      <c r="BN3660"/>
      <c r="BO3660"/>
    </row>
    <row r="3661" spans="1:67">
      <c r="A3661"/>
      <c r="B3661"/>
      <c r="C3661"/>
      <c r="E3661"/>
      <c r="F3661"/>
      <c r="G3661"/>
      <c r="I3661"/>
      <c r="J3661"/>
      <c r="K3661"/>
      <c r="M3661"/>
      <c r="N3661"/>
      <c r="O3661"/>
      <c r="Q3661"/>
      <c r="R3661"/>
      <c r="S3661"/>
      <c r="U3661"/>
      <c r="V3661"/>
      <c r="W3661"/>
      <c r="Y3661"/>
      <c r="Z3661"/>
      <c r="AA3661"/>
      <c r="AC3661"/>
      <c r="AD3661"/>
      <c r="AE3661"/>
      <c r="AG3661"/>
      <c r="AH3661"/>
      <c r="AI3661"/>
      <c r="AK3661"/>
      <c r="AL3661"/>
      <c r="AM3661"/>
      <c r="AO3661"/>
      <c r="AP3661"/>
      <c r="AQ3661"/>
      <c r="AS3661"/>
      <c r="AT3661"/>
      <c r="AU3661"/>
      <c r="AW3661"/>
      <c r="AX3661"/>
      <c r="AY3661"/>
      <c r="BA3661"/>
      <c r="BB3661"/>
      <c r="BC3661"/>
      <c r="BE3661"/>
      <c r="BF3661"/>
      <c r="BG3661"/>
      <c r="BI3661"/>
      <c r="BJ3661"/>
      <c r="BK3661"/>
      <c r="BM3661"/>
      <c r="BN3661"/>
      <c r="BO3661"/>
    </row>
    <row r="3662" spans="1:67">
      <c r="A3662"/>
      <c r="B3662"/>
      <c r="C3662"/>
      <c r="E3662"/>
      <c r="F3662"/>
      <c r="G3662"/>
      <c r="I3662"/>
      <c r="J3662"/>
      <c r="K3662"/>
      <c r="M3662"/>
      <c r="N3662"/>
      <c r="O3662"/>
      <c r="Q3662"/>
      <c r="R3662"/>
      <c r="S3662"/>
      <c r="U3662"/>
      <c r="V3662"/>
      <c r="W3662"/>
      <c r="Y3662"/>
      <c r="Z3662"/>
      <c r="AA3662"/>
      <c r="AC3662"/>
      <c r="AD3662"/>
      <c r="AE3662"/>
      <c r="AG3662"/>
      <c r="AH3662"/>
      <c r="AI3662"/>
      <c r="AK3662"/>
      <c r="AL3662"/>
      <c r="AM3662"/>
      <c r="AO3662"/>
      <c r="AP3662"/>
      <c r="AQ3662"/>
      <c r="AS3662"/>
      <c r="AT3662"/>
      <c r="AU3662"/>
      <c r="AW3662"/>
      <c r="AX3662"/>
      <c r="AY3662"/>
      <c r="BA3662"/>
      <c r="BB3662"/>
      <c r="BC3662"/>
      <c r="BE3662"/>
      <c r="BF3662"/>
      <c r="BG3662"/>
      <c r="BI3662"/>
      <c r="BJ3662"/>
      <c r="BK3662"/>
      <c r="BM3662"/>
      <c r="BN3662"/>
      <c r="BO3662"/>
    </row>
    <row r="3663" spans="1:67">
      <c r="A3663"/>
      <c r="B3663"/>
      <c r="C3663"/>
      <c r="E3663"/>
      <c r="F3663"/>
      <c r="G3663"/>
      <c r="I3663"/>
      <c r="J3663"/>
      <c r="K3663"/>
      <c r="M3663"/>
      <c r="N3663"/>
      <c r="O3663"/>
      <c r="Q3663"/>
      <c r="R3663"/>
      <c r="S3663"/>
      <c r="U3663"/>
      <c r="V3663"/>
      <c r="W3663"/>
      <c r="Y3663"/>
      <c r="Z3663"/>
      <c r="AA3663"/>
      <c r="AC3663"/>
      <c r="AD3663"/>
      <c r="AE3663"/>
      <c r="AG3663"/>
      <c r="AH3663"/>
      <c r="AI3663"/>
      <c r="AK3663"/>
      <c r="AL3663"/>
      <c r="AM3663"/>
      <c r="AO3663"/>
      <c r="AP3663"/>
      <c r="AQ3663"/>
      <c r="AS3663"/>
      <c r="AT3663"/>
      <c r="AU3663"/>
      <c r="AW3663"/>
      <c r="AX3663"/>
      <c r="AY3663"/>
      <c r="BA3663"/>
      <c r="BB3663"/>
      <c r="BC3663"/>
      <c r="BE3663"/>
      <c r="BF3663"/>
      <c r="BG3663"/>
      <c r="BI3663"/>
      <c r="BJ3663"/>
      <c r="BK3663"/>
      <c r="BM3663"/>
      <c r="BN3663"/>
      <c r="BO3663"/>
    </row>
    <row r="3664" spans="1:67">
      <c r="A3664"/>
      <c r="B3664"/>
      <c r="C3664"/>
      <c r="E3664"/>
      <c r="F3664"/>
      <c r="G3664"/>
      <c r="I3664"/>
      <c r="J3664"/>
      <c r="K3664"/>
      <c r="M3664"/>
      <c r="N3664"/>
      <c r="O3664"/>
      <c r="Q3664"/>
      <c r="R3664"/>
      <c r="S3664"/>
      <c r="U3664"/>
      <c r="V3664"/>
      <c r="W3664"/>
      <c r="Y3664"/>
      <c r="Z3664"/>
      <c r="AA3664"/>
      <c r="AC3664"/>
      <c r="AD3664"/>
      <c r="AE3664"/>
      <c r="AG3664"/>
      <c r="AH3664"/>
      <c r="AI3664"/>
      <c r="AK3664"/>
      <c r="AL3664"/>
      <c r="AM3664"/>
      <c r="AO3664"/>
      <c r="AP3664"/>
      <c r="AQ3664"/>
      <c r="AS3664"/>
      <c r="AT3664"/>
      <c r="AU3664"/>
      <c r="AW3664"/>
      <c r="AX3664"/>
      <c r="AY3664"/>
      <c r="BA3664"/>
      <c r="BB3664"/>
      <c r="BC3664"/>
      <c r="BE3664"/>
      <c r="BF3664"/>
      <c r="BG3664"/>
      <c r="BI3664"/>
      <c r="BJ3664"/>
      <c r="BK3664"/>
      <c r="BM3664"/>
      <c r="BN3664"/>
      <c r="BO3664"/>
    </row>
    <row r="3665" spans="1:67">
      <c r="A3665"/>
      <c r="B3665"/>
      <c r="C3665"/>
      <c r="E3665"/>
      <c r="F3665"/>
      <c r="G3665"/>
      <c r="I3665"/>
      <c r="J3665"/>
      <c r="K3665"/>
      <c r="M3665"/>
      <c r="N3665"/>
      <c r="O3665"/>
      <c r="Q3665"/>
      <c r="R3665"/>
      <c r="S3665"/>
      <c r="U3665"/>
      <c r="V3665"/>
      <c r="W3665"/>
      <c r="Y3665"/>
      <c r="Z3665"/>
      <c r="AA3665"/>
      <c r="AC3665"/>
      <c r="AD3665"/>
      <c r="AE3665"/>
      <c r="AG3665"/>
      <c r="AH3665"/>
      <c r="AI3665"/>
      <c r="AK3665"/>
      <c r="AL3665"/>
      <c r="AM3665"/>
      <c r="AO3665"/>
      <c r="AP3665"/>
      <c r="AQ3665"/>
      <c r="AS3665"/>
      <c r="AT3665"/>
      <c r="AU3665"/>
      <c r="AW3665"/>
      <c r="AX3665"/>
      <c r="AY3665"/>
      <c r="BA3665"/>
      <c r="BB3665"/>
      <c r="BC3665"/>
      <c r="BE3665"/>
      <c r="BF3665"/>
      <c r="BG3665"/>
      <c r="BI3665"/>
      <c r="BJ3665"/>
      <c r="BK3665"/>
      <c r="BM3665"/>
      <c r="BN3665"/>
      <c r="BO3665"/>
    </row>
    <row r="3666" spans="1:67">
      <c r="A3666"/>
      <c r="B3666"/>
      <c r="C3666"/>
      <c r="E3666"/>
      <c r="F3666"/>
      <c r="G3666"/>
      <c r="I3666"/>
      <c r="J3666"/>
      <c r="K3666"/>
      <c r="M3666"/>
      <c r="N3666"/>
      <c r="O3666"/>
      <c r="Q3666"/>
      <c r="R3666"/>
      <c r="S3666"/>
      <c r="U3666"/>
      <c r="V3666"/>
      <c r="W3666"/>
      <c r="Y3666"/>
      <c r="Z3666"/>
      <c r="AA3666"/>
      <c r="AC3666"/>
      <c r="AD3666"/>
      <c r="AE3666"/>
      <c r="AG3666"/>
      <c r="AH3666"/>
      <c r="AI3666"/>
      <c r="AK3666"/>
      <c r="AL3666"/>
      <c r="AM3666"/>
      <c r="AO3666"/>
      <c r="AP3666"/>
      <c r="AQ3666"/>
      <c r="AS3666"/>
      <c r="AT3666"/>
      <c r="AU3666"/>
      <c r="AW3666"/>
      <c r="AX3666"/>
      <c r="AY3666"/>
      <c r="BA3666"/>
      <c r="BB3666"/>
      <c r="BC3666"/>
      <c r="BE3666"/>
      <c r="BF3666"/>
      <c r="BG3666"/>
      <c r="BI3666"/>
      <c r="BJ3666"/>
      <c r="BK3666"/>
      <c r="BM3666"/>
      <c r="BN3666"/>
      <c r="BO3666"/>
    </row>
    <row r="3667" spans="1:67">
      <c r="A3667"/>
      <c r="B3667"/>
      <c r="C3667"/>
      <c r="E3667"/>
      <c r="F3667"/>
      <c r="G3667"/>
      <c r="I3667"/>
      <c r="J3667"/>
      <c r="K3667"/>
      <c r="M3667"/>
      <c r="N3667"/>
      <c r="O3667"/>
      <c r="Q3667"/>
      <c r="R3667"/>
      <c r="S3667"/>
      <c r="U3667"/>
      <c r="V3667"/>
      <c r="W3667"/>
      <c r="Y3667"/>
      <c r="Z3667"/>
      <c r="AA3667"/>
      <c r="AC3667"/>
      <c r="AD3667"/>
      <c r="AE3667"/>
      <c r="AG3667"/>
      <c r="AH3667"/>
      <c r="AI3667"/>
      <c r="AK3667"/>
      <c r="AL3667"/>
      <c r="AM3667"/>
      <c r="AO3667"/>
      <c r="AP3667"/>
      <c r="AQ3667"/>
      <c r="AS3667"/>
      <c r="AT3667"/>
      <c r="AU3667"/>
      <c r="AW3667"/>
      <c r="AX3667"/>
      <c r="AY3667"/>
      <c r="BA3667"/>
      <c r="BB3667"/>
      <c r="BC3667"/>
      <c r="BE3667"/>
      <c r="BF3667"/>
      <c r="BG3667"/>
      <c r="BI3667"/>
      <c r="BJ3667"/>
      <c r="BK3667"/>
      <c r="BM3667"/>
      <c r="BN3667"/>
      <c r="BO3667"/>
    </row>
    <row r="3668" spans="1:67">
      <c r="A3668"/>
      <c r="B3668"/>
      <c r="C3668"/>
      <c r="E3668"/>
      <c r="F3668"/>
      <c r="G3668"/>
      <c r="I3668"/>
      <c r="J3668"/>
      <c r="K3668"/>
      <c r="M3668"/>
      <c r="N3668"/>
      <c r="O3668"/>
      <c r="Q3668"/>
      <c r="R3668"/>
      <c r="S3668"/>
      <c r="U3668"/>
      <c r="V3668"/>
      <c r="W3668"/>
      <c r="Y3668"/>
      <c r="Z3668"/>
      <c r="AA3668"/>
      <c r="AC3668"/>
      <c r="AD3668"/>
      <c r="AE3668"/>
      <c r="AG3668"/>
      <c r="AH3668"/>
      <c r="AI3668"/>
      <c r="AK3668"/>
      <c r="AL3668"/>
      <c r="AM3668"/>
      <c r="AO3668"/>
      <c r="AP3668"/>
      <c r="AQ3668"/>
      <c r="AS3668"/>
      <c r="AT3668"/>
      <c r="AU3668"/>
      <c r="AW3668"/>
      <c r="AX3668"/>
      <c r="AY3668"/>
      <c r="BA3668"/>
      <c r="BB3668"/>
      <c r="BC3668"/>
      <c r="BE3668"/>
      <c r="BF3668"/>
      <c r="BG3668"/>
      <c r="BI3668"/>
      <c r="BJ3668"/>
      <c r="BK3668"/>
      <c r="BM3668"/>
      <c r="BN3668"/>
      <c r="BO3668"/>
    </row>
    <row r="3669" spans="1:67">
      <c r="A3669"/>
      <c r="B3669"/>
      <c r="C3669"/>
      <c r="E3669"/>
      <c r="F3669"/>
      <c r="G3669"/>
      <c r="I3669"/>
      <c r="J3669"/>
      <c r="K3669"/>
      <c r="M3669"/>
      <c r="N3669"/>
      <c r="O3669"/>
      <c r="Q3669"/>
      <c r="R3669"/>
      <c r="S3669"/>
      <c r="U3669"/>
      <c r="V3669"/>
      <c r="W3669"/>
      <c r="Y3669"/>
      <c r="Z3669"/>
      <c r="AA3669"/>
      <c r="AC3669"/>
      <c r="AD3669"/>
      <c r="AE3669"/>
      <c r="AG3669"/>
      <c r="AH3669"/>
      <c r="AI3669"/>
      <c r="AK3669"/>
      <c r="AL3669"/>
      <c r="AM3669"/>
      <c r="AO3669"/>
      <c r="AP3669"/>
      <c r="AQ3669"/>
      <c r="AS3669"/>
      <c r="AT3669"/>
      <c r="AU3669"/>
      <c r="AW3669"/>
      <c r="AX3669"/>
      <c r="AY3669"/>
      <c r="BA3669"/>
      <c r="BB3669"/>
      <c r="BC3669"/>
      <c r="BE3669"/>
      <c r="BF3669"/>
      <c r="BG3669"/>
      <c r="BI3669"/>
      <c r="BJ3669"/>
      <c r="BK3669"/>
      <c r="BM3669"/>
      <c r="BN3669"/>
      <c r="BO3669"/>
    </row>
    <row r="3670" spans="1:67">
      <c r="A3670"/>
      <c r="B3670"/>
      <c r="C3670"/>
      <c r="E3670"/>
      <c r="F3670"/>
      <c r="G3670"/>
      <c r="I3670"/>
      <c r="J3670"/>
      <c r="K3670"/>
      <c r="M3670"/>
      <c r="N3670"/>
      <c r="O3670"/>
      <c r="Q3670"/>
      <c r="R3670"/>
      <c r="S3670"/>
      <c r="U3670"/>
      <c r="V3670"/>
      <c r="W3670"/>
      <c r="Y3670"/>
      <c r="Z3670"/>
      <c r="AA3670"/>
      <c r="AC3670"/>
      <c r="AD3670"/>
      <c r="AE3670"/>
      <c r="AG3670"/>
      <c r="AH3670"/>
      <c r="AI3670"/>
      <c r="AK3670"/>
      <c r="AL3670"/>
      <c r="AM3670"/>
      <c r="AO3670"/>
      <c r="AP3670"/>
      <c r="AQ3670"/>
      <c r="AS3670"/>
      <c r="AT3670"/>
      <c r="AU3670"/>
      <c r="AW3670"/>
      <c r="AX3670"/>
      <c r="AY3670"/>
      <c r="BA3670"/>
      <c r="BB3670"/>
      <c r="BC3670"/>
      <c r="BE3670"/>
      <c r="BF3670"/>
      <c r="BG3670"/>
      <c r="BI3670"/>
      <c r="BJ3670"/>
      <c r="BK3670"/>
      <c r="BM3670"/>
      <c r="BN3670"/>
      <c r="BO3670"/>
    </row>
    <row r="3671" spans="1:67">
      <c r="A3671"/>
      <c r="B3671"/>
      <c r="C3671"/>
      <c r="E3671"/>
      <c r="F3671"/>
      <c r="G3671"/>
      <c r="I3671"/>
      <c r="J3671"/>
      <c r="K3671"/>
      <c r="M3671"/>
      <c r="N3671"/>
      <c r="O3671"/>
      <c r="Q3671"/>
      <c r="R3671"/>
      <c r="S3671"/>
      <c r="U3671"/>
      <c r="V3671"/>
      <c r="W3671"/>
      <c r="Y3671"/>
      <c r="Z3671"/>
      <c r="AA3671"/>
      <c r="AC3671"/>
      <c r="AD3671"/>
      <c r="AE3671"/>
      <c r="AG3671"/>
      <c r="AH3671"/>
      <c r="AI3671"/>
      <c r="AK3671"/>
      <c r="AL3671"/>
      <c r="AM3671"/>
      <c r="AO3671"/>
      <c r="AP3671"/>
      <c r="AQ3671"/>
      <c r="AS3671"/>
      <c r="AT3671"/>
      <c r="AU3671"/>
      <c r="AW3671"/>
      <c r="AX3671"/>
      <c r="AY3671"/>
      <c r="BA3671"/>
      <c r="BB3671"/>
      <c r="BC3671"/>
      <c r="BE3671"/>
      <c r="BF3671"/>
      <c r="BG3671"/>
      <c r="BI3671"/>
      <c r="BJ3671"/>
      <c r="BK3671"/>
      <c r="BM3671"/>
      <c r="BN3671"/>
      <c r="BO3671"/>
    </row>
    <row r="3672" spans="1:67">
      <c r="A3672"/>
      <c r="B3672"/>
      <c r="C3672"/>
      <c r="E3672"/>
      <c r="F3672"/>
      <c r="G3672"/>
      <c r="I3672"/>
      <c r="J3672"/>
      <c r="K3672"/>
      <c r="M3672"/>
      <c r="N3672"/>
      <c r="O3672"/>
      <c r="Q3672"/>
      <c r="R3672"/>
      <c r="S3672"/>
      <c r="U3672"/>
      <c r="V3672"/>
      <c r="W3672"/>
      <c r="Y3672"/>
      <c r="Z3672"/>
      <c r="AA3672"/>
      <c r="AC3672"/>
      <c r="AD3672"/>
      <c r="AE3672"/>
      <c r="AG3672"/>
      <c r="AH3672"/>
      <c r="AI3672"/>
      <c r="AK3672"/>
      <c r="AL3672"/>
      <c r="AM3672"/>
      <c r="AO3672"/>
      <c r="AP3672"/>
      <c r="AQ3672"/>
      <c r="AS3672"/>
      <c r="AT3672"/>
      <c r="AU3672"/>
      <c r="AW3672"/>
      <c r="AX3672"/>
      <c r="AY3672"/>
      <c r="BA3672"/>
      <c r="BB3672"/>
      <c r="BC3672"/>
      <c r="BE3672"/>
      <c r="BF3672"/>
      <c r="BG3672"/>
      <c r="BI3672"/>
      <c r="BJ3672"/>
      <c r="BK3672"/>
      <c r="BM3672"/>
      <c r="BN3672"/>
      <c r="BO3672"/>
    </row>
    <row r="3673" spans="1:67">
      <c r="A3673"/>
      <c r="B3673"/>
      <c r="C3673"/>
      <c r="E3673"/>
      <c r="F3673"/>
      <c r="G3673"/>
      <c r="I3673"/>
      <c r="J3673"/>
      <c r="K3673"/>
      <c r="M3673"/>
      <c r="N3673"/>
      <c r="O3673"/>
      <c r="Q3673"/>
      <c r="R3673"/>
      <c r="S3673"/>
      <c r="U3673"/>
      <c r="V3673"/>
      <c r="W3673"/>
      <c r="Y3673"/>
      <c r="Z3673"/>
      <c r="AA3673"/>
      <c r="AC3673"/>
      <c r="AD3673"/>
      <c r="AE3673"/>
      <c r="AG3673"/>
      <c r="AH3673"/>
      <c r="AI3673"/>
      <c r="AK3673"/>
      <c r="AL3673"/>
      <c r="AM3673"/>
      <c r="AO3673"/>
      <c r="AP3673"/>
      <c r="AQ3673"/>
      <c r="AS3673"/>
      <c r="AT3673"/>
      <c r="AU3673"/>
      <c r="AW3673"/>
      <c r="AX3673"/>
      <c r="AY3673"/>
      <c r="BA3673"/>
      <c r="BB3673"/>
      <c r="BC3673"/>
      <c r="BE3673"/>
      <c r="BF3673"/>
      <c r="BG3673"/>
      <c r="BI3673"/>
      <c r="BJ3673"/>
      <c r="BK3673"/>
      <c r="BM3673"/>
      <c r="BN3673"/>
      <c r="BO3673"/>
    </row>
    <row r="3674" spans="1:67">
      <c r="A3674"/>
      <c r="B3674"/>
      <c r="C3674"/>
      <c r="E3674"/>
      <c r="F3674"/>
      <c r="G3674"/>
      <c r="I3674"/>
      <c r="J3674"/>
      <c r="K3674"/>
      <c r="M3674"/>
      <c r="N3674"/>
      <c r="O3674"/>
      <c r="Q3674"/>
      <c r="R3674"/>
      <c r="S3674"/>
      <c r="U3674"/>
      <c r="V3674"/>
      <c r="W3674"/>
      <c r="Y3674"/>
      <c r="Z3674"/>
      <c r="AA3674"/>
      <c r="AC3674"/>
      <c r="AD3674"/>
      <c r="AE3674"/>
      <c r="AG3674"/>
      <c r="AH3674"/>
      <c r="AI3674"/>
      <c r="AK3674"/>
      <c r="AL3674"/>
      <c r="AM3674"/>
      <c r="AO3674"/>
      <c r="AP3674"/>
      <c r="AQ3674"/>
      <c r="AS3674"/>
      <c r="AT3674"/>
      <c r="AU3674"/>
      <c r="AW3674"/>
      <c r="AX3674"/>
      <c r="AY3674"/>
      <c r="BA3674"/>
      <c r="BB3674"/>
      <c r="BC3674"/>
      <c r="BE3674"/>
      <c r="BF3674"/>
      <c r="BG3674"/>
      <c r="BI3674"/>
      <c r="BJ3674"/>
      <c r="BK3674"/>
      <c r="BM3674"/>
      <c r="BN3674"/>
      <c r="BO3674"/>
    </row>
    <row r="3675" spans="1:67">
      <c r="A3675"/>
      <c r="B3675"/>
      <c r="C3675"/>
      <c r="E3675"/>
      <c r="F3675"/>
      <c r="G3675"/>
      <c r="I3675"/>
      <c r="J3675"/>
      <c r="K3675"/>
      <c r="M3675"/>
      <c r="N3675"/>
      <c r="O3675"/>
      <c r="Q3675"/>
      <c r="R3675"/>
      <c r="S3675"/>
      <c r="U3675"/>
      <c r="V3675"/>
      <c r="W3675"/>
      <c r="Y3675"/>
      <c r="Z3675"/>
      <c r="AA3675"/>
      <c r="AC3675"/>
      <c r="AD3675"/>
      <c r="AE3675"/>
      <c r="AG3675"/>
      <c r="AH3675"/>
      <c r="AI3675"/>
      <c r="AK3675"/>
      <c r="AL3675"/>
      <c r="AM3675"/>
      <c r="AO3675"/>
      <c r="AP3675"/>
      <c r="AQ3675"/>
      <c r="AS3675"/>
      <c r="AT3675"/>
      <c r="AU3675"/>
      <c r="AW3675"/>
      <c r="AX3675"/>
      <c r="AY3675"/>
      <c r="BA3675"/>
      <c r="BB3675"/>
      <c r="BC3675"/>
      <c r="BE3675"/>
      <c r="BF3675"/>
      <c r="BG3675"/>
      <c r="BI3675"/>
      <c r="BJ3675"/>
      <c r="BK3675"/>
      <c r="BM3675"/>
      <c r="BN3675"/>
      <c r="BO3675"/>
    </row>
    <row r="3676" spans="1:67">
      <c r="A3676"/>
      <c r="B3676"/>
      <c r="C3676"/>
      <c r="E3676"/>
      <c r="F3676"/>
      <c r="G3676"/>
      <c r="I3676"/>
      <c r="J3676"/>
      <c r="K3676"/>
      <c r="M3676"/>
      <c r="N3676"/>
      <c r="O3676"/>
      <c r="Q3676"/>
      <c r="R3676"/>
      <c r="S3676"/>
      <c r="U3676"/>
      <c r="V3676"/>
      <c r="W3676"/>
      <c r="Y3676"/>
      <c r="Z3676"/>
      <c r="AA3676"/>
      <c r="AC3676"/>
      <c r="AD3676"/>
      <c r="AE3676"/>
      <c r="AG3676"/>
      <c r="AH3676"/>
      <c r="AI3676"/>
      <c r="AK3676"/>
      <c r="AL3676"/>
      <c r="AM3676"/>
      <c r="AO3676"/>
      <c r="AP3676"/>
      <c r="AQ3676"/>
      <c r="AS3676"/>
      <c r="AT3676"/>
      <c r="AU3676"/>
      <c r="AW3676"/>
      <c r="AX3676"/>
      <c r="AY3676"/>
      <c r="BA3676"/>
      <c r="BB3676"/>
      <c r="BC3676"/>
      <c r="BE3676"/>
      <c r="BF3676"/>
      <c r="BG3676"/>
      <c r="BI3676"/>
      <c r="BJ3676"/>
      <c r="BK3676"/>
      <c r="BM3676"/>
      <c r="BN3676"/>
      <c r="BO3676"/>
    </row>
    <row r="3677" spans="1:67">
      <c r="A3677"/>
      <c r="B3677"/>
      <c r="C3677"/>
      <c r="E3677"/>
      <c r="F3677"/>
      <c r="G3677"/>
      <c r="I3677"/>
      <c r="J3677"/>
      <c r="K3677"/>
      <c r="M3677"/>
      <c r="N3677"/>
      <c r="O3677"/>
      <c r="Q3677"/>
      <c r="R3677"/>
      <c r="S3677"/>
      <c r="U3677"/>
      <c r="V3677"/>
      <c r="W3677"/>
      <c r="Y3677"/>
      <c r="Z3677"/>
      <c r="AA3677"/>
      <c r="AC3677"/>
      <c r="AD3677"/>
      <c r="AE3677"/>
      <c r="AG3677"/>
      <c r="AH3677"/>
      <c r="AI3677"/>
      <c r="AK3677"/>
      <c r="AL3677"/>
      <c r="AM3677"/>
      <c r="AO3677"/>
      <c r="AP3677"/>
      <c r="AQ3677"/>
      <c r="AS3677"/>
      <c r="AT3677"/>
      <c r="AU3677"/>
      <c r="AW3677"/>
      <c r="AX3677"/>
      <c r="AY3677"/>
      <c r="BA3677"/>
      <c r="BB3677"/>
      <c r="BC3677"/>
      <c r="BE3677"/>
      <c r="BF3677"/>
      <c r="BG3677"/>
      <c r="BI3677"/>
      <c r="BJ3677"/>
      <c r="BK3677"/>
      <c r="BM3677"/>
      <c r="BN3677"/>
      <c r="BO3677"/>
    </row>
    <row r="3678" spans="1:67">
      <c r="A3678"/>
      <c r="B3678"/>
      <c r="C3678"/>
      <c r="E3678"/>
      <c r="F3678"/>
      <c r="G3678"/>
      <c r="I3678"/>
      <c r="J3678"/>
      <c r="K3678"/>
      <c r="M3678"/>
      <c r="N3678"/>
      <c r="O3678"/>
      <c r="Q3678"/>
      <c r="R3678"/>
      <c r="S3678"/>
      <c r="U3678"/>
      <c r="V3678"/>
      <c r="W3678"/>
      <c r="Y3678"/>
      <c r="Z3678"/>
      <c r="AA3678"/>
      <c r="AC3678"/>
      <c r="AD3678"/>
      <c r="AE3678"/>
      <c r="AG3678"/>
      <c r="AH3678"/>
      <c r="AI3678"/>
      <c r="AK3678"/>
      <c r="AL3678"/>
      <c r="AM3678"/>
      <c r="AO3678"/>
      <c r="AP3678"/>
      <c r="AQ3678"/>
      <c r="AS3678"/>
      <c r="AT3678"/>
      <c r="AU3678"/>
      <c r="AW3678"/>
      <c r="AX3678"/>
      <c r="AY3678"/>
      <c r="BA3678"/>
      <c r="BB3678"/>
      <c r="BC3678"/>
      <c r="BE3678"/>
      <c r="BF3678"/>
      <c r="BG3678"/>
      <c r="BI3678"/>
      <c r="BJ3678"/>
      <c r="BK3678"/>
      <c r="BM3678"/>
      <c r="BN3678"/>
      <c r="BO3678"/>
    </row>
    <row r="3679" spans="1:67">
      <c r="A3679"/>
      <c r="B3679"/>
      <c r="C3679"/>
      <c r="E3679"/>
      <c r="F3679"/>
      <c r="G3679"/>
      <c r="I3679"/>
      <c r="J3679"/>
      <c r="K3679"/>
      <c r="M3679"/>
      <c r="N3679"/>
      <c r="O3679"/>
      <c r="Q3679"/>
      <c r="R3679"/>
      <c r="S3679"/>
      <c r="U3679"/>
      <c r="V3679"/>
      <c r="W3679"/>
      <c r="Y3679"/>
      <c r="Z3679"/>
      <c r="AA3679"/>
      <c r="AC3679"/>
      <c r="AD3679"/>
      <c r="AE3679"/>
      <c r="AG3679"/>
      <c r="AH3679"/>
      <c r="AI3679"/>
      <c r="AK3679"/>
      <c r="AL3679"/>
      <c r="AM3679"/>
      <c r="AO3679"/>
      <c r="AP3679"/>
      <c r="AQ3679"/>
      <c r="AS3679"/>
      <c r="AT3679"/>
      <c r="AU3679"/>
      <c r="AW3679"/>
      <c r="AX3679"/>
      <c r="AY3679"/>
      <c r="BA3679"/>
      <c r="BB3679"/>
      <c r="BC3679"/>
      <c r="BE3679"/>
      <c r="BF3679"/>
      <c r="BG3679"/>
      <c r="BI3679"/>
      <c r="BJ3679"/>
      <c r="BK3679"/>
      <c r="BM3679"/>
      <c r="BN3679"/>
      <c r="BO3679"/>
    </row>
    <row r="3680" spans="1:67">
      <c r="A3680"/>
      <c r="B3680"/>
      <c r="C3680"/>
      <c r="E3680"/>
      <c r="F3680"/>
      <c r="G3680"/>
      <c r="I3680"/>
      <c r="J3680"/>
      <c r="K3680"/>
      <c r="M3680"/>
      <c r="N3680"/>
      <c r="O3680"/>
      <c r="Q3680"/>
      <c r="R3680"/>
      <c r="S3680"/>
      <c r="U3680"/>
      <c r="V3680"/>
      <c r="W3680"/>
      <c r="Y3680"/>
      <c r="Z3680"/>
      <c r="AA3680"/>
      <c r="AC3680"/>
      <c r="AD3680"/>
      <c r="AE3680"/>
      <c r="AG3680"/>
      <c r="AH3680"/>
      <c r="AI3680"/>
      <c r="AK3680"/>
      <c r="AL3680"/>
      <c r="AM3680"/>
      <c r="AO3680"/>
      <c r="AP3680"/>
      <c r="AQ3680"/>
      <c r="AS3680"/>
      <c r="AT3680"/>
      <c r="AU3680"/>
      <c r="AW3680"/>
      <c r="AX3680"/>
      <c r="AY3680"/>
      <c r="BA3680"/>
      <c r="BB3680"/>
      <c r="BC3680"/>
      <c r="BE3680"/>
      <c r="BF3680"/>
      <c r="BG3680"/>
      <c r="BI3680"/>
      <c r="BJ3680"/>
      <c r="BK3680"/>
      <c r="BM3680"/>
      <c r="BN3680"/>
      <c r="BO3680"/>
    </row>
    <row r="3681" spans="1:67">
      <c r="A3681"/>
      <c r="B3681"/>
      <c r="C3681"/>
      <c r="E3681"/>
      <c r="F3681"/>
      <c r="G3681"/>
      <c r="I3681"/>
      <c r="J3681"/>
      <c r="K3681"/>
      <c r="M3681"/>
      <c r="N3681"/>
      <c r="O3681"/>
      <c r="Q3681"/>
      <c r="R3681"/>
      <c r="S3681"/>
      <c r="U3681"/>
      <c r="V3681"/>
      <c r="W3681"/>
      <c r="Y3681"/>
      <c r="Z3681"/>
      <c r="AA3681"/>
      <c r="AC3681"/>
      <c r="AD3681"/>
      <c r="AE3681"/>
      <c r="AG3681"/>
      <c r="AH3681"/>
      <c r="AI3681"/>
      <c r="AK3681"/>
      <c r="AL3681"/>
      <c r="AM3681"/>
      <c r="AO3681"/>
      <c r="AP3681"/>
      <c r="AQ3681"/>
      <c r="AS3681"/>
      <c r="AT3681"/>
      <c r="AU3681"/>
      <c r="AW3681"/>
      <c r="AX3681"/>
      <c r="AY3681"/>
      <c r="BA3681"/>
      <c r="BB3681"/>
      <c r="BC3681"/>
      <c r="BE3681"/>
      <c r="BF3681"/>
      <c r="BG3681"/>
      <c r="BI3681"/>
      <c r="BJ3681"/>
      <c r="BK3681"/>
      <c r="BM3681"/>
      <c r="BN3681"/>
      <c r="BO3681"/>
    </row>
    <row r="3682" spans="1:67">
      <c r="A3682"/>
      <c r="B3682"/>
      <c r="C3682"/>
      <c r="E3682"/>
      <c r="F3682"/>
      <c r="G3682"/>
      <c r="I3682"/>
      <c r="J3682"/>
      <c r="K3682"/>
      <c r="M3682"/>
      <c r="N3682"/>
      <c r="O3682"/>
      <c r="Q3682"/>
      <c r="R3682"/>
      <c r="S3682"/>
      <c r="U3682"/>
      <c r="V3682"/>
      <c r="W3682"/>
      <c r="Y3682"/>
      <c r="Z3682"/>
      <c r="AA3682"/>
      <c r="AC3682"/>
      <c r="AD3682"/>
      <c r="AE3682"/>
      <c r="AG3682"/>
      <c r="AH3682"/>
      <c r="AI3682"/>
      <c r="AK3682"/>
      <c r="AL3682"/>
      <c r="AM3682"/>
      <c r="AO3682"/>
      <c r="AP3682"/>
      <c r="AQ3682"/>
      <c r="AS3682"/>
      <c r="AT3682"/>
      <c r="AU3682"/>
      <c r="AW3682"/>
      <c r="AX3682"/>
      <c r="AY3682"/>
      <c r="BA3682"/>
      <c r="BB3682"/>
      <c r="BC3682"/>
      <c r="BE3682"/>
      <c r="BF3682"/>
      <c r="BG3682"/>
      <c r="BI3682"/>
      <c r="BJ3682"/>
      <c r="BK3682"/>
      <c r="BM3682"/>
      <c r="BN3682"/>
      <c r="BO3682"/>
    </row>
    <row r="3683" spans="1:67">
      <c r="A3683"/>
      <c r="B3683"/>
      <c r="C3683"/>
      <c r="E3683"/>
      <c r="F3683"/>
      <c r="G3683"/>
      <c r="I3683"/>
      <c r="J3683"/>
      <c r="K3683"/>
      <c r="M3683"/>
      <c r="N3683"/>
      <c r="O3683"/>
      <c r="Q3683"/>
      <c r="R3683"/>
      <c r="S3683"/>
      <c r="U3683"/>
      <c r="V3683"/>
      <c r="W3683"/>
      <c r="Y3683"/>
      <c r="Z3683"/>
      <c r="AA3683"/>
      <c r="AC3683"/>
      <c r="AD3683"/>
      <c r="AE3683"/>
      <c r="AG3683"/>
      <c r="AH3683"/>
      <c r="AI3683"/>
      <c r="AK3683"/>
      <c r="AL3683"/>
      <c r="AM3683"/>
      <c r="AO3683"/>
      <c r="AP3683"/>
      <c r="AQ3683"/>
      <c r="AS3683"/>
      <c r="AT3683"/>
      <c r="AU3683"/>
      <c r="AW3683"/>
      <c r="AX3683"/>
      <c r="AY3683"/>
      <c r="BA3683"/>
      <c r="BB3683"/>
      <c r="BC3683"/>
      <c r="BE3683"/>
      <c r="BF3683"/>
      <c r="BG3683"/>
      <c r="BI3683"/>
      <c r="BJ3683"/>
      <c r="BK3683"/>
      <c r="BM3683"/>
      <c r="BN3683"/>
      <c r="BO3683"/>
    </row>
    <row r="3684" spans="1:67">
      <c r="A3684"/>
      <c r="B3684"/>
      <c r="C3684"/>
      <c r="E3684"/>
      <c r="F3684"/>
      <c r="G3684"/>
      <c r="I3684"/>
      <c r="J3684"/>
      <c r="K3684"/>
      <c r="M3684"/>
      <c r="N3684"/>
      <c r="O3684"/>
      <c r="Q3684"/>
      <c r="R3684"/>
      <c r="S3684"/>
      <c r="U3684"/>
      <c r="V3684"/>
      <c r="W3684"/>
      <c r="Y3684"/>
      <c r="Z3684"/>
      <c r="AA3684"/>
      <c r="AC3684"/>
      <c r="AD3684"/>
      <c r="AE3684"/>
      <c r="AG3684"/>
      <c r="AH3684"/>
      <c r="AI3684"/>
      <c r="AK3684"/>
      <c r="AL3684"/>
      <c r="AM3684"/>
      <c r="AO3684"/>
      <c r="AP3684"/>
      <c r="AQ3684"/>
      <c r="AS3684"/>
      <c r="AT3684"/>
      <c r="AU3684"/>
      <c r="AW3684"/>
      <c r="AX3684"/>
      <c r="AY3684"/>
      <c r="BA3684"/>
      <c r="BB3684"/>
      <c r="BC3684"/>
      <c r="BE3684"/>
      <c r="BF3684"/>
      <c r="BG3684"/>
      <c r="BI3684"/>
      <c r="BJ3684"/>
      <c r="BK3684"/>
      <c r="BM3684"/>
      <c r="BN3684"/>
      <c r="BO3684"/>
    </row>
    <row r="3685" spans="1:67">
      <c r="A3685"/>
      <c r="B3685"/>
      <c r="C3685"/>
      <c r="E3685"/>
      <c r="F3685"/>
      <c r="G3685"/>
      <c r="I3685"/>
      <c r="J3685"/>
      <c r="K3685"/>
      <c r="M3685"/>
      <c r="N3685"/>
      <c r="O3685"/>
      <c r="Q3685"/>
      <c r="R3685"/>
      <c r="S3685"/>
      <c r="U3685"/>
      <c r="V3685"/>
      <c r="W3685"/>
      <c r="Y3685"/>
      <c r="Z3685"/>
      <c r="AA3685"/>
      <c r="AC3685"/>
      <c r="AD3685"/>
      <c r="AE3685"/>
      <c r="AG3685"/>
      <c r="AH3685"/>
      <c r="AI3685"/>
      <c r="AK3685"/>
      <c r="AL3685"/>
      <c r="AM3685"/>
      <c r="AO3685"/>
      <c r="AP3685"/>
      <c r="AQ3685"/>
      <c r="AS3685"/>
      <c r="AT3685"/>
      <c r="AU3685"/>
      <c r="AW3685"/>
      <c r="AX3685"/>
      <c r="AY3685"/>
      <c r="BA3685"/>
      <c r="BB3685"/>
      <c r="BC3685"/>
      <c r="BE3685"/>
      <c r="BF3685"/>
      <c r="BG3685"/>
      <c r="BI3685"/>
      <c r="BJ3685"/>
      <c r="BK3685"/>
      <c r="BM3685"/>
      <c r="BN3685"/>
      <c r="BO3685"/>
    </row>
    <row r="3686" spans="1:67">
      <c r="A3686"/>
      <c r="B3686"/>
      <c r="C3686"/>
      <c r="E3686"/>
      <c r="F3686"/>
      <c r="G3686"/>
      <c r="I3686"/>
      <c r="J3686"/>
      <c r="K3686"/>
      <c r="M3686"/>
      <c r="N3686"/>
      <c r="O3686"/>
      <c r="Q3686"/>
      <c r="R3686"/>
      <c r="S3686"/>
      <c r="U3686"/>
      <c r="V3686"/>
      <c r="W3686"/>
      <c r="Y3686"/>
      <c r="Z3686"/>
      <c r="AA3686"/>
      <c r="AC3686"/>
      <c r="AD3686"/>
      <c r="AE3686"/>
      <c r="AG3686"/>
      <c r="AH3686"/>
      <c r="AI3686"/>
      <c r="AK3686"/>
      <c r="AL3686"/>
      <c r="AM3686"/>
      <c r="AO3686"/>
      <c r="AP3686"/>
      <c r="AQ3686"/>
      <c r="AS3686"/>
      <c r="AT3686"/>
      <c r="AU3686"/>
      <c r="AW3686"/>
      <c r="AX3686"/>
      <c r="AY3686"/>
      <c r="BA3686"/>
      <c r="BB3686"/>
      <c r="BC3686"/>
      <c r="BE3686"/>
      <c r="BF3686"/>
      <c r="BG3686"/>
      <c r="BI3686"/>
      <c r="BJ3686"/>
      <c r="BK3686"/>
      <c r="BM3686"/>
      <c r="BN3686"/>
      <c r="BO3686"/>
    </row>
    <row r="3687" spans="1:67">
      <c r="A3687"/>
      <c r="B3687"/>
      <c r="C3687"/>
      <c r="E3687"/>
      <c r="F3687"/>
      <c r="G3687"/>
      <c r="I3687"/>
      <c r="J3687"/>
      <c r="K3687"/>
      <c r="M3687"/>
      <c r="N3687"/>
      <c r="O3687"/>
      <c r="Q3687"/>
      <c r="R3687"/>
      <c r="S3687"/>
      <c r="U3687"/>
      <c r="V3687"/>
      <c r="W3687"/>
      <c r="Y3687"/>
      <c r="Z3687"/>
      <c r="AA3687"/>
      <c r="AC3687"/>
      <c r="AD3687"/>
      <c r="AE3687"/>
      <c r="AG3687"/>
      <c r="AH3687"/>
      <c r="AI3687"/>
      <c r="AK3687"/>
      <c r="AL3687"/>
      <c r="AM3687"/>
      <c r="AO3687"/>
      <c r="AP3687"/>
      <c r="AQ3687"/>
      <c r="AS3687"/>
      <c r="AT3687"/>
      <c r="AU3687"/>
      <c r="AW3687"/>
      <c r="AX3687"/>
      <c r="AY3687"/>
      <c r="BA3687"/>
      <c r="BB3687"/>
      <c r="BC3687"/>
      <c r="BE3687"/>
      <c r="BF3687"/>
      <c r="BG3687"/>
      <c r="BI3687"/>
      <c r="BJ3687"/>
      <c r="BK3687"/>
      <c r="BM3687"/>
      <c r="BN3687"/>
      <c r="BO3687"/>
    </row>
    <row r="3688" spans="1:67">
      <c r="A3688"/>
      <c r="B3688"/>
      <c r="C3688"/>
      <c r="E3688"/>
      <c r="F3688"/>
      <c r="G3688"/>
      <c r="I3688"/>
      <c r="J3688"/>
      <c r="K3688"/>
      <c r="M3688"/>
      <c r="N3688"/>
      <c r="O3688"/>
      <c r="Q3688"/>
      <c r="R3688"/>
      <c r="S3688"/>
      <c r="U3688"/>
      <c r="V3688"/>
      <c r="W3688"/>
      <c r="Y3688"/>
      <c r="Z3688"/>
      <c r="AA3688"/>
      <c r="AC3688"/>
      <c r="AD3688"/>
      <c r="AE3688"/>
      <c r="AG3688"/>
      <c r="AH3688"/>
      <c r="AI3688"/>
      <c r="AK3688"/>
      <c r="AL3688"/>
      <c r="AM3688"/>
      <c r="AO3688"/>
      <c r="AP3688"/>
      <c r="AQ3688"/>
      <c r="AS3688"/>
      <c r="AT3688"/>
      <c r="AU3688"/>
      <c r="AW3688"/>
      <c r="AX3688"/>
      <c r="AY3688"/>
      <c r="BA3688"/>
      <c r="BB3688"/>
      <c r="BC3688"/>
      <c r="BE3688"/>
      <c r="BF3688"/>
      <c r="BG3688"/>
      <c r="BI3688"/>
      <c r="BJ3688"/>
      <c r="BK3688"/>
      <c r="BM3688"/>
      <c r="BN3688"/>
      <c r="BO3688"/>
    </row>
    <row r="3689" spans="1:67">
      <c r="A3689"/>
      <c r="B3689"/>
      <c r="C3689"/>
      <c r="E3689"/>
      <c r="F3689"/>
      <c r="G3689"/>
      <c r="I3689"/>
      <c r="J3689"/>
      <c r="K3689"/>
      <c r="M3689"/>
      <c r="N3689"/>
      <c r="O3689"/>
      <c r="Q3689"/>
      <c r="R3689"/>
      <c r="S3689"/>
      <c r="U3689"/>
      <c r="V3689"/>
      <c r="W3689"/>
      <c r="Y3689"/>
      <c r="Z3689"/>
      <c r="AA3689"/>
      <c r="AC3689"/>
      <c r="AD3689"/>
      <c r="AE3689"/>
      <c r="AG3689"/>
      <c r="AH3689"/>
      <c r="AI3689"/>
      <c r="AK3689"/>
      <c r="AL3689"/>
      <c r="AM3689"/>
      <c r="AO3689"/>
      <c r="AP3689"/>
      <c r="AQ3689"/>
      <c r="AS3689"/>
      <c r="AT3689"/>
      <c r="AU3689"/>
      <c r="AW3689"/>
      <c r="AX3689"/>
      <c r="AY3689"/>
      <c r="BA3689"/>
      <c r="BB3689"/>
      <c r="BC3689"/>
      <c r="BE3689"/>
      <c r="BF3689"/>
      <c r="BG3689"/>
      <c r="BI3689"/>
      <c r="BJ3689"/>
      <c r="BK3689"/>
      <c r="BM3689"/>
      <c r="BN3689"/>
      <c r="BO3689"/>
    </row>
    <row r="3690" spans="1:67">
      <c r="A3690"/>
      <c r="B3690"/>
      <c r="C3690"/>
      <c r="E3690"/>
      <c r="F3690"/>
      <c r="G3690"/>
      <c r="I3690"/>
      <c r="J3690"/>
      <c r="K3690"/>
      <c r="M3690"/>
      <c r="N3690"/>
      <c r="O3690"/>
      <c r="Q3690"/>
      <c r="R3690"/>
      <c r="S3690"/>
      <c r="U3690"/>
      <c r="V3690"/>
      <c r="W3690"/>
      <c r="Y3690"/>
      <c r="Z3690"/>
      <c r="AA3690"/>
      <c r="AC3690"/>
      <c r="AD3690"/>
      <c r="AE3690"/>
      <c r="AG3690"/>
      <c r="AH3690"/>
      <c r="AI3690"/>
      <c r="AK3690"/>
      <c r="AL3690"/>
      <c r="AM3690"/>
      <c r="AO3690"/>
      <c r="AP3690"/>
      <c r="AQ3690"/>
      <c r="AS3690"/>
      <c r="AT3690"/>
      <c r="AU3690"/>
      <c r="AW3690"/>
      <c r="AX3690"/>
      <c r="AY3690"/>
      <c r="BA3690"/>
      <c r="BB3690"/>
      <c r="BC3690"/>
      <c r="BE3690"/>
      <c r="BF3690"/>
      <c r="BG3690"/>
      <c r="BI3690"/>
      <c r="BJ3690"/>
      <c r="BK3690"/>
      <c r="BM3690"/>
      <c r="BN3690"/>
      <c r="BO3690"/>
    </row>
    <row r="3691" spans="1:67">
      <c r="A3691"/>
      <c r="B3691"/>
      <c r="C3691"/>
      <c r="E3691"/>
      <c r="F3691"/>
      <c r="G3691"/>
      <c r="I3691"/>
      <c r="J3691"/>
      <c r="K3691"/>
      <c r="M3691"/>
      <c r="N3691"/>
      <c r="O3691"/>
      <c r="Q3691"/>
      <c r="R3691"/>
      <c r="S3691"/>
      <c r="U3691"/>
      <c r="V3691"/>
      <c r="W3691"/>
      <c r="Y3691"/>
      <c r="Z3691"/>
      <c r="AA3691"/>
      <c r="AC3691"/>
      <c r="AD3691"/>
      <c r="AE3691"/>
      <c r="AG3691"/>
      <c r="AH3691"/>
      <c r="AI3691"/>
      <c r="AK3691"/>
      <c r="AL3691"/>
      <c r="AM3691"/>
      <c r="AO3691"/>
      <c r="AP3691"/>
      <c r="AQ3691"/>
      <c r="AS3691"/>
      <c r="AT3691"/>
      <c r="AU3691"/>
      <c r="AW3691"/>
      <c r="AX3691"/>
      <c r="AY3691"/>
      <c r="BA3691"/>
      <c r="BB3691"/>
      <c r="BC3691"/>
      <c r="BE3691"/>
      <c r="BF3691"/>
      <c r="BG3691"/>
      <c r="BI3691"/>
      <c r="BJ3691"/>
      <c r="BK3691"/>
      <c r="BM3691"/>
      <c r="BN3691"/>
      <c r="BO3691"/>
    </row>
    <row r="3692" spans="1:67">
      <c r="A3692"/>
      <c r="B3692"/>
      <c r="C3692"/>
      <c r="E3692"/>
      <c r="F3692"/>
      <c r="G3692"/>
      <c r="I3692"/>
      <c r="J3692"/>
      <c r="K3692"/>
      <c r="M3692"/>
      <c r="N3692"/>
      <c r="O3692"/>
      <c r="Q3692"/>
      <c r="R3692"/>
      <c r="S3692"/>
      <c r="U3692"/>
      <c r="V3692"/>
      <c r="W3692"/>
      <c r="Y3692"/>
      <c r="Z3692"/>
      <c r="AA3692"/>
      <c r="AC3692"/>
      <c r="AD3692"/>
      <c r="AE3692"/>
      <c r="AG3692"/>
      <c r="AH3692"/>
      <c r="AI3692"/>
      <c r="AK3692"/>
      <c r="AL3692"/>
      <c r="AM3692"/>
      <c r="AO3692"/>
      <c r="AP3692"/>
      <c r="AQ3692"/>
      <c r="AS3692"/>
      <c r="AT3692"/>
      <c r="AU3692"/>
      <c r="AW3692"/>
      <c r="AX3692"/>
      <c r="AY3692"/>
      <c r="BA3692"/>
      <c r="BB3692"/>
      <c r="BC3692"/>
      <c r="BE3692"/>
      <c r="BF3692"/>
      <c r="BG3692"/>
      <c r="BI3692"/>
      <c r="BJ3692"/>
      <c r="BK3692"/>
      <c r="BM3692"/>
      <c r="BN3692"/>
      <c r="BO3692"/>
    </row>
    <row r="3693" spans="1:67">
      <c r="A3693"/>
      <c r="B3693"/>
      <c r="C3693"/>
      <c r="E3693"/>
      <c r="F3693"/>
      <c r="G3693"/>
      <c r="I3693"/>
      <c r="J3693"/>
      <c r="K3693"/>
      <c r="M3693"/>
      <c r="N3693"/>
      <c r="O3693"/>
      <c r="Q3693"/>
      <c r="R3693"/>
      <c r="S3693"/>
      <c r="U3693"/>
      <c r="V3693"/>
      <c r="W3693"/>
      <c r="Y3693"/>
      <c r="Z3693"/>
      <c r="AA3693"/>
      <c r="AC3693"/>
      <c r="AD3693"/>
      <c r="AE3693"/>
      <c r="AG3693"/>
      <c r="AH3693"/>
      <c r="AI3693"/>
      <c r="AK3693"/>
      <c r="AL3693"/>
      <c r="AM3693"/>
      <c r="AO3693"/>
      <c r="AP3693"/>
      <c r="AQ3693"/>
      <c r="AS3693"/>
      <c r="AT3693"/>
      <c r="AU3693"/>
      <c r="AW3693"/>
      <c r="AX3693"/>
      <c r="AY3693"/>
      <c r="BA3693"/>
      <c r="BB3693"/>
      <c r="BC3693"/>
      <c r="BE3693"/>
      <c r="BF3693"/>
      <c r="BG3693"/>
      <c r="BI3693"/>
      <c r="BJ3693"/>
      <c r="BK3693"/>
      <c r="BM3693"/>
      <c r="BN3693"/>
      <c r="BO3693"/>
    </row>
    <row r="3694" spans="1:67">
      <c r="A3694"/>
      <c r="B3694"/>
      <c r="C3694"/>
      <c r="E3694"/>
      <c r="F3694"/>
      <c r="G3694"/>
      <c r="I3694"/>
      <c r="J3694"/>
      <c r="K3694"/>
      <c r="M3694"/>
      <c r="N3694"/>
      <c r="O3694"/>
      <c r="Q3694"/>
      <c r="R3694"/>
      <c r="S3694"/>
      <c r="U3694"/>
      <c r="V3694"/>
      <c r="W3694"/>
      <c r="Y3694"/>
      <c r="Z3694"/>
      <c r="AA3694"/>
      <c r="AC3694"/>
      <c r="AD3694"/>
      <c r="AE3694"/>
      <c r="AG3694"/>
      <c r="AH3694"/>
      <c r="AI3694"/>
      <c r="AK3694"/>
      <c r="AL3694"/>
      <c r="AM3694"/>
      <c r="AO3694"/>
      <c r="AP3694"/>
      <c r="AQ3694"/>
      <c r="AS3694"/>
      <c r="AT3694"/>
      <c r="AU3694"/>
      <c r="AW3694"/>
      <c r="AX3694"/>
      <c r="AY3694"/>
      <c r="BA3694"/>
      <c r="BB3694"/>
      <c r="BC3694"/>
      <c r="BE3694"/>
      <c r="BF3694"/>
      <c r="BG3694"/>
      <c r="BI3694"/>
      <c r="BJ3694"/>
      <c r="BK3694"/>
      <c r="BM3694"/>
      <c r="BN3694"/>
      <c r="BO3694"/>
    </row>
    <row r="3695" spans="1:67">
      <c r="A3695"/>
      <c r="B3695"/>
      <c r="C3695"/>
      <c r="E3695"/>
      <c r="F3695"/>
      <c r="G3695"/>
      <c r="I3695"/>
      <c r="J3695"/>
      <c r="K3695"/>
      <c r="M3695"/>
      <c r="N3695"/>
      <c r="O3695"/>
      <c r="Q3695"/>
      <c r="R3695"/>
      <c r="S3695"/>
      <c r="U3695"/>
      <c r="V3695"/>
      <c r="W3695"/>
      <c r="Y3695"/>
      <c r="Z3695"/>
      <c r="AA3695"/>
      <c r="AC3695"/>
      <c r="AD3695"/>
      <c r="AE3695"/>
      <c r="AG3695"/>
      <c r="AH3695"/>
      <c r="AI3695"/>
      <c r="AK3695"/>
      <c r="AL3695"/>
      <c r="AM3695"/>
      <c r="AO3695"/>
      <c r="AP3695"/>
      <c r="AQ3695"/>
      <c r="AS3695"/>
      <c r="AT3695"/>
      <c r="AU3695"/>
      <c r="AW3695"/>
      <c r="AX3695"/>
      <c r="AY3695"/>
      <c r="BA3695"/>
      <c r="BB3695"/>
      <c r="BC3695"/>
      <c r="BE3695"/>
      <c r="BF3695"/>
      <c r="BG3695"/>
      <c r="BI3695"/>
      <c r="BJ3695"/>
      <c r="BK3695"/>
      <c r="BM3695"/>
      <c r="BN3695"/>
      <c r="BO3695"/>
    </row>
    <row r="3696" spans="1:67">
      <c r="A3696"/>
      <c r="B3696"/>
      <c r="C3696"/>
      <c r="E3696"/>
      <c r="F3696"/>
      <c r="G3696"/>
      <c r="I3696"/>
      <c r="J3696"/>
      <c r="K3696"/>
      <c r="M3696"/>
      <c r="N3696"/>
      <c r="O3696"/>
      <c r="Q3696"/>
      <c r="R3696"/>
      <c r="S3696"/>
      <c r="U3696"/>
      <c r="V3696"/>
      <c r="W3696"/>
      <c r="Y3696"/>
      <c r="Z3696"/>
      <c r="AA3696"/>
      <c r="AC3696"/>
      <c r="AD3696"/>
      <c r="AE3696"/>
      <c r="AG3696"/>
      <c r="AH3696"/>
      <c r="AI3696"/>
      <c r="AK3696"/>
      <c r="AL3696"/>
      <c r="AM3696"/>
      <c r="AO3696"/>
      <c r="AP3696"/>
      <c r="AQ3696"/>
      <c r="AS3696"/>
      <c r="AT3696"/>
      <c r="AU3696"/>
      <c r="AW3696"/>
      <c r="AX3696"/>
      <c r="AY3696"/>
      <c r="BA3696"/>
      <c r="BB3696"/>
      <c r="BC3696"/>
      <c r="BE3696"/>
      <c r="BF3696"/>
      <c r="BG3696"/>
      <c r="BI3696"/>
      <c r="BJ3696"/>
      <c r="BK3696"/>
      <c r="BM3696"/>
      <c r="BN3696"/>
      <c r="BO3696"/>
    </row>
    <row r="3697" spans="1:67">
      <c r="A3697"/>
      <c r="B3697"/>
      <c r="C3697"/>
      <c r="E3697"/>
      <c r="F3697"/>
      <c r="G3697"/>
      <c r="I3697"/>
      <c r="J3697"/>
      <c r="K3697"/>
      <c r="M3697"/>
      <c r="N3697"/>
      <c r="O3697"/>
      <c r="Q3697"/>
      <c r="R3697"/>
      <c r="S3697"/>
      <c r="U3697"/>
      <c r="V3697"/>
      <c r="W3697"/>
      <c r="Y3697"/>
      <c r="Z3697"/>
      <c r="AA3697"/>
      <c r="AC3697"/>
      <c r="AD3697"/>
      <c r="AE3697"/>
      <c r="AG3697"/>
      <c r="AH3697"/>
      <c r="AI3697"/>
      <c r="AK3697"/>
      <c r="AL3697"/>
      <c r="AM3697"/>
      <c r="AO3697"/>
      <c r="AP3697"/>
      <c r="AQ3697"/>
      <c r="AS3697"/>
      <c r="AT3697"/>
      <c r="AU3697"/>
      <c r="AW3697"/>
      <c r="AX3697"/>
      <c r="AY3697"/>
      <c r="BA3697"/>
      <c r="BB3697"/>
      <c r="BC3697"/>
      <c r="BE3697"/>
      <c r="BF3697"/>
      <c r="BG3697"/>
      <c r="BI3697"/>
      <c r="BJ3697"/>
      <c r="BK3697"/>
      <c r="BM3697"/>
      <c r="BN3697"/>
      <c r="BO3697"/>
    </row>
    <row r="3698" spans="1:67">
      <c r="A3698"/>
      <c r="B3698"/>
      <c r="C3698"/>
      <c r="E3698"/>
      <c r="F3698"/>
      <c r="G3698"/>
      <c r="I3698"/>
      <c r="J3698"/>
      <c r="K3698"/>
      <c r="M3698"/>
      <c r="N3698"/>
      <c r="O3698"/>
      <c r="Q3698"/>
      <c r="R3698"/>
      <c r="S3698"/>
      <c r="U3698"/>
      <c r="V3698"/>
      <c r="W3698"/>
      <c r="Y3698"/>
      <c r="Z3698"/>
      <c r="AA3698"/>
      <c r="AC3698"/>
      <c r="AD3698"/>
      <c r="AE3698"/>
      <c r="AG3698"/>
      <c r="AH3698"/>
      <c r="AI3698"/>
      <c r="AK3698"/>
      <c r="AL3698"/>
      <c r="AM3698"/>
      <c r="AO3698"/>
      <c r="AP3698"/>
      <c r="AQ3698"/>
      <c r="AS3698"/>
      <c r="AT3698"/>
      <c r="AU3698"/>
      <c r="AW3698"/>
      <c r="AX3698"/>
      <c r="AY3698"/>
      <c r="BA3698"/>
      <c r="BB3698"/>
      <c r="BC3698"/>
      <c r="BE3698"/>
      <c r="BF3698"/>
      <c r="BG3698"/>
      <c r="BI3698"/>
      <c r="BJ3698"/>
      <c r="BK3698"/>
      <c r="BM3698"/>
      <c r="BN3698"/>
      <c r="BO3698"/>
    </row>
    <row r="3699" spans="1:67">
      <c r="A3699"/>
      <c r="B3699"/>
      <c r="C3699"/>
      <c r="E3699"/>
      <c r="F3699"/>
      <c r="G3699"/>
      <c r="I3699"/>
      <c r="J3699"/>
      <c r="K3699"/>
      <c r="M3699"/>
      <c r="N3699"/>
      <c r="O3699"/>
      <c r="Q3699"/>
      <c r="R3699"/>
      <c r="S3699"/>
      <c r="U3699"/>
      <c r="V3699"/>
      <c r="W3699"/>
      <c r="Y3699"/>
      <c r="Z3699"/>
      <c r="AA3699"/>
      <c r="AC3699"/>
      <c r="AD3699"/>
      <c r="AE3699"/>
      <c r="AG3699"/>
      <c r="AH3699"/>
      <c r="AI3699"/>
      <c r="AK3699"/>
      <c r="AL3699"/>
      <c r="AM3699"/>
      <c r="AO3699"/>
      <c r="AP3699"/>
      <c r="AQ3699"/>
      <c r="AS3699"/>
      <c r="AT3699"/>
      <c r="AU3699"/>
      <c r="AW3699"/>
      <c r="AX3699"/>
      <c r="AY3699"/>
      <c r="BA3699"/>
      <c r="BB3699"/>
      <c r="BC3699"/>
      <c r="BE3699"/>
      <c r="BF3699"/>
      <c r="BG3699"/>
      <c r="BI3699"/>
      <c r="BJ3699"/>
      <c r="BK3699"/>
      <c r="BM3699"/>
      <c r="BN3699"/>
      <c r="BO3699"/>
    </row>
    <row r="3700" spans="1:67">
      <c r="A3700"/>
      <c r="B3700"/>
      <c r="C3700"/>
      <c r="E3700"/>
      <c r="F3700"/>
      <c r="G3700"/>
      <c r="I3700"/>
      <c r="J3700"/>
      <c r="K3700"/>
      <c r="M3700"/>
      <c r="N3700"/>
      <c r="O3700"/>
      <c r="Q3700"/>
      <c r="R3700"/>
      <c r="S3700"/>
      <c r="U3700"/>
      <c r="V3700"/>
      <c r="W3700"/>
      <c r="Y3700"/>
      <c r="Z3700"/>
      <c r="AA3700"/>
      <c r="AC3700"/>
      <c r="AD3700"/>
      <c r="AE3700"/>
      <c r="AG3700"/>
      <c r="AH3700"/>
      <c r="AI3700"/>
      <c r="AK3700"/>
      <c r="AL3700"/>
      <c r="AM3700"/>
      <c r="AO3700"/>
      <c r="AP3700"/>
      <c r="AQ3700"/>
      <c r="AS3700"/>
      <c r="AT3700"/>
      <c r="AU3700"/>
      <c r="AW3700"/>
      <c r="AX3700"/>
      <c r="AY3700"/>
      <c r="BA3700"/>
      <c r="BB3700"/>
      <c r="BC3700"/>
      <c r="BE3700"/>
      <c r="BF3700"/>
      <c r="BG3700"/>
      <c r="BI3700"/>
      <c r="BJ3700"/>
      <c r="BK3700"/>
      <c r="BM3700"/>
      <c r="BN3700"/>
      <c r="BO3700"/>
    </row>
    <row r="3701" spans="1:67">
      <c r="A3701"/>
      <c r="B3701"/>
      <c r="C3701"/>
      <c r="E3701"/>
      <c r="F3701"/>
      <c r="G3701"/>
      <c r="I3701"/>
      <c r="J3701"/>
      <c r="K3701"/>
      <c r="M3701"/>
      <c r="N3701"/>
      <c r="O3701"/>
      <c r="Q3701"/>
      <c r="R3701"/>
      <c r="S3701"/>
      <c r="U3701"/>
      <c r="V3701"/>
      <c r="W3701"/>
      <c r="Y3701"/>
      <c r="Z3701"/>
      <c r="AA3701"/>
      <c r="AC3701"/>
      <c r="AD3701"/>
      <c r="AE3701"/>
      <c r="AG3701"/>
      <c r="AH3701"/>
      <c r="AI3701"/>
      <c r="AK3701"/>
      <c r="AL3701"/>
      <c r="AM3701"/>
      <c r="AO3701"/>
      <c r="AP3701"/>
      <c r="AQ3701"/>
      <c r="AS3701"/>
      <c r="AT3701"/>
      <c r="AU3701"/>
      <c r="AW3701"/>
      <c r="AX3701"/>
      <c r="AY3701"/>
      <c r="BA3701"/>
      <c r="BB3701"/>
      <c r="BC3701"/>
      <c r="BE3701"/>
      <c r="BF3701"/>
      <c r="BG3701"/>
      <c r="BI3701"/>
      <c r="BJ3701"/>
      <c r="BK3701"/>
      <c r="BM3701"/>
      <c r="BN3701"/>
      <c r="BO3701"/>
    </row>
    <row r="3702" spans="1:67">
      <c r="A3702"/>
      <c r="B3702"/>
      <c r="C3702"/>
      <c r="E3702"/>
      <c r="F3702"/>
      <c r="G3702"/>
      <c r="I3702"/>
      <c r="J3702"/>
      <c r="K3702"/>
      <c r="M3702"/>
      <c r="N3702"/>
      <c r="O3702"/>
      <c r="Q3702"/>
      <c r="R3702"/>
      <c r="S3702"/>
      <c r="U3702"/>
      <c r="V3702"/>
      <c r="W3702"/>
      <c r="Y3702"/>
      <c r="Z3702"/>
      <c r="AA3702"/>
      <c r="AC3702"/>
      <c r="AD3702"/>
      <c r="AE3702"/>
      <c r="AG3702"/>
      <c r="AH3702"/>
      <c r="AI3702"/>
      <c r="AK3702"/>
      <c r="AL3702"/>
      <c r="AM3702"/>
      <c r="AO3702"/>
      <c r="AP3702"/>
      <c r="AQ3702"/>
      <c r="AS3702"/>
      <c r="AT3702"/>
      <c r="AU3702"/>
      <c r="AW3702"/>
      <c r="AX3702"/>
      <c r="AY3702"/>
      <c r="BA3702"/>
      <c r="BB3702"/>
      <c r="BC3702"/>
      <c r="BE3702"/>
      <c r="BF3702"/>
      <c r="BG3702"/>
      <c r="BI3702"/>
      <c r="BJ3702"/>
      <c r="BK3702"/>
      <c r="BM3702"/>
      <c r="BN3702"/>
      <c r="BO3702"/>
    </row>
    <row r="3703" spans="1:67">
      <c r="A3703"/>
      <c r="B3703"/>
      <c r="C3703"/>
      <c r="E3703"/>
      <c r="F3703"/>
      <c r="G3703"/>
      <c r="I3703"/>
      <c r="J3703"/>
      <c r="K3703"/>
      <c r="M3703"/>
      <c r="N3703"/>
      <c r="O3703"/>
      <c r="Q3703"/>
      <c r="R3703"/>
      <c r="S3703"/>
      <c r="U3703"/>
      <c r="V3703"/>
      <c r="W3703"/>
      <c r="Y3703"/>
      <c r="Z3703"/>
      <c r="AA3703"/>
      <c r="AC3703"/>
      <c r="AD3703"/>
      <c r="AE3703"/>
      <c r="AG3703"/>
      <c r="AH3703"/>
      <c r="AI3703"/>
      <c r="AK3703"/>
      <c r="AL3703"/>
      <c r="AM3703"/>
      <c r="AO3703"/>
      <c r="AP3703"/>
      <c r="AQ3703"/>
      <c r="AS3703"/>
      <c r="AT3703"/>
      <c r="AU3703"/>
      <c r="AW3703"/>
      <c r="AX3703"/>
      <c r="AY3703"/>
      <c r="BA3703"/>
      <c r="BB3703"/>
      <c r="BC3703"/>
      <c r="BE3703"/>
      <c r="BF3703"/>
      <c r="BG3703"/>
      <c r="BI3703"/>
      <c r="BJ3703"/>
      <c r="BK3703"/>
      <c r="BM3703"/>
      <c r="BN3703"/>
      <c r="BO3703"/>
    </row>
    <row r="3704" spans="1:67">
      <c r="A3704"/>
      <c r="B3704"/>
      <c r="C3704"/>
      <c r="E3704"/>
      <c r="F3704"/>
      <c r="G3704"/>
      <c r="I3704"/>
      <c r="J3704"/>
      <c r="K3704"/>
      <c r="M3704"/>
      <c r="N3704"/>
      <c r="O3704"/>
      <c r="Q3704"/>
      <c r="R3704"/>
      <c r="S3704"/>
      <c r="U3704"/>
      <c r="V3704"/>
      <c r="W3704"/>
      <c r="Y3704"/>
      <c r="Z3704"/>
      <c r="AA3704"/>
      <c r="AC3704"/>
      <c r="AD3704"/>
      <c r="AE3704"/>
      <c r="AG3704"/>
      <c r="AH3704"/>
      <c r="AI3704"/>
      <c r="AK3704"/>
      <c r="AL3704"/>
      <c r="AM3704"/>
      <c r="AO3704"/>
      <c r="AP3704"/>
      <c r="AQ3704"/>
      <c r="AS3704"/>
      <c r="AT3704"/>
      <c r="AU3704"/>
      <c r="AW3704"/>
      <c r="AX3704"/>
      <c r="AY3704"/>
      <c r="BA3704"/>
      <c r="BB3704"/>
      <c r="BC3704"/>
      <c r="BE3704"/>
      <c r="BF3704"/>
      <c r="BG3704"/>
      <c r="BI3704"/>
      <c r="BJ3704"/>
      <c r="BK3704"/>
      <c r="BM3704"/>
      <c r="BN3704"/>
      <c r="BO3704"/>
    </row>
    <row r="3705" spans="1:67">
      <c r="A3705"/>
      <c r="B3705"/>
      <c r="C3705"/>
      <c r="E3705"/>
      <c r="F3705"/>
      <c r="G3705"/>
      <c r="I3705"/>
      <c r="J3705"/>
      <c r="K3705"/>
      <c r="M3705"/>
      <c r="N3705"/>
      <c r="O3705"/>
      <c r="Q3705"/>
      <c r="R3705"/>
      <c r="S3705"/>
      <c r="U3705"/>
      <c r="V3705"/>
      <c r="W3705"/>
      <c r="Y3705"/>
      <c r="Z3705"/>
      <c r="AA3705"/>
      <c r="AC3705"/>
      <c r="AD3705"/>
      <c r="AE3705"/>
      <c r="AG3705"/>
      <c r="AH3705"/>
      <c r="AI3705"/>
      <c r="AK3705"/>
      <c r="AL3705"/>
      <c r="AM3705"/>
      <c r="AO3705"/>
      <c r="AP3705"/>
      <c r="AQ3705"/>
      <c r="AS3705"/>
      <c r="AT3705"/>
      <c r="AU3705"/>
      <c r="AW3705"/>
      <c r="AX3705"/>
      <c r="AY3705"/>
      <c r="BA3705"/>
      <c r="BB3705"/>
      <c r="BC3705"/>
      <c r="BE3705"/>
      <c r="BF3705"/>
      <c r="BG3705"/>
      <c r="BI3705"/>
      <c r="BJ3705"/>
      <c r="BK3705"/>
      <c r="BM3705"/>
      <c r="BN3705"/>
      <c r="BO3705"/>
    </row>
    <row r="3706" spans="1:67">
      <c r="A3706"/>
      <c r="B3706"/>
      <c r="C3706"/>
      <c r="E3706"/>
      <c r="F3706"/>
      <c r="G3706"/>
      <c r="I3706"/>
      <c r="J3706"/>
      <c r="K3706"/>
      <c r="M3706"/>
      <c r="N3706"/>
      <c r="O3706"/>
      <c r="Q3706"/>
      <c r="R3706"/>
      <c r="S3706"/>
      <c r="U3706"/>
      <c r="V3706"/>
      <c r="W3706"/>
      <c r="Y3706"/>
      <c r="Z3706"/>
      <c r="AA3706"/>
      <c r="AC3706"/>
      <c r="AD3706"/>
      <c r="AE3706"/>
      <c r="AG3706"/>
      <c r="AH3706"/>
      <c r="AI3706"/>
      <c r="AK3706"/>
      <c r="AL3706"/>
      <c r="AM3706"/>
      <c r="AO3706"/>
      <c r="AP3706"/>
      <c r="AQ3706"/>
      <c r="AS3706"/>
      <c r="AT3706"/>
      <c r="AU3706"/>
      <c r="AW3706"/>
      <c r="AX3706"/>
      <c r="AY3706"/>
      <c r="BA3706"/>
      <c r="BB3706"/>
      <c r="BC3706"/>
      <c r="BE3706"/>
      <c r="BF3706"/>
      <c r="BG3706"/>
      <c r="BI3706"/>
      <c r="BJ3706"/>
      <c r="BK3706"/>
      <c r="BM3706"/>
      <c r="BN3706"/>
      <c r="BO3706"/>
    </row>
    <row r="3707" spans="1:67">
      <c r="A3707"/>
      <c r="B3707"/>
      <c r="C3707"/>
      <c r="E3707"/>
      <c r="F3707"/>
      <c r="G3707"/>
      <c r="I3707"/>
      <c r="J3707"/>
      <c r="K3707"/>
      <c r="M3707"/>
      <c r="N3707"/>
      <c r="O3707"/>
      <c r="Q3707"/>
      <c r="R3707"/>
      <c r="S3707"/>
      <c r="U3707"/>
      <c r="V3707"/>
      <c r="W3707"/>
      <c r="Y3707"/>
      <c r="Z3707"/>
      <c r="AA3707"/>
      <c r="AC3707"/>
      <c r="AD3707"/>
      <c r="AE3707"/>
      <c r="AG3707"/>
      <c r="AH3707"/>
      <c r="AI3707"/>
      <c r="AK3707"/>
      <c r="AL3707"/>
      <c r="AM3707"/>
      <c r="AO3707"/>
      <c r="AP3707"/>
      <c r="AQ3707"/>
      <c r="AS3707"/>
      <c r="AT3707"/>
      <c r="AU3707"/>
      <c r="AW3707"/>
      <c r="AX3707"/>
      <c r="AY3707"/>
      <c r="BA3707"/>
      <c r="BB3707"/>
      <c r="BC3707"/>
      <c r="BE3707"/>
      <c r="BF3707"/>
      <c r="BG3707"/>
      <c r="BI3707"/>
      <c r="BJ3707"/>
      <c r="BK3707"/>
      <c r="BM3707"/>
      <c r="BN3707"/>
      <c r="BO3707"/>
    </row>
    <row r="3708" spans="1:67">
      <c r="A3708"/>
      <c r="B3708"/>
      <c r="C3708"/>
      <c r="E3708"/>
      <c r="F3708"/>
      <c r="G3708"/>
      <c r="I3708"/>
      <c r="J3708"/>
      <c r="K3708"/>
      <c r="M3708"/>
      <c r="N3708"/>
      <c r="O3708"/>
      <c r="Q3708"/>
      <c r="R3708"/>
      <c r="S3708"/>
      <c r="U3708"/>
      <c r="V3708"/>
      <c r="W3708"/>
      <c r="Y3708"/>
      <c r="Z3708"/>
      <c r="AA3708"/>
      <c r="AC3708"/>
      <c r="AD3708"/>
      <c r="AE3708"/>
      <c r="AG3708"/>
      <c r="AH3708"/>
      <c r="AI3708"/>
      <c r="AK3708"/>
      <c r="AL3708"/>
      <c r="AM3708"/>
      <c r="AO3708"/>
      <c r="AP3708"/>
      <c r="AQ3708"/>
      <c r="AS3708"/>
      <c r="AT3708"/>
      <c r="AU3708"/>
      <c r="AW3708"/>
      <c r="AX3708"/>
      <c r="AY3708"/>
      <c r="BA3708"/>
      <c r="BB3708"/>
      <c r="BC3708"/>
      <c r="BE3708"/>
      <c r="BF3708"/>
      <c r="BG3708"/>
      <c r="BI3708"/>
      <c r="BJ3708"/>
      <c r="BK3708"/>
      <c r="BM3708"/>
      <c r="BN3708"/>
      <c r="BO3708"/>
    </row>
    <row r="3709" spans="1:67">
      <c r="A3709"/>
      <c r="B3709"/>
      <c r="C3709"/>
      <c r="E3709"/>
      <c r="F3709"/>
      <c r="G3709"/>
      <c r="I3709"/>
      <c r="J3709"/>
      <c r="K3709"/>
      <c r="M3709"/>
      <c r="N3709"/>
      <c r="O3709"/>
      <c r="Q3709"/>
      <c r="R3709"/>
      <c r="S3709"/>
      <c r="U3709"/>
      <c r="V3709"/>
      <c r="W3709"/>
      <c r="Y3709"/>
      <c r="Z3709"/>
      <c r="AA3709"/>
      <c r="AC3709"/>
      <c r="AD3709"/>
      <c r="AE3709"/>
      <c r="AG3709"/>
      <c r="AH3709"/>
      <c r="AI3709"/>
      <c r="AK3709"/>
      <c r="AL3709"/>
      <c r="AM3709"/>
      <c r="AO3709"/>
      <c r="AP3709"/>
      <c r="AQ3709"/>
      <c r="AS3709"/>
      <c r="AT3709"/>
      <c r="AU3709"/>
      <c r="AW3709"/>
      <c r="AX3709"/>
      <c r="AY3709"/>
      <c r="BA3709"/>
      <c r="BB3709"/>
      <c r="BC3709"/>
      <c r="BE3709"/>
      <c r="BF3709"/>
      <c r="BG3709"/>
      <c r="BI3709"/>
      <c r="BJ3709"/>
      <c r="BK3709"/>
      <c r="BM3709"/>
      <c r="BN3709"/>
      <c r="BO3709"/>
    </row>
    <row r="3710" spans="1:67">
      <c r="A3710"/>
      <c r="B3710"/>
      <c r="C3710"/>
      <c r="E3710"/>
      <c r="F3710"/>
      <c r="G3710"/>
      <c r="I3710"/>
      <c r="J3710"/>
      <c r="K3710"/>
      <c r="M3710"/>
      <c r="N3710"/>
      <c r="O3710"/>
      <c r="Q3710"/>
      <c r="R3710"/>
      <c r="S3710"/>
      <c r="U3710"/>
      <c r="V3710"/>
      <c r="W3710"/>
      <c r="Y3710"/>
      <c r="Z3710"/>
      <c r="AA3710"/>
      <c r="AC3710"/>
      <c r="AD3710"/>
      <c r="AE3710"/>
      <c r="AG3710"/>
      <c r="AH3710"/>
      <c r="AI3710"/>
      <c r="AK3710"/>
      <c r="AL3710"/>
      <c r="AM3710"/>
      <c r="AO3710"/>
      <c r="AP3710"/>
      <c r="AQ3710"/>
      <c r="AS3710"/>
      <c r="AT3710"/>
      <c r="AU3710"/>
      <c r="AW3710"/>
      <c r="AX3710"/>
      <c r="AY3710"/>
      <c r="BA3710"/>
      <c r="BB3710"/>
      <c r="BC3710"/>
      <c r="BE3710"/>
      <c r="BF3710"/>
      <c r="BG3710"/>
      <c r="BI3710"/>
      <c r="BJ3710"/>
      <c r="BK3710"/>
      <c r="BM3710"/>
      <c r="BN3710"/>
      <c r="BO3710"/>
    </row>
    <row r="3711" spans="1:67">
      <c r="A3711"/>
      <c r="B3711"/>
      <c r="C3711"/>
      <c r="E3711"/>
      <c r="F3711"/>
      <c r="G3711"/>
      <c r="I3711"/>
      <c r="J3711"/>
      <c r="K3711"/>
      <c r="M3711"/>
      <c r="N3711"/>
      <c r="O3711"/>
      <c r="Q3711"/>
      <c r="R3711"/>
      <c r="S3711"/>
      <c r="U3711"/>
      <c r="V3711"/>
      <c r="W3711"/>
      <c r="Y3711"/>
      <c r="Z3711"/>
      <c r="AA3711"/>
      <c r="AC3711"/>
      <c r="AD3711"/>
      <c r="AE3711"/>
      <c r="AG3711"/>
      <c r="AH3711"/>
      <c r="AI3711"/>
      <c r="AK3711"/>
      <c r="AL3711"/>
      <c r="AM3711"/>
      <c r="AO3711"/>
      <c r="AP3711"/>
      <c r="AQ3711"/>
      <c r="AS3711"/>
      <c r="AT3711"/>
      <c r="AU3711"/>
      <c r="AW3711"/>
      <c r="AX3711"/>
      <c r="AY3711"/>
      <c r="BA3711"/>
      <c r="BB3711"/>
      <c r="BC3711"/>
      <c r="BE3711"/>
      <c r="BF3711"/>
      <c r="BG3711"/>
      <c r="BI3711"/>
      <c r="BJ3711"/>
      <c r="BK3711"/>
      <c r="BM3711"/>
      <c r="BN3711"/>
      <c r="BO3711"/>
    </row>
    <row r="3712" spans="1:67">
      <c r="A3712"/>
      <c r="B3712"/>
      <c r="C3712"/>
      <c r="E3712"/>
      <c r="F3712"/>
      <c r="G3712"/>
      <c r="I3712"/>
      <c r="J3712"/>
      <c r="K3712"/>
      <c r="M3712"/>
      <c r="N3712"/>
      <c r="O3712"/>
      <c r="Q3712"/>
      <c r="R3712"/>
      <c r="S3712"/>
      <c r="U3712"/>
      <c r="V3712"/>
      <c r="W3712"/>
      <c r="Y3712"/>
      <c r="Z3712"/>
      <c r="AA3712"/>
      <c r="AC3712"/>
      <c r="AD3712"/>
      <c r="AE3712"/>
      <c r="AG3712"/>
      <c r="AH3712"/>
      <c r="AI3712"/>
      <c r="AK3712"/>
      <c r="AL3712"/>
      <c r="AM3712"/>
      <c r="AO3712"/>
      <c r="AP3712"/>
      <c r="AQ3712"/>
      <c r="AS3712"/>
      <c r="AT3712"/>
      <c r="AU3712"/>
      <c r="AW3712"/>
      <c r="AX3712"/>
      <c r="AY3712"/>
      <c r="BA3712"/>
      <c r="BB3712"/>
      <c r="BC3712"/>
      <c r="BE3712"/>
      <c r="BF3712"/>
      <c r="BG3712"/>
      <c r="BI3712"/>
      <c r="BJ3712"/>
      <c r="BK3712"/>
      <c r="BM3712"/>
      <c r="BN3712"/>
      <c r="BO3712"/>
    </row>
    <row r="3713" spans="1:67">
      <c r="A3713"/>
      <c r="B3713"/>
      <c r="C3713"/>
      <c r="E3713"/>
      <c r="F3713"/>
      <c r="G3713"/>
      <c r="I3713"/>
      <c r="J3713"/>
      <c r="K3713"/>
      <c r="M3713"/>
      <c r="N3713"/>
      <c r="O3713"/>
      <c r="Q3713"/>
      <c r="R3713"/>
      <c r="S3713"/>
      <c r="U3713"/>
      <c r="V3713"/>
      <c r="W3713"/>
      <c r="Y3713"/>
      <c r="Z3713"/>
      <c r="AA3713"/>
      <c r="AC3713"/>
      <c r="AD3713"/>
      <c r="AE3713"/>
      <c r="AG3713"/>
      <c r="AH3713"/>
      <c r="AI3713"/>
      <c r="AK3713"/>
      <c r="AL3713"/>
      <c r="AM3713"/>
      <c r="AO3713"/>
      <c r="AP3713"/>
      <c r="AQ3713"/>
      <c r="AS3713"/>
      <c r="AT3713"/>
      <c r="AU3713"/>
      <c r="AW3713"/>
      <c r="AX3713"/>
      <c r="AY3713"/>
      <c r="BA3713"/>
      <c r="BB3713"/>
      <c r="BC3713"/>
      <c r="BE3713"/>
      <c r="BF3713"/>
      <c r="BG3713"/>
      <c r="BI3713"/>
      <c r="BJ3713"/>
      <c r="BK3713"/>
      <c r="BM3713"/>
      <c r="BN3713"/>
      <c r="BO3713"/>
    </row>
    <row r="3714" spans="1:67">
      <c r="A3714"/>
      <c r="B3714"/>
      <c r="C3714"/>
      <c r="E3714"/>
      <c r="F3714"/>
      <c r="G3714"/>
      <c r="I3714"/>
      <c r="J3714"/>
      <c r="K3714"/>
      <c r="M3714"/>
      <c r="N3714"/>
      <c r="O3714"/>
      <c r="Q3714"/>
      <c r="R3714"/>
      <c r="S3714"/>
      <c r="U3714"/>
      <c r="V3714"/>
      <c r="W3714"/>
      <c r="Y3714"/>
      <c r="Z3714"/>
      <c r="AA3714"/>
      <c r="AC3714"/>
      <c r="AD3714"/>
      <c r="AE3714"/>
      <c r="AG3714"/>
      <c r="AH3714"/>
      <c r="AI3714"/>
      <c r="AK3714"/>
      <c r="AL3714"/>
      <c r="AM3714"/>
      <c r="AO3714"/>
      <c r="AP3714"/>
      <c r="AQ3714"/>
      <c r="AS3714"/>
      <c r="AT3714"/>
      <c r="AU3714"/>
      <c r="AW3714"/>
      <c r="AX3714"/>
      <c r="AY3714"/>
      <c r="BA3714"/>
      <c r="BB3714"/>
      <c r="BC3714"/>
      <c r="BE3714"/>
      <c r="BF3714"/>
      <c r="BG3714"/>
      <c r="BI3714"/>
      <c r="BJ3714"/>
      <c r="BK3714"/>
      <c r="BM3714"/>
      <c r="BN3714"/>
      <c r="BO3714"/>
    </row>
    <row r="3715" spans="1:67">
      <c r="A3715"/>
      <c r="B3715"/>
      <c r="C3715"/>
      <c r="E3715"/>
      <c r="F3715"/>
      <c r="G3715"/>
      <c r="I3715"/>
      <c r="J3715"/>
      <c r="K3715"/>
      <c r="M3715"/>
      <c r="N3715"/>
      <c r="O3715"/>
      <c r="Q3715"/>
      <c r="R3715"/>
      <c r="S3715"/>
      <c r="U3715"/>
      <c r="V3715"/>
      <c r="W3715"/>
      <c r="Y3715"/>
      <c r="Z3715"/>
      <c r="AA3715"/>
      <c r="AC3715"/>
      <c r="AD3715"/>
      <c r="AE3715"/>
      <c r="AG3715"/>
      <c r="AH3715"/>
      <c r="AI3715"/>
      <c r="AK3715"/>
      <c r="AL3715"/>
      <c r="AM3715"/>
      <c r="AO3715"/>
      <c r="AP3715"/>
      <c r="AQ3715"/>
      <c r="AS3715"/>
      <c r="AT3715"/>
      <c r="AU3715"/>
      <c r="AW3715"/>
      <c r="AX3715"/>
      <c r="AY3715"/>
      <c r="BA3715"/>
      <c r="BB3715"/>
      <c r="BC3715"/>
      <c r="BE3715"/>
      <c r="BF3715"/>
      <c r="BG3715"/>
      <c r="BI3715"/>
      <c r="BJ3715"/>
      <c r="BK3715"/>
      <c r="BM3715"/>
      <c r="BN3715"/>
      <c r="BO3715"/>
    </row>
    <row r="3716" spans="1:67">
      <c r="A3716"/>
      <c r="B3716"/>
      <c r="C3716"/>
      <c r="E3716"/>
      <c r="F3716"/>
      <c r="G3716"/>
      <c r="I3716"/>
      <c r="J3716"/>
      <c r="K3716"/>
      <c r="M3716"/>
      <c r="N3716"/>
      <c r="O3716"/>
      <c r="Q3716"/>
      <c r="R3716"/>
      <c r="S3716"/>
      <c r="U3716"/>
      <c r="V3716"/>
      <c r="W3716"/>
      <c r="Y3716"/>
      <c r="Z3716"/>
      <c r="AA3716"/>
      <c r="AC3716"/>
      <c r="AD3716"/>
      <c r="AE3716"/>
      <c r="AG3716"/>
      <c r="AH3716"/>
      <c r="AI3716"/>
      <c r="AK3716"/>
      <c r="AL3716"/>
      <c r="AM3716"/>
      <c r="AO3716"/>
      <c r="AP3716"/>
      <c r="AQ3716"/>
      <c r="AS3716"/>
      <c r="AT3716"/>
      <c r="AU3716"/>
      <c r="AW3716"/>
      <c r="AX3716"/>
      <c r="AY3716"/>
      <c r="BA3716"/>
      <c r="BB3716"/>
      <c r="BC3716"/>
      <c r="BE3716"/>
      <c r="BF3716"/>
      <c r="BG3716"/>
      <c r="BI3716"/>
      <c r="BJ3716"/>
      <c r="BK3716"/>
      <c r="BM3716"/>
      <c r="BN3716"/>
      <c r="BO3716"/>
    </row>
    <row r="3717" spans="1:67">
      <c r="A3717"/>
      <c r="B3717"/>
      <c r="C3717"/>
      <c r="E3717"/>
      <c r="F3717"/>
      <c r="G3717"/>
      <c r="I3717"/>
      <c r="J3717"/>
      <c r="K3717"/>
      <c r="M3717"/>
      <c r="N3717"/>
      <c r="O3717"/>
      <c r="Q3717"/>
      <c r="R3717"/>
      <c r="S3717"/>
      <c r="U3717"/>
      <c r="V3717"/>
      <c r="W3717"/>
      <c r="Y3717"/>
      <c r="Z3717"/>
      <c r="AA3717"/>
      <c r="AC3717"/>
      <c r="AD3717"/>
      <c r="AE3717"/>
      <c r="AG3717"/>
      <c r="AH3717"/>
      <c r="AI3717"/>
      <c r="AK3717"/>
      <c r="AL3717"/>
      <c r="AM3717"/>
      <c r="AO3717"/>
      <c r="AP3717"/>
      <c r="AQ3717"/>
      <c r="AS3717"/>
      <c r="AT3717"/>
      <c r="AU3717"/>
      <c r="AW3717"/>
      <c r="AX3717"/>
      <c r="AY3717"/>
      <c r="BA3717"/>
      <c r="BB3717"/>
      <c r="BC3717"/>
      <c r="BE3717"/>
      <c r="BF3717"/>
      <c r="BG3717"/>
      <c r="BI3717"/>
      <c r="BJ3717"/>
      <c r="BK3717"/>
      <c r="BM3717"/>
      <c r="BN3717"/>
      <c r="BO3717"/>
    </row>
    <row r="3718" spans="1:67">
      <c r="A3718"/>
      <c r="B3718"/>
      <c r="C3718"/>
      <c r="E3718"/>
      <c r="F3718"/>
      <c r="G3718"/>
      <c r="I3718"/>
      <c r="J3718"/>
      <c r="K3718"/>
      <c r="M3718"/>
      <c r="N3718"/>
      <c r="O3718"/>
      <c r="Q3718"/>
      <c r="R3718"/>
      <c r="S3718"/>
      <c r="U3718"/>
      <c r="V3718"/>
      <c r="W3718"/>
      <c r="Y3718"/>
      <c r="Z3718"/>
      <c r="AA3718"/>
      <c r="AC3718"/>
      <c r="AD3718"/>
      <c r="AE3718"/>
      <c r="AG3718"/>
      <c r="AH3718"/>
      <c r="AI3718"/>
      <c r="AK3718"/>
      <c r="AL3718"/>
      <c r="AM3718"/>
      <c r="AO3718"/>
      <c r="AP3718"/>
      <c r="AQ3718"/>
      <c r="AS3718"/>
      <c r="AT3718"/>
      <c r="AU3718"/>
      <c r="AW3718"/>
      <c r="AX3718"/>
      <c r="AY3718"/>
      <c r="BA3718"/>
      <c r="BB3718"/>
      <c r="BC3718"/>
      <c r="BE3718"/>
      <c r="BF3718"/>
      <c r="BG3718"/>
      <c r="BI3718"/>
      <c r="BJ3718"/>
      <c r="BK3718"/>
      <c r="BM3718"/>
      <c r="BN3718"/>
      <c r="BO3718"/>
    </row>
    <row r="3719" spans="1:67">
      <c r="A3719"/>
      <c r="B3719"/>
      <c r="C3719"/>
      <c r="E3719"/>
      <c r="F3719"/>
      <c r="G3719"/>
      <c r="I3719"/>
      <c r="J3719"/>
      <c r="K3719"/>
      <c r="M3719"/>
      <c r="N3719"/>
      <c r="O3719"/>
      <c r="Q3719"/>
      <c r="R3719"/>
      <c r="S3719"/>
      <c r="U3719"/>
      <c r="V3719"/>
      <c r="W3719"/>
      <c r="Y3719"/>
      <c r="Z3719"/>
      <c r="AA3719"/>
      <c r="AC3719"/>
      <c r="AD3719"/>
      <c r="AE3719"/>
      <c r="AG3719"/>
      <c r="AH3719"/>
      <c r="AI3719"/>
      <c r="AK3719"/>
      <c r="AL3719"/>
      <c r="AM3719"/>
      <c r="AO3719"/>
      <c r="AP3719"/>
      <c r="AQ3719"/>
      <c r="AS3719"/>
      <c r="AT3719"/>
      <c r="AU3719"/>
      <c r="AW3719"/>
      <c r="AX3719"/>
      <c r="AY3719"/>
      <c r="BA3719"/>
      <c r="BB3719"/>
      <c r="BC3719"/>
      <c r="BE3719"/>
      <c r="BF3719"/>
      <c r="BG3719"/>
      <c r="BI3719"/>
      <c r="BJ3719"/>
      <c r="BK3719"/>
      <c r="BM3719"/>
      <c r="BN3719"/>
      <c r="BO3719"/>
    </row>
    <row r="3720" spans="1:67">
      <c r="A3720"/>
      <c r="B3720"/>
      <c r="C3720"/>
      <c r="E3720"/>
      <c r="F3720"/>
      <c r="G3720"/>
      <c r="I3720"/>
      <c r="J3720"/>
      <c r="K3720"/>
      <c r="M3720"/>
      <c r="N3720"/>
      <c r="O3720"/>
      <c r="Q3720"/>
      <c r="R3720"/>
      <c r="S3720"/>
      <c r="U3720"/>
      <c r="V3720"/>
      <c r="W3720"/>
      <c r="Y3720"/>
      <c r="Z3720"/>
      <c r="AA3720"/>
      <c r="AC3720"/>
      <c r="AD3720"/>
      <c r="AE3720"/>
      <c r="AG3720"/>
      <c r="AH3720"/>
      <c r="AI3720"/>
      <c r="AK3720"/>
      <c r="AL3720"/>
      <c r="AM3720"/>
      <c r="AO3720"/>
      <c r="AP3720"/>
      <c r="AQ3720"/>
      <c r="AS3720"/>
      <c r="AT3720"/>
      <c r="AU3720"/>
      <c r="AW3720"/>
      <c r="AX3720"/>
      <c r="AY3720"/>
      <c r="BA3720"/>
      <c r="BB3720"/>
      <c r="BC3720"/>
      <c r="BE3720"/>
      <c r="BF3720"/>
      <c r="BG3720"/>
      <c r="BI3720"/>
      <c r="BJ3720"/>
      <c r="BK3720"/>
      <c r="BM3720"/>
      <c r="BN3720"/>
      <c r="BO3720"/>
    </row>
    <row r="3721" spans="1:67">
      <c r="A3721"/>
      <c r="B3721"/>
      <c r="C3721"/>
      <c r="E3721"/>
      <c r="F3721"/>
      <c r="G3721"/>
      <c r="I3721"/>
      <c r="J3721"/>
      <c r="K3721"/>
      <c r="M3721"/>
      <c r="N3721"/>
      <c r="O3721"/>
      <c r="Q3721"/>
      <c r="R3721"/>
      <c r="S3721"/>
      <c r="U3721"/>
      <c r="V3721"/>
      <c r="W3721"/>
      <c r="Y3721"/>
      <c r="Z3721"/>
      <c r="AA3721"/>
      <c r="AC3721"/>
      <c r="AD3721"/>
      <c r="AE3721"/>
      <c r="AG3721"/>
      <c r="AH3721"/>
      <c r="AI3721"/>
      <c r="AK3721"/>
      <c r="AL3721"/>
      <c r="AM3721"/>
      <c r="AO3721"/>
      <c r="AP3721"/>
      <c r="AQ3721"/>
      <c r="AS3721"/>
      <c r="AT3721"/>
      <c r="AU3721"/>
      <c r="AW3721"/>
      <c r="AX3721"/>
      <c r="AY3721"/>
      <c r="BA3721"/>
      <c r="BB3721"/>
      <c r="BC3721"/>
      <c r="BE3721"/>
      <c r="BF3721"/>
      <c r="BG3721"/>
      <c r="BI3721"/>
      <c r="BJ3721"/>
      <c r="BK3721"/>
      <c r="BM3721"/>
      <c r="BN3721"/>
      <c r="BO3721"/>
    </row>
    <row r="3722" spans="1:67">
      <c r="A3722"/>
      <c r="B3722"/>
      <c r="C3722"/>
      <c r="E3722"/>
      <c r="F3722"/>
      <c r="G3722"/>
      <c r="I3722"/>
      <c r="J3722"/>
      <c r="K3722"/>
      <c r="M3722"/>
      <c r="N3722"/>
      <c r="O3722"/>
      <c r="Q3722"/>
      <c r="R3722"/>
      <c r="S3722"/>
      <c r="U3722"/>
      <c r="V3722"/>
      <c r="W3722"/>
      <c r="Y3722"/>
      <c r="Z3722"/>
      <c r="AA3722"/>
      <c r="AC3722"/>
      <c r="AD3722"/>
      <c r="AE3722"/>
      <c r="AG3722"/>
      <c r="AH3722"/>
      <c r="AI3722"/>
      <c r="AK3722"/>
      <c r="AL3722"/>
      <c r="AM3722"/>
      <c r="AO3722"/>
      <c r="AP3722"/>
      <c r="AQ3722"/>
      <c r="AS3722"/>
      <c r="AT3722"/>
      <c r="AU3722"/>
      <c r="AW3722"/>
      <c r="AX3722"/>
      <c r="AY3722"/>
      <c r="BA3722"/>
      <c r="BB3722"/>
      <c r="BC3722"/>
      <c r="BE3722"/>
      <c r="BF3722"/>
      <c r="BG3722"/>
      <c r="BI3722"/>
      <c r="BJ3722"/>
      <c r="BK3722"/>
      <c r="BM3722"/>
      <c r="BN3722"/>
      <c r="BO3722"/>
    </row>
    <row r="3723" spans="1:67">
      <c r="A3723"/>
      <c r="B3723"/>
      <c r="C3723"/>
      <c r="E3723"/>
      <c r="F3723"/>
      <c r="G3723"/>
      <c r="I3723"/>
      <c r="J3723"/>
      <c r="K3723"/>
      <c r="M3723"/>
      <c r="N3723"/>
      <c r="O3723"/>
      <c r="Q3723"/>
      <c r="R3723"/>
      <c r="S3723"/>
      <c r="U3723"/>
      <c r="V3723"/>
      <c r="W3723"/>
      <c r="Y3723"/>
      <c r="Z3723"/>
      <c r="AA3723"/>
      <c r="AC3723"/>
      <c r="AD3723"/>
      <c r="AE3723"/>
      <c r="AG3723"/>
      <c r="AH3723"/>
      <c r="AI3723"/>
      <c r="AK3723"/>
      <c r="AL3723"/>
      <c r="AM3723"/>
      <c r="AO3723"/>
      <c r="AP3723"/>
      <c r="AQ3723"/>
      <c r="AS3723"/>
      <c r="AT3723"/>
      <c r="AU3723"/>
      <c r="AW3723"/>
      <c r="AX3723"/>
      <c r="AY3723"/>
      <c r="BA3723"/>
      <c r="BB3723"/>
      <c r="BC3723"/>
      <c r="BE3723"/>
      <c r="BF3723"/>
      <c r="BG3723"/>
      <c r="BI3723"/>
      <c r="BJ3723"/>
      <c r="BK3723"/>
      <c r="BM3723"/>
      <c r="BN3723"/>
      <c r="BO3723"/>
    </row>
    <row r="3724" spans="1:67">
      <c r="A3724"/>
      <c r="B3724"/>
      <c r="C3724"/>
      <c r="E3724"/>
      <c r="F3724"/>
      <c r="G3724"/>
      <c r="I3724"/>
      <c r="J3724"/>
      <c r="K3724"/>
      <c r="M3724"/>
      <c r="N3724"/>
      <c r="O3724"/>
      <c r="Q3724"/>
      <c r="R3724"/>
      <c r="S3724"/>
      <c r="U3724"/>
      <c r="V3724"/>
      <c r="W3724"/>
      <c r="Y3724"/>
      <c r="Z3724"/>
      <c r="AA3724"/>
      <c r="AC3724"/>
      <c r="AD3724"/>
      <c r="AE3724"/>
      <c r="AG3724"/>
      <c r="AH3724"/>
      <c r="AI3724"/>
      <c r="AK3724"/>
      <c r="AL3724"/>
      <c r="AM3724"/>
      <c r="AO3724"/>
      <c r="AP3724"/>
      <c r="AQ3724"/>
      <c r="AS3724"/>
      <c r="AT3724"/>
      <c r="AU3724"/>
      <c r="AW3724"/>
      <c r="AX3724"/>
      <c r="AY3724"/>
      <c r="BA3724"/>
      <c r="BB3724"/>
      <c r="BC3724"/>
      <c r="BE3724"/>
      <c r="BF3724"/>
      <c r="BG3724"/>
      <c r="BI3724"/>
      <c r="BJ3724"/>
      <c r="BK3724"/>
      <c r="BM3724"/>
      <c r="BN3724"/>
      <c r="BO3724"/>
    </row>
    <row r="3725" spans="1:67">
      <c r="A3725"/>
      <c r="B3725"/>
      <c r="C3725"/>
      <c r="E3725"/>
      <c r="F3725"/>
      <c r="G3725"/>
      <c r="I3725"/>
      <c r="J3725"/>
      <c r="K3725"/>
      <c r="M3725"/>
      <c r="N3725"/>
      <c r="O3725"/>
      <c r="Q3725"/>
      <c r="R3725"/>
      <c r="S3725"/>
      <c r="U3725"/>
      <c r="V3725"/>
      <c r="W3725"/>
      <c r="Y3725"/>
      <c r="Z3725"/>
      <c r="AA3725"/>
      <c r="AC3725"/>
      <c r="AD3725"/>
      <c r="AE3725"/>
      <c r="AG3725"/>
      <c r="AH3725"/>
      <c r="AI3725"/>
      <c r="AK3725"/>
      <c r="AL3725"/>
      <c r="AM3725"/>
      <c r="AO3725"/>
      <c r="AP3725"/>
      <c r="AQ3725"/>
      <c r="AS3725"/>
      <c r="AT3725"/>
      <c r="AU3725"/>
      <c r="AW3725"/>
      <c r="AX3725"/>
      <c r="AY3725"/>
      <c r="BA3725"/>
      <c r="BB3725"/>
      <c r="BC3725"/>
      <c r="BE3725"/>
      <c r="BF3725"/>
      <c r="BG3725"/>
      <c r="BI3725"/>
      <c r="BJ3725"/>
      <c r="BK3725"/>
      <c r="BM3725"/>
      <c r="BN3725"/>
      <c r="BO3725"/>
    </row>
    <row r="3726" spans="1:67">
      <c r="A3726"/>
      <c r="B3726"/>
      <c r="C3726"/>
      <c r="E3726"/>
      <c r="F3726"/>
      <c r="G3726"/>
      <c r="I3726"/>
      <c r="J3726"/>
      <c r="K3726"/>
      <c r="M3726"/>
      <c r="N3726"/>
      <c r="O3726"/>
      <c r="Q3726"/>
      <c r="R3726"/>
      <c r="S3726"/>
      <c r="U3726"/>
      <c r="V3726"/>
      <c r="W3726"/>
      <c r="Y3726"/>
      <c r="Z3726"/>
      <c r="AA3726"/>
      <c r="AC3726"/>
      <c r="AD3726"/>
      <c r="AE3726"/>
      <c r="AG3726"/>
      <c r="AH3726"/>
      <c r="AI3726"/>
      <c r="AK3726"/>
      <c r="AL3726"/>
      <c r="AM3726"/>
      <c r="AO3726"/>
      <c r="AP3726"/>
      <c r="AQ3726"/>
      <c r="AS3726"/>
      <c r="AT3726"/>
      <c r="AU3726"/>
      <c r="AW3726"/>
      <c r="AX3726"/>
      <c r="AY3726"/>
      <c r="BA3726"/>
      <c r="BB3726"/>
      <c r="BC3726"/>
      <c r="BE3726"/>
      <c r="BF3726"/>
      <c r="BG3726"/>
      <c r="BI3726"/>
      <c r="BJ3726"/>
      <c r="BK3726"/>
      <c r="BM3726"/>
      <c r="BN3726"/>
      <c r="BO3726"/>
    </row>
    <row r="3727" spans="1:67">
      <c r="A3727"/>
      <c r="B3727"/>
      <c r="C3727"/>
      <c r="E3727"/>
      <c r="F3727"/>
      <c r="G3727"/>
      <c r="I3727"/>
      <c r="J3727"/>
      <c r="K3727"/>
      <c r="M3727"/>
      <c r="N3727"/>
      <c r="O3727"/>
      <c r="Q3727"/>
      <c r="R3727"/>
      <c r="S3727"/>
      <c r="U3727"/>
      <c r="V3727"/>
      <c r="W3727"/>
      <c r="Y3727"/>
      <c r="Z3727"/>
      <c r="AA3727"/>
      <c r="AC3727"/>
      <c r="AD3727"/>
      <c r="AE3727"/>
      <c r="AG3727"/>
      <c r="AH3727"/>
      <c r="AI3727"/>
      <c r="AK3727"/>
      <c r="AL3727"/>
      <c r="AM3727"/>
      <c r="AO3727"/>
      <c r="AP3727"/>
      <c r="AQ3727"/>
      <c r="AS3727"/>
      <c r="AT3727"/>
      <c r="AU3727"/>
      <c r="AW3727"/>
      <c r="AX3727"/>
      <c r="AY3727"/>
      <c r="BA3727"/>
      <c r="BB3727"/>
      <c r="BC3727"/>
      <c r="BE3727"/>
      <c r="BF3727"/>
      <c r="BG3727"/>
      <c r="BI3727"/>
      <c r="BJ3727"/>
      <c r="BK3727"/>
      <c r="BM3727"/>
      <c r="BN3727"/>
      <c r="BO3727"/>
    </row>
    <row r="3728" spans="1:67">
      <c r="A3728"/>
      <c r="B3728"/>
      <c r="C3728"/>
      <c r="E3728"/>
      <c r="F3728"/>
      <c r="G3728"/>
      <c r="I3728"/>
      <c r="J3728"/>
      <c r="K3728"/>
      <c r="M3728"/>
      <c r="N3728"/>
      <c r="O3728"/>
      <c r="Q3728"/>
      <c r="R3728"/>
      <c r="S3728"/>
      <c r="U3728"/>
      <c r="V3728"/>
      <c r="W3728"/>
      <c r="Y3728"/>
      <c r="Z3728"/>
      <c r="AA3728"/>
      <c r="AC3728"/>
      <c r="AD3728"/>
      <c r="AE3728"/>
      <c r="AG3728"/>
      <c r="AH3728"/>
      <c r="AI3728"/>
      <c r="AK3728"/>
      <c r="AL3728"/>
      <c r="AM3728"/>
      <c r="AO3728"/>
      <c r="AP3728"/>
      <c r="AQ3728"/>
      <c r="AS3728"/>
      <c r="AT3728"/>
      <c r="AU3728"/>
      <c r="AW3728"/>
      <c r="AX3728"/>
      <c r="AY3728"/>
      <c r="BA3728"/>
      <c r="BB3728"/>
      <c r="BC3728"/>
      <c r="BE3728"/>
      <c r="BF3728"/>
      <c r="BG3728"/>
      <c r="BI3728"/>
      <c r="BJ3728"/>
      <c r="BK3728"/>
      <c r="BM3728"/>
      <c r="BN3728"/>
      <c r="BO3728"/>
    </row>
    <row r="3729" spans="1:67">
      <c r="A3729"/>
      <c r="B3729"/>
      <c r="C3729"/>
      <c r="E3729"/>
      <c r="F3729"/>
      <c r="G3729"/>
      <c r="I3729"/>
      <c r="J3729"/>
      <c r="K3729"/>
      <c r="M3729"/>
      <c r="N3729"/>
      <c r="O3729"/>
      <c r="Q3729"/>
      <c r="R3729"/>
      <c r="S3729"/>
      <c r="U3729"/>
      <c r="V3729"/>
      <c r="W3729"/>
      <c r="Y3729"/>
      <c r="Z3729"/>
      <c r="AA3729"/>
      <c r="AC3729"/>
      <c r="AD3729"/>
      <c r="AE3729"/>
      <c r="AG3729"/>
      <c r="AH3729"/>
      <c r="AI3729"/>
      <c r="AK3729"/>
      <c r="AL3729"/>
      <c r="AM3729"/>
      <c r="AO3729"/>
      <c r="AP3729"/>
      <c r="AQ3729"/>
      <c r="AS3729"/>
      <c r="AT3729"/>
      <c r="AU3729"/>
      <c r="AW3729"/>
      <c r="AX3729"/>
      <c r="AY3729"/>
      <c r="BA3729"/>
      <c r="BB3729"/>
      <c r="BC3729"/>
      <c r="BE3729"/>
      <c r="BF3729"/>
      <c r="BG3729"/>
      <c r="BI3729"/>
      <c r="BJ3729"/>
      <c r="BK3729"/>
      <c r="BM3729"/>
      <c r="BN3729"/>
      <c r="BO3729"/>
    </row>
    <row r="3730" spans="1:67">
      <c r="A3730"/>
      <c r="B3730"/>
      <c r="C3730"/>
      <c r="E3730"/>
      <c r="F3730"/>
      <c r="G3730"/>
      <c r="I3730"/>
      <c r="J3730"/>
      <c r="K3730"/>
      <c r="M3730"/>
      <c r="N3730"/>
      <c r="O3730"/>
      <c r="Q3730"/>
      <c r="R3730"/>
      <c r="S3730"/>
      <c r="U3730"/>
      <c r="V3730"/>
      <c r="W3730"/>
      <c r="Y3730"/>
      <c r="Z3730"/>
      <c r="AA3730"/>
      <c r="AC3730"/>
      <c r="AD3730"/>
      <c r="AE3730"/>
      <c r="AG3730"/>
      <c r="AH3730"/>
      <c r="AI3730"/>
      <c r="AK3730"/>
      <c r="AL3730"/>
      <c r="AM3730"/>
      <c r="AO3730"/>
      <c r="AP3730"/>
      <c r="AQ3730"/>
      <c r="AS3730"/>
      <c r="AT3730"/>
      <c r="AU3730"/>
      <c r="AW3730"/>
      <c r="AX3730"/>
      <c r="AY3730"/>
      <c r="BA3730"/>
      <c r="BB3730"/>
      <c r="BC3730"/>
      <c r="BE3730"/>
      <c r="BF3730"/>
      <c r="BG3730"/>
      <c r="BI3730"/>
      <c r="BJ3730"/>
      <c r="BK3730"/>
      <c r="BM3730"/>
      <c r="BN3730"/>
      <c r="BO3730"/>
    </row>
    <row r="3731" spans="1:67">
      <c r="A3731"/>
      <c r="B3731"/>
      <c r="C3731"/>
      <c r="E3731"/>
      <c r="F3731"/>
      <c r="G3731"/>
      <c r="I3731"/>
      <c r="J3731"/>
      <c r="K3731"/>
      <c r="M3731"/>
      <c r="N3731"/>
      <c r="O3731"/>
      <c r="Q3731"/>
      <c r="R3731"/>
      <c r="S3731"/>
      <c r="U3731"/>
      <c r="V3731"/>
      <c r="W3731"/>
      <c r="Y3731"/>
      <c r="Z3731"/>
      <c r="AA3731"/>
      <c r="AC3731"/>
      <c r="AD3731"/>
      <c r="AE3731"/>
      <c r="AG3731"/>
      <c r="AH3731"/>
      <c r="AI3731"/>
      <c r="AK3731"/>
      <c r="AL3731"/>
      <c r="AM3731"/>
      <c r="AO3731"/>
      <c r="AP3731"/>
      <c r="AQ3731"/>
      <c r="AS3731"/>
      <c r="AT3731"/>
      <c r="AU3731"/>
      <c r="AW3731"/>
      <c r="AX3731"/>
      <c r="AY3731"/>
      <c r="BA3731"/>
      <c r="BB3731"/>
      <c r="BC3731"/>
      <c r="BE3731"/>
      <c r="BF3731"/>
      <c r="BG3731"/>
      <c r="BI3731"/>
      <c r="BJ3731"/>
      <c r="BK3731"/>
      <c r="BM3731"/>
      <c r="BN3731"/>
      <c r="BO3731"/>
    </row>
    <row r="3732" spans="1:67">
      <c r="A3732"/>
      <c r="B3732"/>
      <c r="C3732"/>
      <c r="E3732"/>
      <c r="F3732"/>
      <c r="G3732"/>
      <c r="I3732"/>
      <c r="J3732"/>
      <c r="K3732"/>
      <c r="M3732"/>
      <c r="N3732"/>
      <c r="O3732"/>
      <c r="Q3732"/>
      <c r="R3732"/>
      <c r="S3732"/>
      <c r="U3732"/>
      <c r="V3732"/>
      <c r="W3732"/>
      <c r="Y3732"/>
      <c r="Z3732"/>
      <c r="AA3732"/>
      <c r="AC3732"/>
      <c r="AD3732"/>
      <c r="AE3732"/>
      <c r="AG3732"/>
      <c r="AH3732"/>
      <c r="AI3732"/>
      <c r="AK3732"/>
      <c r="AL3732"/>
      <c r="AM3732"/>
      <c r="AO3732"/>
      <c r="AP3732"/>
      <c r="AQ3732"/>
      <c r="AS3732"/>
      <c r="AT3732"/>
      <c r="AU3732"/>
      <c r="AW3732"/>
      <c r="AX3732"/>
      <c r="AY3732"/>
      <c r="BA3732"/>
      <c r="BB3732"/>
      <c r="BC3732"/>
      <c r="BE3732"/>
      <c r="BF3732"/>
      <c r="BG3732"/>
      <c r="BI3732"/>
      <c r="BJ3732"/>
      <c r="BK3732"/>
      <c r="BM3732"/>
      <c r="BN3732"/>
      <c r="BO3732"/>
    </row>
    <row r="3733" spans="1:67">
      <c r="A3733"/>
      <c r="B3733"/>
      <c r="C3733"/>
      <c r="E3733"/>
      <c r="F3733"/>
      <c r="G3733"/>
      <c r="I3733"/>
      <c r="J3733"/>
      <c r="K3733"/>
      <c r="M3733"/>
      <c r="N3733"/>
      <c r="O3733"/>
      <c r="Q3733"/>
      <c r="R3733"/>
      <c r="S3733"/>
      <c r="U3733"/>
      <c r="V3733"/>
      <c r="W3733"/>
      <c r="Y3733"/>
      <c r="Z3733"/>
      <c r="AA3733"/>
      <c r="AC3733"/>
      <c r="AD3733"/>
      <c r="AE3733"/>
      <c r="AG3733"/>
      <c r="AH3733"/>
      <c r="AI3733"/>
      <c r="AK3733"/>
      <c r="AL3733"/>
      <c r="AM3733"/>
      <c r="AO3733"/>
      <c r="AP3733"/>
      <c r="AQ3733"/>
      <c r="AS3733"/>
      <c r="AT3733"/>
      <c r="AU3733"/>
      <c r="AW3733"/>
      <c r="AX3733"/>
      <c r="AY3733"/>
      <c r="BA3733"/>
      <c r="BB3733"/>
      <c r="BC3733"/>
      <c r="BE3733"/>
      <c r="BF3733"/>
      <c r="BG3733"/>
      <c r="BI3733"/>
      <c r="BJ3733"/>
      <c r="BK3733"/>
      <c r="BM3733"/>
      <c r="BN3733"/>
      <c r="BO3733"/>
    </row>
    <row r="3734" spans="1:67">
      <c r="A3734"/>
      <c r="B3734"/>
      <c r="C3734"/>
      <c r="E3734"/>
      <c r="F3734"/>
      <c r="G3734"/>
      <c r="I3734"/>
      <c r="J3734"/>
      <c r="K3734"/>
      <c r="M3734"/>
      <c r="N3734"/>
      <c r="O3734"/>
      <c r="Q3734"/>
      <c r="R3734"/>
      <c r="S3734"/>
      <c r="U3734"/>
      <c r="V3734"/>
      <c r="W3734"/>
      <c r="Y3734"/>
      <c r="Z3734"/>
      <c r="AA3734"/>
      <c r="AC3734"/>
      <c r="AD3734"/>
      <c r="AE3734"/>
      <c r="AG3734"/>
      <c r="AH3734"/>
      <c r="AI3734"/>
      <c r="AK3734"/>
      <c r="AL3734"/>
      <c r="AM3734"/>
      <c r="AO3734"/>
      <c r="AP3734"/>
      <c r="AQ3734"/>
      <c r="AS3734"/>
      <c r="AT3734"/>
      <c r="AU3734"/>
      <c r="AW3734"/>
      <c r="AX3734"/>
      <c r="AY3734"/>
      <c r="BA3734"/>
      <c r="BB3734"/>
      <c r="BC3734"/>
      <c r="BE3734"/>
      <c r="BF3734"/>
      <c r="BG3734"/>
      <c r="BI3734"/>
      <c r="BJ3734"/>
      <c r="BK3734"/>
      <c r="BM3734"/>
      <c r="BN3734"/>
      <c r="BO3734"/>
    </row>
    <row r="3735" spans="1:67">
      <c r="A3735"/>
      <c r="B3735"/>
      <c r="C3735"/>
      <c r="E3735"/>
      <c r="F3735"/>
      <c r="G3735"/>
      <c r="I3735"/>
      <c r="J3735"/>
      <c r="K3735"/>
      <c r="M3735"/>
      <c r="N3735"/>
      <c r="O3735"/>
      <c r="Q3735"/>
      <c r="R3735"/>
      <c r="S3735"/>
      <c r="U3735"/>
      <c r="V3735"/>
      <c r="W3735"/>
      <c r="Y3735"/>
      <c r="Z3735"/>
      <c r="AA3735"/>
      <c r="AC3735"/>
      <c r="AD3735"/>
      <c r="AE3735"/>
      <c r="AG3735"/>
      <c r="AH3735"/>
      <c r="AI3735"/>
      <c r="AK3735"/>
      <c r="AL3735"/>
      <c r="AM3735"/>
      <c r="AO3735"/>
      <c r="AP3735"/>
      <c r="AQ3735"/>
      <c r="AS3735"/>
      <c r="AT3735"/>
      <c r="AU3735"/>
      <c r="AW3735"/>
      <c r="AX3735"/>
      <c r="AY3735"/>
      <c r="BA3735"/>
      <c r="BB3735"/>
      <c r="BC3735"/>
      <c r="BE3735"/>
      <c r="BF3735"/>
      <c r="BG3735"/>
      <c r="BI3735"/>
      <c r="BJ3735"/>
      <c r="BK3735"/>
      <c r="BM3735"/>
      <c r="BN3735"/>
      <c r="BO3735"/>
    </row>
    <row r="3736" spans="1:67">
      <c r="A3736"/>
      <c r="B3736"/>
      <c r="C3736"/>
      <c r="E3736"/>
      <c r="F3736"/>
      <c r="G3736"/>
      <c r="I3736"/>
      <c r="J3736"/>
      <c r="K3736"/>
      <c r="M3736"/>
      <c r="N3736"/>
      <c r="O3736"/>
      <c r="Q3736"/>
      <c r="R3736"/>
      <c r="S3736"/>
      <c r="U3736"/>
      <c r="V3736"/>
      <c r="W3736"/>
      <c r="Y3736"/>
      <c r="Z3736"/>
      <c r="AA3736"/>
      <c r="AC3736"/>
      <c r="AD3736"/>
      <c r="AE3736"/>
      <c r="AG3736"/>
      <c r="AH3736"/>
      <c r="AI3736"/>
      <c r="AK3736"/>
      <c r="AL3736"/>
      <c r="AM3736"/>
      <c r="AO3736"/>
      <c r="AP3736"/>
      <c r="AQ3736"/>
      <c r="AS3736"/>
      <c r="AT3736"/>
      <c r="AU3736"/>
      <c r="AW3736"/>
      <c r="AX3736"/>
      <c r="AY3736"/>
      <c r="BA3736"/>
      <c r="BB3736"/>
      <c r="BC3736"/>
      <c r="BE3736"/>
      <c r="BF3736"/>
      <c r="BG3736"/>
      <c r="BI3736"/>
      <c r="BJ3736"/>
      <c r="BK3736"/>
      <c r="BM3736"/>
      <c r="BN3736"/>
      <c r="BO3736"/>
    </row>
    <row r="3737" spans="1:67">
      <c r="A3737"/>
      <c r="B3737"/>
      <c r="C3737"/>
      <c r="E3737"/>
      <c r="F3737"/>
      <c r="G3737"/>
      <c r="I3737"/>
      <c r="J3737"/>
      <c r="K3737"/>
      <c r="M3737"/>
      <c r="N3737"/>
      <c r="O3737"/>
      <c r="Q3737"/>
      <c r="R3737"/>
      <c r="S3737"/>
      <c r="U3737"/>
      <c r="V3737"/>
      <c r="W3737"/>
      <c r="Y3737"/>
      <c r="Z3737"/>
      <c r="AA3737"/>
      <c r="AC3737"/>
      <c r="AD3737"/>
      <c r="AE3737"/>
      <c r="AG3737"/>
      <c r="AH3737"/>
      <c r="AI3737"/>
      <c r="AK3737"/>
      <c r="AL3737"/>
      <c r="AM3737"/>
      <c r="AO3737"/>
      <c r="AP3737"/>
      <c r="AQ3737"/>
      <c r="AS3737"/>
      <c r="AT3737"/>
      <c r="AU3737"/>
      <c r="AW3737"/>
      <c r="AX3737"/>
      <c r="AY3737"/>
      <c r="BA3737"/>
      <c r="BB3737"/>
      <c r="BC3737"/>
      <c r="BE3737"/>
      <c r="BF3737"/>
      <c r="BG3737"/>
      <c r="BI3737"/>
      <c r="BJ3737"/>
      <c r="BK3737"/>
      <c r="BM3737"/>
      <c r="BN3737"/>
      <c r="BO3737"/>
    </row>
    <row r="3738" spans="1:67">
      <c r="A3738"/>
      <c r="B3738"/>
      <c r="C3738"/>
      <c r="E3738"/>
      <c r="F3738"/>
      <c r="G3738"/>
      <c r="I3738"/>
      <c r="J3738"/>
      <c r="K3738"/>
      <c r="M3738"/>
      <c r="N3738"/>
      <c r="O3738"/>
      <c r="Q3738"/>
      <c r="R3738"/>
      <c r="S3738"/>
      <c r="U3738"/>
      <c r="V3738"/>
      <c r="W3738"/>
      <c r="Y3738"/>
      <c r="Z3738"/>
      <c r="AA3738"/>
      <c r="AC3738"/>
      <c r="AD3738"/>
      <c r="AE3738"/>
      <c r="AG3738"/>
      <c r="AH3738"/>
      <c r="AI3738"/>
      <c r="AK3738"/>
      <c r="AL3738"/>
      <c r="AM3738"/>
      <c r="AO3738"/>
      <c r="AP3738"/>
      <c r="AQ3738"/>
      <c r="AS3738"/>
      <c r="AT3738"/>
      <c r="AU3738"/>
      <c r="AW3738"/>
      <c r="AX3738"/>
      <c r="AY3738"/>
      <c r="BA3738"/>
      <c r="BB3738"/>
      <c r="BC3738"/>
      <c r="BE3738"/>
      <c r="BF3738"/>
      <c r="BG3738"/>
      <c r="BI3738"/>
      <c r="BJ3738"/>
      <c r="BK3738"/>
      <c r="BM3738"/>
      <c r="BN3738"/>
      <c r="BO3738"/>
    </row>
    <row r="3739" spans="1:67">
      <c r="A3739"/>
      <c r="B3739"/>
      <c r="C3739"/>
      <c r="E3739"/>
      <c r="F3739"/>
      <c r="G3739"/>
      <c r="I3739"/>
      <c r="J3739"/>
      <c r="K3739"/>
      <c r="M3739"/>
      <c r="N3739"/>
      <c r="O3739"/>
      <c r="Q3739"/>
      <c r="R3739"/>
      <c r="S3739"/>
      <c r="U3739"/>
      <c r="V3739"/>
      <c r="W3739"/>
      <c r="Y3739"/>
      <c r="Z3739"/>
      <c r="AA3739"/>
      <c r="AC3739"/>
      <c r="AD3739"/>
      <c r="AE3739"/>
      <c r="AG3739"/>
      <c r="AH3739"/>
      <c r="AI3739"/>
      <c r="AK3739"/>
      <c r="AL3739"/>
      <c r="AM3739"/>
      <c r="AO3739"/>
      <c r="AP3739"/>
      <c r="AQ3739"/>
      <c r="AS3739"/>
      <c r="AT3739"/>
      <c r="AU3739"/>
      <c r="AW3739"/>
      <c r="AX3739"/>
      <c r="AY3739"/>
      <c r="BA3739"/>
      <c r="BB3739"/>
      <c r="BC3739"/>
      <c r="BE3739"/>
      <c r="BF3739"/>
      <c r="BG3739"/>
      <c r="BI3739"/>
      <c r="BJ3739"/>
      <c r="BK3739"/>
      <c r="BM3739"/>
      <c r="BN3739"/>
      <c r="BO3739"/>
    </row>
    <row r="3740" spans="1:67">
      <c r="A3740"/>
      <c r="B3740"/>
      <c r="C3740"/>
      <c r="E3740"/>
      <c r="F3740"/>
      <c r="G3740"/>
      <c r="I3740"/>
      <c r="J3740"/>
      <c r="K3740"/>
      <c r="M3740"/>
      <c r="N3740"/>
      <c r="O3740"/>
      <c r="Q3740"/>
      <c r="R3740"/>
      <c r="S3740"/>
      <c r="U3740"/>
      <c r="V3740"/>
      <c r="W3740"/>
      <c r="Y3740"/>
      <c r="Z3740"/>
      <c r="AA3740"/>
      <c r="AC3740"/>
      <c r="AD3740"/>
      <c r="AE3740"/>
      <c r="AG3740"/>
      <c r="AH3740"/>
      <c r="AI3740"/>
      <c r="AK3740"/>
      <c r="AL3740"/>
      <c r="AM3740"/>
      <c r="AO3740"/>
      <c r="AP3740"/>
      <c r="AQ3740"/>
      <c r="AS3740"/>
      <c r="AT3740"/>
      <c r="AU3740"/>
      <c r="AW3740"/>
      <c r="AX3740"/>
      <c r="AY3740"/>
      <c r="BA3740"/>
      <c r="BB3740"/>
      <c r="BC3740"/>
      <c r="BE3740"/>
      <c r="BF3740"/>
      <c r="BG3740"/>
      <c r="BI3740"/>
      <c r="BJ3740"/>
      <c r="BK3740"/>
      <c r="BM3740"/>
      <c r="BN3740"/>
      <c r="BO3740"/>
    </row>
    <row r="3741" spans="1:67">
      <c r="A3741"/>
      <c r="B3741"/>
      <c r="C3741"/>
      <c r="E3741"/>
      <c r="F3741"/>
      <c r="G3741"/>
      <c r="I3741"/>
      <c r="J3741"/>
      <c r="K3741"/>
      <c r="M3741"/>
      <c r="N3741"/>
      <c r="O3741"/>
      <c r="Q3741"/>
      <c r="R3741"/>
      <c r="S3741"/>
      <c r="U3741"/>
      <c r="V3741"/>
      <c r="W3741"/>
      <c r="Y3741"/>
      <c r="Z3741"/>
      <c r="AA3741"/>
      <c r="AC3741"/>
      <c r="AD3741"/>
      <c r="AE3741"/>
      <c r="AG3741"/>
      <c r="AH3741"/>
      <c r="AI3741"/>
      <c r="AK3741"/>
      <c r="AL3741"/>
      <c r="AM3741"/>
      <c r="AO3741"/>
      <c r="AP3741"/>
      <c r="AQ3741"/>
      <c r="AS3741"/>
      <c r="AT3741"/>
      <c r="AU3741"/>
      <c r="AW3741"/>
      <c r="AX3741"/>
      <c r="AY3741"/>
      <c r="BA3741"/>
      <c r="BB3741"/>
      <c r="BC3741"/>
      <c r="BE3741"/>
      <c r="BF3741"/>
      <c r="BG3741"/>
      <c r="BI3741"/>
      <c r="BJ3741"/>
      <c r="BK3741"/>
      <c r="BM3741"/>
      <c r="BN3741"/>
      <c r="BO3741"/>
    </row>
    <row r="3742" spans="1:67">
      <c r="A3742"/>
      <c r="B3742"/>
      <c r="C3742"/>
      <c r="E3742"/>
      <c r="F3742"/>
      <c r="G3742"/>
      <c r="I3742"/>
      <c r="J3742"/>
      <c r="K3742"/>
      <c r="M3742"/>
      <c r="N3742"/>
      <c r="O3742"/>
      <c r="Q3742"/>
      <c r="R3742"/>
      <c r="S3742"/>
      <c r="U3742"/>
      <c r="V3742"/>
      <c r="W3742"/>
      <c r="Y3742"/>
      <c r="Z3742"/>
      <c r="AA3742"/>
      <c r="AC3742"/>
      <c r="AD3742"/>
      <c r="AE3742"/>
      <c r="AG3742"/>
      <c r="AH3742"/>
      <c r="AI3742"/>
      <c r="AK3742"/>
      <c r="AL3742"/>
      <c r="AM3742"/>
      <c r="AO3742"/>
      <c r="AP3742"/>
      <c r="AQ3742"/>
      <c r="AS3742"/>
      <c r="AT3742"/>
      <c r="AU3742"/>
      <c r="AW3742"/>
      <c r="AX3742"/>
      <c r="AY3742"/>
      <c r="BA3742"/>
      <c r="BB3742"/>
      <c r="BC3742"/>
      <c r="BE3742"/>
      <c r="BF3742"/>
      <c r="BG3742"/>
      <c r="BI3742"/>
      <c r="BJ3742"/>
      <c r="BK3742"/>
      <c r="BM3742"/>
      <c r="BN3742"/>
      <c r="BO3742"/>
    </row>
    <row r="3743" spans="1:67">
      <c r="A3743"/>
      <c r="B3743"/>
      <c r="C3743"/>
      <c r="E3743"/>
      <c r="F3743"/>
      <c r="G3743"/>
      <c r="I3743"/>
      <c r="J3743"/>
      <c r="K3743"/>
      <c r="M3743"/>
      <c r="N3743"/>
      <c r="O3743"/>
      <c r="Q3743"/>
      <c r="R3743"/>
      <c r="S3743"/>
      <c r="U3743"/>
      <c r="V3743"/>
      <c r="W3743"/>
      <c r="Y3743"/>
      <c r="Z3743"/>
      <c r="AA3743"/>
      <c r="AC3743"/>
      <c r="AD3743"/>
      <c r="AE3743"/>
      <c r="AG3743"/>
      <c r="AH3743"/>
      <c r="AI3743"/>
      <c r="AK3743"/>
      <c r="AL3743"/>
      <c r="AM3743"/>
      <c r="AO3743"/>
      <c r="AP3743"/>
      <c r="AQ3743"/>
      <c r="AS3743"/>
      <c r="AT3743"/>
      <c r="AU3743"/>
      <c r="AW3743"/>
      <c r="AX3743"/>
      <c r="AY3743"/>
      <c r="BA3743"/>
      <c r="BB3743"/>
      <c r="BC3743"/>
      <c r="BE3743"/>
      <c r="BF3743"/>
      <c r="BG3743"/>
      <c r="BI3743"/>
      <c r="BJ3743"/>
      <c r="BK3743"/>
      <c r="BM3743"/>
      <c r="BN3743"/>
      <c r="BO3743"/>
    </row>
    <row r="3744" spans="1:67">
      <c r="A3744"/>
      <c r="B3744"/>
      <c r="C3744"/>
      <c r="E3744"/>
      <c r="F3744"/>
      <c r="G3744"/>
      <c r="I3744"/>
      <c r="J3744"/>
      <c r="K3744"/>
      <c r="M3744"/>
      <c r="N3744"/>
      <c r="O3744"/>
      <c r="Q3744"/>
      <c r="R3744"/>
      <c r="S3744"/>
      <c r="U3744"/>
      <c r="V3744"/>
      <c r="W3744"/>
      <c r="Y3744"/>
      <c r="Z3744"/>
      <c r="AA3744"/>
      <c r="AC3744"/>
      <c r="AD3744"/>
      <c r="AE3744"/>
      <c r="AG3744"/>
      <c r="AH3744"/>
      <c r="AI3744"/>
      <c r="AK3744"/>
      <c r="AL3744"/>
      <c r="AM3744"/>
      <c r="AO3744"/>
      <c r="AP3744"/>
      <c r="AQ3744"/>
      <c r="AS3744"/>
      <c r="AT3744"/>
      <c r="AU3744"/>
      <c r="AW3744"/>
      <c r="AX3744"/>
      <c r="AY3744"/>
      <c r="BA3744"/>
      <c r="BB3744"/>
      <c r="BC3744"/>
      <c r="BE3744"/>
      <c r="BF3744"/>
      <c r="BG3744"/>
      <c r="BI3744"/>
      <c r="BJ3744"/>
      <c r="BK3744"/>
      <c r="BM3744"/>
      <c r="BN3744"/>
      <c r="BO3744"/>
    </row>
    <row r="3745" spans="1:67">
      <c r="A3745"/>
      <c r="B3745"/>
      <c r="C3745"/>
      <c r="E3745"/>
      <c r="F3745"/>
      <c r="G3745"/>
      <c r="I3745"/>
      <c r="J3745"/>
      <c r="K3745"/>
      <c r="M3745"/>
      <c r="N3745"/>
      <c r="O3745"/>
      <c r="Q3745"/>
      <c r="R3745"/>
      <c r="S3745"/>
      <c r="U3745"/>
      <c r="V3745"/>
      <c r="W3745"/>
      <c r="Y3745"/>
      <c r="Z3745"/>
      <c r="AA3745"/>
      <c r="AC3745"/>
      <c r="AD3745"/>
      <c r="AE3745"/>
      <c r="AG3745"/>
      <c r="AH3745"/>
      <c r="AI3745"/>
      <c r="AK3745"/>
      <c r="AL3745"/>
      <c r="AM3745"/>
      <c r="AO3745"/>
      <c r="AP3745"/>
      <c r="AQ3745"/>
      <c r="AS3745"/>
      <c r="AT3745"/>
      <c r="AU3745"/>
      <c r="AW3745"/>
      <c r="AX3745"/>
      <c r="AY3745"/>
      <c r="BA3745"/>
      <c r="BB3745"/>
      <c r="BC3745"/>
      <c r="BE3745"/>
      <c r="BF3745"/>
      <c r="BG3745"/>
      <c r="BI3745"/>
      <c r="BJ3745"/>
      <c r="BK3745"/>
      <c r="BM3745"/>
      <c r="BN3745"/>
      <c r="BO3745"/>
    </row>
    <row r="3746" spans="1:67">
      <c r="A3746"/>
      <c r="B3746"/>
      <c r="C3746"/>
      <c r="E3746"/>
      <c r="F3746"/>
      <c r="G3746"/>
      <c r="I3746"/>
      <c r="J3746"/>
      <c r="K3746"/>
      <c r="M3746"/>
      <c r="N3746"/>
      <c r="O3746"/>
      <c r="Q3746"/>
      <c r="R3746"/>
      <c r="S3746"/>
      <c r="U3746"/>
      <c r="V3746"/>
      <c r="W3746"/>
      <c r="Y3746"/>
      <c r="Z3746"/>
      <c r="AA3746"/>
      <c r="AC3746"/>
      <c r="AD3746"/>
      <c r="AE3746"/>
      <c r="AG3746"/>
      <c r="AH3746"/>
      <c r="AI3746"/>
      <c r="AK3746"/>
      <c r="AL3746"/>
      <c r="AM3746"/>
      <c r="AO3746"/>
      <c r="AP3746"/>
      <c r="AQ3746"/>
      <c r="AS3746"/>
      <c r="AT3746"/>
      <c r="AU3746"/>
      <c r="AW3746"/>
      <c r="AX3746"/>
      <c r="AY3746"/>
      <c r="BA3746"/>
      <c r="BB3746"/>
      <c r="BC3746"/>
      <c r="BE3746"/>
      <c r="BF3746"/>
      <c r="BG3746"/>
      <c r="BI3746"/>
      <c r="BJ3746"/>
      <c r="BK3746"/>
      <c r="BM3746"/>
      <c r="BN3746"/>
      <c r="BO3746"/>
    </row>
    <row r="3747" spans="1:67">
      <c r="A3747"/>
      <c r="B3747"/>
      <c r="C3747"/>
      <c r="E3747"/>
      <c r="F3747"/>
      <c r="G3747"/>
      <c r="I3747"/>
      <c r="J3747"/>
      <c r="K3747"/>
      <c r="M3747"/>
      <c r="N3747"/>
      <c r="O3747"/>
      <c r="Q3747"/>
      <c r="R3747"/>
      <c r="S3747"/>
      <c r="U3747"/>
      <c r="V3747"/>
      <c r="W3747"/>
      <c r="Y3747"/>
      <c r="Z3747"/>
      <c r="AA3747"/>
      <c r="AC3747"/>
      <c r="AD3747"/>
      <c r="AE3747"/>
      <c r="AG3747"/>
      <c r="AH3747"/>
      <c r="AI3747"/>
      <c r="AK3747"/>
      <c r="AL3747"/>
      <c r="AM3747"/>
      <c r="AO3747"/>
      <c r="AP3747"/>
      <c r="AQ3747"/>
      <c r="AS3747"/>
      <c r="AT3747"/>
      <c r="AU3747"/>
      <c r="AW3747"/>
      <c r="AX3747"/>
      <c r="AY3747"/>
      <c r="BA3747"/>
      <c r="BB3747"/>
      <c r="BC3747"/>
      <c r="BE3747"/>
      <c r="BF3747"/>
      <c r="BG3747"/>
      <c r="BI3747"/>
      <c r="BJ3747"/>
      <c r="BK3747"/>
      <c r="BM3747"/>
      <c r="BN3747"/>
      <c r="BO3747"/>
    </row>
    <row r="3748" spans="1:67">
      <c r="A3748"/>
      <c r="B3748"/>
      <c r="C3748"/>
      <c r="E3748"/>
      <c r="F3748"/>
      <c r="G3748"/>
      <c r="I3748"/>
      <c r="J3748"/>
      <c r="K3748"/>
      <c r="M3748"/>
      <c r="N3748"/>
      <c r="O3748"/>
      <c r="Q3748"/>
      <c r="R3748"/>
      <c r="S3748"/>
      <c r="U3748"/>
      <c r="V3748"/>
      <c r="W3748"/>
      <c r="Y3748"/>
      <c r="Z3748"/>
      <c r="AA3748"/>
      <c r="AC3748"/>
      <c r="AD3748"/>
      <c r="AE3748"/>
      <c r="AG3748"/>
      <c r="AH3748"/>
      <c r="AI3748"/>
      <c r="AK3748"/>
      <c r="AL3748"/>
      <c r="AM3748"/>
      <c r="AO3748"/>
      <c r="AP3748"/>
      <c r="AQ3748"/>
      <c r="AS3748"/>
      <c r="AT3748"/>
      <c r="AU3748"/>
      <c r="AW3748"/>
      <c r="AX3748"/>
      <c r="AY3748"/>
      <c r="BA3748"/>
      <c r="BB3748"/>
      <c r="BC3748"/>
      <c r="BE3748"/>
      <c r="BF3748"/>
      <c r="BG3748"/>
      <c r="BI3748"/>
      <c r="BJ3748"/>
      <c r="BK3748"/>
      <c r="BM3748"/>
      <c r="BN3748"/>
      <c r="BO3748"/>
    </row>
    <row r="3749" spans="1:67">
      <c r="A3749"/>
      <c r="B3749"/>
      <c r="C3749"/>
      <c r="E3749"/>
      <c r="F3749"/>
      <c r="G3749"/>
      <c r="I3749"/>
      <c r="J3749"/>
      <c r="K3749"/>
      <c r="M3749"/>
      <c r="N3749"/>
      <c r="O3749"/>
      <c r="Q3749"/>
      <c r="R3749"/>
      <c r="S3749"/>
      <c r="U3749"/>
      <c r="V3749"/>
      <c r="W3749"/>
      <c r="Y3749"/>
      <c r="Z3749"/>
      <c r="AA3749"/>
      <c r="AC3749"/>
      <c r="AD3749"/>
      <c r="AE3749"/>
      <c r="AG3749"/>
      <c r="AH3749"/>
      <c r="AI3749"/>
      <c r="AK3749"/>
      <c r="AL3749"/>
      <c r="AM3749"/>
      <c r="AO3749"/>
      <c r="AP3749"/>
      <c r="AQ3749"/>
      <c r="AS3749"/>
      <c r="AT3749"/>
      <c r="AU3749"/>
      <c r="AW3749"/>
      <c r="AX3749"/>
      <c r="AY3749"/>
      <c r="BA3749"/>
      <c r="BB3749"/>
      <c r="BC3749"/>
      <c r="BE3749"/>
      <c r="BF3749"/>
      <c r="BG3749"/>
      <c r="BI3749"/>
      <c r="BJ3749"/>
      <c r="BK3749"/>
      <c r="BM3749"/>
      <c r="BN3749"/>
      <c r="BO3749"/>
    </row>
    <row r="3750" spans="1:67">
      <c r="A3750"/>
      <c r="B3750"/>
      <c r="C3750"/>
      <c r="E3750"/>
      <c r="F3750"/>
      <c r="G3750"/>
      <c r="I3750"/>
      <c r="J3750"/>
      <c r="K3750"/>
      <c r="M3750"/>
      <c r="N3750"/>
      <c r="O3750"/>
      <c r="Q3750"/>
      <c r="R3750"/>
      <c r="S3750"/>
      <c r="U3750"/>
      <c r="V3750"/>
      <c r="W3750"/>
      <c r="Y3750"/>
      <c r="Z3750"/>
      <c r="AA3750"/>
      <c r="AC3750"/>
      <c r="AD3750"/>
      <c r="AE3750"/>
      <c r="AG3750"/>
      <c r="AH3750"/>
      <c r="AI3750"/>
      <c r="AK3750"/>
      <c r="AL3750"/>
      <c r="AM3750"/>
      <c r="AO3750"/>
      <c r="AP3750"/>
      <c r="AQ3750"/>
      <c r="AS3750"/>
      <c r="AT3750"/>
      <c r="AU3750"/>
      <c r="AW3750"/>
      <c r="AX3750"/>
      <c r="AY3750"/>
      <c r="BA3750"/>
      <c r="BB3750"/>
      <c r="BC3750"/>
      <c r="BE3750"/>
      <c r="BF3750"/>
      <c r="BG3750"/>
      <c r="BI3750"/>
      <c r="BJ3750"/>
      <c r="BK3750"/>
      <c r="BM3750"/>
      <c r="BN3750"/>
      <c r="BO3750"/>
    </row>
    <row r="3751" spans="1:67">
      <c r="A3751"/>
      <c r="B3751"/>
      <c r="C3751"/>
      <c r="E3751"/>
      <c r="F3751"/>
      <c r="G3751"/>
      <c r="I3751"/>
      <c r="J3751"/>
      <c r="K3751"/>
      <c r="M3751"/>
      <c r="N3751"/>
      <c r="O3751"/>
      <c r="Q3751"/>
      <c r="R3751"/>
      <c r="S3751"/>
      <c r="U3751"/>
      <c r="V3751"/>
      <c r="W3751"/>
      <c r="Y3751"/>
      <c r="Z3751"/>
      <c r="AA3751"/>
      <c r="AC3751"/>
      <c r="AD3751"/>
      <c r="AE3751"/>
      <c r="AG3751"/>
      <c r="AH3751"/>
      <c r="AI3751"/>
      <c r="AK3751"/>
      <c r="AL3751"/>
      <c r="AM3751"/>
      <c r="AO3751"/>
      <c r="AP3751"/>
      <c r="AQ3751"/>
      <c r="AS3751"/>
      <c r="AT3751"/>
      <c r="AU3751"/>
      <c r="AW3751"/>
      <c r="AX3751"/>
      <c r="AY3751"/>
      <c r="BA3751"/>
      <c r="BB3751"/>
      <c r="BC3751"/>
      <c r="BE3751"/>
      <c r="BF3751"/>
      <c r="BG3751"/>
      <c r="BI3751"/>
      <c r="BJ3751"/>
      <c r="BK3751"/>
      <c r="BM3751"/>
      <c r="BN3751"/>
      <c r="BO3751"/>
    </row>
    <row r="3752" spans="1:67">
      <c r="A3752"/>
      <c r="B3752"/>
      <c r="C3752"/>
      <c r="E3752"/>
      <c r="F3752"/>
      <c r="G3752"/>
      <c r="I3752"/>
      <c r="J3752"/>
      <c r="K3752"/>
      <c r="M3752"/>
      <c r="N3752"/>
      <c r="O3752"/>
      <c r="Q3752"/>
      <c r="R3752"/>
      <c r="S3752"/>
      <c r="U3752"/>
      <c r="V3752"/>
      <c r="W3752"/>
      <c r="Y3752"/>
      <c r="Z3752"/>
      <c r="AA3752"/>
      <c r="AC3752"/>
      <c r="AD3752"/>
      <c r="AE3752"/>
      <c r="AG3752"/>
      <c r="AH3752"/>
      <c r="AI3752"/>
      <c r="AK3752"/>
      <c r="AL3752"/>
      <c r="AM3752"/>
      <c r="AO3752"/>
      <c r="AP3752"/>
      <c r="AQ3752"/>
      <c r="AS3752"/>
      <c r="AT3752"/>
      <c r="AU3752"/>
      <c r="AW3752"/>
      <c r="AX3752"/>
      <c r="AY3752"/>
      <c r="BA3752"/>
      <c r="BB3752"/>
      <c r="BC3752"/>
      <c r="BE3752"/>
      <c r="BF3752"/>
      <c r="BG3752"/>
      <c r="BI3752"/>
      <c r="BJ3752"/>
      <c r="BK3752"/>
      <c r="BM3752"/>
      <c r="BN3752"/>
      <c r="BO3752"/>
    </row>
    <row r="3753" spans="1:67">
      <c r="A3753"/>
      <c r="B3753"/>
      <c r="C3753"/>
      <c r="E3753"/>
      <c r="F3753"/>
      <c r="G3753"/>
      <c r="I3753"/>
      <c r="J3753"/>
      <c r="K3753"/>
      <c r="M3753"/>
      <c r="N3753"/>
      <c r="O3753"/>
      <c r="Q3753"/>
      <c r="R3753"/>
      <c r="S3753"/>
      <c r="U3753"/>
      <c r="V3753"/>
      <c r="W3753"/>
      <c r="Y3753"/>
      <c r="Z3753"/>
      <c r="AA3753"/>
      <c r="AC3753"/>
      <c r="AD3753"/>
      <c r="AE3753"/>
      <c r="AG3753"/>
      <c r="AH3753"/>
      <c r="AI3753"/>
      <c r="AK3753"/>
      <c r="AL3753"/>
      <c r="AM3753"/>
      <c r="AO3753"/>
      <c r="AP3753"/>
      <c r="AQ3753"/>
      <c r="AS3753"/>
      <c r="AT3753"/>
      <c r="AU3753"/>
      <c r="AW3753"/>
      <c r="AX3753"/>
      <c r="AY3753"/>
      <c r="BA3753"/>
      <c r="BB3753"/>
      <c r="BC3753"/>
      <c r="BE3753"/>
      <c r="BF3753"/>
      <c r="BG3753"/>
      <c r="BI3753"/>
      <c r="BJ3753"/>
      <c r="BK3753"/>
      <c r="BM3753"/>
      <c r="BN3753"/>
      <c r="BO3753"/>
    </row>
    <row r="3754" spans="1:67">
      <c r="A3754"/>
      <c r="B3754"/>
      <c r="C3754"/>
      <c r="E3754"/>
      <c r="F3754"/>
      <c r="G3754"/>
      <c r="I3754"/>
      <c r="J3754"/>
      <c r="K3754"/>
      <c r="M3754"/>
      <c r="N3754"/>
      <c r="O3754"/>
      <c r="Q3754"/>
      <c r="R3754"/>
      <c r="S3754"/>
      <c r="U3754"/>
      <c r="V3754"/>
      <c r="W3754"/>
      <c r="Y3754"/>
      <c r="Z3754"/>
      <c r="AA3754"/>
      <c r="AC3754"/>
      <c r="AD3754"/>
      <c r="AE3754"/>
      <c r="AG3754"/>
      <c r="AH3754"/>
      <c r="AI3754"/>
      <c r="AK3754"/>
      <c r="AL3754"/>
      <c r="AM3754"/>
      <c r="AO3754"/>
      <c r="AP3754"/>
      <c r="AQ3754"/>
      <c r="AS3754"/>
      <c r="AT3754"/>
      <c r="AU3754"/>
      <c r="AW3754"/>
      <c r="AX3754"/>
      <c r="AY3754"/>
      <c r="BA3754"/>
      <c r="BB3754"/>
      <c r="BC3754"/>
      <c r="BE3754"/>
      <c r="BF3754"/>
      <c r="BG3754"/>
      <c r="BI3754"/>
      <c r="BJ3754"/>
      <c r="BK3754"/>
      <c r="BM3754"/>
      <c r="BN3754"/>
      <c r="BO3754"/>
    </row>
    <row r="3755" spans="1:67">
      <c r="A3755"/>
      <c r="B3755"/>
      <c r="C3755"/>
      <c r="E3755"/>
      <c r="F3755"/>
      <c r="G3755"/>
      <c r="I3755"/>
      <c r="J3755"/>
      <c r="K3755"/>
      <c r="M3755"/>
      <c r="N3755"/>
      <c r="O3755"/>
      <c r="Q3755"/>
      <c r="R3755"/>
      <c r="S3755"/>
      <c r="U3755"/>
      <c r="V3755"/>
      <c r="W3755"/>
      <c r="Y3755"/>
      <c r="Z3755"/>
      <c r="AA3755"/>
      <c r="AC3755"/>
      <c r="AD3755"/>
      <c r="AE3755"/>
      <c r="AG3755"/>
      <c r="AH3755"/>
      <c r="AI3755"/>
      <c r="AK3755"/>
      <c r="AL3755"/>
      <c r="AM3755"/>
      <c r="AO3755"/>
      <c r="AP3755"/>
      <c r="AQ3755"/>
      <c r="AS3755"/>
      <c r="AT3755"/>
      <c r="AU3755"/>
      <c r="AW3755"/>
      <c r="AX3755"/>
      <c r="AY3755"/>
      <c r="BA3755"/>
      <c r="BB3755"/>
      <c r="BC3755"/>
      <c r="BE3755"/>
      <c r="BF3755"/>
      <c r="BG3755"/>
      <c r="BI3755"/>
      <c r="BJ3755"/>
      <c r="BK3755"/>
      <c r="BM3755"/>
      <c r="BN3755"/>
      <c r="BO3755"/>
    </row>
    <row r="3756" spans="1:67">
      <c r="A3756"/>
      <c r="B3756"/>
      <c r="C3756"/>
      <c r="E3756"/>
      <c r="F3756"/>
      <c r="G3756"/>
      <c r="I3756"/>
      <c r="J3756"/>
      <c r="K3756"/>
      <c r="M3756"/>
      <c r="N3756"/>
      <c r="O3756"/>
      <c r="Q3756"/>
      <c r="R3756"/>
      <c r="S3756"/>
      <c r="U3756"/>
      <c r="V3756"/>
      <c r="W3756"/>
      <c r="Y3756"/>
      <c r="Z3756"/>
      <c r="AA3756"/>
      <c r="AC3756"/>
      <c r="AD3756"/>
      <c r="AE3756"/>
      <c r="AG3756"/>
      <c r="AH3756"/>
      <c r="AI3756"/>
      <c r="AK3756"/>
      <c r="AL3756"/>
      <c r="AM3756"/>
      <c r="AO3756"/>
      <c r="AP3756"/>
      <c r="AQ3756"/>
      <c r="AS3756"/>
      <c r="AT3756"/>
      <c r="AU3756"/>
      <c r="AW3756"/>
      <c r="AX3756"/>
      <c r="AY3756"/>
      <c r="BA3756"/>
      <c r="BB3756"/>
      <c r="BC3756"/>
      <c r="BE3756"/>
      <c r="BF3756"/>
      <c r="BG3756"/>
      <c r="BI3756"/>
      <c r="BJ3756"/>
      <c r="BK3756"/>
      <c r="BM3756"/>
      <c r="BN3756"/>
      <c r="BO3756"/>
    </row>
    <row r="3757" spans="1:67">
      <c r="A3757"/>
      <c r="B3757"/>
      <c r="C3757"/>
      <c r="E3757"/>
      <c r="F3757"/>
      <c r="G3757"/>
      <c r="I3757"/>
      <c r="J3757"/>
      <c r="K3757"/>
      <c r="M3757"/>
      <c r="N3757"/>
      <c r="O3757"/>
      <c r="Q3757"/>
      <c r="R3757"/>
      <c r="S3757"/>
      <c r="U3757"/>
      <c r="V3757"/>
      <c r="W3757"/>
      <c r="Y3757"/>
      <c r="Z3757"/>
      <c r="AA3757"/>
      <c r="AC3757"/>
      <c r="AD3757"/>
      <c r="AE3757"/>
      <c r="AG3757"/>
      <c r="AH3757"/>
      <c r="AI3757"/>
      <c r="AK3757"/>
      <c r="AL3757"/>
      <c r="AM3757"/>
      <c r="AO3757"/>
      <c r="AP3757"/>
      <c r="AQ3757"/>
      <c r="AS3757"/>
      <c r="AT3757"/>
      <c r="AU3757"/>
      <c r="AW3757"/>
      <c r="AX3757"/>
      <c r="AY3757"/>
      <c r="BA3757"/>
      <c r="BB3757"/>
      <c r="BC3757"/>
      <c r="BE3757"/>
      <c r="BF3757"/>
      <c r="BG3757"/>
      <c r="BI3757"/>
      <c r="BJ3757"/>
      <c r="BK3757"/>
      <c r="BM3757"/>
      <c r="BN3757"/>
      <c r="BO3757"/>
    </row>
    <row r="3758" spans="1:67">
      <c r="A3758"/>
      <c r="B3758"/>
      <c r="C3758"/>
      <c r="E3758"/>
      <c r="F3758"/>
      <c r="G3758"/>
      <c r="I3758"/>
      <c r="J3758"/>
      <c r="K3758"/>
      <c r="M3758"/>
      <c r="N3758"/>
      <c r="O3758"/>
      <c r="Q3758"/>
      <c r="R3758"/>
      <c r="S3758"/>
      <c r="U3758"/>
      <c r="V3758"/>
      <c r="W3758"/>
      <c r="Y3758"/>
      <c r="Z3758"/>
      <c r="AA3758"/>
      <c r="AC3758"/>
      <c r="AD3758"/>
      <c r="AE3758"/>
      <c r="AG3758"/>
      <c r="AH3758"/>
      <c r="AI3758"/>
      <c r="AK3758"/>
      <c r="AL3758"/>
      <c r="AM3758"/>
      <c r="AO3758"/>
      <c r="AP3758"/>
      <c r="AQ3758"/>
      <c r="AS3758"/>
      <c r="AT3758"/>
      <c r="AU3758"/>
      <c r="AW3758"/>
      <c r="AX3758"/>
      <c r="AY3758"/>
      <c r="BA3758"/>
      <c r="BB3758"/>
      <c r="BC3758"/>
      <c r="BE3758"/>
      <c r="BF3758"/>
      <c r="BG3758"/>
      <c r="BI3758"/>
      <c r="BJ3758"/>
      <c r="BK3758"/>
      <c r="BM3758"/>
      <c r="BN3758"/>
      <c r="BO3758"/>
    </row>
    <row r="3759" spans="1:67">
      <c r="A3759"/>
      <c r="B3759"/>
      <c r="C3759"/>
      <c r="E3759"/>
      <c r="F3759"/>
      <c r="G3759"/>
      <c r="I3759"/>
      <c r="J3759"/>
      <c r="K3759"/>
      <c r="M3759"/>
      <c r="N3759"/>
      <c r="O3759"/>
      <c r="Q3759"/>
      <c r="R3759"/>
      <c r="S3759"/>
      <c r="U3759"/>
      <c r="V3759"/>
      <c r="W3759"/>
      <c r="Y3759"/>
      <c r="Z3759"/>
      <c r="AA3759"/>
      <c r="AC3759"/>
      <c r="AD3759"/>
      <c r="AE3759"/>
      <c r="AG3759"/>
      <c r="AH3759"/>
      <c r="AI3759"/>
      <c r="AK3759"/>
      <c r="AL3759"/>
      <c r="AM3759"/>
      <c r="AO3759"/>
      <c r="AP3759"/>
      <c r="AQ3759"/>
      <c r="AS3759"/>
      <c r="AT3759"/>
      <c r="AU3759"/>
      <c r="AW3759"/>
      <c r="AX3759"/>
      <c r="AY3759"/>
      <c r="BA3759"/>
      <c r="BB3759"/>
      <c r="BC3759"/>
      <c r="BE3759"/>
      <c r="BF3759"/>
      <c r="BG3759"/>
      <c r="BI3759"/>
      <c r="BJ3759"/>
      <c r="BK3759"/>
      <c r="BM3759"/>
      <c r="BN3759"/>
      <c r="BO3759"/>
    </row>
    <row r="3760" spans="1:67">
      <c r="A3760"/>
      <c r="B3760"/>
      <c r="C3760"/>
      <c r="E3760"/>
      <c r="F3760"/>
      <c r="G3760"/>
      <c r="I3760"/>
      <c r="J3760"/>
      <c r="K3760"/>
      <c r="M3760"/>
      <c r="N3760"/>
      <c r="O3760"/>
      <c r="Q3760"/>
      <c r="R3760"/>
      <c r="S3760"/>
      <c r="U3760"/>
      <c r="V3760"/>
      <c r="W3760"/>
      <c r="Y3760"/>
      <c r="Z3760"/>
      <c r="AA3760"/>
      <c r="AC3760"/>
      <c r="AD3760"/>
      <c r="AE3760"/>
      <c r="AG3760"/>
      <c r="AH3760"/>
      <c r="AI3760"/>
      <c r="AK3760"/>
      <c r="AL3760"/>
      <c r="AM3760"/>
      <c r="AO3760"/>
      <c r="AP3760"/>
      <c r="AQ3760"/>
      <c r="AS3760"/>
      <c r="AT3760"/>
      <c r="AU3760"/>
      <c r="AW3760"/>
      <c r="AX3760"/>
      <c r="AY3760"/>
      <c r="BA3760"/>
      <c r="BB3760"/>
      <c r="BC3760"/>
      <c r="BE3760"/>
      <c r="BF3760"/>
      <c r="BG3760"/>
      <c r="BI3760"/>
      <c r="BJ3760"/>
      <c r="BK3760"/>
      <c r="BM3760"/>
      <c r="BN3760"/>
      <c r="BO3760"/>
    </row>
    <row r="3761" spans="1:67">
      <c r="A3761"/>
      <c r="B3761"/>
      <c r="C3761"/>
      <c r="E3761"/>
      <c r="F3761"/>
      <c r="G3761"/>
      <c r="I3761"/>
      <c r="J3761"/>
      <c r="K3761"/>
      <c r="M3761"/>
      <c r="N3761"/>
      <c r="O3761"/>
      <c r="Q3761"/>
      <c r="R3761"/>
      <c r="S3761"/>
      <c r="U3761"/>
      <c r="V3761"/>
      <c r="W3761"/>
      <c r="Y3761"/>
      <c r="Z3761"/>
      <c r="AA3761"/>
      <c r="AC3761"/>
      <c r="AD3761"/>
      <c r="AE3761"/>
      <c r="AG3761"/>
      <c r="AH3761"/>
      <c r="AI3761"/>
      <c r="AK3761"/>
      <c r="AL3761"/>
      <c r="AM3761"/>
      <c r="AO3761"/>
      <c r="AP3761"/>
      <c r="AQ3761"/>
      <c r="AS3761"/>
      <c r="AT3761"/>
      <c r="AU3761"/>
      <c r="AW3761"/>
      <c r="AX3761"/>
      <c r="AY3761"/>
      <c r="BA3761"/>
      <c r="BB3761"/>
      <c r="BC3761"/>
      <c r="BE3761"/>
      <c r="BF3761"/>
      <c r="BG3761"/>
      <c r="BI3761"/>
      <c r="BJ3761"/>
      <c r="BK3761"/>
      <c r="BM3761"/>
      <c r="BN3761"/>
      <c r="BO3761"/>
    </row>
    <row r="3762" spans="1:67">
      <c r="A3762"/>
      <c r="B3762"/>
      <c r="C3762"/>
      <c r="E3762"/>
      <c r="F3762"/>
      <c r="G3762"/>
      <c r="I3762"/>
      <c r="J3762"/>
      <c r="K3762"/>
      <c r="M3762"/>
      <c r="N3762"/>
      <c r="O3762"/>
      <c r="Q3762"/>
      <c r="R3762"/>
      <c r="S3762"/>
      <c r="U3762"/>
      <c r="V3762"/>
      <c r="W3762"/>
      <c r="Y3762"/>
      <c r="Z3762"/>
      <c r="AA3762"/>
      <c r="AC3762"/>
      <c r="AD3762"/>
      <c r="AE3762"/>
      <c r="AG3762"/>
      <c r="AH3762"/>
      <c r="AI3762"/>
      <c r="AK3762"/>
      <c r="AL3762"/>
      <c r="AM3762"/>
      <c r="AO3762"/>
      <c r="AP3762"/>
      <c r="AQ3762"/>
      <c r="AS3762"/>
      <c r="AT3762"/>
      <c r="AU3762"/>
      <c r="AW3762"/>
      <c r="AX3762"/>
      <c r="AY3762"/>
      <c r="BA3762"/>
      <c r="BB3762"/>
      <c r="BC3762"/>
      <c r="BE3762"/>
      <c r="BF3762"/>
      <c r="BG3762"/>
      <c r="BI3762"/>
      <c r="BJ3762"/>
      <c r="BK3762"/>
      <c r="BM3762"/>
      <c r="BN3762"/>
      <c r="BO3762"/>
    </row>
    <row r="3763" spans="1:67">
      <c r="A3763"/>
      <c r="B3763"/>
      <c r="C3763"/>
      <c r="E3763"/>
      <c r="F3763"/>
      <c r="G3763"/>
      <c r="I3763"/>
      <c r="J3763"/>
      <c r="K3763"/>
      <c r="M3763"/>
      <c r="N3763"/>
      <c r="O3763"/>
      <c r="Q3763"/>
      <c r="R3763"/>
      <c r="S3763"/>
      <c r="U3763"/>
      <c r="V3763"/>
      <c r="W3763"/>
      <c r="Y3763"/>
      <c r="Z3763"/>
      <c r="AA3763"/>
      <c r="AC3763"/>
      <c r="AD3763"/>
      <c r="AE3763"/>
      <c r="AG3763"/>
      <c r="AH3763"/>
      <c r="AI3763"/>
      <c r="AK3763"/>
      <c r="AL3763"/>
      <c r="AM3763"/>
      <c r="AO3763"/>
      <c r="AP3763"/>
      <c r="AQ3763"/>
      <c r="AS3763"/>
      <c r="AT3763"/>
      <c r="AU3763"/>
      <c r="AW3763"/>
      <c r="AX3763"/>
      <c r="AY3763"/>
      <c r="BA3763"/>
      <c r="BB3763"/>
      <c r="BC3763"/>
      <c r="BE3763"/>
      <c r="BF3763"/>
      <c r="BG3763"/>
      <c r="BI3763"/>
      <c r="BJ3763"/>
      <c r="BK3763"/>
      <c r="BM3763"/>
      <c r="BN3763"/>
      <c r="BO3763"/>
    </row>
    <row r="3764" spans="1:67">
      <c r="A3764"/>
      <c r="B3764"/>
      <c r="C3764"/>
      <c r="E3764"/>
      <c r="F3764"/>
      <c r="G3764"/>
      <c r="I3764"/>
      <c r="J3764"/>
      <c r="K3764"/>
      <c r="M3764"/>
      <c r="N3764"/>
      <c r="O3764"/>
      <c r="Q3764"/>
      <c r="R3764"/>
      <c r="S3764"/>
      <c r="U3764"/>
      <c r="V3764"/>
      <c r="W3764"/>
      <c r="Y3764"/>
      <c r="Z3764"/>
      <c r="AA3764"/>
      <c r="AC3764"/>
      <c r="AD3764"/>
      <c r="AE3764"/>
      <c r="AG3764"/>
      <c r="AH3764"/>
      <c r="AI3764"/>
      <c r="AK3764"/>
      <c r="AL3764"/>
      <c r="AM3764"/>
      <c r="AO3764"/>
      <c r="AP3764"/>
      <c r="AQ3764"/>
      <c r="AS3764"/>
      <c r="AT3764"/>
      <c r="AU3764"/>
      <c r="AW3764"/>
      <c r="AX3764"/>
      <c r="AY3764"/>
      <c r="BA3764"/>
      <c r="BB3764"/>
      <c r="BC3764"/>
      <c r="BE3764"/>
      <c r="BF3764"/>
      <c r="BG3764"/>
      <c r="BI3764"/>
      <c r="BJ3764"/>
      <c r="BK3764"/>
      <c r="BM3764"/>
      <c r="BN3764"/>
      <c r="BO3764"/>
    </row>
    <row r="3765" spans="1:67">
      <c r="A3765"/>
      <c r="B3765"/>
      <c r="C3765"/>
      <c r="E3765"/>
      <c r="F3765"/>
      <c r="G3765"/>
      <c r="I3765"/>
      <c r="J3765"/>
      <c r="K3765"/>
      <c r="M3765"/>
      <c r="N3765"/>
      <c r="O3765"/>
      <c r="Q3765"/>
      <c r="R3765"/>
      <c r="S3765"/>
      <c r="U3765"/>
      <c r="V3765"/>
      <c r="W3765"/>
      <c r="Y3765"/>
      <c r="Z3765"/>
      <c r="AA3765"/>
      <c r="AC3765"/>
      <c r="AD3765"/>
      <c r="AE3765"/>
      <c r="AG3765"/>
      <c r="AH3765"/>
      <c r="AI3765"/>
      <c r="AK3765"/>
      <c r="AL3765"/>
      <c r="AM3765"/>
      <c r="AO3765"/>
      <c r="AP3765"/>
      <c r="AQ3765"/>
      <c r="AS3765"/>
      <c r="AT3765"/>
      <c r="AU3765"/>
      <c r="AW3765"/>
      <c r="AX3765"/>
      <c r="AY3765"/>
      <c r="BA3765"/>
      <c r="BB3765"/>
      <c r="BC3765"/>
      <c r="BE3765"/>
      <c r="BF3765"/>
      <c r="BG3765"/>
      <c r="BI3765"/>
      <c r="BJ3765"/>
      <c r="BK3765"/>
      <c r="BM3765"/>
      <c r="BN3765"/>
      <c r="BO3765"/>
    </row>
    <row r="3766" spans="1:67">
      <c r="A3766"/>
      <c r="B3766"/>
      <c r="C3766"/>
      <c r="E3766"/>
      <c r="F3766"/>
      <c r="G3766"/>
      <c r="I3766"/>
      <c r="J3766"/>
      <c r="K3766"/>
      <c r="M3766"/>
      <c r="N3766"/>
      <c r="O3766"/>
      <c r="Q3766"/>
      <c r="R3766"/>
      <c r="S3766"/>
      <c r="U3766"/>
      <c r="V3766"/>
      <c r="W3766"/>
      <c r="Y3766"/>
      <c r="Z3766"/>
      <c r="AA3766"/>
      <c r="AC3766"/>
      <c r="AD3766"/>
      <c r="AE3766"/>
      <c r="AG3766"/>
      <c r="AH3766"/>
      <c r="AI3766"/>
      <c r="AK3766"/>
      <c r="AL3766"/>
      <c r="AM3766"/>
      <c r="AO3766"/>
      <c r="AP3766"/>
      <c r="AQ3766"/>
      <c r="AS3766"/>
      <c r="AT3766"/>
      <c r="AU3766"/>
      <c r="AW3766"/>
      <c r="AX3766"/>
      <c r="AY3766"/>
      <c r="BA3766"/>
      <c r="BB3766"/>
      <c r="BC3766"/>
      <c r="BE3766"/>
      <c r="BF3766"/>
      <c r="BG3766"/>
      <c r="BI3766"/>
      <c r="BJ3766"/>
      <c r="BK3766"/>
      <c r="BM3766"/>
      <c r="BN3766"/>
      <c r="BO3766"/>
    </row>
    <row r="3767" spans="1:67">
      <c r="A3767"/>
      <c r="B3767"/>
      <c r="C3767"/>
      <c r="E3767"/>
      <c r="F3767"/>
      <c r="G3767"/>
      <c r="I3767"/>
      <c r="J3767"/>
      <c r="K3767"/>
      <c r="M3767"/>
      <c r="N3767"/>
      <c r="O3767"/>
      <c r="Q3767"/>
      <c r="R3767"/>
      <c r="S3767"/>
      <c r="U3767"/>
      <c r="V3767"/>
      <c r="W3767"/>
      <c r="Y3767"/>
      <c r="Z3767"/>
      <c r="AA3767"/>
      <c r="AC3767"/>
      <c r="AD3767"/>
      <c r="AE3767"/>
      <c r="AG3767"/>
      <c r="AH3767"/>
      <c r="AI3767"/>
      <c r="AK3767"/>
      <c r="AL3767"/>
      <c r="AM3767"/>
      <c r="AO3767"/>
      <c r="AP3767"/>
      <c r="AQ3767"/>
      <c r="AS3767"/>
      <c r="AT3767"/>
      <c r="AU3767"/>
      <c r="AW3767"/>
      <c r="AX3767"/>
      <c r="AY3767"/>
      <c r="BA3767"/>
      <c r="BB3767"/>
      <c r="BC3767"/>
      <c r="BE3767"/>
      <c r="BF3767"/>
      <c r="BG3767"/>
      <c r="BI3767"/>
      <c r="BJ3767"/>
      <c r="BK3767"/>
      <c r="BM3767"/>
      <c r="BN3767"/>
      <c r="BO3767"/>
    </row>
    <row r="3768" spans="1:67">
      <c r="A3768"/>
      <c r="B3768"/>
      <c r="C3768"/>
      <c r="E3768"/>
      <c r="F3768"/>
      <c r="G3768"/>
      <c r="I3768"/>
      <c r="J3768"/>
      <c r="K3768"/>
      <c r="M3768"/>
      <c r="N3768"/>
      <c r="O3768"/>
      <c r="Q3768"/>
      <c r="R3768"/>
      <c r="S3768"/>
      <c r="U3768"/>
      <c r="V3768"/>
      <c r="W3768"/>
      <c r="Y3768"/>
      <c r="Z3768"/>
      <c r="AA3768"/>
      <c r="AC3768"/>
      <c r="AD3768"/>
      <c r="AE3768"/>
      <c r="AG3768"/>
      <c r="AH3768"/>
      <c r="AI3768"/>
      <c r="AK3768"/>
      <c r="AL3768"/>
      <c r="AM3768"/>
      <c r="AO3768"/>
      <c r="AP3768"/>
      <c r="AQ3768"/>
      <c r="AS3768"/>
      <c r="AT3768"/>
      <c r="AU3768"/>
      <c r="AW3768"/>
      <c r="AX3768"/>
      <c r="AY3768"/>
      <c r="BA3768"/>
      <c r="BB3768"/>
      <c r="BC3768"/>
      <c r="BE3768"/>
      <c r="BF3768"/>
      <c r="BG3768"/>
      <c r="BI3768"/>
      <c r="BJ3768"/>
      <c r="BK3768"/>
      <c r="BM3768"/>
      <c r="BN3768"/>
      <c r="BO3768"/>
    </row>
    <row r="3769" spans="1:67">
      <c r="A3769"/>
      <c r="B3769"/>
      <c r="C3769"/>
      <c r="E3769"/>
      <c r="F3769"/>
      <c r="G3769"/>
      <c r="I3769"/>
      <c r="J3769"/>
      <c r="K3769"/>
      <c r="M3769"/>
      <c r="N3769"/>
      <c r="O3769"/>
      <c r="Q3769"/>
      <c r="R3769"/>
      <c r="S3769"/>
      <c r="U3769"/>
      <c r="V3769"/>
      <c r="W3769"/>
      <c r="Y3769"/>
      <c r="Z3769"/>
      <c r="AA3769"/>
      <c r="AC3769"/>
      <c r="AD3769"/>
      <c r="AE3769"/>
      <c r="AG3769"/>
      <c r="AH3769"/>
      <c r="AI3769"/>
      <c r="AK3769"/>
      <c r="AL3769"/>
      <c r="AM3769"/>
      <c r="AO3769"/>
      <c r="AP3769"/>
      <c r="AQ3769"/>
      <c r="AS3769"/>
      <c r="AT3769"/>
      <c r="AU3769"/>
      <c r="AW3769"/>
      <c r="AX3769"/>
      <c r="AY3769"/>
      <c r="BA3769"/>
      <c r="BB3769"/>
      <c r="BC3769"/>
      <c r="BE3769"/>
      <c r="BF3769"/>
      <c r="BG3769"/>
      <c r="BI3769"/>
      <c r="BJ3769"/>
      <c r="BK3769"/>
      <c r="BM3769"/>
      <c r="BN3769"/>
      <c r="BO3769"/>
    </row>
    <row r="3770" spans="1:67">
      <c r="A3770"/>
      <c r="B3770"/>
      <c r="C3770"/>
      <c r="E3770"/>
      <c r="F3770"/>
      <c r="G3770"/>
      <c r="I3770"/>
      <c r="J3770"/>
      <c r="K3770"/>
      <c r="M3770"/>
      <c r="N3770"/>
      <c r="O3770"/>
      <c r="Q3770"/>
      <c r="R3770"/>
      <c r="S3770"/>
      <c r="U3770"/>
      <c r="V3770"/>
      <c r="W3770"/>
      <c r="Y3770"/>
      <c r="Z3770"/>
      <c r="AA3770"/>
      <c r="AC3770"/>
      <c r="AD3770"/>
      <c r="AE3770"/>
      <c r="AG3770"/>
      <c r="AH3770"/>
      <c r="AI3770"/>
      <c r="AK3770"/>
      <c r="AL3770"/>
      <c r="AM3770"/>
      <c r="AO3770"/>
      <c r="AP3770"/>
      <c r="AQ3770"/>
      <c r="AS3770"/>
      <c r="AT3770"/>
      <c r="AU3770"/>
      <c r="AW3770"/>
      <c r="AX3770"/>
      <c r="AY3770"/>
      <c r="BA3770"/>
      <c r="BB3770"/>
      <c r="BC3770"/>
      <c r="BE3770"/>
      <c r="BF3770"/>
      <c r="BG3770"/>
      <c r="BI3770"/>
      <c r="BJ3770"/>
      <c r="BK3770"/>
      <c r="BM3770"/>
      <c r="BN3770"/>
      <c r="BO3770"/>
    </row>
    <row r="3771" spans="1:67">
      <c r="A3771"/>
      <c r="B3771"/>
      <c r="C3771"/>
      <c r="E3771"/>
      <c r="F3771"/>
      <c r="G3771"/>
      <c r="I3771"/>
      <c r="J3771"/>
      <c r="K3771"/>
      <c r="M3771"/>
      <c r="N3771"/>
      <c r="O3771"/>
      <c r="Q3771"/>
      <c r="R3771"/>
      <c r="S3771"/>
      <c r="U3771"/>
      <c r="V3771"/>
      <c r="W3771"/>
      <c r="Y3771"/>
      <c r="Z3771"/>
      <c r="AA3771"/>
      <c r="AC3771"/>
      <c r="AD3771"/>
      <c r="AE3771"/>
      <c r="AG3771"/>
      <c r="AH3771"/>
      <c r="AI3771"/>
      <c r="AK3771"/>
      <c r="AL3771"/>
      <c r="AM3771"/>
      <c r="AO3771"/>
      <c r="AP3771"/>
      <c r="AQ3771"/>
      <c r="AS3771"/>
      <c r="AT3771"/>
      <c r="AU3771"/>
      <c r="AW3771"/>
      <c r="AX3771"/>
      <c r="AY3771"/>
      <c r="BA3771"/>
      <c r="BB3771"/>
      <c r="BC3771"/>
      <c r="BE3771"/>
      <c r="BF3771"/>
      <c r="BG3771"/>
      <c r="BI3771"/>
      <c r="BJ3771"/>
      <c r="BK3771"/>
      <c r="BM3771"/>
      <c r="BN3771"/>
      <c r="BO3771"/>
    </row>
    <row r="3772" spans="1:67">
      <c r="A3772"/>
      <c r="B3772"/>
      <c r="C3772"/>
      <c r="E3772"/>
      <c r="F3772"/>
      <c r="G3772"/>
      <c r="I3772"/>
      <c r="J3772"/>
      <c r="K3772"/>
      <c r="M3772"/>
      <c r="N3772"/>
      <c r="O3772"/>
      <c r="Q3772"/>
      <c r="R3772"/>
      <c r="S3772"/>
      <c r="U3772"/>
      <c r="V3772"/>
      <c r="W3772"/>
      <c r="Y3772"/>
      <c r="Z3772"/>
      <c r="AA3772"/>
      <c r="AC3772"/>
      <c r="AD3772"/>
      <c r="AE3772"/>
      <c r="AG3772"/>
      <c r="AH3772"/>
      <c r="AI3772"/>
      <c r="AK3772"/>
      <c r="AL3772"/>
      <c r="AM3772"/>
      <c r="AO3772"/>
      <c r="AP3772"/>
      <c r="AQ3772"/>
      <c r="AS3772"/>
      <c r="AT3772"/>
      <c r="AU3772"/>
      <c r="AW3772"/>
      <c r="AX3772"/>
      <c r="AY3772"/>
      <c r="BA3772"/>
      <c r="BB3772"/>
      <c r="BC3772"/>
      <c r="BE3772"/>
      <c r="BF3772"/>
      <c r="BG3772"/>
      <c r="BI3772"/>
      <c r="BJ3772"/>
      <c r="BK3772"/>
      <c r="BM3772"/>
      <c r="BN3772"/>
      <c r="BO3772"/>
    </row>
    <row r="3773" spans="1:67">
      <c r="A3773"/>
      <c r="B3773"/>
      <c r="C3773"/>
      <c r="E3773"/>
      <c r="F3773"/>
      <c r="G3773"/>
      <c r="I3773"/>
      <c r="J3773"/>
      <c r="K3773"/>
      <c r="M3773"/>
      <c r="N3773"/>
      <c r="O3773"/>
      <c r="Q3773"/>
      <c r="R3773"/>
      <c r="S3773"/>
      <c r="U3773"/>
      <c r="V3773"/>
      <c r="W3773"/>
      <c r="Y3773"/>
      <c r="Z3773"/>
      <c r="AA3773"/>
      <c r="AC3773"/>
      <c r="AD3773"/>
      <c r="AE3773"/>
      <c r="AG3773"/>
      <c r="AH3773"/>
      <c r="AI3773"/>
      <c r="AK3773"/>
      <c r="AL3773"/>
      <c r="AM3773"/>
      <c r="AO3773"/>
      <c r="AP3773"/>
      <c r="AQ3773"/>
      <c r="AS3773"/>
      <c r="AT3773"/>
      <c r="AU3773"/>
      <c r="AW3773"/>
      <c r="AX3773"/>
      <c r="AY3773"/>
      <c r="BA3773"/>
      <c r="BB3773"/>
      <c r="BC3773"/>
      <c r="BE3773"/>
      <c r="BF3773"/>
      <c r="BG3773"/>
      <c r="BI3773"/>
      <c r="BJ3773"/>
      <c r="BK3773"/>
      <c r="BM3773"/>
      <c r="BN3773"/>
      <c r="BO3773"/>
    </row>
    <row r="3774" spans="1:67">
      <c r="A3774"/>
      <c r="B3774"/>
      <c r="C3774"/>
      <c r="E3774"/>
      <c r="F3774"/>
      <c r="G3774"/>
      <c r="I3774"/>
      <c r="J3774"/>
      <c r="K3774"/>
      <c r="M3774"/>
      <c r="N3774"/>
      <c r="O3774"/>
      <c r="Q3774"/>
      <c r="R3774"/>
      <c r="S3774"/>
      <c r="U3774"/>
      <c r="V3774"/>
      <c r="W3774"/>
      <c r="Y3774"/>
      <c r="Z3774"/>
      <c r="AA3774"/>
      <c r="AC3774"/>
      <c r="AD3774"/>
      <c r="AE3774"/>
      <c r="AG3774"/>
      <c r="AH3774"/>
      <c r="AI3774"/>
      <c r="AK3774"/>
      <c r="AL3774"/>
      <c r="AM3774"/>
      <c r="AO3774"/>
      <c r="AP3774"/>
      <c r="AQ3774"/>
      <c r="AS3774"/>
      <c r="AT3774"/>
      <c r="AU3774"/>
      <c r="AW3774"/>
      <c r="AX3774"/>
      <c r="AY3774"/>
      <c r="BA3774"/>
      <c r="BB3774"/>
      <c r="BC3774"/>
      <c r="BE3774"/>
      <c r="BF3774"/>
      <c r="BG3774"/>
      <c r="BI3774"/>
      <c r="BJ3774"/>
      <c r="BK3774"/>
      <c r="BM3774"/>
      <c r="BN3774"/>
      <c r="BO3774"/>
    </row>
    <row r="3775" spans="1:67">
      <c r="A3775"/>
      <c r="B3775"/>
      <c r="C3775"/>
      <c r="E3775"/>
      <c r="F3775"/>
      <c r="G3775"/>
      <c r="I3775"/>
      <c r="J3775"/>
      <c r="K3775"/>
      <c r="M3775"/>
      <c r="N3775"/>
      <c r="O3775"/>
      <c r="Q3775"/>
      <c r="R3775"/>
      <c r="S3775"/>
      <c r="U3775"/>
      <c r="V3775"/>
      <c r="W3775"/>
      <c r="Y3775"/>
      <c r="Z3775"/>
      <c r="AA3775"/>
      <c r="AC3775"/>
      <c r="AD3775"/>
      <c r="AE3775"/>
      <c r="AG3775"/>
      <c r="AH3775"/>
      <c r="AI3775"/>
      <c r="AK3775"/>
      <c r="AL3775"/>
      <c r="AM3775"/>
      <c r="AO3775"/>
      <c r="AP3775"/>
      <c r="AQ3775"/>
      <c r="AS3775"/>
      <c r="AT3775"/>
      <c r="AU3775"/>
      <c r="AW3775"/>
      <c r="AX3775"/>
      <c r="AY3775"/>
      <c r="BA3775"/>
      <c r="BB3775"/>
      <c r="BC3775"/>
      <c r="BE3775"/>
      <c r="BF3775"/>
      <c r="BG3775"/>
      <c r="BI3775"/>
      <c r="BJ3775"/>
      <c r="BK3775"/>
      <c r="BM3775"/>
      <c r="BN3775"/>
      <c r="BO3775"/>
    </row>
    <row r="3776" spans="1:67">
      <c r="A3776"/>
      <c r="B3776"/>
      <c r="C3776"/>
      <c r="E3776"/>
      <c r="F3776"/>
      <c r="G3776"/>
      <c r="I3776"/>
      <c r="J3776"/>
      <c r="K3776"/>
      <c r="M3776"/>
      <c r="N3776"/>
      <c r="O3776"/>
      <c r="Q3776"/>
      <c r="R3776"/>
      <c r="S3776"/>
      <c r="U3776"/>
      <c r="V3776"/>
      <c r="W3776"/>
      <c r="Y3776"/>
      <c r="Z3776"/>
      <c r="AA3776"/>
      <c r="AC3776"/>
      <c r="AD3776"/>
      <c r="AE3776"/>
      <c r="AG3776"/>
      <c r="AH3776"/>
      <c r="AI3776"/>
      <c r="AK3776"/>
      <c r="AL3776"/>
      <c r="AM3776"/>
      <c r="AO3776"/>
      <c r="AP3776"/>
      <c r="AQ3776"/>
      <c r="AS3776"/>
      <c r="AT3776"/>
      <c r="AU3776"/>
      <c r="AW3776"/>
      <c r="AX3776"/>
      <c r="AY3776"/>
      <c r="BA3776"/>
      <c r="BB3776"/>
      <c r="BC3776"/>
      <c r="BE3776"/>
      <c r="BF3776"/>
      <c r="BG3776"/>
      <c r="BI3776"/>
      <c r="BJ3776"/>
      <c r="BK3776"/>
      <c r="BM3776"/>
      <c r="BN3776"/>
      <c r="BO3776"/>
    </row>
    <row r="3777" spans="1:67">
      <c r="A3777"/>
      <c r="B3777"/>
      <c r="C3777"/>
      <c r="E3777"/>
      <c r="F3777"/>
      <c r="G3777"/>
      <c r="I3777"/>
      <c r="J3777"/>
      <c r="K3777"/>
      <c r="M3777"/>
      <c r="N3777"/>
      <c r="O3777"/>
      <c r="Q3777"/>
      <c r="R3777"/>
      <c r="S3777"/>
      <c r="U3777"/>
      <c r="V3777"/>
      <c r="W3777"/>
      <c r="Y3777"/>
      <c r="Z3777"/>
      <c r="AA3777"/>
      <c r="AC3777"/>
      <c r="AD3777"/>
      <c r="AE3777"/>
      <c r="AG3777"/>
      <c r="AH3777"/>
      <c r="AI3777"/>
      <c r="AK3777"/>
      <c r="AL3777"/>
      <c r="AM3777"/>
      <c r="AO3777"/>
      <c r="AP3777"/>
      <c r="AQ3777"/>
      <c r="AS3777"/>
      <c r="AT3777"/>
      <c r="AU3777"/>
      <c r="AW3777"/>
      <c r="AX3777"/>
      <c r="AY3777"/>
      <c r="BA3777"/>
      <c r="BB3777"/>
      <c r="BC3777"/>
      <c r="BE3777"/>
      <c r="BF3777"/>
      <c r="BG3777"/>
      <c r="BI3777"/>
      <c r="BJ3777"/>
      <c r="BK3777"/>
      <c r="BM3777"/>
      <c r="BN3777"/>
      <c r="BO3777"/>
    </row>
    <row r="3778" spans="1:67">
      <c r="A3778"/>
      <c r="B3778"/>
      <c r="C3778"/>
      <c r="E3778"/>
      <c r="F3778"/>
      <c r="G3778"/>
      <c r="I3778"/>
      <c r="J3778"/>
      <c r="K3778"/>
      <c r="M3778"/>
      <c r="N3778"/>
      <c r="O3778"/>
      <c r="Q3778"/>
      <c r="R3778"/>
      <c r="S3778"/>
      <c r="U3778"/>
      <c r="V3778"/>
      <c r="W3778"/>
      <c r="Y3778"/>
      <c r="Z3778"/>
      <c r="AA3778"/>
      <c r="AC3778"/>
      <c r="AD3778"/>
      <c r="AE3778"/>
      <c r="AG3778"/>
      <c r="AH3778"/>
      <c r="AI3778"/>
      <c r="AK3778"/>
      <c r="AL3778"/>
      <c r="AM3778"/>
      <c r="AO3778"/>
      <c r="AP3778"/>
      <c r="AQ3778"/>
      <c r="AS3778"/>
      <c r="AT3778"/>
      <c r="AU3778"/>
      <c r="AW3778"/>
      <c r="AX3778"/>
      <c r="AY3778"/>
      <c r="BA3778"/>
      <c r="BB3778"/>
      <c r="BC3778"/>
      <c r="BE3778"/>
      <c r="BF3778"/>
      <c r="BG3778"/>
      <c r="BI3778"/>
      <c r="BJ3778"/>
      <c r="BK3778"/>
      <c r="BM3778"/>
      <c r="BN3778"/>
      <c r="BO3778"/>
    </row>
    <row r="3779" spans="1:67">
      <c r="A3779"/>
      <c r="B3779"/>
      <c r="C3779"/>
      <c r="E3779"/>
      <c r="F3779"/>
      <c r="G3779"/>
      <c r="I3779"/>
      <c r="J3779"/>
      <c r="K3779"/>
      <c r="M3779"/>
      <c r="N3779"/>
      <c r="O3779"/>
      <c r="Q3779"/>
      <c r="R3779"/>
      <c r="S3779"/>
      <c r="U3779"/>
      <c r="V3779"/>
      <c r="W3779"/>
      <c r="Y3779"/>
      <c r="Z3779"/>
      <c r="AA3779"/>
      <c r="AC3779"/>
      <c r="AD3779"/>
      <c r="AE3779"/>
      <c r="AG3779"/>
      <c r="AH3779"/>
      <c r="AI3779"/>
      <c r="AK3779"/>
      <c r="AL3779"/>
      <c r="AM3779"/>
      <c r="AO3779"/>
      <c r="AP3779"/>
      <c r="AQ3779"/>
      <c r="AS3779"/>
      <c r="AT3779"/>
      <c r="AU3779"/>
      <c r="AW3779"/>
      <c r="AX3779"/>
      <c r="AY3779"/>
      <c r="BA3779"/>
      <c r="BB3779"/>
      <c r="BC3779"/>
      <c r="BE3779"/>
      <c r="BF3779"/>
      <c r="BG3779"/>
      <c r="BI3779"/>
      <c r="BJ3779"/>
      <c r="BK3779"/>
      <c r="BM3779"/>
      <c r="BN3779"/>
      <c r="BO3779"/>
    </row>
    <row r="3780" spans="1:67">
      <c r="A3780"/>
      <c r="B3780"/>
      <c r="C3780"/>
      <c r="E3780"/>
      <c r="F3780"/>
      <c r="G3780"/>
      <c r="I3780"/>
      <c r="J3780"/>
      <c r="K3780"/>
      <c r="M3780"/>
      <c r="N3780"/>
      <c r="O3780"/>
      <c r="Q3780"/>
      <c r="R3780"/>
      <c r="S3780"/>
      <c r="U3780"/>
      <c r="V3780"/>
      <c r="W3780"/>
      <c r="Y3780"/>
      <c r="Z3780"/>
      <c r="AA3780"/>
      <c r="AC3780"/>
      <c r="AD3780"/>
      <c r="AE3780"/>
      <c r="AG3780"/>
      <c r="AH3780"/>
      <c r="AI3780"/>
      <c r="AK3780"/>
      <c r="AL3780"/>
      <c r="AM3780"/>
      <c r="AO3780"/>
      <c r="AP3780"/>
      <c r="AQ3780"/>
      <c r="AS3780"/>
      <c r="AT3780"/>
      <c r="AU3780"/>
      <c r="AW3780"/>
      <c r="AX3780"/>
      <c r="AY3780"/>
      <c r="BA3780"/>
      <c r="BB3780"/>
      <c r="BC3780"/>
      <c r="BE3780"/>
      <c r="BF3780"/>
      <c r="BG3780"/>
      <c r="BI3780"/>
      <c r="BJ3780"/>
      <c r="BK3780"/>
      <c r="BM3780"/>
      <c r="BN3780"/>
      <c r="BO3780"/>
    </row>
    <row r="3781" spans="1:67">
      <c r="A3781"/>
      <c r="B3781"/>
      <c r="C3781"/>
      <c r="E3781"/>
      <c r="F3781"/>
      <c r="G3781"/>
      <c r="I3781"/>
      <c r="J3781"/>
      <c r="K3781"/>
      <c r="M3781"/>
      <c r="N3781"/>
      <c r="O3781"/>
      <c r="Q3781"/>
      <c r="R3781"/>
      <c r="S3781"/>
      <c r="U3781"/>
      <c r="V3781"/>
      <c r="W3781"/>
      <c r="Y3781"/>
      <c r="Z3781"/>
      <c r="AA3781"/>
      <c r="AC3781"/>
      <c r="AD3781"/>
      <c r="AE3781"/>
      <c r="AG3781"/>
      <c r="AH3781"/>
      <c r="AI3781"/>
      <c r="AK3781"/>
      <c r="AL3781"/>
      <c r="AM3781"/>
      <c r="AO3781"/>
      <c r="AP3781"/>
      <c r="AQ3781"/>
      <c r="AS3781"/>
      <c r="AT3781"/>
      <c r="AU3781"/>
      <c r="AW3781"/>
      <c r="AX3781"/>
      <c r="AY3781"/>
      <c r="BA3781"/>
      <c r="BB3781"/>
      <c r="BC3781"/>
      <c r="BE3781"/>
      <c r="BF3781"/>
      <c r="BG3781"/>
      <c r="BI3781"/>
      <c r="BJ3781"/>
      <c r="BK3781"/>
      <c r="BM3781"/>
      <c r="BN3781"/>
      <c r="BO3781"/>
    </row>
    <row r="3782" spans="1:67">
      <c r="A3782"/>
      <c r="B3782"/>
      <c r="C3782"/>
      <c r="E3782"/>
      <c r="F3782"/>
      <c r="G3782"/>
      <c r="I3782"/>
      <c r="J3782"/>
      <c r="K3782"/>
      <c r="M3782"/>
      <c r="N3782"/>
      <c r="O3782"/>
      <c r="Q3782"/>
      <c r="R3782"/>
      <c r="S3782"/>
      <c r="U3782"/>
      <c r="V3782"/>
      <c r="W3782"/>
      <c r="Y3782"/>
      <c r="Z3782"/>
      <c r="AA3782"/>
      <c r="AC3782"/>
      <c r="AD3782"/>
      <c r="AE3782"/>
      <c r="AG3782"/>
      <c r="AH3782"/>
      <c r="AI3782"/>
      <c r="AK3782"/>
      <c r="AL3782"/>
      <c r="AM3782"/>
      <c r="AO3782"/>
      <c r="AP3782"/>
      <c r="AQ3782"/>
      <c r="AS3782"/>
      <c r="AT3782"/>
      <c r="AU3782"/>
      <c r="AW3782"/>
      <c r="AX3782"/>
      <c r="AY3782"/>
      <c r="BA3782"/>
      <c r="BB3782"/>
      <c r="BC3782"/>
      <c r="BE3782"/>
      <c r="BF3782"/>
      <c r="BG3782"/>
      <c r="BI3782"/>
      <c r="BJ3782"/>
      <c r="BK3782"/>
      <c r="BM3782"/>
      <c r="BN3782"/>
      <c r="BO3782"/>
    </row>
    <row r="3783" spans="1:67">
      <c r="A3783"/>
      <c r="B3783"/>
      <c r="C3783"/>
      <c r="E3783"/>
      <c r="F3783"/>
      <c r="G3783"/>
      <c r="I3783"/>
      <c r="J3783"/>
      <c r="K3783"/>
      <c r="M3783"/>
      <c r="N3783"/>
      <c r="O3783"/>
      <c r="Q3783"/>
      <c r="R3783"/>
      <c r="S3783"/>
      <c r="U3783"/>
      <c r="V3783"/>
      <c r="W3783"/>
      <c r="Y3783"/>
      <c r="Z3783"/>
      <c r="AA3783"/>
      <c r="AC3783"/>
      <c r="AD3783"/>
      <c r="AE3783"/>
      <c r="AG3783"/>
      <c r="AH3783"/>
      <c r="AI3783"/>
      <c r="AK3783"/>
      <c r="AL3783"/>
      <c r="AM3783"/>
      <c r="AO3783"/>
      <c r="AP3783"/>
      <c r="AQ3783"/>
      <c r="AS3783"/>
      <c r="AT3783"/>
      <c r="AU3783"/>
      <c r="AW3783"/>
      <c r="AX3783"/>
      <c r="AY3783"/>
      <c r="BA3783"/>
      <c r="BB3783"/>
      <c r="BC3783"/>
      <c r="BE3783"/>
      <c r="BF3783"/>
      <c r="BG3783"/>
      <c r="BI3783"/>
      <c r="BJ3783"/>
      <c r="BK3783"/>
      <c r="BM3783"/>
      <c r="BN3783"/>
      <c r="BO3783"/>
    </row>
    <row r="3784" spans="1:67">
      <c r="A3784"/>
      <c r="B3784"/>
      <c r="C3784"/>
      <c r="E3784"/>
      <c r="F3784"/>
      <c r="G3784"/>
      <c r="I3784"/>
      <c r="J3784"/>
      <c r="K3784"/>
      <c r="M3784"/>
      <c r="N3784"/>
      <c r="O3784"/>
      <c r="Q3784"/>
      <c r="R3784"/>
      <c r="S3784"/>
      <c r="U3784"/>
      <c r="V3784"/>
      <c r="W3784"/>
      <c r="Y3784"/>
      <c r="Z3784"/>
      <c r="AA3784"/>
      <c r="AC3784"/>
      <c r="AD3784"/>
      <c r="AE3784"/>
      <c r="AG3784"/>
      <c r="AH3784"/>
      <c r="AI3784"/>
      <c r="AK3784"/>
      <c r="AL3784"/>
      <c r="AM3784"/>
      <c r="AO3784"/>
      <c r="AP3784"/>
      <c r="AQ3784"/>
      <c r="AS3784"/>
      <c r="AT3784"/>
      <c r="AU3784"/>
      <c r="AW3784"/>
      <c r="AX3784"/>
      <c r="AY3784"/>
      <c r="BA3784"/>
      <c r="BB3784"/>
      <c r="BC3784"/>
      <c r="BE3784"/>
      <c r="BF3784"/>
      <c r="BG3784"/>
      <c r="BI3784"/>
      <c r="BJ3784"/>
      <c r="BK3784"/>
      <c r="BM3784"/>
      <c r="BN3784"/>
      <c r="BO3784"/>
    </row>
    <row r="3785" spans="1:67">
      <c r="A3785"/>
      <c r="B3785"/>
      <c r="C3785"/>
      <c r="E3785"/>
      <c r="F3785"/>
      <c r="G3785"/>
      <c r="I3785"/>
      <c r="J3785"/>
      <c r="K3785"/>
      <c r="M3785"/>
      <c r="N3785"/>
      <c r="O3785"/>
      <c r="Q3785"/>
      <c r="R3785"/>
      <c r="S3785"/>
      <c r="U3785"/>
      <c r="V3785"/>
      <c r="W3785"/>
      <c r="Y3785"/>
      <c r="Z3785"/>
      <c r="AA3785"/>
      <c r="AC3785"/>
      <c r="AD3785"/>
      <c r="AE3785"/>
      <c r="AG3785"/>
      <c r="AH3785"/>
      <c r="AI3785"/>
      <c r="AK3785"/>
      <c r="AL3785"/>
      <c r="AM3785"/>
      <c r="AO3785"/>
      <c r="AP3785"/>
      <c r="AQ3785"/>
      <c r="AS3785"/>
      <c r="AT3785"/>
      <c r="AU3785"/>
      <c r="AW3785"/>
      <c r="AX3785"/>
      <c r="AY3785"/>
      <c r="BA3785"/>
      <c r="BB3785"/>
      <c r="BC3785"/>
      <c r="BE3785"/>
      <c r="BF3785"/>
      <c r="BG3785"/>
      <c r="BI3785"/>
      <c r="BJ3785"/>
      <c r="BK3785"/>
      <c r="BM3785"/>
      <c r="BN3785"/>
      <c r="BO3785"/>
    </row>
    <row r="3786" spans="1:67">
      <c r="A3786"/>
      <c r="B3786"/>
      <c r="C3786"/>
      <c r="E3786"/>
      <c r="F3786"/>
      <c r="G3786"/>
      <c r="I3786"/>
      <c r="J3786"/>
      <c r="K3786"/>
      <c r="M3786"/>
      <c r="N3786"/>
      <c r="O3786"/>
      <c r="Q3786"/>
      <c r="R3786"/>
      <c r="S3786"/>
      <c r="U3786"/>
      <c r="V3786"/>
      <c r="W3786"/>
      <c r="Y3786"/>
      <c r="Z3786"/>
      <c r="AA3786"/>
      <c r="AC3786"/>
      <c r="AD3786"/>
      <c r="AE3786"/>
      <c r="AG3786"/>
      <c r="AH3786"/>
      <c r="AI3786"/>
      <c r="AK3786"/>
      <c r="AL3786"/>
      <c r="AM3786"/>
      <c r="AO3786"/>
      <c r="AP3786"/>
      <c r="AQ3786"/>
      <c r="AS3786"/>
      <c r="AT3786"/>
      <c r="AU3786"/>
      <c r="AW3786"/>
      <c r="AX3786"/>
      <c r="AY3786"/>
      <c r="BA3786"/>
      <c r="BB3786"/>
      <c r="BC3786"/>
      <c r="BE3786"/>
      <c r="BF3786"/>
      <c r="BG3786"/>
      <c r="BI3786"/>
      <c r="BJ3786"/>
      <c r="BK3786"/>
      <c r="BM3786"/>
      <c r="BN3786"/>
      <c r="BO3786"/>
    </row>
    <row r="3787" spans="1:67">
      <c r="A3787"/>
      <c r="B3787"/>
      <c r="C3787"/>
      <c r="E3787"/>
      <c r="F3787"/>
      <c r="G3787"/>
      <c r="I3787"/>
      <c r="J3787"/>
      <c r="K3787"/>
      <c r="M3787"/>
      <c r="N3787"/>
      <c r="O3787"/>
      <c r="Q3787"/>
      <c r="R3787"/>
      <c r="S3787"/>
      <c r="U3787"/>
      <c r="V3787"/>
      <c r="W3787"/>
      <c r="Y3787"/>
      <c r="Z3787"/>
      <c r="AA3787"/>
      <c r="AC3787"/>
      <c r="AD3787"/>
      <c r="AE3787"/>
      <c r="AG3787"/>
      <c r="AH3787"/>
      <c r="AI3787"/>
      <c r="AK3787"/>
      <c r="AL3787"/>
      <c r="AM3787"/>
      <c r="AO3787"/>
      <c r="AP3787"/>
      <c r="AQ3787"/>
      <c r="AS3787"/>
      <c r="AT3787"/>
      <c r="AU3787"/>
      <c r="AW3787"/>
      <c r="AX3787"/>
      <c r="AY3787"/>
      <c r="BA3787"/>
      <c r="BB3787"/>
      <c r="BC3787"/>
      <c r="BE3787"/>
      <c r="BF3787"/>
      <c r="BG3787"/>
      <c r="BI3787"/>
      <c r="BJ3787"/>
      <c r="BK3787"/>
      <c r="BM3787"/>
      <c r="BN3787"/>
      <c r="BO3787"/>
    </row>
    <row r="3788" spans="1:67">
      <c r="A3788"/>
      <c r="B3788"/>
      <c r="C3788"/>
      <c r="E3788"/>
      <c r="F3788"/>
      <c r="G3788"/>
      <c r="I3788"/>
      <c r="J3788"/>
      <c r="K3788"/>
      <c r="M3788"/>
      <c r="N3788"/>
      <c r="O3788"/>
      <c r="Q3788"/>
      <c r="R3788"/>
      <c r="S3788"/>
      <c r="U3788"/>
      <c r="V3788"/>
      <c r="W3788"/>
      <c r="Y3788"/>
      <c r="Z3788"/>
      <c r="AA3788"/>
      <c r="AC3788"/>
      <c r="AD3788"/>
      <c r="AE3788"/>
      <c r="AG3788"/>
      <c r="AH3788"/>
      <c r="AI3788"/>
      <c r="AK3788"/>
      <c r="AL3788"/>
      <c r="AM3788"/>
      <c r="AO3788"/>
      <c r="AP3788"/>
      <c r="AQ3788"/>
      <c r="AS3788"/>
      <c r="AT3788"/>
      <c r="AU3788"/>
      <c r="AW3788"/>
      <c r="AX3788"/>
      <c r="AY3788"/>
      <c r="BA3788"/>
      <c r="BB3788"/>
      <c r="BC3788"/>
      <c r="BE3788"/>
      <c r="BF3788"/>
      <c r="BG3788"/>
      <c r="BI3788"/>
      <c r="BJ3788"/>
      <c r="BK3788"/>
      <c r="BM3788"/>
      <c r="BN3788"/>
      <c r="BO3788"/>
    </row>
    <row r="3789" spans="1:67">
      <c r="A3789"/>
      <c r="B3789"/>
      <c r="C3789"/>
      <c r="E3789"/>
      <c r="F3789"/>
      <c r="G3789"/>
      <c r="I3789"/>
      <c r="J3789"/>
      <c r="K3789"/>
      <c r="M3789"/>
      <c r="N3789"/>
      <c r="O3789"/>
      <c r="Q3789"/>
      <c r="R3789"/>
      <c r="S3789"/>
      <c r="U3789"/>
      <c r="V3789"/>
      <c r="W3789"/>
      <c r="Y3789"/>
      <c r="Z3789"/>
      <c r="AA3789"/>
      <c r="AC3789"/>
      <c r="AD3789"/>
      <c r="AE3789"/>
      <c r="AG3789"/>
      <c r="AH3789"/>
      <c r="AI3789"/>
      <c r="AK3789"/>
      <c r="AL3789"/>
      <c r="AM3789"/>
      <c r="AO3789"/>
      <c r="AP3789"/>
      <c r="AQ3789"/>
      <c r="AS3789"/>
      <c r="AT3789"/>
      <c r="AU3789"/>
      <c r="AW3789"/>
      <c r="AX3789"/>
      <c r="AY3789"/>
      <c r="BA3789"/>
      <c r="BB3789"/>
      <c r="BC3789"/>
      <c r="BE3789"/>
      <c r="BF3789"/>
      <c r="BG3789"/>
      <c r="BI3789"/>
      <c r="BJ3789"/>
      <c r="BK3789"/>
      <c r="BM3789"/>
      <c r="BN3789"/>
      <c r="BO3789"/>
    </row>
    <row r="3790" spans="1:67">
      <c r="A3790"/>
      <c r="B3790"/>
      <c r="C3790"/>
      <c r="E3790"/>
      <c r="F3790"/>
      <c r="G3790"/>
      <c r="I3790"/>
      <c r="J3790"/>
      <c r="K3790"/>
      <c r="M3790"/>
      <c r="N3790"/>
      <c r="O3790"/>
      <c r="Q3790"/>
      <c r="R3790"/>
      <c r="S3790"/>
      <c r="U3790"/>
      <c r="V3790"/>
      <c r="W3790"/>
      <c r="Y3790"/>
      <c r="Z3790"/>
      <c r="AA3790"/>
      <c r="AC3790"/>
      <c r="AD3790"/>
      <c r="AE3790"/>
      <c r="AG3790"/>
      <c r="AH3790"/>
      <c r="AI3790"/>
      <c r="AK3790"/>
      <c r="AL3790"/>
      <c r="AM3790"/>
      <c r="AO3790"/>
      <c r="AP3790"/>
      <c r="AQ3790"/>
      <c r="AS3790"/>
      <c r="AT3790"/>
      <c r="AU3790"/>
      <c r="AW3790"/>
      <c r="AX3790"/>
      <c r="AY3790"/>
      <c r="BA3790"/>
      <c r="BB3790"/>
      <c r="BC3790"/>
      <c r="BE3790"/>
      <c r="BF3790"/>
      <c r="BG3790"/>
      <c r="BI3790"/>
      <c r="BJ3790"/>
      <c r="BK3790"/>
      <c r="BM3790"/>
      <c r="BN3790"/>
      <c r="BO3790"/>
    </row>
    <row r="3791" spans="1:67">
      <c r="A3791"/>
      <c r="B3791"/>
      <c r="C3791"/>
      <c r="E3791"/>
      <c r="F3791"/>
      <c r="G3791"/>
      <c r="I3791"/>
      <c r="J3791"/>
      <c r="K3791"/>
      <c r="M3791"/>
      <c r="N3791"/>
      <c r="O3791"/>
      <c r="Q3791"/>
      <c r="R3791"/>
      <c r="S3791"/>
      <c r="U3791"/>
      <c r="V3791"/>
      <c r="W3791"/>
      <c r="Y3791"/>
      <c r="Z3791"/>
      <c r="AA3791"/>
      <c r="AC3791"/>
      <c r="AD3791"/>
      <c r="AE3791"/>
      <c r="AG3791"/>
      <c r="AH3791"/>
      <c r="AI3791"/>
      <c r="AK3791"/>
      <c r="AL3791"/>
      <c r="AM3791"/>
      <c r="AO3791"/>
      <c r="AP3791"/>
      <c r="AQ3791"/>
      <c r="AS3791"/>
      <c r="AT3791"/>
      <c r="AU3791"/>
      <c r="AW3791"/>
      <c r="AX3791"/>
      <c r="AY3791"/>
      <c r="BA3791"/>
      <c r="BB3791"/>
      <c r="BC3791"/>
      <c r="BE3791"/>
      <c r="BF3791"/>
      <c r="BG3791"/>
      <c r="BI3791"/>
      <c r="BJ3791"/>
      <c r="BK3791"/>
      <c r="BM3791"/>
      <c r="BN3791"/>
      <c r="BO3791"/>
    </row>
    <row r="3792" spans="1:67">
      <c r="A3792"/>
      <c r="B3792"/>
      <c r="C3792"/>
      <c r="E3792"/>
      <c r="F3792"/>
      <c r="G3792"/>
      <c r="I3792"/>
      <c r="J3792"/>
      <c r="K3792"/>
      <c r="M3792"/>
      <c r="N3792"/>
      <c r="O3792"/>
      <c r="Q3792"/>
      <c r="R3792"/>
      <c r="S3792"/>
      <c r="U3792"/>
      <c r="V3792"/>
      <c r="W3792"/>
      <c r="Y3792"/>
      <c r="Z3792"/>
      <c r="AA3792"/>
      <c r="AC3792"/>
      <c r="AD3792"/>
      <c r="AE3792"/>
      <c r="AG3792"/>
      <c r="AH3792"/>
      <c r="AI3792"/>
      <c r="AK3792"/>
      <c r="AL3792"/>
      <c r="AM3792"/>
      <c r="AO3792"/>
      <c r="AP3792"/>
      <c r="AQ3792"/>
      <c r="AS3792"/>
      <c r="AT3792"/>
      <c r="AU3792"/>
      <c r="AW3792"/>
      <c r="AX3792"/>
      <c r="AY3792"/>
      <c r="BA3792"/>
      <c r="BB3792"/>
      <c r="BC3792"/>
      <c r="BE3792"/>
      <c r="BF3792"/>
      <c r="BG3792"/>
      <c r="BI3792"/>
      <c r="BJ3792"/>
      <c r="BK3792"/>
      <c r="BM3792"/>
      <c r="BN3792"/>
      <c r="BO3792"/>
    </row>
    <row r="3793" spans="1:67">
      <c r="A3793"/>
      <c r="B3793"/>
      <c r="C3793"/>
      <c r="E3793"/>
      <c r="F3793"/>
      <c r="G3793"/>
      <c r="I3793"/>
      <c r="J3793"/>
      <c r="K3793"/>
      <c r="M3793"/>
      <c r="N3793"/>
      <c r="O3793"/>
      <c r="Q3793"/>
      <c r="R3793"/>
      <c r="S3793"/>
      <c r="U3793"/>
      <c r="V3793"/>
      <c r="W3793"/>
      <c r="Y3793"/>
      <c r="Z3793"/>
      <c r="AA3793"/>
      <c r="AC3793"/>
      <c r="AD3793"/>
      <c r="AE3793"/>
      <c r="AG3793"/>
      <c r="AH3793"/>
      <c r="AI3793"/>
      <c r="AK3793"/>
      <c r="AL3793"/>
      <c r="AM3793"/>
      <c r="AO3793"/>
      <c r="AP3793"/>
      <c r="AQ3793"/>
      <c r="AS3793"/>
      <c r="AT3793"/>
      <c r="AU3793"/>
      <c r="AW3793"/>
      <c r="AX3793"/>
      <c r="AY3793"/>
      <c r="BA3793"/>
      <c r="BB3793"/>
      <c r="BC3793"/>
      <c r="BE3793"/>
      <c r="BF3793"/>
      <c r="BG3793"/>
      <c r="BI3793"/>
      <c r="BJ3793"/>
      <c r="BK3793"/>
      <c r="BM3793"/>
      <c r="BN3793"/>
      <c r="BO3793"/>
    </row>
    <row r="3794" spans="1:67">
      <c r="A3794"/>
      <c r="B3794"/>
      <c r="C3794"/>
      <c r="E3794"/>
      <c r="F3794"/>
      <c r="G3794"/>
      <c r="I3794"/>
      <c r="J3794"/>
      <c r="K3794"/>
      <c r="M3794"/>
      <c r="N3794"/>
      <c r="O3794"/>
      <c r="Q3794"/>
      <c r="R3794"/>
      <c r="S3794"/>
      <c r="U3794"/>
      <c r="V3794"/>
      <c r="W3794"/>
      <c r="Y3794"/>
      <c r="Z3794"/>
      <c r="AA3794"/>
      <c r="AC3794"/>
      <c r="AD3794"/>
      <c r="AE3794"/>
      <c r="AG3794"/>
      <c r="AH3794"/>
      <c r="AI3794"/>
      <c r="AK3794"/>
      <c r="AL3794"/>
      <c r="AM3794"/>
      <c r="AO3794"/>
      <c r="AP3794"/>
      <c r="AQ3794"/>
      <c r="AS3794"/>
      <c r="AT3794"/>
      <c r="AU3794"/>
      <c r="AW3794"/>
      <c r="AX3794"/>
      <c r="AY3794"/>
      <c r="BA3794"/>
      <c r="BB3794"/>
      <c r="BC3794"/>
      <c r="BE3794"/>
      <c r="BF3794"/>
      <c r="BG3794"/>
      <c r="BI3794"/>
      <c r="BJ3794"/>
      <c r="BK3794"/>
      <c r="BM3794"/>
      <c r="BN3794"/>
      <c r="BO3794"/>
    </row>
    <row r="3795" spans="1:67">
      <c r="A3795"/>
      <c r="B3795"/>
      <c r="C3795"/>
      <c r="E3795"/>
      <c r="F3795"/>
      <c r="G3795"/>
      <c r="I3795"/>
      <c r="J3795"/>
      <c r="K3795"/>
      <c r="M3795"/>
      <c r="N3795"/>
      <c r="O3795"/>
      <c r="Q3795"/>
      <c r="R3795"/>
      <c r="S3795"/>
      <c r="U3795"/>
      <c r="V3795"/>
      <c r="W3795"/>
      <c r="Y3795"/>
      <c r="Z3795"/>
      <c r="AA3795"/>
      <c r="AC3795"/>
      <c r="AD3795"/>
      <c r="AE3795"/>
      <c r="AG3795"/>
      <c r="AH3795"/>
      <c r="AI3795"/>
      <c r="AK3795"/>
      <c r="AL3795"/>
      <c r="AM3795"/>
      <c r="AO3795"/>
      <c r="AP3795"/>
      <c r="AQ3795"/>
      <c r="AS3795"/>
      <c r="AT3795"/>
      <c r="AU3795"/>
      <c r="AW3795"/>
      <c r="AX3795"/>
      <c r="AY3795"/>
      <c r="BA3795"/>
      <c r="BB3795"/>
      <c r="BC3795"/>
      <c r="BE3795"/>
      <c r="BF3795"/>
      <c r="BG3795"/>
      <c r="BI3795"/>
      <c r="BJ3795"/>
      <c r="BK3795"/>
      <c r="BM3795"/>
      <c r="BN3795"/>
      <c r="BO3795"/>
    </row>
    <row r="3796" spans="1:67">
      <c r="A3796"/>
      <c r="B3796"/>
      <c r="C3796"/>
      <c r="E3796"/>
      <c r="F3796"/>
      <c r="G3796"/>
      <c r="I3796"/>
      <c r="J3796"/>
      <c r="K3796"/>
      <c r="M3796"/>
      <c r="N3796"/>
      <c r="O3796"/>
      <c r="Q3796"/>
      <c r="R3796"/>
      <c r="S3796"/>
      <c r="U3796"/>
      <c r="V3796"/>
      <c r="W3796"/>
      <c r="Y3796"/>
      <c r="Z3796"/>
      <c r="AA3796"/>
      <c r="AC3796"/>
      <c r="AD3796"/>
      <c r="AE3796"/>
      <c r="AG3796"/>
      <c r="AH3796"/>
      <c r="AI3796"/>
      <c r="AK3796"/>
      <c r="AL3796"/>
      <c r="AM3796"/>
      <c r="AO3796"/>
      <c r="AP3796"/>
      <c r="AQ3796"/>
      <c r="AS3796"/>
      <c r="AT3796"/>
      <c r="AU3796"/>
      <c r="AW3796"/>
      <c r="AX3796"/>
      <c r="AY3796"/>
      <c r="BA3796"/>
      <c r="BB3796"/>
      <c r="BC3796"/>
      <c r="BE3796"/>
      <c r="BF3796"/>
      <c r="BG3796"/>
      <c r="BI3796"/>
      <c r="BJ3796"/>
      <c r="BK3796"/>
      <c r="BM3796"/>
      <c r="BN3796"/>
      <c r="BO3796"/>
    </row>
    <row r="3797" spans="1:67">
      <c r="A3797"/>
      <c r="B3797"/>
      <c r="C3797"/>
      <c r="E3797"/>
      <c r="F3797"/>
      <c r="G3797"/>
      <c r="I3797"/>
      <c r="J3797"/>
      <c r="K3797"/>
      <c r="M3797"/>
      <c r="N3797"/>
      <c r="O3797"/>
      <c r="Q3797"/>
      <c r="R3797"/>
      <c r="S3797"/>
      <c r="U3797"/>
      <c r="V3797"/>
      <c r="W3797"/>
      <c r="Y3797"/>
      <c r="Z3797"/>
      <c r="AA3797"/>
      <c r="AC3797"/>
      <c r="AD3797"/>
      <c r="AE3797"/>
      <c r="AG3797"/>
      <c r="AH3797"/>
      <c r="AI3797"/>
      <c r="AK3797"/>
      <c r="AL3797"/>
      <c r="AM3797"/>
      <c r="AO3797"/>
      <c r="AP3797"/>
      <c r="AQ3797"/>
      <c r="AS3797"/>
      <c r="AT3797"/>
      <c r="AU3797"/>
      <c r="AW3797"/>
      <c r="AX3797"/>
      <c r="AY3797"/>
      <c r="BA3797"/>
      <c r="BB3797"/>
      <c r="BC3797"/>
      <c r="BE3797"/>
      <c r="BF3797"/>
      <c r="BG3797"/>
      <c r="BI3797"/>
      <c r="BJ3797"/>
      <c r="BK3797"/>
      <c r="BM3797"/>
      <c r="BN3797"/>
      <c r="BO3797"/>
    </row>
    <row r="3798" spans="1:67">
      <c r="A3798"/>
      <c r="B3798"/>
      <c r="C3798"/>
      <c r="E3798"/>
      <c r="F3798"/>
      <c r="G3798"/>
      <c r="I3798"/>
      <c r="J3798"/>
      <c r="K3798"/>
      <c r="M3798"/>
      <c r="N3798"/>
      <c r="O3798"/>
      <c r="Q3798"/>
      <c r="R3798"/>
      <c r="S3798"/>
      <c r="U3798"/>
      <c r="V3798"/>
      <c r="W3798"/>
      <c r="Y3798"/>
      <c r="Z3798"/>
      <c r="AA3798"/>
      <c r="AC3798"/>
      <c r="AD3798"/>
      <c r="AE3798"/>
      <c r="AG3798"/>
      <c r="AH3798"/>
      <c r="AI3798"/>
      <c r="AK3798"/>
      <c r="AL3798"/>
      <c r="AM3798"/>
      <c r="AO3798"/>
      <c r="AP3798"/>
      <c r="AQ3798"/>
      <c r="AS3798"/>
      <c r="AT3798"/>
      <c r="AU3798"/>
      <c r="AW3798"/>
      <c r="AX3798"/>
      <c r="AY3798"/>
      <c r="BA3798"/>
      <c r="BB3798"/>
      <c r="BC3798"/>
      <c r="BE3798"/>
      <c r="BF3798"/>
      <c r="BG3798"/>
      <c r="BI3798"/>
      <c r="BJ3798"/>
      <c r="BK3798"/>
      <c r="BM3798"/>
      <c r="BN3798"/>
      <c r="BO3798"/>
    </row>
    <row r="3799" spans="1:67">
      <c r="A3799"/>
      <c r="B3799"/>
      <c r="C3799"/>
      <c r="E3799"/>
      <c r="F3799"/>
      <c r="G3799"/>
      <c r="I3799"/>
      <c r="J3799"/>
      <c r="K3799"/>
      <c r="M3799"/>
      <c r="N3799"/>
      <c r="O3799"/>
      <c r="Q3799"/>
      <c r="R3799"/>
      <c r="S3799"/>
      <c r="U3799"/>
      <c r="V3799"/>
      <c r="W3799"/>
      <c r="Y3799"/>
      <c r="Z3799"/>
      <c r="AA3799"/>
      <c r="AC3799"/>
      <c r="AD3799"/>
      <c r="AE3799"/>
      <c r="AG3799"/>
      <c r="AH3799"/>
      <c r="AI3799"/>
      <c r="AK3799"/>
      <c r="AL3799"/>
      <c r="AM3799"/>
      <c r="AO3799"/>
      <c r="AP3799"/>
      <c r="AQ3799"/>
      <c r="AS3799"/>
      <c r="AT3799"/>
      <c r="AU3799"/>
      <c r="AW3799"/>
      <c r="AX3799"/>
      <c r="AY3799"/>
      <c r="BA3799"/>
      <c r="BB3799"/>
      <c r="BC3799"/>
      <c r="BE3799"/>
      <c r="BF3799"/>
      <c r="BG3799"/>
      <c r="BI3799"/>
      <c r="BJ3799"/>
      <c r="BK3799"/>
      <c r="BM3799"/>
      <c r="BN3799"/>
      <c r="BO3799"/>
    </row>
    <row r="3800" spans="1:67">
      <c r="A3800"/>
      <c r="B3800"/>
      <c r="C3800"/>
      <c r="E3800"/>
      <c r="F3800"/>
      <c r="G3800"/>
      <c r="I3800"/>
      <c r="J3800"/>
      <c r="K3800"/>
      <c r="M3800"/>
      <c r="N3800"/>
      <c r="O3800"/>
      <c r="Q3800"/>
      <c r="R3800"/>
      <c r="S3800"/>
      <c r="U3800"/>
      <c r="V3800"/>
      <c r="W3800"/>
      <c r="Y3800"/>
      <c r="Z3800"/>
      <c r="AA3800"/>
      <c r="AC3800"/>
      <c r="AD3800"/>
      <c r="AE3800"/>
      <c r="AG3800"/>
      <c r="AH3800"/>
      <c r="AI3800"/>
      <c r="AK3800"/>
      <c r="AL3800"/>
      <c r="AM3800"/>
      <c r="AO3800"/>
      <c r="AP3800"/>
      <c r="AQ3800"/>
      <c r="AS3800"/>
      <c r="AT3800"/>
      <c r="AU3800"/>
      <c r="AW3800"/>
      <c r="AX3800"/>
      <c r="AY3800"/>
      <c r="BA3800"/>
      <c r="BB3800"/>
      <c r="BC3800"/>
      <c r="BE3800"/>
      <c r="BF3800"/>
      <c r="BG3800"/>
      <c r="BI3800"/>
      <c r="BJ3800"/>
      <c r="BK3800"/>
      <c r="BM3800"/>
      <c r="BN3800"/>
      <c r="BO3800"/>
    </row>
    <row r="3801" spans="1:67">
      <c r="A3801"/>
      <c r="B3801"/>
      <c r="C3801"/>
      <c r="E3801"/>
      <c r="F3801"/>
      <c r="G3801"/>
      <c r="I3801"/>
      <c r="J3801"/>
      <c r="K3801"/>
      <c r="M3801"/>
      <c r="N3801"/>
      <c r="O3801"/>
      <c r="Q3801"/>
      <c r="R3801"/>
      <c r="S3801"/>
      <c r="U3801"/>
      <c r="V3801"/>
      <c r="W3801"/>
      <c r="Y3801"/>
      <c r="Z3801"/>
      <c r="AA3801"/>
      <c r="AC3801"/>
      <c r="AD3801"/>
      <c r="AE3801"/>
      <c r="AG3801"/>
      <c r="AH3801"/>
      <c r="AI3801"/>
      <c r="AK3801"/>
      <c r="AL3801"/>
      <c r="AM3801"/>
      <c r="AO3801"/>
      <c r="AP3801"/>
      <c r="AQ3801"/>
      <c r="AS3801"/>
      <c r="AT3801"/>
      <c r="AU3801"/>
      <c r="AW3801"/>
      <c r="AX3801"/>
      <c r="AY3801"/>
      <c r="BA3801"/>
      <c r="BB3801"/>
      <c r="BC3801"/>
      <c r="BE3801"/>
      <c r="BF3801"/>
      <c r="BG3801"/>
      <c r="BI3801"/>
      <c r="BJ3801"/>
      <c r="BK3801"/>
      <c r="BM3801"/>
      <c r="BN3801"/>
      <c r="BO3801"/>
    </row>
    <row r="3802" spans="1:67">
      <c r="A3802"/>
      <c r="B3802"/>
      <c r="C3802"/>
      <c r="E3802"/>
      <c r="F3802"/>
      <c r="G3802"/>
      <c r="I3802"/>
      <c r="J3802"/>
      <c r="K3802"/>
      <c r="M3802"/>
      <c r="N3802"/>
      <c r="O3802"/>
      <c r="Q3802"/>
      <c r="R3802"/>
      <c r="S3802"/>
      <c r="U3802"/>
      <c r="V3802"/>
      <c r="W3802"/>
      <c r="Y3802"/>
      <c r="Z3802"/>
      <c r="AA3802"/>
      <c r="AC3802"/>
      <c r="AD3802"/>
      <c r="AE3802"/>
      <c r="AG3802"/>
      <c r="AH3802"/>
      <c r="AI3802"/>
      <c r="AK3802"/>
      <c r="AL3802"/>
      <c r="AM3802"/>
      <c r="AO3802"/>
      <c r="AP3802"/>
      <c r="AQ3802"/>
      <c r="AS3802"/>
      <c r="AT3802"/>
      <c r="AU3802"/>
      <c r="AW3802"/>
      <c r="AX3802"/>
      <c r="AY3802"/>
      <c r="BA3802"/>
      <c r="BB3802"/>
      <c r="BC3802"/>
      <c r="BE3802"/>
      <c r="BF3802"/>
      <c r="BG3802"/>
      <c r="BI3802"/>
      <c r="BJ3802"/>
      <c r="BK3802"/>
      <c r="BM3802"/>
      <c r="BN3802"/>
      <c r="BO3802"/>
    </row>
    <row r="3803" spans="1:67">
      <c r="A3803"/>
      <c r="B3803"/>
      <c r="C3803"/>
      <c r="E3803"/>
      <c r="F3803"/>
      <c r="G3803"/>
      <c r="I3803"/>
      <c r="J3803"/>
      <c r="K3803"/>
      <c r="M3803"/>
      <c r="N3803"/>
      <c r="O3803"/>
      <c r="Q3803"/>
      <c r="R3803"/>
      <c r="S3803"/>
      <c r="U3803"/>
      <c r="V3803"/>
      <c r="W3803"/>
      <c r="Y3803"/>
      <c r="Z3803"/>
      <c r="AA3803"/>
      <c r="AC3803"/>
      <c r="AD3803"/>
      <c r="AE3803"/>
      <c r="AG3803"/>
      <c r="AH3803"/>
      <c r="AI3803"/>
      <c r="AK3803"/>
      <c r="AL3803"/>
      <c r="AM3803"/>
      <c r="AO3803"/>
      <c r="AP3803"/>
      <c r="AQ3803"/>
      <c r="AS3803"/>
      <c r="AT3803"/>
      <c r="AU3803"/>
      <c r="AW3803"/>
      <c r="AX3803"/>
      <c r="AY3803"/>
      <c r="BA3803"/>
      <c r="BB3803"/>
      <c r="BC3803"/>
      <c r="BE3803"/>
      <c r="BF3803"/>
      <c r="BG3803"/>
      <c r="BI3803"/>
      <c r="BJ3803"/>
      <c r="BK3803"/>
      <c r="BM3803"/>
      <c r="BN3803"/>
      <c r="BO3803"/>
    </row>
    <row r="3804" spans="1:67">
      <c r="A3804"/>
      <c r="B3804"/>
      <c r="C3804"/>
      <c r="E3804"/>
      <c r="F3804"/>
      <c r="G3804"/>
      <c r="I3804"/>
      <c r="J3804"/>
      <c r="K3804"/>
      <c r="M3804"/>
      <c r="N3804"/>
      <c r="O3804"/>
      <c r="Q3804"/>
      <c r="R3804"/>
      <c r="S3804"/>
      <c r="U3804"/>
      <c r="V3804"/>
      <c r="W3804"/>
      <c r="Y3804"/>
      <c r="Z3804"/>
      <c r="AA3804"/>
      <c r="AC3804"/>
      <c r="AD3804"/>
      <c r="AE3804"/>
      <c r="AG3804"/>
      <c r="AH3804"/>
      <c r="AI3804"/>
      <c r="AK3804"/>
      <c r="AL3804"/>
      <c r="AM3804"/>
      <c r="AO3804"/>
      <c r="AP3804"/>
      <c r="AQ3804"/>
      <c r="AS3804"/>
      <c r="AT3804"/>
      <c r="AU3804"/>
      <c r="AW3804"/>
      <c r="AX3804"/>
      <c r="AY3804"/>
      <c r="BA3804"/>
      <c r="BB3804"/>
      <c r="BC3804"/>
      <c r="BE3804"/>
      <c r="BF3804"/>
      <c r="BG3804"/>
      <c r="BI3804"/>
      <c r="BJ3804"/>
      <c r="BK3804"/>
      <c r="BM3804"/>
      <c r="BN3804"/>
      <c r="BO3804"/>
    </row>
    <row r="3805" spans="1:67">
      <c r="A3805"/>
      <c r="B3805"/>
      <c r="C3805"/>
      <c r="E3805"/>
      <c r="F3805"/>
      <c r="G3805"/>
      <c r="I3805"/>
      <c r="J3805"/>
      <c r="K3805"/>
      <c r="M3805"/>
      <c r="N3805"/>
      <c r="O3805"/>
      <c r="Q3805"/>
      <c r="R3805"/>
      <c r="S3805"/>
      <c r="U3805"/>
      <c r="V3805"/>
      <c r="W3805"/>
      <c r="Y3805"/>
      <c r="Z3805"/>
      <c r="AA3805"/>
      <c r="AC3805"/>
      <c r="AD3805"/>
      <c r="AE3805"/>
      <c r="AG3805"/>
      <c r="AH3805"/>
      <c r="AI3805"/>
      <c r="AK3805"/>
      <c r="AL3805"/>
      <c r="AM3805"/>
      <c r="AO3805"/>
      <c r="AP3805"/>
      <c r="AQ3805"/>
      <c r="AS3805"/>
      <c r="AT3805"/>
      <c r="AU3805"/>
      <c r="AW3805"/>
      <c r="AX3805"/>
      <c r="AY3805"/>
      <c r="BA3805"/>
      <c r="BB3805"/>
      <c r="BC3805"/>
      <c r="BE3805"/>
      <c r="BF3805"/>
      <c r="BG3805"/>
      <c r="BI3805"/>
      <c r="BJ3805"/>
      <c r="BK3805"/>
      <c r="BM3805"/>
      <c r="BN3805"/>
      <c r="BO3805"/>
    </row>
    <row r="3806" spans="1:67">
      <c r="A3806"/>
      <c r="B3806"/>
      <c r="C3806"/>
      <c r="E3806"/>
      <c r="F3806"/>
      <c r="G3806"/>
      <c r="I3806"/>
      <c r="J3806"/>
      <c r="K3806"/>
      <c r="M3806"/>
      <c r="N3806"/>
      <c r="O3806"/>
      <c r="Q3806"/>
      <c r="R3806"/>
      <c r="S3806"/>
      <c r="U3806"/>
      <c r="V3806"/>
      <c r="W3806"/>
      <c r="Y3806"/>
      <c r="Z3806"/>
      <c r="AA3806"/>
      <c r="AC3806"/>
      <c r="AD3806"/>
      <c r="AE3806"/>
      <c r="AG3806"/>
      <c r="AH3806"/>
      <c r="AI3806"/>
      <c r="AK3806"/>
      <c r="AL3806"/>
      <c r="AM3806"/>
      <c r="AO3806"/>
      <c r="AP3806"/>
      <c r="AQ3806"/>
      <c r="AS3806"/>
      <c r="AT3806"/>
      <c r="AU3806"/>
      <c r="AW3806"/>
      <c r="AX3806"/>
      <c r="AY3806"/>
      <c r="BA3806"/>
      <c r="BB3806"/>
      <c r="BC3806"/>
      <c r="BE3806"/>
      <c r="BF3806"/>
      <c r="BG3806"/>
      <c r="BI3806"/>
      <c r="BJ3806"/>
      <c r="BK3806"/>
      <c r="BM3806"/>
      <c r="BN3806"/>
      <c r="BO3806"/>
    </row>
    <row r="3807" spans="1:67">
      <c r="A3807"/>
      <c r="B3807"/>
      <c r="C3807"/>
      <c r="E3807"/>
      <c r="F3807"/>
      <c r="G3807"/>
      <c r="I3807"/>
      <c r="J3807"/>
      <c r="K3807"/>
      <c r="M3807"/>
      <c r="N3807"/>
      <c r="O3807"/>
      <c r="Q3807"/>
      <c r="R3807"/>
      <c r="S3807"/>
      <c r="U3807"/>
      <c r="V3807"/>
      <c r="W3807"/>
      <c r="Y3807"/>
      <c r="Z3807"/>
      <c r="AA3807"/>
      <c r="AC3807"/>
      <c r="AD3807"/>
      <c r="AE3807"/>
      <c r="AG3807"/>
      <c r="AH3807"/>
      <c r="AI3807"/>
      <c r="AK3807"/>
      <c r="AL3807"/>
      <c r="AM3807"/>
      <c r="AO3807"/>
      <c r="AP3807"/>
      <c r="AQ3807"/>
      <c r="AS3807"/>
      <c r="AT3807"/>
      <c r="AU3807"/>
      <c r="AW3807"/>
      <c r="AX3807"/>
      <c r="AY3807"/>
      <c r="BA3807"/>
      <c r="BB3807"/>
      <c r="BC3807"/>
      <c r="BE3807"/>
      <c r="BF3807"/>
      <c r="BG3807"/>
      <c r="BI3807"/>
      <c r="BJ3807"/>
      <c r="BK3807"/>
      <c r="BM3807"/>
      <c r="BN3807"/>
      <c r="BO3807"/>
    </row>
    <row r="3808" spans="1:67">
      <c r="A3808"/>
      <c r="B3808"/>
      <c r="C3808"/>
      <c r="E3808"/>
      <c r="F3808"/>
      <c r="G3808"/>
      <c r="I3808"/>
      <c r="J3808"/>
      <c r="K3808"/>
      <c r="M3808"/>
      <c r="N3808"/>
      <c r="O3808"/>
      <c r="Q3808"/>
      <c r="R3808"/>
      <c r="S3808"/>
      <c r="U3808"/>
      <c r="V3808"/>
      <c r="W3808"/>
      <c r="Y3808"/>
      <c r="Z3808"/>
      <c r="AA3808"/>
      <c r="AC3808"/>
      <c r="AD3808"/>
      <c r="AE3808"/>
      <c r="AG3808"/>
      <c r="AH3808"/>
      <c r="AI3808"/>
      <c r="AK3808"/>
      <c r="AL3808"/>
      <c r="AM3808"/>
      <c r="AO3808"/>
      <c r="AP3808"/>
      <c r="AQ3808"/>
      <c r="AS3808"/>
      <c r="AT3808"/>
      <c r="AU3808"/>
      <c r="AW3808"/>
      <c r="AX3808"/>
      <c r="AY3808"/>
      <c r="BA3808"/>
      <c r="BB3808"/>
      <c r="BC3808"/>
      <c r="BE3808"/>
      <c r="BF3808"/>
      <c r="BG3808"/>
      <c r="BI3808"/>
      <c r="BJ3808"/>
      <c r="BK3808"/>
      <c r="BM3808"/>
      <c r="BN3808"/>
      <c r="BO3808"/>
    </row>
    <row r="3809" spans="1:67">
      <c r="A3809"/>
      <c r="B3809"/>
      <c r="C3809"/>
      <c r="E3809"/>
      <c r="F3809"/>
      <c r="G3809"/>
      <c r="I3809"/>
      <c r="J3809"/>
      <c r="K3809"/>
      <c r="M3809"/>
      <c r="N3809"/>
      <c r="O3809"/>
      <c r="Q3809"/>
      <c r="R3809"/>
      <c r="S3809"/>
      <c r="U3809"/>
      <c r="V3809"/>
      <c r="W3809"/>
      <c r="Y3809"/>
      <c r="Z3809"/>
      <c r="AA3809"/>
      <c r="AC3809"/>
      <c r="AD3809"/>
      <c r="AE3809"/>
      <c r="AG3809"/>
      <c r="AH3809"/>
      <c r="AI3809"/>
      <c r="AK3809"/>
      <c r="AL3809"/>
      <c r="AM3809"/>
      <c r="AO3809"/>
      <c r="AP3809"/>
      <c r="AQ3809"/>
      <c r="AS3809"/>
      <c r="AT3809"/>
      <c r="AU3809"/>
      <c r="AW3809"/>
      <c r="AX3809"/>
      <c r="AY3809"/>
      <c r="BA3809"/>
      <c r="BB3809"/>
      <c r="BC3809"/>
      <c r="BE3809"/>
      <c r="BF3809"/>
      <c r="BG3809"/>
      <c r="BI3809"/>
      <c r="BJ3809"/>
      <c r="BK3809"/>
      <c r="BM3809"/>
      <c r="BN3809"/>
      <c r="BO3809"/>
    </row>
    <row r="3810" spans="1:67">
      <c r="A3810"/>
      <c r="B3810"/>
      <c r="C3810"/>
      <c r="E3810"/>
      <c r="F3810"/>
      <c r="G3810"/>
      <c r="I3810"/>
      <c r="J3810"/>
      <c r="K3810"/>
      <c r="M3810"/>
      <c r="N3810"/>
      <c r="O3810"/>
      <c r="Q3810"/>
      <c r="R3810"/>
      <c r="S3810"/>
      <c r="U3810"/>
      <c r="V3810"/>
      <c r="W3810"/>
      <c r="Y3810"/>
      <c r="Z3810"/>
      <c r="AA3810"/>
      <c r="AC3810"/>
      <c r="AD3810"/>
      <c r="AE3810"/>
      <c r="AG3810"/>
      <c r="AH3810"/>
      <c r="AI3810"/>
      <c r="AK3810"/>
      <c r="AL3810"/>
      <c r="AM3810"/>
      <c r="AO3810"/>
      <c r="AP3810"/>
      <c r="AQ3810"/>
      <c r="AS3810"/>
      <c r="AT3810"/>
      <c r="AU3810"/>
      <c r="AW3810"/>
      <c r="AX3810"/>
      <c r="AY3810"/>
      <c r="BA3810"/>
      <c r="BB3810"/>
      <c r="BC3810"/>
      <c r="BE3810"/>
      <c r="BF3810"/>
      <c r="BG3810"/>
      <c r="BI3810"/>
      <c r="BJ3810"/>
      <c r="BK3810"/>
      <c r="BM3810"/>
      <c r="BN3810"/>
      <c r="BO3810"/>
    </row>
    <row r="3811" spans="1:67">
      <c r="A3811"/>
      <c r="B3811"/>
      <c r="C3811"/>
      <c r="E3811"/>
      <c r="F3811"/>
      <c r="G3811"/>
      <c r="I3811"/>
      <c r="J3811"/>
      <c r="K3811"/>
      <c r="M3811"/>
      <c r="N3811"/>
      <c r="O3811"/>
      <c r="Q3811"/>
      <c r="R3811"/>
      <c r="S3811"/>
      <c r="U3811"/>
      <c r="V3811"/>
      <c r="W3811"/>
      <c r="Y3811"/>
      <c r="Z3811"/>
      <c r="AA3811"/>
      <c r="AC3811"/>
      <c r="AD3811"/>
      <c r="AE3811"/>
      <c r="AG3811"/>
      <c r="AH3811"/>
      <c r="AI3811"/>
      <c r="AK3811"/>
      <c r="AL3811"/>
      <c r="AM3811"/>
      <c r="AO3811"/>
      <c r="AP3811"/>
      <c r="AQ3811"/>
      <c r="AS3811"/>
      <c r="AT3811"/>
      <c r="AU3811"/>
      <c r="AW3811"/>
      <c r="AX3811"/>
      <c r="AY3811"/>
      <c r="BA3811"/>
      <c r="BB3811"/>
      <c r="BC3811"/>
      <c r="BE3811"/>
      <c r="BF3811"/>
      <c r="BG3811"/>
      <c r="BI3811"/>
      <c r="BJ3811"/>
      <c r="BK3811"/>
      <c r="BM3811"/>
      <c r="BN3811"/>
      <c r="BO3811"/>
    </row>
    <row r="3812" spans="1:67">
      <c r="A3812"/>
      <c r="B3812"/>
      <c r="C3812"/>
      <c r="E3812"/>
      <c r="F3812"/>
      <c r="G3812"/>
      <c r="I3812"/>
      <c r="J3812"/>
      <c r="K3812"/>
      <c r="M3812"/>
      <c r="N3812"/>
      <c r="O3812"/>
      <c r="Q3812"/>
      <c r="R3812"/>
      <c r="S3812"/>
      <c r="U3812"/>
      <c r="V3812"/>
      <c r="W3812"/>
      <c r="Y3812"/>
      <c r="Z3812"/>
      <c r="AA3812"/>
      <c r="AC3812"/>
      <c r="AD3812"/>
      <c r="AE3812"/>
      <c r="AG3812"/>
      <c r="AH3812"/>
      <c r="AI3812"/>
      <c r="AK3812"/>
      <c r="AL3812"/>
      <c r="AM3812"/>
      <c r="AO3812"/>
      <c r="AP3812"/>
      <c r="AQ3812"/>
      <c r="AS3812"/>
      <c r="AT3812"/>
      <c r="AU3812"/>
      <c r="AW3812"/>
      <c r="AX3812"/>
      <c r="AY3812"/>
      <c r="BA3812"/>
      <c r="BB3812"/>
      <c r="BC3812"/>
      <c r="BE3812"/>
      <c r="BF3812"/>
      <c r="BG3812"/>
      <c r="BI3812"/>
      <c r="BJ3812"/>
      <c r="BK3812"/>
      <c r="BM3812"/>
      <c r="BN3812"/>
      <c r="BO3812"/>
    </row>
    <row r="3813" spans="1:67">
      <c r="A3813"/>
      <c r="B3813"/>
      <c r="C3813"/>
      <c r="E3813"/>
      <c r="F3813"/>
      <c r="G3813"/>
      <c r="I3813"/>
      <c r="J3813"/>
      <c r="K3813"/>
      <c r="M3813"/>
      <c r="N3813"/>
      <c r="O3813"/>
      <c r="Q3813"/>
      <c r="R3813"/>
      <c r="S3813"/>
      <c r="U3813"/>
      <c r="V3813"/>
      <c r="W3813"/>
      <c r="Y3813"/>
      <c r="Z3813"/>
      <c r="AA3813"/>
      <c r="AC3813"/>
      <c r="AD3813"/>
      <c r="AE3813"/>
      <c r="AG3813"/>
      <c r="AH3813"/>
      <c r="AI3813"/>
      <c r="AK3813"/>
      <c r="AL3813"/>
      <c r="AM3813"/>
      <c r="AO3813"/>
      <c r="AP3813"/>
      <c r="AQ3813"/>
      <c r="AS3813"/>
      <c r="AT3813"/>
      <c r="AU3813"/>
      <c r="AW3813"/>
      <c r="AX3813"/>
      <c r="AY3813"/>
      <c r="BA3813"/>
      <c r="BB3813"/>
      <c r="BC3813"/>
      <c r="BE3813"/>
      <c r="BF3813"/>
      <c r="BG3813"/>
      <c r="BI3813"/>
      <c r="BJ3813"/>
      <c r="BK3813"/>
      <c r="BM3813"/>
      <c r="BN3813"/>
      <c r="BO3813"/>
    </row>
    <row r="3814" spans="1:67">
      <c r="A3814"/>
      <c r="B3814"/>
      <c r="C3814"/>
      <c r="E3814"/>
      <c r="F3814"/>
      <c r="G3814"/>
      <c r="I3814"/>
      <c r="J3814"/>
      <c r="K3814"/>
      <c r="M3814"/>
      <c r="N3814"/>
      <c r="O3814"/>
      <c r="Q3814"/>
      <c r="R3814"/>
      <c r="S3814"/>
      <c r="U3814"/>
      <c r="V3814"/>
      <c r="W3814"/>
      <c r="Y3814"/>
      <c r="Z3814"/>
      <c r="AA3814"/>
      <c r="AC3814"/>
      <c r="AD3814"/>
      <c r="AE3814"/>
      <c r="AG3814"/>
      <c r="AH3814"/>
      <c r="AI3814"/>
      <c r="AK3814"/>
      <c r="AL3814"/>
      <c r="AM3814"/>
      <c r="AO3814"/>
      <c r="AP3814"/>
      <c r="AQ3814"/>
      <c r="AS3814"/>
      <c r="AT3814"/>
      <c r="AU3814"/>
      <c r="AW3814"/>
      <c r="AX3814"/>
      <c r="AY3814"/>
      <c r="BA3814"/>
      <c r="BB3814"/>
      <c r="BC3814"/>
      <c r="BE3814"/>
      <c r="BF3814"/>
      <c r="BG3814"/>
      <c r="BI3814"/>
      <c r="BJ3814"/>
      <c r="BK3814"/>
      <c r="BM3814"/>
      <c r="BN3814"/>
      <c r="BO3814"/>
    </row>
    <row r="3815" spans="1:67">
      <c r="A3815"/>
      <c r="B3815"/>
      <c r="C3815"/>
      <c r="E3815"/>
      <c r="F3815"/>
      <c r="G3815"/>
      <c r="I3815"/>
      <c r="J3815"/>
      <c r="K3815"/>
      <c r="M3815"/>
      <c r="N3815"/>
      <c r="O3815"/>
      <c r="Q3815"/>
      <c r="R3815"/>
      <c r="S3815"/>
      <c r="U3815"/>
      <c r="V3815"/>
      <c r="W3815"/>
      <c r="Y3815"/>
      <c r="Z3815"/>
      <c r="AA3815"/>
      <c r="AC3815"/>
      <c r="AD3815"/>
      <c r="AE3815"/>
      <c r="AG3815"/>
      <c r="AH3815"/>
      <c r="AI3815"/>
      <c r="AK3815"/>
      <c r="AL3815"/>
      <c r="AM3815"/>
      <c r="AO3815"/>
      <c r="AP3815"/>
      <c r="AQ3815"/>
      <c r="AS3815"/>
      <c r="AT3815"/>
      <c r="AU3815"/>
      <c r="AW3815"/>
      <c r="AX3815"/>
      <c r="AY3815"/>
      <c r="BA3815"/>
      <c r="BB3815"/>
      <c r="BC3815"/>
      <c r="BE3815"/>
      <c r="BF3815"/>
      <c r="BG3815"/>
      <c r="BI3815"/>
      <c r="BJ3815"/>
      <c r="BK3815"/>
      <c r="BM3815"/>
      <c r="BN3815"/>
      <c r="BO3815"/>
    </row>
    <row r="3816" spans="1:67">
      <c r="A3816"/>
      <c r="B3816"/>
      <c r="C3816"/>
      <c r="E3816"/>
      <c r="F3816"/>
      <c r="G3816"/>
      <c r="I3816"/>
      <c r="J3816"/>
      <c r="K3816"/>
      <c r="M3816"/>
      <c r="N3816"/>
      <c r="O3816"/>
      <c r="Q3816"/>
      <c r="R3816"/>
      <c r="S3816"/>
      <c r="U3816"/>
      <c r="V3816"/>
      <c r="W3816"/>
      <c r="Y3816"/>
      <c r="Z3816"/>
      <c r="AA3816"/>
      <c r="AC3816"/>
      <c r="AD3816"/>
      <c r="AE3816"/>
      <c r="AG3816"/>
      <c r="AH3816"/>
      <c r="AI3816"/>
      <c r="AK3816"/>
      <c r="AL3816"/>
      <c r="AM3816"/>
      <c r="AO3816"/>
      <c r="AP3816"/>
      <c r="AQ3816"/>
      <c r="AS3816"/>
      <c r="AT3816"/>
      <c r="AU3816"/>
      <c r="AW3816"/>
      <c r="AX3816"/>
      <c r="AY3816"/>
      <c r="BA3816"/>
      <c r="BB3816"/>
      <c r="BC3816"/>
      <c r="BE3816"/>
      <c r="BF3816"/>
      <c r="BG3816"/>
      <c r="BI3816"/>
      <c r="BJ3816"/>
      <c r="BK3816"/>
      <c r="BM3816"/>
      <c r="BN3816"/>
      <c r="BO3816"/>
    </row>
    <row r="3817" spans="1:67">
      <c r="A3817"/>
      <c r="B3817"/>
      <c r="C3817"/>
      <c r="E3817"/>
      <c r="F3817"/>
      <c r="G3817"/>
      <c r="I3817"/>
      <c r="J3817"/>
      <c r="K3817"/>
      <c r="M3817"/>
      <c r="N3817"/>
      <c r="O3817"/>
      <c r="Q3817"/>
      <c r="R3817"/>
      <c r="S3817"/>
      <c r="U3817"/>
      <c r="V3817"/>
      <c r="W3817"/>
      <c r="Y3817"/>
      <c r="Z3817"/>
      <c r="AA3817"/>
      <c r="AC3817"/>
      <c r="AD3817"/>
      <c r="AE3817"/>
      <c r="AG3817"/>
      <c r="AH3817"/>
      <c r="AI3817"/>
      <c r="AK3817"/>
      <c r="AL3817"/>
      <c r="AM3817"/>
      <c r="AO3817"/>
      <c r="AP3817"/>
      <c r="AQ3817"/>
      <c r="AS3817"/>
      <c r="AT3817"/>
      <c r="AU3817"/>
      <c r="AW3817"/>
      <c r="AX3817"/>
      <c r="AY3817"/>
      <c r="BA3817"/>
      <c r="BB3817"/>
      <c r="BC3817"/>
      <c r="BE3817"/>
      <c r="BF3817"/>
      <c r="BG3817"/>
      <c r="BI3817"/>
      <c r="BJ3817"/>
      <c r="BK3817"/>
      <c r="BM3817"/>
      <c r="BN3817"/>
      <c r="BO3817"/>
    </row>
    <row r="3818" spans="1:67">
      <c r="A3818"/>
      <c r="B3818"/>
      <c r="C3818"/>
      <c r="E3818"/>
      <c r="F3818"/>
      <c r="G3818"/>
      <c r="I3818"/>
      <c r="J3818"/>
      <c r="K3818"/>
      <c r="M3818"/>
      <c r="N3818"/>
      <c r="O3818"/>
      <c r="Q3818"/>
      <c r="R3818"/>
      <c r="S3818"/>
      <c r="U3818"/>
      <c r="V3818"/>
      <c r="W3818"/>
      <c r="Y3818"/>
      <c r="Z3818"/>
      <c r="AA3818"/>
      <c r="AC3818"/>
      <c r="AD3818"/>
      <c r="AE3818"/>
      <c r="AG3818"/>
      <c r="AH3818"/>
      <c r="AI3818"/>
      <c r="AK3818"/>
      <c r="AL3818"/>
      <c r="AM3818"/>
      <c r="AO3818"/>
      <c r="AP3818"/>
      <c r="AQ3818"/>
      <c r="AS3818"/>
      <c r="AT3818"/>
      <c r="AU3818"/>
      <c r="AW3818"/>
      <c r="AX3818"/>
      <c r="AY3818"/>
      <c r="BA3818"/>
      <c r="BB3818"/>
      <c r="BC3818"/>
      <c r="BE3818"/>
      <c r="BF3818"/>
      <c r="BG3818"/>
      <c r="BI3818"/>
      <c r="BJ3818"/>
      <c r="BK3818"/>
      <c r="BM3818"/>
      <c r="BN3818"/>
      <c r="BO3818"/>
    </row>
    <row r="3819" spans="1:67">
      <c r="A3819"/>
      <c r="B3819"/>
      <c r="C3819"/>
      <c r="E3819"/>
      <c r="F3819"/>
      <c r="G3819"/>
      <c r="I3819"/>
      <c r="J3819"/>
      <c r="K3819"/>
      <c r="M3819"/>
      <c r="N3819"/>
      <c r="O3819"/>
      <c r="Q3819"/>
      <c r="R3819"/>
      <c r="S3819"/>
      <c r="U3819"/>
      <c r="V3819"/>
      <c r="W3819"/>
      <c r="Y3819"/>
      <c r="Z3819"/>
      <c r="AA3819"/>
      <c r="AC3819"/>
      <c r="AD3819"/>
      <c r="AE3819"/>
      <c r="AG3819"/>
      <c r="AH3819"/>
      <c r="AI3819"/>
      <c r="AK3819"/>
      <c r="AL3819"/>
      <c r="AM3819"/>
      <c r="AO3819"/>
      <c r="AP3819"/>
      <c r="AQ3819"/>
      <c r="AS3819"/>
      <c r="AT3819"/>
      <c r="AU3819"/>
      <c r="AW3819"/>
      <c r="AX3819"/>
      <c r="AY3819"/>
      <c r="BA3819"/>
      <c r="BB3819"/>
      <c r="BC3819"/>
      <c r="BE3819"/>
      <c r="BF3819"/>
      <c r="BG3819"/>
      <c r="BI3819"/>
      <c r="BJ3819"/>
      <c r="BK3819"/>
      <c r="BM3819"/>
      <c r="BN3819"/>
      <c r="BO3819"/>
    </row>
    <row r="3820" spans="1:67">
      <c r="A3820"/>
      <c r="B3820"/>
      <c r="C3820"/>
      <c r="E3820"/>
      <c r="F3820"/>
      <c r="G3820"/>
      <c r="I3820"/>
      <c r="J3820"/>
      <c r="K3820"/>
      <c r="M3820"/>
      <c r="N3820"/>
      <c r="O3820"/>
      <c r="Q3820"/>
      <c r="R3820"/>
      <c r="S3820"/>
      <c r="U3820"/>
      <c r="V3820"/>
      <c r="W3820"/>
      <c r="Y3820"/>
      <c r="Z3820"/>
      <c r="AA3820"/>
      <c r="AC3820"/>
      <c r="AD3820"/>
      <c r="AE3820"/>
      <c r="AG3820"/>
      <c r="AH3820"/>
      <c r="AI3820"/>
      <c r="AK3820"/>
      <c r="AL3820"/>
      <c r="AM3820"/>
      <c r="AO3820"/>
      <c r="AP3820"/>
      <c r="AQ3820"/>
      <c r="AS3820"/>
      <c r="AT3820"/>
      <c r="AU3820"/>
      <c r="AW3820"/>
      <c r="AX3820"/>
      <c r="AY3820"/>
      <c r="BA3820"/>
      <c r="BB3820"/>
      <c r="BC3820"/>
      <c r="BE3820"/>
      <c r="BF3820"/>
      <c r="BG3820"/>
      <c r="BI3820"/>
      <c r="BJ3820"/>
      <c r="BK3820"/>
      <c r="BM3820"/>
      <c r="BN3820"/>
      <c r="BO3820"/>
    </row>
    <row r="3821" spans="1:67">
      <c r="A3821"/>
      <c r="B3821"/>
      <c r="C3821"/>
      <c r="E3821"/>
      <c r="F3821"/>
      <c r="G3821"/>
      <c r="I3821"/>
      <c r="J3821"/>
      <c r="K3821"/>
      <c r="M3821"/>
      <c r="N3821"/>
      <c r="O3821"/>
      <c r="Q3821"/>
      <c r="R3821"/>
      <c r="S3821"/>
      <c r="U3821"/>
      <c r="V3821"/>
      <c r="W3821"/>
      <c r="Y3821"/>
      <c r="Z3821"/>
      <c r="AA3821"/>
      <c r="AC3821"/>
      <c r="AD3821"/>
      <c r="AE3821"/>
      <c r="AG3821"/>
      <c r="AH3821"/>
      <c r="AI3821"/>
      <c r="AK3821"/>
      <c r="AL3821"/>
      <c r="AM3821"/>
      <c r="AO3821"/>
      <c r="AP3821"/>
      <c r="AQ3821"/>
      <c r="AS3821"/>
      <c r="AT3821"/>
      <c r="AU3821"/>
      <c r="AW3821"/>
      <c r="AX3821"/>
      <c r="AY3821"/>
      <c r="BA3821"/>
      <c r="BB3821"/>
      <c r="BC3821"/>
      <c r="BE3821"/>
      <c r="BF3821"/>
      <c r="BG3821"/>
      <c r="BI3821"/>
      <c r="BJ3821"/>
      <c r="BK3821"/>
      <c r="BM3821"/>
      <c r="BN3821"/>
      <c r="BO3821"/>
    </row>
    <row r="3822" spans="1:67">
      <c r="A3822"/>
      <c r="B3822"/>
      <c r="C3822"/>
      <c r="E3822"/>
      <c r="F3822"/>
      <c r="G3822"/>
      <c r="I3822"/>
      <c r="J3822"/>
      <c r="K3822"/>
      <c r="M3822"/>
      <c r="N3822"/>
      <c r="O3822"/>
      <c r="Q3822"/>
      <c r="R3822"/>
      <c r="S3822"/>
      <c r="U3822"/>
      <c r="V3822"/>
      <c r="W3822"/>
      <c r="Y3822"/>
      <c r="Z3822"/>
      <c r="AA3822"/>
      <c r="AC3822"/>
      <c r="AD3822"/>
      <c r="AE3822"/>
      <c r="AG3822"/>
      <c r="AH3822"/>
      <c r="AI3822"/>
      <c r="AK3822"/>
      <c r="AL3822"/>
      <c r="AM3822"/>
      <c r="AO3822"/>
      <c r="AP3822"/>
      <c r="AQ3822"/>
      <c r="AS3822"/>
      <c r="AT3822"/>
      <c r="AU3822"/>
      <c r="AW3822"/>
      <c r="AX3822"/>
      <c r="AY3822"/>
      <c r="BA3822"/>
      <c r="BB3822"/>
      <c r="BC3822"/>
      <c r="BE3822"/>
      <c r="BF3822"/>
      <c r="BG3822"/>
      <c r="BI3822"/>
      <c r="BJ3822"/>
      <c r="BK3822"/>
      <c r="BM3822"/>
      <c r="BN3822"/>
      <c r="BO3822"/>
    </row>
    <row r="3823" spans="1:67">
      <c r="A3823"/>
      <c r="B3823"/>
      <c r="C3823"/>
      <c r="E3823"/>
      <c r="F3823"/>
      <c r="G3823"/>
      <c r="I3823"/>
      <c r="J3823"/>
      <c r="K3823"/>
      <c r="M3823"/>
      <c r="N3823"/>
      <c r="O3823"/>
      <c r="Q3823"/>
      <c r="R3823"/>
      <c r="S3823"/>
      <c r="U3823"/>
      <c r="V3823"/>
      <c r="W3823"/>
      <c r="Y3823"/>
      <c r="Z3823"/>
      <c r="AA3823"/>
      <c r="AC3823"/>
      <c r="AD3823"/>
      <c r="AE3823"/>
      <c r="AG3823"/>
      <c r="AH3823"/>
      <c r="AI3823"/>
      <c r="AK3823"/>
      <c r="AL3823"/>
      <c r="AM3823"/>
      <c r="AO3823"/>
      <c r="AP3823"/>
      <c r="AQ3823"/>
      <c r="AS3823"/>
      <c r="AT3823"/>
      <c r="AU3823"/>
      <c r="AW3823"/>
      <c r="AX3823"/>
      <c r="AY3823"/>
      <c r="BA3823"/>
      <c r="BB3823"/>
      <c r="BC3823"/>
      <c r="BE3823"/>
      <c r="BF3823"/>
      <c r="BG3823"/>
      <c r="BI3823"/>
      <c r="BJ3823"/>
      <c r="BK3823"/>
      <c r="BM3823"/>
      <c r="BN3823"/>
      <c r="BO3823"/>
    </row>
    <row r="3824" spans="1:67">
      <c r="A3824"/>
      <c r="B3824"/>
      <c r="C3824"/>
      <c r="E3824"/>
      <c r="F3824"/>
      <c r="G3824"/>
      <c r="I3824"/>
      <c r="J3824"/>
      <c r="K3824"/>
      <c r="M3824"/>
      <c r="N3824"/>
      <c r="O3824"/>
      <c r="Q3824"/>
      <c r="R3824"/>
      <c r="S3824"/>
      <c r="U3824"/>
      <c r="V3824"/>
      <c r="W3824"/>
      <c r="Y3824"/>
      <c r="Z3824"/>
      <c r="AA3824"/>
      <c r="AC3824"/>
      <c r="AD3824"/>
      <c r="AE3824"/>
      <c r="AG3824"/>
      <c r="AH3824"/>
      <c r="AI3824"/>
      <c r="AK3824"/>
      <c r="AL3824"/>
      <c r="AM3824"/>
      <c r="AO3824"/>
      <c r="AP3824"/>
      <c r="AQ3824"/>
      <c r="AS3824"/>
      <c r="AT3824"/>
      <c r="AU3824"/>
      <c r="AW3824"/>
      <c r="AX3824"/>
      <c r="AY3824"/>
      <c r="BA3824"/>
      <c r="BB3824"/>
      <c r="BC3824"/>
      <c r="BE3824"/>
      <c r="BF3824"/>
      <c r="BG3824"/>
      <c r="BI3824"/>
      <c r="BJ3824"/>
      <c r="BK3824"/>
      <c r="BM3824"/>
      <c r="BN3824"/>
      <c r="BO3824"/>
    </row>
    <row r="3825" spans="1:67">
      <c r="A3825"/>
      <c r="B3825"/>
      <c r="C3825"/>
      <c r="E3825"/>
      <c r="F3825"/>
      <c r="G3825"/>
      <c r="I3825"/>
      <c r="J3825"/>
      <c r="K3825"/>
      <c r="M3825"/>
      <c r="N3825"/>
      <c r="O3825"/>
      <c r="Q3825"/>
      <c r="R3825"/>
      <c r="S3825"/>
      <c r="U3825"/>
      <c r="V3825"/>
      <c r="W3825"/>
      <c r="Y3825"/>
      <c r="Z3825"/>
      <c r="AA3825"/>
      <c r="AC3825"/>
      <c r="AD3825"/>
      <c r="AE3825"/>
      <c r="AG3825"/>
      <c r="AH3825"/>
      <c r="AI3825"/>
      <c r="AK3825"/>
      <c r="AL3825"/>
      <c r="AM3825"/>
      <c r="AO3825"/>
      <c r="AP3825"/>
      <c r="AQ3825"/>
      <c r="AS3825"/>
      <c r="AT3825"/>
      <c r="AU3825"/>
      <c r="AW3825"/>
      <c r="AX3825"/>
      <c r="AY3825"/>
      <c r="BA3825"/>
      <c r="BB3825"/>
      <c r="BC3825"/>
      <c r="BE3825"/>
      <c r="BF3825"/>
      <c r="BG3825"/>
      <c r="BI3825"/>
      <c r="BJ3825"/>
      <c r="BK3825"/>
      <c r="BM3825"/>
      <c r="BN3825"/>
      <c r="BO3825"/>
    </row>
    <row r="3826" spans="1:67">
      <c r="A3826"/>
      <c r="B3826"/>
      <c r="C3826"/>
      <c r="E3826"/>
      <c r="F3826"/>
      <c r="G3826"/>
      <c r="I3826"/>
      <c r="J3826"/>
      <c r="K3826"/>
      <c r="M3826"/>
      <c r="N3826"/>
      <c r="O3826"/>
      <c r="Q3826"/>
      <c r="R3826"/>
      <c r="S3826"/>
      <c r="U3826"/>
      <c r="V3826"/>
      <c r="W3826"/>
      <c r="Y3826"/>
      <c r="Z3826"/>
      <c r="AA3826"/>
      <c r="AC3826"/>
      <c r="AD3826"/>
      <c r="AE3826"/>
      <c r="AG3826"/>
      <c r="AH3826"/>
      <c r="AI3826"/>
      <c r="AK3826"/>
      <c r="AL3826"/>
      <c r="AM3826"/>
      <c r="AO3826"/>
      <c r="AP3826"/>
      <c r="AQ3826"/>
      <c r="AS3826"/>
      <c r="AT3826"/>
      <c r="AU3826"/>
      <c r="AW3826"/>
      <c r="AX3826"/>
      <c r="AY3826"/>
      <c r="BA3826"/>
      <c r="BB3826"/>
      <c r="BC3826"/>
      <c r="BE3826"/>
      <c r="BF3826"/>
      <c r="BG3826"/>
      <c r="BI3826"/>
      <c r="BJ3826"/>
      <c r="BK3826"/>
      <c r="BM3826"/>
      <c r="BN3826"/>
      <c r="BO3826"/>
    </row>
    <row r="3827" spans="1:67">
      <c r="A3827"/>
      <c r="B3827"/>
      <c r="C3827"/>
      <c r="E3827"/>
      <c r="F3827"/>
      <c r="G3827"/>
      <c r="I3827"/>
      <c r="J3827"/>
      <c r="K3827"/>
      <c r="M3827"/>
      <c r="N3827"/>
      <c r="O3827"/>
      <c r="Q3827"/>
      <c r="R3827"/>
      <c r="S3827"/>
      <c r="U3827"/>
      <c r="V3827"/>
      <c r="W3827"/>
      <c r="Y3827"/>
      <c r="Z3827"/>
      <c r="AA3827"/>
      <c r="AC3827"/>
      <c r="AD3827"/>
      <c r="AE3827"/>
      <c r="AG3827"/>
      <c r="AH3827"/>
      <c r="AI3827"/>
      <c r="AK3827"/>
      <c r="AL3827"/>
      <c r="AM3827"/>
      <c r="AO3827"/>
      <c r="AP3827"/>
      <c r="AQ3827"/>
      <c r="AS3827"/>
      <c r="AT3827"/>
      <c r="AU3827"/>
      <c r="AW3827"/>
      <c r="AX3827"/>
      <c r="AY3827"/>
      <c r="BA3827"/>
      <c r="BB3827"/>
      <c r="BC3827"/>
      <c r="BE3827"/>
      <c r="BF3827"/>
      <c r="BG3827"/>
      <c r="BI3827"/>
      <c r="BJ3827"/>
      <c r="BK3827"/>
      <c r="BM3827"/>
      <c r="BN3827"/>
      <c r="BO3827"/>
    </row>
    <row r="3828" spans="1:67">
      <c r="A3828"/>
      <c r="B3828"/>
      <c r="C3828"/>
      <c r="E3828"/>
      <c r="F3828"/>
      <c r="G3828"/>
      <c r="I3828"/>
      <c r="J3828"/>
      <c r="K3828"/>
      <c r="M3828"/>
      <c r="N3828"/>
      <c r="O3828"/>
      <c r="Q3828"/>
      <c r="R3828"/>
      <c r="S3828"/>
      <c r="U3828"/>
      <c r="V3828"/>
      <c r="W3828"/>
      <c r="Y3828"/>
      <c r="Z3828"/>
      <c r="AA3828"/>
      <c r="AC3828"/>
      <c r="AD3828"/>
      <c r="AE3828"/>
      <c r="AG3828"/>
      <c r="AH3828"/>
      <c r="AI3828"/>
      <c r="AK3828"/>
      <c r="AL3828"/>
      <c r="AM3828"/>
      <c r="AO3828"/>
      <c r="AP3828"/>
      <c r="AQ3828"/>
      <c r="AS3828"/>
      <c r="AT3828"/>
      <c r="AU3828"/>
      <c r="AW3828"/>
      <c r="AX3828"/>
      <c r="AY3828"/>
      <c r="BA3828"/>
      <c r="BB3828"/>
      <c r="BC3828"/>
      <c r="BE3828"/>
      <c r="BF3828"/>
      <c r="BG3828"/>
      <c r="BI3828"/>
      <c r="BJ3828"/>
      <c r="BK3828"/>
      <c r="BM3828"/>
      <c r="BN3828"/>
      <c r="BO3828"/>
    </row>
    <row r="3829" spans="1:67">
      <c r="A3829"/>
      <c r="B3829"/>
      <c r="C3829"/>
      <c r="E3829"/>
      <c r="F3829"/>
      <c r="G3829"/>
      <c r="I3829"/>
      <c r="J3829"/>
      <c r="K3829"/>
      <c r="M3829"/>
      <c r="N3829"/>
      <c r="O3829"/>
      <c r="Q3829"/>
      <c r="R3829"/>
      <c r="S3829"/>
      <c r="U3829"/>
      <c r="V3829"/>
      <c r="W3829"/>
      <c r="Y3829"/>
      <c r="Z3829"/>
      <c r="AA3829"/>
      <c r="AC3829"/>
      <c r="AD3829"/>
      <c r="AE3829"/>
      <c r="AG3829"/>
      <c r="AH3829"/>
      <c r="AI3829"/>
      <c r="AK3829"/>
      <c r="AL3829"/>
      <c r="AM3829"/>
      <c r="AO3829"/>
      <c r="AP3829"/>
      <c r="AQ3829"/>
      <c r="AS3829"/>
      <c r="AT3829"/>
      <c r="AU3829"/>
      <c r="AW3829"/>
      <c r="AX3829"/>
      <c r="AY3829"/>
      <c r="BA3829"/>
      <c r="BB3829"/>
      <c r="BC3829"/>
      <c r="BE3829"/>
      <c r="BF3829"/>
      <c r="BG3829"/>
      <c r="BI3829"/>
      <c r="BJ3829"/>
      <c r="BK3829"/>
      <c r="BM3829"/>
      <c r="BN3829"/>
      <c r="BO3829"/>
    </row>
    <row r="3830" spans="1:67">
      <c r="A3830"/>
      <c r="B3830"/>
      <c r="C3830"/>
      <c r="E3830"/>
      <c r="F3830"/>
      <c r="G3830"/>
      <c r="I3830"/>
      <c r="J3830"/>
      <c r="K3830"/>
      <c r="M3830"/>
      <c r="N3830"/>
      <c r="O3830"/>
      <c r="Q3830"/>
      <c r="R3830"/>
      <c r="S3830"/>
      <c r="U3830"/>
      <c r="V3830"/>
      <c r="W3830"/>
      <c r="Y3830"/>
      <c r="Z3830"/>
      <c r="AA3830"/>
      <c r="AC3830"/>
      <c r="AD3830"/>
      <c r="AE3830"/>
      <c r="AG3830"/>
      <c r="AH3830"/>
      <c r="AI3830"/>
      <c r="AK3830"/>
      <c r="AL3830"/>
      <c r="AM3830"/>
      <c r="AO3830"/>
      <c r="AP3830"/>
      <c r="AQ3830"/>
      <c r="AS3830"/>
      <c r="AT3830"/>
      <c r="AU3830"/>
      <c r="AW3830"/>
      <c r="AX3830"/>
      <c r="AY3830"/>
      <c r="BA3830"/>
      <c r="BB3830"/>
      <c r="BC3830"/>
      <c r="BE3830"/>
      <c r="BF3830"/>
      <c r="BG3830"/>
      <c r="BI3830"/>
      <c r="BJ3830"/>
      <c r="BK3830"/>
      <c r="BM3830"/>
      <c r="BN3830"/>
      <c r="BO3830"/>
    </row>
    <row r="3831" spans="1:67">
      <c r="A3831"/>
      <c r="B3831"/>
      <c r="C3831"/>
      <c r="E3831"/>
      <c r="F3831"/>
      <c r="G3831"/>
      <c r="I3831"/>
      <c r="J3831"/>
      <c r="K3831"/>
      <c r="M3831"/>
      <c r="N3831"/>
      <c r="O3831"/>
      <c r="Q3831"/>
      <c r="R3831"/>
      <c r="S3831"/>
      <c r="U3831"/>
      <c r="V3831"/>
      <c r="W3831"/>
      <c r="Y3831"/>
      <c r="Z3831"/>
      <c r="AA3831"/>
      <c r="AC3831"/>
      <c r="AD3831"/>
      <c r="AE3831"/>
      <c r="AG3831"/>
      <c r="AH3831"/>
      <c r="AI3831"/>
      <c r="AK3831"/>
      <c r="AL3831"/>
      <c r="AM3831"/>
      <c r="AO3831"/>
      <c r="AP3831"/>
      <c r="AQ3831"/>
      <c r="AS3831"/>
      <c r="AT3831"/>
      <c r="AU3831"/>
      <c r="AW3831"/>
      <c r="AX3831"/>
      <c r="AY3831"/>
      <c r="BA3831"/>
      <c r="BB3831"/>
      <c r="BC3831"/>
      <c r="BE3831"/>
      <c r="BF3831"/>
      <c r="BG3831"/>
      <c r="BI3831"/>
      <c r="BJ3831"/>
      <c r="BK3831"/>
      <c r="BM3831"/>
      <c r="BN3831"/>
      <c r="BO3831"/>
    </row>
    <row r="3832" spans="1:67">
      <c r="A3832"/>
      <c r="B3832"/>
      <c r="C3832"/>
      <c r="E3832"/>
      <c r="F3832"/>
      <c r="G3832"/>
      <c r="I3832"/>
      <c r="J3832"/>
      <c r="K3832"/>
      <c r="M3832"/>
      <c r="N3832"/>
      <c r="O3832"/>
      <c r="Q3832"/>
      <c r="R3832"/>
      <c r="S3832"/>
      <c r="U3832"/>
      <c r="V3832"/>
      <c r="W3832"/>
      <c r="Y3832"/>
      <c r="Z3832"/>
      <c r="AA3832"/>
      <c r="AC3832"/>
      <c r="AD3832"/>
      <c r="AE3832"/>
      <c r="AG3832"/>
      <c r="AH3832"/>
      <c r="AI3832"/>
      <c r="AK3832"/>
      <c r="AL3832"/>
      <c r="AM3832"/>
      <c r="AO3832"/>
      <c r="AP3832"/>
      <c r="AQ3832"/>
      <c r="AS3832"/>
      <c r="AT3832"/>
      <c r="AU3832"/>
      <c r="AW3832"/>
      <c r="AX3832"/>
      <c r="AY3832"/>
      <c r="BA3832"/>
      <c r="BB3832"/>
      <c r="BC3832"/>
      <c r="BE3832"/>
      <c r="BF3832"/>
      <c r="BG3832"/>
      <c r="BI3832"/>
      <c r="BJ3832"/>
      <c r="BK3832"/>
      <c r="BM3832"/>
      <c r="BN3832"/>
      <c r="BO3832"/>
    </row>
    <row r="3833" spans="1:67">
      <c r="A3833"/>
      <c r="B3833"/>
      <c r="C3833"/>
      <c r="E3833"/>
      <c r="F3833"/>
      <c r="G3833"/>
      <c r="I3833"/>
      <c r="J3833"/>
      <c r="K3833"/>
      <c r="M3833"/>
      <c r="N3833"/>
      <c r="O3833"/>
      <c r="Q3833"/>
      <c r="R3833"/>
      <c r="S3833"/>
      <c r="U3833"/>
      <c r="V3833"/>
      <c r="W3833"/>
      <c r="Y3833"/>
      <c r="Z3833"/>
      <c r="AA3833"/>
      <c r="AC3833"/>
      <c r="AD3833"/>
      <c r="AE3833"/>
      <c r="AG3833"/>
      <c r="AH3833"/>
      <c r="AI3833"/>
      <c r="AK3833"/>
      <c r="AL3833"/>
      <c r="AM3833"/>
      <c r="AO3833"/>
      <c r="AP3833"/>
      <c r="AQ3833"/>
      <c r="AS3833"/>
      <c r="AT3833"/>
      <c r="AU3833"/>
      <c r="AW3833"/>
      <c r="AX3833"/>
      <c r="AY3833"/>
      <c r="BA3833"/>
      <c r="BB3833"/>
      <c r="BC3833"/>
      <c r="BE3833"/>
      <c r="BF3833"/>
      <c r="BG3833"/>
      <c r="BI3833"/>
      <c r="BJ3833"/>
      <c r="BK3833"/>
      <c r="BM3833"/>
      <c r="BN3833"/>
      <c r="BO3833"/>
    </row>
    <row r="3834" spans="1:67">
      <c r="A3834"/>
      <c r="B3834"/>
      <c r="C3834"/>
      <c r="E3834"/>
      <c r="F3834"/>
      <c r="G3834"/>
      <c r="I3834"/>
      <c r="J3834"/>
      <c r="K3834"/>
      <c r="M3834"/>
      <c r="N3834"/>
      <c r="O3834"/>
      <c r="Q3834"/>
      <c r="R3834"/>
      <c r="S3834"/>
      <c r="U3834"/>
      <c r="V3834"/>
      <c r="W3834"/>
      <c r="Y3834"/>
      <c r="Z3834"/>
      <c r="AA3834"/>
      <c r="AC3834"/>
      <c r="AD3834"/>
      <c r="AE3834"/>
      <c r="AG3834"/>
      <c r="AH3834"/>
      <c r="AI3834"/>
      <c r="AK3834"/>
      <c r="AL3834"/>
      <c r="AM3834"/>
      <c r="AO3834"/>
      <c r="AP3834"/>
      <c r="AQ3834"/>
      <c r="AS3834"/>
      <c r="AT3834"/>
      <c r="AU3834"/>
      <c r="AW3834"/>
      <c r="AX3834"/>
      <c r="AY3834"/>
      <c r="BA3834"/>
      <c r="BB3834"/>
      <c r="BC3834"/>
      <c r="BE3834"/>
      <c r="BF3834"/>
      <c r="BG3834"/>
      <c r="BI3834"/>
      <c r="BJ3834"/>
      <c r="BK3834"/>
      <c r="BM3834"/>
      <c r="BN3834"/>
      <c r="BO3834"/>
    </row>
    <row r="3835" spans="1:67">
      <c r="A3835"/>
      <c r="B3835"/>
      <c r="C3835"/>
      <c r="E3835"/>
      <c r="F3835"/>
      <c r="G3835"/>
      <c r="I3835"/>
      <c r="J3835"/>
      <c r="K3835"/>
      <c r="M3835"/>
      <c r="N3835"/>
      <c r="O3835"/>
      <c r="Q3835"/>
      <c r="R3835"/>
      <c r="S3835"/>
      <c r="U3835"/>
      <c r="V3835"/>
      <c r="W3835"/>
      <c r="Y3835"/>
      <c r="Z3835"/>
      <c r="AA3835"/>
      <c r="AC3835"/>
      <c r="AD3835"/>
      <c r="AE3835"/>
      <c r="AG3835"/>
      <c r="AH3835"/>
      <c r="AI3835"/>
      <c r="AK3835"/>
      <c r="AL3835"/>
      <c r="AM3835"/>
      <c r="AO3835"/>
      <c r="AP3835"/>
      <c r="AQ3835"/>
      <c r="AS3835"/>
      <c r="AT3835"/>
      <c r="AU3835"/>
      <c r="AW3835"/>
      <c r="AX3835"/>
      <c r="AY3835"/>
      <c r="BA3835"/>
      <c r="BB3835"/>
      <c r="BC3835"/>
      <c r="BE3835"/>
      <c r="BF3835"/>
      <c r="BG3835"/>
      <c r="BI3835"/>
      <c r="BJ3835"/>
      <c r="BK3835"/>
      <c r="BM3835"/>
      <c r="BN3835"/>
      <c r="BO3835"/>
    </row>
    <row r="3836" spans="1:67">
      <c r="A3836"/>
      <c r="B3836"/>
      <c r="C3836"/>
      <c r="E3836"/>
      <c r="F3836"/>
      <c r="G3836"/>
      <c r="I3836"/>
      <c r="J3836"/>
      <c r="K3836"/>
      <c r="M3836"/>
      <c r="N3836"/>
      <c r="O3836"/>
      <c r="Q3836"/>
      <c r="R3836"/>
      <c r="S3836"/>
      <c r="U3836"/>
      <c r="V3836"/>
      <c r="W3836"/>
      <c r="Y3836"/>
      <c r="Z3836"/>
      <c r="AA3836"/>
      <c r="AC3836"/>
      <c r="AD3836"/>
      <c r="AE3836"/>
      <c r="AG3836"/>
      <c r="AH3836"/>
      <c r="AI3836"/>
      <c r="AK3836"/>
      <c r="AL3836"/>
      <c r="AM3836"/>
      <c r="AO3836"/>
      <c r="AP3836"/>
      <c r="AQ3836"/>
      <c r="AS3836"/>
      <c r="AT3836"/>
      <c r="AU3836"/>
      <c r="AW3836"/>
      <c r="AX3836"/>
      <c r="AY3836"/>
      <c r="BA3836"/>
      <c r="BB3836"/>
      <c r="BC3836"/>
      <c r="BE3836"/>
      <c r="BF3836"/>
      <c r="BG3836"/>
      <c r="BI3836"/>
      <c r="BJ3836"/>
      <c r="BK3836"/>
      <c r="BM3836"/>
      <c r="BN3836"/>
      <c r="BO3836"/>
    </row>
    <row r="3837" spans="1:67">
      <c r="A3837"/>
      <c r="B3837"/>
      <c r="C3837"/>
      <c r="E3837"/>
      <c r="F3837"/>
      <c r="G3837"/>
      <c r="I3837"/>
      <c r="J3837"/>
      <c r="K3837"/>
      <c r="M3837"/>
      <c r="N3837"/>
      <c r="O3837"/>
      <c r="Q3837"/>
      <c r="R3837"/>
      <c r="S3837"/>
      <c r="U3837"/>
      <c r="V3837"/>
      <c r="W3837"/>
      <c r="Y3837"/>
      <c r="Z3837"/>
      <c r="AA3837"/>
      <c r="AC3837"/>
      <c r="AD3837"/>
      <c r="AE3837"/>
      <c r="AG3837"/>
      <c r="AH3837"/>
      <c r="AI3837"/>
      <c r="AK3837"/>
      <c r="AL3837"/>
      <c r="AM3837"/>
      <c r="AO3837"/>
      <c r="AP3837"/>
      <c r="AQ3837"/>
      <c r="AS3837"/>
      <c r="AT3837"/>
      <c r="AU3837"/>
      <c r="AW3837"/>
      <c r="AX3837"/>
      <c r="AY3837"/>
      <c r="BA3837"/>
      <c r="BB3837"/>
      <c r="BC3837"/>
      <c r="BE3837"/>
      <c r="BF3837"/>
      <c r="BG3837"/>
      <c r="BI3837"/>
      <c r="BJ3837"/>
      <c r="BK3837"/>
      <c r="BM3837"/>
      <c r="BN3837"/>
      <c r="BO3837"/>
    </row>
    <row r="3838" spans="1:67">
      <c r="A3838"/>
      <c r="B3838"/>
      <c r="C3838"/>
      <c r="E3838"/>
      <c r="F3838"/>
      <c r="G3838"/>
      <c r="I3838"/>
      <c r="J3838"/>
      <c r="K3838"/>
      <c r="M3838"/>
      <c r="N3838"/>
      <c r="O3838"/>
      <c r="Q3838"/>
      <c r="R3838"/>
      <c r="S3838"/>
      <c r="U3838"/>
      <c r="V3838"/>
      <c r="W3838"/>
      <c r="Y3838"/>
      <c r="Z3838"/>
      <c r="AA3838"/>
      <c r="AC3838"/>
      <c r="AD3838"/>
      <c r="AE3838"/>
      <c r="AG3838"/>
      <c r="AH3838"/>
      <c r="AI3838"/>
      <c r="AK3838"/>
      <c r="AL3838"/>
      <c r="AM3838"/>
      <c r="AO3838"/>
      <c r="AP3838"/>
      <c r="AQ3838"/>
      <c r="AS3838"/>
      <c r="AT3838"/>
      <c r="AU3838"/>
      <c r="AW3838"/>
      <c r="AX3838"/>
      <c r="AY3838"/>
      <c r="BA3838"/>
      <c r="BB3838"/>
      <c r="BC3838"/>
      <c r="BE3838"/>
      <c r="BF3838"/>
      <c r="BG3838"/>
      <c r="BI3838"/>
      <c r="BJ3838"/>
      <c r="BK3838"/>
      <c r="BM3838"/>
      <c r="BN3838"/>
      <c r="BO3838"/>
    </row>
    <row r="3839" spans="1:67">
      <c r="A3839"/>
      <c r="B3839"/>
      <c r="C3839"/>
      <c r="E3839"/>
      <c r="F3839"/>
      <c r="G3839"/>
      <c r="I3839"/>
      <c r="J3839"/>
      <c r="K3839"/>
      <c r="M3839"/>
      <c r="N3839"/>
      <c r="O3839"/>
      <c r="Q3839"/>
      <c r="R3839"/>
      <c r="S3839"/>
      <c r="U3839"/>
      <c r="V3839"/>
      <c r="W3839"/>
      <c r="Y3839"/>
      <c r="Z3839"/>
      <c r="AA3839"/>
      <c r="AC3839"/>
      <c r="AD3839"/>
      <c r="AE3839"/>
      <c r="AG3839"/>
      <c r="AH3839"/>
      <c r="AI3839"/>
      <c r="AK3839"/>
      <c r="AL3839"/>
      <c r="AM3839"/>
      <c r="AO3839"/>
      <c r="AP3839"/>
      <c r="AQ3839"/>
      <c r="AS3839"/>
      <c r="AT3839"/>
      <c r="AU3839"/>
      <c r="AW3839"/>
      <c r="AX3839"/>
      <c r="AY3839"/>
      <c r="BA3839"/>
      <c r="BB3839"/>
      <c r="BC3839"/>
      <c r="BE3839"/>
      <c r="BF3839"/>
      <c r="BG3839"/>
      <c r="BI3839"/>
      <c r="BJ3839"/>
      <c r="BK3839"/>
      <c r="BM3839"/>
      <c r="BN3839"/>
      <c r="BO3839"/>
    </row>
    <row r="3840" spans="1:67">
      <c r="A3840"/>
      <c r="B3840"/>
      <c r="C3840"/>
      <c r="E3840"/>
      <c r="F3840"/>
      <c r="G3840"/>
      <c r="I3840"/>
      <c r="J3840"/>
      <c r="K3840"/>
      <c r="M3840"/>
      <c r="N3840"/>
      <c r="O3840"/>
      <c r="Q3840"/>
      <c r="R3840"/>
      <c r="S3840"/>
      <c r="U3840"/>
      <c r="V3840"/>
      <c r="W3840"/>
      <c r="Y3840"/>
      <c r="Z3840"/>
      <c r="AA3840"/>
      <c r="AC3840"/>
      <c r="AD3840"/>
      <c r="AE3840"/>
      <c r="AG3840"/>
      <c r="AH3840"/>
      <c r="AI3840"/>
      <c r="AK3840"/>
      <c r="AL3840"/>
      <c r="AM3840"/>
      <c r="AO3840"/>
      <c r="AP3840"/>
      <c r="AQ3840"/>
      <c r="AS3840"/>
      <c r="AT3840"/>
      <c r="AU3840"/>
      <c r="AW3840"/>
      <c r="AX3840"/>
      <c r="AY3840"/>
      <c r="BA3840"/>
      <c r="BB3840"/>
      <c r="BC3840"/>
      <c r="BE3840"/>
      <c r="BF3840"/>
      <c r="BG3840"/>
      <c r="BI3840"/>
      <c r="BJ3840"/>
      <c r="BK3840"/>
      <c r="BM3840"/>
      <c r="BN3840"/>
      <c r="BO3840"/>
    </row>
    <row r="3841" spans="1:67">
      <c r="A3841"/>
      <c r="B3841"/>
      <c r="C3841"/>
      <c r="E3841"/>
      <c r="F3841"/>
      <c r="G3841"/>
      <c r="I3841"/>
      <c r="J3841"/>
      <c r="K3841"/>
      <c r="M3841"/>
      <c r="N3841"/>
      <c r="O3841"/>
      <c r="Q3841"/>
      <c r="R3841"/>
      <c r="S3841"/>
      <c r="U3841"/>
      <c r="V3841"/>
      <c r="W3841"/>
      <c r="Y3841"/>
      <c r="Z3841"/>
      <c r="AA3841"/>
      <c r="AC3841"/>
      <c r="AD3841"/>
      <c r="AE3841"/>
      <c r="AG3841"/>
      <c r="AH3841"/>
      <c r="AI3841"/>
      <c r="AK3841"/>
      <c r="AL3841"/>
      <c r="AM3841"/>
      <c r="AO3841"/>
      <c r="AP3841"/>
      <c r="AQ3841"/>
      <c r="AS3841"/>
      <c r="AT3841"/>
      <c r="AU3841"/>
      <c r="AW3841"/>
      <c r="AX3841"/>
      <c r="AY3841"/>
      <c r="BA3841"/>
      <c r="BB3841"/>
      <c r="BC3841"/>
      <c r="BE3841"/>
      <c r="BF3841"/>
      <c r="BG3841"/>
      <c r="BI3841"/>
      <c r="BJ3841"/>
      <c r="BK3841"/>
      <c r="BM3841"/>
      <c r="BN3841"/>
      <c r="BO3841"/>
    </row>
    <row r="3842" spans="1:67">
      <c r="A3842"/>
      <c r="B3842"/>
      <c r="C3842"/>
      <c r="E3842"/>
      <c r="F3842"/>
      <c r="G3842"/>
      <c r="I3842"/>
      <c r="J3842"/>
      <c r="K3842"/>
      <c r="M3842"/>
      <c r="N3842"/>
      <c r="O3842"/>
      <c r="Q3842"/>
      <c r="R3842"/>
      <c r="S3842"/>
      <c r="U3842"/>
      <c r="V3842"/>
      <c r="W3842"/>
      <c r="Y3842"/>
      <c r="Z3842"/>
      <c r="AA3842"/>
      <c r="AC3842"/>
      <c r="AD3842"/>
      <c r="AE3842"/>
      <c r="AG3842"/>
      <c r="AH3842"/>
      <c r="AI3842"/>
      <c r="AK3842"/>
      <c r="AL3842"/>
      <c r="AM3842"/>
      <c r="AO3842"/>
      <c r="AP3842"/>
      <c r="AQ3842"/>
      <c r="AS3842"/>
      <c r="AT3842"/>
      <c r="AU3842"/>
      <c r="AW3842"/>
      <c r="AX3842"/>
      <c r="AY3842"/>
      <c r="BA3842"/>
      <c r="BB3842"/>
      <c r="BC3842"/>
      <c r="BE3842"/>
      <c r="BF3842"/>
      <c r="BG3842"/>
      <c r="BI3842"/>
      <c r="BJ3842"/>
      <c r="BK3842"/>
      <c r="BM3842"/>
      <c r="BN3842"/>
      <c r="BO3842"/>
    </row>
    <row r="3843" spans="1:67">
      <c r="A3843"/>
      <c r="B3843"/>
      <c r="C3843"/>
      <c r="E3843"/>
      <c r="F3843"/>
      <c r="G3843"/>
      <c r="I3843"/>
      <c r="J3843"/>
      <c r="K3843"/>
      <c r="M3843"/>
      <c r="N3843"/>
      <c r="O3843"/>
      <c r="Q3843"/>
      <c r="R3843"/>
      <c r="S3843"/>
      <c r="U3843"/>
      <c r="V3843"/>
      <c r="W3843"/>
      <c r="Y3843"/>
      <c r="Z3843"/>
      <c r="AA3843"/>
      <c r="AC3843"/>
      <c r="AD3843"/>
      <c r="AE3843"/>
      <c r="AG3843"/>
      <c r="AH3843"/>
      <c r="AI3843"/>
      <c r="AK3843"/>
      <c r="AL3843"/>
      <c r="AM3843"/>
      <c r="AO3843"/>
      <c r="AP3843"/>
      <c r="AQ3843"/>
      <c r="AS3843"/>
      <c r="AT3843"/>
      <c r="AU3843"/>
      <c r="AW3843"/>
      <c r="AX3843"/>
      <c r="AY3843"/>
      <c r="BA3843"/>
      <c r="BB3843"/>
      <c r="BC3843"/>
      <c r="BE3843"/>
      <c r="BF3843"/>
      <c r="BG3843"/>
      <c r="BI3843"/>
      <c r="BJ3843"/>
      <c r="BK3843"/>
      <c r="BM3843"/>
      <c r="BN3843"/>
      <c r="BO3843"/>
    </row>
    <row r="3844" spans="1:67">
      <c r="A3844"/>
      <c r="B3844"/>
      <c r="C3844"/>
      <c r="E3844"/>
      <c r="F3844"/>
      <c r="G3844"/>
      <c r="I3844"/>
      <c r="J3844"/>
      <c r="K3844"/>
      <c r="M3844"/>
      <c r="N3844"/>
      <c r="O3844"/>
      <c r="Q3844"/>
      <c r="R3844"/>
      <c r="S3844"/>
      <c r="U3844"/>
      <c r="V3844"/>
      <c r="W3844"/>
      <c r="Y3844"/>
      <c r="Z3844"/>
      <c r="AA3844"/>
      <c r="AC3844"/>
      <c r="AD3844"/>
      <c r="AE3844"/>
      <c r="AG3844"/>
      <c r="AH3844"/>
      <c r="AI3844"/>
      <c r="AK3844"/>
      <c r="AL3844"/>
      <c r="AM3844"/>
      <c r="AO3844"/>
      <c r="AP3844"/>
      <c r="AQ3844"/>
      <c r="AS3844"/>
      <c r="AT3844"/>
      <c r="AU3844"/>
      <c r="AW3844"/>
      <c r="AX3844"/>
      <c r="AY3844"/>
      <c r="BA3844"/>
      <c r="BB3844"/>
      <c r="BC3844"/>
      <c r="BE3844"/>
      <c r="BF3844"/>
      <c r="BG3844"/>
      <c r="BI3844"/>
      <c r="BJ3844"/>
      <c r="BK3844"/>
      <c r="BM3844"/>
      <c r="BN3844"/>
      <c r="BO3844"/>
    </row>
    <row r="3845" spans="1:67">
      <c r="A3845"/>
      <c r="B3845"/>
      <c r="C3845"/>
      <c r="E3845"/>
      <c r="F3845"/>
      <c r="G3845"/>
      <c r="I3845"/>
      <c r="J3845"/>
      <c r="K3845"/>
      <c r="M3845"/>
      <c r="N3845"/>
      <c r="O3845"/>
      <c r="Q3845"/>
      <c r="R3845"/>
      <c r="S3845"/>
      <c r="U3845"/>
      <c r="V3845"/>
      <c r="W3845"/>
      <c r="Y3845"/>
      <c r="Z3845"/>
      <c r="AA3845"/>
      <c r="AC3845"/>
      <c r="AD3845"/>
      <c r="AE3845"/>
      <c r="AG3845"/>
      <c r="AH3845"/>
      <c r="AI3845"/>
      <c r="AK3845"/>
      <c r="AL3845"/>
      <c r="AM3845"/>
      <c r="AO3845"/>
      <c r="AP3845"/>
      <c r="AQ3845"/>
      <c r="AS3845"/>
      <c r="AT3845"/>
      <c r="AU3845"/>
      <c r="AW3845"/>
      <c r="AX3845"/>
      <c r="AY3845"/>
      <c r="BA3845"/>
      <c r="BB3845"/>
      <c r="BC3845"/>
      <c r="BE3845"/>
      <c r="BF3845"/>
      <c r="BG3845"/>
      <c r="BI3845"/>
      <c r="BJ3845"/>
      <c r="BK3845"/>
      <c r="BM3845"/>
      <c r="BN3845"/>
      <c r="BO3845"/>
    </row>
    <row r="3846" spans="1:67">
      <c r="A3846"/>
      <c r="B3846"/>
      <c r="C3846"/>
      <c r="E3846"/>
      <c r="F3846"/>
      <c r="G3846"/>
      <c r="I3846"/>
      <c r="J3846"/>
      <c r="K3846"/>
      <c r="M3846"/>
      <c r="N3846"/>
      <c r="O3846"/>
      <c r="Q3846"/>
      <c r="R3846"/>
      <c r="S3846"/>
      <c r="U3846"/>
      <c r="V3846"/>
      <c r="W3846"/>
      <c r="Y3846"/>
      <c r="Z3846"/>
      <c r="AA3846"/>
      <c r="AC3846"/>
      <c r="AD3846"/>
      <c r="AE3846"/>
      <c r="AG3846"/>
      <c r="AH3846"/>
      <c r="AI3846"/>
      <c r="AK3846"/>
      <c r="AL3846"/>
      <c r="AM3846"/>
      <c r="AO3846"/>
      <c r="AP3846"/>
      <c r="AQ3846"/>
      <c r="AS3846"/>
      <c r="AT3846"/>
      <c r="AU3846"/>
      <c r="AW3846"/>
      <c r="AX3846"/>
      <c r="AY3846"/>
      <c r="BA3846"/>
      <c r="BB3846"/>
      <c r="BC3846"/>
      <c r="BE3846"/>
      <c r="BF3846"/>
      <c r="BG3846"/>
      <c r="BI3846"/>
      <c r="BJ3846"/>
      <c r="BK3846"/>
      <c r="BM3846"/>
      <c r="BN3846"/>
      <c r="BO3846"/>
    </row>
    <row r="3847" spans="1:67">
      <c r="A3847"/>
      <c r="B3847"/>
      <c r="C3847"/>
      <c r="E3847"/>
      <c r="F3847"/>
      <c r="G3847"/>
      <c r="I3847"/>
      <c r="J3847"/>
      <c r="K3847"/>
      <c r="M3847"/>
      <c r="N3847"/>
      <c r="O3847"/>
      <c r="Q3847"/>
      <c r="R3847"/>
      <c r="S3847"/>
      <c r="U3847"/>
      <c r="V3847"/>
      <c r="W3847"/>
      <c r="Y3847"/>
      <c r="Z3847"/>
      <c r="AA3847"/>
      <c r="AC3847"/>
      <c r="AD3847"/>
      <c r="AE3847"/>
      <c r="AG3847"/>
      <c r="AH3847"/>
      <c r="AI3847"/>
      <c r="AK3847"/>
      <c r="AL3847"/>
      <c r="AM3847"/>
      <c r="AO3847"/>
      <c r="AP3847"/>
      <c r="AQ3847"/>
      <c r="AS3847"/>
      <c r="AT3847"/>
      <c r="AU3847"/>
      <c r="AW3847"/>
      <c r="AX3847"/>
      <c r="AY3847"/>
      <c r="BA3847"/>
      <c r="BB3847"/>
      <c r="BC3847"/>
      <c r="BE3847"/>
      <c r="BF3847"/>
      <c r="BG3847"/>
      <c r="BI3847"/>
      <c r="BJ3847"/>
      <c r="BK3847"/>
      <c r="BM3847"/>
      <c r="BN3847"/>
      <c r="BO3847"/>
    </row>
    <row r="3848" spans="1:67">
      <c r="A3848"/>
      <c r="B3848"/>
      <c r="C3848"/>
      <c r="E3848"/>
      <c r="F3848"/>
      <c r="G3848"/>
      <c r="I3848"/>
      <c r="J3848"/>
      <c r="K3848"/>
      <c r="M3848"/>
      <c r="N3848"/>
      <c r="O3848"/>
      <c r="Q3848"/>
      <c r="R3848"/>
      <c r="S3848"/>
      <c r="U3848"/>
      <c r="V3848"/>
      <c r="W3848"/>
      <c r="Y3848"/>
      <c r="Z3848"/>
      <c r="AA3848"/>
      <c r="AC3848"/>
      <c r="AD3848"/>
      <c r="AE3848"/>
      <c r="AG3848"/>
      <c r="AH3848"/>
      <c r="AI3848"/>
      <c r="AK3848"/>
      <c r="AL3848"/>
      <c r="AM3848"/>
      <c r="AO3848"/>
      <c r="AP3848"/>
      <c r="AQ3848"/>
      <c r="AS3848"/>
      <c r="AT3848"/>
      <c r="AU3848"/>
      <c r="AW3848"/>
      <c r="AX3848"/>
      <c r="AY3848"/>
      <c r="BA3848"/>
      <c r="BB3848"/>
      <c r="BC3848"/>
      <c r="BE3848"/>
      <c r="BF3848"/>
      <c r="BG3848"/>
      <c r="BI3848"/>
      <c r="BJ3848"/>
      <c r="BK3848"/>
      <c r="BM3848"/>
      <c r="BN3848"/>
      <c r="BO3848"/>
    </row>
    <row r="3849" spans="1:67">
      <c r="A3849"/>
      <c r="B3849"/>
      <c r="C3849"/>
      <c r="E3849"/>
      <c r="F3849"/>
      <c r="G3849"/>
      <c r="I3849"/>
      <c r="J3849"/>
      <c r="K3849"/>
      <c r="M3849"/>
      <c r="N3849"/>
      <c r="O3849"/>
      <c r="Q3849"/>
      <c r="R3849"/>
      <c r="S3849"/>
      <c r="U3849"/>
      <c r="V3849"/>
      <c r="W3849"/>
      <c r="Y3849"/>
      <c r="Z3849"/>
      <c r="AA3849"/>
      <c r="AC3849"/>
      <c r="AD3849"/>
      <c r="AE3849"/>
      <c r="AG3849"/>
      <c r="AH3849"/>
      <c r="AI3849"/>
      <c r="AK3849"/>
      <c r="AL3849"/>
      <c r="AM3849"/>
      <c r="AO3849"/>
      <c r="AP3849"/>
      <c r="AQ3849"/>
      <c r="AS3849"/>
      <c r="AT3849"/>
      <c r="AU3849"/>
      <c r="AW3849"/>
      <c r="AX3849"/>
      <c r="AY3849"/>
      <c r="BA3849"/>
      <c r="BB3849"/>
      <c r="BC3849"/>
      <c r="BE3849"/>
      <c r="BF3849"/>
      <c r="BG3849"/>
      <c r="BI3849"/>
      <c r="BJ3849"/>
      <c r="BK3849"/>
      <c r="BM3849"/>
      <c r="BN3849"/>
      <c r="BO3849"/>
    </row>
    <row r="3850" spans="1:67">
      <c r="A3850"/>
      <c r="B3850"/>
      <c r="C3850"/>
      <c r="E3850"/>
      <c r="F3850"/>
      <c r="G3850"/>
      <c r="I3850"/>
      <c r="J3850"/>
      <c r="K3850"/>
      <c r="M3850"/>
      <c r="N3850"/>
      <c r="O3850"/>
      <c r="Q3850"/>
      <c r="R3850"/>
      <c r="S3850"/>
      <c r="U3850"/>
      <c r="V3850"/>
      <c r="W3850"/>
      <c r="Y3850"/>
      <c r="Z3850"/>
      <c r="AA3850"/>
      <c r="AC3850"/>
      <c r="AD3850"/>
      <c r="AE3850"/>
      <c r="AG3850"/>
      <c r="AH3850"/>
      <c r="AI3850"/>
      <c r="AK3850"/>
      <c r="AL3850"/>
      <c r="AM3850"/>
      <c r="AO3850"/>
      <c r="AP3850"/>
      <c r="AQ3850"/>
      <c r="AS3850"/>
      <c r="AT3850"/>
      <c r="AU3850"/>
      <c r="AW3850"/>
      <c r="AX3850"/>
      <c r="AY3850"/>
      <c r="BA3850"/>
      <c r="BB3850"/>
      <c r="BC3850"/>
      <c r="BE3850"/>
      <c r="BF3850"/>
      <c r="BG3850"/>
      <c r="BI3850"/>
      <c r="BJ3850"/>
      <c r="BK3850"/>
      <c r="BM3850"/>
      <c r="BN3850"/>
      <c r="BO3850"/>
    </row>
    <row r="3851" spans="1:67">
      <c r="A3851"/>
      <c r="B3851"/>
      <c r="C3851"/>
      <c r="E3851"/>
      <c r="F3851"/>
      <c r="G3851"/>
      <c r="I3851"/>
      <c r="J3851"/>
      <c r="K3851"/>
      <c r="M3851"/>
      <c r="N3851"/>
      <c r="O3851"/>
      <c r="Q3851"/>
      <c r="R3851"/>
      <c r="S3851"/>
      <c r="U3851"/>
      <c r="V3851"/>
      <c r="W3851"/>
      <c r="Y3851"/>
      <c r="Z3851"/>
      <c r="AA3851"/>
      <c r="AC3851"/>
      <c r="AD3851"/>
      <c r="AE3851"/>
      <c r="AG3851"/>
      <c r="AH3851"/>
      <c r="AI3851"/>
      <c r="AK3851"/>
      <c r="AL3851"/>
      <c r="AM3851"/>
      <c r="AO3851"/>
      <c r="AP3851"/>
      <c r="AQ3851"/>
      <c r="AS3851"/>
      <c r="AT3851"/>
      <c r="AU3851"/>
      <c r="AW3851"/>
      <c r="AX3851"/>
      <c r="AY3851"/>
      <c r="BA3851"/>
      <c r="BB3851"/>
      <c r="BC3851"/>
      <c r="BE3851"/>
      <c r="BF3851"/>
      <c r="BG3851"/>
      <c r="BI3851"/>
      <c r="BJ3851"/>
      <c r="BK3851"/>
      <c r="BM3851"/>
      <c r="BN3851"/>
      <c r="BO3851"/>
    </row>
    <row r="3852" spans="1:67">
      <c r="A3852"/>
      <c r="B3852"/>
      <c r="C3852"/>
      <c r="E3852"/>
      <c r="F3852"/>
      <c r="G3852"/>
      <c r="I3852"/>
      <c r="J3852"/>
      <c r="K3852"/>
      <c r="M3852"/>
      <c r="N3852"/>
      <c r="O3852"/>
      <c r="Q3852"/>
      <c r="R3852"/>
      <c r="S3852"/>
      <c r="U3852"/>
      <c r="V3852"/>
      <c r="W3852"/>
      <c r="Y3852"/>
      <c r="Z3852"/>
      <c r="AA3852"/>
      <c r="AC3852"/>
      <c r="AD3852"/>
      <c r="AE3852"/>
      <c r="AG3852"/>
      <c r="AH3852"/>
      <c r="AI3852"/>
      <c r="AK3852"/>
      <c r="AL3852"/>
      <c r="AM3852"/>
      <c r="AO3852"/>
      <c r="AP3852"/>
      <c r="AQ3852"/>
      <c r="AS3852"/>
      <c r="AT3852"/>
      <c r="AU3852"/>
      <c r="AW3852"/>
      <c r="AX3852"/>
      <c r="AY3852"/>
      <c r="BA3852"/>
      <c r="BB3852"/>
      <c r="BC3852"/>
      <c r="BE3852"/>
      <c r="BF3852"/>
      <c r="BG3852"/>
      <c r="BI3852"/>
      <c r="BJ3852"/>
      <c r="BK3852"/>
      <c r="BM3852"/>
      <c r="BN3852"/>
      <c r="BO3852"/>
    </row>
    <row r="3853" spans="1:67">
      <c r="A3853"/>
      <c r="B3853"/>
      <c r="C3853"/>
      <c r="E3853"/>
      <c r="F3853"/>
      <c r="G3853"/>
      <c r="I3853"/>
      <c r="J3853"/>
      <c r="K3853"/>
      <c r="M3853"/>
      <c r="N3853"/>
      <c r="O3853"/>
      <c r="Q3853"/>
      <c r="R3853"/>
      <c r="S3853"/>
      <c r="U3853"/>
      <c r="V3853"/>
      <c r="W3853"/>
      <c r="Y3853"/>
      <c r="Z3853"/>
      <c r="AA3853"/>
      <c r="AC3853"/>
      <c r="AD3853"/>
      <c r="AE3853"/>
      <c r="AG3853"/>
      <c r="AH3853"/>
      <c r="AI3853"/>
      <c r="AK3853"/>
      <c r="AL3853"/>
      <c r="AM3853"/>
      <c r="AO3853"/>
      <c r="AP3853"/>
      <c r="AQ3853"/>
      <c r="AS3853"/>
      <c r="AT3853"/>
      <c r="AU3853"/>
      <c r="AW3853"/>
      <c r="AX3853"/>
      <c r="AY3853"/>
      <c r="BA3853"/>
      <c r="BB3853"/>
      <c r="BC3853"/>
      <c r="BE3853"/>
      <c r="BF3853"/>
      <c r="BG3853"/>
      <c r="BI3853"/>
      <c r="BJ3853"/>
      <c r="BK3853"/>
      <c r="BM3853"/>
      <c r="BN3853"/>
      <c r="BO3853"/>
    </row>
    <row r="3854" spans="1:67">
      <c r="A3854"/>
      <c r="B3854"/>
      <c r="C3854"/>
      <c r="E3854"/>
      <c r="F3854"/>
      <c r="G3854"/>
      <c r="I3854"/>
      <c r="J3854"/>
      <c r="K3854"/>
      <c r="M3854"/>
      <c r="N3854"/>
      <c r="O3854"/>
      <c r="Q3854"/>
      <c r="R3854"/>
      <c r="S3854"/>
      <c r="U3854"/>
      <c r="V3854"/>
      <c r="W3854"/>
      <c r="Y3854"/>
      <c r="Z3854"/>
      <c r="AA3854"/>
      <c r="AC3854"/>
      <c r="AD3854"/>
      <c r="AE3854"/>
      <c r="AG3854"/>
      <c r="AH3854"/>
      <c r="AI3854"/>
      <c r="AK3854"/>
      <c r="AL3854"/>
      <c r="AM3854"/>
      <c r="AO3854"/>
      <c r="AP3854"/>
      <c r="AQ3854"/>
      <c r="AS3854"/>
      <c r="AT3854"/>
      <c r="AU3854"/>
      <c r="AW3854"/>
      <c r="AX3854"/>
      <c r="AY3854"/>
      <c r="BA3854"/>
      <c r="BB3854"/>
      <c r="BC3854"/>
      <c r="BE3854"/>
      <c r="BF3854"/>
      <c r="BG3854"/>
      <c r="BI3854"/>
      <c r="BJ3854"/>
      <c r="BK3854"/>
      <c r="BM3854"/>
      <c r="BN3854"/>
      <c r="BO3854"/>
    </row>
    <row r="3855" spans="1:67">
      <c r="A3855"/>
      <c r="B3855"/>
      <c r="C3855"/>
      <c r="E3855"/>
      <c r="F3855"/>
      <c r="G3855"/>
      <c r="I3855"/>
      <c r="J3855"/>
      <c r="K3855"/>
      <c r="M3855"/>
      <c r="N3855"/>
      <c r="O3855"/>
      <c r="Q3855"/>
      <c r="R3855"/>
      <c r="S3855"/>
      <c r="U3855"/>
      <c r="V3855"/>
      <c r="W3855"/>
      <c r="Y3855"/>
      <c r="Z3855"/>
      <c r="AA3855"/>
      <c r="AC3855"/>
      <c r="AD3855"/>
      <c r="AE3855"/>
      <c r="AG3855"/>
      <c r="AH3855"/>
      <c r="AI3855"/>
      <c r="AK3855"/>
      <c r="AL3855"/>
      <c r="AM3855"/>
      <c r="AO3855"/>
      <c r="AP3855"/>
      <c r="AQ3855"/>
      <c r="AS3855"/>
      <c r="AT3855"/>
      <c r="AU3855"/>
      <c r="AW3855"/>
      <c r="AX3855"/>
      <c r="AY3855"/>
      <c r="BA3855"/>
      <c r="BB3855"/>
      <c r="BC3855"/>
      <c r="BE3855"/>
      <c r="BF3855"/>
      <c r="BG3855"/>
      <c r="BI3855"/>
      <c r="BJ3855"/>
      <c r="BK3855"/>
      <c r="BM3855"/>
      <c r="BN3855"/>
      <c r="BO3855"/>
    </row>
    <row r="3856" spans="1:67">
      <c r="A3856"/>
      <c r="B3856"/>
      <c r="C3856"/>
      <c r="E3856"/>
      <c r="F3856"/>
      <c r="G3856"/>
      <c r="I3856"/>
      <c r="J3856"/>
      <c r="K3856"/>
      <c r="M3856"/>
      <c r="N3856"/>
      <c r="O3856"/>
      <c r="Q3856"/>
      <c r="R3856"/>
      <c r="S3856"/>
      <c r="U3856"/>
      <c r="V3856"/>
      <c r="W3856"/>
      <c r="Y3856"/>
      <c r="Z3856"/>
      <c r="AA3856"/>
      <c r="AC3856"/>
      <c r="AD3856"/>
      <c r="AE3856"/>
      <c r="AG3856"/>
      <c r="AH3856"/>
      <c r="AI3856"/>
      <c r="AK3856"/>
      <c r="AL3856"/>
      <c r="AM3856"/>
      <c r="AO3856"/>
      <c r="AP3856"/>
      <c r="AQ3856"/>
      <c r="AS3856"/>
      <c r="AT3856"/>
      <c r="AU3856"/>
      <c r="AW3856"/>
      <c r="AX3856"/>
      <c r="AY3856"/>
      <c r="BA3856"/>
      <c r="BB3856"/>
      <c r="BC3856"/>
      <c r="BE3856"/>
      <c r="BF3856"/>
      <c r="BG3856"/>
      <c r="BI3856"/>
      <c r="BJ3856"/>
      <c r="BK3856"/>
      <c r="BM3856"/>
      <c r="BN3856"/>
      <c r="BO3856"/>
    </row>
    <row r="3857" spans="1:67">
      <c r="A3857"/>
      <c r="B3857"/>
      <c r="C3857"/>
      <c r="E3857"/>
      <c r="F3857"/>
      <c r="G3857"/>
      <c r="I3857"/>
      <c r="J3857"/>
      <c r="K3857"/>
      <c r="M3857"/>
      <c r="N3857"/>
      <c r="O3857"/>
      <c r="Q3857"/>
      <c r="R3857"/>
      <c r="S3857"/>
      <c r="U3857"/>
      <c r="V3857"/>
      <c r="W3857"/>
      <c r="Y3857"/>
      <c r="Z3857"/>
      <c r="AA3857"/>
      <c r="AC3857"/>
      <c r="AD3857"/>
      <c r="AE3857"/>
      <c r="AG3857"/>
      <c r="AH3857"/>
      <c r="AI3857"/>
      <c r="AK3857"/>
      <c r="AL3857"/>
      <c r="AM3857"/>
      <c r="AO3857"/>
      <c r="AP3857"/>
      <c r="AQ3857"/>
      <c r="AS3857"/>
      <c r="AT3857"/>
      <c r="AU3857"/>
      <c r="AW3857"/>
      <c r="AX3857"/>
      <c r="AY3857"/>
      <c r="BA3857"/>
      <c r="BB3857"/>
      <c r="BC3857"/>
      <c r="BE3857"/>
      <c r="BF3857"/>
      <c r="BG3857"/>
      <c r="BI3857"/>
      <c r="BJ3857"/>
      <c r="BK3857"/>
      <c r="BM3857"/>
      <c r="BN3857"/>
      <c r="BO3857"/>
    </row>
    <row r="3858" spans="1:67">
      <c r="A3858"/>
      <c r="B3858"/>
      <c r="C3858"/>
      <c r="E3858"/>
      <c r="F3858"/>
      <c r="G3858"/>
      <c r="I3858"/>
      <c r="J3858"/>
      <c r="K3858"/>
      <c r="M3858"/>
      <c r="N3858"/>
      <c r="O3858"/>
      <c r="Q3858"/>
      <c r="R3858"/>
      <c r="S3858"/>
      <c r="U3858"/>
      <c r="V3858"/>
      <c r="W3858"/>
      <c r="Y3858"/>
      <c r="Z3858"/>
      <c r="AA3858"/>
      <c r="AC3858"/>
      <c r="AD3858"/>
      <c r="AE3858"/>
      <c r="AG3858"/>
      <c r="AH3858"/>
      <c r="AI3858"/>
      <c r="AK3858"/>
      <c r="AL3858"/>
      <c r="AM3858"/>
      <c r="AO3858"/>
      <c r="AP3858"/>
      <c r="AQ3858"/>
      <c r="AS3858"/>
      <c r="AT3858"/>
      <c r="AU3858"/>
      <c r="AW3858"/>
      <c r="AX3858"/>
      <c r="AY3858"/>
      <c r="BA3858"/>
      <c r="BB3858"/>
      <c r="BC3858"/>
      <c r="BE3858"/>
      <c r="BF3858"/>
      <c r="BG3858"/>
      <c r="BI3858"/>
      <c r="BJ3858"/>
      <c r="BK3858"/>
      <c r="BM3858"/>
      <c r="BN3858"/>
      <c r="BO3858"/>
    </row>
    <row r="3859" spans="1:67">
      <c r="A3859"/>
      <c r="B3859"/>
      <c r="C3859"/>
      <c r="E3859"/>
      <c r="F3859"/>
      <c r="G3859"/>
      <c r="I3859"/>
      <c r="J3859"/>
      <c r="K3859"/>
      <c r="M3859"/>
      <c r="N3859"/>
      <c r="O3859"/>
      <c r="Q3859"/>
      <c r="R3859"/>
      <c r="S3859"/>
      <c r="U3859"/>
      <c r="V3859"/>
      <c r="W3859"/>
      <c r="Y3859"/>
      <c r="Z3859"/>
      <c r="AA3859"/>
      <c r="AC3859"/>
      <c r="AD3859"/>
      <c r="AE3859"/>
      <c r="AG3859"/>
      <c r="AH3859"/>
      <c r="AI3859"/>
      <c r="AK3859"/>
      <c r="AL3859"/>
      <c r="AM3859"/>
      <c r="AO3859"/>
      <c r="AP3859"/>
      <c r="AQ3859"/>
      <c r="AS3859"/>
      <c r="AT3859"/>
      <c r="AU3859"/>
      <c r="AW3859"/>
      <c r="AX3859"/>
      <c r="AY3859"/>
      <c r="BA3859"/>
      <c r="BB3859"/>
      <c r="BC3859"/>
      <c r="BE3859"/>
      <c r="BF3859"/>
      <c r="BG3859"/>
      <c r="BI3859"/>
      <c r="BJ3859"/>
      <c r="BK3859"/>
      <c r="BM3859"/>
      <c r="BN3859"/>
      <c r="BO3859"/>
    </row>
    <row r="3860" spans="1:67">
      <c r="A3860"/>
      <c r="B3860"/>
      <c r="C3860"/>
      <c r="E3860"/>
      <c r="F3860"/>
      <c r="G3860"/>
      <c r="I3860"/>
      <c r="J3860"/>
      <c r="K3860"/>
      <c r="M3860"/>
      <c r="N3860"/>
      <c r="O3860"/>
      <c r="Q3860"/>
      <c r="R3860"/>
      <c r="S3860"/>
      <c r="U3860"/>
      <c r="V3860"/>
      <c r="W3860"/>
      <c r="Y3860"/>
      <c r="Z3860"/>
      <c r="AA3860"/>
      <c r="AC3860"/>
      <c r="AD3860"/>
      <c r="AE3860"/>
      <c r="AG3860"/>
      <c r="AH3860"/>
      <c r="AI3860"/>
      <c r="AK3860"/>
      <c r="AL3860"/>
      <c r="AM3860"/>
      <c r="AO3860"/>
      <c r="AP3860"/>
      <c r="AQ3860"/>
      <c r="AS3860"/>
      <c r="AT3860"/>
      <c r="AU3860"/>
      <c r="AW3860"/>
      <c r="AX3860"/>
      <c r="AY3860"/>
      <c r="BA3860"/>
      <c r="BB3860"/>
      <c r="BC3860"/>
      <c r="BE3860"/>
      <c r="BF3860"/>
      <c r="BG3860"/>
      <c r="BI3860"/>
      <c r="BJ3860"/>
      <c r="BK3860"/>
      <c r="BM3860"/>
      <c r="BN3860"/>
      <c r="BO3860"/>
    </row>
    <row r="3861" spans="1:67">
      <c r="A3861"/>
      <c r="B3861"/>
      <c r="C3861"/>
      <c r="E3861"/>
      <c r="F3861"/>
      <c r="G3861"/>
      <c r="I3861"/>
      <c r="J3861"/>
      <c r="K3861"/>
      <c r="M3861"/>
      <c r="N3861"/>
      <c r="O3861"/>
      <c r="Q3861"/>
      <c r="R3861"/>
      <c r="S3861"/>
      <c r="U3861"/>
      <c r="V3861"/>
      <c r="W3861"/>
      <c r="Y3861"/>
      <c r="Z3861"/>
      <c r="AA3861"/>
      <c r="AC3861"/>
      <c r="AD3861"/>
      <c r="AE3861"/>
      <c r="AG3861"/>
      <c r="AH3861"/>
      <c r="AI3861"/>
      <c r="AK3861"/>
      <c r="AL3861"/>
      <c r="AM3861"/>
      <c r="AO3861"/>
      <c r="AP3861"/>
      <c r="AQ3861"/>
      <c r="AS3861"/>
      <c r="AT3861"/>
      <c r="AU3861"/>
      <c r="AW3861"/>
      <c r="AX3861"/>
      <c r="AY3861"/>
      <c r="BA3861"/>
      <c r="BB3861"/>
      <c r="BC3861"/>
      <c r="BE3861"/>
      <c r="BF3861"/>
      <c r="BG3861"/>
      <c r="BI3861"/>
      <c r="BJ3861"/>
      <c r="BK3861"/>
      <c r="BM3861"/>
      <c r="BN3861"/>
      <c r="BO3861"/>
    </row>
    <row r="3862" spans="1:67">
      <c r="A3862"/>
      <c r="B3862"/>
      <c r="C3862"/>
      <c r="E3862"/>
      <c r="F3862"/>
      <c r="G3862"/>
      <c r="I3862"/>
      <c r="J3862"/>
      <c r="K3862"/>
      <c r="M3862"/>
      <c r="N3862"/>
      <c r="O3862"/>
      <c r="Q3862"/>
      <c r="R3862"/>
      <c r="S3862"/>
      <c r="U3862"/>
      <c r="V3862"/>
      <c r="W3862"/>
      <c r="Y3862"/>
      <c r="Z3862"/>
      <c r="AA3862"/>
      <c r="AC3862"/>
      <c r="AD3862"/>
      <c r="AE3862"/>
      <c r="AG3862"/>
      <c r="AH3862"/>
      <c r="AI3862"/>
      <c r="AK3862"/>
      <c r="AL3862"/>
      <c r="AM3862"/>
      <c r="AO3862"/>
      <c r="AP3862"/>
      <c r="AQ3862"/>
      <c r="AS3862"/>
      <c r="AT3862"/>
      <c r="AU3862"/>
      <c r="AW3862"/>
      <c r="AX3862"/>
      <c r="AY3862"/>
      <c r="BA3862"/>
      <c r="BB3862"/>
      <c r="BC3862"/>
      <c r="BE3862"/>
      <c r="BF3862"/>
      <c r="BG3862"/>
      <c r="BI3862"/>
      <c r="BJ3862"/>
      <c r="BK3862"/>
      <c r="BM3862"/>
      <c r="BN3862"/>
      <c r="BO3862"/>
    </row>
    <row r="3863" spans="1:67">
      <c r="A3863"/>
      <c r="B3863"/>
      <c r="C3863"/>
      <c r="E3863"/>
      <c r="F3863"/>
      <c r="G3863"/>
      <c r="I3863"/>
      <c r="J3863"/>
      <c r="K3863"/>
      <c r="M3863"/>
      <c r="N3863"/>
      <c r="O3863"/>
      <c r="Q3863"/>
      <c r="R3863"/>
      <c r="S3863"/>
      <c r="U3863"/>
      <c r="V3863"/>
      <c r="W3863"/>
      <c r="Y3863"/>
      <c r="Z3863"/>
      <c r="AA3863"/>
      <c r="AC3863"/>
      <c r="AD3863"/>
      <c r="AE3863"/>
      <c r="AG3863"/>
      <c r="AH3863"/>
      <c r="AI3863"/>
      <c r="AK3863"/>
      <c r="AL3863"/>
      <c r="AM3863"/>
      <c r="AO3863"/>
      <c r="AP3863"/>
      <c r="AQ3863"/>
      <c r="AS3863"/>
      <c r="AT3863"/>
      <c r="AU3863"/>
      <c r="AW3863"/>
      <c r="AX3863"/>
      <c r="AY3863"/>
      <c r="BA3863"/>
      <c r="BB3863"/>
      <c r="BC3863"/>
      <c r="BE3863"/>
      <c r="BF3863"/>
      <c r="BG3863"/>
      <c r="BI3863"/>
      <c r="BJ3863"/>
      <c r="BK3863"/>
      <c r="BM3863"/>
      <c r="BN3863"/>
      <c r="BO3863"/>
    </row>
    <row r="3864" spans="1:67">
      <c r="A3864"/>
      <c r="B3864"/>
      <c r="C3864"/>
      <c r="E3864"/>
      <c r="F3864"/>
      <c r="G3864"/>
      <c r="I3864"/>
      <c r="J3864"/>
      <c r="K3864"/>
      <c r="M3864"/>
      <c r="N3864"/>
      <c r="O3864"/>
      <c r="Q3864"/>
      <c r="R3864"/>
      <c r="S3864"/>
      <c r="U3864"/>
      <c r="V3864"/>
      <c r="W3864"/>
      <c r="Y3864"/>
      <c r="Z3864"/>
      <c r="AA3864"/>
      <c r="AC3864"/>
      <c r="AD3864"/>
      <c r="AE3864"/>
      <c r="AG3864"/>
      <c r="AH3864"/>
      <c r="AI3864"/>
      <c r="AK3864"/>
      <c r="AL3864"/>
      <c r="AM3864"/>
      <c r="AO3864"/>
      <c r="AP3864"/>
      <c r="AQ3864"/>
      <c r="AS3864"/>
      <c r="AT3864"/>
      <c r="AU3864"/>
      <c r="AW3864"/>
      <c r="AX3864"/>
      <c r="AY3864"/>
      <c r="BA3864"/>
      <c r="BB3864"/>
      <c r="BC3864"/>
      <c r="BE3864"/>
      <c r="BF3864"/>
      <c r="BG3864"/>
      <c r="BI3864"/>
      <c r="BJ3864"/>
      <c r="BK3864"/>
      <c r="BM3864"/>
      <c r="BN3864"/>
      <c r="BO3864"/>
    </row>
    <row r="3865" spans="1:67">
      <c r="A3865"/>
      <c r="B3865"/>
      <c r="C3865"/>
      <c r="E3865"/>
      <c r="F3865"/>
      <c r="G3865"/>
      <c r="I3865"/>
      <c r="J3865"/>
      <c r="K3865"/>
      <c r="M3865"/>
      <c r="N3865"/>
      <c r="O3865"/>
      <c r="Q3865"/>
      <c r="R3865"/>
      <c r="S3865"/>
      <c r="U3865"/>
      <c r="V3865"/>
      <c r="W3865"/>
      <c r="Y3865"/>
      <c r="Z3865"/>
      <c r="AA3865"/>
      <c r="AC3865"/>
      <c r="AD3865"/>
      <c r="AE3865"/>
      <c r="AG3865"/>
      <c r="AH3865"/>
      <c r="AI3865"/>
      <c r="AK3865"/>
      <c r="AL3865"/>
      <c r="AM3865"/>
      <c r="AO3865"/>
      <c r="AP3865"/>
      <c r="AQ3865"/>
      <c r="AS3865"/>
      <c r="AT3865"/>
      <c r="AU3865"/>
      <c r="AW3865"/>
      <c r="AX3865"/>
      <c r="AY3865"/>
      <c r="BA3865"/>
      <c r="BB3865"/>
      <c r="BC3865"/>
      <c r="BE3865"/>
      <c r="BF3865"/>
      <c r="BG3865"/>
      <c r="BI3865"/>
      <c r="BJ3865"/>
      <c r="BK3865"/>
      <c r="BM3865"/>
      <c r="BN3865"/>
      <c r="BO3865"/>
    </row>
    <row r="3866" spans="1:67">
      <c r="A3866"/>
      <c r="B3866"/>
      <c r="C3866"/>
      <c r="E3866"/>
      <c r="F3866"/>
      <c r="G3866"/>
      <c r="I3866"/>
      <c r="J3866"/>
      <c r="K3866"/>
      <c r="M3866"/>
      <c r="N3866"/>
      <c r="O3866"/>
      <c r="Q3866"/>
      <c r="R3866"/>
      <c r="S3866"/>
      <c r="U3866"/>
      <c r="V3866"/>
      <c r="W3866"/>
      <c r="Y3866"/>
      <c r="Z3866"/>
      <c r="AA3866"/>
      <c r="AC3866"/>
      <c r="AD3866"/>
      <c r="AE3866"/>
      <c r="AG3866"/>
      <c r="AH3866"/>
      <c r="AI3866"/>
      <c r="AK3866"/>
      <c r="AL3866"/>
      <c r="AM3866"/>
      <c r="AO3866"/>
      <c r="AP3866"/>
      <c r="AQ3866"/>
      <c r="AS3866"/>
      <c r="AT3866"/>
      <c r="AU3866"/>
      <c r="AW3866"/>
      <c r="AX3866"/>
      <c r="AY3866"/>
      <c r="BA3866"/>
      <c r="BB3866"/>
      <c r="BC3866"/>
      <c r="BE3866"/>
      <c r="BF3866"/>
      <c r="BG3866"/>
      <c r="BI3866"/>
      <c r="BJ3866"/>
      <c r="BK3866"/>
      <c r="BM3866"/>
      <c r="BN3866"/>
      <c r="BO3866"/>
    </row>
    <row r="3867" spans="1:67">
      <c r="A3867"/>
      <c r="B3867"/>
      <c r="C3867"/>
      <c r="E3867"/>
      <c r="F3867"/>
      <c r="G3867"/>
      <c r="I3867"/>
      <c r="J3867"/>
      <c r="K3867"/>
      <c r="M3867"/>
      <c r="N3867"/>
      <c r="O3867"/>
      <c r="Q3867"/>
      <c r="R3867"/>
      <c r="S3867"/>
      <c r="U3867"/>
      <c r="V3867"/>
      <c r="W3867"/>
      <c r="Y3867"/>
      <c r="Z3867"/>
      <c r="AA3867"/>
      <c r="AC3867"/>
      <c r="AD3867"/>
      <c r="AE3867"/>
      <c r="AG3867"/>
      <c r="AH3867"/>
      <c r="AI3867"/>
      <c r="AK3867"/>
      <c r="AL3867"/>
      <c r="AM3867"/>
      <c r="AO3867"/>
      <c r="AP3867"/>
      <c r="AQ3867"/>
      <c r="AS3867"/>
      <c r="AT3867"/>
      <c r="AU3867"/>
      <c r="AW3867"/>
      <c r="AX3867"/>
      <c r="AY3867"/>
      <c r="BA3867"/>
      <c r="BB3867"/>
      <c r="BC3867"/>
      <c r="BE3867"/>
      <c r="BF3867"/>
      <c r="BG3867"/>
      <c r="BI3867"/>
      <c r="BJ3867"/>
      <c r="BK3867"/>
      <c r="BM3867"/>
      <c r="BN3867"/>
      <c r="BO3867"/>
    </row>
    <row r="3868" spans="1:67">
      <c r="A3868"/>
      <c r="B3868"/>
      <c r="C3868"/>
      <c r="E3868"/>
      <c r="F3868"/>
      <c r="G3868"/>
      <c r="I3868"/>
      <c r="J3868"/>
      <c r="K3868"/>
      <c r="M3868"/>
      <c r="N3868"/>
      <c r="O3868"/>
      <c r="Q3868"/>
      <c r="R3868"/>
      <c r="S3868"/>
      <c r="U3868"/>
      <c r="V3868"/>
      <c r="W3868"/>
      <c r="Y3868"/>
      <c r="Z3868"/>
      <c r="AA3868"/>
      <c r="AC3868"/>
      <c r="AD3868"/>
      <c r="AE3868"/>
      <c r="AG3868"/>
      <c r="AH3868"/>
      <c r="AI3868"/>
      <c r="AK3868"/>
      <c r="AL3868"/>
      <c r="AM3868"/>
      <c r="AO3868"/>
      <c r="AP3868"/>
      <c r="AQ3868"/>
      <c r="AS3868"/>
      <c r="AT3868"/>
      <c r="AU3868"/>
      <c r="AW3868"/>
      <c r="AX3868"/>
      <c r="AY3868"/>
      <c r="BA3868"/>
      <c r="BB3868"/>
      <c r="BC3868"/>
      <c r="BE3868"/>
      <c r="BF3868"/>
      <c r="BG3868"/>
      <c r="BI3868"/>
      <c r="BJ3868"/>
      <c r="BK3868"/>
      <c r="BM3868"/>
      <c r="BN3868"/>
      <c r="BO3868"/>
    </row>
    <row r="3869" spans="1:67">
      <c r="A3869"/>
      <c r="B3869"/>
      <c r="C3869"/>
      <c r="E3869"/>
      <c r="F3869"/>
      <c r="G3869"/>
      <c r="I3869"/>
      <c r="J3869"/>
      <c r="K3869"/>
      <c r="M3869"/>
      <c r="N3869"/>
      <c r="O3869"/>
      <c r="Q3869"/>
      <c r="R3869"/>
      <c r="S3869"/>
      <c r="U3869"/>
      <c r="V3869"/>
      <c r="W3869"/>
      <c r="Y3869"/>
      <c r="Z3869"/>
      <c r="AA3869"/>
      <c r="AC3869"/>
      <c r="AD3869"/>
      <c r="AE3869"/>
      <c r="AG3869"/>
      <c r="AH3869"/>
      <c r="AI3869"/>
      <c r="AK3869"/>
      <c r="AL3869"/>
      <c r="AM3869"/>
      <c r="AO3869"/>
      <c r="AP3869"/>
      <c r="AQ3869"/>
      <c r="AS3869"/>
      <c r="AT3869"/>
      <c r="AU3869"/>
      <c r="AW3869"/>
      <c r="AX3869"/>
      <c r="AY3869"/>
      <c r="BA3869"/>
      <c r="BB3869"/>
      <c r="BC3869"/>
      <c r="BE3869"/>
      <c r="BF3869"/>
      <c r="BG3869"/>
      <c r="BI3869"/>
      <c r="BJ3869"/>
      <c r="BK3869"/>
      <c r="BM3869"/>
      <c r="BN3869"/>
      <c r="BO3869"/>
    </row>
    <row r="3870" spans="1:67">
      <c r="A3870"/>
      <c r="B3870"/>
      <c r="C3870"/>
      <c r="E3870"/>
      <c r="F3870"/>
      <c r="G3870"/>
      <c r="I3870"/>
      <c r="J3870"/>
      <c r="K3870"/>
      <c r="M3870"/>
      <c r="N3870"/>
      <c r="O3870"/>
      <c r="Q3870"/>
      <c r="R3870"/>
      <c r="S3870"/>
      <c r="U3870"/>
      <c r="V3870"/>
      <c r="W3870"/>
      <c r="Y3870"/>
      <c r="Z3870"/>
      <c r="AA3870"/>
      <c r="AC3870"/>
      <c r="AD3870"/>
      <c r="AE3870"/>
      <c r="AG3870"/>
      <c r="AH3870"/>
      <c r="AI3870"/>
      <c r="AK3870"/>
      <c r="AL3870"/>
      <c r="AM3870"/>
      <c r="AO3870"/>
      <c r="AP3870"/>
      <c r="AQ3870"/>
      <c r="AS3870"/>
      <c r="AT3870"/>
      <c r="AU3870"/>
      <c r="AW3870"/>
      <c r="AX3870"/>
      <c r="AY3870"/>
      <c r="BA3870"/>
      <c r="BB3870"/>
      <c r="BC3870"/>
      <c r="BE3870"/>
      <c r="BF3870"/>
      <c r="BG3870"/>
      <c r="BI3870"/>
      <c r="BJ3870"/>
      <c r="BK3870"/>
      <c r="BM3870"/>
      <c r="BN3870"/>
      <c r="BO3870"/>
    </row>
    <row r="3871" spans="1:67">
      <c r="A3871"/>
      <c r="B3871"/>
      <c r="C3871"/>
      <c r="E3871"/>
      <c r="F3871"/>
      <c r="G3871"/>
      <c r="I3871"/>
      <c r="J3871"/>
      <c r="K3871"/>
      <c r="M3871"/>
      <c r="N3871"/>
      <c r="O3871"/>
      <c r="Q3871"/>
      <c r="R3871"/>
      <c r="S3871"/>
      <c r="U3871"/>
      <c r="V3871"/>
      <c r="W3871"/>
      <c r="Y3871"/>
      <c r="Z3871"/>
      <c r="AA3871"/>
      <c r="AC3871"/>
      <c r="AD3871"/>
      <c r="AE3871"/>
      <c r="AG3871"/>
      <c r="AH3871"/>
      <c r="AI3871"/>
      <c r="AK3871"/>
      <c r="AL3871"/>
      <c r="AM3871"/>
      <c r="AO3871"/>
      <c r="AP3871"/>
      <c r="AQ3871"/>
      <c r="AS3871"/>
      <c r="AT3871"/>
      <c r="AU3871"/>
      <c r="AW3871"/>
      <c r="AX3871"/>
      <c r="AY3871"/>
      <c r="BA3871"/>
      <c r="BB3871"/>
      <c r="BC3871"/>
      <c r="BE3871"/>
      <c r="BF3871"/>
      <c r="BG3871"/>
      <c r="BI3871"/>
      <c r="BJ3871"/>
      <c r="BK3871"/>
      <c r="BM3871"/>
      <c r="BN3871"/>
      <c r="BO3871"/>
    </row>
    <row r="3872" spans="1:67">
      <c r="A3872"/>
      <c r="B3872"/>
      <c r="C3872"/>
      <c r="E3872"/>
      <c r="F3872"/>
      <c r="G3872"/>
      <c r="I3872"/>
      <c r="J3872"/>
      <c r="K3872"/>
      <c r="M3872"/>
      <c r="N3872"/>
      <c r="O3872"/>
      <c r="Q3872"/>
      <c r="R3872"/>
      <c r="S3872"/>
      <c r="U3872"/>
      <c r="V3872"/>
      <c r="W3872"/>
      <c r="Y3872"/>
      <c r="Z3872"/>
      <c r="AA3872"/>
      <c r="AC3872"/>
      <c r="AD3872"/>
      <c r="AE3872"/>
      <c r="AG3872"/>
      <c r="AH3872"/>
      <c r="AI3872"/>
      <c r="AK3872"/>
      <c r="AL3872"/>
      <c r="AM3872"/>
      <c r="AO3872"/>
      <c r="AP3872"/>
      <c r="AQ3872"/>
      <c r="AS3872"/>
      <c r="AT3872"/>
      <c r="AU3872"/>
      <c r="AW3872"/>
      <c r="AX3872"/>
      <c r="AY3872"/>
      <c r="BA3872"/>
      <c r="BB3872"/>
      <c r="BC3872"/>
      <c r="BE3872"/>
      <c r="BF3872"/>
      <c r="BG3872"/>
      <c r="BI3872"/>
      <c r="BJ3872"/>
      <c r="BK3872"/>
      <c r="BM3872"/>
      <c r="BN3872"/>
      <c r="BO3872"/>
    </row>
    <row r="3873" spans="1:67">
      <c r="A3873"/>
      <c r="B3873"/>
      <c r="C3873"/>
      <c r="E3873"/>
      <c r="F3873"/>
      <c r="G3873"/>
      <c r="I3873"/>
      <c r="J3873"/>
      <c r="K3873"/>
      <c r="M3873"/>
      <c r="N3873"/>
      <c r="O3873"/>
      <c r="Q3873"/>
      <c r="R3873"/>
      <c r="S3873"/>
      <c r="U3873"/>
      <c r="V3873"/>
      <c r="W3873"/>
      <c r="Y3873"/>
      <c r="Z3873"/>
      <c r="AA3873"/>
      <c r="AC3873"/>
      <c r="AD3873"/>
      <c r="AE3873"/>
      <c r="AG3873"/>
      <c r="AH3873"/>
      <c r="AI3873"/>
      <c r="AK3873"/>
      <c r="AL3873"/>
      <c r="AM3873"/>
      <c r="AO3873"/>
      <c r="AP3873"/>
      <c r="AQ3873"/>
      <c r="AS3873"/>
      <c r="AT3873"/>
      <c r="AU3873"/>
      <c r="AW3873"/>
      <c r="AX3873"/>
      <c r="AY3873"/>
      <c r="BA3873"/>
      <c r="BB3873"/>
      <c r="BC3873"/>
      <c r="BE3873"/>
      <c r="BF3873"/>
      <c r="BG3873"/>
      <c r="BI3873"/>
      <c r="BJ3873"/>
      <c r="BK3873"/>
      <c r="BM3873"/>
      <c r="BN3873"/>
      <c r="BO3873"/>
    </row>
    <row r="3874" spans="1:67">
      <c r="A3874"/>
      <c r="B3874"/>
      <c r="C3874"/>
      <c r="E3874"/>
      <c r="F3874"/>
      <c r="G3874"/>
      <c r="I3874"/>
      <c r="J3874"/>
      <c r="K3874"/>
      <c r="M3874"/>
      <c r="N3874"/>
      <c r="O3874"/>
      <c r="Q3874"/>
      <c r="R3874"/>
      <c r="S3874"/>
      <c r="U3874"/>
      <c r="V3874"/>
      <c r="W3874"/>
      <c r="Y3874"/>
      <c r="Z3874"/>
      <c r="AA3874"/>
      <c r="AC3874"/>
      <c r="AD3874"/>
      <c r="AE3874"/>
      <c r="AG3874"/>
      <c r="AH3874"/>
      <c r="AI3874"/>
      <c r="AK3874"/>
      <c r="AL3874"/>
      <c r="AM3874"/>
      <c r="AO3874"/>
      <c r="AP3874"/>
      <c r="AQ3874"/>
      <c r="AS3874"/>
      <c r="AT3874"/>
      <c r="AU3874"/>
      <c r="AW3874"/>
      <c r="AX3874"/>
      <c r="AY3874"/>
      <c r="BA3874"/>
      <c r="BB3874"/>
      <c r="BC3874"/>
      <c r="BE3874"/>
      <c r="BF3874"/>
      <c r="BG3874"/>
      <c r="BI3874"/>
      <c r="BJ3874"/>
      <c r="BK3874"/>
      <c r="BM3874"/>
      <c r="BN3874"/>
      <c r="BO3874"/>
    </row>
    <row r="3875" spans="1:67">
      <c r="A3875"/>
      <c r="B3875"/>
      <c r="C3875"/>
      <c r="E3875"/>
      <c r="F3875"/>
      <c r="G3875"/>
      <c r="I3875"/>
      <c r="J3875"/>
      <c r="K3875"/>
      <c r="M3875"/>
      <c r="N3875"/>
      <c r="O3875"/>
      <c r="Q3875"/>
      <c r="R3875"/>
      <c r="S3875"/>
      <c r="U3875"/>
      <c r="V3875"/>
      <c r="W3875"/>
      <c r="Y3875"/>
      <c r="Z3875"/>
      <c r="AA3875"/>
      <c r="AC3875"/>
      <c r="AD3875"/>
      <c r="AE3875"/>
      <c r="AG3875"/>
      <c r="AH3875"/>
      <c r="AI3875"/>
      <c r="AK3875"/>
      <c r="AL3875"/>
      <c r="AM3875"/>
      <c r="AO3875"/>
      <c r="AP3875"/>
      <c r="AQ3875"/>
      <c r="AS3875"/>
      <c r="AT3875"/>
      <c r="AU3875"/>
      <c r="AW3875"/>
      <c r="AX3875"/>
      <c r="AY3875"/>
      <c r="BA3875"/>
      <c r="BB3875"/>
      <c r="BC3875"/>
      <c r="BE3875"/>
      <c r="BF3875"/>
      <c r="BG3875"/>
      <c r="BI3875"/>
      <c r="BJ3875"/>
      <c r="BK3875"/>
      <c r="BM3875"/>
      <c r="BN3875"/>
      <c r="BO3875"/>
    </row>
    <row r="3876" spans="1:67">
      <c r="A3876"/>
      <c r="B3876"/>
      <c r="C3876"/>
      <c r="E3876"/>
      <c r="F3876"/>
      <c r="G3876"/>
      <c r="I3876"/>
      <c r="J3876"/>
      <c r="K3876"/>
      <c r="M3876"/>
      <c r="N3876"/>
      <c r="O3876"/>
      <c r="Q3876"/>
      <c r="R3876"/>
      <c r="S3876"/>
      <c r="U3876"/>
      <c r="V3876"/>
      <c r="W3876"/>
      <c r="Y3876"/>
      <c r="Z3876"/>
      <c r="AA3876"/>
      <c r="AC3876"/>
      <c r="AD3876"/>
      <c r="AE3876"/>
      <c r="AG3876"/>
      <c r="AH3876"/>
      <c r="AI3876"/>
      <c r="AK3876"/>
      <c r="AL3876"/>
      <c r="AM3876"/>
      <c r="AO3876"/>
      <c r="AP3876"/>
      <c r="AQ3876"/>
      <c r="AS3876"/>
      <c r="AT3876"/>
      <c r="AU3876"/>
      <c r="AW3876"/>
      <c r="AX3876"/>
      <c r="AY3876"/>
      <c r="BA3876"/>
      <c r="BB3876"/>
      <c r="BC3876"/>
      <c r="BE3876"/>
      <c r="BF3876"/>
      <c r="BG3876"/>
      <c r="BI3876"/>
      <c r="BJ3876"/>
      <c r="BK3876"/>
      <c r="BM3876"/>
      <c r="BN3876"/>
      <c r="BO3876"/>
    </row>
    <row r="3877" spans="1:67">
      <c r="A3877"/>
      <c r="B3877"/>
      <c r="C3877"/>
      <c r="E3877"/>
      <c r="F3877"/>
      <c r="G3877"/>
      <c r="I3877"/>
      <c r="J3877"/>
      <c r="K3877"/>
      <c r="M3877"/>
      <c r="N3877"/>
      <c r="O3877"/>
      <c r="Q3877"/>
      <c r="R3877"/>
      <c r="S3877"/>
      <c r="U3877"/>
      <c r="V3877"/>
      <c r="W3877"/>
      <c r="Y3877"/>
      <c r="Z3877"/>
      <c r="AA3877"/>
      <c r="AC3877"/>
      <c r="AD3877"/>
      <c r="AE3877"/>
      <c r="AG3877"/>
      <c r="AH3877"/>
      <c r="AI3877"/>
      <c r="AK3877"/>
      <c r="AL3877"/>
      <c r="AM3877"/>
      <c r="AO3877"/>
      <c r="AP3877"/>
      <c r="AQ3877"/>
      <c r="AS3877"/>
      <c r="AT3877"/>
      <c r="AU3877"/>
      <c r="AW3877"/>
      <c r="AX3877"/>
      <c r="AY3877"/>
      <c r="BA3877"/>
      <c r="BB3877"/>
      <c r="BC3877"/>
      <c r="BE3877"/>
      <c r="BF3877"/>
      <c r="BG3877"/>
      <c r="BI3877"/>
      <c r="BJ3877"/>
      <c r="BK3877"/>
      <c r="BM3877"/>
      <c r="BN3877"/>
      <c r="BO3877"/>
    </row>
    <row r="3878" spans="1:67">
      <c r="A3878"/>
      <c r="B3878"/>
      <c r="C3878"/>
      <c r="E3878"/>
      <c r="F3878"/>
      <c r="G3878"/>
      <c r="I3878"/>
      <c r="J3878"/>
      <c r="K3878"/>
      <c r="M3878"/>
      <c r="N3878"/>
      <c r="O3878"/>
      <c r="Q3878"/>
      <c r="R3878"/>
      <c r="S3878"/>
      <c r="U3878"/>
      <c r="V3878"/>
      <c r="W3878"/>
      <c r="Y3878"/>
      <c r="Z3878"/>
      <c r="AA3878"/>
      <c r="AC3878"/>
      <c r="AD3878"/>
      <c r="AE3878"/>
      <c r="AG3878"/>
      <c r="AH3878"/>
      <c r="AI3878"/>
      <c r="AK3878"/>
      <c r="AL3878"/>
      <c r="AM3878"/>
      <c r="AO3878"/>
      <c r="AP3878"/>
      <c r="AQ3878"/>
      <c r="AS3878"/>
      <c r="AT3878"/>
      <c r="AU3878"/>
      <c r="AW3878"/>
      <c r="AX3878"/>
      <c r="AY3878"/>
      <c r="BA3878"/>
      <c r="BB3878"/>
      <c r="BC3878"/>
      <c r="BE3878"/>
      <c r="BF3878"/>
      <c r="BG3878"/>
      <c r="BI3878"/>
      <c r="BJ3878"/>
      <c r="BK3878"/>
      <c r="BM3878"/>
      <c r="BN3878"/>
      <c r="BO3878"/>
    </row>
    <row r="3879" spans="1:67">
      <c r="A3879"/>
      <c r="B3879"/>
      <c r="C3879"/>
      <c r="E3879"/>
      <c r="F3879"/>
      <c r="G3879"/>
      <c r="I3879"/>
      <c r="J3879"/>
      <c r="K3879"/>
      <c r="M3879"/>
      <c r="N3879"/>
      <c r="O3879"/>
      <c r="Q3879"/>
      <c r="R3879"/>
      <c r="S3879"/>
      <c r="U3879"/>
      <c r="V3879"/>
      <c r="W3879"/>
      <c r="Y3879"/>
      <c r="Z3879"/>
      <c r="AA3879"/>
      <c r="AC3879"/>
      <c r="AD3879"/>
      <c r="AE3879"/>
      <c r="AG3879"/>
      <c r="AH3879"/>
      <c r="AI3879"/>
      <c r="AK3879"/>
      <c r="AL3879"/>
      <c r="AM3879"/>
      <c r="AO3879"/>
      <c r="AP3879"/>
      <c r="AQ3879"/>
      <c r="AS3879"/>
      <c r="AT3879"/>
      <c r="AU3879"/>
      <c r="AW3879"/>
      <c r="AX3879"/>
      <c r="AY3879"/>
      <c r="BA3879"/>
      <c r="BB3879"/>
      <c r="BC3879"/>
      <c r="BE3879"/>
      <c r="BF3879"/>
      <c r="BG3879"/>
      <c r="BI3879"/>
      <c r="BJ3879"/>
      <c r="BK3879"/>
      <c r="BM3879"/>
      <c r="BN3879"/>
      <c r="BO3879"/>
    </row>
    <row r="3880" spans="1:67">
      <c r="A3880"/>
      <c r="B3880"/>
      <c r="C3880"/>
      <c r="E3880"/>
      <c r="F3880"/>
      <c r="G3880"/>
      <c r="I3880"/>
      <c r="J3880"/>
      <c r="K3880"/>
      <c r="M3880"/>
      <c r="N3880"/>
      <c r="O3880"/>
      <c r="Q3880"/>
      <c r="R3880"/>
      <c r="S3880"/>
      <c r="U3880"/>
      <c r="V3880"/>
      <c r="W3880"/>
      <c r="Y3880"/>
      <c r="Z3880"/>
      <c r="AA3880"/>
      <c r="AC3880"/>
      <c r="AD3880"/>
      <c r="AE3880"/>
      <c r="AG3880"/>
      <c r="AH3880"/>
      <c r="AI3880"/>
      <c r="AK3880"/>
      <c r="AL3880"/>
      <c r="AM3880"/>
      <c r="AO3880"/>
      <c r="AP3880"/>
      <c r="AQ3880"/>
      <c r="AS3880"/>
      <c r="AT3880"/>
      <c r="AU3880"/>
      <c r="AW3880"/>
      <c r="AX3880"/>
      <c r="AY3880"/>
      <c r="BA3880"/>
      <c r="BB3880"/>
      <c r="BC3880"/>
      <c r="BE3880"/>
      <c r="BF3880"/>
      <c r="BG3880"/>
      <c r="BI3880"/>
      <c r="BJ3880"/>
      <c r="BK3880"/>
      <c r="BM3880"/>
      <c r="BN3880"/>
      <c r="BO3880"/>
    </row>
    <row r="3881" spans="1:67">
      <c r="A3881"/>
      <c r="B3881"/>
      <c r="C3881"/>
      <c r="E3881"/>
      <c r="F3881"/>
      <c r="G3881"/>
      <c r="I3881"/>
      <c r="J3881"/>
      <c r="K3881"/>
      <c r="M3881"/>
      <c r="N3881"/>
      <c r="O3881"/>
      <c r="Q3881"/>
      <c r="R3881"/>
      <c r="S3881"/>
      <c r="U3881"/>
      <c r="V3881"/>
      <c r="W3881"/>
      <c r="Y3881"/>
      <c r="Z3881"/>
      <c r="AA3881"/>
      <c r="AC3881"/>
      <c r="AD3881"/>
      <c r="AE3881"/>
      <c r="AG3881"/>
      <c r="AH3881"/>
      <c r="AI3881"/>
      <c r="AK3881"/>
      <c r="AL3881"/>
      <c r="AM3881"/>
      <c r="AO3881"/>
      <c r="AP3881"/>
      <c r="AQ3881"/>
      <c r="AS3881"/>
      <c r="AT3881"/>
      <c r="AU3881"/>
      <c r="AW3881"/>
      <c r="AX3881"/>
      <c r="AY3881"/>
      <c r="BA3881"/>
      <c r="BB3881"/>
      <c r="BC3881"/>
      <c r="BE3881"/>
      <c r="BF3881"/>
      <c r="BG3881"/>
      <c r="BI3881"/>
      <c r="BJ3881"/>
      <c r="BK3881"/>
      <c r="BM3881"/>
      <c r="BN3881"/>
      <c r="BO3881"/>
    </row>
    <row r="3882" spans="1:67">
      <c r="A3882"/>
      <c r="B3882"/>
      <c r="C3882"/>
      <c r="E3882"/>
      <c r="F3882"/>
      <c r="G3882"/>
      <c r="I3882"/>
      <c r="J3882"/>
      <c r="K3882"/>
      <c r="M3882"/>
      <c r="N3882"/>
      <c r="O3882"/>
      <c r="Q3882"/>
      <c r="R3882"/>
      <c r="S3882"/>
      <c r="U3882"/>
      <c r="V3882"/>
      <c r="W3882"/>
      <c r="Y3882"/>
      <c r="Z3882"/>
      <c r="AA3882"/>
      <c r="AC3882"/>
      <c r="AD3882"/>
      <c r="AE3882"/>
      <c r="AG3882"/>
      <c r="AH3882"/>
      <c r="AI3882"/>
      <c r="AK3882"/>
      <c r="AL3882"/>
      <c r="AM3882"/>
      <c r="AO3882"/>
      <c r="AP3882"/>
      <c r="AQ3882"/>
      <c r="AS3882"/>
      <c r="AT3882"/>
      <c r="AU3882"/>
      <c r="AW3882"/>
      <c r="AX3882"/>
      <c r="AY3882"/>
      <c r="BA3882"/>
      <c r="BB3882"/>
      <c r="BC3882"/>
      <c r="BE3882"/>
      <c r="BF3882"/>
      <c r="BG3882"/>
      <c r="BI3882"/>
      <c r="BJ3882"/>
      <c r="BK3882"/>
      <c r="BM3882"/>
      <c r="BN3882"/>
      <c r="BO3882"/>
    </row>
    <row r="3883" spans="1:67">
      <c r="A3883"/>
      <c r="B3883"/>
      <c r="C3883"/>
      <c r="E3883"/>
      <c r="F3883"/>
      <c r="G3883"/>
      <c r="I3883"/>
      <c r="J3883"/>
      <c r="K3883"/>
      <c r="M3883"/>
      <c r="N3883"/>
      <c r="O3883"/>
      <c r="Q3883"/>
      <c r="R3883"/>
      <c r="S3883"/>
      <c r="U3883"/>
      <c r="V3883"/>
      <c r="W3883"/>
      <c r="Y3883"/>
      <c r="Z3883"/>
      <c r="AA3883"/>
      <c r="AC3883"/>
      <c r="AD3883"/>
      <c r="AE3883"/>
      <c r="AG3883"/>
      <c r="AH3883"/>
      <c r="AI3883"/>
      <c r="AK3883"/>
      <c r="AL3883"/>
      <c r="AM3883"/>
      <c r="AO3883"/>
      <c r="AP3883"/>
      <c r="AQ3883"/>
      <c r="AS3883"/>
      <c r="AT3883"/>
      <c r="AU3883"/>
      <c r="AW3883"/>
      <c r="AX3883"/>
      <c r="AY3883"/>
      <c r="BA3883"/>
      <c r="BB3883"/>
      <c r="BC3883"/>
      <c r="BE3883"/>
      <c r="BF3883"/>
      <c r="BG3883"/>
      <c r="BI3883"/>
      <c r="BJ3883"/>
      <c r="BK3883"/>
      <c r="BM3883"/>
      <c r="BN3883"/>
      <c r="BO3883"/>
    </row>
    <row r="3884" spans="1:67">
      <c r="A3884"/>
      <c r="B3884"/>
      <c r="C3884"/>
      <c r="E3884"/>
      <c r="F3884"/>
      <c r="G3884"/>
      <c r="I3884"/>
      <c r="J3884"/>
      <c r="K3884"/>
      <c r="M3884"/>
      <c r="N3884"/>
      <c r="O3884"/>
      <c r="Q3884"/>
      <c r="R3884"/>
      <c r="S3884"/>
      <c r="U3884"/>
      <c r="V3884"/>
      <c r="W3884"/>
      <c r="Y3884"/>
      <c r="Z3884"/>
      <c r="AA3884"/>
      <c r="AC3884"/>
      <c r="AD3884"/>
      <c r="AE3884"/>
      <c r="AG3884"/>
      <c r="AH3884"/>
      <c r="AI3884"/>
      <c r="AK3884"/>
      <c r="AL3884"/>
      <c r="AM3884"/>
      <c r="AO3884"/>
      <c r="AP3884"/>
      <c r="AQ3884"/>
      <c r="AS3884"/>
      <c r="AT3884"/>
      <c r="AU3884"/>
      <c r="AW3884"/>
      <c r="AX3884"/>
      <c r="AY3884"/>
      <c r="BA3884"/>
      <c r="BB3884"/>
      <c r="BC3884"/>
      <c r="BE3884"/>
      <c r="BF3884"/>
      <c r="BG3884"/>
      <c r="BI3884"/>
      <c r="BJ3884"/>
      <c r="BK3884"/>
      <c r="BM3884"/>
      <c r="BN3884"/>
      <c r="BO3884"/>
    </row>
    <row r="3885" spans="1:67">
      <c r="A3885"/>
      <c r="B3885"/>
      <c r="C3885"/>
      <c r="E3885"/>
      <c r="F3885"/>
      <c r="G3885"/>
      <c r="I3885"/>
      <c r="J3885"/>
      <c r="K3885"/>
      <c r="M3885"/>
      <c r="N3885"/>
      <c r="O3885"/>
      <c r="Q3885"/>
      <c r="R3885"/>
      <c r="S3885"/>
      <c r="U3885"/>
      <c r="V3885"/>
      <c r="W3885"/>
      <c r="Y3885"/>
      <c r="Z3885"/>
      <c r="AA3885"/>
      <c r="AC3885"/>
      <c r="AD3885"/>
      <c r="AE3885"/>
      <c r="AG3885"/>
      <c r="AH3885"/>
      <c r="AI3885"/>
      <c r="AK3885"/>
      <c r="AL3885"/>
      <c r="AM3885"/>
      <c r="AO3885"/>
      <c r="AP3885"/>
      <c r="AQ3885"/>
      <c r="AS3885"/>
      <c r="AT3885"/>
      <c r="AU3885"/>
      <c r="AW3885"/>
      <c r="AX3885"/>
      <c r="AY3885"/>
      <c r="BA3885"/>
      <c r="BB3885"/>
      <c r="BC3885"/>
      <c r="BE3885"/>
      <c r="BF3885"/>
      <c r="BG3885"/>
      <c r="BI3885"/>
      <c r="BJ3885"/>
      <c r="BK3885"/>
      <c r="BM3885"/>
      <c r="BN3885"/>
      <c r="BO3885"/>
    </row>
    <row r="3886" spans="1:67">
      <c r="A3886"/>
      <c r="B3886"/>
      <c r="C3886"/>
      <c r="E3886"/>
      <c r="F3886"/>
      <c r="G3886"/>
      <c r="I3886"/>
      <c r="J3886"/>
      <c r="K3886"/>
      <c r="M3886"/>
      <c r="N3886"/>
      <c r="O3886"/>
      <c r="Q3886"/>
      <c r="R3886"/>
      <c r="S3886"/>
      <c r="U3886"/>
      <c r="V3886"/>
      <c r="W3886"/>
      <c r="Y3886"/>
      <c r="Z3886"/>
      <c r="AA3886"/>
      <c r="AC3886"/>
      <c r="AD3886"/>
      <c r="AE3886"/>
      <c r="AG3886"/>
      <c r="AH3886"/>
      <c r="AI3886"/>
      <c r="AK3886"/>
      <c r="AL3886"/>
      <c r="AM3886"/>
      <c r="AO3886"/>
      <c r="AP3886"/>
      <c r="AQ3886"/>
      <c r="AS3886"/>
      <c r="AT3886"/>
      <c r="AU3886"/>
      <c r="AW3886"/>
      <c r="AX3886"/>
      <c r="AY3886"/>
      <c r="BA3886"/>
      <c r="BB3886"/>
      <c r="BC3886"/>
      <c r="BE3886"/>
      <c r="BF3886"/>
      <c r="BG3886"/>
      <c r="BI3886"/>
      <c r="BJ3886"/>
      <c r="BK3886"/>
      <c r="BM3886"/>
      <c r="BN3886"/>
      <c r="BO3886"/>
    </row>
    <row r="3887" spans="1:67">
      <c r="A3887"/>
      <c r="B3887"/>
      <c r="C3887"/>
      <c r="E3887"/>
      <c r="F3887"/>
      <c r="G3887"/>
      <c r="I3887"/>
      <c r="J3887"/>
      <c r="K3887"/>
      <c r="M3887"/>
      <c r="N3887"/>
      <c r="O3887"/>
      <c r="Q3887"/>
      <c r="R3887"/>
      <c r="S3887"/>
      <c r="U3887"/>
      <c r="V3887"/>
      <c r="W3887"/>
      <c r="Y3887"/>
      <c r="Z3887"/>
      <c r="AA3887"/>
      <c r="AC3887"/>
      <c r="AD3887"/>
      <c r="AE3887"/>
      <c r="AG3887"/>
      <c r="AH3887"/>
      <c r="AI3887"/>
      <c r="AK3887"/>
      <c r="AL3887"/>
      <c r="AM3887"/>
      <c r="AO3887"/>
      <c r="AP3887"/>
      <c r="AQ3887"/>
      <c r="AS3887"/>
      <c r="AT3887"/>
      <c r="AU3887"/>
      <c r="AW3887"/>
      <c r="AX3887"/>
      <c r="AY3887"/>
      <c r="BA3887"/>
      <c r="BB3887"/>
      <c r="BC3887"/>
      <c r="BE3887"/>
      <c r="BF3887"/>
      <c r="BG3887"/>
      <c r="BI3887"/>
      <c r="BJ3887"/>
      <c r="BK3887"/>
      <c r="BM3887"/>
      <c r="BN3887"/>
      <c r="BO3887"/>
    </row>
    <row r="3888" spans="1:67">
      <c r="A3888"/>
      <c r="B3888"/>
      <c r="C3888"/>
      <c r="E3888"/>
      <c r="F3888"/>
      <c r="G3888"/>
      <c r="I3888"/>
      <c r="J3888"/>
      <c r="K3888"/>
      <c r="M3888"/>
      <c r="N3888"/>
      <c r="O3888"/>
      <c r="Q3888"/>
      <c r="R3888"/>
      <c r="S3888"/>
      <c r="U3888"/>
      <c r="V3888"/>
      <c r="W3888"/>
      <c r="Y3888"/>
      <c r="Z3888"/>
      <c r="AA3888"/>
      <c r="AC3888"/>
      <c r="AD3888"/>
      <c r="AE3888"/>
      <c r="AG3888"/>
      <c r="AH3888"/>
      <c r="AI3888"/>
      <c r="AK3888"/>
      <c r="AL3888"/>
      <c r="AM3888"/>
      <c r="AO3888"/>
      <c r="AP3888"/>
      <c r="AQ3888"/>
      <c r="AS3888"/>
      <c r="AT3888"/>
      <c r="AU3888"/>
      <c r="AW3888"/>
      <c r="AX3888"/>
      <c r="AY3888"/>
      <c r="BA3888"/>
      <c r="BB3888"/>
      <c r="BC3888"/>
      <c r="BE3888"/>
      <c r="BF3888"/>
      <c r="BG3888"/>
      <c r="BI3888"/>
      <c r="BJ3888"/>
      <c r="BK3888"/>
      <c r="BM3888"/>
      <c r="BN3888"/>
      <c r="BO3888"/>
    </row>
    <row r="3889" spans="1:67">
      <c r="A3889"/>
      <c r="B3889"/>
      <c r="C3889"/>
      <c r="E3889"/>
      <c r="F3889"/>
      <c r="G3889"/>
      <c r="I3889"/>
      <c r="J3889"/>
      <c r="K3889"/>
      <c r="M3889"/>
      <c r="N3889"/>
      <c r="O3889"/>
      <c r="Q3889"/>
      <c r="R3889"/>
      <c r="S3889"/>
      <c r="U3889"/>
      <c r="V3889"/>
      <c r="W3889"/>
      <c r="Y3889"/>
      <c r="Z3889"/>
      <c r="AA3889"/>
      <c r="AC3889"/>
      <c r="AD3889"/>
      <c r="AE3889"/>
      <c r="AG3889"/>
      <c r="AH3889"/>
      <c r="AI3889"/>
      <c r="AK3889"/>
      <c r="AL3889"/>
      <c r="AM3889"/>
      <c r="AO3889"/>
      <c r="AP3889"/>
      <c r="AQ3889"/>
      <c r="AS3889"/>
      <c r="AT3889"/>
      <c r="AU3889"/>
      <c r="AW3889"/>
      <c r="AX3889"/>
      <c r="AY3889"/>
      <c r="BA3889"/>
      <c r="BB3889"/>
      <c r="BC3889"/>
      <c r="BE3889"/>
      <c r="BF3889"/>
      <c r="BG3889"/>
      <c r="BI3889"/>
      <c r="BJ3889"/>
      <c r="BK3889"/>
      <c r="BM3889"/>
      <c r="BN3889"/>
      <c r="BO3889"/>
    </row>
    <row r="3890" spans="1:67">
      <c r="A3890"/>
      <c r="B3890"/>
      <c r="C3890"/>
      <c r="E3890"/>
      <c r="F3890"/>
      <c r="G3890"/>
      <c r="I3890"/>
      <c r="J3890"/>
      <c r="K3890"/>
      <c r="M3890"/>
      <c r="N3890"/>
      <c r="O3890"/>
      <c r="Q3890"/>
      <c r="R3890"/>
      <c r="S3890"/>
      <c r="U3890"/>
      <c r="V3890"/>
      <c r="W3890"/>
      <c r="Y3890"/>
      <c r="Z3890"/>
      <c r="AA3890"/>
      <c r="AC3890"/>
      <c r="AD3890"/>
      <c r="AE3890"/>
      <c r="AG3890"/>
      <c r="AH3890"/>
      <c r="AI3890"/>
      <c r="AK3890"/>
      <c r="AL3890"/>
      <c r="AM3890"/>
      <c r="AO3890"/>
      <c r="AP3890"/>
      <c r="AQ3890"/>
      <c r="AS3890"/>
      <c r="AT3890"/>
      <c r="AU3890"/>
      <c r="AW3890"/>
      <c r="AX3890"/>
      <c r="AY3890"/>
      <c r="BA3890"/>
      <c r="BB3890"/>
      <c r="BC3890"/>
      <c r="BE3890"/>
      <c r="BF3890"/>
      <c r="BG3890"/>
      <c r="BI3890"/>
      <c r="BJ3890"/>
      <c r="BK3890"/>
      <c r="BM3890"/>
      <c r="BN3890"/>
      <c r="BO3890"/>
    </row>
    <row r="3891" spans="1:67">
      <c r="A3891"/>
      <c r="B3891"/>
      <c r="C3891"/>
      <c r="E3891"/>
      <c r="F3891"/>
      <c r="G3891"/>
      <c r="I3891"/>
      <c r="J3891"/>
      <c r="K3891"/>
      <c r="M3891"/>
      <c r="N3891"/>
      <c r="O3891"/>
      <c r="Q3891"/>
      <c r="R3891"/>
      <c r="S3891"/>
      <c r="U3891"/>
      <c r="V3891"/>
      <c r="W3891"/>
      <c r="Y3891"/>
      <c r="Z3891"/>
      <c r="AA3891"/>
      <c r="AC3891"/>
      <c r="AD3891"/>
      <c r="AE3891"/>
      <c r="AG3891"/>
      <c r="AH3891"/>
      <c r="AI3891"/>
      <c r="AK3891"/>
      <c r="AL3891"/>
      <c r="AM3891"/>
      <c r="AO3891"/>
      <c r="AP3891"/>
      <c r="AQ3891"/>
      <c r="AS3891"/>
      <c r="AT3891"/>
      <c r="AU3891"/>
      <c r="AW3891"/>
      <c r="AX3891"/>
      <c r="AY3891"/>
      <c r="BA3891"/>
      <c r="BB3891"/>
      <c r="BC3891"/>
      <c r="BE3891"/>
      <c r="BF3891"/>
      <c r="BG3891"/>
      <c r="BI3891"/>
      <c r="BJ3891"/>
      <c r="BK3891"/>
      <c r="BM3891"/>
      <c r="BN3891"/>
      <c r="BO3891"/>
    </row>
    <row r="3892" spans="1:67">
      <c r="A3892"/>
      <c r="B3892"/>
      <c r="C3892"/>
      <c r="E3892"/>
      <c r="F3892"/>
      <c r="G3892"/>
      <c r="I3892"/>
      <c r="J3892"/>
      <c r="K3892"/>
      <c r="M3892"/>
      <c r="N3892"/>
      <c r="O3892"/>
      <c r="Q3892"/>
      <c r="R3892"/>
      <c r="S3892"/>
      <c r="U3892"/>
      <c r="V3892"/>
      <c r="W3892"/>
      <c r="Y3892"/>
      <c r="Z3892"/>
      <c r="AA3892"/>
      <c r="AC3892"/>
      <c r="AD3892"/>
      <c r="AE3892"/>
      <c r="AG3892"/>
      <c r="AH3892"/>
      <c r="AI3892"/>
      <c r="AK3892"/>
      <c r="AL3892"/>
      <c r="AM3892"/>
      <c r="AO3892"/>
      <c r="AP3892"/>
      <c r="AQ3892"/>
      <c r="AS3892"/>
      <c r="AT3892"/>
      <c r="AU3892"/>
      <c r="AW3892"/>
      <c r="AX3892"/>
      <c r="AY3892"/>
      <c r="BA3892"/>
      <c r="BB3892"/>
      <c r="BC3892"/>
      <c r="BE3892"/>
      <c r="BF3892"/>
      <c r="BG3892"/>
      <c r="BI3892"/>
      <c r="BJ3892"/>
      <c r="BK3892"/>
      <c r="BM3892"/>
      <c r="BN3892"/>
      <c r="BO3892"/>
    </row>
    <row r="3893" spans="1:67">
      <c r="A3893"/>
      <c r="B3893"/>
      <c r="C3893"/>
      <c r="E3893"/>
      <c r="F3893"/>
      <c r="G3893"/>
      <c r="I3893"/>
      <c r="J3893"/>
      <c r="K3893"/>
      <c r="M3893"/>
      <c r="N3893"/>
      <c r="O3893"/>
      <c r="Q3893"/>
      <c r="R3893"/>
      <c r="S3893"/>
      <c r="U3893"/>
      <c r="V3893"/>
      <c r="W3893"/>
      <c r="Y3893"/>
      <c r="Z3893"/>
      <c r="AA3893"/>
      <c r="AC3893"/>
      <c r="AD3893"/>
      <c r="AE3893"/>
      <c r="AG3893"/>
      <c r="AH3893"/>
      <c r="AI3893"/>
      <c r="AK3893"/>
      <c r="AL3893"/>
      <c r="AM3893"/>
      <c r="AO3893"/>
      <c r="AP3893"/>
      <c r="AQ3893"/>
      <c r="AS3893"/>
      <c r="AT3893"/>
      <c r="AU3893"/>
      <c r="AW3893"/>
      <c r="AX3893"/>
      <c r="AY3893"/>
      <c r="BA3893"/>
      <c r="BB3893"/>
      <c r="BC3893"/>
      <c r="BE3893"/>
      <c r="BF3893"/>
      <c r="BG3893"/>
      <c r="BI3893"/>
      <c r="BJ3893"/>
      <c r="BK3893"/>
      <c r="BM3893"/>
      <c r="BN3893"/>
      <c r="BO3893"/>
    </row>
    <row r="3894" spans="1:67">
      <c r="A3894"/>
      <c r="B3894"/>
      <c r="C3894"/>
      <c r="E3894"/>
      <c r="F3894"/>
      <c r="G3894"/>
      <c r="I3894"/>
      <c r="J3894"/>
      <c r="K3894"/>
      <c r="M3894"/>
      <c r="N3894"/>
      <c r="O3894"/>
      <c r="Q3894"/>
      <c r="R3894"/>
      <c r="S3894"/>
      <c r="U3894"/>
      <c r="V3894"/>
      <c r="W3894"/>
      <c r="Y3894"/>
      <c r="Z3894"/>
      <c r="AA3894"/>
      <c r="AC3894"/>
      <c r="AD3894"/>
      <c r="AE3894"/>
      <c r="AG3894"/>
      <c r="AH3894"/>
      <c r="AI3894"/>
      <c r="AK3894"/>
      <c r="AL3894"/>
      <c r="AM3894"/>
      <c r="AO3894"/>
      <c r="AP3894"/>
      <c r="AQ3894"/>
      <c r="AS3894"/>
      <c r="AT3894"/>
      <c r="AU3894"/>
      <c r="AW3894"/>
      <c r="AX3894"/>
      <c r="AY3894"/>
      <c r="BA3894"/>
      <c r="BB3894"/>
      <c r="BC3894"/>
      <c r="BE3894"/>
      <c r="BF3894"/>
      <c r="BG3894"/>
      <c r="BI3894"/>
      <c r="BJ3894"/>
      <c r="BK3894"/>
      <c r="BM3894"/>
      <c r="BN3894"/>
      <c r="BO3894"/>
    </row>
    <row r="3895" spans="1:67">
      <c r="A3895"/>
      <c r="B3895"/>
      <c r="C3895"/>
      <c r="E3895"/>
      <c r="F3895"/>
      <c r="G3895"/>
      <c r="I3895"/>
      <c r="J3895"/>
      <c r="K3895"/>
      <c r="M3895"/>
      <c r="N3895"/>
      <c r="O3895"/>
      <c r="Q3895"/>
      <c r="R3895"/>
      <c r="S3895"/>
      <c r="U3895"/>
      <c r="V3895"/>
      <c r="W3895"/>
      <c r="Y3895"/>
      <c r="Z3895"/>
      <c r="AA3895"/>
      <c r="AC3895"/>
      <c r="AD3895"/>
      <c r="AE3895"/>
      <c r="AG3895"/>
      <c r="AH3895"/>
      <c r="AI3895"/>
      <c r="AK3895"/>
      <c r="AL3895"/>
      <c r="AM3895"/>
      <c r="AO3895"/>
      <c r="AP3895"/>
      <c r="AQ3895"/>
      <c r="AS3895"/>
      <c r="AT3895"/>
      <c r="AU3895"/>
      <c r="AW3895"/>
      <c r="AX3895"/>
      <c r="AY3895"/>
      <c r="BA3895"/>
      <c r="BB3895"/>
      <c r="BC3895"/>
      <c r="BE3895"/>
      <c r="BF3895"/>
      <c r="BG3895"/>
      <c r="BI3895"/>
      <c r="BJ3895"/>
      <c r="BK3895"/>
      <c r="BM3895"/>
      <c r="BN3895"/>
      <c r="BO3895"/>
    </row>
    <row r="3896" spans="1:67">
      <c r="A3896"/>
      <c r="B3896"/>
      <c r="C3896"/>
      <c r="E3896"/>
      <c r="F3896"/>
      <c r="G3896"/>
      <c r="I3896"/>
      <c r="J3896"/>
      <c r="K3896"/>
      <c r="M3896"/>
      <c r="N3896"/>
      <c r="O3896"/>
      <c r="Q3896"/>
      <c r="R3896"/>
      <c r="S3896"/>
      <c r="U3896"/>
      <c r="V3896"/>
      <c r="W3896"/>
      <c r="Y3896"/>
      <c r="Z3896"/>
      <c r="AA3896"/>
      <c r="AC3896"/>
      <c r="AD3896"/>
      <c r="AE3896"/>
      <c r="AG3896"/>
      <c r="AH3896"/>
      <c r="AI3896"/>
      <c r="AK3896"/>
      <c r="AL3896"/>
      <c r="AM3896"/>
      <c r="AO3896"/>
      <c r="AP3896"/>
      <c r="AQ3896"/>
      <c r="AS3896"/>
      <c r="AT3896"/>
      <c r="AU3896"/>
      <c r="AW3896"/>
      <c r="AX3896"/>
      <c r="AY3896"/>
      <c r="BA3896"/>
      <c r="BB3896"/>
      <c r="BC3896"/>
      <c r="BE3896"/>
      <c r="BF3896"/>
      <c r="BG3896"/>
      <c r="BI3896"/>
      <c r="BJ3896"/>
      <c r="BK3896"/>
      <c r="BM3896"/>
      <c r="BN3896"/>
      <c r="BO3896"/>
    </row>
    <row r="3897" spans="1:67">
      <c r="A3897"/>
      <c r="B3897"/>
      <c r="C3897"/>
      <c r="E3897"/>
      <c r="F3897"/>
      <c r="G3897"/>
      <c r="I3897"/>
      <c r="J3897"/>
      <c r="K3897"/>
      <c r="M3897"/>
      <c r="N3897"/>
      <c r="O3897"/>
      <c r="Q3897"/>
      <c r="R3897"/>
      <c r="S3897"/>
      <c r="U3897"/>
      <c r="V3897"/>
      <c r="W3897"/>
      <c r="Y3897"/>
      <c r="Z3897"/>
      <c r="AA3897"/>
      <c r="AC3897"/>
      <c r="AD3897"/>
      <c r="AE3897"/>
      <c r="AG3897"/>
      <c r="AH3897"/>
      <c r="AI3897"/>
      <c r="AK3897"/>
      <c r="AL3897"/>
      <c r="AM3897"/>
      <c r="AO3897"/>
      <c r="AP3897"/>
      <c r="AQ3897"/>
      <c r="AS3897"/>
      <c r="AT3897"/>
      <c r="AU3897"/>
      <c r="AW3897"/>
      <c r="AX3897"/>
      <c r="AY3897"/>
      <c r="BA3897"/>
      <c r="BB3897"/>
      <c r="BC3897"/>
      <c r="BE3897"/>
      <c r="BF3897"/>
      <c r="BG3897"/>
      <c r="BI3897"/>
      <c r="BJ3897"/>
      <c r="BK3897"/>
      <c r="BM3897"/>
      <c r="BN3897"/>
      <c r="BO3897"/>
    </row>
    <row r="3898" spans="1:67">
      <c r="A3898"/>
      <c r="B3898"/>
      <c r="C3898"/>
      <c r="E3898"/>
      <c r="F3898"/>
      <c r="G3898"/>
      <c r="I3898"/>
      <c r="J3898"/>
      <c r="K3898"/>
      <c r="M3898"/>
      <c r="N3898"/>
      <c r="O3898"/>
      <c r="Q3898"/>
      <c r="R3898"/>
      <c r="S3898"/>
      <c r="U3898"/>
      <c r="V3898"/>
      <c r="W3898"/>
      <c r="Y3898"/>
      <c r="Z3898"/>
      <c r="AA3898"/>
      <c r="AC3898"/>
      <c r="AD3898"/>
      <c r="AE3898"/>
      <c r="AG3898"/>
      <c r="AH3898"/>
      <c r="AI3898"/>
      <c r="AK3898"/>
      <c r="AL3898"/>
      <c r="AM3898"/>
      <c r="AO3898"/>
      <c r="AP3898"/>
      <c r="AQ3898"/>
      <c r="AS3898"/>
      <c r="AT3898"/>
      <c r="AU3898"/>
      <c r="AW3898"/>
      <c r="AX3898"/>
      <c r="AY3898"/>
      <c r="BA3898"/>
      <c r="BB3898"/>
      <c r="BC3898"/>
      <c r="BE3898"/>
      <c r="BF3898"/>
      <c r="BG3898"/>
      <c r="BI3898"/>
      <c r="BJ3898"/>
      <c r="BK3898"/>
      <c r="BM3898"/>
      <c r="BN3898"/>
      <c r="BO3898"/>
    </row>
    <row r="3899" spans="1:67">
      <c r="A3899"/>
      <c r="B3899"/>
      <c r="C3899"/>
      <c r="E3899"/>
      <c r="F3899"/>
      <c r="G3899"/>
      <c r="I3899"/>
      <c r="J3899"/>
      <c r="K3899"/>
      <c r="M3899"/>
      <c r="N3899"/>
      <c r="O3899"/>
      <c r="Q3899"/>
      <c r="R3899"/>
      <c r="S3899"/>
      <c r="U3899"/>
      <c r="V3899"/>
      <c r="W3899"/>
      <c r="Y3899"/>
      <c r="Z3899"/>
      <c r="AA3899"/>
      <c r="AC3899"/>
      <c r="AD3899"/>
      <c r="AE3899"/>
      <c r="AG3899"/>
      <c r="AH3899"/>
      <c r="AI3899"/>
      <c r="AK3899"/>
      <c r="AL3899"/>
      <c r="AM3899"/>
      <c r="AO3899"/>
      <c r="AP3899"/>
      <c r="AQ3899"/>
      <c r="AS3899"/>
      <c r="AT3899"/>
      <c r="AU3899"/>
      <c r="AW3899"/>
      <c r="AX3899"/>
      <c r="AY3899"/>
      <c r="BA3899"/>
      <c r="BB3899"/>
      <c r="BC3899"/>
      <c r="BE3899"/>
      <c r="BF3899"/>
      <c r="BG3899"/>
      <c r="BI3899"/>
      <c r="BJ3899"/>
      <c r="BK3899"/>
      <c r="BM3899"/>
      <c r="BN3899"/>
      <c r="BO3899"/>
    </row>
    <row r="3900" spans="1:67">
      <c r="A3900"/>
      <c r="B3900"/>
      <c r="C3900"/>
      <c r="E3900"/>
      <c r="F3900"/>
      <c r="G3900"/>
      <c r="I3900"/>
      <c r="J3900"/>
      <c r="K3900"/>
      <c r="M3900"/>
      <c r="N3900"/>
      <c r="O3900"/>
      <c r="Q3900"/>
      <c r="R3900"/>
      <c r="S3900"/>
      <c r="U3900"/>
      <c r="V3900"/>
      <c r="W3900"/>
      <c r="Y3900"/>
      <c r="Z3900"/>
      <c r="AA3900"/>
      <c r="AC3900"/>
      <c r="AD3900"/>
      <c r="AE3900"/>
      <c r="AG3900"/>
      <c r="AH3900"/>
      <c r="AI3900"/>
      <c r="AK3900"/>
      <c r="AL3900"/>
      <c r="AM3900"/>
      <c r="AO3900"/>
      <c r="AP3900"/>
      <c r="AQ3900"/>
      <c r="AS3900"/>
      <c r="AT3900"/>
      <c r="AU3900"/>
      <c r="AW3900"/>
      <c r="AX3900"/>
      <c r="AY3900"/>
      <c r="BA3900"/>
      <c r="BB3900"/>
      <c r="BC3900"/>
      <c r="BE3900"/>
      <c r="BF3900"/>
      <c r="BG3900"/>
      <c r="BI3900"/>
      <c r="BJ3900"/>
      <c r="BK3900"/>
      <c r="BM3900"/>
      <c r="BN3900"/>
      <c r="BO3900"/>
    </row>
    <row r="3901" spans="1:67">
      <c r="A3901"/>
      <c r="B3901"/>
      <c r="C3901"/>
      <c r="E3901"/>
      <c r="F3901"/>
      <c r="G3901"/>
      <c r="I3901"/>
      <c r="J3901"/>
      <c r="K3901"/>
      <c r="M3901"/>
      <c r="N3901"/>
      <c r="O3901"/>
      <c r="Q3901"/>
      <c r="R3901"/>
      <c r="S3901"/>
      <c r="U3901"/>
      <c r="V3901"/>
      <c r="W3901"/>
      <c r="Y3901"/>
      <c r="Z3901"/>
      <c r="AA3901"/>
      <c r="AC3901"/>
      <c r="AD3901"/>
      <c r="AE3901"/>
      <c r="AG3901"/>
      <c r="AH3901"/>
      <c r="AI3901"/>
      <c r="AK3901"/>
      <c r="AL3901"/>
      <c r="AM3901"/>
      <c r="AO3901"/>
      <c r="AP3901"/>
      <c r="AQ3901"/>
      <c r="AS3901"/>
      <c r="AT3901"/>
      <c r="AU3901"/>
      <c r="AW3901"/>
      <c r="AX3901"/>
      <c r="AY3901"/>
      <c r="BA3901"/>
      <c r="BB3901"/>
      <c r="BC3901"/>
      <c r="BE3901"/>
      <c r="BF3901"/>
      <c r="BG3901"/>
      <c r="BI3901"/>
      <c r="BJ3901"/>
      <c r="BK3901"/>
      <c r="BM3901"/>
      <c r="BN3901"/>
      <c r="BO3901"/>
    </row>
    <row r="3902" spans="1:67">
      <c r="A3902"/>
      <c r="B3902"/>
      <c r="C3902"/>
      <c r="E3902"/>
      <c r="F3902"/>
      <c r="G3902"/>
      <c r="I3902"/>
      <c r="J3902"/>
      <c r="K3902"/>
      <c r="M3902"/>
      <c r="N3902"/>
      <c r="O3902"/>
      <c r="Q3902"/>
      <c r="R3902"/>
      <c r="S3902"/>
      <c r="U3902"/>
      <c r="V3902"/>
      <c r="W3902"/>
      <c r="Y3902"/>
      <c r="Z3902"/>
      <c r="AA3902"/>
      <c r="AC3902"/>
      <c r="AD3902"/>
      <c r="AE3902"/>
      <c r="AG3902"/>
      <c r="AH3902"/>
      <c r="AI3902"/>
      <c r="AK3902"/>
      <c r="AL3902"/>
      <c r="AM3902"/>
      <c r="AO3902"/>
      <c r="AP3902"/>
      <c r="AQ3902"/>
      <c r="AS3902"/>
      <c r="AT3902"/>
      <c r="AU3902"/>
      <c r="AW3902"/>
      <c r="AX3902"/>
      <c r="AY3902"/>
      <c r="BA3902"/>
      <c r="BB3902"/>
      <c r="BC3902"/>
      <c r="BE3902"/>
      <c r="BF3902"/>
      <c r="BG3902"/>
      <c r="BI3902"/>
      <c r="BJ3902"/>
      <c r="BK3902"/>
      <c r="BM3902"/>
      <c r="BN3902"/>
      <c r="BO3902"/>
    </row>
    <row r="3903" spans="1:67">
      <c r="A3903"/>
      <c r="B3903"/>
      <c r="C3903"/>
      <c r="E3903"/>
      <c r="F3903"/>
      <c r="G3903"/>
      <c r="I3903"/>
      <c r="J3903"/>
      <c r="K3903"/>
      <c r="M3903"/>
      <c r="N3903"/>
      <c r="O3903"/>
      <c r="Q3903"/>
      <c r="R3903"/>
      <c r="S3903"/>
      <c r="U3903"/>
      <c r="V3903"/>
      <c r="W3903"/>
      <c r="Y3903"/>
      <c r="Z3903"/>
      <c r="AA3903"/>
      <c r="AC3903"/>
      <c r="AD3903"/>
      <c r="AE3903"/>
      <c r="AG3903"/>
      <c r="AH3903"/>
      <c r="AI3903"/>
      <c r="AK3903"/>
      <c r="AL3903"/>
      <c r="AM3903"/>
      <c r="AO3903"/>
      <c r="AP3903"/>
      <c r="AQ3903"/>
      <c r="AS3903"/>
      <c r="AT3903"/>
      <c r="AU3903"/>
      <c r="AW3903"/>
      <c r="AX3903"/>
      <c r="AY3903"/>
      <c r="BA3903"/>
      <c r="BB3903"/>
      <c r="BC3903"/>
      <c r="BE3903"/>
      <c r="BF3903"/>
      <c r="BG3903"/>
      <c r="BI3903"/>
      <c r="BJ3903"/>
      <c r="BK3903"/>
      <c r="BM3903"/>
      <c r="BN3903"/>
      <c r="BO3903"/>
    </row>
    <row r="3904" spans="1:67">
      <c r="A3904"/>
      <c r="B3904"/>
      <c r="C3904"/>
      <c r="E3904"/>
      <c r="F3904"/>
      <c r="G3904"/>
      <c r="I3904"/>
      <c r="J3904"/>
      <c r="K3904"/>
      <c r="M3904"/>
      <c r="N3904"/>
      <c r="O3904"/>
      <c r="Q3904"/>
      <c r="R3904"/>
      <c r="S3904"/>
      <c r="U3904"/>
      <c r="V3904"/>
      <c r="W3904"/>
      <c r="Y3904"/>
      <c r="Z3904"/>
      <c r="AA3904"/>
      <c r="AC3904"/>
      <c r="AD3904"/>
      <c r="AE3904"/>
      <c r="AG3904"/>
      <c r="AH3904"/>
      <c r="AI3904"/>
      <c r="AK3904"/>
      <c r="AL3904"/>
      <c r="AM3904"/>
      <c r="AO3904"/>
      <c r="AP3904"/>
      <c r="AQ3904"/>
      <c r="AS3904"/>
      <c r="AT3904"/>
      <c r="AU3904"/>
      <c r="AW3904"/>
      <c r="AX3904"/>
      <c r="AY3904"/>
      <c r="BA3904"/>
      <c r="BB3904"/>
      <c r="BC3904"/>
      <c r="BE3904"/>
      <c r="BF3904"/>
      <c r="BG3904"/>
      <c r="BI3904"/>
      <c r="BJ3904"/>
      <c r="BK3904"/>
      <c r="BM3904"/>
      <c r="BN3904"/>
      <c r="BO3904"/>
    </row>
    <row r="3905" spans="1:67">
      <c r="A3905"/>
      <c r="B3905"/>
      <c r="C3905"/>
      <c r="E3905"/>
      <c r="F3905"/>
      <c r="G3905"/>
      <c r="I3905"/>
      <c r="J3905"/>
      <c r="K3905"/>
      <c r="M3905"/>
      <c r="N3905"/>
      <c r="O3905"/>
      <c r="Q3905"/>
      <c r="R3905"/>
      <c r="S3905"/>
      <c r="U3905"/>
      <c r="V3905"/>
      <c r="W3905"/>
      <c r="Y3905"/>
      <c r="Z3905"/>
      <c r="AA3905"/>
      <c r="AC3905"/>
      <c r="AD3905"/>
      <c r="AE3905"/>
      <c r="AG3905"/>
      <c r="AH3905"/>
      <c r="AI3905"/>
      <c r="AK3905"/>
      <c r="AL3905"/>
      <c r="AM3905"/>
      <c r="AO3905"/>
      <c r="AP3905"/>
      <c r="AQ3905"/>
      <c r="AS3905"/>
      <c r="AT3905"/>
      <c r="AU3905"/>
      <c r="AW3905"/>
      <c r="AX3905"/>
      <c r="AY3905"/>
      <c r="BA3905"/>
      <c r="BB3905"/>
      <c r="BC3905"/>
      <c r="BE3905"/>
      <c r="BF3905"/>
      <c r="BG3905"/>
      <c r="BI3905"/>
      <c r="BJ3905"/>
      <c r="BK3905"/>
      <c r="BM3905"/>
      <c r="BN3905"/>
      <c r="BO3905"/>
    </row>
    <row r="3906" spans="1:67">
      <c r="A3906"/>
      <c r="B3906"/>
      <c r="C3906"/>
      <c r="E3906"/>
      <c r="F3906"/>
      <c r="G3906"/>
      <c r="I3906"/>
      <c r="J3906"/>
      <c r="K3906"/>
      <c r="M3906"/>
      <c r="N3906"/>
      <c r="O3906"/>
      <c r="Q3906"/>
      <c r="R3906"/>
      <c r="S3906"/>
      <c r="U3906"/>
      <c r="V3906"/>
      <c r="W3906"/>
      <c r="Y3906"/>
      <c r="Z3906"/>
      <c r="AA3906"/>
      <c r="AC3906"/>
      <c r="AD3906"/>
      <c r="AE3906"/>
      <c r="AG3906"/>
      <c r="AH3906"/>
      <c r="AI3906"/>
      <c r="AK3906"/>
      <c r="AL3906"/>
      <c r="AM3906"/>
      <c r="AO3906"/>
      <c r="AP3906"/>
      <c r="AQ3906"/>
      <c r="AS3906"/>
      <c r="AT3906"/>
      <c r="AU3906"/>
      <c r="AW3906"/>
      <c r="AX3906"/>
      <c r="AY3906"/>
      <c r="BA3906"/>
      <c r="BB3906"/>
      <c r="BC3906"/>
      <c r="BE3906"/>
      <c r="BF3906"/>
      <c r="BG3906"/>
      <c r="BI3906"/>
      <c r="BJ3906"/>
      <c r="BK3906"/>
      <c r="BM3906"/>
      <c r="BN3906"/>
      <c r="BO3906"/>
    </row>
    <row r="3907" spans="1:67">
      <c r="A3907"/>
      <c r="B3907"/>
      <c r="C3907"/>
      <c r="E3907"/>
      <c r="F3907"/>
      <c r="G3907"/>
      <c r="I3907"/>
      <c r="J3907"/>
      <c r="K3907"/>
      <c r="M3907"/>
      <c r="N3907"/>
      <c r="O3907"/>
      <c r="Q3907"/>
      <c r="R3907"/>
      <c r="S3907"/>
      <c r="U3907"/>
      <c r="V3907"/>
      <c r="W3907"/>
      <c r="Y3907"/>
      <c r="Z3907"/>
      <c r="AA3907"/>
      <c r="AC3907"/>
      <c r="AD3907"/>
      <c r="AE3907"/>
      <c r="AG3907"/>
      <c r="AH3907"/>
      <c r="AI3907"/>
      <c r="AK3907"/>
      <c r="AL3907"/>
      <c r="AM3907"/>
      <c r="AO3907"/>
      <c r="AP3907"/>
      <c r="AQ3907"/>
      <c r="AS3907"/>
      <c r="AT3907"/>
      <c r="AU3907"/>
      <c r="AW3907"/>
      <c r="AX3907"/>
      <c r="AY3907"/>
      <c r="BA3907"/>
      <c r="BB3907"/>
      <c r="BC3907"/>
      <c r="BE3907"/>
      <c r="BF3907"/>
      <c r="BG3907"/>
      <c r="BI3907"/>
      <c r="BJ3907"/>
      <c r="BK3907"/>
      <c r="BM3907"/>
      <c r="BN3907"/>
      <c r="BO3907"/>
    </row>
    <row r="3908" spans="1:67">
      <c r="A3908"/>
      <c r="B3908"/>
      <c r="C3908"/>
      <c r="E3908"/>
      <c r="F3908"/>
      <c r="G3908"/>
      <c r="I3908"/>
      <c r="J3908"/>
      <c r="K3908"/>
      <c r="M3908"/>
      <c r="N3908"/>
      <c r="O3908"/>
      <c r="Q3908"/>
      <c r="R3908"/>
      <c r="S3908"/>
      <c r="U3908"/>
      <c r="V3908"/>
      <c r="W3908"/>
      <c r="Y3908"/>
      <c r="Z3908"/>
      <c r="AA3908"/>
      <c r="AC3908"/>
      <c r="AD3908"/>
      <c r="AE3908"/>
      <c r="AG3908"/>
      <c r="AH3908"/>
      <c r="AI3908"/>
      <c r="AK3908"/>
      <c r="AL3908"/>
      <c r="AM3908"/>
      <c r="AO3908"/>
      <c r="AP3908"/>
      <c r="AQ3908"/>
      <c r="AS3908"/>
      <c r="AT3908"/>
      <c r="AU3908"/>
      <c r="AW3908"/>
      <c r="AX3908"/>
      <c r="AY3908"/>
      <c r="BA3908"/>
      <c r="BB3908"/>
      <c r="BC3908"/>
      <c r="BE3908"/>
      <c r="BF3908"/>
      <c r="BG3908"/>
      <c r="BI3908"/>
      <c r="BJ3908"/>
      <c r="BK3908"/>
      <c r="BM3908"/>
      <c r="BN3908"/>
      <c r="BO3908"/>
    </row>
    <row r="3909" spans="1:67">
      <c r="A3909"/>
      <c r="B3909"/>
      <c r="C3909"/>
      <c r="E3909"/>
      <c r="F3909"/>
      <c r="G3909"/>
      <c r="I3909"/>
      <c r="J3909"/>
      <c r="K3909"/>
      <c r="M3909"/>
      <c r="N3909"/>
      <c r="O3909"/>
      <c r="Q3909"/>
      <c r="R3909"/>
      <c r="S3909"/>
      <c r="U3909"/>
      <c r="V3909"/>
      <c r="W3909"/>
      <c r="Y3909"/>
      <c r="Z3909"/>
      <c r="AA3909"/>
      <c r="AC3909"/>
      <c r="AD3909"/>
      <c r="AE3909"/>
      <c r="AG3909"/>
      <c r="AH3909"/>
      <c r="AI3909"/>
      <c r="AK3909"/>
      <c r="AL3909"/>
      <c r="AM3909"/>
      <c r="AO3909"/>
      <c r="AP3909"/>
      <c r="AQ3909"/>
      <c r="AS3909"/>
      <c r="AT3909"/>
      <c r="AU3909"/>
      <c r="AW3909"/>
      <c r="AX3909"/>
      <c r="AY3909"/>
      <c r="BA3909"/>
      <c r="BB3909"/>
      <c r="BC3909"/>
      <c r="BE3909"/>
      <c r="BF3909"/>
      <c r="BG3909"/>
      <c r="BI3909"/>
      <c r="BJ3909"/>
      <c r="BK3909"/>
      <c r="BM3909"/>
      <c r="BN3909"/>
      <c r="BO3909"/>
    </row>
    <row r="3910" spans="1:67">
      <c r="A3910"/>
      <c r="B3910"/>
      <c r="C3910"/>
      <c r="E3910"/>
      <c r="F3910"/>
      <c r="G3910"/>
      <c r="I3910"/>
      <c r="J3910"/>
      <c r="K3910"/>
      <c r="M3910"/>
      <c r="N3910"/>
      <c r="O3910"/>
      <c r="Q3910"/>
      <c r="R3910"/>
      <c r="S3910"/>
      <c r="U3910"/>
      <c r="V3910"/>
      <c r="W3910"/>
      <c r="Y3910"/>
      <c r="Z3910"/>
      <c r="AA3910"/>
      <c r="AC3910"/>
      <c r="AD3910"/>
      <c r="AE3910"/>
      <c r="AG3910"/>
      <c r="AH3910"/>
      <c r="AI3910"/>
      <c r="AK3910"/>
      <c r="AL3910"/>
      <c r="AM3910"/>
      <c r="AO3910"/>
      <c r="AP3910"/>
      <c r="AQ3910"/>
      <c r="AS3910"/>
      <c r="AT3910"/>
      <c r="AU3910"/>
      <c r="AW3910"/>
      <c r="AX3910"/>
      <c r="AY3910"/>
      <c r="BA3910"/>
      <c r="BB3910"/>
      <c r="BC3910"/>
      <c r="BE3910"/>
      <c r="BF3910"/>
      <c r="BG3910"/>
      <c r="BI3910"/>
      <c r="BJ3910"/>
      <c r="BK3910"/>
      <c r="BM3910"/>
      <c r="BN3910"/>
      <c r="BO3910"/>
    </row>
    <row r="3911" spans="1:67">
      <c r="A3911"/>
      <c r="B3911"/>
      <c r="C3911"/>
      <c r="E3911"/>
      <c r="F3911"/>
      <c r="G3911"/>
      <c r="I3911"/>
      <c r="J3911"/>
      <c r="K3911"/>
      <c r="M3911"/>
      <c r="N3911"/>
      <c r="O3911"/>
      <c r="Q3911"/>
      <c r="R3911"/>
      <c r="S3911"/>
      <c r="U3911"/>
      <c r="V3911"/>
      <c r="W3911"/>
      <c r="Y3911"/>
      <c r="Z3911"/>
      <c r="AA3911"/>
      <c r="AC3911"/>
      <c r="AD3911"/>
      <c r="AE3911"/>
      <c r="AG3911"/>
      <c r="AH3911"/>
      <c r="AI3911"/>
      <c r="AK3911"/>
      <c r="AL3911"/>
      <c r="AM3911"/>
      <c r="AO3911"/>
      <c r="AP3911"/>
      <c r="AQ3911"/>
      <c r="AS3911"/>
      <c r="AT3911"/>
      <c r="AU3911"/>
      <c r="AW3911"/>
      <c r="AX3911"/>
      <c r="AY3911"/>
      <c r="BA3911"/>
      <c r="BB3911"/>
      <c r="BC3911"/>
      <c r="BE3911"/>
      <c r="BF3911"/>
      <c r="BG3911"/>
      <c r="BI3911"/>
      <c r="BJ3911"/>
      <c r="BK3911"/>
      <c r="BM3911"/>
      <c r="BN3911"/>
      <c r="BO3911"/>
    </row>
    <row r="3912" spans="1:67">
      <c r="A3912"/>
      <c r="B3912"/>
      <c r="C3912"/>
      <c r="E3912"/>
      <c r="F3912"/>
      <c r="G3912"/>
      <c r="I3912"/>
      <c r="J3912"/>
      <c r="K3912"/>
      <c r="M3912"/>
      <c r="N3912"/>
      <c r="O3912"/>
      <c r="Q3912"/>
      <c r="R3912"/>
      <c r="S3912"/>
      <c r="U3912"/>
      <c r="V3912"/>
      <c r="W3912"/>
      <c r="Y3912"/>
      <c r="Z3912"/>
      <c r="AA3912"/>
      <c r="AC3912"/>
      <c r="AD3912"/>
      <c r="AE3912"/>
      <c r="AG3912"/>
      <c r="AH3912"/>
      <c r="AI3912"/>
      <c r="AK3912"/>
      <c r="AL3912"/>
      <c r="AM3912"/>
      <c r="AO3912"/>
      <c r="AP3912"/>
      <c r="AQ3912"/>
      <c r="AS3912"/>
      <c r="AT3912"/>
      <c r="AU3912"/>
      <c r="AW3912"/>
      <c r="AX3912"/>
      <c r="AY3912"/>
      <c r="BA3912"/>
      <c r="BB3912"/>
      <c r="BC3912"/>
      <c r="BE3912"/>
      <c r="BF3912"/>
      <c r="BG3912"/>
      <c r="BI3912"/>
      <c r="BJ3912"/>
      <c r="BK3912"/>
      <c r="BM3912"/>
      <c r="BN3912"/>
      <c r="BO3912"/>
    </row>
    <row r="3913" spans="1:67">
      <c r="A3913"/>
      <c r="B3913"/>
      <c r="C3913"/>
      <c r="E3913"/>
      <c r="F3913"/>
      <c r="G3913"/>
      <c r="I3913"/>
      <c r="J3913"/>
      <c r="K3913"/>
      <c r="M3913"/>
      <c r="N3913"/>
      <c r="O3913"/>
      <c r="Q3913"/>
      <c r="R3913"/>
      <c r="S3913"/>
      <c r="U3913"/>
      <c r="V3913"/>
      <c r="W3913"/>
      <c r="Y3913"/>
      <c r="Z3913"/>
      <c r="AA3913"/>
      <c r="AC3913"/>
      <c r="AD3913"/>
      <c r="AE3913"/>
      <c r="AG3913"/>
      <c r="AH3913"/>
      <c r="AI3913"/>
      <c r="AK3913"/>
      <c r="AL3913"/>
      <c r="AM3913"/>
      <c r="AO3913"/>
      <c r="AP3913"/>
      <c r="AQ3913"/>
      <c r="AS3913"/>
      <c r="AT3913"/>
      <c r="AU3913"/>
      <c r="AW3913"/>
      <c r="AX3913"/>
      <c r="AY3913"/>
      <c r="BA3913"/>
      <c r="BB3913"/>
      <c r="BC3913"/>
      <c r="BE3913"/>
      <c r="BF3913"/>
      <c r="BG3913"/>
      <c r="BI3913"/>
      <c r="BJ3913"/>
      <c r="BK3913"/>
      <c r="BM3913"/>
      <c r="BN3913"/>
      <c r="BO3913"/>
    </row>
    <row r="3914" spans="1:67">
      <c r="A3914"/>
      <c r="B3914"/>
      <c r="C3914"/>
      <c r="E3914"/>
      <c r="F3914"/>
      <c r="G3914"/>
      <c r="I3914"/>
      <c r="J3914"/>
      <c r="K3914"/>
      <c r="M3914"/>
      <c r="N3914"/>
      <c r="O3914"/>
      <c r="Q3914"/>
      <c r="R3914"/>
      <c r="S3914"/>
      <c r="U3914"/>
      <c r="V3914"/>
      <c r="W3914"/>
      <c r="Y3914"/>
      <c r="Z3914"/>
      <c r="AA3914"/>
      <c r="AC3914"/>
      <c r="AD3914"/>
      <c r="AE3914"/>
      <c r="AG3914"/>
      <c r="AH3914"/>
      <c r="AI3914"/>
      <c r="AK3914"/>
      <c r="AL3914"/>
      <c r="AM3914"/>
      <c r="AO3914"/>
      <c r="AP3914"/>
      <c r="AQ3914"/>
      <c r="AS3914"/>
      <c r="AT3914"/>
      <c r="AU3914"/>
      <c r="AW3914"/>
      <c r="AX3914"/>
      <c r="AY3914"/>
      <c r="BA3914"/>
      <c r="BB3914"/>
      <c r="BC3914"/>
      <c r="BE3914"/>
      <c r="BF3914"/>
      <c r="BG3914"/>
      <c r="BI3914"/>
      <c r="BJ3914"/>
      <c r="BK3914"/>
      <c r="BM3914"/>
      <c r="BN3914"/>
      <c r="BO3914"/>
    </row>
    <row r="3915" spans="1:67">
      <c r="A3915"/>
      <c r="B3915"/>
      <c r="C3915"/>
      <c r="E3915"/>
      <c r="F3915"/>
      <c r="G3915"/>
      <c r="I3915"/>
      <c r="J3915"/>
      <c r="K3915"/>
      <c r="M3915"/>
      <c r="N3915"/>
      <c r="O3915"/>
      <c r="Q3915"/>
      <c r="R3915"/>
      <c r="S3915"/>
      <c r="U3915"/>
      <c r="V3915"/>
      <c r="W3915"/>
      <c r="Y3915"/>
      <c r="Z3915"/>
      <c r="AA3915"/>
      <c r="AC3915"/>
      <c r="AD3915"/>
      <c r="AE3915"/>
      <c r="AG3915"/>
      <c r="AH3915"/>
      <c r="AI3915"/>
      <c r="AK3915"/>
      <c r="AL3915"/>
      <c r="AM3915"/>
      <c r="AO3915"/>
      <c r="AP3915"/>
      <c r="AQ3915"/>
      <c r="AS3915"/>
      <c r="AT3915"/>
      <c r="AU3915"/>
      <c r="AW3915"/>
      <c r="AX3915"/>
      <c r="AY3915"/>
      <c r="BA3915"/>
      <c r="BB3915"/>
      <c r="BC3915"/>
      <c r="BE3915"/>
      <c r="BF3915"/>
      <c r="BG3915"/>
      <c r="BI3915"/>
      <c r="BJ3915"/>
      <c r="BK3915"/>
      <c r="BM3915"/>
      <c r="BN3915"/>
      <c r="BO3915"/>
    </row>
    <row r="3916" spans="1:67">
      <c r="A3916"/>
      <c r="B3916"/>
      <c r="C3916"/>
      <c r="E3916"/>
      <c r="F3916"/>
      <c r="G3916"/>
      <c r="I3916"/>
      <c r="J3916"/>
      <c r="K3916"/>
      <c r="M3916"/>
      <c r="N3916"/>
      <c r="O3916"/>
      <c r="Q3916"/>
      <c r="R3916"/>
      <c r="S3916"/>
      <c r="U3916"/>
      <c r="V3916"/>
      <c r="W3916"/>
      <c r="Y3916"/>
      <c r="Z3916"/>
      <c r="AA3916"/>
      <c r="AC3916"/>
      <c r="AD3916"/>
      <c r="AE3916"/>
      <c r="AG3916"/>
      <c r="AH3916"/>
      <c r="AI3916"/>
      <c r="AK3916"/>
      <c r="AL3916"/>
      <c r="AM3916"/>
      <c r="AO3916"/>
      <c r="AP3916"/>
      <c r="AQ3916"/>
      <c r="AS3916"/>
      <c r="AT3916"/>
      <c r="AU3916"/>
      <c r="AW3916"/>
      <c r="AX3916"/>
      <c r="AY3916"/>
      <c r="BA3916"/>
      <c r="BB3916"/>
      <c r="BC3916"/>
      <c r="BE3916"/>
      <c r="BF3916"/>
      <c r="BG3916"/>
      <c r="BI3916"/>
      <c r="BJ3916"/>
      <c r="BK3916"/>
      <c r="BM3916"/>
      <c r="BN3916"/>
      <c r="BO3916"/>
    </row>
    <row r="3917" spans="1:67">
      <c r="A3917"/>
      <c r="B3917"/>
      <c r="C3917"/>
      <c r="E3917"/>
      <c r="F3917"/>
      <c r="G3917"/>
      <c r="I3917"/>
      <c r="J3917"/>
      <c r="K3917"/>
      <c r="M3917"/>
      <c r="N3917"/>
      <c r="O3917"/>
      <c r="Q3917"/>
      <c r="R3917"/>
      <c r="S3917"/>
      <c r="U3917"/>
      <c r="V3917"/>
      <c r="W3917"/>
      <c r="Y3917"/>
      <c r="Z3917"/>
      <c r="AA3917"/>
      <c r="AC3917"/>
      <c r="AD3917"/>
      <c r="AE3917"/>
      <c r="AG3917"/>
      <c r="AH3917"/>
      <c r="AI3917"/>
      <c r="AK3917"/>
      <c r="AL3917"/>
      <c r="AM3917"/>
      <c r="AO3917"/>
      <c r="AP3917"/>
      <c r="AQ3917"/>
      <c r="AS3917"/>
      <c r="AT3917"/>
      <c r="AU3917"/>
      <c r="AW3917"/>
      <c r="AX3917"/>
      <c r="AY3917"/>
      <c r="BA3917"/>
      <c r="BB3917"/>
      <c r="BC3917"/>
      <c r="BE3917"/>
      <c r="BF3917"/>
      <c r="BG3917"/>
      <c r="BI3917"/>
      <c r="BJ3917"/>
      <c r="BK3917"/>
      <c r="BM3917"/>
      <c r="BN3917"/>
      <c r="BO3917"/>
    </row>
    <row r="3918" spans="1:67">
      <c r="A3918"/>
      <c r="B3918"/>
      <c r="C3918"/>
      <c r="E3918"/>
      <c r="F3918"/>
      <c r="G3918"/>
      <c r="I3918"/>
      <c r="J3918"/>
      <c r="K3918"/>
      <c r="M3918"/>
      <c r="N3918"/>
      <c r="O3918"/>
      <c r="Q3918"/>
      <c r="R3918"/>
      <c r="S3918"/>
      <c r="U3918"/>
      <c r="V3918"/>
      <c r="W3918"/>
      <c r="Y3918"/>
      <c r="Z3918"/>
      <c r="AA3918"/>
      <c r="AC3918"/>
      <c r="AD3918"/>
      <c r="AE3918"/>
      <c r="AG3918"/>
      <c r="AH3918"/>
      <c r="AI3918"/>
      <c r="AK3918"/>
      <c r="AL3918"/>
      <c r="AM3918"/>
      <c r="AO3918"/>
      <c r="AP3918"/>
      <c r="AQ3918"/>
      <c r="AS3918"/>
      <c r="AT3918"/>
      <c r="AU3918"/>
      <c r="AW3918"/>
      <c r="AX3918"/>
      <c r="AY3918"/>
      <c r="BA3918"/>
      <c r="BB3918"/>
      <c r="BC3918"/>
      <c r="BE3918"/>
      <c r="BF3918"/>
      <c r="BG3918"/>
      <c r="BI3918"/>
      <c r="BJ3918"/>
      <c r="BK3918"/>
      <c r="BM3918"/>
      <c r="BN3918"/>
      <c r="BO3918"/>
    </row>
    <row r="3919" spans="1:67">
      <c r="A3919"/>
      <c r="B3919"/>
      <c r="C3919"/>
      <c r="E3919"/>
      <c r="F3919"/>
      <c r="G3919"/>
      <c r="I3919"/>
      <c r="J3919"/>
      <c r="K3919"/>
      <c r="M3919"/>
      <c r="N3919"/>
      <c r="O3919"/>
      <c r="Q3919"/>
      <c r="R3919"/>
      <c r="S3919"/>
      <c r="U3919"/>
      <c r="V3919"/>
      <c r="W3919"/>
      <c r="Y3919"/>
      <c r="Z3919"/>
      <c r="AA3919"/>
      <c r="AC3919"/>
      <c r="AD3919"/>
      <c r="AE3919"/>
      <c r="AG3919"/>
      <c r="AH3919"/>
      <c r="AI3919"/>
      <c r="AK3919"/>
      <c r="AL3919"/>
      <c r="AM3919"/>
      <c r="AO3919"/>
      <c r="AP3919"/>
      <c r="AQ3919"/>
      <c r="AS3919"/>
      <c r="AT3919"/>
      <c r="AU3919"/>
      <c r="AW3919"/>
      <c r="AX3919"/>
      <c r="AY3919"/>
      <c r="BA3919"/>
      <c r="BB3919"/>
      <c r="BC3919"/>
      <c r="BE3919"/>
      <c r="BF3919"/>
      <c r="BG3919"/>
      <c r="BI3919"/>
      <c r="BJ3919"/>
      <c r="BK3919"/>
      <c r="BM3919"/>
      <c r="BN3919"/>
      <c r="BO3919"/>
    </row>
    <row r="3920" spans="1:67">
      <c r="A3920"/>
      <c r="B3920"/>
      <c r="C3920"/>
      <c r="E3920"/>
      <c r="F3920"/>
      <c r="G3920"/>
      <c r="I3920"/>
      <c r="J3920"/>
      <c r="K3920"/>
      <c r="M3920"/>
      <c r="N3920"/>
      <c r="O3920"/>
      <c r="Q3920"/>
      <c r="R3920"/>
      <c r="S3920"/>
      <c r="U3920"/>
      <c r="V3920"/>
      <c r="W3920"/>
      <c r="Y3920"/>
      <c r="Z3920"/>
      <c r="AA3920"/>
      <c r="AC3920"/>
      <c r="AD3920"/>
      <c r="AE3920"/>
      <c r="AG3920"/>
      <c r="AH3920"/>
      <c r="AI3920"/>
      <c r="AK3920"/>
      <c r="AL3920"/>
      <c r="AM3920"/>
      <c r="AO3920"/>
      <c r="AP3920"/>
      <c r="AQ3920"/>
      <c r="AS3920"/>
      <c r="AT3920"/>
      <c r="AU3920"/>
      <c r="AW3920"/>
      <c r="AX3920"/>
      <c r="AY3920"/>
      <c r="BA3920"/>
      <c r="BB3920"/>
      <c r="BC3920"/>
      <c r="BE3920"/>
      <c r="BF3920"/>
      <c r="BG3920"/>
      <c r="BI3920"/>
      <c r="BJ3920"/>
      <c r="BK3920"/>
      <c r="BM3920"/>
      <c r="BN3920"/>
      <c r="BO3920"/>
    </row>
    <row r="3921" spans="1:67">
      <c r="A3921"/>
      <c r="B3921"/>
      <c r="C3921"/>
      <c r="E3921"/>
      <c r="F3921"/>
      <c r="G3921"/>
      <c r="I3921"/>
      <c r="J3921"/>
      <c r="K3921"/>
      <c r="M3921"/>
      <c r="N3921"/>
      <c r="O3921"/>
      <c r="Q3921"/>
      <c r="R3921"/>
      <c r="S3921"/>
      <c r="U3921"/>
      <c r="V3921"/>
      <c r="W3921"/>
      <c r="Y3921"/>
      <c r="Z3921"/>
      <c r="AA3921"/>
      <c r="AC3921"/>
      <c r="AD3921"/>
      <c r="AE3921"/>
      <c r="AG3921"/>
      <c r="AH3921"/>
      <c r="AI3921"/>
      <c r="AK3921"/>
      <c r="AL3921"/>
      <c r="AM3921"/>
      <c r="AO3921"/>
      <c r="AP3921"/>
      <c r="AQ3921"/>
      <c r="AS3921"/>
      <c r="AT3921"/>
      <c r="AU3921"/>
      <c r="AW3921"/>
      <c r="AX3921"/>
      <c r="AY3921"/>
      <c r="BA3921"/>
      <c r="BB3921"/>
      <c r="BC3921"/>
      <c r="BE3921"/>
      <c r="BF3921"/>
      <c r="BG3921"/>
      <c r="BI3921"/>
      <c r="BJ3921"/>
      <c r="BK3921"/>
      <c r="BM3921"/>
      <c r="BN3921"/>
      <c r="BO3921"/>
    </row>
    <row r="3922" spans="1:67">
      <c r="A3922"/>
      <c r="B3922"/>
      <c r="C3922"/>
      <c r="E3922"/>
      <c r="F3922"/>
      <c r="G3922"/>
      <c r="I3922"/>
      <c r="J3922"/>
      <c r="K3922"/>
      <c r="M3922"/>
      <c r="N3922"/>
      <c r="O3922"/>
      <c r="Q3922"/>
      <c r="R3922"/>
      <c r="S3922"/>
      <c r="U3922"/>
      <c r="V3922"/>
      <c r="W3922"/>
      <c r="Y3922"/>
      <c r="Z3922"/>
      <c r="AA3922"/>
      <c r="AC3922"/>
      <c r="AD3922"/>
      <c r="AE3922"/>
      <c r="AG3922"/>
      <c r="AH3922"/>
      <c r="AI3922"/>
      <c r="AK3922"/>
      <c r="AL3922"/>
      <c r="AM3922"/>
      <c r="AO3922"/>
      <c r="AP3922"/>
      <c r="AQ3922"/>
      <c r="AS3922"/>
      <c r="AT3922"/>
      <c r="AU3922"/>
      <c r="AW3922"/>
      <c r="AX3922"/>
      <c r="AY3922"/>
      <c r="BA3922"/>
      <c r="BB3922"/>
      <c r="BC3922"/>
      <c r="BE3922"/>
      <c r="BF3922"/>
      <c r="BG3922"/>
      <c r="BI3922"/>
      <c r="BJ3922"/>
      <c r="BK3922"/>
      <c r="BM3922"/>
      <c r="BN3922"/>
      <c r="BO3922"/>
    </row>
    <row r="3923" spans="1:67">
      <c r="A3923"/>
      <c r="B3923"/>
      <c r="C3923"/>
      <c r="E3923"/>
      <c r="F3923"/>
      <c r="G3923"/>
      <c r="I3923"/>
      <c r="J3923"/>
      <c r="K3923"/>
      <c r="M3923"/>
      <c r="N3923"/>
      <c r="O3923"/>
      <c r="Q3923"/>
      <c r="R3923"/>
      <c r="S3923"/>
      <c r="U3923"/>
      <c r="V3923"/>
      <c r="W3923"/>
      <c r="Y3923"/>
      <c r="Z3923"/>
      <c r="AA3923"/>
      <c r="AC3923"/>
      <c r="AD3923"/>
      <c r="AE3923"/>
      <c r="AG3923"/>
      <c r="AH3923"/>
      <c r="AI3923"/>
      <c r="AK3923"/>
      <c r="AL3923"/>
      <c r="AM3923"/>
      <c r="AO3923"/>
      <c r="AP3923"/>
      <c r="AQ3923"/>
      <c r="AS3923"/>
      <c r="AT3923"/>
      <c r="AU3923"/>
      <c r="AW3923"/>
      <c r="AX3923"/>
      <c r="AY3923"/>
      <c r="BA3923"/>
      <c r="BB3923"/>
      <c r="BC3923"/>
      <c r="BE3923"/>
      <c r="BF3923"/>
      <c r="BG3923"/>
      <c r="BI3923"/>
      <c r="BJ3923"/>
      <c r="BK3923"/>
      <c r="BM3923"/>
      <c r="BN3923"/>
      <c r="BO3923"/>
    </row>
    <row r="3924" spans="1:67">
      <c r="A3924"/>
      <c r="B3924"/>
      <c r="C3924"/>
      <c r="E3924"/>
      <c r="F3924"/>
      <c r="G3924"/>
      <c r="I3924"/>
      <c r="J3924"/>
      <c r="K3924"/>
      <c r="M3924"/>
      <c r="N3924"/>
      <c r="O3924"/>
      <c r="Q3924"/>
      <c r="R3924"/>
      <c r="S3924"/>
      <c r="U3924"/>
      <c r="V3924"/>
      <c r="W3924"/>
      <c r="Y3924"/>
      <c r="Z3924"/>
      <c r="AA3924"/>
      <c r="AC3924"/>
      <c r="AD3924"/>
      <c r="AE3924"/>
      <c r="AG3924"/>
      <c r="AH3924"/>
      <c r="AI3924"/>
      <c r="AK3924"/>
      <c r="AL3924"/>
      <c r="AM3924"/>
      <c r="AO3924"/>
      <c r="AP3924"/>
      <c r="AQ3924"/>
      <c r="AS3924"/>
      <c r="AT3924"/>
      <c r="AU3924"/>
      <c r="AW3924"/>
      <c r="AX3924"/>
      <c r="AY3924"/>
      <c r="BA3924"/>
      <c r="BB3924"/>
      <c r="BC3924"/>
      <c r="BE3924"/>
      <c r="BF3924"/>
      <c r="BG3924"/>
      <c r="BI3924"/>
      <c r="BJ3924"/>
      <c r="BK3924"/>
      <c r="BM3924"/>
      <c r="BN3924"/>
      <c r="BO3924"/>
    </row>
    <row r="3925" spans="1:67">
      <c r="A3925"/>
      <c r="B3925"/>
      <c r="C3925"/>
      <c r="E3925"/>
      <c r="F3925"/>
      <c r="G3925"/>
      <c r="I3925"/>
      <c r="J3925"/>
      <c r="K3925"/>
      <c r="M3925"/>
      <c r="N3925"/>
      <c r="O3925"/>
      <c r="Q3925"/>
      <c r="R3925"/>
      <c r="S3925"/>
      <c r="U3925"/>
      <c r="V3925"/>
      <c r="W3925"/>
      <c r="Y3925"/>
      <c r="Z3925"/>
      <c r="AA3925"/>
      <c r="AC3925"/>
      <c r="AD3925"/>
      <c r="AE3925"/>
      <c r="AG3925"/>
      <c r="AH3925"/>
      <c r="AI3925"/>
      <c r="AK3925"/>
      <c r="AL3925"/>
      <c r="AM3925"/>
      <c r="AO3925"/>
      <c r="AP3925"/>
      <c r="AQ3925"/>
      <c r="AS3925"/>
      <c r="AT3925"/>
      <c r="AU3925"/>
      <c r="AW3925"/>
      <c r="AX3925"/>
      <c r="AY3925"/>
      <c r="BA3925"/>
      <c r="BB3925"/>
      <c r="BC3925"/>
      <c r="BE3925"/>
      <c r="BF3925"/>
      <c r="BG3925"/>
      <c r="BI3925"/>
      <c r="BJ3925"/>
      <c r="BK3925"/>
      <c r="BM3925"/>
      <c r="BN3925"/>
      <c r="BO3925"/>
    </row>
    <row r="3926" spans="1:67">
      <c r="A3926"/>
      <c r="B3926"/>
      <c r="C3926"/>
      <c r="E3926"/>
      <c r="F3926"/>
      <c r="G3926"/>
      <c r="I3926"/>
      <c r="J3926"/>
      <c r="K3926"/>
      <c r="M3926"/>
      <c r="N3926"/>
      <c r="O3926"/>
      <c r="Q3926"/>
      <c r="R3926"/>
      <c r="S3926"/>
      <c r="U3926"/>
      <c r="V3926"/>
      <c r="W3926"/>
      <c r="Y3926"/>
      <c r="Z3926"/>
      <c r="AA3926"/>
      <c r="AC3926"/>
      <c r="AD3926"/>
      <c r="AE3926"/>
      <c r="AG3926"/>
      <c r="AH3926"/>
      <c r="AI3926"/>
      <c r="AK3926"/>
      <c r="AL3926"/>
      <c r="AM3926"/>
      <c r="AO3926"/>
      <c r="AP3926"/>
      <c r="AQ3926"/>
      <c r="AS3926"/>
      <c r="AT3926"/>
      <c r="AU3926"/>
      <c r="AW3926"/>
      <c r="AX3926"/>
      <c r="AY3926"/>
      <c r="BA3926"/>
      <c r="BB3926"/>
      <c r="BC3926"/>
      <c r="BE3926"/>
      <c r="BF3926"/>
      <c r="BG3926"/>
      <c r="BI3926"/>
      <c r="BJ3926"/>
      <c r="BK3926"/>
      <c r="BM3926"/>
      <c r="BN3926"/>
      <c r="BO3926"/>
    </row>
    <row r="3927" spans="1:67">
      <c r="A3927"/>
      <c r="B3927"/>
      <c r="C3927"/>
      <c r="E3927"/>
      <c r="F3927"/>
      <c r="G3927"/>
      <c r="I3927"/>
      <c r="J3927"/>
      <c r="K3927"/>
      <c r="M3927"/>
      <c r="N3927"/>
      <c r="O3927"/>
      <c r="Q3927"/>
      <c r="R3927"/>
      <c r="S3927"/>
      <c r="U3927"/>
      <c r="V3927"/>
      <c r="W3927"/>
      <c r="Y3927"/>
      <c r="Z3927"/>
      <c r="AA3927"/>
      <c r="AC3927"/>
      <c r="AD3927"/>
      <c r="AE3927"/>
      <c r="AG3927"/>
      <c r="AH3927"/>
      <c r="AI3927"/>
      <c r="AK3927"/>
      <c r="AL3927"/>
      <c r="AM3927"/>
      <c r="AO3927"/>
      <c r="AP3927"/>
      <c r="AQ3927"/>
      <c r="AS3927"/>
      <c r="AT3927"/>
      <c r="AU3927"/>
      <c r="AW3927"/>
      <c r="AX3927"/>
      <c r="AY3927"/>
      <c r="BA3927"/>
      <c r="BB3927"/>
      <c r="BC3927"/>
      <c r="BE3927"/>
      <c r="BF3927"/>
      <c r="BG3927"/>
      <c r="BI3927"/>
      <c r="BJ3927"/>
      <c r="BK3927"/>
      <c r="BM3927"/>
      <c r="BN3927"/>
      <c r="BO3927"/>
    </row>
    <row r="3928" spans="1:67">
      <c r="A3928"/>
      <c r="B3928"/>
      <c r="C3928"/>
      <c r="E3928"/>
      <c r="F3928"/>
      <c r="G3928"/>
      <c r="I3928"/>
      <c r="J3928"/>
      <c r="K3928"/>
      <c r="M3928"/>
      <c r="N3928"/>
      <c r="O3928"/>
      <c r="Q3928"/>
      <c r="R3928"/>
      <c r="S3928"/>
      <c r="U3928"/>
      <c r="V3928"/>
      <c r="W3928"/>
      <c r="Y3928"/>
      <c r="Z3928"/>
      <c r="AA3928"/>
      <c r="AC3928"/>
      <c r="AD3928"/>
      <c r="AE3928"/>
      <c r="AG3928"/>
      <c r="AH3928"/>
      <c r="AI3928"/>
      <c r="AK3928"/>
      <c r="AL3928"/>
      <c r="AM3928"/>
      <c r="AO3928"/>
      <c r="AP3928"/>
      <c r="AQ3928"/>
      <c r="AS3928"/>
      <c r="AT3928"/>
      <c r="AU3928"/>
      <c r="AW3928"/>
      <c r="AX3928"/>
      <c r="AY3928"/>
      <c r="BA3928"/>
      <c r="BB3928"/>
      <c r="BC3928"/>
      <c r="BE3928"/>
      <c r="BF3928"/>
      <c r="BG3928"/>
      <c r="BI3928"/>
      <c r="BJ3928"/>
      <c r="BK3928"/>
      <c r="BM3928"/>
      <c r="BN3928"/>
      <c r="BO3928"/>
    </row>
    <row r="3929" spans="1:67">
      <c r="A3929"/>
      <c r="B3929"/>
      <c r="C3929"/>
      <c r="E3929"/>
      <c r="F3929"/>
      <c r="G3929"/>
      <c r="I3929"/>
      <c r="J3929"/>
      <c r="K3929"/>
      <c r="M3929"/>
      <c r="N3929"/>
      <c r="O3929"/>
      <c r="Q3929"/>
      <c r="R3929"/>
      <c r="S3929"/>
      <c r="U3929"/>
      <c r="V3929"/>
      <c r="W3929"/>
      <c r="Y3929"/>
      <c r="Z3929"/>
      <c r="AA3929"/>
      <c r="AC3929"/>
      <c r="AD3929"/>
      <c r="AE3929"/>
      <c r="AG3929"/>
      <c r="AH3929"/>
      <c r="AI3929"/>
      <c r="AK3929"/>
      <c r="AL3929"/>
      <c r="AM3929"/>
      <c r="AO3929"/>
      <c r="AP3929"/>
      <c r="AQ3929"/>
      <c r="AS3929"/>
      <c r="AT3929"/>
      <c r="AU3929"/>
      <c r="AW3929"/>
      <c r="AX3929"/>
      <c r="AY3929"/>
      <c r="BA3929"/>
      <c r="BB3929"/>
      <c r="BC3929"/>
      <c r="BE3929"/>
      <c r="BF3929"/>
      <c r="BG3929"/>
      <c r="BI3929"/>
      <c r="BJ3929"/>
      <c r="BK3929"/>
      <c r="BM3929"/>
      <c r="BN3929"/>
      <c r="BO3929"/>
    </row>
    <row r="3930" spans="1:67">
      <c r="A3930"/>
      <c r="B3930"/>
      <c r="C3930"/>
      <c r="E3930"/>
      <c r="F3930"/>
      <c r="G3930"/>
      <c r="I3930"/>
      <c r="J3930"/>
      <c r="K3930"/>
      <c r="M3930"/>
      <c r="N3930"/>
      <c r="O3930"/>
      <c r="Q3930"/>
      <c r="R3930"/>
      <c r="S3930"/>
      <c r="U3930"/>
      <c r="V3930"/>
      <c r="W3930"/>
      <c r="Y3930"/>
      <c r="Z3930"/>
      <c r="AA3930"/>
      <c r="AC3930"/>
      <c r="AD3930"/>
      <c r="AE3930"/>
      <c r="AG3930"/>
      <c r="AH3930"/>
      <c r="AI3930"/>
      <c r="AK3930"/>
      <c r="AL3930"/>
      <c r="AM3930"/>
      <c r="AO3930"/>
      <c r="AP3930"/>
      <c r="AQ3930"/>
      <c r="AS3930"/>
      <c r="AT3930"/>
      <c r="AU3930"/>
      <c r="AW3930"/>
      <c r="AX3930"/>
      <c r="AY3930"/>
      <c r="BA3930"/>
      <c r="BB3930"/>
      <c r="BC3930"/>
      <c r="BE3930"/>
      <c r="BF3930"/>
      <c r="BG3930"/>
      <c r="BI3930"/>
      <c r="BJ3930"/>
      <c r="BK3930"/>
      <c r="BM3930"/>
      <c r="BN3930"/>
      <c r="BO3930"/>
    </row>
    <row r="3931" spans="1:67">
      <c r="A3931"/>
      <c r="B3931"/>
      <c r="C3931"/>
      <c r="E3931"/>
      <c r="F3931"/>
      <c r="G3931"/>
      <c r="I3931"/>
      <c r="J3931"/>
      <c r="K3931"/>
      <c r="M3931"/>
      <c r="N3931"/>
      <c r="O3931"/>
      <c r="Q3931"/>
      <c r="R3931"/>
      <c r="S3931"/>
      <c r="U3931"/>
      <c r="V3931"/>
      <c r="W3931"/>
      <c r="Y3931"/>
      <c r="Z3931"/>
      <c r="AA3931"/>
      <c r="AC3931"/>
      <c r="AD3931"/>
      <c r="AE3931"/>
      <c r="AG3931"/>
      <c r="AH3931"/>
      <c r="AI3931"/>
      <c r="AK3931"/>
      <c r="AL3931"/>
      <c r="AM3931"/>
      <c r="AO3931"/>
      <c r="AP3931"/>
      <c r="AQ3931"/>
      <c r="AS3931"/>
      <c r="AT3931"/>
      <c r="AU3931"/>
      <c r="AW3931"/>
      <c r="AX3931"/>
      <c r="AY3931"/>
      <c r="BA3931"/>
      <c r="BB3931"/>
      <c r="BC3931"/>
      <c r="BE3931"/>
      <c r="BF3931"/>
      <c r="BG3931"/>
      <c r="BI3931"/>
      <c r="BJ3931"/>
      <c r="BK3931"/>
      <c r="BM3931"/>
      <c r="BN3931"/>
      <c r="BO3931"/>
    </row>
    <row r="3932" spans="1:67">
      <c r="A3932"/>
      <c r="B3932"/>
      <c r="C3932"/>
      <c r="E3932"/>
      <c r="F3932"/>
      <c r="G3932"/>
      <c r="I3932"/>
      <c r="J3932"/>
      <c r="K3932"/>
      <c r="M3932"/>
      <c r="N3932"/>
      <c r="O3932"/>
      <c r="Q3932"/>
      <c r="R3932"/>
      <c r="S3932"/>
      <c r="U3932"/>
      <c r="V3932"/>
      <c r="W3932"/>
      <c r="Y3932"/>
      <c r="Z3932"/>
      <c r="AA3932"/>
      <c r="AC3932"/>
      <c r="AD3932"/>
      <c r="AE3932"/>
      <c r="AG3932"/>
      <c r="AH3932"/>
      <c r="AI3932"/>
      <c r="AK3932"/>
      <c r="AL3932"/>
      <c r="AM3932"/>
      <c r="AO3932"/>
      <c r="AP3932"/>
      <c r="AQ3932"/>
      <c r="AS3932"/>
      <c r="AT3932"/>
      <c r="AU3932"/>
      <c r="AW3932"/>
      <c r="AX3932"/>
      <c r="AY3932"/>
      <c r="BA3932"/>
      <c r="BB3932"/>
      <c r="BC3932"/>
      <c r="BE3932"/>
      <c r="BF3932"/>
      <c r="BG3932"/>
      <c r="BI3932"/>
      <c r="BJ3932"/>
      <c r="BK3932"/>
      <c r="BM3932"/>
      <c r="BN3932"/>
      <c r="BO3932"/>
    </row>
    <row r="3933" spans="1:67">
      <c r="A3933"/>
      <c r="B3933"/>
      <c r="C3933"/>
      <c r="E3933"/>
      <c r="F3933"/>
      <c r="G3933"/>
      <c r="I3933"/>
      <c r="J3933"/>
      <c r="K3933"/>
      <c r="M3933"/>
      <c r="N3933"/>
      <c r="O3933"/>
      <c r="Q3933"/>
      <c r="R3933"/>
      <c r="S3933"/>
      <c r="U3933"/>
      <c r="V3933"/>
      <c r="W3933"/>
      <c r="Y3933"/>
      <c r="Z3933"/>
      <c r="AA3933"/>
      <c r="AC3933"/>
      <c r="AD3933"/>
      <c r="AE3933"/>
      <c r="AG3933"/>
      <c r="AH3933"/>
      <c r="AI3933"/>
      <c r="AK3933"/>
      <c r="AL3933"/>
      <c r="AM3933"/>
      <c r="AO3933"/>
      <c r="AP3933"/>
      <c r="AQ3933"/>
      <c r="AS3933"/>
      <c r="AT3933"/>
      <c r="AU3933"/>
      <c r="AW3933"/>
      <c r="AX3933"/>
      <c r="AY3933"/>
      <c r="BA3933"/>
      <c r="BB3933"/>
      <c r="BC3933"/>
      <c r="BE3933"/>
      <c r="BF3933"/>
      <c r="BG3933"/>
      <c r="BI3933"/>
      <c r="BJ3933"/>
      <c r="BK3933"/>
      <c r="BM3933"/>
      <c r="BN3933"/>
      <c r="BO3933"/>
    </row>
    <row r="3934" spans="1:67">
      <c r="A3934"/>
      <c r="B3934"/>
      <c r="C3934"/>
      <c r="E3934"/>
      <c r="F3934"/>
      <c r="G3934"/>
      <c r="I3934"/>
      <c r="J3934"/>
      <c r="K3934"/>
      <c r="M3934"/>
      <c r="N3934"/>
      <c r="O3934"/>
      <c r="Q3934"/>
      <c r="R3934"/>
      <c r="S3934"/>
      <c r="U3934"/>
      <c r="V3934"/>
      <c r="W3934"/>
      <c r="Y3934"/>
      <c r="Z3934"/>
      <c r="AA3934"/>
      <c r="AC3934"/>
      <c r="AD3934"/>
      <c r="AE3934"/>
      <c r="AG3934"/>
      <c r="AH3934"/>
      <c r="AI3934"/>
      <c r="AK3934"/>
      <c r="AL3934"/>
      <c r="AM3934"/>
      <c r="AO3934"/>
      <c r="AP3934"/>
      <c r="AQ3934"/>
      <c r="AS3934"/>
      <c r="AT3934"/>
      <c r="AU3934"/>
      <c r="AW3934"/>
      <c r="AX3934"/>
      <c r="AY3934"/>
      <c r="BA3934"/>
      <c r="BB3934"/>
      <c r="BC3934"/>
      <c r="BE3934"/>
      <c r="BF3934"/>
      <c r="BG3934"/>
      <c r="BI3934"/>
      <c r="BJ3934"/>
      <c r="BK3934"/>
      <c r="BM3934"/>
      <c r="BN3934"/>
      <c r="BO3934"/>
    </row>
    <row r="3935" spans="1:67">
      <c r="A3935"/>
      <c r="B3935"/>
      <c r="C3935"/>
      <c r="E3935"/>
      <c r="F3935"/>
      <c r="G3935"/>
      <c r="I3935"/>
      <c r="J3935"/>
      <c r="K3935"/>
      <c r="M3935"/>
      <c r="N3935"/>
      <c r="O3935"/>
      <c r="Q3935"/>
      <c r="R3935"/>
      <c r="S3935"/>
      <c r="U3935"/>
      <c r="V3935"/>
      <c r="W3935"/>
      <c r="Y3935"/>
      <c r="Z3935"/>
      <c r="AA3935"/>
      <c r="AC3935"/>
      <c r="AD3935"/>
      <c r="AE3935"/>
      <c r="AG3935"/>
      <c r="AH3935"/>
      <c r="AI3935"/>
      <c r="AK3935"/>
      <c r="AL3935"/>
      <c r="AM3935"/>
      <c r="AO3935"/>
      <c r="AP3935"/>
      <c r="AQ3935"/>
      <c r="AS3935"/>
      <c r="AT3935"/>
      <c r="AU3935"/>
      <c r="AW3935"/>
      <c r="AX3935"/>
      <c r="AY3935"/>
      <c r="BA3935"/>
      <c r="BB3935"/>
      <c r="BC3935"/>
      <c r="BE3935"/>
      <c r="BF3935"/>
      <c r="BG3935"/>
      <c r="BI3935"/>
      <c r="BJ3935"/>
      <c r="BK3935"/>
      <c r="BM3935"/>
      <c r="BN3935"/>
      <c r="BO3935"/>
    </row>
    <row r="3936" spans="1:67">
      <c r="A3936"/>
      <c r="B3936"/>
      <c r="C3936"/>
      <c r="E3936"/>
      <c r="F3936"/>
      <c r="G3936"/>
      <c r="I3936"/>
      <c r="J3936"/>
      <c r="K3936"/>
      <c r="M3936"/>
      <c r="N3936"/>
      <c r="O3936"/>
      <c r="Q3936"/>
      <c r="R3936"/>
      <c r="S3936"/>
      <c r="U3936"/>
      <c r="V3936"/>
      <c r="W3936"/>
      <c r="Y3936"/>
      <c r="Z3936"/>
      <c r="AA3936"/>
      <c r="AC3936"/>
      <c r="AD3936"/>
      <c r="AE3936"/>
      <c r="AG3936"/>
      <c r="AH3936"/>
      <c r="AI3936"/>
      <c r="AK3936"/>
      <c r="AL3936"/>
      <c r="AM3936"/>
      <c r="AO3936"/>
      <c r="AP3936"/>
      <c r="AQ3936"/>
      <c r="AS3936"/>
      <c r="AT3936"/>
      <c r="AU3936"/>
      <c r="AW3936"/>
      <c r="AX3936"/>
      <c r="AY3936"/>
      <c r="BA3936"/>
      <c r="BB3936"/>
      <c r="BC3936"/>
      <c r="BE3936"/>
      <c r="BF3936"/>
      <c r="BG3936"/>
      <c r="BI3936"/>
      <c r="BJ3936"/>
      <c r="BK3936"/>
      <c r="BM3936"/>
      <c r="BN3936"/>
      <c r="BO3936"/>
    </row>
    <row r="3937" spans="1:67">
      <c r="A3937"/>
      <c r="B3937"/>
      <c r="C3937"/>
      <c r="E3937"/>
      <c r="F3937"/>
      <c r="G3937"/>
      <c r="I3937"/>
      <c r="J3937"/>
      <c r="K3937"/>
      <c r="M3937"/>
      <c r="N3937"/>
      <c r="O3937"/>
      <c r="Q3937"/>
      <c r="R3937"/>
      <c r="S3937"/>
      <c r="U3937"/>
      <c r="V3937"/>
      <c r="W3937"/>
      <c r="Y3937"/>
      <c r="Z3937"/>
      <c r="AA3937"/>
      <c r="AC3937"/>
      <c r="AD3937"/>
      <c r="AE3937"/>
      <c r="AG3937"/>
      <c r="AH3937"/>
      <c r="AI3937"/>
      <c r="AK3937"/>
      <c r="AL3937"/>
      <c r="AM3937"/>
      <c r="AO3937"/>
      <c r="AP3937"/>
      <c r="AQ3937"/>
      <c r="AS3937"/>
      <c r="AT3937"/>
      <c r="AU3937"/>
      <c r="AW3937"/>
      <c r="AX3937"/>
      <c r="AY3937"/>
      <c r="BA3937"/>
      <c r="BB3937"/>
      <c r="BC3937"/>
      <c r="BE3937"/>
      <c r="BF3937"/>
      <c r="BG3937"/>
      <c r="BI3937"/>
      <c r="BJ3937"/>
      <c r="BK3937"/>
      <c r="BM3937"/>
      <c r="BN3937"/>
      <c r="BO3937"/>
    </row>
    <row r="3938" spans="1:67">
      <c r="A3938"/>
      <c r="B3938"/>
      <c r="C3938"/>
      <c r="E3938"/>
      <c r="F3938"/>
      <c r="G3938"/>
      <c r="I3938"/>
      <c r="J3938"/>
      <c r="K3938"/>
      <c r="M3938"/>
      <c r="N3938"/>
      <c r="O3938"/>
      <c r="Q3938"/>
      <c r="R3938"/>
      <c r="S3938"/>
      <c r="U3938"/>
      <c r="V3938"/>
      <c r="W3938"/>
      <c r="Y3938"/>
      <c r="Z3938"/>
      <c r="AA3938"/>
      <c r="AC3938"/>
      <c r="AD3938"/>
      <c r="AE3938"/>
      <c r="AG3938"/>
      <c r="AH3938"/>
      <c r="AI3938"/>
      <c r="AK3938"/>
      <c r="AL3938"/>
      <c r="AM3938"/>
      <c r="AO3938"/>
      <c r="AP3938"/>
      <c r="AQ3938"/>
      <c r="AS3938"/>
      <c r="AT3938"/>
      <c r="AU3938"/>
      <c r="AW3938"/>
      <c r="AX3938"/>
      <c r="AY3938"/>
      <c r="BA3938"/>
      <c r="BB3938"/>
      <c r="BC3938"/>
      <c r="BE3938"/>
      <c r="BF3938"/>
      <c r="BG3938"/>
      <c r="BI3938"/>
      <c r="BJ3938"/>
      <c r="BK3938"/>
      <c r="BM3938"/>
      <c r="BN3938"/>
      <c r="BO3938"/>
    </row>
    <row r="3939" spans="1:67">
      <c r="A3939"/>
      <c r="B3939"/>
      <c r="C3939"/>
      <c r="E3939"/>
      <c r="F3939"/>
      <c r="G3939"/>
      <c r="I3939"/>
      <c r="J3939"/>
      <c r="K3939"/>
      <c r="M3939"/>
      <c r="N3939"/>
      <c r="O3939"/>
      <c r="Q3939"/>
      <c r="R3939"/>
      <c r="S3939"/>
      <c r="U3939"/>
      <c r="V3939"/>
      <c r="W3939"/>
      <c r="Y3939"/>
      <c r="Z3939"/>
      <c r="AA3939"/>
      <c r="AC3939"/>
      <c r="AD3939"/>
      <c r="AE3939"/>
      <c r="AG3939"/>
      <c r="AH3939"/>
      <c r="AI3939"/>
      <c r="AK3939"/>
      <c r="AL3939"/>
      <c r="AM3939"/>
      <c r="AO3939"/>
      <c r="AP3939"/>
      <c r="AQ3939"/>
      <c r="AS3939"/>
      <c r="AT3939"/>
      <c r="AU3939"/>
      <c r="AW3939"/>
      <c r="AX3939"/>
      <c r="AY3939"/>
      <c r="BA3939"/>
      <c r="BB3939"/>
      <c r="BC3939"/>
      <c r="BE3939"/>
      <c r="BF3939"/>
      <c r="BG3939"/>
      <c r="BI3939"/>
      <c r="BJ3939"/>
      <c r="BK3939"/>
      <c r="BM3939"/>
      <c r="BN3939"/>
      <c r="BO3939"/>
    </row>
    <row r="3940" spans="1:67">
      <c r="A3940"/>
      <c r="B3940"/>
      <c r="C3940"/>
      <c r="E3940"/>
      <c r="F3940"/>
      <c r="G3940"/>
      <c r="I3940"/>
      <c r="J3940"/>
      <c r="K3940"/>
      <c r="M3940"/>
      <c r="N3940"/>
      <c r="O3940"/>
      <c r="Q3940"/>
      <c r="R3940"/>
      <c r="S3940"/>
      <c r="U3940"/>
      <c r="V3940"/>
      <c r="W3940"/>
      <c r="Y3940"/>
      <c r="Z3940"/>
      <c r="AA3940"/>
      <c r="AC3940"/>
      <c r="AD3940"/>
      <c r="AE3940"/>
      <c r="AG3940"/>
      <c r="AH3940"/>
      <c r="AI3940"/>
      <c r="AK3940"/>
      <c r="AL3940"/>
      <c r="AM3940"/>
      <c r="AO3940"/>
      <c r="AP3940"/>
      <c r="AQ3940"/>
      <c r="AS3940"/>
      <c r="AT3940"/>
      <c r="AU3940"/>
      <c r="AW3940"/>
      <c r="AX3940"/>
      <c r="AY3940"/>
      <c r="BA3940"/>
      <c r="BB3940"/>
      <c r="BC3940"/>
      <c r="BE3940"/>
      <c r="BF3940"/>
      <c r="BG3940"/>
      <c r="BI3940"/>
      <c r="BJ3940"/>
      <c r="BK3940"/>
      <c r="BM3940"/>
      <c r="BN3940"/>
      <c r="BO3940"/>
    </row>
    <row r="3941" spans="1:67">
      <c r="A3941"/>
      <c r="B3941"/>
      <c r="C3941"/>
      <c r="E3941"/>
      <c r="F3941"/>
      <c r="G3941"/>
      <c r="I3941"/>
      <c r="J3941"/>
      <c r="K3941"/>
      <c r="M3941"/>
      <c r="N3941"/>
      <c r="O3941"/>
      <c r="Q3941"/>
      <c r="R3941"/>
      <c r="S3941"/>
      <c r="U3941"/>
      <c r="V3941"/>
      <c r="W3941"/>
      <c r="Y3941"/>
      <c r="Z3941"/>
      <c r="AA3941"/>
      <c r="AC3941"/>
      <c r="AD3941"/>
      <c r="AE3941"/>
      <c r="AG3941"/>
      <c r="AH3941"/>
      <c r="AI3941"/>
      <c r="AK3941"/>
      <c r="AL3941"/>
      <c r="AM3941"/>
      <c r="AO3941"/>
      <c r="AP3941"/>
      <c r="AQ3941"/>
      <c r="AS3941"/>
      <c r="AT3941"/>
      <c r="AU3941"/>
      <c r="AW3941"/>
      <c r="AX3941"/>
      <c r="AY3941"/>
      <c r="BA3941"/>
      <c r="BB3941"/>
      <c r="BC3941"/>
      <c r="BE3941"/>
      <c r="BF3941"/>
      <c r="BG3941"/>
      <c r="BI3941"/>
      <c r="BJ3941"/>
      <c r="BK3941"/>
      <c r="BM3941"/>
      <c r="BN3941"/>
      <c r="BO3941"/>
    </row>
    <row r="3942" spans="1:67">
      <c r="A3942"/>
      <c r="B3942"/>
      <c r="C3942"/>
      <c r="E3942"/>
      <c r="F3942"/>
      <c r="G3942"/>
      <c r="I3942"/>
      <c r="J3942"/>
      <c r="K3942"/>
      <c r="M3942"/>
      <c r="N3942"/>
      <c r="O3942"/>
      <c r="Q3942"/>
      <c r="R3942"/>
      <c r="S3942"/>
      <c r="U3942"/>
      <c r="V3942"/>
      <c r="W3942"/>
      <c r="Y3942"/>
      <c r="Z3942"/>
      <c r="AA3942"/>
      <c r="AC3942"/>
      <c r="AD3942"/>
      <c r="AE3942"/>
      <c r="AG3942"/>
      <c r="AH3942"/>
      <c r="AI3942"/>
      <c r="AK3942"/>
      <c r="AL3942"/>
      <c r="AM3942"/>
      <c r="AO3942"/>
      <c r="AP3942"/>
      <c r="AQ3942"/>
      <c r="AS3942"/>
      <c r="AT3942"/>
      <c r="AU3942"/>
      <c r="AW3942"/>
      <c r="AX3942"/>
      <c r="AY3942"/>
      <c r="BA3942"/>
      <c r="BB3942"/>
      <c r="BC3942"/>
      <c r="BE3942"/>
      <c r="BF3942"/>
      <c r="BG3942"/>
      <c r="BI3942"/>
      <c r="BJ3942"/>
      <c r="BK3942"/>
      <c r="BM3942"/>
      <c r="BN3942"/>
      <c r="BO3942"/>
    </row>
    <row r="3943" spans="1:67">
      <c r="A3943"/>
      <c r="B3943"/>
      <c r="C3943"/>
      <c r="E3943"/>
      <c r="F3943"/>
      <c r="G3943"/>
      <c r="I3943"/>
      <c r="J3943"/>
      <c r="K3943"/>
      <c r="M3943"/>
      <c r="N3943"/>
      <c r="O3943"/>
      <c r="Q3943"/>
      <c r="R3943"/>
      <c r="S3943"/>
      <c r="U3943"/>
      <c r="V3943"/>
      <c r="W3943"/>
      <c r="Y3943"/>
      <c r="Z3943"/>
      <c r="AA3943"/>
      <c r="AC3943"/>
      <c r="AD3943"/>
      <c r="AE3943"/>
      <c r="AG3943"/>
      <c r="AH3943"/>
      <c r="AI3943"/>
      <c r="AK3943"/>
      <c r="AL3943"/>
      <c r="AM3943"/>
      <c r="AO3943"/>
      <c r="AP3943"/>
      <c r="AQ3943"/>
      <c r="AS3943"/>
      <c r="AT3943"/>
      <c r="AU3943"/>
      <c r="AW3943"/>
      <c r="AX3943"/>
      <c r="AY3943"/>
      <c r="BA3943"/>
      <c r="BB3943"/>
      <c r="BC3943"/>
      <c r="BE3943"/>
      <c r="BF3943"/>
      <c r="BG3943"/>
      <c r="BI3943"/>
      <c r="BJ3943"/>
      <c r="BK3943"/>
      <c r="BM3943"/>
      <c r="BN3943"/>
      <c r="BO3943"/>
    </row>
    <row r="3944" spans="1:67">
      <c r="A3944"/>
      <c r="B3944"/>
      <c r="C3944"/>
      <c r="E3944"/>
      <c r="F3944"/>
      <c r="G3944"/>
      <c r="I3944"/>
      <c r="J3944"/>
      <c r="K3944"/>
      <c r="M3944"/>
      <c r="N3944"/>
      <c r="O3944"/>
      <c r="Q3944"/>
      <c r="R3944"/>
      <c r="S3944"/>
      <c r="U3944"/>
      <c r="V3944"/>
      <c r="W3944"/>
      <c r="Y3944"/>
      <c r="Z3944"/>
      <c r="AA3944"/>
      <c r="AC3944"/>
      <c r="AD3944"/>
      <c r="AE3944"/>
      <c r="AG3944"/>
      <c r="AH3944"/>
      <c r="AI3944"/>
      <c r="AK3944"/>
      <c r="AL3944"/>
      <c r="AM3944"/>
      <c r="AO3944"/>
      <c r="AP3944"/>
      <c r="AQ3944"/>
      <c r="AS3944"/>
      <c r="AT3944"/>
      <c r="AU3944"/>
      <c r="AW3944"/>
      <c r="AX3944"/>
      <c r="AY3944"/>
      <c r="BA3944"/>
      <c r="BB3944"/>
      <c r="BC3944"/>
      <c r="BE3944"/>
      <c r="BF3944"/>
      <c r="BG3944"/>
      <c r="BI3944"/>
      <c r="BJ3944"/>
      <c r="BK3944"/>
      <c r="BM3944"/>
      <c r="BN3944"/>
      <c r="BO3944"/>
    </row>
    <row r="3945" spans="1:67">
      <c r="A3945"/>
      <c r="B3945"/>
      <c r="C3945"/>
      <c r="E3945"/>
      <c r="F3945"/>
      <c r="G3945"/>
      <c r="I3945"/>
      <c r="J3945"/>
      <c r="K3945"/>
      <c r="M3945"/>
      <c r="N3945"/>
      <c r="O3945"/>
      <c r="Q3945"/>
      <c r="R3945"/>
      <c r="S3945"/>
      <c r="U3945"/>
      <c r="V3945"/>
      <c r="W3945"/>
      <c r="Y3945"/>
      <c r="Z3945"/>
      <c r="AA3945"/>
      <c r="AC3945"/>
      <c r="AD3945"/>
      <c r="AE3945"/>
      <c r="AG3945"/>
      <c r="AH3945"/>
      <c r="AI3945"/>
      <c r="AK3945"/>
      <c r="AL3945"/>
      <c r="AM3945"/>
      <c r="AO3945"/>
      <c r="AP3945"/>
      <c r="AQ3945"/>
      <c r="AS3945"/>
      <c r="AT3945"/>
      <c r="AU3945"/>
      <c r="AW3945"/>
      <c r="AX3945"/>
      <c r="AY3945"/>
      <c r="BA3945"/>
      <c r="BB3945"/>
      <c r="BC3945"/>
      <c r="BE3945"/>
      <c r="BF3945"/>
      <c r="BG3945"/>
      <c r="BI3945"/>
      <c r="BJ3945"/>
      <c r="BK3945"/>
      <c r="BM3945"/>
      <c r="BN3945"/>
      <c r="BO3945"/>
    </row>
    <row r="3946" spans="1:67">
      <c r="A3946"/>
      <c r="B3946"/>
      <c r="C3946"/>
      <c r="E3946"/>
      <c r="F3946"/>
      <c r="G3946"/>
      <c r="I3946"/>
      <c r="J3946"/>
      <c r="K3946"/>
      <c r="M3946"/>
      <c r="N3946"/>
      <c r="O3946"/>
      <c r="Q3946"/>
      <c r="R3946"/>
      <c r="S3946"/>
      <c r="U3946"/>
      <c r="V3946"/>
      <c r="W3946"/>
      <c r="Y3946"/>
      <c r="Z3946"/>
      <c r="AA3946"/>
      <c r="AC3946"/>
      <c r="AD3946"/>
      <c r="AE3946"/>
      <c r="AG3946"/>
      <c r="AH3946"/>
      <c r="AI3946"/>
      <c r="AK3946"/>
      <c r="AL3946"/>
      <c r="AM3946"/>
      <c r="AO3946"/>
      <c r="AP3946"/>
      <c r="AQ3946"/>
      <c r="AS3946"/>
      <c r="AT3946"/>
      <c r="AU3946"/>
      <c r="AW3946"/>
      <c r="AX3946"/>
      <c r="AY3946"/>
      <c r="BA3946"/>
      <c r="BB3946"/>
      <c r="BC3946"/>
      <c r="BE3946"/>
      <c r="BF3946"/>
      <c r="BG3946"/>
      <c r="BI3946"/>
      <c r="BJ3946"/>
      <c r="BK3946"/>
      <c r="BM3946"/>
      <c r="BN3946"/>
      <c r="BO3946"/>
    </row>
    <row r="3947" spans="1:67">
      <c r="A3947"/>
      <c r="B3947"/>
      <c r="C3947"/>
      <c r="E3947"/>
      <c r="F3947"/>
      <c r="G3947"/>
      <c r="I3947"/>
      <c r="J3947"/>
      <c r="K3947"/>
      <c r="M3947"/>
      <c r="N3947"/>
      <c r="O3947"/>
      <c r="Q3947"/>
      <c r="R3947"/>
      <c r="S3947"/>
      <c r="U3947"/>
      <c r="V3947"/>
      <c r="W3947"/>
      <c r="Y3947"/>
      <c r="Z3947"/>
      <c r="AA3947"/>
      <c r="AC3947"/>
      <c r="AD3947"/>
      <c r="AE3947"/>
      <c r="AG3947"/>
      <c r="AH3947"/>
      <c r="AI3947"/>
      <c r="AK3947"/>
      <c r="AL3947"/>
      <c r="AM3947"/>
      <c r="AO3947"/>
      <c r="AP3947"/>
      <c r="AQ3947"/>
      <c r="AS3947"/>
      <c r="AT3947"/>
      <c r="AU3947"/>
      <c r="AW3947"/>
      <c r="AX3947"/>
      <c r="AY3947"/>
      <c r="BA3947"/>
      <c r="BB3947"/>
      <c r="BC3947"/>
      <c r="BE3947"/>
      <c r="BF3947"/>
      <c r="BG3947"/>
      <c r="BI3947"/>
      <c r="BJ3947"/>
      <c r="BK3947"/>
      <c r="BM3947"/>
      <c r="BN3947"/>
      <c r="BO3947"/>
    </row>
    <row r="3948" spans="1:67">
      <c r="A3948"/>
      <c r="B3948"/>
      <c r="C3948"/>
      <c r="E3948"/>
      <c r="F3948"/>
      <c r="G3948"/>
      <c r="I3948"/>
      <c r="J3948"/>
      <c r="K3948"/>
      <c r="M3948"/>
      <c r="N3948"/>
      <c r="O3948"/>
      <c r="Q3948"/>
      <c r="R3948"/>
      <c r="S3948"/>
      <c r="U3948"/>
      <c r="V3948"/>
      <c r="W3948"/>
      <c r="Y3948"/>
      <c r="Z3948"/>
      <c r="AA3948"/>
      <c r="AC3948"/>
      <c r="AD3948"/>
      <c r="AE3948"/>
      <c r="AG3948"/>
      <c r="AH3948"/>
      <c r="AI3948"/>
      <c r="AK3948"/>
      <c r="AL3948"/>
      <c r="AM3948"/>
      <c r="AO3948"/>
      <c r="AP3948"/>
      <c r="AQ3948"/>
      <c r="AS3948"/>
      <c r="AT3948"/>
      <c r="AU3948"/>
      <c r="AW3948"/>
      <c r="AX3948"/>
      <c r="AY3948"/>
      <c r="BA3948"/>
      <c r="BB3948"/>
      <c r="BC3948"/>
      <c r="BE3948"/>
      <c r="BF3948"/>
      <c r="BG3948"/>
      <c r="BI3948"/>
      <c r="BJ3948"/>
      <c r="BK3948"/>
      <c r="BM3948"/>
      <c r="BN3948"/>
      <c r="BO3948"/>
    </row>
    <row r="3949" spans="1:67">
      <c r="A3949"/>
      <c r="B3949"/>
      <c r="C3949"/>
      <c r="E3949"/>
      <c r="F3949"/>
      <c r="G3949"/>
      <c r="I3949"/>
      <c r="J3949"/>
      <c r="K3949"/>
      <c r="M3949"/>
      <c r="N3949"/>
      <c r="O3949"/>
      <c r="Q3949"/>
      <c r="R3949"/>
      <c r="S3949"/>
      <c r="U3949"/>
      <c r="V3949"/>
      <c r="W3949"/>
      <c r="Y3949"/>
      <c r="Z3949"/>
      <c r="AA3949"/>
      <c r="AC3949"/>
      <c r="AD3949"/>
      <c r="AE3949"/>
      <c r="AG3949"/>
      <c r="AH3949"/>
      <c r="AI3949"/>
      <c r="AK3949"/>
      <c r="AL3949"/>
      <c r="AM3949"/>
      <c r="AO3949"/>
      <c r="AP3949"/>
      <c r="AQ3949"/>
      <c r="AS3949"/>
      <c r="AT3949"/>
      <c r="AU3949"/>
      <c r="AW3949"/>
      <c r="AX3949"/>
      <c r="AY3949"/>
      <c r="BA3949"/>
      <c r="BB3949"/>
      <c r="BC3949"/>
      <c r="BE3949"/>
      <c r="BF3949"/>
      <c r="BG3949"/>
      <c r="BI3949"/>
      <c r="BJ3949"/>
      <c r="BK3949"/>
      <c r="BM3949"/>
      <c r="BN3949"/>
      <c r="BO3949"/>
    </row>
    <row r="3950" spans="1:67">
      <c r="A3950"/>
      <c r="B3950"/>
      <c r="C3950"/>
      <c r="E3950"/>
      <c r="F3950"/>
      <c r="G3950"/>
      <c r="I3950"/>
      <c r="J3950"/>
      <c r="K3950"/>
      <c r="M3950"/>
      <c r="N3950"/>
      <c r="O3950"/>
      <c r="Q3950"/>
      <c r="R3950"/>
      <c r="S3950"/>
      <c r="U3950"/>
      <c r="V3950"/>
      <c r="W3950"/>
      <c r="Y3950"/>
      <c r="Z3950"/>
      <c r="AA3950"/>
      <c r="AC3950"/>
      <c r="AD3950"/>
      <c r="AE3950"/>
      <c r="AG3950"/>
      <c r="AH3950"/>
      <c r="AI3950"/>
      <c r="AK3950"/>
      <c r="AL3950"/>
      <c r="AM3950"/>
      <c r="AO3950"/>
      <c r="AP3950"/>
      <c r="AQ3950"/>
      <c r="AS3950"/>
      <c r="AT3950"/>
      <c r="AU3950"/>
      <c r="AW3950"/>
      <c r="AX3950"/>
      <c r="AY3950"/>
      <c r="BA3950"/>
      <c r="BB3950"/>
      <c r="BC3950"/>
      <c r="BE3950"/>
      <c r="BF3950"/>
      <c r="BG3950"/>
      <c r="BI3950"/>
      <c r="BJ3950"/>
      <c r="BK3950"/>
      <c r="BM3950"/>
      <c r="BN3950"/>
      <c r="BO3950"/>
    </row>
    <row r="3951" spans="1:67">
      <c r="A3951"/>
      <c r="B3951"/>
      <c r="C3951"/>
      <c r="E3951"/>
      <c r="F3951"/>
      <c r="G3951"/>
      <c r="I3951"/>
      <c r="J3951"/>
      <c r="K3951"/>
      <c r="M3951"/>
      <c r="N3951"/>
      <c r="O3951"/>
      <c r="Q3951"/>
      <c r="R3951"/>
      <c r="S3951"/>
      <c r="U3951"/>
      <c r="V3951"/>
      <c r="W3951"/>
      <c r="Y3951"/>
      <c r="Z3951"/>
      <c r="AA3951"/>
      <c r="AC3951"/>
      <c r="AD3951"/>
      <c r="AE3951"/>
      <c r="AG3951"/>
      <c r="AH3951"/>
      <c r="AI3951"/>
      <c r="AK3951"/>
      <c r="AL3951"/>
      <c r="AM3951"/>
      <c r="AO3951"/>
      <c r="AP3951"/>
      <c r="AQ3951"/>
      <c r="AS3951"/>
      <c r="AT3951"/>
      <c r="AU3951"/>
      <c r="AW3951"/>
      <c r="AX3951"/>
      <c r="AY3951"/>
      <c r="BA3951"/>
      <c r="BB3951"/>
      <c r="BC3951"/>
      <c r="BE3951"/>
      <c r="BF3951"/>
      <c r="BG3951"/>
      <c r="BI3951"/>
      <c r="BJ3951"/>
      <c r="BK3951"/>
      <c r="BM3951"/>
      <c r="BN3951"/>
      <c r="BO3951"/>
    </row>
    <row r="3952" spans="1:67">
      <c r="A3952"/>
      <c r="B3952"/>
      <c r="C3952"/>
      <c r="E3952"/>
      <c r="F3952"/>
      <c r="G3952"/>
      <c r="I3952"/>
      <c r="J3952"/>
      <c r="K3952"/>
      <c r="M3952"/>
      <c r="N3952"/>
      <c r="O3952"/>
      <c r="Q3952"/>
      <c r="R3952"/>
      <c r="S3952"/>
      <c r="U3952"/>
      <c r="V3952"/>
      <c r="W3952"/>
      <c r="Y3952"/>
      <c r="Z3952"/>
      <c r="AA3952"/>
      <c r="AC3952"/>
      <c r="AD3952"/>
      <c r="AE3952"/>
      <c r="AG3952"/>
      <c r="AH3952"/>
      <c r="AI3952"/>
      <c r="AK3952"/>
      <c r="AL3952"/>
      <c r="AM3952"/>
      <c r="AO3952"/>
      <c r="AP3952"/>
      <c r="AQ3952"/>
      <c r="AS3952"/>
      <c r="AT3952"/>
      <c r="AU3952"/>
      <c r="AW3952"/>
      <c r="AX3952"/>
      <c r="AY3952"/>
      <c r="BA3952"/>
      <c r="BB3952"/>
      <c r="BC3952"/>
      <c r="BE3952"/>
      <c r="BF3952"/>
      <c r="BG3952"/>
      <c r="BI3952"/>
      <c r="BJ3952"/>
      <c r="BK3952"/>
      <c r="BM3952"/>
      <c r="BN3952"/>
      <c r="BO3952"/>
    </row>
    <row r="3953" spans="1:67">
      <c r="A3953"/>
      <c r="B3953"/>
      <c r="C3953"/>
      <c r="E3953"/>
      <c r="F3953"/>
      <c r="G3953"/>
      <c r="I3953"/>
      <c r="J3953"/>
      <c r="K3953"/>
      <c r="M3953"/>
      <c r="N3953"/>
      <c r="O3953"/>
      <c r="Q3953"/>
      <c r="R3953"/>
      <c r="S3953"/>
      <c r="U3953"/>
      <c r="V3953"/>
      <c r="W3953"/>
      <c r="Y3953"/>
      <c r="Z3953"/>
      <c r="AA3953"/>
      <c r="AC3953"/>
      <c r="AD3953"/>
      <c r="AE3953"/>
      <c r="AG3953"/>
      <c r="AH3953"/>
      <c r="AI3953"/>
      <c r="AK3953"/>
      <c r="AL3953"/>
      <c r="AM3953"/>
      <c r="AO3953"/>
      <c r="AP3953"/>
      <c r="AQ3953"/>
      <c r="AS3953"/>
      <c r="AT3953"/>
      <c r="AU3953"/>
      <c r="AW3953"/>
      <c r="AX3953"/>
      <c r="AY3953"/>
      <c r="BA3953"/>
      <c r="BB3953"/>
      <c r="BC3953"/>
      <c r="BE3953"/>
      <c r="BF3953"/>
      <c r="BG3953"/>
      <c r="BI3953"/>
      <c r="BJ3953"/>
      <c r="BK3953"/>
      <c r="BM3953"/>
      <c r="BN3953"/>
      <c r="BO3953"/>
    </row>
    <row r="3954" spans="1:67">
      <c r="A3954"/>
      <c r="B3954"/>
      <c r="C3954"/>
      <c r="E3954"/>
      <c r="F3954"/>
      <c r="G3954"/>
      <c r="I3954"/>
      <c r="J3954"/>
      <c r="K3954"/>
      <c r="M3954"/>
      <c r="N3954"/>
      <c r="O3954"/>
      <c r="Q3954"/>
      <c r="R3954"/>
      <c r="S3954"/>
      <c r="U3954"/>
      <c r="V3954"/>
      <c r="W3954"/>
      <c r="Y3954"/>
      <c r="Z3954"/>
      <c r="AA3954"/>
      <c r="AC3954"/>
      <c r="AD3954"/>
      <c r="AE3954"/>
      <c r="AG3954"/>
      <c r="AH3954"/>
      <c r="AI3954"/>
      <c r="AK3954"/>
      <c r="AL3954"/>
      <c r="AM3954"/>
      <c r="AO3954"/>
      <c r="AP3954"/>
      <c r="AQ3954"/>
      <c r="AS3954"/>
      <c r="AT3954"/>
      <c r="AU3954"/>
      <c r="AW3954"/>
      <c r="AX3954"/>
      <c r="AY3954"/>
      <c r="BA3954"/>
      <c r="BB3954"/>
      <c r="BC3954"/>
      <c r="BE3954"/>
      <c r="BF3954"/>
      <c r="BG3954"/>
      <c r="BI3954"/>
      <c r="BJ3954"/>
      <c r="BK3954"/>
      <c r="BM3954"/>
      <c r="BN3954"/>
      <c r="BO3954"/>
    </row>
    <row r="3955" spans="1:67">
      <c r="A3955"/>
      <c r="B3955"/>
      <c r="C3955"/>
      <c r="E3955"/>
      <c r="F3955"/>
      <c r="G3955"/>
      <c r="I3955"/>
      <c r="J3955"/>
      <c r="K3955"/>
      <c r="M3955"/>
      <c r="N3955"/>
      <c r="O3955"/>
      <c r="Q3955"/>
      <c r="R3955"/>
      <c r="S3955"/>
      <c r="U3955"/>
      <c r="V3955"/>
      <c r="W3955"/>
      <c r="Y3955"/>
      <c r="Z3955"/>
      <c r="AA3955"/>
      <c r="AC3955"/>
      <c r="AD3955"/>
      <c r="AE3955"/>
      <c r="AG3955"/>
      <c r="AH3955"/>
      <c r="AI3955"/>
      <c r="AK3955"/>
      <c r="AL3955"/>
      <c r="AM3955"/>
      <c r="AO3955"/>
      <c r="AP3955"/>
      <c r="AQ3955"/>
      <c r="AS3955"/>
      <c r="AT3955"/>
      <c r="AU3955"/>
      <c r="AW3955"/>
      <c r="AX3955"/>
      <c r="AY3955"/>
      <c r="BA3955"/>
      <c r="BB3955"/>
      <c r="BC3955"/>
      <c r="BE3955"/>
      <c r="BF3955"/>
      <c r="BG3955"/>
      <c r="BI3955"/>
      <c r="BJ3955"/>
      <c r="BK3955"/>
      <c r="BM3955"/>
      <c r="BN3955"/>
      <c r="BO3955"/>
    </row>
    <row r="3956" spans="1:67">
      <c r="A3956"/>
      <c r="B3956"/>
      <c r="C3956"/>
      <c r="E3956"/>
      <c r="F3956"/>
      <c r="G3956"/>
      <c r="I3956"/>
      <c r="J3956"/>
      <c r="K3956"/>
      <c r="M3956"/>
      <c r="N3956"/>
      <c r="O3956"/>
      <c r="Q3956"/>
      <c r="R3956"/>
      <c r="S3956"/>
      <c r="U3956"/>
      <c r="V3956"/>
      <c r="W3956"/>
      <c r="Y3956"/>
      <c r="Z3956"/>
      <c r="AA3956"/>
      <c r="AC3956"/>
      <c r="AD3956"/>
      <c r="AE3956"/>
      <c r="AG3956"/>
      <c r="AH3956"/>
      <c r="AI3956"/>
      <c r="AK3956"/>
      <c r="AL3956"/>
      <c r="AM3956"/>
      <c r="AO3956"/>
      <c r="AP3956"/>
      <c r="AQ3956"/>
      <c r="AS3956"/>
      <c r="AT3956"/>
      <c r="AU3956"/>
      <c r="AW3956"/>
      <c r="AX3956"/>
      <c r="AY3956"/>
      <c r="BA3956"/>
      <c r="BB3956"/>
      <c r="BC3956"/>
      <c r="BE3956"/>
      <c r="BF3956"/>
      <c r="BG3956"/>
      <c r="BI3956"/>
      <c r="BJ3956"/>
      <c r="BK3956"/>
      <c r="BM3956"/>
      <c r="BN3956"/>
      <c r="BO3956"/>
    </row>
    <row r="3957" spans="1:67">
      <c r="A3957"/>
      <c r="B3957"/>
      <c r="C3957"/>
      <c r="E3957"/>
      <c r="F3957"/>
      <c r="G3957"/>
      <c r="I3957"/>
      <c r="J3957"/>
      <c r="K3957"/>
      <c r="M3957"/>
      <c r="N3957"/>
      <c r="O3957"/>
      <c r="Q3957"/>
      <c r="R3957"/>
      <c r="S3957"/>
      <c r="U3957"/>
      <c r="V3957"/>
      <c r="W3957"/>
      <c r="Y3957"/>
      <c r="Z3957"/>
      <c r="AA3957"/>
      <c r="AC3957"/>
      <c r="AD3957"/>
      <c r="AE3957"/>
      <c r="AG3957"/>
      <c r="AH3957"/>
      <c r="AI3957"/>
      <c r="AK3957"/>
      <c r="AL3957"/>
      <c r="AM3957"/>
      <c r="AO3957"/>
      <c r="AP3957"/>
      <c r="AQ3957"/>
      <c r="AS3957"/>
      <c r="AT3957"/>
      <c r="AU3957"/>
      <c r="AW3957"/>
      <c r="AX3957"/>
      <c r="AY3957"/>
      <c r="BA3957"/>
      <c r="BB3957"/>
      <c r="BC3957"/>
      <c r="BE3957"/>
      <c r="BF3957"/>
      <c r="BG3957"/>
      <c r="BI3957"/>
      <c r="BJ3957"/>
      <c r="BK3957"/>
      <c r="BM3957"/>
      <c r="BN3957"/>
      <c r="BO3957"/>
    </row>
    <row r="3958" spans="1:67">
      <c r="A3958"/>
      <c r="B3958"/>
      <c r="C3958"/>
      <c r="E3958"/>
      <c r="F3958"/>
      <c r="G3958"/>
      <c r="I3958"/>
      <c r="J3958"/>
      <c r="K3958"/>
      <c r="M3958"/>
      <c r="N3958"/>
      <c r="O3958"/>
      <c r="Q3958"/>
      <c r="R3958"/>
      <c r="S3958"/>
      <c r="U3958"/>
      <c r="V3958"/>
      <c r="W3958"/>
      <c r="Y3958"/>
      <c r="Z3958"/>
      <c r="AA3958"/>
      <c r="AC3958"/>
      <c r="AD3958"/>
      <c r="AE3958"/>
      <c r="AG3958"/>
      <c r="AH3958"/>
      <c r="AI3958"/>
      <c r="AK3958"/>
      <c r="AL3958"/>
      <c r="AM3958"/>
      <c r="AO3958"/>
      <c r="AP3958"/>
      <c r="AQ3958"/>
      <c r="AS3958"/>
      <c r="AT3958"/>
      <c r="AU3958"/>
      <c r="AW3958"/>
      <c r="AX3958"/>
      <c r="AY3958"/>
      <c r="BA3958"/>
      <c r="BB3958"/>
      <c r="BC3958"/>
      <c r="BE3958"/>
      <c r="BF3958"/>
      <c r="BG3958"/>
      <c r="BI3958"/>
      <c r="BJ3958"/>
      <c r="BK3958"/>
      <c r="BM3958"/>
      <c r="BN3958"/>
      <c r="BO3958"/>
    </row>
    <row r="3959" spans="1:67">
      <c r="A3959"/>
      <c r="B3959"/>
      <c r="C3959"/>
      <c r="E3959"/>
      <c r="F3959"/>
      <c r="G3959"/>
      <c r="I3959"/>
      <c r="J3959"/>
      <c r="K3959"/>
      <c r="M3959"/>
      <c r="N3959"/>
      <c r="O3959"/>
      <c r="Q3959"/>
      <c r="R3959"/>
      <c r="S3959"/>
      <c r="U3959"/>
      <c r="V3959"/>
      <c r="W3959"/>
      <c r="Y3959"/>
      <c r="Z3959"/>
      <c r="AA3959"/>
      <c r="AC3959"/>
      <c r="AD3959"/>
      <c r="AE3959"/>
      <c r="AG3959"/>
      <c r="AH3959"/>
      <c r="AI3959"/>
      <c r="AK3959"/>
      <c r="AL3959"/>
      <c r="AM3959"/>
      <c r="AO3959"/>
      <c r="AP3959"/>
      <c r="AQ3959"/>
      <c r="AS3959"/>
      <c r="AT3959"/>
      <c r="AU3959"/>
      <c r="AW3959"/>
      <c r="AX3959"/>
      <c r="AY3959"/>
      <c r="BA3959"/>
      <c r="BB3959"/>
      <c r="BC3959"/>
      <c r="BE3959"/>
      <c r="BF3959"/>
      <c r="BG3959"/>
      <c r="BI3959"/>
      <c r="BJ3959"/>
      <c r="BK3959"/>
      <c r="BM3959"/>
      <c r="BN3959"/>
      <c r="BO3959"/>
    </row>
    <row r="3960" spans="1:67">
      <c r="A3960"/>
      <c r="B3960"/>
      <c r="C3960"/>
      <c r="E3960"/>
      <c r="F3960"/>
      <c r="G3960"/>
      <c r="I3960"/>
      <c r="J3960"/>
      <c r="K3960"/>
      <c r="M3960"/>
      <c r="N3960"/>
      <c r="O3960"/>
      <c r="Q3960"/>
      <c r="R3960"/>
      <c r="S3960"/>
      <c r="U3960"/>
      <c r="V3960"/>
      <c r="W3960"/>
      <c r="Y3960"/>
      <c r="Z3960"/>
      <c r="AA3960"/>
      <c r="AC3960"/>
      <c r="AD3960"/>
      <c r="AE3960"/>
      <c r="AG3960"/>
      <c r="AH3960"/>
      <c r="AI3960"/>
      <c r="AK3960"/>
      <c r="AL3960"/>
      <c r="AM3960"/>
      <c r="AO3960"/>
      <c r="AP3960"/>
      <c r="AQ3960"/>
      <c r="AS3960"/>
      <c r="AT3960"/>
      <c r="AU3960"/>
      <c r="AW3960"/>
      <c r="AX3960"/>
      <c r="AY3960"/>
      <c r="BA3960"/>
      <c r="BB3960"/>
      <c r="BC3960"/>
      <c r="BE3960"/>
      <c r="BF3960"/>
      <c r="BG3960"/>
      <c r="BI3960"/>
      <c r="BJ3960"/>
      <c r="BK3960"/>
      <c r="BM3960"/>
      <c r="BN3960"/>
      <c r="BO3960"/>
    </row>
    <row r="3961" spans="1:67">
      <c r="A3961"/>
      <c r="B3961"/>
      <c r="C3961"/>
      <c r="E3961"/>
      <c r="F3961"/>
      <c r="G3961"/>
      <c r="I3961"/>
      <c r="J3961"/>
      <c r="K3961"/>
      <c r="M3961"/>
      <c r="N3961"/>
      <c r="O3961"/>
      <c r="Q3961"/>
      <c r="R3961"/>
      <c r="S3961"/>
      <c r="U3961"/>
      <c r="V3961"/>
      <c r="W3961"/>
      <c r="Y3961"/>
      <c r="Z3961"/>
      <c r="AA3961"/>
      <c r="AC3961"/>
      <c r="AD3961"/>
      <c r="AE3961"/>
      <c r="AG3961"/>
      <c r="AH3961"/>
      <c r="AI3961"/>
      <c r="AK3961"/>
      <c r="AL3961"/>
      <c r="AM3961"/>
      <c r="AO3961"/>
      <c r="AP3961"/>
      <c r="AQ3961"/>
      <c r="AS3961"/>
      <c r="AT3961"/>
      <c r="AU3961"/>
      <c r="AW3961"/>
      <c r="AX3961"/>
      <c r="AY3961"/>
      <c r="BA3961"/>
      <c r="BB3961"/>
      <c r="BC3961"/>
      <c r="BE3961"/>
      <c r="BF3961"/>
      <c r="BG3961"/>
      <c r="BI3961"/>
      <c r="BJ3961"/>
      <c r="BK3961"/>
      <c r="BM3961"/>
      <c r="BN3961"/>
      <c r="BO3961"/>
    </row>
    <row r="3962" spans="1:67">
      <c r="A3962"/>
      <c r="B3962"/>
      <c r="C3962"/>
      <c r="E3962"/>
      <c r="F3962"/>
      <c r="G3962"/>
      <c r="I3962"/>
      <c r="J3962"/>
      <c r="K3962"/>
      <c r="M3962"/>
      <c r="N3962"/>
      <c r="O3962"/>
      <c r="Q3962"/>
      <c r="R3962"/>
      <c r="S3962"/>
      <c r="U3962"/>
      <c r="V3962"/>
      <c r="W3962"/>
      <c r="Y3962"/>
      <c r="Z3962"/>
      <c r="AA3962"/>
      <c r="AC3962"/>
      <c r="AD3962"/>
      <c r="AE3962"/>
      <c r="AG3962"/>
      <c r="AH3962"/>
      <c r="AI3962"/>
      <c r="AK3962"/>
      <c r="AL3962"/>
      <c r="AM3962"/>
      <c r="AO3962"/>
      <c r="AP3962"/>
      <c r="AQ3962"/>
      <c r="AS3962"/>
      <c r="AT3962"/>
      <c r="AU3962"/>
      <c r="AW3962"/>
      <c r="AX3962"/>
      <c r="AY3962"/>
      <c r="BA3962"/>
      <c r="BB3962"/>
      <c r="BC3962"/>
      <c r="BE3962"/>
      <c r="BF3962"/>
      <c r="BG3962"/>
      <c r="BI3962"/>
      <c r="BJ3962"/>
      <c r="BK3962"/>
      <c r="BM3962"/>
      <c r="BN3962"/>
      <c r="BO3962"/>
    </row>
    <row r="3963" spans="1:67">
      <c r="A3963"/>
      <c r="B3963"/>
      <c r="C3963"/>
      <c r="E3963"/>
      <c r="F3963"/>
      <c r="G3963"/>
      <c r="I3963"/>
      <c r="J3963"/>
      <c r="K3963"/>
      <c r="M3963"/>
      <c r="N3963"/>
      <c r="O3963"/>
      <c r="Q3963"/>
      <c r="R3963"/>
      <c r="S3963"/>
      <c r="U3963"/>
      <c r="V3963"/>
      <c r="W3963"/>
      <c r="Y3963"/>
      <c r="Z3963"/>
      <c r="AA3963"/>
      <c r="AC3963"/>
      <c r="AD3963"/>
      <c r="AE3963"/>
      <c r="AG3963"/>
      <c r="AH3963"/>
      <c r="AI3963"/>
      <c r="AK3963"/>
      <c r="AL3963"/>
      <c r="AM3963"/>
      <c r="AO3963"/>
      <c r="AP3963"/>
      <c r="AQ3963"/>
      <c r="AS3963"/>
      <c r="AT3963"/>
      <c r="AU3963"/>
      <c r="AW3963"/>
      <c r="AX3963"/>
      <c r="AY3963"/>
      <c r="BA3963"/>
      <c r="BB3963"/>
      <c r="BC3963"/>
      <c r="BE3963"/>
      <c r="BF3963"/>
      <c r="BG3963"/>
      <c r="BI3963"/>
      <c r="BJ3963"/>
      <c r="BK3963"/>
      <c r="BM3963"/>
      <c r="BN3963"/>
      <c r="BO3963"/>
    </row>
    <row r="3964" spans="1:67">
      <c r="A3964"/>
      <c r="B3964"/>
      <c r="C3964"/>
      <c r="E3964"/>
      <c r="F3964"/>
      <c r="G3964"/>
      <c r="I3964"/>
      <c r="J3964"/>
      <c r="K3964"/>
      <c r="M3964"/>
      <c r="N3964"/>
      <c r="O3964"/>
      <c r="Q3964"/>
      <c r="R3964"/>
      <c r="S3964"/>
      <c r="U3964"/>
      <c r="V3964"/>
      <c r="W3964"/>
      <c r="Y3964"/>
      <c r="Z3964"/>
      <c r="AA3964"/>
      <c r="AC3964"/>
      <c r="AD3964"/>
      <c r="AE3964"/>
      <c r="AG3964"/>
      <c r="AH3964"/>
      <c r="AI3964"/>
      <c r="AK3964"/>
      <c r="AL3964"/>
      <c r="AM3964"/>
      <c r="AO3964"/>
      <c r="AP3964"/>
      <c r="AQ3964"/>
      <c r="AS3964"/>
      <c r="AT3964"/>
      <c r="AU3964"/>
      <c r="AW3964"/>
      <c r="AX3964"/>
      <c r="AY3964"/>
      <c r="BA3964"/>
      <c r="BB3964"/>
      <c r="BC3964"/>
      <c r="BE3964"/>
      <c r="BF3964"/>
      <c r="BG3964"/>
      <c r="BI3964"/>
      <c r="BJ3964"/>
      <c r="BK3964"/>
      <c r="BM3964"/>
      <c r="BN3964"/>
      <c r="BO3964"/>
    </row>
    <row r="3965" spans="1:67">
      <c r="A3965"/>
      <c r="B3965"/>
      <c r="C3965"/>
      <c r="E3965"/>
      <c r="F3965"/>
      <c r="G3965"/>
      <c r="I3965"/>
      <c r="J3965"/>
      <c r="K3965"/>
      <c r="M3965"/>
      <c r="N3965"/>
      <c r="O3965"/>
      <c r="Q3965"/>
      <c r="R3965"/>
      <c r="S3965"/>
      <c r="U3965"/>
      <c r="V3965"/>
      <c r="W3965"/>
      <c r="Y3965"/>
      <c r="Z3965"/>
      <c r="AA3965"/>
      <c r="AC3965"/>
      <c r="AD3965"/>
      <c r="AE3965"/>
      <c r="AG3965"/>
      <c r="AH3965"/>
      <c r="AI3965"/>
      <c r="AK3965"/>
      <c r="AL3965"/>
      <c r="AM3965"/>
      <c r="AO3965"/>
      <c r="AP3965"/>
      <c r="AQ3965"/>
      <c r="AS3965"/>
      <c r="AT3965"/>
      <c r="AU3965"/>
      <c r="AW3965"/>
      <c r="AX3965"/>
      <c r="AY3965"/>
      <c r="BA3965"/>
      <c r="BB3965"/>
      <c r="BC3965"/>
      <c r="BE3965"/>
      <c r="BF3965"/>
      <c r="BG3965"/>
      <c r="BI3965"/>
      <c r="BJ3965"/>
      <c r="BK3965"/>
      <c r="BM3965"/>
      <c r="BN3965"/>
      <c r="BO3965"/>
    </row>
    <row r="3966" spans="1:67">
      <c r="A3966"/>
      <c r="B3966"/>
      <c r="C3966"/>
      <c r="E3966"/>
      <c r="F3966"/>
      <c r="G3966"/>
      <c r="I3966"/>
      <c r="J3966"/>
      <c r="K3966"/>
      <c r="M3966"/>
      <c r="N3966"/>
      <c r="O3966"/>
      <c r="Q3966"/>
      <c r="R3966"/>
      <c r="S3966"/>
      <c r="U3966"/>
      <c r="V3966"/>
      <c r="W3966"/>
      <c r="Y3966"/>
      <c r="Z3966"/>
      <c r="AA3966"/>
      <c r="AC3966"/>
      <c r="AD3966"/>
      <c r="AE3966"/>
      <c r="AG3966"/>
      <c r="AH3966"/>
      <c r="AI3966"/>
      <c r="AK3966"/>
      <c r="AL3966"/>
      <c r="AM3966"/>
      <c r="AO3966"/>
      <c r="AP3966"/>
      <c r="AQ3966"/>
      <c r="AS3966"/>
      <c r="AT3966"/>
      <c r="AU3966"/>
      <c r="AW3966"/>
      <c r="AX3966"/>
      <c r="AY3966"/>
      <c r="BA3966"/>
      <c r="BB3966"/>
      <c r="BC3966"/>
      <c r="BE3966"/>
      <c r="BF3966"/>
      <c r="BG3966"/>
      <c r="BI3966"/>
      <c r="BJ3966"/>
      <c r="BK3966"/>
      <c r="BM3966"/>
      <c r="BN3966"/>
      <c r="BO3966"/>
    </row>
    <row r="3967" spans="1:67">
      <c r="A3967"/>
      <c r="B3967"/>
      <c r="C3967"/>
      <c r="E3967"/>
      <c r="F3967"/>
      <c r="G3967"/>
      <c r="I3967"/>
      <c r="J3967"/>
      <c r="K3967"/>
      <c r="M3967"/>
      <c r="N3967"/>
      <c r="O3967"/>
      <c r="Q3967"/>
      <c r="R3967"/>
      <c r="S3967"/>
      <c r="U3967"/>
      <c r="V3967"/>
      <c r="W3967"/>
      <c r="Y3967"/>
      <c r="Z3967"/>
      <c r="AA3967"/>
      <c r="AC3967"/>
      <c r="AD3967"/>
      <c r="AE3967"/>
      <c r="AG3967"/>
      <c r="AH3967"/>
      <c r="AI3967"/>
      <c r="AK3967"/>
      <c r="AL3967"/>
      <c r="AM3967"/>
      <c r="AO3967"/>
      <c r="AP3967"/>
      <c r="AQ3967"/>
      <c r="AS3967"/>
      <c r="AT3967"/>
      <c r="AU3967"/>
      <c r="AW3967"/>
      <c r="AX3967"/>
      <c r="AY3967"/>
      <c r="BA3967"/>
      <c r="BB3967"/>
      <c r="BC3967"/>
      <c r="BE3967"/>
      <c r="BF3967"/>
      <c r="BG3967"/>
      <c r="BI3967"/>
      <c r="BJ3967"/>
      <c r="BK3967"/>
      <c r="BM3967"/>
      <c r="BN3967"/>
      <c r="BO3967"/>
    </row>
    <row r="3968" spans="1:67">
      <c r="A3968"/>
      <c r="B3968"/>
      <c r="C3968"/>
      <c r="E3968"/>
      <c r="F3968"/>
      <c r="G3968"/>
      <c r="I3968"/>
      <c r="J3968"/>
      <c r="K3968"/>
      <c r="M3968"/>
      <c r="N3968"/>
      <c r="O3968"/>
      <c r="Q3968"/>
      <c r="R3968"/>
      <c r="S3968"/>
      <c r="U3968"/>
      <c r="V3968"/>
      <c r="W3968"/>
      <c r="Y3968"/>
      <c r="Z3968"/>
      <c r="AA3968"/>
      <c r="AC3968"/>
      <c r="AD3968"/>
      <c r="AE3968"/>
      <c r="AG3968"/>
      <c r="AH3968"/>
      <c r="AI3968"/>
      <c r="AK3968"/>
      <c r="AL3968"/>
      <c r="AM3968"/>
      <c r="AO3968"/>
      <c r="AP3968"/>
      <c r="AQ3968"/>
      <c r="AS3968"/>
      <c r="AT3968"/>
      <c r="AU3968"/>
      <c r="AW3968"/>
      <c r="AX3968"/>
      <c r="AY3968"/>
      <c r="BA3968"/>
      <c r="BB3968"/>
      <c r="BC3968"/>
      <c r="BE3968"/>
      <c r="BF3968"/>
      <c r="BG3968"/>
      <c r="BI3968"/>
      <c r="BJ3968"/>
      <c r="BK3968"/>
      <c r="BM3968"/>
      <c r="BN3968"/>
      <c r="BO3968"/>
    </row>
    <row r="3969" spans="1:67">
      <c r="A3969"/>
      <c r="B3969"/>
      <c r="C3969"/>
      <c r="E3969"/>
      <c r="F3969"/>
      <c r="G3969"/>
      <c r="I3969"/>
      <c r="J3969"/>
      <c r="K3969"/>
      <c r="M3969"/>
      <c r="N3969"/>
      <c r="O3969"/>
      <c r="Q3969"/>
      <c r="R3969"/>
      <c r="S3969"/>
      <c r="U3969"/>
      <c r="V3969"/>
      <c r="W3969"/>
      <c r="Y3969"/>
      <c r="Z3969"/>
      <c r="AA3969"/>
      <c r="AC3969"/>
      <c r="AD3969"/>
      <c r="AE3969"/>
      <c r="AG3969"/>
      <c r="AH3969"/>
      <c r="AI3969"/>
      <c r="AK3969"/>
      <c r="AL3969"/>
      <c r="AM3969"/>
      <c r="AO3969"/>
      <c r="AP3969"/>
      <c r="AQ3969"/>
      <c r="AS3969"/>
      <c r="AT3969"/>
      <c r="AU3969"/>
      <c r="AW3969"/>
      <c r="AX3969"/>
      <c r="AY3969"/>
      <c r="BA3969"/>
      <c r="BB3969"/>
      <c r="BC3969"/>
      <c r="BE3969"/>
      <c r="BF3969"/>
      <c r="BG3969"/>
      <c r="BI3969"/>
      <c r="BJ3969"/>
      <c r="BK3969"/>
      <c r="BM3969"/>
      <c r="BN3969"/>
      <c r="BO3969"/>
    </row>
    <row r="3970" spans="1:67">
      <c r="A3970"/>
      <c r="B3970"/>
      <c r="C3970"/>
      <c r="E3970"/>
      <c r="F3970"/>
      <c r="G3970"/>
      <c r="I3970"/>
      <c r="J3970"/>
      <c r="K3970"/>
      <c r="M3970"/>
      <c r="N3970"/>
      <c r="O3970"/>
      <c r="Q3970"/>
      <c r="R3970"/>
      <c r="S3970"/>
      <c r="U3970"/>
      <c r="V3970"/>
      <c r="W3970"/>
      <c r="Y3970"/>
      <c r="Z3970"/>
      <c r="AA3970"/>
      <c r="AC3970"/>
      <c r="AD3970"/>
      <c r="AE3970"/>
      <c r="AG3970"/>
      <c r="AH3970"/>
      <c r="AI3970"/>
      <c r="AK3970"/>
      <c r="AL3970"/>
      <c r="AM3970"/>
      <c r="AO3970"/>
      <c r="AP3970"/>
      <c r="AQ3970"/>
      <c r="AS3970"/>
      <c r="AT3970"/>
      <c r="AU3970"/>
      <c r="AW3970"/>
      <c r="AX3970"/>
      <c r="AY3970"/>
      <c r="BA3970"/>
      <c r="BB3970"/>
      <c r="BC3970"/>
      <c r="BE3970"/>
      <c r="BF3970"/>
      <c r="BG3970"/>
      <c r="BI3970"/>
      <c r="BJ3970"/>
      <c r="BK3970"/>
      <c r="BM3970"/>
      <c r="BN3970"/>
      <c r="BO3970"/>
    </row>
    <row r="3971" spans="1:67">
      <c r="A3971"/>
      <c r="B3971"/>
      <c r="C3971"/>
      <c r="E3971"/>
      <c r="F3971"/>
      <c r="G3971"/>
      <c r="I3971"/>
      <c r="J3971"/>
      <c r="K3971"/>
      <c r="M3971"/>
      <c r="N3971"/>
      <c r="O3971"/>
      <c r="Q3971"/>
      <c r="R3971"/>
      <c r="S3971"/>
      <c r="U3971"/>
      <c r="V3971"/>
      <c r="W3971"/>
      <c r="Y3971"/>
      <c r="Z3971"/>
      <c r="AA3971"/>
      <c r="AC3971"/>
      <c r="AD3971"/>
      <c r="AE3971"/>
      <c r="AG3971"/>
      <c r="AH3971"/>
      <c r="AI3971"/>
      <c r="AK3971"/>
      <c r="AL3971"/>
      <c r="AM3971"/>
      <c r="AO3971"/>
      <c r="AP3971"/>
      <c r="AQ3971"/>
      <c r="AS3971"/>
      <c r="AT3971"/>
      <c r="AU3971"/>
      <c r="AW3971"/>
      <c r="AX3971"/>
      <c r="AY3971"/>
      <c r="BA3971"/>
      <c r="BB3971"/>
      <c r="BC3971"/>
      <c r="BE3971"/>
      <c r="BF3971"/>
      <c r="BG3971"/>
      <c r="BI3971"/>
      <c r="BJ3971"/>
      <c r="BK3971"/>
      <c r="BM3971"/>
      <c r="BN3971"/>
      <c r="BO3971"/>
    </row>
    <row r="3972" spans="1:67">
      <c r="A3972"/>
      <c r="B3972"/>
      <c r="C3972"/>
      <c r="E3972"/>
      <c r="F3972"/>
      <c r="G3972"/>
      <c r="I3972"/>
      <c r="J3972"/>
      <c r="K3972"/>
      <c r="M3972"/>
      <c r="N3972"/>
      <c r="O3972"/>
      <c r="Q3972"/>
      <c r="R3972"/>
      <c r="S3972"/>
      <c r="U3972"/>
      <c r="V3972"/>
      <c r="W3972"/>
      <c r="Y3972"/>
      <c r="Z3972"/>
      <c r="AA3972"/>
      <c r="AC3972"/>
      <c r="AD3972"/>
      <c r="AE3972"/>
      <c r="AG3972"/>
      <c r="AH3972"/>
      <c r="AI3972"/>
      <c r="AK3972"/>
      <c r="AL3972"/>
      <c r="AM3972"/>
      <c r="AO3972"/>
      <c r="AP3972"/>
      <c r="AQ3972"/>
      <c r="AS3972"/>
      <c r="AT3972"/>
      <c r="AU3972"/>
      <c r="AW3972"/>
      <c r="AX3972"/>
      <c r="AY3972"/>
      <c r="BA3972"/>
      <c r="BB3972"/>
      <c r="BC3972"/>
      <c r="BE3972"/>
      <c r="BF3972"/>
      <c r="BG3972"/>
      <c r="BI3972"/>
      <c r="BJ3972"/>
      <c r="BK3972"/>
      <c r="BM3972"/>
      <c r="BN3972"/>
      <c r="BO3972"/>
    </row>
    <row r="3973" spans="1:67">
      <c r="A3973"/>
      <c r="B3973"/>
      <c r="C3973"/>
      <c r="E3973"/>
      <c r="F3973"/>
      <c r="G3973"/>
      <c r="I3973"/>
      <c r="J3973"/>
      <c r="K3973"/>
      <c r="M3973"/>
      <c r="N3973"/>
      <c r="O3973"/>
      <c r="Q3973"/>
      <c r="R3973"/>
      <c r="S3973"/>
      <c r="U3973"/>
      <c r="V3973"/>
      <c r="W3973"/>
      <c r="Y3973"/>
      <c r="Z3973"/>
      <c r="AA3973"/>
      <c r="AC3973"/>
      <c r="AD3973"/>
      <c r="AE3973"/>
      <c r="AG3973"/>
      <c r="AH3973"/>
      <c r="AI3973"/>
      <c r="AK3973"/>
      <c r="AL3973"/>
      <c r="AM3973"/>
      <c r="AO3973"/>
      <c r="AP3973"/>
      <c r="AQ3973"/>
      <c r="AS3973"/>
      <c r="AT3973"/>
      <c r="AU3973"/>
      <c r="AW3973"/>
      <c r="AX3973"/>
      <c r="AY3973"/>
      <c r="BA3973"/>
      <c r="BB3973"/>
      <c r="BC3973"/>
      <c r="BE3973"/>
      <c r="BF3973"/>
      <c r="BG3973"/>
      <c r="BI3973"/>
      <c r="BJ3973"/>
      <c r="BK3973"/>
      <c r="BM3973"/>
      <c r="BN3973"/>
      <c r="BO3973"/>
    </row>
    <row r="3974" spans="1:67">
      <c r="A3974"/>
      <c r="B3974"/>
      <c r="C3974"/>
      <c r="E3974"/>
      <c r="F3974"/>
      <c r="G3974"/>
      <c r="I3974"/>
      <c r="J3974"/>
      <c r="K3974"/>
      <c r="M3974"/>
      <c r="N3974"/>
      <c r="O3974"/>
      <c r="Q3974"/>
      <c r="R3974"/>
      <c r="S3974"/>
      <c r="U3974"/>
      <c r="V3974"/>
      <c r="W3974"/>
      <c r="Y3974"/>
      <c r="Z3974"/>
      <c r="AA3974"/>
      <c r="AC3974"/>
      <c r="AD3974"/>
      <c r="AE3974"/>
      <c r="AG3974"/>
      <c r="AH3974"/>
      <c r="AI3974"/>
      <c r="AK3974"/>
      <c r="AL3974"/>
      <c r="AM3974"/>
      <c r="AO3974"/>
      <c r="AP3974"/>
      <c r="AQ3974"/>
      <c r="AS3974"/>
      <c r="AT3974"/>
      <c r="AU3974"/>
      <c r="AW3974"/>
      <c r="AX3974"/>
      <c r="AY3974"/>
      <c r="BA3974"/>
      <c r="BB3974"/>
      <c r="BC3974"/>
      <c r="BE3974"/>
      <c r="BF3974"/>
      <c r="BG3974"/>
      <c r="BI3974"/>
      <c r="BJ3974"/>
      <c r="BK3974"/>
      <c r="BM3974"/>
      <c r="BN3974"/>
      <c r="BO3974"/>
    </row>
    <row r="3975" spans="1:67">
      <c r="A3975"/>
      <c r="B3975"/>
      <c r="C3975"/>
      <c r="E3975"/>
      <c r="F3975"/>
      <c r="G3975"/>
      <c r="I3975"/>
      <c r="J3975"/>
      <c r="K3975"/>
      <c r="M3975"/>
      <c r="N3975"/>
      <c r="O3975"/>
      <c r="Q3975"/>
      <c r="R3975"/>
      <c r="S3975"/>
      <c r="U3975"/>
      <c r="V3975"/>
      <c r="W3975"/>
      <c r="Y3975"/>
      <c r="Z3975"/>
      <c r="AA3975"/>
      <c r="AC3975"/>
      <c r="AD3975"/>
      <c r="AE3975"/>
      <c r="AG3975"/>
      <c r="AH3975"/>
      <c r="AI3975"/>
      <c r="AK3975"/>
      <c r="AL3975"/>
      <c r="AM3975"/>
      <c r="AO3975"/>
      <c r="AP3975"/>
      <c r="AQ3975"/>
      <c r="AS3975"/>
      <c r="AT3975"/>
      <c r="AU3975"/>
      <c r="AW3975"/>
      <c r="AX3975"/>
      <c r="AY3975"/>
      <c r="BA3975"/>
      <c r="BB3975"/>
      <c r="BC3975"/>
      <c r="BE3975"/>
      <c r="BF3975"/>
      <c r="BG3975"/>
      <c r="BI3975"/>
      <c r="BJ3975"/>
      <c r="BK3975"/>
      <c r="BM3975"/>
      <c r="BN3975"/>
      <c r="BO3975"/>
    </row>
    <row r="3976" spans="1:67">
      <c r="A3976"/>
      <c r="B3976"/>
      <c r="C3976"/>
      <c r="E3976"/>
      <c r="F3976"/>
      <c r="G3976"/>
      <c r="I3976"/>
      <c r="J3976"/>
      <c r="K3976"/>
      <c r="M3976"/>
      <c r="N3976"/>
      <c r="O3976"/>
      <c r="Q3976"/>
      <c r="R3976"/>
      <c r="S3976"/>
      <c r="U3976"/>
      <c r="V3976"/>
      <c r="W3976"/>
      <c r="Y3976"/>
      <c r="Z3976"/>
      <c r="AA3976"/>
      <c r="AC3976"/>
      <c r="AD3976"/>
      <c r="AE3976"/>
      <c r="AG3976"/>
      <c r="AH3976"/>
      <c r="AI3976"/>
      <c r="AK3976"/>
      <c r="AL3976"/>
      <c r="AM3976"/>
      <c r="AO3976"/>
      <c r="AP3976"/>
      <c r="AQ3976"/>
      <c r="AS3976"/>
      <c r="AT3976"/>
      <c r="AU3976"/>
      <c r="AW3976"/>
      <c r="AX3976"/>
      <c r="AY3976"/>
      <c r="BA3976"/>
      <c r="BB3976"/>
      <c r="BC3976"/>
      <c r="BE3976"/>
      <c r="BF3976"/>
      <c r="BG3976"/>
      <c r="BI3976"/>
      <c r="BJ3976"/>
      <c r="BK3976"/>
      <c r="BM3976"/>
      <c r="BN3976"/>
      <c r="BO3976"/>
    </row>
    <row r="3977" spans="1:67">
      <c r="A3977"/>
      <c r="B3977"/>
      <c r="C3977"/>
      <c r="E3977"/>
      <c r="F3977"/>
      <c r="G3977"/>
      <c r="I3977"/>
      <c r="J3977"/>
      <c r="K3977"/>
      <c r="M3977"/>
      <c r="N3977"/>
      <c r="O3977"/>
      <c r="Q3977"/>
      <c r="R3977"/>
      <c r="S3977"/>
      <c r="U3977"/>
      <c r="V3977"/>
      <c r="W3977"/>
      <c r="Y3977"/>
      <c r="Z3977"/>
      <c r="AA3977"/>
      <c r="AC3977"/>
      <c r="AD3977"/>
      <c r="AE3977"/>
      <c r="AG3977"/>
      <c r="AH3977"/>
      <c r="AI3977"/>
      <c r="AK3977"/>
      <c r="AL3977"/>
      <c r="AM3977"/>
      <c r="AO3977"/>
      <c r="AP3977"/>
      <c r="AQ3977"/>
      <c r="AS3977"/>
      <c r="AT3977"/>
      <c r="AU3977"/>
      <c r="AW3977"/>
      <c r="AX3977"/>
      <c r="AY3977"/>
      <c r="BA3977"/>
      <c r="BB3977"/>
      <c r="BC3977"/>
      <c r="BE3977"/>
      <c r="BF3977"/>
      <c r="BG3977"/>
      <c r="BI3977"/>
      <c r="BJ3977"/>
      <c r="BK3977"/>
      <c r="BM3977"/>
      <c r="BN3977"/>
      <c r="BO3977"/>
    </row>
    <row r="3978" spans="1:67">
      <c r="A3978"/>
      <c r="B3978"/>
      <c r="C3978"/>
      <c r="E3978"/>
      <c r="F3978"/>
      <c r="G3978"/>
      <c r="I3978"/>
      <c r="J3978"/>
      <c r="K3978"/>
      <c r="M3978"/>
      <c r="N3978"/>
      <c r="O3978"/>
      <c r="Q3978"/>
      <c r="R3978"/>
      <c r="S3978"/>
      <c r="U3978"/>
      <c r="V3978"/>
      <c r="W3978"/>
      <c r="Y3978"/>
      <c r="Z3978"/>
      <c r="AA3978"/>
      <c r="AC3978"/>
      <c r="AD3978"/>
      <c r="AE3978"/>
      <c r="AG3978"/>
      <c r="AH3978"/>
      <c r="AI3978"/>
      <c r="AK3978"/>
      <c r="AL3978"/>
      <c r="AM3978"/>
      <c r="AO3978"/>
      <c r="AP3978"/>
      <c r="AQ3978"/>
      <c r="AS3978"/>
      <c r="AT3978"/>
      <c r="AU3978"/>
      <c r="AW3978"/>
      <c r="AX3978"/>
      <c r="AY3978"/>
      <c r="BA3978"/>
      <c r="BB3978"/>
      <c r="BC3978"/>
      <c r="BE3978"/>
      <c r="BF3978"/>
      <c r="BG3978"/>
      <c r="BI3978"/>
      <c r="BJ3978"/>
      <c r="BK3978"/>
      <c r="BM3978"/>
      <c r="BN3978"/>
      <c r="BO3978"/>
    </row>
    <row r="3979" spans="1:67">
      <c r="A3979"/>
      <c r="B3979"/>
      <c r="C3979"/>
      <c r="E3979"/>
      <c r="F3979"/>
      <c r="G3979"/>
      <c r="I3979"/>
      <c r="J3979"/>
      <c r="K3979"/>
      <c r="M3979"/>
      <c r="N3979"/>
      <c r="O3979"/>
      <c r="Q3979"/>
      <c r="R3979"/>
      <c r="S3979"/>
      <c r="U3979"/>
      <c r="V3979"/>
      <c r="W3979"/>
      <c r="Y3979"/>
      <c r="Z3979"/>
      <c r="AA3979"/>
      <c r="AC3979"/>
      <c r="AD3979"/>
      <c r="AE3979"/>
      <c r="AG3979"/>
      <c r="AH3979"/>
      <c r="AI3979"/>
      <c r="AK3979"/>
      <c r="AL3979"/>
      <c r="AM3979"/>
      <c r="AO3979"/>
      <c r="AP3979"/>
      <c r="AQ3979"/>
      <c r="AS3979"/>
      <c r="AT3979"/>
      <c r="AU3979"/>
      <c r="AW3979"/>
      <c r="AX3979"/>
      <c r="AY3979"/>
      <c r="BA3979"/>
      <c r="BB3979"/>
      <c r="BC3979"/>
      <c r="BE3979"/>
      <c r="BF3979"/>
      <c r="BG3979"/>
      <c r="BI3979"/>
      <c r="BJ3979"/>
      <c r="BK3979"/>
      <c r="BM3979"/>
      <c r="BN3979"/>
      <c r="BO3979"/>
    </row>
    <row r="3980" spans="1:67">
      <c r="A3980"/>
      <c r="B3980"/>
      <c r="C3980"/>
      <c r="E3980"/>
      <c r="F3980"/>
      <c r="G3980"/>
      <c r="I3980"/>
      <c r="J3980"/>
      <c r="K3980"/>
      <c r="M3980"/>
      <c r="N3980"/>
      <c r="O3980"/>
      <c r="Q3980"/>
      <c r="R3980"/>
      <c r="S3980"/>
      <c r="U3980"/>
      <c r="V3980"/>
      <c r="W3980"/>
      <c r="Y3980"/>
      <c r="Z3980"/>
      <c r="AA3980"/>
      <c r="AC3980"/>
      <c r="AD3980"/>
      <c r="AE3980"/>
      <c r="AG3980"/>
      <c r="AH3980"/>
      <c r="AI3980"/>
      <c r="AK3980"/>
      <c r="AL3980"/>
      <c r="AM3980"/>
      <c r="AO3980"/>
      <c r="AP3980"/>
      <c r="AQ3980"/>
      <c r="AS3980"/>
      <c r="AT3980"/>
      <c r="AU3980"/>
      <c r="AW3980"/>
      <c r="AX3980"/>
      <c r="AY3980"/>
      <c r="BA3980"/>
      <c r="BB3980"/>
      <c r="BC3980"/>
      <c r="BE3980"/>
      <c r="BF3980"/>
      <c r="BG3980"/>
      <c r="BI3980"/>
      <c r="BJ3980"/>
      <c r="BK3980"/>
      <c r="BM3980"/>
      <c r="BN3980"/>
      <c r="BO3980"/>
    </row>
    <row r="3981" spans="1:67">
      <c r="A3981"/>
      <c r="B3981"/>
      <c r="C3981"/>
      <c r="E3981"/>
      <c r="F3981"/>
      <c r="G3981"/>
      <c r="I3981"/>
      <c r="J3981"/>
      <c r="K3981"/>
      <c r="M3981"/>
      <c r="N3981"/>
      <c r="O3981"/>
      <c r="Q3981"/>
      <c r="R3981"/>
      <c r="S3981"/>
      <c r="U3981"/>
      <c r="V3981"/>
      <c r="W3981"/>
      <c r="Y3981"/>
      <c r="Z3981"/>
      <c r="AA3981"/>
      <c r="AC3981"/>
      <c r="AD3981"/>
      <c r="AE3981"/>
      <c r="AG3981"/>
      <c r="AH3981"/>
      <c r="AI3981"/>
      <c r="AK3981"/>
      <c r="AL3981"/>
      <c r="AM3981"/>
      <c r="AO3981"/>
      <c r="AP3981"/>
      <c r="AQ3981"/>
      <c r="AS3981"/>
      <c r="AT3981"/>
      <c r="AU3981"/>
      <c r="AW3981"/>
      <c r="AX3981"/>
      <c r="AY3981"/>
      <c r="BA3981"/>
      <c r="BB3981"/>
      <c r="BC3981"/>
      <c r="BE3981"/>
      <c r="BF3981"/>
      <c r="BG3981"/>
      <c r="BI3981"/>
      <c r="BJ3981"/>
      <c r="BK3981"/>
      <c r="BM3981"/>
      <c r="BN3981"/>
      <c r="BO3981"/>
    </row>
    <row r="3982" spans="1:67">
      <c r="A3982"/>
      <c r="B3982"/>
      <c r="C3982"/>
      <c r="E3982"/>
      <c r="F3982"/>
      <c r="G3982"/>
      <c r="I3982"/>
      <c r="J3982"/>
      <c r="K3982"/>
      <c r="M3982"/>
      <c r="N3982"/>
      <c r="O3982"/>
      <c r="Q3982"/>
      <c r="R3982"/>
      <c r="S3982"/>
      <c r="U3982"/>
      <c r="V3982"/>
      <c r="W3982"/>
      <c r="Y3982"/>
      <c r="Z3982"/>
      <c r="AA3982"/>
      <c r="AC3982"/>
      <c r="AD3982"/>
      <c r="AE3982"/>
      <c r="AG3982"/>
      <c r="AH3982"/>
      <c r="AI3982"/>
      <c r="AK3982"/>
      <c r="AL3982"/>
      <c r="AM3982"/>
      <c r="AO3982"/>
      <c r="AP3982"/>
      <c r="AQ3982"/>
      <c r="AS3982"/>
      <c r="AT3982"/>
      <c r="AU3982"/>
      <c r="AW3982"/>
      <c r="AX3982"/>
      <c r="AY3982"/>
      <c r="BA3982"/>
      <c r="BB3982"/>
      <c r="BC3982"/>
      <c r="BE3982"/>
      <c r="BF3982"/>
      <c r="BG3982"/>
      <c r="BI3982"/>
      <c r="BJ3982"/>
      <c r="BK3982"/>
      <c r="BM3982"/>
      <c r="BN3982"/>
      <c r="BO3982"/>
    </row>
    <row r="3983" spans="1:67">
      <c r="A3983"/>
      <c r="B3983"/>
      <c r="C3983"/>
      <c r="E3983"/>
      <c r="F3983"/>
      <c r="G3983"/>
      <c r="I3983"/>
      <c r="J3983"/>
      <c r="K3983"/>
      <c r="M3983"/>
      <c r="N3983"/>
      <c r="O3983"/>
      <c r="Q3983"/>
      <c r="R3983"/>
      <c r="S3983"/>
      <c r="U3983"/>
      <c r="V3983"/>
      <c r="W3983"/>
      <c r="Y3983"/>
      <c r="Z3983"/>
      <c r="AA3983"/>
      <c r="AC3983"/>
      <c r="AD3983"/>
      <c r="AE3983"/>
      <c r="AG3983"/>
      <c r="AH3983"/>
      <c r="AI3983"/>
      <c r="AK3983"/>
      <c r="AL3983"/>
      <c r="AM3983"/>
      <c r="AO3983"/>
      <c r="AP3983"/>
      <c r="AQ3983"/>
      <c r="AS3983"/>
      <c r="AT3983"/>
      <c r="AU3983"/>
      <c r="AW3983"/>
      <c r="AX3983"/>
      <c r="AY3983"/>
      <c r="BA3983"/>
      <c r="BB3983"/>
      <c r="BC3983"/>
      <c r="BE3983"/>
      <c r="BF3983"/>
      <c r="BG3983"/>
      <c r="BI3983"/>
      <c r="BJ3983"/>
      <c r="BK3983"/>
      <c r="BM3983"/>
      <c r="BN3983"/>
      <c r="BO3983"/>
    </row>
    <row r="3984" spans="1:67">
      <c r="A3984"/>
      <c r="B3984"/>
      <c r="C3984"/>
      <c r="E3984"/>
      <c r="F3984"/>
      <c r="G3984"/>
      <c r="I3984"/>
      <c r="J3984"/>
      <c r="K3984"/>
      <c r="M3984"/>
      <c r="N3984"/>
      <c r="O3984"/>
      <c r="Q3984"/>
      <c r="R3984"/>
      <c r="S3984"/>
      <c r="U3984"/>
      <c r="V3984"/>
      <c r="W3984"/>
      <c r="Y3984"/>
      <c r="Z3984"/>
      <c r="AA3984"/>
      <c r="AC3984"/>
      <c r="AD3984"/>
      <c r="AE3984"/>
      <c r="AG3984"/>
      <c r="AH3984"/>
      <c r="AI3984"/>
      <c r="AK3984"/>
      <c r="AL3984"/>
      <c r="AM3984"/>
      <c r="AO3984"/>
      <c r="AP3984"/>
      <c r="AQ3984"/>
      <c r="AS3984"/>
      <c r="AT3984"/>
      <c r="AU3984"/>
      <c r="AW3984"/>
      <c r="AX3984"/>
      <c r="AY3984"/>
      <c r="BA3984"/>
      <c r="BB3984"/>
      <c r="BC3984"/>
      <c r="BE3984"/>
      <c r="BF3984"/>
      <c r="BG3984"/>
      <c r="BI3984"/>
      <c r="BJ3984"/>
      <c r="BK3984"/>
      <c r="BM3984"/>
      <c r="BN3984"/>
      <c r="BO3984"/>
    </row>
    <row r="3985" spans="1:67">
      <c r="A3985"/>
      <c r="B3985"/>
      <c r="C3985"/>
      <c r="E3985"/>
      <c r="F3985"/>
      <c r="G3985"/>
      <c r="I3985"/>
      <c r="J3985"/>
      <c r="K3985"/>
      <c r="M3985"/>
      <c r="N3985"/>
      <c r="O3985"/>
      <c r="Q3985"/>
      <c r="R3985"/>
      <c r="S3985"/>
      <c r="U3985"/>
      <c r="V3985"/>
      <c r="W3985"/>
      <c r="Y3985"/>
      <c r="Z3985"/>
      <c r="AA3985"/>
      <c r="AC3985"/>
      <c r="AD3985"/>
      <c r="AE3985"/>
      <c r="AG3985"/>
      <c r="AH3985"/>
      <c r="AI3985"/>
      <c r="AK3985"/>
      <c r="AL3985"/>
      <c r="AM3985"/>
      <c r="AO3985"/>
      <c r="AP3985"/>
      <c r="AQ3985"/>
      <c r="AS3985"/>
      <c r="AT3985"/>
      <c r="AU3985"/>
      <c r="AW3985"/>
      <c r="AX3985"/>
      <c r="AY3985"/>
      <c r="BA3985"/>
      <c r="BB3985"/>
      <c r="BC3985"/>
      <c r="BE3985"/>
      <c r="BF3985"/>
      <c r="BG3985"/>
      <c r="BI3985"/>
      <c r="BJ3985"/>
      <c r="BK3985"/>
      <c r="BM3985"/>
      <c r="BN3985"/>
      <c r="BO3985"/>
    </row>
    <row r="3986" spans="1:67">
      <c r="A3986"/>
      <c r="B3986"/>
      <c r="C3986"/>
      <c r="E3986"/>
      <c r="F3986"/>
      <c r="G3986"/>
      <c r="I3986"/>
      <c r="J3986"/>
      <c r="K3986"/>
      <c r="M3986"/>
      <c r="N3986"/>
      <c r="O3986"/>
      <c r="Q3986"/>
      <c r="R3986"/>
      <c r="S3986"/>
      <c r="U3986"/>
      <c r="V3986"/>
      <c r="W3986"/>
      <c r="Y3986"/>
      <c r="Z3986"/>
      <c r="AA3986"/>
      <c r="AC3986"/>
      <c r="AD3986"/>
      <c r="AE3986"/>
      <c r="AG3986"/>
      <c r="AH3986"/>
      <c r="AI3986"/>
      <c r="AK3986"/>
      <c r="AL3986"/>
      <c r="AM3986"/>
      <c r="AO3986"/>
      <c r="AP3986"/>
      <c r="AQ3986"/>
      <c r="AS3986"/>
      <c r="AT3986"/>
      <c r="AU3986"/>
      <c r="AW3986"/>
      <c r="AX3986"/>
      <c r="AY3986"/>
      <c r="BA3986"/>
      <c r="BB3986"/>
      <c r="BC3986"/>
      <c r="BE3986"/>
      <c r="BF3986"/>
      <c r="BG3986"/>
      <c r="BI3986"/>
      <c r="BJ3986"/>
      <c r="BK3986"/>
      <c r="BM3986"/>
      <c r="BN3986"/>
      <c r="BO3986"/>
    </row>
    <row r="3987" spans="1:67">
      <c r="A3987"/>
      <c r="B3987"/>
      <c r="C3987"/>
      <c r="E3987"/>
      <c r="F3987"/>
      <c r="G3987"/>
      <c r="I3987"/>
      <c r="J3987"/>
      <c r="K3987"/>
      <c r="M3987"/>
      <c r="N3987"/>
      <c r="O3987"/>
      <c r="Q3987"/>
      <c r="R3987"/>
      <c r="S3987"/>
      <c r="U3987"/>
      <c r="V3987"/>
      <c r="W3987"/>
      <c r="Y3987"/>
      <c r="Z3987"/>
      <c r="AA3987"/>
      <c r="AC3987"/>
      <c r="AD3987"/>
      <c r="AE3987"/>
      <c r="AG3987"/>
      <c r="AH3987"/>
      <c r="AI3987"/>
      <c r="AK3987"/>
      <c r="AL3987"/>
      <c r="AM3987"/>
      <c r="AO3987"/>
      <c r="AP3987"/>
      <c r="AQ3987"/>
      <c r="AS3987"/>
      <c r="AT3987"/>
      <c r="AU3987"/>
      <c r="AW3987"/>
      <c r="AX3987"/>
      <c r="AY3987"/>
      <c r="BA3987"/>
      <c r="BB3987"/>
      <c r="BC3987"/>
      <c r="BE3987"/>
      <c r="BF3987"/>
      <c r="BG3987"/>
      <c r="BI3987"/>
      <c r="BJ3987"/>
      <c r="BK3987"/>
      <c r="BM3987"/>
      <c r="BN3987"/>
      <c r="BO3987"/>
    </row>
    <row r="3988" spans="1:67">
      <c r="A3988"/>
      <c r="B3988"/>
      <c r="C3988"/>
      <c r="E3988"/>
      <c r="F3988"/>
      <c r="G3988"/>
      <c r="I3988"/>
      <c r="J3988"/>
      <c r="K3988"/>
      <c r="M3988"/>
      <c r="N3988"/>
      <c r="O3988"/>
      <c r="Q3988"/>
      <c r="R3988"/>
      <c r="S3988"/>
      <c r="U3988"/>
      <c r="V3988"/>
      <c r="W3988"/>
      <c r="Y3988"/>
      <c r="Z3988"/>
      <c r="AA3988"/>
      <c r="AC3988"/>
      <c r="AD3988"/>
      <c r="AE3988"/>
      <c r="AG3988"/>
      <c r="AH3988"/>
      <c r="AI3988"/>
      <c r="AK3988"/>
      <c r="AL3988"/>
      <c r="AM3988"/>
      <c r="AO3988"/>
      <c r="AP3988"/>
      <c r="AQ3988"/>
      <c r="AS3988"/>
      <c r="AT3988"/>
      <c r="AU3988"/>
      <c r="AW3988"/>
      <c r="AX3988"/>
      <c r="AY3988"/>
      <c r="BA3988"/>
      <c r="BB3988"/>
      <c r="BC3988"/>
      <c r="BE3988"/>
      <c r="BF3988"/>
      <c r="BG3988"/>
      <c r="BI3988"/>
      <c r="BJ3988"/>
      <c r="BK3988"/>
      <c r="BM3988"/>
      <c r="BN3988"/>
      <c r="BO3988"/>
    </row>
    <row r="3989" spans="1:67">
      <c r="A3989"/>
      <c r="B3989"/>
      <c r="C3989"/>
      <c r="E3989"/>
      <c r="F3989"/>
      <c r="G3989"/>
      <c r="I3989"/>
      <c r="J3989"/>
      <c r="K3989"/>
      <c r="M3989"/>
      <c r="N3989"/>
      <c r="O3989"/>
      <c r="Q3989"/>
      <c r="R3989"/>
      <c r="S3989"/>
      <c r="U3989"/>
      <c r="V3989"/>
      <c r="W3989"/>
      <c r="Y3989"/>
      <c r="Z3989"/>
      <c r="AA3989"/>
      <c r="AC3989"/>
      <c r="AD3989"/>
      <c r="AE3989"/>
      <c r="AG3989"/>
      <c r="AH3989"/>
      <c r="AI3989"/>
      <c r="AK3989"/>
      <c r="AL3989"/>
      <c r="AM3989"/>
      <c r="AO3989"/>
      <c r="AP3989"/>
      <c r="AQ3989"/>
      <c r="AS3989"/>
      <c r="AT3989"/>
      <c r="AU3989"/>
      <c r="AW3989"/>
      <c r="AX3989"/>
      <c r="AY3989"/>
      <c r="BA3989"/>
      <c r="BB3989"/>
      <c r="BC3989"/>
      <c r="BE3989"/>
      <c r="BF3989"/>
      <c r="BG3989"/>
      <c r="BI3989"/>
      <c r="BJ3989"/>
      <c r="BK3989"/>
      <c r="BM3989"/>
      <c r="BN3989"/>
      <c r="BO3989"/>
    </row>
    <row r="3990" spans="1:67">
      <c r="A3990"/>
      <c r="B3990"/>
      <c r="C3990"/>
      <c r="E3990"/>
      <c r="F3990"/>
      <c r="G3990"/>
      <c r="I3990"/>
      <c r="J3990"/>
      <c r="K3990"/>
      <c r="M3990"/>
      <c r="N3990"/>
      <c r="O3990"/>
      <c r="Q3990"/>
      <c r="R3990"/>
      <c r="S3990"/>
      <c r="U3990"/>
      <c r="V3990"/>
      <c r="W3990"/>
      <c r="Y3990"/>
      <c r="Z3990"/>
      <c r="AA3990"/>
      <c r="AC3990"/>
      <c r="AD3990"/>
      <c r="AE3990"/>
      <c r="AG3990"/>
      <c r="AH3990"/>
      <c r="AI3990"/>
      <c r="AK3990"/>
      <c r="AL3990"/>
      <c r="AM3990"/>
      <c r="AO3990"/>
      <c r="AP3990"/>
      <c r="AQ3990"/>
      <c r="AS3990"/>
      <c r="AT3990"/>
      <c r="AU3990"/>
      <c r="AW3990"/>
      <c r="AX3990"/>
      <c r="AY3990"/>
      <c r="BA3990"/>
      <c r="BB3990"/>
      <c r="BC3990"/>
      <c r="BE3990"/>
      <c r="BF3990"/>
      <c r="BG3990"/>
      <c r="BI3990"/>
      <c r="BJ3990"/>
      <c r="BK3990"/>
      <c r="BM3990"/>
      <c r="BN3990"/>
      <c r="BO3990"/>
    </row>
    <row r="3991" spans="1:67">
      <c r="A3991"/>
      <c r="B3991"/>
      <c r="C3991"/>
      <c r="E3991"/>
      <c r="F3991"/>
      <c r="G3991"/>
      <c r="I3991"/>
      <c r="J3991"/>
      <c r="K3991"/>
      <c r="M3991"/>
      <c r="N3991"/>
      <c r="O3991"/>
      <c r="Q3991"/>
      <c r="R3991"/>
      <c r="S3991"/>
      <c r="U3991"/>
      <c r="V3991"/>
      <c r="W3991"/>
      <c r="Y3991"/>
      <c r="Z3991"/>
      <c r="AA3991"/>
      <c r="AC3991"/>
      <c r="AD3991"/>
      <c r="AE3991"/>
      <c r="AG3991"/>
      <c r="AH3991"/>
      <c r="AI3991"/>
      <c r="AK3991"/>
      <c r="AL3991"/>
      <c r="AM3991"/>
      <c r="AO3991"/>
      <c r="AP3991"/>
      <c r="AQ3991"/>
      <c r="AS3991"/>
      <c r="AT3991"/>
      <c r="AU3991"/>
      <c r="AW3991"/>
      <c r="AX3991"/>
      <c r="AY3991"/>
      <c r="BA3991"/>
      <c r="BB3991"/>
      <c r="BC3991"/>
      <c r="BE3991"/>
      <c r="BF3991"/>
      <c r="BG3991"/>
      <c r="BI3991"/>
      <c r="BJ3991"/>
      <c r="BK3991"/>
      <c r="BM3991"/>
      <c r="BN3991"/>
      <c r="BO3991"/>
    </row>
    <row r="3992" spans="1:67">
      <c r="A3992"/>
      <c r="B3992"/>
      <c r="C3992"/>
      <c r="E3992"/>
      <c r="F3992"/>
      <c r="G3992"/>
      <c r="I3992"/>
      <c r="J3992"/>
      <c r="K3992"/>
      <c r="M3992"/>
      <c r="N3992"/>
      <c r="O3992"/>
      <c r="Q3992"/>
      <c r="R3992"/>
      <c r="S3992"/>
      <c r="U3992"/>
      <c r="V3992"/>
      <c r="W3992"/>
      <c r="Y3992"/>
      <c r="Z3992"/>
      <c r="AA3992"/>
      <c r="AC3992"/>
      <c r="AD3992"/>
      <c r="AE3992"/>
      <c r="AG3992"/>
      <c r="AH3992"/>
      <c r="AI3992"/>
      <c r="AK3992"/>
      <c r="AL3992"/>
      <c r="AM3992"/>
      <c r="AO3992"/>
      <c r="AP3992"/>
      <c r="AQ3992"/>
      <c r="AS3992"/>
      <c r="AT3992"/>
      <c r="AU3992"/>
      <c r="AW3992"/>
      <c r="AX3992"/>
      <c r="AY3992"/>
      <c r="BA3992"/>
      <c r="BB3992"/>
      <c r="BC3992"/>
      <c r="BE3992"/>
      <c r="BF3992"/>
      <c r="BG3992"/>
      <c r="BI3992"/>
      <c r="BJ3992"/>
      <c r="BK3992"/>
      <c r="BM3992"/>
      <c r="BN3992"/>
      <c r="BO3992"/>
    </row>
    <row r="3993" spans="1:67">
      <c r="A3993"/>
      <c r="B3993"/>
      <c r="C3993"/>
      <c r="E3993"/>
      <c r="F3993"/>
      <c r="G3993"/>
      <c r="I3993"/>
      <c r="J3993"/>
      <c r="K3993"/>
      <c r="M3993"/>
      <c r="N3993"/>
      <c r="O3993"/>
      <c r="Q3993"/>
      <c r="R3993"/>
      <c r="S3993"/>
      <c r="U3993"/>
      <c r="V3993"/>
      <c r="W3993"/>
      <c r="Y3993"/>
      <c r="Z3993"/>
      <c r="AA3993"/>
      <c r="AC3993"/>
      <c r="AD3993"/>
      <c r="AE3993"/>
      <c r="AG3993"/>
      <c r="AH3993"/>
      <c r="AI3993"/>
      <c r="AK3993"/>
      <c r="AL3993"/>
      <c r="AM3993"/>
      <c r="AO3993"/>
      <c r="AP3993"/>
      <c r="AQ3993"/>
      <c r="AS3993"/>
      <c r="AT3993"/>
      <c r="AU3993"/>
      <c r="AW3993"/>
      <c r="AX3993"/>
      <c r="AY3993"/>
      <c r="BA3993"/>
      <c r="BB3993"/>
      <c r="BC3993"/>
      <c r="BE3993"/>
      <c r="BF3993"/>
      <c r="BG3993"/>
      <c r="BI3993"/>
      <c r="BJ3993"/>
      <c r="BK3993"/>
      <c r="BM3993"/>
      <c r="BN3993"/>
      <c r="BO3993"/>
    </row>
    <row r="3994" spans="1:67">
      <c r="A3994"/>
      <c r="B3994"/>
      <c r="C3994"/>
      <c r="E3994"/>
      <c r="F3994"/>
      <c r="G3994"/>
      <c r="I3994"/>
      <c r="J3994"/>
      <c r="K3994"/>
      <c r="M3994"/>
      <c r="N3994"/>
      <c r="O3994"/>
      <c r="Q3994"/>
      <c r="R3994"/>
      <c r="S3994"/>
      <c r="U3994"/>
      <c r="V3994"/>
      <c r="W3994"/>
      <c r="Y3994"/>
      <c r="Z3994"/>
      <c r="AA3994"/>
      <c r="AC3994"/>
      <c r="AD3994"/>
      <c r="AE3994"/>
      <c r="AG3994"/>
      <c r="AH3994"/>
      <c r="AI3994"/>
      <c r="AK3994"/>
      <c r="AL3994"/>
      <c r="AM3994"/>
      <c r="AO3994"/>
      <c r="AP3994"/>
      <c r="AQ3994"/>
      <c r="AS3994"/>
      <c r="AT3994"/>
      <c r="AU3994"/>
      <c r="AW3994"/>
      <c r="AX3994"/>
      <c r="AY3994"/>
      <c r="BA3994"/>
      <c r="BB3994"/>
      <c r="BC3994"/>
      <c r="BE3994"/>
      <c r="BF3994"/>
      <c r="BG3994"/>
      <c r="BI3994"/>
      <c r="BJ3994"/>
      <c r="BK3994"/>
      <c r="BM3994"/>
      <c r="BN3994"/>
      <c r="BO3994"/>
    </row>
    <row r="3995" spans="1:67">
      <c r="A3995"/>
      <c r="B3995"/>
      <c r="C3995"/>
      <c r="E3995"/>
      <c r="F3995"/>
      <c r="G3995"/>
      <c r="I3995"/>
      <c r="J3995"/>
      <c r="K3995"/>
      <c r="M3995"/>
      <c r="N3995"/>
      <c r="O3995"/>
      <c r="Q3995"/>
      <c r="R3995"/>
      <c r="S3995"/>
      <c r="U3995"/>
      <c r="V3995"/>
      <c r="W3995"/>
      <c r="Y3995"/>
      <c r="Z3995"/>
      <c r="AA3995"/>
      <c r="AC3995"/>
      <c r="AD3995"/>
      <c r="AE3995"/>
      <c r="AG3995"/>
      <c r="AH3995"/>
      <c r="AI3995"/>
      <c r="AK3995"/>
      <c r="AL3995"/>
      <c r="AM3995"/>
      <c r="AO3995"/>
      <c r="AP3995"/>
      <c r="AQ3995"/>
      <c r="AS3995"/>
      <c r="AT3995"/>
      <c r="AU3995"/>
      <c r="AW3995"/>
      <c r="AX3995"/>
      <c r="AY3995"/>
      <c r="BA3995"/>
      <c r="BB3995"/>
      <c r="BC3995"/>
      <c r="BE3995"/>
      <c r="BF3995"/>
      <c r="BG3995"/>
      <c r="BI3995"/>
      <c r="BJ3995"/>
      <c r="BK3995"/>
      <c r="BM3995"/>
      <c r="BN3995"/>
      <c r="BO3995"/>
    </row>
    <row r="3996" spans="1:67">
      <c r="A3996"/>
      <c r="B3996"/>
      <c r="C3996"/>
      <c r="E3996"/>
      <c r="F3996"/>
      <c r="G3996"/>
      <c r="I3996"/>
      <c r="J3996"/>
      <c r="K3996"/>
      <c r="M3996"/>
      <c r="N3996"/>
      <c r="O3996"/>
      <c r="Q3996"/>
      <c r="R3996"/>
      <c r="S3996"/>
      <c r="U3996"/>
      <c r="V3996"/>
      <c r="W3996"/>
      <c r="Y3996"/>
      <c r="Z3996"/>
      <c r="AA3996"/>
      <c r="AC3996"/>
      <c r="AD3996"/>
      <c r="AE3996"/>
      <c r="AG3996"/>
      <c r="AH3996"/>
      <c r="AI3996"/>
      <c r="AK3996"/>
      <c r="AL3996"/>
      <c r="AM3996"/>
      <c r="AO3996"/>
      <c r="AP3996"/>
      <c r="AQ3996"/>
      <c r="AS3996"/>
      <c r="AT3996"/>
      <c r="AU3996"/>
      <c r="AW3996"/>
      <c r="AX3996"/>
      <c r="AY3996"/>
      <c r="BA3996"/>
      <c r="BB3996"/>
      <c r="BC3996"/>
      <c r="BE3996"/>
      <c r="BF3996"/>
      <c r="BG3996"/>
      <c r="BI3996"/>
      <c r="BJ3996"/>
      <c r="BK3996"/>
      <c r="BM3996"/>
      <c r="BN3996"/>
      <c r="BO3996"/>
    </row>
    <row r="3997" spans="1:67">
      <c r="A3997"/>
      <c r="B3997"/>
      <c r="C3997"/>
      <c r="E3997"/>
      <c r="F3997"/>
      <c r="G3997"/>
      <c r="I3997"/>
      <c r="J3997"/>
      <c r="K3997"/>
      <c r="M3997"/>
      <c r="N3997"/>
      <c r="O3997"/>
      <c r="Q3997"/>
      <c r="R3997"/>
      <c r="S3997"/>
      <c r="U3997"/>
      <c r="V3997"/>
      <c r="W3997"/>
      <c r="Y3997"/>
      <c r="Z3997"/>
      <c r="AA3997"/>
      <c r="AC3997"/>
      <c r="AD3997"/>
      <c r="AE3997"/>
      <c r="AG3997"/>
      <c r="AH3997"/>
      <c r="AI3997"/>
      <c r="AK3997"/>
      <c r="AL3997"/>
      <c r="AM3997"/>
      <c r="AO3997"/>
      <c r="AP3997"/>
      <c r="AQ3997"/>
      <c r="AS3997"/>
      <c r="AT3997"/>
      <c r="AU3997"/>
      <c r="AW3997"/>
      <c r="AX3997"/>
      <c r="AY3997"/>
      <c r="BA3997"/>
      <c r="BB3997"/>
      <c r="BC3997"/>
      <c r="BE3997"/>
      <c r="BF3997"/>
      <c r="BG3997"/>
      <c r="BI3997"/>
      <c r="BJ3997"/>
      <c r="BK3997"/>
      <c r="BM3997"/>
      <c r="BN3997"/>
      <c r="BO3997"/>
    </row>
    <row r="3998" spans="1:67">
      <c r="A3998"/>
      <c r="B3998"/>
      <c r="C3998"/>
      <c r="E3998"/>
      <c r="F3998"/>
      <c r="G3998"/>
      <c r="I3998"/>
      <c r="J3998"/>
      <c r="K3998"/>
      <c r="M3998"/>
      <c r="N3998"/>
      <c r="O3998"/>
      <c r="Q3998"/>
      <c r="R3998"/>
      <c r="S3998"/>
      <c r="U3998"/>
      <c r="V3998"/>
      <c r="W3998"/>
      <c r="Y3998"/>
      <c r="Z3998"/>
      <c r="AA3998"/>
      <c r="AC3998"/>
      <c r="AD3998"/>
      <c r="AE3998"/>
      <c r="AG3998"/>
      <c r="AH3998"/>
      <c r="AI3998"/>
      <c r="AK3998"/>
      <c r="AL3998"/>
      <c r="AM3998"/>
      <c r="AO3998"/>
      <c r="AP3998"/>
      <c r="AQ3998"/>
      <c r="AS3998"/>
      <c r="AT3998"/>
      <c r="AU3998"/>
      <c r="AW3998"/>
      <c r="AX3998"/>
      <c r="AY3998"/>
      <c r="BA3998"/>
      <c r="BB3998"/>
      <c r="BC3998"/>
      <c r="BE3998"/>
      <c r="BF3998"/>
      <c r="BG3998"/>
      <c r="BI3998"/>
      <c r="BJ3998"/>
      <c r="BK3998"/>
      <c r="BM3998"/>
      <c r="BN3998"/>
      <c r="BO3998"/>
    </row>
    <row r="3999" spans="1:67">
      <c r="A3999"/>
      <c r="B3999"/>
      <c r="C3999"/>
      <c r="E3999"/>
      <c r="F3999"/>
      <c r="G3999"/>
      <c r="I3999"/>
      <c r="J3999"/>
      <c r="K3999"/>
      <c r="M3999"/>
      <c r="N3999"/>
      <c r="O3999"/>
      <c r="Q3999"/>
      <c r="R3999"/>
      <c r="S3999"/>
      <c r="U3999"/>
      <c r="V3999"/>
      <c r="W3999"/>
      <c r="Y3999"/>
      <c r="Z3999"/>
      <c r="AA3999"/>
      <c r="AC3999"/>
      <c r="AD3999"/>
      <c r="AE3999"/>
      <c r="AG3999"/>
      <c r="AH3999"/>
      <c r="AI3999"/>
      <c r="AK3999"/>
      <c r="AL3999"/>
      <c r="AM3999"/>
      <c r="AO3999"/>
      <c r="AP3999"/>
      <c r="AQ3999"/>
      <c r="AS3999"/>
      <c r="AT3999"/>
      <c r="AU3999"/>
      <c r="AW3999"/>
      <c r="AX3999"/>
      <c r="AY3999"/>
      <c r="BA3999"/>
      <c r="BB3999"/>
      <c r="BC3999"/>
      <c r="BE3999"/>
      <c r="BF3999"/>
      <c r="BG3999"/>
      <c r="BI3999"/>
      <c r="BJ3999"/>
      <c r="BK3999"/>
      <c r="BM3999"/>
      <c r="BN3999"/>
      <c r="BO3999"/>
    </row>
    <row r="4000" spans="1:67">
      <c r="A4000"/>
      <c r="B4000"/>
      <c r="C4000"/>
      <c r="E4000"/>
      <c r="F4000"/>
      <c r="G4000"/>
      <c r="I4000"/>
      <c r="J4000"/>
      <c r="K4000"/>
      <c r="M4000"/>
      <c r="N4000"/>
      <c r="O4000"/>
      <c r="Q4000"/>
      <c r="R4000"/>
      <c r="S4000"/>
      <c r="U4000"/>
      <c r="V4000"/>
      <c r="W4000"/>
      <c r="Y4000"/>
      <c r="Z4000"/>
      <c r="AA4000"/>
      <c r="AC4000"/>
      <c r="AD4000"/>
      <c r="AE4000"/>
      <c r="AG4000"/>
      <c r="AH4000"/>
      <c r="AI4000"/>
      <c r="AK4000"/>
      <c r="AL4000"/>
      <c r="AM4000"/>
      <c r="AO4000"/>
      <c r="AP4000"/>
      <c r="AQ4000"/>
      <c r="AS4000"/>
      <c r="AT4000"/>
      <c r="AU4000"/>
      <c r="AW4000"/>
      <c r="AX4000"/>
      <c r="AY4000"/>
      <c r="BA4000"/>
      <c r="BB4000"/>
      <c r="BC4000"/>
      <c r="BE4000"/>
      <c r="BF4000"/>
      <c r="BG4000"/>
      <c r="BI4000"/>
      <c r="BJ4000"/>
      <c r="BK4000"/>
      <c r="BM4000"/>
      <c r="BN4000"/>
      <c r="BO4000"/>
    </row>
    <row r="4001" spans="1:67">
      <c r="A4001"/>
      <c r="B4001"/>
      <c r="C4001"/>
      <c r="E4001"/>
      <c r="F4001"/>
      <c r="G4001"/>
      <c r="I4001"/>
      <c r="J4001"/>
      <c r="K4001"/>
      <c r="M4001"/>
      <c r="N4001"/>
      <c r="O4001"/>
      <c r="Q4001"/>
      <c r="R4001"/>
      <c r="S4001"/>
      <c r="U4001"/>
      <c r="V4001"/>
      <c r="W4001"/>
      <c r="Y4001"/>
      <c r="Z4001"/>
      <c r="AA4001"/>
      <c r="AC4001"/>
      <c r="AD4001"/>
      <c r="AE4001"/>
      <c r="AG4001"/>
      <c r="AH4001"/>
      <c r="AI4001"/>
      <c r="AK4001"/>
      <c r="AL4001"/>
      <c r="AM4001"/>
      <c r="AO4001"/>
      <c r="AP4001"/>
      <c r="AQ4001"/>
      <c r="AS4001"/>
      <c r="AT4001"/>
      <c r="AU4001"/>
      <c r="AW4001"/>
      <c r="AX4001"/>
      <c r="AY4001"/>
      <c r="BA4001"/>
      <c r="BB4001"/>
      <c r="BC4001"/>
      <c r="BE4001"/>
      <c r="BF4001"/>
      <c r="BG4001"/>
      <c r="BI4001"/>
      <c r="BJ4001"/>
      <c r="BK4001"/>
      <c r="BM4001"/>
      <c r="BN4001"/>
      <c r="BO4001"/>
    </row>
    <row r="4002" spans="1:67">
      <c r="A4002"/>
      <c r="B4002"/>
      <c r="C4002"/>
      <c r="E4002"/>
      <c r="F4002"/>
      <c r="G4002"/>
      <c r="I4002"/>
      <c r="J4002"/>
      <c r="K4002"/>
      <c r="M4002"/>
      <c r="N4002"/>
      <c r="O4002"/>
      <c r="Q4002"/>
      <c r="R4002"/>
      <c r="S4002"/>
      <c r="U4002"/>
      <c r="V4002"/>
      <c r="W4002"/>
      <c r="Y4002"/>
      <c r="Z4002"/>
      <c r="AA4002"/>
      <c r="AC4002"/>
      <c r="AD4002"/>
      <c r="AE4002"/>
      <c r="AG4002"/>
      <c r="AH4002"/>
      <c r="AI4002"/>
      <c r="AK4002"/>
      <c r="AL4002"/>
      <c r="AM4002"/>
      <c r="AO4002"/>
      <c r="AP4002"/>
      <c r="AQ4002"/>
      <c r="AS4002"/>
      <c r="AT4002"/>
      <c r="AU4002"/>
      <c r="AW4002"/>
      <c r="AX4002"/>
      <c r="AY4002"/>
      <c r="BA4002"/>
      <c r="BB4002"/>
      <c r="BC4002"/>
      <c r="BE4002"/>
      <c r="BF4002"/>
      <c r="BG4002"/>
      <c r="BI4002"/>
      <c r="BJ4002"/>
      <c r="BK4002"/>
      <c r="BM4002"/>
      <c r="BN4002"/>
      <c r="BO4002"/>
    </row>
    <row r="4003" spans="1:67">
      <c r="A4003"/>
      <c r="B4003"/>
      <c r="C4003"/>
      <c r="E4003"/>
      <c r="F4003"/>
      <c r="G4003"/>
      <c r="I4003"/>
      <c r="J4003"/>
      <c r="K4003"/>
      <c r="M4003"/>
      <c r="N4003"/>
      <c r="O4003"/>
      <c r="Q4003"/>
      <c r="R4003"/>
      <c r="S4003"/>
      <c r="U4003"/>
      <c r="V4003"/>
      <c r="W4003"/>
      <c r="Y4003"/>
      <c r="Z4003"/>
      <c r="AA4003"/>
      <c r="AC4003"/>
      <c r="AD4003"/>
      <c r="AE4003"/>
      <c r="AG4003"/>
      <c r="AH4003"/>
      <c r="AI4003"/>
      <c r="AK4003"/>
      <c r="AL4003"/>
      <c r="AM4003"/>
      <c r="AO4003"/>
      <c r="AP4003"/>
      <c r="AQ4003"/>
      <c r="AS4003"/>
      <c r="AT4003"/>
      <c r="AU4003"/>
      <c r="AW4003"/>
      <c r="AX4003"/>
      <c r="AY4003"/>
      <c r="BA4003"/>
      <c r="BB4003"/>
      <c r="BC4003"/>
      <c r="BE4003"/>
      <c r="BF4003"/>
      <c r="BG4003"/>
      <c r="BI4003"/>
      <c r="BJ4003"/>
      <c r="BK4003"/>
      <c r="BM4003"/>
      <c r="BN4003"/>
      <c r="BO4003"/>
    </row>
    <row r="4004" spans="1:67">
      <c r="A4004"/>
      <c r="B4004"/>
      <c r="C4004"/>
      <c r="E4004"/>
      <c r="F4004"/>
      <c r="G4004"/>
      <c r="I4004"/>
      <c r="J4004"/>
      <c r="K4004"/>
      <c r="M4004"/>
      <c r="N4004"/>
      <c r="O4004"/>
      <c r="Q4004"/>
      <c r="R4004"/>
      <c r="S4004"/>
      <c r="U4004"/>
      <c r="V4004"/>
      <c r="W4004"/>
      <c r="Y4004"/>
      <c r="Z4004"/>
      <c r="AA4004"/>
      <c r="AC4004"/>
      <c r="AD4004"/>
      <c r="AE4004"/>
      <c r="AG4004"/>
      <c r="AH4004"/>
      <c r="AI4004"/>
      <c r="AK4004"/>
      <c r="AL4004"/>
      <c r="AM4004"/>
      <c r="AO4004"/>
      <c r="AP4004"/>
      <c r="AQ4004"/>
      <c r="AS4004"/>
      <c r="AT4004"/>
      <c r="AU4004"/>
      <c r="AW4004"/>
      <c r="AX4004"/>
      <c r="AY4004"/>
      <c r="BA4004"/>
      <c r="BB4004"/>
      <c r="BC4004"/>
      <c r="BE4004"/>
      <c r="BF4004"/>
      <c r="BG4004"/>
      <c r="BI4004"/>
      <c r="BJ4004"/>
      <c r="BK4004"/>
      <c r="BM4004"/>
      <c r="BN4004"/>
      <c r="BO4004"/>
    </row>
    <row r="4005" spans="1:67">
      <c r="A4005"/>
      <c r="B4005"/>
      <c r="C4005"/>
      <c r="E4005"/>
      <c r="F4005"/>
      <c r="G4005"/>
      <c r="I4005"/>
      <c r="J4005"/>
      <c r="K4005"/>
      <c r="M4005"/>
      <c r="N4005"/>
      <c r="O4005"/>
      <c r="Q4005"/>
      <c r="R4005"/>
      <c r="S4005"/>
      <c r="U4005"/>
      <c r="V4005"/>
      <c r="W4005"/>
      <c r="Y4005"/>
      <c r="Z4005"/>
      <c r="AA4005"/>
      <c r="AC4005"/>
      <c r="AD4005"/>
      <c r="AE4005"/>
      <c r="AG4005"/>
      <c r="AH4005"/>
      <c r="AI4005"/>
      <c r="AK4005"/>
      <c r="AL4005"/>
      <c r="AM4005"/>
      <c r="AO4005"/>
      <c r="AP4005"/>
      <c r="AQ4005"/>
      <c r="AS4005"/>
      <c r="AT4005"/>
      <c r="AU4005"/>
      <c r="AW4005"/>
      <c r="AX4005"/>
      <c r="AY4005"/>
      <c r="BA4005"/>
      <c r="BB4005"/>
      <c r="BC4005"/>
      <c r="BE4005"/>
      <c r="BF4005"/>
      <c r="BG4005"/>
      <c r="BI4005"/>
      <c r="BJ4005"/>
      <c r="BK4005"/>
      <c r="BM4005"/>
      <c r="BN4005"/>
      <c r="BO4005"/>
    </row>
    <row r="4006" spans="1:67">
      <c r="A4006"/>
      <c r="B4006"/>
      <c r="C4006"/>
      <c r="E4006"/>
      <c r="F4006"/>
      <c r="G4006"/>
      <c r="I4006"/>
      <c r="J4006"/>
      <c r="K4006"/>
      <c r="M4006"/>
      <c r="N4006"/>
      <c r="O4006"/>
      <c r="Q4006"/>
      <c r="R4006"/>
      <c r="S4006"/>
      <c r="U4006"/>
      <c r="V4006"/>
      <c r="W4006"/>
      <c r="Y4006"/>
      <c r="Z4006"/>
      <c r="AA4006"/>
      <c r="AC4006"/>
      <c r="AD4006"/>
      <c r="AE4006"/>
      <c r="AG4006"/>
      <c r="AH4006"/>
      <c r="AI4006"/>
      <c r="AK4006"/>
      <c r="AL4006"/>
      <c r="AM4006"/>
      <c r="AO4006"/>
      <c r="AP4006"/>
      <c r="AQ4006"/>
      <c r="AS4006"/>
      <c r="AT4006"/>
      <c r="AU4006"/>
      <c r="AW4006"/>
      <c r="AX4006"/>
      <c r="AY4006"/>
      <c r="BA4006"/>
      <c r="BB4006"/>
      <c r="BC4006"/>
      <c r="BE4006"/>
      <c r="BF4006"/>
      <c r="BG4006"/>
      <c r="BI4006"/>
      <c r="BJ4006"/>
      <c r="BK4006"/>
      <c r="BM4006"/>
      <c r="BN4006"/>
      <c r="BO4006"/>
    </row>
    <row r="4007" spans="1:67">
      <c r="A4007"/>
      <c r="B4007"/>
      <c r="C4007"/>
      <c r="E4007"/>
      <c r="F4007"/>
      <c r="G4007"/>
      <c r="I4007"/>
      <c r="J4007"/>
      <c r="K4007"/>
      <c r="M4007"/>
      <c r="N4007"/>
      <c r="O4007"/>
      <c r="Q4007"/>
      <c r="R4007"/>
      <c r="S4007"/>
      <c r="U4007"/>
      <c r="V4007"/>
      <c r="W4007"/>
      <c r="Y4007"/>
      <c r="Z4007"/>
      <c r="AA4007"/>
      <c r="AC4007"/>
      <c r="AD4007"/>
      <c r="AE4007"/>
      <c r="AG4007"/>
      <c r="AH4007"/>
      <c r="AI4007"/>
      <c r="AK4007"/>
      <c r="AL4007"/>
      <c r="AM4007"/>
      <c r="AO4007"/>
      <c r="AP4007"/>
      <c r="AQ4007"/>
      <c r="AS4007"/>
      <c r="AT4007"/>
      <c r="AU4007"/>
      <c r="AW4007"/>
      <c r="AX4007"/>
      <c r="AY4007"/>
      <c r="BA4007"/>
      <c r="BB4007"/>
      <c r="BC4007"/>
      <c r="BE4007"/>
      <c r="BF4007"/>
      <c r="BG4007"/>
      <c r="BI4007"/>
      <c r="BJ4007"/>
      <c r="BK4007"/>
      <c r="BM4007"/>
      <c r="BN4007"/>
      <c r="BO4007"/>
    </row>
    <row r="4008" spans="1:67">
      <c r="A4008"/>
      <c r="B4008"/>
      <c r="C4008"/>
      <c r="E4008"/>
      <c r="F4008"/>
      <c r="G4008"/>
      <c r="I4008"/>
      <c r="J4008"/>
      <c r="K4008"/>
      <c r="M4008"/>
      <c r="N4008"/>
      <c r="O4008"/>
      <c r="Q4008"/>
      <c r="R4008"/>
      <c r="S4008"/>
      <c r="U4008"/>
      <c r="V4008"/>
      <c r="W4008"/>
      <c r="Y4008"/>
      <c r="Z4008"/>
      <c r="AA4008"/>
      <c r="AC4008"/>
      <c r="AD4008"/>
      <c r="AE4008"/>
      <c r="AG4008"/>
      <c r="AH4008"/>
      <c r="AI4008"/>
      <c r="AK4008"/>
      <c r="AL4008"/>
      <c r="AM4008"/>
      <c r="AO4008"/>
      <c r="AP4008"/>
      <c r="AQ4008"/>
      <c r="AS4008"/>
      <c r="AT4008"/>
      <c r="AU4008"/>
      <c r="AW4008"/>
      <c r="AX4008"/>
      <c r="AY4008"/>
      <c r="BA4008"/>
      <c r="BB4008"/>
      <c r="BC4008"/>
      <c r="BE4008"/>
      <c r="BF4008"/>
      <c r="BG4008"/>
      <c r="BI4008"/>
      <c r="BJ4008"/>
      <c r="BK4008"/>
      <c r="BM4008"/>
      <c r="BN4008"/>
      <c r="BO4008"/>
    </row>
    <row r="4009" spans="1:67">
      <c r="A4009"/>
      <c r="B4009"/>
      <c r="C4009"/>
      <c r="E4009"/>
      <c r="F4009"/>
      <c r="G4009"/>
      <c r="I4009"/>
      <c r="J4009"/>
      <c r="K4009"/>
      <c r="M4009"/>
      <c r="N4009"/>
      <c r="O4009"/>
      <c r="Q4009"/>
      <c r="R4009"/>
      <c r="S4009"/>
      <c r="U4009"/>
      <c r="V4009"/>
      <c r="W4009"/>
      <c r="Y4009"/>
      <c r="Z4009"/>
      <c r="AA4009"/>
      <c r="AC4009"/>
      <c r="AD4009"/>
      <c r="AE4009"/>
      <c r="AG4009"/>
      <c r="AH4009"/>
      <c r="AI4009"/>
      <c r="AK4009"/>
      <c r="AL4009"/>
      <c r="AM4009"/>
      <c r="AO4009"/>
      <c r="AP4009"/>
      <c r="AQ4009"/>
      <c r="AS4009"/>
      <c r="AT4009"/>
      <c r="AU4009"/>
      <c r="AW4009"/>
      <c r="AX4009"/>
      <c r="AY4009"/>
      <c r="BA4009"/>
      <c r="BB4009"/>
      <c r="BC4009"/>
      <c r="BE4009"/>
      <c r="BF4009"/>
      <c r="BG4009"/>
      <c r="BI4009"/>
      <c r="BJ4009"/>
      <c r="BK4009"/>
      <c r="BM4009"/>
      <c r="BN4009"/>
      <c r="BO4009"/>
    </row>
    <row r="4010" spans="1:67">
      <c r="A4010"/>
      <c r="B4010"/>
      <c r="C4010"/>
      <c r="E4010"/>
      <c r="F4010"/>
      <c r="G4010"/>
      <c r="I4010"/>
      <c r="J4010"/>
      <c r="K4010"/>
      <c r="M4010"/>
      <c r="N4010"/>
      <c r="O4010"/>
      <c r="Q4010"/>
      <c r="R4010"/>
      <c r="S4010"/>
      <c r="U4010"/>
      <c r="V4010"/>
      <c r="W4010"/>
      <c r="Y4010"/>
      <c r="Z4010"/>
      <c r="AA4010"/>
      <c r="AC4010"/>
      <c r="AD4010"/>
      <c r="AE4010"/>
      <c r="AG4010"/>
      <c r="AH4010"/>
      <c r="AI4010"/>
      <c r="AK4010"/>
      <c r="AL4010"/>
      <c r="AM4010"/>
      <c r="AO4010"/>
      <c r="AP4010"/>
      <c r="AQ4010"/>
      <c r="AS4010"/>
      <c r="AT4010"/>
      <c r="AU4010"/>
      <c r="AW4010"/>
      <c r="AX4010"/>
      <c r="AY4010"/>
      <c r="BA4010"/>
      <c r="BB4010"/>
      <c r="BC4010"/>
      <c r="BE4010"/>
      <c r="BF4010"/>
      <c r="BG4010"/>
      <c r="BI4010"/>
      <c r="BJ4010"/>
      <c r="BK4010"/>
      <c r="BM4010"/>
      <c r="BN4010"/>
      <c r="BO4010"/>
    </row>
    <row r="4011" spans="1:67">
      <c r="A4011"/>
      <c r="B4011"/>
      <c r="C4011"/>
      <c r="E4011"/>
      <c r="F4011"/>
      <c r="G4011"/>
      <c r="I4011"/>
      <c r="J4011"/>
      <c r="K4011"/>
      <c r="M4011"/>
      <c r="N4011"/>
      <c r="O4011"/>
      <c r="Q4011"/>
      <c r="R4011"/>
      <c r="S4011"/>
      <c r="U4011"/>
      <c r="V4011"/>
      <c r="W4011"/>
      <c r="Y4011"/>
      <c r="Z4011"/>
      <c r="AA4011"/>
      <c r="AC4011"/>
      <c r="AD4011"/>
      <c r="AE4011"/>
      <c r="AG4011"/>
      <c r="AH4011"/>
      <c r="AI4011"/>
      <c r="AK4011"/>
      <c r="AL4011"/>
      <c r="AM4011"/>
      <c r="AO4011"/>
      <c r="AP4011"/>
      <c r="AQ4011"/>
      <c r="AS4011"/>
      <c r="AT4011"/>
      <c r="AU4011"/>
      <c r="AW4011"/>
      <c r="AX4011"/>
      <c r="AY4011"/>
      <c r="BA4011"/>
      <c r="BB4011"/>
      <c r="BC4011"/>
      <c r="BE4011"/>
      <c r="BF4011"/>
      <c r="BG4011"/>
      <c r="BI4011"/>
      <c r="BJ4011"/>
      <c r="BK4011"/>
      <c r="BM4011"/>
      <c r="BN4011"/>
      <c r="BO4011"/>
    </row>
    <row r="4012" spans="1:67">
      <c r="A4012"/>
      <c r="B4012"/>
      <c r="C4012"/>
      <c r="E4012"/>
      <c r="F4012"/>
      <c r="G4012"/>
      <c r="I4012"/>
      <c r="J4012"/>
      <c r="K4012"/>
      <c r="M4012"/>
      <c r="N4012"/>
      <c r="O4012"/>
      <c r="Q4012"/>
      <c r="R4012"/>
      <c r="S4012"/>
      <c r="U4012"/>
      <c r="V4012"/>
      <c r="W4012"/>
      <c r="Y4012"/>
      <c r="Z4012"/>
      <c r="AA4012"/>
      <c r="AC4012"/>
      <c r="AD4012"/>
      <c r="AE4012"/>
      <c r="AG4012"/>
      <c r="AH4012"/>
      <c r="AI4012"/>
      <c r="AK4012"/>
      <c r="AL4012"/>
      <c r="AM4012"/>
      <c r="AO4012"/>
      <c r="AP4012"/>
      <c r="AQ4012"/>
      <c r="AS4012"/>
      <c r="AT4012"/>
      <c r="AU4012"/>
      <c r="AW4012"/>
      <c r="AX4012"/>
      <c r="AY4012"/>
      <c r="BA4012"/>
      <c r="BB4012"/>
      <c r="BC4012"/>
      <c r="BE4012"/>
      <c r="BF4012"/>
      <c r="BG4012"/>
      <c r="BI4012"/>
      <c r="BJ4012"/>
      <c r="BK4012"/>
      <c r="BM4012"/>
      <c r="BN4012"/>
      <c r="BO4012"/>
    </row>
    <row r="4013" spans="1:67">
      <c r="A4013"/>
      <c r="B4013"/>
      <c r="C4013"/>
      <c r="E4013"/>
      <c r="F4013"/>
      <c r="G4013"/>
      <c r="I4013"/>
      <c r="J4013"/>
      <c r="K4013"/>
      <c r="M4013"/>
      <c r="N4013"/>
      <c r="O4013"/>
      <c r="Q4013"/>
      <c r="R4013"/>
      <c r="S4013"/>
      <c r="U4013"/>
      <c r="V4013"/>
      <c r="W4013"/>
      <c r="Y4013"/>
      <c r="Z4013"/>
      <c r="AA4013"/>
      <c r="AC4013"/>
      <c r="AD4013"/>
      <c r="AE4013"/>
      <c r="AG4013"/>
      <c r="AH4013"/>
      <c r="AI4013"/>
      <c r="AK4013"/>
      <c r="AL4013"/>
      <c r="AM4013"/>
      <c r="AO4013"/>
      <c r="AP4013"/>
      <c r="AQ4013"/>
      <c r="AS4013"/>
      <c r="AT4013"/>
      <c r="AU4013"/>
      <c r="AW4013"/>
      <c r="AX4013"/>
      <c r="AY4013"/>
      <c r="BA4013"/>
      <c r="BB4013"/>
      <c r="BC4013"/>
      <c r="BE4013"/>
      <c r="BF4013"/>
      <c r="BG4013"/>
      <c r="BI4013"/>
      <c r="BJ4013"/>
      <c r="BK4013"/>
      <c r="BM4013"/>
      <c r="BN4013"/>
      <c r="BO4013"/>
    </row>
    <row r="4014" spans="1:67">
      <c r="A4014"/>
      <c r="B4014"/>
      <c r="C4014"/>
      <c r="E4014"/>
      <c r="F4014"/>
      <c r="G4014"/>
      <c r="I4014"/>
      <c r="J4014"/>
      <c r="K4014"/>
      <c r="M4014"/>
      <c r="N4014"/>
      <c r="O4014"/>
      <c r="Q4014"/>
      <c r="R4014"/>
      <c r="S4014"/>
      <c r="U4014"/>
      <c r="V4014"/>
      <c r="W4014"/>
      <c r="Y4014"/>
      <c r="Z4014"/>
      <c r="AA4014"/>
      <c r="AC4014"/>
      <c r="AD4014"/>
      <c r="AE4014"/>
      <c r="AG4014"/>
      <c r="AH4014"/>
      <c r="AI4014"/>
      <c r="AK4014"/>
      <c r="AL4014"/>
      <c r="AM4014"/>
      <c r="AO4014"/>
      <c r="AP4014"/>
      <c r="AQ4014"/>
      <c r="AS4014"/>
      <c r="AT4014"/>
      <c r="AU4014"/>
      <c r="AW4014"/>
      <c r="AX4014"/>
      <c r="AY4014"/>
      <c r="BA4014"/>
      <c r="BB4014"/>
      <c r="BC4014"/>
      <c r="BE4014"/>
      <c r="BF4014"/>
      <c r="BG4014"/>
      <c r="BI4014"/>
      <c r="BJ4014"/>
      <c r="BK4014"/>
      <c r="BM4014"/>
      <c r="BN4014"/>
      <c r="BO4014"/>
    </row>
    <row r="4015" spans="1:67">
      <c r="A4015"/>
      <c r="B4015"/>
      <c r="C4015"/>
      <c r="E4015"/>
      <c r="F4015"/>
      <c r="G4015"/>
      <c r="I4015"/>
      <c r="J4015"/>
      <c r="K4015"/>
      <c r="M4015"/>
      <c r="N4015"/>
      <c r="O4015"/>
      <c r="Q4015"/>
      <c r="R4015"/>
      <c r="S4015"/>
      <c r="U4015"/>
      <c r="V4015"/>
      <c r="W4015"/>
      <c r="Y4015"/>
      <c r="Z4015"/>
      <c r="AA4015"/>
      <c r="AC4015"/>
      <c r="AD4015"/>
      <c r="AE4015"/>
      <c r="AG4015"/>
      <c r="AH4015"/>
      <c r="AI4015"/>
      <c r="AK4015"/>
      <c r="AL4015"/>
      <c r="AM4015"/>
      <c r="AO4015"/>
      <c r="AP4015"/>
      <c r="AQ4015"/>
      <c r="AS4015"/>
      <c r="AT4015"/>
      <c r="AU4015"/>
      <c r="AW4015"/>
      <c r="AX4015"/>
      <c r="AY4015"/>
      <c r="BA4015"/>
      <c r="BB4015"/>
      <c r="BC4015"/>
      <c r="BE4015"/>
      <c r="BF4015"/>
      <c r="BG4015"/>
      <c r="BI4015"/>
      <c r="BJ4015"/>
      <c r="BK4015"/>
      <c r="BM4015"/>
      <c r="BN4015"/>
      <c r="BO4015"/>
    </row>
    <row r="4016" spans="1:67">
      <c r="A4016"/>
      <c r="B4016"/>
      <c r="C4016"/>
      <c r="E4016"/>
      <c r="F4016"/>
      <c r="G4016"/>
      <c r="I4016"/>
      <c r="J4016"/>
      <c r="K4016"/>
      <c r="M4016"/>
      <c r="N4016"/>
      <c r="O4016"/>
      <c r="Q4016"/>
      <c r="R4016"/>
      <c r="S4016"/>
      <c r="U4016"/>
      <c r="V4016"/>
      <c r="W4016"/>
      <c r="Y4016"/>
      <c r="Z4016"/>
      <c r="AA4016"/>
      <c r="AC4016"/>
      <c r="AD4016"/>
      <c r="AE4016"/>
      <c r="AG4016"/>
      <c r="AH4016"/>
      <c r="AI4016"/>
      <c r="AK4016"/>
      <c r="AL4016"/>
      <c r="AM4016"/>
      <c r="AO4016"/>
      <c r="AP4016"/>
      <c r="AQ4016"/>
      <c r="AS4016"/>
      <c r="AT4016"/>
      <c r="AU4016"/>
      <c r="AW4016"/>
      <c r="AX4016"/>
      <c r="AY4016"/>
      <c r="BA4016"/>
      <c r="BB4016"/>
      <c r="BC4016"/>
      <c r="BE4016"/>
      <c r="BF4016"/>
      <c r="BG4016"/>
      <c r="BI4016"/>
      <c r="BJ4016"/>
      <c r="BK4016"/>
      <c r="BM4016"/>
      <c r="BN4016"/>
      <c r="BO4016"/>
    </row>
    <row r="4017" spans="1:67">
      <c r="A4017"/>
      <c r="B4017"/>
      <c r="C4017"/>
      <c r="E4017"/>
      <c r="F4017"/>
      <c r="G4017"/>
      <c r="I4017"/>
      <c r="J4017"/>
      <c r="K4017"/>
      <c r="M4017"/>
      <c r="N4017"/>
      <c r="O4017"/>
      <c r="Q4017"/>
      <c r="R4017"/>
      <c r="S4017"/>
      <c r="U4017"/>
      <c r="V4017"/>
      <c r="W4017"/>
      <c r="Y4017"/>
      <c r="Z4017"/>
      <c r="AA4017"/>
      <c r="AC4017"/>
      <c r="AD4017"/>
      <c r="AE4017"/>
      <c r="AG4017"/>
      <c r="AH4017"/>
      <c r="AI4017"/>
      <c r="AK4017"/>
      <c r="AL4017"/>
      <c r="AM4017"/>
      <c r="AO4017"/>
      <c r="AP4017"/>
      <c r="AQ4017"/>
      <c r="AS4017"/>
      <c r="AT4017"/>
      <c r="AU4017"/>
      <c r="AW4017"/>
      <c r="AX4017"/>
      <c r="AY4017"/>
      <c r="BA4017"/>
      <c r="BB4017"/>
      <c r="BC4017"/>
      <c r="BE4017"/>
      <c r="BF4017"/>
      <c r="BG4017"/>
      <c r="BI4017"/>
      <c r="BJ4017"/>
      <c r="BK4017"/>
      <c r="BM4017"/>
      <c r="BN4017"/>
      <c r="BO4017"/>
    </row>
    <row r="4018" spans="1:67">
      <c r="A4018"/>
      <c r="B4018"/>
      <c r="C4018"/>
      <c r="E4018"/>
      <c r="F4018"/>
      <c r="G4018"/>
      <c r="I4018"/>
      <c r="J4018"/>
      <c r="K4018"/>
      <c r="M4018"/>
      <c r="N4018"/>
      <c r="O4018"/>
      <c r="Q4018"/>
      <c r="R4018"/>
      <c r="S4018"/>
      <c r="U4018"/>
      <c r="V4018"/>
      <c r="W4018"/>
      <c r="Y4018"/>
      <c r="Z4018"/>
      <c r="AA4018"/>
      <c r="AC4018"/>
      <c r="AD4018"/>
      <c r="AE4018"/>
      <c r="AG4018"/>
      <c r="AH4018"/>
      <c r="AI4018"/>
      <c r="AK4018"/>
      <c r="AL4018"/>
      <c r="AM4018"/>
      <c r="AO4018"/>
      <c r="AP4018"/>
      <c r="AQ4018"/>
      <c r="AS4018"/>
      <c r="AT4018"/>
      <c r="AU4018"/>
      <c r="AW4018"/>
      <c r="AX4018"/>
      <c r="AY4018"/>
      <c r="BA4018"/>
      <c r="BB4018"/>
      <c r="BC4018"/>
      <c r="BE4018"/>
      <c r="BF4018"/>
      <c r="BG4018"/>
      <c r="BI4018"/>
      <c r="BJ4018"/>
      <c r="BK4018"/>
      <c r="BM4018"/>
      <c r="BN4018"/>
      <c r="BO4018"/>
    </row>
    <row r="4019" spans="1:67">
      <c r="A4019"/>
      <c r="B4019"/>
      <c r="C4019"/>
      <c r="E4019"/>
      <c r="F4019"/>
      <c r="G4019"/>
      <c r="I4019"/>
      <c r="J4019"/>
      <c r="K4019"/>
      <c r="M4019"/>
      <c r="N4019"/>
      <c r="O4019"/>
      <c r="Q4019"/>
      <c r="R4019"/>
      <c r="S4019"/>
      <c r="U4019"/>
      <c r="V4019"/>
      <c r="W4019"/>
      <c r="Y4019"/>
      <c r="Z4019"/>
      <c r="AA4019"/>
      <c r="AC4019"/>
      <c r="AD4019"/>
      <c r="AE4019"/>
      <c r="AG4019"/>
      <c r="AH4019"/>
      <c r="AI4019"/>
      <c r="AK4019"/>
      <c r="AL4019"/>
      <c r="AM4019"/>
      <c r="AO4019"/>
      <c r="AP4019"/>
      <c r="AQ4019"/>
      <c r="AS4019"/>
      <c r="AT4019"/>
      <c r="AU4019"/>
      <c r="AW4019"/>
      <c r="AX4019"/>
      <c r="AY4019"/>
      <c r="BA4019"/>
      <c r="BB4019"/>
      <c r="BC4019"/>
      <c r="BE4019"/>
      <c r="BF4019"/>
      <c r="BG4019"/>
      <c r="BI4019"/>
      <c r="BJ4019"/>
      <c r="BK4019"/>
      <c r="BM4019"/>
      <c r="BN4019"/>
      <c r="BO4019"/>
    </row>
    <row r="4020" spans="1:67">
      <c r="A4020"/>
      <c r="B4020"/>
      <c r="C4020"/>
      <c r="E4020"/>
      <c r="F4020"/>
      <c r="G4020"/>
      <c r="I4020"/>
      <c r="J4020"/>
      <c r="K4020"/>
      <c r="M4020"/>
      <c r="N4020"/>
      <c r="O4020"/>
      <c r="Q4020"/>
      <c r="R4020"/>
      <c r="S4020"/>
      <c r="U4020"/>
      <c r="V4020"/>
      <c r="W4020"/>
      <c r="Y4020"/>
      <c r="Z4020"/>
      <c r="AA4020"/>
      <c r="AC4020"/>
      <c r="AD4020"/>
      <c r="AE4020"/>
      <c r="AG4020"/>
      <c r="AH4020"/>
      <c r="AI4020"/>
      <c r="AK4020"/>
      <c r="AL4020"/>
      <c r="AM4020"/>
      <c r="AO4020"/>
      <c r="AP4020"/>
      <c r="AQ4020"/>
      <c r="AS4020"/>
      <c r="AT4020"/>
      <c r="AU4020"/>
      <c r="AW4020"/>
      <c r="AX4020"/>
      <c r="AY4020"/>
      <c r="BA4020"/>
      <c r="BB4020"/>
      <c r="BC4020"/>
      <c r="BE4020"/>
      <c r="BF4020"/>
      <c r="BG4020"/>
      <c r="BI4020"/>
      <c r="BJ4020"/>
      <c r="BK4020"/>
      <c r="BM4020"/>
      <c r="BN4020"/>
      <c r="BO4020"/>
    </row>
    <row r="4021" spans="1:67">
      <c r="A4021"/>
      <c r="B4021"/>
      <c r="C4021"/>
      <c r="E4021"/>
      <c r="F4021"/>
      <c r="G4021"/>
      <c r="I4021"/>
      <c r="J4021"/>
      <c r="K4021"/>
      <c r="M4021"/>
      <c r="N4021"/>
      <c r="O4021"/>
      <c r="Q4021"/>
      <c r="R4021"/>
      <c r="S4021"/>
      <c r="U4021"/>
      <c r="V4021"/>
      <c r="W4021"/>
      <c r="Y4021"/>
      <c r="Z4021"/>
      <c r="AA4021"/>
      <c r="AC4021"/>
      <c r="AD4021"/>
      <c r="AE4021"/>
      <c r="AG4021"/>
      <c r="AH4021"/>
      <c r="AI4021"/>
      <c r="AK4021"/>
      <c r="AL4021"/>
      <c r="AM4021"/>
      <c r="AO4021"/>
      <c r="AP4021"/>
      <c r="AQ4021"/>
      <c r="AS4021"/>
      <c r="AT4021"/>
      <c r="AU4021"/>
      <c r="AW4021"/>
      <c r="AX4021"/>
      <c r="AY4021"/>
      <c r="BA4021"/>
      <c r="BB4021"/>
      <c r="BC4021"/>
      <c r="BE4021"/>
      <c r="BF4021"/>
      <c r="BG4021"/>
      <c r="BI4021"/>
      <c r="BJ4021"/>
      <c r="BK4021"/>
      <c r="BM4021"/>
      <c r="BN4021"/>
      <c r="BO4021"/>
    </row>
    <row r="4022" spans="1:67">
      <c r="A4022"/>
      <c r="B4022"/>
      <c r="C4022"/>
      <c r="E4022"/>
      <c r="F4022"/>
      <c r="G4022"/>
      <c r="I4022"/>
      <c r="J4022"/>
      <c r="K4022"/>
      <c r="M4022"/>
      <c r="N4022"/>
      <c r="O4022"/>
      <c r="Q4022"/>
      <c r="R4022"/>
      <c r="S4022"/>
      <c r="U4022"/>
      <c r="V4022"/>
      <c r="W4022"/>
      <c r="Y4022"/>
      <c r="Z4022"/>
      <c r="AA4022"/>
      <c r="AC4022"/>
      <c r="AD4022"/>
      <c r="AE4022"/>
      <c r="AG4022"/>
      <c r="AH4022"/>
      <c r="AI4022"/>
      <c r="AK4022"/>
      <c r="AL4022"/>
      <c r="AM4022"/>
      <c r="AO4022"/>
      <c r="AP4022"/>
      <c r="AQ4022"/>
      <c r="AS4022"/>
      <c r="AT4022"/>
      <c r="AU4022"/>
      <c r="AW4022"/>
      <c r="AX4022"/>
      <c r="AY4022"/>
      <c r="BA4022"/>
      <c r="BB4022"/>
      <c r="BC4022"/>
      <c r="BE4022"/>
      <c r="BF4022"/>
      <c r="BG4022"/>
      <c r="BI4022"/>
      <c r="BJ4022"/>
      <c r="BK4022"/>
      <c r="BM4022"/>
      <c r="BN4022"/>
      <c r="BO4022"/>
    </row>
    <row r="4023" spans="1:67">
      <c r="A4023"/>
      <c r="B4023"/>
      <c r="C4023"/>
      <c r="E4023"/>
      <c r="F4023"/>
      <c r="G4023"/>
      <c r="I4023"/>
      <c r="J4023"/>
      <c r="K4023"/>
      <c r="M4023"/>
      <c r="N4023"/>
      <c r="O4023"/>
      <c r="Q4023"/>
      <c r="R4023"/>
      <c r="S4023"/>
      <c r="U4023"/>
      <c r="V4023"/>
      <c r="W4023"/>
      <c r="Y4023"/>
      <c r="Z4023"/>
      <c r="AA4023"/>
      <c r="AC4023"/>
      <c r="AD4023"/>
      <c r="AE4023"/>
      <c r="AG4023"/>
      <c r="AH4023"/>
      <c r="AI4023"/>
      <c r="AK4023"/>
      <c r="AL4023"/>
      <c r="AM4023"/>
      <c r="AO4023"/>
      <c r="AP4023"/>
      <c r="AQ4023"/>
      <c r="AS4023"/>
      <c r="AT4023"/>
      <c r="AU4023"/>
      <c r="AW4023"/>
      <c r="AX4023"/>
      <c r="AY4023"/>
      <c r="BA4023"/>
      <c r="BB4023"/>
      <c r="BC4023"/>
      <c r="BE4023"/>
      <c r="BF4023"/>
      <c r="BG4023"/>
      <c r="BI4023"/>
      <c r="BJ4023"/>
      <c r="BK4023"/>
      <c r="BM4023"/>
      <c r="BN4023"/>
      <c r="BO4023"/>
    </row>
    <row r="4024" spans="1:67">
      <c r="A4024"/>
      <c r="B4024"/>
      <c r="C4024"/>
      <c r="E4024"/>
      <c r="F4024"/>
      <c r="G4024"/>
      <c r="I4024"/>
      <c r="J4024"/>
      <c r="K4024"/>
      <c r="M4024"/>
      <c r="N4024"/>
      <c r="O4024"/>
      <c r="Q4024"/>
      <c r="R4024"/>
      <c r="S4024"/>
      <c r="U4024"/>
      <c r="V4024"/>
      <c r="W4024"/>
      <c r="Y4024"/>
      <c r="Z4024"/>
      <c r="AA4024"/>
      <c r="AC4024"/>
      <c r="AD4024"/>
      <c r="AE4024"/>
      <c r="AG4024"/>
      <c r="AH4024"/>
      <c r="AI4024"/>
      <c r="AK4024"/>
      <c r="AL4024"/>
      <c r="AM4024"/>
      <c r="AO4024"/>
      <c r="AP4024"/>
      <c r="AQ4024"/>
      <c r="AS4024"/>
      <c r="AT4024"/>
      <c r="AU4024"/>
      <c r="AW4024"/>
      <c r="AX4024"/>
      <c r="AY4024"/>
      <c r="BA4024"/>
      <c r="BB4024"/>
      <c r="BC4024"/>
      <c r="BE4024"/>
      <c r="BF4024"/>
      <c r="BG4024"/>
      <c r="BI4024"/>
      <c r="BJ4024"/>
      <c r="BK4024"/>
      <c r="BM4024"/>
      <c r="BN4024"/>
      <c r="BO4024"/>
    </row>
    <row r="4025" spans="1:67">
      <c r="A4025"/>
      <c r="B4025"/>
      <c r="C4025"/>
      <c r="E4025"/>
      <c r="F4025"/>
      <c r="G4025"/>
      <c r="I4025"/>
      <c r="J4025"/>
      <c r="K4025"/>
      <c r="M4025"/>
      <c r="N4025"/>
      <c r="O4025"/>
      <c r="Q4025"/>
      <c r="R4025"/>
      <c r="S4025"/>
      <c r="U4025"/>
      <c r="V4025"/>
      <c r="W4025"/>
      <c r="Y4025"/>
      <c r="Z4025"/>
      <c r="AA4025"/>
      <c r="AC4025"/>
      <c r="AD4025"/>
      <c r="AE4025"/>
      <c r="AG4025"/>
      <c r="AH4025"/>
      <c r="AI4025"/>
      <c r="AK4025"/>
      <c r="AL4025"/>
      <c r="AM4025"/>
      <c r="AO4025"/>
      <c r="AP4025"/>
      <c r="AQ4025"/>
      <c r="AS4025"/>
      <c r="AT4025"/>
      <c r="AU4025"/>
      <c r="AW4025"/>
      <c r="AX4025"/>
      <c r="AY4025"/>
      <c r="BA4025"/>
      <c r="BB4025"/>
      <c r="BC4025"/>
      <c r="BE4025"/>
      <c r="BF4025"/>
      <c r="BG4025"/>
      <c r="BI4025"/>
      <c r="BJ4025"/>
      <c r="BK4025"/>
      <c r="BM4025"/>
      <c r="BN4025"/>
      <c r="BO4025"/>
    </row>
    <row r="4026" spans="1:67">
      <c r="A4026"/>
      <c r="B4026"/>
      <c r="C4026"/>
      <c r="E4026"/>
      <c r="F4026"/>
      <c r="G4026"/>
      <c r="I4026"/>
      <c r="J4026"/>
      <c r="K4026"/>
      <c r="M4026"/>
      <c r="N4026"/>
      <c r="O4026"/>
      <c r="Q4026"/>
      <c r="R4026"/>
      <c r="S4026"/>
      <c r="U4026"/>
      <c r="V4026"/>
      <c r="W4026"/>
      <c r="Y4026"/>
      <c r="Z4026"/>
      <c r="AA4026"/>
      <c r="AC4026"/>
      <c r="AD4026"/>
      <c r="AE4026"/>
      <c r="AG4026"/>
      <c r="AH4026"/>
      <c r="AI4026"/>
      <c r="AK4026"/>
      <c r="AL4026"/>
      <c r="AM4026"/>
      <c r="AO4026"/>
      <c r="AP4026"/>
      <c r="AQ4026"/>
      <c r="AS4026"/>
      <c r="AT4026"/>
      <c r="AU4026"/>
      <c r="AW4026"/>
      <c r="AX4026"/>
      <c r="AY4026"/>
      <c r="BA4026"/>
      <c r="BB4026"/>
      <c r="BC4026"/>
      <c r="BE4026"/>
      <c r="BF4026"/>
      <c r="BG4026"/>
      <c r="BI4026"/>
      <c r="BJ4026"/>
      <c r="BK4026"/>
      <c r="BM4026"/>
      <c r="BN4026"/>
      <c r="BO4026"/>
    </row>
    <row r="4027" spans="1:67">
      <c r="A4027"/>
      <c r="B4027"/>
      <c r="C4027"/>
      <c r="E4027"/>
      <c r="F4027"/>
      <c r="G4027"/>
      <c r="I4027"/>
      <c r="J4027"/>
      <c r="K4027"/>
      <c r="M4027"/>
      <c r="N4027"/>
      <c r="O4027"/>
      <c r="Q4027"/>
      <c r="R4027"/>
      <c r="S4027"/>
      <c r="U4027"/>
      <c r="V4027"/>
      <c r="W4027"/>
      <c r="Y4027"/>
      <c r="Z4027"/>
      <c r="AA4027"/>
      <c r="AC4027"/>
      <c r="AD4027"/>
      <c r="AE4027"/>
      <c r="AG4027"/>
      <c r="AH4027"/>
      <c r="AI4027"/>
      <c r="AK4027"/>
      <c r="AL4027"/>
      <c r="AM4027"/>
      <c r="AO4027"/>
      <c r="AP4027"/>
      <c r="AQ4027"/>
      <c r="AS4027"/>
      <c r="AT4027"/>
      <c r="AU4027"/>
      <c r="AW4027"/>
      <c r="AX4027"/>
      <c r="AY4027"/>
      <c r="BA4027"/>
      <c r="BB4027"/>
      <c r="BC4027"/>
      <c r="BE4027"/>
      <c r="BF4027"/>
      <c r="BG4027"/>
      <c r="BI4027"/>
      <c r="BJ4027"/>
      <c r="BK4027"/>
      <c r="BM4027"/>
      <c r="BN4027"/>
      <c r="BO4027"/>
    </row>
    <row r="4028" spans="1:67">
      <c r="A4028"/>
      <c r="B4028"/>
      <c r="C4028"/>
      <c r="E4028"/>
      <c r="F4028"/>
      <c r="G4028"/>
      <c r="I4028"/>
      <c r="J4028"/>
      <c r="K4028"/>
      <c r="M4028"/>
      <c r="N4028"/>
      <c r="O4028"/>
      <c r="Q4028"/>
      <c r="R4028"/>
      <c r="S4028"/>
      <c r="U4028"/>
      <c r="V4028"/>
      <c r="W4028"/>
      <c r="Y4028"/>
      <c r="Z4028"/>
      <c r="AA4028"/>
      <c r="AC4028"/>
      <c r="AD4028"/>
      <c r="AE4028"/>
      <c r="AG4028"/>
      <c r="AH4028"/>
      <c r="AI4028"/>
      <c r="AK4028"/>
      <c r="AL4028"/>
      <c r="AM4028"/>
      <c r="AO4028"/>
      <c r="AP4028"/>
      <c r="AQ4028"/>
      <c r="AS4028"/>
      <c r="AT4028"/>
      <c r="AU4028"/>
      <c r="AW4028"/>
      <c r="AX4028"/>
      <c r="AY4028"/>
      <c r="BA4028"/>
      <c r="BB4028"/>
      <c r="BC4028"/>
      <c r="BE4028"/>
      <c r="BF4028"/>
      <c r="BG4028"/>
      <c r="BI4028"/>
      <c r="BJ4028"/>
      <c r="BK4028"/>
      <c r="BM4028"/>
      <c r="BN4028"/>
      <c r="BO4028"/>
    </row>
    <row r="4029" spans="1:67">
      <c r="A4029"/>
      <c r="B4029"/>
      <c r="C4029"/>
      <c r="E4029"/>
      <c r="F4029"/>
      <c r="G4029"/>
      <c r="I4029"/>
      <c r="J4029"/>
      <c r="K4029"/>
      <c r="M4029"/>
      <c r="N4029"/>
      <c r="O4029"/>
      <c r="Q4029"/>
      <c r="R4029"/>
      <c r="S4029"/>
      <c r="U4029"/>
      <c r="V4029"/>
      <c r="W4029"/>
      <c r="Y4029"/>
      <c r="Z4029"/>
      <c r="AA4029"/>
      <c r="AC4029"/>
      <c r="AD4029"/>
      <c r="AE4029"/>
      <c r="AG4029"/>
      <c r="AH4029"/>
      <c r="AI4029"/>
      <c r="AK4029"/>
      <c r="AL4029"/>
      <c r="AM4029"/>
      <c r="AO4029"/>
      <c r="AP4029"/>
      <c r="AQ4029"/>
      <c r="AS4029"/>
      <c r="AT4029"/>
      <c r="AU4029"/>
      <c r="AW4029"/>
      <c r="AX4029"/>
      <c r="AY4029"/>
      <c r="BA4029"/>
      <c r="BB4029"/>
      <c r="BC4029"/>
      <c r="BE4029"/>
      <c r="BF4029"/>
      <c r="BG4029"/>
      <c r="BI4029"/>
      <c r="BJ4029"/>
      <c r="BK4029"/>
      <c r="BM4029"/>
      <c r="BN4029"/>
      <c r="BO4029"/>
    </row>
    <row r="4030" spans="1:67">
      <c r="A4030"/>
      <c r="B4030"/>
      <c r="C4030"/>
      <c r="E4030"/>
      <c r="F4030"/>
      <c r="G4030"/>
      <c r="I4030"/>
      <c r="J4030"/>
      <c r="K4030"/>
      <c r="M4030"/>
      <c r="N4030"/>
      <c r="O4030"/>
      <c r="Q4030"/>
      <c r="R4030"/>
      <c r="S4030"/>
      <c r="U4030"/>
      <c r="V4030"/>
      <c r="W4030"/>
      <c r="Y4030"/>
      <c r="Z4030"/>
      <c r="AA4030"/>
      <c r="AC4030"/>
      <c r="AD4030"/>
      <c r="AE4030"/>
      <c r="AG4030"/>
      <c r="AH4030"/>
      <c r="AI4030"/>
      <c r="AK4030"/>
      <c r="AL4030"/>
      <c r="AM4030"/>
      <c r="AO4030"/>
      <c r="AP4030"/>
      <c r="AQ4030"/>
      <c r="AS4030"/>
      <c r="AT4030"/>
      <c r="AU4030"/>
      <c r="AW4030"/>
      <c r="AX4030"/>
      <c r="AY4030"/>
      <c r="BA4030"/>
      <c r="BB4030"/>
      <c r="BC4030"/>
      <c r="BE4030"/>
      <c r="BF4030"/>
      <c r="BG4030"/>
      <c r="BI4030"/>
      <c r="BJ4030"/>
      <c r="BK4030"/>
      <c r="BM4030"/>
      <c r="BN4030"/>
      <c r="BO4030"/>
    </row>
    <row r="4031" spans="1:67">
      <c r="A4031"/>
      <c r="B4031"/>
      <c r="C4031"/>
      <c r="E4031"/>
      <c r="F4031"/>
      <c r="G4031"/>
      <c r="I4031"/>
      <c r="J4031"/>
      <c r="K4031"/>
      <c r="M4031"/>
      <c r="N4031"/>
      <c r="O4031"/>
      <c r="Q4031"/>
      <c r="R4031"/>
      <c r="S4031"/>
      <c r="U4031"/>
      <c r="V4031"/>
      <c r="W4031"/>
      <c r="Y4031"/>
      <c r="Z4031"/>
      <c r="AA4031"/>
      <c r="AC4031"/>
      <c r="AD4031"/>
      <c r="AE4031"/>
      <c r="AG4031"/>
      <c r="AH4031"/>
      <c r="AI4031"/>
      <c r="AK4031"/>
      <c r="AL4031"/>
      <c r="AM4031"/>
      <c r="AO4031"/>
      <c r="AP4031"/>
      <c r="AQ4031"/>
      <c r="AS4031"/>
      <c r="AT4031"/>
      <c r="AU4031"/>
      <c r="AW4031"/>
      <c r="AX4031"/>
      <c r="AY4031"/>
      <c r="BA4031"/>
      <c r="BB4031"/>
      <c r="BC4031"/>
      <c r="BE4031"/>
      <c r="BF4031"/>
      <c r="BG4031"/>
      <c r="BI4031"/>
      <c r="BJ4031"/>
      <c r="BK4031"/>
      <c r="BM4031"/>
      <c r="BN4031"/>
      <c r="BO4031"/>
    </row>
    <row r="4032" spans="1:67">
      <c r="A4032"/>
      <c r="B4032"/>
      <c r="C4032"/>
      <c r="E4032"/>
      <c r="F4032"/>
      <c r="G4032"/>
      <c r="I4032"/>
      <c r="J4032"/>
      <c r="K4032"/>
      <c r="M4032"/>
      <c r="N4032"/>
      <c r="O4032"/>
      <c r="Q4032"/>
      <c r="R4032"/>
      <c r="S4032"/>
      <c r="U4032"/>
      <c r="V4032"/>
      <c r="W4032"/>
      <c r="Y4032"/>
      <c r="Z4032"/>
      <c r="AA4032"/>
      <c r="AC4032"/>
      <c r="AD4032"/>
      <c r="AE4032"/>
      <c r="AG4032"/>
      <c r="AH4032"/>
      <c r="AI4032"/>
      <c r="AK4032"/>
      <c r="AL4032"/>
      <c r="AM4032"/>
      <c r="AO4032"/>
      <c r="AP4032"/>
      <c r="AQ4032"/>
      <c r="AS4032"/>
      <c r="AT4032"/>
      <c r="AU4032"/>
      <c r="AW4032"/>
      <c r="AX4032"/>
      <c r="AY4032"/>
      <c r="BA4032"/>
      <c r="BB4032"/>
      <c r="BC4032"/>
      <c r="BE4032"/>
      <c r="BF4032"/>
      <c r="BG4032"/>
      <c r="BI4032"/>
      <c r="BJ4032"/>
      <c r="BK4032"/>
      <c r="BM4032"/>
      <c r="BN4032"/>
      <c r="BO4032"/>
    </row>
    <row r="4033" spans="1:67">
      <c r="A4033"/>
      <c r="B4033"/>
      <c r="C4033"/>
      <c r="E4033"/>
      <c r="F4033"/>
      <c r="G4033"/>
      <c r="I4033"/>
      <c r="J4033"/>
      <c r="K4033"/>
      <c r="M4033"/>
      <c r="N4033"/>
      <c r="O4033"/>
      <c r="Q4033"/>
      <c r="R4033"/>
      <c r="S4033"/>
      <c r="U4033"/>
      <c r="V4033"/>
      <c r="W4033"/>
      <c r="Y4033"/>
      <c r="Z4033"/>
      <c r="AA4033"/>
      <c r="AC4033"/>
      <c r="AD4033"/>
      <c r="AE4033"/>
      <c r="AG4033"/>
      <c r="AH4033"/>
      <c r="AI4033"/>
      <c r="AK4033"/>
      <c r="AL4033"/>
      <c r="AM4033"/>
      <c r="AO4033"/>
      <c r="AP4033"/>
      <c r="AQ4033"/>
      <c r="AS4033"/>
      <c r="AT4033"/>
      <c r="AU4033"/>
      <c r="AW4033"/>
      <c r="AX4033"/>
      <c r="AY4033"/>
      <c r="BA4033"/>
      <c r="BB4033"/>
      <c r="BC4033"/>
      <c r="BE4033"/>
      <c r="BF4033"/>
      <c r="BG4033"/>
      <c r="BI4033"/>
      <c r="BJ4033"/>
      <c r="BK4033"/>
      <c r="BM4033"/>
      <c r="BN4033"/>
      <c r="BO4033"/>
    </row>
    <row r="4034" spans="1:67">
      <c r="A4034"/>
      <c r="B4034"/>
      <c r="C4034"/>
      <c r="E4034"/>
      <c r="F4034"/>
      <c r="G4034"/>
      <c r="I4034"/>
      <c r="J4034"/>
      <c r="K4034"/>
      <c r="M4034"/>
      <c r="N4034"/>
      <c r="O4034"/>
      <c r="Q4034"/>
      <c r="R4034"/>
      <c r="S4034"/>
      <c r="U4034"/>
      <c r="V4034"/>
      <c r="W4034"/>
      <c r="Y4034"/>
      <c r="Z4034"/>
      <c r="AA4034"/>
      <c r="AC4034"/>
      <c r="AD4034"/>
      <c r="AE4034"/>
      <c r="AG4034"/>
      <c r="AH4034"/>
      <c r="AI4034"/>
      <c r="AK4034"/>
      <c r="AL4034"/>
      <c r="AM4034"/>
      <c r="AO4034"/>
      <c r="AP4034"/>
      <c r="AQ4034"/>
      <c r="AS4034"/>
      <c r="AT4034"/>
      <c r="AU4034"/>
      <c r="AW4034"/>
      <c r="AX4034"/>
      <c r="AY4034"/>
      <c r="BA4034"/>
      <c r="BB4034"/>
      <c r="BC4034"/>
      <c r="BE4034"/>
      <c r="BF4034"/>
      <c r="BG4034"/>
      <c r="BI4034"/>
      <c r="BJ4034"/>
      <c r="BK4034"/>
      <c r="BM4034"/>
      <c r="BN4034"/>
      <c r="BO4034"/>
    </row>
    <row r="4035" spans="1:67">
      <c r="A4035"/>
      <c r="B4035"/>
      <c r="C4035"/>
      <c r="E4035"/>
      <c r="F4035"/>
      <c r="G4035"/>
      <c r="I4035"/>
      <c r="J4035"/>
      <c r="K4035"/>
      <c r="M4035"/>
      <c r="N4035"/>
      <c r="O4035"/>
      <c r="Q4035"/>
      <c r="R4035"/>
      <c r="S4035"/>
      <c r="U4035"/>
      <c r="V4035"/>
      <c r="W4035"/>
      <c r="Y4035"/>
      <c r="Z4035"/>
      <c r="AA4035"/>
      <c r="AC4035"/>
      <c r="AD4035"/>
      <c r="AE4035"/>
      <c r="AG4035"/>
      <c r="AH4035"/>
      <c r="AI4035"/>
      <c r="AK4035"/>
      <c r="AL4035"/>
      <c r="AM4035"/>
      <c r="AO4035"/>
      <c r="AP4035"/>
      <c r="AQ4035"/>
      <c r="AS4035"/>
      <c r="AT4035"/>
      <c r="AU4035"/>
      <c r="AW4035"/>
      <c r="AX4035"/>
      <c r="AY4035"/>
      <c r="BA4035"/>
      <c r="BB4035"/>
      <c r="BC4035"/>
      <c r="BE4035"/>
      <c r="BF4035"/>
      <c r="BG4035"/>
      <c r="BI4035"/>
      <c r="BJ4035"/>
      <c r="BK4035"/>
      <c r="BM4035"/>
      <c r="BN4035"/>
      <c r="BO4035"/>
    </row>
    <row r="4036" spans="1:67">
      <c r="A4036"/>
      <c r="B4036"/>
      <c r="C4036"/>
      <c r="E4036"/>
      <c r="F4036"/>
      <c r="G4036"/>
      <c r="I4036"/>
      <c r="J4036"/>
      <c r="K4036"/>
      <c r="M4036"/>
      <c r="N4036"/>
      <c r="O4036"/>
      <c r="Q4036"/>
      <c r="R4036"/>
      <c r="S4036"/>
      <c r="U4036"/>
      <c r="V4036"/>
      <c r="W4036"/>
      <c r="Y4036"/>
      <c r="Z4036"/>
      <c r="AA4036"/>
      <c r="AC4036"/>
      <c r="AD4036"/>
      <c r="AE4036"/>
      <c r="AG4036"/>
      <c r="AH4036"/>
      <c r="AI4036"/>
      <c r="AK4036"/>
      <c r="AL4036"/>
      <c r="AM4036"/>
      <c r="AO4036"/>
      <c r="AP4036"/>
      <c r="AQ4036"/>
      <c r="AS4036"/>
      <c r="AT4036"/>
      <c r="AU4036"/>
      <c r="AW4036"/>
      <c r="AX4036"/>
      <c r="AY4036"/>
      <c r="BA4036"/>
      <c r="BB4036"/>
      <c r="BC4036"/>
      <c r="BE4036"/>
      <c r="BF4036"/>
      <c r="BG4036"/>
      <c r="BI4036"/>
      <c r="BJ4036"/>
      <c r="BK4036"/>
      <c r="BM4036"/>
      <c r="BN4036"/>
      <c r="BO4036"/>
    </row>
    <row r="4037" spans="1:67">
      <c r="A4037"/>
      <c r="B4037"/>
      <c r="C4037"/>
      <c r="E4037"/>
      <c r="F4037"/>
      <c r="G4037"/>
      <c r="I4037"/>
      <c r="J4037"/>
      <c r="K4037"/>
      <c r="M4037"/>
      <c r="N4037"/>
      <c r="O4037"/>
      <c r="Q4037"/>
      <c r="R4037"/>
      <c r="S4037"/>
      <c r="U4037"/>
      <c r="V4037"/>
      <c r="W4037"/>
      <c r="Y4037"/>
      <c r="Z4037"/>
      <c r="AA4037"/>
      <c r="AC4037"/>
      <c r="AD4037"/>
      <c r="AE4037"/>
      <c r="AG4037"/>
      <c r="AH4037"/>
      <c r="AI4037"/>
      <c r="AK4037"/>
      <c r="AL4037"/>
      <c r="AM4037"/>
      <c r="AO4037"/>
      <c r="AP4037"/>
      <c r="AQ4037"/>
      <c r="AS4037"/>
      <c r="AT4037"/>
      <c r="AU4037"/>
      <c r="AW4037"/>
      <c r="AX4037"/>
      <c r="AY4037"/>
      <c r="BA4037"/>
      <c r="BB4037"/>
      <c r="BC4037"/>
      <c r="BE4037"/>
      <c r="BF4037"/>
      <c r="BG4037"/>
      <c r="BI4037"/>
      <c r="BJ4037"/>
      <c r="BK4037"/>
      <c r="BM4037"/>
      <c r="BN4037"/>
      <c r="BO4037"/>
    </row>
    <row r="4038" spans="1:67">
      <c r="A4038"/>
      <c r="B4038"/>
      <c r="C4038"/>
      <c r="E4038"/>
      <c r="F4038"/>
      <c r="G4038"/>
      <c r="I4038"/>
      <c r="J4038"/>
      <c r="K4038"/>
      <c r="M4038"/>
      <c r="N4038"/>
      <c r="O4038"/>
      <c r="Q4038"/>
      <c r="R4038"/>
      <c r="S4038"/>
      <c r="U4038"/>
      <c r="V4038"/>
      <c r="W4038"/>
      <c r="Y4038"/>
      <c r="Z4038"/>
      <c r="AA4038"/>
      <c r="AC4038"/>
      <c r="AD4038"/>
      <c r="AE4038"/>
      <c r="AG4038"/>
      <c r="AH4038"/>
      <c r="AI4038"/>
      <c r="AK4038"/>
      <c r="AL4038"/>
      <c r="AM4038"/>
      <c r="AO4038"/>
      <c r="AP4038"/>
      <c r="AQ4038"/>
      <c r="AS4038"/>
      <c r="AT4038"/>
      <c r="AU4038"/>
      <c r="AW4038"/>
      <c r="AX4038"/>
      <c r="AY4038"/>
      <c r="BA4038"/>
      <c r="BB4038"/>
      <c r="BC4038"/>
      <c r="BE4038"/>
      <c r="BF4038"/>
      <c r="BG4038"/>
      <c r="BI4038"/>
      <c r="BJ4038"/>
      <c r="BK4038"/>
      <c r="BM4038"/>
      <c r="BN4038"/>
      <c r="BO4038"/>
    </row>
    <row r="4039" spans="1:67">
      <c r="A4039"/>
      <c r="B4039"/>
      <c r="C4039"/>
      <c r="E4039"/>
      <c r="F4039"/>
      <c r="G4039"/>
      <c r="I4039"/>
      <c r="J4039"/>
      <c r="K4039"/>
      <c r="M4039"/>
      <c r="N4039"/>
      <c r="O4039"/>
      <c r="Q4039"/>
      <c r="R4039"/>
      <c r="S4039"/>
      <c r="U4039"/>
      <c r="V4039"/>
      <c r="W4039"/>
      <c r="Y4039"/>
      <c r="Z4039"/>
      <c r="AA4039"/>
      <c r="AC4039"/>
      <c r="AD4039"/>
      <c r="AE4039"/>
      <c r="AG4039"/>
      <c r="AH4039"/>
      <c r="AI4039"/>
      <c r="AK4039"/>
      <c r="AL4039"/>
      <c r="AM4039"/>
      <c r="AO4039"/>
      <c r="AP4039"/>
      <c r="AQ4039"/>
      <c r="AS4039"/>
      <c r="AT4039"/>
      <c r="AU4039"/>
      <c r="AW4039"/>
      <c r="AX4039"/>
      <c r="AY4039"/>
      <c r="BA4039"/>
      <c r="BB4039"/>
      <c r="BC4039"/>
      <c r="BE4039"/>
      <c r="BF4039"/>
      <c r="BG4039"/>
      <c r="BI4039"/>
      <c r="BJ4039"/>
      <c r="BK4039"/>
      <c r="BM4039"/>
      <c r="BN4039"/>
      <c r="BO4039"/>
    </row>
    <row r="4040" spans="1:67">
      <c r="A4040"/>
      <c r="B4040"/>
      <c r="C4040"/>
      <c r="E4040"/>
      <c r="F4040"/>
      <c r="G4040"/>
      <c r="I4040"/>
      <c r="J4040"/>
      <c r="K4040"/>
      <c r="M4040"/>
      <c r="N4040"/>
      <c r="O4040"/>
      <c r="Q4040"/>
      <c r="R4040"/>
      <c r="S4040"/>
      <c r="U4040"/>
      <c r="V4040"/>
      <c r="W4040"/>
      <c r="Y4040"/>
      <c r="Z4040"/>
      <c r="AA4040"/>
      <c r="AC4040"/>
      <c r="AD4040"/>
      <c r="AE4040"/>
      <c r="AG4040"/>
      <c r="AH4040"/>
      <c r="AI4040"/>
      <c r="AK4040"/>
      <c r="AL4040"/>
      <c r="AM4040"/>
      <c r="AO4040"/>
      <c r="AP4040"/>
      <c r="AQ4040"/>
      <c r="AS4040"/>
      <c r="AT4040"/>
      <c r="AU4040"/>
      <c r="AW4040"/>
      <c r="AX4040"/>
      <c r="AY4040"/>
      <c r="BA4040"/>
      <c r="BB4040"/>
      <c r="BC4040"/>
      <c r="BE4040"/>
      <c r="BF4040"/>
      <c r="BG4040"/>
      <c r="BI4040"/>
      <c r="BJ4040"/>
      <c r="BK4040"/>
      <c r="BM4040"/>
      <c r="BN4040"/>
      <c r="BO4040"/>
    </row>
    <row r="4041" spans="1:67">
      <c r="A4041"/>
      <c r="B4041"/>
      <c r="C4041"/>
      <c r="E4041"/>
      <c r="F4041"/>
      <c r="G4041"/>
      <c r="I4041"/>
      <c r="J4041"/>
      <c r="K4041"/>
      <c r="M4041"/>
      <c r="N4041"/>
      <c r="O4041"/>
      <c r="Q4041"/>
      <c r="R4041"/>
      <c r="S4041"/>
      <c r="U4041"/>
      <c r="V4041"/>
      <c r="W4041"/>
      <c r="Y4041"/>
      <c r="Z4041"/>
      <c r="AA4041"/>
      <c r="AC4041"/>
      <c r="AD4041"/>
      <c r="AE4041"/>
      <c r="AG4041"/>
      <c r="AH4041"/>
      <c r="AI4041"/>
      <c r="AK4041"/>
      <c r="AL4041"/>
      <c r="AM4041"/>
      <c r="AO4041"/>
      <c r="AP4041"/>
      <c r="AQ4041"/>
      <c r="AS4041"/>
      <c r="AT4041"/>
      <c r="AU4041"/>
      <c r="AW4041"/>
      <c r="AX4041"/>
      <c r="AY4041"/>
      <c r="BA4041"/>
      <c r="BB4041"/>
      <c r="BC4041"/>
      <c r="BE4041"/>
      <c r="BF4041"/>
      <c r="BG4041"/>
      <c r="BI4041"/>
      <c r="BJ4041"/>
      <c r="BK4041"/>
      <c r="BM4041"/>
      <c r="BN4041"/>
      <c r="BO4041"/>
    </row>
    <row r="4042" spans="1:67">
      <c r="A4042"/>
      <c r="B4042"/>
      <c r="C4042"/>
      <c r="E4042"/>
      <c r="F4042"/>
      <c r="G4042"/>
      <c r="I4042"/>
      <c r="J4042"/>
      <c r="K4042"/>
      <c r="M4042"/>
      <c r="N4042"/>
      <c r="O4042"/>
      <c r="Q4042"/>
      <c r="R4042"/>
      <c r="S4042"/>
      <c r="U4042"/>
      <c r="V4042"/>
      <c r="W4042"/>
      <c r="Y4042"/>
      <c r="Z4042"/>
      <c r="AA4042"/>
      <c r="AC4042"/>
      <c r="AD4042"/>
      <c r="AE4042"/>
      <c r="AG4042"/>
      <c r="AH4042"/>
      <c r="AI4042"/>
      <c r="AK4042"/>
      <c r="AL4042"/>
      <c r="AM4042"/>
      <c r="AO4042"/>
      <c r="AP4042"/>
      <c r="AQ4042"/>
      <c r="AS4042"/>
      <c r="AT4042"/>
      <c r="AU4042"/>
      <c r="AW4042"/>
      <c r="AX4042"/>
      <c r="AY4042"/>
      <c r="BA4042"/>
      <c r="BB4042"/>
      <c r="BC4042"/>
      <c r="BE4042"/>
      <c r="BF4042"/>
      <c r="BG4042"/>
      <c r="BI4042"/>
      <c r="BJ4042"/>
      <c r="BK4042"/>
      <c r="BM4042"/>
      <c r="BN4042"/>
      <c r="BO4042"/>
    </row>
    <row r="4043" spans="1:67">
      <c r="A4043"/>
      <c r="B4043"/>
      <c r="C4043"/>
      <c r="E4043"/>
      <c r="F4043"/>
      <c r="G4043"/>
      <c r="I4043"/>
      <c r="J4043"/>
      <c r="K4043"/>
      <c r="M4043"/>
      <c r="N4043"/>
      <c r="O4043"/>
      <c r="Q4043"/>
      <c r="R4043"/>
      <c r="S4043"/>
      <c r="U4043"/>
      <c r="V4043"/>
      <c r="W4043"/>
      <c r="Y4043"/>
      <c r="Z4043"/>
      <c r="AA4043"/>
      <c r="AC4043"/>
      <c r="AD4043"/>
      <c r="AE4043"/>
      <c r="AG4043"/>
      <c r="AH4043"/>
      <c r="AI4043"/>
      <c r="AK4043"/>
      <c r="AL4043"/>
      <c r="AM4043"/>
      <c r="AO4043"/>
      <c r="AP4043"/>
      <c r="AQ4043"/>
      <c r="AS4043"/>
      <c r="AT4043"/>
      <c r="AU4043"/>
      <c r="AW4043"/>
      <c r="AX4043"/>
      <c r="AY4043"/>
      <c r="BA4043"/>
      <c r="BB4043"/>
      <c r="BC4043"/>
      <c r="BE4043"/>
      <c r="BF4043"/>
      <c r="BG4043"/>
      <c r="BI4043"/>
      <c r="BJ4043"/>
      <c r="BK4043"/>
      <c r="BM4043"/>
      <c r="BN4043"/>
      <c r="BO4043"/>
    </row>
    <row r="4044" spans="1:67">
      <c r="A4044"/>
      <c r="B4044"/>
      <c r="C4044"/>
      <c r="E4044"/>
      <c r="F4044"/>
      <c r="G4044"/>
      <c r="I4044"/>
      <c r="J4044"/>
      <c r="K4044"/>
      <c r="M4044"/>
      <c r="N4044"/>
      <c r="O4044"/>
      <c r="Q4044"/>
      <c r="R4044"/>
      <c r="S4044"/>
      <c r="U4044"/>
      <c r="V4044"/>
      <c r="W4044"/>
      <c r="Y4044"/>
      <c r="Z4044"/>
      <c r="AA4044"/>
      <c r="AC4044"/>
      <c r="AD4044"/>
      <c r="AE4044"/>
      <c r="AG4044"/>
      <c r="AH4044"/>
      <c r="AI4044"/>
      <c r="AK4044"/>
      <c r="AL4044"/>
      <c r="AM4044"/>
      <c r="AO4044"/>
      <c r="AP4044"/>
      <c r="AQ4044"/>
      <c r="AS4044"/>
      <c r="AT4044"/>
      <c r="AU4044"/>
      <c r="AW4044"/>
      <c r="AX4044"/>
      <c r="AY4044"/>
      <c r="BA4044"/>
      <c r="BB4044"/>
      <c r="BC4044"/>
      <c r="BE4044"/>
      <c r="BF4044"/>
      <c r="BG4044"/>
      <c r="BI4044"/>
      <c r="BJ4044"/>
      <c r="BK4044"/>
      <c r="BM4044"/>
      <c r="BN4044"/>
      <c r="BO4044"/>
    </row>
    <row r="4045" spans="1:67">
      <c r="A4045"/>
      <c r="B4045"/>
      <c r="C4045"/>
      <c r="E4045"/>
      <c r="F4045"/>
      <c r="G4045"/>
      <c r="I4045"/>
      <c r="J4045"/>
      <c r="K4045"/>
      <c r="M4045"/>
      <c r="N4045"/>
      <c r="O4045"/>
      <c r="Q4045"/>
      <c r="R4045"/>
      <c r="S4045"/>
      <c r="U4045"/>
      <c r="V4045"/>
      <c r="W4045"/>
      <c r="Y4045"/>
      <c r="Z4045"/>
      <c r="AA4045"/>
      <c r="AC4045"/>
      <c r="AD4045"/>
      <c r="AE4045"/>
      <c r="AG4045"/>
      <c r="AH4045"/>
      <c r="AI4045"/>
      <c r="AK4045"/>
      <c r="AL4045"/>
      <c r="AM4045"/>
      <c r="AO4045"/>
      <c r="AP4045"/>
      <c r="AQ4045"/>
      <c r="AS4045"/>
      <c r="AT4045"/>
      <c r="AU4045"/>
      <c r="AW4045"/>
      <c r="AX4045"/>
      <c r="AY4045"/>
      <c r="BA4045"/>
      <c r="BB4045"/>
      <c r="BC4045"/>
      <c r="BE4045"/>
      <c r="BF4045"/>
      <c r="BG4045"/>
      <c r="BI4045"/>
      <c r="BJ4045"/>
      <c r="BK4045"/>
      <c r="BM4045"/>
      <c r="BN4045"/>
      <c r="BO4045"/>
    </row>
    <row r="4046" spans="1:67">
      <c r="A4046"/>
      <c r="B4046"/>
      <c r="C4046"/>
      <c r="E4046"/>
      <c r="F4046"/>
      <c r="G4046"/>
      <c r="I4046"/>
      <c r="J4046"/>
      <c r="K4046"/>
      <c r="M4046"/>
      <c r="N4046"/>
      <c r="O4046"/>
      <c r="Q4046"/>
      <c r="R4046"/>
      <c r="S4046"/>
      <c r="U4046"/>
      <c r="V4046"/>
      <c r="W4046"/>
      <c r="Y4046"/>
      <c r="Z4046"/>
      <c r="AA4046"/>
      <c r="AC4046"/>
      <c r="AD4046"/>
      <c r="AE4046"/>
      <c r="AG4046"/>
      <c r="AH4046"/>
      <c r="AI4046"/>
      <c r="AK4046"/>
      <c r="AL4046"/>
      <c r="AM4046"/>
      <c r="AO4046"/>
      <c r="AP4046"/>
      <c r="AQ4046"/>
      <c r="AS4046"/>
      <c r="AT4046"/>
      <c r="AU4046"/>
      <c r="AW4046"/>
      <c r="AX4046"/>
      <c r="AY4046"/>
      <c r="BA4046"/>
      <c r="BB4046"/>
      <c r="BC4046"/>
      <c r="BE4046"/>
      <c r="BF4046"/>
      <c r="BG4046"/>
      <c r="BI4046"/>
      <c r="BJ4046"/>
      <c r="BK4046"/>
      <c r="BM4046"/>
      <c r="BN4046"/>
      <c r="BO4046"/>
    </row>
    <row r="4047" spans="1:67">
      <c r="A4047"/>
      <c r="B4047"/>
      <c r="C4047"/>
      <c r="E4047"/>
      <c r="F4047"/>
      <c r="G4047"/>
      <c r="I4047"/>
      <c r="J4047"/>
      <c r="K4047"/>
      <c r="M4047"/>
      <c r="N4047"/>
      <c r="O4047"/>
      <c r="Q4047"/>
      <c r="R4047"/>
      <c r="S4047"/>
      <c r="U4047"/>
      <c r="V4047"/>
      <c r="W4047"/>
      <c r="Y4047"/>
      <c r="Z4047"/>
      <c r="AA4047"/>
      <c r="AC4047"/>
      <c r="AD4047"/>
      <c r="AE4047"/>
      <c r="AG4047"/>
      <c r="AH4047"/>
      <c r="AI4047"/>
      <c r="AK4047"/>
      <c r="AL4047"/>
      <c r="AM4047"/>
      <c r="AO4047"/>
      <c r="AP4047"/>
      <c r="AQ4047"/>
      <c r="AS4047"/>
      <c r="AT4047"/>
      <c r="AU4047"/>
      <c r="AW4047"/>
      <c r="AX4047"/>
      <c r="AY4047"/>
      <c r="BA4047"/>
      <c r="BB4047"/>
      <c r="BC4047"/>
      <c r="BE4047"/>
      <c r="BF4047"/>
      <c r="BG4047"/>
      <c r="BI4047"/>
      <c r="BJ4047"/>
      <c r="BK4047"/>
      <c r="BM4047"/>
      <c r="BN4047"/>
      <c r="BO4047"/>
    </row>
    <row r="4048" spans="1:67">
      <c r="A4048"/>
      <c r="B4048"/>
      <c r="C4048"/>
      <c r="E4048"/>
      <c r="F4048"/>
      <c r="G4048"/>
      <c r="I4048"/>
      <c r="J4048"/>
      <c r="K4048"/>
      <c r="M4048"/>
      <c r="N4048"/>
      <c r="O4048"/>
      <c r="Q4048"/>
      <c r="R4048"/>
      <c r="S4048"/>
      <c r="U4048"/>
      <c r="V4048"/>
      <c r="W4048"/>
      <c r="Y4048"/>
      <c r="Z4048"/>
      <c r="AA4048"/>
      <c r="AC4048"/>
      <c r="AD4048"/>
      <c r="AE4048"/>
      <c r="AG4048"/>
      <c r="AH4048"/>
      <c r="AI4048"/>
      <c r="AK4048"/>
      <c r="AL4048"/>
      <c r="AM4048"/>
      <c r="AO4048"/>
      <c r="AP4048"/>
      <c r="AQ4048"/>
      <c r="AS4048"/>
      <c r="AT4048"/>
      <c r="AU4048"/>
      <c r="AW4048"/>
      <c r="AX4048"/>
      <c r="AY4048"/>
      <c r="BA4048"/>
      <c r="BB4048"/>
      <c r="BC4048"/>
      <c r="BE4048"/>
      <c r="BF4048"/>
      <c r="BG4048"/>
      <c r="BI4048"/>
      <c r="BJ4048"/>
      <c r="BK4048"/>
      <c r="BM4048"/>
      <c r="BN4048"/>
      <c r="BO4048"/>
    </row>
    <row r="4049" spans="1:67">
      <c r="A4049"/>
      <c r="B4049"/>
      <c r="C4049"/>
      <c r="E4049"/>
      <c r="F4049"/>
      <c r="G4049"/>
      <c r="I4049"/>
      <c r="J4049"/>
      <c r="K4049"/>
      <c r="M4049"/>
      <c r="N4049"/>
      <c r="O4049"/>
      <c r="Q4049"/>
      <c r="R4049"/>
      <c r="S4049"/>
      <c r="U4049"/>
      <c r="V4049"/>
      <c r="W4049"/>
      <c r="Y4049"/>
      <c r="Z4049"/>
      <c r="AA4049"/>
      <c r="AC4049"/>
      <c r="AD4049"/>
      <c r="AE4049"/>
      <c r="AG4049"/>
      <c r="AH4049"/>
      <c r="AI4049"/>
      <c r="AK4049"/>
      <c r="AL4049"/>
      <c r="AM4049"/>
      <c r="AO4049"/>
      <c r="AP4049"/>
      <c r="AQ4049"/>
      <c r="AS4049"/>
      <c r="AT4049"/>
      <c r="AU4049"/>
      <c r="AW4049"/>
      <c r="AX4049"/>
      <c r="AY4049"/>
      <c r="BA4049"/>
      <c r="BB4049"/>
      <c r="BC4049"/>
      <c r="BE4049"/>
      <c r="BF4049"/>
      <c r="BG4049"/>
      <c r="BI4049"/>
      <c r="BJ4049"/>
      <c r="BK4049"/>
      <c r="BM4049"/>
      <c r="BN4049"/>
      <c r="BO4049"/>
    </row>
    <row r="4050" spans="1:67">
      <c r="A4050"/>
      <c r="B4050"/>
      <c r="C4050"/>
      <c r="E4050"/>
      <c r="F4050"/>
      <c r="G4050"/>
      <c r="I4050"/>
      <c r="J4050"/>
      <c r="K4050"/>
      <c r="M4050"/>
      <c r="N4050"/>
      <c r="O4050"/>
      <c r="Q4050"/>
      <c r="R4050"/>
      <c r="S4050"/>
      <c r="U4050"/>
      <c r="V4050"/>
      <c r="W4050"/>
      <c r="Y4050"/>
      <c r="Z4050"/>
      <c r="AA4050"/>
      <c r="AC4050"/>
      <c r="AD4050"/>
      <c r="AE4050"/>
      <c r="AG4050"/>
      <c r="AH4050"/>
      <c r="AI4050"/>
      <c r="AK4050"/>
      <c r="AL4050"/>
      <c r="AM4050"/>
      <c r="AO4050"/>
      <c r="AP4050"/>
      <c r="AQ4050"/>
      <c r="AS4050"/>
      <c r="AT4050"/>
      <c r="AU4050"/>
      <c r="AW4050"/>
      <c r="AX4050"/>
      <c r="AY4050"/>
      <c r="BA4050"/>
      <c r="BB4050"/>
      <c r="BC4050"/>
      <c r="BE4050"/>
      <c r="BF4050"/>
      <c r="BG4050"/>
      <c r="BI4050"/>
      <c r="BJ4050"/>
      <c r="BK4050"/>
      <c r="BM4050"/>
      <c r="BN4050"/>
      <c r="BO4050"/>
    </row>
    <row r="4051" spans="1:67">
      <c r="A4051"/>
      <c r="B4051"/>
      <c r="C4051"/>
      <c r="E4051"/>
      <c r="F4051"/>
      <c r="G4051"/>
      <c r="I4051"/>
      <c r="J4051"/>
      <c r="K4051"/>
      <c r="M4051"/>
      <c r="N4051"/>
      <c r="O4051"/>
      <c r="Q4051"/>
      <c r="R4051"/>
      <c r="S4051"/>
      <c r="U4051"/>
      <c r="V4051"/>
      <c r="W4051"/>
      <c r="Y4051"/>
      <c r="Z4051"/>
      <c r="AA4051"/>
      <c r="AC4051"/>
      <c r="AD4051"/>
      <c r="AE4051"/>
      <c r="AG4051"/>
      <c r="AH4051"/>
      <c r="AI4051"/>
      <c r="AK4051"/>
      <c r="AL4051"/>
      <c r="AM4051"/>
      <c r="AO4051"/>
      <c r="AP4051"/>
      <c r="AQ4051"/>
      <c r="AS4051"/>
      <c r="AT4051"/>
      <c r="AU4051"/>
      <c r="AW4051"/>
      <c r="AX4051"/>
      <c r="AY4051"/>
      <c r="BA4051"/>
      <c r="BB4051"/>
      <c r="BC4051"/>
      <c r="BE4051"/>
      <c r="BF4051"/>
      <c r="BG4051"/>
      <c r="BI4051"/>
      <c r="BJ4051"/>
      <c r="BK4051"/>
      <c r="BM4051"/>
      <c r="BN4051"/>
      <c r="BO4051"/>
    </row>
    <row r="4052" spans="1:67">
      <c r="A4052"/>
      <c r="B4052"/>
      <c r="C4052"/>
      <c r="E4052"/>
      <c r="F4052"/>
      <c r="G4052"/>
      <c r="I4052"/>
      <c r="J4052"/>
      <c r="K4052"/>
      <c r="M4052"/>
      <c r="N4052"/>
      <c r="O4052"/>
      <c r="Q4052"/>
      <c r="R4052"/>
      <c r="S4052"/>
      <c r="U4052"/>
      <c r="V4052"/>
      <c r="W4052"/>
      <c r="Y4052"/>
      <c r="Z4052"/>
      <c r="AA4052"/>
      <c r="AC4052"/>
      <c r="AD4052"/>
      <c r="AE4052"/>
      <c r="AG4052"/>
      <c r="AH4052"/>
      <c r="AI4052"/>
      <c r="AK4052"/>
      <c r="AL4052"/>
      <c r="AM4052"/>
      <c r="AO4052"/>
      <c r="AP4052"/>
      <c r="AQ4052"/>
      <c r="AS4052"/>
      <c r="AT4052"/>
      <c r="AU4052"/>
      <c r="AW4052"/>
      <c r="AX4052"/>
      <c r="AY4052"/>
      <c r="BA4052"/>
      <c r="BB4052"/>
      <c r="BC4052"/>
      <c r="BE4052"/>
      <c r="BF4052"/>
      <c r="BG4052"/>
      <c r="BI4052"/>
      <c r="BJ4052"/>
      <c r="BK4052"/>
      <c r="BM4052"/>
      <c r="BN4052"/>
      <c r="BO4052"/>
    </row>
    <row r="4053" spans="1:67">
      <c r="A4053"/>
      <c r="B4053"/>
      <c r="C4053"/>
      <c r="E4053"/>
      <c r="F4053"/>
      <c r="G4053"/>
      <c r="I4053"/>
      <c r="J4053"/>
      <c r="K4053"/>
      <c r="M4053"/>
      <c r="N4053"/>
      <c r="O4053"/>
      <c r="Q4053"/>
      <c r="R4053"/>
      <c r="S4053"/>
      <c r="U4053"/>
      <c r="V4053"/>
      <c r="W4053"/>
      <c r="Y4053"/>
      <c r="Z4053"/>
      <c r="AA4053"/>
      <c r="AC4053"/>
      <c r="AD4053"/>
      <c r="AE4053"/>
      <c r="AG4053"/>
      <c r="AH4053"/>
      <c r="AI4053"/>
      <c r="AK4053"/>
      <c r="AL4053"/>
      <c r="AM4053"/>
      <c r="AO4053"/>
      <c r="AP4053"/>
      <c r="AQ4053"/>
      <c r="AS4053"/>
      <c r="AT4053"/>
      <c r="AU4053"/>
      <c r="AW4053"/>
      <c r="AX4053"/>
      <c r="AY4053"/>
      <c r="BA4053"/>
      <c r="BB4053"/>
      <c r="BC4053"/>
      <c r="BE4053"/>
      <c r="BF4053"/>
      <c r="BG4053"/>
      <c r="BI4053"/>
      <c r="BJ4053"/>
      <c r="BK4053"/>
      <c r="BM4053"/>
      <c r="BN4053"/>
      <c r="BO4053"/>
    </row>
    <row r="4054" spans="1:67">
      <c r="A4054"/>
      <c r="B4054"/>
      <c r="C4054"/>
      <c r="E4054"/>
      <c r="F4054"/>
      <c r="G4054"/>
      <c r="I4054"/>
      <c r="J4054"/>
      <c r="K4054"/>
      <c r="M4054"/>
      <c r="N4054"/>
      <c r="O4054"/>
      <c r="Q4054"/>
      <c r="R4054"/>
      <c r="S4054"/>
      <c r="U4054"/>
      <c r="V4054"/>
      <c r="W4054"/>
      <c r="Y4054"/>
      <c r="Z4054"/>
      <c r="AA4054"/>
      <c r="AC4054"/>
      <c r="AD4054"/>
      <c r="AE4054"/>
      <c r="AG4054"/>
      <c r="AH4054"/>
      <c r="AI4054"/>
      <c r="AK4054"/>
      <c r="AL4054"/>
      <c r="AM4054"/>
      <c r="AO4054"/>
      <c r="AP4054"/>
      <c r="AQ4054"/>
      <c r="AS4054"/>
      <c r="AT4054"/>
      <c r="AU4054"/>
      <c r="AW4054"/>
      <c r="AX4054"/>
      <c r="AY4054"/>
      <c r="BA4054"/>
      <c r="BB4054"/>
      <c r="BC4054"/>
      <c r="BE4054"/>
      <c r="BF4054"/>
      <c r="BG4054"/>
      <c r="BI4054"/>
      <c r="BJ4054"/>
      <c r="BK4054"/>
      <c r="BM4054"/>
      <c r="BN4054"/>
      <c r="BO4054"/>
    </row>
    <row r="4055" spans="1:67">
      <c r="A4055"/>
      <c r="B4055"/>
      <c r="C4055"/>
      <c r="E4055"/>
      <c r="F4055"/>
      <c r="G4055"/>
      <c r="I4055"/>
      <c r="J4055"/>
      <c r="K4055"/>
      <c r="M4055"/>
      <c r="N4055"/>
      <c r="O4055"/>
      <c r="Q4055"/>
      <c r="R4055"/>
      <c r="S4055"/>
      <c r="U4055"/>
      <c r="V4055"/>
      <c r="W4055"/>
      <c r="Y4055"/>
      <c r="Z4055"/>
      <c r="AA4055"/>
      <c r="AC4055"/>
      <c r="AD4055"/>
      <c r="AE4055"/>
      <c r="AG4055"/>
      <c r="AH4055"/>
      <c r="AI4055"/>
      <c r="AK4055"/>
      <c r="AL4055"/>
      <c r="AM4055"/>
      <c r="AO4055"/>
      <c r="AP4055"/>
      <c r="AQ4055"/>
      <c r="AS4055"/>
      <c r="AT4055"/>
      <c r="AU4055"/>
      <c r="AW4055"/>
      <c r="AX4055"/>
      <c r="AY4055"/>
      <c r="BA4055"/>
      <c r="BB4055"/>
      <c r="BC4055"/>
      <c r="BE4055"/>
      <c r="BF4055"/>
      <c r="BG4055"/>
      <c r="BI4055"/>
      <c r="BJ4055"/>
      <c r="BK4055"/>
      <c r="BM4055"/>
      <c r="BN4055"/>
      <c r="BO4055"/>
    </row>
    <row r="4056" spans="1:67">
      <c r="A4056"/>
      <c r="B4056"/>
      <c r="C4056"/>
      <c r="E4056"/>
      <c r="F4056"/>
      <c r="G4056"/>
      <c r="I4056"/>
      <c r="J4056"/>
      <c r="K4056"/>
      <c r="M4056"/>
      <c r="N4056"/>
      <c r="O4056"/>
      <c r="Q4056"/>
      <c r="R4056"/>
      <c r="S4056"/>
      <c r="U4056"/>
      <c r="V4056"/>
      <c r="W4056"/>
      <c r="Y4056"/>
      <c r="Z4056"/>
      <c r="AA4056"/>
      <c r="AC4056"/>
      <c r="AD4056"/>
      <c r="AE4056"/>
      <c r="AG4056"/>
      <c r="AH4056"/>
      <c r="AI4056"/>
      <c r="AK4056"/>
      <c r="AL4056"/>
      <c r="AM4056"/>
      <c r="AO4056"/>
      <c r="AP4056"/>
      <c r="AQ4056"/>
      <c r="AS4056"/>
      <c r="AT4056"/>
      <c r="AU4056"/>
      <c r="AW4056"/>
      <c r="AX4056"/>
      <c r="AY4056"/>
      <c r="BA4056"/>
      <c r="BB4056"/>
      <c r="BC4056"/>
      <c r="BE4056"/>
      <c r="BF4056"/>
      <c r="BG4056"/>
      <c r="BI4056"/>
      <c r="BJ4056"/>
      <c r="BK4056"/>
      <c r="BM4056"/>
      <c r="BN4056"/>
      <c r="BO4056"/>
    </row>
    <row r="4057" spans="1:67">
      <c r="A4057"/>
      <c r="B4057"/>
      <c r="C4057"/>
      <c r="E4057"/>
      <c r="F4057"/>
      <c r="G4057"/>
      <c r="I4057"/>
      <c r="J4057"/>
      <c r="K4057"/>
      <c r="M4057"/>
      <c r="N4057"/>
      <c r="O4057"/>
      <c r="Q4057"/>
      <c r="R4057"/>
      <c r="S4057"/>
      <c r="U4057"/>
      <c r="V4057"/>
      <c r="W4057"/>
      <c r="Y4057"/>
      <c r="Z4057"/>
      <c r="AA4057"/>
      <c r="AC4057"/>
      <c r="AD4057"/>
      <c r="AE4057"/>
      <c r="AG4057"/>
      <c r="AH4057"/>
      <c r="AI4057"/>
      <c r="AK4057"/>
      <c r="AL4057"/>
      <c r="AM4057"/>
      <c r="AO4057"/>
      <c r="AP4057"/>
      <c r="AQ4057"/>
      <c r="AS4057"/>
      <c r="AT4057"/>
      <c r="AU4057"/>
      <c r="AW4057"/>
      <c r="AX4057"/>
      <c r="AY4057"/>
      <c r="BA4057"/>
      <c r="BB4057"/>
      <c r="BC4057"/>
      <c r="BE4057"/>
      <c r="BF4057"/>
      <c r="BG4057"/>
      <c r="BI4057"/>
      <c r="BJ4057"/>
      <c r="BK4057"/>
      <c r="BM4057"/>
      <c r="BN4057"/>
      <c r="BO4057"/>
    </row>
    <row r="4058" spans="1:67">
      <c r="A4058"/>
      <c r="B4058"/>
      <c r="C4058"/>
      <c r="E4058"/>
      <c r="F4058"/>
      <c r="G4058"/>
      <c r="I4058"/>
      <c r="J4058"/>
      <c r="K4058"/>
      <c r="M4058"/>
      <c r="N4058"/>
      <c r="O4058"/>
      <c r="Q4058"/>
      <c r="R4058"/>
      <c r="S4058"/>
      <c r="U4058"/>
      <c r="V4058"/>
      <c r="W4058"/>
      <c r="Y4058"/>
      <c r="Z4058"/>
      <c r="AA4058"/>
      <c r="AC4058"/>
      <c r="AD4058"/>
      <c r="AE4058"/>
      <c r="AG4058"/>
      <c r="AH4058"/>
      <c r="AI4058"/>
      <c r="AK4058"/>
      <c r="AL4058"/>
      <c r="AM4058"/>
      <c r="AO4058"/>
      <c r="AP4058"/>
      <c r="AQ4058"/>
      <c r="AS4058"/>
      <c r="AT4058"/>
      <c r="AU4058"/>
      <c r="AW4058"/>
      <c r="AX4058"/>
      <c r="AY4058"/>
      <c r="BA4058"/>
      <c r="BB4058"/>
      <c r="BC4058"/>
      <c r="BE4058"/>
      <c r="BF4058"/>
      <c r="BG4058"/>
      <c r="BI4058"/>
      <c r="BJ4058"/>
      <c r="BK4058"/>
      <c r="BM4058"/>
      <c r="BN4058"/>
      <c r="BO4058"/>
    </row>
    <row r="4059" spans="1:67">
      <c r="A4059"/>
      <c r="B4059"/>
      <c r="C4059"/>
      <c r="E4059"/>
      <c r="F4059"/>
      <c r="G4059"/>
      <c r="I4059"/>
      <c r="J4059"/>
      <c r="K4059"/>
      <c r="M4059"/>
      <c r="N4059"/>
      <c r="O4059"/>
      <c r="Q4059"/>
      <c r="R4059"/>
      <c r="S4059"/>
      <c r="U4059"/>
      <c r="V4059"/>
      <c r="W4059"/>
      <c r="Y4059"/>
      <c r="Z4059"/>
      <c r="AA4059"/>
      <c r="AC4059"/>
      <c r="AD4059"/>
      <c r="AE4059"/>
      <c r="AG4059"/>
      <c r="AH4059"/>
      <c r="AI4059"/>
      <c r="AK4059"/>
      <c r="AL4059"/>
      <c r="AM4059"/>
      <c r="AO4059"/>
      <c r="AP4059"/>
      <c r="AQ4059"/>
      <c r="AS4059"/>
      <c r="AT4059"/>
      <c r="AU4059"/>
      <c r="AW4059"/>
      <c r="AX4059"/>
      <c r="AY4059"/>
      <c r="BA4059"/>
      <c r="BB4059"/>
      <c r="BC4059"/>
      <c r="BE4059"/>
      <c r="BF4059"/>
      <c r="BG4059"/>
      <c r="BI4059"/>
      <c r="BJ4059"/>
      <c r="BK4059"/>
      <c r="BM4059"/>
      <c r="BN4059"/>
      <c r="BO4059"/>
    </row>
    <row r="4060" spans="1:67">
      <c r="A4060"/>
      <c r="B4060"/>
      <c r="C4060"/>
      <c r="E4060"/>
      <c r="F4060"/>
      <c r="G4060"/>
      <c r="I4060"/>
      <c r="J4060"/>
      <c r="K4060"/>
      <c r="M4060"/>
      <c r="N4060"/>
      <c r="O4060"/>
      <c r="Q4060"/>
      <c r="R4060"/>
      <c r="S4060"/>
      <c r="U4060"/>
      <c r="V4060"/>
      <c r="W4060"/>
      <c r="Y4060"/>
      <c r="Z4060"/>
      <c r="AA4060"/>
      <c r="AC4060"/>
      <c r="AD4060"/>
      <c r="AE4060"/>
      <c r="AG4060"/>
      <c r="AH4060"/>
      <c r="AI4060"/>
      <c r="AK4060"/>
      <c r="AL4060"/>
      <c r="AM4060"/>
      <c r="AO4060"/>
      <c r="AP4060"/>
      <c r="AQ4060"/>
      <c r="AS4060"/>
      <c r="AT4060"/>
      <c r="AU4060"/>
      <c r="AW4060"/>
      <c r="AX4060"/>
      <c r="AY4060"/>
      <c r="BA4060"/>
      <c r="BB4060"/>
      <c r="BC4060"/>
      <c r="BE4060"/>
      <c r="BF4060"/>
      <c r="BG4060"/>
      <c r="BI4060"/>
      <c r="BJ4060"/>
      <c r="BK4060"/>
      <c r="BM4060"/>
      <c r="BN4060"/>
      <c r="BO4060"/>
    </row>
    <row r="4061" spans="1:67">
      <c r="A4061"/>
      <c r="B4061"/>
      <c r="C4061"/>
      <c r="E4061"/>
      <c r="F4061"/>
      <c r="G4061"/>
      <c r="I4061"/>
      <c r="J4061"/>
      <c r="K4061"/>
      <c r="M4061"/>
      <c r="N4061"/>
      <c r="O4061"/>
      <c r="Q4061"/>
      <c r="R4061"/>
      <c r="S4061"/>
      <c r="U4061"/>
      <c r="V4061"/>
      <c r="W4061"/>
      <c r="Y4061"/>
      <c r="Z4061"/>
      <c r="AA4061"/>
      <c r="AC4061"/>
      <c r="AD4061"/>
      <c r="AE4061"/>
      <c r="AG4061"/>
      <c r="AH4061"/>
      <c r="AI4061"/>
      <c r="AK4061"/>
      <c r="AL4061"/>
      <c r="AM4061"/>
      <c r="AO4061"/>
      <c r="AP4061"/>
      <c r="AQ4061"/>
      <c r="AS4061"/>
      <c r="AT4061"/>
      <c r="AU4061"/>
      <c r="AW4061"/>
      <c r="AX4061"/>
      <c r="AY4061"/>
      <c r="BA4061"/>
      <c r="BB4061"/>
      <c r="BC4061"/>
      <c r="BE4061"/>
      <c r="BF4061"/>
      <c r="BG4061"/>
      <c r="BI4061"/>
      <c r="BJ4061"/>
      <c r="BK4061"/>
      <c r="BM4061"/>
      <c r="BN4061"/>
      <c r="BO4061"/>
    </row>
    <row r="4062" spans="1:67">
      <c r="A4062"/>
      <c r="B4062"/>
      <c r="C4062"/>
      <c r="E4062"/>
      <c r="F4062"/>
      <c r="G4062"/>
      <c r="I4062"/>
      <c r="J4062"/>
      <c r="K4062"/>
      <c r="M4062"/>
      <c r="N4062"/>
      <c r="O4062"/>
      <c r="Q4062"/>
      <c r="R4062"/>
      <c r="S4062"/>
      <c r="U4062"/>
      <c r="V4062"/>
      <c r="W4062"/>
      <c r="Y4062"/>
      <c r="Z4062"/>
      <c r="AA4062"/>
      <c r="AC4062"/>
      <c r="AD4062"/>
      <c r="AE4062"/>
      <c r="AG4062"/>
      <c r="AH4062"/>
      <c r="AI4062"/>
      <c r="AK4062"/>
      <c r="AL4062"/>
      <c r="AM4062"/>
      <c r="AO4062"/>
      <c r="AP4062"/>
      <c r="AQ4062"/>
      <c r="AS4062"/>
      <c r="AT4062"/>
      <c r="AU4062"/>
      <c r="AW4062"/>
      <c r="AX4062"/>
      <c r="AY4062"/>
      <c r="BA4062"/>
      <c r="BB4062"/>
      <c r="BC4062"/>
      <c r="BE4062"/>
      <c r="BF4062"/>
      <c r="BG4062"/>
      <c r="BI4062"/>
      <c r="BJ4062"/>
      <c r="BK4062"/>
      <c r="BM4062"/>
      <c r="BN4062"/>
      <c r="BO4062"/>
    </row>
    <row r="4063" spans="1:67">
      <c r="A4063"/>
      <c r="B4063"/>
      <c r="C4063"/>
      <c r="E4063"/>
      <c r="F4063"/>
      <c r="G4063"/>
      <c r="I4063"/>
      <c r="J4063"/>
      <c r="K4063"/>
      <c r="M4063"/>
      <c r="N4063"/>
      <c r="O4063"/>
      <c r="Q4063"/>
      <c r="R4063"/>
      <c r="S4063"/>
      <c r="U4063"/>
      <c r="V4063"/>
      <c r="W4063"/>
      <c r="Y4063"/>
      <c r="Z4063"/>
      <c r="AA4063"/>
      <c r="AC4063"/>
      <c r="AD4063"/>
      <c r="AE4063"/>
      <c r="AG4063"/>
      <c r="AH4063"/>
      <c r="AI4063"/>
      <c r="AK4063"/>
      <c r="AL4063"/>
      <c r="AM4063"/>
      <c r="AO4063"/>
      <c r="AP4063"/>
      <c r="AQ4063"/>
      <c r="AS4063"/>
      <c r="AT4063"/>
      <c r="AU4063"/>
      <c r="AW4063"/>
      <c r="AX4063"/>
      <c r="AY4063"/>
      <c r="BA4063"/>
      <c r="BB4063"/>
      <c r="BC4063"/>
      <c r="BE4063"/>
      <c r="BF4063"/>
      <c r="BG4063"/>
      <c r="BI4063"/>
      <c r="BJ4063"/>
      <c r="BK4063"/>
      <c r="BM4063"/>
      <c r="BN4063"/>
      <c r="BO4063"/>
    </row>
    <row r="4064" spans="1:67">
      <c r="A4064"/>
      <c r="B4064"/>
      <c r="C4064"/>
      <c r="E4064"/>
      <c r="F4064"/>
      <c r="G4064"/>
      <c r="I4064"/>
      <c r="J4064"/>
      <c r="K4064"/>
      <c r="M4064"/>
      <c r="N4064"/>
      <c r="O4064"/>
      <c r="Q4064"/>
      <c r="R4064"/>
      <c r="S4064"/>
      <c r="U4064"/>
      <c r="V4064"/>
      <c r="W4064"/>
      <c r="Y4064"/>
      <c r="Z4064"/>
      <c r="AA4064"/>
      <c r="AC4064"/>
      <c r="AD4064"/>
      <c r="AE4064"/>
      <c r="AG4064"/>
      <c r="AH4064"/>
      <c r="AI4064"/>
      <c r="AK4064"/>
      <c r="AL4064"/>
      <c r="AM4064"/>
      <c r="AO4064"/>
      <c r="AP4064"/>
      <c r="AQ4064"/>
      <c r="AS4064"/>
      <c r="AT4064"/>
      <c r="AU4064"/>
      <c r="AW4064"/>
      <c r="AX4064"/>
      <c r="AY4064"/>
      <c r="BA4064"/>
      <c r="BB4064"/>
      <c r="BC4064"/>
      <c r="BE4064"/>
      <c r="BF4064"/>
      <c r="BG4064"/>
      <c r="BI4064"/>
      <c r="BJ4064"/>
      <c r="BK4064"/>
      <c r="BM4064"/>
      <c r="BN4064"/>
      <c r="BO4064"/>
    </row>
    <row r="4065" spans="1:67">
      <c r="A4065"/>
      <c r="B4065"/>
      <c r="C4065"/>
      <c r="E4065"/>
      <c r="F4065"/>
      <c r="G4065"/>
      <c r="I4065"/>
      <c r="J4065"/>
      <c r="K4065"/>
      <c r="M4065"/>
      <c r="N4065"/>
      <c r="O4065"/>
      <c r="Q4065"/>
      <c r="R4065"/>
      <c r="S4065"/>
      <c r="U4065"/>
      <c r="V4065"/>
      <c r="W4065"/>
      <c r="Y4065"/>
      <c r="Z4065"/>
      <c r="AA4065"/>
      <c r="AC4065"/>
      <c r="AD4065"/>
      <c r="AE4065"/>
      <c r="AG4065"/>
      <c r="AH4065"/>
      <c r="AI4065"/>
      <c r="AK4065"/>
      <c r="AL4065"/>
      <c r="AM4065"/>
      <c r="AO4065"/>
      <c r="AP4065"/>
      <c r="AQ4065"/>
      <c r="AS4065"/>
      <c r="AT4065"/>
      <c r="AU4065"/>
      <c r="AW4065"/>
      <c r="AX4065"/>
      <c r="AY4065"/>
      <c r="BA4065"/>
      <c r="BB4065"/>
      <c r="BC4065"/>
      <c r="BE4065"/>
      <c r="BF4065"/>
      <c r="BG4065"/>
      <c r="BI4065"/>
      <c r="BJ4065"/>
      <c r="BK4065"/>
      <c r="BM4065"/>
      <c r="BN4065"/>
      <c r="BO4065"/>
    </row>
    <row r="4066" spans="1:67">
      <c r="A4066"/>
      <c r="B4066"/>
      <c r="C4066"/>
      <c r="E4066"/>
      <c r="F4066"/>
      <c r="G4066"/>
      <c r="I4066"/>
      <c r="J4066"/>
      <c r="K4066"/>
      <c r="M4066"/>
      <c r="N4066"/>
      <c r="O4066"/>
      <c r="Q4066"/>
      <c r="R4066"/>
      <c r="S4066"/>
      <c r="U4066"/>
      <c r="V4066"/>
      <c r="W4066"/>
      <c r="Y4066"/>
      <c r="Z4066"/>
      <c r="AA4066"/>
      <c r="AC4066"/>
      <c r="AD4066"/>
      <c r="AE4066"/>
      <c r="AG4066"/>
      <c r="AH4066"/>
      <c r="AI4066"/>
      <c r="AK4066"/>
      <c r="AL4066"/>
      <c r="AM4066"/>
      <c r="AO4066"/>
      <c r="AP4066"/>
      <c r="AQ4066"/>
      <c r="AS4066"/>
      <c r="AT4066"/>
      <c r="AU4066"/>
      <c r="AW4066"/>
      <c r="AX4066"/>
      <c r="AY4066"/>
      <c r="BA4066"/>
      <c r="BB4066"/>
      <c r="BC4066"/>
      <c r="BE4066"/>
      <c r="BF4066"/>
      <c r="BG4066"/>
      <c r="BI4066"/>
      <c r="BJ4066"/>
      <c r="BK4066"/>
      <c r="BM4066"/>
      <c r="BN4066"/>
      <c r="BO4066"/>
    </row>
    <row r="4067" spans="1:67">
      <c r="A4067"/>
      <c r="B4067"/>
      <c r="C4067"/>
      <c r="E4067"/>
      <c r="F4067"/>
      <c r="G4067"/>
      <c r="I4067"/>
      <c r="J4067"/>
      <c r="K4067"/>
      <c r="M4067"/>
      <c r="N4067"/>
      <c r="O4067"/>
      <c r="Q4067"/>
      <c r="R4067"/>
      <c r="S4067"/>
      <c r="U4067"/>
      <c r="V4067"/>
      <c r="W4067"/>
      <c r="Y4067"/>
      <c r="Z4067"/>
      <c r="AA4067"/>
      <c r="AC4067"/>
      <c r="AD4067"/>
      <c r="AE4067"/>
      <c r="AG4067"/>
      <c r="AH4067"/>
      <c r="AI4067"/>
      <c r="AK4067"/>
      <c r="AL4067"/>
      <c r="AM4067"/>
      <c r="AO4067"/>
      <c r="AP4067"/>
      <c r="AQ4067"/>
      <c r="AS4067"/>
      <c r="AT4067"/>
      <c r="AU4067"/>
      <c r="AW4067"/>
      <c r="AX4067"/>
      <c r="AY4067"/>
      <c r="BA4067"/>
      <c r="BB4067"/>
      <c r="BC4067"/>
      <c r="BE4067"/>
      <c r="BF4067"/>
      <c r="BG4067"/>
      <c r="BI4067"/>
      <c r="BJ4067"/>
      <c r="BK4067"/>
      <c r="BM4067"/>
      <c r="BN4067"/>
      <c r="BO4067"/>
    </row>
    <row r="4068" spans="1:67">
      <c r="A4068"/>
      <c r="B4068"/>
      <c r="C4068"/>
      <c r="E4068"/>
      <c r="F4068"/>
      <c r="G4068"/>
      <c r="I4068"/>
      <c r="J4068"/>
      <c r="K4068"/>
      <c r="M4068"/>
      <c r="N4068"/>
      <c r="O4068"/>
      <c r="Q4068"/>
      <c r="R4068"/>
      <c r="S4068"/>
      <c r="U4068"/>
      <c r="V4068"/>
      <c r="W4068"/>
      <c r="Y4068"/>
      <c r="Z4068"/>
      <c r="AA4068"/>
      <c r="AC4068"/>
      <c r="AD4068"/>
      <c r="AE4068"/>
      <c r="AG4068"/>
      <c r="AH4068"/>
      <c r="AI4068"/>
      <c r="AK4068"/>
      <c r="AL4068"/>
      <c r="AM4068"/>
      <c r="AO4068"/>
      <c r="AP4068"/>
      <c r="AQ4068"/>
      <c r="AS4068"/>
      <c r="AT4068"/>
      <c r="AU4068"/>
      <c r="AW4068"/>
      <c r="AX4068"/>
      <c r="AY4068"/>
      <c r="BA4068"/>
      <c r="BB4068"/>
      <c r="BC4068"/>
      <c r="BE4068"/>
      <c r="BF4068"/>
      <c r="BG4068"/>
      <c r="BI4068"/>
      <c r="BJ4068"/>
      <c r="BK4068"/>
      <c r="BM4068"/>
      <c r="BN4068"/>
      <c r="BO4068"/>
    </row>
    <row r="4069" spans="1:67">
      <c r="A4069"/>
      <c r="B4069"/>
      <c r="C4069"/>
      <c r="E4069"/>
      <c r="F4069"/>
      <c r="G4069"/>
      <c r="I4069"/>
      <c r="J4069"/>
      <c r="K4069"/>
      <c r="M4069"/>
      <c r="N4069"/>
      <c r="O4069"/>
      <c r="Q4069"/>
      <c r="R4069"/>
      <c r="S4069"/>
      <c r="U4069"/>
      <c r="V4069"/>
      <c r="W4069"/>
      <c r="Y4069"/>
      <c r="Z4069"/>
      <c r="AA4069"/>
      <c r="AC4069"/>
      <c r="AD4069"/>
      <c r="AE4069"/>
      <c r="AG4069"/>
      <c r="AH4069"/>
      <c r="AI4069"/>
      <c r="AK4069"/>
      <c r="AL4069"/>
      <c r="AM4069"/>
      <c r="AO4069"/>
      <c r="AP4069"/>
      <c r="AQ4069"/>
      <c r="AS4069"/>
      <c r="AT4069"/>
      <c r="AU4069"/>
      <c r="AW4069"/>
      <c r="AX4069"/>
      <c r="AY4069"/>
      <c r="BA4069"/>
      <c r="BB4069"/>
      <c r="BC4069"/>
      <c r="BE4069"/>
      <c r="BF4069"/>
      <c r="BG4069"/>
      <c r="BI4069"/>
      <c r="BJ4069"/>
      <c r="BK4069"/>
      <c r="BM4069"/>
      <c r="BN4069"/>
      <c r="BO4069"/>
    </row>
    <row r="4070" spans="1:67">
      <c r="A4070"/>
      <c r="B4070"/>
      <c r="C4070"/>
      <c r="E4070"/>
      <c r="F4070"/>
      <c r="G4070"/>
      <c r="I4070"/>
      <c r="J4070"/>
      <c r="K4070"/>
      <c r="M4070"/>
      <c r="N4070"/>
      <c r="O4070"/>
      <c r="Q4070"/>
      <c r="R4070"/>
      <c r="S4070"/>
      <c r="U4070"/>
      <c r="V4070"/>
      <c r="W4070"/>
      <c r="Y4070"/>
      <c r="Z4070"/>
      <c r="AA4070"/>
      <c r="AC4070"/>
      <c r="AD4070"/>
      <c r="AE4070"/>
      <c r="AG4070"/>
      <c r="AH4070"/>
      <c r="AI4070"/>
      <c r="AK4070"/>
      <c r="AL4070"/>
      <c r="AM4070"/>
      <c r="AO4070"/>
      <c r="AP4070"/>
      <c r="AQ4070"/>
      <c r="AS4070"/>
      <c r="AT4070"/>
      <c r="AU4070"/>
      <c r="AW4070"/>
      <c r="AX4070"/>
      <c r="AY4070"/>
      <c r="BA4070"/>
      <c r="BB4070"/>
      <c r="BC4070"/>
      <c r="BE4070"/>
      <c r="BF4070"/>
      <c r="BG4070"/>
      <c r="BI4070"/>
      <c r="BJ4070"/>
      <c r="BK4070"/>
      <c r="BM4070"/>
      <c r="BN4070"/>
      <c r="BO4070"/>
    </row>
    <row r="4071" spans="1:67">
      <c r="A4071"/>
      <c r="B4071"/>
      <c r="C4071"/>
      <c r="E4071"/>
      <c r="F4071"/>
      <c r="G4071"/>
      <c r="I4071"/>
      <c r="J4071"/>
      <c r="K4071"/>
      <c r="M4071"/>
      <c r="N4071"/>
      <c r="O4071"/>
      <c r="Q4071"/>
      <c r="R4071"/>
      <c r="S4071"/>
      <c r="U4071"/>
      <c r="V4071"/>
      <c r="W4071"/>
      <c r="Y4071"/>
      <c r="Z4071"/>
      <c r="AA4071"/>
      <c r="AC4071"/>
      <c r="AD4071"/>
      <c r="AE4071"/>
      <c r="AG4071"/>
      <c r="AH4071"/>
      <c r="AI4071"/>
      <c r="AK4071"/>
      <c r="AL4071"/>
      <c r="AM4071"/>
      <c r="AO4071"/>
      <c r="AP4071"/>
      <c r="AQ4071"/>
      <c r="AS4071"/>
      <c r="AT4071"/>
      <c r="AU4071"/>
      <c r="AW4071"/>
      <c r="AX4071"/>
      <c r="AY4071"/>
      <c r="BA4071"/>
      <c r="BB4071"/>
      <c r="BC4071"/>
      <c r="BE4071"/>
      <c r="BF4071"/>
      <c r="BG4071"/>
      <c r="BI4071"/>
      <c r="BJ4071"/>
      <c r="BK4071"/>
      <c r="BM4071"/>
      <c r="BN4071"/>
      <c r="BO4071"/>
    </row>
    <row r="4072" spans="1:67">
      <c r="A4072"/>
      <c r="B4072"/>
      <c r="C4072"/>
      <c r="E4072"/>
      <c r="F4072"/>
      <c r="G4072"/>
      <c r="I4072"/>
      <c r="J4072"/>
      <c r="K4072"/>
      <c r="M4072"/>
      <c r="N4072"/>
      <c r="O4072"/>
      <c r="Q4072"/>
      <c r="R4072"/>
      <c r="S4072"/>
      <c r="U4072"/>
      <c r="V4072"/>
      <c r="W4072"/>
      <c r="Y4072"/>
      <c r="Z4072"/>
      <c r="AA4072"/>
      <c r="AC4072"/>
      <c r="AD4072"/>
      <c r="AE4072"/>
      <c r="AG4072"/>
      <c r="AH4072"/>
      <c r="AI4072"/>
      <c r="AK4072"/>
      <c r="AL4072"/>
      <c r="AM4072"/>
      <c r="AO4072"/>
      <c r="AP4072"/>
      <c r="AQ4072"/>
      <c r="AS4072"/>
      <c r="AT4072"/>
      <c r="AU4072"/>
      <c r="AW4072"/>
      <c r="AX4072"/>
      <c r="AY4072"/>
      <c r="BA4072"/>
      <c r="BB4072"/>
      <c r="BC4072"/>
      <c r="BE4072"/>
      <c r="BF4072"/>
      <c r="BG4072"/>
      <c r="BI4072"/>
      <c r="BJ4072"/>
      <c r="BK4072"/>
      <c r="BM4072"/>
      <c r="BN4072"/>
      <c r="BO4072"/>
    </row>
    <row r="4073" spans="1:67">
      <c r="A4073"/>
      <c r="B4073"/>
      <c r="C4073"/>
      <c r="E4073"/>
      <c r="F4073"/>
      <c r="G4073"/>
      <c r="I4073"/>
      <c r="J4073"/>
      <c r="K4073"/>
      <c r="M4073"/>
      <c r="N4073"/>
      <c r="O4073"/>
      <c r="Q4073"/>
      <c r="R4073"/>
      <c r="S4073"/>
      <c r="U4073"/>
      <c r="V4073"/>
      <c r="W4073"/>
      <c r="Y4073"/>
      <c r="Z4073"/>
      <c r="AA4073"/>
      <c r="AC4073"/>
      <c r="AD4073"/>
      <c r="AE4073"/>
      <c r="AG4073"/>
      <c r="AH4073"/>
      <c r="AI4073"/>
      <c r="AK4073"/>
      <c r="AL4073"/>
      <c r="AM4073"/>
      <c r="AO4073"/>
      <c r="AP4073"/>
      <c r="AQ4073"/>
      <c r="AS4073"/>
      <c r="AT4073"/>
      <c r="AU4073"/>
      <c r="AW4073"/>
      <c r="AX4073"/>
      <c r="AY4073"/>
      <c r="BA4073"/>
      <c r="BB4073"/>
      <c r="BC4073"/>
      <c r="BE4073"/>
      <c r="BF4073"/>
      <c r="BG4073"/>
      <c r="BI4073"/>
      <c r="BJ4073"/>
      <c r="BK4073"/>
      <c r="BM4073"/>
      <c r="BN4073"/>
      <c r="BO4073"/>
    </row>
    <row r="4074" spans="1:67">
      <c r="A4074"/>
      <c r="B4074"/>
      <c r="C4074"/>
      <c r="E4074"/>
      <c r="F4074"/>
      <c r="G4074"/>
      <c r="I4074"/>
      <c r="J4074"/>
      <c r="K4074"/>
      <c r="M4074"/>
      <c r="N4074"/>
      <c r="O4074"/>
      <c r="Q4074"/>
      <c r="R4074"/>
      <c r="S4074"/>
      <c r="U4074"/>
      <c r="V4074"/>
      <c r="W4074"/>
      <c r="Y4074"/>
      <c r="Z4074"/>
      <c r="AA4074"/>
      <c r="AC4074"/>
      <c r="AD4074"/>
      <c r="AE4074"/>
      <c r="AG4074"/>
      <c r="AH4074"/>
      <c r="AI4074"/>
      <c r="AK4074"/>
      <c r="AL4074"/>
      <c r="AM4074"/>
      <c r="AO4074"/>
      <c r="AP4074"/>
      <c r="AQ4074"/>
      <c r="AS4074"/>
      <c r="AT4074"/>
      <c r="AU4074"/>
      <c r="AW4074"/>
      <c r="AX4074"/>
      <c r="AY4074"/>
      <c r="BA4074"/>
      <c r="BB4074"/>
      <c r="BC4074"/>
      <c r="BE4074"/>
      <c r="BF4074"/>
      <c r="BG4074"/>
      <c r="BI4074"/>
      <c r="BJ4074"/>
      <c r="BK4074"/>
      <c r="BM4074"/>
      <c r="BN4074"/>
      <c r="BO4074"/>
    </row>
    <row r="4075" spans="1:67">
      <c r="A4075"/>
      <c r="B4075"/>
      <c r="C4075"/>
      <c r="E4075"/>
      <c r="F4075"/>
      <c r="G4075"/>
      <c r="I4075"/>
      <c r="J4075"/>
      <c r="K4075"/>
      <c r="M4075"/>
      <c r="N4075"/>
      <c r="O4075"/>
      <c r="Q4075"/>
      <c r="R4075"/>
      <c r="S4075"/>
      <c r="U4075"/>
      <c r="V4075"/>
      <c r="W4075"/>
      <c r="Y4075"/>
      <c r="Z4075"/>
      <c r="AA4075"/>
      <c r="AC4075"/>
      <c r="AD4075"/>
      <c r="AE4075"/>
      <c r="AG4075"/>
      <c r="AH4075"/>
      <c r="AI4075"/>
      <c r="AK4075"/>
      <c r="AL4075"/>
      <c r="AM4075"/>
      <c r="AO4075"/>
      <c r="AP4075"/>
      <c r="AQ4075"/>
      <c r="AS4075"/>
      <c r="AT4075"/>
      <c r="AU4075"/>
      <c r="AW4075"/>
      <c r="AX4075"/>
      <c r="AY4075"/>
      <c r="BA4075"/>
      <c r="BB4075"/>
      <c r="BC4075"/>
      <c r="BE4075"/>
      <c r="BF4075"/>
      <c r="BG4075"/>
      <c r="BI4075"/>
      <c r="BJ4075"/>
      <c r="BK4075"/>
      <c r="BM4075"/>
      <c r="BN4075"/>
      <c r="BO4075"/>
    </row>
    <row r="4076" spans="1:67">
      <c r="A4076"/>
      <c r="B4076"/>
      <c r="C4076"/>
      <c r="E4076"/>
      <c r="F4076"/>
      <c r="G4076"/>
      <c r="I4076"/>
      <c r="J4076"/>
      <c r="K4076"/>
      <c r="M4076"/>
      <c r="N4076"/>
      <c r="O4076"/>
      <c r="Q4076"/>
      <c r="R4076"/>
      <c r="S4076"/>
      <c r="U4076"/>
      <c r="V4076"/>
      <c r="W4076"/>
      <c r="Y4076"/>
      <c r="Z4076"/>
      <c r="AA4076"/>
      <c r="AC4076"/>
      <c r="AD4076"/>
      <c r="AE4076"/>
      <c r="AG4076"/>
      <c r="AH4076"/>
      <c r="AI4076"/>
      <c r="AK4076"/>
      <c r="AL4076"/>
      <c r="AM4076"/>
      <c r="AO4076"/>
      <c r="AP4076"/>
      <c r="AQ4076"/>
      <c r="AS4076"/>
      <c r="AT4076"/>
      <c r="AU4076"/>
      <c r="AW4076"/>
      <c r="AX4076"/>
      <c r="AY4076"/>
      <c r="BA4076"/>
      <c r="BB4076"/>
      <c r="BC4076"/>
      <c r="BE4076"/>
      <c r="BF4076"/>
      <c r="BG4076"/>
      <c r="BI4076"/>
      <c r="BJ4076"/>
      <c r="BK4076"/>
      <c r="BM4076"/>
      <c r="BN4076"/>
      <c r="BO4076"/>
    </row>
    <row r="4077" spans="1:67">
      <c r="A4077"/>
      <c r="B4077"/>
      <c r="C4077"/>
      <c r="E4077"/>
      <c r="F4077"/>
      <c r="G4077"/>
      <c r="I4077"/>
      <c r="J4077"/>
      <c r="K4077"/>
      <c r="M4077"/>
      <c r="N4077"/>
      <c r="O4077"/>
      <c r="Q4077"/>
      <c r="R4077"/>
      <c r="S4077"/>
      <c r="U4077"/>
      <c r="V4077"/>
      <c r="W4077"/>
      <c r="Y4077"/>
      <c r="Z4077"/>
      <c r="AA4077"/>
      <c r="AC4077"/>
      <c r="AD4077"/>
      <c r="AE4077"/>
      <c r="AG4077"/>
      <c r="AH4077"/>
      <c r="AI4077"/>
      <c r="AK4077"/>
      <c r="AL4077"/>
      <c r="AM4077"/>
      <c r="AO4077"/>
      <c r="AP4077"/>
      <c r="AQ4077"/>
      <c r="AS4077"/>
      <c r="AT4077"/>
      <c r="AU4077"/>
      <c r="AW4077"/>
      <c r="AX4077"/>
      <c r="AY4077"/>
      <c r="BA4077"/>
      <c r="BB4077"/>
      <c r="BC4077"/>
      <c r="BE4077"/>
      <c r="BF4077"/>
      <c r="BG4077"/>
      <c r="BI4077"/>
      <c r="BJ4077"/>
      <c r="BK4077"/>
      <c r="BM4077"/>
      <c r="BN4077"/>
      <c r="BO4077"/>
    </row>
    <row r="4078" spans="1:67">
      <c r="A4078"/>
      <c r="B4078"/>
      <c r="C4078"/>
      <c r="E4078"/>
      <c r="F4078"/>
      <c r="G4078"/>
      <c r="I4078"/>
      <c r="J4078"/>
      <c r="K4078"/>
      <c r="M4078"/>
      <c r="N4078"/>
      <c r="O4078"/>
      <c r="Q4078"/>
      <c r="R4078"/>
      <c r="S4078"/>
      <c r="U4078"/>
      <c r="V4078"/>
      <c r="W4078"/>
      <c r="Y4078"/>
      <c r="Z4078"/>
      <c r="AA4078"/>
      <c r="AC4078"/>
      <c r="AD4078"/>
      <c r="AE4078"/>
      <c r="AG4078"/>
      <c r="AH4078"/>
      <c r="AI4078"/>
      <c r="AK4078"/>
      <c r="AL4078"/>
      <c r="AM4078"/>
      <c r="AO4078"/>
      <c r="AP4078"/>
      <c r="AQ4078"/>
      <c r="AS4078"/>
      <c r="AT4078"/>
      <c r="AU4078"/>
      <c r="AW4078"/>
      <c r="AX4078"/>
      <c r="AY4078"/>
      <c r="BA4078"/>
      <c r="BB4078"/>
      <c r="BC4078"/>
      <c r="BE4078"/>
      <c r="BF4078"/>
      <c r="BG4078"/>
      <c r="BI4078"/>
      <c r="BJ4078"/>
      <c r="BK4078"/>
      <c r="BM4078"/>
      <c r="BN4078"/>
      <c r="BO4078"/>
    </row>
    <row r="4079" spans="1:67">
      <c r="A4079"/>
      <c r="B4079"/>
      <c r="C4079"/>
      <c r="E4079"/>
      <c r="F4079"/>
      <c r="G4079"/>
      <c r="I4079"/>
      <c r="J4079"/>
      <c r="K4079"/>
      <c r="M4079"/>
      <c r="N4079"/>
      <c r="O4079"/>
      <c r="Q4079"/>
      <c r="R4079"/>
      <c r="S4079"/>
      <c r="U4079"/>
      <c r="V4079"/>
      <c r="W4079"/>
      <c r="Y4079"/>
      <c r="Z4079"/>
      <c r="AA4079"/>
      <c r="AC4079"/>
      <c r="AD4079"/>
      <c r="AE4079"/>
      <c r="AG4079"/>
      <c r="AH4079"/>
      <c r="AI4079"/>
      <c r="AK4079"/>
      <c r="AL4079"/>
      <c r="AM4079"/>
      <c r="AO4079"/>
      <c r="AP4079"/>
      <c r="AQ4079"/>
      <c r="AS4079"/>
      <c r="AT4079"/>
      <c r="AU4079"/>
      <c r="AW4079"/>
      <c r="AX4079"/>
      <c r="AY4079"/>
      <c r="BA4079"/>
      <c r="BB4079"/>
      <c r="BC4079"/>
      <c r="BE4079"/>
      <c r="BF4079"/>
      <c r="BG4079"/>
      <c r="BI4079"/>
      <c r="BJ4079"/>
      <c r="BK4079"/>
      <c r="BM4079"/>
      <c r="BN4079"/>
      <c r="BO4079"/>
    </row>
    <row r="4080" spans="1:67">
      <c r="A4080"/>
      <c r="B4080"/>
      <c r="C4080"/>
      <c r="E4080"/>
      <c r="F4080"/>
      <c r="G4080"/>
      <c r="I4080"/>
      <c r="J4080"/>
      <c r="K4080"/>
      <c r="M4080"/>
      <c r="N4080"/>
      <c r="O4080"/>
      <c r="Q4080"/>
      <c r="R4080"/>
      <c r="S4080"/>
      <c r="U4080"/>
      <c r="V4080"/>
      <c r="W4080"/>
      <c r="Y4080"/>
      <c r="Z4080"/>
      <c r="AA4080"/>
      <c r="AC4080"/>
      <c r="AD4080"/>
      <c r="AE4080"/>
      <c r="AG4080"/>
      <c r="AH4080"/>
      <c r="AI4080"/>
      <c r="AK4080"/>
      <c r="AL4080"/>
      <c r="AM4080"/>
      <c r="AO4080"/>
      <c r="AP4080"/>
      <c r="AQ4080"/>
      <c r="AS4080"/>
      <c r="AT4080"/>
      <c r="AU4080"/>
      <c r="AW4080"/>
      <c r="AX4080"/>
      <c r="AY4080"/>
      <c r="BA4080"/>
      <c r="BB4080"/>
      <c r="BC4080"/>
      <c r="BE4080"/>
      <c r="BF4080"/>
      <c r="BG4080"/>
      <c r="BI4080"/>
      <c r="BJ4080"/>
      <c r="BK4080"/>
      <c r="BM4080"/>
      <c r="BN4080"/>
      <c r="BO4080"/>
    </row>
    <row r="4081" spans="1:67">
      <c r="A4081"/>
      <c r="B4081"/>
      <c r="C4081"/>
      <c r="E4081"/>
      <c r="F4081"/>
      <c r="G4081"/>
      <c r="I4081"/>
      <c r="J4081"/>
      <c r="K4081"/>
      <c r="M4081"/>
      <c r="N4081"/>
      <c r="O4081"/>
      <c r="Q4081"/>
      <c r="R4081"/>
      <c r="S4081"/>
      <c r="U4081"/>
      <c r="V4081"/>
      <c r="W4081"/>
      <c r="Y4081"/>
      <c r="Z4081"/>
      <c r="AA4081"/>
      <c r="AC4081"/>
      <c r="AD4081"/>
      <c r="AE4081"/>
      <c r="AG4081"/>
      <c r="AH4081"/>
      <c r="AI4081"/>
      <c r="AK4081"/>
      <c r="AL4081"/>
      <c r="AM4081"/>
      <c r="AO4081"/>
      <c r="AP4081"/>
      <c r="AQ4081"/>
      <c r="AS4081"/>
      <c r="AT4081"/>
      <c r="AU4081"/>
      <c r="AW4081"/>
      <c r="AX4081"/>
      <c r="AY4081"/>
      <c r="BA4081"/>
      <c r="BB4081"/>
      <c r="BC4081"/>
      <c r="BE4081"/>
      <c r="BF4081"/>
      <c r="BG4081"/>
      <c r="BI4081"/>
      <c r="BJ4081"/>
      <c r="BK4081"/>
      <c r="BM4081"/>
      <c r="BN4081"/>
      <c r="BO4081"/>
    </row>
    <row r="4082" spans="1:67">
      <c r="A4082"/>
      <c r="B4082"/>
      <c r="C4082"/>
      <c r="E4082"/>
      <c r="F4082"/>
      <c r="G4082"/>
      <c r="I4082"/>
      <c r="J4082"/>
      <c r="K4082"/>
      <c r="M4082"/>
      <c r="N4082"/>
      <c r="O4082"/>
      <c r="Q4082"/>
      <c r="R4082"/>
      <c r="S4082"/>
      <c r="U4082"/>
      <c r="V4082"/>
      <c r="W4082"/>
      <c r="Y4082"/>
      <c r="Z4082"/>
      <c r="AA4082"/>
      <c r="AC4082"/>
      <c r="AD4082"/>
      <c r="AE4082"/>
      <c r="AG4082"/>
      <c r="AH4082"/>
      <c r="AI4082"/>
      <c r="AK4082"/>
      <c r="AL4082"/>
      <c r="AM4082"/>
      <c r="AO4082"/>
      <c r="AP4082"/>
      <c r="AQ4082"/>
      <c r="AS4082"/>
      <c r="AT4082"/>
      <c r="AU4082"/>
      <c r="AW4082"/>
      <c r="AX4082"/>
      <c r="AY4082"/>
      <c r="BA4082"/>
      <c r="BB4082"/>
      <c r="BC4082"/>
      <c r="BE4082"/>
      <c r="BF4082"/>
      <c r="BG4082"/>
      <c r="BI4082"/>
      <c r="BJ4082"/>
      <c r="BK4082"/>
      <c r="BM4082"/>
      <c r="BN4082"/>
      <c r="BO4082"/>
    </row>
    <row r="4083" spans="1:67">
      <c r="A4083"/>
      <c r="B4083"/>
      <c r="C4083"/>
      <c r="E4083"/>
      <c r="F4083"/>
      <c r="G4083"/>
      <c r="I4083"/>
      <c r="J4083"/>
      <c r="K4083"/>
      <c r="M4083"/>
      <c r="N4083"/>
      <c r="O4083"/>
      <c r="Q4083"/>
      <c r="R4083"/>
      <c r="S4083"/>
      <c r="U4083"/>
      <c r="V4083"/>
      <c r="W4083"/>
      <c r="Y4083"/>
      <c r="Z4083"/>
      <c r="AA4083"/>
      <c r="AC4083"/>
      <c r="AD4083"/>
      <c r="AE4083"/>
      <c r="AG4083"/>
      <c r="AH4083"/>
      <c r="AI4083"/>
      <c r="AK4083"/>
      <c r="AL4083"/>
      <c r="AM4083"/>
      <c r="AO4083"/>
      <c r="AP4083"/>
      <c r="AQ4083"/>
      <c r="AS4083"/>
      <c r="AT4083"/>
      <c r="AU4083"/>
      <c r="AW4083"/>
      <c r="AX4083"/>
      <c r="AY4083"/>
      <c r="BA4083"/>
      <c r="BB4083"/>
      <c r="BC4083"/>
      <c r="BE4083"/>
      <c r="BF4083"/>
      <c r="BG4083"/>
      <c r="BI4083"/>
      <c r="BJ4083"/>
      <c r="BK4083"/>
      <c r="BM4083"/>
      <c r="BN4083"/>
      <c r="BO4083"/>
    </row>
    <row r="4084" spans="1:67">
      <c r="A4084"/>
      <c r="B4084"/>
      <c r="C4084"/>
      <c r="E4084"/>
      <c r="F4084"/>
      <c r="G4084"/>
      <c r="I4084"/>
      <c r="J4084"/>
      <c r="K4084"/>
      <c r="M4084"/>
      <c r="N4084"/>
      <c r="O4084"/>
      <c r="Q4084"/>
      <c r="R4084"/>
      <c r="S4084"/>
      <c r="U4084"/>
      <c r="V4084"/>
      <c r="W4084"/>
      <c r="Y4084"/>
      <c r="Z4084"/>
      <c r="AA4084"/>
      <c r="AC4084"/>
      <c r="AD4084"/>
      <c r="AE4084"/>
      <c r="AG4084"/>
      <c r="AH4084"/>
      <c r="AI4084"/>
      <c r="AK4084"/>
      <c r="AL4084"/>
      <c r="AM4084"/>
      <c r="AO4084"/>
      <c r="AP4084"/>
      <c r="AQ4084"/>
      <c r="AS4084"/>
      <c r="AT4084"/>
      <c r="AU4084"/>
      <c r="AW4084"/>
      <c r="AX4084"/>
      <c r="AY4084"/>
      <c r="BA4084"/>
      <c r="BB4084"/>
      <c r="BC4084"/>
      <c r="BE4084"/>
      <c r="BF4084"/>
      <c r="BG4084"/>
      <c r="BI4084"/>
      <c r="BJ4084"/>
      <c r="BK4084"/>
      <c r="BM4084"/>
      <c r="BN4084"/>
      <c r="BO4084"/>
    </row>
    <row r="4085" spans="1:67">
      <c r="A4085"/>
      <c r="B4085"/>
      <c r="C4085"/>
      <c r="E4085"/>
      <c r="F4085"/>
      <c r="G4085"/>
      <c r="I4085"/>
      <c r="J4085"/>
      <c r="K4085"/>
      <c r="M4085"/>
      <c r="N4085"/>
      <c r="O4085"/>
      <c r="Q4085"/>
      <c r="R4085"/>
      <c r="S4085"/>
      <c r="U4085"/>
      <c r="V4085"/>
      <c r="W4085"/>
      <c r="Y4085"/>
      <c r="Z4085"/>
      <c r="AA4085"/>
      <c r="AC4085"/>
      <c r="AD4085"/>
      <c r="AE4085"/>
      <c r="AG4085"/>
      <c r="AH4085"/>
      <c r="AI4085"/>
      <c r="AK4085"/>
      <c r="AL4085"/>
      <c r="AM4085"/>
      <c r="AO4085"/>
      <c r="AP4085"/>
      <c r="AQ4085"/>
      <c r="AS4085"/>
      <c r="AT4085"/>
      <c r="AU4085"/>
      <c r="AW4085"/>
      <c r="AX4085"/>
      <c r="AY4085"/>
      <c r="BA4085"/>
      <c r="BB4085"/>
      <c r="BC4085"/>
      <c r="BE4085"/>
      <c r="BF4085"/>
      <c r="BG4085"/>
      <c r="BI4085"/>
      <c r="BJ4085"/>
      <c r="BK4085"/>
      <c r="BM4085"/>
      <c r="BN4085"/>
      <c r="BO4085"/>
    </row>
    <row r="4086" spans="1:67">
      <c r="A4086"/>
      <c r="B4086"/>
      <c r="C4086"/>
      <c r="E4086"/>
      <c r="F4086"/>
      <c r="G4086"/>
      <c r="I4086"/>
      <c r="J4086"/>
      <c r="K4086"/>
      <c r="M4086"/>
      <c r="N4086"/>
      <c r="O4086"/>
      <c r="Q4086"/>
      <c r="R4086"/>
      <c r="S4086"/>
      <c r="U4086"/>
      <c r="V4086"/>
      <c r="W4086"/>
      <c r="Y4086"/>
      <c r="Z4086"/>
      <c r="AA4086"/>
      <c r="AC4086"/>
      <c r="AD4086"/>
      <c r="AE4086"/>
      <c r="AG4086"/>
      <c r="AH4086"/>
      <c r="AI4086"/>
      <c r="AK4086"/>
      <c r="AL4086"/>
      <c r="AM4086"/>
      <c r="AO4086"/>
      <c r="AP4086"/>
      <c r="AQ4086"/>
      <c r="AS4086"/>
      <c r="AT4086"/>
      <c r="AU4086"/>
      <c r="AW4086"/>
      <c r="AX4086"/>
      <c r="AY4086"/>
      <c r="BA4086"/>
      <c r="BB4086"/>
      <c r="BC4086"/>
      <c r="BE4086"/>
      <c r="BF4086"/>
      <c r="BG4086"/>
      <c r="BI4086"/>
      <c r="BJ4086"/>
      <c r="BK4086"/>
      <c r="BM4086"/>
      <c r="BN4086"/>
      <c r="BO4086"/>
    </row>
    <row r="4087" spans="1:67">
      <c r="A4087"/>
      <c r="B4087"/>
      <c r="C4087"/>
      <c r="E4087"/>
      <c r="F4087"/>
      <c r="G4087"/>
      <c r="I4087"/>
      <c r="J4087"/>
      <c r="K4087"/>
      <c r="M4087"/>
      <c r="N4087"/>
      <c r="O4087"/>
      <c r="Q4087"/>
      <c r="R4087"/>
      <c r="S4087"/>
      <c r="U4087"/>
      <c r="V4087"/>
      <c r="W4087"/>
      <c r="Y4087"/>
      <c r="Z4087"/>
      <c r="AA4087"/>
      <c r="AC4087"/>
      <c r="AD4087"/>
      <c r="AE4087"/>
      <c r="AG4087"/>
      <c r="AH4087"/>
      <c r="AI4087"/>
      <c r="AK4087"/>
      <c r="AL4087"/>
      <c r="AM4087"/>
      <c r="AO4087"/>
      <c r="AP4087"/>
      <c r="AQ4087"/>
      <c r="AS4087"/>
      <c r="AT4087"/>
      <c r="AU4087"/>
      <c r="AW4087"/>
      <c r="AX4087"/>
      <c r="AY4087"/>
      <c r="BA4087"/>
      <c r="BB4087"/>
      <c r="BC4087"/>
      <c r="BE4087"/>
      <c r="BF4087"/>
      <c r="BG4087"/>
      <c r="BI4087"/>
      <c r="BJ4087"/>
      <c r="BK4087"/>
      <c r="BM4087"/>
      <c r="BN4087"/>
      <c r="BO4087"/>
    </row>
    <row r="4088" spans="1:67">
      <c r="A4088"/>
      <c r="B4088"/>
      <c r="C4088"/>
      <c r="E4088"/>
      <c r="F4088"/>
      <c r="G4088"/>
      <c r="I4088"/>
      <c r="J4088"/>
      <c r="K4088"/>
      <c r="M4088"/>
      <c r="N4088"/>
      <c r="O4088"/>
      <c r="Q4088"/>
      <c r="R4088"/>
      <c r="S4088"/>
      <c r="U4088"/>
      <c r="V4088"/>
      <c r="W4088"/>
      <c r="Y4088"/>
      <c r="Z4088"/>
      <c r="AA4088"/>
      <c r="AC4088"/>
      <c r="AD4088"/>
      <c r="AE4088"/>
      <c r="AG4088"/>
      <c r="AH4088"/>
      <c r="AI4088"/>
      <c r="AK4088"/>
      <c r="AL4088"/>
      <c r="AM4088"/>
      <c r="AO4088"/>
      <c r="AP4088"/>
      <c r="AQ4088"/>
      <c r="AS4088"/>
      <c r="AT4088"/>
      <c r="AU4088"/>
      <c r="AW4088"/>
      <c r="AX4088"/>
      <c r="AY4088"/>
      <c r="BA4088"/>
      <c r="BB4088"/>
      <c r="BC4088"/>
      <c r="BE4088"/>
      <c r="BF4088"/>
      <c r="BG4088"/>
      <c r="BI4088"/>
      <c r="BJ4088"/>
      <c r="BK4088"/>
      <c r="BM4088"/>
      <c r="BN4088"/>
      <c r="BO4088"/>
    </row>
    <row r="4089" spans="1:67">
      <c r="A4089"/>
      <c r="B4089"/>
      <c r="C4089"/>
      <c r="E4089"/>
      <c r="F4089"/>
      <c r="G4089"/>
      <c r="I4089"/>
      <c r="J4089"/>
      <c r="K4089"/>
      <c r="M4089"/>
      <c r="N4089"/>
      <c r="O4089"/>
      <c r="Q4089"/>
      <c r="R4089"/>
      <c r="S4089"/>
      <c r="U4089"/>
      <c r="V4089"/>
      <c r="W4089"/>
      <c r="Y4089"/>
      <c r="Z4089"/>
      <c r="AA4089"/>
      <c r="AC4089"/>
      <c r="AD4089"/>
      <c r="AE4089"/>
      <c r="AG4089"/>
      <c r="AH4089"/>
      <c r="AI4089"/>
      <c r="AK4089"/>
      <c r="AL4089"/>
      <c r="AM4089"/>
      <c r="AO4089"/>
      <c r="AP4089"/>
      <c r="AQ4089"/>
      <c r="AS4089"/>
      <c r="AT4089"/>
      <c r="AU4089"/>
      <c r="AW4089"/>
      <c r="AX4089"/>
      <c r="AY4089"/>
      <c r="BA4089"/>
      <c r="BB4089"/>
      <c r="BC4089"/>
      <c r="BE4089"/>
      <c r="BF4089"/>
      <c r="BG4089"/>
      <c r="BI4089"/>
      <c r="BJ4089"/>
      <c r="BK4089"/>
      <c r="BM4089"/>
      <c r="BN4089"/>
      <c r="BO4089"/>
    </row>
    <row r="4090" spans="1:67">
      <c r="A4090"/>
      <c r="B4090"/>
      <c r="C4090"/>
      <c r="E4090"/>
      <c r="F4090"/>
      <c r="G4090"/>
      <c r="I4090"/>
      <c r="J4090"/>
      <c r="K4090"/>
      <c r="M4090"/>
      <c r="N4090"/>
      <c r="O4090"/>
      <c r="Q4090"/>
      <c r="R4090"/>
      <c r="S4090"/>
      <c r="U4090"/>
      <c r="V4090"/>
      <c r="W4090"/>
      <c r="Y4090"/>
      <c r="Z4090"/>
      <c r="AA4090"/>
      <c r="AC4090"/>
      <c r="AD4090"/>
      <c r="AE4090"/>
      <c r="AG4090"/>
      <c r="AH4090"/>
      <c r="AI4090"/>
      <c r="AK4090"/>
      <c r="AL4090"/>
      <c r="AM4090"/>
      <c r="AO4090"/>
      <c r="AP4090"/>
      <c r="AQ4090"/>
      <c r="AS4090"/>
      <c r="AT4090"/>
      <c r="AU4090"/>
      <c r="AW4090"/>
      <c r="AX4090"/>
      <c r="AY4090"/>
      <c r="BA4090"/>
      <c r="BB4090"/>
      <c r="BC4090"/>
      <c r="BE4090"/>
      <c r="BF4090"/>
      <c r="BG4090"/>
      <c r="BI4090"/>
      <c r="BJ4090"/>
      <c r="BK4090"/>
      <c r="BM4090"/>
      <c r="BN4090"/>
      <c r="BO4090"/>
    </row>
    <row r="4091" spans="1:67">
      <c r="A4091"/>
      <c r="B4091"/>
      <c r="C4091"/>
      <c r="E4091"/>
      <c r="F4091"/>
      <c r="G4091"/>
      <c r="I4091"/>
      <c r="J4091"/>
      <c r="K4091"/>
      <c r="M4091"/>
      <c r="N4091"/>
      <c r="O4091"/>
      <c r="Q4091"/>
      <c r="R4091"/>
      <c r="S4091"/>
      <c r="U4091"/>
      <c r="V4091"/>
      <c r="W4091"/>
      <c r="Y4091"/>
      <c r="Z4091"/>
      <c r="AA4091"/>
      <c r="AC4091"/>
      <c r="AD4091"/>
      <c r="AE4091"/>
      <c r="AG4091"/>
      <c r="AH4091"/>
      <c r="AI4091"/>
      <c r="AK4091"/>
      <c r="AL4091"/>
      <c r="AM4091"/>
      <c r="AO4091"/>
      <c r="AP4091"/>
      <c r="AQ4091"/>
      <c r="AS4091"/>
      <c r="AT4091"/>
      <c r="AU4091"/>
      <c r="AW4091"/>
      <c r="AX4091"/>
      <c r="AY4091"/>
      <c r="BA4091"/>
      <c r="BB4091"/>
      <c r="BC4091"/>
      <c r="BE4091"/>
      <c r="BF4091"/>
      <c r="BG4091"/>
      <c r="BI4091"/>
      <c r="BJ4091"/>
      <c r="BK4091"/>
      <c r="BM4091"/>
      <c r="BN4091"/>
      <c r="BO4091"/>
    </row>
    <row r="4092" spans="1:67">
      <c r="A4092"/>
      <c r="B4092"/>
      <c r="C4092"/>
      <c r="E4092"/>
      <c r="F4092"/>
      <c r="G4092"/>
      <c r="I4092"/>
      <c r="J4092"/>
      <c r="K4092"/>
      <c r="M4092"/>
      <c r="N4092"/>
      <c r="O4092"/>
      <c r="Q4092"/>
      <c r="R4092"/>
      <c r="S4092"/>
      <c r="U4092"/>
      <c r="V4092"/>
      <c r="W4092"/>
      <c r="Y4092"/>
      <c r="Z4092"/>
      <c r="AA4092"/>
      <c r="AC4092"/>
      <c r="AD4092"/>
      <c r="AE4092"/>
      <c r="AG4092"/>
      <c r="AH4092"/>
      <c r="AI4092"/>
      <c r="AK4092"/>
      <c r="AL4092"/>
      <c r="AM4092"/>
      <c r="AO4092"/>
      <c r="AP4092"/>
      <c r="AQ4092"/>
      <c r="AS4092"/>
      <c r="AT4092"/>
      <c r="AU4092"/>
      <c r="AW4092"/>
      <c r="AX4092"/>
      <c r="AY4092"/>
      <c r="BA4092"/>
      <c r="BB4092"/>
      <c r="BC4092"/>
      <c r="BE4092"/>
      <c r="BF4092"/>
      <c r="BG4092"/>
      <c r="BI4092"/>
      <c r="BJ4092"/>
      <c r="BK4092"/>
      <c r="BM4092"/>
      <c r="BN4092"/>
      <c r="BO4092"/>
    </row>
    <row r="4093" spans="1:67">
      <c r="A4093"/>
      <c r="B4093"/>
      <c r="C4093"/>
      <c r="E4093"/>
      <c r="F4093"/>
      <c r="G4093"/>
      <c r="I4093"/>
      <c r="J4093"/>
      <c r="K4093"/>
      <c r="M4093"/>
      <c r="N4093"/>
      <c r="O4093"/>
      <c r="Q4093"/>
      <c r="R4093"/>
      <c r="S4093"/>
      <c r="U4093"/>
      <c r="V4093"/>
      <c r="W4093"/>
      <c r="Y4093"/>
      <c r="Z4093"/>
      <c r="AA4093"/>
      <c r="AC4093"/>
      <c r="AD4093"/>
      <c r="AE4093"/>
      <c r="AG4093"/>
      <c r="AH4093"/>
      <c r="AI4093"/>
      <c r="AK4093"/>
      <c r="AL4093"/>
      <c r="AM4093"/>
      <c r="AO4093"/>
      <c r="AP4093"/>
      <c r="AQ4093"/>
      <c r="AS4093"/>
      <c r="AT4093"/>
      <c r="AU4093"/>
      <c r="AW4093"/>
      <c r="AX4093"/>
      <c r="AY4093"/>
      <c r="BA4093"/>
      <c r="BB4093"/>
      <c r="BC4093"/>
      <c r="BE4093"/>
      <c r="BF4093"/>
      <c r="BG4093"/>
      <c r="BI4093"/>
      <c r="BJ4093"/>
      <c r="BK4093"/>
      <c r="BM4093"/>
      <c r="BN4093"/>
      <c r="BO4093"/>
    </row>
    <row r="4094" spans="1:67">
      <c r="A4094"/>
      <c r="B4094"/>
      <c r="C4094"/>
      <c r="E4094"/>
      <c r="F4094"/>
      <c r="G4094"/>
      <c r="I4094"/>
      <c r="J4094"/>
      <c r="K4094"/>
      <c r="M4094"/>
      <c r="N4094"/>
      <c r="O4094"/>
      <c r="Q4094"/>
      <c r="R4094"/>
      <c r="S4094"/>
      <c r="U4094"/>
      <c r="V4094"/>
      <c r="W4094"/>
      <c r="Y4094"/>
      <c r="Z4094"/>
      <c r="AA4094"/>
      <c r="AC4094"/>
      <c r="AD4094"/>
      <c r="AE4094"/>
      <c r="AG4094"/>
      <c r="AH4094"/>
      <c r="AI4094"/>
      <c r="AK4094"/>
      <c r="AL4094"/>
      <c r="AM4094"/>
      <c r="AO4094"/>
      <c r="AP4094"/>
      <c r="AQ4094"/>
      <c r="AS4094"/>
      <c r="AT4094"/>
      <c r="AU4094"/>
      <c r="AW4094"/>
      <c r="AX4094"/>
      <c r="AY4094"/>
      <c r="BA4094"/>
      <c r="BB4094"/>
      <c r="BC4094"/>
      <c r="BE4094"/>
      <c r="BF4094"/>
      <c r="BG4094"/>
      <c r="BI4094"/>
      <c r="BJ4094"/>
      <c r="BK4094"/>
      <c r="BM4094"/>
      <c r="BN4094"/>
      <c r="BO4094"/>
    </row>
    <row r="4095" spans="1:67">
      <c r="A4095"/>
      <c r="B4095"/>
      <c r="C4095"/>
      <c r="E4095"/>
      <c r="F4095"/>
      <c r="G4095"/>
      <c r="I4095"/>
      <c r="J4095"/>
      <c r="K4095"/>
      <c r="M4095"/>
      <c r="N4095"/>
      <c r="O4095"/>
      <c r="Q4095"/>
      <c r="R4095"/>
      <c r="S4095"/>
      <c r="U4095"/>
      <c r="V4095"/>
      <c r="W4095"/>
      <c r="Y4095"/>
      <c r="Z4095"/>
      <c r="AA4095"/>
      <c r="AC4095"/>
      <c r="AD4095"/>
      <c r="AE4095"/>
      <c r="AG4095"/>
      <c r="AH4095"/>
      <c r="AI4095"/>
      <c r="AK4095"/>
      <c r="AL4095"/>
      <c r="AM4095"/>
      <c r="AO4095"/>
      <c r="AP4095"/>
      <c r="AQ4095"/>
      <c r="AS4095"/>
      <c r="AT4095"/>
      <c r="AU4095"/>
      <c r="AW4095"/>
      <c r="AX4095"/>
      <c r="AY4095"/>
      <c r="BA4095"/>
      <c r="BB4095"/>
      <c r="BC4095"/>
      <c r="BE4095"/>
      <c r="BF4095"/>
      <c r="BG4095"/>
      <c r="BI4095"/>
      <c r="BJ4095"/>
      <c r="BK4095"/>
      <c r="BM4095"/>
      <c r="BN4095"/>
      <c r="BO4095"/>
    </row>
    <row r="4096" spans="1:67">
      <c r="A4096"/>
      <c r="B4096"/>
      <c r="C4096"/>
      <c r="E4096"/>
      <c r="F4096"/>
      <c r="G4096"/>
      <c r="I4096"/>
      <c r="J4096"/>
      <c r="K4096"/>
      <c r="M4096"/>
      <c r="N4096"/>
      <c r="O4096"/>
      <c r="Q4096"/>
      <c r="R4096"/>
      <c r="S4096"/>
      <c r="U4096"/>
      <c r="V4096"/>
      <c r="W4096"/>
      <c r="Y4096"/>
      <c r="Z4096"/>
      <c r="AA4096"/>
      <c r="AC4096"/>
      <c r="AD4096"/>
      <c r="AE4096"/>
      <c r="AG4096"/>
      <c r="AH4096"/>
      <c r="AI4096"/>
      <c r="AK4096"/>
      <c r="AL4096"/>
      <c r="AM4096"/>
      <c r="AO4096"/>
      <c r="AP4096"/>
      <c r="AQ4096"/>
      <c r="AS4096"/>
      <c r="AT4096"/>
      <c r="AU4096"/>
      <c r="AW4096"/>
      <c r="AX4096"/>
      <c r="AY4096"/>
      <c r="BA4096"/>
      <c r="BB4096"/>
      <c r="BC4096"/>
      <c r="BE4096"/>
      <c r="BF4096"/>
      <c r="BG4096"/>
      <c r="BI4096"/>
      <c r="BJ4096"/>
      <c r="BK4096"/>
      <c r="BM4096"/>
      <c r="BN4096"/>
      <c r="BO4096"/>
    </row>
    <row r="4097" spans="1:67">
      <c r="A4097"/>
      <c r="B4097"/>
      <c r="C4097"/>
      <c r="E4097"/>
      <c r="F4097"/>
      <c r="G4097"/>
      <c r="I4097"/>
      <c r="J4097"/>
      <c r="K4097"/>
      <c r="M4097"/>
      <c r="N4097"/>
      <c r="O4097"/>
      <c r="Q4097"/>
      <c r="R4097"/>
      <c r="S4097"/>
      <c r="U4097"/>
      <c r="V4097"/>
      <c r="W4097"/>
      <c r="Y4097"/>
      <c r="Z4097"/>
      <c r="AA4097"/>
      <c r="AC4097"/>
      <c r="AD4097"/>
      <c r="AE4097"/>
      <c r="AG4097"/>
      <c r="AH4097"/>
      <c r="AI4097"/>
      <c r="AK4097"/>
      <c r="AL4097"/>
      <c r="AM4097"/>
      <c r="AO4097"/>
      <c r="AP4097"/>
      <c r="AQ4097"/>
      <c r="AS4097"/>
      <c r="AT4097"/>
      <c r="AU4097"/>
      <c r="AW4097"/>
      <c r="AX4097"/>
      <c r="AY4097"/>
      <c r="BA4097"/>
      <c r="BB4097"/>
      <c r="BC4097"/>
      <c r="BE4097"/>
      <c r="BF4097"/>
      <c r="BG4097"/>
      <c r="BI4097"/>
      <c r="BJ4097"/>
      <c r="BK4097"/>
      <c r="BM4097"/>
      <c r="BN4097"/>
      <c r="BO4097"/>
    </row>
    <row r="4098" spans="1:67">
      <c r="A4098"/>
      <c r="B4098"/>
      <c r="C4098"/>
      <c r="E4098"/>
      <c r="F4098"/>
      <c r="G4098"/>
      <c r="I4098"/>
      <c r="J4098"/>
      <c r="K4098"/>
      <c r="M4098"/>
      <c r="N4098"/>
      <c r="O4098"/>
      <c r="Q4098"/>
      <c r="R4098"/>
      <c r="S4098"/>
      <c r="U4098"/>
      <c r="V4098"/>
      <c r="W4098"/>
      <c r="Y4098"/>
      <c r="Z4098"/>
      <c r="AA4098"/>
      <c r="AC4098"/>
      <c r="AD4098"/>
      <c r="AE4098"/>
      <c r="AG4098"/>
      <c r="AH4098"/>
      <c r="AI4098"/>
      <c r="AK4098"/>
      <c r="AL4098"/>
      <c r="AM4098"/>
      <c r="AO4098"/>
      <c r="AP4098"/>
      <c r="AQ4098"/>
      <c r="AS4098"/>
      <c r="AT4098"/>
      <c r="AU4098"/>
      <c r="AW4098"/>
      <c r="AX4098"/>
      <c r="AY4098"/>
      <c r="BA4098"/>
      <c r="BB4098"/>
      <c r="BC4098"/>
      <c r="BE4098"/>
      <c r="BF4098"/>
      <c r="BG4098"/>
      <c r="BI4098"/>
      <c r="BJ4098"/>
      <c r="BK4098"/>
      <c r="BM4098"/>
      <c r="BN4098"/>
      <c r="BO4098"/>
    </row>
    <row r="4099" spans="1:67">
      <c r="A4099"/>
      <c r="B4099"/>
      <c r="C4099"/>
      <c r="E4099"/>
      <c r="F4099"/>
      <c r="G4099"/>
      <c r="I4099"/>
      <c r="J4099"/>
      <c r="K4099"/>
      <c r="M4099"/>
      <c r="N4099"/>
      <c r="O4099"/>
      <c r="Q4099"/>
      <c r="R4099"/>
      <c r="S4099"/>
      <c r="U4099"/>
      <c r="V4099"/>
      <c r="W4099"/>
      <c r="Y4099"/>
      <c r="Z4099"/>
      <c r="AA4099"/>
      <c r="AC4099"/>
      <c r="AD4099"/>
      <c r="AE4099"/>
      <c r="AG4099"/>
      <c r="AH4099"/>
      <c r="AI4099"/>
      <c r="AK4099"/>
      <c r="AL4099"/>
      <c r="AM4099"/>
      <c r="AO4099"/>
      <c r="AP4099"/>
      <c r="AQ4099"/>
      <c r="AS4099"/>
      <c r="AT4099"/>
      <c r="AU4099"/>
      <c r="AW4099"/>
      <c r="AX4099"/>
      <c r="AY4099"/>
      <c r="BA4099"/>
      <c r="BB4099"/>
      <c r="BC4099"/>
      <c r="BE4099"/>
      <c r="BF4099"/>
      <c r="BG4099"/>
      <c r="BI4099"/>
      <c r="BJ4099"/>
      <c r="BK4099"/>
      <c r="BM4099"/>
      <c r="BN4099"/>
      <c r="BO4099"/>
    </row>
    <row r="4100" spans="1:67">
      <c r="A4100"/>
      <c r="B4100"/>
      <c r="C4100"/>
      <c r="E4100"/>
      <c r="F4100"/>
      <c r="G4100"/>
      <c r="I4100"/>
      <c r="J4100"/>
      <c r="K4100"/>
      <c r="M4100"/>
      <c r="N4100"/>
      <c r="O4100"/>
      <c r="Q4100"/>
      <c r="R4100"/>
      <c r="S4100"/>
      <c r="U4100"/>
      <c r="V4100"/>
      <c r="W4100"/>
      <c r="Y4100"/>
      <c r="Z4100"/>
      <c r="AA4100"/>
      <c r="AC4100"/>
      <c r="AD4100"/>
      <c r="AE4100"/>
      <c r="AG4100"/>
      <c r="AH4100"/>
      <c r="AI4100"/>
      <c r="AK4100"/>
      <c r="AL4100"/>
      <c r="AM4100"/>
      <c r="AO4100"/>
      <c r="AP4100"/>
      <c r="AQ4100"/>
      <c r="AS4100"/>
      <c r="AT4100"/>
      <c r="AU4100"/>
      <c r="AW4100"/>
      <c r="AX4100"/>
      <c r="AY4100"/>
      <c r="BA4100"/>
      <c r="BB4100"/>
      <c r="BC4100"/>
      <c r="BE4100"/>
      <c r="BF4100"/>
      <c r="BG4100"/>
      <c r="BI4100"/>
      <c r="BJ4100"/>
      <c r="BK4100"/>
      <c r="BM4100"/>
      <c r="BN4100"/>
      <c r="BO4100"/>
    </row>
    <row r="4101" spans="1:67">
      <c r="A4101"/>
      <c r="B4101"/>
      <c r="C4101"/>
      <c r="E4101"/>
      <c r="F4101"/>
      <c r="G4101"/>
      <c r="I4101"/>
      <c r="J4101"/>
      <c r="K4101"/>
      <c r="M4101"/>
      <c r="N4101"/>
      <c r="O4101"/>
      <c r="Q4101"/>
      <c r="R4101"/>
      <c r="S4101"/>
      <c r="U4101"/>
      <c r="V4101"/>
      <c r="W4101"/>
      <c r="Y4101"/>
      <c r="Z4101"/>
      <c r="AA4101"/>
      <c r="AC4101"/>
      <c r="AD4101"/>
      <c r="AE4101"/>
      <c r="AG4101"/>
      <c r="AH4101"/>
      <c r="AI4101"/>
      <c r="AK4101"/>
      <c r="AL4101"/>
      <c r="AM4101"/>
      <c r="AO4101"/>
      <c r="AP4101"/>
      <c r="AQ4101"/>
      <c r="AS4101"/>
      <c r="AT4101"/>
      <c r="AU4101"/>
      <c r="AW4101"/>
      <c r="AX4101"/>
      <c r="AY4101"/>
      <c r="BA4101"/>
      <c r="BB4101"/>
      <c r="BC4101"/>
      <c r="BE4101"/>
      <c r="BF4101"/>
      <c r="BG4101"/>
      <c r="BI4101"/>
      <c r="BJ4101"/>
      <c r="BK4101"/>
      <c r="BM4101"/>
      <c r="BN4101"/>
      <c r="BO4101"/>
    </row>
    <row r="4102" spans="1:67">
      <c r="A4102"/>
      <c r="B4102"/>
      <c r="C4102"/>
      <c r="E4102"/>
      <c r="F4102"/>
      <c r="G4102"/>
      <c r="I4102"/>
      <c r="J4102"/>
      <c r="K4102"/>
      <c r="M4102"/>
      <c r="N4102"/>
      <c r="O4102"/>
      <c r="Q4102"/>
      <c r="R4102"/>
      <c r="S4102"/>
      <c r="U4102"/>
      <c r="V4102"/>
      <c r="W4102"/>
      <c r="Y4102"/>
      <c r="Z4102"/>
      <c r="AA4102"/>
      <c r="AC4102"/>
      <c r="AD4102"/>
      <c r="AE4102"/>
      <c r="AG4102"/>
      <c r="AH4102"/>
      <c r="AI4102"/>
      <c r="AK4102"/>
      <c r="AL4102"/>
      <c r="AM4102"/>
      <c r="AO4102"/>
      <c r="AP4102"/>
      <c r="AQ4102"/>
      <c r="AS4102"/>
      <c r="AT4102"/>
      <c r="AU4102"/>
      <c r="AW4102"/>
      <c r="AX4102"/>
      <c r="AY4102"/>
      <c r="BA4102"/>
      <c r="BB4102"/>
      <c r="BC4102"/>
      <c r="BE4102"/>
      <c r="BF4102"/>
      <c r="BG4102"/>
      <c r="BI4102"/>
      <c r="BJ4102"/>
      <c r="BK4102"/>
      <c r="BM4102"/>
      <c r="BN4102"/>
      <c r="BO4102"/>
    </row>
    <row r="4103" spans="1:67">
      <c r="A4103"/>
      <c r="B4103"/>
      <c r="C4103"/>
      <c r="E4103"/>
      <c r="F4103"/>
      <c r="G4103"/>
      <c r="I4103"/>
      <c r="J4103"/>
      <c r="K4103"/>
      <c r="M4103"/>
      <c r="N4103"/>
      <c r="O4103"/>
      <c r="Q4103"/>
      <c r="R4103"/>
      <c r="S4103"/>
      <c r="U4103"/>
      <c r="V4103"/>
      <c r="W4103"/>
      <c r="Y4103"/>
      <c r="Z4103"/>
      <c r="AA4103"/>
      <c r="AC4103"/>
      <c r="AD4103"/>
      <c r="AE4103"/>
      <c r="AG4103"/>
      <c r="AH4103"/>
      <c r="AI4103"/>
      <c r="AK4103"/>
      <c r="AL4103"/>
      <c r="AM4103"/>
      <c r="AO4103"/>
      <c r="AP4103"/>
      <c r="AQ4103"/>
      <c r="AS4103"/>
      <c r="AT4103"/>
      <c r="AU4103"/>
      <c r="AW4103"/>
      <c r="AX4103"/>
      <c r="AY4103"/>
      <c r="BA4103"/>
      <c r="BB4103"/>
      <c r="BC4103"/>
      <c r="BE4103"/>
      <c r="BF4103"/>
      <c r="BG4103"/>
      <c r="BI4103"/>
      <c r="BJ4103"/>
      <c r="BK4103"/>
      <c r="BM4103"/>
      <c r="BN4103"/>
      <c r="BO4103"/>
    </row>
    <row r="4104" spans="1:67">
      <c r="A4104"/>
      <c r="B4104"/>
      <c r="C4104"/>
      <c r="E4104"/>
      <c r="F4104"/>
      <c r="G4104"/>
      <c r="I4104"/>
      <c r="J4104"/>
      <c r="K4104"/>
      <c r="M4104"/>
      <c r="N4104"/>
      <c r="O4104"/>
      <c r="Q4104"/>
      <c r="R4104"/>
      <c r="S4104"/>
      <c r="U4104"/>
      <c r="V4104"/>
      <c r="W4104"/>
      <c r="Y4104"/>
      <c r="Z4104"/>
      <c r="AA4104"/>
      <c r="AC4104"/>
      <c r="AD4104"/>
      <c r="AE4104"/>
      <c r="AG4104"/>
      <c r="AH4104"/>
      <c r="AI4104"/>
      <c r="AK4104"/>
      <c r="AL4104"/>
      <c r="AM4104"/>
      <c r="AO4104"/>
      <c r="AP4104"/>
      <c r="AQ4104"/>
      <c r="AS4104"/>
      <c r="AT4104"/>
      <c r="AU4104"/>
      <c r="AW4104"/>
      <c r="AX4104"/>
      <c r="AY4104"/>
      <c r="BA4104"/>
      <c r="BB4104"/>
      <c r="BC4104"/>
      <c r="BE4104"/>
      <c r="BF4104"/>
      <c r="BG4104"/>
      <c r="BI4104"/>
      <c r="BJ4104"/>
      <c r="BK4104"/>
      <c r="BM4104"/>
      <c r="BN4104"/>
      <c r="BO4104"/>
    </row>
    <row r="4105" spans="1:67">
      <c r="A4105"/>
      <c r="B4105"/>
      <c r="C4105"/>
      <c r="E4105"/>
      <c r="F4105"/>
      <c r="G4105"/>
      <c r="I4105"/>
      <c r="J4105"/>
      <c r="K4105"/>
      <c r="M4105"/>
      <c r="N4105"/>
      <c r="O4105"/>
      <c r="Q4105"/>
      <c r="R4105"/>
      <c r="S4105"/>
      <c r="U4105"/>
      <c r="V4105"/>
      <c r="W4105"/>
      <c r="Y4105"/>
      <c r="Z4105"/>
      <c r="AA4105"/>
      <c r="AC4105"/>
      <c r="AD4105"/>
      <c r="AE4105"/>
      <c r="AG4105"/>
      <c r="AH4105"/>
      <c r="AI4105"/>
      <c r="AK4105"/>
      <c r="AL4105"/>
      <c r="AM4105"/>
      <c r="AO4105"/>
      <c r="AP4105"/>
      <c r="AQ4105"/>
      <c r="AS4105"/>
      <c r="AT4105"/>
      <c r="AU4105"/>
      <c r="AW4105"/>
      <c r="AX4105"/>
      <c r="AY4105"/>
      <c r="BA4105"/>
      <c r="BB4105"/>
      <c r="BC4105"/>
      <c r="BE4105"/>
      <c r="BF4105"/>
      <c r="BG4105"/>
      <c r="BI4105"/>
      <c r="BJ4105"/>
      <c r="BK4105"/>
      <c r="BM4105"/>
      <c r="BN4105"/>
      <c r="BO4105"/>
    </row>
    <row r="4106" spans="1:67">
      <c r="A4106"/>
      <c r="B4106"/>
      <c r="C4106"/>
      <c r="E4106"/>
      <c r="F4106"/>
      <c r="G4106"/>
      <c r="I4106"/>
      <c r="J4106"/>
      <c r="K4106"/>
      <c r="M4106"/>
      <c r="N4106"/>
      <c r="O4106"/>
      <c r="Q4106"/>
      <c r="R4106"/>
      <c r="S4106"/>
      <c r="U4106"/>
      <c r="V4106"/>
      <c r="W4106"/>
      <c r="Y4106"/>
      <c r="Z4106"/>
      <c r="AA4106"/>
      <c r="AC4106"/>
      <c r="AD4106"/>
      <c r="AE4106"/>
      <c r="AG4106"/>
      <c r="AH4106"/>
      <c r="AI4106"/>
      <c r="AK4106"/>
      <c r="AL4106"/>
      <c r="AM4106"/>
      <c r="AO4106"/>
      <c r="AP4106"/>
      <c r="AQ4106"/>
      <c r="AS4106"/>
      <c r="AT4106"/>
      <c r="AU4106"/>
      <c r="AW4106"/>
      <c r="AX4106"/>
      <c r="AY4106"/>
      <c r="BA4106"/>
      <c r="BB4106"/>
      <c r="BC4106"/>
      <c r="BE4106"/>
      <c r="BF4106"/>
      <c r="BG4106"/>
      <c r="BI4106"/>
      <c r="BJ4106"/>
      <c r="BK4106"/>
      <c r="BM4106"/>
      <c r="BN4106"/>
      <c r="BO4106"/>
    </row>
    <row r="4107" spans="1:67">
      <c r="A4107"/>
      <c r="B4107"/>
      <c r="C4107"/>
      <c r="E4107"/>
      <c r="F4107"/>
      <c r="G4107"/>
      <c r="I4107"/>
      <c r="J4107"/>
      <c r="K4107"/>
      <c r="M4107"/>
      <c r="N4107"/>
      <c r="O4107"/>
      <c r="Q4107"/>
      <c r="R4107"/>
      <c r="S4107"/>
      <c r="U4107"/>
      <c r="V4107"/>
      <c r="W4107"/>
      <c r="Y4107"/>
      <c r="Z4107"/>
      <c r="AA4107"/>
      <c r="AC4107"/>
      <c r="AD4107"/>
      <c r="AE4107"/>
      <c r="AG4107"/>
      <c r="AH4107"/>
      <c r="AI4107"/>
      <c r="AK4107"/>
      <c r="AL4107"/>
      <c r="AM4107"/>
      <c r="AO4107"/>
      <c r="AP4107"/>
      <c r="AQ4107"/>
      <c r="AS4107"/>
      <c r="AT4107"/>
      <c r="AU4107"/>
      <c r="AW4107"/>
      <c r="AX4107"/>
      <c r="AY4107"/>
      <c r="BA4107"/>
      <c r="BB4107"/>
      <c r="BC4107"/>
      <c r="BE4107"/>
      <c r="BF4107"/>
      <c r="BG4107"/>
      <c r="BI4107"/>
      <c r="BJ4107"/>
      <c r="BK4107"/>
      <c r="BM4107"/>
      <c r="BN4107"/>
      <c r="BO4107"/>
    </row>
    <row r="4108" spans="1:67">
      <c r="A4108"/>
      <c r="B4108"/>
      <c r="C4108"/>
      <c r="E4108"/>
      <c r="F4108"/>
      <c r="G4108"/>
      <c r="I4108"/>
      <c r="J4108"/>
      <c r="K4108"/>
      <c r="M4108"/>
      <c r="N4108"/>
      <c r="O4108"/>
      <c r="Q4108"/>
      <c r="R4108"/>
      <c r="S4108"/>
      <c r="U4108"/>
      <c r="V4108"/>
      <c r="W4108"/>
      <c r="Y4108"/>
      <c r="Z4108"/>
      <c r="AA4108"/>
      <c r="AC4108"/>
      <c r="AD4108"/>
      <c r="AE4108"/>
      <c r="AG4108"/>
      <c r="AH4108"/>
      <c r="AI4108"/>
      <c r="AK4108"/>
      <c r="AL4108"/>
      <c r="AM4108"/>
      <c r="AO4108"/>
      <c r="AP4108"/>
      <c r="AQ4108"/>
      <c r="AS4108"/>
      <c r="AT4108"/>
      <c r="AU4108"/>
      <c r="AW4108"/>
      <c r="AX4108"/>
      <c r="AY4108"/>
      <c r="BA4108"/>
      <c r="BB4108"/>
      <c r="BC4108"/>
      <c r="BE4108"/>
      <c r="BF4108"/>
      <c r="BG4108"/>
      <c r="BI4108"/>
      <c r="BJ4108"/>
      <c r="BK4108"/>
      <c r="BM4108"/>
      <c r="BN4108"/>
      <c r="BO4108"/>
    </row>
    <row r="4109" spans="1:67">
      <c r="A4109"/>
      <c r="B4109"/>
      <c r="C4109"/>
      <c r="E4109"/>
      <c r="F4109"/>
      <c r="G4109"/>
      <c r="I4109"/>
      <c r="J4109"/>
      <c r="K4109"/>
      <c r="M4109"/>
      <c r="N4109"/>
      <c r="O4109"/>
      <c r="Q4109"/>
      <c r="R4109"/>
      <c r="S4109"/>
      <c r="U4109"/>
      <c r="V4109"/>
      <c r="W4109"/>
      <c r="Y4109"/>
      <c r="Z4109"/>
      <c r="AA4109"/>
      <c r="AC4109"/>
      <c r="AD4109"/>
      <c r="AE4109"/>
      <c r="AG4109"/>
      <c r="AH4109"/>
      <c r="AI4109"/>
      <c r="AK4109"/>
      <c r="AL4109"/>
      <c r="AM4109"/>
      <c r="AO4109"/>
      <c r="AP4109"/>
      <c r="AQ4109"/>
      <c r="AS4109"/>
      <c r="AT4109"/>
      <c r="AU4109"/>
      <c r="AW4109"/>
      <c r="AX4109"/>
      <c r="AY4109"/>
      <c r="BA4109"/>
      <c r="BB4109"/>
      <c r="BC4109"/>
      <c r="BE4109"/>
      <c r="BF4109"/>
      <c r="BG4109"/>
      <c r="BI4109"/>
      <c r="BJ4109"/>
      <c r="BK4109"/>
      <c r="BM4109"/>
      <c r="BN4109"/>
      <c r="BO4109"/>
    </row>
    <row r="4110" spans="1:67">
      <c r="A4110"/>
      <c r="B4110"/>
      <c r="C4110"/>
      <c r="E4110"/>
      <c r="F4110"/>
      <c r="G4110"/>
      <c r="I4110"/>
      <c r="J4110"/>
      <c r="K4110"/>
      <c r="M4110"/>
      <c r="N4110"/>
      <c r="O4110"/>
      <c r="Q4110"/>
      <c r="R4110"/>
      <c r="S4110"/>
      <c r="U4110"/>
      <c r="V4110"/>
      <c r="W4110"/>
      <c r="Y4110"/>
      <c r="Z4110"/>
      <c r="AA4110"/>
      <c r="AC4110"/>
      <c r="AD4110"/>
      <c r="AE4110"/>
      <c r="AG4110"/>
      <c r="AH4110"/>
      <c r="AI4110"/>
      <c r="AK4110"/>
      <c r="AL4110"/>
      <c r="AM4110"/>
      <c r="AO4110"/>
      <c r="AP4110"/>
      <c r="AQ4110"/>
      <c r="AS4110"/>
      <c r="AT4110"/>
      <c r="AU4110"/>
      <c r="AW4110"/>
      <c r="AX4110"/>
      <c r="AY4110"/>
      <c r="BA4110"/>
      <c r="BB4110"/>
      <c r="BC4110"/>
      <c r="BE4110"/>
      <c r="BF4110"/>
      <c r="BG4110"/>
      <c r="BI4110"/>
      <c r="BJ4110"/>
      <c r="BK4110"/>
      <c r="BM4110"/>
      <c r="BN4110"/>
      <c r="BO4110"/>
    </row>
    <row r="4111" spans="1:67">
      <c r="A4111"/>
      <c r="B4111"/>
      <c r="C4111"/>
      <c r="E4111"/>
      <c r="F4111"/>
      <c r="G4111"/>
      <c r="I4111"/>
      <c r="J4111"/>
      <c r="K4111"/>
      <c r="M4111"/>
      <c r="N4111"/>
      <c r="O4111"/>
      <c r="Q4111"/>
      <c r="R4111"/>
      <c r="S4111"/>
      <c r="U4111"/>
      <c r="V4111"/>
      <c r="W4111"/>
      <c r="Y4111"/>
      <c r="Z4111"/>
      <c r="AA4111"/>
      <c r="AC4111"/>
      <c r="AD4111"/>
      <c r="AE4111"/>
      <c r="AG4111"/>
      <c r="AH4111"/>
      <c r="AI4111"/>
      <c r="AK4111"/>
      <c r="AL4111"/>
      <c r="AM4111"/>
      <c r="AO4111"/>
      <c r="AP4111"/>
      <c r="AQ4111"/>
      <c r="AS4111"/>
      <c r="AT4111"/>
      <c r="AU4111"/>
      <c r="AW4111"/>
      <c r="AX4111"/>
      <c r="AY4111"/>
      <c r="BA4111"/>
      <c r="BB4111"/>
      <c r="BC4111"/>
      <c r="BE4111"/>
      <c r="BF4111"/>
      <c r="BG4111"/>
      <c r="BI4111"/>
      <c r="BJ4111"/>
      <c r="BK4111"/>
      <c r="BM4111"/>
      <c r="BN4111"/>
      <c r="BO4111"/>
    </row>
    <row r="4112" spans="1:67">
      <c r="A4112"/>
      <c r="B4112"/>
      <c r="C4112"/>
      <c r="E4112"/>
      <c r="F4112"/>
      <c r="G4112"/>
      <c r="I4112"/>
      <c r="J4112"/>
      <c r="K4112"/>
      <c r="M4112"/>
      <c r="N4112"/>
      <c r="O4112"/>
      <c r="Q4112"/>
      <c r="R4112"/>
      <c r="S4112"/>
      <c r="U4112"/>
      <c r="V4112"/>
      <c r="W4112"/>
      <c r="Y4112"/>
      <c r="Z4112"/>
      <c r="AA4112"/>
      <c r="AC4112"/>
      <c r="AD4112"/>
      <c r="AE4112"/>
      <c r="AG4112"/>
      <c r="AH4112"/>
      <c r="AI4112"/>
      <c r="AK4112"/>
      <c r="AL4112"/>
      <c r="AM4112"/>
      <c r="AO4112"/>
      <c r="AP4112"/>
      <c r="AQ4112"/>
      <c r="AS4112"/>
      <c r="AT4112"/>
      <c r="AU4112"/>
      <c r="AW4112"/>
      <c r="AX4112"/>
      <c r="AY4112"/>
      <c r="BA4112"/>
      <c r="BB4112"/>
      <c r="BC4112"/>
      <c r="BE4112"/>
      <c r="BF4112"/>
      <c r="BG4112"/>
      <c r="BI4112"/>
      <c r="BJ4112"/>
      <c r="BK4112"/>
      <c r="BM4112"/>
      <c r="BN4112"/>
      <c r="BO4112"/>
    </row>
    <row r="4113" spans="1:67">
      <c r="A4113"/>
      <c r="B4113"/>
      <c r="C4113"/>
      <c r="E4113"/>
      <c r="F4113"/>
      <c r="G4113"/>
      <c r="I4113"/>
      <c r="J4113"/>
      <c r="K4113"/>
      <c r="M4113"/>
      <c r="N4113"/>
      <c r="O4113"/>
      <c r="Q4113"/>
      <c r="R4113"/>
      <c r="S4113"/>
      <c r="U4113"/>
      <c r="V4113"/>
      <c r="W4113"/>
      <c r="Y4113"/>
      <c r="Z4113"/>
      <c r="AA4113"/>
      <c r="AC4113"/>
      <c r="AD4113"/>
      <c r="AE4113"/>
      <c r="AG4113"/>
      <c r="AH4113"/>
      <c r="AI4113"/>
      <c r="AK4113"/>
      <c r="AL4113"/>
      <c r="AM4113"/>
      <c r="AO4113"/>
      <c r="AP4113"/>
      <c r="AQ4113"/>
      <c r="AS4113"/>
      <c r="AT4113"/>
      <c r="AU4113"/>
      <c r="AW4113"/>
      <c r="AX4113"/>
      <c r="AY4113"/>
      <c r="BA4113"/>
      <c r="BB4113"/>
      <c r="BC4113"/>
      <c r="BE4113"/>
      <c r="BF4113"/>
      <c r="BG4113"/>
      <c r="BI4113"/>
      <c r="BJ4113"/>
      <c r="BK4113"/>
      <c r="BM4113"/>
      <c r="BN4113"/>
      <c r="BO4113"/>
    </row>
    <row r="4114" spans="1:67">
      <c r="A4114"/>
      <c r="B4114"/>
      <c r="C4114"/>
      <c r="E4114"/>
      <c r="F4114"/>
      <c r="G4114"/>
      <c r="I4114"/>
      <c r="J4114"/>
      <c r="K4114"/>
      <c r="M4114"/>
      <c r="N4114"/>
      <c r="O4114"/>
      <c r="Q4114"/>
      <c r="R4114"/>
      <c r="S4114"/>
      <c r="U4114"/>
      <c r="V4114"/>
      <c r="W4114"/>
      <c r="Y4114"/>
      <c r="Z4114"/>
      <c r="AA4114"/>
      <c r="AC4114"/>
      <c r="AD4114"/>
      <c r="AE4114"/>
      <c r="AG4114"/>
      <c r="AH4114"/>
      <c r="AI4114"/>
      <c r="AK4114"/>
      <c r="AL4114"/>
      <c r="AM4114"/>
      <c r="AO4114"/>
      <c r="AP4114"/>
      <c r="AQ4114"/>
      <c r="AS4114"/>
      <c r="AT4114"/>
      <c r="AU4114"/>
      <c r="AW4114"/>
      <c r="AX4114"/>
      <c r="AY4114"/>
      <c r="BA4114"/>
      <c r="BB4114"/>
      <c r="BC4114"/>
      <c r="BE4114"/>
      <c r="BF4114"/>
      <c r="BG4114"/>
      <c r="BI4114"/>
      <c r="BJ4114"/>
      <c r="BK4114"/>
      <c r="BM4114"/>
      <c r="BN4114"/>
      <c r="BO4114"/>
    </row>
    <row r="4115" spans="1:67">
      <c r="A4115"/>
      <c r="B4115"/>
      <c r="C4115"/>
      <c r="E4115"/>
      <c r="F4115"/>
      <c r="G4115"/>
      <c r="I4115"/>
      <c r="J4115"/>
      <c r="K4115"/>
      <c r="M4115"/>
      <c r="N4115"/>
      <c r="O4115"/>
      <c r="Q4115"/>
      <c r="R4115"/>
      <c r="S4115"/>
      <c r="U4115"/>
      <c r="V4115"/>
      <c r="W4115"/>
      <c r="Y4115"/>
      <c r="Z4115"/>
      <c r="AA4115"/>
      <c r="AC4115"/>
      <c r="AD4115"/>
      <c r="AE4115"/>
      <c r="AG4115"/>
      <c r="AH4115"/>
      <c r="AI4115"/>
      <c r="AK4115"/>
      <c r="AL4115"/>
      <c r="AM4115"/>
      <c r="AO4115"/>
      <c r="AP4115"/>
      <c r="AQ4115"/>
      <c r="AS4115"/>
      <c r="AT4115"/>
      <c r="AU4115"/>
      <c r="AW4115"/>
      <c r="AX4115"/>
      <c r="AY4115"/>
      <c r="BA4115"/>
      <c r="BB4115"/>
      <c r="BC4115"/>
      <c r="BE4115"/>
      <c r="BF4115"/>
      <c r="BG4115"/>
      <c r="BI4115"/>
      <c r="BJ4115"/>
      <c r="BK4115"/>
      <c r="BM4115"/>
      <c r="BN4115"/>
      <c r="BO4115"/>
    </row>
    <row r="4116" spans="1:67">
      <c r="A4116"/>
      <c r="B4116"/>
      <c r="C4116"/>
      <c r="E4116"/>
      <c r="F4116"/>
      <c r="G4116"/>
      <c r="I4116"/>
      <c r="J4116"/>
      <c r="K4116"/>
      <c r="M4116"/>
      <c r="N4116"/>
      <c r="O4116"/>
      <c r="Q4116"/>
      <c r="R4116"/>
      <c r="S4116"/>
      <c r="U4116"/>
      <c r="V4116"/>
      <c r="W4116"/>
      <c r="Y4116"/>
      <c r="Z4116"/>
      <c r="AA4116"/>
      <c r="AC4116"/>
      <c r="AD4116"/>
      <c r="AE4116"/>
      <c r="AG4116"/>
      <c r="AH4116"/>
      <c r="AI4116"/>
      <c r="AK4116"/>
      <c r="AL4116"/>
      <c r="AM4116"/>
      <c r="AO4116"/>
      <c r="AP4116"/>
      <c r="AQ4116"/>
      <c r="AS4116"/>
      <c r="AT4116"/>
      <c r="AU4116"/>
      <c r="AW4116"/>
      <c r="AX4116"/>
      <c r="AY4116"/>
      <c r="BA4116"/>
      <c r="BB4116"/>
      <c r="BC4116"/>
      <c r="BE4116"/>
      <c r="BF4116"/>
      <c r="BG4116"/>
      <c r="BI4116"/>
      <c r="BJ4116"/>
      <c r="BK4116"/>
      <c r="BM4116"/>
      <c r="BN4116"/>
      <c r="BO4116"/>
    </row>
    <row r="4117" spans="1:67">
      <c r="A4117"/>
      <c r="B4117"/>
      <c r="C4117"/>
      <c r="E4117"/>
      <c r="F4117"/>
      <c r="G4117"/>
      <c r="I4117"/>
      <c r="J4117"/>
      <c r="K4117"/>
      <c r="M4117"/>
      <c r="N4117"/>
      <c r="O4117"/>
      <c r="Q4117"/>
      <c r="R4117"/>
      <c r="S4117"/>
      <c r="U4117"/>
      <c r="V4117"/>
      <c r="W4117"/>
      <c r="Y4117"/>
      <c r="Z4117"/>
      <c r="AA4117"/>
      <c r="AC4117"/>
      <c r="AD4117"/>
      <c r="AE4117"/>
      <c r="AG4117"/>
      <c r="AH4117"/>
      <c r="AI4117"/>
      <c r="AK4117"/>
      <c r="AL4117"/>
      <c r="AM4117"/>
      <c r="AO4117"/>
      <c r="AP4117"/>
      <c r="AQ4117"/>
      <c r="AS4117"/>
      <c r="AT4117"/>
      <c r="AU4117"/>
      <c r="AW4117"/>
      <c r="AX4117"/>
      <c r="AY4117"/>
      <c r="BA4117"/>
      <c r="BB4117"/>
      <c r="BC4117"/>
      <c r="BE4117"/>
      <c r="BF4117"/>
      <c r="BG4117"/>
      <c r="BI4117"/>
      <c r="BJ4117"/>
      <c r="BK4117"/>
      <c r="BM4117"/>
      <c r="BN4117"/>
      <c r="BO4117"/>
    </row>
    <row r="4118" spans="1:67">
      <c r="A4118"/>
      <c r="B4118"/>
      <c r="C4118"/>
      <c r="E4118"/>
      <c r="F4118"/>
      <c r="G4118"/>
      <c r="I4118"/>
      <c r="J4118"/>
      <c r="K4118"/>
      <c r="M4118"/>
      <c r="N4118"/>
      <c r="O4118"/>
      <c r="Q4118"/>
      <c r="R4118"/>
      <c r="S4118"/>
      <c r="U4118"/>
      <c r="V4118"/>
      <c r="W4118"/>
      <c r="Y4118"/>
      <c r="Z4118"/>
      <c r="AA4118"/>
      <c r="AC4118"/>
      <c r="AD4118"/>
      <c r="AE4118"/>
      <c r="AG4118"/>
      <c r="AH4118"/>
      <c r="AI4118"/>
      <c r="AK4118"/>
      <c r="AL4118"/>
      <c r="AM4118"/>
      <c r="AO4118"/>
      <c r="AP4118"/>
      <c r="AQ4118"/>
      <c r="AS4118"/>
      <c r="AT4118"/>
      <c r="AU4118"/>
      <c r="AW4118"/>
      <c r="AX4118"/>
      <c r="AY4118"/>
      <c r="BA4118"/>
      <c r="BB4118"/>
      <c r="BC4118"/>
      <c r="BE4118"/>
      <c r="BF4118"/>
      <c r="BG4118"/>
      <c r="BI4118"/>
      <c r="BJ4118"/>
      <c r="BK4118"/>
      <c r="BM4118"/>
      <c r="BN4118"/>
      <c r="BO4118"/>
    </row>
    <row r="4119" spans="1:67">
      <c r="A4119"/>
      <c r="B4119"/>
      <c r="C4119"/>
      <c r="E4119"/>
      <c r="F4119"/>
      <c r="G4119"/>
      <c r="I4119"/>
      <c r="J4119"/>
      <c r="K4119"/>
      <c r="M4119"/>
      <c r="N4119"/>
      <c r="O4119"/>
      <c r="Q4119"/>
      <c r="R4119"/>
      <c r="S4119"/>
      <c r="U4119"/>
      <c r="V4119"/>
      <c r="W4119"/>
      <c r="Y4119"/>
      <c r="Z4119"/>
      <c r="AA4119"/>
      <c r="AC4119"/>
      <c r="AD4119"/>
      <c r="AE4119"/>
      <c r="AG4119"/>
      <c r="AH4119"/>
      <c r="AI4119"/>
      <c r="AK4119"/>
      <c r="AL4119"/>
      <c r="AM4119"/>
      <c r="AO4119"/>
      <c r="AP4119"/>
      <c r="AQ4119"/>
      <c r="AS4119"/>
      <c r="AT4119"/>
      <c r="AU4119"/>
      <c r="AW4119"/>
      <c r="AX4119"/>
      <c r="AY4119"/>
      <c r="BA4119"/>
      <c r="BB4119"/>
      <c r="BC4119"/>
      <c r="BE4119"/>
      <c r="BF4119"/>
      <c r="BG4119"/>
      <c r="BI4119"/>
      <c r="BJ4119"/>
      <c r="BK4119"/>
      <c r="BM4119"/>
      <c r="BN4119"/>
      <c r="BO4119"/>
    </row>
    <row r="4120" spans="1:67">
      <c r="A4120"/>
      <c r="B4120"/>
      <c r="C4120"/>
      <c r="E4120"/>
      <c r="F4120"/>
      <c r="G4120"/>
      <c r="I4120"/>
      <c r="J4120"/>
      <c r="K4120"/>
      <c r="M4120"/>
      <c r="N4120"/>
      <c r="O4120"/>
      <c r="Q4120"/>
      <c r="R4120"/>
      <c r="S4120"/>
      <c r="U4120"/>
      <c r="V4120"/>
      <c r="W4120"/>
      <c r="Y4120"/>
      <c r="Z4120"/>
      <c r="AA4120"/>
      <c r="AC4120"/>
      <c r="AD4120"/>
      <c r="AE4120"/>
      <c r="AG4120"/>
      <c r="AH4120"/>
      <c r="AI4120"/>
      <c r="AK4120"/>
      <c r="AL4120"/>
      <c r="AM4120"/>
      <c r="AO4120"/>
      <c r="AP4120"/>
      <c r="AQ4120"/>
      <c r="AS4120"/>
      <c r="AT4120"/>
      <c r="AU4120"/>
      <c r="AW4120"/>
      <c r="AX4120"/>
      <c r="AY4120"/>
      <c r="BA4120"/>
      <c r="BB4120"/>
      <c r="BC4120"/>
      <c r="BE4120"/>
      <c r="BF4120"/>
      <c r="BG4120"/>
      <c r="BI4120"/>
      <c r="BJ4120"/>
      <c r="BK4120"/>
      <c r="BM4120"/>
      <c r="BN4120"/>
      <c r="BO4120"/>
    </row>
    <row r="4121" spans="1:67">
      <c r="A4121"/>
      <c r="B4121"/>
      <c r="C4121"/>
      <c r="E4121"/>
      <c r="F4121"/>
      <c r="G4121"/>
      <c r="I4121"/>
      <c r="J4121"/>
      <c r="K4121"/>
      <c r="M4121"/>
      <c r="N4121"/>
      <c r="O4121"/>
      <c r="Q4121"/>
      <c r="R4121"/>
      <c r="S4121"/>
      <c r="U4121"/>
      <c r="V4121"/>
      <c r="W4121"/>
      <c r="Y4121"/>
      <c r="Z4121"/>
      <c r="AA4121"/>
      <c r="AC4121"/>
      <c r="AD4121"/>
      <c r="AE4121"/>
      <c r="AG4121"/>
      <c r="AH4121"/>
      <c r="AI4121"/>
      <c r="AK4121"/>
      <c r="AL4121"/>
      <c r="AM4121"/>
      <c r="AO4121"/>
      <c r="AP4121"/>
      <c r="AQ4121"/>
      <c r="AS4121"/>
      <c r="AT4121"/>
      <c r="AU4121"/>
      <c r="AW4121"/>
      <c r="AX4121"/>
      <c r="AY4121"/>
      <c r="BA4121"/>
      <c r="BB4121"/>
      <c r="BC4121"/>
      <c r="BE4121"/>
      <c r="BF4121"/>
      <c r="BG4121"/>
      <c r="BI4121"/>
      <c r="BJ4121"/>
      <c r="BK4121"/>
      <c r="BM4121"/>
      <c r="BN4121"/>
      <c r="BO4121"/>
    </row>
    <row r="4122" spans="1:67">
      <c r="A4122"/>
      <c r="B4122"/>
      <c r="C4122"/>
      <c r="E4122"/>
      <c r="F4122"/>
      <c r="G4122"/>
      <c r="I4122"/>
      <c r="J4122"/>
      <c r="K4122"/>
      <c r="M4122"/>
      <c r="N4122"/>
      <c r="O4122"/>
      <c r="Q4122"/>
      <c r="R4122"/>
      <c r="S4122"/>
      <c r="U4122"/>
      <c r="V4122"/>
      <c r="W4122"/>
      <c r="Y4122"/>
      <c r="Z4122"/>
      <c r="AA4122"/>
      <c r="AC4122"/>
      <c r="AD4122"/>
      <c r="AE4122"/>
      <c r="AG4122"/>
      <c r="AH4122"/>
      <c r="AI4122"/>
      <c r="AK4122"/>
      <c r="AL4122"/>
      <c r="AM4122"/>
      <c r="AO4122"/>
      <c r="AP4122"/>
      <c r="AQ4122"/>
      <c r="AS4122"/>
      <c r="AT4122"/>
      <c r="AU4122"/>
      <c r="AW4122"/>
      <c r="AX4122"/>
      <c r="AY4122"/>
      <c r="BA4122"/>
      <c r="BB4122"/>
      <c r="BC4122"/>
      <c r="BE4122"/>
      <c r="BF4122"/>
      <c r="BG4122"/>
      <c r="BI4122"/>
      <c r="BJ4122"/>
      <c r="BK4122"/>
      <c r="BM4122"/>
      <c r="BN4122"/>
      <c r="BO4122"/>
    </row>
    <row r="4123" spans="1:67">
      <c r="A4123"/>
      <c r="B4123"/>
      <c r="C4123"/>
      <c r="E4123"/>
      <c r="F4123"/>
      <c r="G4123"/>
      <c r="I4123"/>
      <c r="J4123"/>
      <c r="K4123"/>
      <c r="M4123"/>
      <c r="N4123"/>
      <c r="O4123"/>
      <c r="Q4123"/>
      <c r="R4123"/>
      <c r="S4123"/>
      <c r="U4123"/>
      <c r="V4123"/>
      <c r="W4123"/>
      <c r="Y4123"/>
      <c r="Z4123"/>
      <c r="AA4123"/>
      <c r="AC4123"/>
      <c r="AD4123"/>
      <c r="AE4123"/>
      <c r="AG4123"/>
      <c r="AH4123"/>
      <c r="AI4123"/>
      <c r="AK4123"/>
      <c r="AL4123"/>
      <c r="AM4123"/>
      <c r="AO4123"/>
      <c r="AP4123"/>
      <c r="AQ4123"/>
      <c r="AS4123"/>
      <c r="AT4123"/>
      <c r="AU4123"/>
      <c r="AW4123"/>
      <c r="AX4123"/>
      <c r="AY4123"/>
      <c r="BA4123"/>
      <c r="BB4123"/>
      <c r="BC4123"/>
      <c r="BE4123"/>
      <c r="BF4123"/>
      <c r="BG4123"/>
      <c r="BI4123"/>
      <c r="BJ4123"/>
      <c r="BK4123"/>
      <c r="BM4123"/>
      <c r="BN4123"/>
      <c r="BO4123"/>
    </row>
    <row r="4124" spans="1:67">
      <c r="A4124"/>
      <c r="B4124"/>
      <c r="C4124"/>
      <c r="E4124"/>
      <c r="F4124"/>
      <c r="G4124"/>
      <c r="I4124"/>
      <c r="J4124"/>
      <c r="K4124"/>
      <c r="M4124"/>
      <c r="N4124"/>
      <c r="O4124"/>
      <c r="Q4124"/>
      <c r="R4124"/>
      <c r="S4124"/>
      <c r="U4124"/>
      <c r="V4124"/>
      <c r="W4124"/>
      <c r="Y4124"/>
      <c r="Z4124"/>
      <c r="AA4124"/>
      <c r="AC4124"/>
      <c r="AD4124"/>
      <c r="AE4124"/>
      <c r="AG4124"/>
      <c r="AH4124"/>
      <c r="AI4124"/>
      <c r="AK4124"/>
      <c r="AL4124"/>
      <c r="AM4124"/>
      <c r="AO4124"/>
      <c r="AP4124"/>
      <c r="AQ4124"/>
      <c r="AS4124"/>
      <c r="AT4124"/>
      <c r="AU4124"/>
      <c r="AW4124"/>
      <c r="AX4124"/>
      <c r="AY4124"/>
      <c r="BA4124"/>
      <c r="BB4124"/>
      <c r="BC4124"/>
      <c r="BE4124"/>
      <c r="BF4124"/>
      <c r="BG4124"/>
      <c r="BI4124"/>
      <c r="BJ4124"/>
      <c r="BK4124"/>
      <c r="BM4124"/>
      <c r="BN4124"/>
      <c r="BO4124"/>
    </row>
    <row r="4125" spans="1:67">
      <c r="A4125"/>
      <c r="B4125"/>
      <c r="C4125"/>
      <c r="E4125"/>
      <c r="F4125"/>
      <c r="G4125"/>
      <c r="I4125"/>
      <c r="J4125"/>
      <c r="K4125"/>
      <c r="M4125"/>
      <c r="N4125"/>
      <c r="O4125"/>
      <c r="Q4125"/>
      <c r="R4125"/>
      <c r="S4125"/>
      <c r="U4125"/>
      <c r="V4125"/>
      <c r="W4125"/>
      <c r="Y4125"/>
      <c r="Z4125"/>
      <c r="AA4125"/>
      <c r="AC4125"/>
      <c r="AD4125"/>
      <c r="AE4125"/>
      <c r="AG4125"/>
      <c r="AH4125"/>
      <c r="AI4125"/>
      <c r="AK4125"/>
      <c r="AL4125"/>
      <c r="AM4125"/>
      <c r="AO4125"/>
      <c r="AP4125"/>
      <c r="AQ4125"/>
      <c r="AS4125"/>
      <c r="AT4125"/>
      <c r="AU4125"/>
      <c r="AW4125"/>
      <c r="AX4125"/>
      <c r="AY4125"/>
      <c r="BA4125"/>
      <c r="BB4125"/>
      <c r="BC4125"/>
      <c r="BE4125"/>
      <c r="BF4125"/>
      <c r="BG4125"/>
      <c r="BI4125"/>
      <c r="BJ4125"/>
      <c r="BK4125"/>
      <c r="BM4125"/>
      <c r="BN4125"/>
      <c r="BO4125"/>
    </row>
    <row r="4126" spans="1:67">
      <c r="A4126"/>
      <c r="B4126"/>
      <c r="C4126"/>
      <c r="E4126"/>
      <c r="F4126"/>
      <c r="G4126"/>
      <c r="I4126"/>
      <c r="J4126"/>
      <c r="K4126"/>
      <c r="M4126"/>
      <c r="N4126"/>
      <c r="O4126"/>
      <c r="Q4126"/>
      <c r="R4126"/>
      <c r="S4126"/>
      <c r="U4126"/>
      <c r="V4126"/>
      <c r="W4126"/>
      <c r="Y4126"/>
      <c r="Z4126"/>
      <c r="AA4126"/>
      <c r="AC4126"/>
      <c r="AD4126"/>
      <c r="AE4126"/>
      <c r="AG4126"/>
      <c r="AH4126"/>
      <c r="AI4126"/>
      <c r="AK4126"/>
      <c r="AL4126"/>
      <c r="AM4126"/>
      <c r="AO4126"/>
      <c r="AP4126"/>
      <c r="AQ4126"/>
      <c r="AS4126"/>
      <c r="AT4126"/>
      <c r="AU4126"/>
      <c r="AW4126"/>
      <c r="AX4126"/>
      <c r="AY4126"/>
      <c r="BA4126"/>
      <c r="BB4126"/>
      <c r="BC4126"/>
      <c r="BE4126"/>
      <c r="BF4126"/>
      <c r="BG4126"/>
      <c r="BI4126"/>
      <c r="BJ4126"/>
      <c r="BK4126"/>
      <c r="BM4126"/>
      <c r="BN4126"/>
      <c r="BO4126"/>
    </row>
    <row r="4127" spans="1:67">
      <c r="A4127"/>
      <c r="B4127"/>
      <c r="C4127"/>
      <c r="E4127"/>
      <c r="F4127"/>
      <c r="G4127"/>
      <c r="I4127"/>
      <c r="J4127"/>
      <c r="K4127"/>
      <c r="M4127"/>
      <c r="N4127"/>
      <c r="O4127"/>
      <c r="Q4127"/>
      <c r="R4127"/>
      <c r="S4127"/>
      <c r="U4127"/>
      <c r="V4127"/>
      <c r="W4127"/>
      <c r="Y4127"/>
      <c r="Z4127"/>
      <c r="AA4127"/>
      <c r="AC4127"/>
      <c r="AD4127"/>
      <c r="AE4127"/>
      <c r="AG4127"/>
      <c r="AH4127"/>
      <c r="AI4127"/>
      <c r="AK4127"/>
      <c r="AL4127"/>
      <c r="AM4127"/>
      <c r="AO4127"/>
      <c r="AP4127"/>
      <c r="AQ4127"/>
      <c r="AS4127"/>
      <c r="AT4127"/>
      <c r="AU4127"/>
      <c r="AW4127"/>
      <c r="AX4127"/>
      <c r="AY4127"/>
      <c r="BA4127"/>
      <c r="BB4127"/>
      <c r="BC4127"/>
      <c r="BE4127"/>
      <c r="BF4127"/>
      <c r="BG4127"/>
      <c r="BI4127"/>
      <c r="BJ4127"/>
      <c r="BK4127"/>
      <c r="BM4127"/>
      <c r="BN4127"/>
      <c r="BO4127"/>
    </row>
    <row r="4128" spans="1:67">
      <c r="A4128"/>
      <c r="B4128"/>
      <c r="C4128"/>
      <c r="E4128"/>
      <c r="F4128"/>
      <c r="G4128"/>
      <c r="I4128"/>
      <c r="J4128"/>
      <c r="K4128"/>
      <c r="M4128"/>
      <c r="N4128"/>
      <c r="O4128"/>
      <c r="Q4128"/>
      <c r="R4128"/>
      <c r="S4128"/>
      <c r="U4128"/>
      <c r="V4128"/>
      <c r="W4128"/>
      <c r="Y4128"/>
      <c r="Z4128"/>
      <c r="AA4128"/>
      <c r="AC4128"/>
      <c r="AD4128"/>
      <c r="AE4128"/>
      <c r="AG4128"/>
      <c r="AH4128"/>
      <c r="AI4128"/>
      <c r="AK4128"/>
      <c r="AL4128"/>
      <c r="AM4128"/>
      <c r="AO4128"/>
      <c r="AP4128"/>
      <c r="AQ4128"/>
      <c r="AS4128"/>
      <c r="AT4128"/>
      <c r="AU4128"/>
      <c r="AW4128"/>
      <c r="AX4128"/>
      <c r="AY4128"/>
      <c r="BA4128"/>
      <c r="BB4128"/>
      <c r="BC4128"/>
      <c r="BE4128"/>
      <c r="BF4128"/>
      <c r="BG4128"/>
      <c r="BI4128"/>
      <c r="BJ4128"/>
      <c r="BK4128"/>
      <c r="BM4128"/>
      <c r="BN4128"/>
      <c r="BO4128"/>
    </row>
    <row r="4129" spans="1:67">
      <c r="A4129"/>
      <c r="B4129"/>
      <c r="C4129"/>
      <c r="E4129"/>
      <c r="F4129"/>
      <c r="G4129"/>
      <c r="I4129"/>
      <c r="J4129"/>
      <c r="K4129"/>
      <c r="M4129"/>
      <c r="N4129"/>
      <c r="O4129"/>
      <c r="Q4129"/>
      <c r="R4129"/>
      <c r="S4129"/>
      <c r="U4129"/>
      <c r="V4129"/>
      <c r="W4129"/>
      <c r="Y4129"/>
      <c r="Z4129"/>
      <c r="AA4129"/>
      <c r="AC4129"/>
      <c r="AD4129"/>
      <c r="AE4129"/>
      <c r="AG4129"/>
      <c r="AH4129"/>
      <c r="AI4129"/>
      <c r="AK4129"/>
      <c r="AL4129"/>
      <c r="AM4129"/>
      <c r="AO4129"/>
      <c r="AP4129"/>
      <c r="AQ4129"/>
      <c r="AS4129"/>
      <c r="AT4129"/>
      <c r="AU4129"/>
      <c r="AW4129"/>
      <c r="AX4129"/>
      <c r="AY4129"/>
      <c r="BA4129"/>
      <c r="BB4129"/>
      <c r="BC4129"/>
      <c r="BE4129"/>
      <c r="BF4129"/>
      <c r="BG4129"/>
      <c r="BI4129"/>
      <c r="BJ4129"/>
      <c r="BK4129"/>
      <c r="BM4129"/>
      <c r="BN4129"/>
      <c r="BO4129"/>
    </row>
    <row r="4130" spans="1:67">
      <c r="A4130"/>
      <c r="B4130"/>
      <c r="C4130"/>
      <c r="E4130"/>
      <c r="F4130"/>
      <c r="G4130"/>
      <c r="I4130"/>
      <c r="J4130"/>
      <c r="K4130"/>
      <c r="M4130"/>
      <c r="N4130"/>
      <c r="O4130"/>
      <c r="Q4130"/>
      <c r="R4130"/>
      <c r="S4130"/>
      <c r="U4130"/>
      <c r="V4130"/>
      <c r="W4130"/>
      <c r="Y4130"/>
      <c r="Z4130"/>
      <c r="AA4130"/>
      <c r="AC4130"/>
      <c r="AD4130"/>
      <c r="AE4130"/>
      <c r="AG4130"/>
      <c r="AH4130"/>
      <c r="AI4130"/>
      <c r="AK4130"/>
      <c r="AL4130"/>
      <c r="AM4130"/>
      <c r="AO4130"/>
      <c r="AP4130"/>
      <c r="AQ4130"/>
      <c r="AS4130"/>
      <c r="AT4130"/>
      <c r="AU4130"/>
      <c r="AW4130"/>
      <c r="AX4130"/>
      <c r="AY4130"/>
      <c r="BA4130"/>
      <c r="BB4130"/>
      <c r="BC4130"/>
      <c r="BE4130"/>
      <c r="BF4130"/>
      <c r="BG4130"/>
      <c r="BI4130"/>
      <c r="BJ4130"/>
      <c r="BK4130"/>
      <c r="BM4130"/>
      <c r="BN4130"/>
      <c r="BO4130"/>
    </row>
    <row r="4131" spans="1:67">
      <c r="A4131"/>
      <c r="B4131"/>
      <c r="C4131"/>
      <c r="E4131"/>
      <c r="F4131"/>
      <c r="G4131"/>
      <c r="I4131"/>
      <c r="J4131"/>
      <c r="K4131"/>
      <c r="M4131"/>
      <c r="N4131"/>
      <c r="O4131"/>
      <c r="Q4131"/>
      <c r="R4131"/>
      <c r="S4131"/>
      <c r="U4131"/>
      <c r="V4131"/>
      <c r="W4131"/>
      <c r="Y4131"/>
      <c r="Z4131"/>
      <c r="AA4131"/>
      <c r="AC4131"/>
      <c r="AD4131"/>
      <c r="AE4131"/>
      <c r="AG4131"/>
      <c r="AH4131"/>
      <c r="AI4131"/>
      <c r="AK4131"/>
      <c r="AL4131"/>
      <c r="AM4131"/>
      <c r="AO4131"/>
      <c r="AP4131"/>
      <c r="AQ4131"/>
      <c r="AS4131"/>
      <c r="AT4131"/>
      <c r="AU4131"/>
      <c r="AW4131"/>
      <c r="AX4131"/>
      <c r="AY4131"/>
      <c r="BA4131"/>
      <c r="BB4131"/>
      <c r="BC4131"/>
      <c r="BE4131"/>
      <c r="BF4131"/>
      <c r="BG4131"/>
      <c r="BI4131"/>
      <c r="BJ4131"/>
      <c r="BK4131"/>
      <c r="BM4131"/>
      <c r="BN4131"/>
      <c r="BO4131"/>
    </row>
    <row r="4132" spans="1:67">
      <c r="A4132"/>
      <c r="B4132"/>
      <c r="C4132"/>
      <c r="E4132"/>
      <c r="F4132"/>
      <c r="G4132"/>
      <c r="I4132"/>
      <c r="J4132"/>
      <c r="K4132"/>
      <c r="M4132"/>
      <c r="N4132"/>
      <c r="O4132"/>
      <c r="Q4132"/>
      <c r="R4132"/>
      <c r="S4132"/>
      <c r="U4132"/>
      <c r="V4132"/>
      <c r="W4132"/>
      <c r="Y4132"/>
      <c r="Z4132"/>
      <c r="AA4132"/>
      <c r="AC4132"/>
      <c r="AD4132"/>
      <c r="AE4132"/>
      <c r="AG4132"/>
      <c r="AH4132"/>
      <c r="AI4132"/>
      <c r="AK4132"/>
      <c r="AL4132"/>
      <c r="AM4132"/>
      <c r="AO4132"/>
      <c r="AP4132"/>
      <c r="AQ4132"/>
      <c r="AS4132"/>
      <c r="AT4132"/>
      <c r="AU4132"/>
      <c r="AW4132"/>
      <c r="AX4132"/>
      <c r="AY4132"/>
      <c r="BA4132"/>
      <c r="BB4132"/>
      <c r="BC4132"/>
      <c r="BE4132"/>
      <c r="BF4132"/>
      <c r="BG4132"/>
      <c r="BI4132"/>
      <c r="BJ4132"/>
      <c r="BK4132"/>
      <c r="BM4132"/>
      <c r="BN4132"/>
      <c r="BO4132"/>
    </row>
    <row r="4133" spans="1:67">
      <c r="A4133"/>
      <c r="B4133"/>
      <c r="C4133"/>
      <c r="E4133"/>
      <c r="F4133"/>
      <c r="G4133"/>
      <c r="I4133"/>
      <c r="J4133"/>
      <c r="K4133"/>
      <c r="M4133"/>
      <c r="N4133"/>
      <c r="O4133"/>
      <c r="Q4133"/>
      <c r="R4133"/>
      <c r="S4133"/>
      <c r="U4133"/>
      <c r="V4133"/>
      <c r="W4133"/>
      <c r="Y4133"/>
      <c r="Z4133"/>
      <c r="AA4133"/>
      <c r="AC4133"/>
      <c r="AD4133"/>
      <c r="AE4133"/>
      <c r="AG4133"/>
      <c r="AH4133"/>
      <c r="AI4133"/>
      <c r="AK4133"/>
      <c r="AL4133"/>
      <c r="AM4133"/>
      <c r="AO4133"/>
      <c r="AP4133"/>
      <c r="AQ4133"/>
      <c r="AS4133"/>
      <c r="AT4133"/>
      <c r="AU4133"/>
      <c r="AW4133"/>
      <c r="AX4133"/>
      <c r="AY4133"/>
      <c r="BA4133"/>
      <c r="BB4133"/>
      <c r="BC4133"/>
      <c r="BE4133"/>
      <c r="BF4133"/>
      <c r="BG4133"/>
      <c r="BI4133"/>
      <c r="BJ4133"/>
      <c r="BK4133"/>
      <c r="BM4133"/>
      <c r="BN4133"/>
      <c r="BO4133"/>
    </row>
    <row r="4134" spans="1:67">
      <c r="A4134"/>
      <c r="B4134"/>
      <c r="C4134"/>
      <c r="E4134"/>
      <c r="F4134"/>
      <c r="G4134"/>
      <c r="I4134"/>
      <c r="J4134"/>
      <c r="K4134"/>
      <c r="M4134"/>
      <c r="N4134"/>
      <c r="O4134"/>
      <c r="Q4134"/>
      <c r="R4134"/>
      <c r="S4134"/>
      <c r="U4134"/>
      <c r="V4134"/>
      <c r="W4134"/>
      <c r="Y4134"/>
      <c r="Z4134"/>
      <c r="AA4134"/>
      <c r="AC4134"/>
      <c r="AD4134"/>
      <c r="AE4134"/>
      <c r="AG4134"/>
      <c r="AH4134"/>
      <c r="AI4134"/>
      <c r="AK4134"/>
      <c r="AL4134"/>
      <c r="AM4134"/>
      <c r="AO4134"/>
      <c r="AP4134"/>
      <c r="AQ4134"/>
      <c r="AS4134"/>
      <c r="AT4134"/>
      <c r="AU4134"/>
      <c r="AW4134"/>
      <c r="AX4134"/>
      <c r="AY4134"/>
      <c r="BA4134"/>
      <c r="BB4134"/>
      <c r="BC4134"/>
      <c r="BE4134"/>
      <c r="BF4134"/>
      <c r="BG4134"/>
      <c r="BI4134"/>
      <c r="BJ4134"/>
      <c r="BK4134"/>
      <c r="BM4134"/>
      <c r="BN4134"/>
      <c r="BO4134"/>
    </row>
    <row r="4135" spans="1:67">
      <c r="A4135"/>
      <c r="B4135"/>
      <c r="C4135"/>
      <c r="E4135"/>
      <c r="F4135"/>
      <c r="G4135"/>
      <c r="I4135"/>
      <c r="J4135"/>
      <c r="K4135"/>
      <c r="M4135"/>
      <c r="N4135"/>
      <c r="O4135"/>
      <c r="Q4135"/>
      <c r="R4135"/>
      <c r="S4135"/>
      <c r="U4135"/>
      <c r="V4135"/>
      <c r="W4135"/>
      <c r="Y4135"/>
      <c r="Z4135"/>
      <c r="AA4135"/>
      <c r="AC4135"/>
      <c r="AD4135"/>
      <c r="AE4135"/>
      <c r="AG4135"/>
      <c r="AH4135"/>
      <c r="AI4135"/>
      <c r="AK4135"/>
      <c r="AL4135"/>
      <c r="AM4135"/>
      <c r="AO4135"/>
      <c r="AP4135"/>
      <c r="AQ4135"/>
      <c r="AS4135"/>
      <c r="AT4135"/>
      <c r="AU4135"/>
      <c r="AW4135"/>
      <c r="AX4135"/>
      <c r="AY4135"/>
      <c r="BA4135"/>
      <c r="BB4135"/>
      <c r="BC4135"/>
      <c r="BE4135"/>
      <c r="BF4135"/>
      <c r="BG4135"/>
      <c r="BI4135"/>
      <c r="BJ4135"/>
      <c r="BK4135"/>
      <c r="BM4135"/>
      <c r="BN4135"/>
      <c r="BO4135"/>
    </row>
    <row r="4136" spans="1:67">
      <c r="A4136"/>
      <c r="B4136"/>
      <c r="C4136"/>
      <c r="E4136"/>
      <c r="F4136"/>
      <c r="G4136"/>
      <c r="I4136"/>
      <c r="J4136"/>
      <c r="K4136"/>
      <c r="M4136"/>
      <c r="N4136"/>
      <c r="O4136"/>
      <c r="Q4136"/>
      <c r="R4136"/>
      <c r="S4136"/>
      <c r="U4136"/>
      <c r="V4136"/>
      <c r="W4136"/>
      <c r="Y4136"/>
      <c r="Z4136"/>
      <c r="AA4136"/>
      <c r="AC4136"/>
      <c r="AD4136"/>
      <c r="AE4136"/>
      <c r="AG4136"/>
      <c r="AH4136"/>
      <c r="AI4136"/>
      <c r="AK4136"/>
      <c r="AL4136"/>
      <c r="AM4136"/>
      <c r="AO4136"/>
      <c r="AP4136"/>
      <c r="AQ4136"/>
      <c r="AS4136"/>
      <c r="AT4136"/>
      <c r="AU4136"/>
      <c r="AW4136"/>
      <c r="AX4136"/>
      <c r="AY4136"/>
      <c r="BA4136"/>
      <c r="BB4136"/>
      <c r="BC4136"/>
      <c r="BE4136"/>
      <c r="BF4136"/>
      <c r="BG4136"/>
      <c r="BI4136"/>
      <c r="BJ4136"/>
      <c r="BK4136"/>
      <c r="BM4136"/>
      <c r="BN4136"/>
      <c r="BO4136"/>
    </row>
    <row r="4137" spans="1:67">
      <c r="A4137"/>
      <c r="B4137"/>
      <c r="C4137"/>
      <c r="E4137"/>
      <c r="F4137"/>
      <c r="G4137"/>
      <c r="I4137"/>
      <c r="J4137"/>
      <c r="K4137"/>
      <c r="M4137"/>
      <c r="N4137"/>
      <c r="O4137"/>
      <c r="Q4137"/>
      <c r="R4137"/>
      <c r="S4137"/>
      <c r="U4137"/>
      <c r="V4137"/>
      <c r="W4137"/>
      <c r="Y4137"/>
      <c r="Z4137"/>
      <c r="AA4137"/>
      <c r="AC4137"/>
      <c r="AD4137"/>
      <c r="AE4137"/>
      <c r="AG4137"/>
      <c r="AH4137"/>
      <c r="AI4137"/>
      <c r="AK4137"/>
      <c r="AL4137"/>
      <c r="AM4137"/>
      <c r="AO4137"/>
      <c r="AP4137"/>
      <c r="AQ4137"/>
      <c r="AS4137"/>
      <c r="AT4137"/>
      <c r="AU4137"/>
      <c r="AW4137"/>
      <c r="AX4137"/>
      <c r="AY4137"/>
      <c r="BA4137"/>
      <c r="BB4137"/>
      <c r="BC4137"/>
      <c r="BE4137"/>
      <c r="BF4137"/>
      <c r="BG4137"/>
      <c r="BI4137"/>
      <c r="BJ4137"/>
      <c r="BK4137"/>
      <c r="BM4137"/>
      <c r="BN4137"/>
      <c r="BO4137"/>
    </row>
    <row r="4138" spans="1:67">
      <c r="A4138"/>
      <c r="B4138"/>
      <c r="C4138"/>
      <c r="E4138"/>
      <c r="F4138"/>
      <c r="G4138"/>
      <c r="I4138"/>
      <c r="J4138"/>
      <c r="K4138"/>
      <c r="M4138"/>
      <c r="N4138"/>
      <c r="O4138"/>
      <c r="Q4138"/>
      <c r="R4138"/>
      <c r="S4138"/>
      <c r="U4138"/>
      <c r="V4138"/>
      <c r="W4138"/>
      <c r="Y4138"/>
      <c r="Z4138"/>
      <c r="AA4138"/>
      <c r="AC4138"/>
      <c r="AD4138"/>
      <c r="AE4138"/>
      <c r="AG4138"/>
      <c r="AH4138"/>
      <c r="AI4138"/>
      <c r="AK4138"/>
      <c r="AL4138"/>
      <c r="AM4138"/>
      <c r="AO4138"/>
      <c r="AP4138"/>
      <c r="AQ4138"/>
      <c r="AS4138"/>
      <c r="AT4138"/>
      <c r="AU4138"/>
      <c r="AW4138"/>
      <c r="AX4138"/>
      <c r="AY4138"/>
      <c r="BA4138"/>
      <c r="BB4138"/>
      <c r="BC4138"/>
      <c r="BE4138"/>
      <c r="BF4138"/>
      <c r="BG4138"/>
      <c r="BI4138"/>
      <c r="BJ4138"/>
      <c r="BK4138"/>
      <c r="BM4138"/>
      <c r="BN4138"/>
      <c r="BO4138"/>
    </row>
    <row r="4139" spans="1:67">
      <c r="A4139"/>
      <c r="B4139"/>
      <c r="C4139"/>
      <c r="E4139"/>
      <c r="F4139"/>
      <c r="G4139"/>
      <c r="I4139"/>
      <c r="J4139"/>
      <c r="K4139"/>
      <c r="M4139"/>
      <c r="N4139"/>
      <c r="O4139"/>
      <c r="Q4139"/>
      <c r="R4139"/>
      <c r="S4139"/>
      <c r="U4139"/>
      <c r="V4139"/>
      <c r="W4139"/>
      <c r="Y4139"/>
      <c r="Z4139"/>
      <c r="AA4139"/>
      <c r="AC4139"/>
      <c r="AD4139"/>
      <c r="AE4139"/>
      <c r="AG4139"/>
      <c r="AH4139"/>
      <c r="AI4139"/>
      <c r="AK4139"/>
      <c r="AL4139"/>
      <c r="AM4139"/>
      <c r="AO4139"/>
      <c r="AP4139"/>
      <c r="AQ4139"/>
      <c r="AS4139"/>
      <c r="AT4139"/>
      <c r="AU4139"/>
      <c r="AW4139"/>
      <c r="AX4139"/>
      <c r="AY4139"/>
      <c r="BA4139"/>
      <c r="BB4139"/>
      <c r="BC4139"/>
      <c r="BE4139"/>
      <c r="BF4139"/>
      <c r="BG4139"/>
      <c r="BI4139"/>
      <c r="BJ4139"/>
      <c r="BK4139"/>
      <c r="BM4139"/>
      <c r="BN4139"/>
      <c r="BO4139"/>
    </row>
    <row r="4140" spans="1:67">
      <c r="A4140"/>
      <c r="B4140"/>
      <c r="C4140"/>
      <c r="E4140"/>
      <c r="F4140"/>
      <c r="G4140"/>
      <c r="I4140"/>
      <c r="J4140"/>
      <c r="K4140"/>
      <c r="M4140"/>
      <c r="N4140"/>
      <c r="O4140"/>
      <c r="Q4140"/>
      <c r="R4140"/>
      <c r="S4140"/>
      <c r="U4140"/>
      <c r="V4140"/>
      <c r="W4140"/>
      <c r="Y4140"/>
      <c r="Z4140"/>
      <c r="AA4140"/>
      <c r="AC4140"/>
      <c r="AD4140"/>
      <c r="AE4140"/>
      <c r="AG4140"/>
      <c r="AH4140"/>
      <c r="AI4140"/>
      <c r="AK4140"/>
      <c r="AL4140"/>
      <c r="AM4140"/>
      <c r="AO4140"/>
      <c r="AP4140"/>
      <c r="AQ4140"/>
      <c r="AS4140"/>
      <c r="AT4140"/>
      <c r="AU4140"/>
      <c r="AW4140"/>
      <c r="AX4140"/>
      <c r="AY4140"/>
      <c r="BA4140"/>
      <c r="BB4140"/>
      <c r="BC4140"/>
      <c r="BE4140"/>
      <c r="BF4140"/>
      <c r="BG4140"/>
      <c r="BI4140"/>
      <c r="BJ4140"/>
      <c r="BK4140"/>
      <c r="BM4140"/>
      <c r="BN4140"/>
      <c r="BO4140"/>
    </row>
    <row r="4141" spans="1:67">
      <c r="A4141"/>
      <c r="B4141"/>
      <c r="C4141"/>
      <c r="E4141"/>
      <c r="F4141"/>
      <c r="G4141"/>
      <c r="I4141"/>
      <c r="J4141"/>
      <c r="K4141"/>
      <c r="M4141"/>
      <c r="N4141"/>
      <c r="O4141"/>
      <c r="Q4141"/>
      <c r="R4141"/>
      <c r="S4141"/>
      <c r="U4141"/>
      <c r="V4141"/>
      <c r="W4141"/>
      <c r="Y4141"/>
      <c r="Z4141"/>
      <c r="AA4141"/>
      <c r="AC4141"/>
      <c r="AD4141"/>
      <c r="AE4141"/>
      <c r="AG4141"/>
      <c r="AH4141"/>
      <c r="AI4141"/>
      <c r="AK4141"/>
      <c r="AL4141"/>
      <c r="AM4141"/>
      <c r="AO4141"/>
      <c r="AP4141"/>
      <c r="AQ4141"/>
      <c r="AS4141"/>
      <c r="AT4141"/>
      <c r="AU4141"/>
      <c r="AW4141"/>
      <c r="AX4141"/>
      <c r="AY4141"/>
      <c r="BA4141"/>
      <c r="BB4141"/>
      <c r="BC4141"/>
      <c r="BE4141"/>
      <c r="BF4141"/>
      <c r="BG4141"/>
      <c r="BI4141"/>
      <c r="BJ4141"/>
      <c r="BK4141"/>
      <c r="BM4141"/>
      <c r="BN4141"/>
      <c r="BO4141"/>
    </row>
    <row r="4142" spans="1:67">
      <c r="A4142"/>
      <c r="B4142"/>
      <c r="C4142"/>
      <c r="E4142"/>
      <c r="F4142"/>
      <c r="G4142"/>
      <c r="I4142"/>
      <c r="J4142"/>
      <c r="K4142"/>
      <c r="M4142"/>
      <c r="N4142"/>
      <c r="O4142"/>
      <c r="Q4142"/>
      <c r="R4142"/>
      <c r="S4142"/>
      <c r="U4142"/>
      <c r="V4142"/>
      <c r="W4142"/>
      <c r="Y4142"/>
      <c r="Z4142"/>
      <c r="AA4142"/>
      <c r="AC4142"/>
      <c r="AD4142"/>
      <c r="AE4142"/>
      <c r="AG4142"/>
      <c r="AH4142"/>
      <c r="AI4142"/>
      <c r="AK4142"/>
      <c r="AL4142"/>
      <c r="AM4142"/>
      <c r="AO4142"/>
      <c r="AP4142"/>
      <c r="AQ4142"/>
      <c r="AS4142"/>
      <c r="AT4142"/>
      <c r="AU4142"/>
      <c r="AW4142"/>
      <c r="AX4142"/>
      <c r="AY4142"/>
      <c r="BA4142"/>
      <c r="BB4142"/>
      <c r="BC4142"/>
      <c r="BE4142"/>
      <c r="BF4142"/>
      <c r="BG4142"/>
      <c r="BI4142"/>
      <c r="BJ4142"/>
      <c r="BK4142"/>
      <c r="BM4142"/>
      <c r="BN4142"/>
      <c r="BO4142"/>
    </row>
    <row r="4143" spans="1:67">
      <c r="A4143"/>
      <c r="B4143"/>
      <c r="C4143"/>
      <c r="E4143"/>
      <c r="F4143"/>
      <c r="G4143"/>
      <c r="I4143"/>
      <c r="J4143"/>
      <c r="K4143"/>
      <c r="M4143"/>
      <c r="N4143"/>
      <c r="O4143"/>
      <c r="Q4143"/>
      <c r="R4143"/>
      <c r="S4143"/>
      <c r="U4143"/>
      <c r="V4143"/>
      <c r="W4143"/>
      <c r="Y4143"/>
      <c r="Z4143"/>
      <c r="AA4143"/>
      <c r="AC4143"/>
      <c r="AD4143"/>
      <c r="AE4143"/>
      <c r="AG4143"/>
      <c r="AH4143"/>
      <c r="AI4143"/>
      <c r="AK4143"/>
      <c r="AL4143"/>
      <c r="AM4143"/>
      <c r="AO4143"/>
      <c r="AP4143"/>
      <c r="AQ4143"/>
      <c r="AS4143"/>
      <c r="AT4143"/>
      <c r="AU4143"/>
      <c r="AW4143"/>
      <c r="AX4143"/>
      <c r="AY4143"/>
      <c r="BA4143"/>
      <c r="BB4143"/>
      <c r="BC4143"/>
      <c r="BE4143"/>
      <c r="BF4143"/>
      <c r="BG4143"/>
      <c r="BI4143"/>
      <c r="BJ4143"/>
      <c r="BK4143"/>
      <c r="BM4143"/>
      <c r="BN4143"/>
      <c r="BO4143"/>
    </row>
    <row r="4144" spans="1:67">
      <c r="A4144"/>
      <c r="B4144"/>
      <c r="C4144"/>
      <c r="E4144"/>
      <c r="F4144"/>
      <c r="G4144"/>
      <c r="I4144"/>
      <c r="J4144"/>
      <c r="K4144"/>
      <c r="M4144"/>
      <c r="N4144"/>
      <c r="O4144"/>
      <c r="Q4144"/>
      <c r="R4144"/>
      <c r="S4144"/>
      <c r="U4144"/>
      <c r="V4144"/>
      <c r="W4144"/>
      <c r="Y4144"/>
      <c r="Z4144"/>
      <c r="AA4144"/>
      <c r="AC4144"/>
      <c r="AD4144"/>
      <c r="AE4144"/>
      <c r="AG4144"/>
      <c r="AH4144"/>
      <c r="AI4144"/>
      <c r="AK4144"/>
      <c r="AL4144"/>
      <c r="AM4144"/>
      <c r="AO4144"/>
      <c r="AP4144"/>
      <c r="AQ4144"/>
      <c r="AS4144"/>
      <c r="AT4144"/>
      <c r="AU4144"/>
      <c r="AW4144"/>
      <c r="AX4144"/>
      <c r="AY4144"/>
      <c r="BA4144"/>
      <c r="BB4144"/>
      <c r="BC4144"/>
      <c r="BE4144"/>
      <c r="BF4144"/>
      <c r="BG4144"/>
      <c r="BI4144"/>
      <c r="BJ4144"/>
      <c r="BK4144"/>
      <c r="BM4144"/>
      <c r="BN4144"/>
      <c r="BO4144"/>
    </row>
    <row r="4145" spans="1:67">
      <c r="A4145"/>
      <c r="B4145"/>
      <c r="C4145"/>
      <c r="E4145"/>
      <c r="F4145"/>
      <c r="G4145"/>
      <c r="I4145"/>
      <c r="J4145"/>
      <c r="K4145"/>
      <c r="M4145"/>
      <c r="N4145"/>
      <c r="O4145"/>
      <c r="Q4145"/>
      <c r="R4145"/>
      <c r="S4145"/>
      <c r="U4145"/>
      <c r="V4145"/>
      <c r="W4145"/>
      <c r="Y4145"/>
      <c r="Z4145"/>
      <c r="AA4145"/>
      <c r="AC4145"/>
      <c r="AD4145"/>
      <c r="AE4145"/>
      <c r="AG4145"/>
      <c r="AH4145"/>
      <c r="AI4145"/>
      <c r="AK4145"/>
      <c r="AL4145"/>
      <c r="AM4145"/>
      <c r="AO4145"/>
      <c r="AP4145"/>
      <c r="AQ4145"/>
      <c r="AS4145"/>
      <c r="AT4145"/>
      <c r="AU4145"/>
      <c r="AW4145"/>
      <c r="AX4145"/>
      <c r="AY4145"/>
      <c r="BA4145"/>
      <c r="BB4145"/>
      <c r="BC4145"/>
      <c r="BE4145"/>
      <c r="BF4145"/>
      <c r="BG4145"/>
      <c r="BI4145"/>
      <c r="BJ4145"/>
      <c r="BK4145"/>
      <c r="BM4145"/>
      <c r="BN4145"/>
      <c r="BO4145"/>
    </row>
    <row r="4146" spans="1:67">
      <c r="A4146"/>
      <c r="B4146"/>
      <c r="C4146"/>
      <c r="E4146"/>
      <c r="F4146"/>
      <c r="G4146"/>
      <c r="I4146"/>
      <c r="J4146"/>
      <c r="K4146"/>
      <c r="M4146"/>
      <c r="N4146"/>
      <c r="O4146"/>
      <c r="Q4146"/>
      <c r="R4146"/>
      <c r="S4146"/>
      <c r="U4146"/>
      <c r="V4146"/>
      <c r="W4146"/>
      <c r="Y4146"/>
      <c r="Z4146"/>
      <c r="AA4146"/>
      <c r="AC4146"/>
      <c r="AD4146"/>
      <c r="AE4146"/>
      <c r="AG4146"/>
      <c r="AH4146"/>
      <c r="AI4146"/>
      <c r="AK4146"/>
      <c r="AL4146"/>
      <c r="AM4146"/>
      <c r="AO4146"/>
      <c r="AP4146"/>
      <c r="AQ4146"/>
      <c r="AS4146"/>
      <c r="AT4146"/>
      <c r="AU4146"/>
      <c r="AW4146"/>
      <c r="AX4146"/>
      <c r="AY4146"/>
      <c r="BA4146"/>
      <c r="BB4146"/>
      <c r="BC4146"/>
      <c r="BE4146"/>
      <c r="BF4146"/>
      <c r="BG4146"/>
      <c r="BI4146"/>
      <c r="BJ4146"/>
      <c r="BK4146"/>
      <c r="BM4146"/>
      <c r="BN4146"/>
      <c r="BO4146"/>
    </row>
    <row r="4147" spans="1:67">
      <c r="A4147"/>
      <c r="B4147"/>
      <c r="C4147"/>
      <c r="E4147"/>
      <c r="F4147"/>
      <c r="G4147"/>
      <c r="I4147"/>
      <c r="J4147"/>
      <c r="K4147"/>
      <c r="M4147"/>
      <c r="N4147"/>
      <c r="O4147"/>
      <c r="Q4147"/>
      <c r="R4147"/>
      <c r="S4147"/>
      <c r="U4147"/>
      <c r="V4147"/>
      <c r="W4147"/>
      <c r="Y4147"/>
      <c r="Z4147"/>
      <c r="AA4147"/>
      <c r="AC4147"/>
      <c r="AD4147"/>
      <c r="AE4147"/>
      <c r="AG4147"/>
      <c r="AH4147"/>
      <c r="AI4147"/>
      <c r="AK4147"/>
      <c r="AL4147"/>
      <c r="AM4147"/>
      <c r="AO4147"/>
      <c r="AP4147"/>
      <c r="AQ4147"/>
      <c r="AS4147"/>
      <c r="AT4147"/>
      <c r="AU4147"/>
      <c r="AW4147"/>
      <c r="AX4147"/>
      <c r="AY4147"/>
      <c r="BA4147"/>
      <c r="BB4147"/>
      <c r="BC4147"/>
      <c r="BE4147"/>
      <c r="BF4147"/>
      <c r="BG4147"/>
      <c r="BI4147"/>
      <c r="BJ4147"/>
      <c r="BK4147"/>
      <c r="BM4147"/>
      <c r="BN4147"/>
      <c r="BO4147"/>
    </row>
    <row r="4148" spans="1:67">
      <c r="A4148"/>
      <c r="B4148"/>
      <c r="C4148"/>
      <c r="E4148"/>
      <c r="F4148"/>
      <c r="G4148"/>
      <c r="I4148"/>
      <c r="J4148"/>
      <c r="K4148"/>
      <c r="M4148"/>
      <c r="N4148"/>
      <c r="O4148"/>
      <c r="Q4148"/>
      <c r="R4148"/>
      <c r="S4148"/>
      <c r="U4148"/>
      <c r="V4148"/>
      <c r="W4148"/>
      <c r="Y4148"/>
      <c r="Z4148"/>
      <c r="AA4148"/>
      <c r="AC4148"/>
      <c r="AD4148"/>
      <c r="AE4148"/>
      <c r="AG4148"/>
      <c r="AH4148"/>
      <c r="AI4148"/>
      <c r="AK4148"/>
      <c r="AL4148"/>
      <c r="AM4148"/>
      <c r="AO4148"/>
      <c r="AP4148"/>
      <c r="AQ4148"/>
      <c r="AS4148"/>
      <c r="AT4148"/>
      <c r="AU4148"/>
      <c r="AW4148"/>
      <c r="AX4148"/>
      <c r="AY4148"/>
      <c r="BA4148"/>
      <c r="BB4148"/>
      <c r="BC4148"/>
      <c r="BE4148"/>
      <c r="BF4148"/>
      <c r="BG4148"/>
      <c r="BI4148"/>
      <c r="BJ4148"/>
      <c r="BK4148"/>
      <c r="BM4148"/>
      <c r="BN4148"/>
      <c r="BO4148"/>
    </row>
    <row r="4149" spans="1:67">
      <c r="A4149"/>
      <c r="B4149"/>
      <c r="C4149"/>
      <c r="E4149"/>
      <c r="F4149"/>
      <c r="G4149"/>
      <c r="I4149"/>
      <c r="J4149"/>
      <c r="K4149"/>
      <c r="M4149"/>
      <c r="N4149"/>
      <c r="O4149"/>
      <c r="Q4149"/>
      <c r="R4149"/>
      <c r="S4149"/>
      <c r="U4149"/>
      <c r="V4149"/>
      <c r="W4149"/>
      <c r="Y4149"/>
      <c r="Z4149"/>
      <c r="AA4149"/>
      <c r="AC4149"/>
      <c r="AD4149"/>
      <c r="AE4149"/>
      <c r="AG4149"/>
      <c r="AH4149"/>
      <c r="AI4149"/>
      <c r="AK4149"/>
      <c r="AL4149"/>
      <c r="AM4149"/>
      <c r="AO4149"/>
      <c r="AP4149"/>
      <c r="AQ4149"/>
      <c r="AS4149"/>
      <c r="AT4149"/>
      <c r="AU4149"/>
      <c r="AW4149"/>
      <c r="AX4149"/>
      <c r="AY4149"/>
      <c r="BA4149"/>
      <c r="BB4149"/>
      <c r="BC4149"/>
      <c r="BE4149"/>
      <c r="BF4149"/>
      <c r="BG4149"/>
      <c r="BI4149"/>
      <c r="BJ4149"/>
      <c r="BK4149"/>
      <c r="BM4149"/>
      <c r="BN4149"/>
      <c r="BO4149"/>
    </row>
    <row r="4150" spans="1:67">
      <c r="A4150"/>
      <c r="B4150"/>
      <c r="C4150"/>
      <c r="E4150"/>
      <c r="F4150"/>
      <c r="G4150"/>
      <c r="I4150"/>
      <c r="J4150"/>
      <c r="K4150"/>
      <c r="M4150"/>
      <c r="N4150"/>
      <c r="O4150"/>
      <c r="Q4150"/>
      <c r="R4150"/>
      <c r="S4150"/>
      <c r="U4150"/>
      <c r="V4150"/>
      <c r="W4150"/>
      <c r="Y4150"/>
      <c r="Z4150"/>
      <c r="AA4150"/>
      <c r="AC4150"/>
      <c r="AD4150"/>
      <c r="AE4150"/>
      <c r="AG4150"/>
      <c r="AH4150"/>
      <c r="AI4150"/>
      <c r="AK4150"/>
      <c r="AL4150"/>
      <c r="AM4150"/>
      <c r="AO4150"/>
      <c r="AP4150"/>
      <c r="AQ4150"/>
      <c r="AS4150"/>
      <c r="AT4150"/>
      <c r="AU4150"/>
      <c r="AW4150"/>
      <c r="AX4150"/>
      <c r="AY4150"/>
      <c r="BA4150"/>
      <c r="BB4150"/>
      <c r="BC4150"/>
      <c r="BE4150"/>
      <c r="BF4150"/>
      <c r="BG4150"/>
      <c r="BI4150"/>
      <c r="BJ4150"/>
      <c r="BK4150"/>
      <c r="BM4150"/>
      <c r="BN4150"/>
      <c r="BO4150"/>
    </row>
    <row r="4151" spans="1:67">
      <c r="A4151"/>
      <c r="B4151"/>
      <c r="C4151"/>
      <c r="E4151"/>
      <c r="F4151"/>
      <c r="G4151"/>
      <c r="I4151"/>
      <c r="J4151"/>
      <c r="K4151"/>
      <c r="M4151"/>
      <c r="N4151"/>
      <c r="O4151"/>
      <c r="Q4151"/>
      <c r="R4151"/>
      <c r="S4151"/>
      <c r="U4151"/>
      <c r="V4151"/>
      <c r="W4151"/>
      <c r="Y4151"/>
      <c r="Z4151"/>
      <c r="AA4151"/>
      <c r="AC4151"/>
      <c r="AD4151"/>
      <c r="AE4151"/>
      <c r="AG4151"/>
      <c r="AH4151"/>
      <c r="AI4151"/>
      <c r="AK4151"/>
      <c r="AL4151"/>
      <c r="AM4151"/>
      <c r="AO4151"/>
      <c r="AP4151"/>
      <c r="AQ4151"/>
      <c r="AS4151"/>
      <c r="AT4151"/>
      <c r="AU4151"/>
      <c r="AW4151"/>
      <c r="AX4151"/>
      <c r="AY4151"/>
      <c r="BA4151"/>
      <c r="BB4151"/>
      <c r="BC4151"/>
      <c r="BE4151"/>
      <c r="BF4151"/>
      <c r="BG4151"/>
      <c r="BI4151"/>
      <c r="BJ4151"/>
      <c r="BK4151"/>
      <c r="BM4151"/>
      <c r="BN4151"/>
      <c r="BO4151"/>
    </row>
    <row r="4152" spans="1:67">
      <c r="A4152"/>
      <c r="B4152"/>
      <c r="C4152"/>
      <c r="E4152"/>
      <c r="F4152"/>
      <c r="G4152"/>
      <c r="I4152"/>
      <c r="J4152"/>
      <c r="K4152"/>
      <c r="M4152"/>
      <c r="N4152"/>
      <c r="O4152"/>
      <c r="Q4152"/>
      <c r="R4152"/>
      <c r="S4152"/>
      <c r="U4152"/>
      <c r="V4152"/>
      <c r="W4152"/>
      <c r="Y4152"/>
      <c r="Z4152"/>
      <c r="AA4152"/>
      <c r="AC4152"/>
      <c r="AD4152"/>
      <c r="AE4152"/>
      <c r="AG4152"/>
      <c r="AH4152"/>
      <c r="AI4152"/>
      <c r="AK4152"/>
      <c r="AL4152"/>
      <c r="AM4152"/>
      <c r="AO4152"/>
      <c r="AP4152"/>
      <c r="AQ4152"/>
      <c r="AS4152"/>
      <c r="AT4152"/>
      <c r="AU4152"/>
      <c r="AW4152"/>
      <c r="AX4152"/>
      <c r="AY4152"/>
      <c r="BA4152"/>
      <c r="BB4152"/>
      <c r="BC4152"/>
      <c r="BE4152"/>
      <c r="BF4152"/>
      <c r="BG4152"/>
      <c r="BI4152"/>
      <c r="BJ4152"/>
      <c r="BK4152"/>
      <c r="BM4152"/>
      <c r="BN4152"/>
      <c r="BO4152"/>
    </row>
    <row r="4153" spans="1:67">
      <c r="A4153"/>
      <c r="B4153"/>
      <c r="C4153"/>
      <c r="E4153"/>
      <c r="F4153"/>
      <c r="G4153"/>
      <c r="I4153"/>
      <c r="J4153"/>
      <c r="K4153"/>
      <c r="M4153"/>
      <c r="N4153"/>
      <c r="O4153"/>
      <c r="Q4153"/>
      <c r="R4153"/>
      <c r="S4153"/>
      <c r="U4153"/>
      <c r="V4153"/>
      <c r="W4153"/>
      <c r="Y4153"/>
      <c r="Z4153"/>
      <c r="AA4153"/>
      <c r="AC4153"/>
      <c r="AD4153"/>
      <c r="AE4153"/>
      <c r="AG4153"/>
      <c r="AH4153"/>
      <c r="AI4153"/>
      <c r="AK4153"/>
      <c r="AL4153"/>
      <c r="AM4153"/>
      <c r="AO4153"/>
      <c r="AP4153"/>
      <c r="AQ4153"/>
      <c r="AS4153"/>
      <c r="AT4153"/>
      <c r="AU4153"/>
      <c r="AW4153"/>
      <c r="AX4153"/>
      <c r="AY4153"/>
      <c r="BA4153"/>
      <c r="BB4153"/>
      <c r="BC4153"/>
      <c r="BE4153"/>
      <c r="BF4153"/>
      <c r="BG4153"/>
      <c r="BI4153"/>
      <c r="BJ4153"/>
      <c r="BK4153"/>
      <c r="BM4153"/>
      <c r="BN4153"/>
      <c r="BO4153"/>
    </row>
    <row r="4154" spans="1:67">
      <c r="A4154"/>
      <c r="B4154"/>
      <c r="C4154"/>
      <c r="E4154"/>
      <c r="F4154"/>
      <c r="G4154"/>
      <c r="I4154"/>
      <c r="J4154"/>
      <c r="K4154"/>
      <c r="M4154"/>
      <c r="N4154"/>
      <c r="O4154"/>
      <c r="Q4154"/>
      <c r="R4154"/>
      <c r="S4154"/>
      <c r="U4154"/>
      <c r="V4154"/>
      <c r="W4154"/>
      <c r="Y4154"/>
      <c r="Z4154"/>
      <c r="AA4154"/>
      <c r="AC4154"/>
      <c r="AD4154"/>
      <c r="AE4154"/>
      <c r="AG4154"/>
      <c r="AH4154"/>
      <c r="AI4154"/>
      <c r="AK4154"/>
      <c r="AL4154"/>
      <c r="AM4154"/>
      <c r="AO4154"/>
      <c r="AP4154"/>
      <c r="AQ4154"/>
      <c r="AS4154"/>
      <c r="AT4154"/>
      <c r="AU4154"/>
      <c r="AW4154"/>
      <c r="AX4154"/>
      <c r="AY4154"/>
      <c r="BA4154"/>
      <c r="BB4154"/>
      <c r="BC4154"/>
      <c r="BE4154"/>
      <c r="BF4154"/>
      <c r="BG4154"/>
      <c r="BI4154"/>
      <c r="BJ4154"/>
      <c r="BK4154"/>
      <c r="BM4154"/>
      <c r="BN4154"/>
      <c r="BO4154"/>
    </row>
    <row r="4155" spans="1:67">
      <c r="A4155"/>
      <c r="B4155"/>
      <c r="C4155"/>
      <c r="E4155"/>
      <c r="F4155"/>
      <c r="G4155"/>
      <c r="I4155"/>
      <c r="J4155"/>
      <c r="K4155"/>
      <c r="M4155"/>
      <c r="N4155"/>
      <c r="O4155"/>
      <c r="Q4155"/>
      <c r="R4155"/>
      <c r="S4155"/>
      <c r="U4155"/>
      <c r="V4155"/>
      <c r="W4155"/>
      <c r="Y4155"/>
      <c r="Z4155"/>
      <c r="AA4155"/>
      <c r="AC4155"/>
      <c r="AD4155"/>
      <c r="AE4155"/>
      <c r="AG4155"/>
      <c r="AH4155"/>
      <c r="AI4155"/>
      <c r="AK4155"/>
      <c r="AL4155"/>
      <c r="AM4155"/>
      <c r="AO4155"/>
      <c r="AP4155"/>
      <c r="AQ4155"/>
      <c r="AS4155"/>
      <c r="AT4155"/>
      <c r="AU4155"/>
      <c r="AW4155"/>
      <c r="AX4155"/>
      <c r="AY4155"/>
      <c r="BA4155"/>
      <c r="BB4155"/>
      <c r="BC4155"/>
      <c r="BE4155"/>
      <c r="BF4155"/>
      <c r="BG4155"/>
      <c r="BI4155"/>
      <c r="BJ4155"/>
      <c r="BK4155"/>
      <c r="BM4155"/>
      <c r="BN4155"/>
      <c r="BO4155"/>
    </row>
    <row r="4156" spans="1:67">
      <c r="A4156"/>
      <c r="B4156"/>
      <c r="C4156"/>
      <c r="E4156"/>
      <c r="F4156"/>
      <c r="G4156"/>
      <c r="I4156"/>
      <c r="J4156"/>
      <c r="K4156"/>
      <c r="M4156"/>
      <c r="N4156"/>
      <c r="O4156"/>
      <c r="Q4156"/>
      <c r="R4156"/>
      <c r="S4156"/>
      <c r="U4156"/>
      <c r="V4156"/>
      <c r="W4156"/>
      <c r="Y4156"/>
      <c r="Z4156"/>
      <c r="AA4156"/>
      <c r="AC4156"/>
      <c r="AD4156"/>
      <c r="AE4156"/>
      <c r="AG4156"/>
      <c r="AH4156"/>
      <c r="AI4156"/>
      <c r="AK4156"/>
      <c r="AL4156"/>
      <c r="AM4156"/>
      <c r="AO4156"/>
      <c r="AP4156"/>
      <c r="AQ4156"/>
      <c r="AS4156"/>
      <c r="AT4156"/>
      <c r="AU4156"/>
      <c r="AW4156"/>
      <c r="AX4156"/>
      <c r="AY4156"/>
      <c r="BA4156"/>
      <c r="BB4156"/>
      <c r="BC4156"/>
      <c r="BE4156"/>
      <c r="BF4156"/>
      <c r="BG4156"/>
      <c r="BI4156"/>
      <c r="BJ4156"/>
      <c r="BK4156"/>
      <c r="BM4156"/>
      <c r="BN4156"/>
      <c r="BO4156"/>
    </row>
    <row r="4157" spans="1:67">
      <c r="A4157"/>
      <c r="B4157"/>
      <c r="C4157"/>
      <c r="E4157"/>
      <c r="F4157"/>
      <c r="G4157"/>
      <c r="I4157"/>
      <c r="J4157"/>
      <c r="K4157"/>
      <c r="M4157"/>
      <c r="N4157"/>
      <c r="O4157"/>
      <c r="Q4157"/>
      <c r="R4157"/>
      <c r="S4157"/>
      <c r="U4157"/>
      <c r="V4157"/>
      <c r="W4157"/>
      <c r="Y4157"/>
      <c r="Z4157"/>
      <c r="AA4157"/>
      <c r="AC4157"/>
      <c r="AD4157"/>
      <c r="AE4157"/>
      <c r="AG4157"/>
      <c r="AH4157"/>
      <c r="AI4157"/>
      <c r="AK4157"/>
      <c r="AL4157"/>
      <c r="AM4157"/>
      <c r="AO4157"/>
      <c r="AP4157"/>
      <c r="AQ4157"/>
      <c r="AS4157"/>
      <c r="AT4157"/>
      <c r="AU4157"/>
      <c r="AW4157"/>
      <c r="AX4157"/>
      <c r="AY4157"/>
      <c r="BA4157"/>
      <c r="BB4157"/>
      <c r="BC4157"/>
      <c r="BE4157"/>
      <c r="BF4157"/>
      <c r="BG4157"/>
      <c r="BI4157"/>
      <c r="BJ4157"/>
      <c r="BK4157"/>
      <c r="BM4157"/>
      <c r="BN4157"/>
      <c r="BO4157"/>
    </row>
    <row r="4158" spans="1:67">
      <c r="A4158"/>
      <c r="B4158"/>
      <c r="C4158"/>
      <c r="E4158"/>
      <c r="F4158"/>
      <c r="G4158"/>
      <c r="I4158"/>
      <c r="J4158"/>
      <c r="K4158"/>
      <c r="M4158"/>
      <c r="N4158"/>
      <c r="O4158"/>
      <c r="Q4158"/>
      <c r="R4158"/>
      <c r="S4158"/>
      <c r="U4158"/>
      <c r="V4158"/>
      <c r="W4158"/>
      <c r="Y4158"/>
      <c r="Z4158"/>
      <c r="AA4158"/>
      <c r="AC4158"/>
      <c r="AD4158"/>
      <c r="AE4158"/>
      <c r="AG4158"/>
      <c r="AH4158"/>
      <c r="AI4158"/>
      <c r="AK4158"/>
      <c r="AL4158"/>
      <c r="AM4158"/>
      <c r="AO4158"/>
      <c r="AP4158"/>
      <c r="AQ4158"/>
      <c r="AS4158"/>
      <c r="AT4158"/>
      <c r="AU4158"/>
      <c r="AW4158"/>
      <c r="AX4158"/>
      <c r="AY4158"/>
      <c r="BA4158"/>
      <c r="BB4158"/>
      <c r="BC4158"/>
      <c r="BE4158"/>
      <c r="BF4158"/>
      <c r="BG4158"/>
      <c r="BI4158"/>
      <c r="BJ4158"/>
      <c r="BK4158"/>
      <c r="BM4158"/>
      <c r="BN4158"/>
      <c r="BO4158"/>
    </row>
    <row r="4159" spans="1:67">
      <c r="A4159"/>
      <c r="B4159"/>
      <c r="C4159"/>
      <c r="E4159"/>
      <c r="F4159"/>
      <c r="G4159"/>
      <c r="I4159"/>
      <c r="J4159"/>
      <c r="K4159"/>
      <c r="M4159"/>
      <c r="N4159"/>
      <c r="O4159"/>
      <c r="Q4159"/>
      <c r="R4159"/>
      <c r="S4159"/>
      <c r="U4159"/>
      <c r="V4159"/>
      <c r="W4159"/>
      <c r="Y4159"/>
      <c r="Z4159"/>
      <c r="AA4159"/>
      <c r="AC4159"/>
      <c r="AD4159"/>
      <c r="AE4159"/>
      <c r="AG4159"/>
      <c r="AH4159"/>
      <c r="AI4159"/>
      <c r="AK4159"/>
      <c r="AL4159"/>
      <c r="AM4159"/>
      <c r="AO4159"/>
      <c r="AP4159"/>
      <c r="AQ4159"/>
      <c r="AS4159"/>
      <c r="AT4159"/>
      <c r="AU4159"/>
      <c r="AW4159"/>
      <c r="AX4159"/>
      <c r="AY4159"/>
      <c r="BA4159"/>
      <c r="BB4159"/>
      <c r="BC4159"/>
      <c r="BE4159"/>
      <c r="BF4159"/>
      <c r="BG4159"/>
      <c r="BI4159"/>
      <c r="BJ4159"/>
      <c r="BK4159"/>
      <c r="BM4159"/>
      <c r="BN4159"/>
      <c r="BO4159"/>
    </row>
    <row r="4160" spans="1:67">
      <c r="A4160"/>
      <c r="B4160"/>
      <c r="C4160"/>
      <c r="E4160"/>
      <c r="F4160"/>
      <c r="G4160"/>
      <c r="I4160"/>
      <c r="J4160"/>
      <c r="K4160"/>
      <c r="M4160"/>
      <c r="N4160"/>
      <c r="O4160"/>
      <c r="Q4160"/>
      <c r="R4160"/>
      <c r="S4160"/>
      <c r="U4160"/>
      <c r="V4160"/>
      <c r="W4160"/>
      <c r="Y4160"/>
      <c r="Z4160"/>
      <c r="AA4160"/>
      <c r="AC4160"/>
      <c r="AD4160"/>
      <c r="AE4160"/>
      <c r="AG4160"/>
      <c r="AH4160"/>
      <c r="AI4160"/>
      <c r="AK4160"/>
      <c r="AL4160"/>
      <c r="AM4160"/>
      <c r="AO4160"/>
      <c r="AP4160"/>
      <c r="AQ4160"/>
      <c r="AS4160"/>
      <c r="AT4160"/>
      <c r="AU4160"/>
      <c r="AW4160"/>
      <c r="AX4160"/>
      <c r="AY4160"/>
      <c r="BA4160"/>
      <c r="BB4160"/>
      <c r="BC4160"/>
      <c r="BE4160"/>
      <c r="BF4160"/>
      <c r="BG4160"/>
      <c r="BI4160"/>
      <c r="BJ4160"/>
      <c r="BK4160"/>
      <c r="BM4160"/>
      <c r="BN4160"/>
      <c r="BO4160"/>
    </row>
    <row r="4161" spans="1:67">
      <c r="A4161"/>
      <c r="B4161"/>
      <c r="C4161"/>
      <c r="E4161"/>
      <c r="F4161"/>
      <c r="G4161"/>
      <c r="I4161"/>
      <c r="J4161"/>
      <c r="K4161"/>
      <c r="M4161"/>
      <c r="N4161"/>
      <c r="O4161"/>
      <c r="Q4161"/>
      <c r="R4161"/>
      <c r="S4161"/>
      <c r="U4161"/>
      <c r="V4161"/>
      <c r="W4161"/>
      <c r="Y4161"/>
      <c r="Z4161"/>
      <c r="AA4161"/>
      <c r="AC4161"/>
      <c r="AD4161"/>
      <c r="AE4161"/>
      <c r="AG4161"/>
      <c r="AH4161"/>
      <c r="AI4161"/>
      <c r="AK4161"/>
      <c r="AL4161"/>
      <c r="AM4161"/>
      <c r="AO4161"/>
      <c r="AP4161"/>
      <c r="AQ4161"/>
      <c r="AS4161"/>
      <c r="AT4161"/>
      <c r="AU4161"/>
      <c r="AW4161"/>
      <c r="AX4161"/>
      <c r="AY4161"/>
      <c r="BA4161"/>
      <c r="BB4161"/>
      <c r="BC4161"/>
      <c r="BE4161"/>
      <c r="BF4161"/>
      <c r="BG4161"/>
      <c r="BI4161"/>
      <c r="BJ4161"/>
      <c r="BK4161"/>
      <c r="BM4161"/>
      <c r="BN4161"/>
      <c r="BO4161"/>
    </row>
    <row r="4162" spans="1:67">
      <c r="A4162"/>
      <c r="B4162"/>
      <c r="C4162"/>
      <c r="E4162"/>
      <c r="F4162"/>
      <c r="G4162"/>
      <c r="I4162"/>
      <c r="J4162"/>
      <c r="K4162"/>
      <c r="M4162"/>
      <c r="N4162"/>
      <c r="O4162"/>
      <c r="Q4162"/>
      <c r="R4162"/>
      <c r="S4162"/>
      <c r="U4162"/>
      <c r="V4162"/>
      <c r="W4162"/>
      <c r="Y4162"/>
      <c r="Z4162"/>
      <c r="AA4162"/>
      <c r="AC4162"/>
      <c r="AD4162"/>
      <c r="AE4162"/>
      <c r="AG4162"/>
      <c r="AH4162"/>
      <c r="AI4162"/>
      <c r="AK4162"/>
      <c r="AL4162"/>
      <c r="AM4162"/>
      <c r="AO4162"/>
      <c r="AP4162"/>
      <c r="AQ4162"/>
      <c r="AS4162"/>
      <c r="AT4162"/>
      <c r="AU4162"/>
      <c r="AW4162"/>
      <c r="AX4162"/>
      <c r="AY4162"/>
      <c r="BA4162"/>
      <c r="BB4162"/>
      <c r="BC4162"/>
      <c r="BE4162"/>
      <c r="BF4162"/>
      <c r="BG4162"/>
      <c r="BI4162"/>
      <c r="BJ4162"/>
      <c r="BK4162"/>
      <c r="BM4162"/>
      <c r="BN4162"/>
      <c r="BO4162"/>
    </row>
    <row r="4163" spans="1:67">
      <c r="A4163"/>
      <c r="B4163"/>
      <c r="C4163"/>
      <c r="E4163"/>
      <c r="F4163"/>
      <c r="G4163"/>
      <c r="I4163"/>
      <c r="J4163"/>
      <c r="K4163"/>
      <c r="M4163"/>
      <c r="N4163"/>
      <c r="O4163"/>
      <c r="Q4163"/>
      <c r="R4163"/>
      <c r="S4163"/>
      <c r="U4163"/>
      <c r="V4163"/>
      <c r="W4163"/>
      <c r="Y4163"/>
      <c r="Z4163"/>
      <c r="AA4163"/>
      <c r="AC4163"/>
      <c r="AD4163"/>
      <c r="AE4163"/>
      <c r="AG4163"/>
      <c r="AH4163"/>
      <c r="AI4163"/>
      <c r="AK4163"/>
      <c r="AL4163"/>
      <c r="AM4163"/>
      <c r="AO4163"/>
      <c r="AP4163"/>
      <c r="AQ4163"/>
      <c r="AS4163"/>
      <c r="AT4163"/>
      <c r="AU4163"/>
      <c r="AW4163"/>
      <c r="AX4163"/>
      <c r="AY4163"/>
      <c r="BA4163"/>
      <c r="BB4163"/>
      <c r="BC4163"/>
      <c r="BE4163"/>
      <c r="BF4163"/>
      <c r="BG4163"/>
      <c r="BI4163"/>
      <c r="BJ4163"/>
      <c r="BK4163"/>
      <c r="BM4163"/>
      <c r="BN4163"/>
      <c r="BO4163"/>
    </row>
    <row r="4164" spans="1:67">
      <c r="A4164"/>
      <c r="B4164"/>
      <c r="C4164"/>
      <c r="E4164"/>
      <c r="F4164"/>
      <c r="G4164"/>
      <c r="I4164"/>
      <c r="J4164"/>
      <c r="K4164"/>
      <c r="M4164"/>
      <c r="N4164"/>
      <c r="O4164"/>
      <c r="Q4164"/>
      <c r="R4164"/>
      <c r="S4164"/>
      <c r="U4164"/>
      <c r="V4164"/>
      <c r="W4164"/>
      <c r="Y4164"/>
      <c r="Z4164"/>
      <c r="AA4164"/>
      <c r="AC4164"/>
      <c r="AD4164"/>
      <c r="AE4164"/>
      <c r="AG4164"/>
      <c r="AH4164"/>
      <c r="AI4164"/>
      <c r="AK4164"/>
      <c r="AL4164"/>
      <c r="AM4164"/>
      <c r="AO4164"/>
      <c r="AP4164"/>
      <c r="AQ4164"/>
      <c r="AS4164"/>
      <c r="AT4164"/>
      <c r="AU4164"/>
      <c r="AW4164"/>
      <c r="AX4164"/>
      <c r="AY4164"/>
      <c r="BA4164"/>
      <c r="BB4164"/>
      <c r="BC4164"/>
      <c r="BE4164"/>
      <c r="BF4164"/>
      <c r="BG4164"/>
      <c r="BI4164"/>
      <c r="BJ4164"/>
      <c r="BK4164"/>
      <c r="BM4164"/>
      <c r="BN4164"/>
      <c r="BO4164"/>
    </row>
    <row r="4165" spans="1:67">
      <c r="A4165"/>
      <c r="B4165"/>
      <c r="C4165"/>
      <c r="E4165"/>
      <c r="F4165"/>
      <c r="G4165"/>
      <c r="I4165"/>
      <c r="J4165"/>
      <c r="K4165"/>
      <c r="M4165"/>
      <c r="N4165"/>
      <c r="O4165"/>
      <c r="Q4165"/>
      <c r="R4165"/>
      <c r="S4165"/>
      <c r="U4165"/>
      <c r="V4165"/>
      <c r="W4165"/>
      <c r="Y4165"/>
      <c r="Z4165"/>
      <c r="AA4165"/>
      <c r="AC4165"/>
      <c r="AD4165"/>
      <c r="AE4165"/>
      <c r="AG4165"/>
      <c r="AH4165"/>
      <c r="AI4165"/>
      <c r="AK4165"/>
      <c r="AL4165"/>
      <c r="AM4165"/>
      <c r="AO4165"/>
      <c r="AP4165"/>
      <c r="AQ4165"/>
      <c r="AS4165"/>
      <c r="AT4165"/>
      <c r="AU4165"/>
      <c r="AW4165"/>
      <c r="AX4165"/>
      <c r="AY4165"/>
      <c r="BA4165"/>
      <c r="BB4165"/>
      <c r="BC4165"/>
      <c r="BE4165"/>
      <c r="BF4165"/>
      <c r="BG4165"/>
      <c r="BI4165"/>
      <c r="BJ4165"/>
      <c r="BK4165"/>
      <c r="BM4165"/>
      <c r="BN4165"/>
      <c r="BO4165"/>
    </row>
    <row r="4166" spans="1:67">
      <c r="A4166"/>
      <c r="B4166"/>
      <c r="C4166"/>
      <c r="E4166"/>
      <c r="F4166"/>
      <c r="G4166"/>
      <c r="I4166"/>
      <c r="J4166"/>
      <c r="K4166"/>
      <c r="M4166"/>
      <c r="N4166"/>
      <c r="O4166"/>
      <c r="Q4166"/>
      <c r="R4166"/>
      <c r="S4166"/>
      <c r="U4166"/>
      <c r="V4166"/>
      <c r="W4166"/>
      <c r="Y4166"/>
      <c r="Z4166"/>
      <c r="AA4166"/>
      <c r="AC4166"/>
      <c r="AD4166"/>
      <c r="AE4166"/>
      <c r="AG4166"/>
      <c r="AH4166"/>
      <c r="AI4166"/>
      <c r="AK4166"/>
      <c r="AL4166"/>
      <c r="AM4166"/>
      <c r="AO4166"/>
      <c r="AP4166"/>
      <c r="AQ4166"/>
      <c r="AS4166"/>
      <c r="AT4166"/>
      <c r="AU4166"/>
      <c r="AW4166"/>
      <c r="AX4166"/>
      <c r="AY4166"/>
      <c r="BA4166"/>
      <c r="BB4166"/>
      <c r="BC4166"/>
      <c r="BE4166"/>
      <c r="BF4166"/>
      <c r="BG4166"/>
      <c r="BI4166"/>
      <c r="BJ4166"/>
      <c r="BK4166"/>
      <c r="BM4166"/>
      <c r="BN4166"/>
      <c r="BO4166"/>
    </row>
    <row r="4167" spans="1:67">
      <c r="A4167"/>
      <c r="B4167"/>
      <c r="C4167"/>
      <c r="E4167"/>
      <c r="F4167"/>
      <c r="G4167"/>
      <c r="I4167"/>
      <c r="J4167"/>
      <c r="K4167"/>
      <c r="M4167"/>
      <c r="N4167"/>
      <c r="O4167"/>
      <c r="Q4167"/>
      <c r="R4167"/>
      <c r="S4167"/>
      <c r="U4167"/>
      <c r="V4167"/>
      <c r="W4167"/>
      <c r="Y4167"/>
      <c r="Z4167"/>
      <c r="AA4167"/>
      <c r="AC4167"/>
      <c r="AD4167"/>
      <c r="AE4167"/>
      <c r="AG4167"/>
      <c r="AH4167"/>
      <c r="AI4167"/>
      <c r="AK4167"/>
      <c r="AL4167"/>
      <c r="AM4167"/>
      <c r="AO4167"/>
      <c r="AP4167"/>
      <c r="AQ4167"/>
      <c r="AS4167"/>
      <c r="AT4167"/>
      <c r="AU4167"/>
      <c r="AW4167"/>
      <c r="AX4167"/>
      <c r="AY4167"/>
      <c r="BA4167"/>
      <c r="BB4167"/>
      <c r="BC4167"/>
      <c r="BE4167"/>
      <c r="BF4167"/>
      <c r="BG4167"/>
      <c r="BI4167"/>
      <c r="BJ4167"/>
      <c r="BK4167"/>
      <c r="BM4167"/>
      <c r="BN4167"/>
      <c r="BO4167"/>
    </row>
    <row r="4168" spans="1:67">
      <c r="A4168"/>
      <c r="B4168"/>
      <c r="C4168"/>
      <c r="E4168"/>
      <c r="F4168"/>
      <c r="G4168"/>
      <c r="I4168"/>
      <c r="J4168"/>
      <c r="K4168"/>
      <c r="M4168"/>
      <c r="N4168"/>
      <c r="O4168"/>
      <c r="Q4168"/>
      <c r="R4168"/>
      <c r="S4168"/>
      <c r="U4168"/>
      <c r="V4168"/>
      <c r="W4168"/>
      <c r="Y4168"/>
      <c r="Z4168"/>
      <c r="AA4168"/>
      <c r="AC4168"/>
      <c r="AD4168"/>
      <c r="AE4168"/>
      <c r="AG4168"/>
      <c r="AH4168"/>
      <c r="AI4168"/>
      <c r="AK4168"/>
      <c r="AL4168"/>
      <c r="AM4168"/>
      <c r="AO4168"/>
      <c r="AP4168"/>
      <c r="AQ4168"/>
      <c r="AS4168"/>
      <c r="AT4168"/>
      <c r="AU4168"/>
      <c r="AW4168"/>
      <c r="AX4168"/>
      <c r="AY4168"/>
      <c r="BA4168"/>
      <c r="BB4168"/>
      <c r="BC4168"/>
      <c r="BE4168"/>
      <c r="BF4168"/>
      <c r="BG4168"/>
      <c r="BI4168"/>
      <c r="BJ4168"/>
      <c r="BK4168"/>
      <c r="BM4168"/>
      <c r="BN4168"/>
      <c r="BO4168"/>
    </row>
    <row r="4169" spans="1:67">
      <c r="A4169"/>
      <c r="B4169"/>
      <c r="C4169"/>
      <c r="E4169"/>
      <c r="F4169"/>
      <c r="G4169"/>
      <c r="I4169"/>
      <c r="J4169"/>
      <c r="K4169"/>
      <c r="M4169"/>
      <c r="N4169"/>
      <c r="O4169"/>
      <c r="Q4169"/>
      <c r="R4169"/>
      <c r="S4169"/>
      <c r="U4169"/>
      <c r="V4169"/>
      <c r="W4169"/>
      <c r="Y4169"/>
      <c r="Z4169"/>
      <c r="AA4169"/>
      <c r="AC4169"/>
      <c r="AD4169"/>
      <c r="AE4169"/>
      <c r="AG4169"/>
      <c r="AH4169"/>
      <c r="AI4169"/>
      <c r="AK4169"/>
      <c r="AL4169"/>
      <c r="AM4169"/>
      <c r="AO4169"/>
      <c r="AP4169"/>
      <c r="AQ4169"/>
      <c r="AS4169"/>
      <c r="AT4169"/>
      <c r="AU4169"/>
      <c r="AW4169"/>
      <c r="AX4169"/>
      <c r="AY4169"/>
      <c r="BA4169"/>
      <c r="BB4169"/>
      <c r="BC4169"/>
      <c r="BE4169"/>
      <c r="BF4169"/>
      <c r="BG4169"/>
      <c r="BI4169"/>
      <c r="BJ4169"/>
      <c r="BK4169"/>
      <c r="BM4169"/>
      <c r="BN4169"/>
      <c r="BO4169"/>
    </row>
    <row r="4170" spans="1:67">
      <c r="A4170"/>
      <c r="B4170"/>
      <c r="C4170"/>
      <c r="E4170"/>
      <c r="F4170"/>
      <c r="G4170"/>
      <c r="I4170"/>
      <c r="J4170"/>
      <c r="K4170"/>
      <c r="M4170"/>
      <c r="N4170"/>
      <c r="O4170"/>
      <c r="Q4170"/>
      <c r="R4170"/>
      <c r="S4170"/>
      <c r="U4170"/>
      <c r="V4170"/>
      <c r="W4170"/>
      <c r="Y4170"/>
      <c r="Z4170"/>
      <c r="AA4170"/>
      <c r="AC4170"/>
      <c r="AD4170"/>
      <c r="AE4170"/>
      <c r="AG4170"/>
      <c r="AH4170"/>
      <c r="AI4170"/>
      <c r="AK4170"/>
      <c r="AL4170"/>
      <c r="AM4170"/>
      <c r="AO4170"/>
      <c r="AP4170"/>
      <c r="AQ4170"/>
      <c r="AS4170"/>
      <c r="AT4170"/>
      <c r="AU4170"/>
      <c r="AW4170"/>
      <c r="AX4170"/>
      <c r="AY4170"/>
      <c r="BA4170"/>
      <c r="BB4170"/>
      <c r="BC4170"/>
      <c r="BE4170"/>
      <c r="BF4170"/>
      <c r="BG4170"/>
      <c r="BI4170"/>
      <c r="BJ4170"/>
      <c r="BK4170"/>
      <c r="BM4170"/>
      <c r="BN4170"/>
      <c r="BO4170"/>
    </row>
    <row r="4171" spans="1:67">
      <c r="A4171"/>
      <c r="B4171"/>
      <c r="C4171"/>
      <c r="E4171"/>
      <c r="F4171"/>
      <c r="G4171"/>
      <c r="I4171"/>
      <c r="J4171"/>
      <c r="K4171"/>
      <c r="M4171"/>
      <c r="N4171"/>
      <c r="O4171"/>
      <c r="Q4171"/>
      <c r="R4171"/>
      <c r="S4171"/>
      <c r="U4171"/>
      <c r="V4171"/>
      <c r="W4171"/>
      <c r="Y4171"/>
      <c r="Z4171"/>
      <c r="AA4171"/>
      <c r="AC4171"/>
      <c r="AD4171"/>
      <c r="AE4171"/>
      <c r="AG4171"/>
      <c r="AH4171"/>
      <c r="AI4171"/>
      <c r="AK4171"/>
      <c r="AL4171"/>
      <c r="AM4171"/>
      <c r="AO4171"/>
      <c r="AP4171"/>
      <c r="AQ4171"/>
      <c r="AS4171"/>
      <c r="AT4171"/>
      <c r="AU4171"/>
      <c r="AW4171"/>
      <c r="AX4171"/>
      <c r="AY4171"/>
      <c r="BA4171"/>
      <c r="BB4171"/>
      <c r="BC4171"/>
      <c r="BE4171"/>
      <c r="BF4171"/>
      <c r="BG4171"/>
      <c r="BI4171"/>
      <c r="BJ4171"/>
      <c r="BK4171"/>
      <c r="BM4171"/>
      <c r="BN4171"/>
      <c r="BO4171"/>
    </row>
    <row r="4172" spans="1:67">
      <c r="A4172"/>
      <c r="B4172"/>
      <c r="C4172"/>
      <c r="E4172"/>
      <c r="F4172"/>
      <c r="G4172"/>
      <c r="I4172"/>
      <c r="J4172"/>
      <c r="K4172"/>
      <c r="M4172"/>
      <c r="N4172"/>
      <c r="O4172"/>
      <c r="Q4172"/>
      <c r="R4172"/>
      <c r="S4172"/>
      <c r="U4172"/>
      <c r="V4172"/>
      <c r="W4172"/>
      <c r="Y4172"/>
      <c r="Z4172"/>
      <c r="AA4172"/>
      <c r="AC4172"/>
      <c r="AD4172"/>
      <c r="AE4172"/>
      <c r="AG4172"/>
      <c r="AH4172"/>
      <c r="AI4172"/>
      <c r="AK4172"/>
      <c r="AL4172"/>
      <c r="AM4172"/>
      <c r="AO4172"/>
      <c r="AP4172"/>
      <c r="AQ4172"/>
      <c r="AS4172"/>
      <c r="AT4172"/>
      <c r="AU4172"/>
      <c r="AW4172"/>
      <c r="AX4172"/>
      <c r="AY4172"/>
      <c r="BA4172"/>
      <c r="BB4172"/>
      <c r="BC4172"/>
      <c r="BE4172"/>
      <c r="BF4172"/>
      <c r="BG4172"/>
      <c r="BI4172"/>
      <c r="BJ4172"/>
      <c r="BK4172"/>
      <c r="BM4172"/>
      <c r="BN4172"/>
      <c r="BO4172"/>
    </row>
    <row r="4173" spans="1:67">
      <c r="A4173"/>
      <c r="B4173"/>
      <c r="C4173"/>
      <c r="E4173"/>
      <c r="F4173"/>
      <c r="G4173"/>
      <c r="I4173"/>
      <c r="J4173"/>
      <c r="K4173"/>
      <c r="M4173"/>
      <c r="N4173"/>
      <c r="O4173"/>
      <c r="Q4173"/>
      <c r="R4173"/>
      <c r="S4173"/>
      <c r="U4173"/>
      <c r="V4173"/>
      <c r="W4173"/>
      <c r="Y4173"/>
      <c r="Z4173"/>
      <c r="AA4173"/>
      <c r="AC4173"/>
      <c r="AD4173"/>
      <c r="AE4173"/>
      <c r="AG4173"/>
      <c r="AH4173"/>
      <c r="AI4173"/>
      <c r="AK4173"/>
      <c r="AL4173"/>
      <c r="AM4173"/>
      <c r="AO4173"/>
      <c r="AP4173"/>
      <c r="AQ4173"/>
      <c r="AS4173"/>
      <c r="AT4173"/>
      <c r="AU4173"/>
      <c r="AW4173"/>
      <c r="AX4173"/>
      <c r="AY4173"/>
      <c r="BA4173"/>
      <c r="BB4173"/>
      <c r="BC4173"/>
      <c r="BE4173"/>
      <c r="BF4173"/>
      <c r="BG4173"/>
      <c r="BI4173"/>
      <c r="BJ4173"/>
      <c r="BK4173"/>
      <c r="BM4173"/>
      <c r="BN4173"/>
      <c r="BO4173"/>
    </row>
    <row r="4174" spans="1:67">
      <c r="A4174"/>
      <c r="B4174"/>
      <c r="C4174"/>
      <c r="E4174"/>
      <c r="F4174"/>
      <c r="G4174"/>
      <c r="I4174"/>
      <c r="J4174"/>
      <c r="K4174"/>
      <c r="M4174"/>
      <c r="N4174"/>
      <c r="O4174"/>
      <c r="Q4174"/>
      <c r="R4174"/>
      <c r="S4174"/>
      <c r="U4174"/>
      <c r="V4174"/>
      <c r="W4174"/>
      <c r="Y4174"/>
      <c r="Z4174"/>
      <c r="AA4174"/>
      <c r="AC4174"/>
      <c r="AD4174"/>
      <c r="AE4174"/>
      <c r="AG4174"/>
      <c r="AH4174"/>
      <c r="AI4174"/>
      <c r="AK4174"/>
      <c r="AL4174"/>
      <c r="AM4174"/>
      <c r="AO4174"/>
      <c r="AP4174"/>
      <c r="AQ4174"/>
      <c r="AS4174"/>
      <c r="AT4174"/>
      <c r="AU4174"/>
      <c r="AW4174"/>
      <c r="AX4174"/>
      <c r="AY4174"/>
      <c r="BA4174"/>
      <c r="BB4174"/>
      <c r="BC4174"/>
      <c r="BE4174"/>
      <c r="BF4174"/>
      <c r="BG4174"/>
      <c r="BI4174"/>
      <c r="BJ4174"/>
      <c r="BK4174"/>
      <c r="BM4174"/>
      <c r="BN4174"/>
      <c r="BO4174"/>
    </row>
    <row r="4175" spans="1:67">
      <c r="A4175"/>
      <c r="B4175"/>
      <c r="C4175"/>
      <c r="E4175"/>
      <c r="F4175"/>
      <c r="G4175"/>
      <c r="I4175"/>
      <c r="J4175"/>
      <c r="K4175"/>
      <c r="M4175"/>
      <c r="N4175"/>
      <c r="O4175"/>
      <c r="Q4175"/>
      <c r="R4175"/>
      <c r="S4175"/>
      <c r="U4175"/>
      <c r="V4175"/>
      <c r="W4175"/>
      <c r="Y4175"/>
      <c r="Z4175"/>
      <c r="AA4175"/>
      <c r="AC4175"/>
      <c r="AD4175"/>
      <c r="AE4175"/>
      <c r="AG4175"/>
      <c r="AH4175"/>
      <c r="AI4175"/>
      <c r="AK4175"/>
      <c r="AL4175"/>
      <c r="AM4175"/>
      <c r="AO4175"/>
      <c r="AP4175"/>
      <c r="AQ4175"/>
      <c r="AS4175"/>
      <c r="AT4175"/>
      <c r="AU4175"/>
      <c r="AW4175"/>
      <c r="AX4175"/>
      <c r="AY4175"/>
      <c r="BA4175"/>
      <c r="BB4175"/>
      <c r="BC4175"/>
      <c r="BE4175"/>
      <c r="BF4175"/>
      <c r="BG4175"/>
      <c r="BI4175"/>
      <c r="BJ4175"/>
      <c r="BK4175"/>
      <c r="BM4175"/>
      <c r="BN4175"/>
      <c r="BO4175"/>
    </row>
    <row r="4176" spans="1:67">
      <c r="A4176"/>
      <c r="B4176"/>
      <c r="C4176"/>
      <c r="E4176"/>
      <c r="F4176"/>
      <c r="G4176"/>
      <c r="I4176"/>
      <c r="J4176"/>
      <c r="K4176"/>
      <c r="M4176"/>
      <c r="N4176"/>
      <c r="O4176"/>
      <c r="Q4176"/>
      <c r="R4176"/>
      <c r="S4176"/>
      <c r="U4176"/>
      <c r="V4176"/>
      <c r="W4176"/>
      <c r="Y4176"/>
      <c r="Z4176"/>
      <c r="AA4176"/>
      <c r="AC4176"/>
      <c r="AD4176"/>
      <c r="AE4176"/>
      <c r="AG4176"/>
      <c r="AH4176"/>
      <c r="AI4176"/>
      <c r="AK4176"/>
      <c r="AL4176"/>
      <c r="AM4176"/>
      <c r="AO4176"/>
      <c r="AP4176"/>
      <c r="AQ4176"/>
      <c r="AS4176"/>
      <c r="AT4176"/>
      <c r="AU4176"/>
      <c r="AW4176"/>
      <c r="AX4176"/>
      <c r="AY4176"/>
      <c r="BA4176"/>
      <c r="BB4176"/>
      <c r="BC4176"/>
      <c r="BE4176"/>
      <c r="BF4176"/>
      <c r="BG4176"/>
      <c r="BI4176"/>
      <c r="BJ4176"/>
      <c r="BK4176"/>
      <c r="BM4176"/>
      <c r="BN4176"/>
      <c r="BO4176"/>
    </row>
    <row r="4177" spans="1:67">
      <c r="A4177"/>
      <c r="B4177"/>
      <c r="C4177"/>
      <c r="E4177"/>
      <c r="F4177"/>
      <c r="G4177"/>
      <c r="I4177"/>
      <c r="J4177"/>
      <c r="K4177"/>
      <c r="M4177"/>
      <c r="N4177"/>
      <c r="O4177"/>
      <c r="Q4177"/>
      <c r="R4177"/>
      <c r="S4177"/>
      <c r="U4177"/>
      <c r="V4177"/>
      <c r="W4177"/>
      <c r="Y4177"/>
      <c r="Z4177"/>
      <c r="AA4177"/>
      <c r="AC4177"/>
      <c r="AD4177"/>
      <c r="AE4177"/>
      <c r="AG4177"/>
      <c r="AH4177"/>
      <c r="AI4177"/>
      <c r="AK4177"/>
      <c r="AL4177"/>
      <c r="AM4177"/>
      <c r="AO4177"/>
      <c r="AP4177"/>
      <c r="AQ4177"/>
      <c r="AS4177"/>
      <c r="AT4177"/>
      <c r="AU4177"/>
      <c r="AW4177"/>
      <c r="AX4177"/>
      <c r="AY4177"/>
      <c r="BA4177"/>
      <c r="BB4177"/>
      <c r="BC4177"/>
      <c r="BE4177"/>
      <c r="BF4177"/>
      <c r="BG4177"/>
      <c r="BI4177"/>
      <c r="BJ4177"/>
      <c r="BK4177"/>
      <c r="BM4177"/>
      <c r="BN4177"/>
      <c r="BO4177"/>
    </row>
    <row r="4178" spans="1:67">
      <c r="A4178"/>
      <c r="B4178"/>
      <c r="C4178"/>
      <c r="E4178"/>
      <c r="F4178"/>
      <c r="G4178"/>
      <c r="I4178"/>
      <c r="J4178"/>
      <c r="K4178"/>
      <c r="M4178"/>
      <c r="N4178"/>
      <c r="O4178"/>
      <c r="Q4178"/>
      <c r="R4178"/>
      <c r="S4178"/>
      <c r="U4178"/>
      <c r="V4178"/>
      <c r="W4178"/>
      <c r="Y4178"/>
      <c r="Z4178"/>
      <c r="AA4178"/>
      <c r="AC4178"/>
      <c r="AD4178"/>
      <c r="AE4178"/>
      <c r="AG4178"/>
      <c r="AH4178"/>
      <c r="AI4178"/>
      <c r="AK4178"/>
      <c r="AL4178"/>
      <c r="AM4178"/>
      <c r="AO4178"/>
      <c r="AP4178"/>
      <c r="AQ4178"/>
      <c r="AS4178"/>
      <c r="AT4178"/>
      <c r="AU4178"/>
      <c r="AW4178"/>
      <c r="AX4178"/>
      <c r="AY4178"/>
      <c r="BA4178"/>
      <c r="BB4178"/>
      <c r="BC4178"/>
      <c r="BE4178"/>
      <c r="BF4178"/>
      <c r="BG4178"/>
      <c r="BI4178"/>
      <c r="BJ4178"/>
      <c r="BK4178"/>
      <c r="BM4178"/>
      <c r="BN4178"/>
      <c r="BO4178"/>
    </row>
    <row r="4179" spans="1:67">
      <c r="A4179"/>
      <c r="B4179"/>
      <c r="C4179"/>
      <c r="E4179"/>
      <c r="F4179"/>
      <c r="G4179"/>
      <c r="I4179"/>
      <c r="J4179"/>
      <c r="K4179"/>
      <c r="M4179"/>
      <c r="N4179"/>
      <c r="O4179"/>
      <c r="Q4179"/>
      <c r="R4179"/>
      <c r="S4179"/>
      <c r="U4179"/>
      <c r="V4179"/>
      <c r="W4179"/>
      <c r="Y4179"/>
      <c r="Z4179"/>
      <c r="AA4179"/>
      <c r="AC4179"/>
      <c r="AD4179"/>
      <c r="AE4179"/>
      <c r="AG4179"/>
      <c r="AH4179"/>
      <c r="AI4179"/>
      <c r="AK4179"/>
      <c r="AL4179"/>
      <c r="AM4179"/>
      <c r="AO4179"/>
      <c r="AP4179"/>
      <c r="AQ4179"/>
      <c r="AS4179"/>
      <c r="AT4179"/>
      <c r="AU4179"/>
      <c r="AW4179"/>
      <c r="AX4179"/>
      <c r="AY4179"/>
      <c r="BA4179"/>
      <c r="BB4179"/>
      <c r="BC4179"/>
      <c r="BE4179"/>
      <c r="BF4179"/>
      <c r="BG4179"/>
      <c r="BI4179"/>
      <c r="BJ4179"/>
      <c r="BK4179"/>
      <c r="BM4179"/>
      <c r="BN4179"/>
      <c r="BO4179"/>
    </row>
    <row r="4180" spans="1:67">
      <c r="A4180"/>
      <c r="B4180"/>
      <c r="C4180"/>
      <c r="E4180"/>
      <c r="F4180"/>
      <c r="G4180"/>
      <c r="I4180"/>
      <c r="J4180"/>
      <c r="K4180"/>
      <c r="M4180"/>
      <c r="N4180"/>
      <c r="O4180"/>
      <c r="Q4180"/>
      <c r="R4180"/>
      <c r="S4180"/>
      <c r="U4180"/>
      <c r="V4180"/>
      <c r="W4180"/>
      <c r="Y4180"/>
      <c r="Z4180"/>
      <c r="AA4180"/>
      <c r="AC4180"/>
      <c r="AD4180"/>
      <c r="AE4180"/>
      <c r="AG4180"/>
      <c r="AH4180"/>
      <c r="AI4180"/>
      <c r="AK4180"/>
      <c r="AL4180"/>
      <c r="AM4180"/>
      <c r="AO4180"/>
      <c r="AP4180"/>
      <c r="AQ4180"/>
      <c r="AS4180"/>
      <c r="AT4180"/>
      <c r="AU4180"/>
      <c r="AW4180"/>
      <c r="AX4180"/>
      <c r="AY4180"/>
      <c r="BA4180"/>
      <c r="BB4180"/>
      <c r="BC4180"/>
      <c r="BE4180"/>
      <c r="BF4180"/>
      <c r="BG4180"/>
      <c r="BI4180"/>
      <c r="BJ4180"/>
      <c r="BK4180"/>
      <c r="BM4180"/>
      <c r="BN4180"/>
      <c r="BO4180"/>
    </row>
    <row r="4181" spans="1:67">
      <c r="A4181"/>
      <c r="B4181"/>
      <c r="C4181"/>
      <c r="E4181"/>
      <c r="F4181"/>
      <c r="G4181"/>
      <c r="I4181"/>
      <c r="J4181"/>
      <c r="K4181"/>
      <c r="M4181"/>
      <c r="N4181"/>
      <c r="O4181"/>
      <c r="Q4181"/>
      <c r="R4181"/>
      <c r="S4181"/>
      <c r="U4181"/>
      <c r="V4181"/>
      <c r="W4181"/>
      <c r="Y4181"/>
      <c r="Z4181"/>
      <c r="AA4181"/>
      <c r="AC4181"/>
      <c r="AD4181"/>
      <c r="AE4181"/>
      <c r="AG4181"/>
      <c r="AH4181"/>
      <c r="AI4181"/>
      <c r="AK4181"/>
      <c r="AL4181"/>
      <c r="AM4181"/>
      <c r="AO4181"/>
      <c r="AP4181"/>
      <c r="AQ4181"/>
      <c r="AS4181"/>
      <c r="AT4181"/>
      <c r="AU4181"/>
      <c r="AW4181"/>
      <c r="AX4181"/>
      <c r="AY4181"/>
      <c r="BA4181"/>
      <c r="BB4181"/>
      <c r="BC4181"/>
      <c r="BE4181"/>
      <c r="BF4181"/>
      <c r="BG4181"/>
      <c r="BI4181"/>
      <c r="BJ4181"/>
      <c r="BK4181"/>
      <c r="BM4181"/>
      <c r="BN4181"/>
      <c r="BO4181"/>
    </row>
    <row r="4182" spans="1:67">
      <c r="A4182"/>
      <c r="B4182"/>
      <c r="C4182"/>
      <c r="E4182"/>
      <c r="F4182"/>
      <c r="G4182"/>
      <c r="I4182"/>
      <c r="J4182"/>
      <c r="K4182"/>
      <c r="M4182"/>
      <c r="N4182"/>
      <c r="O4182"/>
      <c r="Q4182"/>
      <c r="R4182"/>
      <c r="S4182"/>
      <c r="U4182"/>
      <c r="V4182"/>
      <c r="W4182"/>
      <c r="Y4182"/>
      <c r="Z4182"/>
      <c r="AA4182"/>
      <c r="AC4182"/>
      <c r="AD4182"/>
      <c r="AE4182"/>
      <c r="AG4182"/>
      <c r="AH4182"/>
      <c r="AI4182"/>
      <c r="AK4182"/>
      <c r="AL4182"/>
      <c r="AM4182"/>
      <c r="AO4182"/>
      <c r="AP4182"/>
      <c r="AQ4182"/>
      <c r="AS4182"/>
      <c r="AT4182"/>
      <c r="AU4182"/>
      <c r="AW4182"/>
      <c r="AX4182"/>
      <c r="AY4182"/>
      <c r="BA4182"/>
      <c r="BB4182"/>
      <c r="BC4182"/>
      <c r="BE4182"/>
      <c r="BF4182"/>
      <c r="BG4182"/>
      <c r="BI4182"/>
      <c r="BJ4182"/>
      <c r="BK4182"/>
      <c r="BM4182"/>
      <c r="BN4182"/>
      <c r="BO4182"/>
    </row>
    <row r="4183" spans="1:67">
      <c r="A4183"/>
      <c r="B4183"/>
      <c r="C4183"/>
      <c r="E4183"/>
      <c r="F4183"/>
      <c r="G4183"/>
      <c r="I4183"/>
      <c r="J4183"/>
      <c r="K4183"/>
      <c r="M4183"/>
      <c r="N4183"/>
      <c r="O4183"/>
      <c r="Q4183"/>
      <c r="R4183"/>
      <c r="S4183"/>
      <c r="U4183"/>
      <c r="V4183"/>
      <c r="W4183"/>
      <c r="Y4183"/>
      <c r="Z4183"/>
      <c r="AA4183"/>
      <c r="AC4183"/>
      <c r="AD4183"/>
      <c r="AE4183"/>
      <c r="AG4183"/>
      <c r="AH4183"/>
      <c r="AI4183"/>
      <c r="AK4183"/>
      <c r="AL4183"/>
      <c r="AM4183"/>
      <c r="AO4183"/>
      <c r="AP4183"/>
      <c r="AQ4183"/>
      <c r="AS4183"/>
      <c r="AT4183"/>
      <c r="AU4183"/>
      <c r="AW4183"/>
      <c r="AX4183"/>
      <c r="AY4183"/>
      <c r="BA4183"/>
      <c r="BB4183"/>
      <c r="BC4183"/>
      <c r="BE4183"/>
      <c r="BF4183"/>
      <c r="BG4183"/>
      <c r="BI4183"/>
      <c r="BJ4183"/>
      <c r="BK4183"/>
      <c r="BM4183"/>
      <c r="BN4183"/>
      <c r="BO4183"/>
    </row>
    <row r="4184" spans="1:67">
      <c r="A4184"/>
      <c r="B4184"/>
      <c r="C4184"/>
      <c r="E4184"/>
      <c r="F4184"/>
      <c r="G4184"/>
      <c r="I4184"/>
      <c r="J4184"/>
      <c r="K4184"/>
      <c r="M4184"/>
      <c r="N4184"/>
      <c r="O4184"/>
      <c r="Q4184"/>
      <c r="R4184"/>
      <c r="S4184"/>
      <c r="U4184"/>
      <c r="V4184"/>
      <c r="W4184"/>
      <c r="Y4184"/>
      <c r="Z4184"/>
      <c r="AA4184"/>
      <c r="AC4184"/>
      <c r="AD4184"/>
      <c r="AE4184"/>
      <c r="AG4184"/>
      <c r="AH4184"/>
      <c r="AI4184"/>
      <c r="AK4184"/>
      <c r="AL4184"/>
      <c r="AM4184"/>
      <c r="AO4184"/>
      <c r="AP4184"/>
      <c r="AQ4184"/>
      <c r="AS4184"/>
      <c r="AT4184"/>
      <c r="AU4184"/>
      <c r="AW4184"/>
      <c r="AX4184"/>
      <c r="AY4184"/>
      <c r="BA4184"/>
      <c r="BB4184"/>
      <c r="BC4184"/>
      <c r="BE4184"/>
      <c r="BF4184"/>
      <c r="BG4184"/>
      <c r="BI4184"/>
      <c r="BJ4184"/>
      <c r="BK4184"/>
      <c r="BM4184"/>
      <c r="BN4184"/>
      <c r="BO4184"/>
    </row>
    <row r="4185" spans="1:67">
      <c r="A4185"/>
      <c r="B4185"/>
      <c r="C4185"/>
      <c r="E4185"/>
      <c r="F4185"/>
      <c r="G4185"/>
      <c r="I4185"/>
      <c r="J4185"/>
      <c r="K4185"/>
      <c r="M4185"/>
      <c r="N4185"/>
      <c r="O4185"/>
      <c r="Q4185"/>
      <c r="R4185"/>
      <c r="S4185"/>
      <c r="U4185"/>
      <c r="V4185"/>
      <c r="W4185"/>
      <c r="Y4185"/>
      <c r="Z4185"/>
      <c r="AA4185"/>
      <c r="AC4185"/>
      <c r="AD4185"/>
      <c r="AE4185"/>
      <c r="AG4185"/>
      <c r="AH4185"/>
      <c r="AI4185"/>
      <c r="AK4185"/>
      <c r="AL4185"/>
      <c r="AM4185"/>
      <c r="AO4185"/>
      <c r="AP4185"/>
      <c r="AQ4185"/>
      <c r="AS4185"/>
      <c r="AT4185"/>
      <c r="AU4185"/>
      <c r="AW4185"/>
      <c r="AX4185"/>
      <c r="AY4185"/>
      <c r="BA4185"/>
      <c r="BB4185"/>
      <c r="BC4185"/>
      <c r="BE4185"/>
      <c r="BF4185"/>
      <c r="BG4185"/>
      <c r="BI4185"/>
      <c r="BJ4185"/>
      <c r="BK4185"/>
      <c r="BM4185"/>
      <c r="BN4185"/>
      <c r="BO4185"/>
    </row>
    <row r="4186" spans="1:67">
      <c r="A4186"/>
      <c r="B4186"/>
      <c r="C4186"/>
      <c r="E4186"/>
      <c r="F4186"/>
      <c r="G4186"/>
      <c r="I4186"/>
      <c r="J4186"/>
      <c r="K4186"/>
      <c r="M4186"/>
      <c r="N4186"/>
      <c r="O4186"/>
      <c r="Q4186"/>
      <c r="R4186"/>
      <c r="S4186"/>
      <c r="U4186"/>
      <c r="V4186"/>
      <c r="W4186"/>
      <c r="Y4186"/>
      <c r="Z4186"/>
      <c r="AA4186"/>
      <c r="AC4186"/>
      <c r="AD4186"/>
      <c r="AE4186"/>
      <c r="AG4186"/>
      <c r="AH4186"/>
      <c r="AI4186"/>
      <c r="AK4186"/>
      <c r="AL4186"/>
      <c r="AM4186"/>
      <c r="AO4186"/>
      <c r="AP4186"/>
      <c r="AQ4186"/>
      <c r="AS4186"/>
      <c r="AT4186"/>
      <c r="AU4186"/>
      <c r="AW4186"/>
      <c r="AX4186"/>
      <c r="AY4186"/>
      <c r="BA4186"/>
      <c r="BB4186"/>
      <c r="BC4186"/>
      <c r="BE4186"/>
      <c r="BF4186"/>
      <c r="BG4186"/>
      <c r="BI4186"/>
      <c r="BJ4186"/>
      <c r="BK4186"/>
      <c r="BM4186"/>
      <c r="BN4186"/>
      <c r="BO4186"/>
    </row>
    <row r="4187" spans="1:67">
      <c r="A4187"/>
      <c r="B4187"/>
      <c r="C4187"/>
      <c r="E4187"/>
      <c r="F4187"/>
      <c r="G4187"/>
      <c r="I4187"/>
      <c r="J4187"/>
      <c r="K4187"/>
      <c r="M4187"/>
      <c r="N4187"/>
      <c r="O4187"/>
      <c r="Q4187"/>
      <c r="R4187"/>
      <c r="S4187"/>
      <c r="U4187"/>
      <c r="V4187"/>
      <c r="W4187"/>
      <c r="Y4187"/>
      <c r="Z4187"/>
      <c r="AA4187"/>
      <c r="AC4187"/>
      <c r="AD4187"/>
      <c r="AE4187"/>
      <c r="AG4187"/>
      <c r="AH4187"/>
      <c r="AI4187"/>
      <c r="AK4187"/>
      <c r="AL4187"/>
      <c r="AM4187"/>
      <c r="AO4187"/>
      <c r="AP4187"/>
      <c r="AQ4187"/>
      <c r="AS4187"/>
      <c r="AT4187"/>
      <c r="AU4187"/>
      <c r="AW4187"/>
      <c r="AX4187"/>
      <c r="AY4187"/>
      <c r="BA4187"/>
      <c r="BB4187"/>
      <c r="BC4187"/>
      <c r="BE4187"/>
      <c r="BF4187"/>
      <c r="BG4187"/>
      <c r="BI4187"/>
      <c r="BJ4187"/>
      <c r="BK4187"/>
      <c r="BM4187"/>
      <c r="BN4187"/>
      <c r="BO4187"/>
    </row>
    <row r="4188" spans="1:67">
      <c r="A4188"/>
      <c r="B4188"/>
      <c r="C4188"/>
      <c r="E4188"/>
      <c r="F4188"/>
      <c r="G4188"/>
      <c r="I4188"/>
      <c r="J4188"/>
      <c r="K4188"/>
      <c r="M4188"/>
      <c r="N4188"/>
      <c r="O4188"/>
      <c r="Q4188"/>
      <c r="R4188"/>
      <c r="S4188"/>
      <c r="U4188"/>
      <c r="V4188"/>
      <c r="W4188"/>
      <c r="Y4188"/>
      <c r="Z4188"/>
      <c r="AA4188"/>
      <c r="AC4188"/>
      <c r="AD4188"/>
      <c r="AE4188"/>
      <c r="AG4188"/>
      <c r="AH4188"/>
      <c r="AI4188"/>
      <c r="AK4188"/>
      <c r="AL4188"/>
      <c r="AM4188"/>
      <c r="AO4188"/>
      <c r="AP4188"/>
      <c r="AQ4188"/>
      <c r="AS4188"/>
      <c r="AT4188"/>
      <c r="AU4188"/>
      <c r="AW4188"/>
      <c r="AX4188"/>
      <c r="AY4188"/>
      <c r="BA4188"/>
      <c r="BB4188"/>
      <c r="BC4188"/>
      <c r="BE4188"/>
      <c r="BF4188"/>
      <c r="BG4188"/>
      <c r="BI4188"/>
      <c r="BJ4188"/>
      <c r="BK4188"/>
      <c r="BM4188"/>
      <c r="BN4188"/>
      <c r="BO4188"/>
    </row>
    <row r="4189" spans="1:67">
      <c r="A4189"/>
      <c r="B4189"/>
      <c r="C4189"/>
      <c r="E4189"/>
      <c r="F4189"/>
      <c r="G4189"/>
      <c r="I4189"/>
      <c r="J4189"/>
      <c r="K4189"/>
      <c r="M4189"/>
      <c r="N4189"/>
      <c r="O4189"/>
      <c r="Q4189"/>
      <c r="R4189"/>
      <c r="S4189"/>
      <c r="U4189"/>
      <c r="V4189"/>
      <c r="W4189"/>
      <c r="Y4189"/>
      <c r="Z4189"/>
      <c r="AA4189"/>
      <c r="AC4189"/>
      <c r="AD4189"/>
      <c r="AE4189"/>
      <c r="AG4189"/>
      <c r="AH4189"/>
      <c r="AI4189"/>
      <c r="AK4189"/>
      <c r="AL4189"/>
      <c r="AM4189"/>
      <c r="AO4189"/>
      <c r="AP4189"/>
      <c r="AQ4189"/>
      <c r="AS4189"/>
      <c r="AT4189"/>
      <c r="AU4189"/>
      <c r="AW4189"/>
      <c r="AX4189"/>
      <c r="AY4189"/>
      <c r="BA4189"/>
      <c r="BB4189"/>
      <c r="BC4189"/>
      <c r="BE4189"/>
      <c r="BF4189"/>
      <c r="BG4189"/>
      <c r="BI4189"/>
      <c r="BJ4189"/>
      <c r="BK4189"/>
      <c r="BM4189"/>
      <c r="BN4189"/>
      <c r="BO4189"/>
    </row>
    <row r="4190" spans="1:67">
      <c r="A4190"/>
      <c r="B4190"/>
      <c r="C4190"/>
      <c r="E4190"/>
      <c r="F4190"/>
      <c r="G4190"/>
      <c r="I4190"/>
      <c r="J4190"/>
      <c r="K4190"/>
      <c r="M4190"/>
      <c r="N4190"/>
      <c r="O4190"/>
      <c r="Q4190"/>
      <c r="R4190"/>
      <c r="S4190"/>
      <c r="U4190"/>
      <c r="V4190"/>
      <c r="W4190"/>
      <c r="Y4190"/>
      <c r="Z4190"/>
      <c r="AA4190"/>
      <c r="AC4190"/>
      <c r="AD4190"/>
      <c r="AE4190"/>
      <c r="AG4190"/>
      <c r="AH4190"/>
      <c r="AI4190"/>
      <c r="AK4190"/>
      <c r="AL4190"/>
      <c r="AM4190"/>
      <c r="AO4190"/>
      <c r="AP4190"/>
      <c r="AQ4190"/>
      <c r="AS4190"/>
      <c r="AT4190"/>
      <c r="AU4190"/>
      <c r="AW4190"/>
      <c r="AX4190"/>
      <c r="AY4190"/>
      <c r="BA4190"/>
      <c r="BB4190"/>
      <c r="BC4190"/>
      <c r="BE4190"/>
      <c r="BF4190"/>
      <c r="BG4190"/>
      <c r="BI4190"/>
      <c r="BJ4190"/>
      <c r="BK4190"/>
      <c r="BM4190"/>
      <c r="BN4190"/>
      <c r="BO4190"/>
    </row>
    <row r="4191" spans="1:67">
      <c r="A4191"/>
      <c r="B4191"/>
      <c r="C4191"/>
      <c r="E4191"/>
      <c r="F4191"/>
      <c r="G4191"/>
      <c r="I4191"/>
      <c r="J4191"/>
      <c r="K4191"/>
      <c r="M4191"/>
      <c r="N4191"/>
      <c r="O4191"/>
      <c r="Q4191"/>
      <c r="R4191"/>
      <c r="S4191"/>
      <c r="U4191"/>
      <c r="V4191"/>
      <c r="W4191"/>
      <c r="Y4191"/>
      <c r="Z4191"/>
      <c r="AA4191"/>
      <c r="AC4191"/>
      <c r="AD4191"/>
      <c r="AE4191"/>
      <c r="AG4191"/>
      <c r="AH4191"/>
      <c r="AI4191"/>
      <c r="AK4191"/>
      <c r="AL4191"/>
      <c r="AM4191"/>
      <c r="AO4191"/>
      <c r="AP4191"/>
      <c r="AQ4191"/>
      <c r="AS4191"/>
      <c r="AT4191"/>
      <c r="AU4191"/>
      <c r="AW4191"/>
      <c r="AX4191"/>
      <c r="AY4191"/>
      <c r="BA4191"/>
      <c r="BB4191"/>
      <c r="BC4191"/>
      <c r="BE4191"/>
      <c r="BF4191"/>
      <c r="BG4191"/>
      <c r="BI4191"/>
      <c r="BJ4191"/>
      <c r="BK4191"/>
      <c r="BM4191"/>
      <c r="BN4191"/>
      <c r="BO4191"/>
    </row>
    <row r="4192" spans="1:67">
      <c r="A4192"/>
      <c r="B4192"/>
      <c r="C4192"/>
      <c r="E4192"/>
      <c r="F4192"/>
      <c r="G4192"/>
      <c r="I4192"/>
      <c r="J4192"/>
      <c r="K4192"/>
      <c r="M4192"/>
      <c r="N4192"/>
      <c r="O4192"/>
      <c r="Q4192"/>
      <c r="R4192"/>
      <c r="S4192"/>
      <c r="U4192"/>
      <c r="V4192"/>
      <c r="W4192"/>
      <c r="Y4192"/>
      <c r="Z4192"/>
      <c r="AA4192"/>
      <c r="AC4192"/>
      <c r="AD4192"/>
      <c r="AE4192"/>
      <c r="AG4192"/>
      <c r="AH4192"/>
      <c r="AI4192"/>
      <c r="AK4192"/>
      <c r="AL4192"/>
      <c r="AM4192"/>
      <c r="AO4192"/>
      <c r="AP4192"/>
      <c r="AQ4192"/>
      <c r="AS4192"/>
      <c r="AT4192"/>
      <c r="AU4192"/>
      <c r="AW4192"/>
      <c r="AX4192"/>
      <c r="AY4192"/>
      <c r="BA4192"/>
      <c r="BB4192"/>
      <c r="BC4192"/>
      <c r="BE4192"/>
      <c r="BF4192"/>
      <c r="BG4192"/>
      <c r="BI4192"/>
      <c r="BJ4192"/>
      <c r="BK4192"/>
      <c r="BM4192"/>
      <c r="BN4192"/>
      <c r="BO4192"/>
    </row>
    <row r="4193" spans="1:67">
      <c r="A4193"/>
      <c r="B4193"/>
      <c r="C4193"/>
      <c r="E4193"/>
      <c r="F4193"/>
      <c r="G4193"/>
      <c r="I4193"/>
      <c r="J4193"/>
      <c r="K4193"/>
      <c r="M4193"/>
      <c r="N4193"/>
      <c r="O4193"/>
      <c r="Q4193"/>
      <c r="R4193"/>
      <c r="S4193"/>
      <c r="U4193"/>
      <c r="V4193"/>
      <c r="W4193"/>
      <c r="Y4193"/>
      <c r="Z4193"/>
      <c r="AA4193"/>
      <c r="AC4193"/>
      <c r="AD4193"/>
      <c r="AE4193"/>
      <c r="AG4193"/>
      <c r="AH4193"/>
      <c r="AI4193"/>
      <c r="AK4193"/>
      <c r="AL4193"/>
      <c r="AM4193"/>
      <c r="AO4193"/>
      <c r="AP4193"/>
      <c r="AQ4193"/>
      <c r="AS4193"/>
      <c r="AT4193"/>
      <c r="AU4193"/>
      <c r="AW4193"/>
      <c r="AX4193"/>
      <c r="AY4193"/>
      <c r="BA4193"/>
      <c r="BB4193"/>
      <c r="BC4193"/>
      <c r="BE4193"/>
      <c r="BF4193"/>
      <c r="BG4193"/>
      <c r="BI4193"/>
      <c r="BJ4193"/>
      <c r="BK4193"/>
      <c r="BM4193"/>
      <c r="BN4193"/>
      <c r="BO4193"/>
    </row>
    <row r="4194" spans="1:67">
      <c r="A4194"/>
      <c r="B4194"/>
      <c r="C4194"/>
      <c r="E4194"/>
      <c r="F4194"/>
      <c r="G4194"/>
      <c r="I4194"/>
      <c r="J4194"/>
      <c r="K4194"/>
      <c r="M4194"/>
      <c r="N4194"/>
      <c r="O4194"/>
      <c r="Q4194"/>
      <c r="R4194"/>
      <c r="S4194"/>
      <c r="U4194"/>
      <c r="V4194"/>
      <c r="W4194"/>
      <c r="Y4194"/>
      <c r="Z4194"/>
      <c r="AA4194"/>
      <c r="AC4194"/>
      <c r="AD4194"/>
      <c r="AE4194"/>
      <c r="AG4194"/>
      <c r="AH4194"/>
      <c r="AI4194"/>
      <c r="AK4194"/>
      <c r="AL4194"/>
      <c r="AM4194"/>
      <c r="AO4194"/>
      <c r="AP4194"/>
      <c r="AQ4194"/>
      <c r="AS4194"/>
      <c r="AT4194"/>
      <c r="AU4194"/>
      <c r="AW4194"/>
      <c r="AX4194"/>
      <c r="AY4194"/>
      <c r="BA4194"/>
      <c r="BB4194"/>
      <c r="BC4194"/>
      <c r="BE4194"/>
      <c r="BF4194"/>
      <c r="BG4194"/>
      <c r="BI4194"/>
      <c r="BJ4194"/>
      <c r="BK4194"/>
      <c r="BM4194"/>
      <c r="BN4194"/>
      <c r="BO4194"/>
    </row>
    <row r="4195" spans="1:67">
      <c r="A4195"/>
      <c r="B4195"/>
      <c r="C4195"/>
      <c r="E4195"/>
      <c r="F4195"/>
      <c r="G4195"/>
      <c r="I4195"/>
      <c r="J4195"/>
      <c r="K4195"/>
      <c r="M4195"/>
      <c r="N4195"/>
      <c r="O4195"/>
      <c r="Q4195"/>
      <c r="R4195"/>
      <c r="S4195"/>
      <c r="U4195"/>
      <c r="V4195"/>
      <c r="W4195"/>
      <c r="Y4195"/>
      <c r="Z4195"/>
      <c r="AA4195"/>
      <c r="AC4195"/>
      <c r="AD4195"/>
      <c r="AE4195"/>
      <c r="AG4195"/>
      <c r="AH4195"/>
      <c r="AI4195"/>
      <c r="AK4195"/>
      <c r="AL4195"/>
      <c r="AM4195"/>
      <c r="AO4195"/>
      <c r="AP4195"/>
      <c r="AQ4195"/>
      <c r="AS4195"/>
      <c r="AT4195"/>
      <c r="AU4195"/>
      <c r="AW4195"/>
      <c r="AX4195"/>
      <c r="AY4195"/>
      <c r="BA4195"/>
      <c r="BB4195"/>
      <c r="BC4195"/>
      <c r="BE4195"/>
      <c r="BF4195"/>
      <c r="BG4195"/>
      <c r="BI4195"/>
      <c r="BJ4195"/>
      <c r="BK4195"/>
      <c r="BM4195"/>
      <c r="BN4195"/>
      <c r="BO4195"/>
    </row>
    <row r="4196" spans="1:67">
      <c r="A4196"/>
      <c r="B4196"/>
      <c r="C4196"/>
      <c r="E4196"/>
      <c r="F4196"/>
      <c r="G4196"/>
      <c r="I4196"/>
      <c r="J4196"/>
      <c r="K4196"/>
      <c r="M4196"/>
      <c r="N4196"/>
      <c r="O4196"/>
      <c r="Q4196"/>
      <c r="R4196"/>
      <c r="S4196"/>
      <c r="U4196"/>
      <c r="V4196"/>
      <c r="W4196"/>
      <c r="Y4196"/>
      <c r="Z4196"/>
      <c r="AA4196"/>
      <c r="AC4196"/>
      <c r="AD4196"/>
      <c r="AE4196"/>
      <c r="AG4196"/>
      <c r="AH4196"/>
      <c r="AI4196"/>
      <c r="AK4196"/>
      <c r="AL4196"/>
      <c r="AM4196"/>
      <c r="AO4196"/>
      <c r="AP4196"/>
      <c r="AQ4196"/>
      <c r="AS4196"/>
      <c r="AT4196"/>
      <c r="AU4196"/>
      <c r="AW4196"/>
      <c r="AX4196"/>
      <c r="AY4196"/>
      <c r="BA4196"/>
      <c r="BB4196"/>
      <c r="BC4196"/>
      <c r="BE4196"/>
      <c r="BF4196"/>
      <c r="BG4196"/>
      <c r="BI4196"/>
      <c r="BJ4196"/>
      <c r="BK4196"/>
      <c r="BM4196"/>
      <c r="BN4196"/>
      <c r="BO4196"/>
    </row>
    <row r="4197" spans="1:67">
      <c r="A4197"/>
      <c r="B4197"/>
      <c r="C4197"/>
      <c r="E4197"/>
      <c r="F4197"/>
      <c r="G4197"/>
      <c r="I4197"/>
      <c r="J4197"/>
      <c r="K4197"/>
      <c r="M4197"/>
      <c r="N4197"/>
      <c r="O4197"/>
      <c r="Q4197"/>
      <c r="R4197"/>
      <c r="S4197"/>
      <c r="U4197"/>
      <c r="V4197"/>
      <c r="W4197"/>
      <c r="Y4197"/>
      <c r="Z4197"/>
      <c r="AA4197"/>
      <c r="AC4197"/>
      <c r="AD4197"/>
      <c r="AE4197"/>
      <c r="AG4197"/>
      <c r="AH4197"/>
      <c r="AI4197"/>
      <c r="AK4197"/>
      <c r="AL4197"/>
      <c r="AM4197"/>
      <c r="AO4197"/>
      <c r="AP4197"/>
      <c r="AQ4197"/>
      <c r="AS4197"/>
      <c r="AT4197"/>
      <c r="AU4197"/>
      <c r="AW4197"/>
      <c r="AX4197"/>
      <c r="AY4197"/>
      <c r="BA4197"/>
      <c r="BB4197"/>
      <c r="BC4197"/>
      <c r="BE4197"/>
      <c r="BF4197"/>
      <c r="BG4197"/>
      <c r="BI4197"/>
      <c r="BJ4197"/>
      <c r="BK4197"/>
      <c r="BM4197"/>
      <c r="BN4197"/>
      <c r="BO4197"/>
    </row>
    <row r="4198" spans="1:67">
      <c r="A4198"/>
      <c r="B4198"/>
      <c r="C4198"/>
      <c r="E4198"/>
      <c r="F4198"/>
      <c r="G4198"/>
      <c r="I4198"/>
      <c r="J4198"/>
      <c r="K4198"/>
      <c r="M4198"/>
      <c r="N4198"/>
      <c r="O4198"/>
      <c r="Q4198"/>
      <c r="R4198"/>
      <c r="S4198"/>
      <c r="U4198"/>
      <c r="V4198"/>
      <c r="W4198"/>
      <c r="Y4198"/>
      <c r="Z4198"/>
      <c r="AA4198"/>
      <c r="AC4198"/>
      <c r="AD4198"/>
      <c r="AE4198"/>
      <c r="AG4198"/>
      <c r="AH4198"/>
      <c r="AI4198"/>
      <c r="AK4198"/>
      <c r="AL4198"/>
      <c r="AM4198"/>
      <c r="AO4198"/>
      <c r="AP4198"/>
      <c r="AQ4198"/>
      <c r="AS4198"/>
      <c r="AT4198"/>
      <c r="AU4198"/>
      <c r="AW4198"/>
      <c r="AX4198"/>
      <c r="AY4198"/>
      <c r="BA4198"/>
      <c r="BB4198"/>
      <c r="BC4198"/>
      <c r="BE4198"/>
      <c r="BF4198"/>
      <c r="BG4198"/>
      <c r="BI4198"/>
      <c r="BJ4198"/>
      <c r="BK4198"/>
      <c r="BM4198"/>
      <c r="BN4198"/>
      <c r="BO4198"/>
    </row>
    <row r="4199" spans="1:67">
      <c r="A4199"/>
      <c r="B4199"/>
      <c r="C4199"/>
      <c r="E4199"/>
      <c r="F4199"/>
      <c r="G4199"/>
      <c r="I4199"/>
      <c r="J4199"/>
      <c r="K4199"/>
      <c r="M4199"/>
      <c r="N4199"/>
      <c r="O4199"/>
      <c r="Q4199"/>
      <c r="R4199"/>
      <c r="S4199"/>
      <c r="U4199"/>
      <c r="V4199"/>
      <c r="W4199"/>
      <c r="Y4199"/>
      <c r="Z4199"/>
      <c r="AA4199"/>
      <c r="AC4199"/>
      <c r="AD4199"/>
      <c r="AE4199"/>
      <c r="AG4199"/>
      <c r="AH4199"/>
      <c r="AI4199"/>
      <c r="AK4199"/>
      <c r="AL4199"/>
      <c r="AM4199"/>
      <c r="AO4199"/>
      <c r="AP4199"/>
      <c r="AQ4199"/>
      <c r="AS4199"/>
      <c r="AT4199"/>
      <c r="AU4199"/>
      <c r="AW4199"/>
      <c r="AX4199"/>
      <c r="AY4199"/>
      <c r="BA4199"/>
      <c r="BB4199"/>
      <c r="BC4199"/>
      <c r="BE4199"/>
      <c r="BF4199"/>
      <c r="BG4199"/>
      <c r="BI4199"/>
      <c r="BJ4199"/>
      <c r="BK4199"/>
      <c r="BM4199"/>
      <c r="BN4199"/>
      <c r="BO4199"/>
    </row>
    <row r="4200" spans="1:67">
      <c r="A4200"/>
      <c r="B4200"/>
      <c r="C4200"/>
      <c r="E4200"/>
      <c r="F4200"/>
      <c r="G4200"/>
      <c r="I4200"/>
      <c r="J4200"/>
      <c r="K4200"/>
      <c r="M4200"/>
      <c r="N4200"/>
      <c r="O4200"/>
      <c r="Q4200"/>
      <c r="R4200"/>
      <c r="S4200"/>
      <c r="U4200"/>
      <c r="V4200"/>
      <c r="W4200"/>
      <c r="Y4200"/>
      <c r="Z4200"/>
      <c r="AA4200"/>
      <c r="AC4200"/>
      <c r="AD4200"/>
      <c r="AE4200"/>
      <c r="AG4200"/>
      <c r="AH4200"/>
      <c r="AI4200"/>
      <c r="AK4200"/>
      <c r="AL4200"/>
      <c r="AM4200"/>
      <c r="AO4200"/>
      <c r="AP4200"/>
      <c r="AQ4200"/>
      <c r="AS4200"/>
      <c r="AT4200"/>
      <c r="AU4200"/>
      <c r="AW4200"/>
      <c r="AX4200"/>
      <c r="AY4200"/>
      <c r="BA4200"/>
      <c r="BB4200"/>
      <c r="BC4200"/>
      <c r="BE4200"/>
      <c r="BF4200"/>
      <c r="BG4200"/>
      <c r="BI4200"/>
      <c r="BJ4200"/>
      <c r="BK4200"/>
      <c r="BM4200"/>
      <c r="BN4200"/>
      <c r="BO4200"/>
    </row>
    <row r="4201" spans="1:67">
      <c r="A4201"/>
      <c r="B4201"/>
      <c r="C4201"/>
      <c r="E4201"/>
      <c r="F4201"/>
      <c r="G4201"/>
      <c r="I4201"/>
      <c r="J4201"/>
      <c r="K4201"/>
      <c r="M4201"/>
      <c r="N4201"/>
      <c r="O4201"/>
      <c r="Q4201"/>
      <c r="R4201"/>
      <c r="S4201"/>
      <c r="U4201"/>
      <c r="V4201"/>
      <c r="W4201"/>
      <c r="Y4201"/>
      <c r="Z4201"/>
      <c r="AA4201"/>
      <c r="AC4201"/>
      <c r="AD4201"/>
      <c r="AE4201"/>
      <c r="AG4201"/>
      <c r="AH4201"/>
      <c r="AI4201"/>
      <c r="AK4201"/>
      <c r="AL4201"/>
      <c r="AM4201"/>
      <c r="AO4201"/>
      <c r="AP4201"/>
      <c r="AQ4201"/>
      <c r="AS4201"/>
      <c r="AT4201"/>
      <c r="AU4201"/>
      <c r="AW4201"/>
      <c r="AX4201"/>
      <c r="AY4201"/>
      <c r="BA4201"/>
      <c r="BB4201"/>
      <c r="BC4201"/>
      <c r="BE4201"/>
      <c r="BF4201"/>
      <c r="BG4201"/>
      <c r="BI4201"/>
      <c r="BJ4201"/>
      <c r="BK4201"/>
      <c r="BM4201"/>
      <c r="BN4201"/>
      <c r="BO4201"/>
    </row>
    <row r="4202" spans="1:67">
      <c r="A4202"/>
      <c r="B4202"/>
      <c r="C4202"/>
      <c r="E4202"/>
      <c r="F4202"/>
      <c r="G4202"/>
      <c r="I4202"/>
      <c r="J4202"/>
      <c r="K4202"/>
      <c r="M4202"/>
      <c r="N4202"/>
      <c r="O4202"/>
      <c r="Q4202"/>
      <c r="R4202"/>
      <c r="S4202"/>
      <c r="U4202"/>
      <c r="V4202"/>
      <c r="W4202"/>
      <c r="Y4202"/>
      <c r="Z4202"/>
      <c r="AA4202"/>
      <c r="AC4202"/>
      <c r="AD4202"/>
      <c r="AE4202"/>
      <c r="AG4202"/>
      <c r="AH4202"/>
      <c r="AI4202"/>
      <c r="AK4202"/>
      <c r="AL4202"/>
      <c r="AM4202"/>
      <c r="AO4202"/>
      <c r="AP4202"/>
      <c r="AQ4202"/>
      <c r="AS4202"/>
      <c r="AT4202"/>
      <c r="AU4202"/>
      <c r="AW4202"/>
      <c r="AX4202"/>
      <c r="AY4202"/>
      <c r="BA4202"/>
      <c r="BB4202"/>
      <c r="BC4202"/>
      <c r="BE4202"/>
      <c r="BF4202"/>
      <c r="BG4202"/>
      <c r="BI4202"/>
      <c r="BJ4202"/>
      <c r="BK4202"/>
      <c r="BM4202"/>
      <c r="BN4202"/>
      <c r="BO4202"/>
    </row>
    <row r="4203" spans="1:67">
      <c r="A4203"/>
      <c r="B4203"/>
      <c r="C4203"/>
      <c r="E4203"/>
      <c r="F4203"/>
      <c r="G4203"/>
      <c r="I4203"/>
      <c r="J4203"/>
      <c r="K4203"/>
      <c r="M4203"/>
      <c r="N4203"/>
      <c r="O4203"/>
      <c r="Q4203"/>
      <c r="R4203"/>
      <c r="S4203"/>
      <c r="U4203"/>
      <c r="V4203"/>
      <c r="W4203"/>
      <c r="Y4203"/>
      <c r="Z4203"/>
      <c r="AA4203"/>
      <c r="AC4203"/>
      <c r="AD4203"/>
      <c r="AE4203"/>
      <c r="AG4203"/>
      <c r="AH4203"/>
      <c r="AI4203"/>
      <c r="AK4203"/>
      <c r="AL4203"/>
      <c r="AM4203"/>
      <c r="AO4203"/>
      <c r="AP4203"/>
      <c r="AQ4203"/>
      <c r="AS4203"/>
      <c r="AT4203"/>
      <c r="AU4203"/>
      <c r="AW4203"/>
      <c r="AX4203"/>
      <c r="AY4203"/>
      <c r="BA4203"/>
      <c r="BB4203"/>
      <c r="BC4203"/>
      <c r="BE4203"/>
      <c r="BF4203"/>
      <c r="BG4203"/>
      <c r="BI4203"/>
      <c r="BJ4203"/>
      <c r="BK4203"/>
      <c r="BM4203"/>
      <c r="BN4203"/>
      <c r="BO4203"/>
    </row>
    <row r="4204" spans="1:67">
      <c r="A4204"/>
      <c r="B4204"/>
      <c r="C4204"/>
      <c r="E4204"/>
      <c r="F4204"/>
      <c r="G4204"/>
      <c r="I4204"/>
      <c r="J4204"/>
      <c r="K4204"/>
      <c r="M4204"/>
      <c r="N4204"/>
      <c r="O4204"/>
      <c r="Q4204"/>
      <c r="R4204"/>
      <c r="S4204"/>
      <c r="U4204"/>
      <c r="V4204"/>
      <c r="W4204"/>
      <c r="Y4204"/>
      <c r="Z4204"/>
      <c r="AA4204"/>
      <c r="AC4204"/>
      <c r="AD4204"/>
      <c r="AE4204"/>
      <c r="AG4204"/>
      <c r="AH4204"/>
      <c r="AI4204"/>
      <c r="AK4204"/>
      <c r="AL4204"/>
      <c r="AM4204"/>
      <c r="AO4204"/>
      <c r="AP4204"/>
      <c r="AQ4204"/>
      <c r="AS4204"/>
      <c r="AT4204"/>
      <c r="AU4204"/>
      <c r="AW4204"/>
      <c r="AX4204"/>
      <c r="AY4204"/>
      <c r="BA4204"/>
      <c r="BB4204"/>
      <c r="BC4204"/>
      <c r="BE4204"/>
      <c r="BF4204"/>
      <c r="BG4204"/>
      <c r="BI4204"/>
      <c r="BJ4204"/>
      <c r="BK4204"/>
      <c r="BM4204"/>
      <c r="BN4204"/>
      <c r="BO4204"/>
    </row>
    <row r="4205" spans="1:67">
      <c r="A4205"/>
      <c r="B4205"/>
      <c r="C4205"/>
      <c r="E4205"/>
      <c r="F4205"/>
      <c r="G4205"/>
      <c r="I4205"/>
      <c r="J4205"/>
      <c r="K4205"/>
      <c r="M4205"/>
      <c r="N4205"/>
      <c r="O4205"/>
      <c r="Q4205"/>
      <c r="R4205"/>
      <c r="S4205"/>
      <c r="U4205"/>
      <c r="V4205"/>
      <c r="W4205"/>
      <c r="Y4205"/>
      <c r="Z4205"/>
      <c r="AA4205"/>
      <c r="AC4205"/>
      <c r="AD4205"/>
      <c r="AE4205"/>
      <c r="AG4205"/>
      <c r="AH4205"/>
      <c r="AI4205"/>
      <c r="AK4205"/>
      <c r="AL4205"/>
      <c r="AM4205"/>
      <c r="AO4205"/>
      <c r="AP4205"/>
      <c r="AQ4205"/>
      <c r="AS4205"/>
      <c r="AT4205"/>
      <c r="AU4205"/>
      <c r="AW4205"/>
      <c r="AX4205"/>
      <c r="AY4205"/>
      <c r="BA4205"/>
      <c r="BB4205"/>
      <c r="BC4205"/>
      <c r="BE4205"/>
      <c r="BF4205"/>
      <c r="BG4205"/>
      <c r="BI4205"/>
      <c r="BJ4205"/>
      <c r="BK4205"/>
      <c r="BM4205"/>
      <c r="BN4205"/>
      <c r="BO4205"/>
    </row>
    <row r="4206" spans="1:67">
      <c r="A4206"/>
      <c r="B4206"/>
      <c r="C4206"/>
      <c r="E4206"/>
      <c r="F4206"/>
      <c r="G4206"/>
      <c r="I4206"/>
      <c r="J4206"/>
      <c r="K4206"/>
      <c r="M4206"/>
      <c r="N4206"/>
      <c r="O4206"/>
      <c r="Q4206"/>
      <c r="R4206"/>
      <c r="S4206"/>
      <c r="U4206"/>
      <c r="V4206"/>
      <c r="W4206"/>
      <c r="Y4206"/>
      <c r="Z4206"/>
      <c r="AA4206"/>
      <c r="AC4206"/>
      <c r="AD4206"/>
      <c r="AE4206"/>
      <c r="AG4206"/>
      <c r="AH4206"/>
      <c r="AI4206"/>
      <c r="AK4206"/>
      <c r="AL4206"/>
      <c r="AM4206"/>
      <c r="AO4206"/>
      <c r="AP4206"/>
      <c r="AQ4206"/>
      <c r="AS4206"/>
      <c r="AT4206"/>
      <c r="AU4206"/>
      <c r="AW4206"/>
      <c r="AX4206"/>
      <c r="AY4206"/>
      <c r="BA4206"/>
      <c r="BB4206"/>
      <c r="BC4206"/>
      <c r="BE4206"/>
      <c r="BF4206"/>
      <c r="BG4206"/>
      <c r="BI4206"/>
      <c r="BJ4206"/>
      <c r="BK4206"/>
      <c r="BM4206"/>
      <c r="BN4206"/>
      <c r="BO4206"/>
    </row>
    <row r="4207" spans="1:67">
      <c r="A4207"/>
      <c r="B4207"/>
      <c r="C4207"/>
      <c r="E4207"/>
      <c r="F4207"/>
      <c r="G4207"/>
      <c r="I4207"/>
      <c r="J4207"/>
      <c r="K4207"/>
      <c r="M4207"/>
      <c r="N4207"/>
      <c r="O4207"/>
      <c r="Q4207"/>
      <c r="R4207"/>
      <c r="S4207"/>
      <c r="U4207"/>
      <c r="V4207"/>
      <c r="W4207"/>
      <c r="Y4207"/>
      <c r="Z4207"/>
      <c r="AA4207"/>
      <c r="AC4207"/>
      <c r="AD4207"/>
      <c r="AE4207"/>
      <c r="AG4207"/>
      <c r="AH4207"/>
      <c r="AI4207"/>
      <c r="AK4207"/>
      <c r="AL4207"/>
      <c r="AM4207"/>
      <c r="AO4207"/>
      <c r="AP4207"/>
      <c r="AQ4207"/>
      <c r="AS4207"/>
      <c r="AT4207"/>
      <c r="AU4207"/>
      <c r="AW4207"/>
      <c r="AX4207"/>
      <c r="AY4207"/>
      <c r="BA4207"/>
      <c r="BB4207"/>
      <c r="BC4207"/>
      <c r="BE4207"/>
      <c r="BF4207"/>
      <c r="BG4207"/>
      <c r="BI4207"/>
      <c r="BJ4207"/>
      <c r="BK4207"/>
      <c r="BM4207"/>
      <c r="BN4207"/>
      <c r="BO4207"/>
    </row>
    <row r="4208" spans="1:67">
      <c r="A4208"/>
      <c r="B4208"/>
      <c r="C4208"/>
      <c r="E4208"/>
      <c r="F4208"/>
      <c r="G4208"/>
      <c r="I4208"/>
      <c r="J4208"/>
      <c r="K4208"/>
      <c r="M4208"/>
      <c r="N4208"/>
      <c r="O4208"/>
      <c r="Q4208"/>
      <c r="R4208"/>
      <c r="S4208"/>
      <c r="U4208"/>
      <c r="V4208"/>
      <c r="W4208"/>
      <c r="Y4208"/>
      <c r="Z4208"/>
      <c r="AA4208"/>
      <c r="AC4208"/>
      <c r="AD4208"/>
      <c r="AE4208"/>
      <c r="AG4208"/>
      <c r="AH4208"/>
      <c r="AI4208"/>
      <c r="AK4208"/>
      <c r="AL4208"/>
      <c r="AM4208"/>
      <c r="AO4208"/>
      <c r="AP4208"/>
      <c r="AQ4208"/>
      <c r="AS4208"/>
      <c r="AT4208"/>
      <c r="AU4208"/>
      <c r="AW4208"/>
      <c r="AX4208"/>
      <c r="AY4208"/>
      <c r="BA4208"/>
      <c r="BB4208"/>
      <c r="BC4208"/>
      <c r="BE4208"/>
      <c r="BF4208"/>
      <c r="BG4208"/>
      <c r="BI4208"/>
      <c r="BJ4208"/>
      <c r="BK4208"/>
      <c r="BM4208"/>
      <c r="BN4208"/>
      <c r="BO4208"/>
    </row>
    <row r="4209" spans="1:67">
      <c r="A4209"/>
      <c r="B4209"/>
      <c r="C4209"/>
      <c r="E4209"/>
      <c r="F4209"/>
      <c r="G4209"/>
      <c r="I4209"/>
      <c r="J4209"/>
      <c r="K4209"/>
      <c r="M4209"/>
      <c r="N4209"/>
      <c r="O4209"/>
      <c r="Q4209"/>
      <c r="R4209"/>
      <c r="S4209"/>
      <c r="U4209"/>
      <c r="V4209"/>
      <c r="W4209"/>
      <c r="Y4209"/>
      <c r="Z4209"/>
      <c r="AA4209"/>
      <c r="AC4209"/>
      <c r="AD4209"/>
      <c r="AE4209"/>
      <c r="AG4209"/>
      <c r="AH4209"/>
      <c r="AI4209"/>
      <c r="AK4209"/>
      <c r="AL4209"/>
      <c r="AM4209"/>
      <c r="AO4209"/>
      <c r="AP4209"/>
      <c r="AQ4209"/>
      <c r="AS4209"/>
      <c r="AT4209"/>
      <c r="AU4209"/>
      <c r="AW4209"/>
      <c r="AX4209"/>
      <c r="AY4209"/>
      <c r="BA4209"/>
      <c r="BB4209"/>
      <c r="BC4209"/>
      <c r="BE4209"/>
      <c r="BF4209"/>
      <c r="BG4209"/>
      <c r="BI4209"/>
      <c r="BJ4209"/>
      <c r="BK4209"/>
      <c r="BM4209"/>
      <c r="BN4209"/>
      <c r="BO4209"/>
    </row>
    <row r="4210" spans="1:67">
      <c r="A4210"/>
      <c r="B4210"/>
      <c r="C4210"/>
      <c r="E4210"/>
      <c r="F4210"/>
      <c r="G4210"/>
      <c r="I4210"/>
      <c r="J4210"/>
      <c r="K4210"/>
      <c r="M4210"/>
      <c r="N4210"/>
      <c r="O4210"/>
      <c r="Q4210"/>
      <c r="R4210"/>
      <c r="S4210"/>
      <c r="U4210"/>
      <c r="V4210"/>
      <c r="W4210"/>
      <c r="Y4210"/>
      <c r="Z4210"/>
      <c r="AA4210"/>
      <c r="AC4210"/>
      <c r="AD4210"/>
      <c r="AE4210"/>
      <c r="AG4210"/>
      <c r="AH4210"/>
      <c r="AI4210"/>
      <c r="AK4210"/>
      <c r="AL4210"/>
      <c r="AM4210"/>
      <c r="AO4210"/>
      <c r="AP4210"/>
      <c r="AQ4210"/>
      <c r="AS4210"/>
      <c r="AT4210"/>
      <c r="AU4210"/>
      <c r="AW4210"/>
      <c r="AX4210"/>
      <c r="AY4210"/>
      <c r="BA4210"/>
      <c r="BB4210"/>
      <c r="BC4210"/>
      <c r="BE4210"/>
      <c r="BF4210"/>
      <c r="BG4210"/>
      <c r="BI4210"/>
      <c r="BJ4210"/>
      <c r="BK4210"/>
      <c r="BM4210"/>
      <c r="BN4210"/>
      <c r="BO4210"/>
    </row>
    <row r="4211" spans="1:67">
      <c r="A4211"/>
      <c r="B4211"/>
      <c r="C4211"/>
      <c r="E4211"/>
      <c r="F4211"/>
      <c r="G4211"/>
      <c r="I4211"/>
      <c r="J4211"/>
      <c r="K4211"/>
      <c r="M4211"/>
      <c r="N4211"/>
      <c r="O4211"/>
      <c r="Q4211"/>
      <c r="R4211"/>
      <c r="S4211"/>
      <c r="U4211"/>
      <c r="V4211"/>
      <c r="W4211"/>
      <c r="Y4211"/>
      <c r="Z4211"/>
      <c r="AA4211"/>
      <c r="AC4211"/>
      <c r="AD4211"/>
      <c r="AE4211"/>
      <c r="AG4211"/>
      <c r="AH4211"/>
      <c r="AI4211"/>
      <c r="AK4211"/>
      <c r="AL4211"/>
      <c r="AM4211"/>
      <c r="AO4211"/>
      <c r="AP4211"/>
      <c r="AQ4211"/>
      <c r="AS4211"/>
      <c r="AT4211"/>
      <c r="AU4211"/>
      <c r="AW4211"/>
      <c r="AX4211"/>
      <c r="AY4211"/>
      <c r="BA4211"/>
      <c r="BB4211"/>
      <c r="BC4211"/>
      <c r="BE4211"/>
      <c r="BF4211"/>
      <c r="BG4211"/>
      <c r="BI4211"/>
      <c r="BJ4211"/>
      <c r="BK4211"/>
      <c r="BM4211"/>
      <c r="BN4211"/>
      <c r="BO4211"/>
    </row>
    <row r="4212" spans="1:67">
      <c r="A4212"/>
      <c r="B4212"/>
      <c r="C4212"/>
      <c r="E4212"/>
      <c r="F4212"/>
      <c r="G4212"/>
      <c r="I4212"/>
      <c r="J4212"/>
      <c r="K4212"/>
      <c r="M4212"/>
      <c r="N4212"/>
      <c r="O4212"/>
      <c r="Q4212"/>
      <c r="R4212"/>
      <c r="S4212"/>
      <c r="U4212"/>
      <c r="V4212"/>
      <c r="W4212"/>
      <c r="Y4212"/>
      <c r="Z4212"/>
      <c r="AA4212"/>
      <c r="AC4212"/>
      <c r="AD4212"/>
      <c r="AE4212"/>
      <c r="AG4212"/>
      <c r="AH4212"/>
      <c r="AI4212"/>
      <c r="AK4212"/>
      <c r="AL4212"/>
      <c r="AM4212"/>
      <c r="AO4212"/>
      <c r="AP4212"/>
      <c r="AQ4212"/>
      <c r="AS4212"/>
      <c r="AT4212"/>
      <c r="AU4212"/>
      <c r="AW4212"/>
      <c r="AX4212"/>
      <c r="AY4212"/>
      <c r="BA4212"/>
      <c r="BB4212"/>
      <c r="BC4212"/>
      <c r="BE4212"/>
      <c r="BF4212"/>
      <c r="BG4212"/>
      <c r="BI4212"/>
      <c r="BJ4212"/>
      <c r="BK4212"/>
      <c r="BM4212"/>
      <c r="BN4212"/>
      <c r="BO4212"/>
    </row>
    <row r="4213" spans="1:67">
      <c r="A4213"/>
      <c r="B4213"/>
      <c r="C4213"/>
      <c r="E4213"/>
      <c r="F4213"/>
      <c r="G4213"/>
      <c r="I4213"/>
      <c r="J4213"/>
      <c r="K4213"/>
      <c r="M4213"/>
      <c r="N4213"/>
      <c r="O4213"/>
      <c r="Q4213"/>
      <c r="R4213"/>
      <c r="S4213"/>
      <c r="U4213"/>
      <c r="V4213"/>
      <c r="W4213"/>
      <c r="Y4213"/>
      <c r="Z4213"/>
      <c r="AA4213"/>
      <c r="AC4213"/>
      <c r="AD4213"/>
      <c r="AE4213"/>
      <c r="AG4213"/>
      <c r="AH4213"/>
      <c r="AI4213"/>
      <c r="AK4213"/>
      <c r="AL4213"/>
      <c r="AM4213"/>
      <c r="AO4213"/>
      <c r="AP4213"/>
      <c r="AQ4213"/>
      <c r="AS4213"/>
      <c r="AT4213"/>
      <c r="AU4213"/>
      <c r="AW4213"/>
      <c r="AX4213"/>
      <c r="AY4213"/>
      <c r="BA4213"/>
      <c r="BB4213"/>
      <c r="BC4213"/>
      <c r="BE4213"/>
      <c r="BF4213"/>
      <c r="BG4213"/>
      <c r="BI4213"/>
      <c r="BJ4213"/>
      <c r="BK4213"/>
      <c r="BM4213"/>
      <c r="BN4213"/>
      <c r="BO4213"/>
    </row>
    <row r="4214" spans="1:67">
      <c r="A4214"/>
      <c r="B4214"/>
      <c r="C4214"/>
      <c r="E4214"/>
      <c r="F4214"/>
      <c r="G4214"/>
      <c r="I4214"/>
      <c r="J4214"/>
      <c r="K4214"/>
      <c r="M4214"/>
      <c r="N4214"/>
      <c r="O4214"/>
      <c r="Q4214"/>
      <c r="R4214"/>
      <c r="S4214"/>
      <c r="U4214"/>
      <c r="V4214"/>
      <c r="W4214"/>
      <c r="Y4214"/>
      <c r="Z4214"/>
      <c r="AA4214"/>
      <c r="AC4214"/>
      <c r="AD4214"/>
      <c r="AE4214"/>
      <c r="AG4214"/>
      <c r="AH4214"/>
      <c r="AI4214"/>
      <c r="AK4214"/>
      <c r="AL4214"/>
      <c r="AM4214"/>
      <c r="AO4214"/>
      <c r="AP4214"/>
      <c r="AQ4214"/>
      <c r="AS4214"/>
      <c r="AT4214"/>
      <c r="AU4214"/>
      <c r="AW4214"/>
      <c r="AX4214"/>
      <c r="AY4214"/>
      <c r="BA4214"/>
      <c r="BB4214"/>
      <c r="BC4214"/>
      <c r="BE4214"/>
      <c r="BF4214"/>
      <c r="BG4214"/>
      <c r="BI4214"/>
      <c r="BJ4214"/>
      <c r="BK4214"/>
      <c r="BM4214"/>
      <c r="BN4214"/>
      <c r="BO4214"/>
    </row>
    <row r="4215" spans="1:67">
      <c r="A4215"/>
      <c r="B4215"/>
      <c r="C4215"/>
      <c r="E4215"/>
      <c r="F4215"/>
      <c r="G4215"/>
      <c r="I4215"/>
      <c r="J4215"/>
      <c r="K4215"/>
      <c r="M4215"/>
      <c r="N4215"/>
      <c r="O4215"/>
      <c r="Q4215"/>
      <c r="R4215"/>
      <c r="S4215"/>
      <c r="U4215"/>
      <c r="V4215"/>
      <c r="W4215"/>
      <c r="Y4215"/>
      <c r="Z4215"/>
      <c r="AA4215"/>
      <c r="AC4215"/>
      <c r="AD4215"/>
      <c r="AE4215"/>
      <c r="AG4215"/>
      <c r="AH4215"/>
      <c r="AI4215"/>
      <c r="AK4215"/>
      <c r="AL4215"/>
      <c r="AM4215"/>
      <c r="AO4215"/>
      <c r="AP4215"/>
      <c r="AQ4215"/>
      <c r="AS4215"/>
      <c r="AT4215"/>
      <c r="AU4215"/>
      <c r="AW4215"/>
      <c r="AX4215"/>
      <c r="AY4215"/>
      <c r="BA4215"/>
      <c r="BB4215"/>
      <c r="BC4215"/>
      <c r="BE4215"/>
      <c r="BF4215"/>
      <c r="BG4215"/>
      <c r="BI4215"/>
      <c r="BJ4215"/>
      <c r="BK4215"/>
      <c r="BM4215"/>
      <c r="BN4215"/>
      <c r="BO4215"/>
    </row>
    <row r="4216" spans="1:67">
      <c r="A4216"/>
      <c r="B4216"/>
      <c r="C4216"/>
      <c r="E4216"/>
      <c r="F4216"/>
      <c r="G4216"/>
      <c r="I4216"/>
      <c r="J4216"/>
      <c r="K4216"/>
      <c r="M4216"/>
      <c r="N4216"/>
      <c r="O4216"/>
      <c r="Q4216"/>
      <c r="R4216"/>
      <c r="S4216"/>
      <c r="U4216"/>
      <c r="V4216"/>
      <c r="W4216"/>
      <c r="Y4216"/>
      <c r="Z4216"/>
      <c r="AA4216"/>
      <c r="AC4216"/>
      <c r="AD4216"/>
      <c r="AE4216"/>
      <c r="AG4216"/>
      <c r="AH4216"/>
      <c r="AI4216"/>
      <c r="AK4216"/>
      <c r="AL4216"/>
      <c r="AM4216"/>
      <c r="AO4216"/>
      <c r="AP4216"/>
      <c r="AQ4216"/>
      <c r="AS4216"/>
      <c r="AT4216"/>
      <c r="AU4216"/>
      <c r="AW4216"/>
      <c r="AX4216"/>
      <c r="AY4216"/>
      <c r="BA4216"/>
      <c r="BB4216"/>
      <c r="BC4216"/>
      <c r="BE4216"/>
      <c r="BF4216"/>
      <c r="BG4216"/>
      <c r="BI4216"/>
      <c r="BJ4216"/>
      <c r="BK4216"/>
      <c r="BM4216"/>
      <c r="BN4216"/>
      <c r="BO4216"/>
    </row>
    <row r="4217" spans="1:67">
      <c r="A4217"/>
      <c r="B4217"/>
      <c r="C4217"/>
      <c r="E4217"/>
      <c r="F4217"/>
      <c r="G4217"/>
      <c r="I4217"/>
      <c r="J4217"/>
      <c r="K4217"/>
      <c r="M4217"/>
      <c r="N4217"/>
      <c r="O4217"/>
      <c r="Q4217"/>
      <c r="R4217"/>
      <c r="S4217"/>
      <c r="U4217"/>
      <c r="V4217"/>
      <c r="W4217"/>
      <c r="Y4217"/>
      <c r="Z4217"/>
      <c r="AA4217"/>
      <c r="AC4217"/>
      <c r="AD4217"/>
      <c r="AE4217"/>
      <c r="AG4217"/>
      <c r="AH4217"/>
      <c r="AI4217"/>
      <c r="AK4217"/>
      <c r="AL4217"/>
      <c r="AM4217"/>
      <c r="AO4217"/>
      <c r="AP4217"/>
      <c r="AQ4217"/>
      <c r="AS4217"/>
      <c r="AT4217"/>
      <c r="AU4217"/>
      <c r="AW4217"/>
      <c r="AX4217"/>
      <c r="AY4217"/>
      <c r="BA4217"/>
      <c r="BB4217"/>
      <c r="BC4217"/>
      <c r="BE4217"/>
      <c r="BF4217"/>
      <c r="BG4217"/>
      <c r="BI4217"/>
      <c r="BJ4217"/>
      <c r="BK4217"/>
      <c r="BM4217"/>
      <c r="BN4217"/>
      <c r="BO4217"/>
    </row>
    <row r="4218" spans="1:67">
      <c r="A4218"/>
      <c r="B4218"/>
      <c r="C4218"/>
      <c r="E4218"/>
      <c r="F4218"/>
      <c r="G4218"/>
      <c r="I4218"/>
      <c r="J4218"/>
      <c r="K4218"/>
      <c r="M4218"/>
      <c r="N4218"/>
      <c r="O4218"/>
      <c r="Q4218"/>
      <c r="R4218"/>
      <c r="S4218"/>
      <c r="U4218"/>
      <c r="V4218"/>
      <c r="W4218"/>
      <c r="Y4218"/>
      <c r="Z4218"/>
      <c r="AA4218"/>
      <c r="AC4218"/>
      <c r="AD4218"/>
      <c r="AE4218"/>
      <c r="AG4218"/>
      <c r="AH4218"/>
      <c r="AI4218"/>
      <c r="AK4218"/>
      <c r="AL4218"/>
      <c r="AM4218"/>
      <c r="AO4218"/>
      <c r="AP4218"/>
      <c r="AQ4218"/>
      <c r="AS4218"/>
      <c r="AT4218"/>
      <c r="AU4218"/>
      <c r="AW4218"/>
      <c r="AX4218"/>
      <c r="AY4218"/>
      <c r="BA4218"/>
      <c r="BB4218"/>
      <c r="BC4218"/>
      <c r="BE4218"/>
      <c r="BF4218"/>
      <c r="BG4218"/>
      <c r="BI4218"/>
      <c r="BJ4218"/>
      <c r="BK4218"/>
      <c r="BM4218"/>
      <c r="BN4218"/>
      <c r="BO4218"/>
    </row>
    <row r="4219" spans="1:67">
      <c r="A4219"/>
      <c r="B4219"/>
      <c r="C4219"/>
      <c r="E4219"/>
      <c r="F4219"/>
      <c r="G4219"/>
      <c r="I4219"/>
      <c r="J4219"/>
      <c r="K4219"/>
      <c r="M4219"/>
      <c r="N4219"/>
      <c r="O4219"/>
      <c r="Q4219"/>
      <c r="R4219"/>
      <c r="S4219"/>
      <c r="U4219"/>
      <c r="V4219"/>
      <c r="W4219"/>
      <c r="Y4219"/>
      <c r="Z4219"/>
      <c r="AA4219"/>
      <c r="AC4219"/>
      <c r="AD4219"/>
      <c r="AE4219"/>
      <c r="AG4219"/>
      <c r="AH4219"/>
      <c r="AI4219"/>
      <c r="AK4219"/>
      <c r="AL4219"/>
      <c r="AM4219"/>
      <c r="AO4219"/>
      <c r="AP4219"/>
      <c r="AQ4219"/>
      <c r="AS4219"/>
      <c r="AT4219"/>
      <c r="AU4219"/>
      <c r="AW4219"/>
      <c r="AX4219"/>
      <c r="AY4219"/>
      <c r="BA4219"/>
      <c r="BB4219"/>
      <c r="BC4219"/>
      <c r="BE4219"/>
      <c r="BF4219"/>
      <c r="BG4219"/>
      <c r="BI4219"/>
      <c r="BJ4219"/>
      <c r="BK4219"/>
      <c r="BM4219"/>
      <c r="BN4219"/>
      <c r="BO4219"/>
    </row>
    <row r="4220" spans="1:67">
      <c r="A4220"/>
      <c r="B4220"/>
      <c r="C4220"/>
      <c r="E4220"/>
      <c r="F4220"/>
      <c r="G4220"/>
      <c r="I4220"/>
      <c r="J4220"/>
      <c r="K4220"/>
      <c r="M4220"/>
      <c r="N4220"/>
      <c r="O4220"/>
      <c r="Q4220"/>
      <c r="R4220"/>
      <c r="S4220"/>
      <c r="U4220"/>
      <c r="V4220"/>
      <c r="W4220"/>
      <c r="Y4220"/>
      <c r="Z4220"/>
      <c r="AA4220"/>
      <c r="AC4220"/>
      <c r="AD4220"/>
      <c r="AE4220"/>
      <c r="AG4220"/>
      <c r="AH4220"/>
      <c r="AI4220"/>
      <c r="AK4220"/>
      <c r="AL4220"/>
      <c r="AM4220"/>
      <c r="AO4220"/>
      <c r="AP4220"/>
      <c r="AQ4220"/>
      <c r="AS4220"/>
      <c r="AT4220"/>
      <c r="AU4220"/>
      <c r="AW4220"/>
      <c r="AX4220"/>
      <c r="AY4220"/>
      <c r="BA4220"/>
      <c r="BB4220"/>
      <c r="BC4220"/>
      <c r="BE4220"/>
      <c r="BF4220"/>
      <c r="BG4220"/>
      <c r="BI4220"/>
      <c r="BJ4220"/>
      <c r="BK4220"/>
      <c r="BM4220"/>
      <c r="BN4220"/>
      <c r="BO4220"/>
    </row>
    <row r="4221" spans="1:67">
      <c r="A4221"/>
      <c r="B4221"/>
      <c r="C4221"/>
      <c r="E4221"/>
      <c r="F4221"/>
      <c r="G4221"/>
      <c r="I4221"/>
      <c r="J4221"/>
      <c r="K4221"/>
      <c r="M4221"/>
      <c r="N4221"/>
      <c r="O4221"/>
      <c r="Q4221"/>
      <c r="R4221"/>
      <c r="S4221"/>
      <c r="U4221"/>
      <c r="V4221"/>
      <c r="W4221"/>
      <c r="Y4221"/>
      <c r="Z4221"/>
      <c r="AA4221"/>
      <c r="AC4221"/>
      <c r="AD4221"/>
      <c r="AE4221"/>
      <c r="AG4221"/>
      <c r="AH4221"/>
      <c r="AI4221"/>
      <c r="AK4221"/>
      <c r="AL4221"/>
      <c r="AM4221"/>
      <c r="AO4221"/>
      <c r="AP4221"/>
      <c r="AQ4221"/>
      <c r="AS4221"/>
      <c r="AT4221"/>
      <c r="AU4221"/>
      <c r="AW4221"/>
      <c r="AX4221"/>
      <c r="AY4221"/>
      <c r="BA4221"/>
      <c r="BB4221"/>
      <c r="BC4221"/>
      <c r="BE4221"/>
      <c r="BF4221"/>
      <c r="BG4221"/>
      <c r="BI4221"/>
      <c r="BJ4221"/>
      <c r="BK4221"/>
      <c r="BM4221"/>
      <c r="BN4221"/>
      <c r="BO4221"/>
    </row>
    <row r="4222" spans="1:67">
      <c r="A4222"/>
      <c r="B4222"/>
      <c r="C4222"/>
      <c r="E4222"/>
      <c r="F4222"/>
      <c r="G4222"/>
      <c r="I4222"/>
      <c r="J4222"/>
      <c r="K4222"/>
      <c r="M4222"/>
      <c r="N4222"/>
      <c r="O4222"/>
      <c r="Q4222"/>
      <c r="R4222"/>
      <c r="S4222"/>
      <c r="U4222"/>
      <c r="V4222"/>
      <c r="W4222"/>
      <c r="Y4222"/>
      <c r="Z4222"/>
      <c r="AA4222"/>
      <c r="AC4222"/>
      <c r="AD4222"/>
      <c r="AE4222"/>
      <c r="AG4222"/>
      <c r="AH4222"/>
      <c r="AI4222"/>
      <c r="AK4222"/>
      <c r="AL4222"/>
      <c r="AM4222"/>
      <c r="AO4222"/>
      <c r="AP4222"/>
      <c r="AQ4222"/>
      <c r="AS4222"/>
      <c r="AT4222"/>
      <c r="AU4222"/>
      <c r="AW4222"/>
      <c r="AX4222"/>
      <c r="AY4222"/>
      <c r="BA4222"/>
      <c r="BB4222"/>
      <c r="BC4222"/>
      <c r="BE4222"/>
      <c r="BF4222"/>
      <c r="BG4222"/>
      <c r="BI4222"/>
      <c r="BJ4222"/>
      <c r="BK4222"/>
      <c r="BM4222"/>
      <c r="BN4222"/>
      <c r="BO4222"/>
    </row>
    <row r="4223" spans="1:67">
      <c r="A4223"/>
      <c r="B4223"/>
      <c r="C4223"/>
      <c r="E4223"/>
      <c r="F4223"/>
      <c r="G4223"/>
      <c r="I4223"/>
      <c r="J4223"/>
      <c r="K4223"/>
      <c r="M4223"/>
      <c r="N4223"/>
      <c r="O4223"/>
      <c r="Q4223"/>
      <c r="R4223"/>
      <c r="S4223"/>
      <c r="U4223"/>
      <c r="V4223"/>
      <c r="W4223"/>
      <c r="Y4223"/>
      <c r="Z4223"/>
      <c r="AA4223"/>
      <c r="AC4223"/>
      <c r="AD4223"/>
      <c r="AE4223"/>
      <c r="AG4223"/>
      <c r="AH4223"/>
      <c r="AI4223"/>
      <c r="AK4223"/>
      <c r="AL4223"/>
      <c r="AM4223"/>
      <c r="AO4223"/>
      <c r="AP4223"/>
      <c r="AQ4223"/>
      <c r="AS4223"/>
      <c r="AT4223"/>
      <c r="AU4223"/>
      <c r="AW4223"/>
      <c r="AX4223"/>
      <c r="AY4223"/>
      <c r="BA4223"/>
      <c r="BB4223"/>
      <c r="BC4223"/>
      <c r="BE4223"/>
      <c r="BF4223"/>
      <c r="BG4223"/>
      <c r="BI4223"/>
      <c r="BJ4223"/>
      <c r="BK4223"/>
      <c r="BM4223"/>
      <c r="BN4223"/>
      <c r="BO4223"/>
    </row>
    <row r="4224" spans="1:67">
      <c r="A4224"/>
      <c r="B4224"/>
      <c r="C4224"/>
      <c r="E4224"/>
      <c r="F4224"/>
      <c r="G4224"/>
      <c r="I4224"/>
      <c r="J4224"/>
      <c r="K4224"/>
      <c r="M4224"/>
      <c r="N4224"/>
      <c r="O4224"/>
      <c r="Q4224"/>
      <c r="R4224"/>
      <c r="S4224"/>
      <c r="U4224"/>
      <c r="V4224"/>
      <c r="W4224"/>
      <c r="Y4224"/>
      <c r="Z4224"/>
      <c r="AA4224"/>
      <c r="AC4224"/>
      <c r="AD4224"/>
      <c r="AE4224"/>
      <c r="AG4224"/>
      <c r="AH4224"/>
      <c r="AI4224"/>
      <c r="AK4224"/>
      <c r="AL4224"/>
      <c r="AM4224"/>
      <c r="AO4224"/>
      <c r="AP4224"/>
      <c r="AQ4224"/>
      <c r="AS4224"/>
      <c r="AT4224"/>
      <c r="AU4224"/>
      <c r="AW4224"/>
      <c r="AX4224"/>
      <c r="AY4224"/>
      <c r="BA4224"/>
      <c r="BB4224"/>
      <c r="BC4224"/>
      <c r="BE4224"/>
      <c r="BF4224"/>
      <c r="BG4224"/>
      <c r="BI4224"/>
      <c r="BJ4224"/>
      <c r="BK4224"/>
      <c r="BM4224"/>
      <c r="BN4224"/>
      <c r="BO4224"/>
    </row>
    <row r="4225" spans="1:67">
      <c r="A4225"/>
      <c r="B4225"/>
      <c r="C4225"/>
      <c r="E4225"/>
      <c r="F4225"/>
      <c r="G4225"/>
      <c r="I4225"/>
      <c r="J4225"/>
      <c r="K4225"/>
      <c r="M4225"/>
      <c r="N4225"/>
      <c r="O4225"/>
      <c r="Q4225"/>
      <c r="R4225"/>
      <c r="S4225"/>
      <c r="U4225"/>
      <c r="V4225"/>
      <c r="W4225"/>
      <c r="Y4225"/>
      <c r="Z4225"/>
      <c r="AA4225"/>
      <c r="AC4225"/>
      <c r="AD4225"/>
      <c r="AE4225"/>
      <c r="AG4225"/>
      <c r="AH4225"/>
      <c r="AI4225"/>
      <c r="AK4225"/>
      <c r="AL4225"/>
      <c r="AM4225"/>
      <c r="AO4225"/>
      <c r="AP4225"/>
      <c r="AQ4225"/>
      <c r="AS4225"/>
      <c r="AT4225"/>
      <c r="AU4225"/>
      <c r="AW4225"/>
      <c r="AX4225"/>
      <c r="AY4225"/>
      <c r="BA4225"/>
      <c r="BB4225"/>
      <c r="BC4225"/>
      <c r="BE4225"/>
      <c r="BF4225"/>
      <c r="BG4225"/>
      <c r="BI4225"/>
      <c r="BJ4225"/>
      <c r="BK4225"/>
      <c r="BM4225"/>
      <c r="BN4225"/>
      <c r="BO4225"/>
    </row>
    <row r="4226" spans="1:67">
      <c r="A4226"/>
      <c r="B4226"/>
      <c r="C4226"/>
      <c r="E4226"/>
      <c r="F4226"/>
      <c r="G4226"/>
      <c r="I4226"/>
      <c r="J4226"/>
      <c r="K4226"/>
      <c r="M4226"/>
      <c r="N4226"/>
      <c r="O4226"/>
      <c r="Q4226"/>
      <c r="R4226"/>
      <c r="S4226"/>
      <c r="U4226"/>
      <c r="V4226"/>
      <c r="W4226"/>
      <c r="Y4226"/>
      <c r="Z4226"/>
      <c r="AA4226"/>
      <c r="AC4226"/>
      <c r="AD4226"/>
      <c r="AE4226"/>
      <c r="AG4226"/>
      <c r="AH4226"/>
      <c r="AI4226"/>
      <c r="AK4226"/>
      <c r="AL4226"/>
      <c r="AM4226"/>
      <c r="AO4226"/>
      <c r="AP4226"/>
      <c r="AQ4226"/>
      <c r="AS4226"/>
      <c r="AT4226"/>
      <c r="AU4226"/>
      <c r="AW4226"/>
      <c r="AX4226"/>
      <c r="AY4226"/>
      <c r="BA4226"/>
      <c r="BB4226"/>
      <c r="BC4226"/>
      <c r="BE4226"/>
      <c r="BF4226"/>
      <c r="BG4226"/>
      <c r="BI4226"/>
      <c r="BJ4226"/>
      <c r="BK4226"/>
      <c r="BM4226"/>
      <c r="BN4226"/>
      <c r="BO4226"/>
    </row>
    <row r="4227" spans="1:67">
      <c r="A4227"/>
      <c r="B4227"/>
      <c r="C4227"/>
      <c r="E4227"/>
      <c r="F4227"/>
      <c r="G4227"/>
      <c r="I4227"/>
      <c r="J4227"/>
      <c r="K4227"/>
      <c r="M4227"/>
      <c r="N4227"/>
      <c r="O4227"/>
      <c r="Q4227"/>
      <c r="R4227"/>
      <c r="S4227"/>
      <c r="U4227"/>
      <c r="V4227"/>
      <c r="W4227"/>
      <c r="Y4227"/>
      <c r="Z4227"/>
      <c r="AA4227"/>
      <c r="AC4227"/>
      <c r="AD4227"/>
      <c r="AE4227"/>
      <c r="AG4227"/>
      <c r="AH4227"/>
      <c r="AI4227"/>
      <c r="AK4227"/>
      <c r="AL4227"/>
      <c r="AM4227"/>
      <c r="AO4227"/>
      <c r="AP4227"/>
      <c r="AQ4227"/>
      <c r="AS4227"/>
      <c r="AT4227"/>
      <c r="AU4227"/>
      <c r="AW4227"/>
      <c r="AX4227"/>
      <c r="AY4227"/>
      <c r="BA4227"/>
      <c r="BB4227"/>
      <c r="BC4227"/>
      <c r="BE4227"/>
      <c r="BF4227"/>
      <c r="BG4227"/>
      <c r="BI4227"/>
      <c r="BJ4227"/>
      <c r="BK4227"/>
      <c r="BM4227"/>
      <c r="BN4227"/>
      <c r="BO4227"/>
    </row>
    <row r="4228" spans="1:67">
      <c r="A4228"/>
      <c r="B4228"/>
      <c r="C4228"/>
      <c r="E4228"/>
      <c r="F4228"/>
      <c r="G4228"/>
      <c r="I4228"/>
      <c r="J4228"/>
      <c r="K4228"/>
      <c r="M4228"/>
      <c r="N4228"/>
      <c r="O4228"/>
      <c r="Q4228"/>
      <c r="R4228"/>
      <c r="S4228"/>
      <c r="U4228"/>
      <c r="V4228"/>
      <c r="W4228"/>
      <c r="Y4228"/>
      <c r="Z4228"/>
      <c r="AA4228"/>
      <c r="AC4228"/>
      <c r="AD4228"/>
      <c r="AE4228"/>
      <c r="AG4228"/>
      <c r="AH4228"/>
      <c r="AI4228"/>
      <c r="AK4228"/>
      <c r="AL4228"/>
      <c r="AM4228"/>
      <c r="AO4228"/>
      <c r="AP4228"/>
      <c r="AQ4228"/>
      <c r="AS4228"/>
      <c r="AT4228"/>
      <c r="AU4228"/>
      <c r="AW4228"/>
      <c r="AX4228"/>
      <c r="AY4228"/>
      <c r="BA4228"/>
      <c r="BB4228"/>
      <c r="BC4228"/>
      <c r="BE4228"/>
      <c r="BF4228"/>
      <c r="BG4228"/>
      <c r="BI4228"/>
      <c r="BJ4228"/>
      <c r="BK4228"/>
      <c r="BM4228"/>
      <c r="BN4228"/>
      <c r="BO4228"/>
    </row>
    <row r="4229" spans="1:67">
      <c r="A4229"/>
      <c r="B4229"/>
      <c r="C4229"/>
      <c r="E4229"/>
      <c r="F4229"/>
      <c r="G4229"/>
      <c r="I4229"/>
      <c r="J4229"/>
      <c r="K4229"/>
      <c r="M4229"/>
      <c r="N4229"/>
      <c r="O4229"/>
      <c r="Q4229"/>
      <c r="R4229"/>
      <c r="S4229"/>
      <c r="U4229"/>
      <c r="V4229"/>
      <c r="W4229"/>
      <c r="Y4229"/>
      <c r="Z4229"/>
      <c r="AA4229"/>
      <c r="AC4229"/>
      <c r="AD4229"/>
      <c r="AE4229"/>
      <c r="AG4229"/>
      <c r="AH4229"/>
      <c r="AI4229"/>
      <c r="AK4229"/>
      <c r="AL4229"/>
      <c r="AM4229"/>
      <c r="AO4229"/>
      <c r="AP4229"/>
      <c r="AQ4229"/>
      <c r="AS4229"/>
      <c r="AT4229"/>
      <c r="AU4229"/>
      <c r="AW4229"/>
      <c r="AX4229"/>
      <c r="AY4229"/>
      <c r="BA4229"/>
      <c r="BB4229"/>
      <c r="BC4229"/>
      <c r="BE4229"/>
      <c r="BF4229"/>
      <c r="BG4229"/>
      <c r="BI4229"/>
      <c r="BJ4229"/>
      <c r="BK4229"/>
      <c r="BM4229"/>
      <c r="BN4229"/>
      <c r="BO4229"/>
    </row>
    <row r="4230" spans="1:67">
      <c r="A4230"/>
      <c r="B4230"/>
      <c r="C4230"/>
      <c r="E4230"/>
      <c r="F4230"/>
      <c r="G4230"/>
      <c r="I4230"/>
      <c r="J4230"/>
      <c r="K4230"/>
      <c r="M4230"/>
      <c r="N4230"/>
      <c r="O4230"/>
      <c r="Q4230"/>
      <c r="R4230"/>
      <c r="S4230"/>
      <c r="U4230"/>
      <c r="V4230"/>
      <c r="W4230"/>
      <c r="Y4230"/>
      <c r="Z4230"/>
      <c r="AA4230"/>
      <c r="AC4230"/>
      <c r="AD4230"/>
      <c r="AE4230"/>
      <c r="AG4230"/>
      <c r="AH4230"/>
      <c r="AI4230"/>
      <c r="AK4230"/>
      <c r="AL4230"/>
      <c r="AM4230"/>
      <c r="AO4230"/>
      <c r="AP4230"/>
      <c r="AQ4230"/>
      <c r="AS4230"/>
      <c r="AT4230"/>
      <c r="AU4230"/>
      <c r="AW4230"/>
      <c r="AX4230"/>
      <c r="AY4230"/>
      <c r="BA4230"/>
      <c r="BB4230"/>
      <c r="BC4230"/>
      <c r="BE4230"/>
      <c r="BF4230"/>
      <c r="BG4230"/>
      <c r="BI4230"/>
      <c r="BJ4230"/>
      <c r="BK4230"/>
      <c r="BM4230"/>
      <c r="BN4230"/>
      <c r="BO4230"/>
    </row>
    <row r="4231" spans="1:67">
      <c r="A4231"/>
      <c r="B4231"/>
      <c r="C4231"/>
      <c r="E4231"/>
      <c r="F4231"/>
      <c r="G4231"/>
      <c r="I4231"/>
      <c r="J4231"/>
      <c r="K4231"/>
      <c r="M4231"/>
      <c r="N4231"/>
      <c r="O4231"/>
      <c r="Q4231"/>
      <c r="R4231"/>
      <c r="S4231"/>
      <c r="U4231"/>
      <c r="V4231"/>
      <c r="W4231"/>
      <c r="Y4231"/>
      <c r="Z4231"/>
      <c r="AA4231"/>
      <c r="AC4231"/>
      <c r="AD4231"/>
      <c r="AE4231"/>
      <c r="AG4231"/>
      <c r="AH4231"/>
      <c r="AI4231"/>
      <c r="AK4231"/>
      <c r="AL4231"/>
      <c r="AM4231"/>
      <c r="AO4231"/>
      <c r="AP4231"/>
      <c r="AQ4231"/>
      <c r="AS4231"/>
      <c r="AT4231"/>
      <c r="AU4231"/>
      <c r="AW4231"/>
      <c r="AX4231"/>
      <c r="AY4231"/>
      <c r="BA4231"/>
      <c r="BB4231"/>
      <c r="BC4231"/>
      <c r="BE4231"/>
      <c r="BF4231"/>
      <c r="BG4231"/>
      <c r="BI4231"/>
      <c r="BJ4231"/>
      <c r="BK4231"/>
      <c r="BM4231"/>
      <c r="BN4231"/>
      <c r="BO4231"/>
    </row>
    <row r="4232" spans="1:67">
      <c r="A4232"/>
      <c r="B4232"/>
      <c r="C4232"/>
      <c r="E4232"/>
      <c r="F4232"/>
      <c r="G4232"/>
      <c r="I4232"/>
      <c r="J4232"/>
      <c r="K4232"/>
      <c r="M4232"/>
      <c r="N4232"/>
      <c r="O4232"/>
      <c r="Q4232"/>
      <c r="R4232"/>
      <c r="S4232"/>
      <c r="U4232"/>
      <c r="V4232"/>
      <c r="W4232"/>
      <c r="Y4232"/>
      <c r="Z4232"/>
      <c r="AA4232"/>
      <c r="AC4232"/>
      <c r="AD4232"/>
      <c r="AE4232"/>
      <c r="AG4232"/>
      <c r="AH4232"/>
      <c r="AI4232"/>
      <c r="AK4232"/>
      <c r="AL4232"/>
      <c r="AM4232"/>
      <c r="AO4232"/>
      <c r="AP4232"/>
      <c r="AQ4232"/>
      <c r="AS4232"/>
      <c r="AT4232"/>
      <c r="AU4232"/>
      <c r="AW4232"/>
      <c r="AX4232"/>
      <c r="AY4232"/>
      <c r="BA4232"/>
      <c r="BB4232"/>
      <c r="BC4232"/>
      <c r="BE4232"/>
      <c r="BF4232"/>
      <c r="BG4232"/>
      <c r="BI4232"/>
      <c r="BJ4232"/>
      <c r="BK4232"/>
      <c r="BM4232"/>
      <c r="BN4232"/>
      <c r="BO4232"/>
    </row>
    <row r="4233" spans="1:67">
      <c r="A4233"/>
      <c r="B4233"/>
      <c r="C4233"/>
      <c r="E4233"/>
      <c r="F4233"/>
      <c r="G4233"/>
      <c r="I4233"/>
      <c r="J4233"/>
      <c r="K4233"/>
      <c r="M4233"/>
      <c r="N4233"/>
      <c r="O4233"/>
      <c r="Q4233"/>
      <c r="R4233"/>
      <c r="S4233"/>
      <c r="U4233"/>
      <c r="V4233"/>
      <c r="W4233"/>
      <c r="Y4233"/>
      <c r="Z4233"/>
      <c r="AA4233"/>
      <c r="AC4233"/>
      <c r="AD4233"/>
      <c r="AE4233"/>
      <c r="AG4233"/>
      <c r="AH4233"/>
      <c r="AI4233"/>
      <c r="AK4233"/>
      <c r="AL4233"/>
      <c r="AM4233"/>
      <c r="AO4233"/>
      <c r="AP4233"/>
      <c r="AQ4233"/>
      <c r="AS4233"/>
      <c r="AT4233"/>
      <c r="AU4233"/>
      <c r="AW4233"/>
      <c r="AX4233"/>
      <c r="AY4233"/>
      <c r="BA4233"/>
      <c r="BB4233"/>
      <c r="BC4233"/>
      <c r="BE4233"/>
      <c r="BF4233"/>
      <c r="BG4233"/>
      <c r="BI4233"/>
      <c r="BJ4233"/>
      <c r="BK4233"/>
      <c r="BM4233"/>
      <c r="BN4233"/>
      <c r="BO4233"/>
    </row>
    <row r="4234" spans="1:67">
      <c r="A4234"/>
      <c r="B4234"/>
      <c r="C4234"/>
      <c r="E4234"/>
      <c r="F4234"/>
      <c r="G4234"/>
      <c r="I4234"/>
      <c r="J4234"/>
      <c r="K4234"/>
      <c r="M4234"/>
      <c r="N4234"/>
      <c r="O4234"/>
      <c r="Q4234"/>
      <c r="R4234"/>
      <c r="S4234"/>
      <c r="U4234"/>
      <c r="V4234"/>
      <c r="W4234"/>
      <c r="Y4234"/>
      <c r="Z4234"/>
      <c r="AA4234"/>
      <c r="AC4234"/>
      <c r="AD4234"/>
      <c r="AE4234"/>
      <c r="AG4234"/>
      <c r="AH4234"/>
      <c r="AI4234"/>
      <c r="AK4234"/>
      <c r="AL4234"/>
      <c r="AM4234"/>
      <c r="AO4234"/>
      <c r="AP4234"/>
      <c r="AQ4234"/>
      <c r="AS4234"/>
      <c r="AT4234"/>
      <c r="AU4234"/>
      <c r="AW4234"/>
      <c r="AX4234"/>
      <c r="AY4234"/>
      <c r="BA4234"/>
      <c r="BB4234"/>
      <c r="BC4234"/>
      <c r="BE4234"/>
      <c r="BF4234"/>
      <c r="BG4234"/>
      <c r="BI4234"/>
      <c r="BJ4234"/>
      <c r="BK4234"/>
      <c r="BM4234"/>
      <c r="BN4234"/>
      <c r="BO4234"/>
    </row>
    <row r="4235" spans="1:67">
      <c r="A4235"/>
      <c r="B4235"/>
      <c r="C4235"/>
      <c r="E4235"/>
      <c r="F4235"/>
      <c r="G4235"/>
      <c r="I4235"/>
      <c r="J4235"/>
      <c r="K4235"/>
      <c r="M4235"/>
      <c r="N4235"/>
      <c r="O4235"/>
      <c r="Q4235"/>
      <c r="R4235"/>
      <c r="S4235"/>
      <c r="U4235"/>
      <c r="V4235"/>
      <c r="W4235"/>
      <c r="Y4235"/>
      <c r="Z4235"/>
      <c r="AA4235"/>
      <c r="AC4235"/>
      <c r="AD4235"/>
      <c r="AE4235"/>
      <c r="AG4235"/>
      <c r="AH4235"/>
      <c r="AI4235"/>
      <c r="AK4235"/>
      <c r="AL4235"/>
      <c r="AM4235"/>
      <c r="AO4235"/>
      <c r="AP4235"/>
      <c r="AQ4235"/>
      <c r="AS4235"/>
      <c r="AT4235"/>
      <c r="AU4235"/>
      <c r="AW4235"/>
      <c r="AX4235"/>
      <c r="AY4235"/>
      <c r="BA4235"/>
      <c r="BB4235"/>
      <c r="BC4235"/>
      <c r="BE4235"/>
      <c r="BF4235"/>
      <c r="BG4235"/>
      <c r="BI4235"/>
      <c r="BJ4235"/>
      <c r="BK4235"/>
      <c r="BM4235"/>
      <c r="BN4235"/>
      <c r="BO4235"/>
    </row>
    <row r="4236" spans="1:67">
      <c r="A4236"/>
      <c r="B4236"/>
      <c r="C4236"/>
      <c r="E4236"/>
      <c r="F4236"/>
      <c r="G4236"/>
      <c r="I4236"/>
      <c r="J4236"/>
      <c r="K4236"/>
      <c r="M4236"/>
      <c r="N4236"/>
      <c r="O4236"/>
      <c r="Q4236"/>
      <c r="R4236"/>
      <c r="S4236"/>
      <c r="U4236"/>
      <c r="V4236"/>
      <c r="W4236"/>
      <c r="Y4236"/>
      <c r="Z4236"/>
      <c r="AA4236"/>
      <c r="AC4236"/>
      <c r="AD4236"/>
      <c r="AE4236"/>
      <c r="AG4236"/>
      <c r="AH4236"/>
      <c r="AI4236"/>
      <c r="AK4236"/>
      <c r="AL4236"/>
      <c r="AM4236"/>
      <c r="AO4236"/>
      <c r="AP4236"/>
      <c r="AQ4236"/>
      <c r="AS4236"/>
      <c r="AT4236"/>
      <c r="AU4236"/>
      <c r="AW4236"/>
      <c r="AX4236"/>
      <c r="AY4236"/>
      <c r="BA4236"/>
      <c r="BB4236"/>
      <c r="BC4236"/>
      <c r="BE4236"/>
      <c r="BF4236"/>
      <c r="BG4236"/>
      <c r="BI4236"/>
      <c r="BJ4236"/>
      <c r="BK4236"/>
      <c r="BM4236"/>
      <c r="BN4236"/>
      <c r="BO4236"/>
    </row>
    <row r="4237" spans="1:67">
      <c r="A4237"/>
      <c r="B4237"/>
      <c r="C4237"/>
      <c r="E4237"/>
      <c r="F4237"/>
      <c r="G4237"/>
      <c r="I4237"/>
      <c r="J4237"/>
      <c r="K4237"/>
      <c r="M4237"/>
      <c r="N4237"/>
      <c r="O4237"/>
      <c r="Q4237"/>
      <c r="R4237"/>
      <c r="S4237"/>
      <c r="U4237"/>
      <c r="V4237"/>
      <c r="W4237"/>
      <c r="Y4237"/>
      <c r="Z4237"/>
      <c r="AA4237"/>
      <c r="AC4237"/>
      <c r="AD4237"/>
      <c r="AE4237"/>
      <c r="AG4237"/>
      <c r="AH4237"/>
      <c r="AI4237"/>
      <c r="AK4237"/>
      <c r="AL4237"/>
      <c r="AM4237"/>
      <c r="AO4237"/>
      <c r="AP4237"/>
      <c r="AQ4237"/>
      <c r="AS4237"/>
      <c r="AT4237"/>
      <c r="AU4237"/>
      <c r="AW4237"/>
      <c r="AX4237"/>
      <c r="AY4237"/>
      <c r="BA4237"/>
      <c r="BB4237"/>
      <c r="BC4237"/>
      <c r="BE4237"/>
      <c r="BF4237"/>
      <c r="BG4237"/>
      <c r="BI4237"/>
      <c r="BJ4237"/>
      <c r="BK4237"/>
      <c r="BM4237"/>
      <c r="BN4237"/>
      <c r="BO4237"/>
    </row>
    <row r="4238" spans="1:67">
      <c r="A4238"/>
      <c r="B4238"/>
      <c r="C4238"/>
      <c r="E4238"/>
      <c r="F4238"/>
      <c r="G4238"/>
      <c r="I4238"/>
      <c r="J4238"/>
      <c r="K4238"/>
      <c r="M4238"/>
      <c r="N4238"/>
      <c r="O4238"/>
      <c r="Q4238"/>
      <c r="R4238"/>
      <c r="S4238"/>
      <c r="U4238"/>
      <c r="V4238"/>
      <c r="W4238"/>
      <c r="Y4238"/>
      <c r="Z4238"/>
      <c r="AA4238"/>
      <c r="AC4238"/>
      <c r="AD4238"/>
      <c r="AE4238"/>
      <c r="AG4238"/>
      <c r="AH4238"/>
      <c r="AI4238"/>
      <c r="AK4238"/>
      <c r="AL4238"/>
      <c r="AM4238"/>
      <c r="AO4238"/>
      <c r="AP4238"/>
      <c r="AQ4238"/>
      <c r="AS4238"/>
      <c r="AT4238"/>
      <c r="AU4238"/>
      <c r="AW4238"/>
      <c r="AX4238"/>
      <c r="AY4238"/>
      <c r="BA4238"/>
      <c r="BB4238"/>
      <c r="BC4238"/>
      <c r="BE4238"/>
      <c r="BF4238"/>
      <c r="BG4238"/>
      <c r="BI4238"/>
      <c r="BJ4238"/>
      <c r="BK4238"/>
      <c r="BM4238"/>
      <c r="BN4238"/>
      <c r="BO4238"/>
    </row>
    <row r="4239" spans="1:67">
      <c r="A4239"/>
      <c r="B4239"/>
      <c r="C4239"/>
      <c r="E4239"/>
      <c r="F4239"/>
      <c r="G4239"/>
      <c r="I4239"/>
      <c r="J4239"/>
      <c r="K4239"/>
      <c r="M4239"/>
      <c r="N4239"/>
      <c r="O4239"/>
      <c r="Q4239"/>
      <c r="R4239"/>
      <c r="S4239"/>
      <c r="U4239"/>
      <c r="V4239"/>
      <c r="W4239"/>
      <c r="Y4239"/>
      <c r="Z4239"/>
      <c r="AA4239"/>
      <c r="AC4239"/>
      <c r="AD4239"/>
      <c r="AE4239"/>
      <c r="AG4239"/>
      <c r="AH4239"/>
      <c r="AI4239"/>
      <c r="AK4239"/>
      <c r="AL4239"/>
      <c r="AM4239"/>
      <c r="AO4239"/>
      <c r="AP4239"/>
      <c r="AQ4239"/>
      <c r="AS4239"/>
      <c r="AT4239"/>
      <c r="AU4239"/>
      <c r="AW4239"/>
      <c r="AX4239"/>
      <c r="AY4239"/>
      <c r="BA4239"/>
      <c r="BB4239"/>
      <c r="BC4239"/>
      <c r="BE4239"/>
      <c r="BF4239"/>
      <c r="BG4239"/>
      <c r="BI4239"/>
      <c r="BJ4239"/>
      <c r="BK4239"/>
      <c r="BM4239"/>
      <c r="BN4239"/>
      <c r="BO4239"/>
    </row>
    <row r="4240" spans="1:67">
      <c r="A4240"/>
      <c r="B4240"/>
      <c r="C4240"/>
      <c r="E4240"/>
      <c r="F4240"/>
      <c r="G4240"/>
      <c r="I4240"/>
      <c r="J4240"/>
      <c r="K4240"/>
      <c r="M4240"/>
      <c r="N4240"/>
      <c r="O4240"/>
      <c r="Q4240"/>
      <c r="R4240"/>
      <c r="S4240"/>
      <c r="U4240"/>
      <c r="V4240"/>
      <c r="W4240"/>
      <c r="Y4240"/>
      <c r="Z4240"/>
      <c r="AA4240"/>
      <c r="AC4240"/>
      <c r="AD4240"/>
      <c r="AE4240"/>
      <c r="AG4240"/>
      <c r="AH4240"/>
      <c r="AI4240"/>
      <c r="AK4240"/>
      <c r="AL4240"/>
      <c r="AM4240"/>
      <c r="AO4240"/>
      <c r="AP4240"/>
      <c r="AQ4240"/>
      <c r="AS4240"/>
      <c r="AT4240"/>
      <c r="AU4240"/>
      <c r="AW4240"/>
      <c r="AX4240"/>
      <c r="AY4240"/>
      <c r="BA4240"/>
      <c r="BB4240"/>
      <c r="BC4240"/>
      <c r="BE4240"/>
      <c r="BF4240"/>
      <c r="BG4240"/>
      <c r="BI4240"/>
      <c r="BJ4240"/>
      <c r="BK4240"/>
      <c r="BM4240"/>
      <c r="BN4240"/>
      <c r="BO4240"/>
    </row>
    <row r="4241" spans="1:67">
      <c r="A4241"/>
      <c r="B4241"/>
      <c r="C4241"/>
      <c r="E4241"/>
      <c r="F4241"/>
      <c r="G4241"/>
      <c r="I4241"/>
      <c r="J4241"/>
      <c r="K4241"/>
      <c r="M4241"/>
      <c r="N4241"/>
      <c r="O4241"/>
      <c r="Q4241"/>
      <c r="R4241"/>
      <c r="S4241"/>
      <c r="U4241"/>
      <c r="V4241"/>
      <c r="W4241"/>
      <c r="Y4241"/>
      <c r="Z4241"/>
      <c r="AA4241"/>
      <c r="AC4241"/>
      <c r="AD4241"/>
      <c r="AE4241"/>
      <c r="AG4241"/>
      <c r="AH4241"/>
      <c r="AI4241"/>
      <c r="AK4241"/>
      <c r="AL4241"/>
      <c r="AM4241"/>
      <c r="AO4241"/>
      <c r="AP4241"/>
      <c r="AQ4241"/>
      <c r="AS4241"/>
      <c r="AT4241"/>
      <c r="AU4241"/>
      <c r="AW4241"/>
      <c r="AX4241"/>
      <c r="AY4241"/>
      <c r="BA4241"/>
      <c r="BB4241"/>
      <c r="BC4241"/>
      <c r="BE4241"/>
      <c r="BF4241"/>
      <c r="BG4241"/>
      <c r="BI4241"/>
      <c r="BJ4241"/>
      <c r="BK4241"/>
      <c r="BM4241"/>
      <c r="BN4241"/>
      <c r="BO4241"/>
    </row>
    <row r="4242" spans="1:67">
      <c r="A4242"/>
      <c r="B4242"/>
      <c r="C4242"/>
      <c r="E4242"/>
      <c r="F4242"/>
      <c r="G4242"/>
      <c r="I4242"/>
      <c r="J4242"/>
      <c r="K4242"/>
      <c r="M4242"/>
      <c r="N4242"/>
      <c r="O4242"/>
      <c r="Q4242"/>
      <c r="R4242"/>
      <c r="S4242"/>
      <c r="U4242"/>
      <c r="V4242"/>
      <c r="W4242"/>
      <c r="Y4242"/>
      <c r="Z4242"/>
      <c r="AA4242"/>
      <c r="AC4242"/>
      <c r="AD4242"/>
      <c r="AE4242"/>
      <c r="AG4242"/>
      <c r="AH4242"/>
      <c r="AI4242"/>
      <c r="AK4242"/>
      <c r="AL4242"/>
      <c r="AM4242"/>
      <c r="AO4242"/>
      <c r="AP4242"/>
      <c r="AQ4242"/>
      <c r="AS4242"/>
      <c r="AT4242"/>
      <c r="AU4242"/>
      <c r="AW4242"/>
      <c r="AX4242"/>
      <c r="AY4242"/>
      <c r="BA4242"/>
      <c r="BB4242"/>
      <c r="BC4242"/>
      <c r="BE4242"/>
      <c r="BF4242"/>
      <c r="BG4242"/>
      <c r="BI4242"/>
      <c r="BJ4242"/>
      <c r="BK4242"/>
      <c r="BM4242"/>
      <c r="BN4242"/>
      <c r="BO4242"/>
    </row>
    <row r="4243" spans="1:67">
      <c r="A4243"/>
      <c r="B4243"/>
      <c r="C4243"/>
      <c r="E4243"/>
      <c r="F4243"/>
      <c r="G4243"/>
      <c r="I4243"/>
      <c r="J4243"/>
      <c r="K4243"/>
      <c r="M4243"/>
      <c r="N4243"/>
      <c r="O4243"/>
      <c r="Q4243"/>
      <c r="R4243"/>
      <c r="S4243"/>
      <c r="U4243"/>
      <c r="V4243"/>
      <c r="W4243"/>
      <c r="Y4243"/>
      <c r="Z4243"/>
      <c r="AA4243"/>
      <c r="AC4243"/>
      <c r="AD4243"/>
      <c r="AE4243"/>
      <c r="AG4243"/>
      <c r="AH4243"/>
      <c r="AI4243"/>
      <c r="AK4243"/>
      <c r="AL4243"/>
      <c r="AM4243"/>
      <c r="AO4243"/>
      <c r="AP4243"/>
      <c r="AQ4243"/>
      <c r="AS4243"/>
      <c r="AT4243"/>
      <c r="AU4243"/>
      <c r="AW4243"/>
      <c r="AX4243"/>
      <c r="AY4243"/>
      <c r="BA4243"/>
      <c r="BB4243"/>
      <c r="BC4243"/>
      <c r="BE4243"/>
      <c r="BF4243"/>
      <c r="BG4243"/>
      <c r="BI4243"/>
      <c r="BJ4243"/>
      <c r="BK4243"/>
      <c r="BM4243"/>
      <c r="BN4243"/>
      <c r="BO4243"/>
    </row>
    <row r="4244" spans="1:67">
      <c r="A4244"/>
      <c r="B4244"/>
      <c r="C4244"/>
      <c r="E4244"/>
      <c r="F4244"/>
      <c r="G4244"/>
      <c r="I4244"/>
      <c r="J4244"/>
      <c r="K4244"/>
      <c r="M4244"/>
      <c r="N4244"/>
      <c r="O4244"/>
      <c r="Q4244"/>
      <c r="R4244"/>
      <c r="S4244"/>
      <c r="U4244"/>
      <c r="V4244"/>
      <c r="W4244"/>
      <c r="Y4244"/>
      <c r="Z4244"/>
      <c r="AA4244"/>
      <c r="AC4244"/>
      <c r="AD4244"/>
      <c r="AE4244"/>
      <c r="AG4244"/>
      <c r="AH4244"/>
      <c r="AI4244"/>
      <c r="AK4244"/>
      <c r="AL4244"/>
      <c r="AM4244"/>
      <c r="AO4244"/>
      <c r="AP4244"/>
      <c r="AQ4244"/>
      <c r="AS4244"/>
      <c r="AT4244"/>
      <c r="AU4244"/>
      <c r="AW4244"/>
      <c r="AX4244"/>
      <c r="AY4244"/>
      <c r="BA4244"/>
      <c r="BB4244"/>
      <c r="BC4244"/>
      <c r="BE4244"/>
      <c r="BF4244"/>
      <c r="BG4244"/>
      <c r="BI4244"/>
      <c r="BJ4244"/>
      <c r="BK4244"/>
      <c r="BM4244"/>
      <c r="BN4244"/>
      <c r="BO4244"/>
    </row>
    <row r="4245" spans="1:67">
      <c r="A4245"/>
      <c r="B4245"/>
      <c r="C4245"/>
      <c r="E4245"/>
      <c r="F4245"/>
      <c r="G4245"/>
      <c r="I4245"/>
      <c r="J4245"/>
      <c r="K4245"/>
      <c r="M4245"/>
      <c r="N4245"/>
      <c r="O4245"/>
      <c r="Q4245"/>
      <c r="R4245"/>
      <c r="S4245"/>
      <c r="U4245"/>
      <c r="V4245"/>
      <c r="W4245"/>
      <c r="Y4245"/>
      <c r="Z4245"/>
      <c r="AA4245"/>
      <c r="AC4245"/>
      <c r="AD4245"/>
      <c r="AE4245"/>
      <c r="AG4245"/>
      <c r="AH4245"/>
      <c r="AI4245"/>
      <c r="AK4245"/>
      <c r="AL4245"/>
      <c r="AM4245"/>
      <c r="AO4245"/>
      <c r="AP4245"/>
      <c r="AQ4245"/>
      <c r="AS4245"/>
      <c r="AT4245"/>
      <c r="AU4245"/>
      <c r="AW4245"/>
      <c r="AX4245"/>
      <c r="AY4245"/>
      <c r="BA4245"/>
      <c r="BB4245"/>
      <c r="BC4245"/>
      <c r="BE4245"/>
      <c r="BF4245"/>
      <c r="BG4245"/>
      <c r="BI4245"/>
      <c r="BJ4245"/>
      <c r="BK4245"/>
      <c r="BM4245"/>
      <c r="BN4245"/>
      <c r="BO4245"/>
    </row>
    <row r="4246" spans="1:67">
      <c r="A4246"/>
      <c r="B4246"/>
      <c r="C4246"/>
      <c r="E4246"/>
      <c r="F4246"/>
      <c r="G4246"/>
      <c r="I4246"/>
      <c r="J4246"/>
      <c r="K4246"/>
      <c r="M4246"/>
      <c r="N4246"/>
      <c r="O4246"/>
      <c r="Q4246"/>
      <c r="R4246"/>
      <c r="S4246"/>
      <c r="U4246"/>
      <c r="V4246"/>
      <c r="W4246"/>
      <c r="Y4246"/>
      <c r="Z4246"/>
      <c r="AA4246"/>
      <c r="AC4246"/>
      <c r="AD4246"/>
      <c r="AE4246"/>
      <c r="AG4246"/>
      <c r="AH4246"/>
      <c r="AI4246"/>
      <c r="AK4246"/>
      <c r="AL4246"/>
      <c r="AM4246"/>
      <c r="AO4246"/>
      <c r="AP4246"/>
      <c r="AQ4246"/>
      <c r="AS4246"/>
      <c r="AT4246"/>
      <c r="AU4246"/>
      <c r="AW4246"/>
      <c r="AX4246"/>
      <c r="AY4246"/>
      <c r="BA4246"/>
      <c r="BB4246"/>
      <c r="BC4246"/>
      <c r="BE4246"/>
      <c r="BF4246"/>
      <c r="BG4246"/>
      <c r="BI4246"/>
      <c r="BJ4246"/>
      <c r="BK4246"/>
      <c r="BM4246"/>
      <c r="BN4246"/>
      <c r="BO4246"/>
    </row>
    <row r="4247" spans="1:67">
      <c r="A4247"/>
      <c r="B4247"/>
      <c r="C4247"/>
      <c r="E4247"/>
      <c r="F4247"/>
      <c r="G4247"/>
      <c r="I4247"/>
      <c r="J4247"/>
      <c r="K4247"/>
      <c r="M4247"/>
      <c r="N4247"/>
      <c r="O4247"/>
      <c r="Q4247"/>
      <c r="R4247"/>
      <c r="S4247"/>
      <c r="U4247"/>
      <c r="V4247"/>
      <c r="W4247"/>
      <c r="Y4247"/>
      <c r="Z4247"/>
      <c r="AA4247"/>
      <c r="AC4247"/>
      <c r="AD4247"/>
      <c r="AE4247"/>
      <c r="AG4247"/>
      <c r="AH4247"/>
      <c r="AI4247"/>
      <c r="AK4247"/>
      <c r="AL4247"/>
      <c r="AM4247"/>
      <c r="AO4247"/>
      <c r="AP4247"/>
      <c r="AQ4247"/>
      <c r="AS4247"/>
      <c r="AT4247"/>
      <c r="AU4247"/>
      <c r="AW4247"/>
      <c r="AX4247"/>
      <c r="AY4247"/>
      <c r="BA4247"/>
      <c r="BB4247"/>
      <c r="BC4247"/>
      <c r="BE4247"/>
      <c r="BF4247"/>
      <c r="BG4247"/>
      <c r="BI4247"/>
      <c r="BJ4247"/>
      <c r="BK4247"/>
      <c r="BM4247"/>
      <c r="BN4247"/>
      <c r="BO4247"/>
    </row>
    <row r="4248" spans="1:67">
      <c r="A4248"/>
      <c r="B4248"/>
      <c r="C4248"/>
      <c r="E4248"/>
      <c r="F4248"/>
      <c r="G4248"/>
      <c r="I4248"/>
      <c r="J4248"/>
      <c r="K4248"/>
      <c r="M4248"/>
      <c r="N4248"/>
      <c r="O4248"/>
      <c r="Q4248"/>
      <c r="R4248"/>
      <c r="S4248"/>
      <c r="U4248"/>
      <c r="V4248"/>
      <c r="W4248"/>
      <c r="Y4248"/>
      <c r="Z4248"/>
      <c r="AA4248"/>
      <c r="AC4248"/>
      <c r="AD4248"/>
      <c r="AE4248"/>
      <c r="AG4248"/>
      <c r="AH4248"/>
      <c r="AI4248"/>
      <c r="AK4248"/>
      <c r="AL4248"/>
      <c r="AM4248"/>
      <c r="AO4248"/>
      <c r="AP4248"/>
      <c r="AQ4248"/>
      <c r="AS4248"/>
      <c r="AT4248"/>
      <c r="AU4248"/>
      <c r="AW4248"/>
      <c r="AX4248"/>
      <c r="AY4248"/>
      <c r="BA4248"/>
      <c r="BB4248"/>
      <c r="BC4248"/>
      <c r="BE4248"/>
      <c r="BF4248"/>
      <c r="BG4248"/>
      <c r="BI4248"/>
      <c r="BJ4248"/>
      <c r="BK4248"/>
      <c r="BM4248"/>
      <c r="BN4248"/>
      <c r="BO4248"/>
    </row>
    <row r="4249" spans="1:67">
      <c r="A4249"/>
      <c r="B4249"/>
      <c r="C4249"/>
      <c r="E4249"/>
      <c r="F4249"/>
      <c r="G4249"/>
      <c r="I4249"/>
      <c r="J4249"/>
      <c r="K4249"/>
      <c r="M4249"/>
      <c r="N4249"/>
      <c r="O4249"/>
      <c r="Q4249"/>
      <c r="R4249"/>
      <c r="S4249"/>
      <c r="U4249"/>
      <c r="V4249"/>
      <c r="W4249"/>
      <c r="Y4249"/>
      <c r="Z4249"/>
      <c r="AA4249"/>
      <c r="AC4249"/>
      <c r="AD4249"/>
      <c r="AE4249"/>
      <c r="AG4249"/>
      <c r="AH4249"/>
      <c r="AI4249"/>
      <c r="AK4249"/>
      <c r="AL4249"/>
      <c r="AM4249"/>
      <c r="AO4249"/>
      <c r="AP4249"/>
      <c r="AQ4249"/>
      <c r="AS4249"/>
      <c r="AT4249"/>
      <c r="AU4249"/>
      <c r="AW4249"/>
      <c r="AX4249"/>
      <c r="AY4249"/>
      <c r="BA4249"/>
      <c r="BB4249"/>
      <c r="BC4249"/>
      <c r="BE4249"/>
      <c r="BF4249"/>
      <c r="BG4249"/>
      <c r="BI4249"/>
      <c r="BJ4249"/>
      <c r="BK4249"/>
      <c r="BM4249"/>
      <c r="BN4249"/>
      <c r="BO4249"/>
    </row>
    <row r="4250" spans="1:67">
      <c r="A4250"/>
      <c r="B4250"/>
      <c r="C4250"/>
      <c r="E4250"/>
      <c r="F4250"/>
      <c r="G4250"/>
      <c r="I4250"/>
      <c r="J4250"/>
      <c r="K4250"/>
      <c r="M4250"/>
      <c r="N4250"/>
      <c r="O4250"/>
      <c r="Q4250"/>
      <c r="R4250"/>
      <c r="S4250"/>
      <c r="U4250"/>
      <c r="V4250"/>
      <c r="W4250"/>
      <c r="Y4250"/>
      <c r="Z4250"/>
      <c r="AA4250"/>
      <c r="AC4250"/>
      <c r="AD4250"/>
      <c r="AE4250"/>
      <c r="AG4250"/>
      <c r="AH4250"/>
      <c r="AI4250"/>
      <c r="AK4250"/>
      <c r="AL4250"/>
      <c r="AM4250"/>
      <c r="AO4250"/>
      <c r="AP4250"/>
      <c r="AQ4250"/>
      <c r="AS4250"/>
      <c r="AT4250"/>
      <c r="AU4250"/>
      <c r="AW4250"/>
      <c r="AX4250"/>
      <c r="AY4250"/>
      <c r="BA4250"/>
      <c r="BB4250"/>
      <c r="BC4250"/>
      <c r="BE4250"/>
      <c r="BF4250"/>
      <c r="BG4250"/>
      <c r="BI4250"/>
      <c r="BJ4250"/>
      <c r="BK4250"/>
      <c r="BM4250"/>
      <c r="BN4250"/>
      <c r="BO4250"/>
    </row>
    <row r="4251" spans="1:67">
      <c r="A4251"/>
      <c r="B4251"/>
      <c r="C4251"/>
      <c r="E4251"/>
      <c r="F4251"/>
      <c r="G4251"/>
      <c r="I4251"/>
      <c r="J4251"/>
      <c r="K4251"/>
      <c r="M4251"/>
      <c r="N4251"/>
      <c r="O4251"/>
      <c r="Q4251"/>
      <c r="R4251"/>
      <c r="S4251"/>
      <c r="U4251"/>
      <c r="V4251"/>
      <c r="W4251"/>
      <c r="Y4251"/>
      <c r="Z4251"/>
      <c r="AA4251"/>
      <c r="AC4251"/>
      <c r="AD4251"/>
      <c r="AE4251"/>
      <c r="AG4251"/>
      <c r="AH4251"/>
      <c r="AI4251"/>
      <c r="AK4251"/>
      <c r="AL4251"/>
      <c r="AM4251"/>
      <c r="AO4251"/>
      <c r="AP4251"/>
      <c r="AQ4251"/>
      <c r="AS4251"/>
      <c r="AT4251"/>
      <c r="AU4251"/>
      <c r="AW4251"/>
      <c r="AX4251"/>
      <c r="AY4251"/>
      <c r="BA4251"/>
      <c r="BB4251"/>
      <c r="BC4251"/>
      <c r="BE4251"/>
      <c r="BF4251"/>
      <c r="BG4251"/>
      <c r="BI4251"/>
      <c r="BJ4251"/>
      <c r="BK4251"/>
      <c r="BM4251"/>
      <c r="BN4251"/>
      <c r="BO4251"/>
    </row>
    <row r="4252" spans="1:67">
      <c r="A4252"/>
      <c r="B4252"/>
      <c r="C4252"/>
      <c r="E4252"/>
      <c r="F4252"/>
      <c r="G4252"/>
      <c r="I4252"/>
      <c r="J4252"/>
      <c r="K4252"/>
      <c r="M4252"/>
      <c r="N4252"/>
      <c r="O4252"/>
      <c r="Q4252"/>
      <c r="R4252"/>
      <c r="S4252"/>
      <c r="U4252"/>
      <c r="V4252"/>
      <c r="W4252"/>
      <c r="Y4252"/>
      <c r="Z4252"/>
      <c r="AA4252"/>
      <c r="AC4252"/>
      <c r="AD4252"/>
      <c r="AE4252"/>
      <c r="AG4252"/>
      <c r="AH4252"/>
      <c r="AI4252"/>
      <c r="AK4252"/>
      <c r="AL4252"/>
      <c r="AM4252"/>
      <c r="AO4252"/>
      <c r="AP4252"/>
      <c r="AQ4252"/>
      <c r="AS4252"/>
      <c r="AT4252"/>
      <c r="AU4252"/>
      <c r="AW4252"/>
      <c r="AX4252"/>
      <c r="AY4252"/>
      <c r="BA4252"/>
      <c r="BB4252"/>
      <c r="BC4252"/>
      <c r="BE4252"/>
      <c r="BF4252"/>
      <c r="BG4252"/>
      <c r="BI4252"/>
      <c r="BJ4252"/>
      <c r="BK4252"/>
      <c r="BM4252"/>
      <c r="BN4252"/>
      <c r="BO4252"/>
    </row>
    <row r="4253" spans="1:67">
      <c r="A4253"/>
      <c r="B4253"/>
      <c r="C4253"/>
      <c r="E4253"/>
      <c r="F4253"/>
      <c r="G4253"/>
      <c r="I4253"/>
      <c r="J4253"/>
      <c r="K4253"/>
      <c r="M4253"/>
      <c r="N4253"/>
      <c r="O4253"/>
      <c r="Q4253"/>
      <c r="R4253"/>
      <c r="S4253"/>
      <c r="U4253"/>
      <c r="V4253"/>
      <c r="W4253"/>
      <c r="Y4253"/>
      <c r="Z4253"/>
      <c r="AA4253"/>
      <c r="AC4253"/>
      <c r="AD4253"/>
      <c r="AE4253"/>
      <c r="AG4253"/>
      <c r="AH4253"/>
      <c r="AI4253"/>
      <c r="AK4253"/>
      <c r="AL4253"/>
      <c r="AM4253"/>
      <c r="AO4253"/>
      <c r="AP4253"/>
      <c r="AQ4253"/>
      <c r="AS4253"/>
      <c r="AT4253"/>
      <c r="AU4253"/>
      <c r="AW4253"/>
      <c r="AX4253"/>
      <c r="AY4253"/>
      <c r="BA4253"/>
      <c r="BB4253"/>
      <c r="BC4253"/>
      <c r="BE4253"/>
      <c r="BF4253"/>
      <c r="BG4253"/>
      <c r="BI4253"/>
      <c r="BJ4253"/>
      <c r="BK4253"/>
      <c r="BM4253"/>
      <c r="BN4253"/>
      <c r="BO4253"/>
    </row>
    <row r="4254" spans="1:67">
      <c r="A4254"/>
      <c r="B4254"/>
      <c r="C4254"/>
      <c r="E4254"/>
      <c r="F4254"/>
      <c r="G4254"/>
      <c r="I4254"/>
      <c r="J4254"/>
      <c r="K4254"/>
      <c r="M4254"/>
      <c r="N4254"/>
      <c r="O4254"/>
      <c r="Q4254"/>
      <c r="R4254"/>
      <c r="S4254"/>
      <c r="U4254"/>
      <c r="V4254"/>
      <c r="W4254"/>
      <c r="Y4254"/>
      <c r="Z4254"/>
      <c r="AA4254"/>
      <c r="AC4254"/>
      <c r="AD4254"/>
      <c r="AE4254"/>
      <c r="AG4254"/>
      <c r="AH4254"/>
      <c r="AI4254"/>
      <c r="AK4254"/>
      <c r="AL4254"/>
      <c r="AM4254"/>
      <c r="AO4254"/>
      <c r="AP4254"/>
      <c r="AQ4254"/>
      <c r="AS4254"/>
      <c r="AT4254"/>
      <c r="AU4254"/>
      <c r="AW4254"/>
      <c r="AX4254"/>
      <c r="AY4254"/>
      <c r="BA4254"/>
      <c r="BB4254"/>
      <c r="BC4254"/>
      <c r="BE4254"/>
      <c r="BF4254"/>
      <c r="BG4254"/>
      <c r="BI4254"/>
      <c r="BJ4254"/>
      <c r="BK4254"/>
      <c r="BM4254"/>
      <c r="BN4254"/>
      <c r="BO4254"/>
    </row>
    <row r="4255" spans="1:67">
      <c r="A4255"/>
      <c r="B4255"/>
      <c r="C4255"/>
      <c r="E4255"/>
      <c r="F4255"/>
      <c r="G4255"/>
      <c r="I4255"/>
      <c r="J4255"/>
      <c r="K4255"/>
      <c r="M4255"/>
      <c r="N4255"/>
      <c r="O4255"/>
      <c r="Q4255"/>
      <c r="R4255"/>
      <c r="S4255"/>
      <c r="U4255"/>
      <c r="V4255"/>
      <c r="W4255"/>
      <c r="Y4255"/>
      <c r="Z4255"/>
      <c r="AA4255"/>
      <c r="AC4255"/>
      <c r="AD4255"/>
      <c r="AE4255"/>
      <c r="AG4255"/>
      <c r="AH4255"/>
      <c r="AI4255"/>
      <c r="AK4255"/>
      <c r="AL4255"/>
      <c r="AM4255"/>
      <c r="AO4255"/>
      <c r="AP4255"/>
      <c r="AQ4255"/>
      <c r="AS4255"/>
      <c r="AT4255"/>
      <c r="AU4255"/>
      <c r="AW4255"/>
      <c r="AX4255"/>
      <c r="AY4255"/>
      <c r="BA4255"/>
      <c r="BB4255"/>
      <c r="BC4255"/>
      <c r="BE4255"/>
      <c r="BF4255"/>
      <c r="BG4255"/>
      <c r="BI4255"/>
      <c r="BJ4255"/>
      <c r="BK4255"/>
      <c r="BM4255"/>
      <c r="BN4255"/>
      <c r="BO4255"/>
    </row>
    <row r="4256" spans="1:67">
      <c r="A4256"/>
      <c r="B4256"/>
      <c r="C4256"/>
      <c r="E4256"/>
      <c r="F4256"/>
      <c r="G4256"/>
      <c r="I4256"/>
      <c r="J4256"/>
      <c r="K4256"/>
      <c r="M4256"/>
      <c r="N4256"/>
      <c r="O4256"/>
      <c r="Q4256"/>
      <c r="R4256"/>
      <c r="S4256"/>
      <c r="U4256"/>
      <c r="V4256"/>
      <c r="W4256"/>
      <c r="Y4256"/>
      <c r="Z4256"/>
      <c r="AA4256"/>
      <c r="AC4256"/>
      <c r="AD4256"/>
      <c r="AE4256"/>
      <c r="AG4256"/>
      <c r="AH4256"/>
      <c r="AI4256"/>
      <c r="AK4256"/>
      <c r="AL4256"/>
      <c r="AM4256"/>
      <c r="AO4256"/>
      <c r="AP4256"/>
      <c r="AQ4256"/>
      <c r="AS4256"/>
      <c r="AT4256"/>
      <c r="AU4256"/>
      <c r="AW4256"/>
      <c r="AX4256"/>
      <c r="AY4256"/>
      <c r="BA4256"/>
      <c r="BB4256"/>
      <c r="BC4256"/>
      <c r="BE4256"/>
      <c r="BF4256"/>
      <c r="BG4256"/>
      <c r="BI4256"/>
      <c r="BJ4256"/>
      <c r="BK4256"/>
      <c r="BM4256"/>
      <c r="BN4256"/>
      <c r="BO4256"/>
    </row>
    <row r="4257" spans="1:67">
      <c r="A4257"/>
      <c r="B4257"/>
      <c r="C4257"/>
      <c r="E4257"/>
      <c r="F4257"/>
      <c r="G4257"/>
      <c r="I4257"/>
      <c r="J4257"/>
      <c r="K4257"/>
      <c r="M4257"/>
      <c r="N4257"/>
      <c r="O4257"/>
      <c r="Q4257"/>
      <c r="R4257"/>
      <c r="S4257"/>
      <c r="U4257"/>
      <c r="V4257"/>
      <c r="W4257"/>
      <c r="Y4257"/>
      <c r="Z4257"/>
      <c r="AA4257"/>
      <c r="AC4257"/>
      <c r="AD4257"/>
      <c r="AE4257"/>
      <c r="AG4257"/>
      <c r="AH4257"/>
      <c r="AI4257"/>
      <c r="AK4257"/>
      <c r="AL4257"/>
      <c r="AM4257"/>
      <c r="AO4257"/>
      <c r="AP4257"/>
      <c r="AQ4257"/>
      <c r="AS4257"/>
      <c r="AT4257"/>
      <c r="AU4257"/>
      <c r="AW4257"/>
      <c r="AX4257"/>
      <c r="AY4257"/>
      <c r="BA4257"/>
      <c r="BB4257"/>
      <c r="BC4257"/>
      <c r="BE4257"/>
      <c r="BF4257"/>
      <c r="BG4257"/>
      <c r="BI4257"/>
      <c r="BJ4257"/>
      <c r="BK4257"/>
      <c r="BM4257"/>
      <c r="BN4257"/>
      <c r="BO4257"/>
    </row>
    <row r="4258" spans="1:67">
      <c r="A4258"/>
      <c r="B4258"/>
      <c r="C4258"/>
      <c r="E4258"/>
      <c r="F4258"/>
      <c r="G4258"/>
      <c r="I4258"/>
      <c r="J4258"/>
      <c r="K4258"/>
      <c r="M4258"/>
      <c r="N4258"/>
      <c r="O4258"/>
      <c r="Q4258"/>
      <c r="R4258"/>
      <c r="S4258"/>
      <c r="U4258"/>
      <c r="V4258"/>
      <c r="W4258"/>
      <c r="Y4258"/>
      <c r="Z4258"/>
      <c r="AA4258"/>
      <c r="AC4258"/>
      <c r="AD4258"/>
      <c r="AE4258"/>
      <c r="AG4258"/>
      <c r="AH4258"/>
      <c r="AI4258"/>
      <c r="AK4258"/>
      <c r="AL4258"/>
      <c r="AM4258"/>
      <c r="AO4258"/>
      <c r="AP4258"/>
      <c r="AQ4258"/>
      <c r="AS4258"/>
      <c r="AT4258"/>
      <c r="AU4258"/>
      <c r="AW4258"/>
      <c r="AX4258"/>
      <c r="AY4258"/>
      <c r="BA4258"/>
      <c r="BB4258"/>
      <c r="BC4258"/>
      <c r="BE4258"/>
      <c r="BF4258"/>
      <c r="BG4258"/>
      <c r="BI4258"/>
      <c r="BJ4258"/>
      <c r="BK4258"/>
      <c r="BM4258"/>
      <c r="BN4258"/>
      <c r="BO4258"/>
    </row>
    <row r="4259" spans="1:67">
      <c r="A4259"/>
      <c r="B4259"/>
      <c r="C4259"/>
      <c r="E4259"/>
      <c r="F4259"/>
      <c r="G4259"/>
      <c r="I4259"/>
      <c r="J4259"/>
      <c r="K4259"/>
      <c r="M4259"/>
      <c r="N4259"/>
      <c r="O4259"/>
      <c r="Q4259"/>
      <c r="R4259"/>
      <c r="S4259"/>
      <c r="U4259"/>
      <c r="V4259"/>
      <c r="W4259"/>
      <c r="Y4259"/>
      <c r="Z4259"/>
      <c r="AA4259"/>
      <c r="AC4259"/>
      <c r="AD4259"/>
      <c r="AE4259"/>
      <c r="AG4259"/>
      <c r="AH4259"/>
      <c r="AI4259"/>
      <c r="AK4259"/>
      <c r="AL4259"/>
      <c r="AM4259"/>
      <c r="AO4259"/>
      <c r="AP4259"/>
      <c r="AQ4259"/>
      <c r="AS4259"/>
      <c r="AT4259"/>
      <c r="AU4259"/>
      <c r="AW4259"/>
      <c r="AX4259"/>
      <c r="AY4259"/>
      <c r="BA4259"/>
      <c r="BB4259"/>
      <c r="BC4259"/>
      <c r="BE4259"/>
      <c r="BF4259"/>
      <c r="BG4259"/>
      <c r="BI4259"/>
      <c r="BJ4259"/>
      <c r="BK4259"/>
      <c r="BM4259"/>
      <c r="BN4259"/>
      <c r="BO4259"/>
    </row>
    <row r="4260" spans="1:67">
      <c r="A4260"/>
      <c r="B4260"/>
      <c r="C4260"/>
      <c r="E4260"/>
      <c r="F4260"/>
      <c r="G4260"/>
      <c r="I4260"/>
      <c r="J4260"/>
      <c r="K4260"/>
      <c r="M4260"/>
      <c r="N4260"/>
      <c r="O4260"/>
      <c r="Q4260"/>
      <c r="R4260"/>
      <c r="S4260"/>
      <c r="U4260"/>
      <c r="V4260"/>
      <c r="W4260"/>
      <c r="Y4260"/>
      <c r="Z4260"/>
      <c r="AA4260"/>
      <c r="AC4260"/>
      <c r="AD4260"/>
      <c r="AE4260"/>
      <c r="AG4260"/>
      <c r="AH4260"/>
      <c r="AI4260"/>
      <c r="AK4260"/>
      <c r="AL4260"/>
      <c r="AM4260"/>
      <c r="AO4260"/>
      <c r="AP4260"/>
      <c r="AQ4260"/>
      <c r="AS4260"/>
      <c r="AT4260"/>
      <c r="AU4260"/>
      <c r="AW4260"/>
      <c r="AX4260"/>
      <c r="AY4260"/>
      <c r="BA4260"/>
      <c r="BB4260"/>
      <c r="BC4260"/>
      <c r="BE4260"/>
      <c r="BF4260"/>
      <c r="BG4260"/>
      <c r="BI4260"/>
      <c r="BJ4260"/>
      <c r="BK4260"/>
      <c r="BM4260"/>
      <c r="BN4260"/>
      <c r="BO4260"/>
    </row>
    <row r="4261" spans="1:67">
      <c r="A4261"/>
      <c r="B4261"/>
      <c r="C4261"/>
      <c r="E4261"/>
      <c r="F4261"/>
      <c r="G4261"/>
      <c r="I4261"/>
      <c r="J4261"/>
      <c r="K4261"/>
      <c r="M4261"/>
      <c r="N4261"/>
      <c r="O4261"/>
      <c r="Q4261"/>
      <c r="R4261"/>
      <c r="S4261"/>
      <c r="U4261"/>
      <c r="V4261"/>
      <c r="W4261"/>
      <c r="Y4261"/>
      <c r="Z4261"/>
      <c r="AA4261"/>
      <c r="AC4261"/>
      <c r="AD4261"/>
      <c r="AE4261"/>
      <c r="AG4261"/>
      <c r="AH4261"/>
      <c r="AI4261"/>
      <c r="AK4261"/>
      <c r="AL4261"/>
      <c r="AM4261"/>
      <c r="AO4261"/>
      <c r="AP4261"/>
      <c r="AQ4261"/>
      <c r="AS4261"/>
      <c r="AT4261"/>
      <c r="AU4261"/>
      <c r="AW4261"/>
      <c r="AX4261"/>
      <c r="AY4261"/>
      <c r="BA4261"/>
      <c r="BB4261"/>
      <c r="BC4261"/>
      <c r="BE4261"/>
      <c r="BF4261"/>
      <c r="BG4261"/>
      <c r="BI4261"/>
      <c r="BJ4261"/>
      <c r="BK4261"/>
      <c r="BM4261"/>
      <c r="BN4261"/>
      <c r="BO4261"/>
    </row>
    <row r="4262" spans="1:67">
      <c r="A4262"/>
      <c r="B4262"/>
      <c r="C4262"/>
      <c r="E4262"/>
      <c r="F4262"/>
      <c r="G4262"/>
      <c r="I4262"/>
      <c r="J4262"/>
      <c r="K4262"/>
      <c r="M4262"/>
      <c r="N4262"/>
      <c r="O4262"/>
      <c r="Q4262"/>
      <c r="R4262"/>
      <c r="S4262"/>
      <c r="U4262"/>
      <c r="V4262"/>
      <c r="W4262"/>
      <c r="Y4262"/>
      <c r="Z4262"/>
      <c r="AA4262"/>
      <c r="AC4262"/>
      <c r="AD4262"/>
      <c r="AE4262"/>
      <c r="AG4262"/>
      <c r="AH4262"/>
      <c r="AI4262"/>
      <c r="AK4262"/>
      <c r="AL4262"/>
      <c r="AM4262"/>
      <c r="AO4262"/>
      <c r="AP4262"/>
      <c r="AQ4262"/>
      <c r="AS4262"/>
      <c r="AT4262"/>
      <c r="AU4262"/>
      <c r="AW4262"/>
      <c r="AX4262"/>
      <c r="AY4262"/>
      <c r="BA4262"/>
      <c r="BB4262"/>
      <c r="BC4262"/>
      <c r="BE4262"/>
      <c r="BF4262"/>
      <c r="BG4262"/>
      <c r="BI4262"/>
      <c r="BJ4262"/>
      <c r="BK4262"/>
      <c r="BM4262"/>
      <c r="BN4262"/>
      <c r="BO4262"/>
    </row>
    <row r="4263" spans="1:67">
      <c r="A4263"/>
      <c r="B4263"/>
      <c r="C4263"/>
      <c r="E4263"/>
      <c r="F4263"/>
      <c r="G4263"/>
      <c r="I4263"/>
      <c r="J4263"/>
      <c r="K4263"/>
      <c r="M4263"/>
      <c r="N4263"/>
      <c r="O4263"/>
      <c r="Q4263"/>
      <c r="R4263"/>
      <c r="S4263"/>
      <c r="U4263"/>
      <c r="V4263"/>
      <c r="W4263"/>
      <c r="Y4263"/>
      <c r="Z4263"/>
      <c r="AA4263"/>
      <c r="AC4263"/>
      <c r="AD4263"/>
      <c r="AE4263"/>
      <c r="AG4263"/>
      <c r="AH4263"/>
      <c r="AI4263"/>
      <c r="AK4263"/>
      <c r="AL4263"/>
      <c r="AM4263"/>
      <c r="AO4263"/>
      <c r="AP4263"/>
      <c r="AQ4263"/>
      <c r="AS4263"/>
      <c r="AT4263"/>
      <c r="AU4263"/>
      <c r="AW4263"/>
      <c r="AX4263"/>
      <c r="AY4263"/>
      <c r="BA4263"/>
      <c r="BB4263"/>
      <c r="BC4263"/>
      <c r="BE4263"/>
      <c r="BF4263"/>
      <c r="BG4263"/>
      <c r="BI4263"/>
      <c r="BJ4263"/>
      <c r="BK4263"/>
      <c r="BM4263"/>
      <c r="BN4263"/>
      <c r="BO4263"/>
    </row>
    <row r="4264" spans="1:67">
      <c r="A4264"/>
      <c r="B4264"/>
      <c r="C4264"/>
      <c r="E4264"/>
      <c r="F4264"/>
      <c r="G4264"/>
      <c r="I4264"/>
      <c r="J4264"/>
      <c r="K4264"/>
      <c r="M4264"/>
      <c r="N4264"/>
      <c r="O4264"/>
      <c r="Q4264"/>
      <c r="R4264"/>
      <c r="S4264"/>
      <c r="U4264"/>
      <c r="V4264"/>
      <c r="W4264"/>
      <c r="Y4264"/>
      <c r="Z4264"/>
      <c r="AA4264"/>
      <c r="AC4264"/>
      <c r="AD4264"/>
      <c r="AE4264"/>
      <c r="AG4264"/>
      <c r="AH4264"/>
      <c r="AI4264"/>
      <c r="AK4264"/>
      <c r="AL4264"/>
      <c r="AM4264"/>
      <c r="AO4264"/>
      <c r="AP4264"/>
      <c r="AQ4264"/>
      <c r="AS4264"/>
      <c r="AT4264"/>
      <c r="AU4264"/>
      <c r="AW4264"/>
      <c r="AX4264"/>
      <c r="AY4264"/>
      <c r="BA4264"/>
      <c r="BB4264"/>
      <c r="BC4264"/>
      <c r="BE4264"/>
      <c r="BF4264"/>
      <c r="BG4264"/>
      <c r="BI4264"/>
      <c r="BJ4264"/>
      <c r="BK4264"/>
      <c r="BM4264"/>
      <c r="BN4264"/>
      <c r="BO4264"/>
    </row>
    <row r="4265" spans="1:67">
      <c r="A4265"/>
      <c r="B4265"/>
      <c r="C4265"/>
      <c r="E4265"/>
      <c r="F4265"/>
      <c r="G4265"/>
      <c r="I4265"/>
      <c r="J4265"/>
      <c r="K4265"/>
      <c r="M4265"/>
      <c r="N4265"/>
      <c r="O4265"/>
      <c r="Q4265"/>
      <c r="R4265"/>
      <c r="S4265"/>
      <c r="U4265"/>
      <c r="V4265"/>
      <c r="W4265"/>
      <c r="Y4265"/>
      <c r="Z4265"/>
      <c r="AA4265"/>
      <c r="AC4265"/>
      <c r="AD4265"/>
      <c r="AE4265"/>
      <c r="AG4265"/>
      <c r="AH4265"/>
      <c r="AI4265"/>
      <c r="AK4265"/>
      <c r="AL4265"/>
      <c r="AM4265"/>
      <c r="AO4265"/>
      <c r="AP4265"/>
      <c r="AQ4265"/>
      <c r="AS4265"/>
      <c r="AT4265"/>
      <c r="AU4265"/>
      <c r="AW4265"/>
      <c r="AX4265"/>
      <c r="AY4265"/>
      <c r="BA4265"/>
      <c r="BB4265"/>
      <c r="BC4265"/>
      <c r="BE4265"/>
      <c r="BF4265"/>
      <c r="BG4265"/>
      <c r="BI4265"/>
      <c r="BJ4265"/>
      <c r="BK4265"/>
      <c r="BM4265"/>
      <c r="BN4265"/>
      <c r="BO4265"/>
    </row>
    <row r="4266" spans="1:67">
      <c r="A4266"/>
      <c r="B4266"/>
      <c r="C4266"/>
      <c r="E4266"/>
      <c r="F4266"/>
      <c r="G4266"/>
      <c r="I4266"/>
      <c r="J4266"/>
      <c r="K4266"/>
      <c r="M4266"/>
      <c r="N4266"/>
      <c r="O4266"/>
      <c r="Q4266"/>
      <c r="R4266"/>
      <c r="S4266"/>
      <c r="U4266"/>
      <c r="V4266"/>
      <c r="W4266"/>
      <c r="Y4266"/>
      <c r="Z4266"/>
      <c r="AA4266"/>
      <c r="AC4266"/>
      <c r="AD4266"/>
      <c r="AE4266"/>
      <c r="AG4266"/>
      <c r="AH4266"/>
      <c r="AI4266"/>
      <c r="AK4266"/>
      <c r="AL4266"/>
      <c r="AM4266"/>
      <c r="AO4266"/>
      <c r="AP4266"/>
      <c r="AQ4266"/>
      <c r="AS4266"/>
      <c r="AT4266"/>
      <c r="AU4266"/>
      <c r="AW4266"/>
      <c r="AX4266"/>
      <c r="AY4266"/>
      <c r="BA4266"/>
      <c r="BB4266"/>
      <c r="BC4266"/>
      <c r="BE4266"/>
      <c r="BF4266"/>
      <c r="BG4266"/>
      <c r="BI4266"/>
      <c r="BJ4266"/>
      <c r="BK4266"/>
      <c r="BM4266"/>
      <c r="BN4266"/>
      <c r="BO4266"/>
    </row>
    <row r="4267" spans="1:67">
      <c r="A4267"/>
      <c r="B4267"/>
      <c r="C4267"/>
      <c r="E4267"/>
      <c r="F4267"/>
      <c r="G4267"/>
      <c r="I4267"/>
      <c r="J4267"/>
      <c r="K4267"/>
      <c r="M4267"/>
      <c r="N4267"/>
      <c r="O4267"/>
      <c r="Q4267"/>
      <c r="R4267"/>
      <c r="S4267"/>
      <c r="U4267"/>
      <c r="V4267"/>
      <c r="W4267"/>
      <c r="Y4267"/>
      <c r="Z4267"/>
      <c r="AA4267"/>
      <c r="AC4267"/>
      <c r="AD4267"/>
      <c r="AE4267"/>
      <c r="AG4267"/>
      <c r="AH4267"/>
      <c r="AI4267"/>
      <c r="AK4267"/>
      <c r="AL4267"/>
      <c r="AM4267"/>
      <c r="AO4267"/>
      <c r="AP4267"/>
      <c r="AQ4267"/>
      <c r="AS4267"/>
      <c r="AT4267"/>
      <c r="AU4267"/>
      <c r="AW4267"/>
      <c r="AX4267"/>
      <c r="AY4267"/>
      <c r="BA4267"/>
      <c r="BB4267"/>
      <c r="BC4267"/>
      <c r="BE4267"/>
      <c r="BF4267"/>
      <c r="BG4267"/>
      <c r="BI4267"/>
      <c r="BJ4267"/>
      <c r="BK4267"/>
      <c r="BM4267"/>
      <c r="BN4267"/>
      <c r="BO4267"/>
    </row>
    <row r="4268" spans="1:67">
      <c r="A4268"/>
      <c r="B4268"/>
      <c r="C4268"/>
      <c r="E4268"/>
      <c r="F4268"/>
      <c r="G4268"/>
      <c r="I4268"/>
      <c r="J4268"/>
      <c r="K4268"/>
      <c r="M4268"/>
      <c r="N4268"/>
      <c r="O4268"/>
      <c r="Q4268"/>
      <c r="R4268"/>
      <c r="S4268"/>
      <c r="U4268"/>
      <c r="V4268"/>
      <c r="W4268"/>
      <c r="Y4268"/>
      <c r="Z4268"/>
      <c r="AA4268"/>
      <c r="AC4268"/>
      <c r="AD4268"/>
      <c r="AE4268"/>
      <c r="AG4268"/>
      <c r="AH4268"/>
      <c r="AI4268"/>
      <c r="AK4268"/>
      <c r="AL4268"/>
      <c r="AM4268"/>
      <c r="AO4268"/>
      <c r="AP4268"/>
      <c r="AQ4268"/>
      <c r="AS4268"/>
      <c r="AT4268"/>
      <c r="AU4268"/>
      <c r="AW4268"/>
      <c r="AX4268"/>
      <c r="AY4268"/>
      <c r="BA4268"/>
      <c r="BB4268"/>
      <c r="BC4268"/>
      <c r="BE4268"/>
      <c r="BF4268"/>
      <c r="BG4268"/>
      <c r="BI4268"/>
      <c r="BJ4268"/>
      <c r="BK4268"/>
      <c r="BM4268"/>
      <c r="BN4268"/>
      <c r="BO4268"/>
    </row>
    <row r="4269" spans="1:67">
      <c r="A4269"/>
      <c r="B4269"/>
      <c r="C4269"/>
      <c r="E4269"/>
      <c r="F4269"/>
      <c r="G4269"/>
      <c r="I4269"/>
      <c r="J4269"/>
      <c r="K4269"/>
      <c r="M4269"/>
      <c r="N4269"/>
      <c r="O4269"/>
      <c r="Q4269"/>
      <c r="R4269"/>
      <c r="S4269"/>
      <c r="U4269"/>
      <c r="V4269"/>
      <c r="W4269"/>
      <c r="Y4269"/>
      <c r="Z4269"/>
      <c r="AA4269"/>
      <c r="AC4269"/>
      <c r="AD4269"/>
      <c r="AE4269"/>
      <c r="AG4269"/>
      <c r="AH4269"/>
      <c r="AI4269"/>
      <c r="AK4269"/>
      <c r="AL4269"/>
      <c r="AM4269"/>
      <c r="AO4269"/>
      <c r="AP4269"/>
      <c r="AQ4269"/>
      <c r="AS4269"/>
      <c r="AT4269"/>
      <c r="AU4269"/>
      <c r="AW4269"/>
      <c r="AX4269"/>
      <c r="AY4269"/>
      <c r="BA4269"/>
      <c r="BB4269"/>
      <c r="BC4269"/>
      <c r="BE4269"/>
      <c r="BF4269"/>
      <c r="BG4269"/>
      <c r="BI4269"/>
      <c r="BJ4269"/>
      <c r="BK4269"/>
      <c r="BM4269"/>
      <c r="BN4269"/>
      <c r="BO4269"/>
    </row>
    <row r="4270" spans="1:67">
      <c r="A4270"/>
      <c r="B4270"/>
      <c r="C4270"/>
      <c r="E4270"/>
      <c r="F4270"/>
      <c r="G4270"/>
      <c r="I4270"/>
      <c r="J4270"/>
      <c r="K4270"/>
      <c r="M4270"/>
      <c r="N4270"/>
      <c r="O4270"/>
      <c r="Q4270"/>
      <c r="R4270"/>
      <c r="S4270"/>
      <c r="U4270"/>
      <c r="V4270"/>
      <c r="W4270"/>
      <c r="Y4270"/>
      <c r="Z4270"/>
      <c r="AA4270"/>
      <c r="AC4270"/>
      <c r="AD4270"/>
      <c r="AE4270"/>
      <c r="AG4270"/>
      <c r="AH4270"/>
      <c r="AI4270"/>
      <c r="AK4270"/>
      <c r="AL4270"/>
      <c r="AM4270"/>
      <c r="AO4270"/>
      <c r="AP4270"/>
      <c r="AQ4270"/>
      <c r="AS4270"/>
      <c r="AT4270"/>
      <c r="AU4270"/>
      <c r="AW4270"/>
      <c r="AX4270"/>
      <c r="AY4270"/>
      <c r="BA4270"/>
      <c r="BB4270"/>
      <c r="BC4270"/>
      <c r="BE4270"/>
      <c r="BF4270"/>
      <c r="BG4270"/>
      <c r="BI4270"/>
      <c r="BJ4270"/>
      <c r="BK4270"/>
      <c r="BM4270"/>
      <c r="BN4270"/>
      <c r="BO4270"/>
    </row>
    <row r="4271" spans="1:67">
      <c r="A4271"/>
      <c r="B4271"/>
      <c r="C4271"/>
      <c r="E4271"/>
      <c r="F4271"/>
      <c r="G4271"/>
      <c r="I4271"/>
      <c r="J4271"/>
      <c r="K4271"/>
      <c r="M4271"/>
      <c r="N4271"/>
      <c r="O4271"/>
      <c r="Q4271"/>
      <c r="R4271"/>
      <c r="S4271"/>
      <c r="U4271"/>
      <c r="V4271"/>
      <c r="W4271"/>
      <c r="Y4271"/>
      <c r="Z4271"/>
      <c r="AA4271"/>
      <c r="AC4271"/>
      <c r="AD4271"/>
      <c r="AE4271"/>
      <c r="AG4271"/>
      <c r="AH4271"/>
      <c r="AI4271"/>
      <c r="AK4271"/>
      <c r="AL4271"/>
      <c r="AM4271"/>
      <c r="AO4271"/>
      <c r="AP4271"/>
      <c r="AQ4271"/>
      <c r="AS4271"/>
      <c r="AT4271"/>
      <c r="AU4271"/>
      <c r="AW4271"/>
      <c r="AX4271"/>
      <c r="AY4271"/>
      <c r="BA4271"/>
      <c r="BB4271"/>
      <c r="BC4271"/>
      <c r="BE4271"/>
      <c r="BF4271"/>
      <c r="BG4271"/>
      <c r="BI4271"/>
      <c r="BJ4271"/>
      <c r="BK4271"/>
      <c r="BM4271"/>
      <c r="BN4271"/>
      <c r="BO4271"/>
    </row>
    <row r="4272" spans="1:67">
      <c r="A4272"/>
      <c r="B4272"/>
      <c r="C4272"/>
      <c r="E4272"/>
      <c r="F4272"/>
      <c r="G4272"/>
      <c r="I4272"/>
      <c r="J4272"/>
      <c r="K4272"/>
      <c r="M4272"/>
      <c r="N4272"/>
      <c r="O4272"/>
      <c r="Q4272"/>
      <c r="R4272"/>
      <c r="S4272"/>
      <c r="U4272"/>
      <c r="V4272"/>
      <c r="W4272"/>
      <c r="Y4272"/>
      <c r="Z4272"/>
      <c r="AA4272"/>
      <c r="AC4272"/>
      <c r="AD4272"/>
      <c r="AE4272"/>
      <c r="AG4272"/>
      <c r="AH4272"/>
      <c r="AI4272"/>
      <c r="AK4272"/>
      <c r="AL4272"/>
      <c r="AM4272"/>
      <c r="AO4272"/>
      <c r="AP4272"/>
      <c r="AQ4272"/>
      <c r="AS4272"/>
      <c r="AT4272"/>
      <c r="AU4272"/>
      <c r="AW4272"/>
      <c r="AX4272"/>
      <c r="AY4272"/>
      <c r="BA4272"/>
      <c r="BB4272"/>
      <c r="BC4272"/>
      <c r="BE4272"/>
      <c r="BF4272"/>
      <c r="BG4272"/>
      <c r="BI4272"/>
      <c r="BJ4272"/>
      <c r="BK4272"/>
      <c r="BM4272"/>
      <c r="BN4272"/>
      <c r="BO4272"/>
    </row>
    <row r="4273" spans="1:67">
      <c r="A4273"/>
      <c r="B4273"/>
      <c r="C4273"/>
      <c r="E4273"/>
      <c r="F4273"/>
      <c r="G4273"/>
      <c r="I4273"/>
      <c r="J4273"/>
      <c r="K4273"/>
      <c r="M4273"/>
      <c r="N4273"/>
      <c r="O4273"/>
      <c r="Q4273"/>
      <c r="R4273"/>
      <c r="S4273"/>
      <c r="U4273"/>
      <c r="V4273"/>
      <c r="W4273"/>
      <c r="Y4273"/>
      <c r="Z4273"/>
      <c r="AA4273"/>
      <c r="AC4273"/>
      <c r="AD4273"/>
      <c r="AE4273"/>
      <c r="AG4273"/>
      <c r="AH4273"/>
      <c r="AI4273"/>
      <c r="AK4273"/>
      <c r="AL4273"/>
      <c r="AM4273"/>
      <c r="AO4273"/>
      <c r="AP4273"/>
      <c r="AQ4273"/>
      <c r="AS4273"/>
      <c r="AT4273"/>
      <c r="AU4273"/>
      <c r="AW4273"/>
      <c r="AX4273"/>
      <c r="AY4273"/>
      <c r="BA4273"/>
      <c r="BB4273"/>
      <c r="BC4273"/>
      <c r="BE4273"/>
      <c r="BF4273"/>
      <c r="BG4273"/>
      <c r="BI4273"/>
      <c r="BJ4273"/>
      <c r="BK4273"/>
      <c r="BM4273"/>
      <c r="BN4273"/>
      <c r="BO4273"/>
    </row>
    <row r="4274" spans="1:67">
      <c r="A4274"/>
      <c r="B4274"/>
      <c r="C4274"/>
      <c r="E4274"/>
      <c r="F4274"/>
      <c r="G4274"/>
      <c r="I4274"/>
      <c r="J4274"/>
      <c r="K4274"/>
      <c r="M4274"/>
      <c r="N4274"/>
      <c r="O4274"/>
      <c r="Q4274"/>
      <c r="R4274"/>
      <c r="S4274"/>
      <c r="U4274"/>
      <c r="V4274"/>
      <c r="W4274"/>
      <c r="Y4274"/>
      <c r="Z4274"/>
      <c r="AA4274"/>
      <c r="AC4274"/>
      <c r="AD4274"/>
      <c r="AE4274"/>
      <c r="AG4274"/>
      <c r="AH4274"/>
      <c r="AI4274"/>
      <c r="AK4274"/>
      <c r="AL4274"/>
      <c r="AM4274"/>
      <c r="AO4274"/>
      <c r="AP4274"/>
      <c r="AQ4274"/>
      <c r="AS4274"/>
      <c r="AT4274"/>
      <c r="AU4274"/>
      <c r="AW4274"/>
      <c r="AX4274"/>
      <c r="AY4274"/>
      <c r="BA4274"/>
      <c r="BB4274"/>
      <c r="BC4274"/>
      <c r="BE4274"/>
      <c r="BF4274"/>
      <c r="BG4274"/>
      <c r="BI4274"/>
      <c r="BJ4274"/>
      <c r="BK4274"/>
      <c r="BM4274"/>
      <c r="BN4274"/>
      <c r="BO4274"/>
    </row>
    <row r="4275" spans="1:67">
      <c r="A4275"/>
      <c r="B4275"/>
      <c r="C4275"/>
      <c r="E4275"/>
      <c r="F4275"/>
      <c r="G4275"/>
      <c r="I4275"/>
      <c r="J4275"/>
      <c r="K4275"/>
      <c r="M4275"/>
      <c r="N4275"/>
      <c r="O4275"/>
      <c r="Q4275"/>
      <c r="R4275"/>
      <c r="S4275"/>
      <c r="U4275"/>
      <c r="V4275"/>
      <c r="W4275"/>
      <c r="Y4275"/>
      <c r="Z4275"/>
      <c r="AA4275"/>
      <c r="AC4275"/>
      <c r="AD4275"/>
      <c r="AE4275"/>
      <c r="AG4275"/>
      <c r="AH4275"/>
      <c r="AI4275"/>
      <c r="AK4275"/>
      <c r="AL4275"/>
      <c r="AM4275"/>
      <c r="AO4275"/>
      <c r="AP4275"/>
      <c r="AQ4275"/>
      <c r="AS4275"/>
      <c r="AT4275"/>
      <c r="AU4275"/>
      <c r="AW4275"/>
      <c r="AX4275"/>
      <c r="AY4275"/>
      <c r="BA4275"/>
      <c r="BB4275"/>
      <c r="BC4275"/>
      <c r="BE4275"/>
      <c r="BF4275"/>
      <c r="BG4275"/>
      <c r="BI4275"/>
      <c r="BJ4275"/>
      <c r="BK4275"/>
      <c r="BM4275"/>
      <c r="BN4275"/>
      <c r="BO4275"/>
    </row>
    <row r="4276" spans="1:67">
      <c r="A4276"/>
      <c r="B4276"/>
      <c r="C4276"/>
      <c r="E4276"/>
      <c r="F4276"/>
      <c r="G4276"/>
      <c r="I4276"/>
      <c r="J4276"/>
      <c r="K4276"/>
      <c r="M4276"/>
      <c r="N4276"/>
      <c r="O4276"/>
      <c r="Q4276"/>
      <c r="R4276"/>
      <c r="S4276"/>
      <c r="U4276"/>
      <c r="V4276"/>
      <c r="W4276"/>
      <c r="Y4276"/>
      <c r="Z4276"/>
      <c r="AA4276"/>
      <c r="AC4276"/>
      <c r="AD4276"/>
      <c r="AE4276"/>
      <c r="AG4276"/>
      <c r="AH4276"/>
      <c r="AI4276"/>
      <c r="AK4276"/>
      <c r="AL4276"/>
      <c r="AM4276"/>
      <c r="AO4276"/>
      <c r="AP4276"/>
      <c r="AQ4276"/>
      <c r="AS4276"/>
      <c r="AT4276"/>
      <c r="AU4276"/>
      <c r="AW4276"/>
      <c r="AX4276"/>
      <c r="AY4276"/>
      <c r="BA4276"/>
      <c r="BB4276"/>
      <c r="BC4276"/>
      <c r="BE4276"/>
      <c r="BF4276"/>
      <c r="BG4276"/>
      <c r="BI4276"/>
      <c r="BJ4276"/>
      <c r="BK4276"/>
      <c r="BM4276"/>
      <c r="BN4276"/>
      <c r="BO4276"/>
    </row>
    <row r="4277" spans="1:67">
      <c r="A4277"/>
      <c r="B4277"/>
      <c r="C4277"/>
      <c r="E4277"/>
      <c r="F4277"/>
      <c r="G4277"/>
      <c r="I4277"/>
      <c r="J4277"/>
      <c r="K4277"/>
      <c r="M4277"/>
      <c r="N4277"/>
      <c r="O4277"/>
      <c r="Q4277"/>
      <c r="R4277"/>
      <c r="S4277"/>
      <c r="U4277"/>
      <c r="V4277"/>
      <c r="W4277"/>
      <c r="Y4277"/>
      <c r="Z4277"/>
      <c r="AA4277"/>
      <c r="AC4277"/>
      <c r="AD4277"/>
      <c r="AE4277"/>
      <c r="AG4277"/>
      <c r="AH4277"/>
      <c r="AI4277"/>
      <c r="AK4277"/>
      <c r="AL4277"/>
      <c r="AM4277"/>
      <c r="AO4277"/>
      <c r="AP4277"/>
      <c r="AQ4277"/>
      <c r="AS4277"/>
      <c r="AT4277"/>
      <c r="AU4277"/>
      <c r="AW4277"/>
      <c r="AX4277"/>
      <c r="AY4277"/>
      <c r="BA4277"/>
      <c r="BB4277"/>
      <c r="BC4277"/>
      <c r="BE4277"/>
      <c r="BF4277"/>
      <c r="BG4277"/>
      <c r="BI4277"/>
      <c r="BJ4277"/>
      <c r="BK4277"/>
      <c r="BM4277"/>
      <c r="BN4277"/>
      <c r="BO4277"/>
    </row>
    <row r="4278" spans="1:67">
      <c r="A4278"/>
      <c r="B4278"/>
      <c r="C4278"/>
      <c r="E4278"/>
      <c r="F4278"/>
      <c r="G4278"/>
      <c r="I4278"/>
      <c r="J4278"/>
      <c r="K4278"/>
      <c r="M4278"/>
      <c r="N4278"/>
      <c r="O4278"/>
      <c r="Q4278"/>
      <c r="R4278"/>
      <c r="S4278"/>
      <c r="U4278"/>
      <c r="V4278"/>
      <c r="W4278"/>
      <c r="Y4278"/>
      <c r="Z4278"/>
      <c r="AA4278"/>
      <c r="AC4278"/>
      <c r="AD4278"/>
      <c r="AE4278"/>
      <c r="AG4278"/>
      <c r="AH4278"/>
      <c r="AI4278"/>
      <c r="AK4278"/>
      <c r="AL4278"/>
      <c r="AM4278"/>
      <c r="AO4278"/>
      <c r="AP4278"/>
      <c r="AQ4278"/>
      <c r="AS4278"/>
      <c r="AT4278"/>
      <c r="AU4278"/>
      <c r="AW4278"/>
      <c r="AX4278"/>
      <c r="AY4278"/>
      <c r="BA4278"/>
      <c r="BB4278"/>
      <c r="BC4278"/>
      <c r="BE4278"/>
      <c r="BF4278"/>
      <c r="BG4278"/>
      <c r="BI4278"/>
      <c r="BJ4278"/>
      <c r="BK4278"/>
      <c r="BM4278"/>
      <c r="BN4278"/>
      <c r="BO4278"/>
    </row>
    <row r="4279" spans="1:67">
      <c r="A4279"/>
      <c r="B4279"/>
      <c r="C4279"/>
      <c r="E4279"/>
      <c r="F4279"/>
      <c r="G4279"/>
      <c r="I4279"/>
      <c r="J4279"/>
      <c r="K4279"/>
      <c r="M4279"/>
      <c r="N4279"/>
      <c r="O4279"/>
      <c r="Q4279"/>
      <c r="R4279"/>
      <c r="S4279"/>
      <c r="U4279"/>
      <c r="V4279"/>
      <c r="W4279"/>
      <c r="Y4279"/>
      <c r="Z4279"/>
      <c r="AA4279"/>
      <c r="AC4279"/>
      <c r="AD4279"/>
      <c r="AE4279"/>
      <c r="AG4279"/>
      <c r="AH4279"/>
      <c r="AI4279"/>
      <c r="AK4279"/>
      <c r="AL4279"/>
      <c r="AM4279"/>
      <c r="AO4279"/>
      <c r="AP4279"/>
      <c r="AQ4279"/>
      <c r="AS4279"/>
      <c r="AT4279"/>
      <c r="AU4279"/>
      <c r="AW4279"/>
      <c r="AX4279"/>
      <c r="AY4279"/>
      <c r="BA4279"/>
      <c r="BB4279"/>
      <c r="BC4279"/>
      <c r="BE4279"/>
      <c r="BF4279"/>
      <c r="BG4279"/>
      <c r="BI4279"/>
      <c r="BJ4279"/>
      <c r="BK4279"/>
      <c r="BM4279"/>
      <c r="BN4279"/>
      <c r="BO4279"/>
    </row>
    <row r="4280" spans="1:67">
      <c r="A4280"/>
      <c r="B4280"/>
      <c r="C4280"/>
      <c r="E4280"/>
      <c r="F4280"/>
      <c r="G4280"/>
      <c r="I4280"/>
      <c r="J4280"/>
      <c r="K4280"/>
      <c r="M4280"/>
      <c r="N4280"/>
      <c r="O4280"/>
      <c r="Q4280"/>
      <c r="R4280"/>
      <c r="S4280"/>
      <c r="U4280"/>
      <c r="V4280"/>
      <c r="W4280"/>
      <c r="Y4280"/>
      <c r="Z4280"/>
      <c r="AA4280"/>
      <c r="AC4280"/>
      <c r="AD4280"/>
      <c r="AE4280"/>
      <c r="AG4280"/>
      <c r="AH4280"/>
      <c r="AI4280"/>
      <c r="AK4280"/>
      <c r="AL4280"/>
      <c r="AM4280"/>
      <c r="AO4280"/>
      <c r="AP4280"/>
      <c r="AQ4280"/>
      <c r="AS4280"/>
      <c r="AT4280"/>
      <c r="AU4280"/>
      <c r="AW4280"/>
      <c r="AX4280"/>
      <c r="AY4280"/>
      <c r="BA4280"/>
      <c r="BB4280"/>
      <c r="BC4280"/>
      <c r="BE4280"/>
      <c r="BF4280"/>
      <c r="BG4280"/>
      <c r="BI4280"/>
      <c r="BJ4280"/>
      <c r="BK4280"/>
      <c r="BM4280"/>
      <c r="BN4280"/>
      <c r="BO4280"/>
    </row>
    <row r="4281" spans="1:67">
      <c r="A4281"/>
      <c r="B4281"/>
      <c r="C4281"/>
      <c r="E4281"/>
      <c r="F4281"/>
      <c r="G4281"/>
      <c r="I4281"/>
      <c r="J4281"/>
      <c r="K4281"/>
      <c r="M4281"/>
      <c r="N4281"/>
      <c r="O4281"/>
      <c r="Q4281"/>
      <c r="R4281"/>
      <c r="S4281"/>
      <c r="U4281"/>
      <c r="V4281"/>
      <c r="W4281"/>
      <c r="Y4281"/>
      <c r="Z4281"/>
      <c r="AA4281"/>
      <c r="AC4281"/>
      <c r="AD4281"/>
      <c r="AE4281"/>
      <c r="AG4281"/>
      <c r="AH4281"/>
      <c r="AI4281"/>
      <c r="AK4281"/>
      <c r="AL4281"/>
      <c r="AM4281"/>
      <c r="AO4281"/>
      <c r="AP4281"/>
      <c r="AQ4281"/>
      <c r="AS4281"/>
      <c r="AT4281"/>
      <c r="AU4281"/>
      <c r="AW4281"/>
      <c r="AX4281"/>
      <c r="AY4281"/>
      <c r="BA4281"/>
      <c r="BB4281"/>
      <c r="BC4281"/>
      <c r="BE4281"/>
      <c r="BF4281"/>
      <c r="BG4281"/>
      <c r="BI4281"/>
      <c r="BJ4281"/>
      <c r="BK4281"/>
      <c r="BM4281"/>
      <c r="BN4281"/>
      <c r="BO4281"/>
    </row>
    <row r="4282" spans="1:67">
      <c r="A4282"/>
      <c r="B4282"/>
      <c r="C4282"/>
      <c r="E4282"/>
      <c r="F4282"/>
      <c r="G4282"/>
      <c r="I4282"/>
      <c r="J4282"/>
      <c r="K4282"/>
      <c r="M4282"/>
      <c r="N4282"/>
      <c r="O4282"/>
      <c r="Q4282"/>
      <c r="R4282"/>
      <c r="S4282"/>
      <c r="U4282"/>
      <c r="V4282"/>
      <c r="W4282"/>
      <c r="Y4282"/>
      <c r="Z4282"/>
      <c r="AA4282"/>
      <c r="AC4282"/>
      <c r="AD4282"/>
      <c r="AE4282"/>
      <c r="AG4282"/>
      <c r="AH4282"/>
      <c r="AI4282"/>
      <c r="AK4282"/>
      <c r="AL4282"/>
      <c r="AM4282"/>
      <c r="AO4282"/>
      <c r="AP4282"/>
      <c r="AQ4282"/>
      <c r="AS4282"/>
      <c r="AT4282"/>
      <c r="AU4282"/>
      <c r="AW4282"/>
      <c r="AX4282"/>
      <c r="AY4282"/>
      <c r="BA4282"/>
      <c r="BB4282"/>
      <c r="BC4282"/>
      <c r="BE4282"/>
      <c r="BF4282"/>
      <c r="BG4282"/>
      <c r="BI4282"/>
      <c r="BJ4282"/>
      <c r="BK4282"/>
      <c r="BM4282"/>
      <c r="BN4282"/>
      <c r="BO4282"/>
    </row>
    <row r="4283" spans="1:67">
      <c r="A4283"/>
      <c r="B4283"/>
      <c r="C4283"/>
      <c r="E4283"/>
      <c r="F4283"/>
      <c r="G4283"/>
      <c r="I4283"/>
      <c r="J4283"/>
      <c r="K4283"/>
      <c r="M4283"/>
      <c r="N4283"/>
      <c r="O4283"/>
      <c r="Q4283"/>
      <c r="R4283"/>
      <c r="S4283"/>
      <c r="U4283"/>
      <c r="V4283"/>
      <c r="W4283"/>
      <c r="Y4283"/>
      <c r="Z4283"/>
      <c r="AA4283"/>
      <c r="AC4283"/>
      <c r="AD4283"/>
      <c r="AE4283"/>
      <c r="AG4283"/>
      <c r="AH4283"/>
      <c r="AI4283"/>
      <c r="AK4283"/>
      <c r="AL4283"/>
      <c r="AM4283"/>
      <c r="AO4283"/>
      <c r="AP4283"/>
      <c r="AQ4283"/>
      <c r="AS4283"/>
      <c r="AT4283"/>
      <c r="AU4283"/>
      <c r="AW4283"/>
      <c r="AX4283"/>
      <c r="AY4283"/>
      <c r="BA4283"/>
      <c r="BB4283"/>
      <c r="BC4283"/>
      <c r="BE4283"/>
      <c r="BF4283"/>
      <c r="BG4283"/>
      <c r="BI4283"/>
      <c r="BJ4283"/>
      <c r="BK4283"/>
      <c r="BM4283"/>
      <c r="BN4283"/>
      <c r="BO4283"/>
    </row>
    <row r="4284" spans="1:67">
      <c r="A4284"/>
      <c r="B4284"/>
      <c r="C4284"/>
      <c r="E4284"/>
      <c r="F4284"/>
      <c r="G4284"/>
      <c r="I4284"/>
      <c r="J4284"/>
      <c r="K4284"/>
      <c r="M4284"/>
      <c r="N4284"/>
      <c r="O4284"/>
      <c r="Q4284"/>
      <c r="R4284"/>
      <c r="S4284"/>
      <c r="U4284"/>
      <c r="V4284"/>
      <c r="W4284"/>
      <c r="Y4284"/>
      <c r="Z4284"/>
      <c r="AA4284"/>
      <c r="AC4284"/>
      <c r="AD4284"/>
      <c r="AE4284"/>
      <c r="AG4284"/>
      <c r="AH4284"/>
      <c r="AI4284"/>
      <c r="AK4284"/>
      <c r="AL4284"/>
      <c r="AM4284"/>
      <c r="AO4284"/>
      <c r="AP4284"/>
      <c r="AQ4284"/>
      <c r="AS4284"/>
      <c r="AT4284"/>
      <c r="AU4284"/>
      <c r="AW4284"/>
      <c r="AX4284"/>
      <c r="AY4284"/>
      <c r="BA4284"/>
      <c r="BB4284"/>
      <c r="BC4284"/>
      <c r="BE4284"/>
      <c r="BF4284"/>
      <c r="BG4284"/>
      <c r="BI4284"/>
      <c r="BJ4284"/>
      <c r="BK4284"/>
      <c r="BM4284"/>
      <c r="BN4284"/>
      <c r="BO4284"/>
    </row>
    <row r="4285" spans="1:67">
      <c r="A4285"/>
      <c r="B4285"/>
      <c r="C4285"/>
      <c r="E4285"/>
      <c r="F4285"/>
      <c r="G4285"/>
      <c r="I4285"/>
      <c r="J4285"/>
      <c r="K4285"/>
      <c r="M4285"/>
      <c r="N4285"/>
      <c r="O4285"/>
      <c r="Q4285"/>
      <c r="R4285"/>
      <c r="S4285"/>
      <c r="U4285"/>
      <c r="V4285"/>
      <c r="W4285"/>
      <c r="Y4285"/>
      <c r="Z4285"/>
      <c r="AA4285"/>
      <c r="AC4285"/>
      <c r="AD4285"/>
      <c r="AE4285"/>
      <c r="AG4285"/>
      <c r="AH4285"/>
      <c r="AI4285"/>
      <c r="AK4285"/>
      <c r="AL4285"/>
      <c r="AM4285"/>
      <c r="AO4285"/>
      <c r="AP4285"/>
      <c r="AQ4285"/>
      <c r="AS4285"/>
      <c r="AT4285"/>
      <c r="AU4285"/>
      <c r="AW4285"/>
      <c r="AX4285"/>
      <c r="AY4285"/>
      <c r="BA4285"/>
      <c r="BB4285"/>
      <c r="BC4285"/>
      <c r="BE4285"/>
      <c r="BF4285"/>
      <c r="BG4285"/>
      <c r="BI4285"/>
      <c r="BJ4285"/>
      <c r="BK4285"/>
      <c r="BM4285"/>
      <c r="BN4285"/>
      <c r="BO4285"/>
    </row>
    <row r="4286" spans="1:67">
      <c r="A4286"/>
      <c r="B4286"/>
      <c r="C4286"/>
      <c r="E4286"/>
      <c r="F4286"/>
      <c r="G4286"/>
      <c r="I4286"/>
      <c r="J4286"/>
      <c r="K4286"/>
      <c r="M4286"/>
      <c r="N4286"/>
      <c r="O4286"/>
      <c r="Q4286"/>
      <c r="R4286"/>
      <c r="S4286"/>
      <c r="U4286"/>
      <c r="V4286"/>
      <c r="W4286"/>
      <c r="Y4286"/>
      <c r="Z4286"/>
      <c r="AA4286"/>
      <c r="AC4286"/>
      <c r="AD4286"/>
      <c r="AE4286"/>
      <c r="AG4286"/>
      <c r="AH4286"/>
      <c r="AI4286"/>
      <c r="AK4286"/>
      <c r="AL4286"/>
      <c r="AM4286"/>
      <c r="AO4286"/>
      <c r="AP4286"/>
      <c r="AQ4286"/>
      <c r="AS4286"/>
      <c r="AT4286"/>
      <c r="AU4286"/>
      <c r="AW4286"/>
      <c r="AX4286"/>
      <c r="AY4286"/>
      <c r="BA4286"/>
      <c r="BB4286"/>
      <c r="BC4286"/>
      <c r="BE4286"/>
      <c r="BF4286"/>
      <c r="BG4286"/>
      <c r="BI4286"/>
      <c r="BJ4286"/>
      <c r="BK4286"/>
      <c r="BM4286"/>
      <c r="BN4286"/>
      <c r="BO4286"/>
    </row>
    <row r="4287" spans="1:67">
      <c r="A4287"/>
      <c r="B4287"/>
      <c r="C4287"/>
      <c r="E4287"/>
      <c r="F4287"/>
      <c r="G4287"/>
      <c r="I4287"/>
      <c r="J4287"/>
      <c r="K4287"/>
      <c r="M4287"/>
      <c r="N4287"/>
      <c r="O4287"/>
      <c r="Q4287"/>
      <c r="R4287"/>
      <c r="S4287"/>
      <c r="U4287"/>
      <c r="V4287"/>
      <c r="W4287"/>
      <c r="Y4287"/>
      <c r="Z4287"/>
      <c r="AA4287"/>
      <c r="AC4287"/>
      <c r="AD4287"/>
      <c r="AE4287"/>
      <c r="AG4287"/>
      <c r="AH4287"/>
      <c r="AI4287"/>
      <c r="AK4287"/>
      <c r="AL4287"/>
      <c r="AM4287"/>
      <c r="AO4287"/>
      <c r="AP4287"/>
      <c r="AQ4287"/>
      <c r="AS4287"/>
      <c r="AT4287"/>
      <c r="AU4287"/>
      <c r="AW4287"/>
      <c r="AX4287"/>
      <c r="AY4287"/>
      <c r="BA4287"/>
      <c r="BB4287"/>
      <c r="BC4287"/>
      <c r="BE4287"/>
      <c r="BF4287"/>
      <c r="BG4287"/>
      <c r="BI4287"/>
      <c r="BJ4287"/>
      <c r="BK4287"/>
      <c r="BM4287"/>
      <c r="BN4287"/>
      <c r="BO4287"/>
    </row>
    <row r="4288" spans="1:67">
      <c r="A4288"/>
      <c r="B4288"/>
      <c r="C4288"/>
      <c r="E4288"/>
      <c r="F4288"/>
      <c r="G4288"/>
      <c r="I4288"/>
      <c r="J4288"/>
      <c r="K4288"/>
      <c r="M4288"/>
      <c r="N4288"/>
      <c r="O4288"/>
      <c r="Q4288"/>
      <c r="R4288"/>
      <c r="S4288"/>
      <c r="U4288"/>
      <c r="V4288"/>
      <c r="W4288"/>
      <c r="Y4288"/>
      <c r="Z4288"/>
      <c r="AA4288"/>
      <c r="AC4288"/>
      <c r="AD4288"/>
      <c r="AE4288"/>
      <c r="AG4288"/>
      <c r="AH4288"/>
      <c r="AI4288"/>
      <c r="AK4288"/>
      <c r="AL4288"/>
      <c r="AM4288"/>
      <c r="AO4288"/>
      <c r="AP4288"/>
      <c r="AQ4288"/>
      <c r="AS4288"/>
      <c r="AT4288"/>
      <c r="AU4288"/>
      <c r="AW4288"/>
      <c r="AX4288"/>
      <c r="AY4288"/>
      <c r="BA4288"/>
      <c r="BB4288"/>
      <c r="BC4288"/>
      <c r="BE4288"/>
      <c r="BF4288"/>
      <c r="BG4288"/>
      <c r="BI4288"/>
      <c r="BJ4288"/>
      <c r="BK4288"/>
      <c r="BM4288"/>
      <c r="BN4288"/>
      <c r="BO4288"/>
    </row>
    <row r="4289" spans="1:67">
      <c r="A4289"/>
      <c r="B4289"/>
      <c r="C4289"/>
      <c r="E4289"/>
      <c r="F4289"/>
      <c r="G4289"/>
      <c r="I4289"/>
      <c r="J4289"/>
      <c r="K4289"/>
      <c r="M4289"/>
      <c r="N4289"/>
      <c r="O4289"/>
      <c r="Q4289"/>
      <c r="R4289"/>
      <c r="S4289"/>
      <c r="U4289"/>
      <c r="V4289"/>
      <c r="W4289"/>
      <c r="Y4289"/>
      <c r="Z4289"/>
      <c r="AA4289"/>
      <c r="AC4289"/>
      <c r="AD4289"/>
      <c r="AE4289"/>
      <c r="AG4289"/>
      <c r="AH4289"/>
      <c r="AI4289"/>
      <c r="AK4289"/>
      <c r="AL4289"/>
      <c r="AM4289"/>
      <c r="AO4289"/>
      <c r="AP4289"/>
      <c r="AQ4289"/>
      <c r="AS4289"/>
      <c r="AT4289"/>
      <c r="AU4289"/>
      <c r="AW4289"/>
      <c r="AX4289"/>
      <c r="AY4289"/>
      <c r="BA4289"/>
      <c r="BB4289"/>
      <c r="BC4289"/>
      <c r="BE4289"/>
      <c r="BF4289"/>
      <c r="BG4289"/>
      <c r="BI4289"/>
      <c r="BJ4289"/>
      <c r="BK4289"/>
      <c r="BM4289"/>
      <c r="BN4289"/>
      <c r="BO4289"/>
    </row>
    <row r="4290" spans="1:67">
      <c r="A4290"/>
      <c r="B4290"/>
      <c r="C4290"/>
      <c r="E4290"/>
      <c r="F4290"/>
      <c r="G4290"/>
      <c r="I4290"/>
      <c r="J4290"/>
      <c r="K4290"/>
      <c r="M4290"/>
      <c r="N4290"/>
      <c r="O4290"/>
      <c r="Q4290"/>
      <c r="R4290"/>
      <c r="S4290"/>
      <c r="U4290"/>
      <c r="V4290"/>
      <c r="W4290"/>
      <c r="Y4290"/>
      <c r="Z4290"/>
      <c r="AA4290"/>
      <c r="AC4290"/>
      <c r="AD4290"/>
      <c r="AE4290"/>
      <c r="AG4290"/>
      <c r="AH4290"/>
      <c r="AI4290"/>
      <c r="AK4290"/>
      <c r="AL4290"/>
      <c r="AM4290"/>
      <c r="AO4290"/>
      <c r="AP4290"/>
      <c r="AQ4290"/>
      <c r="AS4290"/>
      <c r="AT4290"/>
      <c r="AU4290"/>
      <c r="AW4290"/>
      <c r="AX4290"/>
      <c r="AY4290"/>
      <c r="BA4290"/>
      <c r="BB4290"/>
      <c r="BC4290"/>
      <c r="BE4290"/>
      <c r="BF4290"/>
      <c r="BG4290"/>
      <c r="BI4290"/>
      <c r="BJ4290"/>
      <c r="BK4290"/>
      <c r="BM4290"/>
      <c r="BN4290"/>
      <c r="BO4290"/>
    </row>
    <row r="4291" spans="1:67">
      <c r="A4291"/>
      <c r="B4291"/>
      <c r="C4291"/>
      <c r="E4291"/>
      <c r="F4291"/>
      <c r="G4291"/>
      <c r="I4291"/>
      <c r="J4291"/>
      <c r="K4291"/>
      <c r="M4291"/>
      <c r="N4291"/>
      <c r="O4291"/>
      <c r="Q4291"/>
      <c r="R4291"/>
      <c r="S4291"/>
      <c r="U4291"/>
      <c r="V4291"/>
      <c r="W4291"/>
      <c r="Y4291"/>
      <c r="Z4291"/>
      <c r="AA4291"/>
      <c r="AC4291"/>
      <c r="AD4291"/>
      <c r="AE4291"/>
      <c r="AG4291"/>
      <c r="AH4291"/>
      <c r="AI4291"/>
      <c r="AK4291"/>
      <c r="AL4291"/>
      <c r="AM4291"/>
      <c r="AO4291"/>
      <c r="AP4291"/>
      <c r="AQ4291"/>
      <c r="AS4291"/>
      <c r="AT4291"/>
      <c r="AU4291"/>
      <c r="AW4291"/>
      <c r="AX4291"/>
      <c r="AY4291"/>
      <c r="BA4291"/>
      <c r="BB4291"/>
      <c r="BC4291"/>
      <c r="BE4291"/>
      <c r="BF4291"/>
      <c r="BG4291"/>
      <c r="BI4291"/>
      <c r="BJ4291"/>
      <c r="BK4291"/>
      <c r="BM4291"/>
      <c r="BN4291"/>
      <c r="BO4291"/>
    </row>
    <row r="4292" spans="1:67">
      <c r="A4292"/>
      <c r="B4292"/>
      <c r="C4292"/>
      <c r="E4292"/>
      <c r="F4292"/>
      <c r="G4292"/>
      <c r="I4292"/>
      <c r="J4292"/>
      <c r="K4292"/>
      <c r="M4292"/>
      <c r="N4292"/>
      <c r="O4292"/>
      <c r="Q4292"/>
      <c r="R4292"/>
      <c r="S4292"/>
      <c r="U4292"/>
      <c r="V4292"/>
      <c r="W4292"/>
      <c r="Y4292"/>
      <c r="Z4292"/>
      <c r="AA4292"/>
      <c r="AC4292"/>
      <c r="AD4292"/>
      <c r="AE4292"/>
      <c r="AG4292"/>
      <c r="AH4292"/>
      <c r="AI4292"/>
      <c r="AK4292"/>
      <c r="AL4292"/>
      <c r="AM4292"/>
      <c r="AO4292"/>
      <c r="AP4292"/>
      <c r="AQ4292"/>
      <c r="AS4292"/>
      <c r="AT4292"/>
      <c r="AU4292"/>
      <c r="AW4292"/>
      <c r="AX4292"/>
      <c r="AY4292"/>
      <c r="BA4292"/>
      <c r="BB4292"/>
      <c r="BC4292"/>
      <c r="BE4292"/>
      <c r="BF4292"/>
      <c r="BG4292"/>
      <c r="BI4292"/>
      <c r="BJ4292"/>
      <c r="BK4292"/>
      <c r="BM4292"/>
      <c r="BN4292"/>
      <c r="BO4292"/>
    </row>
    <row r="4293" spans="1:67">
      <c r="A4293"/>
      <c r="B4293"/>
      <c r="C4293"/>
      <c r="E4293"/>
      <c r="F4293"/>
      <c r="G4293"/>
      <c r="I4293"/>
      <c r="J4293"/>
      <c r="K4293"/>
      <c r="M4293"/>
      <c r="N4293"/>
      <c r="O4293"/>
      <c r="Q4293"/>
      <c r="R4293"/>
      <c r="S4293"/>
      <c r="U4293"/>
      <c r="V4293"/>
      <c r="W4293"/>
      <c r="Y4293"/>
      <c r="Z4293"/>
      <c r="AA4293"/>
      <c r="AC4293"/>
      <c r="AD4293"/>
      <c r="AE4293"/>
      <c r="AG4293"/>
      <c r="AH4293"/>
      <c r="AI4293"/>
      <c r="AK4293"/>
      <c r="AL4293"/>
      <c r="AM4293"/>
      <c r="AO4293"/>
      <c r="AP4293"/>
      <c r="AQ4293"/>
      <c r="AS4293"/>
      <c r="AT4293"/>
      <c r="AU4293"/>
      <c r="AW4293"/>
      <c r="AX4293"/>
      <c r="AY4293"/>
      <c r="BA4293"/>
      <c r="BB4293"/>
      <c r="BC4293"/>
      <c r="BE4293"/>
      <c r="BF4293"/>
      <c r="BG4293"/>
      <c r="BI4293"/>
      <c r="BJ4293"/>
      <c r="BK4293"/>
      <c r="BM4293"/>
      <c r="BN4293"/>
      <c r="BO4293"/>
    </row>
    <row r="4294" spans="1:67">
      <c r="A4294"/>
      <c r="B4294"/>
      <c r="C4294"/>
      <c r="E4294"/>
      <c r="F4294"/>
      <c r="G4294"/>
      <c r="I4294"/>
      <c r="J4294"/>
      <c r="K4294"/>
      <c r="M4294"/>
      <c r="N4294"/>
      <c r="O4294"/>
      <c r="Q4294"/>
      <c r="R4294"/>
      <c r="S4294"/>
      <c r="U4294"/>
      <c r="V4294"/>
      <c r="W4294"/>
      <c r="Y4294"/>
      <c r="Z4294"/>
      <c r="AA4294"/>
      <c r="AC4294"/>
      <c r="AD4294"/>
      <c r="AE4294"/>
      <c r="AG4294"/>
      <c r="AH4294"/>
      <c r="AI4294"/>
      <c r="AK4294"/>
      <c r="AL4294"/>
      <c r="AM4294"/>
      <c r="AO4294"/>
      <c r="AP4294"/>
      <c r="AQ4294"/>
      <c r="AS4294"/>
      <c r="AT4294"/>
      <c r="AU4294"/>
      <c r="AW4294"/>
      <c r="AX4294"/>
      <c r="AY4294"/>
      <c r="BA4294"/>
      <c r="BB4294"/>
      <c r="BC4294"/>
      <c r="BE4294"/>
      <c r="BF4294"/>
      <c r="BG4294"/>
      <c r="BI4294"/>
      <c r="BJ4294"/>
      <c r="BK4294"/>
      <c r="BM4294"/>
      <c r="BN4294"/>
      <c r="BO4294"/>
    </row>
    <row r="4295" spans="1:67">
      <c r="A4295"/>
      <c r="B4295"/>
      <c r="C4295"/>
      <c r="E4295"/>
      <c r="F4295"/>
      <c r="G4295"/>
      <c r="I4295"/>
      <c r="J4295"/>
      <c r="K4295"/>
      <c r="M4295"/>
      <c r="N4295"/>
      <c r="O4295"/>
      <c r="Q4295"/>
      <c r="R4295"/>
      <c r="S4295"/>
      <c r="U4295"/>
      <c r="V4295"/>
      <c r="W4295"/>
      <c r="Y4295"/>
      <c r="Z4295"/>
      <c r="AA4295"/>
      <c r="AC4295"/>
      <c r="AD4295"/>
      <c r="AE4295"/>
      <c r="AG4295"/>
      <c r="AH4295"/>
      <c r="AI4295"/>
      <c r="AK4295"/>
      <c r="AL4295"/>
      <c r="AM4295"/>
      <c r="AO4295"/>
      <c r="AP4295"/>
      <c r="AQ4295"/>
      <c r="AS4295"/>
      <c r="AT4295"/>
      <c r="AU4295"/>
      <c r="AW4295"/>
      <c r="AX4295"/>
      <c r="AY4295"/>
      <c r="BA4295"/>
      <c r="BB4295"/>
      <c r="BC4295"/>
      <c r="BE4295"/>
      <c r="BF4295"/>
      <c r="BG4295"/>
      <c r="BI4295"/>
      <c r="BJ4295"/>
      <c r="BK4295"/>
      <c r="BM4295"/>
      <c r="BN4295"/>
      <c r="BO4295"/>
    </row>
    <row r="4296" spans="1:67">
      <c r="A4296"/>
      <c r="B4296"/>
      <c r="C4296"/>
      <c r="E4296"/>
      <c r="F4296"/>
      <c r="G4296"/>
      <c r="I4296"/>
      <c r="J4296"/>
      <c r="K4296"/>
      <c r="M4296"/>
      <c r="N4296"/>
      <c r="O4296"/>
      <c r="Q4296"/>
      <c r="R4296"/>
      <c r="S4296"/>
      <c r="U4296"/>
      <c r="V4296"/>
      <c r="W4296"/>
      <c r="Y4296"/>
      <c r="Z4296"/>
      <c r="AA4296"/>
      <c r="AC4296"/>
      <c r="AD4296"/>
      <c r="AE4296"/>
      <c r="AG4296"/>
      <c r="AH4296"/>
      <c r="AI4296"/>
      <c r="AK4296"/>
      <c r="AL4296"/>
      <c r="AM4296"/>
      <c r="AO4296"/>
      <c r="AP4296"/>
      <c r="AQ4296"/>
      <c r="AS4296"/>
      <c r="AT4296"/>
      <c r="AU4296"/>
      <c r="AW4296"/>
      <c r="AX4296"/>
      <c r="AY4296"/>
      <c r="BA4296"/>
      <c r="BB4296"/>
      <c r="BC4296"/>
      <c r="BE4296"/>
      <c r="BF4296"/>
      <c r="BG4296"/>
      <c r="BI4296"/>
      <c r="BJ4296"/>
      <c r="BK4296"/>
      <c r="BM4296"/>
      <c r="BN4296"/>
      <c r="BO4296"/>
    </row>
    <row r="4297" spans="1:67">
      <c r="A4297"/>
      <c r="B4297"/>
      <c r="C4297"/>
      <c r="E4297"/>
      <c r="F4297"/>
      <c r="G4297"/>
      <c r="I4297"/>
      <c r="J4297"/>
      <c r="K4297"/>
      <c r="M4297"/>
      <c r="N4297"/>
      <c r="O4297"/>
      <c r="Q4297"/>
      <c r="R4297"/>
      <c r="S4297"/>
      <c r="U4297"/>
      <c r="V4297"/>
      <c r="W4297"/>
      <c r="Y4297"/>
      <c r="Z4297"/>
      <c r="AA4297"/>
      <c r="AC4297"/>
      <c r="AD4297"/>
      <c r="AE4297"/>
      <c r="AG4297"/>
      <c r="AH4297"/>
      <c r="AI4297"/>
      <c r="AK4297"/>
      <c r="AL4297"/>
      <c r="AM4297"/>
      <c r="AO4297"/>
      <c r="AP4297"/>
      <c r="AQ4297"/>
      <c r="AS4297"/>
      <c r="AT4297"/>
      <c r="AU4297"/>
      <c r="AW4297"/>
      <c r="AX4297"/>
      <c r="AY4297"/>
      <c r="BA4297"/>
      <c r="BB4297"/>
      <c r="BC4297"/>
      <c r="BE4297"/>
      <c r="BF4297"/>
      <c r="BG4297"/>
      <c r="BI4297"/>
      <c r="BJ4297"/>
      <c r="BK4297"/>
      <c r="BM4297"/>
      <c r="BN4297"/>
      <c r="BO4297"/>
    </row>
    <row r="4298" spans="1:67">
      <c r="A4298"/>
      <c r="B4298"/>
      <c r="C4298"/>
      <c r="E4298"/>
      <c r="F4298"/>
      <c r="G4298"/>
      <c r="I4298"/>
      <c r="J4298"/>
      <c r="K4298"/>
      <c r="M4298"/>
      <c r="N4298"/>
      <c r="O4298"/>
      <c r="Q4298"/>
      <c r="R4298"/>
      <c r="S4298"/>
      <c r="U4298"/>
      <c r="V4298"/>
      <c r="W4298"/>
      <c r="Y4298"/>
      <c r="Z4298"/>
      <c r="AA4298"/>
      <c r="AC4298"/>
      <c r="AD4298"/>
      <c r="AE4298"/>
      <c r="AG4298"/>
      <c r="AH4298"/>
      <c r="AI4298"/>
      <c r="AK4298"/>
      <c r="AL4298"/>
      <c r="AM4298"/>
      <c r="AO4298"/>
      <c r="AP4298"/>
      <c r="AQ4298"/>
      <c r="AS4298"/>
      <c r="AT4298"/>
      <c r="AU4298"/>
      <c r="AW4298"/>
      <c r="AX4298"/>
      <c r="AY4298"/>
      <c r="BA4298"/>
      <c r="BB4298"/>
      <c r="BC4298"/>
      <c r="BE4298"/>
      <c r="BF4298"/>
      <c r="BG4298"/>
      <c r="BI4298"/>
      <c r="BJ4298"/>
      <c r="BK4298"/>
      <c r="BM4298"/>
      <c r="BN4298"/>
      <c r="BO4298"/>
    </row>
    <row r="4299" spans="1:67">
      <c r="A4299"/>
      <c r="B4299"/>
      <c r="C4299"/>
      <c r="E4299"/>
      <c r="F4299"/>
      <c r="G4299"/>
      <c r="I4299"/>
      <c r="J4299"/>
      <c r="K4299"/>
      <c r="M4299"/>
      <c r="N4299"/>
      <c r="O4299"/>
      <c r="Q4299"/>
      <c r="R4299"/>
      <c r="S4299"/>
      <c r="U4299"/>
      <c r="V4299"/>
      <c r="W4299"/>
      <c r="Y4299"/>
      <c r="Z4299"/>
      <c r="AA4299"/>
      <c r="AC4299"/>
      <c r="AD4299"/>
      <c r="AE4299"/>
      <c r="AG4299"/>
      <c r="AH4299"/>
      <c r="AI4299"/>
      <c r="AK4299"/>
      <c r="AL4299"/>
      <c r="AM4299"/>
      <c r="AO4299"/>
      <c r="AP4299"/>
      <c r="AQ4299"/>
      <c r="AS4299"/>
      <c r="AT4299"/>
      <c r="AU4299"/>
      <c r="AW4299"/>
      <c r="AX4299"/>
      <c r="AY4299"/>
      <c r="BA4299"/>
      <c r="BB4299"/>
      <c r="BC4299"/>
      <c r="BE4299"/>
      <c r="BF4299"/>
      <c r="BG4299"/>
      <c r="BI4299"/>
      <c r="BJ4299"/>
      <c r="BK4299"/>
      <c r="BM4299"/>
      <c r="BN4299"/>
      <c r="BO4299"/>
    </row>
    <row r="4300" spans="1:67">
      <c r="A4300"/>
      <c r="B4300"/>
      <c r="C4300"/>
      <c r="E4300"/>
      <c r="F4300"/>
      <c r="G4300"/>
      <c r="I4300"/>
      <c r="J4300"/>
      <c r="K4300"/>
      <c r="M4300"/>
      <c r="N4300"/>
      <c r="O4300"/>
      <c r="Q4300"/>
      <c r="R4300"/>
      <c r="S4300"/>
      <c r="U4300"/>
      <c r="V4300"/>
      <c r="W4300"/>
      <c r="Y4300"/>
      <c r="Z4300"/>
      <c r="AA4300"/>
      <c r="AC4300"/>
      <c r="AD4300"/>
      <c r="AE4300"/>
      <c r="AG4300"/>
      <c r="AH4300"/>
      <c r="AI4300"/>
      <c r="AK4300"/>
      <c r="AL4300"/>
      <c r="AM4300"/>
      <c r="AO4300"/>
      <c r="AP4300"/>
      <c r="AQ4300"/>
      <c r="AS4300"/>
      <c r="AT4300"/>
      <c r="AU4300"/>
      <c r="AW4300"/>
      <c r="AX4300"/>
      <c r="AY4300"/>
      <c r="BA4300"/>
      <c r="BB4300"/>
      <c r="BC4300"/>
      <c r="BE4300"/>
      <c r="BF4300"/>
      <c r="BG4300"/>
      <c r="BI4300"/>
      <c r="BJ4300"/>
      <c r="BK4300"/>
      <c r="BM4300"/>
      <c r="BN4300"/>
      <c r="BO4300"/>
    </row>
    <row r="4301" spans="1:67">
      <c r="A4301"/>
      <c r="B4301"/>
      <c r="C4301"/>
      <c r="E4301"/>
      <c r="F4301"/>
      <c r="G4301"/>
      <c r="I4301"/>
      <c r="J4301"/>
      <c r="K4301"/>
      <c r="M4301"/>
      <c r="N4301"/>
      <c r="O4301"/>
      <c r="Q4301"/>
      <c r="R4301"/>
      <c r="S4301"/>
      <c r="U4301"/>
      <c r="V4301"/>
      <c r="W4301"/>
      <c r="Y4301"/>
      <c r="Z4301"/>
      <c r="AA4301"/>
      <c r="AC4301"/>
      <c r="AD4301"/>
      <c r="AE4301"/>
      <c r="AG4301"/>
      <c r="AH4301"/>
      <c r="AI4301"/>
      <c r="AK4301"/>
      <c r="AL4301"/>
      <c r="AM4301"/>
      <c r="AO4301"/>
      <c r="AP4301"/>
      <c r="AQ4301"/>
      <c r="AS4301"/>
      <c r="AT4301"/>
      <c r="AU4301"/>
      <c r="AW4301"/>
      <c r="AX4301"/>
      <c r="AY4301"/>
      <c r="BA4301"/>
      <c r="BB4301"/>
      <c r="BC4301"/>
      <c r="BE4301"/>
      <c r="BF4301"/>
      <c r="BG4301"/>
      <c r="BI4301"/>
      <c r="BJ4301"/>
      <c r="BK4301"/>
      <c r="BM4301"/>
      <c r="BN4301"/>
      <c r="BO4301"/>
    </row>
    <row r="4302" spans="1:67">
      <c r="A4302"/>
      <c r="B4302"/>
      <c r="C4302"/>
      <c r="E4302"/>
      <c r="F4302"/>
      <c r="G4302"/>
      <c r="I4302"/>
      <c r="J4302"/>
      <c r="K4302"/>
      <c r="M4302"/>
      <c r="N4302"/>
      <c r="O4302"/>
      <c r="Q4302"/>
      <c r="R4302"/>
      <c r="S4302"/>
      <c r="U4302"/>
      <c r="V4302"/>
      <c r="W4302"/>
      <c r="Y4302"/>
      <c r="Z4302"/>
      <c r="AA4302"/>
      <c r="AC4302"/>
      <c r="AD4302"/>
      <c r="AE4302"/>
      <c r="AG4302"/>
      <c r="AH4302"/>
      <c r="AI4302"/>
      <c r="AK4302"/>
      <c r="AL4302"/>
      <c r="AM4302"/>
      <c r="AO4302"/>
      <c r="AP4302"/>
      <c r="AQ4302"/>
      <c r="AS4302"/>
      <c r="AT4302"/>
      <c r="AU4302"/>
      <c r="AW4302"/>
      <c r="AX4302"/>
      <c r="AY4302"/>
      <c r="BA4302"/>
      <c r="BB4302"/>
      <c r="BC4302"/>
      <c r="BE4302"/>
      <c r="BF4302"/>
      <c r="BG4302"/>
      <c r="BI4302"/>
      <c r="BJ4302"/>
      <c r="BK4302"/>
      <c r="BM4302"/>
      <c r="BN4302"/>
      <c r="BO4302"/>
    </row>
    <row r="4303" spans="1:67">
      <c r="A4303"/>
      <c r="B4303"/>
      <c r="C4303"/>
      <c r="E4303"/>
      <c r="F4303"/>
      <c r="G4303"/>
      <c r="I4303"/>
      <c r="J4303"/>
      <c r="K4303"/>
      <c r="M4303"/>
      <c r="N4303"/>
      <c r="O4303"/>
      <c r="Q4303"/>
      <c r="R4303"/>
      <c r="S4303"/>
      <c r="U4303"/>
      <c r="V4303"/>
      <c r="W4303"/>
      <c r="Y4303"/>
      <c r="Z4303"/>
      <c r="AA4303"/>
      <c r="AC4303"/>
      <c r="AD4303"/>
      <c r="AE4303"/>
      <c r="AG4303"/>
      <c r="AH4303"/>
      <c r="AI4303"/>
      <c r="AK4303"/>
      <c r="AL4303"/>
      <c r="AM4303"/>
      <c r="AO4303"/>
      <c r="AP4303"/>
      <c r="AQ4303"/>
      <c r="AS4303"/>
      <c r="AT4303"/>
      <c r="AU4303"/>
      <c r="AW4303"/>
      <c r="AX4303"/>
      <c r="AY4303"/>
      <c r="BA4303"/>
      <c r="BB4303"/>
      <c r="BC4303"/>
      <c r="BE4303"/>
      <c r="BF4303"/>
      <c r="BG4303"/>
      <c r="BI4303"/>
      <c r="BJ4303"/>
      <c r="BK4303"/>
      <c r="BM4303"/>
      <c r="BN4303"/>
      <c r="BO4303"/>
    </row>
    <row r="4304" spans="1:67">
      <c r="A4304"/>
      <c r="B4304"/>
      <c r="C4304"/>
      <c r="E4304"/>
      <c r="F4304"/>
      <c r="G4304"/>
      <c r="I4304"/>
      <c r="J4304"/>
      <c r="K4304"/>
      <c r="M4304"/>
      <c r="N4304"/>
      <c r="O4304"/>
      <c r="Q4304"/>
      <c r="R4304"/>
      <c r="S4304"/>
      <c r="U4304"/>
      <c r="V4304"/>
      <c r="W4304"/>
      <c r="Y4304"/>
      <c r="Z4304"/>
      <c r="AA4304"/>
      <c r="AC4304"/>
      <c r="AD4304"/>
      <c r="AE4304"/>
      <c r="AG4304"/>
      <c r="AH4304"/>
      <c r="AI4304"/>
      <c r="AK4304"/>
      <c r="AL4304"/>
      <c r="AM4304"/>
      <c r="AO4304"/>
      <c r="AP4304"/>
      <c r="AQ4304"/>
      <c r="AS4304"/>
      <c r="AT4304"/>
      <c r="AU4304"/>
      <c r="AW4304"/>
      <c r="AX4304"/>
      <c r="AY4304"/>
      <c r="BA4304"/>
      <c r="BB4304"/>
      <c r="BC4304"/>
      <c r="BE4304"/>
      <c r="BF4304"/>
      <c r="BG4304"/>
      <c r="BI4304"/>
      <c r="BJ4304"/>
      <c r="BK4304"/>
      <c r="BM4304"/>
      <c r="BN4304"/>
      <c r="BO4304"/>
    </row>
    <row r="4305" spans="1:67">
      <c r="A4305"/>
      <c r="B4305"/>
      <c r="C4305"/>
      <c r="E4305"/>
      <c r="F4305"/>
      <c r="G4305"/>
      <c r="I4305"/>
      <c r="J4305"/>
      <c r="K4305"/>
      <c r="M4305"/>
      <c r="N4305"/>
      <c r="O4305"/>
      <c r="Q4305"/>
      <c r="R4305"/>
      <c r="S4305"/>
      <c r="U4305"/>
      <c r="V4305"/>
      <c r="W4305"/>
      <c r="Y4305"/>
      <c r="Z4305"/>
      <c r="AA4305"/>
      <c r="AC4305"/>
      <c r="AD4305"/>
      <c r="AE4305"/>
      <c r="AG4305"/>
      <c r="AH4305"/>
      <c r="AI4305"/>
      <c r="AK4305"/>
      <c r="AL4305"/>
      <c r="AM4305"/>
      <c r="AO4305"/>
      <c r="AP4305"/>
      <c r="AQ4305"/>
      <c r="AS4305"/>
      <c r="AT4305"/>
      <c r="AU4305"/>
      <c r="AW4305"/>
      <c r="AX4305"/>
      <c r="AY4305"/>
      <c r="BA4305"/>
      <c r="BB4305"/>
      <c r="BC4305"/>
      <c r="BE4305"/>
      <c r="BF4305"/>
      <c r="BG4305"/>
      <c r="BI4305"/>
      <c r="BJ4305"/>
      <c r="BK4305"/>
      <c r="BM4305"/>
      <c r="BN4305"/>
      <c r="BO4305"/>
    </row>
    <row r="4306" spans="1:67">
      <c r="A4306"/>
      <c r="B4306"/>
      <c r="C4306"/>
      <c r="E4306"/>
      <c r="F4306"/>
      <c r="G4306"/>
      <c r="I4306"/>
      <c r="J4306"/>
      <c r="K4306"/>
      <c r="M4306"/>
      <c r="N4306"/>
      <c r="O4306"/>
      <c r="Q4306"/>
      <c r="R4306"/>
      <c r="S4306"/>
      <c r="U4306"/>
      <c r="V4306"/>
      <c r="W4306"/>
      <c r="Y4306"/>
      <c r="Z4306"/>
      <c r="AA4306"/>
      <c r="AC4306"/>
      <c r="AD4306"/>
      <c r="AE4306"/>
      <c r="AG4306"/>
      <c r="AH4306"/>
      <c r="AI4306"/>
      <c r="AK4306"/>
      <c r="AL4306"/>
      <c r="AM4306"/>
      <c r="AO4306"/>
      <c r="AP4306"/>
      <c r="AQ4306"/>
      <c r="AS4306"/>
      <c r="AT4306"/>
      <c r="AU4306"/>
      <c r="AW4306"/>
      <c r="AX4306"/>
      <c r="AY4306"/>
      <c r="BA4306"/>
      <c r="BB4306"/>
      <c r="BC4306"/>
      <c r="BE4306"/>
      <c r="BF4306"/>
      <c r="BG4306"/>
      <c r="BI4306"/>
      <c r="BJ4306"/>
      <c r="BK4306"/>
      <c r="BM4306"/>
      <c r="BN4306"/>
      <c r="BO4306"/>
    </row>
    <row r="4307" spans="1:67">
      <c r="A4307"/>
      <c r="B4307"/>
      <c r="C4307"/>
      <c r="E4307"/>
      <c r="F4307"/>
      <c r="G4307"/>
      <c r="I4307"/>
      <c r="J4307"/>
      <c r="K4307"/>
      <c r="M4307"/>
      <c r="N4307"/>
      <c r="O4307"/>
      <c r="Q4307"/>
      <c r="R4307"/>
      <c r="S4307"/>
      <c r="U4307"/>
      <c r="V4307"/>
      <c r="W4307"/>
      <c r="Y4307"/>
      <c r="Z4307"/>
      <c r="AA4307"/>
      <c r="AC4307"/>
      <c r="AD4307"/>
      <c r="AE4307"/>
      <c r="AG4307"/>
      <c r="AH4307"/>
      <c r="AI4307"/>
      <c r="AK4307"/>
      <c r="AL4307"/>
      <c r="AM4307"/>
      <c r="AO4307"/>
      <c r="AP4307"/>
      <c r="AQ4307"/>
      <c r="AS4307"/>
      <c r="AT4307"/>
      <c r="AU4307"/>
      <c r="AW4307"/>
      <c r="AX4307"/>
      <c r="AY4307"/>
      <c r="BA4307"/>
      <c r="BB4307"/>
      <c r="BC4307"/>
      <c r="BE4307"/>
      <c r="BF4307"/>
      <c r="BG4307"/>
      <c r="BI4307"/>
      <c r="BJ4307"/>
      <c r="BK4307"/>
      <c r="BM4307"/>
      <c r="BN4307"/>
      <c r="BO4307"/>
    </row>
    <row r="4308" spans="1:67">
      <c r="A4308"/>
      <c r="B4308"/>
      <c r="C4308"/>
      <c r="E4308"/>
      <c r="F4308"/>
      <c r="G4308"/>
      <c r="I4308"/>
      <c r="J4308"/>
      <c r="K4308"/>
      <c r="M4308"/>
      <c r="N4308"/>
      <c r="O4308"/>
      <c r="Q4308"/>
      <c r="R4308"/>
      <c r="S4308"/>
      <c r="U4308"/>
      <c r="V4308"/>
      <c r="W4308"/>
      <c r="Y4308"/>
      <c r="Z4308"/>
      <c r="AA4308"/>
      <c r="AC4308"/>
      <c r="AD4308"/>
      <c r="AE4308"/>
      <c r="AG4308"/>
      <c r="AH4308"/>
      <c r="AI4308"/>
      <c r="AK4308"/>
      <c r="AL4308"/>
      <c r="AM4308"/>
      <c r="AO4308"/>
      <c r="AP4308"/>
      <c r="AQ4308"/>
      <c r="AS4308"/>
      <c r="AT4308"/>
      <c r="AU4308"/>
      <c r="AW4308"/>
      <c r="AX4308"/>
      <c r="AY4308"/>
      <c r="BA4308"/>
      <c r="BB4308"/>
      <c r="BC4308"/>
      <c r="BE4308"/>
      <c r="BF4308"/>
      <c r="BG4308"/>
      <c r="BI4308"/>
      <c r="BJ4308"/>
      <c r="BK4308"/>
      <c r="BM4308"/>
      <c r="BN4308"/>
      <c r="BO4308"/>
    </row>
    <row r="4309" spans="1:67">
      <c r="A4309"/>
      <c r="B4309"/>
      <c r="C4309"/>
      <c r="E4309"/>
      <c r="F4309"/>
      <c r="G4309"/>
      <c r="I4309"/>
      <c r="J4309"/>
      <c r="K4309"/>
      <c r="M4309"/>
      <c r="N4309"/>
      <c r="O4309"/>
      <c r="Q4309"/>
      <c r="R4309"/>
      <c r="S4309"/>
      <c r="U4309"/>
      <c r="V4309"/>
      <c r="W4309"/>
      <c r="Y4309"/>
      <c r="Z4309"/>
      <c r="AA4309"/>
      <c r="AC4309"/>
      <c r="AD4309"/>
      <c r="AE4309"/>
      <c r="AG4309"/>
      <c r="AH4309"/>
      <c r="AI4309"/>
      <c r="AK4309"/>
      <c r="AL4309"/>
      <c r="AM4309"/>
      <c r="AO4309"/>
      <c r="AP4309"/>
      <c r="AQ4309"/>
      <c r="AS4309"/>
      <c r="AT4309"/>
      <c r="AU4309"/>
      <c r="AW4309"/>
      <c r="AX4309"/>
      <c r="AY4309"/>
      <c r="BA4309"/>
      <c r="BB4309"/>
      <c r="BC4309"/>
      <c r="BE4309"/>
      <c r="BF4309"/>
      <c r="BG4309"/>
      <c r="BI4309"/>
      <c r="BJ4309"/>
      <c r="BK4309"/>
      <c r="BM4309"/>
      <c r="BN4309"/>
      <c r="BO4309"/>
    </row>
    <row r="4310" spans="1:67">
      <c r="A4310"/>
      <c r="B4310"/>
      <c r="C4310"/>
      <c r="E4310"/>
      <c r="F4310"/>
      <c r="G4310"/>
      <c r="I4310"/>
      <c r="J4310"/>
      <c r="K4310"/>
      <c r="M4310"/>
      <c r="N4310"/>
      <c r="O4310"/>
      <c r="Q4310"/>
      <c r="R4310"/>
      <c r="S4310"/>
      <c r="U4310"/>
      <c r="V4310"/>
      <c r="W4310"/>
      <c r="Y4310"/>
      <c r="Z4310"/>
      <c r="AA4310"/>
      <c r="AC4310"/>
      <c r="AD4310"/>
      <c r="AE4310"/>
      <c r="AG4310"/>
      <c r="AH4310"/>
      <c r="AI4310"/>
      <c r="AK4310"/>
      <c r="AL4310"/>
      <c r="AM4310"/>
      <c r="AO4310"/>
      <c r="AP4310"/>
      <c r="AQ4310"/>
      <c r="AS4310"/>
      <c r="AT4310"/>
      <c r="AU4310"/>
      <c r="AW4310"/>
      <c r="AX4310"/>
      <c r="AY4310"/>
      <c r="BA4310"/>
      <c r="BB4310"/>
      <c r="BC4310"/>
      <c r="BE4310"/>
      <c r="BF4310"/>
      <c r="BG4310"/>
      <c r="BI4310"/>
      <c r="BJ4310"/>
      <c r="BK4310"/>
      <c r="BM4310"/>
      <c r="BN4310"/>
      <c r="BO4310"/>
    </row>
    <row r="4311" spans="1:67">
      <c r="A4311"/>
      <c r="B4311"/>
      <c r="C4311"/>
      <c r="E4311"/>
      <c r="F4311"/>
      <c r="G4311"/>
      <c r="I4311"/>
      <c r="J4311"/>
      <c r="K4311"/>
      <c r="M4311"/>
      <c r="N4311"/>
      <c r="O4311"/>
      <c r="Q4311"/>
      <c r="R4311"/>
      <c r="S4311"/>
      <c r="U4311"/>
      <c r="V4311"/>
      <c r="W4311"/>
      <c r="Y4311"/>
      <c r="Z4311"/>
      <c r="AA4311"/>
      <c r="AC4311"/>
      <c r="AD4311"/>
      <c r="AE4311"/>
      <c r="AG4311"/>
      <c r="AH4311"/>
      <c r="AI4311"/>
      <c r="AK4311"/>
      <c r="AL4311"/>
      <c r="AM4311"/>
      <c r="AO4311"/>
      <c r="AP4311"/>
      <c r="AQ4311"/>
      <c r="AS4311"/>
      <c r="AT4311"/>
      <c r="AU4311"/>
      <c r="AW4311"/>
      <c r="AX4311"/>
      <c r="AY4311"/>
      <c r="BA4311"/>
      <c r="BB4311"/>
      <c r="BC4311"/>
      <c r="BE4311"/>
      <c r="BF4311"/>
      <c r="BG4311"/>
      <c r="BI4311"/>
      <c r="BJ4311"/>
      <c r="BK4311"/>
      <c r="BM4311"/>
      <c r="BN4311"/>
      <c r="BO4311"/>
    </row>
    <row r="4312" spans="1:67">
      <c r="A4312"/>
      <c r="B4312"/>
      <c r="C4312"/>
      <c r="E4312"/>
      <c r="F4312"/>
      <c r="G4312"/>
      <c r="I4312"/>
      <c r="J4312"/>
      <c r="K4312"/>
      <c r="M4312"/>
      <c r="N4312"/>
      <c r="O4312"/>
      <c r="Q4312"/>
      <c r="R4312"/>
      <c r="S4312"/>
      <c r="U4312"/>
      <c r="V4312"/>
      <c r="W4312"/>
      <c r="Y4312"/>
      <c r="Z4312"/>
      <c r="AA4312"/>
      <c r="AC4312"/>
      <c r="AD4312"/>
      <c r="AE4312"/>
      <c r="AG4312"/>
      <c r="AH4312"/>
      <c r="AI4312"/>
      <c r="AK4312"/>
      <c r="AL4312"/>
      <c r="AM4312"/>
      <c r="AO4312"/>
      <c r="AP4312"/>
      <c r="AQ4312"/>
      <c r="AS4312"/>
      <c r="AT4312"/>
      <c r="AU4312"/>
      <c r="AW4312"/>
      <c r="AX4312"/>
      <c r="AY4312"/>
      <c r="BA4312"/>
      <c r="BB4312"/>
      <c r="BC4312"/>
      <c r="BE4312"/>
      <c r="BF4312"/>
      <c r="BG4312"/>
      <c r="BI4312"/>
      <c r="BJ4312"/>
      <c r="BK4312"/>
      <c r="BM4312"/>
      <c r="BN4312"/>
      <c r="BO4312"/>
    </row>
    <row r="4313" spans="1:67">
      <c r="A4313"/>
      <c r="B4313"/>
      <c r="C4313"/>
      <c r="E4313"/>
      <c r="F4313"/>
      <c r="G4313"/>
      <c r="I4313"/>
      <c r="J4313"/>
      <c r="K4313"/>
      <c r="M4313"/>
      <c r="N4313"/>
      <c r="O4313"/>
      <c r="Q4313"/>
      <c r="R4313"/>
      <c r="S4313"/>
      <c r="U4313"/>
      <c r="V4313"/>
      <c r="W4313"/>
      <c r="Y4313"/>
      <c r="Z4313"/>
      <c r="AA4313"/>
      <c r="AC4313"/>
      <c r="AD4313"/>
      <c r="AE4313"/>
      <c r="AG4313"/>
      <c r="AH4313"/>
      <c r="AI4313"/>
      <c r="AK4313"/>
      <c r="AL4313"/>
      <c r="AM4313"/>
      <c r="AO4313"/>
      <c r="AP4313"/>
      <c r="AQ4313"/>
      <c r="AS4313"/>
      <c r="AT4313"/>
      <c r="AU4313"/>
      <c r="AW4313"/>
      <c r="AX4313"/>
      <c r="AY4313"/>
      <c r="BA4313"/>
      <c r="BB4313"/>
      <c r="BC4313"/>
      <c r="BE4313"/>
      <c r="BF4313"/>
      <c r="BG4313"/>
      <c r="BI4313"/>
      <c r="BJ4313"/>
      <c r="BK4313"/>
      <c r="BM4313"/>
      <c r="BN4313"/>
      <c r="BO4313"/>
    </row>
    <row r="4314" spans="1:67">
      <c r="A4314"/>
      <c r="B4314"/>
      <c r="C4314"/>
      <c r="E4314"/>
      <c r="F4314"/>
      <c r="G4314"/>
      <c r="I4314"/>
      <c r="J4314"/>
      <c r="K4314"/>
      <c r="M4314"/>
      <c r="N4314"/>
      <c r="O4314"/>
      <c r="Q4314"/>
      <c r="R4314"/>
      <c r="S4314"/>
      <c r="U4314"/>
      <c r="V4314"/>
      <c r="W4314"/>
      <c r="Y4314"/>
      <c r="Z4314"/>
      <c r="AA4314"/>
      <c r="AC4314"/>
      <c r="AD4314"/>
      <c r="AE4314"/>
      <c r="AG4314"/>
      <c r="AH4314"/>
      <c r="AI4314"/>
      <c r="AK4314"/>
      <c r="AL4314"/>
      <c r="AM4314"/>
      <c r="AO4314"/>
      <c r="AP4314"/>
      <c r="AQ4314"/>
      <c r="AS4314"/>
      <c r="AT4314"/>
      <c r="AU4314"/>
      <c r="AW4314"/>
      <c r="AX4314"/>
      <c r="AY4314"/>
      <c r="BA4314"/>
      <c r="BB4314"/>
      <c r="BC4314"/>
      <c r="BE4314"/>
      <c r="BF4314"/>
      <c r="BG4314"/>
      <c r="BI4314"/>
      <c r="BJ4314"/>
      <c r="BK4314"/>
      <c r="BM4314"/>
      <c r="BN4314"/>
      <c r="BO4314"/>
    </row>
    <row r="4315" spans="1:67">
      <c r="A4315"/>
      <c r="B4315"/>
      <c r="C4315"/>
      <c r="E4315"/>
      <c r="F4315"/>
      <c r="G4315"/>
      <c r="I4315"/>
      <c r="J4315"/>
      <c r="K4315"/>
      <c r="M4315"/>
      <c r="N4315"/>
      <c r="O4315"/>
      <c r="Q4315"/>
      <c r="R4315"/>
      <c r="S4315"/>
      <c r="U4315"/>
      <c r="V4315"/>
      <c r="W4315"/>
      <c r="Y4315"/>
      <c r="Z4315"/>
      <c r="AA4315"/>
      <c r="AC4315"/>
      <c r="AD4315"/>
      <c r="AE4315"/>
      <c r="AG4315"/>
      <c r="AH4315"/>
      <c r="AI4315"/>
      <c r="AK4315"/>
      <c r="AL4315"/>
      <c r="AM4315"/>
      <c r="AO4315"/>
      <c r="AP4315"/>
      <c r="AQ4315"/>
      <c r="AS4315"/>
      <c r="AT4315"/>
      <c r="AU4315"/>
      <c r="AW4315"/>
      <c r="AX4315"/>
      <c r="AY4315"/>
      <c r="BA4315"/>
      <c r="BB4315"/>
      <c r="BC4315"/>
      <c r="BE4315"/>
      <c r="BF4315"/>
      <c r="BG4315"/>
      <c r="BI4315"/>
      <c r="BJ4315"/>
      <c r="BK4315"/>
      <c r="BM4315"/>
      <c r="BN4315"/>
      <c r="BO4315"/>
    </row>
    <row r="4316" spans="1:67">
      <c r="A4316"/>
      <c r="B4316"/>
      <c r="C4316"/>
      <c r="E4316"/>
      <c r="F4316"/>
      <c r="G4316"/>
      <c r="I4316"/>
      <c r="J4316"/>
      <c r="K4316"/>
      <c r="M4316"/>
      <c r="N4316"/>
      <c r="O4316"/>
      <c r="Q4316"/>
      <c r="R4316"/>
      <c r="S4316"/>
      <c r="U4316"/>
      <c r="V4316"/>
      <c r="W4316"/>
      <c r="Y4316"/>
      <c r="Z4316"/>
      <c r="AA4316"/>
      <c r="AC4316"/>
      <c r="AD4316"/>
      <c r="AE4316"/>
      <c r="AG4316"/>
      <c r="AH4316"/>
      <c r="AI4316"/>
      <c r="AK4316"/>
      <c r="AL4316"/>
      <c r="AM4316"/>
      <c r="AO4316"/>
      <c r="AP4316"/>
      <c r="AQ4316"/>
      <c r="AS4316"/>
      <c r="AT4316"/>
      <c r="AU4316"/>
      <c r="AW4316"/>
      <c r="AX4316"/>
      <c r="AY4316"/>
      <c r="BA4316"/>
      <c r="BB4316"/>
      <c r="BC4316"/>
      <c r="BE4316"/>
      <c r="BF4316"/>
      <c r="BG4316"/>
      <c r="BI4316"/>
      <c r="BJ4316"/>
      <c r="BK4316"/>
      <c r="BM4316"/>
      <c r="BN4316"/>
      <c r="BO4316"/>
    </row>
    <row r="4317" spans="1:67">
      <c r="A4317"/>
      <c r="B4317"/>
      <c r="C4317"/>
      <c r="E4317"/>
      <c r="F4317"/>
      <c r="G4317"/>
      <c r="I4317"/>
      <c r="J4317"/>
      <c r="K4317"/>
      <c r="M4317"/>
      <c r="N4317"/>
      <c r="O4317"/>
      <c r="Q4317"/>
      <c r="R4317"/>
      <c r="S4317"/>
      <c r="U4317"/>
      <c r="V4317"/>
      <c r="W4317"/>
      <c r="Y4317"/>
      <c r="Z4317"/>
      <c r="AA4317"/>
      <c r="AC4317"/>
      <c r="AD4317"/>
      <c r="AE4317"/>
      <c r="AG4317"/>
      <c r="AH4317"/>
      <c r="AI4317"/>
      <c r="AK4317"/>
      <c r="AL4317"/>
      <c r="AM4317"/>
      <c r="AO4317"/>
      <c r="AP4317"/>
      <c r="AQ4317"/>
      <c r="AS4317"/>
      <c r="AT4317"/>
      <c r="AU4317"/>
      <c r="AW4317"/>
      <c r="AX4317"/>
      <c r="AY4317"/>
      <c r="BA4317"/>
      <c r="BB4317"/>
      <c r="BC4317"/>
      <c r="BE4317"/>
      <c r="BF4317"/>
      <c r="BG4317"/>
      <c r="BI4317"/>
      <c r="BJ4317"/>
      <c r="BK4317"/>
      <c r="BM4317"/>
      <c r="BN4317"/>
      <c r="BO4317"/>
    </row>
    <row r="4318" spans="1:67">
      <c r="A4318"/>
      <c r="B4318"/>
      <c r="C4318"/>
      <c r="E4318"/>
      <c r="F4318"/>
      <c r="G4318"/>
      <c r="I4318"/>
      <c r="J4318"/>
      <c r="K4318"/>
      <c r="M4318"/>
      <c r="N4318"/>
      <c r="O4318"/>
      <c r="Q4318"/>
      <c r="R4318"/>
      <c r="S4318"/>
      <c r="U4318"/>
      <c r="V4318"/>
      <c r="W4318"/>
      <c r="Y4318"/>
      <c r="Z4318"/>
      <c r="AA4318"/>
      <c r="AC4318"/>
      <c r="AD4318"/>
      <c r="AE4318"/>
      <c r="AG4318"/>
      <c r="AH4318"/>
      <c r="AI4318"/>
      <c r="AK4318"/>
      <c r="AL4318"/>
      <c r="AM4318"/>
      <c r="AO4318"/>
      <c r="AP4318"/>
      <c r="AQ4318"/>
      <c r="AS4318"/>
      <c r="AT4318"/>
      <c r="AU4318"/>
      <c r="AW4318"/>
      <c r="AX4318"/>
      <c r="AY4318"/>
      <c r="BA4318"/>
      <c r="BB4318"/>
      <c r="BC4318"/>
      <c r="BE4318"/>
      <c r="BF4318"/>
      <c r="BG4318"/>
      <c r="BI4318"/>
      <c r="BJ4318"/>
      <c r="BK4318"/>
      <c r="BM4318"/>
      <c r="BN4318"/>
      <c r="BO4318"/>
    </row>
    <row r="4319" spans="1:67">
      <c r="A4319"/>
      <c r="B4319"/>
      <c r="C4319"/>
      <c r="E4319"/>
      <c r="F4319"/>
      <c r="G4319"/>
      <c r="I4319"/>
      <c r="J4319"/>
      <c r="K4319"/>
      <c r="M4319"/>
      <c r="N4319"/>
      <c r="O4319"/>
      <c r="Q4319"/>
      <c r="R4319"/>
      <c r="S4319"/>
      <c r="U4319"/>
      <c r="V4319"/>
      <c r="W4319"/>
      <c r="Y4319"/>
      <c r="Z4319"/>
      <c r="AA4319"/>
      <c r="AC4319"/>
      <c r="AD4319"/>
      <c r="AE4319"/>
      <c r="AG4319"/>
      <c r="AH4319"/>
      <c r="AI4319"/>
      <c r="AK4319"/>
      <c r="AL4319"/>
      <c r="AM4319"/>
      <c r="AO4319"/>
      <c r="AP4319"/>
      <c r="AQ4319"/>
      <c r="AS4319"/>
      <c r="AT4319"/>
      <c r="AU4319"/>
      <c r="AW4319"/>
      <c r="AX4319"/>
      <c r="AY4319"/>
      <c r="BA4319"/>
      <c r="BB4319"/>
      <c r="BC4319"/>
      <c r="BE4319"/>
      <c r="BF4319"/>
      <c r="BG4319"/>
      <c r="BI4319"/>
      <c r="BJ4319"/>
      <c r="BK4319"/>
      <c r="BM4319"/>
      <c r="BN4319"/>
      <c r="BO4319"/>
    </row>
    <row r="4320" spans="1:67">
      <c r="A4320"/>
      <c r="B4320"/>
      <c r="C4320"/>
      <c r="E4320"/>
      <c r="F4320"/>
      <c r="G4320"/>
      <c r="I4320"/>
      <c r="J4320"/>
      <c r="K4320"/>
      <c r="M4320"/>
      <c r="N4320"/>
      <c r="O4320"/>
      <c r="Q4320"/>
      <c r="R4320"/>
      <c r="S4320"/>
      <c r="U4320"/>
      <c r="V4320"/>
      <c r="W4320"/>
      <c r="Y4320"/>
      <c r="Z4320"/>
      <c r="AA4320"/>
      <c r="AC4320"/>
      <c r="AD4320"/>
      <c r="AE4320"/>
      <c r="AG4320"/>
      <c r="AH4320"/>
      <c r="AI4320"/>
      <c r="AK4320"/>
      <c r="AL4320"/>
      <c r="AM4320"/>
      <c r="AO4320"/>
      <c r="AP4320"/>
      <c r="AQ4320"/>
      <c r="AS4320"/>
      <c r="AT4320"/>
      <c r="AU4320"/>
      <c r="AW4320"/>
      <c r="AX4320"/>
      <c r="AY4320"/>
      <c r="BA4320"/>
      <c r="BB4320"/>
      <c r="BC4320"/>
      <c r="BE4320"/>
      <c r="BF4320"/>
      <c r="BG4320"/>
      <c r="BI4320"/>
      <c r="BJ4320"/>
      <c r="BK4320"/>
      <c r="BM4320"/>
      <c r="BN4320"/>
      <c r="BO4320"/>
    </row>
    <row r="4321" spans="1:67">
      <c r="A4321"/>
      <c r="B4321"/>
      <c r="C4321"/>
      <c r="E4321"/>
      <c r="F4321"/>
      <c r="G4321"/>
      <c r="I4321"/>
      <c r="J4321"/>
      <c r="K4321"/>
      <c r="M4321"/>
      <c r="N4321"/>
      <c r="O4321"/>
      <c r="Q4321"/>
      <c r="R4321"/>
      <c r="S4321"/>
      <c r="U4321"/>
      <c r="V4321"/>
      <c r="W4321"/>
      <c r="Y4321"/>
      <c r="Z4321"/>
      <c r="AA4321"/>
      <c r="AC4321"/>
      <c r="AD4321"/>
      <c r="AE4321"/>
      <c r="AG4321"/>
      <c r="AH4321"/>
      <c r="AI4321"/>
      <c r="AK4321"/>
      <c r="AL4321"/>
      <c r="AM4321"/>
      <c r="AO4321"/>
      <c r="AP4321"/>
      <c r="AQ4321"/>
      <c r="AS4321"/>
      <c r="AT4321"/>
      <c r="AU4321"/>
      <c r="AW4321"/>
      <c r="AX4321"/>
      <c r="AY4321"/>
      <c r="BA4321"/>
      <c r="BB4321"/>
      <c r="BC4321"/>
      <c r="BE4321"/>
      <c r="BF4321"/>
      <c r="BG4321"/>
      <c r="BI4321"/>
      <c r="BJ4321"/>
      <c r="BK4321"/>
      <c r="BM4321"/>
      <c r="BN4321"/>
      <c r="BO4321"/>
    </row>
    <row r="4322" spans="1:67">
      <c r="A4322"/>
      <c r="B4322"/>
      <c r="C4322"/>
      <c r="E4322"/>
      <c r="F4322"/>
      <c r="G4322"/>
      <c r="I4322"/>
      <c r="J4322"/>
      <c r="K4322"/>
      <c r="M4322"/>
      <c r="N4322"/>
      <c r="O4322"/>
      <c r="Q4322"/>
      <c r="R4322"/>
      <c r="S4322"/>
      <c r="U4322"/>
      <c r="V4322"/>
      <c r="W4322"/>
      <c r="Y4322"/>
      <c r="Z4322"/>
      <c r="AA4322"/>
      <c r="AC4322"/>
      <c r="AD4322"/>
      <c r="AE4322"/>
      <c r="AG4322"/>
      <c r="AH4322"/>
      <c r="AI4322"/>
      <c r="AK4322"/>
      <c r="AL4322"/>
      <c r="AM4322"/>
      <c r="AO4322"/>
      <c r="AP4322"/>
      <c r="AQ4322"/>
      <c r="AS4322"/>
      <c r="AT4322"/>
      <c r="AU4322"/>
      <c r="AW4322"/>
      <c r="AX4322"/>
      <c r="AY4322"/>
      <c r="BA4322"/>
      <c r="BB4322"/>
      <c r="BC4322"/>
      <c r="BE4322"/>
      <c r="BF4322"/>
      <c r="BG4322"/>
      <c r="BI4322"/>
      <c r="BJ4322"/>
      <c r="BK4322"/>
      <c r="BM4322"/>
      <c r="BN4322"/>
      <c r="BO4322"/>
    </row>
    <row r="4323" spans="1:67">
      <c r="A4323"/>
      <c r="B4323"/>
      <c r="C4323"/>
      <c r="E4323"/>
      <c r="F4323"/>
      <c r="G4323"/>
      <c r="I4323"/>
      <c r="J4323"/>
      <c r="K4323"/>
      <c r="M4323"/>
      <c r="N4323"/>
      <c r="O4323"/>
      <c r="Q4323"/>
      <c r="R4323"/>
      <c r="S4323"/>
      <c r="U4323"/>
      <c r="V4323"/>
      <c r="W4323"/>
      <c r="Y4323"/>
      <c r="Z4323"/>
      <c r="AA4323"/>
      <c r="AC4323"/>
      <c r="AD4323"/>
      <c r="AE4323"/>
      <c r="AG4323"/>
      <c r="AH4323"/>
      <c r="AI4323"/>
      <c r="AK4323"/>
      <c r="AL4323"/>
      <c r="AM4323"/>
      <c r="AO4323"/>
      <c r="AP4323"/>
      <c r="AQ4323"/>
      <c r="AS4323"/>
      <c r="AT4323"/>
      <c r="AU4323"/>
      <c r="AW4323"/>
      <c r="AX4323"/>
      <c r="AY4323"/>
      <c r="BA4323"/>
      <c r="BB4323"/>
      <c r="BC4323"/>
      <c r="BE4323"/>
      <c r="BF4323"/>
      <c r="BG4323"/>
      <c r="BI4323"/>
      <c r="BJ4323"/>
      <c r="BK4323"/>
      <c r="BM4323"/>
      <c r="BN4323"/>
      <c r="BO4323"/>
    </row>
    <row r="4324" spans="1:67">
      <c r="A4324"/>
      <c r="B4324"/>
      <c r="C4324"/>
      <c r="E4324"/>
      <c r="F4324"/>
      <c r="G4324"/>
      <c r="I4324"/>
      <c r="J4324"/>
      <c r="K4324"/>
      <c r="M4324"/>
      <c r="N4324"/>
      <c r="O4324"/>
      <c r="Q4324"/>
      <c r="R4324"/>
      <c r="S4324"/>
      <c r="U4324"/>
      <c r="V4324"/>
      <c r="W4324"/>
      <c r="Y4324"/>
      <c r="Z4324"/>
      <c r="AA4324"/>
      <c r="AC4324"/>
      <c r="AD4324"/>
      <c r="AE4324"/>
      <c r="AG4324"/>
      <c r="AH4324"/>
      <c r="AI4324"/>
      <c r="AK4324"/>
      <c r="AL4324"/>
      <c r="AM4324"/>
      <c r="AO4324"/>
      <c r="AP4324"/>
      <c r="AQ4324"/>
      <c r="AS4324"/>
      <c r="AT4324"/>
      <c r="AU4324"/>
      <c r="AW4324"/>
      <c r="AX4324"/>
      <c r="AY4324"/>
      <c r="BA4324"/>
      <c r="BB4324"/>
      <c r="BC4324"/>
      <c r="BE4324"/>
      <c r="BF4324"/>
      <c r="BG4324"/>
      <c r="BI4324"/>
      <c r="BJ4324"/>
      <c r="BK4324"/>
      <c r="BM4324"/>
      <c r="BN4324"/>
      <c r="BO4324"/>
    </row>
    <row r="4325" spans="1:67">
      <c r="A4325"/>
      <c r="B4325"/>
      <c r="C4325"/>
      <c r="E4325"/>
      <c r="F4325"/>
      <c r="G4325"/>
      <c r="I4325"/>
      <c r="J4325"/>
      <c r="K4325"/>
      <c r="M4325"/>
      <c r="N4325"/>
      <c r="O4325"/>
      <c r="Q4325"/>
      <c r="R4325"/>
      <c r="S4325"/>
      <c r="U4325"/>
      <c r="V4325"/>
      <c r="W4325"/>
      <c r="Y4325"/>
      <c r="Z4325"/>
      <c r="AA4325"/>
      <c r="AC4325"/>
      <c r="AD4325"/>
      <c r="AE4325"/>
      <c r="AG4325"/>
      <c r="AH4325"/>
      <c r="AI4325"/>
      <c r="AK4325"/>
      <c r="AL4325"/>
      <c r="AM4325"/>
      <c r="AO4325"/>
      <c r="AP4325"/>
      <c r="AQ4325"/>
      <c r="AS4325"/>
      <c r="AT4325"/>
      <c r="AU4325"/>
      <c r="AW4325"/>
      <c r="AX4325"/>
      <c r="AY4325"/>
      <c r="BA4325"/>
      <c r="BB4325"/>
      <c r="BC4325"/>
      <c r="BE4325"/>
      <c r="BF4325"/>
      <c r="BG4325"/>
      <c r="BI4325"/>
      <c r="BJ4325"/>
      <c r="BK4325"/>
      <c r="BM4325"/>
      <c r="BN4325"/>
      <c r="BO4325"/>
    </row>
    <row r="4326" spans="1:67">
      <c r="A4326"/>
      <c r="B4326"/>
      <c r="C4326"/>
      <c r="E4326"/>
      <c r="F4326"/>
      <c r="G4326"/>
      <c r="I4326"/>
      <c r="J4326"/>
      <c r="K4326"/>
      <c r="M4326"/>
      <c r="N4326"/>
      <c r="O4326"/>
      <c r="Q4326"/>
      <c r="R4326"/>
      <c r="S4326"/>
      <c r="U4326"/>
      <c r="V4326"/>
      <c r="W4326"/>
      <c r="Y4326"/>
      <c r="Z4326"/>
      <c r="AA4326"/>
      <c r="AC4326"/>
      <c r="AD4326"/>
      <c r="AE4326"/>
      <c r="AG4326"/>
      <c r="AH4326"/>
      <c r="AI4326"/>
      <c r="AK4326"/>
      <c r="AL4326"/>
      <c r="AM4326"/>
      <c r="AO4326"/>
      <c r="AP4326"/>
      <c r="AQ4326"/>
      <c r="AS4326"/>
      <c r="AT4326"/>
      <c r="AU4326"/>
      <c r="AW4326"/>
      <c r="AX4326"/>
      <c r="AY4326"/>
      <c r="BA4326"/>
      <c r="BB4326"/>
      <c r="BC4326"/>
      <c r="BE4326"/>
      <c r="BF4326"/>
      <c r="BG4326"/>
      <c r="BI4326"/>
      <c r="BJ4326"/>
      <c r="BK4326"/>
      <c r="BM4326"/>
      <c r="BN4326"/>
      <c r="BO4326"/>
    </row>
    <row r="4327" spans="1:67">
      <c r="A4327"/>
      <c r="B4327"/>
      <c r="C4327"/>
      <c r="E4327"/>
      <c r="F4327"/>
      <c r="G4327"/>
      <c r="I4327"/>
      <c r="J4327"/>
      <c r="K4327"/>
      <c r="M4327"/>
      <c r="N4327"/>
      <c r="O4327"/>
      <c r="Q4327"/>
      <c r="R4327"/>
      <c r="S4327"/>
      <c r="U4327"/>
      <c r="V4327"/>
      <c r="W4327"/>
      <c r="Y4327"/>
      <c r="Z4327"/>
      <c r="AA4327"/>
      <c r="AC4327"/>
      <c r="AD4327"/>
      <c r="AE4327"/>
      <c r="AG4327"/>
      <c r="AH4327"/>
      <c r="AI4327"/>
      <c r="AK4327"/>
      <c r="AL4327"/>
      <c r="AM4327"/>
      <c r="AO4327"/>
      <c r="AP4327"/>
      <c r="AQ4327"/>
      <c r="AS4327"/>
      <c r="AT4327"/>
      <c r="AU4327"/>
      <c r="AW4327"/>
      <c r="AX4327"/>
      <c r="AY4327"/>
      <c r="BA4327"/>
      <c r="BB4327"/>
      <c r="BC4327"/>
      <c r="BE4327"/>
      <c r="BF4327"/>
      <c r="BG4327"/>
      <c r="BI4327"/>
      <c r="BJ4327"/>
      <c r="BK4327"/>
      <c r="BM4327"/>
      <c r="BN4327"/>
      <c r="BO4327"/>
    </row>
    <row r="4328" spans="1:67">
      <c r="A4328"/>
      <c r="B4328"/>
      <c r="C4328"/>
      <c r="E4328"/>
      <c r="F4328"/>
      <c r="G4328"/>
      <c r="I4328"/>
      <c r="J4328"/>
      <c r="K4328"/>
      <c r="M4328"/>
      <c r="N4328"/>
      <c r="O4328"/>
      <c r="Q4328"/>
      <c r="R4328"/>
      <c r="S4328"/>
      <c r="U4328"/>
      <c r="V4328"/>
      <c r="W4328"/>
      <c r="Y4328"/>
      <c r="Z4328"/>
      <c r="AA4328"/>
      <c r="AC4328"/>
      <c r="AD4328"/>
      <c r="AE4328"/>
      <c r="AG4328"/>
      <c r="AH4328"/>
      <c r="AI4328"/>
      <c r="AK4328"/>
      <c r="AL4328"/>
      <c r="AM4328"/>
      <c r="AO4328"/>
      <c r="AP4328"/>
      <c r="AQ4328"/>
      <c r="AS4328"/>
      <c r="AT4328"/>
      <c r="AU4328"/>
      <c r="AW4328"/>
      <c r="AX4328"/>
      <c r="AY4328"/>
      <c r="BA4328"/>
      <c r="BB4328"/>
      <c r="BC4328"/>
      <c r="BE4328"/>
      <c r="BF4328"/>
      <c r="BG4328"/>
      <c r="BI4328"/>
      <c r="BJ4328"/>
      <c r="BK4328"/>
      <c r="BM4328"/>
      <c r="BN4328"/>
      <c r="BO4328"/>
    </row>
    <row r="4329" spans="1:67">
      <c r="A4329"/>
      <c r="B4329"/>
      <c r="C4329"/>
      <c r="E4329"/>
      <c r="F4329"/>
      <c r="G4329"/>
      <c r="I4329"/>
      <c r="J4329"/>
      <c r="K4329"/>
      <c r="M4329"/>
      <c r="N4329"/>
      <c r="O4329"/>
      <c r="Q4329"/>
      <c r="R4329"/>
      <c r="S4329"/>
      <c r="U4329"/>
      <c r="V4329"/>
      <c r="W4329"/>
      <c r="Y4329"/>
      <c r="Z4329"/>
      <c r="AA4329"/>
      <c r="AC4329"/>
      <c r="AD4329"/>
      <c r="AE4329"/>
      <c r="AG4329"/>
      <c r="AH4329"/>
      <c r="AI4329"/>
      <c r="AK4329"/>
      <c r="AL4329"/>
      <c r="AM4329"/>
      <c r="AO4329"/>
      <c r="AP4329"/>
      <c r="AQ4329"/>
      <c r="AS4329"/>
      <c r="AT4329"/>
      <c r="AU4329"/>
      <c r="AW4329"/>
      <c r="AX4329"/>
      <c r="AY4329"/>
      <c r="BA4329"/>
      <c r="BB4329"/>
      <c r="BC4329"/>
      <c r="BE4329"/>
      <c r="BF4329"/>
      <c r="BG4329"/>
      <c r="BI4329"/>
      <c r="BJ4329"/>
      <c r="BK4329"/>
      <c r="BM4329"/>
      <c r="BN4329"/>
      <c r="BO4329"/>
    </row>
    <row r="4330" spans="1:67">
      <c r="A4330"/>
      <c r="B4330"/>
      <c r="C4330"/>
      <c r="E4330"/>
      <c r="F4330"/>
      <c r="G4330"/>
      <c r="I4330"/>
      <c r="J4330"/>
      <c r="K4330"/>
      <c r="M4330"/>
      <c r="N4330"/>
      <c r="O4330"/>
      <c r="Q4330"/>
      <c r="R4330"/>
      <c r="S4330"/>
      <c r="U4330"/>
      <c r="V4330"/>
      <c r="W4330"/>
      <c r="Y4330"/>
      <c r="Z4330"/>
      <c r="AA4330"/>
      <c r="AC4330"/>
      <c r="AD4330"/>
      <c r="AE4330"/>
      <c r="AG4330"/>
      <c r="AH4330"/>
      <c r="AI4330"/>
      <c r="AK4330"/>
      <c r="AL4330"/>
      <c r="AM4330"/>
      <c r="AO4330"/>
      <c r="AP4330"/>
      <c r="AQ4330"/>
      <c r="AS4330"/>
      <c r="AT4330"/>
      <c r="AU4330"/>
      <c r="AW4330"/>
      <c r="AX4330"/>
      <c r="AY4330"/>
      <c r="BA4330"/>
      <c r="BB4330"/>
      <c r="BC4330"/>
      <c r="BE4330"/>
      <c r="BF4330"/>
      <c r="BG4330"/>
      <c r="BI4330"/>
      <c r="BJ4330"/>
      <c r="BK4330"/>
      <c r="BM4330"/>
      <c r="BN4330"/>
      <c r="BO4330"/>
    </row>
    <row r="4331" spans="1:67">
      <c r="A4331"/>
      <c r="B4331"/>
      <c r="C4331"/>
      <c r="E4331"/>
      <c r="F4331"/>
      <c r="G4331"/>
      <c r="I4331"/>
      <c r="J4331"/>
      <c r="K4331"/>
      <c r="M4331"/>
      <c r="N4331"/>
      <c r="O4331"/>
      <c r="Q4331"/>
      <c r="R4331"/>
      <c r="S4331"/>
      <c r="U4331"/>
      <c r="V4331"/>
      <c r="W4331"/>
      <c r="Y4331"/>
      <c r="Z4331"/>
      <c r="AA4331"/>
      <c r="AC4331"/>
      <c r="AD4331"/>
      <c r="AE4331"/>
      <c r="AG4331"/>
      <c r="AH4331"/>
      <c r="AI4331"/>
      <c r="AK4331"/>
      <c r="AL4331"/>
      <c r="AM4331"/>
      <c r="AO4331"/>
      <c r="AP4331"/>
      <c r="AQ4331"/>
      <c r="AS4331"/>
      <c r="AT4331"/>
      <c r="AU4331"/>
      <c r="AW4331"/>
      <c r="AX4331"/>
      <c r="AY4331"/>
      <c r="BA4331"/>
      <c r="BB4331"/>
      <c r="BC4331"/>
      <c r="BE4331"/>
      <c r="BF4331"/>
      <c r="BG4331"/>
      <c r="BI4331"/>
      <c r="BJ4331"/>
      <c r="BK4331"/>
      <c r="BM4331"/>
      <c r="BN4331"/>
      <c r="BO4331"/>
    </row>
    <row r="4332" spans="1:67">
      <c r="A4332"/>
      <c r="B4332"/>
      <c r="C4332"/>
      <c r="E4332"/>
      <c r="F4332"/>
      <c r="G4332"/>
      <c r="I4332"/>
      <c r="J4332"/>
      <c r="K4332"/>
      <c r="M4332"/>
      <c r="N4332"/>
      <c r="O4332"/>
      <c r="Q4332"/>
      <c r="R4332"/>
      <c r="S4332"/>
      <c r="U4332"/>
      <c r="V4332"/>
      <c r="W4332"/>
      <c r="Y4332"/>
      <c r="Z4332"/>
      <c r="AA4332"/>
      <c r="AC4332"/>
      <c r="AD4332"/>
      <c r="AE4332"/>
      <c r="AG4332"/>
      <c r="AH4332"/>
      <c r="AI4332"/>
      <c r="AK4332"/>
      <c r="AL4332"/>
      <c r="AM4332"/>
      <c r="AO4332"/>
      <c r="AP4332"/>
      <c r="AQ4332"/>
      <c r="AS4332"/>
      <c r="AT4332"/>
      <c r="AU4332"/>
      <c r="AW4332"/>
      <c r="AX4332"/>
      <c r="AY4332"/>
      <c r="BA4332"/>
      <c r="BB4332"/>
      <c r="BC4332"/>
      <c r="BE4332"/>
      <c r="BF4332"/>
      <c r="BG4332"/>
      <c r="BI4332"/>
      <c r="BJ4332"/>
      <c r="BK4332"/>
      <c r="BM4332"/>
      <c r="BN4332"/>
      <c r="BO4332"/>
    </row>
    <row r="4333" spans="1:67">
      <c r="A4333"/>
      <c r="B4333"/>
      <c r="C4333"/>
      <c r="E4333"/>
      <c r="F4333"/>
      <c r="G4333"/>
      <c r="I4333"/>
      <c r="J4333"/>
      <c r="K4333"/>
      <c r="M4333"/>
      <c r="N4333"/>
      <c r="O4333"/>
      <c r="Q4333"/>
      <c r="R4333"/>
      <c r="S4333"/>
      <c r="U4333"/>
      <c r="V4333"/>
      <c r="W4333"/>
      <c r="Y4333"/>
      <c r="Z4333"/>
      <c r="AA4333"/>
      <c r="AC4333"/>
      <c r="AD4333"/>
      <c r="AE4333"/>
      <c r="AG4333"/>
      <c r="AH4333"/>
      <c r="AI4333"/>
      <c r="AK4333"/>
      <c r="AL4333"/>
      <c r="AM4333"/>
      <c r="AO4333"/>
      <c r="AP4333"/>
      <c r="AQ4333"/>
      <c r="AS4333"/>
      <c r="AT4333"/>
      <c r="AU4333"/>
      <c r="AW4333"/>
      <c r="AX4333"/>
      <c r="AY4333"/>
      <c r="BA4333"/>
      <c r="BB4333"/>
      <c r="BC4333"/>
      <c r="BE4333"/>
      <c r="BF4333"/>
      <c r="BG4333"/>
      <c r="BI4333"/>
      <c r="BJ4333"/>
      <c r="BK4333"/>
      <c r="BM4333"/>
      <c r="BN4333"/>
      <c r="BO4333"/>
    </row>
    <row r="4334" spans="1:67">
      <c r="A4334"/>
      <c r="B4334"/>
      <c r="C4334"/>
      <c r="E4334"/>
      <c r="F4334"/>
      <c r="G4334"/>
      <c r="I4334"/>
      <c r="J4334"/>
      <c r="K4334"/>
      <c r="M4334"/>
      <c r="N4334"/>
      <c r="O4334"/>
      <c r="Q4334"/>
      <c r="R4334"/>
      <c r="S4334"/>
      <c r="U4334"/>
      <c r="V4334"/>
      <c r="W4334"/>
      <c r="Y4334"/>
      <c r="Z4334"/>
      <c r="AA4334"/>
      <c r="AC4334"/>
      <c r="AD4334"/>
      <c r="AE4334"/>
      <c r="AG4334"/>
      <c r="AH4334"/>
      <c r="AI4334"/>
      <c r="AK4334"/>
      <c r="AL4334"/>
      <c r="AM4334"/>
      <c r="AO4334"/>
      <c r="AP4334"/>
      <c r="AQ4334"/>
      <c r="AS4334"/>
      <c r="AT4334"/>
      <c r="AU4334"/>
      <c r="AW4334"/>
      <c r="AX4334"/>
      <c r="AY4334"/>
      <c r="BA4334"/>
      <c r="BB4334"/>
      <c r="BC4334"/>
      <c r="BE4334"/>
      <c r="BF4334"/>
      <c r="BG4334"/>
      <c r="BI4334"/>
      <c r="BJ4334"/>
      <c r="BK4334"/>
      <c r="BM4334"/>
      <c r="BN4334"/>
      <c r="BO4334"/>
    </row>
    <row r="4335" spans="1:67">
      <c r="A4335"/>
      <c r="B4335"/>
      <c r="C4335"/>
      <c r="E4335"/>
      <c r="F4335"/>
      <c r="G4335"/>
      <c r="I4335"/>
      <c r="J4335"/>
      <c r="K4335"/>
      <c r="M4335"/>
      <c r="N4335"/>
      <c r="O4335"/>
      <c r="Q4335"/>
      <c r="R4335"/>
      <c r="S4335"/>
      <c r="U4335"/>
      <c r="V4335"/>
      <c r="W4335"/>
      <c r="Y4335"/>
      <c r="Z4335"/>
      <c r="AA4335"/>
      <c r="AC4335"/>
      <c r="AD4335"/>
      <c r="AE4335"/>
      <c r="AG4335"/>
      <c r="AH4335"/>
      <c r="AI4335"/>
      <c r="AK4335"/>
      <c r="AL4335"/>
      <c r="AM4335"/>
      <c r="AO4335"/>
      <c r="AP4335"/>
      <c r="AQ4335"/>
      <c r="AS4335"/>
      <c r="AT4335"/>
      <c r="AU4335"/>
      <c r="AW4335"/>
      <c r="AX4335"/>
      <c r="AY4335"/>
      <c r="BA4335"/>
      <c r="BB4335"/>
      <c r="BC4335"/>
      <c r="BE4335"/>
      <c r="BF4335"/>
      <c r="BG4335"/>
      <c r="BI4335"/>
      <c r="BJ4335"/>
      <c r="BK4335"/>
      <c r="BM4335"/>
      <c r="BN4335"/>
      <c r="BO4335"/>
    </row>
    <row r="4336" spans="1:67">
      <c r="A4336"/>
      <c r="B4336"/>
      <c r="C4336"/>
      <c r="E4336"/>
      <c r="F4336"/>
      <c r="G4336"/>
      <c r="I4336"/>
      <c r="J4336"/>
      <c r="K4336"/>
      <c r="M4336"/>
      <c r="N4336"/>
      <c r="O4336"/>
      <c r="Q4336"/>
      <c r="R4336"/>
      <c r="S4336"/>
      <c r="U4336"/>
      <c r="V4336"/>
      <c r="W4336"/>
      <c r="Y4336"/>
      <c r="Z4336"/>
      <c r="AA4336"/>
      <c r="AC4336"/>
      <c r="AD4336"/>
      <c r="AE4336"/>
      <c r="AG4336"/>
      <c r="AH4336"/>
      <c r="AI4336"/>
      <c r="AK4336"/>
      <c r="AL4336"/>
      <c r="AM4336"/>
      <c r="AO4336"/>
      <c r="AP4336"/>
      <c r="AQ4336"/>
      <c r="AS4336"/>
      <c r="AT4336"/>
      <c r="AU4336"/>
      <c r="AW4336"/>
      <c r="AX4336"/>
      <c r="AY4336"/>
      <c r="BA4336"/>
      <c r="BB4336"/>
      <c r="BC4336"/>
      <c r="BE4336"/>
      <c r="BF4336"/>
      <c r="BG4336"/>
      <c r="BI4336"/>
      <c r="BJ4336"/>
      <c r="BK4336"/>
      <c r="BM4336"/>
      <c r="BN4336"/>
      <c r="BO4336"/>
    </row>
    <row r="4337" spans="1:67">
      <c r="A4337"/>
      <c r="B4337"/>
      <c r="C4337"/>
      <c r="E4337"/>
      <c r="F4337"/>
      <c r="G4337"/>
      <c r="I4337"/>
      <c r="J4337"/>
      <c r="K4337"/>
      <c r="M4337"/>
      <c r="N4337"/>
      <c r="O4337"/>
      <c r="Q4337"/>
      <c r="R4337"/>
      <c r="S4337"/>
      <c r="U4337"/>
      <c r="V4337"/>
      <c r="W4337"/>
      <c r="Y4337"/>
      <c r="Z4337"/>
      <c r="AA4337"/>
      <c r="AC4337"/>
      <c r="AD4337"/>
      <c r="AE4337"/>
      <c r="AG4337"/>
      <c r="AH4337"/>
      <c r="AI4337"/>
      <c r="AK4337"/>
      <c r="AL4337"/>
      <c r="AM4337"/>
      <c r="AO4337"/>
      <c r="AP4337"/>
      <c r="AQ4337"/>
      <c r="AS4337"/>
      <c r="AT4337"/>
      <c r="AU4337"/>
      <c r="AW4337"/>
      <c r="AX4337"/>
      <c r="AY4337"/>
      <c r="BA4337"/>
      <c r="BB4337"/>
      <c r="BC4337"/>
      <c r="BE4337"/>
      <c r="BF4337"/>
      <c r="BG4337"/>
      <c r="BI4337"/>
      <c r="BJ4337"/>
      <c r="BK4337"/>
      <c r="BM4337"/>
      <c r="BN4337"/>
      <c r="BO4337"/>
    </row>
    <row r="4338" spans="1:67">
      <c r="A4338"/>
      <c r="B4338"/>
      <c r="C4338"/>
      <c r="E4338"/>
      <c r="F4338"/>
      <c r="G4338"/>
      <c r="I4338"/>
      <c r="J4338"/>
      <c r="K4338"/>
      <c r="M4338"/>
      <c r="N4338"/>
      <c r="O4338"/>
      <c r="Q4338"/>
      <c r="R4338"/>
      <c r="S4338"/>
      <c r="U4338"/>
      <c r="V4338"/>
      <c r="W4338"/>
      <c r="Y4338"/>
      <c r="Z4338"/>
      <c r="AA4338"/>
      <c r="AC4338"/>
      <c r="AD4338"/>
      <c r="AE4338"/>
      <c r="AG4338"/>
      <c r="AH4338"/>
      <c r="AI4338"/>
      <c r="AK4338"/>
      <c r="AL4338"/>
      <c r="AM4338"/>
      <c r="AO4338"/>
      <c r="AP4338"/>
      <c r="AQ4338"/>
      <c r="AS4338"/>
      <c r="AT4338"/>
      <c r="AU4338"/>
      <c r="AW4338"/>
      <c r="AX4338"/>
      <c r="AY4338"/>
      <c r="BA4338"/>
      <c r="BB4338"/>
      <c r="BC4338"/>
      <c r="BE4338"/>
      <c r="BF4338"/>
      <c r="BG4338"/>
      <c r="BI4338"/>
      <c r="BJ4338"/>
      <c r="BK4338"/>
      <c r="BM4338"/>
      <c r="BN4338"/>
      <c r="BO4338"/>
    </row>
    <row r="4339" spans="1:67">
      <c r="A4339"/>
      <c r="B4339"/>
      <c r="C4339"/>
      <c r="E4339"/>
      <c r="F4339"/>
      <c r="G4339"/>
      <c r="I4339"/>
      <c r="J4339"/>
      <c r="K4339"/>
      <c r="M4339"/>
      <c r="N4339"/>
      <c r="O4339"/>
      <c r="Q4339"/>
      <c r="R4339"/>
      <c r="S4339"/>
      <c r="U4339"/>
      <c r="V4339"/>
      <c r="W4339"/>
      <c r="Y4339"/>
      <c r="Z4339"/>
      <c r="AA4339"/>
      <c r="AC4339"/>
      <c r="AD4339"/>
      <c r="AE4339"/>
      <c r="AG4339"/>
      <c r="AH4339"/>
      <c r="AI4339"/>
      <c r="AK4339"/>
      <c r="AL4339"/>
      <c r="AM4339"/>
      <c r="AO4339"/>
      <c r="AP4339"/>
      <c r="AQ4339"/>
      <c r="AS4339"/>
      <c r="AT4339"/>
      <c r="AU4339"/>
      <c r="AW4339"/>
      <c r="AX4339"/>
      <c r="AY4339"/>
      <c r="BA4339"/>
      <c r="BB4339"/>
      <c r="BC4339"/>
      <c r="BE4339"/>
      <c r="BF4339"/>
      <c r="BG4339"/>
      <c r="BI4339"/>
      <c r="BJ4339"/>
      <c r="BK4339"/>
      <c r="BM4339"/>
      <c r="BN4339"/>
      <c r="BO4339"/>
    </row>
    <row r="4340" spans="1:67">
      <c r="A4340"/>
      <c r="B4340"/>
      <c r="C4340"/>
      <c r="E4340"/>
      <c r="F4340"/>
      <c r="G4340"/>
      <c r="I4340"/>
      <c r="J4340"/>
      <c r="K4340"/>
      <c r="M4340"/>
      <c r="N4340"/>
      <c r="O4340"/>
      <c r="Q4340"/>
      <c r="R4340"/>
      <c r="S4340"/>
      <c r="U4340"/>
      <c r="V4340"/>
      <c r="W4340"/>
      <c r="Y4340"/>
      <c r="Z4340"/>
      <c r="AA4340"/>
      <c r="AC4340"/>
      <c r="AD4340"/>
      <c r="AE4340"/>
      <c r="AG4340"/>
      <c r="AH4340"/>
      <c r="AI4340"/>
      <c r="AK4340"/>
      <c r="AL4340"/>
      <c r="AM4340"/>
      <c r="AO4340"/>
      <c r="AP4340"/>
      <c r="AQ4340"/>
      <c r="AS4340"/>
      <c r="AT4340"/>
      <c r="AU4340"/>
      <c r="AW4340"/>
      <c r="AX4340"/>
      <c r="AY4340"/>
      <c r="BA4340"/>
      <c r="BB4340"/>
      <c r="BC4340"/>
      <c r="BE4340"/>
      <c r="BF4340"/>
      <c r="BG4340"/>
      <c r="BI4340"/>
      <c r="BJ4340"/>
      <c r="BK4340"/>
      <c r="BM4340"/>
      <c r="BN4340"/>
      <c r="BO4340"/>
    </row>
    <row r="4341" spans="1:67">
      <c r="A4341"/>
      <c r="B4341"/>
      <c r="C4341"/>
      <c r="E4341"/>
      <c r="F4341"/>
      <c r="G4341"/>
      <c r="I4341"/>
      <c r="J4341"/>
      <c r="K4341"/>
      <c r="M4341"/>
      <c r="N4341"/>
      <c r="O4341"/>
      <c r="Q4341"/>
      <c r="R4341"/>
      <c r="S4341"/>
      <c r="U4341"/>
      <c r="V4341"/>
      <c r="W4341"/>
      <c r="Y4341"/>
      <c r="Z4341"/>
      <c r="AA4341"/>
      <c r="AC4341"/>
      <c r="AD4341"/>
      <c r="AE4341"/>
      <c r="AG4341"/>
      <c r="AH4341"/>
      <c r="AI4341"/>
      <c r="AK4341"/>
      <c r="AL4341"/>
      <c r="AM4341"/>
      <c r="AO4341"/>
      <c r="AP4341"/>
      <c r="AQ4341"/>
      <c r="AS4341"/>
      <c r="AT4341"/>
      <c r="AU4341"/>
      <c r="AW4341"/>
      <c r="AX4341"/>
      <c r="AY4341"/>
      <c r="BA4341"/>
      <c r="BB4341"/>
      <c r="BC4341"/>
      <c r="BE4341"/>
      <c r="BF4341"/>
      <c r="BG4341"/>
      <c r="BI4341"/>
      <c r="BJ4341"/>
      <c r="BK4341"/>
      <c r="BM4341"/>
      <c r="BN4341"/>
      <c r="BO4341"/>
    </row>
    <row r="4342" spans="1:67">
      <c r="A4342"/>
      <c r="B4342"/>
      <c r="C4342"/>
      <c r="E4342"/>
      <c r="F4342"/>
      <c r="G4342"/>
      <c r="I4342"/>
      <c r="J4342"/>
      <c r="K4342"/>
      <c r="M4342"/>
      <c r="N4342"/>
      <c r="O4342"/>
      <c r="Q4342"/>
      <c r="R4342"/>
      <c r="S4342"/>
      <c r="U4342"/>
      <c r="V4342"/>
      <c r="W4342"/>
      <c r="Y4342"/>
      <c r="Z4342"/>
      <c r="AA4342"/>
      <c r="AC4342"/>
      <c r="AD4342"/>
      <c r="AE4342"/>
      <c r="AG4342"/>
      <c r="AH4342"/>
      <c r="AI4342"/>
      <c r="AK4342"/>
      <c r="AL4342"/>
      <c r="AM4342"/>
      <c r="AO4342"/>
      <c r="AP4342"/>
      <c r="AQ4342"/>
      <c r="AS4342"/>
      <c r="AT4342"/>
      <c r="AU4342"/>
      <c r="AW4342"/>
      <c r="AX4342"/>
      <c r="AY4342"/>
      <c r="BA4342"/>
      <c r="BB4342"/>
      <c r="BC4342"/>
      <c r="BE4342"/>
      <c r="BF4342"/>
      <c r="BG4342"/>
      <c r="BI4342"/>
      <c r="BJ4342"/>
      <c r="BK4342"/>
      <c r="BM4342"/>
      <c r="BN4342"/>
      <c r="BO4342"/>
    </row>
    <row r="4343" spans="1:67">
      <c r="A4343"/>
      <c r="B4343"/>
      <c r="C4343"/>
      <c r="E4343"/>
      <c r="F4343"/>
      <c r="G4343"/>
      <c r="I4343"/>
      <c r="J4343"/>
      <c r="K4343"/>
      <c r="M4343"/>
      <c r="N4343"/>
      <c r="O4343"/>
      <c r="Q4343"/>
      <c r="R4343"/>
      <c r="S4343"/>
      <c r="U4343"/>
      <c r="V4343"/>
      <c r="W4343"/>
      <c r="Y4343"/>
      <c r="Z4343"/>
      <c r="AA4343"/>
      <c r="AC4343"/>
      <c r="AD4343"/>
      <c r="AE4343"/>
      <c r="AG4343"/>
      <c r="AH4343"/>
      <c r="AI4343"/>
      <c r="AK4343"/>
      <c r="AL4343"/>
      <c r="AM4343"/>
      <c r="AO4343"/>
      <c r="AP4343"/>
      <c r="AQ4343"/>
      <c r="AS4343"/>
      <c r="AT4343"/>
      <c r="AU4343"/>
      <c r="AW4343"/>
      <c r="AX4343"/>
      <c r="AY4343"/>
      <c r="BA4343"/>
      <c r="BB4343"/>
      <c r="BC4343"/>
      <c r="BE4343"/>
      <c r="BF4343"/>
      <c r="BG4343"/>
      <c r="BI4343"/>
      <c r="BJ4343"/>
      <c r="BK4343"/>
      <c r="BM4343"/>
      <c r="BN4343"/>
      <c r="BO4343"/>
    </row>
    <row r="4344" spans="1:67">
      <c r="A4344"/>
      <c r="B4344"/>
      <c r="C4344"/>
      <c r="E4344"/>
      <c r="F4344"/>
      <c r="G4344"/>
      <c r="I4344"/>
      <c r="J4344"/>
      <c r="K4344"/>
      <c r="M4344"/>
      <c r="N4344"/>
      <c r="O4344"/>
      <c r="Q4344"/>
      <c r="R4344"/>
      <c r="S4344"/>
      <c r="U4344"/>
      <c r="V4344"/>
      <c r="W4344"/>
      <c r="Y4344"/>
      <c r="Z4344"/>
      <c r="AA4344"/>
      <c r="AC4344"/>
      <c r="AD4344"/>
      <c r="AE4344"/>
      <c r="AG4344"/>
      <c r="AH4344"/>
      <c r="AI4344"/>
      <c r="AK4344"/>
      <c r="AL4344"/>
      <c r="AM4344"/>
      <c r="AO4344"/>
      <c r="AP4344"/>
      <c r="AQ4344"/>
      <c r="AS4344"/>
      <c r="AT4344"/>
      <c r="AU4344"/>
      <c r="AW4344"/>
      <c r="AX4344"/>
      <c r="AY4344"/>
      <c r="BA4344"/>
      <c r="BB4344"/>
      <c r="BC4344"/>
      <c r="BE4344"/>
      <c r="BF4344"/>
      <c r="BG4344"/>
      <c r="BI4344"/>
      <c r="BJ4344"/>
      <c r="BK4344"/>
      <c r="BM4344"/>
      <c r="BN4344"/>
      <c r="BO4344"/>
    </row>
    <row r="4345" spans="1:67">
      <c r="A4345"/>
      <c r="B4345"/>
      <c r="C4345"/>
      <c r="E4345"/>
      <c r="F4345"/>
      <c r="G4345"/>
      <c r="I4345"/>
      <c r="J4345"/>
      <c r="K4345"/>
      <c r="M4345"/>
      <c r="N4345"/>
      <c r="O4345"/>
      <c r="Q4345"/>
      <c r="R4345"/>
      <c r="S4345"/>
      <c r="U4345"/>
      <c r="V4345"/>
      <c r="W4345"/>
      <c r="Y4345"/>
      <c r="Z4345"/>
      <c r="AA4345"/>
      <c r="AC4345"/>
      <c r="AD4345"/>
      <c r="AE4345"/>
      <c r="AG4345"/>
      <c r="AH4345"/>
      <c r="AI4345"/>
      <c r="AK4345"/>
      <c r="AL4345"/>
      <c r="AM4345"/>
      <c r="AO4345"/>
      <c r="AP4345"/>
      <c r="AQ4345"/>
      <c r="AS4345"/>
      <c r="AT4345"/>
      <c r="AU4345"/>
      <c r="AW4345"/>
      <c r="AX4345"/>
      <c r="AY4345"/>
      <c r="BA4345"/>
      <c r="BB4345"/>
      <c r="BC4345"/>
      <c r="BE4345"/>
      <c r="BF4345"/>
      <c r="BG4345"/>
      <c r="BI4345"/>
      <c r="BJ4345"/>
      <c r="BK4345"/>
      <c r="BM4345"/>
      <c r="BN4345"/>
      <c r="BO4345"/>
    </row>
    <row r="4346" spans="1:67">
      <c r="A4346"/>
      <c r="B4346"/>
      <c r="C4346"/>
      <c r="E4346"/>
      <c r="F4346"/>
      <c r="G4346"/>
      <c r="I4346"/>
      <c r="J4346"/>
      <c r="K4346"/>
      <c r="M4346"/>
      <c r="N4346"/>
      <c r="O4346"/>
      <c r="Q4346"/>
      <c r="R4346"/>
      <c r="S4346"/>
      <c r="U4346"/>
      <c r="V4346"/>
      <c r="W4346"/>
      <c r="Y4346"/>
      <c r="Z4346"/>
      <c r="AA4346"/>
      <c r="AC4346"/>
      <c r="AD4346"/>
      <c r="AE4346"/>
      <c r="AG4346"/>
      <c r="AH4346"/>
      <c r="AI4346"/>
      <c r="AK4346"/>
      <c r="AL4346"/>
      <c r="AM4346"/>
      <c r="AO4346"/>
      <c r="AP4346"/>
      <c r="AQ4346"/>
      <c r="AS4346"/>
      <c r="AT4346"/>
      <c r="AU4346"/>
      <c r="AW4346"/>
      <c r="AX4346"/>
      <c r="AY4346"/>
      <c r="BA4346"/>
      <c r="BB4346"/>
      <c r="BC4346"/>
      <c r="BE4346"/>
      <c r="BF4346"/>
      <c r="BG4346"/>
      <c r="BI4346"/>
      <c r="BJ4346"/>
      <c r="BK4346"/>
      <c r="BM4346"/>
      <c r="BN4346"/>
      <c r="BO4346"/>
    </row>
    <row r="4347" spans="1:67">
      <c r="A4347"/>
      <c r="B4347"/>
      <c r="C4347"/>
      <c r="E4347"/>
      <c r="F4347"/>
      <c r="G4347"/>
      <c r="I4347"/>
      <c r="J4347"/>
      <c r="K4347"/>
      <c r="M4347"/>
      <c r="N4347"/>
      <c r="O4347"/>
      <c r="Q4347"/>
      <c r="R4347"/>
      <c r="S4347"/>
      <c r="U4347"/>
      <c r="V4347"/>
      <c r="W4347"/>
      <c r="Y4347"/>
      <c r="Z4347"/>
      <c r="AA4347"/>
      <c r="AC4347"/>
      <c r="AD4347"/>
      <c r="AE4347"/>
      <c r="AG4347"/>
      <c r="AH4347"/>
      <c r="AI4347"/>
      <c r="AK4347"/>
      <c r="AL4347"/>
      <c r="AM4347"/>
      <c r="AO4347"/>
      <c r="AP4347"/>
      <c r="AQ4347"/>
      <c r="AS4347"/>
      <c r="AT4347"/>
      <c r="AU4347"/>
      <c r="AW4347"/>
      <c r="AX4347"/>
      <c r="AY4347"/>
      <c r="BA4347"/>
      <c r="BB4347"/>
      <c r="BC4347"/>
      <c r="BE4347"/>
      <c r="BF4347"/>
      <c r="BG4347"/>
      <c r="BI4347"/>
      <c r="BJ4347"/>
      <c r="BK4347"/>
      <c r="BM4347"/>
      <c r="BN4347"/>
      <c r="BO4347"/>
    </row>
    <row r="4348" spans="1:67">
      <c r="A4348"/>
      <c r="B4348"/>
      <c r="C4348"/>
      <c r="E4348"/>
      <c r="F4348"/>
      <c r="G4348"/>
      <c r="I4348"/>
      <c r="J4348"/>
      <c r="K4348"/>
      <c r="M4348"/>
      <c r="N4348"/>
      <c r="O4348"/>
      <c r="Q4348"/>
      <c r="R4348"/>
      <c r="S4348"/>
      <c r="U4348"/>
      <c r="V4348"/>
      <c r="W4348"/>
      <c r="Y4348"/>
      <c r="Z4348"/>
      <c r="AA4348"/>
      <c r="AC4348"/>
      <c r="AD4348"/>
      <c r="AE4348"/>
      <c r="AG4348"/>
      <c r="AH4348"/>
      <c r="AI4348"/>
      <c r="AK4348"/>
      <c r="AL4348"/>
      <c r="AM4348"/>
      <c r="AO4348"/>
      <c r="AP4348"/>
      <c r="AQ4348"/>
      <c r="AS4348"/>
      <c r="AT4348"/>
      <c r="AU4348"/>
      <c r="AW4348"/>
      <c r="AX4348"/>
      <c r="AY4348"/>
      <c r="BA4348"/>
      <c r="BB4348"/>
      <c r="BC4348"/>
      <c r="BE4348"/>
      <c r="BF4348"/>
      <c r="BG4348"/>
      <c r="BI4348"/>
      <c r="BJ4348"/>
      <c r="BK4348"/>
      <c r="BM4348"/>
      <c r="BN4348"/>
      <c r="BO4348"/>
    </row>
    <row r="4349" spans="1:67">
      <c r="A4349"/>
      <c r="B4349"/>
      <c r="C4349"/>
      <c r="E4349"/>
      <c r="F4349"/>
      <c r="G4349"/>
      <c r="I4349"/>
      <c r="J4349"/>
      <c r="K4349"/>
      <c r="M4349"/>
      <c r="N4349"/>
      <c r="O4349"/>
      <c r="Q4349"/>
      <c r="R4349"/>
      <c r="S4349"/>
      <c r="U4349"/>
      <c r="V4349"/>
      <c r="W4349"/>
      <c r="Y4349"/>
      <c r="Z4349"/>
      <c r="AA4349"/>
      <c r="AC4349"/>
      <c r="AD4349"/>
      <c r="AE4349"/>
      <c r="AG4349"/>
      <c r="AH4349"/>
      <c r="AI4349"/>
      <c r="AK4349"/>
      <c r="AL4349"/>
      <c r="AM4349"/>
      <c r="AO4349"/>
      <c r="AP4349"/>
      <c r="AQ4349"/>
      <c r="AS4349"/>
      <c r="AT4349"/>
      <c r="AU4349"/>
      <c r="AW4349"/>
      <c r="AX4349"/>
      <c r="AY4349"/>
      <c r="BA4349"/>
      <c r="BB4349"/>
      <c r="BC4349"/>
      <c r="BE4349"/>
      <c r="BF4349"/>
      <c r="BG4349"/>
      <c r="BI4349"/>
      <c r="BJ4349"/>
      <c r="BK4349"/>
      <c r="BM4349"/>
      <c r="BN4349"/>
      <c r="BO4349"/>
    </row>
    <row r="4350" spans="1:67">
      <c r="A4350"/>
      <c r="B4350"/>
      <c r="C4350"/>
      <c r="E4350"/>
      <c r="F4350"/>
      <c r="G4350"/>
      <c r="I4350"/>
      <c r="J4350"/>
      <c r="K4350"/>
      <c r="M4350"/>
      <c r="N4350"/>
      <c r="O4350"/>
      <c r="Q4350"/>
      <c r="R4350"/>
      <c r="S4350"/>
      <c r="U4350"/>
      <c r="V4350"/>
      <c r="W4350"/>
      <c r="Y4350"/>
      <c r="Z4350"/>
      <c r="AA4350"/>
      <c r="AC4350"/>
      <c r="AD4350"/>
      <c r="AE4350"/>
      <c r="AG4350"/>
      <c r="AH4350"/>
      <c r="AI4350"/>
      <c r="AK4350"/>
      <c r="AL4350"/>
      <c r="AM4350"/>
      <c r="AO4350"/>
      <c r="AP4350"/>
      <c r="AQ4350"/>
      <c r="AS4350"/>
      <c r="AT4350"/>
      <c r="AU4350"/>
      <c r="AW4350"/>
      <c r="AX4350"/>
      <c r="AY4350"/>
      <c r="BA4350"/>
      <c r="BB4350"/>
      <c r="BC4350"/>
      <c r="BE4350"/>
      <c r="BF4350"/>
      <c r="BG4350"/>
      <c r="BI4350"/>
      <c r="BJ4350"/>
      <c r="BK4350"/>
      <c r="BM4350"/>
      <c r="BN4350"/>
      <c r="BO4350"/>
    </row>
    <row r="4351" spans="1:67">
      <c r="A4351"/>
      <c r="B4351"/>
      <c r="C4351"/>
      <c r="E4351"/>
      <c r="F4351"/>
      <c r="G4351"/>
      <c r="I4351"/>
      <c r="J4351"/>
      <c r="K4351"/>
      <c r="M4351"/>
      <c r="N4351"/>
      <c r="O4351"/>
      <c r="Q4351"/>
      <c r="R4351"/>
      <c r="S4351"/>
      <c r="U4351"/>
      <c r="V4351"/>
      <c r="W4351"/>
      <c r="Y4351"/>
      <c r="Z4351"/>
      <c r="AA4351"/>
      <c r="AC4351"/>
      <c r="AD4351"/>
      <c r="AE4351"/>
      <c r="AG4351"/>
      <c r="AH4351"/>
      <c r="AI4351"/>
      <c r="AK4351"/>
      <c r="AL4351"/>
      <c r="AM4351"/>
      <c r="AO4351"/>
      <c r="AP4351"/>
      <c r="AQ4351"/>
      <c r="AS4351"/>
      <c r="AT4351"/>
      <c r="AU4351"/>
      <c r="AW4351"/>
      <c r="AX4351"/>
      <c r="AY4351"/>
      <c r="BA4351"/>
      <c r="BB4351"/>
      <c r="BC4351"/>
      <c r="BE4351"/>
      <c r="BF4351"/>
      <c r="BG4351"/>
      <c r="BI4351"/>
      <c r="BJ4351"/>
      <c r="BK4351"/>
      <c r="BM4351"/>
      <c r="BN4351"/>
      <c r="BO4351"/>
    </row>
    <row r="4352" spans="1:67">
      <c r="A4352"/>
      <c r="B4352"/>
      <c r="C4352"/>
      <c r="E4352"/>
      <c r="F4352"/>
      <c r="G4352"/>
      <c r="I4352"/>
      <c r="J4352"/>
      <c r="K4352"/>
      <c r="M4352"/>
      <c r="N4352"/>
      <c r="O4352"/>
      <c r="Q4352"/>
      <c r="R4352"/>
      <c r="S4352"/>
      <c r="U4352"/>
      <c r="V4352"/>
      <c r="W4352"/>
      <c r="Y4352"/>
      <c r="Z4352"/>
      <c r="AA4352"/>
      <c r="AC4352"/>
      <c r="AD4352"/>
      <c r="AE4352"/>
      <c r="AG4352"/>
      <c r="AH4352"/>
      <c r="AI4352"/>
      <c r="AK4352"/>
      <c r="AL4352"/>
      <c r="AM4352"/>
      <c r="AO4352"/>
      <c r="AP4352"/>
      <c r="AQ4352"/>
      <c r="AS4352"/>
      <c r="AT4352"/>
      <c r="AU4352"/>
      <c r="AW4352"/>
      <c r="AX4352"/>
      <c r="AY4352"/>
      <c r="BA4352"/>
      <c r="BB4352"/>
      <c r="BC4352"/>
      <c r="BE4352"/>
      <c r="BF4352"/>
      <c r="BG4352"/>
      <c r="BI4352"/>
      <c r="BJ4352"/>
      <c r="BK4352"/>
      <c r="BM4352"/>
      <c r="BN4352"/>
      <c r="BO4352"/>
    </row>
    <row r="4353" spans="1:67">
      <c r="A4353"/>
      <c r="B4353"/>
      <c r="C4353"/>
      <c r="E4353"/>
      <c r="F4353"/>
      <c r="G4353"/>
      <c r="I4353"/>
      <c r="J4353"/>
      <c r="K4353"/>
      <c r="M4353"/>
      <c r="N4353"/>
      <c r="O4353"/>
      <c r="Q4353"/>
      <c r="R4353"/>
      <c r="S4353"/>
      <c r="U4353"/>
      <c r="V4353"/>
      <c r="W4353"/>
      <c r="Y4353"/>
      <c r="Z4353"/>
      <c r="AA4353"/>
      <c r="AC4353"/>
      <c r="AD4353"/>
      <c r="AE4353"/>
      <c r="AG4353"/>
      <c r="AH4353"/>
      <c r="AI4353"/>
      <c r="AK4353"/>
      <c r="AL4353"/>
      <c r="AM4353"/>
      <c r="AO4353"/>
      <c r="AP4353"/>
      <c r="AQ4353"/>
      <c r="AS4353"/>
      <c r="AT4353"/>
      <c r="AU4353"/>
      <c r="AW4353"/>
      <c r="AX4353"/>
      <c r="AY4353"/>
      <c r="BA4353"/>
      <c r="BB4353"/>
      <c r="BC4353"/>
      <c r="BE4353"/>
      <c r="BF4353"/>
      <c r="BG4353"/>
      <c r="BI4353"/>
      <c r="BJ4353"/>
      <c r="BK4353"/>
      <c r="BM4353"/>
      <c r="BN4353"/>
      <c r="BO4353"/>
    </row>
    <row r="4354" spans="1:67">
      <c r="A4354"/>
      <c r="B4354"/>
      <c r="C4354"/>
      <c r="E4354"/>
      <c r="F4354"/>
      <c r="G4354"/>
      <c r="I4354"/>
      <c r="J4354"/>
      <c r="K4354"/>
      <c r="M4354"/>
      <c r="N4354"/>
      <c r="O4354"/>
      <c r="Q4354"/>
      <c r="R4354"/>
      <c r="S4354"/>
      <c r="U4354"/>
      <c r="V4354"/>
      <c r="W4354"/>
      <c r="Y4354"/>
      <c r="Z4354"/>
      <c r="AA4354"/>
      <c r="AC4354"/>
      <c r="AD4354"/>
      <c r="AE4354"/>
      <c r="AG4354"/>
      <c r="AH4354"/>
      <c r="AI4354"/>
      <c r="AK4354"/>
      <c r="AL4354"/>
      <c r="AM4354"/>
      <c r="AO4354"/>
      <c r="AP4354"/>
      <c r="AQ4354"/>
      <c r="AS4354"/>
      <c r="AT4354"/>
      <c r="AU4354"/>
      <c r="AW4354"/>
      <c r="AX4354"/>
      <c r="AY4354"/>
      <c r="BA4354"/>
      <c r="BB4354"/>
      <c r="BC4354"/>
      <c r="BE4354"/>
      <c r="BF4354"/>
      <c r="BG4354"/>
      <c r="BI4354"/>
      <c r="BJ4354"/>
      <c r="BK4354"/>
      <c r="BM4354"/>
      <c r="BN4354"/>
      <c r="BO4354"/>
    </row>
    <row r="4355" spans="1:67">
      <c r="A4355"/>
      <c r="B4355"/>
      <c r="C4355"/>
      <c r="E4355"/>
      <c r="F4355"/>
      <c r="G4355"/>
      <c r="I4355"/>
      <c r="J4355"/>
      <c r="K4355"/>
      <c r="M4355"/>
      <c r="N4355"/>
      <c r="O4355"/>
      <c r="Q4355"/>
      <c r="R4355"/>
      <c r="S4355"/>
      <c r="U4355"/>
      <c r="V4355"/>
      <c r="W4355"/>
      <c r="Y4355"/>
      <c r="Z4355"/>
      <c r="AA4355"/>
      <c r="AC4355"/>
      <c r="AD4355"/>
      <c r="AE4355"/>
      <c r="AG4355"/>
      <c r="AH4355"/>
      <c r="AI4355"/>
      <c r="AK4355"/>
      <c r="AL4355"/>
      <c r="AM4355"/>
      <c r="AO4355"/>
      <c r="AP4355"/>
      <c r="AQ4355"/>
      <c r="AS4355"/>
      <c r="AT4355"/>
      <c r="AU4355"/>
      <c r="AW4355"/>
      <c r="AX4355"/>
      <c r="AY4355"/>
      <c r="BA4355"/>
      <c r="BB4355"/>
      <c r="BC4355"/>
      <c r="BE4355"/>
      <c r="BF4355"/>
      <c r="BG4355"/>
      <c r="BI4355"/>
      <c r="BJ4355"/>
      <c r="BK4355"/>
      <c r="BM4355"/>
      <c r="BN4355"/>
      <c r="BO4355"/>
    </row>
    <row r="4356" spans="1:67">
      <c r="A4356"/>
      <c r="B4356"/>
      <c r="C4356"/>
      <c r="E4356"/>
      <c r="F4356"/>
      <c r="G4356"/>
      <c r="I4356"/>
      <c r="J4356"/>
      <c r="K4356"/>
      <c r="M4356"/>
      <c r="N4356"/>
      <c r="O4356"/>
      <c r="Q4356"/>
      <c r="R4356"/>
      <c r="S4356"/>
      <c r="U4356"/>
      <c r="V4356"/>
      <c r="W4356"/>
      <c r="Y4356"/>
      <c r="Z4356"/>
      <c r="AA4356"/>
      <c r="AC4356"/>
      <c r="AD4356"/>
      <c r="AE4356"/>
      <c r="AG4356"/>
      <c r="AH4356"/>
      <c r="AI4356"/>
      <c r="AK4356"/>
      <c r="AL4356"/>
      <c r="AM4356"/>
      <c r="AO4356"/>
      <c r="AP4356"/>
      <c r="AQ4356"/>
      <c r="AS4356"/>
      <c r="AT4356"/>
      <c r="AU4356"/>
      <c r="AW4356"/>
      <c r="AX4356"/>
      <c r="AY4356"/>
      <c r="BA4356"/>
      <c r="BB4356"/>
      <c r="BC4356"/>
      <c r="BE4356"/>
      <c r="BF4356"/>
      <c r="BG4356"/>
      <c r="BI4356"/>
      <c r="BJ4356"/>
      <c r="BK4356"/>
      <c r="BM4356"/>
      <c r="BN4356"/>
      <c r="BO4356"/>
    </row>
    <row r="4357" spans="1:67">
      <c r="A4357"/>
      <c r="B4357"/>
      <c r="C4357"/>
      <c r="E4357"/>
      <c r="F4357"/>
      <c r="G4357"/>
      <c r="I4357"/>
      <c r="J4357"/>
      <c r="K4357"/>
      <c r="M4357"/>
      <c r="N4357"/>
      <c r="O4357"/>
      <c r="Q4357"/>
      <c r="R4357"/>
      <c r="S4357"/>
      <c r="U4357"/>
      <c r="V4357"/>
      <c r="W4357"/>
      <c r="Y4357"/>
      <c r="Z4357"/>
      <c r="AA4357"/>
      <c r="AC4357"/>
      <c r="AD4357"/>
      <c r="AE4357"/>
      <c r="AG4357"/>
      <c r="AH4357"/>
      <c r="AI4357"/>
      <c r="AK4357"/>
      <c r="AL4357"/>
      <c r="AM4357"/>
      <c r="AO4357"/>
      <c r="AP4357"/>
      <c r="AQ4357"/>
      <c r="AS4357"/>
      <c r="AT4357"/>
      <c r="AU4357"/>
      <c r="AW4357"/>
      <c r="AX4357"/>
      <c r="AY4357"/>
      <c r="BA4357"/>
      <c r="BB4357"/>
      <c r="BC4357"/>
      <c r="BE4357"/>
      <c r="BF4357"/>
      <c r="BG4357"/>
      <c r="BI4357"/>
      <c r="BJ4357"/>
      <c r="BK4357"/>
      <c r="BM4357"/>
      <c r="BN4357"/>
      <c r="BO4357"/>
    </row>
    <row r="4358" spans="1:67">
      <c r="A4358"/>
      <c r="B4358"/>
      <c r="C4358"/>
      <c r="E4358"/>
      <c r="F4358"/>
      <c r="G4358"/>
      <c r="I4358"/>
      <c r="J4358"/>
      <c r="K4358"/>
      <c r="M4358"/>
      <c r="N4358"/>
      <c r="O4358"/>
      <c r="Q4358"/>
      <c r="R4358"/>
      <c r="S4358"/>
      <c r="U4358"/>
      <c r="V4358"/>
      <c r="W4358"/>
      <c r="Y4358"/>
      <c r="Z4358"/>
      <c r="AA4358"/>
      <c r="AC4358"/>
      <c r="AD4358"/>
      <c r="AE4358"/>
      <c r="AG4358"/>
      <c r="AH4358"/>
      <c r="AI4358"/>
      <c r="AK4358"/>
      <c r="AL4358"/>
      <c r="AM4358"/>
      <c r="AO4358"/>
      <c r="AP4358"/>
      <c r="AQ4358"/>
      <c r="AS4358"/>
      <c r="AT4358"/>
      <c r="AU4358"/>
      <c r="AW4358"/>
      <c r="AX4358"/>
      <c r="AY4358"/>
      <c r="BA4358"/>
      <c r="BB4358"/>
      <c r="BC4358"/>
      <c r="BE4358"/>
      <c r="BF4358"/>
      <c r="BG4358"/>
      <c r="BI4358"/>
      <c r="BJ4358"/>
      <c r="BK4358"/>
      <c r="BM4358"/>
      <c r="BN4358"/>
      <c r="BO4358"/>
    </row>
    <row r="4359" spans="1:67">
      <c r="A4359"/>
      <c r="B4359"/>
      <c r="C4359"/>
      <c r="E4359"/>
      <c r="F4359"/>
      <c r="G4359"/>
      <c r="I4359"/>
      <c r="J4359"/>
      <c r="K4359"/>
      <c r="M4359"/>
      <c r="N4359"/>
      <c r="O4359"/>
      <c r="Q4359"/>
      <c r="R4359"/>
      <c r="S4359"/>
      <c r="U4359"/>
      <c r="V4359"/>
      <c r="W4359"/>
      <c r="Y4359"/>
      <c r="Z4359"/>
      <c r="AA4359"/>
      <c r="AC4359"/>
      <c r="AD4359"/>
      <c r="AE4359"/>
      <c r="AG4359"/>
      <c r="AH4359"/>
      <c r="AI4359"/>
      <c r="AK4359"/>
      <c r="AL4359"/>
      <c r="AM4359"/>
      <c r="AO4359"/>
      <c r="AP4359"/>
      <c r="AQ4359"/>
      <c r="AS4359"/>
      <c r="AT4359"/>
      <c r="AU4359"/>
      <c r="AW4359"/>
      <c r="AX4359"/>
      <c r="AY4359"/>
      <c r="BA4359"/>
      <c r="BB4359"/>
      <c r="BC4359"/>
      <c r="BE4359"/>
      <c r="BF4359"/>
      <c r="BG4359"/>
      <c r="BI4359"/>
      <c r="BJ4359"/>
      <c r="BK4359"/>
      <c r="BM4359"/>
      <c r="BN4359"/>
      <c r="BO4359"/>
    </row>
    <row r="4360" spans="1:67">
      <c r="A4360"/>
      <c r="B4360"/>
      <c r="C4360"/>
      <c r="E4360"/>
      <c r="F4360"/>
      <c r="G4360"/>
      <c r="I4360"/>
      <c r="J4360"/>
      <c r="K4360"/>
      <c r="M4360"/>
      <c r="N4360"/>
      <c r="O4360"/>
      <c r="Q4360"/>
      <c r="R4360"/>
      <c r="S4360"/>
      <c r="U4360"/>
      <c r="V4360"/>
      <c r="W4360"/>
      <c r="Y4360"/>
      <c r="Z4360"/>
      <c r="AA4360"/>
      <c r="AC4360"/>
      <c r="AD4360"/>
      <c r="AE4360"/>
      <c r="AG4360"/>
      <c r="AH4360"/>
      <c r="AI4360"/>
      <c r="AK4360"/>
      <c r="AL4360"/>
      <c r="AM4360"/>
      <c r="AO4360"/>
      <c r="AP4360"/>
      <c r="AQ4360"/>
      <c r="AS4360"/>
      <c r="AT4360"/>
      <c r="AU4360"/>
      <c r="AW4360"/>
      <c r="AX4360"/>
      <c r="AY4360"/>
      <c r="BA4360"/>
      <c r="BB4360"/>
      <c r="BC4360"/>
      <c r="BE4360"/>
      <c r="BF4360"/>
      <c r="BG4360"/>
      <c r="BI4360"/>
      <c r="BJ4360"/>
      <c r="BK4360"/>
      <c r="BM4360"/>
      <c r="BN4360"/>
      <c r="BO4360"/>
    </row>
    <row r="4361" spans="1:67">
      <c r="A4361"/>
      <c r="B4361"/>
      <c r="C4361"/>
      <c r="E4361"/>
      <c r="F4361"/>
      <c r="G4361"/>
      <c r="I4361"/>
      <c r="J4361"/>
      <c r="K4361"/>
      <c r="M4361"/>
      <c r="N4361"/>
      <c r="O4361"/>
      <c r="Q4361"/>
      <c r="R4361"/>
      <c r="S4361"/>
      <c r="U4361"/>
      <c r="V4361"/>
      <c r="W4361"/>
      <c r="Y4361"/>
      <c r="Z4361"/>
      <c r="AA4361"/>
      <c r="AC4361"/>
      <c r="AD4361"/>
      <c r="AE4361"/>
      <c r="AG4361"/>
      <c r="AH4361"/>
      <c r="AI4361"/>
      <c r="AK4361"/>
      <c r="AL4361"/>
      <c r="AM4361"/>
      <c r="AO4361"/>
      <c r="AP4361"/>
      <c r="AQ4361"/>
      <c r="AS4361"/>
      <c r="AT4361"/>
      <c r="AU4361"/>
      <c r="AW4361"/>
      <c r="AX4361"/>
      <c r="AY4361"/>
      <c r="BA4361"/>
      <c r="BB4361"/>
      <c r="BC4361"/>
      <c r="BE4361"/>
      <c r="BF4361"/>
      <c r="BG4361"/>
      <c r="BI4361"/>
      <c r="BJ4361"/>
      <c r="BK4361"/>
      <c r="BM4361"/>
      <c r="BN4361"/>
      <c r="BO4361"/>
    </row>
    <row r="4362" spans="1:67">
      <c r="A4362"/>
      <c r="B4362"/>
      <c r="C4362"/>
      <c r="E4362"/>
      <c r="F4362"/>
      <c r="G4362"/>
      <c r="I4362"/>
      <c r="J4362"/>
      <c r="K4362"/>
      <c r="M4362"/>
      <c r="N4362"/>
      <c r="O4362"/>
      <c r="Q4362"/>
      <c r="R4362"/>
      <c r="S4362"/>
      <c r="U4362"/>
      <c r="V4362"/>
      <c r="W4362"/>
      <c r="Y4362"/>
      <c r="Z4362"/>
      <c r="AA4362"/>
      <c r="AC4362"/>
      <c r="AD4362"/>
      <c r="AE4362"/>
      <c r="AG4362"/>
      <c r="AH4362"/>
      <c r="AI4362"/>
      <c r="AK4362"/>
      <c r="AL4362"/>
      <c r="AM4362"/>
      <c r="AO4362"/>
      <c r="AP4362"/>
      <c r="AQ4362"/>
      <c r="AS4362"/>
      <c r="AT4362"/>
      <c r="AU4362"/>
      <c r="AW4362"/>
      <c r="AX4362"/>
      <c r="AY4362"/>
      <c r="BA4362"/>
      <c r="BB4362"/>
      <c r="BC4362"/>
      <c r="BE4362"/>
      <c r="BF4362"/>
      <c r="BG4362"/>
      <c r="BI4362"/>
      <c r="BJ4362"/>
      <c r="BK4362"/>
      <c r="BM4362"/>
      <c r="BN4362"/>
      <c r="BO4362"/>
    </row>
    <row r="4363" spans="1:67">
      <c r="A4363"/>
      <c r="B4363"/>
      <c r="C4363"/>
      <c r="E4363"/>
      <c r="F4363"/>
      <c r="G4363"/>
      <c r="I4363"/>
      <c r="J4363"/>
      <c r="K4363"/>
      <c r="M4363"/>
      <c r="N4363"/>
      <c r="O4363"/>
      <c r="Q4363"/>
      <c r="R4363"/>
      <c r="S4363"/>
      <c r="U4363"/>
      <c r="V4363"/>
      <c r="W4363"/>
      <c r="Y4363"/>
      <c r="Z4363"/>
      <c r="AA4363"/>
      <c r="AC4363"/>
      <c r="AD4363"/>
      <c r="AE4363"/>
      <c r="AG4363"/>
      <c r="AH4363"/>
      <c r="AI4363"/>
      <c r="AK4363"/>
      <c r="AL4363"/>
      <c r="AM4363"/>
      <c r="AO4363"/>
      <c r="AP4363"/>
      <c r="AQ4363"/>
      <c r="AS4363"/>
      <c r="AT4363"/>
      <c r="AU4363"/>
      <c r="AW4363"/>
      <c r="AX4363"/>
      <c r="AY4363"/>
      <c r="BA4363"/>
      <c r="BB4363"/>
      <c r="BC4363"/>
      <c r="BE4363"/>
      <c r="BF4363"/>
      <c r="BG4363"/>
      <c r="BI4363"/>
      <c r="BJ4363"/>
      <c r="BK4363"/>
      <c r="BM4363"/>
      <c r="BN4363"/>
      <c r="BO4363"/>
    </row>
    <row r="4364" spans="1:67">
      <c r="A4364"/>
      <c r="B4364"/>
      <c r="C4364"/>
      <c r="E4364"/>
      <c r="F4364"/>
      <c r="G4364"/>
      <c r="I4364"/>
      <c r="J4364"/>
      <c r="K4364"/>
      <c r="M4364"/>
      <c r="N4364"/>
      <c r="O4364"/>
      <c r="Q4364"/>
      <c r="R4364"/>
      <c r="S4364"/>
      <c r="U4364"/>
      <c r="V4364"/>
      <c r="W4364"/>
      <c r="Y4364"/>
      <c r="Z4364"/>
      <c r="AA4364"/>
      <c r="AC4364"/>
      <c r="AD4364"/>
      <c r="AE4364"/>
      <c r="AG4364"/>
      <c r="AH4364"/>
      <c r="AI4364"/>
      <c r="AK4364"/>
      <c r="AL4364"/>
      <c r="AM4364"/>
      <c r="AO4364"/>
      <c r="AP4364"/>
      <c r="AQ4364"/>
      <c r="AS4364"/>
      <c r="AT4364"/>
      <c r="AU4364"/>
      <c r="AW4364"/>
      <c r="AX4364"/>
      <c r="AY4364"/>
      <c r="BA4364"/>
      <c r="BB4364"/>
      <c r="BC4364"/>
      <c r="BE4364"/>
      <c r="BF4364"/>
      <c r="BG4364"/>
      <c r="BI4364"/>
      <c r="BJ4364"/>
      <c r="BK4364"/>
      <c r="BM4364"/>
      <c r="BN4364"/>
      <c r="BO4364"/>
    </row>
    <row r="4365" spans="1:67">
      <c r="A4365"/>
      <c r="B4365"/>
      <c r="C4365"/>
      <c r="E4365"/>
      <c r="F4365"/>
      <c r="G4365"/>
      <c r="I4365"/>
      <c r="J4365"/>
      <c r="K4365"/>
      <c r="M4365"/>
      <c r="N4365"/>
      <c r="O4365"/>
      <c r="Q4365"/>
      <c r="R4365"/>
      <c r="S4365"/>
      <c r="U4365"/>
      <c r="V4365"/>
      <c r="W4365"/>
      <c r="Y4365"/>
      <c r="Z4365"/>
      <c r="AA4365"/>
      <c r="AC4365"/>
      <c r="AD4365"/>
      <c r="AE4365"/>
      <c r="AG4365"/>
      <c r="AH4365"/>
      <c r="AI4365"/>
      <c r="AK4365"/>
      <c r="AL4365"/>
      <c r="AM4365"/>
      <c r="AO4365"/>
      <c r="AP4365"/>
      <c r="AQ4365"/>
      <c r="AS4365"/>
      <c r="AT4365"/>
      <c r="AU4365"/>
      <c r="AW4365"/>
      <c r="AX4365"/>
      <c r="AY4365"/>
      <c r="BA4365"/>
      <c r="BB4365"/>
      <c r="BC4365"/>
      <c r="BE4365"/>
      <c r="BF4365"/>
      <c r="BG4365"/>
      <c r="BI4365"/>
      <c r="BJ4365"/>
      <c r="BK4365"/>
      <c r="BM4365"/>
      <c r="BN4365"/>
      <c r="BO4365"/>
    </row>
    <row r="4366" spans="1:67">
      <c r="A4366"/>
      <c r="B4366"/>
      <c r="C4366"/>
      <c r="E4366"/>
      <c r="F4366"/>
      <c r="G4366"/>
      <c r="I4366"/>
      <c r="J4366"/>
      <c r="K4366"/>
      <c r="M4366"/>
      <c r="N4366"/>
      <c r="O4366"/>
      <c r="Q4366"/>
      <c r="R4366"/>
      <c r="S4366"/>
      <c r="U4366"/>
      <c r="V4366"/>
      <c r="W4366"/>
      <c r="Y4366"/>
      <c r="Z4366"/>
      <c r="AA4366"/>
      <c r="AC4366"/>
      <c r="AD4366"/>
      <c r="AE4366"/>
      <c r="AG4366"/>
      <c r="AH4366"/>
      <c r="AI4366"/>
      <c r="AK4366"/>
      <c r="AL4366"/>
      <c r="AM4366"/>
      <c r="AO4366"/>
      <c r="AP4366"/>
      <c r="AQ4366"/>
      <c r="AS4366"/>
      <c r="AT4366"/>
      <c r="AU4366"/>
      <c r="AW4366"/>
      <c r="AX4366"/>
      <c r="AY4366"/>
      <c r="BA4366"/>
      <c r="BB4366"/>
      <c r="BC4366"/>
      <c r="BE4366"/>
      <c r="BF4366"/>
      <c r="BG4366"/>
      <c r="BI4366"/>
      <c r="BJ4366"/>
      <c r="BK4366"/>
      <c r="BM4366"/>
      <c r="BN4366"/>
      <c r="BO4366"/>
    </row>
    <row r="4367" spans="1:67">
      <c r="A4367"/>
      <c r="B4367"/>
      <c r="C4367"/>
      <c r="E4367"/>
      <c r="F4367"/>
      <c r="G4367"/>
      <c r="I4367"/>
      <c r="J4367"/>
      <c r="K4367"/>
      <c r="M4367"/>
      <c r="N4367"/>
      <c r="O4367"/>
      <c r="Q4367"/>
      <c r="R4367"/>
      <c r="S4367"/>
      <c r="U4367"/>
      <c r="V4367"/>
      <c r="W4367"/>
      <c r="Y4367"/>
      <c r="Z4367"/>
      <c r="AA4367"/>
      <c r="AC4367"/>
      <c r="AD4367"/>
      <c r="AE4367"/>
      <c r="AG4367"/>
      <c r="AH4367"/>
      <c r="AI4367"/>
      <c r="AK4367"/>
      <c r="AL4367"/>
      <c r="AM4367"/>
      <c r="AO4367"/>
      <c r="AP4367"/>
      <c r="AQ4367"/>
      <c r="AS4367"/>
      <c r="AT4367"/>
      <c r="AU4367"/>
      <c r="AW4367"/>
      <c r="AX4367"/>
      <c r="AY4367"/>
      <c r="BA4367"/>
      <c r="BB4367"/>
      <c r="BC4367"/>
      <c r="BE4367"/>
      <c r="BF4367"/>
      <c r="BG4367"/>
      <c r="BI4367"/>
      <c r="BJ4367"/>
      <c r="BK4367"/>
      <c r="BM4367"/>
      <c r="BN4367"/>
      <c r="BO4367"/>
    </row>
    <row r="4368" spans="1:67">
      <c r="A4368"/>
      <c r="B4368"/>
      <c r="C4368"/>
      <c r="E4368"/>
      <c r="F4368"/>
      <c r="G4368"/>
      <c r="I4368"/>
      <c r="J4368"/>
      <c r="K4368"/>
      <c r="M4368"/>
      <c r="N4368"/>
      <c r="O4368"/>
      <c r="Q4368"/>
      <c r="R4368"/>
      <c r="S4368"/>
      <c r="U4368"/>
      <c r="V4368"/>
      <c r="W4368"/>
      <c r="Y4368"/>
      <c r="Z4368"/>
      <c r="AA4368"/>
      <c r="AC4368"/>
      <c r="AD4368"/>
      <c r="AE4368"/>
      <c r="AG4368"/>
      <c r="AH4368"/>
      <c r="AI4368"/>
      <c r="AK4368"/>
      <c r="AL4368"/>
      <c r="AM4368"/>
      <c r="AO4368"/>
      <c r="AP4368"/>
      <c r="AQ4368"/>
      <c r="AS4368"/>
      <c r="AT4368"/>
      <c r="AU4368"/>
      <c r="AW4368"/>
      <c r="AX4368"/>
      <c r="AY4368"/>
      <c r="BA4368"/>
      <c r="BB4368"/>
      <c r="BC4368"/>
      <c r="BE4368"/>
      <c r="BF4368"/>
      <c r="BG4368"/>
      <c r="BI4368"/>
      <c r="BJ4368"/>
      <c r="BK4368"/>
      <c r="BM4368"/>
      <c r="BN4368"/>
      <c r="BO4368"/>
    </row>
    <row r="4369" spans="1:67">
      <c r="A4369"/>
      <c r="B4369"/>
      <c r="C4369"/>
      <c r="E4369"/>
      <c r="F4369"/>
      <c r="G4369"/>
      <c r="I4369"/>
      <c r="J4369"/>
      <c r="K4369"/>
      <c r="M4369"/>
      <c r="N4369"/>
      <c r="O4369"/>
      <c r="Q4369"/>
      <c r="R4369"/>
      <c r="S4369"/>
      <c r="U4369"/>
      <c r="V4369"/>
      <c r="W4369"/>
      <c r="Y4369"/>
      <c r="Z4369"/>
      <c r="AA4369"/>
      <c r="AC4369"/>
      <c r="AD4369"/>
      <c r="AE4369"/>
      <c r="AG4369"/>
      <c r="AH4369"/>
      <c r="AI4369"/>
      <c r="AK4369"/>
      <c r="AL4369"/>
      <c r="AM4369"/>
      <c r="AO4369"/>
      <c r="AP4369"/>
      <c r="AQ4369"/>
      <c r="AS4369"/>
      <c r="AT4369"/>
      <c r="AU4369"/>
      <c r="AW4369"/>
      <c r="AX4369"/>
      <c r="AY4369"/>
      <c r="BA4369"/>
      <c r="BB4369"/>
      <c r="BC4369"/>
      <c r="BE4369"/>
      <c r="BF4369"/>
      <c r="BG4369"/>
      <c r="BI4369"/>
      <c r="BJ4369"/>
      <c r="BK4369"/>
      <c r="BM4369"/>
      <c r="BN4369"/>
      <c r="BO4369"/>
    </row>
    <row r="4370" spans="1:67">
      <c r="A4370"/>
      <c r="B4370"/>
      <c r="C4370"/>
      <c r="E4370"/>
      <c r="F4370"/>
      <c r="G4370"/>
      <c r="I4370"/>
      <c r="J4370"/>
      <c r="K4370"/>
      <c r="M4370"/>
      <c r="N4370"/>
      <c r="O4370"/>
      <c r="Q4370"/>
      <c r="R4370"/>
      <c r="S4370"/>
      <c r="U4370"/>
      <c r="V4370"/>
      <c r="W4370"/>
      <c r="Y4370"/>
      <c r="Z4370"/>
      <c r="AA4370"/>
      <c r="AC4370"/>
      <c r="AD4370"/>
      <c r="AE4370"/>
      <c r="AG4370"/>
      <c r="AH4370"/>
      <c r="AI4370"/>
      <c r="AK4370"/>
      <c r="AL4370"/>
      <c r="AM4370"/>
      <c r="AO4370"/>
      <c r="AP4370"/>
      <c r="AQ4370"/>
      <c r="AS4370"/>
      <c r="AT4370"/>
      <c r="AU4370"/>
      <c r="AW4370"/>
      <c r="AX4370"/>
      <c r="AY4370"/>
      <c r="BA4370"/>
      <c r="BB4370"/>
      <c r="BC4370"/>
      <c r="BE4370"/>
      <c r="BF4370"/>
      <c r="BG4370"/>
      <c r="BI4370"/>
      <c r="BJ4370"/>
      <c r="BK4370"/>
      <c r="BM4370"/>
      <c r="BN4370"/>
      <c r="BO4370"/>
    </row>
    <row r="4371" spans="1:67">
      <c r="A4371"/>
      <c r="B4371"/>
      <c r="C4371"/>
      <c r="E4371"/>
      <c r="F4371"/>
      <c r="G4371"/>
      <c r="I4371"/>
      <c r="J4371"/>
      <c r="K4371"/>
      <c r="M4371"/>
      <c r="N4371"/>
      <c r="O4371"/>
      <c r="Q4371"/>
      <c r="R4371"/>
      <c r="S4371"/>
      <c r="U4371"/>
      <c r="V4371"/>
      <c r="W4371"/>
      <c r="Y4371"/>
      <c r="Z4371"/>
      <c r="AA4371"/>
      <c r="AC4371"/>
      <c r="AD4371"/>
      <c r="AE4371"/>
      <c r="AG4371"/>
      <c r="AH4371"/>
      <c r="AI4371"/>
      <c r="AK4371"/>
      <c r="AL4371"/>
      <c r="AM4371"/>
      <c r="AO4371"/>
      <c r="AP4371"/>
      <c r="AQ4371"/>
      <c r="AS4371"/>
      <c r="AT4371"/>
      <c r="AU4371"/>
      <c r="AW4371"/>
      <c r="AX4371"/>
      <c r="AY4371"/>
      <c r="BA4371"/>
      <c r="BB4371"/>
      <c r="BC4371"/>
      <c r="BE4371"/>
      <c r="BF4371"/>
      <c r="BG4371"/>
      <c r="BI4371"/>
      <c r="BJ4371"/>
      <c r="BK4371"/>
      <c r="BM4371"/>
      <c r="BN4371"/>
      <c r="BO4371"/>
    </row>
    <row r="4372" spans="1:67">
      <c r="A4372"/>
      <c r="B4372"/>
      <c r="C4372"/>
      <c r="E4372"/>
      <c r="F4372"/>
      <c r="G4372"/>
      <c r="I4372"/>
      <c r="J4372"/>
      <c r="K4372"/>
      <c r="M4372"/>
      <c r="N4372"/>
      <c r="O4372"/>
      <c r="Q4372"/>
      <c r="R4372"/>
      <c r="S4372"/>
      <c r="U4372"/>
      <c r="V4372"/>
      <c r="W4372"/>
      <c r="Y4372"/>
      <c r="Z4372"/>
      <c r="AA4372"/>
      <c r="AC4372"/>
      <c r="AD4372"/>
      <c r="AE4372"/>
      <c r="AG4372"/>
      <c r="AH4372"/>
      <c r="AI4372"/>
      <c r="AK4372"/>
      <c r="AL4372"/>
      <c r="AM4372"/>
      <c r="AO4372"/>
      <c r="AP4372"/>
      <c r="AQ4372"/>
      <c r="AS4372"/>
      <c r="AT4372"/>
      <c r="AU4372"/>
      <c r="AW4372"/>
      <c r="AX4372"/>
      <c r="AY4372"/>
      <c r="BA4372"/>
      <c r="BB4372"/>
      <c r="BC4372"/>
      <c r="BE4372"/>
      <c r="BF4372"/>
      <c r="BG4372"/>
      <c r="BI4372"/>
      <c r="BJ4372"/>
      <c r="BK4372"/>
      <c r="BM4372"/>
      <c r="BN4372"/>
      <c r="BO4372"/>
    </row>
    <row r="4373" spans="1:67">
      <c r="A4373"/>
      <c r="B4373"/>
      <c r="C4373"/>
      <c r="E4373"/>
      <c r="F4373"/>
      <c r="G4373"/>
      <c r="I4373"/>
      <c r="J4373"/>
      <c r="K4373"/>
      <c r="M4373"/>
      <c r="N4373"/>
      <c r="O4373"/>
      <c r="Q4373"/>
      <c r="R4373"/>
      <c r="S4373"/>
      <c r="U4373"/>
      <c r="V4373"/>
      <c r="W4373"/>
      <c r="Y4373"/>
      <c r="Z4373"/>
      <c r="AA4373"/>
      <c r="AC4373"/>
      <c r="AD4373"/>
      <c r="AE4373"/>
      <c r="AG4373"/>
      <c r="AH4373"/>
      <c r="AI4373"/>
      <c r="AK4373"/>
      <c r="AL4373"/>
      <c r="AM4373"/>
      <c r="AO4373"/>
      <c r="AP4373"/>
      <c r="AQ4373"/>
      <c r="AS4373"/>
      <c r="AT4373"/>
      <c r="AU4373"/>
      <c r="AW4373"/>
      <c r="AX4373"/>
      <c r="AY4373"/>
      <c r="BA4373"/>
      <c r="BB4373"/>
      <c r="BC4373"/>
      <c r="BE4373"/>
      <c r="BF4373"/>
      <c r="BG4373"/>
      <c r="BI4373"/>
      <c r="BJ4373"/>
      <c r="BK4373"/>
      <c r="BM4373"/>
      <c r="BN4373"/>
      <c r="BO4373"/>
    </row>
    <row r="4374" spans="1:67">
      <c r="A4374"/>
      <c r="B4374"/>
      <c r="C4374"/>
      <c r="E4374"/>
      <c r="F4374"/>
      <c r="G4374"/>
      <c r="I4374"/>
      <c r="J4374"/>
      <c r="K4374"/>
      <c r="M4374"/>
      <c r="N4374"/>
      <c r="O4374"/>
      <c r="Q4374"/>
      <c r="R4374"/>
      <c r="S4374"/>
      <c r="U4374"/>
      <c r="V4374"/>
      <c r="W4374"/>
      <c r="Y4374"/>
      <c r="Z4374"/>
      <c r="AA4374"/>
      <c r="AC4374"/>
      <c r="AD4374"/>
      <c r="AE4374"/>
      <c r="AG4374"/>
      <c r="AH4374"/>
      <c r="AI4374"/>
      <c r="AK4374"/>
      <c r="AL4374"/>
      <c r="AM4374"/>
      <c r="AO4374"/>
      <c r="AP4374"/>
      <c r="AQ4374"/>
      <c r="AS4374"/>
      <c r="AT4374"/>
      <c r="AU4374"/>
      <c r="AW4374"/>
      <c r="AX4374"/>
      <c r="AY4374"/>
      <c r="BA4374"/>
      <c r="BB4374"/>
      <c r="BC4374"/>
      <c r="BE4374"/>
      <c r="BF4374"/>
      <c r="BG4374"/>
      <c r="BI4374"/>
      <c r="BJ4374"/>
      <c r="BK4374"/>
      <c r="BM4374"/>
      <c r="BN4374"/>
      <c r="BO4374"/>
    </row>
    <row r="4375" spans="1:67">
      <c r="A4375"/>
      <c r="B4375"/>
      <c r="C4375"/>
      <c r="E4375"/>
      <c r="F4375"/>
      <c r="G4375"/>
      <c r="I4375"/>
      <c r="J4375"/>
      <c r="K4375"/>
      <c r="M4375"/>
      <c r="N4375"/>
      <c r="O4375"/>
      <c r="Q4375"/>
      <c r="R4375"/>
      <c r="S4375"/>
      <c r="U4375"/>
      <c r="V4375"/>
      <c r="W4375"/>
      <c r="Y4375"/>
      <c r="Z4375"/>
      <c r="AA4375"/>
      <c r="AC4375"/>
      <c r="AD4375"/>
      <c r="AE4375"/>
      <c r="AG4375"/>
      <c r="AH4375"/>
      <c r="AI4375"/>
      <c r="AK4375"/>
      <c r="AL4375"/>
      <c r="AM4375"/>
      <c r="AO4375"/>
      <c r="AP4375"/>
      <c r="AQ4375"/>
      <c r="AS4375"/>
      <c r="AT4375"/>
      <c r="AU4375"/>
      <c r="AW4375"/>
      <c r="AX4375"/>
      <c r="AY4375"/>
      <c r="BA4375"/>
      <c r="BB4375"/>
      <c r="BC4375"/>
      <c r="BE4375"/>
      <c r="BF4375"/>
      <c r="BG4375"/>
      <c r="BI4375"/>
      <c r="BJ4375"/>
      <c r="BK4375"/>
      <c r="BM4375"/>
      <c r="BN4375"/>
      <c r="BO4375"/>
    </row>
    <row r="4376" spans="1:67">
      <c r="A4376"/>
      <c r="B4376"/>
      <c r="C4376"/>
      <c r="E4376"/>
      <c r="F4376"/>
      <c r="G4376"/>
      <c r="I4376"/>
      <c r="J4376"/>
      <c r="K4376"/>
      <c r="M4376"/>
      <c r="N4376"/>
      <c r="O4376"/>
      <c r="Q4376"/>
      <c r="R4376"/>
      <c r="S4376"/>
      <c r="U4376"/>
      <c r="V4376"/>
      <c r="W4376"/>
      <c r="Y4376"/>
      <c r="Z4376"/>
      <c r="AA4376"/>
      <c r="AC4376"/>
      <c r="AD4376"/>
      <c r="AE4376"/>
      <c r="AG4376"/>
      <c r="AH4376"/>
      <c r="AI4376"/>
      <c r="AK4376"/>
      <c r="AL4376"/>
      <c r="AM4376"/>
      <c r="AO4376"/>
      <c r="AP4376"/>
      <c r="AQ4376"/>
      <c r="AS4376"/>
      <c r="AT4376"/>
      <c r="AU4376"/>
      <c r="AW4376"/>
      <c r="AX4376"/>
      <c r="AY4376"/>
      <c r="BA4376"/>
      <c r="BB4376"/>
      <c r="BC4376"/>
      <c r="BE4376"/>
      <c r="BF4376"/>
      <c r="BG4376"/>
      <c r="BI4376"/>
      <c r="BJ4376"/>
      <c r="BK4376"/>
      <c r="BM4376"/>
      <c r="BN4376"/>
      <c r="BO4376"/>
    </row>
    <row r="4377" spans="1:67">
      <c r="A4377"/>
      <c r="B4377"/>
      <c r="C4377"/>
      <c r="E4377"/>
      <c r="F4377"/>
      <c r="G4377"/>
      <c r="I4377"/>
      <c r="J4377"/>
      <c r="K4377"/>
      <c r="M4377"/>
      <c r="N4377"/>
      <c r="O4377"/>
      <c r="Q4377"/>
      <c r="R4377"/>
      <c r="S4377"/>
      <c r="U4377"/>
      <c r="V4377"/>
      <c r="W4377"/>
      <c r="Y4377"/>
      <c r="Z4377"/>
      <c r="AA4377"/>
      <c r="AC4377"/>
      <c r="AD4377"/>
      <c r="AE4377"/>
      <c r="AG4377"/>
      <c r="AH4377"/>
      <c r="AI4377"/>
      <c r="AK4377"/>
      <c r="AL4377"/>
      <c r="AM4377"/>
      <c r="AO4377"/>
      <c r="AP4377"/>
      <c r="AQ4377"/>
      <c r="AS4377"/>
      <c r="AT4377"/>
      <c r="AU4377"/>
      <c r="AW4377"/>
      <c r="AX4377"/>
      <c r="AY4377"/>
      <c r="BA4377"/>
      <c r="BB4377"/>
      <c r="BC4377"/>
      <c r="BE4377"/>
      <c r="BF4377"/>
      <c r="BG4377"/>
      <c r="BI4377"/>
      <c r="BJ4377"/>
      <c r="BK4377"/>
      <c r="BM4377"/>
      <c r="BN4377"/>
      <c r="BO4377"/>
    </row>
    <row r="4378" spans="1:67">
      <c r="A4378"/>
      <c r="B4378"/>
      <c r="C4378"/>
      <c r="E4378"/>
      <c r="F4378"/>
      <c r="G4378"/>
      <c r="I4378"/>
      <c r="J4378"/>
      <c r="K4378"/>
      <c r="M4378"/>
      <c r="N4378"/>
      <c r="O4378"/>
      <c r="Q4378"/>
      <c r="R4378"/>
      <c r="S4378"/>
      <c r="U4378"/>
      <c r="V4378"/>
      <c r="W4378"/>
      <c r="Y4378"/>
      <c r="Z4378"/>
      <c r="AA4378"/>
      <c r="AC4378"/>
      <c r="AD4378"/>
      <c r="AE4378"/>
      <c r="AG4378"/>
      <c r="AH4378"/>
      <c r="AI4378"/>
      <c r="AK4378"/>
      <c r="AL4378"/>
      <c r="AM4378"/>
      <c r="AO4378"/>
      <c r="AP4378"/>
      <c r="AQ4378"/>
      <c r="AS4378"/>
      <c r="AT4378"/>
      <c r="AU4378"/>
      <c r="AW4378"/>
      <c r="AX4378"/>
      <c r="AY4378"/>
      <c r="BA4378"/>
      <c r="BB4378"/>
      <c r="BC4378"/>
      <c r="BE4378"/>
      <c r="BF4378"/>
      <c r="BG4378"/>
      <c r="BI4378"/>
      <c r="BJ4378"/>
      <c r="BK4378"/>
      <c r="BM4378"/>
      <c r="BN4378"/>
      <c r="BO4378"/>
    </row>
    <row r="4379" spans="1:67">
      <c r="A4379"/>
      <c r="B4379"/>
      <c r="C4379"/>
      <c r="E4379"/>
      <c r="F4379"/>
      <c r="G4379"/>
      <c r="I4379"/>
      <c r="J4379"/>
      <c r="K4379"/>
      <c r="M4379"/>
      <c r="N4379"/>
      <c r="O4379"/>
      <c r="Q4379"/>
      <c r="R4379"/>
      <c r="S4379"/>
      <c r="U4379"/>
      <c r="V4379"/>
      <c r="W4379"/>
      <c r="Y4379"/>
      <c r="Z4379"/>
      <c r="AA4379"/>
      <c r="AC4379"/>
      <c r="AD4379"/>
      <c r="AE4379"/>
      <c r="AG4379"/>
      <c r="AH4379"/>
      <c r="AI4379"/>
      <c r="AK4379"/>
      <c r="AL4379"/>
      <c r="AM4379"/>
      <c r="AO4379"/>
      <c r="AP4379"/>
      <c r="AQ4379"/>
      <c r="AS4379"/>
      <c r="AT4379"/>
      <c r="AU4379"/>
      <c r="AW4379"/>
      <c r="AX4379"/>
      <c r="AY4379"/>
      <c r="BA4379"/>
      <c r="BB4379"/>
      <c r="BC4379"/>
      <c r="BE4379"/>
      <c r="BF4379"/>
      <c r="BG4379"/>
      <c r="BI4379"/>
      <c r="BJ4379"/>
      <c r="BK4379"/>
      <c r="BM4379"/>
      <c r="BN4379"/>
      <c r="BO4379"/>
    </row>
    <row r="4380" spans="1:67">
      <c r="A4380"/>
      <c r="B4380"/>
      <c r="C4380"/>
      <c r="E4380"/>
      <c r="F4380"/>
      <c r="G4380"/>
      <c r="I4380"/>
      <c r="J4380"/>
      <c r="K4380"/>
      <c r="M4380"/>
      <c r="N4380"/>
      <c r="O4380"/>
      <c r="Q4380"/>
      <c r="R4380"/>
      <c r="S4380"/>
      <c r="U4380"/>
      <c r="V4380"/>
      <c r="W4380"/>
      <c r="Y4380"/>
      <c r="Z4380"/>
      <c r="AA4380"/>
      <c r="AC4380"/>
      <c r="AD4380"/>
      <c r="AE4380"/>
      <c r="AG4380"/>
      <c r="AH4380"/>
      <c r="AI4380"/>
      <c r="AK4380"/>
      <c r="AL4380"/>
      <c r="AM4380"/>
      <c r="AO4380"/>
      <c r="AP4380"/>
      <c r="AQ4380"/>
      <c r="AS4380"/>
      <c r="AT4380"/>
      <c r="AU4380"/>
      <c r="AW4380"/>
      <c r="AX4380"/>
      <c r="AY4380"/>
      <c r="BA4380"/>
      <c r="BB4380"/>
      <c r="BC4380"/>
      <c r="BE4380"/>
      <c r="BF4380"/>
      <c r="BG4380"/>
      <c r="BI4380"/>
      <c r="BJ4380"/>
      <c r="BK4380"/>
      <c r="BM4380"/>
      <c r="BN4380"/>
      <c r="BO4380"/>
    </row>
    <row r="4381" spans="1:67">
      <c r="A4381"/>
      <c r="B4381"/>
      <c r="C4381"/>
      <c r="E4381"/>
      <c r="F4381"/>
      <c r="G4381"/>
      <c r="I4381"/>
      <c r="J4381"/>
      <c r="K4381"/>
      <c r="M4381"/>
      <c r="N4381"/>
      <c r="O4381"/>
      <c r="Q4381"/>
      <c r="R4381"/>
      <c r="S4381"/>
      <c r="U4381"/>
      <c r="V4381"/>
      <c r="W4381"/>
      <c r="Y4381"/>
      <c r="Z4381"/>
      <c r="AA4381"/>
      <c r="AC4381"/>
      <c r="AD4381"/>
      <c r="AE4381"/>
      <c r="AG4381"/>
      <c r="AH4381"/>
      <c r="AI4381"/>
      <c r="AK4381"/>
      <c r="AL4381"/>
      <c r="AM4381"/>
      <c r="AO4381"/>
      <c r="AP4381"/>
      <c r="AQ4381"/>
      <c r="AS4381"/>
      <c r="AT4381"/>
      <c r="AU4381"/>
      <c r="AW4381"/>
      <c r="AX4381"/>
      <c r="AY4381"/>
      <c r="BA4381"/>
      <c r="BB4381"/>
      <c r="BC4381"/>
      <c r="BE4381"/>
      <c r="BF4381"/>
      <c r="BG4381"/>
      <c r="BI4381"/>
      <c r="BJ4381"/>
      <c r="BK4381"/>
      <c r="BM4381"/>
      <c r="BN4381"/>
      <c r="BO4381"/>
    </row>
    <row r="4382" spans="1:67">
      <c r="A4382"/>
      <c r="B4382"/>
      <c r="C4382"/>
      <c r="E4382"/>
      <c r="F4382"/>
      <c r="G4382"/>
      <c r="I4382"/>
      <c r="J4382"/>
      <c r="K4382"/>
      <c r="M4382"/>
      <c r="N4382"/>
      <c r="O4382"/>
      <c r="Q4382"/>
      <c r="R4382"/>
      <c r="S4382"/>
      <c r="U4382"/>
      <c r="V4382"/>
      <c r="W4382"/>
      <c r="Y4382"/>
      <c r="Z4382"/>
      <c r="AA4382"/>
      <c r="AC4382"/>
      <c r="AD4382"/>
      <c r="AE4382"/>
      <c r="AG4382"/>
      <c r="AH4382"/>
      <c r="AI4382"/>
      <c r="AK4382"/>
      <c r="AL4382"/>
      <c r="AM4382"/>
      <c r="AO4382"/>
      <c r="AP4382"/>
      <c r="AQ4382"/>
      <c r="AS4382"/>
      <c r="AT4382"/>
      <c r="AU4382"/>
      <c r="AW4382"/>
      <c r="AX4382"/>
      <c r="AY4382"/>
      <c r="BA4382"/>
      <c r="BB4382"/>
      <c r="BC4382"/>
      <c r="BE4382"/>
      <c r="BF4382"/>
      <c r="BG4382"/>
      <c r="BI4382"/>
      <c r="BJ4382"/>
      <c r="BK4382"/>
      <c r="BM4382"/>
      <c r="BN4382"/>
      <c r="BO4382"/>
    </row>
    <row r="4383" spans="1:67">
      <c r="A4383"/>
      <c r="B4383"/>
      <c r="C4383"/>
      <c r="E4383"/>
      <c r="F4383"/>
      <c r="G4383"/>
      <c r="I4383"/>
      <c r="J4383"/>
      <c r="K4383"/>
      <c r="M4383"/>
      <c r="N4383"/>
      <c r="O4383"/>
      <c r="Q4383"/>
      <c r="R4383"/>
      <c r="S4383"/>
      <c r="U4383"/>
      <c r="V4383"/>
      <c r="W4383"/>
      <c r="Y4383"/>
      <c r="Z4383"/>
      <c r="AA4383"/>
      <c r="AC4383"/>
      <c r="AD4383"/>
      <c r="AE4383"/>
      <c r="AG4383"/>
      <c r="AH4383"/>
      <c r="AI4383"/>
      <c r="AK4383"/>
      <c r="AL4383"/>
      <c r="AM4383"/>
      <c r="AO4383"/>
      <c r="AP4383"/>
      <c r="AQ4383"/>
      <c r="AS4383"/>
      <c r="AT4383"/>
      <c r="AU4383"/>
      <c r="AW4383"/>
      <c r="AX4383"/>
      <c r="AY4383"/>
      <c r="BA4383"/>
      <c r="BB4383"/>
      <c r="BC4383"/>
      <c r="BE4383"/>
      <c r="BF4383"/>
      <c r="BG4383"/>
      <c r="BI4383"/>
      <c r="BJ4383"/>
      <c r="BK4383"/>
      <c r="BM4383"/>
      <c r="BN4383"/>
      <c r="BO4383"/>
    </row>
    <row r="4384" spans="1:67">
      <c r="A4384"/>
      <c r="B4384"/>
      <c r="C4384"/>
      <c r="E4384"/>
      <c r="F4384"/>
      <c r="G4384"/>
      <c r="I4384"/>
      <c r="J4384"/>
      <c r="K4384"/>
      <c r="M4384"/>
      <c r="N4384"/>
      <c r="O4384"/>
      <c r="Q4384"/>
      <c r="R4384"/>
      <c r="S4384"/>
      <c r="U4384"/>
      <c r="V4384"/>
      <c r="W4384"/>
      <c r="Y4384"/>
      <c r="Z4384"/>
      <c r="AA4384"/>
      <c r="AC4384"/>
      <c r="AD4384"/>
      <c r="AE4384"/>
      <c r="AG4384"/>
      <c r="AH4384"/>
      <c r="AI4384"/>
      <c r="AK4384"/>
      <c r="AL4384"/>
      <c r="AM4384"/>
      <c r="AO4384"/>
      <c r="AP4384"/>
      <c r="AQ4384"/>
      <c r="AS4384"/>
      <c r="AT4384"/>
      <c r="AU4384"/>
      <c r="AW4384"/>
      <c r="AX4384"/>
      <c r="AY4384"/>
      <c r="BA4384"/>
      <c r="BB4384"/>
      <c r="BC4384"/>
      <c r="BE4384"/>
      <c r="BF4384"/>
      <c r="BG4384"/>
      <c r="BI4384"/>
      <c r="BJ4384"/>
      <c r="BK4384"/>
      <c r="BM4384"/>
      <c r="BN4384"/>
      <c r="BO4384"/>
    </row>
    <row r="4385" spans="1:67">
      <c r="A4385"/>
      <c r="B4385"/>
      <c r="C4385"/>
      <c r="E4385"/>
      <c r="F4385"/>
      <c r="G4385"/>
      <c r="I4385"/>
      <c r="J4385"/>
      <c r="K4385"/>
      <c r="M4385"/>
      <c r="N4385"/>
      <c r="O4385"/>
      <c r="Q4385"/>
      <c r="R4385"/>
      <c r="S4385"/>
      <c r="U4385"/>
      <c r="V4385"/>
      <c r="W4385"/>
      <c r="Y4385"/>
      <c r="Z4385"/>
      <c r="AA4385"/>
      <c r="AC4385"/>
      <c r="AD4385"/>
      <c r="AE4385"/>
      <c r="AG4385"/>
      <c r="AH4385"/>
      <c r="AI4385"/>
      <c r="AK4385"/>
      <c r="AL4385"/>
      <c r="AM4385"/>
      <c r="AO4385"/>
      <c r="AP4385"/>
      <c r="AQ4385"/>
      <c r="AS4385"/>
      <c r="AT4385"/>
      <c r="AU4385"/>
      <c r="AW4385"/>
      <c r="AX4385"/>
      <c r="AY4385"/>
      <c r="BA4385"/>
      <c r="BB4385"/>
      <c r="BC4385"/>
      <c r="BE4385"/>
      <c r="BF4385"/>
      <c r="BG4385"/>
      <c r="BI4385"/>
      <c r="BJ4385"/>
      <c r="BK4385"/>
      <c r="BM4385"/>
      <c r="BN4385"/>
      <c r="BO4385"/>
    </row>
    <row r="4386" spans="1:67">
      <c r="A4386"/>
      <c r="B4386"/>
      <c r="C4386"/>
      <c r="E4386"/>
      <c r="F4386"/>
      <c r="G4386"/>
      <c r="I4386"/>
      <c r="J4386"/>
      <c r="K4386"/>
      <c r="M4386"/>
      <c r="N4386"/>
      <c r="O4386"/>
      <c r="Q4386"/>
      <c r="R4386"/>
      <c r="S4386"/>
      <c r="U4386"/>
      <c r="V4386"/>
      <c r="W4386"/>
      <c r="Y4386"/>
      <c r="Z4386"/>
      <c r="AA4386"/>
      <c r="AC4386"/>
      <c r="AD4386"/>
      <c r="AE4386"/>
      <c r="AG4386"/>
      <c r="AH4386"/>
      <c r="AI4386"/>
      <c r="AK4386"/>
      <c r="AL4386"/>
      <c r="AM4386"/>
      <c r="AO4386"/>
      <c r="AP4386"/>
      <c r="AQ4386"/>
      <c r="AS4386"/>
      <c r="AT4386"/>
      <c r="AU4386"/>
      <c r="AW4386"/>
      <c r="AX4386"/>
      <c r="AY4386"/>
      <c r="BA4386"/>
      <c r="BB4386"/>
      <c r="BC4386"/>
      <c r="BE4386"/>
      <c r="BF4386"/>
      <c r="BG4386"/>
      <c r="BI4386"/>
      <c r="BJ4386"/>
      <c r="BK4386"/>
      <c r="BM4386"/>
      <c r="BN4386"/>
      <c r="BO4386"/>
    </row>
    <row r="4387" spans="1:67">
      <c r="A4387"/>
      <c r="B4387"/>
      <c r="C4387"/>
      <c r="E4387"/>
      <c r="F4387"/>
      <c r="G4387"/>
      <c r="I4387"/>
      <c r="J4387"/>
      <c r="K4387"/>
      <c r="M4387"/>
      <c r="N4387"/>
      <c r="O4387"/>
      <c r="Q4387"/>
      <c r="R4387"/>
      <c r="S4387"/>
      <c r="U4387"/>
      <c r="V4387"/>
      <c r="W4387"/>
      <c r="Y4387"/>
      <c r="Z4387"/>
      <c r="AA4387"/>
      <c r="AC4387"/>
      <c r="AD4387"/>
      <c r="AE4387"/>
      <c r="AG4387"/>
      <c r="AH4387"/>
      <c r="AI4387"/>
      <c r="AK4387"/>
      <c r="AL4387"/>
      <c r="AM4387"/>
      <c r="AO4387"/>
      <c r="AP4387"/>
      <c r="AQ4387"/>
      <c r="AS4387"/>
      <c r="AT4387"/>
      <c r="AU4387"/>
      <c r="AW4387"/>
      <c r="AX4387"/>
      <c r="AY4387"/>
      <c r="BA4387"/>
      <c r="BB4387"/>
      <c r="BC4387"/>
      <c r="BE4387"/>
      <c r="BF4387"/>
      <c r="BG4387"/>
      <c r="BI4387"/>
      <c r="BJ4387"/>
      <c r="BK4387"/>
      <c r="BM4387"/>
      <c r="BN4387"/>
      <c r="BO4387"/>
    </row>
    <row r="4388" spans="1:67">
      <c r="A4388"/>
      <c r="B4388"/>
      <c r="C4388"/>
      <c r="E4388"/>
      <c r="F4388"/>
      <c r="G4388"/>
      <c r="I4388"/>
      <c r="J4388"/>
      <c r="K4388"/>
      <c r="M4388"/>
      <c r="N4388"/>
      <c r="O4388"/>
      <c r="Q4388"/>
      <c r="R4388"/>
      <c r="S4388"/>
      <c r="U4388"/>
      <c r="V4388"/>
      <c r="W4388"/>
      <c r="Y4388"/>
      <c r="Z4388"/>
      <c r="AA4388"/>
      <c r="AC4388"/>
      <c r="AD4388"/>
      <c r="AE4388"/>
      <c r="AG4388"/>
      <c r="AH4388"/>
      <c r="AI4388"/>
      <c r="AK4388"/>
      <c r="AL4388"/>
      <c r="AM4388"/>
      <c r="AO4388"/>
      <c r="AP4388"/>
      <c r="AQ4388"/>
      <c r="AS4388"/>
      <c r="AT4388"/>
      <c r="AU4388"/>
      <c r="AW4388"/>
      <c r="AX4388"/>
      <c r="AY4388"/>
      <c r="BA4388"/>
      <c r="BB4388"/>
      <c r="BC4388"/>
      <c r="BE4388"/>
      <c r="BF4388"/>
      <c r="BG4388"/>
      <c r="BI4388"/>
      <c r="BJ4388"/>
      <c r="BK4388"/>
      <c r="BM4388"/>
      <c r="BN4388"/>
      <c r="BO4388"/>
    </row>
    <row r="4389" spans="1:67">
      <c r="A4389"/>
      <c r="B4389"/>
      <c r="C4389"/>
      <c r="E4389"/>
      <c r="F4389"/>
      <c r="G4389"/>
      <c r="I4389"/>
      <c r="J4389"/>
      <c r="K4389"/>
      <c r="M4389"/>
      <c r="N4389"/>
      <c r="O4389"/>
      <c r="Q4389"/>
      <c r="R4389"/>
      <c r="S4389"/>
      <c r="U4389"/>
      <c r="V4389"/>
      <c r="W4389"/>
      <c r="Y4389"/>
      <c r="Z4389"/>
      <c r="AA4389"/>
      <c r="AC4389"/>
      <c r="AD4389"/>
      <c r="AE4389"/>
      <c r="AG4389"/>
      <c r="AH4389"/>
      <c r="AI4389"/>
      <c r="AK4389"/>
      <c r="AL4389"/>
      <c r="AM4389"/>
      <c r="AO4389"/>
      <c r="AP4389"/>
      <c r="AQ4389"/>
      <c r="AS4389"/>
      <c r="AT4389"/>
      <c r="AU4389"/>
      <c r="AW4389"/>
      <c r="AX4389"/>
      <c r="AY4389"/>
      <c r="BA4389"/>
      <c r="BB4389"/>
      <c r="BC4389"/>
      <c r="BE4389"/>
      <c r="BF4389"/>
      <c r="BG4389"/>
      <c r="BI4389"/>
      <c r="BJ4389"/>
      <c r="BK4389"/>
      <c r="BM4389"/>
      <c r="BN4389"/>
      <c r="BO4389"/>
    </row>
    <row r="4390" spans="1:67">
      <c r="A4390"/>
      <c r="B4390"/>
      <c r="C4390"/>
      <c r="E4390"/>
      <c r="F4390"/>
      <c r="G4390"/>
      <c r="I4390"/>
      <c r="J4390"/>
      <c r="K4390"/>
      <c r="M4390"/>
      <c r="N4390"/>
      <c r="O4390"/>
      <c r="Q4390"/>
      <c r="R4390"/>
      <c r="S4390"/>
      <c r="U4390"/>
      <c r="V4390"/>
      <c r="W4390"/>
      <c r="Y4390"/>
      <c r="Z4390"/>
      <c r="AA4390"/>
      <c r="AC4390"/>
      <c r="AD4390"/>
      <c r="AE4390"/>
      <c r="AG4390"/>
      <c r="AH4390"/>
      <c r="AI4390"/>
      <c r="AK4390"/>
      <c r="AL4390"/>
      <c r="AM4390"/>
      <c r="AO4390"/>
      <c r="AP4390"/>
      <c r="AQ4390"/>
      <c r="AS4390"/>
      <c r="AT4390"/>
      <c r="AU4390"/>
      <c r="AW4390"/>
      <c r="AX4390"/>
      <c r="AY4390"/>
      <c r="BA4390"/>
      <c r="BB4390"/>
      <c r="BC4390"/>
      <c r="BE4390"/>
      <c r="BF4390"/>
      <c r="BG4390"/>
      <c r="BI4390"/>
      <c r="BJ4390"/>
      <c r="BK4390"/>
      <c r="BM4390"/>
      <c r="BN4390"/>
      <c r="BO4390"/>
    </row>
    <row r="4391" spans="1:67">
      <c r="A4391"/>
      <c r="B4391"/>
      <c r="C4391"/>
      <c r="E4391"/>
      <c r="F4391"/>
      <c r="G4391"/>
      <c r="I4391"/>
      <c r="J4391"/>
      <c r="K4391"/>
      <c r="M4391"/>
      <c r="N4391"/>
      <c r="O4391"/>
      <c r="Q4391"/>
      <c r="R4391"/>
      <c r="S4391"/>
      <c r="U4391"/>
      <c r="V4391"/>
      <c r="W4391"/>
      <c r="Y4391"/>
      <c r="Z4391"/>
      <c r="AA4391"/>
      <c r="AC4391"/>
      <c r="AD4391"/>
      <c r="AE4391"/>
      <c r="AG4391"/>
      <c r="AH4391"/>
      <c r="AI4391"/>
      <c r="AK4391"/>
      <c r="AL4391"/>
      <c r="AM4391"/>
      <c r="AO4391"/>
      <c r="AP4391"/>
      <c r="AQ4391"/>
      <c r="AS4391"/>
      <c r="AT4391"/>
      <c r="AU4391"/>
      <c r="AW4391"/>
      <c r="AX4391"/>
      <c r="AY4391"/>
      <c r="BA4391"/>
      <c r="BB4391"/>
      <c r="BC4391"/>
      <c r="BE4391"/>
      <c r="BF4391"/>
      <c r="BG4391"/>
      <c r="BI4391"/>
      <c r="BJ4391"/>
      <c r="BK4391"/>
      <c r="BM4391"/>
      <c r="BN4391"/>
      <c r="BO4391"/>
    </row>
    <row r="4392" spans="1:67">
      <c r="A4392"/>
      <c r="B4392"/>
      <c r="C4392"/>
      <c r="E4392"/>
      <c r="F4392"/>
      <c r="G4392"/>
      <c r="I4392"/>
      <c r="J4392"/>
      <c r="K4392"/>
      <c r="M4392"/>
      <c r="N4392"/>
      <c r="O4392"/>
      <c r="Q4392"/>
      <c r="R4392"/>
      <c r="S4392"/>
      <c r="U4392"/>
      <c r="V4392"/>
      <c r="W4392"/>
      <c r="Y4392"/>
      <c r="Z4392"/>
      <c r="AA4392"/>
      <c r="AC4392"/>
      <c r="AD4392"/>
      <c r="AE4392"/>
      <c r="AG4392"/>
      <c r="AH4392"/>
      <c r="AI4392"/>
      <c r="AK4392"/>
      <c r="AL4392"/>
      <c r="AM4392"/>
      <c r="AO4392"/>
      <c r="AP4392"/>
      <c r="AQ4392"/>
      <c r="AS4392"/>
      <c r="AT4392"/>
      <c r="AU4392"/>
      <c r="AW4392"/>
      <c r="AX4392"/>
      <c r="AY4392"/>
      <c r="BA4392"/>
      <c r="BB4392"/>
      <c r="BC4392"/>
      <c r="BE4392"/>
      <c r="BF4392"/>
      <c r="BG4392"/>
      <c r="BI4392"/>
      <c r="BJ4392"/>
      <c r="BK4392"/>
      <c r="BM4392"/>
      <c r="BN4392"/>
      <c r="BO4392"/>
    </row>
    <row r="4393" spans="1:67">
      <c r="A4393"/>
      <c r="B4393"/>
      <c r="C4393"/>
      <c r="E4393"/>
      <c r="F4393"/>
      <c r="G4393"/>
      <c r="I4393"/>
      <c r="J4393"/>
      <c r="K4393"/>
      <c r="M4393"/>
      <c r="N4393"/>
      <c r="O4393"/>
      <c r="Q4393"/>
      <c r="R4393"/>
      <c r="S4393"/>
      <c r="U4393"/>
      <c r="V4393"/>
      <c r="W4393"/>
      <c r="Y4393"/>
      <c r="Z4393"/>
      <c r="AA4393"/>
      <c r="AC4393"/>
      <c r="AD4393"/>
      <c r="AE4393"/>
      <c r="AG4393"/>
      <c r="AH4393"/>
      <c r="AI4393"/>
      <c r="AK4393"/>
      <c r="AL4393"/>
      <c r="AM4393"/>
      <c r="AO4393"/>
      <c r="AP4393"/>
      <c r="AQ4393"/>
      <c r="AS4393"/>
      <c r="AT4393"/>
      <c r="AU4393"/>
      <c r="AW4393"/>
      <c r="AX4393"/>
      <c r="AY4393"/>
      <c r="BA4393"/>
      <c r="BB4393"/>
      <c r="BC4393"/>
      <c r="BE4393"/>
      <c r="BF4393"/>
      <c r="BG4393"/>
      <c r="BI4393"/>
      <c r="BJ4393"/>
      <c r="BK4393"/>
      <c r="BM4393"/>
      <c r="BN4393"/>
      <c r="BO4393"/>
    </row>
    <row r="4394" spans="1:67">
      <c r="A4394"/>
      <c r="B4394"/>
      <c r="C4394"/>
      <c r="E4394"/>
      <c r="F4394"/>
      <c r="G4394"/>
      <c r="I4394"/>
      <c r="J4394"/>
      <c r="K4394"/>
      <c r="M4394"/>
      <c r="N4394"/>
      <c r="O4394"/>
      <c r="Q4394"/>
      <c r="R4394"/>
      <c r="S4394"/>
      <c r="U4394"/>
      <c r="V4394"/>
      <c r="W4394"/>
      <c r="Y4394"/>
      <c r="Z4394"/>
      <c r="AA4394"/>
      <c r="AC4394"/>
      <c r="AD4394"/>
      <c r="AE4394"/>
      <c r="AG4394"/>
      <c r="AH4394"/>
      <c r="AI4394"/>
      <c r="AK4394"/>
      <c r="AL4394"/>
      <c r="AM4394"/>
      <c r="AO4394"/>
      <c r="AP4394"/>
      <c r="AQ4394"/>
      <c r="AS4394"/>
      <c r="AT4394"/>
      <c r="AU4394"/>
      <c r="AW4394"/>
      <c r="AX4394"/>
      <c r="AY4394"/>
      <c r="BA4394"/>
      <c r="BB4394"/>
      <c r="BC4394"/>
      <c r="BE4394"/>
      <c r="BF4394"/>
      <c r="BG4394"/>
      <c r="BI4394"/>
      <c r="BJ4394"/>
      <c r="BK4394"/>
      <c r="BM4394"/>
      <c r="BN4394"/>
      <c r="BO4394"/>
    </row>
    <row r="4395" spans="1:67">
      <c r="A4395"/>
      <c r="B4395"/>
      <c r="C4395"/>
      <c r="E4395"/>
      <c r="F4395"/>
      <c r="G4395"/>
      <c r="I4395"/>
      <c r="J4395"/>
      <c r="K4395"/>
      <c r="M4395"/>
      <c r="N4395"/>
      <c r="O4395"/>
      <c r="Q4395"/>
      <c r="R4395"/>
      <c r="S4395"/>
      <c r="U4395"/>
      <c r="V4395"/>
      <c r="W4395"/>
      <c r="Y4395"/>
      <c r="Z4395"/>
      <c r="AA4395"/>
      <c r="AC4395"/>
      <c r="AD4395"/>
      <c r="AE4395"/>
      <c r="AG4395"/>
      <c r="AH4395"/>
      <c r="AI4395"/>
      <c r="AK4395"/>
      <c r="AL4395"/>
      <c r="AM4395"/>
      <c r="AO4395"/>
      <c r="AP4395"/>
      <c r="AQ4395"/>
      <c r="AS4395"/>
      <c r="AT4395"/>
      <c r="AU4395"/>
      <c r="AW4395"/>
      <c r="AX4395"/>
      <c r="AY4395"/>
      <c r="BA4395"/>
      <c r="BB4395"/>
      <c r="BC4395"/>
      <c r="BE4395"/>
      <c r="BF4395"/>
      <c r="BG4395"/>
      <c r="BI4395"/>
      <c r="BJ4395"/>
      <c r="BK4395"/>
      <c r="BM4395"/>
      <c r="BN4395"/>
      <c r="BO4395"/>
    </row>
    <row r="4396" spans="1:67">
      <c r="A4396"/>
      <c r="B4396"/>
      <c r="C4396"/>
      <c r="E4396"/>
      <c r="F4396"/>
      <c r="G4396"/>
      <c r="I4396"/>
      <c r="J4396"/>
      <c r="K4396"/>
      <c r="M4396"/>
      <c r="N4396"/>
      <c r="O4396"/>
      <c r="Q4396"/>
      <c r="R4396"/>
      <c r="S4396"/>
      <c r="U4396"/>
      <c r="V4396"/>
      <c r="W4396"/>
      <c r="Y4396"/>
      <c r="Z4396"/>
      <c r="AA4396"/>
      <c r="AC4396"/>
      <c r="AD4396"/>
      <c r="AE4396"/>
      <c r="AG4396"/>
      <c r="AH4396"/>
      <c r="AI4396"/>
      <c r="AK4396"/>
      <c r="AL4396"/>
      <c r="AM4396"/>
      <c r="AO4396"/>
      <c r="AP4396"/>
      <c r="AQ4396"/>
      <c r="AS4396"/>
      <c r="AT4396"/>
      <c r="AU4396"/>
      <c r="AW4396"/>
      <c r="AX4396"/>
      <c r="AY4396"/>
      <c r="BA4396"/>
      <c r="BB4396"/>
      <c r="BC4396"/>
      <c r="BE4396"/>
      <c r="BF4396"/>
      <c r="BG4396"/>
      <c r="BI4396"/>
      <c r="BJ4396"/>
      <c r="BK4396"/>
      <c r="BM4396"/>
      <c r="BN4396"/>
      <c r="BO4396"/>
    </row>
    <row r="4397" spans="1:67">
      <c r="A4397"/>
      <c r="B4397"/>
      <c r="C4397"/>
      <c r="E4397"/>
      <c r="F4397"/>
      <c r="G4397"/>
      <c r="I4397"/>
      <c r="J4397"/>
      <c r="K4397"/>
      <c r="M4397"/>
      <c r="N4397"/>
      <c r="O4397"/>
      <c r="Q4397"/>
      <c r="R4397"/>
      <c r="S4397"/>
      <c r="U4397"/>
      <c r="V4397"/>
      <c r="W4397"/>
      <c r="Y4397"/>
      <c r="Z4397"/>
      <c r="AA4397"/>
      <c r="AC4397"/>
      <c r="AD4397"/>
      <c r="AE4397"/>
      <c r="AG4397"/>
      <c r="AH4397"/>
      <c r="AI4397"/>
      <c r="AK4397"/>
      <c r="AL4397"/>
      <c r="AM4397"/>
      <c r="AO4397"/>
      <c r="AP4397"/>
      <c r="AQ4397"/>
      <c r="AS4397"/>
      <c r="AT4397"/>
      <c r="AU4397"/>
      <c r="AW4397"/>
      <c r="AX4397"/>
      <c r="AY4397"/>
      <c r="BA4397"/>
      <c r="BB4397"/>
      <c r="BC4397"/>
      <c r="BE4397"/>
      <c r="BF4397"/>
      <c r="BG4397"/>
      <c r="BI4397"/>
      <c r="BJ4397"/>
      <c r="BK4397"/>
      <c r="BM4397"/>
      <c r="BN4397"/>
      <c r="BO4397"/>
    </row>
    <row r="4398" spans="1:67">
      <c r="A4398"/>
      <c r="B4398"/>
      <c r="C4398"/>
      <c r="E4398"/>
      <c r="F4398"/>
      <c r="G4398"/>
      <c r="I4398"/>
      <c r="J4398"/>
      <c r="K4398"/>
      <c r="M4398"/>
      <c r="N4398"/>
      <c r="O4398"/>
      <c r="Q4398"/>
      <c r="R4398"/>
      <c r="S4398"/>
      <c r="U4398"/>
      <c r="V4398"/>
      <c r="W4398"/>
      <c r="Y4398"/>
      <c r="Z4398"/>
      <c r="AA4398"/>
      <c r="AC4398"/>
      <c r="AD4398"/>
      <c r="AE4398"/>
      <c r="AG4398"/>
      <c r="AH4398"/>
      <c r="AI4398"/>
      <c r="AK4398"/>
      <c r="AL4398"/>
      <c r="AM4398"/>
      <c r="AO4398"/>
      <c r="AP4398"/>
      <c r="AQ4398"/>
      <c r="AS4398"/>
      <c r="AT4398"/>
      <c r="AU4398"/>
      <c r="AW4398"/>
      <c r="AX4398"/>
      <c r="AY4398"/>
      <c r="BA4398"/>
      <c r="BB4398"/>
      <c r="BC4398"/>
      <c r="BE4398"/>
      <c r="BF4398"/>
      <c r="BG4398"/>
      <c r="BI4398"/>
      <c r="BJ4398"/>
      <c r="BK4398"/>
      <c r="BM4398"/>
      <c r="BN4398"/>
      <c r="BO4398"/>
    </row>
    <row r="4399" spans="1:67">
      <c r="A4399"/>
      <c r="B4399"/>
      <c r="C4399"/>
      <c r="E4399"/>
      <c r="F4399"/>
      <c r="G4399"/>
      <c r="I4399"/>
      <c r="J4399"/>
      <c r="K4399"/>
      <c r="M4399"/>
      <c r="N4399"/>
      <c r="O4399"/>
      <c r="Q4399"/>
      <c r="R4399"/>
      <c r="S4399"/>
      <c r="U4399"/>
      <c r="V4399"/>
      <c r="W4399"/>
      <c r="Y4399"/>
      <c r="Z4399"/>
      <c r="AA4399"/>
      <c r="AC4399"/>
      <c r="AD4399"/>
      <c r="AE4399"/>
      <c r="AG4399"/>
      <c r="AH4399"/>
      <c r="AI4399"/>
      <c r="AK4399"/>
      <c r="AL4399"/>
      <c r="AM4399"/>
      <c r="AO4399"/>
      <c r="AP4399"/>
      <c r="AQ4399"/>
      <c r="AS4399"/>
      <c r="AT4399"/>
      <c r="AU4399"/>
      <c r="AW4399"/>
      <c r="AX4399"/>
      <c r="AY4399"/>
      <c r="BA4399"/>
      <c r="BB4399"/>
      <c r="BC4399"/>
      <c r="BE4399"/>
      <c r="BF4399"/>
      <c r="BG4399"/>
      <c r="BI4399"/>
      <c r="BJ4399"/>
      <c r="BK4399"/>
      <c r="BM4399"/>
      <c r="BN4399"/>
      <c r="BO4399"/>
    </row>
    <row r="4400" spans="1:67">
      <c r="A4400"/>
      <c r="B4400"/>
      <c r="C4400"/>
      <c r="E4400"/>
      <c r="F4400"/>
      <c r="G4400"/>
      <c r="I4400"/>
      <c r="J4400"/>
      <c r="K4400"/>
      <c r="M4400"/>
      <c r="N4400"/>
      <c r="O4400"/>
      <c r="Q4400"/>
      <c r="R4400"/>
      <c r="S4400"/>
      <c r="U4400"/>
      <c r="V4400"/>
      <c r="W4400"/>
      <c r="Y4400"/>
      <c r="Z4400"/>
      <c r="AA4400"/>
      <c r="AC4400"/>
      <c r="AD4400"/>
      <c r="AE4400"/>
      <c r="AG4400"/>
      <c r="AH4400"/>
      <c r="AI4400"/>
      <c r="AK4400"/>
      <c r="AL4400"/>
      <c r="AM4400"/>
      <c r="AO4400"/>
      <c r="AP4400"/>
      <c r="AQ4400"/>
      <c r="AS4400"/>
      <c r="AT4400"/>
      <c r="AU4400"/>
      <c r="AW4400"/>
      <c r="AX4400"/>
      <c r="AY4400"/>
      <c r="BA4400"/>
      <c r="BB4400"/>
      <c r="BC4400"/>
      <c r="BE4400"/>
      <c r="BF4400"/>
      <c r="BG4400"/>
      <c r="BI4400"/>
      <c r="BJ4400"/>
      <c r="BK4400"/>
      <c r="BM4400"/>
      <c r="BN4400"/>
      <c r="BO4400"/>
    </row>
    <row r="4401" spans="1:67">
      <c r="A4401"/>
      <c r="B4401"/>
      <c r="C4401"/>
      <c r="E4401"/>
      <c r="F4401"/>
      <c r="G4401"/>
      <c r="I4401"/>
      <c r="J4401"/>
      <c r="K4401"/>
      <c r="M4401"/>
      <c r="N4401"/>
      <c r="O4401"/>
      <c r="Q4401"/>
      <c r="R4401"/>
      <c r="S4401"/>
      <c r="U4401"/>
      <c r="V4401"/>
      <c r="W4401"/>
      <c r="Y4401"/>
      <c r="Z4401"/>
      <c r="AA4401"/>
      <c r="AC4401"/>
      <c r="AD4401"/>
      <c r="AE4401"/>
      <c r="AG4401"/>
      <c r="AH4401"/>
      <c r="AI4401"/>
      <c r="AK4401"/>
      <c r="AL4401"/>
      <c r="AM4401"/>
      <c r="AO4401"/>
      <c r="AP4401"/>
      <c r="AQ4401"/>
      <c r="AS4401"/>
      <c r="AT4401"/>
      <c r="AU4401"/>
      <c r="AW4401"/>
      <c r="AX4401"/>
      <c r="AY4401"/>
      <c r="BA4401"/>
      <c r="BB4401"/>
      <c r="BC4401"/>
      <c r="BE4401"/>
      <c r="BF4401"/>
      <c r="BG4401"/>
      <c r="BI4401"/>
      <c r="BJ4401"/>
      <c r="BK4401"/>
      <c r="BM4401"/>
      <c r="BN4401"/>
      <c r="BO4401"/>
    </row>
    <row r="4402" spans="1:67">
      <c r="A4402"/>
      <c r="B4402"/>
      <c r="C4402"/>
      <c r="E4402"/>
      <c r="F4402"/>
      <c r="G4402"/>
      <c r="I4402"/>
      <c r="J4402"/>
      <c r="K4402"/>
      <c r="M4402"/>
      <c r="N4402"/>
      <c r="O4402"/>
      <c r="Q4402"/>
      <c r="R4402"/>
      <c r="S4402"/>
      <c r="U4402"/>
      <c r="V4402"/>
      <c r="W4402"/>
      <c r="Y4402"/>
      <c r="Z4402"/>
      <c r="AA4402"/>
      <c r="AC4402"/>
      <c r="AD4402"/>
      <c r="AE4402"/>
      <c r="AG4402"/>
      <c r="AH4402"/>
      <c r="AI4402"/>
      <c r="AK4402"/>
      <c r="AL4402"/>
      <c r="AM4402"/>
      <c r="AO4402"/>
      <c r="AP4402"/>
      <c r="AQ4402"/>
      <c r="AS4402"/>
      <c r="AT4402"/>
      <c r="AU4402"/>
      <c r="AW4402"/>
      <c r="AX4402"/>
      <c r="AY4402"/>
      <c r="BA4402"/>
      <c r="BB4402"/>
      <c r="BC4402"/>
      <c r="BE4402"/>
      <c r="BF4402"/>
      <c r="BG4402"/>
      <c r="BI4402"/>
      <c r="BJ4402"/>
      <c r="BK4402"/>
      <c r="BM4402"/>
      <c r="BN4402"/>
      <c r="BO4402"/>
    </row>
    <row r="4403" spans="1:67">
      <c r="A4403"/>
      <c r="B4403"/>
      <c r="C4403"/>
      <c r="E4403"/>
      <c r="F4403"/>
      <c r="G4403"/>
      <c r="I4403"/>
      <c r="J4403"/>
      <c r="K4403"/>
      <c r="M4403"/>
      <c r="N4403"/>
      <c r="O4403"/>
      <c r="Q4403"/>
      <c r="R4403"/>
      <c r="S4403"/>
      <c r="U4403"/>
      <c r="V4403"/>
      <c r="W4403"/>
      <c r="Y4403"/>
      <c r="Z4403"/>
      <c r="AA4403"/>
      <c r="AC4403"/>
      <c r="AD4403"/>
      <c r="AE4403"/>
      <c r="AG4403"/>
      <c r="AH4403"/>
      <c r="AI4403"/>
      <c r="AK4403"/>
      <c r="AL4403"/>
      <c r="AM4403"/>
      <c r="AO4403"/>
      <c r="AP4403"/>
      <c r="AQ4403"/>
      <c r="AS4403"/>
      <c r="AT4403"/>
      <c r="AU4403"/>
      <c r="AW4403"/>
      <c r="AX4403"/>
      <c r="AY4403"/>
      <c r="BA4403"/>
      <c r="BB4403"/>
      <c r="BC4403"/>
      <c r="BE4403"/>
      <c r="BF4403"/>
      <c r="BG4403"/>
      <c r="BI4403"/>
      <c r="BJ4403"/>
      <c r="BK4403"/>
      <c r="BM4403"/>
      <c r="BN4403"/>
      <c r="BO4403"/>
    </row>
    <row r="4404" spans="1:67">
      <c r="A4404"/>
      <c r="B4404"/>
      <c r="C4404"/>
      <c r="E4404"/>
      <c r="F4404"/>
      <c r="G4404"/>
      <c r="I4404"/>
      <c r="J4404"/>
      <c r="K4404"/>
      <c r="M4404"/>
      <c r="N4404"/>
      <c r="O4404"/>
      <c r="Q4404"/>
      <c r="R4404"/>
      <c r="S4404"/>
      <c r="U4404"/>
      <c r="V4404"/>
      <c r="W4404"/>
      <c r="Y4404"/>
      <c r="Z4404"/>
      <c r="AA4404"/>
      <c r="AC4404"/>
      <c r="AD4404"/>
      <c r="AE4404"/>
      <c r="AG4404"/>
      <c r="AH4404"/>
      <c r="AI4404"/>
      <c r="AK4404"/>
      <c r="AL4404"/>
      <c r="AM4404"/>
      <c r="AO4404"/>
      <c r="AP4404"/>
      <c r="AQ4404"/>
      <c r="AS4404"/>
      <c r="AT4404"/>
      <c r="AU4404"/>
      <c r="AW4404"/>
      <c r="AX4404"/>
      <c r="AY4404"/>
      <c r="BA4404"/>
      <c r="BB4404"/>
      <c r="BC4404"/>
      <c r="BE4404"/>
      <c r="BF4404"/>
      <c r="BG4404"/>
      <c r="BI4404"/>
      <c r="BJ4404"/>
      <c r="BK4404"/>
      <c r="BM4404"/>
      <c r="BN4404"/>
      <c r="BO4404"/>
    </row>
    <row r="4405" spans="1:67">
      <c r="A4405"/>
      <c r="B4405"/>
      <c r="C4405"/>
      <c r="E4405"/>
      <c r="F4405"/>
      <c r="G4405"/>
      <c r="I4405"/>
      <c r="J4405"/>
      <c r="K4405"/>
      <c r="M4405"/>
      <c r="N4405"/>
      <c r="O4405"/>
      <c r="Q4405"/>
      <c r="R4405"/>
      <c r="S4405"/>
      <c r="U4405"/>
      <c r="V4405"/>
      <c r="W4405"/>
      <c r="Y4405"/>
      <c r="Z4405"/>
      <c r="AA4405"/>
      <c r="AC4405"/>
      <c r="AD4405"/>
      <c r="AE4405"/>
      <c r="AG4405"/>
      <c r="AH4405"/>
      <c r="AI4405"/>
      <c r="AK4405"/>
      <c r="AL4405"/>
      <c r="AM4405"/>
      <c r="AO4405"/>
      <c r="AP4405"/>
      <c r="AQ4405"/>
      <c r="AS4405"/>
      <c r="AT4405"/>
      <c r="AU4405"/>
      <c r="AW4405"/>
      <c r="AX4405"/>
      <c r="AY4405"/>
      <c r="BA4405"/>
      <c r="BB4405"/>
      <c r="BC4405"/>
      <c r="BE4405"/>
      <c r="BF4405"/>
      <c r="BG4405"/>
      <c r="BI4405"/>
      <c r="BJ4405"/>
      <c r="BK4405"/>
      <c r="BM4405"/>
      <c r="BN4405"/>
      <c r="BO4405"/>
    </row>
    <row r="4406" spans="1:67">
      <c r="A4406"/>
      <c r="B4406"/>
      <c r="C4406"/>
      <c r="E4406"/>
      <c r="F4406"/>
      <c r="G4406"/>
      <c r="I4406"/>
      <c r="J4406"/>
      <c r="K4406"/>
      <c r="M4406"/>
      <c r="N4406"/>
      <c r="O4406"/>
      <c r="Q4406"/>
      <c r="R4406"/>
      <c r="S4406"/>
      <c r="U4406"/>
      <c r="V4406"/>
      <c r="W4406"/>
      <c r="Y4406"/>
      <c r="Z4406"/>
      <c r="AA4406"/>
      <c r="AC4406"/>
      <c r="AD4406"/>
      <c r="AE4406"/>
      <c r="AG4406"/>
      <c r="AH4406"/>
      <c r="AI4406"/>
      <c r="AK4406"/>
      <c r="AL4406"/>
      <c r="AM4406"/>
      <c r="AO4406"/>
      <c r="AP4406"/>
      <c r="AQ4406"/>
      <c r="AS4406"/>
      <c r="AT4406"/>
      <c r="AU4406"/>
      <c r="AW4406"/>
      <c r="AX4406"/>
      <c r="AY4406"/>
      <c r="BA4406"/>
      <c r="BB4406"/>
      <c r="BC4406"/>
      <c r="BE4406"/>
      <c r="BF4406"/>
      <c r="BG4406"/>
      <c r="BI4406"/>
      <c r="BJ4406"/>
      <c r="BK4406"/>
      <c r="BM4406"/>
      <c r="BN4406"/>
      <c r="BO4406"/>
    </row>
    <row r="4407" spans="1:67">
      <c r="A4407"/>
      <c r="B4407"/>
      <c r="C4407"/>
      <c r="E4407"/>
      <c r="F4407"/>
      <c r="G4407"/>
      <c r="I4407"/>
      <c r="J4407"/>
      <c r="K4407"/>
      <c r="M4407"/>
      <c r="N4407"/>
      <c r="O4407"/>
      <c r="Q4407"/>
      <c r="R4407"/>
      <c r="S4407"/>
      <c r="U4407"/>
      <c r="V4407"/>
      <c r="W4407"/>
      <c r="Y4407"/>
      <c r="Z4407"/>
      <c r="AA4407"/>
      <c r="AC4407"/>
      <c r="AD4407"/>
      <c r="AE4407"/>
      <c r="AG4407"/>
      <c r="AH4407"/>
      <c r="AI4407"/>
      <c r="AK4407"/>
      <c r="AL4407"/>
      <c r="AM4407"/>
      <c r="AO4407"/>
      <c r="AP4407"/>
      <c r="AQ4407"/>
      <c r="AS4407"/>
      <c r="AT4407"/>
      <c r="AU4407"/>
      <c r="AW4407"/>
      <c r="AX4407"/>
      <c r="AY4407"/>
      <c r="BA4407"/>
      <c r="BB4407"/>
      <c r="BC4407"/>
      <c r="BE4407"/>
      <c r="BF4407"/>
      <c r="BG4407"/>
      <c r="BI4407"/>
      <c r="BJ4407"/>
      <c r="BK4407"/>
      <c r="BM4407"/>
      <c r="BN4407"/>
      <c r="BO4407"/>
    </row>
    <row r="4408" spans="1:67">
      <c r="A4408"/>
      <c r="B4408"/>
      <c r="C4408"/>
      <c r="E4408"/>
      <c r="F4408"/>
      <c r="G4408"/>
      <c r="I4408"/>
      <c r="J4408"/>
      <c r="K4408"/>
      <c r="M4408"/>
      <c r="N4408"/>
      <c r="O4408"/>
      <c r="Q4408"/>
      <c r="R4408"/>
      <c r="S4408"/>
      <c r="U4408"/>
      <c r="V4408"/>
      <c r="W4408"/>
      <c r="Y4408"/>
      <c r="Z4408"/>
      <c r="AA4408"/>
      <c r="AC4408"/>
      <c r="AD4408"/>
      <c r="AE4408"/>
      <c r="AG4408"/>
      <c r="AH4408"/>
      <c r="AI4408"/>
      <c r="AK4408"/>
      <c r="AL4408"/>
      <c r="AM4408"/>
      <c r="AO4408"/>
      <c r="AP4408"/>
      <c r="AQ4408"/>
      <c r="AS4408"/>
      <c r="AT4408"/>
      <c r="AU4408"/>
      <c r="AW4408"/>
      <c r="AX4408"/>
      <c r="AY4408"/>
      <c r="BA4408"/>
      <c r="BB4408"/>
      <c r="BC4408"/>
      <c r="BE4408"/>
      <c r="BF4408"/>
      <c r="BG4408"/>
      <c r="BI4408"/>
      <c r="BJ4408"/>
      <c r="BK4408"/>
      <c r="BM4408"/>
      <c r="BN4408"/>
      <c r="BO4408"/>
    </row>
    <row r="4409" spans="1:67">
      <c r="A4409"/>
      <c r="B4409"/>
      <c r="C4409"/>
      <c r="E4409"/>
      <c r="F4409"/>
      <c r="G4409"/>
      <c r="I4409"/>
      <c r="J4409"/>
      <c r="K4409"/>
      <c r="M4409"/>
      <c r="N4409"/>
      <c r="O4409"/>
      <c r="Q4409"/>
      <c r="R4409"/>
      <c r="S4409"/>
      <c r="U4409"/>
      <c r="V4409"/>
      <c r="W4409"/>
      <c r="Y4409"/>
      <c r="Z4409"/>
      <c r="AA4409"/>
      <c r="AC4409"/>
      <c r="AD4409"/>
      <c r="AE4409"/>
      <c r="AG4409"/>
      <c r="AH4409"/>
      <c r="AI4409"/>
      <c r="AK4409"/>
      <c r="AL4409"/>
      <c r="AM4409"/>
      <c r="AO4409"/>
      <c r="AP4409"/>
      <c r="AQ4409"/>
      <c r="AS4409"/>
      <c r="AT4409"/>
      <c r="AU4409"/>
      <c r="AW4409"/>
      <c r="AX4409"/>
      <c r="AY4409"/>
      <c r="BA4409"/>
      <c r="BB4409"/>
      <c r="BC4409"/>
      <c r="BE4409"/>
      <c r="BF4409"/>
      <c r="BG4409"/>
      <c r="BI4409"/>
      <c r="BJ4409"/>
      <c r="BK4409"/>
      <c r="BM4409"/>
      <c r="BN4409"/>
      <c r="BO4409"/>
    </row>
    <row r="4410" spans="1:67">
      <c r="A4410"/>
      <c r="B4410"/>
      <c r="C4410"/>
      <c r="E4410"/>
      <c r="F4410"/>
      <c r="G4410"/>
      <c r="I4410"/>
      <c r="J4410"/>
      <c r="K4410"/>
      <c r="M4410"/>
      <c r="N4410"/>
      <c r="O4410"/>
      <c r="Q4410"/>
      <c r="R4410"/>
      <c r="S4410"/>
      <c r="U4410"/>
      <c r="V4410"/>
      <c r="W4410"/>
      <c r="Y4410"/>
      <c r="Z4410"/>
      <c r="AA4410"/>
      <c r="AC4410"/>
      <c r="AD4410"/>
      <c r="AE4410"/>
      <c r="AG4410"/>
      <c r="AH4410"/>
      <c r="AI4410"/>
      <c r="AK4410"/>
      <c r="AL4410"/>
      <c r="AM4410"/>
      <c r="AO4410"/>
      <c r="AP4410"/>
      <c r="AQ4410"/>
      <c r="AS4410"/>
      <c r="AT4410"/>
      <c r="AU4410"/>
      <c r="AW4410"/>
      <c r="AX4410"/>
      <c r="AY4410"/>
      <c r="BA4410"/>
      <c r="BB4410"/>
      <c r="BC4410"/>
      <c r="BE4410"/>
      <c r="BF4410"/>
      <c r="BG4410"/>
      <c r="BI4410"/>
      <c r="BJ4410"/>
      <c r="BK4410"/>
      <c r="BM4410"/>
      <c r="BN4410"/>
      <c r="BO4410"/>
    </row>
    <row r="4411" spans="1:67">
      <c r="A4411"/>
      <c r="B4411"/>
      <c r="C4411"/>
      <c r="E4411"/>
      <c r="F4411"/>
      <c r="G4411"/>
      <c r="I4411"/>
      <c r="J4411"/>
      <c r="K4411"/>
      <c r="M4411"/>
      <c r="N4411"/>
      <c r="O4411"/>
      <c r="Q4411"/>
      <c r="R4411"/>
      <c r="S4411"/>
      <c r="U4411"/>
      <c r="V4411"/>
      <c r="W4411"/>
      <c r="Y4411"/>
      <c r="Z4411"/>
      <c r="AA4411"/>
      <c r="AC4411"/>
      <c r="AD4411"/>
      <c r="AE4411"/>
      <c r="AG4411"/>
      <c r="AH4411"/>
      <c r="AI4411"/>
      <c r="AK4411"/>
      <c r="AL4411"/>
      <c r="AM4411"/>
      <c r="AO4411"/>
      <c r="AP4411"/>
      <c r="AQ4411"/>
      <c r="AS4411"/>
      <c r="AT4411"/>
      <c r="AU4411"/>
      <c r="AW4411"/>
      <c r="AX4411"/>
      <c r="AY4411"/>
      <c r="BA4411"/>
      <c r="BB4411"/>
      <c r="BC4411"/>
      <c r="BE4411"/>
      <c r="BF4411"/>
      <c r="BG4411"/>
      <c r="BI4411"/>
      <c r="BJ4411"/>
      <c r="BK4411"/>
      <c r="BM4411"/>
      <c r="BN4411"/>
      <c r="BO4411"/>
    </row>
    <row r="4412" spans="1:67">
      <c r="A4412"/>
      <c r="B4412"/>
      <c r="C4412"/>
      <c r="E4412"/>
      <c r="F4412"/>
      <c r="G4412"/>
      <c r="I4412"/>
      <c r="J4412"/>
      <c r="K4412"/>
      <c r="M4412"/>
      <c r="N4412"/>
      <c r="O4412"/>
      <c r="Q4412"/>
      <c r="R4412"/>
      <c r="S4412"/>
      <c r="U4412"/>
      <c r="V4412"/>
      <c r="W4412"/>
      <c r="Y4412"/>
      <c r="Z4412"/>
      <c r="AA4412"/>
      <c r="AC4412"/>
      <c r="AD4412"/>
      <c r="AE4412"/>
      <c r="AG4412"/>
      <c r="AH4412"/>
      <c r="AI4412"/>
      <c r="AK4412"/>
      <c r="AL4412"/>
      <c r="AM4412"/>
      <c r="AO4412"/>
      <c r="AP4412"/>
      <c r="AQ4412"/>
      <c r="AS4412"/>
      <c r="AT4412"/>
      <c r="AU4412"/>
      <c r="AW4412"/>
      <c r="AX4412"/>
      <c r="AY4412"/>
      <c r="BA4412"/>
      <c r="BB4412"/>
      <c r="BC4412"/>
      <c r="BE4412"/>
      <c r="BF4412"/>
      <c r="BG4412"/>
      <c r="BI4412"/>
      <c r="BJ4412"/>
      <c r="BK4412"/>
      <c r="BM4412"/>
      <c r="BN4412"/>
      <c r="BO4412"/>
    </row>
    <row r="4413" spans="1:67">
      <c r="A4413"/>
      <c r="B4413"/>
      <c r="C4413"/>
      <c r="E4413"/>
      <c r="F4413"/>
      <c r="G4413"/>
      <c r="I4413"/>
      <c r="J4413"/>
      <c r="K4413"/>
      <c r="M4413"/>
      <c r="N4413"/>
      <c r="O4413"/>
      <c r="Q4413"/>
      <c r="R4413"/>
      <c r="S4413"/>
      <c r="U4413"/>
      <c r="V4413"/>
      <c r="W4413"/>
      <c r="Y4413"/>
      <c r="Z4413"/>
      <c r="AA4413"/>
      <c r="AC4413"/>
      <c r="AD4413"/>
      <c r="AE4413"/>
      <c r="AG4413"/>
      <c r="AH4413"/>
      <c r="AI4413"/>
      <c r="AK4413"/>
      <c r="AL4413"/>
      <c r="AM4413"/>
      <c r="AO4413"/>
      <c r="AP4413"/>
      <c r="AQ4413"/>
      <c r="AS4413"/>
      <c r="AT4413"/>
      <c r="AU4413"/>
      <c r="AW4413"/>
      <c r="AX4413"/>
      <c r="AY4413"/>
      <c r="BA4413"/>
      <c r="BB4413"/>
      <c r="BC4413"/>
      <c r="BE4413"/>
      <c r="BF4413"/>
      <c r="BG4413"/>
      <c r="BI4413"/>
      <c r="BJ4413"/>
      <c r="BK4413"/>
      <c r="BM4413"/>
      <c r="BN4413"/>
      <c r="BO4413"/>
    </row>
    <row r="4414" spans="1:67">
      <c r="A4414"/>
      <c r="B4414"/>
      <c r="C4414"/>
      <c r="E4414"/>
      <c r="F4414"/>
      <c r="G4414"/>
      <c r="I4414"/>
      <c r="J4414"/>
      <c r="K4414"/>
      <c r="M4414"/>
      <c r="N4414"/>
      <c r="O4414"/>
      <c r="Q4414"/>
      <c r="R4414"/>
      <c r="S4414"/>
      <c r="U4414"/>
      <c r="V4414"/>
      <c r="W4414"/>
      <c r="Y4414"/>
      <c r="Z4414"/>
      <c r="AA4414"/>
      <c r="AC4414"/>
      <c r="AD4414"/>
      <c r="AE4414"/>
      <c r="AG4414"/>
      <c r="AH4414"/>
      <c r="AI4414"/>
      <c r="AK4414"/>
      <c r="AL4414"/>
      <c r="AM4414"/>
      <c r="AO4414"/>
      <c r="AP4414"/>
      <c r="AQ4414"/>
      <c r="AS4414"/>
      <c r="AT4414"/>
      <c r="AU4414"/>
      <c r="AW4414"/>
      <c r="AX4414"/>
      <c r="AY4414"/>
      <c r="BA4414"/>
      <c r="BB4414"/>
      <c r="BC4414"/>
      <c r="BE4414"/>
      <c r="BF4414"/>
      <c r="BG4414"/>
      <c r="BI4414"/>
      <c r="BJ4414"/>
      <c r="BK4414"/>
      <c r="BM4414"/>
      <c r="BN4414"/>
      <c r="BO4414"/>
    </row>
    <row r="4415" spans="1:67">
      <c r="A4415"/>
      <c r="B4415"/>
      <c r="C4415"/>
      <c r="E4415"/>
      <c r="F4415"/>
      <c r="G4415"/>
      <c r="I4415"/>
      <c r="J4415"/>
      <c r="K4415"/>
      <c r="M4415"/>
      <c r="N4415"/>
      <c r="O4415"/>
      <c r="Q4415"/>
      <c r="R4415"/>
      <c r="S4415"/>
      <c r="U4415"/>
      <c r="V4415"/>
      <c r="W4415"/>
      <c r="Y4415"/>
      <c r="Z4415"/>
      <c r="AA4415"/>
      <c r="AC4415"/>
      <c r="AD4415"/>
      <c r="AE4415"/>
      <c r="AG4415"/>
      <c r="AH4415"/>
      <c r="AI4415"/>
      <c r="AK4415"/>
      <c r="AL4415"/>
      <c r="AM4415"/>
      <c r="AO4415"/>
      <c r="AP4415"/>
      <c r="AQ4415"/>
      <c r="AS4415"/>
      <c r="AT4415"/>
      <c r="AU4415"/>
      <c r="AW4415"/>
      <c r="AX4415"/>
      <c r="AY4415"/>
      <c r="BA4415"/>
      <c r="BB4415"/>
      <c r="BC4415"/>
      <c r="BE4415"/>
      <c r="BF4415"/>
      <c r="BG4415"/>
      <c r="BI4415"/>
      <c r="BJ4415"/>
      <c r="BK4415"/>
      <c r="BM4415"/>
      <c r="BN4415"/>
      <c r="BO4415"/>
    </row>
    <row r="4416" spans="1:67">
      <c r="A4416"/>
      <c r="B4416"/>
      <c r="C4416"/>
      <c r="E4416"/>
      <c r="F4416"/>
      <c r="G4416"/>
      <c r="I4416"/>
      <c r="J4416"/>
      <c r="K4416"/>
      <c r="M4416"/>
      <c r="N4416"/>
      <c r="O4416"/>
      <c r="Q4416"/>
      <c r="R4416"/>
      <c r="S4416"/>
      <c r="U4416"/>
      <c r="V4416"/>
      <c r="W4416"/>
      <c r="Y4416"/>
      <c r="Z4416"/>
      <c r="AA4416"/>
      <c r="AC4416"/>
      <c r="AD4416"/>
      <c r="AE4416"/>
      <c r="AG4416"/>
      <c r="AH4416"/>
      <c r="AI4416"/>
      <c r="AK4416"/>
      <c r="AL4416"/>
      <c r="AM4416"/>
      <c r="AO4416"/>
      <c r="AP4416"/>
      <c r="AQ4416"/>
      <c r="AS4416"/>
      <c r="AT4416"/>
      <c r="AU4416"/>
      <c r="AW4416"/>
      <c r="AX4416"/>
      <c r="AY4416"/>
      <c r="BA4416"/>
      <c r="BB4416"/>
      <c r="BC4416"/>
      <c r="BE4416"/>
      <c r="BF4416"/>
      <c r="BG4416"/>
      <c r="BI4416"/>
      <c r="BJ4416"/>
      <c r="BK4416"/>
      <c r="BM4416"/>
      <c r="BN4416"/>
      <c r="BO4416"/>
    </row>
    <row r="4417" spans="1:67">
      <c r="A4417"/>
      <c r="B4417"/>
      <c r="C4417"/>
      <c r="E4417"/>
      <c r="F4417"/>
      <c r="G4417"/>
      <c r="I4417"/>
      <c r="J4417"/>
      <c r="K4417"/>
      <c r="M4417"/>
      <c r="N4417"/>
      <c r="O4417"/>
      <c r="Q4417"/>
      <c r="R4417"/>
      <c r="S4417"/>
      <c r="U4417"/>
      <c r="V4417"/>
      <c r="W4417"/>
      <c r="Y4417"/>
      <c r="Z4417"/>
      <c r="AA4417"/>
      <c r="AC4417"/>
      <c r="AD4417"/>
      <c r="AE4417"/>
      <c r="AG4417"/>
      <c r="AH4417"/>
      <c r="AI4417"/>
      <c r="AK4417"/>
      <c r="AL4417"/>
      <c r="AM4417"/>
      <c r="AO4417"/>
      <c r="AP4417"/>
      <c r="AQ4417"/>
      <c r="AS4417"/>
      <c r="AT4417"/>
      <c r="AU4417"/>
      <c r="AW4417"/>
      <c r="AX4417"/>
      <c r="AY4417"/>
      <c r="BA4417"/>
      <c r="BB4417"/>
      <c r="BC4417"/>
      <c r="BE4417"/>
      <c r="BF4417"/>
      <c r="BG4417"/>
      <c r="BI4417"/>
      <c r="BJ4417"/>
      <c r="BK4417"/>
      <c r="BM4417"/>
      <c r="BN4417"/>
      <c r="BO4417"/>
    </row>
    <row r="4418" spans="1:67">
      <c r="A4418"/>
      <c r="B4418"/>
      <c r="C4418"/>
      <c r="E4418"/>
      <c r="F4418"/>
      <c r="G4418"/>
      <c r="I4418"/>
      <c r="J4418"/>
      <c r="K4418"/>
      <c r="M4418"/>
      <c r="N4418"/>
      <c r="O4418"/>
      <c r="Q4418"/>
      <c r="R4418"/>
      <c r="S4418"/>
      <c r="U4418"/>
      <c r="V4418"/>
      <c r="W4418"/>
      <c r="Y4418"/>
      <c r="Z4418"/>
      <c r="AA4418"/>
      <c r="AC4418"/>
      <c r="AD4418"/>
      <c r="AE4418"/>
      <c r="AG4418"/>
      <c r="AH4418"/>
      <c r="AI4418"/>
      <c r="AK4418"/>
      <c r="AL4418"/>
      <c r="AM4418"/>
      <c r="AO4418"/>
      <c r="AP4418"/>
      <c r="AQ4418"/>
      <c r="AS4418"/>
      <c r="AT4418"/>
      <c r="AU4418"/>
      <c r="AW4418"/>
      <c r="AX4418"/>
      <c r="AY4418"/>
      <c r="BA4418"/>
      <c r="BB4418"/>
      <c r="BC4418"/>
      <c r="BE4418"/>
      <c r="BF4418"/>
      <c r="BG4418"/>
      <c r="BI4418"/>
      <c r="BJ4418"/>
      <c r="BK4418"/>
      <c r="BM4418"/>
      <c r="BN4418"/>
      <c r="BO4418"/>
    </row>
    <row r="4419" spans="1:67">
      <c r="A4419"/>
      <c r="B4419"/>
      <c r="C4419"/>
      <c r="E4419"/>
      <c r="F4419"/>
      <c r="G4419"/>
      <c r="I4419"/>
      <c r="J4419"/>
      <c r="K4419"/>
      <c r="M4419"/>
      <c r="N4419"/>
      <c r="O4419"/>
      <c r="Q4419"/>
      <c r="R4419"/>
      <c r="S4419"/>
      <c r="U4419"/>
      <c r="V4419"/>
      <c r="W4419"/>
      <c r="Y4419"/>
      <c r="Z4419"/>
      <c r="AA4419"/>
      <c r="AC4419"/>
      <c r="AD4419"/>
      <c r="AE4419"/>
      <c r="AG4419"/>
      <c r="AH4419"/>
      <c r="AI4419"/>
      <c r="AK4419"/>
      <c r="AL4419"/>
      <c r="AM4419"/>
      <c r="AO4419"/>
      <c r="AP4419"/>
      <c r="AQ4419"/>
      <c r="AS4419"/>
      <c r="AT4419"/>
      <c r="AU4419"/>
      <c r="AW4419"/>
      <c r="AX4419"/>
      <c r="AY4419"/>
      <c r="BA4419"/>
      <c r="BB4419"/>
      <c r="BC4419"/>
      <c r="BE4419"/>
      <c r="BF4419"/>
      <c r="BG4419"/>
      <c r="BI4419"/>
      <c r="BJ4419"/>
      <c r="BK4419"/>
      <c r="BM4419"/>
      <c r="BN4419"/>
      <c r="BO4419"/>
    </row>
    <row r="4420" spans="1:67">
      <c r="A4420"/>
      <c r="B4420"/>
      <c r="C4420"/>
      <c r="E4420"/>
      <c r="F4420"/>
      <c r="G4420"/>
      <c r="I4420"/>
      <c r="J4420"/>
      <c r="K4420"/>
      <c r="M4420"/>
      <c r="N4420"/>
      <c r="O4420"/>
      <c r="Q4420"/>
      <c r="R4420"/>
      <c r="S4420"/>
      <c r="U4420"/>
      <c r="V4420"/>
      <c r="W4420"/>
      <c r="Y4420"/>
      <c r="Z4420"/>
      <c r="AA4420"/>
      <c r="AC4420"/>
      <c r="AD4420"/>
      <c r="AE4420"/>
      <c r="AG4420"/>
      <c r="AH4420"/>
      <c r="AI4420"/>
      <c r="AK4420"/>
      <c r="AL4420"/>
      <c r="AM4420"/>
      <c r="AO4420"/>
      <c r="AP4420"/>
      <c r="AQ4420"/>
      <c r="AS4420"/>
      <c r="AT4420"/>
      <c r="AU4420"/>
      <c r="AW4420"/>
      <c r="AX4420"/>
      <c r="AY4420"/>
      <c r="BA4420"/>
      <c r="BB4420"/>
      <c r="BC4420"/>
      <c r="BE4420"/>
      <c r="BF4420"/>
      <c r="BG4420"/>
      <c r="BI4420"/>
      <c r="BJ4420"/>
      <c r="BK4420"/>
      <c r="BM4420"/>
      <c r="BN4420"/>
      <c r="BO4420"/>
    </row>
    <row r="4421" spans="1:67">
      <c r="A4421"/>
      <c r="B4421"/>
      <c r="C4421"/>
      <c r="E4421"/>
      <c r="F4421"/>
      <c r="G4421"/>
      <c r="I4421"/>
      <c r="J4421"/>
      <c r="K4421"/>
      <c r="M4421"/>
      <c r="N4421"/>
      <c r="O4421"/>
      <c r="Q4421"/>
      <c r="R4421"/>
      <c r="S4421"/>
      <c r="U4421"/>
      <c r="V4421"/>
      <c r="W4421"/>
      <c r="Y4421"/>
      <c r="Z4421"/>
      <c r="AA4421"/>
      <c r="AC4421"/>
      <c r="AD4421"/>
      <c r="AE4421"/>
      <c r="AG4421"/>
      <c r="AH4421"/>
      <c r="AI4421"/>
      <c r="AK4421"/>
      <c r="AL4421"/>
      <c r="AM4421"/>
      <c r="AO4421"/>
      <c r="AP4421"/>
      <c r="AQ4421"/>
      <c r="AS4421"/>
      <c r="AT4421"/>
      <c r="AU4421"/>
      <c r="AW4421"/>
      <c r="AX4421"/>
      <c r="AY4421"/>
      <c r="BA4421"/>
      <c r="BB4421"/>
      <c r="BC4421"/>
      <c r="BE4421"/>
      <c r="BF4421"/>
      <c r="BG4421"/>
      <c r="BI4421"/>
      <c r="BJ4421"/>
      <c r="BK4421"/>
      <c r="BM4421"/>
      <c r="BN4421"/>
      <c r="BO4421"/>
    </row>
    <row r="4422" spans="1:67">
      <c r="A4422"/>
      <c r="B4422"/>
      <c r="C4422"/>
      <c r="E4422"/>
      <c r="F4422"/>
      <c r="G4422"/>
      <c r="I4422"/>
      <c r="J4422"/>
      <c r="K4422"/>
      <c r="M4422"/>
      <c r="N4422"/>
      <c r="O4422"/>
      <c r="Q4422"/>
      <c r="R4422"/>
      <c r="S4422"/>
      <c r="U4422"/>
      <c r="V4422"/>
      <c r="W4422"/>
      <c r="Y4422"/>
      <c r="Z4422"/>
      <c r="AA4422"/>
      <c r="AC4422"/>
      <c r="AD4422"/>
      <c r="AE4422"/>
      <c r="AG4422"/>
      <c r="AH4422"/>
      <c r="AI4422"/>
      <c r="AK4422"/>
      <c r="AL4422"/>
      <c r="AM4422"/>
      <c r="AO4422"/>
      <c r="AP4422"/>
      <c r="AQ4422"/>
      <c r="AS4422"/>
      <c r="AT4422"/>
      <c r="AU4422"/>
      <c r="AW4422"/>
      <c r="AX4422"/>
      <c r="AY4422"/>
      <c r="BA4422"/>
      <c r="BB4422"/>
      <c r="BC4422"/>
      <c r="BE4422"/>
      <c r="BF4422"/>
      <c r="BG4422"/>
      <c r="BI4422"/>
      <c r="BJ4422"/>
      <c r="BK4422"/>
      <c r="BM4422"/>
      <c r="BN4422"/>
      <c r="BO4422"/>
    </row>
    <row r="4423" spans="1:67">
      <c r="A4423"/>
      <c r="B4423"/>
      <c r="C4423"/>
      <c r="E4423"/>
      <c r="F4423"/>
      <c r="G4423"/>
      <c r="I4423"/>
      <c r="J4423"/>
      <c r="K4423"/>
      <c r="M4423"/>
      <c r="N4423"/>
      <c r="O4423"/>
      <c r="Q4423"/>
      <c r="R4423"/>
      <c r="S4423"/>
      <c r="U4423"/>
      <c r="V4423"/>
      <c r="W4423"/>
      <c r="Y4423"/>
      <c r="Z4423"/>
      <c r="AA4423"/>
      <c r="AC4423"/>
      <c r="AD4423"/>
      <c r="AE4423"/>
      <c r="AG4423"/>
      <c r="AH4423"/>
      <c r="AI4423"/>
      <c r="AK4423"/>
      <c r="AL4423"/>
      <c r="AM4423"/>
      <c r="AO4423"/>
      <c r="AP4423"/>
      <c r="AQ4423"/>
      <c r="AS4423"/>
      <c r="AT4423"/>
      <c r="AU4423"/>
      <c r="AW4423"/>
      <c r="AX4423"/>
      <c r="AY4423"/>
      <c r="BA4423"/>
      <c r="BB4423"/>
      <c r="BC4423"/>
      <c r="BE4423"/>
      <c r="BF4423"/>
      <c r="BG4423"/>
      <c r="BI4423"/>
      <c r="BJ4423"/>
      <c r="BK4423"/>
      <c r="BM4423"/>
      <c r="BN4423"/>
      <c r="BO4423"/>
    </row>
    <row r="4424" spans="1:67">
      <c r="A4424"/>
      <c r="B4424"/>
      <c r="C4424"/>
      <c r="E4424"/>
      <c r="F4424"/>
      <c r="G4424"/>
      <c r="I4424"/>
      <c r="J4424"/>
      <c r="K4424"/>
      <c r="M4424"/>
      <c r="N4424"/>
      <c r="O4424"/>
      <c r="Q4424"/>
      <c r="R4424"/>
      <c r="S4424"/>
      <c r="U4424"/>
      <c r="V4424"/>
      <c r="W4424"/>
      <c r="Y4424"/>
      <c r="Z4424"/>
      <c r="AA4424"/>
      <c r="AC4424"/>
      <c r="AD4424"/>
      <c r="AE4424"/>
      <c r="AG4424"/>
      <c r="AH4424"/>
      <c r="AI4424"/>
      <c r="AK4424"/>
      <c r="AL4424"/>
      <c r="AM4424"/>
      <c r="AO4424"/>
      <c r="AP4424"/>
      <c r="AQ4424"/>
      <c r="AS4424"/>
      <c r="AT4424"/>
      <c r="AU4424"/>
      <c r="AW4424"/>
      <c r="AX4424"/>
      <c r="AY4424"/>
      <c r="BA4424"/>
      <c r="BB4424"/>
      <c r="BC4424"/>
      <c r="BE4424"/>
      <c r="BF4424"/>
      <c r="BG4424"/>
      <c r="BI4424"/>
      <c r="BJ4424"/>
      <c r="BK4424"/>
      <c r="BM4424"/>
      <c r="BN4424"/>
      <c r="BO4424"/>
    </row>
    <row r="4425" spans="1:67">
      <c r="A4425"/>
      <c r="B4425"/>
      <c r="C4425"/>
      <c r="E4425"/>
      <c r="F4425"/>
      <c r="G4425"/>
      <c r="I4425"/>
      <c r="J4425"/>
      <c r="K4425"/>
      <c r="M4425"/>
      <c r="N4425"/>
      <c r="O4425"/>
      <c r="Q4425"/>
      <c r="R4425"/>
      <c r="S4425"/>
      <c r="U4425"/>
      <c r="V4425"/>
      <c r="W4425"/>
      <c r="Y4425"/>
      <c r="Z4425"/>
      <c r="AA4425"/>
      <c r="AC4425"/>
      <c r="AD4425"/>
      <c r="AE4425"/>
      <c r="AG4425"/>
      <c r="AH4425"/>
      <c r="AI4425"/>
      <c r="AK4425"/>
      <c r="AL4425"/>
      <c r="AM4425"/>
      <c r="AO4425"/>
      <c r="AP4425"/>
      <c r="AQ4425"/>
      <c r="AS4425"/>
      <c r="AT4425"/>
      <c r="AU4425"/>
      <c r="AW4425"/>
      <c r="AX4425"/>
      <c r="AY4425"/>
      <c r="BA4425"/>
      <c r="BB4425"/>
      <c r="BC4425"/>
      <c r="BE4425"/>
      <c r="BF4425"/>
      <c r="BG4425"/>
      <c r="BI4425"/>
      <c r="BJ4425"/>
      <c r="BK4425"/>
      <c r="BM4425"/>
      <c r="BN4425"/>
      <c r="BO4425"/>
    </row>
    <row r="4426" spans="1:67">
      <c r="A4426"/>
      <c r="B4426"/>
      <c r="C4426"/>
      <c r="E4426"/>
      <c r="F4426"/>
      <c r="G4426"/>
      <c r="I4426"/>
      <c r="J4426"/>
      <c r="K4426"/>
      <c r="M4426"/>
      <c r="N4426"/>
      <c r="O4426"/>
      <c r="Q4426"/>
      <c r="R4426"/>
      <c r="S4426"/>
      <c r="U4426"/>
      <c r="V4426"/>
      <c r="W4426"/>
      <c r="Y4426"/>
      <c r="Z4426"/>
      <c r="AA4426"/>
      <c r="AC4426"/>
      <c r="AD4426"/>
      <c r="AE4426"/>
      <c r="AG4426"/>
      <c r="AH4426"/>
      <c r="AI4426"/>
      <c r="AK4426"/>
      <c r="AL4426"/>
      <c r="AM4426"/>
      <c r="AO4426"/>
      <c r="AP4426"/>
      <c r="AQ4426"/>
      <c r="AS4426"/>
      <c r="AT4426"/>
      <c r="AU4426"/>
      <c r="AW4426"/>
      <c r="AX4426"/>
      <c r="AY4426"/>
      <c r="BA4426"/>
      <c r="BB4426"/>
      <c r="BC4426"/>
      <c r="BE4426"/>
      <c r="BF4426"/>
      <c r="BG4426"/>
      <c r="BI4426"/>
      <c r="BJ4426"/>
      <c r="BK4426"/>
      <c r="BM4426"/>
      <c r="BN4426"/>
      <c r="BO4426"/>
    </row>
    <row r="4427" spans="1:67">
      <c r="A4427"/>
      <c r="B4427"/>
      <c r="C4427"/>
      <c r="E4427"/>
      <c r="F4427"/>
      <c r="G4427"/>
      <c r="I4427"/>
      <c r="J4427"/>
      <c r="K4427"/>
      <c r="M4427"/>
      <c r="N4427"/>
      <c r="O4427"/>
      <c r="Q4427"/>
      <c r="R4427"/>
      <c r="S4427"/>
      <c r="U4427"/>
      <c r="V4427"/>
      <c r="W4427"/>
      <c r="Y4427"/>
      <c r="Z4427"/>
      <c r="AA4427"/>
      <c r="AC4427"/>
      <c r="AD4427"/>
      <c r="AE4427"/>
      <c r="AG4427"/>
      <c r="AH4427"/>
      <c r="AI4427"/>
      <c r="AK4427"/>
      <c r="AL4427"/>
      <c r="AM4427"/>
      <c r="AO4427"/>
      <c r="AP4427"/>
      <c r="AQ4427"/>
      <c r="AS4427"/>
      <c r="AT4427"/>
      <c r="AU4427"/>
      <c r="AW4427"/>
      <c r="AX4427"/>
      <c r="AY4427"/>
      <c r="BA4427"/>
      <c r="BB4427"/>
      <c r="BC4427"/>
      <c r="BE4427"/>
      <c r="BF4427"/>
      <c r="BG4427"/>
      <c r="BI4427"/>
      <c r="BJ4427"/>
      <c r="BK4427"/>
      <c r="BM4427"/>
      <c r="BN4427"/>
      <c r="BO4427"/>
    </row>
    <row r="4428" spans="1:67">
      <c r="A4428"/>
      <c r="B4428"/>
      <c r="C4428"/>
      <c r="E4428"/>
      <c r="F4428"/>
      <c r="G4428"/>
      <c r="I4428"/>
      <c r="J4428"/>
      <c r="K4428"/>
      <c r="M4428"/>
      <c r="N4428"/>
      <c r="O4428"/>
      <c r="Q4428"/>
      <c r="R4428"/>
      <c r="S4428"/>
      <c r="U4428"/>
      <c r="V4428"/>
      <c r="W4428"/>
      <c r="Y4428"/>
      <c r="Z4428"/>
      <c r="AA4428"/>
      <c r="AC4428"/>
      <c r="AD4428"/>
      <c r="AE4428"/>
      <c r="AG4428"/>
      <c r="AH4428"/>
      <c r="AI4428"/>
      <c r="AK4428"/>
      <c r="AL4428"/>
      <c r="AM4428"/>
      <c r="AO4428"/>
      <c r="AP4428"/>
      <c r="AQ4428"/>
      <c r="AS4428"/>
      <c r="AT4428"/>
      <c r="AU4428"/>
      <c r="AW4428"/>
      <c r="AX4428"/>
      <c r="AY4428"/>
      <c r="BA4428"/>
      <c r="BB4428"/>
      <c r="BC4428"/>
      <c r="BE4428"/>
      <c r="BF4428"/>
      <c r="BG4428"/>
      <c r="BI4428"/>
      <c r="BJ4428"/>
      <c r="BK4428"/>
      <c r="BM4428"/>
      <c r="BN4428"/>
      <c r="BO4428"/>
    </row>
    <row r="4429" spans="1:67">
      <c r="A4429"/>
      <c r="B4429"/>
      <c r="C4429"/>
      <c r="E4429"/>
      <c r="F4429"/>
      <c r="G4429"/>
      <c r="I4429"/>
      <c r="J4429"/>
      <c r="K4429"/>
      <c r="M4429"/>
      <c r="N4429"/>
      <c r="O4429"/>
      <c r="Q4429"/>
      <c r="R4429"/>
      <c r="S4429"/>
      <c r="U4429"/>
      <c r="V4429"/>
      <c r="W4429"/>
      <c r="Y4429"/>
      <c r="Z4429"/>
      <c r="AA4429"/>
      <c r="AC4429"/>
      <c r="AD4429"/>
      <c r="AE4429"/>
      <c r="AG4429"/>
      <c r="AH4429"/>
      <c r="AI4429"/>
      <c r="AK4429"/>
      <c r="AL4429"/>
      <c r="AM4429"/>
      <c r="AO4429"/>
      <c r="AP4429"/>
      <c r="AQ4429"/>
      <c r="AS4429"/>
      <c r="AT4429"/>
      <c r="AU4429"/>
      <c r="AW4429"/>
      <c r="AX4429"/>
      <c r="AY4429"/>
      <c r="BA4429"/>
      <c r="BB4429"/>
      <c r="BC4429"/>
      <c r="BE4429"/>
      <c r="BF4429"/>
      <c r="BG4429"/>
      <c r="BI4429"/>
      <c r="BJ4429"/>
      <c r="BK4429"/>
      <c r="BM4429"/>
      <c r="BN4429"/>
      <c r="BO4429"/>
    </row>
    <row r="4430" spans="1:67">
      <c r="A4430"/>
      <c r="B4430"/>
      <c r="C4430"/>
      <c r="E4430"/>
      <c r="F4430"/>
      <c r="G4430"/>
      <c r="I4430"/>
      <c r="J4430"/>
      <c r="K4430"/>
      <c r="M4430"/>
      <c r="N4430"/>
      <c r="O4430"/>
      <c r="Q4430"/>
      <c r="R4430"/>
      <c r="S4430"/>
      <c r="U4430"/>
      <c r="V4430"/>
      <c r="W4430"/>
      <c r="Y4430"/>
      <c r="Z4430"/>
      <c r="AA4430"/>
      <c r="AC4430"/>
      <c r="AD4430"/>
      <c r="AE4430"/>
      <c r="AG4430"/>
      <c r="AH4430"/>
      <c r="AI4430"/>
      <c r="AK4430"/>
      <c r="AL4430"/>
      <c r="AM4430"/>
      <c r="AO4430"/>
      <c r="AP4430"/>
      <c r="AQ4430"/>
      <c r="AS4430"/>
      <c r="AT4430"/>
      <c r="AU4430"/>
      <c r="AW4430"/>
      <c r="AX4430"/>
      <c r="AY4430"/>
      <c r="BA4430"/>
      <c r="BB4430"/>
      <c r="BC4430"/>
      <c r="BE4430"/>
      <c r="BF4430"/>
      <c r="BG4430"/>
      <c r="BI4430"/>
      <c r="BJ4430"/>
      <c r="BK4430"/>
      <c r="BM4430"/>
      <c r="BN4430"/>
      <c r="BO4430"/>
    </row>
    <row r="4431" spans="1:67">
      <c r="A4431"/>
      <c r="B4431"/>
      <c r="C4431"/>
      <c r="E4431"/>
      <c r="F4431"/>
      <c r="G4431"/>
      <c r="I4431"/>
      <c r="J4431"/>
      <c r="K4431"/>
      <c r="M4431"/>
      <c r="N4431"/>
      <c r="O4431"/>
      <c r="Q4431"/>
      <c r="R4431"/>
      <c r="S4431"/>
      <c r="U4431"/>
      <c r="V4431"/>
      <c r="W4431"/>
      <c r="Y4431"/>
      <c r="Z4431"/>
      <c r="AA4431"/>
      <c r="AC4431"/>
      <c r="AD4431"/>
      <c r="AE4431"/>
      <c r="AG4431"/>
      <c r="AH4431"/>
      <c r="AI4431"/>
      <c r="AK4431"/>
      <c r="AL4431"/>
      <c r="AM4431"/>
      <c r="AO4431"/>
      <c r="AP4431"/>
      <c r="AQ4431"/>
      <c r="AS4431"/>
      <c r="AT4431"/>
      <c r="AU4431"/>
      <c r="AW4431"/>
      <c r="AX4431"/>
      <c r="AY4431"/>
      <c r="BA4431"/>
      <c r="BB4431"/>
      <c r="BC4431"/>
      <c r="BE4431"/>
      <c r="BF4431"/>
      <c r="BG4431"/>
      <c r="BI4431"/>
      <c r="BJ4431"/>
      <c r="BK4431"/>
      <c r="BM4431"/>
      <c r="BN4431"/>
      <c r="BO4431"/>
    </row>
    <row r="4432" spans="1:67">
      <c r="A4432"/>
      <c r="B4432"/>
      <c r="C4432"/>
      <c r="E4432"/>
      <c r="F4432"/>
      <c r="G4432"/>
      <c r="I4432"/>
      <c r="J4432"/>
      <c r="K4432"/>
      <c r="M4432"/>
      <c r="N4432"/>
      <c r="O4432"/>
      <c r="Q4432"/>
      <c r="R4432"/>
      <c r="S4432"/>
      <c r="U4432"/>
      <c r="V4432"/>
      <c r="W4432"/>
      <c r="Y4432"/>
      <c r="Z4432"/>
      <c r="AA4432"/>
      <c r="AC4432"/>
      <c r="AD4432"/>
      <c r="AE4432"/>
      <c r="AG4432"/>
      <c r="AH4432"/>
      <c r="AI4432"/>
      <c r="AK4432"/>
      <c r="AL4432"/>
      <c r="AM4432"/>
      <c r="AO4432"/>
      <c r="AP4432"/>
      <c r="AQ4432"/>
      <c r="AS4432"/>
      <c r="AT4432"/>
      <c r="AU4432"/>
      <c r="AW4432"/>
      <c r="AX4432"/>
      <c r="AY4432"/>
      <c r="BA4432"/>
      <c r="BB4432"/>
      <c r="BC4432"/>
      <c r="BE4432"/>
      <c r="BF4432"/>
      <c r="BG4432"/>
      <c r="BI4432"/>
      <c r="BJ4432"/>
      <c r="BK4432"/>
      <c r="BM4432"/>
      <c r="BN4432"/>
      <c r="BO4432"/>
    </row>
    <row r="4433" spans="1:67">
      <c r="A4433"/>
      <c r="B4433"/>
      <c r="C4433"/>
      <c r="E4433"/>
      <c r="F4433"/>
      <c r="G4433"/>
      <c r="I4433"/>
      <c r="J4433"/>
      <c r="K4433"/>
      <c r="M4433"/>
      <c r="N4433"/>
      <c r="O4433"/>
      <c r="Q4433"/>
      <c r="R4433"/>
      <c r="S4433"/>
      <c r="U4433"/>
      <c r="V4433"/>
      <c r="W4433"/>
      <c r="Y4433"/>
      <c r="Z4433"/>
      <c r="AA4433"/>
      <c r="AC4433"/>
      <c r="AD4433"/>
      <c r="AE4433"/>
      <c r="AG4433"/>
      <c r="AH4433"/>
      <c r="AI4433"/>
      <c r="AK4433"/>
      <c r="AL4433"/>
      <c r="AM4433"/>
      <c r="AO4433"/>
      <c r="AP4433"/>
      <c r="AQ4433"/>
      <c r="AS4433"/>
      <c r="AT4433"/>
      <c r="AU4433"/>
      <c r="AW4433"/>
      <c r="AX4433"/>
      <c r="AY4433"/>
      <c r="BA4433"/>
      <c r="BB4433"/>
      <c r="BC4433"/>
      <c r="BE4433"/>
      <c r="BF4433"/>
      <c r="BG4433"/>
      <c r="BI4433"/>
      <c r="BJ4433"/>
      <c r="BK4433"/>
      <c r="BM4433"/>
      <c r="BN4433"/>
      <c r="BO4433"/>
    </row>
    <row r="4434" spans="1:67">
      <c r="A4434"/>
      <c r="B4434"/>
      <c r="C4434"/>
      <c r="E4434"/>
      <c r="F4434"/>
      <c r="G4434"/>
      <c r="I4434"/>
      <c r="J4434"/>
      <c r="K4434"/>
      <c r="M4434"/>
      <c r="N4434"/>
      <c r="O4434"/>
      <c r="Q4434"/>
      <c r="R4434"/>
      <c r="S4434"/>
      <c r="U4434"/>
      <c r="V4434"/>
      <c r="W4434"/>
      <c r="Y4434"/>
      <c r="Z4434"/>
      <c r="AA4434"/>
      <c r="AC4434"/>
      <c r="AD4434"/>
      <c r="AE4434"/>
      <c r="AG4434"/>
      <c r="AH4434"/>
      <c r="AI4434"/>
      <c r="AK4434"/>
      <c r="AL4434"/>
      <c r="AM4434"/>
      <c r="AO4434"/>
      <c r="AP4434"/>
      <c r="AQ4434"/>
      <c r="AS4434"/>
      <c r="AT4434"/>
      <c r="AU4434"/>
      <c r="AW4434"/>
      <c r="AX4434"/>
      <c r="AY4434"/>
      <c r="BA4434"/>
      <c r="BB4434"/>
      <c r="BC4434"/>
      <c r="BE4434"/>
      <c r="BF4434"/>
      <c r="BG4434"/>
      <c r="BI4434"/>
      <c r="BJ4434"/>
      <c r="BK4434"/>
      <c r="BM4434"/>
      <c r="BN4434"/>
      <c r="BO4434"/>
    </row>
    <row r="4435" spans="1:67">
      <c r="A4435"/>
      <c r="B4435"/>
      <c r="C4435"/>
      <c r="E4435"/>
      <c r="F4435"/>
      <c r="G4435"/>
      <c r="I4435"/>
      <c r="J4435"/>
      <c r="K4435"/>
      <c r="M4435"/>
      <c r="N4435"/>
      <c r="O4435"/>
      <c r="Q4435"/>
      <c r="R4435"/>
      <c r="S4435"/>
      <c r="U4435"/>
      <c r="V4435"/>
      <c r="W4435"/>
      <c r="Y4435"/>
      <c r="Z4435"/>
      <c r="AA4435"/>
      <c r="AC4435"/>
      <c r="AD4435"/>
      <c r="AE4435"/>
      <c r="AG4435"/>
      <c r="AH4435"/>
      <c r="AI4435"/>
      <c r="AK4435"/>
      <c r="AL4435"/>
      <c r="AM4435"/>
      <c r="AO4435"/>
      <c r="AP4435"/>
      <c r="AQ4435"/>
      <c r="AS4435"/>
      <c r="AT4435"/>
      <c r="AU4435"/>
      <c r="AW4435"/>
      <c r="AX4435"/>
      <c r="AY4435"/>
      <c r="BA4435"/>
      <c r="BB4435"/>
      <c r="BC4435"/>
      <c r="BE4435"/>
      <c r="BF4435"/>
      <c r="BG4435"/>
      <c r="BI4435"/>
      <c r="BJ4435"/>
      <c r="BK4435"/>
      <c r="BM4435"/>
      <c r="BN4435"/>
      <c r="BO4435"/>
    </row>
    <row r="4436" spans="1:67">
      <c r="A4436"/>
      <c r="B4436"/>
      <c r="C4436"/>
      <c r="E4436"/>
      <c r="F4436"/>
      <c r="G4436"/>
      <c r="I4436"/>
      <c r="J4436"/>
      <c r="K4436"/>
      <c r="M4436"/>
      <c r="N4436"/>
      <c r="O4436"/>
      <c r="Q4436"/>
      <c r="R4436"/>
      <c r="S4436"/>
      <c r="U4436"/>
      <c r="V4436"/>
      <c r="W4436"/>
      <c r="Y4436"/>
      <c r="Z4436"/>
      <c r="AA4436"/>
      <c r="AC4436"/>
      <c r="AD4436"/>
      <c r="AE4436"/>
      <c r="AG4436"/>
      <c r="AH4436"/>
      <c r="AI4436"/>
      <c r="AK4436"/>
      <c r="AL4436"/>
      <c r="AM4436"/>
      <c r="AO4436"/>
      <c r="AP4436"/>
      <c r="AQ4436"/>
      <c r="AS4436"/>
      <c r="AT4436"/>
      <c r="AU4436"/>
      <c r="AW4436"/>
      <c r="AX4436"/>
      <c r="AY4436"/>
      <c r="BA4436"/>
      <c r="BB4436"/>
      <c r="BC4436"/>
      <c r="BE4436"/>
      <c r="BF4436"/>
      <c r="BG4436"/>
      <c r="BI4436"/>
      <c r="BJ4436"/>
      <c r="BK4436"/>
      <c r="BM4436"/>
      <c r="BN4436"/>
      <c r="BO4436"/>
    </row>
    <row r="4437" spans="1:67">
      <c r="A4437"/>
      <c r="B4437"/>
      <c r="C4437"/>
      <c r="E4437"/>
      <c r="F4437"/>
      <c r="G4437"/>
      <c r="I4437"/>
      <c r="J4437"/>
      <c r="K4437"/>
      <c r="M4437"/>
      <c r="N4437"/>
      <c r="O4437"/>
      <c r="Q4437"/>
      <c r="R4437"/>
      <c r="S4437"/>
      <c r="U4437"/>
      <c r="V4437"/>
      <c r="W4437"/>
      <c r="Y4437"/>
      <c r="Z4437"/>
      <c r="AA4437"/>
      <c r="AC4437"/>
      <c r="AD4437"/>
      <c r="AE4437"/>
      <c r="AG4437"/>
      <c r="AH4437"/>
      <c r="AI4437"/>
      <c r="AK4437"/>
      <c r="AL4437"/>
      <c r="AM4437"/>
      <c r="AO4437"/>
      <c r="AP4437"/>
      <c r="AQ4437"/>
      <c r="AS4437"/>
      <c r="AT4437"/>
      <c r="AU4437"/>
      <c r="AW4437"/>
      <c r="AX4437"/>
      <c r="AY4437"/>
      <c r="BA4437"/>
      <c r="BB4437"/>
      <c r="BC4437"/>
      <c r="BE4437"/>
      <c r="BF4437"/>
      <c r="BG4437"/>
      <c r="BI4437"/>
      <c r="BJ4437"/>
      <c r="BK4437"/>
      <c r="BM4437"/>
      <c r="BN4437"/>
      <c r="BO4437"/>
    </row>
    <row r="4438" spans="1:67">
      <c r="A4438"/>
      <c r="B4438"/>
      <c r="C4438"/>
      <c r="E4438"/>
      <c r="F4438"/>
      <c r="G4438"/>
      <c r="I4438"/>
      <c r="J4438"/>
      <c r="K4438"/>
      <c r="M4438"/>
      <c r="N4438"/>
      <c r="O4438"/>
      <c r="Q4438"/>
      <c r="R4438"/>
      <c r="S4438"/>
      <c r="U4438"/>
      <c r="V4438"/>
      <c r="W4438"/>
      <c r="Y4438"/>
      <c r="Z4438"/>
      <c r="AA4438"/>
      <c r="AC4438"/>
      <c r="AD4438"/>
      <c r="AE4438"/>
      <c r="AG4438"/>
      <c r="AH4438"/>
      <c r="AI4438"/>
      <c r="AK4438"/>
      <c r="AL4438"/>
      <c r="AM4438"/>
      <c r="AO4438"/>
      <c r="AP4438"/>
      <c r="AQ4438"/>
      <c r="AS4438"/>
      <c r="AT4438"/>
      <c r="AU4438"/>
      <c r="AW4438"/>
      <c r="AX4438"/>
      <c r="AY4438"/>
      <c r="BA4438"/>
      <c r="BB4438"/>
      <c r="BC4438"/>
      <c r="BE4438"/>
      <c r="BF4438"/>
      <c r="BG4438"/>
      <c r="BI4438"/>
      <c r="BJ4438"/>
      <c r="BK4438"/>
      <c r="BM4438"/>
      <c r="BN4438"/>
      <c r="BO4438"/>
    </row>
    <row r="4439" spans="1:67">
      <c r="A4439"/>
      <c r="B4439"/>
      <c r="C4439"/>
      <c r="E4439"/>
      <c r="F4439"/>
      <c r="G4439"/>
      <c r="I4439"/>
      <c r="J4439"/>
      <c r="K4439"/>
      <c r="M4439"/>
      <c r="N4439"/>
      <c r="O4439"/>
      <c r="Q4439"/>
      <c r="R4439"/>
      <c r="S4439"/>
      <c r="U4439"/>
      <c r="V4439"/>
      <c r="W4439"/>
      <c r="Y4439"/>
      <c r="Z4439"/>
      <c r="AA4439"/>
      <c r="AC4439"/>
      <c r="AD4439"/>
      <c r="AE4439"/>
      <c r="AG4439"/>
      <c r="AH4439"/>
      <c r="AI4439"/>
      <c r="AK4439"/>
      <c r="AL4439"/>
      <c r="AM4439"/>
      <c r="AO4439"/>
      <c r="AP4439"/>
      <c r="AQ4439"/>
      <c r="AS4439"/>
      <c r="AT4439"/>
      <c r="AU4439"/>
      <c r="AW4439"/>
      <c r="AX4439"/>
      <c r="AY4439"/>
      <c r="BA4439"/>
      <c r="BB4439"/>
      <c r="BC4439"/>
      <c r="BE4439"/>
      <c r="BF4439"/>
      <c r="BG4439"/>
      <c r="BI4439"/>
      <c r="BJ4439"/>
      <c r="BK4439"/>
      <c r="BM4439"/>
      <c r="BN4439"/>
      <c r="BO4439"/>
    </row>
    <row r="4440" spans="1:67">
      <c r="A4440"/>
      <c r="B4440"/>
      <c r="C4440"/>
      <c r="E4440"/>
      <c r="F4440"/>
      <c r="G4440"/>
      <c r="I4440"/>
      <c r="J4440"/>
      <c r="K4440"/>
      <c r="M4440"/>
      <c r="N4440"/>
      <c r="O4440"/>
      <c r="Q4440"/>
      <c r="R4440"/>
      <c r="S4440"/>
      <c r="U4440"/>
      <c r="V4440"/>
      <c r="W4440"/>
      <c r="Y4440"/>
      <c r="Z4440"/>
      <c r="AA4440"/>
      <c r="AC4440"/>
      <c r="AD4440"/>
      <c r="AE4440"/>
      <c r="AG4440"/>
      <c r="AH4440"/>
      <c r="AI4440"/>
      <c r="AK4440"/>
      <c r="AL4440"/>
      <c r="AM4440"/>
      <c r="AO4440"/>
      <c r="AP4440"/>
      <c r="AQ4440"/>
      <c r="AS4440"/>
      <c r="AT4440"/>
      <c r="AU4440"/>
      <c r="AW4440"/>
      <c r="AX4440"/>
      <c r="AY4440"/>
      <c r="BA4440"/>
      <c r="BB4440"/>
      <c r="BC4440"/>
      <c r="BE4440"/>
      <c r="BF4440"/>
      <c r="BG4440"/>
      <c r="BI4440"/>
      <c r="BJ4440"/>
      <c r="BK4440"/>
      <c r="BM4440"/>
      <c r="BN4440"/>
      <c r="BO4440"/>
    </row>
    <row r="4441" spans="1:67">
      <c r="A4441"/>
      <c r="B4441"/>
      <c r="C4441"/>
      <c r="E4441"/>
      <c r="F4441"/>
      <c r="G4441"/>
      <c r="I4441"/>
      <c r="J4441"/>
      <c r="K4441"/>
      <c r="M4441"/>
      <c r="N4441"/>
      <c r="O4441"/>
      <c r="Q4441"/>
      <c r="R4441"/>
      <c r="S4441"/>
      <c r="U4441"/>
      <c r="V4441"/>
      <c r="W4441"/>
      <c r="Y4441"/>
      <c r="Z4441"/>
      <c r="AA4441"/>
      <c r="AC4441"/>
      <c r="AD4441"/>
      <c r="AE4441"/>
      <c r="AG4441"/>
      <c r="AH4441"/>
      <c r="AI4441"/>
      <c r="AK4441"/>
      <c r="AL4441"/>
      <c r="AM4441"/>
      <c r="AO4441"/>
      <c r="AP4441"/>
      <c r="AQ4441"/>
      <c r="AS4441"/>
      <c r="AT4441"/>
      <c r="AU4441"/>
      <c r="AW4441"/>
      <c r="AX4441"/>
      <c r="AY4441"/>
      <c r="BA4441"/>
      <c r="BB4441"/>
      <c r="BC4441"/>
      <c r="BE4441"/>
      <c r="BF4441"/>
      <c r="BG4441"/>
      <c r="BI4441"/>
      <c r="BJ4441"/>
      <c r="BK4441"/>
      <c r="BM4441"/>
      <c r="BN4441"/>
      <c r="BO4441"/>
    </row>
    <row r="4442" spans="1:67">
      <c r="A4442"/>
      <c r="B4442"/>
      <c r="C4442"/>
      <c r="E4442"/>
      <c r="F4442"/>
      <c r="G4442"/>
      <c r="I4442"/>
      <c r="J4442"/>
      <c r="K4442"/>
      <c r="M4442"/>
      <c r="N4442"/>
      <c r="O4442"/>
      <c r="Q4442"/>
      <c r="R4442"/>
      <c r="S4442"/>
      <c r="U4442"/>
      <c r="V4442"/>
      <c r="W4442"/>
      <c r="Y4442"/>
      <c r="Z4442"/>
      <c r="AA4442"/>
      <c r="AC4442"/>
      <c r="AD4442"/>
      <c r="AE4442"/>
      <c r="AG4442"/>
      <c r="AH4442"/>
      <c r="AI4442"/>
      <c r="AK4442"/>
      <c r="AL4442"/>
      <c r="AM4442"/>
      <c r="AO4442"/>
      <c r="AP4442"/>
      <c r="AQ4442"/>
      <c r="AS4442"/>
      <c r="AT4442"/>
      <c r="AU4442"/>
      <c r="AW4442"/>
      <c r="AX4442"/>
      <c r="AY4442"/>
      <c r="BA4442"/>
      <c r="BB4442"/>
      <c r="BC4442"/>
      <c r="BE4442"/>
      <c r="BF4442"/>
      <c r="BG4442"/>
      <c r="BI4442"/>
      <c r="BJ4442"/>
      <c r="BK4442"/>
      <c r="BM4442"/>
      <c r="BN4442"/>
      <c r="BO4442"/>
    </row>
    <row r="4443" spans="1:67">
      <c r="A4443"/>
      <c r="B4443"/>
      <c r="C4443"/>
      <c r="E4443"/>
      <c r="F4443"/>
      <c r="G4443"/>
      <c r="I4443"/>
      <c r="J4443"/>
      <c r="K4443"/>
      <c r="M4443"/>
      <c r="N4443"/>
      <c r="O4443"/>
      <c r="Q4443"/>
      <c r="R4443"/>
      <c r="S4443"/>
      <c r="U4443"/>
      <c r="V4443"/>
      <c r="W4443"/>
      <c r="Y4443"/>
      <c r="Z4443"/>
      <c r="AA4443"/>
      <c r="AC4443"/>
      <c r="AD4443"/>
      <c r="AE4443"/>
      <c r="AG4443"/>
      <c r="AH4443"/>
      <c r="AI4443"/>
      <c r="AK4443"/>
      <c r="AL4443"/>
      <c r="AM4443"/>
      <c r="AO4443"/>
      <c r="AP4443"/>
      <c r="AQ4443"/>
      <c r="AS4443"/>
      <c r="AT4443"/>
      <c r="AU4443"/>
      <c r="AW4443"/>
      <c r="AX4443"/>
      <c r="AY4443"/>
      <c r="BA4443"/>
      <c r="BB4443"/>
      <c r="BC4443"/>
      <c r="BE4443"/>
      <c r="BF4443"/>
      <c r="BG4443"/>
      <c r="BI4443"/>
      <c r="BJ4443"/>
      <c r="BK4443"/>
      <c r="BM4443"/>
      <c r="BN4443"/>
      <c r="BO4443"/>
    </row>
    <row r="4444" spans="1:67">
      <c r="A4444"/>
      <c r="B4444"/>
      <c r="C4444"/>
      <c r="E4444"/>
      <c r="F4444"/>
      <c r="G4444"/>
      <c r="I4444"/>
      <c r="J4444"/>
      <c r="K4444"/>
      <c r="M4444"/>
      <c r="N4444"/>
      <c r="O4444"/>
      <c r="Q4444"/>
      <c r="R4444"/>
      <c r="S4444"/>
      <c r="U4444"/>
      <c r="V4444"/>
      <c r="W4444"/>
      <c r="Y4444"/>
      <c r="Z4444"/>
      <c r="AA4444"/>
      <c r="AC4444"/>
      <c r="AD4444"/>
      <c r="AE4444"/>
      <c r="AG4444"/>
      <c r="AH4444"/>
      <c r="AI4444"/>
      <c r="AK4444"/>
      <c r="AL4444"/>
      <c r="AM4444"/>
      <c r="AO4444"/>
      <c r="AP4444"/>
      <c r="AQ4444"/>
      <c r="AS4444"/>
      <c r="AT4444"/>
      <c r="AU4444"/>
      <c r="AW4444"/>
      <c r="AX4444"/>
      <c r="AY4444"/>
      <c r="BA4444"/>
      <c r="BB4444"/>
      <c r="BC4444"/>
      <c r="BE4444"/>
      <c r="BF4444"/>
      <c r="BG4444"/>
      <c r="BI4444"/>
      <c r="BJ4444"/>
      <c r="BK4444"/>
      <c r="BM4444"/>
      <c r="BN4444"/>
      <c r="BO4444"/>
    </row>
    <row r="4445" spans="1:67">
      <c r="A4445"/>
      <c r="B4445"/>
      <c r="C4445"/>
      <c r="E4445"/>
      <c r="F4445"/>
      <c r="G4445"/>
      <c r="I4445"/>
      <c r="J4445"/>
      <c r="K4445"/>
      <c r="M4445"/>
      <c r="N4445"/>
      <c r="O4445"/>
      <c r="Q4445"/>
      <c r="R4445"/>
      <c r="S4445"/>
      <c r="U4445"/>
      <c r="V4445"/>
      <c r="W4445"/>
      <c r="Y4445"/>
      <c r="Z4445"/>
      <c r="AA4445"/>
      <c r="AC4445"/>
      <c r="AD4445"/>
      <c r="AE4445"/>
      <c r="AG4445"/>
      <c r="AH4445"/>
      <c r="AI4445"/>
      <c r="AK4445"/>
      <c r="AL4445"/>
      <c r="AM4445"/>
      <c r="AO4445"/>
      <c r="AP4445"/>
      <c r="AQ4445"/>
      <c r="AS4445"/>
      <c r="AT4445"/>
      <c r="AU4445"/>
      <c r="AW4445"/>
      <c r="AX4445"/>
      <c r="AY4445"/>
      <c r="BA4445"/>
      <c r="BB4445"/>
      <c r="BC4445"/>
      <c r="BE4445"/>
      <c r="BF4445"/>
      <c r="BG4445"/>
      <c r="BI4445"/>
      <c r="BJ4445"/>
      <c r="BK4445"/>
      <c r="BM4445"/>
      <c r="BN4445"/>
      <c r="BO4445"/>
    </row>
    <row r="4446" spans="1:67">
      <c r="A4446"/>
      <c r="B4446"/>
      <c r="C4446"/>
      <c r="E4446"/>
      <c r="F4446"/>
      <c r="G4446"/>
      <c r="I4446"/>
      <c r="J4446"/>
      <c r="K4446"/>
      <c r="M4446"/>
      <c r="N4446"/>
      <c r="O4446"/>
      <c r="Q4446"/>
      <c r="R4446"/>
      <c r="S4446"/>
      <c r="U4446"/>
      <c r="V4446"/>
      <c r="W4446"/>
      <c r="Y4446"/>
      <c r="Z4446"/>
      <c r="AA4446"/>
      <c r="AC4446"/>
      <c r="AD4446"/>
      <c r="AE4446"/>
      <c r="AG4446"/>
      <c r="AH4446"/>
      <c r="AI4446"/>
      <c r="AK4446"/>
      <c r="AL4446"/>
      <c r="AM4446"/>
      <c r="AO4446"/>
      <c r="AP4446"/>
      <c r="AQ4446"/>
      <c r="AS4446"/>
      <c r="AT4446"/>
      <c r="AU4446"/>
      <c r="AW4446"/>
      <c r="AX4446"/>
      <c r="AY4446"/>
      <c r="BA4446"/>
      <c r="BB4446"/>
      <c r="BC4446"/>
      <c r="BE4446"/>
      <c r="BF4446"/>
      <c r="BG4446"/>
      <c r="BI4446"/>
      <c r="BJ4446"/>
      <c r="BK4446"/>
      <c r="BM4446"/>
      <c r="BN4446"/>
      <c r="BO4446"/>
    </row>
    <row r="4447" spans="1:67">
      <c r="A4447"/>
      <c r="B4447"/>
      <c r="C4447"/>
      <c r="E4447"/>
      <c r="F4447"/>
      <c r="G4447"/>
      <c r="I4447"/>
      <c r="J4447"/>
      <c r="K4447"/>
      <c r="M4447"/>
      <c r="N4447"/>
      <c r="O4447"/>
      <c r="Q4447"/>
      <c r="R4447"/>
      <c r="S4447"/>
      <c r="U4447"/>
      <c r="V4447"/>
      <c r="W4447"/>
      <c r="Y4447"/>
      <c r="Z4447"/>
      <c r="AA4447"/>
      <c r="AC4447"/>
      <c r="AD4447"/>
      <c r="AE4447"/>
      <c r="AG4447"/>
      <c r="AH4447"/>
      <c r="AI4447"/>
      <c r="AK4447"/>
      <c r="AL4447"/>
      <c r="AM4447"/>
      <c r="AO4447"/>
      <c r="AP4447"/>
      <c r="AQ4447"/>
      <c r="AS4447"/>
      <c r="AT4447"/>
      <c r="AU4447"/>
      <c r="AW4447"/>
      <c r="AX4447"/>
      <c r="AY4447"/>
      <c r="BA4447"/>
      <c r="BB4447"/>
      <c r="BC4447"/>
      <c r="BE4447"/>
      <c r="BF4447"/>
      <c r="BG4447"/>
      <c r="BI4447"/>
      <c r="BJ4447"/>
      <c r="BK4447"/>
      <c r="BM4447"/>
      <c r="BN4447"/>
      <c r="BO4447"/>
    </row>
    <row r="4448" spans="1:67">
      <c r="A4448"/>
      <c r="B4448"/>
      <c r="C4448"/>
      <c r="E4448"/>
      <c r="F4448"/>
      <c r="G4448"/>
      <c r="I4448"/>
      <c r="J4448"/>
      <c r="K4448"/>
      <c r="M4448"/>
      <c r="N4448"/>
      <c r="O4448"/>
      <c r="Q4448"/>
      <c r="R4448"/>
      <c r="S4448"/>
      <c r="U4448"/>
      <c r="V4448"/>
      <c r="W4448"/>
      <c r="Y4448"/>
      <c r="Z4448"/>
      <c r="AA4448"/>
      <c r="AC4448"/>
      <c r="AD4448"/>
      <c r="AE4448"/>
      <c r="AG4448"/>
      <c r="AH4448"/>
      <c r="AI4448"/>
      <c r="AK4448"/>
      <c r="AL4448"/>
      <c r="AM4448"/>
      <c r="AO4448"/>
      <c r="AP4448"/>
      <c r="AQ4448"/>
      <c r="AS4448"/>
      <c r="AT4448"/>
      <c r="AU4448"/>
      <c r="AW4448"/>
      <c r="AX4448"/>
      <c r="AY4448"/>
      <c r="BA4448"/>
      <c r="BB4448"/>
      <c r="BC4448"/>
      <c r="BE4448"/>
      <c r="BF4448"/>
      <c r="BG4448"/>
      <c r="BI4448"/>
      <c r="BJ4448"/>
      <c r="BK4448"/>
      <c r="BM4448"/>
      <c r="BN4448"/>
      <c r="BO4448"/>
    </row>
    <row r="4449" spans="1:67">
      <c r="A4449"/>
      <c r="B4449"/>
      <c r="C4449"/>
      <c r="E4449"/>
      <c r="F4449"/>
      <c r="G4449"/>
      <c r="I4449"/>
      <c r="J4449"/>
      <c r="K4449"/>
      <c r="M4449"/>
      <c r="N4449"/>
      <c r="O4449"/>
      <c r="Q4449"/>
      <c r="R4449"/>
      <c r="S4449"/>
      <c r="U4449"/>
      <c r="V4449"/>
      <c r="W4449"/>
      <c r="Y4449"/>
      <c r="Z4449"/>
      <c r="AA4449"/>
      <c r="AC4449"/>
      <c r="AD4449"/>
      <c r="AE4449"/>
      <c r="AG4449"/>
      <c r="AH4449"/>
      <c r="AI4449"/>
      <c r="AK4449"/>
      <c r="AL4449"/>
      <c r="AM4449"/>
      <c r="AO4449"/>
      <c r="AP4449"/>
      <c r="AQ4449"/>
      <c r="AS4449"/>
      <c r="AT4449"/>
      <c r="AU4449"/>
      <c r="AW4449"/>
      <c r="AX4449"/>
      <c r="AY4449"/>
      <c r="BA4449"/>
      <c r="BB4449"/>
      <c r="BC4449"/>
      <c r="BE4449"/>
      <c r="BF4449"/>
      <c r="BG4449"/>
      <c r="BI4449"/>
      <c r="BJ4449"/>
      <c r="BK4449"/>
      <c r="BM4449"/>
      <c r="BN4449"/>
      <c r="BO4449"/>
    </row>
    <row r="4450" spans="1:67">
      <c r="A4450"/>
      <c r="B4450"/>
      <c r="C4450"/>
      <c r="E4450"/>
      <c r="F4450"/>
      <c r="G4450"/>
      <c r="I4450"/>
      <c r="J4450"/>
      <c r="K4450"/>
      <c r="M4450"/>
      <c r="N4450"/>
      <c r="O4450"/>
      <c r="Q4450"/>
      <c r="R4450"/>
      <c r="S4450"/>
      <c r="U4450"/>
      <c r="V4450"/>
      <c r="W4450"/>
      <c r="Y4450"/>
      <c r="Z4450"/>
      <c r="AA4450"/>
      <c r="AC4450"/>
      <c r="AD4450"/>
      <c r="AE4450"/>
      <c r="AG4450"/>
      <c r="AH4450"/>
      <c r="AI4450"/>
      <c r="AK4450"/>
      <c r="AL4450"/>
      <c r="AM4450"/>
      <c r="AO4450"/>
      <c r="AP4450"/>
      <c r="AQ4450"/>
      <c r="AS4450"/>
      <c r="AT4450"/>
      <c r="AU4450"/>
      <c r="AW4450"/>
      <c r="AX4450"/>
      <c r="AY4450"/>
      <c r="BA4450"/>
      <c r="BB4450"/>
      <c r="BC4450"/>
      <c r="BE4450"/>
      <c r="BF4450"/>
      <c r="BG4450"/>
      <c r="BI4450"/>
      <c r="BJ4450"/>
      <c r="BK4450"/>
      <c r="BM4450"/>
      <c r="BN4450"/>
      <c r="BO4450"/>
    </row>
    <row r="4451" spans="1:67">
      <c r="A4451"/>
      <c r="B4451"/>
      <c r="C4451"/>
      <c r="E4451"/>
      <c r="F4451"/>
      <c r="G4451"/>
      <c r="I4451"/>
      <c r="J4451"/>
      <c r="K4451"/>
      <c r="M4451"/>
      <c r="N4451"/>
      <c r="O4451"/>
      <c r="Q4451"/>
      <c r="R4451"/>
      <c r="S4451"/>
      <c r="U4451"/>
      <c r="V4451"/>
      <c r="W4451"/>
      <c r="Y4451"/>
      <c r="Z4451"/>
      <c r="AA4451"/>
      <c r="AC4451"/>
      <c r="AD4451"/>
      <c r="AE4451"/>
      <c r="AG4451"/>
      <c r="AH4451"/>
      <c r="AI4451"/>
      <c r="AK4451"/>
      <c r="AL4451"/>
      <c r="AM4451"/>
      <c r="AO4451"/>
      <c r="AP4451"/>
      <c r="AQ4451"/>
      <c r="AS4451"/>
      <c r="AT4451"/>
      <c r="AU4451"/>
      <c r="AW4451"/>
      <c r="AX4451"/>
      <c r="AY4451"/>
      <c r="BA4451"/>
      <c r="BB4451"/>
      <c r="BC4451"/>
      <c r="BE4451"/>
      <c r="BF4451"/>
      <c r="BG4451"/>
      <c r="BI4451"/>
      <c r="BJ4451"/>
      <c r="BK4451"/>
      <c r="BM4451"/>
      <c r="BN4451"/>
      <c r="BO4451"/>
    </row>
    <row r="4452" spans="1:67">
      <c r="A4452"/>
      <c r="B4452"/>
      <c r="C4452"/>
      <c r="E4452"/>
      <c r="F4452"/>
      <c r="G4452"/>
      <c r="I4452"/>
      <c r="J4452"/>
      <c r="K4452"/>
      <c r="M4452"/>
      <c r="N4452"/>
      <c r="O4452"/>
      <c r="Q4452"/>
      <c r="R4452"/>
      <c r="S4452"/>
      <c r="U4452"/>
      <c r="V4452"/>
      <c r="W4452"/>
      <c r="Y4452"/>
      <c r="Z4452"/>
      <c r="AA4452"/>
      <c r="AC4452"/>
      <c r="AD4452"/>
      <c r="AE4452"/>
      <c r="AG4452"/>
      <c r="AH4452"/>
      <c r="AI4452"/>
      <c r="AK4452"/>
      <c r="AL4452"/>
      <c r="AM4452"/>
      <c r="AO4452"/>
      <c r="AP4452"/>
      <c r="AQ4452"/>
      <c r="AS4452"/>
      <c r="AT4452"/>
      <c r="AU4452"/>
      <c r="AW4452"/>
      <c r="AX4452"/>
      <c r="AY4452"/>
      <c r="BA4452"/>
      <c r="BB4452"/>
      <c r="BC4452"/>
      <c r="BE4452"/>
      <c r="BF4452"/>
      <c r="BG4452"/>
      <c r="BI4452"/>
      <c r="BJ4452"/>
      <c r="BK4452"/>
      <c r="BM4452"/>
      <c r="BN4452"/>
      <c r="BO4452"/>
    </row>
    <row r="4453" spans="1:67">
      <c r="A4453"/>
      <c r="B4453"/>
      <c r="C4453"/>
      <c r="E4453"/>
      <c r="F4453"/>
      <c r="G4453"/>
      <c r="I4453"/>
      <c r="J4453"/>
      <c r="K4453"/>
      <c r="M4453"/>
      <c r="N4453"/>
      <c r="O4453"/>
      <c r="Q4453"/>
      <c r="R4453"/>
      <c r="S4453"/>
      <c r="U4453"/>
      <c r="V4453"/>
      <c r="W4453"/>
      <c r="Y4453"/>
      <c r="Z4453"/>
      <c r="AA4453"/>
      <c r="AC4453"/>
      <c r="AD4453"/>
      <c r="AE4453"/>
      <c r="AG4453"/>
      <c r="AH4453"/>
      <c r="AI4453"/>
      <c r="AK4453"/>
      <c r="AL4453"/>
      <c r="AM4453"/>
      <c r="AO4453"/>
      <c r="AP4453"/>
      <c r="AQ4453"/>
      <c r="AS4453"/>
      <c r="AT4453"/>
      <c r="AU4453"/>
      <c r="AW4453"/>
      <c r="AX4453"/>
      <c r="AY4453"/>
      <c r="BA4453"/>
      <c r="BB4453"/>
      <c r="BC4453"/>
      <c r="BE4453"/>
      <c r="BF4453"/>
      <c r="BG4453"/>
      <c r="BI4453"/>
      <c r="BJ4453"/>
      <c r="BK4453"/>
      <c r="BM4453"/>
      <c r="BN4453"/>
      <c r="BO4453"/>
    </row>
    <row r="4454" spans="1:67">
      <c r="A4454"/>
      <c r="B4454"/>
      <c r="C4454"/>
      <c r="E4454"/>
      <c r="F4454"/>
      <c r="G4454"/>
      <c r="I4454"/>
      <c r="J4454"/>
      <c r="K4454"/>
      <c r="M4454"/>
      <c r="N4454"/>
      <c r="O4454"/>
      <c r="Q4454"/>
      <c r="R4454"/>
      <c r="S4454"/>
      <c r="U4454"/>
      <c r="V4454"/>
      <c r="W4454"/>
      <c r="Y4454"/>
      <c r="Z4454"/>
      <c r="AA4454"/>
      <c r="AC4454"/>
      <c r="AD4454"/>
      <c r="AE4454"/>
      <c r="AG4454"/>
      <c r="AH4454"/>
      <c r="AI4454"/>
      <c r="AK4454"/>
      <c r="AL4454"/>
      <c r="AM4454"/>
      <c r="AO4454"/>
      <c r="AP4454"/>
      <c r="AQ4454"/>
      <c r="AS4454"/>
      <c r="AT4454"/>
      <c r="AU4454"/>
      <c r="AW4454"/>
      <c r="AX4454"/>
      <c r="AY4454"/>
      <c r="BA4454"/>
      <c r="BB4454"/>
      <c r="BC4454"/>
      <c r="BE4454"/>
      <c r="BF4454"/>
      <c r="BG4454"/>
      <c r="BI4454"/>
      <c r="BJ4454"/>
      <c r="BK4454"/>
      <c r="BM4454"/>
      <c r="BN4454"/>
      <c r="BO4454"/>
    </row>
    <row r="4455" spans="1:67">
      <c r="A4455"/>
      <c r="B4455"/>
      <c r="C4455"/>
      <c r="E4455"/>
      <c r="F4455"/>
      <c r="G4455"/>
      <c r="I4455"/>
      <c r="J4455"/>
      <c r="K4455"/>
      <c r="M4455"/>
      <c r="N4455"/>
      <c r="O4455"/>
      <c r="Q4455"/>
      <c r="R4455"/>
      <c r="S4455"/>
      <c r="U4455"/>
      <c r="V4455"/>
      <c r="W4455"/>
      <c r="Y4455"/>
      <c r="Z4455"/>
      <c r="AA4455"/>
      <c r="AC4455"/>
      <c r="AD4455"/>
      <c r="AE4455"/>
      <c r="AG4455"/>
      <c r="AH4455"/>
      <c r="AI4455"/>
      <c r="AK4455"/>
      <c r="AL4455"/>
      <c r="AM4455"/>
      <c r="AO4455"/>
      <c r="AP4455"/>
      <c r="AQ4455"/>
      <c r="AS4455"/>
      <c r="AT4455"/>
      <c r="AU4455"/>
      <c r="AW4455"/>
      <c r="AX4455"/>
      <c r="AY4455"/>
      <c r="BA4455"/>
      <c r="BB4455"/>
      <c r="BC4455"/>
      <c r="BE4455"/>
      <c r="BF4455"/>
      <c r="BG4455"/>
      <c r="BI4455"/>
      <c r="BJ4455"/>
      <c r="BK4455"/>
      <c r="BM4455"/>
      <c r="BN4455"/>
      <c r="BO4455"/>
    </row>
    <row r="4456" spans="1:67">
      <c r="A4456"/>
      <c r="B4456"/>
      <c r="C4456"/>
      <c r="E4456"/>
      <c r="F4456"/>
      <c r="G4456"/>
      <c r="I4456"/>
      <c r="J4456"/>
      <c r="K4456"/>
      <c r="M4456"/>
      <c r="N4456"/>
      <c r="O4456"/>
      <c r="Q4456"/>
      <c r="R4456"/>
      <c r="S4456"/>
      <c r="U4456"/>
      <c r="V4456"/>
      <c r="W4456"/>
      <c r="Y4456"/>
      <c r="Z4456"/>
      <c r="AA4456"/>
      <c r="AC4456"/>
      <c r="AD4456"/>
      <c r="AE4456"/>
      <c r="AG4456"/>
      <c r="AH4456"/>
      <c r="AI4456"/>
      <c r="AK4456"/>
      <c r="AL4456"/>
      <c r="AM4456"/>
      <c r="AO4456"/>
      <c r="AP4456"/>
      <c r="AQ4456"/>
      <c r="AS4456"/>
      <c r="AT4456"/>
      <c r="AU4456"/>
      <c r="AW4456"/>
      <c r="AX4456"/>
      <c r="AY4456"/>
      <c r="BA4456"/>
      <c r="BB4456"/>
      <c r="BC4456"/>
      <c r="BE4456"/>
      <c r="BF4456"/>
      <c r="BG4456"/>
      <c r="BI4456"/>
      <c r="BJ4456"/>
      <c r="BK4456"/>
      <c r="BM4456"/>
      <c r="BN4456"/>
      <c r="BO4456"/>
    </row>
    <row r="4457" spans="1:67">
      <c r="A4457"/>
      <c r="B4457"/>
      <c r="C4457"/>
      <c r="E4457"/>
      <c r="F4457"/>
      <c r="G4457"/>
      <c r="I4457"/>
      <c r="J4457"/>
      <c r="K4457"/>
      <c r="M4457"/>
      <c r="N4457"/>
      <c r="O4457"/>
      <c r="Q4457"/>
      <c r="R4457"/>
      <c r="S4457"/>
      <c r="U4457"/>
      <c r="V4457"/>
      <c r="W4457"/>
      <c r="Y4457"/>
      <c r="Z4457"/>
      <c r="AA4457"/>
      <c r="AC4457"/>
      <c r="AD4457"/>
      <c r="AE4457"/>
      <c r="AG4457"/>
      <c r="AH4457"/>
      <c r="AI4457"/>
      <c r="AK4457"/>
      <c r="AL4457"/>
      <c r="AM4457"/>
      <c r="AO4457"/>
      <c r="AP4457"/>
      <c r="AQ4457"/>
      <c r="AS4457"/>
      <c r="AT4457"/>
      <c r="AU4457"/>
      <c r="AW4457"/>
      <c r="AX4457"/>
      <c r="AY4457"/>
      <c r="BA4457"/>
      <c r="BB4457"/>
      <c r="BC4457"/>
      <c r="BE4457"/>
      <c r="BF4457"/>
      <c r="BG4457"/>
      <c r="BI4457"/>
      <c r="BJ4457"/>
      <c r="BK4457"/>
      <c r="BM4457"/>
      <c r="BN4457"/>
      <c r="BO4457"/>
    </row>
    <row r="4458" spans="1:67">
      <c r="A4458"/>
      <c r="B4458"/>
      <c r="C4458"/>
      <c r="E4458"/>
      <c r="F4458"/>
      <c r="G4458"/>
      <c r="I4458"/>
      <c r="J4458"/>
      <c r="K4458"/>
      <c r="M4458"/>
      <c r="N4458"/>
      <c r="O4458"/>
      <c r="Q4458"/>
      <c r="R4458"/>
      <c r="S4458"/>
      <c r="U4458"/>
      <c r="V4458"/>
      <c r="W4458"/>
      <c r="Y4458"/>
      <c r="Z4458"/>
      <c r="AA4458"/>
      <c r="AC4458"/>
      <c r="AD4458"/>
      <c r="AE4458"/>
      <c r="AG4458"/>
      <c r="AH4458"/>
      <c r="AI4458"/>
      <c r="AK4458"/>
      <c r="AL4458"/>
      <c r="AM4458"/>
      <c r="AO4458"/>
      <c r="AP4458"/>
      <c r="AQ4458"/>
      <c r="AS4458"/>
      <c r="AT4458"/>
      <c r="AU4458"/>
      <c r="AW4458"/>
      <c r="AX4458"/>
      <c r="AY4458"/>
      <c r="BA4458"/>
      <c r="BB4458"/>
      <c r="BC4458"/>
      <c r="BE4458"/>
      <c r="BF4458"/>
      <c r="BG4458"/>
      <c r="BI4458"/>
      <c r="BJ4458"/>
      <c r="BK4458"/>
      <c r="BM4458"/>
      <c r="BN4458"/>
      <c r="BO4458"/>
    </row>
    <row r="4459" spans="1:67">
      <c r="A4459"/>
      <c r="B4459"/>
      <c r="C4459"/>
      <c r="E4459"/>
      <c r="F4459"/>
      <c r="G4459"/>
      <c r="I4459"/>
      <c r="J4459"/>
      <c r="K4459"/>
      <c r="M4459"/>
      <c r="N4459"/>
      <c r="O4459"/>
      <c r="Q4459"/>
      <c r="R4459"/>
      <c r="S4459"/>
      <c r="U4459"/>
      <c r="V4459"/>
      <c r="W4459"/>
      <c r="Y4459"/>
      <c r="Z4459"/>
      <c r="AA4459"/>
      <c r="AC4459"/>
      <c r="AD4459"/>
      <c r="AE4459"/>
      <c r="AG4459"/>
      <c r="AH4459"/>
      <c r="AI4459"/>
      <c r="AK4459"/>
      <c r="AL4459"/>
      <c r="AM4459"/>
      <c r="AO4459"/>
      <c r="AP4459"/>
      <c r="AQ4459"/>
      <c r="AS4459"/>
      <c r="AT4459"/>
      <c r="AU4459"/>
      <c r="AW4459"/>
      <c r="AX4459"/>
      <c r="AY4459"/>
      <c r="BA4459"/>
      <c r="BB4459"/>
      <c r="BC4459"/>
      <c r="BE4459"/>
      <c r="BF4459"/>
      <c r="BG4459"/>
      <c r="BI4459"/>
      <c r="BJ4459"/>
      <c r="BK4459"/>
      <c r="BM4459"/>
      <c r="BN4459"/>
      <c r="BO4459"/>
    </row>
    <row r="4460" spans="1:67">
      <c r="A4460"/>
      <c r="B4460"/>
      <c r="C4460"/>
      <c r="E4460"/>
      <c r="F4460"/>
      <c r="G4460"/>
      <c r="I4460"/>
      <c r="J4460"/>
      <c r="K4460"/>
      <c r="M4460"/>
      <c r="N4460"/>
      <c r="O4460"/>
      <c r="Q4460"/>
      <c r="R4460"/>
      <c r="S4460"/>
      <c r="U4460"/>
      <c r="V4460"/>
      <c r="W4460"/>
      <c r="Y4460"/>
      <c r="Z4460"/>
      <c r="AA4460"/>
      <c r="AC4460"/>
      <c r="AD4460"/>
      <c r="AE4460"/>
      <c r="AG4460"/>
      <c r="AH4460"/>
      <c r="AI4460"/>
      <c r="AK4460"/>
      <c r="AL4460"/>
      <c r="AM4460"/>
      <c r="AO4460"/>
      <c r="AP4460"/>
      <c r="AQ4460"/>
      <c r="AS4460"/>
      <c r="AT4460"/>
      <c r="AU4460"/>
      <c r="AW4460"/>
      <c r="AX4460"/>
      <c r="AY4460"/>
      <c r="BA4460"/>
      <c r="BB4460"/>
      <c r="BC4460"/>
      <c r="BE4460"/>
      <c r="BF4460"/>
      <c r="BG4460"/>
      <c r="BI4460"/>
      <c r="BJ4460"/>
      <c r="BK4460"/>
      <c r="BM4460"/>
      <c r="BN4460"/>
      <c r="BO4460"/>
    </row>
    <row r="4461" spans="1:67">
      <c r="A4461"/>
      <c r="B4461"/>
      <c r="C4461"/>
      <c r="E4461"/>
      <c r="F4461"/>
      <c r="G4461"/>
      <c r="I4461"/>
      <c r="J4461"/>
      <c r="K4461"/>
      <c r="M4461"/>
      <c r="N4461"/>
      <c r="O4461"/>
      <c r="Q4461"/>
      <c r="R4461"/>
      <c r="S4461"/>
      <c r="U4461"/>
      <c r="V4461"/>
      <c r="W4461"/>
      <c r="Y4461"/>
      <c r="Z4461"/>
      <c r="AA4461"/>
      <c r="AC4461"/>
      <c r="AD4461"/>
      <c r="AE4461"/>
      <c r="AG4461"/>
      <c r="AH4461"/>
      <c r="AI4461"/>
      <c r="AK4461"/>
      <c r="AL4461"/>
      <c r="AM4461"/>
      <c r="AO4461"/>
      <c r="AP4461"/>
      <c r="AQ4461"/>
      <c r="AS4461"/>
      <c r="AT4461"/>
      <c r="AU4461"/>
      <c r="AW4461"/>
      <c r="AX4461"/>
      <c r="AY4461"/>
      <c r="BA4461"/>
      <c r="BB4461"/>
      <c r="BC4461"/>
      <c r="BE4461"/>
      <c r="BF4461"/>
      <c r="BG4461"/>
      <c r="BI4461"/>
      <c r="BJ4461"/>
      <c r="BK4461"/>
      <c r="BM4461"/>
      <c r="BN4461"/>
      <c r="BO4461"/>
    </row>
    <row r="4462" spans="1:67">
      <c r="A4462"/>
      <c r="B4462"/>
      <c r="C4462"/>
      <c r="E4462"/>
      <c r="F4462"/>
      <c r="G4462"/>
      <c r="I4462"/>
      <c r="J4462"/>
      <c r="K4462"/>
      <c r="M4462"/>
      <c r="N4462"/>
      <c r="O4462"/>
      <c r="Q4462"/>
      <c r="R4462"/>
      <c r="S4462"/>
      <c r="U4462"/>
      <c r="V4462"/>
      <c r="W4462"/>
      <c r="Y4462"/>
      <c r="Z4462"/>
      <c r="AA4462"/>
      <c r="AC4462"/>
      <c r="AD4462"/>
      <c r="AE4462"/>
      <c r="AG4462"/>
      <c r="AH4462"/>
      <c r="AI4462"/>
      <c r="AK4462"/>
      <c r="AL4462"/>
      <c r="AM4462"/>
      <c r="AO4462"/>
      <c r="AP4462"/>
      <c r="AQ4462"/>
      <c r="AS4462"/>
      <c r="AT4462"/>
      <c r="AU4462"/>
      <c r="AW4462"/>
      <c r="AX4462"/>
      <c r="AY4462"/>
      <c r="BA4462"/>
      <c r="BB4462"/>
      <c r="BC4462"/>
      <c r="BE4462"/>
      <c r="BF4462"/>
      <c r="BG4462"/>
      <c r="BI4462"/>
      <c r="BJ4462"/>
      <c r="BK4462"/>
      <c r="BM4462"/>
      <c r="BN4462"/>
      <c r="BO4462"/>
    </row>
    <row r="4463" spans="1:67">
      <c r="A4463"/>
      <c r="B4463"/>
      <c r="C4463"/>
      <c r="E4463"/>
      <c r="F4463"/>
      <c r="G4463"/>
      <c r="I4463"/>
      <c r="J4463"/>
      <c r="K4463"/>
      <c r="M4463"/>
      <c r="N4463"/>
      <c r="O4463"/>
      <c r="Q4463"/>
      <c r="R4463"/>
      <c r="S4463"/>
      <c r="U4463"/>
      <c r="V4463"/>
      <c r="W4463"/>
      <c r="Y4463"/>
      <c r="Z4463"/>
      <c r="AA4463"/>
      <c r="AC4463"/>
      <c r="AD4463"/>
      <c r="AE4463"/>
      <c r="AG4463"/>
      <c r="AH4463"/>
      <c r="AI4463"/>
      <c r="AK4463"/>
      <c r="AL4463"/>
      <c r="AM4463"/>
      <c r="AO4463"/>
      <c r="AP4463"/>
      <c r="AQ4463"/>
      <c r="AS4463"/>
      <c r="AT4463"/>
      <c r="AU4463"/>
      <c r="AW4463"/>
      <c r="AX4463"/>
      <c r="AY4463"/>
      <c r="BA4463"/>
      <c r="BB4463"/>
      <c r="BC4463"/>
      <c r="BE4463"/>
      <c r="BF4463"/>
      <c r="BG4463"/>
      <c r="BI4463"/>
      <c r="BJ4463"/>
      <c r="BK4463"/>
      <c r="BM4463"/>
      <c r="BN4463"/>
      <c r="BO4463"/>
    </row>
    <row r="4464" spans="1:67">
      <c r="A4464"/>
      <c r="B4464"/>
      <c r="C4464"/>
      <c r="E4464"/>
      <c r="F4464"/>
      <c r="G4464"/>
      <c r="I4464"/>
      <c r="J4464"/>
      <c r="K4464"/>
      <c r="M4464"/>
      <c r="N4464"/>
      <c r="O4464"/>
      <c r="Q4464"/>
      <c r="R4464"/>
      <c r="S4464"/>
      <c r="U4464"/>
      <c r="V4464"/>
      <c r="W4464"/>
      <c r="Y4464"/>
      <c r="Z4464"/>
      <c r="AA4464"/>
      <c r="AC4464"/>
      <c r="AD4464"/>
      <c r="AE4464"/>
      <c r="AG4464"/>
      <c r="AH4464"/>
      <c r="AI4464"/>
      <c r="AK4464"/>
      <c r="AL4464"/>
      <c r="AM4464"/>
      <c r="AO4464"/>
      <c r="AP4464"/>
      <c r="AQ4464"/>
      <c r="AS4464"/>
      <c r="AT4464"/>
      <c r="AU4464"/>
      <c r="AW4464"/>
      <c r="AX4464"/>
      <c r="AY4464"/>
      <c r="BA4464"/>
      <c r="BB4464"/>
      <c r="BC4464"/>
      <c r="BE4464"/>
      <c r="BF4464"/>
      <c r="BG4464"/>
      <c r="BI4464"/>
      <c r="BJ4464"/>
      <c r="BK4464"/>
      <c r="BM4464"/>
      <c r="BN4464"/>
      <c r="BO4464"/>
    </row>
    <row r="4465" spans="1:67">
      <c r="A4465"/>
      <c r="B4465"/>
      <c r="C4465"/>
      <c r="E4465"/>
      <c r="F4465"/>
      <c r="G4465"/>
      <c r="I4465"/>
      <c r="J4465"/>
      <c r="K4465"/>
      <c r="M4465"/>
      <c r="N4465"/>
      <c r="O4465"/>
      <c r="Q4465"/>
      <c r="R4465"/>
      <c r="S4465"/>
      <c r="U4465"/>
      <c r="V4465"/>
      <c r="W4465"/>
      <c r="Y4465"/>
      <c r="Z4465"/>
      <c r="AA4465"/>
      <c r="AC4465"/>
      <c r="AD4465"/>
      <c r="AE4465"/>
      <c r="AG4465"/>
      <c r="AH4465"/>
      <c r="AI4465"/>
      <c r="AK4465"/>
      <c r="AL4465"/>
      <c r="AM4465"/>
      <c r="AO4465"/>
      <c r="AP4465"/>
      <c r="AQ4465"/>
      <c r="AS4465"/>
      <c r="AT4465"/>
      <c r="AU4465"/>
      <c r="AW4465"/>
      <c r="AX4465"/>
      <c r="AY4465"/>
      <c r="BA4465"/>
      <c r="BB4465"/>
      <c r="BC4465"/>
      <c r="BE4465"/>
      <c r="BF4465"/>
      <c r="BG4465"/>
      <c r="BI4465"/>
      <c r="BJ4465"/>
      <c r="BK4465"/>
      <c r="BM4465"/>
      <c r="BN4465"/>
      <c r="BO4465"/>
    </row>
    <row r="4466" spans="1:67">
      <c r="A4466"/>
      <c r="B4466"/>
      <c r="C4466"/>
      <c r="E4466"/>
      <c r="F4466"/>
      <c r="G4466"/>
      <c r="I4466"/>
      <c r="J4466"/>
      <c r="K4466"/>
      <c r="M4466"/>
      <c r="N4466"/>
      <c r="O4466"/>
      <c r="Q4466"/>
      <c r="R4466"/>
      <c r="S4466"/>
      <c r="U4466"/>
      <c r="V4466"/>
      <c r="W4466"/>
      <c r="Y4466"/>
      <c r="Z4466"/>
      <c r="AA4466"/>
      <c r="AC4466"/>
      <c r="AD4466"/>
      <c r="AE4466"/>
      <c r="AG4466"/>
      <c r="AH4466"/>
      <c r="AI4466"/>
      <c r="AK4466"/>
      <c r="AL4466"/>
      <c r="AM4466"/>
      <c r="AO4466"/>
      <c r="AP4466"/>
      <c r="AQ4466"/>
      <c r="AS4466"/>
      <c r="AT4466"/>
      <c r="AU4466"/>
      <c r="AW4466"/>
      <c r="AX4466"/>
      <c r="AY4466"/>
      <c r="BA4466"/>
      <c r="BB4466"/>
      <c r="BC4466"/>
      <c r="BE4466"/>
      <c r="BF4466"/>
      <c r="BG4466"/>
      <c r="BI4466"/>
      <c r="BJ4466"/>
      <c r="BK4466"/>
      <c r="BM4466"/>
      <c r="BN4466"/>
      <c r="BO4466"/>
    </row>
    <row r="4467" spans="1:67">
      <c r="A4467"/>
      <c r="B4467"/>
      <c r="C4467"/>
      <c r="E4467"/>
      <c r="F4467"/>
      <c r="G4467"/>
      <c r="I4467"/>
      <c r="J4467"/>
      <c r="K4467"/>
      <c r="M4467"/>
      <c r="N4467"/>
      <c r="O4467"/>
      <c r="Q4467"/>
      <c r="R4467"/>
      <c r="S4467"/>
      <c r="U4467"/>
      <c r="V4467"/>
      <c r="W4467"/>
      <c r="Y4467"/>
      <c r="Z4467"/>
      <c r="AA4467"/>
      <c r="AC4467"/>
      <c r="AD4467"/>
      <c r="AE4467"/>
      <c r="AG4467"/>
      <c r="AH4467"/>
      <c r="AI4467"/>
      <c r="AK4467"/>
      <c r="AL4467"/>
      <c r="AM4467"/>
      <c r="AO4467"/>
      <c r="AP4467"/>
      <c r="AQ4467"/>
      <c r="AS4467"/>
      <c r="AT4467"/>
      <c r="AU4467"/>
      <c r="AW4467"/>
      <c r="AX4467"/>
      <c r="AY4467"/>
      <c r="BA4467"/>
      <c r="BB4467"/>
      <c r="BC4467"/>
      <c r="BE4467"/>
      <c r="BF4467"/>
      <c r="BG4467"/>
      <c r="BI4467"/>
      <c r="BJ4467"/>
      <c r="BK4467"/>
      <c r="BM4467"/>
      <c r="BN4467"/>
      <c r="BO4467"/>
    </row>
    <row r="4468" spans="1:67">
      <c r="A4468"/>
      <c r="B4468"/>
      <c r="C4468"/>
      <c r="E4468"/>
      <c r="F4468"/>
      <c r="G4468"/>
      <c r="I4468"/>
      <c r="J4468"/>
      <c r="K4468"/>
      <c r="M4468"/>
      <c r="N4468"/>
      <c r="O4468"/>
      <c r="Q4468"/>
      <c r="R4468"/>
      <c r="S4468"/>
      <c r="U4468"/>
      <c r="V4468"/>
      <c r="W4468"/>
      <c r="Y4468"/>
      <c r="Z4468"/>
      <c r="AA4468"/>
      <c r="AC4468"/>
      <c r="AD4468"/>
      <c r="AE4468"/>
      <c r="AG4468"/>
      <c r="AH4468"/>
      <c r="AI4468"/>
      <c r="AK4468"/>
      <c r="AL4468"/>
      <c r="AM4468"/>
      <c r="AO4468"/>
      <c r="AP4468"/>
      <c r="AQ4468"/>
      <c r="AS4468"/>
      <c r="AT4468"/>
      <c r="AU4468"/>
      <c r="AW4468"/>
      <c r="AX4468"/>
      <c r="AY4468"/>
      <c r="BA4468"/>
      <c r="BB4468"/>
      <c r="BC4468"/>
      <c r="BE4468"/>
      <c r="BF4468"/>
      <c r="BG4468"/>
      <c r="BI4468"/>
      <c r="BJ4468"/>
      <c r="BK4468"/>
      <c r="BM4468"/>
      <c r="BN4468"/>
      <c r="BO4468"/>
    </row>
    <row r="4469" spans="1:67">
      <c r="A4469"/>
      <c r="B4469"/>
      <c r="C4469"/>
      <c r="E4469"/>
      <c r="F4469"/>
      <c r="G4469"/>
      <c r="I4469"/>
      <c r="J4469"/>
      <c r="K4469"/>
      <c r="M4469"/>
      <c r="N4469"/>
      <c r="O4469"/>
      <c r="Q4469"/>
      <c r="R4469"/>
      <c r="S4469"/>
      <c r="U4469"/>
      <c r="V4469"/>
      <c r="W4469"/>
      <c r="Y4469"/>
      <c r="Z4469"/>
      <c r="AA4469"/>
      <c r="AC4469"/>
      <c r="AD4469"/>
      <c r="AE4469"/>
      <c r="AG4469"/>
      <c r="AH4469"/>
      <c r="AI4469"/>
      <c r="AK4469"/>
      <c r="AL4469"/>
      <c r="AM4469"/>
      <c r="AO4469"/>
      <c r="AP4469"/>
      <c r="AQ4469"/>
      <c r="AS4469"/>
      <c r="AT4469"/>
      <c r="AU4469"/>
      <c r="AW4469"/>
      <c r="AX4469"/>
      <c r="AY4469"/>
      <c r="BA4469"/>
      <c r="BB4469"/>
      <c r="BC4469"/>
      <c r="BE4469"/>
      <c r="BF4469"/>
      <c r="BG4469"/>
      <c r="BI4469"/>
      <c r="BJ4469"/>
      <c r="BK4469"/>
      <c r="BM4469"/>
      <c r="BN4469"/>
      <c r="BO4469"/>
    </row>
    <row r="4470" spans="1:67">
      <c r="A4470"/>
      <c r="B4470"/>
      <c r="C4470"/>
      <c r="E4470"/>
      <c r="F4470"/>
      <c r="G4470"/>
      <c r="I4470"/>
      <c r="J4470"/>
      <c r="K4470"/>
      <c r="M4470"/>
      <c r="N4470"/>
      <c r="O4470"/>
      <c r="Q4470"/>
      <c r="R4470"/>
      <c r="S4470"/>
      <c r="U4470"/>
      <c r="V4470"/>
      <c r="W4470"/>
      <c r="Y4470"/>
      <c r="Z4470"/>
      <c r="AA4470"/>
      <c r="AC4470"/>
      <c r="AD4470"/>
      <c r="AE4470"/>
      <c r="AG4470"/>
      <c r="AH4470"/>
      <c r="AI4470"/>
      <c r="AK4470"/>
      <c r="AL4470"/>
      <c r="AM4470"/>
      <c r="AO4470"/>
      <c r="AP4470"/>
      <c r="AQ4470"/>
      <c r="AS4470"/>
      <c r="AT4470"/>
      <c r="AU4470"/>
      <c r="AW4470"/>
      <c r="AX4470"/>
      <c r="AY4470"/>
      <c r="BA4470"/>
      <c r="BB4470"/>
      <c r="BC4470"/>
      <c r="BE4470"/>
      <c r="BF4470"/>
      <c r="BG4470"/>
      <c r="BI4470"/>
      <c r="BJ4470"/>
      <c r="BK4470"/>
      <c r="BM4470"/>
      <c r="BN4470"/>
      <c r="BO4470"/>
    </row>
    <row r="4471" spans="1:67">
      <c r="A4471"/>
      <c r="B4471"/>
      <c r="C4471"/>
      <c r="E4471"/>
      <c r="F4471"/>
      <c r="G4471"/>
      <c r="I4471"/>
      <c r="J4471"/>
      <c r="K4471"/>
      <c r="M4471"/>
      <c r="N4471"/>
      <c r="O4471"/>
      <c r="Q4471"/>
      <c r="R4471"/>
      <c r="S4471"/>
      <c r="U4471"/>
      <c r="V4471"/>
      <c r="W4471"/>
      <c r="Y4471"/>
      <c r="Z4471"/>
      <c r="AA4471"/>
      <c r="AC4471"/>
      <c r="AD4471"/>
      <c r="AE4471"/>
      <c r="AG4471"/>
      <c r="AH4471"/>
      <c r="AI4471"/>
      <c r="AK4471"/>
      <c r="AL4471"/>
      <c r="AM4471"/>
      <c r="AO4471"/>
      <c r="AP4471"/>
      <c r="AQ4471"/>
      <c r="AS4471"/>
      <c r="AT4471"/>
      <c r="AU4471"/>
      <c r="AW4471"/>
      <c r="AX4471"/>
      <c r="AY4471"/>
      <c r="BA4471"/>
      <c r="BB4471"/>
      <c r="BC4471"/>
      <c r="BE4471"/>
      <c r="BF4471"/>
      <c r="BG4471"/>
      <c r="BI4471"/>
      <c r="BJ4471"/>
      <c r="BK4471"/>
      <c r="BM4471"/>
      <c r="BN4471"/>
      <c r="BO4471"/>
    </row>
    <row r="4472" spans="1:67">
      <c r="A4472"/>
      <c r="B4472"/>
      <c r="C4472"/>
      <c r="E4472"/>
      <c r="F4472"/>
      <c r="G4472"/>
      <c r="I4472"/>
      <c r="J4472"/>
      <c r="K4472"/>
      <c r="M4472"/>
      <c r="N4472"/>
      <c r="O4472"/>
      <c r="Q4472"/>
      <c r="R4472"/>
      <c r="S4472"/>
      <c r="U4472"/>
      <c r="V4472"/>
      <c r="W4472"/>
      <c r="Y4472"/>
      <c r="Z4472"/>
      <c r="AA4472"/>
      <c r="AC4472"/>
      <c r="AD4472"/>
      <c r="AE4472"/>
      <c r="AG4472"/>
      <c r="AH4472"/>
      <c r="AI4472"/>
      <c r="AK4472"/>
      <c r="AL4472"/>
      <c r="AM4472"/>
      <c r="AO4472"/>
      <c r="AP4472"/>
      <c r="AQ4472"/>
      <c r="AS4472"/>
      <c r="AT4472"/>
      <c r="AU4472"/>
      <c r="AW4472"/>
      <c r="AX4472"/>
      <c r="AY4472"/>
      <c r="BA4472"/>
      <c r="BB4472"/>
      <c r="BC4472"/>
      <c r="BE4472"/>
      <c r="BF4472"/>
      <c r="BG4472"/>
      <c r="BI4472"/>
      <c r="BJ4472"/>
      <c r="BK4472"/>
      <c r="BM4472"/>
      <c r="BN4472"/>
      <c r="BO4472"/>
    </row>
    <row r="4473" spans="1:67">
      <c r="A4473"/>
      <c r="B4473"/>
      <c r="C4473"/>
      <c r="E4473"/>
      <c r="F4473"/>
      <c r="G4473"/>
      <c r="I4473"/>
      <c r="J4473"/>
      <c r="K4473"/>
      <c r="M4473"/>
      <c r="N4473"/>
      <c r="O4473"/>
      <c r="Q4473"/>
      <c r="R4473"/>
      <c r="S4473"/>
      <c r="U4473"/>
      <c r="V4473"/>
      <c r="W4473"/>
      <c r="Y4473"/>
      <c r="Z4473"/>
      <c r="AA4473"/>
      <c r="AC4473"/>
      <c r="AD4473"/>
      <c r="AE4473"/>
      <c r="AG4473"/>
      <c r="AH4473"/>
      <c r="AI4473"/>
      <c r="AK4473"/>
      <c r="AL4473"/>
      <c r="AM4473"/>
      <c r="AO4473"/>
      <c r="AP4473"/>
      <c r="AQ4473"/>
      <c r="AS4473"/>
      <c r="AT4473"/>
      <c r="AU4473"/>
      <c r="AW4473"/>
      <c r="AX4473"/>
      <c r="AY4473"/>
      <c r="BA4473"/>
      <c r="BB4473"/>
      <c r="BC4473"/>
      <c r="BE4473"/>
      <c r="BF4473"/>
      <c r="BG4473"/>
      <c r="BI4473"/>
      <c r="BJ4473"/>
      <c r="BK4473"/>
      <c r="BM4473"/>
      <c r="BN4473"/>
      <c r="BO4473"/>
    </row>
    <row r="4474" spans="1:67">
      <c r="A4474"/>
      <c r="B4474"/>
      <c r="C4474"/>
      <c r="E4474"/>
      <c r="F4474"/>
      <c r="G4474"/>
      <c r="I4474"/>
      <c r="J4474"/>
      <c r="K4474"/>
      <c r="M4474"/>
      <c r="N4474"/>
      <c r="O4474"/>
      <c r="Q4474"/>
      <c r="R4474"/>
      <c r="S4474"/>
      <c r="U4474"/>
      <c r="V4474"/>
      <c r="W4474"/>
      <c r="Y4474"/>
      <c r="Z4474"/>
      <c r="AA4474"/>
      <c r="AC4474"/>
      <c r="AD4474"/>
      <c r="AE4474"/>
      <c r="AG4474"/>
      <c r="AH4474"/>
      <c r="AI4474"/>
      <c r="AK4474"/>
      <c r="AL4474"/>
      <c r="AM4474"/>
      <c r="AO4474"/>
      <c r="AP4474"/>
      <c r="AQ4474"/>
      <c r="AS4474"/>
      <c r="AT4474"/>
      <c r="AU4474"/>
      <c r="AW4474"/>
      <c r="AX4474"/>
      <c r="AY4474"/>
      <c r="BA4474"/>
      <c r="BB4474"/>
      <c r="BC4474"/>
      <c r="BE4474"/>
      <c r="BF4474"/>
      <c r="BG4474"/>
      <c r="BI4474"/>
      <c r="BJ4474"/>
      <c r="BK4474"/>
      <c r="BM4474"/>
      <c r="BN4474"/>
      <c r="BO4474"/>
    </row>
    <row r="4475" spans="1:67">
      <c r="A4475"/>
      <c r="B4475"/>
      <c r="C4475"/>
      <c r="E4475"/>
      <c r="F4475"/>
      <c r="G4475"/>
      <c r="I4475"/>
      <c r="J4475"/>
      <c r="K4475"/>
      <c r="M4475"/>
      <c r="N4475"/>
      <c r="O4475"/>
      <c r="Q4475"/>
      <c r="R4475"/>
      <c r="S4475"/>
      <c r="U4475"/>
      <c r="V4475"/>
      <c r="W4475"/>
      <c r="Y4475"/>
      <c r="Z4475"/>
      <c r="AA4475"/>
      <c r="AC4475"/>
      <c r="AD4475"/>
      <c r="AE4475"/>
      <c r="AG4475"/>
      <c r="AH4475"/>
      <c r="AI4475"/>
      <c r="AK4475"/>
      <c r="AL4475"/>
      <c r="AM4475"/>
      <c r="AO4475"/>
      <c r="AP4475"/>
      <c r="AQ4475"/>
      <c r="AS4475"/>
      <c r="AT4475"/>
      <c r="AU4475"/>
      <c r="AW4475"/>
      <c r="AX4475"/>
      <c r="AY4475"/>
      <c r="BA4475"/>
      <c r="BB4475"/>
      <c r="BC4475"/>
      <c r="BE4475"/>
      <c r="BF4475"/>
      <c r="BG4475"/>
      <c r="BI4475"/>
      <c r="BJ4475"/>
      <c r="BK4475"/>
      <c r="BM4475"/>
      <c r="BN4475"/>
      <c r="BO4475"/>
    </row>
    <row r="4476" spans="1:67">
      <c r="A4476"/>
      <c r="B4476"/>
      <c r="C4476"/>
      <c r="E4476"/>
      <c r="F4476"/>
      <c r="G4476"/>
      <c r="I4476"/>
      <c r="J4476"/>
      <c r="K4476"/>
      <c r="M4476"/>
      <c r="N4476"/>
      <c r="O4476"/>
      <c r="Q4476"/>
      <c r="R4476"/>
      <c r="S4476"/>
      <c r="U4476"/>
      <c r="V4476"/>
      <c r="W4476"/>
      <c r="Y4476"/>
      <c r="Z4476"/>
      <c r="AA4476"/>
      <c r="AC4476"/>
      <c r="AD4476"/>
      <c r="AE4476"/>
      <c r="AG4476"/>
      <c r="AH4476"/>
      <c r="AI4476"/>
      <c r="AK4476"/>
      <c r="AL4476"/>
      <c r="AM4476"/>
      <c r="AO4476"/>
      <c r="AP4476"/>
      <c r="AQ4476"/>
      <c r="AS4476"/>
      <c r="AT4476"/>
      <c r="AU4476"/>
      <c r="AW4476"/>
      <c r="AX4476"/>
      <c r="AY4476"/>
      <c r="BA4476"/>
      <c r="BB4476"/>
      <c r="BC4476"/>
      <c r="BE4476"/>
      <c r="BF4476"/>
      <c r="BG4476"/>
      <c r="BI4476"/>
      <c r="BJ4476"/>
      <c r="BK4476"/>
      <c r="BM4476"/>
      <c r="BN4476"/>
      <c r="BO4476"/>
    </row>
    <row r="4477" spans="1:67">
      <c r="A4477"/>
      <c r="B4477"/>
      <c r="C4477"/>
      <c r="E4477"/>
      <c r="F4477"/>
      <c r="G4477"/>
      <c r="I4477"/>
      <c r="J4477"/>
      <c r="K4477"/>
      <c r="M4477"/>
      <c r="N4477"/>
      <c r="O4477"/>
      <c r="Q4477"/>
      <c r="R4477"/>
      <c r="S4477"/>
      <c r="U4477"/>
      <c r="V4477"/>
      <c r="W4477"/>
      <c r="Y4477"/>
      <c r="Z4477"/>
      <c r="AA4477"/>
      <c r="AC4477"/>
      <c r="AD4477"/>
      <c r="AE4477"/>
      <c r="AG4477"/>
      <c r="AH4477"/>
      <c r="AI4477"/>
      <c r="AK4477"/>
      <c r="AL4477"/>
      <c r="AM4477"/>
      <c r="AO4477"/>
      <c r="AP4477"/>
      <c r="AQ4477"/>
      <c r="AS4477"/>
      <c r="AT4477"/>
      <c r="AU4477"/>
      <c r="AW4477"/>
      <c r="AX4477"/>
      <c r="AY4477"/>
      <c r="BA4477"/>
      <c r="BB4477"/>
      <c r="BC4477"/>
      <c r="BE4477"/>
      <c r="BF4477"/>
      <c r="BG4477"/>
      <c r="BI4477"/>
      <c r="BJ4477"/>
      <c r="BK4477"/>
      <c r="BM4477"/>
      <c r="BN4477"/>
      <c r="BO4477"/>
    </row>
    <row r="4478" spans="1:67">
      <c r="A4478"/>
      <c r="B4478"/>
      <c r="C4478"/>
      <c r="E4478"/>
      <c r="F4478"/>
      <c r="G4478"/>
      <c r="I4478"/>
      <c r="J4478"/>
      <c r="K4478"/>
      <c r="M4478"/>
      <c r="N4478"/>
      <c r="O4478"/>
      <c r="Q4478"/>
      <c r="R4478"/>
      <c r="S4478"/>
      <c r="U4478"/>
      <c r="V4478"/>
      <c r="W4478"/>
      <c r="Y4478"/>
      <c r="Z4478"/>
      <c r="AA4478"/>
      <c r="AC4478"/>
      <c r="AD4478"/>
      <c r="AE4478"/>
      <c r="AG4478"/>
      <c r="AH4478"/>
      <c r="AI4478"/>
      <c r="AK4478"/>
      <c r="AL4478"/>
      <c r="AM4478"/>
      <c r="AO4478"/>
      <c r="AP4478"/>
      <c r="AQ4478"/>
      <c r="AS4478"/>
      <c r="AT4478"/>
      <c r="AU4478"/>
      <c r="AW4478"/>
      <c r="AX4478"/>
      <c r="AY4478"/>
      <c r="BA4478"/>
      <c r="BB4478"/>
      <c r="BC4478"/>
      <c r="BE4478"/>
      <c r="BF4478"/>
      <c r="BG4478"/>
      <c r="BI4478"/>
      <c r="BJ4478"/>
      <c r="BK4478"/>
      <c r="BM4478"/>
      <c r="BN4478"/>
      <c r="BO4478"/>
    </row>
    <row r="4479" spans="1:67">
      <c r="A4479"/>
      <c r="B4479"/>
      <c r="C4479"/>
      <c r="E4479"/>
      <c r="F4479"/>
      <c r="G4479"/>
      <c r="I4479"/>
      <c r="J4479"/>
      <c r="K4479"/>
      <c r="M4479"/>
      <c r="N4479"/>
      <c r="O4479"/>
      <c r="Q4479"/>
      <c r="R4479"/>
      <c r="S4479"/>
      <c r="U4479"/>
      <c r="V4479"/>
      <c r="W4479"/>
      <c r="Y4479"/>
      <c r="Z4479"/>
      <c r="AA4479"/>
      <c r="AC4479"/>
      <c r="AD4479"/>
      <c r="AE4479"/>
      <c r="AG4479"/>
      <c r="AH4479"/>
      <c r="AI4479"/>
      <c r="AK4479"/>
      <c r="AL4479"/>
      <c r="AM4479"/>
      <c r="AO4479"/>
      <c r="AP4479"/>
      <c r="AQ4479"/>
      <c r="AS4479"/>
      <c r="AT4479"/>
      <c r="AU4479"/>
      <c r="AW4479"/>
      <c r="AX4479"/>
      <c r="AY4479"/>
      <c r="BA4479"/>
      <c r="BB4479"/>
      <c r="BC4479"/>
      <c r="BE4479"/>
      <c r="BF4479"/>
      <c r="BG4479"/>
      <c r="BI4479"/>
      <c r="BJ4479"/>
      <c r="BK4479"/>
      <c r="BM4479"/>
      <c r="BN4479"/>
      <c r="BO4479"/>
    </row>
    <row r="4480" spans="1:67">
      <c r="A4480"/>
      <c r="B4480"/>
      <c r="C4480"/>
      <c r="E4480"/>
      <c r="F4480"/>
      <c r="G4480"/>
      <c r="I4480"/>
      <c r="J4480"/>
      <c r="K4480"/>
      <c r="M4480"/>
      <c r="N4480"/>
      <c r="O4480"/>
      <c r="Q4480"/>
      <c r="R4480"/>
      <c r="S4480"/>
      <c r="U4480"/>
      <c r="V4480"/>
      <c r="W4480"/>
      <c r="Y4480"/>
      <c r="Z4480"/>
      <c r="AA4480"/>
      <c r="AC4480"/>
      <c r="AD4480"/>
      <c r="AE4480"/>
      <c r="AG4480"/>
      <c r="AH4480"/>
      <c r="AI4480"/>
      <c r="AK4480"/>
      <c r="AL4480"/>
      <c r="AM4480"/>
      <c r="AO4480"/>
      <c r="AP4480"/>
      <c r="AQ4480"/>
      <c r="AS4480"/>
      <c r="AT4480"/>
      <c r="AU4480"/>
      <c r="AW4480"/>
      <c r="AX4480"/>
      <c r="AY4480"/>
      <c r="BA4480"/>
      <c r="BB4480"/>
      <c r="BC4480"/>
      <c r="BE4480"/>
      <c r="BF4480"/>
      <c r="BG4480"/>
      <c r="BI4480"/>
      <c r="BJ4480"/>
      <c r="BK4480"/>
      <c r="BM4480"/>
      <c r="BN4480"/>
      <c r="BO4480"/>
    </row>
    <row r="4481" spans="1:67">
      <c r="A4481"/>
      <c r="B4481"/>
      <c r="C4481"/>
      <c r="E4481"/>
      <c r="F4481"/>
      <c r="G4481"/>
      <c r="I4481"/>
      <c r="J4481"/>
      <c r="K4481"/>
      <c r="M4481"/>
      <c r="N4481"/>
      <c r="O4481"/>
      <c r="Q4481"/>
      <c r="R4481"/>
      <c r="S4481"/>
      <c r="U4481"/>
      <c r="V4481"/>
      <c r="W4481"/>
      <c r="Y4481"/>
      <c r="Z4481"/>
      <c r="AA4481"/>
      <c r="AC4481"/>
      <c r="AD4481"/>
      <c r="AE4481"/>
      <c r="AG4481"/>
      <c r="AH4481"/>
      <c r="AI4481"/>
      <c r="AK4481"/>
      <c r="AL4481"/>
      <c r="AM4481"/>
      <c r="AO4481"/>
      <c r="AP4481"/>
      <c r="AQ4481"/>
      <c r="AS4481"/>
      <c r="AT4481"/>
      <c r="AU4481"/>
      <c r="AW4481"/>
      <c r="AX4481"/>
      <c r="AY4481"/>
      <c r="BA4481"/>
      <c r="BB4481"/>
      <c r="BC4481"/>
      <c r="BE4481"/>
      <c r="BF4481"/>
      <c r="BG4481"/>
      <c r="BI4481"/>
      <c r="BJ4481"/>
      <c r="BK4481"/>
      <c r="BM4481"/>
      <c r="BN4481"/>
      <c r="BO4481"/>
    </row>
    <row r="4482" spans="1:67">
      <c r="A4482"/>
      <c r="B4482"/>
      <c r="C4482"/>
      <c r="E4482"/>
      <c r="F4482"/>
      <c r="G4482"/>
      <c r="I4482"/>
      <c r="J4482"/>
      <c r="K4482"/>
      <c r="M4482"/>
      <c r="N4482"/>
      <c r="O4482"/>
      <c r="Q4482"/>
      <c r="R4482"/>
      <c r="S4482"/>
      <c r="U4482"/>
      <c r="V4482"/>
      <c r="W4482"/>
      <c r="Y4482"/>
      <c r="Z4482"/>
      <c r="AA4482"/>
      <c r="AC4482"/>
      <c r="AD4482"/>
      <c r="AE4482"/>
      <c r="AG4482"/>
      <c r="AH4482"/>
      <c r="AI4482"/>
      <c r="AK4482"/>
      <c r="AL4482"/>
      <c r="AM4482"/>
      <c r="AO4482"/>
      <c r="AP4482"/>
      <c r="AQ4482"/>
      <c r="AS4482"/>
      <c r="AT4482"/>
      <c r="AU4482"/>
      <c r="AW4482"/>
      <c r="AX4482"/>
      <c r="AY4482"/>
      <c r="BA4482"/>
      <c r="BB4482"/>
      <c r="BC4482"/>
      <c r="BE4482"/>
      <c r="BF4482"/>
      <c r="BG4482"/>
      <c r="BI4482"/>
      <c r="BJ4482"/>
      <c r="BK4482"/>
      <c r="BM4482"/>
      <c r="BN4482"/>
      <c r="BO4482"/>
    </row>
    <row r="4483" spans="1:67">
      <c r="A4483"/>
      <c r="B4483"/>
      <c r="C4483"/>
      <c r="E4483"/>
      <c r="F4483"/>
      <c r="G4483"/>
      <c r="I4483"/>
      <c r="J4483"/>
      <c r="K4483"/>
      <c r="M4483"/>
      <c r="N4483"/>
      <c r="O4483"/>
      <c r="Q4483"/>
      <c r="R4483"/>
      <c r="S4483"/>
      <c r="U4483"/>
      <c r="V4483"/>
      <c r="W4483"/>
      <c r="Y4483"/>
      <c r="Z4483"/>
      <c r="AA4483"/>
      <c r="AC4483"/>
      <c r="AD4483"/>
      <c r="AE4483"/>
      <c r="AG4483"/>
      <c r="AH4483"/>
      <c r="AI4483"/>
      <c r="AK4483"/>
      <c r="AL4483"/>
      <c r="AM4483"/>
      <c r="AO4483"/>
      <c r="AP4483"/>
      <c r="AQ4483"/>
      <c r="AS4483"/>
      <c r="AT4483"/>
      <c r="AU4483"/>
      <c r="AW4483"/>
      <c r="AX4483"/>
      <c r="AY4483"/>
      <c r="BA4483"/>
      <c r="BB4483"/>
      <c r="BC4483"/>
      <c r="BE4483"/>
      <c r="BF4483"/>
      <c r="BG4483"/>
      <c r="BI4483"/>
      <c r="BJ4483"/>
      <c r="BK4483"/>
      <c r="BM4483"/>
      <c r="BN4483"/>
      <c r="BO4483"/>
    </row>
    <row r="4484" spans="1:67">
      <c r="A4484"/>
      <c r="B4484"/>
      <c r="C4484"/>
      <c r="E4484"/>
      <c r="F4484"/>
      <c r="G4484"/>
      <c r="I4484"/>
      <c r="J4484"/>
      <c r="K4484"/>
      <c r="M4484"/>
      <c r="N4484"/>
      <c r="O4484"/>
      <c r="Q4484"/>
      <c r="R4484"/>
      <c r="S4484"/>
      <c r="U4484"/>
      <c r="V4484"/>
      <c r="W4484"/>
      <c r="Y4484"/>
      <c r="Z4484"/>
      <c r="AA4484"/>
      <c r="AC4484"/>
      <c r="AD4484"/>
      <c r="AE4484"/>
      <c r="AG4484"/>
      <c r="AH4484"/>
      <c r="AI4484"/>
      <c r="AK4484"/>
      <c r="AL4484"/>
      <c r="AM4484"/>
      <c r="AO4484"/>
      <c r="AP4484"/>
      <c r="AQ4484"/>
      <c r="AS4484"/>
      <c r="AT4484"/>
      <c r="AU4484"/>
      <c r="AW4484"/>
      <c r="AX4484"/>
      <c r="AY4484"/>
      <c r="BA4484"/>
      <c r="BB4484"/>
      <c r="BC4484"/>
      <c r="BE4484"/>
      <c r="BF4484"/>
      <c r="BG4484"/>
      <c r="BI4484"/>
      <c r="BJ4484"/>
      <c r="BK4484"/>
      <c r="BM4484"/>
      <c r="BN4484"/>
      <c r="BO4484"/>
    </row>
    <row r="4485" spans="1:67">
      <c r="A4485"/>
      <c r="B4485"/>
      <c r="C4485"/>
      <c r="E4485"/>
      <c r="F4485"/>
      <c r="G4485"/>
      <c r="I4485"/>
      <c r="J4485"/>
      <c r="K4485"/>
      <c r="M4485"/>
      <c r="N4485"/>
      <c r="O4485"/>
      <c r="Q4485"/>
      <c r="R4485"/>
      <c r="S4485"/>
      <c r="U4485"/>
      <c r="V4485"/>
      <c r="W4485"/>
      <c r="Y4485"/>
      <c r="Z4485"/>
      <c r="AA4485"/>
      <c r="AC4485"/>
      <c r="AD4485"/>
      <c r="AE4485"/>
      <c r="AG4485"/>
      <c r="AH4485"/>
      <c r="AI4485"/>
      <c r="AK4485"/>
      <c r="AL4485"/>
      <c r="AM4485"/>
      <c r="AO4485"/>
      <c r="AP4485"/>
      <c r="AQ4485"/>
      <c r="AS4485"/>
      <c r="AT4485"/>
      <c r="AU4485"/>
      <c r="AW4485"/>
      <c r="AX4485"/>
      <c r="AY4485"/>
      <c r="BA4485"/>
      <c r="BB4485"/>
      <c r="BC4485"/>
      <c r="BE4485"/>
      <c r="BF4485"/>
      <c r="BG4485"/>
      <c r="BI4485"/>
      <c r="BJ4485"/>
      <c r="BK4485"/>
      <c r="BM4485"/>
      <c r="BN4485"/>
      <c r="BO4485"/>
    </row>
    <row r="4486" spans="1:67">
      <c r="A4486"/>
      <c r="B4486"/>
      <c r="C4486"/>
      <c r="E4486"/>
      <c r="F4486"/>
      <c r="G4486"/>
      <c r="I4486"/>
      <c r="J4486"/>
      <c r="K4486"/>
      <c r="M4486"/>
      <c r="N4486"/>
      <c r="O4486"/>
      <c r="Q4486"/>
      <c r="R4486"/>
      <c r="S4486"/>
      <c r="U4486"/>
      <c r="V4486"/>
      <c r="W4486"/>
      <c r="Y4486"/>
      <c r="Z4486"/>
      <c r="AA4486"/>
      <c r="AC4486"/>
      <c r="AD4486"/>
      <c r="AE4486"/>
      <c r="AG4486"/>
      <c r="AH4486"/>
      <c r="AI4486"/>
      <c r="AK4486"/>
      <c r="AL4486"/>
      <c r="AM4486"/>
      <c r="AO4486"/>
      <c r="AP4486"/>
      <c r="AQ4486"/>
      <c r="AS4486"/>
      <c r="AT4486"/>
      <c r="AU4486"/>
      <c r="AW4486"/>
      <c r="AX4486"/>
      <c r="AY4486"/>
      <c r="BA4486"/>
      <c r="BB4486"/>
      <c r="BC4486"/>
      <c r="BE4486"/>
      <c r="BF4486"/>
      <c r="BG4486"/>
      <c r="BI4486"/>
      <c r="BJ4486"/>
      <c r="BK4486"/>
      <c r="BM4486"/>
      <c r="BN4486"/>
      <c r="BO4486"/>
    </row>
    <row r="4487" spans="1:67">
      <c r="A4487"/>
      <c r="B4487"/>
      <c r="C4487"/>
      <c r="E4487"/>
      <c r="F4487"/>
      <c r="G4487"/>
      <c r="I4487"/>
      <c r="J4487"/>
      <c r="K4487"/>
      <c r="M4487"/>
      <c r="N4487"/>
      <c r="O4487"/>
      <c r="Q4487"/>
      <c r="R4487"/>
      <c r="S4487"/>
      <c r="U4487"/>
      <c r="V4487"/>
      <c r="W4487"/>
      <c r="Y4487"/>
      <c r="Z4487"/>
      <c r="AA4487"/>
      <c r="AC4487"/>
      <c r="AD4487"/>
      <c r="AE4487"/>
      <c r="AG4487"/>
      <c r="AH4487"/>
      <c r="AI4487"/>
      <c r="AK4487"/>
      <c r="AL4487"/>
      <c r="AM4487"/>
      <c r="AO4487"/>
      <c r="AP4487"/>
      <c r="AQ4487"/>
      <c r="AS4487"/>
      <c r="AT4487"/>
      <c r="AU4487"/>
      <c r="AW4487"/>
      <c r="AX4487"/>
      <c r="AY4487"/>
      <c r="BA4487"/>
      <c r="BB4487"/>
      <c r="BC4487"/>
      <c r="BE4487"/>
      <c r="BF4487"/>
      <c r="BG4487"/>
      <c r="BI4487"/>
      <c r="BJ4487"/>
      <c r="BK4487"/>
      <c r="BM4487"/>
      <c r="BN4487"/>
      <c r="BO4487"/>
    </row>
    <row r="4488" spans="1:67">
      <c r="A4488"/>
      <c r="B4488"/>
      <c r="C4488"/>
      <c r="E4488"/>
      <c r="F4488"/>
      <c r="G4488"/>
      <c r="I4488"/>
      <c r="J4488"/>
      <c r="K4488"/>
      <c r="M4488"/>
      <c r="N4488"/>
      <c r="O4488"/>
      <c r="Q4488"/>
      <c r="R4488"/>
      <c r="S4488"/>
      <c r="U4488"/>
      <c r="V4488"/>
      <c r="W4488"/>
      <c r="Y4488"/>
      <c r="Z4488"/>
      <c r="AA4488"/>
      <c r="AC4488"/>
      <c r="AD4488"/>
      <c r="AE4488"/>
      <c r="AG4488"/>
      <c r="AH4488"/>
      <c r="AI4488"/>
      <c r="AK4488"/>
      <c r="AL4488"/>
      <c r="AM4488"/>
      <c r="AO4488"/>
      <c r="AP4488"/>
      <c r="AQ4488"/>
      <c r="AS4488"/>
      <c r="AT4488"/>
      <c r="AU4488"/>
      <c r="AW4488"/>
      <c r="AX4488"/>
      <c r="AY4488"/>
      <c r="BA4488"/>
      <c r="BB4488"/>
      <c r="BC4488"/>
      <c r="BE4488"/>
      <c r="BF4488"/>
      <c r="BG4488"/>
      <c r="BI4488"/>
      <c r="BJ4488"/>
      <c r="BK4488"/>
      <c r="BM4488"/>
      <c r="BN4488"/>
      <c r="BO4488"/>
    </row>
    <row r="4489" spans="1:67">
      <c r="A4489"/>
      <c r="B4489"/>
      <c r="C4489"/>
      <c r="E4489"/>
      <c r="F4489"/>
      <c r="G4489"/>
      <c r="I4489"/>
      <c r="J4489"/>
      <c r="K4489"/>
      <c r="M4489"/>
      <c r="N4489"/>
      <c r="O4489"/>
      <c r="Q4489"/>
      <c r="R4489"/>
      <c r="S4489"/>
      <c r="U4489"/>
      <c r="V4489"/>
      <c r="W4489"/>
      <c r="Y4489"/>
      <c r="Z4489"/>
      <c r="AA4489"/>
      <c r="AC4489"/>
      <c r="AD4489"/>
      <c r="AE4489"/>
      <c r="AG4489"/>
      <c r="AH4489"/>
      <c r="AI4489"/>
      <c r="AK4489"/>
      <c r="AL4489"/>
      <c r="AM4489"/>
      <c r="AO4489"/>
      <c r="AP4489"/>
      <c r="AQ4489"/>
      <c r="AS4489"/>
      <c r="AT4489"/>
      <c r="AU4489"/>
      <c r="AW4489"/>
      <c r="AX4489"/>
      <c r="AY4489"/>
      <c r="BA4489"/>
      <c r="BB4489"/>
      <c r="BC4489"/>
      <c r="BE4489"/>
      <c r="BF4489"/>
      <c r="BG4489"/>
      <c r="BI4489"/>
      <c r="BJ4489"/>
      <c r="BK4489"/>
      <c r="BM4489"/>
      <c r="BN4489"/>
      <c r="BO4489"/>
    </row>
    <row r="4490" spans="1:67">
      <c r="A4490"/>
      <c r="B4490"/>
      <c r="C4490"/>
      <c r="E4490"/>
      <c r="F4490"/>
      <c r="G4490"/>
      <c r="I4490"/>
      <c r="J4490"/>
      <c r="K4490"/>
      <c r="M4490"/>
      <c r="N4490"/>
      <c r="O4490"/>
      <c r="Q4490"/>
      <c r="R4490"/>
      <c r="S4490"/>
      <c r="U4490"/>
      <c r="V4490"/>
      <c r="W4490"/>
      <c r="Y4490"/>
      <c r="Z4490"/>
      <c r="AA4490"/>
      <c r="AC4490"/>
      <c r="AD4490"/>
      <c r="AE4490"/>
      <c r="AG4490"/>
      <c r="AH4490"/>
      <c r="AI4490"/>
      <c r="AK4490"/>
      <c r="AL4490"/>
      <c r="AM4490"/>
      <c r="AO4490"/>
      <c r="AP4490"/>
      <c r="AQ4490"/>
      <c r="AS4490"/>
      <c r="AT4490"/>
      <c r="AU4490"/>
      <c r="AW4490"/>
      <c r="AX4490"/>
      <c r="AY4490"/>
      <c r="BA4490"/>
      <c r="BB4490"/>
      <c r="BC4490"/>
      <c r="BE4490"/>
      <c r="BF4490"/>
      <c r="BG4490"/>
      <c r="BI4490"/>
      <c r="BJ4490"/>
      <c r="BK4490"/>
      <c r="BM4490"/>
      <c r="BN4490"/>
      <c r="BO4490"/>
    </row>
    <row r="4491" spans="1:67">
      <c r="A4491"/>
      <c r="B4491"/>
      <c r="C4491"/>
      <c r="E4491"/>
      <c r="F4491"/>
      <c r="G4491"/>
      <c r="I4491"/>
      <c r="J4491"/>
      <c r="K4491"/>
      <c r="M4491"/>
      <c r="N4491"/>
      <c r="O4491"/>
      <c r="Q4491"/>
      <c r="R4491"/>
      <c r="S4491"/>
      <c r="U4491"/>
      <c r="V4491"/>
      <c r="W4491"/>
      <c r="Y4491"/>
      <c r="Z4491"/>
      <c r="AA4491"/>
      <c r="AC4491"/>
      <c r="AD4491"/>
      <c r="AE4491"/>
      <c r="AG4491"/>
      <c r="AH4491"/>
      <c r="AI4491"/>
      <c r="AK4491"/>
      <c r="AL4491"/>
      <c r="AM4491"/>
      <c r="AO4491"/>
      <c r="AP4491"/>
      <c r="AQ4491"/>
      <c r="AS4491"/>
      <c r="AT4491"/>
      <c r="AU4491"/>
      <c r="AW4491"/>
      <c r="AX4491"/>
      <c r="AY4491"/>
      <c r="BA4491"/>
      <c r="BB4491"/>
      <c r="BC4491"/>
      <c r="BE4491"/>
      <c r="BF4491"/>
      <c r="BG4491"/>
      <c r="BI4491"/>
      <c r="BJ4491"/>
      <c r="BK4491"/>
      <c r="BM4491"/>
      <c r="BN4491"/>
      <c r="BO4491"/>
    </row>
    <row r="4492" spans="1:67">
      <c r="A4492"/>
      <c r="B4492"/>
      <c r="C4492"/>
      <c r="E4492"/>
      <c r="F4492"/>
      <c r="G4492"/>
      <c r="I4492"/>
      <c r="J4492"/>
      <c r="K4492"/>
      <c r="M4492"/>
      <c r="N4492"/>
      <c r="O4492"/>
      <c r="Q4492"/>
      <c r="R4492"/>
      <c r="S4492"/>
      <c r="U4492"/>
      <c r="V4492"/>
      <c r="W4492"/>
      <c r="Y4492"/>
      <c r="Z4492"/>
      <c r="AA4492"/>
      <c r="AC4492"/>
      <c r="AD4492"/>
      <c r="AE4492"/>
      <c r="AG4492"/>
      <c r="AH4492"/>
      <c r="AI4492"/>
      <c r="AK4492"/>
      <c r="AL4492"/>
      <c r="AM4492"/>
      <c r="AO4492"/>
      <c r="AP4492"/>
      <c r="AQ4492"/>
      <c r="AS4492"/>
      <c r="AT4492"/>
      <c r="AU4492"/>
      <c r="AW4492"/>
      <c r="AX4492"/>
      <c r="AY4492"/>
      <c r="BA4492"/>
      <c r="BB4492"/>
      <c r="BC4492"/>
      <c r="BE4492"/>
      <c r="BF4492"/>
      <c r="BG4492"/>
      <c r="BI4492"/>
      <c r="BJ4492"/>
      <c r="BK4492"/>
      <c r="BM4492"/>
      <c r="BN4492"/>
      <c r="BO4492"/>
    </row>
    <row r="4493" spans="1:67">
      <c r="A4493"/>
      <c r="B4493"/>
      <c r="C4493"/>
      <c r="E4493"/>
      <c r="F4493"/>
      <c r="G4493"/>
      <c r="I4493"/>
      <c r="J4493"/>
      <c r="K4493"/>
      <c r="M4493"/>
      <c r="N4493"/>
      <c r="O4493"/>
      <c r="Q4493"/>
      <c r="R4493"/>
      <c r="S4493"/>
      <c r="U4493"/>
      <c r="V4493"/>
      <c r="W4493"/>
      <c r="Y4493"/>
      <c r="Z4493"/>
      <c r="AA4493"/>
      <c r="AC4493"/>
      <c r="AD4493"/>
      <c r="AE4493"/>
      <c r="AG4493"/>
      <c r="AH4493"/>
      <c r="AI4493"/>
      <c r="AK4493"/>
      <c r="AL4493"/>
      <c r="AM4493"/>
      <c r="AO4493"/>
      <c r="AP4493"/>
      <c r="AQ4493"/>
      <c r="AS4493"/>
      <c r="AT4493"/>
      <c r="AU4493"/>
      <c r="AW4493"/>
      <c r="AX4493"/>
      <c r="AY4493"/>
      <c r="BA4493"/>
      <c r="BB4493"/>
      <c r="BC4493"/>
      <c r="BE4493"/>
      <c r="BF4493"/>
      <c r="BG4493"/>
      <c r="BI4493"/>
      <c r="BJ4493"/>
      <c r="BK4493"/>
      <c r="BM4493"/>
      <c r="BN4493"/>
      <c r="BO4493"/>
    </row>
    <row r="4494" spans="1:67">
      <c r="A4494"/>
      <c r="B4494"/>
      <c r="C4494"/>
      <c r="E4494"/>
      <c r="F4494"/>
      <c r="G4494"/>
      <c r="I4494"/>
      <c r="J4494"/>
      <c r="K4494"/>
      <c r="M4494"/>
      <c r="N4494"/>
      <c r="O4494"/>
      <c r="Q4494"/>
      <c r="R4494"/>
      <c r="S4494"/>
      <c r="U4494"/>
      <c r="V4494"/>
      <c r="W4494"/>
      <c r="Y4494"/>
      <c r="Z4494"/>
      <c r="AA4494"/>
      <c r="AC4494"/>
      <c r="AD4494"/>
      <c r="AE4494"/>
      <c r="AG4494"/>
      <c r="AH4494"/>
      <c r="AI4494"/>
      <c r="AK4494"/>
      <c r="AL4494"/>
      <c r="AM4494"/>
      <c r="AO4494"/>
      <c r="AP4494"/>
      <c r="AQ4494"/>
      <c r="AS4494"/>
      <c r="AT4494"/>
      <c r="AU4494"/>
      <c r="AW4494"/>
      <c r="AX4494"/>
      <c r="AY4494"/>
      <c r="BA4494"/>
      <c r="BB4494"/>
      <c r="BC4494"/>
      <c r="BE4494"/>
      <c r="BF4494"/>
      <c r="BG4494"/>
      <c r="BI4494"/>
      <c r="BJ4494"/>
      <c r="BK4494"/>
      <c r="BM4494"/>
      <c r="BN4494"/>
      <c r="BO4494"/>
    </row>
    <row r="4495" spans="1:67">
      <c r="A4495"/>
      <c r="B4495"/>
      <c r="C4495"/>
      <c r="E4495"/>
      <c r="F4495"/>
      <c r="G4495"/>
      <c r="I4495"/>
      <c r="J4495"/>
      <c r="K4495"/>
      <c r="M4495"/>
      <c r="N4495"/>
      <c r="O4495"/>
      <c r="Q4495"/>
      <c r="R4495"/>
      <c r="S4495"/>
      <c r="U4495"/>
      <c r="V4495"/>
      <c r="W4495"/>
      <c r="Y4495"/>
      <c r="Z4495"/>
      <c r="AA4495"/>
      <c r="AC4495"/>
      <c r="AD4495"/>
      <c r="AE4495"/>
      <c r="AG4495"/>
      <c r="AH4495"/>
      <c r="AI4495"/>
      <c r="AK4495"/>
      <c r="AL4495"/>
      <c r="AM4495"/>
      <c r="AO4495"/>
      <c r="AP4495"/>
      <c r="AQ4495"/>
      <c r="AS4495"/>
      <c r="AT4495"/>
      <c r="AU4495"/>
      <c r="AW4495"/>
      <c r="AX4495"/>
      <c r="AY4495"/>
      <c r="BA4495"/>
      <c r="BB4495"/>
      <c r="BC4495"/>
      <c r="BE4495"/>
      <c r="BF4495"/>
      <c r="BG4495"/>
      <c r="BI4495"/>
      <c r="BJ4495"/>
      <c r="BK4495"/>
      <c r="BM4495"/>
      <c r="BN4495"/>
      <c r="BO4495"/>
    </row>
    <row r="4496" spans="1:67">
      <c r="A4496"/>
      <c r="B4496"/>
      <c r="C4496"/>
      <c r="E4496"/>
      <c r="F4496"/>
      <c r="G4496"/>
      <c r="I4496"/>
      <c r="J4496"/>
      <c r="K4496"/>
      <c r="M4496"/>
      <c r="N4496"/>
      <c r="O4496"/>
      <c r="Q4496"/>
      <c r="R4496"/>
      <c r="S4496"/>
      <c r="U4496"/>
      <c r="V4496"/>
      <c r="W4496"/>
      <c r="Y4496"/>
      <c r="Z4496"/>
      <c r="AA4496"/>
      <c r="AC4496"/>
      <c r="AD4496"/>
      <c r="AE4496"/>
      <c r="AG4496"/>
      <c r="AH4496"/>
      <c r="AI4496"/>
      <c r="AK4496"/>
      <c r="AL4496"/>
      <c r="AM4496"/>
      <c r="AO4496"/>
      <c r="AP4496"/>
      <c r="AQ4496"/>
      <c r="AS4496"/>
      <c r="AT4496"/>
      <c r="AU4496"/>
      <c r="AW4496"/>
      <c r="AX4496"/>
      <c r="AY4496"/>
      <c r="BA4496"/>
      <c r="BB4496"/>
      <c r="BC4496"/>
      <c r="BE4496"/>
      <c r="BF4496"/>
      <c r="BG4496"/>
      <c r="BI4496"/>
      <c r="BJ4496"/>
      <c r="BK4496"/>
      <c r="BM4496"/>
      <c r="BN4496"/>
      <c r="BO4496"/>
    </row>
    <row r="4497" spans="1:67">
      <c r="A4497"/>
      <c r="B4497"/>
      <c r="C4497"/>
      <c r="E4497"/>
      <c r="F4497"/>
      <c r="G4497"/>
      <c r="I4497"/>
      <c r="J4497"/>
      <c r="K4497"/>
      <c r="M4497"/>
      <c r="N4497"/>
      <c r="O4497"/>
      <c r="Q4497"/>
      <c r="R4497"/>
      <c r="S4497"/>
      <c r="U4497"/>
      <c r="V4497"/>
      <c r="W4497"/>
      <c r="Y4497"/>
      <c r="Z4497"/>
      <c r="AA4497"/>
      <c r="AC4497"/>
      <c r="AD4497"/>
      <c r="AE4497"/>
      <c r="AG4497"/>
      <c r="AH4497"/>
      <c r="AI4497"/>
      <c r="AK4497"/>
      <c r="AL4497"/>
      <c r="AM4497"/>
      <c r="AO4497"/>
      <c r="AP4497"/>
      <c r="AQ4497"/>
      <c r="AS4497"/>
      <c r="AT4497"/>
      <c r="AU4497"/>
      <c r="AW4497"/>
      <c r="AX4497"/>
      <c r="AY4497"/>
      <c r="BA4497"/>
      <c r="BB4497"/>
      <c r="BC4497"/>
      <c r="BE4497"/>
      <c r="BF4497"/>
      <c r="BG4497"/>
      <c r="BI4497"/>
      <c r="BJ4497"/>
      <c r="BK4497"/>
      <c r="BM4497"/>
      <c r="BN4497"/>
      <c r="BO4497"/>
    </row>
    <row r="4498" spans="1:67">
      <c r="A4498"/>
      <c r="B4498"/>
      <c r="C4498"/>
      <c r="E4498"/>
      <c r="F4498"/>
      <c r="G4498"/>
      <c r="I4498"/>
      <c r="J4498"/>
      <c r="K4498"/>
      <c r="M4498"/>
      <c r="N4498"/>
      <c r="O4498"/>
      <c r="Q4498"/>
      <c r="R4498"/>
      <c r="S4498"/>
      <c r="U4498"/>
      <c r="V4498"/>
      <c r="W4498"/>
      <c r="Y4498"/>
      <c r="Z4498"/>
      <c r="AA4498"/>
      <c r="AC4498"/>
      <c r="AD4498"/>
      <c r="AE4498"/>
      <c r="AG4498"/>
      <c r="AH4498"/>
      <c r="AI4498"/>
      <c r="AK4498"/>
      <c r="AL4498"/>
      <c r="AM4498"/>
      <c r="AO4498"/>
      <c r="AP4498"/>
      <c r="AQ4498"/>
      <c r="AS4498"/>
      <c r="AT4498"/>
      <c r="AU4498"/>
      <c r="AW4498"/>
      <c r="AX4498"/>
      <c r="AY4498"/>
      <c r="BA4498"/>
      <c r="BB4498"/>
      <c r="BC4498"/>
      <c r="BE4498"/>
      <c r="BF4498"/>
      <c r="BG4498"/>
      <c r="BI4498"/>
      <c r="BJ4498"/>
      <c r="BK4498"/>
      <c r="BM4498"/>
      <c r="BN4498"/>
      <c r="BO4498"/>
    </row>
    <row r="4499" spans="1:67">
      <c r="A4499"/>
      <c r="B4499"/>
      <c r="C4499"/>
      <c r="E4499"/>
      <c r="F4499"/>
      <c r="G4499"/>
      <c r="I4499"/>
      <c r="J4499"/>
      <c r="K4499"/>
      <c r="M4499"/>
      <c r="N4499"/>
      <c r="O4499"/>
      <c r="Q4499"/>
      <c r="R4499"/>
      <c r="S4499"/>
      <c r="U4499"/>
      <c r="V4499"/>
      <c r="W4499"/>
      <c r="Y4499"/>
      <c r="Z4499"/>
      <c r="AA4499"/>
      <c r="AC4499"/>
      <c r="AD4499"/>
      <c r="AE4499"/>
      <c r="AG4499"/>
      <c r="AH4499"/>
      <c r="AI4499"/>
      <c r="AK4499"/>
      <c r="AL4499"/>
      <c r="AM4499"/>
      <c r="AO4499"/>
      <c r="AP4499"/>
      <c r="AQ4499"/>
      <c r="AS4499"/>
      <c r="AT4499"/>
      <c r="AU4499"/>
      <c r="AW4499"/>
      <c r="AX4499"/>
      <c r="AY4499"/>
      <c r="BA4499"/>
      <c r="BB4499"/>
      <c r="BC4499"/>
      <c r="BE4499"/>
      <c r="BF4499"/>
      <c r="BG4499"/>
      <c r="BI4499"/>
      <c r="BJ4499"/>
      <c r="BK4499"/>
      <c r="BM4499"/>
      <c r="BN4499"/>
      <c r="BO4499"/>
    </row>
    <row r="4500" spans="1:67">
      <c r="A4500"/>
      <c r="B4500"/>
      <c r="C4500"/>
      <c r="E4500"/>
      <c r="F4500"/>
      <c r="G4500"/>
      <c r="I4500"/>
      <c r="J4500"/>
      <c r="K4500"/>
      <c r="M4500"/>
      <c r="N4500"/>
      <c r="O4500"/>
      <c r="Q4500"/>
      <c r="R4500"/>
      <c r="S4500"/>
      <c r="U4500"/>
      <c r="V4500"/>
      <c r="W4500"/>
      <c r="Y4500"/>
      <c r="Z4500"/>
      <c r="AA4500"/>
      <c r="AC4500"/>
      <c r="AD4500"/>
      <c r="AE4500"/>
      <c r="AG4500"/>
      <c r="AH4500"/>
      <c r="AI4500"/>
      <c r="AK4500"/>
      <c r="AL4500"/>
      <c r="AM4500"/>
      <c r="AO4500"/>
      <c r="AP4500"/>
      <c r="AQ4500"/>
      <c r="AS4500"/>
      <c r="AT4500"/>
      <c r="AU4500"/>
      <c r="AW4500"/>
      <c r="AX4500"/>
      <c r="AY4500"/>
      <c r="BA4500"/>
      <c r="BB4500"/>
      <c r="BC4500"/>
      <c r="BE4500"/>
      <c r="BF4500"/>
      <c r="BG4500"/>
      <c r="BI4500"/>
      <c r="BJ4500"/>
      <c r="BK4500"/>
      <c r="BM4500"/>
      <c r="BN4500"/>
      <c r="BO4500"/>
    </row>
    <row r="4501" spans="1:67">
      <c r="A4501"/>
      <c r="B4501"/>
      <c r="C4501"/>
      <c r="E4501"/>
      <c r="F4501"/>
      <c r="G4501"/>
      <c r="I4501"/>
      <c r="J4501"/>
      <c r="K4501"/>
      <c r="M4501"/>
      <c r="N4501"/>
      <c r="O4501"/>
      <c r="Q4501"/>
      <c r="R4501"/>
      <c r="S4501"/>
      <c r="U4501"/>
      <c r="V4501"/>
      <c r="W4501"/>
      <c r="Y4501"/>
      <c r="Z4501"/>
      <c r="AA4501"/>
      <c r="AC4501"/>
      <c r="AD4501"/>
      <c r="AE4501"/>
      <c r="AG4501"/>
      <c r="AH4501"/>
      <c r="AI4501"/>
      <c r="AK4501"/>
      <c r="AL4501"/>
      <c r="AM4501"/>
      <c r="AO4501"/>
      <c r="AP4501"/>
      <c r="AQ4501"/>
      <c r="AS4501"/>
      <c r="AT4501"/>
      <c r="AU4501"/>
      <c r="AW4501"/>
      <c r="AX4501"/>
      <c r="AY4501"/>
      <c r="BA4501"/>
      <c r="BB4501"/>
      <c r="BC4501"/>
      <c r="BE4501"/>
      <c r="BF4501"/>
      <c r="BG4501"/>
      <c r="BI4501"/>
      <c r="BJ4501"/>
      <c r="BK4501"/>
      <c r="BM4501"/>
      <c r="BN4501"/>
      <c r="BO4501"/>
    </row>
    <row r="4502" spans="1:67">
      <c r="A4502"/>
      <c r="B4502"/>
      <c r="C4502"/>
      <c r="E4502"/>
      <c r="F4502"/>
      <c r="G4502"/>
      <c r="I4502"/>
      <c r="J4502"/>
      <c r="K4502"/>
      <c r="M4502"/>
      <c r="N4502"/>
      <c r="O4502"/>
      <c r="Q4502"/>
      <c r="R4502"/>
      <c r="S4502"/>
      <c r="U4502"/>
      <c r="V4502"/>
      <c r="W4502"/>
      <c r="Y4502"/>
      <c r="Z4502"/>
      <c r="AA4502"/>
      <c r="AC4502"/>
      <c r="AD4502"/>
      <c r="AE4502"/>
      <c r="AG4502"/>
      <c r="AH4502"/>
      <c r="AI4502"/>
      <c r="AK4502"/>
      <c r="AL4502"/>
      <c r="AM4502"/>
      <c r="AO4502"/>
      <c r="AP4502"/>
      <c r="AQ4502"/>
      <c r="AS4502"/>
      <c r="AT4502"/>
      <c r="AU4502"/>
      <c r="AW4502"/>
      <c r="AX4502"/>
      <c r="AY4502"/>
      <c r="BA4502"/>
      <c r="BB4502"/>
      <c r="BC4502"/>
      <c r="BE4502"/>
      <c r="BF4502"/>
      <c r="BG4502"/>
      <c r="BI4502"/>
      <c r="BJ4502"/>
      <c r="BK4502"/>
      <c r="BM4502"/>
      <c r="BN4502"/>
      <c r="BO4502"/>
    </row>
    <row r="4503" spans="1:67">
      <c r="A4503"/>
      <c r="B4503"/>
      <c r="C4503"/>
      <c r="E4503"/>
      <c r="F4503"/>
      <c r="G4503"/>
      <c r="I4503"/>
      <c r="J4503"/>
      <c r="K4503"/>
      <c r="M4503"/>
      <c r="N4503"/>
      <c r="O4503"/>
      <c r="Q4503"/>
      <c r="R4503"/>
      <c r="S4503"/>
      <c r="U4503"/>
      <c r="V4503"/>
      <c r="W4503"/>
      <c r="Y4503"/>
      <c r="Z4503"/>
      <c r="AA4503"/>
      <c r="AC4503"/>
      <c r="AD4503"/>
      <c r="AE4503"/>
      <c r="AG4503"/>
      <c r="AH4503"/>
      <c r="AI4503"/>
      <c r="AK4503"/>
      <c r="AL4503"/>
      <c r="AM4503"/>
      <c r="AO4503"/>
      <c r="AP4503"/>
      <c r="AQ4503"/>
      <c r="AS4503"/>
      <c r="AT4503"/>
      <c r="AU4503"/>
      <c r="AW4503"/>
      <c r="AX4503"/>
      <c r="AY4503"/>
      <c r="BA4503"/>
      <c r="BB4503"/>
      <c r="BC4503"/>
      <c r="BE4503"/>
      <c r="BF4503"/>
      <c r="BG4503"/>
      <c r="BI4503"/>
      <c r="BJ4503"/>
      <c r="BK4503"/>
      <c r="BM4503"/>
      <c r="BN4503"/>
      <c r="BO4503"/>
    </row>
    <row r="4504" spans="1:67">
      <c r="A4504"/>
      <c r="B4504"/>
      <c r="C4504"/>
      <c r="E4504"/>
      <c r="F4504"/>
      <c r="G4504"/>
      <c r="I4504"/>
      <c r="J4504"/>
      <c r="K4504"/>
      <c r="M4504"/>
      <c r="N4504"/>
      <c r="O4504"/>
      <c r="Q4504"/>
      <c r="R4504"/>
      <c r="S4504"/>
      <c r="U4504"/>
      <c r="V4504"/>
      <c r="W4504"/>
      <c r="Y4504"/>
      <c r="Z4504"/>
      <c r="AA4504"/>
      <c r="AC4504"/>
      <c r="AD4504"/>
      <c r="AE4504"/>
      <c r="AG4504"/>
      <c r="AH4504"/>
      <c r="AI4504"/>
      <c r="AK4504"/>
      <c r="AL4504"/>
      <c r="AM4504"/>
      <c r="AO4504"/>
      <c r="AP4504"/>
      <c r="AQ4504"/>
      <c r="AS4504"/>
      <c r="AT4504"/>
      <c r="AU4504"/>
      <c r="AW4504"/>
      <c r="AX4504"/>
      <c r="AY4504"/>
      <c r="BA4504"/>
      <c r="BB4504"/>
      <c r="BC4504"/>
      <c r="BE4504"/>
      <c r="BF4504"/>
      <c r="BG4504"/>
      <c r="BI4504"/>
      <c r="BJ4504"/>
      <c r="BK4504"/>
      <c r="BM4504"/>
      <c r="BN4504"/>
      <c r="BO4504"/>
    </row>
    <row r="4505" spans="1:67">
      <c r="A4505"/>
      <c r="B4505"/>
      <c r="C4505"/>
      <c r="E4505"/>
      <c r="F4505"/>
      <c r="G4505"/>
      <c r="I4505"/>
      <c r="J4505"/>
      <c r="K4505"/>
      <c r="M4505"/>
      <c r="N4505"/>
      <c r="O4505"/>
      <c r="Q4505"/>
      <c r="R4505"/>
      <c r="S4505"/>
      <c r="U4505"/>
      <c r="V4505"/>
      <c r="W4505"/>
      <c r="Y4505"/>
      <c r="Z4505"/>
      <c r="AA4505"/>
      <c r="AC4505"/>
      <c r="AD4505"/>
      <c r="AE4505"/>
      <c r="AG4505"/>
      <c r="AH4505"/>
      <c r="AI4505"/>
      <c r="AK4505"/>
      <c r="AL4505"/>
      <c r="AM4505"/>
      <c r="AO4505"/>
      <c r="AP4505"/>
      <c r="AQ4505"/>
      <c r="AS4505"/>
      <c r="AT4505"/>
      <c r="AU4505"/>
      <c r="AW4505"/>
      <c r="AX4505"/>
      <c r="AY4505"/>
      <c r="BA4505"/>
      <c r="BB4505"/>
      <c r="BC4505"/>
      <c r="BE4505"/>
      <c r="BF4505"/>
      <c r="BG4505"/>
      <c r="BI4505"/>
      <c r="BJ4505"/>
      <c r="BK4505"/>
      <c r="BM4505"/>
      <c r="BN4505"/>
      <c r="BO4505"/>
    </row>
    <row r="4506" spans="1:67">
      <c r="A4506"/>
      <c r="B4506"/>
      <c r="C4506"/>
      <c r="E4506"/>
      <c r="F4506"/>
      <c r="G4506"/>
      <c r="I4506"/>
      <c r="J4506"/>
      <c r="K4506"/>
      <c r="M4506"/>
      <c r="N4506"/>
      <c r="O4506"/>
      <c r="Q4506"/>
      <c r="R4506"/>
      <c r="S4506"/>
      <c r="U4506"/>
      <c r="V4506"/>
      <c r="W4506"/>
      <c r="Y4506"/>
      <c r="Z4506"/>
      <c r="AA4506"/>
      <c r="AC4506"/>
      <c r="AD4506"/>
      <c r="AE4506"/>
      <c r="AG4506"/>
      <c r="AH4506"/>
      <c r="AI4506"/>
      <c r="AK4506"/>
      <c r="AL4506"/>
      <c r="AM4506"/>
      <c r="AO4506"/>
      <c r="AP4506"/>
      <c r="AQ4506"/>
      <c r="AS4506"/>
      <c r="AT4506"/>
      <c r="AU4506"/>
      <c r="AW4506"/>
      <c r="AX4506"/>
      <c r="AY4506"/>
      <c r="BA4506"/>
      <c r="BB4506"/>
      <c r="BC4506"/>
      <c r="BE4506"/>
      <c r="BF4506"/>
      <c r="BG4506"/>
      <c r="BI4506"/>
      <c r="BJ4506"/>
      <c r="BK4506"/>
      <c r="BM4506"/>
      <c r="BN4506"/>
      <c r="BO4506"/>
    </row>
    <row r="4507" spans="1:67">
      <c r="A4507"/>
      <c r="B4507"/>
      <c r="C4507"/>
      <c r="E4507"/>
      <c r="F4507"/>
      <c r="G4507"/>
      <c r="I4507"/>
      <c r="J4507"/>
      <c r="K4507"/>
      <c r="M4507"/>
      <c r="N4507"/>
      <c r="O4507"/>
      <c r="Q4507"/>
      <c r="R4507"/>
      <c r="S4507"/>
      <c r="U4507"/>
      <c r="V4507"/>
      <c r="W4507"/>
      <c r="Y4507"/>
      <c r="Z4507"/>
      <c r="AA4507"/>
      <c r="AC4507"/>
      <c r="AD4507"/>
      <c r="AE4507"/>
      <c r="AG4507"/>
      <c r="AH4507"/>
      <c r="AI4507"/>
      <c r="AK4507"/>
      <c r="AL4507"/>
      <c r="AM4507"/>
      <c r="AO4507"/>
      <c r="AP4507"/>
      <c r="AQ4507"/>
      <c r="AS4507"/>
      <c r="AT4507"/>
      <c r="AU4507"/>
      <c r="AW4507"/>
      <c r="AX4507"/>
      <c r="AY4507"/>
      <c r="BA4507"/>
      <c r="BB4507"/>
      <c r="BC4507"/>
      <c r="BE4507"/>
      <c r="BF4507"/>
      <c r="BG4507"/>
      <c r="BI4507"/>
      <c r="BJ4507"/>
      <c r="BK4507"/>
      <c r="BM4507"/>
      <c r="BN4507"/>
      <c r="BO4507"/>
    </row>
    <row r="4508" spans="1:67">
      <c r="A4508"/>
      <c r="B4508"/>
      <c r="C4508"/>
      <c r="E4508"/>
      <c r="F4508"/>
      <c r="G4508"/>
      <c r="I4508"/>
      <c r="J4508"/>
      <c r="K4508"/>
      <c r="M4508"/>
      <c r="N4508"/>
      <c r="O4508"/>
      <c r="Q4508"/>
      <c r="R4508"/>
      <c r="S4508"/>
      <c r="U4508"/>
      <c r="V4508"/>
      <c r="W4508"/>
      <c r="Y4508"/>
      <c r="Z4508"/>
      <c r="AA4508"/>
      <c r="AC4508"/>
      <c r="AD4508"/>
      <c r="AE4508"/>
      <c r="AG4508"/>
      <c r="AH4508"/>
      <c r="AI4508"/>
      <c r="AK4508"/>
      <c r="AL4508"/>
      <c r="AM4508"/>
      <c r="AO4508"/>
      <c r="AP4508"/>
      <c r="AQ4508"/>
      <c r="AS4508"/>
      <c r="AT4508"/>
      <c r="AU4508"/>
      <c r="AW4508"/>
      <c r="AX4508"/>
      <c r="AY4508"/>
      <c r="BA4508"/>
      <c r="BB4508"/>
      <c r="BC4508"/>
      <c r="BE4508"/>
      <c r="BF4508"/>
      <c r="BG4508"/>
      <c r="BI4508"/>
      <c r="BJ4508"/>
      <c r="BK4508"/>
      <c r="BM4508"/>
      <c r="BN4508"/>
      <c r="BO4508"/>
    </row>
    <row r="4509" spans="1:67">
      <c r="A4509"/>
      <c r="B4509"/>
      <c r="C4509"/>
      <c r="E4509"/>
      <c r="F4509"/>
      <c r="G4509"/>
      <c r="I4509"/>
      <c r="J4509"/>
      <c r="K4509"/>
      <c r="M4509"/>
      <c r="N4509"/>
      <c r="O4509"/>
      <c r="Q4509"/>
      <c r="R4509"/>
      <c r="S4509"/>
      <c r="U4509"/>
      <c r="V4509"/>
      <c r="W4509"/>
      <c r="Y4509"/>
      <c r="Z4509"/>
      <c r="AA4509"/>
      <c r="AC4509"/>
      <c r="AD4509"/>
      <c r="AE4509"/>
      <c r="AG4509"/>
      <c r="AH4509"/>
      <c r="AI4509"/>
      <c r="AK4509"/>
      <c r="AL4509"/>
      <c r="AM4509"/>
      <c r="AO4509"/>
      <c r="AP4509"/>
      <c r="AQ4509"/>
      <c r="AS4509"/>
      <c r="AT4509"/>
      <c r="AU4509"/>
      <c r="AW4509"/>
      <c r="AX4509"/>
      <c r="AY4509"/>
      <c r="BA4509"/>
      <c r="BB4509"/>
      <c r="BC4509"/>
      <c r="BE4509"/>
      <c r="BF4509"/>
      <c r="BG4509"/>
      <c r="BI4509"/>
      <c r="BJ4509"/>
      <c r="BK4509"/>
      <c r="BM4509"/>
      <c r="BN4509"/>
      <c r="BO4509"/>
    </row>
    <row r="4510" spans="1:67">
      <c r="A4510"/>
      <c r="B4510"/>
      <c r="C4510"/>
      <c r="E4510"/>
      <c r="F4510"/>
      <c r="G4510"/>
      <c r="I4510"/>
      <c r="J4510"/>
      <c r="K4510"/>
      <c r="M4510"/>
      <c r="N4510"/>
      <c r="O4510"/>
      <c r="Q4510"/>
      <c r="R4510"/>
      <c r="S4510"/>
      <c r="U4510"/>
      <c r="V4510"/>
      <c r="W4510"/>
      <c r="Y4510"/>
      <c r="Z4510"/>
      <c r="AA4510"/>
      <c r="AC4510"/>
      <c r="AD4510"/>
      <c r="AE4510"/>
      <c r="AG4510"/>
      <c r="AH4510"/>
      <c r="AI4510"/>
      <c r="AK4510"/>
      <c r="AL4510"/>
      <c r="AM4510"/>
      <c r="AO4510"/>
      <c r="AP4510"/>
      <c r="AQ4510"/>
      <c r="AS4510"/>
      <c r="AT4510"/>
      <c r="AU4510"/>
      <c r="AW4510"/>
      <c r="AX4510"/>
      <c r="AY4510"/>
      <c r="BA4510"/>
      <c r="BB4510"/>
      <c r="BC4510"/>
      <c r="BE4510"/>
      <c r="BF4510"/>
      <c r="BG4510"/>
      <c r="BI4510"/>
      <c r="BJ4510"/>
      <c r="BK4510"/>
      <c r="BM4510"/>
      <c r="BN4510"/>
      <c r="BO4510"/>
    </row>
    <row r="4511" spans="1:67">
      <c r="A4511"/>
      <c r="B4511"/>
      <c r="C4511"/>
      <c r="E4511"/>
      <c r="F4511"/>
      <c r="G4511"/>
      <c r="I4511"/>
      <c r="J4511"/>
      <c r="K4511"/>
      <c r="M4511"/>
      <c r="N4511"/>
      <c r="O4511"/>
      <c r="Q4511"/>
      <c r="R4511"/>
      <c r="S4511"/>
      <c r="U4511"/>
      <c r="V4511"/>
      <c r="W4511"/>
      <c r="Y4511"/>
      <c r="Z4511"/>
      <c r="AA4511"/>
      <c r="AC4511"/>
      <c r="AD4511"/>
      <c r="AE4511"/>
      <c r="AG4511"/>
      <c r="AH4511"/>
      <c r="AI4511"/>
      <c r="AK4511"/>
      <c r="AL4511"/>
      <c r="AM4511"/>
      <c r="AO4511"/>
      <c r="AP4511"/>
      <c r="AQ4511"/>
      <c r="AS4511"/>
      <c r="AT4511"/>
      <c r="AU4511"/>
      <c r="AW4511"/>
      <c r="AX4511"/>
      <c r="AY4511"/>
      <c r="BA4511"/>
      <c r="BB4511"/>
      <c r="BC4511"/>
      <c r="BE4511"/>
      <c r="BF4511"/>
      <c r="BG4511"/>
      <c r="BI4511"/>
      <c r="BJ4511"/>
      <c r="BK4511"/>
      <c r="BM4511"/>
      <c r="BN4511"/>
      <c r="BO4511"/>
    </row>
    <row r="4512" spans="1:67">
      <c r="A4512"/>
      <c r="B4512"/>
      <c r="C4512"/>
      <c r="E4512"/>
      <c r="F4512"/>
      <c r="G4512"/>
      <c r="I4512"/>
      <c r="J4512"/>
      <c r="K4512"/>
      <c r="M4512"/>
      <c r="N4512"/>
      <c r="O4512"/>
      <c r="Q4512"/>
      <c r="R4512"/>
      <c r="S4512"/>
      <c r="U4512"/>
      <c r="V4512"/>
      <c r="W4512"/>
      <c r="Y4512"/>
      <c r="Z4512"/>
      <c r="AA4512"/>
      <c r="AC4512"/>
      <c r="AD4512"/>
      <c r="AE4512"/>
      <c r="AG4512"/>
      <c r="AH4512"/>
      <c r="AI4512"/>
      <c r="AK4512"/>
      <c r="AL4512"/>
      <c r="AM4512"/>
      <c r="AO4512"/>
      <c r="AP4512"/>
      <c r="AQ4512"/>
      <c r="AS4512"/>
      <c r="AT4512"/>
      <c r="AU4512"/>
      <c r="AW4512"/>
      <c r="AX4512"/>
      <c r="AY4512"/>
      <c r="BA4512"/>
      <c r="BB4512"/>
      <c r="BC4512"/>
      <c r="BE4512"/>
      <c r="BF4512"/>
      <c r="BG4512"/>
      <c r="BI4512"/>
      <c r="BJ4512"/>
      <c r="BK4512"/>
      <c r="BM4512"/>
      <c r="BN4512"/>
      <c r="BO4512"/>
    </row>
    <row r="4513" spans="1:67">
      <c r="A4513"/>
      <c r="B4513"/>
      <c r="C4513"/>
      <c r="E4513"/>
      <c r="F4513"/>
      <c r="G4513"/>
      <c r="I4513"/>
      <c r="J4513"/>
      <c r="K4513"/>
      <c r="M4513"/>
      <c r="N4513"/>
      <c r="O4513"/>
      <c r="Q4513"/>
      <c r="R4513"/>
      <c r="S4513"/>
      <c r="U4513"/>
      <c r="V4513"/>
      <c r="W4513"/>
      <c r="Y4513"/>
      <c r="Z4513"/>
      <c r="AA4513"/>
      <c r="AC4513"/>
      <c r="AD4513"/>
      <c r="AE4513"/>
      <c r="AG4513"/>
      <c r="AH4513"/>
      <c r="AI4513"/>
      <c r="AK4513"/>
      <c r="AL4513"/>
      <c r="AM4513"/>
      <c r="AO4513"/>
      <c r="AP4513"/>
      <c r="AQ4513"/>
      <c r="AS4513"/>
      <c r="AT4513"/>
      <c r="AU4513"/>
      <c r="AW4513"/>
      <c r="AX4513"/>
      <c r="AY4513"/>
      <c r="BA4513"/>
      <c r="BB4513"/>
      <c r="BC4513"/>
      <c r="BE4513"/>
      <c r="BF4513"/>
      <c r="BG4513"/>
      <c r="BI4513"/>
      <c r="BJ4513"/>
      <c r="BK4513"/>
      <c r="BM4513"/>
      <c r="BN4513"/>
      <c r="BO4513"/>
    </row>
    <row r="4514" spans="1:67">
      <c r="A4514"/>
      <c r="B4514"/>
      <c r="C4514"/>
      <c r="E4514"/>
      <c r="F4514"/>
      <c r="G4514"/>
      <c r="I4514"/>
      <c r="J4514"/>
      <c r="K4514"/>
      <c r="M4514"/>
      <c r="N4514"/>
      <c r="O4514"/>
      <c r="Q4514"/>
      <c r="R4514"/>
      <c r="S4514"/>
      <c r="U4514"/>
      <c r="V4514"/>
      <c r="W4514"/>
      <c r="Y4514"/>
      <c r="Z4514"/>
      <c r="AA4514"/>
      <c r="AC4514"/>
      <c r="AD4514"/>
      <c r="AE4514"/>
      <c r="AG4514"/>
      <c r="AH4514"/>
      <c r="AI4514"/>
      <c r="AK4514"/>
      <c r="AL4514"/>
      <c r="AM4514"/>
      <c r="AO4514"/>
      <c r="AP4514"/>
      <c r="AQ4514"/>
      <c r="AS4514"/>
      <c r="AT4514"/>
      <c r="AU4514"/>
      <c r="AW4514"/>
      <c r="AX4514"/>
      <c r="AY4514"/>
      <c r="BA4514"/>
      <c r="BB4514"/>
      <c r="BC4514"/>
      <c r="BE4514"/>
      <c r="BF4514"/>
      <c r="BG4514"/>
      <c r="BI4514"/>
      <c r="BJ4514"/>
      <c r="BK4514"/>
      <c r="BM4514"/>
      <c r="BN4514"/>
      <c r="BO4514"/>
    </row>
    <row r="4515" spans="1:67">
      <c r="A4515"/>
      <c r="B4515"/>
      <c r="C4515"/>
      <c r="E4515"/>
      <c r="F4515"/>
      <c r="G4515"/>
      <c r="I4515"/>
      <c r="J4515"/>
      <c r="K4515"/>
      <c r="M4515"/>
      <c r="N4515"/>
      <c r="O4515"/>
      <c r="Q4515"/>
      <c r="R4515"/>
      <c r="S4515"/>
      <c r="U4515"/>
      <c r="V4515"/>
      <c r="W4515"/>
      <c r="Y4515"/>
      <c r="Z4515"/>
      <c r="AA4515"/>
      <c r="AC4515"/>
      <c r="AD4515"/>
      <c r="AE4515"/>
      <c r="AG4515"/>
      <c r="AH4515"/>
      <c r="AI4515"/>
      <c r="AK4515"/>
      <c r="AL4515"/>
      <c r="AM4515"/>
      <c r="AO4515"/>
      <c r="AP4515"/>
      <c r="AQ4515"/>
      <c r="AS4515"/>
      <c r="AT4515"/>
      <c r="AU4515"/>
      <c r="AW4515"/>
      <c r="AX4515"/>
      <c r="AY4515"/>
      <c r="BA4515"/>
      <c r="BB4515"/>
      <c r="BC4515"/>
      <c r="BE4515"/>
      <c r="BF4515"/>
      <c r="BG4515"/>
      <c r="BI4515"/>
      <c r="BJ4515"/>
      <c r="BK4515"/>
      <c r="BM4515"/>
      <c r="BN4515"/>
      <c r="BO4515"/>
    </row>
    <row r="4516" spans="1:67">
      <c r="A4516"/>
      <c r="B4516"/>
      <c r="C4516"/>
      <c r="E4516"/>
      <c r="F4516"/>
      <c r="G4516"/>
      <c r="I4516"/>
      <c r="J4516"/>
      <c r="K4516"/>
      <c r="M4516"/>
      <c r="N4516"/>
      <c r="O4516"/>
      <c r="Q4516"/>
      <c r="R4516"/>
      <c r="S4516"/>
      <c r="U4516"/>
      <c r="V4516"/>
      <c r="W4516"/>
      <c r="Y4516"/>
      <c r="Z4516"/>
      <c r="AA4516"/>
      <c r="AC4516"/>
      <c r="AD4516"/>
      <c r="AE4516"/>
      <c r="AG4516"/>
      <c r="AH4516"/>
      <c r="AI4516"/>
      <c r="AK4516"/>
      <c r="AL4516"/>
      <c r="AM4516"/>
      <c r="AO4516"/>
      <c r="AP4516"/>
      <c r="AQ4516"/>
      <c r="AS4516"/>
      <c r="AT4516"/>
      <c r="AU4516"/>
      <c r="AW4516"/>
      <c r="AX4516"/>
      <c r="AY4516"/>
      <c r="BA4516"/>
      <c r="BB4516"/>
      <c r="BC4516"/>
      <c r="BE4516"/>
      <c r="BF4516"/>
      <c r="BG4516"/>
      <c r="BI4516"/>
      <c r="BJ4516"/>
      <c r="BK4516"/>
      <c r="BM4516"/>
      <c r="BN4516"/>
      <c r="BO4516"/>
    </row>
    <row r="4517" spans="1:67">
      <c r="A4517"/>
      <c r="B4517"/>
      <c r="C4517"/>
      <c r="E4517"/>
      <c r="F4517"/>
      <c r="G4517"/>
      <c r="I4517"/>
      <c r="J4517"/>
      <c r="K4517"/>
      <c r="M4517"/>
      <c r="N4517"/>
      <c r="O4517"/>
      <c r="Q4517"/>
      <c r="R4517"/>
      <c r="S4517"/>
      <c r="U4517"/>
      <c r="V4517"/>
      <c r="W4517"/>
      <c r="Y4517"/>
      <c r="Z4517"/>
      <c r="AA4517"/>
      <c r="AC4517"/>
      <c r="AD4517"/>
      <c r="AE4517"/>
      <c r="AG4517"/>
      <c r="AH4517"/>
      <c r="AI4517"/>
      <c r="AK4517"/>
      <c r="AL4517"/>
      <c r="AM4517"/>
      <c r="AO4517"/>
      <c r="AP4517"/>
      <c r="AQ4517"/>
      <c r="AS4517"/>
      <c r="AT4517"/>
      <c r="AU4517"/>
      <c r="AW4517"/>
      <c r="AX4517"/>
      <c r="AY4517"/>
      <c r="BA4517"/>
      <c r="BB4517"/>
      <c r="BC4517"/>
      <c r="BE4517"/>
      <c r="BF4517"/>
      <c r="BG4517"/>
      <c r="BI4517"/>
      <c r="BJ4517"/>
      <c r="BK4517"/>
      <c r="BM4517"/>
      <c r="BN4517"/>
      <c r="BO4517"/>
    </row>
    <row r="4518" spans="1:67">
      <c r="A4518"/>
      <c r="B4518"/>
      <c r="C4518"/>
      <c r="E4518"/>
      <c r="F4518"/>
      <c r="G4518"/>
      <c r="I4518"/>
      <c r="J4518"/>
      <c r="K4518"/>
      <c r="M4518"/>
      <c r="N4518"/>
      <c r="O4518"/>
      <c r="Q4518"/>
      <c r="R4518"/>
      <c r="S4518"/>
      <c r="U4518"/>
      <c r="V4518"/>
      <c r="W4518"/>
      <c r="Y4518"/>
      <c r="Z4518"/>
      <c r="AA4518"/>
      <c r="AC4518"/>
      <c r="AD4518"/>
      <c r="AE4518"/>
      <c r="AG4518"/>
      <c r="AH4518"/>
      <c r="AI4518"/>
      <c r="AK4518"/>
      <c r="AL4518"/>
      <c r="AM4518"/>
      <c r="AO4518"/>
      <c r="AP4518"/>
      <c r="AQ4518"/>
      <c r="AS4518"/>
      <c r="AT4518"/>
      <c r="AU4518"/>
      <c r="AW4518"/>
      <c r="AX4518"/>
      <c r="AY4518"/>
      <c r="BA4518"/>
      <c r="BB4518"/>
      <c r="BC4518"/>
      <c r="BE4518"/>
      <c r="BF4518"/>
      <c r="BG4518"/>
      <c r="BI4518"/>
      <c r="BJ4518"/>
      <c r="BK4518"/>
      <c r="BM4518"/>
      <c r="BN4518"/>
      <c r="BO4518"/>
    </row>
    <row r="4519" spans="1:67">
      <c r="A4519"/>
      <c r="B4519"/>
      <c r="C4519"/>
      <c r="E4519"/>
      <c r="F4519"/>
      <c r="G4519"/>
      <c r="I4519"/>
      <c r="J4519"/>
      <c r="K4519"/>
      <c r="M4519"/>
      <c r="N4519"/>
      <c r="O4519"/>
      <c r="Q4519"/>
      <c r="R4519"/>
      <c r="S4519"/>
      <c r="U4519"/>
      <c r="V4519"/>
      <c r="W4519"/>
      <c r="Y4519"/>
      <c r="Z4519"/>
      <c r="AA4519"/>
      <c r="AC4519"/>
      <c r="AD4519"/>
      <c r="AE4519"/>
      <c r="AG4519"/>
      <c r="AH4519"/>
      <c r="AI4519"/>
      <c r="AK4519"/>
      <c r="AL4519"/>
      <c r="AM4519"/>
      <c r="AO4519"/>
      <c r="AP4519"/>
      <c r="AQ4519"/>
      <c r="AS4519"/>
      <c r="AT4519"/>
      <c r="AU4519"/>
      <c r="AW4519"/>
      <c r="AX4519"/>
      <c r="AY4519"/>
      <c r="BA4519"/>
      <c r="BB4519"/>
      <c r="BC4519"/>
      <c r="BE4519"/>
      <c r="BF4519"/>
      <c r="BG4519"/>
      <c r="BI4519"/>
      <c r="BJ4519"/>
      <c r="BK4519"/>
      <c r="BM4519"/>
      <c r="BN4519"/>
      <c r="BO4519"/>
    </row>
    <row r="4520" spans="1:67">
      <c r="A4520"/>
      <c r="B4520"/>
      <c r="C4520"/>
      <c r="E4520"/>
      <c r="F4520"/>
      <c r="G4520"/>
      <c r="I4520"/>
      <c r="J4520"/>
      <c r="K4520"/>
      <c r="M4520"/>
      <c r="N4520"/>
      <c r="O4520"/>
      <c r="Q4520"/>
      <c r="R4520"/>
      <c r="S4520"/>
      <c r="U4520"/>
      <c r="V4520"/>
      <c r="W4520"/>
      <c r="Y4520"/>
      <c r="Z4520"/>
      <c r="AA4520"/>
      <c r="AC4520"/>
      <c r="AD4520"/>
      <c r="AE4520"/>
      <c r="AG4520"/>
      <c r="AH4520"/>
      <c r="AI4520"/>
      <c r="AK4520"/>
      <c r="AL4520"/>
      <c r="AM4520"/>
      <c r="AO4520"/>
      <c r="AP4520"/>
      <c r="AQ4520"/>
      <c r="AS4520"/>
      <c r="AT4520"/>
      <c r="AU4520"/>
      <c r="AW4520"/>
      <c r="AX4520"/>
      <c r="AY4520"/>
      <c r="BA4520"/>
      <c r="BB4520"/>
      <c r="BC4520"/>
      <c r="BE4520"/>
      <c r="BF4520"/>
      <c r="BG4520"/>
      <c r="BI4520"/>
      <c r="BJ4520"/>
      <c r="BK4520"/>
      <c r="BM4520"/>
      <c r="BN4520"/>
      <c r="BO4520"/>
    </row>
    <row r="4521" spans="1:67">
      <c r="A4521"/>
      <c r="B4521"/>
      <c r="C4521"/>
      <c r="E4521"/>
      <c r="F4521"/>
      <c r="G4521"/>
      <c r="I4521"/>
      <c r="J4521"/>
      <c r="K4521"/>
      <c r="M4521"/>
      <c r="N4521"/>
      <c r="O4521"/>
      <c r="Q4521"/>
      <c r="R4521"/>
      <c r="S4521"/>
      <c r="U4521"/>
      <c r="V4521"/>
      <c r="W4521"/>
      <c r="Y4521"/>
      <c r="Z4521"/>
      <c r="AA4521"/>
      <c r="AC4521"/>
      <c r="AD4521"/>
      <c r="AE4521"/>
      <c r="AG4521"/>
      <c r="AH4521"/>
      <c r="AI4521"/>
      <c r="AK4521"/>
      <c r="AL4521"/>
      <c r="AM4521"/>
      <c r="AO4521"/>
      <c r="AP4521"/>
      <c r="AQ4521"/>
      <c r="AS4521"/>
      <c r="AT4521"/>
      <c r="AU4521"/>
      <c r="AW4521"/>
      <c r="AX4521"/>
      <c r="AY4521"/>
      <c r="BA4521"/>
      <c r="BB4521"/>
      <c r="BC4521"/>
      <c r="BE4521"/>
      <c r="BF4521"/>
      <c r="BG4521"/>
      <c r="BI4521"/>
      <c r="BJ4521"/>
      <c r="BK4521"/>
      <c r="BM4521"/>
      <c r="BN4521"/>
      <c r="BO4521"/>
    </row>
    <row r="4522" spans="1:67">
      <c r="A4522"/>
      <c r="B4522"/>
      <c r="C4522"/>
      <c r="E4522"/>
      <c r="F4522"/>
      <c r="G4522"/>
      <c r="I4522"/>
      <c r="J4522"/>
      <c r="K4522"/>
      <c r="M4522"/>
      <c r="N4522"/>
      <c r="O4522"/>
      <c r="Q4522"/>
      <c r="R4522"/>
      <c r="S4522"/>
      <c r="U4522"/>
      <c r="V4522"/>
      <c r="W4522"/>
      <c r="Y4522"/>
      <c r="Z4522"/>
      <c r="AA4522"/>
      <c r="AC4522"/>
      <c r="AD4522"/>
      <c r="AE4522"/>
      <c r="AG4522"/>
      <c r="AH4522"/>
      <c r="AI4522"/>
      <c r="AK4522"/>
      <c r="AL4522"/>
      <c r="AM4522"/>
      <c r="AO4522"/>
      <c r="AP4522"/>
      <c r="AQ4522"/>
      <c r="AS4522"/>
      <c r="AT4522"/>
      <c r="AU4522"/>
      <c r="AW4522"/>
      <c r="AX4522"/>
      <c r="AY4522"/>
      <c r="BA4522"/>
      <c r="BB4522"/>
      <c r="BC4522"/>
      <c r="BE4522"/>
      <c r="BF4522"/>
      <c r="BG4522"/>
      <c r="BI4522"/>
      <c r="BJ4522"/>
      <c r="BK4522"/>
      <c r="BM4522"/>
      <c r="BN4522"/>
      <c r="BO4522"/>
    </row>
    <row r="4523" spans="1:67">
      <c r="A4523"/>
      <c r="B4523"/>
      <c r="C4523"/>
      <c r="E4523"/>
      <c r="F4523"/>
      <c r="G4523"/>
      <c r="I4523"/>
      <c r="J4523"/>
      <c r="K4523"/>
      <c r="M4523"/>
      <c r="N4523"/>
      <c r="O4523"/>
      <c r="Q4523"/>
      <c r="R4523"/>
      <c r="S4523"/>
      <c r="U4523"/>
      <c r="V4523"/>
      <c r="W4523"/>
      <c r="Y4523"/>
      <c r="Z4523"/>
      <c r="AA4523"/>
      <c r="AC4523"/>
      <c r="AD4523"/>
      <c r="AE4523"/>
      <c r="AG4523"/>
      <c r="AH4523"/>
      <c r="AI4523"/>
      <c r="AK4523"/>
      <c r="AL4523"/>
      <c r="AM4523"/>
      <c r="AO4523"/>
      <c r="AP4523"/>
      <c r="AQ4523"/>
      <c r="AS4523"/>
      <c r="AT4523"/>
      <c r="AU4523"/>
      <c r="AW4523"/>
      <c r="AX4523"/>
      <c r="AY4523"/>
      <c r="BA4523"/>
      <c r="BB4523"/>
      <c r="BC4523"/>
      <c r="BE4523"/>
      <c r="BF4523"/>
      <c r="BG4523"/>
      <c r="BI4523"/>
      <c r="BJ4523"/>
      <c r="BK4523"/>
      <c r="BM4523"/>
      <c r="BN4523"/>
      <c r="BO4523"/>
    </row>
    <row r="4524" spans="1:67">
      <c r="A4524"/>
      <c r="B4524"/>
      <c r="C4524"/>
      <c r="E4524"/>
      <c r="F4524"/>
      <c r="G4524"/>
      <c r="I4524"/>
      <c r="J4524"/>
      <c r="K4524"/>
      <c r="M4524"/>
      <c r="N4524"/>
      <c r="O4524"/>
      <c r="Q4524"/>
      <c r="R4524"/>
      <c r="S4524"/>
      <c r="U4524"/>
      <c r="V4524"/>
      <c r="W4524"/>
      <c r="Y4524"/>
      <c r="Z4524"/>
      <c r="AA4524"/>
      <c r="AC4524"/>
      <c r="AD4524"/>
      <c r="AE4524"/>
      <c r="AG4524"/>
      <c r="AH4524"/>
      <c r="AI4524"/>
      <c r="AK4524"/>
      <c r="AL4524"/>
      <c r="AM4524"/>
      <c r="AO4524"/>
      <c r="AP4524"/>
      <c r="AQ4524"/>
      <c r="AS4524"/>
      <c r="AT4524"/>
      <c r="AU4524"/>
      <c r="AW4524"/>
      <c r="AX4524"/>
      <c r="AY4524"/>
      <c r="BA4524"/>
      <c r="BB4524"/>
      <c r="BC4524"/>
      <c r="BE4524"/>
      <c r="BF4524"/>
      <c r="BG4524"/>
      <c r="BI4524"/>
      <c r="BJ4524"/>
      <c r="BK4524"/>
      <c r="BM4524"/>
      <c r="BN4524"/>
      <c r="BO4524"/>
    </row>
    <row r="4525" spans="1:67">
      <c r="A4525"/>
      <c r="B4525"/>
      <c r="C4525"/>
      <c r="E4525"/>
      <c r="F4525"/>
      <c r="G4525"/>
      <c r="I4525"/>
      <c r="J4525"/>
      <c r="K4525"/>
      <c r="M4525"/>
      <c r="N4525"/>
      <c r="O4525"/>
      <c r="Q4525"/>
      <c r="R4525"/>
      <c r="S4525"/>
      <c r="U4525"/>
      <c r="V4525"/>
      <c r="W4525"/>
      <c r="Y4525"/>
      <c r="Z4525"/>
      <c r="AA4525"/>
      <c r="AC4525"/>
      <c r="AD4525"/>
      <c r="AE4525"/>
      <c r="AG4525"/>
      <c r="AH4525"/>
      <c r="AI4525"/>
      <c r="AK4525"/>
      <c r="AL4525"/>
      <c r="AM4525"/>
      <c r="AO4525"/>
      <c r="AP4525"/>
      <c r="AQ4525"/>
      <c r="AS4525"/>
      <c r="AT4525"/>
      <c r="AU4525"/>
      <c r="AW4525"/>
      <c r="AX4525"/>
      <c r="AY4525"/>
      <c r="BA4525"/>
      <c r="BB4525"/>
      <c r="BC4525"/>
      <c r="BE4525"/>
      <c r="BF4525"/>
      <c r="BG4525"/>
      <c r="BI4525"/>
      <c r="BJ4525"/>
      <c r="BK4525"/>
      <c r="BM4525"/>
      <c r="BN4525"/>
      <c r="BO4525"/>
    </row>
    <row r="4526" spans="1:67">
      <c r="A4526"/>
      <c r="B4526"/>
      <c r="C4526"/>
      <c r="E4526"/>
      <c r="F4526"/>
      <c r="G4526"/>
      <c r="I4526"/>
      <c r="J4526"/>
      <c r="K4526"/>
      <c r="M4526"/>
      <c r="N4526"/>
      <c r="O4526"/>
      <c r="Q4526"/>
      <c r="R4526"/>
      <c r="S4526"/>
      <c r="U4526"/>
      <c r="V4526"/>
      <c r="W4526"/>
      <c r="Y4526"/>
      <c r="Z4526"/>
      <c r="AA4526"/>
      <c r="AC4526"/>
      <c r="AD4526"/>
      <c r="AE4526"/>
      <c r="AG4526"/>
      <c r="AH4526"/>
      <c r="AI4526"/>
      <c r="AK4526"/>
      <c r="AL4526"/>
      <c r="AM4526"/>
      <c r="AO4526"/>
      <c r="AP4526"/>
      <c r="AQ4526"/>
      <c r="AS4526"/>
      <c r="AT4526"/>
      <c r="AU4526"/>
      <c r="AW4526"/>
      <c r="AX4526"/>
      <c r="AY4526"/>
      <c r="BA4526"/>
      <c r="BB4526"/>
      <c r="BC4526"/>
      <c r="BE4526"/>
      <c r="BF4526"/>
      <c r="BG4526"/>
      <c r="BI4526"/>
      <c r="BJ4526"/>
      <c r="BK4526"/>
      <c r="BM4526"/>
      <c r="BN4526"/>
      <c r="BO4526"/>
    </row>
    <row r="4527" spans="1:67">
      <c r="A4527"/>
      <c r="B4527"/>
      <c r="C4527"/>
      <c r="E4527"/>
      <c r="F4527"/>
      <c r="G4527"/>
      <c r="I4527"/>
      <c r="J4527"/>
      <c r="K4527"/>
      <c r="M4527"/>
      <c r="N4527"/>
      <c r="O4527"/>
      <c r="Q4527"/>
      <c r="R4527"/>
      <c r="S4527"/>
      <c r="U4527"/>
      <c r="V4527"/>
      <c r="W4527"/>
      <c r="Y4527"/>
      <c r="Z4527"/>
      <c r="AA4527"/>
      <c r="AC4527"/>
      <c r="AD4527"/>
      <c r="AE4527"/>
      <c r="AG4527"/>
      <c r="AH4527"/>
      <c r="AI4527"/>
      <c r="AK4527"/>
      <c r="AL4527"/>
      <c r="AM4527"/>
      <c r="AO4527"/>
      <c r="AP4527"/>
      <c r="AQ4527"/>
      <c r="AS4527"/>
      <c r="AT4527"/>
      <c r="AU4527"/>
      <c r="AW4527"/>
      <c r="AX4527"/>
      <c r="AY4527"/>
      <c r="BA4527"/>
      <c r="BB4527"/>
      <c r="BC4527"/>
      <c r="BE4527"/>
      <c r="BF4527"/>
      <c r="BG4527"/>
      <c r="BI4527"/>
      <c r="BJ4527"/>
      <c r="BK4527"/>
      <c r="BM4527"/>
      <c r="BN4527"/>
      <c r="BO4527"/>
    </row>
    <row r="4528" spans="1:67">
      <c r="A4528"/>
      <c r="B4528"/>
      <c r="C4528"/>
      <c r="E4528"/>
      <c r="F4528"/>
      <c r="G4528"/>
      <c r="I4528"/>
      <c r="J4528"/>
      <c r="K4528"/>
      <c r="M4528"/>
      <c r="N4528"/>
      <c r="O4528"/>
      <c r="Q4528"/>
      <c r="R4528"/>
      <c r="S4528"/>
      <c r="U4528"/>
      <c r="V4528"/>
      <c r="W4528"/>
      <c r="Y4528"/>
      <c r="Z4528"/>
      <c r="AA4528"/>
      <c r="AC4528"/>
      <c r="AD4528"/>
      <c r="AE4528"/>
      <c r="AG4528"/>
      <c r="AH4528"/>
      <c r="AI4528"/>
      <c r="AK4528"/>
      <c r="AL4528"/>
      <c r="AM4528"/>
      <c r="AO4528"/>
      <c r="AP4528"/>
      <c r="AQ4528"/>
      <c r="AS4528"/>
      <c r="AT4528"/>
      <c r="AU4528"/>
      <c r="AW4528"/>
      <c r="AX4528"/>
      <c r="AY4528"/>
      <c r="BA4528"/>
      <c r="BB4528"/>
      <c r="BC4528"/>
      <c r="BE4528"/>
      <c r="BF4528"/>
      <c r="BG4528"/>
      <c r="BI4528"/>
      <c r="BJ4528"/>
      <c r="BK4528"/>
      <c r="BM4528"/>
      <c r="BN4528"/>
      <c r="BO4528"/>
    </row>
    <row r="4529" spans="1:67">
      <c r="A4529"/>
      <c r="B4529"/>
      <c r="C4529"/>
      <c r="E4529"/>
      <c r="F4529"/>
      <c r="G4529"/>
      <c r="I4529"/>
      <c r="J4529"/>
      <c r="K4529"/>
      <c r="M4529"/>
      <c r="N4529"/>
      <c r="O4529"/>
      <c r="Q4529"/>
      <c r="R4529"/>
      <c r="S4529"/>
      <c r="U4529"/>
      <c r="V4529"/>
      <c r="W4529"/>
      <c r="Y4529"/>
      <c r="Z4529"/>
      <c r="AA4529"/>
      <c r="AC4529"/>
      <c r="AD4529"/>
      <c r="AE4529"/>
      <c r="AG4529"/>
      <c r="AH4529"/>
      <c r="AI4529"/>
      <c r="AK4529"/>
      <c r="AL4529"/>
      <c r="AM4529"/>
      <c r="AO4529"/>
      <c r="AP4529"/>
      <c r="AQ4529"/>
      <c r="AS4529"/>
      <c r="AT4529"/>
      <c r="AU4529"/>
      <c r="AW4529"/>
      <c r="AX4529"/>
      <c r="AY4529"/>
      <c r="BA4529"/>
      <c r="BB4529"/>
      <c r="BC4529"/>
      <c r="BE4529"/>
      <c r="BF4529"/>
      <c r="BG4529"/>
      <c r="BI4529"/>
      <c r="BJ4529"/>
      <c r="BK4529"/>
      <c r="BM4529"/>
      <c r="BN4529"/>
      <c r="BO4529"/>
    </row>
    <row r="4530" spans="1:67">
      <c r="A4530"/>
      <c r="B4530"/>
      <c r="C4530"/>
      <c r="E4530"/>
      <c r="F4530"/>
      <c r="G4530"/>
      <c r="I4530"/>
      <c r="J4530"/>
      <c r="K4530"/>
      <c r="M4530"/>
      <c r="N4530"/>
      <c r="O4530"/>
      <c r="Q4530"/>
      <c r="R4530"/>
      <c r="S4530"/>
      <c r="U4530"/>
      <c r="V4530"/>
      <c r="W4530"/>
      <c r="Y4530"/>
      <c r="Z4530"/>
      <c r="AA4530"/>
      <c r="AC4530"/>
      <c r="AD4530"/>
      <c r="AE4530"/>
      <c r="AG4530"/>
      <c r="AH4530"/>
      <c r="AI4530"/>
      <c r="AK4530"/>
      <c r="AL4530"/>
      <c r="AM4530"/>
      <c r="AO4530"/>
      <c r="AP4530"/>
      <c r="AQ4530"/>
      <c r="AS4530"/>
      <c r="AT4530"/>
      <c r="AU4530"/>
      <c r="AW4530"/>
      <c r="AX4530"/>
      <c r="AY4530"/>
      <c r="BA4530"/>
      <c r="BB4530"/>
      <c r="BC4530"/>
      <c r="BE4530"/>
      <c r="BF4530"/>
      <c r="BG4530"/>
      <c r="BI4530"/>
      <c r="BJ4530"/>
      <c r="BK4530"/>
      <c r="BM4530"/>
      <c r="BN4530"/>
      <c r="BO4530"/>
    </row>
    <row r="4531" spans="1:67">
      <c r="A4531"/>
      <c r="B4531"/>
      <c r="C4531"/>
      <c r="E4531"/>
      <c r="F4531"/>
      <c r="G4531"/>
      <c r="I4531"/>
      <c r="J4531"/>
      <c r="K4531"/>
      <c r="M4531"/>
      <c r="N4531"/>
      <c r="O4531"/>
      <c r="Q4531"/>
      <c r="R4531"/>
      <c r="S4531"/>
      <c r="U4531"/>
      <c r="V4531"/>
      <c r="W4531"/>
      <c r="Y4531"/>
      <c r="Z4531"/>
      <c r="AA4531"/>
      <c r="AC4531"/>
      <c r="AD4531"/>
      <c r="AE4531"/>
      <c r="AG4531"/>
      <c r="AH4531"/>
      <c r="AI4531"/>
      <c r="AK4531"/>
      <c r="AL4531"/>
      <c r="AM4531"/>
      <c r="AO4531"/>
      <c r="AP4531"/>
      <c r="AQ4531"/>
      <c r="AS4531"/>
      <c r="AT4531"/>
      <c r="AU4531"/>
      <c r="AW4531"/>
      <c r="AX4531"/>
      <c r="AY4531"/>
      <c r="BA4531"/>
      <c r="BB4531"/>
      <c r="BC4531"/>
      <c r="BE4531"/>
      <c r="BF4531"/>
      <c r="BG4531"/>
      <c r="BI4531"/>
      <c r="BJ4531"/>
      <c r="BK4531"/>
      <c r="BM4531"/>
      <c r="BN4531"/>
      <c r="BO4531"/>
    </row>
    <row r="4532" spans="1:67">
      <c r="A4532"/>
      <c r="B4532"/>
      <c r="C4532"/>
      <c r="E4532"/>
      <c r="F4532"/>
      <c r="G4532"/>
      <c r="I4532"/>
      <c r="J4532"/>
      <c r="K4532"/>
      <c r="M4532"/>
      <c r="N4532"/>
      <c r="O4532"/>
      <c r="Q4532"/>
      <c r="R4532"/>
      <c r="S4532"/>
      <c r="U4532"/>
      <c r="V4532"/>
      <c r="W4532"/>
      <c r="Y4532"/>
      <c r="Z4532"/>
      <c r="AA4532"/>
      <c r="AC4532"/>
      <c r="AD4532"/>
      <c r="AE4532"/>
      <c r="AG4532"/>
      <c r="AH4532"/>
      <c r="AI4532"/>
      <c r="AK4532"/>
      <c r="AL4532"/>
      <c r="AM4532"/>
      <c r="AO4532"/>
      <c r="AP4532"/>
      <c r="AQ4532"/>
      <c r="AS4532"/>
      <c r="AT4532"/>
      <c r="AU4532"/>
      <c r="AW4532"/>
      <c r="AX4532"/>
      <c r="AY4532"/>
      <c r="BA4532"/>
      <c r="BB4532"/>
      <c r="BC4532"/>
      <c r="BE4532"/>
      <c r="BF4532"/>
      <c r="BG4532"/>
      <c r="BI4532"/>
      <c r="BJ4532"/>
      <c r="BK4532"/>
      <c r="BM4532"/>
      <c r="BN4532"/>
      <c r="BO4532"/>
    </row>
    <row r="4533" spans="1:67">
      <c r="A4533"/>
      <c r="B4533"/>
      <c r="C4533"/>
      <c r="E4533"/>
      <c r="F4533"/>
      <c r="G4533"/>
      <c r="I4533"/>
      <c r="J4533"/>
      <c r="K4533"/>
      <c r="M4533"/>
      <c r="N4533"/>
      <c r="O4533"/>
      <c r="Q4533"/>
      <c r="R4533"/>
      <c r="S4533"/>
      <c r="U4533"/>
      <c r="V4533"/>
      <c r="W4533"/>
      <c r="Y4533"/>
      <c r="Z4533"/>
      <c r="AA4533"/>
      <c r="AC4533"/>
      <c r="AD4533"/>
      <c r="AE4533"/>
      <c r="AG4533"/>
      <c r="AH4533"/>
      <c r="AI4533"/>
      <c r="AK4533"/>
      <c r="AL4533"/>
      <c r="AM4533"/>
      <c r="AO4533"/>
      <c r="AP4533"/>
      <c r="AQ4533"/>
      <c r="AS4533"/>
      <c r="AT4533"/>
      <c r="AU4533"/>
      <c r="AW4533"/>
      <c r="AX4533"/>
      <c r="AY4533"/>
      <c r="BA4533"/>
      <c r="BB4533"/>
      <c r="BC4533"/>
      <c r="BE4533"/>
      <c r="BF4533"/>
      <c r="BG4533"/>
      <c r="BI4533"/>
      <c r="BJ4533"/>
      <c r="BK4533"/>
      <c r="BM4533"/>
      <c r="BN4533"/>
      <c r="BO4533"/>
    </row>
    <row r="4534" spans="1:67">
      <c r="A4534"/>
      <c r="B4534"/>
      <c r="C4534"/>
      <c r="E4534"/>
      <c r="F4534"/>
      <c r="G4534"/>
      <c r="I4534"/>
      <c r="J4534"/>
      <c r="K4534"/>
      <c r="M4534"/>
      <c r="N4534"/>
      <c r="O4534"/>
      <c r="Q4534"/>
      <c r="R4534"/>
      <c r="S4534"/>
      <c r="U4534"/>
      <c r="V4534"/>
      <c r="W4534"/>
      <c r="Y4534"/>
      <c r="Z4534"/>
      <c r="AA4534"/>
      <c r="AC4534"/>
      <c r="AD4534"/>
      <c r="AE4534"/>
      <c r="AG4534"/>
      <c r="AH4534"/>
      <c r="AI4534"/>
      <c r="AK4534"/>
      <c r="AL4534"/>
      <c r="AM4534"/>
      <c r="AO4534"/>
      <c r="AP4534"/>
      <c r="AQ4534"/>
      <c r="AS4534"/>
      <c r="AT4534"/>
      <c r="AU4534"/>
      <c r="AW4534"/>
      <c r="AX4534"/>
      <c r="AY4534"/>
      <c r="BA4534"/>
      <c r="BB4534"/>
      <c r="BC4534"/>
      <c r="BE4534"/>
      <c r="BF4534"/>
      <c r="BG4534"/>
      <c r="BI4534"/>
      <c r="BJ4534"/>
      <c r="BK4534"/>
      <c r="BM4534"/>
      <c r="BN4534"/>
      <c r="BO4534"/>
    </row>
    <row r="4535" spans="1:67">
      <c r="A4535"/>
      <c r="B4535"/>
      <c r="C4535"/>
      <c r="E4535"/>
      <c r="F4535"/>
      <c r="G4535"/>
      <c r="I4535"/>
      <c r="J4535"/>
      <c r="K4535"/>
      <c r="M4535"/>
      <c r="N4535"/>
      <c r="O4535"/>
      <c r="Q4535"/>
      <c r="R4535"/>
      <c r="S4535"/>
      <c r="U4535"/>
      <c r="V4535"/>
      <c r="W4535"/>
      <c r="Y4535"/>
      <c r="Z4535"/>
      <c r="AA4535"/>
      <c r="AC4535"/>
      <c r="AD4535"/>
      <c r="AE4535"/>
      <c r="AG4535"/>
      <c r="AH4535"/>
      <c r="AI4535"/>
      <c r="AK4535"/>
      <c r="AL4535"/>
      <c r="AM4535"/>
      <c r="AO4535"/>
      <c r="AP4535"/>
      <c r="AQ4535"/>
      <c r="AS4535"/>
      <c r="AT4535"/>
      <c r="AU4535"/>
      <c r="AW4535"/>
      <c r="AX4535"/>
      <c r="AY4535"/>
      <c r="BA4535"/>
      <c r="BB4535"/>
      <c r="BC4535"/>
      <c r="BE4535"/>
      <c r="BF4535"/>
      <c r="BG4535"/>
      <c r="BI4535"/>
      <c r="BJ4535"/>
      <c r="BK4535"/>
      <c r="BM4535"/>
      <c r="BN4535"/>
      <c r="BO4535"/>
    </row>
    <row r="4536" spans="1:67">
      <c r="A4536"/>
      <c r="B4536"/>
      <c r="C4536"/>
      <c r="E4536"/>
      <c r="F4536"/>
      <c r="G4536"/>
      <c r="I4536"/>
      <c r="J4536"/>
      <c r="K4536"/>
      <c r="M4536"/>
      <c r="N4536"/>
      <c r="O4536"/>
      <c r="Q4536"/>
      <c r="R4536"/>
      <c r="S4536"/>
      <c r="U4536"/>
      <c r="V4536"/>
      <c r="W4536"/>
      <c r="Y4536"/>
      <c r="Z4536"/>
      <c r="AA4536"/>
      <c r="AC4536"/>
      <c r="AD4536"/>
      <c r="AE4536"/>
      <c r="AG4536"/>
      <c r="AH4536"/>
      <c r="AI4536"/>
      <c r="AK4536"/>
      <c r="AL4536"/>
      <c r="AM4536"/>
      <c r="AO4536"/>
      <c r="AP4536"/>
      <c r="AQ4536"/>
      <c r="AS4536"/>
      <c r="AT4536"/>
      <c r="AU4536"/>
      <c r="AW4536"/>
      <c r="AX4536"/>
      <c r="AY4536"/>
      <c r="BA4536"/>
      <c r="BB4536"/>
      <c r="BC4536"/>
      <c r="BE4536"/>
      <c r="BF4536"/>
      <c r="BG4536"/>
      <c r="BI4536"/>
      <c r="BJ4536"/>
      <c r="BK4536"/>
      <c r="BM4536"/>
      <c r="BN4536"/>
      <c r="BO4536"/>
    </row>
    <row r="4537" spans="1:67">
      <c r="A4537"/>
      <c r="B4537"/>
      <c r="C4537"/>
      <c r="E4537"/>
      <c r="F4537"/>
      <c r="G4537"/>
      <c r="I4537"/>
      <c r="J4537"/>
      <c r="K4537"/>
      <c r="M4537"/>
      <c r="N4537"/>
      <c r="O4537"/>
      <c r="Q4537"/>
      <c r="R4537"/>
      <c r="S4537"/>
      <c r="U4537"/>
      <c r="V4537"/>
      <c r="W4537"/>
      <c r="Y4537"/>
      <c r="Z4537"/>
      <c r="AA4537"/>
      <c r="AC4537"/>
      <c r="AD4537"/>
      <c r="AE4537"/>
      <c r="AG4537"/>
      <c r="AH4537"/>
      <c r="AI4537"/>
      <c r="AK4537"/>
      <c r="AL4537"/>
      <c r="AM4537"/>
      <c r="AO4537"/>
      <c r="AP4537"/>
      <c r="AQ4537"/>
      <c r="AS4537"/>
      <c r="AT4537"/>
      <c r="AU4537"/>
      <c r="AW4537"/>
      <c r="AX4537"/>
      <c r="AY4537"/>
      <c r="BA4537"/>
      <c r="BB4537"/>
      <c r="BC4537"/>
      <c r="BE4537"/>
      <c r="BF4537"/>
      <c r="BG4537"/>
      <c r="BI4537"/>
      <c r="BJ4537"/>
      <c r="BK4537"/>
      <c r="BM4537"/>
      <c r="BN4537"/>
      <c r="BO4537"/>
    </row>
    <row r="4538" spans="1:67">
      <c r="A4538"/>
      <c r="B4538"/>
      <c r="C4538"/>
      <c r="E4538"/>
      <c r="F4538"/>
      <c r="G4538"/>
      <c r="I4538"/>
      <c r="J4538"/>
      <c r="K4538"/>
      <c r="M4538"/>
      <c r="N4538"/>
      <c r="O4538"/>
      <c r="Q4538"/>
      <c r="R4538"/>
      <c r="S4538"/>
      <c r="U4538"/>
      <c r="V4538"/>
      <c r="W4538"/>
      <c r="Y4538"/>
      <c r="Z4538"/>
      <c r="AA4538"/>
      <c r="AC4538"/>
      <c r="AD4538"/>
      <c r="AE4538"/>
      <c r="AG4538"/>
      <c r="AH4538"/>
      <c r="AI4538"/>
      <c r="AK4538"/>
      <c r="AL4538"/>
      <c r="AM4538"/>
      <c r="AO4538"/>
      <c r="AP4538"/>
      <c r="AQ4538"/>
      <c r="AS4538"/>
      <c r="AT4538"/>
      <c r="AU4538"/>
      <c r="AW4538"/>
      <c r="AX4538"/>
      <c r="AY4538"/>
      <c r="BA4538"/>
      <c r="BB4538"/>
      <c r="BC4538"/>
      <c r="BE4538"/>
      <c r="BF4538"/>
      <c r="BG4538"/>
      <c r="BI4538"/>
      <c r="BJ4538"/>
      <c r="BK4538"/>
      <c r="BM4538"/>
      <c r="BN4538"/>
      <c r="BO4538"/>
    </row>
    <row r="4539" spans="1:67">
      <c r="A4539"/>
      <c r="B4539"/>
      <c r="C4539"/>
      <c r="E4539"/>
      <c r="F4539"/>
      <c r="G4539"/>
      <c r="I4539"/>
      <c r="J4539"/>
      <c r="K4539"/>
      <c r="M4539"/>
      <c r="N4539"/>
      <c r="O4539"/>
      <c r="Q4539"/>
      <c r="R4539"/>
      <c r="S4539"/>
      <c r="U4539"/>
      <c r="V4539"/>
      <c r="W4539"/>
      <c r="Y4539"/>
      <c r="Z4539"/>
      <c r="AA4539"/>
      <c r="AC4539"/>
      <c r="AD4539"/>
      <c r="AE4539"/>
      <c r="AG4539"/>
      <c r="AH4539"/>
      <c r="AI4539"/>
      <c r="AK4539"/>
      <c r="AL4539"/>
      <c r="AM4539"/>
      <c r="AO4539"/>
      <c r="AP4539"/>
      <c r="AQ4539"/>
      <c r="AS4539"/>
      <c r="AT4539"/>
      <c r="AU4539"/>
      <c r="AW4539"/>
      <c r="AX4539"/>
      <c r="AY4539"/>
      <c r="BA4539"/>
      <c r="BB4539"/>
      <c r="BC4539"/>
      <c r="BE4539"/>
      <c r="BF4539"/>
      <c r="BG4539"/>
      <c r="BI4539"/>
      <c r="BJ4539"/>
      <c r="BK4539"/>
      <c r="BM4539"/>
      <c r="BN4539"/>
      <c r="BO4539"/>
    </row>
    <row r="4540" spans="1:67">
      <c r="A4540"/>
      <c r="B4540"/>
      <c r="C4540"/>
      <c r="E4540"/>
      <c r="F4540"/>
      <c r="G4540"/>
      <c r="I4540"/>
      <c r="J4540"/>
      <c r="K4540"/>
      <c r="M4540"/>
      <c r="N4540"/>
      <c r="O4540"/>
      <c r="Q4540"/>
      <c r="R4540"/>
      <c r="S4540"/>
      <c r="U4540"/>
      <c r="V4540"/>
      <c r="W4540"/>
      <c r="Y4540"/>
      <c r="Z4540"/>
      <c r="AA4540"/>
      <c r="AC4540"/>
      <c r="AD4540"/>
      <c r="AE4540"/>
      <c r="AG4540"/>
      <c r="AH4540"/>
      <c r="AI4540"/>
      <c r="AK4540"/>
      <c r="AL4540"/>
      <c r="AM4540"/>
      <c r="AO4540"/>
      <c r="AP4540"/>
      <c r="AQ4540"/>
      <c r="AS4540"/>
      <c r="AT4540"/>
      <c r="AU4540"/>
      <c r="AW4540"/>
      <c r="AX4540"/>
      <c r="AY4540"/>
      <c r="BA4540"/>
      <c r="BB4540"/>
      <c r="BC4540"/>
      <c r="BE4540"/>
      <c r="BF4540"/>
      <c r="BG4540"/>
      <c r="BI4540"/>
      <c r="BJ4540"/>
      <c r="BK4540"/>
      <c r="BM4540"/>
      <c r="BN4540"/>
      <c r="BO4540"/>
    </row>
    <row r="4541" spans="1:67">
      <c r="A4541"/>
      <c r="B4541"/>
      <c r="C4541"/>
      <c r="E4541"/>
      <c r="F4541"/>
      <c r="G4541"/>
      <c r="I4541"/>
      <c r="J4541"/>
      <c r="K4541"/>
      <c r="M4541"/>
      <c r="N4541"/>
      <c r="O4541"/>
      <c r="Q4541"/>
      <c r="R4541"/>
      <c r="S4541"/>
      <c r="U4541"/>
      <c r="V4541"/>
      <c r="W4541"/>
      <c r="Y4541"/>
      <c r="Z4541"/>
      <c r="AA4541"/>
      <c r="AC4541"/>
      <c r="AD4541"/>
      <c r="AE4541"/>
      <c r="AG4541"/>
      <c r="AH4541"/>
      <c r="AI4541"/>
      <c r="AK4541"/>
      <c r="AL4541"/>
      <c r="AM4541"/>
      <c r="AO4541"/>
      <c r="AP4541"/>
      <c r="AQ4541"/>
      <c r="AS4541"/>
      <c r="AT4541"/>
      <c r="AU4541"/>
      <c r="AW4541"/>
      <c r="AX4541"/>
      <c r="AY4541"/>
      <c r="BA4541"/>
      <c r="BB4541"/>
      <c r="BC4541"/>
      <c r="BE4541"/>
      <c r="BF4541"/>
      <c r="BG4541"/>
      <c r="BI4541"/>
      <c r="BJ4541"/>
      <c r="BK4541"/>
      <c r="BM4541"/>
      <c r="BN4541"/>
      <c r="BO4541"/>
    </row>
    <row r="4542" spans="1:67">
      <c r="A4542"/>
      <c r="B4542"/>
      <c r="C4542"/>
      <c r="E4542"/>
      <c r="F4542"/>
      <c r="G4542"/>
      <c r="I4542"/>
      <c r="J4542"/>
      <c r="K4542"/>
      <c r="M4542"/>
      <c r="N4542"/>
      <c r="O4542"/>
      <c r="Q4542"/>
      <c r="R4542"/>
      <c r="S4542"/>
      <c r="U4542"/>
      <c r="V4542"/>
      <c r="W4542"/>
      <c r="Y4542"/>
      <c r="Z4542"/>
      <c r="AA4542"/>
      <c r="AC4542"/>
      <c r="AD4542"/>
      <c r="AE4542"/>
      <c r="AG4542"/>
      <c r="AH4542"/>
      <c r="AI4542"/>
      <c r="AK4542"/>
      <c r="AL4542"/>
      <c r="AM4542"/>
      <c r="AO4542"/>
      <c r="AP4542"/>
      <c r="AQ4542"/>
      <c r="AS4542"/>
      <c r="AT4542"/>
      <c r="AU4542"/>
      <c r="AW4542"/>
      <c r="AX4542"/>
      <c r="AY4542"/>
      <c r="BA4542"/>
      <c r="BB4542"/>
      <c r="BC4542"/>
      <c r="BE4542"/>
      <c r="BF4542"/>
      <c r="BG4542"/>
      <c r="BI4542"/>
      <c r="BJ4542"/>
      <c r="BK4542"/>
      <c r="BM4542"/>
      <c r="BN4542"/>
      <c r="BO4542"/>
    </row>
    <row r="4543" spans="1:67">
      <c r="A4543"/>
      <c r="B4543"/>
      <c r="C4543"/>
      <c r="E4543"/>
      <c r="F4543"/>
      <c r="G4543"/>
      <c r="I4543"/>
      <c r="J4543"/>
      <c r="K4543"/>
      <c r="M4543"/>
      <c r="N4543"/>
      <c r="O4543"/>
      <c r="Q4543"/>
      <c r="R4543"/>
      <c r="S4543"/>
      <c r="U4543"/>
      <c r="V4543"/>
      <c r="W4543"/>
      <c r="Y4543"/>
      <c r="Z4543"/>
      <c r="AA4543"/>
      <c r="AC4543"/>
      <c r="AD4543"/>
      <c r="AE4543"/>
      <c r="AG4543"/>
      <c r="AH4543"/>
      <c r="AI4543"/>
      <c r="AK4543"/>
      <c r="AL4543"/>
      <c r="AM4543"/>
      <c r="AO4543"/>
      <c r="AP4543"/>
      <c r="AQ4543"/>
      <c r="AS4543"/>
      <c r="AT4543"/>
      <c r="AU4543"/>
      <c r="AW4543"/>
      <c r="AX4543"/>
      <c r="AY4543"/>
      <c r="BA4543"/>
      <c r="BB4543"/>
      <c r="BC4543"/>
      <c r="BE4543"/>
      <c r="BF4543"/>
      <c r="BG4543"/>
      <c r="BI4543"/>
      <c r="BJ4543"/>
      <c r="BK4543"/>
      <c r="BM4543"/>
      <c r="BN4543"/>
      <c r="BO4543"/>
    </row>
    <row r="4544" spans="1:67">
      <c r="A4544"/>
      <c r="B4544"/>
      <c r="C4544"/>
      <c r="E4544"/>
      <c r="F4544"/>
      <c r="G4544"/>
      <c r="I4544"/>
      <c r="J4544"/>
      <c r="K4544"/>
      <c r="M4544"/>
      <c r="N4544"/>
      <c r="O4544"/>
      <c r="Q4544"/>
      <c r="R4544"/>
      <c r="S4544"/>
      <c r="U4544"/>
      <c r="V4544"/>
      <c r="W4544"/>
      <c r="Y4544"/>
      <c r="Z4544"/>
      <c r="AA4544"/>
      <c r="AC4544"/>
      <c r="AD4544"/>
      <c r="AE4544"/>
      <c r="AG4544"/>
      <c r="AH4544"/>
      <c r="AI4544"/>
      <c r="AK4544"/>
      <c r="AL4544"/>
      <c r="AM4544"/>
      <c r="AO4544"/>
      <c r="AP4544"/>
      <c r="AQ4544"/>
      <c r="AS4544"/>
      <c r="AT4544"/>
      <c r="AU4544"/>
      <c r="AW4544"/>
      <c r="AX4544"/>
      <c r="AY4544"/>
      <c r="BA4544"/>
      <c r="BB4544"/>
      <c r="BC4544"/>
      <c r="BE4544"/>
      <c r="BF4544"/>
      <c r="BG4544"/>
      <c r="BI4544"/>
      <c r="BJ4544"/>
      <c r="BK4544"/>
      <c r="BM4544"/>
      <c r="BN4544"/>
      <c r="BO4544"/>
    </row>
    <row r="4545" spans="1:67">
      <c r="A4545"/>
      <c r="B4545"/>
      <c r="C4545"/>
      <c r="E4545"/>
      <c r="F4545"/>
      <c r="G4545"/>
      <c r="I4545"/>
      <c r="J4545"/>
      <c r="K4545"/>
      <c r="M4545"/>
      <c r="N4545"/>
      <c r="O4545"/>
      <c r="Q4545"/>
      <c r="R4545"/>
      <c r="S4545"/>
      <c r="U4545"/>
      <c r="V4545"/>
      <c r="W4545"/>
      <c r="Y4545"/>
      <c r="Z4545"/>
      <c r="AA4545"/>
      <c r="AC4545"/>
      <c r="AD4545"/>
      <c r="AE4545"/>
      <c r="AG4545"/>
      <c r="AH4545"/>
      <c r="AI4545"/>
      <c r="AK4545"/>
      <c r="AL4545"/>
      <c r="AM4545"/>
      <c r="AO4545"/>
      <c r="AP4545"/>
      <c r="AQ4545"/>
      <c r="AS4545"/>
      <c r="AT4545"/>
      <c r="AU4545"/>
      <c r="AW4545"/>
      <c r="AX4545"/>
      <c r="AY4545"/>
      <c r="BA4545"/>
      <c r="BB4545"/>
      <c r="BC4545"/>
      <c r="BE4545"/>
      <c r="BF4545"/>
      <c r="BG4545"/>
      <c r="BI4545"/>
      <c r="BJ4545"/>
      <c r="BK4545"/>
      <c r="BM4545"/>
      <c r="BN4545"/>
      <c r="BO4545"/>
    </row>
    <row r="4546" spans="1:67">
      <c r="A4546"/>
      <c r="B4546"/>
      <c r="C4546"/>
      <c r="E4546"/>
      <c r="F4546"/>
      <c r="G4546"/>
      <c r="I4546"/>
      <c r="J4546"/>
      <c r="K4546"/>
      <c r="M4546"/>
      <c r="N4546"/>
      <c r="O4546"/>
      <c r="Q4546"/>
      <c r="R4546"/>
      <c r="S4546"/>
      <c r="U4546"/>
      <c r="V4546"/>
      <c r="W4546"/>
      <c r="Y4546"/>
      <c r="Z4546"/>
      <c r="AA4546"/>
      <c r="AC4546"/>
      <c r="AD4546"/>
      <c r="AE4546"/>
      <c r="AG4546"/>
      <c r="AH4546"/>
      <c r="AI4546"/>
      <c r="AK4546"/>
      <c r="AL4546"/>
      <c r="AM4546"/>
      <c r="AO4546"/>
      <c r="AP4546"/>
      <c r="AQ4546"/>
      <c r="AS4546"/>
      <c r="AT4546"/>
      <c r="AU4546"/>
      <c r="AW4546"/>
      <c r="AX4546"/>
      <c r="AY4546"/>
      <c r="BA4546"/>
      <c r="BB4546"/>
      <c r="BC4546"/>
      <c r="BE4546"/>
      <c r="BF4546"/>
      <c r="BG4546"/>
      <c r="BI4546"/>
      <c r="BJ4546"/>
      <c r="BK4546"/>
      <c r="BM4546"/>
      <c r="BN4546"/>
      <c r="BO4546"/>
    </row>
    <row r="4547" spans="1:67">
      <c r="A4547"/>
      <c r="B4547"/>
      <c r="C4547"/>
      <c r="E4547"/>
      <c r="F4547"/>
      <c r="G4547"/>
      <c r="I4547"/>
      <c r="J4547"/>
      <c r="K4547"/>
      <c r="M4547"/>
      <c r="N4547"/>
      <c r="O4547"/>
      <c r="Q4547"/>
      <c r="R4547"/>
      <c r="S4547"/>
      <c r="U4547"/>
      <c r="V4547"/>
      <c r="W4547"/>
      <c r="Y4547"/>
      <c r="Z4547"/>
      <c r="AA4547"/>
      <c r="AC4547"/>
      <c r="AD4547"/>
      <c r="AE4547"/>
      <c r="AG4547"/>
      <c r="AH4547"/>
      <c r="AI4547"/>
      <c r="AK4547"/>
      <c r="AL4547"/>
      <c r="AM4547"/>
      <c r="AO4547"/>
      <c r="AP4547"/>
      <c r="AQ4547"/>
      <c r="AS4547"/>
      <c r="AT4547"/>
      <c r="AU4547"/>
      <c r="AW4547"/>
      <c r="AX4547"/>
      <c r="AY4547"/>
      <c r="BA4547"/>
      <c r="BB4547"/>
      <c r="BC4547"/>
      <c r="BE4547"/>
      <c r="BF4547"/>
      <c r="BG4547"/>
      <c r="BI4547"/>
      <c r="BJ4547"/>
      <c r="BK4547"/>
      <c r="BM4547"/>
      <c r="BN4547"/>
      <c r="BO4547"/>
    </row>
    <row r="4548" spans="1:67">
      <c r="A4548"/>
      <c r="B4548"/>
      <c r="C4548"/>
      <c r="E4548"/>
      <c r="F4548"/>
      <c r="G4548"/>
      <c r="I4548"/>
      <c r="J4548"/>
      <c r="K4548"/>
      <c r="M4548"/>
      <c r="N4548"/>
      <c r="O4548"/>
      <c r="Q4548"/>
      <c r="R4548"/>
      <c r="S4548"/>
      <c r="U4548"/>
      <c r="V4548"/>
      <c r="W4548"/>
      <c r="Y4548"/>
      <c r="Z4548"/>
      <c r="AA4548"/>
      <c r="AC4548"/>
      <c r="AD4548"/>
      <c r="AE4548"/>
      <c r="AG4548"/>
      <c r="AH4548"/>
      <c r="AI4548"/>
      <c r="AK4548"/>
      <c r="AL4548"/>
      <c r="AM4548"/>
      <c r="AO4548"/>
      <c r="AP4548"/>
      <c r="AQ4548"/>
      <c r="AS4548"/>
      <c r="AT4548"/>
      <c r="AU4548"/>
      <c r="AW4548"/>
      <c r="AX4548"/>
      <c r="AY4548"/>
      <c r="BA4548"/>
      <c r="BB4548"/>
      <c r="BC4548"/>
      <c r="BE4548"/>
      <c r="BF4548"/>
      <c r="BG4548"/>
      <c r="BI4548"/>
      <c r="BJ4548"/>
      <c r="BK4548"/>
      <c r="BM4548"/>
      <c r="BN4548"/>
      <c r="BO4548"/>
    </row>
    <row r="4549" spans="1:67">
      <c r="A4549"/>
      <c r="B4549"/>
      <c r="C4549"/>
      <c r="E4549"/>
      <c r="F4549"/>
      <c r="G4549"/>
      <c r="I4549"/>
      <c r="J4549"/>
      <c r="K4549"/>
      <c r="M4549"/>
      <c r="N4549"/>
      <c r="O4549"/>
      <c r="Q4549"/>
      <c r="R4549"/>
      <c r="S4549"/>
      <c r="U4549"/>
      <c r="V4549"/>
      <c r="W4549"/>
      <c r="Y4549"/>
      <c r="Z4549"/>
      <c r="AA4549"/>
      <c r="AC4549"/>
      <c r="AD4549"/>
      <c r="AE4549"/>
      <c r="AG4549"/>
      <c r="AH4549"/>
      <c r="AI4549"/>
      <c r="AK4549"/>
      <c r="AL4549"/>
      <c r="AM4549"/>
      <c r="AO4549"/>
      <c r="AP4549"/>
      <c r="AQ4549"/>
      <c r="AS4549"/>
      <c r="AT4549"/>
      <c r="AU4549"/>
      <c r="AW4549"/>
      <c r="AX4549"/>
      <c r="AY4549"/>
      <c r="BA4549"/>
      <c r="BB4549"/>
      <c r="BC4549"/>
      <c r="BE4549"/>
      <c r="BF4549"/>
      <c r="BG4549"/>
      <c r="BI4549"/>
      <c r="BJ4549"/>
      <c r="BK4549"/>
      <c r="BM4549"/>
      <c r="BN4549"/>
      <c r="BO4549"/>
    </row>
    <row r="4550" spans="1:67">
      <c r="A4550"/>
      <c r="B4550"/>
      <c r="C4550"/>
      <c r="E4550"/>
      <c r="F4550"/>
      <c r="G4550"/>
      <c r="I4550"/>
      <c r="J4550"/>
      <c r="K4550"/>
      <c r="M4550"/>
      <c r="N4550"/>
      <c r="O4550"/>
      <c r="Q4550"/>
      <c r="R4550"/>
      <c r="S4550"/>
      <c r="U4550"/>
      <c r="V4550"/>
      <c r="W4550"/>
      <c r="Y4550"/>
      <c r="Z4550"/>
      <c r="AA4550"/>
      <c r="AC4550"/>
      <c r="AD4550"/>
      <c r="AE4550"/>
      <c r="AG4550"/>
      <c r="AH4550"/>
      <c r="AI4550"/>
      <c r="AK4550"/>
      <c r="AL4550"/>
      <c r="AM4550"/>
      <c r="AO4550"/>
      <c r="AP4550"/>
      <c r="AQ4550"/>
      <c r="AS4550"/>
      <c r="AT4550"/>
      <c r="AU4550"/>
      <c r="AW4550"/>
      <c r="AX4550"/>
      <c r="AY4550"/>
      <c r="BA4550"/>
      <c r="BB4550"/>
      <c r="BC4550"/>
      <c r="BE4550"/>
      <c r="BF4550"/>
      <c r="BG4550"/>
      <c r="BI4550"/>
      <c r="BJ4550"/>
      <c r="BK4550"/>
      <c r="BM4550"/>
      <c r="BN4550"/>
      <c r="BO4550"/>
    </row>
    <row r="4551" spans="1:67">
      <c r="A4551"/>
      <c r="B4551"/>
      <c r="C4551"/>
      <c r="E4551"/>
      <c r="F4551"/>
      <c r="G4551"/>
      <c r="I4551"/>
      <c r="J4551"/>
      <c r="K4551"/>
      <c r="M4551"/>
      <c r="N4551"/>
      <c r="O4551"/>
      <c r="Q4551"/>
      <c r="R4551"/>
      <c r="S4551"/>
      <c r="U4551"/>
      <c r="V4551"/>
      <c r="W4551"/>
      <c r="Y4551"/>
      <c r="Z4551"/>
      <c r="AA4551"/>
      <c r="AC4551"/>
      <c r="AD4551"/>
      <c r="AE4551"/>
      <c r="AG4551"/>
      <c r="AH4551"/>
      <c r="AI4551"/>
      <c r="AK4551"/>
      <c r="AL4551"/>
      <c r="AM4551"/>
      <c r="AO4551"/>
      <c r="AP4551"/>
      <c r="AQ4551"/>
      <c r="AS4551"/>
      <c r="AT4551"/>
      <c r="AU4551"/>
      <c r="AW4551"/>
      <c r="AX4551"/>
      <c r="AY4551"/>
      <c r="BA4551"/>
      <c r="BB4551"/>
      <c r="BC4551"/>
      <c r="BE4551"/>
      <c r="BF4551"/>
      <c r="BG4551"/>
      <c r="BI4551"/>
      <c r="BJ4551"/>
      <c r="BK4551"/>
      <c r="BM4551"/>
      <c r="BN4551"/>
      <c r="BO4551"/>
    </row>
    <row r="4552" spans="1:67">
      <c r="A4552"/>
      <c r="B4552"/>
      <c r="C4552"/>
      <c r="E4552"/>
      <c r="F4552"/>
      <c r="G4552"/>
      <c r="I4552"/>
      <c r="J4552"/>
      <c r="K4552"/>
      <c r="M4552"/>
      <c r="N4552"/>
      <c r="O4552"/>
      <c r="Q4552"/>
      <c r="R4552"/>
      <c r="S4552"/>
      <c r="U4552"/>
      <c r="V4552"/>
      <c r="W4552"/>
      <c r="Y4552"/>
      <c r="Z4552"/>
      <c r="AA4552"/>
      <c r="AC4552"/>
      <c r="AD4552"/>
      <c r="AE4552"/>
      <c r="AG4552"/>
      <c r="AH4552"/>
      <c r="AI4552"/>
      <c r="AK4552"/>
      <c r="AL4552"/>
      <c r="AM4552"/>
      <c r="AO4552"/>
      <c r="AP4552"/>
      <c r="AQ4552"/>
      <c r="AS4552"/>
      <c r="AT4552"/>
      <c r="AU4552"/>
      <c r="AW4552"/>
      <c r="AX4552"/>
      <c r="AY4552"/>
      <c r="BA4552"/>
      <c r="BB4552"/>
      <c r="BC4552"/>
      <c r="BE4552"/>
      <c r="BF4552"/>
      <c r="BG4552"/>
      <c r="BI4552"/>
      <c r="BJ4552"/>
      <c r="BK4552"/>
      <c r="BM4552"/>
      <c r="BN4552"/>
      <c r="BO4552"/>
    </row>
    <row r="4553" spans="1:67">
      <c r="A4553"/>
      <c r="B4553"/>
      <c r="C4553"/>
      <c r="E4553"/>
      <c r="F4553"/>
      <c r="G4553"/>
      <c r="I4553"/>
      <c r="J4553"/>
      <c r="K4553"/>
      <c r="M4553"/>
      <c r="N4553"/>
      <c r="O4553"/>
      <c r="Q4553"/>
      <c r="R4553"/>
      <c r="S4553"/>
      <c r="U4553"/>
      <c r="V4553"/>
      <c r="W4553"/>
      <c r="Y4553"/>
      <c r="Z4553"/>
      <c r="AA4553"/>
      <c r="AC4553"/>
      <c r="AD4553"/>
      <c r="AE4553"/>
      <c r="AG4553"/>
      <c r="AH4553"/>
      <c r="AI4553"/>
      <c r="AK4553"/>
      <c r="AL4553"/>
      <c r="AM4553"/>
      <c r="AO4553"/>
      <c r="AP4553"/>
      <c r="AQ4553"/>
      <c r="AS4553"/>
      <c r="AT4553"/>
      <c r="AU4553"/>
      <c r="AW4553"/>
      <c r="AX4553"/>
      <c r="AY4553"/>
      <c r="BA4553"/>
      <c r="BB4553"/>
      <c r="BC4553"/>
      <c r="BE4553"/>
      <c r="BF4553"/>
      <c r="BG4553"/>
      <c r="BI4553"/>
      <c r="BJ4553"/>
      <c r="BK4553"/>
      <c r="BM4553"/>
      <c r="BN4553"/>
      <c r="BO4553"/>
    </row>
    <row r="4554" spans="1:67">
      <c r="A4554"/>
      <c r="B4554"/>
      <c r="C4554"/>
      <c r="E4554"/>
      <c r="F4554"/>
      <c r="G4554"/>
      <c r="I4554"/>
      <c r="J4554"/>
      <c r="K4554"/>
      <c r="M4554"/>
      <c r="N4554"/>
      <c r="O4554"/>
      <c r="Q4554"/>
      <c r="R4554"/>
      <c r="S4554"/>
      <c r="U4554"/>
      <c r="V4554"/>
      <c r="W4554"/>
      <c r="Y4554"/>
      <c r="Z4554"/>
      <c r="AA4554"/>
      <c r="AC4554"/>
      <c r="AD4554"/>
      <c r="AE4554"/>
      <c r="AG4554"/>
      <c r="AH4554"/>
      <c r="AI4554"/>
      <c r="AK4554"/>
      <c r="AL4554"/>
      <c r="AM4554"/>
      <c r="AO4554"/>
      <c r="AP4554"/>
      <c r="AQ4554"/>
      <c r="AS4554"/>
      <c r="AT4554"/>
      <c r="AU4554"/>
      <c r="AW4554"/>
      <c r="AX4554"/>
      <c r="AY4554"/>
      <c r="BA4554"/>
      <c r="BB4554"/>
      <c r="BC4554"/>
      <c r="BE4554"/>
      <c r="BF4554"/>
      <c r="BG4554"/>
      <c r="BI4554"/>
      <c r="BJ4554"/>
      <c r="BK4554"/>
      <c r="BM4554"/>
      <c r="BN4554"/>
      <c r="BO4554"/>
    </row>
    <row r="4555" spans="1:67">
      <c r="A4555"/>
      <c r="B4555"/>
      <c r="C4555"/>
      <c r="E4555"/>
      <c r="F4555"/>
      <c r="G4555"/>
      <c r="I4555"/>
      <c r="J4555"/>
      <c r="K4555"/>
      <c r="M4555"/>
      <c r="N4555"/>
      <c r="O4555"/>
      <c r="Q4555"/>
      <c r="R4555"/>
      <c r="S4555"/>
      <c r="U4555"/>
      <c r="V4555"/>
      <c r="W4555"/>
      <c r="Y4555"/>
      <c r="Z4555"/>
      <c r="AA4555"/>
      <c r="AC4555"/>
      <c r="AD4555"/>
      <c r="AE4555"/>
      <c r="AG4555"/>
      <c r="AH4555"/>
      <c r="AI4555"/>
      <c r="AK4555"/>
      <c r="AL4555"/>
      <c r="AM4555"/>
      <c r="AO4555"/>
      <c r="AP4555"/>
      <c r="AQ4555"/>
      <c r="AS4555"/>
      <c r="AT4555"/>
      <c r="AU4555"/>
      <c r="AW4555"/>
      <c r="AX4555"/>
      <c r="AY4555"/>
      <c r="BA4555"/>
      <c r="BB4555"/>
      <c r="BC4555"/>
      <c r="BE4555"/>
      <c r="BF4555"/>
      <c r="BG4555"/>
      <c r="BI4555"/>
      <c r="BJ4555"/>
      <c r="BK4555"/>
      <c r="BM4555"/>
      <c r="BN4555"/>
      <c r="BO4555"/>
    </row>
    <row r="4556" spans="1:67">
      <c r="A4556"/>
      <c r="B4556"/>
      <c r="C4556"/>
      <c r="E4556"/>
      <c r="F4556"/>
      <c r="G4556"/>
      <c r="I4556"/>
      <c r="J4556"/>
      <c r="K4556"/>
      <c r="M4556"/>
      <c r="N4556"/>
      <c r="O4556"/>
      <c r="Q4556"/>
      <c r="R4556"/>
      <c r="S4556"/>
      <c r="U4556"/>
      <c r="V4556"/>
      <c r="W4556"/>
      <c r="Y4556"/>
      <c r="Z4556"/>
      <c r="AA4556"/>
      <c r="AC4556"/>
      <c r="AD4556"/>
      <c r="AE4556"/>
      <c r="AG4556"/>
      <c r="AH4556"/>
      <c r="AI4556"/>
      <c r="AK4556"/>
      <c r="AL4556"/>
      <c r="AM4556"/>
      <c r="AO4556"/>
      <c r="AP4556"/>
      <c r="AQ4556"/>
      <c r="AS4556"/>
      <c r="AT4556"/>
      <c r="AU4556"/>
      <c r="AW4556"/>
      <c r="AX4556"/>
      <c r="AY4556"/>
      <c r="BA4556"/>
      <c r="BB4556"/>
      <c r="BC4556"/>
      <c r="BE4556"/>
      <c r="BF4556"/>
      <c r="BG4556"/>
      <c r="BI4556"/>
      <c r="BJ4556"/>
      <c r="BK4556"/>
      <c r="BM4556"/>
      <c r="BN4556"/>
      <c r="BO4556"/>
    </row>
    <row r="4557" spans="1:67">
      <c r="A4557"/>
      <c r="B4557"/>
      <c r="C4557"/>
      <c r="E4557"/>
      <c r="F4557"/>
      <c r="G4557"/>
      <c r="I4557"/>
      <c r="J4557"/>
      <c r="K4557"/>
      <c r="M4557"/>
      <c r="N4557"/>
      <c r="O4557"/>
      <c r="Q4557"/>
      <c r="R4557"/>
      <c r="S4557"/>
      <c r="U4557"/>
      <c r="V4557"/>
      <c r="W4557"/>
      <c r="Y4557"/>
      <c r="Z4557"/>
      <c r="AA4557"/>
      <c r="AC4557"/>
      <c r="AD4557"/>
      <c r="AE4557"/>
      <c r="AG4557"/>
      <c r="AH4557"/>
      <c r="AI4557"/>
      <c r="AK4557"/>
      <c r="AL4557"/>
      <c r="AM4557"/>
      <c r="AO4557"/>
      <c r="AP4557"/>
      <c r="AQ4557"/>
      <c r="AS4557"/>
      <c r="AT4557"/>
      <c r="AU4557"/>
      <c r="AW4557"/>
      <c r="AX4557"/>
      <c r="AY4557"/>
      <c r="BA4557"/>
      <c r="BB4557"/>
      <c r="BC4557"/>
      <c r="BE4557"/>
      <c r="BF4557"/>
      <c r="BG4557"/>
      <c r="BI4557"/>
      <c r="BJ4557"/>
      <c r="BK4557"/>
      <c r="BM4557"/>
      <c r="BN4557"/>
      <c r="BO4557"/>
    </row>
    <row r="4558" spans="1:67">
      <c r="A4558"/>
      <c r="B4558"/>
      <c r="C4558"/>
      <c r="E4558"/>
      <c r="F4558"/>
      <c r="G4558"/>
      <c r="I4558"/>
      <c r="J4558"/>
      <c r="K4558"/>
      <c r="M4558"/>
      <c r="N4558"/>
      <c r="O4558"/>
      <c r="Q4558"/>
      <c r="R4558"/>
      <c r="S4558"/>
      <c r="U4558"/>
      <c r="V4558"/>
      <c r="W4558"/>
      <c r="Y4558"/>
      <c r="Z4558"/>
      <c r="AA4558"/>
      <c r="AC4558"/>
      <c r="AD4558"/>
      <c r="AE4558"/>
      <c r="AG4558"/>
      <c r="AH4558"/>
      <c r="AI4558"/>
      <c r="AK4558"/>
      <c r="AL4558"/>
      <c r="AM4558"/>
      <c r="AO4558"/>
      <c r="AP4558"/>
      <c r="AQ4558"/>
      <c r="AS4558"/>
      <c r="AT4558"/>
      <c r="AU4558"/>
      <c r="AW4558"/>
      <c r="AX4558"/>
      <c r="AY4558"/>
      <c r="BA4558"/>
      <c r="BB4558"/>
      <c r="BC4558"/>
      <c r="BE4558"/>
      <c r="BF4558"/>
      <c r="BG4558"/>
      <c r="BI4558"/>
      <c r="BJ4558"/>
      <c r="BK4558"/>
      <c r="BM4558"/>
      <c r="BN4558"/>
      <c r="BO4558"/>
    </row>
    <row r="4559" spans="1:67">
      <c r="A4559"/>
      <c r="B4559"/>
      <c r="C4559"/>
      <c r="E4559"/>
      <c r="F4559"/>
      <c r="G4559"/>
      <c r="I4559"/>
      <c r="J4559"/>
      <c r="K4559"/>
      <c r="M4559"/>
      <c r="N4559"/>
      <c r="O4559"/>
      <c r="Q4559"/>
      <c r="R4559"/>
      <c r="S4559"/>
      <c r="U4559"/>
      <c r="V4559"/>
      <c r="W4559"/>
      <c r="Y4559"/>
      <c r="Z4559"/>
      <c r="AA4559"/>
      <c r="AC4559"/>
      <c r="AD4559"/>
      <c r="AE4559"/>
      <c r="AG4559"/>
      <c r="AH4559"/>
      <c r="AI4559"/>
      <c r="AK4559"/>
      <c r="AL4559"/>
      <c r="AM4559"/>
      <c r="AO4559"/>
      <c r="AP4559"/>
      <c r="AQ4559"/>
      <c r="AS4559"/>
      <c r="AT4559"/>
      <c r="AU4559"/>
      <c r="AW4559"/>
      <c r="AX4559"/>
      <c r="AY4559"/>
      <c r="BA4559"/>
      <c r="BB4559"/>
      <c r="BC4559"/>
      <c r="BE4559"/>
      <c r="BF4559"/>
      <c r="BG4559"/>
      <c r="BI4559"/>
      <c r="BJ4559"/>
      <c r="BK4559"/>
      <c r="BM4559"/>
      <c r="BN4559"/>
      <c r="BO4559"/>
    </row>
    <row r="4560" spans="1:67">
      <c r="A4560"/>
      <c r="B4560"/>
      <c r="C4560"/>
      <c r="E4560"/>
      <c r="F4560"/>
      <c r="G4560"/>
      <c r="I4560"/>
      <c r="J4560"/>
      <c r="K4560"/>
      <c r="M4560"/>
      <c r="N4560"/>
      <c r="O4560"/>
      <c r="Q4560"/>
      <c r="R4560"/>
      <c r="S4560"/>
      <c r="U4560"/>
      <c r="V4560"/>
      <c r="W4560"/>
      <c r="Y4560"/>
      <c r="Z4560"/>
      <c r="AA4560"/>
      <c r="AC4560"/>
      <c r="AD4560"/>
      <c r="AE4560"/>
      <c r="AG4560"/>
      <c r="AH4560"/>
      <c r="AI4560"/>
      <c r="AK4560"/>
      <c r="AL4560"/>
      <c r="AM4560"/>
      <c r="AO4560"/>
      <c r="AP4560"/>
      <c r="AQ4560"/>
      <c r="AS4560"/>
      <c r="AT4560"/>
      <c r="AU4560"/>
      <c r="AW4560"/>
      <c r="AX4560"/>
      <c r="AY4560"/>
      <c r="BA4560"/>
      <c r="BB4560"/>
      <c r="BC4560"/>
      <c r="BE4560"/>
      <c r="BF4560"/>
      <c r="BG4560"/>
      <c r="BI4560"/>
      <c r="BJ4560"/>
      <c r="BK4560"/>
      <c r="BM4560"/>
      <c r="BN4560"/>
      <c r="BO4560"/>
    </row>
    <row r="4561" spans="1:67">
      <c r="A4561"/>
      <c r="B4561"/>
      <c r="C4561"/>
      <c r="E4561"/>
      <c r="F4561"/>
      <c r="G4561"/>
      <c r="I4561"/>
      <c r="J4561"/>
      <c r="K4561"/>
      <c r="M4561"/>
      <c r="N4561"/>
      <c r="O4561"/>
      <c r="Q4561"/>
      <c r="R4561"/>
      <c r="S4561"/>
      <c r="U4561"/>
      <c r="V4561"/>
      <c r="W4561"/>
      <c r="Y4561"/>
      <c r="Z4561"/>
      <c r="AA4561"/>
      <c r="AC4561"/>
      <c r="AD4561"/>
      <c r="AE4561"/>
      <c r="AG4561"/>
      <c r="AH4561"/>
      <c r="AI4561"/>
      <c r="AK4561"/>
      <c r="AL4561"/>
      <c r="AM4561"/>
      <c r="AO4561"/>
      <c r="AP4561"/>
      <c r="AQ4561"/>
      <c r="AS4561"/>
      <c r="AT4561"/>
      <c r="AU4561"/>
      <c r="AW4561"/>
      <c r="AX4561"/>
      <c r="AY4561"/>
      <c r="BA4561"/>
      <c r="BB4561"/>
      <c r="BC4561"/>
      <c r="BE4561"/>
      <c r="BF4561"/>
      <c r="BG4561"/>
      <c r="BI4561"/>
      <c r="BJ4561"/>
      <c r="BK4561"/>
      <c r="BM4561"/>
      <c r="BN4561"/>
      <c r="BO4561"/>
    </row>
    <row r="4562" spans="1:67">
      <c r="A4562"/>
      <c r="B4562"/>
      <c r="C4562"/>
      <c r="E4562"/>
      <c r="F4562"/>
      <c r="G4562"/>
      <c r="I4562"/>
      <c r="J4562"/>
      <c r="K4562"/>
      <c r="M4562"/>
      <c r="N4562"/>
      <c r="O4562"/>
      <c r="Q4562"/>
      <c r="R4562"/>
      <c r="S4562"/>
      <c r="U4562"/>
      <c r="V4562"/>
      <c r="W4562"/>
      <c r="Y4562"/>
      <c r="Z4562"/>
      <c r="AA4562"/>
      <c r="AC4562"/>
      <c r="AD4562"/>
      <c r="AE4562"/>
      <c r="AG4562"/>
      <c r="AH4562"/>
      <c r="AI4562"/>
      <c r="AK4562"/>
      <c r="AL4562"/>
      <c r="AM4562"/>
      <c r="AO4562"/>
      <c r="AP4562"/>
      <c r="AQ4562"/>
      <c r="AS4562"/>
      <c r="AT4562"/>
      <c r="AU4562"/>
      <c r="AW4562"/>
      <c r="AX4562"/>
      <c r="AY4562"/>
      <c r="BA4562"/>
      <c r="BB4562"/>
      <c r="BC4562"/>
      <c r="BE4562"/>
      <c r="BF4562"/>
      <c r="BG4562"/>
      <c r="BI4562"/>
      <c r="BJ4562"/>
      <c r="BK4562"/>
      <c r="BM4562"/>
      <c r="BN4562"/>
      <c r="BO4562"/>
    </row>
    <row r="4563" spans="1:67">
      <c r="A4563"/>
      <c r="B4563"/>
      <c r="C4563"/>
      <c r="E4563"/>
      <c r="F4563"/>
      <c r="G4563"/>
      <c r="I4563"/>
      <c r="J4563"/>
      <c r="K4563"/>
      <c r="M4563"/>
      <c r="N4563"/>
      <c r="O4563"/>
      <c r="Q4563"/>
      <c r="R4563"/>
      <c r="S4563"/>
      <c r="U4563"/>
      <c r="V4563"/>
      <c r="W4563"/>
      <c r="Y4563"/>
      <c r="Z4563"/>
      <c r="AA4563"/>
      <c r="AC4563"/>
      <c r="AD4563"/>
      <c r="AE4563"/>
      <c r="AG4563"/>
      <c r="AH4563"/>
      <c r="AI4563"/>
      <c r="AK4563"/>
      <c r="AL4563"/>
      <c r="AM4563"/>
      <c r="AO4563"/>
      <c r="AP4563"/>
      <c r="AQ4563"/>
      <c r="AS4563"/>
      <c r="AT4563"/>
      <c r="AU4563"/>
      <c r="AW4563"/>
      <c r="AX4563"/>
      <c r="AY4563"/>
      <c r="BA4563"/>
      <c r="BB4563"/>
      <c r="BC4563"/>
      <c r="BE4563"/>
      <c r="BF4563"/>
      <c r="BG4563"/>
      <c r="BI4563"/>
      <c r="BJ4563"/>
      <c r="BK4563"/>
      <c r="BM4563"/>
      <c r="BN4563"/>
      <c r="BO4563"/>
    </row>
    <row r="4564" spans="1:67">
      <c r="A4564"/>
      <c r="B4564"/>
      <c r="C4564"/>
      <c r="E4564"/>
      <c r="F4564"/>
      <c r="G4564"/>
      <c r="I4564"/>
      <c r="J4564"/>
      <c r="K4564"/>
      <c r="M4564"/>
      <c r="N4564"/>
      <c r="O4564"/>
      <c r="Q4564"/>
      <c r="R4564"/>
      <c r="S4564"/>
      <c r="U4564"/>
      <c r="V4564"/>
      <c r="W4564"/>
      <c r="Y4564"/>
      <c r="Z4564"/>
      <c r="AA4564"/>
      <c r="AC4564"/>
      <c r="AD4564"/>
      <c r="AE4564"/>
      <c r="AG4564"/>
      <c r="AH4564"/>
      <c r="AI4564"/>
      <c r="AK4564"/>
      <c r="AL4564"/>
      <c r="AM4564"/>
      <c r="AO4564"/>
      <c r="AP4564"/>
      <c r="AQ4564"/>
      <c r="AS4564"/>
      <c r="AT4564"/>
      <c r="AU4564"/>
      <c r="AW4564"/>
      <c r="AX4564"/>
      <c r="AY4564"/>
      <c r="BA4564"/>
      <c r="BB4564"/>
      <c r="BC4564"/>
      <c r="BE4564"/>
      <c r="BF4564"/>
      <c r="BG4564"/>
      <c r="BI4564"/>
      <c r="BJ4564"/>
      <c r="BK4564"/>
      <c r="BM4564"/>
      <c r="BN4564"/>
      <c r="BO4564"/>
    </row>
    <row r="4565" spans="1:67">
      <c r="A4565"/>
      <c r="B4565"/>
      <c r="C4565"/>
      <c r="E4565"/>
      <c r="F4565"/>
      <c r="G4565"/>
      <c r="I4565"/>
      <c r="J4565"/>
      <c r="K4565"/>
      <c r="M4565"/>
      <c r="N4565"/>
      <c r="O4565"/>
      <c r="Q4565"/>
      <c r="R4565"/>
      <c r="S4565"/>
      <c r="U4565"/>
      <c r="V4565"/>
      <c r="W4565"/>
      <c r="Y4565"/>
      <c r="Z4565"/>
      <c r="AA4565"/>
      <c r="AC4565"/>
      <c r="AD4565"/>
      <c r="AE4565"/>
      <c r="AG4565"/>
      <c r="AH4565"/>
      <c r="AI4565"/>
      <c r="AK4565"/>
      <c r="AL4565"/>
      <c r="AM4565"/>
      <c r="AO4565"/>
      <c r="AP4565"/>
      <c r="AQ4565"/>
      <c r="AS4565"/>
      <c r="AT4565"/>
      <c r="AU4565"/>
      <c r="AW4565"/>
      <c r="AX4565"/>
      <c r="AY4565"/>
      <c r="BA4565"/>
      <c r="BB4565"/>
      <c r="BC4565"/>
      <c r="BE4565"/>
      <c r="BF4565"/>
      <c r="BG4565"/>
      <c r="BI4565"/>
      <c r="BJ4565"/>
      <c r="BK4565"/>
      <c r="BM4565"/>
      <c r="BN4565"/>
      <c r="BO4565"/>
    </row>
    <row r="4566" spans="1:67">
      <c r="A4566"/>
      <c r="B4566"/>
      <c r="C4566"/>
      <c r="E4566"/>
      <c r="F4566"/>
      <c r="G4566"/>
      <c r="I4566"/>
      <c r="J4566"/>
      <c r="K4566"/>
      <c r="M4566"/>
      <c r="N4566"/>
      <c r="O4566"/>
      <c r="Q4566"/>
      <c r="R4566"/>
      <c r="S4566"/>
      <c r="U4566"/>
      <c r="V4566"/>
      <c r="W4566"/>
      <c r="Y4566"/>
      <c r="Z4566"/>
      <c r="AA4566"/>
      <c r="AC4566"/>
      <c r="AD4566"/>
      <c r="AE4566"/>
      <c r="AG4566"/>
      <c r="AH4566"/>
      <c r="AI4566"/>
      <c r="AK4566"/>
      <c r="AL4566"/>
      <c r="AM4566"/>
      <c r="AO4566"/>
      <c r="AP4566"/>
      <c r="AQ4566"/>
      <c r="AS4566"/>
      <c r="AT4566"/>
      <c r="AU4566"/>
      <c r="AW4566"/>
      <c r="AX4566"/>
      <c r="AY4566"/>
      <c r="BA4566"/>
      <c r="BB4566"/>
      <c r="BC4566"/>
      <c r="BE4566"/>
      <c r="BF4566"/>
      <c r="BG4566"/>
      <c r="BI4566"/>
      <c r="BJ4566"/>
      <c r="BK4566"/>
      <c r="BM4566"/>
      <c r="BN4566"/>
      <c r="BO4566"/>
    </row>
    <row r="4567" spans="1:67">
      <c r="A4567"/>
      <c r="B4567"/>
      <c r="C4567"/>
      <c r="E4567"/>
      <c r="F4567"/>
      <c r="G4567"/>
      <c r="I4567"/>
      <c r="J4567"/>
      <c r="K4567"/>
      <c r="M4567"/>
      <c r="N4567"/>
      <c r="O4567"/>
      <c r="Q4567"/>
      <c r="R4567"/>
      <c r="S4567"/>
      <c r="U4567"/>
      <c r="V4567"/>
      <c r="W4567"/>
      <c r="Y4567"/>
      <c r="Z4567"/>
      <c r="AA4567"/>
      <c r="AC4567"/>
      <c r="AD4567"/>
      <c r="AE4567"/>
      <c r="AG4567"/>
      <c r="AH4567"/>
      <c r="AI4567"/>
      <c r="AK4567"/>
      <c r="AL4567"/>
      <c r="AM4567"/>
      <c r="AO4567"/>
      <c r="AP4567"/>
      <c r="AQ4567"/>
      <c r="AS4567"/>
      <c r="AT4567"/>
      <c r="AU4567"/>
      <c r="AW4567"/>
      <c r="AX4567"/>
      <c r="AY4567"/>
      <c r="BA4567"/>
      <c r="BB4567"/>
      <c r="BC4567"/>
      <c r="BE4567"/>
      <c r="BF4567"/>
      <c r="BG4567"/>
      <c r="BI4567"/>
      <c r="BJ4567"/>
      <c r="BK4567"/>
      <c r="BM4567"/>
      <c r="BN4567"/>
      <c r="BO4567"/>
    </row>
    <row r="4568" spans="1:67">
      <c r="A4568"/>
      <c r="B4568"/>
      <c r="C4568"/>
      <c r="E4568"/>
      <c r="F4568"/>
      <c r="G4568"/>
      <c r="I4568"/>
      <c r="J4568"/>
      <c r="K4568"/>
      <c r="M4568"/>
      <c r="N4568"/>
      <c r="O4568"/>
      <c r="Q4568"/>
      <c r="R4568"/>
      <c r="S4568"/>
      <c r="U4568"/>
      <c r="V4568"/>
      <c r="W4568"/>
      <c r="Y4568"/>
      <c r="Z4568"/>
      <c r="AA4568"/>
      <c r="AC4568"/>
      <c r="AD4568"/>
      <c r="AE4568"/>
      <c r="AG4568"/>
      <c r="AH4568"/>
      <c r="AI4568"/>
      <c r="AK4568"/>
      <c r="AL4568"/>
      <c r="AM4568"/>
      <c r="AO4568"/>
      <c r="AP4568"/>
      <c r="AQ4568"/>
      <c r="AS4568"/>
      <c r="AT4568"/>
      <c r="AU4568"/>
      <c r="AW4568"/>
      <c r="AX4568"/>
      <c r="AY4568"/>
      <c r="BA4568"/>
      <c r="BB4568"/>
      <c r="BC4568"/>
      <c r="BE4568"/>
      <c r="BF4568"/>
      <c r="BG4568"/>
      <c r="BI4568"/>
      <c r="BJ4568"/>
      <c r="BK4568"/>
      <c r="BM4568"/>
      <c r="BN4568"/>
      <c r="BO4568"/>
    </row>
    <row r="4569" spans="1:67">
      <c r="A4569"/>
      <c r="B4569"/>
      <c r="C4569"/>
      <c r="E4569"/>
      <c r="F4569"/>
      <c r="G4569"/>
      <c r="I4569"/>
      <c r="J4569"/>
      <c r="K4569"/>
      <c r="M4569"/>
      <c r="N4569"/>
      <c r="O4569"/>
      <c r="Q4569"/>
      <c r="R4569"/>
      <c r="S4569"/>
      <c r="U4569"/>
      <c r="V4569"/>
      <c r="W4569"/>
      <c r="Y4569"/>
      <c r="Z4569"/>
      <c r="AA4569"/>
      <c r="AC4569"/>
      <c r="AD4569"/>
      <c r="AE4569"/>
      <c r="AG4569"/>
      <c r="AH4569"/>
      <c r="AI4569"/>
      <c r="AK4569"/>
      <c r="AL4569"/>
      <c r="AM4569"/>
      <c r="AO4569"/>
      <c r="AP4569"/>
      <c r="AQ4569"/>
      <c r="AS4569"/>
      <c r="AT4569"/>
      <c r="AU4569"/>
      <c r="AW4569"/>
      <c r="AX4569"/>
      <c r="AY4569"/>
      <c r="BA4569"/>
      <c r="BB4569"/>
      <c r="BC4569"/>
      <c r="BE4569"/>
      <c r="BF4569"/>
      <c r="BG4569"/>
      <c r="BI4569"/>
      <c r="BJ4569"/>
      <c r="BK4569"/>
      <c r="BM4569"/>
      <c r="BN4569"/>
      <c r="BO4569"/>
    </row>
    <row r="4570" spans="1:67">
      <c r="A4570"/>
      <c r="B4570"/>
      <c r="C4570"/>
      <c r="E4570"/>
      <c r="F4570"/>
      <c r="G4570"/>
      <c r="I4570"/>
      <c r="J4570"/>
      <c r="K4570"/>
      <c r="M4570"/>
      <c r="N4570"/>
      <c r="O4570"/>
      <c r="Q4570"/>
      <c r="R4570"/>
      <c r="S4570"/>
      <c r="U4570"/>
      <c r="V4570"/>
      <c r="W4570"/>
      <c r="Y4570"/>
      <c r="Z4570"/>
      <c r="AA4570"/>
      <c r="AC4570"/>
      <c r="AD4570"/>
      <c r="AE4570"/>
      <c r="AG4570"/>
      <c r="AH4570"/>
      <c r="AI4570"/>
      <c r="AK4570"/>
      <c r="AL4570"/>
      <c r="AM4570"/>
      <c r="AO4570"/>
      <c r="AP4570"/>
      <c r="AQ4570"/>
      <c r="AS4570"/>
      <c r="AT4570"/>
      <c r="AU4570"/>
      <c r="AW4570"/>
      <c r="AX4570"/>
      <c r="AY4570"/>
      <c r="BA4570"/>
      <c r="BB4570"/>
      <c r="BC4570"/>
      <c r="BE4570"/>
      <c r="BF4570"/>
      <c r="BG4570"/>
      <c r="BI4570"/>
      <c r="BJ4570"/>
      <c r="BK4570"/>
      <c r="BM4570"/>
      <c r="BN4570"/>
      <c r="BO4570"/>
    </row>
    <row r="4571" spans="1:67">
      <c r="A4571"/>
      <c r="B4571"/>
      <c r="C4571"/>
      <c r="E4571"/>
      <c r="F4571"/>
      <c r="G4571"/>
      <c r="I4571"/>
      <c r="J4571"/>
      <c r="K4571"/>
      <c r="M4571"/>
      <c r="N4571"/>
      <c r="O4571"/>
      <c r="Q4571"/>
      <c r="R4571"/>
      <c r="S4571"/>
      <c r="U4571"/>
      <c r="V4571"/>
      <c r="W4571"/>
      <c r="Y4571"/>
      <c r="Z4571"/>
      <c r="AA4571"/>
      <c r="AC4571"/>
      <c r="AD4571"/>
      <c r="AE4571"/>
      <c r="AG4571"/>
      <c r="AH4571"/>
      <c r="AI4571"/>
      <c r="AK4571"/>
      <c r="AL4571"/>
      <c r="AM4571"/>
      <c r="AO4571"/>
      <c r="AP4571"/>
      <c r="AQ4571"/>
      <c r="AS4571"/>
      <c r="AT4571"/>
      <c r="AU4571"/>
      <c r="AW4571"/>
      <c r="AX4571"/>
      <c r="AY4571"/>
      <c r="BA4571"/>
      <c r="BB4571"/>
      <c r="BC4571"/>
      <c r="BE4571"/>
      <c r="BF4571"/>
      <c r="BG4571"/>
      <c r="BI4571"/>
      <c r="BJ4571"/>
      <c r="BK4571"/>
      <c r="BM4571"/>
      <c r="BN4571"/>
      <c r="BO4571"/>
    </row>
    <row r="4572" spans="1:67">
      <c r="A4572"/>
      <c r="B4572"/>
      <c r="C4572"/>
      <c r="E4572"/>
      <c r="F4572"/>
      <c r="G4572"/>
      <c r="I4572"/>
      <c r="J4572"/>
      <c r="K4572"/>
      <c r="M4572"/>
      <c r="N4572"/>
      <c r="O4572"/>
      <c r="Q4572"/>
      <c r="R4572"/>
      <c r="S4572"/>
      <c r="U4572"/>
      <c r="V4572"/>
      <c r="W4572"/>
      <c r="Y4572"/>
      <c r="Z4572"/>
      <c r="AA4572"/>
      <c r="AC4572"/>
      <c r="AD4572"/>
      <c r="AE4572"/>
      <c r="AG4572"/>
      <c r="AH4572"/>
      <c r="AI4572"/>
      <c r="AK4572"/>
      <c r="AL4572"/>
      <c r="AM4572"/>
      <c r="AO4572"/>
      <c r="AP4572"/>
      <c r="AQ4572"/>
      <c r="AS4572"/>
      <c r="AT4572"/>
      <c r="AU4572"/>
      <c r="AW4572"/>
      <c r="AX4572"/>
      <c r="AY4572"/>
      <c r="BA4572"/>
      <c r="BB4572"/>
      <c r="BC4572"/>
      <c r="BE4572"/>
      <c r="BF4572"/>
      <c r="BG4572"/>
      <c r="BI4572"/>
      <c r="BJ4572"/>
      <c r="BK4572"/>
      <c r="BM4572"/>
      <c r="BN4572"/>
      <c r="BO4572"/>
    </row>
    <row r="4573" spans="1:67">
      <c r="A4573"/>
      <c r="B4573"/>
      <c r="C4573"/>
      <c r="E4573"/>
      <c r="F4573"/>
      <c r="G4573"/>
      <c r="I4573"/>
      <c r="J4573"/>
      <c r="K4573"/>
      <c r="M4573"/>
      <c r="N4573"/>
      <c r="O4573"/>
      <c r="Q4573"/>
      <c r="R4573"/>
      <c r="S4573"/>
      <c r="U4573"/>
      <c r="V4573"/>
      <c r="W4573"/>
      <c r="Y4573"/>
      <c r="Z4573"/>
      <c r="AA4573"/>
      <c r="AC4573"/>
      <c r="AD4573"/>
      <c r="AE4573"/>
      <c r="AG4573"/>
      <c r="AH4573"/>
      <c r="AI4573"/>
      <c r="AK4573"/>
      <c r="AL4573"/>
      <c r="AM4573"/>
      <c r="AO4573"/>
      <c r="AP4573"/>
      <c r="AQ4573"/>
      <c r="AS4573"/>
      <c r="AT4573"/>
      <c r="AU4573"/>
      <c r="AW4573"/>
      <c r="AX4573"/>
      <c r="AY4573"/>
      <c r="BA4573"/>
      <c r="BB4573"/>
      <c r="BC4573"/>
      <c r="BE4573"/>
      <c r="BF4573"/>
      <c r="BG4573"/>
      <c r="BI4573"/>
      <c r="BJ4573"/>
      <c r="BK4573"/>
      <c r="BM4573"/>
      <c r="BN4573"/>
      <c r="BO4573"/>
    </row>
    <row r="4574" spans="1:67">
      <c r="A4574"/>
      <c r="B4574"/>
      <c r="C4574"/>
      <c r="E4574"/>
      <c r="F4574"/>
      <c r="G4574"/>
      <c r="I4574"/>
      <c r="J4574"/>
      <c r="K4574"/>
      <c r="M4574"/>
      <c r="N4574"/>
      <c r="O4574"/>
      <c r="Q4574"/>
      <c r="R4574"/>
      <c r="S4574"/>
      <c r="U4574"/>
      <c r="V4574"/>
      <c r="W4574"/>
      <c r="Y4574"/>
      <c r="Z4574"/>
      <c r="AA4574"/>
      <c r="AC4574"/>
      <c r="AD4574"/>
      <c r="AE4574"/>
      <c r="AG4574"/>
      <c r="AH4574"/>
      <c r="AI4574"/>
      <c r="AK4574"/>
      <c r="AL4574"/>
      <c r="AM4574"/>
      <c r="AO4574"/>
      <c r="AP4574"/>
      <c r="AQ4574"/>
      <c r="AS4574"/>
      <c r="AT4574"/>
      <c r="AU4574"/>
      <c r="AW4574"/>
      <c r="AX4574"/>
      <c r="AY4574"/>
      <c r="BA4574"/>
      <c r="BB4574"/>
      <c r="BC4574"/>
      <c r="BE4574"/>
      <c r="BF4574"/>
      <c r="BG4574"/>
      <c r="BI4574"/>
      <c r="BJ4574"/>
      <c r="BK4574"/>
      <c r="BM4574"/>
      <c r="BN4574"/>
      <c r="BO4574"/>
    </row>
    <row r="4575" spans="1:67">
      <c r="A4575"/>
      <c r="B4575"/>
      <c r="C4575"/>
      <c r="E4575"/>
      <c r="F4575"/>
      <c r="G4575"/>
      <c r="I4575"/>
      <c r="J4575"/>
      <c r="K4575"/>
      <c r="M4575"/>
      <c r="N4575"/>
      <c r="O4575"/>
      <c r="Q4575"/>
      <c r="R4575"/>
      <c r="S4575"/>
      <c r="U4575"/>
      <c r="V4575"/>
      <c r="W4575"/>
      <c r="Y4575"/>
      <c r="Z4575"/>
      <c r="AA4575"/>
      <c r="AC4575"/>
      <c r="AD4575"/>
      <c r="AE4575"/>
      <c r="AG4575"/>
      <c r="AH4575"/>
      <c r="AI4575"/>
      <c r="AK4575"/>
      <c r="AL4575"/>
      <c r="AM4575"/>
      <c r="AO4575"/>
      <c r="AP4575"/>
      <c r="AQ4575"/>
      <c r="AS4575"/>
      <c r="AT4575"/>
      <c r="AU4575"/>
      <c r="AW4575"/>
      <c r="AX4575"/>
      <c r="AY4575"/>
      <c r="BA4575"/>
      <c r="BB4575"/>
      <c r="BC4575"/>
      <c r="BE4575"/>
      <c r="BF4575"/>
      <c r="BG4575"/>
      <c r="BI4575"/>
      <c r="BJ4575"/>
      <c r="BK4575"/>
      <c r="BM4575"/>
      <c r="BN4575"/>
      <c r="BO4575"/>
    </row>
    <row r="4576" spans="1:67">
      <c r="A4576"/>
      <c r="B4576"/>
      <c r="C4576"/>
      <c r="E4576"/>
      <c r="F4576"/>
      <c r="G4576"/>
      <c r="I4576"/>
      <c r="J4576"/>
      <c r="K4576"/>
      <c r="M4576"/>
      <c r="N4576"/>
      <c r="O4576"/>
      <c r="Q4576"/>
      <c r="R4576"/>
      <c r="S4576"/>
      <c r="U4576"/>
      <c r="V4576"/>
      <c r="W4576"/>
      <c r="Y4576"/>
      <c r="Z4576"/>
      <c r="AA4576"/>
      <c r="AC4576"/>
      <c r="AD4576"/>
      <c r="AE4576"/>
      <c r="AG4576"/>
      <c r="AH4576"/>
      <c r="AI4576"/>
      <c r="AK4576"/>
      <c r="AL4576"/>
      <c r="AM4576"/>
      <c r="AO4576"/>
      <c r="AP4576"/>
      <c r="AQ4576"/>
      <c r="AS4576"/>
      <c r="AT4576"/>
      <c r="AU4576"/>
      <c r="AW4576"/>
      <c r="AX4576"/>
      <c r="AY4576"/>
      <c r="BA4576"/>
      <c r="BB4576"/>
      <c r="BC4576"/>
      <c r="BE4576"/>
      <c r="BF4576"/>
      <c r="BG4576"/>
      <c r="BI4576"/>
      <c r="BJ4576"/>
      <c r="BK4576"/>
      <c r="BM4576"/>
      <c r="BN4576"/>
      <c r="BO4576"/>
    </row>
    <row r="4577" spans="1:67">
      <c r="A4577"/>
      <c r="B4577"/>
      <c r="C4577"/>
      <c r="E4577"/>
      <c r="F4577"/>
      <c r="G4577"/>
      <c r="I4577"/>
      <c r="J4577"/>
      <c r="K4577"/>
      <c r="M4577"/>
      <c r="N4577"/>
      <c r="O4577"/>
      <c r="Q4577"/>
      <c r="R4577"/>
      <c r="S4577"/>
      <c r="U4577"/>
      <c r="V4577"/>
      <c r="W4577"/>
      <c r="Y4577"/>
      <c r="Z4577"/>
      <c r="AA4577"/>
      <c r="AC4577"/>
      <c r="AD4577"/>
      <c r="AE4577"/>
      <c r="AG4577"/>
      <c r="AH4577"/>
      <c r="AI4577"/>
      <c r="AK4577"/>
      <c r="AL4577"/>
      <c r="AM4577"/>
      <c r="AO4577"/>
      <c r="AP4577"/>
      <c r="AQ4577"/>
      <c r="AS4577"/>
      <c r="AT4577"/>
      <c r="AU4577"/>
      <c r="AW4577"/>
      <c r="AX4577"/>
      <c r="AY4577"/>
      <c r="BA4577"/>
      <c r="BB4577"/>
      <c r="BC4577"/>
      <c r="BE4577"/>
      <c r="BF4577"/>
      <c r="BG4577"/>
      <c r="BI4577"/>
      <c r="BJ4577"/>
      <c r="BK4577"/>
      <c r="BM4577"/>
      <c r="BN4577"/>
      <c r="BO4577"/>
    </row>
    <row r="4578" spans="1:67">
      <c r="A4578"/>
      <c r="B4578"/>
      <c r="C4578"/>
      <c r="E4578"/>
      <c r="F4578"/>
      <c r="G4578"/>
      <c r="I4578"/>
      <c r="J4578"/>
      <c r="K4578"/>
      <c r="M4578"/>
      <c r="N4578"/>
      <c r="O4578"/>
      <c r="Q4578"/>
      <c r="R4578"/>
      <c r="S4578"/>
      <c r="U4578"/>
      <c r="V4578"/>
      <c r="W4578"/>
      <c r="Y4578"/>
      <c r="Z4578"/>
      <c r="AA4578"/>
      <c r="AC4578"/>
      <c r="AD4578"/>
      <c r="AE4578"/>
      <c r="AG4578"/>
      <c r="AH4578"/>
      <c r="AI4578"/>
      <c r="AK4578"/>
      <c r="AL4578"/>
      <c r="AM4578"/>
      <c r="AO4578"/>
      <c r="AP4578"/>
      <c r="AQ4578"/>
      <c r="AS4578"/>
      <c r="AT4578"/>
      <c r="AU4578"/>
      <c r="AW4578"/>
      <c r="AX4578"/>
      <c r="AY4578"/>
      <c r="BA4578"/>
      <c r="BB4578"/>
      <c r="BC4578"/>
      <c r="BE4578"/>
      <c r="BF4578"/>
      <c r="BG4578"/>
      <c r="BI4578"/>
      <c r="BJ4578"/>
      <c r="BK4578"/>
      <c r="BM4578"/>
      <c r="BN4578"/>
      <c r="BO4578"/>
    </row>
    <row r="4579" spans="1:67">
      <c r="A4579"/>
      <c r="B4579"/>
      <c r="C4579"/>
      <c r="E4579"/>
      <c r="F4579"/>
      <c r="G4579"/>
      <c r="I4579"/>
      <c r="J4579"/>
      <c r="K4579"/>
      <c r="M4579"/>
      <c r="N4579"/>
      <c r="O4579"/>
      <c r="Q4579"/>
      <c r="R4579"/>
      <c r="S4579"/>
      <c r="U4579"/>
      <c r="V4579"/>
      <c r="W4579"/>
      <c r="Y4579"/>
      <c r="Z4579"/>
      <c r="AA4579"/>
      <c r="AC4579"/>
      <c r="AD4579"/>
      <c r="AE4579"/>
      <c r="AG4579"/>
      <c r="AH4579"/>
      <c r="AI4579"/>
      <c r="AK4579"/>
      <c r="AL4579"/>
      <c r="AM4579"/>
      <c r="AO4579"/>
      <c r="AP4579"/>
      <c r="AQ4579"/>
      <c r="AS4579"/>
      <c r="AT4579"/>
      <c r="AU4579"/>
      <c r="AW4579"/>
      <c r="AX4579"/>
      <c r="AY4579"/>
      <c r="BA4579"/>
      <c r="BB4579"/>
      <c r="BC4579"/>
      <c r="BE4579"/>
      <c r="BF4579"/>
      <c r="BG4579"/>
      <c r="BI4579"/>
      <c r="BJ4579"/>
      <c r="BK4579"/>
      <c r="BM4579"/>
      <c r="BN4579"/>
      <c r="BO4579"/>
    </row>
    <row r="4580" spans="1:67">
      <c r="A4580"/>
      <c r="B4580"/>
      <c r="C4580"/>
      <c r="E4580"/>
      <c r="F4580"/>
      <c r="G4580"/>
      <c r="I4580"/>
      <c r="J4580"/>
      <c r="K4580"/>
      <c r="M4580"/>
      <c r="N4580"/>
      <c r="O4580"/>
      <c r="Q4580"/>
      <c r="R4580"/>
      <c r="S4580"/>
      <c r="U4580"/>
      <c r="V4580"/>
      <c r="W4580"/>
      <c r="Y4580"/>
      <c r="Z4580"/>
      <c r="AA4580"/>
      <c r="AC4580"/>
      <c r="AD4580"/>
      <c r="AE4580"/>
      <c r="AG4580"/>
      <c r="AH4580"/>
      <c r="AI4580"/>
      <c r="AK4580"/>
      <c r="AL4580"/>
      <c r="AM4580"/>
      <c r="AO4580"/>
      <c r="AP4580"/>
      <c r="AQ4580"/>
      <c r="AS4580"/>
      <c r="AT4580"/>
      <c r="AU4580"/>
      <c r="AW4580"/>
      <c r="AX4580"/>
      <c r="AY4580"/>
      <c r="BA4580"/>
      <c r="BB4580"/>
      <c r="BC4580"/>
      <c r="BE4580"/>
      <c r="BF4580"/>
      <c r="BG4580"/>
      <c r="BI4580"/>
      <c r="BJ4580"/>
      <c r="BK4580"/>
      <c r="BM4580"/>
      <c r="BN4580"/>
      <c r="BO4580"/>
    </row>
    <row r="4581" spans="1:67">
      <c r="A4581"/>
      <c r="B4581"/>
      <c r="C4581"/>
      <c r="E4581"/>
      <c r="F4581"/>
      <c r="G4581"/>
      <c r="I4581"/>
      <c r="J4581"/>
      <c r="K4581"/>
      <c r="M4581"/>
      <c r="N4581"/>
      <c r="O4581"/>
      <c r="Q4581"/>
      <c r="R4581"/>
      <c r="S4581"/>
      <c r="U4581"/>
      <c r="V4581"/>
      <c r="W4581"/>
      <c r="Y4581"/>
      <c r="Z4581"/>
      <c r="AA4581"/>
      <c r="AC4581"/>
      <c r="AD4581"/>
      <c r="AE4581"/>
      <c r="AG4581"/>
      <c r="AH4581"/>
      <c r="AI4581"/>
      <c r="AK4581"/>
      <c r="AL4581"/>
      <c r="AM4581"/>
      <c r="AO4581"/>
      <c r="AP4581"/>
      <c r="AQ4581"/>
      <c r="AS4581"/>
      <c r="AT4581"/>
      <c r="AU4581"/>
      <c r="AW4581"/>
      <c r="AX4581"/>
      <c r="AY4581"/>
      <c r="BA4581"/>
      <c r="BB4581"/>
      <c r="BC4581"/>
      <c r="BE4581"/>
      <c r="BF4581"/>
      <c r="BG4581"/>
      <c r="BI4581"/>
      <c r="BJ4581"/>
      <c r="BK4581"/>
      <c r="BM4581"/>
      <c r="BN4581"/>
      <c r="BO4581"/>
    </row>
    <row r="4582" spans="1:67">
      <c r="A4582"/>
      <c r="B4582"/>
      <c r="C4582"/>
      <c r="E4582"/>
      <c r="F4582"/>
      <c r="G4582"/>
      <c r="I4582"/>
      <c r="J4582"/>
      <c r="K4582"/>
      <c r="M4582"/>
      <c r="N4582"/>
      <c r="O4582"/>
      <c r="Q4582"/>
      <c r="R4582"/>
      <c r="S4582"/>
      <c r="U4582"/>
      <c r="V4582"/>
      <c r="W4582"/>
      <c r="Y4582"/>
      <c r="Z4582"/>
      <c r="AA4582"/>
      <c r="AC4582"/>
      <c r="AD4582"/>
      <c r="AE4582"/>
      <c r="AG4582"/>
      <c r="AH4582"/>
      <c r="AI4582"/>
      <c r="AK4582"/>
      <c r="AL4582"/>
      <c r="AM4582"/>
      <c r="AO4582"/>
      <c r="AP4582"/>
      <c r="AQ4582"/>
      <c r="AS4582"/>
      <c r="AT4582"/>
      <c r="AU4582"/>
      <c r="AW4582"/>
      <c r="AX4582"/>
      <c r="AY4582"/>
      <c r="BA4582"/>
      <c r="BB4582"/>
      <c r="BC4582"/>
      <c r="BE4582"/>
      <c r="BF4582"/>
      <c r="BG4582"/>
      <c r="BI4582"/>
      <c r="BJ4582"/>
      <c r="BK4582"/>
      <c r="BM4582"/>
      <c r="BN4582"/>
      <c r="BO4582"/>
    </row>
    <row r="4583" spans="1:67">
      <c r="A4583"/>
      <c r="B4583"/>
      <c r="C4583"/>
      <c r="E4583"/>
      <c r="F4583"/>
      <c r="G4583"/>
      <c r="I4583"/>
      <c r="J4583"/>
      <c r="K4583"/>
      <c r="M4583"/>
      <c r="N4583"/>
      <c r="O4583"/>
      <c r="Q4583"/>
      <c r="R4583"/>
      <c r="S4583"/>
      <c r="U4583"/>
      <c r="V4583"/>
      <c r="W4583"/>
      <c r="Y4583"/>
      <c r="Z4583"/>
      <c r="AA4583"/>
      <c r="AC4583"/>
      <c r="AD4583"/>
      <c r="AE4583"/>
      <c r="AG4583"/>
      <c r="AH4583"/>
      <c r="AI4583"/>
      <c r="AK4583"/>
      <c r="AL4583"/>
      <c r="AM4583"/>
      <c r="AO4583"/>
      <c r="AP4583"/>
      <c r="AQ4583"/>
      <c r="AS4583"/>
      <c r="AT4583"/>
      <c r="AU4583"/>
      <c r="AW4583"/>
      <c r="AX4583"/>
      <c r="AY4583"/>
      <c r="BA4583"/>
      <c r="BB4583"/>
      <c r="BC4583"/>
      <c r="BE4583"/>
      <c r="BF4583"/>
      <c r="BG4583"/>
      <c r="BI4583"/>
      <c r="BJ4583"/>
      <c r="BK4583"/>
      <c r="BM4583"/>
      <c r="BN4583"/>
      <c r="BO4583"/>
    </row>
    <row r="4584" spans="1:67">
      <c r="A4584"/>
      <c r="B4584"/>
      <c r="C4584"/>
      <c r="E4584"/>
      <c r="F4584"/>
      <c r="G4584"/>
      <c r="I4584"/>
      <c r="J4584"/>
      <c r="K4584"/>
      <c r="M4584"/>
      <c r="N4584"/>
      <c r="O4584"/>
      <c r="Q4584"/>
      <c r="R4584"/>
      <c r="S4584"/>
      <c r="U4584"/>
      <c r="V4584"/>
      <c r="W4584"/>
      <c r="Y4584"/>
      <c r="Z4584"/>
      <c r="AA4584"/>
      <c r="AC4584"/>
      <c r="AD4584"/>
      <c r="AE4584"/>
      <c r="AG4584"/>
      <c r="AH4584"/>
      <c r="AI4584"/>
      <c r="AK4584"/>
      <c r="AL4584"/>
      <c r="AM4584"/>
      <c r="AO4584"/>
      <c r="AP4584"/>
      <c r="AQ4584"/>
      <c r="AS4584"/>
      <c r="AT4584"/>
      <c r="AU4584"/>
      <c r="AW4584"/>
      <c r="AX4584"/>
      <c r="AY4584"/>
      <c r="BA4584"/>
      <c r="BB4584"/>
      <c r="BC4584"/>
      <c r="BE4584"/>
      <c r="BF4584"/>
      <c r="BG4584"/>
      <c r="BI4584"/>
      <c r="BJ4584"/>
      <c r="BK4584"/>
      <c r="BM4584"/>
      <c r="BN4584"/>
      <c r="BO4584"/>
    </row>
    <row r="4585" spans="1:67">
      <c r="A4585"/>
      <c r="B4585"/>
      <c r="C4585"/>
      <c r="E4585"/>
      <c r="F4585"/>
      <c r="G4585"/>
      <c r="I4585"/>
      <c r="J4585"/>
      <c r="K4585"/>
      <c r="M4585"/>
      <c r="N4585"/>
      <c r="O4585"/>
      <c r="Q4585"/>
      <c r="R4585"/>
      <c r="S4585"/>
      <c r="U4585"/>
      <c r="V4585"/>
      <c r="W4585"/>
      <c r="Y4585"/>
      <c r="Z4585"/>
      <c r="AA4585"/>
      <c r="AC4585"/>
      <c r="AD4585"/>
      <c r="AE4585"/>
      <c r="AG4585"/>
      <c r="AH4585"/>
      <c r="AI4585"/>
      <c r="AK4585"/>
      <c r="AL4585"/>
      <c r="AM4585"/>
      <c r="AO4585"/>
      <c r="AP4585"/>
      <c r="AQ4585"/>
      <c r="AS4585"/>
      <c r="AT4585"/>
      <c r="AU4585"/>
      <c r="AW4585"/>
      <c r="AX4585"/>
      <c r="AY4585"/>
      <c r="BA4585"/>
      <c r="BB4585"/>
      <c r="BC4585"/>
      <c r="BE4585"/>
      <c r="BF4585"/>
      <c r="BG4585"/>
      <c r="BI4585"/>
      <c r="BJ4585"/>
      <c r="BK4585"/>
      <c r="BM4585"/>
      <c r="BN4585"/>
      <c r="BO4585"/>
    </row>
    <row r="4586" spans="1:67">
      <c r="A4586"/>
      <c r="B4586"/>
      <c r="C4586"/>
      <c r="E4586"/>
      <c r="F4586"/>
      <c r="G4586"/>
      <c r="I4586"/>
      <c r="J4586"/>
      <c r="K4586"/>
      <c r="M4586"/>
      <c r="N4586"/>
      <c r="O4586"/>
      <c r="Q4586"/>
      <c r="R4586"/>
      <c r="S4586"/>
      <c r="U4586"/>
      <c r="V4586"/>
      <c r="W4586"/>
      <c r="Y4586"/>
      <c r="Z4586"/>
      <c r="AA4586"/>
      <c r="AC4586"/>
      <c r="AD4586"/>
      <c r="AE4586"/>
      <c r="AG4586"/>
      <c r="AH4586"/>
      <c r="AI4586"/>
      <c r="AK4586"/>
      <c r="AL4586"/>
      <c r="AM4586"/>
      <c r="AO4586"/>
      <c r="AP4586"/>
      <c r="AQ4586"/>
      <c r="AS4586"/>
      <c r="AT4586"/>
      <c r="AU4586"/>
      <c r="AW4586"/>
      <c r="AX4586"/>
      <c r="AY4586"/>
      <c r="BA4586"/>
      <c r="BB4586"/>
      <c r="BC4586"/>
      <c r="BE4586"/>
      <c r="BF4586"/>
      <c r="BG4586"/>
      <c r="BI4586"/>
      <c r="BJ4586"/>
      <c r="BK4586"/>
      <c r="BM4586"/>
      <c r="BN4586"/>
      <c r="BO4586"/>
    </row>
    <row r="4587" spans="1:67">
      <c r="A4587"/>
      <c r="B4587"/>
      <c r="C4587"/>
      <c r="E4587"/>
      <c r="F4587"/>
      <c r="G4587"/>
      <c r="I4587"/>
      <c r="J4587"/>
      <c r="K4587"/>
      <c r="M4587"/>
      <c r="N4587"/>
      <c r="O4587"/>
      <c r="Q4587"/>
      <c r="R4587"/>
      <c r="S4587"/>
      <c r="U4587"/>
      <c r="V4587"/>
      <c r="W4587"/>
      <c r="Y4587"/>
      <c r="Z4587"/>
      <c r="AA4587"/>
      <c r="AC4587"/>
      <c r="AD4587"/>
      <c r="AE4587"/>
      <c r="AG4587"/>
      <c r="AH4587"/>
      <c r="AI4587"/>
      <c r="AK4587"/>
      <c r="AL4587"/>
      <c r="AM4587"/>
      <c r="AO4587"/>
      <c r="AP4587"/>
      <c r="AQ4587"/>
      <c r="AS4587"/>
      <c r="AT4587"/>
      <c r="AU4587"/>
      <c r="AW4587"/>
      <c r="AX4587"/>
      <c r="AY4587"/>
      <c r="BA4587"/>
      <c r="BB4587"/>
      <c r="BC4587"/>
      <c r="BE4587"/>
      <c r="BF4587"/>
      <c r="BG4587"/>
      <c r="BI4587"/>
      <c r="BJ4587"/>
      <c r="BK4587"/>
      <c r="BM4587"/>
      <c r="BN4587"/>
      <c r="BO4587"/>
    </row>
    <row r="4588" spans="1:67">
      <c r="A4588"/>
      <c r="B4588"/>
      <c r="C4588"/>
      <c r="E4588"/>
      <c r="F4588"/>
      <c r="G4588"/>
      <c r="I4588"/>
      <c r="J4588"/>
      <c r="K4588"/>
      <c r="M4588"/>
      <c r="N4588"/>
      <c r="O4588"/>
      <c r="Q4588"/>
      <c r="R4588"/>
      <c r="S4588"/>
      <c r="U4588"/>
      <c r="V4588"/>
      <c r="W4588"/>
      <c r="Y4588"/>
      <c r="Z4588"/>
      <c r="AA4588"/>
      <c r="AC4588"/>
      <c r="AD4588"/>
      <c r="AE4588"/>
      <c r="AG4588"/>
      <c r="AH4588"/>
      <c r="AI4588"/>
      <c r="AK4588"/>
      <c r="AL4588"/>
      <c r="AM4588"/>
      <c r="AO4588"/>
      <c r="AP4588"/>
      <c r="AQ4588"/>
      <c r="AS4588"/>
      <c r="AT4588"/>
      <c r="AU4588"/>
      <c r="AW4588"/>
      <c r="AX4588"/>
      <c r="AY4588"/>
      <c r="BA4588"/>
      <c r="BB4588"/>
      <c r="BC4588"/>
      <c r="BE4588"/>
      <c r="BF4588"/>
      <c r="BG4588"/>
      <c r="BI4588"/>
      <c r="BJ4588"/>
      <c r="BK4588"/>
      <c r="BM4588"/>
      <c r="BN4588"/>
      <c r="BO4588"/>
    </row>
    <row r="4589" spans="1:67">
      <c r="A4589"/>
      <c r="B4589"/>
      <c r="C4589"/>
      <c r="E4589"/>
      <c r="F4589"/>
      <c r="G4589"/>
      <c r="I4589"/>
      <c r="J4589"/>
      <c r="K4589"/>
      <c r="M4589"/>
      <c r="N4589"/>
      <c r="O4589"/>
      <c r="Q4589"/>
      <c r="R4589"/>
      <c r="S4589"/>
      <c r="U4589"/>
      <c r="V4589"/>
      <c r="W4589"/>
      <c r="Y4589"/>
      <c r="Z4589"/>
      <c r="AA4589"/>
      <c r="AC4589"/>
      <c r="AD4589"/>
      <c r="AE4589"/>
      <c r="AG4589"/>
      <c r="AH4589"/>
      <c r="AI4589"/>
      <c r="AK4589"/>
      <c r="AL4589"/>
      <c r="AM4589"/>
      <c r="AO4589"/>
      <c r="AP4589"/>
      <c r="AQ4589"/>
      <c r="AS4589"/>
      <c r="AT4589"/>
      <c r="AU4589"/>
      <c r="AW4589"/>
      <c r="AX4589"/>
      <c r="AY4589"/>
      <c r="BA4589"/>
      <c r="BB4589"/>
      <c r="BC4589"/>
      <c r="BE4589"/>
      <c r="BF4589"/>
      <c r="BG4589"/>
      <c r="BI4589"/>
      <c r="BJ4589"/>
      <c r="BK4589"/>
      <c r="BM4589"/>
      <c r="BN4589"/>
      <c r="BO4589"/>
    </row>
    <row r="4590" spans="1:67">
      <c r="A4590"/>
      <c r="B4590"/>
      <c r="C4590"/>
      <c r="E4590"/>
      <c r="F4590"/>
      <c r="G4590"/>
      <c r="I4590"/>
      <c r="J4590"/>
      <c r="K4590"/>
      <c r="M4590"/>
      <c r="N4590"/>
      <c r="O4590"/>
      <c r="Q4590"/>
      <c r="R4590"/>
      <c r="S4590"/>
      <c r="U4590"/>
      <c r="V4590"/>
      <c r="W4590"/>
      <c r="Y4590"/>
      <c r="Z4590"/>
      <c r="AA4590"/>
      <c r="AC4590"/>
      <c r="AD4590"/>
      <c r="AE4590"/>
      <c r="AG4590"/>
      <c r="AH4590"/>
      <c r="AI4590"/>
      <c r="AK4590"/>
      <c r="AL4590"/>
      <c r="AM4590"/>
      <c r="AO4590"/>
      <c r="AP4590"/>
      <c r="AQ4590"/>
      <c r="AS4590"/>
      <c r="AT4590"/>
      <c r="AU4590"/>
      <c r="AW4590"/>
      <c r="AX4590"/>
      <c r="AY4590"/>
      <c r="BA4590"/>
      <c r="BB4590"/>
      <c r="BC4590"/>
      <c r="BE4590"/>
      <c r="BF4590"/>
      <c r="BG4590"/>
      <c r="BI4590"/>
      <c r="BJ4590"/>
      <c r="BK4590"/>
      <c r="BM4590"/>
      <c r="BN4590"/>
      <c r="BO4590"/>
    </row>
    <row r="4591" spans="1:67">
      <c r="A4591"/>
      <c r="B4591"/>
      <c r="C4591"/>
      <c r="E4591"/>
      <c r="F4591"/>
      <c r="G4591"/>
      <c r="I4591"/>
      <c r="J4591"/>
      <c r="K4591"/>
      <c r="M4591"/>
      <c r="N4591"/>
      <c r="O4591"/>
      <c r="Q4591"/>
      <c r="R4591"/>
      <c r="S4591"/>
      <c r="U4591"/>
      <c r="V4591"/>
      <c r="W4591"/>
      <c r="Y4591"/>
      <c r="Z4591"/>
      <c r="AA4591"/>
      <c r="AC4591"/>
      <c r="AD4591"/>
      <c r="AE4591"/>
      <c r="AG4591"/>
      <c r="AH4591"/>
      <c r="AI4591"/>
      <c r="AK4591"/>
      <c r="AL4591"/>
      <c r="AM4591"/>
      <c r="AO4591"/>
      <c r="AP4591"/>
      <c r="AQ4591"/>
      <c r="AS4591"/>
      <c r="AT4591"/>
      <c r="AU4591"/>
      <c r="AW4591"/>
      <c r="AX4591"/>
      <c r="AY4591"/>
      <c r="BA4591"/>
      <c r="BB4591"/>
      <c r="BC4591"/>
      <c r="BE4591"/>
      <c r="BF4591"/>
      <c r="BG4591"/>
      <c r="BI4591"/>
      <c r="BJ4591"/>
      <c r="BK4591"/>
      <c r="BM4591"/>
      <c r="BN4591"/>
      <c r="BO4591"/>
    </row>
    <row r="4592" spans="1:67">
      <c r="A4592"/>
      <c r="B4592"/>
      <c r="C4592"/>
      <c r="E4592"/>
      <c r="F4592"/>
      <c r="G4592"/>
      <c r="I4592"/>
      <c r="J4592"/>
      <c r="K4592"/>
      <c r="M4592"/>
      <c r="N4592"/>
      <c r="O4592"/>
      <c r="Q4592"/>
      <c r="R4592"/>
      <c r="S4592"/>
      <c r="U4592"/>
      <c r="V4592"/>
      <c r="W4592"/>
      <c r="Y4592"/>
      <c r="Z4592"/>
      <c r="AA4592"/>
      <c r="AC4592"/>
      <c r="AD4592"/>
      <c r="AE4592"/>
      <c r="AG4592"/>
      <c r="AH4592"/>
      <c r="AI4592"/>
      <c r="AK4592"/>
      <c r="AL4592"/>
      <c r="AM4592"/>
      <c r="AO4592"/>
      <c r="AP4592"/>
      <c r="AQ4592"/>
      <c r="AS4592"/>
      <c r="AT4592"/>
      <c r="AU4592"/>
      <c r="AW4592"/>
      <c r="AX4592"/>
      <c r="AY4592"/>
      <c r="BA4592"/>
      <c r="BB4592"/>
      <c r="BC4592"/>
      <c r="BE4592"/>
      <c r="BF4592"/>
      <c r="BG4592"/>
      <c r="BI4592"/>
      <c r="BJ4592"/>
      <c r="BK4592"/>
      <c r="BM4592"/>
      <c r="BN4592"/>
      <c r="BO4592"/>
    </row>
    <row r="4593" spans="1:67">
      <c r="A4593"/>
      <c r="B4593"/>
      <c r="C4593"/>
      <c r="E4593"/>
      <c r="F4593"/>
      <c r="G4593"/>
      <c r="I4593"/>
      <c r="J4593"/>
      <c r="K4593"/>
      <c r="M4593"/>
      <c r="N4593"/>
      <c r="O4593"/>
      <c r="Q4593"/>
      <c r="R4593"/>
      <c r="S4593"/>
      <c r="U4593"/>
      <c r="V4593"/>
      <c r="W4593"/>
      <c r="Y4593"/>
      <c r="Z4593"/>
      <c r="AA4593"/>
      <c r="AC4593"/>
      <c r="AD4593"/>
      <c r="AE4593"/>
      <c r="AG4593"/>
      <c r="AH4593"/>
      <c r="AI4593"/>
      <c r="AK4593"/>
      <c r="AL4593"/>
      <c r="AM4593"/>
      <c r="AO4593"/>
      <c r="AP4593"/>
      <c r="AQ4593"/>
      <c r="AS4593"/>
      <c r="AT4593"/>
      <c r="AU4593"/>
      <c r="AW4593"/>
      <c r="AX4593"/>
      <c r="AY4593"/>
      <c r="BA4593"/>
      <c r="BB4593"/>
      <c r="BC4593"/>
      <c r="BE4593"/>
      <c r="BF4593"/>
      <c r="BG4593"/>
      <c r="BI4593"/>
      <c r="BJ4593"/>
      <c r="BK4593"/>
      <c r="BM4593"/>
      <c r="BN4593"/>
      <c r="BO4593"/>
    </row>
    <row r="4594" spans="1:67">
      <c r="A4594"/>
      <c r="B4594"/>
      <c r="C4594"/>
      <c r="E4594"/>
      <c r="F4594"/>
      <c r="G4594"/>
      <c r="I4594"/>
      <c r="J4594"/>
      <c r="K4594"/>
      <c r="M4594"/>
      <c r="N4594"/>
      <c r="O4594"/>
      <c r="Q4594"/>
      <c r="R4594"/>
      <c r="S4594"/>
      <c r="U4594"/>
      <c r="V4594"/>
      <c r="W4594"/>
      <c r="Y4594"/>
      <c r="Z4594"/>
      <c r="AA4594"/>
      <c r="AC4594"/>
      <c r="AD4594"/>
      <c r="AE4594"/>
      <c r="AG4594"/>
      <c r="AH4594"/>
      <c r="AI4594"/>
      <c r="AK4594"/>
      <c r="AL4594"/>
      <c r="AM4594"/>
      <c r="AO4594"/>
      <c r="AP4594"/>
      <c r="AQ4594"/>
      <c r="AS4594"/>
      <c r="AT4594"/>
      <c r="AU4594"/>
      <c r="AW4594"/>
      <c r="AX4594"/>
      <c r="AY4594"/>
      <c r="BA4594"/>
      <c r="BB4594"/>
      <c r="BC4594"/>
      <c r="BE4594"/>
      <c r="BF4594"/>
      <c r="BG4594"/>
      <c r="BI4594"/>
      <c r="BJ4594"/>
      <c r="BK4594"/>
      <c r="BM4594"/>
      <c r="BN4594"/>
      <c r="BO4594"/>
    </row>
    <row r="4595" spans="1:67">
      <c r="A4595"/>
      <c r="B4595"/>
      <c r="C4595"/>
      <c r="E4595"/>
      <c r="F4595"/>
      <c r="G4595"/>
      <c r="I4595"/>
      <c r="J4595"/>
      <c r="K4595"/>
      <c r="M4595"/>
      <c r="N4595"/>
      <c r="O4595"/>
      <c r="Q4595"/>
      <c r="R4595"/>
      <c r="S4595"/>
      <c r="U4595"/>
      <c r="V4595"/>
      <c r="W4595"/>
      <c r="Y4595"/>
      <c r="Z4595"/>
      <c r="AA4595"/>
      <c r="AC4595"/>
      <c r="AD4595"/>
      <c r="AE4595"/>
      <c r="AG4595"/>
      <c r="AH4595"/>
      <c r="AI4595"/>
      <c r="AK4595"/>
      <c r="AL4595"/>
      <c r="AM4595"/>
      <c r="AO4595"/>
      <c r="AP4595"/>
      <c r="AQ4595"/>
      <c r="AS4595"/>
      <c r="AT4595"/>
      <c r="AU4595"/>
      <c r="AW4595"/>
      <c r="AX4595"/>
      <c r="AY4595"/>
      <c r="BA4595"/>
      <c r="BB4595"/>
      <c r="BC4595"/>
      <c r="BE4595"/>
      <c r="BF4595"/>
      <c r="BG4595"/>
      <c r="BI4595"/>
      <c r="BJ4595"/>
      <c r="BK4595"/>
      <c r="BM4595"/>
      <c r="BN4595"/>
      <c r="BO4595"/>
    </row>
    <row r="4596" spans="1:67">
      <c r="A4596"/>
      <c r="B4596"/>
      <c r="C4596"/>
      <c r="E4596"/>
      <c r="F4596"/>
      <c r="G4596"/>
      <c r="I4596"/>
      <c r="J4596"/>
      <c r="K4596"/>
      <c r="M4596"/>
      <c r="N4596"/>
      <c r="O4596"/>
      <c r="Q4596"/>
      <c r="R4596"/>
      <c r="S4596"/>
      <c r="U4596"/>
      <c r="V4596"/>
      <c r="W4596"/>
      <c r="Y4596"/>
      <c r="Z4596"/>
      <c r="AA4596"/>
      <c r="AC4596"/>
      <c r="AD4596"/>
      <c r="AE4596"/>
      <c r="AG4596"/>
      <c r="AH4596"/>
      <c r="AI4596"/>
      <c r="AK4596"/>
      <c r="AL4596"/>
      <c r="AM4596"/>
      <c r="AO4596"/>
      <c r="AP4596"/>
      <c r="AQ4596"/>
      <c r="AS4596"/>
      <c r="AT4596"/>
      <c r="AU4596"/>
      <c r="AW4596"/>
      <c r="AX4596"/>
      <c r="AY4596"/>
      <c r="BA4596"/>
      <c r="BB4596"/>
      <c r="BC4596"/>
      <c r="BE4596"/>
      <c r="BF4596"/>
      <c r="BG4596"/>
      <c r="BI4596"/>
      <c r="BJ4596"/>
      <c r="BK4596"/>
      <c r="BM4596"/>
      <c r="BN4596"/>
      <c r="BO4596"/>
    </row>
    <row r="4597" spans="1:67">
      <c r="A4597"/>
      <c r="B4597"/>
      <c r="C4597"/>
      <c r="E4597"/>
      <c r="F4597"/>
      <c r="G4597"/>
      <c r="I4597"/>
      <c r="J4597"/>
      <c r="K4597"/>
      <c r="M4597"/>
      <c r="N4597"/>
      <c r="O4597"/>
      <c r="Q4597"/>
      <c r="R4597"/>
      <c r="S4597"/>
      <c r="U4597"/>
      <c r="V4597"/>
      <c r="W4597"/>
      <c r="Y4597"/>
      <c r="Z4597"/>
      <c r="AA4597"/>
      <c r="AC4597"/>
      <c r="AD4597"/>
      <c r="AE4597"/>
      <c r="AG4597"/>
      <c r="AH4597"/>
      <c r="AI4597"/>
      <c r="AK4597"/>
      <c r="AL4597"/>
      <c r="AM4597"/>
      <c r="AO4597"/>
      <c r="AP4597"/>
      <c r="AQ4597"/>
      <c r="AS4597"/>
      <c r="AT4597"/>
      <c r="AU4597"/>
      <c r="AW4597"/>
      <c r="AX4597"/>
      <c r="AY4597"/>
      <c r="BA4597"/>
      <c r="BB4597"/>
      <c r="BC4597"/>
      <c r="BE4597"/>
      <c r="BF4597"/>
      <c r="BG4597"/>
      <c r="BI4597"/>
      <c r="BJ4597"/>
      <c r="BK4597"/>
      <c r="BM4597"/>
      <c r="BN4597"/>
      <c r="BO4597"/>
    </row>
    <row r="4598" spans="1:67">
      <c r="A4598"/>
      <c r="B4598"/>
      <c r="C4598"/>
      <c r="E4598"/>
      <c r="F4598"/>
      <c r="G4598"/>
      <c r="I4598"/>
      <c r="J4598"/>
      <c r="K4598"/>
      <c r="M4598"/>
      <c r="N4598"/>
      <c r="O4598"/>
      <c r="Q4598"/>
      <c r="R4598"/>
      <c r="S4598"/>
      <c r="U4598"/>
      <c r="V4598"/>
      <c r="W4598"/>
      <c r="Y4598"/>
      <c r="Z4598"/>
      <c r="AA4598"/>
      <c r="AC4598"/>
      <c r="AD4598"/>
      <c r="AE4598"/>
      <c r="AG4598"/>
      <c r="AH4598"/>
      <c r="AI4598"/>
      <c r="AK4598"/>
      <c r="AL4598"/>
      <c r="AM4598"/>
      <c r="AO4598"/>
      <c r="AP4598"/>
      <c r="AQ4598"/>
      <c r="AS4598"/>
      <c r="AT4598"/>
      <c r="AU4598"/>
      <c r="AW4598"/>
      <c r="AX4598"/>
      <c r="AY4598"/>
      <c r="BA4598"/>
      <c r="BB4598"/>
      <c r="BC4598"/>
      <c r="BE4598"/>
      <c r="BF4598"/>
      <c r="BG4598"/>
      <c r="BI4598"/>
      <c r="BJ4598"/>
      <c r="BK4598"/>
      <c r="BM4598"/>
      <c r="BN4598"/>
      <c r="BO4598"/>
    </row>
    <row r="4599" spans="1:67">
      <c r="A4599"/>
      <c r="B4599"/>
      <c r="C4599"/>
      <c r="E4599"/>
      <c r="F4599"/>
      <c r="G4599"/>
      <c r="I4599"/>
      <c r="J4599"/>
      <c r="K4599"/>
      <c r="M4599"/>
      <c r="N4599"/>
      <c r="O4599"/>
      <c r="Q4599"/>
      <c r="R4599"/>
      <c r="S4599"/>
      <c r="U4599"/>
      <c r="V4599"/>
      <c r="W4599"/>
      <c r="Y4599"/>
      <c r="Z4599"/>
      <c r="AA4599"/>
      <c r="AC4599"/>
      <c r="AD4599"/>
      <c r="AE4599"/>
      <c r="AG4599"/>
      <c r="AH4599"/>
      <c r="AI4599"/>
      <c r="AK4599"/>
      <c r="AL4599"/>
      <c r="AM4599"/>
      <c r="AO4599"/>
      <c r="AP4599"/>
      <c r="AQ4599"/>
      <c r="AS4599"/>
      <c r="AT4599"/>
      <c r="AU4599"/>
      <c r="AW4599"/>
      <c r="AX4599"/>
      <c r="AY4599"/>
      <c r="BA4599"/>
      <c r="BB4599"/>
      <c r="BC4599"/>
      <c r="BE4599"/>
      <c r="BF4599"/>
      <c r="BG4599"/>
      <c r="BI4599"/>
      <c r="BJ4599"/>
      <c r="BK4599"/>
      <c r="BM4599"/>
      <c r="BN4599"/>
      <c r="BO4599"/>
    </row>
    <row r="4600" spans="1:67">
      <c r="A4600"/>
      <c r="B4600"/>
      <c r="C4600"/>
      <c r="E4600"/>
      <c r="F4600"/>
      <c r="G4600"/>
      <c r="I4600"/>
      <c r="J4600"/>
      <c r="K4600"/>
      <c r="M4600"/>
      <c r="N4600"/>
      <c r="O4600"/>
      <c r="Q4600"/>
      <c r="R4600"/>
      <c r="S4600"/>
      <c r="U4600"/>
      <c r="V4600"/>
      <c r="W4600"/>
      <c r="Y4600"/>
      <c r="Z4600"/>
      <c r="AA4600"/>
      <c r="AC4600"/>
      <c r="AD4600"/>
      <c r="AE4600"/>
      <c r="AG4600"/>
      <c r="AH4600"/>
      <c r="AI4600"/>
      <c r="AK4600"/>
      <c r="AL4600"/>
      <c r="AM4600"/>
      <c r="AO4600"/>
      <c r="AP4600"/>
      <c r="AQ4600"/>
      <c r="AS4600"/>
      <c r="AT4600"/>
      <c r="AU4600"/>
      <c r="AW4600"/>
      <c r="AX4600"/>
      <c r="AY4600"/>
      <c r="BA4600"/>
      <c r="BB4600"/>
      <c r="BC4600"/>
      <c r="BE4600"/>
      <c r="BF4600"/>
      <c r="BG4600"/>
      <c r="BI4600"/>
      <c r="BJ4600"/>
      <c r="BK4600"/>
      <c r="BM4600"/>
      <c r="BN4600"/>
      <c r="BO4600"/>
    </row>
    <row r="4601" spans="1:67">
      <c r="A4601"/>
      <c r="B4601"/>
      <c r="C4601"/>
      <c r="E4601"/>
      <c r="F4601"/>
      <c r="G4601"/>
      <c r="I4601"/>
      <c r="J4601"/>
      <c r="K4601"/>
      <c r="M4601"/>
      <c r="N4601"/>
      <c r="O4601"/>
      <c r="Q4601"/>
      <c r="R4601"/>
      <c r="S4601"/>
      <c r="U4601"/>
      <c r="V4601"/>
      <c r="W4601"/>
      <c r="Y4601"/>
      <c r="Z4601"/>
      <c r="AA4601"/>
      <c r="AC4601"/>
      <c r="AD4601"/>
      <c r="AE4601"/>
      <c r="AG4601"/>
      <c r="AH4601"/>
      <c r="AI4601"/>
      <c r="AK4601"/>
      <c r="AL4601"/>
      <c r="AM4601"/>
      <c r="AO4601"/>
      <c r="AP4601"/>
      <c r="AQ4601"/>
      <c r="AS4601"/>
      <c r="AT4601"/>
      <c r="AU4601"/>
      <c r="AW4601"/>
      <c r="AX4601"/>
      <c r="AY4601"/>
      <c r="BA4601"/>
      <c r="BB4601"/>
      <c r="BC4601"/>
      <c r="BE4601"/>
      <c r="BF4601"/>
      <c r="BG4601"/>
      <c r="BI4601"/>
      <c r="BJ4601"/>
      <c r="BK4601"/>
      <c r="BM4601"/>
      <c r="BN4601"/>
      <c r="BO4601"/>
    </row>
    <row r="4602" spans="1:67">
      <c r="A4602"/>
      <c r="B4602"/>
      <c r="C4602"/>
      <c r="E4602"/>
      <c r="F4602"/>
      <c r="G4602"/>
      <c r="I4602"/>
      <c r="J4602"/>
      <c r="K4602"/>
      <c r="M4602"/>
      <c r="N4602"/>
      <c r="O4602"/>
      <c r="Q4602"/>
      <c r="R4602"/>
      <c r="S4602"/>
      <c r="U4602"/>
      <c r="V4602"/>
      <c r="W4602"/>
      <c r="Y4602"/>
      <c r="Z4602"/>
      <c r="AA4602"/>
      <c r="AC4602"/>
      <c r="AD4602"/>
      <c r="AE4602"/>
      <c r="AG4602"/>
      <c r="AH4602"/>
      <c r="AI4602"/>
      <c r="AK4602"/>
      <c r="AL4602"/>
      <c r="AM4602"/>
      <c r="AO4602"/>
      <c r="AP4602"/>
      <c r="AQ4602"/>
      <c r="AS4602"/>
      <c r="AT4602"/>
      <c r="AU4602"/>
      <c r="AW4602"/>
      <c r="AX4602"/>
      <c r="AY4602"/>
      <c r="BA4602"/>
      <c r="BB4602"/>
      <c r="BC4602"/>
      <c r="BE4602"/>
      <c r="BF4602"/>
      <c r="BG4602"/>
      <c r="BI4602"/>
      <c r="BJ4602"/>
      <c r="BK4602"/>
      <c r="BM4602"/>
      <c r="BN4602"/>
      <c r="BO4602"/>
    </row>
    <row r="4603" spans="1:67">
      <c r="A4603"/>
      <c r="B4603"/>
      <c r="C4603"/>
      <c r="E4603"/>
      <c r="F4603"/>
      <c r="G4603"/>
      <c r="I4603"/>
      <c r="J4603"/>
      <c r="K4603"/>
      <c r="M4603"/>
      <c r="N4603"/>
      <c r="O4603"/>
      <c r="Q4603"/>
      <c r="R4603"/>
      <c r="S4603"/>
      <c r="U4603"/>
      <c r="V4603"/>
      <c r="W4603"/>
      <c r="Y4603"/>
      <c r="Z4603"/>
      <c r="AA4603"/>
      <c r="AC4603"/>
      <c r="AD4603"/>
      <c r="AE4603"/>
      <c r="AG4603"/>
      <c r="AH4603"/>
      <c r="AI4603"/>
      <c r="AK4603"/>
      <c r="AL4603"/>
      <c r="AM4603"/>
      <c r="AO4603"/>
      <c r="AP4603"/>
      <c r="AQ4603"/>
      <c r="AS4603"/>
      <c r="AT4603"/>
      <c r="AU4603"/>
      <c r="AW4603"/>
      <c r="AX4603"/>
      <c r="AY4603"/>
      <c r="BA4603"/>
      <c r="BB4603"/>
      <c r="BC4603"/>
      <c r="BE4603"/>
      <c r="BF4603"/>
      <c r="BG4603"/>
      <c r="BI4603"/>
      <c r="BJ4603"/>
      <c r="BK4603"/>
      <c r="BM4603"/>
      <c r="BN4603"/>
      <c r="BO4603"/>
    </row>
    <row r="4604" spans="1:67">
      <c r="A4604"/>
      <c r="B4604"/>
      <c r="C4604"/>
      <c r="E4604"/>
      <c r="F4604"/>
      <c r="G4604"/>
      <c r="I4604"/>
      <c r="J4604"/>
      <c r="K4604"/>
      <c r="M4604"/>
      <c r="N4604"/>
      <c r="O4604"/>
      <c r="Q4604"/>
      <c r="R4604"/>
      <c r="S4604"/>
      <c r="U4604"/>
      <c r="V4604"/>
      <c r="W4604"/>
      <c r="Y4604"/>
      <c r="Z4604"/>
      <c r="AA4604"/>
      <c r="AC4604"/>
      <c r="AD4604"/>
      <c r="AE4604"/>
      <c r="AG4604"/>
      <c r="AH4604"/>
      <c r="AI4604"/>
      <c r="AK4604"/>
      <c r="AL4604"/>
      <c r="AM4604"/>
      <c r="AO4604"/>
      <c r="AP4604"/>
      <c r="AQ4604"/>
      <c r="AS4604"/>
      <c r="AT4604"/>
      <c r="AU4604"/>
      <c r="AW4604"/>
      <c r="AX4604"/>
      <c r="AY4604"/>
      <c r="BA4604"/>
      <c r="BB4604"/>
      <c r="BC4604"/>
      <c r="BE4604"/>
      <c r="BF4604"/>
      <c r="BG4604"/>
      <c r="BI4604"/>
      <c r="BJ4604"/>
      <c r="BK4604"/>
      <c r="BM4604"/>
      <c r="BN4604"/>
      <c r="BO4604"/>
    </row>
    <row r="4605" spans="1:67">
      <c r="A4605"/>
      <c r="B4605"/>
      <c r="C4605"/>
      <c r="E4605"/>
      <c r="F4605"/>
      <c r="G4605"/>
      <c r="I4605"/>
      <c r="J4605"/>
      <c r="K4605"/>
      <c r="M4605"/>
      <c r="N4605"/>
      <c r="O4605"/>
      <c r="Q4605"/>
      <c r="R4605"/>
      <c r="S4605"/>
      <c r="U4605"/>
      <c r="V4605"/>
      <c r="W4605"/>
      <c r="Y4605"/>
      <c r="Z4605"/>
      <c r="AA4605"/>
      <c r="AC4605"/>
      <c r="AD4605"/>
      <c r="AE4605"/>
      <c r="AG4605"/>
      <c r="AH4605"/>
      <c r="AI4605"/>
      <c r="AK4605"/>
      <c r="AL4605"/>
      <c r="AM4605"/>
      <c r="AO4605"/>
      <c r="AP4605"/>
      <c r="AQ4605"/>
      <c r="AS4605"/>
      <c r="AT4605"/>
      <c r="AU4605"/>
      <c r="AW4605"/>
      <c r="AX4605"/>
      <c r="AY4605"/>
      <c r="BA4605"/>
      <c r="BB4605"/>
      <c r="BC4605"/>
      <c r="BE4605"/>
      <c r="BF4605"/>
      <c r="BG4605"/>
      <c r="BI4605"/>
      <c r="BJ4605"/>
      <c r="BK4605"/>
      <c r="BM4605"/>
      <c r="BN4605"/>
      <c r="BO4605"/>
    </row>
    <row r="4606" spans="1:67">
      <c r="A4606"/>
      <c r="B4606"/>
      <c r="C4606"/>
      <c r="E4606"/>
      <c r="F4606"/>
      <c r="G4606"/>
      <c r="I4606"/>
      <c r="J4606"/>
      <c r="K4606"/>
      <c r="M4606"/>
      <c r="N4606"/>
      <c r="O4606"/>
      <c r="Q4606"/>
      <c r="R4606"/>
      <c r="S4606"/>
      <c r="U4606"/>
      <c r="V4606"/>
      <c r="W4606"/>
      <c r="Y4606"/>
      <c r="Z4606"/>
      <c r="AA4606"/>
      <c r="AC4606"/>
      <c r="AD4606"/>
      <c r="AE4606"/>
      <c r="AG4606"/>
      <c r="AH4606"/>
      <c r="AI4606"/>
      <c r="AK4606"/>
      <c r="AL4606"/>
      <c r="AM4606"/>
      <c r="AO4606"/>
      <c r="AP4606"/>
      <c r="AQ4606"/>
      <c r="AS4606"/>
      <c r="AT4606"/>
      <c r="AU4606"/>
      <c r="AW4606"/>
      <c r="AX4606"/>
      <c r="AY4606"/>
      <c r="BA4606"/>
      <c r="BB4606"/>
      <c r="BC4606"/>
      <c r="BE4606"/>
      <c r="BF4606"/>
      <c r="BG4606"/>
      <c r="BI4606"/>
      <c r="BJ4606"/>
      <c r="BK4606"/>
      <c r="BM4606"/>
      <c r="BN4606"/>
      <c r="BO4606"/>
    </row>
    <row r="4607" spans="1:67">
      <c r="A4607"/>
      <c r="B4607"/>
      <c r="C4607"/>
      <c r="E4607"/>
      <c r="F4607"/>
      <c r="G4607"/>
      <c r="I4607"/>
      <c r="J4607"/>
      <c r="K4607"/>
      <c r="M4607"/>
      <c r="N4607"/>
      <c r="O4607"/>
      <c r="Q4607"/>
      <c r="R4607"/>
      <c r="S4607"/>
      <c r="U4607"/>
      <c r="V4607"/>
      <c r="W4607"/>
      <c r="Y4607"/>
      <c r="Z4607"/>
      <c r="AA4607"/>
      <c r="AC4607"/>
      <c r="AD4607"/>
      <c r="AE4607"/>
      <c r="AG4607"/>
      <c r="AH4607"/>
      <c r="AI4607"/>
      <c r="AK4607"/>
      <c r="AL4607"/>
      <c r="AM4607"/>
      <c r="AO4607"/>
      <c r="AP4607"/>
      <c r="AQ4607"/>
      <c r="AS4607"/>
      <c r="AT4607"/>
      <c r="AU4607"/>
      <c r="AW4607"/>
      <c r="AX4607"/>
      <c r="AY4607"/>
      <c r="BA4607"/>
      <c r="BB4607"/>
      <c r="BC4607"/>
      <c r="BE4607"/>
      <c r="BF4607"/>
      <c r="BG4607"/>
      <c r="BI4607"/>
      <c r="BJ4607"/>
      <c r="BK4607"/>
      <c r="BM4607"/>
      <c r="BN4607"/>
      <c r="BO4607"/>
    </row>
    <row r="4608" spans="1:67">
      <c r="A4608"/>
      <c r="B4608"/>
      <c r="C4608"/>
      <c r="E4608"/>
      <c r="F4608"/>
      <c r="G4608"/>
      <c r="I4608"/>
      <c r="J4608"/>
      <c r="K4608"/>
      <c r="M4608"/>
      <c r="N4608"/>
      <c r="O4608"/>
      <c r="Q4608"/>
      <c r="R4608"/>
      <c r="S4608"/>
      <c r="U4608"/>
      <c r="V4608"/>
      <c r="W4608"/>
      <c r="Y4608"/>
      <c r="Z4608"/>
      <c r="AA4608"/>
      <c r="AC4608"/>
      <c r="AD4608"/>
      <c r="AE4608"/>
      <c r="AG4608"/>
      <c r="AH4608"/>
      <c r="AI4608"/>
      <c r="AK4608"/>
      <c r="AL4608"/>
      <c r="AM4608"/>
      <c r="AO4608"/>
      <c r="AP4608"/>
      <c r="AQ4608"/>
      <c r="AS4608"/>
      <c r="AT4608"/>
      <c r="AU4608"/>
      <c r="AW4608"/>
      <c r="AX4608"/>
      <c r="AY4608"/>
      <c r="BA4608"/>
      <c r="BB4608"/>
      <c r="BC4608"/>
      <c r="BE4608"/>
      <c r="BF4608"/>
      <c r="BG4608"/>
      <c r="BI4608"/>
      <c r="BJ4608"/>
      <c r="BK4608"/>
      <c r="BM4608"/>
      <c r="BN4608"/>
      <c r="BO4608"/>
    </row>
    <row r="4609" spans="1:67">
      <c r="A4609"/>
      <c r="B4609"/>
      <c r="C4609"/>
      <c r="E4609"/>
      <c r="F4609"/>
      <c r="G4609"/>
      <c r="I4609"/>
      <c r="J4609"/>
      <c r="K4609"/>
      <c r="M4609"/>
      <c r="N4609"/>
      <c r="O4609"/>
      <c r="Q4609"/>
      <c r="R4609"/>
      <c r="S4609"/>
      <c r="U4609"/>
      <c r="V4609"/>
      <c r="W4609"/>
      <c r="Y4609"/>
      <c r="Z4609"/>
      <c r="AA4609"/>
      <c r="AC4609"/>
      <c r="AD4609"/>
      <c r="AE4609"/>
      <c r="AG4609"/>
      <c r="AH4609"/>
      <c r="AI4609"/>
      <c r="AK4609"/>
      <c r="AL4609"/>
      <c r="AM4609"/>
      <c r="AO4609"/>
      <c r="AP4609"/>
      <c r="AQ4609"/>
      <c r="AS4609"/>
      <c r="AT4609"/>
      <c r="AU4609"/>
      <c r="AW4609"/>
      <c r="AX4609"/>
      <c r="AY4609"/>
      <c r="BA4609"/>
      <c r="BB4609"/>
      <c r="BC4609"/>
      <c r="BE4609"/>
      <c r="BF4609"/>
      <c r="BG4609"/>
      <c r="BI4609"/>
      <c r="BJ4609"/>
      <c r="BK4609"/>
      <c r="BM4609"/>
      <c r="BN4609"/>
      <c r="BO4609"/>
    </row>
    <row r="4610" spans="1:67">
      <c r="A4610"/>
      <c r="B4610"/>
      <c r="C4610"/>
      <c r="E4610"/>
      <c r="F4610"/>
      <c r="G4610"/>
      <c r="I4610"/>
      <c r="J4610"/>
      <c r="K4610"/>
      <c r="M4610"/>
      <c r="N4610"/>
      <c r="O4610"/>
      <c r="Q4610"/>
      <c r="R4610"/>
      <c r="S4610"/>
      <c r="U4610"/>
      <c r="V4610"/>
      <c r="W4610"/>
      <c r="Y4610"/>
      <c r="Z4610"/>
      <c r="AA4610"/>
      <c r="AC4610"/>
      <c r="AD4610"/>
      <c r="AE4610"/>
      <c r="AG4610"/>
      <c r="AH4610"/>
      <c r="AI4610"/>
      <c r="AK4610"/>
      <c r="AL4610"/>
      <c r="AM4610"/>
      <c r="AO4610"/>
      <c r="AP4610"/>
      <c r="AQ4610"/>
      <c r="AS4610"/>
      <c r="AT4610"/>
      <c r="AU4610"/>
      <c r="AW4610"/>
      <c r="AX4610"/>
      <c r="AY4610"/>
      <c r="BA4610"/>
      <c r="BB4610"/>
      <c r="BC4610"/>
      <c r="BE4610"/>
      <c r="BF4610"/>
      <c r="BG4610"/>
      <c r="BI4610"/>
      <c r="BJ4610"/>
      <c r="BK4610"/>
      <c r="BM4610"/>
      <c r="BN4610"/>
      <c r="BO4610"/>
    </row>
    <row r="4611" spans="1:67">
      <c r="A4611"/>
      <c r="B4611"/>
      <c r="C4611"/>
      <c r="E4611"/>
      <c r="F4611"/>
      <c r="G4611"/>
      <c r="I4611"/>
      <c r="J4611"/>
      <c r="K4611"/>
      <c r="M4611"/>
      <c r="N4611"/>
      <c r="O4611"/>
      <c r="Q4611"/>
      <c r="R4611"/>
      <c r="S4611"/>
      <c r="U4611"/>
      <c r="V4611"/>
      <c r="W4611"/>
      <c r="Y4611"/>
      <c r="Z4611"/>
      <c r="AA4611"/>
      <c r="AC4611"/>
      <c r="AD4611"/>
      <c r="AE4611"/>
      <c r="AG4611"/>
      <c r="AH4611"/>
      <c r="AI4611"/>
      <c r="AK4611"/>
      <c r="AL4611"/>
      <c r="AM4611"/>
      <c r="AO4611"/>
      <c r="AP4611"/>
      <c r="AQ4611"/>
      <c r="AS4611"/>
      <c r="AT4611"/>
      <c r="AU4611"/>
      <c r="AW4611"/>
      <c r="AX4611"/>
      <c r="AY4611"/>
      <c r="BA4611"/>
      <c r="BB4611"/>
      <c r="BC4611"/>
      <c r="BE4611"/>
      <c r="BF4611"/>
      <c r="BG4611"/>
      <c r="BI4611"/>
      <c r="BJ4611"/>
      <c r="BK4611"/>
      <c r="BM4611"/>
      <c r="BN4611"/>
      <c r="BO4611"/>
    </row>
    <row r="4612" spans="1:67">
      <c r="A4612"/>
      <c r="B4612"/>
      <c r="C4612"/>
      <c r="E4612"/>
      <c r="F4612"/>
      <c r="G4612"/>
      <c r="I4612"/>
      <c r="J4612"/>
      <c r="K4612"/>
      <c r="M4612"/>
      <c r="N4612"/>
      <c r="O4612"/>
      <c r="Q4612"/>
      <c r="R4612"/>
      <c r="S4612"/>
      <c r="U4612"/>
      <c r="V4612"/>
      <c r="W4612"/>
      <c r="Y4612"/>
      <c r="Z4612"/>
      <c r="AA4612"/>
      <c r="AC4612"/>
      <c r="AD4612"/>
      <c r="AE4612"/>
      <c r="AG4612"/>
      <c r="AH4612"/>
      <c r="AI4612"/>
      <c r="AK4612"/>
      <c r="AL4612"/>
      <c r="AM4612"/>
      <c r="AO4612"/>
      <c r="AP4612"/>
      <c r="AQ4612"/>
      <c r="AS4612"/>
      <c r="AT4612"/>
      <c r="AU4612"/>
      <c r="AW4612"/>
      <c r="AX4612"/>
      <c r="AY4612"/>
      <c r="BA4612"/>
      <c r="BB4612"/>
      <c r="BC4612"/>
      <c r="BE4612"/>
      <c r="BF4612"/>
      <c r="BG4612"/>
      <c r="BI4612"/>
      <c r="BJ4612"/>
      <c r="BK4612"/>
      <c r="BM4612"/>
      <c r="BN4612"/>
      <c r="BO4612"/>
    </row>
    <row r="4613" spans="1:67">
      <c r="A4613"/>
      <c r="B4613"/>
      <c r="C4613"/>
      <c r="E4613"/>
      <c r="F4613"/>
      <c r="G4613"/>
      <c r="I4613"/>
      <c r="J4613"/>
      <c r="K4613"/>
      <c r="M4613"/>
      <c r="N4613"/>
      <c r="O4613"/>
      <c r="Q4613"/>
      <c r="R4613"/>
      <c r="S4613"/>
      <c r="U4613"/>
      <c r="V4613"/>
      <c r="W4613"/>
      <c r="Y4613"/>
      <c r="Z4613"/>
      <c r="AA4613"/>
      <c r="AC4613"/>
      <c r="AD4613"/>
      <c r="AE4613"/>
      <c r="AG4613"/>
      <c r="AH4613"/>
      <c r="AI4613"/>
      <c r="AK4613"/>
      <c r="AL4613"/>
      <c r="AM4613"/>
      <c r="AO4613"/>
      <c r="AP4613"/>
      <c r="AQ4613"/>
      <c r="AS4613"/>
      <c r="AT4613"/>
      <c r="AU4613"/>
      <c r="AW4613"/>
      <c r="AX4613"/>
      <c r="AY4613"/>
      <c r="BA4613"/>
      <c r="BB4613"/>
      <c r="BC4613"/>
      <c r="BE4613"/>
      <c r="BF4613"/>
      <c r="BG4613"/>
      <c r="BI4613"/>
      <c r="BJ4613"/>
      <c r="BK4613"/>
      <c r="BM4613"/>
      <c r="BN4613"/>
      <c r="BO4613"/>
    </row>
    <row r="4614" spans="1:67">
      <c r="A4614"/>
      <c r="B4614"/>
      <c r="C4614"/>
      <c r="E4614"/>
      <c r="F4614"/>
      <c r="G4614"/>
      <c r="I4614"/>
      <c r="J4614"/>
      <c r="K4614"/>
      <c r="M4614"/>
      <c r="N4614"/>
      <c r="O4614"/>
      <c r="Q4614"/>
      <c r="R4614"/>
      <c r="S4614"/>
      <c r="U4614"/>
      <c r="V4614"/>
      <c r="W4614"/>
      <c r="Y4614"/>
      <c r="Z4614"/>
      <c r="AA4614"/>
      <c r="AC4614"/>
      <c r="AD4614"/>
      <c r="AE4614"/>
      <c r="AG4614"/>
      <c r="AH4614"/>
      <c r="AI4614"/>
      <c r="AK4614"/>
      <c r="AL4614"/>
      <c r="AM4614"/>
      <c r="AO4614"/>
      <c r="AP4614"/>
      <c r="AQ4614"/>
      <c r="AS4614"/>
      <c r="AT4614"/>
      <c r="AU4614"/>
      <c r="AW4614"/>
      <c r="AX4614"/>
      <c r="AY4614"/>
      <c r="BA4614"/>
      <c r="BB4614"/>
      <c r="BC4614"/>
      <c r="BE4614"/>
      <c r="BF4614"/>
      <c r="BG4614"/>
      <c r="BI4614"/>
      <c r="BJ4614"/>
      <c r="BK4614"/>
      <c r="BM4614"/>
      <c r="BN4614"/>
      <c r="BO4614"/>
    </row>
    <row r="4615" spans="1:67">
      <c r="A4615"/>
      <c r="B4615"/>
      <c r="C4615"/>
      <c r="E4615"/>
      <c r="F4615"/>
      <c r="G4615"/>
      <c r="I4615"/>
      <c r="J4615"/>
      <c r="K4615"/>
      <c r="M4615"/>
      <c r="N4615"/>
      <c r="O4615"/>
      <c r="Q4615"/>
      <c r="R4615"/>
      <c r="S4615"/>
      <c r="U4615"/>
      <c r="V4615"/>
      <c r="W4615"/>
      <c r="Y4615"/>
      <c r="Z4615"/>
      <c r="AA4615"/>
      <c r="AC4615"/>
      <c r="AD4615"/>
      <c r="AE4615"/>
      <c r="AG4615"/>
      <c r="AH4615"/>
      <c r="AI4615"/>
      <c r="AK4615"/>
      <c r="AL4615"/>
      <c r="AM4615"/>
      <c r="AO4615"/>
      <c r="AP4615"/>
      <c r="AQ4615"/>
      <c r="AS4615"/>
      <c r="AT4615"/>
      <c r="AU4615"/>
      <c r="AW4615"/>
      <c r="AX4615"/>
      <c r="AY4615"/>
      <c r="BA4615"/>
      <c r="BB4615"/>
      <c r="BC4615"/>
      <c r="BE4615"/>
      <c r="BF4615"/>
      <c r="BG4615"/>
      <c r="BI4615"/>
      <c r="BJ4615"/>
      <c r="BK4615"/>
      <c r="BM4615"/>
      <c r="BN4615"/>
      <c r="BO4615"/>
    </row>
    <row r="4616" spans="1:67">
      <c r="A4616"/>
      <c r="B4616"/>
      <c r="C4616"/>
      <c r="E4616"/>
      <c r="F4616"/>
      <c r="G4616"/>
      <c r="I4616"/>
      <c r="J4616"/>
      <c r="K4616"/>
      <c r="M4616"/>
      <c r="N4616"/>
      <c r="O4616"/>
      <c r="Q4616"/>
      <c r="R4616"/>
      <c r="S4616"/>
      <c r="U4616"/>
      <c r="V4616"/>
      <c r="W4616"/>
      <c r="Y4616"/>
      <c r="Z4616"/>
      <c r="AA4616"/>
      <c r="AC4616"/>
      <c r="AD4616"/>
      <c r="AE4616"/>
      <c r="AG4616"/>
      <c r="AH4616"/>
      <c r="AI4616"/>
      <c r="AK4616"/>
      <c r="AL4616"/>
      <c r="AM4616"/>
      <c r="AO4616"/>
      <c r="AP4616"/>
      <c r="AQ4616"/>
      <c r="AS4616"/>
      <c r="AT4616"/>
      <c r="AU4616"/>
      <c r="AW4616"/>
      <c r="AX4616"/>
      <c r="AY4616"/>
      <c r="BA4616"/>
      <c r="BB4616"/>
      <c r="BC4616"/>
      <c r="BE4616"/>
      <c r="BF4616"/>
      <c r="BG4616"/>
      <c r="BI4616"/>
      <c r="BJ4616"/>
      <c r="BK4616"/>
      <c r="BM4616"/>
      <c r="BN4616"/>
      <c r="BO4616"/>
    </row>
    <row r="4617" spans="1:67">
      <c r="A4617"/>
      <c r="B4617"/>
      <c r="C4617"/>
      <c r="E4617"/>
      <c r="F4617"/>
      <c r="G4617"/>
      <c r="I4617"/>
      <c r="J4617"/>
      <c r="K4617"/>
      <c r="M4617"/>
      <c r="N4617"/>
      <c r="O4617"/>
      <c r="Q4617"/>
      <c r="R4617"/>
      <c r="S4617"/>
      <c r="U4617"/>
      <c r="V4617"/>
      <c r="W4617"/>
      <c r="Y4617"/>
      <c r="Z4617"/>
      <c r="AA4617"/>
      <c r="AC4617"/>
      <c r="AD4617"/>
      <c r="AE4617"/>
      <c r="AG4617"/>
      <c r="AH4617"/>
      <c r="AI4617"/>
      <c r="AK4617"/>
      <c r="AL4617"/>
      <c r="AM4617"/>
      <c r="AO4617"/>
      <c r="AP4617"/>
      <c r="AQ4617"/>
      <c r="AS4617"/>
      <c r="AT4617"/>
      <c r="AU4617"/>
      <c r="AW4617"/>
      <c r="AX4617"/>
      <c r="AY4617"/>
      <c r="BA4617"/>
      <c r="BB4617"/>
      <c r="BC4617"/>
      <c r="BE4617"/>
      <c r="BF4617"/>
      <c r="BG4617"/>
      <c r="BI4617"/>
      <c r="BJ4617"/>
      <c r="BK4617"/>
      <c r="BM4617"/>
      <c r="BN4617"/>
      <c r="BO4617"/>
    </row>
    <row r="4618" spans="1:67">
      <c r="A4618"/>
      <c r="B4618"/>
      <c r="C4618"/>
      <c r="E4618"/>
      <c r="F4618"/>
      <c r="G4618"/>
      <c r="I4618"/>
      <c r="J4618"/>
      <c r="K4618"/>
      <c r="M4618"/>
      <c r="N4618"/>
      <c r="O4618"/>
      <c r="Q4618"/>
      <c r="R4618"/>
      <c r="S4618"/>
      <c r="U4618"/>
      <c r="V4618"/>
      <c r="W4618"/>
      <c r="Y4618"/>
      <c r="Z4618"/>
      <c r="AA4618"/>
      <c r="AC4618"/>
      <c r="AD4618"/>
      <c r="AE4618"/>
      <c r="AG4618"/>
      <c r="AH4618"/>
      <c r="AI4618"/>
      <c r="AK4618"/>
      <c r="AL4618"/>
      <c r="AM4618"/>
      <c r="AO4618"/>
      <c r="AP4618"/>
      <c r="AQ4618"/>
      <c r="AS4618"/>
      <c r="AT4618"/>
      <c r="AU4618"/>
      <c r="AW4618"/>
      <c r="AX4618"/>
      <c r="AY4618"/>
      <c r="BA4618"/>
      <c r="BB4618"/>
      <c r="BC4618"/>
      <c r="BE4618"/>
      <c r="BF4618"/>
      <c r="BG4618"/>
      <c r="BI4618"/>
      <c r="BJ4618"/>
      <c r="BK4618"/>
      <c r="BM4618"/>
      <c r="BN4618"/>
      <c r="BO4618"/>
    </row>
    <row r="4619" spans="1:67">
      <c r="A4619"/>
      <c r="B4619"/>
      <c r="C4619"/>
      <c r="E4619"/>
      <c r="F4619"/>
      <c r="G4619"/>
      <c r="I4619"/>
      <c r="J4619"/>
      <c r="K4619"/>
      <c r="M4619"/>
      <c r="N4619"/>
      <c r="O4619"/>
      <c r="Q4619"/>
      <c r="R4619"/>
      <c r="S4619"/>
      <c r="U4619"/>
      <c r="V4619"/>
      <c r="W4619"/>
      <c r="Y4619"/>
      <c r="Z4619"/>
      <c r="AA4619"/>
      <c r="AC4619"/>
      <c r="AD4619"/>
      <c r="AE4619"/>
      <c r="AG4619"/>
      <c r="AH4619"/>
      <c r="AI4619"/>
      <c r="AK4619"/>
      <c r="AL4619"/>
      <c r="AM4619"/>
      <c r="AO4619"/>
      <c r="AP4619"/>
      <c r="AQ4619"/>
      <c r="AS4619"/>
      <c r="AT4619"/>
      <c r="AU4619"/>
      <c r="AW4619"/>
      <c r="AX4619"/>
      <c r="AY4619"/>
      <c r="BA4619"/>
      <c r="BB4619"/>
      <c r="BC4619"/>
      <c r="BE4619"/>
      <c r="BF4619"/>
      <c r="BG4619"/>
      <c r="BI4619"/>
      <c r="BJ4619"/>
      <c r="BK4619"/>
      <c r="BM4619"/>
      <c r="BN4619"/>
      <c r="BO4619"/>
    </row>
    <row r="4620" spans="1:67">
      <c r="A4620"/>
      <c r="B4620"/>
      <c r="C4620"/>
      <c r="E4620"/>
      <c r="F4620"/>
      <c r="G4620"/>
      <c r="I4620"/>
      <c r="J4620"/>
      <c r="K4620"/>
      <c r="M4620"/>
      <c r="N4620"/>
      <c r="O4620"/>
      <c r="Q4620"/>
      <c r="R4620"/>
      <c r="S4620"/>
      <c r="U4620"/>
      <c r="V4620"/>
      <c r="W4620"/>
      <c r="Y4620"/>
      <c r="Z4620"/>
      <c r="AA4620"/>
      <c r="AC4620"/>
      <c r="AD4620"/>
      <c r="AE4620"/>
      <c r="AG4620"/>
      <c r="AH4620"/>
      <c r="AI4620"/>
      <c r="AK4620"/>
      <c r="AL4620"/>
      <c r="AM4620"/>
      <c r="AO4620"/>
      <c r="AP4620"/>
      <c r="AQ4620"/>
      <c r="AS4620"/>
      <c r="AT4620"/>
      <c r="AU4620"/>
      <c r="AW4620"/>
      <c r="AX4620"/>
      <c r="AY4620"/>
      <c r="BA4620"/>
      <c r="BB4620"/>
      <c r="BC4620"/>
      <c r="BE4620"/>
      <c r="BF4620"/>
      <c r="BG4620"/>
      <c r="BI4620"/>
      <c r="BJ4620"/>
      <c r="BK4620"/>
      <c r="BM4620"/>
      <c r="BN4620"/>
      <c r="BO4620"/>
    </row>
    <row r="4621" spans="1:67">
      <c r="A4621"/>
      <c r="B4621"/>
      <c r="C4621"/>
      <c r="E4621"/>
      <c r="F4621"/>
      <c r="G4621"/>
      <c r="I4621"/>
      <c r="J4621"/>
      <c r="K4621"/>
      <c r="M4621"/>
      <c r="N4621"/>
      <c r="O4621"/>
      <c r="Q4621"/>
      <c r="R4621"/>
      <c r="S4621"/>
      <c r="U4621"/>
      <c r="V4621"/>
      <c r="W4621"/>
      <c r="Y4621"/>
      <c r="Z4621"/>
      <c r="AA4621"/>
      <c r="AC4621"/>
      <c r="AD4621"/>
      <c r="AE4621"/>
      <c r="AG4621"/>
      <c r="AH4621"/>
      <c r="AI4621"/>
      <c r="AK4621"/>
      <c r="AL4621"/>
      <c r="AM4621"/>
      <c r="AO4621"/>
      <c r="AP4621"/>
      <c r="AQ4621"/>
      <c r="AS4621"/>
      <c r="AT4621"/>
      <c r="AU4621"/>
      <c r="AW4621"/>
      <c r="AX4621"/>
      <c r="AY4621"/>
      <c r="BA4621"/>
      <c r="BB4621"/>
      <c r="BC4621"/>
      <c r="BE4621"/>
      <c r="BF4621"/>
      <c r="BG4621"/>
      <c r="BI4621"/>
      <c r="BJ4621"/>
      <c r="BK4621"/>
      <c r="BM4621"/>
      <c r="BN4621"/>
      <c r="BO4621"/>
    </row>
    <row r="4622" spans="1:67">
      <c r="A4622"/>
      <c r="B4622"/>
      <c r="C4622"/>
      <c r="E4622"/>
      <c r="F4622"/>
      <c r="G4622"/>
      <c r="I4622"/>
      <c r="J4622"/>
      <c r="K4622"/>
      <c r="M4622"/>
      <c r="N4622"/>
      <c r="O4622"/>
      <c r="Q4622"/>
      <c r="R4622"/>
      <c r="S4622"/>
      <c r="U4622"/>
      <c r="V4622"/>
      <c r="W4622"/>
      <c r="Y4622"/>
      <c r="Z4622"/>
      <c r="AA4622"/>
      <c r="AC4622"/>
      <c r="AD4622"/>
      <c r="AE4622"/>
      <c r="AG4622"/>
      <c r="AH4622"/>
      <c r="AI4622"/>
      <c r="AK4622"/>
      <c r="AL4622"/>
      <c r="AM4622"/>
      <c r="AO4622"/>
      <c r="AP4622"/>
      <c r="AQ4622"/>
      <c r="AS4622"/>
      <c r="AT4622"/>
      <c r="AU4622"/>
      <c r="AW4622"/>
      <c r="AX4622"/>
      <c r="AY4622"/>
      <c r="BA4622"/>
      <c r="BB4622"/>
      <c r="BC4622"/>
      <c r="BE4622"/>
      <c r="BF4622"/>
      <c r="BG4622"/>
      <c r="BI4622"/>
      <c r="BJ4622"/>
      <c r="BK4622"/>
      <c r="BM4622"/>
      <c r="BN4622"/>
      <c r="BO4622"/>
    </row>
    <row r="4623" spans="1:67">
      <c r="A4623"/>
      <c r="B4623"/>
      <c r="C4623"/>
      <c r="E4623"/>
      <c r="F4623"/>
      <c r="G4623"/>
      <c r="I4623"/>
      <c r="J4623"/>
      <c r="K4623"/>
      <c r="M4623"/>
      <c r="N4623"/>
      <c r="O4623"/>
      <c r="Q4623"/>
      <c r="R4623"/>
      <c r="S4623"/>
      <c r="U4623"/>
      <c r="V4623"/>
      <c r="W4623"/>
      <c r="Y4623"/>
      <c r="Z4623"/>
      <c r="AA4623"/>
      <c r="AC4623"/>
      <c r="AD4623"/>
      <c r="AE4623"/>
      <c r="AG4623"/>
      <c r="AH4623"/>
      <c r="AI4623"/>
      <c r="AK4623"/>
      <c r="AL4623"/>
      <c r="AM4623"/>
      <c r="AO4623"/>
      <c r="AP4623"/>
      <c r="AQ4623"/>
      <c r="AS4623"/>
      <c r="AT4623"/>
      <c r="AU4623"/>
      <c r="AW4623"/>
      <c r="AX4623"/>
      <c r="AY4623"/>
      <c r="BA4623"/>
      <c r="BB4623"/>
      <c r="BC4623"/>
      <c r="BE4623"/>
      <c r="BF4623"/>
      <c r="BG4623"/>
      <c r="BI4623"/>
      <c r="BJ4623"/>
      <c r="BK4623"/>
      <c r="BM4623"/>
      <c r="BN4623"/>
      <c r="BO4623"/>
    </row>
    <row r="4624" spans="1:67">
      <c r="A4624"/>
      <c r="B4624"/>
      <c r="C4624"/>
      <c r="E4624"/>
      <c r="F4624"/>
      <c r="G4624"/>
      <c r="I4624"/>
      <c r="J4624"/>
      <c r="K4624"/>
      <c r="M4624"/>
      <c r="N4624"/>
      <c r="O4624"/>
      <c r="Q4624"/>
      <c r="R4624"/>
      <c r="S4624"/>
      <c r="U4624"/>
      <c r="V4624"/>
      <c r="W4624"/>
      <c r="Y4624"/>
      <c r="Z4624"/>
      <c r="AA4624"/>
      <c r="AC4624"/>
      <c r="AD4624"/>
      <c r="AE4624"/>
      <c r="AG4624"/>
      <c r="AH4624"/>
      <c r="AI4624"/>
      <c r="AK4624"/>
      <c r="AL4624"/>
      <c r="AM4624"/>
      <c r="AO4624"/>
      <c r="AP4624"/>
      <c r="AQ4624"/>
      <c r="AS4624"/>
      <c r="AT4624"/>
      <c r="AU4624"/>
      <c r="AW4624"/>
      <c r="AX4624"/>
      <c r="AY4624"/>
      <c r="BA4624"/>
      <c r="BB4624"/>
      <c r="BC4624"/>
      <c r="BE4624"/>
      <c r="BF4624"/>
      <c r="BG4624"/>
      <c r="BI4624"/>
      <c r="BJ4624"/>
      <c r="BK4624"/>
      <c r="BM4624"/>
      <c r="BN4624"/>
      <c r="BO4624"/>
    </row>
    <row r="4625" spans="1:67">
      <c r="A4625"/>
      <c r="B4625"/>
      <c r="C4625"/>
      <c r="E4625"/>
      <c r="F4625"/>
      <c r="G4625"/>
      <c r="I4625"/>
      <c r="J4625"/>
      <c r="K4625"/>
      <c r="M4625"/>
      <c r="N4625"/>
      <c r="O4625"/>
      <c r="Q4625"/>
      <c r="R4625"/>
      <c r="S4625"/>
      <c r="U4625"/>
      <c r="V4625"/>
      <c r="W4625"/>
      <c r="Y4625"/>
      <c r="Z4625"/>
      <c r="AA4625"/>
      <c r="AC4625"/>
      <c r="AD4625"/>
      <c r="AE4625"/>
      <c r="AG4625"/>
      <c r="AH4625"/>
      <c r="AI4625"/>
      <c r="AK4625"/>
      <c r="AL4625"/>
      <c r="AM4625"/>
      <c r="AO4625"/>
      <c r="AP4625"/>
      <c r="AQ4625"/>
      <c r="AS4625"/>
      <c r="AT4625"/>
      <c r="AU4625"/>
      <c r="AW4625"/>
      <c r="AX4625"/>
      <c r="AY4625"/>
      <c r="BA4625"/>
      <c r="BB4625"/>
      <c r="BC4625"/>
      <c r="BE4625"/>
      <c r="BF4625"/>
      <c r="BG4625"/>
      <c r="BI4625"/>
      <c r="BJ4625"/>
      <c r="BK4625"/>
      <c r="BM4625"/>
      <c r="BN4625"/>
      <c r="BO4625"/>
    </row>
    <row r="4626" spans="1:67">
      <c r="A4626"/>
      <c r="B4626"/>
      <c r="C4626"/>
      <c r="E4626"/>
      <c r="F4626"/>
      <c r="G4626"/>
      <c r="I4626"/>
      <c r="J4626"/>
      <c r="K4626"/>
      <c r="M4626"/>
      <c r="N4626"/>
      <c r="O4626"/>
      <c r="Q4626"/>
      <c r="R4626"/>
      <c r="S4626"/>
      <c r="U4626"/>
      <c r="V4626"/>
      <c r="W4626"/>
      <c r="Y4626"/>
      <c r="Z4626"/>
      <c r="AA4626"/>
      <c r="AC4626"/>
      <c r="AD4626"/>
      <c r="AE4626"/>
      <c r="AG4626"/>
      <c r="AH4626"/>
      <c r="AI4626"/>
      <c r="AK4626"/>
      <c r="AL4626"/>
      <c r="AM4626"/>
      <c r="AO4626"/>
      <c r="AP4626"/>
      <c r="AQ4626"/>
      <c r="AS4626"/>
      <c r="AT4626"/>
      <c r="AU4626"/>
      <c r="AW4626"/>
      <c r="AX4626"/>
      <c r="AY4626"/>
      <c r="BA4626"/>
      <c r="BB4626"/>
      <c r="BC4626"/>
      <c r="BE4626"/>
      <c r="BF4626"/>
      <c r="BG4626"/>
      <c r="BI4626"/>
      <c r="BJ4626"/>
      <c r="BK4626"/>
      <c r="BM4626"/>
      <c r="BN4626"/>
      <c r="BO4626"/>
    </row>
    <row r="4627" spans="1:67">
      <c r="A4627"/>
      <c r="B4627"/>
      <c r="C4627"/>
      <c r="E4627"/>
      <c r="F4627"/>
      <c r="G4627"/>
      <c r="I4627"/>
      <c r="J4627"/>
      <c r="K4627"/>
      <c r="M4627"/>
      <c r="N4627"/>
      <c r="O4627"/>
      <c r="Q4627"/>
      <c r="R4627"/>
      <c r="S4627"/>
      <c r="U4627"/>
      <c r="V4627"/>
      <c r="W4627"/>
      <c r="Y4627"/>
      <c r="Z4627"/>
      <c r="AA4627"/>
      <c r="AC4627"/>
      <c r="AD4627"/>
      <c r="AE4627"/>
      <c r="AG4627"/>
      <c r="AH4627"/>
      <c r="AI4627"/>
      <c r="AK4627"/>
      <c r="AL4627"/>
      <c r="AM4627"/>
      <c r="AO4627"/>
      <c r="AP4627"/>
      <c r="AQ4627"/>
      <c r="AS4627"/>
      <c r="AT4627"/>
      <c r="AU4627"/>
      <c r="AW4627"/>
      <c r="AX4627"/>
      <c r="AY4627"/>
      <c r="BA4627"/>
      <c r="BB4627"/>
      <c r="BC4627"/>
      <c r="BE4627"/>
      <c r="BF4627"/>
      <c r="BG4627"/>
      <c r="BI4627"/>
      <c r="BJ4627"/>
      <c r="BK4627"/>
      <c r="BM4627"/>
      <c r="BN4627"/>
      <c r="BO4627"/>
    </row>
    <row r="4628" spans="1:67">
      <c r="A4628"/>
      <c r="B4628"/>
      <c r="C4628"/>
      <c r="E4628"/>
      <c r="F4628"/>
      <c r="G4628"/>
      <c r="I4628"/>
      <c r="J4628"/>
      <c r="K4628"/>
      <c r="M4628"/>
      <c r="N4628"/>
      <c r="O4628"/>
      <c r="Q4628"/>
      <c r="R4628"/>
      <c r="S4628"/>
      <c r="U4628"/>
      <c r="V4628"/>
      <c r="W4628"/>
      <c r="Y4628"/>
      <c r="Z4628"/>
      <c r="AA4628"/>
      <c r="AC4628"/>
      <c r="AD4628"/>
      <c r="AE4628"/>
      <c r="AG4628"/>
      <c r="AH4628"/>
      <c r="AI4628"/>
      <c r="AK4628"/>
      <c r="AL4628"/>
      <c r="AM4628"/>
      <c r="AO4628"/>
      <c r="AP4628"/>
      <c r="AQ4628"/>
      <c r="AS4628"/>
      <c r="AT4628"/>
      <c r="AU4628"/>
      <c r="AW4628"/>
      <c r="AX4628"/>
      <c r="AY4628"/>
      <c r="BA4628"/>
      <c r="BB4628"/>
      <c r="BC4628"/>
      <c r="BE4628"/>
      <c r="BF4628"/>
      <c r="BG4628"/>
      <c r="BI4628"/>
      <c r="BJ4628"/>
      <c r="BK4628"/>
      <c r="BM4628"/>
      <c r="BN4628"/>
      <c r="BO4628"/>
    </row>
    <row r="4629" spans="1:67">
      <c r="A4629"/>
      <c r="B4629"/>
      <c r="C4629"/>
      <c r="E4629"/>
      <c r="F4629"/>
      <c r="G4629"/>
      <c r="I4629"/>
      <c r="J4629"/>
      <c r="K4629"/>
      <c r="M4629"/>
      <c r="N4629"/>
      <c r="O4629"/>
      <c r="Q4629"/>
      <c r="R4629"/>
      <c r="S4629"/>
      <c r="U4629"/>
      <c r="V4629"/>
      <c r="W4629"/>
      <c r="Y4629"/>
      <c r="Z4629"/>
      <c r="AA4629"/>
      <c r="AC4629"/>
      <c r="AD4629"/>
      <c r="AE4629"/>
      <c r="AG4629"/>
      <c r="AH4629"/>
      <c r="AI4629"/>
      <c r="AK4629"/>
      <c r="AL4629"/>
      <c r="AM4629"/>
      <c r="AO4629"/>
      <c r="AP4629"/>
      <c r="AQ4629"/>
      <c r="AS4629"/>
      <c r="AT4629"/>
      <c r="AU4629"/>
      <c r="AW4629"/>
      <c r="AX4629"/>
      <c r="AY4629"/>
      <c r="BA4629"/>
      <c r="BB4629"/>
      <c r="BC4629"/>
      <c r="BE4629"/>
      <c r="BF4629"/>
      <c r="BG4629"/>
      <c r="BI4629"/>
      <c r="BJ4629"/>
      <c r="BK4629"/>
      <c r="BM4629"/>
      <c r="BN4629"/>
      <c r="BO4629"/>
    </row>
    <row r="4630" spans="1:67">
      <c r="A4630"/>
      <c r="B4630"/>
      <c r="C4630"/>
      <c r="E4630"/>
      <c r="F4630"/>
      <c r="G4630"/>
      <c r="I4630"/>
      <c r="J4630"/>
      <c r="K4630"/>
      <c r="M4630"/>
      <c r="N4630"/>
      <c r="O4630"/>
      <c r="Q4630"/>
      <c r="R4630"/>
      <c r="S4630"/>
      <c r="U4630"/>
      <c r="V4630"/>
      <c r="W4630"/>
      <c r="Y4630"/>
      <c r="Z4630"/>
      <c r="AA4630"/>
      <c r="AC4630"/>
      <c r="AD4630"/>
      <c r="AE4630"/>
      <c r="AG4630"/>
      <c r="AH4630"/>
      <c r="AI4630"/>
      <c r="AK4630"/>
      <c r="AL4630"/>
      <c r="AM4630"/>
      <c r="AO4630"/>
      <c r="AP4630"/>
      <c r="AQ4630"/>
      <c r="AS4630"/>
      <c r="AT4630"/>
      <c r="AU4630"/>
      <c r="AW4630"/>
      <c r="AX4630"/>
      <c r="AY4630"/>
      <c r="BA4630"/>
      <c r="BB4630"/>
      <c r="BC4630"/>
      <c r="BE4630"/>
      <c r="BF4630"/>
      <c r="BG4630"/>
      <c r="BI4630"/>
      <c r="BJ4630"/>
      <c r="BK4630"/>
      <c r="BM4630"/>
      <c r="BN4630"/>
      <c r="BO4630"/>
    </row>
    <row r="4631" spans="1:67">
      <c r="A4631"/>
      <c r="B4631"/>
      <c r="C4631"/>
      <c r="E4631"/>
      <c r="F4631"/>
      <c r="G4631"/>
      <c r="I4631"/>
      <c r="J4631"/>
      <c r="K4631"/>
      <c r="M4631"/>
      <c r="N4631"/>
      <c r="O4631"/>
      <c r="Q4631"/>
      <c r="R4631"/>
      <c r="S4631"/>
      <c r="U4631"/>
      <c r="V4631"/>
      <c r="W4631"/>
      <c r="Y4631"/>
      <c r="Z4631"/>
      <c r="AA4631"/>
      <c r="AC4631"/>
      <c r="AD4631"/>
      <c r="AE4631"/>
      <c r="AG4631"/>
      <c r="AH4631"/>
      <c r="AI4631"/>
      <c r="AK4631"/>
      <c r="AL4631"/>
      <c r="AM4631"/>
      <c r="AO4631"/>
      <c r="AP4631"/>
      <c r="AQ4631"/>
      <c r="AS4631"/>
      <c r="AT4631"/>
      <c r="AU4631"/>
      <c r="AW4631"/>
      <c r="AX4631"/>
      <c r="AY4631"/>
      <c r="BA4631"/>
      <c r="BB4631"/>
      <c r="BC4631"/>
      <c r="BE4631"/>
      <c r="BF4631"/>
      <c r="BG4631"/>
      <c r="BI4631"/>
      <c r="BJ4631"/>
      <c r="BK4631"/>
      <c r="BM4631"/>
      <c r="BN4631"/>
      <c r="BO4631"/>
    </row>
    <row r="4632" spans="1:67">
      <c r="A4632"/>
      <c r="B4632"/>
      <c r="C4632"/>
      <c r="E4632"/>
      <c r="F4632"/>
      <c r="G4632"/>
      <c r="I4632"/>
      <c r="J4632"/>
      <c r="K4632"/>
      <c r="M4632"/>
      <c r="N4632"/>
      <c r="O4632"/>
      <c r="Q4632"/>
      <c r="R4632"/>
      <c r="S4632"/>
      <c r="U4632"/>
      <c r="V4632"/>
      <c r="W4632"/>
      <c r="Y4632"/>
      <c r="Z4632"/>
      <c r="AA4632"/>
      <c r="AC4632"/>
      <c r="AD4632"/>
      <c r="AE4632"/>
      <c r="AG4632"/>
      <c r="AH4632"/>
      <c r="AI4632"/>
      <c r="AK4632"/>
      <c r="AL4632"/>
      <c r="AM4632"/>
      <c r="AO4632"/>
      <c r="AP4632"/>
      <c r="AQ4632"/>
      <c r="AS4632"/>
      <c r="AT4632"/>
      <c r="AU4632"/>
      <c r="AW4632"/>
      <c r="AX4632"/>
      <c r="AY4632"/>
      <c r="BA4632"/>
      <c r="BB4632"/>
      <c r="BC4632"/>
      <c r="BE4632"/>
      <c r="BF4632"/>
      <c r="BG4632"/>
      <c r="BI4632"/>
      <c r="BJ4632"/>
      <c r="BK4632"/>
      <c r="BM4632"/>
      <c r="BN4632"/>
      <c r="BO4632"/>
    </row>
    <row r="4633" spans="1:67">
      <c r="A4633"/>
      <c r="B4633"/>
      <c r="C4633"/>
      <c r="E4633"/>
      <c r="F4633"/>
      <c r="G4633"/>
      <c r="I4633"/>
      <c r="J4633"/>
      <c r="K4633"/>
      <c r="M4633"/>
      <c r="N4633"/>
      <c r="O4633"/>
      <c r="Q4633"/>
      <c r="R4633"/>
      <c r="S4633"/>
      <c r="U4633"/>
      <c r="V4633"/>
      <c r="W4633"/>
      <c r="Y4633"/>
      <c r="Z4633"/>
      <c r="AA4633"/>
      <c r="AC4633"/>
      <c r="AD4633"/>
      <c r="AE4633"/>
      <c r="AG4633"/>
      <c r="AH4633"/>
      <c r="AI4633"/>
      <c r="AK4633"/>
      <c r="AL4633"/>
      <c r="AM4633"/>
      <c r="AO4633"/>
      <c r="AP4633"/>
      <c r="AQ4633"/>
      <c r="AS4633"/>
      <c r="AT4633"/>
      <c r="AU4633"/>
      <c r="AW4633"/>
      <c r="AX4633"/>
      <c r="AY4633"/>
      <c r="BA4633"/>
      <c r="BB4633"/>
      <c r="BC4633"/>
      <c r="BE4633"/>
      <c r="BF4633"/>
      <c r="BG4633"/>
      <c r="BI4633"/>
      <c r="BJ4633"/>
      <c r="BK4633"/>
      <c r="BM4633"/>
      <c r="BN4633"/>
      <c r="BO4633"/>
    </row>
    <row r="4634" spans="1:67">
      <c r="A4634"/>
      <c r="B4634"/>
      <c r="C4634"/>
      <c r="E4634"/>
      <c r="F4634"/>
      <c r="G4634"/>
      <c r="I4634"/>
      <c r="J4634"/>
      <c r="K4634"/>
      <c r="M4634"/>
      <c r="N4634"/>
      <c r="O4634"/>
      <c r="Q4634"/>
      <c r="R4634"/>
      <c r="S4634"/>
      <c r="U4634"/>
      <c r="V4634"/>
      <c r="W4634"/>
      <c r="Y4634"/>
      <c r="Z4634"/>
      <c r="AA4634"/>
      <c r="AC4634"/>
      <c r="AD4634"/>
      <c r="AE4634"/>
      <c r="AG4634"/>
      <c r="AH4634"/>
      <c r="AI4634"/>
      <c r="AK4634"/>
      <c r="AL4634"/>
      <c r="AM4634"/>
      <c r="AO4634"/>
      <c r="AP4634"/>
      <c r="AQ4634"/>
      <c r="AS4634"/>
      <c r="AT4634"/>
      <c r="AU4634"/>
      <c r="AW4634"/>
      <c r="AX4634"/>
      <c r="AY4634"/>
      <c r="BA4634"/>
      <c r="BB4634"/>
      <c r="BC4634"/>
      <c r="BE4634"/>
      <c r="BF4634"/>
      <c r="BG4634"/>
      <c r="BI4634"/>
      <c r="BJ4634"/>
      <c r="BK4634"/>
      <c r="BM4634"/>
      <c r="BN4634"/>
      <c r="BO4634"/>
    </row>
    <row r="4635" spans="1:67">
      <c r="A4635"/>
      <c r="B4635"/>
      <c r="C4635"/>
      <c r="E4635"/>
      <c r="F4635"/>
      <c r="G4635"/>
      <c r="I4635"/>
      <c r="J4635"/>
      <c r="K4635"/>
      <c r="M4635"/>
      <c r="N4635"/>
      <c r="O4635"/>
      <c r="Q4635"/>
      <c r="R4635"/>
      <c r="S4635"/>
      <c r="U4635"/>
      <c r="V4635"/>
      <c r="W4635"/>
      <c r="Y4635"/>
      <c r="Z4635"/>
      <c r="AA4635"/>
      <c r="AC4635"/>
      <c r="AD4635"/>
      <c r="AE4635"/>
      <c r="AG4635"/>
      <c r="AH4635"/>
      <c r="AI4635"/>
      <c r="AK4635"/>
      <c r="AL4635"/>
      <c r="AM4635"/>
      <c r="AO4635"/>
      <c r="AP4635"/>
      <c r="AQ4635"/>
      <c r="AS4635"/>
      <c r="AT4635"/>
      <c r="AU4635"/>
      <c r="AW4635"/>
      <c r="AX4635"/>
      <c r="AY4635"/>
      <c r="BA4635"/>
      <c r="BB4635"/>
      <c r="BC4635"/>
      <c r="BE4635"/>
      <c r="BF4635"/>
      <c r="BG4635"/>
      <c r="BI4635"/>
      <c r="BJ4635"/>
      <c r="BK4635"/>
      <c r="BM4635"/>
      <c r="BN4635"/>
      <c r="BO4635"/>
    </row>
    <row r="4636" spans="1:67">
      <c r="A4636"/>
      <c r="B4636"/>
      <c r="C4636"/>
      <c r="E4636"/>
      <c r="F4636"/>
      <c r="G4636"/>
      <c r="I4636"/>
      <c r="J4636"/>
      <c r="K4636"/>
      <c r="M4636"/>
      <c r="N4636"/>
      <c r="O4636"/>
      <c r="Q4636"/>
      <c r="R4636"/>
      <c r="S4636"/>
      <c r="U4636"/>
      <c r="V4636"/>
      <c r="W4636"/>
      <c r="Y4636"/>
      <c r="Z4636"/>
      <c r="AA4636"/>
      <c r="AC4636"/>
      <c r="AD4636"/>
      <c r="AE4636"/>
      <c r="AG4636"/>
      <c r="AH4636"/>
      <c r="AI4636"/>
      <c r="AK4636"/>
      <c r="AL4636"/>
      <c r="AM4636"/>
      <c r="AO4636"/>
      <c r="AP4636"/>
      <c r="AQ4636"/>
      <c r="AS4636"/>
      <c r="AT4636"/>
      <c r="AU4636"/>
      <c r="AW4636"/>
      <c r="AX4636"/>
      <c r="AY4636"/>
      <c r="BA4636"/>
      <c r="BB4636"/>
      <c r="BC4636"/>
      <c r="BE4636"/>
      <c r="BF4636"/>
      <c r="BG4636"/>
      <c r="BI4636"/>
      <c r="BJ4636"/>
      <c r="BK4636"/>
      <c r="BM4636"/>
      <c r="BN4636"/>
      <c r="BO4636"/>
    </row>
    <row r="4637" spans="1:67">
      <c r="A4637"/>
      <c r="B4637"/>
      <c r="C4637"/>
      <c r="E4637"/>
      <c r="F4637"/>
      <c r="G4637"/>
      <c r="I4637"/>
      <c r="J4637"/>
      <c r="K4637"/>
      <c r="M4637"/>
      <c r="N4637"/>
      <c r="O4637"/>
      <c r="Q4637"/>
      <c r="R4637"/>
      <c r="S4637"/>
      <c r="U4637"/>
      <c r="V4637"/>
      <c r="W4637"/>
      <c r="Y4637"/>
      <c r="Z4637"/>
      <c r="AA4637"/>
      <c r="AC4637"/>
      <c r="AD4637"/>
      <c r="AE4637"/>
      <c r="AG4637"/>
      <c r="AH4637"/>
      <c r="AI4637"/>
      <c r="AK4637"/>
      <c r="AL4637"/>
      <c r="AM4637"/>
      <c r="AO4637"/>
      <c r="AP4637"/>
      <c r="AQ4637"/>
      <c r="AS4637"/>
      <c r="AT4637"/>
      <c r="AU4637"/>
      <c r="AW4637"/>
      <c r="AX4637"/>
      <c r="AY4637"/>
      <c r="BA4637"/>
      <c r="BB4637"/>
      <c r="BC4637"/>
      <c r="BE4637"/>
      <c r="BF4637"/>
      <c r="BG4637"/>
      <c r="BI4637"/>
      <c r="BJ4637"/>
      <c r="BK4637"/>
      <c r="BM4637"/>
      <c r="BN4637"/>
      <c r="BO4637"/>
    </row>
    <row r="4638" spans="1:67">
      <c r="A4638"/>
      <c r="B4638"/>
      <c r="C4638"/>
      <c r="E4638"/>
      <c r="F4638"/>
      <c r="G4638"/>
      <c r="I4638"/>
      <c r="J4638"/>
      <c r="K4638"/>
      <c r="M4638"/>
      <c r="N4638"/>
      <c r="O4638"/>
      <c r="Q4638"/>
      <c r="R4638"/>
      <c r="S4638"/>
      <c r="U4638"/>
      <c r="V4638"/>
      <c r="W4638"/>
      <c r="Y4638"/>
      <c r="Z4638"/>
      <c r="AA4638"/>
      <c r="AC4638"/>
      <c r="AD4638"/>
      <c r="AE4638"/>
      <c r="AG4638"/>
      <c r="AH4638"/>
      <c r="AI4638"/>
      <c r="AK4638"/>
      <c r="AL4638"/>
      <c r="AM4638"/>
      <c r="AO4638"/>
      <c r="AP4638"/>
      <c r="AQ4638"/>
      <c r="AS4638"/>
      <c r="AT4638"/>
      <c r="AU4638"/>
      <c r="AW4638"/>
      <c r="AX4638"/>
      <c r="AY4638"/>
      <c r="BA4638"/>
      <c r="BB4638"/>
      <c r="BC4638"/>
      <c r="BE4638"/>
      <c r="BF4638"/>
      <c r="BG4638"/>
      <c r="BI4638"/>
      <c r="BJ4638"/>
      <c r="BK4638"/>
      <c r="BM4638"/>
      <c r="BN4638"/>
      <c r="BO4638"/>
    </row>
    <row r="4639" spans="1:67">
      <c r="A4639"/>
      <c r="B4639"/>
      <c r="C4639"/>
      <c r="E4639"/>
      <c r="F4639"/>
      <c r="G4639"/>
      <c r="I4639"/>
      <c r="J4639"/>
      <c r="K4639"/>
      <c r="M4639"/>
      <c r="N4639"/>
      <c r="O4639"/>
      <c r="Q4639"/>
      <c r="R4639"/>
      <c r="S4639"/>
      <c r="U4639"/>
      <c r="V4639"/>
      <c r="W4639"/>
      <c r="Y4639"/>
      <c r="Z4639"/>
      <c r="AA4639"/>
      <c r="AC4639"/>
      <c r="AD4639"/>
      <c r="AE4639"/>
      <c r="AG4639"/>
      <c r="AH4639"/>
      <c r="AI4639"/>
      <c r="AK4639"/>
      <c r="AL4639"/>
      <c r="AM4639"/>
      <c r="AO4639"/>
      <c r="AP4639"/>
      <c r="AQ4639"/>
      <c r="AS4639"/>
      <c r="AT4639"/>
      <c r="AU4639"/>
      <c r="AW4639"/>
      <c r="AX4639"/>
      <c r="AY4639"/>
      <c r="BA4639"/>
      <c r="BB4639"/>
      <c r="BC4639"/>
      <c r="BE4639"/>
      <c r="BF4639"/>
      <c r="BG4639"/>
      <c r="BI4639"/>
      <c r="BJ4639"/>
      <c r="BK4639"/>
      <c r="BM4639"/>
      <c r="BN4639"/>
      <c r="BO4639"/>
    </row>
    <row r="4640" spans="1:67">
      <c r="A4640"/>
      <c r="B4640"/>
      <c r="C4640"/>
      <c r="E4640"/>
      <c r="F4640"/>
      <c r="G4640"/>
      <c r="I4640"/>
      <c r="J4640"/>
      <c r="K4640"/>
      <c r="M4640"/>
      <c r="N4640"/>
      <c r="O4640"/>
      <c r="Q4640"/>
      <c r="R4640"/>
      <c r="S4640"/>
      <c r="U4640"/>
      <c r="V4640"/>
      <c r="W4640"/>
      <c r="Y4640"/>
      <c r="Z4640"/>
      <c r="AA4640"/>
      <c r="AC4640"/>
      <c r="AD4640"/>
      <c r="AE4640"/>
      <c r="AG4640"/>
      <c r="AH4640"/>
      <c r="AI4640"/>
      <c r="AK4640"/>
      <c r="AL4640"/>
      <c r="AM4640"/>
      <c r="AO4640"/>
      <c r="AP4640"/>
      <c r="AQ4640"/>
      <c r="AS4640"/>
      <c r="AT4640"/>
      <c r="AU4640"/>
      <c r="AW4640"/>
      <c r="AX4640"/>
      <c r="AY4640"/>
      <c r="BA4640"/>
      <c r="BB4640"/>
      <c r="BC4640"/>
      <c r="BE4640"/>
      <c r="BF4640"/>
      <c r="BG4640"/>
      <c r="BI4640"/>
      <c r="BJ4640"/>
      <c r="BK4640"/>
      <c r="BM4640"/>
      <c r="BN4640"/>
      <c r="BO4640"/>
    </row>
    <row r="4641" spans="1:67">
      <c r="A4641"/>
      <c r="B4641"/>
      <c r="C4641"/>
      <c r="E4641"/>
      <c r="F4641"/>
      <c r="G4641"/>
      <c r="I4641"/>
      <c r="J4641"/>
      <c r="K4641"/>
      <c r="M4641"/>
      <c r="N4641"/>
      <c r="O4641"/>
      <c r="Q4641"/>
      <c r="R4641"/>
      <c r="S4641"/>
      <c r="U4641"/>
      <c r="V4641"/>
      <c r="W4641"/>
      <c r="Y4641"/>
      <c r="Z4641"/>
      <c r="AA4641"/>
      <c r="AC4641"/>
      <c r="AD4641"/>
      <c r="AE4641"/>
      <c r="AG4641"/>
      <c r="AH4641"/>
      <c r="AI4641"/>
      <c r="AK4641"/>
      <c r="AL4641"/>
      <c r="AM4641"/>
      <c r="AO4641"/>
      <c r="AP4641"/>
      <c r="AQ4641"/>
      <c r="AS4641"/>
      <c r="AT4641"/>
      <c r="AU4641"/>
      <c r="AW4641"/>
      <c r="AX4641"/>
      <c r="AY4641"/>
      <c r="BA4641"/>
      <c r="BB4641"/>
      <c r="BC4641"/>
      <c r="BE4641"/>
      <c r="BF4641"/>
      <c r="BG4641"/>
      <c r="BI4641"/>
      <c r="BJ4641"/>
      <c r="BK4641"/>
      <c r="BM4641"/>
      <c r="BN4641"/>
      <c r="BO4641"/>
    </row>
    <row r="4642" spans="1:67">
      <c r="A4642"/>
      <c r="B4642"/>
      <c r="C4642"/>
      <c r="E4642"/>
      <c r="F4642"/>
      <c r="G4642"/>
      <c r="I4642"/>
      <c r="J4642"/>
      <c r="K4642"/>
      <c r="M4642"/>
      <c r="N4642"/>
      <c r="O4642"/>
      <c r="Q4642"/>
      <c r="R4642"/>
      <c r="S4642"/>
      <c r="U4642"/>
      <c r="V4642"/>
      <c r="W4642"/>
      <c r="Y4642"/>
      <c r="Z4642"/>
      <c r="AA4642"/>
      <c r="AC4642"/>
      <c r="AD4642"/>
      <c r="AE4642"/>
      <c r="AG4642"/>
      <c r="AH4642"/>
      <c r="AI4642"/>
      <c r="AK4642"/>
      <c r="AL4642"/>
      <c r="AM4642"/>
      <c r="AO4642"/>
      <c r="AP4642"/>
      <c r="AQ4642"/>
      <c r="AS4642"/>
      <c r="AT4642"/>
      <c r="AU4642"/>
      <c r="AW4642"/>
      <c r="AX4642"/>
      <c r="AY4642"/>
      <c r="BA4642"/>
      <c r="BB4642"/>
      <c r="BC4642"/>
      <c r="BE4642"/>
      <c r="BF4642"/>
      <c r="BG4642"/>
      <c r="BI4642"/>
      <c r="BJ4642"/>
      <c r="BK4642"/>
      <c r="BM4642"/>
      <c r="BN4642"/>
      <c r="BO4642"/>
    </row>
    <row r="4643" spans="1:67">
      <c r="A4643"/>
      <c r="B4643"/>
      <c r="C4643"/>
      <c r="E4643"/>
      <c r="F4643"/>
      <c r="G4643"/>
      <c r="I4643"/>
      <c r="J4643"/>
      <c r="K4643"/>
      <c r="M4643"/>
      <c r="N4643"/>
      <c r="O4643"/>
      <c r="Q4643"/>
      <c r="R4643"/>
      <c r="S4643"/>
      <c r="U4643"/>
      <c r="V4643"/>
      <c r="W4643"/>
      <c r="Y4643"/>
      <c r="Z4643"/>
      <c r="AA4643"/>
      <c r="AC4643"/>
      <c r="AD4643"/>
      <c r="AE4643"/>
      <c r="AG4643"/>
      <c r="AH4643"/>
      <c r="AI4643"/>
      <c r="AK4643"/>
      <c r="AL4643"/>
      <c r="AM4643"/>
      <c r="AO4643"/>
      <c r="AP4643"/>
      <c r="AQ4643"/>
      <c r="AS4643"/>
      <c r="AT4643"/>
      <c r="AU4643"/>
      <c r="AW4643"/>
      <c r="AX4643"/>
      <c r="AY4643"/>
      <c r="BA4643"/>
      <c r="BB4643"/>
      <c r="BC4643"/>
      <c r="BE4643"/>
      <c r="BF4643"/>
      <c r="BG4643"/>
      <c r="BI4643"/>
      <c r="BJ4643"/>
      <c r="BK4643"/>
      <c r="BM4643"/>
      <c r="BN4643"/>
      <c r="BO4643"/>
    </row>
    <row r="4644" spans="1:67">
      <c r="A4644"/>
      <c r="B4644"/>
      <c r="C4644"/>
      <c r="E4644"/>
      <c r="F4644"/>
      <c r="G4644"/>
      <c r="I4644"/>
      <c r="J4644"/>
      <c r="K4644"/>
      <c r="M4644"/>
      <c r="N4644"/>
      <c r="O4644"/>
      <c r="Q4644"/>
      <c r="R4644"/>
      <c r="S4644"/>
      <c r="U4644"/>
      <c r="V4644"/>
      <c r="W4644"/>
      <c r="Y4644"/>
      <c r="Z4644"/>
      <c r="AA4644"/>
      <c r="AC4644"/>
      <c r="AD4644"/>
      <c r="AE4644"/>
      <c r="AG4644"/>
      <c r="AH4644"/>
      <c r="AI4644"/>
      <c r="AK4644"/>
      <c r="AL4644"/>
      <c r="AM4644"/>
      <c r="AO4644"/>
      <c r="AP4644"/>
      <c r="AQ4644"/>
      <c r="AS4644"/>
      <c r="AT4644"/>
      <c r="AU4644"/>
      <c r="AW4644"/>
      <c r="AX4644"/>
      <c r="AY4644"/>
      <c r="BA4644"/>
      <c r="BB4644"/>
      <c r="BC4644"/>
      <c r="BE4644"/>
      <c r="BF4644"/>
      <c r="BG4644"/>
      <c r="BI4644"/>
      <c r="BJ4644"/>
      <c r="BK4644"/>
      <c r="BM4644"/>
      <c r="BN4644"/>
      <c r="BO4644"/>
    </row>
    <row r="4645" spans="1:67">
      <c r="A4645"/>
      <c r="B4645"/>
      <c r="C4645"/>
      <c r="E4645"/>
      <c r="F4645"/>
      <c r="G4645"/>
      <c r="I4645"/>
      <c r="J4645"/>
      <c r="K4645"/>
      <c r="M4645"/>
      <c r="N4645"/>
      <c r="O4645"/>
      <c r="Q4645"/>
      <c r="R4645"/>
      <c r="S4645"/>
      <c r="U4645"/>
      <c r="V4645"/>
      <c r="W4645"/>
      <c r="Y4645"/>
      <c r="Z4645"/>
      <c r="AA4645"/>
      <c r="AC4645"/>
      <c r="AD4645"/>
      <c r="AE4645"/>
      <c r="AG4645"/>
      <c r="AH4645"/>
      <c r="AI4645"/>
      <c r="AK4645"/>
      <c r="AL4645"/>
      <c r="AM4645"/>
      <c r="AO4645"/>
      <c r="AP4645"/>
      <c r="AQ4645"/>
      <c r="AS4645"/>
      <c r="AT4645"/>
      <c r="AU4645"/>
      <c r="AW4645"/>
      <c r="AX4645"/>
      <c r="AY4645"/>
      <c r="BA4645"/>
      <c r="BB4645"/>
      <c r="BC4645"/>
      <c r="BE4645"/>
      <c r="BF4645"/>
      <c r="BG4645"/>
      <c r="BI4645"/>
      <c r="BJ4645"/>
      <c r="BK4645"/>
      <c r="BM4645"/>
      <c r="BN4645"/>
      <c r="BO4645"/>
    </row>
    <row r="4646" spans="1:67">
      <c r="A4646"/>
      <c r="B4646"/>
      <c r="C4646"/>
      <c r="E4646"/>
      <c r="F4646"/>
      <c r="G4646"/>
      <c r="I4646"/>
      <c r="J4646"/>
      <c r="K4646"/>
      <c r="M4646"/>
      <c r="N4646"/>
      <c r="O4646"/>
      <c r="Q4646"/>
      <c r="R4646"/>
      <c r="S4646"/>
      <c r="U4646"/>
      <c r="V4646"/>
      <c r="W4646"/>
      <c r="Y4646"/>
      <c r="Z4646"/>
      <c r="AA4646"/>
      <c r="AC4646"/>
      <c r="AD4646"/>
      <c r="AE4646"/>
      <c r="AG4646"/>
      <c r="AH4646"/>
      <c r="AI4646"/>
      <c r="AK4646"/>
      <c r="AL4646"/>
      <c r="AM4646"/>
      <c r="AO4646"/>
      <c r="AP4646"/>
      <c r="AQ4646"/>
      <c r="AS4646"/>
      <c r="AT4646"/>
      <c r="AU4646"/>
      <c r="AW4646"/>
      <c r="AX4646"/>
      <c r="AY4646"/>
      <c r="BA4646"/>
      <c r="BB4646"/>
      <c r="BC4646"/>
      <c r="BE4646"/>
      <c r="BF4646"/>
      <c r="BG4646"/>
      <c r="BI4646"/>
      <c r="BJ4646"/>
      <c r="BK4646"/>
      <c r="BM4646"/>
      <c r="BN4646"/>
      <c r="BO4646"/>
    </row>
    <row r="4647" spans="1:67">
      <c r="A4647"/>
      <c r="B4647"/>
      <c r="C4647"/>
      <c r="E4647"/>
      <c r="F4647"/>
      <c r="G4647"/>
      <c r="I4647"/>
      <c r="J4647"/>
      <c r="K4647"/>
      <c r="M4647"/>
      <c r="N4647"/>
      <c r="O4647"/>
      <c r="Q4647"/>
      <c r="R4647"/>
      <c r="S4647"/>
      <c r="U4647"/>
      <c r="V4647"/>
      <c r="W4647"/>
      <c r="Y4647"/>
      <c r="Z4647"/>
      <c r="AA4647"/>
      <c r="AC4647"/>
      <c r="AD4647"/>
      <c r="AE4647"/>
      <c r="AG4647"/>
      <c r="AH4647"/>
      <c r="AI4647"/>
      <c r="AK4647"/>
      <c r="AL4647"/>
      <c r="AM4647"/>
      <c r="AO4647"/>
      <c r="AP4647"/>
      <c r="AQ4647"/>
      <c r="AS4647"/>
      <c r="AT4647"/>
      <c r="AU4647"/>
      <c r="AW4647"/>
      <c r="AX4647"/>
      <c r="AY4647"/>
      <c r="BA4647"/>
      <c r="BB4647"/>
      <c r="BC4647"/>
      <c r="BE4647"/>
      <c r="BF4647"/>
      <c r="BG4647"/>
      <c r="BI4647"/>
      <c r="BJ4647"/>
      <c r="BK4647"/>
      <c r="BM4647"/>
      <c r="BN4647"/>
      <c r="BO4647"/>
    </row>
    <row r="4648" spans="1:67">
      <c r="A4648"/>
      <c r="B4648"/>
      <c r="C4648"/>
      <c r="E4648"/>
      <c r="F4648"/>
      <c r="G4648"/>
      <c r="I4648"/>
      <c r="J4648"/>
      <c r="K4648"/>
      <c r="M4648"/>
      <c r="N4648"/>
      <c r="O4648"/>
      <c r="Q4648"/>
      <c r="R4648"/>
      <c r="S4648"/>
      <c r="U4648"/>
      <c r="V4648"/>
      <c r="W4648"/>
      <c r="Y4648"/>
      <c r="Z4648"/>
      <c r="AA4648"/>
      <c r="AC4648"/>
      <c r="AD4648"/>
      <c r="AE4648"/>
      <c r="AG4648"/>
      <c r="AH4648"/>
      <c r="AI4648"/>
      <c r="AK4648"/>
      <c r="AL4648"/>
      <c r="AM4648"/>
      <c r="AO4648"/>
      <c r="AP4648"/>
      <c r="AQ4648"/>
      <c r="AS4648"/>
      <c r="AT4648"/>
      <c r="AU4648"/>
      <c r="AW4648"/>
      <c r="AX4648"/>
      <c r="AY4648"/>
      <c r="BA4648"/>
      <c r="BB4648"/>
      <c r="BC4648"/>
      <c r="BE4648"/>
      <c r="BF4648"/>
      <c r="BG4648"/>
      <c r="BI4648"/>
      <c r="BJ4648"/>
      <c r="BK4648"/>
      <c r="BM4648"/>
      <c r="BN4648"/>
      <c r="BO4648"/>
    </row>
    <row r="4649" spans="1:67">
      <c r="A4649"/>
      <c r="B4649"/>
      <c r="C4649"/>
      <c r="E4649"/>
      <c r="F4649"/>
      <c r="G4649"/>
      <c r="I4649"/>
      <c r="J4649"/>
      <c r="K4649"/>
      <c r="M4649"/>
      <c r="N4649"/>
      <c r="O4649"/>
      <c r="Q4649"/>
      <c r="R4649"/>
      <c r="S4649"/>
      <c r="U4649"/>
      <c r="V4649"/>
      <c r="W4649"/>
      <c r="Y4649"/>
      <c r="Z4649"/>
      <c r="AA4649"/>
      <c r="AC4649"/>
      <c r="AD4649"/>
      <c r="AE4649"/>
      <c r="AG4649"/>
      <c r="AH4649"/>
      <c r="AI4649"/>
      <c r="AK4649"/>
      <c r="AL4649"/>
      <c r="AM4649"/>
      <c r="AO4649"/>
      <c r="AP4649"/>
      <c r="AQ4649"/>
      <c r="AS4649"/>
      <c r="AT4649"/>
      <c r="AU4649"/>
      <c r="AW4649"/>
      <c r="AX4649"/>
      <c r="AY4649"/>
      <c r="BA4649"/>
      <c r="BB4649"/>
      <c r="BC4649"/>
      <c r="BE4649"/>
      <c r="BF4649"/>
      <c r="BG4649"/>
      <c r="BI4649"/>
      <c r="BJ4649"/>
      <c r="BK4649"/>
      <c r="BM4649"/>
      <c r="BN4649"/>
      <c r="BO4649"/>
    </row>
    <row r="4650" spans="1:67">
      <c r="A4650"/>
      <c r="B4650"/>
      <c r="C4650"/>
      <c r="E4650"/>
      <c r="F4650"/>
      <c r="G4650"/>
      <c r="I4650"/>
      <c r="J4650"/>
      <c r="K4650"/>
      <c r="M4650"/>
      <c r="N4650"/>
      <c r="O4650"/>
      <c r="Q4650"/>
      <c r="R4650"/>
      <c r="S4650"/>
      <c r="U4650"/>
      <c r="V4650"/>
      <c r="W4650"/>
      <c r="Y4650"/>
      <c r="Z4650"/>
      <c r="AA4650"/>
      <c r="AC4650"/>
      <c r="AD4650"/>
      <c r="AE4650"/>
      <c r="AG4650"/>
      <c r="AH4650"/>
      <c r="AI4650"/>
      <c r="AK4650"/>
      <c r="AL4650"/>
      <c r="AM4650"/>
      <c r="AO4650"/>
      <c r="AP4650"/>
      <c r="AQ4650"/>
      <c r="AS4650"/>
      <c r="AT4650"/>
      <c r="AU4650"/>
      <c r="AW4650"/>
      <c r="AX4650"/>
      <c r="AY4650"/>
      <c r="BA4650"/>
      <c r="BB4650"/>
      <c r="BC4650"/>
      <c r="BE4650"/>
      <c r="BF4650"/>
      <c r="BG4650"/>
      <c r="BI4650"/>
      <c r="BJ4650"/>
      <c r="BK4650"/>
      <c r="BM4650"/>
      <c r="BN4650"/>
      <c r="BO4650"/>
    </row>
    <row r="4651" spans="1:67">
      <c r="A4651"/>
      <c r="B4651"/>
      <c r="C4651"/>
      <c r="E4651"/>
      <c r="F4651"/>
      <c r="G4651"/>
      <c r="I4651"/>
      <c r="J4651"/>
      <c r="K4651"/>
      <c r="M4651"/>
      <c r="N4651"/>
      <c r="O4651"/>
      <c r="Q4651"/>
      <c r="R4651"/>
      <c r="S4651"/>
      <c r="U4651"/>
      <c r="V4651"/>
      <c r="W4651"/>
      <c r="Y4651"/>
      <c r="Z4651"/>
      <c r="AA4651"/>
      <c r="AC4651"/>
      <c r="AD4651"/>
      <c r="AE4651"/>
      <c r="AG4651"/>
      <c r="AH4651"/>
      <c r="AI4651"/>
      <c r="AK4651"/>
      <c r="AL4651"/>
      <c r="AM4651"/>
      <c r="AO4651"/>
      <c r="AP4651"/>
      <c r="AQ4651"/>
      <c r="AS4651"/>
      <c r="AT4651"/>
      <c r="AU4651"/>
      <c r="AW4651"/>
      <c r="AX4651"/>
      <c r="AY4651"/>
      <c r="BA4651"/>
      <c r="BB4651"/>
      <c r="BC4651"/>
      <c r="BE4651"/>
      <c r="BF4651"/>
      <c r="BG4651"/>
      <c r="BI4651"/>
      <c r="BJ4651"/>
      <c r="BK4651"/>
      <c r="BM4651"/>
      <c r="BN4651"/>
      <c r="BO4651"/>
    </row>
    <row r="4652" spans="1:67">
      <c r="A4652"/>
      <c r="B4652"/>
      <c r="C4652"/>
      <c r="E4652"/>
      <c r="F4652"/>
      <c r="G4652"/>
      <c r="I4652"/>
      <c r="J4652"/>
      <c r="K4652"/>
      <c r="M4652"/>
      <c r="N4652"/>
      <c r="O4652"/>
      <c r="Q4652"/>
      <c r="R4652"/>
      <c r="S4652"/>
      <c r="U4652"/>
      <c r="V4652"/>
      <c r="W4652"/>
      <c r="Y4652"/>
      <c r="Z4652"/>
      <c r="AA4652"/>
      <c r="AC4652"/>
      <c r="AD4652"/>
      <c r="AE4652"/>
      <c r="AG4652"/>
      <c r="AH4652"/>
      <c r="AI4652"/>
      <c r="AK4652"/>
      <c r="AL4652"/>
      <c r="AM4652"/>
      <c r="AO4652"/>
      <c r="AP4652"/>
      <c r="AQ4652"/>
      <c r="AS4652"/>
      <c r="AT4652"/>
      <c r="AU4652"/>
      <c r="AW4652"/>
      <c r="AX4652"/>
      <c r="AY4652"/>
      <c r="BA4652"/>
      <c r="BB4652"/>
      <c r="BC4652"/>
      <c r="BE4652"/>
      <c r="BF4652"/>
      <c r="BG4652"/>
      <c r="BI4652"/>
      <c r="BJ4652"/>
      <c r="BK4652"/>
      <c r="BM4652"/>
      <c r="BN4652"/>
      <c r="BO4652"/>
    </row>
    <row r="4653" spans="1:67">
      <c r="A4653"/>
      <c r="B4653"/>
      <c r="C4653"/>
      <c r="E4653"/>
      <c r="F4653"/>
      <c r="G4653"/>
      <c r="I4653"/>
      <c r="J4653"/>
      <c r="K4653"/>
      <c r="M4653"/>
      <c r="N4653"/>
      <c r="O4653"/>
      <c r="Q4653"/>
      <c r="R4653"/>
      <c r="S4653"/>
      <c r="U4653"/>
      <c r="V4653"/>
      <c r="W4653"/>
      <c r="Y4653"/>
      <c r="Z4653"/>
      <c r="AA4653"/>
      <c r="AC4653"/>
      <c r="AD4653"/>
      <c r="AE4653"/>
      <c r="AG4653"/>
      <c r="AH4653"/>
      <c r="AI4653"/>
      <c r="AK4653"/>
      <c r="AL4653"/>
      <c r="AM4653"/>
      <c r="AO4653"/>
      <c r="AP4653"/>
      <c r="AQ4653"/>
      <c r="AS4653"/>
      <c r="AT4653"/>
      <c r="AU4653"/>
      <c r="AW4653"/>
      <c r="AX4653"/>
      <c r="AY4653"/>
      <c r="BA4653"/>
      <c r="BB4653"/>
      <c r="BC4653"/>
      <c r="BE4653"/>
      <c r="BF4653"/>
      <c r="BG4653"/>
      <c r="BI4653"/>
      <c r="BJ4653"/>
      <c r="BK4653"/>
      <c r="BM4653"/>
      <c r="BN4653"/>
      <c r="BO4653"/>
    </row>
    <row r="4654" spans="1:67">
      <c r="A4654"/>
      <c r="B4654"/>
      <c r="C4654"/>
      <c r="E4654"/>
      <c r="F4654"/>
      <c r="G4654"/>
      <c r="I4654"/>
      <c r="J4654"/>
      <c r="K4654"/>
      <c r="M4654"/>
      <c r="N4654"/>
      <c r="O4654"/>
      <c r="Q4654"/>
      <c r="R4654"/>
      <c r="S4654"/>
      <c r="U4654"/>
      <c r="V4654"/>
      <c r="W4654"/>
      <c r="Y4654"/>
      <c r="Z4654"/>
      <c r="AA4654"/>
      <c r="AC4654"/>
      <c r="AD4654"/>
      <c r="AE4654"/>
      <c r="AG4654"/>
      <c r="AH4654"/>
      <c r="AI4654"/>
      <c r="AK4654"/>
      <c r="AL4654"/>
      <c r="AM4654"/>
      <c r="AO4654"/>
      <c r="AP4654"/>
      <c r="AQ4654"/>
      <c r="AS4654"/>
      <c r="AT4654"/>
      <c r="AU4654"/>
      <c r="AW4654"/>
      <c r="AX4654"/>
      <c r="AY4654"/>
      <c r="BA4654"/>
      <c r="BB4654"/>
      <c r="BC4654"/>
      <c r="BE4654"/>
      <c r="BF4654"/>
      <c r="BG4654"/>
      <c r="BI4654"/>
      <c r="BJ4654"/>
      <c r="BK4654"/>
      <c r="BM4654"/>
      <c r="BN4654"/>
      <c r="BO4654"/>
    </row>
    <row r="4655" spans="1:67">
      <c r="A4655"/>
      <c r="B4655"/>
      <c r="C4655"/>
      <c r="E4655"/>
      <c r="F4655"/>
      <c r="G4655"/>
      <c r="I4655"/>
      <c r="J4655"/>
      <c r="K4655"/>
      <c r="M4655"/>
      <c r="N4655"/>
      <c r="O4655"/>
      <c r="Q4655"/>
      <c r="R4655"/>
      <c r="S4655"/>
      <c r="U4655"/>
      <c r="V4655"/>
      <c r="W4655"/>
      <c r="Y4655"/>
      <c r="Z4655"/>
      <c r="AA4655"/>
      <c r="AC4655"/>
      <c r="AD4655"/>
      <c r="AE4655"/>
      <c r="AG4655"/>
      <c r="AH4655"/>
      <c r="AI4655"/>
      <c r="AK4655"/>
      <c r="AL4655"/>
      <c r="AM4655"/>
      <c r="AO4655"/>
      <c r="AP4655"/>
      <c r="AQ4655"/>
      <c r="AS4655"/>
      <c r="AT4655"/>
      <c r="AU4655"/>
      <c r="AW4655"/>
      <c r="AX4655"/>
      <c r="AY4655"/>
      <c r="BA4655"/>
      <c r="BB4655"/>
      <c r="BC4655"/>
      <c r="BE4655"/>
      <c r="BF4655"/>
      <c r="BG4655"/>
      <c r="BI4655"/>
      <c r="BJ4655"/>
      <c r="BK4655"/>
      <c r="BM4655"/>
      <c r="BN4655"/>
      <c r="BO4655"/>
    </row>
    <row r="4656" spans="1:67">
      <c r="A4656"/>
      <c r="B4656"/>
      <c r="C4656"/>
      <c r="E4656"/>
      <c r="F4656"/>
      <c r="G4656"/>
      <c r="I4656"/>
      <c r="J4656"/>
      <c r="K4656"/>
      <c r="M4656"/>
      <c r="N4656"/>
      <c r="O4656"/>
      <c r="Q4656"/>
      <c r="R4656"/>
      <c r="S4656"/>
      <c r="U4656"/>
      <c r="V4656"/>
      <c r="W4656"/>
      <c r="Y4656"/>
      <c r="Z4656"/>
      <c r="AA4656"/>
      <c r="AC4656"/>
      <c r="AD4656"/>
      <c r="AE4656"/>
      <c r="AG4656"/>
      <c r="AH4656"/>
      <c r="AI4656"/>
      <c r="AK4656"/>
      <c r="AL4656"/>
      <c r="AM4656"/>
      <c r="AO4656"/>
      <c r="AP4656"/>
      <c r="AQ4656"/>
      <c r="AS4656"/>
      <c r="AT4656"/>
      <c r="AU4656"/>
      <c r="AW4656"/>
      <c r="AX4656"/>
      <c r="AY4656"/>
      <c r="BA4656"/>
      <c r="BB4656"/>
      <c r="BC4656"/>
      <c r="BE4656"/>
      <c r="BF4656"/>
      <c r="BG4656"/>
      <c r="BI4656"/>
      <c r="BJ4656"/>
      <c r="BK4656"/>
      <c r="BM4656"/>
      <c r="BN4656"/>
      <c r="BO4656"/>
    </row>
    <row r="4657" spans="1:67">
      <c r="A4657"/>
      <c r="B4657"/>
      <c r="C4657"/>
      <c r="E4657"/>
      <c r="F4657"/>
      <c r="G4657"/>
      <c r="I4657"/>
      <c r="J4657"/>
      <c r="K4657"/>
      <c r="M4657"/>
      <c r="N4657"/>
      <c r="O4657"/>
      <c r="Q4657"/>
      <c r="R4657"/>
      <c r="S4657"/>
      <c r="U4657"/>
      <c r="V4657"/>
      <c r="W4657"/>
      <c r="Y4657"/>
      <c r="Z4657"/>
      <c r="AA4657"/>
      <c r="AC4657"/>
      <c r="AD4657"/>
      <c r="AE4657"/>
      <c r="AG4657"/>
      <c r="AH4657"/>
      <c r="AI4657"/>
      <c r="AK4657"/>
      <c r="AL4657"/>
      <c r="AM4657"/>
      <c r="AO4657"/>
      <c r="AP4657"/>
      <c r="AQ4657"/>
      <c r="AS4657"/>
      <c r="AT4657"/>
      <c r="AU4657"/>
      <c r="AW4657"/>
      <c r="AX4657"/>
      <c r="AY4657"/>
      <c r="BA4657"/>
      <c r="BB4657"/>
      <c r="BC4657"/>
      <c r="BE4657"/>
      <c r="BF4657"/>
      <c r="BG4657"/>
      <c r="BI4657"/>
      <c r="BJ4657"/>
      <c r="BK4657"/>
      <c r="BM4657"/>
      <c r="BN4657"/>
      <c r="BO4657"/>
    </row>
    <row r="4658" spans="1:67">
      <c r="A4658"/>
      <c r="B4658"/>
      <c r="C4658"/>
      <c r="E4658"/>
      <c r="F4658"/>
      <c r="G4658"/>
      <c r="I4658"/>
      <c r="J4658"/>
      <c r="K4658"/>
      <c r="M4658"/>
      <c r="N4658"/>
      <c r="O4658"/>
      <c r="Q4658"/>
      <c r="R4658"/>
      <c r="S4658"/>
      <c r="U4658"/>
      <c r="V4658"/>
      <c r="W4658"/>
      <c r="Y4658"/>
      <c r="Z4658"/>
      <c r="AA4658"/>
      <c r="AC4658"/>
      <c r="AD4658"/>
      <c r="AE4658"/>
      <c r="AG4658"/>
      <c r="AH4658"/>
      <c r="AI4658"/>
      <c r="AK4658"/>
      <c r="AL4658"/>
      <c r="AM4658"/>
      <c r="AO4658"/>
      <c r="AP4658"/>
      <c r="AQ4658"/>
      <c r="AS4658"/>
      <c r="AT4658"/>
      <c r="AU4658"/>
      <c r="AW4658"/>
      <c r="AX4658"/>
      <c r="AY4658"/>
      <c r="BA4658"/>
      <c r="BB4658"/>
      <c r="BC4658"/>
      <c r="BE4658"/>
      <c r="BF4658"/>
      <c r="BG4658"/>
      <c r="BI4658"/>
      <c r="BJ4658"/>
      <c r="BK4658"/>
      <c r="BM4658"/>
      <c r="BN4658"/>
      <c r="BO4658"/>
    </row>
    <row r="4659" spans="1:67">
      <c r="A4659"/>
      <c r="B4659"/>
      <c r="C4659"/>
      <c r="E4659"/>
      <c r="F4659"/>
      <c r="G4659"/>
      <c r="I4659"/>
      <c r="J4659"/>
      <c r="K4659"/>
      <c r="M4659"/>
      <c r="N4659"/>
      <c r="O4659"/>
      <c r="Q4659"/>
      <c r="R4659"/>
      <c r="S4659"/>
      <c r="U4659"/>
      <c r="V4659"/>
      <c r="W4659"/>
      <c r="Y4659"/>
      <c r="Z4659"/>
      <c r="AA4659"/>
      <c r="AC4659"/>
      <c r="AD4659"/>
      <c r="AE4659"/>
      <c r="AG4659"/>
      <c r="AH4659"/>
      <c r="AI4659"/>
      <c r="AK4659"/>
      <c r="AL4659"/>
      <c r="AM4659"/>
      <c r="AO4659"/>
      <c r="AP4659"/>
      <c r="AQ4659"/>
      <c r="AS4659"/>
      <c r="AT4659"/>
      <c r="AU4659"/>
      <c r="AW4659"/>
      <c r="AX4659"/>
      <c r="AY4659"/>
      <c r="BA4659"/>
      <c r="BB4659"/>
      <c r="BC4659"/>
      <c r="BE4659"/>
      <c r="BF4659"/>
      <c r="BG4659"/>
      <c r="BI4659"/>
      <c r="BJ4659"/>
      <c r="BK4659"/>
      <c r="BM4659"/>
      <c r="BN4659"/>
      <c r="BO4659"/>
    </row>
    <row r="4660" spans="1:67">
      <c r="A4660"/>
      <c r="B4660"/>
      <c r="C4660"/>
      <c r="E4660"/>
      <c r="F4660"/>
      <c r="G4660"/>
      <c r="I4660"/>
      <c r="J4660"/>
      <c r="K4660"/>
      <c r="M4660"/>
      <c r="N4660"/>
      <c r="O4660"/>
      <c r="Q4660"/>
      <c r="R4660"/>
      <c r="S4660"/>
      <c r="U4660"/>
      <c r="V4660"/>
      <c r="W4660"/>
      <c r="Y4660"/>
      <c r="Z4660"/>
      <c r="AA4660"/>
      <c r="AC4660"/>
      <c r="AD4660"/>
      <c r="AE4660"/>
      <c r="AG4660"/>
      <c r="AH4660"/>
      <c r="AI4660"/>
      <c r="AK4660"/>
      <c r="AL4660"/>
      <c r="AM4660"/>
      <c r="AO4660"/>
      <c r="AP4660"/>
      <c r="AQ4660"/>
      <c r="AS4660"/>
      <c r="AT4660"/>
      <c r="AU4660"/>
      <c r="AW4660"/>
      <c r="AX4660"/>
      <c r="AY4660"/>
      <c r="BA4660"/>
      <c r="BB4660"/>
      <c r="BC4660"/>
      <c r="BE4660"/>
      <c r="BF4660"/>
      <c r="BG4660"/>
      <c r="BI4660"/>
      <c r="BJ4660"/>
      <c r="BK4660"/>
      <c r="BM4660"/>
      <c r="BN4660"/>
      <c r="BO4660"/>
    </row>
    <row r="4661" spans="1:67">
      <c r="A4661"/>
      <c r="B4661"/>
      <c r="C4661"/>
      <c r="E4661"/>
      <c r="F4661"/>
      <c r="G4661"/>
      <c r="I4661"/>
      <c r="J4661"/>
      <c r="K4661"/>
      <c r="M4661"/>
      <c r="N4661"/>
      <c r="O4661"/>
      <c r="Q4661"/>
      <c r="R4661"/>
      <c r="S4661"/>
      <c r="U4661"/>
      <c r="V4661"/>
      <c r="W4661"/>
      <c r="Y4661"/>
      <c r="Z4661"/>
      <c r="AA4661"/>
      <c r="AC4661"/>
      <c r="AD4661"/>
      <c r="AE4661"/>
      <c r="AG4661"/>
      <c r="AH4661"/>
      <c r="AI4661"/>
      <c r="AK4661"/>
      <c r="AL4661"/>
      <c r="AM4661"/>
      <c r="AO4661"/>
      <c r="AP4661"/>
      <c r="AQ4661"/>
      <c r="AS4661"/>
      <c r="AT4661"/>
      <c r="AU4661"/>
      <c r="AW4661"/>
      <c r="AX4661"/>
      <c r="AY4661"/>
      <c r="BA4661"/>
      <c r="BB4661"/>
      <c r="BC4661"/>
      <c r="BE4661"/>
      <c r="BF4661"/>
      <c r="BG4661"/>
      <c r="BI4661"/>
      <c r="BJ4661"/>
      <c r="BK4661"/>
      <c r="BM4661"/>
      <c r="BN4661"/>
      <c r="BO4661"/>
    </row>
    <row r="4662" spans="1:67">
      <c r="A4662"/>
      <c r="B4662"/>
      <c r="C4662"/>
      <c r="E4662"/>
      <c r="F4662"/>
      <c r="G4662"/>
      <c r="I4662"/>
      <c r="J4662"/>
      <c r="K4662"/>
      <c r="M4662"/>
      <c r="N4662"/>
      <c r="O4662"/>
      <c r="Q4662"/>
      <c r="R4662"/>
      <c r="S4662"/>
      <c r="U4662"/>
      <c r="V4662"/>
      <c r="W4662"/>
      <c r="Y4662"/>
      <c r="Z4662"/>
      <c r="AA4662"/>
      <c r="AC4662"/>
      <c r="AD4662"/>
      <c r="AE4662"/>
      <c r="AG4662"/>
      <c r="AH4662"/>
      <c r="AI4662"/>
      <c r="AK4662"/>
      <c r="AL4662"/>
      <c r="AM4662"/>
      <c r="AO4662"/>
      <c r="AP4662"/>
      <c r="AQ4662"/>
      <c r="AS4662"/>
      <c r="AT4662"/>
      <c r="AU4662"/>
      <c r="AW4662"/>
      <c r="AX4662"/>
      <c r="AY4662"/>
      <c r="BA4662"/>
      <c r="BB4662"/>
      <c r="BC4662"/>
      <c r="BE4662"/>
      <c r="BF4662"/>
      <c r="BG4662"/>
      <c r="BI4662"/>
      <c r="BJ4662"/>
      <c r="BK4662"/>
      <c r="BM4662"/>
      <c r="BN4662"/>
      <c r="BO4662"/>
    </row>
    <row r="4663" spans="1:67">
      <c r="A4663"/>
      <c r="B4663"/>
      <c r="C4663"/>
      <c r="E4663"/>
      <c r="F4663"/>
      <c r="G4663"/>
      <c r="I4663"/>
      <c r="J4663"/>
      <c r="K4663"/>
      <c r="M4663"/>
      <c r="N4663"/>
      <c r="O4663"/>
      <c r="Q4663"/>
      <c r="R4663"/>
      <c r="S4663"/>
      <c r="U4663"/>
      <c r="V4663"/>
      <c r="W4663"/>
      <c r="Y4663"/>
      <c r="Z4663"/>
      <c r="AA4663"/>
      <c r="AC4663"/>
      <c r="AD4663"/>
      <c r="AE4663"/>
      <c r="AG4663"/>
      <c r="AH4663"/>
      <c r="AI4663"/>
      <c r="AK4663"/>
      <c r="AL4663"/>
      <c r="AM4663"/>
      <c r="AO4663"/>
      <c r="AP4663"/>
      <c r="AQ4663"/>
      <c r="AS4663"/>
      <c r="AT4663"/>
      <c r="AU4663"/>
      <c r="AW4663"/>
      <c r="AX4663"/>
      <c r="AY4663"/>
      <c r="BA4663"/>
      <c r="BB4663"/>
      <c r="BC4663"/>
      <c r="BE4663"/>
      <c r="BF4663"/>
      <c r="BG4663"/>
      <c r="BI4663"/>
      <c r="BJ4663"/>
      <c r="BK4663"/>
      <c r="BM4663"/>
      <c r="BN4663"/>
      <c r="BO4663"/>
    </row>
    <row r="4664" spans="1:67">
      <c r="A4664"/>
      <c r="B4664"/>
      <c r="C4664"/>
      <c r="E4664"/>
      <c r="F4664"/>
      <c r="G4664"/>
      <c r="I4664"/>
      <c r="J4664"/>
      <c r="K4664"/>
      <c r="M4664"/>
      <c r="N4664"/>
      <c r="O4664"/>
      <c r="Q4664"/>
      <c r="R4664"/>
      <c r="S4664"/>
      <c r="U4664"/>
      <c r="V4664"/>
      <c r="W4664"/>
      <c r="Y4664"/>
      <c r="Z4664"/>
      <c r="AA4664"/>
      <c r="AC4664"/>
      <c r="AD4664"/>
      <c r="AE4664"/>
      <c r="AG4664"/>
      <c r="AH4664"/>
      <c r="AI4664"/>
      <c r="AK4664"/>
      <c r="AL4664"/>
      <c r="AM4664"/>
      <c r="AO4664"/>
      <c r="AP4664"/>
      <c r="AQ4664"/>
      <c r="AS4664"/>
      <c r="AT4664"/>
      <c r="AU4664"/>
      <c r="AW4664"/>
      <c r="AX4664"/>
      <c r="AY4664"/>
      <c r="BA4664"/>
      <c r="BB4664"/>
      <c r="BC4664"/>
      <c r="BE4664"/>
      <c r="BF4664"/>
      <c r="BG4664"/>
      <c r="BI4664"/>
      <c r="BJ4664"/>
      <c r="BK4664"/>
      <c r="BM4664"/>
      <c r="BN4664"/>
      <c r="BO4664"/>
    </row>
    <row r="4665" spans="1:67">
      <c r="A4665"/>
      <c r="B4665"/>
      <c r="C4665"/>
      <c r="E4665"/>
      <c r="F4665"/>
      <c r="G4665"/>
      <c r="I4665"/>
      <c r="J4665"/>
      <c r="K4665"/>
      <c r="M4665"/>
      <c r="N4665"/>
      <c r="O4665"/>
      <c r="Q4665"/>
      <c r="R4665"/>
      <c r="S4665"/>
      <c r="U4665"/>
      <c r="V4665"/>
      <c r="W4665"/>
      <c r="Y4665"/>
      <c r="Z4665"/>
      <c r="AA4665"/>
      <c r="AC4665"/>
      <c r="AD4665"/>
      <c r="AE4665"/>
      <c r="AG4665"/>
      <c r="AH4665"/>
      <c r="AI4665"/>
      <c r="AK4665"/>
      <c r="AL4665"/>
      <c r="AM4665"/>
      <c r="AO4665"/>
      <c r="AP4665"/>
      <c r="AQ4665"/>
      <c r="AS4665"/>
      <c r="AT4665"/>
      <c r="AU4665"/>
      <c r="AW4665"/>
      <c r="AX4665"/>
      <c r="AY4665"/>
      <c r="BA4665"/>
      <c r="BB4665"/>
      <c r="BC4665"/>
      <c r="BE4665"/>
      <c r="BF4665"/>
      <c r="BG4665"/>
      <c r="BI4665"/>
      <c r="BJ4665"/>
      <c r="BK4665"/>
      <c r="BM4665"/>
      <c r="BN4665"/>
      <c r="BO4665"/>
    </row>
    <row r="4666" spans="1:67">
      <c r="A4666"/>
      <c r="B4666"/>
      <c r="C4666"/>
      <c r="E4666"/>
      <c r="F4666"/>
      <c r="G4666"/>
      <c r="I4666"/>
      <c r="J4666"/>
      <c r="K4666"/>
      <c r="M4666"/>
      <c r="N4666"/>
      <c r="O4666"/>
      <c r="Q4666"/>
      <c r="R4666"/>
      <c r="S4666"/>
      <c r="U4666"/>
      <c r="V4666"/>
      <c r="W4666"/>
      <c r="Y4666"/>
      <c r="Z4666"/>
      <c r="AA4666"/>
      <c r="AC4666"/>
      <c r="AD4666"/>
      <c r="AE4666"/>
      <c r="AG4666"/>
      <c r="AH4666"/>
      <c r="AI4666"/>
      <c r="AK4666"/>
      <c r="AL4666"/>
      <c r="AM4666"/>
      <c r="AO4666"/>
      <c r="AP4666"/>
      <c r="AQ4666"/>
      <c r="AS4666"/>
      <c r="AT4666"/>
      <c r="AU4666"/>
      <c r="AW4666"/>
      <c r="AX4666"/>
      <c r="AY4666"/>
      <c r="BA4666"/>
      <c r="BB4666"/>
      <c r="BC4666"/>
      <c r="BE4666"/>
      <c r="BF4666"/>
      <c r="BG4666"/>
      <c r="BI4666"/>
      <c r="BJ4666"/>
      <c r="BK4666"/>
      <c r="BM4666"/>
      <c r="BN4666"/>
      <c r="BO4666"/>
    </row>
    <row r="4667" spans="1:67">
      <c r="A4667"/>
      <c r="B4667"/>
      <c r="C4667"/>
      <c r="E4667"/>
      <c r="F4667"/>
      <c r="G4667"/>
      <c r="I4667"/>
      <c r="J4667"/>
      <c r="K4667"/>
      <c r="M4667"/>
      <c r="N4667"/>
      <c r="O4667"/>
      <c r="Q4667"/>
      <c r="R4667"/>
      <c r="S4667"/>
      <c r="U4667"/>
      <c r="V4667"/>
      <c r="W4667"/>
      <c r="Y4667"/>
      <c r="Z4667"/>
      <c r="AA4667"/>
      <c r="AC4667"/>
      <c r="AD4667"/>
      <c r="AE4667"/>
      <c r="AG4667"/>
      <c r="AH4667"/>
      <c r="AI4667"/>
      <c r="AK4667"/>
      <c r="AL4667"/>
      <c r="AM4667"/>
      <c r="AO4667"/>
      <c r="AP4667"/>
      <c r="AQ4667"/>
      <c r="AS4667"/>
      <c r="AT4667"/>
      <c r="AU4667"/>
      <c r="AW4667"/>
      <c r="AX4667"/>
      <c r="AY4667"/>
      <c r="BA4667"/>
      <c r="BB4667"/>
      <c r="BC4667"/>
      <c r="BE4667"/>
      <c r="BF4667"/>
      <c r="BG4667"/>
      <c r="BI4667"/>
      <c r="BJ4667"/>
      <c r="BK4667"/>
      <c r="BM4667"/>
      <c r="BN4667"/>
      <c r="BO4667"/>
    </row>
    <row r="4668" spans="1:67">
      <c r="A4668"/>
      <c r="B4668"/>
      <c r="C4668"/>
      <c r="E4668"/>
      <c r="F4668"/>
      <c r="G4668"/>
      <c r="I4668"/>
      <c r="J4668"/>
      <c r="K4668"/>
      <c r="M4668"/>
      <c r="N4668"/>
      <c r="O4668"/>
      <c r="Q4668"/>
      <c r="R4668"/>
      <c r="S4668"/>
      <c r="U4668"/>
      <c r="V4668"/>
      <c r="W4668"/>
      <c r="Y4668"/>
      <c r="Z4668"/>
      <c r="AA4668"/>
      <c r="AC4668"/>
      <c r="AD4668"/>
      <c r="AE4668"/>
      <c r="AG4668"/>
      <c r="AH4668"/>
      <c r="AI4668"/>
      <c r="AK4668"/>
      <c r="AL4668"/>
      <c r="AM4668"/>
      <c r="AO4668"/>
      <c r="AP4668"/>
      <c r="AQ4668"/>
      <c r="AS4668"/>
      <c r="AT4668"/>
      <c r="AU4668"/>
      <c r="AW4668"/>
      <c r="AX4668"/>
      <c r="AY4668"/>
      <c r="BA4668"/>
      <c r="BB4668"/>
      <c r="BC4668"/>
      <c r="BE4668"/>
      <c r="BF4668"/>
      <c r="BG4668"/>
      <c r="BI4668"/>
      <c r="BJ4668"/>
      <c r="BK4668"/>
      <c r="BM4668"/>
      <c r="BN4668"/>
      <c r="BO4668"/>
    </row>
    <row r="4669" spans="1:67">
      <c r="A4669"/>
      <c r="B4669"/>
      <c r="C4669"/>
      <c r="E4669"/>
      <c r="F4669"/>
      <c r="G4669"/>
      <c r="I4669"/>
      <c r="J4669"/>
      <c r="K4669"/>
      <c r="M4669"/>
      <c r="N4669"/>
      <c r="O4669"/>
      <c r="Q4669"/>
      <c r="R4669"/>
      <c r="S4669"/>
      <c r="U4669"/>
      <c r="V4669"/>
      <c r="W4669"/>
      <c r="Y4669"/>
      <c r="Z4669"/>
      <c r="AA4669"/>
      <c r="AC4669"/>
      <c r="AD4669"/>
      <c r="AE4669"/>
      <c r="AG4669"/>
      <c r="AH4669"/>
      <c r="AI4669"/>
      <c r="AK4669"/>
      <c r="AL4669"/>
      <c r="AM4669"/>
      <c r="AO4669"/>
      <c r="AP4669"/>
      <c r="AQ4669"/>
      <c r="AS4669"/>
      <c r="AT4669"/>
      <c r="AU4669"/>
      <c r="AW4669"/>
      <c r="AX4669"/>
      <c r="AY4669"/>
      <c r="BA4669"/>
      <c r="BB4669"/>
      <c r="BC4669"/>
      <c r="BE4669"/>
      <c r="BF4669"/>
      <c r="BG4669"/>
      <c r="BI4669"/>
      <c r="BJ4669"/>
      <c r="BK4669"/>
      <c r="BM4669"/>
      <c r="BN4669"/>
      <c r="BO4669"/>
    </row>
    <row r="4670" spans="1:67">
      <c r="A4670"/>
      <c r="B4670"/>
      <c r="C4670"/>
      <c r="E4670"/>
      <c r="F4670"/>
      <c r="G4670"/>
      <c r="I4670"/>
      <c r="J4670"/>
      <c r="K4670"/>
      <c r="M4670"/>
      <c r="N4670"/>
      <c r="O4670"/>
      <c r="Q4670"/>
      <c r="R4670"/>
      <c r="S4670"/>
      <c r="U4670"/>
      <c r="V4670"/>
      <c r="W4670"/>
      <c r="Y4670"/>
      <c r="Z4670"/>
      <c r="AA4670"/>
      <c r="AC4670"/>
      <c r="AD4670"/>
      <c r="AE4670"/>
      <c r="AG4670"/>
      <c r="AH4670"/>
      <c r="AI4670"/>
      <c r="AK4670"/>
      <c r="AL4670"/>
      <c r="AM4670"/>
      <c r="AO4670"/>
      <c r="AP4670"/>
      <c r="AQ4670"/>
      <c r="AS4670"/>
      <c r="AT4670"/>
      <c r="AU4670"/>
      <c r="AW4670"/>
      <c r="AX4670"/>
      <c r="AY4670"/>
      <c r="BA4670"/>
      <c r="BB4670"/>
      <c r="BC4670"/>
      <c r="BE4670"/>
      <c r="BF4670"/>
      <c r="BG4670"/>
      <c r="BI4670"/>
      <c r="BJ4670"/>
      <c r="BK4670"/>
      <c r="BM4670"/>
      <c r="BN4670"/>
      <c r="BO4670"/>
    </row>
    <row r="4671" spans="1:67">
      <c r="A4671"/>
      <c r="B4671"/>
      <c r="C4671"/>
      <c r="E4671"/>
      <c r="F4671"/>
      <c r="G4671"/>
      <c r="I4671"/>
      <c r="J4671"/>
      <c r="K4671"/>
      <c r="M4671"/>
      <c r="N4671"/>
      <c r="O4671"/>
      <c r="Q4671"/>
      <c r="R4671"/>
      <c r="S4671"/>
      <c r="U4671"/>
      <c r="V4671"/>
      <c r="W4671"/>
      <c r="Y4671"/>
      <c r="Z4671"/>
      <c r="AA4671"/>
      <c r="AC4671"/>
      <c r="AD4671"/>
      <c r="AE4671"/>
      <c r="AG4671"/>
      <c r="AH4671"/>
      <c r="AI4671"/>
      <c r="AK4671"/>
      <c r="AL4671"/>
      <c r="AM4671"/>
      <c r="AO4671"/>
      <c r="AP4671"/>
      <c r="AQ4671"/>
      <c r="AS4671"/>
      <c r="AT4671"/>
      <c r="AU4671"/>
      <c r="AW4671"/>
      <c r="AX4671"/>
      <c r="AY4671"/>
      <c r="BA4671"/>
      <c r="BB4671"/>
      <c r="BC4671"/>
      <c r="BE4671"/>
      <c r="BF4671"/>
      <c r="BG4671"/>
      <c r="BI4671"/>
      <c r="BJ4671"/>
      <c r="BK4671"/>
      <c r="BM4671"/>
      <c r="BN4671"/>
      <c r="BO4671"/>
    </row>
    <row r="4672" spans="1:67">
      <c r="A4672"/>
      <c r="B4672"/>
      <c r="C4672"/>
      <c r="E4672"/>
      <c r="F4672"/>
      <c r="G4672"/>
      <c r="I4672"/>
      <c r="J4672"/>
      <c r="K4672"/>
      <c r="M4672"/>
      <c r="N4672"/>
      <c r="O4672"/>
      <c r="Q4672"/>
      <c r="R4672"/>
      <c r="S4672"/>
      <c r="U4672"/>
      <c r="V4672"/>
      <c r="W4672"/>
      <c r="Y4672"/>
      <c r="Z4672"/>
      <c r="AA4672"/>
      <c r="AC4672"/>
      <c r="AD4672"/>
      <c r="AE4672"/>
      <c r="AG4672"/>
      <c r="AH4672"/>
      <c r="AI4672"/>
      <c r="AK4672"/>
      <c r="AL4672"/>
      <c r="AM4672"/>
      <c r="AO4672"/>
      <c r="AP4672"/>
      <c r="AQ4672"/>
      <c r="AS4672"/>
      <c r="AT4672"/>
      <c r="AU4672"/>
      <c r="AW4672"/>
      <c r="AX4672"/>
      <c r="AY4672"/>
      <c r="BA4672"/>
      <c r="BB4672"/>
      <c r="BC4672"/>
      <c r="BE4672"/>
      <c r="BF4672"/>
      <c r="BG4672"/>
      <c r="BI4672"/>
      <c r="BJ4672"/>
      <c r="BK4672"/>
      <c r="BM4672"/>
      <c r="BN4672"/>
      <c r="BO4672"/>
    </row>
    <row r="4673" spans="1:67">
      <c r="A4673"/>
      <c r="B4673"/>
      <c r="C4673"/>
      <c r="E4673"/>
      <c r="F4673"/>
      <c r="G4673"/>
      <c r="I4673"/>
      <c r="J4673"/>
      <c r="K4673"/>
      <c r="M4673"/>
      <c r="N4673"/>
      <c r="O4673"/>
      <c r="Q4673"/>
      <c r="R4673"/>
      <c r="S4673"/>
      <c r="U4673"/>
      <c r="V4673"/>
      <c r="W4673"/>
      <c r="Y4673"/>
      <c r="Z4673"/>
      <c r="AA4673"/>
      <c r="AC4673"/>
      <c r="AD4673"/>
      <c r="AE4673"/>
      <c r="AG4673"/>
      <c r="AH4673"/>
      <c r="AI4673"/>
      <c r="AK4673"/>
      <c r="AL4673"/>
      <c r="AM4673"/>
      <c r="AO4673"/>
      <c r="AP4673"/>
      <c r="AQ4673"/>
      <c r="AS4673"/>
      <c r="AT4673"/>
      <c r="AU4673"/>
      <c r="AW4673"/>
      <c r="AX4673"/>
      <c r="AY4673"/>
      <c r="BA4673"/>
      <c r="BB4673"/>
      <c r="BC4673"/>
      <c r="BE4673"/>
      <c r="BF4673"/>
      <c r="BG4673"/>
      <c r="BI4673"/>
      <c r="BJ4673"/>
      <c r="BK4673"/>
      <c r="BM4673"/>
      <c r="BN4673"/>
      <c r="BO4673"/>
    </row>
    <row r="4674" spans="1:67">
      <c r="A4674"/>
      <c r="B4674"/>
      <c r="C4674"/>
      <c r="E4674"/>
      <c r="F4674"/>
      <c r="G4674"/>
      <c r="I4674"/>
      <c r="J4674"/>
      <c r="K4674"/>
      <c r="M4674"/>
      <c r="N4674"/>
      <c r="O4674"/>
      <c r="Q4674"/>
      <c r="R4674"/>
      <c r="S4674"/>
      <c r="U4674"/>
      <c r="V4674"/>
      <c r="W4674"/>
      <c r="Y4674"/>
      <c r="Z4674"/>
      <c r="AA4674"/>
      <c r="AC4674"/>
      <c r="AD4674"/>
      <c r="AE4674"/>
      <c r="AG4674"/>
      <c r="AH4674"/>
      <c r="AI4674"/>
      <c r="AK4674"/>
      <c r="AL4674"/>
      <c r="AM4674"/>
      <c r="AO4674"/>
      <c r="AP4674"/>
      <c r="AQ4674"/>
      <c r="AS4674"/>
      <c r="AT4674"/>
      <c r="AU4674"/>
      <c r="AW4674"/>
      <c r="AX4674"/>
      <c r="AY4674"/>
      <c r="BA4674"/>
      <c r="BB4674"/>
      <c r="BC4674"/>
      <c r="BE4674"/>
      <c r="BF4674"/>
      <c r="BG4674"/>
      <c r="BI4674"/>
      <c r="BJ4674"/>
      <c r="BK4674"/>
      <c r="BM4674"/>
      <c r="BN4674"/>
      <c r="BO4674"/>
    </row>
    <row r="4675" spans="1:67">
      <c r="A4675"/>
      <c r="B4675"/>
      <c r="C4675"/>
      <c r="E4675"/>
      <c r="F4675"/>
      <c r="G4675"/>
      <c r="I4675"/>
      <c r="J4675"/>
      <c r="K4675"/>
      <c r="M4675"/>
      <c r="N4675"/>
      <c r="O4675"/>
      <c r="Q4675"/>
      <c r="R4675"/>
      <c r="S4675"/>
      <c r="U4675"/>
      <c r="V4675"/>
      <c r="W4675"/>
      <c r="Y4675"/>
      <c r="Z4675"/>
      <c r="AA4675"/>
      <c r="AC4675"/>
      <c r="AD4675"/>
      <c r="AE4675"/>
      <c r="AG4675"/>
      <c r="AH4675"/>
      <c r="AI4675"/>
      <c r="AK4675"/>
      <c r="AL4675"/>
      <c r="AM4675"/>
      <c r="AO4675"/>
      <c r="AP4675"/>
      <c r="AQ4675"/>
      <c r="AS4675"/>
      <c r="AT4675"/>
      <c r="AU4675"/>
      <c r="AW4675"/>
      <c r="AX4675"/>
      <c r="AY4675"/>
      <c r="BA4675"/>
      <c r="BB4675"/>
      <c r="BC4675"/>
      <c r="BE4675"/>
      <c r="BF4675"/>
      <c r="BG4675"/>
      <c r="BI4675"/>
      <c r="BJ4675"/>
      <c r="BK4675"/>
      <c r="BM4675"/>
      <c r="BN4675"/>
      <c r="BO4675"/>
    </row>
    <row r="4676" spans="1:67">
      <c r="A4676"/>
      <c r="B4676"/>
      <c r="C4676"/>
      <c r="E4676"/>
      <c r="F4676"/>
      <c r="G4676"/>
      <c r="I4676"/>
      <c r="J4676"/>
      <c r="K4676"/>
      <c r="M4676"/>
      <c r="N4676"/>
      <c r="O4676"/>
      <c r="Q4676"/>
      <c r="R4676"/>
      <c r="S4676"/>
      <c r="U4676"/>
      <c r="V4676"/>
      <c r="W4676"/>
      <c r="Y4676"/>
      <c r="Z4676"/>
      <c r="AA4676"/>
      <c r="AC4676"/>
      <c r="AD4676"/>
      <c r="AE4676"/>
      <c r="AG4676"/>
      <c r="AH4676"/>
      <c r="AI4676"/>
      <c r="AK4676"/>
      <c r="AL4676"/>
      <c r="AM4676"/>
      <c r="AO4676"/>
      <c r="AP4676"/>
      <c r="AQ4676"/>
      <c r="AS4676"/>
      <c r="AT4676"/>
      <c r="AU4676"/>
      <c r="AW4676"/>
      <c r="AX4676"/>
      <c r="AY4676"/>
      <c r="BA4676"/>
      <c r="BB4676"/>
      <c r="BC4676"/>
      <c r="BE4676"/>
      <c r="BF4676"/>
      <c r="BG4676"/>
      <c r="BI4676"/>
      <c r="BJ4676"/>
      <c r="BK4676"/>
      <c r="BM4676"/>
      <c r="BN4676"/>
      <c r="BO4676"/>
    </row>
    <row r="4677" spans="1:67">
      <c r="A4677"/>
      <c r="B4677"/>
      <c r="C4677"/>
      <c r="E4677"/>
      <c r="F4677"/>
      <c r="G4677"/>
      <c r="I4677"/>
      <c r="J4677"/>
      <c r="K4677"/>
      <c r="M4677"/>
      <c r="N4677"/>
      <c r="O4677"/>
      <c r="Q4677"/>
      <c r="R4677"/>
      <c r="S4677"/>
      <c r="U4677"/>
      <c r="V4677"/>
      <c r="W4677"/>
      <c r="Y4677"/>
      <c r="Z4677"/>
      <c r="AA4677"/>
      <c r="AC4677"/>
      <c r="AD4677"/>
      <c r="AE4677"/>
      <c r="AG4677"/>
      <c r="AH4677"/>
      <c r="AI4677"/>
      <c r="AK4677"/>
      <c r="AL4677"/>
      <c r="AM4677"/>
      <c r="AO4677"/>
      <c r="AP4677"/>
      <c r="AQ4677"/>
      <c r="AS4677"/>
      <c r="AT4677"/>
      <c r="AU4677"/>
      <c r="AW4677"/>
      <c r="AX4677"/>
      <c r="AY4677"/>
      <c r="BA4677"/>
      <c r="BB4677"/>
      <c r="BC4677"/>
      <c r="BE4677"/>
      <c r="BF4677"/>
      <c r="BG4677"/>
      <c r="BI4677"/>
      <c r="BJ4677"/>
      <c r="BK4677"/>
      <c r="BM4677"/>
      <c r="BN4677"/>
      <c r="BO4677"/>
    </row>
    <row r="4678" spans="1:67">
      <c r="A4678"/>
      <c r="B4678"/>
      <c r="C4678"/>
      <c r="E4678"/>
      <c r="F4678"/>
      <c r="G4678"/>
      <c r="I4678"/>
      <c r="J4678"/>
      <c r="K4678"/>
      <c r="M4678"/>
      <c r="N4678"/>
      <c r="O4678"/>
      <c r="Q4678"/>
      <c r="R4678"/>
      <c r="S4678"/>
      <c r="U4678"/>
      <c r="V4678"/>
      <c r="W4678"/>
      <c r="Y4678"/>
      <c r="Z4678"/>
      <c r="AA4678"/>
      <c r="AC4678"/>
      <c r="AD4678"/>
      <c r="AE4678"/>
      <c r="AG4678"/>
      <c r="AH4678"/>
      <c r="AI4678"/>
      <c r="AK4678"/>
      <c r="AL4678"/>
      <c r="AM4678"/>
      <c r="AO4678"/>
      <c r="AP4678"/>
      <c r="AQ4678"/>
      <c r="AS4678"/>
      <c r="AT4678"/>
      <c r="AU4678"/>
      <c r="AW4678"/>
      <c r="AX4678"/>
      <c r="AY4678"/>
      <c r="BA4678"/>
      <c r="BB4678"/>
      <c r="BC4678"/>
      <c r="BE4678"/>
      <c r="BF4678"/>
      <c r="BG4678"/>
      <c r="BI4678"/>
      <c r="BJ4678"/>
      <c r="BK4678"/>
      <c r="BM4678"/>
      <c r="BN4678"/>
      <c r="BO4678"/>
    </row>
    <row r="4679" spans="1:67">
      <c r="A4679"/>
      <c r="B4679"/>
      <c r="C4679"/>
      <c r="E4679"/>
      <c r="F4679"/>
      <c r="G4679"/>
      <c r="I4679"/>
      <c r="J4679"/>
      <c r="K4679"/>
      <c r="M4679"/>
      <c r="N4679"/>
      <c r="O4679"/>
      <c r="Q4679"/>
      <c r="R4679"/>
      <c r="S4679"/>
      <c r="U4679"/>
      <c r="V4679"/>
      <c r="W4679"/>
      <c r="Y4679"/>
      <c r="Z4679"/>
      <c r="AA4679"/>
      <c r="AC4679"/>
      <c r="AD4679"/>
      <c r="AE4679"/>
      <c r="AG4679"/>
      <c r="AH4679"/>
      <c r="AI4679"/>
      <c r="AK4679"/>
      <c r="AL4679"/>
      <c r="AM4679"/>
      <c r="AO4679"/>
      <c r="AP4679"/>
      <c r="AQ4679"/>
      <c r="AS4679"/>
      <c r="AT4679"/>
      <c r="AU4679"/>
      <c r="AW4679"/>
      <c r="AX4679"/>
      <c r="AY4679"/>
      <c r="BA4679"/>
      <c r="BB4679"/>
      <c r="BC4679"/>
      <c r="BE4679"/>
      <c r="BF4679"/>
      <c r="BG4679"/>
      <c r="BI4679"/>
      <c r="BJ4679"/>
      <c r="BK4679"/>
      <c r="BM4679"/>
      <c r="BN4679"/>
      <c r="BO4679"/>
    </row>
    <row r="4680" spans="1:67">
      <c r="A4680"/>
      <c r="B4680"/>
      <c r="C4680"/>
      <c r="E4680"/>
      <c r="F4680"/>
      <c r="G4680"/>
      <c r="I4680"/>
      <c r="J4680"/>
      <c r="K4680"/>
      <c r="M4680"/>
      <c r="N4680"/>
      <c r="O4680"/>
      <c r="Q4680"/>
      <c r="R4680"/>
      <c r="S4680"/>
      <c r="U4680"/>
      <c r="V4680"/>
      <c r="W4680"/>
      <c r="Y4680"/>
      <c r="Z4680"/>
      <c r="AA4680"/>
      <c r="AC4680"/>
      <c r="AD4680"/>
      <c r="AE4680"/>
      <c r="AG4680"/>
      <c r="AH4680"/>
      <c r="AI4680"/>
      <c r="AK4680"/>
      <c r="AL4680"/>
      <c r="AM4680"/>
      <c r="AO4680"/>
      <c r="AP4680"/>
      <c r="AQ4680"/>
      <c r="AS4680"/>
      <c r="AT4680"/>
      <c r="AU4680"/>
      <c r="AW4680"/>
      <c r="AX4680"/>
      <c r="AY4680"/>
      <c r="BA4680"/>
      <c r="BB4680"/>
      <c r="BC4680"/>
      <c r="BE4680"/>
      <c r="BF4680"/>
      <c r="BG4680"/>
      <c r="BI4680"/>
      <c r="BJ4680"/>
      <c r="BK4680"/>
      <c r="BM4680"/>
      <c r="BN4680"/>
      <c r="BO4680"/>
    </row>
    <row r="4681" spans="1:67">
      <c r="A4681"/>
      <c r="B4681"/>
      <c r="C4681"/>
      <c r="E4681"/>
      <c r="F4681"/>
      <c r="G4681"/>
      <c r="I4681"/>
      <c r="J4681"/>
      <c r="K4681"/>
      <c r="M4681"/>
      <c r="N4681"/>
      <c r="O4681"/>
      <c r="Q4681"/>
      <c r="R4681"/>
      <c r="S4681"/>
      <c r="U4681"/>
      <c r="V4681"/>
      <c r="W4681"/>
      <c r="Y4681"/>
      <c r="Z4681"/>
      <c r="AA4681"/>
      <c r="AC4681"/>
      <c r="AD4681"/>
      <c r="AE4681"/>
      <c r="AG4681"/>
      <c r="AH4681"/>
      <c r="AI4681"/>
      <c r="AK4681"/>
      <c r="AL4681"/>
      <c r="AM4681"/>
      <c r="AO4681"/>
      <c r="AP4681"/>
      <c r="AQ4681"/>
      <c r="AS4681"/>
      <c r="AT4681"/>
      <c r="AU4681"/>
      <c r="AW4681"/>
      <c r="AX4681"/>
      <c r="AY4681"/>
      <c r="BA4681"/>
      <c r="BB4681"/>
      <c r="BC4681"/>
      <c r="BE4681"/>
      <c r="BF4681"/>
      <c r="BG4681"/>
      <c r="BI4681"/>
      <c r="BJ4681"/>
      <c r="BK4681"/>
      <c r="BM4681"/>
      <c r="BN4681"/>
      <c r="BO4681"/>
    </row>
    <row r="4682" spans="1:67">
      <c r="A4682"/>
      <c r="B4682"/>
      <c r="C4682"/>
      <c r="E4682"/>
      <c r="F4682"/>
      <c r="G4682"/>
      <c r="I4682"/>
      <c r="J4682"/>
      <c r="K4682"/>
      <c r="M4682"/>
      <c r="N4682"/>
      <c r="O4682"/>
      <c r="Q4682"/>
      <c r="R4682"/>
      <c r="S4682"/>
      <c r="U4682"/>
      <c r="V4682"/>
      <c r="W4682"/>
      <c r="Y4682"/>
      <c r="Z4682"/>
      <c r="AA4682"/>
      <c r="AC4682"/>
      <c r="AD4682"/>
      <c r="AE4682"/>
      <c r="AG4682"/>
      <c r="AH4682"/>
      <c r="AI4682"/>
      <c r="AK4682"/>
      <c r="AL4682"/>
      <c r="AM4682"/>
      <c r="AO4682"/>
      <c r="AP4682"/>
      <c r="AQ4682"/>
      <c r="AS4682"/>
      <c r="AT4682"/>
      <c r="AU4682"/>
      <c r="AW4682"/>
      <c r="AX4682"/>
      <c r="AY4682"/>
      <c r="BA4682"/>
      <c r="BB4682"/>
      <c r="BC4682"/>
      <c r="BE4682"/>
      <c r="BF4682"/>
      <c r="BG4682"/>
      <c r="BI4682"/>
      <c r="BJ4682"/>
      <c r="BK4682"/>
      <c r="BM4682"/>
      <c r="BN4682"/>
      <c r="BO4682"/>
    </row>
    <row r="4683" spans="1:67">
      <c r="A4683"/>
      <c r="B4683"/>
      <c r="C4683"/>
      <c r="E4683"/>
      <c r="F4683"/>
      <c r="G4683"/>
      <c r="I4683"/>
      <c r="J4683"/>
      <c r="K4683"/>
      <c r="M4683"/>
      <c r="N4683"/>
      <c r="O4683"/>
      <c r="Q4683"/>
      <c r="R4683"/>
      <c r="S4683"/>
      <c r="U4683"/>
      <c r="V4683"/>
      <c r="W4683"/>
      <c r="Y4683"/>
      <c r="Z4683"/>
      <c r="AA4683"/>
      <c r="AC4683"/>
      <c r="AD4683"/>
      <c r="AE4683"/>
      <c r="AG4683"/>
      <c r="AH4683"/>
      <c r="AI4683"/>
      <c r="AK4683"/>
      <c r="AL4683"/>
      <c r="AM4683"/>
      <c r="AO4683"/>
      <c r="AP4683"/>
      <c r="AQ4683"/>
      <c r="AS4683"/>
      <c r="AT4683"/>
      <c r="AU4683"/>
      <c r="AW4683"/>
      <c r="AX4683"/>
      <c r="AY4683"/>
      <c r="BA4683"/>
      <c r="BB4683"/>
      <c r="BC4683"/>
      <c r="BE4683"/>
      <c r="BF4683"/>
      <c r="BG4683"/>
      <c r="BI4683"/>
      <c r="BJ4683"/>
      <c r="BK4683"/>
      <c r="BM4683"/>
      <c r="BN4683"/>
      <c r="BO4683"/>
    </row>
    <row r="4684" spans="1:67">
      <c r="A4684"/>
      <c r="B4684"/>
      <c r="C4684"/>
      <c r="E4684"/>
      <c r="F4684"/>
      <c r="G4684"/>
      <c r="I4684"/>
      <c r="J4684"/>
      <c r="K4684"/>
      <c r="M4684"/>
      <c r="N4684"/>
      <c r="O4684"/>
      <c r="Q4684"/>
      <c r="R4684"/>
      <c r="S4684"/>
      <c r="U4684"/>
      <c r="V4684"/>
      <c r="W4684"/>
      <c r="Y4684"/>
      <c r="Z4684"/>
      <c r="AA4684"/>
      <c r="AC4684"/>
      <c r="AD4684"/>
      <c r="AE4684"/>
      <c r="AG4684"/>
      <c r="AH4684"/>
      <c r="AI4684"/>
      <c r="AK4684"/>
      <c r="AL4684"/>
      <c r="AM4684"/>
      <c r="AO4684"/>
      <c r="AP4684"/>
      <c r="AQ4684"/>
      <c r="AS4684"/>
      <c r="AT4684"/>
      <c r="AU4684"/>
      <c r="AW4684"/>
      <c r="AX4684"/>
      <c r="AY4684"/>
      <c r="BA4684"/>
      <c r="BB4684"/>
      <c r="BC4684"/>
      <c r="BE4684"/>
      <c r="BF4684"/>
      <c r="BG4684"/>
      <c r="BI4684"/>
      <c r="BJ4684"/>
      <c r="BK4684"/>
      <c r="BM4684"/>
      <c r="BN4684"/>
      <c r="BO4684"/>
    </row>
    <row r="4685" spans="1:67">
      <c r="A4685"/>
      <c r="B4685"/>
      <c r="C4685"/>
      <c r="E4685"/>
      <c r="F4685"/>
      <c r="G4685"/>
      <c r="I4685"/>
      <c r="J4685"/>
      <c r="K4685"/>
      <c r="M4685"/>
      <c r="N4685"/>
      <c r="O4685"/>
      <c r="Q4685"/>
      <c r="R4685"/>
      <c r="S4685"/>
      <c r="U4685"/>
      <c r="V4685"/>
      <c r="W4685"/>
      <c r="Y4685"/>
      <c r="Z4685"/>
      <c r="AA4685"/>
      <c r="AC4685"/>
      <c r="AD4685"/>
      <c r="AE4685"/>
      <c r="AG4685"/>
      <c r="AH4685"/>
      <c r="AI4685"/>
      <c r="AK4685"/>
      <c r="AL4685"/>
      <c r="AM4685"/>
      <c r="AO4685"/>
      <c r="AP4685"/>
      <c r="AQ4685"/>
      <c r="AS4685"/>
      <c r="AT4685"/>
      <c r="AU4685"/>
      <c r="AW4685"/>
      <c r="AX4685"/>
      <c r="AY4685"/>
      <c r="BA4685"/>
      <c r="BB4685"/>
      <c r="BC4685"/>
      <c r="BE4685"/>
      <c r="BF4685"/>
      <c r="BG4685"/>
      <c r="BI4685"/>
      <c r="BJ4685"/>
      <c r="BK4685"/>
      <c r="BM4685"/>
      <c r="BN4685"/>
      <c r="BO4685"/>
    </row>
    <row r="4686" spans="1:67">
      <c r="A4686"/>
      <c r="B4686"/>
      <c r="C4686"/>
      <c r="E4686"/>
      <c r="F4686"/>
      <c r="G4686"/>
      <c r="I4686"/>
      <c r="J4686"/>
      <c r="K4686"/>
      <c r="M4686"/>
      <c r="N4686"/>
      <c r="O4686"/>
      <c r="Q4686"/>
      <c r="R4686"/>
      <c r="S4686"/>
      <c r="U4686"/>
      <c r="V4686"/>
      <c r="W4686"/>
      <c r="Y4686"/>
      <c r="Z4686"/>
      <c r="AA4686"/>
      <c r="AC4686"/>
      <c r="AD4686"/>
      <c r="AE4686"/>
      <c r="AG4686"/>
      <c r="AH4686"/>
      <c r="AI4686"/>
      <c r="AK4686"/>
      <c r="AL4686"/>
      <c r="AM4686"/>
      <c r="AO4686"/>
      <c r="AP4686"/>
      <c r="AQ4686"/>
      <c r="AS4686"/>
      <c r="AT4686"/>
      <c r="AU4686"/>
      <c r="AW4686"/>
      <c r="AX4686"/>
      <c r="AY4686"/>
      <c r="BA4686"/>
      <c r="BB4686"/>
      <c r="BC4686"/>
      <c r="BE4686"/>
      <c r="BF4686"/>
      <c r="BG4686"/>
      <c r="BI4686"/>
      <c r="BJ4686"/>
      <c r="BK4686"/>
      <c r="BM4686"/>
      <c r="BN4686"/>
      <c r="BO4686"/>
    </row>
    <row r="4687" spans="1:67">
      <c r="A4687"/>
      <c r="B4687"/>
      <c r="C4687"/>
      <c r="E4687"/>
      <c r="F4687"/>
      <c r="G4687"/>
      <c r="I4687"/>
      <c r="J4687"/>
      <c r="K4687"/>
      <c r="M4687"/>
      <c r="N4687"/>
      <c r="O4687"/>
      <c r="Q4687"/>
      <c r="R4687"/>
      <c r="S4687"/>
      <c r="U4687"/>
      <c r="V4687"/>
      <c r="W4687"/>
      <c r="Y4687"/>
      <c r="Z4687"/>
      <c r="AA4687"/>
      <c r="AC4687"/>
      <c r="AD4687"/>
      <c r="AE4687"/>
      <c r="AG4687"/>
      <c r="AH4687"/>
      <c r="AI4687"/>
      <c r="AK4687"/>
      <c r="AL4687"/>
      <c r="AM4687"/>
      <c r="AO4687"/>
      <c r="AP4687"/>
      <c r="AQ4687"/>
      <c r="AS4687"/>
      <c r="AT4687"/>
      <c r="AU4687"/>
      <c r="AW4687"/>
      <c r="AX4687"/>
      <c r="AY4687"/>
      <c r="BA4687"/>
      <c r="BB4687"/>
      <c r="BC4687"/>
      <c r="BE4687"/>
      <c r="BF4687"/>
      <c r="BG4687"/>
      <c r="BI4687"/>
      <c r="BJ4687"/>
      <c r="BK4687"/>
      <c r="BM4687"/>
      <c r="BN4687"/>
      <c r="BO4687"/>
    </row>
    <row r="4688" spans="1:67">
      <c r="A4688"/>
      <c r="B4688"/>
      <c r="C4688"/>
      <c r="E4688"/>
      <c r="F4688"/>
      <c r="G4688"/>
      <c r="I4688"/>
      <c r="J4688"/>
      <c r="K4688"/>
      <c r="M4688"/>
      <c r="N4688"/>
      <c r="O4688"/>
      <c r="Q4688"/>
      <c r="R4688"/>
      <c r="S4688"/>
      <c r="U4688"/>
      <c r="V4688"/>
      <c r="W4688"/>
      <c r="Y4688"/>
      <c r="Z4688"/>
      <c r="AA4688"/>
      <c r="AC4688"/>
      <c r="AD4688"/>
      <c r="AE4688"/>
      <c r="AG4688"/>
      <c r="AH4688"/>
      <c r="AI4688"/>
      <c r="AK4688"/>
      <c r="AL4688"/>
      <c r="AM4688"/>
      <c r="AO4688"/>
      <c r="AP4688"/>
      <c r="AQ4688"/>
      <c r="AS4688"/>
      <c r="AT4688"/>
      <c r="AU4688"/>
      <c r="AW4688"/>
      <c r="AX4688"/>
      <c r="AY4688"/>
      <c r="BA4688"/>
      <c r="BB4688"/>
      <c r="BC4688"/>
      <c r="BE4688"/>
      <c r="BF4688"/>
      <c r="BG4688"/>
      <c r="BI4688"/>
      <c r="BJ4688"/>
      <c r="BK4688"/>
      <c r="BM4688"/>
      <c r="BN4688"/>
      <c r="BO4688"/>
    </row>
    <row r="4689" spans="1:67">
      <c r="A4689"/>
      <c r="B4689"/>
      <c r="C4689"/>
      <c r="E4689"/>
      <c r="F4689"/>
      <c r="G4689"/>
      <c r="I4689"/>
      <c r="J4689"/>
      <c r="K4689"/>
      <c r="M4689"/>
      <c r="N4689"/>
      <c r="O4689"/>
      <c r="Q4689"/>
      <c r="R4689"/>
      <c r="S4689"/>
      <c r="U4689"/>
      <c r="V4689"/>
      <c r="W4689"/>
      <c r="Y4689"/>
      <c r="Z4689"/>
      <c r="AA4689"/>
      <c r="AC4689"/>
      <c r="AD4689"/>
      <c r="AE4689"/>
      <c r="AG4689"/>
      <c r="AH4689"/>
      <c r="AI4689"/>
      <c r="AK4689"/>
      <c r="AL4689"/>
      <c r="AM4689"/>
      <c r="AO4689"/>
      <c r="AP4689"/>
      <c r="AQ4689"/>
      <c r="AS4689"/>
      <c r="AT4689"/>
      <c r="AU4689"/>
      <c r="AW4689"/>
      <c r="AX4689"/>
      <c r="AY4689"/>
      <c r="BA4689"/>
      <c r="BB4689"/>
      <c r="BC4689"/>
      <c r="BE4689"/>
      <c r="BF4689"/>
      <c r="BG4689"/>
      <c r="BI4689"/>
      <c r="BJ4689"/>
      <c r="BK4689"/>
      <c r="BM4689"/>
      <c r="BN4689"/>
      <c r="BO4689"/>
    </row>
    <row r="4690" spans="1:67">
      <c r="A4690"/>
      <c r="B4690"/>
      <c r="C4690"/>
      <c r="E4690"/>
      <c r="F4690"/>
      <c r="G4690"/>
      <c r="I4690"/>
      <c r="J4690"/>
      <c r="K4690"/>
      <c r="M4690"/>
      <c r="N4690"/>
      <c r="O4690"/>
      <c r="Q4690"/>
      <c r="R4690"/>
      <c r="S4690"/>
      <c r="U4690"/>
      <c r="V4690"/>
      <c r="W4690"/>
      <c r="Y4690"/>
      <c r="Z4690"/>
      <c r="AA4690"/>
      <c r="AC4690"/>
      <c r="AD4690"/>
      <c r="AE4690"/>
      <c r="AG4690"/>
      <c r="AH4690"/>
      <c r="AI4690"/>
      <c r="AK4690"/>
      <c r="AL4690"/>
      <c r="AM4690"/>
      <c r="AO4690"/>
      <c r="AP4690"/>
      <c r="AQ4690"/>
      <c r="AS4690"/>
      <c r="AT4690"/>
      <c r="AU4690"/>
      <c r="AW4690"/>
      <c r="AX4690"/>
      <c r="AY4690"/>
      <c r="BA4690"/>
      <c r="BB4690"/>
      <c r="BC4690"/>
      <c r="BE4690"/>
      <c r="BF4690"/>
      <c r="BG4690"/>
      <c r="BI4690"/>
      <c r="BJ4690"/>
      <c r="BK4690"/>
      <c r="BM4690"/>
      <c r="BN4690"/>
      <c r="BO4690"/>
    </row>
    <row r="4691" spans="1:67">
      <c r="A4691"/>
      <c r="B4691"/>
      <c r="C4691"/>
      <c r="E4691"/>
      <c r="F4691"/>
      <c r="G4691"/>
      <c r="I4691"/>
      <c r="J4691"/>
      <c r="K4691"/>
      <c r="M4691"/>
      <c r="N4691"/>
      <c r="O4691"/>
      <c r="Q4691"/>
      <c r="R4691"/>
      <c r="S4691"/>
      <c r="U4691"/>
      <c r="V4691"/>
      <c r="W4691"/>
      <c r="Y4691"/>
      <c r="Z4691"/>
      <c r="AA4691"/>
      <c r="AC4691"/>
      <c r="AD4691"/>
      <c r="AE4691"/>
      <c r="AG4691"/>
      <c r="AH4691"/>
      <c r="AI4691"/>
      <c r="AK4691"/>
      <c r="AL4691"/>
      <c r="AM4691"/>
      <c r="AO4691"/>
      <c r="AP4691"/>
      <c r="AQ4691"/>
      <c r="AS4691"/>
      <c r="AT4691"/>
      <c r="AU4691"/>
      <c r="AW4691"/>
      <c r="AX4691"/>
      <c r="AY4691"/>
      <c r="BA4691"/>
      <c r="BB4691"/>
      <c r="BC4691"/>
      <c r="BE4691"/>
      <c r="BF4691"/>
      <c r="BG4691"/>
      <c r="BI4691"/>
      <c r="BJ4691"/>
      <c r="BK4691"/>
      <c r="BM4691"/>
      <c r="BN4691"/>
      <c r="BO4691"/>
    </row>
    <row r="4692" spans="1:67">
      <c r="A4692"/>
      <c r="B4692"/>
      <c r="C4692"/>
      <c r="E4692"/>
      <c r="F4692"/>
      <c r="G4692"/>
      <c r="I4692"/>
      <c r="J4692"/>
      <c r="K4692"/>
      <c r="M4692"/>
      <c r="N4692"/>
      <c r="O4692"/>
      <c r="Q4692"/>
      <c r="R4692"/>
      <c r="S4692"/>
      <c r="U4692"/>
      <c r="V4692"/>
      <c r="W4692"/>
      <c r="Y4692"/>
      <c r="Z4692"/>
      <c r="AA4692"/>
      <c r="AC4692"/>
      <c r="AD4692"/>
      <c r="AE4692"/>
      <c r="AG4692"/>
      <c r="AH4692"/>
      <c r="AI4692"/>
      <c r="AK4692"/>
      <c r="AL4692"/>
      <c r="AM4692"/>
      <c r="AO4692"/>
      <c r="AP4692"/>
      <c r="AQ4692"/>
      <c r="AS4692"/>
      <c r="AT4692"/>
      <c r="AU4692"/>
      <c r="AW4692"/>
      <c r="AX4692"/>
      <c r="AY4692"/>
      <c r="BA4692"/>
      <c r="BB4692"/>
      <c r="BC4692"/>
      <c r="BE4692"/>
      <c r="BF4692"/>
      <c r="BG4692"/>
      <c r="BI4692"/>
      <c r="BJ4692"/>
      <c r="BK4692"/>
      <c r="BM4692"/>
      <c r="BN4692"/>
      <c r="BO4692"/>
    </row>
    <row r="4693" spans="1:67">
      <c r="A4693"/>
      <c r="B4693"/>
      <c r="C4693"/>
      <c r="E4693"/>
      <c r="F4693"/>
      <c r="G4693"/>
      <c r="I4693"/>
      <c r="J4693"/>
      <c r="K4693"/>
      <c r="M4693"/>
      <c r="N4693"/>
      <c r="O4693"/>
      <c r="Q4693"/>
      <c r="R4693"/>
      <c r="S4693"/>
      <c r="U4693"/>
      <c r="V4693"/>
      <c r="W4693"/>
      <c r="Y4693"/>
      <c r="Z4693"/>
      <c r="AA4693"/>
      <c r="AC4693"/>
      <c r="AD4693"/>
      <c r="AE4693"/>
      <c r="AG4693"/>
      <c r="AH4693"/>
      <c r="AI4693"/>
      <c r="AK4693"/>
      <c r="AL4693"/>
      <c r="AM4693"/>
      <c r="AO4693"/>
      <c r="AP4693"/>
      <c r="AQ4693"/>
      <c r="AS4693"/>
      <c r="AT4693"/>
      <c r="AU4693"/>
      <c r="AW4693"/>
      <c r="AX4693"/>
      <c r="AY4693"/>
      <c r="BA4693"/>
      <c r="BB4693"/>
      <c r="BC4693"/>
      <c r="BE4693"/>
      <c r="BF4693"/>
      <c r="BG4693"/>
      <c r="BI4693"/>
      <c r="BJ4693"/>
      <c r="BK4693"/>
      <c r="BM4693"/>
      <c r="BN4693"/>
      <c r="BO4693"/>
    </row>
    <row r="4694" spans="1:67">
      <c r="A4694"/>
      <c r="B4694"/>
      <c r="C4694"/>
      <c r="E4694"/>
      <c r="F4694"/>
      <c r="G4694"/>
      <c r="I4694"/>
      <c r="J4694"/>
      <c r="K4694"/>
      <c r="M4694"/>
      <c r="N4694"/>
      <c r="O4694"/>
      <c r="Q4694"/>
      <c r="R4694"/>
      <c r="S4694"/>
      <c r="U4694"/>
      <c r="V4694"/>
      <c r="W4694"/>
      <c r="Y4694"/>
      <c r="Z4694"/>
      <c r="AA4694"/>
      <c r="AC4694"/>
      <c r="AD4694"/>
      <c r="AE4694"/>
      <c r="AG4694"/>
      <c r="AH4694"/>
      <c r="AI4694"/>
      <c r="AK4694"/>
      <c r="AL4694"/>
      <c r="AM4694"/>
      <c r="AO4694"/>
      <c r="AP4694"/>
      <c r="AQ4694"/>
      <c r="AS4694"/>
      <c r="AT4694"/>
      <c r="AU4694"/>
      <c r="AW4694"/>
      <c r="AX4694"/>
      <c r="AY4694"/>
      <c r="BA4694"/>
      <c r="BB4694"/>
      <c r="BC4694"/>
      <c r="BE4694"/>
      <c r="BF4694"/>
      <c r="BG4694"/>
      <c r="BI4694"/>
      <c r="BJ4694"/>
      <c r="BK4694"/>
      <c r="BM4694"/>
      <c r="BN4694"/>
      <c r="BO4694"/>
    </row>
    <row r="4695" spans="1:67">
      <c r="A4695"/>
      <c r="B4695"/>
      <c r="C4695"/>
      <c r="E4695"/>
      <c r="F4695"/>
      <c r="G4695"/>
      <c r="I4695"/>
      <c r="J4695"/>
      <c r="K4695"/>
      <c r="M4695"/>
      <c r="N4695"/>
      <c r="O4695"/>
      <c r="Q4695"/>
      <c r="R4695"/>
      <c r="S4695"/>
      <c r="U4695"/>
      <c r="V4695"/>
      <c r="W4695"/>
      <c r="Y4695"/>
      <c r="Z4695"/>
      <c r="AA4695"/>
      <c r="AC4695"/>
      <c r="AD4695"/>
      <c r="AE4695"/>
      <c r="AG4695"/>
      <c r="AH4695"/>
      <c r="AI4695"/>
      <c r="AK4695"/>
      <c r="AL4695"/>
      <c r="AM4695"/>
      <c r="AO4695"/>
      <c r="AP4695"/>
      <c r="AQ4695"/>
      <c r="AS4695"/>
      <c r="AT4695"/>
      <c r="AU4695"/>
      <c r="AW4695"/>
      <c r="AX4695"/>
      <c r="AY4695"/>
      <c r="BA4695"/>
      <c r="BB4695"/>
      <c r="BC4695"/>
      <c r="BE4695"/>
      <c r="BF4695"/>
      <c r="BG4695"/>
      <c r="BI4695"/>
      <c r="BJ4695"/>
      <c r="BK4695"/>
      <c r="BM4695"/>
      <c r="BN4695"/>
      <c r="BO4695"/>
    </row>
    <row r="4696" spans="1:67">
      <c r="A4696"/>
      <c r="B4696"/>
      <c r="C4696"/>
      <c r="E4696"/>
      <c r="F4696"/>
      <c r="G4696"/>
      <c r="I4696"/>
      <c r="J4696"/>
      <c r="K4696"/>
      <c r="M4696"/>
      <c r="N4696"/>
      <c r="O4696"/>
      <c r="Q4696"/>
      <c r="R4696"/>
      <c r="S4696"/>
      <c r="U4696"/>
      <c r="V4696"/>
      <c r="W4696"/>
      <c r="Y4696"/>
      <c r="Z4696"/>
      <c r="AA4696"/>
      <c r="AC4696"/>
      <c r="AD4696"/>
      <c r="AE4696"/>
      <c r="AG4696"/>
      <c r="AH4696"/>
      <c r="AI4696"/>
      <c r="AK4696"/>
      <c r="AL4696"/>
      <c r="AM4696"/>
      <c r="AO4696"/>
      <c r="AP4696"/>
      <c r="AQ4696"/>
      <c r="AS4696"/>
      <c r="AT4696"/>
      <c r="AU4696"/>
      <c r="AW4696"/>
      <c r="AX4696"/>
      <c r="AY4696"/>
      <c r="BA4696"/>
      <c r="BB4696"/>
      <c r="BC4696"/>
      <c r="BE4696"/>
      <c r="BF4696"/>
      <c r="BG4696"/>
      <c r="BI4696"/>
      <c r="BJ4696"/>
      <c r="BK4696"/>
      <c r="BM4696"/>
      <c r="BN4696"/>
      <c r="BO4696"/>
    </row>
    <row r="4697" spans="1:67">
      <c r="A4697"/>
      <c r="B4697"/>
      <c r="C4697"/>
      <c r="E4697"/>
      <c r="F4697"/>
      <c r="G4697"/>
      <c r="I4697"/>
      <c r="J4697"/>
      <c r="K4697"/>
      <c r="M4697"/>
      <c r="N4697"/>
      <c r="O4697"/>
      <c r="Q4697"/>
      <c r="R4697"/>
      <c r="S4697"/>
      <c r="U4697"/>
      <c r="V4697"/>
      <c r="W4697"/>
      <c r="Y4697"/>
      <c r="Z4697"/>
      <c r="AA4697"/>
      <c r="AC4697"/>
      <c r="AD4697"/>
      <c r="AE4697"/>
      <c r="AG4697"/>
      <c r="AH4697"/>
      <c r="AI4697"/>
      <c r="AK4697"/>
      <c r="AL4697"/>
      <c r="AM4697"/>
      <c r="AO4697"/>
      <c r="AP4697"/>
      <c r="AQ4697"/>
      <c r="AS4697"/>
      <c r="AT4697"/>
      <c r="AU4697"/>
      <c r="AW4697"/>
      <c r="AX4697"/>
      <c r="AY4697"/>
      <c r="BA4697"/>
      <c r="BB4697"/>
      <c r="BC4697"/>
      <c r="BE4697"/>
      <c r="BF4697"/>
      <c r="BG4697"/>
      <c r="BI4697"/>
      <c r="BJ4697"/>
      <c r="BK4697"/>
      <c r="BM4697"/>
      <c r="BN4697"/>
      <c r="BO4697"/>
    </row>
    <row r="4698" spans="1:67">
      <c r="A4698"/>
      <c r="B4698"/>
      <c r="C4698"/>
      <c r="E4698"/>
      <c r="F4698"/>
      <c r="G4698"/>
      <c r="I4698"/>
      <c r="J4698"/>
      <c r="K4698"/>
      <c r="M4698"/>
      <c r="N4698"/>
      <c r="O4698"/>
      <c r="Q4698"/>
      <c r="R4698"/>
      <c r="S4698"/>
      <c r="U4698"/>
      <c r="V4698"/>
      <c r="W4698"/>
      <c r="Y4698"/>
      <c r="Z4698"/>
      <c r="AA4698"/>
      <c r="AC4698"/>
      <c r="AD4698"/>
      <c r="AE4698"/>
      <c r="AG4698"/>
      <c r="AH4698"/>
      <c r="AI4698"/>
      <c r="AK4698"/>
      <c r="AL4698"/>
      <c r="AM4698"/>
      <c r="AO4698"/>
      <c r="AP4698"/>
      <c r="AQ4698"/>
      <c r="AS4698"/>
      <c r="AT4698"/>
      <c r="AU4698"/>
      <c r="AW4698"/>
      <c r="AX4698"/>
      <c r="AY4698"/>
      <c r="BA4698"/>
      <c r="BB4698"/>
      <c r="BC4698"/>
      <c r="BE4698"/>
      <c r="BF4698"/>
      <c r="BG4698"/>
      <c r="BI4698"/>
      <c r="BJ4698"/>
      <c r="BK4698"/>
      <c r="BM4698"/>
      <c r="BN4698"/>
      <c r="BO4698"/>
    </row>
    <row r="4699" spans="1:67">
      <c r="A4699"/>
      <c r="B4699"/>
      <c r="C4699"/>
      <c r="E4699"/>
      <c r="F4699"/>
      <c r="G4699"/>
      <c r="I4699"/>
      <c r="J4699"/>
      <c r="K4699"/>
      <c r="M4699"/>
      <c r="N4699"/>
      <c r="O4699"/>
      <c r="Q4699"/>
      <c r="R4699"/>
      <c r="S4699"/>
      <c r="U4699"/>
      <c r="V4699"/>
      <c r="W4699"/>
      <c r="Y4699"/>
      <c r="Z4699"/>
      <c r="AA4699"/>
      <c r="AC4699"/>
      <c r="AD4699"/>
      <c r="AE4699"/>
      <c r="AG4699"/>
      <c r="AH4699"/>
      <c r="AI4699"/>
      <c r="AK4699"/>
      <c r="AL4699"/>
      <c r="AM4699"/>
      <c r="AO4699"/>
      <c r="AP4699"/>
      <c r="AQ4699"/>
      <c r="AS4699"/>
      <c r="AT4699"/>
      <c r="AU4699"/>
      <c r="AW4699"/>
      <c r="AX4699"/>
      <c r="AY4699"/>
      <c r="BA4699"/>
      <c r="BB4699"/>
      <c r="BC4699"/>
      <c r="BE4699"/>
      <c r="BF4699"/>
      <c r="BG4699"/>
      <c r="BI4699"/>
      <c r="BJ4699"/>
      <c r="BK4699"/>
      <c r="BM4699"/>
      <c r="BN4699"/>
      <c r="BO4699"/>
    </row>
    <row r="4700" spans="1:67">
      <c r="A4700"/>
      <c r="B4700"/>
      <c r="C4700"/>
      <c r="E4700"/>
      <c r="F4700"/>
      <c r="G4700"/>
      <c r="I4700"/>
      <c r="J4700"/>
      <c r="K4700"/>
      <c r="M4700"/>
      <c r="N4700"/>
      <c r="O4700"/>
      <c r="Q4700"/>
      <c r="R4700"/>
      <c r="S4700"/>
      <c r="U4700"/>
      <c r="V4700"/>
      <c r="W4700"/>
      <c r="Y4700"/>
      <c r="Z4700"/>
      <c r="AA4700"/>
      <c r="AC4700"/>
      <c r="AD4700"/>
      <c r="AE4700"/>
      <c r="AG4700"/>
      <c r="AH4700"/>
      <c r="AI4700"/>
      <c r="AK4700"/>
      <c r="AL4700"/>
      <c r="AM4700"/>
      <c r="AO4700"/>
      <c r="AP4700"/>
      <c r="AQ4700"/>
      <c r="AS4700"/>
      <c r="AT4700"/>
      <c r="AU4700"/>
      <c r="AW4700"/>
      <c r="AX4700"/>
      <c r="AY4700"/>
      <c r="BA4700"/>
      <c r="BB4700"/>
      <c r="BC4700"/>
      <c r="BE4700"/>
      <c r="BF4700"/>
      <c r="BG4700"/>
      <c r="BI4700"/>
      <c r="BJ4700"/>
      <c r="BK4700"/>
      <c r="BM4700"/>
      <c r="BN4700"/>
      <c r="BO4700"/>
    </row>
    <row r="4701" spans="1:67">
      <c r="A4701"/>
      <c r="B4701"/>
      <c r="C4701"/>
      <c r="E4701"/>
      <c r="F4701"/>
      <c r="G4701"/>
      <c r="I4701"/>
      <c r="J4701"/>
      <c r="K4701"/>
      <c r="M4701"/>
      <c r="N4701"/>
      <c r="O4701"/>
      <c r="Q4701"/>
      <c r="R4701"/>
      <c r="S4701"/>
      <c r="U4701"/>
      <c r="V4701"/>
      <c r="W4701"/>
      <c r="Y4701"/>
      <c r="Z4701"/>
      <c r="AA4701"/>
      <c r="AC4701"/>
      <c r="AD4701"/>
      <c r="AE4701"/>
      <c r="AG4701"/>
      <c r="AH4701"/>
      <c r="AI4701"/>
      <c r="AK4701"/>
      <c r="AL4701"/>
      <c r="AM4701"/>
      <c r="AO4701"/>
      <c r="AP4701"/>
      <c r="AQ4701"/>
      <c r="AS4701"/>
      <c r="AT4701"/>
      <c r="AU4701"/>
      <c r="AW4701"/>
      <c r="AX4701"/>
      <c r="AY4701"/>
      <c r="BA4701"/>
      <c r="BB4701"/>
      <c r="BC4701"/>
      <c r="BE4701"/>
      <c r="BF4701"/>
      <c r="BG4701"/>
      <c r="BI4701"/>
      <c r="BJ4701"/>
      <c r="BK4701"/>
      <c r="BM4701"/>
      <c r="BN4701"/>
      <c r="BO4701"/>
    </row>
    <row r="4702" spans="1:67">
      <c r="A4702"/>
      <c r="B4702"/>
      <c r="C4702"/>
      <c r="E4702"/>
      <c r="F4702"/>
      <c r="G4702"/>
      <c r="I4702"/>
      <c r="J4702"/>
      <c r="K4702"/>
      <c r="M4702"/>
      <c r="N4702"/>
      <c r="O4702"/>
      <c r="Q4702"/>
      <c r="R4702"/>
      <c r="S4702"/>
      <c r="U4702"/>
      <c r="V4702"/>
      <c r="W4702"/>
      <c r="Y4702"/>
      <c r="Z4702"/>
      <c r="AA4702"/>
      <c r="AC4702"/>
      <c r="AD4702"/>
      <c r="AE4702"/>
      <c r="AG4702"/>
      <c r="AH4702"/>
      <c r="AI4702"/>
      <c r="AK4702"/>
      <c r="AL4702"/>
      <c r="AM4702"/>
      <c r="AO4702"/>
      <c r="AP4702"/>
      <c r="AQ4702"/>
      <c r="AS4702"/>
      <c r="AT4702"/>
      <c r="AU4702"/>
      <c r="AW4702"/>
      <c r="AX4702"/>
      <c r="AY4702"/>
      <c r="BA4702"/>
      <c r="BB4702"/>
      <c r="BC4702"/>
      <c r="BE4702"/>
      <c r="BF4702"/>
      <c r="BG4702"/>
      <c r="BI4702"/>
      <c r="BJ4702"/>
      <c r="BK4702"/>
      <c r="BM4702"/>
      <c r="BN4702"/>
      <c r="BO4702"/>
    </row>
    <row r="4703" spans="1:67">
      <c r="A4703"/>
      <c r="B4703"/>
      <c r="C4703"/>
      <c r="E4703"/>
      <c r="F4703"/>
      <c r="G4703"/>
      <c r="I4703"/>
      <c r="J4703"/>
      <c r="K4703"/>
      <c r="M4703"/>
      <c r="N4703"/>
      <c r="O4703"/>
      <c r="Q4703"/>
      <c r="R4703"/>
      <c r="S4703"/>
      <c r="U4703"/>
      <c r="V4703"/>
      <c r="W4703"/>
      <c r="Y4703"/>
      <c r="Z4703"/>
      <c r="AA4703"/>
      <c r="AC4703"/>
      <c r="AD4703"/>
      <c r="AE4703"/>
      <c r="AG4703"/>
      <c r="AH4703"/>
      <c r="AI4703"/>
      <c r="AK4703"/>
      <c r="AL4703"/>
      <c r="AM4703"/>
      <c r="AO4703"/>
      <c r="AP4703"/>
      <c r="AQ4703"/>
      <c r="AS4703"/>
      <c r="AT4703"/>
      <c r="AU4703"/>
      <c r="AW4703"/>
      <c r="AX4703"/>
      <c r="AY4703"/>
      <c r="BA4703"/>
      <c r="BB4703"/>
      <c r="BC4703"/>
      <c r="BE4703"/>
      <c r="BF4703"/>
      <c r="BG4703"/>
      <c r="BI4703"/>
      <c r="BJ4703"/>
      <c r="BK4703"/>
      <c r="BM4703"/>
      <c r="BN4703"/>
      <c r="BO4703"/>
    </row>
    <row r="4704" spans="1:67">
      <c r="A4704"/>
      <c r="B4704"/>
      <c r="C4704"/>
      <c r="E4704"/>
      <c r="F4704"/>
      <c r="G4704"/>
      <c r="I4704"/>
      <c r="J4704"/>
      <c r="K4704"/>
      <c r="M4704"/>
      <c r="N4704"/>
      <c r="O4704"/>
      <c r="Q4704"/>
      <c r="R4704"/>
      <c r="S4704"/>
      <c r="U4704"/>
      <c r="V4704"/>
      <c r="W4704"/>
      <c r="Y4704"/>
      <c r="Z4704"/>
      <c r="AA4704"/>
      <c r="AC4704"/>
      <c r="AD4704"/>
      <c r="AE4704"/>
      <c r="AG4704"/>
      <c r="AH4704"/>
      <c r="AI4704"/>
      <c r="AK4704"/>
      <c r="AL4704"/>
      <c r="AM4704"/>
      <c r="AO4704"/>
      <c r="AP4704"/>
      <c r="AQ4704"/>
      <c r="AS4704"/>
      <c r="AT4704"/>
      <c r="AU4704"/>
      <c r="AW4704"/>
      <c r="AX4704"/>
      <c r="AY4704"/>
      <c r="BA4704"/>
      <c r="BB4704"/>
      <c r="BC4704"/>
      <c r="BE4704"/>
      <c r="BF4704"/>
      <c r="BG4704"/>
      <c r="BI4704"/>
      <c r="BJ4704"/>
      <c r="BK4704"/>
      <c r="BM4704"/>
      <c r="BN4704"/>
      <c r="BO4704"/>
    </row>
    <row r="4705" spans="1:67">
      <c r="A4705"/>
      <c r="B4705"/>
      <c r="C4705"/>
      <c r="E4705"/>
      <c r="F4705"/>
      <c r="G4705"/>
      <c r="I4705"/>
      <c r="J4705"/>
      <c r="K4705"/>
      <c r="M4705"/>
      <c r="N4705"/>
      <c r="O4705"/>
      <c r="Q4705"/>
      <c r="R4705"/>
      <c r="S4705"/>
      <c r="U4705"/>
      <c r="V4705"/>
      <c r="W4705"/>
      <c r="Y4705"/>
      <c r="Z4705"/>
      <c r="AA4705"/>
      <c r="AC4705"/>
      <c r="AD4705"/>
      <c r="AE4705"/>
      <c r="AG4705"/>
      <c r="AH4705"/>
      <c r="AI4705"/>
      <c r="AK4705"/>
      <c r="AL4705"/>
      <c r="AM4705"/>
      <c r="AO4705"/>
      <c r="AP4705"/>
      <c r="AQ4705"/>
      <c r="AS4705"/>
      <c r="AT4705"/>
      <c r="AU4705"/>
      <c r="AW4705"/>
      <c r="AX4705"/>
      <c r="AY4705"/>
      <c r="BA4705"/>
      <c r="BB4705"/>
      <c r="BC4705"/>
      <c r="BE4705"/>
      <c r="BF4705"/>
      <c r="BG4705"/>
      <c r="BI4705"/>
      <c r="BJ4705"/>
      <c r="BK4705"/>
      <c r="BM4705"/>
      <c r="BN4705"/>
      <c r="BO4705"/>
    </row>
    <row r="4706" spans="1:67">
      <c r="A4706"/>
      <c r="B4706"/>
      <c r="C4706"/>
      <c r="E4706"/>
      <c r="F4706"/>
      <c r="G4706"/>
      <c r="I4706"/>
      <c r="J4706"/>
      <c r="K4706"/>
      <c r="M4706"/>
      <c r="N4706"/>
      <c r="O4706"/>
      <c r="Q4706"/>
      <c r="R4706"/>
      <c r="S4706"/>
      <c r="U4706"/>
      <c r="V4706"/>
      <c r="W4706"/>
      <c r="Y4706"/>
      <c r="Z4706"/>
      <c r="AA4706"/>
      <c r="AC4706"/>
      <c r="AD4706"/>
      <c r="AE4706"/>
      <c r="AG4706"/>
      <c r="AH4706"/>
      <c r="AI4706"/>
      <c r="AK4706"/>
      <c r="AL4706"/>
      <c r="AM4706"/>
      <c r="AO4706"/>
      <c r="AP4706"/>
      <c r="AQ4706"/>
      <c r="AS4706"/>
      <c r="AT4706"/>
      <c r="AU4706"/>
      <c r="AW4706"/>
      <c r="AX4706"/>
      <c r="AY4706"/>
      <c r="BA4706"/>
      <c r="BB4706"/>
      <c r="BC4706"/>
      <c r="BE4706"/>
      <c r="BF4706"/>
      <c r="BG4706"/>
      <c r="BI4706"/>
      <c r="BJ4706"/>
      <c r="BK4706"/>
      <c r="BM4706"/>
      <c r="BN4706"/>
      <c r="BO4706"/>
    </row>
    <row r="4707" spans="1:67">
      <c r="A4707"/>
      <c r="B4707"/>
      <c r="C4707"/>
      <c r="E4707"/>
      <c r="F4707"/>
      <c r="G4707"/>
      <c r="I4707"/>
      <c r="J4707"/>
      <c r="K4707"/>
      <c r="M4707"/>
      <c r="N4707"/>
      <c r="O4707"/>
      <c r="Q4707"/>
      <c r="R4707"/>
      <c r="S4707"/>
      <c r="U4707"/>
      <c r="V4707"/>
      <c r="W4707"/>
      <c r="Y4707"/>
      <c r="Z4707"/>
      <c r="AA4707"/>
      <c r="AC4707"/>
      <c r="AD4707"/>
      <c r="AE4707"/>
      <c r="AG4707"/>
      <c r="AH4707"/>
      <c r="AI4707"/>
      <c r="AK4707"/>
      <c r="AL4707"/>
      <c r="AM4707"/>
      <c r="AO4707"/>
      <c r="AP4707"/>
      <c r="AQ4707"/>
      <c r="AS4707"/>
      <c r="AT4707"/>
      <c r="AU4707"/>
      <c r="AW4707"/>
      <c r="AX4707"/>
      <c r="AY4707"/>
      <c r="BA4707"/>
      <c r="BB4707"/>
      <c r="BC4707"/>
      <c r="BE4707"/>
      <c r="BF4707"/>
      <c r="BG4707"/>
      <c r="BI4707"/>
      <c r="BJ4707"/>
      <c r="BK4707"/>
      <c r="BM4707"/>
      <c r="BN4707"/>
      <c r="BO4707"/>
    </row>
    <row r="4708" spans="1:67">
      <c r="A4708"/>
      <c r="B4708"/>
      <c r="C4708"/>
      <c r="E4708"/>
      <c r="F4708"/>
      <c r="G4708"/>
      <c r="I4708"/>
      <c r="J4708"/>
      <c r="K4708"/>
      <c r="M4708"/>
      <c r="N4708"/>
      <c r="O4708"/>
      <c r="Q4708"/>
      <c r="R4708"/>
      <c r="S4708"/>
      <c r="U4708"/>
      <c r="V4708"/>
      <c r="W4708"/>
      <c r="Y4708"/>
      <c r="Z4708"/>
      <c r="AA4708"/>
      <c r="AC4708"/>
      <c r="AD4708"/>
      <c r="AE4708"/>
      <c r="AG4708"/>
      <c r="AH4708"/>
      <c r="AI4708"/>
      <c r="AK4708"/>
      <c r="AL4708"/>
      <c r="AM4708"/>
      <c r="AO4708"/>
      <c r="AP4708"/>
      <c r="AQ4708"/>
      <c r="AS4708"/>
      <c r="AT4708"/>
      <c r="AU4708"/>
      <c r="AW4708"/>
      <c r="AX4708"/>
      <c r="AY4708"/>
      <c r="BA4708"/>
      <c r="BB4708"/>
      <c r="BC4708"/>
      <c r="BE4708"/>
      <c r="BF4708"/>
      <c r="BG4708"/>
      <c r="BI4708"/>
      <c r="BJ4708"/>
      <c r="BK4708"/>
      <c r="BM4708"/>
      <c r="BN4708"/>
      <c r="BO4708"/>
    </row>
    <row r="4709" spans="1:67">
      <c r="A4709"/>
      <c r="B4709"/>
      <c r="C4709"/>
      <c r="E4709"/>
      <c r="F4709"/>
      <c r="G4709"/>
      <c r="I4709"/>
      <c r="J4709"/>
      <c r="K4709"/>
      <c r="M4709"/>
      <c r="N4709"/>
      <c r="O4709"/>
      <c r="Q4709"/>
      <c r="R4709"/>
      <c r="S4709"/>
      <c r="U4709"/>
      <c r="V4709"/>
      <c r="W4709"/>
      <c r="Y4709"/>
      <c r="Z4709"/>
      <c r="AA4709"/>
      <c r="AC4709"/>
      <c r="AD4709"/>
      <c r="AE4709"/>
      <c r="AG4709"/>
      <c r="AH4709"/>
      <c r="AI4709"/>
      <c r="AK4709"/>
      <c r="AL4709"/>
      <c r="AM4709"/>
      <c r="AO4709"/>
      <c r="AP4709"/>
      <c r="AQ4709"/>
      <c r="AS4709"/>
      <c r="AT4709"/>
      <c r="AU4709"/>
      <c r="AW4709"/>
      <c r="AX4709"/>
      <c r="AY4709"/>
      <c r="BA4709"/>
      <c r="BB4709"/>
      <c r="BC4709"/>
      <c r="BE4709"/>
      <c r="BF4709"/>
      <c r="BG4709"/>
      <c r="BI4709"/>
      <c r="BJ4709"/>
      <c r="BK4709"/>
      <c r="BM4709"/>
      <c r="BN4709"/>
      <c r="BO4709"/>
    </row>
    <row r="4710" spans="1:67">
      <c r="A4710"/>
      <c r="B4710"/>
      <c r="C4710"/>
      <c r="E4710"/>
      <c r="F4710"/>
      <c r="G4710"/>
      <c r="I4710"/>
      <c r="J4710"/>
      <c r="K4710"/>
      <c r="M4710"/>
      <c r="N4710"/>
      <c r="O4710"/>
      <c r="Q4710"/>
      <c r="R4710"/>
      <c r="S4710"/>
      <c r="U4710"/>
      <c r="V4710"/>
      <c r="W4710"/>
      <c r="Y4710"/>
      <c r="Z4710"/>
      <c r="AA4710"/>
      <c r="AC4710"/>
      <c r="AD4710"/>
      <c r="AE4710"/>
      <c r="AG4710"/>
      <c r="AH4710"/>
      <c r="AI4710"/>
      <c r="AK4710"/>
      <c r="AL4710"/>
      <c r="AM4710"/>
      <c r="AO4710"/>
      <c r="AP4710"/>
      <c r="AQ4710"/>
      <c r="AS4710"/>
      <c r="AT4710"/>
      <c r="AU4710"/>
      <c r="AW4710"/>
      <c r="AX4710"/>
      <c r="AY4710"/>
      <c r="BA4710"/>
      <c r="BB4710"/>
      <c r="BC4710"/>
      <c r="BE4710"/>
      <c r="BF4710"/>
      <c r="BG4710"/>
      <c r="BI4710"/>
      <c r="BJ4710"/>
      <c r="BK4710"/>
      <c r="BM4710"/>
      <c r="BN4710"/>
      <c r="BO4710"/>
    </row>
    <row r="4711" spans="1:67">
      <c r="A4711"/>
      <c r="B4711"/>
      <c r="C4711"/>
      <c r="E4711"/>
      <c r="F4711"/>
      <c r="G4711"/>
      <c r="I4711"/>
      <c r="J4711"/>
      <c r="K4711"/>
      <c r="M4711"/>
      <c r="N4711"/>
      <c r="O4711"/>
      <c r="Q4711"/>
      <c r="R4711"/>
      <c r="S4711"/>
      <c r="U4711"/>
      <c r="V4711"/>
      <c r="W4711"/>
      <c r="Y4711"/>
      <c r="Z4711"/>
      <c r="AA4711"/>
      <c r="AC4711"/>
      <c r="AD4711"/>
      <c r="AE4711"/>
      <c r="AG4711"/>
      <c r="AH4711"/>
      <c r="AI4711"/>
      <c r="AK4711"/>
      <c r="AL4711"/>
      <c r="AM4711"/>
      <c r="AO4711"/>
      <c r="AP4711"/>
      <c r="AQ4711"/>
      <c r="AS4711"/>
      <c r="AT4711"/>
      <c r="AU4711"/>
      <c r="AW4711"/>
      <c r="AX4711"/>
      <c r="AY4711"/>
      <c r="BA4711"/>
      <c r="BB4711"/>
      <c r="BC4711"/>
      <c r="BE4711"/>
      <c r="BF4711"/>
      <c r="BG4711"/>
      <c r="BI4711"/>
      <c r="BJ4711"/>
      <c r="BK4711"/>
      <c r="BM4711"/>
      <c r="BN4711"/>
      <c r="BO4711"/>
    </row>
    <row r="4712" spans="1:67">
      <c r="A4712"/>
      <c r="B4712"/>
      <c r="C4712"/>
      <c r="E4712"/>
      <c r="F4712"/>
      <c r="G4712"/>
      <c r="I4712"/>
      <c r="J4712"/>
      <c r="K4712"/>
      <c r="M4712"/>
      <c r="N4712"/>
      <c r="O4712"/>
      <c r="Q4712"/>
      <c r="R4712"/>
      <c r="S4712"/>
      <c r="U4712"/>
      <c r="V4712"/>
      <c r="W4712"/>
      <c r="Y4712"/>
      <c r="Z4712"/>
      <c r="AA4712"/>
      <c r="AC4712"/>
      <c r="AD4712"/>
      <c r="AE4712"/>
      <c r="AG4712"/>
      <c r="AH4712"/>
      <c r="AI4712"/>
      <c r="AK4712"/>
      <c r="AL4712"/>
      <c r="AM4712"/>
      <c r="AO4712"/>
      <c r="AP4712"/>
      <c r="AQ4712"/>
      <c r="AS4712"/>
      <c r="AT4712"/>
      <c r="AU4712"/>
      <c r="AW4712"/>
      <c r="AX4712"/>
      <c r="AY4712"/>
      <c r="BA4712"/>
      <c r="BB4712"/>
      <c r="BC4712"/>
      <c r="BE4712"/>
      <c r="BF4712"/>
      <c r="BG4712"/>
      <c r="BI4712"/>
      <c r="BJ4712"/>
      <c r="BK4712"/>
      <c r="BM4712"/>
      <c r="BN4712"/>
      <c r="BO4712"/>
    </row>
    <row r="4713" spans="1:67">
      <c r="A4713"/>
      <c r="B4713"/>
      <c r="C4713"/>
      <c r="E4713"/>
      <c r="F4713"/>
      <c r="G4713"/>
      <c r="I4713"/>
      <c r="J4713"/>
      <c r="K4713"/>
      <c r="M4713"/>
      <c r="N4713"/>
      <c r="O4713"/>
      <c r="Q4713"/>
      <c r="R4713"/>
      <c r="S4713"/>
      <c r="U4713"/>
      <c r="V4713"/>
      <c r="W4713"/>
      <c r="Y4713"/>
      <c r="Z4713"/>
      <c r="AA4713"/>
      <c r="AC4713"/>
      <c r="AD4713"/>
      <c r="AE4713"/>
      <c r="AG4713"/>
      <c r="AH4713"/>
      <c r="AI4713"/>
      <c r="AK4713"/>
      <c r="AL4713"/>
      <c r="AM4713"/>
      <c r="AO4713"/>
      <c r="AP4713"/>
      <c r="AQ4713"/>
      <c r="AS4713"/>
      <c r="AT4713"/>
      <c r="AU4713"/>
      <c r="AW4713"/>
      <c r="AX4713"/>
      <c r="AY4713"/>
      <c r="BA4713"/>
      <c r="BB4713"/>
      <c r="BC4713"/>
      <c r="BE4713"/>
      <c r="BF4713"/>
      <c r="BG4713"/>
      <c r="BI4713"/>
      <c r="BJ4713"/>
      <c r="BK4713"/>
      <c r="BM4713"/>
      <c r="BN4713"/>
      <c r="BO4713"/>
    </row>
    <row r="4714" spans="1:67">
      <c r="A4714"/>
      <c r="B4714"/>
      <c r="C4714"/>
      <c r="E4714"/>
      <c r="F4714"/>
      <c r="G4714"/>
      <c r="I4714"/>
      <c r="J4714"/>
      <c r="K4714"/>
      <c r="M4714"/>
      <c r="N4714"/>
      <c r="O4714"/>
      <c r="Q4714"/>
      <c r="R4714"/>
      <c r="S4714"/>
      <c r="U4714"/>
      <c r="V4714"/>
      <c r="W4714"/>
      <c r="Y4714"/>
      <c r="Z4714"/>
      <c r="AA4714"/>
      <c r="AC4714"/>
      <c r="AD4714"/>
      <c r="AE4714"/>
      <c r="AG4714"/>
      <c r="AH4714"/>
      <c r="AI4714"/>
      <c r="AK4714"/>
      <c r="AL4714"/>
      <c r="AM4714"/>
      <c r="AO4714"/>
      <c r="AP4714"/>
      <c r="AQ4714"/>
      <c r="AS4714"/>
      <c r="AT4714"/>
      <c r="AU4714"/>
      <c r="AW4714"/>
      <c r="AX4714"/>
      <c r="AY4714"/>
      <c r="BA4714"/>
      <c r="BB4714"/>
      <c r="BC4714"/>
      <c r="BE4714"/>
      <c r="BF4714"/>
      <c r="BG4714"/>
      <c r="BI4714"/>
      <c r="BJ4714"/>
      <c r="BK4714"/>
      <c r="BM4714"/>
      <c r="BN4714"/>
      <c r="BO4714"/>
    </row>
    <row r="4715" spans="1:67">
      <c r="A4715"/>
      <c r="B4715"/>
      <c r="C4715"/>
      <c r="E4715"/>
      <c r="F4715"/>
      <c r="G4715"/>
      <c r="I4715"/>
      <c r="J4715"/>
      <c r="K4715"/>
      <c r="M4715"/>
      <c r="N4715"/>
      <c r="O4715"/>
      <c r="Q4715"/>
      <c r="R4715"/>
      <c r="S4715"/>
      <c r="U4715"/>
      <c r="V4715"/>
      <c r="W4715"/>
      <c r="Y4715"/>
      <c r="Z4715"/>
      <c r="AA4715"/>
      <c r="AC4715"/>
      <c r="AD4715"/>
      <c r="AE4715"/>
      <c r="AG4715"/>
      <c r="AH4715"/>
      <c r="AI4715"/>
      <c r="AK4715"/>
      <c r="AL4715"/>
      <c r="AM4715"/>
      <c r="AO4715"/>
      <c r="AP4715"/>
      <c r="AQ4715"/>
      <c r="AS4715"/>
      <c r="AT4715"/>
      <c r="AU4715"/>
      <c r="AW4715"/>
      <c r="AX4715"/>
      <c r="AY4715"/>
      <c r="BA4715"/>
      <c r="BB4715"/>
      <c r="BC4715"/>
      <c r="BE4715"/>
      <c r="BF4715"/>
      <c r="BG4715"/>
      <c r="BI4715"/>
      <c r="BJ4715"/>
      <c r="BK4715"/>
      <c r="BM4715"/>
      <c r="BN4715"/>
      <c r="BO4715"/>
    </row>
    <row r="4716" spans="1:67">
      <c r="A4716"/>
      <c r="B4716"/>
      <c r="C4716"/>
      <c r="E4716"/>
      <c r="F4716"/>
      <c r="G4716"/>
      <c r="I4716"/>
      <c r="J4716"/>
      <c r="K4716"/>
      <c r="M4716"/>
      <c r="N4716"/>
      <c r="O4716"/>
      <c r="Q4716"/>
      <c r="R4716"/>
      <c r="S4716"/>
      <c r="U4716"/>
      <c r="V4716"/>
      <c r="W4716"/>
      <c r="Y4716"/>
      <c r="Z4716"/>
      <c r="AA4716"/>
      <c r="AC4716"/>
      <c r="AD4716"/>
      <c r="AE4716"/>
      <c r="AG4716"/>
      <c r="AH4716"/>
      <c r="AI4716"/>
      <c r="AK4716"/>
      <c r="AL4716"/>
      <c r="AM4716"/>
      <c r="AO4716"/>
      <c r="AP4716"/>
      <c r="AQ4716"/>
      <c r="AS4716"/>
      <c r="AT4716"/>
      <c r="AU4716"/>
      <c r="AW4716"/>
      <c r="AX4716"/>
      <c r="AY4716"/>
      <c r="BA4716"/>
      <c r="BB4716"/>
      <c r="BC4716"/>
      <c r="BE4716"/>
      <c r="BF4716"/>
      <c r="BG4716"/>
      <c r="BI4716"/>
      <c r="BJ4716"/>
      <c r="BK4716"/>
      <c r="BM4716"/>
      <c r="BN4716"/>
      <c r="BO4716"/>
    </row>
    <row r="4717" spans="1:67">
      <c r="A4717"/>
      <c r="B4717"/>
      <c r="C4717"/>
      <c r="E4717"/>
      <c r="F4717"/>
      <c r="G4717"/>
      <c r="I4717"/>
      <c r="J4717"/>
      <c r="K4717"/>
      <c r="M4717"/>
      <c r="N4717"/>
      <c r="O4717"/>
      <c r="Q4717"/>
      <c r="R4717"/>
      <c r="S4717"/>
      <c r="U4717"/>
      <c r="V4717"/>
      <c r="W4717"/>
      <c r="Y4717"/>
      <c r="Z4717"/>
      <c r="AA4717"/>
      <c r="AC4717"/>
      <c r="AD4717"/>
      <c r="AE4717"/>
      <c r="AG4717"/>
      <c r="AH4717"/>
      <c r="AI4717"/>
      <c r="AK4717"/>
      <c r="AL4717"/>
      <c r="AM4717"/>
      <c r="AO4717"/>
      <c r="AP4717"/>
      <c r="AQ4717"/>
      <c r="AS4717"/>
      <c r="AT4717"/>
      <c r="AU4717"/>
      <c r="AW4717"/>
      <c r="AX4717"/>
      <c r="AY4717"/>
      <c r="BA4717"/>
      <c r="BB4717"/>
      <c r="BC4717"/>
      <c r="BE4717"/>
      <c r="BF4717"/>
      <c r="BG4717"/>
      <c r="BI4717"/>
      <c r="BJ4717"/>
      <c r="BK4717"/>
      <c r="BM4717"/>
      <c r="BN4717"/>
      <c r="BO4717"/>
    </row>
    <row r="4718" spans="1:67">
      <c r="A4718"/>
      <c r="B4718"/>
      <c r="C4718"/>
      <c r="E4718"/>
      <c r="F4718"/>
      <c r="G4718"/>
      <c r="I4718"/>
      <c r="J4718"/>
      <c r="K4718"/>
      <c r="M4718"/>
      <c r="N4718"/>
      <c r="O4718"/>
      <c r="Q4718"/>
      <c r="R4718"/>
      <c r="S4718"/>
      <c r="U4718"/>
      <c r="V4718"/>
      <c r="W4718"/>
      <c r="Y4718"/>
      <c r="Z4718"/>
      <c r="AA4718"/>
      <c r="AC4718"/>
      <c r="AD4718"/>
      <c r="AE4718"/>
      <c r="AG4718"/>
      <c r="AH4718"/>
      <c r="AI4718"/>
      <c r="AK4718"/>
      <c r="AL4718"/>
      <c r="AM4718"/>
      <c r="AO4718"/>
      <c r="AP4718"/>
      <c r="AQ4718"/>
      <c r="AS4718"/>
      <c r="AT4718"/>
      <c r="AU4718"/>
      <c r="AW4718"/>
      <c r="AX4718"/>
      <c r="AY4718"/>
      <c r="BA4718"/>
      <c r="BB4718"/>
      <c r="BC4718"/>
      <c r="BE4718"/>
      <c r="BF4718"/>
      <c r="BG4718"/>
      <c r="BI4718"/>
      <c r="BJ4718"/>
      <c r="BK4718"/>
      <c r="BM4718"/>
      <c r="BN4718"/>
      <c r="BO4718"/>
    </row>
    <row r="4719" spans="1:67">
      <c r="A4719"/>
      <c r="B4719"/>
      <c r="C4719"/>
      <c r="E4719"/>
      <c r="F4719"/>
      <c r="G4719"/>
      <c r="I4719"/>
      <c r="J4719"/>
      <c r="K4719"/>
      <c r="M4719"/>
      <c r="N4719"/>
      <c r="O4719"/>
      <c r="Q4719"/>
      <c r="R4719"/>
      <c r="S4719"/>
      <c r="U4719"/>
      <c r="V4719"/>
      <c r="W4719"/>
      <c r="Y4719"/>
      <c r="Z4719"/>
      <c r="AA4719"/>
      <c r="AC4719"/>
      <c r="AD4719"/>
      <c r="AE4719"/>
      <c r="AG4719"/>
      <c r="AH4719"/>
      <c r="AI4719"/>
      <c r="AK4719"/>
      <c r="AL4719"/>
      <c r="AM4719"/>
      <c r="AO4719"/>
      <c r="AP4719"/>
      <c r="AQ4719"/>
      <c r="AS4719"/>
      <c r="AT4719"/>
      <c r="AU4719"/>
      <c r="AW4719"/>
      <c r="AX4719"/>
      <c r="AY4719"/>
      <c r="BA4719"/>
      <c r="BB4719"/>
      <c r="BC4719"/>
      <c r="BE4719"/>
      <c r="BF4719"/>
      <c r="BG4719"/>
      <c r="BI4719"/>
      <c r="BJ4719"/>
      <c r="BK4719"/>
      <c r="BM4719"/>
      <c r="BN4719"/>
      <c r="BO4719"/>
    </row>
    <row r="4720" spans="1:67">
      <c r="A4720"/>
      <c r="B4720"/>
      <c r="C4720"/>
      <c r="E4720"/>
      <c r="F4720"/>
      <c r="G4720"/>
      <c r="I4720"/>
      <c r="J4720"/>
      <c r="K4720"/>
      <c r="M4720"/>
      <c r="N4720"/>
      <c r="O4720"/>
      <c r="Q4720"/>
      <c r="R4720"/>
      <c r="S4720"/>
      <c r="U4720"/>
      <c r="V4720"/>
      <c r="W4720"/>
      <c r="Y4720"/>
      <c r="Z4720"/>
      <c r="AA4720"/>
      <c r="AC4720"/>
      <c r="AD4720"/>
      <c r="AE4720"/>
      <c r="AG4720"/>
      <c r="AH4720"/>
      <c r="AI4720"/>
      <c r="AK4720"/>
      <c r="AL4720"/>
      <c r="AM4720"/>
      <c r="AO4720"/>
      <c r="AP4720"/>
      <c r="AQ4720"/>
      <c r="AS4720"/>
      <c r="AT4720"/>
      <c r="AU4720"/>
      <c r="AW4720"/>
      <c r="AX4720"/>
      <c r="AY4720"/>
      <c r="BA4720"/>
      <c r="BB4720"/>
      <c r="BC4720"/>
      <c r="BE4720"/>
      <c r="BF4720"/>
      <c r="BG4720"/>
      <c r="BI4720"/>
      <c r="BJ4720"/>
      <c r="BK4720"/>
      <c r="BM4720"/>
      <c r="BN4720"/>
      <c r="BO4720"/>
    </row>
    <row r="4721" spans="1:67">
      <c r="A4721"/>
      <c r="B4721"/>
      <c r="C4721"/>
      <c r="E4721"/>
      <c r="F4721"/>
      <c r="G4721"/>
      <c r="I4721"/>
      <c r="J4721"/>
      <c r="K4721"/>
      <c r="M4721"/>
      <c r="N4721"/>
      <c r="O4721"/>
      <c r="Q4721"/>
      <c r="R4721"/>
      <c r="S4721"/>
      <c r="U4721"/>
      <c r="V4721"/>
      <c r="W4721"/>
      <c r="Y4721"/>
      <c r="Z4721"/>
      <c r="AA4721"/>
      <c r="AC4721"/>
      <c r="AD4721"/>
      <c r="AE4721"/>
      <c r="AG4721"/>
      <c r="AH4721"/>
      <c r="AI4721"/>
      <c r="AK4721"/>
      <c r="AL4721"/>
      <c r="AM4721"/>
      <c r="AO4721"/>
      <c r="AP4721"/>
      <c r="AQ4721"/>
      <c r="AS4721"/>
      <c r="AT4721"/>
      <c r="AU4721"/>
      <c r="AW4721"/>
      <c r="AX4721"/>
      <c r="AY4721"/>
      <c r="BA4721"/>
      <c r="BB4721"/>
      <c r="BC4721"/>
      <c r="BE4721"/>
      <c r="BF4721"/>
      <c r="BG4721"/>
      <c r="BI4721"/>
      <c r="BJ4721"/>
      <c r="BK4721"/>
      <c r="BM4721"/>
      <c r="BN4721"/>
      <c r="BO4721"/>
    </row>
    <row r="4722" spans="1:67">
      <c r="A4722"/>
      <c r="B4722"/>
      <c r="C4722"/>
      <c r="E4722"/>
      <c r="F4722"/>
      <c r="G4722"/>
      <c r="I4722"/>
      <c r="J4722"/>
      <c r="K4722"/>
      <c r="M4722"/>
      <c r="N4722"/>
      <c r="O4722"/>
      <c r="Q4722"/>
      <c r="R4722"/>
      <c r="S4722"/>
      <c r="U4722"/>
      <c r="V4722"/>
      <c r="W4722"/>
      <c r="Y4722"/>
      <c r="Z4722"/>
      <c r="AA4722"/>
      <c r="AC4722"/>
      <c r="AD4722"/>
      <c r="AE4722"/>
      <c r="AG4722"/>
      <c r="AH4722"/>
      <c r="AI4722"/>
      <c r="AK4722"/>
      <c r="AL4722"/>
      <c r="AM4722"/>
      <c r="AO4722"/>
      <c r="AP4722"/>
      <c r="AQ4722"/>
      <c r="AS4722"/>
      <c r="AT4722"/>
      <c r="AU4722"/>
      <c r="AW4722"/>
      <c r="AX4722"/>
      <c r="AY4722"/>
      <c r="BA4722"/>
      <c r="BB4722"/>
      <c r="BC4722"/>
      <c r="BE4722"/>
      <c r="BF4722"/>
      <c r="BG4722"/>
      <c r="BI4722"/>
      <c r="BJ4722"/>
      <c r="BK4722"/>
      <c r="BM4722"/>
      <c r="BN4722"/>
      <c r="BO4722"/>
    </row>
    <row r="4723" spans="1:67">
      <c r="A4723"/>
      <c r="B4723"/>
      <c r="C4723"/>
      <c r="E4723"/>
      <c r="F4723"/>
      <c r="G4723"/>
      <c r="I4723"/>
      <c r="J4723"/>
      <c r="K4723"/>
      <c r="M4723"/>
      <c r="N4723"/>
      <c r="O4723"/>
      <c r="Q4723"/>
      <c r="R4723"/>
      <c r="S4723"/>
      <c r="U4723"/>
      <c r="V4723"/>
      <c r="W4723"/>
      <c r="Y4723"/>
      <c r="Z4723"/>
      <c r="AA4723"/>
      <c r="AC4723"/>
      <c r="AD4723"/>
      <c r="AE4723"/>
      <c r="AG4723"/>
      <c r="AH4723"/>
      <c r="AI4723"/>
      <c r="AK4723"/>
      <c r="AL4723"/>
      <c r="AM4723"/>
      <c r="AO4723"/>
      <c r="AP4723"/>
      <c r="AQ4723"/>
      <c r="AS4723"/>
      <c r="AT4723"/>
      <c r="AU4723"/>
      <c r="AW4723"/>
      <c r="AX4723"/>
      <c r="AY4723"/>
      <c r="BA4723"/>
      <c r="BB4723"/>
      <c r="BC4723"/>
      <c r="BE4723"/>
      <c r="BF4723"/>
      <c r="BG4723"/>
      <c r="BI4723"/>
      <c r="BJ4723"/>
      <c r="BK4723"/>
      <c r="BM4723"/>
      <c r="BN4723"/>
      <c r="BO4723"/>
    </row>
    <row r="4724" spans="1:67">
      <c r="A4724"/>
      <c r="B4724"/>
      <c r="C4724"/>
      <c r="E4724"/>
      <c r="F4724"/>
      <c r="G4724"/>
      <c r="I4724"/>
      <c r="J4724"/>
      <c r="K4724"/>
      <c r="M4724"/>
      <c r="N4724"/>
      <c r="O4724"/>
      <c r="Q4724"/>
      <c r="R4724"/>
      <c r="S4724"/>
      <c r="U4724"/>
      <c r="V4724"/>
      <c r="W4724"/>
      <c r="Y4724"/>
      <c r="Z4724"/>
      <c r="AA4724"/>
      <c r="AC4724"/>
      <c r="AD4724"/>
      <c r="AE4724"/>
      <c r="AG4724"/>
      <c r="AH4724"/>
      <c r="AI4724"/>
      <c r="AK4724"/>
      <c r="AL4724"/>
      <c r="AM4724"/>
      <c r="AO4724"/>
      <c r="AP4724"/>
      <c r="AQ4724"/>
      <c r="AS4724"/>
      <c r="AT4724"/>
      <c r="AU4724"/>
      <c r="AW4724"/>
      <c r="AX4724"/>
      <c r="AY4724"/>
      <c r="BA4724"/>
      <c r="BB4724"/>
      <c r="BC4724"/>
      <c r="BE4724"/>
      <c r="BF4724"/>
      <c r="BG4724"/>
      <c r="BI4724"/>
      <c r="BJ4724"/>
      <c r="BK4724"/>
      <c r="BM4724"/>
      <c r="BN4724"/>
      <c r="BO4724"/>
    </row>
    <row r="4725" spans="1:67">
      <c r="A4725"/>
      <c r="B4725"/>
      <c r="C4725"/>
      <c r="E4725"/>
      <c r="F4725"/>
      <c r="G4725"/>
      <c r="I4725"/>
      <c r="J4725"/>
      <c r="K4725"/>
      <c r="M4725"/>
      <c r="N4725"/>
      <c r="O4725"/>
      <c r="Q4725"/>
      <c r="R4725"/>
      <c r="S4725"/>
      <c r="U4725"/>
      <c r="V4725"/>
      <c r="W4725"/>
      <c r="Y4725"/>
      <c r="Z4725"/>
      <c r="AA4725"/>
      <c r="AC4725"/>
      <c r="AD4725"/>
      <c r="AE4725"/>
      <c r="AG4725"/>
      <c r="AH4725"/>
      <c r="AI4725"/>
      <c r="AK4725"/>
      <c r="AL4725"/>
      <c r="AM4725"/>
      <c r="AO4725"/>
      <c r="AP4725"/>
      <c r="AQ4725"/>
      <c r="AS4725"/>
      <c r="AT4725"/>
      <c r="AU4725"/>
      <c r="AW4725"/>
      <c r="AX4725"/>
      <c r="AY4725"/>
      <c r="BA4725"/>
      <c r="BB4725"/>
      <c r="BC4725"/>
      <c r="BE4725"/>
      <c r="BF4725"/>
      <c r="BG4725"/>
      <c r="BI4725"/>
      <c r="BJ4725"/>
      <c r="BK4725"/>
      <c r="BM4725"/>
      <c r="BN4725"/>
      <c r="BO4725"/>
    </row>
    <row r="4726" spans="1:67">
      <c r="A4726"/>
      <c r="B4726"/>
      <c r="C4726"/>
      <c r="E4726"/>
      <c r="F4726"/>
      <c r="G4726"/>
      <c r="I4726"/>
      <c r="J4726"/>
      <c r="K4726"/>
      <c r="M4726"/>
      <c r="N4726"/>
      <c r="O4726"/>
      <c r="Q4726"/>
      <c r="R4726"/>
      <c r="S4726"/>
      <c r="U4726"/>
      <c r="V4726"/>
      <c r="W4726"/>
      <c r="Y4726"/>
      <c r="Z4726"/>
      <c r="AA4726"/>
      <c r="AC4726"/>
      <c r="AD4726"/>
      <c r="AE4726"/>
      <c r="AG4726"/>
      <c r="AH4726"/>
      <c r="AI4726"/>
      <c r="AK4726"/>
      <c r="AL4726"/>
      <c r="AM4726"/>
      <c r="AO4726"/>
      <c r="AP4726"/>
      <c r="AQ4726"/>
      <c r="AS4726"/>
      <c r="AT4726"/>
      <c r="AU4726"/>
      <c r="AW4726"/>
      <c r="AX4726"/>
      <c r="AY4726"/>
      <c r="BA4726"/>
      <c r="BB4726"/>
      <c r="BC4726"/>
      <c r="BE4726"/>
      <c r="BF4726"/>
      <c r="BG4726"/>
      <c r="BI4726"/>
      <c r="BJ4726"/>
      <c r="BK4726"/>
      <c r="BM4726"/>
      <c r="BN4726"/>
      <c r="BO4726"/>
    </row>
    <row r="4727" spans="1:67">
      <c r="A4727"/>
      <c r="B4727"/>
      <c r="C4727"/>
      <c r="E4727"/>
      <c r="F4727"/>
      <c r="G4727"/>
      <c r="I4727"/>
      <c r="J4727"/>
      <c r="K4727"/>
      <c r="M4727"/>
      <c r="N4727"/>
      <c r="O4727"/>
      <c r="Q4727"/>
      <c r="R4727"/>
      <c r="S4727"/>
      <c r="U4727"/>
      <c r="V4727"/>
      <c r="W4727"/>
      <c r="Y4727"/>
      <c r="Z4727"/>
      <c r="AA4727"/>
      <c r="AC4727"/>
      <c r="AD4727"/>
      <c r="AE4727"/>
      <c r="AG4727"/>
      <c r="AH4727"/>
      <c r="AI4727"/>
      <c r="AK4727"/>
      <c r="AL4727"/>
      <c r="AM4727"/>
      <c r="AO4727"/>
      <c r="AP4727"/>
      <c r="AQ4727"/>
      <c r="AS4727"/>
      <c r="AT4727"/>
      <c r="AU4727"/>
      <c r="AW4727"/>
      <c r="AX4727"/>
      <c r="AY4727"/>
      <c r="BA4727"/>
      <c r="BB4727"/>
      <c r="BC4727"/>
      <c r="BE4727"/>
      <c r="BF4727"/>
      <c r="BG4727"/>
      <c r="BI4727"/>
      <c r="BJ4727"/>
      <c r="BK4727"/>
      <c r="BM4727"/>
      <c r="BN4727"/>
      <c r="BO4727"/>
    </row>
    <row r="4728" spans="1:67">
      <c r="A4728"/>
      <c r="B4728"/>
      <c r="C4728"/>
      <c r="E4728"/>
      <c r="F4728"/>
      <c r="G4728"/>
      <c r="I4728"/>
      <c r="J4728"/>
      <c r="K4728"/>
      <c r="M4728"/>
      <c r="N4728"/>
      <c r="O4728"/>
      <c r="Q4728"/>
      <c r="R4728"/>
      <c r="S4728"/>
      <c r="U4728"/>
      <c r="V4728"/>
      <c r="W4728"/>
      <c r="Y4728"/>
      <c r="Z4728"/>
      <c r="AA4728"/>
      <c r="AC4728"/>
      <c r="AD4728"/>
      <c r="AE4728"/>
      <c r="AG4728"/>
      <c r="AH4728"/>
      <c r="AI4728"/>
      <c r="AK4728"/>
      <c r="AL4728"/>
      <c r="AM4728"/>
      <c r="AO4728"/>
      <c r="AP4728"/>
      <c r="AQ4728"/>
      <c r="AS4728"/>
      <c r="AT4728"/>
      <c r="AU4728"/>
      <c r="AW4728"/>
      <c r="AX4728"/>
      <c r="AY4728"/>
      <c r="BA4728"/>
      <c r="BB4728"/>
      <c r="BC4728"/>
      <c r="BE4728"/>
      <c r="BF4728"/>
      <c r="BG4728"/>
      <c r="BI4728"/>
      <c r="BJ4728"/>
      <c r="BK4728"/>
      <c r="BM4728"/>
      <c r="BN4728"/>
      <c r="BO4728"/>
    </row>
    <row r="4729" spans="1:67">
      <c r="A4729"/>
      <c r="B4729"/>
      <c r="C4729"/>
      <c r="E4729"/>
      <c r="F4729"/>
      <c r="G4729"/>
      <c r="I4729"/>
      <c r="J4729"/>
      <c r="K4729"/>
      <c r="M4729"/>
      <c r="N4729"/>
      <c r="O4729"/>
      <c r="Q4729"/>
      <c r="R4729"/>
      <c r="S4729"/>
      <c r="U4729"/>
      <c r="V4729"/>
      <c r="W4729"/>
      <c r="Y4729"/>
      <c r="Z4729"/>
      <c r="AA4729"/>
      <c r="AC4729"/>
      <c r="AD4729"/>
      <c r="AE4729"/>
      <c r="AG4729"/>
      <c r="AH4729"/>
      <c r="AI4729"/>
      <c r="AK4729"/>
      <c r="AL4729"/>
      <c r="AM4729"/>
      <c r="AO4729"/>
      <c r="AP4729"/>
      <c r="AQ4729"/>
      <c r="AS4729"/>
      <c r="AT4729"/>
      <c r="AU4729"/>
      <c r="AW4729"/>
      <c r="AX4729"/>
      <c r="AY4729"/>
      <c r="BA4729"/>
      <c r="BB4729"/>
      <c r="BC4729"/>
      <c r="BE4729"/>
      <c r="BF4729"/>
      <c r="BG4729"/>
      <c r="BI4729"/>
      <c r="BJ4729"/>
      <c r="BK4729"/>
      <c r="BM4729"/>
      <c r="BN4729"/>
      <c r="BO4729"/>
    </row>
    <row r="4730" spans="1:67">
      <c r="A4730"/>
      <c r="B4730"/>
      <c r="C4730"/>
      <c r="E4730"/>
      <c r="F4730"/>
      <c r="G4730"/>
      <c r="I4730"/>
      <c r="J4730"/>
      <c r="K4730"/>
      <c r="M4730"/>
      <c r="N4730"/>
      <c r="O4730"/>
      <c r="Q4730"/>
      <c r="R4730"/>
      <c r="S4730"/>
      <c r="U4730"/>
      <c r="V4730"/>
      <c r="W4730"/>
      <c r="Y4730"/>
      <c r="Z4730"/>
      <c r="AA4730"/>
      <c r="AC4730"/>
      <c r="AD4730"/>
      <c r="AE4730"/>
      <c r="AG4730"/>
      <c r="AH4730"/>
      <c r="AI4730"/>
      <c r="AK4730"/>
      <c r="AL4730"/>
      <c r="AM4730"/>
      <c r="AO4730"/>
      <c r="AP4730"/>
      <c r="AQ4730"/>
      <c r="AS4730"/>
      <c r="AT4730"/>
      <c r="AU4730"/>
      <c r="AW4730"/>
      <c r="AX4730"/>
      <c r="AY4730"/>
      <c r="BA4730"/>
      <c r="BB4730"/>
      <c r="BC4730"/>
      <c r="BE4730"/>
      <c r="BF4730"/>
      <c r="BG4730"/>
      <c r="BI4730"/>
      <c r="BJ4730"/>
      <c r="BK4730"/>
      <c r="BM4730"/>
      <c r="BN4730"/>
      <c r="BO4730"/>
    </row>
    <row r="4731" spans="1:67">
      <c r="A4731"/>
      <c r="B4731"/>
      <c r="C4731"/>
      <c r="E4731"/>
      <c r="F4731"/>
      <c r="G4731"/>
      <c r="I4731"/>
      <c r="J4731"/>
      <c r="K4731"/>
      <c r="M4731"/>
      <c r="N4731"/>
      <c r="O4731"/>
      <c r="Q4731"/>
      <c r="R4731"/>
      <c r="S4731"/>
      <c r="U4731"/>
      <c r="V4731"/>
      <c r="W4731"/>
      <c r="Y4731"/>
      <c r="Z4731"/>
      <c r="AA4731"/>
      <c r="AC4731"/>
      <c r="AD4731"/>
      <c r="AE4731"/>
      <c r="AG4731"/>
      <c r="AH4731"/>
      <c r="AI4731"/>
      <c r="AK4731"/>
      <c r="AL4731"/>
      <c r="AM4731"/>
      <c r="AO4731"/>
      <c r="AP4731"/>
      <c r="AQ4731"/>
      <c r="AS4731"/>
      <c r="AT4731"/>
      <c r="AU4731"/>
      <c r="AW4731"/>
      <c r="AX4731"/>
      <c r="AY4731"/>
      <c r="BA4731"/>
      <c r="BB4731"/>
      <c r="BC4731"/>
      <c r="BE4731"/>
      <c r="BF4731"/>
      <c r="BG4731"/>
      <c r="BI4731"/>
      <c r="BJ4731"/>
      <c r="BK4731"/>
      <c r="BM4731"/>
      <c r="BN4731"/>
      <c r="BO4731"/>
    </row>
    <row r="4732" spans="1:67">
      <c r="A4732"/>
      <c r="B4732"/>
      <c r="C4732"/>
      <c r="E4732"/>
      <c r="F4732"/>
      <c r="G4732"/>
      <c r="I4732"/>
      <c r="J4732"/>
      <c r="K4732"/>
      <c r="M4732"/>
      <c r="N4732"/>
      <c r="O4732"/>
      <c r="Q4732"/>
      <c r="R4732"/>
      <c r="S4732"/>
      <c r="U4732"/>
      <c r="V4732"/>
      <c r="W4732"/>
      <c r="Y4732"/>
      <c r="Z4732"/>
      <c r="AA4732"/>
      <c r="AC4732"/>
      <c r="AD4732"/>
      <c r="AE4732"/>
      <c r="AG4732"/>
      <c r="AH4732"/>
      <c r="AI4732"/>
      <c r="AK4732"/>
      <c r="AL4732"/>
      <c r="AM4732"/>
      <c r="AO4732"/>
      <c r="AP4732"/>
      <c r="AQ4732"/>
      <c r="AS4732"/>
      <c r="AT4732"/>
      <c r="AU4732"/>
      <c r="AW4732"/>
      <c r="AX4732"/>
      <c r="AY4732"/>
      <c r="BA4732"/>
      <c r="BB4732"/>
      <c r="BC4732"/>
      <c r="BE4732"/>
      <c r="BF4732"/>
      <c r="BG4732"/>
      <c r="BI4732"/>
      <c r="BJ4732"/>
      <c r="BK4732"/>
      <c r="BM4732"/>
      <c r="BN4732"/>
      <c r="BO4732"/>
    </row>
    <row r="4733" spans="1:67">
      <c r="A4733"/>
      <c r="B4733"/>
      <c r="C4733"/>
      <c r="E4733"/>
      <c r="F4733"/>
      <c r="G4733"/>
      <c r="I4733"/>
      <c r="J4733"/>
      <c r="K4733"/>
      <c r="M4733"/>
      <c r="N4733"/>
      <c r="O4733"/>
      <c r="Q4733"/>
      <c r="R4733"/>
      <c r="S4733"/>
      <c r="U4733"/>
      <c r="V4733"/>
      <c r="W4733"/>
      <c r="Y4733"/>
      <c r="Z4733"/>
      <c r="AA4733"/>
      <c r="AC4733"/>
      <c r="AD4733"/>
      <c r="AE4733"/>
      <c r="AG4733"/>
      <c r="AH4733"/>
      <c r="AI4733"/>
      <c r="AK4733"/>
      <c r="AL4733"/>
      <c r="AM4733"/>
      <c r="AO4733"/>
      <c r="AP4733"/>
      <c r="AQ4733"/>
      <c r="AS4733"/>
      <c r="AT4733"/>
      <c r="AU4733"/>
      <c r="AW4733"/>
      <c r="AX4733"/>
      <c r="AY4733"/>
      <c r="BA4733"/>
      <c r="BB4733"/>
      <c r="BC4733"/>
      <c r="BE4733"/>
      <c r="BF4733"/>
      <c r="BG4733"/>
      <c r="BI4733"/>
      <c r="BJ4733"/>
      <c r="BK4733"/>
      <c r="BM4733"/>
      <c r="BN4733"/>
      <c r="BO4733"/>
    </row>
    <row r="4734" spans="1:67">
      <c r="A4734"/>
      <c r="B4734"/>
      <c r="C4734"/>
      <c r="E4734"/>
      <c r="F4734"/>
      <c r="G4734"/>
      <c r="I4734"/>
      <c r="J4734"/>
      <c r="K4734"/>
      <c r="M4734"/>
      <c r="N4734"/>
      <c r="O4734"/>
      <c r="Q4734"/>
      <c r="R4734"/>
      <c r="S4734"/>
      <c r="U4734"/>
      <c r="V4734"/>
      <c r="W4734"/>
      <c r="Y4734"/>
      <c r="Z4734"/>
      <c r="AA4734"/>
      <c r="AC4734"/>
      <c r="AD4734"/>
      <c r="AE4734"/>
      <c r="AG4734"/>
      <c r="AH4734"/>
      <c r="AI4734"/>
      <c r="AK4734"/>
      <c r="AL4734"/>
      <c r="AM4734"/>
      <c r="AO4734"/>
      <c r="AP4734"/>
      <c r="AQ4734"/>
      <c r="AS4734"/>
      <c r="AT4734"/>
      <c r="AU4734"/>
      <c r="AW4734"/>
      <c r="AX4734"/>
      <c r="AY4734"/>
      <c r="BA4734"/>
      <c r="BB4734"/>
      <c r="BC4734"/>
      <c r="BE4734"/>
      <c r="BF4734"/>
      <c r="BG4734"/>
      <c r="BI4734"/>
      <c r="BJ4734"/>
      <c r="BK4734"/>
      <c r="BM4734"/>
      <c r="BN4734"/>
      <c r="BO4734"/>
    </row>
    <row r="4735" spans="1:67">
      <c r="A4735"/>
      <c r="B4735"/>
      <c r="C4735"/>
      <c r="E4735"/>
      <c r="F4735"/>
      <c r="G4735"/>
      <c r="I4735"/>
      <c r="J4735"/>
      <c r="K4735"/>
      <c r="M4735"/>
      <c r="N4735"/>
      <c r="O4735"/>
      <c r="Q4735"/>
      <c r="R4735"/>
      <c r="S4735"/>
      <c r="U4735"/>
      <c r="V4735"/>
      <c r="W4735"/>
      <c r="Y4735"/>
      <c r="Z4735"/>
      <c r="AA4735"/>
      <c r="AC4735"/>
      <c r="AD4735"/>
      <c r="AE4735"/>
      <c r="AG4735"/>
      <c r="AH4735"/>
      <c r="AI4735"/>
      <c r="AK4735"/>
      <c r="AL4735"/>
      <c r="AM4735"/>
      <c r="AO4735"/>
      <c r="AP4735"/>
      <c r="AQ4735"/>
      <c r="AS4735"/>
      <c r="AT4735"/>
      <c r="AU4735"/>
      <c r="AW4735"/>
      <c r="AX4735"/>
      <c r="AY4735"/>
      <c r="BA4735"/>
      <c r="BB4735"/>
      <c r="BC4735"/>
      <c r="BE4735"/>
      <c r="BF4735"/>
      <c r="BG4735"/>
      <c r="BI4735"/>
      <c r="BJ4735"/>
      <c r="BK4735"/>
      <c r="BM4735"/>
      <c r="BN4735"/>
      <c r="BO4735"/>
    </row>
    <row r="4736" spans="1:67">
      <c r="A4736"/>
      <c r="B4736"/>
      <c r="C4736"/>
      <c r="E4736"/>
      <c r="F4736"/>
      <c r="G4736"/>
      <c r="I4736"/>
      <c r="J4736"/>
      <c r="K4736"/>
      <c r="M4736"/>
      <c r="N4736"/>
      <c r="O4736"/>
      <c r="Q4736"/>
      <c r="R4736"/>
      <c r="S4736"/>
      <c r="U4736"/>
      <c r="V4736"/>
      <c r="W4736"/>
      <c r="Y4736"/>
      <c r="Z4736"/>
      <c r="AA4736"/>
      <c r="AC4736"/>
      <c r="AD4736"/>
      <c r="AE4736"/>
      <c r="AG4736"/>
      <c r="AH4736"/>
      <c r="AI4736"/>
      <c r="AK4736"/>
      <c r="AL4736"/>
      <c r="AM4736"/>
      <c r="AO4736"/>
      <c r="AP4736"/>
      <c r="AQ4736"/>
      <c r="AS4736"/>
      <c r="AT4736"/>
      <c r="AU4736"/>
      <c r="AW4736"/>
      <c r="AX4736"/>
      <c r="AY4736"/>
      <c r="BA4736"/>
      <c r="BB4736"/>
      <c r="BC4736"/>
      <c r="BE4736"/>
      <c r="BF4736"/>
      <c r="BG4736"/>
      <c r="BI4736"/>
      <c r="BJ4736"/>
      <c r="BK4736"/>
      <c r="BM4736"/>
      <c r="BN4736"/>
      <c r="BO4736"/>
    </row>
    <row r="4737" spans="1:67">
      <c r="A4737"/>
      <c r="B4737"/>
      <c r="C4737"/>
      <c r="E4737"/>
      <c r="F4737"/>
      <c r="G4737"/>
      <c r="I4737"/>
      <c r="J4737"/>
      <c r="K4737"/>
      <c r="M4737"/>
      <c r="N4737"/>
      <c r="O4737"/>
      <c r="Q4737"/>
      <c r="R4737"/>
      <c r="S4737"/>
      <c r="U4737"/>
      <c r="V4737"/>
      <c r="W4737"/>
      <c r="Y4737"/>
      <c r="Z4737"/>
      <c r="AA4737"/>
      <c r="AC4737"/>
      <c r="AD4737"/>
      <c r="AE4737"/>
      <c r="AG4737"/>
      <c r="AH4737"/>
      <c r="AI4737"/>
      <c r="AK4737"/>
      <c r="AL4737"/>
      <c r="AM4737"/>
      <c r="AO4737"/>
      <c r="AP4737"/>
      <c r="AQ4737"/>
      <c r="AS4737"/>
      <c r="AT4737"/>
      <c r="AU4737"/>
      <c r="AW4737"/>
      <c r="AX4737"/>
      <c r="AY4737"/>
      <c r="BA4737"/>
      <c r="BB4737"/>
      <c r="BC4737"/>
      <c r="BE4737"/>
      <c r="BF4737"/>
      <c r="BG4737"/>
      <c r="BI4737"/>
      <c r="BJ4737"/>
      <c r="BK4737"/>
      <c r="BM4737"/>
      <c r="BN4737"/>
      <c r="BO4737"/>
    </row>
    <row r="4738" spans="1:67">
      <c r="A4738"/>
      <c r="B4738"/>
      <c r="C4738"/>
      <c r="E4738"/>
      <c r="F4738"/>
      <c r="G4738"/>
      <c r="I4738"/>
      <c r="J4738"/>
      <c r="K4738"/>
      <c r="M4738"/>
      <c r="N4738"/>
      <c r="O4738"/>
      <c r="Q4738"/>
      <c r="R4738"/>
      <c r="S4738"/>
      <c r="U4738"/>
      <c r="V4738"/>
      <c r="W4738"/>
      <c r="Y4738"/>
      <c r="Z4738"/>
      <c r="AA4738"/>
      <c r="AC4738"/>
      <c r="AD4738"/>
      <c r="AE4738"/>
      <c r="AG4738"/>
      <c r="AH4738"/>
      <c r="AI4738"/>
      <c r="AK4738"/>
      <c r="AL4738"/>
      <c r="AM4738"/>
      <c r="AO4738"/>
      <c r="AP4738"/>
      <c r="AQ4738"/>
      <c r="AS4738"/>
      <c r="AT4738"/>
      <c r="AU4738"/>
      <c r="AW4738"/>
      <c r="AX4738"/>
      <c r="AY4738"/>
      <c r="BA4738"/>
      <c r="BB4738"/>
      <c r="BC4738"/>
      <c r="BE4738"/>
      <c r="BF4738"/>
      <c r="BG4738"/>
      <c r="BI4738"/>
      <c r="BJ4738"/>
      <c r="BK4738"/>
      <c r="BM4738"/>
      <c r="BN4738"/>
      <c r="BO4738"/>
    </row>
    <row r="4739" spans="1:67">
      <c r="A4739"/>
      <c r="B4739"/>
      <c r="C4739"/>
      <c r="E4739"/>
      <c r="F4739"/>
      <c r="G4739"/>
      <c r="I4739"/>
      <c r="J4739"/>
      <c r="K4739"/>
      <c r="M4739"/>
      <c r="N4739"/>
      <c r="O4739"/>
      <c r="Q4739"/>
      <c r="R4739"/>
      <c r="S4739"/>
      <c r="U4739"/>
      <c r="V4739"/>
      <c r="W4739"/>
      <c r="Y4739"/>
      <c r="Z4739"/>
      <c r="AA4739"/>
      <c r="AC4739"/>
      <c r="AD4739"/>
      <c r="AE4739"/>
      <c r="AG4739"/>
      <c r="AH4739"/>
      <c r="AI4739"/>
      <c r="AK4739"/>
      <c r="AL4739"/>
      <c r="AM4739"/>
      <c r="AO4739"/>
      <c r="AP4739"/>
      <c r="AQ4739"/>
      <c r="AS4739"/>
      <c r="AT4739"/>
      <c r="AU4739"/>
      <c r="AW4739"/>
      <c r="AX4739"/>
      <c r="AY4739"/>
      <c r="BA4739"/>
      <c r="BB4739"/>
      <c r="BC4739"/>
      <c r="BE4739"/>
      <c r="BF4739"/>
      <c r="BG4739"/>
      <c r="BI4739"/>
      <c r="BJ4739"/>
      <c r="BK4739"/>
      <c r="BM4739"/>
      <c r="BN4739"/>
      <c r="BO4739"/>
    </row>
    <row r="4740" spans="1:67">
      <c r="A4740"/>
      <c r="B4740"/>
      <c r="C4740"/>
      <c r="E4740"/>
      <c r="F4740"/>
      <c r="G4740"/>
      <c r="I4740"/>
      <c r="J4740"/>
      <c r="K4740"/>
      <c r="M4740"/>
      <c r="N4740"/>
      <c r="O4740"/>
      <c r="Q4740"/>
      <c r="R4740"/>
      <c r="S4740"/>
      <c r="U4740"/>
      <c r="V4740"/>
      <c r="W4740"/>
      <c r="Y4740"/>
      <c r="Z4740"/>
      <c r="AA4740"/>
      <c r="AC4740"/>
      <c r="AD4740"/>
      <c r="AE4740"/>
      <c r="AG4740"/>
      <c r="AH4740"/>
      <c r="AI4740"/>
      <c r="AK4740"/>
      <c r="AL4740"/>
      <c r="AM4740"/>
      <c r="AO4740"/>
      <c r="AP4740"/>
      <c r="AQ4740"/>
      <c r="AS4740"/>
      <c r="AT4740"/>
      <c r="AU4740"/>
      <c r="AW4740"/>
      <c r="AX4740"/>
      <c r="AY4740"/>
      <c r="BA4740"/>
      <c r="BB4740"/>
      <c r="BC4740"/>
      <c r="BE4740"/>
      <c r="BF4740"/>
      <c r="BG4740"/>
      <c r="BI4740"/>
      <c r="BJ4740"/>
      <c r="BK4740"/>
      <c r="BM4740"/>
      <c r="BN4740"/>
      <c r="BO4740"/>
    </row>
    <row r="4741" spans="1:67">
      <c r="A4741"/>
      <c r="B4741"/>
      <c r="C4741"/>
      <c r="E4741"/>
      <c r="F4741"/>
      <c r="G4741"/>
      <c r="I4741"/>
      <c r="J4741"/>
      <c r="K4741"/>
      <c r="M4741"/>
      <c r="N4741"/>
      <c r="O4741"/>
      <c r="Q4741"/>
      <c r="R4741"/>
      <c r="S4741"/>
      <c r="U4741"/>
      <c r="V4741"/>
      <c r="W4741"/>
      <c r="Y4741"/>
      <c r="Z4741"/>
      <c r="AA4741"/>
      <c r="AC4741"/>
      <c r="AD4741"/>
      <c r="AE4741"/>
      <c r="AG4741"/>
      <c r="AH4741"/>
      <c r="AI4741"/>
      <c r="AK4741"/>
      <c r="AL4741"/>
      <c r="AM4741"/>
      <c r="AO4741"/>
      <c r="AP4741"/>
      <c r="AQ4741"/>
      <c r="AS4741"/>
      <c r="AT4741"/>
      <c r="AU4741"/>
      <c r="AW4741"/>
      <c r="AX4741"/>
      <c r="AY4741"/>
      <c r="BA4741"/>
      <c r="BB4741"/>
      <c r="BC4741"/>
      <c r="BE4741"/>
      <c r="BF4741"/>
      <c r="BG4741"/>
      <c r="BI4741"/>
      <c r="BJ4741"/>
      <c r="BK4741"/>
      <c r="BM4741"/>
      <c r="BN4741"/>
      <c r="BO4741"/>
    </row>
    <row r="4742" spans="1:67">
      <c r="A4742"/>
      <c r="B4742"/>
      <c r="C4742"/>
      <c r="E4742"/>
      <c r="F4742"/>
      <c r="G4742"/>
      <c r="I4742"/>
      <c r="J4742"/>
      <c r="K4742"/>
      <c r="M4742"/>
      <c r="N4742"/>
      <c r="O4742"/>
      <c r="Q4742"/>
      <c r="R4742"/>
      <c r="S4742"/>
      <c r="U4742"/>
      <c r="V4742"/>
      <c r="W4742"/>
      <c r="Y4742"/>
      <c r="Z4742"/>
      <c r="AA4742"/>
      <c r="AC4742"/>
      <c r="AD4742"/>
      <c r="AE4742"/>
      <c r="AG4742"/>
      <c r="AH4742"/>
      <c r="AI4742"/>
      <c r="AK4742"/>
      <c r="AL4742"/>
      <c r="AM4742"/>
      <c r="AO4742"/>
      <c r="AP4742"/>
      <c r="AQ4742"/>
      <c r="AS4742"/>
      <c r="AT4742"/>
      <c r="AU4742"/>
      <c r="AW4742"/>
      <c r="AX4742"/>
      <c r="AY4742"/>
      <c r="BA4742"/>
      <c r="BB4742"/>
      <c r="BC4742"/>
      <c r="BE4742"/>
      <c r="BF4742"/>
      <c r="BG4742"/>
      <c r="BI4742"/>
      <c r="BJ4742"/>
      <c r="BK4742"/>
      <c r="BM4742"/>
      <c r="BN4742"/>
      <c r="BO4742"/>
    </row>
    <row r="4743" spans="1:67">
      <c r="A4743"/>
      <c r="B4743"/>
      <c r="C4743"/>
      <c r="E4743"/>
      <c r="F4743"/>
      <c r="G4743"/>
      <c r="I4743"/>
      <c r="J4743"/>
      <c r="K4743"/>
      <c r="M4743"/>
      <c r="N4743"/>
      <c r="O4743"/>
      <c r="Q4743"/>
      <c r="R4743"/>
      <c r="S4743"/>
      <c r="U4743"/>
      <c r="V4743"/>
      <c r="W4743"/>
      <c r="Y4743"/>
      <c r="Z4743"/>
      <c r="AA4743"/>
      <c r="AC4743"/>
      <c r="AD4743"/>
      <c r="AE4743"/>
      <c r="AG4743"/>
      <c r="AH4743"/>
      <c r="AI4743"/>
      <c r="AK4743"/>
      <c r="AL4743"/>
      <c r="AM4743"/>
      <c r="AO4743"/>
      <c r="AP4743"/>
      <c r="AQ4743"/>
      <c r="AS4743"/>
      <c r="AT4743"/>
      <c r="AU4743"/>
      <c r="AW4743"/>
      <c r="AX4743"/>
      <c r="AY4743"/>
      <c r="BA4743"/>
      <c r="BB4743"/>
      <c r="BC4743"/>
      <c r="BE4743"/>
      <c r="BF4743"/>
      <c r="BG4743"/>
      <c r="BI4743"/>
      <c r="BJ4743"/>
      <c r="BK4743"/>
      <c r="BM4743"/>
      <c r="BN4743"/>
      <c r="BO4743"/>
    </row>
    <row r="4744" spans="1:67">
      <c r="A4744"/>
      <c r="B4744"/>
      <c r="C4744"/>
      <c r="E4744"/>
      <c r="F4744"/>
      <c r="G4744"/>
      <c r="I4744"/>
      <c r="J4744"/>
      <c r="K4744"/>
      <c r="M4744"/>
      <c r="N4744"/>
      <c r="O4744"/>
      <c r="Q4744"/>
      <c r="R4744"/>
      <c r="S4744"/>
      <c r="U4744"/>
      <c r="V4744"/>
      <c r="W4744"/>
      <c r="Y4744"/>
      <c r="Z4744"/>
      <c r="AA4744"/>
      <c r="AC4744"/>
      <c r="AD4744"/>
      <c r="AE4744"/>
      <c r="AG4744"/>
      <c r="AH4744"/>
      <c r="AI4744"/>
      <c r="AK4744"/>
      <c r="AL4744"/>
      <c r="AM4744"/>
      <c r="AO4744"/>
      <c r="AP4744"/>
      <c r="AQ4744"/>
      <c r="AS4744"/>
      <c r="AT4744"/>
      <c r="AU4744"/>
      <c r="AW4744"/>
      <c r="AX4744"/>
      <c r="AY4744"/>
      <c r="BA4744"/>
      <c r="BB4744"/>
      <c r="BC4744"/>
      <c r="BE4744"/>
      <c r="BF4744"/>
      <c r="BG4744"/>
      <c r="BI4744"/>
      <c r="BJ4744"/>
      <c r="BK4744"/>
      <c r="BM4744"/>
      <c r="BN4744"/>
      <c r="BO4744"/>
    </row>
    <row r="4745" spans="1:67">
      <c r="A4745"/>
      <c r="B4745"/>
      <c r="C4745"/>
      <c r="E4745"/>
      <c r="F4745"/>
      <c r="G4745"/>
      <c r="I4745"/>
      <c r="J4745"/>
      <c r="K4745"/>
      <c r="M4745"/>
      <c r="N4745"/>
      <c r="O4745"/>
      <c r="Q4745"/>
      <c r="R4745"/>
      <c r="S4745"/>
      <c r="U4745"/>
      <c r="V4745"/>
      <c r="W4745"/>
      <c r="Y4745"/>
      <c r="Z4745"/>
      <c r="AA4745"/>
      <c r="AC4745"/>
      <c r="AD4745"/>
      <c r="AE4745"/>
      <c r="AG4745"/>
      <c r="AH4745"/>
      <c r="AI4745"/>
      <c r="AK4745"/>
      <c r="AL4745"/>
      <c r="AM4745"/>
      <c r="AO4745"/>
      <c r="AP4745"/>
      <c r="AQ4745"/>
      <c r="AS4745"/>
      <c r="AT4745"/>
      <c r="AU4745"/>
      <c r="AW4745"/>
      <c r="AX4745"/>
      <c r="AY4745"/>
      <c r="BA4745"/>
      <c r="BB4745"/>
      <c r="BC4745"/>
      <c r="BE4745"/>
      <c r="BF4745"/>
      <c r="BG4745"/>
      <c r="BI4745"/>
      <c r="BJ4745"/>
      <c r="BK4745"/>
      <c r="BM4745"/>
      <c r="BN4745"/>
      <c r="BO4745"/>
    </row>
    <row r="4746" spans="1:67">
      <c r="A4746"/>
      <c r="B4746"/>
      <c r="C4746"/>
      <c r="E4746"/>
      <c r="F4746"/>
      <c r="G4746"/>
      <c r="I4746"/>
      <c r="J4746"/>
      <c r="K4746"/>
      <c r="M4746"/>
      <c r="N4746"/>
      <c r="O4746"/>
      <c r="Q4746"/>
      <c r="R4746"/>
      <c r="S4746"/>
      <c r="U4746"/>
      <c r="V4746"/>
      <c r="W4746"/>
      <c r="Y4746"/>
      <c r="Z4746"/>
      <c r="AA4746"/>
      <c r="AC4746"/>
      <c r="AD4746"/>
      <c r="AE4746"/>
      <c r="AG4746"/>
      <c r="AH4746"/>
      <c r="AI4746"/>
      <c r="AK4746"/>
      <c r="AL4746"/>
      <c r="AM4746"/>
      <c r="AO4746"/>
      <c r="AP4746"/>
      <c r="AQ4746"/>
      <c r="AS4746"/>
      <c r="AT4746"/>
      <c r="AU4746"/>
      <c r="AW4746"/>
      <c r="AX4746"/>
      <c r="AY4746"/>
      <c r="BA4746"/>
      <c r="BB4746"/>
      <c r="BC4746"/>
      <c r="BE4746"/>
      <c r="BF4746"/>
      <c r="BG4746"/>
      <c r="BI4746"/>
      <c r="BJ4746"/>
      <c r="BK4746"/>
      <c r="BM4746"/>
      <c r="BN4746"/>
      <c r="BO4746"/>
    </row>
    <row r="4747" spans="1:67">
      <c r="A4747"/>
      <c r="B4747"/>
      <c r="C4747"/>
      <c r="E4747"/>
      <c r="F4747"/>
      <c r="G4747"/>
      <c r="I4747"/>
      <c r="J4747"/>
      <c r="K4747"/>
      <c r="M4747"/>
      <c r="N4747"/>
      <c r="O4747"/>
      <c r="Q4747"/>
      <c r="R4747"/>
      <c r="S4747"/>
      <c r="U4747"/>
      <c r="V4747"/>
      <c r="W4747"/>
      <c r="Y4747"/>
      <c r="Z4747"/>
      <c r="AA4747"/>
      <c r="AC4747"/>
      <c r="AD4747"/>
      <c r="AE4747"/>
      <c r="AG4747"/>
      <c r="AH4747"/>
      <c r="AI4747"/>
      <c r="AK4747"/>
      <c r="AL4747"/>
      <c r="AM4747"/>
      <c r="AO4747"/>
      <c r="AP4747"/>
      <c r="AQ4747"/>
      <c r="AS4747"/>
      <c r="AT4747"/>
      <c r="AU4747"/>
      <c r="AW4747"/>
      <c r="AX4747"/>
      <c r="AY4747"/>
      <c r="BA4747"/>
      <c r="BB4747"/>
      <c r="BC4747"/>
      <c r="BE4747"/>
      <c r="BF4747"/>
      <c r="BG4747"/>
      <c r="BI4747"/>
      <c r="BJ4747"/>
      <c r="BK4747"/>
      <c r="BM4747"/>
      <c r="BN4747"/>
      <c r="BO4747"/>
    </row>
    <row r="4748" spans="1:67">
      <c r="A4748"/>
      <c r="B4748"/>
      <c r="C4748"/>
      <c r="E4748"/>
      <c r="F4748"/>
      <c r="G4748"/>
      <c r="I4748"/>
      <c r="J4748"/>
      <c r="K4748"/>
      <c r="M4748"/>
      <c r="N4748"/>
      <c r="O4748"/>
      <c r="Q4748"/>
      <c r="R4748"/>
      <c r="S4748"/>
      <c r="U4748"/>
      <c r="V4748"/>
      <c r="W4748"/>
      <c r="Y4748"/>
      <c r="Z4748"/>
      <c r="AA4748"/>
      <c r="AC4748"/>
      <c r="AD4748"/>
      <c r="AE4748"/>
      <c r="AG4748"/>
      <c r="AH4748"/>
      <c r="AI4748"/>
      <c r="AK4748"/>
      <c r="AL4748"/>
      <c r="AM4748"/>
      <c r="AO4748"/>
      <c r="AP4748"/>
      <c r="AQ4748"/>
      <c r="AS4748"/>
      <c r="AT4748"/>
      <c r="AU4748"/>
      <c r="AW4748"/>
      <c r="AX4748"/>
      <c r="AY4748"/>
      <c r="BA4748"/>
      <c r="BB4748"/>
      <c r="BC4748"/>
      <c r="BE4748"/>
      <c r="BF4748"/>
      <c r="BG4748"/>
      <c r="BI4748"/>
      <c r="BJ4748"/>
      <c r="BK4748"/>
      <c r="BM4748"/>
      <c r="BN4748"/>
      <c r="BO4748"/>
    </row>
    <row r="4749" spans="1:67">
      <c r="A4749"/>
      <c r="B4749"/>
      <c r="C4749"/>
      <c r="E4749"/>
      <c r="F4749"/>
      <c r="G4749"/>
      <c r="I4749"/>
      <c r="J4749"/>
      <c r="K4749"/>
      <c r="M4749"/>
      <c r="N4749"/>
      <c r="O4749"/>
      <c r="Q4749"/>
      <c r="R4749"/>
      <c r="S4749"/>
      <c r="U4749"/>
      <c r="V4749"/>
      <c r="W4749"/>
      <c r="Y4749"/>
      <c r="Z4749"/>
      <c r="AA4749"/>
      <c r="AC4749"/>
      <c r="AD4749"/>
      <c r="AE4749"/>
      <c r="AG4749"/>
      <c r="AH4749"/>
      <c r="AI4749"/>
      <c r="AK4749"/>
      <c r="AL4749"/>
      <c r="AM4749"/>
      <c r="AO4749"/>
      <c r="AP4749"/>
      <c r="AQ4749"/>
      <c r="AS4749"/>
      <c r="AT4749"/>
      <c r="AU4749"/>
      <c r="AW4749"/>
      <c r="AX4749"/>
      <c r="AY4749"/>
      <c r="BA4749"/>
      <c r="BB4749"/>
      <c r="BC4749"/>
      <c r="BE4749"/>
      <c r="BF4749"/>
      <c r="BG4749"/>
      <c r="BI4749"/>
      <c r="BJ4749"/>
      <c r="BK4749"/>
      <c r="BM4749"/>
      <c r="BN4749"/>
      <c r="BO4749"/>
    </row>
    <row r="4750" spans="1:67">
      <c r="A4750"/>
      <c r="B4750"/>
      <c r="C4750"/>
      <c r="E4750"/>
      <c r="F4750"/>
      <c r="G4750"/>
      <c r="I4750"/>
      <c r="J4750"/>
      <c r="K4750"/>
      <c r="M4750"/>
      <c r="N4750"/>
      <c r="O4750"/>
      <c r="Q4750"/>
      <c r="R4750"/>
      <c r="S4750"/>
      <c r="U4750"/>
      <c r="V4750"/>
      <c r="W4750"/>
      <c r="Y4750"/>
      <c r="Z4750"/>
      <c r="AA4750"/>
      <c r="AC4750"/>
      <c r="AD4750"/>
      <c r="AE4750"/>
      <c r="AG4750"/>
      <c r="AH4750"/>
      <c r="AI4750"/>
      <c r="AK4750"/>
      <c r="AL4750"/>
      <c r="AM4750"/>
      <c r="AO4750"/>
      <c r="AP4750"/>
      <c r="AQ4750"/>
      <c r="AS4750"/>
      <c r="AT4750"/>
      <c r="AU4750"/>
      <c r="AW4750"/>
      <c r="AX4750"/>
      <c r="AY4750"/>
      <c r="BA4750"/>
      <c r="BB4750"/>
      <c r="BC4750"/>
      <c r="BE4750"/>
      <c r="BF4750"/>
      <c r="BG4750"/>
      <c r="BI4750"/>
      <c r="BJ4750"/>
      <c r="BK4750"/>
      <c r="BM4750"/>
      <c r="BN4750"/>
      <c r="BO4750"/>
    </row>
    <row r="4751" spans="1:67">
      <c r="A4751"/>
      <c r="B4751"/>
      <c r="C4751"/>
      <c r="E4751"/>
      <c r="F4751"/>
      <c r="G4751"/>
      <c r="I4751"/>
      <c r="J4751"/>
      <c r="K4751"/>
      <c r="M4751"/>
      <c r="N4751"/>
      <c r="O4751"/>
      <c r="Q4751"/>
      <c r="R4751"/>
      <c r="S4751"/>
      <c r="U4751"/>
      <c r="V4751"/>
      <c r="W4751"/>
      <c r="Y4751"/>
      <c r="Z4751"/>
      <c r="AA4751"/>
      <c r="AC4751"/>
      <c r="AD4751"/>
      <c r="AE4751"/>
      <c r="AG4751"/>
      <c r="AH4751"/>
      <c r="AI4751"/>
      <c r="AK4751"/>
      <c r="AL4751"/>
      <c r="AM4751"/>
      <c r="AO4751"/>
      <c r="AP4751"/>
      <c r="AQ4751"/>
      <c r="AS4751"/>
      <c r="AT4751"/>
      <c r="AU4751"/>
      <c r="AW4751"/>
      <c r="AX4751"/>
      <c r="AY4751"/>
      <c r="BA4751"/>
      <c r="BB4751"/>
      <c r="BC4751"/>
      <c r="BE4751"/>
      <c r="BF4751"/>
      <c r="BG4751"/>
      <c r="BI4751"/>
      <c r="BJ4751"/>
      <c r="BK4751"/>
      <c r="BM4751"/>
      <c r="BN4751"/>
      <c r="BO4751"/>
    </row>
    <row r="4752" spans="1:67">
      <c r="A4752"/>
      <c r="B4752"/>
      <c r="C4752"/>
      <c r="E4752"/>
      <c r="F4752"/>
      <c r="G4752"/>
      <c r="I4752"/>
      <c r="J4752"/>
      <c r="K4752"/>
      <c r="M4752"/>
      <c r="N4752"/>
      <c r="O4752"/>
      <c r="Q4752"/>
      <c r="R4752"/>
      <c r="S4752"/>
      <c r="U4752"/>
      <c r="V4752"/>
      <c r="W4752"/>
      <c r="Y4752"/>
      <c r="Z4752"/>
      <c r="AA4752"/>
      <c r="AC4752"/>
      <c r="AD4752"/>
      <c r="AE4752"/>
      <c r="AG4752"/>
      <c r="AH4752"/>
      <c r="AI4752"/>
      <c r="AK4752"/>
      <c r="AL4752"/>
      <c r="AM4752"/>
      <c r="AO4752"/>
      <c r="AP4752"/>
      <c r="AQ4752"/>
      <c r="AS4752"/>
      <c r="AT4752"/>
      <c r="AU4752"/>
      <c r="AW4752"/>
      <c r="AX4752"/>
      <c r="AY4752"/>
      <c r="BA4752"/>
      <c r="BB4752"/>
      <c r="BC4752"/>
      <c r="BE4752"/>
      <c r="BF4752"/>
      <c r="BG4752"/>
      <c r="BI4752"/>
      <c r="BJ4752"/>
      <c r="BK4752"/>
      <c r="BM4752"/>
      <c r="BN4752"/>
      <c r="BO4752"/>
    </row>
    <row r="4753" spans="1:67">
      <c r="A4753"/>
      <c r="B4753"/>
      <c r="C4753"/>
      <c r="E4753"/>
      <c r="F4753"/>
      <c r="G4753"/>
      <c r="I4753"/>
      <c r="J4753"/>
      <c r="K4753"/>
      <c r="M4753"/>
      <c r="N4753"/>
      <c r="O4753"/>
      <c r="Q4753"/>
      <c r="R4753"/>
      <c r="S4753"/>
      <c r="U4753"/>
      <c r="V4753"/>
      <c r="W4753"/>
      <c r="Y4753"/>
      <c r="Z4753"/>
      <c r="AA4753"/>
      <c r="AC4753"/>
      <c r="AD4753"/>
      <c r="AE4753"/>
      <c r="AG4753"/>
      <c r="AH4753"/>
      <c r="AI4753"/>
      <c r="AK4753"/>
      <c r="AL4753"/>
      <c r="AM4753"/>
      <c r="AO4753"/>
      <c r="AP4753"/>
      <c r="AQ4753"/>
      <c r="AS4753"/>
      <c r="AT4753"/>
      <c r="AU4753"/>
      <c r="AW4753"/>
      <c r="AX4753"/>
      <c r="AY4753"/>
      <c r="BA4753"/>
      <c r="BB4753"/>
      <c r="BC4753"/>
      <c r="BE4753"/>
      <c r="BF4753"/>
      <c r="BG4753"/>
      <c r="BI4753"/>
      <c r="BJ4753"/>
      <c r="BK4753"/>
      <c r="BM4753"/>
      <c r="BN4753"/>
      <c r="BO4753"/>
    </row>
    <row r="4754" spans="1:67">
      <c r="A4754"/>
      <c r="B4754"/>
      <c r="C4754"/>
      <c r="E4754"/>
      <c r="F4754"/>
      <c r="G4754"/>
      <c r="I4754"/>
      <c r="J4754"/>
      <c r="K4754"/>
      <c r="M4754"/>
      <c r="N4754"/>
      <c r="O4754"/>
      <c r="Q4754"/>
      <c r="R4754"/>
      <c r="S4754"/>
      <c r="U4754"/>
      <c r="V4754"/>
      <c r="W4754"/>
      <c r="Y4754"/>
      <c r="Z4754"/>
      <c r="AA4754"/>
      <c r="AC4754"/>
      <c r="AD4754"/>
      <c r="AE4754"/>
      <c r="AG4754"/>
      <c r="AH4754"/>
      <c r="AI4754"/>
      <c r="AK4754"/>
      <c r="AL4754"/>
      <c r="AM4754"/>
      <c r="AO4754"/>
      <c r="AP4754"/>
      <c r="AQ4754"/>
      <c r="AS4754"/>
      <c r="AT4754"/>
      <c r="AU4754"/>
      <c r="AW4754"/>
      <c r="AX4754"/>
      <c r="AY4754"/>
      <c r="BA4754"/>
      <c r="BB4754"/>
      <c r="BC4754"/>
      <c r="BE4754"/>
      <c r="BF4754"/>
      <c r="BG4754"/>
      <c r="BI4754"/>
      <c r="BJ4754"/>
      <c r="BK4754"/>
      <c r="BM4754"/>
      <c r="BN4754"/>
      <c r="BO4754"/>
    </row>
    <row r="4755" spans="1:67">
      <c r="A4755"/>
      <c r="B4755"/>
      <c r="C4755"/>
      <c r="E4755"/>
      <c r="F4755"/>
      <c r="G4755"/>
      <c r="I4755"/>
      <c r="J4755"/>
      <c r="K4755"/>
      <c r="M4755"/>
      <c r="N4755"/>
      <c r="O4755"/>
      <c r="Q4755"/>
      <c r="R4755"/>
      <c r="S4755"/>
      <c r="U4755"/>
      <c r="V4755"/>
      <c r="W4755"/>
      <c r="Y4755"/>
      <c r="Z4755"/>
      <c r="AA4755"/>
      <c r="AC4755"/>
      <c r="AD4755"/>
      <c r="AE4755"/>
      <c r="AG4755"/>
      <c r="AH4755"/>
      <c r="AI4755"/>
      <c r="AK4755"/>
      <c r="AL4755"/>
      <c r="AM4755"/>
      <c r="AO4755"/>
      <c r="AP4755"/>
      <c r="AQ4755"/>
      <c r="AS4755"/>
      <c r="AT4755"/>
      <c r="AU4755"/>
      <c r="AW4755"/>
      <c r="AX4755"/>
      <c r="AY4755"/>
      <c r="BA4755"/>
      <c r="BB4755"/>
      <c r="BC4755"/>
      <c r="BE4755"/>
      <c r="BF4755"/>
      <c r="BG4755"/>
      <c r="BI4755"/>
      <c r="BJ4755"/>
      <c r="BK4755"/>
      <c r="BM4755"/>
      <c r="BN4755"/>
      <c r="BO4755"/>
    </row>
    <row r="4756" spans="1:67">
      <c r="A4756"/>
      <c r="B4756"/>
      <c r="C4756"/>
      <c r="E4756"/>
      <c r="F4756"/>
      <c r="G4756"/>
      <c r="I4756"/>
      <c r="J4756"/>
      <c r="K4756"/>
      <c r="M4756"/>
      <c r="N4756"/>
      <c r="O4756"/>
      <c r="Q4756"/>
      <c r="R4756"/>
      <c r="S4756"/>
      <c r="U4756"/>
      <c r="V4756"/>
      <c r="W4756"/>
      <c r="Y4756"/>
      <c r="Z4756"/>
      <c r="AA4756"/>
      <c r="AC4756"/>
      <c r="AD4756"/>
      <c r="AE4756"/>
      <c r="AG4756"/>
      <c r="AH4756"/>
      <c r="AI4756"/>
      <c r="AK4756"/>
      <c r="AL4756"/>
      <c r="AM4756"/>
      <c r="AO4756"/>
      <c r="AP4756"/>
      <c r="AQ4756"/>
      <c r="AS4756"/>
      <c r="AT4756"/>
      <c r="AU4756"/>
      <c r="AW4756"/>
      <c r="AX4756"/>
      <c r="AY4756"/>
      <c r="BA4756"/>
      <c r="BB4756"/>
      <c r="BC4756"/>
      <c r="BE4756"/>
      <c r="BF4756"/>
      <c r="BG4756"/>
      <c r="BI4756"/>
      <c r="BJ4756"/>
      <c r="BK4756"/>
      <c r="BM4756"/>
      <c r="BN4756"/>
      <c r="BO4756"/>
    </row>
    <row r="4757" spans="1:67">
      <c r="A4757"/>
      <c r="B4757"/>
      <c r="C4757"/>
      <c r="E4757"/>
      <c r="F4757"/>
      <c r="G4757"/>
      <c r="I4757"/>
      <c r="J4757"/>
      <c r="K4757"/>
      <c r="M4757"/>
      <c r="N4757"/>
      <c r="O4757"/>
      <c r="Q4757"/>
      <c r="R4757"/>
      <c r="S4757"/>
      <c r="U4757"/>
      <c r="V4757"/>
      <c r="W4757"/>
      <c r="Y4757"/>
      <c r="Z4757"/>
      <c r="AA4757"/>
      <c r="AC4757"/>
      <c r="AD4757"/>
      <c r="AE4757"/>
      <c r="AG4757"/>
      <c r="AH4757"/>
      <c r="AI4757"/>
      <c r="AK4757"/>
      <c r="AL4757"/>
      <c r="AM4757"/>
      <c r="AO4757"/>
      <c r="AP4757"/>
      <c r="AQ4757"/>
      <c r="AS4757"/>
      <c r="AT4757"/>
      <c r="AU4757"/>
      <c r="AW4757"/>
      <c r="AX4757"/>
      <c r="AY4757"/>
      <c r="BA4757"/>
      <c r="BB4757"/>
      <c r="BC4757"/>
      <c r="BE4757"/>
      <c r="BF4757"/>
      <c r="BG4757"/>
      <c r="BI4757"/>
      <c r="BJ4757"/>
      <c r="BK4757"/>
      <c r="BM4757"/>
      <c r="BN4757"/>
      <c r="BO4757"/>
    </row>
    <row r="4758" spans="1:67">
      <c r="A4758"/>
      <c r="B4758"/>
      <c r="C4758"/>
      <c r="E4758"/>
      <c r="F4758"/>
      <c r="G4758"/>
      <c r="I4758"/>
      <c r="J4758"/>
      <c r="K4758"/>
      <c r="M4758"/>
      <c r="N4758"/>
      <c r="O4758"/>
      <c r="Q4758"/>
      <c r="R4758"/>
      <c r="S4758"/>
      <c r="U4758"/>
      <c r="V4758"/>
      <c r="W4758"/>
      <c r="Y4758"/>
      <c r="Z4758"/>
      <c r="AA4758"/>
      <c r="AC4758"/>
      <c r="AD4758"/>
      <c r="AE4758"/>
      <c r="AG4758"/>
      <c r="AH4758"/>
      <c r="AI4758"/>
      <c r="AK4758"/>
      <c r="AL4758"/>
      <c r="AM4758"/>
      <c r="AO4758"/>
      <c r="AP4758"/>
      <c r="AQ4758"/>
      <c r="AS4758"/>
      <c r="AT4758"/>
      <c r="AU4758"/>
      <c r="AW4758"/>
      <c r="AX4758"/>
      <c r="AY4758"/>
      <c r="BA4758"/>
      <c r="BB4758"/>
      <c r="BC4758"/>
      <c r="BE4758"/>
      <c r="BF4758"/>
      <c r="BG4758"/>
      <c r="BI4758"/>
      <c r="BJ4758"/>
      <c r="BK4758"/>
      <c r="BM4758"/>
      <c r="BN4758"/>
      <c r="BO4758"/>
    </row>
    <row r="4759" spans="1:67">
      <c r="A4759"/>
      <c r="B4759"/>
      <c r="C4759"/>
      <c r="E4759"/>
      <c r="F4759"/>
      <c r="G4759"/>
      <c r="I4759"/>
      <c r="J4759"/>
      <c r="K4759"/>
      <c r="M4759"/>
      <c r="N4759"/>
      <c r="O4759"/>
      <c r="Q4759"/>
      <c r="R4759"/>
      <c r="S4759"/>
      <c r="U4759"/>
      <c r="V4759"/>
      <c r="W4759"/>
      <c r="Y4759"/>
      <c r="Z4759"/>
      <c r="AA4759"/>
      <c r="AC4759"/>
      <c r="AD4759"/>
      <c r="AE4759"/>
      <c r="AG4759"/>
      <c r="AH4759"/>
      <c r="AI4759"/>
      <c r="AK4759"/>
      <c r="AL4759"/>
      <c r="AM4759"/>
      <c r="AO4759"/>
      <c r="AP4759"/>
      <c r="AQ4759"/>
      <c r="AS4759"/>
      <c r="AT4759"/>
      <c r="AU4759"/>
      <c r="AW4759"/>
      <c r="AX4759"/>
      <c r="AY4759"/>
      <c r="BA4759"/>
      <c r="BB4759"/>
      <c r="BC4759"/>
      <c r="BE4759"/>
      <c r="BF4759"/>
      <c r="BG4759"/>
      <c r="BI4759"/>
      <c r="BJ4759"/>
      <c r="BK4759"/>
      <c r="BM4759"/>
      <c r="BN4759"/>
      <c r="BO4759"/>
    </row>
    <row r="4760" spans="1:67">
      <c r="A4760"/>
      <c r="B4760"/>
      <c r="C4760"/>
      <c r="E4760"/>
      <c r="F4760"/>
      <c r="G4760"/>
      <c r="I4760"/>
      <c r="J4760"/>
      <c r="K4760"/>
      <c r="M4760"/>
      <c r="N4760"/>
      <c r="O4760"/>
      <c r="Q4760"/>
      <c r="R4760"/>
      <c r="S4760"/>
      <c r="U4760"/>
      <c r="V4760"/>
      <c r="W4760"/>
      <c r="Y4760"/>
      <c r="Z4760"/>
      <c r="AA4760"/>
      <c r="AC4760"/>
      <c r="AD4760"/>
      <c r="AE4760"/>
      <c r="AG4760"/>
      <c r="AH4760"/>
      <c r="AI4760"/>
      <c r="AK4760"/>
      <c r="AL4760"/>
      <c r="AM4760"/>
      <c r="AO4760"/>
      <c r="AP4760"/>
      <c r="AQ4760"/>
      <c r="AS4760"/>
      <c r="AT4760"/>
      <c r="AU4760"/>
      <c r="AW4760"/>
      <c r="AX4760"/>
      <c r="AY4760"/>
      <c r="BA4760"/>
      <c r="BB4760"/>
      <c r="BC4760"/>
      <c r="BE4760"/>
      <c r="BF4760"/>
      <c r="BG4760"/>
      <c r="BI4760"/>
      <c r="BJ4760"/>
      <c r="BK4760"/>
      <c r="BM4760"/>
      <c r="BN4760"/>
      <c r="BO4760"/>
    </row>
    <row r="4761" spans="1:67">
      <c r="A4761"/>
      <c r="B4761"/>
      <c r="C4761"/>
      <c r="E4761"/>
      <c r="F4761"/>
      <c r="G4761"/>
      <c r="I4761"/>
      <c r="J4761"/>
      <c r="K4761"/>
      <c r="M4761"/>
      <c r="N4761"/>
      <c r="O4761"/>
      <c r="Q4761"/>
      <c r="R4761"/>
      <c r="S4761"/>
      <c r="U4761"/>
      <c r="V4761"/>
      <c r="W4761"/>
      <c r="Y4761"/>
      <c r="Z4761"/>
      <c r="AA4761"/>
      <c r="AC4761"/>
      <c r="AD4761"/>
      <c r="AE4761"/>
      <c r="AG4761"/>
      <c r="AH4761"/>
      <c r="AI4761"/>
      <c r="AK4761"/>
      <c r="AL4761"/>
      <c r="AM4761"/>
      <c r="AO4761"/>
      <c r="AP4761"/>
      <c r="AQ4761"/>
      <c r="AS4761"/>
      <c r="AT4761"/>
      <c r="AU4761"/>
      <c r="AW4761"/>
      <c r="AX4761"/>
      <c r="AY4761"/>
      <c r="BA4761"/>
      <c r="BB4761"/>
      <c r="BC4761"/>
      <c r="BE4761"/>
      <c r="BF4761"/>
      <c r="BG4761"/>
      <c r="BI4761"/>
      <c r="BJ4761"/>
      <c r="BK4761"/>
      <c r="BM4761"/>
      <c r="BN4761"/>
      <c r="BO4761"/>
    </row>
    <row r="4762" spans="1:67">
      <c r="A4762"/>
      <c r="B4762"/>
      <c r="C4762"/>
      <c r="E4762"/>
      <c r="F4762"/>
      <c r="G4762"/>
      <c r="I4762"/>
      <c r="J4762"/>
      <c r="K4762"/>
      <c r="M4762"/>
      <c r="N4762"/>
      <c r="O4762"/>
      <c r="Q4762"/>
      <c r="R4762"/>
      <c r="S4762"/>
      <c r="U4762"/>
      <c r="V4762"/>
      <c r="W4762"/>
      <c r="Y4762"/>
      <c r="Z4762"/>
      <c r="AA4762"/>
      <c r="AC4762"/>
      <c r="AD4762"/>
      <c r="AE4762"/>
      <c r="AG4762"/>
      <c r="AH4762"/>
      <c r="AI4762"/>
      <c r="AK4762"/>
      <c r="AL4762"/>
      <c r="AM4762"/>
      <c r="AO4762"/>
      <c r="AP4762"/>
      <c r="AQ4762"/>
      <c r="AS4762"/>
      <c r="AT4762"/>
      <c r="AU4762"/>
      <c r="AW4762"/>
      <c r="AX4762"/>
      <c r="AY4762"/>
      <c r="BA4762"/>
      <c r="BB4762"/>
      <c r="BC4762"/>
      <c r="BE4762"/>
      <c r="BF4762"/>
      <c r="BG4762"/>
      <c r="BI4762"/>
      <c r="BJ4762"/>
      <c r="BK4762"/>
      <c r="BM4762"/>
      <c r="BN4762"/>
      <c r="BO4762"/>
    </row>
    <row r="4763" spans="1:67">
      <c r="A4763"/>
      <c r="B4763"/>
      <c r="C4763"/>
      <c r="E4763"/>
      <c r="F4763"/>
      <c r="G4763"/>
      <c r="I4763"/>
      <c r="J4763"/>
      <c r="K4763"/>
      <c r="M4763"/>
      <c r="N4763"/>
      <c r="O4763"/>
      <c r="Q4763"/>
      <c r="R4763"/>
      <c r="S4763"/>
      <c r="U4763"/>
      <c r="V4763"/>
      <c r="W4763"/>
      <c r="Y4763"/>
      <c r="Z4763"/>
      <c r="AA4763"/>
      <c r="AC4763"/>
      <c r="AD4763"/>
      <c r="AE4763"/>
      <c r="AG4763"/>
      <c r="AH4763"/>
      <c r="AI4763"/>
      <c r="AK4763"/>
      <c r="AL4763"/>
      <c r="AM4763"/>
      <c r="AO4763"/>
      <c r="AP4763"/>
      <c r="AQ4763"/>
      <c r="AS4763"/>
      <c r="AT4763"/>
      <c r="AU4763"/>
      <c r="AW4763"/>
      <c r="AX4763"/>
      <c r="AY4763"/>
      <c r="BA4763"/>
      <c r="BB4763"/>
      <c r="BC4763"/>
      <c r="BE4763"/>
      <c r="BF4763"/>
      <c r="BG4763"/>
      <c r="BI4763"/>
      <c r="BJ4763"/>
      <c r="BK4763"/>
      <c r="BM4763"/>
      <c r="BN4763"/>
      <c r="BO4763"/>
    </row>
    <row r="4764" spans="1:67">
      <c r="A4764"/>
      <c r="B4764"/>
      <c r="C4764"/>
      <c r="E4764"/>
      <c r="F4764"/>
      <c r="G4764"/>
      <c r="I4764"/>
      <c r="J4764"/>
      <c r="K4764"/>
      <c r="M4764"/>
      <c r="N4764"/>
      <c r="O4764"/>
      <c r="Q4764"/>
      <c r="R4764"/>
      <c r="S4764"/>
      <c r="U4764"/>
      <c r="V4764"/>
      <c r="W4764"/>
      <c r="Y4764"/>
      <c r="Z4764"/>
      <c r="AA4764"/>
      <c r="AC4764"/>
      <c r="AD4764"/>
      <c r="AE4764"/>
      <c r="AG4764"/>
      <c r="AH4764"/>
      <c r="AI4764"/>
      <c r="AK4764"/>
      <c r="AL4764"/>
      <c r="AM4764"/>
      <c r="AO4764"/>
      <c r="AP4764"/>
      <c r="AQ4764"/>
      <c r="AS4764"/>
      <c r="AT4764"/>
      <c r="AU4764"/>
      <c r="AW4764"/>
      <c r="AX4764"/>
      <c r="AY4764"/>
      <c r="BA4764"/>
      <c r="BB4764"/>
      <c r="BC4764"/>
      <c r="BE4764"/>
      <c r="BF4764"/>
      <c r="BG4764"/>
      <c r="BI4764"/>
      <c r="BJ4764"/>
      <c r="BK4764"/>
      <c r="BM4764"/>
      <c r="BN4764"/>
      <c r="BO4764"/>
    </row>
    <row r="4765" spans="1:67">
      <c r="A4765"/>
      <c r="B4765"/>
      <c r="C4765"/>
      <c r="E4765"/>
      <c r="F4765"/>
      <c r="G4765"/>
      <c r="I4765"/>
      <c r="J4765"/>
      <c r="K4765"/>
      <c r="M4765"/>
      <c r="N4765"/>
      <c r="O4765"/>
      <c r="Q4765"/>
      <c r="R4765"/>
      <c r="S4765"/>
      <c r="U4765"/>
      <c r="V4765"/>
      <c r="W4765"/>
      <c r="Y4765"/>
      <c r="Z4765"/>
      <c r="AA4765"/>
      <c r="AC4765"/>
      <c r="AD4765"/>
      <c r="AE4765"/>
      <c r="AG4765"/>
      <c r="AH4765"/>
      <c r="AI4765"/>
      <c r="AK4765"/>
      <c r="AL4765"/>
      <c r="AM4765"/>
      <c r="AO4765"/>
      <c r="AP4765"/>
      <c r="AQ4765"/>
      <c r="AS4765"/>
      <c r="AT4765"/>
      <c r="AU4765"/>
      <c r="AW4765"/>
      <c r="AX4765"/>
      <c r="AY4765"/>
      <c r="BA4765"/>
      <c r="BB4765"/>
      <c r="BC4765"/>
      <c r="BE4765"/>
      <c r="BF4765"/>
      <c r="BG4765"/>
      <c r="BI4765"/>
      <c r="BJ4765"/>
      <c r="BK4765"/>
      <c r="BM4765"/>
      <c r="BN4765"/>
      <c r="BO4765"/>
    </row>
    <row r="4766" spans="1:67">
      <c r="A4766"/>
      <c r="B4766"/>
      <c r="C4766"/>
      <c r="E4766"/>
      <c r="F4766"/>
      <c r="G4766"/>
      <c r="I4766"/>
      <c r="J4766"/>
      <c r="K4766"/>
      <c r="M4766"/>
      <c r="N4766"/>
      <c r="O4766"/>
      <c r="Q4766"/>
      <c r="R4766"/>
      <c r="S4766"/>
      <c r="U4766"/>
      <c r="V4766"/>
      <c r="W4766"/>
      <c r="Y4766"/>
      <c r="Z4766"/>
      <c r="AA4766"/>
      <c r="AC4766"/>
      <c r="AD4766"/>
      <c r="AE4766"/>
      <c r="AG4766"/>
      <c r="AH4766"/>
      <c r="AI4766"/>
      <c r="AK4766"/>
      <c r="AL4766"/>
      <c r="AM4766"/>
      <c r="AO4766"/>
      <c r="AP4766"/>
      <c r="AQ4766"/>
      <c r="AS4766"/>
      <c r="AT4766"/>
      <c r="AU4766"/>
      <c r="AW4766"/>
      <c r="AX4766"/>
      <c r="AY4766"/>
      <c r="BA4766"/>
      <c r="BB4766"/>
      <c r="BC4766"/>
      <c r="BE4766"/>
      <c r="BF4766"/>
      <c r="BG4766"/>
      <c r="BI4766"/>
      <c r="BJ4766"/>
      <c r="BK4766"/>
      <c r="BM4766"/>
      <c r="BN4766"/>
      <c r="BO4766"/>
    </row>
    <row r="4767" spans="1:67">
      <c r="A4767"/>
      <c r="B4767"/>
      <c r="C4767"/>
      <c r="E4767"/>
      <c r="F4767"/>
      <c r="G4767"/>
      <c r="I4767"/>
      <c r="J4767"/>
      <c r="K4767"/>
      <c r="M4767"/>
      <c r="N4767"/>
      <c r="O4767"/>
      <c r="Q4767"/>
      <c r="R4767"/>
      <c r="S4767"/>
      <c r="U4767"/>
      <c r="V4767"/>
      <c r="W4767"/>
      <c r="Y4767"/>
      <c r="Z4767"/>
      <c r="AA4767"/>
      <c r="AC4767"/>
      <c r="AD4767"/>
      <c r="AE4767"/>
      <c r="AG4767"/>
      <c r="AH4767"/>
      <c r="AI4767"/>
      <c r="AK4767"/>
      <c r="AL4767"/>
      <c r="AM4767"/>
      <c r="AO4767"/>
      <c r="AP4767"/>
      <c r="AQ4767"/>
      <c r="AS4767"/>
      <c r="AT4767"/>
      <c r="AU4767"/>
      <c r="AW4767"/>
      <c r="AX4767"/>
      <c r="AY4767"/>
      <c r="BA4767"/>
      <c r="BB4767"/>
      <c r="BC4767"/>
      <c r="BE4767"/>
      <c r="BF4767"/>
      <c r="BG4767"/>
      <c r="BI4767"/>
      <c r="BJ4767"/>
      <c r="BK4767"/>
      <c r="BM4767"/>
      <c r="BN4767"/>
      <c r="BO4767"/>
    </row>
    <row r="4768" spans="1:67">
      <c r="A4768"/>
      <c r="B4768"/>
      <c r="C4768"/>
      <c r="E4768"/>
      <c r="F4768"/>
      <c r="G4768"/>
      <c r="I4768"/>
      <c r="J4768"/>
      <c r="K4768"/>
      <c r="M4768"/>
      <c r="N4768"/>
      <c r="O4768"/>
      <c r="Q4768"/>
      <c r="R4768"/>
      <c r="S4768"/>
      <c r="U4768"/>
      <c r="V4768"/>
      <c r="W4768"/>
      <c r="Y4768"/>
      <c r="Z4768"/>
      <c r="AA4768"/>
      <c r="AC4768"/>
      <c r="AD4768"/>
      <c r="AE4768"/>
      <c r="AG4768"/>
      <c r="AH4768"/>
      <c r="AI4768"/>
      <c r="AK4768"/>
      <c r="AL4768"/>
      <c r="AM4768"/>
      <c r="AO4768"/>
      <c r="AP4768"/>
      <c r="AQ4768"/>
      <c r="AS4768"/>
      <c r="AT4768"/>
      <c r="AU4768"/>
      <c r="AW4768"/>
      <c r="AX4768"/>
      <c r="AY4768"/>
      <c r="BA4768"/>
      <c r="BB4768"/>
      <c r="BC4768"/>
      <c r="BE4768"/>
      <c r="BF4768"/>
      <c r="BG4768"/>
      <c r="BI4768"/>
      <c r="BJ4768"/>
      <c r="BK4768"/>
      <c r="BM4768"/>
      <c r="BN4768"/>
      <c r="BO4768"/>
    </row>
    <row r="4769" spans="1:67">
      <c r="A4769"/>
      <c r="B4769"/>
      <c r="C4769"/>
      <c r="E4769"/>
      <c r="F4769"/>
      <c r="G4769"/>
      <c r="I4769"/>
      <c r="J4769"/>
      <c r="K4769"/>
      <c r="M4769"/>
      <c r="N4769"/>
      <c r="O4769"/>
      <c r="Q4769"/>
      <c r="R4769"/>
      <c r="S4769"/>
      <c r="U4769"/>
      <c r="V4769"/>
      <c r="W4769"/>
      <c r="Y4769"/>
      <c r="Z4769"/>
      <c r="AA4769"/>
      <c r="AC4769"/>
      <c r="AD4769"/>
      <c r="AE4769"/>
      <c r="AG4769"/>
      <c r="AH4769"/>
      <c r="AI4769"/>
      <c r="AK4769"/>
      <c r="AL4769"/>
      <c r="AM4769"/>
      <c r="AO4769"/>
      <c r="AP4769"/>
      <c r="AQ4769"/>
      <c r="AS4769"/>
      <c r="AT4769"/>
      <c r="AU4769"/>
      <c r="AW4769"/>
      <c r="AX4769"/>
      <c r="AY4769"/>
      <c r="BA4769"/>
      <c r="BB4769"/>
      <c r="BC4769"/>
      <c r="BE4769"/>
      <c r="BF4769"/>
      <c r="BG4769"/>
      <c r="BI4769"/>
      <c r="BJ4769"/>
      <c r="BK4769"/>
      <c r="BM4769"/>
      <c r="BN4769"/>
      <c r="BO4769"/>
    </row>
    <row r="4770" spans="1:67">
      <c r="A4770"/>
      <c r="B4770"/>
      <c r="C4770"/>
      <c r="E4770"/>
      <c r="F4770"/>
      <c r="G4770"/>
      <c r="I4770"/>
      <c r="J4770"/>
      <c r="K4770"/>
      <c r="M4770"/>
      <c r="N4770"/>
      <c r="O4770"/>
      <c r="Q4770"/>
      <c r="R4770"/>
      <c r="S4770"/>
      <c r="U4770"/>
      <c r="V4770"/>
      <c r="W4770"/>
      <c r="Y4770"/>
      <c r="Z4770"/>
      <c r="AA4770"/>
      <c r="AC4770"/>
      <c r="AD4770"/>
      <c r="AE4770"/>
      <c r="AG4770"/>
      <c r="AH4770"/>
      <c r="AI4770"/>
      <c r="AK4770"/>
      <c r="AL4770"/>
      <c r="AM4770"/>
      <c r="AO4770"/>
      <c r="AP4770"/>
      <c r="AQ4770"/>
      <c r="AS4770"/>
      <c r="AT4770"/>
      <c r="AU4770"/>
      <c r="AW4770"/>
      <c r="AX4770"/>
      <c r="AY4770"/>
      <c r="BA4770"/>
      <c r="BB4770"/>
      <c r="BC4770"/>
      <c r="BE4770"/>
      <c r="BF4770"/>
      <c r="BG4770"/>
      <c r="BI4770"/>
      <c r="BJ4770"/>
      <c r="BK4770"/>
      <c r="BM4770"/>
      <c r="BN4770"/>
      <c r="BO4770"/>
    </row>
    <row r="4771" spans="1:67">
      <c r="A4771"/>
      <c r="B4771"/>
      <c r="C4771"/>
      <c r="E4771"/>
      <c r="F4771"/>
      <c r="G4771"/>
      <c r="I4771"/>
      <c r="J4771"/>
      <c r="K4771"/>
      <c r="M4771"/>
      <c r="N4771"/>
      <c r="O4771"/>
      <c r="Q4771"/>
      <c r="R4771"/>
      <c r="S4771"/>
      <c r="U4771"/>
      <c r="V4771"/>
      <c r="W4771"/>
      <c r="Y4771"/>
      <c r="Z4771"/>
      <c r="AA4771"/>
      <c r="AC4771"/>
      <c r="AD4771"/>
      <c r="AE4771"/>
      <c r="AG4771"/>
      <c r="AH4771"/>
      <c r="AI4771"/>
      <c r="AK4771"/>
      <c r="AL4771"/>
      <c r="AM4771"/>
      <c r="AO4771"/>
      <c r="AP4771"/>
      <c r="AQ4771"/>
      <c r="AS4771"/>
      <c r="AT4771"/>
      <c r="AU4771"/>
      <c r="AW4771"/>
      <c r="AX4771"/>
      <c r="AY4771"/>
      <c r="BA4771"/>
      <c r="BB4771"/>
      <c r="BC4771"/>
      <c r="BE4771"/>
      <c r="BF4771"/>
      <c r="BG4771"/>
      <c r="BI4771"/>
      <c r="BJ4771"/>
      <c r="BK4771"/>
      <c r="BM4771"/>
      <c r="BN4771"/>
      <c r="BO4771"/>
    </row>
    <row r="4772" spans="1:67">
      <c r="A4772"/>
      <c r="B4772"/>
      <c r="C4772"/>
      <c r="E4772"/>
      <c r="F4772"/>
      <c r="G4772"/>
      <c r="I4772"/>
      <c r="J4772"/>
      <c r="K4772"/>
      <c r="M4772"/>
      <c r="N4772"/>
      <c r="O4772"/>
      <c r="Q4772"/>
      <c r="R4772"/>
      <c r="S4772"/>
      <c r="U4772"/>
      <c r="V4772"/>
      <c r="W4772"/>
      <c r="Y4772"/>
      <c r="Z4772"/>
      <c r="AA4772"/>
      <c r="AC4772"/>
      <c r="AD4772"/>
      <c r="AE4772"/>
      <c r="AG4772"/>
      <c r="AH4772"/>
      <c r="AI4772"/>
      <c r="AK4772"/>
      <c r="AL4772"/>
      <c r="AM4772"/>
      <c r="AO4772"/>
      <c r="AP4772"/>
      <c r="AQ4772"/>
      <c r="AS4772"/>
      <c r="AT4772"/>
      <c r="AU4772"/>
      <c r="AW4772"/>
      <c r="AX4772"/>
      <c r="AY4772"/>
      <c r="BA4772"/>
      <c r="BB4772"/>
      <c r="BC4772"/>
      <c r="BE4772"/>
      <c r="BF4772"/>
      <c r="BG4772"/>
      <c r="BI4772"/>
      <c r="BJ4772"/>
      <c r="BK4772"/>
      <c r="BM4772"/>
      <c r="BN4772"/>
      <c r="BO4772"/>
    </row>
    <row r="4773" spans="1:67">
      <c r="A4773"/>
      <c r="B4773"/>
      <c r="C4773"/>
      <c r="E4773"/>
      <c r="F4773"/>
      <c r="G4773"/>
      <c r="I4773"/>
      <c r="J4773"/>
      <c r="K4773"/>
      <c r="M4773"/>
      <c r="N4773"/>
      <c r="O4773"/>
      <c r="Q4773"/>
      <c r="R4773"/>
      <c r="S4773"/>
      <c r="U4773"/>
      <c r="V4773"/>
      <c r="W4773"/>
      <c r="Y4773"/>
      <c r="Z4773"/>
      <c r="AA4773"/>
      <c r="AC4773"/>
      <c r="AD4773"/>
      <c r="AE4773"/>
      <c r="AG4773"/>
      <c r="AH4773"/>
      <c r="AI4773"/>
      <c r="AK4773"/>
      <c r="AL4773"/>
      <c r="AM4773"/>
      <c r="AO4773"/>
      <c r="AP4773"/>
      <c r="AQ4773"/>
      <c r="AS4773"/>
      <c r="AT4773"/>
      <c r="AU4773"/>
      <c r="AW4773"/>
      <c r="AX4773"/>
      <c r="AY4773"/>
      <c r="BA4773"/>
      <c r="BB4773"/>
      <c r="BC4773"/>
      <c r="BE4773"/>
      <c r="BF4773"/>
      <c r="BG4773"/>
      <c r="BI4773"/>
      <c r="BJ4773"/>
      <c r="BK4773"/>
      <c r="BM4773"/>
      <c r="BN4773"/>
      <c r="BO4773"/>
    </row>
    <row r="4774" spans="1:67">
      <c r="A4774"/>
      <c r="B4774"/>
      <c r="C4774"/>
      <c r="E4774"/>
      <c r="F4774"/>
      <c r="G4774"/>
      <c r="I4774"/>
      <c r="J4774"/>
      <c r="K4774"/>
      <c r="M4774"/>
      <c r="N4774"/>
      <c r="O4774"/>
      <c r="Q4774"/>
      <c r="R4774"/>
      <c r="S4774"/>
      <c r="U4774"/>
      <c r="V4774"/>
      <c r="W4774"/>
      <c r="Y4774"/>
      <c r="Z4774"/>
      <c r="AA4774"/>
      <c r="AC4774"/>
      <c r="AD4774"/>
      <c r="AE4774"/>
      <c r="AG4774"/>
      <c r="AH4774"/>
      <c r="AI4774"/>
      <c r="AK4774"/>
      <c r="AL4774"/>
      <c r="AM4774"/>
      <c r="AO4774"/>
      <c r="AP4774"/>
      <c r="AQ4774"/>
      <c r="AS4774"/>
      <c r="AT4774"/>
      <c r="AU4774"/>
      <c r="AW4774"/>
      <c r="AX4774"/>
      <c r="AY4774"/>
      <c r="BA4774"/>
      <c r="BB4774"/>
      <c r="BC4774"/>
      <c r="BE4774"/>
      <c r="BF4774"/>
      <c r="BG4774"/>
      <c r="BI4774"/>
      <c r="BJ4774"/>
      <c r="BK4774"/>
      <c r="BM4774"/>
      <c r="BN4774"/>
      <c r="BO4774"/>
    </row>
    <row r="4775" spans="1:67">
      <c r="A4775"/>
      <c r="B4775"/>
      <c r="C4775"/>
      <c r="E4775"/>
      <c r="F4775"/>
      <c r="G4775"/>
      <c r="I4775"/>
      <c r="J4775"/>
      <c r="K4775"/>
      <c r="M4775"/>
      <c r="N4775"/>
      <c r="O4775"/>
      <c r="Q4775"/>
      <c r="R4775"/>
      <c r="S4775"/>
      <c r="U4775"/>
      <c r="V4775"/>
      <c r="W4775"/>
      <c r="Y4775"/>
      <c r="Z4775"/>
      <c r="AA4775"/>
      <c r="AC4775"/>
      <c r="AD4775"/>
      <c r="AE4775"/>
      <c r="AG4775"/>
      <c r="AH4775"/>
      <c r="AI4775"/>
      <c r="AK4775"/>
      <c r="AL4775"/>
      <c r="AM4775"/>
      <c r="AO4775"/>
      <c r="AP4775"/>
      <c r="AQ4775"/>
      <c r="AS4775"/>
      <c r="AT4775"/>
      <c r="AU4775"/>
      <c r="AW4775"/>
      <c r="AX4775"/>
      <c r="AY4775"/>
      <c r="BA4775"/>
      <c r="BB4775"/>
      <c r="BC4775"/>
      <c r="BE4775"/>
      <c r="BF4775"/>
      <c r="BG4775"/>
      <c r="BI4775"/>
      <c r="BJ4775"/>
      <c r="BK4775"/>
      <c r="BM4775"/>
      <c r="BN4775"/>
      <c r="BO4775"/>
    </row>
    <row r="4776" spans="1:67">
      <c r="A4776"/>
      <c r="B4776"/>
      <c r="C4776"/>
      <c r="E4776"/>
      <c r="F4776"/>
      <c r="G4776"/>
      <c r="I4776"/>
      <c r="J4776"/>
      <c r="K4776"/>
      <c r="M4776"/>
      <c r="N4776"/>
      <c r="O4776"/>
      <c r="Q4776"/>
      <c r="R4776"/>
      <c r="S4776"/>
      <c r="U4776"/>
      <c r="V4776"/>
      <c r="W4776"/>
      <c r="Y4776"/>
      <c r="Z4776"/>
      <c r="AA4776"/>
      <c r="AC4776"/>
      <c r="AD4776"/>
      <c r="AE4776"/>
      <c r="AG4776"/>
      <c r="AH4776"/>
      <c r="AI4776"/>
      <c r="AK4776"/>
      <c r="AL4776"/>
      <c r="AM4776"/>
      <c r="AO4776"/>
      <c r="AP4776"/>
      <c r="AQ4776"/>
      <c r="AS4776"/>
      <c r="AT4776"/>
      <c r="AU4776"/>
      <c r="AW4776"/>
      <c r="AX4776"/>
      <c r="AY4776"/>
      <c r="BA4776"/>
      <c r="BB4776"/>
      <c r="BC4776"/>
      <c r="BE4776"/>
      <c r="BF4776"/>
      <c r="BG4776"/>
      <c r="BI4776"/>
      <c r="BJ4776"/>
      <c r="BK4776"/>
      <c r="BM4776"/>
      <c r="BN4776"/>
      <c r="BO4776"/>
    </row>
    <row r="4777" spans="1:67">
      <c r="A4777"/>
      <c r="B4777"/>
      <c r="C4777"/>
      <c r="E4777"/>
      <c r="F4777"/>
      <c r="G4777"/>
      <c r="I4777"/>
      <c r="J4777"/>
      <c r="K4777"/>
      <c r="M4777"/>
      <c r="N4777"/>
      <c r="O4777"/>
      <c r="Q4777"/>
      <c r="R4777"/>
      <c r="S4777"/>
      <c r="U4777"/>
      <c r="V4777"/>
      <c r="W4777"/>
      <c r="Y4777"/>
      <c r="Z4777"/>
      <c r="AA4777"/>
      <c r="AC4777"/>
      <c r="AD4777"/>
      <c r="AE4777"/>
      <c r="AG4777"/>
      <c r="AH4777"/>
      <c r="AI4777"/>
      <c r="AK4777"/>
      <c r="AL4777"/>
      <c r="AM4777"/>
      <c r="AO4777"/>
      <c r="AP4777"/>
      <c r="AQ4777"/>
      <c r="AS4777"/>
      <c r="AT4777"/>
      <c r="AU4777"/>
      <c r="AW4777"/>
      <c r="AX4777"/>
      <c r="AY4777"/>
      <c r="BA4777"/>
      <c r="BB4777"/>
      <c r="BC4777"/>
      <c r="BE4777"/>
      <c r="BF4777"/>
      <c r="BG4777"/>
      <c r="BI4777"/>
      <c r="BJ4777"/>
      <c r="BK4777"/>
      <c r="BM4777"/>
      <c r="BN4777"/>
      <c r="BO4777"/>
    </row>
    <row r="4778" spans="1:67">
      <c r="A4778"/>
      <c r="B4778"/>
      <c r="C4778"/>
      <c r="E4778"/>
      <c r="F4778"/>
      <c r="G4778"/>
      <c r="I4778"/>
      <c r="J4778"/>
      <c r="K4778"/>
      <c r="M4778"/>
      <c r="N4778"/>
      <c r="O4778"/>
      <c r="Q4778"/>
      <c r="R4778"/>
      <c r="S4778"/>
      <c r="U4778"/>
      <c r="V4778"/>
      <c r="W4778"/>
      <c r="Y4778"/>
      <c r="Z4778"/>
      <c r="AA4778"/>
      <c r="AC4778"/>
      <c r="AD4778"/>
      <c r="AE4778"/>
      <c r="AG4778"/>
      <c r="AH4778"/>
      <c r="AI4778"/>
      <c r="AK4778"/>
      <c r="AL4778"/>
      <c r="AM4778"/>
      <c r="AO4778"/>
      <c r="AP4778"/>
      <c r="AQ4778"/>
      <c r="AS4778"/>
      <c r="AT4778"/>
      <c r="AU4778"/>
      <c r="AW4778"/>
      <c r="AX4778"/>
      <c r="AY4778"/>
      <c r="BA4778"/>
      <c r="BB4778"/>
      <c r="BC4778"/>
      <c r="BE4778"/>
      <c r="BF4778"/>
      <c r="BG4778"/>
      <c r="BI4778"/>
      <c r="BJ4778"/>
      <c r="BK4778"/>
      <c r="BM4778"/>
      <c r="BN4778"/>
      <c r="BO4778"/>
    </row>
    <row r="4779" spans="1:67">
      <c r="A4779"/>
      <c r="B4779"/>
      <c r="C4779"/>
      <c r="E4779"/>
      <c r="F4779"/>
      <c r="G4779"/>
      <c r="I4779"/>
      <c r="J4779"/>
      <c r="K4779"/>
      <c r="M4779"/>
      <c r="N4779"/>
      <c r="O4779"/>
      <c r="Q4779"/>
      <c r="R4779"/>
      <c r="S4779"/>
      <c r="U4779"/>
      <c r="V4779"/>
      <c r="W4779"/>
      <c r="Y4779"/>
      <c r="Z4779"/>
      <c r="AA4779"/>
      <c r="AC4779"/>
      <c r="AD4779"/>
      <c r="AE4779"/>
      <c r="AG4779"/>
      <c r="AH4779"/>
      <c r="AI4779"/>
      <c r="AK4779"/>
      <c r="AL4779"/>
      <c r="AM4779"/>
      <c r="AO4779"/>
      <c r="AP4779"/>
      <c r="AQ4779"/>
      <c r="AS4779"/>
      <c r="AT4779"/>
      <c r="AU4779"/>
      <c r="AW4779"/>
      <c r="AX4779"/>
      <c r="AY4779"/>
      <c r="BA4779"/>
      <c r="BB4779"/>
      <c r="BC4779"/>
      <c r="BE4779"/>
      <c r="BF4779"/>
      <c r="BG4779"/>
      <c r="BI4779"/>
      <c r="BJ4779"/>
      <c r="BK4779"/>
      <c r="BM4779"/>
      <c r="BN4779"/>
      <c r="BO4779"/>
    </row>
    <row r="4780" spans="1:67">
      <c r="A4780"/>
      <c r="B4780"/>
      <c r="C4780"/>
      <c r="E4780"/>
      <c r="F4780"/>
      <c r="G4780"/>
      <c r="I4780"/>
      <c r="J4780"/>
      <c r="K4780"/>
      <c r="M4780"/>
      <c r="N4780"/>
      <c r="O4780"/>
      <c r="Q4780"/>
      <c r="R4780"/>
      <c r="S4780"/>
      <c r="U4780"/>
      <c r="V4780"/>
      <c r="W4780"/>
      <c r="Y4780"/>
      <c r="Z4780"/>
      <c r="AA4780"/>
      <c r="AC4780"/>
      <c r="AD4780"/>
      <c r="AE4780"/>
      <c r="AG4780"/>
      <c r="AH4780"/>
      <c r="AI4780"/>
      <c r="AK4780"/>
      <c r="AL4780"/>
      <c r="AM4780"/>
      <c r="AO4780"/>
      <c r="AP4780"/>
      <c r="AQ4780"/>
      <c r="AS4780"/>
      <c r="AT4780"/>
      <c r="AU4780"/>
      <c r="AW4780"/>
      <c r="AX4780"/>
      <c r="AY4780"/>
      <c r="BA4780"/>
      <c r="BB4780"/>
      <c r="BC4780"/>
      <c r="BE4780"/>
      <c r="BF4780"/>
      <c r="BG4780"/>
      <c r="BI4780"/>
      <c r="BJ4780"/>
      <c r="BK4780"/>
      <c r="BM4780"/>
      <c r="BN4780"/>
      <c r="BO4780"/>
    </row>
    <row r="4781" spans="1:67">
      <c r="A4781"/>
      <c r="B4781"/>
      <c r="C4781"/>
      <c r="E4781"/>
      <c r="F4781"/>
      <c r="G4781"/>
      <c r="I4781"/>
      <c r="J4781"/>
      <c r="K4781"/>
      <c r="M4781"/>
      <c r="N4781"/>
      <c r="O4781"/>
      <c r="Q4781"/>
      <c r="R4781"/>
      <c r="S4781"/>
      <c r="U4781"/>
      <c r="V4781"/>
      <c r="W4781"/>
      <c r="Y4781"/>
      <c r="Z4781"/>
      <c r="AA4781"/>
      <c r="AC4781"/>
      <c r="AD4781"/>
      <c r="AE4781"/>
      <c r="AG4781"/>
      <c r="AH4781"/>
      <c r="AI4781"/>
      <c r="AK4781"/>
      <c r="AL4781"/>
      <c r="AM4781"/>
      <c r="AO4781"/>
      <c r="AP4781"/>
      <c r="AQ4781"/>
      <c r="AS4781"/>
      <c r="AT4781"/>
      <c r="AU4781"/>
      <c r="AW4781"/>
      <c r="AX4781"/>
      <c r="AY4781"/>
      <c r="BA4781"/>
      <c r="BB4781"/>
      <c r="BC4781"/>
      <c r="BE4781"/>
      <c r="BF4781"/>
      <c r="BG4781"/>
      <c r="BI4781"/>
      <c r="BJ4781"/>
      <c r="BK4781"/>
      <c r="BM4781"/>
      <c r="BN4781"/>
      <c r="BO4781"/>
    </row>
    <row r="4782" spans="1:67">
      <c r="A4782"/>
      <c r="B4782"/>
      <c r="C4782"/>
      <c r="E4782"/>
      <c r="F4782"/>
      <c r="G4782"/>
      <c r="I4782"/>
      <c r="J4782"/>
      <c r="K4782"/>
      <c r="M4782"/>
      <c r="N4782"/>
      <c r="O4782"/>
      <c r="Q4782"/>
      <c r="R4782"/>
      <c r="S4782"/>
      <c r="U4782"/>
      <c r="V4782"/>
      <c r="W4782"/>
      <c r="Y4782"/>
      <c r="Z4782"/>
      <c r="AA4782"/>
      <c r="AC4782"/>
      <c r="AD4782"/>
      <c r="AE4782"/>
      <c r="AG4782"/>
      <c r="AH4782"/>
      <c r="AI4782"/>
      <c r="AK4782"/>
      <c r="AL4782"/>
      <c r="AM4782"/>
      <c r="AO4782"/>
      <c r="AP4782"/>
      <c r="AQ4782"/>
      <c r="AS4782"/>
      <c r="AT4782"/>
      <c r="AU4782"/>
      <c r="AW4782"/>
      <c r="AX4782"/>
      <c r="AY4782"/>
      <c r="BA4782"/>
      <c r="BB4782"/>
      <c r="BC4782"/>
      <c r="BE4782"/>
      <c r="BF4782"/>
      <c r="BG4782"/>
      <c r="BI4782"/>
      <c r="BJ4782"/>
      <c r="BK4782"/>
      <c r="BM4782"/>
      <c r="BN4782"/>
      <c r="BO4782"/>
    </row>
    <row r="4783" spans="1:67">
      <c r="A4783"/>
      <c r="B4783"/>
      <c r="C4783"/>
      <c r="E4783"/>
      <c r="F4783"/>
      <c r="G4783"/>
      <c r="I4783"/>
      <c r="J4783"/>
      <c r="K4783"/>
      <c r="M4783"/>
      <c r="N4783"/>
      <c r="O4783"/>
      <c r="Q4783"/>
      <c r="R4783"/>
      <c r="S4783"/>
      <c r="U4783"/>
      <c r="V4783"/>
      <c r="W4783"/>
      <c r="Y4783"/>
      <c r="Z4783"/>
      <c r="AA4783"/>
      <c r="AC4783"/>
      <c r="AD4783"/>
      <c r="AE4783"/>
      <c r="AG4783"/>
      <c r="AH4783"/>
      <c r="AI4783"/>
      <c r="AK4783"/>
      <c r="AL4783"/>
      <c r="AM4783"/>
      <c r="AO4783"/>
      <c r="AP4783"/>
      <c r="AQ4783"/>
      <c r="AS4783"/>
      <c r="AT4783"/>
      <c r="AU4783"/>
      <c r="AW4783"/>
      <c r="AX4783"/>
      <c r="AY4783"/>
      <c r="BA4783"/>
      <c r="BB4783"/>
      <c r="BC4783"/>
      <c r="BE4783"/>
      <c r="BF4783"/>
      <c r="BG4783"/>
      <c r="BI4783"/>
      <c r="BJ4783"/>
      <c r="BK4783"/>
      <c r="BM4783"/>
      <c r="BN4783"/>
      <c r="BO4783"/>
    </row>
    <row r="4784" spans="1:67">
      <c r="A4784"/>
      <c r="B4784"/>
      <c r="C4784"/>
      <c r="E4784"/>
      <c r="F4784"/>
      <c r="G4784"/>
      <c r="I4784"/>
      <c r="J4784"/>
      <c r="K4784"/>
      <c r="M4784"/>
      <c r="N4784"/>
      <c r="O4784"/>
      <c r="Q4784"/>
      <c r="R4784"/>
      <c r="S4784"/>
      <c r="U4784"/>
      <c r="V4784"/>
      <c r="W4784"/>
      <c r="Y4784"/>
      <c r="Z4784"/>
      <c r="AA4784"/>
      <c r="AC4784"/>
      <c r="AD4784"/>
      <c r="AE4784"/>
      <c r="AG4784"/>
      <c r="AH4784"/>
      <c r="AI4784"/>
      <c r="AK4784"/>
      <c r="AL4784"/>
      <c r="AM4784"/>
      <c r="AO4784"/>
      <c r="AP4784"/>
      <c r="AQ4784"/>
      <c r="AS4784"/>
      <c r="AT4784"/>
      <c r="AU4784"/>
      <c r="AW4784"/>
      <c r="AX4784"/>
      <c r="AY4784"/>
      <c r="BA4784"/>
      <c r="BB4784"/>
      <c r="BC4784"/>
      <c r="BE4784"/>
      <c r="BF4784"/>
      <c r="BG4784"/>
      <c r="BI4784"/>
      <c r="BJ4784"/>
      <c r="BK4784"/>
      <c r="BM4784"/>
      <c r="BN4784"/>
      <c r="BO4784"/>
    </row>
    <row r="4785" spans="1:67">
      <c r="A4785"/>
      <c r="B4785"/>
      <c r="C4785"/>
      <c r="E4785"/>
      <c r="F4785"/>
      <c r="G4785"/>
      <c r="I4785"/>
      <c r="J4785"/>
      <c r="K4785"/>
      <c r="M4785"/>
      <c r="N4785"/>
      <c r="O4785"/>
      <c r="Q4785"/>
      <c r="R4785"/>
      <c r="S4785"/>
      <c r="U4785"/>
      <c r="V4785"/>
      <c r="W4785"/>
      <c r="Y4785"/>
      <c r="Z4785"/>
      <c r="AA4785"/>
      <c r="AC4785"/>
      <c r="AD4785"/>
      <c r="AE4785"/>
      <c r="AG4785"/>
      <c r="AH4785"/>
      <c r="AI4785"/>
      <c r="AK4785"/>
      <c r="AL4785"/>
      <c r="AM4785"/>
      <c r="AO4785"/>
      <c r="AP4785"/>
      <c r="AQ4785"/>
      <c r="AS4785"/>
      <c r="AT4785"/>
      <c r="AU4785"/>
      <c r="AW4785"/>
      <c r="AX4785"/>
      <c r="AY4785"/>
      <c r="BA4785"/>
      <c r="BB4785"/>
      <c r="BC4785"/>
      <c r="BE4785"/>
      <c r="BF4785"/>
      <c r="BG4785"/>
      <c r="BI4785"/>
      <c r="BJ4785"/>
      <c r="BK4785"/>
      <c r="BM4785"/>
      <c r="BN4785"/>
      <c r="BO4785"/>
    </row>
    <row r="4786" spans="1:67">
      <c r="A4786"/>
      <c r="B4786"/>
      <c r="C4786"/>
      <c r="E4786"/>
      <c r="F4786"/>
      <c r="G4786"/>
      <c r="I4786"/>
      <c r="J4786"/>
      <c r="K4786"/>
      <c r="M4786"/>
      <c r="N4786"/>
      <c r="O4786"/>
      <c r="Q4786"/>
      <c r="R4786"/>
      <c r="S4786"/>
      <c r="U4786"/>
      <c r="V4786"/>
      <c r="W4786"/>
      <c r="Y4786"/>
      <c r="Z4786"/>
      <c r="AA4786"/>
      <c r="AC4786"/>
      <c r="AD4786"/>
      <c r="AE4786"/>
      <c r="AG4786"/>
      <c r="AH4786"/>
      <c r="AI4786"/>
      <c r="AK4786"/>
      <c r="AL4786"/>
      <c r="AM4786"/>
      <c r="AO4786"/>
      <c r="AP4786"/>
      <c r="AQ4786"/>
      <c r="AS4786"/>
      <c r="AT4786"/>
      <c r="AU4786"/>
      <c r="AW4786"/>
      <c r="AX4786"/>
      <c r="AY4786"/>
      <c r="BA4786"/>
      <c r="BB4786"/>
      <c r="BC4786"/>
      <c r="BE4786"/>
      <c r="BF4786"/>
      <c r="BG4786"/>
      <c r="BI4786"/>
      <c r="BJ4786"/>
      <c r="BK4786"/>
      <c r="BM4786"/>
      <c r="BN4786"/>
      <c r="BO4786"/>
    </row>
    <row r="4787" spans="1:67">
      <c r="A4787"/>
      <c r="B4787"/>
      <c r="C4787"/>
      <c r="E4787"/>
      <c r="F4787"/>
      <c r="G4787"/>
      <c r="I4787"/>
      <c r="J4787"/>
      <c r="K4787"/>
      <c r="M4787"/>
      <c r="N4787"/>
      <c r="O4787"/>
      <c r="Q4787"/>
      <c r="R4787"/>
      <c r="S4787"/>
      <c r="U4787"/>
      <c r="V4787"/>
      <c r="W4787"/>
      <c r="Y4787"/>
      <c r="Z4787"/>
      <c r="AA4787"/>
      <c r="AC4787"/>
      <c r="AD4787"/>
      <c r="AE4787"/>
      <c r="AG4787"/>
      <c r="AH4787"/>
      <c r="AI4787"/>
      <c r="AK4787"/>
      <c r="AL4787"/>
      <c r="AM4787"/>
      <c r="AO4787"/>
      <c r="AP4787"/>
      <c r="AQ4787"/>
      <c r="AS4787"/>
      <c r="AT4787"/>
      <c r="AU4787"/>
      <c r="AW4787"/>
      <c r="AX4787"/>
      <c r="AY4787"/>
      <c r="BA4787"/>
      <c r="BB4787"/>
      <c r="BC4787"/>
      <c r="BE4787"/>
      <c r="BF4787"/>
      <c r="BG4787"/>
      <c r="BI4787"/>
      <c r="BJ4787"/>
      <c r="BK4787"/>
      <c r="BM4787"/>
      <c r="BN4787"/>
      <c r="BO4787"/>
    </row>
    <row r="4788" spans="1:67">
      <c r="A4788"/>
      <c r="B4788"/>
      <c r="C4788"/>
      <c r="E4788"/>
      <c r="F4788"/>
      <c r="G4788"/>
      <c r="I4788"/>
      <c r="J4788"/>
      <c r="K4788"/>
      <c r="M4788"/>
      <c r="N4788"/>
      <c r="O4788"/>
      <c r="Q4788"/>
      <c r="R4788"/>
      <c r="S4788"/>
      <c r="U4788"/>
      <c r="V4788"/>
      <c r="W4788"/>
      <c r="Y4788"/>
      <c r="Z4788"/>
      <c r="AA4788"/>
      <c r="AC4788"/>
      <c r="AD4788"/>
      <c r="AE4788"/>
      <c r="AG4788"/>
      <c r="AH4788"/>
      <c r="AI4788"/>
      <c r="AK4788"/>
      <c r="AL4788"/>
      <c r="AM4788"/>
      <c r="AO4788"/>
      <c r="AP4788"/>
      <c r="AQ4788"/>
      <c r="AS4788"/>
      <c r="AT4788"/>
      <c r="AU4788"/>
      <c r="AW4788"/>
      <c r="AX4788"/>
      <c r="AY4788"/>
      <c r="BA4788"/>
      <c r="BB4788"/>
      <c r="BC4788"/>
      <c r="BE4788"/>
      <c r="BF4788"/>
      <c r="BG4788"/>
      <c r="BI4788"/>
      <c r="BJ4788"/>
      <c r="BK4788"/>
      <c r="BM4788"/>
      <c r="BN4788"/>
      <c r="BO4788"/>
    </row>
    <row r="4789" spans="1:67">
      <c r="A4789"/>
      <c r="B4789"/>
      <c r="C4789"/>
      <c r="E4789"/>
      <c r="F4789"/>
      <c r="G4789"/>
      <c r="I4789"/>
      <c r="J4789"/>
      <c r="K4789"/>
      <c r="M4789"/>
      <c r="N4789"/>
      <c r="O4789"/>
      <c r="Q4789"/>
      <c r="R4789"/>
      <c r="S4789"/>
      <c r="U4789"/>
      <c r="V4789"/>
      <c r="W4789"/>
      <c r="Y4789"/>
      <c r="Z4789"/>
      <c r="AA4789"/>
      <c r="AC4789"/>
      <c r="AD4789"/>
      <c r="AE4789"/>
      <c r="AG4789"/>
      <c r="AH4789"/>
      <c r="AI4789"/>
      <c r="AK4789"/>
      <c r="AL4789"/>
      <c r="AM4789"/>
      <c r="AO4789"/>
      <c r="AP4789"/>
      <c r="AQ4789"/>
      <c r="AS4789"/>
      <c r="AT4789"/>
      <c r="AU4789"/>
      <c r="AW4789"/>
      <c r="AX4789"/>
      <c r="AY4789"/>
      <c r="BA4789"/>
      <c r="BB4789"/>
      <c r="BC4789"/>
      <c r="BE4789"/>
      <c r="BF4789"/>
      <c r="BG4789"/>
      <c r="BI4789"/>
      <c r="BJ4789"/>
      <c r="BK4789"/>
      <c r="BM4789"/>
      <c r="BN4789"/>
      <c r="BO4789"/>
    </row>
    <row r="4790" spans="1:67">
      <c r="A4790"/>
      <c r="B4790"/>
      <c r="C4790"/>
      <c r="E4790"/>
      <c r="F4790"/>
      <c r="G4790"/>
      <c r="I4790"/>
      <c r="J4790"/>
      <c r="K4790"/>
      <c r="M4790"/>
      <c r="N4790"/>
      <c r="O4790"/>
      <c r="Q4790"/>
      <c r="R4790"/>
      <c r="S4790"/>
      <c r="U4790"/>
      <c r="V4790"/>
      <c r="W4790"/>
      <c r="Y4790"/>
      <c r="Z4790"/>
      <c r="AA4790"/>
      <c r="AC4790"/>
      <c r="AD4790"/>
      <c r="AE4790"/>
      <c r="AG4790"/>
      <c r="AH4790"/>
      <c r="AI4790"/>
      <c r="AK4790"/>
      <c r="AL4790"/>
      <c r="AM4790"/>
      <c r="AO4790"/>
      <c r="AP4790"/>
      <c r="AQ4790"/>
      <c r="AS4790"/>
      <c r="AT4790"/>
      <c r="AU4790"/>
      <c r="AW4790"/>
      <c r="AX4790"/>
      <c r="AY4790"/>
      <c r="BA4790"/>
      <c r="BB4790"/>
      <c r="BC4790"/>
      <c r="BE4790"/>
      <c r="BF4790"/>
      <c r="BG4790"/>
      <c r="BI4790"/>
      <c r="BJ4790"/>
      <c r="BK4790"/>
      <c r="BM4790"/>
      <c r="BN4790"/>
      <c r="BO4790"/>
    </row>
    <row r="4791" spans="1:67">
      <c r="A4791"/>
      <c r="B4791"/>
      <c r="C4791"/>
      <c r="E4791"/>
      <c r="F4791"/>
      <c r="G4791"/>
      <c r="I4791"/>
      <c r="J4791"/>
      <c r="K4791"/>
      <c r="M4791"/>
      <c r="N4791"/>
      <c r="O4791"/>
      <c r="Q4791"/>
      <c r="R4791"/>
      <c r="S4791"/>
      <c r="U4791"/>
      <c r="V4791"/>
      <c r="W4791"/>
      <c r="Y4791"/>
      <c r="Z4791"/>
      <c r="AA4791"/>
      <c r="AC4791"/>
      <c r="AD4791"/>
      <c r="AE4791"/>
      <c r="AG4791"/>
      <c r="AH4791"/>
      <c r="AI4791"/>
      <c r="AK4791"/>
      <c r="AL4791"/>
      <c r="AM4791"/>
      <c r="AO4791"/>
      <c r="AP4791"/>
      <c r="AQ4791"/>
      <c r="AS4791"/>
      <c r="AT4791"/>
      <c r="AU4791"/>
      <c r="AW4791"/>
      <c r="AX4791"/>
      <c r="AY4791"/>
      <c r="BA4791"/>
      <c r="BB4791"/>
      <c r="BC4791"/>
      <c r="BE4791"/>
      <c r="BF4791"/>
      <c r="BG4791"/>
      <c r="BI4791"/>
      <c r="BJ4791"/>
      <c r="BK4791"/>
      <c r="BM4791"/>
      <c r="BN4791"/>
      <c r="BO4791"/>
    </row>
    <row r="4792" spans="1:67">
      <c r="A4792"/>
      <c r="B4792"/>
      <c r="C4792"/>
      <c r="E4792"/>
      <c r="F4792"/>
      <c r="G4792"/>
      <c r="I4792"/>
      <c r="J4792"/>
      <c r="K4792"/>
      <c r="M4792"/>
      <c r="N4792"/>
      <c r="O4792"/>
      <c r="Q4792"/>
      <c r="R4792"/>
      <c r="S4792"/>
      <c r="U4792"/>
      <c r="V4792"/>
      <c r="W4792"/>
      <c r="Y4792"/>
      <c r="Z4792"/>
      <c r="AA4792"/>
      <c r="AC4792"/>
      <c r="AD4792"/>
      <c r="AE4792"/>
      <c r="AG4792"/>
      <c r="AH4792"/>
      <c r="AI4792"/>
      <c r="AK4792"/>
      <c r="AL4792"/>
      <c r="AM4792"/>
      <c r="AO4792"/>
      <c r="AP4792"/>
      <c r="AQ4792"/>
      <c r="AS4792"/>
      <c r="AT4792"/>
      <c r="AU4792"/>
      <c r="AW4792"/>
      <c r="AX4792"/>
      <c r="AY4792"/>
      <c r="BA4792"/>
      <c r="BB4792"/>
      <c r="BC4792"/>
      <c r="BE4792"/>
      <c r="BF4792"/>
      <c r="BG4792"/>
      <c r="BI4792"/>
      <c r="BJ4792"/>
      <c r="BK4792"/>
      <c r="BM4792"/>
      <c r="BN4792"/>
      <c r="BO4792"/>
    </row>
    <row r="4793" spans="1:67">
      <c r="A4793"/>
      <c r="B4793"/>
      <c r="C4793"/>
      <c r="E4793"/>
      <c r="F4793"/>
      <c r="G4793"/>
      <c r="I4793"/>
      <c r="J4793"/>
      <c r="K4793"/>
      <c r="M4793"/>
      <c r="N4793"/>
      <c r="O4793"/>
      <c r="Q4793"/>
      <c r="R4793"/>
      <c r="S4793"/>
      <c r="U4793"/>
      <c r="V4793"/>
      <c r="W4793"/>
      <c r="Y4793"/>
      <c r="Z4793"/>
      <c r="AA4793"/>
      <c r="AC4793"/>
      <c r="AD4793"/>
      <c r="AE4793"/>
      <c r="AG4793"/>
      <c r="AH4793"/>
      <c r="AI4793"/>
      <c r="AK4793"/>
      <c r="AL4793"/>
      <c r="AM4793"/>
      <c r="AO4793"/>
      <c r="AP4793"/>
      <c r="AQ4793"/>
      <c r="AS4793"/>
      <c r="AT4793"/>
      <c r="AU4793"/>
      <c r="AW4793"/>
      <c r="AX4793"/>
      <c r="AY4793"/>
      <c r="BA4793"/>
      <c r="BB4793"/>
      <c r="BC4793"/>
      <c r="BE4793"/>
      <c r="BF4793"/>
      <c r="BG4793"/>
      <c r="BI4793"/>
      <c r="BJ4793"/>
      <c r="BK4793"/>
      <c r="BM4793"/>
      <c r="BN4793"/>
      <c r="BO4793"/>
    </row>
    <row r="4794" spans="1:67">
      <c r="A4794"/>
      <c r="B4794"/>
      <c r="C4794"/>
      <c r="E4794"/>
      <c r="F4794"/>
      <c r="G4794"/>
      <c r="I4794"/>
      <c r="J4794"/>
      <c r="K4794"/>
      <c r="M4794"/>
      <c r="N4794"/>
      <c r="O4794"/>
      <c r="Q4794"/>
      <c r="R4794"/>
      <c r="S4794"/>
      <c r="U4794"/>
      <c r="V4794"/>
      <c r="W4794"/>
      <c r="Y4794"/>
      <c r="Z4794"/>
      <c r="AA4794"/>
      <c r="AC4794"/>
      <c r="AD4794"/>
      <c r="AE4794"/>
      <c r="AG4794"/>
      <c r="AH4794"/>
      <c r="AI4794"/>
      <c r="AK4794"/>
      <c r="AL4794"/>
      <c r="AM4794"/>
      <c r="AO4794"/>
      <c r="AP4794"/>
      <c r="AQ4794"/>
      <c r="AS4794"/>
      <c r="AT4794"/>
      <c r="AU4794"/>
      <c r="AW4794"/>
      <c r="AX4794"/>
      <c r="AY4794"/>
      <c r="BA4794"/>
      <c r="BB4794"/>
      <c r="BC4794"/>
      <c r="BE4794"/>
      <c r="BF4794"/>
      <c r="BG4794"/>
      <c r="BI4794"/>
      <c r="BJ4794"/>
      <c r="BK4794"/>
      <c r="BM4794"/>
      <c r="BN4794"/>
      <c r="BO4794"/>
    </row>
    <row r="4795" spans="1:67">
      <c r="A4795"/>
      <c r="B4795"/>
      <c r="C4795"/>
      <c r="E4795"/>
      <c r="F4795"/>
      <c r="G4795"/>
      <c r="I4795"/>
      <c r="J4795"/>
      <c r="K4795"/>
      <c r="M4795"/>
      <c r="N4795"/>
      <c r="O4795"/>
      <c r="Q4795"/>
      <c r="R4795"/>
      <c r="S4795"/>
      <c r="U4795"/>
      <c r="V4795"/>
      <c r="W4795"/>
      <c r="Y4795"/>
      <c r="Z4795"/>
      <c r="AA4795"/>
      <c r="AC4795"/>
      <c r="AD4795"/>
      <c r="AE4795"/>
      <c r="AG4795"/>
      <c r="AH4795"/>
      <c r="AI4795"/>
      <c r="AK4795"/>
      <c r="AL4795"/>
      <c r="AM4795"/>
      <c r="AO4795"/>
      <c r="AP4795"/>
      <c r="AQ4795"/>
      <c r="AS4795"/>
      <c r="AT4795"/>
      <c r="AU4795"/>
      <c r="AW4795"/>
      <c r="AX4795"/>
      <c r="AY4795"/>
      <c r="BA4795"/>
      <c r="BB4795"/>
      <c r="BC4795"/>
      <c r="BE4795"/>
      <c r="BF4795"/>
      <c r="BG4795"/>
      <c r="BI4795"/>
      <c r="BJ4795"/>
      <c r="BK4795"/>
      <c r="BM4795"/>
      <c r="BN4795"/>
      <c r="BO4795"/>
    </row>
    <row r="4796" spans="1:67">
      <c r="A4796"/>
      <c r="B4796"/>
      <c r="C4796"/>
      <c r="E4796"/>
      <c r="F4796"/>
      <c r="G4796"/>
      <c r="I4796"/>
      <c r="J4796"/>
      <c r="K4796"/>
      <c r="M4796"/>
      <c r="N4796"/>
      <c r="O4796"/>
      <c r="Q4796"/>
      <c r="R4796"/>
      <c r="S4796"/>
      <c r="U4796"/>
      <c r="V4796"/>
      <c r="W4796"/>
      <c r="Y4796"/>
      <c r="Z4796"/>
      <c r="AA4796"/>
      <c r="AC4796"/>
      <c r="AD4796"/>
      <c r="AE4796"/>
      <c r="AG4796"/>
      <c r="AH4796"/>
      <c r="AI4796"/>
      <c r="AK4796"/>
      <c r="AL4796"/>
      <c r="AM4796"/>
      <c r="AO4796"/>
      <c r="AP4796"/>
      <c r="AQ4796"/>
      <c r="AS4796"/>
      <c r="AT4796"/>
      <c r="AU4796"/>
      <c r="AW4796"/>
      <c r="AX4796"/>
      <c r="AY4796"/>
      <c r="BA4796"/>
      <c r="BB4796"/>
      <c r="BC4796"/>
      <c r="BE4796"/>
      <c r="BF4796"/>
      <c r="BG4796"/>
      <c r="BI4796"/>
      <c r="BJ4796"/>
      <c r="BK4796"/>
      <c r="BM4796"/>
      <c r="BN4796"/>
      <c r="BO4796"/>
    </row>
    <row r="4797" spans="1:67">
      <c r="A4797"/>
      <c r="B4797"/>
      <c r="C4797"/>
      <c r="E4797"/>
      <c r="F4797"/>
      <c r="G4797"/>
      <c r="I4797"/>
      <c r="J4797"/>
      <c r="K4797"/>
      <c r="M4797"/>
      <c r="N4797"/>
      <c r="O4797"/>
      <c r="Q4797"/>
      <c r="R4797"/>
      <c r="S4797"/>
      <c r="U4797"/>
      <c r="V4797"/>
      <c r="W4797"/>
      <c r="Y4797"/>
      <c r="Z4797"/>
      <c r="AA4797"/>
      <c r="AC4797"/>
      <c r="AD4797"/>
      <c r="AE4797"/>
      <c r="AG4797"/>
      <c r="AH4797"/>
      <c r="AI4797"/>
      <c r="AK4797"/>
      <c r="AL4797"/>
      <c r="AM4797"/>
      <c r="AO4797"/>
      <c r="AP4797"/>
      <c r="AQ4797"/>
      <c r="AS4797"/>
      <c r="AT4797"/>
      <c r="AU4797"/>
      <c r="AW4797"/>
      <c r="AX4797"/>
      <c r="AY4797"/>
      <c r="BA4797"/>
      <c r="BB4797"/>
      <c r="BC4797"/>
      <c r="BE4797"/>
      <c r="BF4797"/>
      <c r="BG4797"/>
      <c r="BI4797"/>
      <c r="BJ4797"/>
      <c r="BK4797"/>
      <c r="BM4797"/>
      <c r="BN4797"/>
      <c r="BO4797"/>
    </row>
    <row r="4798" spans="1:67">
      <c r="A4798"/>
      <c r="B4798"/>
      <c r="C4798"/>
      <c r="E4798"/>
      <c r="F4798"/>
      <c r="G4798"/>
      <c r="I4798"/>
      <c r="J4798"/>
      <c r="K4798"/>
      <c r="M4798"/>
      <c r="N4798"/>
      <c r="O4798"/>
      <c r="Q4798"/>
      <c r="R4798"/>
      <c r="S4798"/>
      <c r="U4798"/>
      <c r="V4798"/>
      <c r="W4798"/>
      <c r="Y4798"/>
      <c r="Z4798"/>
      <c r="AA4798"/>
      <c r="AC4798"/>
      <c r="AD4798"/>
      <c r="AE4798"/>
      <c r="AG4798"/>
      <c r="AH4798"/>
      <c r="AI4798"/>
      <c r="AK4798"/>
      <c r="AL4798"/>
      <c r="AM4798"/>
      <c r="AO4798"/>
      <c r="AP4798"/>
      <c r="AQ4798"/>
      <c r="AS4798"/>
      <c r="AT4798"/>
      <c r="AU4798"/>
      <c r="AW4798"/>
      <c r="AX4798"/>
      <c r="AY4798"/>
      <c r="BA4798"/>
      <c r="BB4798"/>
      <c r="BC4798"/>
      <c r="BE4798"/>
      <c r="BF4798"/>
      <c r="BG4798"/>
      <c r="BI4798"/>
      <c r="BJ4798"/>
      <c r="BK4798"/>
      <c r="BM4798"/>
      <c r="BN4798"/>
      <c r="BO4798"/>
    </row>
    <row r="4799" spans="1:67">
      <c r="A4799"/>
      <c r="B4799"/>
      <c r="C4799"/>
      <c r="E4799"/>
      <c r="F4799"/>
      <c r="G4799"/>
      <c r="I4799"/>
      <c r="J4799"/>
      <c r="K4799"/>
      <c r="M4799"/>
      <c r="N4799"/>
      <c r="O4799"/>
      <c r="Q4799"/>
      <c r="R4799"/>
      <c r="S4799"/>
      <c r="U4799"/>
      <c r="V4799"/>
      <c r="W4799"/>
      <c r="Y4799"/>
      <c r="Z4799"/>
      <c r="AA4799"/>
      <c r="AC4799"/>
      <c r="AD4799"/>
      <c r="AE4799"/>
      <c r="AG4799"/>
      <c r="AH4799"/>
      <c r="AI4799"/>
      <c r="AK4799"/>
      <c r="AL4799"/>
      <c r="AM4799"/>
      <c r="AO4799"/>
      <c r="AP4799"/>
      <c r="AQ4799"/>
      <c r="AS4799"/>
      <c r="AT4799"/>
      <c r="AU4799"/>
      <c r="AW4799"/>
      <c r="AX4799"/>
      <c r="AY4799"/>
      <c r="BA4799"/>
      <c r="BB4799"/>
      <c r="BC4799"/>
      <c r="BE4799"/>
      <c r="BF4799"/>
      <c r="BG4799"/>
      <c r="BI4799"/>
      <c r="BJ4799"/>
      <c r="BK4799"/>
      <c r="BM4799"/>
      <c r="BN4799"/>
      <c r="BO4799"/>
    </row>
    <row r="4800" spans="1:67">
      <c r="A4800"/>
      <c r="B4800"/>
      <c r="C4800"/>
      <c r="E4800"/>
      <c r="F4800"/>
      <c r="G4800"/>
      <c r="I4800"/>
      <c r="J4800"/>
      <c r="K4800"/>
      <c r="M4800"/>
      <c r="N4800"/>
      <c r="O4800"/>
      <c r="Q4800"/>
      <c r="R4800"/>
      <c r="S4800"/>
      <c r="U4800"/>
      <c r="V4800"/>
      <c r="W4800"/>
      <c r="Y4800"/>
      <c r="Z4800"/>
      <c r="AA4800"/>
      <c r="AC4800"/>
      <c r="AD4800"/>
      <c r="AE4800"/>
      <c r="AG4800"/>
      <c r="AH4800"/>
      <c r="AI4800"/>
      <c r="AK4800"/>
      <c r="AL4800"/>
      <c r="AM4800"/>
      <c r="AO4800"/>
      <c r="AP4800"/>
      <c r="AQ4800"/>
      <c r="AS4800"/>
      <c r="AT4800"/>
      <c r="AU4800"/>
      <c r="AW4800"/>
      <c r="AX4800"/>
      <c r="AY4800"/>
      <c r="BA4800"/>
      <c r="BB4800"/>
      <c r="BC4800"/>
      <c r="BE4800"/>
      <c r="BF4800"/>
      <c r="BG4800"/>
      <c r="BI4800"/>
      <c r="BJ4800"/>
      <c r="BK4800"/>
      <c r="BM4800"/>
      <c r="BN4800"/>
      <c r="BO4800"/>
    </row>
    <row r="4801" spans="1:67">
      <c r="A4801"/>
      <c r="B4801"/>
      <c r="C4801"/>
      <c r="E4801"/>
      <c r="F4801"/>
      <c r="G4801"/>
      <c r="I4801"/>
      <c r="J4801"/>
      <c r="K4801"/>
      <c r="M4801"/>
      <c r="N4801"/>
      <c r="O4801"/>
      <c r="Q4801"/>
      <c r="R4801"/>
      <c r="S4801"/>
      <c r="U4801"/>
      <c r="V4801"/>
      <c r="W4801"/>
      <c r="Y4801"/>
      <c r="Z4801"/>
      <c r="AA4801"/>
      <c r="AC4801"/>
      <c r="AD4801"/>
      <c r="AE4801"/>
      <c r="AG4801"/>
      <c r="AH4801"/>
      <c r="AI4801"/>
      <c r="AK4801"/>
      <c r="AL4801"/>
      <c r="AM4801"/>
      <c r="AO4801"/>
      <c r="AP4801"/>
      <c r="AQ4801"/>
      <c r="AS4801"/>
      <c r="AT4801"/>
      <c r="AU4801"/>
      <c r="AW4801"/>
      <c r="AX4801"/>
      <c r="AY4801"/>
      <c r="BA4801"/>
      <c r="BB4801"/>
      <c r="BC4801"/>
      <c r="BE4801"/>
      <c r="BF4801"/>
      <c r="BG4801"/>
      <c r="BI4801"/>
      <c r="BJ4801"/>
      <c r="BK4801"/>
      <c r="BM4801"/>
      <c r="BN4801"/>
      <c r="BO4801"/>
    </row>
    <row r="4802" spans="1:67">
      <c r="A4802"/>
      <c r="B4802"/>
      <c r="C4802"/>
      <c r="E4802"/>
      <c r="F4802"/>
      <c r="G4802"/>
      <c r="I4802"/>
      <c r="J4802"/>
      <c r="K4802"/>
      <c r="M4802"/>
      <c r="N4802"/>
      <c r="O4802"/>
      <c r="Q4802"/>
      <c r="R4802"/>
      <c r="S4802"/>
      <c r="U4802"/>
      <c r="V4802"/>
      <c r="W4802"/>
      <c r="Y4802"/>
      <c r="Z4802"/>
      <c r="AA4802"/>
      <c r="AC4802"/>
      <c r="AD4802"/>
      <c r="AE4802"/>
      <c r="AG4802"/>
      <c r="AH4802"/>
      <c r="AI4802"/>
      <c r="AK4802"/>
      <c r="AL4802"/>
      <c r="AM4802"/>
      <c r="AO4802"/>
      <c r="AP4802"/>
      <c r="AQ4802"/>
      <c r="AS4802"/>
      <c r="AT4802"/>
      <c r="AU4802"/>
      <c r="AW4802"/>
      <c r="AX4802"/>
      <c r="AY4802"/>
      <c r="BA4802"/>
      <c r="BB4802"/>
      <c r="BC4802"/>
      <c r="BE4802"/>
      <c r="BF4802"/>
      <c r="BG4802"/>
      <c r="BI4802"/>
      <c r="BJ4802"/>
      <c r="BK4802"/>
      <c r="BM4802"/>
      <c r="BN4802"/>
      <c r="BO4802"/>
    </row>
    <row r="4803" spans="1:67">
      <c r="A4803"/>
      <c r="B4803"/>
      <c r="C4803"/>
      <c r="E4803"/>
      <c r="F4803"/>
      <c r="G4803"/>
      <c r="I4803"/>
      <c r="J4803"/>
      <c r="K4803"/>
      <c r="M4803"/>
      <c r="N4803"/>
      <c r="O4803"/>
      <c r="Q4803"/>
      <c r="R4803"/>
      <c r="S4803"/>
      <c r="U4803"/>
      <c r="V4803"/>
      <c r="W4803"/>
      <c r="Y4803"/>
      <c r="Z4803"/>
      <c r="AA4803"/>
      <c r="AC4803"/>
      <c r="AD4803"/>
      <c r="AE4803"/>
      <c r="AG4803"/>
      <c r="AH4803"/>
      <c r="AI4803"/>
      <c r="AK4803"/>
      <c r="AL4803"/>
      <c r="AM4803"/>
      <c r="AO4803"/>
      <c r="AP4803"/>
      <c r="AQ4803"/>
      <c r="AS4803"/>
      <c r="AT4803"/>
      <c r="AU4803"/>
      <c r="AW4803"/>
      <c r="AX4803"/>
      <c r="AY4803"/>
      <c r="BA4803"/>
      <c r="BB4803"/>
      <c r="BC4803"/>
      <c r="BE4803"/>
      <c r="BF4803"/>
      <c r="BG4803"/>
      <c r="BI4803"/>
      <c r="BJ4803"/>
      <c r="BK4803"/>
      <c r="BM4803"/>
      <c r="BN4803"/>
      <c r="BO4803"/>
    </row>
    <row r="4804" spans="1:67">
      <c r="A4804"/>
      <c r="B4804"/>
      <c r="C4804"/>
      <c r="E4804"/>
      <c r="F4804"/>
      <c r="G4804"/>
      <c r="I4804"/>
      <c r="J4804"/>
      <c r="K4804"/>
      <c r="M4804"/>
      <c r="N4804"/>
      <c r="O4804"/>
      <c r="Q4804"/>
      <c r="R4804"/>
      <c r="S4804"/>
      <c r="U4804"/>
      <c r="V4804"/>
      <c r="W4804"/>
      <c r="Y4804"/>
      <c r="Z4804"/>
      <c r="AA4804"/>
      <c r="AC4804"/>
      <c r="AD4804"/>
      <c r="AE4804"/>
      <c r="AG4804"/>
      <c r="AH4804"/>
      <c r="AI4804"/>
      <c r="AK4804"/>
      <c r="AL4804"/>
      <c r="AM4804"/>
      <c r="AO4804"/>
      <c r="AP4804"/>
      <c r="AQ4804"/>
      <c r="AS4804"/>
      <c r="AT4804"/>
      <c r="AU4804"/>
      <c r="AW4804"/>
      <c r="AX4804"/>
      <c r="AY4804"/>
      <c r="BA4804"/>
      <c r="BB4804"/>
      <c r="BC4804"/>
      <c r="BE4804"/>
      <c r="BF4804"/>
      <c r="BG4804"/>
      <c r="BI4804"/>
      <c r="BJ4804"/>
      <c r="BK4804"/>
      <c r="BM4804"/>
      <c r="BN4804"/>
      <c r="BO4804"/>
    </row>
    <row r="4805" spans="1:67">
      <c r="A4805"/>
      <c r="B4805"/>
      <c r="C4805"/>
      <c r="E4805"/>
      <c r="F4805"/>
      <c r="G4805"/>
      <c r="I4805"/>
      <c r="J4805"/>
      <c r="K4805"/>
      <c r="M4805"/>
      <c r="N4805"/>
      <c r="O4805"/>
      <c r="Q4805"/>
      <c r="R4805"/>
      <c r="S4805"/>
      <c r="U4805"/>
      <c r="V4805"/>
      <c r="W4805"/>
      <c r="Y4805"/>
      <c r="Z4805"/>
      <c r="AA4805"/>
      <c r="AC4805"/>
      <c r="AD4805"/>
      <c r="AE4805"/>
      <c r="AG4805"/>
      <c r="AH4805"/>
      <c r="AI4805"/>
      <c r="AK4805"/>
      <c r="AL4805"/>
      <c r="AM4805"/>
      <c r="AO4805"/>
      <c r="AP4805"/>
      <c r="AQ4805"/>
      <c r="AS4805"/>
      <c r="AT4805"/>
      <c r="AU4805"/>
      <c r="AW4805"/>
      <c r="AX4805"/>
      <c r="AY4805"/>
      <c r="BA4805"/>
      <c r="BB4805"/>
      <c r="BC4805"/>
      <c r="BE4805"/>
      <c r="BF4805"/>
      <c r="BG4805"/>
      <c r="BI4805"/>
      <c r="BJ4805"/>
      <c r="BK4805"/>
      <c r="BM4805"/>
      <c r="BN4805"/>
      <c r="BO4805"/>
    </row>
    <row r="4806" spans="1:67">
      <c r="A4806"/>
      <c r="B4806"/>
      <c r="C4806"/>
      <c r="E4806"/>
      <c r="F4806"/>
      <c r="G4806"/>
      <c r="I4806"/>
      <c r="J4806"/>
      <c r="K4806"/>
      <c r="M4806"/>
      <c r="N4806"/>
      <c r="O4806"/>
      <c r="Q4806"/>
      <c r="R4806"/>
      <c r="S4806"/>
      <c r="U4806"/>
      <c r="V4806"/>
      <c r="W4806"/>
      <c r="Y4806"/>
      <c r="Z4806"/>
      <c r="AA4806"/>
      <c r="AC4806"/>
      <c r="AD4806"/>
      <c r="AE4806"/>
      <c r="AG4806"/>
      <c r="AH4806"/>
      <c r="AI4806"/>
      <c r="AK4806"/>
      <c r="AL4806"/>
      <c r="AM4806"/>
      <c r="AO4806"/>
      <c r="AP4806"/>
      <c r="AQ4806"/>
      <c r="AS4806"/>
      <c r="AT4806"/>
      <c r="AU4806"/>
      <c r="AW4806"/>
      <c r="AX4806"/>
      <c r="AY4806"/>
      <c r="BA4806"/>
      <c r="BB4806"/>
      <c r="BC4806"/>
      <c r="BE4806"/>
      <c r="BF4806"/>
      <c r="BG4806"/>
      <c r="BI4806"/>
      <c r="BJ4806"/>
      <c r="BK4806"/>
      <c r="BM4806"/>
      <c r="BN4806"/>
      <c r="BO4806"/>
    </row>
    <row r="4807" spans="1:67">
      <c r="A4807"/>
      <c r="B4807"/>
      <c r="C4807"/>
      <c r="E4807"/>
      <c r="F4807"/>
      <c r="G4807"/>
      <c r="I4807"/>
      <c r="J4807"/>
      <c r="K4807"/>
      <c r="M4807"/>
      <c r="N4807"/>
      <c r="O4807"/>
      <c r="Q4807"/>
      <c r="R4807"/>
      <c r="S4807"/>
      <c r="U4807"/>
      <c r="V4807"/>
      <c r="W4807"/>
      <c r="Y4807"/>
      <c r="Z4807"/>
      <c r="AA4807"/>
      <c r="AC4807"/>
      <c r="AD4807"/>
      <c r="AE4807"/>
      <c r="AG4807"/>
      <c r="AH4807"/>
      <c r="AI4807"/>
      <c r="AK4807"/>
      <c r="AL4807"/>
      <c r="AM4807"/>
      <c r="AO4807"/>
      <c r="AP4807"/>
      <c r="AQ4807"/>
      <c r="AS4807"/>
      <c r="AT4807"/>
      <c r="AU4807"/>
      <c r="AW4807"/>
      <c r="AX4807"/>
      <c r="AY4807"/>
      <c r="BA4807"/>
      <c r="BB4807"/>
      <c r="BC4807"/>
      <c r="BE4807"/>
      <c r="BF4807"/>
      <c r="BG4807"/>
      <c r="BI4807"/>
      <c r="BJ4807"/>
      <c r="BK4807"/>
      <c r="BM4807"/>
      <c r="BN4807"/>
      <c r="BO4807"/>
    </row>
    <row r="4808" spans="1:67">
      <c r="A4808"/>
      <c r="B4808"/>
      <c r="C4808"/>
      <c r="E4808"/>
      <c r="F4808"/>
      <c r="G4808"/>
      <c r="I4808"/>
      <c r="J4808"/>
      <c r="K4808"/>
      <c r="M4808"/>
      <c r="N4808"/>
      <c r="O4808"/>
      <c r="Q4808"/>
      <c r="R4808"/>
      <c r="S4808"/>
      <c r="U4808"/>
      <c r="V4808"/>
      <c r="W4808"/>
      <c r="Y4808"/>
      <c r="Z4808"/>
      <c r="AA4808"/>
      <c r="AC4808"/>
      <c r="AD4808"/>
      <c r="AE4808"/>
      <c r="AG4808"/>
      <c r="AH4808"/>
      <c r="AI4808"/>
      <c r="AK4808"/>
      <c r="AL4808"/>
      <c r="AM4808"/>
      <c r="AO4808"/>
      <c r="AP4808"/>
      <c r="AQ4808"/>
      <c r="AS4808"/>
      <c r="AT4808"/>
      <c r="AU4808"/>
      <c r="AW4808"/>
      <c r="AX4808"/>
      <c r="AY4808"/>
      <c r="BA4808"/>
      <c r="BB4808"/>
      <c r="BC4808"/>
      <c r="BE4808"/>
      <c r="BF4808"/>
      <c r="BG4808"/>
      <c r="BI4808"/>
      <c r="BJ4808"/>
      <c r="BK4808"/>
      <c r="BM4808"/>
      <c r="BN4808"/>
      <c r="BO4808"/>
    </row>
    <row r="4809" spans="1:67">
      <c r="A4809"/>
      <c r="B4809"/>
      <c r="C4809"/>
      <c r="E4809"/>
      <c r="F4809"/>
      <c r="G4809"/>
      <c r="I4809"/>
      <c r="J4809"/>
      <c r="K4809"/>
      <c r="M4809"/>
      <c r="N4809"/>
      <c r="O4809"/>
      <c r="Q4809"/>
      <c r="R4809"/>
      <c r="S4809"/>
      <c r="U4809"/>
      <c r="V4809"/>
      <c r="W4809"/>
      <c r="Y4809"/>
      <c r="Z4809"/>
      <c r="AA4809"/>
      <c r="AC4809"/>
      <c r="AD4809"/>
      <c r="AE4809"/>
      <c r="AG4809"/>
      <c r="AH4809"/>
      <c r="AI4809"/>
      <c r="AK4809"/>
      <c r="AL4809"/>
      <c r="AM4809"/>
      <c r="AO4809"/>
      <c r="AP4809"/>
      <c r="AQ4809"/>
      <c r="AS4809"/>
      <c r="AT4809"/>
      <c r="AU4809"/>
      <c r="AW4809"/>
      <c r="AX4809"/>
      <c r="AY4809"/>
      <c r="BA4809"/>
      <c r="BB4809"/>
      <c r="BC4809"/>
      <c r="BE4809"/>
      <c r="BF4809"/>
      <c r="BG4809"/>
      <c r="BI4809"/>
      <c r="BJ4809"/>
      <c r="BK4809"/>
      <c r="BM4809"/>
      <c r="BN4809"/>
      <c r="BO4809"/>
    </row>
    <row r="4810" spans="1:67">
      <c r="A4810"/>
      <c r="B4810"/>
      <c r="C4810"/>
      <c r="E4810"/>
      <c r="F4810"/>
      <c r="G4810"/>
      <c r="I4810"/>
      <c r="J4810"/>
      <c r="K4810"/>
      <c r="M4810"/>
      <c r="N4810"/>
      <c r="O4810"/>
      <c r="Q4810"/>
      <c r="R4810"/>
      <c r="S4810"/>
      <c r="U4810"/>
      <c r="V4810"/>
      <c r="W4810"/>
      <c r="Y4810"/>
      <c r="Z4810"/>
      <c r="AA4810"/>
      <c r="AC4810"/>
      <c r="AD4810"/>
      <c r="AE4810"/>
      <c r="AG4810"/>
      <c r="AH4810"/>
      <c r="AI4810"/>
      <c r="AK4810"/>
      <c r="AL4810"/>
      <c r="AM4810"/>
      <c r="AO4810"/>
      <c r="AP4810"/>
      <c r="AQ4810"/>
      <c r="AS4810"/>
      <c r="AT4810"/>
      <c r="AU4810"/>
      <c r="AW4810"/>
      <c r="AX4810"/>
      <c r="AY4810"/>
      <c r="BA4810"/>
      <c r="BB4810"/>
      <c r="BC4810"/>
      <c r="BE4810"/>
      <c r="BF4810"/>
      <c r="BG4810"/>
      <c r="BI4810"/>
      <c r="BJ4810"/>
      <c r="BK4810"/>
      <c r="BM4810"/>
      <c r="BN4810"/>
      <c r="BO4810"/>
    </row>
    <row r="4811" spans="1:67">
      <c r="A4811"/>
      <c r="B4811"/>
      <c r="C4811"/>
      <c r="E4811"/>
      <c r="F4811"/>
      <c r="G4811"/>
      <c r="I4811"/>
      <c r="J4811"/>
      <c r="K4811"/>
      <c r="M4811"/>
      <c r="N4811"/>
      <c r="O4811"/>
      <c r="Q4811"/>
      <c r="R4811"/>
      <c r="S4811"/>
      <c r="U4811"/>
      <c r="V4811"/>
      <c r="W4811"/>
      <c r="Y4811"/>
      <c r="Z4811"/>
      <c r="AA4811"/>
      <c r="AC4811"/>
      <c r="AD4811"/>
      <c r="AE4811"/>
      <c r="AG4811"/>
      <c r="AH4811"/>
      <c r="AI4811"/>
      <c r="AK4811"/>
      <c r="AL4811"/>
      <c r="AM4811"/>
      <c r="AO4811"/>
      <c r="AP4811"/>
      <c r="AQ4811"/>
      <c r="AS4811"/>
      <c r="AT4811"/>
      <c r="AU4811"/>
      <c r="AW4811"/>
      <c r="AX4811"/>
      <c r="AY4811"/>
      <c r="BA4811"/>
      <c r="BB4811"/>
      <c r="BC4811"/>
      <c r="BE4811"/>
      <c r="BF4811"/>
      <c r="BG4811"/>
      <c r="BI4811"/>
      <c r="BJ4811"/>
      <c r="BK4811"/>
      <c r="BM4811"/>
      <c r="BN4811"/>
      <c r="BO4811"/>
    </row>
    <row r="4812" spans="1:67">
      <c r="A4812"/>
      <c r="B4812"/>
      <c r="C4812"/>
      <c r="E4812"/>
      <c r="F4812"/>
      <c r="G4812"/>
      <c r="I4812"/>
      <c r="J4812"/>
      <c r="K4812"/>
      <c r="M4812"/>
      <c r="N4812"/>
      <c r="O4812"/>
      <c r="Q4812"/>
      <c r="R4812"/>
      <c r="S4812"/>
      <c r="U4812"/>
      <c r="V4812"/>
      <c r="W4812"/>
      <c r="Y4812"/>
      <c r="Z4812"/>
      <c r="AA4812"/>
      <c r="AC4812"/>
      <c r="AD4812"/>
      <c r="AE4812"/>
      <c r="AG4812"/>
      <c r="AH4812"/>
      <c r="AI4812"/>
      <c r="AK4812"/>
      <c r="AL4812"/>
      <c r="AM4812"/>
      <c r="AO4812"/>
      <c r="AP4812"/>
      <c r="AQ4812"/>
      <c r="AS4812"/>
      <c r="AT4812"/>
      <c r="AU4812"/>
      <c r="AW4812"/>
      <c r="AX4812"/>
      <c r="AY4812"/>
      <c r="BA4812"/>
      <c r="BB4812"/>
      <c r="BC4812"/>
      <c r="BE4812"/>
      <c r="BF4812"/>
      <c r="BG4812"/>
      <c r="BI4812"/>
      <c r="BJ4812"/>
      <c r="BK4812"/>
      <c r="BM4812"/>
      <c r="BN4812"/>
      <c r="BO4812"/>
    </row>
    <row r="4813" spans="1:67">
      <c r="A4813"/>
      <c r="B4813"/>
      <c r="C4813"/>
      <c r="E4813"/>
      <c r="F4813"/>
      <c r="G4813"/>
      <c r="I4813"/>
      <c r="J4813"/>
      <c r="K4813"/>
      <c r="M4813"/>
      <c r="N4813"/>
      <c r="O4813"/>
      <c r="Q4813"/>
      <c r="R4813"/>
      <c r="S4813"/>
      <c r="U4813"/>
      <c r="V4813"/>
      <c r="W4813"/>
      <c r="Y4813"/>
      <c r="Z4813"/>
      <c r="AA4813"/>
      <c r="AC4813"/>
      <c r="AD4813"/>
      <c r="AE4813"/>
      <c r="AG4813"/>
      <c r="AH4813"/>
      <c r="AI4813"/>
      <c r="AK4813"/>
      <c r="AL4813"/>
      <c r="AM4813"/>
      <c r="AO4813"/>
      <c r="AP4813"/>
      <c r="AQ4813"/>
      <c r="AS4813"/>
      <c r="AT4813"/>
      <c r="AU4813"/>
      <c r="AW4813"/>
      <c r="AX4813"/>
      <c r="AY4813"/>
      <c r="BA4813"/>
      <c r="BB4813"/>
      <c r="BC4813"/>
      <c r="BE4813"/>
      <c r="BF4813"/>
      <c r="BG4813"/>
      <c r="BI4813"/>
      <c r="BJ4813"/>
      <c r="BK4813"/>
      <c r="BM4813"/>
      <c r="BN4813"/>
      <c r="BO4813"/>
    </row>
    <row r="4814" spans="1:67">
      <c r="A4814"/>
      <c r="B4814"/>
      <c r="C4814"/>
      <c r="E4814"/>
      <c r="F4814"/>
      <c r="G4814"/>
      <c r="I4814"/>
      <c r="J4814"/>
      <c r="K4814"/>
      <c r="M4814"/>
      <c r="N4814"/>
      <c r="O4814"/>
      <c r="Q4814"/>
      <c r="R4814"/>
      <c r="S4814"/>
      <c r="U4814"/>
      <c r="V4814"/>
      <c r="W4814"/>
      <c r="Y4814"/>
      <c r="Z4814"/>
      <c r="AA4814"/>
      <c r="AC4814"/>
      <c r="AD4814"/>
      <c r="AE4814"/>
      <c r="AG4814"/>
      <c r="AH4814"/>
      <c r="AI4814"/>
      <c r="AK4814"/>
      <c r="AL4814"/>
      <c r="AM4814"/>
      <c r="AO4814"/>
      <c r="AP4814"/>
      <c r="AQ4814"/>
      <c r="AS4814"/>
      <c r="AT4814"/>
      <c r="AU4814"/>
      <c r="AW4814"/>
      <c r="AX4814"/>
      <c r="AY4814"/>
      <c r="BA4814"/>
      <c r="BB4814"/>
      <c r="BC4814"/>
      <c r="BE4814"/>
      <c r="BF4814"/>
      <c r="BG4814"/>
      <c r="BI4814"/>
      <c r="BJ4814"/>
      <c r="BK4814"/>
      <c r="BM4814"/>
      <c r="BN4814"/>
      <c r="BO4814"/>
    </row>
    <row r="4815" spans="1:67">
      <c r="A4815"/>
      <c r="B4815"/>
      <c r="C4815"/>
      <c r="E4815"/>
      <c r="F4815"/>
      <c r="G4815"/>
      <c r="I4815"/>
      <c r="J4815"/>
      <c r="K4815"/>
      <c r="M4815"/>
      <c r="N4815"/>
      <c r="O4815"/>
      <c r="Q4815"/>
      <c r="R4815"/>
      <c r="S4815"/>
      <c r="U4815"/>
      <c r="V4815"/>
      <c r="W4815"/>
      <c r="Y4815"/>
      <c r="Z4815"/>
      <c r="AA4815"/>
      <c r="AC4815"/>
      <c r="AD4815"/>
      <c r="AE4815"/>
      <c r="AG4815"/>
      <c r="AH4815"/>
      <c r="AI4815"/>
      <c r="AK4815"/>
      <c r="AL4815"/>
      <c r="AM4815"/>
      <c r="AO4815"/>
      <c r="AP4815"/>
      <c r="AQ4815"/>
      <c r="AS4815"/>
      <c r="AT4815"/>
      <c r="AU4815"/>
      <c r="AW4815"/>
      <c r="AX4815"/>
      <c r="AY4815"/>
      <c r="BA4815"/>
      <c r="BB4815"/>
      <c r="BC4815"/>
      <c r="BE4815"/>
      <c r="BF4815"/>
      <c r="BG4815"/>
      <c r="BI4815"/>
      <c r="BJ4815"/>
      <c r="BK4815"/>
      <c r="BM4815"/>
      <c r="BN4815"/>
      <c r="BO4815"/>
    </row>
    <row r="4816" spans="1:67">
      <c r="A4816"/>
      <c r="B4816"/>
      <c r="C4816"/>
      <c r="E4816"/>
      <c r="F4816"/>
      <c r="G4816"/>
      <c r="I4816"/>
      <c r="J4816"/>
      <c r="K4816"/>
      <c r="M4816"/>
      <c r="N4816"/>
      <c r="O4816"/>
      <c r="Q4816"/>
      <c r="R4816"/>
      <c r="S4816"/>
      <c r="U4816"/>
      <c r="V4816"/>
      <c r="W4816"/>
      <c r="Y4816"/>
      <c r="Z4816"/>
      <c r="AA4816"/>
      <c r="AC4816"/>
      <c r="AD4816"/>
      <c r="AE4816"/>
      <c r="AG4816"/>
      <c r="AH4816"/>
      <c r="AI4816"/>
      <c r="AK4816"/>
      <c r="AL4816"/>
      <c r="AM4816"/>
      <c r="AO4816"/>
      <c r="AP4816"/>
      <c r="AQ4816"/>
      <c r="AS4816"/>
      <c r="AT4816"/>
      <c r="AU4816"/>
      <c r="AW4816"/>
      <c r="AX4816"/>
      <c r="AY4816"/>
      <c r="BA4816"/>
      <c r="BB4816"/>
      <c r="BC4816"/>
      <c r="BE4816"/>
      <c r="BF4816"/>
      <c r="BG4816"/>
      <c r="BI4816"/>
      <c r="BJ4816"/>
      <c r="BK4816"/>
      <c r="BM4816"/>
      <c r="BN4816"/>
      <c r="BO4816"/>
    </row>
    <row r="4817" spans="1:67">
      <c r="A4817"/>
      <c r="B4817"/>
      <c r="C4817"/>
      <c r="E4817"/>
      <c r="F4817"/>
      <c r="G4817"/>
      <c r="I4817"/>
      <c r="J4817"/>
      <c r="K4817"/>
      <c r="M4817"/>
      <c r="N4817"/>
      <c r="O4817"/>
      <c r="Q4817"/>
      <c r="R4817"/>
      <c r="S4817"/>
      <c r="U4817"/>
      <c r="V4817"/>
      <c r="W4817"/>
      <c r="Y4817"/>
      <c r="Z4817"/>
      <c r="AA4817"/>
      <c r="AC4817"/>
      <c r="AD4817"/>
      <c r="AE4817"/>
      <c r="AG4817"/>
      <c r="AH4817"/>
      <c r="AI4817"/>
      <c r="AK4817"/>
      <c r="AL4817"/>
      <c r="AM4817"/>
      <c r="AO4817"/>
      <c r="AP4817"/>
      <c r="AQ4817"/>
      <c r="AS4817"/>
      <c r="AT4817"/>
      <c r="AU4817"/>
      <c r="AW4817"/>
      <c r="AX4817"/>
      <c r="AY4817"/>
      <c r="BA4817"/>
      <c r="BB4817"/>
      <c r="BC4817"/>
      <c r="BE4817"/>
      <c r="BF4817"/>
      <c r="BG4817"/>
      <c r="BI4817"/>
      <c r="BJ4817"/>
      <c r="BK4817"/>
      <c r="BM4817"/>
      <c r="BN4817"/>
      <c r="BO4817"/>
    </row>
    <row r="4818" spans="1:67">
      <c r="A4818"/>
      <c r="B4818"/>
      <c r="C4818"/>
      <c r="E4818"/>
      <c r="F4818"/>
      <c r="G4818"/>
      <c r="I4818"/>
      <c r="J4818"/>
      <c r="K4818"/>
      <c r="M4818"/>
      <c r="N4818"/>
      <c r="O4818"/>
      <c r="Q4818"/>
      <c r="R4818"/>
      <c r="S4818"/>
      <c r="U4818"/>
      <c r="V4818"/>
      <c r="W4818"/>
      <c r="Y4818"/>
      <c r="Z4818"/>
      <c r="AA4818"/>
      <c r="AC4818"/>
      <c r="AD4818"/>
      <c r="AE4818"/>
      <c r="AG4818"/>
      <c r="AH4818"/>
      <c r="AI4818"/>
      <c r="AK4818"/>
      <c r="AL4818"/>
      <c r="AM4818"/>
      <c r="AO4818"/>
      <c r="AP4818"/>
      <c r="AQ4818"/>
      <c r="AS4818"/>
      <c r="AT4818"/>
      <c r="AU4818"/>
      <c r="AW4818"/>
      <c r="AX4818"/>
      <c r="AY4818"/>
      <c r="BA4818"/>
      <c r="BB4818"/>
      <c r="BC4818"/>
      <c r="BE4818"/>
      <c r="BF4818"/>
      <c r="BG4818"/>
      <c r="BI4818"/>
      <c r="BJ4818"/>
      <c r="BK4818"/>
      <c r="BM4818"/>
      <c r="BN4818"/>
      <c r="BO4818"/>
    </row>
    <row r="4819" spans="1:67">
      <c r="A4819"/>
      <c r="B4819"/>
      <c r="C4819"/>
      <c r="E4819"/>
      <c r="F4819"/>
      <c r="G4819"/>
      <c r="I4819"/>
      <c r="J4819"/>
      <c r="K4819"/>
      <c r="M4819"/>
      <c r="N4819"/>
      <c r="O4819"/>
      <c r="Q4819"/>
      <c r="R4819"/>
      <c r="S4819"/>
      <c r="U4819"/>
      <c r="V4819"/>
      <c r="W4819"/>
      <c r="Y4819"/>
      <c r="Z4819"/>
      <c r="AA4819"/>
      <c r="AC4819"/>
      <c r="AD4819"/>
      <c r="AE4819"/>
      <c r="AG4819"/>
      <c r="AH4819"/>
      <c r="AI4819"/>
      <c r="AK4819"/>
      <c r="AL4819"/>
      <c r="AM4819"/>
      <c r="AO4819"/>
      <c r="AP4819"/>
      <c r="AQ4819"/>
      <c r="AS4819"/>
      <c r="AT4819"/>
      <c r="AU4819"/>
      <c r="AW4819"/>
      <c r="AX4819"/>
      <c r="AY4819"/>
      <c r="BA4819"/>
      <c r="BB4819"/>
      <c r="BC4819"/>
      <c r="BE4819"/>
      <c r="BF4819"/>
      <c r="BG4819"/>
      <c r="BI4819"/>
      <c r="BJ4819"/>
      <c r="BK4819"/>
      <c r="BM4819"/>
      <c r="BN4819"/>
      <c r="BO4819"/>
    </row>
    <row r="4820" spans="1:67">
      <c r="A4820"/>
      <c r="B4820"/>
      <c r="C4820"/>
      <c r="E4820"/>
      <c r="F4820"/>
      <c r="G4820"/>
      <c r="I4820"/>
      <c r="J4820"/>
      <c r="K4820"/>
      <c r="M4820"/>
      <c r="N4820"/>
      <c r="O4820"/>
      <c r="Q4820"/>
      <c r="R4820"/>
      <c r="S4820"/>
      <c r="U4820"/>
      <c r="V4820"/>
      <c r="W4820"/>
      <c r="Y4820"/>
      <c r="Z4820"/>
      <c r="AA4820"/>
      <c r="AC4820"/>
      <c r="AD4820"/>
      <c r="AE4820"/>
      <c r="AG4820"/>
      <c r="AH4820"/>
      <c r="AI4820"/>
      <c r="AK4820"/>
      <c r="AL4820"/>
      <c r="AM4820"/>
      <c r="AO4820"/>
      <c r="AP4820"/>
      <c r="AQ4820"/>
      <c r="AS4820"/>
      <c r="AT4820"/>
      <c r="AU4820"/>
      <c r="AW4820"/>
      <c r="AX4820"/>
      <c r="AY4820"/>
      <c r="BA4820"/>
      <c r="BB4820"/>
      <c r="BC4820"/>
      <c r="BE4820"/>
      <c r="BF4820"/>
      <c r="BG4820"/>
      <c r="BI4820"/>
      <c r="BJ4820"/>
      <c r="BK4820"/>
      <c r="BM4820"/>
      <c r="BN4820"/>
      <c r="BO4820"/>
    </row>
    <row r="4821" spans="1:67">
      <c r="A4821"/>
      <c r="B4821"/>
      <c r="C4821"/>
      <c r="E4821"/>
      <c r="F4821"/>
      <c r="G4821"/>
      <c r="I4821"/>
      <c r="J4821"/>
      <c r="K4821"/>
      <c r="M4821"/>
      <c r="N4821"/>
      <c r="O4821"/>
      <c r="Q4821"/>
      <c r="R4821"/>
      <c r="S4821"/>
      <c r="U4821"/>
      <c r="V4821"/>
      <c r="W4821"/>
      <c r="Y4821"/>
      <c r="Z4821"/>
      <c r="AA4821"/>
      <c r="AC4821"/>
      <c r="AD4821"/>
      <c r="AE4821"/>
      <c r="AG4821"/>
      <c r="AH4821"/>
      <c r="AI4821"/>
      <c r="AK4821"/>
      <c r="AL4821"/>
      <c r="AM4821"/>
      <c r="AO4821"/>
      <c r="AP4821"/>
      <c r="AQ4821"/>
      <c r="AS4821"/>
      <c r="AT4821"/>
      <c r="AU4821"/>
      <c r="AW4821"/>
      <c r="AX4821"/>
      <c r="AY4821"/>
      <c r="BA4821"/>
      <c r="BB4821"/>
      <c r="BC4821"/>
      <c r="BE4821"/>
      <c r="BF4821"/>
      <c r="BG4821"/>
      <c r="BI4821"/>
      <c r="BJ4821"/>
      <c r="BK4821"/>
      <c r="BM4821"/>
      <c r="BN4821"/>
      <c r="BO4821"/>
    </row>
    <row r="4822" spans="1:67">
      <c r="A4822"/>
      <c r="B4822"/>
      <c r="C4822"/>
      <c r="E4822"/>
      <c r="F4822"/>
      <c r="G4822"/>
      <c r="I4822"/>
      <c r="J4822"/>
      <c r="K4822"/>
      <c r="M4822"/>
      <c r="N4822"/>
      <c r="O4822"/>
      <c r="Q4822"/>
      <c r="R4822"/>
      <c r="S4822"/>
      <c r="U4822"/>
      <c r="V4822"/>
      <c r="W4822"/>
      <c r="Y4822"/>
      <c r="Z4822"/>
      <c r="AA4822"/>
      <c r="AC4822"/>
      <c r="AD4822"/>
      <c r="AE4822"/>
      <c r="AG4822"/>
      <c r="AH4822"/>
      <c r="AI4822"/>
      <c r="AK4822"/>
      <c r="AL4822"/>
      <c r="AM4822"/>
      <c r="AO4822"/>
      <c r="AP4822"/>
      <c r="AQ4822"/>
      <c r="AS4822"/>
      <c r="AT4822"/>
      <c r="AU4822"/>
      <c r="AW4822"/>
      <c r="AX4822"/>
      <c r="AY4822"/>
      <c r="BA4822"/>
      <c r="BB4822"/>
      <c r="BC4822"/>
      <c r="BE4822"/>
      <c r="BF4822"/>
      <c r="BG4822"/>
      <c r="BI4822"/>
      <c r="BJ4822"/>
      <c r="BK4822"/>
      <c r="BM4822"/>
      <c r="BN4822"/>
      <c r="BO4822"/>
    </row>
    <row r="4823" spans="1:67">
      <c r="A4823"/>
      <c r="B4823"/>
      <c r="C4823"/>
      <c r="E4823"/>
      <c r="F4823"/>
      <c r="G4823"/>
      <c r="I4823"/>
      <c r="J4823"/>
      <c r="K4823"/>
      <c r="M4823"/>
      <c r="N4823"/>
      <c r="O4823"/>
      <c r="Q4823"/>
      <c r="R4823"/>
      <c r="S4823"/>
      <c r="U4823"/>
      <c r="V4823"/>
      <c r="W4823"/>
      <c r="Y4823"/>
      <c r="Z4823"/>
      <c r="AA4823"/>
      <c r="AC4823"/>
      <c r="AD4823"/>
      <c r="AE4823"/>
      <c r="AG4823"/>
      <c r="AH4823"/>
      <c r="AI4823"/>
      <c r="AK4823"/>
      <c r="AL4823"/>
      <c r="AM4823"/>
      <c r="AO4823"/>
      <c r="AP4823"/>
      <c r="AQ4823"/>
      <c r="AS4823"/>
      <c r="AT4823"/>
      <c r="AU4823"/>
      <c r="AW4823"/>
      <c r="AX4823"/>
      <c r="AY4823"/>
      <c r="BA4823"/>
      <c r="BB4823"/>
      <c r="BC4823"/>
      <c r="BE4823"/>
      <c r="BF4823"/>
      <c r="BG4823"/>
      <c r="BI4823"/>
      <c r="BJ4823"/>
      <c r="BK4823"/>
      <c r="BM4823"/>
      <c r="BN4823"/>
      <c r="BO4823"/>
    </row>
    <row r="4824" spans="1:67">
      <c r="A4824"/>
      <c r="B4824"/>
      <c r="C4824"/>
      <c r="E4824"/>
      <c r="F4824"/>
      <c r="G4824"/>
      <c r="I4824"/>
      <c r="J4824"/>
      <c r="K4824"/>
      <c r="M4824"/>
      <c r="N4824"/>
      <c r="O4824"/>
      <c r="Q4824"/>
      <c r="R4824"/>
      <c r="S4824"/>
      <c r="U4824"/>
      <c r="V4824"/>
      <c r="W4824"/>
      <c r="Y4824"/>
      <c r="Z4824"/>
      <c r="AA4824"/>
      <c r="AC4824"/>
      <c r="AD4824"/>
      <c r="AE4824"/>
      <c r="AG4824"/>
      <c r="AH4824"/>
      <c r="AI4824"/>
      <c r="AK4824"/>
      <c r="AL4824"/>
      <c r="AM4824"/>
      <c r="AO4824"/>
      <c r="AP4824"/>
      <c r="AQ4824"/>
      <c r="AS4824"/>
      <c r="AT4824"/>
      <c r="AU4824"/>
      <c r="AW4824"/>
      <c r="AX4824"/>
      <c r="AY4824"/>
      <c r="BA4824"/>
      <c r="BB4824"/>
      <c r="BC4824"/>
      <c r="BE4824"/>
      <c r="BF4824"/>
      <c r="BG4824"/>
      <c r="BI4824"/>
      <c r="BJ4824"/>
      <c r="BK4824"/>
      <c r="BM4824"/>
      <c r="BN4824"/>
      <c r="BO4824"/>
    </row>
    <row r="4825" spans="1:67">
      <c r="A4825"/>
      <c r="B4825"/>
      <c r="C4825"/>
      <c r="E4825"/>
      <c r="F4825"/>
      <c r="G4825"/>
      <c r="I4825"/>
      <c r="J4825"/>
      <c r="K4825"/>
      <c r="M4825"/>
      <c r="N4825"/>
      <c r="O4825"/>
      <c r="Q4825"/>
      <c r="R4825"/>
      <c r="S4825"/>
      <c r="U4825"/>
      <c r="V4825"/>
      <c r="W4825"/>
      <c r="Y4825"/>
      <c r="Z4825"/>
      <c r="AA4825"/>
      <c r="AC4825"/>
      <c r="AD4825"/>
      <c r="AE4825"/>
      <c r="AG4825"/>
      <c r="AH4825"/>
      <c r="AI4825"/>
      <c r="AK4825"/>
      <c r="AL4825"/>
      <c r="AM4825"/>
      <c r="AO4825"/>
      <c r="AP4825"/>
      <c r="AQ4825"/>
      <c r="AS4825"/>
      <c r="AT4825"/>
      <c r="AU4825"/>
      <c r="AW4825"/>
      <c r="AX4825"/>
      <c r="AY4825"/>
      <c r="BA4825"/>
      <c r="BB4825"/>
      <c r="BC4825"/>
      <c r="BE4825"/>
      <c r="BF4825"/>
      <c r="BG4825"/>
      <c r="BI4825"/>
      <c r="BJ4825"/>
      <c r="BK4825"/>
      <c r="BM4825"/>
      <c r="BN4825"/>
      <c r="BO4825"/>
    </row>
    <row r="4826" spans="1:67">
      <c r="A4826"/>
      <c r="B4826"/>
      <c r="C4826"/>
      <c r="E4826"/>
      <c r="F4826"/>
      <c r="G4826"/>
      <c r="I4826"/>
      <c r="J4826"/>
      <c r="K4826"/>
      <c r="M4826"/>
      <c r="N4826"/>
      <c r="O4826"/>
      <c r="Q4826"/>
      <c r="R4826"/>
      <c r="S4826"/>
      <c r="U4826"/>
      <c r="V4826"/>
      <c r="W4826"/>
      <c r="Y4826"/>
      <c r="Z4826"/>
      <c r="AA4826"/>
      <c r="AC4826"/>
      <c r="AD4826"/>
      <c r="AE4826"/>
      <c r="AG4826"/>
      <c r="AH4826"/>
      <c r="AI4826"/>
      <c r="AK4826"/>
      <c r="AL4826"/>
      <c r="AM4826"/>
      <c r="AO4826"/>
      <c r="AP4826"/>
      <c r="AQ4826"/>
      <c r="AS4826"/>
      <c r="AT4826"/>
      <c r="AU4826"/>
      <c r="AW4826"/>
      <c r="AX4826"/>
      <c r="AY4826"/>
      <c r="BA4826"/>
      <c r="BB4826"/>
      <c r="BC4826"/>
      <c r="BE4826"/>
      <c r="BF4826"/>
      <c r="BG4826"/>
      <c r="BI4826"/>
      <c r="BJ4826"/>
      <c r="BK4826"/>
      <c r="BM4826"/>
      <c r="BN4826"/>
      <c r="BO4826"/>
    </row>
    <row r="4827" spans="1:67">
      <c r="A4827"/>
      <c r="B4827"/>
      <c r="C4827"/>
      <c r="E4827"/>
      <c r="F4827"/>
      <c r="G4827"/>
      <c r="I4827"/>
      <c r="J4827"/>
      <c r="K4827"/>
      <c r="M4827"/>
      <c r="N4827"/>
      <c r="O4827"/>
      <c r="Q4827"/>
      <c r="R4827"/>
      <c r="S4827"/>
      <c r="U4827"/>
      <c r="V4827"/>
      <c r="W4827"/>
      <c r="Y4827"/>
      <c r="Z4827"/>
      <c r="AA4827"/>
      <c r="AC4827"/>
      <c r="AD4827"/>
      <c r="AE4827"/>
      <c r="AG4827"/>
      <c r="AH4827"/>
      <c r="AI4827"/>
      <c r="AK4827"/>
      <c r="AL4827"/>
      <c r="AM4827"/>
      <c r="AO4827"/>
      <c r="AP4827"/>
      <c r="AQ4827"/>
      <c r="AS4827"/>
      <c r="AT4827"/>
      <c r="AU4827"/>
      <c r="AW4827"/>
      <c r="AX4827"/>
      <c r="AY4827"/>
      <c r="BA4827"/>
      <c r="BB4827"/>
      <c r="BC4827"/>
      <c r="BE4827"/>
      <c r="BF4827"/>
      <c r="BG4827"/>
      <c r="BI4827"/>
      <c r="BJ4827"/>
      <c r="BK4827"/>
      <c r="BM4827"/>
      <c r="BN4827"/>
      <c r="BO4827"/>
    </row>
    <row r="4828" spans="1:67">
      <c r="A4828"/>
      <c r="B4828"/>
      <c r="C4828"/>
      <c r="E4828"/>
      <c r="F4828"/>
      <c r="G4828"/>
      <c r="I4828"/>
      <c r="J4828"/>
      <c r="K4828"/>
      <c r="M4828"/>
      <c r="N4828"/>
      <c r="O4828"/>
      <c r="Q4828"/>
      <c r="R4828"/>
      <c r="S4828"/>
      <c r="U4828"/>
      <c r="V4828"/>
      <c r="W4828"/>
      <c r="Y4828"/>
      <c r="Z4828"/>
      <c r="AA4828"/>
      <c r="AC4828"/>
      <c r="AD4828"/>
      <c r="AE4828"/>
      <c r="AG4828"/>
      <c r="AH4828"/>
      <c r="AI4828"/>
      <c r="AK4828"/>
      <c r="AL4828"/>
      <c r="AM4828"/>
      <c r="AO4828"/>
      <c r="AP4828"/>
      <c r="AQ4828"/>
      <c r="AS4828"/>
      <c r="AT4828"/>
      <c r="AU4828"/>
      <c r="AW4828"/>
      <c r="AX4828"/>
      <c r="AY4828"/>
      <c r="BA4828"/>
      <c r="BB4828"/>
      <c r="BC4828"/>
      <c r="BE4828"/>
      <c r="BF4828"/>
      <c r="BG4828"/>
      <c r="BI4828"/>
      <c r="BJ4828"/>
      <c r="BK4828"/>
      <c r="BM4828"/>
      <c r="BN4828"/>
      <c r="BO4828"/>
    </row>
    <row r="4829" spans="1:67">
      <c r="A4829"/>
      <c r="B4829"/>
      <c r="C4829"/>
      <c r="E4829"/>
      <c r="F4829"/>
      <c r="G4829"/>
      <c r="I4829"/>
      <c r="J4829"/>
      <c r="K4829"/>
      <c r="M4829"/>
      <c r="N4829"/>
      <c r="O4829"/>
      <c r="Q4829"/>
      <c r="R4829"/>
      <c r="S4829"/>
      <c r="U4829"/>
      <c r="V4829"/>
      <c r="W4829"/>
      <c r="Y4829"/>
      <c r="Z4829"/>
      <c r="AA4829"/>
      <c r="AC4829"/>
      <c r="AD4829"/>
      <c r="AE4829"/>
      <c r="AG4829"/>
      <c r="AH4829"/>
      <c r="AI4829"/>
      <c r="AK4829"/>
      <c r="AL4829"/>
      <c r="AM4829"/>
      <c r="AO4829"/>
      <c r="AP4829"/>
      <c r="AQ4829"/>
      <c r="AS4829"/>
      <c r="AT4829"/>
      <c r="AU4829"/>
      <c r="AW4829"/>
      <c r="AX4829"/>
      <c r="AY4829"/>
      <c r="BA4829"/>
      <c r="BB4829"/>
      <c r="BC4829"/>
      <c r="BE4829"/>
      <c r="BF4829"/>
      <c r="BG4829"/>
      <c r="BI4829"/>
      <c r="BJ4829"/>
      <c r="BK4829"/>
      <c r="BM4829"/>
      <c r="BN4829"/>
      <c r="BO4829"/>
    </row>
    <row r="4830" spans="1:67">
      <c r="A4830"/>
      <c r="B4830"/>
      <c r="C4830"/>
      <c r="E4830"/>
      <c r="F4830"/>
      <c r="G4830"/>
      <c r="I4830"/>
      <c r="J4830"/>
      <c r="K4830"/>
      <c r="M4830"/>
      <c r="N4830"/>
      <c r="O4830"/>
      <c r="Q4830"/>
      <c r="R4830"/>
      <c r="S4830"/>
      <c r="U4830"/>
      <c r="V4830"/>
      <c r="W4830"/>
      <c r="Y4830"/>
      <c r="Z4830"/>
      <c r="AA4830"/>
      <c r="AC4830"/>
      <c r="AD4830"/>
      <c r="AE4830"/>
      <c r="AG4830"/>
      <c r="AH4830"/>
      <c r="AI4830"/>
      <c r="AK4830"/>
      <c r="AL4830"/>
      <c r="AM4830"/>
      <c r="AO4830"/>
      <c r="AP4830"/>
      <c r="AQ4830"/>
      <c r="AS4830"/>
      <c r="AT4830"/>
      <c r="AU4830"/>
      <c r="AW4830"/>
      <c r="AX4830"/>
      <c r="AY4830"/>
      <c r="BA4830"/>
      <c r="BB4830"/>
      <c r="BC4830"/>
      <c r="BE4830"/>
      <c r="BF4830"/>
      <c r="BG4830"/>
      <c r="BI4830"/>
      <c r="BJ4830"/>
      <c r="BK4830"/>
      <c r="BM4830"/>
      <c r="BN4830"/>
      <c r="BO4830"/>
    </row>
    <row r="4831" spans="1:67">
      <c r="A4831"/>
      <c r="B4831"/>
      <c r="C4831"/>
      <c r="E4831"/>
      <c r="F4831"/>
      <c r="G4831"/>
      <c r="I4831"/>
      <c r="J4831"/>
      <c r="K4831"/>
      <c r="M4831"/>
      <c r="N4831"/>
      <c r="O4831"/>
      <c r="Q4831"/>
      <c r="R4831"/>
      <c r="S4831"/>
      <c r="U4831"/>
      <c r="V4831"/>
      <c r="W4831"/>
      <c r="Y4831"/>
      <c r="Z4831"/>
      <c r="AA4831"/>
      <c r="AC4831"/>
      <c r="AD4831"/>
      <c r="AE4831"/>
      <c r="AG4831"/>
      <c r="AH4831"/>
      <c r="AI4831"/>
      <c r="AK4831"/>
      <c r="AL4831"/>
      <c r="AM4831"/>
      <c r="AO4831"/>
      <c r="AP4831"/>
      <c r="AQ4831"/>
      <c r="AS4831"/>
      <c r="AT4831"/>
      <c r="AU4831"/>
      <c r="AW4831"/>
      <c r="AX4831"/>
      <c r="AY4831"/>
      <c r="BA4831"/>
      <c r="BB4831"/>
      <c r="BC4831"/>
      <c r="BE4831"/>
      <c r="BF4831"/>
      <c r="BG4831"/>
      <c r="BI4831"/>
      <c r="BJ4831"/>
      <c r="BK4831"/>
      <c r="BM4831"/>
      <c r="BN4831"/>
      <c r="BO4831"/>
    </row>
    <row r="4832" spans="1:67">
      <c r="A4832"/>
      <c r="B4832"/>
      <c r="C4832"/>
      <c r="E4832"/>
      <c r="F4832"/>
      <c r="G4832"/>
      <c r="I4832"/>
      <c r="J4832"/>
      <c r="K4832"/>
      <c r="M4832"/>
      <c r="N4832"/>
      <c r="O4832"/>
      <c r="Q4832"/>
      <c r="R4832"/>
      <c r="S4832"/>
      <c r="U4832"/>
      <c r="V4832"/>
      <c r="W4832"/>
      <c r="Y4832"/>
      <c r="Z4832"/>
      <c r="AA4832"/>
      <c r="AC4832"/>
      <c r="AD4832"/>
      <c r="AE4832"/>
      <c r="AG4832"/>
      <c r="AH4832"/>
      <c r="AI4832"/>
      <c r="AK4832"/>
      <c r="AL4832"/>
      <c r="AM4832"/>
      <c r="AO4832"/>
      <c r="AP4832"/>
      <c r="AQ4832"/>
      <c r="AS4832"/>
      <c r="AT4832"/>
      <c r="AU4832"/>
      <c r="AW4832"/>
      <c r="AX4832"/>
      <c r="AY4832"/>
      <c r="BA4832"/>
      <c r="BB4832"/>
      <c r="BC4832"/>
      <c r="BE4832"/>
      <c r="BF4832"/>
      <c r="BG4832"/>
      <c r="BI4832"/>
      <c r="BJ4832"/>
      <c r="BK4832"/>
      <c r="BM4832"/>
      <c r="BN4832"/>
      <c r="BO4832"/>
    </row>
    <row r="4833" spans="1:67">
      <c r="A4833"/>
      <c r="B4833"/>
      <c r="C4833"/>
      <c r="E4833"/>
      <c r="F4833"/>
      <c r="G4833"/>
      <c r="I4833"/>
      <c r="J4833"/>
      <c r="K4833"/>
      <c r="M4833"/>
      <c r="N4833"/>
      <c r="O4833"/>
      <c r="Q4833"/>
      <c r="R4833"/>
      <c r="S4833"/>
      <c r="U4833"/>
      <c r="V4833"/>
      <c r="W4833"/>
      <c r="Y4833"/>
      <c r="Z4833"/>
      <c r="AA4833"/>
      <c r="AC4833"/>
      <c r="AD4833"/>
      <c r="AE4833"/>
      <c r="AG4833"/>
      <c r="AH4833"/>
      <c r="AI4833"/>
      <c r="AK4833"/>
      <c r="AL4833"/>
      <c r="AM4833"/>
      <c r="AO4833"/>
      <c r="AP4833"/>
      <c r="AQ4833"/>
      <c r="AS4833"/>
      <c r="AT4833"/>
      <c r="AU4833"/>
      <c r="AW4833"/>
      <c r="AX4833"/>
      <c r="AY4833"/>
      <c r="BA4833"/>
      <c r="BB4833"/>
      <c r="BC4833"/>
      <c r="BE4833"/>
      <c r="BF4833"/>
      <c r="BG4833"/>
      <c r="BI4833"/>
      <c r="BJ4833"/>
      <c r="BK4833"/>
      <c r="BM4833"/>
      <c r="BN4833"/>
      <c r="BO4833"/>
    </row>
    <row r="4834" spans="1:67">
      <c r="A4834"/>
      <c r="B4834"/>
      <c r="C4834"/>
      <c r="E4834"/>
      <c r="F4834"/>
      <c r="G4834"/>
      <c r="I4834"/>
      <c r="J4834"/>
      <c r="K4834"/>
      <c r="M4834"/>
      <c r="N4834"/>
      <c r="O4834"/>
      <c r="Q4834"/>
      <c r="R4834"/>
      <c r="S4834"/>
      <c r="U4834"/>
      <c r="V4834"/>
      <c r="W4834"/>
      <c r="Y4834"/>
      <c r="Z4834"/>
      <c r="AA4834"/>
      <c r="AC4834"/>
      <c r="AD4834"/>
      <c r="AE4834"/>
      <c r="AG4834"/>
      <c r="AH4834"/>
      <c r="AI4834"/>
      <c r="AK4834"/>
      <c r="AL4834"/>
      <c r="AM4834"/>
      <c r="AO4834"/>
      <c r="AP4834"/>
      <c r="AQ4834"/>
      <c r="AS4834"/>
      <c r="AT4834"/>
      <c r="AU4834"/>
      <c r="AW4834"/>
      <c r="AX4834"/>
      <c r="AY4834"/>
      <c r="BA4834"/>
      <c r="BB4834"/>
      <c r="BC4834"/>
      <c r="BE4834"/>
      <c r="BF4834"/>
      <c r="BG4834"/>
      <c r="BI4834"/>
      <c r="BJ4834"/>
      <c r="BK4834"/>
      <c r="BM4834"/>
      <c r="BN4834"/>
      <c r="BO4834"/>
    </row>
    <row r="4835" spans="1:67">
      <c r="A4835"/>
      <c r="B4835"/>
      <c r="C4835"/>
      <c r="E4835"/>
      <c r="F4835"/>
      <c r="G4835"/>
      <c r="I4835"/>
      <c r="J4835"/>
      <c r="K4835"/>
      <c r="M4835"/>
      <c r="N4835"/>
      <c r="O4835"/>
      <c r="Q4835"/>
      <c r="R4835"/>
      <c r="S4835"/>
      <c r="U4835"/>
      <c r="V4835"/>
      <c r="W4835"/>
      <c r="Y4835"/>
      <c r="Z4835"/>
      <c r="AA4835"/>
      <c r="AC4835"/>
      <c r="AD4835"/>
      <c r="AE4835"/>
      <c r="AG4835"/>
      <c r="AH4835"/>
      <c r="AI4835"/>
      <c r="AK4835"/>
      <c r="AL4835"/>
      <c r="AM4835"/>
      <c r="AO4835"/>
      <c r="AP4835"/>
      <c r="AQ4835"/>
      <c r="AS4835"/>
      <c r="AT4835"/>
      <c r="AU4835"/>
      <c r="AW4835"/>
      <c r="AX4835"/>
      <c r="AY4835"/>
      <c r="BA4835"/>
      <c r="BB4835"/>
      <c r="BC4835"/>
      <c r="BE4835"/>
      <c r="BF4835"/>
      <c r="BG4835"/>
      <c r="BI4835"/>
      <c r="BJ4835"/>
      <c r="BK4835"/>
      <c r="BM4835"/>
      <c r="BN4835"/>
      <c r="BO4835"/>
    </row>
    <row r="4836" spans="1:67">
      <c r="A4836"/>
      <c r="B4836"/>
      <c r="C4836"/>
      <c r="E4836"/>
      <c r="F4836"/>
      <c r="G4836"/>
      <c r="I4836"/>
      <c r="J4836"/>
      <c r="K4836"/>
      <c r="M4836"/>
      <c r="N4836"/>
      <c r="O4836"/>
      <c r="Q4836"/>
      <c r="R4836"/>
      <c r="S4836"/>
      <c r="U4836"/>
      <c r="V4836"/>
      <c r="W4836"/>
      <c r="Y4836"/>
      <c r="Z4836"/>
      <c r="AA4836"/>
      <c r="AC4836"/>
      <c r="AD4836"/>
      <c r="AE4836"/>
      <c r="AG4836"/>
      <c r="AH4836"/>
      <c r="AI4836"/>
      <c r="AK4836"/>
      <c r="AL4836"/>
      <c r="AM4836"/>
      <c r="AO4836"/>
      <c r="AP4836"/>
      <c r="AQ4836"/>
      <c r="AS4836"/>
      <c r="AT4836"/>
      <c r="AU4836"/>
      <c r="AW4836"/>
      <c r="AX4836"/>
      <c r="AY4836"/>
      <c r="BA4836"/>
      <c r="BB4836"/>
      <c r="BC4836"/>
      <c r="BE4836"/>
      <c r="BF4836"/>
      <c r="BG4836"/>
      <c r="BI4836"/>
      <c r="BJ4836"/>
      <c r="BK4836"/>
      <c r="BM4836"/>
      <c r="BN4836"/>
      <c r="BO4836"/>
    </row>
    <row r="4837" spans="1:67">
      <c r="A4837"/>
      <c r="B4837"/>
      <c r="C4837"/>
      <c r="E4837"/>
      <c r="F4837"/>
      <c r="G4837"/>
      <c r="I4837"/>
      <c r="J4837"/>
      <c r="K4837"/>
      <c r="M4837"/>
      <c r="N4837"/>
      <c r="O4837"/>
      <c r="Q4837"/>
      <c r="R4837"/>
      <c r="S4837"/>
      <c r="U4837"/>
      <c r="V4837"/>
      <c r="W4837"/>
      <c r="Y4837"/>
      <c r="Z4837"/>
      <c r="AA4837"/>
      <c r="AC4837"/>
      <c r="AD4837"/>
      <c r="AE4837"/>
      <c r="AG4837"/>
      <c r="AH4837"/>
      <c r="AI4837"/>
      <c r="AK4837"/>
      <c r="AL4837"/>
      <c r="AM4837"/>
      <c r="AO4837"/>
      <c r="AP4837"/>
      <c r="AQ4837"/>
      <c r="AS4837"/>
      <c r="AT4837"/>
      <c r="AU4837"/>
      <c r="AW4837"/>
      <c r="AX4837"/>
      <c r="AY4837"/>
      <c r="BA4837"/>
      <c r="BB4837"/>
      <c r="BC4837"/>
      <c r="BE4837"/>
      <c r="BF4837"/>
      <c r="BG4837"/>
      <c r="BI4837"/>
      <c r="BJ4837"/>
      <c r="BK4837"/>
      <c r="BM4837"/>
      <c r="BN4837"/>
      <c r="BO4837"/>
    </row>
    <row r="4838" spans="1:67">
      <c r="A4838"/>
      <c r="B4838"/>
      <c r="C4838"/>
      <c r="E4838"/>
      <c r="F4838"/>
      <c r="G4838"/>
      <c r="I4838"/>
      <c r="J4838"/>
      <c r="K4838"/>
      <c r="M4838"/>
      <c r="N4838"/>
      <c r="O4838"/>
      <c r="Q4838"/>
      <c r="R4838"/>
      <c r="S4838"/>
      <c r="U4838"/>
      <c r="V4838"/>
      <c r="W4838"/>
      <c r="Y4838"/>
      <c r="Z4838"/>
      <c r="AA4838"/>
      <c r="AC4838"/>
      <c r="AD4838"/>
      <c r="AE4838"/>
      <c r="AG4838"/>
      <c r="AH4838"/>
      <c r="AI4838"/>
      <c r="AK4838"/>
      <c r="AL4838"/>
      <c r="AM4838"/>
      <c r="AO4838"/>
      <c r="AP4838"/>
      <c r="AQ4838"/>
      <c r="AS4838"/>
      <c r="AT4838"/>
      <c r="AU4838"/>
      <c r="AW4838"/>
      <c r="AX4838"/>
      <c r="AY4838"/>
      <c r="BA4838"/>
      <c r="BB4838"/>
      <c r="BC4838"/>
      <c r="BE4838"/>
      <c r="BF4838"/>
      <c r="BG4838"/>
      <c r="BI4838"/>
      <c r="BJ4838"/>
      <c r="BK4838"/>
      <c r="BM4838"/>
      <c r="BN4838"/>
      <c r="BO4838"/>
    </row>
    <row r="4839" spans="1:67">
      <c r="A4839"/>
      <c r="B4839"/>
      <c r="C4839"/>
      <c r="E4839"/>
      <c r="F4839"/>
      <c r="G4839"/>
      <c r="I4839"/>
      <c r="J4839"/>
      <c r="K4839"/>
      <c r="M4839"/>
      <c r="N4839"/>
      <c r="O4839"/>
      <c r="Q4839"/>
      <c r="R4839"/>
      <c r="S4839"/>
      <c r="U4839"/>
      <c r="V4839"/>
      <c r="W4839"/>
      <c r="Y4839"/>
      <c r="Z4839"/>
      <c r="AA4839"/>
      <c r="AC4839"/>
      <c r="AD4839"/>
      <c r="AE4839"/>
      <c r="AG4839"/>
      <c r="AH4839"/>
      <c r="AI4839"/>
      <c r="AK4839"/>
      <c r="AL4839"/>
      <c r="AM4839"/>
      <c r="AO4839"/>
      <c r="AP4839"/>
      <c r="AQ4839"/>
      <c r="AS4839"/>
      <c r="AT4839"/>
      <c r="AU4839"/>
      <c r="AW4839"/>
      <c r="AX4839"/>
      <c r="AY4839"/>
      <c r="BA4839"/>
      <c r="BB4839"/>
      <c r="BC4839"/>
      <c r="BE4839"/>
      <c r="BF4839"/>
      <c r="BG4839"/>
      <c r="BI4839"/>
      <c r="BJ4839"/>
      <c r="BK4839"/>
      <c r="BM4839"/>
      <c r="BN4839"/>
      <c r="BO4839"/>
    </row>
    <row r="4840" spans="1:67">
      <c r="A4840"/>
      <c r="B4840"/>
      <c r="C4840"/>
      <c r="E4840"/>
      <c r="F4840"/>
      <c r="G4840"/>
      <c r="I4840"/>
      <c r="J4840"/>
      <c r="K4840"/>
      <c r="M4840"/>
      <c r="N4840"/>
      <c r="O4840"/>
      <c r="Q4840"/>
      <c r="R4840"/>
      <c r="S4840"/>
      <c r="U4840"/>
      <c r="V4840"/>
      <c r="W4840"/>
      <c r="Y4840"/>
      <c r="Z4840"/>
      <c r="AA4840"/>
      <c r="AC4840"/>
      <c r="AD4840"/>
      <c r="AE4840"/>
      <c r="AG4840"/>
      <c r="AH4840"/>
      <c r="AI4840"/>
      <c r="AK4840"/>
      <c r="AL4840"/>
      <c r="AM4840"/>
      <c r="AO4840"/>
      <c r="AP4840"/>
      <c r="AQ4840"/>
      <c r="AS4840"/>
      <c r="AT4840"/>
      <c r="AU4840"/>
      <c r="AW4840"/>
      <c r="AX4840"/>
      <c r="AY4840"/>
      <c r="BA4840"/>
      <c r="BB4840"/>
      <c r="BC4840"/>
      <c r="BE4840"/>
      <c r="BF4840"/>
      <c r="BG4840"/>
      <c r="BI4840"/>
      <c r="BJ4840"/>
      <c r="BK4840"/>
      <c r="BM4840"/>
      <c r="BN4840"/>
      <c r="BO4840"/>
    </row>
    <row r="4841" spans="1:67">
      <c r="A4841"/>
      <c r="B4841"/>
      <c r="C4841"/>
      <c r="E4841"/>
      <c r="F4841"/>
      <c r="G4841"/>
      <c r="I4841"/>
      <c r="J4841"/>
      <c r="K4841"/>
      <c r="M4841"/>
      <c r="N4841"/>
      <c r="O4841"/>
      <c r="Q4841"/>
      <c r="R4841"/>
      <c r="S4841"/>
      <c r="U4841"/>
      <c r="V4841"/>
      <c r="W4841"/>
      <c r="Y4841"/>
      <c r="Z4841"/>
      <c r="AA4841"/>
      <c r="AC4841"/>
      <c r="AD4841"/>
      <c r="AE4841"/>
      <c r="AG4841"/>
      <c r="AH4841"/>
      <c r="AI4841"/>
      <c r="AK4841"/>
      <c r="AL4841"/>
      <c r="AM4841"/>
      <c r="AO4841"/>
      <c r="AP4841"/>
      <c r="AQ4841"/>
      <c r="AS4841"/>
      <c r="AT4841"/>
      <c r="AU4841"/>
      <c r="AW4841"/>
      <c r="AX4841"/>
      <c r="AY4841"/>
      <c r="BA4841"/>
      <c r="BB4841"/>
      <c r="BC4841"/>
      <c r="BE4841"/>
      <c r="BF4841"/>
      <c r="BG4841"/>
      <c r="BI4841"/>
      <c r="BJ4841"/>
      <c r="BK4841"/>
      <c r="BM4841"/>
      <c r="BN4841"/>
      <c r="BO4841"/>
    </row>
    <row r="4842" spans="1:67">
      <c r="A4842"/>
      <c r="B4842"/>
      <c r="C4842"/>
      <c r="E4842"/>
      <c r="F4842"/>
      <c r="G4842"/>
      <c r="I4842"/>
      <c r="J4842"/>
      <c r="K4842"/>
      <c r="M4842"/>
      <c r="N4842"/>
      <c r="O4842"/>
      <c r="Q4842"/>
      <c r="R4842"/>
      <c r="S4842"/>
      <c r="U4842"/>
      <c r="V4842"/>
      <c r="W4842"/>
      <c r="Y4842"/>
      <c r="Z4842"/>
      <c r="AA4842"/>
      <c r="AC4842"/>
      <c r="AD4842"/>
      <c r="AE4842"/>
      <c r="AG4842"/>
      <c r="AH4842"/>
      <c r="AI4842"/>
      <c r="AK4842"/>
      <c r="AL4842"/>
      <c r="AM4842"/>
      <c r="AO4842"/>
      <c r="AP4842"/>
      <c r="AQ4842"/>
      <c r="AS4842"/>
      <c r="AT4842"/>
      <c r="AU4842"/>
      <c r="AW4842"/>
      <c r="AX4842"/>
      <c r="AY4842"/>
      <c r="BA4842"/>
      <c r="BB4842"/>
      <c r="BC4842"/>
      <c r="BE4842"/>
      <c r="BF4842"/>
      <c r="BG4842"/>
      <c r="BI4842"/>
      <c r="BJ4842"/>
      <c r="BK4842"/>
      <c r="BM4842"/>
      <c r="BN4842"/>
      <c r="BO4842"/>
    </row>
    <row r="4843" spans="1:67">
      <c r="A4843"/>
      <c r="B4843"/>
      <c r="C4843"/>
      <c r="E4843"/>
      <c r="F4843"/>
      <c r="G4843"/>
      <c r="I4843"/>
      <c r="J4843"/>
      <c r="K4843"/>
      <c r="M4843"/>
      <c r="N4843"/>
      <c r="O4843"/>
      <c r="Q4843"/>
      <c r="R4843"/>
      <c r="S4843"/>
      <c r="U4843"/>
      <c r="V4843"/>
      <c r="W4843"/>
      <c r="Y4843"/>
      <c r="Z4843"/>
      <c r="AA4843"/>
      <c r="AC4843"/>
      <c r="AD4843"/>
      <c r="AE4843"/>
      <c r="AG4843"/>
      <c r="AH4843"/>
      <c r="AI4843"/>
      <c r="AK4843"/>
      <c r="AL4843"/>
      <c r="AM4843"/>
      <c r="AO4843"/>
      <c r="AP4843"/>
      <c r="AQ4843"/>
      <c r="AS4843"/>
      <c r="AT4843"/>
      <c r="AU4843"/>
      <c r="AW4843"/>
      <c r="AX4843"/>
      <c r="AY4843"/>
      <c r="BA4843"/>
      <c r="BB4843"/>
      <c r="BC4843"/>
      <c r="BE4843"/>
      <c r="BF4843"/>
      <c r="BG4843"/>
      <c r="BI4843"/>
      <c r="BJ4843"/>
      <c r="BK4843"/>
      <c r="BM4843"/>
      <c r="BN4843"/>
      <c r="BO4843"/>
    </row>
    <row r="4844" spans="1:67">
      <c r="A4844"/>
      <c r="B4844"/>
      <c r="C4844"/>
      <c r="E4844"/>
      <c r="F4844"/>
      <c r="G4844"/>
      <c r="I4844"/>
      <c r="J4844"/>
      <c r="K4844"/>
      <c r="M4844"/>
      <c r="N4844"/>
      <c r="O4844"/>
      <c r="Q4844"/>
      <c r="R4844"/>
      <c r="S4844"/>
      <c r="U4844"/>
      <c r="V4844"/>
      <c r="W4844"/>
      <c r="Y4844"/>
      <c r="Z4844"/>
      <c r="AA4844"/>
      <c r="AC4844"/>
      <c r="AD4844"/>
      <c r="AE4844"/>
      <c r="AG4844"/>
      <c r="AH4844"/>
      <c r="AI4844"/>
      <c r="AK4844"/>
      <c r="AL4844"/>
      <c r="AM4844"/>
      <c r="AO4844"/>
      <c r="AP4844"/>
      <c r="AQ4844"/>
      <c r="AS4844"/>
      <c r="AT4844"/>
      <c r="AU4844"/>
      <c r="AW4844"/>
      <c r="AX4844"/>
      <c r="AY4844"/>
      <c r="BA4844"/>
      <c r="BB4844"/>
      <c r="BC4844"/>
      <c r="BE4844"/>
      <c r="BF4844"/>
      <c r="BG4844"/>
      <c r="BI4844"/>
      <c r="BJ4844"/>
      <c r="BK4844"/>
      <c r="BM4844"/>
      <c r="BN4844"/>
      <c r="BO4844"/>
    </row>
    <row r="4845" spans="1:67">
      <c r="A4845"/>
      <c r="B4845"/>
      <c r="C4845"/>
      <c r="E4845"/>
      <c r="F4845"/>
      <c r="G4845"/>
      <c r="I4845"/>
      <c r="J4845"/>
      <c r="K4845"/>
      <c r="M4845"/>
      <c r="N4845"/>
      <c r="O4845"/>
      <c r="Q4845"/>
      <c r="R4845"/>
      <c r="S4845"/>
      <c r="U4845"/>
      <c r="V4845"/>
      <c r="W4845"/>
      <c r="Y4845"/>
      <c r="Z4845"/>
      <c r="AA4845"/>
      <c r="AC4845"/>
      <c r="AD4845"/>
      <c r="AE4845"/>
      <c r="AG4845"/>
      <c r="AH4845"/>
      <c r="AI4845"/>
      <c r="AK4845"/>
      <c r="AL4845"/>
      <c r="AM4845"/>
      <c r="AO4845"/>
      <c r="AP4845"/>
      <c r="AQ4845"/>
      <c r="AS4845"/>
      <c r="AT4845"/>
      <c r="AU4845"/>
      <c r="AW4845"/>
      <c r="AX4845"/>
      <c r="AY4845"/>
      <c r="BA4845"/>
      <c r="BB4845"/>
      <c r="BC4845"/>
      <c r="BE4845"/>
      <c r="BF4845"/>
      <c r="BG4845"/>
      <c r="BI4845"/>
      <c r="BJ4845"/>
      <c r="BK4845"/>
      <c r="BM4845"/>
      <c r="BN4845"/>
      <c r="BO4845"/>
    </row>
    <row r="4846" spans="1:67">
      <c r="A4846"/>
      <c r="B4846"/>
      <c r="C4846"/>
      <c r="E4846"/>
      <c r="F4846"/>
      <c r="G4846"/>
      <c r="I4846"/>
      <c r="J4846"/>
      <c r="K4846"/>
      <c r="M4846"/>
      <c r="N4846"/>
      <c r="O4846"/>
      <c r="Q4846"/>
      <c r="R4846"/>
      <c r="S4846"/>
      <c r="U4846"/>
      <c r="V4846"/>
      <c r="W4846"/>
      <c r="Y4846"/>
      <c r="Z4846"/>
      <c r="AA4846"/>
      <c r="AC4846"/>
      <c r="AD4846"/>
      <c r="AE4846"/>
      <c r="AG4846"/>
      <c r="AH4846"/>
      <c r="AI4846"/>
      <c r="AK4846"/>
      <c r="AL4846"/>
      <c r="AM4846"/>
      <c r="AO4846"/>
      <c r="AP4846"/>
      <c r="AQ4846"/>
      <c r="AS4846"/>
      <c r="AT4846"/>
      <c r="AU4846"/>
      <c r="AW4846"/>
      <c r="AX4846"/>
      <c r="AY4846"/>
      <c r="BA4846"/>
      <c r="BB4846"/>
      <c r="BC4846"/>
      <c r="BE4846"/>
      <c r="BF4846"/>
      <c r="BG4846"/>
      <c r="BI4846"/>
      <c r="BJ4846"/>
      <c r="BK4846"/>
      <c r="BM4846"/>
      <c r="BN4846"/>
      <c r="BO4846"/>
    </row>
    <row r="4847" spans="1:67">
      <c r="A4847"/>
      <c r="B4847"/>
      <c r="C4847"/>
      <c r="E4847"/>
      <c r="F4847"/>
      <c r="G4847"/>
      <c r="I4847"/>
      <c r="J4847"/>
      <c r="K4847"/>
      <c r="M4847"/>
      <c r="N4847"/>
      <c r="O4847"/>
      <c r="Q4847"/>
      <c r="R4847"/>
      <c r="S4847"/>
      <c r="U4847"/>
      <c r="V4847"/>
      <c r="W4847"/>
      <c r="Y4847"/>
      <c r="Z4847"/>
      <c r="AA4847"/>
      <c r="AC4847"/>
      <c r="AD4847"/>
      <c r="AE4847"/>
      <c r="AG4847"/>
      <c r="AH4847"/>
      <c r="AI4847"/>
      <c r="AK4847"/>
      <c r="AL4847"/>
      <c r="AM4847"/>
      <c r="AO4847"/>
      <c r="AP4847"/>
      <c r="AQ4847"/>
      <c r="AS4847"/>
      <c r="AT4847"/>
      <c r="AU4847"/>
      <c r="AW4847"/>
      <c r="AX4847"/>
      <c r="AY4847"/>
      <c r="BA4847"/>
      <c r="BB4847"/>
      <c r="BC4847"/>
      <c r="BE4847"/>
      <c r="BF4847"/>
      <c r="BG4847"/>
      <c r="BI4847"/>
      <c r="BJ4847"/>
      <c r="BK4847"/>
      <c r="BM4847"/>
      <c r="BN4847"/>
      <c r="BO4847"/>
    </row>
    <row r="4848" spans="1:67">
      <c r="A4848"/>
      <c r="B4848"/>
      <c r="C4848"/>
      <c r="E4848"/>
      <c r="F4848"/>
      <c r="G4848"/>
      <c r="I4848"/>
      <c r="J4848"/>
      <c r="K4848"/>
      <c r="M4848"/>
      <c r="N4848"/>
      <c r="O4848"/>
      <c r="Q4848"/>
      <c r="R4848"/>
      <c r="S4848"/>
      <c r="U4848"/>
      <c r="V4848"/>
      <c r="W4848"/>
      <c r="Y4848"/>
      <c r="Z4848"/>
      <c r="AA4848"/>
      <c r="AC4848"/>
      <c r="AD4848"/>
      <c r="AE4848"/>
      <c r="AG4848"/>
      <c r="AH4848"/>
      <c r="AI4848"/>
      <c r="AK4848"/>
      <c r="AL4848"/>
      <c r="AM4848"/>
      <c r="AO4848"/>
      <c r="AP4848"/>
      <c r="AQ4848"/>
      <c r="AS4848"/>
      <c r="AT4848"/>
      <c r="AU4848"/>
      <c r="AW4848"/>
      <c r="AX4848"/>
      <c r="AY4848"/>
      <c r="BA4848"/>
      <c r="BB4848"/>
      <c r="BC4848"/>
      <c r="BE4848"/>
      <c r="BF4848"/>
      <c r="BG4848"/>
      <c r="BI4848"/>
      <c r="BJ4848"/>
      <c r="BK4848"/>
      <c r="BM4848"/>
      <c r="BN4848"/>
      <c r="BO4848"/>
    </row>
    <row r="4849" spans="1:67">
      <c r="A4849"/>
      <c r="B4849"/>
      <c r="C4849"/>
      <c r="E4849"/>
      <c r="F4849"/>
      <c r="G4849"/>
      <c r="I4849"/>
      <c r="J4849"/>
      <c r="K4849"/>
      <c r="M4849"/>
      <c r="N4849"/>
      <c r="O4849"/>
      <c r="Q4849"/>
      <c r="R4849"/>
      <c r="S4849"/>
      <c r="U4849"/>
      <c r="V4849"/>
      <c r="W4849"/>
      <c r="Y4849"/>
      <c r="Z4849"/>
      <c r="AA4849"/>
      <c r="AC4849"/>
      <c r="AD4849"/>
      <c r="AE4849"/>
      <c r="AG4849"/>
      <c r="AH4849"/>
      <c r="AI4849"/>
      <c r="AK4849"/>
      <c r="AL4849"/>
      <c r="AM4849"/>
      <c r="AO4849"/>
      <c r="AP4849"/>
      <c r="AQ4849"/>
      <c r="AS4849"/>
      <c r="AT4849"/>
      <c r="AU4849"/>
      <c r="AW4849"/>
      <c r="AX4849"/>
      <c r="AY4849"/>
      <c r="BA4849"/>
      <c r="BB4849"/>
      <c r="BC4849"/>
      <c r="BE4849"/>
      <c r="BF4849"/>
      <c r="BG4849"/>
      <c r="BI4849"/>
      <c r="BJ4849"/>
      <c r="BK4849"/>
      <c r="BM4849"/>
      <c r="BN4849"/>
      <c r="BO4849"/>
    </row>
    <row r="4850" spans="1:67">
      <c r="A4850"/>
      <c r="B4850"/>
      <c r="C4850"/>
      <c r="E4850"/>
      <c r="F4850"/>
      <c r="G4850"/>
      <c r="I4850"/>
      <c r="J4850"/>
      <c r="K4850"/>
      <c r="M4850"/>
      <c r="N4850"/>
      <c r="O4850"/>
      <c r="Q4850"/>
      <c r="R4850"/>
      <c r="S4850"/>
      <c r="U4850"/>
      <c r="V4850"/>
      <c r="W4850"/>
      <c r="Y4850"/>
      <c r="Z4850"/>
      <c r="AA4850"/>
      <c r="AC4850"/>
      <c r="AD4850"/>
      <c r="AE4850"/>
      <c r="AG4850"/>
      <c r="AH4850"/>
      <c r="AI4850"/>
      <c r="AK4850"/>
      <c r="AL4850"/>
      <c r="AM4850"/>
      <c r="AO4850"/>
      <c r="AP4850"/>
      <c r="AQ4850"/>
      <c r="AS4850"/>
      <c r="AT4850"/>
      <c r="AU4850"/>
      <c r="AW4850"/>
      <c r="AX4850"/>
      <c r="AY4850"/>
      <c r="BA4850"/>
      <c r="BB4850"/>
      <c r="BC4850"/>
      <c r="BE4850"/>
      <c r="BF4850"/>
      <c r="BG4850"/>
      <c r="BI4850"/>
      <c r="BJ4850"/>
      <c r="BK4850"/>
      <c r="BM4850"/>
      <c r="BN4850"/>
      <c r="BO4850"/>
    </row>
    <row r="4851" spans="1:67">
      <c r="A4851"/>
      <c r="B4851"/>
      <c r="C4851"/>
      <c r="E4851"/>
      <c r="F4851"/>
      <c r="G4851"/>
      <c r="I4851"/>
      <c r="J4851"/>
      <c r="K4851"/>
      <c r="M4851"/>
      <c r="N4851"/>
      <c r="O4851"/>
      <c r="Q4851"/>
      <c r="R4851"/>
      <c r="S4851"/>
      <c r="U4851"/>
      <c r="V4851"/>
      <c r="W4851"/>
      <c r="Y4851"/>
      <c r="Z4851"/>
      <c r="AA4851"/>
      <c r="AC4851"/>
      <c r="AD4851"/>
      <c r="AE4851"/>
      <c r="AG4851"/>
      <c r="AH4851"/>
      <c r="AI4851"/>
      <c r="AK4851"/>
      <c r="AL4851"/>
      <c r="AM4851"/>
      <c r="AO4851"/>
      <c r="AP4851"/>
      <c r="AQ4851"/>
      <c r="AS4851"/>
      <c r="AT4851"/>
      <c r="AU4851"/>
      <c r="AW4851"/>
      <c r="AX4851"/>
      <c r="AY4851"/>
      <c r="BA4851"/>
      <c r="BB4851"/>
      <c r="BC4851"/>
      <c r="BE4851"/>
      <c r="BF4851"/>
      <c r="BG4851"/>
      <c r="BI4851"/>
      <c r="BJ4851"/>
      <c r="BK4851"/>
      <c r="BM4851"/>
      <c r="BN4851"/>
      <c r="BO4851"/>
    </row>
    <row r="4852" spans="1:67">
      <c r="A4852"/>
      <c r="B4852"/>
      <c r="C4852"/>
      <c r="E4852"/>
      <c r="F4852"/>
      <c r="G4852"/>
      <c r="I4852"/>
      <c r="J4852"/>
      <c r="K4852"/>
      <c r="M4852"/>
      <c r="N4852"/>
      <c r="O4852"/>
      <c r="Q4852"/>
      <c r="R4852"/>
      <c r="S4852"/>
      <c r="U4852"/>
      <c r="V4852"/>
      <c r="W4852"/>
      <c r="Y4852"/>
      <c r="Z4852"/>
      <c r="AA4852"/>
      <c r="AC4852"/>
      <c r="AD4852"/>
      <c r="AE4852"/>
      <c r="AG4852"/>
      <c r="AH4852"/>
      <c r="AI4852"/>
      <c r="AK4852"/>
      <c r="AL4852"/>
      <c r="AM4852"/>
      <c r="AO4852"/>
      <c r="AP4852"/>
      <c r="AQ4852"/>
      <c r="AS4852"/>
      <c r="AT4852"/>
      <c r="AU4852"/>
      <c r="AW4852"/>
      <c r="AX4852"/>
      <c r="AY4852"/>
      <c r="BA4852"/>
      <c r="BB4852"/>
      <c r="BC4852"/>
      <c r="BE4852"/>
      <c r="BF4852"/>
      <c r="BG4852"/>
      <c r="BI4852"/>
      <c r="BJ4852"/>
      <c r="BK4852"/>
      <c r="BM4852"/>
      <c r="BN4852"/>
      <c r="BO4852"/>
    </row>
    <row r="4853" spans="1:67">
      <c r="A4853"/>
      <c r="B4853"/>
      <c r="C4853"/>
      <c r="E4853"/>
      <c r="F4853"/>
      <c r="G4853"/>
      <c r="I4853"/>
      <c r="J4853"/>
      <c r="K4853"/>
      <c r="M4853"/>
      <c r="N4853"/>
      <c r="O4853"/>
      <c r="Q4853"/>
      <c r="R4853"/>
      <c r="S4853"/>
      <c r="U4853"/>
      <c r="V4853"/>
      <c r="W4853"/>
      <c r="Y4853"/>
      <c r="Z4853"/>
      <c r="AA4853"/>
      <c r="AC4853"/>
      <c r="AD4853"/>
      <c r="AE4853"/>
      <c r="AG4853"/>
      <c r="AH4853"/>
      <c r="AI4853"/>
      <c r="AK4853"/>
      <c r="AL4853"/>
      <c r="AM4853"/>
      <c r="AO4853"/>
      <c r="AP4853"/>
      <c r="AQ4853"/>
      <c r="AS4853"/>
      <c r="AT4853"/>
      <c r="AU4853"/>
      <c r="AW4853"/>
      <c r="AX4853"/>
      <c r="AY4853"/>
      <c r="BA4853"/>
      <c r="BB4853"/>
      <c r="BC4853"/>
      <c r="BE4853"/>
      <c r="BF4853"/>
      <c r="BG4853"/>
      <c r="BI4853"/>
      <c r="BJ4853"/>
      <c r="BK4853"/>
      <c r="BM4853"/>
      <c r="BN4853"/>
      <c r="BO4853"/>
    </row>
    <row r="4854" spans="1:67">
      <c r="A4854"/>
      <c r="B4854"/>
      <c r="C4854"/>
      <c r="E4854"/>
      <c r="F4854"/>
      <c r="G4854"/>
      <c r="I4854"/>
      <c r="J4854"/>
      <c r="K4854"/>
      <c r="M4854"/>
      <c r="N4854"/>
      <c r="O4854"/>
      <c r="Q4854"/>
      <c r="R4854"/>
      <c r="S4854"/>
      <c r="U4854"/>
      <c r="V4854"/>
      <c r="W4854"/>
      <c r="Y4854"/>
      <c r="Z4854"/>
      <c r="AA4854"/>
      <c r="AC4854"/>
      <c r="AD4854"/>
      <c r="AE4854"/>
      <c r="AG4854"/>
      <c r="AH4854"/>
      <c r="AI4854"/>
      <c r="AK4854"/>
      <c r="AL4854"/>
      <c r="AM4854"/>
      <c r="AO4854"/>
      <c r="AP4854"/>
      <c r="AQ4854"/>
      <c r="AS4854"/>
      <c r="AT4854"/>
      <c r="AU4854"/>
      <c r="AW4854"/>
      <c r="AX4854"/>
      <c r="AY4854"/>
      <c r="BA4854"/>
      <c r="BB4854"/>
      <c r="BC4854"/>
      <c r="BE4854"/>
      <c r="BF4854"/>
      <c r="BG4854"/>
      <c r="BI4854"/>
      <c r="BJ4854"/>
      <c r="BK4854"/>
      <c r="BM4854"/>
      <c r="BN4854"/>
      <c r="BO4854"/>
    </row>
    <row r="4855" spans="1:67">
      <c r="A4855"/>
      <c r="B4855"/>
      <c r="C4855"/>
      <c r="E4855"/>
      <c r="F4855"/>
      <c r="G4855"/>
      <c r="I4855"/>
      <c r="J4855"/>
      <c r="K4855"/>
      <c r="M4855"/>
      <c r="N4855"/>
      <c r="O4855"/>
      <c r="Q4855"/>
      <c r="R4855"/>
      <c r="S4855"/>
      <c r="U4855"/>
      <c r="V4855"/>
      <c r="W4855"/>
      <c r="Y4855"/>
      <c r="Z4855"/>
      <c r="AA4855"/>
      <c r="AC4855"/>
      <c r="AD4855"/>
      <c r="AE4855"/>
      <c r="AG4855"/>
      <c r="AH4855"/>
      <c r="AI4855"/>
      <c r="AK4855"/>
      <c r="AL4855"/>
      <c r="AM4855"/>
      <c r="AO4855"/>
      <c r="AP4855"/>
      <c r="AQ4855"/>
      <c r="AS4855"/>
      <c r="AT4855"/>
      <c r="AU4855"/>
      <c r="AW4855"/>
      <c r="AX4855"/>
      <c r="AY4855"/>
      <c r="BA4855"/>
      <c r="BB4855"/>
      <c r="BC4855"/>
      <c r="BE4855"/>
      <c r="BF4855"/>
      <c r="BG4855"/>
      <c r="BI4855"/>
      <c r="BJ4855"/>
      <c r="BK4855"/>
      <c r="BM4855"/>
      <c r="BN4855"/>
      <c r="BO4855"/>
    </row>
    <row r="4856" spans="1:67">
      <c r="A4856"/>
      <c r="B4856"/>
      <c r="C4856"/>
      <c r="E4856"/>
      <c r="F4856"/>
      <c r="G4856"/>
      <c r="I4856"/>
      <c r="J4856"/>
      <c r="K4856"/>
      <c r="M4856"/>
      <c r="N4856"/>
      <c r="O4856"/>
      <c r="Q4856"/>
      <c r="R4856"/>
      <c r="S4856"/>
      <c r="U4856"/>
      <c r="V4856"/>
      <c r="W4856"/>
      <c r="Y4856"/>
      <c r="Z4856"/>
      <c r="AA4856"/>
      <c r="AC4856"/>
      <c r="AD4856"/>
      <c r="AE4856"/>
      <c r="AG4856"/>
      <c r="AH4856"/>
      <c r="AI4856"/>
      <c r="AK4856"/>
      <c r="AL4856"/>
      <c r="AM4856"/>
      <c r="AO4856"/>
      <c r="AP4856"/>
      <c r="AQ4856"/>
      <c r="AS4856"/>
      <c r="AT4856"/>
      <c r="AU4856"/>
      <c r="AW4856"/>
      <c r="AX4856"/>
      <c r="AY4856"/>
      <c r="BA4856"/>
      <c r="BB4856"/>
      <c r="BC4856"/>
      <c r="BE4856"/>
      <c r="BF4856"/>
      <c r="BG4856"/>
      <c r="BI4856"/>
      <c r="BJ4856"/>
      <c r="BK4856"/>
      <c r="BM4856"/>
      <c r="BN4856"/>
      <c r="BO4856"/>
    </row>
    <row r="4857" spans="1:67">
      <c r="A4857"/>
      <c r="B4857"/>
      <c r="C4857"/>
      <c r="E4857"/>
      <c r="F4857"/>
      <c r="G4857"/>
      <c r="I4857"/>
      <c r="J4857"/>
      <c r="K4857"/>
      <c r="M4857"/>
      <c r="N4857"/>
      <c r="O4857"/>
      <c r="Q4857"/>
      <c r="R4857"/>
      <c r="S4857"/>
      <c r="U4857"/>
      <c r="V4857"/>
      <c r="W4857"/>
      <c r="Y4857"/>
      <c r="Z4857"/>
      <c r="AA4857"/>
      <c r="AC4857"/>
      <c r="AD4857"/>
      <c r="AE4857"/>
      <c r="AG4857"/>
      <c r="AH4857"/>
      <c r="AI4857"/>
      <c r="AK4857"/>
      <c r="AL4857"/>
      <c r="AM4857"/>
      <c r="AO4857"/>
      <c r="AP4857"/>
      <c r="AQ4857"/>
      <c r="AS4857"/>
      <c r="AT4857"/>
      <c r="AU4857"/>
      <c r="AW4857"/>
      <c r="AX4857"/>
      <c r="AY4857"/>
      <c r="BA4857"/>
      <c r="BB4857"/>
      <c r="BC4857"/>
      <c r="BE4857"/>
      <c r="BF4857"/>
      <c r="BG4857"/>
      <c r="BI4857"/>
      <c r="BJ4857"/>
      <c r="BK4857"/>
      <c r="BM4857"/>
      <c r="BN4857"/>
      <c r="BO4857"/>
    </row>
    <row r="4858" spans="1:67">
      <c r="A4858"/>
      <c r="B4858"/>
      <c r="C4858"/>
      <c r="E4858"/>
      <c r="F4858"/>
      <c r="G4858"/>
      <c r="I4858"/>
      <c r="J4858"/>
      <c r="K4858"/>
      <c r="M4858"/>
      <c r="N4858"/>
      <c r="O4858"/>
      <c r="Q4858"/>
      <c r="R4858"/>
      <c r="S4858"/>
      <c r="U4858"/>
      <c r="V4858"/>
      <c r="W4858"/>
      <c r="Y4858"/>
      <c r="Z4858"/>
      <c r="AA4858"/>
      <c r="AC4858"/>
      <c r="AD4858"/>
      <c r="AE4858"/>
      <c r="AG4858"/>
      <c r="AH4858"/>
      <c r="AI4858"/>
      <c r="AK4858"/>
      <c r="AL4858"/>
      <c r="AM4858"/>
      <c r="AO4858"/>
      <c r="AP4858"/>
      <c r="AQ4858"/>
      <c r="AS4858"/>
      <c r="AT4858"/>
      <c r="AU4858"/>
      <c r="AW4858"/>
      <c r="AX4858"/>
      <c r="AY4858"/>
      <c r="BA4858"/>
      <c r="BB4858"/>
      <c r="BC4858"/>
      <c r="BE4858"/>
      <c r="BF4858"/>
      <c r="BG4858"/>
      <c r="BI4858"/>
      <c r="BJ4858"/>
      <c r="BK4858"/>
      <c r="BM4858"/>
      <c r="BN4858"/>
      <c r="BO4858"/>
    </row>
    <row r="4859" spans="1:67">
      <c r="A4859"/>
      <c r="B4859"/>
      <c r="C4859"/>
      <c r="E4859"/>
      <c r="F4859"/>
      <c r="G4859"/>
      <c r="I4859"/>
      <c r="J4859"/>
      <c r="K4859"/>
      <c r="M4859"/>
      <c r="N4859"/>
      <c r="O4859"/>
      <c r="Q4859"/>
      <c r="R4859"/>
      <c r="S4859"/>
      <c r="U4859"/>
      <c r="V4859"/>
      <c r="W4859"/>
      <c r="Y4859"/>
      <c r="Z4859"/>
      <c r="AA4859"/>
      <c r="AC4859"/>
      <c r="AD4859"/>
      <c r="AE4859"/>
      <c r="AG4859"/>
      <c r="AH4859"/>
      <c r="AI4859"/>
      <c r="AK4859"/>
      <c r="AL4859"/>
      <c r="AM4859"/>
      <c r="AO4859"/>
      <c r="AP4859"/>
      <c r="AQ4859"/>
      <c r="AS4859"/>
      <c r="AT4859"/>
      <c r="AU4859"/>
      <c r="AW4859"/>
      <c r="AX4859"/>
      <c r="AY4859"/>
      <c r="BA4859"/>
      <c r="BB4859"/>
      <c r="BC4859"/>
      <c r="BE4859"/>
      <c r="BF4859"/>
      <c r="BG4859"/>
      <c r="BI4859"/>
      <c r="BJ4859"/>
      <c r="BK4859"/>
      <c r="BM4859"/>
      <c r="BN4859"/>
      <c r="BO4859"/>
    </row>
    <row r="4860" spans="1:67">
      <c r="A4860"/>
      <c r="B4860"/>
      <c r="C4860"/>
      <c r="E4860"/>
      <c r="F4860"/>
      <c r="G4860"/>
      <c r="I4860"/>
      <c r="J4860"/>
      <c r="K4860"/>
      <c r="M4860"/>
      <c r="N4860"/>
      <c r="O4860"/>
      <c r="Q4860"/>
      <c r="R4860"/>
      <c r="S4860"/>
      <c r="U4860"/>
      <c r="V4860"/>
      <c r="W4860"/>
      <c r="Y4860"/>
      <c r="Z4860"/>
      <c r="AA4860"/>
      <c r="AC4860"/>
      <c r="AD4860"/>
      <c r="AE4860"/>
      <c r="AG4860"/>
      <c r="AH4860"/>
      <c r="AI4860"/>
      <c r="AK4860"/>
      <c r="AL4860"/>
      <c r="AM4860"/>
      <c r="AO4860"/>
      <c r="AP4860"/>
      <c r="AQ4860"/>
      <c r="AS4860"/>
      <c r="AT4860"/>
      <c r="AU4860"/>
      <c r="AW4860"/>
      <c r="AX4860"/>
      <c r="AY4860"/>
      <c r="BA4860"/>
      <c r="BB4860"/>
      <c r="BC4860"/>
      <c r="BE4860"/>
      <c r="BF4860"/>
      <c r="BG4860"/>
      <c r="BI4860"/>
      <c r="BJ4860"/>
      <c r="BK4860"/>
      <c r="BM4860"/>
      <c r="BN4860"/>
      <c r="BO4860"/>
    </row>
    <row r="4861" spans="1:67">
      <c r="A4861"/>
      <c r="B4861"/>
      <c r="C4861"/>
      <c r="E4861"/>
      <c r="F4861"/>
      <c r="G4861"/>
      <c r="I4861"/>
      <c r="J4861"/>
      <c r="K4861"/>
      <c r="M4861"/>
      <c r="N4861"/>
      <c r="O4861"/>
      <c r="Q4861"/>
      <c r="R4861"/>
      <c r="S4861"/>
      <c r="U4861"/>
      <c r="V4861"/>
      <c r="W4861"/>
      <c r="Y4861"/>
      <c r="Z4861"/>
      <c r="AA4861"/>
      <c r="AC4861"/>
      <c r="AD4861"/>
      <c r="AE4861"/>
      <c r="AG4861"/>
      <c r="AH4861"/>
      <c r="AI4861"/>
      <c r="AK4861"/>
      <c r="AL4861"/>
      <c r="AM4861"/>
      <c r="AO4861"/>
      <c r="AP4861"/>
      <c r="AQ4861"/>
      <c r="AS4861"/>
      <c r="AT4861"/>
      <c r="AU4861"/>
      <c r="AW4861"/>
      <c r="AX4861"/>
      <c r="AY4861"/>
      <c r="BA4861"/>
      <c r="BB4861"/>
      <c r="BC4861"/>
      <c r="BE4861"/>
      <c r="BF4861"/>
      <c r="BG4861"/>
      <c r="BI4861"/>
      <c r="BJ4861"/>
      <c r="BK4861"/>
      <c r="BM4861"/>
      <c r="BN4861"/>
      <c r="BO4861"/>
    </row>
    <row r="4862" spans="1:67">
      <c r="A4862"/>
      <c r="B4862"/>
      <c r="C4862"/>
      <c r="E4862"/>
      <c r="F4862"/>
      <c r="G4862"/>
      <c r="I4862"/>
      <c r="J4862"/>
      <c r="K4862"/>
      <c r="M4862"/>
      <c r="N4862"/>
      <c r="O4862"/>
      <c r="Q4862"/>
      <c r="R4862"/>
      <c r="S4862"/>
      <c r="U4862"/>
      <c r="V4862"/>
      <c r="W4862"/>
      <c r="Y4862"/>
      <c r="Z4862"/>
      <c r="AA4862"/>
      <c r="AC4862"/>
      <c r="AD4862"/>
      <c r="AE4862"/>
      <c r="AG4862"/>
      <c r="AH4862"/>
      <c r="AI4862"/>
      <c r="AK4862"/>
      <c r="AL4862"/>
      <c r="AM4862"/>
      <c r="AO4862"/>
      <c r="AP4862"/>
      <c r="AQ4862"/>
      <c r="AS4862"/>
      <c r="AT4862"/>
      <c r="AU4862"/>
      <c r="AW4862"/>
      <c r="AX4862"/>
      <c r="AY4862"/>
      <c r="BA4862"/>
      <c r="BB4862"/>
      <c r="BC4862"/>
      <c r="BE4862"/>
      <c r="BF4862"/>
      <c r="BG4862"/>
      <c r="BI4862"/>
      <c r="BJ4862"/>
      <c r="BK4862"/>
      <c r="BM4862"/>
      <c r="BN4862"/>
      <c r="BO4862"/>
    </row>
    <row r="4863" spans="1:67">
      <c r="A4863"/>
      <c r="B4863"/>
      <c r="C4863"/>
      <c r="E4863"/>
      <c r="F4863"/>
      <c r="G4863"/>
      <c r="I4863"/>
      <c r="J4863"/>
      <c r="K4863"/>
      <c r="M4863"/>
      <c r="N4863"/>
      <c r="O4863"/>
      <c r="Q4863"/>
      <c r="R4863"/>
      <c r="S4863"/>
      <c r="U4863"/>
      <c r="V4863"/>
      <c r="W4863"/>
      <c r="Y4863"/>
      <c r="Z4863"/>
      <c r="AA4863"/>
      <c r="AC4863"/>
      <c r="AD4863"/>
      <c r="AE4863"/>
      <c r="AG4863"/>
      <c r="AH4863"/>
      <c r="AI4863"/>
      <c r="AK4863"/>
      <c r="AL4863"/>
      <c r="AM4863"/>
      <c r="AO4863"/>
      <c r="AP4863"/>
      <c r="AQ4863"/>
      <c r="AS4863"/>
      <c r="AT4863"/>
      <c r="AU4863"/>
      <c r="AW4863"/>
      <c r="AX4863"/>
      <c r="AY4863"/>
      <c r="BA4863"/>
      <c r="BB4863"/>
      <c r="BC4863"/>
      <c r="BE4863"/>
      <c r="BF4863"/>
      <c r="BG4863"/>
      <c r="BI4863"/>
      <c r="BJ4863"/>
      <c r="BK4863"/>
      <c r="BM4863"/>
      <c r="BN4863"/>
      <c r="BO4863"/>
    </row>
    <row r="4864" spans="1:67">
      <c r="A4864"/>
      <c r="B4864"/>
      <c r="C4864"/>
      <c r="E4864"/>
      <c r="F4864"/>
      <c r="G4864"/>
      <c r="I4864"/>
      <c r="J4864"/>
      <c r="K4864"/>
      <c r="M4864"/>
      <c r="N4864"/>
      <c r="O4864"/>
      <c r="Q4864"/>
      <c r="R4864"/>
      <c r="S4864"/>
      <c r="U4864"/>
      <c r="V4864"/>
      <c r="W4864"/>
      <c r="Y4864"/>
      <c r="Z4864"/>
      <c r="AA4864"/>
      <c r="AC4864"/>
      <c r="AD4864"/>
      <c r="AE4864"/>
      <c r="AG4864"/>
      <c r="AH4864"/>
      <c r="AI4864"/>
      <c r="AK4864"/>
      <c r="AL4864"/>
      <c r="AM4864"/>
      <c r="AO4864"/>
      <c r="AP4864"/>
      <c r="AQ4864"/>
      <c r="AS4864"/>
      <c r="AT4864"/>
      <c r="AU4864"/>
      <c r="AW4864"/>
      <c r="AX4864"/>
      <c r="AY4864"/>
      <c r="BA4864"/>
      <c r="BB4864"/>
      <c r="BC4864"/>
      <c r="BE4864"/>
      <c r="BF4864"/>
      <c r="BG4864"/>
      <c r="BI4864"/>
      <c r="BJ4864"/>
      <c r="BK4864"/>
      <c r="BM4864"/>
      <c r="BN4864"/>
      <c r="BO4864"/>
    </row>
    <row r="4865" spans="1:67">
      <c r="A4865"/>
      <c r="B4865"/>
      <c r="C4865"/>
      <c r="E4865"/>
      <c r="F4865"/>
      <c r="G4865"/>
      <c r="I4865"/>
      <c r="J4865"/>
      <c r="K4865"/>
      <c r="M4865"/>
      <c r="N4865"/>
      <c r="O4865"/>
      <c r="Q4865"/>
      <c r="R4865"/>
      <c r="S4865"/>
      <c r="U4865"/>
      <c r="V4865"/>
      <c r="W4865"/>
      <c r="Y4865"/>
      <c r="Z4865"/>
      <c r="AA4865"/>
      <c r="AC4865"/>
      <c r="AD4865"/>
      <c r="AE4865"/>
      <c r="AG4865"/>
      <c r="AH4865"/>
      <c r="AI4865"/>
      <c r="AK4865"/>
      <c r="AL4865"/>
      <c r="AM4865"/>
      <c r="AO4865"/>
      <c r="AP4865"/>
      <c r="AQ4865"/>
      <c r="AS4865"/>
      <c r="AT4865"/>
      <c r="AU4865"/>
      <c r="AW4865"/>
      <c r="AX4865"/>
      <c r="AY4865"/>
      <c r="BA4865"/>
      <c r="BB4865"/>
      <c r="BC4865"/>
      <c r="BE4865"/>
      <c r="BF4865"/>
      <c r="BG4865"/>
      <c r="BI4865"/>
      <c r="BJ4865"/>
      <c r="BK4865"/>
      <c r="BM4865"/>
      <c r="BN4865"/>
      <c r="BO4865"/>
    </row>
    <row r="4866" spans="1:67">
      <c r="A4866"/>
      <c r="B4866"/>
      <c r="C4866"/>
      <c r="E4866"/>
      <c r="F4866"/>
      <c r="G4866"/>
      <c r="I4866"/>
      <c r="J4866"/>
      <c r="K4866"/>
      <c r="M4866"/>
      <c r="N4866"/>
      <c r="O4866"/>
      <c r="Q4866"/>
      <c r="R4866"/>
      <c r="S4866"/>
      <c r="U4866"/>
      <c r="V4866"/>
      <c r="W4866"/>
      <c r="Y4866"/>
      <c r="Z4866"/>
      <c r="AA4866"/>
      <c r="AC4866"/>
      <c r="AD4866"/>
      <c r="AE4866"/>
      <c r="AG4866"/>
      <c r="AH4866"/>
      <c r="AI4866"/>
      <c r="AK4866"/>
      <c r="AL4866"/>
      <c r="AM4866"/>
      <c r="AO4866"/>
      <c r="AP4866"/>
      <c r="AQ4866"/>
      <c r="AS4866"/>
      <c r="AT4866"/>
      <c r="AU4866"/>
      <c r="AW4866"/>
      <c r="AX4866"/>
      <c r="AY4866"/>
      <c r="BA4866"/>
      <c r="BB4866"/>
      <c r="BC4866"/>
      <c r="BE4866"/>
      <c r="BF4866"/>
      <c r="BG4866"/>
      <c r="BI4866"/>
      <c r="BJ4866"/>
      <c r="BK4866"/>
      <c r="BM4866"/>
      <c r="BN4866"/>
      <c r="BO4866"/>
    </row>
    <row r="4867" spans="1:67">
      <c r="A4867"/>
      <c r="B4867"/>
      <c r="C4867"/>
      <c r="E4867"/>
      <c r="F4867"/>
      <c r="G4867"/>
      <c r="I4867"/>
      <c r="J4867"/>
      <c r="K4867"/>
      <c r="M4867"/>
      <c r="N4867"/>
      <c r="O4867"/>
      <c r="Q4867"/>
      <c r="R4867"/>
      <c r="S4867"/>
      <c r="U4867"/>
      <c r="V4867"/>
      <c r="W4867"/>
      <c r="Y4867"/>
      <c r="Z4867"/>
      <c r="AA4867"/>
      <c r="AC4867"/>
      <c r="AD4867"/>
      <c r="AE4867"/>
      <c r="AG4867"/>
      <c r="AH4867"/>
      <c r="AI4867"/>
      <c r="AK4867"/>
      <c r="AL4867"/>
      <c r="AM4867"/>
      <c r="AO4867"/>
      <c r="AP4867"/>
      <c r="AQ4867"/>
      <c r="AS4867"/>
      <c r="AT4867"/>
      <c r="AU4867"/>
      <c r="AW4867"/>
      <c r="AX4867"/>
      <c r="AY4867"/>
      <c r="BA4867"/>
      <c r="BB4867"/>
      <c r="BC4867"/>
      <c r="BE4867"/>
      <c r="BF4867"/>
      <c r="BG4867"/>
      <c r="BI4867"/>
      <c r="BJ4867"/>
      <c r="BK4867"/>
      <c r="BM4867"/>
      <c r="BN4867"/>
      <c r="BO4867"/>
    </row>
    <row r="4868" spans="1:67">
      <c r="A4868"/>
      <c r="B4868"/>
      <c r="C4868"/>
      <c r="E4868"/>
      <c r="F4868"/>
      <c r="G4868"/>
      <c r="I4868"/>
      <c r="J4868"/>
      <c r="K4868"/>
      <c r="M4868"/>
      <c r="N4868"/>
      <c r="O4868"/>
      <c r="Q4868"/>
      <c r="R4868"/>
      <c r="S4868"/>
      <c r="U4868"/>
      <c r="V4868"/>
      <c r="W4868"/>
      <c r="Y4868"/>
      <c r="Z4868"/>
      <c r="AA4868"/>
      <c r="AC4868"/>
      <c r="AD4868"/>
      <c r="AE4868"/>
      <c r="AG4868"/>
      <c r="AH4868"/>
      <c r="AI4868"/>
      <c r="AK4868"/>
      <c r="AL4868"/>
      <c r="AM4868"/>
      <c r="AO4868"/>
      <c r="AP4868"/>
      <c r="AQ4868"/>
      <c r="AS4868"/>
      <c r="AT4868"/>
      <c r="AU4868"/>
      <c r="AW4868"/>
      <c r="AX4868"/>
      <c r="AY4868"/>
      <c r="BA4868"/>
      <c r="BB4868"/>
      <c r="BC4868"/>
      <c r="BE4868"/>
      <c r="BF4868"/>
      <c r="BG4868"/>
      <c r="BI4868"/>
      <c r="BJ4868"/>
      <c r="BK4868"/>
      <c r="BM4868"/>
      <c r="BN4868"/>
      <c r="BO4868"/>
    </row>
    <row r="4869" spans="1:67">
      <c r="A4869"/>
      <c r="B4869"/>
      <c r="C4869"/>
      <c r="E4869"/>
      <c r="F4869"/>
      <c r="G4869"/>
      <c r="I4869"/>
      <c r="J4869"/>
      <c r="K4869"/>
      <c r="M4869"/>
      <c r="N4869"/>
      <c r="O4869"/>
      <c r="Q4869"/>
      <c r="R4869"/>
      <c r="S4869"/>
      <c r="U4869"/>
      <c r="V4869"/>
      <c r="W4869"/>
      <c r="Y4869"/>
      <c r="Z4869"/>
      <c r="AA4869"/>
      <c r="AC4869"/>
      <c r="AD4869"/>
      <c r="AE4869"/>
      <c r="AG4869"/>
      <c r="AH4869"/>
      <c r="AI4869"/>
      <c r="AK4869"/>
      <c r="AL4869"/>
      <c r="AM4869"/>
      <c r="AO4869"/>
      <c r="AP4869"/>
      <c r="AQ4869"/>
      <c r="AS4869"/>
      <c r="AT4869"/>
      <c r="AU4869"/>
      <c r="AW4869"/>
      <c r="AX4869"/>
      <c r="AY4869"/>
      <c r="BA4869"/>
      <c r="BB4869"/>
      <c r="BC4869"/>
      <c r="BE4869"/>
      <c r="BF4869"/>
      <c r="BG4869"/>
      <c r="BI4869"/>
      <c r="BJ4869"/>
      <c r="BK4869"/>
      <c r="BM4869"/>
      <c r="BN4869"/>
      <c r="BO4869"/>
    </row>
    <row r="4870" spans="1:67">
      <c r="A4870"/>
      <c r="B4870"/>
      <c r="C4870"/>
      <c r="E4870"/>
      <c r="F4870"/>
      <c r="G4870"/>
      <c r="I4870"/>
      <c r="J4870"/>
      <c r="K4870"/>
      <c r="M4870"/>
      <c r="N4870"/>
      <c r="O4870"/>
      <c r="Q4870"/>
      <c r="R4870"/>
      <c r="S4870"/>
      <c r="U4870"/>
      <c r="V4870"/>
      <c r="W4870"/>
      <c r="Y4870"/>
      <c r="Z4870"/>
      <c r="AA4870"/>
      <c r="AC4870"/>
      <c r="AD4870"/>
      <c r="AE4870"/>
      <c r="AG4870"/>
      <c r="AH4870"/>
      <c r="AI4870"/>
      <c r="AK4870"/>
      <c r="AL4870"/>
      <c r="AM4870"/>
      <c r="AO4870"/>
      <c r="AP4870"/>
      <c r="AQ4870"/>
      <c r="AS4870"/>
      <c r="AT4870"/>
      <c r="AU4870"/>
      <c r="AW4870"/>
      <c r="AX4870"/>
      <c r="AY4870"/>
      <c r="BA4870"/>
      <c r="BB4870"/>
      <c r="BC4870"/>
      <c r="BE4870"/>
      <c r="BF4870"/>
      <c r="BG4870"/>
      <c r="BI4870"/>
      <c r="BJ4870"/>
      <c r="BK4870"/>
      <c r="BM4870"/>
      <c r="BN4870"/>
      <c r="BO4870"/>
    </row>
    <row r="4871" spans="1:67">
      <c r="A4871"/>
      <c r="B4871"/>
      <c r="C4871"/>
      <c r="E4871"/>
      <c r="F4871"/>
      <c r="G4871"/>
      <c r="I4871"/>
      <c r="J4871"/>
      <c r="K4871"/>
      <c r="M4871"/>
      <c r="N4871"/>
      <c r="O4871"/>
      <c r="Q4871"/>
      <c r="R4871"/>
      <c r="S4871"/>
      <c r="U4871"/>
      <c r="V4871"/>
      <c r="W4871"/>
      <c r="Y4871"/>
      <c r="Z4871"/>
      <c r="AA4871"/>
      <c r="AC4871"/>
      <c r="AD4871"/>
      <c r="AE4871"/>
      <c r="AG4871"/>
      <c r="AH4871"/>
      <c r="AI4871"/>
      <c r="AK4871"/>
      <c r="AL4871"/>
      <c r="AM4871"/>
      <c r="AO4871"/>
      <c r="AP4871"/>
      <c r="AQ4871"/>
      <c r="AS4871"/>
      <c r="AT4871"/>
      <c r="AU4871"/>
      <c r="AW4871"/>
      <c r="AX4871"/>
      <c r="AY4871"/>
      <c r="BA4871"/>
      <c r="BB4871"/>
      <c r="BC4871"/>
      <c r="BE4871"/>
      <c r="BF4871"/>
      <c r="BG4871"/>
      <c r="BI4871"/>
      <c r="BJ4871"/>
      <c r="BK4871"/>
      <c r="BM4871"/>
      <c r="BN4871"/>
      <c r="BO4871"/>
    </row>
    <row r="4872" spans="1:67">
      <c r="A4872"/>
      <c r="B4872"/>
      <c r="C4872"/>
      <c r="E4872"/>
      <c r="F4872"/>
      <c r="G4872"/>
      <c r="I4872"/>
      <c r="J4872"/>
      <c r="K4872"/>
      <c r="M4872"/>
      <c r="N4872"/>
      <c r="O4872"/>
      <c r="Q4872"/>
      <c r="R4872"/>
      <c r="S4872"/>
      <c r="U4872"/>
      <c r="V4872"/>
      <c r="W4872"/>
      <c r="Y4872"/>
      <c r="Z4872"/>
      <c r="AA4872"/>
      <c r="AC4872"/>
      <c r="AD4872"/>
      <c r="AE4872"/>
      <c r="AG4872"/>
      <c r="AH4872"/>
      <c r="AI4872"/>
      <c r="AK4872"/>
      <c r="AL4872"/>
      <c r="AM4872"/>
      <c r="AO4872"/>
      <c r="AP4872"/>
      <c r="AQ4872"/>
      <c r="AS4872"/>
      <c r="AT4872"/>
      <c r="AU4872"/>
      <c r="AW4872"/>
      <c r="AX4872"/>
      <c r="AY4872"/>
      <c r="BA4872"/>
      <c r="BB4872"/>
      <c r="BC4872"/>
      <c r="BE4872"/>
      <c r="BF4872"/>
      <c r="BG4872"/>
      <c r="BI4872"/>
      <c r="BJ4872"/>
      <c r="BK4872"/>
      <c r="BM4872"/>
      <c r="BN4872"/>
      <c r="BO4872"/>
    </row>
    <row r="4873" spans="1:67">
      <c r="A4873"/>
      <c r="B4873"/>
      <c r="C4873"/>
      <c r="E4873"/>
      <c r="F4873"/>
      <c r="G4873"/>
      <c r="I4873"/>
      <c r="J4873"/>
      <c r="K4873"/>
      <c r="M4873"/>
      <c r="N4873"/>
      <c r="O4873"/>
      <c r="Q4873"/>
      <c r="R4873"/>
      <c r="S4873"/>
      <c r="U4873"/>
      <c r="V4873"/>
      <c r="W4873"/>
      <c r="Y4873"/>
      <c r="Z4873"/>
      <c r="AA4873"/>
      <c r="AC4873"/>
      <c r="AD4873"/>
      <c r="AE4873"/>
      <c r="AG4873"/>
      <c r="AH4873"/>
      <c r="AI4873"/>
      <c r="AK4873"/>
      <c r="AL4873"/>
      <c r="AM4873"/>
      <c r="AO4873"/>
      <c r="AP4873"/>
      <c r="AQ4873"/>
      <c r="AS4873"/>
      <c r="AT4873"/>
      <c r="AU4873"/>
      <c r="AW4873"/>
      <c r="AX4873"/>
      <c r="AY4873"/>
      <c r="BA4873"/>
      <c r="BB4873"/>
      <c r="BC4873"/>
      <c r="BE4873"/>
      <c r="BF4873"/>
      <c r="BG4873"/>
      <c r="BI4873"/>
      <c r="BJ4873"/>
      <c r="BK4873"/>
      <c r="BM4873"/>
      <c r="BN4873"/>
      <c r="BO4873"/>
    </row>
    <row r="4874" spans="1:67">
      <c r="A4874"/>
      <c r="B4874"/>
      <c r="C4874"/>
      <c r="E4874"/>
      <c r="F4874"/>
      <c r="G4874"/>
      <c r="I4874"/>
      <c r="J4874"/>
      <c r="K4874"/>
      <c r="M4874"/>
      <c r="N4874"/>
      <c r="O4874"/>
      <c r="Q4874"/>
      <c r="R4874"/>
      <c r="S4874"/>
      <c r="U4874"/>
      <c r="V4874"/>
      <c r="W4874"/>
      <c r="Y4874"/>
      <c r="Z4874"/>
      <c r="AA4874"/>
      <c r="AC4874"/>
      <c r="AD4874"/>
      <c r="AE4874"/>
      <c r="AG4874"/>
      <c r="AH4874"/>
      <c r="AI4874"/>
      <c r="AK4874"/>
      <c r="AL4874"/>
      <c r="AM4874"/>
      <c r="AO4874"/>
      <c r="AP4874"/>
      <c r="AQ4874"/>
      <c r="AS4874"/>
      <c r="AT4874"/>
      <c r="AU4874"/>
      <c r="AW4874"/>
      <c r="AX4874"/>
      <c r="AY4874"/>
      <c r="BA4874"/>
      <c r="BB4874"/>
      <c r="BC4874"/>
      <c r="BE4874"/>
      <c r="BF4874"/>
      <c r="BG4874"/>
      <c r="BI4874"/>
      <c r="BJ4874"/>
      <c r="BK4874"/>
      <c r="BM4874"/>
      <c r="BN4874"/>
      <c r="BO4874"/>
    </row>
    <row r="4875" spans="1:67">
      <c r="A4875"/>
      <c r="B4875"/>
      <c r="C4875"/>
      <c r="E4875"/>
      <c r="F4875"/>
      <c r="G4875"/>
      <c r="I4875"/>
      <c r="J4875"/>
      <c r="K4875"/>
      <c r="M4875"/>
      <c r="N4875"/>
      <c r="O4875"/>
      <c r="Q4875"/>
      <c r="R4875"/>
      <c r="S4875"/>
      <c r="U4875"/>
      <c r="V4875"/>
      <c r="W4875"/>
      <c r="Y4875"/>
      <c r="Z4875"/>
      <c r="AA4875"/>
      <c r="AC4875"/>
      <c r="AD4875"/>
      <c r="AE4875"/>
      <c r="AG4875"/>
      <c r="AH4875"/>
      <c r="AI4875"/>
      <c r="AK4875"/>
      <c r="AL4875"/>
      <c r="AM4875"/>
      <c r="AO4875"/>
      <c r="AP4875"/>
      <c r="AQ4875"/>
      <c r="AS4875"/>
      <c r="AT4875"/>
      <c r="AU4875"/>
      <c r="AW4875"/>
      <c r="AX4875"/>
      <c r="AY4875"/>
      <c r="BA4875"/>
      <c r="BB4875"/>
      <c r="BC4875"/>
      <c r="BE4875"/>
      <c r="BF4875"/>
      <c r="BG4875"/>
      <c r="BI4875"/>
      <c r="BJ4875"/>
      <c r="BK4875"/>
      <c r="BM4875"/>
      <c r="BN4875"/>
      <c r="BO4875"/>
    </row>
    <row r="4876" spans="1:67">
      <c r="A4876"/>
      <c r="B4876"/>
      <c r="C4876"/>
      <c r="E4876"/>
      <c r="F4876"/>
      <c r="G4876"/>
      <c r="I4876"/>
      <c r="J4876"/>
      <c r="K4876"/>
      <c r="M4876"/>
      <c r="N4876"/>
      <c r="O4876"/>
      <c r="Q4876"/>
      <c r="R4876"/>
      <c r="S4876"/>
      <c r="U4876"/>
      <c r="V4876"/>
      <c r="W4876"/>
      <c r="Y4876"/>
      <c r="Z4876"/>
      <c r="AA4876"/>
      <c r="AC4876"/>
      <c r="AD4876"/>
      <c r="AE4876"/>
      <c r="AG4876"/>
      <c r="AH4876"/>
      <c r="AI4876"/>
      <c r="AK4876"/>
      <c r="AL4876"/>
      <c r="AM4876"/>
      <c r="AO4876"/>
      <c r="AP4876"/>
      <c r="AQ4876"/>
      <c r="AS4876"/>
      <c r="AT4876"/>
      <c r="AU4876"/>
      <c r="AW4876"/>
      <c r="AX4876"/>
      <c r="AY4876"/>
      <c r="BA4876"/>
      <c r="BB4876"/>
      <c r="BC4876"/>
      <c r="BE4876"/>
      <c r="BF4876"/>
      <c r="BG4876"/>
      <c r="BI4876"/>
      <c r="BJ4876"/>
      <c r="BK4876"/>
      <c r="BM4876"/>
      <c r="BN4876"/>
      <c r="BO4876"/>
    </row>
    <row r="4877" spans="1:67">
      <c r="A4877"/>
      <c r="B4877"/>
      <c r="C4877"/>
      <c r="E4877"/>
      <c r="F4877"/>
      <c r="G4877"/>
      <c r="I4877"/>
      <c r="J4877"/>
      <c r="K4877"/>
      <c r="M4877"/>
      <c r="N4877"/>
      <c r="O4877"/>
      <c r="Q4877"/>
      <c r="R4877"/>
      <c r="S4877"/>
      <c r="U4877"/>
      <c r="V4877"/>
      <c r="W4877"/>
      <c r="Y4877"/>
      <c r="Z4877"/>
      <c r="AA4877"/>
      <c r="AC4877"/>
      <c r="AD4877"/>
      <c r="AE4877"/>
      <c r="AG4877"/>
      <c r="AH4877"/>
      <c r="AI4877"/>
      <c r="AK4877"/>
      <c r="AL4877"/>
      <c r="AM4877"/>
      <c r="AO4877"/>
      <c r="AP4877"/>
      <c r="AQ4877"/>
      <c r="AS4877"/>
      <c r="AT4877"/>
      <c r="AU4877"/>
      <c r="AW4877"/>
      <c r="AX4877"/>
      <c r="AY4877"/>
      <c r="BA4877"/>
      <c r="BB4877"/>
      <c r="BC4877"/>
      <c r="BE4877"/>
      <c r="BF4877"/>
      <c r="BG4877"/>
      <c r="BI4877"/>
      <c r="BJ4877"/>
      <c r="BK4877"/>
      <c r="BM4877"/>
      <c r="BN4877"/>
      <c r="BO4877"/>
    </row>
    <row r="4878" spans="1:67">
      <c r="A4878"/>
      <c r="B4878"/>
      <c r="C4878"/>
      <c r="E4878"/>
      <c r="F4878"/>
      <c r="G4878"/>
      <c r="I4878"/>
      <c r="J4878"/>
      <c r="K4878"/>
      <c r="M4878"/>
      <c r="N4878"/>
      <c r="O4878"/>
      <c r="Q4878"/>
      <c r="R4878"/>
      <c r="S4878"/>
      <c r="U4878"/>
      <c r="V4878"/>
      <c r="W4878"/>
      <c r="Y4878"/>
      <c r="Z4878"/>
      <c r="AA4878"/>
      <c r="AC4878"/>
      <c r="AD4878"/>
      <c r="AE4878"/>
      <c r="AG4878"/>
      <c r="AH4878"/>
      <c r="AI4878"/>
      <c r="AK4878"/>
      <c r="AL4878"/>
      <c r="AM4878"/>
      <c r="AO4878"/>
      <c r="AP4878"/>
      <c r="AQ4878"/>
      <c r="AS4878"/>
      <c r="AT4878"/>
      <c r="AU4878"/>
      <c r="AW4878"/>
      <c r="AX4878"/>
      <c r="AY4878"/>
      <c r="BA4878"/>
      <c r="BB4878"/>
      <c r="BC4878"/>
      <c r="BE4878"/>
      <c r="BF4878"/>
      <c r="BG4878"/>
      <c r="BI4878"/>
      <c r="BJ4878"/>
      <c r="BK4878"/>
      <c r="BM4878"/>
      <c r="BN4878"/>
      <c r="BO4878"/>
    </row>
    <row r="4879" spans="1:67">
      <c r="A4879"/>
      <c r="B4879"/>
      <c r="C4879"/>
      <c r="E4879"/>
      <c r="F4879"/>
      <c r="G4879"/>
      <c r="I4879"/>
      <c r="J4879"/>
      <c r="K4879"/>
      <c r="M4879"/>
      <c r="N4879"/>
      <c r="O4879"/>
      <c r="Q4879"/>
      <c r="R4879"/>
      <c r="S4879"/>
      <c r="U4879"/>
      <c r="V4879"/>
      <c r="W4879"/>
      <c r="Y4879"/>
      <c r="Z4879"/>
      <c r="AA4879"/>
      <c r="AC4879"/>
      <c r="AD4879"/>
      <c r="AE4879"/>
      <c r="AG4879"/>
      <c r="AH4879"/>
      <c r="AI4879"/>
      <c r="AK4879"/>
      <c r="AL4879"/>
      <c r="AM4879"/>
      <c r="AO4879"/>
      <c r="AP4879"/>
      <c r="AQ4879"/>
      <c r="AS4879"/>
      <c r="AT4879"/>
      <c r="AU4879"/>
      <c r="AW4879"/>
      <c r="AX4879"/>
      <c r="AY4879"/>
      <c r="BA4879"/>
      <c r="BB4879"/>
      <c r="BC4879"/>
      <c r="BE4879"/>
      <c r="BF4879"/>
      <c r="BG4879"/>
      <c r="BI4879"/>
      <c r="BJ4879"/>
      <c r="BK4879"/>
      <c r="BM4879"/>
      <c r="BN4879"/>
      <c r="BO4879"/>
    </row>
    <row r="4880" spans="1:67">
      <c r="A4880"/>
      <c r="B4880"/>
      <c r="C4880"/>
      <c r="E4880"/>
      <c r="F4880"/>
      <c r="G4880"/>
      <c r="I4880"/>
      <c r="J4880"/>
      <c r="K4880"/>
      <c r="M4880"/>
      <c r="N4880"/>
      <c r="O4880"/>
      <c r="Q4880"/>
      <c r="R4880"/>
      <c r="S4880"/>
      <c r="U4880"/>
      <c r="V4880"/>
      <c r="W4880"/>
      <c r="Y4880"/>
      <c r="Z4880"/>
      <c r="AA4880"/>
      <c r="AC4880"/>
      <c r="AD4880"/>
      <c r="AE4880"/>
      <c r="AG4880"/>
      <c r="AH4880"/>
      <c r="AI4880"/>
      <c r="AK4880"/>
      <c r="AL4880"/>
      <c r="AM4880"/>
      <c r="AO4880"/>
      <c r="AP4880"/>
      <c r="AQ4880"/>
      <c r="AS4880"/>
      <c r="AT4880"/>
      <c r="AU4880"/>
      <c r="AW4880"/>
      <c r="AX4880"/>
      <c r="AY4880"/>
      <c r="BA4880"/>
      <c r="BB4880"/>
      <c r="BC4880"/>
      <c r="BE4880"/>
      <c r="BF4880"/>
      <c r="BG4880"/>
      <c r="BI4880"/>
      <c r="BJ4880"/>
      <c r="BK4880"/>
      <c r="BM4880"/>
      <c r="BN4880"/>
      <c r="BO4880"/>
    </row>
    <row r="4881" spans="1:67">
      <c r="A4881"/>
      <c r="B4881"/>
      <c r="C4881"/>
      <c r="E4881"/>
      <c r="F4881"/>
      <c r="G4881"/>
      <c r="I4881"/>
      <c r="J4881"/>
      <c r="K4881"/>
      <c r="M4881"/>
      <c r="N4881"/>
      <c r="O4881"/>
      <c r="Q4881"/>
      <c r="R4881"/>
      <c r="S4881"/>
      <c r="U4881"/>
      <c r="V4881"/>
      <c r="W4881"/>
      <c r="Y4881"/>
      <c r="Z4881"/>
      <c r="AA4881"/>
      <c r="AC4881"/>
      <c r="AD4881"/>
      <c r="AE4881"/>
      <c r="AG4881"/>
      <c r="AH4881"/>
      <c r="AI4881"/>
      <c r="AK4881"/>
      <c r="AL4881"/>
      <c r="AM4881"/>
      <c r="AO4881"/>
      <c r="AP4881"/>
      <c r="AQ4881"/>
      <c r="AS4881"/>
      <c r="AT4881"/>
      <c r="AU4881"/>
      <c r="AW4881"/>
      <c r="AX4881"/>
      <c r="AY4881"/>
      <c r="BA4881"/>
      <c r="BB4881"/>
      <c r="BC4881"/>
      <c r="BE4881"/>
      <c r="BF4881"/>
      <c r="BG4881"/>
      <c r="BI4881"/>
      <c r="BJ4881"/>
      <c r="BK4881"/>
      <c r="BM4881"/>
      <c r="BN4881"/>
      <c r="BO4881"/>
    </row>
    <row r="4882" spans="1:67">
      <c r="A4882"/>
      <c r="B4882"/>
      <c r="C4882"/>
      <c r="E4882"/>
      <c r="F4882"/>
      <c r="G4882"/>
      <c r="I4882"/>
      <c r="J4882"/>
      <c r="K4882"/>
      <c r="M4882"/>
      <c r="N4882"/>
      <c r="O4882"/>
      <c r="Q4882"/>
      <c r="R4882"/>
      <c r="S4882"/>
      <c r="U4882"/>
      <c r="V4882"/>
      <c r="W4882"/>
      <c r="Y4882"/>
      <c r="Z4882"/>
      <c r="AA4882"/>
      <c r="AC4882"/>
      <c r="AD4882"/>
      <c r="AE4882"/>
      <c r="AG4882"/>
      <c r="AH4882"/>
      <c r="AI4882"/>
      <c r="AK4882"/>
      <c r="AL4882"/>
      <c r="AM4882"/>
      <c r="AO4882"/>
      <c r="AP4882"/>
      <c r="AQ4882"/>
      <c r="AS4882"/>
      <c r="AT4882"/>
      <c r="AU4882"/>
      <c r="AW4882"/>
      <c r="AX4882"/>
      <c r="AY4882"/>
      <c r="BA4882"/>
      <c r="BB4882"/>
      <c r="BC4882"/>
      <c r="BE4882"/>
      <c r="BF4882"/>
      <c r="BG4882"/>
      <c r="BI4882"/>
      <c r="BJ4882"/>
      <c r="BK4882"/>
      <c r="BM4882"/>
      <c r="BN4882"/>
      <c r="BO4882"/>
    </row>
    <row r="4883" spans="1:67">
      <c r="A4883"/>
      <c r="B4883"/>
      <c r="C4883"/>
      <c r="E4883"/>
      <c r="F4883"/>
      <c r="G4883"/>
      <c r="I4883"/>
      <c r="J4883"/>
      <c r="K4883"/>
      <c r="M4883"/>
      <c r="N4883"/>
      <c r="O4883"/>
      <c r="Q4883"/>
      <c r="R4883"/>
      <c r="S4883"/>
      <c r="U4883"/>
      <c r="V4883"/>
      <c r="W4883"/>
      <c r="Y4883"/>
      <c r="Z4883"/>
      <c r="AA4883"/>
      <c r="AC4883"/>
      <c r="AD4883"/>
      <c r="AE4883"/>
      <c r="AG4883"/>
      <c r="AH4883"/>
      <c r="AI4883"/>
      <c r="AK4883"/>
      <c r="AL4883"/>
      <c r="AM4883"/>
      <c r="AO4883"/>
      <c r="AP4883"/>
      <c r="AQ4883"/>
      <c r="AS4883"/>
      <c r="AT4883"/>
      <c r="AU4883"/>
      <c r="AW4883"/>
      <c r="AX4883"/>
      <c r="AY4883"/>
      <c r="BA4883"/>
      <c r="BB4883"/>
      <c r="BC4883"/>
      <c r="BE4883"/>
      <c r="BF4883"/>
      <c r="BG4883"/>
      <c r="BI4883"/>
      <c r="BJ4883"/>
      <c r="BK4883"/>
      <c r="BM4883"/>
      <c r="BN4883"/>
      <c r="BO4883"/>
    </row>
    <row r="4884" spans="1:67">
      <c r="A4884"/>
      <c r="B4884"/>
      <c r="C4884"/>
      <c r="E4884"/>
      <c r="F4884"/>
      <c r="G4884"/>
      <c r="I4884"/>
      <c r="J4884"/>
      <c r="K4884"/>
      <c r="M4884"/>
      <c r="N4884"/>
      <c r="O4884"/>
      <c r="Q4884"/>
      <c r="R4884"/>
      <c r="S4884"/>
      <c r="U4884"/>
      <c r="V4884"/>
      <c r="W4884"/>
      <c r="Y4884"/>
      <c r="Z4884"/>
      <c r="AA4884"/>
      <c r="AC4884"/>
      <c r="AD4884"/>
      <c r="AE4884"/>
      <c r="AG4884"/>
      <c r="AH4884"/>
      <c r="AI4884"/>
      <c r="AK4884"/>
      <c r="AL4884"/>
      <c r="AM4884"/>
      <c r="AO4884"/>
      <c r="AP4884"/>
      <c r="AQ4884"/>
      <c r="AS4884"/>
      <c r="AT4884"/>
      <c r="AU4884"/>
      <c r="AW4884"/>
      <c r="AX4884"/>
      <c r="AY4884"/>
      <c r="BA4884"/>
      <c r="BB4884"/>
      <c r="BC4884"/>
      <c r="BE4884"/>
      <c r="BF4884"/>
      <c r="BG4884"/>
      <c r="BI4884"/>
      <c r="BJ4884"/>
      <c r="BK4884"/>
      <c r="BM4884"/>
      <c r="BN4884"/>
      <c r="BO4884"/>
    </row>
    <row r="4885" spans="1:67">
      <c r="A4885"/>
      <c r="B4885"/>
      <c r="C4885"/>
      <c r="E4885"/>
      <c r="F4885"/>
      <c r="G4885"/>
      <c r="I4885"/>
      <c r="J4885"/>
      <c r="K4885"/>
      <c r="M4885"/>
      <c r="N4885"/>
      <c r="O4885"/>
      <c r="Q4885"/>
      <c r="R4885"/>
      <c r="S4885"/>
      <c r="U4885"/>
      <c r="V4885"/>
      <c r="W4885"/>
      <c r="Y4885"/>
      <c r="Z4885"/>
      <c r="AA4885"/>
      <c r="AC4885"/>
      <c r="AD4885"/>
      <c r="AE4885"/>
      <c r="AG4885"/>
      <c r="AH4885"/>
      <c r="AI4885"/>
      <c r="AK4885"/>
      <c r="AL4885"/>
      <c r="AM4885"/>
      <c r="AO4885"/>
      <c r="AP4885"/>
      <c r="AQ4885"/>
      <c r="AS4885"/>
      <c r="AT4885"/>
      <c r="AU4885"/>
      <c r="AW4885"/>
      <c r="AX4885"/>
      <c r="AY4885"/>
      <c r="BA4885"/>
      <c r="BB4885"/>
      <c r="BC4885"/>
      <c r="BE4885"/>
      <c r="BF4885"/>
      <c r="BG4885"/>
      <c r="BI4885"/>
      <c r="BJ4885"/>
      <c r="BK4885"/>
      <c r="BM4885"/>
      <c r="BN4885"/>
      <c r="BO4885"/>
    </row>
    <row r="4886" spans="1:67">
      <c r="A4886"/>
      <c r="B4886"/>
      <c r="C4886"/>
      <c r="E4886"/>
      <c r="F4886"/>
      <c r="G4886"/>
      <c r="I4886"/>
      <c r="J4886"/>
      <c r="K4886"/>
      <c r="M4886"/>
      <c r="N4886"/>
      <c r="O4886"/>
      <c r="Q4886"/>
      <c r="R4886"/>
      <c r="S4886"/>
      <c r="U4886"/>
      <c r="V4886"/>
      <c r="W4886"/>
      <c r="Y4886"/>
      <c r="Z4886"/>
      <c r="AA4886"/>
      <c r="AC4886"/>
      <c r="AD4886"/>
      <c r="AE4886"/>
      <c r="AG4886"/>
      <c r="AH4886"/>
      <c r="AI4886"/>
      <c r="AK4886"/>
      <c r="AL4886"/>
      <c r="AM4886"/>
      <c r="AO4886"/>
      <c r="AP4886"/>
      <c r="AQ4886"/>
      <c r="AS4886"/>
      <c r="AT4886"/>
      <c r="AU4886"/>
      <c r="AW4886"/>
      <c r="AX4886"/>
      <c r="AY4886"/>
      <c r="BA4886"/>
      <c r="BB4886"/>
      <c r="BC4886"/>
      <c r="BE4886"/>
      <c r="BF4886"/>
      <c r="BG4886"/>
      <c r="BI4886"/>
      <c r="BJ4886"/>
      <c r="BK4886"/>
      <c r="BM4886"/>
      <c r="BN4886"/>
      <c r="BO4886"/>
    </row>
    <row r="4887" spans="1:67">
      <c r="A4887"/>
      <c r="B4887"/>
      <c r="C4887"/>
      <c r="E4887"/>
      <c r="F4887"/>
      <c r="G4887"/>
      <c r="I4887"/>
      <c r="J4887"/>
      <c r="K4887"/>
      <c r="M4887"/>
      <c r="N4887"/>
      <c r="O4887"/>
      <c r="Q4887"/>
      <c r="R4887"/>
      <c r="S4887"/>
      <c r="U4887"/>
      <c r="V4887"/>
      <c r="W4887"/>
      <c r="Y4887"/>
      <c r="Z4887"/>
      <c r="AA4887"/>
      <c r="AC4887"/>
      <c r="AD4887"/>
      <c r="AE4887"/>
      <c r="AG4887"/>
      <c r="AH4887"/>
      <c r="AI4887"/>
      <c r="AK4887"/>
      <c r="AL4887"/>
      <c r="AM4887"/>
      <c r="AO4887"/>
      <c r="AP4887"/>
      <c r="AQ4887"/>
      <c r="AS4887"/>
      <c r="AT4887"/>
      <c r="AU4887"/>
      <c r="AW4887"/>
      <c r="AX4887"/>
      <c r="AY4887"/>
      <c r="BA4887"/>
      <c r="BB4887"/>
      <c r="BC4887"/>
      <c r="BE4887"/>
      <c r="BF4887"/>
      <c r="BG4887"/>
      <c r="BI4887"/>
      <c r="BJ4887"/>
      <c r="BK4887"/>
      <c r="BM4887"/>
      <c r="BN4887"/>
      <c r="BO4887"/>
    </row>
    <row r="4888" spans="1:67">
      <c r="A4888"/>
      <c r="B4888"/>
      <c r="C4888"/>
      <c r="E4888"/>
      <c r="F4888"/>
      <c r="G4888"/>
      <c r="I4888"/>
      <c r="J4888"/>
      <c r="K4888"/>
      <c r="M4888"/>
      <c r="N4888"/>
      <c r="O4888"/>
      <c r="Q4888"/>
      <c r="R4888"/>
      <c r="S4888"/>
      <c r="U4888"/>
      <c r="V4888"/>
      <c r="W4888"/>
      <c r="Y4888"/>
      <c r="Z4888"/>
      <c r="AA4888"/>
      <c r="AC4888"/>
      <c r="AD4888"/>
      <c r="AE4888"/>
      <c r="AG4888"/>
      <c r="AH4888"/>
      <c r="AI4888"/>
      <c r="AK4888"/>
      <c r="AL4888"/>
      <c r="AM4888"/>
      <c r="AO4888"/>
      <c r="AP4888"/>
      <c r="AQ4888"/>
      <c r="AS4888"/>
      <c r="AT4888"/>
      <c r="AU4888"/>
      <c r="AW4888"/>
      <c r="AX4888"/>
      <c r="AY4888"/>
      <c r="BA4888"/>
      <c r="BB4888"/>
      <c r="BC4888"/>
      <c r="BE4888"/>
      <c r="BF4888"/>
      <c r="BG4888"/>
      <c r="BI4888"/>
      <c r="BJ4888"/>
      <c r="BK4888"/>
      <c r="BM4888"/>
      <c r="BN4888"/>
      <c r="BO4888"/>
    </row>
    <row r="4889" spans="1:67">
      <c r="A4889"/>
      <c r="B4889"/>
      <c r="C4889"/>
      <c r="E4889"/>
      <c r="F4889"/>
      <c r="G4889"/>
      <c r="I4889"/>
      <c r="J4889"/>
      <c r="K4889"/>
      <c r="M4889"/>
      <c r="N4889"/>
      <c r="O4889"/>
      <c r="Q4889"/>
      <c r="R4889"/>
      <c r="S4889"/>
      <c r="U4889"/>
      <c r="V4889"/>
      <c r="W4889"/>
      <c r="Y4889"/>
      <c r="Z4889"/>
      <c r="AA4889"/>
      <c r="AC4889"/>
      <c r="AD4889"/>
      <c r="AE4889"/>
      <c r="AG4889"/>
      <c r="AH4889"/>
      <c r="AI4889"/>
      <c r="AK4889"/>
      <c r="AL4889"/>
      <c r="AM4889"/>
      <c r="AO4889"/>
      <c r="AP4889"/>
      <c r="AQ4889"/>
      <c r="AS4889"/>
      <c r="AT4889"/>
      <c r="AU4889"/>
      <c r="AW4889"/>
      <c r="AX4889"/>
      <c r="AY4889"/>
      <c r="BA4889"/>
      <c r="BB4889"/>
      <c r="BC4889"/>
      <c r="BE4889"/>
      <c r="BF4889"/>
      <c r="BG4889"/>
      <c r="BI4889"/>
      <c r="BJ4889"/>
      <c r="BK4889"/>
      <c r="BM4889"/>
      <c r="BN4889"/>
      <c r="BO4889"/>
    </row>
    <row r="4890" spans="1:67">
      <c r="A4890"/>
      <c r="B4890"/>
      <c r="C4890"/>
      <c r="E4890"/>
      <c r="F4890"/>
      <c r="G4890"/>
      <c r="I4890"/>
      <c r="J4890"/>
      <c r="K4890"/>
      <c r="M4890"/>
      <c r="N4890"/>
      <c r="O4890"/>
      <c r="Q4890"/>
      <c r="R4890"/>
      <c r="S4890"/>
      <c r="U4890"/>
      <c r="V4890"/>
      <c r="W4890"/>
      <c r="Y4890"/>
      <c r="Z4890"/>
      <c r="AA4890"/>
      <c r="AC4890"/>
      <c r="AD4890"/>
      <c r="AE4890"/>
      <c r="AG4890"/>
      <c r="AH4890"/>
      <c r="AI4890"/>
      <c r="AK4890"/>
      <c r="AL4890"/>
      <c r="AM4890"/>
      <c r="AO4890"/>
      <c r="AP4890"/>
      <c r="AQ4890"/>
      <c r="AS4890"/>
      <c r="AT4890"/>
      <c r="AU4890"/>
      <c r="AW4890"/>
      <c r="AX4890"/>
      <c r="AY4890"/>
      <c r="BA4890"/>
      <c r="BB4890"/>
      <c r="BC4890"/>
      <c r="BE4890"/>
      <c r="BF4890"/>
      <c r="BG4890"/>
      <c r="BI4890"/>
      <c r="BJ4890"/>
      <c r="BK4890"/>
      <c r="BM4890"/>
      <c r="BN4890"/>
      <c r="BO4890"/>
    </row>
    <row r="4891" spans="1:67">
      <c r="A4891"/>
      <c r="B4891"/>
      <c r="C4891"/>
      <c r="E4891"/>
      <c r="F4891"/>
      <c r="G4891"/>
      <c r="I4891"/>
      <c r="J4891"/>
      <c r="K4891"/>
      <c r="M4891"/>
      <c r="N4891"/>
      <c r="O4891"/>
      <c r="Q4891"/>
      <c r="R4891"/>
      <c r="S4891"/>
      <c r="U4891"/>
      <c r="V4891"/>
      <c r="W4891"/>
      <c r="Y4891"/>
      <c r="Z4891"/>
      <c r="AA4891"/>
      <c r="AC4891"/>
      <c r="AD4891"/>
      <c r="AE4891"/>
      <c r="AG4891"/>
      <c r="AH4891"/>
      <c r="AI4891"/>
      <c r="AK4891"/>
      <c r="AL4891"/>
      <c r="AM4891"/>
      <c r="AO4891"/>
      <c r="AP4891"/>
      <c r="AQ4891"/>
      <c r="AS4891"/>
      <c r="AT4891"/>
      <c r="AU4891"/>
      <c r="AW4891"/>
      <c r="AX4891"/>
      <c r="AY4891"/>
      <c r="BA4891"/>
      <c r="BB4891"/>
      <c r="BC4891"/>
      <c r="BE4891"/>
      <c r="BF4891"/>
      <c r="BG4891"/>
      <c r="BI4891"/>
      <c r="BJ4891"/>
      <c r="BK4891"/>
      <c r="BM4891"/>
      <c r="BN4891"/>
      <c r="BO4891"/>
    </row>
    <row r="4892" spans="1:67">
      <c r="A4892"/>
      <c r="B4892"/>
      <c r="C4892"/>
      <c r="E4892"/>
      <c r="F4892"/>
      <c r="G4892"/>
      <c r="I4892"/>
      <c r="J4892"/>
      <c r="K4892"/>
      <c r="M4892"/>
      <c r="N4892"/>
      <c r="O4892"/>
      <c r="Q4892"/>
      <c r="R4892"/>
      <c r="S4892"/>
      <c r="U4892"/>
      <c r="V4892"/>
      <c r="W4892"/>
      <c r="Y4892"/>
      <c r="Z4892"/>
      <c r="AA4892"/>
      <c r="AC4892"/>
      <c r="AD4892"/>
      <c r="AE4892"/>
      <c r="AG4892"/>
      <c r="AH4892"/>
      <c r="AI4892"/>
      <c r="AK4892"/>
      <c r="AL4892"/>
      <c r="AM4892"/>
      <c r="AO4892"/>
      <c r="AP4892"/>
      <c r="AQ4892"/>
      <c r="AS4892"/>
      <c r="AT4892"/>
      <c r="AU4892"/>
      <c r="AW4892"/>
      <c r="AX4892"/>
      <c r="AY4892"/>
      <c r="BA4892"/>
      <c r="BB4892"/>
      <c r="BC4892"/>
      <c r="BE4892"/>
      <c r="BF4892"/>
      <c r="BG4892"/>
      <c r="BI4892"/>
      <c r="BJ4892"/>
      <c r="BK4892"/>
      <c r="BM4892"/>
      <c r="BN4892"/>
      <c r="BO4892"/>
    </row>
    <row r="4893" spans="1:67">
      <c r="A4893"/>
      <c r="B4893"/>
      <c r="C4893"/>
      <c r="E4893"/>
      <c r="F4893"/>
      <c r="G4893"/>
      <c r="I4893"/>
      <c r="J4893"/>
      <c r="K4893"/>
      <c r="M4893"/>
      <c r="N4893"/>
      <c r="O4893"/>
      <c r="Q4893"/>
      <c r="R4893"/>
      <c r="S4893"/>
      <c r="U4893"/>
      <c r="V4893"/>
      <c r="W4893"/>
      <c r="Y4893"/>
      <c r="Z4893"/>
      <c r="AA4893"/>
      <c r="AC4893"/>
      <c r="AD4893"/>
      <c r="AE4893"/>
      <c r="AG4893"/>
      <c r="AH4893"/>
      <c r="AI4893"/>
      <c r="AK4893"/>
      <c r="AL4893"/>
      <c r="AM4893"/>
      <c r="AO4893"/>
      <c r="AP4893"/>
      <c r="AQ4893"/>
      <c r="AS4893"/>
      <c r="AT4893"/>
      <c r="AU4893"/>
      <c r="AW4893"/>
      <c r="AX4893"/>
      <c r="AY4893"/>
      <c r="BA4893"/>
      <c r="BB4893"/>
      <c r="BC4893"/>
      <c r="BE4893"/>
      <c r="BF4893"/>
      <c r="BG4893"/>
      <c r="BI4893"/>
      <c r="BJ4893"/>
      <c r="BK4893"/>
      <c r="BM4893"/>
      <c r="BN4893"/>
      <c r="BO4893"/>
    </row>
    <row r="4894" spans="1:67">
      <c r="A4894"/>
      <c r="B4894"/>
      <c r="C4894"/>
      <c r="E4894"/>
      <c r="F4894"/>
      <c r="G4894"/>
      <c r="I4894"/>
      <c r="J4894"/>
      <c r="K4894"/>
      <c r="M4894"/>
      <c r="N4894"/>
      <c r="O4894"/>
      <c r="Q4894"/>
      <c r="R4894"/>
      <c r="S4894"/>
      <c r="U4894"/>
      <c r="V4894"/>
      <c r="W4894"/>
      <c r="Y4894"/>
      <c r="Z4894"/>
      <c r="AA4894"/>
      <c r="AC4894"/>
      <c r="AD4894"/>
      <c r="AE4894"/>
      <c r="AG4894"/>
      <c r="AH4894"/>
      <c r="AI4894"/>
      <c r="AK4894"/>
      <c r="AL4894"/>
      <c r="AM4894"/>
      <c r="AO4894"/>
      <c r="AP4894"/>
      <c r="AQ4894"/>
      <c r="AS4894"/>
      <c r="AT4894"/>
      <c r="AU4894"/>
      <c r="AW4894"/>
      <c r="AX4894"/>
      <c r="AY4894"/>
      <c r="BA4894"/>
      <c r="BB4894"/>
      <c r="BC4894"/>
      <c r="BE4894"/>
      <c r="BF4894"/>
      <c r="BG4894"/>
      <c r="BI4894"/>
      <c r="BJ4894"/>
      <c r="BK4894"/>
      <c r="BM4894"/>
      <c r="BN4894"/>
      <c r="BO4894"/>
    </row>
    <row r="4895" spans="1:67">
      <c r="A4895"/>
      <c r="B4895"/>
      <c r="C4895"/>
      <c r="E4895"/>
      <c r="F4895"/>
      <c r="G4895"/>
      <c r="I4895"/>
      <c r="J4895"/>
      <c r="K4895"/>
      <c r="M4895"/>
      <c r="N4895"/>
      <c r="O4895"/>
      <c r="Q4895"/>
      <c r="R4895"/>
      <c r="S4895"/>
      <c r="U4895"/>
      <c r="V4895"/>
      <c r="W4895"/>
      <c r="Y4895"/>
      <c r="Z4895"/>
      <c r="AA4895"/>
      <c r="AC4895"/>
      <c r="AD4895"/>
      <c r="AE4895"/>
      <c r="AG4895"/>
      <c r="AH4895"/>
      <c r="AI4895"/>
      <c r="AK4895"/>
      <c r="AL4895"/>
      <c r="AM4895"/>
      <c r="AO4895"/>
      <c r="AP4895"/>
      <c r="AQ4895"/>
      <c r="AS4895"/>
      <c r="AT4895"/>
      <c r="AU4895"/>
      <c r="AW4895"/>
      <c r="AX4895"/>
      <c r="AY4895"/>
      <c r="BA4895"/>
      <c r="BB4895"/>
      <c r="BC4895"/>
      <c r="BE4895"/>
      <c r="BF4895"/>
      <c r="BG4895"/>
      <c r="BI4895"/>
      <c r="BJ4895"/>
      <c r="BK4895"/>
      <c r="BM4895"/>
      <c r="BN4895"/>
      <c r="BO4895"/>
    </row>
    <row r="4896" spans="1:67">
      <c r="A4896"/>
      <c r="B4896"/>
      <c r="C4896"/>
      <c r="E4896"/>
      <c r="F4896"/>
      <c r="G4896"/>
      <c r="I4896"/>
      <c r="J4896"/>
      <c r="K4896"/>
      <c r="M4896"/>
      <c r="N4896"/>
      <c r="O4896"/>
      <c r="Q4896"/>
      <c r="R4896"/>
      <c r="S4896"/>
      <c r="U4896"/>
      <c r="V4896"/>
      <c r="W4896"/>
      <c r="Y4896"/>
      <c r="Z4896"/>
      <c r="AA4896"/>
      <c r="AC4896"/>
      <c r="AD4896"/>
      <c r="AE4896"/>
      <c r="AG4896"/>
      <c r="AH4896"/>
      <c r="AI4896"/>
      <c r="AK4896"/>
      <c r="AL4896"/>
      <c r="AM4896"/>
      <c r="AO4896"/>
      <c r="AP4896"/>
      <c r="AQ4896"/>
      <c r="AS4896"/>
      <c r="AT4896"/>
      <c r="AU4896"/>
      <c r="AW4896"/>
      <c r="AX4896"/>
      <c r="AY4896"/>
      <c r="BA4896"/>
      <c r="BB4896"/>
      <c r="BC4896"/>
      <c r="BE4896"/>
      <c r="BF4896"/>
      <c r="BG4896"/>
      <c r="BI4896"/>
      <c r="BJ4896"/>
      <c r="BK4896"/>
      <c r="BM4896"/>
      <c r="BN4896"/>
      <c r="BO4896"/>
    </row>
    <row r="4897" spans="1:67">
      <c r="A4897"/>
      <c r="B4897"/>
      <c r="C4897"/>
      <c r="E4897"/>
      <c r="F4897"/>
      <c r="G4897"/>
      <c r="I4897"/>
      <c r="J4897"/>
      <c r="K4897"/>
      <c r="M4897"/>
      <c r="N4897"/>
      <c r="O4897"/>
      <c r="Q4897"/>
      <c r="R4897"/>
      <c r="S4897"/>
      <c r="U4897"/>
      <c r="V4897"/>
      <c r="W4897"/>
      <c r="Y4897"/>
      <c r="Z4897"/>
      <c r="AA4897"/>
      <c r="AC4897"/>
      <c r="AD4897"/>
      <c r="AE4897"/>
      <c r="AG4897"/>
      <c r="AH4897"/>
      <c r="AI4897"/>
      <c r="AK4897"/>
      <c r="AL4897"/>
      <c r="AM4897"/>
      <c r="AO4897"/>
      <c r="AP4897"/>
      <c r="AQ4897"/>
      <c r="AS4897"/>
      <c r="AT4897"/>
      <c r="AU4897"/>
      <c r="AW4897"/>
      <c r="AX4897"/>
      <c r="AY4897"/>
      <c r="BA4897"/>
      <c r="BB4897"/>
      <c r="BC4897"/>
      <c r="BE4897"/>
      <c r="BF4897"/>
      <c r="BG4897"/>
      <c r="BI4897"/>
      <c r="BJ4897"/>
      <c r="BK4897"/>
      <c r="BM4897"/>
      <c r="BN4897"/>
      <c r="BO4897"/>
    </row>
    <row r="4898" spans="1:67">
      <c r="A4898"/>
      <c r="B4898"/>
      <c r="C4898"/>
      <c r="E4898"/>
      <c r="F4898"/>
      <c r="G4898"/>
      <c r="I4898"/>
      <c r="J4898"/>
      <c r="K4898"/>
      <c r="M4898"/>
      <c r="N4898"/>
      <c r="O4898"/>
      <c r="Q4898"/>
      <c r="R4898"/>
      <c r="S4898"/>
      <c r="U4898"/>
      <c r="V4898"/>
      <c r="W4898"/>
      <c r="Y4898"/>
      <c r="Z4898"/>
      <c r="AA4898"/>
      <c r="AC4898"/>
      <c r="AD4898"/>
      <c r="AE4898"/>
      <c r="AG4898"/>
      <c r="AH4898"/>
      <c r="AI4898"/>
      <c r="AK4898"/>
      <c r="AL4898"/>
      <c r="AM4898"/>
      <c r="AO4898"/>
      <c r="AP4898"/>
      <c r="AQ4898"/>
      <c r="AS4898"/>
      <c r="AT4898"/>
      <c r="AU4898"/>
      <c r="AW4898"/>
      <c r="AX4898"/>
      <c r="AY4898"/>
      <c r="BA4898"/>
      <c r="BB4898"/>
      <c r="BC4898"/>
      <c r="BE4898"/>
      <c r="BF4898"/>
      <c r="BG4898"/>
      <c r="BI4898"/>
      <c r="BJ4898"/>
      <c r="BK4898"/>
      <c r="BM4898"/>
      <c r="BN4898"/>
      <c r="BO4898"/>
    </row>
    <row r="4899" spans="1:67">
      <c r="A4899"/>
      <c r="B4899"/>
      <c r="C4899"/>
      <c r="E4899"/>
      <c r="F4899"/>
      <c r="G4899"/>
      <c r="I4899"/>
      <c r="J4899"/>
      <c r="K4899"/>
      <c r="M4899"/>
      <c r="N4899"/>
      <c r="O4899"/>
      <c r="Q4899"/>
      <c r="R4899"/>
      <c r="S4899"/>
      <c r="U4899"/>
      <c r="V4899"/>
      <c r="W4899"/>
      <c r="Y4899"/>
      <c r="Z4899"/>
      <c r="AA4899"/>
      <c r="AC4899"/>
      <c r="AD4899"/>
      <c r="AE4899"/>
      <c r="AG4899"/>
      <c r="AH4899"/>
      <c r="AI4899"/>
      <c r="AK4899"/>
      <c r="AL4899"/>
      <c r="AM4899"/>
      <c r="AO4899"/>
      <c r="AP4899"/>
      <c r="AQ4899"/>
      <c r="AS4899"/>
      <c r="AT4899"/>
      <c r="AU4899"/>
      <c r="AW4899"/>
      <c r="AX4899"/>
      <c r="AY4899"/>
      <c r="BA4899"/>
      <c r="BB4899"/>
      <c r="BC4899"/>
      <c r="BE4899"/>
      <c r="BF4899"/>
      <c r="BG4899"/>
      <c r="BI4899"/>
      <c r="BJ4899"/>
      <c r="BK4899"/>
      <c r="BM4899"/>
      <c r="BN4899"/>
      <c r="BO4899"/>
    </row>
    <row r="4900" spans="1:67">
      <c r="A4900"/>
      <c r="B4900"/>
      <c r="C4900"/>
      <c r="E4900"/>
      <c r="F4900"/>
      <c r="G4900"/>
      <c r="I4900"/>
      <c r="J4900"/>
      <c r="K4900"/>
      <c r="M4900"/>
      <c r="N4900"/>
      <c r="O4900"/>
      <c r="Q4900"/>
      <c r="R4900"/>
      <c r="S4900"/>
      <c r="U4900"/>
      <c r="V4900"/>
      <c r="W4900"/>
      <c r="Y4900"/>
      <c r="Z4900"/>
      <c r="AA4900"/>
      <c r="AC4900"/>
      <c r="AD4900"/>
      <c r="AE4900"/>
      <c r="AG4900"/>
      <c r="AH4900"/>
      <c r="AI4900"/>
      <c r="AK4900"/>
      <c r="AL4900"/>
      <c r="AM4900"/>
      <c r="AO4900"/>
      <c r="AP4900"/>
      <c r="AQ4900"/>
      <c r="AS4900"/>
      <c r="AT4900"/>
      <c r="AU4900"/>
      <c r="AW4900"/>
      <c r="AX4900"/>
      <c r="AY4900"/>
      <c r="BA4900"/>
      <c r="BB4900"/>
      <c r="BC4900"/>
      <c r="BE4900"/>
      <c r="BF4900"/>
      <c r="BG4900"/>
      <c r="BI4900"/>
      <c r="BJ4900"/>
      <c r="BK4900"/>
      <c r="BM4900"/>
      <c r="BN4900"/>
      <c r="BO4900"/>
    </row>
    <row r="4901" spans="1:67">
      <c r="A4901"/>
      <c r="B4901"/>
      <c r="C4901"/>
      <c r="E4901"/>
      <c r="F4901"/>
      <c r="G4901"/>
      <c r="I4901"/>
      <c r="J4901"/>
      <c r="K4901"/>
      <c r="M4901"/>
      <c r="N4901"/>
      <c r="O4901"/>
      <c r="Q4901"/>
      <c r="R4901"/>
      <c r="S4901"/>
      <c r="U4901"/>
      <c r="V4901"/>
      <c r="W4901"/>
      <c r="Y4901"/>
      <c r="Z4901"/>
      <c r="AA4901"/>
      <c r="AC4901"/>
      <c r="AD4901"/>
      <c r="AE4901"/>
      <c r="AG4901"/>
      <c r="AH4901"/>
      <c r="AI4901"/>
      <c r="AK4901"/>
      <c r="AL4901"/>
      <c r="AM4901"/>
      <c r="AO4901"/>
      <c r="AP4901"/>
      <c r="AQ4901"/>
      <c r="AS4901"/>
      <c r="AT4901"/>
      <c r="AU4901"/>
      <c r="AW4901"/>
      <c r="AX4901"/>
      <c r="AY4901"/>
      <c r="BA4901"/>
      <c r="BB4901"/>
      <c r="BC4901"/>
      <c r="BE4901"/>
      <c r="BF4901"/>
      <c r="BG4901"/>
      <c r="BI4901"/>
      <c r="BJ4901"/>
      <c r="BK4901"/>
      <c r="BM4901"/>
      <c r="BN4901"/>
      <c r="BO4901"/>
    </row>
    <row r="4902" spans="1:67">
      <c r="A4902"/>
      <c r="B4902"/>
      <c r="C4902"/>
      <c r="E4902"/>
      <c r="F4902"/>
      <c r="G4902"/>
      <c r="I4902"/>
      <c r="J4902"/>
      <c r="K4902"/>
      <c r="M4902"/>
      <c r="N4902"/>
      <c r="O4902"/>
      <c r="Q4902"/>
      <c r="R4902"/>
      <c r="S4902"/>
      <c r="U4902"/>
      <c r="V4902"/>
      <c r="W4902"/>
      <c r="Y4902"/>
      <c r="Z4902"/>
      <c r="AA4902"/>
      <c r="AC4902"/>
      <c r="AD4902"/>
      <c r="AE4902"/>
      <c r="AG4902"/>
      <c r="AH4902"/>
      <c r="AI4902"/>
      <c r="AK4902"/>
      <c r="AL4902"/>
      <c r="AM4902"/>
      <c r="AO4902"/>
      <c r="AP4902"/>
      <c r="AQ4902"/>
      <c r="AS4902"/>
      <c r="AT4902"/>
      <c r="AU4902"/>
      <c r="AW4902"/>
      <c r="AX4902"/>
      <c r="AY4902"/>
      <c r="BA4902"/>
      <c r="BB4902"/>
      <c r="BC4902"/>
      <c r="BE4902"/>
      <c r="BF4902"/>
      <c r="BG4902"/>
      <c r="BI4902"/>
      <c r="BJ4902"/>
      <c r="BK4902"/>
      <c r="BM4902"/>
      <c r="BN4902"/>
      <c r="BO4902"/>
    </row>
    <row r="4903" spans="1:67">
      <c r="A4903"/>
      <c r="B4903"/>
      <c r="C4903"/>
      <c r="E4903"/>
      <c r="F4903"/>
      <c r="G4903"/>
      <c r="I4903"/>
      <c r="J4903"/>
      <c r="K4903"/>
      <c r="M4903"/>
      <c r="N4903"/>
      <c r="O4903"/>
      <c r="Q4903"/>
      <c r="R4903"/>
      <c r="S4903"/>
      <c r="U4903"/>
      <c r="V4903"/>
      <c r="W4903"/>
      <c r="Y4903"/>
      <c r="Z4903"/>
      <c r="AA4903"/>
      <c r="AC4903"/>
      <c r="AD4903"/>
      <c r="AE4903"/>
      <c r="AG4903"/>
      <c r="AH4903"/>
      <c r="AI4903"/>
      <c r="AK4903"/>
      <c r="AL4903"/>
      <c r="AM4903"/>
      <c r="AO4903"/>
      <c r="AP4903"/>
      <c r="AQ4903"/>
      <c r="AS4903"/>
      <c r="AT4903"/>
      <c r="AU4903"/>
      <c r="AW4903"/>
      <c r="AX4903"/>
      <c r="AY4903"/>
      <c r="BA4903"/>
      <c r="BB4903"/>
      <c r="BC4903"/>
      <c r="BE4903"/>
      <c r="BF4903"/>
      <c r="BG4903"/>
      <c r="BI4903"/>
      <c r="BJ4903"/>
      <c r="BK4903"/>
      <c r="BM4903"/>
      <c r="BN4903"/>
      <c r="BO4903"/>
    </row>
    <row r="4904" spans="1:67">
      <c r="A4904"/>
      <c r="B4904"/>
      <c r="C4904"/>
      <c r="E4904"/>
      <c r="F4904"/>
      <c r="G4904"/>
      <c r="I4904"/>
      <c r="J4904"/>
      <c r="K4904"/>
      <c r="M4904"/>
      <c r="N4904"/>
      <c r="O4904"/>
      <c r="Q4904"/>
      <c r="R4904"/>
      <c r="S4904"/>
      <c r="U4904"/>
      <c r="V4904"/>
      <c r="W4904"/>
      <c r="Y4904"/>
      <c r="Z4904"/>
      <c r="AA4904"/>
      <c r="AC4904"/>
      <c r="AD4904"/>
      <c r="AE4904"/>
      <c r="AG4904"/>
      <c r="AH4904"/>
      <c r="AI4904"/>
      <c r="AK4904"/>
      <c r="AL4904"/>
      <c r="AM4904"/>
      <c r="AO4904"/>
      <c r="AP4904"/>
      <c r="AQ4904"/>
      <c r="AS4904"/>
      <c r="AT4904"/>
      <c r="AU4904"/>
      <c r="AW4904"/>
      <c r="AX4904"/>
      <c r="AY4904"/>
      <c r="BA4904"/>
      <c r="BB4904"/>
      <c r="BC4904"/>
      <c r="BE4904"/>
      <c r="BF4904"/>
      <c r="BG4904"/>
      <c r="BI4904"/>
      <c r="BJ4904"/>
      <c r="BK4904"/>
      <c r="BM4904"/>
      <c r="BN4904"/>
      <c r="BO4904"/>
    </row>
    <row r="4905" spans="1:67">
      <c r="A4905"/>
      <c r="B4905"/>
      <c r="C4905"/>
      <c r="E4905"/>
      <c r="F4905"/>
      <c r="G4905"/>
      <c r="I4905"/>
      <c r="J4905"/>
      <c r="K4905"/>
      <c r="M4905"/>
      <c r="N4905"/>
      <c r="O4905"/>
      <c r="Q4905"/>
      <c r="R4905"/>
      <c r="S4905"/>
      <c r="U4905"/>
      <c r="V4905"/>
      <c r="W4905"/>
      <c r="Y4905"/>
      <c r="Z4905"/>
      <c r="AA4905"/>
      <c r="AC4905"/>
      <c r="AD4905"/>
      <c r="AE4905"/>
      <c r="AG4905"/>
      <c r="AH4905"/>
      <c r="AI4905"/>
      <c r="AK4905"/>
      <c r="AL4905"/>
      <c r="AM4905"/>
      <c r="AO4905"/>
      <c r="AP4905"/>
      <c r="AQ4905"/>
      <c r="AS4905"/>
      <c r="AT4905"/>
      <c r="AU4905"/>
      <c r="AW4905"/>
      <c r="AX4905"/>
      <c r="AY4905"/>
      <c r="BA4905"/>
      <c r="BB4905"/>
      <c r="BC4905"/>
      <c r="BE4905"/>
      <c r="BF4905"/>
      <c r="BG4905"/>
      <c r="BI4905"/>
      <c r="BJ4905"/>
      <c r="BK4905"/>
      <c r="BM4905"/>
      <c r="BN4905"/>
      <c r="BO4905"/>
    </row>
    <row r="4906" spans="1:67">
      <c r="A4906"/>
      <c r="B4906"/>
      <c r="C4906"/>
      <c r="E4906"/>
      <c r="F4906"/>
      <c r="G4906"/>
      <c r="I4906"/>
      <c r="J4906"/>
      <c r="K4906"/>
      <c r="M4906"/>
      <c r="N4906"/>
      <c r="O4906"/>
      <c r="Q4906"/>
      <c r="R4906"/>
      <c r="S4906"/>
      <c r="U4906"/>
      <c r="V4906"/>
      <c r="W4906"/>
      <c r="Y4906"/>
      <c r="Z4906"/>
      <c r="AA4906"/>
      <c r="AC4906"/>
      <c r="AD4906"/>
      <c r="AE4906"/>
      <c r="AG4906"/>
      <c r="AH4906"/>
      <c r="AI4906"/>
      <c r="AK4906"/>
      <c r="AL4906"/>
      <c r="AM4906"/>
      <c r="AO4906"/>
      <c r="AP4906"/>
      <c r="AQ4906"/>
      <c r="AS4906"/>
      <c r="AT4906"/>
      <c r="AU4906"/>
      <c r="AW4906"/>
      <c r="AX4906"/>
      <c r="AY4906"/>
      <c r="BA4906"/>
      <c r="BB4906"/>
      <c r="BC4906"/>
      <c r="BE4906"/>
      <c r="BF4906"/>
      <c r="BG4906"/>
      <c r="BI4906"/>
      <c r="BJ4906"/>
      <c r="BK4906"/>
      <c r="BM4906"/>
      <c r="BN4906"/>
      <c r="BO4906"/>
    </row>
    <row r="4907" spans="1:67">
      <c r="A4907"/>
      <c r="B4907"/>
      <c r="C4907"/>
      <c r="E4907"/>
      <c r="F4907"/>
      <c r="G4907"/>
      <c r="I4907"/>
      <c r="J4907"/>
      <c r="K4907"/>
      <c r="M4907"/>
      <c r="N4907"/>
      <c r="O4907"/>
      <c r="Q4907"/>
      <c r="R4907"/>
      <c r="S4907"/>
      <c r="U4907"/>
      <c r="V4907"/>
      <c r="W4907"/>
      <c r="Y4907"/>
      <c r="Z4907"/>
      <c r="AA4907"/>
      <c r="AC4907"/>
      <c r="AD4907"/>
      <c r="AE4907"/>
      <c r="AG4907"/>
      <c r="AH4907"/>
      <c r="AI4907"/>
      <c r="AK4907"/>
      <c r="AL4907"/>
      <c r="AM4907"/>
      <c r="AO4907"/>
      <c r="AP4907"/>
      <c r="AQ4907"/>
      <c r="AS4907"/>
      <c r="AT4907"/>
      <c r="AU4907"/>
      <c r="AW4907"/>
      <c r="AX4907"/>
      <c r="AY4907"/>
      <c r="BA4907"/>
      <c r="BB4907"/>
      <c r="BC4907"/>
      <c r="BE4907"/>
      <c r="BF4907"/>
      <c r="BG4907"/>
      <c r="BI4907"/>
      <c r="BJ4907"/>
      <c r="BK4907"/>
      <c r="BM4907"/>
      <c r="BN4907"/>
      <c r="BO4907"/>
    </row>
    <row r="4908" spans="1:67">
      <c r="A4908"/>
      <c r="B4908"/>
      <c r="C4908"/>
      <c r="E4908"/>
      <c r="F4908"/>
      <c r="G4908"/>
      <c r="I4908"/>
      <c r="J4908"/>
      <c r="K4908"/>
      <c r="M4908"/>
      <c r="N4908"/>
      <c r="O4908"/>
      <c r="Q4908"/>
      <c r="R4908"/>
      <c r="S4908"/>
      <c r="U4908"/>
      <c r="V4908"/>
      <c r="W4908"/>
      <c r="Y4908"/>
      <c r="Z4908"/>
      <c r="AA4908"/>
      <c r="AC4908"/>
      <c r="AD4908"/>
      <c r="AE4908"/>
      <c r="AG4908"/>
      <c r="AH4908"/>
      <c r="AI4908"/>
      <c r="AK4908"/>
      <c r="AL4908"/>
      <c r="AM4908"/>
      <c r="AO4908"/>
      <c r="AP4908"/>
      <c r="AQ4908"/>
      <c r="AS4908"/>
      <c r="AT4908"/>
      <c r="AU4908"/>
      <c r="AW4908"/>
      <c r="AX4908"/>
      <c r="AY4908"/>
      <c r="BA4908"/>
      <c r="BB4908"/>
      <c r="BC4908"/>
      <c r="BE4908"/>
      <c r="BF4908"/>
      <c r="BG4908"/>
      <c r="BI4908"/>
      <c r="BJ4908"/>
      <c r="BK4908"/>
      <c r="BM4908"/>
      <c r="BN4908"/>
      <c r="BO4908"/>
    </row>
    <row r="4909" spans="1:67">
      <c r="A4909"/>
      <c r="B4909"/>
      <c r="C4909"/>
      <c r="E4909"/>
      <c r="F4909"/>
      <c r="G4909"/>
      <c r="I4909"/>
      <c r="J4909"/>
      <c r="K4909"/>
      <c r="M4909"/>
      <c r="N4909"/>
      <c r="O4909"/>
      <c r="Q4909"/>
      <c r="R4909"/>
      <c r="S4909"/>
      <c r="U4909"/>
      <c r="V4909"/>
      <c r="W4909"/>
      <c r="Y4909"/>
      <c r="Z4909"/>
      <c r="AA4909"/>
      <c r="AC4909"/>
      <c r="AD4909"/>
      <c r="AE4909"/>
      <c r="AG4909"/>
      <c r="AH4909"/>
      <c r="AI4909"/>
      <c r="AK4909"/>
      <c r="AL4909"/>
      <c r="AM4909"/>
      <c r="AO4909"/>
      <c r="AP4909"/>
      <c r="AQ4909"/>
      <c r="AS4909"/>
      <c r="AT4909"/>
      <c r="AU4909"/>
      <c r="AW4909"/>
      <c r="AX4909"/>
      <c r="AY4909"/>
      <c r="BA4909"/>
      <c r="BB4909"/>
      <c r="BC4909"/>
      <c r="BE4909"/>
      <c r="BF4909"/>
      <c r="BG4909"/>
      <c r="BI4909"/>
      <c r="BJ4909"/>
      <c r="BK4909"/>
      <c r="BM4909"/>
      <c r="BN4909"/>
      <c r="BO4909"/>
    </row>
    <row r="4910" spans="1:67">
      <c r="A4910"/>
      <c r="B4910"/>
      <c r="C4910"/>
      <c r="E4910"/>
      <c r="F4910"/>
      <c r="G4910"/>
      <c r="I4910"/>
      <c r="J4910"/>
      <c r="K4910"/>
      <c r="M4910"/>
      <c r="N4910"/>
      <c r="O4910"/>
      <c r="Q4910"/>
      <c r="R4910"/>
      <c r="S4910"/>
      <c r="U4910"/>
      <c r="V4910"/>
      <c r="W4910"/>
      <c r="Y4910"/>
      <c r="Z4910"/>
      <c r="AA4910"/>
      <c r="AC4910"/>
      <c r="AD4910"/>
      <c r="AE4910"/>
      <c r="AG4910"/>
      <c r="AH4910"/>
      <c r="AI4910"/>
      <c r="AK4910"/>
      <c r="AL4910"/>
      <c r="AM4910"/>
      <c r="AO4910"/>
      <c r="AP4910"/>
      <c r="AQ4910"/>
      <c r="AS4910"/>
      <c r="AT4910"/>
      <c r="AU4910"/>
      <c r="AW4910"/>
      <c r="AX4910"/>
      <c r="AY4910"/>
      <c r="BA4910"/>
      <c r="BB4910"/>
      <c r="BC4910"/>
      <c r="BE4910"/>
      <c r="BF4910"/>
      <c r="BG4910"/>
      <c r="BI4910"/>
      <c r="BJ4910"/>
      <c r="BK4910"/>
      <c r="BM4910"/>
      <c r="BN4910"/>
      <c r="BO4910"/>
    </row>
    <row r="4911" spans="1:67">
      <c r="A4911"/>
      <c r="B4911"/>
      <c r="C4911"/>
      <c r="E4911"/>
      <c r="F4911"/>
      <c r="G4911"/>
      <c r="I4911"/>
      <c r="J4911"/>
      <c r="K4911"/>
      <c r="M4911"/>
      <c r="N4911"/>
      <c r="O4911"/>
      <c r="Q4911"/>
      <c r="R4911"/>
      <c r="S4911"/>
      <c r="U4911"/>
      <c r="V4911"/>
      <c r="W4911"/>
      <c r="Y4911"/>
      <c r="Z4911"/>
      <c r="AA4911"/>
      <c r="AC4911"/>
      <c r="AD4911"/>
      <c r="AE4911"/>
      <c r="AG4911"/>
      <c r="AH4911"/>
      <c r="AI4911"/>
      <c r="AK4911"/>
      <c r="AL4911"/>
      <c r="AM4911"/>
      <c r="AO4911"/>
      <c r="AP4911"/>
      <c r="AQ4911"/>
      <c r="AS4911"/>
      <c r="AT4911"/>
      <c r="AU4911"/>
      <c r="AW4911"/>
      <c r="AX4911"/>
      <c r="AY4911"/>
      <c r="BA4911"/>
      <c r="BB4911"/>
      <c r="BC4911"/>
      <c r="BE4911"/>
      <c r="BF4911"/>
      <c r="BG4911"/>
      <c r="BI4911"/>
      <c r="BJ4911"/>
      <c r="BK4911"/>
      <c r="BM4911"/>
      <c r="BN4911"/>
      <c r="BO4911"/>
    </row>
    <row r="4912" spans="1:67">
      <c r="A4912"/>
      <c r="B4912"/>
      <c r="C4912"/>
      <c r="E4912"/>
      <c r="F4912"/>
      <c r="G4912"/>
      <c r="I4912"/>
      <c r="J4912"/>
      <c r="K4912"/>
      <c r="M4912"/>
      <c r="N4912"/>
      <c r="O4912"/>
      <c r="Q4912"/>
      <c r="R4912"/>
      <c r="S4912"/>
      <c r="U4912"/>
      <c r="V4912"/>
      <c r="W4912"/>
      <c r="Y4912"/>
      <c r="Z4912"/>
      <c r="AA4912"/>
      <c r="AC4912"/>
      <c r="AD4912"/>
      <c r="AE4912"/>
      <c r="AG4912"/>
      <c r="AH4912"/>
      <c r="AI4912"/>
      <c r="AK4912"/>
      <c r="AL4912"/>
      <c r="AM4912"/>
      <c r="AO4912"/>
      <c r="AP4912"/>
      <c r="AQ4912"/>
      <c r="AS4912"/>
      <c r="AT4912"/>
      <c r="AU4912"/>
      <c r="AW4912"/>
      <c r="AX4912"/>
      <c r="AY4912"/>
      <c r="BA4912"/>
      <c r="BB4912"/>
      <c r="BC4912"/>
      <c r="BE4912"/>
      <c r="BF4912"/>
      <c r="BG4912"/>
      <c r="BI4912"/>
      <c r="BJ4912"/>
      <c r="BK4912"/>
      <c r="BM4912"/>
      <c r="BN4912"/>
      <c r="BO4912"/>
    </row>
    <row r="4913" spans="1:67">
      <c r="A4913"/>
      <c r="B4913"/>
      <c r="C4913"/>
      <c r="E4913"/>
      <c r="F4913"/>
      <c r="G4913"/>
      <c r="I4913"/>
      <c r="J4913"/>
      <c r="K4913"/>
      <c r="M4913"/>
      <c r="N4913"/>
      <c r="O4913"/>
      <c r="Q4913"/>
      <c r="R4913"/>
      <c r="S4913"/>
      <c r="U4913"/>
      <c r="V4913"/>
      <c r="W4913"/>
      <c r="Y4913"/>
      <c r="Z4913"/>
      <c r="AA4913"/>
      <c r="AC4913"/>
      <c r="AD4913"/>
      <c r="AE4913"/>
      <c r="AG4913"/>
      <c r="AH4913"/>
      <c r="AI4913"/>
      <c r="AK4913"/>
      <c r="AL4913"/>
      <c r="AM4913"/>
      <c r="AO4913"/>
      <c r="AP4913"/>
      <c r="AQ4913"/>
      <c r="AS4913"/>
      <c r="AT4913"/>
      <c r="AU4913"/>
      <c r="AW4913"/>
      <c r="AX4913"/>
      <c r="AY4913"/>
      <c r="BA4913"/>
      <c r="BB4913"/>
      <c r="BC4913"/>
      <c r="BE4913"/>
      <c r="BF4913"/>
      <c r="BG4913"/>
      <c r="BI4913"/>
      <c r="BJ4913"/>
      <c r="BK4913"/>
      <c r="BM4913"/>
      <c r="BN4913"/>
      <c r="BO4913"/>
    </row>
    <row r="4914" spans="1:67">
      <c r="A4914"/>
      <c r="B4914"/>
      <c r="C4914"/>
      <c r="E4914"/>
      <c r="F4914"/>
      <c r="G4914"/>
      <c r="I4914"/>
      <c r="J4914"/>
      <c r="K4914"/>
      <c r="M4914"/>
      <c r="N4914"/>
      <c r="O4914"/>
      <c r="Q4914"/>
      <c r="R4914"/>
      <c r="S4914"/>
      <c r="U4914"/>
      <c r="V4914"/>
      <c r="W4914"/>
      <c r="Y4914"/>
      <c r="Z4914"/>
      <c r="AA4914"/>
      <c r="AC4914"/>
      <c r="AD4914"/>
      <c r="AE4914"/>
      <c r="AG4914"/>
      <c r="AH4914"/>
      <c r="AI4914"/>
      <c r="AK4914"/>
      <c r="AL4914"/>
      <c r="AM4914"/>
      <c r="AO4914"/>
      <c r="AP4914"/>
      <c r="AQ4914"/>
      <c r="AS4914"/>
      <c r="AT4914"/>
      <c r="AU4914"/>
      <c r="AW4914"/>
      <c r="AX4914"/>
      <c r="AY4914"/>
      <c r="BA4914"/>
      <c r="BB4914"/>
      <c r="BC4914"/>
      <c r="BE4914"/>
      <c r="BF4914"/>
      <c r="BG4914"/>
      <c r="BI4914"/>
      <c r="BJ4914"/>
      <c r="BK4914"/>
      <c r="BM4914"/>
      <c r="BN4914"/>
      <c r="BO4914"/>
    </row>
    <row r="4915" spans="1:67">
      <c r="A4915"/>
      <c r="B4915"/>
      <c r="C4915"/>
      <c r="E4915"/>
      <c r="F4915"/>
      <c r="G4915"/>
      <c r="I4915"/>
      <c r="J4915"/>
      <c r="K4915"/>
      <c r="M4915"/>
      <c r="N4915"/>
      <c r="O4915"/>
      <c r="Q4915"/>
      <c r="R4915"/>
      <c r="S4915"/>
      <c r="U4915"/>
      <c r="V4915"/>
      <c r="W4915"/>
      <c r="Y4915"/>
      <c r="Z4915"/>
      <c r="AA4915"/>
      <c r="AC4915"/>
      <c r="AD4915"/>
      <c r="AE4915"/>
      <c r="AG4915"/>
      <c r="AH4915"/>
      <c r="AI4915"/>
      <c r="AK4915"/>
      <c r="AL4915"/>
      <c r="AM4915"/>
      <c r="AO4915"/>
      <c r="AP4915"/>
      <c r="AQ4915"/>
      <c r="AS4915"/>
      <c r="AT4915"/>
      <c r="AU4915"/>
      <c r="AW4915"/>
      <c r="AX4915"/>
      <c r="AY4915"/>
      <c r="BA4915"/>
      <c r="BB4915"/>
      <c r="BC4915"/>
      <c r="BE4915"/>
      <c r="BF4915"/>
      <c r="BG4915"/>
      <c r="BI4915"/>
      <c r="BJ4915"/>
      <c r="BK4915"/>
      <c r="BM4915"/>
      <c r="BN4915"/>
      <c r="BO4915"/>
    </row>
    <row r="4916" spans="1:67">
      <c r="A4916"/>
      <c r="B4916"/>
      <c r="C4916"/>
      <c r="E4916"/>
      <c r="F4916"/>
      <c r="G4916"/>
      <c r="I4916"/>
      <c r="J4916"/>
      <c r="K4916"/>
      <c r="M4916"/>
      <c r="N4916"/>
      <c r="O4916"/>
      <c r="Q4916"/>
      <c r="R4916"/>
      <c r="S4916"/>
      <c r="U4916"/>
      <c r="V4916"/>
      <c r="W4916"/>
      <c r="Y4916"/>
      <c r="Z4916"/>
      <c r="AA4916"/>
      <c r="AC4916"/>
      <c r="AD4916"/>
      <c r="AE4916"/>
      <c r="AG4916"/>
      <c r="AH4916"/>
      <c r="AI4916"/>
      <c r="AK4916"/>
      <c r="AL4916"/>
      <c r="AM4916"/>
      <c r="AO4916"/>
      <c r="AP4916"/>
      <c r="AQ4916"/>
      <c r="AS4916"/>
      <c r="AT4916"/>
      <c r="AU4916"/>
      <c r="AW4916"/>
      <c r="AX4916"/>
      <c r="AY4916"/>
      <c r="BA4916"/>
      <c r="BB4916"/>
      <c r="BC4916"/>
      <c r="BE4916"/>
      <c r="BF4916"/>
      <c r="BG4916"/>
      <c r="BI4916"/>
      <c r="BJ4916"/>
      <c r="BK4916"/>
      <c r="BM4916"/>
      <c r="BN4916"/>
      <c r="BO4916"/>
    </row>
    <row r="4917" spans="1:67">
      <c r="A4917"/>
      <c r="B4917"/>
      <c r="C4917"/>
      <c r="E4917"/>
      <c r="F4917"/>
      <c r="G4917"/>
      <c r="I4917"/>
      <c r="J4917"/>
      <c r="K4917"/>
      <c r="M4917"/>
      <c r="N4917"/>
      <c r="O4917"/>
      <c r="Q4917"/>
      <c r="R4917"/>
      <c r="S4917"/>
      <c r="U4917"/>
      <c r="V4917"/>
      <c r="W4917"/>
      <c r="Y4917"/>
      <c r="Z4917"/>
      <c r="AA4917"/>
      <c r="AC4917"/>
      <c r="AD4917"/>
      <c r="AE4917"/>
      <c r="AG4917"/>
      <c r="AH4917"/>
      <c r="AI4917"/>
      <c r="AK4917"/>
      <c r="AL4917"/>
      <c r="AM4917"/>
      <c r="AO4917"/>
      <c r="AP4917"/>
      <c r="AQ4917"/>
      <c r="AS4917"/>
      <c r="AT4917"/>
      <c r="AU4917"/>
      <c r="AW4917"/>
      <c r="AX4917"/>
      <c r="AY4917"/>
      <c r="BA4917"/>
      <c r="BB4917"/>
      <c r="BC4917"/>
      <c r="BE4917"/>
      <c r="BF4917"/>
      <c r="BG4917"/>
      <c r="BI4917"/>
      <c r="BJ4917"/>
      <c r="BK4917"/>
      <c r="BM4917"/>
      <c r="BN4917"/>
      <c r="BO4917"/>
    </row>
    <row r="4918" spans="1:67">
      <c r="A4918"/>
      <c r="B4918"/>
      <c r="C4918"/>
      <c r="E4918"/>
      <c r="F4918"/>
      <c r="G4918"/>
      <c r="I4918"/>
      <c r="J4918"/>
      <c r="K4918"/>
      <c r="M4918"/>
      <c r="N4918"/>
      <c r="O4918"/>
      <c r="Q4918"/>
      <c r="R4918"/>
      <c r="S4918"/>
      <c r="U4918"/>
      <c r="V4918"/>
      <c r="W4918"/>
      <c r="Y4918"/>
      <c r="Z4918"/>
      <c r="AA4918"/>
      <c r="AC4918"/>
      <c r="AD4918"/>
      <c r="AE4918"/>
      <c r="AG4918"/>
      <c r="AH4918"/>
      <c r="AI4918"/>
      <c r="AK4918"/>
      <c r="AL4918"/>
      <c r="AM4918"/>
      <c r="AO4918"/>
      <c r="AP4918"/>
      <c r="AQ4918"/>
      <c r="AS4918"/>
      <c r="AT4918"/>
      <c r="AU4918"/>
      <c r="AW4918"/>
      <c r="AX4918"/>
      <c r="AY4918"/>
      <c r="BA4918"/>
      <c r="BB4918"/>
      <c r="BC4918"/>
      <c r="BE4918"/>
      <c r="BF4918"/>
      <c r="BG4918"/>
      <c r="BI4918"/>
      <c r="BJ4918"/>
      <c r="BK4918"/>
      <c r="BM4918"/>
      <c r="BN4918"/>
      <c r="BO4918"/>
    </row>
    <row r="4919" spans="1:67">
      <c r="A4919"/>
      <c r="B4919"/>
      <c r="C4919"/>
      <c r="E4919"/>
      <c r="F4919"/>
      <c r="G4919"/>
      <c r="I4919"/>
      <c r="J4919"/>
      <c r="K4919"/>
      <c r="M4919"/>
      <c r="N4919"/>
      <c r="O4919"/>
      <c r="Q4919"/>
      <c r="R4919"/>
      <c r="S4919"/>
      <c r="U4919"/>
      <c r="V4919"/>
      <c r="W4919"/>
      <c r="Y4919"/>
      <c r="Z4919"/>
      <c r="AA4919"/>
      <c r="AC4919"/>
      <c r="AD4919"/>
      <c r="AE4919"/>
      <c r="AG4919"/>
      <c r="AH4919"/>
      <c r="AI4919"/>
      <c r="AK4919"/>
      <c r="AL4919"/>
      <c r="AM4919"/>
      <c r="AO4919"/>
      <c r="AP4919"/>
      <c r="AQ4919"/>
      <c r="AS4919"/>
      <c r="AT4919"/>
      <c r="AU4919"/>
      <c r="AW4919"/>
      <c r="AX4919"/>
      <c r="AY4919"/>
      <c r="BA4919"/>
      <c r="BB4919"/>
      <c r="BC4919"/>
      <c r="BE4919"/>
      <c r="BF4919"/>
      <c r="BG4919"/>
      <c r="BI4919"/>
      <c r="BJ4919"/>
      <c r="BK4919"/>
      <c r="BM4919"/>
      <c r="BN4919"/>
      <c r="BO4919"/>
    </row>
    <row r="4920" spans="1:67">
      <c r="A4920"/>
      <c r="B4920"/>
      <c r="C4920"/>
      <c r="E4920"/>
      <c r="F4920"/>
      <c r="G4920"/>
      <c r="I4920"/>
      <c r="J4920"/>
      <c r="K4920"/>
      <c r="M4920"/>
      <c r="N4920"/>
      <c r="O4920"/>
      <c r="Q4920"/>
      <c r="R4920"/>
      <c r="S4920"/>
      <c r="U4920"/>
      <c r="V4920"/>
      <c r="W4920"/>
      <c r="Y4920"/>
      <c r="Z4920"/>
      <c r="AA4920"/>
      <c r="AC4920"/>
      <c r="AD4920"/>
      <c r="AE4920"/>
      <c r="AG4920"/>
      <c r="AH4920"/>
      <c r="AI4920"/>
      <c r="AK4920"/>
      <c r="AL4920"/>
      <c r="AM4920"/>
      <c r="AO4920"/>
      <c r="AP4920"/>
      <c r="AQ4920"/>
      <c r="AS4920"/>
      <c r="AT4920"/>
      <c r="AU4920"/>
      <c r="AW4920"/>
      <c r="AX4920"/>
      <c r="AY4920"/>
      <c r="BA4920"/>
      <c r="BB4920"/>
      <c r="BC4920"/>
      <c r="BE4920"/>
      <c r="BF4920"/>
      <c r="BG4920"/>
      <c r="BI4920"/>
      <c r="BJ4920"/>
      <c r="BK4920"/>
      <c r="BM4920"/>
      <c r="BN4920"/>
      <c r="BO4920"/>
    </row>
    <row r="4921" spans="1:67">
      <c r="A4921"/>
      <c r="B4921"/>
      <c r="C4921"/>
      <c r="E4921"/>
      <c r="F4921"/>
      <c r="G4921"/>
      <c r="I4921"/>
      <c r="J4921"/>
      <c r="K4921"/>
      <c r="M4921"/>
      <c r="N4921"/>
      <c r="O4921"/>
      <c r="Q4921"/>
      <c r="R4921"/>
      <c r="S4921"/>
      <c r="U4921"/>
      <c r="V4921"/>
      <c r="W4921"/>
      <c r="Y4921"/>
      <c r="Z4921"/>
      <c r="AA4921"/>
      <c r="AC4921"/>
      <c r="AD4921"/>
      <c r="AE4921"/>
      <c r="AG4921"/>
      <c r="AH4921"/>
      <c r="AI4921"/>
      <c r="AK4921"/>
      <c r="AL4921"/>
      <c r="AM4921"/>
      <c r="AO4921"/>
      <c r="AP4921"/>
      <c r="AQ4921"/>
      <c r="AS4921"/>
      <c r="AT4921"/>
      <c r="AU4921"/>
      <c r="AW4921"/>
      <c r="AX4921"/>
      <c r="AY4921"/>
      <c r="BA4921"/>
      <c r="BB4921"/>
      <c r="BC4921"/>
      <c r="BE4921"/>
      <c r="BF4921"/>
      <c r="BG4921"/>
      <c r="BI4921"/>
      <c r="BJ4921"/>
      <c r="BK4921"/>
      <c r="BM4921"/>
      <c r="BN4921"/>
      <c r="BO4921"/>
    </row>
    <row r="4922" spans="1:67">
      <c r="A4922"/>
      <c r="B4922"/>
      <c r="C4922"/>
      <c r="E4922"/>
      <c r="F4922"/>
      <c r="G4922"/>
      <c r="I4922"/>
      <c r="J4922"/>
      <c r="K4922"/>
      <c r="M4922"/>
      <c r="N4922"/>
      <c r="O4922"/>
      <c r="Q4922"/>
      <c r="R4922"/>
      <c r="S4922"/>
      <c r="U4922"/>
      <c r="V4922"/>
      <c r="W4922"/>
      <c r="Y4922"/>
      <c r="Z4922"/>
      <c r="AA4922"/>
      <c r="AC4922"/>
      <c r="AD4922"/>
      <c r="AE4922"/>
      <c r="AG4922"/>
      <c r="AH4922"/>
      <c r="AI4922"/>
      <c r="AK4922"/>
      <c r="AL4922"/>
      <c r="AM4922"/>
      <c r="AO4922"/>
      <c r="AP4922"/>
      <c r="AQ4922"/>
      <c r="AS4922"/>
      <c r="AT4922"/>
      <c r="AU4922"/>
      <c r="AW4922"/>
      <c r="AX4922"/>
      <c r="AY4922"/>
      <c r="BA4922"/>
      <c r="BB4922"/>
      <c r="BC4922"/>
      <c r="BE4922"/>
      <c r="BF4922"/>
      <c r="BG4922"/>
      <c r="BI4922"/>
      <c r="BJ4922"/>
      <c r="BK4922"/>
      <c r="BM4922"/>
      <c r="BN4922"/>
      <c r="BO4922"/>
    </row>
    <row r="4923" spans="1:67">
      <c r="A4923"/>
      <c r="B4923"/>
      <c r="C4923"/>
      <c r="E4923"/>
      <c r="F4923"/>
      <c r="G4923"/>
      <c r="I4923"/>
      <c r="J4923"/>
      <c r="K4923"/>
      <c r="M4923"/>
      <c r="N4923"/>
      <c r="O4923"/>
      <c r="Q4923"/>
      <c r="R4923"/>
      <c r="S4923"/>
      <c r="U4923"/>
      <c r="V4923"/>
      <c r="W4923"/>
      <c r="Y4923"/>
      <c r="Z4923"/>
      <c r="AA4923"/>
      <c r="AC4923"/>
      <c r="AD4923"/>
      <c r="AE4923"/>
      <c r="AG4923"/>
      <c r="AH4923"/>
      <c r="AI4923"/>
      <c r="AK4923"/>
      <c r="AL4923"/>
      <c r="AM4923"/>
      <c r="AO4923"/>
      <c r="AP4923"/>
      <c r="AQ4923"/>
      <c r="AS4923"/>
      <c r="AT4923"/>
      <c r="AU4923"/>
      <c r="AW4923"/>
      <c r="AX4923"/>
      <c r="AY4923"/>
      <c r="BA4923"/>
      <c r="BB4923"/>
      <c r="BC4923"/>
      <c r="BE4923"/>
      <c r="BF4923"/>
      <c r="BG4923"/>
      <c r="BI4923"/>
      <c r="BJ4923"/>
      <c r="BK4923"/>
      <c r="BM4923"/>
      <c r="BN4923"/>
      <c r="BO4923"/>
    </row>
    <row r="4924" spans="1:67">
      <c r="A4924"/>
      <c r="B4924"/>
      <c r="C4924"/>
      <c r="E4924"/>
      <c r="F4924"/>
      <c r="G4924"/>
      <c r="I4924"/>
      <c r="J4924"/>
      <c r="K4924"/>
      <c r="M4924"/>
      <c r="N4924"/>
      <c r="O4924"/>
      <c r="Q4924"/>
      <c r="R4924"/>
      <c r="S4924"/>
      <c r="U4924"/>
      <c r="V4924"/>
      <c r="W4924"/>
      <c r="Y4924"/>
      <c r="Z4924"/>
      <c r="AA4924"/>
      <c r="AC4924"/>
      <c r="AD4924"/>
      <c r="AE4924"/>
      <c r="AG4924"/>
      <c r="AH4924"/>
      <c r="AI4924"/>
      <c r="AK4924"/>
      <c r="AL4924"/>
      <c r="AM4924"/>
      <c r="AO4924"/>
      <c r="AP4924"/>
      <c r="AQ4924"/>
      <c r="AS4924"/>
      <c r="AT4924"/>
      <c r="AU4924"/>
      <c r="AW4924"/>
      <c r="AX4924"/>
      <c r="AY4924"/>
      <c r="BA4924"/>
      <c r="BB4924"/>
      <c r="BC4924"/>
      <c r="BE4924"/>
      <c r="BF4924"/>
      <c r="BG4924"/>
      <c r="BI4924"/>
      <c r="BJ4924"/>
      <c r="BK4924"/>
      <c r="BM4924"/>
      <c r="BN4924"/>
      <c r="BO4924"/>
    </row>
    <row r="4925" spans="1:67">
      <c r="A4925"/>
      <c r="B4925"/>
      <c r="C4925"/>
      <c r="E4925"/>
      <c r="F4925"/>
      <c r="G4925"/>
      <c r="I4925"/>
      <c r="J4925"/>
      <c r="K4925"/>
      <c r="M4925"/>
      <c r="N4925"/>
      <c r="O4925"/>
      <c r="Q4925"/>
      <c r="R4925"/>
      <c r="S4925"/>
      <c r="U4925"/>
      <c r="V4925"/>
      <c r="W4925"/>
      <c r="Y4925"/>
      <c r="Z4925"/>
      <c r="AA4925"/>
      <c r="AC4925"/>
      <c r="AD4925"/>
      <c r="AE4925"/>
      <c r="AG4925"/>
      <c r="AH4925"/>
      <c r="AI4925"/>
      <c r="AK4925"/>
      <c r="AL4925"/>
      <c r="AM4925"/>
      <c r="AO4925"/>
      <c r="AP4925"/>
      <c r="AQ4925"/>
      <c r="AS4925"/>
      <c r="AT4925"/>
      <c r="AU4925"/>
      <c r="AW4925"/>
      <c r="AX4925"/>
      <c r="AY4925"/>
      <c r="BA4925"/>
      <c r="BB4925"/>
      <c r="BC4925"/>
      <c r="BE4925"/>
      <c r="BF4925"/>
      <c r="BG4925"/>
      <c r="BI4925"/>
      <c r="BJ4925"/>
      <c r="BK4925"/>
      <c r="BM4925"/>
      <c r="BN4925"/>
      <c r="BO4925"/>
    </row>
    <row r="4926" spans="1:67">
      <c r="A4926"/>
      <c r="B4926"/>
      <c r="C4926"/>
      <c r="E4926"/>
      <c r="F4926"/>
      <c r="G4926"/>
      <c r="I4926"/>
      <c r="J4926"/>
      <c r="K4926"/>
      <c r="M4926"/>
      <c r="N4926"/>
      <c r="O4926"/>
      <c r="Q4926"/>
      <c r="R4926"/>
      <c r="S4926"/>
      <c r="U4926"/>
      <c r="V4926"/>
      <c r="W4926"/>
      <c r="Y4926"/>
      <c r="Z4926"/>
      <c r="AA4926"/>
      <c r="AC4926"/>
      <c r="AD4926"/>
      <c r="AE4926"/>
      <c r="AG4926"/>
      <c r="AH4926"/>
      <c r="AI4926"/>
      <c r="AK4926"/>
      <c r="AL4926"/>
      <c r="AM4926"/>
      <c r="AO4926"/>
      <c r="AP4926"/>
      <c r="AQ4926"/>
      <c r="AS4926"/>
      <c r="AT4926"/>
      <c r="AU4926"/>
      <c r="AW4926"/>
      <c r="AX4926"/>
      <c r="AY4926"/>
      <c r="BA4926"/>
      <c r="BB4926"/>
      <c r="BC4926"/>
      <c r="BE4926"/>
      <c r="BF4926"/>
      <c r="BG4926"/>
      <c r="BI4926"/>
      <c r="BJ4926"/>
      <c r="BK4926"/>
      <c r="BM4926"/>
      <c r="BN4926"/>
      <c r="BO4926"/>
    </row>
    <row r="4927" spans="1:67">
      <c r="A4927"/>
      <c r="B4927"/>
      <c r="C4927"/>
      <c r="E4927"/>
      <c r="F4927"/>
      <c r="G4927"/>
      <c r="I4927"/>
      <c r="J4927"/>
      <c r="K4927"/>
      <c r="M4927"/>
      <c r="N4927"/>
      <c r="O4927"/>
      <c r="Q4927"/>
      <c r="R4927"/>
      <c r="S4927"/>
      <c r="U4927"/>
      <c r="V4927"/>
      <c r="W4927"/>
      <c r="Y4927"/>
      <c r="Z4927"/>
      <c r="AA4927"/>
      <c r="AC4927"/>
      <c r="AD4927"/>
      <c r="AE4927"/>
      <c r="AG4927"/>
      <c r="AH4927"/>
      <c r="AI4927"/>
      <c r="AK4927"/>
      <c r="AL4927"/>
      <c r="AM4927"/>
      <c r="AO4927"/>
      <c r="AP4927"/>
      <c r="AQ4927"/>
      <c r="AS4927"/>
      <c r="AT4927"/>
      <c r="AU4927"/>
      <c r="AW4927"/>
      <c r="AX4927"/>
      <c r="AY4927"/>
      <c r="BA4927"/>
      <c r="BB4927"/>
      <c r="BC4927"/>
      <c r="BE4927"/>
      <c r="BF4927"/>
      <c r="BG4927"/>
      <c r="BI4927"/>
      <c r="BJ4927"/>
      <c r="BK4927"/>
      <c r="BM4927"/>
      <c r="BN4927"/>
      <c r="BO4927"/>
    </row>
    <row r="4928" spans="1:67">
      <c r="A4928"/>
      <c r="B4928"/>
      <c r="C4928"/>
      <c r="E4928"/>
      <c r="F4928"/>
      <c r="G4928"/>
      <c r="I4928"/>
      <c r="J4928"/>
      <c r="K4928"/>
      <c r="M4928"/>
      <c r="N4928"/>
      <c r="O4928"/>
      <c r="Q4928"/>
      <c r="R4928"/>
      <c r="S4928"/>
      <c r="U4928"/>
      <c r="V4928"/>
      <c r="W4928"/>
      <c r="Y4928"/>
      <c r="Z4928"/>
      <c r="AA4928"/>
      <c r="AC4928"/>
      <c r="AD4928"/>
      <c r="AE4928"/>
      <c r="AG4928"/>
      <c r="AH4928"/>
      <c r="AI4928"/>
      <c r="AK4928"/>
      <c r="AL4928"/>
      <c r="AM4928"/>
      <c r="AO4928"/>
      <c r="AP4928"/>
      <c r="AQ4928"/>
      <c r="AS4928"/>
      <c r="AT4928"/>
      <c r="AU4928"/>
      <c r="AW4928"/>
      <c r="AX4928"/>
      <c r="AY4928"/>
      <c r="BA4928"/>
      <c r="BB4928"/>
      <c r="BC4928"/>
      <c r="BE4928"/>
      <c r="BF4928"/>
      <c r="BG4928"/>
      <c r="BI4928"/>
      <c r="BJ4928"/>
      <c r="BK4928"/>
      <c r="BM4928"/>
      <c r="BN4928"/>
      <c r="BO4928"/>
    </row>
    <row r="4929" spans="1:67">
      <c r="A4929"/>
      <c r="B4929"/>
      <c r="C4929"/>
      <c r="E4929"/>
      <c r="F4929"/>
      <c r="G4929"/>
      <c r="I4929"/>
      <c r="J4929"/>
      <c r="K4929"/>
      <c r="M4929"/>
      <c r="N4929"/>
      <c r="O4929"/>
      <c r="Q4929"/>
      <c r="R4929"/>
      <c r="S4929"/>
      <c r="U4929"/>
      <c r="V4929"/>
      <c r="W4929"/>
      <c r="Y4929"/>
      <c r="Z4929"/>
      <c r="AA4929"/>
      <c r="AC4929"/>
      <c r="AD4929"/>
      <c r="AE4929"/>
      <c r="AG4929"/>
      <c r="AH4929"/>
      <c r="AI4929"/>
      <c r="AK4929"/>
      <c r="AL4929"/>
      <c r="AM4929"/>
      <c r="AO4929"/>
      <c r="AP4929"/>
      <c r="AQ4929"/>
      <c r="AS4929"/>
      <c r="AT4929"/>
      <c r="AU4929"/>
      <c r="AW4929"/>
      <c r="AX4929"/>
      <c r="AY4929"/>
      <c r="BA4929"/>
      <c r="BB4929"/>
      <c r="BC4929"/>
      <c r="BE4929"/>
      <c r="BF4929"/>
      <c r="BG4929"/>
      <c r="BI4929"/>
      <c r="BJ4929"/>
      <c r="BK4929"/>
      <c r="BM4929"/>
      <c r="BN4929"/>
      <c r="BO4929"/>
    </row>
    <row r="4930" spans="1:67">
      <c r="A4930"/>
      <c r="B4930"/>
      <c r="C4930"/>
      <c r="E4930"/>
      <c r="F4930"/>
      <c r="G4930"/>
      <c r="I4930"/>
      <c r="J4930"/>
      <c r="K4930"/>
      <c r="M4930"/>
      <c r="N4930"/>
      <c r="O4930"/>
      <c r="Q4930"/>
      <c r="R4930"/>
      <c r="S4930"/>
      <c r="U4930"/>
      <c r="V4930"/>
      <c r="W4930"/>
      <c r="Y4930"/>
      <c r="Z4930"/>
      <c r="AA4930"/>
      <c r="AC4930"/>
      <c r="AD4930"/>
      <c r="AE4930"/>
      <c r="AG4930"/>
      <c r="AH4930"/>
      <c r="AI4930"/>
      <c r="AK4930"/>
      <c r="AL4930"/>
      <c r="AM4930"/>
      <c r="AO4930"/>
      <c r="AP4930"/>
      <c r="AQ4930"/>
      <c r="AS4930"/>
      <c r="AT4930"/>
      <c r="AU4930"/>
      <c r="AW4930"/>
      <c r="AX4930"/>
      <c r="AY4930"/>
      <c r="BA4930"/>
      <c r="BB4930"/>
      <c r="BC4930"/>
      <c r="BE4930"/>
      <c r="BF4930"/>
      <c r="BG4930"/>
      <c r="BI4930"/>
      <c r="BJ4930"/>
      <c r="BK4930"/>
      <c r="BM4930"/>
      <c r="BN4930"/>
      <c r="BO4930"/>
    </row>
    <row r="4931" spans="1:67">
      <c r="A4931"/>
      <c r="B4931"/>
      <c r="C4931"/>
      <c r="E4931"/>
      <c r="F4931"/>
      <c r="G4931"/>
      <c r="I4931"/>
      <c r="J4931"/>
      <c r="K4931"/>
      <c r="M4931"/>
      <c r="N4931"/>
      <c r="O4931"/>
      <c r="Q4931"/>
      <c r="R4931"/>
      <c r="S4931"/>
      <c r="U4931"/>
      <c r="V4931"/>
      <c r="W4931"/>
      <c r="Y4931"/>
      <c r="Z4931"/>
      <c r="AA4931"/>
      <c r="AC4931"/>
      <c r="AD4931"/>
      <c r="AE4931"/>
      <c r="AG4931"/>
      <c r="AH4931"/>
      <c r="AI4931"/>
      <c r="AK4931"/>
      <c r="AL4931"/>
      <c r="AM4931"/>
      <c r="AO4931"/>
      <c r="AP4931"/>
      <c r="AQ4931"/>
      <c r="AS4931"/>
      <c r="AT4931"/>
      <c r="AU4931"/>
      <c r="AW4931"/>
      <c r="AX4931"/>
      <c r="AY4931"/>
      <c r="BA4931"/>
      <c r="BB4931"/>
      <c r="BC4931"/>
      <c r="BE4931"/>
      <c r="BF4931"/>
      <c r="BG4931"/>
      <c r="BI4931"/>
      <c r="BJ4931"/>
      <c r="BK4931"/>
      <c r="BM4931"/>
      <c r="BN4931"/>
      <c r="BO4931"/>
    </row>
    <row r="4932" spans="1:67">
      <c r="A4932"/>
      <c r="B4932"/>
      <c r="C4932"/>
      <c r="E4932"/>
      <c r="F4932"/>
      <c r="G4932"/>
      <c r="I4932"/>
      <c r="J4932"/>
      <c r="K4932"/>
      <c r="M4932"/>
      <c r="N4932"/>
      <c r="O4932"/>
      <c r="Q4932"/>
      <c r="R4932"/>
      <c r="S4932"/>
      <c r="U4932"/>
      <c r="V4932"/>
      <c r="W4932"/>
      <c r="Y4932"/>
      <c r="Z4932"/>
      <c r="AA4932"/>
      <c r="AC4932"/>
      <c r="AD4932"/>
      <c r="AE4932"/>
      <c r="AG4932"/>
      <c r="AH4932"/>
      <c r="AI4932"/>
      <c r="AK4932"/>
      <c r="AL4932"/>
      <c r="AM4932"/>
      <c r="AO4932"/>
      <c r="AP4932"/>
      <c r="AQ4932"/>
      <c r="AS4932"/>
      <c r="AT4932"/>
      <c r="AU4932"/>
      <c r="AW4932"/>
      <c r="AX4932"/>
      <c r="AY4932"/>
      <c r="BA4932"/>
      <c r="BB4932"/>
      <c r="BC4932"/>
      <c r="BE4932"/>
      <c r="BF4932"/>
      <c r="BG4932"/>
      <c r="BI4932"/>
      <c r="BJ4932"/>
      <c r="BK4932"/>
      <c r="BM4932"/>
      <c r="BN4932"/>
      <c r="BO4932"/>
    </row>
    <row r="4933" spans="1:67">
      <c r="A4933"/>
      <c r="B4933"/>
      <c r="C4933"/>
      <c r="E4933"/>
      <c r="F4933"/>
      <c r="G4933"/>
      <c r="I4933"/>
      <c r="J4933"/>
      <c r="K4933"/>
      <c r="M4933"/>
      <c r="N4933"/>
      <c r="O4933"/>
      <c r="Q4933"/>
      <c r="R4933"/>
      <c r="S4933"/>
      <c r="U4933"/>
      <c r="V4933"/>
      <c r="W4933"/>
      <c r="Y4933"/>
      <c r="Z4933"/>
      <c r="AA4933"/>
      <c r="AC4933"/>
      <c r="AD4933"/>
      <c r="AE4933"/>
      <c r="AG4933"/>
      <c r="AH4933"/>
      <c r="AI4933"/>
      <c r="AK4933"/>
      <c r="AL4933"/>
      <c r="AM4933"/>
      <c r="AO4933"/>
      <c r="AP4933"/>
      <c r="AQ4933"/>
      <c r="AS4933"/>
      <c r="AT4933"/>
      <c r="AU4933"/>
      <c r="AW4933"/>
      <c r="AX4933"/>
      <c r="AY4933"/>
      <c r="BA4933"/>
      <c r="BB4933"/>
      <c r="BC4933"/>
      <c r="BE4933"/>
      <c r="BF4933"/>
      <c r="BG4933"/>
      <c r="BI4933"/>
      <c r="BJ4933"/>
      <c r="BK4933"/>
      <c r="BM4933"/>
      <c r="BN4933"/>
      <c r="BO4933"/>
    </row>
    <row r="4934" spans="1:67">
      <c r="A4934"/>
      <c r="B4934"/>
      <c r="C4934"/>
      <c r="E4934"/>
      <c r="F4934"/>
      <c r="G4934"/>
      <c r="I4934"/>
      <c r="J4934"/>
      <c r="K4934"/>
      <c r="M4934"/>
      <c r="N4934"/>
      <c r="O4934"/>
      <c r="Q4934"/>
      <c r="R4934"/>
      <c r="S4934"/>
      <c r="U4934"/>
      <c r="V4934"/>
      <c r="W4934"/>
      <c r="Y4934"/>
      <c r="Z4934"/>
      <c r="AA4934"/>
      <c r="AC4934"/>
      <c r="AD4934"/>
      <c r="AE4934"/>
      <c r="AG4934"/>
      <c r="AH4934"/>
      <c r="AI4934"/>
      <c r="AK4934"/>
      <c r="AL4934"/>
      <c r="AM4934"/>
      <c r="AO4934"/>
      <c r="AP4934"/>
      <c r="AQ4934"/>
      <c r="AS4934"/>
      <c r="AT4934"/>
      <c r="AU4934"/>
      <c r="AW4934"/>
      <c r="AX4934"/>
      <c r="AY4934"/>
      <c r="BA4934"/>
      <c r="BB4934"/>
      <c r="BC4934"/>
      <c r="BE4934"/>
      <c r="BF4934"/>
      <c r="BG4934"/>
      <c r="BI4934"/>
      <c r="BJ4934"/>
      <c r="BK4934"/>
      <c r="BM4934"/>
      <c r="BN4934"/>
      <c r="BO4934"/>
    </row>
    <row r="4935" spans="1:67">
      <c r="A4935"/>
      <c r="B4935"/>
      <c r="C4935"/>
      <c r="E4935"/>
      <c r="F4935"/>
      <c r="G4935"/>
      <c r="I4935"/>
      <c r="J4935"/>
      <c r="K4935"/>
      <c r="M4935"/>
      <c r="N4935"/>
      <c r="O4935"/>
      <c r="Q4935"/>
      <c r="R4935"/>
      <c r="S4935"/>
      <c r="U4935"/>
      <c r="V4935"/>
      <c r="W4935"/>
      <c r="Y4935"/>
      <c r="Z4935"/>
      <c r="AA4935"/>
      <c r="AC4935"/>
      <c r="AD4935"/>
      <c r="AE4935"/>
      <c r="AG4935"/>
      <c r="AH4935"/>
      <c r="AI4935"/>
      <c r="AK4935"/>
      <c r="AL4935"/>
      <c r="AM4935"/>
      <c r="AO4935"/>
      <c r="AP4935"/>
      <c r="AQ4935"/>
      <c r="AS4935"/>
      <c r="AT4935"/>
      <c r="AU4935"/>
      <c r="AW4935"/>
      <c r="AX4935"/>
      <c r="AY4935"/>
      <c r="BA4935"/>
      <c r="BB4935"/>
      <c r="BC4935"/>
      <c r="BE4935"/>
      <c r="BF4935"/>
      <c r="BG4935"/>
      <c r="BI4935"/>
      <c r="BJ4935"/>
      <c r="BK4935"/>
      <c r="BM4935"/>
      <c r="BN4935"/>
      <c r="BO4935"/>
    </row>
    <row r="4936" spans="1:67">
      <c r="A4936"/>
      <c r="B4936"/>
      <c r="C4936"/>
      <c r="E4936"/>
      <c r="F4936"/>
      <c r="G4936"/>
      <c r="I4936"/>
      <c r="J4936"/>
      <c r="K4936"/>
      <c r="M4936"/>
      <c r="N4936"/>
      <c r="O4936"/>
      <c r="Q4936"/>
      <c r="R4936"/>
      <c r="S4936"/>
      <c r="U4936"/>
      <c r="V4936"/>
      <c r="W4936"/>
      <c r="Y4936"/>
      <c r="Z4936"/>
      <c r="AA4936"/>
      <c r="AC4936"/>
      <c r="AD4936"/>
      <c r="AE4936"/>
      <c r="AG4936"/>
      <c r="AH4936"/>
      <c r="AI4936"/>
      <c r="AK4936"/>
      <c r="AL4936"/>
      <c r="AM4936"/>
      <c r="AO4936"/>
      <c r="AP4936"/>
      <c r="AQ4936"/>
      <c r="AS4936"/>
      <c r="AT4936"/>
      <c r="AU4936"/>
      <c r="AW4936"/>
      <c r="AX4936"/>
      <c r="AY4936"/>
      <c r="BA4936"/>
      <c r="BB4936"/>
      <c r="BC4936"/>
      <c r="BE4936"/>
      <c r="BF4936"/>
      <c r="BG4936"/>
      <c r="BI4936"/>
      <c r="BJ4936"/>
      <c r="BK4936"/>
      <c r="BM4936"/>
      <c r="BN4936"/>
      <c r="BO4936"/>
    </row>
    <row r="4937" spans="1:67">
      <c r="A4937"/>
      <c r="B4937"/>
      <c r="C4937"/>
      <c r="E4937"/>
      <c r="F4937"/>
      <c r="G4937"/>
      <c r="I4937"/>
      <c r="J4937"/>
      <c r="K4937"/>
      <c r="M4937"/>
      <c r="N4937"/>
      <c r="O4937"/>
      <c r="Q4937"/>
      <c r="R4937"/>
      <c r="S4937"/>
      <c r="U4937"/>
      <c r="V4937"/>
      <c r="W4937"/>
      <c r="Y4937"/>
      <c r="Z4937"/>
      <c r="AA4937"/>
      <c r="AC4937"/>
      <c r="AD4937"/>
      <c r="AE4937"/>
      <c r="AG4937"/>
      <c r="AH4937"/>
      <c r="AI4937"/>
      <c r="AK4937"/>
      <c r="AL4937"/>
      <c r="AM4937"/>
      <c r="AO4937"/>
      <c r="AP4937"/>
      <c r="AQ4937"/>
      <c r="AS4937"/>
      <c r="AT4937"/>
      <c r="AU4937"/>
      <c r="AW4937"/>
      <c r="AX4937"/>
      <c r="AY4937"/>
      <c r="BA4937"/>
      <c r="BB4937"/>
      <c r="BC4937"/>
      <c r="BE4937"/>
      <c r="BF4937"/>
      <c r="BG4937"/>
      <c r="BI4937"/>
      <c r="BJ4937"/>
      <c r="BK4937"/>
      <c r="BM4937"/>
      <c r="BN4937"/>
      <c r="BO4937"/>
    </row>
    <row r="4938" spans="1:67">
      <c r="A4938"/>
      <c r="B4938"/>
      <c r="C4938"/>
      <c r="E4938"/>
      <c r="F4938"/>
      <c r="G4938"/>
      <c r="I4938"/>
      <c r="J4938"/>
      <c r="K4938"/>
      <c r="M4938"/>
      <c r="N4938"/>
      <c r="O4938"/>
      <c r="Q4938"/>
      <c r="R4938"/>
      <c r="S4938"/>
      <c r="U4938"/>
      <c r="V4938"/>
      <c r="W4938"/>
      <c r="Y4938"/>
      <c r="Z4938"/>
      <c r="AA4938"/>
      <c r="AC4938"/>
      <c r="AD4938"/>
      <c r="AE4938"/>
      <c r="AG4938"/>
      <c r="AH4938"/>
      <c r="AI4938"/>
      <c r="AK4938"/>
      <c r="AL4938"/>
      <c r="AM4938"/>
      <c r="AO4938"/>
      <c r="AP4938"/>
      <c r="AQ4938"/>
      <c r="AS4938"/>
      <c r="AT4938"/>
      <c r="AU4938"/>
      <c r="AW4938"/>
      <c r="AX4938"/>
      <c r="AY4938"/>
      <c r="BA4938"/>
      <c r="BB4938"/>
      <c r="BC4938"/>
      <c r="BE4938"/>
      <c r="BF4938"/>
      <c r="BG4938"/>
      <c r="BI4938"/>
      <c r="BJ4938"/>
      <c r="BK4938"/>
      <c r="BM4938"/>
      <c r="BN4938"/>
      <c r="BO4938"/>
    </row>
    <row r="4939" spans="1:67">
      <c r="A4939"/>
      <c r="B4939"/>
      <c r="C4939"/>
      <c r="E4939"/>
      <c r="F4939"/>
      <c r="G4939"/>
      <c r="I4939"/>
      <c r="J4939"/>
      <c r="K4939"/>
      <c r="M4939"/>
      <c r="N4939"/>
      <c r="O4939"/>
      <c r="Q4939"/>
      <c r="R4939"/>
      <c r="S4939"/>
      <c r="U4939"/>
      <c r="V4939"/>
      <c r="W4939"/>
      <c r="Y4939"/>
      <c r="Z4939"/>
      <c r="AA4939"/>
      <c r="AC4939"/>
      <c r="AD4939"/>
      <c r="AE4939"/>
      <c r="AG4939"/>
      <c r="AH4939"/>
      <c r="AI4939"/>
      <c r="AK4939"/>
      <c r="AL4939"/>
      <c r="AM4939"/>
      <c r="AO4939"/>
      <c r="AP4939"/>
      <c r="AQ4939"/>
      <c r="AS4939"/>
      <c r="AT4939"/>
      <c r="AU4939"/>
      <c r="AW4939"/>
      <c r="AX4939"/>
      <c r="AY4939"/>
      <c r="BA4939"/>
      <c r="BB4939"/>
      <c r="BC4939"/>
      <c r="BE4939"/>
      <c r="BF4939"/>
      <c r="BG4939"/>
      <c r="BI4939"/>
      <c r="BJ4939"/>
      <c r="BK4939"/>
      <c r="BM4939"/>
      <c r="BN4939"/>
      <c r="BO4939"/>
    </row>
    <row r="4940" spans="1:67">
      <c r="A4940"/>
      <c r="B4940"/>
      <c r="C4940"/>
      <c r="E4940"/>
      <c r="F4940"/>
      <c r="G4940"/>
      <c r="I4940"/>
      <c r="J4940"/>
      <c r="K4940"/>
      <c r="M4940"/>
      <c r="N4940"/>
      <c r="O4940"/>
      <c r="Q4940"/>
      <c r="R4940"/>
      <c r="S4940"/>
      <c r="U4940"/>
      <c r="V4940"/>
      <c r="W4940"/>
      <c r="Y4940"/>
      <c r="Z4940"/>
      <c r="AA4940"/>
      <c r="AC4940"/>
      <c r="AD4940"/>
      <c r="AE4940"/>
      <c r="AG4940"/>
      <c r="AH4940"/>
      <c r="AI4940"/>
      <c r="AK4940"/>
      <c r="AL4940"/>
      <c r="AM4940"/>
      <c r="AO4940"/>
      <c r="AP4940"/>
      <c r="AQ4940"/>
      <c r="AS4940"/>
      <c r="AT4940"/>
      <c r="AU4940"/>
      <c r="AW4940"/>
      <c r="AX4940"/>
      <c r="AY4940"/>
      <c r="BA4940"/>
      <c r="BB4940"/>
      <c r="BC4940"/>
      <c r="BE4940"/>
      <c r="BF4940"/>
      <c r="BG4940"/>
      <c r="BI4940"/>
      <c r="BJ4940"/>
      <c r="BK4940"/>
      <c r="BM4940"/>
      <c r="BN4940"/>
      <c r="BO4940"/>
    </row>
    <row r="4941" spans="1:67">
      <c r="A4941"/>
      <c r="B4941"/>
      <c r="C4941"/>
      <c r="E4941"/>
      <c r="F4941"/>
      <c r="G4941"/>
      <c r="I4941"/>
      <c r="J4941"/>
      <c r="K4941"/>
      <c r="M4941"/>
      <c r="N4941"/>
      <c r="O4941"/>
      <c r="Q4941"/>
      <c r="R4941"/>
      <c r="S4941"/>
      <c r="U4941"/>
      <c r="V4941"/>
      <c r="W4941"/>
      <c r="Y4941"/>
      <c r="Z4941"/>
      <c r="AA4941"/>
      <c r="AC4941"/>
      <c r="AD4941"/>
      <c r="AE4941"/>
      <c r="AG4941"/>
      <c r="AH4941"/>
      <c r="AI4941"/>
      <c r="AK4941"/>
      <c r="AL4941"/>
      <c r="AM4941"/>
      <c r="AO4941"/>
      <c r="AP4941"/>
      <c r="AQ4941"/>
      <c r="AS4941"/>
      <c r="AT4941"/>
      <c r="AU4941"/>
      <c r="AW4941"/>
      <c r="AX4941"/>
      <c r="AY4941"/>
      <c r="BA4941"/>
      <c r="BB4941"/>
      <c r="BC4941"/>
      <c r="BE4941"/>
      <c r="BF4941"/>
      <c r="BG4941"/>
      <c r="BI4941"/>
      <c r="BJ4941"/>
      <c r="BK4941"/>
      <c r="BM4941"/>
      <c r="BN4941"/>
      <c r="BO4941"/>
    </row>
    <row r="4942" spans="1:67">
      <c r="A4942"/>
      <c r="B4942"/>
      <c r="C4942"/>
      <c r="E4942"/>
      <c r="F4942"/>
      <c r="G4942"/>
      <c r="I4942"/>
      <c r="J4942"/>
      <c r="K4942"/>
      <c r="M4942"/>
      <c r="N4942"/>
      <c r="O4942"/>
      <c r="Q4942"/>
      <c r="R4942"/>
      <c r="S4942"/>
      <c r="U4942"/>
      <c r="V4942"/>
      <c r="W4942"/>
      <c r="Y4942"/>
      <c r="Z4942"/>
      <c r="AA4942"/>
      <c r="AC4942"/>
      <c r="AD4942"/>
      <c r="AE4942"/>
      <c r="AG4942"/>
      <c r="AH4942"/>
      <c r="AI4942"/>
      <c r="AK4942"/>
      <c r="AL4942"/>
      <c r="AM4942"/>
      <c r="AO4942"/>
      <c r="AP4942"/>
      <c r="AQ4942"/>
      <c r="AS4942"/>
      <c r="AT4942"/>
      <c r="AU4942"/>
      <c r="AW4942"/>
      <c r="AX4942"/>
      <c r="AY4942"/>
      <c r="BA4942"/>
      <c r="BB4942"/>
      <c r="BC4942"/>
      <c r="BE4942"/>
      <c r="BF4942"/>
      <c r="BG4942"/>
      <c r="BI4942"/>
      <c r="BJ4942"/>
      <c r="BK4942"/>
      <c r="BM4942"/>
      <c r="BN4942"/>
      <c r="BO4942"/>
    </row>
    <row r="4943" spans="1:67">
      <c r="A4943"/>
      <c r="B4943"/>
      <c r="C4943"/>
      <c r="E4943"/>
      <c r="F4943"/>
      <c r="G4943"/>
      <c r="I4943"/>
      <c r="J4943"/>
      <c r="K4943"/>
      <c r="M4943"/>
      <c r="N4943"/>
      <c r="O4943"/>
      <c r="Q4943"/>
      <c r="R4943"/>
      <c r="S4943"/>
      <c r="U4943"/>
      <c r="V4943"/>
      <c r="W4943"/>
      <c r="Y4943"/>
      <c r="Z4943"/>
      <c r="AA4943"/>
      <c r="AC4943"/>
      <c r="AD4943"/>
      <c r="AE4943"/>
      <c r="AG4943"/>
      <c r="AH4943"/>
      <c r="AI4943"/>
      <c r="AK4943"/>
      <c r="AL4943"/>
      <c r="AM4943"/>
      <c r="AO4943"/>
      <c r="AP4943"/>
      <c r="AQ4943"/>
      <c r="AS4943"/>
      <c r="AT4943"/>
      <c r="AU4943"/>
      <c r="AW4943"/>
      <c r="AX4943"/>
      <c r="AY4943"/>
      <c r="BA4943"/>
      <c r="BB4943"/>
      <c r="BC4943"/>
      <c r="BE4943"/>
      <c r="BF4943"/>
      <c r="BG4943"/>
      <c r="BI4943"/>
      <c r="BJ4943"/>
      <c r="BK4943"/>
      <c r="BM4943"/>
      <c r="BN4943"/>
      <c r="BO4943"/>
    </row>
    <row r="4944" spans="1:67">
      <c r="A4944"/>
      <c r="B4944"/>
      <c r="C4944"/>
      <c r="E4944"/>
      <c r="F4944"/>
      <c r="G4944"/>
      <c r="I4944"/>
      <c r="J4944"/>
      <c r="K4944"/>
      <c r="M4944"/>
      <c r="N4944"/>
      <c r="O4944"/>
      <c r="Q4944"/>
      <c r="R4944"/>
      <c r="S4944"/>
      <c r="U4944"/>
      <c r="V4944"/>
      <c r="W4944"/>
      <c r="Y4944"/>
      <c r="Z4944"/>
      <c r="AA4944"/>
      <c r="AC4944"/>
      <c r="AD4944"/>
      <c r="AE4944"/>
      <c r="AG4944"/>
      <c r="AH4944"/>
      <c r="AI4944"/>
      <c r="AK4944"/>
      <c r="AL4944"/>
      <c r="AM4944"/>
      <c r="AO4944"/>
      <c r="AP4944"/>
      <c r="AQ4944"/>
      <c r="AS4944"/>
      <c r="AT4944"/>
      <c r="AU4944"/>
      <c r="AW4944"/>
      <c r="AX4944"/>
      <c r="AY4944"/>
      <c r="BA4944"/>
      <c r="BB4944"/>
      <c r="BC4944"/>
      <c r="BE4944"/>
      <c r="BF4944"/>
      <c r="BG4944"/>
      <c r="BI4944"/>
      <c r="BJ4944"/>
      <c r="BK4944"/>
      <c r="BM4944"/>
      <c r="BN4944"/>
      <c r="BO4944"/>
    </row>
    <row r="4945" spans="1:67">
      <c r="A4945"/>
      <c r="B4945"/>
      <c r="C4945"/>
      <c r="E4945"/>
      <c r="F4945"/>
      <c r="G4945"/>
      <c r="I4945"/>
      <c r="J4945"/>
      <c r="K4945"/>
      <c r="M4945"/>
      <c r="N4945"/>
      <c r="O4945"/>
      <c r="Q4945"/>
      <c r="R4945"/>
      <c r="S4945"/>
      <c r="U4945"/>
      <c r="V4945"/>
      <c r="W4945"/>
      <c r="Y4945"/>
      <c r="Z4945"/>
      <c r="AA4945"/>
      <c r="AC4945"/>
      <c r="AD4945"/>
      <c r="AE4945"/>
      <c r="AG4945"/>
      <c r="AH4945"/>
      <c r="AI4945"/>
      <c r="AK4945"/>
      <c r="AL4945"/>
      <c r="AM4945"/>
      <c r="AO4945"/>
      <c r="AP4945"/>
      <c r="AQ4945"/>
      <c r="AS4945"/>
      <c r="AT4945"/>
      <c r="AU4945"/>
      <c r="AW4945"/>
      <c r="AX4945"/>
      <c r="AY4945"/>
      <c r="BA4945"/>
      <c r="BB4945"/>
      <c r="BC4945"/>
      <c r="BE4945"/>
      <c r="BF4945"/>
      <c r="BG4945"/>
      <c r="BI4945"/>
      <c r="BJ4945"/>
      <c r="BK4945"/>
      <c r="BM4945"/>
      <c r="BN4945"/>
      <c r="BO4945"/>
    </row>
    <row r="4946" spans="1:67">
      <c r="A4946"/>
      <c r="B4946"/>
      <c r="C4946"/>
      <c r="E4946"/>
      <c r="F4946"/>
      <c r="G4946"/>
      <c r="I4946"/>
      <c r="J4946"/>
      <c r="K4946"/>
      <c r="M4946"/>
      <c r="N4946"/>
      <c r="O4946"/>
      <c r="Q4946"/>
      <c r="R4946"/>
      <c r="S4946"/>
      <c r="U4946"/>
      <c r="V4946"/>
      <c r="W4946"/>
      <c r="Y4946"/>
      <c r="Z4946"/>
      <c r="AA4946"/>
      <c r="AC4946"/>
      <c r="AD4946"/>
      <c r="AE4946"/>
      <c r="AG4946"/>
      <c r="AH4946"/>
      <c r="AI4946"/>
      <c r="AK4946"/>
      <c r="AL4946"/>
      <c r="AM4946"/>
      <c r="AO4946"/>
      <c r="AP4946"/>
      <c r="AQ4946"/>
      <c r="AS4946"/>
      <c r="AT4946"/>
      <c r="AU4946"/>
      <c r="AW4946"/>
      <c r="AX4946"/>
      <c r="AY4946"/>
      <c r="BA4946"/>
      <c r="BB4946"/>
      <c r="BC4946"/>
      <c r="BE4946"/>
      <c r="BF4946"/>
      <c r="BG4946"/>
      <c r="BI4946"/>
      <c r="BJ4946"/>
      <c r="BK4946"/>
      <c r="BM4946"/>
      <c r="BN4946"/>
      <c r="BO4946"/>
    </row>
    <row r="4947" spans="1:67">
      <c r="A4947"/>
      <c r="B4947"/>
      <c r="C4947"/>
      <c r="E4947"/>
      <c r="F4947"/>
      <c r="G4947"/>
      <c r="I4947"/>
      <c r="J4947"/>
      <c r="K4947"/>
      <c r="M4947"/>
      <c r="N4947"/>
      <c r="O4947"/>
      <c r="Q4947"/>
      <c r="R4947"/>
      <c r="S4947"/>
      <c r="U4947"/>
      <c r="V4947"/>
      <c r="W4947"/>
      <c r="Y4947"/>
      <c r="Z4947"/>
      <c r="AA4947"/>
      <c r="AC4947"/>
      <c r="AD4947"/>
      <c r="AE4947"/>
      <c r="AG4947"/>
      <c r="AH4947"/>
      <c r="AI4947"/>
      <c r="AK4947"/>
      <c r="AL4947"/>
      <c r="AM4947"/>
      <c r="AO4947"/>
      <c r="AP4947"/>
      <c r="AQ4947"/>
      <c r="AS4947"/>
      <c r="AT4947"/>
      <c r="AU4947"/>
      <c r="AW4947"/>
      <c r="AX4947"/>
      <c r="AY4947"/>
      <c r="BA4947"/>
      <c r="BB4947"/>
      <c r="BC4947"/>
      <c r="BE4947"/>
      <c r="BF4947"/>
      <c r="BG4947"/>
      <c r="BI4947"/>
      <c r="BJ4947"/>
      <c r="BK4947"/>
      <c r="BM4947"/>
      <c r="BN4947"/>
      <c r="BO4947"/>
    </row>
    <row r="4948" spans="1:67">
      <c r="A4948"/>
      <c r="B4948"/>
      <c r="C4948"/>
      <c r="E4948"/>
      <c r="F4948"/>
      <c r="G4948"/>
      <c r="I4948"/>
      <c r="J4948"/>
      <c r="K4948"/>
      <c r="M4948"/>
      <c r="N4948"/>
      <c r="O4948"/>
      <c r="Q4948"/>
      <c r="R4948"/>
      <c r="S4948"/>
      <c r="U4948"/>
      <c r="V4948"/>
      <c r="W4948"/>
      <c r="Y4948"/>
      <c r="Z4948"/>
      <c r="AA4948"/>
      <c r="AC4948"/>
      <c r="AD4948"/>
      <c r="AE4948"/>
      <c r="AG4948"/>
      <c r="AH4948"/>
      <c r="AI4948"/>
      <c r="AK4948"/>
      <c r="AL4948"/>
      <c r="AM4948"/>
      <c r="AO4948"/>
      <c r="AP4948"/>
      <c r="AQ4948"/>
      <c r="AS4948"/>
      <c r="AT4948"/>
      <c r="AU4948"/>
      <c r="AW4948"/>
      <c r="AX4948"/>
      <c r="AY4948"/>
      <c r="BA4948"/>
      <c r="BB4948"/>
      <c r="BC4948"/>
      <c r="BE4948"/>
      <c r="BF4948"/>
      <c r="BG4948"/>
      <c r="BI4948"/>
      <c r="BJ4948"/>
      <c r="BK4948"/>
      <c r="BM4948"/>
      <c r="BN4948"/>
      <c r="BO4948"/>
    </row>
    <row r="4949" spans="1:67">
      <c r="A4949"/>
      <c r="B4949"/>
      <c r="C4949"/>
      <c r="E4949"/>
      <c r="F4949"/>
      <c r="G4949"/>
      <c r="I4949"/>
      <c r="J4949"/>
      <c r="K4949"/>
      <c r="M4949"/>
      <c r="N4949"/>
      <c r="O4949"/>
      <c r="Q4949"/>
      <c r="R4949"/>
      <c r="S4949"/>
      <c r="U4949"/>
      <c r="V4949"/>
      <c r="W4949"/>
      <c r="Y4949"/>
      <c r="Z4949"/>
      <c r="AA4949"/>
      <c r="AC4949"/>
      <c r="AD4949"/>
      <c r="AE4949"/>
      <c r="AG4949"/>
      <c r="AH4949"/>
      <c r="AI4949"/>
      <c r="AK4949"/>
      <c r="AL4949"/>
      <c r="AM4949"/>
      <c r="AO4949"/>
      <c r="AP4949"/>
      <c r="AQ4949"/>
      <c r="AS4949"/>
      <c r="AT4949"/>
      <c r="AU4949"/>
      <c r="AW4949"/>
      <c r="AX4949"/>
      <c r="AY4949"/>
      <c r="BA4949"/>
      <c r="BB4949"/>
      <c r="BC4949"/>
      <c r="BE4949"/>
      <c r="BF4949"/>
      <c r="BG4949"/>
      <c r="BI4949"/>
      <c r="BJ4949"/>
      <c r="BK4949"/>
      <c r="BM4949"/>
      <c r="BN4949"/>
      <c r="BO4949"/>
    </row>
    <row r="4950" spans="1:67">
      <c r="A4950"/>
      <c r="B4950"/>
      <c r="C4950"/>
      <c r="E4950"/>
      <c r="F4950"/>
      <c r="G4950"/>
      <c r="I4950"/>
      <c r="J4950"/>
      <c r="K4950"/>
      <c r="M4950"/>
      <c r="N4950"/>
      <c r="O4950"/>
      <c r="Q4950"/>
      <c r="R4950"/>
      <c r="S4950"/>
      <c r="U4950"/>
      <c r="V4950"/>
      <c r="W4950"/>
      <c r="Y4950"/>
      <c r="Z4950"/>
      <c r="AA4950"/>
      <c r="AC4950"/>
      <c r="AD4950"/>
      <c r="AE4950"/>
      <c r="AG4950"/>
      <c r="AH4950"/>
      <c r="AI4950"/>
      <c r="AK4950"/>
      <c r="AL4950"/>
      <c r="AM4950"/>
      <c r="AO4950"/>
      <c r="AP4950"/>
      <c r="AQ4950"/>
      <c r="AS4950"/>
      <c r="AT4950"/>
      <c r="AU4950"/>
      <c r="AW4950"/>
      <c r="AX4950"/>
      <c r="AY4950"/>
      <c r="BA4950"/>
      <c r="BB4950"/>
      <c r="BC4950"/>
      <c r="BE4950"/>
      <c r="BF4950"/>
      <c r="BG4950"/>
      <c r="BI4950"/>
      <c r="BJ4950"/>
      <c r="BK4950"/>
      <c r="BM4950"/>
      <c r="BN4950"/>
      <c r="BO4950"/>
    </row>
    <row r="4951" spans="1:67">
      <c r="A4951"/>
      <c r="B4951"/>
      <c r="C4951"/>
      <c r="E4951"/>
      <c r="F4951"/>
      <c r="G4951"/>
      <c r="I4951"/>
      <c r="J4951"/>
      <c r="K4951"/>
      <c r="M4951"/>
      <c r="N4951"/>
      <c r="O4951"/>
      <c r="Q4951"/>
      <c r="R4951"/>
      <c r="S4951"/>
      <c r="U4951"/>
      <c r="V4951"/>
      <c r="W4951"/>
      <c r="Y4951"/>
      <c r="Z4951"/>
      <c r="AA4951"/>
      <c r="AC4951"/>
      <c r="AD4951"/>
      <c r="AE4951"/>
      <c r="AG4951"/>
      <c r="AH4951"/>
      <c r="AI4951"/>
      <c r="AK4951"/>
      <c r="AL4951"/>
      <c r="AM4951"/>
      <c r="AO4951"/>
      <c r="AP4951"/>
      <c r="AQ4951"/>
      <c r="AS4951"/>
      <c r="AT4951"/>
      <c r="AU4951"/>
      <c r="AW4951"/>
      <c r="AX4951"/>
      <c r="AY4951"/>
      <c r="BA4951"/>
      <c r="BB4951"/>
      <c r="BC4951"/>
      <c r="BE4951"/>
      <c r="BF4951"/>
      <c r="BG4951"/>
      <c r="BI4951"/>
      <c r="BJ4951"/>
      <c r="BK4951"/>
      <c r="BM4951"/>
      <c r="BN4951"/>
      <c r="BO4951"/>
    </row>
    <row r="4952" spans="1:67">
      <c r="A4952"/>
      <c r="B4952"/>
      <c r="C4952"/>
      <c r="E4952"/>
      <c r="F4952"/>
      <c r="G4952"/>
      <c r="I4952"/>
      <c r="J4952"/>
      <c r="K4952"/>
      <c r="M4952"/>
      <c r="N4952"/>
      <c r="O4952"/>
      <c r="Q4952"/>
      <c r="R4952"/>
      <c r="S4952"/>
      <c r="U4952"/>
      <c r="V4952"/>
      <c r="W4952"/>
      <c r="Y4952"/>
      <c r="Z4952"/>
      <c r="AA4952"/>
      <c r="AC4952"/>
      <c r="AD4952"/>
      <c r="AE4952"/>
      <c r="AG4952"/>
      <c r="AH4952"/>
      <c r="AI4952"/>
      <c r="AK4952"/>
      <c r="AL4952"/>
      <c r="AM4952"/>
      <c r="AO4952"/>
      <c r="AP4952"/>
      <c r="AQ4952"/>
      <c r="AS4952"/>
      <c r="AT4952"/>
      <c r="AU4952"/>
      <c r="AW4952"/>
      <c r="AX4952"/>
      <c r="AY4952"/>
      <c r="BA4952"/>
      <c r="BB4952"/>
      <c r="BC4952"/>
      <c r="BE4952"/>
      <c r="BF4952"/>
      <c r="BG4952"/>
      <c r="BI4952"/>
      <c r="BJ4952"/>
      <c r="BK4952"/>
      <c r="BM4952"/>
      <c r="BN4952"/>
      <c r="BO4952"/>
    </row>
    <row r="4953" spans="1:67">
      <c r="A4953"/>
      <c r="B4953"/>
      <c r="C4953"/>
      <c r="E4953"/>
      <c r="F4953"/>
      <c r="G4953"/>
      <c r="I4953"/>
      <c r="J4953"/>
      <c r="K4953"/>
      <c r="M4953"/>
      <c r="N4953"/>
      <c r="O4953"/>
      <c r="Q4953"/>
      <c r="R4953"/>
      <c r="S4953"/>
      <c r="U4953"/>
      <c r="V4953"/>
      <c r="W4953"/>
      <c r="Y4953"/>
      <c r="Z4953"/>
      <c r="AA4953"/>
      <c r="AC4953"/>
      <c r="AD4953"/>
      <c r="AE4953"/>
      <c r="AG4953"/>
      <c r="AH4953"/>
      <c r="AI4953"/>
      <c r="AK4953"/>
      <c r="AL4953"/>
      <c r="AM4953"/>
      <c r="AO4953"/>
      <c r="AP4953"/>
      <c r="AQ4953"/>
      <c r="AS4953"/>
      <c r="AT4953"/>
      <c r="AU4953"/>
      <c r="AW4953"/>
      <c r="AX4953"/>
      <c r="AY4953"/>
      <c r="BA4953"/>
      <c r="BB4953"/>
      <c r="BC4953"/>
      <c r="BE4953"/>
      <c r="BF4953"/>
      <c r="BG4953"/>
      <c r="BI4953"/>
      <c r="BJ4953"/>
      <c r="BK4953"/>
      <c r="BM4953"/>
      <c r="BN4953"/>
      <c r="BO4953"/>
    </row>
    <row r="4954" spans="1:67">
      <c r="A4954"/>
      <c r="B4954"/>
      <c r="C4954"/>
      <c r="E4954"/>
      <c r="F4954"/>
      <c r="G4954"/>
      <c r="I4954"/>
      <c r="J4954"/>
      <c r="K4954"/>
      <c r="M4954"/>
      <c r="N4954"/>
      <c r="O4954"/>
      <c r="Q4954"/>
      <c r="R4954"/>
      <c r="S4954"/>
      <c r="U4954"/>
      <c r="V4954"/>
      <c r="W4954"/>
      <c r="Y4954"/>
      <c r="Z4954"/>
      <c r="AA4954"/>
      <c r="AC4954"/>
      <c r="AD4954"/>
      <c r="AE4954"/>
      <c r="AG4954"/>
      <c r="AH4954"/>
      <c r="AI4954"/>
      <c r="AK4954"/>
      <c r="AL4954"/>
      <c r="AM4954"/>
      <c r="AO4954"/>
      <c r="AP4954"/>
      <c r="AQ4954"/>
      <c r="AS4954"/>
      <c r="AT4954"/>
      <c r="AU4954"/>
      <c r="AW4954"/>
      <c r="AX4954"/>
      <c r="AY4954"/>
      <c r="BA4954"/>
      <c r="BB4954"/>
      <c r="BC4954"/>
      <c r="BE4954"/>
      <c r="BF4954"/>
      <c r="BG4954"/>
      <c r="BI4954"/>
      <c r="BJ4954"/>
      <c r="BK4954"/>
      <c r="BM4954"/>
      <c r="BN4954"/>
      <c r="BO4954"/>
    </row>
    <row r="4955" spans="1:67">
      <c r="A4955"/>
      <c r="B4955"/>
      <c r="C4955"/>
      <c r="E4955"/>
      <c r="F4955"/>
      <c r="G4955"/>
      <c r="I4955"/>
      <c r="J4955"/>
      <c r="K4955"/>
      <c r="M4955"/>
      <c r="N4955"/>
      <c r="O4955"/>
      <c r="Q4955"/>
      <c r="R4955"/>
      <c r="S4955"/>
      <c r="U4955"/>
      <c r="V4955"/>
      <c r="W4955"/>
      <c r="Y4955"/>
      <c r="Z4955"/>
      <c r="AA4955"/>
      <c r="AC4955"/>
      <c r="AD4955"/>
      <c r="AE4955"/>
      <c r="AG4955"/>
      <c r="AH4955"/>
      <c r="AI4955"/>
      <c r="AK4955"/>
      <c r="AL4955"/>
      <c r="AM4955"/>
      <c r="AO4955"/>
      <c r="AP4955"/>
      <c r="AQ4955"/>
      <c r="AS4955"/>
      <c r="AT4955"/>
      <c r="AU4955"/>
      <c r="AW4955"/>
      <c r="AX4955"/>
      <c r="AY4955"/>
      <c r="BA4955"/>
      <c r="BB4955"/>
      <c r="BC4955"/>
      <c r="BE4955"/>
      <c r="BF4955"/>
      <c r="BG4955"/>
      <c r="BI4955"/>
      <c r="BJ4955"/>
      <c r="BK4955"/>
      <c r="BM4955"/>
      <c r="BN4955"/>
      <c r="BO4955"/>
    </row>
    <row r="4956" spans="1:67">
      <c r="A4956"/>
      <c r="B4956"/>
      <c r="C4956"/>
      <c r="E4956"/>
      <c r="F4956"/>
      <c r="G4956"/>
      <c r="I4956"/>
      <c r="J4956"/>
      <c r="K4956"/>
      <c r="M4956"/>
      <c r="N4956"/>
      <c r="O4956"/>
      <c r="Q4956"/>
      <c r="R4956"/>
      <c r="S4956"/>
      <c r="U4956"/>
      <c r="V4956"/>
      <c r="W4956"/>
      <c r="Y4956"/>
      <c r="Z4956"/>
      <c r="AA4956"/>
      <c r="AC4956"/>
      <c r="AD4956"/>
      <c r="AE4956"/>
      <c r="AG4956"/>
      <c r="AH4956"/>
      <c r="AI4956"/>
      <c r="AK4956"/>
      <c r="AL4956"/>
      <c r="AM4956"/>
      <c r="AO4956"/>
      <c r="AP4956"/>
      <c r="AQ4956"/>
      <c r="AS4956"/>
      <c r="AT4956"/>
      <c r="AU4956"/>
      <c r="AW4956"/>
      <c r="AX4956"/>
      <c r="AY4956"/>
      <c r="BA4956"/>
      <c r="BB4956"/>
      <c r="BC4956"/>
      <c r="BE4956"/>
      <c r="BF4956"/>
      <c r="BG4956"/>
      <c r="BI4956"/>
      <c r="BJ4956"/>
      <c r="BK4956"/>
      <c r="BM4956"/>
      <c r="BN4956"/>
      <c r="BO4956"/>
    </row>
    <row r="4957" spans="1:67">
      <c r="A4957"/>
      <c r="B4957"/>
      <c r="C4957"/>
      <c r="E4957"/>
      <c r="F4957"/>
      <c r="G4957"/>
      <c r="I4957"/>
      <c r="J4957"/>
      <c r="K4957"/>
      <c r="M4957"/>
      <c r="N4957"/>
      <c r="O4957"/>
      <c r="Q4957"/>
      <c r="R4957"/>
      <c r="S4957"/>
      <c r="U4957"/>
      <c r="V4957"/>
      <c r="W4957"/>
      <c r="Y4957"/>
      <c r="Z4957"/>
      <c r="AA4957"/>
      <c r="AC4957"/>
      <c r="AD4957"/>
      <c r="AE4957"/>
      <c r="AG4957"/>
      <c r="AH4957"/>
      <c r="AI4957"/>
      <c r="AK4957"/>
      <c r="AL4957"/>
      <c r="AM4957"/>
      <c r="AO4957"/>
      <c r="AP4957"/>
      <c r="AQ4957"/>
      <c r="AS4957"/>
      <c r="AT4957"/>
      <c r="AU4957"/>
      <c r="AW4957"/>
      <c r="AX4957"/>
      <c r="AY4957"/>
      <c r="BA4957"/>
      <c r="BB4957"/>
      <c r="BC4957"/>
      <c r="BE4957"/>
      <c r="BF4957"/>
      <c r="BG4957"/>
      <c r="BI4957"/>
      <c r="BJ4957"/>
      <c r="BK4957"/>
      <c r="BM4957"/>
      <c r="BN4957"/>
      <c r="BO4957"/>
    </row>
    <row r="4958" spans="1:67">
      <c r="A4958"/>
      <c r="B4958"/>
      <c r="C4958"/>
      <c r="E4958"/>
      <c r="F4958"/>
      <c r="G4958"/>
      <c r="I4958"/>
      <c r="J4958"/>
      <c r="K4958"/>
      <c r="M4958"/>
      <c r="N4958"/>
      <c r="O4958"/>
      <c r="Q4958"/>
      <c r="R4958"/>
      <c r="S4958"/>
      <c r="U4958"/>
      <c r="V4958"/>
      <c r="W4958"/>
      <c r="Y4958"/>
      <c r="Z4958"/>
      <c r="AA4958"/>
      <c r="AC4958"/>
      <c r="AD4958"/>
      <c r="AE4958"/>
      <c r="AG4958"/>
      <c r="AH4958"/>
      <c r="AI4958"/>
      <c r="AK4958"/>
      <c r="AL4958"/>
      <c r="AM4958"/>
      <c r="AO4958"/>
      <c r="AP4958"/>
      <c r="AQ4958"/>
      <c r="AS4958"/>
      <c r="AT4958"/>
      <c r="AU4958"/>
      <c r="AW4958"/>
      <c r="AX4958"/>
      <c r="AY4958"/>
      <c r="BA4958"/>
      <c r="BB4958"/>
      <c r="BC4958"/>
      <c r="BE4958"/>
      <c r="BF4958"/>
      <c r="BG4958"/>
      <c r="BI4958"/>
      <c r="BJ4958"/>
      <c r="BK4958"/>
      <c r="BM4958"/>
      <c r="BN4958"/>
      <c r="BO4958"/>
    </row>
    <row r="4959" spans="1:67">
      <c r="A4959"/>
      <c r="B4959"/>
      <c r="C4959"/>
      <c r="E4959"/>
      <c r="F4959"/>
      <c r="G4959"/>
      <c r="I4959"/>
      <c r="J4959"/>
      <c r="K4959"/>
      <c r="M4959"/>
      <c r="N4959"/>
      <c r="O4959"/>
      <c r="Q4959"/>
      <c r="R4959"/>
      <c r="S4959"/>
      <c r="U4959"/>
      <c r="V4959"/>
      <c r="W4959"/>
      <c r="Y4959"/>
      <c r="Z4959"/>
      <c r="AA4959"/>
      <c r="AC4959"/>
      <c r="AD4959"/>
      <c r="AE4959"/>
      <c r="AG4959"/>
      <c r="AH4959"/>
      <c r="AI4959"/>
      <c r="AK4959"/>
      <c r="AL4959"/>
      <c r="AM4959"/>
      <c r="AO4959"/>
      <c r="AP4959"/>
      <c r="AQ4959"/>
      <c r="AS4959"/>
      <c r="AT4959"/>
      <c r="AU4959"/>
      <c r="AW4959"/>
      <c r="AX4959"/>
      <c r="AY4959"/>
      <c r="BA4959"/>
      <c r="BB4959"/>
      <c r="BC4959"/>
      <c r="BE4959"/>
      <c r="BF4959"/>
      <c r="BG4959"/>
      <c r="BI4959"/>
      <c r="BJ4959"/>
      <c r="BK4959"/>
      <c r="BM4959"/>
      <c r="BN4959"/>
      <c r="BO4959"/>
    </row>
    <row r="4960" spans="1:67">
      <c r="A4960"/>
      <c r="B4960"/>
      <c r="C4960"/>
      <c r="E4960"/>
      <c r="F4960"/>
      <c r="G4960"/>
      <c r="I4960"/>
      <c r="J4960"/>
      <c r="K4960"/>
      <c r="M4960"/>
      <c r="N4960"/>
      <c r="O4960"/>
      <c r="Q4960"/>
      <c r="R4960"/>
      <c r="S4960"/>
      <c r="U4960"/>
      <c r="V4960"/>
      <c r="W4960"/>
      <c r="Y4960"/>
      <c r="Z4960"/>
      <c r="AA4960"/>
      <c r="AC4960"/>
      <c r="AD4960"/>
      <c r="AE4960"/>
      <c r="AG4960"/>
      <c r="AH4960"/>
      <c r="AI4960"/>
      <c r="AK4960"/>
      <c r="AL4960"/>
      <c r="AM4960"/>
      <c r="AO4960"/>
      <c r="AP4960"/>
      <c r="AQ4960"/>
      <c r="AS4960"/>
      <c r="AT4960"/>
      <c r="AU4960"/>
      <c r="AW4960"/>
      <c r="AX4960"/>
      <c r="AY4960"/>
      <c r="BA4960"/>
      <c r="BB4960"/>
      <c r="BC4960"/>
      <c r="BE4960"/>
      <c r="BF4960"/>
      <c r="BG4960"/>
      <c r="BI4960"/>
      <c r="BJ4960"/>
      <c r="BK4960"/>
      <c r="BM4960"/>
      <c r="BN4960"/>
      <c r="BO4960"/>
    </row>
    <row r="4961" spans="1:67">
      <c r="A4961"/>
      <c r="B4961"/>
      <c r="C4961"/>
      <c r="E4961"/>
      <c r="F4961"/>
      <c r="G4961"/>
      <c r="I4961"/>
      <c r="J4961"/>
      <c r="K4961"/>
      <c r="M4961"/>
      <c r="N4961"/>
      <c r="O4961"/>
      <c r="Q4961"/>
      <c r="R4961"/>
      <c r="S4961"/>
      <c r="U4961"/>
      <c r="V4961"/>
      <c r="W4961"/>
      <c r="Y4961"/>
      <c r="Z4961"/>
      <c r="AA4961"/>
      <c r="AC4961"/>
      <c r="AD4961"/>
      <c r="AE4961"/>
      <c r="AG4961"/>
      <c r="AH4961"/>
      <c r="AI4961"/>
      <c r="AK4961"/>
      <c r="AL4961"/>
      <c r="AM4961"/>
      <c r="AO4961"/>
      <c r="AP4961"/>
      <c r="AQ4961"/>
      <c r="AS4961"/>
      <c r="AT4961"/>
      <c r="AU4961"/>
      <c r="AW4961"/>
      <c r="AX4961"/>
      <c r="AY4961"/>
      <c r="BA4961"/>
      <c r="BB4961"/>
      <c r="BC4961"/>
      <c r="BE4961"/>
      <c r="BF4961"/>
      <c r="BG4961"/>
      <c r="BI4961"/>
      <c r="BJ4961"/>
      <c r="BK4961"/>
      <c r="BM4961"/>
      <c r="BN4961"/>
      <c r="BO4961"/>
    </row>
    <row r="4962" spans="1:67">
      <c r="A4962"/>
      <c r="B4962"/>
      <c r="C4962"/>
      <c r="E4962"/>
      <c r="F4962"/>
      <c r="G4962"/>
      <c r="I4962"/>
      <c r="J4962"/>
      <c r="K4962"/>
      <c r="M4962"/>
      <c r="N4962"/>
      <c r="O4962"/>
      <c r="Q4962"/>
      <c r="R4962"/>
      <c r="S4962"/>
      <c r="U4962"/>
      <c r="V4962"/>
      <c r="W4962"/>
      <c r="Y4962"/>
      <c r="Z4962"/>
      <c r="AA4962"/>
      <c r="AC4962"/>
      <c r="AD4962"/>
      <c r="AE4962"/>
      <c r="AG4962"/>
      <c r="AH4962"/>
      <c r="AI4962"/>
      <c r="AK4962"/>
      <c r="AL4962"/>
      <c r="AM4962"/>
      <c r="AO4962"/>
      <c r="AP4962"/>
      <c r="AQ4962"/>
      <c r="AS4962"/>
      <c r="AT4962"/>
      <c r="AU4962"/>
      <c r="AW4962"/>
      <c r="AX4962"/>
      <c r="AY4962"/>
      <c r="BA4962"/>
      <c r="BB4962"/>
      <c r="BC4962"/>
      <c r="BE4962"/>
      <c r="BF4962"/>
      <c r="BG4962"/>
      <c r="BI4962"/>
      <c r="BJ4962"/>
      <c r="BK4962"/>
      <c r="BM4962"/>
      <c r="BN4962"/>
      <c r="BO4962"/>
    </row>
    <row r="4963" spans="1:67">
      <c r="A4963"/>
      <c r="B4963"/>
      <c r="C4963"/>
      <c r="E4963"/>
      <c r="F4963"/>
      <c r="G4963"/>
      <c r="I4963"/>
      <c r="J4963"/>
      <c r="K4963"/>
      <c r="M4963"/>
      <c r="N4963"/>
      <c r="O4963"/>
      <c r="Q4963"/>
      <c r="R4963"/>
      <c r="S4963"/>
      <c r="U4963"/>
      <c r="V4963"/>
      <c r="W4963"/>
      <c r="Y4963"/>
      <c r="Z4963"/>
      <c r="AA4963"/>
      <c r="AC4963"/>
      <c r="AD4963"/>
      <c r="AE4963"/>
      <c r="AG4963"/>
      <c r="AH4963"/>
      <c r="AI4963"/>
      <c r="AK4963"/>
      <c r="AL4963"/>
      <c r="AM4963"/>
      <c r="AO4963"/>
      <c r="AP4963"/>
      <c r="AQ4963"/>
      <c r="AS4963"/>
      <c r="AT4963"/>
      <c r="AU4963"/>
      <c r="AW4963"/>
      <c r="AX4963"/>
      <c r="AY4963"/>
      <c r="BA4963"/>
      <c r="BB4963"/>
      <c r="BC4963"/>
      <c r="BE4963"/>
      <c r="BF4963"/>
      <c r="BG4963"/>
      <c r="BI4963"/>
      <c r="BJ4963"/>
      <c r="BK4963"/>
      <c r="BM4963"/>
      <c r="BN4963"/>
      <c r="BO4963"/>
    </row>
    <row r="4964" spans="1:67">
      <c r="A4964"/>
      <c r="B4964"/>
      <c r="C4964"/>
      <c r="E4964"/>
      <c r="F4964"/>
      <c r="G4964"/>
      <c r="I4964"/>
      <c r="J4964"/>
      <c r="K4964"/>
      <c r="M4964"/>
      <c r="N4964"/>
      <c r="O4964"/>
      <c r="Q4964"/>
      <c r="R4964"/>
      <c r="S4964"/>
      <c r="U4964"/>
      <c r="V4964"/>
      <c r="W4964"/>
      <c r="Y4964"/>
      <c r="Z4964"/>
      <c r="AA4964"/>
      <c r="AC4964"/>
      <c r="AD4964"/>
      <c r="AE4964"/>
      <c r="AG4964"/>
      <c r="AH4964"/>
      <c r="AI4964"/>
      <c r="AK4964"/>
      <c r="AL4964"/>
      <c r="AM4964"/>
      <c r="AO4964"/>
      <c r="AP4964"/>
      <c r="AQ4964"/>
      <c r="AS4964"/>
      <c r="AT4964"/>
      <c r="AU4964"/>
      <c r="AW4964"/>
      <c r="AX4964"/>
      <c r="AY4964"/>
      <c r="BA4964"/>
      <c r="BB4964"/>
      <c r="BC4964"/>
      <c r="BE4964"/>
      <c r="BF4964"/>
      <c r="BG4964"/>
      <c r="BI4964"/>
      <c r="BJ4964"/>
      <c r="BK4964"/>
      <c r="BM4964"/>
      <c r="BN4964"/>
      <c r="BO4964"/>
    </row>
    <row r="4965" spans="1:67">
      <c r="A4965"/>
      <c r="B4965"/>
      <c r="C4965"/>
      <c r="E4965"/>
      <c r="F4965"/>
      <c r="G4965"/>
      <c r="I4965"/>
      <c r="J4965"/>
      <c r="K4965"/>
      <c r="M4965"/>
      <c r="N4965"/>
      <c r="O4965"/>
      <c r="Q4965"/>
      <c r="R4965"/>
      <c r="S4965"/>
      <c r="U4965"/>
      <c r="V4965"/>
      <c r="W4965"/>
      <c r="Y4965"/>
      <c r="Z4965"/>
      <c r="AA4965"/>
      <c r="AC4965"/>
      <c r="AD4965"/>
      <c r="AE4965"/>
      <c r="AG4965"/>
      <c r="AH4965"/>
      <c r="AI4965"/>
      <c r="AK4965"/>
      <c r="AL4965"/>
      <c r="AM4965"/>
      <c r="AO4965"/>
      <c r="AP4965"/>
      <c r="AQ4965"/>
      <c r="AS4965"/>
      <c r="AT4965"/>
      <c r="AU4965"/>
      <c r="AW4965"/>
      <c r="AX4965"/>
      <c r="AY4965"/>
      <c r="BA4965"/>
      <c r="BB4965"/>
      <c r="BC4965"/>
      <c r="BE4965"/>
      <c r="BF4965"/>
      <c r="BG4965"/>
      <c r="BI4965"/>
      <c r="BJ4965"/>
      <c r="BK4965"/>
      <c r="BM4965"/>
      <c r="BN4965"/>
      <c r="BO4965"/>
    </row>
    <row r="4966" spans="1:67">
      <c r="A4966"/>
      <c r="B4966"/>
      <c r="C4966"/>
      <c r="E4966"/>
      <c r="F4966"/>
      <c r="G4966"/>
      <c r="I4966"/>
      <c r="J4966"/>
      <c r="K4966"/>
      <c r="M4966"/>
      <c r="N4966"/>
      <c r="O4966"/>
      <c r="Q4966"/>
      <c r="R4966"/>
      <c r="S4966"/>
      <c r="U4966"/>
      <c r="V4966"/>
      <c r="W4966"/>
      <c r="Y4966"/>
      <c r="Z4966"/>
      <c r="AA4966"/>
      <c r="AC4966"/>
      <c r="AD4966"/>
      <c r="AE4966"/>
      <c r="AG4966"/>
      <c r="AH4966"/>
      <c r="AI4966"/>
      <c r="AK4966"/>
      <c r="AL4966"/>
      <c r="AM4966"/>
      <c r="AO4966"/>
      <c r="AP4966"/>
      <c r="AQ4966"/>
      <c r="AS4966"/>
      <c r="AT4966"/>
      <c r="AU4966"/>
      <c r="AW4966"/>
      <c r="AX4966"/>
      <c r="AY4966"/>
      <c r="BA4966"/>
      <c r="BB4966"/>
      <c r="BC4966"/>
      <c r="BE4966"/>
      <c r="BF4966"/>
      <c r="BG4966"/>
      <c r="BI4966"/>
      <c r="BJ4966"/>
      <c r="BK4966"/>
      <c r="BM4966"/>
      <c r="BN4966"/>
      <c r="BO4966"/>
    </row>
    <row r="4967" spans="1:67">
      <c r="A4967"/>
      <c r="B4967"/>
      <c r="C4967"/>
      <c r="E4967"/>
      <c r="F4967"/>
      <c r="G4967"/>
      <c r="I4967"/>
      <c r="J4967"/>
      <c r="K4967"/>
      <c r="M4967"/>
      <c r="N4967"/>
      <c r="O4967"/>
      <c r="Q4967"/>
      <c r="R4967"/>
      <c r="S4967"/>
      <c r="U4967"/>
      <c r="V4967"/>
      <c r="W4967"/>
      <c r="Y4967"/>
      <c r="Z4967"/>
      <c r="AA4967"/>
      <c r="AC4967"/>
      <c r="AD4967"/>
      <c r="AE4967"/>
      <c r="AG4967"/>
      <c r="AH4967"/>
      <c r="AI4967"/>
      <c r="AK4967"/>
      <c r="AL4967"/>
      <c r="AM4967"/>
      <c r="AO4967"/>
      <c r="AP4967"/>
      <c r="AQ4967"/>
      <c r="AS4967"/>
      <c r="AT4967"/>
      <c r="AU4967"/>
      <c r="AW4967"/>
      <c r="AX4967"/>
      <c r="AY4967"/>
      <c r="BA4967"/>
      <c r="BB4967"/>
      <c r="BC4967"/>
      <c r="BE4967"/>
      <c r="BF4967"/>
      <c r="BG4967"/>
      <c r="BI4967"/>
      <c r="BJ4967"/>
      <c r="BK4967"/>
      <c r="BM4967"/>
      <c r="BN4967"/>
      <c r="BO4967"/>
    </row>
    <row r="4968" spans="1:67">
      <c r="A4968"/>
      <c r="B4968"/>
      <c r="C4968"/>
      <c r="E4968"/>
      <c r="F4968"/>
      <c r="G4968"/>
      <c r="I4968"/>
      <c r="J4968"/>
      <c r="K4968"/>
      <c r="M4968"/>
      <c r="N4968"/>
      <c r="O4968"/>
      <c r="Q4968"/>
      <c r="R4968"/>
      <c r="S4968"/>
      <c r="U4968"/>
      <c r="V4968"/>
      <c r="W4968"/>
      <c r="Y4968"/>
      <c r="Z4968"/>
      <c r="AA4968"/>
      <c r="AC4968"/>
      <c r="AD4968"/>
      <c r="AE4968"/>
      <c r="AG4968"/>
      <c r="AH4968"/>
      <c r="AI4968"/>
      <c r="AK4968"/>
      <c r="AL4968"/>
      <c r="AM4968"/>
      <c r="AO4968"/>
      <c r="AP4968"/>
      <c r="AQ4968"/>
      <c r="AS4968"/>
      <c r="AT4968"/>
      <c r="AU4968"/>
      <c r="AW4968"/>
      <c r="AX4968"/>
      <c r="AY4968"/>
      <c r="BA4968"/>
      <c r="BB4968"/>
      <c r="BC4968"/>
      <c r="BE4968"/>
      <c r="BF4968"/>
      <c r="BG4968"/>
      <c r="BI4968"/>
      <c r="BJ4968"/>
      <c r="BK4968"/>
      <c r="BM4968"/>
      <c r="BN4968"/>
      <c r="BO4968"/>
    </row>
    <row r="4969" spans="1:67">
      <c r="A4969"/>
      <c r="B4969"/>
      <c r="C4969"/>
      <c r="E4969"/>
      <c r="F4969"/>
      <c r="G4969"/>
      <c r="I4969"/>
      <c r="J4969"/>
      <c r="K4969"/>
      <c r="M4969"/>
      <c r="N4969"/>
      <c r="O4969"/>
      <c r="Q4969"/>
      <c r="R4969"/>
      <c r="S4969"/>
      <c r="U4969"/>
      <c r="V4969"/>
      <c r="W4969"/>
      <c r="Y4969"/>
      <c r="Z4969"/>
      <c r="AA4969"/>
      <c r="AC4969"/>
      <c r="AD4969"/>
      <c r="AE4969"/>
      <c r="AG4969"/>
      <c r="AH4969"/>
      <c r="AI4969"/>
      <c r="AK4969"/>
      <c r="AL4969"/>
      <c r="AM4969"/>
      <c r="AO4969"/>
      <c r="AP4969"/>
      <c r="AQ4969"/>
      <c r="AS4969"/>
      <c r="AT4969"/>
      <c r="AU4969"/>
      <c r="AW4969"/>
      <c r="AX4969"/>
      <c r="AY4969"/>
      <c r="BA4969"/>
      <c r="BB4969"/>
      <c r="BC4969"/>
      <c r="BE4969"/>
      <c r="BF4969"/>
      <c r="BG4969"/>
      <c r="BI4969"/>
      <c r="BJ4969"/>
      <c r="BK4969"/>
      <c r="BM4969"/>
      <c r="BN4969"/>
      <c r="BO4969"/>
    </row>
    <row r="4970" spans="1:67">
      <c r="A4970"/>
      <c r="B4970"/>
      <c r="C4970"/>
      <c r="E4970"/>
      <c r="F4970"/>
      <c r="G4970"/>
      <c r="I4970"/>
      <c r="J4970"/>
      <c r="K4970"/>
      <c r="M4970"/>
      <c r="N4970"/>
      <c r="O4970"/>
      <c r="Q4970"/>
      <c r="R4970"/>
      <c r="S4970"/>
      <c r="U4970"/>
      <c r="V4970"/>
      <c r="W4970"/>
      <c r="Y4970"/>
      <c r="Z4970"/>
      <c r="AA4970"/>
      <c r="AC4970"/>
      <c r="AD4970"/>
      <c r="AE4970"/>
      <c r="AG4970"/>
      <c r="AH4970"/>
      <c r="AI4970"/>
      <c r="AK4970"/>
      <c r="AL4970"/>
      <c r="AM4970"/>
      <c r="AO4970"/>
      <c r="AP4970"/>
      <c r="AQ4970"/>
      <c r="AS4970"/>
      <c r="AT4970"/>
      <c r="AU4970"/>
      <c r="AW4970"/>
      <c r="AX4970"/>
      <c r="AY4970"/>
      <c r="BA4970"/>
      <c r="BB4970"/>
      <c r="BC4970"/>
      <c r="BE4970"/>
      <c r="BF4970"/>
      <c r="BG4970"/>
      <c r="BI4970"/>
      <c r="BJ4970"/>
      <c r="BK4970"/>
      <c r="BM4970"/>
      <c r="BN4970"/>
      <c r="BO4970"/>
    </row>
    <row r="4971" spans="1:67">
      <c r="A4971"/>
      <c r="B4971"/>
      <c r="C4971"/>
      <c r="E4971"/>
      <c r="F4971"/>
      <c r="G4971"/>
      <c r="I4971"/>
      <c r="J4971"/>
      <c r="K4971"/>
      <c r="M4971"/>
      <c r="N4971"/>
      <c r="O4971"/>
      <c r="Q4971"/>
      <c r="R4971"/>
      <c r="S4971"/>
      <c r="U4971"/>
      <c r="V4971"/>
      <c r="W4971"/>
      <c r="Y4971"/>
      <c r="Z4971"/>
      <c r="AA4971"/>
      <c r="AC4971"/>
      <c r="AD4971"/>
      <c r="AE4971"/>
      <c r="AG4971"/>
      <c r="AH4971"/>
      <c r="AI4971"/>
      <c r="AK4971"/>
      <c r="AL4971"/>
      <c r="AM4971"/>
      <c r="AO4971"/>
      <c r="AP4971"/>
      <c r="AQ4971"/>
      <c r="AS4971"/>
      <c r="AT4971"/>
      <c r="AU4971"/>
      <c r="AW4971"/>
      <c r="AX4971"/>
      <c r="AY4971"/>
      <c r="BA4971"/>
      <c r="BB4971"/>
      <c r="BC4971"/>
      <c r="BE4971"/>
      <c r="BF4971"/>
      <c r="BG4971"/>
      <c r="BI4971"/>
      <c r="BJ4971"/>
      <c r="BK4971"/>
      <c r="BM4971"/>
      <c r="BN4971"/>
      <c r="BO4971"/>
    </row>
    <row r="4972" spans="1:67">
      <c r="A4972"/>
      <c r="B4972"/>
      <c r="C4972"/>
      <c r="E4972"/>
      <c r="F4972"/>
      <c r="G4972"/>
      <c r="I4972"/>
      <c r="J4972"/>
      <c r="K4972"/>
      <c r="M4972"/>
      <c r="N4972"/>
      <c r="O4972"/>
      <c r="Q4972"/>
      <c r="R4972"/>
      <c r="S4972"/>
      <c r="U4972"/>
      <c r="V4972"/>
      <c r="W4972"/>
      <c r="Y4972"/>
      <c r="Z4972"/>
      <c r="AA4972"/>
      <c r="AC4972"/>
      <c r="AD4972"/>
      <c r="AE4972"/>
      <c r="AG4972"/>
      <c r="AH4972"/>
      <c r="AI4972"/>
      <c r="AK4972"/>
      <c r="AL4972"/>
      <c r="AM4972"/>
      <c r="AO4972"/>
      <c r="AP4972"/>
      <c r="AQ4972"/>
      <c r="AS4972"/>
      <c r="AT4972"/>
      <c r="AU4972"/>
      <c r="AW4972"/>
      <c r="AX4972"/>
      <c r="AY4972"/>
      <c r="BA4972"/>
      <c r="BB4972"/>
      <c r="BC4972"/>
      <c r="BE4972"/>
      <c r="BF4972"/>
      <c r="BG4972"/>
      <c r="BI4972"/>
      <c r="BJ4972"/>
      <c r="BK4972"/>
      <c r="BM4972"/>
      <c r="BN4972"/>
      <c r="BO4972"/>
    </row>
    <row r="4973" spans="1:67">
      <c r="A4973"/>
      <c r="B4973"/>
      <c r="C4973"/>
      <c r="E4973"/>
      <c r="F4973"/>
      <c r="G4973"/>
      <c r="I4973"/>
      <c r="J4973"/>
      <c r="K4973"/>
      <c r="M4973"/>
      <c r="N4973"/>
      <c r="O4973"/>
      <c r="Q4973"/>
      <c r="R4973"/>
      <c r="S4973"/>
      <c r="U4973"/>
      <c r="V4973"/>
      <c r="W4973"/>
      <c r="Y4973"/>
      <c r="Z4973"/>
      <c r="AA4973"/>
      <c r="AC4973"/>
      <c r="AD4973"/>
      <c r="AE4973"/>
      <c r="AG4973"/>
      <c r="AH4973"/>
      <c r="AI4973"/>
      <c r="AK4973"/>
      <c r="AL4973"/>
      <c r="AM4973"/>
      <c r="AO4973"/>
      <c r="AP4973"/>
      <c r="AQ4973"/>
      <c r="AS4973"/>
      <c r="AT4973"/>
      <c r="AU4973"/>
      <c r="AW4973"/>
      <c r="AX4973"/>
      <c r="AY4973"/>
      <c r="BA4973"/>
      <c r="BB4973"/>
      <c r="BC4973"/>
      <c r="BE4973"/>
      <c r="BF4973"/>
      <c r="BG4973"/>
      <c r="BI4973"/>
      <c r="BJ4973"/>
      <c r="BK4973"/>
      <c r="BM4973"/>
      <c r="BN4973"/>
      <c r="BO4973"/>
    </row>
    <row r="4974" spans="1:67">
      <c r="A4974"/>
      <c r="B4974"/>
      <c r="C4974"/>
      <c r="E4974"/>
      <c r="F4974"/>
      <c r="G4974"/>
      <c r="I4974"/>
      <c r="J4974"/>
      <c r="K4974"/>
      <c r="M4974"/>
      <c r="N4974"/>
      <c r="O4974"/>
      <c r="Q4974"/>
      <c r="R4974"/>
      <c r="S4974"/>
      <c r="U4974"/>
      <c r="V4974"/>
      <c r="W4974"/>
      <c r="Y4974"/>
      <c r="Z4974"/>
      <c r="AA4974"/>
      <c r="AC4974"/>
      <c r="AD4974"/>
      <c r="AE4974"/>
      <c r="AG4974"/>
      <c r="AH4974"/>
      <c r="AI4974"/>
      <c r="AK4974"/>
      <c r="AL4974"/>
      <c r="AM4974"/>
      <c r="AO4974"/>
      <c r="AP4974"/>
      <c r="AQ4974"/>
      <c r="AS4974"/>
      <c r="AT4974"/>
      <c r="AU4974"/>
      <c r="AW4974"/>
      <c r="AX4974"/>
      <c r="AY4974"/>
      <c r="BA4974"/>
      <c r="BB4974"/>
      <c r="BC4974"/>
      <c r="BE4974"/>
      <c r="BF4974"/>
      <c r="BG4974"/>
      <c r="BI4974"/>
      <c r="BJ4974"/>
      <c r="BK4974"/>
      <c r="BM4974"/>
      <c r="BN4974"/>
      <c r="BO4974"/>
    </row>
    <row r="4975" spans="1:67">
      <c r="A4975"/>
      <c r="B4975"/>
      <c r="C4975"/>
      <c r="E4975"/>
      <c r="F4975"/>
      <c r="G4975"/>
      <c r="I4975"/>
      <c r="J4975"/>
      <c r="K4975"/>
      <c r="M4975"/>
      <c r="N4975"/>
      <c r="O4975"/>
      <c r="Q4975"/>
      <c r="R4975"/>
      <c r="S4975"/>
      <c r="U4975"/>
      <c r="V4975"/>
      <c r="W4975"/>
      <c r="Y4975"/>
      <c r="Z4975"/>
      <c r="AA4975"/>
      <c r="AC4975"/>
      <c r="AD4975"/>
      <c r="AE4975"/>
      <c r="AG4975"/>
      <c r="AH4975"/>
      <c r="AI4975"/>
      <c r="AK4975"/>
      <c r="AL4975"/>
      <c r="AM4975"/>
      <c r="AO4975"/>
      <c r="AP4975"/>
      <c r="AQ4975"/>
      <c r="AS4975"/>
      <c r="AT4975"/>
      <c r="AU4975"/>
      <c r="AW4975"/>
      <c r="AX4975"/>
      <c r="AY4975"/>
      <c r="BA4975"/>
      <c r="BB4975"/>
      <c r="BC4975"/>
      <c r="BE4975"/>
      <c r="BF4975"/>
      <c r="BG4975"/>
      <c r="BI4975"/>
      <c r="BJ4975"/>
      <c r="BK4975"/>
      <c r="BM4975"/>
      <c r="BN4975"/>
      <c r="BO4975"/>
    </row>
    <row r="4976" spans="1:67">
      <c r="A4976"/>
      <c r="B4976"/>
      <c r="C4976"/>
      <c r="E4976"/>
      <c r="F4976"/>
      <c r="G4976"/>
      <c r="I4976"/>
      <c r="J4976"/>
      <c r="K4976"/>
      <c r="M4976"/>
      <c r="N4976"/>
      <c r="O4976"/>
      <c r="Q4976"/>
      <c r="R4976"/>
      <c r="S4976"/>
      <c r="U4976"/>
      <c r="V4976"/>
      <c r="W4976"/>
      <c r="Y4976"/>
      <c r="Z4976"/>
      <c r="AA4976"/>
      <c r="AC4976"/>
      <c r="AD4976"/>
      <c r="AE4976"/>
      <c r="AG4976"/>
      <c r="AH4976"/>
      <c r="AI4976"/>
      <c r="AK4976"/>
      <c r="AL4976"/>
      <c r="AM4976"/>
      <c r="AO4976"/>
      <c r="AP4976"/>
      <c r="AQ4976"/>
      <c r="AS4976"/>
      <c r="AT4976"/>
      <c r="AU4976"/>
      <c r="AW4976"/>
      <c r="AX4976"/>
      <c r="AY4976"/>
      <c r="BA4976"/>
      <c r="BB4976"/>
      <c r="BC4976"/>
      <c r="BE4976"/>
      <c r="BF4976"/>
      <c r="BG4976"/>
      <c r="BI4976"/>
      <c r="BJ4976"/>
      <c r="BK4976"/>
      <c r="BM4976"/>
      <c r="BN4976"/>
      <c r="BO4976"/>
    </row>
    <row r="4977" spans="1:67">
      <c r="A4977"/>
      <c r="B4977"/>
      <c r="C4977"/>
      <c r="E4977"/>
      <c r="F4977"/>
      <c r="G4977"/>
      <c r="I4977"/>
      <c r="J4977"/>
      <c r="K4977"/>
      <c r="M4977"/>
      <c r="N4977"/>
      <c r="O4977"/>
      <c r="Q4977"/>
      <c r="R4977"/>
      <c r="S4977"/>
      <c r="U4977"/>
      <c r="V4977"/>
      <c r="W4977"/>
      <c r="Y4977"/>
      <c r="Z4977"/>
      <c r="AA4977"/>
      <c r="AC4977"/>
      <c r="AD4977"/>
      <c r="AE4977"/>
      <c r="AG4977"/>
      <c r="AH4977"/>
      <c r="AI4977"/>
      <c r="AK4977"/>
      <c r="AL4977"/>
      <c r="AM4977"/>
      <c r="AO4977"/>
      <c r="AP4977"/>
      <c r="AQ4977"/>
      <c r="AS4977"/>
      <c r="AT4977"/>
      <c r="AU4977"/>
      <c r="AW4977"/>
      <c r="AX4977"/>
      <c r="AY4977"/>
      <c r="BA4977"/>
      <c r="BB4977"/>
      <c r="BC4977"/>
      <c r="BE4977"/>
      <c r="BF4977"/>
      <c r="BG4977"/>
      <c r="BI4977"/>
      <c r="BJ4977"/>
      <c r="BK4977"/>
      <c r="BM4977"/>
      <c r="BN4977"/>
      <c r="BO4977"/>
    </row>
    <row r="4978" spans="1:67">
      <c r="A4978"/>
      <c r="B4978"/>
      <c r="C4978"/>
      <c r="E4978"/>
      <c r="F4978"/>
      <c r="G4978"/>
      <c r="I4978"/>
      <c r="J4978"/>
      <c r="K4978"/>
      <c r="M4978"/>
      <c r="N4978"/>
      <c r="O4978"/>
      <c r="Q4978"/>
      <c r="R4978"/>
      <c r="S4978"/>
      <c r="U4978"/>
      <c r="V4978"/>
      <c r="W4978"/>
      <c r="Y4978"/>
      <c r="Z4978"/>
      <c r="AA4978"/>
      <c r="AC4978"/>
      <c r="AD4978"/>
      <c r="AE4978"/>
      <c r="AG4978"/>
      <c r="AH4978"/>
      <c r="AI4978"/>
      <c r="AK4978"/>
      <c r="AL4978"/>
      <c r="AM4978"/>
      <c r="AO4978"/>
      <c r="AP4978"/>
      <c r="AQ4978"/>
      <c r="AS4978"/>
      <c r="AT4978"/>
      <c r="AU4978"/>
      <c r="AW4978"/>
      <c r="AX4978"/>
      <c r="AY4978"/>
      <c r="BA4978"/>
      <c r="BB4978"/>
      <c r="BC4978"/>
      <c r="BE4978"/>
      <c r="BF4978"/>
      <c r="BG4978"/>
      <c r="BI4978"/>
      <c r="BJ4978"/>
      <c r="BK4978"/>
      <c r="BM4978"/>
      <c r="BN4978"/>
      <c r="BO4978"/>
    </row>
    <row r="4979" spans="1:67">
      <c r="A4979"/>
      <c r="B4979"/>
      <c r="C4979"/>
      <c r="E4979"/>
      <c r="F4979"/>
      <c r="G4979"/>
      <c r="I4979"/>
      <c r="J4979"/>
      <c r="K4979"/>
      <c r="M4979"/>
      <c r="N4979"/>
      <c r="O4979"/>
      <c r="Q4979"/>
      <c r="R4979"/>
      <c r="S4979"/>
      <c r="U4979"/>
      <c r="V4979"/>
      <c r="W4979"/>
      <c r="Y4979"/>
      <c r="Z4979"/>
      <c r="AA4979"/>
      <c r="AC4979"/>
      <c r="AD4979"/>
      <c r="AE4979"/>
      <c r="AG4979"/>
      <c r="AH4979"/>
      <c r="AI4979"/>
      <c r="AK4979"/>
      <c r="AL4979"/>
      <c r="AM4979"/>
      <c r="AO4979"/>
      <c r="AP4979"/>
      <c r="AQ4979"/>
      <c r="AS4979"/>
      <c r="AT4979"/>
      <c r="AU4979"/>
      <c r="AW4979"/>
      <c r="AX4979"/>
      <c r="AY4979"/>
      <c r="BA4979"/>
      <c r="BB4979"/>
      <c r="BC4979"/>
      <c r="BE4979"/>
      <c r="BF4979"/>
      <c r="BG4979"/>
      <c r="BI4979"/>
      <c r="BJ4979"/>
      <c r="BK4979"/>
      <c r="BM4979"/>
      <c r="BN4979"/>
      <c r="BO4979"/>
    </row>
    <row r="4980" spans="1:67">
      <c r="A4980"/>
      <c r="B4980"/>
      <c r="C4980"/>
      <c r="E4980"/>
      <c r="F4980"/>
      <c r="G4980"/>
      <c r="I4980"/>
      <c r="J4980"/>
      <c r="K4980"/>
      <c r="M4980"/>
      <c r="N4980"/>
      <c r="O4980"/>
      <c r="Q4980"/>
      <c r="R4980"/>
      <c r="S4980"/>
      <c r="U4980"/>
      <c r="V4980"/>
      <c r="W4980"/>
      <c r="Y4980"/>
      <c r="Z4980"/>
      <c r="AA4980"/>
      <c r="AC4980"/>
      <c r="AD4980"/>
      <c r="AE4980"/>
      <c r="AG4980"/>
      <c r="AH4980"/>
      <c r="AI4980"/>
      <c r="AK4980"/>
      <c r="AL4980"/>
      <c r="AM4980"/>
      <c r="AO4980"/>
      <c r="AP4980"/>
      <c r="AQ4980"/>
      <c r="AS4980"/>
      <c r="AT4980"/>
      <c r="AU4980"/>
      <c r="AW4980"/>
      <c r="AX4980"/>
      <c r="AY4980"/>
      <c r="BA4980"/>
      <c r="BB4980"/>
      <c r="BC4980"/>
      <c r="BE4980"/>
      <c r="BF4980"/>
      <c r="BG4980"/>
      <c r="BI4980"/>
      <c r="BJ4980"/>
      <c r="BK4980"/>
      <c r="BM4980"/>
      <c r="BN4980"/>
      <c r="BO4980"/>
    </row>
    <row r="4981" spans="1:67">
      <c r="A4981"/>
      <c r="B4981"/>
      <c r="C4981"/>
      <c r="E4981"/>
      <c r="F4981"/>
      <c r="G4981"/>
      <c r="I4981"/>
      <c r="J4981"/>
      <c r="K4981"/>
      <c r="M4981"/>
      <c r="N4981"/>
      <c r="O4981"/>
      <c r="Q4981"/>
      <c r="R4981"/>
      <c r="S4981"/>
      <c r="U4981"/>
      <c r="V4981"/>
      <c r="W4981"/>
      <c r="Y4981"/>
      <c r="Z4981"/>
      <c r="AA4981"/>
      <c r="AC4981"/>
      <c r="AD4981"/>
      <c r="AE4981"/>
      <c r="AG4981"/>
      <c r="AH4981"/>
      <c r="AI4981"/>
      <c r="AK4981"/>
      <c r="AL4981"/>
      <c r="AM4981"/>
      <c r="AO4981"/>
      <c r="AP4981"/>
      <c r="AQ4981"/>
      <c r="AS4981"/>
      <c r="AT4981"/>
      <c r="AU4981"/>
      <c r="AW4981"/>
      <c r="AX4981"/>
      <c r="AY4981"/>
      <c r="BA4981"/>
      <c r="BB4981"/>
      <c r="BC4981"/>
      <c r="BE4981"/>
      <c r="BF4981"/>
      <c r="BG4981"/>
      <c r="BI4981"/>
      <c r="BJ4981"/>
      <c r="BK4981"/>
      <c r="BM4981"/>
      <c r="BN4981"/>
      <c r="BO4981"/>
    </row>
    <row r="4982" spans="1:67">
      <c r="A4982"/>
      <c r="B4982"/>
      <c r="C4982"/>
      <c r="E4982"/>
      <c r="F4982"/>
      <c r="G4982"/>
      <c r="I4982"/>
      <c r="J4982"/>
      <c r="K4982"/>
      <c r="M4982"/>
      <c r="N4982"/>
      <c r="O4982"/>
      <c r="Q4982"/>
      <c r="R4982"/>
      <c r="S4982"/>
      <c r="U4982"/>
      <c r="V4982"/>
      <c r="W4982"/>
      <c r="Y4982"/>
      <c r="Z4982"/>
      <c r="AA4982"/>
      <c r="AC4982"/>
      <c r="AD4982"/>
      <c r="AE4982"/>
      <c r="AG4982"/>
      <c r="AH4982"/>
      <c r="AI4982"/>
      <c r="AK4982"/>
      <c r="AL4982"/>
      <c r="AM4982"/>
      <c r="AO4982"/>
      <c r="AP4982"/>
      <c r="AQ4982"/>
      <c r="AS4982"/>
      <c r="AT4982"/>
      <c r="AU4982"/>
      <c r="AW4982"/>
      <c r="AX4982"/>
      <c r="AY4982"/>
      <c r="BA4982"/>
      <c r="BB4982"/>
      <c r="BC4982"/>
      <c r="BE4982"/>
      <c r="BF4982"/>
      <c r="BG4982"/>
      <c r="BI4982"/>
      <c r="BJ4982"/>
      <c r="BK4982"/>
      <c r="BM4982"/>
      <c r="BN4982"/>
      <c r="BO4982"/>
    </row>
    <row r="4983" spans="1:67">
      <c r="A4983"/>
      <c r="B4983"/>
      <c r="C4983"/>
      <c r="E4983"/>
      <c r="F4983"/>
      <c r="G4983"/>
      <c r="I4983"/>
      <c r="J4983"/>
      <c r="K4983"/>
      <c r="M4983"/>
      <c r="N4983"/>
      <c r="O4983"/>
      <c r="Q4983"/>
      <c r="R4983"/>
      <c r="S4983"/>
      <c r="U4983"/>
      <c r="V4983"/>
      <c r="W4983"/>
      <c r="Y4983"/>
      <c r="Z4983"/>
      <c r="AA4983"/>
      <c r="AC4983"/>
      <c r="AD4983"/>
      <c r="AE4983"/>
      <c r="AG4983"/>
      <c r="AH4983"/>
      <c r="AI4983"/>
      <c r="AK4983"/>
      <c r="AL4983"/>
      <c r="AM4983"/>
      <c r="AO4983"/>
      <c r="AP4983"/>
      <c r="AQ4983"/>
      <c r="AS4983"/>
      <c r="AT4983"/>
      <c r="AU4983"/>
      <c r="AW4983"/>
      <c r="AX4983"/>
      <c r="AY4983"/>
      <c r="BA4983"/>
      <c r="BB4983"/>
      <c r="BC4983"/>
      <c r="BE4983"/>
      <c r="BF4983"/>
      <c r="BG4983"/>
      <c r="BI4983"/>
      <c r="BJ4983"/>
      <c r="BK4983"/>
      <c r="BM4983"/>
      <c r="BN4983"/>
      <c r="BO4983"/>
    </row>
    <row r="4984" spans="1:67">
      <c r="A4984"/>
      <c r="B4984"/>
      <c r="C4984"/>
      <c r="E4984"/>
      <c r="F4984"/>
      <c r="G4984"/>
      <c r="I4984"/>
      <c r="J4984"/>
      <c r="K4984"/>
      <c r="M4984"/>
      <c r="N4984"/>
      <c r="O4984"/>
      <c r="Q4984"/>
      <c r="R4984"/>
      <c r="S4984"/>
      <c r="U4984"/>
      <c r="V4984"/>
      <c r="W4984"/>
      <c r="Y4984"/>
      <c r="Z4984"/>
      <c r="AA4984"/>
      <c r="AC4984"/>
      <c r="AD4984"/>
      <c r="AE4984"/>
      <c r="AG4984"/>
      <c r="AH4984"/>
      <c r="AI4984"/>
      <c r="AK4984"/>
      <c r="AL4984"/>
      <c r="AM4984"/>
      <c r="AO4984"/>
      <c r="AP4984"/>
      <c r="AQ4984"/>
      <c r="AS4984"/>
      <c r="AT4984"/>
      <c r="AU4984"/>
      <c r="AW4984"/>
      <c r="AX4984"/>
      <c r="AY4984"/>
      <c r="BA4984"/>
      <c r="BB4984"/>
      <c r="BC4984"/>
      <c r="BE4984"/>
      <c r="BF4984"/>
      <c r="BG4984"/>
      <c r="BI4984"/>
      <c r="BJ4984"/>
      <c r="BK4984"/>
      <c r="BM4984"/>
      <c r="BN4984"/>
      <c r="BO4984"/>
    </row>
    <row r="4985" spans="1:67">
      <c r="A4985"/>
      <c r="B4985"/>
      <c r="C4985"/>
      <c r="E4985"/>
      <c r="F4985"/>
      <c r="G4985"/>
      <c r="I4985"/>
      <c r="J4985"/>
      <c r="K4985"/>
      <c r="M4985"/>
      <c r="N4985"/>
      <c r="O4985"/>
      <c r="Q4985"/>
      <c r="R4985"/>
      <c r="S4985"/>
      <c r="U4985"/>
      <c r="V4985"/>
      <c r="W4985"/>
      <c r="Y4985"/>
      <c r="Z4985"/>
      <c r="AA4985"/>
      <c r="AC4985"/>
      <c r="AD4985"/>
      <c r="AE4985"/>
      <c r="AG4985"/>
      <c r="AH4985"/>
      <c r="AI4985"/>
      <c r="AK4985"/>
      <c r="AL4985"/>
      <c r="AM4985"/>
      <c r="AO4985"/>
      <c r="AP4985"/>
      <c r="AQ4985"/>
      <c r="AS4985"/>
      <c r="AT4985"/>
      <c r="AU4985"/>
      <c r="AW4985"/>
      <c r="AX4985"/>
      <c r="AY4985"/>
      <c r="BA4985"/>
      <c r="BB4985"/>
      <c r="BC4985"/>
      <c r="BE4985"/>
      <c r="BF4985"/>
      <c r="BG4985"/>
      <c r="BI4985"/>
      <c r="BJ4985"/>
      <c r="BK4985"/>
      <c r="BM4985"/>
      <c r="BN4985"/>
      <c r="BO4985"/>
    </row>
    <row r="4986" spans="1:67">
      <c r="A4986"/>
      <c r="B4986"/>
      <c r="C4986"/>
      <c r="E4986"/>
      <c r="F4986"/>
      <c r="G4986"/>
      <c r="I4986"/>
      <c r="J4986"/>
      <c r="K4986"/>
      <c r="M4986"/>
      <c r="N4986"/>
      <c r="O4986"/>
      <c r="Q4986"/>
      <c r="R4986"/>
      <c r="S4986"/>
      <c r="U4986"/>
      <c r="V4986"/>
      <c r="W4986"/>
      <c r="Y4986"/>
      <c r="Z4986"/>
      <c r="AA4986"/>
      <c r="AC4986"/>
      <c r="AD4986"/>
      <c r="AE4986"/>
      <c r="AG4986"/>
      <c r="AH4986"/>
      <c r="AI4986"/>
      <c r="AK4986"/>
      <c r="AL4986"/>
      <c r="AM4986"/>
      <c r="AO4986"/>
      <c r="AP4986"/>
      <c r="AQ4986"/>
      <c r="AS4986"/>
      <c r="AT4986"/>
      <c r="AU4986"/>
      <c r="AW4986"/>
      <c r="AX4986"/>
      <c r="AY4986"/>
      <c r="BA4986"/>
      <c r="BB4986"/>
      <c r="BC4986"/>
      <c r="BE4986"/>
      <c r="BF4986"/>
      <c r="BG4986"/>
      <c r="BI4986"/>
      <c r="BJ4986"/>
      <c r="BK4986"/>
      <c r="BM4986"/>
      <c r="BN4986"/>
      <c r="BO4986"/>
    </row>
    <row r="4987" spans="1:67">
      <c r="A4987"/>
      <c r="B4987"/>
      <c r="C4987"/>
      <c r="E4987"/>
      <c r="F4987"/>
      <c r="G4987"/>
      <c r="I4987"/>
      <c r="J4987"/>
      <c r="K4987"/>
      <c r="M4987"/>
      <c r="N4987"/>
      <c r="O4987"/>
      <c r="Q4987"/>
      <c r="R4987"/>
      <c r="S4987"/>
      <c r="U4987"/>
      <c r="V4987"/>
      <c r="W4987"/>
      <c r="Y4987"/>
      <c r="Z4987"/>
      <c r="AA4987"/>
      <c r="AC4987"/>
      <c r="AD4987"/>
      <c r="AE4987"/>
      <c r="AG4987"/>
      <c r="AH4987"/>
      <c r="AI4987"/>
      <c r="AK4987"/>
      <c r="AL4987"/>
      <c r="AM4987"/>
      <c r="AO4987"/>
      <c r="AP4987"/>
      <c r="AQ4987"/>
      <c r="AS4987"/>
      <c r="AT4987"/>
      <c r="AU4987"/>
      <c r="AW4987"/>
      <c r="AX4987"/>
      <c r="AY4987"/>
      <c r="BA4987"/>
      <c r="BB4987"/>
      <c r="BC4987"/>
      <c r="BE4987"/>
      <c r="BF4987"/>
      <c r="BG4987"/>
      <c r="BI4987"/>
      <c r="BJ4987"/>
      <c r="BK4987"/>
      <c r="BM4987"/>
      <c r="BN4987"/>
      <c r="BO4987"/>
    </row>
    <row r="4988" spans="1:67">
      <c r="A4988"/>
      <c r="B4988"/>
      <c r="C4988"/>
      <c r="E4988"/>
      <c r="F4988"/>
      <c r="G4988"/>
      <c r="I4988"/>
      <c r="J4988"/>
      <c r="K4988"/>
      <c r="M4988"/>
      <c r="N4988"/>
      <c r="O4988"/>
      <c r="Q4988"/>
      <c r="R4988"/>
      <c r="S4988"/>
      <c r="U4988"/>
      <c r="V4988"/>
      <c r="W4988"/>
      <c r="Y4988"/>
      <c r="Z4988"/>
      <c r="AA4988"/>
      <c r="AC4988"/>
      <c r="AD4988"/>
      <c r="AE4988"/>
      <c r="AG4988"/>
      <c r="AH4988"/>
      <c r="AI4988"/>
      <c r="AK4988"/>
      <c r="AL4988"/>
      <c r="AM4988"/>
      <c r="AO4988"/>
      <c r="AP4988"/>
      <c r="AQ4988"/>
      <c r="AS4988"/>
      <c r="AT4988"/>
      <c r="AU4988"/>
      <c r="AW4988"/>
      <c r="AX4988"/>
      <c r="AY4988"/>
      <c r="BA4988"/>
      <c r="BB4988"/>
      <c r="BC4988"/>
      <c r="BE4988"/>
      <c r="BF4988"/>
      <c r="BG4988"/>
      <c r="BI4988"/>
      <c r="BJ4988"/>
      <c r="BK4988"/>
      <c r="BM4988"/>
      <c r="BN4988"/>
      <c r="BO4988"/>
    </row>
    <row r="4989" spans="1:67">
      <c r="A4989"/>
      <c r="B4989"/>
      <c r="C4989"/>
      <c r="E4989"/>
      <c r="F4989"/>
      <c r="G4989"/>
      <c r="I4989"/>
      <c r="J4989"/>
      <c r="K4989"/>
      <c r="M4989"/>
      <c r="N4989"/>
      <c r="O4989"/>
      <c r="Q4989"/>
      <c r="R4989"/>
      <c r="S4989"/>
      <c r="U4989"/>
      <c r="V4989"/>
      <c r="W4989"/>
      <c r="Y4989"/>
      <c r="Z4989"/>
      <c r="AA4989"/>
      <c r="AC4989"/>
      <c r="AD4989"/>
      <c r="AE4989"/>
      <c r="AG4989"/>
      <c r="AH4989"/>
      <c r="AI4989"/>
      <c r="AK4989"/>
      <c r="AL4989"/>
      <c r="AM4989"/>
      <c r="AO4989"/>
      <c r="AP4989"/>
      <c r="AQ4989"/>
      <c r="AS4989"/>
      <c r="AT4989"/>
      <c r="AU4989"/>
      <c r="AW4989"/>
      <c r="AX4989"/>
      <c r="AY4989"/>
      <c r="BA4989"/>
      <c r="BB4989"/>
      <c r="BC4989"/>
      <c r="BE4989"/>
      <c r="BF4989"/>
      <c r="BG4989"/>
      <c r="BI4989"/>
      <c r="BJ4989"/>
      <c r="BK4989"/>
      <c r="BM4989"/>
      <c r="BN4989"/>
      <c r="BO4989"/>
    </row>
    <row r="4990" spans="1:67">
      <c r="A4990"/>
      <c r="B4990"/>
      <c r="C4990"/>
      <c r="E4990"/>
      <c r="F4990"/>
      <c r="G4990"/>
      <c r="I4990"/>
      <c r="J4990"/>
      <c r="K4990"/>
      <c r="M4990"/>
      <c r="N4990"/>
      <c r="O4990"/>
      <c r="Q4990"/>
      <c r="R4990"/>
      <c r="S4990"/>
      <c r="U4990"/>
      <c r="V4990"/>
      <c r="W4990"/>
      <c r="Y4990"/>
      <c r="Z4990"/>
      <c r="AA4990"/>
      <c r="AC4990"/>
      <c r="AD4990"/>
      <c r="AE4990"/>
      <c r="AG4990"/>
      <c r="AH4990"/>
      <c r="AI4990"/>
      <c r="AK4990"/>
      <c r="AL4990"/>
      <c r="AM4990"/>
      <c r="AO4990"/>
      <c r="AP4990"/>
      <c r="AQ4990"/>
      <c r="AS4990"/>
      <c r="AT4990"/>
      <c r="AU4990"/>
      <c r="AW4990"/>
      <c r="AX4990"/>
      <c r="AY4990"/>
      <c r="BA4990"/>
      <c r="BB4990"/>
      <c r="BC4990"/>
      <c r="BE4990"/>
      <c r="BF4990"/>
      <c r="BG4990"/>
      <c r="BI4990"/>
      <c r="BJ4990"/>
      <c r="BK4990"/>
      <c r="BM4990"/>
      <c r="BN4990"/>
      <c r="BO4990"/>
    </row>
    <row r="4991" spans="1:67">
      <c r="A4991"/>
      <c r="B4991"/>
      <c r="C4991"/>
      <c r="E4991"/>
      <c r="F4991"/>
      <c r="G4991"/>
      <c r="I4991"/>
      <c r="J4991"/>
      <c r="K4991"/>
      <c r="M4991"/>
      <c r="N4991"/>
      <c r="O4991"/>
      <c r="Q4991"/>
      <c r="R4991"/>
      <c r="S4991"/>
      <c r="U4991"/>
      <c r="V4991"/>
      <c r="W4991"/>
      <c r="Y4991"/>
      <c r="Z4991"/>
      <c r="AA4991"/>
      <c r="AC4991"/>
      <c r="AD4991"/>
      <c r="AE4991"/>
      <c r="AG4991"/>
      <c r="AH4991"/>
      <c r="AI4991"/>
      <c r="AK4991"/>
      <c r="AL4991"/>
      <c r="AM4991"/>
      <c r="AO4991"/>
      <c r="AP4991"/>
      <c r="AQ4991"/>
      <c r="AS4991"/>
      <c r="AT4991"/>
      <c r="AU4991"/>
      <c r="AW4991"/>
      <c r="AX4991"/>
      <c r="AY4991"/>
      <c r="BA4991"/>
      <c r="BB4991"/>
      <c r="BC4991"/>
      <c r="BE4991"/>
      <c r="BF4991"/>
      <c r="BG4991"/>
      <c r="BI4991"/>
      <c r="BJ4991"/>
      <c r="BK4991"/>
      <c r="BM4991"/>
      <c r="BN4991"/>
      <c r="BO4991"/>
    </row>
    <row r="4992" spans="1:67">
      <c r="A4992"/>
      <c r="B4992"/>
      <c r="C4992"/>
      <c r="E4992"/>
      <c r="F4992"/>
      <c r="G4992"/>
      <c r="I4992"/>
      <c r="J4992"/>
      <c r="K4992"/>
      <c r="M4992"/>
      <c r="N4992"/>
      <c r="O4992"/>
      <c r="Q4992"/>
      <c r="R4992"/>
      <c r="S4992"/>
      <c r="U4992"/>
      <c r="V4992"/>
      <c r="W4992"/>
      <c r="Y4992"/>
      <c r="Z4992"/>
      <c r="AA4992"/>
      <c r="AC4992"/>
      <c r="AD4992"/>
      <c r="AE4992"/>
      <c r="AG4992"/>
      <c r="AH4992"/>
      <c r="AI4992"/>
      <c r="AK4992"/>
      <c r="AL4992"/>
      <c r="AM4992"/>
      <c r="AO4992"/>
      <c r="AP4992"/>
      <c r="AQ4992"/>
      <c r="AS4992"/>
      <c r="AT4992"/>
      <c r="AU4992"/>
      <c r="AW4992"/>
      <c r="AX4992"/>
      <c r="AY4992"/>
      <c r="BA4992"/>
      <c r="BB4992"/>
      <c r="BC4992"/>
      <c r="BE4992"/>
      <c r="BF4992"/>
      <c r="BG4992"/>
      <c r="BI4992"/>
      <c r="BJ4992"/>
      <c r="BK4992"/>
      <c r="BM4992"/>
      <c r="BN4992"/>
      <c r="BO4992"/>
    </row>
    <row r="4993" spans="1:67">
      <c r="A4993"/>
      <c r="B4993"/>
      <c r="C4993"/>
      <c r="E4993"/>
      <c r="F4993"/>
      <c r="G4993"/>
      <c r="I4993"/>
      <c r="J4993"/>
      <c r="K4993"/>
      <c r="M4993"/>
      <c r="N4993"/>
      <c r="O4993"/>
      <c r="Q4993"/>
      <c r="R4993"/>
      <c r="S4993"/>
      <c r="U4993"/>
      <c r="V4993"/>
      <c r="W4993"/>
      <c r="Y4993"/>
      <c r="Z4993"/>
      <c r="AA4993"/>
      <c r="AC4993"/>
      <c r="AD4993"/>
      <c r="AE4993"/>
      <c r="AG4993"/>
      <c r="AH4993"/>
      <c r="AI4993"/>
      <c r="AK4993"/>
      <c r="AL4993"/>
      <c r="AM4993"/>
      <c r="AO4993"/>
      <c r="AP4993"/>
      <c r="AQ4993"/>
      <c r="AS4993"/>
      <c r="AT4993"/>
      <c r="AU4993"/>
      <c r="AW4993"/>
      <c r="AX4993"/>
      <c r="AY4993"/>
      <c r="BA4993"/>
      <c r="BB4993"/>
      <c r="BC4993"/>
      <c r="BE4993"/>
      <c r="BF4993"/>
      <c r="BG4993"/>
      <c r="BI4993"/>
      <c r="BJ4993"/>
      <c r="BK4993"/>
      <c r="BM4993"/>
      <c r="BN4993"/>
      <c r="BO4993"/>
    </row>
    <row r="4994" spans="1:67">
      <c r="A4994"/>
      <c r="B4994"/>
      <c r="C4994"/>
      <c r="E4994"/>
      <c r="F4994"/>
      <c r="G4994"/>
      <c r="I4994"/>
      <c r="J4994"/>
      <c r="K4994"/>
      <c r="M4994"/>
      <c r="N4994"/>
      <c r="O4994"/>
      <c r="Q4994"/>
      <c r="R4994"/>
      <c r="S4994"/>
      <c r="U4994"/>
      <c r="V4994"/>
      <c r="W4994"/>
      <c r="Y4994"/>
      <c r="Z4994"/>
      <c r="AA4994"/>
      <c r="AC4994"/>
      <c r="AD4994"/>
      <c r="AE4994"/>
      <c r="AG4994"/>
      <c r="AH4994"/>
      <c r="AI4994"/>
      <c r="AK4994"/>
      <c r="AL4994"/>
      <c r="AM4994"/>
      <c r="AO4994"/>
      <c r="AP4994"/>
      <c r="AQ4994"/>
      <c r="AS4994"/>
      <c r="AT4994"/>
      <c r="AU4994"/>
      <c r="AW4994"/>
      <c r="AX4994"/>
      <c r="AY4994"/>
      <c r="BA4994"/>
      <c r="BB4994"/>
      <c r="BC4994"/>
      <c r="BE4994"/>
      <c r="BF4994"/>
      <c r="BG4994"/>
      <c r="BI4994"/>
      <c r="BJ4994"/>
      <c r="BK4994"/>
      <c r="BM4994"/>
      <c r="BN4994"/>
      <c r="BO4994"/>
    </row>
    <row r="4995" spans="1:67">
      <c r="A4995"/>
      <c r="B4995"/>
      <c r="C4995"/>
      <c r="E4995"/>
      <c r="F4995"/>
      <c r="G4995"/>
      <c r="I4995"/>
      <c r="J4995"/>
      <c r="K4995"/>
      <c r="M4995"/>
      <c r="N4995"/>
      <c r="O4995"/>
      <c r="Q4995"/>
      <c r="R4995"/>
      <c r="S4995"/>
      <c r="U4995"/>
      <c r="V4995"/>
      <c r="W4995"/>
      <c r="Y4995"/>
      <c r="Z4995"/>
      <c r="AA4995"/>
      <c r="AC4995"/>
      <c r="AD4995"/>
      <c r="AE4995"/>
      <c r="AG4995"/>
      <c r="AH4995"/>
      <c r="AI4995"/>
      <c r="AK4995"/>
      <c r="AL4995"/>
      <c r="AM4995"/>
      <c r="AO4995"/>
      <c r="AP4995"/>
      <c r="AQ4995"/>
      <c r="AS4995"/>
      <c r="AT4995"/>
      <c r="AU4995"/>
      <c r="AW4995"/>
      <c r="AX4995"/>
      <c r="AY4995"/>
      <c r="BA4995"/>
      <c r="BB4995"/>
      <c r="BC4995"/>
      <c r="BE4995"/>
      <c r="BF4995"/>
      <c r="BG4995"/>
      <c r="BI4995"/>
      <c r="BJ4995"/>
      <c r="BK4995"/>
      <c r="BM4995"/>
      <c r="BN4995"/>
      <c r="BO4995"/>
    </row>
    <row r="4996" spans="1:67">
      <c r="A4996"/>
      <c r="B4996"/>
      <c r="C4996"/>
      <c r="E4996"/>
      <c r="F4996"/>
      <c r="G4996"/>
      <c r="I4996"/>
      <c r="J4996"/>
      <c r="K4996"/>
      <c r="M4996"/>
      <c r="N4996"/>
      <c r="O4996"/>
      <c r="Q4996"/>
      <c r="R4996"/>
      <c r="S4996"/>
      <c r="U4996"/>
      <c r="V4996"/>
      <c r="W4996"/>
      <c r="Y4996"/>
      <c r="Z4996"/>
      <c r="AA4996"/>
      <c r="AC4996"/>
      <c r="AD4996"/>
      <c r="AE4996"/>
      <c r="AG4996"/>
      <c r="AH4996"/>
      <c r="AI4996"/>
      <c r="AK4996"/>
      <c r="AL4996"/>
      <c r="AM4996"/>
      <c r="AO4996"/>
      <c r="AP4996"/>
      <c r="AQ4996"/>
      <c r="AS4996"/>
      <c r="AT4996"/>
      <c r="AU4996"/>
      <c r="AW4996"/>
      <c r="AX4996"/>
      <c r="AY4996"/>
      <c r="BA4996"/>
      <c r="BB4996"/>
      <c r="BC4996"/>
      <c r="BE4996"/>
      <c r="BF4996"/>
      <c r="BG4996"/>
      <c r="BI4996"/>
      <c r="BJ4996"/>
      <c r="BK4996"/>
      <c r="BM4996"/>
      <c r="BN4996"/>
      <c r="BO4996"/>
    </row>
    <row r="4997" spans="1:67">
      <c r="A4997"/>
      <c r="B4997"/>
      <c r="C4997"/>
      <c r="E4997"/>
      <c r="F4997"/>
      <c r="G4997"/>
      <c r="I4997"/>
      <c r="J4997"/>
      <c r="K4997"/>
      <c r="M4997"/>
      <c r="N4997"/>
      <c r="O4997"/>
      <c r="Q4997"/>
      <c r="R4997"/>
      <c r="S4997"/>
      <c r="U4997"/>
      <c r="V4997"/>
      <c r="W4997"/>
      <c r="Y4997"/>
      <c r="Z4997"/>
      <c r="AA4997"/>
      <c r="AC4997"/>
      <c r="AD4997"/>
      <c r="AE4997"/>
      <c r="AG4997"/>
      <c r="AH4997"/>
      <c r="AI4997"/>
      <c r="AK4997"/>
      <c r="AL4997"/>
      <c r="AM4997"/>
      <c r="AO4997"/>
      <c r="AP4997"/>
      <c r="AQ4997"/>
      <c r="AS4997"/>
      <c r="AT4997"/>
      <c r="AU4997"/>
      <c r="AW4997"/>
      <c r="AX4997"/>
      <c r="AY4997"/>
      <c r="BA4997"/>
      <c r="BB4997"/>
      <c r="BC4997"/>
      <c r="BE4997"/>
      <c r="BF4997"/>
      <c r="BG4997"/>
      <c r="BI4997"/>
      <c r="BJ4997"/>
      <c r="BK4997"/>
      <c r="BM4997"/>
      <c r="BN4997"/>
      <c r="BO4997"/>
    </row>
    <row r="4998" spans="1:67">
      <c r="A4998"/>
      <c r="B4998"/>
      <c r="C4998"/>
      <c r="E4998"/>
      <c r="F4998"/>
      <c r="G4998"/>
      <c r="I4998"/>
      <c r="J4998"/>
      <c r="K4998"/>
      <c r="M4998"/>
      <c r="N4998"/>
      <c r="O4998"/>
      <c r="Q4998"/>
      <c r="R4998"/>
      <c r="S4998"/>
      <c r="U4998"/>
      <c r="V4998"/>
      <c r="W4998"/>
      <c r="Y4998"/>
      <c r="Z4998"/>
      <c r="AA4998"/>
      <c r="AC4998"/>
      <c r="AD4998"/>
      <c r="AE4998"/>
      <c r="AG4998"/>
      <c r="AH4998"/>
      <c r="AI4998"/>
      <c r="AK4998"/>
      <c r="AL4998"/>
      <c r="AM4998"/>
      <c r="AO4998"/>
      <c r="AP4998"/>
      <c r="AQ4998"/>
      <c r="AS4998"/>
      <c r="AT4998"/>
      <c r="AU4998"/>
      <c r="AW4998"/>
      <c r="AX4998"/>
      <c r="AY4998"/>
      <c r="BA4998"/>
      <c r="BB4998"/>
      <c r="BC4998"/>
      <c r="BE4998"/>
      <c r="BF4998"/>
      <c r="BG4998"/>
      <c r="BI4998"/>
      <c r="BJ4998"/>
      <c r="BK4998"/>
      <c r="BM4998"/>
      <c r="BN4998"/>
      <c r="BO4998"/>
    </row>
    <row r="4999" spans="1:67">
      <c r="A4999"/>
      <c r="B4999"/>
      <c r="C4999"/>
      <c r="E4999"/>
      <c r="F4999"/>
      <c r="G4999"/>
      <c r="I4999"/>
      <c r="J4999"/>
      <c r="K4999"/>
      <c r="M4999"/>
      <c r="N4999"/>
      <c r="O4999"/>
      <c r="Q4999"/>
      <c r="R4999"/>
      <c r="S4999"/>
      <c r="U4999"/>
      <c r="V4999"/>
      <c r="W4999"/>
      <c r="Y4999"/>
      <c r="Z4999"/>
      <c r="AA4999"/>
      <c r="AC4999"/>
      <c r="AD4999"/>
      <c r="AE4999"/>
      <c r="AG4999"/>
      <c r="AH4999"/>
      <c r="AI4999"/>
      <c r="AK4999"/>
      <c r="AL4999"/>
      <c r="AM4999"/>
      <c r="AO4999"/>
      <c r="AP4999"/>
      <c r="AQ4999"/>
      <c r="AS4999"/>
      <c r="AT4999"/>
      <c r="AU4999"/>
      <c r="AW4999"/>
      <c r="AX4999"/>
      <c r="AY4999"/>
      <c r="BA4999"/>
      <c r="BB4999"/>
      <c r="BC4999"/>
      <c r="BE4999"/>
      <c r="BF4999"/>
      <c r="BG4999"/>
      <c r="BI4999"/>
      <c r="BJ4999"/>
      <c r="BK4999"/>
      <c r="BM4999"/>
      <c r="BN4999"/>
      <c r="BO4999"/>
    </row>
    <row r="5000" spans="1:67">
      <c r="A5000"/>
      <c r="B5000"/>
      <c r="C5000"/>
      <c r="E5000"/>
      <c r="F5000"/>
      <c r="G5000"/>
      <c r="I5000"/>
      <c r="J5000"/>
      <c r="K5000"/>
      <c r="M5000"/>
      <c r="N5000"/>
      <c r="O5000"/>
      <c r="Q5000"/>
      <c r="R5000"/>
      <c r="S5000"/>
      <c r="U5000"/>
      <c r="V5000"/>
      <c r="W5000"/>
      <c r="Y5000"/>
      <c r="Z5000"/>
      <c r="AA5000"/>
      <c r="AC5000"/>
      <c r="AD5000"/>
      <c r="AE5000"/>
      <c r="AG5000"/>
      <c r="AH5000"/>
      <c r="AI5000"/>
      <c r="AK5000"/>
      <c r="AL5000"/>
      <c r="AM5000"/>
      <c r="AO5000"/>
      <c r="AP5000"/>
      <c r="AQ5000"/>
      <c r="AS5000"/>
      <c r="AT5000"/>
      <c r="AU5000"/>
      <c r="AW5000"/>
      <c r="AX5000"/>
      <c r="AY5000"/>
      <c r="BA5000"/>
      <c r="BB5000"/>
      <c r="BC5000"/>
      <c r="BE5000"/>
      <c r="BF5000"/>
      <c r="BG5000"/>
      <c r="BI5000"/>
      <c r="BJ5000"/>
      <c r="BK5000"/>
      <c r="BM5000"/>
      <c r="BN5000"/>
      <c r="BO5000"/>
    </row>
    <row r="5001" spans="1:67">
      <c r="A5001"/>
      <c r="B5001"/>
      <c r="C5001"/>
      <c r="E5001"/>
      <c r="F5001"/>
      <c r="G5001"/>
      <c r="I5001"/>
      <c r="J5001"/>
      <c r="K5001"/>
      <c r="M5001"/>
      <c r="N5001"/>
      <c r="O5001"/>
      <c r="Q5001"/>
      <c r="R5001"/>
      <c r="S5001"/>
      <c r="U5001"/>
      <c r="V5001"/>
      <c r="W5001"/>
      <c r="Y5001"/>
      <c r="Z5001"/>
      <c r="AA5001"/>
      <c r="AC5001"/>
      <c r="AD5001"/>
      <c r="AE5001"/>
      <c r="AG5001"/>
      <c r="AH5001"/>
      <c r="AI5001"/>
      <c r="AK5001"/>
      <c r="AL5001"/>
      <c r="AM5001"/>
      <c r="AO5001"/>
      <c r="AP5001"/>
      <c r="AQ5001"/>
      <c r="AS5001"/>
      <c r="AT5001"/>
      <c r="AU5001"/>
      <c r="AW5001"/>
      <c r="AX5001"/>
      <c r="AY5001"/>
      <c r="BA5001"/>
      <c r="BB5001"/>
      <c r="BC5001"/>
      <c r="BE5001"/>
      <c r="BF5001"/>
      <c r="BG5001"/>
      <c r="BI5001"/>
      <c r="BJ5001"/>
      <c r="BK5001"/>
      <c r="BM5001"/>
      <c r="BN5001"/>
      <c r="BO5001"/>
    </row>
    <row r="5002" spans="1:67">
      <c r="A5002"/>
      <c r="B5002"/>
      <c r="C5002"/>
      <c r="E5002"/>
      <c r="F5002"/>
      <c r="G5002"/>
      <c r="I5002"/>
      <c r="J5002"/>
      <c r="K5002"/>
      <c r="M5002"/>
      <c r="N5002"/>
      <c r="O5002"/>
      <c r="Q5002"/>
      <c r="R5002"/>
      <c r="S5002"/>
      <c r="U5002"/>
      <c r="V5002"/>
      <c r="W5002"/>
      <c r="Y5002"/>
      <c r="Z5002"/>
      <c r="AA5002"/>
      <c r="AC5002"/>
      <c r="AD5002"/>
      <c r="AE5002"/>
      <c r="AG5002"/>
      <c r="AH5002"/>
      <c r="AI5002"/>
      <c r="AK5002"/>
      <c r="AL5002"/>
      <c r="AM5002"/>
      <c r="AO5002"/>
      <c r="AP5002"/>
      <c r="AQ5002"/>
      <c r="AS5002"/>
      <c r="AT5002"/>
      <c r="AU5002"/>
      <c r="AW5002"/>
      <c r="AX5002"/>
      <c r="AY5002"/>
      <c r="BA5002"/>
      <c r="BB5002"/>
      <c r="BC5002"/>
      <c r="BE5002"/>
      <c r="BF5002"/>
      <c r="BG5002"/>
      <c r="BI5002"/>
      <c r="BJ5002"/>
      <c r="BK5002"/>
      <c r="BM5002"/>
      <c r="BN5002"/>
      <c r="BO5002"/>
    </row>
    <row r="5003" spans="1:67">
      <c r="A5003"/>
      <c r="B5003"/>
      <c r="C5003"/>
      <c r="E5003"/>
      <c r="F5003"/>
      <c r="G5003"/>
      <c r="I5003"/>
      <c r="J5003"/>
      <c r="K5003"/>
      <c r="M5003"/>
      <c r="N5003"/>
      <c r="O5003"/>
      <c r="Q5003"/>
      <c r="R5003"/>
      <c r="S5003"/>
      <c r="U5003"/>
      <c r="V5003"/>
      <c r="W5003"/>
      <c r="Y5003"/>
      <c r="Z5003"/>
      <c r="AA5003"/>
      <c r="AC5003"/>
      <c r="AD5003"/>
      <c r="AE5003"/>
      <c r="AG5003"/>
      <c r="AH5003"/>
      <c r="AI5003"/>
      <c r="AK5003"/>
      <c r="AL5003"/>
      <c r="AM5003"/>
      <c r="AO5003"/>
      <c r="AP5003"/>
      <c r="AQ5003"/>
      <c r="AS5003"/>
      <c r="AT5003"/>
      <c r="AU5003"/>
      <c r="AW5003"/>
      <c r="AX5003"/>
      <c r="AY5003"/>
      <c r="BA5003"/>
      <c r="BB5003"/>
      <c r="BC5003"/>
      <c r="BE5003"/>
      <c r="BF5003"/>
      <c r="BG5003"/>
      <c r="BI5003"/>
      <c r="BJ5003"/>
      <c r="BK5003"/>
      <c r="BM5003"/>
      <c r="BN5003"/>
      <c r="BO5003"/>
    </row>
    <row r="5004" spans="1:67">
      <c r="A5004"/>
      <c r="B5004"/>
      <c r="C5004"/>
      <c r="E5004"/>
      <c r="F5004"/>
      <c r="G5004"/>
      <c r="I5004"/>
      <c r="J5004"/>
      <c r="K5004"/>
      <c r="M5004"/>
      <c r="N5004"/>
      <c r="O5004"/>
      <c r="Q5004"/>
      <c r="R5004"/>
      <c r="S5004"/>
      <c r="U5004"/>
      <c r="V5004"/>
      <c r="W5004"/>
      <c r="Y5004"/>
      <c r="Z5004"/>
      <c r="AA5004"/>
      <c r="AC5004"/>
      <c r="AD5004"/>
      <c r="AE5004"/>
      <c r="AG5004"/>
      <c r="AH5004"/>
      <c r="AI5004"/>
      <c r="AK5004"/>
      <c r="AL5004"/>
      <c r="AM5004"/>
      <c r="AO5004"/>
      <c r="AP5004"/>
      <c r="AQ5004"/>
      <c r="AS5004"/>
      <c r="AT5004"/>
      <c r="AU5004"/>
      <c r="AW5004"/>
      <c r="AX5004"/>
      <c r="AY5004"/>
      <c r="BA5004"/>
      <c r="BB5004"/>
      <c r="BC5004"/>
      <c r="BE5004"/>
      <c r="BF5004"/>
      <c r="BG5004"/>
      <c r="BI5004"/>
      <c r="BJ5004"/>
      <c r="BK5004"/>
      <c r="BM5004"/>
      <c r="BN5004"/>
      <c r="BO5004"/>
    </row>
    <row r="5005" spans="1:67">
      <c r="A5005"/>
      <c r="B5005"/>
      <c r="C5005"/>
      <c r="E5005"/>
      <c r="F5005"/>
      <c r="G5005"/>
      <c r="I5005"/>
      <c r="J5005"/>
      <c r="K5005"/>
      <c r="M5005"/>
      <c r="N5005"/>
      <c r="O5005"/>
      <c r="Q5005"/>
      <c r="R5005"/>
      <c r="S5005"/>
      <c r="U5005"/>
      <c r="V5005"/>
      <c r="W5005"/>
      <c r="Y5005"/>
      <c r="Z5005"/>
      <c r="AA5005"/>
      <c r="AC5005"/>
      <c r="AD5005"/>
      <c r="AE5005"/>
      <c r="AG5005"/>
      <c r="AH5005"/>
      <c r="AI5005"/>
      <c r="AK5005"/>
      <c r="AL5005"/>
      <c r="AM5005"/>
      <c r="AO5005"/>
      <c r="AP5005"/>
      <c r="AQ5005"/>
      <c r="AS5005"/>
      <c r="AT5005"/>
      <c r="AU5005"/>
      <c r="AW5005"/>
      <c r="AX5005"/>
      <c r="AY5005"/>
      <c r="BA5005"/>
      <c r="BB5005"/>
      <c r="BC5005"/>
      <c r="BE5005"/>
      <c r="BF5005"/>
      <c r="BG5005"/>
      <c r="BI5005"/>
      <c r="BJ5005"/>
      <c r="BK5005"/>
      <c r="BM5005"/>
      <c r="BN5005"/>
      <c r="BO5005"/>
    </row>
    <row r="5006" spans="1:67">
      <c r="A5006"/>
      <c r="B5006"/>
      <c r="C5006"/>
      <c r="E5006"/>
      <c r="F5006"/>
      <c r="G5006"/>
      <c r="I5006"/>
      <c r="J5006"/>
      <c r="K5006"/>
      <c r="M5006"/>
      <c r="N5006"/>
      <c r="O5006"/>
      <c r="Q5006"/>
      <c r="R5006"/>
      <c r="S5006"/>
      <c r="U5006"/>
      <c r="V5006"/>
      <c r="W5006"/>
      <c r="Y5006"/>
      <c r="Z5006"/>
      <c r="AA5006"/>
      <c r="AC5006"/>
      <c r="AD5006"/>
      <c r="AE5006"/>
      <c r="AG5006"/>
      <c r="AH5006"/>
      <c r="AI5006"/>
      <c r="AK5006"/>
      <c r="AL5006"/>
      <c r="AM5006"/>
      <c r="AO5006"/>
      <c r="AP5006"/>
      <c r="AQ5006"/>
      <c r="AS5006"/>
      <c r="AT5006"/>
      <c r="AU5006"/>
      <c r="AW5006"/>
      <c r="AX5006"/>
      <c r="AY5006"/>
      <c r="BA5006"/>
      <c r="BB5006"/>
      <c r="BC5006"/>
      <c r="BE5006"/>
      <c r="BF5006"/>
      <c r="BG5006"/>
      <c r="BI5006"/>
      <c r="BJ5006"/>
      <c r="BK5006"/>
      <c r="BM5006"/>
      <c r="BN5006"/>
      <c r="BO5006"/>
    </row>
    <row r="5007" spans="1:67">
      <c r="A5007"/>
      <c r="B5007"/>
      <c r="C5007"/>
      <c r="E5007"/>
      <c r="F5007"/>
      <c r="G5007"/>
      <c r="I5007"/>
      <c r="J5007"/>
      <c r="K5007"/>
      <c r="M5007"/>
      <c r="N5007"/>
      <c r="O5007"/>
      <c r="Q5007"/>
      <c r="R5007"/>
      <c r="S5007"/>
      <c r="U5007"/>
      <c r="V5007"/>
      <c r="W5007"/>
      <c r="Y5007"/>
      <c r="Z5007"/>
      <c r="AA5007"/>
      <c r="AC5007"/>
      <c r="AD5007"/>
      <c r="AE5007"/>
      <c r="AG5007"/>
      <c r="AH5007"/>
      <c r="AI5007"/>
      <c r="AK5007"/>
      <c r="AL5007"/>
      <c r="AM5007"/>
      <c r="AO5007"/>
      <c r="AP5007"/>
      <c r="AQ5007"/>
      <c r="AS5007"/>
      <c r="AT5007"/>
      <c r="AU5007"/>
      <c r="AW5007"/>
      <c r="AX5007"/>
      <c r="AY5007"/>
      <c r="BA5007"/>
      <c r="BB5007"/>
      <c r="BC5007"/>
      <c r="BE5007"/>
      <c r="BF5007"/>
      <c r="BG5007"/>
      <c r="BI5007"/>
      <c r="BJ5007"/>
      <c r="BK5007"/>
      <c r="BM5007"/>
      <c r="BN5007"/>
      <c r="BO5007"/>
    </row>
    <row r="5008" spans="1:67">
      <c r="A5008"/>
      <c r="B5008"/>
      <c r="C5008"/>
      <c r="E5008"/>
      <c r="F5008"/>
      <c r="G5008"/>
      <c r="I5008"/>
      <c r="J5008"/>
      <c r="K5008"/>
      <c r="M5008"/>
      <c r="N5008"/>
      <c r="O5008"/>
      <c r="Q5008"/>
      <c r="R5008"/>
      <c r="S5008"/>
      <c r="U5008"/>
      <c r="V5008"/>
      <c r="W5008"/>
      <c r="Y5008"/>
      <c r="Z5008"/>
      <c r="AA5008"/>
      <c r="AC5008"/>
      <c r="AD5008"/>
      <c r="AE5008"/>
      <c r="AG5008"/>
      <c r="AH5008"/>
      <c r="AI5008"/>
      <c r="AK5008"/>
      <c r="AL5008"/>
      <c r="AM5008"/>
      <c r="AO5008"/>
      <c r="AP5008"/>
      <c r="AQ5008"/>
      <c r="AS5008"/>
      <c r="AT5008"/>
      <c r="AU5008"/>
      <c r="AW5008"/>
      <c r="AX5008"/>
      <c r="AY5008"/>
      <c r="BA5008"/>
      <c r="BB5008"/>
      <c r="BC5008"/>
      <c r="BE5008"/>
      <c r="BF5008"/>
      <c r="BG5008"/>
      <c r="BI5008"/>
      <c r="BJ5008"/>
      <c r="BK5008"/>
      <c r="BM5008"/>
      <c r="BN5008"/>
      <c r="BO5008"/>
    </row>
    <row r="5009" spans="1:67">
      <c r="A5009"/>
      <c r="B5009"/>
      <c r="C5009"/>
      <c r="E5009"/>
      <c r="F5009"/>
      <c r="G5009"/>
      <c r="I5009"/>
      <c r="J5009"/>
      <c r="K5009"/>
      <c r="M5009"/>
      <c r="N5009"/>
      <c r="O5009"/>
      <c r="Q5009"/>
      <c r="R5009"/>
      <c r="S5009"/>
      <c r="U5009"/>
      <c r="V5009"/>
      <c r="W5009"/>
      <c r="Y5009"/>
      <c r="Z5009"/>
      <c r="AA5009"/>
      <c r="AC5009"/>
      <c r="AD5009"/>
      <c r="AE5009"/>
      <c r="AG5009"/>
      <c r="AH5009"/>
      <c r="AI5009"/>
      <c r="AK5009"/>
      <c r="AL5009"/>
      <c r="AM5009"/>
      <c r="AO5009"/>
      <c r="AP5009"/>
      <c r="AQ5009"/>
      <c r="AS5009"/>
      <c r="AT5009"/>
      <c r="AU5009"/>
      <c r="AW5009"/>
      <c r="AX5009"/>
      <c r="AY5009"/>
      <c r="BA5009"/>
      <c r="BB5009"/>
      <c r="BC5009"/>
      <c r="BE5009"/>
      <c r="BF5009"/>
      <c r="BG5009"/>
      <c r="BI5009"/>
      <c r="BJ5009"/>
      <c r="BK5009"/>
      <c r="BM5009"/>
      <c r="BN5009"/>
      <c r="BO5009"/>
    </row>
    <row r="5010" spans="1:67">
      <c r="A5010"/>
      <c r="B5010"/>
      <c r="C5010"/>
      <c r="E5010"/>
      <c r="F5010"/>
      <c r="G5010"/>
      <c r="I5010"/>
      <c r="J5010"/>
      <c r="K5010"/>
      <c r="M5010"/>
      <c r="N5010"/>
      <c r="O5010"/>
      <c r="Q5010"/>
      <c r="R5010"/>
      <c r="S5010"/>
      <c r="U5010"/>
      <c r="V5010"/>
      <c r="W5010"/>
      <c r="Y5010"/>
      <c r="Z5010"/>
      <c r="AA5010"/>
      <c r="AC5010"/>
      <c r="AD5010"/>
      <c r="AE5010"/>
      <c r="AG5010"/>
      <c r="AH5010"/>
      <c r="AI5010"/>
      <c r="AK5010"/>
      <c r="AL5010"/>
      <c r="AM5010"/>
      <c r="AO5010"/>
      <c r="AP5010"/>
      <c r="AQ5010"/>
      <c r="AS5010"/>
      <c r="AT5010"/>
      <c r="AU5010"/>
      <c r="AW5010"/>
      <c r="AX5010"/>
      <c r="AY5010"/>
      <c r="BA5010"/>
      <c r="BB5010"/>
      <c r="BC5010"/>
      <c r="BE5010"/>
      <c r="BF5010"/>
      <c r="BG5010"/>
      <c r="BI5010"/>
      <c r="BJ5010"/>
      <c r="BK5010"/>
      <c r="BM5010"/>
      <c r="BN5010"/>
      <c r="BO5010"/>
    </row>
    <row r="5011" spans="1:67">
      <c r="A5011"/>
      <c r="B5011"/>
      <c r="C5011"/>
      <c r="E5011"/>
      <c r="F5011"/>
      <c r="G5011"/>
      <c r="I5011"/>
      <c r="J5011"/>
      <c r="K5011"/>
      <c r="M5011"/>
      <c r="N5011"/>
      <c r="O5011"/>
      <c r="Q5011"/>
      <c r="R5011"/>
      <c r="S5011"/>
      <c r="U5011"/>
      <c r="V5011"/>
      <c r="W5011"/>
      <c r="Y5011"/>
      <c r="Z5011"/>
      <c r="AA5011"/>
      <c r="AC5011"/>
      <c r="AD5011"/>
      <c r="AE5011"/>
      <c r="AG5011"/>
      <c r="AH5011"/>
      <c r="AI5011"/>
      <c r="AK5011"/>
      <c r="AL5011"/>
      <c r="AM5011"/>
      <c r="AO5011"/>
      <c r="AP5011"/>
      <c r="AQ5011"/>
      <c r="AS5011"/>
      <c r="AT5011"/>
      <c r="AU5011"/>
      <c r="AW5011"/>
      <c r="AX5011"/>
      <c r="AY5011"/>
      <c r="BA5011"/>
      <c r="BB5011"/>
      <c r="BC5011"/>
      <c r="BE5011"/>
      <c r="BF5011"/>
      <c r="BG5011"/>
      <c r="BI5011"/>
      <c r="BJ5011"/>
      <c r="BK5011"/>
      <c r="BM5011"/>
      <c r="BN5011"/>
      <c r="BO5011"/>
    </row>
    <row r="5012" spans="1:67">
      <c r="A5012"/>
      <c r="B5012"/>
      <c r="C5012"/>
      <c r="E5012"/>
      <c r="F5012"/>
      <c r="G5012"/>
      <c r="I5012"/>
      <c r="J5012"/>
      <c r="K5012"/>
      <c r="M5012"/>
      <c r="N5012"/>
      <c r="O5012"/>
      <c r="Q5012"/>
      <c r="R5012"/>
      <c r="S5012"/>
      <c r="U5012"/>
      <c r="V5012"/>
      <c r="W5012"/>
      <c r="Y5012"/>
      <c r="Z5012"/>
      <c r="AA5012"/>
      <c r="AC5012"/>
      <c r="AD5012"/>
      <c r="AE5012"/>
      <c r="AG5012"/>
      <c r="AH5012"/>
      <c r="AI5012"/>
      <c r="AK5012"/>
      <c r="AL5012"/>
      <c r="AM5012"/>
      <c r="AO5012"/>
      <c r="AP5012"/>
      <c r="AQ5012"/>
      <c r="AS5012"/>
      <c r="AT5012"/>
      <c r="AU5012"/>
      <c r="AW5012"/>
      <c r="AX5012"/>
      <c r="AY5012"/>
      <c r="BA5012"/>
      <c r="BB5012"/>
      <c r="BC5012"/>
      <c r="BE5012"/>
      <c r="BF5012"/>
      <c r="BG5012"/>
      <c r="BI5012"/>
      <c r="BJ5012"/>
      <c r="BK5012"/>
      <c r="BM5012"/>
      <c r="BN5012"/>
      <c r="BO5012"/>
    </row>
    <row r="5013" spans="1:67">
      <c r="A5013"/>
      <c r="B5013"/>
      <c r="C5013"/>
      <c r="E5013"/>
      <c r="F5013"/>
      <c r="G5013"/>
      <c r="I5013"/>
      <c r="J5013"/>
      <c r="K5013"/>
      <c r="M5013"/>
      <c r="N5013"/>
      <c r="O5013"/>
      <c r="Q5013"/>
      <c r="R5013"/>
      <c r="S5013"/>
      <c r="U5013"/>
      <c r="V5013"/>
      <c r="W5013"/>
      <c r="Y5013"/>
      <c r="Z5013"/>
      <c r="AA5013"/>
      <c r="AC5013"/>
      <c r="AD5013"/>
      <c r="AE5013"/>
      <c r="AG5013"/>
      <c r="AH5013"/>
      <c r="AI5013"/>
      <c r="AK5013"/>
      <c r="AL5013"/>
      <c r="AM5013"/>
      <c r="AO5013"/>
      <c r="AP5013"/>
      <c r="AQ5013"/>
      <c r="AS5013"/>
      <c r="AT5013"/>
      <c r="AU5013"/>
      <c r="AW5013"/>
      <c r="AX5013"/>
      <c r="AY5013"/>
      <c r="BA5013"/>
      <c r="BB5013"/>
      <c r="BC5013"/>
      <c r="BE5013"/>
      <c r="BF5013"/>
      <c r="BG5013"/>
      <c r="BI5013"/>
      <c r="BJ5013"/>
      <c r="BK5013"/>
      <c r="BM5013"/>
      <c r="BN5013"/>
      <c r="BO5013"/>
    </row>
    <row r="5014" spans="1:67">
      <c r="A5014"/>
      <c r="B5014"/>
      <c r="C5014"/>
      <c r="E5014"/>
      <c r="F5014"/>
      <c r="G5014"/>
      <c r="I5014"/>
      <c r="J5014"/>
      <c r="K5014"/>
      <c r="M5014"/>
      <c r="N5014"/>
      <c r="O5014"/>
      <c r="Q5014"/>
      <c r="R5014"/>
      <c r="S5014"/>
      <c r="U5014"/>
      <c r="V5014"/>
      <c r="W5014"/>
      <c r="Y5014"/>
      <c r="Z5014"/>
      <c r="AA5014"/>
      <c r="AC5014"/>
      <c r="AD5014"/>
      <c r="AE5014"/>
      <c r="AG5014"/>
      <c r="AH5014"/>
      <c r="AI5014"/>
      <c r="AK5014"/>
      <c r="AL5014"/>
      <c r="AM5014"/>
      <c r="AO5014"/>
      <c r="AP5014"/>
      <c r="AQ5014"/>
      <c r="AS5014"/>
      <c r="AT5014"/>
      <c r="AU5014"/>
      <c r="AW5014"/>
      <c r="AX5014"/>
      <c r="AY5014"/>
      <c r="BA5014"/>
      <c r="BB5014"/>
      <c r="BC5014"/>
      <c r="BE5014"/>
      <c r="BF5014"/>
      <c r="BG5014"/>
      <c r="BI5014"/>
      <c r="BJ5014"/>
      <c r="BK5014"/>
      <c r="BM5014"/>
      <c r="BN5014"/>
      <c r="BO5014"/>
    </row>
    <row r="5015" spans="1:67">
      <c r="A5015"/>
      <c r="B5015"/>
      <c r="C5015"/>
      <c r="E5015"/>
      <c r="F5015"/>
      <c r="G5015"/>
      <c r="I5015"/>
      <c r="J5015"/>
      <c r="K5015"/>
      <c r="M5015"/>
      <c r="N5015"/>
      <c r="O5015"/>
      <c r="Q5015"/>
      <c r="R5015"/>
      <c r="S5015"/>
      <c r="U5015"/>
      <c r="V5015"/>
      <c r="W5015"/>
      <c r="Y5015"/>
      <c r="Z5015"/>
      <c r="AA5015"/>
      <c r="AC5015"/>
      <c r="AD5015"/>
      <c r="AE5015"/>
      <c r="AG5015"/>
      <c r="AH5015"/>
      <c r="AI5015"/>
      <c r="AK5015"/>
      <c r="AL5015"/>
      <c r="AM5015"/>
      <c r="AO5015"/>
      <c r="AP5015"/>
      <c r="AQ5015"/>
      <c r="AS5015"/>
      <c r="AT5015"/>
      <c r="AU5015"/>
      <c r="AW5015"/>
      <c r="AX5015"/>
      <c r="AY5015"/>
      <c r="BA5015"/>
      <c r="BB5015"/>
      <c r="BC5015"/>
      <c r="BE5015"/>
      <c r="BF5015"/>
      <c r="BG5015"/>
      <c r="BI5015"/>
      <c r="BJ5015"/>
      <c r="BK5015"/>
      <c r="BM5015"/>
      <c r="BN5015"/>
      <c r="BO5015"/>
    </row>
    <row r="5016" spans="1:67">
      <c r="A5016"/>
      <c r="B5016"/>
      <c r="C5016"/>
      <c r="E5016"/>
      <c r="F5016"/>
      <c r="G5016"/>
      <c r="I5016"/>
      <c r="J5016"/>
      <c r="K5016"/>
      <c r="M5016"/>
      <c r="N5016"/>
      <c r="O5016"/>
      <c r="Q5016"/>
      <c r="R5016"/>
      <c r="S5016"/>
      <c r="U5016"/>
      <c r="V5016"/>
      <c r="W5016"/>
      <c r="Y5016"/>
      <c r="Z5016"/>
      <c r="AA5016"/>
      <c r="AC5016"/>
      <c r="AD5016"/>
      <c r="AE5016"/>
      <c r="AG5016"/>
      <c r="AH5016"/>
      <c r="AI5016"/>
      <c r="AK5016"/>
      <c r="AL5016"/>
      <c r="AM5016"/>
      <c r="AO5016"/>
      <c r="AP5016"/>
      <c r="AQ5016"/>
      <c r="AS5016"/>
      <c r="AT5016"/>
      <c r="AU5016"/>
      <c r="AW5016"/>
      <c r="AX5016"/>
      <c r="AY5016"/>
      <c r="BA5016"/>
      <c r="BB5016"/>
      <c r="BC5016"/>
      <c r="BE5016"/>
      <c r="BF5016"/>
      <c r="BG5016"/>
      <c r="BI5016"/>
      <c r="BJ5016"/>
      <c r="BK5016"/>
      <c r="BM5016"/>
      <c r="BN5016"/>
      <c r="BO5016"/>
    </row>
    <row r="5017" spans="1:67">
      <c r="A5017"/>
      <c r="B5017"/>
      <c r="C5017"/>
      <c r="E5017"/>
      <c r="F5017"/>
      <c r="G5017"/>
      <c r="I5017"/>
      <c r="J5017"/>
      <c r="K5017"/>
      <c r="M5017"/>
      <c r="N5017"/>
      <c r="O5017"/>
      <c r="Q5017"/>
      <c r="R5017"/>
      <c r="S5017"/>
      <c r="U5017"/>
      <c r="V5017"/>
      <c r="W5017"/>
      <c r="Y5017"/>
      <c r="Z5017"/>
      <c r="AA5017"/>
      <c r="AC5017"/>
      <c r="AD5017"/>
      <c r="AE5017"/>
      <c r="AG5017"/>
      <c r="AH5017"/>
      <c r="AI5017"/>
      <c r="AK5017"/>
      <c r="AL5017"/>
      <c r="AM5017"/>
      <c r="AO5017"/>
      <c r="AP5017"/>
      <c r="AQ5017"/>
      <c r="AS5017"/>
      <c r="AT5017"/>
      <c r="AU5017"/>
      <c r="AW5017"/>
      <c r="AX5017"/>
      <c r="AY5017"/>
      <c r="BA5017"/>
      <c r="BB5017"/>
      <c r="BC5017"/>
      <c r="BE5017"/>
      <c r="BF5017"/>
      <c r="BG5017"/>
      <c r="BI5017"/>
      <c r="BJ5017"/>
      <c r="BK5017"/>
      <c r="BM5017"/>
      <c r="BN5017"/>
      <c r="BO5017"/>
    </row>
    <row r="5018" spans="1:67">
      <c r="A5018"/>
      <c r="B5018"/>
      <c r="C5018"/>
      <c r="E5018"/>
      <c r="F5018"/>
      <c r="G5018"/>
      <c r="I5018"/>
      <c r="J5018"/>
      <c r="K5018"/>
      <c r="M5018"/>
      <c r="N5018"/>
      <c r="O5018"/>
      <c r="Q5018"/>
      <c r="R5018"/>
      <c r="S5018"/>
      <c r="U5018"/>
      <c r="V5018"/>
      <c r="W5018"/>
      <c r="Y5018"/>
      <c r="Z5018"/>
      <c r="AA5018"/>
      <c r="AC5018"/>
      <c r="AD5018"/>
      <c r="AE5018"/>
      <c r="AG5018"/>
      <c r="AH5018"/>
      <c r="AI5018"/>
      <c r="AK5018"/>
      <c r="AL5018"/>
      <c r="AM5018"/>
      <c r="AO5018"/>
      <c r="AP5018"/>
      <c r="AQ5018"/>
      <c r="AS5018"/>
      <c r="AT5018"/>
      <c r="AU5018"/>
      <c r="AW5018"/>
      <c r="AX5018"/>
      <c r="AY5018"/>
      <c r="BA5018"/>
      <c r="BB5018"/>
      <c r="BC5018"/>
      <c r="BE5018"/>
      <c r="BF5018"/>
      <c r="BG5018"/>
      <c r="BI5018"/>
      <c r="BJ5018"/>
      <c r="BK5018"/>
      <c r="BM5018"/>
      <c r="BN5018"/>
      <c r="BO5018"/>
    </row>
    <row r="5019" spans="1:67">
      <c r="A5019"/>
      <c r="B5019"/>
      <c r="C5019"/>
      <c r="E5019"/>
      <c r="F5019"/>
      <c r="G5019"/>
      <c r="I5019"/>
      <c r="J5019"/>
      <c r="K5019"/>
      <c r="M5019"/>
      <c r="N5019"/>
      <c r="O5019"/>
      <c r="Q5019"/>
      <c r="R5019"/>
      <c r="S5019"/>
      <c r="U5019"/>
      <c r="V5019"/>
      <c r="W5019"/>
      <c r="Y5019"/>
      <c r="Z5019"/>
      <c r="AA5019"/>
      <c r="AC5019"/>
      <c r="AD5019"/>
      <c r="AE5019"/>
      <c r="AG5019"/>
      <c r="AH5019"/>
      <c r="AI5019"/>
      <c r="AK5019"/>
      <c r="AL5019"/>
      <c r="AM5019"/>
      <c r="AO5019"/>
      <c r="AP5019"/>
      <c r="AQ5019"/>
      <c r="AS5019"/>
      <c r="AT5019"/>
      <c r="AU5019"/>
      <c r="AW5019"/>
      <c r="AX5019"/>
      <c r="AY5019"/>
      <c r="BA5019"/>
      <c r="BB5019"/>
      <c r="BC5019"/>
      <c r="BE5019"/>
      <c r="BF5019"/>
      <c r="BG5019"/>
      <c r="BI5019"/>
      <c r="BJ5019"/>
      <c r="BK5019"/>
      <c r="BM5019"/>
      <c r="BN5019"/>
      <c r="BO5019"/>
    </row>
    <row r="5020" spans="1:67">
      <c r="A5020"/>
      <c r="B5020"/>
      <c r="C5020"/>
      <c r="E5020"/>
      <c r="F5020"/>
      <c r="G5020"/>
      <c r="I5020"/>
      <c r="J5020"/>
      <c r="K5020"/>
      <c r="M5020"/>
      <c r="N5020"/>
      <c r="O5020"/>
      <c r="Q5020"/>
      <c r="R5020"/>
      <c r="S5020"/>
      <c r="U5020"/>
      <c r="V5020"/>
      <c r="W5020"/>
      <c r="Y5020"/>
      <c r="Z5020"/>
      <c r="AA5020"/>
      <c r="AC5020"/>
      <c r="AD5020"/>
      <c r="AE5020"/>
      <c r="AG5020"/>
      <c r="AH5020"/>
      <c r="AI5020"/>
      <c r="AK5020"/>
      <c r="AL5020"/>
      <c r="AM5020"/>
      <c r="AO5020"/>
      <c r="AP5020"/>
      <c r="AQ5020"/>
      <c r="AS5020"/>
      <c r="AT5020"/>
      <c r="AU5020"/>
      <c r="AW5020"/>
      <c r="AX5020"/>
      <c r="AY5020"/>
      <c r="BA5020"/>
      <c r="BB5020"/>
      <c r="BC5020"/>
      <c r="BE5020"/>
      <c r="BF5020"/>
      <c r="BG5020"/>
      <c r="BI5020"/>
      <c r="BJ5020"/>
      <c r="BK5020"/>
      <c r="BM5020"/>
      <c r="BN5020"/>
      <c r="BO5020"/>
    </row>
    <row r="5021" spans="1:67">
      <c r="A5021"/>
      <c r="B5021"/>
      <c r="C5021"/>
      <c r="E5021"/>
      <c r="F5021"/>
      <c r="G5021"/>
      <c r="I5021"/>
      <c r="J5021"/>
      <c r="K5021"/>
      <c r="M5021"/>
      <c r="N5021"/>
      <c r="O5021"/>
      <c r="Q5021"/>
      <c r="R5021"/>
      <c r="S5021"/>
      <c r="U5021"/>
      <c r="V5021"/>
      <c r="W5021"/>
      <c r="Y5021"/>
      <c r="Z5021"/>
      <c r="AA5021"/>
      <c r="AC5021"/>
      <c r="AD5021"/>
      <c r="AE5021"/>
      <c r="AG5021"/>
      <c r="AH5021"/>
      <c r="AI5021"/>
      <c r="AK5021"/>
      <c r="AL5021"/>
      <c r="AM5021"/>
      <c r="AO5021"/>
      <c r="AP5021"/>
      <c r="AQ5021"/>
      <c r="AS5021"/>
      <c r="AT5021"/>
      <c r="AU5021"/>
      <c r="AW5021"/>
      <c r="AX5021"/>
      <c r="AY5021"/>
      <c r="BA5021"/>
      <c r="BB5021"/>
      <c r="BC5021"/>
      <c r="BE5021"/>
      <c r="BF5021"/>
      <c r="BG5021"/>
      <c r="BI5021"/>
      <c r="BJ5021"/>
      <c r="BK5021"/>
      <c r="BM5021"/>
      <c r="BN5021"/>
      <c r="BO5021"/>
    </row>
    <row r="5022" spans="1:67">
      <c r="A5022"/>
      <c r="B5022"/>
      <c r="C5022"/>
      <c r="E5022"/>
      <c r="F5022"/>
      <c r="G5022"/>
      <c r="I5022"/>
      <c r="J5022"/>
      <c r="K5022"/>
      <c r="M5022"/>
      <c r="N5022"/>
      <c r="O5022"/>
      <c r="Q5022"/>
      <c r="R5022"/>
      <c r="S5022"/>
      <c r="U5022"/>
      <c r="V5022"/>
      <c r="W5022"/>
      <c r="Y5022"/>
      <c r="Z5022"/>
      <c r="AA5022"/>
      <c r="AC5022"/>
      <c r="AD5022"/>
      <c r="AE5022"/>
      <c r="AG5022"/>
      <c r="AH5022"/>
      <c r="AI5022"/>
      <c r="AK5022"/>
      <c r="AL5022"/>
      <c r="AM5022"/>
      <c r="AO5022"/>
      <c r="AP5022"/>
      <c r="AQ5022"/>
      <c r="AS5022"/>
      <c r="AT5022"/>
      <c r="AU5022"/>
      <c r="AW5022"/>
      <c r="AX5022"/>
      <c r="AY5022"/>
      <c r="BA5022"/>
      <c r="BB5022"/>
      <c r="BC5022"/>
      <c r="BE5022"/>
      <c r="BF5022"/>
      <c r="BG5022"/>
      <c r="BI5022"/>
      <c r="BJ5022"/>
      <c r="BK5022"/>
      <c r="BM5022"/>
      <c r="BN5022"/>
      <c r="BO5022"/>
    </row>
    <row r="5023" spans="1:67">
      <c r="A5023"/>
      <c r="B5023"/>
      <c r="C5023"/>
      <c r="E5023"/>
      <c r="F5023"/>
      <c r="G5023"/>
      <c r="I5023"/>
      <c r="J5023"/>
      <c r="K5023"/>
      <c r="M5023"/>
      <c r="N5023"/>
      <c r="O5023"/>
      <c r="Q5023"/>
      <c r="R5023"/>
      <c r="S5023"/>
      <c r="U5023"/>
      <c r="V5023"/>
      <c r="W5023"/>
      <c r="Y5023"/>
      <c r="Z5023"/>
      <c r="AA5023"/>
      <c r="AC5023"/>
      <c r="AD5023"/>
      <c r="AE5023"/>
      <c r="AG5023"/>
      <c r="AH5023"/>
      <c r="AI5023"/>
      <c r="AK5023"/>
      <c r="AL5023"/>
      <c r="AM5023"/>
      <c r="AO5023"/>
      <c r="AP5023"/>
      <c r="AQ5023"/>
      <c r="AS5023"/>
      <c r="AT5023"/>
      <c r="AU5023"/>
      <c r="AW5023"/>
      <c r="AX5023"/>
      <c r="AY5023"/>
      <c r="BA5023"/>
      <c r="BB5023"/>
      <c r="BC5023"/>
      <c r="BE5023"/>
      <c r="BF5023"/>
      <c r="BG5023"/>
      <c r="BI5023"/>
      <c r="BJ5023"/>
      <c r="BK5023"/>
      <c r="BM5023"/>
      <c r="BN5023"/>
      <c r="BO5023"/>
    </row>
    <row r="5024" spans="1:67">
      <c r="A5024"/>
      <c r="B5024"/>
      <c r="C5024"/>
      <c r="E5024"/>
      <c r="F5024"/>
      <c r="G5024"/>
      <c r="I5024"/>
      <c r="J5024"/>
      <c r="K5024"/>
      <c r="M5024"/>
      <c r="N5024"/>
      <c r="O5024"/>
      <c r="Q5024"/>
      <c r="R5024"/>
      <c r="S5024"/>
      <c r="U5024"/>
      <c r="V5024"/>
      <c r="W5024"/>
      <c r="Y5024"/>
      <c r="Z5024"/>
      <c r="AA5024"/>
      <c r="AC5024"/>
      <c r="AD5024"/>
      <c r="AE5024"/>
      <c r="AG5024"/>
      <c r="AH5024"/>
      <c r="AI5024"/>
      <c r="AK5024"/>
      <c r="AL5024"/>
      <c r="AM5024"/>
      <c r="AO5024"/>
      <c r="AP5024"/>
      <c r="AQ5024"/>
      <c r="AS5024"/>
      <c r="AT5024"/>
      <c r="AU5024"/>
      <c r="AW5024"/>
      <c r="AX5024"/>
      <c r="AY5024"/>
      <c r="BA5024"/>
      <c r="BB5024"/>
      <c r="BC5024"/>
      <c r="BE5024"/>
      <c r="BF5024"/>
      <c r="BG5024"/>
      <c r="BI5024"/>
      <c r="BJ5024"/>
      <c r="BK5024"/>
      <c r="BM5024"/>
      <c r="BN5024"/>
      <c r="BO5024"/>
    </row>
    <row r="5025" spans="1:67">
      <c r="A5025"/>
      <c r="B5025"/>
      <c r="C5025"/>
      <c r="E5025"/>
      <c r="F5025"/>
      <c r="G5025"/>
      <c r="I5025"/>
      <c r="J5025"/>
      <c r="K5025"/>
      <c r="M5025"/>
      <c r="N5025"/>
      <c r="O5025"/>
      <c r="Q5025"/>
      <c r="R5025"/>
      <c r="S5025"/>
      <c r="U5025"/>
      <c r="V5025"/>
      <c r="W5025"/>
      <c r="Y5025"/>
      <c r="Z5025"/>
      <c r="AA5025"/>
      <c r="AC5025"/>
      <c r="AD5025"/>
      <c r="AE5025"/>
      <c r="AG5025"/>
      <c r="AH5025"/>
      <c r="AI5025"/>
      <c r="AK5025"/>
      <c r="AL5025"/>
      <c r="AM5025"/>
      <c r="AO5025"/>
      <c r="AP5025"/>
      <c r="AQ5025"/>
      <c r="AS5025"/>
      <c r="AT5025"/>
      <c r="AU5025"/>
      <c r="AW5025"/>
      <c r="AX5025"/>
      <c r="AY5025"/>
      <c r="BA5025"/>
      <c r="BB5025"/>
      <c r="BC5025"/>
      <c r="BE5025"/>
      <c r="BF5025"/>
      <c r="BG5025"/>
      <c r="BI5025"/>
      <c r="BJ5025"/>
      <c r="BK5025"/>
      <c r="BM5025"/>
      <c r="BN5025"/>
      <c r="BO5025"/>
    </row>
    <row r="5026" spans="1:67">
      <c r="A5026"/>
      <c r="B5026"/>
      <c r="C5026"/>
      <c r="E5026"/>
      <c r="F5026"/>
      <c r="G5026"/>
      <c r="I5026"/>
      <c r="J5026"/>
      <c r="K5026"/>
      <c r="M5026"/>
      <c r="N5026"/>
      <c r="O5026"/>
      <c r="Q5026"/>
      <c r="R5026"/>
      <c r="S5026"/>
      <c r="U5026"/>
      <c r="V5026"/>
      <c r="W5026"/>
      <c r="Y5026"/>
      <c r="Z5026"/>
      <c r="AA5026"/>
      <c r="AC5026"/>
      <c r="AD5026"/>
      <c r="AE5026"/>
      <c r="AG5026"/>
      <c r="AH5026"/>
      <c r="AI5026"/>
      <c r="AK5026"/>
      <c r="AL5026"/>
      <c r="AM5026"/>
      <c r="AO5026"/>
      <c r="AP5026"/>
      <c r="AQ5026"/>
      <c r="AS5026"/>
      <c r="AT5026"/>
      <c r="AU5026"/>
      <c r="AW5026"/>
      <c r="AX5026"/>
      <c r="AY5026"/>
      <c r="BA5026"/>
      <c r="BB5026"/>
      <c r="BC5026"/>
      <c r="BE5026"/>
      <c r="BF5026"/>
      <c r="BG5026"/>
      <c r="BI5026"/>
      <c r="BJ5026"/>
      <c r="BK5026"/>
      <c r="BM5026"/>
      <c r="BN5026"/>
      <c r="BO5026"/>
    </row>
    <row r="5027" spans="1:67">
      <c r="A5027"/>
      <c r="B5027"/>
      <c r="C5027"/>
      <c r="E5027"/>
      <c r="F5027"/>
      <c r="G5027"/>
      <c r="I5027"/>
      <c r="J5027"/>
      <c r="K5027"/>
      <c r="M5027"/>
      <c r="N5027"/>
      <c r="O5027"/>
      <c r="Q5027"/>
      <c r="R5027"/>
      <c r="S5027"/>
      <c r="U5027"/>
      <c r="V5027"/>
      <c r="W5027"/>
      <c r="Y5027"/>
      <c r="Z5027"/>
      <c r="AA5027"/>
      <c r="AC5027"/>
      <c r="AD5027"/>
      <c r="AE5027"/>
      <c r="AG5027"/>
      <c r="AH5027"/>
      <c r="AI5027"/>
      <c r="AK5027"/>
      <c r="AL5027"/>
      <c r="AM5027"/>
      <c r="AO5027"/>
      <c r="AP5027"/>
      <c r="AQ5027"/>
      <c r="AS5027"/>
      <c r="AT5027"/>
      <c r="AU5027"/>
      <c r="AW5027"/>
      <c r="AX5027"/>
      <c r="AY5027"/>
      <c r="BA5027"/>
      <c r="BB5027"/>
      <c r="BC5027"/>
      <c r="BE5027"/>
      <c r="BF5027"/>
      <c r="BG5027"/>
      <c r="BI5027"/>
      <c r="BJ5027"/>
      <c r="BK5027"/>
      <c r="BM5027"/>
      <c r="BN5027"/>
      <c r="BO5027"/>
    </row>
    <row r="5028" spans="1:67">
      <c r="A5028"/>
      <c r="B5028"/>
      <c r="C5028"/>
      <c r="E5028"/>
      <c r="F5028"/>
      <c r="G5028"/>
      <c r="I5028"/>
      <c r="J5028"/>
      <c r="K5028"/>
      <c r="M5028"/>
      <c r="N5028"/>
      <c r="O5028"/>
      <c r="Q5028"/>
      <c r="R5028"/>
      <c r="S5028"/>
      <c r="U5028"/>
      <c r="V5028"/>
      <c r="W5028"/>
      <c r="Y5028"/>
      <c r="Z5028"/>
      <c r="AA5028"/>
      <c r="AC5028"/>
      <c r="AD5028"/>
      <c r="AE5028"/>
      <c r="AG5028"/>
      <c r="AH5028"/>
      <c r="AI5028"/>
      <c r="AK5028"/>
      <c r="AL5028"/>
      <c r="AM5028"/>
      <c r="AO5028"/>
      <c r="AP5028"/>
      <c r="AQ5028"/>
      <c r="AS5028"/>
      <c r="AT5028"/>
      <c r="AU5028"/>
      <c r="AW5028"/>
      <c r="AX5028"/>
      <c r="AY5028"/>
      <c r="BA5028"/>
      <c r="BB5028"/>
      <c r="BC5028"/>
      <c r="BE5028"/>
      <c r="BF5028"/>
      <c r="BG5028"/>
      <c r="BI5028"/>
      <c r="BJ5028"/>
      <c r="BK5028"/>
      <c r="BM5028"/>
      <c r="BN5028"/>
      <c r="BO5028"/>
    </row>
    <row r="5029" spans="1:67">
      <c r="A5029"/>
      <c r="B5029"/>
      <c r="C5029"/>
      <c r="E5029"/>
      <c r="F5029"/>
      <c r="G5029"/>
      <c r="I5029"/>
      <c r="J5029"/>
      <c r="K5029"/>
      <c r="M5029"/>
      <c r="N5029"/>
      <c r="O5029"/>
      <c r="Q5029"/>
      <c r="R5029"/>
      <c r="S5029"/>
      <c r="U5029"/>
      <c r="V5029"/>
      <c r="W5029"/>
      <c r="Y5029"/>
      <c r="Z5029"/>
      <c r="AA5029"/>
      <c r="AC5029"/>
      <c r="AD5029"/>
      <c r="AE5029"/>
      <c r="AG5029"/>
      <c r="AH5029"/>
      <c r="AI5029"/>
      <c r="AK5029"/>
      <c r="AL5029"/>
      <c r="AM5029"/>
      <c r="AO5029"/>
      <c r="AP5029"/>
      <c r="AQ5029"/>
      <c r="AS5029"/>
      <c r="AT5029"/>
      <c r="AU5029"/>
      <c r="AW5029"/>
      <c r="AX5029"/>
      <c r="AY5029"/>
      <c r="BA5029"/>
      <c r="BB5029"/>
      <c r="BC5029"/>
      <c r="BE5029"/>
      <c r="BF5029"/>
      <c r="BG5029"/>
      <c r="BI5029"/>
      <c r="BJ5029"/>
      <c r="BK5029"/>
      <c r="BM5029"/>
      <c r="BN5029"/>
      <c r="BO5029"/>
    </row>
    <row r="5030" spans="1:67">
      <c r="A5030"/>
      <c r="B5030"/>
      <c r="C5030"/>
      <c r="E5030"/>
      <c r="F5030"/>
      <c r="G5030"/>
      <c r="I5030"/>
      <c r="J5030"/>
      <c r="K5030"/>
      <c r="M5030"/>
      <c r="N5030"/>
      <c r="O5030"/>
      <c r="Q5030"/>
      <c r="R5030"/>
      <c r="S5030"/>
      <c r="U5030"/>
      <c r="V5030"/>
      <c r="W5030"/>
      <c r="Y5030"/>
      <c r="Z5030"/>
      <c r="AA5030"/>
      <c r="AC5030"/>
      <c r="AD5030"/>
      <c r="AE5030"/>
      <c r="AG5030"/>
      <c r="AH5030"/>
      <c r="AI5030"/>
      <c r="AK5030"/>
      <c r="AL5030"/>
      <c r="AM5030"/>
      <c r="AO5030"/>
      <c r="AP5030"/>
      <c r="AQ5030"/>
      <c r="AS5030"/>
      <c r="AT5030"/>
      <c r="AU5030"/>
      <c r="AW5030"/>
      <c r="AX5030"/>
      <c r="AY5030"/>
      <c r="BA5030"/>
      <c r="BB5030"/>
      <c r="BC5030"/>
      <c r="BE5030"/>
      <c r="BF5030"/>
      <c r="BG5030"/>
      <c r="BI5030"/>
      <c r="BJ5030"/>
      <c r="BK5030"/>
      <c r="BM5030"/>
      <c r="BN5030"/>
      <c r="BO5030"/>
    </row>
    <row r="5031" spans="1:67">
      <c r="A5031"/>
      <c r="B5031"/>
      <c r="C5031"/>
      <c r="E5031"/>
      <c r="F5031"/>
      <c r="G5031"/>
      <c r="I5031"/>
      <c r="J5031"/>
      <c r="K5031"/>
      <c r="M5031"/>
      <c r="N5031"/>
      <c r="O5031"/>
      <c r="Q5031"/>
      <c r="R5031"/>
      <c r="S5031"/>
      <c r="U5031"/>
      <c r="V5031"/>
      <c r="W5031"/>
      <c r="Y5031"/>
      <c r="Z5031"/>
      <c r="AA5031"/>
      <c r="AC5031"/>
      <c r="AD5031"/>
      <c r="AE5031"/>
      <c r="AG5031"/>
      <c r="AH5031"/>
      <c r="AI5031"/>
      <c r="AK5031"/>
      <c r="AL5031"/>
      <c r="AM5031"/>
      <c r="AO5031"/>
      <c r="AP5031"/>
      <c r="AQ5031"/>
      <c r="AS5031"/>
      <c r="AT5031"/>
      <c r="AU5031"/>
      <c r="AW5031"/>
      <c r="AX5031"/>
      <c r="AY5031"/>
      <c r="BA5031"/>
      <c r="BB5031"/>
      <c r="BC5031"/>
      <c r="BE5031"/>
      <c r="BF5031"/>
      <c r="BG5031"/>
      <c r="BI5031"/>
      <c r="BJ5031"/>
      <c r="BK5031"/>
      <c r="BM5031"/>
      <c r="BN5031"/>
      <c r="BO5031"/>
    </row>
    <row r="5032" spans="1:67">
      <c r="A5032"/>
      <c r="B5032"/>
      <c r="C5032"/>
      <c r="E5032"/>
      <c r="F5032"/>
      <c r="G5032"/>
      <c r="I5032"/>
      <c r="J5032"/>
      <c r="K5032"/>
      <c r="M5032"/>
      <c r="N5032"/>
      <c r="O5032"/>
      <c r="Q5032"/>
      <c r="R5032"/>
      <c r="S5032"/>
      <c r="U5032"/>
      <c r="V5032"/>
      <c r="W5032"/>
      <c r="Y5032"/>
      <c r="Z5032"/>
      <c r="AA5032"/>
      <c r="AC5032"/>
      <c r="AD5032"/>
      <c r="AE5032"/>
      <c r="AG5032"/>
      <c r="AH5032"/>
      <c r="AI5032"/>
      <c r="AK5032"/>
      <c r="AL5032"/>
      <c r="AM5032"/>
      <c r="AO5032"/>
      <c r="AP5032"/>
      <c r="AQ5032"/>
      <c r="AS5032"/>
      <c r="AT5032"/>
      <c r="AU5032"/>
      <c r="AW5032"/>
      <c r="AX5032"/>
      <c r="AY5032"/>
      <c r="BA5032"/>
      <c r="BB5032"/>
      <c r="BC5032"/>
      <c r="BE5032"/>
      <c r="BF5032"/>
      <c r="BG5032"/>
      <c r="BI5032"/>
      <c r="BJ5032"/>
      <c r="BK5032"/>
      <c r="BM5032"/>
      <c r="BN5032"/>
      <c r="BO5032"/>
    </row>
    <row r="5033" spans="1:67">
      <c r="A5033"/>
      <c r="B5033"/>
      <c r="C5033"/>
      <c r="E5033"/>
      <c r="F5033"/>
      <c r="G5033"/>
      <c r="I5033"/>
      <c r="J5033"/>
      <c r="K5033"/>
      <c r="M5033"/>
      <c r="N5033"/>
      <c r="O5033"/>
      <c r="Q5033"/>
      <c r="R5033"/>
      <c r="S5033"/>
      <c r="U5033"/>
      <c r="V5033"/>
      <c r="W5033"/>
      <c r="Y5033"/>
      <c r="Z5033"/>
      <c r="AA5033"/>
      <c r="AC5033"/>
      <c r="AD5033"/>
      <c r="AE5033"/>
      <c r="AG5033"/>
      <c r="AH5033"/>
      <c r="AI5033"/>
      <c r="AK5033"/>
      <c r="AL5033"/>
      <c r="AM5033"/>
      <c r="AO5033"/>
      <c r="AP5033"/>
      <c r="AQ5033"/>
      <c r="AS5033"/>
      <c r="AT5033"/>
      <c r="AU5033"/>
      <c r="AW5033"/>
      <c r="AX5033"/>
      <c r="AY5033"/>
      <c r="BA5033"/>
      <c r="BB5033"/>
      <c r="BC5033"/>
      <c r="BE5033"/>
      <c r="BF5033"/>
      <c r="BG5033"/>
      <c r="BI5033"/>
      <c r="BJ5033"/>
      <c r="BK5033"/>
      <c r="BM5033"/>
      <c r="BN5033"/>
      <c r="BO5033"/>
    </row>
    <row r="5034" spans="1:67">
      <c r="A5034"/>
      <c r="B5034"/>
      <c r="C5034"/>
      <c r="E5034"/>
      <c r="F5034"/>
      <c r="G5034"/>
      <c r="I5034"/>
      <c r="J5034"/>
      <c r="K5034"/>
      <c r="M5034"/>
      <c r="N5034"/>
      <c r="O5034"/>
      <c r="Q5034"/>
      <c r="R5034"/>
      <c r="S5034"/>
      <c r="U5034"/>
      <c r="V5034"/>
      <c r="W5034"/>
      <c r="Y5034"/>
      <c r="Z5034"/>
      <c r="AA5034"/>
      <c r="AC5034"/>
      <c r="AD5034"/>
      <c r="AE5034"/>
      <c r="AG5034"/>
      <c r="AH5034"/>
      <c r="AI5034"/>
      <c r="AK5034"/>
      <c r="AL5034"/>
      <c r="AM5034"/>
      <c r="AO5034"/>
      <c r="AP5034"/>
      <c r="AQ5034"/>
      <c r="AS5034"/>
      <c r="AT5034"/>
      <c r="AU5034"/>
      <c r="AW5034"/>
      <c r="AX5034"/>
      <c r="AY5034"/>
      <c r="BA5034"/>
      <c r="BB5034"/>
      <c r="BC5034"/>
      <c r="BE5034"/>
      <c r="BF5034"/>
      <c r="BG5034"/>
      <c r="BI5034"/>
      <c r="BJ5034"/>
      <c r="BK5034"/>
      <c r="BM5034"/>
      <c r="BN5034"/>
      <c r="BO5034"/>
    </row>
    <row r="5035" spans="1:67">
      <c r="A5035"/>
      <c r="B5035"/>
      <c r="C5035"/>
      <c r="E5035"/>
      <c r="F5035"/>
      <c r="G5035"/>
      <c r="I5035"/>
      <c r="J5035"/>
      <c r="K5035"/>
      <c r="M5035"/>
      <c r="N5035"/>
      <c r="O5035"/>
      <c r="Q5035"/>
      <c r="R5035"/>
      <c r="S5035"/>
      <c r="U5035"/>
      <c r="V5035"/>
      <c r="W5035"/>
      <c r="Y5035"/>
      <c r="Z5035"/>
      <c r="AA5035"/>
      <c r="AC5035"/>
      <c r="AD5035"/>
      <c r="AE5035"/>
      <c r="AG5035"/>
      <c r="AH5035"/>
      <c r="AI5035"/>
      <c r="AK5035"/>
      <c r="AL5035"/>
      <c r="AM5035"/>
      <c r="AO5035"/>
      <c r="AP5035"/>
      <c r="AQ5035"/>
      <c r="AS5035"/>
      <c r="AT5035"/>
      <c r="AU5035"/>
      <c r="AW5035"/>
      <c r="AX5035"/>
      <c r="AY5035"/>
      <c r="BA5035"/>
      <c r="BB5035"/>
      <c r="BC5035"/>
      <c r="BE5035"/>
      <c r="BF5035"/>
      <c r="BG5035"/>
      <c r="BI5035"/>
      <c r="BJ5035"/>
      <c r="BK5035"/>
      <c r="BM5035"/>
      <c r="BN5035"/>
      <c r="BO5035"/>
    </row>
    <row r="5036" spans="1:67">
      <c r="A5036"/>
      <c r="B5036"/>
      <c r="C5036"/>
      <c r="E5036"/>
      <c r="F5036"/>
      <c r="G5036"/>
      <c r="I5036"/>
      <c r="J5036"/>
      <c r="K5036"/>
      <c r="M5036"/>
      <c r="N5036"/>
      <c r="O5036"/>
      <c r="Q5036"/>
      <c r="R5036"/>
      <c r="S5036"/>
      <c r="U5036"/>
      <c r="V5036"/>
      <c r="W5036"/>
      <c r="Y5036"/>
      <c r="Z5036"/>
      <c r="AA5036"/>
      <c r="AC5036"/>
      <c r="AD5036"/>
      <c r="AE5036"/>
      <c r="AG5036"/>
      <c r="AH5036"/>
      <c r="AI5036"/>
      <c r="AK5036"/>
      <c r="AL5036"/>
      <c r="AM5036"/>
      <c r="AO5036"/>
      <c r="AP5036"/>
      <c r="AQ5036"/>
      <c r="AS5036"/>
      <c r="AT5036"/>
      <c r="AU5036"/>
      <c r="AW5036"/>
      <c r="AX5036"/>
      <c r="AY5036"/>
      <c r="BA5036"/>
      <c r="BB5036"/>
      <c r="BC5036"/>
      <c r="BE5036"/>
      <c r="BF5036"/>
      <c r="BG5036"/>
      <c r="BI5036"/>
      <c r="BJ5036"/>
      <c r="BK5036"/>
      <c r="BM5036"/>
      <c r="BN5036"/>
      <c r="BO5036"/>
    </row>
    <row r="5037" spans="1:67">
      <c r="A5037"/>
      <c r="B5037"/>
      <c r="C5037"/>
      <c r="E5037"/>
      <c r="F5037"/>
      <c r="G5037"/>
      <c r="I5037"/>
      <c r="J5037"/>
      <c r="K5037"/>
      <c r="M5037"/>
      <c r="N5037"/>
      <c r="O5037"/>
      <c r="Q5037"/>
      <c r="R5037"/>
      <c r="S5037"/>
      <c r="U5037"/>
      <c r="V5037"/>
      <c r="W5037"/>
      <c r="Y5037"/>
      <c r="Z5037"/>
      <c r="AA5037"/>
      <c r="AC5037"/>
      <c r="AD5037"/>
      <c r="AE5037"/>
      <c r="AG5037"/>
      <c r="AH5037"/>
      <c r="AI5037"/>
      <c r="AK5037"/>
      <c r="AL5037"/>
      <c r="AM5037"/>
      <c r="AO5037"/>
      <c r="AP5037"/>
      <c r="AQ5037"/>
      <c r="AS5037"/>
      <c r="AT5037"/>
      <c r="AU5037"/>
      <c r="AW5037"/>
      <c r="AX5037"/>
      <c r="AY5037"/>
      <c r="BA5037"/>
      <c r="BB5037"/>
      <c r="BC5037"/>
      <c r="BE5037"/>
      <c r="BF5037"/>
      <c r="BG5037"/>
      <c r="BI5037"/>
      <c r="BJ5037"/>
      <c r="BK5037"/>
      <c r="BM5037"/>
      <c r="BN5037"/>
      <c r="BO5037"/>
    </row>
    <row r="5038" spans="1:67">
      <c r="A5038"/>
      <c r="B5038"/>
      <c r="C5038"/>
      <c r="E5038"/>
      <c r="F5038"/>
      <c r="G5038"/>
      <c r="I5038"/>
      <c r="J5038"/>
      <c r="K5038"/>
      <c r="M5038"/>
      <c r="N5038"/>
      <c r="O5038"/>
      <c r="Q5038"/>
      <c r="R5038"/>
      <c r="S5038"/>
      <c r="U5038"/>
      <c r="V5038"/>
      <c r="W5038"/>
      <c r="Y5038"/>
      <c r="Z5038"/>
      <c r="AA5038"/>
      <c r="AC5038"/>
      <c r="AD5038"/>
      <c r="AE5038"/>
      <c r="AG5038"/>
      <c r="AH5038"/>
      <c r="AI5038"/>
      <c r="AK5038"/>
      <c r="AL5038"/>
      <c r="AM5038"/>
      <c r="AO5038"/>
      <c r="AP5038"/>
      <c r="AQ5038"/>
      <c r="AS5038"/>
      <c r="AT5038"/>
      <c r="AU5038"/>
      <c r="AW5038"/>
      <c r="AX5038"/>
      <c r="AY5038"/>
      <c r="BA5038"/>
      <c r="BB5038"/>
      <c r="BC5038"/>
      <c r="BE5038"/>
      <c r="BF5038"/>
      <c r="BG5038"/>
      <c r="BI5038"/>
      <c r="BJ5038"/>
      <c r="BK5038"/>
      <c r="BM5038"/>
      <c r="BN5038"/>
      <c r="BO5038"/>
    </row>
    <row r="5039" spans="1:67">
      <c r="A5039"/>
      <c r="B5039"/>
      <c r="C5039"/>
      <c r="E5039"/>
      <c r="F5039"/>
      <c r="G5039"/>
      <c r="I5039"/>
      <c r="J5039"/>
      <c r="K5039"/>
      <c r="M5039"/>
      <c r="N5039"/>
      <c r="O5039"/>
      <c r="Q5039"/>
      <c r="R5039"/>
      <c r="S5039"/>
      <c r="U5039"/>
      <c r="V5039"/>
      <c r="W5039"/>
      <c r="Y5039"/>
      <c r="Z5039"/>
      <c r="AA5039"/>
      <c r="AC5039"/>
      <c r="AD5039"/>
      <c r="AE5039"/>
      <c r="AG5039"/>
      <c r="AH5039"/>
      <c r="AI5039"/>
      <c r="AK5039"/>
      <c r="AL5039"/>
      <c r="AM5039"/>
      <c r="AO5039"/>
      <c r="AP5039"/>
      <c r="AQ5039"/>
      <c r="AS5039"/>
      <c r="AT5039"/>
      <c r="AU5039"/>
      <c r="AW5039"/>
      <c r="AX5039"/>
      <c r="AY5039"/>
      <c r="BA5039"/>
      <c r="BB5039"/>
      <c r="BC5039"/>
      <c r="BE5039"/>
      <c r="BF5039"/>
      <c r="BG5039"/>
      <c r="BI5039"/>
      <c r="BJ5039"/>
      <c r="BK5039"/>
      <c r="BM5039"/>
      <c r="BN5039"/>
      <c r="BO5039"/>
    </row>
    <row r="5040" spans="1:67">
      <c r="A5040"/>
      <c r="B5040"/>
      <c r="C5040"/>
      <c r="E5040"/>
      <c r="F5040"/>
      <c r="G5040"/>
      <c r="I5040"/>
      <c r="J5040"/>
      <c r="K5040"/>
      <c r="M5040"/>
      <c r="N5040"/>
      <c r="O5040"/>
      <c r="Q5040"/>
      <c r="R5040"/>
      <c r="S5040"/>
      <c r="U5040"/>
      <c r="V5040"/>
      <c r="W5040"/>
      <c r="Y5040"/>
      <c r="Z5040"/>
      <c r="AA5040"/>
      <c r="AC5040"/>
      <c r="AD5040"/>
      <c r="AE5040"/>
      <c r="AG5040"/>
      <c r="AH5040"/>
      <c r="AI5040"/>
      <c r="AK5040"/>
      <c r="AL5040"/>
      <c r="AM5040"/>
      <c r="AO5040"/>
      <c r="AP5040"/>
      <c r="AQ5040"/>
      <c r="AS5040"/>
      <c r="AT5040"/>
      <c r="AU5040"/>
      <c r="AW5040"/>
      <c r="AX5040"/>
      <c r="AY5040"/>
      <c r="BA5040"/>
      <c r="BB5040"/>
      <c r="BC5040"/>
      <c r="BE5040"/>
      <c r="BF5040"/>
      <c r="BG5040"/>
      <c r="BI5040"/>
      <c r="BJ5040"/>
      <c r="BK5040"/>
      <c r="BM5040"/>
      <c r="BN5040"/>
      <c r="BO5040"/>
    </row>
    <row r="5041" spans="1:67">
      <c r="A5041"/>
      <c r="B5041"/>
      <c r="C5041"/>
      <c r="E5041"/>
      <c r="F5041"/>
      <c r="G5041"/>
      <c r="I5041"/>
      <c r="J5041"/>
      <c r="K5041"/>
      <c r="M5041"/>
      <c r="N5041"/>
      <c r="O5041"/>
      <c r="Q5041"/>
      <c r="R5041"/>
      <c r="S5041"/>
      <c r="U5041"/>
      <c r="V5041"/>
      <c r="W5041"/>
      <c r="Y5041"/>
      <c r="Z5041"/>
      <c r="AA5041"/>
      <c r="AC5041"/>
      <c r="AD5041"/>
      <c r="AE5041"/>
      <c r="AG5041"/>
      <c r="AH5041"/>
      <c r="AI5041"/>
      <c r="AK5041"/>
      <c r="AL5041"/>
      <c r="AM5041"/>
      <c r="AO5041"/>
      <c r="AP5041"/>
      <c r="AQ5041"/>
      <c r="AS5041"/>
      <c r="AT5041"/>
      <c r="AU5041"/>
      <c r="AW5041"/>
      <c r="AX5041"/>
      <c r="AY5041"/>
      <c r="BA5041"/>
      <c r="BB5041"/>
      <c r="BC5041"/>
      <c r="BE5041"/>
      <c r="BF5041"/>
      <c r="BG5041"/>
      <c r="BI5041"/>
      <c r="BJ5041"/>
      <c r="BK5041"/>
      <c r="BM5041"/>
      <c r="BN5041"/>
      <c r="BO5041"/>
    </row>
    <row r="5042" spans="1:67">
      <c r="A5042"/>
      <c r="B5042"/>
      <c r="C5042"/>
      <c r="E5042"/>
      <c r="F5042"/>
      <c r="G5042"/>
      <c r="I5042"/>
      <c r="J5042"/>
      <c r="K5042"/>
      <c r="M5042"/>
      <c r="N5042"/>
      <c r="O5042"/>
      <c r="Q5042"/>
      <c r="R5042"/>
      <c r="S5042"/>
      <c r="U5042"/>
      <c r="V5042"/>
      <c r="W5042"/>
      <c r="Y5042"/>
      <c r="Z5042"/>
      <c r="AA5042"/>
      <c r="AC5042"/>
      <c r="AD5042"/>
      <c r="AE5042"/>
      <c r="AG5042"/>
      <c r="AH5042"/>
      <c r="AI5042"/>
      <c r="AK5042"/>
      <c r="AL5042"/>
      <c r="AM5042"/>
      <c r="AO5042"/>
      <c r="AP5042"/>
      <c r="AQ5042"/>
      <c r="AS5042"/>
      <c r="AT5042"/>
      <c r="AU5042"/>
      <c r="AW5042"/>
      <c r="AX5042"/>
      <c r="AY5042"/>
      <c r="BA5042"/>
      <c r="BB5042"/>
      <c r="BC5042"/>
      <c r="BE5042"/>
      <c r="BF5042"/>
      <c r="BG5042"/>
      <c r="BI5042"/>
      <c r="BJ5042"/>
      <c r="BK5042"/>
      <c r="BM5042"/>
      <c r="BN5042"/>
      <c r="BO5042"/>
    </row>
    <row r="5043" spans="1:67">
      <c r="A5043"/>
      <c r="B5043"/>
      <c r="C5043"/>
      <c r="E5043"/>
      <c r="F5043"/>
      <c r="G5043"/>
      <c r="I5043"/>
      <c r="J5043"/>
      <c r="K5043"/>
      <c r="M5043"/>
      <c r="N5043"/>
      <c r="O5043"/>
      <c r="Q5043"/>
      <c r="R5043"/>
      <c r="S5043"/>
      <c r="U5043"/>
      <c r="V5043"/>
      <c r="W5043"/>
      <c r="Y5043"/>
      <c r="Z5043"/>
      <c r="AA5043"/>
      <c r="AC5043"/>
      <c r="AD5043"/>
      <c r="AE5043"/>
      <c r="AG5043"/>
      <c r="AH5043"/>
      <c r="AI5043"/>
      <c r="AK5043"/>
      <c r="AL5043"/>
      <c r="AM5043"/>
      <c r="AO5043"/>
      <c r="AP5043"/>
      <c r="AQ5043"/>
      <c r="AS5043"/>
      <c r="AT5043"/>
      <c r="AU5043"/>
      <c r="AW5043"/>
      <c r="AX5043"/>
      <c r="AY5043"/>
      <c r="BA5043"/>
      <c r="BB5043"/>
      <c r="BC5043"/>
      <c r="BE5043"/>
      <c r="BF5043"/>
      <c r="BG5043"/>
      <c r="BI5043"/>
      <c r="BJ5043"/>
      <c r="BK5043"/>
      <c r="BM5043"/>
      <c r="BN5043"/>
      <c r="BO5043"/>
    </row>
    <row r="5044" spans="1:67">
      <c r="A5044"/>
      <c r="B5044"/>
      <c r="C5044"/>
      <c r="E5044"/>
      <c r="F5044"/>
      <c r="G5044"/>
      <c r="I5044"/>
      <c r="J5044"/>
      <c r="K5044"/>
      <c r="M5044"/>
      <c r="N5044"/>
      <c r="O5044"/>
      <c r="Q5044"/>
      <c r="R5044"/>
      <c r="S5044"/>
      <c r="U5044"/>
      <c r="V5044"/>
      <c r="W5044"/>
      <c r="Y5044"/>
      <c r="Z5044"/>
      <c r="AA5044"/>
      <c r="AC5044"/>
      <c r="AD5044"/>
      <c r="AE5044"/>
      <c r="AG5044"/>
      <c r="AH5044"/>
      <c r="AI5044"/>
      <c r="AK5044"/>
      <c r="AL5044"/>
      <c r="AM5044"/>
      <c r="AO5044"/>
      <c r="AP5044"/>
      <c r="AQ5044"/>
      <c r="AS5044"/>
      <c r="AT5044"/>
      <c r="AU5044"/>
      <c r="AW5044"/>
      <c r="AX5044"/>
      <c r="AY5044"/>
      <c r="BA5044"/>
      <c r="BB5044"/>
      <c r="BC5044"/>
      <c r="BE5044"/>
      <c r="BF5044"/>
      <c r="BG5044"/>
      <c r="BI5044"/>
      <c r="BJ5044"/>
      <c r="BK5044"/>
      <c r="BM5044"/>
      <c r="BN5044"/>
      <c r="BO5044"/>
    </row>
    <row r="5045" spans="1:67">
      <c r="A5045"/>
      <c r="B5045"/>
      <c r="C5045"/>
      <c r="E5045"/>
      <c r="F5045"/>
      <c r="G5045"/>
      <c r="I5045"/>
      <c r="J5045"/>
      <c r="K5045"/>
      <c r="M5045"/>
      <c r="N5045"/>
      <c r="O5045"/>
      <c r="Q5045"/>
      <c r="R5045"/>
      <c r="S5045"/>
      <c r="U5045"/>
      <c r="V5045"/>
      <c r="W5045"/>
      <c r="Y5045"/>
      <c r="Z5045"/>
      <c r="AA5045"/>
      <c r="AC5045"/>
      <c r="AD5045"/>
      <c r="AE5045"/>
      <c r="AG5045"/>
      <c r="AH5045"/>
      <c r="AI5045"/>
      <c r="AK5045"/>
      <c r="AL5045"/>
      <c r="AM5045"/>
      <c r="AO5045"/>
      <c r="AP5045"/>
      <c r="AQ5045"/>
      <c r="AS5045"/>
      <c r="AT5045"/>
      <c r="AU5045"/>
      <c r="AW5045"/>
      <c r="AX5045"/>
      <c r="AY5045"/>
      <c r="BA5045"/>
      <c r="BB5045"/>
      <c r="BC5045"/>
      <c r="BE5045"/>
      <c r="BF5045"/>
      <c r="BG5045"/>
      <c r="BI5045"/>
      <c r="BJ5045"/>
      <c r="BK5045"/>
      <c r="BM5045"/>
      <c r="BN5045"/>
      <c r="BO5045"/>
    </row>
    <row r="5046" spans="1:67">
      <c r="A5046"/>
      <c r="B5046"/>
      <c r="C5046"/>
      <c r="E5046"/>
      <c r="F5046"/>
      <c r="G5046"/>
      <c r="I5046"/>
      <c r="J5046"/>
      <c r="K5046"/>
      <c r="M5046"/>
      <c r="N5046"/>
      <c r="O5046"/>
      <c r="Q5046"/>
      <c r="R5046"/>
      <c r="S5046"/>
      <c r="U5046"/>
      <c r="V5046"/>
      <c r="W5046"/>
      <c r="Y5046"/>
      <c r="Z5046"/>
      <c r="AA5046"/>
      <c r="AC5046"/>
      <c r="AD5046"/>
      <c r="AE5046"/>
      <c r="AG5046"/>
      <c r="AH5046"/>
      <c r="AI5046"/>
      <c r="AK5046"/>
      <c r="AL5046"/>
      <c r="AM5046"/>
      <c r="AO5046"/>
      <c r="AP5046"/>
      <c r="AQ5046"/>
      <c r="AS5046"/>
      <c r="AT5046"/>
      <c r="AU5046"/>
      <c r="AW5046"/>
      <c r="AX5046"/>
      <c r="AY5046"/>
      <c r="BA5046"/>
      <c r="BB5046"/>
      <c r="BC5046"/>
      <c r="BE5046"/>
      <c r="BF5046"/>
      <c r="BG5046"/>
      <c r="BI5046"/>
      <c r="BJ5046"/>
      <c r="BK5046"/>
      <c r="BM5046"/>
      <c r="BN5046"/>
      <c r="BO5046"/>
    </row>
    <row r="5047" spans="1:67">
      <c r="A5047"/>
      <c r="B5047"/>
      <c r="C5047"/>
      <c r="E5047"/>
      <c r="F5047"/>
      <c r="G5047"/>
      <c r="I5047"/>
      <c r="J5047"/>
      <c r="K5047"/>
      <c r="M5047"/>
      <c r="N5047"/>
      <c r="O5047"/>
      <c r="Q5047"/>
      <c r="R5047"/>
      <c r="S5047"/>
      <c r="U5047"/>
      <c r="V5047"/>
      <c r="W5047"/>
      <c r="Y5047"/>
      <c r="Z5047"/>
      <c r="AA5047"/>
      <c r="AC5047"/>
      <c r="AD5047"/>
      <c r="AE5047"/>
      <c r="AG5047"/>
      <c r="AH5047"/>
      <c r="AI5047"/>
      <c r="AK5047"/>
      <c r="AL5047"/>
      <c r="AM5047"/>
      <c r="AO5047"/>
      <c r="AP5047"/>
      <c r="AQ5047"/>
      <c r="AS5047"/>
      <c r="AT5047"/>
      <c r="AU5047"/>
      <c r="AW5047"/>
      <c r="AX5047"/>
      <c r="AY5047"/>
      <c r="BA5047"/>
      <c r="BB5047"/>
      <c r="BC5047"/>
      <c r="BE5047"/>
      <c r="BF5047"/>
      <c r="BG5047"/>
      <c r="BI5047"/>
      <c r="BJ5047"/>
      <c r="BK5047"/>
      <c r="BM5047"/>
      <c r="BN5047"/>
      <c r="BO5047"/>
    </row>
    <row r="5048" spans="1:67">
      <c r="A5048"/>
      <c r="B5048"/>
      <c r="C5048"/>
      <c r="E5048"/>
      <c r="F5048"/>
      <c r="G5048"/>
      <c r="I5048"/>
      <c r="J5048"/>
      <c r="K5048"/>
      <c r="M5048"/>
      <c r="N5048"/>
      <c r="O5048"/>
      <c r="Q5048"/>
      <c r="R5048"/>
      <c r="S5048"/>
      <c r="U5048"/>
      <c r="V5048"/>
      <c r="W5048"/>
      <c r="Y5048"/>
      <c r="Z5048"/>
      <c r="AA5048"/>
      <c r="AC5048"/>
      <c r="AD5048"/>
      <c r="AE5048"/>
      <c r="AG5048"/>
      <c r="AH5048"/>
      <c r="AI5048"/>
      <c r="AK5048"/>
      <c r="AL5048"/>
      <c r="AM5048"/>
      <c r="AO5048"/>
      <c r="AP5048"/>
      <c r="AQ5048"/>
      <c r="AS5048"/>
      <c r="AT5048"/>
      <c r="AU5048"/>
      <c r="AW5048"/>
      <c r="AX5048"/>
      <c r="AY5048"/>
      <c r="BA5048"/>
      <c r="BB5048"/>
      <c r="BC5048"/>
      <c r="BE5048"/>
      <c r="BF5048"/>
      <c r="BG5048"/>
      <c r="BI5048"/>
      <c r="BJ5048"/>
      <c r="BK5048"/>
      <c r="BM5048"/>
      <c r="BN5048"/>
      <c r="BO5048"/>
    </row>
    <row r="5049" spans="1:67">
      <c r="A5049"/>
      <c r="B5049"/>
      <c r="C5049"/>
      <c r="E5049"/>
      <c r="F5049"/>
      <c r="G5049"/>
      <c r="I5049"/>
      <c r="J5049"/>
      <c r="K5049"/>
      <c r="M5049"/>
      <c r="N5049"/>
      <c r="O5049"/>
      <c r="Q5049"/>
      <c r="R5049"/>
      <c r="S5049"/>
      <c r="U5049"/>
      <c r="V5049"/>
      <c r="W5049"/>
      <c r="Y5049"/>
      <c r="Z5049"/>
      <c r="AA5049"/>
      <c r="AC5049"/>
      <c r="AD5049"/>
      <c r="AE5049"/>
      <c r="AG5049"/>
      <c r="AH5049"/>
      <c r="AI5049"/>
      <c r="AK5049"/>
      <c r="AL5049"/>
      <c r="AM5049"/>
      <c r="AO5049"/>
      <c r="AP5049"/>
      <c r="AQ5049"/>
      <c r="AS5049"/>
      <c r="AT5049"/>
      <c r="AU5049"/>
      <c r="AW5049"/>
      <c r="AX5049"/>
      <c r="AY5049"/>
      <c r="BA5049"/>
      <c r="BB5049"/>
      <c r="BC5049"/>
      <c r="BE5049"/>
      <c r="BF5049"/>
      <c r="BG5049"/>
      <c r="BI5049"/>
      <c r="BJ5049"/>
      <c r="BK5049"/>
      <c r="BM5049"/>
      <c r="BN5049"/>
      <c r="BO5049"/>
    </row>
    <row r="5050" spans="1:67">
      <c r="A5050"/>
      <c r="B5050"/>
      <c r="C5050"/>
      <c r="E5050"/>
      <c r="F5050"/>
      <c r="G5050"/>
      <c r="I5050"/>
      <c r="J5050"/>
      <c r="K5050"/>
      <c r="M5050"/>
      <c r="N5050"/>
      <c r="O5050"/>
      <c r="Q5050"/>
      <c r="R5050"/>
      <c r="S5050"/>
      <c r="U5050"/>
      <c r="V5050"/>
      <c r="W5050"/>
      <c r="Y5050"/>
      <c r="Z5050"/>
      <c r="AA5050"/>
      <c r="AC5050"/>
      <c r="AD5050"/>
      <c r="AE5050"/>
      <c r="AG5050"/>
      <c r="AH5050"/>
      <c r="AI5050"/>
      <c r="AK5050"/>
      <c r="AL5050"/>
      <c r="AM5050"/>
      <c r="AO5050"/>
      <c r="AP5050"/>
      <c r="AQ5050"/>
      <c r="AS5050"/>
      <c r="AT5050"/>
      <c r="AU5050"/>
      <c r="AW5050"/>
      <c r="AX5050"/>
      <c r="AY5050"/>
      <c r="BA5050"/>
      <c r="BB5050"/>
      <c r="BC5050"/>
      <c r="BE5050"/>
      <c r="BF5050"/>
      <c r="BG5050"/>
      <c r="BI5050"/>
      <c r="BJ5050"/>
      <c r="BK5050"/>
      <c r="BM5050"/>
      <c r="BN5050"/>
      <c r="BO5050"/>
    </row>
    <row r="5051" spans="1:67">
      <c r="A5051"/>
      <c r="B5051"/>
      <c r="C5051"/>
      <c r="E5051"/>
      <c r="F5051"/>
      <c r="G5051"/>
      <c r="I5051"/>
      <c r="J5051"/>
      <c r="K5051"/>
      <c r="M5051"/>
      <c r="N5051"/>
      <c r="O5051"/>
      <c r="Q5051"/>
      <c r="R5051"/>
      <c r="S5051"/>
      <c r="U5051"/>
      <c r="V5051"/>
      <c r="W5051"/>
      <c r="Y5051"/>
      <c r="Z5051"/>
      <c r="AA5051"/>
      <c r="AC5051"/>
      <c r="AD5051"/>
      <c r="AE5051"/>
      <c r="AG5051"/>
      <c r="AH5051"/>
      <c r="AI5051"/>
      <c r="AK5051"/>
      <c r="AL5051"/>
      <c r="AM5051"/>
      <c r="AO5051"/>
      <c r="AP5051"/>
      <c r="AQ5051"/>
      <c r="AS5051"/>
      <c r="AT5051"/>
      <c r="AU5051"/>
      <c r="AW5051"/>
      <c r="AX5051"/>
      <c r="AY5051"/>
      <c r="BA5051"/>
      <c r="BB5051"/>
      <c r="BC5051"/>
      <c r="BE5051"/>
      <c r="BF5051"/>
      <c r="BG5051"/>
      <c r="BI5051"/>
      <c r="BJ5051"/>
      <c r="BK5051"/>
      <c r="BM5051"/>
      <c r="BN5051"/>
      <c r="BO5051"/>
    </row>
    <row r="5052" spans="1:67">
      <c r="A5052"/>
      <c r="B5052"/>
      <c r="C5052"/>
      <c r="E5052"/>
      <c r="F5052"/>
      <c r="G5052"/>
      <c r="I5052"/>
      <c r="J5052"/>
      <c r="K5052"/>
      <c r="M5052"/>
      <c r="N5052"/>
      <c r="O5052"/>
      <c r="Q5052"/>
      <c r="R5052"/>
      <c r="S5052"/>
      <c r="U5052"/>
      <c r="V5052"/>
      <c r="W5052"/>
      <c r="Y5052"/>
      <c r="Z5052"/>
      <c r="AA5052"/>
      <c r="AC5052"/>
      <c r="AD5052"/>
      <c r="AE5052"/>
      <c r="AG5052"/>
      <c r="AH5052"/>
      <c r="AI5052"/>
      <c r="AK5052"/>
      <c r="AL5052"/>
      <c r="AM5052"/>
      <c r="AO5052"/>
      <c r="AP5052"/>
      <c r="AQ5052"/>
      <c r="AS5052"/>
      <c r="AT5052"/>
      <c r="AU5052"/>
      <c r="AW5052"/>
      <c r="AX5052"/>
      <c r="AY5052"/>
      <c r="BA5052"/>
      <c r="BB5052"/>
      <c r="BC5052"/>
      <c r="BE5052"/>
      <c r="BF5052"/>
      <c r="BG5052"/>
      <c r="BI5052"/>
      <c r="BJ5052"/>
      <c r="BK5052"/>
      <c r="BM5052"/>
      <c r="BN5052"/>
      <c r="BO5052"/>
    </row>
    <row r="5053" spans="1:67">
      <c r="A5053"/>
      <c r="B5053"/>
      <c r="C5053"/>
      <c r="E5053"/>
      <c r="F5053"/>
      <c r="G5053"/>
      <c r="I5053"/>
      <c r="J5053"/>
      <c r="K5053"/>
      <c r="M5053"/>
      <c r="N5053"/>
      <c r="O5053"/>
      <c r="Q5053"/>
      <c r="R5053"/>
      <c r="S5053"/>
      <c r="U5053"/>
      <c r="V5053"/>
      <c r="W5053"/>
      <c r="Y5053"/>
      <c r="Z5053"/>
      <c r="AA5053"/>
      <c r="AC5053"/>
      <c r="AD5053"/>
      <c r="AE5053"/>
      <c r="AG5053"/>
      <c r="AH5053"/>
      <c r="AI5053"/>
      <c r="AK5053"/>
      <c r="AL5053"/>
      <c r="AM5053"/>
      <c r="AO5053"/>
      <c r="AP5053"/>
      <c r="AQ5053"/>
      <c r="AS5053"/>
      <c r="AT5053"/>
      <c r="AU5053"/>
      <c r="AW5053"/>
      <c r="AX5053"/>
      <c r="AY5053"/>
      <c r="BA5053"/>
      <c r="BB5053"/>
      <c r="BC5053"/>
      <c r="BE5053"/>
      <c r="BF5053"/>
      <c r="BG5053"/>
      <c r="BI5053"/>
      <c r="BJ5053"/>
      <c r="BK5053"/>
      <c r="BM5053"/>
      <c r="BN5053"/>
      <c r="BO5053"/>
    </row>
    <row r="5054" spans="1:67">
      <c r="A5054"/>
      <c r="B5054"/>
      <c r="C5054"/>
      <c r="E5054"/>
      <c r="F5054"/>
      <c r="G5054"/>
      <c r="I5054"/>
      <c r="J5054"/>
      <c r="K5054"/>
      <c r="M5054"/>
      <c r="N5054"/>
      <c r="O5054"/>
      <c r="Q5054"/>
      <c r="R5054"/>
      <c r="S5054"/>
      <c r="U5054"/>
      <c r="V5054"/>
      <c r="W5054"/>
      <c r="Y5054"/>
      <c r="Z5054"/>
      <c r="AA5054"/>
      <c r="AC5054"/>
      <c r="AD5054"/>
      <c r="AE5054"/>
      <c r="AG5054"/>
      <c r="AH5054"/>
      <c r="AI5054"/>
      <c r="AK5054"/>
      <c r="AL5054"/>
      <c r="AM5054"/>
      <c r="AO5054"/>
      <c r="AP5054"/>
      <c r="AQ5054"/>
      <c r="AS5054"/>
      <c r="AT5054"/>
      <c r="AU5054"/>
      <c r="AW5054"/>
      <c r="AX5054"/>
      <c r="AY5054"/>
      <c r="BA5054"/>
      <c r="BB5054"/>
      <c r="BC5054"/>
      <c r="BE5054"/>
      <c r="BF5054"/>
      <c r="BG5054"/>
      <c r="BI5054"/>
      <c r="BJ5054"/>
      <c r="BK5054"/>
      <c r="BM5054"/>
      <c r="BN5054"/>
      <c r="BO5054"/>
    </row>
    <row r="5055" spans="1:67">
      <c r="A5055"/>
      <c r="B5055"/>
      <c r="C5055"/>
      <c r="E5055"/>
      <c r="F5055"/>
      <c r="G5055"/>
      <c r="I5055"/>
      <c r="J5055"/>
      <c r="K5055"/>
      <c r="M5055"/>
      <c r="N5055"/>
      <c r="O5055"/>
      <c r="Q5055"/>
      <c r="R5055"/>
      <c r="S5055"/>
      <c r="U5055"/>
      <c r="V5055"/>
      <c r="W5055"/>
      <c r="Y5055"/>
      <c r="Z5055"/>
      <c r="AA5055"/>
      <c r="AC5055"/>
      <c r="AD5055"/>
      <c r="AE5055"/>
      <c r="AG5055"/>
      <c r="AH5055"/>
      <c r="AI5055"/>
      <c r="AK5055"/>
      <c r="AL5055"/>
      <c r="AM5055"/>
      <c r="AO5055"/>
      <c r="AP5055"/>
      <c r="AQ5055"/>
      <c r="AS5055"/>
      <c r="AT5055"/>
      <c r="AU5055"/>
      <c r="AW5055"/>
      <c r="AX5055"/>
      <c r="AY5055"/>
      <c r="BA5055"/>
      <c r="BB5055"/>
      <c r="BC5055"/>
      <c r="BE5055"/>
      <c r="BF5055"/>
      <c r="BG5055"/>
      <c r="BI5055"/>
      <c r="BJ5055"/>
      <c r="BK5055"/>
      <c r="BM5055"/>
      <c r="BN5055"/>
      <c r="BO5055"/>
    </row>
    <row r="5056" spans="1:67">
      <c r="A5056"/>
      <c r="B5056"/>
      <c r="C5056"/>
      <c r="E5056"/>
      <c r="F5056"/>
      <c r="G5056"/>
      <c r="I5056"/>
      <c r="J5056"/>
      <c r="K5056"/>
      <c r="M5056"/>
      <c r="N5056"/>
      <c r="O5056"/>
      <c r="Q5056"/>
      <c r="R5056"/>
      <c r="S5056"/>
      <c r="U5056"/>
      <c r="V5056"/>
      <c r="W5056"/>
      <c r="Y5056"/>
      <c r="Z5056"/>
      <c r="AA5056"/>
      <c r="AC5056"/>
      <c r="AD5056"/>
      <c r="AE5056"/>
      <c r="AG5056"/>
      <c r="AH5056"/>
      <c r="AI5056"/>
      <c r="AK5056"/>
      <c r="AL5056"/>
      <c r="AM5056"/>
      <c r="AO5056"/>
      <c r="AP5056"/>
      <c r="AQ5056"/>
      <c r="AS5056"/>
      <c r="AT5056"/>
      <c r="AU5056"/>
      <c r="AW5056"/>
      <c r="AX5056"/>
      <c r="AY5056"/>
      <c r="BA5056"/>
      <c r="BB5056"/>
      <c r="BC5056"/>
      <c r="BE5056"/>
      <c r="BF5056"/>
      <c r="BG5056"/>
      <c r="BI5056"/>
      <c r="BJ5056"/>
      <c r="BK5056"/>
      <c r="BM5056"/>
      <c r="BN5056"/>
      <c r="BO5056"/>
    </row>
    <row r="5057" spans="1:67">
      <c r="A5057"/>
      <c r="B5057"/>
      <c r="C5057"/>
      <c r="E5057"/>
      <c r="F5057"/>
      <c r="G5057"/>
      <c r="I5057"/>
      <c r="J5057"/>
      <c r="K5057"/>
      <c r="M5057"/>
      <c r="N5057"/>
      <c r="O5057"/>
      <c r="Q5057"/>
      <c r="R5057"/>
      <c r="S5057"/>
      <c r="U5057"/>
      <c r="V5057"/>
      <c r="W5057"/>
      <c r="Y5057"/>
      <c r="Z5057"/>
      <c r="AA5057"/>
      <c r="AC5057"/>
      <c r="AD5057"/>
      <c r="AE5057"/>
      <c r="AG5057"/>
      <c r="AH5057"/>
      <c r="AI5057"/>
      <c r="AK5057"/>
      <c r="AL5057"/>
      <c r="AM5057"/>
      <c r="AO5057"/>
      <c r="AP5057"/>
      <c r="AQ5057"/>
      <c r="AS5057"/>
      <c r="AT5057"/>
      <c r="AU5057"/>
      <c r="AW5057"/>
      <c r="AX5057"/>
      <c r="AY5057"/>
      <c r="BA5057"/>
      <c r="BB5057"/>
      <c r="BC5057"/>
      <c r="BE5057"/>
      <c r="BF5057"/>
      <c r="BG5057"/>
      <c r="BI5057"/>
      <c r="BJ5057"/>
      <c r="BK5057"/>
      <c r="BM5057"/>
      <c r="BN5057"/>
      <c r="BO5057"/>
    </row>
    <row r="5058" spans="1:67">
      <c r="A5058"/>
      <c r="B5058"/>
      <c r="C5058"/>
      <c r="E5058"/>
      <c r="F5058"/>
      <c r="G5058"/>
      <c r="I5058"/>
      <c r="J5058"/>
      <c r="K5058"/>
      <c r="M5058"/>
      <c r="N5058"/>
      <c r="O5058"/>
      <c r="Q5058"/>
      <c r="R5058"/>
      <c r="S5058"/>
      <c r="U5058"/>
      <c r="V5058"/>
      <c r="W5058"/>
      <c r="Y5058"/>
      <c r="Z5058"/>
      <c r="AA5058"/>
      <c r="AC5058"/>
      <c r="AD5058"/>
      <c r="AE5058"/>
      <c r="AG5058"/>
      <c r="AH5058"/>
      <c r="AI5058"/>
      <c r="AK5058"/>
      <c r="AL5058"/>
      <c r="AM5058"/>
      <c r="AO5058"/>
      <c r="AP5058"/>
      <c r="AQ5058"/>
      <c r="AS5058"/>
      <c r="AT5058"/>
      <c r="AU5058"/>
      <c r="AW5058"/>
      <c r="AX5058"/>
      <c r="AY5058"/>
      <c r="BA5058"/>
      <c r="BB5058"/>
      <c r="BC5058"/>
      <c r="BE5058"/>
      <c r="BF5058"/>
      <c r="BG5058"/>
      <c r="BI5058"/>
      <c r="BJ5058"/>
      <c r="BK5058"/>
      <c r="BM5058"/>
      <c r="BN5058"/>
      <c r="BO5058"/>
    </row>
    <row r="5059" spans="1:67">
      <c r="A5059"/>
      <c r="B5059"/>
      <c r="C5059"/>
      <c r="E5059"/>
      <c r="F5059"/>
      <c r="G5059"/>
      <c r="I5059"/>
      <c r="J5059"/>
      <c r="K5059"/>
      <c r="M5059"/>
      <c r="N5059"/>
      <c r="O5059"/>
      <c r="Q5059"/>
      <c r="R5059"/>
      <c r="S5059"/>
      <c r="U5059"/>
      <c r="V5059"/>
      <c r="W5059"/>
      <c r="Y5059"/>
      <c r="Z5059"/>
      <c r="AA5059"/>
      <c r="AC5059"/>
      <c r="AD5059"/>
      <c r="AE5059"/>
      <c r="AG5059"/>
      <c r="AH5059"/>
      <c r="AI5059"/>
      <c r="AK5059"/>
      <c r="AL5059"/>
      <c r="AM5059"/>
      <c r="AO5059"/>
      <c r="AP5059"/>
      <c r="AQ5059"/>
      <c r="AS5059"/>
      <c r="AT5059"/>
      <c r="AU5059"/>
      <c r="AW5059"/>
      <c r="AX5059"/>
      <c r="AY5059"/>
      <c r="BA5059"/>
      <c r="BB5059"/>
      <c r="BC5059"/>
      <c r="BE5059"/>
      <c r="BF5059"/>
      <c r="BG5059"/>
      <c r="BI5059"/>
      <c r="BJ5059"/>
      <c r="BK5059"/>
      <c r="BM5059"/>
      <c r="BN5059"/>
      <c r="BO5059"/>
    </row>
    <row r="5060" spans="1:67">
      <c r="A5060"/>
      <c r="B5060"/>
      <c r="C5060"/>
      <c r="E5060"/>
      <c r="F5060"/>
      <c r="G5060"/>
      <c r="I5060"/>
      <c r="J5060"/>
      <c r="K5060"/>
      <c r="M5060"/>
      <c r="N5060"/>
      <c r="O5060"/>
      <c r="Q5060"/>
      <c r="R5060"/>
      <c r="S5060"/>
      <c r="U5060"/>
      <c r="V5060"/>
      <c r="W5060"/>
      <c r="Y5060"/>
      <c r="Z5060"/>
      <c r="AA5060"/>
      <c r="AC5060"/>
      <c r="AD5060"/>
      <c r="AE5060"/>
      <c r="AG5060"/>
      <c r="AH5060"/>
      <c r="AI5060"/>
      <c r="AK5060"/>
      <c r="AL5060"/>
      <c r="AM5060"/>
      <c r="AO5060"/>
      <c r="AP5060"/>
      <c r="AQ5060"/>
      <c r="AS5060"/>
      <c r="AT5060"/>
      <c r="AU5060"/>
      <c r="AW5060"/>
      <c r="AX5060"/>
      <c r="AY5060"/>
      <c r="BA5060"/>
      <c r="BB5060"/>
      <c r="BC5060"/>
      <c r="BE5060"/>
      <c r="BF5060"/>
      <c r="BG5060"/>
      <c r="BI5060"/>
      <c r="BJ5060"/>
      <c r="BK5060"/>
      <c r="BM5060"/>
      <c r="BN5060"/>
      <c r="BO5060"/>
    </row>
    <row r="5061" spans="1:67">
      <c r="A5061"/>
      <c r="B5061"/>
      <c r="C5061"/>
      <c r="E5061"/>
      <c r="F5061"/>
      <c r="G5061"/>
      <c r="I5061"/>
      <c r="J5061"/>
      <c r="K5061"/>
      <c r="M5061"/>
      <c r="N5061"/>
      <c r="O5061"/>
      <c r="Q5061"/>
      <c r="R5061"/>
      <c r="S5061"/>
      <c r="U5061"/>
      <c r="V5061"/>
      <c r="W5061"/>
      <c r="Y5061"/>
      <c r="Z5061"/>
      <c r="AA5061"/>
      <c r="AC5061"/>
      <c r="AD5061"/>
      <c r="AE5061"/>
      <c r="AG5061"/>
      <c r="AH5061"/>
      <c r="AI5061"/>
      <c r="AK5061"/>
      <c r="AL5061"/>
      <c r="AM5061"/>
      <c r="AO5061"/>
      <c r="AP5061"/>
      <c r="AQ5061"/>
      <c r="AS5061"/>
      <c r="AT5061"/>
      <c r="AU5061"/>
      <c r="AW5061"/>
      <c r="AX5061"/>
      <c r="AY5061"/>
      <c r="BA5061"/>
      <c r="BB5061"/>
      <c r="BC5061"/>
      <c r="BE5061"/>
      <c r="BF5061"/>
      <c r="BG5061"/>
      <c r="BI5061"/>
      <c r="BJ5061"/>
      <c r="BK5061"/>
      <c r="BM5061"/>
      <c r="BN5061"/>
      <c r="BO5061"/>
    </row>
    <row r="5062" spans="1:67">
      <c r="A5062"/>
      <c r="B5062"/>
      <c r="C5062"/>
      <c r="E5062"/>
      <c r="F5062"/>
      <c r="G5062"/>
      <c r="I5062"/>
      <c r="J5062"/>
      <c r="K5062"/>
      <c r="M5062"/>
      <c r="N5062"/>
      <c r="O5062"/>
      <c r="Q5062"/>
      <c r="R5062"/>
      <c r="S5062"/>
      <c r="U5062"/>
      <c r="V5062"/>
      <c r="W5062"/>
      <c r="Y5062"/>
      <c r="Z5062"/>
      <c r="AA5062"/>
      <c r="AC5062"/>
      <c r="AD5062"/>
      <c r="AE5062"/>
      <c r="AG5062"/>
      <c r="AH5062"/>
      <c r="AI5062"/>
      <c r="AK5062"/>
      <c r="AL5062"/>
      <c r="AM5062"/>
      <c r="AO5062"/>
      <c r="AP5062"/>
      <c r="AQ5062"/>
      <c r="AS5062"/>
      <c r="AT5062"/>
      <c r="AU5062"/>
      <c r="AW5062"/>
      <c r="AX5062"/>
      <c r="AY5062"/>
      <c r="BA5062"/>
      <c r="BB5062"/>
      <c r="BC5062"/>
      <c r="BE5062"/>
      <c r="BF5062"/>
      <c r="BG5062"/>
      <c r="BI5062"/>
      <c r="BJ5062"/>
      <c r="BK5062"/>
      <c r="BM5062"/>
      <c r="BN5062"/>
      <c r="BO5062"/>
    </row>
    <row r="5063" spans="1:67">
      <c r="A5063"/>
      <c r="B5063"/>
      <c r="C5063"/>
      <c r="E5063"/>
      <c r="F5063"/>
      <c r="G5063"/>
      <c r="I5063"/>
      <c r="J5063"/>
      <c r="K5063"/>
      <c r="M5063"/>
      <c r="N5063"/>
      <c r="O5063"/>
      <c r="Q5063"/>
      <c r="R5063"/>
      <c r="S5063"/>
      <c r="U5063"/>
      <c r="V5063"/>
      <c r="W5063"/>
      <c r="Y5063"/>
      <c r="Z5063"/>
      <c r="AA5063"/>
      <c r="AC5063"/>
      <c r="AD5063"/>
      <c r="AE5063"/>
      <c r="AG5063"/>
      <c r="AH5063"/>
      <c r="AI5063"/>
      <c r="AK5063"/>
      <c r="AL5063"/>
      <c r="AM5063"/>
      <c r="AO5063"/>
      <c r="AP5063"/>
      <c r="AQ5063"/>
      <c r="AS5063"/>
      <c r="AT5063"/>
      <c r="AU5063"/>
      <c r="AW5063"/>
      <c r="AX5063"/>
      <c r="AY5063"/>
      <c r="BA5063"/>
      <c r="BB5063"/>
      <c r="BC5063"/>
      <c r="BE5063"/>
      <c r="BF5063"/>
      <c r="BG5063"/>
      <c r="BI5063"/>
      <c r="BJ5063"/>
      <c r="BK5063"/>
      <c r="BM5063"/>
      <c r="BN5063"/>
      <c r="BO5063"/>
    </row>
    <row r="5064" spans="1:67">
      <c r="A5064"/>
      <c r="B5064"/>
      <c r="C5064"/>
      <c r="E5064"/>
      <c r="F5064"/>
      <c r="G5064"/>
      <c r="I5064"/>
      <c r="J5064"/>
      <c r="K5064"/>
      <c r="M5064"/>
      <c r="N5064"/>
      <c r="O5064"/>
      <c r="Q5064"/>
      <c r="R5064"/>
      <c r="S5064"/>
      <c r="U5064"/>
      <c r="V5064"/>
      <c r="W5064"/>
      <c r="Y5064"/>
      <c r="Z5064"/>
      <c r="AA5064"/>
      <c r="AC5064"/>
      <c r="AD5064"/>
      <c r="AE5064"/>
      <c r="AG5064"/>
      <c r="AH5064"/>
      <c r="AI5064"/>
      <c r="AK5064"/>
      <c r="AL5064"/>
      <c r="AM5064"/>
      <c r="AO5064"/>
      <c r="AP5064"/>
      <c r="AQ5064"/>
      <c r="AS5064"/>
      <c r="AT5064"/>
      <c r="AU5064"/>
      <c r="AW5064"/>
      <c r="AX5064"/>
      <c r="AY5064"/>
      <c r="BA5064"/>
      <c r="BB5064"/>
      <c r="BC5064"/>
      <c r="BE5064"/>
      <c r="BF5064"/>
      <c r="BG5064"/>
      <c r="BI5064"/>
      <c r="BJ5064"/>
      <c r="BK5064"/>
      <c r="BM5064"/>
      <c r="BN5064"/>
      <c r="BO5064"/>
    </row>
    <row r="5065" spans="1:67">
      <c r="A5065"/>
      <c r="B5065"/>
      <c r="C5065"/>
      <c r="E5065"/>
      <c r="F5065"/>
      <c r="G5065"/>
      <c r="I5065"/>
      <c r="J5065"/>
      <c r="K5065"/>
      <c r="M5065"/>
      <c r="N5065"/>
      <c r="O5065"/>
      <c r="Q5065"/>
      <c r="R5065"/>
      <c r="S5065"/>
      <c r="U5065"/>
      <c r="V5065"/>
      <c r="W5065"/>
      <c r="Y5065"/>
      <c r="Z5065"/>
      <c r="AA5065"/>
      <c r="AC5065"/>
      <c r="AD5065"/>
      <c r="AE5065"/>
      <c r="AG5065"/>
      <c r="AH5065"/>
      <c r="AI5065"/>
      <c r="AK5065"/>
      <c r="AL5065"/>
      <c r="AM5065"/>
      <c r="AO5065"/>
      <c r="AP5065"/>
      <c r="AQ5065"/>
      <c r="AS5065"/>
      <c r="AT5065"/>
      <c r="AU5065"/>
      <c r="AW5065"/>
      <c r="AX5065"/>
      <c r="AY5065"/>
      <c r="BA5065"/>
      <c r="BB5065"/>
      <c r="BC5065"/>
      <c r="BE5065"/>
      <c r="BF5065"/>
      <c r="BG5065"/>
      <c r="BI5065"/>
      <c r="BJ5065"/>
      <c r="BK5065"/>
      <c r="BM5065"/>
      <c r="BN5065"/>
      <c r="BO5065"/>
    </row>
    <row r="5066" spans="1:67">
      <c r="A5066"/>
      <c r="B5066"/>
      <c r="C5066"/>
      <c r="E5066"/>
      <c r="F5066"/>
      <c r="G5066"/>
      <c r="I5066"/>
      <c r="J5066"/>
      <c r="K5066"/>
      <c r="M5066"/>
      <c r="N5066"/>
      <c r="O5066"/>
      <c r="Q5066"/>
      <c r="R5066"/>
      <c r="S5066"/>
      <c r="U5066"/>
      <c r="V5066"/>
      <c r="W5066"/>
      <c r="Y5066"/>
      <c r="Z5066"/>
      <c r="AA5066"/>
      <c r="AC5066"/>
      <c r="AD5066"/>
      <c r="AE5066"/>
      <c r="AG5066"/>
      <c r="AH5066"/>
      <c r="AI5066"/>
      <c r="AK5066"/>
      <c r="AL5066"/>
      <c r="AM5066"/>
      <c r="AO5066"/>
      <c r="AP5066"/>
      <c r="AQ5066"/>
      <c r="AS5066"/>
      <c r="AT5066"/>
      <c r="AU5066"/>
      <c r="AW5066"/>
      <c r="AX5066"/>
      <c r="AY5066"/>
      <c r="BA5066"/>
      <c r="BB5066"/>
      <c r="BC5066"/>
      <c r="BE5066"/>
      <c r="BF5066"/>
      <c r="BG5066"/>
      <c r="BI5066"/>
      <c r="BJ5066"/>
      <c r="BK5066"/>
      <c r="BM5066"/>
      <c r="BN5066"/>
      <c r="BO5066"/>
    </row>
    <row r="5067" spans="1:67">
      <c r="A5067"/>
      <c r="B5067"/>
      <c r="C5067"/>
      <c r="E5067"/>
      <c r="F5067"/>
      <c r="G5067"/>
      <c r="I5067"/>
      <c r="J5067"/>
      <c r="K5067"/>
      <c r="M5067"/>
      <c r="N5067"/>
      <c r="O5067"/>
      <c r="Q5067"/>
      <c r="R5067"/>
      <c r="S5067"/>
      <c r="U5067"/>
      <c r="V5067"/>
      <c r="W5067"/>
      <c r="Y5067"/>
      <c r="Z5067"/>
      <c r="AA5067"/>
      <c r="AC5067"/>
      <c r="AD5067"/>
      <c r="AE5067"/>
      <c r="AG5067"/>
      <c r="AH5067"/>
      <c r="AI5067"/>
      <c r="AK5067"/>
      <c r="AL5067"/>
      <c r="AM5067"/>
      <c r="AO5067"/>
      <c r="AP5067"/>
      <c r="AQ5067"/>
      <c r="AS5067"/>
      <c r="AT5067"/>
      <c r="AU5067"/>
      <c r="AW5067"/>
      <c r="AX5067"/>
      <c r="AY5067"/>
      <c r="BA5067"/>
      <c r="BB5067"/>
      <c r="BC5067"/>
      <c r="BE5067"/>
      <c r="BF5067"/>
      <c r="BG5067"/>
      <c r="BI5067"/>
      <c r="BJ5067"/>
      <c r="BK5067"/>
      <c r="BM5067"/>
      <c r="BN5067"/>
      <c r="BO5067"/>
    </row>
    <row r="5068" spans="1:67">
      <c r="A5068"/>
      <c r="B5068"/>
      <c r="C5068"/>
      <c r="E5068"/>
      <c r="F5068"/>
      <c r="G5068"/>
      <c r="I5068"/>
      <c r="J5068"/>
      <c r="K5068"/>
      <c r="M5068"/>
      <c r="N5068"/>
      <c r="O5068"/>
      <c r="Q5068"/>
      <c r="R5068"/>
      <c r="S5068"/>
      <c r="U5068"/>
      <c r="V5068"/>
      <c r="W5068"/>
      <c r="Y5068"/>
      <c r="Z5068"/>
      <c r="AA5068"/>
      <c r="AC5068"/>
      <c r="AD5068"/>
      <c r="AE5068"/>
      <c r="AG5068"/>
      <c r="AH5068"/>
      <c r="AI5068"/>
      <c r="AK5068"/>
      <c r="AL5068"/>
      <c r="AM5068"/>
      <c r="AO5068"/>
      <c r="AP5068"/>
      <c r="AQ5068"/>
      <c r="AS5068"/>
      <c r="AT5068"/>
      <c r="AU5068"/>
      <c r="AW5068"/>
      <c r="AX5068"/>
      <c r="AY5068"/>
      <c r="BA5068"/>
      <c r="BB5068"/>
      <c r="BC5068"/>
      <c r="BE5068"/>
      <c r="BF5068"/>
      <c r="BG5068"/>
      <c r="BI5068"/>
      <c r="BJ5068"/>
      <c r="BK5068"/>
      <c r="BM5068"/>
      <c r="BN5068"/>
      <c r="BO5068"/>
    </row>
    <row r="5069" spans="1:67">
      <c r="A5069"/>
      <c r="B5069"/>
      <c r="C5069"/>
      <c r="E5069"/>
      <c r="F5069"/>
      <c r="G5069"/>
      <c r="I5069"/>
      <c r="J5069"/>
      <c r="K5069"/>
      <c r="M5069"/>
      <c r="N5069"/>
      <c r="O5069"/>
      <c r="Q5069"/>
      <c r="R5069"/>
      <c r="S5069"/>
      <c r="U5069"/>
      <c r="V5069"/>
      <c r="W5069"/>
      <c r="Y5069"/>
      <c r="Z5069"/>
      <c r="AA5069"/>
      <c r="AC5069"/>
      <c r="AD5069"/>
      <c r="AE5069"/>
      <c r="AG5069"/>
      <c r="AH5069"/>
      <c r="AI5069"/>
      <c r="AK5069"/>
      <c r="AL5069"/>
      <c r="AM5069"/>
      <c r="AO5069"/>
      <c r="AP5069"/>
      <c r="AQ5069"/>
      <c r="AS5069"/>
      <c r="AT5069"/>
      <c r="AU5069"/>
      <c r="AW5069"/>
      <c r="AX5069"/>
      <c r="AY5069"/>
      <c r="BA5069"/>
      <c r="BB5069"/>
      <c r="BC5069"/>
      <c r="BE5069"/>
      <c r="BF5069"/>
      <c r="BG5069"/>
      <c r="BI5069"/>
      <c r="BJ5069"/>
      <c r="BK5069"/>
      <c r="BM5069"/>
      <c r="BN5069"/>
      <c r="BO5069"/>
    </row>
    <row r="5070" spans="1:67">
      <c r="A5070"/>
      <c r="B5070"/>
      <c r="C5070"/>
      <c r="E5070"/>
      <c r="F5070"/>
      <c r="G5070"/>
      <c r="I5070"/>
      <c r="J5070"/>
      <c r="K5070"/>
      <c r="M5070"/>
      <c r="N5070"/>
      <c r="O5070"/>
      <c r="Q5070"/>
      <c r="R5070"/>
      <c r="S5070"/>
      <c r="U5070"/>
      <c r="V5070"/>
      <c r="W5070"/>
      <c r="Y5070"/>
      <c r="Z5070"/>
      <c r="AA5070"/>
      <c r="AC5070"/>
      <c r="AD5070"/>
      <c r="AE5070"/>
      <c r="AG5070"/>
      <c r="AH5070"/>
      <c r="AI5070"/>
      <c r="AK5070"/>
      <c r="AL5070"/>
      <c r="AM5070"/>
      <c r="AO5070"/>
      <c r="AP5070"/>
      <c r="AQ5070"/>
      <c r="AS5070"/>
      <c r="AT5070"/>
      <c r="AU5070"/>
      <c r="AW5070"/>
      <c r="AX5070"/>
      <c r="AY5070"/>
      <c r="BA5070"/>
      <c r="BB5070"/>
      <c r="BC5070"/>
      <c r="BE5070"/>
      <c r="BF5070"/>
      <c r="BG5070"/>
      <c r="BI5070"/>
      <c r="BJ5070"/>
      <c r="BK5070"/>
      <c r="BM5070"/>
      <c r="BN5070"/>
      <c r="BO5070"/>
    </row>
    <row r="5071" spans="1:67">
      <c r="A5071"/>
      <c r="B5071"/>
      <c r="C5071"/>
      <c r="E5071"/>
      <c r="F5071"/>
      <c r="G5071"/>
      <c r="I5071"/>
      <c r="J5071"/>
      <c r="K5071"/>
      <c r="M5071"/>
      <c r="N5071"/>
      <c r="O5071"/>
      <c r="Q5071"/>
      <c r="R5071"/>
      <c r="S5071"/>
      <c r="U5071"/>
      <c r="V5071"/>
      <c r="W5071"/>
      <c r="Y5071"/>
      <c r="Z5071"/>
      <c r="AA5071"/>
      <c r="AC5071"/>
      <c r="AD5071"/>
      <c r="AE5071"/>
      <c r="AG5071"/>
      <c r="AH5071"/>
      <c r="AI5071"/>
      <c r="AK5071"/>
      <c r="AL5071"/>
      <c r="AM5071"/>
      <c r="AO5071"/>
      <c r="AP5071"/>
      <c r="AQ5071"/>
      <c r="AS5071"/>
      <c r="AT5071"/>
      <c r="AU5071"/>
      <c r="AW5071"/>
      <c r="AX5071"/>
      <c r="AY5071"/>
      <c r="BA5071"/>
      <c r="BB5071"/>
      <c r="BC5071"/>
      <c r="BE5071"/>
      <c r="BF5071"/>
      <c r="BG5071"/>
      <c r="BI5071"/>
      <c r="BJ5071"/>
      <c r="BK5071"/>
      <c r="BM5071"/>
      <c r="BN5071"/>
      <c r="BO5071"/>
    </row>
    <row r="5072" spans="1:67">
      <c r="A5072"/>
      <c r="B5072"/>
      <c r="C5072"/>
      <c r="E5072"/>
      <c r="F5072"/>
      <c r="G5072"/>
      <c r="I5072"/>
      <c r="J5072"/>
      <c r="K5072"/>
      <c r="M5072"/>
      <c r="N5072"/>
      <c r="O5072"/>
      <c r="Q5072"/>
      <c r="R5072"/>
      <c r="S5072"/>
      <c r="U5072"/>
      <c r="V5072"/>
      <c r="W5072"/>
      <c r="Y5072"/>
      <c r="Z5072"/>
      <c r="AA5072"/>
      <c r="AC5072"/>
      <c r="AD5072"/>
      <c r="AE5072"/>
      <c r="AG5072"/>
      <c r="AH5072"/>
      <c r="AI5072"/>
      <c r="AK5072"/>
      <c r="AL5072"/>
      <c r="AM5072"/>
      <c r="AO5072"/>
      <c r="AP5072"/>
      <c r="AQ5072"/>
      <c r="AS5072"/>
      <c r="AT5072"/>
      <c r="AU5072"/>
      <c r="AW5072"/>
      <c r="AX5072"/>
      <c r="AY5072"/>
      <c r="BA5072"/>
      <c r="BB5072"/>
      <c r="BC5072"/>
      <c r="BE5072"/>
      <c r="BF5072"/>
      <c r="BG5072"/>
      <c r="BI5072"/>
      <c r="BJ5072"/>
      <c r="BK5072"/>
      <c r="BM5072"/>
      <c r="BN5072"/>
      <c r="BO5072"/>
    </row>
    <row r="5073" spans="1:67">
      <c r="A5073"/>
      <c r="B5073"/>
      <c r="C5073"/>
      <c r="E5073"/>
      <c r="F5073"/>
      <c r="G5073"/>
      <c r="I5073"/>
      <c r="J5073"/>
      <c r="K5073"/>
      <c r="M5073"/>
      <c r="N5073"/>
      <c r="O5073"/>
      <c r="Q5073"/>
      <c r="R5073"/>
      <c r="S5073"/>
      <c r="U5073"/>
      <c r="V5073"/>
      <c r="W5073"/>
      <c r="Y5073"/>
      <c r="Z5073"/>
      <c r="AA5073"/>
      <c r="AC5073"/>
      <c r="AD5073"/>
      <c r="AE5073"/>
      <c r="AG5073"/>
      <c r="AH5073"/>
      <c r="AI5073"/>
      <c r="AK5073"/>
      <c r="AL5073"/>
      <c r="AM5073"/>
      <c r="AO5073"/>
      <c r="AP5073"/>
      <c r="AQ5073"/>
      <c r="AS5073"/>
      <c r="AT5073"/>
      <c r="AU5073"/>
      <c r="AW5073"/>
      <c r="AX5073"/>
      <c r="AY5073"/>
      <c r="BA5073"/>
      <c r="BB5073"/>
      <c r="BC5073"/>
      <c r="BE5073"/>
      <c r="BF5073"/>
      <c r="BG5073"/>
      <c r="BI5073"/>
      <c r="BJ5073"/>
      <c r="BK5073"/>
      <c r="BM5073"/>
      <c r="BN5073"/>
      <c r="BO5073"/>
    </row>
    <row r="5074" spans="1:67">
      <c r="A5074"/>
      <c r="B5074"/>
      <c r="C5074"/>
      <c r="E5074"/>
      <c r="F5074"/>
      <c r="G5074"/>
      <c r="I5074"/>
      <c r="J5074"/>
      <c r="K5074"/>
      <c r="M5074"/>
      <c r="N5074"/>
      <c r="O5074"/>
      <c r="Q5074"/>
      <c r="R5074"/>
      <c r="S5074"/>
      <c r="U5074"/>
      <c r="V5074"/>
      <c r="W5074"/>
      <c r="Y5074"/>
      <c r="Z5074"/>
      <c r="AA5074"/>
      <c r="AC5074"/>
      <c r="AD5074"/>
      <c r="AE5074"/>
      <c r="AG5074"/>
      <c r="AH5074"/>
      <c r="AI5074"/>
      <c r="AK5074"/>
      <c r="AL5074"/>
      <c r="AM5074"/>
      <c r="AO5074"/>
      <c r="AP5074"/>
      <c r="AQ5074"/>
      <c r="AS5074"/>
      <c r="AT5074"/>
      <c r="AU5074"/>
      <c r="AW5074"/>
      <c r="AX5074"/>
      <c r="AY5074"/>
      <c r="BA5074"/>
      <c r="BB5074"/>
      <c r="BC5074"/>
      <c r="BE5074"/>
      <c r="BF5074"/>
      <c r="BG5074"/>
      <c r="BI5074"/>
      <c r="BJ5074"/>
      <c r="BK5074"/>
      <c r="BM5074"/>
      <c r="BN5074"/>
      <c r="BO5074"/>
    </row>
    <row r="5075" spans="1:67">
      <c r="A5075"/>
      <c r="B5075"/>
      <c r="C5075"/>
      <c r="E5075"/>
      <c r="F5075"/>
      <c r="G5075"/>
      <c r="I5075"/>
      <c r="J5075"/>
      <c r="K5075"/>
      <c r="M5075"/>
      <c r="N5075"/>
      <c r="O5075"/>
      <c r="Q5075"/>
      <c r="R5075"/>
      <c r="S5075"/>
      <c r="U5075"/>
      <c r="V5075"/>
      <c r="W5075"/>
      <c r="Y5075"/>
      <c r="Z5075"/>
      <c r="AA5075"/>
      <c r="AC5075"/>
      <c r="AD5075"/>
      <c r="AE5075"/>
      <c r="AG5075"/>
      <c r="AH5075"/>
      <c r="AI5075"/>
      <c r="AK5075"/>
      <c r="AL5075"/>
      <c r="AM5075"/>
      <c r="AO5075"/>
      <c r="AP5075"/>
      <c r="AQ5075"/>
      <c r="AS5075"/>
      <c r="AT5075"/>
      <c r="AU5075"/>
      <c r="AW5075"/>
      <c r="AX5075"/>
      <c r="AY5075"/>
      <c r="BA5075"/>
      <c r="BB5075"/>
      <c r="BC5075"/>
      <c r="BE5075"/>
      <c r="BF5075"/>
      <c r="BG5075"/>
      <c r="BI5075"/>
      <c r="BJ5075"/>
      <c r="BK5075"/>
      <c r="BM5075"/>
      <c r="BN5075"/>
      <c r="BO5075"/>
    </row>
    <row r="5076" spans="1:67">
      <c r="A5076"/>
      <c r="B5076"/>
      <c r="C5076"/>
      <c r="E5076"/>
      <c r="F5076"/>
      <c r="G5076"/>
      <c r="I5076"/>
      <c r="J5076"/>
      <c r="K5076"/>
      <c r="M5076"/>
      <c r="N5076"/>
      <c r="O5076"/>
      <c r="Q5076"/>
      <c r="R5076"/>
      <c r="S5076"/>
      <c r="U5076"/>
      <c r="V5076"/>
      <c r="W5076"/>
      <c r="Y5076"/>
      <c r="Z5076"/>
      <c r="AA5076"/>
      <c r="AC5076"/>
      <c r="AD5076"/>
      <c r="AE5076"/>
      <c r="AG5076"/>
      <c r="AH5076"/>
      <c r="AI5076"/>
      <c r="AK5076"/>
      <c r="AL5076"/>
      <c r="AM5076"/>
      <c r="AO5076"/>
      <c r="AP5076"/>
      <c r="AQ5076"/>
      <c r="AS5076"/>
      <c r="AT5076"/>
      <c r="AU5076"/>
      <c r="AW5076"/>
      <c r="AX5076"/>
      <c r="AY5076"/>
      <c r="BA5076"/>
      <c r="BB5076"/>
      <c r="BC5076"/>
      <c r="BE5076"/>
      <c r="BF5076"/>
      <c r="BG5076"/>
      <c r="BI5076"/>
      <c r="BJ5076"/>
      <c r="BK5076"/>
      <c r="BM5076"/>
      <c r="BN5076"/>
      <c r="BO5076"/>
    </row>
    <row r="5077" spans="1:67">
      <c r="A5077"/>
      <c r="B5077"/>
      <c r="C5077"/>
      <c r="E5077"/>
      <c r="F5077"/>
      <c r="G5077"/>
      <c r="I5077"/>
      <c r="J5077"/>
      <c r="K5077"/>
      <c r="M5077"/>
      <c r="N5077"/>
      <c r="O5077"/>
      <c r="Q5077"/>
      <c r="R5077"/>
      <c r="S5077"/>
      <c r="U5077"/>
      <c r="V5077"/>
      <c r="W5077"/>
      <c r="Y5077"/>
      <c r="Z5077"/>
      <c r="AA5077"/>
      <c r="AC5077"/>
      <c r="AD5077"/>
      <c r="AE5077"/>
      <c r="AG5077"/>
      <c r="AH5077"/>
      <c r="AI5077"/>
      <c r="AK5077"/>
      <c r="AL5077"/>
      <c r="AM5077"/>
      <c r="AO5077"/>
      <c r="AP5077"/>
      <c r="AQ5077"/>
      <c r="AS5077"/>
      <c r="AT5077"/>
      <c r="AU5077"/>
      <c r="AW5077"/>
      <c r="AX5077"/>
      <c r="AY5077"/>
      <c r="BA5077"/>
      <c r="BB5077"/>
      <c r="BC5077"/>
      <c r="BE5077"/>
      <c r="BF5077"/>
      <c r="BG5077"/>
      <c r="BI5077"/>
      <c r="BJ5077"/>
      <c r="BK5077"/>
      <c r="BM5077"/>
      <c r="BN5077"/>
      <c r="BO5077"/>
    </row>
    <row r="5078" spans="1:67">
      <c r="A5078"/>
      <c r="B5078"/>
      <c r="C5078"/>
      <c r="E5078"/>
      <c r="F5078"/>
      <c r="G5078"/>
      <c r="I5078"/>
      <c r="J5078"/>
      <c r="K5078"/>
      <c r="M5078"/>
      <c r="N5078"/>
      <c r="O5078"/>
      <c r="Q5078"/>
      <c r="R5078"/>
      <c r="S5078"/>
      <c r="U5078"/>
      <c r="V5078"/>
      <c r="W5078"/>
      <c r="Y5078"/>
      <c r="Z5078"/>
      <c r="AA5078"/>
      <c r="AC5078"/>
      <c r="AD5078"/>
      <c r="AE5078"/>
      <c r="AG5078"/>
      <c r="AH5078"/>
      <c r="AI5078"/>
      <c r="AK5078"/>
      <c r="AL5078"/>
      <c r="AM5078"/>
      <c r="AO5078"/>
      <c r="AP5078"/>
      <c r="AQ5078"/>
      <c r="AS5078"/>
      <c r="AT5078"/>
      <c r="AU5078"/>
      <c r="AW5078"/>
      <c r="AX5078"/>
      <c r="AY5078"/>
      <c r="BA5078"/>
      <c r="BB5078"/>
      <c r="BC5078"/>
      <c r="BE5078"/>
      <c r="BF5078"/>
      <c r="BG5078"/>
      <c r="BI5078"/>
      <c r="BJ5078"/>
      <c r="BK5078"/>
      <c r="BM5078"/>
      <c r="BN5078"/>
      <c r="BO5078"/>
    </row>
    <row r="5079" spans="1:67">
      <c r="A5079"/>
      <c r="B5079"/>
      <c r="C5079"/>
      <c r="E5079"/>
      <c r="F5079"/>
      <c r="G5079"/>
      <c r="I5079"/>
      <c r="J5079"/>
      <c r="K5079"/>
      <c r="M5079"/>
      <c r="N5079"/>
      <c r="O5079"/>
      <c r="Q5079"/>
      <c r="R5079"/>
      <c r="S5079"/>
      <c r="U5079"/>
      <c r="V5079"/>
      <c r="W5079"/>
      <c r="Y5079"/>
      <c r="Z5079"/>
      <c r="AA5079"/>
      <c r="AC5079"/>
      <c r="AD5079"/>
      <c r="AE5079"/>
      <c r="AG5079"/>
      <c r="AH5079"/>
      <c r="AI5079"/>
      <c r="AK5079"/>
      <c r="AL5079"/>
      <c r="AM5079"/>
      <c r="AO5079"/>
      <c r="AP5079"/>
      <c r="AQ5079"/>
      <c r="AS5079"/>
      <c r="AT5079"/>
      <c r="AU5079"/>
      <c r="AW5079"/>
      <c r="AX5079"/>
      <c r="AY5079"/>
      <c r="BA5079"/>
      <c r="BB5079"/>
      <c r="BC5079"/>
      <c r="BE5079"/>
      <c r="BF5079"/>
      <c r="BG5079"/>
      <c r="BI5079"/>
      <c r="BJ5079"/>
      <c r="BK5079"/>
      <c r="BM5079"/>
      <c r="BN5079"/>
      <c r="BO5079"/>
    </row>
    <row r="5080" spans="1:67">
      <c r="A5080"/>
      <c r="B5080"/>
      <c r="C5080"/>
      <c r="E5080"/>
      <c r="F5080"/>
      <c r="G5080"/>
      <c r="I5080"/>
      <c r="J5080"/>
      <c r="K5080"/>
      <c r="M5080"/>
      <c r="N5080"/>
      <c r="O5080"/>
      <c r="Q5080"/>
      <c r="R5080"/>
      <c r="S5080"/>
      <c r="U5080"/>
      <c r="V5080"/>
      <c r="W5080"/>
      <c r="Y5080"/>
      <c r="Z5080"/>
      <c r="AA5080"/>
      <c r="AC5080"/>
      <c r="AD5080"/>
      <c r="AE5080"/>
      <c r="AG5080"/>
      <c r="AH5080"/>
      <c r="AI5080"/>
      <c r="AK5080"/>
      <c r="AL5080"/>
      <c r="AM5080"/>
      <c r="AO5080"/>
      <c r="AP5080"/>
      <c r="AQ5080"/>
      <c r="AS5080"/>
      <c r="AT5080"/>
      <c r="AU5080"/>
      <c r="AW5080"/>
      <c r="AX5080"/>
      <c r="AY5080"/>
      <c r="BA5080"/>
      <c r="BB5080"/>
      <c r="BC5080"/>
      <c r="BE5080"/>
      <c r="BF5080"/>
      <c r="BG5080"/>
      <c r="BI5080"/>
      <c r="BJ5080"/>
      <c r="BK5080"/>
      <c r="BM5080"/>
      <c r="BN5080"/>
      <c r="BO5080"/>
    </row>
    <row r="5081" spans="1:67">
      <c r="A5081"/>
      <c r="B5081"/>
      <c r="C5081"/>
      <c r="E5081"/>
      <c r="F5081"/>
      <c r="G5081"/>
      <c r="I5081"/>
      <c r="J5081"/>
      <c r="K5081"/>
      <c r="M5081"/>
      <c r="N5081"/>
      <c r="O5081"/>
      <c r="Q5081"/>
      <c r="R5081"/>
      <c r="S5081"/>
      <c r="U5081"/>
      <c r="V5081"/>
      <c r="W5081"/>
      <c r="Y5081"/>
      <c r="Z5081"/>
      <c r="AA5081"/>
      <c r="AC5081"/>
      <c r="AD5081"/>
      <c r="AE5081"/>
      <c r="AG5081"/>
      <c r="AH5081"/>
      <c r="AI5081"/>
      <c r="AK5081"/>
      <c r="AL5081"/>
      <c r="AM5081"/>
      <c r="AO5081"/>
      <c r="AP5081"/>
      <c r="AQ5081"/>
      <c r="AS5081"/>
      <c r="AT5081"/>
      <c r="AU5081"/>
      <c r="AW5081"/>
      <c r="AX5081"/>
      <c r="AY5081"/>
      <c r="BA5081"/>
      <c r="BB5081"/>
      <c r="BC5081"/>
      <c r="BE5081"/>
      <c r="BF5081"/>
      <c r="BG5081"/>
      <c r="BI5081"/>
      <c r="BJ5081"/>
      <c r="BK5081"/>
      <c r="BM5081"/>
      <c r="BN5081"/>
      <c r="BO5081"/>
    </row>
    <row r="5082" spans="1:67">
      <c r="A5082"/>
      <c r="B5082"/>
      <c r="C5082"/>
      <c r="E5082"/>
      <c r="F5082"/>
      <c r="G5082"/>
      <c r="I5082"/>
      <c r="J5082"/>
      <c r="K5082"/>
      <c r="M5082"/>
      <c r="N5082"/>
      <c r="O5082"/>
      <c r="Q5082"/>
      <c r="R5082"/>
      <c r="S5082"/>
      <c r="U5082"/>
      <c r="V5082"/>
      <c r="W5082"/>
      <c r="Y5082"/>
      <c r="Z5082"/>
      <c r="AA5082"/>
      <c r="AC5082"/>
      <c r="AD5082"/>
      <c r="AE5082"/>
      <c r="AG5082"/>
      <c r="AH5082"/>
      <c r="AI5082"/>
      <c r="AK5082"/>
      <c r="AL5082"/>
      <c r="AM5082"/>
      <c r="AO5082"/>
      <c r="AP5082"/>
      <c r="AQ5082"/>
      <c r="AS5082"/>
      <c r="AT5082"/>
      <c r="AU5082"/>
      <c r="AW5082"/>
      <c r="AX5082"/>
      <c r="AY5082"/>
      <c r="BA5082"/>
      <c r="BB5082"/>
      <c r="BC5082"/>
      <c r="BE5082"/>
      <c r="BF5082"/>
      <c r="BG5082"/>
      <c r="BI5082"/>
      <c r="BJ5082"/>
      <c r="BK5082"/>
      <c r="BM5082"/>
      <c r="BN5082"/>
      <c r="BO5082"/>
    </row>
    <row r="5083" spans="1:67">
      <c r="A5083"/>
      <c r="B5083"/>
      <c r="C5083"/>
      <c r="E5083"/>
      <c r="F5083"/>
      <c r="G5083"/>
      <c r="I5083"/>
      <c r="J5083"/>
      <c r="K5083"/>
      <c r="M5083"/>
      <c r="N5083"/>
      <c r="O5083"/>
      <c r="Q5083"/>
      <c r="R5083"/>
      <c r="S5083"/>
      <c r="U5083"/>
      <c r="V5083"/>
      <c r="W5083"/>
      <c r="Y5083"/>
      <c r="Z5083"/>
      <c r="AA5083"/>
      <c r="AC5083"/>
      <c r="AD5083"/>
      <c r="AE5083"/>
      <c r="AG5083"/>
      <c r="AH5083"/>
      <c r="AI5083"/>
      <c r="AK5083"/>
      <c r="AL5083"/>
      <c r="AM5083"/>
      <c r="AO5083"/>
      <c r="AP5083"/>
      <c r="AQ5083"/>
      <c r="AS5083"/>
      <c r="AT5083"/>
      <c r="AU5083"/>
      <c r="AW5083"/>
      <c r="AX5083"/>
      <c r="AY5083"/>
      <c r="BA5083"/>
      <c r="BB5083"/>
      <c r="BC5083"/>
      <c r="BE5083"/>
      <c r="BF5083"/>
      <c r="BG5083"/>
      <c r="BI5083"/>
      <c r="BJ5083"/>
      <c r="BK5083"/>
      <c r="BM5083"/>
      <c r="BN5083"/>
      <c r="BO5083"/>
    </row>
    <row r="5084" spans="1:67">
      <c r="A5084"/>
      <c r="B5084"/>
      <c r="C5084"/>
      <c r="E5084"/>
      <c r="F5084"/>
      <c r="G5084"/>
      <c r="I5084"/>
      <c r="J5084"/>
      <c r="K5084"/>
      <c r="M5084"/>
      <c r="N5084"/>
      <c r="O5084"/>
      <c r="Q5084"/>
      <c r="R5084"/>
      <c r="S5084"/>
      <c r="U5084"/>
      <c r="V5084"/>
      <c r="W5084"/>
      <c r="Y5084"/>
      <c r="Z5084"/>
      <c r="AA5084"/>
      <c r="AC5084"/>
      <c r="AD5084"/>
      <c r="AE5084"/>
      <c r="AG5084"/>
      <c r="AH5084"/>
      <c r="AI5084"/>
      <c r="AK5084"/>
      <c r="AL5084"/>
      <c r="AM5084"/>
      <c r="AO5084"/>
      <c r="AP5084"/>
      <c r="AQ5084"/>
      <c r="AS5084"/>
      <c r="AT5084"/>
      <c r="AU5084"/>
      <c r="AW5084"/>
      <c r="AX5084"/>
      <c r="AY5084"/>
      <c r="BA5084"/>
      <c r="BB5084"/>
      <c r="BC5084"/>
      <c r="BE5084"/>
      <c r="BF5084"/>
      <c r="BG5084"/>
      <c r="BI5084"/>
      <c r="BJ5084"/>
      <c r="BK5084"/>
      <c r="BM5084"/>
      <c r="BN5084"/>
      <c r="BO5084"/>
    </row>
    <row r="5085" spans="1:67">
      <c r="A5085"/>
      <c r="B5085"/>
      <c r="C5085"/>
      <c r="E5085"/>
      <c r="F5085"/>
      <c r="G5085"/>
      <c r="I5085"/>
      <c r="J5085"/>
      <c r="K5085"/>
      <c r="M5085"/>
      <c r="N5085"/>
      <c r="O5085"/>
      <c r="Q5085"/>
      <c r="R5085"/>
      <c r="S5085"/>
      <c r="U5085"/>
      <c r="V5085"/>
      <c r="W5085"/>
      <c r="Y5085"/>
      <c r="Z5085"/>
      <c r="AA5085"/>
      <c r="AC5085"/>
      <c r="AD5085"/>
      <c r="AE5085"/>
      <c r="AG5085"/>
      <c r="AH5085"/>
      <c r="AI5085"/>
      <c r="AK5085"/>
      <c r="AL5085"/>
      <c r="AM5085"/>
      <c r="AO5085"/>
      <c r="AP5085"/>
      <c r="AQ5085"/>
      <c r="AS5085"/>
      <c r="AT5085"/>
      <c r="AU5085"/>
      <c r="AW5085"/>
      <c r="AX5085"/>
      <c r="AY5085"/>
      <c r="BA5085"/>
      <c r="BB5085"/>
      <c r="BC5085"/>
      <c r="BE5085"/>
      <c r="BF5085"/>
      <c r="BG5085"/>
      <c r="BI5085"/>
      <c r="BJ5085"/>
      <c r="BK5085"/>
      <c r="BM5085"/>
      <c r="BN5085"/>
      <c r="BO5085"/>
    </row>
    <row r="5086" spans="1:67">
      <c r="A5086"/>
      <c r="B5086"/>
      <c r="C5086"/>
      <c r="E5086"/>
      <c r="F5086"/>
      <c r="G5086"/>
      <c r="I5086"/>
      <c r="J5086"/>
      <c r="K5086"/>
      <c r="M5086"/>
      <c r="N5086"/>
      <c r="O5086"/>
      <c r="Q5086"/>
      <c r="R5086"/>
      <c r="S5086"/>
      <c r="U5086"/>
      <c r="V5086"/>
      <c r="W5086"/>
      <c r="Y5086"/>
      <c r="Z5086"/>
      <c r="AA5086"/>
      <c r="AC5086"/>
      <c r="AD5086"/>
      <c r="AE5086"/>
      <c r="AG5086"/>
      <c r="AH5086"/>
      <c r="AI5086"/>
      <c r="AK5086"/>
      <c r="AL5086"/>
      <c r="AM5086"/>
      <c r="AO5086"/>
      <c r="AP5086"/>
      <c r="AQ5086"/>
      <c r="AS5086"/>
      <c r="AT5086"/>
      <c r="AU5086"/>
      <c r="AW5086"/>
      <c r="AX5086"/>
      <c r="AY5086"/>
      <c r="BA5086"/>
      <c r="BB5086"/>
      <c r="BC5086"/>
      <c r="BE5086"/>
      <c r="BF5086"/>
      <c r="BG5086"/>
      <c r="BI5086"/>
      <c r="BJ5086"/>
      <c r="BK5086"/>
      <c r="BM5086"/>
      <c r="BN5086"/>
      <c r="BO5086"/>
    </row>
    <row r="5087" spans="1:67">
      <c r="A5087"/>
      <c r="B5087"/>
      <c r="C5087"/>
      <c r="E5087"/>
      <c r="F5087"/>
      <c r="G5087"/>
      <c r="I5087"/>
      <c r="J5087"/>
      <c r="K5087"/>
      <c r="M5087"/>
      <c r="N5087"/>
      <c r="O5087"/>
      <c r="Q5087"/>
      <c r="R5087"/>
      <c r="S5087"/>
      <c r="U5087"/>
      <c r="V5087"/>
      <c r="W5087"/>
      <c r="Y5087"/>
      <c r="Z5087"/>
      <c r="AA5087"/>
      <c r="AC5087"/>
      <c r="AD5087"/>
      <c r="AE5087"/>
      <c r="AG5087"/>
      <c r="AH5087"/>
      <c r="AI5087"/>
      <c r="AK5087"/>
      <c r="AL5087"/>
      <c r="AM5087"/>
      <c r="AO5087"/>
      <c r="AP5087"/>
      <c r="AQ5087"/>
      <c r="AS5087"/>
      <c r="AT5087"/>
      <c r="AU5087"/>
      <c r="AW5087"/>
      <c r="AX5087"/>
      <c r="AY5087"/>
      <c r="BA5087"/>
      <c r="BB5087"/>
      <c r="BC5087"/>
      <c r="BE5087"/>
      <c r="BF5087"/>
      <c r="BG5087"/>
      <c r="BI5087"/>
      <c r="BJ5087"/>
      <c r="BK5087"/>
      <c r="BM5087"/>
      <c r="BN5087"/>
      <c r="BO5087"/>
    </row>
    <row r="5088" spans="1:67">
      <c r="A5088"/>
      <c r="B5088"/>
      <c r="C5088"/>
      <c r="E5088"/>
      <c r="F5088"/>
      <c r="G5088"/>
      <c r="I5088"/>
      <c r="J5088"/>
      <c r="K5088"/>
      <c r="M5088"/>
      <c r="N5088"/>
      <c r="O5088"/>
      <c r="Q5088"/>
      <c r="R5088"/>
      <c r="S5088"/>
      <c r="U5088"/>
      <c r="V5088"/>
      <c r="W5088"/>
      <c r="Y5088"/>
      <c r="Z5088"/>
      <c r="AA5088"/>
      <c r="AC5088"/>
      <c r="AD5088"/>
      <c r="AE5088"/>
      <c r="AG5088"/>
      <c r="AH5088"/>
      <c r="AI5088"/>
      <c r="AK5088"/>
      <c r="AL5088"/>
      <c r="AM5088"/>
      <c r="AO5088"/>
      <c r="AP5088"/>
      <c r="AQ5088"/>
      <c r="AS5088"/>
      <c r="AT5088"/>
      <c r="AU5088"/>
      <c r="AW5088"/>
      <c r="AX5088"/>
      <c r="AY5088"/>
      <c r="BA5088"/>
      <c r="BB5088"/>
      <c r="BC5088"/>
      <c r="BE5088"/>
      <c r="BF5088"/>
      <c r="BG5088"/>
      <c r="BI5088"/>
      <c r="BJ5088"/>
      <c r="BK5088"/>
      <c r="BM5088"/>
      <c r="BN5088"/>
      <c r="BO5088"/>
    </row>
    <row r="5089" spans="1:67">
      <c r="A5089"/>
      <c r="B5089"/>
      <c r="C5089"/>
      <c r="E5089"/>
      <c r="F5089"/>
      <c r="G5089"/>
      <c r="I5089"/>
      <c r="J5089"/>
      <c r="K5089"/>
      <c r="M5089"/>
      <c r="N5089"/>
      <c r="O5089"/>
      <c r="Q5089"/>
      <c r="R5089"/>
      <c r="S5089"/>
      <c r="U5089"/>
      <c r="V5089"/>
      <c r="W5089"/>
      <c r="Y5089"/>
      <c r="Z5089"/>
      <c r="AA5089"/>
      <c r="AC5089"/>
      <c r="AD5089"/>
      <c r="AE5089"/>
      <c r="AG5089"/>
      <c r="AH5089"/>
      <c r="AI5089"/>
      <c r="AK5089"/>
      <c r="AL5089"/>
      <c r="AM5089"/>
      <c r="AO5089"/>
      <c r="AP5089"/>
      <c r="AQ5089"/>
      <c r="AS5089"/>
      <c r="AT5089"/>
      <c r="AU5089"/>
      <c r="AW5089"/>
      <c r="AX5089"/>
      <c r="AY5089"/>
      <c r="BA5089"/>
      <c r="BB5089"/>
      <c r="BC5089"/>
      <c r="BE5089"/>
      <c r="BF5089"/>
      <c r="BG5089"/>
      <c r="BI5089"/>
      <c r="BJ5089"/>
      <c r="BK5089"/>
      <c r="BM5089"/>
      <c r="BN5089"/>
      <c r="BO5089"/>
    </row>
    <row r="5090" spans="1:67">
      <c r="A5090"/>
      <c r="B5090"/>
      <c r="C5090"/>
      <c r="E5090"/>
      <c r="F5090"/>
      <c r="G5090"/>
      <c r="I5090"/>
      <c r="J5090"/>
      <c r="K5090"/>
      <c r="M5090"/>
      <c r="N5090"/>
      <c r="O5090"/>
      <c r="Q5090"/>
      <c r="R5090"/>
      <c r="S5090"/>
      <c r="U5090"/>
      <c r="V5090"/>
      <c r="W5090"/>
      <c r="Y5090"/>
      <c r="Z5090"/>
      <c r="AA5090"/>
      <c r="AC5090"/>
      <c r="AD5090"/>
      <c r="AE5090"/>
      <c r="AG5090"/>
      <c r="AH5090"/>
      <c r="AI5090"/>
      <c r="AK5090"/>
      <c r="AL5090"/>
      <c r="AM5090"/>
      <c r="AO5090"/>
      <c r="AP5090"/>
      <c r="AQ5090"/>
      <c r="AS5090"/>
      <c r="AT5090"/>
      <c r="AU5090"/>
      <c r="AW5090"/>
      <c r="AX5090"/>
      <c r="AY5090"/>
      <c r="BA5090"/>
      <c r="BB5090"/>
      <c r="BC5090"/>
      <c r="BE5090"/>
      <c r="BF5090"/>
      <c r="BG5090"/>
      <c r="BI5090"/>
      <c r="BJ5090"/>
      <c r="BK5090"/>
      <c r="BM5090"/>
      <c r="BN5090"/>
      <c r="BO5090"/>
    </row>
    <row r="5091" spans="1:67">
      <c r="A5091"/>
      <c r="B5091"/>
      <c r="C5091"/>
      <c r="E5091"/>
      <c r="F5091"/>
      <c r="G5091"/>
      <c r="I5091"/>
      <c r="J5091"/>
      <c r="K5091"/>
      <c r="M5091"/>
      <c r="N5091"/>
      <c r="O5091"/>
      <c r="Q5091"/>
      <c r="R5091"/>
      <c r="S5091"/>
      <c r="U5091"/>
      <c r="V5091"/>
      <c r="W5091"/>
      <c r="Y5091"/>
      <c r="Z5091"/>
      <c r="AA5091"/>
      <c r="AC5091"/>
      <c r="AD5091"/>
      <c r="AE5091"/>
      <c r="AG5091"/>
      <c r="AH5091"/>
      <c r="AI5091"/>
      <c r="AK5091"/>
      <c r="AL5091"/>
      <c r="AM5091"/>
      <c r="AO5091"/>
      <c r="AP5091"/>
      <c r="AQ5091"/>
      <c r="AS5091"/>
      <c r="AT5091"/>
      <c r="AU5091"/>
      <c r="AW5091"/>
      <c r="AX5091"/>
      <c r="AY5091"/>
      <c r="BA5091"/>
      <c r="BB5091"/>
      <c r="BC5091"/>
      <c r="BE5091"/>
      <c r="BF5091"/>
      <c r="BG5091"/>
      <c r="BI5091"/>
      <c r="BJ5091"/>
      <c r="BK5091"/>
      <c r="BM5091"/>
      <c r="BN5091"/>
      <c r="BO5091"/>
    </row>
    <row r="5092" spans="1:67">
      <c r="A5092"/>
      <c r="B5092"/>
      <c r="C5092"/>
      <c r="E5092"/>
      <c r="F5092"/>
      <c r="G5092"/>
      <c r="I5092"/>
      <c r="J5092"/>
      <c r="K5092"/>
      <c r="M5092"/>
      <c r="N5092"/>
      <c r="O5092"/>
      <c r="Q5092"/>
      <c r="R5092"/>
      <c r="S5092"/>
      <c r="U5092"/>
      <c r="V5092"/>
      <c r="W5092"/>
      <c r="Y5092"/>
      <c r="Z5092"/>
      <c r="AA5092"/>
      <c r="AC5092"/>
      <c r="AD5092"/>
      <c r="AE5092"/>
      <c r="AG5092"/>
      <c r="AH5092"/>
      <c r="AI5092"/>
      <c r="AK5092"/>
      <c r="AL5092"/>
      <c r="AM5092"/>
      <c r="AO5092"/>
      <c r="AP5092"/>
      <c r="AQ5092"/>
      <c r="AS5092"/>
      <c r="AT5092"/>
      <c r="AU5092"/>
      <c r="AW5092"/>
      <c r="AX5092"/>
      <c r="AY5092"/>
      <c r="BA5092"/>
      <c r="BB5092"/>
      <c r="BC5092"/>
      <c r="BE5092"/>
      <c r="BF5092"/>
      <c r="BG5092"/>
      <c r="BI5092"/>
      <c r="BJ5092"/>
      <c r="BK5092"/>
      <c r="BM5092"/>
      <c r="BN5092"/>
      <c r="BO5092"/>
    </row>
    <row r="5093" spans="1:67">
      <c r="A5093"/>
      <c r="B5093"/>
      <c r="C5093"/>
      <c r="E5093"/>
      <c r="F5093"/>
      <c r="G5093"/>
      <c r="I5093"/>
      <c r="J5093"/>
      <c r="K5093"/>
      <c r="M5093"/>
      <c r="N5093"/>
      <c r="O5093"/>
      <c r="Q5093"/>
      <c r="R5093"/>
      <c r="S5093"/>
      <c r="U5093"/>
      <c r="V5093"/>
      <c r="W5093"/>
      <c r="Y5093"/>
      <c r="Z5093"/>
      <c r="AA5093"/>
      <c r="AC5093"/>
      <c r="AD5093"/>
      <c r="AE5093"/>
      <c r="AG5093"/>
      <c r="AH5093"/>
      <c r="AI5093"/>
      <c r="AK5093"/>
      <c r="AL5093"/>
      <c r="AM5093"/>
      <c r="AO5093"/>
      <c r="AP5093"/>
      <c r="AQ5093"/>
      <c r="AS5093"/>
      <c r="AT5093"/>
      <c r="AU5093"/>
      <c r="AW5093"/>
      <c r="AX5093"/>
      <c r="AY5093"/>
      <c r="BA5093"/>
      <c r="BB5093"/>
      <c r="BC5093"/>
      <c r="BE5093"/>
      <c r="BF5093"/>
      <c r="BG5093"/>
      <c r="BI5093"/>
      <c r="BJ5093"/>
      <c r="BK5093"/>
      <c r="BM5093"/>
      <c r="BN5093"/>
      <c r="BO5093"/>
    </row>
    <row r="5094" spans="1:67">
      <c r="A5094"/>
      <c r="B5094"/>
      <c r="C5094"/>
      <c r="E5094"/>
      <c r="F5094"/>
      <c r="G5094"/>
      <c r="I5094"/>
      <c r="J5094"/>
      <c r="K5094"/>
      <c r="M5094"/>
      <c r="N5094"/>
      <c r="O5094"/>
      <c r="Q5094"/>
      <c r="R5094"/>
      <c r="S5094"/>
      <c r="U5094"/>
      <c r="V5094"/>
      <c r="W5094"/>
      <c r="Y5094"/>
      <c r="Z5094"/>
      <c r="AA5094"/>
      <c r="AC5094"/>
      <c r="AD5094"/>
      <c r="AE5094"/>
      <c r="AG5094"/>
      <c r="AH5094"/>
      <c r="AI5094"/>
      <c r="AK5094"/>
      <c r="AL5094"/>
      <c r="AM5094"/>
      <c r="AO5094"/>
      <c r="AP5094"/>
      <c r="AQ5094"/>
      <c r="AS5094"/>
      <c r="AT5094"/>
      <c r="AU5094"/>
      <c r="AW5094"/>
      <c r="AX5094"/>
      <c r="AY5094"/>
      <c r="BA5094"/>
      <c r="BB5094"/>
      <c r="BC5094"/>
      <c r="BE5094"/>
      <c r="BF5094"/>
      <c r="BG5094"/>
      <c r="BI5094"/>
      <c r="BJ5094"/>
      <c r="BK5094"/>
      <c r="BM5094"/>
      <c r="BN5094"/>
      <c r="BO5094"/>
    </row>
    <row r="5095" spans="1:67">
      <c r="A5095"/>
      <c r="B5095"/>
      <c r="C5095"/>
      <c r="E5095"/>
      <c r="F5095"/>
      <c r="G5095"/>
      <c r="I5095"/>
      <c r="J5095"/>
      <c r="K5095"/>
      <c r="M5095"/>
      <c r="N5095"/>
      <c r="O5095"/>
      <c r="Q5095"/>
      <c r="R5095"/>
      <c r="S5095"/>
      <c r="U5095"/>
      <c r="V5095"/>
      <c r="W5095"/>
      <c r="Y5095"/>
      <c r="Z5095"/>
      <c r="AA5095"/>
      <c r="AC5095"/>
      <c r="AD5095"/>
      <c r="AE5095"/>
      <c r="AG5095"/>
      <c r="AH5095"/>
      <c r="AI5095"/>
      <c r="AK5095"/>
      <c r="AL5095"/>
      <c r="AM5095"/>
      <c r="AO5095"/>
      <c r="AP5095"/>
      <c r="AQ5095"/>
      <c r="AS5095"/>
      <c r="AT5095"/>
      <c r="AU5095"/>
      <c r="AW5095"/>
      <c r="AX5095"/>
      <c r="AY5095"/>
      <c r="BA5095"/>
      <c r="BB5095"/>
      <c r="BC5095"/>
      <c r="BE5095"/>
      <c r="BF5095"/>
      <c r="BG5095"/>
      <c r="BI5095"/>
      <c r="BJ5095"/>
      <c r="BK5095"/>
      <c r="BM5095"/>
      <c r="BN5095"/>
      <c r="BO5095"/>
    </row>
    <row r="5096" spans="1:67">
      <c r="A5096"/>
      <c r="B5096"/>
      <c r="C5096"/>
      <c r="E5096"/>
      <c r="F5096"/>
      <c r="G5096"/>
      <c r="I5096"/>
      <c r="J5096"/>
      <c r="K5096"/>
      <c r="M5096"/>
      <c r="N5096"/>
      <c r="O5096"/>
      <c r="Q5096"/>
      <c r="R5096"/>
      <c r="S5096"/>
      <c r="U5096"/>
      <c r="V5096"/>
      <c r="W5096"/>
      <c r="Y5096"/>
      <c r="Z5096"/>
      <c r="AA5096"/>
      <c r="AC5096"/>
      <c r="AD5096"/>
      <c r="AE5096"/>
      <c r="AG5096"/>
      <c r="AH5096"/>
      <c r="AI5096"/>
      <c r="AK5096"/>
      <c r="AL5096"/>
      <c r="AM5096"/>
      <c r="AO5096"/>
      <c r="AP5096"/>
      <c r="AQ5096"/>
      <c r="AS5096"/>
      <c r="AT5096"/>
      <c r="AU5096"/>
      <c r="AW5096"/>
      <c r="AX5096"/>
      <c r="AY5096"/>
      <c r="BA5096"/>
      <c r="BB5096"/>
      <c r="BC5096"/>
      <c r="BE5096"/>
      <c r="BF5096"/>
      <c r="BG5096"/>
      <c r="BI5096"/>
      <c r="BJ5096"/>
      <c r="BK5096"/>
      <c r="BM5096"/>
      <c r="BN5096"/>
      <c r="BO5096"/>
    </row>
    <row r="5097" spans="1:67">
      <c r="A5097"/>
      <c r="B5097"/>
      <c r="C5097"/>
      <c r="E5097"/>
      <c r="F5097"/>
      <c r="G5097"/>
      <c r="I5097"/>
      <c r="J5097"/>
      <c r="K5097"/>
      <c r="M5097"/>
      <c r="N5097"/>
      <c r="O5097"/>
      <c r="Q5097"/>
      <c r="R5097"/>
      <c r="S5097"/>
      <c r="U5097"/>
      <c r="V5097"/>
      <c r="W5097"/>
      <c r="Y5097"/>
      <c r="Z5097"/>
      <c r="AA5097"/>
      <c r="AC5097"/>
      <c r="AD5097"/>
      <c r="AE5097"/>
      <c r="AG5097"/>
      <c r="AH5097"/>
      <c r="AI5097"/>
      <c r="AK5097"/>
      <c r="AL5097"/>
      <c r="AM5097"/>
      <c r="AO5097"/>
      <c r="AP5097"/>
      <c r="AQ5097"/>
      <c r="AS5097"/>
      <c r="AT5097"/>
      <c r="AU5097"/>
      <c r="AW5097"/>
      <c r="AX5097"/>
      <c r="AY5097"/>
      <c r="BA5097"/>
      <c r="BB5097"/>
      <c r="BC5097"/>
      <c r="BE5097"/>
      <c r="BF5097"/>
      <c r="BG5097"/>
      <c r="BI5097"/>
      <c r="BJ5097"/>
      <c r="BK5097"/>
      <c r="BM5097"/>
      <c r="BN5097"/>
      <c r="BO5097"/>
    </row>
    <row r="5098" spans="1:67">
      <c r="A5098"/>
      <c r="B5098"/>
      <c r="C5098"/>
      <c r="E5098"/>
      <c r="F5098"/>
      <c r="G5098"/>
      <c r="I5098"/>
      <c r="J5098"/>
      <c r="K5098"/>
      <c r="M5098"/>
      <c r="N5098"/>
      <c r="O5098"/>
      <c r="Q5098"/>
      <c r="R5098"/>
      <c r="S5098"/>
      <c r="U5098"/>
      <c r="V5098"/>
      <c r="W5098"/>
      <c r="Y5098"/>
      <c r="Z5098"/>
      <c r="AA5098"/>
      <c r="AC5098"/>
      <c r="AD5098"/>
      <c r="AE5098"/>
      <c r="AG5098"/>
      <c r="AH5098"/>
      <c r="AI5098"/>
      <c r="AK5098"/>
      <c r="AL5098"/>
      <c r="AM5098"/>
      <c r="AO5098"/>
      <c r="AP5098"/>
      <c r="AQ5098"/>
      <c r="AS5098"/>
      <c r="AT5098"/>
      <c r="AU5098"/>
      <c r="AW5098"/>
      <c r="AX5098"/>
      <c r="AY5098"/>
      <c r="BA5098"/>
      <c r="BB5098"/>
      <c r="BC5098"/>
      <c r="BE5098"/>
      <c r="BF5098"/>
      <c r="BG5098"/>
      <c r="BI5098"/>
      <c r="BJ5098"/>
      <c r="BK5098"/>
      <c r="BM5098"/>
      <c r="BN5098"/>
      <c r="BO5098"/>
    </row>
    <row r="5099" spans="1:67">
      <c r="A5099"/>
      <c r="B5099"/>
      <c r="C5099"/>
      <c r="E5099"/>
      <c r="F5099"/>
      <c r="G5099"/>
      <c r="I5099"/>
      <c r="J5099"/>
      <c r="K5099"/>
      <c r="M5099"/>
      <c r="N5099"/>
      <c r="O5099"/>
      <c r="Q5099"/>
      <c r="R5099"/>
      <c r="S5099"/>
      <c r="U5099"/>
      <c r="V5099"/>
      <c r="W5099"/>
      <c r="Y5099"/>
      <c r="Z5099"/>
      <c r="AA5099"/>
      <c r="AC5099"/>
      <c r="AD5099"/>
      <c r="AE5099"/>
      <c r="AG5099"/>
      <c r="AH5099"/>
      <c r="AI5099"/>
      <c r="AK5099"/>
      <c r="AL5099"/>
      <c r="AM5099"/>
      <c r="AO5099"/>
      <c r="AP5099"/>
      <c r="AQ5099"/>
      <c r="AS5099"/>
      <c r="AT5099"/>
      <c r="AU5099"/>
      <c r="AW5099"/>
      <c r="AX5099"/>
      <c r="AY5099"/>
      <c r="BA5099"/>
      <c r="BB5099"/>
      <c r="BC5099"/>
      <c r="BE5099"/>
      <c r="BF5099"/>
      <c r="BG5099"/>
      <c r="BI5099"/>
      <c r="BJ5099"/>
      <c r="BK5099"/>
      <c r="BM5099"/>
      <c r="BN5099"/>
      <c r="BO5099"/>
    </row>
    <row r="5100" spans="1:67">
      <c r="A5100"/>
      <c r="B5100"/>
      <c r="C5100"/>
      <c r="E5100"/>
      <c r="F5100"/>
      <c r="G5100"/>
      <c r="I5100"/>
      <c r="J5100"/>
      <c r="K5100"/>
      <c r="M5100"/>
      <c r="N5100"/>
      <c r="O5100"/>
      <c r="Q5100"/>
      <c r="R5100"/>
      <c r="S5100"/>
      <c r="U5100"/>
      <c r="V5100"/>
      <c r="W5100"/>
      <c r="Y5100"/>
      <c r="Z5100"/>
      <c r="AA5100"/>
      <c r="AC5100"/>
      <c r="AD5100"/>
      <c r="AE5100"/>
      <c r="AG5100"/>
      <c r="AH5100"/>
      <c r="AI5100"/>
      <c r="AK5100"/>
      <c r="AL5100"/>
      <c r="AM5100"/>
      <c r="AO5100"/>
      <c r="AP5100"/>
      <c r="AQ5100"/>
      <c r="AS5100"/>
      <c r="AT5100"/>
      <c r="AU5100"/>
      <c r="AW5100"/>
      <c r="AX5100"/>
      <c r="AY5100"/>
      <c r="BA5100"/>
      <c r="BB5100"/>
      <c r="BC5100"/>
      <c r="BE5100"/>
      <c r="BF5100"/>
      <c r="BG5100"/>
      <c r="BI5100"/>
      <c r="BJ5100"/>
      <c r="BK5100"/>
      <c r="BM5100"/>
      <c r="BN5100"/>
      <c r="BO5100"/>
    </row>
    <row r="5101" spans="1:67">
      <c r="A5101"/>
      <c r="B5101"/>
      <c r="C5101"/>
      <c r="E5101"/>
      <c r="F5101"/>
      <c r="G5101"/>
      <c r="I5101"/>
      <c r="J5101"/>
      <c r="K5101"/>
      <c r="M5101"/>
      <c r="N5101"/>
      <c r="O5101"/>
      <c r="Q5101"/>
      <c r="R5101"/>
      <c r="S5101"/>
      <c r="U5101"/>
      <c r="V5101"/>
      <c r="W5101"/>
      <c r="Y5101"/>
      <c r="Z5101"/>
      <c r="AA5101"/>
      <c r="AC5101"/>
      <c r="AD5101"/>
      <c r="AE5101"/>
      <c r="AG5101"/>
      <c r="AH5101"/>
      <c r="AI5101"/>
      <c r="AK5101"/>
      <c r="AL5101"/>
      <c r="AM5101"/>
      <c r="AO5101"/>
      <c r="AP5101"/>
      <c r="AQ5101"/>
      <c r="AS5101"/>
      <c r="AT5101"/>
      <c r="AU5101"/>
      <c r="AW5101"/>
      <c r="AX5101"/>
      <c r="AY5101"/>
      <c r="BA5101"/>
      <c r="BB5101"/>
      <c r="BC5101"/>
      <c r="BE5101"/>
      <c r="BF5101"/>
      <c r="BG5101"/>
      <c r="BI5101"/>
      <c r="BJ5101"/>
      <c r="BK5101"/>
      <c r="BM5101"/>
      <c r="BN5101"/>
      <c r="BO5101"/>
    </row>
    <row r="5102" spans="1:67">
      <c r="A5102"/>
      <c r="B5102"/>
      <c r="C5102"/>
      <c r="E5102"/>
      <c r="F5102"/>
      <c r="G5102"/>
      <c r="I5102"/>
      <c r="J5102"/>
      <c r="K5102"/>
      <c r="M5102"/>
      <c r="N5102"/>
      <c r="O5102"/>
      <c r="Q5102"/>
      <c r="R5102"/>
      <c r="S5102"/>
      <c r="U5102"/>
      <c r="V5102"/>
      <c r="W5102"/>
      <c r="Y5102"/>
      <c r="Z5102"/>
      <c r="AA5102"/>
      <c r="AC5102"/>
      <c r="AD5102"/>
      <c r="AE5102"/>
      <c r="AG5102"/>
      <c r="AH5102"/>
      <c r="AI5102"/>
      <c r="AK5102"/>
      <c r="AL5102"/>
      <c r="AM5102"/>
      <c r="AO5102"/>
      <c r="AP5102"/>
      <c r="AQ5102"/>
      <c r="AS5102"/>
      <c r="AT5102"/>
      <c r="AU5102"/>
      <c r="AW5102"/>
      <c r="AX5102"/>
      <c r="AY5102"/>
      <c r="BA5102"/>
      <c r="BB5102"/>
      <c r="BC5102"/>
      <c r="BE5102"/>
      <c r="BF5102"/>
      <c r="BG5102"/>
      <c r="BI5102"/>
      <c r="BJ5102"/>
      <c r="BK5102"/>
      <c r="BM5102"/>
      <c r="BN5102"/>
      <c r="BO5102"/>
    </row>
    <row r="5103" spans="1:67">
      <c r="A5103"/>
      <c r="B5103"/>
      <c r="C5103"/>
      <c r="E5103"/>
      <c r="F5103"/>
      <c r="G5103"/>
      <c r="I5103"/>
      <c r="J5103"/>
      <c r="K5103"/>
      <c r="M5103"/>
      <c r="N5103"/>
      <c r="O5103"/>
      <c r="Q5103"/>
      <c r="R5103"/>
      <c r="S5103"/>
      <c r="U5103"/>
      <c r="V5103"/>
      <c r="W5103"/>
      <c r="Y5103"/>
      <c r="Z5103"/>
      <c r="AA5103"/>
      <c r="AC5103"/>
      <c r="AD5103"/>
      <c r="AE5103"/>
      <c r="AG5103"/>
      <c r="AH5103"/>
      <c r="AI5103"/>
      <c r="AK5103"/>
      <c r="AL5103"/>
      <c r="AM5103"/>
      <c r="AO5103"/>
      <c r="AP5103"/>
      <c r="AQ5103"/>
      <c r="AS5103"/>
      <c r="AT5103"/>
      <c r="AU5103"/>
      <c r="AW5103"/>
      <c r="AX5103"/>
      <c r="AY5103"/>
      <c r="BA5103"/>
      <c r="BB5103"/>
      <c r="BC5103"/>
      <c r="BE5103"/>
      <c r="BF5103"/>
      <c r="BG5103"/>
      <c r="BI5103"/>
      <c r="BJ5103"/>
      <c r="BK5103"/>
      <c r="BM5103"/>
      <c r="BN5103"/>
      <c r="BO5103"/>
    </row>
    <row r="5104" spans="1:67">
      <c r="A5104"/>
      <c r="B5104"/>
      <c r="C5104"/>
      <c r="E5104"/>
      <c r="F5104"/>
      <c r="G5104"/>
      <c r="I5104"/>
      <c r="J5104"/>
      <c r="K5104"/>
      <c r="M5104"/>
      <c r="N5104"/>
      <c r="O5104"/>
      <c r="Q5104"/>
      <c r="R5104"/>
      <c r="S5104"/>
      <c r="U5104"/>
      <c r="V5104"/>
      <c r="W5104"/>
      <c r="Y5104"/>
      <c r="Z5104"/>
      <c r="AA5104"/>
      <c r="AC5104"/>
      <c r="AD5104"/>
      <c r="AE5104"/>
      <c r="AG5104"/>
      <c r="AH5104"/>
      <c r="AI5104"/>
      <c r="AK5104"/>
      <c r="AL5104"/>
      <c r="AM5104"/>
      <c r="AO5104"/>
      <c r="AP5104"/>
      <c r="AQ5104"/>
      <c r="AS5104"/>
      <c r="AT5104"/>
      <c r="AU5104"/>
      <c r="AW5104"/>
      <c r="AX5104"/>
      <c r="AY5104"/>
      <c r="BA5104"/>
      <c r="BB5104"/>
      <c r="BC5104"/>
      <c r="BE5104"/>
      <c r="BF5104"/>
      <c r="BG5104"/>
      <c r="BI5104"/>
      <c r="BJ5104"/>
      <c r="BK5104"/>
      <c r="BM5104"/>
      <c r="BN5104"/>
      <c r="BO5104"/>
    </row>
    <row r="5105" spans="1:67">
      <c r="A5105"/>
      <c r="B5105"/>
      <c r="C5105"/>
      <c r="E5105"/>
      <c r="F5105"/>
      <c r="G5105"/>
      <c r="I5105"/>
      <c r="J5105"/>
      <c r="K5105"/>
      <c r="M5105"/>
      <c r="N5105"/>
      <c r="O5105"/>
      <c r="Q5105"/>
      <c r="R5105"/>
      <c r="S5105"/>
      <c r="U5105"/>
      <c r="V5105"/>
      <c r="W5105"/>
      <c r="Y5105"/>
      <c r="Z5105"/>
      <c r="AA5105"/>
      <c r="AC5105"/>
      <c r="AD5105"/>
      <c r="AE5105"/>
      <c r="AG5105"/>
      <c r="AH5105"/>
      <c r="AI5105"/>
      <c r="AK5105"/>
      <c r="AL5105"/>
      <c r="AM5105"/>
      <c r="AO5105"/>
      <c r="AP5105"/>
      <c r="AQ5105"/>
      <c r="AS5105"/>
      <c r="AT5105"/>
      <c r="AU5105"/>
      <c r="AW5105"/>
      <c r="AX5105"/>
      <c r="AY5105"/>
      <c r="BA5105"/>
      <c r="BB5105"/>
      <c r="BC5105"/>
      <c r="BE5105"/>
      <c r="BF5105"/>
      <c r="BG5105"/>
      <c r="BI5105"/>
      <c r="BJ5105"/>
      <c r="BK5105"/>
      <c r="BM5105"/>
      <c r="BN5105"/>
      <c r="BO5105"/>
    </row>
    <row r="5106" spans="1:67">
      <c r="A5106"/>
      <c r="B5106"/>
      <c r="C5106"/>
      <c r="E5106"/>
      <c r="F5106"/>
      <c r="G5106"/>
      <c r="I5106"/>
      <c r="J5106"/>
      <c r="K5106"/>
      <c r="M5106"/>
      <c r="N5106"/>
      <c r="O5106"/>
      <c r="Q5106"/>
      <c r="R5106"/>
      <c r="S5106"/>
      <c r="U5106"/>
      <c r="V5106"/>
      <c r="W5106"/>
      <c r="Y5106"/>
      <c r="Z5106"/>
      <c r="AA5106"/>
      <c r="AC5106"/>
      <c r="AD5106"/>
      <c r="AE5106"/>
      <c r="AG5106"/>
      <c r="AH5106"/>
      <c r="AI5106"/>
      <c r="AK5106"/>
      <c r="AL5106"/>
      <c r="AM5106"/>
      <c r="AO5106"/>
      <c r="AP5106"/>
      <c r="AQ5106"/>
      <c r="AS5106"/>
      <c r="AT5106"/>
      <c r="AU5106"/>
      <c r="AW5106"/>
      <c r="AX5106"/>
      <c r="AY5106"/>
      <c r="BA5106"/>
      <c r="BB5106"/>
      <c r="BC5106"/>
      <c r="BE5106"/>
      <c r="BF5106"/>
      <c r="BG5106"/>
      <c r="BI5106"/>
      <c r="BJ5106"/>
      <c r="BK5106"/>
      <c r="BM5106"/>
      <c r="BN5106"/>
      <c r="BO5106"/>
    </row>
    <row r="5107" spans="1:67">
      <c r="A5107"/>
      <c r="B5107"/>
      <c r="C5107"/>
      <c r="E5107"/>
      <c r="F5107"/>
      <c r="G5107"/>
      <c r="I5107"/>
      <c r="J5107"/>
      <c r="K5107"/>
      <c r="M5107"/>
      <c r="N5107"/>
      <c r="O5107"/>
      <c r="Q5107"/>
      <c r="R5107"/>
      <c r="S5107"/>
      <c r="U5107"/>
      <c r="V5107"/>
      <c r="W5107"/>
      <c r="Y5107"/>
      <c r="Z5107"/>
      <c r="AA5107"/>
      <c r="AC5107"/>
      <c r="AD5107"/>
      <c r="AE5107"/>
      <c r="AG5107"/>
      <c r="AH5107"/>
      <c r="AI5107"/>
      <c r="AK5107"/>
      <c r="AL5107"/>
      <c r="AM5107"/>
      <c r="AO5107"/>
      <c r="AP5107"/>
      <c r="AQ5107"/>
      <c r="AS5107"/>
      <c r="AT5107"/>
      <c r="AU5107"/>
      <c r="AW5107"/>
      <c r="AX5107"/>
      <c r="AY5107"/>
      <c r="BA5107"/>
      <c r="BB5107"/>
      <c r="BC5107"/>
      <c r="BE5107"/>
      <c r="BF5107"/>
      <c r="BG5107"/>
      <c r="BI5107"/>
      <c r="BJ5107"/>
      <c r="BK5107"/>
      <c r="BM5107"/>
      <c r="BN5107"/>
      <c r="BO5107"/>
    </row>
    <row r="5108" spans="1:67">
      <c r="A5108"/>
      <c r="B5108"/>
      <c r="C5108"/>
      <c r="E5108"/>
      <c r="F5108"/>
      <c r="G5108"/>
      <c r="I5108"/>
      <c r="J5108"/>
      <c r="K5108"/>
      <c r="M5108"/>
      <c r="N5108"/>
      <c r="O5108"/>
      <c r="Q5108"/>
      <c r="R5108"/>
      <c r="S5108"/>
      <c r="U5108"/>
      <c r="V5108"/>
      <c r="W5108"/>
      <c r="Y5108"/>
      <c r="Z5108"/>
      <c r="AA5108"/>
      <c r="AC5108"/>
      <c r="AD5108"/>
      <c r="AE5108"/>
      <c r="AG5108"/>
      <c r="AH5108"/>
      <c r="AI5108"/>
      <c r="AK5108"/>
      <c r="AL5108"/>
      <c r="AM5108"/>
      <c r="AO5108"/>
      <c r="AP5108"/>
      <c r="AQ5108"/>
      <c r="AS5108"/>
      <c r="AT5108"/>
      <c r="AU5108"/>
      <c r="AW5108"/>
      <c r="AX5108"/>
      <c r="AY5108"/>
      <c r="BA5108"/>
      <c r="BB5108"/>
      <c r="BC5108"/>
      <c r="BE5108"/>
      <c r="BF5108"/>
      <c r="BG5108"/>
      <c r="BI5108"/>
      <c r="BJ5108"/>
      <c r="BK5108"/>
      <c r="BM5108"/>
      <c r="BN5108"/>
      <c r="BO5108"/>
    </row>
    <row r="5109" spans="1:67">
      <c r="A5109"/>
      <c r="B5109"/>
      <c r="C5109"/>
      <c r="E5109"/>
      <c r="F5109"/>
      <c r="G5109"/>
      <c r="I5109"/>
      <c r="J5109"/>
      <c r="K5109"/>
      <c r="M5109"/>
      <c r="N5109"/>
      <c r="O5109"/>
      <c r="Q5109"/>
      <c r="R5109"/>
      <c r="S5109"/>
      <c r="U5109"/>
      <c r="V5109"/>
      <c r="W5109"/>
      <c r="Y5109"/>
      <c r="Z5109"/>
      <c r="AA5109"/>
      <c r="AC5109"/>
      <c r="AD5109"/>
      <c r="AE5109"/>
      <c r="AG5109"/>
      <c r="AH5109"/>
      <c r="AI5109"/>
      <c r="AK5109"/>
      <c r="AL5109"/>
      <c r="AM5109"/>
      <c r="AO5109"/>
      <c r="AP5109"/>
      <c r="AQ5109"/>
      <c r="AS5109"/>
      <c r="AT5109"/>
      <c r="AU5109"/>
      <c r="AW5109"/>
      <c r="AX5109"/>
      <c r="AY5109"/>
      <c r="BA5109"/>
      <c r="BB5109"/>
      <c r="BC5109"/>
      <c r="BE5109"/>
      <c r="BF5109"/>
      <c r="BG5109"/>
      <c r="BI5109"/>
      <c r="BJ5109"/>
      <c r="BK5109"/>
      <c r="BM5109"/>
      <c r="BN5109"/>
      <c r="BO5109"/>
    </row>
    <row r="5110" spans="1:67">
      <c r="A5110"/>
      <c r="B5110"/>
      <c r="C5110"/>
      <c r="E5110"/>
      <c r="F5110"/>
      <c r="G5110"/>
      <c r="I5110"/>
      <c r="J5110"/>
      <c r="K5110"/>
      <c r="M5110"/>
      <c r="N5110"/>
      <c r="O5110"/>
      <c r="Q5110"/>
      <c r="R5110"/>
      <c r="S5110"/>
      <c r="U5110"/>
      <c r="V5110"/>
      <c r="W5110"/>
      <c r="Y5110"/>
      <c r="Z5110"/>
      <c r="AA5110"/>
      <c r="AC5110"/>
      <c r="AD5110"/>
      <c r="AE5110"/>
      <c r="AG5110"/>
      <c r="AH5110"/>
      <c r="AI5110"/>
      <c r="AK5110"/>
      <c r="AL5110"/>
      <c r="AM5110"/>
      <c r="AO5110"/>
      <c r="AP5110"/>
      <c r="AQ5110"/>
      <c r="AS5110"/>
      <c r="AT5110"/>
      <c r="AU5110"/>
      <c r="AW5110"/>
      <c r="AX5110"/>
      <c r="AY5110"/>
      <c r="BA5110"/>
      <c r="BB5110"/>
      <c r="BC5110"/>
      <c r="BE5110"/>
      <c r="BF5110"/>
      <c r="BG5110"/>
      <c r="BI5110"/>
      <c r="BJ5110"/>
      <c r="BK5110"/>
      <c r="BM5110"/>
      <c r="BN5110"/>
      <c r="BO5110"/>
    </row>
    <row r="5111" spans="1:67">
      <c r="A5111"/>
      <c r="B5111"/>
      <c r="C5111"/>
      <c r="E5111"/>
      <c r="F5111"/>
      <c r="G5111"/>
      <c r="I5111"/>
      <c r="J5111"/>
      <c r="K5111"/>
      <c r="M5111"/>
      <c r="N5111"/>
      <c r="O5111"/>
      <c r="Q5111"/>
      <c r="R5111"/>
      <c r="S5111"/>
      <c r="U5111"/>
      <c r="V5111"/>
      <c r="W5111"/>
      <c r="Y5111"/>
      <c r="Z5111"/>
      <c r="AA5111"/>
      <c r="AC5111"/>
      <c r="AD5111"/>
      <c r="AE5111"/>
      <c r="AG5111"/>
      <c r="AH5111"/>
      <c r="AI5111"/>
      <c r="AK5111"/>
      <c r="AL5111"/>
      <c r="AM5111"/>
      <c r="AO5111"/>
      <c r="AP5111"/>
      <c r="AQ5111"/>
      <c r="AS5111"/>
      <c r="AT5111"/>
      <c r="AU5111"/>
      <c r="AW5111"/>
      <c r="AX5111"/>
      <c r="AY5111"/>
      <c r="BA5111"/>
      <c r="BB5111"/>
      <c r="BC5111"/>
      <c r="BE5111"/>
      <c r="BF5111"/>
      <c r="BG5111"/>
      <c r="BI5111"/>
      <c r="BJ5111"/>
      <c r="BK5111"/>
      <c r="BM5111"/>
      <c r="BN5111"/>
      <c r="BO5111"/>
    </row>
    <row r="5112" spans="1:67">
      <c r="A5112"/>
      <c r="B5112"/>
      <c r="C5112"/>
      <c r="E5112"/>
      <c r="F5112"/>
      <c r="G5112"/>
      <c r="I5112"/>
      <c r="J5112"/>
      <c r="K5112"/>
      <c r="M5112"/>
      <c r="N5112"/>
      <c r="O5112"/>
      <c r="Q5112"/>
      <c r="R5112"/>
      <c r="S5112"/>
      <c r="U5112"/>
      <c r="V5112"/>
      <c r="W5112"/>
      <c r="Y5112"/>
      <c r="Z5112"/>
      <c r="AA5112"/>
      <c r="AC5112"/>
      <c r="AD5112"/>
      <c r="AE5112"/>
      <c r="AG5112"/>
      <c r="AH5112"/>
      <c r="AI5112"/>
      <c r="AK5112"/>
      <c r="AL5112"/>
      <c r="AM5112"/>
      <c r="AO5112"/>
      <c r="AP5112"/>
      <c r="AQ5112"/>
      <c r="AS5112"/>
      <c r="AT5112"/>
      <c r="AU5112"/>
      <c r="AW5112"/>
      <c r="AX5112"/>
      <c r="AY5112"/>
      <c r="BA5112"/>
      <c r="BB5112"/>
      <c r="BC5112"/>
      <c r="BE5112"/>
      <c r="BF5112"/>
      <c r="BG5112"/>
      <c r="BI5112"/>
      <c r="BJ5112"/>
      <c r="BK5112"/>
      <c r="BM5112"/>
      <c r="BN5112"/>
      <c r="BO5112"/>
    </row>
    <row r="5113" spans="1:67">
      <c r="A5113"/>
      <c r="B5113"/>
      <c r="C5113"/>
      <c r="E5113"/>
      <c r="F5113"/>
      <c r="G5113"/>
      <c r="I5113"/>
      <c r="J5113"/>
      <c r="K5113"/>
      <c r="M5113"/>
      <c r="N5113"/>
      <c r="O5113"/>
      <c r="Q5113"/>
      <c r="R5113"/>
      <c r="S5113"/>
      <c r="U5113"/>
      <c r="V5113"/>
      <c r="W5113"/>
      <c r="Y5113"/>
      <c r="Z5113"/>
      <c r="AA5113"/>
      <c r="AC5113"/>
      <c r="AD5113"/>
      <c r="AE5113"/>
      <c r="AG5113"/>
      <c r="AH5113"/>
      <c r="AI5113"/>
      <c r="AK5113"/>
      <c r="AL5113"/>
      <c r="AM5113"/>
      <c r="AO5113"/>
      <c r="AP5113"/>
      <c r="AQ5113"/>
      <c r="AS5113"/>
      <c r="AT5113"/>
      <c r="AU5113"/>
      <c r="AW5113"/>
      <c r="AX5113"/>
      <c r="AY5113"/>
      <c r="BA5113"/>
      <c r="BB5113"/>
      <c r="BC5113"/>
      <c r="BE5113"/>
      <c r="BF5113"/>
      <c r="BG5113"/>
      <c r="BI5113"/>
      <c r="BJ5113"/>
      <c r="BK5113"/>
      <c r="BM5113"/>
      <c r="BN5113"/>
      <c r="BO5113"/>
    </row>
    <row r="5114" spans="1:67">
      <c r="A5114"/>
      <c r="B5114"/>
      <c r="C5114"/>
      <c r="E5114"/>
      <c r="F5114"/>
      <c r="G5114"/>
      <c r="I5114"/>
      <c r="J5114"/>
      <c r="K5114"/>
      <c r="M5114"/>
      <c r="N5114"/>
      <c r="O5114"/>
      <c r="Q5114"/>
      <c r="R5114"/>
      <c r="S5114"/>
      <c r="U5114"/>
      <c r="V5114"/>
      <c r="W5114"/>
      <c r="Y5114"/>
      <c r="Z5114"/>
      <c r="AA5114"/>
      <c r="AC5114"/>
      <c r="AD5114"/>
      <c r="AE5114"/>
      <c r="AG5114"/>
      <c r="AH5114"/>
      <c r="AI5114"/>
      <c r="AK5114"/>
      <c r="AL5114"/>
      <c r="AM5114"/>
      <c r="AO5114"/>
      <c r="AP5114"/>
      <c r="AQ5114"/>
      <c r="AS5114"/>
      <c r="AT5114"/>
      <c r="AU5114"/>
      <c r="AW5114"/>
      <c r="AX5114"/>
      <c r="AY5114"/>
      <c r="BA5114"/>
      <c r="BB5114"/>
      <c r="BC5114"/>
      <c r="BE5114"/>
      <c r="BF5114"/>
      <c r="BG5114"/>
      <c r="BI5114"/>
      <c r="BJ5114"/>
      <c r="BK5114"/>
      <c r="BM5114"/>
      <c r="BN5114"/>
      <c r="BO5114"/>
    </row>
    <row r="5115" spans="1:67">
      <c r="A5115"/>
      <c r="B5115"/>
      <c r="C5115"/>
      <c r="E5115"/>
      <c r="F5115"/>
      <c r="G5115"/>
      <c r="I5115"/>
      <c r="J5115"/>
      <c r="K5115"/>
      <c r="M5115"/>
      <c r="N5115"/>
      <c r="O5115"/>
      <c r="Q5115"/>
      <c r="R5115"/>
      <c r="S5115"/>
      <c r="U5115"/>
      <c r="V5115"/>
      <c r="W5115"/>
      <c r="Y5115"/>
      <c r="Z5115"/>
      <c r="AA5115"/>
      <c r="AC5115"/>
      <c r="AD5115"/>
      <c r="AE5115"/>
      <c r="AG5115"/>
      <c r="AH5115"/>
      <c r="AI5115"/>
      <c r="AK5115"/>
      <c r="AL5115"/>
      <c r="AM5115"/>
      <c r="AO5115"/>
      <c r="AP5115"/>
      <c r="AQ5115"/>
      <c r="AS5115"/>
      <c r="AT5115"/>
      <c r="AU5115"/>
      <c r="AW5115"/>
      <c r="AX5115"/>
      <c r="AY5115"/>
      <c r="BA5115"/>
      <c r="BB5115"/>
      <c r="BC5115"/>
      <c r="BE5115"/>
      <c r="BF5115"/>
      <c r="BG5115"/>
      <c r="BI5115"/>
      <c r="BJ5115"/>
      <c r="BK5115"/>
      <c r="BM5115"/>
      <c r="BN5115"/>
      <c r="BO5115"/>
    </row>
    <row r="5116" spans="1:67">
      <c r="A5116"/>
      <c r="B5116"/>
      <c r="C5116"/>
      <c r="E5116"/>
      <c r="F5116"/>
      <c r="G5116"/>
      <c r="I5116"/>
      <c r="J5116"/>
      <c r="K5116"/>
      <c r="M5116"/>
      <c r="N5116"/>
      <c r="O5116"/>
      <c r="Q5116"/>
      <c r="R5116"/>
      <c r="S5116"/>
      <c r="U5116"/>
      <c r="V5116"/>
      <c r="W5116"/>
      <c r="Y5116"/>
      <c r="Z5116"/>
      <c r="AA5116"/>
      <c r="AC5116"/>
      <c r="AD5116"/>
      <c r="AE5116"/>
      <c r="AG5116"/>
      <c r="AH5116"/>
      <c r="AI5116"/>
      <c r="AK5116"/>
      <c r="AL5116"/>
      <c r="AM5116"/>
      <c r="AO5116"/>
      <c r="AP5116"/>
      <c r="AQ5116"/>
      <c r="AS5116"/>
      <c r="AT5116"/>
      <c r="AU5116"/>
      <c r="AW5116"/>
      <c r="AX5116"/>
      <c r="AY5116"/>
      <c r="BA5116"/>
      <c r="BB5116"/>
      <c r="BC5116"/>
      <c r="BE5116"/>
      <c r="BF5116"/>
      <c r="BG5116"/>
      <c r="BI5116"/>
      <c r="BJ5116"/>
      <c r="BK5116"/>
      <c r="BM5116"/>
      <c r="BN5116"/>
      <c r="BO5116"/>
    </row>
    <row r="5117" spans="1:67">
      <c r="A5117"/>
      <c r="B5117"/>
      <c r="C5117"/>
      <c r="E5117"/>
      <c r="F5117"/>
      <c r="G5117"/>
      <c r="I5117"/>
      <c r="J5117"/>
      <c r="K5117"/>
      <c r="M5117"/>
      <c r="N5117"/>
      <c r="O5117"/>
      <c r="Q5117"/>
      <c r="R5117"/>
      <c r="S5117"/>
      <c r="U5117"/>
      <c r="V5117"/>
      <c r="W5117"/>
      <c r="Y5117"/>
      <c r="Z5117"/>
      <c r="AA5117"/>
      <c r="AC5117"/>
      <c r="AD5117"/>
      <c r="AE5117"/>
      <c r="AG5117"/>
      <c r="AH5117"/>
      <c r="AI5117"/>
      <c r="AK5117"/>
      <c r="AL5117"/>
      <c r="AM5117"/>
      <c r="AO5117"/>
      <c r="AP5117"/>
      <c r="AQ5117"/>
      <c r="AS5117"/>
      <c r="AT5117"/>
      <c r="AU5117"/>
      <c r="AW5117"/>
      <c r="AX5117"/>
      <c r="AY5117"/>
      <c r="BA5117"/>
      <c r="BB5117"/>
      <c r="BC5117"/>
      <c r="BE5117"/>
      <c r="BF5117"/>
      <c r="BG5117"/>
      <c r="BI5117"/>
      <c r="BJ5117"/>
      <c r="BK5117"/>
      <c r="BM5117"/>
      <c r="BN5117"/>
      <c r="BO5117"/>
    </row>
    <row r="5118" spans="1:67">
      <c r="A5118"/>
      <c r="B5118"/>
      <c r="C5118"/>
      <c r="E5118"/>
      <c r="F5118"/>
      <c r="G5118"/>
      <c r="I5118"/>
      <c r="J5118"/>
      <c r="K5118"/>
      <c r="M5118"/>
      <c r="N5118"/>
      <c r="O5118"/>
      <c r="Q5118"/>
      <c r="R5118"/>
      <c r="S5118"/>
      <c r="U5118"/>
      <c r="V5118"/>
      <c r="W5118"/>
      <c r="Y5118"/>
      <c r="Z5118"/>
      <c r="AA5118"/>
      <c r="AC5118"/>
      <c r="AD5118"/>
      <c r="AE5118"/>
      <c r="AG5118"/>
      <c r="AH5118"/>
      <c r="AI5118"/>
      <c r="AK5118"/>
      <c r="AL5118"/>
      <c r="AM5118"/>
      <c r="AO5118"/>
      <c r="AP5118"/>
      <c r="AQ5118"/>
      <c r="AS5118"/>
      <c r="AT5118"/>
      <c r="AU5118"/>
      <c r="AW5118"/>
      <c r="AX5118"/>
      <c r="AY5118"/>
      <c r="BA5118"/>
      <c r="BB5118"/>
      <c r="BC5118"/>
      <c r="BE5118"/>
      <c r="BF5118"/>
      <c r="BG5118"/>
      <c r="BI5118"/>
      <c r="BJ5118"/>
      <c r="BK5118"/>
      <c r="BM5118"/>
      <c r="BN5118"/>
      <c r="BO5118"/>
    </row>
    <row r="5119" spans="1:67">
      <c r="A5119"/>
      <c r="B5119"/>
      <c r="C5119"/>
      <c r="E5119"/>
      <c r="F5119"/>
      <c r="G5119"/>
      <c r="I5119"/>
      <c r="J5119"/>
      <c r="K5119"/>
      <c r="M5119"/>
      <c r="N5119"/>
      <c r="O5119"/>
      <c r="Q5119"/>
      <c r="R5119"/>
      <c r="S5119"/>
      <c r="U5119"/>
      <c r="V5119"/>
      <c r="W5119"/>
      <c r="Y5119"/>
      <c r="Z5119"/>
      <c r="AA5119"/>
      <c r="AC5119"/>
      <c r="AD5119"/>
      <c r="AE5119"/>
      <c r="AG5119"/>
      <c r="AH5119"/>
      <c r="AI5119"/>
      <c r="AK5119"/>
      <c r="AL5119"/>
      <c r="AM5119"/>
      <c r="AO5119"/>
      <c r="AP5119"/>
      <c r="AQ5119"/>
      <c r="AS5119"/>
      <c r="AT5119"/>
      <c r="AU5119"/>
      <c r="AW5119"/>
      <c r="AX5119"/>
      <c r="AY5119"/>
      <c r="BA5119"/>
      <c r="BB5119"/>
      <c r="BC5119"/>
      <c r="BE5119"/>
      <c r="BF5119"/>
      <c r="BG5119"/>
      <c r="BI5119"/>
      <c r="BJ5119"/>
      <c r="BK5119"/>
      <c r="BM5119"/>
      <c r="BN5119"/>
      <c r="BO5119"/>
    </row>
    <row r="5120" spans="1:67">
      <c r="A5120"/>
      <c r="B5120"/>
      <c r="C5120"/>
      <c r="E5120"/>
      <c r="F5120"/>
      <c r="G5120"/>
      <c r="I5120"/>
      <c r="J5120"/>
      <c r="K5120"/>
      <c r="M5120"/>
      <c r="N5120"/>
      <c r="O5120"/>
      <c r="Q5120"/>
      <c r="R5120"/>
      <c r="S5120"/>
      <c r="U5120"/>
      <c r="V5120"/>
      <c r="W5120"/>
      <c r="Y5120"/>
      <c r="Z5120"/>
      <c r="AA5120"/>
      <c r="AC5120"/>
      <c r="AD5120"/>
      <c r="AE5120"/>
      <c r="AG5120"/>
      <c r="AH5120"/>
      <c r="AI5120"/>
      <c r="AK5120"/>
      <c r="AL5120"/>
      <c r="AM5120"/>
      <c r="AO5120"/>
      <c r="AP5120"/>
      <c r="AQ5120"/>
      <c r="AS5120"/>
      <c r="AT5120"/>
      <c r="AU5120"/>
      <c r="AW5120"/>
      <c r="AX5120"/>
      <c r="AY5120"/>
      <c r="BA5120"/>
      <c r="BB5120"/>
      <c r="BC5120"/>
      <c r="BE5120"/>
      <c r="BF5120"/>
      <c r="BG5120"/>
      <c r="BI5120"/>
      <c r="BJ5120"/>
      <c r="BK5120"/>
      <c r="BM5120"/>
      <c r="BN5120"/>
      <c r="BO5120"/>
    </row>
    <row r="5121" spans="1:67">
      <c r="A5121"/>
      <c r="B5121"/>
      <c r="C5121"/>
      <c r="E5121"/>
      <c r="F5121"/>
      <c r="G5121"/>
      <c r="I5121"/>
      <c r="J5121"/>
      <c r="K5121"/>
      <c r="M5121"/>
      <c r="N5121"/>
      <c r="O5121"/>
      <c r="Q5121"/>
      <c r="R5121"/>
      <c r="S5121"/>
      <c r="U5121"/>
      <c r="V5121"/>
      <c r="W5121"/>
      <c r="Y5121"/>
      <c r="Z5121"/>
      <c r="AA5121"/>
      <c r="AC5121"/>
      <c r="AD5121"/>
      <c r="AE5121"/>
      <c r="AG5121"/>
      <c r="AH5121"/>
      <c r="AI5121"/>
      <c r="AK5121"/>
      <c r="AL5121"/>
      <c r="AM5121"/>
      <c r="AO5121"/>
      <c r="AP5121"/>
      <c r="AQ5121"/>
      <c r="AS5121"/>
      <c r="AT5121"/>
      <c r="AU5121"/>
      <c r="AW5121"/>
      <c r="AX5121"/>
      <c r="AY5121"/>
      <c r="BA5121"/>
      <c r="BB5121"/>
      <c r="BC5121"/>
      <c r="BE5121"/>
      <c r="BF5121"/>
      <c r="BG5121"/>
      <c r="BI5121"/>
      <c r="BJ5121"/>
      <c r="BK5121"/>
      <c r="BM5121"/>
      <c r="BN5121"/>
      <c r="BO5121"/>
    </row>
    <row r="5122" spans="1:67">
      <c r="A5122"/>
      <c r="B5122"/>
      <c r="C5122"/>
      <c r="E5122"/>
      <c r="F5122"/>
      <c r="G5122"/>
      <c r="I5122"/>
      <c r="J5122"/>
      <c r="K5122"/>
      <c r="M5122"/>
      <c r="N5122"/>
      <c r="O5122"/>
      <c r="Q5122"/>
      <c r="R5122"/>
      <c r="S5122"/>
      <c r="U5122"/>
      <c r="V5122"/>
      <c r="W5122"/>
      <c r="Y5122"/>
      <c r="Z5122"/>
      <c r="AA5122"/>
      <c r="AC5122"/>
      <c r="AD5122"/>
      <c r="AE5122"/>
      <c r="AG5122"/>
      <c r="AH5122"/>
      <c r="AI5122"/>
      <c r="AK5122"/>
      <c r="AL5122"/>
      <c r="AM5122"/>
      <c r="AO5122"/>
      <c r="AP5122"/>
      <c r="AQ5122"/>
      <c r="AS5122"/>
      <c r="AT5122"/>
      <c r="AU5122"/>
      <c r="AW5122"/>
      <c r="AX5122"/>
      <c r="AY5122"/>
      <c r="BA5122"/>
      <c r="BB5122"/>
      <c r="BC5122"/>
      <c r="BE5122"/>
      <c r="BF5122"/>
      <c r="BG5122"/>
      <c r="BI5122"/>
      <c r="BJ5122"/>
      <c r="BK5122"/>
      <c r="BM5122"/>
      <c r="BN5122"/>
      <c r="BO5122"/>
    </row>
    <row r="5123" spans="1:67">
      <c r="A5123"/>
      <c r="B5123"/>
      <c r="C5123"/>
      <c r="E5123"/>
      <c r="F5123"/>
      <c r="G5123"/>
      <c r="I5123"/>
      <c r="J5123"/>
      <c r="K5123"/>
      <c r="M5123"/>
      <c r="N5123"/>
      <c r="O5123"/>
      <c r="Q5123"/>
      <c r="R5123"/>
      <c r="S5123"/>
      <c r="U5123"/>
      <c r="V5123"/>
      <c r="W5123"/>
      <c r="Y5123"/>
      <c r="Z5123"/>
      <c r="AA5123"/>
      <c r="AC5123"/>
      <c r="AD5123"/>
      <c r="AE5123"/>
      <c r="AG5123"/>
      <c r="AH5123"/>
      <c r="AI5123"/>
      <c r="AK5123"/>
      <c r="AL5123"/>
      <c r="AM5123"/>
      <c r="AO5123"/>
      <c r="AP5123"/>
      <c r="AQ5123"/>
      <c r="AS5123"/>
      <c r="AT5123"/>
      <c r="AU5123"/>
      <c r="AW5123"/>
      <c r="AX5123"/>
      <c r="AY5123"/>
      <c r="BA5123"/>
      <c r="BB5123"/>
      <c r="BC5123"/>
      <c r="BE5123"/>
      <c r="BF5123"/>
      <c r="BG5123"/>
      <c r="BI5123"/>
      <c r="BJ5123"/>
      <c r="BK5123"/>
      <c r="BM5123"/>
      <c r="BN5123"/>
      <c r="BO5123"/>
    </row>
    <row r="5124" spans="1:67">
      <c r="A5124"/>
      <c r="B5124"/>
      <c r="C5124"/>
      <c r="E5124"/>
      <c r="F5124"/>
      <c r="G5124"/>
      <c r="I5124"/>
      <c r="J5124"/>
      <c r="K5124"/>
      <c r="M5124"/>
      <c r="N5124"/>
      <c r="O5124"/>
      <c r="Q5124"/>
      <c r="R5124"/>
      <c r="S5124"/>
      <c r="U5124"/>
      <c r="V5124"/>
      <c r="W5124"/>
      <c r="Y5124"/>
      <c r="Z5124"/>
      <c r="AA5124"/>
      <c r="AC5124"/>
      <c r="AD5124"/>
      <c r="AE5124"/>
      <c r="AG5124"/>
      <c r="AH5124"/>
      <c r="AI5124"/>
      <c r="AK5124"/>
      <c r="AL5124"/>
      <c r="AM5124"/>
      <c r="AO5124"/>
      <c r="AP5124"/>
      <c r="AQ5124"/>
      <c r="AS5124"/>
      <c r="AT5124"/>
      <c r="AU5124"/>
      <c r="AW5124"/>
      <c r="AX5124"/>
      <c r="AY5124"/>
      <c r="BA5124"/>
      <c r="BB5124"/>
      <c r="BC5124"/>
      <c r="BE5124"/>
      <c r="BF5124"/>
      <c r="BG5124"/>
      <c r="BI5124"/>
      <c r="BJ5124"/>
      <c r="BK5124"/>
      <c r="BM5124"/>
      <c r="BN5124"/>
      <c r="BO5124"/>
    </row>
    <row r="5125" spans="1:67">
      <c r="A5125"/>
      <c r="B5125"/>
      <c r="C5125"/>
      <c r="E5125"/>
      <c r="F5125"/>
      <c r="G5125"/>
      <c r="I5125"/>
      <c r="J5125"/>
      <c r="K5125"/>
      <c r="M5125"/>
      <c r="N5125"/>
      <c r="O5125"/>
      <c r="Q5125"/>
      <c r="R5125"/>
      <c r="S5125"/>
      <c r="U5125"/>
      <c r="V5125"/>
      <c r="W5125"/>
      <c r="Y5125"/>
      <c r="Z5125"/>
      <c r="AA5125"/>
      <c r="AC5125"/>
      <c r="AD5125"/>
      <c r="AE5125"/>
      <c r="AG5125"/>
      <c r="AH5125"/>
      <c r="AI5125"/>
      <c r="AK5125"/>
      <c r="AL5125"/>
      <c r="AM5125"/>
      <c r="AO5125"/>
      <c r="AP5125"/>
      <c r="AQ5125"/>
      <c r="AS5125"/>
      <c r="AT5125"/>
      <c r="AU5125"/>
      <c r="AW5125"/>
      <c r="AX5125"/>
      <c r="AY5125"/>
      <c r="BA5125"/>
      <c r="BB5125"/>
      <c r="BC5125"/>
      <c r="BE5125"/>
      <c r="BF5125"/>
      <c r="BG5125"/>
      <c r="BI5125"/>
      <c r="BJ5125"/>
      <c r="BK5125"/>
      <c r="BM5125"/>
      <c r="BN5125"/>
      <c r="BO5125"/>
    </row>
    <row r="5126" spans="1:67">
      <c r="A5126"/>
      <c r="B5126"/>
      <c r="C5126"/>
      <c r="E5126"/>
      <c r="F5126"/>
      <c r="G5126"/>
      <c r="I5126"/>
      <c r="J5126"/>
      <c r="K5126"/>
      <c r="M5126"/>
      <c r="N5126"/>
      <c r="O5126"/>
      <c r="Q5126"/>
      <c r="R5126"/>
      <c r="S5126"/>
      <c r="U5126"/>
      <c r="V5126"/>
      <c r="W5126"/>
      <c r="Y5126"/>
      <c r="Z5126"/>
      <c r="AA5126"/>
      <c r="AC5126"/>
      <c r="AD5126"/>
      <c r="AE5126"/>
      <c r="AG5126"/>
      <c r="AH5126"/>
      <c r="AI5126"/>
      <c r="AK5126"/>
      <c r="AL5126"/>
      <c r="AM5126"/>
      <c r="AO5126"/>
      <c r="AP5126"/>
      <c r="AQ5126"/>
      <c r="AS5126"/>
      <c r="AT5126"/>
      <c r="AU5126"/>
      <c r="AW5126"/>
      <c r="AX5126"/>
      <c r="AY5126"/>
      <c r="BA5126"/>
      <c r="BB5126"/>
      <c r="BC5126"/>
      <c r="BE5126"/>
      <c r="BF5126"/>
      <c r="BG5126"/>
      <c r="BI5126"/>
      <c r="BJ5126"/>
      <c r="BK5126"/>
      <c r="BM5126"/>
      <c r="BN5126"/>
      <c r="BO5126"/>
    </row>
    <row r="5127" spans="1:67">
      <c r="A5127"/>
      <c r="B5127"/>
      <c r="C5127"/>
      <c r="E5127"/>
      <c r="F5127"/>
      <c r="G5127"/>
      <c r="I5127"/>
      <c r="J5127"/>
      <c r="K5127"/>
      <c r="M5127"/>
      <c r="N5127"/>
      <c r="O5127"/>
      <c r="Q5127"/>
      <c r="R5127"/>
      <c r="S5127"/>
      <c r="U5127"/>
      <c r="V5127"/>
      <c r="W5127"/>
      <c r="Y5127"/>
      <c r="Z5127"/>
      <c r="AA5127"/>
      <c r="AC5127"/>
      <c r="AD5127"/>
      <c r="AE5127"/>
      <c r="AG5127"/>
      <c r="AH5127"/>
      <c r="AI5127"/>
      <c r="AK5127"/>
      <c r="AL5127"/>
      <c r="AM5127"/>
      <c r="AO5127"/>
      <c r="AP5127"/>
      <c r="AQ5127"/>
      <c r="AS5127"/>
      <c r="AT5127"/>
      <c r="AU5127"/>
      <c r="AW5127"/>
      <c r="AX5127"/>
      <c r="AY5127"/>
      <c r="BA5127"/>
      <c r="BB5127"/>
      <c r="BC5127"/>
      <c r="BE5127"/>
      <c r="BF5127"/>
      <c r="BG5127"/>
      <c r="BI5127"/>
      <c r="BJ5127"/>
      <c r="BK5127"/>
      <c r="BM5127"/>
      <c r="BN5127"/>
      <c r="BO5127"/>
    </row>
    <row r="5128" spans="1:67">
      <c r="A5128"/>
      <c r="B5128"/>
      <c r="C5128"/>
      <c r="E5128"/>
      <c r="F5128"/>
      <c r="G5128"/>
      <c r="I5128"/>
      <c r="J5128"/>
      <c r="K5128"/>
      <c r="M5128"/>
      <c r="N5128"/>
      <c r="O5128"/>
      <c r="Q5128"/>
      <c r="R5128"/>
      <c r="S5128"/>
      <c r="U5128"/>
      <c r="V5128"/>
      <c r="W5128"/>
      <c r="Y5128"/>
      <c r="Z5128"/>
      <c r="AA5128"/>
      <c r="AC5128"/>
      <c r="AD5128"/>
      <c r="AE5128"/>
      <c r="AG5128"/>
      <c r="AH5128"/>
      <c r="AI5128"/>
      <c r="AK5128"/>
      <c r="AL5128"/>
      <c r="AM5128"/>
      <c r="AO5128"/>
      <c r="AP5128"/>
      <c r="AQ5128"/>
      <c r="AS5128"/>
      <c r="AT5128"/>
      <c r="AU5128"/>
      <c r="AW5128"/>
      <c r="AX5128"/>
      <c r="AY5128"/>
      <c r="BA5128"/>
      <c r="BB5128"/>
      <c r="BC5128"/>
      <c r="BE5128"/>
      <c r="BF5128"/>
      <c r="BG5128"/>
      <c r="BI5128"/>
      <c r="BJ5128"/>
      <c r="BK5128"/>
      <c r="BM5128"/>
      <c r="BN5128"/>
      <c r="BO5128"/>
    </row>
    <row r="5129" spans="1:67">
      <c r="A5129"/>
      <c r="B5129"/>
      <c r="C5129"/>
      <c r="E5129"/>
      <c r="F5129"/>
      <c r="G5129"/>
      <c r="I5129"/>
      <c r="J5129"/>
      <c r="K5129"/>
      <c r="M5129"/>
      <c r="N5129"/>
      <c r="O5129"/>
      <c r="Q5129"/>
      <c r="R5129"/>
      <c r="S5129"/>
      <c r="U5129"/>
      <c r="V5129"/>
      <c r="W5129"/>
      <c r="Y5129"/>
      <c r="Z5129"/>
      <c r="AA5129"/>
      <c r="AC5129"/>
      <c r="AD5129"/>
      <c r="AE5129"/>
      <c r="AG5129"/>
      <c r="AH5129"/>
      <c r="AI5129"/>
      <c r="AK5129"/>
      <c r="AL5129"/>
      <c r="AM5129"/>
      <c r="AO5129"/>
      <c r="AP5129"/>
      <c r="AQ5129"/>
      <c r="AS5129"/>
      <c r="AT5129"/>
      <c r="AU5129"/>
      <c r="AW5129"/>
      <c r="AX5129"/>
      <c r="AY5129"/>
      <c r="BA5129"/>
      <c r="BB5129"/>
      <c r="BC5129"/>
      <c r="BE5129"/>
      <c r="BF5129"/>
      <c r="BG5129"/>
      <c r="BI5129"/>
      <c r="BJ5129"/>
      <c r="BK5129"/>
      <c r="BM5129"/>
      <c r="BN5129"/>
      <c r="BO5129"/>
    </row>
    <row r="5130" spans="1:67">
      <c r="A5130"/>
      <c r="B5130"/>
      <c r="C5130"/>
      <c r="E5130"/>
      <c r="F5130"/>
      <c r="G5130"/>
      <c r="I5130"/>
      <c r="J5130"/>
      <c r="K5130"/>
      <c r="M5130"/>
      <c r="N5130"/>
      <c r="O5130"/>
      <c r="Q5130"/>
      <c r="R5130"/>
      <c r="S5130"/>
      <c r="U5130"/>
      <c r="V5130"/>
      <c r="W5130"/>
      <c r="Y5130"/>
      <c r="Z5130"/>
      <c r="AA5130"/>
      <c r="AC5130"/>
      <c r="AD5130"/>
      <c r="AE5130"/>
      <c r="AG5130"/>
      <c r="AH5130"/>
      <c r="AI5130"/>
      <c r="AK5130"/>
      <c r="AL5130"/>
      <c r="AM5130"/>
      <c r="AO5130"/>
      <c r="AP5130"/>
      <c r="AQ5130"/>
      <c r="AS5130"/>
      <c r="AT5130"/>
      <c r="AU5130"/>
      <c r="AW5130"/>
      <c r="AX5130"/>
      <c r="AY5130"/>
      <c r="BA5130"/>
      <c r="BB5130"/>
      <c r="BC5130"/>
      <c r="BE5130"/>
      <c r="BF5130"/>
      <c r="BG5130"/>
      <c r="BI5130"/>
      <c r="BJ5130"/>
      <c r="BK5130"/>
      <c r="BM5130"/>
      <c r="BN5130"/>
      <c r="BO5130"/>
    </row>
    <row r="5131" spans="1:67">
      <c r="A5131"/>
      <c r="B5131"/>
      <c r="C5131"/>
      <c r="E5131"/>
      <c r="F5131"/>
      <c r="G5131"/>
      <c r="I5131"/>
      <c r="J5131"/>
      <c r="K5131"/>
      <c r="M5131"/>
      <c r="N5131"/>
      <c r="O5131"/>
      <c r="Q5131"/>
      <c r="R5131"/>
      <c r="S5131"/>
      <c r="U5131"/>
      <c r="V5131"/>
      <c r="W5131"/>
      <c r="Y5131"/>
      <c r="Z5131"/>
      <c r="AA5131"/>
      <c r="AC5131"/>
      <c r="AD5131"/>
      <c r="AE5131"/>
      <c r="AG5131"/>
      <c r="AH5131"/>
      <c r="AI5131"/>
      <c r="AK5131"/>
      <c r="AL5131"/>
      <c r="AM5131"/>
      <c r="AO5131"/>
      <c r="AP5131"/>
      <c r="AQ5131"/>
      <c r="AS5131"/>
      <c r="AT5131"/>
      <c r="AU5131"/>
      <c r="AW5131"/>
      <c r="AX5131"/>
      <c r="AY5131"/>
      <c r="BA5131"/>
      <c r="BB5131"/>
      <c r="BC5131"/>
      <c r="BE5131"/>
      <c r="BF5131"/>
      <c r="BG5131"/>
      <c r="BI5131"/>
      <c r="BJ5131"/>
      <c r="BK5131"/>
      <c r="BM5131"/>
      <c r="BN5131"/>
      <c r="BO5131"/>
    </row>
    <row r="5132" spans="1:67">
      <c r="A5132"/>
      <c r="B5132"/>
      <c r="C5132"/>
      <c r="E5132"/>
      <c r="F5132"/>
      <c r="G5132"/>
      <c r="I5132"/>
      <c r="J5132"/>
      <c r="K5132"/>
      <c r="M5132"/>
      <c r="N5132"/>
      <c r="O5132"/>
      <c r="Q5132"/>
      <c r="R5132"/>
      <c r="S5132"/>
      <c r="U5132"/>
      <c r="V5132"/>
      <c r="W5132"/>
      <c r="Y5132"/>
      <c r="Z5132"/>
      <c r="AA5132"/>
      <c r="AC5132"/>
      <c r="AD5132"/>
      <c r="AE5132"/>
      <c r="AG5132"/>
      <c r="AH5132"/>
      <c r="AI5132"/>
      <c r="AK5132"/>
      <c r="AL5132"/>
      <c r="AM5132"/>
      <c r="AO5132"/>
      <c r="AP5132"/>
      <c r="AQ5132"/>
      <c r="AS5132"/>
      <c r="AT5132"/>
      <c r="AU5132"/>
      <c r="AW5132"/>
      <c r="AX5132"/>
      <c r="AY5132"/>
      <c r="BA5132"/>
      <c r="BB5132"/>
      <c r="BC5132"/>
      <c r="BE5132"/>
      <c r="BF5132"/>
      <c r="BG5132"/>
      <c r="BI5132"/>
      <c r="BJ5132"/>
      <c r="BK5132"/>
      <c r="BM5132"/>
      <c r="BN5132"/>
      <c r="BO5132"/>
    </row>
    <row r="5133" spans="1:67">
      <c r="A5133"/>
      <c r="B5133"/>
      <c r="C5133"/>
      <c r="E5133"/>
      <c r="F5133"/>
      <c r="G5133"/>
      <c r="I5133"/>
      <c r="J5133"/>
      <c r="K5133"/>
      <c r="M5133"/>
      <c r="N5133"/>
      <c r="O5133"/>
      <c r="Q5133"/>
      <c r="R5133"/>
      <c r="S5133"/>
      <c r="U5133"/>
      <c r="V5133"/>
      <c r="W5133"/>
      <c r="Y5133"/>
      <c r="Z5133"/>
      <c r="AA5133"/>
      <c r="AC5133"/>
      <c r="AD5133"/>
      <c r="AE5133"/>
      <c r="AG5133"/>
      <c r="AH5133"/>
      <c r="AI5133"/>
      <c r="AK5133"/>
      <c r="AL5133"/>
      <c r="AM5133"/>
      <c r="AO5133"/>
      <c r="AP5133"/>
      <c r="AQ5133"/>
      <c r="AS5133"/>
      <c r="AT5133"/>
      <c r="AU5133"/>
      <c r="AW5133"/>
      <c r="AX5133"/>
      <c r="AY5133"/>
      <c r="BA5133"/>
      <c r="BB5133"/>
      <c r="BC5133"/>
      <c r="BE5133"/>
      <c r="BF5133"/>
      <c r="BG5133"/>
      <c r="BI5133"/>
      <c r="BJ5133"/>
      <c r="BK5133"/>
      <c r="BM5133"/>
      <c r="BN5133"/>
      <c r="BO5133"/>
    </row>
    <row r="5134" spans="1:67">
      <c r="A5134"/>
      <c r="B5134"/>
      <c r="C5134"/>
      <c r="E5134"/>
      <c r="F5134"/>
      <c r="G5134"/>
      <c r="I5134"/>
      <c r="J5134"/>
      <c r="K5134"/>
      <c r="M5134"/>
      <c r="N5134"/>
      <c r="O5134"/>
      <c r="Q5134"/>
      <c r="R5134"/>
      <c r="S5134"/>
      <c r="U5134"/>
      <c r="V5134"/>
      <c r="W5134"/>
      <c r="Y5134"/>
      <c r="Z5134"/>
      <c r="AA5134"/>
      <c r="AC5134"/>
      <c r="AD5134"/>
      <c r="AE5134"/>
      <c r="AG5134"/>
      <c r="AH5134"/>
      <c r="AI5134"/>
      <c r="AK5134"/>
      <c r="AL5134"/>
      <c r="AM5134"/>
      <c r="AO5134"/>
      <c r="AP5134"/>
      <c r="AQ5134"/>
      <c r="AS5134"/>
      <c r="AT5134"/>
      <c r="AU5134"/>
      <c r="AW5134"/>
      <c r="AX5134"/>
      <c r="AY5134"/>
      <c r="BA5134"/>
      <c r="BB5134"/>
      <c r="BC5134"/>
      <c r="BE5134"/>
      <c r="BF5134"/>
      <c r="BG5134"/>
      <c r="BI5134"/>
      <c r="BJ5134"/>
      <c r="BK5134"/>
      <c r="BM5134"/>
      <c r="BN5134"/>
      <c r="BO5134"/>
    </row>
    <row r="5135" spans="1:67">
      <c r="A5135"/>
      <c r="B5135"/>
      <c r="C5135"/>
      <c r="E5135"/>
      <c r="F5135"/>
      <c r="G5135"/>
      <c r="I5135"/>
      <c r="J5135"/>
      <c r="K5135"/>
      <c r="M5135"/>
      <c r="N5135"/>
      <c r="O5135"/>
      <c r="Q5135"/>
      <c r="R5135"/>
      <c r="S5135"/>
      <c r="U5135"/>
      <c r="V5135"/>
      <c r="W5135"/>
      <c r="Y5135"/>
      <c r="Z5135"/>
      <c r="AA5135"/>
      <c r="AC5135"/>
      <c r="AD5135"/>
      <c r="AE5135"/>
      <c r="AG5135"/>
      <c r="AH5135"/>
      <c r="AI5135"/>
      <c r="AK5135"/>
      <c r="AL5135"/>
      <c r="AM5135"/>
      <c r="AO5135"/>
      <c r="AP5135"/>
      <c r="AQ5135"/>
      <c r="AS5135"/>
      <c r="AT5135"/>
      <c r="AU5135"/>
      <c r="AW5135"/>
      <c r="AX5135"/>
      <c r="AY5135"/>
      <c r="BA5135"/>
      <c r="BB5135"/>
      <c r="BC5135"/>
      <c r="BE5135"/>
      <c r="BF5135"/>
      <c r="BG5135"/>
      <c r="BI5135"/>
      <c r="BJ5135"/>
      <c r="BK5135"/>
      <c r="BM5135"/>
      <c r="BN5135"/>
      <c r="BO5135"/>
    </row>
    <row r="5136" spans="1:67">
      <c r="A5136"/>
      <c r="B5136"/>
      <c r="C5136"/>
      <c r="E5136"/>
      <c r="F5136"/>
      <c r="G5136"/>
      <c r="I5136"/>
      <c r="J5136"/>
      <c r="K5136"/>
      <c r="M5136"/>
      <c r="N5136"/>
      <c r="O5136"/>
      <c r="Q5136"/>
      <c r="R5136"/>
      <c r="S5136"/>
      <c r="U5136"/>
      <c r="V5136"/>
      <c r="W5136"/>
      <c r="Y5136"/>
      <c r="Z5136"/>
      <c r="AA5136"/>
      <c r="AC5136"/>
      <c r="AD5136"/>
      <c r="AE5136"/>
      <c r="AG5136"/>
      <c r="AH5136"/>
      <c r="AI5136"/>
      <c r="AK5136"/>
      <c r="AL5136"/>
      <c r="AM5136"/>
      <c r="AO5136"/>
      <c r="AP5136"/>
      <c r="AQ5136"/>
      <c r="AS5136"/>
      <c r="AT5136"/>
      <c r="AU5136"/>
      <c r="AW5136"/>
      <c r="AX5136"/>
      <c r="AY5136"/>
      <c r="BA5136"/>
      <c r="BB5136"/>
      <c r="BC5136"/>
      <c r="BE5136"/>
      <c r="BF5136"/>
      <c r="BG5136"/>
      <c r="BI5136"/>
      <c r="BJ5136"/>
      <c r="BK5136"/>
      <c r="BM5136"/>
      <c r="BN5136"/>
      <c r="BO5136"/>
    </row>
    <row r="5137" spans="1:67">
      <c r="A5137"/>
      <c r="B5137"/>
      <c r="C5137"/>
      <c r="E5137"/>
      <c r="F5137"/>
      <c r="G5137"/>
      <c r="I5137"/>
      <c r="J5137"/>
      <c r="K5137"/>
      <c r="M5137"/>
      <c r="N5137"/>
      <c r="O5137"/>
      <c r="Q5137"/>
      <c r="R5137"/>
      <c r="S5137"/>
      <c r="U5137"/>
      <c r="V5137"/>
      <c r="W5137"/>
      <c r="Y5137"/>
      <c r="Z5137"/>
      <c r="AA5137"/>
      <c r="AC5137"/>
      <c r="AD5137"/>
      <c r="AE5137"/>
      <c r="AG5137"/>
      <c r="AH5137"/>
      <c r="AI5137"/>
      <c r="AK5137"/>
      <c r="AL5137"/>
      <c r="AM5137"/>
      <c r="AO5137"/>
      <c r="AP5137"/>
      <c r="AQ5137"/>
      <c r="AS5137"/>
      <c r="AT5137"/>
      <c r="AU5137"/>
      <c r="AW5137"/>
      <c r="AX5137"/>
      <c r="AY5137"/>
      <c r="BA5137"/>
      <c r="BB5137"/>
      <c r="BC5137"/>
      <c r="BE5137"/>
      <c r="BF5137"/>
      <c r="BG5137"/>
      <c r="BI5137"/>
      <c r="BJ5137"/>
      <c r="BK5137"/>
      <c r="BM5137"/>
      <c r="BN5137"/>
      <c r="BO5137"/>
    </row>
    <row r="5138" spans="1:67">
      <c r="A5138"/>
      <c r="B5138"/>
      <c r="C5138"/>
      <c r="E5138"/>
      <c r="F5138"/>
      <c r="G5138"/>
      <c r="I5138"/>
      <c r="J5138"/>
      <c r="K5138"/>
      <c r="M5138"/>
      <c r="N5138"/>
      <c r="O5138"/>
      <c r="Q5138"/>
      <c r="R5138"/>
      <c r="S5138"/>
      <c r="U5138"/>
      <c r="V5138"/>
      <c r="W5138"/>
      <c r="Y5138"/>
      <c r="Z5138"/>
      <c r="AA5138"/>
      <c r="AC5138"/>
      <c r="AD5138"/>
      <c r="AE5138"/>
      <c r="AG5138"/>
      <c r="AH5138"/>
      <c r="AI5138"/>
      <c r="AK5138"/>
      <c r="AL5138"/>
      <c r="AM5138"/>
      <c r="AO5138"/>
      <c r="AP5138"/>
      <c r="AQ5138"/>
      <c r="AS5138"/>
      <c r="AT5138"/>
      <c r="AU5138"/>
      <c r="AW5138"/>
      <c r="AX5138"/>
      <c r="AY5138"/>
      <c r="BA5138"/>
      <c r="BB5138"/>
      <c r="BC5138"/>
      <c r="BE5138"/>
      <c r="BF5138"/>
      <c r="BG5138"/>
      <c r="BI5138"/>
      <c r="BJ5138"/>
      <c r="BK5138"/>
      <c r="BM5138"/>
      <c r="BN5138"/>
      <c r="BO5138"/>
    </row>
    <row r="5139" spans="1:67">
      <c r="A5139"/>
      <c r="B5139"/>
      <c r="C5139"/>
      <c r="E5139"/>
      <c r="F5139"/>
      <c r="G5139"/>
      <c r="I5139"/>
      <c r="J5139"/>
      <c r="K5139"/>
      <c r="M5139"/>
      <c r="N5139"/>
      <c r="O5139"/>
      <c r="Q5139"/>
      <c r="R5139"/>
      <c r="S5139"/>
      <c r="U5139"/>
      <c r="V5139"/>
      <c r="W5139"/>
      <c r="Y5139"/>
      <c r="Z5139"/>
      <c r="AA5139"/>
      <c r="AC5139"/>
      <c r="AD5139"/>
      <c r="AE5139"/>
      <c r="AG5139"/>
      <c r="AH5139"/>
      <c r="AI5139"/>
      <c r="AK5139"/>
      <c r="AL5139"/>
      <c r="AM5139"/>
      <c r="AO5139"/>
      <c r="AP5139"/>
      <c r="AQ5139"/>
      <c r="AS5139"/>
      <c r="AT5139"/>
      <c r="AU5139"/>
      <c r="AW5139"/>
      <c r="AX5139"/>
      <c r="AY5139"/>
      <c r="BA5139"/>
      <c r="BB5139"/>
      <c r="BC5139"/>
      <c r="BE5139"/>
      <c r="BF5139"/>
      <c r="BG5139"/>
      <c r="BI5139"/>
      <c r="BJ5139"/>
      <c r="BK5139"/>
      <c r="BM5139"/>
      <c r="BN5139"/>
      <c r="BO5139"/>
    </row>
    <row r="5140" spans="1:67">
      <c r="A5140"/>
      <c r="B5140"/>
      <c r="C5140"/>
      <c r="E5140"/>
      <c r="F5140"/>
      <c r="G5140"/>
      <c r="I5140"/>
      <c r="J5140"/>
      <c r="K5140"/>
      <c r="M5140"/>
      <c r="N5140"/>
      <c r="O5140"/>
      <c r="Q5140"/>
      <c r="R5140"/>
      <c r="S5140"/>
      <c r="U5140"/>
      <c r="V5140"/>
      <c r="W5140"/>
      <c r="Y5140"/>
      <c r="Z5140"/>
      <c r="AA5140"/>
      <c r="AC5140"/>
      <c r="AD5140"/>
      <c r="AE5140"/>
      <c r="AG5140"/>
      <c r="AH5140"/>
      <c r="AI5140"/>
      <c r="AK5140"/>
      <c r="AL5140"/>
      <c r="AM5140"/>
      <c r="AO5140"/>
      <c r="AP5140"/>
      <c r="AQ5140"/>
      <c r="AS5140"/>
      <c r="AT5140"/>
      <c r="AU5140"/>
      <c r="AW5140"/>
      <c r="AX5140"/>
      <c r="AY5140"/>
      <c r="BA5140"/>
      <c r="BB5140"/>
      <c r="BC5140"/>
      <c r="BE5140"/>
      <c r="BF5140"/>
      <c r="BG5140"/>
      <c r="BI5140"/>
      <c r="BJ5140"/>
      <c r="BK5140"/>
      <c r="BM5140"/>
      <c r="BN5140"/>
      <c r="BO5140"/>
    </row>
    <row r="5141" spans="1:67">
      <c r="A5141"/>
      <c r="B5141"/>
      <c r="C5141"/>
      <c r="E5141"/>
      <c r="F5141"/>
      <c r="G5141"/>
      <c r="I5141"/>
      <c r="J5141"/>
      <c r="K5141"/>
      <c r="M5141"/>
      <c r="N5141"/>
      <c r="O5141"/>
      <c r="Q5141"/>
      <c r="R5141"/>
      <c r="S5141"/>
      <c r="U5141"/>
      <c r="V5141"/>
      <c r="W5141"/>
      <c r="Y5141"/>
      <c r="Z5141"/>
      <c r="AA5141"/>
      <c r="AC5141"/>
      <c r="AD5141"/>
      <c r="AE5141"/>
      <c r="AG5141"/>
      <c r="AH5141"/>
      <c r="AI5141"/>
      <c r="AK5141"/>
      <c r="AL5141"/>
      <c r="AM5141"/>
      <c r="AO5141"/>
      <c r="AP5141"/>
      <c r="AQ5141"/>
      <c r="AS5141"/>
      <c r="AT5141"/>
      <c r="AU5141"/>
      <c r="AW5141"/>
      <c r="AX5141"/>
      <c r="AY5141"/>
      <c r="BA5141"/>
      <c r="BB5141"/>
      <c r="BC5141"/>
      <c r="BE5141"/>
      <c r="BF5141"/>
      <c r="BG5141"/>
      <c r="BI5141"/>
      <c r="BJ5141"/>
      <c r="BK5141"/>
      <c r="BM5141"/>
      <c r="BN5141"/>
      <c r="BO5141"/>
    </row>
    <row r="5142" spans="1:67">
      <c r="A5142"/>
      <c r="B5142"/>
      <c r="C5142"/>
      <c r="E5142"/>
      <c r="F5142"/>
      <c r="G5142"/>
      <c r="I5142"/>
      <c r="J5142"/>
      <c r="K5142"/>
      <c r="M5142"/>
      <c r="N5142"/>
      <c r="O5142"/>
      <c r="Q5142"/>
      <c r="R5142"/>
      <c r="S5142"/>
      <c r="U5142"/>
      <c r="V5142"/>
      <c r="W5142"/>
      <c r="Y5142"/>
      <c r="Z5142"/>
      <c r="AA5142"/>
      <c r="AC5142"/>
      <c r="AD5142"/>
      <c r="AE5142"/>
      <c r="AG5142"/>
      <c r="AH5142"/>
      <c r="AI5142"/>
      <c r="AK5142"/>
      <c r="AL5142"/>
      <c r="AM5142"/>
      <c r="AO5142"/>
      <c r="AP5142"/>
      <c r="AQ5142"/>
      <c r="AS5142"/>
      <c r="AT5142"/>
      <c r="AU5142"/>
      <c r="AW5142"/>
      <c r="AX5142"/>
      <c r="AY5142"/>
      <c r="BA5142"/>
      <c r="BB5142"/>
      <c r="BC5142"/>
      <c r="BE5142"/>
      <c r="BF5142"/>
      <c r="BG5142"/>
      <c r="BI5142"/>
      <c r="BJ5142"/>
      <c r="BK5142"/>
      <c r="BM5142"/>
      <c r="BN5142"/>
      <c r="BO5142"/>
    </row>
    <row r="5143" spans="1:67">
      <c r="A5143"/>
      <c r="B5143"/>
      <c r="C5143"/>
      <c r="E5143"/>
      <c r="F5143"/>
      <c r="G5143"/>
      <c r="I5143"/>
      <c r="J5143"/>
      <c r="K5143"/>
      <c r="M5143"/>
      <c r="N5143"/>
      <c r="O5143"/>
      <c r="Q5143"/>
      <c r="R5143"/>
      <c r="S5143"/>
      <c r="U5143"/>
      <c r="V5143"/>
      <c r="W5143"/>
      <c r="Y5143"/>
      <c r="Z5143"/>
      <c r="AA5143"/>
      <c r="AC5143"/>
      <c r="AD5143"/>
      <c r="AE5143"/>
      <c r="AG5143"/>
      <c r="AH5143"/>
      <c r="AI5143"/>
      <c r="AK5143"/>
      <c r="AL5143"/>
      <c r="AM5143"/>
      <c r="AO5143"/>
      <c r="AP5143"/>
      <c r="AQ5143"/>
      <c r="AS5143"/>
      <c r="AT5143"/>
      <c r="AU5143"/>
      <c r="AW5143"/>
      <c r="AX5143"/>
      <c r="AY5143"/>
      <c r="BA5143"/>
      <c r="BB5143"/>
      <c r="BC5143"/>
      <c r="BE5143"/>
      <c r="BF5143"/>
      <c r="BG5143"/>
      <c r="BI5143"/>
      <c r="BJ5143"/>
      <c r="BK5143"/>
      <c r="BM5143"/>
      <c r="BN5143"/>
      <c r="BO5143"/>
    </row>
    <row r="5144" spans="1:67">
      <c r="A5144"/>
      <c r="B5144"/>
      <c r="C5144"/>
      <c r="E5144"/>
      <c r="F5144"/>
      <c r="G5144"/>
      <c r="I5144"/>
      <c r="J5144"/>
      <c r="K5144"/>
      <c r="M5144"/>
      <c r="N5144"/>
      <c r="O5144"/>
      <c r="Q5144"/>
      <c r="R5144"/>
      <c r="S5144"/>
      <c r="U5144"/>
      <c r="V5144"/>
      <c r="W5144"/>
      <c r="Y5144"/>
      <c r="Z5144"/>
      <c r="AA5144"/>
      <c r="AC5144"/>
      <c r="AD5144"/>
      <c r="AE5144"/>
      <c r="AG5144"/>
      <c r="AH5144"/>
      <c r="AI5144"/>
      <c r="AK5144"/>
      <c r="AL5144"/>
      <c r="AM5144"/>
      <c r="AO5144"/>
      <c r="AP5144"/>
      <c r="AQ5144"/>
      <c r="AS5144"/>
      <c r="AT5144"/>
      <c r="AU5144"/>
      <c r="AW5144"/>
      <c r="AX5144"/>
      <c r="AY5144"/>
      <c r="BA5144"/>
      <c r="BB5144"/>
      <c r="BC5144"/>
      <c r="BE5144"/>
      <c r="BF5144"/>
      <c r="BG5144"/>
      <c r="BI5144"/>
      <c r="BJ5144"/>
      <c r="BK5144"/>
      <c r="BM5144"/>
      <c r="BN5144"/>
      <c r="BO5144"/>
    </row>
    <row r="5145" spans="1:67">
      <c r="A5145"/>
      <c r="B5145"/>
      <c r="C5145"/>
      <c r="E5145"/>
      <c r="F5145"/>
      <c r="G5145"/>
      <c r="I5145"/>
      <c r="J5145"/>
      <c r="K5145"/>
      <c r="M5145"/>
      <c r="N5145"/>
      <c r="O5145"/>
      <c r="Q5145"/>
      <c r="R5145"/>
      <c r="S5145"/>
      <c r="U5145"/>
      <c r="V5145"/>
      <c r="W5145"/>
      <c r="Y5145"/>
      <c r="Z5145"/>
      <c r="AA5145"/>
      <c r="AC5145"/>
      <c r="AD5145"/>
      <c r="AE5145"/>
      <c r="AG5145"/>
      <c r="AH5145"/>
      <c r="AI5145"/>
      <c r="AK5145"/>
      <c r="AL5145"/>
      <c r="AM5145"/>
      <c r="AO5145"/>
      <c r="AP5145"/>
      <c r="AQ5145"/>
      <c r="AS5145"/>
      <c r="AT5145"/>
      <c r="AU5145"/>
      <c r="AW5145"/>
      <c r="AX5145"/>
      <c r="AY5145"/>
      <c r="BA5145"/>
      <c r="BB5145"/>
      <c r="BC5145"/>
      <c r="BE5145"/>
      <c r="BF5145"/>
      <c r="BG5145"/>
      <c r="BI5145"/>
      <c r="BJ5145"/>
      <c r="BK5145"/>
      <c r="BM5145"/>
      <c r="BN5145"/>
      <c r="BO5145"/>
    </row>
    <row r="5146" spans="1:67">
      <c r="A5146"/>
      <c r="B5146"/>
      <c r="C5146"/>
      <c r="E5146"/>
      <c r="F5146"/>
      <c r="G5146"/>
      <c r="I5146"/>
      <c r="J5146"/>
      <c r="K5146"/>
      <c r="M5146"/>
      <c r="N5146"/>
      <c r="O5146"/>
      <c r="Q5146"/>
      <c r="R5146"/>
      <c r="S5146"/>
      <c r="U5146"/>
      <c r="V5146"/>
      <c r="W5146"/>
      <c r="Y5146"/>
      <c r="Z5146"/>
      <c r="AA5146"/>
      <c r="AC5146"/>
      <c r="AD5146"/>
      <c r="AE5146"/>
      <c r="AG5146"/>
      <c r="AH5146"/>
      <c r="AI5146"/>
      <c r="AK5146"/>
      <c r="AL5146"/>
      <c r="AM5146"/>
      <c r="AO5146"/>
      <c r="AP5146"/>
      <c r="AQ5146"/>
      <c r="AS5146"/>
      <c r="AT5146"/>
      <c r="AU5146"/>
      <c r="AW5146"/>
      <c r="AX5146"/>
      <c r="AY5146"/>
      <c r="BA5146"/>
      <c r="BB5146"/>
      <c r="BC5146"/>
      <c r="BE5146"/>
      <c r="BF5146"/>
      <c r="BG5146"/>
      <c r="BI5146"/>
      <c r="BJ5146"/>
      <c r="BK5146"/>
      <c r="BM5146"/>
      <c r="BN5146"/>
      <c r="BO5146"/>
    </row>
    <row r="5147" spans="1:67">
      <c r="A5147"/>
      <c r="B5147"/>
      <c r="C5147"/>
      <c r="E5147"/>
      <c r="F5147"/>
      <c r="G5147"/>
      <c r="I5147"/>
      <c r="J5147"/>
      <c r="K5147"/>
      <c r="M5147"/>
      <c r="N5147"/>
      <c r="O5147"/>
      <c r="Q5147"/>
      <c r="R5147"/>
      <c r="S5147"/>
      <c r="U5147"/>
      <c r="V5147"/>
      <c r="W5147"/>
      <c r="Y5147"/>
      <c r="Z5147"/>
      <c r="AA5147"/>
      <c r="AC5147"/>
      <c r="AD5147"/>
      <c r="AE5147"/>
      <c r="AG5147"/>
      <c r="AH5147"/>
      <c r="AI5147"/>
      <c r="AK5147"/>
      <c r="AL5147"/>
      <c r="AM5147"/>
      <c r="AO5147"/>
      <c r="AP5147"/>
      <c r="AQ5147"/>
      <c r="AS5147"/>
      <c r="AT5147"/>
      <c r="AU5147"/>
      <c r="AW5147"/>
      <c r="AX5147"/>
      <c r="AY5147"/>
      <c r="BA5147"/>
      <c r="BB5147"/>
      <c r="BC5147"/>
      <c r="BE5147"/>
      <c r="BF5147"/>
      <c r="BG5147"/>
      <c r="BI5147"/>
      <c r="BJ5147"/>
      <c r="BK5147"/>
      <c r="BM5147"/>
      <c r="BN5147"/>
      <c r="BO5147"/>
    </row>
    <row r="5148" spans="1:67">
      <c r="A5148"/>
      <c r="B5148"/>
      <c r="C5148"/>
      <c r="E5148"/>
      <c r="F5148"/>
      <c r="G5148"/>
      <c r="I5148"/>
      <c r="J5148"/>
      <c r="K5148"/>
      <c r="M5148"/>
      <c r="N5148"/>
      <c r="O5148"/>
      <c r="Q5148"/>
      <c r="R5148"/>
      <c r="S5148"/>
      <c r="U5148"/>
      <c r="V5148"/>
      <c r="W5148"/>
      <c r="Y5148"/>
      <c r="Z5148"/>
      <c r="AA5148"/>
      <c r="AC5148"/>
      <c r="AD5148"/>
      <c r="AE5148"/>
      <c r="AG5148"/>
      <c r="AH5148"/>
      <c r="AI5148"/>
      <c r="AK5148"/>
      <c r="AL5148"/>
      <c r="AM5148"/>
      <c r="AO5148"/>
      <c r="AP5148"/>
      <c r="AQ5148"/>
      <c r="AS5148"/>
      <c r="AT5148"/>
      <c r="AU5148"/>
      <c r="AW5148"/>
      <c r="AX5148"/>
      <c r="AY5148"/>
      <c r="BA5148"/>
      <c r="BB5148"/>
      <c r="BC5148"/>
      <c r="BE5148"/>
      <c r="BF5148"/>
      <c r="BG5148"/>
      <c r="BI5148"/>
      <c r="BJ5148"/>
      <c r="BK5148"/>
      <c r="BM5148"/>
      <c r="BN5148"/>
      <c r="BO5148"/>
    </row>
    <row r="5149" spans="1:67">
      <c r="A5149"/>
      <c r="B5149"/>
      <c r="C5149"/>
      <c r="E5149"/>
      <c r="F5149"/>
      <c r="G5149"/>
      <c r="I5149"/>
      <c r="J5149"/>
      <c r="K5149"/>
      <c r="M5149"/>
      <c r="N5149"/>
      <c r="O5149"/>
      <c r="Q5149"/>
      <c r="R5149"/>
      <c r="S5149"/>
      <c r="U5149"/>
      <c r="V5149"/>
      <c r="W5149"/>
      <c r="Y5149"/>
      <c r="Z5149"/>
      <c r="AA5149"/>
      <c r="AC5149"/>
      <c r="AD5149"/>
      <c r="AE5149"/>
      <c r="AG5149"/>
      <c r="AH5149"/>
      <c r="AI5149"/>
      <c r="AK5149"/>
      <c r="AL5149"/>
      <c r="AM5149"/>
      <c r="AO5149"/>
      <c r="AP5149"/>
      <c r="AQ5149"/>
      <c r="AS5149"/>
      <c r="AT5149"/>
      <c r="AU5149"/>
      <c r="AW5149"/>
      <c r="AX5149"/>
      <c r="AY5149"/>
      <c r="BA5149"/>
      <c r="BB5149"/>
      <c r="BC5149"/>
      <c r="BE5149"/>
      <c r="BF5149"/>
      <c r="BG5149"/>
      <c r="BI5149"/>
      <c r="BJ5149"/>
      <c r="BK5149"/>
      <c r="BM5149"/>
      <c r="BN5149"/>
      <c r="BO5149"/>
    </row>
    <row r="5150" spans="1:67">
      <c r="A5150"/>
      <c r="B5150"/>
      <c r="C5150"/>
      <c r="E5150"/>
      <c r="F5150"/>
      <c r="G5150"/>
      <c r="I5150"/>
      <c r="J5150"/>
      <c r="K5150"/>
      <c r="M5150"/>
      <c r="N5150"/>
      <c r="O5150"/>
      <c r="Q5150"/>
      <c r="R5150"/>
      <c r="S5150"/>
      <c r="U5150"/>
      <c r="V5150"/>
      <c r="W5150"/>
      <c r="Y5150"/>
      <c r="Z5150"/>
      <c r="AA5150"/>
      <c r="AC5150"/>
      <c r="AD5150"/>
      <c r="AE5150"/>
      <c r="AG5150"/>
      <c r="AH5150"/>
      <c r="AI5150"/>
      <c r="AK5150"/>
      <c r="AL5150"/>
      <c r="AM5150"/>
      <c r="AO5150"/>
      <c r="AP5150"/>
      <c r="AQ5150"/>
      <c r="AS5150"/>
      <c r="AT5150"/>
      <c r="AU5150"/>
      <c r="AW5150"/>
      <c r="AX5150"/>
      <c r="AY5150"/>
      <c r="BA5150"/>
      <c r="BB5150"/>
      <c r="BC5150"/>
      <c r="BE5150"/>
      <c r="BF5150"/>
      <c r="BG5150"/>
      <c r="BI5150"/>
      <c r="BJ5150"/>
      <c r="BK5150"/>
      <c r="BM5150"/>
      <c r="BN5150"/>
      <c r="BO5150"/>
    </row>
    <row r="5151" spans="1:67">
      <c r="A5151"/>
      <c r="B5151"/>
      <c r="C5151"/>
      <c r="E5151"/>
      <c r="F5151"/>
      <c r="G5151"/>
      <c r="I5151"/>
      <c r="J5151"/>
      <c r="K5151"/>
      <c r="M5151"/>
      <c r="N5151"/>
      <c r="O5151"/>
      <c r="Q5151"/>
      <c r="R5151"/>
      <c r="S5151"/>
      <c r="U5151"/>
      <c r="V5151"/>
      <c r="W5151"/>
      <c r="Y5151"/>
      <c r="Z5151"/>
      <c r="AA5151"/>
      <c r="AC5151"/>
      <c r="AD5151"/>
      <c r="AE5151"/>
      <c r="AG5151"/>
      <c r="AH5151"/>
      <c r="AI5151"/>
      <c r="AK5151"/>
      <c r="AL5151"/>
      <c r="AM5151"/>
      <c r="AO5151"/>
      <c r="AP5151"/>
      <c r="AQ5151"/>
      <c r="AS5151"/>
      <c r="AT5151"/>
      <c r="AU5151"/>
      <c r="AW5151"/>
      <c r="AX5151"/>
      <c r="AY5151"/>
      <c r="BA5151"/>
      <c r="BB5151"/>
      <c r="BC5151"/>
      <c r="BE5151"/>
      <c r="BF5151"/>
      <c r="BG5151"/>
      <c r="BI5151"/>
      <c r="BJ5151"/>
      <c r="BK5151"/>
      <c r="BM5151"/>
      <c r="BN5151"/>
      <c r="BO5151"/>
    </row>
    <row r="5152" spans="1:67">
      <c r="A5152"/>
      <c r="B5152"/>
      <c r="C5152"/>
      <c r="E5152"/>
      <c r="F5152"/>
      <c r="G5152"/>
      <c r="I5152"/>
      <c r="J5152"/>
      <c r="K5152"/>
      <c r="M5152"/>
      <c r="N5152"/>
      <c r="O5152"/>
      <c r="Q5152"/>
      <c r="R5152"/>
      <c r="S5152"/>
      <c r="U5152"/>
      <c r="V5152"/>
      <c r="W5152"/>
      <c r="Y5152"/>
      <c r="Z5152"/>
      <c r="AA5152"/>
      <c r="AC5152"/>
      <c r="AD5152"/>
      <c r="AE5152"/>
      <c r="AG5152"/>
      <c r="AH5152"/>
      <c r="AI5152"/>
      <c r="AK5152"/>
      <c r="AL5152"/>
      <c r="AM5152"/>
      <c r="AO5152"/>
      <c r="AP5152"/>
      <c r="AQ5152"/>
      <c r="AS5152"/>
      <c r="AT5152"/>
      <c r="AU5152"/>
      <c r="AW5152"/>
      <c r="AX5152"/>
      <c r="AY5152"/>
      <c r="BA5152"/>
      <c r="BB5152"/>
      <c r="BC5152"/>
      <c r="BE5152"/>
      <c r="BF5152"/>
      <c r="BG5152"/>
      <c r="BI5152"/>
      <c r="BJ5152"/>
      <c r="BK5152"/>
      <c r="BM5152"/>
      <c r="BN5152"/>
      <c r="BO5152"/>
    </row>
    <row r="5153" spans="1:67">
      <c r="A5153"/>
      <c r="B5153"/>
      <c r="C5153"/>
      <c r="E5153"/>
      <c r="F5153"/>
      <c r="G5153"/>
      <c r="I5153"/>
      <c r="J5153"/>
      <c r="K5153"/>
      <c r="M5153"/>
      <c r="N5153"/>
      <c r="O5153"/>
      <c r="Q5153"/>
      <c r="R5153"/>
      <c r="S5153"/>
      <c r="U5153"/>
      <c r="V5153"/>
      <c r="W5153"/>
      <c r="Y5153"/>
      <c r="Z5153"/>
      <c r="AA5153"/>
      <c r="AC5153"/>
      <c r="AD5153"/>
      <c r="AE5153"/>
      <c r="AG5153"/>
      <c r="AH5153"/>
      <c r="AI5153"/>
      <c r="AK5153"/>
      <c r="AL5153"/>
      <c r="AM5153"/>
      <c r="AO5153"/>
      <c r="AP5153"/>
      <c r="AQ5153"/>
      <c r="AS5153"/>
      <c r="AT5153"/>
      <c r="AU5153"/>
      <c r="AW5153"/>
      <c r="AX5153"/>
      <c r="AY5153"/>
      <c r="BA5153"/>
      <c r="BB5153"/>
      <c r="BC5153"/>
      <c r="BE5153"/>
      <c r="BF5153"/>
      <c r="BG5153"/>
      <c r="BI5153"/>
      <c r="BJ5153"/>
      <c r="BK5153"/>
      <c r="BM5153"/>
      <c r="BN5153"/>
      <c r="BO5153"/>
    </row>
    <row r="5154" spans="1:67">
      <c r="A5154"/>
      <c r="B5154"/>
      <c r="C5154"/>
      <c r="E5154"/>
      <c r="F5154"/>
      <c r="G5154"/>
      <c r="I5154"/>
      <c r="J5154"/>
      <c r="K5154"/>
      <c r="M5154"/>
      <c r="N5154"/>
      <c r="O5154"/>
      <c r="Q5154"/>
      <c r="R5154"/>
      <c r="S5154"/>
      <c r="U5154"/>
      <c r="V5154"/>
      <c r="W5154"/>
      <c r="Y5154"/>
      <c r="Z5154"/>
      <c r="AA5154"/>
      <c r="AC5154"/>
      <c r="AD5154"/>
      <c r="AE5154"/>
      <c r="AG5154"/>
      <c r="AH5154"/>
      <c r="AI5154"/>
      <c r="AK5154"/>
      <c r="AL5154"/>
      <c r="AM5154"/>
      <c r="AO5154"/>
      <c r="AP5154"/>
      <c r="AQ5154"/>
      <c r="AS5154"/>
      <c r="AT5154"/>
      <c r="AU5154"/>
      <c r="AW5154"/>
      <c r="AX5154"/>
      <c r="AY5154"/>
      <c r="BA5154"/>
      <c r="BB5154"/>
      <c r="BC5154"/>
      <c r="BE5154"/>
      <c r="BF5154"/>
      <c r="BG5154"/>
      <c r="BI5154"/>
      <c r="BJ5154"/>
      <c r="BK5154"/>
      <c r="BM5154"/>
      <c r="BN5154"/>
      <c r="BO5154"/>
    </row>
    <row r="5155" spans="1:67">
      <c r="A5155"/>
      <c r="B5155"/>
      <c r="C5155"/>
      <c r="E5155"/>
      <c r="F5155"/>
      <c r="G5155"/>
      <c r="I5155"/>
      <c r="J5155"/>
      <c r="K5155"/>
      <c r="M5155"/>
      <c r="N5155"/>
      <c r="O5155"/>
      <c r="Q5155"/>
      <c r="R5155"/>
      <c r="S5155"/>
      <c r="U5155"/>
      <c r="V5155"/>
      <c r="W5155"/>
      <c r="Y5155"/>
      <c r="Z5155"/>
      <c r="AA5155"/>
      <c r="AC5155"/>
      <c r="AD5155"/>
      <c r="AE5155"/>
      <c r="AG5155"/>
      <c r="AH5155"/>
      <c r="AI5155"/>
      <c r="AK5155"/>
      <c r="AL5155"/>
      <c r="AM5155"/>
      <c r="AO5155"/>
      <c r="AP5155"/>
      <c r="AQ5155"/>
      <c r="AS5155"/>
      <c r="AT5155"/>
      <c r="AU5155"/>
      <c r="AW5155"/>
      <c r="AX5155"/>
      <c r="AY5155"/>
      <c r="BA5155"/>
      <c r="BB5155"/>
      <c r="BC5155"/>
      <c r="BE5155"/>
      <c r="BF5155"/>
      <c r="BG5155"/>
      <c r="BI5155"/>
      <c r="BJ5155"/>
      <c r="BK5155"/>
      <c r="BM5155"/>
      <c r="BN5155"/>
      <c r="BO5155"/>
    </row>
    <row r="5156" spans="1:67">
      <c r="A5156"/>
      <c r="B5156"/>
      <c r="C5156"/>
      <c r="E5156"/>
      <c r="F5156"/>
      <c r="G5156"/>
      <c r="I5156"/>
      <c r="J5156"/>
      <c r="K5156"/>
      <c r="M5156"/>
      <c r="N5156"/>
      <c r="O5156"/>
      <c r="Q5156"/>
      <c r="R5156"/>
      <c r="S5156"/>
      <c r="U5156"/>
      <c r="V5156"/>
      <c r="W5156"/>
      <c r="Y5156"/>
      <c r="Z5156"/>
      <c r="AA5156"/>
      <c r="AC5156"/>
      <c r="AD5156"/>
      <c r="AE5156"/>
      <c r="AG5156"/>
      <c r="AH5156"/>
      <c r="AI5156"/>
      <c r="AK5156"/>
      <c r="AL5156"/>
      <c r="AM5156"/>
      <c r="AO5156"/>
      <c r="AP5156"/>
      <c r="AQ5156"/>
      <c r="AS5156"/>
      <c r="AT5156"/>
      <c r="AU5156"/>
      <c r="AW5156"/>
      <c r="AX5156"/>
      <c r="AY5156"/>
      <c r="BA5156"/>
      <c r="BB5156"/>
      <c r="BC5156"/>
      <c r="BE5156"/>
      <c r="BF5156"/>
      <c r="BG5156"/>
      <c r="BI5156"/>
      <c r="BJ5156"/>
      <c r="BK5156"/>
      <c r="BM5156"/>
      <c r="BN5156"/>
      <c r="BO5156"/>
    </row>
    <row r="5157" spans="1:67">
      <c r="A5157"/>
      <c r="B5157"/>
      <c r="C5157"/>
      <c r="E5157"/>
      <c r="F5157"/>
      <c r="G5157"/>
      <c r="I5157"/>
      <c r="J5157"/>
      <c r="K5157"/>
      <c r="M5157"/>
      <c r="N5157"/>
      <c r="O5157"/>
      <c r="Q5157"/>
      <c r="R5157"/>
      <c r="S5157"/>
      <c r="U5157"/>
      <c r="V5157"/>
      <c r="W5157"/>
      <c r="Y5157"/>
      <c r="Z5157"/>
      <c r="AA5157"/>
      <c r="AC5157"/>
      <c r="AD5157"/>
      <c r="AE5157"/>
      <c r="AG5157"/>
      <c r="AH5157"/>
      <c r="AI5157"/>
      <c r="AK5157"/>
      <c r="AL5157"/>
      <c r="AM5157"/>
      <c r="AO5157"/>
      <c r="AP5157"/>
      <c r="AQ5157"/>
      <c r="AS5157"/>
      <c r="AT5157"/>
      <c r="AU5157"/>
      <c r="AW5157"/>
      <c r="AX5157"/>
      <c r="AY5157"/>
      <c r="BA5157"/>
      <c r="BB5157"/>
      <c r="BC5157"/>
      <c r="BE5157"/>
      <c r="BF5157"/>
      <c r="BG5157"/>
      <c r="BI5157"/>
      <c r="BJ5157"/>
      <c r="BK5157"/>
      <c r="BM5157"/>
      <c r="BN5157"/>
      <c r="BO5157"/>
    </row>
    <row r="5158" spans="1:67">
      <c r="A5158"/>
      <c r="B5158"/>
      <c r="C5158"/>
      <c r="E5158"/>
      <c r="F5158"/>
      <c r="G5158"/>
      <c r="I5158"/>
      <c r="J5158"/>
      <c r="K5158"/>
      <c r="M5158"/>
      <c r="N5158"/>
      <c r="O5158"/>
      <c r="Q5158"/>
      <c r="R5158"/>
      <c r="S5158"/>
      <c r="U5158"/>
      <c r="V5158"/>
      <c r="W5158"/>
      <c r="Y5158"/>
      <c r="Z5158"/>
      <c r="AA5158"/>
      <c r="AC5158"/>
      <c r="AD5158"/>
      <c r="AE5158"/>
      <c r="AG5158"/>
      <c r="AH5158"/>
      <c r="AI5158"/>
      <c r="AK5158"/>
      <c r="AL5158"/>
      <c r="AM5158"/>
      <c r="AO5158"/>
      <c r="AP5158"/>
      <c r="AQ5158"/>
      <c r="AS5158"/>
      <c r="AT5158"/>
      <c r="AU5158"/>
      <c r="AW5158"/>
      <c r="AX5158"/>
      <c r="AY5158"/>
      <c r="BA5158"/>
      <c r="BB5158"/>
      <c r="BC5158"/>
      <c r="BE5158"/>
      <c r="BF5158"/>
      <c r="BG5158"/>
      <c r="BI5158"/>
      <c r="BJ5158"/>
      <c r="BK5158"/>
      <c r="BM5158"/>
      <c r="BN5158"/>
      <c r="BO5158"/>
    </row>
    <row r="5159" spans="1:67">
      <c r="A5159"/>
      <c r="B5159"/>
      <c r="C5159"/>
      <c r="E5159"/>
      <c r="F5159"/>
      <c r="G5159"/>
      <c r="I5159"/>
      <c r="J5159"/>
      <c r="K5159"/>
      <c r="M5159"/>
      <c r="N5159"/>
      <c r="O5159"/>
      <c r="Q5159"/>
      <c r="R5159"/>
      <c r="S5159"/>
      <c r="U5159"/>
      <c r="V5159"/>
      <c r="W5159"/>
      <c r="Y5159"/>
      <c r="Z5159"/>
      <c r="AA5159"/>
      <c r="AC5159"/>
      <c r="AD5159"/>
      <c r="AE5159"/>
      <c r="AG5159"/>
      <c r="AH5159"/>
      <c r="AI5159"/>
      <c r="AK5159"/>
      <c r="AL5159"/>
      <c r="AM5159"/>
      <c r="AO5159"/>
      <c r="AP5159"/>
      <c r="AQ5159"/>
      <c r="AS5159"/>
      <c r="AT5159"/>
      <c r="AU5159"/>
      <c r="AW5159"/>
      <c r="AX5159"/>
      <c r="AY5159"/>
      <c r="BA5159"/>
      <c r="BB5159"/>
      <c r="BC5159"/>
      <c r="BE5159"/>
      <c r="BF5159"/>
      <c r="BG5159"/>
      <c r="BI5159"/>
      <c r="BJ5159"/>
      <c r="BK5159"/>
      <c r="BM5159"/>
      <c r="BN5159"/>
      <c r="BO5159"/>
    </row>
    <row r="5160" spans="1:67">
      <c r="A5160"/>
      <c r="B5160"/>
      <c r="C5160"/>
      <c r="E5160"/>
      <c r="F5160"/>
      <c r="G5160"/>
      <c r="I5160"/>
      <c r="J5160"/>
      <c r="K5160"/>
      <c r="M5160"/>
      <c r="N5160"/>
      <c r="O5160"/>
      <c r="Q5160"/>
      <c r="R5160"/>
      <c r="S5160"/>
      <c r="U5160"/>
      <c r="V5160"/>
      <c r="W5160"/>
      <c r="Y5160"/>
      <c r="Z5160"/>
      <c r="AA5160"/>
      <c r="AC5160"/>
      <c r="AD5160"/>
      <c r="AE5160"/>
      <c r="AG5160"/>
      <c r="AH5160"/>
      <c r="AI5160"/>
      <c r="AK5160"/>
      <c r="AL5160"/>
      <c r="AM5160"/>
      <c r="AO5160"/>
      <c r="AP5160"/>
      <c r="AQ5160"/>
      <c r="AS5160"/>
      <c r="AT5160"/>
      <c r="AU5160"/>
      <c r="AW5160"/>
      <c r="AX5160"/>
      <c r="AY5160"/>
      <c r="BA5160"/>
      <c r="BB5160"/>
      <c r="BC5160"/>
      <c r="BE5160"/>
      <c r="BF5160"/>
      <c r="BG5160"/>
      <c r="BI5160"/>
      <c r="BJ5160"/>
      <c r="BK5160"/>
      <c r="BM5160"/>
      <c r="BN5160"/>
      <c r="BO5160"/>
    </row>
    <row r="5161" spans="1:67">
      <c r="A5161"/>
      <c r="B5161"/>
      <c r="C5161"/>
      <c r="E5161"/>
      <c r="F5161"/>
      <c r="G5161"/>
      <c r="I5161"/>
      <c r="J5161"/>
      <c r="K5161"/>
      <c r="M5161"/>
      <c r="N5161"/>
      <c r="O5161"/>
      <c r="Q5161"/>
      <c r="R5161"/>
      <c r="S5161"/>
      <c r="U5161"/>
      <c r="V5161"/>
      <c r="W5161"/>
      <c r="Y5161"/>
      <c r="Z5161"/>
      <c r="AA5161"/>
      <c r="AC5161"/>
      <c r="AD5161"/>
      <c r="AE5161"/>
      <c r="AG5161"/>
      <c r="AH5161"/>
      <c r="AI5161"/>
      <c r="AK5161"/>
      <c r="AL5161"/>
      <c r="AM5161"/>
      <c r="AO5161"/>
      <c r="AP5161"/>
      <c r="AQ5161"/>
      <c r="AS5161"/>
      <c r="AT5161"/>
      <c r="AU5161"/>
      <c r="AW5161"/>
      <c r="AX5161"/>
      <c r="AY5161"/>
      <c r="BA5161"/>
      <c r="BB5161"/>
      <c r="BC5161"/>
      <c r="BE5161"/>
      <c r="BF5161"/>
      <c r="BG5161"/>
      <c r="BI5161"/>
      <c r="BJ5161"/>
      <c r="BK5161"/>
      <c r="BM5161"/>
      <c r="BN5161"/>
      <c r="BO5161"/>
    </row>
    <row r="5162" spans="1:67">
      <c r="A5162"/>
      <c r="B5162"/>
      <c r="C5162"/>
      <c r="E5162"/>
      <c r="F5162"/>
      <c r="G5162"/>
      <c r="I5162"/>
      <c r="J5162"/>
      <c r="K5162"/>
      <c r="M5162"/>
      <c r="N5162"/>
      <c r="O5162"/>
      <c r="Q5162"/>
      <c r="R5162"/>
      <c r="S5162"/>
      <c r="U5162"/>
      <c r="V5162"/>
      <c r="W5162"/>
      <c r="Y5162"/>
      <c r="Z5162"/>
      <c r="AA5162"/>
      <c r="AC5162"/>
      <c r="AD5162"/>
      <c r="AE5162"/>
      <c r="AG5162"/>
      <c r="AH5162"/>
      <c r="AI5162"/>
      <c r="AK5162"/>
      <c r="AL5162"/>
      <c r="AM5162"/>
      <c r="AO5162"/>
      <c r="AP5162"/>
      <c r="AQ5162"/>
      <c r="AS5162"/>
      <c r="AT5162"/>
      <c r="AU5162"/>
      <c r="AW5162"/>
      <c r="AX5162"/>
      <c r="AY5162"/>
      <c r="BA5162"/>
      <c r="BB5162"/>
      <c r="BC5162"/>
      <c r="BE5162"/>
      <c r="BF5162"/>
      <c r="BG5162"/>
      <c r="BI5162"/>
      <c r="BJ5162"/>
      <c r="BK5162"/>
      <c r="BM5162"/>
      <c r="BN5162"/>
      <c r="BO5162"/>
    </row>
    <row r="5163" spans="1:67">
      <c r="A5163"/>
      <c r="B5163"/>
      <c r="C5163"/>
      <c r="E5163"/>
      <c r="F5163"/>
      <c r="G5163"/>
      <c r="I5163"/>
      <c r="J5163"/>
      <c r="K5163"/>
      <c r="M5163"/>
      <c r="N5163"/>
      <c r="O5163"/>
      <c r="Q5163"/>
      <c r="R5163"/>
      <c r="S5163"/>
      <c r="U5163"/>
      <c r="V5163"/>
      <c r="W5163"/>
      <c r="Y5163"/>
      <c r="Z5163"/>
      <c r="AA5163"/>
      <c r="AC5163"/>
      <c r="AD5163"/>
      <c r="AE5163"/>
      <c r="AG5163"/>
      <c r="AH5163"/>
      <c r="AI5163"/>
      <c r="AK5163"/>
      <c r="AL5163"/>
      <c r="AM5163"/>
      <c r="AO5163"/>
      <c r="AP5163"/>
      <c r="AQ5163"/>
      <c r="AS5163"/>
      <c r="AT5163"/>
      <c r="AU5163"/>
      <c r="AW5163"/>
      <c r="AX5163"/>
      <c r="AY5163"/>
      <c r="BA5163"/>
      <c r="BB5163"/>
      <c r="BC5163"/>
      <c r="BE5163"/>
      <c r="BF5163"/>
      <c r="BG5163"/>
      <c r="BI5163"/>
      <c r="BJ5163"/>
      <c r="BK5163"/>
      <c r="BM5163"/>
      <c r="BN5163"/>
      <c r="BO5163"/>
    </row>
    <row r="5164" spans="1:67">
      <c r="A5164"/>
      <c r="B5164"/>
      <c r="C5164"/>
      <c r="E5164"/>
      <c r="F5164"/>
      <c r="G5164"/>
      <c r="I5164"/>
      <c r="J5164"/>
      <c r="K5164"/>
      <c r="M5164"/>
      <c r="N5164"/>
      <c r="O5164"/>
      <c r="Q5164"/>
      <c r="R5164"/>
      <c r="S5164"/>
      <c r="U5164"/>
      <c r="V5164"/>
      <c r="W5164"/>
      <c r="Y5164"/>
      <c r="Z5164"/>
      <c r="AA5164"/>
      <c r="AC5164"/>
      <c r="AD5164"/>
      <c r="AE5164"/>
      <c r="AG5164"/>
      <c r="AH5164"/>
      <c r="AI5164"/>
      <c r="AK5164"/>
      <c r="AL5164"/>
      <c r="AM5164"/>
      <c r="AO5164"/>
      <c r="AP5164"/>
      <c r="AQ5164"/>
      <c r="AS5164"/>
      <c r="AT5164"/>
      <c r="AU5164"/>
      <c r="AW5164"/>
      <c r="AX5164"/>
      <c r="AY5164"/>
      <c r="BA5164"/>
      <c r="BB5164"/>
      <c r="BC5164"/>
      <c r="BE5164"/>
      <c r="BF5164"/>
      <c r="BG5164"/>
      <c r="BI5164"/>
      <c r="BJ5164"/>
      <c r="BK5164"/>
      <c r="BM5164"/>
      <c r="BN5164"/>
      <c r="BO5164"/>
    </row>
    <row r="5165" spans="1:67">
      <c r="A5165"/>
      <c r="B5165"/>
      <c r="C5165"/>
      <c r="E5165"/>
      <c r="F5165"/>
      <c r="G5165"/>
      <c r="I5165"/>
      <c r="J5165"/>
      <c r="K5165"/>
      <c r="M5165"/>
      <c r="N5165"/>
      <c r="O5165"/>
      <c r="Q5165"/>
      <c r="R5165"/>
      <c r="S5165"/>
      <c r="U5165"/>
      <c r="V5165"/>
      <c r="W5165"/>
      <c r="Y5165"/>
      <c r="Z5165"/>
      <c r="AA5165"/>
      <c r="AC5165"/>
      <c r="AD5165"/>
      <c r="AE5165"/>
      <c r="AG5165"/>
      <c r="AH5165"/>
      <c r="AI5165"/>
      <c r="AK5165"/>
      <c r="AL5165"/>
      <c r="AM5165"/>
      <c r="AO5165"/>
      <c r="AP5165"/>
      <c r="AQ5165"/>
      <c r="AS5165"/>
      <c r="AT5165"/>
      <c r="AU5165"/>
      <c r="AW5165"/>
      <c r="AX5165"/>
      <c r="AY5165"/>
      <c r="BA5165"/>
      <c r="BB5165"/>
      <c r="BC5165"/>
      <c r="BE5165"/>
      <c r="BF5165"/>
      <c r="BG5165"/>
      <c r="BI5165"/>
      <c r="BJ5165"/>
      <c r="BK5165"/>
      <c r="BM5165"/>
      <c r="BN5165"/>
      <c r="BO5165"/>
    </row>
    <row r="5166" spans="1:67">
      <c r="A5166"/>
      <c r="B5166"/>
      <c r="C5166"/>
      <c r="E5166"/>
      <c r="F5166"/>
      <c r="G5166"/>
      <c r="I5166"/>
      <c r="J5166"/>
      <c r="K5166"/>
      <c r="M5166"/>
      <c r="N5166"/>
      <c r="O5166"/>
      <c r="Q5166"/>
      <c r="R5166"/>
      <c r="S5166"/>
      <c r="U5166"/>
      <c r="V5166"/>
      <c r="W5166"/>
      <c r="Y5166"/>
      <c r="Z5166"/>
      <c r="AA5166"/>
      <c r="AC5166"/>
      <c r="AD5166"/>
      <c r="AE5166"/>
      <c r="AG5166"/>
      <c r="AH5166"/>
      <c r="AI5166"/>
      <c r="AK5166"/>
      <c r="AL5166"/>
      <c r="AM5166"/>
      <c r="AO5166"/>
      <c r="AP5166"/>
      <c r="AQ5166"/>
      <c r="AS5166"/>
      <c r="AT5166"/>
      <c r="AU5166"/>
      <c r="AW5166"/>
      <c r="AX5166"/>
      <c r="AY5166"/>
      <c r="BA5166"/>
      <c r="BB5166"/>
      <c r="BC5166"/>
      <c r="BE5166"/>
      <c r="BF5166"/>
      <c r="BG5166"/>
      <c r="BI5166"/>
      <c r="BJ5166"/>
      <c r="BK5166"/>
      <c r="BM5166"/>
      <c r="BN5166"/>
      <c r="BO5166"/>
    </row>
    <row r="5167" spans="1:67">
      <c r="A5167"/>
      <c r="B5167"/>
      <c r="C5167"/>
      <c r="E5167"/>
      <c r="F5167"/>
      <c r="G5167"/>
      <c r="I5167"/>
      <c r="J5167"/>
      <c r="K5167"/>
      <c r="M5167"/>
      <c r="N5167"/>
      <c r="O5167"/>
      <c r="Q5167"/>
      <c r="R5167"/>
      <c r="S5167"/>
      <c r="U5167"/>
      <c r="V5167"/>
      <c r="W5167"/>
      <c r="Y5167"/>
      <c r="Z5167"/>
      <c r="AA5167"/>
      <c r="AC5167"/>
      <c r="AD5167"/>
      <c r="AE5167"/>
      <c r="AG5167"/>
      <c r="AH5167"/>
      <c r="AI5167"/>
      <c r="AK5167"/>
      <c r="AL5167"/>
      <c r="AM5167"/>
      <c r="AO5167"/>
      <c r="AP5167"/>
      <c r="AQ5167"/>
      <c r="AS5167"/>
      <c r="AT5167"/>
      <c r="AU5167"/>
      <c r="AW5167"/>
      <c r="AX5167"/>
      <c r="AY5167"/>
      <c r="BA5167"/>
      <c r="BB5167"/>
      <c r="BC5167"/>
      <c r="BE5167"/>
      <c r="BF5167"/>
      <c r="BG5167"/>
      <c r="BI5167"/>
      <c r="BJ5167"/>
      <c r="BK5167"/>
      <c r="BM5167"/>
      <c r="BN5167"/>
      <c r="BO5167"/>
    </row>
    <row r="5168" spans="1:67">
      <c r="A5168"/>
      <c r="B5168"/>
      <c r="C5168"/>
      <c r="E5168"/>
      <c r="F5168"/>
      <c r="G5168"/>
      <c r="I5168"/>
      <c r="J5168"/>
      <c r="K5168"/>
      <c r="M5168"/>
      <c r="N5168"/>
      <c r="O5168"/>
      <c r="Q5168"/>
      <c r="R5168"/>
      <c r="S5168"/>
      <c r="U5168"/>
      <c r="V5168"/>
      <c r="W5168"/>
      <c r="Y5168"/>
      <c r="Z5168"/>
      <c r="AA5168"/>
      <c r="AC5168"/>
      <c r="AD5168"/>
      <c r="AE5168"/>
      <c r="AG5168"/>
      <c r="AH5168"/>
      <c r="AI5168"/>
      <c r="AK5168"/>
      <c r="AL5168"/>
      <c r="AM5168"/>
      <c r="AO5168"/>
      <c r="AP5168"/>
      <c r="AQ5168"/>
      <c r="AS5168"/>
      <c r="AT5168"/>
      <c r="AU5168"/>
      <c r="AW5168"/>
      <c r="AX5168"/>
      <c r="AY5168"/>
      <c r="BA5168"/>
      <c r="BB5168"/>
      <c r="BC5168"/>
      <c r="BE5168"/>
      <c r="BF5168"/>
      <c r="BG5168"/>
      <c r="BI5168"/>
      <c r="BJ5168"/>
      <c r="BK5168"/>
      <c r="BM5168"/>
      <c r="BN5168"/>
      <c r="BO5168"/>
    </row>
    <row r="5169" spans="1:67">
      <c r="A5169"/>
      <c r="B5169"/>
      <c r="C5169"/>
      <c r="E5169"/>
      <c r="F5169"/>
      <c r="G5169"/>
      <c r="I5169"/>
      <c r="J5169"/>
      <c r="K5169"/>
      <c r="M5169"/>
      <c r="N5169"/>
      <c r="O5169"/>
      <c r="Q5169"/>
      <c r="R5169"/>
      <c r="S5169"/>
      <c r="U5169"/>
      <c r="V5169"/>
      <c r="W5169"/>
      <c r="Y5169"/>
      <c r="Z5169"/>
      <c r="AA5169"/>
      <c r="AC5169"/>
      <c r="AD5169"/>
      <c r="AE5169"/>
      <c r="AG5169"/>
      <c r="AH5169"/>
      <c r="AI5169"/>
      <c r="AK5169"/>
      <c r="AL5169"/>
      <c r="AM5169"/>
      <c r="AO5169"/>
      <c r="AP5169"/>
      <c r="AQ5169"/>
      <c r="AS5169"/>
      <c r="AT5169"/>
      <c r="AU5169"/>
      <c r="AW5169"/>
      <c r="AX5169"/>
      <c r="AY5169"/>
      <c r="BA5169"/>
      <c r="BB5169"/>
      <c r="BC5169"/>
      <c r="BE5169"/>
      <c r="BF5169"/>
      <c r="BG5169"/>
      <c r="BI5169"/>
      <c r="BJ5169"/>
      <c r="BK5169"/>
      <c r="BM5169"/>
      <c r="BN5169"/>
      <c r="BO5169"/>
    </row>
    <row r="5170" spans="1:67">
      <c r="A5170"/>
      <c r="B5170"/>
      <c r="C5170"/>
      <c r="E5170"/>
      <c r="F5170"/>
      <c r="G5170"/>
      <c r="I5170"/>
      <c r="J5170"/>
      <c r="K5170"/>
      <c r="M5170"/>
      <c r="N5170"/>
      <c r="O5170"/>
      <c r="Q5170"/>
      <c r="R5170"/>
      <c r="S5170"/>
      <c r="U5170"/>
      <c r="V5170"/>
      <c r="W5170"/>
      <c r="Y5170"/>
      <c r="Z5170"/>
      <c r="AA5170"/>
      <c r="AC5170"/>
      <c r="AD5170"/>
      <c r="AE5170"/>
      <c r="AG5170"/>
      <c r="AH5170"/>
      <c r="AI5170"/>
      <c r="AK5170"/>
      <c r="AL5170"/>
      <c r="AM5170"/>
      <c r="AO5170"/>
      <c r="AP5170"/>
      <c r="AQ5170"/>
      <c r="AS5170"/>
      <c r="AT5170"/>
      <c r="AU5170"/>
      <c r="AW5170"/>
      <c r="AX5170"/>
      <c r="AY5170"/>
      <c r="BA5170"/>
      <c r="BB5170"/>
      <c r="BC5170"/>
      <c r="BE5170"/>
      <c r="BF5170"/>
      <c r="BG5170"/>
      <c r="BI5170"/>
      <c r="BJ5170"/>
      <c r="BK5170"/>
      <c r="BM5170"/>
      <c r="BN5170"/>
      <c r="BO5170"/>
    </row>
    <row r="5171" spans="1:67">
      <c r="A5171"/>
      <c r="B5171"/>
      <c r="C5171"/>
      <c r="E5171"/>
      <c r="F5171"/>
      <c r="G5171"/>
      <c r="I5171"/>
      <c r="J5171"/>
      <c r="K5171"/>
      <c r="M5171"/>
      <c r="N5171"/>
      <c r="O5171"/>
      <c r="Q5171"/>
      <c r="R5171"/>
      <c r="S5171"/>
      <c r="U5171"/>
      <c r="V5171"/>
      <c r="W5171"/>
      <c r="Y5171"/>
      <c r="Z5171"/>
      <c r="AA5171"/>
      <c r="AC5171"/>
      <c r="AD5171"/>
      <c r="AE5171"/>
      <c r="AG5171"/>
      <c r="AH5171"/>
      <c r="AI5171"/>
      <c r="AK5171"/>
      <c r="AL5171"/>
      <c r="AM5171"/>
      <c r="AO5171"/>
      <c r="AP5171"/>
      <c r="AQ5171"/>
      <c r="AS5171"/>
      <c r="AT5171"/>
      <c r="AU5171"/>
      <c r="AW5171"/>
      <c r="AX5171"/>
      <c r="AY5171"/>
      <c r="BA5171"/>
      <c r="BB5171"/>
      <c r="BC5171"/>
      <c r="BE5171"/>
      <c r="BF5171"/>
      <c r="BG5171"/>
      <c r="BI5171"/>
      <c r="BJ5171"/>
      <c r="BK5171"/>
      <c r="BM5171"/>
      <c r="BN5171"/>
      <c r="BO5171"/>
    </row>
    <row r="5172" spans="1:67">
      <c r="A5172"/>
      <c r="B5172"/>
      <c r="C5172"/>
      <c r="E5172"/>
      <c r="F5172"/>
      <c r="G5172"/>
      <c r="I5172"/>
      <c r="J5172"/>
      <c r="K5172"/>
      <c r="M5172"/>
      <c r="N5172"/>
      <c r="O5172"/>
      <c r="Q5172"/>
      <c r="R5172"/>
      <c r="S5172"/>
      <c r="U5172"/>
      <c r="V5172"/>
      <c r="W5172"/>
      <c r="Y5172"/>
      <c r="Z5172"/>
      <c r="AA5172"/>
      <c r="AC5172"/>
      <c r="AD5172"/>
      <c r="AE5172"/>
      <c r="AG5172"/>
      <c r="AH5172"/>
      <c r="AI5172"/>
      <c r="AK5172"/>
      <c r="AL5172"/>
      <c r="AM5172"/>
      <c r="AO5172"/>
      <c r="AP5172"/>
      <c r="AQ5172"/>
      <c r="AS5172"/>
      <c r="AT5172"/>
      <c r="AU5172"/>
      <c r="AW5172"/>
      <c r="AX5172"/>
      <c r="AY5172"/>
      <c r="BA5172"/>
      <c r="BB5172"/>
      <c r="BC5172"/>
      <c r="BE5172"/>
      <c r="BF5172"/>
      <c r="BG5172"/>
      <c r="BI5172"/>
      <c r="BJ5172"/>
      <c r="BK5172"/>
      <c r="BM5172"/>
      <c r="BN5172"/>
      <c r="BO5172"/>
    </row>
    <row r="5173" spans="1:67">
      <c r="A5173"/>
      <c r="B5173"/>
      <c r="C5173"/>
      <c r="E5173"/>
      <c r="F5173"/>
      <c r="G5173"/>
      <c r="I5173"/>
      <c r="J5173"/>
      <c r="K5173"/>
      <c r="M5173"/>
      <c r="N5173"/>
      <c r="O5173"/>
      <c r="Q5173"/>
      <c r="R5173"/>
      <c r="S5173"/>
      <c r="U5173"/>
      <c r="V5173"/>
      <c r="W5173"/>
      <c r="Y5173"/>
      <c r="Z5173"/>
      <c r="AA5173"/>
      <c r="AC5173"/>
      <c r="AD5173"/>
      <c r="AE5173"/>
      <c r="AG5173"/>
      <c r="AH5173"/>
      <c r="AI5173"/>
      <c r="AK5173"/>
      <c r="AL5173"/>
      <c r="AM5173"/>
      <c r="AO5173"/>
      <c r="AP5173"/>
      <c r="AQ5173"/>
      <c r="AS5173"/>
      <c r="AT5173"/>
      <c r="AU5173"/>
      <c r="AW5173"/>
      <c r="AX5173"/>
      <c r="AY5173"/>
      <c r="BA5173"/>
      <c r="BB5173"/>
      <c r="BC5173"/>
      <c r="BE5173"/>
      <c r="BF5173"/>
      <c r="BG5173"/>
      <c r="BI5173"/>
      <c r="BJ5173"/>
      <c r="BK5173"/>
      <c r="BM5173"/>
      <c r="BN5173"/>
      <c r="BO5173"/>
    </row>
    <row r="5174" spans="1:67">
      <c r="A5174"/>
      <c r="B5174"/>
      <c r="C5174"/>
      <c r="E5174"/>
      <c r="F5174"/>
      <c r="G5174"/>
      <c r="I5174"/>
      <c r="J5174"/>
      <c r="K5174"/>
      <c r="M5174"/>
      <c r="N5174"/>
      <c r="O5174"/>
      <c r="Q5174"/>
      <c r="R5174"/>
      <c r="S5174"/>
      <c r="U5174"/>
      <c r="V5174"/>
      <c r="W5174"/>
      <c r="Y5174"/>
      <c r="Z5174"/>
      <c r="AA5174"/>
      <c r="AC5174"/>
      <c r="AD5174"/>
      <c r="AE5174"/>
      <c r="AG5174"/>
      <c r="AH5174"/>
      <c r="AI5174"/>
      <c r="AK5174"/>
      <c r="AL5174"/>
      <c r="AM5174"/>
      <c r="AO5174"/>
      <c r="AP5174"/>
      <c r="AQ5174"/>
      <c r="AS5174"/>
      <c r="AT5174"/>
      <c r="AU5174"/>
      <c r="AW5174"/>
      <c r="AX5174"/>
      <c r="AY5174"/>
      <c r="BA5174"/>
      <c r="BB5174"/>
      <c r="BC5174"/>
      <c r="BE5174"/>
      <c r="BF5174"/>
      <c r="BG5174"/>
      <c r="BI5174"/>
      <c r="BJ5174"/>
      <c r="BK5174"/>
      <c r="BM5174"/>
      <c r="BN5174"/>
      <c r="BO5174"/>
    </row>
    <row r="5175" spans="1:67">
      <c r="A5175"/>
      <c r="B5175"/>
      <c r="C5175"/>
      <c r="E5175"/>
      <c r="F5175"/>
      <c r="G5175"/>
      <c r="I5175"/>
      <c r="J5175"/>
      <c r="K5175"/>
      <c r="M5175"/>
      <c r="N5175"/>
      <c r="O5175"/>
      <c r="Q5175"/>
      <c r="R5175"/>
      <c r="S5175"/>
      <c r="U5175"/>
      <c r="V5175"/>
      <c r="W5175"/>
      <c r="Y5175"/>
      <c r="Z5175"/>
      <c r="AA5175"/>
      <c r="AC5175"/>
      <c r="AD5175"/>
      <c r="AE5175"/>
      <c r="AG5175"/>
      <c r="AH5175"/>
      <c r="AI5175"/>
      <c r="AK5175"/>
      <c r="AL5175"/>
      <c r="AM5175"/>
      <c r="AO5175"/>
      <c r="AP5175"/>
      <c r="AQ5175"/>
      <c r="AS5175"/>
      <c r="AT5175"/>
      <c r="AU5175"/>
      <c r="AW5175"/>
      <c r="AX5175"/>
      <c r="AY5175"/>
      <c r="BA5175"/>
      <c r="BB5175"/>
      <c r="BC5175"/>
      <c r="BE5175"/>
      <c r="BF5175"/>
      <c r="BG5175"/>
      <c r="BI5175"/>
      <c r="BJ5175"/>
      <c r="BK5175"/>
      <c r="BM5175"/>
      <c r="BN5175"/>
      <c r="BO5175"/>
    </row>
    <row r="5176" spans="1:67">
      <c r="A5176"/>
      <c r="B5176"/>
      <c r="C5176"/>
      <c r="E5176"/>
      <c r="F5176"/>
      <c r="G5176"/>
      <c r="I5176"/>
      <c r="J5176"/>
      <c r="K5176"/>
      <c r="M5176"/>
      <c r="N5176"/>
      <c r="O5176"/>
      <c r="Q5176"/>
      <c r="R5176"/>
      <c r="S5176"/>
      <c r="U5176"/>
      <c r="V5176"/>
      <c r="W5176"/>
      <c r="Y5176"/>
      <c r="Z5176"/>
      <c r="AA5176"/>
      <c r="AC5176"/>
      <c r="AD5176"/>
      <c r="AE5176"/>
      <c r="AG5176"/>
      <c r="AH5176"/>
      <c r="AI5176"/>
      <c r="AK5176"/>
      <c r="AL5176"/>
      <c r="AM5176"/>
      <c r="AO5176"/>
      <c r="AP5176"/>
      <c r="AQ5176"/>
      <c r="AS5176"/>
      <c r="AT5176"/>
      <c r="AU5176"/>
      <c r="AW5176"/>
      <c r="AX5176"/>
      <c r="AY5176"/>
      <c r="BA5176"/>
      <c r="BB5176"/>
      <c r="BC5176"/>
      <c r="BE5176"/>
      <c r="BF5176"/>
      <c r="BG5176"/>
      <c r="BI5176"/>
      <c r="BJ5176"/>
      <c r="BK5176"/>
      <c r="BM5176"/>
      <c r="BN5176"/>
      <c r="BO5176"/>
    </row>
    <row r="5177" spans="1:67">
      <c r="A5177"/>
      <c r="B5177"/>
      <c r="C5177"/>
      <c r="E5177"/>
      <c r="F5177"/>
      <c r="G5177"/>
      <c r="I5177"/>
      <c r="J5177"/>
      <c r="K5177"/>
      <c r="M5177"/>
      <c r="N5177"/>
      <c r="O5177"/>
      <c r="Q5177"/>
      <c r="R5177"/>
      <c r="S5177"/>
      <c r="U5177"/>
      <c r="V5177"/>
      <c r="W5177"/>
      <c r="Y5177"/>
      <c r="Z5177"/>
      <c r="AA5177"/>
      <c r="AC5177"/>
      <c r="AD5177"/>
      <c r="AE5177"/>
      <c r="AG5177"/>
      <c r="AH5177"/>
      <c r="AI5177"/>
      <c r="AK5177"/>
      <c r="AL5177"/>
      <c r="AM5177"/>
      <c r="AO5177"/>
      <c r="AP5177"/>
      <c r="AQ5177"/>
      <c r="AS5177"/>
      <c r="AT5177"/>
      <c r="AU5177"/>
      <c r="AW5177"/>
      <c r="AX5177"/>
      <c r="AY5177"/>
      <c r="BA5177"/>
      <c r="BB5177"/>
      <c r="BC5177"/>
      <c r="BE5177"/>
      <c r="BF5177"/>
      <c r="BG5177"/>
      <c r="BI5177"/>
      <c r="BJ5177"/>
      <c r="BK5177"/>
      <c r="BM5177"/>
      <c r="BN5177"/>
      <c r="BO5177"/>
    </row>
    <row r="5178" spans="1:67">
      <c r="A5178"/>
      <c r="B5178"/>
      <c r="C5178"/>
      <c r="E5178"/>
      <c r="F5178"/>
      <c r="G5178"/>
      <c r="I5178"/>
      <c r="J5178"/>
      <c r="K5178"/>
      <c r="M5178"/>
      <c r="N5178"/>
      <c r="O5178"/>
      <c r="Q5178"/>
      <c r="R5178"/>
      <c r="S5178"/>
      <c r="U5178"/>
      <c r="V5178"/>
      <c r="W5178"/>
      <c r="Y5178"/>
      <c r="Z5178"/>
      <c r="AA5178"/>
      <c r="AC5178"/>
      <c r="AD5178"/>
      <c r="AE5178"/>
      <c r="AG5178"/>
      <c r="AH5178"/>
      <c r="AI5178"/>
      <c r="AK5178"/>
      <c r="AL5178"/>
      <c r="AM5178"/>
      <c r="AO5178"/>
      <c r="AP5178"/>
      <c r="AQ5178"/>
      <c r="AS5178"/>
      <c r="AT5178"/>
      <c r="AU5178"/>
      <c r="AW5178"/>
      <c r="AX5178"/>
      <c r="AY5178"/>
      <c r="BA5178"/>
      <c r="BB5178"/>
      <c r="BC5178"/>
      <c r="BE5178"/>
      <c r="BF5178"/>
      <c r="BG5178"/>
      <c r="BI5178"/>
      <c r="BJ5178"/>
      <c r="BK5178"/>
      <c r="BM5178"/>
      <c r="BN5178"/>
      <c r="BO5178"/>
    </row>
    <row r="5179" spans="1:67">
      <c r="A5179"/>
      <c r="B5179"/>
      <c r="C5179"/>
      <c r="E5179"/>
      <c r="F5179"/>
      <c r="G5179"/>
      <c r="I5179"/>
      <c r="J5179"/>
      <c r="K5179"/>
      <c r="M5179"/>
      <c r="N5179"/>
      <c r="O5179"/>
      <c r="Q5179"/>
      <c r="R5179"/>
      <c r="S5179"/>
      <c r="U5179"/>
      <c r="V5179"/>
      <c r="W5179"/>
      <c r="Y5179"/>
      <c r="Z5179"/>
      <c r="AA5179"/>
      <c r="AC5179"/>
      <c r="AD5179"/>
      <c r="AE5179"/>
      <c r="AG5179"/>
      <c r="AH5179"/>
      <c r="AI5179"/>
      <c r="AK5179"/>
      <c r="AL5179"/>
      <c r="AM5179"/>
      <c r="AO5179"/>
      <c r="AP5179"/>
      <c r="AQ5179"/>
      <c r="AS5179"/>
      <c r="AT5179"/>
      <c r="AU5179"/>
      <c r="AW5179"/>
      <c r="AX5179"/>
      <c r="AY5179"/>
      <c r="BA5179"/>
      <c r="BB5179"/>
      <c r="BC5179"/>
      <c r="BE5179"/>
      <c r="BF5179"/>
      <c r="BG5179"/>
      <c r="BI5179"/>
      <c r="BJ5179"/>
      <c r="BK5179"/>
      <c r="BM5179"/>
      <c r="BN5179"/>
      <c r="BO5179"/>
    </row>
    <row r="5180" spans="1:67">
      <c r="A5180"/>
      <c r="B5180"/>
      <c r="C5180"/>
      <c r="E5180"/>
      <c r="F5180"/>
      <c r="G5180"/>
      <c r="I5180"/>
      <c r="J5180"/>
      <c r="K5180"/>
      <c r="M5180"/>
      <c r="N5180"/>
      <c r="O5180"/>
      <c r="Q5180"/>
      <c r="R5180"/>
      <c r="S5180"/>
      <c r="U5180"/>
      <c r="V5180"/>
      <c r="W5180"/>
      <c r="Y5180"/>
      <c r="Z5180"/>
      <c r="AA5180"/>
      <c r="AC5180"/>
      <c r="AD5180"/>
      <c r="AE5180"/>
      <c r="AG5180"/>
      <c r="AH5180"/>
      <c r="AI5180"/>
      <c r="AK5180"/>
      <c r="AL5180"/>
      <c r="AM5180"/>
      <c r="AO5180"/>
      <c r="AP5180"/>
      <c r="AQ5180"/>
      <c r="AS5180"/>
      <c r="AT5180"/>
      <c r="AU5180"/>
      <c r="AW5180"/>
      <c r="AX5180"/>
      <c r="AY5180"/>
      <c r="BA5180"/>
      <c r="BB5180"/>
      <c r="BC5180"/>
      <c r="BE5180"/>
      <c r="BF5180"/>
      <c r="BG5180"/>
      <c r="BI5180"/>
      <c r="BJ5180"/>
      <c r="BK5180"/>
      <c r="BM5180"/>
      <c r="BN5180"/>
      <c r="BO5180"/>
    </row>
    <row r="5181" spans="1:67">
      <c r="A5181"/>
      <c r="B5181"/>
      <c r="C5181"/>
      <c r="E5181"/>
      <c r="F5181"/>
      <c r="G5181"/>
      <c r="I5181"/>
      <c r="J5181"/>
      <c r="K5181"/>
      <c r="M5181"/>
      <c r="N5181"/>
      <c r="O5181"/>
      <c r="Q5181"/>
      <c r="R5181"/>
      <c r="S5181"/>
      <c r="U5181"/>
      <c r="V5181"/>
      <c r="W5181"/>
      <c r="Y5181"/>
      <c r="Z5181"/>
      <c r="AA5181"/>
      <c r="AC5181"/>
      <c r="AD5181"/>
      <c r="AE5181"/>
      <c r="AG5181"/>
      <c r="AH5181"/>
      <c r="AI5181"/>
      <c r="AK5181"/>
      <c r="AL5181"/>
      <c r="AM5181"/>
      <c r="AO5181"/>
      <c r="AP5181"/>
      <c r="AQ5181"/>
      <c r="AS5181"/>
      <c r="AT5181"/>
      <c r="AU5181"/>
      <c r="AW5181"/>
      <c r="AX5181"/>
      <c r="AY5181"/>
      <c r="BA5181"/>
      <c r="BB5181"/>
      <c r="BC5181"/>
      <c r="BE5181"/>
      <c r="BF5181"/>
      <c r="BG5181"/>
      <c r="BI5181"/>
      <c r="BJ5181"/>
      <c r="BK5181"/>
      <c r="BM5181"/>
      <c r="BN5181"/>
      <c r="BO5181"/>
    </row>
    <row r="5182" spans="1:67">
      <c r="A5182"/>
      <c r="B5182"/>
      <c r="C5182"/>
      <c r="E5182"/>
      <c r="F5182"/>
      <c r="G5182"/>
      <c r="I5182"/>
      <c r="J5182"/>
      <c r="K5182"/>
      <c r="M5182"/>
      <c r="N5182"/>
      <c r="O5182"/>
      <c r="Q5182"/>
      <c r="R5182"/>
      <c r="S5182"/>
      <c r="U5182"/>
      <c r="V5182"/>
      <c r="W5182"/>
      <c r="Y5182"/>
      <c r="Z5182"/>
      <c r="AA5182"/>
      <c r="AC5182"/>
      <c r="AD5182"/>
      <c r="AE5182"/>
      <c r="AG5182"/>
      <c r="AH5182"/>
      <c r="AI5182"/>
      <c r="AK5182"/>
      <c r="AL5182"/>
      <c r="AM5182"/>
      <c r="AO5182"/>
      <c r="AP5182"/>
      <c r="AQ5182"/>
      <c r="AS5182"/>
      <c r="AT5182"/>
      <c r="AU5182"/>
      <c r="AW5182"/>
      <c r="AX5182"/>
      <c r="AY5182"/>
      <c r="BA5182"/>
      <c r="BB5182"/>
      <c r="BC5182"/>
      <c r="BE5182"/>
      <c r="BF5182"/>
      <c r="BG5182"/>
      <c r="BI5182"/>
      <c r="BJ5182"/>
      <c r="BK5182"/>
      <c r="BM5182"/>
      <c r="BN5182"/>
      <c r="BO5182"/>
    </row>
    <row r="5183" spans="1:67">
      <c r="A5183"/>
      <c r="B5183"/>
      <c r="C5183"/>
      <c r="E5183"/>
      <c r="F5183"/>
      <c r="G5183"/>
      <c r="I5183"/>
      <c r="J5183"/>
      <c r="K5183"/>
      <c r="M5183"/>
      <c r="N5183"/>
      <c r="O5183"/>
      <c r="Q5183"/>
      <c r="R5183"/>
      <c r="S5183"/>
      <c r="U5183"/>
      <c r="V5183"/>
      <c r="W5183"/>
      <c r="Y5183"/>
      <c r="Z5183"/>
      <c r="AA5183"/>
      <c r="AC5183"/>
      <c r="AD5183"/>
      <c r="AE5183"/>
      <c r="AG5183"/>
      <c r="AH5183"/>
      <c r="AI5183"/>
      <c r="AK5183"/>
      <c r="AL5183"/>
      <c r="AM5183"/>
      <c r="AO5183"/>
      <c r="AP5183"/>
      <c r="AQ5183"/>
      <c r="AS5183"/>
      <c r="AT5183"/>
      <c r="AU5183"/>
      <c r="AW5183"/>
      <c r="AX5183"/>
      <c r="AY5183"/>
      <c r="BA5183"/>
      <c r="BB5183"/>
      <c r="BC5183"/>
      <c r="BE5183"/>
      <c r="BF5183"/>
      <c r="BG5183"/>
      <c r="BI5183"/>
      <c r="BJ5183"/>
      <c r="BK5183"/>
      <c r="BM5183"/>
      <c r="BN5183"/>
      <c r="BO5183"/>
    </row>
    <row r="5184" spans="1:67">
      <c r="A5184"/>
      <c r="B5184"/>
      <c r="C5184"/>
      <c r="E5184"/>
      <c r="F5184"/>
      <c r="G5184"/>
      <c r="I5184"/>
      <c r="J5184"/>
      <c r="K5184"/>
      <c r="M5184"/>
      <c r="N5184"/>
      <c r="O5184"/>
      <c r="Q5184"/>
      <c r="R5184"/>
      <c r="S5184"/>
      <c r="U5184"/>
      <c r="V5184"/>
      <c r="W5184"/>
      <c r="Y5184"/>
      <c r="Z5184"/>
      <c r="AA5184"/>
      <c r="AC5184"/>
      <c r="AD5184"/>
      <c r="AE5184"/>
      <c r="AG5184"/>
      <c r="AH5184"/>
      <c r="AI5184"/>
      <c r="AK5184"/>
      <c r="AL5184"/>
      <c r="AM5184"/>
      <c r="AO5184"/>
      <c r="AP5184"/>
      <c r="AQ5184"/>
      <c r="AS5184"/>
      <c r="AT5184"/>
      <c r="AU5184"/>
      <c r="AW5184"/>
      <c r="AX5184"/>
      <c r="AY5184"/>
      <c r="BA5184"/>
      <c r="BB5184"/>
      <c r="BC5184"/>
      <c r="BE5184"/>
      <c r="BF5184"/>
      <c r="BG5184"/>
      <c r="BI5184"/>
      <c r="BJ5184"/>
      <c r="BK5184"/>
      <c r="BM5184"/>
      <c r="BN5184"/>
      <c r="BO5184"/>
    </row>
    <row r="5185" spans="1:67">
      <c r="A5185"/>
      <c r="B5185"/>
      <c r="C5185"/>
      <c r="E5185"/>
      <c r="F5185"/>
      <c r="G5185"/>
      <c r="I5185"/>
      <c r="J5185"/>
      <c r="K5185"/>
      <c r="M5185"/>
      <c r="N5185"/>
      <c r="O5185"/>
      <c r="Q5185"/>
      <c r="R5185"/>
      <c r="S5185"/>
      <c r="U5185"/>
      <c r="V5185"/>
      <c r="W5185"/>
      <c r="Y5185"/>
      <c r="Z5185"/>
      <c r="AA5185"/>
      <c r="AC5185"/>
      <c r="AD5185"/>
      <c r="AE5185"/>
      <c r="AG5185"/>
      <c r="AH5185"/>
      <c r="AI5185"/>
      <c r="AK5185"/>
      <c r="AL5185"/>
      <c r="AM5185"/>
      <c r="AO5185"/>
      <c r="AP5185"/>
      <c r="AQ5185"/>
      <c r="AS5185"/>
      <c r="AT5185"/>
      <c r="AU5185"/>
      <c r="AW5185"/>
      <c r="AX5185"/>
      <c r="AY5185"/>
      <c r="BA5185"/>
      <c r="BB5185"/>
      <c r="BC5185"/>
      <c r="BE5185"/>
      <c r="BF5185"/>
      <c r="BG5185"/>
      <c r="BI5185"/>
      <c r="BJ5185"/>
      <c r="BK5185"/>
      <c r="BM5185"/>
      <c r="BN5185"/>
      <c r="BO5185"/>
    </row>
    <row r="5186" spans="1:67">
      <c r="A5186"/>
      <c r="B5186"/>
      <c r="C5186"/>
      <c r="E5186"/>
      <c r="F5186"/>
      <c r="G5186"/>
      <c r="I5186"/>
      <c r="J5186"/>
      <c r="K5186"/>
      <c r="M5186"/>
      <c r="N5186"/>
      <c r="O5186"/>
      <c r="Q5186"/>
      <c r="R5186"/>
      <c r="S5186"/>
      <c r="U5186"/>
      <c r="V5186"/>
      <c r="W5186"/>
      <c r="Y5186"/>
      <c r="Z5186"/>
      <c r="AA5186"/>
      <c r="AC5186"/>
      <c r="AD5186"/>
      <c r="AE5186"/>
      <c r="AG5186"/>
      <c r="AH5186"/>
      <c r="AI5186"/>
      <c r="AK5186"/>
      <c r="AL5186"/>
      <c r="AM5186"/>
      <c r="AO5186"/>
      <c r="AP5186"/>
      <c r="AQ5186"/>
      <c r="AS5186"/>
      <c r="AT5186"/>
      <c r="AU5186"/>
      <c r="AW5186"/>
      <c r="AX5186"/>
      <c r="AY5186"/>
      <c r="BA5186"/>
      <c r="BB5186"/>
      <c r="BC5186"/>
      <c r="BE5186"/>
      <c r="BF5186"/>
      <c r="BG5186"/>
      <c r="BI5186"/>
      <c r="BJ5186"/>
      <c r="BK5186"/>
      <c r="BM5186"/>
      <c r="BN5186"/>
      <c r="BO5186"/>
    </row>
    <row r="5187" spans="1:67">
      <c r="A5187"/>
      <c r="B5187"/>
      <c r="C5187"/>
      <c r="E5187"/>
      <c r="F5187"/>
      <c r="G5187"/>
      <c r="I5187"/>
      <c r="J5187"/>
      <c r="K5187"/>
      <c r="M5187"/>
      <c r="N5187"/>
      <c r="O5187"/>
      <c r="Q5187"/>
      <c r="R5187"/>
      <c r="S5187"/>
      <c r="U5187"/>
      <c r="V5187"/>
      <c r="W5187"/>
      <c r="Y5187"/>
      <c r="Z5187"/>
      <c r="AA5187"/>
      <c r="AC5187"/>
      <c r="AD5187"/>
      <c r="AE5187"/>
      <c r="AG5187"/>
      <c r="AH5187"/>
      <c r="AI5187"/>
      <c r="AK5187"/>
      <c r="AL5187"/>
      <c r="AM5187"/>
      <c r="AO5187"/>
      <c r="AP5187"/>
      <c r="AQ5187"/>
      <c r="AS5187"/>
      <c r="AT5187"/>
      <c r="AU5187"/>
      <c r="AW5187"/>
      <c r="AX5187"/>
      <c r="AY5187"/>
      <c r="BA5187"/>
      <c r="BB5187"/>
      <c r="BC5187"/>
      <c r="BE5187"/>
      <c r="BF5187"/>
      <c r="BG5187"/>
      <c r="BI5187"/>
      <c r="BJ5187"/>
      <c r="BK5187"/>
      <c r="BM5187"/>
      <c r="BN5187"/>
      <c r="BO5187"/>
    </row>
    <row r="5188" spans="1:67">
      <c r="A5188"/>
      <c r="B5188"/>
      <c r="C5188"/>
      <c r="E5188"/>
      <c r="F5188"/>
      <c r="G5188"/>
      <c r="I5188"/>
      <c r="J5188"/>
      <c r="K5188"/>
      <c r="M5188"/>
      <c r="N5188"/>
      <c r="O5188"/>
      <c r="Q5188"/>
      <c r="R5188"/>
      <c r="S5188"/>
      <c r="U5188"/>
      <c r="V5188"/>
      <c r="W5188"/>
      <c r="Y5188"/>
      <c r="Z5188"/>
      <c r="AA5188"/>
      <c r="AC5188"/>
      <c r="AD5188"/>
      <c r="AE5188"/>
      <c r="AG5188"/>
      <c r="AH5188"/>
      <c r="AI5188"/>
      <c r="AK5188"/>
      <c r="AL5188"/>
      <c r="AM5188"/>
      <c r="AO5188"/>
      <c r="AP5188"/>
      <c r="AQ5188"/>
      <c r="AS5188"/>
      <c r="AT5188"/>
      <c r="AU5188"/>
      <c r="AW5188"/>
      <c r="AX5188"/>
      <c r="AY5188"/>
      <c r="BA5188"/>
      <c r="BB5188"/>
      <c r="BC5188"/>
      <c r="BE5188"/>
      <c r="BF5188"/>
      <c r="BG5188"/>
      <c r="BI5188"/>
      <c r="BJ5188"/>
      <c r="BK5188"/>
      <c r="BM5188"/>
      <c r="BN5188"/>
      <c r="BO5188"/>
    </row>
    <row r="5189" spans="1:67">
      <c r="A5189"/>
      <c r="B5189"/>
      <c r="C5189"/>
      <c r="E5189"/>
      <c r="F5189"/>
      <c r="G5189"/>
      <c r="I5189"/>
      <c r="J5189"/>
      <c r="K5189"/>
      <c r="M5189"/>
      <c r="N5189"/>
      <c r="O5189"/>
      <c r="Q5189"/>
      <c r="R5189"/>
      <c r="S5189"/>
      <c r="U5189"/>
      <c r="V5189"/>
      <c r="W5189"/>
      <c r="Y5189"/>
      <c r="Z5189"/>
      <c r="AA5189"/>
      <c r="AC5189"/>
      <c r="AD5189"/>
      <c r="AE5189"/>
      <c r="AG5189"/>
      <c r="AH5189"/>
      <c r="AI5189"/>
      <c r="AK5189"/>
      <c r="AL5189"/>
      <c r="AM5189"/>
      <c r="AO5189"/>
      <c r="AP5189"/>
      <c r="AQ5189"/>
      <c r="AS5189"/>
      <c r="AT5189"/>
      <c r="AU5189"/>
      <c r="AW5189"/>
      <c r="AX5189"/>
      <c r="AY5189"/>
      <c r="BA5189"/>
      <c r="BB5189"/>
      <c r="BC5189"/>
      <c r="BE5189"/>
      <c r="BF5189"/>
      <c r="BG5189"/>
      <c r="BI5189"/>
      <c r="BJ5189"/>
      <c r="BK5189"/>
      <c r="BM5189"/>
      <c r="BN5189"/>
      <c r="BO5189"/>
    </row>
    <row r="5190" spans="1:67">
      <c r="A5190"/>
      <c r="B5190"/>
      <c r="C5190"/>
      <c r="E5190"/>
      <c r="F5190"/>
      <c r="G5190"/>
      <c r="I5190"/>
      <c r="J5190"/>
      <c r="K5190"/>
      <c r="M5190"/>
      <c r="N5190"/>
      <c r="O5190"/>
      <c r="Q5190"/>
      <c r="R5190"/>
      <c r="S5190"/>
      <c r="U5190"/>
      <c r="V5190"/>
      <c r="W5190"/>
      <c r="Y5190"/>
      <c r="Z5190"/>
      <c r="AA5190"/>
      <c r="AC5190"/>
      <c r="AD5190"/>
      <c r="AE5190"/>
      <c r="AG5190"/>
      <c r="AH5190"/>
      <c r="AI5190"/>
      <c r="AK5190"/>
      <c r="AL5190"/>
      <c r="AM5190"/>
      <c r="AO5190"/>
      <c r="AP5190"/>
      <c r="AQ5190"/>
      <c r="AS5190"/>
      <c r="AT5190"/>
      <c r="AU5190"/>
      <c r="AW5190"/>
      <c r="AX5190"/>
      <c r="AY5190"/>
      <c r="BA5190"/>
      <c r="BB5190"/>
      <c r="BC5190"/>
      <c r="BE5190"/>
      <c r="BF5190"/>
      <c r="BG5190"/>
      <c r="BI5190"/>
      <c r="BJ5190"/>
      <c r="BK5190"/>
      <c r="BM5190"/>
      <c r="BN5190"/>
      <c r="BO5190"/>
    </row>
    <row r="5191" spans="1:67">
      <c r="A5191"/>
      <c r="B5191"/>
      <c r="C5191"/>
      <c r="E5191"/>
      <c r="F5191"/>
      <c r="G5191"/>
      <c r="I5191"/>
      <c r="J5191"/>
      <c r="K5191"/>
      <c r="M5191"/>
      <c r="N5191"/>
      <c r="O5191"/>
      <c r="Q5191"/>
      <c r="R5191"/>
      <c r="S5191"/>
      <c r="U5191"/>
      <c r="V5191"/>
      <c r="W5191"/>
      <c r="Y5191"/>
      <c r="Z5191"/>
      <c r="AA5191"/>
      <c r="AC5191"/>
      <c r="AD5191"/>
      <c r="AE5191"/>
      <c r="AG5191"/>
      <c r="AH5191"/>
      <c r="AI5191"/>
      <c r="AK5191"/>
      <c r="AL5191"/>
      <c r="AM5191"/>
      <c r="AO5191"/>
      <c r="AP5191"/>
      <c r="AQ5191"/>
      <c r="AS5191"/>
      <c r="AT5191"/>
      <c r="AU5191"/>
      <c r="AW5191"/>
      <c r="AX5191"/>
      <c r="AY5191"/>
      <c r="BA5191"/>
      <c r="BB5191"/>
      <c r="BC5191"/>
      <c r="BE5191"/>
      <c r="BF5191"/>
      <c r="BG5191"/>
      <c r="BI5191"/>
      <c r="BJ5191"/>
      <c r="BK5191"/>
      <c r="BM5191"/>
      <c r="BN5191"/>
      <c r="BO5191"/>
    </row>
    <row r="5192" spans="1:67">
      <c r="A5192"/>
      <c r="B5192"/>
      <c r="C5192"/>
      <c r="E5192"/>
      <c r="F5192"/>
      <c r="G5192"/>
      <c r="I5192"/>
      <c r="J5192"/>
      <c r="K5192"/>
      <c r="M5192"/>
      <c r="N5192"/>
      <c r="O5192"/>
      <c r="Q5192"/>
      <c r="R5192"/>
      <c r="S5192"/>
      <c r="U5192"/>
      <c r="V5192"/>
      <c r="W5192"/>
      <c r="Y5192"/>
      <c r="Z5192"/>
      <c r="AA5192"/>
      <c r="AC5192"/>
      <c r="AD5192"/>
      <c r="AE5192"/>
      <c r="AG5192"/>
      <c r="AH5192"/>
      <c r="AI5192"/>
      <c r="AK5192"/>
      <c r="AL5192"/>
      <c r="AM5192"/>
      <c r="AO5192"/>
      <c r="AP5192"/>
      <c r="AQ5192"/>
      <c r="AS5192"/>
      <c r="AT5192"/>
      <c r="AU5192"/>
      <c r="AW5192"/>
      <c r="AX5192"/>
      <c r="AY5192"/>
      <c r="BA5192"/>
      <c r="BB5192"/>
      <c r="BC5192"/>
      <c r="BE5192"/>
      <c r="BF5192"/>
      <c r="BG5192"/>
      <c r="BI5192"/>
      <c r="BJ5192"/>
      <c r="BK5192"/>
      <c r="BM5192"/>
      <c r="BN5192"/>
      <c r="BO5192"/>
    </row>
    <row r="5193" spans="1:67">
      <c r="A5193"/>
      <c r="B5193"/>
      <c r="C5193"/>
      <c r="E5193"/>
      <c r="F5193"/>
      <c r="G5193"/>
      <c r="I5193"/>
      <c r="J5193"/>
      <c r="K5193"/>
      <c r="M5193"/>
      <c r="N5193"/>
      <c r="O5193"/>
      <c r="Q5193"/>
      <c r="R5193"/>
      <c r="S5193"/>
      <c r="U5193"/>
      <c r="V5193"/>
      <c r="W5193"/>
      <c r="Y5193"/>
      <c r="Z5193"/>
      <c r="AA5193"/>
      <c r="AC5193"/>
      <c r="AD5193"/>
      <c r="AE5193"/>
      <c r="AG5193"/>
      <c r="AH5193"/>
      <c r="AI5193"/>
      <c r="AK5193"/>
      <c r="AL5193"/>
      <c r="AM5193"/>
      <c r="AO5193"/>
      <c r="AP5193"/>
      <c r="AQ5193"/>
      <c r="AS5193"/>
      <c r="AT5193"/>
      <c r="AU5193"/>
      <c r="AW5193"/>
      <c r="AX5193"/>
      <c r="AY5193"/>
      <c r="BA5193"/>
      <c r="BB5193"/>
      <c r="BC5193"/>
      <c r="BE5193"/>
      <c r="BF5193"/>
      <c r="BG5193"/>
      <c r="BI5193"/>
      <c r="BJ5193"/>
      <c r="BK5193"/>
      <c r="BM5193"/>
      <c r="BN5193"/>
      <c r="BO5193"/>
    </row>
    <row r="5194" spans="1:67">
      <c r="A5194"/>
      <c r="B5194"/>
      <c r="C5194"/>
      <c r="E5194"/>
      <c r="F5194"/>
      <c r="G5194"/>
      <c r="I5194"/>
      <c r="J5194"/>
      <c r="K5194"/>
      <c r="M5194"/>
      <c r="N5194"/>
      <c r="O5194"/>
      <c r="Q5194"/>
      <c r="R5194"/>
      <c r="S5194"/>
      <c r="U5194"/>
      <c r="V5194"/>
      <c r="W5194"/>
      <c r="Y5194"/>
      <c r="Z5194"/>
      <c r="AA5194"/>
      <c r="AC5194"/>
      <c r="AD5194"/>
      <c r="AE5194"/>
      <c r="AG5194"/>
      <c r="AH5194"/>
      <c r="AI5194"/>
      <c r="AK5194"/>
      <c r="AL5194"/>
      <c r="AM5194"/>
      <c r="AO5194"/>
      <c r="AP5194"/>
      <c r="AQ5194"/>
      <c r="AS5194"/>
      <c r="AT5194"/>
      <c r="AU5194"/>
      <c r="AW5194"/>
      <c r="AX5194"/>
      <c r="AY5194"/>
      <c r="BA5194"/>
      <c r="BB5194"/>
      <c r="BC5194"/>
      <c r="BE5194"/>
      <c r="BF5194"/>
      <c r="BG5194"/>
      <c r="BI5194"/>
      <c r="BJ5194"/>
      <c r="BK5194"/>
      <c r="BM5194"/>
      <c r="BN5194"/>
      <c r="BO5194"/>
    </row>
    <row r="5195" spans="1:67">
      <c r="A5195"/>
      <c r="B5195"/>
      <c r="C5195"/>
      <c r="E5195"/>
      <c r="F5195"/>
      <c r="G5195"/>
      <c r="I5195"/>
      <c r="J5195"/>
      <c r="K5195"/>
      <c r="M5195"/>
      <c r="N5195"/>
      <c r="O5195"/>
      <c r="Q5195"/>
      <c r="R5195"/>
      <c r="S5195"/>
      <c r="U5195"/>
      <c r="V5195"/>
      <c r="W5195"/>
      <c r="Y5195"/>
      <c r="Z5195"/>
      <c r="AA5195"/>
      <c r="AC5195"/>
      <c r="AD5195"/>
      <c r="AE5195"/>
      <c r="AG5195"/>
      <c r="AH5195"/>
      <c r="AI5195"/>
      <c r="AK5195"/>
      <c r="AL5195"/>
      <c r="AM5195"/>
      <c r="AO5195"/>
      <c r="AP5195"/>
      <c r="AQ5195"/>
      <c r="AS5195"/>
      <c r="AT5195"/>
      <c r="AU5195"/>
      <c r="AW5195"/>
      <c r="AX5195"/>
      <c r="AY5195"/>
      <c r="BA5195"/>
      <c r="BB5195"/>
      <c r="BC5195"/>
      <c r="BE5195"/>
      <c r="BF5195"/>
      <c r="BG5195"/>
      <c r="BI5195"/>
      <c r="BJ5195"/>
      <c r="BK5195"/>
      <c r="BM5195"/>
      <c r="BN5195"/>
      <c r="BO5195"/>
    </row>
    <row r="5196" spans="1:67">
      <c r="A5196"/>
      <c r="B5196"/>
      <c r="C5196"/>
      <c r="E5196"/>
      <c r="F5196"/>
      <c r="G5196"/>
      <c r="I5196"/>
      <c r="J5196"/>
      <c r="K5196"/>
      <c r="M5196"/>
      <c r="N5196"/>
      <c r="O5196"/>
      <c r="Q5196"/>
      <c r="R5196"/>
      <c r="S5196"/>
      <c r="U5196"/>
      <c r="V5196"/>
      <c r="W5196"/>
      <c r="Y5196"/>
      <c r="Z5196"/>
      <c r="AA5196"/>
      <c r="AC5196"/>
      <c r="AD5196"/>
      <c r="AE5196"/>
      <c r="AG5196"/>
      <c r="AH5196"/>
      <c r="AI5196"/>
      <c r="AK5196"/>
      <c r="AL5196"/>
      <c r="AM5196"/>
      <c r="AO5196"/>
      <c r="AP5196"/>
      <c r="AQ5196"/>
      <c r="AS5196"/>
      <c r="AT5196"/>
      <c r="AU5196"/>
      <c r="AW5196"/>
      <c r="AX5196"/>
      <c r="AY5196"/>
      <c r="BA5196"/>
      <c r="BB5196"/>
      <c r="BC5196"/>
      <c r="BE5196"/>
      <c r="BF5196"/>
      <c r="BG5196"/>
      <c r="BI5196"/>
      <c r="BJ5196"/>
      <c r="BK5196"/>
      <c r="BM5196"/>
      <c r="BN5196"/>
      <c r="BO5196"/>
    </row>
    <row r="5197" spans="1:67">
      <c r="A5197"/>
      <c r="B5197"/>
      <c r="C5197"/>
      <c r="E5197"/>
      <c r="F5197"/>
      <c r="G5197"/>
      <c r="I5197"/>
      <c r="J5197"/>
      <c r="K5197"/>
      <c r="M5197"/>
      <c r="N5197"/>
      <c r="O5197"/>
      <c r="Q5197"/>
      <c r="R5197"/>
      <c r="S5197"/>
      <c r="U5197"/>
      <c r="V5197"/>
      <c r="W5197"/>
      <c r="Y5197"/>
      <c r="Z5197"/>
      <c r="AA5197"/>
      <c r="AC5197"/>
      <c r="AD5197"/>
      <c r="AE5197"/>
      <c r="AG5197"/>
      <c r="AH5197"/>
      <c r="AI5197"/>
      <c r="AK5197"/>
      <c r="AL5197"/>
      <c r="AM5197"/>
      <c r="AO5197"/>
      <c r="AP5197"/>
      <c r="AQ5197"/>
      <c r="AS5197"/>
      <c r="AT5197"/>
      <c r="AU5197"/>
      <c r="AW5197"/>
      <c r="AX5197"/>
      <c r="AY5197"/>
      <c r="BA5197"/>
      <c r="BB5197"/>
      <c r="BC5197"/>
      <c r="BE5197"/>
      <c r="BF5197"/>
      <c r="BG5197"/>
      <c r="BI5197"/>
      <c r="BJ5197"/>
      <c r="BK5197"/>
      <c r="BM5197"/>
      <c r="BN5197"/>
      <c r="BO5197"/>
    </row>
    <row r="5198" spans="1:67">
      <c r="A5198"/>
      <c r="B5198"/>
      <c r="C5198"/>
      <c r="E5198"/>
      <c r="F5198"/>
      <c r="G5198"/>
      <c r="I5198"/>
      <c r="J5198"/>
      <c r="K5198"/>
      <c r="M5198"/>
      <c r="N5198"/>
      <c r="O5198"/>
      <c r="Q5198"/>
      <c r="R5198"/>
      <c r="S5198"/>
      <c r="U5198"/>
      <c r="V5198"/>
      <c r="W5198"/>
      <c r="Y5198"/>
      <c r="Z5198"/>
      <c r="AA5198"/>
      <c r="AC5198"/>
      <c r="AD5198"/>
      <c r="AE5198"/>
      <c r="AG5198"/>
      <c r="AH5198"/>
      <c r="AI5198"/>
      <c r="AK5198"/>
      <c r="AL5198"/>
      <c r="AM5198"/>
      <c r="AO5198"/>
      <c r="AP5198"/>
      <c r="AQ5198"/>
      <c r="AS5198"/>
      <c r="AT5198"/>
      <c r="AU5198"/>
      <c r="AW5198"/>
      <c r="AX5198"/>
      <c r="AY5198"/>
      <c r="BA5198"/>
      <c r="BB5198"/>
      <c r="BC5198"/>
      <c r="BE5198"/>
      <c r="BF5198"/>
      <c r="BG5198"/>
      <c r="BI5198"/>
      <c r="BJ5198"/>
      <c r="BK5198"/>
      <c r="BM5198"/>
      <c r="BN5198"/>
      <c r="BO5198"/>
    </row>
    <row r="5199" spans="1:67">
      <c r="A5199"/>
      <c r="B5199"/>
      <c r="C5199"/>
      <c r="E5199"/>
      <c r="F5199"/>
      <c r="G5199"/>
      <c r="I5199"/>
      <c r="J5199"/>
      <c r="K5199"/>
      <c r="M5199"/>
      <c r="N5199"/>
      <c r="O5199"/>
      <c r="Q5199"/>
      <c r="R5199"/>
      <c r="S5199"/>
      <c r="U5199"/>
      <c r="V5199"/>
      <c r="W5199"/>
      <c r="Y5199"/>
      <c r="Z5199"/>
      <c r="AA5199"/>
      <c r="AC5199"/>
      <c r="AD5199"/>
      <c r="AE5199"/>
      <c r="AG5199"/>
      <c r="AH5199"/>
      <c r="AI5199"/>
      <c r="AK5199"/>
      <c r="AL5199"/>
      <c r="AM5199"/>
      <c r="AO5199"/>
      <c r="AP5199"/>
      <c r="AQ5199"/>
      <c r="AS5199"/>
      <c r="AT5199"/>
      <c r="AU5199"/>
      <c r="AW5199"/>
      <c r="AX5199"/>
      <c r="AY5199"/>
      <c r="BA5199"/>
      <c r="BB5199"/>
      <c r="BC5199"/>
      <c r="BE5199"/>
      <c r="BF5199"/>
      <c r="BG5199"/>
      <c r="BI5199"/>
      <c r="BJ5199"/>
      <c r="BK5199"/>
      <c r="BM5199"/>
      <c r="BN5199"/>
      <c r="BO5199"/>
    </row>
    <row r="5200" spans="1:67">
      <c r="A5200"/>
      <c r="B5200"/>
      <c r="C5200"/>
      <c r="E5200"/>
      <c r="F5200"/>
      <c r="G5200"/>
      <c r="I5200"/>
      <c r="J5200"/>
      <c r="K5200"/>
      <c r="M5200"/>
      <c r="N5200"/>
      <c r="O5200"/>
      <c r="Q5200"/>
      <c r="R5200"/>
      <c r="S5200"/>
      <c r="U5200"/>
      <c r="V5200"/>
      <c r="W5200"/>
      <c r="Y5200"/>
      <c r="Z5200"/>
      <c r="AA5200"/>
      <c r="AC5200"/>
      <c r="AD5200"/>
      <c r="AE5200"/>
      <c r="AG5200"/>
      <c r="AH5200"/>
      <c r="AI5200"/>
      <c r="AK5200"/>
      <c r="AL5200"/>
      <c r="AM5200"/>
      <c r="AO5200"/>
      <c r="AP5200"/>
      <c r="AQ5200"/>
      <c r="AS5200"/>
      <c r="AT5200"/>
      <c r="AU5200"/>
      <c r="AW5200"/>
      <c r="AX5200"/>
      <c r="AY5200"/>
      <c r="BA5200"/>
      <c r="BB5200"/>
      <c r="BC5200"/>
      <c r="BE5200"/>
      <c r="BF5200"/>
      <c r="BG5200"/>
      <c r="BI5200"/>
      <c r="BJ5200"/>
      <c r="BK5200"/>
      <c r="BM5200"/>
      <c r="BN5200"/>
      <c r="BO5200"/>
    </row>
    <row r="5201" spans="1:67">
      <c r="A5201"/>
      <c r="B5201"/>
      <c r="C5201"/>
      <c r="E5201"/>
      <c r="F5201"/>
      <c r="G5201"/>
      <c r="I5201"/>
      <c r="J5201"/>
      <c r="K5201"/>
      <c r="M5201"/>
      <c r="N5201"/>
      <c r="O5201"/>
      <c r="Q5201"/>
      <c r="R5201"/>
      <c r="S5201"/>
      <c r="U5201"/>
      <c r="V5201"/>
      <c r="W5201"/>
      <c r="Y5201"/>
      <c r="Z5201"/>
      <c r="AA5201"/>
      <c r="AC5201"/>
      <c r="AD5201"/>
      <c r="AE5201"/>
      <c r="AG5201"/>
      <c r="AH5201"/>
      <c r="AI5201"/>
      <c r="AK5201"/>
      <c r="AL5201"/>
      <c r="AM5201"/>
      <c r="AO5201"/>
      <c r="AP5201"/>
      <c r="AQ5201"/>
      <c r="AS5201"/>
      <c r="AT5201"/>
      <c r="AU5201"/>
      <c r="AW5201"/>
      <c r="AX5201"/>
      <c r="AY5201"/>
      <c r="BA5201"/>
      <c r="BB5201"/>
      <c r="BC5201"/>
      <c r="BE5201"/>
      <c r="BF5201"/>
      <c r="BG5201"/>
      <c r="BI5201"/>
      <c r="BJ5201"/>
      <c r="BK5201"/>
      <c r="BM5201"/>
      <c r="BN5201"/>
      <c r="BO5201"/>
    </row>
    <row r="5202" spans="1:67">
      <c r="A5202"/>
      <c r="B5202"/>
      <c r="C5202"/>
      <c r="E5202"/>
      <c r="F5202"/>
      <c r="G5202"/>
      <c r="I5202"/>
      <c r="J5202"/>
      <c r="K5202"/>
      <c r="M5202"/>
      <c r="N5202"/>
      <c r="O5202"/>
      <c r="Q5202"/>
      <c r="R5202"/>
      <c r="S5202"/>
      <c r="U5202"/>
      <c r="V5202"/>
      <c r="W5202"/>
      <c r="Y5202"/>
      <c r="Z5202"/>
      <c r="AA5202"/>
      <c r="AC5202"/>
      <c r="AD5202"/>
      <c r="AE5202"/>
      <c r="AG5202"/>
      <c r="AH5202"/>
      <c r="AI5202"/>
      <c r="AK5202"/>
      <c r="AL5202"/>
      <c r="AM5202"/>
      <c r="AO5202"/>
      <c r="AP5202"/>
      <c r="AQ5202"/>
      <c r="AS5202"/>
      <c r="AT5202"/>
      <c r="AU5202"/>
      <c r="AW5202"/>
      <c r="AX5202"/>
      <c r="AY5202"/>
      <c r="BA5202"/>
      <c r="BB5202"/>
      <c r="BC5202"/>
      <c r="BE5202"/>
      <c r="BF5202"/>
      <c r="BG5202"/>
      <c r="BI5202"/>
      <c r="BJ5202"/>
      <c r="BK5202"/>
      <c r="BM5202"/>
      <c r="BN5202"/>
      <c r="BO5202"/>
    </row>
    <row r="5203" spans="1:67">
      <c r="A5203"/>
      <c r="B5203"/>
      <c r="C5203"/>
      <c r="E5203"/>
      <c r="F5203"/>
      <c r="G5203"/>
      <c r="I5203"/>
      <c r="J5203"/>
      <c r="K5203"/>
      <c r="M5203"/>
      <c r="N5203"/>
      <c r="O5203"/>
      <c r="Q5203"/>
      <c r="R5203"/>
      <c r="S5203"/>
      <c r="U5203"/>
      <c r="V5203"/>
      <c r="W5203"/>
      <c r="Y5203"/>
      <c r="Z5203"/>
      <c r="AA5203"/>
      <c r="AC5203"/>
      <c r="AD5203"/>
      <c r="AE5203"/>
      <c r="AG5203"/>
      <c r="AH5203"/>
      <c r="AI5203"/>
      <c r="AK5203"/>
      <c r="AL5203"/>
      <c r="AM5203"/>
      <c r="AO5203"/>
      <c r="AP5203"/>
      <c r="AQ5203"/>
      <c r="AS5203"/>
      <c r="AT5203"/>
      <c r="AU5203"/>
      <c r="AW5203"/>
      <c r="AX5203"/>
      <c r="AY5203"/>
      <c r="BA5203"/>
      <c r="BB5203"/>
      <c r="BC5203"/>
      <c r="BE5203"/>
      <c r="BF5203"/>
      <c r="BG5203"/>
      <c r="BI5203"/>
      <c r="BJ5203"/>
      <c r="BK5203"/>
      <c r="BM5203"/>
      <c r="BN5203"/>
      <c r="BO5203"/>
    </row>
    <row r="5204" spans="1:67">
      <c r="A5204"/>
      <c r="B5204"/>
      <c r="C5204"/>
      <c r="E5204"/>
      <c r="F5204"/>
      <c r="G5204"/>
      <c r="I5204"/>
      <c r="J5204"/>
      <c r="K5204"/>
      <c r="M5204"/>
      <c r="N5204"/>
      <c r="O5204"/>
      <c r="Q5204"/>
      <c r="R5204"/>
      <c r="S5204"/>
      <c r="U5204"/>
      <c r="V5204"/>
      <c r="W5204"/>
      <c r="Y5204"/>
      <c r="Z5204"/>
      <c r="AA5204"/>
      <c r="AC5204"/>
      <c r="AD5204"/>
      <c r="AE5204"/>
      <c r="AG5204"/>
      <c r="AH5204"/>
      <c r="AI5204"/>
      <c r="AK5204"/>
      <c r="AL5204"/>
      <c r="AM5204"/>
      <c r="AO5204"/>
      <c r="AP5204"/>
      <c r="AQ5204"/>
      <c r="AS5204"/>
      <c r="AT5204"/>
      <c r="AU5204"/>
      <c r="AW5204"/>
      <c r="AX5204"/>
      <c r="AY5204"/>
      <c r="BA5204"/>
      <c r="BB5204"/>
      <c r="BC5204"/>
      <c r="BE5204"/>
      <c r="BF5204"/>
      <c r="BG5204"/>
      <c r="BI5204"/>
      <c r="BJ5204"/>
      <c r="BK5204"/>
      <c r="BM5204"/>
      <c r="BN5204"/>
      <c r="BO5204"/>
    </row>
    <row r="5205" spans="1:67">
      <c r="A5205"/>
      <c r="B5205"/>
      <c r="C5205"/>
      <c r="E5205"/>
      <c r="F5205"/>
      <c r="G5205"/>
      <c r="I5205"/>
      <c r="J5205"/>
      <c r="K5205"/>
      <c r="M5205"/>
      <c r="N5205"/>
      <c r="O5205"/>
      <c r="Q5205"/>
      <c r="R5205"/>
      <c r="S5205"/>
      <c r="U5205"/>
      <c r="V5205"/>
      <c r="W5205"/>
      <c r="Y5205"/>
      <c r="Z5205"/>
      <c r="AA5205"/>
      <c r="AC5205"/>
      <c r="AD5205"/>
      <c r="AE5205"/>
      <c r="AG5205"/>
      <c r="AH5205"/>
      <c r="AI5205"/>
      <c r="AK5205"/>
      <c r="AL5205"/>
      <c r="AM5205"/>
      <c r="AO5205"/>
      <c r="AP5205"/>
      <c r="AQ5205"/>
      <c r="AS5205"/>
      <c r="AT5205"/>
      <c r="AU5205"/>
      <c r="AW5205"/>
      <c r="AX5205"/>
      <c r="AY5205"/>
      <c r="BA5205"/>
      <c r="BB5205"/>
      <c r="BC5205"/>
      <c r="BE5205"/>
      <c r="BF5205"/>
      <c r="BG5205"/>
      <c r="BI5205"/>
      <c r="BJ5205"/>
      <c r="BK5205"/>
      <c r="BM5205"/>
      <c r="BN5205"/>
      <c r="BO5205"/>
    </row>
    <row r="5206" spans="1:67">
      <c r="A5206"/>
      <c r="B5206"/>
      <c r="C5206"/>
      <c r="E5206"/>
      <c r="F5206"/>
      <c r="G5206"/>
      <c r="I5206"/>
      <c r="J5206"/>
      <c r="K5206"/>
      <c r="M5206"/>
      <c r="N5206"/>
      <c r="O5206"/>
      <c r="Q5206"/>
      <c r="R5206"/>
      <c r="S5206"/>
      <c r="U5206"/>
      <c r="V5206"/>
      <c r="W5206"/>
      <c r="Y5206"/>
      <c r="Z5206"/>
      <c r="AA5206"/>
      <c r="AC5206"/>
      <c r="AD5206"/>
      <c r="AE5206"/>
      <c r="AG5206"/>
      <c r="AH5206"/>
      <c r="AI5206"/>
      <c r="AK5206"/>
      <c r="AL5206"/>
      <c r="AM5206"/>
      <c r="AO5206"/>
      <c r="AP5206"/>
      <c r="AQ5206"/>
      <c r="AS5206"/>
      <c r="AT5206"/>
      <c r="AU5206"/>
      <c r="AW5206"/>
      <c r="AX5206"/>
      <c r="AY5206"/>
      <c r="BA5206"/>
      <c r="BB5206"/>
      <c r="BC5206"/>
      <c r="BE5206"/>
      <c r="BF5206"/>
      <c r="BG5206"/>
      <c r="BI5206"/>
      <c r="BJ5206"/>
      <c r="BK5206"/>
      <c r="BM5206"/>
      <c r="BN5206"/>
      <c r="BO5206"/>
    </row>
    <row r="5207" spans="1:67">
      <c r="A5207"/>
      <c r="B5207"/>
      <c r="C5207"/>
      <c r="E5207"/>
      <c r="F5207"/>
      <c r="G5207"/>
      <c r="I5207"/>
      <c r="J5207"/>
      <c r="K5207"/>
      <c r="M5207"/>
      <c r="N5207"/>
      <c r="O5207"/>
      <c r="Q5207"/>
      <c r="R5207"/>
      <c r="S5207"/>
      <c r="U5207"/>
      <c r="V5207"/>
      <c r="W5207"/>
      <c r="Y5207"/>
      <c r="Z5207"/>
      <c r="AA5207"/>
      <c r="AC5207"/>
      <c r="AD5207"/>
      <c r="AE5207"/>
      <c r="AG5207"/>
      <c r="AH5207"/>
      <c r="AI5207"/>
      <c r="AK5207"/>
      <c r="AL5207"/>
      <c r="AM5207"/>
      <c r="AO5207"/>
      <c r="AP5207"/>
      <c r="AQ5207"/>
      <c r="AS5207"/>
      <c r="AT5207"/>
      <c r="AU5207"/>
      <c r="AW5207"/>
      <c r="AX5207"/>
      <c r="AY5207"/>
      <c r="BA5207"/>
      <c r="BB5207"/>
      <c r="BC5207"/>
      <c r="BE5207"/>
      <c r="BF5207"/>
      <c r="BG5207"/>
      <c r="BI5207"/>
      <c r="BJ5207"/>
      <c r="BK5207"/>
      <c r="BM5207"/>
      <c r="BN5207"/>
      <c r="BO5207"/>
    </row>
    <row r="5208" spans="1:67">
      <c r="A5208"/>
      <c r="B5208"/>
      <c r="C5208"/>
      <c r="E5208"/>
      <c r="F5208"/>
      <c r="G5208"/>
      <c r="I5208"/>
      <c r="J5208"/>
      <c r="K5208"/>
      <c r="M5208"/>
      <c r="N5208"/>
      <c r="O5208"/>
      <c r="Q5208"/>
      <c r="R5208"/>
      <c r="S5208"/>
      <c r="U5208"/>
      <c r="V5208"/>
      <c r="W5208"/>
      <c r="Y5208"/>
      <c r="Z5208"/>
      <c r="AA5208"/>
      <c r="AC5208"/>
      <c r="AD5208"/>
      <c r="AE5208"/>
      <c r="AG5208"/>
      <c r="AH5208"/>
      <c r="AI5208"/>
      <c r="AK5208"/>
      <c r="AL5208"/>
      <c r="AM5208"/>
      <c r="AO5208"/>
      <c r="AP5208"/>
      <c r="AQ5208"/>
      <c r="AS5208"/>
      <c r="AT5208"/>
      <c r="AU5208"/>
      <c r="AW5208"/>
      <c r="AX5208"/>
      <c r="AY5208"/>
      <c r="BA5208"/>
      <c r="BB5208"/>
      <c r="BC5208"/>
      <c r="BE5208"/>
      <c r="BF5208"/>
      <c r="BG5208"/>
      <c r="BI5208"/>
      <c r="BJ5208"/>
      <c r="BK5208"/>
      <c r="BM5208"/>
      <c r="BN5208"/>
      <c r="BO5208"/>
    </row>
    <row r="5209" spans="1:67">
      <c r="A5209"/>
      <c r="B5209"/>
      <c r="C5209"/>
      <c r="E5209"/>
      <c r="F5209"/>
      <c r="G5209"/>
      <c r="I5209"/>
      <c r="J5209"/>
      <c r="K5209"/>
      <c r="M5209"/>
      <c r="N5209"/>
      <c r="O5209"/>
      <c r="Q5209"/>
      <c r="R5209"/>
      <c r="S5209"/>
      <c r="U5209"/>
      <c r="V5209"/>
      <c r="W5209"/>
      <c r="Y5209"/>
      <c r="Z5209"/>
      <c r="AA5209"/>
      <c r="AC5209"/>
      <c r="AD5209"/>
      <c r="AE5209"/>
      <c r="AG5209"/>
      <c r="AH5209"/>
      <c r="AI5209"/>
      <c r="AK5209"/>
      <c r="AL5209"/>
      <c r="AM5209"/>
      <c r="AO5209"/>
      <c r="AP5209"/>
      <c r="AQ5209"/>
      <c r="AS5209"/>
      <c r="AT5209"/>
      <c r="AU5209"/>
      <c r="AW5209"/>
      <c r="AX5209"/>
      <c r="AY5209"/>
      <c r="BA5209"/>
      <c r="BB5209"/>
      <c r="BC5209"/>
      <c r="BE5209"/>
      <c r="BF5209"/>
      <c r="BG5209"/>
      <c r="BI5209"/>
      <c r="BJ5209"/>
      <c r="BK5209"/>
      <c r="BM5209"/>
      <c r="BN5209"/>
      <c r="BO5209"/>
    </row>
    <row r="5210" spans="1:67">
      <c r="A5210"/>
      <c r="B5210"/>
      <c r="C5210"/>
      <c r="E5210"/>
      <c r="F5210"/>
      <c r="G5210"/>
      <c r="I5210"/>
      <c r="J5210"/>
      <c r="K5210"/>
      <c r="M5210"/>
      <c r="N5210"/>
      <c r="O5210"/>
      <c r="Q5210"/>
      <c r="R5210"/>
      <c r="S5210"/>
      <c r="U5210"/>
      <c r="V5210"/>
      <c r="W5210"/>
      <c r="Y5210"/>
      <c r="Z5210"/>
      <c r="AA5210"/>
      <c r="AC5210"/>
      <c r="AD5210"/>
      <c r="AE5210"/>
      <c r="AG5210"/>
      <c r="AH5210"/>
      <c r="AI5210"/>
      <c r="AK5210"/>
      <c r="AL5210"/>
      <c r="AM5210"/>
      <c r="AO5210"/>
      <c r="AP5210"/>
      <c r="AQ5210"/>
      <c r="AS5210"/>
      <c r="AT5210"/>
      <c r="AU5210"/>
      <c r="AW5210"/>
      <c r="AX5210"/>
      <c r="AY5210"/>
      <c r="BA5210"/>
      <c r="BB5210"/>
      <c r="BC5210"/>
      <c r="BE5210"/>
      <c r="BF5210"/>
      <c r="BG5210"/>
      <c r="BI5210"/>
      <c r="BJ5210"/>
      <c r="BK5210"/>
      <c r="BM5210"/>
      <c r="BN5210"/>
      <c r="BO5210"/>
    </row>
    <row r="5211" spans="1:67">
      <c r="A5211"/>
      <c r="B5211"/>
      <c r="C5211"/>
      <c r="E5211"/>
      <c r="F5211"/>
      <c r="G5211"/>
      <c r="I5211"/>
      <c r="J5211"/>
      <c r="K5211"/>
      <c r="M5211"/>
      <c r="N5211"/>
      <c r="O5211"/>
      <c r="Q5211"/>
      <c r="R5211"/>
      <c r="S5211"/>
      <c r="U5211"/>
      <c r="V5211"/>
      <c r="W5211"/>
      <c r="Y5211"/>
      <c r="Z5211"/>
      <c r="AA5211"/>
      <c r="AC5211"/>
      <c r="AD5211"/>
      <c r="AE5211"/>
      <c r="AG5211"/>
      <c r="AH5211"/>
      <c r="AI5211"/>
      <c r="AK5211"/>
      <c r="AL5211"/>
      <c r="AM5211"/>
      <c r="AO5211"/>
      <c r="AP5211"/>
      <c r="AQ5211"/>
      <c r="AS5211"/>
      <c r="AT5211"/>
      <c r="AU5211"/>
      <c r="AW5211"/>
      <c r="AX5211"/>
      <c r="AY5211"/>
      <c r="BA5211"/>
      <c r="BB5211"/>
      <c r="BC5211"/>
      <c r="BE5211"/>
      <c r="BF5211"/>
      <c r="BG5211"/>
      <c r="BI5211"/>
      <c r="BJ5211"/>
      <c r="BK5211"/>
      <c r="BM5211"/>
      <c r="BN5211"/>
      <c r="BO5211"/>
    </row>
    <row r="5212" spans="1:67">
      <c r="A5212"/>
      <c r="B5212"/>
      <c r="C5212"/>
      <c r="E5212"/>
      <c r="F5212"/>
      <c r="G5212"/>
      <c r="I5212"/>
      <c r="J5212"/>
      <c r="K5212"/>
      <c r="M5212"/>
      <c r="N5212"/>
      <c r="O5212"/>
      <c r="Q5212"/>
      <c r="R5212"/>
      <c r="S5212"/>
      <c r="U5212"/>
      <c r="V5212"/>
      <c r="W5212"/>
      <c r="Y5212"/>
      <c r="Z5212"/>
      <c r="AA5212"/>
      <c r="AC5212"/>
      <c r="AD5212"/>
      <c r="AE5212"/>
      <c r="AG5212"/>
      <c r="AH5212"/>
      <c r="AI5212"/>
      <c r="AK5212"/>
      <c r="AL5212"/>
      <c r="AM5212"/>
      <c r="AO5212"/>
      <c r="AP5212"/>
      <c r="AQ5212"/>
      <c r="AS5212"/>
      <c r="AT5212"/>
      <c r="AU5212"/>
      <c r="AW5212"/>
      <c r="AX5212"/>
      <c r="AY5212"/>
      <c r="BA5212"/>
      <c r="BB5212"/>
      <c r="BC5212"/>
      <c r="BE5212"/>
      <c r="BF5212"/>
      <c r="BG5212"/>
      <c r="BI5212"/>
      <c r="BJ5212"/>
      <c r="BK5212"/>
      <c r="BM5212"/>
      <c r="BN5212"/>
      <c r="BO5212"/>
    </row>
    <row r="5213" spans="1:67">
      <c r="A5213"/>
      <c r="B5213"/>
      <c r="C5213"/>
      <c r="E5213"/>
      <c r="F5213"/>
      <c r="G5213"/>
      <c r="I5213"/>
      <c r="J5213"/>
      <c r="K5213"/>
      <c r="M5213"/>
      <c r="N5213"/>
      <c r="O5213"/>
      <c r="Q5213"/>
      <c r="R5213"/>
      <c r="S5213"/>
      <c r="U5213"/>
      <c r="V5213"/>
      <c r="W5213"/>
      <c r="Y5213"/>
      <c r="Z5213"/>
      <c r="AA5213"/>
      <c r="AC5213"/>
      <c r="AD5213"/>
      <c r="AE5213"/>
      <c r="AG5213"/>
      <c r="AH5213"/>
      <c r="AI5213"/>
      <c r="AK5213"/>
      <c r="AL5213"/>
      <c r="AM5213"/>
      <c r="AO5213"/>
      <c r="AP5213"/>
      <c r="AQ5213"/>
      <c r="AS5213"/>
      <c r="AT5213"/>
      <c r="AU5213"/>
      <c r="AW5213"/>
      <c r="AX5213"/>
      <c r="AY5213"/>
      <c r="BA5213"/>
      <c r="BB5213"/>
      <c r="BC5213"/>
      <c r="BE5213"/>
      <c r="BF5213"/>
      <c r="BG5213"/>
      <c r="BI5213"/>
      <c r="BJ5213"/>
      <c r="BK5213"/>
      <c r="BM5213"/>
      <c r="BN5213"/>
      <c r="BO5213"/>
    </row>
    <row r="5214" spans="1:67">
      <c r="A5214"/>
      <c r="B5214"/>
      <c r="C5214"/>
      <c r="E5214"/>
      <c r="F5214"/>
      <c r="G5214"/>
      <c r="I5214"/>
      <c r="J5214"/>
      <c r="K5214"/>
      <c r="M5214"/>
      <c r="N5214"/>
      <c r="O5214"/>
      <c r="Q5214"/>
      <c r="R5214"/>
      <c r="S5214"/>
      <c r="U5214"/>
      <c r="V5214"/>
      <c r="W5214"/>
      <c r="Y5214"/>
      <c r="Z5214"/>
      <c r="AA5214"/>
      <c r="AC5214"/>
      <c r="AD5214"/>
      <c r="AE5214"/>
      <c r="AG5214"/>
      <c r="AH5214"/>
      <c r="AI5214"/>
      <c r="AK5214"/>
      <c r="AL5214"/>
      <c r="AM5214"/>
      <c r="AO5214"/>
      <c r="AP5214"/>
      <c r="AQ5214"/>
      <c r="AS5214"/>
      <c r="AT5214"/>
      <c r="AU5214"/>
      <c r="AW5214"/>
      <c r="AX5214"/>
      <c r="AY5214"/>
      <c r="BA5214"/>
      <c r="BB5214"/>
      <c r="BC5214"/>
      <c r="BE5214"/>
      <c r="BF5214"/>
      <c r="BG5214"/>
      <c r="BI5214"/>
      <c r="BJ5214"/>
      <c r="BK5214"/>
      <c r="BM5214"/>
      <c r="BN5214"/>
      <c r="BO5214"/>
    </row>
    <row r="5215" spans="1:67">
      <c r="A5215"/>
      <c r="B5215"/>
      <c r="C5215"/>
      <c r="E5215"/>
      <c r="F5215"/>
      <c r="G5215"/>
      <c r="I5215"/>
      <c r="J5215"/>
      <c r="K5215"/>
      <c r="M5215"/>
      <c r="N5215"/>
      <c r="O5215"/>
      <c r="Q5215"/>
      <c r="R5215"/>
      <c r="S5215"/>
      <c r="U5215"/>
      <c r="V5215"/>
      <c r="W5215"/>
      <c r="Y5215"/>
      <c r="Z5215"/>
      <c r="AA5215"/>
      <c r="AC5215"/>
      <c r="AD5215"/>
      <c r="AE5215"/>
      <c r="AG5215"/>
      <c r="AH5215"/>
      <c r="AI5215"/>
      <c r="AK5215"/>
      <c r="AL5215"/>
      <c r="AM5215"/>
      <c r="AO5215"/>
      <c r="AP5215"/>
      <c r="AQ5215"/>
      <c r="AS5215"/>
      <c r="AT5215"/>
      <c r="AU5215"/>
      <c r="AW5215"/>
      <c r="AX5215"/>
      <c r="AY5215"/>
      <c r="BA5215"/>
      <c r="BB5215"/>
      <c r="BC5215"/>
      <c r="BE5215"/>
      <c r="BF5215"/>
      <c r="BG5215"/>
      <c r="BI5215"/>
      <c r="BJ5215"/>
      <c r="BK5215"/>
      <c r="BM5215"/>
      <c r="BN5215"/>
      <c r="BO5215"/>
    </row>
    <row r="5216" spans="1:67">
      <c r="A5216"/>
      <c r="B5216"/>
      <c r="C5216"/>
      <c r="E5216"/>
      <c r="F5216"/>
      <c r="G5216"/>
      <c r="I5216"/>
      <c r="J5216"/>
      <c r="K5216"/>
      <c r="M5216"/>
      <c r="N5216"/>
      <c r="O5216"/>
      <c r="Q5216"/>
      <c r="R5216"/>
      <c r="S5216"/>
      <c r="U5216"/>
      <c r="V5216"/>
      <c r="W5216"/>
      <c r="Y5216"/>
      <c r="Z5216"/>
      <c r="AA5216"/>
      <c r="AC5216"/>
      <c r="AD5216"/>
      <c r="AE5216"/>
      <c r="AG5216"/>
      <c r="AH5216"/>
      <c r="AI5216"/>
      <c r="AK5216"/>
      <c r="AL5216"/>
      <c r="AM5216"/>
      <c r="AO5216"/>
      <c r="AP5216"/>
      <c r="AQ5216"/>
      <c r="AS5216"/>
      <c r="AT5216"/>
      <c r="AU5216"/>
      <c r="AW5216"/>
      <c r="AX5216"/>
      <c r="AY5216"/>
      <c r="BA5216"/>
      <c r="BB5216"/>
      <c r="BC5216"/>
      <c r="BE5216"/>
      <c r="BF5216"/>
      <c r="BG5216"/>
      <c r="BI5216"/>
      <c r="BJ5216"/>
      <c r="BK5216"/>
      <c r="BM5216"/>
      <c r="BN5216"/>
      <c r="BO5216"/>
    </row>
    <row r="5217" spans="1:67">
      <c r="A5217"/>
      <c r="B5217"/>
      <c r="C5217"/>
      <c r="E5217"/>
      <c r="F5217"/>
      <c r="G5217"/>
      <c r="I5217"/>
      <c r="J5217"/>
      <c r="K5217"/>
      <c r="M5217"/>
      <c r="N5217"/>
      <c r="O5217"/>
      <c r="Q5217"/>
      <c r="R5217"/>
      <c r="S5217"/>
      <c r="U5217"/>
      <c r="V5217"/>
      <c r="W5217"/>
      <c r="Y5217"/>
      <c r="Z5217"/>
      <c r="AA5217"/>
      <c r="AC5217"/>
      <c r="AD5217"/>
      <c r="AE5217"/>
      <c r="AG5217"/>
      <c r="AH5217"/>
      <c r="AI5217"/>
      <c r="AK5217"/>
      <c r="AL5217"/>
      <c r="AM5217"/>
      <c r="AO5217"/>
      <c r="AP5217"/>
      <c r="AQ5217"/>
      <c r="AS5217"/>
      <c r="AT5217"/>
      <c r="AU5217"/>
      <c r="AW5217"/>
      <c r="AX5217"/>
      <c r="AY5217"/>
      <c r="BA5217"/>
      <c r="BB5217"/>
      <c r="BC5217"/>
      <c r="BE5217"/>
      <c r="BF5217"/>
      <c r="BG5217"/>
      <c r="BI5217"/>
      <c r="BJ5217"/>
      <c r="BK5217"/>
      <c r="BM5217"/>
      <c r="BN5217"/>
      <c r="BO5217"/>
    </row>
    <row r="5218" spans="1:67">
      <c r="A5218"/>
      <c r="B5218"/>
      <c r="C5218"/>
      <c r="E5218"/>
      <c r="F5218"/>
      <c r="G5218"/>
      <c r="I5218"/>
      <c r="J5218"/>
      <c r="K5218"/>
      <c r="M5218"/>
      <c r="N5218"/>
      <c r="O5218"/>
      <c r="Q5218"/>
      <c r="R5218"/>
      <c r="S5218"/>
      <c r="U5218"/>
      <c r="V5218"/>
      <c r="W5218"/>
      <c r="Y5218"/>
      <c r="Z5218"/>
      <c r="AA5218"/>
      <c r="AC5218"/>
      <c r="AD5218"/>
      <c r="AE5218"/>
      <c r="AG5218"/>
      <c r="AH5218"/>
      <c r="AI5218"/>
      <c r="AK5218"/>
      <c r="AL5218"/>
      <c r="AM5218"/>
      <c r="AO5218"/>
      <c r="AP5218"/>
      <c r="AQ5218"/>
      <c r="AS5218"/>
      <c r="AT5218"/>
      <c r="AU5218"/>
      <c r="AW5218"/>
      <c r="AX5218"/>
      <c r="AY5218"/>
      <c r="BA5218"/>
      <c r="BB5218"/>
      <c r="BC5218"/>
      <c r="BE5218"/>
      <c r="BF5218"/>
      <c r="BG5218"/>
      <c r="BI5218"/>
      <c r="BJ5218"/>
      <c r="BK5218"/>
      <c r="BM5218"/>
      <c r="BN5218"/>
      <c r="BO5218"/>
    </row>
    <row r="5219" spans="1:67">
      <c r="A5219"/>
      <c r="B5219"/>
      <c r="C5219"/>
      <c r="E5219"/>
      <c r="F5219"/>
      <c r="G5219"/>
      <c r="I5219"/>
      <c r="J5219"/>
      <c r="K5219"/>
      <c r="M5219"/>
      <c r="N5219"/>
      <c r="O5219"/>
      <c r="Q5219"/>
      <c r="R5219"/>
      <c r="S5219"/>
      <c r="U5219"/>
      <c r="V5219"/>
      <c r="W5219"/>
      <c r="Y5219"/>
      <c r="Z5219"/>
      <c r="AA5219"/>
      <c r="AC5219"/>
      <c r="AD5219"/>
      <c r="AE5219"/>
      <c r="AG5219"/>
      <c r="AH5219"/>
      <c r="AI5219"/>
      <c r="AK5219"/>
      <c r="AL5219"/>
      <c r="AM5219"/>
      <c r="AO5219"/>
      <c r="AP5219"/>
      <c r="AQ5219"/>
      <c r="AS5219"/>
      <c r="AT5219"/>
      <c r="AU5219"/>
      <c r="AW5219"/>
      <c r="AX5219"/>
      <c r="AY5219"/>
      <c r="BA5219"/>
      <c r="BB5219"/>
      <c r="BC5219"/>
      <c r="BE5219"/>
      <c r="BF5219"/>
      <c r="BG5219"/>
      <c r="BI5219"/>
      <c r="BJ5219"/>
      <c r="BK5219"/>
      <c r="BM5219"/>
      <c r="BN5219"/>
      <c r="BO5219"/>
    </row>
    <row r="5220" spans="1:67">
      <c r="A5220"/>
      <c r="B5220"/>
      <c r="C5220"/>
      <c r="E5220"/>
      <c r="F5220"/>
      <c r="G5220"/>
      <c r="I5220"/>
      <c r="J5220"/>
      <c r="K5220"/>
      <c r="M5220"/>
      <c r="N5220"/>
      <c r="O5220"/>
      <c r="Q5220"/>
      <c r="R5220"/>
      <c r="S5220"/>
      <c r="U5220"/>
      <c r="V5220"/>
      <c r="W5220"/>
      <c r="Y5220"/>
      <c r="Z5220"/>
      <c r="AA5220"/>
      <c r="AC5220"/>
      <c r="AD5220"/>
      <c r="AE5220"/>
      <c r="AG5220"/>
      <c r="AH5220"/>
      <c r="AI5220"/>
      <c r="AK5220"/>
      <c r="AL5220"/>
      <c r="AM5220"/>
      <c r="AO5220"/>
      <c r="AP5220"/>
      <c r="AQ5220"/>
      <c r="AS5220"/>
      <c r="AT5220"/>
      <c r="AU5220"/>
      <c r="AW5220"/>
      <c r="AX5220"/>
      <c r="AY5220"/>
      <c r="BA5220"/>
      <c r="BB5220"/>
      <c r="BC5220"/>
      <c r="BE5220"/>
      <c r="BF5220"/>
      <c r="BG5220"/>
      <c r="BI5220"/>
      <c r="BJ5220"/>
      <c r="BK5220"/>
      <c r="BM5220"/>
      <c r="BN5220"/>
      <c r="BO5220"/>
    </row>
    <row r="5221" spans="1:67">
      <c r="A5221"/>
      <c r="B5221"/>
      <c r="C5221"/>
      <c r="E5221"/>
      <c r="F5221"/>
      <c r="G5221"/>
      <c r="I5221"/>
      <c r="J5221"/>
      <c r="K5221"/>
      <c r="M5221"/>
      <c r="N5221"/>
      <c r="O5221"/>
      <c r="Q5221"/>
      <c r="R5221"/>
      <c r="S5221"/>
      <c r="U5221"/>
      <c r="V5221"/>
      <c r="W5221"/>
      <c r="Y5221"/>
      <c r="Z5221"/>
      <c r="AA5221"/>
      <c r="AC5221"/>
      <c r="AD5221"/>
      <c r="AE5221"/>
      <c r="AG5221"/>
      <c r="AH5221"/>
      <c r="AI5221"/>
      <c r="AK5221"/>
      <c r="AL5221"/>
      <c r="AM5221"/>
      <c r="AO5221"/>
      <c r="AP5221"/>
      <c r="AQ5221"/>
      <c r="AS5221"/>
      <c r="AT5221"/>
      <c r="AU5221"/>
      <c r="AW5221"/>
      <c r="AX5221"/>
      <c r="AY5221"/>
      <c r="BA5221"/>
      <c r="BB5221"/>
      <c r="BC5221"/>
      <c r="BE5221"/>
      <c r="BF5221"/>
      <c r="BG5221"/>
      <c r="BI5221"/>
      <c r="BJ5221"/>
      <c r="BK5221"/>
      <c r="BM5221"/>
      <c r="BN5221"/>
      <c r="BO5221"/>
    </row>
    <row r="5222" spans="1:67">
      <c r="A5222"/>
      <c r="B5222"/>
      <c r="C5222"/>
      <c r="E5222"/>
      <c r="F5222"/>
      <c r="G5222"/>
      <c r="I5222"/>
      <c r="J5222"/>
      <c r="K5222"/>
      <c r="M5222"/>
      <c r="N5222"/>
      <c r="O5222"/>
      <c r="Q5222"/>
      <c r="R5222"/>
      <c r="S5222"/>
      <c r="U5222"/>
      <c r="V5222"/>
      <c r="W5222"/>
      <c r="Y5222"/>
      <c r="Z5222"/>
      <c r="AA5222"/>
      <c r="AC5222"/>
      <c r="AD5222"/>
      <c r="AE5222"/>
      <c r="AG5222"/>
      <c r="AH5222"/>
      <c r="AI5222"/>
      <c r="AK5222"/>
      <c r="AL5222"/>
      <c r="AM5222"/>
      <c r="AO5222"/>
      <c r="AP5222"/>
      <c r="AQ5222"/>
      <c r="AS5222"/>
      <c r="AT5222"/>
      <c r="AU5222"/>
      <c r="AW5222"/>
      <c r="AX5222"/>
      <c r="AY5222"/>
      <c r="BA5222"/>
      <c r="BB5222"/>
      <c r="BC5222"/>
      <c r="BE5222"/>
      <c r="BF5222"/>
      <c r="BG5222"/>
      <c r="BI5222"/>
      <c r="BJ5222"/>
      <c r="BK5222"/>
      <c r="BM5222"/>
      <c r="BN5222"/>
      <c r="BO5222"/>
    </row>
    <row r="5223" spans="1:67">
      <c r="A5223"/>
      <c r="B5223"/>
      <c r="C5223"/>
      <c r="E5223"/>
      <c r="F5223"/>
      <c r="G5223"/>
      <c r="I5223"/>
      <c r="J5223"/>
      <c r="K5223"/>
      <c r="M5223"/>
      <c r="N5223"/>
      <c r="O5223"/>
      <c r="Q5223"/>
      <c r="R5223"/>
      <c r="S5223"/>
      <c r="U5223"/>
      <c r="V5223"/>
      <c r="W5223"/>
      <c r="Y5223"/>
      <c r="Z5223"/>
      <c r="AA5223"/>
      <c r="AC5223"/>
      <c r="AD5223"/>
      <c r="AE5223"/>
      <c r="AG5223"/>
      <c r="AH5223"/>
      <c r="AI5223"/>
      <c r="AK5223"/>
      <c r="AL5223"/>
      <c r="AM5223"/>
      <c r="AO5223"/>
      <c r="AP5223"/>
      <c r="AQ5223"/>
      <c r="AS5223"/>
      <c r="AT5223"/>
      <c r="AU5223"/>
      <c r="AW5223"/>
      <c r="AX5223"/>
      <c r="AY5223"/>
      <c r="BA5223"/>
      <c r="BB5223"/>
      <c r="BC5223"/>
      <c r="BE5223"/>
      <c r="BF5223"/>
      <c r="BG5223"/>
      <c r="BI5223"/>
      <c r="BJ5223"/>
      <c r="BK5223"/>
      <c r="BM5223"/>
      <c r="BN5223"/>
      <c r="BO5223"/>
    </row>
    <row r="5224" spans="1:67">
      <c r="A5224"/>
      <c r="B5224"/>
      <c r="C5224"/>
      <c r="E5224"/>
      <c r="F5224"/>
      <c r="G5224"/>
      <c r="I5224"/>
      <c r="J5224"/>
      <c r="K5224"/>
      <c r="M5224"/>
      <c r="N5224"/>
      <c r="O5224"/>
      <c r="Q5224"/>
      <c r="R5224"/>
      <c r="S5224"/>
      <c r="U5224"/>
      <c r="V5224"/>
      <c r="W5224"/>
      <c r="Y5224"/>
      <c r="Z5224"/>
      <c r="AA5224"/>
      <c r="AC5224"/>
      <c r="AD5224"/>
      <c r="AE5224"/>
      <c r="AG5224"/>
      <c r="AH5224"/>
      <c r="AI5224"/>
      <c r="AK5224"/>
      <c r="AL5224"/>
      <c r="AM5224"/>
      <c r="AO5224"/>
      <c r="AP5224"/>
      <c r="AQ5224"/>
      <c r="AS5224"/>
      <c r="AT5224"/>
      <c r="AU5224"/>
      <c r="AW5224"/>
      <c r="AX5224"/>
      <c r="AY5224"/>
      <c r="BA5224"/>
      <c r="BB5224"/>
      <c r="BC5224"/>
      <c r="BE5224"/>
      <c r="BF5224"/>
      <c r="BG5224"/>
      <c r="BI5224"/>
      <c r="BJ5224"/>
      <c r="BK5224"/>
      <c r="BM5224"/>
      <c r="BN5224"/>
      <c r="BO5224"/>
    </row>
    <row r="5225" spans="1:67">
      <c r="A5225"/>
      <c r="B5225"/>
      <c r="C5225"/>
      <c r="E5225"/>
      <c r="F5225"/>
      <c r="G5225"/>
      <c r="I5225"/>
      <c r="J5225"/>
      <c r="K5225"/>
      <c r="M5225"/>
      <c r="N5225"/>
      <c r="O5225"/>
      <c r="Q5225"/>
      <c r="R5225"/>
      <c r="S5225"/>
      <c r="U5225"/>
      <c r="V5225"/>
      <c r="W5225"/>
      <c r="Y5225"/>
      <c r="Z5225"/>
      <c r="AA5225"/>
      <c r="AC5225"/>
      <c r="AD5225"/>
      <c r="AE5225"/>
      <c r="AG5225"/>
      <c r="AH5225"/>
      <c r="AI5225"/>
      <c r="AK5225"/>
      <c r="AL5225"/>
      <c r="AM5225"/>
      <c r="AO5225"/>
      <c r="AP5225"/>
      <c r="AQ5225"/>
      <c r="AS5225"/>
      <c r="AT5225"/>
      <c r="AU5225"/>
      <c r="AW5225"/>
      <c r="AX5225"/>
      <c r="AY5225"/>
      <c r="BA5225"/>
      <c r="BB5225"/>
      <c r="BC5225"/>
      <c r="BE5225"/>
      <c r="BF5225"/>
      <c r="BG5225"/>
      <c r="BI5225"/>
      <c r="BJ5225"/>
      <c r="BK5225"/>
      <c r="BM5225"/>
      <c r="BN5225"/>
      <c r="BO5225"/>
    </row>
    <row r="5226" spans="1:67">
      <c r="A5226"/>
      <c r="B5226"/>
      <c r="C5226"/>
      <c r="E5226"/>
      <c r="F5226"/>
      <c r="G5226"/>
      <c r="I5226"/>
      <c r="J5226"/>
      <c r="K5226"/>
      <c r="M5226"/>
      <c r="N5226"/>
      <c r="O5226"/>
      <c r="Q5226"/>
      <c r="R5226"/>
      <c r="S5226"/>
      <c r="U5226"/>
      <c r="V5226"/>
      <c r="W5226"/>
      <c r="Y5226"/>
      <c r="Z5226"/>
      <c r="AA5226"/>
      <c r="AC5226"/>
      <c r="AD5226"/>
      <c r="AE5226"/>
      <c r="AG5226"/>
      <c r="AH5226"/>
      <c r="AI5226"/>
      <c r="AK5226"/>
      <c r="AL5226"/>
      <c r="AM5226"/>
      <c r="AO5226"/>
      <c r="AP5226"/>
      <c r="AQ5226"/>
      <c r="AS5226"/>
      <c r="AT5226"/>
      <c r="AU5226"/>
      <c r="AW5226"/>
      <c r="AX5226"/>
      <c r="AY5226"/>
      <c r="BA5226"/>
      <c r="BB5226"/>
      <c r="BC5226"/>
      <c r="BE5226"/>
      <c r="BF5226"/>
      <c r="BG5226"/>
      <c r="BI5226"/>
      <c r="BJ5226"/>
      <c r="BK5226"/>
      <c r="BM5226"/>
      <c r="BN5226"/>
      <c r="BO5226"/>
    </row>
    <row r="5227" spans="1:67">
      <c r="A5227"/>
      <c r="B5227"/>
      <c r="C5227"/>
      <c r="E5227"/>
      <c r="F5227"/>
      <c r="G5227"/>
      <c r="I5227"/>
      <c r="J5227"/>
      <c r="K5227"/>
      <c r="M5227"/>
      <c r="N5227"/>
      <c r="O5227"/>
      <c r="Q5227"/>
      <c r="R5227"/>
      <c r="S5227"/>
      <c r="U5227"/>
      <c r="V5227"/>
      <c r="W5227"/>
      <c r="Y5227"/>
      <c r="Z5227"/>
      <c r="AA5227"/>
      <c r="AC5227"/>
      <c r="AD5227"/>
      <c r="AE5227"/>
      <c r="AG5227"/>
      <c r="AH5227"/>
      <c r="AI5227"/>
      <c r="AK5227"/>
      <c r="AL5227"/>
      <c r="AM5227"/>
      <c r="AO5227"/>
      <c r="AP5227"/>
      <c r="AQ5227"/>
      <c r="AS5227"/>
      <c r="AT5227"/>
      <c r="AU5227"/>
      <c r="AW5227"/>
      <c r="AX5227"/>
      <c r="AY5227"/>
      <c r="BA5227"/>
      <c r="BB5227"/>
      <c r="BC5227"/>
      <c r="BE5227"/>
      <c r="BF5227"/>
      <c r="BG5227"/>
      <c r="BI5227"/>
      <c r="BJ5227"/>
      <c r="BK5227"/>
      <c r="BM5227"/>
      <c r="BN5227"/>
      <c r="BO5227"/>
    </row>
    <row r="5228" spans="1:67">
      <c r="A5228"/>
      <c r="B5228"/>
      <c r="C5228"/>
      <c r="E5228"/>
      <c r="F5228"/>
      <c r="G5228"/>
      <c r="I5228"/>
      <c r="J5228"/>
      <c r="K5228"/>
      <c r="M5228"/>
      <c r="N5228"/>
      <c r="O5228"/>
      <c r="Q5228"/>
      <c r="R5228"/>
      <c r="S5228"/>
      <c r="U5228"/>
      <c r="V5228"/>
      <c r="W5228"/>
      <c r="Y5228"/>
      <c r="Z5228"/>
      <c r="AA5228"/>
      <c r="AC5228"/>
      <c r="AD5228"/>
      <c r="AE5228"/>
      <c r="AG5228"/>
      <c r="AH5228"/>
      <c r="AI5228"/>
      <c r="AK5228"/>
      <c r="AL5228"/>
      <c r="AM5228"/>
      <c r="AO5228"/>
      <c r="AP5228"/>
      <c r="AQ5228"/>
      <c r="AS5228"/>
      <c r="AT5228"/>
      <c r="AU5228"/>
      <c r="AW5228"/>
      <c r="AX5228"/>
      <c r="AY5228"/>
      <c r="BA5228"/>
      <c r="BB5228"/>
      <c r="BC5228"/>
      <c r="BE5228"/>
      <c r="BF5228"/>
      <c r="BG5228"/>
      <c r="BI5228"/>
      <c r="BJ5228"/>
      <c r="BK5228"/>
      <c r="BM5228"/>
      <c r="BN5228"/>
      <c r="BO5228"/>
    </row>
    <row r="5229" spans="1:67">
      <c r="A5229"/>
      <c r="B5229"/>
      <c r="C5229"/>
      <c r="E5229"/>
      <c r="F5229"/>
      <c r="G5229"/>
      <c r="I5229"/>
      <c r="J5229"/>
      <c r="K5229"/>
      <c r="M5229"/>
      <c r="N5229"/>
      <c r="O5229"/>
      <c r="Q5229"/>
      <c r="R5229"/>
      <c r="S5229"/>
      <c r="U5229"/>
      <c r="V5229"/>
      <c r="W5229"/>
      <c r="Y5229"/>
      <c r="Z5229"/>
      <c r="AA5229"/>
      <c r="AC5229"/>
      <c r="AD5229"/>
      <c r="AE5229"/>
      <c r="AG5229"/>
      <c r="AH5229"/>
      <c r="AI5229"/>
      <c r="AK5229"/>
      <c r="AL5229"/>
      <c r="AM5229"/>
      <c r="AO5229"/>
      <c r="AP5229"/>
      <c r="AQ5229"/>
      <c r="AS5229"/>
      <c r="AT5229"/>
      <c r="AU5229"/>
      <c r="AW5229"/>
      <c r="AX5229"/>
      <c r="AY5229"/>
      <c r="BA5229"/>
      <c r="BB5229"/>
      <c r="BC5229"/>
      <c r="BE5229"/>
      <c r="BF5229"/>
      <c r="BG5229"/>
      <c r="BI5229"/>
      <c r="BJ5229"/>
      <c r="BK5229"/>
      <c r="BM5229"/>
      <c r="BN5229"/>
      <c r="BO5229"/>
    </row>
    <row r="5230" spans="1:67">
      <c r="A5230"/>
      <c r="B5230"/>
      <c r="C5230"/>
      <c r="E5230"/>
      <c r="F5230"/>
      <c r="G5230"/>
      <c r="I5230"/>
      <c r="J5230"/>
      <c r="K5230"/>
      <c r="M5230"/>
      <c r="N5230"/>
      <c r="O5230"/>
      <c r="Q5230"/>
      <c r="R5230"/>
      <c r="S5230"/>
      <c r="U5230"/>
      <c r="V5230"/>
      <c r="W5230"/>
      <c r="Y5230"/>
      <c r="Z5230"/>
      <c r="AA5230"/>
      <c r="AC5230"/>
      <c r="AD5230"/>
      <c r="AE5230"/>
      <c r="AG5230"/>
      <c r="AH5230"/>
      <c r="AI5230"/>
      <c r="AK5230"/>
      <c r="AL5230"/>
      <c r="AM5230"/>
      <c r="AO5230"/>
      <c r="AP5230"/>
      <c r="AQ5230"/>
      <c r="AS5230"/>
      <c r="AT5230"/>
      <c r="AU5230"/>
      <c r="AW5230"/>
      <c r="AX5230"/>
      <c r="AY5230"/>
      <c r="BA5230"/>
      <c r="BB5230"/>
      <c r="BC5230"/>
      <c r="BE5230"/>
      <c r="BF5230"/>
      <c r="BG5230"/>
      <c r="BI5230"/>
      <c r="BJ5230"/>
      <c r="BK5230"/>
      <c r="BM5230"/>
      <c r="BN5230"/>
      <c r="BO5230"/>
    </row>
    <row r="5231" spans="1:67">
      <c r="A5231"/>
      <c r="B5231"/>
      <c r="C5231"/>
      <c r="E5231"/>
      <c r="F5231"/>
      <c r="G5231"/>
      <c r="I5231"/>
      <c r="J5231"/>
      <c r="K5231"/>
      <c r="M5231"/>
      <c r="N5231"/>
      <c r="O5231"/>
      <c r="Q5231"/>
      <c r="R5231"/>
      <c r="S5231"/>
      <c r="U5231"/>
      <c r="V5231"/>
      <c r="W5231"/>
      <c r="Y5231"/>
      <c r="Z5231"/>
      <c r="AA5231"/>
      <c r="AC5231"/>
      <c r="AD5231"/>
      <c r="AE5231"/>
      <c r="AG5231"/>
      <c r="AH5231"/>
      <c r="AI5231"/>
      <c r="AK5231"/>
      <c r="AL5231"/>
      <c r="AM5231"/>
      <c r="AO5231"/>
      <c r="AP5231"/>
      <c r="AQ5231"/>
      <c r="AS5231"/>
      <c r="AT5231"/>
      <c r="AU5231"/>
      <c r="AW5231"/>
      <c r="AX5231"/>
      <c r="AY5231"/>
      <c r="BA5231"/>
      <c r="BB5231"/>
      <c r="BC5231"/>
      <c r="BE5231"/>
      <c r="BF5231"/>
      <c r="BG5231"/>
      <c r="BI5231"/>
      <c r="BJ5231"/>
      <c r="BK5231"/>
      <c r="BM5231"/>
      <c r="BN5231"/>
      <c r="BO5231"/>
    </row>
    <row r="5232" spans="1:67">
      <c r="A5232"/>
      <c r="B5232"/>
      <c r="C5232"/>
      <c r="E5232"/>
      <c r="F5232"/>
      <c r="G5232"/>
      <c r="I5232"/>
      <c r="J5232"/>
      <c r="K5232"/>
      <c r="M5232"/>
      <c r="N5232"/>
      <c r="O5232"/>
      <c r="Q5232"/>
      <c r="R5232"/>
      <c r="S5232"/>
      <c r="U5232"/>
      <c r="V5232"/>
      <c r="W5232"/>
      <c r="Y5232"/>
      <c r="Z5232"/>
      <c r="AA5232"/>
      <c r="AC5232"/>
      <c r="AD5232"/>
      <c r="AE5232"/>
      <c r="AG5232"/>
      <c r="AH5232"/>
      <c r="AI5232"/>
      <c r="AK5232"/>
      <c r="AL5232"/>
      <c r="AM5232"/>
      <c r="AO5232"/>
      <c r="AP5232"/>
      <c r="AQ5232"/>
      <c r="AS5232"/>
      <c r="AT5232"/>
      <c r="AU5232"/>
      <c r="AW5232"/>
      <c r="AX5232"/>
      <c r="AY5232"/>
      <c r="BA5232"/>
      <c r="BB5232"/>
      <c r="BC5232"/>
      <c r="BE5232"/>
      <c r="BF5232"/>
      <c r="BG5232"/>
      <c r="BI5232"/>
      <c r="BJ5232"/>
      <c r="BK5232"/>
      <c r="BM5232"/>
      <c r="BN5232"/>
      <c r="BO5232"/>
    </row>
    <row r="5233" spans="1:67">
      <c r="A5233"/>
      <c r="B5233"/>
      <c r="C5233"/>
      <c r="E5233"/>
      <c r="F5233"/>
      <c r="G5233"/>
      <c r="I5233"/>
      <c r="J5233"/>
      <c r="K5233"/>
      <c r="M5233"/>
      <c r="N5233"/>
      <c r="O5233"/>
      <c r="Q5233"/>
      <c r="R5233"/>
      <c r="S5233"/>
      <c r="U5233"/>
      <c r="V5233"/>
      <c r="W5233"/>
      <c r="Y5233"/>
      <c r="Z5233"/>
      <c r="AA5233"/>
      <c r="AC5233"/>
      <c r="AD5233"/>
      <c r="AE5233"/>
      <c r="AG5233"/>
      <c r="AH5233"/>
      <c r="AI5233"/>
      <c r="AK5233"/>
      <c r="AL5233"/>
      <c r="AM5233"/>
      <c r="AO5233"/>
      <c r="AP5233"/>
      <c r="AQ5233"/>
      <c r="AS5233"/>
      <c r="AT5233"/>
      <c r="AU5233"/>
      <c r="AW5233"/>
      <c r="AX5233"/>
      <c r="AY5233"/>
      <c r="BA5233"/>
      <c r="BB5233"/>
      <c r="BC5233"/>
      <c r="BE5233"/>
      <c r="BF5233"/>
      <c r="BG5233"/>
      <c r="BI5233"/>
      <c r="BJ5233"/>
      <c r="BK5233"/>
      <c r="BM5233"/>
      <c r="BN5233"/>
      <c r="BO5233"/>
    </row>
    <row r="5234" spans="1:67">
      <c r="A5234"/>
      <c r="B5234"/>
      <c r="C5234"/>
      <c r="E5234"/>
      <c r="F5234"/>
      <c r="G5234"/>
      <c r="I5234"/>
      <c r="J5234"/>
      <c r="K5234"/>
      <c r="M5234"/>
      <c r="N5234"/>
      <c r="O5234"/>
      <c r="Q5234"/>
      <c r="R5234"/>
      <c r="S5234"/>
      <c r="U5234"/>
      <c r="V5234"/>
      <c r="W5234"/>
      <c r="Y5234"/>
      <c r="Z5234"/>
      <c r="AA5234"/>
      <c r="AC5234"/>
      <c r="AD5234"/>
      <c r="AE5234"/>
      <c r="AG5234"/>
      <c r="AH5234"/>
      <c r="AI5234"/>
      <c r="AK5234"/>
      <c r="AL5234"/>
      <c r="AM5234"/>
      <c r="AO5234"/>
      <c r="AP5234"/>
      <c r="AQ5234"/>
      <c r="AS5234"/>
      <c r="AT5234"/>
      <c r="AU5234"/>
      <c r="AW5234"/>
      <c r="AX5234"/>
      <c r="AY5234"/>
      <c r="BA5234"/>
      <c r="BB5234"/>
      <c r="BC5234"/>
      <c r="BE5234"/>
      <c r="BF5234"/>
      <c r="BG5234"/>
      <c r="BI5234"/>
      <c r="BJ5234"/>
      <c r="BK5234"/>
      <c r="BM5234"/>
      <c r="BN5234"/>
      <c r="BO5234"/>
    </row>
    <row r="5235" spans="1:67">
      <c r="A5235"/>
      <c r="B5235"/>
      <c r="C5235"/>
      <c r="E5235"/>
      <c r="F5235"/>
      <c r="G5235"/>
      <c r="I5235"/>
      <c r="J5235"/>
      <c r="K5235"/>
      <c r="M5235"/>
      <c r="N5235"/>
      <c r="O5235"/>
      <c r="Q5235"/>
      <c r="R5235"/>
      <c r="S5235"/>
      <c r="U5235"/>
      <c r="V5235"/>
      <c r="W5235"/>
      <c r="Y5235"/>
      <c r="Z5235"/>
      <c r="AA5235"/>
      <c r="AC5235"/>
      <c r="AD5235"/>
      <c r="AE5235"/>
      <c r="AG5235"/>
      <c r="AH5235"/>
      <c r="AI5235"/>
      <c r="AK5235"/>
      <c r="AL5235"/>
      <c r="AM5235"/>
      <c r="AO5235"/>
      <c r="AP5235"/>
      <c r="AQ5235"/>
      <c r="AS5235"/>
      <c r="AT5235"/>
      <c r="AU5235"/>
      <c r="AW5235"/>
      <c r="AX5235"/>
      <c r="AY5235"/>
      <c r="BA5235"/>
      <c r="BB5235"/>
      <c r="BC5235"/>
      <c r="BE5235"/>
      <c r="BF5235"/>
      <c r="BG5235"/>
      <c r="BI5235"/>
      <c r="BJ5235"/>
      <c r="BK5235"/>
      <c r="BM5235"/>
      <c r="BN5235"/>
      <c r="BO5235"/>
    </row>
    <row r="5236" spans="1:67">
      <c r="A5236"/>
      <c r="B5236"/>
      <c r="C5236"/>
      <c r="E5236"/>
      <c r="F5236"/>
      <c r="G5236"/>
      <c r="I5236"/>
      <c r="J5236"/>
      <c r="K5236"/>
      <c r="M5236"/>
      <c r="N5236"/>
      <c r="O5236"/>
      <c r="Q5236"/>
      <c r="R5236"/>
      <c r="S5236"/>
      <c r="U5236"/>
      <c r="V5236"/>
      <c r="W5236"/>
      <c r="Y5236"/>
      <c r="Z5236"/>
      <c r="AA5236"/>
      <c r="AC5236"/>
      <c r="AD5236"/>
      <c r="AE5236"/>
      <c r="AG5236"/>
      <c r="AH5236"/>
      <c r="AI5236"/>
      <c r="AK5236"/>
      <c r="AL5236"/>
      <c r="AM5236"/>
      <c r="AO5236"/>
      <c r="AP5236"/>
      <c r="AQ5236"/>
      <c r="AS5236"/>
      <c r="AT5236"/>
      <c r="AU5236"/>
      <c r="AW5236"/>
      <c r="AX5236"/>
      <c r="AY5236"/>
      <c r="BA5236"/>
      <c r="BB5236"/>
      <c r="BC5236"/>
      <c r="BE5236"/>
      <c r="BF5236"/>
      <c r="BG5236"/>
      <c r="BI5236"/>
      <c r="BJ5236"/>
      <c r="BK5236"/>
      <c r="BM5236"/>
      <c r="BN5236"/>
      <c r="BO5236"/>
    </row>
    <row r="5237" spans="1:67">
      <c r="A5237"/>
      <c r="B5237"/>
      <c r="C5237"/>
      <c r="E5237"/>
      <c r="F5237"/>
      <c r="G5237"/>
      <c r="I5237"/>
      <c r="J5237"/>
      <c r="K5237"/>
      <c r="M5237"/>
      <c r="N5237"/>
      <c r="O5237"/>
      <c r="Q5237"/>
      <c r="R5237"/>
      <c r="S5237"/>
      <c r="U5237"/>
      <c r="V5237"/>
      <c r="W5237"/>
      <c r="Y5237"/>
      <c r="Z5237"/>
      <c r="AA5237"/>
      <c r="AC5237"/>
      <c r="AD5237"/>
      <c r="AE5237"/>
      <c r="AG5237"/>
      <c r="AH5237"/>
      <c r="AI5237"/>
      <c r="AK5237"/>
      <c r="AL5237"/>
      <c r="AM5237"/>
      <c r="AO5237"/>
      <c r="AP5237"/>
      <c r="AQ5237"/>
      <c r="AS5237"/>
      <c r="AT5237"/>
      <c r="AU5237"/>
      <c r="AW5237"/>
      <c r="AX5237"/>
      <c r="AY5237"/>
      <c r="BA5237"/>
      <c r="BB5237"/>
      <c r="BC5237"/>
      <c r="BE5237"/>
      <c r="BF5237"/>
      <c r="BG5237"/>
      <c r="BI5237"/>
      <c r="BJ5237"/>
      <c r="BK5237"/>
      <c r="BM5237"/>
      <c r="BN5237"/>
      <c r="BO5237"/>
    </row>
    <row r="5238" spans="1:67">
      <c r="A5238"/>
      <c r="B5238"/>
      <c r="C5238"/>
      <c r="E5238"/>
      <c r="F5238"/>
      <c r="G5238"/>
      <c r="I5238"/>
      <c r="J5238"/>
      <c r="K5238"/>
      <c r="M5238"/>
      <c r="N5238"/>
      <c r="O5238"/>
      <c r="Q5238"/>
      <c r="R5238"/>
      <c r="S5238"/>
      <c r="U5238"/>
      <c r="V5238"/>
      <c r="W5238"/>
      <c r="Y5238"/>
      <c r="Z5238"/>
      <c r="AA5238"/>
      <c r="AC5238"/>
      <c r="AD5238"/>
      <c r="AE5238"/>
      <c r="AG5238"/>
      <c r="AH5238"/>
      <c r="AI5238"/>
      <c r="AK5238"/>
      <c r="AL5238"/>
      <c r="AM5238"/>
      <c r="AO5238"/>
      <c r="AP5238"/>
      <c r="AQ5238"/>
      <c r="AS5238"/>
      <c r="AT5238"/>
      <c r="AU5238"/>
      <c r="AW5238"/>
      <c r="AX5238"/>
      <c r="AY5238"/>
      <c r="BA5238"/>
      <c r="BB5238"/>
      <c r="BC5238"/>
      <c r="BE5238"/>
      <c r="BF5238"/>
      <c r="BG5238"/>
      <c r="BI5238"/>
      <c r="BJ5238"/>
      <c r="BK5238"/>
      <c r="BM5238"/>
      <c r="BN5238"/>
      <c r="BO5238"/>
    </row>
    <row r="5239" spans="1:67">
      <c r="A5239"/>
      <c r="B5239"/>
      <c r="C5239"/>
      <c r="E5239"/>
      <c r="F5239"/>
      <c r="G5239"/>
      <c r="I5239"/>
      <c r="J5239"/>
      <c r="K5239"/>
      <c r="M5239"/>
      <c r="N5239"/>
      <c r="O5239"/>
      <c r="Q5239"/>
      <c r="R5239"/>
      <c r="S5239"/>
      <c r="U5239"/>
      <c r="V5239"/>
      <c r="W5239"/>
      <c r="Y5239"/>
      <c r="Z5239"/>
      <c r="AA5239"/>
      <c r="AC5239"/>
      <c r="AD5239"/>
      <c r="AE5239"/>
      <c r="AG5239"/>
      <c r="AH5239"/>
      <c r="AI5239"/>
      <c r="AK5239"/>
      <c r="AL5239"/>
      <c r="AM5239"/>
      <c r="AO5239"/>
      <c r="AP5239"/>
      <c r="AQ5239"/>
      <c r="AS5239"/>
      <c r="AT5239"/>
      <c r="AU5239"/>
      <c r="AW5239"/>
      <c r="AX5239"/>
      <c r="AY5239"/>
      <c r="BA5239"/>
      <c r="BB5239"/>
      <c r="BC5239"/>
      <c r="BE5239"/>
      <c r="BF5239"/>
      <c r="BG5239"/>
      <c r="BI5239"/>
      <c r="BJ5239"/>
      <c r="BK5239"/>
      <c r="BM5239"/>
      <c r="BN5239"/>
      <c r="BO5239"/>
    </row>
    <row r="5240" spans="1:67">
      <c r="A5240"/>
      <c r="B5240"/>
      <c r="C5240"/>
      <c r="E5240"/>
      <c r="F5240"/>
      <c r="G5240"/>
      <c r="I5240"/>
      <c r="J5240"/>
      <c r="K5240"/>
      <c r="M5240"/>
      <c r="N5240"/>
      <c r="O5240"/>
      <c r="Q5240"/>
      <c r="R5240"/>
      <c r="S5240"/>
      <c r="U5240"/>
      <c r="V5240"/>
      <c r="W5240"/>
      <c r="Y5240"/>
      <c r="Z5240"/>
      <c r="AA5240"/>
      <c r="AC5240"/>
      <c r="AD5240"/>
      <c r="AE5240"/>
      <c r="AG5240"/>
      <c r="AH5240"/>
      <c r="AI5240"/>
      <c r="AK5240"/>
      <c r="AL5240"/>
      <c r="AM5240"/>
      <c r="AO5240"/>
      <c r="AP5240"/>
      <c r="AQ5240"/>
      <c r="AS5240"/>
      <c r="AT5240"/>
      <c r="AU5240"/>
      <c r="AW5240"/>
      <c r="AX5240"/>
      <c r="AY5240"/>
      <c r="BA5240"/>
      <c r="BB5240"/>
      <c r="BC5240"/>
      <c r="BE5240"/>
      <c r="BF5240"/>
      <c r="BG5240"/>
      <c r="BI5240"/>
      <c r="BJ5240"/>
      <c r="BK5240"/>
      <c r="BM5240"/>
      <c r="BN5240"/>
      <c r="BO5240"/>
    </row>
    <row r="5241" spans="1:67">
      <c r="A5241"/>
      <c r="B5241"/>
      <c r="C5241"/>
      <c r="E5241"/>
      <c r="F5241"/>
      <c r="G5241"/>
      <c r="I5241"/>
      <c r="J5241"/>
      <c r="K5241"/>
      <c r="M5241"/>
      <c r="N5241"/>
      <c r="O5241"/>
      <c r="Q5241"/>
      <c r="R5241"/>
      <c r="S5241"/>
      <c r="U5241"/>
      <c r="V5241"/>
      <c r="W5241"/>
      <c r="Y5241"/>
      <c r="Z5241"/>
      <c r="AA5241"/>
      <c r="AC5241"/>
      <c r="AD5241"/>
      <c r="AE5241"/>
      <c r="AG5241"/>
      <c r="AH5241"/>
      <c r="AI5241"/>
      <c r="AK5241"/>
      <c r="AL5241"/>
      <c r="AM5241"/>
      <c r="AO5241"/>
      <c r="AP5241"/>
      <c r="AQ5241"/>
      <c r="AS5241"/>
      <c r="AT5241"/>
      <c r="AU5241"/>
      <c r="AW5241"/>
      <c r="AX5241"/>
      <c r="AY5241"/>
      <c r="BA5241"/>
      <c r="BB5241"/>
      <c r="BC5241"/>
      <c r="BE5241"/>
      <c r="BF5241"/>
      <c r="BG5241"/>
      <c r="BI5241"/>
      <c r="BJ5241"/>
      <c r="BK5241"/>
      <c r="BM5241"/>
      <c r="BN5241"/>
      <c r="BO5241"/>
    </row>
    <row r="5242" spans="1:67">
      <c r="A5242"/>
      <c r="B5242"/>
      <c r="C5242"/>
      <c r="E5242"/>
      <c r="F5242"/>
      <c r="G5242"/>
      <c r="I5242"/>
      <c r="J5242"/>
      <c r="K5242"/>
      <c r="M5242"/>
      <c r="N5242"/>
      <c r="O5242"/>
      <c r="Q5242"/>
      <c r="R5242"/>
      <c r="S5242"/>
      <c r="U5242"/>
      <c r="V5242"/>
      <c r="W5242"/>
      <c r="Y5242"/>
      <c r="Z5242"/>
      <c r="AA5242"/>
      <c r="AC5242"/>
      <c r="AD5242"/>
      <c r="AE5242"/>
      <c r="AG5242"/>
      <c r="AH5242"/>
      <c r="AI5242"/>
      <c r="AK5242"/>
      <c r="AL5242"/>
      <c r="AM5242"/>
      <c r="AO5242"/>
      <c r="AP5242"/>
      <c r="AQ5242"/>
      <c r="AS5242"/>
      <c r="AT5242"/>
      <c r="AU5242"/>
      <c r="AW5242"/>
      <c r="AX5242"/>
      <c r="AY5242"/>
      <c r="BA5242"/>
      <c r="BB5242"/>
      <c r="BC5242"/>
      <c r="BE5242"/>
      <c r="BF5242"/>
      <c r="BG5242"/>
      <c r="BI5242"/>
      <c r="BJ5242"/>
      <c r="BK5242"/>
      <c r="BM5242"/>
      <c r="BN5242"/>
      <c r="BO5242"/>
    </row>
    <row r="5243" spans="1:67">
      <c r="A5243"/>
      <c r="B5243"/>
      <c r="C5243"/>
      <c r="E5243"/>
      <c r="F5243"/>
      <c r="G5243"/>
      <c r="I5243"/>
      <c r="J5243"/>
      <c r="K5243"/>
      <c r="M5243"/>
      <c r="N5243"/>
      <c r="O5243"/>
      <c r="Q5243"/>
      <c r="R5243"/>
      <c r="S5243"/>
      <c r="U5243"/>
      <c r="V5243"/>
      <c r="W5243"/>
      <c r="Y5243"/>
      <c r="Z5243"/>
      <c r="AA5243"/>
      <c r="AC5243"/>
      <c r="AD5243"/>
      <c r="AE5243"/>
      <c r="AG5243"/>
      <c r="AH5243"/>
      <c r="AI5243"/>
      <c r="AK5243"/>
      <c r="AL5243"/>
      <c r="AM5243"/>
      <c r="AO5243"/>
      <c r="AP5243"/>
      <c r="AQ5243"/>
      <c r="AS5243"/>
      <c r="AT5243"/>
      <c r="AU5243"/>
      <c r="AW5243"/>
      <c r="AX5243"/>
      <c r="AY5243"/>
      <c r="BA5243"/>
      <c r="BB5243"/>
      <c r="BC5243"/>
      <c r="BE5243"/>
      <c r="BF5243"/>
      <c r="BG5243"/>
      <c r="BI5243"/>
      <c r="BJ5243"/>
      <c r="BK5243"/>
      <c r="BM5243"/>
      <c r="BN5243"/>
      <c r="BO5243"/>
    </row>
    <row r="5244" spans="1:67">
      <c r="A5244"/>
      <c r="B5244"/>
      <c r="C5244"/>
      <c r="E5244"/>
      <c r="F5244"/>
      <c r="G5244"/>
      <c r="I5244"/>
      <c r="J5244"/>
      <c r="K5244"/>
      <c r="M5244"/>
      <c r="N5244"/>
      <c r="O5244"/>
      <c r="Q5244"/>
      <c r="R5244"/>
      <c r="S5244"/>
      <c r="U5244"/>
      <c r="V5244"/>
      <c r="W5244"/>
      <c r="Y5244"/>
      <c r="Z5244"/>
      <c r="AA5244"/>
      <c r="AC5244"/>
      <c r="AD5244"/>
      <c r="AE5244"/>
      <c r="AG5244"/>
      <c r="AH5244"/>
      <c r="AI5244"/>
      <c r="AK5244"/>
      <c r="AL5244"/>
      <c r="AM5244"/>
      <c r="AO5244"/>
      <c r="AP5244"/>
      <c r="AQ5244"/>
      <c r="AS5244"/>
      <c r="AT5244"/>
      <c r="AU5244"/>
      <c r="AW5244"/>
      <c r="AX5244"/>
      <c r="AY5244"/>
      <c r="BA5244"/>
      <c r="BB5244"/>
      <c r="BC5244"/>
      <c r="BE5244"/>
      <c r="BF5244"/>
      <c r="BG5244"/>
      <c r="BI5244"/>
      <c r="BJ5244"/>
      <c r="BK5244"/>
      <c r="BM5244"/>
      <c r="BN5244"/>
      <c r="BO5244"/>
    </row>
    <row r="5245" spans="1:67">
      <c r="A5245"/>
      <c r="B5245"/>
      <c r="C5245"/>
      <c r="E5245"/>
      <c r="F5245"/>
      <c r="G5245"/>
      <c r="I5245"/>
      <c r="J5245"/>
      <c r="K5245"/>
      <c r="M5245"/>
      <c r="N5245"/>
      <c r="O5245"/>
      <c r="Q5245"/>
      <c r="R5245"/>
      <c r="S5245"/>
      <c r="U5245"/>
      <c r="V5245"/>
      <c r="W5245"/>
      <c r="Y5245"/>
      <c r="Z5245"/>
      <c r="AA5245"/>
      <c r="AC5245"/>
      <c r="AD5245"/>
      <c r="AE5245"/>
      <c r="AG5245"/>
      <c r="AH5245"/>
      <c r="AI5245"/>
      <c r="AK5245"/>
      <c r="AL5245"/>
      <c r="AM5245"/>
      <c r="AO5245"/>
      <c r="AP5245"/>
      <c r="AQ5245"/>
      <c r="AS5245"/>
      <c r="AT5245"/>
      <c r="AU5245"/>
      <c r="AW5245"/>
      <c r="AX5245"/>
      <c r="AY5245"/>
      <c r="BA5245"/>
      <c r="BB5245"/>
      <c r="BC5245"/>
      <c r="BE5245"/>
      <c r="BF5245"/>
      <c r="BG5245"/>
      <c r="BI5245"/>
      <c r="BJ5245"/>
      <c r="BK5245"/>
      <c r="BM5245"/>
      <c r="BN5245"/>
      <c r="BO5245"/>
    </row>
    <row r="5246" spans="1:67">
      <c r="A5246"/>
      <c r="B5246"/>
      <c r="C5246"/>
      <c r="E5246"/>
      <c r="F5246"/>
      <c r="G5246"/>
      <c r="I5246"/>
      <c r="J5246"/>
      <c r="K5246"/>
      <c r="M5246"/>
      <c r="N5246"/>
      <c r="O5246"/>
      <c r="Q5246"/>
      <c r="R5246"/>
      <c r="S5246"/>
      <c r="U5246"/>
      <c r="V5246"/>
      <c r="W5246"/>
      <c r="Y5246"/>
      <c r="Z5246"/>
      <c r="AA5246"/>
      <c r="AC5246"/>
      <c r="AD5246"/>
      <c r="AE5246"/>
      <c r="AG5246"/>
      <c r="AH5246"/>
      <c r="AI5246"/>
      <c r="AK5246"/>
      <c r="AL5246"/>
      <c r="AM5246"/>
      <c r="AO5246"/>
      <c r="AP5246"/>
      <c r="AQ5246"/>
      <c r="AS5246"/>
      <c r="AT5246"/>
      <c r="AU5246"/>
      <c r="AW5246"/>
      <c r="AX5246"/>
      <c r="AY5246"/>
      <c r="BA5246"/>
      <c r="BB5246"/>
      <c r="BC5246"/>
      <c r="BE5246"/>
      <c r="BF5246"/>
      <c r="BG5246"/>
      <c r="BI5246"/>
      <c r="BJ5246"/>
      <c r="BK5246"/>
      <c r="BM5246"/>
      <c r="BN5246"/>
      <c r="BO5246"/>
    </row>
    <row r="5247" spans="1:67">
      <c r="A5247"/>
      <c r="B5247"/>
      <c r="C5247"/>
      <c r="E5247"/>
      <c r="F5247"/>
      <c r="G5247"/>
      <c r="I5247"/>
      <c r="J5247"/>
      <c r="K5247"/>
      <c r="M5247"/>
      <c r="N5247"/>
      <c r="O5247"/>
      <c r="Q5247"/>
      <c r="R5247"/>
      <c r="S5247"/>
      <c r="U5247"/>
      <c r="V5247"/>
      <c r="W5247"/>
      <c r="Y5247"/>
      <c r="Z5247"/>
      <c r="AA5247"/>
      <c r="AC5247"/>
      <c r="AD5247"/>
      <c r="AE5247"/>
      <c r="AG5247"/>
      <c r="AH5247"/>
      <c r="AI5247"/>
      <c r="AK5247"/>
      <c r="AL5247"/>
      <c r="AM5247"/>
      <c r="AO5247"/>
      <c r="AP5247"/>
      <c r="AQ5247"/>
      <c r="AS5247"/>
      <c r="AT5247"/>
      <c r="AU5247"/>
      <c r="AW5247"/>
      <c r="AX5247"/>
      <c r="AY5247"/>
      <c r="BA5247"/>
      <c r="BB5247"/>
      <c r="BC5247"/>
      <c r="BE5247"/>
      <c r="BF5247"/>
      <c r="BG5247"/>
      <c r="BI5247"/>
      <c r="BJ5247"/>
      <c r="BK5247"/>
      <c r="BM5247"/>
      <c r="BN5247"/>
      <c r="BO5247"/>
    </row>
    <row r="5248" spans="1:67">
      <c r="A5248"/>
      <c r="B5248"/>
      <c r="C5248"/>
      <c r="E5248"/>
      <c r="F5248"/>
      <c r="G5248"/>
      <c r="I5248"/>
      <c r="J5248"/>
      <c r="K5248"/>
      <c r="M5248"/>
      <c r="N5248"/>
      <c r="O5248"/>
      <c r="Q5248"/>
      <c r="R5248"/>
      <c r="S5248"/>
      <c r="U5248"/>
      <c r="V5248"/>
      <c r="W5248"/>
      <c r="Y5248"/>
      <c r="Z5248"/>
      <c r="AA5248"/>
      <c r="AC5248"/>
      <c r="AD5248"/>
      <c r="AE5248"/>
      <c r="AG5248"/>
      <c r="AH5248"/>
      <c r="AI5248"/>
      <c r="AK5248"/>
      <c r="AL5248"/>
      <c r="AM5248"/>
      <c r="AO5248"/>
      <c r="AP5248"/>
      <c r="AQ5248"/>
      <c r="AS5248"/>
      <c r="AT5248"/>
      <c r="AU5248"/>
      <c r="AW5248"/>
      <c r="AX5248"/>
      <c r="AY5248"/>
      <c r="BA5248"/>
      <c r="BB5248"/>
      <c r="BC5248"/>
      <c r="BE5248"/>
      <c r="BF5248"/>
      <c r="BG5248"/>
      <c r="BI5248"/>
      <c r="BJ5248"/>
      <c r="BK5248"/>
      <c r="BM5248"/>
      <c r="BN5248"/>
      <c r="BO5248"/>
    </row>
    <row r="5249" spans="1:67">
      <c r="A5249"/>
      <c r="B5249"/>
      <c r="C5249"/>
      <c r="E5249"/>
      <c r="F5249"/>
      <c r="G5249"/>
      <c r="I5249"/>
      <c r="J5249"/>
      <c r="K5249"/>
      <c r="M5249"/>
      <c r="N5249"/>
      <c r="O5249"/>
      <c r="Q5249"/>
      <c r="R5249"/>
      <c r="S5249"/>
      <c r="U5249"/>
      <c r="V5249"/>
      <c r="W5249"/>
      <c r="Y5249"/>
      <c r="Z5249"/>
      <c r="AA5249"/>
      <c r="AC5249"/>
      <c r="AD5249"/>
      <c r="AE5249"/>
      <c r="AG5249"/>
      <c r="AH5249"/>
      <c r="AI5249"/>
      <c r="AK5249"/>
      <c r="AL5249"/>
      <c r="AM5249"/>
      <c r="AO5249"/>
      <c r="AP5249"/>
      <c r="AQ5249"/>
      <c r="AS5249"/>
      <c r="AT5249"/>
      <c r="AU5249"/>
      <c r="AW5249"/>
      <c r="AX5249"/>
      <c r="AY5249"/>
      <c r="BA5249"/>
      <c r="BB5249"/>
      <c r="BC5249"/>
      <c r="BE5249"/>
      <c r="BF5249"/>
      <c r="BG5249"/>
      <c r="BI5249"/>
      <c r="BJ5249"/>
      <c r="BK5249"/>
      <c r="BM5249"/>
      <c r="BN5249"/>
      <c r="BO5249"/>
    </row>
    <row r="5250" spans="1:67">
      <c r="A5250"/>
      <c r="B5250"/>
      <c r="C5250"/>
      <c r="E5250"/>
      <c r="F5250"/>
      <c r="G5250"/>
      <c r="I5250"/>
      <c r="J5250"/>
      <c r="K5250"/>
      <c r="M5250"/>
      <c r="N5250"/>
      <c r="O5250"/>
      <c r="Q5250"/>
      <c r="R5250"/>
      <c r="S5250"/>
      <c r="U5250"/>
      <c r="V5250"/>
      <c r="W5250"/>
      <c r="Y5250"/>
      <c r="Z5250"/>
      <c r="AA5250"/>
      <c r="AC5250"/>
      <c r="AD5250"/>
      <c r="AE5250"/>
      <c r="AG5250"/>
      <c r="AH5250"/>
      <c r="AI5250"/>
      <c r="AK5250"/>
      <c r="AL5250"/>
      <c r="AM5250"/>
      <c r="AO5250"/>
      <c r="AP5250"/>
      <c r="AQ5250"/>
      <c r="AS5250"/>
      <c r="AT5250"/>
      <c r="AU5250"/>
      <c r="AW5250"/>
      <c r="AX5250"/>
      <c r="AY5250"/>
      <c r="BA5250"/>
      <c r="BB5250"/>
      <c r="BC5250"/>
      <c r="BE5250"/>
      <c r="BF5250"/>
      <c r="BG5250"/>
      <c r="BI5250"/>
      <c r="BJ5250"/>
      <c r="BK5250"/>
      <c r="BM5250"/>
      <c r="BN5250"/>
      <c r="BO5250"/>
    </row>
    <row r="5251" spans="1:67">
      <c r="A5251"/>
      <c r="B5251"/>
      <c r="C5251"/>
      <c r="E5251"/>
      <c r="F5251"/>
      <c r="G5251"/>
      <c r="I5251"/>
      <c r="J5251"/>
      <c r="K5251"/>
      <c r="M5251"/>
      <c r="N5251"/>
      <c r="O5251"/>
      <c r="Q5251"/>
      <c r="R5251"/>
      <c r="S5251"/>
      <c r="U5251"/>
      <c r="V5251"/>
      <c r="W5251"/>
      <c r="Y5251"/>
      <c r="Z5251"/>
      <c r="AA5251"/>
      <c r="AC5251"/>
      <c r="AD5251"/>
      <c r="AE5251"/>
      <c r="AG5251"/>
      <c r="AH5251"/>
      <c r="AI5251"/>
      <c r="AK5251"/>
      <c r="AL5251"/>
      <c r="AM5251"/>
      <c r="AO5251"/>
      <c r="AP5251"/>
      <c r="AQ5251"/>
      <c r="AS5251"/>
      <c r="AT5251"/>
      <c r="AU5251"/>
      <c r="AW5251"/>
      <c r="AX5251"/>
      <c r="AY5251"/>
      <c r="BA5251"/>
      <c r="BB5251"/>
      <c r="BC5251"/>
      <c r="BE5251"/>
      <c r="BF5251"/>
      <c r="BG5251"/>
      <c r="BI5251"/>
      <c r="BJ5251"/>
      <c r="BK5251"/>
      <c r="BM5251"/>
      <c r="BN5251"/>
      <c r="BO5251"/>
    </row>
    <row r="5252" spans="1:67">
      <c r="A5252"/>
      <c r="B5252"/>
      <c r="C5252"/>
      <c r="E5252"/>
      <c r="F5252"/>
      <c r="G5252"/>
      <c r="I5252"/>
      <c r="J5252"/>
      <c r="K5252"/>
      <c r="M5252"/>
      <c r="N5252"/>
      <c r="O5252"/>
      <c r="Q5252"/>
      <c r="R5252"/>
      <c r="S5252"/>
      <c r="U5252"/>
      <c r="V5252"/>
      <c r="W5252"/>
      <c r="Y5252"/>
      <c r="Z5252"/>
      <c r="AA5252"/>
      <c r="AC5252"/>
      <c r="AD5252"/>
      <c r="AE5252"/>
      <c r="AG5252"/>
      <c r="AH5252"/>
      <c r="AI5252"/>
      <c r="AK5252"/>
      <c r="AL5252"/>
      <c r="AM5252"/>
      <c r="AO5252"/>
      <c r="AP5252"/>
      <c r="AQ5252"/>
      <c r="AS5252"/>
      <c r="AT5252"/>
      <c r="AU5252"/>
      <c r="AW5252"/>
      <c r="AX5252"/>
      <c r="AY5252"/>
      <c r="BA5252"/>
      <c r="BB5252"/>
      <c r="BC5252"/>
      <c r="BE5252"/>
      <c r="BF5252"/>
      <c r="BG5252"/>
      <c r="BI5252"/>
      <c r="BJ5252"/>
      <c r="BK5252"/>
      <c r="BM5252"/>
      <c r="BN5252"/>
      <c r="BO5252"/>
    </row>
    <row r="5253" spans="1:67">
      <c r="A5253"/>
      <c r="B5253"/>
      <c r="C5253"/>
      <c r="E5253"/>
      <c r="F5253"/>
      <c r="G5253"/>
      <c r="I5253"/>
      <c r="J5253"/>
      <c r="K5253"/>
      <c r="M5253"/>
      <c r="N5253"/>
      <c r="O5253"/>
      <c r="Q5253"/>
      <c r="R5253"/>
      <c r="S5253"/>
      <c r="U5253"/>
      <c r="V5253"/>
      <c r="W5253"/>
      <c r="Y5253"/>
      <c r="Z5253"/>
      <c r="AA5253"/>
      <c r="AC5253"/>
      <c r="AD5253"/>
      <c r="AE5253"/>
      <c r="AG5253"/>
      <c r="AH5253"/>
      <c r="AI5253"/>
      <c r="AK5253"/>
      <c r="AL5253"/>
      <c r="AM5253"/>
      <c r="AO5253"/>
      <c r="AP5253"/>
      <c r="AQ5253"/>
      <c r="AS5253"/>
      <c r="AT5253"/>
      <c r="AU5253"/>
      <c r="AW5253"/>
      <c r="AX5253"/>
      <c r="AY5253"/>
      <c r="BA5253"/>
      <c r="BB5253"/>
      <c r="BC5253"/>
      <c r="BE5253"/>
      <c r="BF5253"/>
      <c r="BG5253"/>
      <c r="BI5253"/>
      <c r="BJ5253"/>
      <c r="BK5253"/>
      <c r="BM5253"/>
      <c r="BN5253"/>
      <c r="BO5253"/>
    </row>
    <row r="5254" spans="1:67">
      <c r="A5254"/>
      <c r="B5254"/>
      <c r="C5254"/>
      <c r="E5254"/>
      <c r="F5254"/>
      <c r="G5254"/>
      <c r="I5254"/>
      <c r="J5254"/>
      <c r="K5254"/>
      <c r="M5254"/>
      <c r="N5254"/>
      <c r="O5254"/>
      <c r="Q5254"/>
      <c r="R5254"/>
      <c r="S5254"/>
      <c r="U5254"/>
      <c r="V5254"/>
      <c r="W5254"/>
      <c r="Y5254"/>
      <c r="Z5254"/>
      <c r="AA5254"/>
      <c r="AC5254"/>
      <c r="AD5254"/>
      <c r="AE5254"/>
      <c r="AG5254"/>
      <c r="AH5254"/>
      <c r="AI5254"/>
      <c r="AK5254"/>
      <c r="AL5254"/>
      <c r="AM5254"/>
      <c r="AO5254"/>
      <c r="AP5254"/>
      <c r="AQ5254"/>
      <c r="AS5254"/>
      <c r="AT5254"/>
      <c r="AU5254"/>
      <c r="AW5254"/>
      <c r="AX5254"/>
      <c r="AY5254"/>
      <c r="BA5254"/>
      <c r="BB5254"/>
      <c r="BC5254"/>
      <c r="BE5254"/>
      <c r="BF5254"/>
      <c r="BG5254"/>
      <c r="BI5254"/>
      <c r="BJ5254"/>
      <c r="BK5254"/>
      <c r="BM5254"/>
      <c r="BN5254"/>
      <c r="BO5254"/>
    </row>
    <row r="5255" spans="1:67">
      <c r="A5255"/>
      <c r="B5255"/>
      <c r="C5255"/>
      <c r="E5255"/>
      <c r="F5255"/>
      <c r="G5255"/>
      <c r="I5255"/>
      <c r="J5255"/>
      <c r="K5255"/>
      <c r="M5255"/>
      <c r="N5255"/>
      <c r="O5255"/>
      <c r="Q5255"/>
      <c r="R5255"/>
      <c r="S5255"/>
      <c r="U5255"/>
      <c r="V5255"/>
      <c r="W5255"/>
      <c r="Y5255"/>
      <c r="Z5255"/>
      <c r="AA5255"/>
      <c r="AC5255"/>
      <c r="AD5255"/>
      <c r="AE5255"/>
      <c r="AG5255"/>
      <c r="AH5255"/>
      <c r="AI5255"/>
      <c r="AK5255"/>
      <c r="AL5255"/>
      <c r="AM5255"/>
      <c r="AO5255"/>
      <c r="AP5255"/>
      <c r="AQ5255"/>
      <c r="AS5255"/>
      <c r="AT5255"/>
      <c r="AU5255"/>
      <c r="AW5255"/>
      <c r="AX5255"/>
      <c r="AY5255"/>
      <c r="BA5255"/>
      <c r="BB5255"/>
      <c r="BC5255"/>
      <c r="BE5255"/>
      <c r="BF5255"/>
      <c r="BG5255"/>
      <c r="BI5255"/>
      <c r="BJ5255"/>
      <c r="BK5255"/>
      <c r="BM5255"/>
      <c r="BN5255"/>
      <c r="BO5255"/>
    </row>
    <row r="5256" spans="1:67">
      <c r="A5256"/>
      <c r="B5256"/>
      <c r="C5256"/>
      <c r="E5256"/>
      <c r="F5256"/>
      <c r="G5256"/>
      <c r="I5256"/>
      <c r="J5256"/>
      <c r="K5256"/>
      <c r="M5256"/>
      <c r="N5256"/>
      <c r="O5256"/>
      <c r="Q5256"/>
      <c r="R5256"/>
      <c r="S5256"/>
      <c r="U5256"/>
      <c r="V5256"/>
      <c r="W5256"/>
      <c r="Y5256"/>
      <c r="Z5256"/>
      <c r="AA5256"/>
      <c r="AC5256"/>
      <c r="AD5256"/>
      <c r="AE5256"/>
      <c r="AG5256"/>
      <c r="AH5256"/>
      <c r="AI5256"/>
      <c r="AK5256"/>
      <c r="AL5256"/>
      <c r="AM5256"/>
      <c r="AO5256"/>
      <c r="AP5256"/>
      <c r="AQ5256"/>
      <c r="AS5256"/>
      <c r="AT5256"/>
      <c r="AU5256"/>
      <c r="AW5256"/>
      <c r="AX5256"/>
      <c r="AY5256"/>
      <c r="BA5256"/>
      <c r="BB5256"/>
      <c r="BC5256"/>
      <c r="BE5256"/>
      <c r="BF5256"/>
      <c r="BG5256"/>
      <c r="BI5256"/>
      <c r="BJ5256"/>
      <c r="BK5256"/>
      <c r="BM5256"/>
      <c r="BN5256"/>
      <c r="BO5256"/>
    </row>
    <row r="5257" spans="1:67">
      <c r="A5257"/>
      <c r="B5257"/>
      <c r="C5257"/>
      <c r="E5257"/>
      <c r="F5257"/>
      <c r="G5257"/>
      <c r="I5257"/>
      <c r="J5257"/>
      <c r="K5257"/>
      <c r="M5257"/>
      <c r="N5257"/>
      <c r="O5257"/>
      <c r="Q5257"/>
      <c r="R5257"/>
      <c r="S5257"/>
      <c r="U5257"/>
      <c r="V5257"/>
      <c r="W5257"/>
      <c r="Y5257"/>
      <c r="Z5257"/>
      <c r="AA5257"/>
      <c r="AC5257"/>
      <c r="AD5257"/>
      <c r="AE5257"/>
      <c r="AG5257"/>
      <c r="AH5257"/>
      <c r="AI5257"/>
      <c r="AK5257"/>
      <c r="AL5257"/>
      <c r="AM5257"/>
      <c r="AO5257"/>
      <c r="AP5257"/>
      <c r="AQ5257"/>
      <c r="AS5257"/>
      <c r="AT5257"/>
      <c r="AU5257"/>
      <c r="AW5257"/>
      <c r="AX5257"/>
      <c r="AY5257"/>
      <c r="BA5257"/>
      <c r="BB5257"/>
      <c r="BC5257"/>
      <c r="BE5257"/>
      <c r="BF5257"/>
      <c r="BG5257"/>
      <c r="BI5257"/>
      <c r="BJ5257"/>
      <c r="BK5257"/>
      <c r="BM5257"/>
      <c r="BN5257"/>
      <c r="BO5257"/>
    </row>
    <row r="5258" spans="1:67">
      <c r="A5258"/>
      <c r="B5258"/>
      <c r="C5258"/>
      <c r="E5258"/>
      <c r="F5258"/>
      <c r="G5258"/>
      <c r="I5258"/>
      <c r="J5258"/>
      <c r="K5258"/>
      <c r="M5258"/>
      <c r="N5258"/>
      <c r="O5258"/>
      <c r="Q5258"/>
      <c r="R5258"/>
      <c r="S5258"/>
      <c r="U5258"/>
      <c r="V5258"/>
      <c r="W5258"/>
      <c r="Y5258"/>
      <c r="Z5258"/>
      <c r="AA5258"/>
      <c r="AC5258"/>
      <c r="AD5258"/>
      <c r="AE5258"/>
      <c r="AG5258"/>
      <c r="AH5258"/>
      <c r="AI5258"/>
      <c r="AK5258"/>
      <c r="AL5258"/>
      <c r="AM5258"/>
      <c r="AO5258"/>
      <c r="AP5258"/>
      <c r="AQ5258"/>
      <c r="AS5258"/>
      <c r="AT5258"/>
      <c r="AU5258"/>
      <c r="AW5258"/>
      <c r="AX5258"/>
      <c r="AY5258"/>
      <c r="BA5258"/>
      <c r="BB5258"/>
      <c r="BC5258"/>
      <c r="BE5258"/>
      <c r="BF5258"/>
      <c r="BG5258"/>
      <c r="BI5258"/>
      <c r="BJ5258"/>
      <c r="BK5258"/>
      <c r="BM5258"/>
      <c r="BN5258"/>
      <c r="BO5258"/>
    </row>
    <row r="5259" spans="1:67">
      <c r="A5259"/>
      <c r="B5259"/>
      <c r="C5259"/>
      <c r="E5259"/>
      <c r="F5259"/>
      <c r="G5259"/>
      <c r="I5259"/>
      <c r="J5259"/>
      <c r="K5259"/>
      <c r="M5259"/>
      <c r="N5259"/>
      <c r="O5259"/>
      <c r="Q5259"/>
      <c r="R5259"/>
      <c r="S5259"/>
      <c r="U5259"/>
      <c r="V5259"/>
      <c r="W5259"/>
      <c r="Y5259"/>
      <c r="Z5259"/>
      <c r="AA5259"/>
      <c r="AC5259"/>
      <c r="AD5259"/>
      <c r="AE5259"/>
      <c r="AG5259"/>
      <c r="AH5259"/>
      <c r="AI5259"/>
      <c r="AK5259"/>
      <c r="AL5259"/>
      <c r="AM5259"/>
      <c r="AO5259"/>
      <c r="AP5259"/>
      <c r="AQ5259"/>
      <c r="AS5259"/>
      <c r="AT5259"/>
      <c r="AU5259"/>
      <c r="AW5259"/>
      <c r="AX5259"/>
      <c r="AY5259"/>
      <c r="BA5259"/>
      <c r="BB5259"/>
      <c r="BC5259"/>
      <c r="BE5259"/>
      <c r="BF5259"/>
      <c r="BG5259"/>
      <c r="BI5259"/>
      <c r="BJ5259"/>
      <c r="BK5259"/>
      <c r="BM5259"/>
      <c r="BN5259"/>
      <c r="BO5259"/>
    </row>
    <row r="5260" spans="1:67">
      <c r="A5260"/>
      <c r="B5260"/>
      <c r="C5260"/>
      <c r="E5260"/>
      <c r="F5260"/>
      <c r="G5260"/>
      <c r="I5260"/>
      <c r="J5260"/>
      <c r="K5260"/>
      <c r="M5260"/>
      <c r="N5260"/>
      <c r="O5260"/>
      <c r="Q5260"/>
      <c r="R5260"/>
      <c r="S5260"/>
      <c r="U5260"/>
      <c r="V5260"/>
      <c r="W5260"/>
      <c r="Y5260"/>
      <c r="Z5260"/>
      <c r="AA5260"/>
      <c r="AC5260"/>
      <c r="AD5260"/>
      <c r="AE5260"/>
      <c r="AG5260"/>
      <c r="AH5260"/>
      <c r="AI5260"/>
      <c r="AK5260"/>
      <c r="AL5260"/>
      <c r="AM5260"/>
      <c r="AO5260"/>
      <c r="AP5260"/>
      <c r="AQ5260"/>
      <c r="AS5260"/>
      <c r="AT5260"/>
      <c r="AU5260"/>
      <c r="AW5260"/>
      <c r="AX5260"/>
      <c r="AY5260"/>
      <c r="BA5260"/>
      <c r="BB5260"/>
      <c r="BC5260"/>
      <c r="BE5260"/>
      <c r="BF5260"/>
      <c r="BG5260"/>
      <c r="BI5260"/>
      <c r="BJ5260"/>
      <c r="BK5260"/>
      <c r="BM5260"/>
      <c r="BN5260"/>
      <c r="BO5260"/>
    </row>
    <row r="5261" spans="1:67">
      <c r="A5261"/>
      <c r="B5261"/>
      <c r="C5261"/>
      <c r="E5261"/>
      <c r="F5261"/>
      <c r="G5261"/>
      <c r="I5261"/>
      <c r="J5261"/>
      <c r="K5261"/>
      <c r="M5261"/>
      <c r="N5261"/>
      <c r="O5261"/>
      <c r="Q5261"/>
      <c r="R5261"/>
      <c r="S5261"/>
      <c r="U5261"/>
      <c r="V5261"/>
      <c r="W5261"/>
      <c r="Y5261"/>
      <c r="Z5261"/>
      <c r="AA5261"/>
      <c r="AC5261"/>
      <c r="AD5261"/>
      <c r="AE5261"/>
      <c r="AG5261"/>
      <c r="AH5261"/>
      <c r="AI5261"/>
      <c r="AK5261"/>
      <c r="AL5261"/>
      <c r="AM5261"/>
      <c r="AO5261"/>
      <c r="AP5261"/>
      <c r="AQ5261"/>
      <c r="AS5261"/>
      <c r="AT5261"/>
      <c r="AU5261"/>
      <c r="AW5261"/>
      <c r="AX5261"/>
      <c r="AY5261"/>
      <c r="BA5261"/>
      <c r="BB5261"/>
      <c r="BC5261"/>
      <c r="BE5261"/>
      <c r="BF5261"/>
      <c r="BG5261"/>
      <c r="BI5261"/>
      <c r="BJ5261"/>
      <c r="BK5261"/>
      <c r="BM5261"/>
      <c r="BN5261"/>
      <c r="BO5261"/>
    </row>
    <row r="5262" spans="1:67">
      <c r="A5262"/>
      <c r="B5262"/>
      <c r="C5262"/>
      <c r="E5262"/>
      <c r="F5262"/>
      <c r="G5262"/>
      <c r="I5262"/>
      <c r="J5262"/>
      <c r="K5262"/>
      <c r="M5262"/>
      <c r="N5262"/>
      <c r="O5262"/>
      <c r="Q5262"/>
      <c r="R5262"/>
      <c r="S5262"/>
      <c r="U5262"/>
      <c r="V5262"/>
      <c r="W5262"/>
      <c r="Y5262"/>
      <c r="Z5262"/>
      <c r="AA5262"/>
      <c r="AC5262"/>
      <c r="AD5262"/>
      <c r="AE5262"/>
      <c r="AG5262"/>
      <c r="AH5262"/>
      <c r="AI5262"/>
      <c r="AK5262"/>
      <c r="AL5262"/>
      <c r="AM5262"/>
      <c r="AO5262"/>
      <c r="AP5262"/>
      <c r="AQ5262"/>
      <c r="AS5262"/>
      <c r="AT5262"/>
      <c r="AU5262"/>
      <c r="AW5262"/>
      <c r="AX5262"/>
      <c r="AY5262"/>
      <c r="BA5262"/>
      <c r="BB5262"/>
      <c r="BC5262"/>
      <c r="BE5262"/>
      <c r="BF5262"/>
      <c r="BG5262"/>
      <c r="BI5262"/>
      <c r="BJ5262"/>
      <c r="BK5262"/>
      <c r="BM5262"/>
      <c r="BN5262"/>
      <c r="BO5262"/>
    </row>
    <row r="5263" spans="1:67">
      <c r="A5263"/>
      <c r="B5263"/>
      <c r="C5263"/>
      <c r="E5263"/>
      <c r="F5263"/>
      <c r="G5263"/>
      <c r="I5263"/>
      <c r="J5263"/>
      <c r="K5263"/>
      <c r="M5263"/>
      <c r="N5263"/>
      <c r="O5263"/>
      <c r="Q5263"/>
      <c r="R5263"/>
      <c r="S5263"/>
      <c r="U5263"/>
      <c r="V5263"/>
      <c r="W5263"/>
      <c r="Y5263"/>
      <c r="Z5263"/>
      <c r="AA5263"/>
      <c r="AC5263"/>
      <c r="AD5263"/>
      <c r="AE5263"/>
      <c r="AG5263"/>
      <c r="AH5263"/>
      <c r="AI5263"/>
      <c r="AK5263"/>
      <c r="AL5263"/>
      <c r="AM5263"/>
      <c r="AO5263"/>
      <c r="AP5263"/>
      <c r="AQ5263"/>
      <c r="AS5263"/>
      <c r="AT5263"/>
      <c r="AU5263"/>
      <c r="AW5263"/>
      <c r="AX5263"/>
      <c r="AY5263"/>
      <c r="BA5263"/>
      <c r="BB5263"/>
      <c r="BC5263"/>
      <c r="BE5263"/>
      <c r="BF5263"/>
      <c r="BG5263"/>
      <c r="BI5263"/>
      <c r="BJ5263"/>
      <c r="BK5263"/>
      <c r="BM5263"/>
      <c r="BN5263"/>
      <c r="BO5263"/>
    </row>
    <row r="5264" spans="1:67">
      <c r="A5264"/>
      <c r="B5264"/>
      <c r="C5264"/>
      <c r="E5264"/>
      <c r="F5264"/>
      <c r="G5264"/>
      <c r="I5264"/>
      <c r="J5264"/>
      <c r="K5264"/>
      <c r="M5264"/>
      <c r="N5264"/>
      <c r="O5264"/>
      <c r="Q5264"/>
      <c r="R5264"/>
      <c r="S5264"/>
      <c r="U5264"/>
      <c r="V5264"/>
      <c r="W5264"/>
      <c r="Y5264"/>
      <c r="Z5264"/>
      <c r="AA5264"/>
      <c r="AC5264"/>
      <c r="AD5264"/>
      <c r="AE5264"/>
      <c r="AG5264"/>
      <c r="AH5264"/>
      <c r="AI5264"/>
      <c r="AK5264"/>
      <c r="AL5264"/>
      <c r="AM5264"/>
      <c r="AO5264"/>
      <c r="AP5264"/>
      <c r="AQ5264"/>
      <c r="AS5264"/>
      <c r="AT5264"/>
      <c r="AU5264"/>
      <c r="AW5264"/>
      <c r="AX5264"/>
      <c r="AY5264"/>
      <c r="BA5264"/>
      <c r="BB5264"/>
      <c r="BC5264"/>
      <c r="BE5264"/>
      <c r="BF5264"/>
      <c r="BG5264"/>
      <c r="BI5264"/>
      <c r="BJ5264"/>
      <c r="BK5264"/>
      <c r="BM5264"/>
      <c r="BN5264"/>
      <c r="BO5264"/>
    </row>
    <row r="5265" spans="1:67">
      <c r="A5265"/>
      <c r="B5265"/>
      <c r="C5265"/>
      <c r="E5265"/>
      <c r="F5265"/>
      <c r="G5265"/>
      <c r="I5265"/>
      <c r="J5265"/>
      <c r="K5265"/>
      <c r="M5265"/>
      <c r="N5265"/>
      <c r="O5265"/>
      <c r="Q5265"/>
      <c r="R5265"/>
      <c r="S5265"/>
      <c r="U5265"/>
      <c r="V5265"/>
      <c r="W5265"/>
      <c r="Y5265"/>
      <c r="Z5265"/>
      <c r="AA5265"/>
      <c r="AC5265"/>
      <c r="AD5265"/>
      <c r="AE5265"/>
      <c r="AG5265"/>
      <c r="AH5265"/>
      <c r="AI5265"/>
      <c r="AK5265"/>
      <c r="AL5265"/>
      <c r="AM5265"/>
      <c r="AO5265"/>
      <c r="AP5265"/>
      <c r="AQ5265"/>
      <c r="AS5265"/>
      <c r="AT5265"/>
      <c r="AU5265"/>
      <c r="AW5265"/>
      <c r="AX5265"/>
      <c r="AY5265"/>
      <c r="BA5265"/>
      <c r="BB5265"/>
      <c r="BC5265"/>
      <c r="BE5265"/>
      <c r="BF5265"/>
      <c r="BG5265"/>
      <c r="BI5265"/>
      <c r="BJ5265"/>
      <c r="BK5265"/>
      <c r="BM5265"/>
      <c r="BN5265"/>
      <c r="BO5265"/>
    </row>
    <row r="5266" spans="1:67">
      <c r="A5266"/>
      <c r="B5266"/>
      <c r="C5266"/>
      <c r="E5266"/>
      <c r="F5266"/>
      <c r="G5266"/>
      <c r="I5266"/>
      <c r="J5266"/>
      <c r="K5266"/>
      <c r="M5266"/>
      <c r="N5266"/>
      <c r="O5266"/>
      <c r="Q5266"/>
      <c r="R5266"/>
      <c r="S5266"/>
      <c r="U5266"/>
      <c r="V5266"/>
      <c r="W5266"/>
      <c r="Y5266"/>
      <c r="Z5266"/>
      <c r="AA5266"/>
      <c r="AC5266"/>
      <c r="AD5266"/>
      <c r="AE5266"/>
      <c r="AG5266"/>
      <c r="AH5266"/>
      <c r="AI5266"/>
      <c r="AK5266"/>
      <c r="AL5266"/>
      <c r="AM5266"/>
      <c r="AO5266"/>
      <c r="AP5266"/>
      <c r="AQ5266"/>
      <c r="AS5266"/>
      <c r="AT5266"/>
      <c r="AU5266"/>
      <c r="AW5266"/>
      <c r="AX5266"/>
      <c r="AY5266"/>
      <c r="BA5266"/>
      <c r="BB5266"/>
      <c r="BC5266"/>
      <c r="BE5266"/>
      <c r="BF5266"/>
      <c r="BG5266"/>
      <c r="BI5266"/>
      <c r="BJ5266"/>
      <c r="BK5266"/>
      <c r="BM5266"/>
      <c r="BN5266"/>
      <c r="BO5266"/>
    </row>
    <row r="5267" spans="1:67">
      <c r="A5267"/>
      <c r="B5267"/>
      <c r="C5267"/>
      <c r="E5267"/>
      <c r="F5267"/>
      <c r="G5267"/>
      <c r="I5267"/>
      <c r="J5267"/>
      <c r="K5267"/>
      <c r="M5267"/>
      <c r="N5267"/>
      <c r="O5267"/>
      <c r="Q5267"/>
      <c r="R5267"/>
      <c r="S5267"/>
      <c r="U5267"/>
      <c r="V5267"/>
      <c r="W5267"/>
      <c r="Y5267"/>
      <c r="Z5267"/>
      <c r="AA5267"/>
      <c r="AC5267"/>
      <c r="AD5267"/>
      <c r="AE5267"/>
      <c r="AG5267"/>
      <c r="AH5267"/>
      <c r="AI5267"/>
      <c r="AK5267"/>
      <c r="AL5267"/>
      <c r="AM5267"/>
      <c r="AO5267"/>
      <c r="AP5267"/>
      <c r="AQ5267"/>
      <c r="AS5267"/>
      <c r="AT5267"/>
      <c r="AU5267"/>
      <c r="AW5267"/>
      <c r="AX5267"/>
      <c r="AY5267"/>
      <c r="BA5267"/>
      <c r="BB5267"/>
      <c r="BC5267"/>
      <c r="BE5267"/>
      <c r="BF5267"/>
      <c r="BG5267"/>
      <c r="BI5267"/>
      <c r="BJ5267"/>
      <c r="BK5267"/>
      <c r="BM5267"/>
      <c r="BN5267"/>
      <c r="BO5267"/>
    </row>
    <row r="5268" spans="1:67">
      <c r="A5268"/>
      <c r="B5268"/>
      <c r="C5268"/>
      <c r="E5268"/>
      <c r="F5268"/>
      <c r="G5268"/>
      <c r="I5268"/>
      <c r="J5268"/>
      <c r="K5268"/>
      <c r="M5268"/>
      <c r="N5268"/>
      <c r="O5268"/>
      <c r="Q5268"/>
      <c r="R5268"/>
      <c r="S5268"/>
      <c r="U5268"/>
      <c r="V5268"/>
      <c r="W5268"/>
      <c r="Y5268"/>
      <c r="Z5268"/>
      <c r="AA5268"/>
      <c r="AC5268"/>
      <c r="AD5268"/>
      <c r="AE5268"/>
      <c r="AG5268"/>
      <c r="AH5268"/>
      <c r="AI5268"/>
      <c r="AK5268"/>
      <c r="AL5268"/>
      <c r="AM5268"/>
      <c r="AO5268"/>
      <c r="AP5268"/>
      <c r="AQ5268"/>
      <c r="AS5268"/>
      <c r="AT5268"/>
      <c r="AU5268"/>
      <c r="AW5268"/>
      <c r="AX5268"/>
      <c r="AY5268"/>
      <c r="BA5268"/>
      <c r="BB5268"/>
      <c r="BC5268"/>
      <c r="BE5268"/>
      <c r="BF5268"/>
      <c r="BG5268"/>
      <c r="BI5268"/>
      <c r="BJ5268"/>
      <c r="BK5268"/>
      <c r="BM5268"/>
      <c r="BN5268"/>
      <c r="BO5268"/>
    </row>
    <row r="5269" spans="1:67">
      <c r="A5269"/>
      <c r="B5269"/>
      <c r="C5269"/>
      <c r="E5269"/>
      <c r="F5269"/>
      <c r="G5269"/>
      <c r="I5269"/>
      <c r="J5269"/>
      <c r="K5269"/>
      <c r="M5269"/>
      <c r="N5269"/>
      <c r="O5269"/>
      <c r="Q5269"/>
      <c r="R5269"/>
      <c r="S5269"/>
      <c r="U5269"/>
      <c r="V5269"/>
      <c r="W5269"/>
      <c r="Y5269"/>
      <c r="Z5269"/>
      <c r="AA5269"/>
      <c r="AC5269"/>
      <c r="AD5269"/>
      <c r="AE5269"/>
      <c r="AG5269"/>
      <c r="AH5269"/>
      <c r="AI5269"/>
      <c r="AK5269"/>
      <c r="AL5269"/>
      <c r="AM5269"/>
      <c r="AO5269"/>
      <c r="AP5269"/>
      <c r="AQ5269"/>
      <c r="AS5269"/>
      <c r="AT5269"/>
      <c r="AU5269"/>
      <c r="AW5269"/>
      <c r="AX5269"/>
      <c r="AY5269"/>
      <c r="BA5269"/>
      <c r="BB5269"/>
      <c r="BC5269"/>
      <c r="BE5269"/>
      <c r="BF5269"/>
      <c r="BG5269"/>
      <c r="BI5269"/>
      <c r="BJ5269"/>
      <c r="BK5269"/>
      <c r="BM5269"/>
      <c r="BN5269"/>
      <c r="BO5269"/>
    </row>
    <row r="5270" spans="1:67">
      <c r="A5270"/>
      <c r="B5270"/>
      <c r="C5270"/>
      <c r="E5270"/>
      <c r="F5270"/>
      <c r="G5270"/>
      <c r="I5270"/>
      <c r="J5270"/>
      <c r="K5270"/>
      <c r="M5270"/>
      <c r="N5270"/>
      <c r="O5270"/>
      <c r="Q5270"/>
      <c r="R5270"/>
      <c r="S5270"/>
      <c r="U5270"/>
      <c r="V5270"/>
      <c r="W5270"/>
      <c r="Y5270"/>
      <c r="Z5270"/>
      <c r="AA5270"/>
      <c r="AC5270"/>
      <c r="AD5270"/>
      <c r="AE5270"/>
      <c r="AG5270"/>
      <c r="AH5270"/>
      <c r="AI5270"/>
      <c r="AK5270"/>
      <c r="AL5270"/>
      <c r="AM5270"/>
      <c r="AO5270"/>
      <c r="AP5270"/>
      <c r="AQ5270"/>
      <c r="AS5270"/>
      <c r="AT5270"/>
      <c r="AU5270"/>
      <c r="AW5270"/>
      <c r="AX5270"/>
      <c r="AY5270"/>
      <c r="BA5270"/>
      <c r="BB5270"/>
      <c r="BC5270"/>
      <c r="BE5270"/>
      <c r="BF5270"/>
      <c r="BG5270"/>
      <c r="BI5270"/>
      <c r="BJ5270"/>
      <c r="BK5270"/>
      <c r="BM5270"/>
      <c r="BN5270"/>
      <c r="BO5270"/>
    </row>
    <row r="5271" spans="1:67">
      <c r="A5271"/>
      <c r="B5271"/>
      <c r="C5271"/>
      <c r="E5271"/>
      <c r="F5271"/>
      <c r="G5271"/>
      <c r="I5271"/>
      <c r="J5271"/>
      <c r="K5271"/>
      <c r="M5271"/>
      <c r="N5271"/>
      <c r="O5271"/>
      <c r="Q5271"/>
      <c r="R5271"/>
      <c r="S5271"/>
      <c r="U5271"/>
      <c r="V5271"/>
      <c r="W5271"/>
      <c r="Y5271"/>
      <c r="Z5271"/>
      <c r="AA5271"/>
      <c r="AC5271"/>
      <c r="AD5271"/>
      <c r="AE5271"/>
      <c r="AG5271"/>
      <c r="AH5271"/>
      <c r="AI5271"/>
      <c r="AK5271"/>
      <c r="AL5271"/>
      <c r="AM5271"/>
      <c r="AO5271"/>
      <c r="AP5271"/>
      <c r="AQ5271"/>
      <c r="AS5271"/>
      <c r="AT5271"/>
      <c r="AU5271"/>
      <c r="AW5271"/>
      <c r="AX5271"/>
      <c r="AY5271"/>
      <c r="BA5271"/>
      <c r="BB5271"/>
      <c r="BC5271"/>
      <c r="BE5271"/>
      <c r="BF5271"/>
      <c r="BG5271"/>
      <c r="BI5271"/>
      <c r="BJ5271"/>
      <c r="BK5271"/>
      <c r="BM5271"/>
      <c r="BN5271"/>
      <c r="BO5271"/>
    </row>
    <row r="5272" spans="1:67">
      <c r="A5272"/>
      <c r="B5272"/>
      <c r="C5272"/>
      <c r="E5272"/>
      <c r="F5272"/>
      <c r="G5272"/>
      <c r="I5272"/>
      <c r="J5272"/>
      <c r="K5272"/>
      <c r="M5272"/>
      <c r="N5272"/>
      <c r="O5272"/>
      <c r="Q5272"/>
      <c r="R5272"/>
      <c r="S5272"/>
      <c r="U5272"/>
      <c r="V5272"/>
      <c r="W5272"/>
      <c r="Y5272"/>
      <c r="Z5272"/>
      <c r="AA5272"/>
      <c r="AC5272"/>
      <c r="AD5272"/>
      <c r="AE5272"/>
      <c r="AG5272"/>
      <c r="AH5272"/>
      <c r="AI5272"/>
      <c r="AK5272"/>
      <c r="AL5272"/>
      <c r="AM5272"/>
      <c r="AO5272"/>
      <c r="AP5272"/>
      <c r="AQ5272"/>
      <c r="AS5272"/>
      <c r="AT5272"/>
      <c r="AU5272"/>
      <c r="AW5272"/>
      <c r="AX5272"/>
      <c r="AY5272"/>
      <c r="BA5272"/>
      <c r="BB5272"/>
      <c r="BC5272"/>
      <c r="BE5272"/>
      <c r="BF5272"/>
      <c r="BG5272"/>
      <c r="BI5272"/>
      <c r="BJ5272"/>
      <c r="BK5272"/>
      <c r="BM5272"/>
      <c r="BN5272"/>
      <c r="BO5272"/>
    </row>
    <row r="5273" spans="1:67">
      <c r="A5273"/>
      <c r="B5273"/>
      <c r="C5273"/>
      <c r="E5273"/>
      <c r="F5273"/>
      <c r="G5273"/>
      <c r="I5273"/>
      <c r="J5273"/>
      <c r="K5273"/>
      <c r="M5273"/>
      <c r="N5273"/>
      <c r="O5273"/>
      <c r="Q5273"/>
      <c r="R5273"/>
      <c r="S5273"/>
      <c r="U5273"/>
      <c r="V5273"/>
      <c r="W5273"/>
      <c r="Y5273"/>
      <c r="Z5273"/>
      <c r="AA5273"/>
      <c r="AC5273"/>
      <c r="AD5273"/>
      <c r="AE5273"/>
      <c r="AG5273"/>
      <c r="AH5273"/>
      <c r="AI5273"/>
      <c r="AK5273"/>
      <c r="AL5273"/>
      <c r="AM5273"/>
      <c r="AO5273"/>
      <c r="AP5273"/>
      <c r="AQ5273"/>
      <c r="AS5273"/>
      <c r="AT5273"/>
      <c r="AU5273"/>
      <c r="AW5273"/>
      <c r="AX5273"/>
      <c r="AY5273"/>
      <c r="BA5273"/>
      <c r="BB5273"/>
      <c r="BC5273"/>
      <c r="BE5273"/>
      <c r="BF5273"/>
      <c r="BG5273"/>
      <c r="BI5273"/>
      <c r="BJ5273"/>
      <c r="BK5273"/>
      <c r="BM5273"/>
      <c r="BN5273"/>
      <c r="BO5273"/>
    </row>
    <row r="5274" spans="1:67">
      <c r="A5274"/>
      <c r="B5274"/>
      <c r="C5274"/>
      <c r="E5274"/>
      <c r="F5274"/>
      <c r="G5274"/>
      <c r="I5274"/>
      <c r="J5274"/>
      <c r="K5274"/>
      <c r="M5274"/>
      <c r="N5274"/>
      <c r="O5274"/>
      <c r="Q5274"/>
      <c r="R5274"/>
      <c r="S5274"/>
      <c r="U5274"/>
      <c r="V5274"/>
      <c r="W5274"/>
      <c r="Y5274"/>
      <c r="Z5274"/>
      <c r="AA5274"/>
      <c r="AC5274"/>
      <c r="AD5274"/>
      <c r="AE5274"/>
      <c r="AG5274"/>
      <c r="AH5274"/>
      <c r="AI5274"/>
      <c r="AK5274"/>
      <c r="AL5274"/>
      <c r="AM5274"/>
      <c r="AO5274"/>
      <c r="AP5274"/>
      <c r="AQ5274"/>
      <c r="AS5274"/>
      <c r="AT5274"/>
      <c r="AU5274"/>
      <c r="AW5274"/>
      <c r="AX5274"/>
      <c r="AY5274"/>
      <c r="BA5274"/>
      <c r="BB5274"/>
      <c r="BC5274"/>
      <c r="BE5274"/>
      <c r="BF5274"/>
      <c r="BG5274"/>
      <c r="BI5274"/>
      <c r="BJ5274"/>
      <c r="BK5274"/>
      <c r="BM5274"/>
      <c r="BN5274"/>
      <c r="BO5274"/>
    </row>
    <row r="5275" spans="1:67">
      <c r="A5275"/>
      <c r="B5275"/>
      <c r="C5275"/>
      <c r="E5275"/>
      <c r="F5275"/>
      <c r="G5275"/>
      <c r="I5275"/>
      <c r="J5275"/>
      <c r="K5275"/>
      <c r="M5275"/>
      <c r="N5275"/>
      <c r="O5275"/>
      <c r="Q5275"/>
      <c r="R5275"/>
      <c r="S5275"/>
      <c r="U5275"/>
      <c r="V5275"/>
      <c r="W5275"/>
      <c r="Y5275"/>
      <c r="Z5275"/>
      <c r="AA5275"/>
      <c r="AC5275"/>
      <c r="AD5275"/>
      <c r="AE5275"/>
      <c r="AG5275"/>
      <c r="AH5275"/>
      <c r="AI5275"/>
      <c r="AK5275"/>
      <c r="AL5275"/>
      <c r="AM5275"/>
      <c r="AO5275"/>
      <c r="AP5275"/>
      <c r="AQ5275"/>
      <c r="AS5275"/>
      <c r="AT5275"/>
      <c r="AU5275"/>
      <c r="AW5275"/>
      <c r="AX5275"/>
      <c r="AY5275"/>
      <c r="BA5275"/>
      <c r="BB5275"/>
      <c r="BC5275"/>
      <c r="BE5275"/>
      <c r="BF5275"/>
      <c r="BG5275"/>
      <c r="BI5275"/>
      <c r="BJ5275"/>
      <c r="BK5275"/>
      <c r="BM5275"/>
      <c r="BN5275"/>
      <c r="BO5275"/>
    </row>
    <row r="5276" spans="1:67">
      <c r="A5276"/>
      <c r="B5276"/>
      <c r="C5276"/>
      <c r="E5276"/>
      <c r="F5276"/>
      <c r="G5276"/>
      <c r="I5276"/>
      <c r="J5276"/>
      <c r="K5276"/>
      <c r="M5276"/>
      <c r="N5276"/>
      <c r="O5276"/>
      <c r="Q5276"/>
      <c r="R5276"/>
      <c r="S5276"/>
      <c r="U5276"/>
      <c r="V5276"/>
      <c r="W5276"/>
      <c r="Y5276"/>
      <c r="Z5276"/>
      <c r="AA5276"/>
      <c r="AC5276"/>
      <c r="AD5276"/>
      <c r="AE5276"/>
      <c r="AG5276"/>
      <c r="AH5276"/>
      <c r="AI5276"/>
      <c r="AK5276"/>
      <c r="AL5276"/>
      <c r="AM5276"/>
      <c r="AO5276"/>
      <c r="AP5276"/>
      <c r="AQ5276"/>
      <c r="AS5276"/>
      <c r="AT5276"/>
      <c r="AU5276"/>
      <c r="AW5276"/>
      <c r="AX5276"/>
      <c r="AY5276"/>
      <c r="BA5276"/>
      <c r="BB5276"/>
      <c r="BC5276"/>
      <c r="BE5276"/>
      <c r="BF5276"/>
      <c r="BG5276"/>
      <c r="BI5276"/>
      <c r="BJ5276"/>
      <c r="BK5276"/>
      <c r="BM5276"/>
      <c r="BN5276"/>
      <c r="BO5276"/>
    </row>
    <row r="5277" spans="1:67">
      <c r="A5277"/>
      <c r="B5277"/>
      <c r="C5277"/>
      <c r="E5277"/>
      <c r="F5277"/>
      <c r="G5277"/>
      <c r="I5277"/>
      <c r="J5277"/>
      <c r="K5277"/>
      <c r="M5277"/>
      <c r="N5277"/>
      <c r="O5277"/>
      <c r="Q5277"/>
      <c r="R5277"/>
      <c r="S5277"/>
      <c r="U5277"/>
      <c r="V5277"/>
      <c r="W5277"/>
      <c r="Y5277"/>
      <c r="Z5277"/>
      <c r="AA5277"/>
      <c r="AC5277"/>
      <c r="AD5277"/>
      <c r="AE5277"/>
      <c r="AG5277"/>
      <c r="AH5277"/>
      <c r="AI5277"/>
      <c r="AK5277"/>
      <c r="AL5277"/>
      <c r="AM5277"/>
      <c r="AO5277"/>
      <c r="AP5277"/>
      <c r="AQ5277"/>
      <c r="AS5277"/>
      <c r="AT5277"/>
      <c r="AU5277"/>
      <c r="AW5277"/>
      <c r="AX5277"/>
      <c r="AY5277"/>
      <c r="BA5277"/>
      <c r="BB5277"/>
      <c r="BC5277"/>
      <c r="BE5277"/>
      <c r="BF5277"/>
      <c r="BG5277"/>
      <c r="BI5277"/>
      <c r="BJ5277"/>
      <c r="BK5277"/>
      <c r="BM5277"/>
      <c r="BN5277"/>
      <c r="BO5277"/>
    </row>
    <row r="5278" spans="1:67">
      <c r="A5278"/>
      <c r="B5278"/>
      <c r="C5278"/>
      <c r="E5278"/>
      <c r="F5278"/>
      <c r="G5278"/>
      <c r="I5278"/>
      <c r="J5278"/>
      <c r="K5278"/>
      <c r="M5278"/>
      <c r="N5278"/>
      <c r="O5278"/>
      <c r="Q5278"/>
      <c r="R5278"/>
      <c r="S5278"/>
      <c r="U5278"/>
      <c r="V5278"/>
      <c r="W5278"/>
      <c r="Y5278"/>
      <c r="Z5278"/>
      <c r="AA5278"/>
      <c r="AC5278"/>
      <c r="AD5278"/>
      <c r="AE5278"/>
      <c r="AG5278"/>
      <c r="AH5278"/>
      <c r="AI5278"/>
      <c r="AK5278"/>
      <c r="AL5278"/>
      <c r="AM5278"/>
      <c r="AO5278"/>
      <c r="AP5278"/>
      <c r="AQ5278"/>
      <c r="AS5278"/>
      <c r="AT5278"/>
      <c r="AU5278"/>
      <c r="AW5278"/>
      <c r="AX5278"/>
      <c r="AY5278"/>
      <c r="BA5278"/>
      <c r="BB5278"/>
      <c r="BC5278"/>
      <c r="BE5278"/>
      <c r="BF5278"/>
      <c r="BG5278"/>
      <c r="BI5278"/>
      <c r="BJ5278"/>
      <c r="BK5278"/>
      <c r="BM5278"/>
      <c r="BN5278"/>
      <c r="BO5278"/>
    </row>
    <row r="5279" spans="1:67">
      <c r="A5279"/>
      <c r="B5279"/>
      <c r="C5279"/>
      <c r="E5279"/>
      <c r="F5279"/>
      <c r="G5279"/>
      <c r="I5279"/>
      <c r="J5279"/>
      <c r="K5279"/>
      <c r="M5279"/>
      <c r="N5279"/>
      <c r="O5279"/>
      <c r="Q5279"/>
      <c r="R5279"/>
      <c r="S5279"/>
      <c r="U5279"/>
      <c r="V5279"/>
      <c r="W5279"/>
      <c r="Y5279"/>
      <c r="Z5279"/>
      <c r="AA5279"/>
      <c r="AC5279"/>
      <c r="AD5279"/>
      <c r="AE5279"/>
      <c r="AG5279"/>
      <c r="AH5279"/>
      <c r="AI5279"/>
      <c r="AK5279"/>
      <c r="AL5279"/>
      <c r="AM5279"/>
      <c r="AO5279"/>
      <c r="AP5279"/>
      <c r="AQ5279"/>
      <c r="AS5279"/>
      <c r="AT5279"/>
      <c r="AU5279"/>
      <c r="AW5279"/>
      <c r="AX5279"/>
      <c r="AY5279"/>
      <c r="BA5279"/>
      <c r="BB5279"/>
      <c r="BC5279"/>
      <c r="BE5279"/>
      <c r="BF5279"/>
      <c r="BG5279"/>
      <c r="BI5279"/>
      <c r="BJ5279"/>
      <c r="BK5279"/>
      <c r="BM5279"/>
      <c r="BN5279"/>
      <c r="BO5279"/>
    </row>
    <row r="5280" spans="1:67">
      <c r="A5280"/>
      <c r="B5280"/>
      <c r="C5280"/>
      <c r="E5280"/>
      <c r="F5280"/>
      <c r="G5280"/>
      <c r="I5280"/>
      <c r="J5280"/>
      <c r="K5280"/>
      <c r="M5280"/>
      <c r="N5280"/>
      <c r="O5280"/>
      <c r="Q5280"/>
      <c r="R5280"/>
      <c r="S5280"/>
      <c r="U5280"/>
      <c r="V5280"/>
      <c r="W5280"/>
      <c r="Y5280"/>
      <c r="Z5280"/>
      <c r="AA5280"/>
      <c r="AC5280"/>
      <c r="AD5280"/>
      <c r="AE5280"/>
      <c r="AG5280"/>
      <c r="AH5280"/>
      <c r="AI5280"/>
      <c r="AK5280"/>
      <c r="AL5280"/>
      <c r="AM5280"/>
      <c r="AO5280"/>
      <c r="AP5280"/>
      <c r="AQ5280"/>
      <c r="AS5280"/>
      <c r="AT5280"/>
      <c r="AU5280"/>
      <c r="AW5280"/>
      <c r="AX5280"/>
      <c r="AY5280"/>
      <c r="BA5280"/>
      <c r="BB5280"/>
      <c r="BC5280"/>
      <c r="BE5280"/>
      <c r="BF5280"/>
      <c r="BG5280"/>
      <c r="BI5280"/>
      <c r="BJ5280"/>
      <c r="BK5280"/>
      <c r="BM5280"/>
      <c r="BN5280"/>
      <c r="BO5280"/>
    </row>
    <row r="5281" spans="1:67">
      <c r="A5281"/>
      <c r="B5281"/>
      <c r="C5281"/>
      <c r="E5281"/>
      <c r="F5281"/>
      <c r="G5281"/>
      <c r="I5281"/>
      <c r="J5281"/>
      <c r="K5281"/>
      <c r="M5281"/>
      <c r="N5281"/>
      <c r="O5281"/>
      <c r="Q5281"/>
      <c r="R5281"/>
      <c r="S5281"/>
      <c r="U5281"/>
      <c r="V5281"/>
      <c r="W5281"/>
      <c r="Y5281"/>
      <c r="Z5281"/>
      <c r="AA5281"/>
      <c r="AC5281"/>
      <c r="AD5281"/>
      <c r="AE5281"/>
      <c r="AG5281"/>
      <c r="AH5281"/>
      <c r="AI5281"/>
      <c r="AK5281"/>
      <c r="AL5281"/>
      <c r="AM5281"/>
      <c r="AO5281"/>
      <c r="AP5281"/>
      <c r="AQ5281"/>
      <c r="AS5281"/>
      <c r="AT5281"/>
      <c r="AU5281"/>
      <c r="AW5281"/>
      <c r="AX5281"/>
      <c r="AY5281"/>
      <c r="BA5281"/>
      <c r="BB5281"/>
      <c r="BC5281"/>
      <c r="BE5281"/>
      <c r="BF5281"/>
      <c r="BG5281"/>
      <c r="BI5281"/>
      <c r="BJ5281"/>
      <c r="BK5281"/>
      <c r="BM5281"/>
      <c r="BN5281"/>
      <c r="BO5281"/>
    </row>
    <row r="5282" spans="1:67">
      <c r="A5282"/>
      <c r="B5282"/>
      <c r="C5282"/>
      <c r="E5282"/>
      <c r="F5282"/>
      <c r="G5282"/>
      <c r="I5282"/>
      <c r="J5282"/>
      <c r="K5282"/>
      <c r="M5282"/>
      <c r="N5282"/>
      <c r="O5282"/>
      <c r="Q5282"/>
      <c r="R5282"/>
      <c r="S5282"/>
      <c r="U5282"/>
      <c r="V5282"/>
      <c r="W5282"/>
      <c r="Y5282"/>
      <c r="Z5282"/>
      <c r="AA5282"/>
      <c r="AC5282"/>
      <c r="AD5282"/>
      <c r="AE5282"/>
      <c r="AG5282"/>
      <c r="AH5282"/>
      <c r="AI5282"/>
      <c r="AK5282"/>
      <c r="AL5282"/>
      <c r="AM5282"/>
      <c r="AO5282"/>
      <c r="AP5282"/>
      <c r="AQ5282"/>
      <c r="AS5282"/>
      <c r="AT5282"/>
      <c r="AU5282"/>
      <c r="AW5282"/>
      <c r="AX5282"/>
      <c r="AY5282"/>
      <c r="BA5282"/>
      <c r="BB5282"/>
      <c r="BC5282"/>
      <c r="BE5282"/>
      <c r="BF5282"/>
      <c r="BG5282"/>
      <c r="BI5282"/>
      <c r="BJ5282"/>
      <c r="BK5282"/>
      <c r="BM5282"/>
      <c r="BN5282"/>
      <c r="BO5282"/>
    </row>
    <row r="5283" spans="1:67">
      <c r="A5283"/>
      <c r="B5283"/>
      <c r="C5283"/>
      <c r="E5283"/>
      <c r="F5283"/>
      <c r="G5283"/>
      <c r="I5283"/>
      <c r="J5283"/>
      <c r="K5283"/>
      <c r="M5283"/>
      <c r="N5283"/>
      <c r="O5283"/>
      <c r="Q5283"/>
      <c r="R5283"/>
      <c r="S5283"/>
      <c r="U5283"/>
      <c r="V5283"/>
      <c r="W5283"/>
      <c r="Y5283"/>
      <c r="Z5283"/>
      <c r="AA5283"/>
      <c r="AC5283"/>
      <c r="AD5283"/>
      <c r="AE5283"/>
      <c r="AG5283"/>
      <c r="AH5283"/>
      <c r="AI5283"/>
      <c r="AK5283"/>
      <c r="AL5283"/>
      <c r="AM5283"/>
      <c r="AO5283"/>
      <c r="AP5283"/>
      <c r="AQ5283"/>
      <c r="AS5283"/>
      <c r="AT5283"/>
      <c r="AU5283"/>
      <c r="AW5283"/>
      <c r="AX5283"/>
      <c r="AY5283"/>
      <c r="BA5283"/>
      <c r="BB5283"/>
      <c r="BC5283"/>
      <c r="BE5283"/>
      <c r="BF5283"/>
      <c r="BG5283"/>
      <c r="BI5283"/>
      <c r="BJ5283"/>
      <c r="BK5283"/>
      <c r="BM5283"/>
      <c r="BN5283"/>
      <c r="BO5283"/>
    </row>
    <row r="5284" spans="1:67">
      <c r="A5284"/>
      <c r="B5284"/>
      <c r="C5284"/>
      <c r="E5284"/>
      <c r="F5284"/>
      <c r="G5284"/>
      <c r="I5284"/>
      <c r="J5284"/>
      <c r="K5284"/>
      <c r="M5284"/>
      <c r="N5284"/>
      <c r="O5284"/>
      <c r="Q5284"/>
      <c r="R5284"/>
      <c r="S5284"/>
      <c r="U5284"/>
      <c r="V5284"/>
      <c r="W5284"/>
      <c r="Y5284"/>
      <c r="Z5284"/>
      <c r="AA5284"/>
      <c r="AC5284"/>
      <c r="AD5284"/>
      <c r="AE5284"/>
      <c r="AG5284"/>
      <c r="AH5284"/>
      <c r="AI5284"/>
      <c r="AK5284"/>
      <c r="AL5284"/>
      <c r="AM5284"/>
      <c r="AO5284"/>
      <c r="AP5284"/>
      <c r="AQ5284"/>
      <c r="AS5284"/>
      <c r="AT5284"/>
      <c r="AU5284"/>
      <c r="AW5284"/>
      <c r="AX5284"/>
      <c r="AY5284"/>
      <c r="BA5284"/>
      <c r="BB5284"/>
      <c r="BC5284"/>
      <c r="BE5284"/>
      <c r="BF5284"/>
      <c r="BG5284"/>
      <c r="BI5284"/>
      <c r="BJ5284"/>
      <c r="BK5284"/>
      <c r="BM5284"/>
      <c r="BN5284"/>
      <c r="BO5284"/>
    </row>
    <row r="5285" spans="1:67">
      <c r="A5285"/>
      <c r="B5285"/>
      <c r="C5285"/>
      <c r="E5285"/>
      <c r="F5285"/>
      <c r="G5285"/>
      <c r="I5285"/>
      <c r="J5285"/>
      <c r="K5285"/>
      <c r="M5285"/>
      <c r="N5285"/>
      <c r="O5285"/>
      <c r="Q5285"/>
      <c r="R5285"/>
      <c r="S5285"/>
      <c r="U5285"/>
      <c r="V5285"/>
      <c r="W5285"/>
      <c r="Y5285"/>
      <c r="Z5285"/>
      <c r="AA5285"/>
      <c r="AC5285"/>
      <c r="AD5285"/>
      <c r="AE5285"/>
      <c r="AG5285"/>
      <c r="AH5285"/>
      <c r="AI5285"/>
      <c r="AK5285"/>
      <c r="AL5285"/>
      <c r="AM5285"/>
      <c r="AO5285"/>
      <c r="AP5285"/>
      <c r="AQ5285"/>
      <c r="AS5285"/>
      <c r="AT5285"/>
      <c r="AU5285"/>
      <c r="AW5285"/>
      <c r="AX5285"/>
      <c r="AY5285"/>
      <c r="BA5285"/>
      <c r="BB5285"/>
      <c r="BC5285"/>
      <c r="BE5285"/>
      <c r="BF5285"/>
      <c r="BG5285"/>
      <c r="BI5285"/>
      <c r="BJ5285"/>
      <c r="BK5285"/>
      <c r="BM5285"/>
      <c r="BN5285"/>
      <c r="BO5285"/>
    </row>
    <row r="5286" spans="1:67">
      <c r="A5286"/>
      <c r="B5286"/>
      <c r="C5286"/>
      <c r="E5286"/>
      <c r="F5286"/>
      <c r="G5286"/>
      <c r="I5286"/>
      <c r="J5286"/>
      <c r="K5286"/>
      <c r="M5286"/>
      <c r="N5286"/>
      <c r="O5286"/>
      <c r="Q5286"/>
      <c r="R5286"/>
      <c r="S5286"/>
      <c r="U5286"/>
      <c r="V5286"/>
      <c r="W5286"/>
      <c r="Y5286"/>
      <c r="Z5286"/>
      <c r="AA5286"/>
      <c r="AC5286"/>
      <c r="AD5286"/>
      <c r="AE5286"/>
      <c r="AG5286"/>
      <c r="AH5286"/>
      <c r="AI5286"/>
      <c r="AK5286"/>
      <c r="AL5286"/>
      <c r="AM5286"/>
      <c r="AO5286"/>
      <c r="AP5286"/>
      <c r="AQ5286"/>
      <c r="AS5286"/>
      <c r="AT5286"/>
      <c r="AU5286"/>
      <c r="AW5286"/>
      <c r="AX5286"/>
      <c r="AY5286"/>
      <c r="BA5286"/>
      <c r="BB5286"/>
      <c r="BC5286"/>
      <c r="BE5286"/>
      <c r="BF5286"/>
      <c r="BG5286"/>
      <c r="BI5286"/>
      <c r="BJ5286"/>
      <c r="BK5286"/>
      <c r="BM5286"/>
      <c r="BN5286"/>
      <c r="BO5286"/>
    </row>
    <row r="5287" spans="1:67">
      <c r="A5287"/>
      <c r="B5287"/>
      <c r="C5287"/>
      <c r="E5287"/>
      <c r="F5287"/>
      <c r="G5287"/>
      <c r="I5287"/>
      <c r="J5287"/>
      <c r="K5287"/>
      <c r="M5287"/>
      <c r="N5287"/>
      <c r="O5287"/>
      <c r="Q5287"/>
      <c r="R5287"/>
      <c r="S5287"/>
      <c r="U5287"/>
      <c r="V5287"/>
      <c r="W5287"/>
      <c r="Y5287"/>
      <c r="Z5287"/>
      <c r="AA5287"/>
      <c r="AC5287"/>
      <c r="AD5287"/>
      <c r="AE5287"/>
      <c r="AG5287"/>
      <c r="AH5287"/>
      <c r="AI5287"/>
      <c r="AK5287"/>
      <c r="AL5287"/>
      <c r="AM5287"/>
      <c r="AO5287"/>
      <c r="AP5287"/>
      <c r="AQ5287"/>
      <c r="AS5287"/>
      <c r="AT5287"/>
      <c r="AU5287"/>
      <c r="AW5287"/>
      <c r="AX5287"/>
      <c r="AY5287"/>
      <c r="BA5287"/>
      <c r="BB5287"/>
      <c r="BC5287"/>
      <c r="BE5287"/>
      <c r="BF5287"/>
      <c r="BG5287"/>
      <c r="BI5287"/>
      <c r="BJ5287"/>
      <c r="BK5287"/>
      <c r="BM5287"/>
      <c r="BN5287"/>
      <c r="BO5287"/>
    </row>
    <row r="5288" spans="1:67">
      <c r="A5288"/>
      <c r="B5288"/>
      <c r="C5288"/>
      <c r="E5288"/>
      <c r="F5288"/>
      <c r="G5288"/>
      <c r="I5288"/>
      <c r="J5288"/>
      <c r="K5288"/>
      <c r="M5288"/>
      <c r="N5288"/>
      <c r="O5288"/>
      <c r="Q5288"/>
      <c r="R5288"/>
      <c r="S5288"/>
      <c r="U5288"/>
      <c r="V5288"/>
      <c r="W5288"/>
      <c r="Y5288"/>
      <c r="Z5288"/>
      <c r="AA5288"/>
      <c r="AC5288"/>
      <c r="AD5288"/>
      <c r="AE5288"/>
      <c r="AG5288"/>
      <c r="AH5288"/>
      <c r="AI5288"/>
      <c r="AK5288"/>
      <c r="AL5288"/>
      <c r="AM5288"/>
      <c r="AO5288"/>
      <c r="AP5288"/>
      <c r="AQ5288"/>
      <c r="AS5288"/>
      <c r="AT5288"/>
      <c r="AU5288"/>
      <c r="AW5288"/>
      <c r="AX5288"/>
      <c r="AY5288"/>
      <c r="BA5288"/>
      <c r="BB5288"/>
      <c r="BC5288"/>
      <c r="BE5288"/>
      <c r="BF5288"/>
      <c r="BG5288"/>
      <c r="BI5288"/>
      <c r="BJ5288"/>
      <c r="BK5288"/>
      <c r="BM5288"/>
      <c r="BN5288"/>
      <c r="BO5288"/>
    </row>
    <row r="5289" spans="1:67">
      <c r="A5289"/>
      <c r="B5289"/>
      <c r="C5289"/>
      <c r="E5289"/>
      <c r="F5289"/>
      <c r="G5289"/>
      <c r="I5289"/>
      <c r="J5289"/>
      <c r="K5289"/>
      <c r="M5289"/>
      <c r="N5289"/>
      <c r="O5289"/>
      <c r="Q5289"/>
      <c r="R5289"/>
      <c r="S5289"/>
      <c r="U5289"/>
      <c r="V5289"/>
      <c r="W5289"/>
      <c r="Y5289"/>
      <c r="Z5289"/>
      <c r="AA5289"/>
      <c r="AC5289"/>
      <c r="AD5289"/>
      <c r="AE5289"/>
      <c r="AG5289"/>
      <c r="AH5289"/>
      <c r="AI5289"/>
      <c r="AK5289"/>
      <c r="AL5289"/>
      <c r="AM5289"/>
      <c r="AO5289"/>
      <c r="AP5289"/>
      <c r="AQ5289"/>
      <c r="AS5289"/>
      <c r="AT5289"/>
      <c r="AU5289"/>
      <c r="AW5289"/>
      <c r="AX5289"/>
      <c r="AY5289"/>
      <c r="BA5289"/>
      <c r="BB5289"/>
      <c r="BC5289"/>
      <c r="BE5289"/>
      <c r="BF5289"/>
      <c r="BG5289"/>
      <c r="BI5289"/>
      <c r="BJ5289"/>
      <c r="BK5289"/>
      <c r="BM5289"/>
      <c r="BN5289"/>
      <c r="BO5289"/>
    </row>
    <row r="5290" spans="1:67">
      <c r="A5290"/>
      <c r="B5290"/>
      <c r="C5290"/>
      <c r="E5290"/>
      <c r="F5290"/>
      <c r="G5290"/>
      <c r="I5290"/>
      <c r="J5290"/>
      <c r="K5290"/>
      <c r="M5290"/>
      <c r="N5290"/>
      <c r="O5290"/>
      <c r="Q5290"/>
      <c r="R5290"/>
      <c r="S5290"/>
      <c r="U5290"/>
      <c r="V5290"/>
      <c r="W5290"/>
      <c r="Y5290"/>
      <c r="Z5290"/>
      <c r="AA5290"/>
      <c r="AC5290"/>
      <c r="AD5290"/>
      <c r="AE5290"/>
      <c r="AG5290"/>
      <c r="AH5290"/>
      <c r="AI5290"/>
      <c r="AK5290"/>
      <c r="AL5290"/>
      <c r="AM5290"/>
      <c r="AO5290"/>
      <c r="AP5290"/>
      <c r="AQ5290"/>
      <c r="AS5290"/>
      <c r="AT5290"/>
      <c r="AU5290"/>
      <c r="AW5290"/>
      <c r="AX5290"/>
      <c r="AY5290"/>
      <c r="BA5290"/>
      <c r="BB5290"/>
      <c r="BC5290"/>
      <c r="BE5290"/>
      <c r="BF5290"/>
      <c r="BG5290"/>
      <c r="BI5290"/>
      <c r="BJ5290"/>
      <c r="BK5290"/>
      <c r="BM5290"/>
      <c r="BN5290"/>
      <c r="BO5290"/>
    </row>
    <row r="5291" spans="1:67">
      <c r="A5291"/>
      <c r="B5291"/>
      <c r="C5291"/>
      <c r="E5291"/>
      <c r="F5291"/>
      <c r="G5291"/>
      <c r="I5291"/>
      <c r="J5291"/>
      <c r="K5291"/>
      <c r="M5291"/>
      <c r="N5291"/>
      <c r="O5291"/>
      <c r="Q5291"/>
      <c r="R5291"/>
      <c r="S5291"/>
      <c r="U5291"/>
      <c r="V5291"/>
      <c r="W5291"/>
      <c r="Y5291"/>
      <c r="Z5291"/>
      <c r="AA5291"/>
      <c r="AC5291"/>
      <c r="AD5291"/>
      <c r="AE5291"/>
      <c r="AG5291"/>
      <c r="AH5291"/>
      <c r="AI5291"/>
      <c r="AK5291"/>
      <c r="AL5291"/>
      <c r="AM5291"/>
      <c r="AO5291"/>
      <c r="AP5291"/>
      <c r="AQ5291"/>
      <c r="AS5291"/>
      <c r="AT5291"/>
      <c r="AU5291"/>
      <c r="AW5291"/>
      <c r="AX5291"/>
      <c r="AY5291"/>
      <c r="BA5291"/>
      <c r="BB5291"/>
      <c r="BC5291"/>
      <c r="BE5291"/>
      <c r="BF5291"/>
      <c r="BG5291"/>
      <c r="BI5291"/>
      <c r="BJ5291"/>
      <c r="BK5291"/>
      <c r="BM5291"/>
      <c r="BN5291"/>
      <c r="BO5291"/>
    </row>
    <row r="5292" spans="1:67">
      <c r="A5292"/>
      <c r="B5292"/>
      <c r="C5292"/>
      <c r="E5292"/>
      <c r="F5292"/>
      <c r="G5292"/>
      <c r="I5292"/>
      <c r="J5292"/>
      <c r="K5292"/>
      <c r="M5292"/>
      <c r="N5292"/>
      <c r="O5292"/>
      <c r="Q5292"/>
      <c r="R5292"/>
      <c r="S5292"/>
      <c r="U5292"/>
      <c r="V5292"/>
      <c r="W5292"/>
      <c r="Y5292"/>
      <c r="Z5292"/>
      <c r="AA5292"/>
      <c r="AC5292"/>
      <c r="AD5292"/>
      <c r="AE5292"/>
      <c r="AG5292"/>
      <c r="AH5292"/>
      <c r="AI5292"/>
      <c r="AK5292"/>
      <c r="AL5292"/>
      <c r="AM5292"/>
      <c r="AO5292"/>
      <c r="AP5292"/>
      <c r="AQ5292"/>
      <c r="AS5292"/>
      <c r="AT5292"/>
      <c r="AU5292"/>
      <c r="AW5292"/>
      <c r="AX5292"/>
      <c r="AY5292"/>
      <c r="BA5292"/>
      <c r="BB5292"/>
      <c r="BC5292"/>
      <c r="BE5292"/>
      <c r="BF5292"/>
      <c r="BG5292"/>
      <c r="BI5292"/>
      <c r="BJ5292"/>
      <c r="BK5292"/>
      <c r="BM5292"/>
      <c r="BN5292"/>
      <c r="BO5292"/>
    </row>
    <row r="5293" spans="1:67">
      <c r="A5293"/>
      <c r="B5293"/>
      <c r="C5293"/>
      <c r="E5293"/>
      <c r="F5293"/>
      <c r="G5293"/>
      <c r="I5293"/>
      <c r="J5293"/>
      <c r="K5293"/>
      <c r="M5293"/>
      <c r="N5293"/>
      <c r="O5293"/>
      <c r="Q5293"/>
      <c r="R5293"/>
      <c r="S5293"/>
      <c r="U5293"/>
      <c r="V5293"/>
      <c r="W5293"/>
      <c r="Y5293"/>
      <c r="Z5293"/>
      <c r="AA5293"/>
      <c r="AC5293"/>
      <c r="AD5293"/>
      <c r="AE5293"/>
      <c r="AG5293"/>
      <c r="AH5293"/>
      <c r="AI5293"/>
      <c r="AK5293"/>
      <c r="AL5293"/>
      <c r="AM5293"/>
      <c r="AO5293"/>
      <c r="AP5293"/>
      <c r="AQ5293"/>
      <c r="AS5293"/>
      <c r="AT5293"/>
      <c r="AU5293"/>
      <c r="AW5293"/>
      <c r="AX5293"/>
      <c r="AY5293"/>
      <c r="BA5293"/>
      <c r="BB5293"/>
      <c r="BC5293"/>
      <c r="BE5293"/>
      <c r="BF5293"/>
      <c r="BG5293"/>
      <c r="BI5293"/>
      <c r="BJ5293"/>
      <c r="BK5293"/>
      <c r="BM5293"/>
      <c r="BN5293"/>
      <c r="BO5293"/>
    </row>
    <row r="5294" spans="1:67">
      <c r="A5294"/>
      <c r="B5294"/>
      <c r="C5294"/>
      <c r="E5294"/>
      <c r="F5294"/>
      <c r="G5294"/>
      <c r="I5294"/>
      <c r="J5294"/>
      <c r="K5294"/>
      <c r="M5294"/>
      <c r="N5294"/>
      <c r="O5294"/>
      <c r="Q5294"/>
      <c r="R5294"/>
      <c r="S5294"/>
      <c r="U5294"/>
      <c r="V5294"/>
      <c r="W5294"/>
      <c r="Y5294"/>
      <c r="Z5294"/>
      <c r="AA5294"/>
      <c r="AC5294"/>
      <c r="AD5294"/>
      <c r="AE5294"/>
      <c r="AG5294"/>
      <c r="AH5294"/>
      <c r="AI5294"/>
      <c r="AK5294"/>
      <c r="AL5294"/>
      <c r="AM5294"/>
      <c r="AO5294"/>
      <c r="AP5294"/>
      <c r="AQ5294"/>
      <c r="AS5294"/>
      <c r="AT5294"/>
      <c r="AU5294"/>
      <c r="AW5294"/>
      <c r="AX5294"/>
      <c r="AY5294"/>
      <c r="BA5294"/>
      <c r="BB5294"/>
      <c r="BC5294"/>
      <c r="BE5294"/>
      <c r="BF5294"/>
      <c r="BG5294"/>
      <c r="BI5294"/>
      <c r="BJ5294"/>
      <c r="BK5294"/>
      <c r="BM5294"/>
      <c r="BN5294"/>
      <c r="BO5294"/>
    </row>
    <row r="5295" spans="1:67">
      <c r="A5295"/>
      <c r="B5295"/>
      <c r="C5295"/>
      <c r="E5295"/>
      <c r="F5295"/>
      <c r="G5295"/>
      <c r="I5295"/>
      <c r="J5295"/>
      <c r="K5295"/>
      <c r="M5295"/>
      <c r="N5295"/>
      <c r="O5295"/>
      <c r="Q5295"/>
      <c r="R5295"/>
      <c r="S5295"/>
      <c r="U5295"/>
      <c r="V5295"/>
      <c r="W5295"/>
      <c r="Y5295"/>
      <c r="Z5295"/>
      <c r="AA5295"/>
      <c r="AC5295"/>
      <c r="AD5295"/>
      <c r="AE5295"/>
      <c r="AG5295"/>
      <c r="AH5295"/>
      <c r="AI5295"/>
      <c r="AK5295"/>
      <c r="AL5295"/>
      <c r="AM5295"/>
      <c r="AO5295"/>
      <c r="AP5295"/>
      <c r="AQ5295"/>
      <c r="AS5295"/>
      <c r="AT5295"/>
      <c r="AU5295"/>
      <c r="AW5295"/>
      <c r="AX5295"/>
      <c r="AY5295"/>
      <c r="BA5295"/>
      <c r="BB5295"/>
      <c r="BC5295"/>
      <c r="BE5295"/>
      <c r="BF5295"/>
      <c r="BG5295"/>
      <c r="BI5295"/>
      <c r="BJ5295"/>
      <c r="BK5295"/>
      <c r="BM5295"/>
      <c r="BN5295"/>
      <c r="BO5295"/>
    </row>
    <row r="5296" spans="1:67">
      <c r="A5296"/>
      <c r="B5296"/>
      <c r="C5296"/>
      <c r="E5296"/>
      <c r="F5296"/>
      <c r="G5296"/>
      <c r="I5296"/>
      <c r="J5296"/>
      <c r="K5296"/>
      <c r="M5296"/>
      <c r="N5296"/>
      <c r="O5296"/>
      <c r="Q5296"/>
      <c r="R5296"/>
      <c r="S5296"/>
      <c r="U5296"/>
      <c r="V5296"/>
      <c r="W5296"/>
      <c r="Y5296"/>
      <c r="Z5296"/>
      <c r="AA5296"/>
      <c r="AC5296"/>
      <c r="AD5296"/>
      <c r="AE5296"/>
      <c r="AG5296"/>
      <c r="AH5296"/>
      <c r="AI5296"/>
      <c r="AK5296"/>
      <c r="AL5296"/>
      <c r="AM5296"/>
      <c r="AO5296"/>
      <c r="AP5296"/>
      <c r="AQ5296"/>
      <c r="AS5296"/>
      <c r="AT5296"/>
      <c r="AU5296"/>
      <c r="AW5296"/>
      <c r="AX5296"/>
      <c r="AY5296"/>
      <c r="BA5296"/>
      <c r="BB5296"/>
      <c r="BC5296"/>
      <c r="BE5296"/>
      <c r="BF5296"/>
      <c r="BG5296"/>
      <c r="BI5296"/>
      <c r="BJ5296"/>
      <c r="BK5296"/>
      <c r="BM5296"/>
      <c r="BN5296"/>
      <c r="BO5296"/>
    </row>
    <row r="5297" spans="1:67">
      <c r="A5297"/>
      <c r="B5297"/>
      <c r="C5297"/>
      <c r="E5297"/>
      <c r="F5297"/>
      <c r="G5297"/>
      <c r="I5297"/>
      <c r="J5297"/>
      <c r="K5297"/>
      <c r="M5297"/>
      <c r="N5297"/>
      <c r="O5297"/>
      <c r="Q5297"/>
      <c r="R5297"/>
      <c r="S5297"/>
      <c r="U5297"/>
      <c r="V5297"/>
      <c r="W5297"/>
      <c r="Y5297"/>
      <c r="Z5297"/>
      <c r="AA5297"/>
      <c r="AC5297"/>
      <c r="AD5297"/>
      <c r="AE5297"/>
      <c r="AG5297"/>
      <c r="AH5297"/>
      <c r="AI5297"/>
      <c r="AK5297"/>
      <c r="AL5297"/>
      <c r="AM5297"/>
      <c r="AO5297"/>
      <c r="AP5297"/>
      <c r="AQ5297"/>
      <c r="AS5297"/>
      <c r="AT5297"/>
      <c r="AU5297"/>
      <c r="AW5297"/>
      <c r="AX5297"/>
      <c r="AY5297"/>
      <c r="BA5297"/>
      <c r="BB5297"/>
      <c r="BC5297"/>
      <c r="BE5297"/>
      <c r="BF5297"/>
      <c r="BG5297"/>
      <c r="BI5297"/>
      <c r="BJ5297"/>
      <c r="BK5297"/>
      <c r="BM5297"/>
      <c r="BN5297"/>
      <c r="BO5297"/>
    </row>
    <row r="5298" spans="1:67">
      <c r="A5298"/>
      <c r="B5298"/>
      <c r="C5298"/>
      <c r="E5298"/>
      <c r="F5298"/>
      <c r="G5298"/>
      <c r="I5298"/>
      <c r="J5298"/>
      <c r="K5298"/>
      <c r="M5298"/>
      <c r="N5298"/>
      <c r="O5298"/>
      <c r="Q5298"/>
      <c r="R5298"/>
      <c r="S5298"/>
      <c r="U5298"/>
      <c r="V5298"/>
      <c r="W5298"/>
      <c r="Y5298"/>
      <c r="Z5298"/>
      <c r="AA5298"/>
      <c r="AC5298"/>
      <c r="AD5298"/>
      <c r="AE5298"/>
      <c r="AG5298"/>
      <c r="AH5298"/>
      <c r="AI5298"/>
      <c r="AK5298"/>
      <c r="AL5298"/>
      <c r="AM5298"/>
      <c r="AO5298"/>
      <c r="AP5298"/>
      <c r="AQ5298"/>
      <c r="AS5298"/>
      <c r="AT5298"/>
      <c r="AU5298"/>
      <c r="AW5298"/>
      <c r="AX5298"/>
      <c r="AY5298"/>
      <c r="BA5298"/>
      <c r="BB5298"/>
      <c r="BC5298"/>
      <c r="BE5298"/>
      <c r="BF5298"/>
      <c r="BG5298"/>
      <c r="BI5298"/>
      <c r="BJ5298"/>
      <c r="BK5298"/>
      <c r="BM5298"/>
      <c r="BN5298"/>
      <c r="BO5298"/>
    </row>
    <row r="5299" spans="1:67">
      <c r="A5299"/>
      <c r="B5299"/>
      <c r="C5299"/>
      <c r="E5299"/>
      <c r="F5299"/>
      <c r="G5299"/>
      <c r="I5299"/>
      <c r="J5299"/>
      <c r="K5299"/>
      <c r="M5299"/>
      <c r="N5299"/>
      <c r="O5299"/>
      <c r="Q5299"/>
      <c r="R5299"/>
      <c r="S5299"/>
      <c r="U5299"/>
      <c r="V5299"/>
      <c r="W5299"/>
      <c r="Y5299"/>
      <c r="Z5299"/>
      <c r="AA5299"/>
      <c r="AC5299"/>
      <c r="AD5299"/>
      <c r="AE5299"/>
      <c r="AG5299"/>
      <c r="AH5299"/>
      <c r="AI5299"/>
      <c r="AK5299"/>
      <c r="AL5299"/>
      <c r="AM5299"/>
      <c r="AO5299"/>
      <c r="AP5299"/>
      <c r="AQ5299"/>
      <c r="AS5299"/>
      <c r="AT5299"/>
      <c r="AU5299"/>
      <c r="AW5299"/>
      <c r="AX5299"/>
      <c r="AY5299"/>
      <c r="BA5299"/>
      <c r="BB5299"/>
      <c r="BC5299"/>
      <c r="BE5299"/>
      <c r="BF5299"/>
      <c r="BG5299"/>
      <c r="BI5299"/>
      <c r="BJ5299"/>
      <c r="BK5299"/>
      <c r="BM5299"/>
      <c r="BN5299"/>
      <c r="BO5299"/>
    </row>
    <row r="5300" spans="1:67">
      <c r="A5300"/>
      <c r="B5300"/>
      <c r="C5300"/>
      <c r="E5300"/>
      <c r="F5300"/>
      <c r="G5300"/>
      <c r="I5300"/>
      <c r="J5300"/>
      <c r="K5300"/>
      <c r="M5300"/>
      <c r="N5300"/>
      <c r="O5300"/>
      <c r="Q5300"/>
      <c r="R5300"/>
      <c r="S5300"/>
      <c r="U5300"/>
      <c r="V5300"/>
      <c r="W5300"/>
      <c r="Y5300"/>
      <c r="Z5300"/>
      <c r="AA5300"/>
      <c r="AC5300"/>
      <c r="AD5300"/>
      <c r="AE5300"/>
      <c r="AG5300"/>
      <c r="AH5300"/>
      <c r="AI5300"/>
      <c r="AK5300"/>
      <c r="AL5300"/>
      <c r="AM5300"/>
      <c r="AO5300"/>
      <c r="AP5300"/>
      <c r="AQ5300"/>
      <c r="AS5300"/>
      <c r="AT5300"/>
      <c r="AU5300"/>
      <c r="AW5300"/>
      <c r="AX5300"/>
      <c r="AY5300"/>
      <c r="BA5300"/>
      <c r="BB5300"/>
      <c r="BC5300"/>
      <c r="BE5300"/>
      <c r="BF5300"/>
      <c r="BG5300"/>
      <c r="BI5300"/>
      <c r="BJ5300"/>
      <c r="BK5300"/>
      <c r="BM5300"/>
      <c r="BN5300"/>
      <c r="BO5300"/>
    </row>
    <row r="5301" spans="1:67">
      <c r="A5301"/>
      <c r="B5301"/>
      <c r="C5301"/>
      <c r="E5301"/>
      <c r="F5301"/>
      <c r="G5301"/>
      <c r="I5301"/>
      <c r="J5301"/>
      <c r="K5301"/>
      <c r="M5301"/>
      <c r="N5301"/>
      <c r="O5301"/>
      <c r="Q5301"/>
      <c r="R5301"/>
      <c r="S5301"/>
      <c r="U5301"/>
      <c r="V5301"/>
      <c r="W5301"/>
      <c r="Y5301"/>
      <c r="Z5301"/>
      <c r="AA5301"/>
      <c r="AC5301"/>
      <c r="AD5301"/>
      <c r="AE5301"/>
      <c r="AG5301"/>
      <c r="AH5301"/>
      <c r="AI5301"/>
      <c r="AK5301"/>
      <c r="AL5301"/>
      <c r="AM5301"/>
      <c r="AO5301"/>
      <c r="AP5301"/>
      <c r="AQ5301"/>
      <c r="AS5301"/>
      <c r="AT5301"/>
      <c r="AU5301"/>
      <c r="AW5301"/>
      <c r="AX5301"/>
      <c r="AY5301"/>
      <c r="BA5301"/>
      <c r="BB5301"/>
      <c r="BC5301"/>
      <c r="BE5301"/>
      <c r="BF5301"/>
      <c r="BG5301"/>
      <c r="BI5301"/>
      <c r="BJ5301"/>
      <c r="BK5301"/>
      <c r="BM5301"/>
      <c r="BN5301"/>
      <c r="BO5301"/>
    </row>
    <row r="5302" spans="1:67">
      <c r="A5302"/>
      <c r="B5302"/>
      <c r="C5302"/>
      <c r="E5302"/>
      <c r="F5302"/>
      <c r="G5302"/>
      <c r="I5302"/>
      <c r="J5302"/>
      <c r="K5302"/>
      <c r="M5302"/>
      <c r="N5302"/>
      <c r="O5302"/>
      <c r="Q5302"/>
      <c r="R5302"/>
      <c r="S5302"/>
      <c r="U5302"/>
      <c r="V5302"/>
      <c r="W5302"/>
      <c r="Y5302"/>
      <c r="Z5302"/>
      <c r="AA5302"/>
      <c r="AC5302"/>
      <c r="AD5302"/>
      <c r="AE5302"/>
      <c r="AG5302"/>
      <c r="AH5302"/>
      <c r="AI5302"/>
      <c r="AK5302"/>
      <c r="AL5302"/>
      <c r="AM5302"/>
      <c r="AO5302"/>
      <c r="AP5302"/>
      <c r="AQ5302"/>
      <c r="AS5302"/>
      <c r="AT5302"/>
      <c r="AU5302"/>
      <c r="AW5302"/>
      <c r="AX5302"/>
      <c r="AY5302"/>
      <c r="BA5302"/>
      <c r="BB5302"/>
      <c r="BC5302"/>
      <c r="BE5302"/>
      <c r="BF5302"/>
      <c r="BG5302"/>
      <c r="BI5302"/>
      <c r="BJ5302"/>
      <c r="BK5302"/>
      <c r="BM5302"/>
      <c r="BN5302"/>
      <c r="BO5302"/>
    </row>
    <row r="5303" spans="1:67">
      <c r="A5303"/>
      <c r="B5303"/>
      <c r="C5303"/>
      <c r="E5303"/>
      <c r="F5303"/>
      <c r="G5303"/>
      <c r="I5303"/>
      <c r="J5303"/>
      <c r="K5303"/>
      <c r="M5303"/>
      <c r="N5303"/>
      <c r="O5303"/>
      <c r="Q5303"/>
      <c r="R5303"/>
      <c r="S5303"/>
      <c r="U5303"/>
      <c r="V5303"/>
      <c r="W5303"/>
      <c r="Y5303"/>
      <c r="Z5303"/>
      <c r="AA5303"/>
      <c r="AC5303"/>
      <c r="AD5303"/>
      <c r="AE5303"/>
      <c r="AG5303"/>
      <c r="AH5303"/>
      <c r="AI5303"/>
      <c r="AK5303"/>
      <c r="AL5303"/>
      <c r="AM5303"/>
      <c r="AO5303"/>
      <c r="AP5303"/>
      <c r="AQ5303"/>
      <c r="AS5303"/>
      <c r="AT5303"/>
      <c r="AU5303"/>
      <c r="AW5303"/>
      <c r="AX5303"/>
      <c r="AY5303"/>
      <c r="BA5303"/>
      <c r="BB5303"/>
      <c r="BC5303"/>
      <c r="BE5303"/>
      <c r="BF5303"/>
      <c r="BG5303"/>
      <c r="BI5303"/>
      <c r="BJ5303"/>
      <c r="BK5303"/>
      <c r="BM5303"/>
      <c r="BN5303"/>
      <c r="BO5303"/>
    </row>
    <row r="5304" spans="1:67">
      <c r="A5304"/>
      <c r="B5304"/>
      <c r="C5304"/>
      <c r="E5304"/>
      <c r="F5304"/>
      <c r="G5304"/>
      <c r="I5304"/>
      <c r="J5304"/>
      <c r="K5304"/>
      <c r="M5304"/>
      <c r="N5304"/>
      <c r="O5304"/>
      <c r="Q5304"/>
      <c r="R5304"/>
      <c r="S5304"/>
      <c r="U5304"/>
      <c r="V5304"/>
      <c r="W5304"/>
      <c r="Y5304"/>
      <c r="Z5304"/>
      <c r="AA5304"/>
      <c r="AC5304"/>
      <c r="AD5304"/>
      <c r="AE5304"/>
      <c r="AG5304"/>
      <c r="AH5304"/>
      <c r="AI5304"/>
      <c r="AK5304"/>
      <c r="AL5304"/>
      <c r="AM5304"/>
      <c r="AO5304"/>
      <c r="AP5304"/>
      <c r="AQ5304"/>
      <c r="AS5304"/>
      <c r="AT5304"/>
      <c r="AU5304"/>
      <c r="AW5304"/>
      <c r="AX5304"/>
      <c r="AY5304"/>
      <c r="BA5304"/>
      <c r="BB5304"/>
      <c r="BC5304"/>
      <c r="BE5304"/>
      <c r="BF5304"/>
      <c r="BG5304"/>
      <c r="BI5304"/>
      <c r="BJ5304"/>
      <c r="BK5304"/>
      <c r="BM5304"/>
      <c r="BN5304"/>
      <c r="BO5304"/>
    </row>
    <row r="5305" spans="1:67">
      <c r="A5305"/>
      <c r="B5305"/>
      <c r="C5305"/>
      <c r="E5305"/>
      <c r="F5305"/>
      <c r="G5305"/>
      <c r="I5305"/>
      <c r="J5305"/>
      <c r="K5305"/>
      <c r="M5305"/>
      <c r="N5305"/>
      <c r="O5305"/>
      <c r="Q5305"/>
      <c r="R5305"/>
      <c r="S5305"/>
      <c r="U5305"/>
      <c r="V5305"/>
      <c r="W5305"/>
      <c r="Y5305"/>
      <c r="Z5305"/>
      <c r="AA5305"/>
      <c r="AC5305"/>
      <c r="AD5305"/>
      <c r="AE5305"/>
      <c r="AG5305"/>
      <c r="AH5305"/>
      <c r="AI5305"/>
      <c r="AK5305"/>
      <c r="AL5305"/>
      <c r="AM5305"/>
      <c r="AO5305"/>
      <c r="AP5305"/>
      <c r="AQ5305"/>
      <c r="AS5305"/>
      <c r="AT5305"/>
      <c r="AU5305"/>
      <c r="AW5305"/>
      <c r="AX5305"/>
      <c r="AY5305"/>
      <c r="BA5305"/>
      <c r="BB5305"/>
      <c r="BC5305"/>
      <c r="BE5305"/>
      <c r="BF5305"/>
      <c r="BG5305"/>
      <c r="BI5305"/>
      <c r="BJ5305"/>
      <c r="BK5305"/>
      <c r="BM5305"/>
      <c r="BN5305"/>
      <c r="BO5305"/>
    </row>
    <row r="5306" spans="1:67">
      <c r="A5306"/>
      <c r="B5306"/>
      <c r="C5306"/>
      <c r="E5306"/>
      <c r="F5306"/>
      <c r="G5306"/>
      <c r="I5306"/>
      <c r="J5306"/>
      <c r="K5306"/>
      <c r="M5306"/>
      <c r="N5306"/>
      <c r="O5306"/>
      <c r="Q5306"/>
      <c r="R5306"/>
      <c r="S5306"/>
      <c r="U5306"/>
      <c r="V5306"/>
      <c r="W5306"/>
      <c r="Y5306"/>
      <c r="Z5306"/>
      <c r="AA5306"/>
      <c r="AC5306"/>
      <c r="AD5306"/>
      <c r="AE5306"/>
      <c r="AG5306"/>
      <c r="AH5306"/>
      <c r="AI5306"/>
      <c r="AK5306"/>
      <c r="AL5306"/>
      <c r="AM5306"/>
      <c r="AO5306"/>
      <c r="AP5306"/>
      <c r="AQ5306"/>
      <c r="AS5306"/>
      <c r="AT5306"/>
      <c r="AU5306"/>
      <c r="AW5306"/>
      <c r="AX5306"/>
      <c r="AY5306"/>
      <c r="BA5306"/>
      <c r="BB5306"/>
      <c r="BC5306"/>
      <c r="BE5306"/>
      <c r="BF5306"/>
      <c r="BG5306"/>
      <c r="BI5306"/>
      <c r="BJ5306"/>
      <c r="BK5306"/>
      <c r="BM5306"/>
      <c r="BN5306"/>
      <c r="BO5306"/>
    </row>
    <row r="5307" spans="1:67">
      <c r="A5307"/>
      <c r="B5307"/>
      <c r="C5307"/>
      <c r="E5307"/>
      <c r="F5307"/>
      <c r="G5307"/>
      <c r="I5307"/>
      <c r="J5307"/>
      <c r="K5307"/>
      <c r="M5307"/>
      <c r="N5307"/>
      <c r="O5307"/>
      <c r="Q5307"/>
      <c r="R5307"/>
      <c r="S5307"/>
      <c r="U5307"/>
      <c r="V5307"/>
      <c r="W5307"/>
      <c r="Y5307"/>
      <c r="Z5307"/>
      <c r="AA5307"/>
      <c r="AC5307"/>
      <c r="AD5307"/>
      <c r="AE5307"/>
      <c r="AG5307"/>
      <c r="AH5307"/>
      <c r="AI5307"/>
      <c r="AK5307"/>
      <c r="AL5307"/>
      <c r="AM5307"/>
      <c r="AO5307"/>
      <c r="AP5307"/>
      <c r="AQ5307"/>
      <c r="AS5307"/>
      <c r="AT5307"/>
      <c r="AU5307"/>
      <c r="AW5307"/>
      <c r="AX5307"/>
      <c r="AY5307"/>
      <c r="BA5307"/>
      <c r="BB5307"/>
      <c r="BC5307"/>
      <c r="BE5307"/>
      <c r="BF5307"/>
      <c r="BG5307"/>
      <c r="BI5307"/>
      <c r="BJ5307"/>
      <c r="BK5307"/>
      <c r="BM5307"/>
      <c r="BN5307"/>
      <c r="BO5307"/>
    </row>
    <row r="5308" spans="1:67">
      <c r="A5308"/>
      <c r="B5308"/>
      <c r="C5308"/>
      <c r="E5308"/>
      <c r="F5308"/>
      <c r="G5308"/>
      <c r="I5308"/>
      <c r="J5308"/>
      <c r="K5308"/>
      <c r="M5308"/>
      <c r="N5308"/>
      <c r="O5308"/>
      <c r="Q5308"/>
      <c r="R5308"/>
      <c r="S5308"/>
      <c r="U5308"/>
      <c r="V5308"/>
      <c r="W5308"/>
      <c r="Y5308"/>
      <c r="Z5308"/>
      <c r="AA5308"/>
      <c r="AC5308"/>
      <c r="AD5308"/>
      <c r="AE5308"/>
      <c r="AG5308"/>
      <c r="AH5308"/>
      <c r="AI5308"/>
      <c r="AK5308"/>
      <c r="AL5308"/>
      <c r="AM5308"/>
      <c r="AO5308"/>
      <c r="AP5308"/>
      <c r="AQ5308"/>
      <c r="AS5308"/>
      <c r="AT5308"/>
      <c r="AU5308"/>
      <c r="AW5308"/>
      <c r="AX5308"/>
      <c r="AY5308"/>
      <c r="BA5308"/>
      <c r="BB5308"/>
      <c r="BC5308"/>
      <c r="BE5308"/>
      <c r="BF5308"/>
      <c r="BG5308"/>
      <c r="BI5308"/>
      <c r="BJ5308"/>
      <c r="BK5308"/>
      <c r="BM5308"/>
      <c r="BN5308"/>
      <c r="BO5308"/>
    </row>
    <row r="5309" spans="1:67">
      <c r="A5309"/>
      <c r="B5309"/>
      <c r="C5309"/>
      <c r="E5309"/>
      <c r="F5309"/>
      <c r="G5309"/>
      <c r="I5309"/>
      <c r="J5309"/>
      <c r="K5309"/>
      <c r="M5309"/>
      <c r="N5309"/>
      <c r="O5309"/>
      <c r="Q5309"/>
      <c r="R5309"/>
      <c r="S5309"/>
      <c r="U5309"/>
      <c r="V5309"/>
      <c r="W5309"/>
      <c r="Y5309"/>
      <c r="Z5309"/>
      <c r="AA5309"/>
      <c r="AC5309"/>
      <c r="AD5309"/>
      <c r="AE5309"/>
      <c r="AG5309"/>
      <c r="AH5309"/>
      <c r="AI5309"/>
      <c r="AK5309"/>
      <c r="AL5309"/>
      <c r="AM5309"/>
      <c r="AO5309"/>
      <c r="AP5309"/>
      <c r="AQ5309"/>
      <c r="AS5309"/>
      <c r="AT5309"/>
      <c r="AU5309"/>
      <c r="AW5309"/>
      <c r="AX5309"/>
      <c r="AY5309"/>
      <c r="BA5309"/>
      <c r="BB5309"/>
      <c r="BC5309"/>
      <c r="BE5309"/>
      <c r="BF5309"/>
      <c r="BG5309"/>
      <c r="BI5309"/>
      <c r="BJ5309"/>
      <c r="BK5309"/>
      <c r="BM5309"/>
      <c r="BN5309"/>
      <c r="BO5309"/>
    </row>
    <row r="5310" spans="1:67">
      <c r="A5310"/>
      <c r="B5310"/>
      <c r="C5310"/>
      <c r="E5310"/>
      <c r="F5310"/>
      <c r="G5310"/>
      <c r="I5310"/>
      <c r="J5310"/>
      <c r="K5310"/>
      <c r="M5310"/>
      <c r="N5310"/>
      <c r="O5310"/>
      <c r="Q5310"/>
      <c r="R5310"/>
      <c r="S5310"/>
      <c r="U5310"/>
      <c r="V5310"/>
      <c r="W5310"/>
      <c r="Y5310"/>
      <c r="Z5310"/>
      <c r="AA5310"/>
      <c r="AC5310"/>
      <c r="AD5310"/>
      <c r="AE5310"/>
      <c r="AG5310"/>
      <c r="AH5310"/>
      <c r="AI5310"/>
      <c r="AK5310"/>
      <c r="AL5310"/>
      <c r="AM5310"/>
      <c r="AO5310"/>
      <c r="AP5310"/>
      <c r="AQ5310"/>
      <c r="AS5310"/>
      <c r="AT5310"/>
      <c r="AU5310"/>
      <c r="AW5310"/>
      <c r="AX5310"/>
      <c r="AY5310"/>
      <c r="BA5310"/>
      <c r="BB5310"/>
      <c r="BC5310"/>
      <c r="BE5310"/>
      <c r="BF5310"/>
      <c r="BG5310"/>
      <c r="BI5310"/>
      <c r="BJ5310"/>
      <c r="BK5310"/>
      <c r="BM5310"/>
      <c r="BN5310"/>
      <c r="BO5310"/>
    </row>
    <row r="5311" spans="1:67">
      <c r="A5311"/>
      <c r="B5311"/>
      <c r="C5311"/>
      <c r="E5311"/>
      <c r="F5311"/>
      <c r="G5311"/>
      <c r="I5311"/>
      <c r="J5311"/>
      <c r="K5311"/>
      <c r="M5311"/>
      <c r="N5311"/>
      <c r="O5311"/>
      <c r="Q5311"/>
      <c r="R5311"/>
      <c r="S5311"/>
      <c r="U5311"/>
      <c r="V5311"/>
      <c r="W5311"/>
      <c r="Y5311"/>
      <c r="Z5311"/>
      <c r="AA5311"/>
      <c r="AC5311"/>
      <c r="AD5311"/>
      <c r="AE5311"/>
      <c r="AG5311"/>
      <c r="AH5311"/>
      <c r="AI5311"/>
      <c r="AK5311"/>
      <c r="AL5311"/>
      <c r="AM5311"/>
      <c r="AO5311"/>
      <c r="AP5311"/>
      <c r="AQ5311"/>
      <c r="AS5311"/>
      <c r="AT5311"/>
      <c r="AU5311"/>
      <c r="AW5311"/>
      <c r="AX5311"/>
      <c r="AY5311"/>
      <c r="BA5311"/>
      <c r="BB5311"/>
      <c r="BC5311"/>
      <c r="BE5311"/>
      <c r="BF5311"/>
      <c r="BG5311"/>
      <c r="BI5311"/>
      <c r="BJ5311"/>
      <c r="BK5311"/>
      <c r="BM5311"/>
      <c r="BN5311"/>
      <c r="BO5311"/>
    </row>
    <row r="5312" spans="1:67">
      <c r="A5312"/>
      <c r="B5312"/>
      <c r="C5312"/>
      <c r="E5312"/>
      <c r="F5312"/>
      <c r="G5312"/>
      <c r="I5312"/>
      <c r="J5312"/>
      <c r="K5312"/>
      <c r="M5312"/>
      <c r="N5312"/>
      <c r="O5312"/>
      <c r="Q5312"/>
      <c r="R5312"/>
      <c r="S5312"/>
      <c r="U5312"/>
      <c r="V5312"/>
      <c r="W5312"/>
      <c r="Y5312"/>
      <c r="Z5312"/>
      <c r="AA5312"/>
      <c r="AC5312"/>
      <c r="AD5312"/>
      <c r="AE5312"/>
      <c r="AG5312"/>
      <c r="AH5312"/>
      <c r="AI5312"/>
      <c r="AK5312"/>
      <c r="AL5312"/>
      <c r="AM5312"/>
      <c r="AO5312"/>
      <c r="AP5312"/>
      <c r="AQ5312"/>
      <c r="AS5312"/>
      <c r="AT5312"/>
      <c r="AU5312"/>
      <c r="AW5312"/>
      <c r="AX5312"/>
      <c r="AY5312"/>
      <c r="BA5312"/>
      <c r="BB5312"/>
      <c r="BC5312"/>
      <c r="BE5312"/>
      <c r="BF5312"/>
      <c r="BG5312"/>
      <c r="BI5312"/>
      <c r="BJ5312"/>
      <c r="BK5312"/>
      <c r="BM5312"/>
      <c r="BN5312"/>
      <c r="BO5312"/>
    </row>
    <row r="5313" spans="1:67">
      <c r="A5313"/>
      <c r="B5313"/>
      <c r="C5313"/>
      <c r="E5313"/>
      <c r="F5313"/>
      <c r="G5313"/>
      <c r="I5313"/>
      <c r="J5313"/>
      <c r="K5313"/>
      <c r="M5313"/>
      <c r="N5313"/>
      <c r="O5313"/>
      <c r="Q5313"/>
      <c r="R5313"/>
      <c r="S5313"/>
      <c r="U5313"/>
      <c r="V5313"/>
      <c r="W5313"/>
      <c r="Y5313"/>
      <c r="Z5313"/>
      <c r="AA5313"/>
      <c r="AC5313"/>
      <c r="AD5313"/>
      <c r="AE5313"/>
      <c r="AG5313"/>
      <c r="AH5313"/>
      <c r="AI5313"/>
      <c r="AK5313"/>
      <c r="AL5313"/>
      <c r="AM5313"/>
      <c r="AO5313"/>
      <c r="AP5313"/>
      <c r="AQ5313"/>
      <c r="AS5313"/>
      <c r="AT5313"/>
      <c r="AU5313"/>
      <c r="AW5313"/>
      <c r="AX5313"/>
      <c r="AY5313"/>
      <c r="BA5313"/>
      <c r="BB5313"/>
      <c r="BC5313"/>
      <c r="BE5313"/>
      <c r="BF5313"/>
      <c r="BG5313"/>
      <c r="BI5313"/>
      <c r="BJ5313"/>
      <c r="BK5313"/>
      <c r="BM5313"/>
      <c r="BN5313"/>
      <c r="BO5313"/>
    </row>
    <row r="5314" spans="1:67">
      <c r="A5314"/>
      <c r="B5314"/>
      <c r="C5314"/>
      <c r="E5314"/>
      <c r="F5314"/>
      <c r="G5314"/>
      <c r="I5314"/>
      <c r="J5314"/>
      <c r="K5314"/>
      <c r="M5314"/>
      <c r="N5314"/>
      <c r="O5314"/>
      <c r="Q5314"/>
      <c r="R5314"/>
      <c r="S5314"/>
      <c r="U5314"/>
      <c r="V5314"/>
      <c r="W5314"/>
      <c r="Y5314"/>
      <c r="Z5314"/>
      <c r="AA5314"/>
      <c r="AC5314"/>
      <c r="AD5314"/>
      <c r="AE5314"/>
      <c r="AG5314"/>
      <c r="AH5314"/>
      <c r="AI5314"/>
      <c r="AK5314"/>
      <c r="AL5314"/>
      <c r="AM5314"/>
      <c r="AO5314"/>
      <c r="AP5314"/>
      <c r="AQ5314"/>
      <c r="AS5314"/>
      <c r="AT5314"/>
      <c r="AU5314"/>
      <c r="AW5314"/>
      <c r="AX5314"/>
      <c r="AY5314"/>
      <c r="BA5314"/>
      <c r="BB5314"/>
      <c r="BC5314"/>
      <c r="BE5314"/>
      <c r="BF5314"/>
      <c r="BG5314"/>
      <c r="BI5314"/>
      <c r="BJ5314"/>
      <c r="BK5314"/>
      <c r="BM5314"/>
      <c r="BN5314"/>
      <c r="BO5314"/>
    </row>
    <row r="5315" spans="1:67">
      <c r="A5315"/>
      <c r="B5315"/>
      <c r="C5315"/>
      <c r="E5315"/>
      <c r="F5315"/>
      <c r="G5315"/>
      <c r="I5315"/>
      <c r="J5315"/>
      <c r="K5315"/>
      <c r="M5315"/>
      <c r="N5315"/>
      <c r="O5315"/>
      <c r="Q5315"/>
      <c r="R5315"/>
      <c r="S5315"/>
      <c r="U5315"/>
      <c r="V5315"/>
      <c r="W5315"/>
      <c r="Y5315"/>
      <c r="Z5315"/>
      <c r="AA5315"/>
      <c r="AC5315"/>
      <c r="AD5315"/>
      <c r="AE5315"/>
      <c r="AG5315"/>
      <c r="AH5315"/>
      <c r="AI5315"/>
      <c r="AK5315"/>
      <c r="AL5315"/>
      <c r="AM5315"/>
      <c r="AO5315"/>
      <c r="AP5315"/>
      <c r="AQ5315"/>
      <c r="AS5315"/>
      <c r="AT5315"/>
      <c r="AU5315"/>
      <c r="AW5315"/>
      <c r="AX5315"/>
      <c r="AY5315"/>
      <c r="BA5315"/>
      <c r="BB5315"/>
      <c r="BC5315"/>
      <c r="BE5315"/>
      <c r="BF5315"/>
      <c r="BG5315"/>
      <c r="BI5315"/>
      <c r="BJ5315"/>
      <c r="BK5315"/>
      <c r="BM5315"/>
      <c r="BN5315"/>
      <c r="BO5315"/>
    </row>
    <row r="5316" spans="1:67">
      <c r="A5316"/>
      <c r="B5316"/>
      <c r="C5316"/>
      <c r="E5316"/>
      <c r="F5316"/>
      <c r="G5316"/>
      <c r="I5316"/>
      <c r="J5316"/>
      <c r="K5316"/>
      <c r="M5316"/>
      <c r="N5316"/>
      <c r="O5316"/>
      <c r="Q5316"/>
      <c r="R5316"/>
      <c r="S5316"/>
      <c r="U5316"/>
      <c r="V5316"/>
      <c r="W5316"/>
      <c r="Y5316"/>
      <c r="Z5316"/>
      <c r="AA5316"/>
      <c r="AC5316"/>
      <c r="AD5316"/>
      <c r="AE5316"/>
      <c r="AG5316"/>
      <c r="AH5316"/>
      <c r="AI5316"/>
      <c r="AK5316"/>
      <c r="AL5316"/>
      <c r="AM5316"/>
      <c r="AO5316"/>
      <c r="AP5316"/>
      <c r="AQ5316"/>
      <c r="AS5316"/>
      <c r="AT5316"/>
      <c r="AU5316"/>
      <c r="AW5316"/>
      <c r="AX5316"/>
      <c r="AY5316"/>
      <c r="BA5316"/>
      <c r="BB5316"/>
      <c r="BC5316"/>
      <c r="BE5316"/>
      <c r="BF5316"/>
      <c r="BG5316"/>
      <c r="BI5316"/>
      <c r="BJ5316"/>
      <c r="BK5316"/>
      <c r="BM5316"/>
      <c r="BN5316"/>
      <c r="BO5316"/>
    </row>
    <row r="5317" spans="1:67">
      <c r="A5317"/>
      <c r="B5317"/>
      <c r="C5317"/>
      <c r="E5317"/>
      <c r="F5317"/>
      <c r="G5317"/>
      <c r="I5317"/>
      <c r="J5317"/>
      <c r="K5317"/>
      <c r="M5317"/>
      <c r="N5317"/>
      <c r="O5317"/>
      <c r="Q5317"/>
      <c r="R5317"/>
      <c r="S5317"/>
      <c r="U5317"/>
      <c r="V5317"/>
      <c r="W5317"/>
      <c r="Y5317"/>
      <c r="Z5317"/>
      <c r="AA5317"/>
      <c r="AC5317"/>
      <c r="AD5317"/>
      <c r="AE5317"/>
      <c r="AG5317"/>
      <c r="AH5317"/>
      <c r="AI5317"/>
      <c r="AK5317"/>
      <c r="AL5317"/>
      <c r="AM5317"/>
      <c r="AO5317"/>
      <c r="AP5317"/>
      <c r="AQ5317"/>
      <c r="AS5317"/>
      <c r="AT5317"/>
      <c r="AU5317"/>
      <c r="AW5317"/>
      <c r="AX5317"/>
      <c r="AY5317"/>
      <c r="BA5317"/>
      <c r="BB5317"/>
      <c r="BC5317"/>
      <c r="BE5317"/>
      <c r="BF5317"/>
      <c r="BG5317"/>
      <c r="BI5317"/>
      <c r="BJ5317"/>
      <c r="BK5317"/>
      <c r="BM5317"/>
      <c r="BN5317"/>
      <c r="BO5317"/>
    </row>
    <row r="5318" spans="1:67">
      <c r="A5318"/>
      <c r="B5318"/>
      <c r="C5318"/>
      <c r="E5318"/>
      <c r="F5318"/>
      <c r="G5318"/>
      <c r="I5318"/>
      <c r="J5318"/>
      <c r="K5318"/>
      <c r="M5318"/>
      <c r="N5318"/>
      <c r="O5318"/>
      <c r="Q5318"/>
      <c r="R5318"/>
      <c r="S5318"/>
      <c r="U5318"/>
      <c r="V5318"/>
      <c r="W5318"/>
      <c r="Y5318"/>
      <c r="Z5318"/>
      <c r="AA5318"/>
      <c r="AC5318"/>
      <c r="AD5318"/>
      <c r="AE5318"/>
      <c r="AG5318"/>
      <c r="AH5318"/>
      <c r="AI5318"/>
      <c r="AK5318"/>
      <c r="AL5318"/>
      <c r="AM5318"/>
      <c r="AO5318"/>
      <c r="AP5318"/>
      <c r="AQ5318"/>
      <c r="AS5318"/>
      <c r="AT5318"/>
      <c r="AU5318"/>
      <c r="AW5318"/>
      <c r="AX5318"/>
      <c r="AY5318"/>
      <c r="BA5318"/>
      <c r="BB5318"/>
      <c r="BC5318"/>
      <c r="BE5318"/>
      <c r="BF5318"/>
      <c r="BG5318"/>
      <c r="BI5318"/>
      <c r="BJ5318"/>
      <c r="BK5318"/>
      <c r="BM5318"/>
      <c r="BN5318"/>
      <c r="BO5318"/>
    </row>
    <row r="5319" spans="1:67">
      <c r="A5319"/>
      <c r="B5319"/>
      <c r="C5319"/>
      <c r="E5319"/>
      <c r="F5319"/>
      <c r="G5319"/>
      <c r="I5319"/>
      <c r="J5319"/>
      <c r="K5319"/>
      <c r="M5319"/>
      <c r="N5319"/>
      <c r="O5319"/>
      <c r="Q5319"/>
      <c r="R5319"/>
      <c r="S5319"/>
      <c r="U5319"/>
      <c r="V5319"/>
      <c r="W5319"/>
      <c r="Y5319"/>
      <c r="Z5319"/>
      <c r="AA5319"/>
      <c r="AC5319"/>
      <c r="AD5319"/>
      <c r="AE5319"/>
      <c r="AG5319"/>
      <c r="AH5319"/>
      <c r="AI5319"/>
      <c r="AK5319"/>
      <c r="AL5319"/>
      <c r="AM5319"/>
      <c r="AO5319"/>
      <c r="AP5319"/>
      <c r="AQ5319"/>
      <c r="AS5319"/>
      <c r="AT5319"/>
      <c r="AU5319"/>
      <c r="AW5319"/>
      <c r="AX5319"/>
      <c r="AY5319"/>
      <c r="BA5319"/>
      <c r="BB5319"/>
      <c r="BC5319"/>
      <c r="BE5319"/>
      <c r="BF5319"/>
      <c r="BG5319"/>
      <c r="BI5319"/>
      <c r="BJ5319"/>
      <c r="BK5319"/>
      <c r="BM5319"/>
      <c r="BN5319"/>
      <c r="BO5319"/>
    </row>
    <row r="5320" spans="1:67">
      <c r="A5320"/>
      <c r="B5320"/>
      <c r="C5320"/>
      <c r="E5320"/>
      <c r="F5320"/>
      <c r="G5320"/>
      <c r="I5320"/>
      <c r="J5320"/>
      <c r="K5320"/>
      <c r="M5320"/>
      <c r="N5320"/>
      <c r="O5320"/>
      <c r="Q5320"/>
      <c r="R5320"/>
      <c r="S5320"/>
      <c r="U5320"/>
      <c r="V5320"/>
      <c r="W5320"/>
      <c r="Y5320"/>
      <c r="Z5320"/>
      <c r="AA5320"/>
      <c r="AC5320"/>
      <c r="AD5320"/>
      <c r="AE5320"/>
      <c r="AG5320"/>
      <c r="AH5320"/>
      <c r="AI5320"/>
      <c r="AK5320"/>
      <c r="AL5320"/>
      <c r="AM5320"/>
      <c r="AO5320"/>
      <c r="AP5320"/>
      <c r="AQ5320"/>
      <c r="AS5320"/>
      <c r="AT5320"/>
      <c r="AU5320"/>
      <c r="AW5320"/>
      <c r="AX5320"/>
      <c r="AY5320"/>
      <c r="BA5320"/>
      <c r="BB5320"/>
      <c r="BC5320"/>
      <c r="BE5320"/>
      <c r="BF5320"/>
      <c r="BG5320"/>
      <c r="BI5320"/>
      <c r="BJ5320"/>
      <c r="BK5320"/>
      <c r="BM5320"/>
      <c r="BN5320"/>
      <c r="BO5320"/>
    </row>
    <row r="5321" spans="1:67">
      <c r="A5321"/>
      <c r="B5321"/>
      <c r="C5321"/>
      <c r="E5321"/>
      <c r="F5321"/>
      <c r="G5321"/>
      <c r="I5321"/>
      <c r="J5321"/>
      <c r="K5321"/>
      <c r="M5321"/>
      <c r="N5321"/>
      <c r="O5321"/>
      <c r="Q5321"/>
      <c r="R5321"/>
      <c r="S5321"/>
      <c r="U5321"/>
      <c r="V5321"/>
      <c r="W5321"/>
      <c r="Y5321"/>
      <c r="Z5321"/>
      <c r="AA5321"/>
      <c r="AC5321"/>
      <c r="AD5321"/>
      <c r="AE5321"/>
      <c r="AG5321"/>
      <c r="AH5321"/>
      <c r="AI5321"/>
      <c r="AK5321"/>
      <c r="AL5321"/>
      <c r="AM5321"/>
      <c r="AO5321"/>
      <c r="AP5321"/>
      <c r="AQ5321"/>
      <c r="AS5321"/>
      <c r="AT5321"/>
      <c r="AU5321"/>
      <c r="AW5321"/>
      <c r="AX5321"/>
      <c r="AY5321"/>
      <c r="BA5321"/>
      <c r="BB5321"/>
      <c r="BC5321"/>
      <c r="BE5321"/>
      <c r="BF5321"/>
      <c r="BG5321"/>
      <c r="BI5321"/>
      <c r="BJ5321"/>
      <c r="BK5321"/>
      <c r="BM5321"/>
      <c r="BN5321"/>
      <c r="BO5321"/>
    </row>
    <row r="5322" spans="1:67">
      <c r="A5322"/>
      <c r="B5322"/>
      <c r="C5322"/>
      <c r="E5322"/>
      <c r="F5322"/>
      <c r="G5322"/>
      <c r="I5322"/>
      <c r="J5322"/>
      <c r="K5322"/>
      <c r="M5322"/>
      <c r="N5322"/>
      <c r="O5322"/>
      <c r="Q5322"/>
      <c r="R5322"/>
      <c r="S5322"/>
      <c r="U5322"/>
      <c r="V5322"/>
      <c r="W5322"/>
      <c r="Y5322"/>
      <c r="Z5322"/>
      <c r="AA5322"/>
      <c r="AC5322"/>
      <c r="AD5322"/>
      <c r="AE5322"/>
      <c r="AG5322"/>
      <c r="AH5322"/>
      <c r="AI5322"/>
      <c r="AK5322"/>
      <c r="AL5322"/>
      <c r="AM5322"/>
      <c r="AO5322"/>
      <c r="AP5322"/>
      <c r="AQ5322"/>
      <c r="AS5322"/>
      <c r="AT5322"/>
      <c r="AU5322"/>
      <c r="AW5322"/>
      <c r="AX5322"/>
      <c r="AY5322"/>
      <c r="BA5322"/>
      <c r="BB5322"/>
      <c r="BC5322"/>
      <c r="BE5322"/>
      <c r="BF5322"/>
      <c r="BG5322"/>
      <c r="BI5322"/>
      <c r="BJ5322"/>
      <c r="BK5322"/>
      <c r="BM5322"/>
      <c r="BN5322"/>
      <c r="BO5322"/>
    </row>
    <row r="5323" spans="1:67">
      <c r="A5323"/>
      <c r="B5323"/>
      <c r="C5323"/>
      <c r="E5323"/>
      <c r="F5323"/>
      <c r="G5323"/>
      <c r="I5323"/>
      <c r="J5323"/>
      <c r="K5323"/>
      <c r="M5323"/>
      <c r="N5323"/>
      <c r="O5323"/>
      <c r="Q5323"/>
      <c r="R5323"/>
      <c r="S5323"/>
      <c r="U5323"/>
      <c r="V5323"/>
      <c r="W5323"/>
      <c r="Y5323"/>
      <c r="Z5323"/>
      <c r="AA5323"/>
      <c r="AC5323"/>
      <c r="AD5323"/>
      <c r="AE5323"/>
      <c r="AG5323"/>
      <c r="AH5323"/>
      <c r="AI5323"/>
      <c r="AK5323"/>
      <c r="AL5323"/>
      <c r="AM5323"/>
      <c r="AO5323"/>
      <c r="AP5323"/>
      <c r="AQ5323"/>
      <c r="AS5323"/>
      <c r="AT5323"/>
      <c r="AU5323"/>
      <c r="AW5323"/>
      <c r="AX5323"/>
      <c r="AY5323"/>
      <c r="BA5323"/>
      <c r="BB5323"/>
      <c r="BC5323"/>
      <c r="BE5323"/>
      <c r="BF5323"/>
      <c r="BG5323"/>
      <c r="BI5323"/>
      <c r="BJ5323"/>
      <c r="BK5323"/>
      <c r="BM5323"/>
      <c r="BN5323"/>
      <c r="BO5323"/>
    </row>
    <row r="5324" spans="1:67">
      <c r="A5324"/>
      <c r="B5324"/>
      <c r="C5324"/>
      <c r="E5324"/>
      <c r="F5324"/>
      <c r="G5324"/>
      <c r="I5324"/>
      <c r="J5324"/>
      <c r="K5324"/>
      <c r="M5324"/>
      <c r="N5324"/>
      <c r="O5324"/>
      <c r="Q5324"/>
      <c r="R5324"/>
      <c r="S5324"/>
      <c r="U5324"/>
      <c r="V5324"/>
      <c r="W5324"/>
      <c r="Y5324"/>
      <c r="Z5324"/>
      <c r="AA5324"/>
      <c r="AC5324"/>
      <c r="AD5324"/>
      <c r="AE5324"/>
      <c r="AG5324"/>
      <c r="AH5324"/>
      <c r="AI5324"/>
      <c r="AK5324"/>
      <c r="AL5324"/>
      <c r="AM5324"/>
      <c r="AO5324"/>
      <c r="AP5324"/>
      <c r="AQ5324"/>
      <c r="AS5324"/>
      <c r="AT5324"/>
      <c r="AU5324"/>
      <c r="AW5324"/>
      <c r="AX5324"/>
      <c r="AY5324"/>
      <c r="BA5324"/>
      <c r="BB5324"/>
      <c r="BC5324"/>
      <c r="BE5324"/>
      <c r="BF5324"/>
      <c r="BG5324"/>
      <c r="BI5324"/>
      <c r="BJ5324"/>
      <c r="BK5324"/>
      <c r="BM5324"/>
      <c r="BN5324"/>
      <c r="BO5324"/>
    </row>
    <row r="5325" spans="1:67">
      <c r="A5325"/>
      <c r="B5325"/>
      <c r="C5325"/>
      <c r="E5325"/>
      <c r="F5325"/>
      <c r="G5325"/>
      <c r="I5325"/>
      <c r="J5325"/>
      <c r="K5325"/>
      <c r="M5325"/>
      <c r="N5325"/>
      <c r="O5325"/>
      <c r="Q5325"/>
      <c r="R5325"/>
      <c r="S5325"/>
      <c r="U5325"/>
      <c r="V5325"/>
      <c r="W5325"/>
      <c r="Y5325"/>
      <c r="Z5325"/>
      <c r="AA5325"/>
      <c r="AC5325"/>
      <c r="AD5325"/>
      <c r="AE5325"/>
      <c r="AG5325"/>
      <c r="AH5325"/>
      <c r="AI5325"/>
      <c r="AK5325"/>
      <c r="AL5325"/>
      <c r="AM5325"/>
      <c r="AO5325"/>
      <c r="AP5325"/>
      <c r="AQ5325"/>
      <c r="AS5325"/>
      <c r="AT5325"/>
      <c r="AU5325"/>
      <c r="AW5325"/>
      <c r="AX5325"/>
      <c r="AY5325"/>
      <c r="BA5325"/>
      <c r="BB5325"/>
      <c r="BC5325"/>
      <c r="BE5325"/>
      <c r="BF5325"/>
      <c r="BG5325"/>
      <c r="BI5325"/>
      <c r="BJ5325"/>
      <c r="BK5325"/>
      <c r="BM5325"/>
      <c r="BN5325"/>
      <c r="BO5325"/>
    </row>
    <row r="5326" spans="1:67">
      <c r="A5326"/>
      <c r="B5326"/>
      <c r="C5326"/>
      <c r="E5326"/>
      <c r="F5326"/>
      <c r="G5326"/>
      <c r="I5326"/>
      <c r="J5326"/>
      <c r="K5326"/>
      <c r="M5326"/>
      <c r="N5326"/>
      <c r="O5326"/>
      <c r="Q5326"/>
      <c r="R5326"/>
      <c r="S5326"/>
      <c r="U5326"/>
      <c r="V5326"/>
      <c r="W5326"/>
      <c r="Y5326"/>
      <c r="Z5326"/>
      <c r="AA5326"/>
      <c r="AC5326"/>
      <c r="AD5326"/>
      <c r="AE5326"/>
      <c r="AG5326"/>
      <c r="AH5326"/>
      <c r="AI5326"/>
      <c r="AK5326"/>
      <c r="AL5326"/>
      <c r="AM5326"/>
      <c r="AO5326"/>
      <c r="AP5326"/>
      <c r="AQ5326"/>
      <c r="AS5326"/>
      <c r="AT5326"/>
      <c r="AU5326"/>
      <c r="AW5326"/>
      <c r="AX5326"/>
      <c r="AY5326"/>
      <c r="BA5326"/>
      <c r="BB5326"/>
      <c r="BC5326"/>
      <c r="BE5326"/>
      <c r="BF5326"/>
      <c r="BG5326"/>
      <c r="BI5326"/>
      <c r="BJ5326"/>
      <c r="BK5326"/>
      <c r="BM5326"/>
      <c r="BN5326"/>
      <c r="BO5326"/>
    </row>
    <row r="5327" spans="1:67">
      <c r="A5327"/>
      <c r="B5327"/>
      <c r="C5327"/>
      <c r="E5327"/>
      <c r="F5327"/>
      <c r="G5327"/>
      <c r="I5327"/>
      <c r="J5327"/>
      <c r="K5327"/>
      <c r="M5327"/>
      <c r="N5327"/>
      <c r="O5327"/>
      <c r="Q5327"/>
      <c r="R5327"/>
      <c r="S5327"/>
      <c r="U5327"/>
      <c r="V5327"/>
      <c r="W5327"/>
      <c r="Y5327"/>
      <c r="Z5327"/>
      <c r="AA5327"/>
      <c r="AC5327"/>
      <c r="AD5327"/>
      <c r="AE5327"/>
      <c r="AG5327"/>
      <c r="AH5327"/>
      <c r="AI5327"/>
      <c r="AK5327"/>
      <c r="AL5327"/>
      <c r="AM5327"/>
      <c r="AO5327"/>
      <c r="AP5327"/>
      <c r="AQ5327"/>
      <c r="AS5327"/>
      <c r="AT5327"/>
      <c r="AU5327"/>
      <c r="AW5327"/>
      <c r="AX5327"/>
      <c r="AY5327"/>
      <c r="BA5327"/>
      <c r="BB5327"/>
      <c r="BC5327"/>
      <c r="BE5327"/>
      <c r="BF5327"/>
      <c r="BG5327"/>
      <c r="BI5327"/>
      <c r="BJ5327"/>
      <c r="BK5327"/>
      <c r="BM5327"/>
      <c r="BN5327"/>
      <c r="BO5327"/>
    </row>
    <row r="5328" spans="1:67">
      <c r="A5328"/>
      <c r="B5328"/>
      <c r="C5328"/>
      <c r="E5328"/>
      <c r="F5328"/>
      <c r="G5328"/>
      <c r="I5328"/>
      <c r="J5328"/>
      <c r="K5328"/>
      <c r="M5328"/>
      <c r="N5328"/>
      <c r="O5328"/>
      <c r="Q5328"/>
      <c r="R5328"/>
      <c r="S5328"/>
      <c r="U5328"/>
      <c r="V5328"/>
      <c r="W5328"/>
      <c r="Y5328"/>
      <c r="Z5328"/>
      <c r="AA5328"/>
      <c r="AC5328"/>
      <c r="AD5328"/>
      <c r="AE5328"/>
      <c r="AG5328"/>
      <c r="AH5328"/>
      <c r="AI5328"/>
      <c r="AK5328"/>
      <c r="AL5328"/>
      <c r="AM5328"/>
      <c r="AO5328"/>
      <c r="AP5328"/>
      <c r="AQ5328"/>
      <c r="AS5328"/>
      <c r="AT5328"/>
      <c r="AU5328"/>
      <c r="AW5328"/>
      <c r="AX5328"/>
      <c r="AY5328"/>
      <c r="BA5328"/>
      <c r="BB5328"/>
      <c r="BC5328"/>
      <c r="BE5328"/>
      <c r="BF5328"/>
      <c r="BG5328"/>
      <c r="BI5328"/>
      <c r="BJ5328"/>
      <c r="BK5328"/>
      <c r="BM5328"/>
      <c r="BN5328"/>
      <c r="BO5328"/>
    </row>
    <row r="5329" spans="1:67">
      <c r="A5329"/>
      <c r="B5329"/>
      <c r="C5329"/>
      <c r="E5329"/>
      <c r="F5329"/>
      <c r="G5329"/>
      <c r="I5329"/>
      <c r="J5329"/>
      <c r="K5329"/>
      <c r="M5329"/>
      <c r="N5329"/>
      <c r="O5329"/>
      <c r="Q5329"/>
      <c r="R5329"/>
      <c r="S5329"/>
      <c r="U5329"/>
      <c r="V5329"/>
      <c r="W5329"/>
      <c r="Y5329"/>
      <c r="Z5329"/>
      <c r="AA5329"/>
      <c r="AC5329"/>
      <c r="AD5329"/>
      <c r="AE5329"/>
      <c r="AG5329"/>
      <c r="AH5329"/>
      <c r="AI5329"/>
      <c r="AK5329"/>
      <c r="AL5329"/>
      <c r="AM5329"/>
      <c r="AO5329"/>
      <c r="AP5329"/>
      <c r="AQ5329"/>
      <c r="AS5329"/>
      <c r="AT5329"/>
      <c r="AU5329"/>
      <c r="AW5329"/>
      <c r="AX5329"/>
      <c r="AY5329"/>
      <c r="BA5329"/>
      <c r="BB5329"/>
      <c r="BC5329"/>
      <c r="BE5329"/>
      <c r="BF5329"/>
      <c r="BG5329"/>
      <c r="BI5329"/>
      <c r="BJ5329"/>
      <c r="BK5329"/>
      <c r="BM5329"/>
      <c r="BN5329"/>
      <c r="BO5329"/>
    </row>
    <row r="5330" spans="1:67">
      <c r="A5330"/>
      <c r="B5330"/>
      <c r="C5330"/>
      <c r="E5330"/>
      <c r="F5330"/>
      <c r="G5330"/>
      <c r="I5330"/>
      <c r="J5330"/>
      <c r="K5330"/>
      <c r="M5330"/>
      <c r="N5330"/>
      <c r="O5330"/>
      <c r="Q5330"/>
      <c r="R5330"/>
      <c r="S5330"/>
      <c r="U5330"/>
      <c r="V5330"/>
      <c r="W5330"/>
      <c r="Y5330"/>
      <c r="Z5330"/>
      <c r="AA5330"/>
      <c r="AC5330"/>
      <c r="AD5330"/>
      <c r="AE5330"/>
      <c r="AG5330"/>
      <c r="AH5330"/>
      <c r="AI5330"/>
      <c r="AK5330"/>
      <c r="AL5330"/>
      <c r="AM5330"/>
      <c r="AO5330"/>
      <c r="AP5330"/>
      <c r="AQ5330"/>
      <c r="AS5330"/>
      <c r="AT5330"/>
      <c r="AU5330"/>
      <c r="AW5330"/>
      <c r="AX5330"/>
      <c r="AY5330"/>
      <c r="BA5330"/>
      <c r="BB5330"/>
      <c r="BC5330"/>
      <c r="BE5330"/>
      <c r="BF5330"/>
      <c r="BG5330"/>
      <c r="BI5330"/>
      <c r="BJ5330"/>
      <c r="BK5330"/>
      <c r="BM5330"/>
      <c r="BN5330"/>
      <c r="BO5330"/>
    </row>
    <row r="5331" spans="1:67">
      <c r="A5331"/>
      <c r="B5331"/>
      <c r="C5331"/>
      <c r="E5331"/>
      <c r="F5331"/>
      <c r="G5331"/>
      <c r="I5331"/>
      <c r="J5331"/>
      <c r="K5331"/>
      <c r="M5331"/>
      <c r="N5331"/>
      <c r="O5331"/>
      <c r="Q5331"/>
      <c r="R5331"/>
      <c r="S5331"/>
      <c r="U5331"/>
      <c r="V5331"/>
      <c r="W5331"/>
      <c r="Y5331"/>
      <c r="Z5331"/>
      <c r="AA5331"/>
      <c r="AC5331"/>
      <c r="AD5331"/>
      <c r="AE5331"/>
      <c r="AG5331"/>
      <c r="AH5331"/>
      <c r="AI5331"/>
      <c r="AK5331"/>
      <c r="AL5331"/>
      <c r="AM5331"/>
      <c r="AO5331"/>
      <c r="AP5331"/>
      <c r="AQ5331"/>
      <c r="AS5331"/>
      <c r="AT5331"/>
      <c r="AU5331"/>
      <c r="AW5331"/>
      <c r="AX5331"/>
      <c r="AY5331"/>
      <c r="BA5331"/>
      <c r="BB5331"/>
      <c r="BC5331"/>
      <c r="BE5331"/>
      <c r="BF5331"/>
      <c r="BG5331"/>
      <c r="BI5331"/>
      <c r="BJ5331"/>
      <c r="BK5331"/>
      <c r="BM5331"/>
      <c r="BN5331"/>
      <c r="BO5331"/>
    </row>
    <row r="5332" spans="1:67">
      <c r="A5332"/>
      <c r="B5332"/>
      <c r="C5332"/>
      <c r="E5332"/>
      <c r="F5332"/>
      <c r="G5332"/>
      <c r="I5332"/>
      <c r="J5332"/>
      <c r="K5332"/>
      <c r="M5332"/>
      <c r="N5332"/>
      <c r="O5332"/>
      <c r="Q5332"/>
      <c r="R5332"/>
      <c r="S5332"/>
      <c r="U5332"/>
      <c r="V5332"/>
      <c r="W5332"/>
      <c r="Y5332"/>
      <c r="Z5332"/>
      <c r="AA5332"/>
      <c r="AC5332"/>
      <c r="AD5332"/>
      <c r="AE5332"/>
      <c r="AG5332"/>
      <c r="AH5332"/>
      <c r="AI5332"/>
      <c r="AK5332"/>
      <c r="AL5332"/>
      <c r="AM5332"/>
      <c r="AO5332"/>
      <c r="AP5332"/>
      <c r="AQ5332"/>
      <c r="AS5332"/>
      <c r="AT5332"/>
      <c r="AU5332"/>
      <c r="AW5332"/>
      <c r="AX5332"/>
      <c r="AY5332"/>
      <c r="BA5332"/>
      <c r="BB5332"/>
      <c r="BC5332"/>
      <c r="BE5332"/>
      <c r="BF5332"/>
      <c r="BG5332"/>
      <c r="BI5332"/>
      <c r="BJ5332"/>
      <c r="BK5332"/>
      <c r="BM5332"/>
      <c r="BN5332"/>
      <c r="BO5332"/>
    </row>
    <row r="5333" spans="1:67">
      <c r="A5333"/>
      <c r="B5333"/>
      <c r="C5333"/>
      <c r="E5333"/>
      <c r="F5333"/>
      <c r="G5333"/>
      <c r="I5333"/>
      <c r="J5333"/>
      <c r="K5333"/>
      <c r="M5333"/>
      <c r="N5333"/>
      <c r="O5333"/>
      <c r="Q5333"/>
      <c r="R5333"/>
      <c r="S5333"/>
      <c r="U5333"/>
      <c r="V5333"/>
      <c r="W5333"/>
      <c r="Y5333"/>
      <c r="Z5333"/>
      <c r="AA5333"/>
      <c r="AC5333"/>
      <c r="AD5333"/>
      <c r="AE5333"/>
      <c r="AG5333"/>
      <c r="AH5333"/>
      <c r="AI5333"/>
      <c r="AK5333"/>
      <c r="AL5333"/>
      <c r="AM5333"/>
      <c r="AO5333"/>
      <c r="AP5333"/>
      <c r="AQ5333"/>
      <c r="AS5333"/>
      <c r="AT5333"/>
      <c r="AU5333"/>
      <c r="AW5333"/>
      <c r="AX5333"/>
      <c r="AY5333"/>
      <c r="BA5333"/>
      <c r="BB5333"/>
      <c r="BC5333"/>
      <c r="BE5333"/>
      <c r="BF5333"/>
      <c r="BG5333"/>
      <c r="BI5333"/>
      <c r="BJ5333"/>
      <c r="BK5333"/>
      <c r="BM5333"/>
      <c r="BN5333"/>
      <c r="BO5333"/>
    </row>
    <row r="5334" spans="1:67">
      <c r="A5334"/>
      <c r="B5334"/>
      <c r="C5334"/>
      <c r="E5334"/>
      <c r="F5334"/>
      <c r="G5334"/>
      <c r="I5334"/>
      <c r="J5334"/>
      <c r="K5334"/>
      <c r="M5334"/>
      <c r="N5334"/>
      <c r="O5334"/>
      <c r="Q5334"/>
      <c r="R5334"/>
      <c r="S5334"/>
      <c r="U5334"/>
      <c r="V5334"/>
      <c r="W5334"/>
      <c r="Y5334"/>
      <c r="Z5334"/>
      <c r="AA5334"/>
      <c r="AC5334"/>
      <c r="AD5334"/>
      <c r="AE5334"/>
      <c r="AG5334"/>
      <c r="AH5334"/>
      <c r="AI5334"/>
      <c r="AK5334"/>
      <c r="AL5334"/>
      <c r="AM5334"/>
      <c r="AO5334"/>
      <c r="AP5334"/>
      <c r="AQ5334"/>
      <c r="AS5334"/>
      <c r="AT5334"/>
      <c r="AU5334"/>
      <c r="AW5334"/>
      <c r="AX5334"/>
      <c r="AY5334"/>
      <c r="BA5334"/>
      <c r="BB5334"/>
      <c r="BC5334"/>
      <c r="BE5334"/>
      <c r="BF5334"/>
      <c r="BG5334"/>
      <c r="BI5334"/>
      <c r="BJ5334"/>
      <c r="BK5334"/>
      <c r="BM5334"/>
      <c r="BN5334"/>
      <c r="BO5334"/>
    </row>
    <row r="5335" spans="1:67">
      <c r="A5335"/>
      <c r="B5335"/>
      <c r="C5335"/>
      <c r="E5335"/>
      <c r="F5335"/>
      <c r="G5335"/>
      <c r="I5335"/>
      <c r="J5335"/>
      <c r="K5335"/>
      <c r="M5335"/>
      <c r="N5335"/>
      <c r="O5335"/>
      <c r="Q5335"/>
      <c r="R5335"/>
      <c r="S5335"/>
      <c r="U5335"/>
      <c r="V5335"/>
      <c r="W5335"/>
      <c r="Y5335"/>
      <c r="Z5335"/>
      <c r="AA5335"/>
      <c r="AC5335"/>
      <c r="AD5335"/>
      <c r="AE5335"/>
      <c r="AG5335"/>
      <c r="AH5335"/>
      <c r="AI5335"/>
      <c r="AK5335"/>
      <c r="AL5335"/>
      <c r="AM5335"/>
      <c r="AO5335"/>
      <c r="AP5335"/>
      <c r="AQ5335"/>
      <c r="AS5335"/>
      <c r="AT5335"/>
      <c r="AU5335"/>
      <c r="AW5335"/>
      <c r="AX5335"/>
      <c r="AY5335"/>
      <c r="BA5335"/>
      <c r="BB5335"/>
      <c r="BC5335"/>
      <c r="BE5335"/>
      <c r="BF5335"/>
      <c r="BG5335"/>
      <c r="BI5335"/>
      <c r="BJ5335"/>
      <c r="BK5335"/>
      <c r="BM5335"/>
      <c r="BN5335"/>
      <c r="BO5335"/>
    </row>
    <row r="5336" spans="1:67">
      <c r="A5336"/>
      <c r="B5336"/>
      <c r="C5336"/>
      <c r="E5336"/>
      <c r="F5336"/>
      <c r="G5336"/>
      <c r="I5336"/>
      <c r="J5336"/>
      <c r="K5336"/>
      <c r="M5336"/>
      <c r="N5336"/>
      <c r="O5336"/>
      <c r="Q5336"/>
      <c r="R5336"/>
      <c r="S5336"/>
      <c r="U5336"/>
      <c r="V5336"/>
      <c r="W5336"/>
      <c r="Y5336"/>
      <c r="Z5336"/>
      <c r="AA5336"/>
      <c r="AC5336"/>
      <c r="AD5336"/>
      <c r="AE5336"/>
      <c r="AG5336"/>
      <c r="AH5336"/>
      <c r="AI5336"/>
      <c r="AK5336"/>
      <c r="AL5336"/>
      <c r="AM5336"/>
      <c r="AO5336"/>
      <c r="AP5336"/>
      <c r="AQ5336"/>
      <c r="AS5336"/>
      <c r="AT5336"/>
      <c r="AU5336"/>
      <c r="AW5336"/>
      <c r="AX5336"/>
      <c r="AY5336"/>
      <c r="BA5336"/>
      <c r="BB5336"/>
      <c r="BC5336"/>
      <c r="BE5336"/>
      <c r="BF5336"/>
      <c r="BG5336"/>
      <c r="BI5336"/>
      <c r="BJ5336"/>
      <c r="BK5336"/>
      <c r="BM5336"/>
      <c r="BN5336"/>
      <c r="BO5336"/>
    </row>
    <row r="5337" spans="1:67">
      <c r="A5337"/>
      <c r="B5337"/>
      <c r="C5337"/>
      <c r="E5337"/>
      <c r="F5337"/>
      <c r="G5337"/>
      <c r="I5337"/>
      <c r="J5337"/>
      <c r="K5337"/>
      <c r="M5337"/>
      <c r="N5337"/>
      <c r="O5337"/>
      <c r="Q5337"/>
      <c r="R5337"/>
      <c r="S5337"/>
      <c r="U5337"/>
      <c r="V5337"/>
      <c r="W5337"/>
      <c r="Y5337"/>
      <c r="Z5337"/>
      <c r="AA5337"/>
      <c r="AC5337"/>
      <c r="AD5337"/>
      <c r="AE5337"/>
      <c r="AG5337"/>
      <c r="AH5337"/>
      <c r="AI5337"/>
      <c r="AK5337"/>
      <c r="AL5337"/>
      <c r="AM5337"/>
      <c r="AO5337"/>
      <c r="AP5337"/>
      <c r="AQ5337"/>
      <c r="AS5337"/>
      <c r="AT5337"/>
      <c r="AU5337"/>
      <c r="AW5337"/>
      <c r="AX5337"/>
      <c r="AY5337"/>
      <c r="BA5337"/>
      <c r="BB5337"/>
      <c r="BC5337"/>
      <c r="BE5337"/>
      <c r="BF5337"/>
      <c r="BG5337"/>
      <c r="BI5337"/>
      <c r="BJ5337"/>
      <c r="BK5337"/>
      <c r="BM5337"/>
      <c r="BN5337"/>
      <c r="BO5337"/>
    </row>
    <row r="5338" spans="1:67">
      <c r="A5338"/>
      <c r="B5338"/>
      <c r="C5338"/>
      <c r="E5338"/>
      <c r="F5338"/>
      <c r="G5338"/>
      <c r="I5338"/>
      <c r="J5338"/>
      <c r="K5338"/>
      <c r="M5338"/>
      <c r="N5338"/>
      <c r="O5338"/>
      <c r="Q5338"/>
      <c r="R5338"/>
      <c r="S5338"/>
      <c r="U5338"/>
      <c r="V5338"/>
      <c r="W5338"/>
      <c r="Y5338"/>
      <c r="Z5338"/>
      <c r="AA5338"/>
      <c r="AC5338"/>
      <c r="AD5338"/>
      <c r="AE5338"/>
      <c r="AG5338"/>
      <c r="AH5338"/>
      <c r="AI5338"/>
      <c r="AK5338"/>
      <c r="AL5338"/>
      <c r="AM5338"/>
      <c r="AO5338"/>
      <c r="AP5338"/>
      <c r="AQ5338"/>
      <c r="AS5338"/>
      <c r="AT5338"/>
      <c r="AU5338"/>
      <c r="AW5338"/>
      <c r="AX5338"/>
      <c r="AY5338"/>
      <c r="BA5338"/>
      <c r="BB5338"/>
      <c r="BC5338"/>
      <c r="BE5338"/>
      <c r="BF5338"/>
      <c r="BG5338"/>
      <c r="BI5338"/>
      <c r="BJ5338"/>
      <c r="BK5338"/>
      <c r="BM5338"/>
      <c r="BN5338"/>
      <c r="BO5338"/>
    </row>
    <row r="5339" spans="1:67">
      <c r="A5339"/>
      <c r="B5339"/>
      <c r="C5339"/>
      <c r="E5339"/>
      <c r="F5339"/>
      <c r="G5339"/>
      <c r="I5339"/>
      <c r="J5339"/>
      <c r="K5339"/>
      <c r="M5339"/>
      <c r="N5339"/>
      <c r="O5339"/>
      <c r="Q5339"/>
      <c r="R5339"/>
      <c r="S5339"/>
      <c r="U5339"/>
      <c r="V5339"/>
      <c r="W5339"/>
      <c r="Y5339"/>
      <c r="Z5339"/>
      <c r="AA5339"/>
      <c r="AC5339"/>
      <c r="AD5339"/>
      <c r="AE5339"/>
      <c r="AG5339"/>
      <c r="AH5339"/>
      <c r="AI5339"/>
      <c r="AK5339"/>
      <c r="AL5339"/>
      <c r="AM5339"/>
      <c r="AO5339"/>
      <c r="AP5339"/>
      <c r="AQ5339"/>
      <c r="AS5339"/>
      <c r="AT5339"/>
      <c r="AU5339"/>
      <c r="AW5339"/>
      <c r="AX5339"/>
      <c r="AY5339"/>
      <c r="BA5339"/>
      <c r="BB5339"/>
      <c r="BC5339"/>
      <c r="BE5339"/>
      <c r="BF5339"/>
      <c r="BG5339"/>
      <c r="BI5339"/>
      <c r="BJ5339"/>
      <c r="BK5339"/>
      <c r="BM5339"/>
      <c r="BN5339"/>
      <c r="BO5339"/>
    </row>
    <row r="5340" spans="1:67">
      <c r="A5340"/>
      <c r="B5340"/>
      <c r="C5340"/>
      <c r="E5340"/>
      <c r="F5340"/>
      <c r="G5340"/>
      <c r="I5340"/>
      <c r="J5340"/>
      <c r="K5340"/>
      <c r="M5340"/>
      <c r="N5340"/>
      <c r="O5340"/>
      <c r="Q5340"/>
      <c r="R5340"/>
      <c r="S5340"/>
      <c r="U5340"/>
      <c r="V5340"/>
      <c r="W5340"/>
      <c r="Y5340"/>
      <c r="Z5340"/>
      <c r="AA5340"/>
      <c r="AC5340"/>
      <c r="AD5340"/>
      <c r="AE5340"/>
      <c r="AG5340"/>
      <c r="AH5340"/>
      <c r="AI5340"/>
      <c r="AK5340"/>
      <c r="AL5340"/>
      <c r="AM5340"/>
      <c r="AO5340"/>
      <c r="AP5340"/>
      <c r="AQ5340"/>
      <c r="AS5340"/>
      <c r="AT5340"/>
      <c r="AU5340"/>
      <c r="AW5340"/>
      <c r="AX5340"/>
      <c r="AY5340"/>
      <c r="BA5340"/>
      <c r="BB5340"/>
      <c r="BC5340"/>
      <c r="BE5340"/>
      <c r="BF5340"/>
      <c r="BG5340"/>
      <c r="BI5340"/>
      <c r="BJ5340"/>
      <c r="BK5340"/>
      <c r="BM5340"/>
      <c r="BN5340"/>
      <c r="BO5340"/>
    </row>
    <row r="5341" spans="1:67">
      <c r="A5341"/>
      <c r="B5341"/>
      <c r="C5341"/>
      <c r="E5341"/>
      <c r="F5341"/>
      <c r="G5341"/>
      <c r="I5341"/>
      <c r="J5341"/>
      <c r="K5341"/>
      <c r="M5341"/>
      <c r="N5341"/>
      <c r="O5341"/>
      <c r="Q5341"/>
      <c r="R5341"/>
      <c r="S5341"/>
      <c r="U5341"/>
      <c r="V5341"/>
      <c r="W5341"/>
      <c r="Y5341"/>
      <c r="Z5341"/>
      <c r="AA5341"/>
      <c r="AC5341"/>
      <c r="AD5341"/>
      <c r="AE5341"/>
      <c r="AG5341"/>
      <c r="AH5341"/>
      <c r="AI5341"/>
      <c r="AK5341"/>
      <c r="AL5341"/>
      <c r="AM5341"/>
      <c r="AO5341"/>
      <c r="AP5341"/>
      <c r="AQ5341"/>
      <c r="AS5341"/>
      <c r="AT5341"/>
      <c r="AU5341"/>
      <c r="AW5341"/>
      <c r="AX5341"/>
      <c r="AY5341"/>
      <c r="BA5341"/>
      <c r="BB5341"/>
      <c r="BC5341"/>
      <c r="BE5341"/>
      <c r="BF5341"/>
      <c r="BG5341"/>
      <c r="BI5341"/>
      <c r="BJ5341"/>
      <c r="BK5341"/>
      <c r="BM5341"/>
      <c r="BN5341"/>
      <c r="BO5341"/>
    </row>
    <row r="5342" spans="1:67">
      <c r="A5342"/>
      <c r="B5342"/>
      <c r="C5342"/>
      <c r="E5342"/>
      <c r="F5342"/>
      <c r="G5342"/>
      <c r="I5342"/>
      <c r="J5342"/>
      <c r="K5342"/>
      <c r="M5342"/>
      <c r="N5342"/>
      <c r="O5342"/>
      <c r="Q5342"/>
      <c r="R5342"/>
      <c r="S5342"/>
      <c r="U5342"/>
      <c r="V5342"/>
      <c r="W5342"/>
      <c r="Y5342"/>
      <c r="Z5342"/>
      <c r="AA5342"/>
      <c r="AC5342"/>
      <c r="AD5342"/>
      <c r="AE5342"/>
      <c r="AG5342"/>
      <c r="AH5342"/>
      <c r="AI5342"/>
      <c r="AK5342"/>
      <c r="AL5342"/>
      <c r="AM5342"/>
      <c r="AO5342"/>
      <c r="AP5342"/>
      <c r="AQ5342"/>
      <c r="AS5342"/>
      <c r="AT5342"/>
      <c r="AU5342"/>
      <c r="AW5342"/>
      <c r="AX5342"/>
      <c r="AY5342"/>
      <c r="BA5342"/>
      <c r="BB5342"/>
      <c r="BC5342"/>
      <c r="BE5342"/>
      <c r="BF5342"/>
      <c r="BG5342"/>
      <c r="BI5342"/>
      <c r="BJ5342"/>
      <c r="BK5342"/>
      <c r="BM5342"/>
      <c r="BN5342"/>
      <c r="BO5342"/>
    </row>
    <row r="5343" spans="1:67">
      <c r="A5343"/>
      <c r="B5343"/>
      <c r="C5343"/>
      <c r="E5343"/>
      <c r="F5343"/>
      <c r="G5343"/>
      <c r="I5343"/>
      <c r="J5343"/>
      <c r="K5343"/>
      <c r="M5343"/>
      <c r="N5343"/>
      <c r="O5343"/>
      <c r="Q5343"/>
      <c r="R5343"/>
      <c r="S5343"/>
      <c r="U5343"/>
      <c r="V5343"/>
      <c r="W5343"/>
      <c r="Y5343"/>
      <c r="Z5343"/>
      <c r="AA5343"/>
      <c r="AC5343"/>
      <c r="AD5343"/>
      <c r="AE5343"/>
      <c r="AG5343"/>
      <c r="AH5343"/>
      <c r="AI5343"/>
      <c r="AK5343"/>
      <c r="AL5343"/>
      <c r="AM5343"/>
      <c r="AO5343"/>
      <c r="AP5343"/>
      <c r="AQ5343"/>
      <c r="AS5343"/>
      <c r="AT5343"/>
      <c r="AU5343"/>
      <c r="AW5343"/>
      <c r="AX5343"/>
      <c r="AY5343"/>
      <c r="BA5343"/>
      <c r="BB5343"/>
      <c r="BC5343"/>
      <c r="BE5343"/>
      <c r="BF5343"/>
      <c r="BG5343"/>
      <c r="BI5343"/>
      <c r="BJ5343"/>
      <c r="BK5343"/>
      <c r="BM5343"/>
      <c r="BN5343"/>
      <c r="BO5343"/>
    </row>
    <row r="5344" spans="1:67">
      <c r="A5344"/>
      <c r="B5344"/>
      <c r="C5344"/>
      <c r="E5344"/>
      <c r="F5344"/>
      <c r="G5344"/>
      <c r="I5344"/>
      <c r="J5344"/>
      <c r="K5344"/>
      <c r="M5344"/>
      <c r="N5344"/>
      <c r="O5344"/>
      <c r="Q5344"/>
      <c r="R5344"/>
      <c r="S5344"/>
      <c r="U5344"/>
      <c r="V5344"/>
      <c r="W5344"/>
      <c r="Y5344"/>
      <c r="Z5344"/>
      <c r="AA5344"/>
      <c r="AC5344"/>
      <c r="AD5344"/>
      <c r="AE5344"/>
      <c r="AG5344"/>
      <c r="AH5344"/>
      <c r="AI5344"/>
      <c r="AK5344"/>
      <c r="AL5344"/>
      <c r="AM5344"/>
      <c r="AO5344"/>
      <c r="AP5344"/>
      <c r="AQ5344"/>
      <c r="AS5344"/>
      <c r="AT5344"/>
      <c r="AU5344"/>
      <c r="AW5344"/>
      <c r="AX5344"/>
      <c r="AY5344"/>
      <c r="BA5344"/>
      <c r="BB5344"/>
      <c r="BC5344"/>
      <c r="BE5344"/>
      <c r="BF5344"/>
      <c r="BG5344"/>
      <c r="BI5344"/>
      <c r="BJ5344"/>
      <c r="BK5344"/>
      <c r="BM5344"/>
      <c r="BN5344"/>
      <c r="BO5344"/>
    </row>
    <row r="5345" spans="1:67">
      <c r="A5345"/>
      <c r="B5345"/>
      <c r="C5345"/>
      <c r="E5345"/>
      <c r="F5345"/>
      <c r="G5345"/>
      <c r="I5345"/>
      <c r="J5345"/>
      <c r="K5345"/>
      <c r="M5345"/>
      <c r="N5345"/>
      <c r="O5345"/>
      <c r="Q5345"/>
      <c r="R5345"/>
      <c r="S5345"/>
      <c r="U5345"/>
      <c r="V5345"/>
      <c r="W5345"/>
      <c r="Y5345"/>
      <c r="Z5345"/>
      <c r="AA5345"/>
      <c r="AC5345"/>
      <c r="AD5345"/>
      <c r="AE5345"/>
      <c r="AG5345"/>
      <c r="AH5345"/>
      <c r="AI5345"/>
      <c r="AK5345"/>
      <c r="AL5345"/>
      <c r="AM5345"/>
      <c r="AO5345"/>
      <c r="AP5345"/>
      <c r="AQ5345"/>
      <c r="AS5345"/>
      <c r="AT5345"/>
      <c r="AU5345"/>
      <c r="AW5345"/>
      <c r="AX5345"/>
      <c r="AY5345"/>
      <c r="BA5345"/>
      <c r="BB5345"/>
      <c r="BC5345"/>
      <c r="BE5345"/>
      <c r="BF5345"/>
      <c r="BG5345"/>
      <c r="BI5345"/>
      <c r="BJ5345"/>
      <c r="BK5345"/>
      <c r="BM5345"/>
      <c r="BN5345"/>
      <c r="BO5345"/>
    </row>
    <row r="5346" spans="1:67">
      <c r="A5346"/>
      <c r="B5346"/>
      <c r="C5346"/>
      <c r="E5346"/>
      <c r="F5346"/>
      <c r="G5346"/>
      <c r="I5346"/>
      <c r="J5346"/>
      <c r="K5346"/>
      <c r="M5346"/>
      <c r="N5346"/>
      <c r="O5346"/>
      <c r="Q5346"/>
      <c r="R5346"/>
      <c r="S5346"/>
      <c r="U5346"/>
      <c r="V5346"/>
      <c r="W5346"/>
      <c r="Y5346"/>
      <c r="Z5346"/>
      <c r="AA5346"/>
      <c r="AC5346"/>
      <c r="AD5346"/>
      <c r="AE5346"/>
      <c r="AG5346"/>
      <c r="AH5346"/>
      <c r="AI5346"/>
      <c r="AK5346"/>
      <c r="AL5346"/>
      <c r="AM5346"/>
      <c r="AO5346"/>
      <c r="AP5346"/>
      <c r="AQ5346"/>
      <c r="AS5346"/>
      <c r="AT5346"/>
      <c r="AU5346"/>
      <c r="AW5346"/>
      <c r="AX5346"/>
      <c r="AY5346"/>
      <c r="BA5346"/>
      <c r="BB5346"/>
      <c r="BC5346"/>
      <c r="BE5346"/>
      <c r="BF5346"/>
      <c r="BG5346"/>
      <c r="BI5346"/>
      <c r="BJ5346"/>
      <c r="BK5346"/>
      <c r="BM5346"/>
      <c r="BN5346"/>
      <c r="BO5346"/>
    </row>
    <row r="5347" spans="1:67">
      <c r="A5347"/>
      <c r="B5347"/>
      <c r="C5347"/>
      <c r="E5347"/>
      <c r="F5347"/>
      <c r="G5347"/>
      <c r="I5347"/>
      <c r="J5347"/>
      <c r="K5347"/>
      <c r="M5347"/>
      <c r="N5347"/>
      <c r="O5347"/>
      <c r="Q5347"/>
      <c r="R5347"/>
      <c r="S5347"/>
      <c r="U5347"/>
      <c r="V5347"/>
      <c r="W5347"/>
      <c r="Y5347"/>
      <c r="Z5347"/>
      <c r="AA5347"/>
      <c r="AC5347"/>
      <c r="AD5347"/>
      <c r="AE5347"/>
      <c r="AG5347"/>
      <c r="AH5347"/>
      <c r="AI5347"/>
      <c r="AK5347"/>
      <c r="AL5347"/>
      <c r="AM5347"/>
      <c r="AO5347"/>
      <c r="AP5347"/>
      <c r="AQ5347"/>
      <c r="AS5347"/>
      <c r="AT5347"/>
      <c r="AU5347"/>
      <c r="AW5347"/>
      <c r="AX5347"/>
      <c r="AY5347"/>
      <c r="BA5347"/>
      <c r="BB5347"/>
      <c r="BC5347"/>
      <c r="BE5347"/>
      <c r="BF5347"/>
      <c r="BG5347"/>
      <c r="BI5347"/>
      <c r="BJ5347"/>
      <c r="BK5347"/>
      <c r="BM5347"/>
      <c r="BN5347"/>
      <c r="BO5347"/>
    </row>
    <row r="5348" spans="1:67">
      <c r="A5348"/>
      <c r="B5348"/>
      <c r="C5348"/>
      <c r="E5348"/>
      <c r="F5348"/>
      <c r="G5348"/>
      <c r="I5348"/>
      <c r="J5348"/>
      <c r="K5348"/>
      <c r="M5348"/>
      <c r="N5348"/>
      <c r="O5348"/>
      <c r="Q5348"/>
      <c r="R5348"/>
      <c r="S5348"/>
      <c r="U5348"/>
      <c r="V5348"/>
      <c r="W5348"/>
      <c r="Y5348"/>
      <c r="Z5348"/>
      <c r="AA5348"/>
      <c r="AC5348"/>
      <c r="AD5348"/>
      <c r="AE5348"/>
      <c r="AG5348"/>
      <c r="AH5348"/>
      <c r="AI5348"/>
      <c r="AK5348"/>
      <c r="AL5348"/>
      <c r="AM5348"/>
      <c r="AO5348"/>
      <c r="AP5348"/>
      <c r="AQ5348"/>
      <c r="AS5348"/>
      <c r="AT5348"/>
      <c r="AU5348"/>
      <c r="AW5348"/>
      <c r="AX5348"/>
      <c r="AY5348"/>
      <c r="BA5348"/>
      <c r="BB5348"/>
      <c r="BC5348"/>
      <c r="BE5348"/>
      <c r="BF5348"/>
      <c r="BG5348"/>
      <c r="BI5348"/>
      <c r="BJ5348"/>
      <c r="BK5348"/>
      <c r="BM5348"/>
      <c r="BN5348"/>
      <c r="BO5348"/>
    </row>
    <row r="5349" spans="1:67">
      <c r="A5349"/>
      <c r="B5349"/>
      <c r="C5349"/>
      <c r="E5349"/>
      <c r="F5349"/>
      <c r="G5349"/>
      <c r="I5349"/>
      <c r="J5349"/>
      <c r="K5349"/>
      <c r="M5349"/>
      <c r="N5349"/>
      <c r="O5349"/>
      <c r="Q5349"/>
      <c r="R5349"/>
      <c r="S5349"/>
      <c r="U5349"/>
      <c r="V5349"/>
      <c r="W5349"/>
      <c r="Y5349"/>
      <c r="Z5349"/>
      <c r="AA5349"/>
      <c r="AC5349"/>
      <c r="AD5349"/>
      <c r="AE5349"/>
      <c r="AG5349"/>
      <c r="AH5349"/>
      <c r="AI5349"/>
      <c r="AK5349"/>
      <c r="AL5349"/>
      <c r="AM5349"/>
      <c r="AO5349"/>
      <c r="AP5349"/>
      <c r="AQ5349"/>
      <c r="AS5349"/>
      <c r="AT5349"/>
      <c r="AU5349"/>
      <c r="AW5349"/>
      <c r="AX5349"/>
      <c r="AY5349"/>
      <c r="BA5349"/>
      <c r="BB5349"/>
      <c r="BC5349"/>
      <c r="BE5349"/>
      <c r="BF5349"/>
      <c r="BG5349"/>
      <c r="BI5349"/>
      <c r="BJ5349"/>
      <c r="BK5349"/>
      <c r="BM5349"/>
      <c r="BN5349"/>
      <c r="BO5349"/>
    </row>
    <row r="5350" spans="1:67">
      <c r="A5350"/>
      <c r="B5350"/>
      <c r="C5350"/>
      <c r="E5350"/>
      <c r="F5350"/>
      <c r="G5350"/>
      <c r="I5350"/>
      <c r="J5350"/>
      <c r="K5350"/>
      <c r="M5350"/>
      <c r="N5350"/>
      <c r="O5350"/>
      <c r="Q5350"/>
      <c r="R5350"/>
      <c r="S5350"/>
      <c r="U5350"/>
      <c r="V5350"/>
      <c r="W5350"/>
      <c r="Y5350"/>
      <c r="Z5350"/>
      <c r="AA5350"/>
      <c r="AC5350"/>
      <c r="AD5350"/>
      <c r="AE5350"/>
      <c r="AG5350"/>
      <c r="AH5350"/>
      <c r="AI5350"/>
      <c r="AK5350"/>
      <c r="AL5350"/>
      <c r="AM5350"/>
      <c r="AO5350"/>
      <c r="AP5350"/>
      <c r="AQ5350"/>
      <c r="AS5350"/>
      <c r="AT5350"/>
      <c r="AU5350"/>
      <c r="AW5350"/>
      <c r="AX5350"/>
      <c r="AY5350"/>
      <c r="BA5350"/>
      <c r="BB5350"/>
      <c r="BC5350"/>
      <c r="BE5350"/>
      <c r="BF5350"/>
      <c r="BG5350"/>
      <c r="BI5350"/>
      <c r="BJ5350"/>
      <c r="BK5350"/>
      <c r="BM5350"/>
      <c r="BN5350"/>
      <c r="BO5350"/>
    </row>
    <row r="5351" spans="1:67">
      <c r="A5351"/>
      <c r="B5351"/>
      <c r="C5351"/>
      <c r="E5351"/>
      <c r="F5351"/>
      <c r="G5351"/>
      <c r="I5351"/>
      <c r="J5351"/>
      <c r="K5351"/>
      <c r="M5351"/>
      <c r="N5351"/>
      <c r="O5351"/>
      <c r="Q5351"/>
      <c r="R5351"/>
      <c r="S5351"/>
      <c r="U5351"/>
      <c r="V5351"/>
      <c r="W5351"/>
      <c r="Y5351"/>
      <c r="Z5351"/>
      <c r="AA5351"/>
      <c r="AC5351"/>
      <c r="AD5351"/>
      <c r="AE5351"/>
      <c r="AG5351"/>
      <c r="AH5351"/>
      <c r="AI5351"/>
      <c r="AK5351"/>
      <c r="AL5351"/>
      <c r="AM5351"/>
      <c r="AO5351"/>
      <c r="AP5351"/>
      <c r="AQ5351"/>
      <c r="AS5351"/>
      <c r="AT5351"/>
      <c r="AU5351"/>
      <c r="AW5351"/>
      <c r="AX5351"/>
      <c r="AY5351"/>
      <c r="BA5351"/>
      <c r="BB5351"/>
      <c r="BC5351"/>
      <c r="BE5351"/>
      <c r="BF5351"/>
      <c r="BG5351"/>
      <c r="BI5351"/>
      <c r="BJ5351"/>
      <c r="BK5351"/>
      <c r="BM5351"/>
      <c r="BN5351"/>
      <c r="BO5351"/>
    </row>
    <row r="5352" spans="1:67">
      <c r="A5352"/>
      <c r="B5352"/>
      <c r="C5352"/>
      <c r="E5352"/>
      <c r="F5352"/>
      <c r="G5352"/>
      <c r="I5352"/>
      <c r="J5352"/>
      <c r="K5352"/>
      <c r="M5352"/>
      <c r="N5352"/>
      <c r="O5352"/>
      <c r="Q5352"/>
      <c r="R5352"/>
      <c r="S5352"/>
      <c r="U5352"/>
      <c r="V5352"/>
      <c r="W5352"/>
      <c r="Y5352"/>
      <c r="Z5352"/>
      <c r="AA5352"/>
      <c r="AC5352"/>
      <c r="AD5352"/>
      <c r="AE5352"/>
      <c r="AG5352"/>
      <c r="AH5352"/>
      <c r="AI5352"/>
      <c r="AK5352"/>
      <c r="AL5352"/>
      <c r="AM5352"/>
      <c r="AO5352"/>
      <c r="AP5352"/>
      <c r="AQ5352"/>
      <c r="AS5352"/>
      <c r="AT5352"/>
      <c r="AU5352"/>
      <c r="AW5352"/>
      <c r="AX5352"/>
      <c r="AY5352"/>
      <c r="BA5352"/>
      <c r="BB5352"/>
      <c r="BC5352"/>
      <c r="BE5352"/>
      <c r="BF5352"/>
      <c r="BG5352"/>
      <c r="BI5352"/>
      <c r="BJ5352"/>
      <c r="BK5352"/>
      <c r="BM5352"/>
      <c r="BN5352"/>
      <c r="BO5352"/>
    </row>
    <row r="5353" spans="1:67">
      <c r="A5353"/>
      <c r="B5353"/>
      <c r="C5353"/>
      <c r="E5353"/>
      <c r="F5353"/>
      <c r="G5353"/>
      <c r="I5353"/>
      <c r="J5353"/>
      <c r="K5353"/>
      <c r="M5353"/>
      <c r="N5353"/>
      <c r="O5353"/>
      <c r="Q5353"/>
      <c r="R5353"/>
      <c r="S5353"/>
      <c r="U5353"/>
      <c r="V5353"/>
      <c r="W5353"/>
      <c r="Y5353"/>
      <c r="Z5353"/>
      <c r="AA5353"/>
      <c r="AC5353"/>
      <c r="AD5353"/>
      <c r="AE5353"/>
      <c r="AG5353"/>
      <c r="AH5353"/>
      <c r="AI5353"/>
      <c r="AK5353"/>
      <c r="AL5353"/>
      <c r="AM5353"/>
      <c r="AO5353"/>
      <c r="AP5353"/>
      <c r="AQ5353"/>
      <c r="AS5353"/>
      <c r="AT5353"/>
      <c r="AU5353"/>
      <c r="AW5353"/>
      <c r="AX5353"/>
      <c r="AY5353"/>
      <c r="BA5353"/>
      <c r="BB5353"/>
      <c r="BC5353"/>
      <c r="BE5353"/>
      <c r="BF5353"/>
      <c r="BG5353"/>
      <c r="BI5353"/>
      <c r="BJ5353"/>
      <c r="BK5353"/>
      <c r="BM5353"/>
      <c r="BN5353"/>
      <c r="BO5353"/>
    </row>
    <row r="5354" spans="1:67">
      <c r="A5354"/>
      <c r="B5354"/>
      <c r="C5354"/>
      <c r="E5354"/>
      <c r="F5354"/>
      <c r="G5354"/>
      <c r="I5354"/>
      <c r="J5354"/>
      <c r="K5354"/>
      <c r="M5354"/>
      <c r="N5354"/>
      <c r="O5354"/>
      <c r="Q5354"/>
      <c r="R5354"/>
      <c r="S5354"/>
      <c r="U5354"/>
      <c r="V5354"/>
      <c r="W5354"/>
      <c r="Y5354"/>
      <c r="Z5354"/>
      <c r="AA5354"/>
      <c r="AC5354"/>
      <c r="AD5354"/>
      <c r="AE5354"/>
      <c r="AG5354"/>
      <c r="AH5354"/>
      <c r="AI5354"/>
      <c r="AK5354"/>
      <c r="AL5354"/>
      <c r="AM5354"/>
      <c r="AO5354"/>
      <c r="AP5354"/>
      <c r="AQ5354"/>
      <c r="AS5354"/>
      <c r="AT5354"/>
      <c r="AU5354"/>
      <c r="AW5354"/>
      <c r="AX5354"/>
      <c r="AY5354"/>
      <c r="BA5354"/>
      <c r="BB5354"/>
      <c r="BC5354"/>
      <c r="BE5354"/>
      <c r="BF5354"/>
      <c r="BG5354"/>
      <c r="BI5354"/>
      <c r="BJ5354"/>
      <c r="BK5354"/>
      <c r="BM5354"/>
      <c r="BN5354"/>
      <c r="BO5354"/>
    </row>
    <row r="5355" spans="1:67">
      <c r="A5355"/>
      <c r="B5355"/>
      <c r="C5355"/>
      <c r="E5355"/>
      <c r="F5355"/>
      <c r="G5355"/>
      <c r="I5355"/>
      <c r="J5355"/>
      <c r="K5355"/>
      <c r="M5355"/>
      <c r="N5355"/>
      <c r="O5355"/>
      <c r="Q5355"/>
      <c r="R5355"/>
      <c r="S5355"/>
      <c r="U5355"/>
      <c r="V5355"/>
      <c r="W5355"/>
      <c r="Y5355"/>
      <c r="Z5355"/>
      <c r="AA5355"/>
      <c r="AC5355"/>
      <c r="AD5355"/>
      <c r="AE5355"/>
      <c r="AG5355"/>
      <c r="AH5355"/>
      <c r="AI5355"/>
      <c r="AK5355"/>
      <c r="AL5355"/>
      <c r="AM5355"/>
      <c r="AO5355"/>
      <c r="AP5355"/>
      <c r="AQ5355"/>
      <c r="AS5355"/>
      <c r="AT5355"/>
      <c r="AU5355"/>
      <c r="AW5355"/>
      <c r="AX5355"/>
      <c r="AY5355"/>
      <c r="BA5355"/>
      <c r="BB5355"/>
      <c r="BC5355"/>
      <c r="BE5355"/>
      <c r="BF5355"/>
      <c r="BG5355"/>
      <c r="BI5355"/>
      <c r="BJ5355"/>
      <c r="BK5355"/>
      <c r="BM5355"/>
      <c r="BN5355"/>
      <c r="BO5355"/>
    </row>
    <row r="5356" spans="1:67">
      <c r="A5356"/>
      <c r="B5356"/>
      <c r="C5356"/>
      <c r="E5356"/>
      <c r="F5356"/>
      <c r="G5356"/>
      <c r="I5356"/>
      <c r="J5356"/>
      <c r="K5356"/>
      <c r="M5356"/>
      <c r="N5356"/>
      <c r="O5356"/>
      <c r="Q5356"/>
      <c r="R5356"/>
      <c r="S5356"/>
      <c r="U5356"/>
      <c r="V5356"/>
      <c r="W5356"/>
      <c r="Y5356"/>
      <c r="Z5356"/>
      <c r="AA5356"/>
      <c r="AC5356"/>
      <c r="AD5356"/>
      <c r="AE5356"/>
      <c r="AG5356"/>
      <c r="AH5356"/>
      <c r="AI5356"/>
      <c r="AK5356"/>
      <c r="AL5356"/>
      <c r="AM5356"/>
      <c r="AO5356"/>
      <c r="AP5356"/>
      <c r="AQ5356"/>
      <c r="AS5356"/>
      <c r="AT5356"/>
      <c r="AU5356"/>
      <c r="AW5356"/>
      <c r="AX5356"/>
      <c r="AY5356"/>
      <c r="BA5356"/>
      <c r="BB5356"/>
      <c r="BC5356"/>
      <c r="BE5356"/>
      <c r="BF5356"/>
      <c r="BG5356"/>
      <c r="BI5356"/>
      <c r="BJ5356"/>
      <c r="BK5356"/>
      <c r="BM5356"/>
      <c r="BN5356"/>
      <c r="BO5356"/>
    </row>
    <row r="5357" spans="1:67">
      <c r="A5357"/>
      <c r="B5357"/>
      <c r="C5357"/>
      <c r="E5357"/>
      <c r="F5357"/>
      <c r="G5357"/>
      <c r="I5357"/>
      <c r="J5357"/>
      <c r="K5357"/>
      <c r="M5357"/>
      <c r="N5357"/>
      <c r="O5357"/>
      <c r="Q5357"/>
      <c r="R5357"/>
      <c r="S5357"/>
      <c r="U5357"/>
      <c r="V5357"/>
      <c r="W5357"/>
      <c r="Y5357"/>
      <c r="Z5357"/>
      <c r="AA5357"/>
      <c r="AC5357"/>
      <c r="AD5357"/>
      <c r="AE5357"/>
      <c r="AG5357"/>
      <c r="AH5357"/>
      <c r="AI5357"/>
      <c r="AK5357"/>
      <c r="AL5357"/>
      <c r="AM5357"/>
      <c r="AO5357"/>
      <c r="AP5357"/>
      <c r="AQ5357"/>
      <c r="AS5357"/>
      <c r="AT5357"/>
      <c r="AU5357"/>
      <c r="AW5357"/>
      <c r="AX5357"/>
      <c r="AY5357"/>
      <c r="BA5357"/>
      <c r="BB5357"/>
      <c r="BC5357"/>
      <c r="BE5357"/>
      <c r="BF5357"/>
      <c r="BG5357"/>
      <c r="BI5357"/>
      <c r="BJ5357"/>
      <c r="BK5357"/>
      <c r="BM5357"/>
      <c r="BN5357"/>
      <c r="BO5357"/>
    </row>
    <row r="5358" spans="1:67">
      <c r="A5358"/>
      <c r="B5358"/>
      <c r="C5358"/>
      <c r="E5358"/>
      <c r="F5358"/>
      <c r="G5358"/>
      <c r="I5358"/>
      <c r="J5358"/>
      <c r="K5358"/>
      <c r="M5358"/>
      <c r="N5358"/>
      <c r="O5358"/>
      <c r="Q5358"/>
      <c r="R5358"/>
      <c r="S5358"/>
      <c r="U5358"/>
      <c r="V5358"/>
      <c r="W5358"/>
      <c r="Y5358"/>
      <c r="Z5358"/>
      <c r="AA5358"/>
      <c r="AC5358"/>
      <c r="AD5358"/>
      <c r="AE5358"/>
      <c r="AG5358"/>
      <c r="AH5358"/>
      <c r="AI5358"/>
      <c r="AK5358"/>
      <c r="AL5358"/>
      <c r="AM5358"/>
      <c r="AO5358"/>
      <c r="AP5358"/>
      <c r="AQ5358"/>
      <c r="AS5358"/>
      <c r="AT5358"/>
      <c r="AU5358"/>
      <c r="AW5358"/>
      <c r="AX5358"/>
      <c r="AY5358"/>
      <c r="BA5358"/>
      <c r="BB5358"/>
      <c r="BC5358"/>
      <c r="BE5358"/>
      <c r="BF5358"/>
      <c r="BG5358"/>
      <c r="BI5358"/>
      <c r="BJ5358"/>
      <c r="BK5358"/>
      <c r="BM5358"/>
      <c r="BN5358"/>
      <c r="BO5358"/>
    </row>
    <row r="5359" spans="1:67">
      <c r="A5359"/>
      <c r="B5359"/>
      <c r="C5359"/>
      <c r="E5359"/>
      <c r="F5359"/>
      <c r="G5359"/>
      <c r="I5359"/>
      <c r="J5359"/>
      <c r="K5359"/>
      <c r="M5359"/>
      <c r="N5359"/>
      <c r="O5359"/>
      <c r="Q5359"/>
      <c r="R5359"/>
      <c r="S5359"/>
      <c r="U5359"/>
      <c r="V5359"/>
      <c r="W5359"/>
      <c r="Y5359"/>
      <c r="Z5359"/>
      <c r="AA5359"/>
      <c r="AC5359"/>
      <c r="AD5359"/>
      <c r="AE5359"/>
      <c r="AG5359"/>
      <c r="AH5359"/>
      <c r="AI5359"/>
      <c r="AK5359"/>
      <c r="AL5359"/>
      <c r="AM5359"/>
      <c r="AO5359"/>
      <c r="AP5359"/>
      <c r="AQ5359"/>
      <c r="AS5359"/>
      <c r="AT5359"/>
      <c r="AU5359"/>
      <c r="AW5359"/>
      <c r="AX5359"/>
      <c r="AY5359"/>
      <c r="BA5359"/>
      <c r="BB5359"/>
      <c r="BC5359"/>
      <c r="BE5359"/>
      <c r="BF5359"/>
      <c r="BG5359"/>
      <c r="BI5359"/>
      <c r="BJ5359"/>
      <c r="BK5359"/>
      <c r="BM5359"/>
      <c r="BN5359"/>
      <c r="BO5359"/>
    </row>
    <row r="5360" spans="1:67">
      <c r="A5360"/>
      <c r="B5360"/>
      <c r="C5360"/>
      <c r="E5360"/>
      <c r="F5360"/>
      <c r="G5360"/>
      <c r="I5360"/>
      <c r="J5360"/>
      <c r="K5360"/>
      <c r="M5360"/>
      <c r="N5360"/>
      <c r="O5360"/>
      <c r="Q5360"/>
      <c r="R5360"/>
      <c r="S5360"/>
      <c r="U5360"/>
      <c r="V5360"/>
      <c r="W5360"/>
      <c r="Y5360"/>
      <c r="Z5360"/>
      <c r="AA5360"/>
      <c r="AC5360"/>
      <c r="AD5360"/>
      <c r="AE5360"/>
      <c r="AG5360"/>
      <c r="AH5360"/>
      <c r="AI5360"/>
      <c r="AK5360"/>
      <c r="AL5360"/>
      <c r="AM5360"/>
      <c r="AO5360"/>
      <c r="AP5360"/>
      <c r="AQ5360"/>
      <c r="AS5360"/>
      <c r="AT5360"/>
      <c r="AU5360"/>
      <c r="AW5360"/>
      <c r="AX5360"/>
      <c r="AY5360"/>
      <c r="BA5360"/>
      <c r="BB5360"/>
      <c r="BC5360"/>
      <c r="BE5360"/>
      <c r="BF5360"/>
      <c r="BG5360"/>
      <c r="BI5360"/>
      <c r="BJ5360"/>
      <c r="BK5360"/>
      <c r="BM5360"/>
      <c r="BN5360"/>
      <c r="BO5360"/>
    </row>
    <row r="5361" spans="1:67">
      <c r="A5361"/>
      <c r="B5361"/>
      <c r="C5361"/>
      <c r="E5361"/>
      <c r="F5361"/>
      <c r="G5361"/>
      <c r="I5361"/>
      <c r="J5361"/>
      <c r="K5361"/>
      <c r="M5361"/>
      <c r="N5361"/>
      <c r="O5361"/>
      <c r="Q5361"/>
      <c r="R5361"/>
      <c r="S5361"/>
      <c r="U5361"/>
      <c r="V5361"/>
      <c r="W5361"/>
      <c r="Y5361"/>
      <c r="Z5361"/>
      <c r="AA5361"/>
      <c r="AC5361"/>
      <c r="AD5361"/>
      <c r="AE5361"/>
      <c r="AG5361"/>
      <c r="AH5361"/>
      <c r="AI5361"/>
      <c r="AK5361"/>
      <c r="AL5361"/>
      <c r="AM5361"/>
      <c r="AO5361"/>
      <c r="AP5361"/>
      <c r="AQ5361"/>
      <c r="AS5361"/>
      <c r="AT5361"/>
      <c r="AU5361"/>
      <c r="AW5361"/>
      <c r="AX5361"/>
      <c r="AY5361"/>
      <c r="BA5361"/>
      <c r="BB5361"/>
      <c r="BC5361"/>
      <c r="BE5361"/>
      <c r="BF5361"/>
      <c r="BG5361"/>
      <c r="BI5361"/>
      <c r="BJ5361"/>
      <c r="BK5361"/>
      <c r="BM5361"/>
      <c r="BN5361"/>
      <c r="BO5361"/>
    </row>
    <row r="5362" spans="1:67">
      <c r="A5362"/>
      <c r="B5362"/>
      <c r="C5362"/>
      <c r="E5362"/>
      <c r="F5362"/>
      <c r="G5362"/>
      <c r="I5362"/>
      <c r="J5362"/>
      <c r="K5362"/>
      <c r="M5362"/>
      <c r="N5362"/>
      <c r="O5362"/>
      <c r="Q5362"/>
      <c r="R5362"/>
      <c r="S5362"/>
      <c r="U5362"/>
      <c r="V5362"/>
      <c r="W5362"/>
      <c r="Y5362"/>
      <c r="Z5362"/>
      <c r="AA5362"/>
      <c r="AC5362"/>
      <c r="AD5362"/>
      <c r="AE5362"/>
      <c r="AG5362"/>
      <c r="AH5362"/>
      <c r="AI5362"/>
      <c r="AK5362"/>
      <c r="AL5362"/>
      <c r="AM5362"/>
      <c r="AO5362"/>
      <c r="AP5362"/>
      <c r="AQ5362"/>
      <c r="AS5362"/>
      <c r="AT5362"/>
      <c r="AU5362"/>
      <c r="AW5362"/>
      <c r="AX5362"/>
      <c r="AY5362"/>
      <c r="BA5362"/>
      <c r="BB5362"/>
      <c r="BC5362"/>
      <c r="BE5362"/>
      <c r="BF5362"/>
      <c r="BG5362"/>
      <c r="BI5362"/>
      <c r="BJ5362"/>
      <c r="BK5362"/>
      <c r="BM5362"/>
      <c r="BN5362"/>
      <c r="BO5362"/>
    </row>
    <row r="5363" spans="1:67">
      <c r="A5363"/>
      <c r="B5363"/>
      <c r="C5363"/>
      <c r="E5363"/>
      <c r="F5363"/>
      <c r="G5363"/>
      <c r="I5363"/>
      <c r="J5363"/>
      <c r="K5363"/>
      <c r="M5363"/>
      <c r="N5363"/>
      <c r="O5363"/>
      <c r="Q5363"/>
      <c r="R5363"/>
      <c r="S5363"/>
      <c r="U5363"/>
      <c r="V5363"/>
      <c r="W5363"/>
      <c r="Y5363"/>
      <c r="Z5363"/>
      <c r="AA5363"/>
      <c r="AC5363"/>
      <c r="AD5363"/>
      <c r="AE5363"/>
      <c r="AG5363"/>
      <c r="AH5363"/>
      <c r="AI5363"/>
      <c r="AK5363"/>
      <c r="AL5363"/>
      <c r="AM5363"/>
      <c r="AO5363"/>
      <c r="AP5363"/>
      <c r="AQ5363"/>
      <c r="AS5363"/>
      <c r="AT5363"/>
      <c r="AU5363"/>
      <c r="AW5363"/>
      <c r="AX5363"/>
      <c r="AY5363"/>
      <c r="BA5363"/>
      <c r="BB5363"/>
      <c r="BC5363"/>
      <c r="BE5363"/>
      <c r="BF5363"/>
      <c r="BG5363"/>
      <c r="BI5363"/>
      <c r="BJ5363"/>
      <c r="BK5363"/>
      <c r="BM5363"/>
      <c r="BN5363"/>
      <c r="BO5363"/>
    </row>
    <row r="5364" spans="1:67">
      <c r="A5364"/>
      <c r="B5364"/>
      <c r="C5364"/>
      <c r="E5364"/>
      <c r="F5364"/>
      <c r="G5364"/>
      <c r="I5364"/>
      <c r="J5364"/>
      <c r="K5364"/>
      <c r="M5364"/>
      <c r="N5364"/>
      <c r="O5364"/>
      <c r="Q5364"/>
      <c r="R5364"/>
      <c r="S5364"/>
      <c r="U5364"/>
      <c r="V5364"/>
      <c r="W5364"/>
      <c r="Y5364"/>
      <c r="Z5364"/>
      <c r="AA5364"/>
      <c r="AC5364"/>
      <c r="AD5364"/>
      <c r="AE5364"/>
      <c r="AG5364"/>
      <c r="AH5364"/>
      <c r="AI5364"/>
      <c r="AK5364"/>
      <c r="AL5364"/>
      <c r="AM5364"/>
      <c r="AO5364"/>
      <c r="AP5364"/>
      <c r="AQ5364"/>
      <c r="AS5364"/>
      <c r="AT5364"/>
      <c r="AU5364"/>
      <c r="AW5364"/>
      <c r="AX5364"/>
      <c r="AY5364"/>
      <c r="BA5364"/>
      <c r="BB5364"/>
      <c r="BC5364"/>
      <c r="BE5364"/>
      <c r="BF5364"/>
      <c r="BG5364"/>
      <c r="BI5364"/>
      <c r="BJ5364"/>
      <c r="BK5364"/>
      <c r="BM5364"/>
      <c r="BN5364"/>
      <c r="BO5364"/>
    </row>
    <row r="5365" spans="1:67">
      <c r="A5365"/>
      <c r="B5365"/>
      <c r="C5365"/>
      <c r="E5365"/>
      <c r="F5365"/>
      <c r="G5365"/>
      <c r="I5365"/>
      <c r="J5365"/>
      <c r="K5365"/>
      <c r="M5365"/>
      <c r="N5365"/>
      <c r="O5365"/>
      <c r="Q5365"/>
      <c r="R5365"/>
      <c r="S5365"/>
      <c r="U5365"/>
      <c r="V5365"/>
      <c r="W5365"/>
      <c r="Y5365"/>
      <c r="Z5365"/>
      <c r="AA5365"/>
      <c r="AC5365"/>
      <c r="AD5365"/>
      <c r="AE5365"/>
      <c r="AG5365"/>
      <c r="AH5365"/>
      <c r="AI5365"/>
      <c r="AK5365"/>
      <c r="AL5365"/>
      <c r="AM5365"/>
      <c r="AO5365"/>
      <c r="AP5365"/>
      <c r="AQ5365"/>
      <c r="AS5365"/>
      <c r="AT5365"/>
      <c r="AU5365"/>
      <c r="AW5365"/>
      <c r="AX5365"/>
      <c r="AY5365"/>
      <c r="BA5365"/>
      <c r="BB5365"/>
      <c r="BC5365"/>
      <c r="BE5365"/>
      <c r="BF5365"/>
      <c r="BG5365"/>
      <c r="BI5365"/>
      <c r="BJ5365"/>
      <c r="BK5365"/>
      <c r="BM5365"/>
      <c r="BN5365"/>
      <c r="BO5365"/>
    </row>
    <row r="5366" spans="1:67">
      <c r="A5366"/>
      <c r="B5366"/>
      <c r="C5366"/>
      <c r="E5366"/>
      <c r="F5366"/>
      <c r="G5366"/>
      <c r="I5366"/>
      <c r="J5366"/>
      <c r="K5366"/>
      <c r="M5366"/>
      <c r="N5366"/>
      <c r="O5366"/>
      <c r="Q5366"/>
      <c r="R5366"/>
      <c r="S5366"/>
      <c r="U5366"/>
      <c r="V5366"/>
      <c r="W5366"/>
      <c r="Y5366"/>
      <c r="Z5366"/>
      <c r="AA5366"/>
      <c r="AC5366"/>
      <c r="AD5366"/>
      <c r="AE5366"/>
      <c r="AG5366"/>
      <c r="AH5366"/>
      <c r="AI5366"/>
      <c r="AK5366"/>
      <c r="AL5366"/>
      <c r="AM5366"/>
      <c r="AO5366"/>
      <c r="AP5366"/>
      <c r="AQ5366"/>
      <c r="AS5366"/>
      <c r="AT5366"/>
      <c r="AU5366"/>
      <c r="AW5366"/>
      <c r="AX5366"/>
      <c r="AY5366"/>
      <c r="BA5366"/>
      <c r="BB5366"/>
      <c r="BC5366"/>
      <c r="BE5366"/>
      <c r="BF5366"/>
      <c r="BG5366"/>
      <c r="BI5366"/>
      <c r="BJ5366"/>
      <c r="BK5366"/>
      <c r="BM5366"/>
      <c r="BN5366"/>
      <c r="BO5366"/>
    </row>
    <row r="5367" spans="1:67">
      <c r="A5367"/>
      <c r="B5367"/>
      <c r="C5367"/>
      <c r="E5367"/>
      <c r="F5367"/>
      <c r="G5367"/>
      <c r="I5367"/>
      <c r="J5367"/>
      <c r="K5367"/>
      <c r="M5367"/>
      <c r="N5367"/>
      <c r="O5367"/>
      <c r="Q5367"/>
      <c r="R5367"/>
      <c r="S5367"/>
      <c r="U5367"/>
      <c r="V5367"/>
      <c r="W5367"/>
      <c r="Y5367"/>
      <c r="Z5367"/>
      <c r="AA5367"/>
      <c r="AC5367"/>
      <c r="AD5367"/>
      <c r="AE5367"/>
      <c r="AG5367"/>
      <c r="AH5367"/>
      <c r="AI5367"/>
      <c r="AK5367"/>
      <c r="AL5367"/>
      <c r="AM5367"/>
      <c r="AO5367"/>
      <c r="AP5367"/>
      <c r="AQ5367"/>
      <c r="AS5367"/>
      <c r="AT5367"/>
      <c r="AU5367"/>
      <c r="AW5367"/>
      <c r="AX5367"/>
      <c r="AY5367"/>
      <c r="BA5367"/>
      <c r="BB5367"/>
      <c r="BC5367"/>
      <c r="BE5367"/>
      <c r="BF5367"/>
      <c r="BG5367"/>
      <c r="BI5367"/>
      <c r="BJ5367"/>
      <c r="BK5367"/>
      <c r="BM5367"/>
      <c r="BN5367"/>
      <c r="BO5367"/>
    </row>
    <row r="5368" spans="1:67">
      <c r="A5368"/>
      <c r="B5368"/>
      <c r="C5368"/>
      <c r="E5368"/>
      <c r="F5368"/>
      <c r="G5368"/>
      <c r="I5368"/>
      <c r="J5368"/>
      <c r="K5368"/>
      <c r="M5368"/>
      <c r="N5368"/>
      <c r="O5368"/>
      <c r="Q5368"/>
      <c r="R5368"/>
      <c r="S5368"/>
      <c r="U5368"/>
      <c r="V5368"/>
      <c r="W5368"/>
      <c r="Y5368"/>
      <c r="Z5368"/>
      <c r="AA5368"/>
      <c r="AC5368"/>
      <c r="AD5368"/>
      <c r="AE5368"/>
      <c r="AG5368"/>
      <c r="AH5368"/>
      <c r="AI5368"/>
      <c r="AK5368"/>
      <c r="AL5368"/>
      <c r="AM5368"/>
      <c r="AO5368"/>
      <c r="AP5368"/>
      <c r="AQ5368"/>
      <c r="AS5368"/>
      <c r="AT5368"/>
      <c r="AU5368"/>
      <c r="AW5368"/>
      <c r="AX5368"/>
      <c r="AY5368"/>
      <c r="BA5368"/>
      <c r="BB5368"/>
      <c r="BC5368"/>
      <c r="BE5368"/>
      <c r="BF5368"/>
      <c r="BG5368"/>
      <c r="BI5368"/>
      <c r="BJ5368"/>
      <c r="BK5368"/>
      <c r="BM5368"/>
      <c r="BN5368"/>
      <c r="BO5368"/>
    </row>
    <row r="5369" spans="1:67">
      <c r="A5369"/>
      <c r="B5369"/>
      <c r="C5369"/>
      <c r="E5369"/>
      <c r="F5369"/>
      <c r="G5369"/>
      <c r="I5369"/>
      <c r="J5369"/>
      <c r="K5369"/>
      <c r="M5369"/>
      <c r="N5369"/>
      <c r="O5369"/>
      <c r="Q5369"/>
      <c r="R5369"/>
      <c r="S5369"/>
      <c r="U5369"/>
      <c r="V5369"/>
      <c r="W5369"/>
      <c r="Y5369"/>
      <c r="Z5369"/>
      <c r="AA5369"/>
      <c r="AC5369"/>
      <c r="AD5369"/>
      <c r="AE5369"/>
      <c r="AG5369"/>
      <c r="AH5369"/>
      <c r="AI5369"/>
      <c r="AK5369"/>
      <c r="AL5369"/>
      <c r="AM5369"/>
      <c r="AO5369"/>
      <c r="AP5369"/>
      <c r="AQ5369"/>
      <c r="AS5369"/>
      <c r="AT5369"/>
      <c r="AU5369"/>
      <c r="AW5369"/>
      <c r="AX5369"/>
      <c r="AY5369"/>
      <c r="BA5369"/>
      <c r="BB5369"/>
      <c r="BC5369"/>
      <c r="BE5369"/>
      <c r="BF5369"/>
      <c r="BG5369"/>
      <c r="BI5369"/>
      <c r="BJ5369"/>
      <c r="BK5369"/>
      <c r="BM5369"/>
      <c r="BN5369"/>
      <c r="BO5369"/>
    </row>
    <row r="5370" spans="1:67">
      <c r="A5370"/>
      <c r="B5370"/>
      <c r="C5370"/>
      <c r="E5370"/>
      <c r="F5370"/>
      <c r="G5370"/>
      <c r="I5370"/>
      <c r="J5370"/>
      <c r="K5370"/>
      <c r="M5370"/>
      <c r="N5370"/>
      <c r="O5370"/>
      <c r="Q5370"/>
      <c r="R5370"/>
      <c r="S5370"/>
      <c r="U5370"/>
      <c r="V5370"/>
      <c r="W5370"/>
      <c r="Y5370"/>
      <c r="Z5370"/>
      <c r="AA5370"/>
      <c r="AC5370"/>
      <c r="AD5370"/>
      <c r="AE5370"/>
      <c r="AG5370"/>
      <c r="AH5370"/>
      <c r="AI5370"/>
      <c r="AK5370"/>
      <c r="AL5370"/>
      <c r="AM5370"/>
      <c r="AO5370"/>
      <c r="AP5370"/>
      <c r="AQ5370"/>
      <c r="AS5370"/>
      <c r="AT5370"/>
      <c r="AU5370"/>
      <c r="AW5370"/>
      <c r="AX5370"/>
      <c r="AY5370"/>
      <c r="BA5370"/>
      <c r="BB5370"/>
      <c r="BC5370"/>
      <c r="BE5370"/>
      <c r="BF5370"/>
      <c r="BG5370"/>
      <c r="BI5370"/>
      <c r="BJ5370"/>
      <c r="BK5370"/>
      <c r="BM5370"/>
      <c r="BN5370"/>
      <c r="BO5370"/>
    </row>
    <row r="5371" spans="1:67">
      <c r="A5371"/>
      <c r="B5371"/>
      <c r="C5371"/>
      <c r="E5371"/>
      <c r="F5371"/>
      <c r="G5371"/>
      <c r="I5371"/>
      <c r="J5371"/>
      <c r="K5371"/>
      <c r="M5371"/>
      <c r="N5371"/>
      <c r="O5371"/>
      <c r="Q5371"/>
      <c r="R5371"/>
      <c r="S5371"/>
      <c r="U5371"/>
      <c r="V5371"/>
      <c r="W5371"/>
      <c r="Y5371"/>
      <c r="Z5371"/>
      <c r="AA5371"/>
      <c r="AC5371"/>
      <c r="AD5371"/>
      <c r="AE5371"/>
      <c r="AG5371"/>
      <c r="AH5371"/>
      <c r="AI5371"/>
      <c r="AK5371"/>
      <c r="AL5371"/>
      <c r="AM5371"/>
      <c r="AO5371"/>
      <c r="AP5371"/>
      <c r="AQ5371"/>
      <c r="AS5371"/>
      <c r="AT5371"/>
      <c r="AU5371"/>
      <c r="AW5371"/>
      <c r="AX5371"/>
      <c r="AY5371"/>
      <c r="BA5371"/>
      <c r="BB5371"/>
      <c r="BC5371"/>
      <c r="BE5371"/>
      <c r="BF5371"/>
      <c r="BG5371"/>
      <c r="BI5371"/>
      <c r="BJ5371"/>
      <c r="BK5371"/>
      <c r="BM5371"/>
      <c r="BN5371"/>
      <c r="BO5371"/>
    </row>
    <row r="5372" spans="1:67">
      <c r="A5372"/>
      <c r="B5372"/>
      <c r="C5372"/>
      <c r="E5372"/>
      <c r="F5372"/>
      <c r="G5372"/>
      <c r="I5372"/>
      <c r="J5372"/>
      <c r="K5372"/>
      <c r="M5372"/>
      <c r="N5372"/>
      <c r="O5372"/>
      <c r="Q5372"/>
      <c r="R5372"/>
      <c r="S5372"/>
      <c r="U5372"/>
      <c r="V5372"/>
      <c r="W5372"/>
      <c r="Y5372"/>
      <c r="Z5372"/>
      <c r="AA5372"/>
      <c r="AC5372"/>
      <c r="AD5372"/>
      <c r="AE5372"/>
      <c r="AG5372"/>
      <c r="AH5372"/>
      <c r="AI5372"/>
      <c r="AK5372"/>
      <c r="AL5372"/>
      <c r="AM5372"/>
      <c r="AO5372"/>
      <c r="AP5372"/>
      <c r="AQ5372"/>
      <c r="AS5372"/>
      <c r="AT5372"/>
      <c r="AU5372"/>
      <c r="AW5372"/>
      <c r="AX5372"/>
      <c r="AY5372"/>
      <c r="BA5372"/>
      <c r="BB5372"/>
      <c r="BC5372"/>
      <c r="BE5372"/>
      <c r="BF5372"/>
      <c r="BG5372"/>
      <c r="BI5372"/>
      <c r="BJ5372"/>
      <c r="BK5372"/>
      <c r="BM5372"/>
      <c r="BN5372"/>
      <c r="BO5372"/>
    </row>
    <row r="5373" spans="1:67">
      <c r="A5373"/>
      <c r="B5373"/>
      <c r="C5373"/>
      <c r="E5373"/>
      <c r="F5373"/>
      <c r="G5373"/>
      <c r="I5373"/>
      <c r="J5373"/>
      <c r="K5373"/>
      <c r="M5373"/>
      <c r="N5373"/>
      <c r="O5373"/>
      <c r="Q5373"/>
      <c r="R5373"/>
      <c r="S5373"/>
      <c r="U5373"/>
      <c r="V5373"/>
      <c r="W5373"/>
      <c r="Y5373"/>
      <c r="Z5373"/>
      <c r="AA5373"/>
      <c r="AC5373"/>
      <c r="AD5373"/>
      <c r="AE5373"/>
      <c r="AG5373"/>
      <c r="AH5373"/>
      <c r="AI5373"/>
      <c r="AK5373"/>
      <c r="AL5373"/>
      <c r="AM5373"/>
      <c r="AO5373"/>
      <c r="AP5373"/>
      <c r="AQ5373"/>
      <c r="AS5373"/>
      <c r="AT5373"/>
      <c r="AU5373"/>
      <c r="AW5373"/>
      <c r="AX5373"/>
      <c r="AY5373"/>
      <c r="BA5373"/>
      <c r="BB5373"/>
      <c r="BC5373"/>
      <c r="BE5373"/>
      <c r="BF5373"/>
      <c r="BG5373"/>
      <c r="BI5373"/>
      <c r="BJ5373"/>
      <c r="BK5373"/>
      <c r="BM5373"/>
      <c r="BN5373"/>
      <c r="BO5373"/>
    </row>
    <row r="5374" spans="1:67">
      <c r="A5374"/>
      <c r="B5374"/>
      <c r="C5374"/>
      <c r="E5374"/>
      <c r="F5374"/>
      <c r="G5374"/>
      <c r="I5374"/>
      <c r="J5374"/>
      <c r="K5374"/>
      <c r="M5374"/>
      <c r="N5374"/>
      <c r="O5374"/>
      <c r="Q5374"/>
      <c r="R5374"/>
      <c r="S5374"/>
      <c r="U5374"/>
      <c r="V5374"/>
      <c r="W5374"/>
      <c r="Y5374"/>
      <c r="Z5374"/>
      <c r="AA5374"/>
      <c r="AC5374"/>
      <c r="AD5374"/>
      <c r="AE5374"/>
      <c r="AG5374"/>
      <c r="AH5374"/>
      <c r="AI5374"/>
      <c r="AK5374"/>
      <c r="AL5374"/>
      <c r="AM5374"/>
      <c r="AO5374"/>
      <c r="AP5374"/>
      <c r="AQ5374"/>
      <c r="AS5374"/>
      <c r="AT5374"/>
      <c r="AU5374"/>
      <c r="AW5374"/>
      <c r="AX5374"/>
      <c r="AY5374"/>
      <c r="BA5374"/>
      <c r="BB5374"/>
      <c r="BC5374"/>
      <c r="BE5374"/>
      <c r="BF5374"/>
      <c r="BG5374"/>
      <c r="BI5374"/>
      <c r="BJ5374"/>
      <c r="BK5374"/>
      <c r="BM5374"/>
      <c r="BN5374"/>
      <c r="BO5374"/>
    </row>
    <row r="5375" spans="1:67">
      <c r="A5375"/>
      <c r="B5375"/>
      <c r="C5375"/>
      <c r="E5375"/>
      <c r="F5375"/>
      <c r="G5375"/>
      <c r="I5375"/>
      <c r="J5375"/>
      <c r="K5375"/>
      <c r="M5375"/>
      <c r="N5375"/>
      <c r="O5375"/>
      <c r="Q5375"/>
      <c r="R5375"/>
      <c r="S5375"/>
      <c r="U5375"/>
      <c r="V5375"/>
      <c r="W5375"/>
      <c r="Y5375"/>
      <c r="Z5375"/>
      <c r="AA5375"/>
      <c r="AC5375"/>
      <c r="AD5375"/>
      <c r="AE5375"/>
      <c r="AG5375"/>
      <c r="AH5375"/>
      <c r="AI5375"/>
      <c r="AK5375"/>
      <c r="AL5375"/>
      <c r="AM5375"/>
      <c r="AO5375"/>
      <c r="AP5375"/>
      <c r="AQ5375"/>
      <c r="AS5375"/>
      <c r="AT5375"/>
      <c r="AU5375"/>
      <c r="AW5375"/>
      <c r="AX5375"/>
      <c r="AY5375"/>
      <c r="BA5375"/>
      <c r="BB5375"/>
      <c r="BC5375"/>
      <c r="BE5375"/>
      <c r="BF5375"/>
      <c r="BG5375"/>
      <c r="BI5375"/>
      <c r="BJ5375"/>
      <c r="BK5375"/>
      <c r="BM5375"/>
      <c r="BN5375"/>
      <c r="BO5375"/>
    </row>
    <row r="5376" spans="1:67">
      <c r="A5376"/>
      <c r="B5376"/>
      <c r="C5376"/>
      <c r="E5376"/>
      <c r="F5376"/>
      <c r="G5376"/>
      <c r="I5376"/>
      <c r="J5376"/>
      <c r="K5376"/>
      <c r="M5376"/>
      <c r="N5376"/>
      <c r="O5376"/>
      <c r="Q5376"/>
      <c r="R5376"/>
      <c r="S5376"/>
      <c r="U5376"/>
      <c r="V5376"/>
      <c r="W5376"/>
      <c r="Y5376"/>
      <c r="Z5376"/>
      <c r="AA5376"/>
      <c r="AC5376"/>
      <c r="AD5376"/>
      <c r="AE5376"/>
      <c r="AG5376"/>
      <c r="AH5376"/>
      <c r="AI5376"/>
      <c r="AK5376"/>
      <c r="AL5376"/>
      <c r="AM5376"/>
      <c r="AO5376"/>
      <c r="AP5376"/>
      <c r="AQ5376"/>
      <c r="AS5376"/>
      <c r="AT5376"/>
      <c r="AU5376"/>
      <c r="AW5376"/>
      <c r="AX5376"/>
      <c r="AY5376"/>
      <c r="BA5376"/>
      <c r="BB5376"/>
      <c r="BC5376"/>
      <c r="BE5376"/>
      <c r="BF5376"/>
      <c r="BG5376"/>
      <c r="BI5376"/>
      <c r="BJ5376"/>
      <c r="BK5376"/>
      <c r="BM5376"/>
      <c r="BN5376"/>
      <c r="BO5376"/>
    </row>
    <row r="5377" spans="1:67">
      <c r="A5377"/>
      <c r="B5377"/>
      <c r="C5377"/>
      <c r="E5377"/>
      <c r="F5377"/>
      <c r="G5377"/>
      <c r="I5377"/>
      <c r="J5377"/>
      <c r="K5377"/>
      <c r="M5377"/>
      <c r="N5377"/>
      <c r="O5377"/>
      <c r="Q5377"/>
      <c r="R5377"/>
      <c r="S5377"/>
      <c r="U5377"/>
      <c r="V5377"/>
      <c r="W5377"/>
      <c r="Y5377"/>
      <c r="Z5377"/>
      <c r="AA5377"/>
      <c r="AC5377"/>
      <c r="AD5377"/>
      <c r="AE5377"/>
      <c r="AG5377"/>
      <c r="AH5377"/>
      <c r="AI5377"/>
      <c r="AK5377"/>
      <c r="AL5377"/>
      <c r="AM5377"/>
      <c r="AO5377"/>
      <c r="AP5377"/>
      <c r="AQ5377"/>
      <c r="AS5377"/>
      <c r="AT5377"/>
      <c r="AU5377"/>
      <c r="AW5377"/>
      <c r="AX5377"/>
      <c r="AY5377"/>
      <c r="BA5377"/>
      <c r="BB5377"/>
      <c r="BC5377"/>
      <c r="BE5377"/>
      <c r="BF5377"/>
      <c r="BG5377"/>
      <c r="BI5377"/>
      <c r="BJ5377"/>
      <c r="BK5377"/>
      <c r="BM5377"/>
      <c r="BN5377"/>
      <c r="BO5377"/>
    </row>
    <row r="5378" spans="1:67">
      <c r="A5378"/>
      <c r="B5378"/>
      <c r="C5378"/>
      <c r="E5378"/>
      <c r="F5378"/>
      <c r="G5378"/>
      <c r="I5378"/>
      <c r="J5378"/>
      <c r="K5378"/>
      <c r="M5378"/>
      <c r="N5378"/>
      <c r="O5378"/>
      <c r="Q5378"/>
      <c r="R5378"/>
      <c r="S5378"/>
      <c r="U5378"/>
      <c r="V5378"/>
      <c r="W5378"/>
      <c r="Y5378"/>
      <c r="Z5378"/>
      <c r="AA5378"/>
      <c r="AC5378"/>
      <c r="AD5378"/>
      <c r="AE5378"/>
      <c r="AG5378"/>
      <c r="AH5378"/>
      <c r="AI5378"/>
      <c r="AK5378"/>
      <c r="AL5378"/>
      <c r="AM5378"/>
      <c r="AO5378"/>
      <c r="AP5378"/>
      <c r="AQ5378"/>
      <c r="AS5378"/>
      <c r="AT5378"/>
      <c r="AU5378"/>
      <c r="AW5378"/>
      <c r="AX5378"/>
      <c r="AY5378"/>
      <c r="BA5378"/>
      <c r="BB5378"/>
      <c r="BC5378"/>
      <c r="BE5378"/>
      <c r="BF5378"/>
      <c r="BG5378"/>
      <c r="BI5378"/>
      <c r="BJ5378"/>
      <c r="BK5378"/>
      <c r="BM5378"/>
      <c r="BN5378"/>
      <c r="BO5378"/>
    </row>
    <row r="5379" spans="1:67">
      <c r="A5379"/>
      <c r="B5379"/>
      <c r="C5379"/>
      <c r="E5379"/>
      <c r="F5379"/>
      <c r="G5379"/>
      <c r="I5379"/>
      <c r="J5379"/>
      <c r="K5379"/>
      <c r="M5379"/>
      <c r="N5379"/>
      <c r="O5379"/>
      <c r="Q5379"/>
      <c r="R5379"/>
      <c r="S5379"/>
      <c r="U5379"/>
      <c r="V5379"/>
      <c r="W5379"/>
      <c r="Y5379"/>
      <c r="Z5379"/>
      <c r="AA5379"/>
      <c r="AC5379"/>
      <c r="AD5379"/>
      <c r="AE5379"/>
      <c r="AG5379"/>
      <c r="AH5379"/>
      <c r="AI5379"/>
      <c r="AK5379"/>
      <c r="AL5379"/>
      <c r="AM5379"/>
      <c r="AO5379"/>
      <c r="AP5379"/>
      <c r="AQ5379"/>
      <c r="AS5379"/>
      <c r="AT5379"/>
      <c r="AU5379"/>
      <c r="AW5379"/>
      <c r="AX5379"/>
      <c r="AY5379"/>
      <c r="BA5379"/>
      <c r="BB5379"/>
      <c r="BC5379"/>
      <c r="BE5379"/>
      <c r="BF5379"/>
      <c r="BG5379"/>
      <c r="BI5379"/>
      <c r="BJ5379"/>
      <c r="BK5379"/>
      <c r="BM5379"/>
      <c r="BN5379"/>
      <c r="BO5379"/>
    </row>
    <row r="5380" spans="1:67">
      <c r="A5380"/>
      <c r="B5380"/>
      <c r="C5380"/>
      <c r="E5380"/>
      <c r="F5380"/>
      <c r="G5380"/>
      <c r="I5380"/>
      <c r="J5380"/>
      <c r="K5380"/>
      <c r="M5380"/>
      <c r="N5380"/>
      <c r="O5380"/>
      <c r="Q5380"/>
      <c r="R5380"/>
      <c r="S5380"/>
      <c r="U5380"/>
      <c r="V5380"/>
      <c r="W5380"/>
      <c r="Y5380"/>
      <c r="Z5380"/>
      <c r="AA5380"/>
      <c r="AC5380"/>
      <c r="AD5380"/>
      <c r="AE5380"/>
      <c r="AG5380"/>
      <c r="AH5380"/>
      <c r="AI5380"/>
      <c r="AK5380"/>
      <c r="AL5380"/>
      <c r="AM5380"/>
      <c r="AO5380"/>
      <c r="AP5380"/>
      <c r="AQ5380"/>
      <c r="AS5380"/>
      <c r="AT5380"/>
      <c r="AU5380"/>
      <c r="AW5380"/>
      <c r="AX5380"/>
      <c r="AY5380"/>
      <c r="BA5380"/>
      <c r="BB5380"/>
      <c r="BC5380"/>
      <c r="BE5380"/>
      <c r="BF5380"/>
      <c r="BG5380"/>
      <c r="BI5380"/>
      <c r="BJ5380"/>
      <c r="BK5380"/>
      <c r="BM5380"/>
      <c r="BN5380"/>
      <c r="BO5380"/>
    </row>
    <row r="5381" spans="1:67">
      <c r="A5381"/>
      <c r="B5381"/>
      <c r="C5381"/>
      <c r="E5381"/>
      <c r="F5381"/>
      <c r="G5381"/>
      <c r="I5381"/>
      <c r="J5381"/>
      <c r="K5381"/>
      <c r="M5381"/>
      <c r="N5381"/>
      <c r="O5381"/>
      <c r="Q5381"/>
      <c r="R5381"/>
      <c r="S5381"/>
      <c r="U5381"/>
      <c r="V5381"/>
      <c r="W5381"/>
      <c r="Y5381"/>
      <c r="Z5381"/>
      <c r="AA5381"/>
      <c r="AC5381"/>
      <c r="AD5381"/>
      <c r="AE5381"/>
      <c r="AG5381"/>
      <c r="AH5381"/>
      <c r="AI5381"/>
      <c r="AK5381"/>
      <c r="AL5381"/>
      <c r="AM5381"/>
      <c r="AO5381"/>
      <c r="AP5381"/>
      <c r="AQ5381"/>
      <c r="AS5381"/>
      <c r="AT5381"/>
      <c r="AU5381"/>
      <c r="AW5381"/>
      <c r="AX5381"/>
      <c r="AY5381"/>
      <c r="BA5381"/>
      <c r="BB5381"/>
      <c r="BC5381"/>
      <c r="BE5381"/>
      <c r="BF5381"/>
      <c r="BG5381"/>
      <c r="BI5381"/>
      <c r="BJ5381"/>
      <c r="BK5381"/>
      <c r="BM5381"/>
      <c r="BN5381"/>
      <c r="BO5381"/>
    </row>
    <row r="5382" spans="1:67">
      <c r="A5382"/>
      <c r="B5382"/>
      <c r="C5382"/>
      <c r="E5382"/>
      <c r="F5382"/>
      <c r="G5382"/>
      <c r="I5382"/>
      <c r="J5382"/>
      <c r="K5382"/>
      <c r="M5382"/>
      <c r="N5382"/>
      <c r="O5382"/>
      <c r="Q5382"/>
      <c r="R5382"/>
      <c r="S5382"/>
      <c r="U5382"/>
      <c r="V5382"/>
      <c r="W5382"/>
      <c r="Y5382"/>
      <c r="Z5382"/>
      <c r="AA5382"/>
      <c r="AC5382"/>
      <c r="AD5382"/>
      <c r="AE5382"/>
      <c r="AG5382"/>
      <c r="AH5382"/>
      <c r="AI5382"/>
      <c r="AK5382"/>
      <c r="AL5382"/>
      <c r="AM5382"/>
      <c r="AO5382"/>
      <c r="AP5382"/>
      <c r="AQ5382"/>
      <c r="AS5382"/>
      <c r="AT5382"/>
      <c r="AU5382"/>
      <c r="AW5382"/>
      <c r="AX5382"/>
      <c r="AY5382"/>
      <c r="BA5382"/>
      <c r="BB5382"/>
      <c r="BC5382"/>
      <c r="BE5382"/>
      <c r="BF5382"/>
      <c r="BG5382"/>
      <c r="BI5382"/>
      <c r="BJ5382"/>
      <c r="BK5382"/>
      <c r="BM5382"/>
      <c r="BN5382"/>
      <c r="BO5382"/>
    </row>
    <row r="5383" spans="1:67">
      <c r="A5383"/>
      <c r="B5383"/>
      <c r="C5383"/>
      <c r="E5383"/>
      <c r="F5383"/>
      <c r="G5383"/>
      <c r="I5383"/>
      <c r="J5383"/>
      <c r="K5383"/>
      <c r="M5383"/>
      <c r="N5383"/>
      <c r="O5383"/>
      <c r="Q5383"/>
      <c r="R5383"/>
      <c r="S5383"/>
      <c r="U5383"/>
      <c r="V5383"/>
      <c r="W5383"/>
      <c r="Y5383"/>
      <c r="Z5383"/>
      <c r="AA5383"/>
      <c r="AC5383"/>
      <c r="AD5383"/>
      <c r="AE5383"/>
      <c r="AG5383"/>
      <c r="AH5383"/>
      <c r="AI5383"/>
      <c r="AK5383"/>
      <c r="AL5383"/>
      <c r="AM5383"/>
      <c r="AO5383"/>
      <c r="AP5383"/>
      <c r="AQ5383"/>
      <c r="AS5383"/>
      <c r="AT5383"/>
      <c r="AU5383"/>
      <c r="AW5383"/>
      <c r="AX5383"/>
      <c r="AY5383"/>
      <c r="BA5383"/>
      <c r="BB5383"/>
      <c r="BC5383"/>
      <c r="BE5383"/>
      <c r="BF5383"/>
      <c r="BG5383"/>
      <c r="BI5383"/>
      <c r="BJ5383"/>
      <c r="BK5383"/>
      <c r="BM5383"/>
      <c r="BN5383"/>
      <c r="BO5383"/>
    </row>
    <row r="5384" spans="1:67">
      <c r="A5384"/>
      <c r="B5384"/>
      <c r="C5384"/>
      <c r="E5384"/>
      <c r="F5384"/>
      <c r="G5384"/>
      <c r="I5384"/>
      <c r="J5384"/>
      <c r="K5384"/>
      <c r="M5384"/>
      <c r="N5384"/>
      <c r="O5384"/>
      <c r="Q5384"/>
      <c r="R5384"/>
      <c r="S5384"/>
      <c r="U5384"/>
      <c r="V5384"/>
      <c r="W5384"/>
      <c r="Y5384"/>
      <c r="Z5384"/>
      <c r="AA5384"/>
      <c r="AC5384"/>
      <c r="AD5384"/>
      <c r="AE5384"/>
      <c r="AG5384"/>
      <c r="AH5384"/>
      <c r="AI5384"/>
      <c r="AK5384"/>
      <c r="AL5384"/>
      <c r="AM5384"/>
      <c r="AO5384"/>
      <c r="AP5384"/>
      <c r="AQ5384"/>
      <c r="AS5384"/>
      <c r="AT5384"/>
      <c r="AU5384"/>
      <c r="AW5384"/>
      <c r="AX5384"/>
      <c r="AY5384"/>
      <c r="BA5384"/>
      <c r="BB5384"/>
      <c r="BC5384"/>
      <c r="BE5384"/>
      <c r="BF5384"/>
      <c r="BG5384"/>
      <c r="BI5384"/>
      <c r="BJ5384"/>
      <c r="BK5384"/>
      <c r="BM5384"/>
      <c r="BN5384"/>
      <c r="BO5384"/>
    </row>
    <row r="5385" spans="1:67">
      <c r="A5385"/>
      <c r="B5385"/>
      <c r="C5385"/>
      <c r="E5385"/>
      <c r="F5385"/>
      <c r="G5385"/>
      <c r="I5385"/>
      <c r="J5385"/>
      <c r="K5385"/>
      <c r="M5385"/>
      <c r="N5385"/>
      <c r="O5385"/>
      <c r="Q5385"/>
      <c r="R5385"/>
      <c r="S5385"/>
      <c r="U5385"/>
      <c r="V5385"/>
      <c r="W5385"/>
      <c r="Y5385"/>
      <c r="Z5385"/>
      <c r="AA5385"/>
      <c r="AC5385"/>
      <c r="AD5385"/>
      <c r="AE5385"/>
      <c r="AG5385"/>
      <c r="AH5385"/>
      <c r="AI5385"/>
      <c r="AK5385"/>
      <c r="AL5385"/>
      <c r="AM5385"/>
      <c r="AO5385"/>
      <c r="AP5385"/>
      <c r="AQ5385"/>
      <c r="AS5385"/>
      <c r="AT5385"/>
      <c r="AU5385"/>
      <c r="AW5385"/>
      <c r="AX5385"/>
      <c r="AY5385"/>
      <c r="BA5385"/>
      <c r="BB5385"/>
      <c r="BC5385"/>
      <c r="BE5385"/>
      <c r="BF5385"/>
      <c r="BG5385"/>
      <c r="BI5385"/>
      <c r="BJ5385"/>
      <c r="BK5385"/>
      <c r="BM5385"/>
      <c r="BN5385"/>
      <c r="BO5385"/>
    </row>
    <row r="5386" spans="1:67">
      <c r="A5386"/>
      <c r="B5386"/>
      <c r="C5386"/>
      <c r="E5386"/>
      <c r="F5386"/>
      <c r="G5386"/>
      <c r="I5386"/>
      <c r="J5386"/>
      <c r="K5386"/>
      <c r="M5386"/>
      <c r="N5386"/>
      <c r="O5386"/>
      <c r="Q5386"/>
      <c r="R5386"/>
      <c r="S5386"/>
      <c r="U5386"/>
      <c r="V5386"/>
      <c r="W5386"/>
      <c r="Y5386"/>
      <c r="Z5386"/>
      <c r="AA5386"/>
      <c r="AC5386"/>
      <c r="AD5386"/>
      <c r="AE5386"/>
      <c r="AG5386"/>
      <c r="AH5386"/>
      <c r="AI5386"/>
      <c r="AK5386"/>
      <c r="AL5386"/>
      <c r="AM5386"/>
      <c r="AO5386"/>
      <c r="AP5386"/>
      <c r="AQ5386"/>
      <c r="AS5386"/>
      <c r="AT5386"/>
      <c r="AU5386"/>
      <c r="AW5386"/>
      <c r="AX5386"/>
      <c r="AY5386"/>
      <c r="BA5386"/>
      <c r="BB5386"/>
      <c r="BC5386"/>
      <c r="BE5386"/>
      <c r="BF5386"/>
      <c r="BG5386"/>
      <c r="BI5386"/>
      <c r="BJ5386"/>
      <c r="BK5386"/>
      <c r="BM5386"/>
      <c r="BN5386"/>
      <c r="BO5386"/>
    </row>
    <row r="5387" spans="1:67">
      <c r="A5387"/>
      <c r="B5387"/>
      <c r="C5387"/>
      <c r="E5387"/>
      <c r="F5387"/>
      <c r="G5387"/>
      <c r="I5387"/>
      <c r="J5387"/>
      <c r="K5387"/>
      <c r="M5387"/>
      <c r="N5387"/>
      <c r="O5387"/>
      <c r="Q5387"/>
      <c r="R5387"/>
      <c r="S5387"/>
      <c r="U5387"/>
      <c r="V5387"/>
      <c r="W5387"/>
      <c r="Y5387"/>
      <c r="Z5387"/>
      <c r="AA5387"/>
      <c r="AC5387"/>
      <c r="AD5387"/>
      <c r="AE5387"/>
      <c r="AG5387"/>
      <c r="AH5387"/>
      <c r="AI5387"/>
      <c r="AK5387"/>
      <c r="AL5387"/>
      <c r="AM5387"/>
      <c r="AO5387"/>
      <c r="AP5387"/>
      <c r="AQ5387"/>
      <c r="AS5387"/>
      <c r="AT5387"/>
      <c r="AU5387"/>
      <c r="AW5387"/>
      <c r="AX5387"/>
      <c r="AY5387"/>
      <c r="BA5387"/>
      <c r="BB5387"/>
      <c r="BC5387"/>
      <c r="BE5387"/>
      <c r="BF5387"/>
      <c r="BG5387"/>
      <c r="BI5387"/>
      <c r="BJ5387"/>
      <c r="BK5387"/>
      <c r="BM5387"/>
      <c r="BN5387"/>
      <c r="BO5387"/>
    </row>
    <row r="5388" spans="1:67">
      <c r="A5388"/>
      <c r="B5388"/>
      <c r="C5388"/>
      <c r="E5388"/>
      <c r="F5388"/>
      <c r="G5388"/>
      <c r="I5388"/>
      <c r="J5388"/>
      <c r="K5388"/>
      <c r="M5388"/>
      <c r="N5388"/>
      <c r="O5388"/>
      <c r="Q5388"/>
      <c r="R5388"/>
      <c r="S5388"/>
      <c r="U5388"/>
      <c r="V5388"/>
      <c r="W5388"/>
      <c r="Y5388"/>
      <c r="Z5388"/>
      <c r="AA5388"/>
      <c r="AC5388"/>
      <c r="AD5388"/>
      <c r="AE5388"/>
      <c r="AG5388"/>
      <c r="AH5388"/>
      <c r="AI5388"/>
      <c r="AK5388"/>
      <c r="AL5388"/>
      <c r="AM5388"/>
      <c r="AO5388"/>
      <c r="AP5388"/>
      <c r="AQ5388"/>
      <c r="AS5388"/>
      <c r="AT5388"/>
      <c r="AU5388"/>
      <c r="AW5388"/>
      <c r="AX5388"/>
      <c r="AY5388"/>
      <c r="BA5388"/>
      <c r="BB5388"/>
      <c r="BC5388"/>
      <c r="BE5388"/>
      <c r="BF5388"/>
      <c r="BG5388"/>
      <c r="BI5388"/>
      <c r="BJ5388"/>
      <c r="BK5388"/>
      <c r="BM5388"/>
      <c r="BN5388"/>
      <c r="BO5388"/>
    </row>
    <row r="5389" spans="1:67">
      <c r="A5389"/>
      <c r="B5389"/>
      <c r="C5389"/>
      <c r="E5389"/>
      <c r="F5389"/>
      <c r="G5389"/>
      <c r="I5389"/>
      <c r="J5389"/>
      <c r="K5389"/>
      <c r="M5389"/>
      <c r="N5389"/>
      <c r="O5389"/>
      <c r="Q5389"/>
      <c r="R5389"/>
      <c r="S5389"/>
      <c r="U5389"/>
      <c r="V5389"/>
      <c r="W5389"/>
      <c r="Y5389"/>
      <c r="Z5389"/>
      <c r="AA5389"/>
      <c r="AC5389"/>
      <c r="AD5389"/>
      <c r="AE5389"/>
      <c r="AG5389"/>
      <c r="AH5389"/>
      <c r="AI5389"/>
      <c r="AK5389"/>
      <c r="AL5389"/>
      <c r="AM5389"/>
      <c r="AO5389"/>
      <c r="AP5389"/>
      <c r="AQ5389"/>
      <c r="AS5389"/>
      <c r="AT5389"/>
      <c r="AU5389"/>
      <c r="AW5389"/>
      <c r="AX5389"/>
      <c r="AY5389"/>
      <c r="BA5389"/>
      <c r="BB5389"/>
      <c r="BC5389"/>
      <c r="BE5389"/>
      <c r="BF5389"/>
      <c r="BG5389"/>
      <c r="BI5389"/>
      <c r="BJ5389"/>
      <c r="BK5389"/>
      <c r="BM5389"/>
      <c r="BN5389"/>
      <c r="BO5389"/>
    </row>
    <row r="5390" spans="1:67">
      <c r="A5390"/>
      <c r="B5390"/>
      <c r="C5390"/>
      <c r="E5390"/>
      <c r="F5390"/>
      <c r="G5390"/>
      <c r="I5390"/>
      <c r="J5390"/>
      <c r="K5390"/>
      <c r="M5390"/>
      <c r="N5390"/>
      <c r="O5390"/>
      <c r="Q5390"/>
      <c r="R5390"/>
      <c r="S5390"/>
      <c r="U5390"/>
      <c r="V5390"/>
      <c r="W5390"/>
      <c r="Y5390"/>
      <c r="Z5390"/>
      <c r="AA5390"/>
      <c r="AC5390"/>
      <c r="AD5390"/>
      <c r="AE5390"/>
      <c r="AG5390"/>
      <c r="AH5390"/>
      <c r="AI5390"/>
      <c r="AK5390"/>
      <c r="AL5390"/>
      <c r="AM5390"/>
      <c r="AO5390"/>
      <c r="AP5390"/>
      <c r="AQ5390"/>
      <c r="AS5390"/>
      <c r="AT5390"/>
      <c r="AU5390"/>
      <c r="AW5390"/>
      <c r="AX5390"/>
      <c r="AY5390"/>
      <c r="BA5390"/>
      <c r="BB5390"/>
      <c r="BC5390"/>
      <c r="BE5390"/>
      <c r="BF5390"/>
      <c r="BG5390"/>
      <c r="BI5390"/>
      <c r="BJ5390"/>
      <c r="BK5390"/>
      <c r="BM5390"/>
      <c r="BN5390"/>
      <c r="BO5390"/>
    </row>
    <row r="5391" spans="1:67">
      <c r="A5391"/>
      <c r="B5391"/>
      <c r="C5391"/>
      <c r="E5391"/>
      <c r="F5391"/>
      <c r="G5391"/>
      <c r="I5391"/>
      <c r="J5391"/>
      <c r="K5391"/>
      <c r="M5391"/>
      <c r="N5391"/>
      <c r="O5391"/>
      <c r="Q5391"/>
      <c r="R5391"/>
      <c r="S5391"/>
      <c r="U5391"/>
      <c r="V5391"/>
      <c r="W5391"/>
      <c r="Y5391"/>
      <c r="Z5391"/>
      <c r="AA5391"/>
      <c r="AC5391"/>
      <c r="AD5391"/>
      <c r="AE5391"/>
      <c r="AG5391"/>
      <c r="AH5391"/>
      <c r="AI5391"/>
      <c r="AK5391"/>
      <c r="AL5391"/>
      <c r="AM5391"/>
      <c r="AO5391"/>
      <c r="AP5391"/>
      <c r="AQ5391"/>
      <c r="AS5391"/>
      <c r="AT5391"/>
      <c r="AU5391"/>
      <c r="AW5391"/>
      <c r="AX5391"/>
      <c r="AY5391"/>
      <c r="BA5391"/>
      <c r="BB5391"/>
      <c r="BC5391"/>
      <c r="BE5391"/>
      <c r="BF5391"/>
      <c r="BG5391"/>
      <c r="BI5391"/>
      <c r="BJ5391"/>
      <c r="BK5391"/>
      <c r="BM5391"/>
      <c r="BN5391"/>
      <c r="BO5391"/>
    </row>
    <row r="5392" spans="1:67">
      <c r="A5392"/>
      <c r="B5392"/>
      <c r="C5392"/>
      <c r="E5392"/>
      <c r="F5392"/>
      <c r="G5392"/>
      <c r="I5392"/>
      <c r="J5392"/>
      <c r="K5392"/>
      <c r="M5392"/>
      <c r="N5392"/>
      <c r="O5392"/>
      <c r="Q5392"/>
      <c r="R5392"/>
      <c r="S5392"/>
      <c r="U5392"/>
      <c r="V5392"/>
      <c r="W5392"/>
      <c r="Y5392"/>
      <c r="Z5392"/>
      <c r="AA5392"/>
      <c r="AC5392"/>
      <c r="AD5392"/>
      <c r="AE5392"/>
      <c r="AG5392"/>
      <c r="AH5392"/>
      <c r="AI5392"/>
      <c r="AK5392"/>
      <c r="AL5392"/>
      <c r="AM5392"/>
      <c r="AO5392"/>
      <c r="AP5392"/>
      <c r="AQ5392"/>
      <c r="AS5392"/>
      <c r="AT5392"/>
      <c r="AU5392"/>
      <c r="AW5392"/>
      <c r="AX5392"/>
      <c r="AY5392"/>
      <c r="BA5392"/>
      <c r="BB5392"/>
      <c r="BC5392"/>
      <c r="BE5392"/>
      <c r="BF5392"/>
      <c r="BG5392"/>
      <c r="BI5392"/>
      <c r="BJ5392"/>
      <c r="BK5392"/>
      <c r="BM5392"/>
      <c r="BN5392"/>
      <c r="BO5392"/>
    </row>
    <row r="5393" spans="1:67">
      <c r="A5393"/>
      <c r="B5393"/>
      <c r="C5393"/>
      <c r="E5393"/>
      <c r="F5393"/>
      <c r="G5393"/>
      <c r="I5393"/>
      <c r="J5393"/>
      <c r="K5393"/>
      <c r="M5393"/>
      <c r="N5393"/>
      <c r="O5393"/>
      <c r="Q5393"/>
      <c r="R5393"/>
      <c r="S5393"/>
      <c r="U5393"/>
      <c r="V5393"/>
      <c r="W5393"/>
      <c r="Y5393"/>
      <c r="Z5393"/>
      <c r="AA5393"/>
      <c r="AC5393"/>
      <c r="AD5393"/>
      <c r="AE5393"/>
      <c r="AG5393"/>
      <c r="AH5393"/>
      <c r="AI5393"/>
      <c r="AK5393"/>
      <c r="AL5393"/>
      <c r="AM5393"/>
      <c r="AO5393"/>
      <c r="AP5393"/>
      <c r="AQ5393"/>
      <c r="AS5393"/>
      <c r="AT5393"/>
      <c r="AU5393"/>
      <c r="AW5393"/>
      <c r="AX5393"/>
      <c r="AY5393"/>
      <c r="BA5393"/>
      <c r="BB5393"/>
      <c r="BC5393"/>
      <c r="BE5393"/>
      <c r="BF5393"/>
      <c r="BG5393"/>
      <c r="BI5393"/>
      <c r="BJ5393"/>
      <c r="BK5393"/>
      <c r="BM5393"/>
      <c r="BN5393"/>
      <c r="BO5393"/>
    </row>
    <row r="5394" spans="1:67">
      <c r="A5394"/>
      <c r="B5394"/>
      <c r="C5394"/>
      <c r="E5394"/>
      <c r="F5394"/>
      <c r="G5394"/>
      <c r="I5394"/>
      <c r="J5394"/>
      <c r="K5394"/>
      <c r="M5394"/>
      <c r="N5394"/>
      <c r="O5394"/>
      <c r="Q5394"/>
      <c r="R5394"/>
      <c r="S5394"/>
      <c r="U5394"/>
      <c r="V5394"/>
      <c r="W5394"/>
      <c r="Y5394"/>
      <c r="Z5394"/>
      <c r="AA5394"/>
      <c r="AC5394"/>
      <c r="AD5394"/>
      <c r="AE5394"/>
      <c r="AG5394"/>
      <c r="AH5394"/>
      <c r="AI5394"/>
      <c r="AK5394"/>
      <c r="AL5394"/>
      <c r="AM5394"/>
      <c r="AO5394"/>
      <c r="AP5394"/>
      <c r="AQ5394"/>
      <c r="AS5394"/>
      <c r="AT5394"/>
      <c r="AU5394"/>
      <c r="AW5394"/>
      <c r="AX5394"/>
      <c r="AY5394"/>
      <c r="BA5394"/>
      <c r="BB5394"/>
      <c r="BC5394"/>
      <c r="BE5394"/>
      <c r="BF5394"/>
      <c r="BG5394"/>
      <c r="BI5394"/>
      <c r="BJ5394"/>
      <c r="BK5394"/>
      <c r="BM5394"/>
      <c r="BN5394"/>
      <c r="BO5394"/>
    </row>
    <row r="5395" spans="1:67">
      <c r="A5395"/>
      <c r="B5395"/>
      <c r="C5395"/>
      <c r="E5395"/>
      <c r="F5395"/>
      <c r="G5395"/>
      <c r="I5395"/>
      <c r="J5395"/>
      <c r="K5395"/>
      <c r="M5395"/>
      <c r="N5395"/>
      <c r="O5395"/>
      <c r="Q5395"/>
      <c r="R5395"/>
      <c r="S5395"/>
      <c r="U5395"/>
      <c r="V5395"/>
      <c r="W5395"/>
      <c r="Y5395"/>
      <c r="Z5395"/>
      <c r="AA5395"/>
      <c r="AC5395"/>
      <c r="AD5395"/>
      <c r="AE5395"/>
      <c r="AG5395"/>
      <c r="AH5395"/>
      <c r="AI5395"/>
      <c r="AK5395"/>
      <c r="AL5395"/>
      <c r="AM5395"/>
      <c r="AO5395"/>
      <c r="AP5395"/>
      <c r="AQ5395"/>
      <c r="AS5395"/>
      <c r="AT5395"/>
      <c r="AU5395"/>
      <c r="AW5395"/>
      <c r="AX5395"/>
      <c r="AY5395"/>
      <c r="BA5395"/>
      <c r="BB5395"/>
      <c r="BC5395"/>
      <c r="BE5395"/>
      <c r="BF5395"/>
      <c r="BG5395"/>
      <c r="BI5395"/>
      <c r="BJ5395"/>
      <c r="BK5395"/>
      <c r="BM5395"/>
      <c r="BN5395"/>
      <c r="BO5395"/>
    </row>
    <row r="5396" spans="1:67">
      <c r="A5396"/>
      <c r="B5396"/>
      <c r="C5396"/>
      <c r="E5396"/>
      <c r="F5396"/>
      <c r="G5396"/>
      <c r="I5396"/>
      <c r="J5396"/>
      <c r="K5396"/>
      <c r="M5396"/>
      <c r="N5396"/>
      <c r="O5396"/>
      <c r="Q5396"/>
      <c r="R5396"/>
      <c r="S5396"/>
      <c r="U5396"/>
      <c r="V5396"/>
      <c r="W5396"/>
      <c r="Y5396"/>
      <c r="Z5396"/>
      <c r="AA5396"/>
      <c r="AC5396"/>
      <c r="AD5396"/>
      <c r="AE5396"/>
      <c r="AG5396"/>
      <c r="AH5396"/>
      <c r="AI5396"/>
      <c r="AK5396"/>
      <c r="AL5396"/>
      <c r="AM5396"/>
      <c r="AO5396"/>
      <c r="AP5396"/>
      <c r="AQ5396"/>
      <c r="AS5396"/>
      <c r="AT5396"/>
      <c r="AU5396"/>
      <c r="AW5396"/>
      <c r="AX5396"/>
      <c r="AY5396"/>
      <c r="BA5396"/>
      <c r="BB5396"/>
      <c r="BC5396"/>
      <c r="BE5396"/>
      <c r="BF5396"/>
      <c r="BG5396"/>
      <c r="BI5396"/>
      <c r="BJ5396"/>
      <c r="BK5396"/>
      <c r="BM5396"/>
      <c r="BN5396"/>
      <c r="BO5396"/>
    </row>
    <row r="5397" spans="1:67">
      <c r="A5397"/>
      <c r="B5397"/>
      <c r="C5397"/>
      <c r="E5397"/>
      <c r="F5397"/>
      <c r="G5397"/>
      <c r="I5397"/>
      <c r="J5397"/>
      <c r="K5397"/>
      <c r="M5397"/>
      <c r="N5397"/>
      <c r="O5397"/>
      <c r="Q5397"/>
      <c r="R5397"/>
      <c r="S5397"/>
      <c r="U5397"/>
      <c r="V5397"/>
      <c r="W5397"/>
      <c r="Y5397"/>
      <c r="Z5397"/>
      <c r="AA5397"/>
      <c r="AC5397"/>
      <c r="AD5397"/>
      <c r="AE5397"/>
      <c r="AG5397"/>
      <c r="AH5397"/>
      <c r="AI5397"/>
      <c r="AK5397"/>
      <c r="AL5397"/>
      <c r="AM5397"/>
      <c r="AO5397"/>
      <c r="AP5397"/>
      <c r="AQ5397"/>
      <c r="AS5397"/>
      <c r="AT5397"/>
      <c r="AU5397"/>
      <c r="AW5397"/>
      <c r="AX5397"/>
      <c r="AY5397"/>
      <c r="BA5397"/>
      <c r="BB5397"/>
      <c r="BC5397"/>
      <c r="BE5397"/>
      <c r="BF5397"/>
      <c r="BG5397"/>
      <c r="BI5397"/>
      <c r="BJ5397"/>
      <c r="BK5397"/>
      <c r="BM5397"/>
      <c r="BN5397"/>
      <c r="BO5397"/>
    </row>
    <row r="5398" spans="1:67">
      <c r="A5398"/>
      <c r="B5398"/>
      <c r="C5398"/>
      <c r="E5398"/>
      <c r="F5398"/>
      <c r="G5398"/>
      <c r="I5398"/>
      <c r="J5398"/>
      <c r="K5398"/>
      <c r="M5398"/>
      <c r="N5398"/>
      <c r="O5398"/>
      <c r="Q5398"/>
      <c r="R5398"/>
      <c r="S5398"/>
      <c r="U5398"/>
      <c r="V5398"/>
      <c r="W5398"/>
      <c r="Y5398"/>
      <c r="Z5398"/>
      <c r="AA5398"/>
      <c r="AC5398"/>
      <c r="AD5398"/>
      <c r="AE5398"/>
      <c r="AG5398"/>
      <c r="AH5398"/>
      <c r="AI5398"/>
      <c r="AK5398"/>
      <c r="AL5398"/>
      <c r="AM5398"/>
      <c r="AO5398"/>
      <c r="AP5398"/>
      <c r="AQ5398"/>
      <c r="AS5398"/>
      <c r="AT5398"/>
      <c r="AU5398"/>
      <c r="AW5398"/>
      <c r="AX5398"/>
      <c r="AY5398"/>
      <c r="BA5398"/>
      <c r="BB5398"/>
      <c r="BC5398"/>
      <c r="BE5398"/>
      <c r="BF5398"/>
      <c r="BG5398"/>
      <c r="BI5398"/>
      <c r="BJ5398"/>
      <c r="BK5398"/>
      <c r="BM5398"/>
      <c r="BN5398"/>
      <c r="BO5398"/>
    </row>
    <row r="5399" spans="1:67">
      <c r="A5399"/>
      <c r="B5399"/>
      <c r="C5399"/>
      <c r="E5399"/>
      <c r="F5399"/>
      <c r="G5399"/>
      <c r="I5399"/>
      <c r="J5399"/>
      <c r="K5399"/>
      <c r="M5399"/>
      <c r="N5399"/>
      <c r="O5399"/>
      <c r="Q5399"/>
      <c r="R5399"/>
      <c r="S5399"/>
      <c r="U5399"/>
      <c r="V5399"/>
      <c r="W5399"/>
      <c r="Y5399"/>
      <c r="Z5399"/>
      <c r="AA5399"/>
      <c r="AC5399"/>
      <c r="AD5399"/>
      <c r="AE5399"/>
      <c r="AG5399"/>
      <c r="AH5399"/>
      <c r="AI5399"/>
      <c r="AK5399"/>
      <c r="AL5399"/>
      <c r="AM5399"/>
      <c r="AO5399"/>
      <c r="AP5399"/>
      <c r="AQ5399"/>
      <c r="AS5399"/>
      <c r="AT5399"/>
      <c r="AU5399"/>
      <c r="AW5399"/>
      <c r="AX5399"/>
      <c r="AY5399"/>
      <c r="BA5399"/>
      <c r="BB5399"/>
      <c r="BC5399"/>
      <c r="BE5399"/>
      <c r="BF5399"/>
      <c r="BG5399"/>
      <c r="BI5399"/>
      <c r="BJ5399"/>
      <c r="BK5399"/>
      <c r="BM5399"/>
      <c r="BN5399"/>
      <c r="BO5399"/>
    </row>
    <row r="5400" spans="1:67">
      <c r="A5400"/>
      <c r="B5400"/>
      <c r="C5400"/>
      <c r="E5400"/>
      <c r="F5400"/>
      <c r="G5400"/>
      <c r="I5400"/>
      <c r="J5400"/>
      <c r="K5400"/>
      <c r="M5400"/>
      <c r="N5400"/>
      <c r="O5400"/>
      <c r="Q5400"/>
      <c r="R5400"/>
      <c r="S5400"/>
      <c r="U5400"/>
      <c r="V5400"/>
      <c r="W5400"/>
      <c r="Y5400"/>
      <c r="Z5400"/>
      <c r="AA5400"/>
      <c r="AC5400"/>
      <c r="AD5400"/>
      <c r="AE5400"/>
      <c r="AG5400"/>
      <c r="AH5400"/>
      <c r="AI5400"/>
      <c r="AK5400"/>
      <c r="AL5400"/>
      <c r="AM5400"/>
      <c r="AO5400"/>
      <c r="AP5400"/>
      <c r="AQ5400"/>
      <c r="AS5400"/>
      <c r="AT5400"/>
      <c r="AU5400"/>
      <c r="AW5400"/>
      <c r="AX5400"/>
      <c r="AY5400"/>
      <c r="BA5400"/>
      <c r="BB5400"/>
      <c r="BC5400"/>
      <c r="BE5400"/>
      <c r="BF5400"/>
      <c r="BG5400"/>
      <c r="BI5400"/>
      <c r="BJ5400"/>
      <c r="BK5400"/>
      <c r="BM5400"/>
      <c r="BN5400"/>
      <c r="BO5400"/>
    </row>
    <row r="5401" spans="1:67">
      <c r="A5401"/>
      <c r="B5401"/>
      <c r="C5401"/>
      <c r="E5401"/>
      <c r="F5401"/>
      <c r="G5401"/>
      <c r="I5401"/>
      <c r="J5401"/>
      <c r="K5401"/>
      <c r="M5401"/>
      <c r="N5401"/>
      <c r="O5401"/>
      <c r="Q5401"/>
      <c r="R5401"/>
      <c r="S5401"/>
      <c r="U5401"/>
      <c r="V5401"/>
      <c r="W5401"/>
      <c r="Y5401"/>
      <c r="Z5401"/>
      <c r="AA5401"/>
      <c r="AC5401"/>
      <c r="AD5401"/>
      <c r="AE5401"/>
      <c r="AG5401"/>
      <c r="AH5401"/>
      <c r="AI5401"/>
      <c r="AK5401"/>
      <c r="AL5401"/>
      <c r="AM5401"/>
      <c r="AO5401"/>
      <c r="AP5401"/>
      <c r="AQ5401"/>
      <c r="AS5401"/>
      <c r="AT5401"/>
      <c r="AU5401"/>
      <c r="AW5401"/>
      <c r="AX5401"/>
      <c r="AY5401"/>
      <c r="BA5401"/>
      <c r="BB5401"/>
      <c r="BC5401"/>
      <c r="BE5401"/>
      <c r="BF5401"/>
      <c r="BG5401"/>
      <c r="BI5401"/>
      <c r="BJ5401"/>
      <c r="BK5401"/>
      <c r="BM5401"/>
      <c r="BN5401"/>
      <c r="BO5401"/>
    </row>
    <row r="5402" spans="1:67">
      <c r="A5402"/>
      <c r="B5402"/>
      <c r="C5402"/>
      <c r="E5402"/>
      <c r="F5402"/>
      <c r="G5402"/>
      <c r="I5402"/>
      <c r="J5402"/>
      <c r="K5402"/>
      <c r="M5402"/>
      <c r="N5402"/>
      <c r="O5402"/>
      <c r="Q5402"/>
      <c r="R5402"/>
      <c r="S5402"/>
      <c r="U5402"/>
      <c r="V5402"/>
      <c r="W5402"/>
      <c r="Y5402"/>
      <c r="Z5402"/>
      <c r="AA5402"/>
      <c r="AC5402"/>
      <c r="AD5402"/>
      <c r="AE5402"/>
      <c r="AG5402"/>
      <c r="AH5402"/>
      <c r="AI5402"/>
      <c r="AK5402"/>
      <c r="AL5402"/>
      <c r="AM5402"/>
      <c r="AO5402"/>
      <c r="AP5402"/>
      <c r="AQ5402"/>
      <c r="AS5402"/>
      <c r="AT5402"/>
      <c r="AU5402"/>
      <c r="AW5402"/>
      <c r="AX5402"/>
      <c r="AY5402"/>
      <c r="BA5402"/>
      <c r="BB5402"/>
      <c r="BC5402"/>
      <c r="BE5402"/>
      <c r="BF5402"/>
      <c r="BG5402"/>
      <c r="BI5402"/>
      <c r="BJ5402"/>
      <c r="BK5402"/>
      <c r="BM5402"/>
      <c r="BN5402"/>
      <c r="BO5402"/>
    </row>
    <row r="5403" spans="1:67">
      <c r="A5403"/>
      <c r="B5403"/>
      <c r="C5403"/>
      <c r="E5403"/>
      <c r="F5403"/>
      <c r="G5403"/>
      <c r="I5403"/>
      <c r="J5403"/>
      <c r="K5403"/>
      <c r="M5403"/>
      <c r="N5403"/>
      <c r="O5403"/>
      <c r="Q5403"/>
      <c r="R5403"/>
      <c r="S5403"/>
      <c r="U5403"/>
      <c r="V5403"/>
      <c r="W5403"/>
      <c r="Y5403"/>
      <c r="Z5403"/>
      <c r="AA5403"/>
      <c r="AC5403"/>
      <c r="AD5403"/>
      <c r="AE5403"/>
      <c r="AG5403"/>
      <c r="AH5403"/>
      <c r="AI5403"/>
      <c r="AK5403"/>
      <c r="AL5403"/>
      <c r="AM5403"/>
      <c r="AO5403"/>
      <c r="AP5403"/>
      <c r="AQ5403"/>
      <c r="AS5403"/>
      <c r="AT5403"/>
      <c r="AU5403"/>
      <c r="AW5403"/>
      <c r="AX5403"/>
      <c r="AY5403"/>
      <c r="BA5403"/>
      <c r="BB5403"/>
      <c r="BC5403"/>
      <c r="BE5403"/>
      <c r="BF5403"/>
      <c r="BG5403"/>
      <c r="BI5403"/>
      <c r="BJ5403"/>
      <c r="BK5403"/>
      <c r="BM5403"/>
      <c r="BN5403"/>
      <c r="BO5403"/>
    </row>
    <row r="5404" spans="1:67">
      <c r="A5404"/>
      <c r="B5404"/>
      <c r="C5404"/>
      <c r="E5404"/>
      <c r="F5404"/>
      <c r="G5404"/>
      <c r="I5404"/>
      <c r="J5404"/>
      <c r="K5404"/>
      <c r="M5404"/>
      <c r="N5404"/>
      <c r="O5404"/>
      <c r="Q5404"/>
      <c r="R5404"/>
      <c r="S5404"/>
      <c r="U5404"/>
      <c r="V5404"/>
      <c r="W5404"/>
      <c r="Y5404"/>
      <c r="Z5404"/>
      <c r="AA5404"/>
      <c r="AC5404"/>
      <c r="AD5404"/>
      <c r="AE5404"/>
      <c r="AG5404"/>
      <c r="AH5404"/>
      <c r="AI5404"/>
      <c r="AK5404"/>
      <c r="AL5404"/>
      <c r="AM5404"/>
      <c r="AO5404"/>
      <c r="AP5404"/>
      <c r="AQ5404"/>
      <c r="AS5404"/>
      <c r="AT5404"/>
      <c r="AU5404"/>
      <c r="AW5404"/>
      <c r="AX5404"/>
      <c r="AY5404"/>
      <c r="BA5404"/>
      <c r="BB5404"/>
      <c r="BC5404"/>
      <c r="BE5404"/>
      <c r="BF5404"/>
      <c r="BG5404"/>
      <c r="BI5404"/>
      <c r="BJ5404"/>
      <c r="BK5404"/>
      <c r="BM5404"/>
      <c r="BN5404"/>
      <c r="BO5404"/>
    </row>
    <row r="5405" spans="1:67">
      <c r="A5405"/>
      <c r="B5405"/>
      <c r="C5405"/>
      <c r="E5405"/>
      <c r="F5405"/>
      <c r="G5405"/>
      <c r="I5405"/>
      <c r="J5405"/>
      <c r="K5405"/>
      <c r="M5405"/>
      <c r="N5405"/>
      <c r="O5405"/>
      <c r="Q5405"/>
      <c r="R5405"/>
      <c r="S5405"/>
      <c r="U5405"/>
      <c r="V5405"/>
      <c r="W5405"/>
      <c r="Y5405"/>
      <c r="Z5405"/>
      <c r="AA5405"/>
      <c r="AC5405"/>
      <c r="AD5405"/>
      <c r="AE5405"/>
      <c r="AG5405"/>
      <c r="AH5405"/>
      <c r="AI5405"/>
      <c r="AK5405"/>
      <c r="AL5405"/>
      <c r="AM5405"/>
      <c r="AO5405"/>
      <c r="AP5405"/>
      <c r="AQ5405"/>
      <c r="AS5405"/>
      <c r="AT5405"/>
      <c r="AU5405"/>
      <c r="AW5405"/>
      <c r="AX5405"/>
      <c r="AY5405"/>
      <c r="BA5405"/>
      <c r="BB5405"/>
      <c r="BC5405"/>
      <c r="BE5405"/>
      <c r="BF5405"/>
      <c r="BG5405"/>
      <c r="BI5405"/>
      <c r="BJ5405"/>
      <c r="BK5405"/>
      <c r="BM5405"/>
      <c r="BN5405"/>
      <c r="BO5405"/>
    </row>
    <row r="5406" spans="1:67">
      <c r="A5406"/>
      <c r="B5406"/>
      <c r="C5406"/>
      <c r="E5406"/>
      <c r="F5406"/>
      <c r="G5406"/>
      <c r="I5406"/>
      <c r="J5406"/>
      <c r="K5406"/>
      <c r="M5406"/>
      <c r="N5406"/>
      <c r="O5406"/>
      <c r="Q5406"/>
      <c r="R5406"/>
      <c r="S5406"/>
      <c r="U5406"/>
      <c r="V5406"/>
      <c r="W5406"/>
      <c r="Y5406"/>
      <c r="Z5406"/>
      <c r="AA5406"/>
      <c r="AC5406"/>
      <c r="AD5406"/>
      <c r="AE5406"/>
      <c r="AG5406"/>
      <c r="AH5406"/>
      <c r="AI5406"/>
      <c r="AK5406"/>
      <c r="AL5406"/>
      <c r="AM5406"/>
      <c r="AO5406"/>
      <c r="AP5406"/>
      <c r="AQ5406"/>
      <c r="AS5406"/>
      <c r="AT5406"/>
      <c r="AU5406"/>
      <c r="AW5406"/>
      <c r="AX5406"/>
      <c r="AY5406"/>
      <c r="BA5406"/>
      <c r="BB5406"/>
      <c r="BC5406"/>
      <c r="BE5406"/>
      <c r="BF5406"/>
      <c r="BG5406"/>
      <c r="BI5406"/>
      <c r="BJ5406"/>
      <c r="BK5406"/>
      <c r="BM5406"/>
      <c r="BN5406"/>
      <c r="BO5406"/>
    </row>
    <row r="5407" spans="1:67">
      <c r="A5407"/>
      <c r="B5407"/>
      <c r="C5407"/>
      <c r="E5407"/>
      <c r="F5407"/>
      <c r="G5407"/>
      <c r="I5407"/>
      <c r="J5407"/>
      <c r="K5407"/>
      <c r="M5407"/>
      <c r="N5407"/>
      <c r="O5407"/>
      <c r="Q5407"/>
      <c r="R5407"/>
      <c r="S5407"/>
      <c r="U5407"/>
      <c r="V5407"/>
      <c r="W5407"/>
      <c r="Y5407"/>
      <c r="Z5407"/>
      <c r="AA5407"/>
      <c r="AC5407"/>
      <c r="AD5407"/>
      <c r="AE5407"/>
      <c r="AG5407"/>
      <c r="AH5407"/>
      <c r="AI5407"/>
      <c r="AK5407"/>
      <c r="AL5407"/>
      <c r="AM5407"/>
      <c r="AO5407"/>
      <c r="AP5407"/>
      <c r="AQ5407"/>
      <c r="AS5407"/>
      <c r="AT5407"/>
      <c r="AU5407"/>
      <c r="AW5407"/>
      <c r="AX5407"/>
      <c r="AY5407"/>
      <c r="BA5407"/>
      <c r="BB5407"/>
      <c r="BC5407"/>
      <c r="BE5407"/>
      <c r="BF5407"/>
      <c r="BG5407"/>
      <c r="BI5407"/>
      <c r="BJ5407"/>
      <c r="BK5407"/>
      <c r="BM5407"/>
      <c r="BN5407"/>
      <c r="BO5407"/>
    </row>
    <row r="5408" spans="1:67">
      <c r="A5408"/>
      <c r="B5408"/>
      <c r="C5408"/>
      <c r="E5408"/>
      <c r="F5408"/>
      <c r="G5408"/>
      <c r="I5408"/>
      <c r="J5408"/>
      <c r="K5408"/>
      <c r="M5408"/>
      <c r="N5408"/>
      <c r="O5408"/>
      <c r="Q5408"/>
      <c r="R5408"/>
      <c r="S5408"/>
      <c r="U5408"/>
      <c r="V5408"/>
      <c r="W5408"/>
      <c r="Y5408"/>
      <c r="Z5408"/>
      <c r="AA5408"/>
      <c r="AC5408"/>
      <c r="AD5408"/>
      <c r="AE5408"/>
      <c r="AG5408"/>
      <c r="AH5408"/>
      <c r="AI5408"/>
      <c r="AK5408"/>
      <c r="AL5408"/>
      <c r="AM5408"/>
      <c r="AO5408"/>
      <c r="AP5408"/>
      <c r="AQ5408"/>
      <c r="AS5408"/>
      <c r="AT5408"/>
      <c r="AU5408"/>
      <c r="AW5408"/>
      <c r="AX5408"/>
      <c r="AY5408"/>
      <c r="BA5408"/>
      <c r="BB5408"/>
      <c r="BC5408"/>
      <c r="BE5408"/>
      <c r="BF5408"/>
      <c r="BG5408"/>
      <c r="BI5408"/>
      <c r="BJ5408"/>
      <c r="BK5408"/>
      <c r="BM5408"/>
      <c r="BN5408"/>
      <c r="BO5408"/>
    </row>
    <row r="5409" spans="1:67">
      <c r="A5409"/>
      <c r="B5409"/>
      <c r="C5409"/>
      <c r="E5409"/>
      <c r="F5409"/>
      <c r="G5409"/>
      <c r="I5409"/>
      <c r="J5409"/>
      <c r="K5409"/>
      <c r="M5409"/>
      <c r="N5409"/>
      <c r="O5409"/>
      <c r="Q5409"/>
      <c r="R5409"/>
      <c r="S5409"/>
      <c r="U5409"/>
      <c r="V5409"/>
      <c r="W5409"/>
      <c r="Y5409"/>
      <c r="Z5409"/>
      <c r="AA5409"/>
      <c r="AC5409"/>
      <c r="AD5409"/>
      <c r="AE5409"/>
      <c r="AG5409"/>
      <c r="AH5409"/>
      <c r="AI5409"/>
      <c r="AK5409"/>
      <c r="AL5409"/>
      <c r="AM5409"/>
      <c r="AO5409"/>
      <c r="AP5409"/>
      <c r="AQ5409"/>
      <c r="AS5409"/>
      <c r="AT5409"/>
      <c r="AU5409"/>
      <c r="AW5409"/>
      <c r="AX5409"/>
      <c r="AY5409"/>
      <c r="BA5409"/>
      <c r="BB5409"/>
      <c r="BC5409"/>
      <c r="BE5409"/>
      <c r="BF5409"/>
      <c r="BG5409"/>
      <c r="BI5409"/>
      <c r="BJ5409"/>
      <c r="BK5409"/>
      <c r="BM5409"/>
      <c r="BN5409"/>
      <c r="BO5409"/>
    </row>
    <row r="5410" spans="1:67">
      <c r="A5410"/>
      <c r="B5410"/>
      <c r="C5410"/>
      <c r="E5410"/>
      <c r="F5410"/>
      <c r="G5410"/>
      <c r="I5410"/>
      <c r="J5410"/>
      <c r="K5410"/>
      <c r="M5410"/>
      <c r="N5410"/>
      <c r="O5410"/>
      <c r="Q5410"/>
      <c r="R5410"/>
      <c r="S5410"/>
      <c r="U5410"/>
      <c r="V5410"/>
      <c r="W5410"/>
      <c r="Y5410"/>
      <c r="Z5410"/>
      <c r="AA5410"/>
      <c r="AC5410"/>
      <c r="AD5410"/>
      <c r="AE5410"/>
      <c r="AG5410"/>
      <c r="AH5410"/>
      <c r="AI5410"/>
      <c r="AK5410"/>
      <c r="AL5410"/>
      <c r="AM5410"/>
      <c r="AO5410"/>
      <c r="AP5410"/>
      <c r="AQ5410"/>
      <c r="AS5410"/>
      <c r="AT5410"/>
      <c r="AU5410"/>
      <c r="AW5410"/>
      <c r="AX5410"/>
      <c r="AY5410"/>
      <c r="BA5410"/>
      <c r="BB5410"/>
      <c r="BC5410"/>
      <c r="BE5410"/>
      <c r="BF5410"/>
      <c r="BG5410"/>
      <c r="BI5410"/>
      <c r="BJ5410"/>
      <c r="BK5410"/>
      <c r="BM5410"/>
      <c r="BN5410"/>
      <c r="BO5410"/>
    </row>
    <row r="5411" spans="1:67">
      <c r="A5411"/>
      <c r="B5411"/>
      <c r="C5411"/>
      <c r="E5411"/>
      <c r="F5411"/>
      <c r="G5411"/>
      <c r="I5411"/>
      <c r="J5411"/>
      <c r="K5411"/>
      <c r="M5411"/>
      <c r="N5411"/>
      <c r="O5411"/>
      <c r="Q5411"/>
      <c r="R5411"/>
      <c r="S5411"/>
      <c r="U5411"/>
      <c r="V5411"/>
      <c r="W5411"/>
      <c r="Y5411"/>
      <c r="Z5411"/>
      <c r="AA5411"/>
      <c r="AC5411"/>
      <c r="AD5411"/>
      <c r="AE5411"/>
      <c r="AG5411"/>
      <c r="AH5411"/>
      <c r="AI5411"/>
      <c r="AK5411"/>
      <c r="AL5411"/>
      <c r="AM5411"/>
      <c r="AO5411"/>
      <c r="AP5411"/>
      <c r="AQ5411"/>
      <c r="AS5411"/>
      <c r="AT5411"/>
      <c r="AU5411"/>
      <c r="AW5411"/>
      <c r="AX5411"/>
      <c r="AY5411"/>
      <c r="BA5411"/>
      <c r="BB5411"/>
      <c r="BC5411"/>
      <c r="BE5411"/>
      <c r="BF5411"/>
      <c r="BG5411"/>
      <c r="BI5411"/>
      <c r="BJ5411"/>
      <c r="BK5411"/>
      <c r="BM5411"/>
      <c r="BN5411"/>
      <c r="BO5411"/>
    </row>
    <row r="5412" spans="1:67">
      <c r="A5412"/>
      <c r="B5412"/>
      <c r="C5412"/>
      <c r="E5412"/>
      <c r="F5412"/>
      <c r="G5412"/>
      <c r="I5412"/>
      <c r="J5412"/>
      <c r="K5412"/>
      <c r="M5412"/>
      <c r="N5412"/>
      <c r="O5412"/>
      <c r="Q5412"/>
      <c r="R5412"/>
      <c r="S5412"/>
      <c r="U5412"/>
      <c r="V5412"/>
      <c r="W5412"/>
      <c r="Y5412"/>
      <c r="Z5412"/>
      <c r="AA5412"/>
      <c r="AC5412"/>
      <c r="AD5412"/>
      <c r="AE5412"/>
      <c r="AG5412"/>
      <c r="AH5412"/>
      <c r="AI5412"/>
      <c r="AK5412"/>
      <c r="AL5412"/>
      <c r="AM5412"/>
      <c r="AO5412"/>
      <c r="AP5412"/>
      <c r="AQ5412"/>
      <c r="AS5412"/>
      <c r="AT5412"/>
      <c r="AU5412"/>
      <c r="AW5412"/>
      <c r="AX5412"/>
      <c r="AY5412"/>
      <c r="BA5412"/>
      <c r="BB5412"/>
      <c r="BC5412"/>
      <c r="BE5412"/>
      <c r="BF5412"/>
      <c r="BG5412"/>
      <c r="BI5412"/>
      <c r="BJ5412"/>
      <c r="BK5412"/>
      <c r="BM5412"/>
      <c r="BN5412"/>
      <c r="BO5412"/>
    </row>
    <row r="5413" spans="1:67">
      <c r="A5413"/>
      <c r="B5413"/>
      <c r="C5413"/>
      <c r="E5413"/>
      <c r="F5413"/>
      <c r="G5413"/>
      <c r="I5413"/>
      <c r="J5413"/>
      <c r="K5413"/>
      <c r="M5413"/>
      <c r="N5413"/>
      <c r="O5413"/>
      <c r="Q5413"/>
      <c r="R5413"/>
      <c r="S5413"/>
      <c r="U5413"/>
      <c r="V5413"/>
      <c r="W5413"/>
      <c r="Y5413"/>
      <c r="Z5413"/>
      <c r="AA5413"/>
      <c r="AC5413"/>
      <c r="AD5413"/>
      <c r="AE5413"/>
      <c r="AG5413"/>
      <c r="AH5413"/>
      <c r="AI5413"/>
      <c r="AK5413"/>
      <c r="AL5413"/>
      <c r="AM5413"/>
      <c r="AO5413"/>
      <c r="AP5413"/>
      <c r="AQ5413"/>
      <c r="AS5413"/>
      <c r="AT5413"/>
      <c r="AU5413"/>
      <c r="AW5413"/>
      <c r="AX5413"/>
      <c r="AY5413"/>
      <c r="BA5413"/>
      <c r="BB5413"/>
      <c r="BC5413"/>
      <c r="BE5413"/>
      <c r="BF5413"/>
      <c r="BG5413"/>
      <c r="BI5413"/>
      <c r="BJ5413"/>
      <c r="BK5413"/>
      <c r="BM5413"/>
      <c r="BN5413"/>
      <c r="BO5413"/>
    </row>
    <row r="5414" spans="1:67">
      <c r="A5414"/>
      <c r="B5414"/>
      <c r="C5414"/>
      <c r="E5414"/>
      <c r="F5414"/>
      <c r="G5414"/>
      <c r="I5414"/>
      <c r="J5414"/>
      <c r="K5414"/>
      <c r="M5414"/>
      <c r="N5414"/>
      <c r="O5414"/>
      <c r="Q5414"/>
      <c r="R5414"/>
      <c r="S5414"/>
      <c r="U5414"/>
      <c r="V5414"/>
      <c r="W5414"/>
      <c r="Y5414"/>
      <c r="Z5414"/>
      <c r="AA5414"/>
      <c r="AC5414"/>
      <c r="AD5414"/>
      <c r="AE5414"/>
      <c r="AG5414"/>
      <c r="AH5414"/>
      <c r="AI5414"/>
      <c r="AK5414"/>
      <c r="AL5414"/>
      <c r="AM5414"/>
      <c r="AO5414"/>
      <c r="AP5414"/>
      <c r="AQ5414"/>
      <c r="AS5414"/>
      <c r="AT5414"/>
      <c r="AU5414"/>
      <c r="AW5414"/>
      <c r="AX5414"/>
      <c r="AY5414"/>
      <c r="BA5414"/>
      <c r="BB5414"/>
      <c r="BC5414"/>
      <c r="BE5414"/>
      <c r="BF5414"/>
      <c r="BG5414"/>
      <c r="BI5414"/>
      <c r="BJ5414"/>
      <c r="BK5414"/>
      <c r="BM5414"/>
      <c r="BN5414"/>
      <c r="BO5414"/>
    </row>
    <row r="5415" spans="1:67">
      <c r="A5415"/>
      <c r="B5415"/>
      <c r="C5415"/>
      <c r="E5415"/>
      <c r="F5415"/>
      <c r="G5415"/>
      <c r="I5415"/>
      <c r="J5415"/>
      <c r="K5415"/>
      <c r="M5415"/>
      <c r="N5415"/>
      <c r="O5415"/>
      <c r="Q5415"/>
      <c r="R5415"/>
      <c r="S5415"/>
      <c r="U5415"/>
      <c r="V5415"/>
      <c r="W5415"/>
      <c r="Y5415"/>
      <c r="Z5415"/>
      <c r="AA5415"/>
      <c r="AC5415"/>
      <c r="AD5415"/>
      <c r="AE5415"/>
      <c r="AG5415"/>
      <c r="AH5415"/>
      <c r="AI5415"/>
      <c r="AK5415"/>
      <c r="AL5415"/>
      <c r="AM5415"/>
      <c r="AO5415"/>
      <c r="AP5415"/>
      <c r="AQ5415"/>
      <c r="AS5415"/>
      <c r="AT5415"/>
      <c r="AU5415"/>
      <c r="AW5415"/>
      <c r="AX5415"/>
      <c r="AY5415"/>
      <c r="BA5415"/>
      <c r="BB5415"/>
      <c r="BC5415"/>
      <c r="BE5415"/>
      <c r="BF5415"/>
      <c r="BG5415"/>
      <c r="BI5415"/>
      <c r="BJ5415"/>
      <c r="BK5415"/>
      <c r="BM5415"/>
      <c r="BN5415"/>
      <c r="BO5415"/>
    </row>
    <row r="5416" spans="1:67">
      <c r="A5416"/>
      <c r="B5416"/>
      <c r="C5416"/>
      <c r="E5416"/>
      <c r="F5416"/>
      <c r="G5416"/>
      <c r="I5416"/>
      <c r="J5416"/>
      <c r="K5416"/>
      <c r="M5416"/>
      <c r="N5416"/>
      <c r="O5416"/>
      <c r="Q5416"/>
      <c r="R5416"/>
      <c r="S5416"/>
      <c r="U5416"/>
      <c r="V5416"/>
      <c r="W5416"/>
      <c r="Y5416"/>
      <c r="Z5416"/>
      <c r="AA5416"/>
      <c r="AC5416"/>
      <c r="AD5416"/>
      <c r="AE5416"/>
      <c r="AG5416"/>
      <c r="AH5416"/>
      <c r="AI5416"/>
      <c r="AK5416"/>
      <c r="AL5416"/>
      <c r="AM5416"/>
      <c r="AO5416"/>
      <c r="AP5416"/>
      <c r="AQ5416"/>
      <c r="AS5416"/>
      <c r="AT5416"/>
      <c r="AU5416"/>
      <c r="AW5416"/>
      <c r="AX5416"/>
      <c r="AY5416"/>
      <c r="BA5416"/>
      <c r="BB5416"/>
      <c r="BC5416"/>
      <c r="BE5416"/>
      <c r="BF5416"/>
      <c r="BG5416"/>
      <c r="BI5416"/>
      <c r="BJ5416"/>
      <c r="BK5416"/>
      <c r="BM5416"/>
      <c r="BN5416"/>
      <c r="BO5416"/>
    </row>
    <row r="5417" spans="1:67">
      <c r="A5417"/>
      <c r="B5417"/>
      <c r="C5417"/>
      <c r="E5417"/>
      <c r="F5417"/>
      <c r="G5417"/>
      <c r="I5417"/>
      <c r="J5417"/>
      <c r="K5417"/>
      <c r="M5417"/>
      <c r="N5417"/>
      <c r="O5417"/>
      <c r="Q5417"/>
      <c r="R5417"/>
      <c r="S5417"/>
      <c r="U5417"/>
      <c r="V5417"/>
      <c r="W5417"/>
      <c r="Y5417"/>
      <c r="Z5417"/>
      <c r="AA5417"/>
      <c r="AC5417"/>
      <c r="AD5417"/>
      <c r="AE5417"/>
      <c r="AG5417"/>
      <c r="AH5417"/>
      <c r="AI5417"/>
      <c r="AK5417"/>
      <c r="AL5417"/>
      <c r="AM5417"/>
      <c r="AO5417"/>
      <c r="AP5417"/>
      <c r="AQ5417"/>
      <c r="AS5417"/>
      <c r="AT5417"/>
      <c r="AU5417"/>
      <c r="AW5417"/>
      <c r="AX5417"/>
      <c r="AY5417"/>
      <c r="BA5417"/>
      <c r="BB5417"/>
      <c r="BC5417"/>
      <c r="BE5417"/>
      <c r="BF5417"/>
      <c r="BG5417"/>
      <c r="BI5417"/>
      <c r="BJ5417"/>
      <c r="BK5417"/>
      <c r="BM5417"/>
      <c r="BN5417"/>
      <c r="BO5417"/>
    </row>
    <row r="5418" spans="1:67">
      <c r="A5418"/>
      <c r="B5418"/>
      <c r="C5418"/>
      <c r="E5418"/>
      <c r="F5418"/>
      <c r="G5418"/>
      <c r="I5418"/>
      <c r="J5418"/>
      <c r="K5418"/>
      <c r="M5418"/>
      <c r="N5418"/>
      <c r="O5418"/>
      <c r="Q5418"/>
      <c r="R5418"/>
      <c r="S5418"/>
      <c r="U5418"/>
      <c r="V5418"/>
      <c r="W5418"/>
      <c r="Y5418"/>
      <c r="Z5418"/>
      <c r="AA5418"/>
      <c r="AC5418"/>
      <c r="AD5418"/>
      <c r="AE5418"/>
      <c r="AG5418"/>
      <c r="AH5418"/>
      <c r="AI5418"/>
      <c r="AK5418"/>
      <c r="AL5418"/>
      <c r="AM5418"/>
      <c r="AO5418"/>
      <c r="AP5418"/>
      <c r="AQ5418"/>
      <c r="AS5418"/>
      <c r="AT5418"/>
      <c r="AU5418"/>
      <c r="AW5418"/>
      <c r="AX5418"/>
      <c r="AY5418"/>
      <c r="BA5418"/>
      <c r="BB5418"/>
      <c r="BC5418"/>
      <c r="BE5418"/>
      <c r="BF5418"/>
      <c r="BG5418"/>
      <c r="BI5418"/>
      <c r="BJ5418"/>
      <c r="BK5418"/>
      <c r="BM5418"/>
      <c r="BN5418"/>
      <c r="BO5418"/>
    </row>
    <row r="5419" spans="1:67">
      <c r="A5419"/>
      <c r="B5419"/>
      <c r="C5419"/>
      <c r="E5419"/>
      <c r="F5419"/>
      <c r="G5419"/>
      <c r="I5419"/>
      <c r="J5419"/>
      <c r="K5419"/>
      <c r="M5419"/>
      <c r="N5419"/>
      <c r="O5419"/>
      <c r="Q5419"/>
      <c r="R5419"/>
      <c r="S5419"/>
      <c r="U5419"/>
      <c r="V5419"/>
      <c r="W5419"/>
      <c r="Y5419"/>
      <c r="Z5419"/>
      <c r="AA5419"/>
      <c r="AC5419"/>
      <c r="AD5419"/>
      <c r="AE5419"/>
      <c r="AG5419"/>
      <c r="AH5419"/>
      <c r="AI5419"/>
      <c r="AK5419"/>
      <c r="AL5419"/>
      <c r="AM5419"/>
      <c r="AO5419"/>
      <c r="AP5419"/>
      <c r="AQ5419"/>
      <c r="AS5419"/>
      <c r="AT5419"/>
      <c r="AU5419"/>
      <c r="AW5419"/>
      <c r="AX5419"/>
      <c r="AY5419"/>
      <c r="BA5419"/>
      <c r="BB5419"/>
      <c r="BC5419"/>
      <c r="BE5419"/>
      <c r="BF5419"/>
      <c r="BG5419"/>
      <c r="BI5419"/>
      <c r="BJ5419"/>
      <c r="BK5419"/>
      <c r="BM5419"/>
      <c r="BN5419"/>
      <c r="BO5419"/>
    </row>
    <row r="5420" spans="1:67">
      <c r="A5420"/>
      <c r="B5420"/>
      <c r="C5420"/>
      <c r="E5420"/>
      <c r="F5420"/>
      <c r="G5420"/>
      <c r="I5420"/>
      <c r="J5420"/>
      <c r="K5420"/>
      <c r="M5420"/>
      <c r="N5420"/>
      <c r="O5420"/>
      <c r="Q5420"/>
      <c r="R5420"/>
      <c r="S5420"/>
      <c r="U5420"/>
      <c r="V5420"/>
      <c r="W5420"/>
      <c r="Y5420"/>
      <c r="Z5420"/>
      <c r="AA5420"/>
      <c r="AC5420"/>
      <c r="AD5420"/>
      <c r="AE5420"/>
      <c r="AG5420"/>
      <c r="AH5420"/>
      <c r="AI5420"/>
      <c r="AK5420"/>
      <c r="AL5420"/>
      <c r="AM5420"/>
      <c r="AO5420"/>
      <c r="AP5420"/>
      <c r="AQ5420"/>
      <c r="AS5420"/>
      <c r="AT5420"/>
      <c r="AU5420"/>
      <c r="AW5420"/>
      <c r="AX5420"/>
      <c r="AY5420"/>
      <c r="BA5420"/>
      <c r="BB5420"/>
      <c r="BC5420"/>
      <c r="BE5420"/>
      <c r="BF5420"/>
      <c r="BG5420"/>
      <c r="BI5420"/>
      <c r="BJ5420"/>
      <c r="BK5420"/>
      <c r="BM5420"/>
      <c r="BN5420"/>
      <c r="BO5420"/>
    </row>
    <row r="5421" spans="1:67">
      <c r="A5421"/>
      <c r="B5421"/>
      <c r="C5421"/>
      <c r="E5421"/>
      <c r="F5421"/>
      <c r="G5421"/>
      <c r="I5421"/>
      <c r="J5421"/>
      <c r="K5421"/>
      <c r="M5421"/>
      <c r="N5421"/>
      <c r="O5421"/>
      <c r="Q5421"/>
      <c r="R5421"/>
      <c r="S5421"/>
      <c r="U5421"/>
      <c r="V5421"/>
      <c r="W5421"/>
      <c r="Y5421"/>
      <c r="Z5421"/>
      <c r="AA5421"/>
      <c r="AC5421"/>
      <c r="AD5421"/>
      <c r="AE5421"/>
      <c r="AG5421"/>
      <c r="AH5421"/>
      <c r="AI5421"/>
      <c r="AK5421"/>
      <c r="AL5421"/>
      <c r="AM5421"/>
      <c r="AO5421"/>
      <c r="AP5421"/>
      <c r="AQ5421"/>
      <c r="AS5421"/>
      <c r="AT5421"/>
      <c r="AU5421"/>
      <c r="AW5421"/>
      <c r="AX5421"/>
      <c r="AY5421"/>
      <c r="BA5421"/>
      <c r="BB5421"/>
      <c r="BC5421"/>
      <c r="BE5421"/>
      <c r="BF5421"/>
      <c r="BG5421"/>
      <c r="BI5421"/>
      <c r="BJ5421"/>
      <c r="BK5421"/>
      <c r="BM5421"/>
      <c r="BN5421"/>
      <c r="BO5421"/>
    </row>
    <row r="5422" spans="1:67">
      <c r="A5422"/>
      <c r="B5422"/>
      <c r="C5422"/>
      <c r="E5422"/>
      <c r="F5422"/>
      <c r="G5422"/>
      <c r="I5422"/>
      <c r="J5422"/>
      <c r="K5422"/>
      <c r="M5422"/>
      <c r="N5422"/>
      <c r="O5422"/>
      <c r="Q5422"/>
      <c r="R5422"/>
      <c r="S5422"/>
      <c r="U5422"/>
      <c r="V5422"/>
      <c r="W5422"/>
      <c r="Y5422"/>
      <c r="Z5422"/>
      <c r="AA5422"/>
      <c r="AC5422"/>
      <c r="AD5422"/>
      <c r="AE5422"/>
      <c r="AG5422"/>
      <c r="AH5422"/>
      <c r="AI5422"/>
      <c r="AK5422"/>
      <c r="AL5422"/>
      <c r="AM5422"/>
      <c r="AO5422"/>
      <c r="AP5422"/>
      <c r="AQ5422"/>
      <c r="AS5422"/>
      <c r="AT5422"/>
      <c r="AU5422"/>
      <c r="AW5422"/>
      <c r="AX5422"/>
      <c r="AY5422"/>
      <c r="BA5422"/>
      <c r="BB5422"/>
      <c r="BC5422"/>
      <c r="BE5422"/>
      <c r="BF5422"/>
      <c r="BG5422"/>
      <c r="BI5422"/>
      <c r="BJ5422"/>
      <c r="BK5422"/>
      <c r="BM5422"/>
      <c r="BN5422"/>
      <c r="BO5422"/>
    </row>
    <row r="5423" spans="1:67">
      <c r="A5423"/>
      <c r="B5423"/>
      <c r="C5423"/>
      <c r="E5423"/>
      <c r="F5423"/>
      <c r="G5423"/>
      <c r="I5423"/>
      <c r="J5423"/>
      <c r="K5423"/>
      <c r="M5423"/>
      <c r="N5423"/>
      <c r="O5423"/>
      <c r="Q5423"/>
      <c r="R5423"/>
      <c r="S5423"/>
      <c r="U5423"/>
      <c r="V5423"/>
      <c r="W5423"/>
      <c r="Y5423"/>
      <c r="Z5423"/>
      <c r="AA5423"/>
      <c r="AC5423"/>
      <c r="AD5423"/>
      <c r="AE5423"/>
      <c r="AG5423"/>
      <c r="AH5423"/>
      <c r="AI5423"/>
      <c r="AK5423"/>
      <c r="AL5423"/>
      <c r="AM5423"/>
      <c r="AO5423"/>
      <c r="AP5423"/>
      <c r="AQ5423"/>
      <c r="AS5423"/>
      <c r="AT5423"/>
      <c r="AU5423"/>
      <c r="AW5423"/>
      <c r="AX5423"/>
      <c r="AY5423"/>
      <c r="BA5423"/>
      <c r="BB5423"/>
      <c r="BC5423"/>
      <c r="BE5423"/>
      <c r="BF5423"/>
      <c r="BG5423"/>
      <c r="BI5423"/>
      <c r="BJ5423"/>
      <c r="BK5423"/>
      <c r="BM5423"/>
      <c r="BN5423"/>
      <c r="BO5423"/>
    </row>
    <row r="5424" spans="1:67">
      <c r="A5424"/>
      <c r="B5424"/>
      <c r="C5424"/>
      <c r="E5424"/>
      <c r="F5424"/>
      <c r="G5424"/>
      <c r="I5424"/>
      <c r="J5424"/>
      <c r="K5424"/>
      <c r="M5424"/>
      <c r="N5424"/>
      <c r="O5424"/>
      <c r="Q5424"/>
      <c r="R5424"/>
      <c r="S5424"/>
      <c r="U5424"/>
      <c r="V5424"/>
      <c r="W5424"/>
      <c r="Y5424"/>
      <c r="Z5424"/>
      <c r="AA5424"/>
      <c r="AC5424"/>
      <c r="AD5424"/>
      <c r="AE5424"/>
      <c r="AG5424"/>
      <c r="AH5424"/>
      <c r="AI5424"/>
      <c r="AK5424"/>
      <c r="AL5424"/>
      <c r="AM5424"/>
      <c r="AO5424"/>
      <c r="AP5424"/>
      <c r="AQ5424"/>
      <c r="AS5424"/>
      <c r="AT5424"/>
      <c r="AU5424"/>
      <c r="AW5424"/>
      <c r="AX5424"/>
      <c r="AY5424"/>
      <c r="BA5424"/>
      <c r="BB5424"/>
      <c r="BC5424"/>
      <c r="BE5424"/>
      <c r="BF5424"/>
      <c r="BG5424"/>
      <c r="BI5424"/>
      <c r="BJ5424"/>
      <c r="BK5424"/>
      <c r="BM5424"/>
      <c r="BN5424"/>
      <c r="BO5424"/>
    </row>
    <row r="5425" spans="1:67">
      <c r="A5425"/>
      <c r="B5425"/>
      <c r="C5425"/>
      <c r="E5425"/>
      <c r="F5425"/>
      <c r="G5425"/>
      <c r="I5425"/>
      <c r="J5425"/>
      <c r="K5425"/>
      <c r="M5425"/>
      <c r="N5425"/>
      <c r="O5425"/>
      <c r="Q5425"/>
      <c r="R5425"/>
      <c r="S5425"/>
      <c r="U5425"/>
      <c r="V5425"/>
      <c r="W5425"/>
      <c r="Y5425"/>
      <c r="Z5425"/>
      <c r="AA5425"/>
      <c r="AC5425"/>
      <c r="AD5425"/>
      <c r="AE5425"/>
      <c r="AG5425"/>
      <c r="AH5425"/>
      <c r="AI5425"/>
      <c r="AK5425"/>
      <c r="AL5425"/>
      <c r="AM5425"/>
      <c r="AO5425"/>
      <c r="AP5425"/>
      <c r="AQ5425"/>
      <c r="AS5425"/>
      <c r="AT5425"/>
      <c r="AU5425"/>
      <c r="AW5425"/>
      <c r="AX5425"/>
      <c r="AY5425"/>
      <c r="BA5425"/>
      <c r="BB5425"/>
      <c r="BC5425"/>
      <c r="BE5425"/>
      <c r="BF5425"/>
      <c r="BG5425"/>
      <c r="BI5425"/>
      <c r="BJ5425"/>
      <c r="BK5425"/>
      <c r="BM5425"/>
      <c r="BN5425"/>
      <c r="BO5425"/>
    </row>
    <row r="5426" spans="1:67">
      <c r="A5426"/>
      <c r="B5426"/>
      <c r="C5426"/>
      <c r="E5426"/>
      <c r="F5426"/>
      <c r="G5426"/>
      <c r="I5426"/>
      <c r="J5426"/>
      <c r="K5426"/>
      <c r="M5426"/>
      <c r="N5426"/>
      <c r="O5426"/>
      <c r="Q5426"/>
      <c r="R5426"/>
      <c r="S5426"/>
      <c r="U5426"/>
      <c r="V5426"/>
      <c r="W5426"/>
      <c r="Y5426"/>
      <c r="Z5426"/>
      <c r="AA5426"/>
      <c r="AC5426"/>
      <c r="AD5426"/>
      <c r="AE5426"/>
      <c r="AG5426"/>
      <c r="AH5426"/>
      <c r="AI5426"/>
      <c r="AK5426"/>
      <c r="AL5426"/>
      <c r="AM5426"/>
      <c r="AO5426"/>
      <c r="AP5426"/>
      <c r="AQ5426"/>
      <c r="AS5426"/>
      <c r="AT5426"/>
      <c r="AU5426"/>
      <c r="AW5426"/>
      <c r="AX5426"/>
      <c r="AY5426"/>
      <c r="BA5426"/>
      <c r="BB5426"/>
      <c r="BC5426"/>
      <c r="BE5426"/>
      <c r="BF5426"/>
      <c r="BG5426"/>
      <c r="BI5426"/>
      <c r="BJ5426"/>
      <c r="BK5426"/>
      <c r="BM5426"/>
      <c r="BN5426"/>
      <c r="BO5426"/>
    </row>
    <row r="5427" spans="1:67">
      <c r="A5427"/>
      <c r="B5427"/>
      <c r="C5427"/>
      <c r="E5427"/>
      <c r="F5427"/>
      <c r="G5427"/>
      <c r="I5427"/>
      <c r="J5427"/>
      <c r="K5427"/>
      <c r="M5427"/>
      <c r="N5427"/>
      <c r="O5427"/>
      <c r="Q5427"/>
      <c r="R5427"/>
      <c r="S5427"/>
      <c r="U5427"/>
      <c r="V5427"/>
      <c r="W5427"/>
      <c r="Y5427"/>
      <c r="Z5427"/>
      <c r="AA5427"/>
      <c r="AC5427"/>
      <c r="AD5427"/>
      <c r="AE5427"/>
      <c r="AG5427"/>
      <c r="AH5427"/>
      <c r="AI5427"/>
      <c r="AK5427"/>
      <c r="AL5427"/>
      <c r="AM5427"/>
      <c r="AO5427"/>
      <c r="AP5427"/>
      <c r="AQ5427"/>
      <c r="AS5427"/>
      <c r="AT5427"/>
      <c r="AU5427"/>
      <c r="AW5427"/>
      <c r="AX5427"/>
      <c r="AY5427"/>
      <c r="BA5427"/>
      <c r="BB5427"/>
      <c r="BC5427"/>
      <c r="BE5427"/>
      <c r="BF5427"/>
      <c r="BG5427"/>
      <c r="BI5427"/>
      <c r="BJ5427"/>
      <c r="BK5427"/>
      <c r="BM5427"/>
      <c r="BN5427"/>
      <c r="BO5427"/>
    </row>
    <row r="5428" spans="1:67">
      <c r="A5428"/>
      <c r="B5428"/>
      <c r="C5428"/>
      <c r="E5428"/>
      <c r="F5428"/>
      <c r="G5428"/>
      <c r="I5428"/>
      <c r="J5428"/>
      <c r="K5428"/>
      <c r="M5428"/>
      <c r="N5428"/>
      <c r="O5428"/>
      <c r="Q5428"/>
      <c r="R5428"/>
      <c r="S5428"/>
      <c r="U5428"/>
      <c r="V5428"/>
      <c r="W5428"/>
      <c r="Y5428"/>
      <c r="Z5428"/>
      <c r="AA5428"/>
      <c r="AC5428"/>
      <c r="AD5428"/>
      <c r="AE5428"/>
      <c r="AG5428"/>
      <c r="AH5428"/>
      <c r="AI5428"/>
      <c r="AK5428"/>
      <c r="AL5428"/>
      <c r="AM5428"/>
      <c r="AO5428"/>
      <c r="AP5428"/>
      <c r="AQ5428"/>
      <c r="AS5428"/>
      <c r="AT5428"/>
      <c r="AU5428"/>
      <c r="AW5428"/>
      <c r="AX5428"/>
      <c r="AY5428"/>
      <c r="BA5428"/>
      <c r="BB5428"/>
      <c r="BC5428"/>
      <c r="BE5428"/>
      <c r="BF5428"/>
      <c r="BG5428"/>
      <c r="BI5428"/>
      <c r="BJ5428"/>
      <c r="BK5428"/>
      <c r="BM5428"/>
      <c r="BN5428"/>
      <c r="BO5428"/>
    </row>
    <row r="5429" spans="1:67">
      <c r="A5429"/>
      <c r="B5429"/>
      <c r="C5429"/>
      <c r="E5429"/>
      <c r="F5429"/>
      <c r="G5429"/>
      <c r="I5429"/>
      <c r="J5429"/>
      <c r="K5429"/>
      <c r="M5429"/>
      <c r="N5429"/>
      <c r="O5429"/>
      <c r="Q5429"/>
      <c r="R5429"/>
      <c r="S5429"/>
      <c r="U5429"/>
      <c r="V5429"/>
      <c r="W5429"/>
      <c r="Y5429"/>
      <c r="Z5429"/>
      <c r="AA5429"/>
      <c r="AC5429"/>
      <c r="AD5429"/>
      <c r="AE5429"/>
      <c r="AG5429"/>
      <c r="AH5429"/>
      <c r="AI5429"/>
      <c r="AK5429"/>
      <c r="AL5429"/>
      <c r="AM5429"/>
      <c r="AO5429"/>
      <c r="AP5429"/>
      <c r="AQ5429"/>
      <c r="AS5429"/>
      <c r="AT5429"/>
      <c r="AU5429"/>
      <c r="AW5429"/>
      <c r="AX5429"/>
      <c r="AY5429"/>
      <c r="BA5429"/>
      <c r="BB5429"/>
      <c r="BC5429"/>
      <c r="BE5429"/>
      <c r="BF5429"/>
      <c r="BG5429"/>
      <c r="BI5429"/>
      <c r="BJ5429"/>
      <c r="BK5429"/>
      <c r="BM5429"/>
      <c r="BN5429"/>
      <c r="BO5429"/>
    </row>
    <row r="5430" spans="1:67">
      <c r="A5430"/>
      <c r="B5430"/>
      <c r="C5430"/>
      <c r="E5430"/>
      <c r="F5430"/>
      <c r="G5430"/>
      <c r="I5430"/>
      <c r="J5430"/>
      <c r="K5430"/>
      <c r="M5430"/>
      <c r="N5430"/>
      <c r="O5430"/>
      <c r="Q5430"/>
      <c r="R5430"/>
      <c r="S5430"/>
      <c r="U5430"/>
      <c r="V5430"/>
      <c r="W5430"/>
      <c r="Y5430"/>
      <c r="Z5430"/>
      <c r="AA5430"/>
      <c r="AC5430"/>
      <c r="AD5430"/>
      <c r="AE5430"/>
      <c r="AG5430"/>
      <c r="AH5430"/>
      <c r="AI5430"/>
      <c r="AK5430"/>
      <c r="AL5430"/>
      <c r="AM5430"/>
      <c r="AO5430"/>
      <c r="AP5430"/>
      <c r="AQ5430"/>
      <c r="AS5430"/>
      <c r="AT5430"/>
      <c r="AU5430"/>
      <c r="AW5430"/>
      <c r="AX5430"/>
      <c r="AY5430"/>
      <c r="BA5430"/>
      <c r="BB5430"/>
      <c r="BC5430"/>
      <c r="BE5430"/>
      <c r="BF5430"/>
      <c r="BG5430"/>
      <c r="BI5430"/>
      <c r="BJ5430"/>
      <c r="BK5430"/>
      <c r="BM5430"/>
      <c r="BN5430"/>
      <c r="BO5430"/>
    </row>
    <row r="5431" spans="1:67">
      <c r="A5431"/>
      <c r="B5431"/>
      <c r="C5431"/>
      <c r="E5431"/>
      <c r="F5431"/>
      <c r="G5431"/>
      <c r="I5431"/>
      <c r="J5431"/>
      <c r="K5431"/>
      <c r="M5431"/>
      <c r="N5431"/>
      <c r="O5431"/>
      <c r="Q5431"/>
      <c r="R5431"/>
      <c r="S5431"/>
      <c r="U5431"/>
      <c r="V5431"/>
      <c r="W5431"/>
      <c r="Y5431"/>
      <c r="Z5431"/>
      <c r="AA5431"/>
      <c r="AC5431"/>
      <c r="AD5431"/>
      <c r="AE5431"/>
      <c r="AG5431"/>
      <c r="AH5431"/>
      <c r="AI5431"/>
      <c r="AK5431"/>
      <c r="AL5431"/>
      <c r="AM5431"/>
      <c r="AO5431"/>
      <c r="AP5431"/>
      <c r="AQ5431"/>
      <c r="AS5431"/>
      <c r="AT5431"/>
      <c r="AU5431"/>
      <c r="AW5431"/>
      <c r="AX5431"/>
      <c r="AY5431"/>
      <c r="BA5431"/>
      <c r="BB5431"/>
      <c r="BC5431"/>
      <c r="BE5431"/>
      <c r="BF5431"/>
      <c r="BG5431"/>
      <c r="BI5431"/>
      <c r="BJ5431"/>
      <c r="BK5431"/>
      <c r="BM5431"/>
      <c r="BN5431"/>
      <c r="BO5431"/>
    </row>
    <row r="5432" spans="1:67">
      <c r="A5432"/>
      <c r="B5432"/>
      <c r="C5432"/>
      <c r="E5432"/>
      <c r="F5432"/>
      <c r="G5432"/>
      <c r="I5432"/>
      <c r="J5432"/>
      <c r="K5432"/>
      <c r="M5432"/>
      <c r="N5432"/>
      <c r="O5432"/>
      <c r="Q5432"/>
      <c r="R5432"/>
      <c r="S5432"/>
      <c r="U5432"/>
      <c r="V5432"/>
      <c r="W5432"/>
      <c r="Y5432"/>
      <c r="Z5432"/>
      <c r="AA5432"/>
      <c r="AC5432"/>
      <c r="AD5432"/>
      <c r="AE5432"/>
      <c r="AG5432"/>
      <c r="AH5432"/>
      <c r="AI5432"/>
      <c r="AK5432"/>
      <c r="AL5432"/>
      <c r="AM5432"/>
      <c r="AO5432"/>
      <c r="AP5432"/>
      <c r="AQ5432"/>
      <c r="AS5432"/>
      <c r="AT5432"/>
      <c r="AU5432"/>
      <c r="AW5432"/>
      <c r="AX5432"/>
      <c r="AY5432"/>
      <c r="BA5432"/>
      <c r="BB5432"/>
      <c r="BC5432"/>
      <c r="BE5432"/>
      <c r="BF5432"/>
      <c r="BG5432"/>
      <c r="BI5432"/>
      <c r="BJ5432"/>
      <c r="BK5432"/>
      <c r="BM5432"/>
      <c r="BN5432"/>
      <c r="BO5432"/>
    </row>
    <row r="5433" spans="1:67">
      <c r="A5433"/>
      <c r="B5433"/>
      <c r="C5433"/>
      <c r="E5433"/>
      <c r="F5433"/>
      <c r="G5433"/>
      <c r="I5433"/>
      <c r="J5433"/>
      <c r="K5433"/>
      <c r="M5433"/>
      <c r="N5433"/>
      <c r="O5433"/>
      <c r="Q5433"/>
      <c r="R5433"/>
      <c r="S5433"/>
      <c r="U5433"/>
      <c r="V5433"/>
      <c r="W5433"/>
      <c r="Y5433"/>
      <c r="Z5433"/>
      <c r="AA5433"/>
      <c r="AC5433"/>
      <c r="AD5433"/>
      <c r="AE5433"/>
      <c r="AG5433"/>
      <c r="AH5433"/>
      <c r="AI5433"/>
      <c r="AK5433"/>
      <c r="AL5433"/>
      <c r="AM5433"/>
      <c r="AO5433"/>
      <c r="AP5433"/>
      <c r="AQ5433"/>
      <c r="AS5433"/>
      <c r="AT5433"/>
      <c r="AU5433"/>
      <c r="AW5433"/>
      <c r="AX5433"/>
      <c r="AY5433"/>
      <c r="BA5433"/>
      <c r="BB5433"/>
      <c r="BC5433"/>
      <c r="BE5433"/>
      <c r="BF5433"/>
      <c r="BG5433"/>
      <c r="BI5433"/>
      <c r="BJ5433"/>
      <c r="BK5433"/>
      <c r="BM5433"/>
      <c r="BN5433"/>
      <c r="BO5433"/>
    </row>
    <row r="5434" spans="1:67">
      <c r="A5434"/>
      <c r="B5434"/>
      <c r="C5434"/>
      <c r="E5434"/>
      <c r="F5434"/>
      <c r="G5434"/>
      <c r="I5434"/>
      <c r="J5434"/>
      <c r="K5434"/>
      <c r="M5434"/>
      <c r="N5434"/>
      <c r="O5434"/>
      <c r="Q5434"/>
      <c r="R5434"/>
      <c r="S5434"/>
      <c r="U5434"/>
      <c r="V5434"/>
      <c r="W5434"/>
      <c r="Y5434"/>
      <c r="Z5434"/>
      <c r="AA5434"/>
      <c r="AC5434"/>
      <c r="AD5434"/>
      <c r="AE5434"/>
      <c r="AG5434"/>
      <c r="AH5434"/>
      <c r="AI5434"/>
      <c r="AK5434"/>
      <c r="AL5434"/>
      <c r="AM5434"/>
      <c r="AO5434"/>
      <c r="AP5434"/>
      <c r="AQ5434"/>
      <c r="AS5434"/>
      <c r="AT5434"/>
      <c r="AU5434"/>
      <c r="AW5434"/>
      <c r="AX5434"/>
      <c r="AY5434"/>
      <c r="BA5434"/>
      <c r="BB5434"/>
      <c r="BC5434"/>
      <c r="BE5434"/>
      <c r="BF5434"/>
      <c r="BG5434"/>
      <c r="BI5434"/>
      <c r="BJ5434"/>
      <c r="BK5434"/>
      <c r="BM5434"/>
      <c r="BN5434"/>
      <c r="BO5434"/>
    </row>
    <row r="5435" spans="1:67">
      <c r="A5435"/>
      <c r="B5435"/>
      <c r="C5435"/>
      <c r="E5435"/>
      <c r="F5435"/>
      <c r="G5435"/>
      <c r="I5435"/>
      <c r="J5435"/>
      <c r="K5435"/>
      <c r="M5435"/>
      <c r="N5435"/>
      <c r="O5435"/>
      <c r="Q5435"/>
      <c r="R5435"/>
      <c r="S5435"/>
      <c r="U5435"/>
      <c r="V5435"/>
      <c r="W5435"/>
      <c r="Y5435"/>
      <c r="Z5435"/>
      <c r="AA5435"/>
      <c r="AC5435"/>
      <c r="AD5435"/>
      <c r="AE5435"/>
      <c r="AG5435"/>
      <c r="AH5435"/>
      <c r="AI5435"/>
      <c r="AK5435"/>
      <c r="AL5435"/>
      <c r="AM5435"/>
      <c r="AO5435"/>
      <c r="AP5435"/>
      <c r="AQ5435"/>
      <c r="AS5435"/>
      <c r="AT5435"/>
      <c r="AU5435"/>
      <c r="AW5435"/>
      <c r="AX5435"/>
      <c r="AY5435"/>
      <c r="BA5435"/>
      <c r="BB5435"/>
      <c r="BC5435"/>
      <c r="BE5435"/>
      <c r="BF5435"/>
      <c r="BG5435"/>
      <c r="BI5435"/>
      <c r="BJ5435"/>
      <c r="BK5435"/>
      <c r="BM5435"/>
      <c r="BN5435"/>
      <c r="BO5435"/>
    </row>
    <row r="5436" spans="1:67">
      <c r="A5436"/>
      <c r="B5436"/>
      <c r="C5436"/>
      <c r="E5436"/>
      <c r="F5436"/>
      <c r="G5436"/>
      <c r="I5436"/>
      <c r="J5436"/>
      <c r="K5436"/>
      <c r="M5436"/>
      <c r="N5436"/>
      <c r="O5436"/>
      <c r="Q5436"/>
      <c r="R5436"/>
      <c r="S5436"/>
      <c r="U5436"/>
      <c r="V5436"/>
      <c r="W5436"/>
      <c r="Y5436"/>
      <c r="Z5436"/>
      <c r="AA5436"/>
      <c r="AC5436"/>
      <c r="AD5436"/>
      <c r="AE5436"/>
      <c r="AG5436"/>
      <c r="AH5436"/>
      <c r="AI5436"/>
      <c r="AK5436"/>
      <c r="AL5436"/>
      <c r="AM5436"/>
      <c r="AO5436"/>
      <c r="AP5436"/>
      <c r="AQ5436"/>
      <c r="AS5436"/>
      <c r="AT5436"/>
      <c r="AU5436"/>
      <c r="AW5436"/>
      <c r="AX5436"/>
      <c r="AY5436"/>
      <c r="BA5436"/>
      <c r="BB5436"/>
      <c r="BC5436"/>
      <c r="BE5436"/>
      <c r="BF5436"/>
      <c r="BG5436"/>
      <c r="BI5436"/>
      <c r="BJ5436"/>
      <c r="BK5436"/>
      <c r="BM5436"/>
      <c r="BN5436"/>
      <c r="BO5436"/>
    </row>
    <row r="5437" spans="1:67">
      <c r="A5437"/>
      <c r="B5437"/>
      <c r="C5437"/>
      <c r="E5437"/>
      <c r="F5437"/>
      <c r="G5437"/>
      <c r="I5437"/>
      <c r="J5437"/>
      <c r="K5437"/>
      <c r="M5437"/>
      <c r="N5437"/>
      <c r="O5437"/>
      <c r="Q5437"/>
      <c r="R5437"/>
      <c r="S5437"/>
      <c r="U5437"/>
      <c r="V5437"/>
      <c r="W5437"/>
      <c r="Y5437"/>
      <c r="Z5437"/>
      <c r="AA5437"/>
      <c r="AC5437"/>
      <c r="AD5437"/>
      <c r="AE5437"/>
      <c r="AG5437"/>
      <c r="AH5437"/>
      <c r="AI5437"/>
      <c r="AK5437"/>
      <c r="AL5437"/>
      <c r="AM5437"/>
      <c r="AO5437"/>
      <c r="AP5437"/>
      <c r="AQ5437"/>
      <c r="AS5437"/>
      <c r="AT5437"/>
      <c r="AU5437"/>
      <c r="AW5437"/>
      <c r="AX5437"/>
      <c r="AY5437"/>
      <c r="BA5437"/>
      <c r="BB5437"/>
      <c r="BC5437"/>
      <c r="BE5437"/>
      <c r="BF5437"/>
      <c r="BG5437"/>
      <c r="BI5437"/>
      <c r="BJ5437"/>
      <c r="BK5437"/>
      <c r="BM5437"/>
      <c r="BN5437"/>
      <c r="BO5437"/>
    </row>
    <row r="5438" spans="1:67">
      <c r="A5438"/>
      <c r="B5438"/>
      <c r="C5438"/>
      <c r="E5438"/>
      <c r="F5438"/>
      <c r="G5438"/>
      <c r="I5438"/>
      <c r="J5438"/>
      <c r="K5438"/>
      <c r="M5438"/>
      <c r="N5438"/>
      <c r="O5438"/>
      <c r="Q5438"/>
      <c r="R5438"/>
      <c r="S5438"/>
      <c r="U5438"/>
      <c r="V5438"/>
      <c r="W5438"/>
      <c r="Y5438"/>
      <c r="Z5438"/>
      <c r="AA5438"/>
      <c r="AC5438"/>
      <c r="AD5438"/>
      <c r="AE5438"/>
      <c r="AG5438"/>
      <c r="AH5438"/>
      <c r="AI5438"/>
      <c r="AK5438"/>
      <c r="AL5438"/>
      <c r="AM5438"/>
      <c r="AO5438"/>
      <c r="AP5438"/>
      <c r="AQ5438"/>
      <c r="AS5438"/>
      <c r="AT5438"/>
      <c r="AU5438"/>
      <c r="AW5438"/>
      <c r="AX5438"/>
      <c r="AY5438"/>
      <c r="BA5438"/>
      <c r="BB5438"/>
      <c r="BC5438"/>
      <c r="BE5438"/>
      <c r="BF5438"/>
      <c r="BG5438"/>
      <c r="BI5438"/>
      <c r="BJ5438"/>
      <c r="BK5438"/>
      <c r="BM5438"/>
      <c r="BN5438"/>
      <c r="BO5438"/>
    </row>
    <row r="5439" spans="1:67">
      <c r="A5439"/>
      <c r="B5439"/>
      <c r="C5439"/>
      <c r="E5439"/>
      <c r="F5439"/>
      <c r="G5439"/>
      <c r="I5439"/>
      <c r="J5439"/>
      <c r="K5439"/>
      <c r="M5439"/>
      <c r="N5439"/>
      <c r="O5439"/>
      <c r="Q5439"/>
      <c r="R5439"/>
      <c r="S5439"/>
      <c r="U5439"/>
      <c r="V5439"/>
      <c r="W5439"/>
      <c r="Y5439"/>
      <c r="Z5439"/>
      <c r="AA5439"/>
      <c r="AC5439"/>
      <c r="AD5439"/>
      <c r="AE5439"/>
      <c r="AG5439"/>
      <c r="AH5439"/>
      <c r="AI5439"/>
      <c r="AK5439"/>
      <c r="AL5439"/>
      <c r="AM5439"/>
      <c r="AO5439"/>
      <c r="AP5439"/>
      <c r="AQ5439"/>
      <c r="AS5439"/>
      <c r="AT5439"/>
      <c r="AU5439"/>
      <c r="AW5439"/>
      <c r="AX5439"/>
      <c r="AY5439"/>
      <c r="BA5439"/>
      <c r="BB5439"/>
      <c r="BC5439"/>
      <c r="BE5439"/>
      <c r="BF5439"/>
      <c r="BG5439"/>
      <c r="BI5439"/>
      <c r="BJ5439"/>
      <c r="BK5439"/>
      <c r="BM5439"/>
      <c r="BN5439"/>
      <c r="BO5439"/>
    </row>
    <row r="5440" spans="1:67">
      <c r="A5440"/>
      <c r="B5440"/>
      <c r="C5440"/>
      <c r="E5440"/>
      <c r="F5440"/>
      <c r="G5440"/>
      <c r="I5440"/>
      <c r="J5440"/>
      <c r="K5440"/>
      <c r="M5440"/>
      <c r="N5440"/>
      <c r="O5440"/>
      <c r="Q5440"/>
      <c r="R5440"/>
      <c r="S5440"/>
      <c r="U5440"/>
      <c r="V5440"/>
      <c r="W5440"/>
      <c r="Y5440"/>
      <c r="Z5440"/>
      <c r="AA5440"/>
      <c r="AC5440"/>
      <c r="AD5440"/>
      <c r="AE5440"/>
      <c r="AG5440"/>
      <c r="AH5440"/>
      <c r="AI5440"/>
      <c r="AK5440"/>
      <c r="AL5440"/>
      <c r="AM5440"/>
      <c r="AO5440"/>
      <c r="AP5440"/>
      <c r="AQ5440"/>
      <c r="AS5440"/>
      <c r="AT5440"/>
      <c r="AU5440"/>
      <c r="AW5440"/>
      <c r="AX5440"/>
      <c r="AY5440"/>
      <c r="BA5440"/>
      <c r="BB5440"/>
      <c r="BC5440"/>
      <c r="BE5440"/>
      <c r="BF5440"/>
      <c r="BG5440"/>
      <c r="BI5440"/>
      <c r="BJ5440"/>
      <c r="BK5440"/>
      <c r="BM5440"/>
      <c r="BN5440"/>
      <c r="BO5440"/>
    </row>
    <row r="5441" spans="1:67">
      <c r="A5441"/>
      <c r="B5441"/>
      <c r="C5441"/>
      <c r="E5441"/>
      <c r="F5441"/>
      <c r="G5441"/>
      <c r="I5441"/>
      <c r="J5441"/>
      <c r="K5441"/>
      <c r="M5441"/>
      <c r="N5441"/>
      <c r="O5441"/>
      <c r="Q5441"/>
      <c r="R5441"/>
      <c r="S5441"/>
      <c r="U5441"/>
      <c r="V5441"/>
      <c r="W5441"/>
      <c r="Y5441"/>
      <c r="Z5441"/>
      <c r="AA5441"/>
      <c r="AC5441"/>
      <c r="AD5441"/>
      <c r="AE5441"/>
      <c r="AG5441"/>
      <c r="AH5441"/>
      <c r="AI5441"/>
      <c r="AK5441"/>
      <c r="AL5441"/>
      <c r="AM5441"/>
      <c r="AO5441"/>
      <c r="AP5441"/>
      <c r="AQ5441"/>
      <c r="AS5441"/>
      <c r="AT5441"/>
      <c r="AU5441"/>
      <c r="AW5441"/>
      <c r="AX5441"/>
      <c r="AY5441"/>
      <c r="BA5441"/>
      <c r="BB5441"/>
      <c r="BC5441"/>
      <c r="BE5441"/>
      <c r="BF5441"/>
      <c r="BG5441"/>
      <c r="BI5441"/>
      <c r="BJ5441"/>
      <c r="BK5441"/>
      <c r="BM5441"/>
      <c r="BN5441"/>
      <c r="BO5441"/>
    </row>
    <row r="5442" spans="1:67">
      <c r="A5442"/>
      <c r="B5442"/>
      <c r="C5442"/>
      <c r="E5442"/>
      <c r="F5442"/>
      <c r="G5442"/>
      <c r="I5442"/>
      <c r="J5442"/>
      <c r="K5442"/>
      <c r="M5442"/>
      <c r="N5442"/>
      <c r="O5442"/>
      <c r="Q5442"/>
      <c r="R5442"/>
      <c r="S5442"/>
      <c r="U5442"/>
      <c r="V5442"/>
      <c r="W5442"/>
      <c r="Y5442"/>
      <c r="Z5442"/>
      <c r="AA5442"/>
      <c r="AC5442"/>
      <c r="AD5442"/>
      <c r="AE5442"/>
      <c r="AG5442"/>
      <c r="AH5442"/>
      <c r="AI5442"/>
      <c r="AK5442"/>
      <c r="AL5442"/>
      <c r="AM5442"/>
      <c r="AO5442"/>
      <c r="AP5442"/>
      <c r="AQ5442"/>
      <c r="AS5442"/>
      <c r="AT5442"/>
      <c r="AU5442"/>
      <c r="AW5442"/>
      <c r="AX5442"/>
      <c r="AY5442"/>
      <c r="BA5442"/>
      <c r="BB5442"/>
      <c r="BC5442"/>
      <c r="BE5442"/>
      <c r="BF5442"/>
      <c r="BG5442"/>
      <c r="BI5442"/>
      <c r="BJ5442"/>
      <c r="BK5442"/>
      <c r="BM5442"/>
      <c r="BN5442"/>
      <c r="BO5442"/>
    </row>
    <row r="5443" spans="1:67">
      <c r="A5443"/>
      <c r="B5443"/>
      <c r="C5443"/>
      <c r="E5443"/>
      <c r="F5443"/>
      <c r="G5443"/>
      <c r="I5443"/>
      <c r="J5443"/>
      <c r="K5443"/>
      <c r="M5443"/>
      <c r="N5443"/>
      <c r="O5443"/>
      <c r="Q5443"/>
      <c r="R5443"/>
      <c r="S5443"/>
      <c r="U5443"/>
      <c r="V5443"/>
      <c r="W5443"/>
      <c r="Y5443"/>
      <c r="Z5443"/>
      <c r="AA5443"/>
      <c r="AC5443"/>
      <c r="AD5443"/>
      <c r="AE5443"/>
      <c r="AG5443"/>
      <c r="AH5443"/>
      <c r="AI5443"/>
      <c r="AK5443"/>
      <c r="AL5443"/>
      <c r="AM5443"/>
      <c r="AO5443"/>
      <c r="AP5443"/>
      <c r="AQ5443"/>
      <c r="AS5443"/>
      <c r="AT5443"/>
      <c r="AU5443"/>
      <c r="AW5443"/>
      <c r="AX5443"/>
      <c r="AY5443"/>
      <c r="BA5443"/>
      <c r="BB5443"/>
      <c r="BC5443"/>
      <c r="BE5443"/>
      <c r="BF5443"/>
      <c r="BG5443"/>
      <c r="BI5443"/>
      <c r="BJ5443"/>
      <c r="BK5443"/>
      <c r="BM5443"/>
      <c r="BN5443"/>
      <c r="BO5443"/>
    </row>
    <row r="5444" spans="1:67">
      <c r="A5444"/>
      <c r="B5444"/>
      <c r="C5444"/>
      <c r="E5444"/>
      <c r="F5444"/>
      <c r="G5444"/>
      <c r="I5444"/>
      <c r="J5444"/>
      <c r="K5444"/>
      <c r="M5444"/>
      <c r="N5444"/>
      <c r="O5444"/>
      <c r="Q5444"/>
      <c r="R5444"/>
      <c r="S5444"/>
      <c r="U5444"/>
      <c r="V5444"/>
      <c r="W5444"/>
      <c r="Y5444"/>
      <c r="Z5444"/>
      <c r="AA5444"/>
      <c r="AC5444"/>
      <c r="AD5444"/>
      <c r="AE5444"/>
      <c r="AG5444"/>
      <c r="AH5444"/>
      <c r="AI5444"/>
      <c r="AK5444"/>
      <c r="AL5444"/>
      <c r="AM5444"/>
      <c r="AO5444"/>
      <c r="AP5444"/>
      <c r="AQ5444"/>
      <c r="AS5444"/>
      <c r="AT5444"/>
      <c r="AU5444"/>
      <c r="AW5444"/>
      <c r="AX5444"/>
      <c r="AY5444"/>
      <c r="BA5444"/>
      <c r="BB5444"/>
      <c r="BC5444"/>
      <c r="BE5444"/>
      <c r="BF5444"/>
      <c r="BG5444"/>
      <c r="BI5444"/>
      <c r="BJ5444"/>
      <c r="BK5444"/>
      <c r="BM5444"/>
      <c r="BN5444"/>
      <c r="BO5444"/>
    </row>
    <row r="5445" spans="1:67">
      <c r="A5445"/>
      <c r="B5445"/>
      <c r="C5445"/>
      <c r="E5445"/>
      <c r="F5445"/>
      <c r="G5445"/>
      <c r="I5445"/>
      <c r="J5445"/>
      <c r="K5445"/>
      <c r="M5445"/>
      <c r="N5445"/>
      <c r="O5445"/>
      <c r="Q5445"/>
      <c r="R5445"/>
      <c r="S5445"/>
      <c r="U5445"/>
      <c r="V5445"/>
      <c r="W5445"/>
      <c r="Y5445"/>
      <c r="Z5445"/>
      <c r="AA5445"/>
      <c r="AC5445"/>
      <c r="AD5445"/>
      <c r="AE5445"/>
      <c r="AG5445"/>
      <c r="AH5445"/>
      <c r="AI5445"/>
      <c r="AK5445"/>
      <c r="AL5445"/>
      <c r="AM5445"/>
      <c r="AO5445"/>
      <c r="AP5445"/>
      <c r="AQ5445"/>
      <c r="AS5445"/>
      <c r="AT5445"/>
      <c r="AU5445"/>
      <c r="AW5445"/>
      <c r="AX5445"/>
      <c r="AY5445"/>
      <c r="BA5445"/>
      <c r="BB5445"/>
      <c r="BC5445"/>
      <c r="BE5445"/>
      <c r="BF5445"/>
      <c r="BG5445"/>
      <c r="BI5445"/>
      <c r="BJ5445"/>
      <c r="BK5445"/>
      <c r="BM5445"/>
      <c r="BN5445"/>
      <c r="BO5445"/>
    </row>
    <row r="5446" spans="1:67">
      <c r="A5446"/>
      <c r="B5446"/>
      <c r="C5446"/>
      <c r="E5446"/>
      <c r="F5446"/>
      <c r="G5446"/>
      <c r="I5446"/>
      <c r="J5446"/>
      <c r="K5446"/>
      <c r="M5446"/>
      <c r="N5446"/>
      <c r="O5446"/>
      <c r="Q5446"/>
      <c r="R5446"/>
      <c r="S5446"/>
      <c r="U5446"/>
      <c r="V5446"/>
      <c r="W5446"/>
      <c r="Y5446"/>
      <c r="Z5446"/>
      <c r="AA5446"/>
      <c r="AC5446"/>
      <c r="AD5446"/>
      <c r="AE5446"/>
      <c r="AG5446"/>
      <c r="AH5446"/>
      <c r="AI5446"/>
      <c r="AK5446"/>
      <c r="AL5446"/>
      <c r="AM5446"/>
      <c r="AO5446"/>
      <c r="AP5446"/>
      <c r="AQ5446"/>
      <c r="AS5446"/>
      <c r="AT5446"/>
      <c r="AU5446"/>
      <c r="AW5446"/>
      <c r="AX5446"/>
      <c r="AY5446"/>
      <c r="BA5446"/>
      <c r="BB5446"/>
      <c r="BC5446"/>
      <c r="BE5446"/>
      <c r="BF5446"/>
      <c r="BG5446"/>
      <c r="BI5446"/>
      <c r="BJ5446"/>
      <c r="BK5446"/>
      <c r="BM5446"/>
      <c r="BN5446"/>
      <c r="BO5446"/>
    </row>
    <row r="5447" spans="1:67">
      <c r="A5447"/>
      <c r="B5447"/>
      <c r="C5447"/>
      <c r="E5447"/>
      <c r="F5447"/>
      <c r="G5447"/>
      <c r="I5447"/>
      <c r="J5447"/>
      <c r="K5447"/>
      <c r="M5447"/>
      <c r="N5447"/>
      <c r="O5447"/>
      <c r="Q5447"/>
      <c r="R5447"/>
      <c r="S5447"/>
      <c r="U5447"/>
      <c r="V5447"/>
      <c r="W5447"/>
      <c r="Y5447"/>
      <c r="Z5447"/>
      <c r="AA5447"/>
      <c r="AC5447"/>
      <c r="AD5447"/>
      <c r="AE5447"/>
      <c r="AG5447"/>
      <c r="AH5447"/>
      <c r="AI5447"/>
      <c r="AK5447"/>
      <c r="AL5447"/>
      <c r="AM5447"/>
      <c r="AO5447"/>
      <c r="AP5447"/>
      <c r="AQ5447"/>
      <c r="AS5447"/>
      <c r="AT5447"/>
      <c r="AU5447"/>
      <c r="AW5447"/>
      <c r="AX5447"/>
      <c r="AY5447"/>
      <c r="BA5447"/>
      <c r="BB5447"/>
      <c r="BC5447"/>
      <c r="BE5447"/>
      <c r="BF5447"/>
      <c r="BG5447"/>
      <c r="BI5447"/>
      <c r="BJ5447"/>
      <c r="BK5447"/>
      <c r="BM5447"/>
      <c r="BN5447"/>
      <c r="BO5447"/>
    </row>
    <row r="5448" spans="1:67">
      <c r="A5448"/>
      <c r="B5448"/>
      <c r="C5448"/>
      <c r="E5448"/>
      <c r="F5448"/>
      <c r="G5448"/>
      <c r="I5448"/>
      <c r="J5448"/>
      <c r="K5448"/>
      <c r="M5448"/>
      <c r="N5448"/>
      <c r="O5448"/>
      <c r="Q5448"/>
      <c r="R5448"/>
      <c r="S5448"/>
      <c r="U5448"/>
      <c r="V5448"/>
      <c r="W5448"/>
      <c r="Y5448"/>
      <c r="Z5448"/>
      <c r="AA5448"/>
      <c r="AC5448"/>
      <c r="AD5448"/>
      <c r="AE5448"/>
      <c r="AG5448"/>
      <c r="AH5448"/>
      <c r="AI5448"/>
      <c r="AK5448"/>
      <c r="AL5448"/>
      <c r="AM5448"/>
      <c r="AO5448"/>
      <c r="AP5448"/>
      <c r="AQ5448"/>
      <c r="AS5448"/>
      <c r="AT5448"/>
      <c r="AU5448"/>
      <c r="AW5448"/>
      <c r="AX5448"/>
      <c r="AY5448"/>
      <c r="BA5448"/>
      <c r="BB5448"/>
      <c r="BC5448"/>
      <c r="BE5448"/>
      <c r="BF5448"/>
      <c r="BG5448"/>
      <c r="BI5448"/>
      <c r="BJ5448"/>
      <c r="BK5448"/>
      <c r="BM5448"/>
      <c r="BN5448"/>
      <c r="BO5448"/>
    </row>
    <row r="5449" spans="1:67">
      <c r="A5449"/>
      <c r="B5449"/>
      <c r="C5449"/>
      <c r="E5449"/>
      <c r="F5449"/>
      <c r="G5449"/>
      <c r="I5449"/>
      <c r="J5449"/>
      <c r="K5449"/>
      <c r="M5449"/>
      <c r="N5449"/>
      <c r="O5449"/>
      <c r="Q5449"/>
      <c r="R5449"/>
      <c r="S5449"/>
      <c r="U5449"/>
      <c r="V5449"/>
      <c r="W5449"/>
      <c r="Y5449"/>
      <c r="Z5449"/>
      <c r="AA5449"/>
      <c r="AC5449"/>
      <c r="AD5449"/>
      <c r="AE5449"/>
      <c r="AG5449"/>
      <c r="AH5449"/>
      <c r="AI5449"/>
      <c r="AK5449"/>
      <c r="AL5449"/>
      <c r="AM5449"/>
      <c r="AO5449"/>
      <c r="AP5449"/>
      <c r="AQ5449"/>
      <c r="AS5449"/>
      <c r="AT5449"/>
      <c r="AU5449"/>
      <c r="AW5449"/>
      <c r="AX5449"/>
      <c r="AY5449"/>
      <c r="BA5449"/>
      <c r="BB5449"/>
      <c r="BC5449"/>
      <c r="BE5449"/>
      <c r="BF5449"/>
      <c r="BG5449"/>
      <c r="BI5449"/>
      <c r="BJ5449"/>
      <c r="BK5449"/>
      <c r="BM5449"/>
      <c r="BN5449"/>
      <c r="BO5449"/>
    </row>
    <row r="5450" spans="1:67">
      <c r="A5450"/>
      <c r="B5450"/>
      <c r="C5450"/>
      <c r="E5450"/>
      <c r="F5450"/>
      <c r="G5450"/>
      <c r="I5450"/>
      <c r="J5450"/>
      <c r="K5450"/>
      <c r="M5450"/>
      <c r="N5450"/>
      <c r="O5450"/>
      <c r="Q5450"/>
      <c r="R5450"/>
      <c r="S5450"/>
      <c r="U5450"/>
      <c r="V5450"/>
      <c r="W5450"/>
      <c r="Y5450"/>
      <c r="Z5450"/>
      <c r="AA5450"/>
      <c r="AC5450"/>
      <c r="AD5450"/>
      <c r="AE5450"/>
      <c r="AG5450"/>
      <c r="AH5450"/>
      <c r="AI5450"/>
      <c r="AK5450"/>
      <c r="AL5450"/>
      <c r="AM5450"/>
      <c r="AO5450"/>
      <c r="AP5450"/>
      <c r="AQ5450"/>
      <c r="AS5450"/>
      <c r="AT5450"/>
      <c r="AU5450"/>
      <c r="AW5450"/>
      <c r="AX5450"/>
      <c r="AY5450"/>
      <c r="BA5450"/>
      <c r="BB5450"/>
      <c r="BC5450"/>
      <c r="BE5450"/>
      <c r="BF5450"/>
      <c r="BG5450"/>
      <c r="BI5450"/>
      <c r="BJ5450"/>
      <c r="BK5450"/>
      <c r="BM5450"/>
      <c r="BN5450"/>
      <c r="BO5450"/>
    </row>
    <row r="5451" spans="1:67">
      <c r="A5451"/>
      <c r="B5451"/>
      <c r="C5451"/>
      <c r="E5451"/>
      <c r="F5451"/>
      <c r="G5451"/>
      <c r="I5451"/>
      <c r="J5451"/>
      <c r="K5451"/>
      <c r="M5451"/>
      <c r="N5451"/>
      <c r="O5451"/>
      <c r="Q5451"/>
      <c r="R5451"/>
      <c r="S5451"/>
      <c r="U5451"/>
      <c r="V5451"/>
      <c r="W5451"/>
      <c r="Y5451"/>
      <c r="Z5451"/>
      <c r="AA5451"/>
      <c r="AC5451"/>
      <c r="AD5451"/>
      <c r="AE5451"/>
      <c r="AG5451"/>
      <c r="AH5451"/>
      <c r="AI5451"/>
      <c r="AK5451"/>
      <c r="AL5451"/>
      <c r="AM5451"/>
      <c r="AO5451"/>
      <c r="AP5451"/>
      <c r="AQ5451"/>
      <c r="AS5451"/>
      <c r="AT5451"/>
      <c r="AU5451"/>
      <c r="AW5451"/>
      <c r="AX5451"/>
      <c r="AY5451"/>
      <c r="BA5451"/>
      <c r="BB5451"/>
      <c r="BC5451"/>
      <c r="BE5451"/>
      <c r="BF5451"/>
      <c r="BG5451"/>
      <c r="BI5451"/>
      <c r="BJ5451"/>
      <c r="BK5451"/>
      <c r="BM5451"/>
      <c r="BN5451"/>
      <c r="BO5451"/>
    </row>
    <row r="5452" spans="1:67">
      <c r="A5452"/>
      <c r="B5452"/>
      <c r="C5452"/>
      <c r="E5452"/>
      <c r="F5452"/>
      <c r="G5452"/>
      <c r="I5452"/>
      <c r="J5452"/>
      <c r="K5452"/>
      <c r="M5452"/>
      <c r="N5452"/>
      <c r="O5452"/>
      <c r="Q5452"/>
      <c r="R5452"/>
      <c r="S5452"/>
      <c r="U5452"/>
      <c r="V5452"/>
      <c r="W5452"/>
      <c r="Y5452"/>
      <c r="Z5452"/>
      <c r="AA5452"/>
      <c r="AC5452"/>
      <c r="AD5452"/>
      <c r="AE5452"/>
      <c r="AG5452"/>
      <c r="AH5452"/>
      <c r="AI5452"/>
      <c r="AK5452"/>
      <c r="AL5452"/>
      <c r="AM5452"/>
      <c r="AO5452"/>
      <c r="AP5452"/>
      <c r="AQ5452"/>
      <c r="AS5452"/>
      <c r="AT5452"/>
      <c r="AU5452"/>
      <c r="AW5452"/>
      <c r="AX5452"/>
      <c r="AY5452"/>
      <c r="BA5452"/>
      <c r="BB5452"/>
      <c r="BC5452"/>
      <c r="BE5452"/>
      <c r="BF5452"/>
      <c r="BG5452"/>
      <c r="BI5452"/>
      <c r="BJ5452"/>
      <c r="BK5452"/>
      <c r="BM5452"/>
      <c r="BN5452"/>
      <c r="BO5452"/>
    </row>
    <row r="5453" spans="1:67">
      <c r="A5453"/>
      <c r="B5453"/>
      <c r="C5453"/>
      <c r="E5453"/>
      <c r="F5453"/>
      <c r="G5453"/>
      <c r="I5453"/>
      <c r="J5453"/>
      <c r="K5453"/>
      <c r="M5453"/>
      <c r="N5453"/>
      <c r="O5453"/>
      <c r="Q5453"/>
      <c r="R5453"/>
      <c r="S5453"/>
      <c r="U5453"/>
      <c r="V5453"/>
      <c r="W5453"/>
      <c r="Y5453"/>
      <c r="Z5453"/>
      <c r="AA5453"/>
      <c r="AC5453"/>
      <c r="AD5453"/>
      <c r="AE5453"/>
      <c r="AG5453"/>
      <c r="AH5453"/>
      <c r="AI5453"/>
      <c r="AK5453"/>
      <c r="AL5453"/>
      <c r="AM5453"/>
      <c r="AO5453"/>
      <c r="AP5453"/>
      <c r="AQ5453"/>
      <c r="AS5453"/>
      <c r="AT5453"/>
      <c r="AU5453"/>
      <c r="AW5453"/>
      <c r="AX5453"/>
      <c r="AY5453"/>
      <c r="BA5453"/>
      <c r="BB5453"/>
      <c r="BC5453"/>
      <c r="BE5453"/>
      <c r="BF5453"/>
      <c r="BG5453"/>
      <c r="BI5453"/>
      <c r="BJ5453"/>
      <c r="BK5453"/>
      <c r="BM5453"/>
      <c r="BN5453"/>
      <c r="BO5453"/>
    </row>
    <row r="5454" spans="1:67">
      <c r="A5454"/>
      <c r="B5454"/>
      <c r="C5454"/>
      <c r="E5454"/>
      <c r="F5454"/>
      <c r="G5454"/>
      <c r="I5454"/>
      <c r="J5454"/>
      <c r="K5454"/>
      <c r="M5454"/>
      <c r="N5454"/>
      <c r="O5454"/>
      <c r="Q5454"/>
      <c r="R5454"/>
      <c r="S5454"/>
      <c r="U5454"/>
      <c r="V5454"/>
      <c r="W5454"/>
      <c r="Y5454"/>
      <c r="Z5454"/>
      <c r="AA5454"/>
      <c r="AC5454"/>
      <c r="AD5454"/>
      <c r="AE5454"/>
      <c r="AG5454"/>
      <c r="AH5454"/>
      <c r="AI5454"/>
      <c r="AK5454"/>
      <c r="AL5454"/>
      <c r="AM5454"/>
      <c r="AO5454"/>
      <c r="AP5454"/>
      <c r="AQ5454"/>
      <c r="AS5454"/>
      <c r="AT5454"/>
      <c r="AU5454"/>
      <c r="AW5454"/>
      <c r="AX5454"/>
      <c r="AY5454"/>
      <c r="BA5454"/>
      <c r="BB5454"/>
      <c r="BC5454"/>
      <c r="BE5454"/>
      <c r="BF5454"/>
      <c r="BG5454"/>
      <c r="BI5454"/>
      <c r="BJ5454"/>
      <c r="BK5454"/>
      <c r="BM5454"/>
      <c r="BN5454"/>
      <c r="BO5454"/>
    </row>
    <row r="5455" spans="1:67">
      <c r="A5455"/>
      <c r="B5455"/>
      <c r="C5455"/>
      <c r="E5455"/>
      <c r="F5455"/>
      <c r="G5455"/>
      <c r="I5455"/>
      <c r="J5455"/>
      <c r="K5455"/>
      <c r="M5455"/>
      <c r="N5455"/>
      <c r="O5455"/>
      <c r="Q5455"/>
      <c r="R5455"/>
      <c r="S5455"/>
      <c r="U5455"/>
      <c r="V5455"/>
      <c r="W5455"/>
      <c r="Y5455"/>
      <c r="Z5455"/>
      <c r="AA5455"/>
      <c r="AC5455"/>
      <c r="AD5455"/>
      <c r="AE5455"/>
      <c r="AG5455"/>
      <c r="AH5455"/>
      <c r="AI5455"/>
      <c r="AK5455"/>
      <c r="AL5455"/>
      <c r="AM5455"/>
      <c r="AO5455"/>
      <c r="AP5455"/>
      <c r="AQ5455"/>
      <c r="AS5455"/>
      <c r="AT5455"/>
      <c r="AU5455"/>
      <c r="AW5455"/>
      <c r="AX5455"/>
      <c r="AY5455"/>
      <c r="BA5455"/>
      <c r="BB5455"/>
      <c r="BC5455"/>
      <c r="BE5455"/>
      <c r="BF5455"/>
      <c r="BG5455"/>
      <c r="BI5455"/>
      <c r="BJ5455"/>
      <c r="BK5455"/>
      <c r="BM5455"/>
      <c r="BN5455"/>
      <c r="BO5455"/>
    </row>
    <row r="5456" spans="1:67">
      <c r="A5456"/>
      <c r="B5456"/>
      <c r="C5456"/>
      <c r="E5456"/>
      <c r="F5456"/>
      <c r="G5456"/>
      <c r="I5456"/>
      <c r="J5456"/>
      <c r="K5456"/>
      <c r="M5456"/>
      <c r="N5456"/>
      <c r="O5456"/>
      <c r="Q5456"/>
      <c r="R5456"/>
      <c r="S5456"/>
      <c r="U5456"/>
      <c r="V5456"/>
      <c r="W5456"/>
      <c r="Y5456"/>
      <c r="Z5456"/>
      <c r="AA5456"/>
      <c r="AC5456"/>
      <c r="AD5456"/>
      <c r="AE5456"/>
      <c r="AG5456"/>
      <c r="AH5456"/>
      <c r="AI5456"/>
      <c r="AK5456"/>
      <c r="AL5456"/>
      <c r="AM5456"/>
      <c r="AO5456"/>
      <c r="AP5456"/>
      <c r="AQ5456"/>
      <c r="AS5456"/>
      <c r="AT5456"/>
      <c r="AU5456"/>
      <c r="AW5456"/>
      <c r="AX5456"/>
      <c r="AY5456"/>
      <c r="BA5456"/>
      <c r="BB5456"/>
      <c r="BC5456"/>
      <c r="BE5456"/>
      <c r="BF5456"/>
      <c r="BG5456"/>
      <c r="BI5456"/>
      <c r="BJ5456"/>
      <c r="BK5456"/>
      <c r="BM5456"/>
      <c r="BN5456"/>
      <c r="BO5456"/>
    </row>
    <row r="5457" spans="1:67">
      <c r="A5457"/>
      <c r="B5457"/>
      <c r="C5457"/>
      <c r="E5457"/>
      <c r="F5457"/>
      <c r="G5457"/>
      <c r="I5457"/>
      <c r="J5457"/>
      <c r="K5457"/>
      <c r="M5457"/>
      <c r="N5457"/>
      <c r="O5457"/>
      <c r="Q5457"/>
      <c r="R5457"/>
      <c r="S5457"/>
      <c r="U5457"/>
      <c r="V5457"/>
      <c r="W5457"/>
      <c r="Y5457"/>
      <c r="Z5457"/>
      <c r="AA5457"/>
      <c r="AC5457"/>
      <c r="AD5457"/>
      <c r="AE5457"/>
      <c r="AG5457"/>
      <c r="AH5457"/>
      <c r="AI5457"/>
      <c r="AK5457"/>
      <c r="AL5457"/>
      <c r="AM5457"/>
      <c r="AO5457"/>
      <c r="AP5457"/>
      <c r="AQ5457"/>
      <c r="AS5457"/>
      <c r="AT5457"/>
      <c r="AU5457"/>
      <c r="AW5457"/>
      <c r="AX5457"/>
      <c r="AY5457"/>
      <c r="BA5457"/>
      <c r="BB5457"/>
      <c r="BC5457"/>
      <c r="BE5457"/>
      <c r="BF5457"/>
      <c r="BG5457"/>
      <c r="BI5457"/>
      <c r="BJ5457"/>
      <c r="BK5457"/>
      <c r="BM5457"/>
      <c r="BN5457"/>
      <c r="BO5457"/>
    </row>
    <row r="5458" spans="1:67">
      <c r="A5458"/>
      <c r="B5458"/>
      <c r="C5458"/>
      <c r="E5458"/>
      <c r="F5458"/>
      <c r="G5458"/>
      <c r="I5458"/>
      <c r="J5458"/>
      <c r="K5458"/>
      <c r="M5458"/>
      <c r="N5458"/>
      <c r="O5458"/>
      <c r="Q5458"/>
      <c r="R5458"/>
      <c r="S5458"/>
      <c r="U5458"/>
      <c r="V5458"/>
      <c r="W5458"/>
      <c r="Y5458"/>
      <c r="Z5458"/>
      <c r="AA5458"/>
      <c r="AC5458"/>
      <c r="AD5458"/>
      <c r="AE5458"/>
      <c r="AG5458"/>
      <c r="AH5458"/>
      <c r="AI5458"/>
      <c r="AK5458"/>
      <c r="AL5458"/>
      <c r="AM5458"/>
      <c r="AO5458"/>
      <c r="AP5458"/>
      <c r="AQ5458"/>
      <c r="AS5458"/>
      <c r="AT5458"/>
      <c r="AU5458"/>
      <c r="AW5458"/>
      <c r="AX5458"/>
      <c r="AY5458"/>
      <c r="BA5458"/>
      <c r="BB5458"/>
      <c r="BC5458"/>
      <c r="BE5458"/>
      <c r="BF5458"/>
      <c r="BG5458"/>
      <c r="BI5458"/>
      <c r="BJ5458"/>
      <c r="BK5458"/>
      <c r="BM5458"/>
      <c r="BN5458"/>
      <c r="BO5458"/>
    </row>
    <row r="5459" spans="1:67">
      <c r="A5459"/>
      <c r="B5459"/>
      <c r="C5459"/>
      <c r="E5459"/>
      <c r="F5459"/>
      <c r="G5459"/>
      <c r="I5459"/>
      <c r="J5459"/>
      <c r="K5459"/>
      <c r="M5459"/>
      <c r="N5459"/>
      <c r="O5459"/>
      <c r="Q5459"/>
      <c r="R5459"/>
      <c r="S5459"/>
      <c r="U5459"/>
      <c r="V5459"/>
      <c r="W5459"/>
      <c r="Y5459"/>
      <c r="Z5459"/>
      <c r="AA5459"/>
      <c r="AC5459"/>
      <c r="AD5459"/>
      <c r="AE5459"/>
      <c r="AG5459"/>
      <c r="AH5459"/>
      <c r="AI5459"/>
      <c r="AK5459"/>
      <c r="AL5459"/>
      <c r="AM5459"/>
      <c r="AO5459"/>
      <c r="AP5459"/>
      <c r="AQ5459"/>
      <c r="AS5459"/>
      <c r="AT5459"/>
      <c r="AU5459"/>
      <c r="AW5459"/>
      <c r="AX5459"/>
      <c r="AY5459"/>
      <c r="BA5459"/>
      <c r="BB5459"/>
      <c r="BC5459"/>
      <c r="BE5459"/>
      <c r="BF5459"/>
      <c r="BG5459"/>
      <c r="BI5459"/>
      <c r="BJ5459"/>
      <c r="BK5459"/>
      <c r="BM5459"/>
      <c r="BN5459"/>
      <c r="BO5459"/>
    </row>
    <row r="5460" spans="1:67">
      <c r="A5460"/>
      <c r="B5460"/>
      <c r="C5460"/>
      <c r="E5460"/>
      <c r="F5460"/>
      <c r="G5460"/>
      <c r="I5460"/>
      <c r="J5460"/>
      <c r="K5460"/>
      <c r="M5460"/>
      <c r="N5460"/>
      <c r="O5460"/>
      <c r="Q5460"/>
      <c r="R5460"/>
      <c r="S5460"/>
      <c r="U5460"/>
      <c r="V5460"/>
      <c r="W5460"/>
      <c r="Y5460"/>
      <c r="Z5460"/>
      <c r="AA5460"/>
      <c r="AC5460"/>
      <c r="AD5460"/>
      <c r="AE5460"/>
      <c r="AG5460"/>
      <c r="AH5460"/>
      <c r="AI5460"/>
      <c r="AK5460"/>
      <c r="AL5460"/>
      <c r="AM5460"/>
      <c r="AO5460"/>
      <c r="AP5460"/>
      <c r="AQ5460"/>
      <c r="AS5460"/>
      <c r="AT5460"/>
      <c r="AU5460"/>
      <c r="AW5460"/>
      <c r="AX5460"/>
      <c r="AY5460"/>
      <c r="BA5460"/>
      <c r="BB5460"/>
      <c r="BC5460"/>
      <c r="BE5460"/>
      <c r="BF5460"/>
      <c r="BG5460"/>
      <c r="BI5460"/>
      <c r="BJ5460"/>
      <c r="BK5460"/>
      <c r="BM5460"/>
      <c r="BN5460"/>
      <c r="BO5460"/>
    </row>
    <row r="5461" spans="1:67">
      <c r="A5461"/>
      <c r="B5461"/>
      <c r="C5461"/>
      <c r="E5461"/>
      <c r="F5461"/>
      <c r="G5461"/>
      <c r="I5461"/>
      <c r="J5461"/>
      <c r="K5461"/>
      <c r="M5461"/>
      <c r="N5461"/>
      <c r="O5461"/>
      <c r="Q5461"/>
      <c r="R5461"/>
      <c r="S5461"/>
      <c r="U5461"/>
      <c r="V5461"/>
      <c r="W5461"/>
      <c r="Y5461"/>
      <c r="Z5461"/>
      <c r="AA5461"/>
      <c r="AC5461"/>
      <c r="AD5461"/>
      <c r="AE5461"/>
      <c r="AG5461"/>
      <c r="AH5461"/>
      <c r="AI5461"/>
      <c r="AK5461"/>
      <c r="AL5461"/>
      <c r="AM5461"/>
      <c r="AO5461"/>
      <c r="AP5461"/>
      <c r="AQ5461"/>
      <c r="AS5461"/>
      <c r="AT5461"/>
      <c r="AU5461"/>
      <c r="AW5461"/>
      <c r="AX5461"/>
      <c r="AY5461"/>
      <c r="BA5461"/>
      <c r="BB5461"/>
      <c r="BC5461"/>
      <c r="BE5461"/>
      <c r="BF5461"/>
      <c r="BG5461"/>
      <c r="BI5461"/>
      <c r="BJ5461"/>
      <c r="BK5461"/>
      <c r="BM5461"/>
      <c r="BN5461"/>
      <c r="BO5461"/>
    </row>
    <row r="5462" spans="1:67">
      <c r="A5462"/>
      <c r="B5462"/>
      <c r="C5462"/>
      <c r="E5462"/>
      <c r="F5462"/>
      <c r="G5462"/>
      <c r="I5462"/>
      <c r="J5462"/>
      <c r="K5462"/>
      <c r="M5462"/>
      <c r="N5462"/>
      <c r="O5462"/>
      <c r="Q5462"/>
      <c r="R5462"/>
      <c r="S5462"/>
      <c r="U5462"/>
      <c r="V5462"/>
      <c r="W5462"/>
      <c r="Y5462"/>
      <c r="Z5462"/>
      <c r="AA5462"/>
      <c r="AC5462"/>
      <c r="AD5462"/>
      <c r="AE5462"/>
      <c r="AG5462"/>
      <c r="AH5462"/>
      <c r="AI5462"/>
      <c r="AK5462"/>
      <c r="AL5462"/>
      <c r="AM5462"/>
      <c r="AO5462"/>
      <c r="AP5462"/>
      <c r="AQ5462"/>
      <c r="AS5462"/>
      <c r="AT5462"/>
      <c r="AU5462"/>
      <c r="AW5462"/>
      <c r="AX5462"/>
      <c r="AY5462"/>
      <c r="BA5462"/>
      <c r="BB5462"/>
      <c r="BC5462"/>
      <c r="BE5462"/>
      <c r="BF5462"/>
      <c r="BG5462"/>
      <c r="BI5462"/>
      <c r="BJ5462"/>
      <c r="BK5462"/>
      <c r="BM5462"/>
      <c r="BN5462"/>
      <c r="BO5462"/>
    </row>
    <row r="5463" spans="1:67">
      <c r="A5463"/>
      <c r="B5463"/>
      <c r="C5463"/>
      <c r="E5463"/>
      <c r="F5463"/>
      <c r="G5463"/>
      <c r="I5463"/>
      <c r="J5463"/>
      <c r="K5463"/>
      <c r="M5463"/>
      <c r="N5463"/>
      <c r="O5463"/>
      <c r="Q5463"/>
      <c r="R5463"/>
      <c r="S5463"/>
      <c r="U5463"/>
      <c r="V5463"/>
      <c r="W5463"/>
      <c r="Y5463"/>
      <c r="Z5463"/>
      <c r="AA5463"/>
      <c r="AC5463"/>
      <c r="AD5463"/>
      <c r="AE5463"/>
      <c r="AG5463"/>
      <c r="AH5463"/>
      <c r="AI5463"/>
      <c r="AK5463"/>
      <c r="AL5463"/>
      <c r="AM5463"/>
      <c r="AO5463"/>
      <c r="AP5463"/>
      <c r="AQ5463"/>
      <c r="AS5463"/>
      <c r="AT5463"/>
      <c r="AU5463"/>
      <c r="AW5463"/>
      <c r="AX5463"/>
      <c r="AY5463"/>
      <c r="BA5463"/>
      <c r="BB5463"/>
      <c r="BC5463"/>
      <c r="BE5463"/>
      <c r="BF5463"/>
      <c r="BG5463"/>
      <c r="BI5463"/>
      <c r="BJ5463"/>
      <c r="BK5463"/>
      <c r="BM5463"/>
      <c r="BN5463"/>
      <c r="BO5463"/>
    </row>
    <row r="5464" spans="1:67">
      <c r="A5464"/>
      <c r="B5464"/>
      <c r="C5464"/>
      <c r="E5464"/>
      <c r="F5464"/>
      <c r="G5464"/>
      <c r="I5464"/>
      <c r="J5464"/>
      <c r="K5464"/>
      <c r="M5464"/>
      <c r="N5464"/>
      <c r="O5464"/>
      <c r="Q5464"/>
      <c r="R5464"/>
      <c r="S5464"/>
      <c r="U5464"/>
      <c r="V5464"/>
      <c r="W5464"/>
      <c r="Y5464"/>
      <c r="Z5464"/>
      <c r="AA5464"/>
      <c r="AC5464"/>
      <c r="AD5464"/>
      <c r="AE5464"/>
      <c r="AG5464"/>
      <c r="AH5464"/>
      <c r="AI5464"/>
      <c r="AK5464"/>
      <c r="AL5464"/>
      <c r="AM5464"/>
      <c r="AO5464"/>
      <c r="AP5464"/>
      <c r="AQ5464"/>
      <c r="AS5464"/>
      <c r="AT5464"/>
      <c r="AU5464"/>
      <c r="AW5464"/>
      <c r="AX5464"/>
      <c r="AY5464"/>
      <c r="BA5464"/>
      <c r="BB5464"/>
      <c r="BC5464"/>
      <c r="BE5464"/>
      <c r="BF5464"/>
      <c r="BG5464"/>
      <c r="BI5464"/>
      <c r="BJ5464"/>
      <c r="BK5464"/>
      <c r="BM5464"/>
      <c r="BN5464"/>
      <c r="BO5464"/>
    </row>
    <row r="5465" spans="1:67">
      <c r="A5465"/>
      <c r="B5465"/>
      <c r="C5465"/>
      <c r="E5465"/>
      <c r="F5465"/>
      <c r="G5465"/>
      <c r="I5465"/>
      <c r="J5465"/>
      <c r="K5465"/>
      <c r="M5465"/>
      <c r="N5465"/>
      <c r="O5465"/>
      <c r="Q5465"/>
      <c r="R5465"/>
      <c r="S5465"/>
      <c r="U5465"/>
      <c r="V5465"/>
      <c r="W5465"/>
      <c r="Y5465"/>
      <c r="Z5465"/>
      <c r="AA5465"/>
      <c r="AC5465"/>
      <c r="AD5465"/>
      <c r="AE5465"/>
      <c r="AG5465"/>
      <c r="AH5465"/>
      <c r="AI5465"/>
      <c r="AK5465"/>
      <c r="AL5465"/>
      <c r="AM5465"/>
      <c r="AO5465"/>
      <c r="AP5465"/>
      <c r="AQ5465"/>
      <c r="AS5465"/>
      <c r="AT5465"/>
      <c r="AU5465"/>
      <c r="AW5465"/>
      <c r="AX5465"/>
      <c r="AY5465"/>
      <c r="BA5465"/>
      <c r="BB5465"/>
      <c r="BC5465"/>
      <c r="BE5465"/>
      <c r="BF5465"/>
      <c r="BG5465"/>
      <c r="BI5465"/>
      <c r="BJ5465"/>
      <c r="BK5465"/>
      <c r="BM5465"/>
      <c r="BN5465"/>
      <c r="BO5465"/>
    </row>
    <row r="5466" spans="1:67">
      <c r="A5466"/>
      <c r="B5466"/>
      <c r="C5466"/>
      <c r="E5466"/>
      <c r="F5466"/>
      <c r="G5466"/>
      <c r="I5466"/>
      <c r="J5466"/>
      <c r="K5466"/>
      <c r="M5466"/>
      <c r="N5466"/>
      <c r="O5466"/>
      <c r="Q5466"/>
      <c r="R5466"/>
      <c r="S5466"/>
      <c r="U5466"/>
      <c r="V5466"/>
      <c r="W5466"/>
      <c r="Y5466"/>
      <c r="Z5466"/>
      <c r="AA5466"/>
      <c r="AC5466"/>
      <c r="AD5466"/>
      <c r="AE5466"/>
      <c r="AG5466"/>
      <c r="AH5466"/>
      <c r="AI5466"/>
      <c r="AK5466"/>
      <c r="AL5466"/>
      <c r="AM5466"/>
      <c r="AO5466"/>
      <c r="AP5466"/>
      <c r="AQ5466"/>
      <c r="AS5466"/>
      <c r="AT5466"/>
      <c r="AU5466"/>
      <c r="AW5466"/>
      <c r="AX5466"/>
      <c r="AY5466"/>
      <c r="BA5466"/>
      <c r="BB5466"/>
      <c r="BC5466"/>
      <c r="BE5466"/>
      <c r="BF5466"/>
      <c r="BG5466"/>
      <c r="BI5466"/>
      <c r="BJ5466"/>
      <c r="BK5466"/>
      <c r="BM5466"/>
      <c r="BN5466"/>
      <c r="BO5466"/>
    </row>
    <row r="5467" spans="1:67">
      <c r="A5467"/>
      <c r="B5467"/>
      <c r="C5467"/>
      <c r="E5467"/>
      <c r="F5467"/>
      <c r="G5467"/>
      <c r="I5467"/>
      <c r="J5467"/>
      <c r="K5467"/>
      <c r="M5467"/>
      <c r="N5467"/>
      <c r="O5467"/>
      <c r="Q5467"/>
      <c r="R5467"/>
      <c r="S5467"/>
      <c r="U5467"/>
      <c r="V5467"/>
      <c r="W5467"/>
      <c r="Y5467"/>
      <c r="Z5467"/>
      <c r="AA5467"/>
      <c r="AC5467"/>
      <c r="AD5467"/>
      <c r="AE5467"/>
      <c r="AG5467"/>
      <c r="AH5467"/>
      <c r="AI5467"/>
      <c r="AK5467"/>
      <c r="AL5467"/>
      <c r="AM5467"/>
      <c r="AO5467"/>
      <c r="AP5467"/>
      <c r="AQ5467"/>
      <c r="AS5467"/>
      <c r="AT5467"/>
      <c r="AU5467"/>
      <c r="AW5467"/>
      <c r="AX5467"/>
      <c r="AY5467"/>
      <c r="BA5467"/>
      <c r="BB5467"/>
      <c r="BC5467"/>
      <c r="BE5467"/>
      <c r="BF5467"/>
      <c r="BG5467"/>
      <c r="BI5467"/>
      <c r="BJ5467"/>
      <c r="BK5467"/>
      <c r="BM5467"/>
      <c r="BN5467"/>
      <c r="BO5467"/>
    </row>
    <row r="5468" spans="1:67">
      <c r="A5468"/>
      <c r="B5468"/>
      <c r="C5468"/>
      <c r="E5468"/>
      <c r="F5468"/>
      <c r="G5468"/>
      <c r="I5468"/>
      <c r="J5468"/>
      <c r="K5468"/>
      <c r="M5468"/>
      <c r="N5468"/>
      <c r="O5468"/>
      <c r="Q5468"/>
      <c r="R5468"/>
      <c r="S5468"/>
      <c r="U5468"/>
      <c r="V5468"/>
      <c r="W5468"/>
      <c r="Y5468"/>
      <c r="Z5468"/>
      <c r="AA5468"/>
      <c r="AC5468"/>
      <c r="AD5468"/>
      <c r="AE5468"/>
      <c r="AG5468"/>
      <c r="AH5468"/>
      <c r="AI5468"/>
      <c r="AK5468"/>
      <c r="AL5468"/>
      <c r="AM5468"/>
      <c r="AO5468"/>
      <c r="AP5468"/>
      <c r="AQ5468"/>
      <c r="AS5468"/>
      <c r="AT5468"/>
      <c r="AU5468"/>
      <c r="AW5468"/>
      <c r="AX5468"/>
      <c r="AY5468"/>
      <c r="BA5468"/>
      <c r="BB5468"/>
      <c r="BC5468"/>
      <c r="BE5468"/>
      <c r="BF5468"/>
      <c r="BG5468"/>
      <c r="BI5468"/>
      <c r="BJ5468"/>
      <c r="BK5468"/>
      <c r="BM5468"/>
      <c r="BN5468"/>
      <c r="BO5468"/>
    </row>
    <row r="5469" spans="1:67">
      <c r="A5469"/>
      <c r="B5469"/>
      <c r="C5469"/>
      <c r="E5469"/>
      <c r="F5469"/>
      <c r="G5469"/>
      <c r="I5469"/>
      <c r="J5469"/>
      <c r="K5469"/>
      <c r="M5469"/>
      <c r="N5469"/>
      <c r="O5469"/>
      <c r="Q5469"/>
      <c r="R5469"/>
      <c r="S5469"/>
      <c r="U5469"/>
      <c r="V5469"/>
      <c r="W5469"/>
      <c r="Y5469"/>
      <c r="Z5469"/>
      <c r="AA5469"/>
      <c r="AC5469"/>
      <c r="AD5469"/>
      <c r="AE5469"/>
      <c r="AG5469"/>
      <c r="AH5469"/>
      <c r="AI5469"/>
      <c r="AK5469"/>
      <c r="AL5469"/>
      <c r="AM5469"/>
      <c r="AO5469"/>
      <c r="AP5469"/>
      <c r="AQ5469"/>
      <c r="AS5469"/>
      <c r="AT5469"/>
      <c r="AU5469"/>
      <c r="AW5469"/>
      <c r="AX5469"/>
      <c r="AY5469"/>
      <c r="BA5469"/>
      <c r="BB5469"/>
      <c r="BC5469"/>
      <c r="BE5469"/>
      <c r="BF5469"/>
      <c r="BG5469"/>
      <c r="BI5469"/>
      <c r="BJ5469"/>
      <c r="BK5469"/>
      <c r="BM5469"/>
      <c r="BN5469"/>
      <c r="BO5469"/>
    </row>
    <row r="5470" spans="1:67">
      <c r="A5470"/>
      <c r="B5470"/>
      <c r="C5470"/>
      <c r="E5470"/>
      <c r="F5470"/>
      <c r="G5470"/>
      <c r="I5470"/>
      <c r="J5470"/>
      <c r="K5470"/>
      <c r="M5470"/>
      <c r="N5470"/>
      <c r="O5470"/>
      <c r="Q5470"/>
      <c r="R5470"/>
      <c r="S5470"/>
      <c r="U5470"/>
      <c r="V5470"/>
      <c r="W5470"/>
      <c r="Y5470"/>
      <c r="Z5470"/>
      <c r="AA5470"/>
      <c r="AC5470"/>
      <c r="AD5470"/>
      <c r="AE5470"/>
      <c r="AG5470"/>
      <c r="AH5470"/>
      <c r="AI5470"/>
      <c r="AK5470"/>
      <c r="AL5470"/>
      <c r="AM5470"/>
      <c r="AO5470"/>
      <c r="AP5470"/>
      <c r="AQ5470"/>
      <c r="AS5470"/>
      <c r="AT5470"/>
      <c r="AU5470"/>
      <c r="AW5470"/>
      <c r="AX5470"/>
      <c r="AY5470"/>
      <c r="BA5470"/>
      <c r="BB5470"/>
      <c r="BC5470"/>
      <c r="BE5470"/>
      <c r="BF5470"/>
      <c r="BG5470"/>
      <c r="BI5470"/>
      <c r="BJ5470"/>
      <c r="BK5470"/>
      <c r="BM5470"/>
      <c r="BN5470"/>
      <c r="BO5470"/>
    </row>
    <row r="5471" spans="1:67">
      <c r="A5471"/>
      <c r="B5471"/>
      <c r="C5471"/>
      <c r="E5471"/>
      <c r="F5471"/>
      <c r="G5471"/>
      <c r="I5471"/>
      <c r="J5471"/>
      <c r="K5471"/>
      <c r="M5471"/>
      <c r="N5471"/>
      <c r="O5471"/>
      <c r="Q5471"/>
      <c r="R5471"/>
      <c r="S5471"/>
      <c r="U5471"/>
      <c r="V5471"/>
      <c r="W5471"/>
      <c r="Y5471"/>
      <c r="Z5471"/>
      <c r="AA5471"/>
      <c r="AC5471"/>
      <c r="AD5471"/>
      <c r="AE5471"/>
      <c r="AG5471"/>
      <c r="AH5471"/>
      <c r="AI5471"/>
      <c r="AK5471"/>
      <c r="AL5471"/>
      <c r="AM5471"/>
      <c r="AO5471"/>
      <c r="AP5471"/>
      <c r="AQ5471"/>
      <c r="AS5471"/>
      <c r="AT5471"/>
      <c r="AU5471"/>
      <c r="AW5471"/>
      <c r="AX5471"/>
      <c r="AY5471"/>
      <c r="BA5471"/>
      <c r="BB5471"/>
      <c r="BC5471"/>
      <c r="BE5471"/>
      <c r="BF5471"/>
      <c r="BG5471"/>
      <c r="BI5471"/>
      <c r="BJ5471"/>
      <c r="BK5471"/>
      <c r="BM5471"/>
      <c r="BN5471"/>
      <c r="BO5471"/>
    </row>
    <row r="5472" spans="1:67">
      <c r="A5472"/>
      <c r="B5472"/>
      <c r="C5472"/>
      <c r="E5472"/>
      <c r="F5472"/>
      <c r="G5472"/>
      <c r="I5472"/>
      <c r="J5472"/>
      <c r="K5472"/>
      <c r="M5472"/>
      <c r="N5472"/>
      <c r="O5472"/>
      <c r="Q5472"/>
      <c r="R5472"/>
      <c r="S5472"/>
      <c r="U5472"/>
      <c r="V5472"/>
      <c r="W5472"/>
      <c r="Y5472"/>
      <c r="Z5472"/>
      <c r="AA5472"/>
      <c r="AC5472"/>
      <c r="AD5472"/>
      <c r="AE5472"/>
      <c r="AG5472"/>
      <c r="AH5472"/>
      <c r="AI5472"/>
      <c r="AK5472"/>
      <c r="AL5472"/>
      <c r="AM5472"/>
      <c r="AO5472"/>
      <c r="AP5472"/>
      <c r="AQ5472"/>
      <c r="AS5472"/>
      <c r="AT5472"/>
      <c r="AU5472"/>
      <c r="AW5472"/>
      <c r="AX5472"/>
      <c r="AY5472"/>
      <c r="BA5472"/>
      <c r="BB5472"/>
      <c r="BC5472"/>
      <c r="BE5472"/>
      <c r="BF5472"/>
      <c r="BG5472"/>
      <c r="BI5472"/>
      <c r="BJ5472"/>
      <c r="BK5472"/>
      <c r="BM5472"/>
      <c r="BN5472"/>
      <c r="BO5472"/>
    </row>
    <row r="5473" spans="1:67">
      <c r="A5473"/>
      <c r="B5473"/>
      <c r="C5473"/>
      <c r="E5473"/>
      <c r="F5473"/>
      <c r="G5473"/>
      <c r="I5473"/>
      <c r="J5473"/>
      <c r="K5473"/>
      <c r="M5473"/>
      <c r="N5473"/>
      <c r="O5473"/>
      <c r="Q5473"/>
      <c r="R5473"/>
      <c r="S5473"/>
      <c r="U5473"/>
      <c r="V5473"/>
      <c r="W5473"/>
      <c r="Y5473"/>
      <c r="Z5473"/>
      <c r="AA5473"/>
      <c r="AC5473"/>
      <c r="AD5473"/>
      <c r="AE5473"/>
      <c r="AG5473"/>
      <c r="AH5473"/>
      <c r="AI5473"/>
      <c r="AK5473"/>
      <c r="AL5473"/>
      <c r="AM5473"/>
      <c r="AO5473"/>
      <c r="AP5473"/>
      <c r="AQ5473"/>
      <c r="AS5473"/>
      <c r="AT5473"/>
      <c r="AU5473"/>
      <c r="AW5473"/>
      <c r="AX5473"/>
      <c r="AY5473"/>
      <c r="BA5473"/>
      <c r="BB5473"/>
      <c r="BC5473"/>
      <c r="BE5473"/>
      <c r="BF5473"/>
      <c r="BG5473"/>
      <c r="BI5473"/>
      <c r="BJ5473"/>
      <c r="BK5473"/>
      <c r="BM5473"/>
      <c r="BN5473"/>
      <c r="BO5473"/>
    </row>
    <row r="5474" spans="1:67">
      <c r="A5474"/>
      <c r="B5474"/>
      <c r="C5474"/>
      <c r="E5474"/>
      <c r="F5474"/>
      <c r="G5474"/>
      <c r="I5474"/>
      <c r="J5474"/>
      <c r="K5474"/>
      <c r="M5474"/>
      <c r="N5474"/>
      <c r="O5474"/>
      <c r="Q5474"/>
      <c r="R5474"/>
      <c r="S5474"/>
      <c r="U5474"/>
      <c r="V5474"/>
      <c r="W5474"/>
      <c r="Y5474"/>
      <c r="Z5474"/>
      <c r="AA5474"/>
      <c r="AC5474"/>
      <c r="AD5474"/>
      <c r="AE5474"/>
      <c r="AG5474"/>
      <c r="AH5474"/>
      <c r="AI5474"/>
      <c r="AK5474"/>
      <c r="AL5474"/>
      <c r="AM5474"/>
      <c r="AO5474"/>
      <c r="AP5474"/>
      <c r="AQ5474"/>
      <c r="AS5474"/>
      <c r="AT5474"/>
      <c r="AU5474"/>
      <c r="AW5474"/>
      <c r="AX5474"/>
      <c r="AY5474"/>
      <c r="BA5474"/>
      <c r="BB5474"/>
      <c r="BC5474"/>
      <c r="BE5474"/>
      <c r="BF5474"/>
      <c r="BG5474"/>
      <c r="BI5474"/>
      <c r="BJ5474"/>
      <c r="BK5474"/>
      <c r="BM5474"/>
      <c r="BN5474"/>
      <c r="BO5474"/>
    </row>
    <row r="5475" spans="1:67">
      <c r="A5475"/>
      <c r="B5475"/>
      <c r="C5475"/>
      <c r="E5475"/>
      <c r="F5475"/>
      <c r="G5475"/>
      <c r="I5475"/>
      <c r="J5475"/>
      <c r="K5475"/>
      <c r="M5475"/>
      <c r="N5475"/>
      <c r="O5475"/>
      <c r="Q5475"/>
      <c r="R5475"/>
      <c r="S5475"/>
      <c r="U5475"/>
      <c r="V5475"/>
      <c r="W5475"/>
      <c r="Y5475"/>
      <c r="Z5475"/>
      <c r="AA5475"/>
      <c r="AC5475"/>
      <c r="AD5475"/>
      <c r="AE5475"/>
      <c r="AG5475"/>
      <c r="AH5475"/>
      <c r="AI5475"/>
      <c r="AK5475"/>
      <c r="AL5475"/>
      <c r="AM5475"/>
      <c r="AO5475"/>
      <c r="AP5475"/>
      <c r="AQ5475"/>
      <c r="AS5475"/>
      <c r="AT5475"/>
      <c r="AU5475"/>
      <c r="AW5475"/>
      <c r="AX5475"/>
      <c r="AY5475"/>
      <c r="BA5475"/>
      <c r="BB5475"/>
      <c r="BC5475"/>
      <c r="BE5475"/>
      <c r="BF5475"/>
      <c r="BG5475"/>
      <c r="BI5475"/>
      <c r="BJ5475"/>
      <c r="BK5475"/>
      <c r="BM5475"/>
      <c r="BN5475"/>
      <c r="BO5475"/>
    </row>
    <row r="5476" spans="1:67">
      <c r="A5476"/>
      <c r="B5476"/>
      <c r="C5476"/>
      <c r="E5476"/>
      <c r="F5476"/>
      <c r="G5476"/>
      <c r="I5476"/>
      <c r="J5476"/>
      <c r="K5476"/>
      <c r="M5476"/>
      <c r="N5476"/>
      <c r="O5476"/>
      <c r="Q5476"/>
      <c r="R5476"/>
      <c r="S5476"/>
      <c r="U5476"/>
      <c r="V5476"/>
      <c r="W5476"/>
      <c r="Y5476"/>
      <c r="Z5476"/>
      <c r="AA5476"/>
      <c r="AC5476"/>
      <c r="AD5476"/>
      <c r="AE5476"/>
      <c r="AG5476"/>
      <c r="AH5476"/>
      <c r="AI5476"/>
      <c r="AK5476"/>
      <c r="AL5476"/>
      <c r="AM5476"/>
      <c r="AO5476"/>
      <c r="AP5476"/>
      <c r="AQ5476"/>
      <c r="AS5476"/>
      <c r="AT5476"/>
      <c r="AU5476"/>
      <c r="AW5476"/>
      <c r="AX5476"/>
      <c r="AY5476"/>
      <c r="BA5476"/>
      <c r="BB5476"/>
      <c r="BC5476"/>
      <c r="BE5476"/>
      <c r="BF5476"/>
      <c r="BG5476"/>
      <c r="BI5476"/>
      <c r="BJ5476"/>
      <c r="BK5476"/>
      <c r="BM5476"/>
      <c r="BN5476"/>
      <c r="BO5476"/>
    </row>
    <row r="5477" spans="1:67">
      <c r="A5477"/>
      <c r="B5477"/>
      <c r="C5477"/>
      <c r="E5477"/>
      <c r="F5477"/>
      <c r="G5477"/>
      <c r="I5477"/>
      <c r="J5477"/>
      <c r="K5477"/>
      <c r="M5477"/>
      <c r="N5477"/>
      <c r="O5477"/>
      <c r="Q5477"/>
      <c r="R5477"/>
      <c r="S5477"/>
      <c r="U5477"/>
      <c r="V5477"/>
      <c r="W5477"/>
      <c r="Y5477"/>
      <c r="Z5477"/>
      <c r="AA5477"/>
      <c r="AC5477"/>
      <c r="AD5477"/>
      <c r="AE5477"/>
      <c r="AG5477"/>
      <c r="AH5477"/>
      <c r="AI5477"/>
      <c r="AK5477"/>
      <c r="AL5477"/>
      <c r="AM5477"/>
      <c r="AO5477"/>
      <c r="AP5477"/>
      <c r="AQ5477"/>
      <c r="AS5477"/>
      <c r="AT5477"/>
      <c r="AU5477"/>
      <c r="AW5477"/>
      <c r="AX5477"/>
      <c r="AY5477"/>
      <c r="BA5477"/>
      <c r="BB5477"/>
      <c r="BC5477"/>
      <c r="BE5477"/>
      <c r="BF5477"/>
      <c r="BG5477"/>
      <c r="BI5477"/>
      <c r="BJ5477"/>
      <c r="BK5477"/>
      <c r="BM5477"/>
      <c r="BN5477"/>
      <c r="BO5477"/>
    </row>
    <row r="5478" spans="1:67">
      <c r="A5478"/>
      <c r="B5478"/>
      <c r="C5478"/>
      <c r="E5478"/>
      <c r="F5478"/>
      <c r="G5478"/>
      <c r="I5478"/>
      <c r="J5478"/>
      <c r="K5478"/>
      <c r="M5478"/>
      <c r="N5478"/>
      <c r="O5478"/>
      <c r="Q5478"/>
      <c r="R5478"/>
      <c r="S5478"/>
      <c r="U5478"/>
      <c r="V5478"/>
      <c r="W5478"/>
      <c r="Y5478"/>
      <c r="Z5478"/>
      <c r="AA5478"/>
      <c r="AC5478"/>
      <c r="AD5478"/>
      <c r="AE5478"/>
      <c r="AG5478"/>
      <c r="AH5478"/>
      <c r="AI5478"/>
      <c r="AK5478"/>
      <c r="AL5478"/>
      <c r="AM5478"/>
      <c r="AO5478"/>
      <c r="AP5478"/>
      <c r="AQ5478"/>
      <c r="AS5478"/>
      <c r="AT5478"/>
      <c r="AU5478"/>
      <c r="AW5478"/>
      <c r="AX5478"/>
      <c r="AY5478"/>
      <c r="BA5478"/>
      <c r="BB5478"/>
      <c r="BC5478"/>
      <c r="BE5478"/>
      <c r="BF5478"/>
      <c r="BG5478"/>
      <c r="BI5478"/>
      <c r="BJ5478"/>
      <c r="BK5478"/>
      <c r="BM5478"/>
      <c r="BN5478"/>
      <c r="BO5478"/>
    </row>
    <row r="5479" spans="1:67">
      <c r="A5479"/>
      <c r="B5479"/>
      <c r="C5479"/>
      <c r="E5479"/>
      <c r="F5479"/>
      <c r="G5479"/>
      <c r="I5479"/>
      <c r="J5479"/>
      <c r="K5479"/>
      <c r="M5479"/>
      <c r="N5479"/>
      <c r="O5479"/>
      <c r="Q5479"/>
      <c r="R5479"/>
      <c r="S5479"/>
      <c r="U5479"/>
      <c r="V5479"/>
      <c r="W5479"/>
      <c r="Y5479"/>
      <c r="Z5479"/>
      <c r="AA5479"/>
      <c r="AC5479"/>
      <c r="AD5479"/>
      <c r="AE5479"/>
      <c r="AG5479"/>
      <c r="AH5479"/>
      <c r="AI5479"/>
      <c r="AK5479"/>
      <c r="AL5479"/>
      <c r="AM5479"/>
      <c r="AO5479"/>
      <c r="AP5479"/>
      <c r="AQ5479"/>
      <c r="AS5479"/>
      <c r="AT5479"/>
      <c r="AU5479"/>
      <c r="AW5479"/>
      <c r="AX5479"/>
      <c r="AY5479"/>
      <c r="BA5479"/>
      <c r="BB5479"/>
      <c r="BC5479"/>
      <c r="BE5479"/>
      <c r="BF5479"/>
      <c r="BG5479"/>
      <c r="BI5479"/>
      <c r="BJ5479"/>
      <c r="BK5479"/>
      <c r="BM5479"/>
      <c r="BN5479"/>
      <c r="BO5479"/>
    </row>
    <row r="5480" spans="1:67">
      <c r="A5480"/>
      <c r="B5480"/>
      <c r="C5480"/>
      <c r="E5480"/>
      <c r="F5480"/>
      <c r="G5480"/>
      <c r="I5480"/>
      <c r="J5480"/>
      <c r="K5480"/>
      <c r="M5480"/>
      <c r="N5480"/>
      <c r="O5480"/>
      <c r="Q5480"/>
      <c r="R5480"/>
      <c r="S5480"/>
      <c r="U5480"/>
      <c r="V5480"/>
      <c r="W5480"/>
      <c r="Y5480"/>
      <c r="Z5480"/>
      <c r="AA5480"/>
      <c r="AC5480"/>
      <c r="AD5480"/>
      <c r="AE5480"/>
      <c r="AG5480"/>
      <c r="AH5480"/>
      <c r="AI5480"/>
      <c r="AK5480"/>
      <c r="AL5480"/>
      <c r="AM5480"/>
      <c r="AO5480"/>
      <c r="AP5480"/>
      <c r="AQ5480"/>
      <c r="AS5480"/>
      <c r="AT5480"/>
      <c r="AU5480"/>
      <c r="AW5480"/>
      <c r="AX5480"/>
      <c r="AY5480"/>
      <c r="BA5480"/>
      <c r="BB5480"/>
      <c r="BC5480"/>
      <c r="BE5480"/>
      <c r="BF5480"/>
      <c r="BG5480"/>
      <c r="BI5480"/>
      <c r="BJ5480"/>
      <c r="BK5480"/>
      <c r="BM5480"/>
      <c r="BN5480"/>
      <c r="BO5480"/>
    </row>
    <row r="5481" spans="1:67">
      <c r="A5481"/>
      <c r="B5481"/>
      <c r="C5481"/>
      <c r="E5481"/>
      <c r="F5481"/>
      <c r="G5481"/>
      <c r="I5481"/>
      <c r="J5481"/>
      <c r="K5481"/>
      <c r="M5481"/>
      <c r="N5481"/>
      <c r="O5481"/>
      <c r="Q5481"/>
      <c r="R5481"/>
      <c r="S5481"/>
      <c r="U5481"/>
      <c r="V5481"/>
      <c r="W5481"/>
      <c r="Y5481"/>
      <c r="Z5481"/>
      <c r="AA5481"/>
      <c r="AC5481"/>
      <c r="AD5481"/>
      <c r="AE5481"/>
      <c r="AG5481"/>
      <c r="AH5481"/>
      <c r="AI5481"/>
      <c r="AK5481"/>
      <c r="AL5481"/>
      <c r="AM5481"/>
      <c r="AO5481"/>
      <c r="AP5481"/>
      <c r="AQ5481"/>
      <c r="AS5481"/>
      <c r="AT5481"/>
      <c r="AU5481"/>
      <c r="AW5481"/>
      <c r="AX5481"/>
      <c r="AY5481"/>
      <c r="BA5481"/>
      <c r="BB5481"/>
      <c r="BC5481"/>
      <c r="BE5481"/>
      <c r="BF5481"/>
      <c r="BG5481"/>
      <c r="BI5481"/>
      <c r="BJ5481"/>
      <c r="BK5481"/>
      <c r="BM5481"/>
      <c r="BN5481"/>
      <c r="BO5481"/>
    </row>
    <row r="5482" spans="1:67">
      <c r="A5482"/>
      <c r="B5482"/>
      <c r="C5482"/>
      <c r="E5482"/>
      <c r="F5482"/>
      <c r="G5482"/>
      <c r="I5482"/>
      <c r="J5482"/>
      <c r="K5482"/>
      <c r="M5482"/>
      <c r="N5482"/>
      <c r="O5482"/>
      <c r="Q5482"/>
      <c r="R5482"/>
      <c r="S5482"/>
      <c r="U5482"/>
      <c r="V5482"/>
      <c r="W5482"/>
      <c r="Y5482"/>
      <c r="Z5482"/>
      <c r="AA5482"/>
      <c r="AC5482"/>
      <c r="AD5482"/>
      <c r="AE5482"/>
      <c r="AG5482"/>
      <c r="AH5482"/>
      <c r="AI5482"/>
      <c r="AK5482"/>
      <c r="AL5482"/>
      <c r="AM5482"/>
      <c r="AO5482"/>
      <c r="AP5482"/>
      <c r="AQ5482"/>
      <c r="AS5482"/>
      <c r="AT5482"/>
      <c r="AU5482"/>
      <c r="AW5482"/>
      <c r="AX5482"/>
      <c r="AY5482"/>
      <c r="BA5482"/>
      <c r="BB5482"/>
      <c r="BC5482"/>
      <c r="BE5482"/>
      <c r="BF5482"/>
      <c r="BG5482"/>
      <c r="BI5482"/>
      <c r="BJ5482"/>
      <c r="BK5482"/>
      <c r="BM5482"/>
      <c r="BN5482"/>
      <c r="BO5482"/>
    </row>
    <row r="5483" spans="1:67">
      <c r="A5483"/>
      <c r="B5483"/>
      <c r="C5483"/>
      <c r="E5483"/>
      <c r="F5483"/>
      <c r="G5483"/>
      <c r="I5483"/>
      <c r="J5483"/>
      <c r="K5483"/>
      <c r="M5483"/>
      <c r="N5483"/>
      <c r="O5483"/>
      <c r="Q5483"/>
      <c r="R5483"/>
      <c r="S5483"/>
      <c r="U5483"/>
      <c r="V5483"/>
      <c r="W5483"/>
      <c r="Y5483"/>
      <c r="Z5483"/>
      <c r="AA5483"/>
      <c r="AC5483"/>
      <c r="AD5483"/>
      <c r="AE5483"/>
      <c r="AG5483"/>
      <c r="AH5483"/>
      <c r="AI5483"/>
      <c r="AK5483"/>
      <c r="AL5483"/>
      <c r="AM5483"/>
      <c r="AO5483"/>
      <c r="AP5483"/>
      <c r="AQ5483"/>
      <c r="AS5483"/>
      <c r="AT5483"/>
      <c r="AU5483"/>
      <c r="AW5483"/>
      <c r="AX5483"/>
      <c r="AY5483"/>
      <c r="BA5483"/>
      <c r="BB5483"/>
      <c r="BC5483"/>
      <c r="BE5483"/>
      <c r="BF5483"/>
      <c r="BG5483"/>
      <c r="BI5483"/>
      <c r="BJ5483"/>
      <c r="BK5483"/>
      <c r="BM5483"/>
      <c r="BN5483"/>
      <c r="BO5483"/>
    </row>
    <row r="5484" spans="1:67">
      <c r="A5484"/>
      <c r="B5484"/>
      <c r="C5484"/>
      <c r="E5484"/>
      <c r="F5484"/>
      <c r="G5484"/>
      <c r="I5484"/>
      <c r="J5484"/>
      <c r="K5484"/>
      <c r="M5484"/>
      <c r="N5484"/>
      <c r="O5484"/>
      <c r="Q5484"/>
      <c r="R5484"/>
      <c r="S5484"/>
      <c r="U5484"/>
      <c r="V5484"/>
      <c r="W5484"/>
      <c r="Y5484"/>
      <c r="Z5484"/>
      <c r="AA5484"/>
      <c r="AC5484"/>
      <c r="AD5484"/>
      <c r="AE5484"/>
      <c r="AG5484"/>
      <c r="AH5484"/>
      <c r="AI5484"/>
      <c r="AK5484"/>
      <c r="AL5484"/>
      <c r="AM5484"/>
      <c r="AO5484"/>
      <c r="AP5484"/>
      <c r="AQ5484"/>
      <c r="AS5484"/>
      <c r="AT5484"/>
      <c r="AU5484"/>
      <c r="AW5484"/>
      <c r="AX5484"/>
      <c r="AY5484"/>
      <c r="BA5484"/>
      <c r="BB5484"/>
      <c r="BC5484"/>
      <c r="BE5484"/>
      <c r="BF5484"/>
      <c r="BG5484"/>
      <c r="BI5484"/>
      <c r="BJ5484"/>
      <c r="BK5484"/>
      <c r="BM5484"/>
      <c r="BN5484"/>
      <c r="BO5484"/>
    </row>
    <row r="5485" spans="1:67">
      <c r="A5485"/>
      <c r="B5485"/>
      <c r="C5485"/>
      <c r="E5485"/>
      <c r="F5485"/>
      <c r="G5485"/>
      <c r="I5485"/>
      <c r="J5485"/>
      <c r="K5485"/>
      <c r="M5485"/>
      <c r="N5485"/>
      <c r="O5485"/>
      <c r="Q5485"/>
      <c r="R5485"/>
      <c r="S5485"/>
      <c r="U5485"/>
      <c r="V5485"/>
      <c r="W5485"/>
      <c r="Y5485"/>
      <c r="Z5485"/>
      <c r="AA5485"/>
      <c r="AC5485"/>
      <c r="AD5485"/>
      <c r="AE5485"/>
      <c r="AG5485"/>
      <c r="AH5485"/>
      <c r="AI5485"/>
      <c r="AK5485"/>
      <c r="AL5485"/>
      <c r="AM5485"/>
      <c r="AO5485"/>
      <c r="AP5485"/>
      <c r="AQ5485"/>
      <c r="AS5485"/>
      <c r="AT5485"/>
      <c r="AU5485"/>
      <c r="AW5485"/>
      <c r="AX5485"/>
      <c r="AY5485"/>
      <c r="BA5485"/>
      <c r="BB5485"/>
      <c r="BC5485"/>
      <c r="BE5485"/>
      <c r="BF5485"/>
      <c r="BG5485"/>
      <c r="BI5485"/>
      <c r="BJ5485"/>
      <c r="BK5485"/>
      <c r="BM5485"/>
      <c r="BN5485"/>
      <c r="BO5485"/>
    </row>
    <row r="5486" spans="1:67">
      <c r="A5486"/>
      <c r="B5486"/>
      <c r="C5486"/>
      <c r="E5486"/>
      <c r="F5486"/>
      <c r="G5486"/>
      <c r="I5486"/>
      <c r="J5486"/>
      <c r="K5486"/>
      <c r="M5486"/>
      <c r="N5486"/>
      <c r="O5486"/>
      <c r="Q5486"/>
      <c r="R5486"/>
      <c r="S5486"/>
      <c r="U5486"/>
      <c r="V5486"/>
      <c r="W5486"/>
      <c r="Y5486"/>
      <c r="Z5486"/>
      <c r="AA5486"/>
      <c r="AC5486"/>
      <c r="AD5486"/>
      <c r="AE5486"/>
      <c r="AG5486"/>
      <c r="AH5486"/>
      <c r="AI5486"/>
      <c r="AK5486"/>
      <c r="AL5486"/>
      <c r="AM5486"/>
      <c r="AO5486"/>
      <c r="AP5486"/>
      <c r="AQ5486"/>
      <c r="AS5486"/>
      <c r="AT5486"/>
      <c r="AU5486"/>
      <c r="AW5486"/>
      <c r="AX5486"/>
      <c r="AY5486"/>
      <c r="BA5486"/>
      <c r="BB5486"/>
      <c r="BC5486"/>
      <c r="BE5486"/>
      <c r="BF5486"/>
      <c r="BG5486"/>
      <c r="BI5486"/>
      <c r="BJ5486"/>
      <c r="BK5486"/>
      <c r="BM5486"/>
      <c r="BN5486"/>
      <c r="BO5486"/>
    </row>
    <row r="5487" spans="1:67">
      <c r="A5487"/>
      <c r="B5487"/>
      <c r="C5487"/>
      <c r="E5487"/>
      <c r="F5487"/>
      <c r="G5487"/>
      <c r="I5487"/>
      <c r="J5487"/>
      <c r="K5487"/>
      <c r="M5487"/>
      <c r="N5487"/>
      <c r="O5487"/>
      <c r="Q5487"/>
      <c r="R5487"/>
      <c r="S5487"/>
      <c r="U5487"/>
      <c r="V5487"/>
      <c r="W5487"/>
      <c r="Y5487"/>
      <c r="Z5487"/>
      <c r="AA5487"/>
      <c r="AC5487"/>
      <c r="AD5487"/>
      <c r="AE5487"/>
      <c r="AG5487"/>
      <c r="AH5487"/>
      <c r="AI5487"/>
      <c r="AK5487"/>
      <c r="AL5487"/>
      <c r="AM5487"/>
      <c r="AO5487"/>
      <c r="AP5487"/>
      <c r="AQ5487"/>
      <c r="AS5487"/>
      <c r="AT5487"/>
      <c r="AU5487"/>
      <c r="AW5487"/>
      <c r="AX5487"/>
      <c r="AY5487"/>
      <c r="BA5487"/>
      <c r="BB5487"/>
      <c r="BC5487"/>
      <c r="BE5487"/>
      <c r="BF5487"/>
      <c r="BG5487"/>
      <c r="BI5487"/>
      <c r="BJ5487"/>
      <c r="BK5487"/>
      <c r="BM5487"/>
      <c r="BN5487"/>
      <c r="BO5487"/>
    </row>
    <row r="5488" spans="1:67">
      <c r="A5488"/>
      <c r="B5488"/>
      <c r="C5488"/>
      <c r="E5488"/>
      <c r="F5488"/>
      <c r="G5488"/>
      <c r="I5488"/>
      <c r="J5488"/>
      <c r="K5488"/>
      <c r="M5488"/>
      <c r="N5488"/>
      <c r="O5488"/>
      <c r="Q5488"/>
      <c r="R5488"/>
      <c r="S5488"/>
      <c r="U5488"/>
      <c r="V5488"/>
      <c r="W5488"/>
      <c r="Y5488"/>
      <c r="Z5488"/>
      <c r="AA5488"/>
      <c r="AC5488"/>
      <c r="AD5488"/>
      <c r="AE5488"/>
      <c r="AG5488"/>
      <c r="AH5488"/>
      <c r="AI5488"/>
      <c r="AK5488"/>
      <c r="AL5488"/>
      <c r="AM5488"/>
      <c r="AO5488"/>
      <c r="AP5488"/>
      <c r="AQ5488"/>
      <c r="AS5488"/>
      <c r="AT5488"/>
      <c r="AU5488"/>
      <c r="AW5488"/>
      <c r="AX5488"/>
      <c r="AY5488"/>
      <c r="BA5488"/>
      <c r="BB5488"/>
      <c r="BC5488"/>
      <c r="BE5488"/>
      <c r="BF5488"/>
      <c r="BG5488"/>
      <c r="BI5488"/>
      <c r="BJ5488"/>
      <c r="BK5488"/>
      <c r="BM5488"/>
      <c r="BN5488"/>
      <c r="BO5488"/>
    </row>
    <row r="5489" spans="1:67">
      <c r="A5489"/>
      <c r="B5489"/>
      <c r="C5489"/>
      <c r="E5489"/>
      <c r="F5489"/>
      <c r="G5489"/>
      <c r="I5489"/>
      <c r="J5489"/>
      <c r="K5489"/>
      <c r="M5489"/>
      <c r="N5489"/>
      <c r="O5489"/>
      <c r="Q5489"/>
      <c r="R5489"/>
      <c r="S5489"/>
      <c r="U5489"/>
      <c r="V5489"/>
      <c r="W5489"/>
      <c r="Y5489"/>
      <c r="Z5489"/>
      <c r="AA5489"/>
      <c r="AC5489"/>
      <c r="AD5489"/>
      <c r="AE5489"/>
      <c r="AG5489"/>
      <c r="AH5489"/>
      <c r="AI5489"/>
      <c r="AK5489"/>
      <c r="AL5489"/>
      <c r="AM5489"/>
      <c r="AO5489"/>
      <c r="AP5489"/>
      <c r="AQ5489"/>
      <c r="AS5489"/>
      <c r="AT5489"/>
      <c r="AU5489"/>
      <c r="AW5489"/>
      <c r="AX5489"/>
      <c r="AY5489"/>
      <c r="BA5489"/>
      <c r="BB5489"/>
      <c r="BC5489"/>
      <c r="BE5489"/>
      <c r="BF5489"/>
      <c r="BG5489"/>
      <c r="BI5489"/>
      <c r="BJ5489"/>
      <c r="BK5489"/>
      <c r="BM5489"/>
      <c r="BN5489"/>
      <c r="BO5489"/>
    </row>
    <row r="5490" spans="1:67">
      <c r="A5490"/>
      <c r="B5490"/>
      <c r="C5490"/>
      <c r="E5490"/>
      <c r="F5490"/>
      <c r="G5490"/>
      <c r="I5490"/>
      <c r="J5490"/>
      <c r="K5490"/>
      <c r="M5490"/>
      <c r="N5490"/>
      <c r="O5490"/>
      <c r="Q5490"/>
      <c r="R5490"/>
      <c r="S5490"/>
      <c r="U5490"/>
      <c r="V5490"/>
      <c r="W5490"/>
      <c r="Y5490"/>
      <c r="Z5490"/>
      <c r="AA5490"/>
      <c r="AC5490"/>
      <c r="AD5490"/>
      <c r="AE5490"/>
      <c r="AG5490"/>
      <c r="AH5490"/>
      <c r="AI5490"/>
      <c r="AK5490"/>
      <c r="AL5490"/>
      <c r="AM5490"/>
      <c r="AO5490"/>
      <c r="AP5490"/>
      <c r="AQ5490"/>
      <c r="AS5490"/>
      <c r="AT5490"/>
      <c r="AU5490"/>
      <c r="AW5490"/>
      <c r="AX5490"/>
      <c r="AY5490"/>
      <c r="BA5490"/>
      <c r="BB5490"/>
      <c r="BC5490"/>
      <c r="BE5490"/>
      <c r="BF5490"/>
      <c r="BG5490"/>
      <c r="BI5490"/>
      <c r="BJ5490"/>
      <c r="BK5490"/>
      <c r="BM5490"/>
      <c r="BN5490"/>
      <c r="BO5490"/>
    </row>
    <row r="5491" spans="1:67">
      <c r="A5491"/>
      <c r="B5491"/>
      <c r="C5491"/>
      <c r="E5491"/>
      <c r="F5491"/>
      <c r="G5491"/>
      <c r="I5491"/>
      <c r="J5491"/>
      <c r="K5491"/>
      <c r="M5491"/>
      <c r="N5491"/>
      <c r="O5491"/>
      <c r="Q5491"/>
      <c r="R5491"/>
      <c r="S5491"/>
      <c r="U5491"/>
      <c r="V5491"/>
      <c r="W5491"/>
      <c r="Y5491"/>
      <c r="Z5491"/>
      <c r="AA5491"/>
      <c r="AC5491"/>
      <c r="AD5491"/>
      <c r="AE5491"/>
      <c r="AG5491"/>
      <c r="AH5491"/>
      <c r="AI5491"/>
      <c r="AK5491"/>
      <c r="AL5491"/>
      <c r="AM5491"/>
      <c r="AO5491"/>
      <c r="AP5491"/>
      <c r="AQ5491"/>
      <c r="AS5491"/>
      <c r="AT5491"/>
      <c r="AU5491"/>
      <c r="AW5491"/>
      <c r="AX5491"/>
      <c r="AY5491"/>
      <c r="BA5491"/>
      <c r="BB5491"/>
      <c r="BC5491"/>
      <c r="BE5491"/>
      <c r="BF5491"/>
      <c r="BG5491"/>
      <c r="BI5491"/>
      <c r="BJ5491"/>
      <c r="BK5491"/>
      <c r="BM5491"/>
      <c r="BN5491"/>
      <c r="BO5491"/>
    </row>
    <row r="5492" spans="1:67">
      <c r="A5492"/>
      <c r="B5492"/>
      <c r="C5492"/>
      <c r="E5492"/>
      <c r="F5492"/>
      <c r="G5492"/>
      <c r="I5492"/>
      <c r="J5492"/>
      <c r="K5492"/>
      <c r="M5492"/>
      <c r="N5492"/>
      <c r="O5492"/>
      <c r="Q5492"/>
      <c r="R5492"/>
      <c r="S5492"/>
      <c r="U5492"/>
      <c r="V5492"/>
      <c r="W5492"/>
      <c r="Y5492"/>
      <c r="Z5492"/>
      <c r="AA5492"/>
      <c r="AC5492"/>
      <c r="AD5492"/>
      <c r="AE5492"/>
      <c r="AG5492"/>
      <c r="AH5492"/>
      <c r="AI5492"/>
      <c r="AK5492"/>
      <c r="AL5492"/>
      <c r="AM5492"/>
      <c r="AO5492"/>
      <c r="AP5492"/>
      <c r="AQ5492"/>
      <c r="AS5492"/>
      <c r="AT5492"/>
      <c r="AU5492"/>
      <c r="AW5492"/>
      <c r="AX5492"/>
      <c r="AY5492"/>
      <c r="BA5492"/>
      <c r="BB5492"/>
      <c r="BC5492"/>
      <c r="BE5492"/>
      <c r="BF5492"/>
      <c r="BG5492"/>
      <c r="BI5492"/>
      <c r="BJ5492"/>
      <c r="BK5492"/>
      <c r="BM5492"/>
      <c r="BN5492"/>
      <c r="BO5492"/>
    </row>
    <row r="5493" spans="1:67">
      <c r="A5493"/>
      <c r="B5493"/>
      <c r="C5493"/>
      <c r="E5493"/>
      <c r="F5493"/>
      <c r="G5493"/>
      <c r="I5493"/>
      <c r="J5493"/>
      <c r="K5493"/>
      <c r="M5493"/>
      <c r="N5493"/>
      <c r="O5493"/>
      <c r="Q5493"/>
      <c r="R5493"/>
      <c r="S5493"/>
      <c r="U5493"/>
      <c r="V5493"/>
      <c r="W5493"/>
      <c r="Y5493"/>
      <c r="Z5493"/>
      <c r="AA5493"/>
      <c r="AC5493"/>
      <c r="AD5493"/>
      <c r="AE5493"/>
      <c r="AG5493"/>
      <c r="AH5493"/>
      <c r="AI5493"/>
      <c r="AK5493"/>
      <c r="AL5493"/>
      <c r="AM5493"/>
      <c r="AO5493"/>
      <c r="AP5493"/>
      <c r="AQ5493"/>
      <c r="AS5493"/>
      <c r="AT5493"/>
      <c r="AU5493"/>
      <c r="AW5493"/>
      <c r="AX5493"/>
      <c r="AY5493"/>
      <c r="BA5493"/>
      <c r="BB5493"/>
      <c r="BC5493"/>
      <c r="BE5493"/>
      <c r="BF5493"/>
      <c r="BG5493"/>
      <c r="BI5493"/>
      <c r="BJ5493"/>
      <c r="BK5493"/>
      <c r="BM5493"/>
      <c r="BN5493"/>
      <c r="BO5493"/>
    </row>
    <row r="5494" spans="1:67">
      <c r="A5494"/>
      <c r="B5494"/>
      <c r="C5494"/>
      <c r="E5494"/>
      <c r="F5494"/>
      <c r="G5494"/>
      <c r="I5494"/>
      <c r="J5494"/>
      <c r="K5494"/>
      <c r="M5494"/>
      <c r="N5494"/>
      <c r="O5494"/>
      <c r="Q5494"/>
      <c r="R5494"/>
      <c r="S5494"/>
      <c r="U5494"/>
      <c r="V5494"/>
      <c r="W5494"/>
      <c r="Y5494"/>
      <c r="Z5494"/>
      <c r="AA5494"/>
      <c r="AC5494"/>
      <c r="AD5494"/>
      <c r="AE5494"/>
      <c r="AG5494"/>
      <c r="AH5494"/>
      <c r="AI5494"/>
      <c r="AK5494"/>
      <c r="AL5494"/>
      <c r="AM5494"/>
      <c r="AO5494"/>
      <c r="AP5494"/>
      <c r="AQ5494"/>
      <c r="AS5494"/>
      <c r="AT5494"/>
      <c r="AU5494"/>
      <c r="AW5494"/>
      <c r="AX5494"/>
      <c r="AY5494"/>
      <c r="BA5494"/>
      <c r="BB5494"/>
      <c r="BC5494"/>
      <c r="BE5494"/>
      <c r="BF5494"/>
      <c r="BG5494"/>
      <c r="BI5494"/>
      <c r="BJ5494"/>
      <c r="BK5494"/>
      <c r="BM5494"/>
      <c r="BN5494"/>
      <c r="BO5494"/>
    </row>
    <row r="5495" spans="1:67">
      <c r="A5495"/>
      <c r="B5495"/>
      <c r="C5495"/>
      <c r="E5495"/>
      <c r="F5495"/>
      <c r="G5495"/>
      <c r="I5495"/>
      <c r="J5495"/>
      <c r="K5495"/>
      <c r="M5495"/>
      <c r="N5495"/>
      <c r="O5495"/>
      <c r="Q5495"/>
      <c r="R5495"/>
      <c r="S5495"/>
      <c r="U5495"/>
      <c r="V5495"/>
      <c r="W5495"/>
      <c r="Y5495"/>
      <c r="Z5495"/>
      <c r="AA5495"/>
      <c r="AC5495"/>
      <c r="AD5495"/>
      <c r="AE5495"/>
      <c r="AG5495"/>
      <c r="AH5495"/>
      <c r="AI5495"/>
      <c r="AK5495"/>
      <c r="AL5495"/>
      <c r="AM5495"/>
      <c r="AO5495"/>
      <c r="AP5495"/>
      <c r="AQ5495"/>
      <c r="AS5495"/>
      <c r="AT5495"/>
      <c r="AU5495"/>
      <c r="AW5495"/>
      <c r="AX5495"/>
      <c r="AY5495"/>
      <c r="BA5495"/>
      <c r="BB5495"/>
      <c r="BC5495"/>
      <c r="BE5495"/>
      <c r="BF5495"/>
      <c r="BG5495"/>
      <c r="BI5495"/>
      <c r="BJ5495"/>
      <c r="BK5495"/>
      <c r="BM5495"/>
      <c r="BN5495"/>
      <c r="BO5495"/>
    </row>
    <row r="5496" spans="1:67">
      <c r="A5496"/>
      <c r="B5496"/>
      <c r="C5496"/>
      <c r="E5496"/>
      <c r="F5496"/>
      <c r="G5496"/>
      <c r="I5496"/>
      <c r="J5496"/>
      <c r="K5496"/>
      <c r="M5496"/>
      <c r="N5496"/>
      <c r="O5496"/>
      <c r="Q5496"/>
      <c r="R5496"/>
      <c r="S5496"/>
      <c r="U5496"/>
      <c r="V5496"/>
      <c r="W5496"/>
      <c r="Y5496"/>
      <c r="Z5496"/>
      <c r="AA5496"/>
      <c r="AC5496"/>
      <c r="AD5496"/>
      <c r="AE5496"/>
      <c r="AG5496"/>
      <c r="AH5496"/>
      <c r="AI5496"/>
      <c r="AK5496"/>
      <c r="AL5496"/>
      <c r="AM5496"/>
      <c r="AO5496"/>
      <c r="AP5496"/>
      <c r="AQ5496"/>
      <c r="AS5496"/>
      <c r="AT5496"/>
      <c r="AU5496"/>
      <c r="AW5496"/>
      <c r="AX5496"/>
      <c r="AY5496"/>
      <c r="BA5496"/>
      <c r="BB5496"/>
      <c r="BC5496"/>
      <c r="BE5496"/>
      <c r="BF5496"/>
      <c r="BG5496"/>
      <c r="BI5496"/>
      <c r="BJ5496"/>
      <c r="BK5496"/>
      <c r="BM5496"/>
      <c r="BN5496"/>
      <c r="BO5496"/>
    </row>
    <row r="5497" spans="1:67">
      <c r="A5497"/>
      <c r="B5497"/>
      <c r="C5497"/>
      <c r="E5497"/>
      <c r="F5497"/>
      <c r="G5497"/>
      <c r="I5497"/>
      <c r="J5497"/>
      <c r="K5497"/>
      <c r="M5497"/>
      <c r="N5497"/>
      <c r="O5497"/>
      <c r="Q5497"/>
      <c r="R5497"/>
      <c r="S5497"/>
      <c r="U5497"/>
      <c r="V5497"/>
      <c r="W5497"/>
      <c r="Y5497"/>
      <c r="Z5497"/>
      <c r="AA5497"/>
      <c r="AC5497"/>
      <c r="AD5497"/>
      <c r="AE5497"/>
      <c r="AG5497"/>
      <c r="AH5497"/>
      <c r="AI5497"/>
      <c r="AK5497"/>
      <c r="AL5497"/>
      <c r="AM5497"/>
      <c r="AO5497"/>
      <c r="AP5497"/>
      <c r="AQ5497"/>
      <c r="AS5497"/>
      <c r="AT5497"/>
      <c r="AU5497"/>
      <c r="AW5497"/>
      <c r="AX5497"/>
      <c r="AY5497"/>
      <c r="BA5497"/>
      <c r="BB5497"/>
      <c r="BC5497"/>
      <c r="BE5497"/>
      <c r="BF5497"/>
      <c r="BG5497"/>
      <c r="BI5497"/>
      <c r="BJ5497"/>
      <c r="BK5497"/>
      <c r="BM5497"/>
      <c r="BN5497"/>
      <c r="BO5497"/>
    </row>
    <row r="5498" spans="1:67">
      <c r="A5498"/>
      <c r="B5498"/>
      <c r="C5498"/>
      <c r="E5498"/>
      <c r="F5498"/>
      <c r="G5498"/>
      <c r="I5498"/>
      <c r="J5498"/>
      <c r="K5498"/>
      <c r="M5498"/>
      <c r="N5498"/>
      <c r="O5498"/>
      <c r="Q5498"/>
      <c r="R5498"/>
      <c r="S5498"/>
      <c r="U5498"/>
      <c r="V5498"/>
      <c r="W5498"/>
      <c r="Y5498"/>
      <c r="Z5498"/>
      <c r="AA5498"/>
      <c r="AC5498"/>
      <c r="AD5498"/>
      <c r="AE5498"/>
      <c r="AG5498"/>
      <c r="AH5498"/>
      <c r="AI5498"/>
      <c r="AK5498"/>
      <c r="AL5498"/>
      <c r="AM5498"/>
      <c r="AO5498"/>
      <c r="AP5498"/>
      <c r="AQ5498"/>
      <c r="AS5498"/>
      <c r="AT5498"/>
      <c r="AU5498"/>
      <c r="AW5498"/>
      <c r="AX5498"/>
      <c r="AY5498"/>
      <c r="BA5498"/>
      <c r="BB5498"/>
      <c r="BC5498"/>
      <c r="BE5498"/>
      <c r="BF5498"/>
      <c r="BG5498"/>
      <c r="BI5498"/>
      <c r="BJ5498"/>
      <c r="BK5498"/>
      <c r="BM5498"/>
      <c r="BN5498"/>
      <c r="BO5498"/>
    </row>
    <row r="5499" spans="1:67">
      <c r="A5499"/>
      <c r="B5499"/>
      <c r="C5499"/>
      <c r="E5499"/>
      <c r="F5499"/>
      <c r="G5499"/>
      <c r="I5499"/>
      <c r="J5499"/>
      <c r="K5499"/>
      <c r="M5499"/>
      <c r="N5499"/>
      <c r="O5499"/>
      <c r="Q5499"/>
      <c r="R5499"/>
      <c r="S5499"/>
      <c r="U5499"/>
      <c r="V5499"/>
      <c r="W5499"/>
      <c r="Y5499"/>
      <c r="Z5499"/>
      <c r="AA5499"/>
      <c r="AC5499"/>
      <c r="AD5499"/>
      <c r="AE5499"/>
      <c r="AG5499"/>
      <c r="AH5499"/>
      <c r="AI5499"/>
      <c r="AK5499"/>
      <c r="AL5499"/>
      <c r="AM5499"/>
      <c r="AO5499"/>
      <c r="AP5499"/>
      <c r="AQ5499"/>
      <c r="AS5499"/>
      <c r="AT5499"/>
      <c r="AU5499"/>
      <c r="AW5499"/>
      <c r="AX5499"/>
      <c r="AY5499"/>
      <c r="BA5499"/>
      <c r="BB5499"/>
      <c r="BC5499"/>
      <c r="BE5499"/>
      <c r="BF5499"/>
      <c r="BG5499"/>
      <c r="BI5499"/>
      <c r="BJ5499"/>
      <c r="BK5499"/>
      <c r="BM5499"/>
      <c r="BN5499"/>
      <c r="BO5499"/>
    </row>
    <row r="5500" spans="1:67">
      <c r="A5500"/>
      <c r="B5500"/>
      <c r="C5500"/>
      <c r="E5500"/>
      <c r="F5500"/>
      <c r="G5500"/>
      <c r="I5500"/>
      <c r="J5500"/>
      <c r="K5500"/>
      <c r="M5500"/>
      <c r="N5500"/>
      <c r="O5500"/>
      <c r="Q5500"/>
      <c r="R5500"/>
      <c r="S5500"/>
      <c r="U5500"/>
      <c r="V5500"/>
      <c r="W5500"/>
      <c r="Y5500"/>
      <c r="Z5500"/>
      <c r="AA5500"/>
      <c r="AC5500"/>
      <c r="AD5500"/>
      <c r="AE5500"/>
      <c r="AG5500"/>
      <c r="AH5500"/>
      <c r="AI5500"/>
      <c r="AK5500"/>
      <c r="AL5500"/>
      <c r="AM5500"/>
      <c r="AO5500"/>
      <c r="AP5500"/>
      <c r="AQ5500"/>
      <c r="AS5500"/>
      <c r="AT5500"/>
      <c r="AU5500"/>
      <c r="AW5500"/>
      <c r="AX5500"/>
      <c r="AY5500"/>
      <c r="BA5500"/>
      <c r="BB5500"/>
      <c r="BC5500"/>
      <c r="BE5500"/>
      <c r="BF5500"/>
      <c r="BG5500"/>
      <c r="BI5500"/>
      <c r="BJ5500"/>
      <c r="BK5500"/>
      <c r="BM5500"/>
      <c r="BN5500"/>
      <c r="BO5500"/>
    </row>
    <row r="5501" spans="1:67">
      <c r="A5501"/>
      <c r="B5501"/>
      <c r="C5501"/>
      <c r="E5501"/>
      <c r="F5501"/>
      <c r="G5501"/>
      <c r="I5501"/>
      <c r="J5501"/>
      <c r="K5501"/>
      <c r="M5501"/>
      <c r="N5501"/>
      <c r="O5501"/>
      <c r="Q5501"/>
      <c r="R5501"/>
      <c r="S5501"/>
      <c r="U5501"/>
      <c r="V5501"/>
      <c r="W5501"/>
      <c r="Y5501"/>
      <c r="Z5501"/>
      <c r="AA5501"/>
      <c r="AC5501"/>
      <c r="AD5501"/>
      <c r="AE5501"/>
      <c r="AG5501"/>
      <c r="AH5501"/>
      <c r="AI5501"/>
      <c r="AK5501"/>
      <c r="AL5501"/>
      <c r="AM5501"/>
      <c r="AO5501"/>
      <c r="AP5501"/>
      <c r="AQ5501"/>
      <c r="AS5501"/>
      <c r="AT5501"/>
      <c r="AU5501"/>
      <c r="AW5501"/>
      <c r="AX5501"/>
      <c r="AY5501"/>
      <c r="BA5501"/>
      <c r="BB5501"/>
      <c r="BC5501"/>
      <c r="BE5501"/>
      <c r="BF5501"/>
      <c r="BG5501"/>
      <c r="BI5501"/>
      <c r="BJ5501"/>
      <c r="BK5501"/>
      <c r="BM5501"/>
      <c r="BN5501"/>
      <c r="BO5501"/>
    </row>
    <row r="5502" spans="1:67">
      <c r="A5502"/>
      <c r="B5502"/>
      <c r="C5502"/>
      <c r="E5502"/>
      <c r="F5502"/>
      <c r="G5502"/>
      <c r="I5502"/>
      <c r="J5502"/>
      <c r="K5502"/>
      <c r="M5502"/>
      <c r="N5502"/>
      <c r="O5502"/>
      <c r="Q5502"/>
      <c r="R5502"/>
      <c r="S5502"/>
      <c r="U5502"/>
      <c r="V5502"/>
      <c r="W5502"/>
      <c r="Y5502"/>
      <c r="Z5502"/>
      <c r="AA5502"/>
      <c r="AC5502"/>
      <c r="AD5502"/>
      <c r="AE5502"/>
      <c r="AG5502"/>
      <c r="AH5502"/>
      <c r="AI5502"/>
      <c r="AK5502"/>
      <c r="AL5502"/>
      <c r="AM5502"/>
      <c r="AO5502"/>
      <c r="AP5502"/>
      <c r="AQ5502"/>
      <c r="AS5502"/>
      <c r="AT5502"/>
      <c r="AU5502"/>
      <c r="AW5502"/>
      <c r="AX5502"/>
      <c r="AY5502"/>
      <c r="BA5502"/>
      <c r="BB5502"/>
      <c r="BC5502"/>
      <c r="BE5502"/>
      <c r="BF5502"/>
      <c r="BG5502"/>
      <c r="BI5502"/>
      <c r="BJ5502"/>
      <c r="BK5502"/>
      <c r="BM5502"/>
      <c r="BN5502"/>
      <c r="BO5502"/>
    </row>
    <row r="5503" spans="1:67">
      <c r="A5503"/>
      <c r="B5503"/>
      <c r="C5503"/>
      <c r="E5503"/>
      <c r="F5503"/>
      <c r="G5503"/>
      <c r="I5503"/>
      <c r="J5503"/>
      <c r="K5503"/>
      <c r="M5503"/>
      <c r="N5503"/>
      <c r="O5503"/>
      <c r="Q5503"/>
      <c r="R5503"/>
      <c r="S5503"/>
      <c r="U5503"/>
      <c r="V5503"/>
      <c r="W5503"/>
      <c r="Y5503"/>
      <c r="Z5503"/>
      <c r="AA5503"/>
      <c r="AC5503"/>
      <c r="AD5503"/>
      <c r="AE5503"/>
      <c r="AG5503"/>
      <c r="AH5503"/>
      <c r="AI5503"/>
      <c r="AK5503"/>
      <c r="AL5503"/>
      <c r="AM5503"/>
      <c r="AO5503"/>
      <c r="AP5503"/>
      <c r="AQ5503"/>
      <c r="AS5503"/>
      <c r="AT5503"/>
      <c r="AU5503"/>
      <c r="AW5503"/>
      <c r="AX5503"/>
      <c r="AY5503"/>
      <c r="BA5503"/>
      <c r="BB5503"/>
      <c r="BC5503"/>
      <c r="BE5503"/>
      <c r="BF5503"/>
      <c r="BG5503"/>
      <c r="BI5503"/>
      <c r="BJ5503"/>
      <c r="BK5503"/>
      <c r="BM5503"/>
      <c r="BN5503"/>
      <c r="BO5503"/>
    </row>
    <row r="5504" spans="1:67">
      <c r="A5504"/>
      <c r="B5504"/>
      <c r="C5504"/>
      <c r="E5504"/>
      <c r="F5504"/>
      <c r="G5504"/>
      <c r="I5504"/>
      <c r="J5504"/>
      <c r="K5504"/>
      <c r="M5504"/>
      <c r="N5504"/>
      <c r="O5504"/>
      <c r="Q5504"/>
      <c r="R5504"/>
      <c r="S5504"/>
      <c r="U5504"/>
      <c r="V5504"/>
      <c r="W5504"/>
      <c r="Y5504"/>
      <c r="Z5504"/>
      <c r="AA5504"/>
      <c r="AC5504"/>
      <c r="AD5504"/>
      <c r="AE5504"/>
      <c r="AG5504"/>
      <c r="AH5504"/>
      <c r="AI5504"/>
      <c r="AK5504"/>
      <c r="AL5504"/>
      <c r="AM5504"/>
      <c r="AO5504"/>
      <c r="AP5504"/>
      <c r="AQ5504"/>
      <c r="AS5504"/>
      <c r="AT5504"/>
      <c r="AU5504"/>
      <c r="AW5504"/>
      <c r="AX5504"/>
      <c r="AY5504"/>
      <c r="BA5504"/>
      <c r="BB5504"/>
      <c r="BC5504"/>
      <c r="BE5504"/>
      <c r="BF5504"/>
      <c r="BG5504"/>
      <c r="BI5504"/>
      <c r="BJ5504"/>
      <c r="BK5504"/>
      <c r="BM5504"/>
      <c r="BN5504"/>
      <c r="BO5504"/>
    </row>
    <row r="5505" spans="1:67">
      <c r="A5505"/>
      <c r="B5505"/>
      <c r="C5505"/>
      <c r="E5505"/>
      <c r="F5505"/>
      <c r="G5505"/>
      <c r="I5505"/>
      <c r="J5505"/>
      <c r="K5505"/>
      <c r="M5505"/>
      <c r="N5505"/>
      <c r="O5505"/>
      <c r="Q5505"/>
      <c r="R5505"/>
      <c r="S5505"/>
      <c r="U5505"/>
      <c r="V5505"/>
      <c r="W5505"/>
      <c r="Y5505"/>
      <c r="Z5505"/>
      <c r="AA5505"/>
      <c r="AC5505"/>
      <c r="AD5505"/>
      <c r="AE5505"/>
      <c r="AG5505"/>
      <c r="AH5505"/>
      <c r="AI5505"/>
      <c r="AK5505"/>
      <c r="AL5505"/>
      <c r="AM5505"/>
      <c r="AO5505"/>
      <c r="AP5505"/>
      <c r="AQ5505"/>
      <c r="AS5505"/>
      <c r="AT5505"/>
      <c r="AU5505"/>
      <c r="AW5505"/>
      <c r="AX5505"/>
      <c r="AY5505"/>
      <c r="BA5505"/>
      <c r="BB5505"/>
      <c r="BC5505"/>
      <c r="BE5505"/>
      <c r="BF5505"/>
      <c r="BG5505"/>
      <c r="BI5505"/>
      <c r="BJ5505"/>
      <c r="BK5505"/>
      <c r="BM5505"/>
      <c r="BN5505"/>
      <c r="BO5505"/>
    </row>
    <row r="5506" spans="1:67">
      <c r="A5506"/>
      <c r="B5506"/>
      <c r="C5506"/>
      <c r="E5506"/>
      <c r="F5506"/>
      <c r="G5506"/>
      <c r="I5506"/>
      <c r="J5506"/>
      <c r="K5506"/>
      <c r="M5506"/>
      <c r="N5506"/>
      <c r="O5506"/>
      <c r="Q5506"/>
      <c r="R5506"/>
      <c r="S5506"/>
      <c r="U5506"/>
      <c r="V5506"/>
      <c r="W5506"/>
      <c r="Y5506"/>
      <c r="Z5506"/>
      <c r="AA5506"/>
      <c r="AC5506"/>
      <c r="AD5506"/>
      <c r="AE5506"/>
      <c r="AG5506"/>
      <c r="AH5506"/>
      <c r="AI5506"/>
      <c r="AK5506"/>
      <c r="AL5506"/>
      <c r="AM5506"/>
      <c r="AO5506"/>
      <c r="AP5506"/>
      <c r="AQ5506"/>
      <c r="AS5506"/>
      <c r="AT5506"/>
      <c r="AU5506"/>
      <c r="AW5506"/>
      <c r="AX5506"/>
      <c r="AY5506"/>
      <c r="BA5506"/>
      <c r="BB5506"/>
      <c r="BC5506"/>
      <c r="BE5506"/>
      <c r="BF5506"/>
      <c r="BG5506"/>
      <c r="BI5506"/>
      <c r="BJ5506"/>
      <c r="BK5506"/>
      <c r="BM5506"/>
      <c r="BN5506"/>
      <c r="BO5506"/>
    </row>
    <row r="5507" spans="1:67">
      <c r="A5507"/>
      <c r="B5507"/>
      <c r="C5507"/>
      <c r="E5507"/>
      <c r="F5507"/>
      <c r="G5507"/>
      <c r="I5507"/>
      <c r="J5507"/>
      <c r="K5507"/>
      <c r="M5507"/>
      <c r="N5507"/>
      <c r="O5507"/>
      <c r="Q5507"/>
      <c r="R5507"/>
      <c r="S5507"/>
      <c r="U5507"/>
      <c r="V5507"/>
      <c r="W5507"/>
      <c r="Y5507"/>
      <c r="Z5507"/>
      <c r="AA5507"/>
      <c r="AC5507"/>
      <c r="AD5507"/>
      <c r="AE5507"/>
      <c r="AG5507"/>
      <c r="AH5507"/>
      <c r="AI5507"/>
      <c r="AK5507"/>
      <c r="AL5507"/>
      <c r="AM5507"/>
      <c r="AO5507"/>
      <c r="AP5507"/>
      <c r="AQ5507"/>
      <c r="AS5507"/>
      <c r="AT5507"/>
      <c r="AU5507"/>
      <c r="AW5507"/>
      <c r="AX5507"/>
      <c r="AY5507"/>
      <c r="BA5507"/>
      <c r="BB5507"/>
      <c r="BC5507"/>
      <c r="BE5507"/>
      <c r="BF5507"/>
      <c r="BG5507"/>
      <c r="BI5507"/>
      <c r="BJ5507"/>
      <c r="BK5507"/>
      <c r="BM5507"/>
      <c r="BN5507"/>
      <c r="BO5507"/>
    </row>
    <row r="5508" spans="1:67">
      <c r="A5508"/>
      <c r="B5508"/>
      <c r="C5508"/>
      <c r="E5508"/>
      <c r="F5508"/>
      <c r="G5508"/>
      <c r="I5508"/>
      <c r="J5508"/>
      <c r="K5508"/>
      <c r="M5508"/>
      <c r="N5508"/>
      <c r="O5508"/>
      <c r="Q5508"/>
      <c r="R5508"/>
      <c r="S5508"/>
      <c r="U5508"/>
      <c r="V5508"/>
      <c r="W5508"/>
      <c r="Y5508"/>
      <c r="Z5508"/>
      <c r="AA5508"/>
      <c r="AC5508"/>
      <c r="AD5508"/>
      <c r="AE5508"/>
      <c r="AG5508"/>
      <c r="AH5508"/>
      <c r="AI5508"/>
      <c r="AK5508"/>
      <c r="AL5508"/>
      <c r="AM5508"/>
      <c r="AO5508"/>
      <c r="AP5508"/>
      <c r="AQ5508"/>
      <c r="AS5508"/>
      <c r="AT5508"/>
      <c r="AU5508"/>
      <c r="AW5508"/>
      <c r="AX5508"/>
      <c r="AY5508"/>
      <c r="BA5508"/>
      <c r="BB5508"/>
      <c r="BC5508"/>
      <c r="BE5508"/>
      <c r="BF5508"/>
      <c r="BG5508"/>
      <c r="BI5508"/>
      <c r="BJ5508"/>
      <c r="BK5508"/>
      <c r="BM5508"/>
      <c r="BN5508"/>
      <c r="BO5508"/>
    </row>
    <row r="5509" spans="1:67">
      <c r="A5509"/>
      <c r="B5509"/>
      <c r="C5509"/>
      <c r="E5509"/>
      <c r="F5509"/>
      <c r="G5509"/>
      <c r="I5509"/>
      <c r="J5509"/>
      <c r="K5509"/>
      <c r="M5509"/>
      <c r="N5509"/>
      <c r="O5509"/>
      <c r="Q5509"/>
      <c r="R5509"/>
      <c r="S5509"/>
      <c r="U5509"/>
      <c r="V5509"/>
      <c r="W5509"/>
      <c r="Y5509"/>
      <c r="Z5509"/>
      <c r="AA5509"/>
      <c r="AC5509"/>
      <c r="AD5509"/>
      <c r="AE5509"/>
      <c r="AG5509"/>
      <c r="AH5509"/>
      <c r="AI5509"/>
      <c r="AK5509"/>
      <c r="AL5509"/>
      <c r="AM5509"/>
      <c r="AO5509"/>
      <c r="AP5509"/>
      <c r="AQ5509"/>
      <c r="AS5509"/>
      <c r="AT5509"/>
      <c r="AU5509"/>
      <c r="AW5509"/>
      <c r="AX5509"/>
      <c r="AY5509"/>
      <c r="BA5509"/>
      <c r="BB5509"/>
      <c r="BC5509"/>
      <c r="BE5509"/>
      <c r="BF5509"/>
      <c r="BG5509"/>
      <c r="BI5509"/>
      <c r="BJ5509"/>
      <c r="BK5509"/>
      <c r="BM5509"/>
      <c r="BN5509"/>
      <c r="BO5509"/>
    </row>
    <row r="5510" spans="1:67">
      <c r="A5510"/>
      <c r="B5510"/>
      <c r="C5510"/>
      <c r="E5510"/>
      <c r="F5510"/>
      <c r="G5510"/>
      <c r="I5510"/>
      <c r="J5510"/>
      <c r="K5510"/>
      <c r="M5510"/>
      <c r="N5510"/>
      <c r="O5510"/>
      <c r="Q5510"/>
      <c r="R5510"/>
      <c r="S5510"/>
      <c r="U5510"/>
      <c r="V5510"/>
      <c r="W5510"/>
      <c r="Y5510"/>
      <c r="Z5510"/>
      <c r="AA5510"/>
      <c r="AC5510"/>
      <c r="AD5510"/>
      <c r="AE5510"/>
      <c r="AG5510"/>
      <c r="AH5510"/>
      <c r="AI5510"/>
      <c r="AK5510"/>
      <c r="AL5510"/>
      <c r="AM5510"/>
      <c r="AO5510"/>
      <c r="AP5510"/>
      <c r="AQ5510"/>
      <c r="AS5510"/>
      <c r="AT5510"/>
      <c r="AU5510"/>
      <c r="AW5510"/>
      <c r="AX5510"/>
      <c r="AY5510"/>
      <c r="BA5510"/>
      <c r="BB5510"/>
      <c r="BC5510"/>
      <c r="BE5510"/>
      <c r="BF5510"/>
      <c r="BG5510"/>
      <c r="BI5510"/>
      <c r="BJ5510"/>
      <c r="BK5510"/>
      <c r="BM5510"/>
      <c r="BN5510"/>
      <c r="BO5510"/>
    </row>
    <row r="5511" spans="1:67">
      <c r="A5511"/>
      <c r="B5511"/>
      <c r="C5511"/>
      <c r="E5511"/>
      <c r="F5511"/>
      <c r="G5511"/>
      <c r="I5511"/>
      <c r="J5511"/>
      <c r="K5511"/>
      <c r="M5511"/>
      <c r="N5511"/>
      <c r="O5511"/>
      <c r="Q5511"/>
      <c r="R5511"/>
      <c r="S5511"/>
      <c r="U5511"/>
      <c r="V5511"/>
      <c r="W5511"/>
      <c r="Y5511"/>
      <c r="Z5511"/>
      <c r="AA5511"/>
      <c r="AC5511"/>
      <c r="AD5511"/>
      <c r="AE5511"/>
      <c r="AG5511"/>
      <c r="AH5511"/>
      <c r="AI5511"/>
      <c r="AK5511"/>
      <c r="AL5511"/>
      <c r="AM5511"/>
      <c r="AO5511"/>
      <c r="AP5511"/>
      <c r="AQ5511"/>
      <c r="AS5511"/>
      <c r="AT5511"/>
      <c r="AU5511"/>
      <c r="AW5511"/>
      <c r="AX5511"/>
      <c r="AY5511"/>
      <c r="BA5511"/>
      <c r="BB5511"/>
      <c r="BC5511"/>
      <c r="BE5511"/>
      <c r="BF5511"/>
      <c r="BG5511"/>
      <c r="BI5511"/>
      <c r="BJ5511"/>
      <c r="BK5511"/>
      <c r="BM5511"/>
      <c r="BN5511"/>
      <c r="BO5511"/>
    </row>
    <row r="5512" spans="1:67">
      <c r="A5512"/>
      <c r="B5512"/>
      <c r="C5512"/>
      <c r="E5512"/>
      <c r="F5512"/>
      <c r="G5512"/>
      <c r="I5512"/>
      <c r="J5512"/>
      <c r="K5512"/>
      <c r="M5512"/>
      <c r="N5512"/>
      <c r="O5512"/>
      <c r="Q5512"/>
      <c r="R5512"/>
      <c r="S5512"/>
      <c r="U5512"/>
      <c r="V5512"/>
      <c r="W5512"/>
      <c r="Y5512"/>
      <c r="Z5512"/>
      <c r="AA5512"/>
      <c r="AC5512"/>
      <c r="AD5512"/>
      <c r="AE5512"/>
      <c r="AG5512"/>
      <c r="AH5512"/>
      <c r="AI5512"/>
      <c r="AK5512"/>
      <c r="AL5512"/>
      <c r="AM5512"/>
      <c r="AO5512"/>
      <c r="AP5512"/>
      <c r="AQ5512"/>
      <c r="AS5512"/>
      <c r="AT5512"/>
      <c r="AU5512"/>
      <c r="AW5512"/>
      <c r="AX5512"/>
      <c r="AY5512"/>
      <c r="BA5512"/>
      <c r="BB5512"/>
      <c r="BC5512"/>
      <c r="BE5512"/>
      <c r="BF5512"/>
      <c r="BG5512"/>
      <c r="BI5512"/>
      <c r="BJ5512"/>
      <c r="BK5512"/>
      <c r="BM5512"/>
      <c r="BN5512"/>
      <c r="BO5512"/>
    </row>
    <row r="5513" spans="1:67">
      <c r="A5513"/>
      <c r="B5513"/>
      <c r="C5513"/>
      <c r="E5513"/>
      <c r="F5513"/>
      <c r="G5513"/>
      <c r="I5513"/>
      <c r="J5513"/>
      <c r="K5513"/>
      <c r="M5513"/>
      <c r="N5513"/>
      <c r="O5513"/>
      <c r="Q5513"/>
      <c r="R5513"/>
      <c r="S5513"/>
      <c r="U5513"/>
      <c r="V5513"/>
      <c r="W5513"/>
      <c r="Y5513"/>
      <c r="Z5513"/>
      <c r="AA5513"/>
      <c r="AC5513"/>
      <c r="AD5513"/>
      <c r="AE5513"/>
      <c r="AG5513"/>
      <c r="AH5513"/>
      <c r="AI5513"/>
      <c r="AK5513"/>
      <c r="AL5513"/>
      <c r="AM5513"/>
      <c r="AO5513"/>
      <c r="AP5513"/>
      <c r="AQ5513"/>
      <c r="AS5513"/>
      <c r="AT5513"/>
      <c r="AU5513"/>
      <c r="AW5513"/>
      <c r="AX5513"/>
      <c r="AY5513"/>
      <c r="BA5513"/>
      <c r="BB5513"/>
      <c r="BC5513"/>
      <c r="BE5513"/>
      <c r="BF5513"/>
      <c r="BG5513"/>
      <c r="BI5513"/>
      <c r="BJ5513"/>
      <c r="BK5513"/>
      <c r="BM5513"/>
      <c r="BN5513"/>
      <c r="BO5513"/>
    </row>
    <row r="5514" spans="1:67">
      <c r="A5514"/>
      <c r="B5514"/>
      <c r="C5514"/>
      <c r="E5514"/>
      <c r="F5514"/>
      <c r="G5514"/>
      <c r="I5514"/>
      <c r="J5514"/>
      <c r="K5514"/>
      <c r="M5514"/>
      <c r="N5514"/>
      <c r="O5514"/>
      <c r="Q5514"/>
      <c r="R5514"/>
      <c r="S5514"/>
      <c r="U5514"/>
      <c r="V5514"/>
      <c r="W5514"/>
      <c r="Y5514"/>
      <c r="Z5514"/>
      <c r="AA5514"/>
      <c r="AC5514"/>
      <c r="AD5514"/>
      <c r="AE5514"/>
      <c r="AG5514"/>
      <c r="AH5514"/>
      <c r="AI5514"/>
      <c r="AK5514"/>
      <c r="AL5514"/>
      <c r="AM5514"/>
      <c r="AO5514"/>
      <c r="AP5514"/>
      <c r="AQ5514"/>
      <c r="AS5514"/>
      <c r="AT5514"/>
      <c r="AU5514"/>
      <c r="AW5514"/>
      <c r="AX5514"/>
      <c r="AY5514"/>
      <c r="BA5514"/>
      <c r="BB5514"/>
      <c r="BC5514"/>
      <c r="BE5514"/>
      <c r="BF5514"/>
      <c r="BG5514"/>
      <c r="BI5514"/>
      <c r="BJ5514"/>
      <c r="BK5514"/>
      <c r="BM5514"/>
      <c r="BN5514"/>
      <c r="BO5514"/>
    </row>
    <row r="5515" spans="1:67">
      <c r="A5515"/>
      <c r="B5515"/>
      <c r="C5515"/>
      <c r="E5515"/>
      <c r="F5515"/>
      <c r="G5515"/>
      <c r="I5515"/>
      <c r="J5515"/>
      <c r="K5515"/>
      <c r="M5515"/>
      <c r="N5515"/>
      <c r="O5515"/>
      <c r="Q5515"/>
      <c r="R5515"/>
      <c r="S5515"/>
      <c r="U5515"/>
      <c r="V5515"/>
      <c r="W5515"/>
      <c r="Y5515"/>
      <c r="Z5515"/>
      <c r="AA5515"/>
      <c r="AC5515"/>
      <c r="AD5515"/>
      <c r="AE5515"/>
      <c r="AG5515"/>
      <c r="AH5515"/>
      <c r="AI5515"/>
      <c r="AK5515"/>
      <c r="AL5515"/>
      <c r="AM5515"/>
      <c r="AO5515"/>
      <c r="AP5515"/>
      <c r="AQ5515"/>
      <c r="AS5515"/>
      <c r="AT5515"/>
      <c r="AU5515"/>
      <c r="AW5515"/>
      <c r="AX5515"/>
      <c r="AY5515"/>
      <c r="BA5515"/>
      <c r="BB5515"/>
      <c r="BC5515"/>
      <c r="BE5515"/>
      <c r="BF5515"/>
      <c r="BG5515"/>
      <c r="BI5515"/>
      <c r="BJ5515"/>
      <c r="BK5515"/>
      <c r="BM5515"/>
      <c r="BN5515"/>
      <c r="BO5515"/>
    </row>
    <row r="5516" spans="1:67">
      <c r="A5516"/>
      <c r="B5516"/>
      <c r="C5516"/>
      <c r="E5516"/>
      <c r="F5516"/>
      <c r="G5516"/>
      <c r="I5516"/>
      <c r="J5516"/>
      <c r="K5516"/>
      <c r="M5516"/>
      <c r="N5516"/>
      <c r="O5516"/>
      <c r="Q5516"/>
      <c r="R5516"/>
      <c r="S5516"/>
      <c r="U5516"/>
      <c r="V5516"/>
      <c r="W5516"/>
      <c r="Y5516"/>
      <c r="Z5516"/>
      <c r="AA5516"/>
      <c r="AC5516"/>
      <c r="AD5516"/>
      <c r="AE5516"/>
      <c r="AG5516"/>
      <c r="AH5516"/>
      <c r="AI5516"/>
      <c r="AK5516"/>
      <c r="AL5516"/>
      <c r="AM5516"/>
      <c r="AO5516"/>
      <c r="AP5516"/>
      <c r="AQ5516"/>
      <c r="AS5516"/>
      <c r="AT5516"/>
      <c r="AU5516"/>
      <c r="AW5516"/>
      <c r="AX5516"/>
      <c r="AY5516"/>
      <c r="BA5516"/>
      <c r="BB5516"/>
      <c r="BC5516"/>
      <c r="BE5516"/>
      <c r="BF5516"/>
      <c r="BG5516"/>
      <c r="BI5516"/>
      <c r="BJ5516"/>
      <c r="BK5516"/>
      <c r="BM5516"/>
      <c r="BN5516"/>
      <c r="BO5516"/>
    </row>
    <row r="5517" spans="1:67">
      <c r="A5517"/>
      <c r="B5517"/>
      <c r="C5517"/>
      <c r="E5517"/>
      <c r="F5517"/>
      <c r="G5517"/>
      <c r="I5517"/>
      <c r="J5517"/>
      <c r="K5517"/>
      <c r="M5517"/>
      <c r="N5517"/>
      <c r="O5517"/>
      <c r="Q5517"/>
      <c r="R5517"/>
      <c r="S5517"/>
      <c r="U5517"/>
      <c r="V5517"/>
      <c r="W5517"/>
      <c r="Y5517"/>
      <c r="Z5517"/>
      <c r="AA5517"/>
      <c r="AC5517"/>
      <c r="AD5517"/>
      <c r="AE5517"/>
      <c r="AG5517"/>
      <c r="AH5517"/>
      <c r="AI5517"/>
      <c r="AK5517"/>
      <c r="AL5517"/>
      <c r="AM5517"/>
      <c r="AO5517"/>
      <c r="AP5517"/>
      <c r="AQ5517"/>
      <c r="AS5517"/>
      <c r="AT5517"/>
      <c r="AU5517"/>
      <c r="AW5517"/>
      <c r="AX5517"/>
      <c r="AY5517"/>
      <c r="BA5517"/>
      <c r="BB5517"/>
      <c r="BC5517"/>
      <c r="BE5517"/>
      <c r="BF5517"/>
      <c r="BG5517"/>
      <c r="BI5517"/>
      <c r="BJ5517"/>
      <c r="BK5517"/>
      <c r="BM5517"/>
      <c r="BN5517"/>
      <c r="BO5517"/>
    </row>
    <row r="5518" spans="1:67">
      <c r="A5518"/>
      <c r="B5518"/>
      <c r="C5518"/>
      <c r="E5518"/>
      <c r="F5518"/>
      <c r="G5518"/>
      <c r="I5518"/>
      <c r="J5518"/>
      <c r="K5518"/>
      <c r="M5518"/>
      <c r="N5518"/>
      <c r="O5518"/>
      <c r="Q5518"/>
      <c r="R5518"/>
      <c r="S5518"/>
      <c r="U5518"/>
      <c r="V5518"/>
      <c r="W5518"/>
      <c r="Y5518"/>
      <c r="Z5518"/>
      <c r="AA5518"/>
      <c r="AC5518"/>
      <c r="AD5518"/>
      <c r="AE5518"/>
      <c r="AG5518"/>
      <c r="AH5518"/>
      <c r="AI5518"/>
      <c r="AK5518"/>
      <c r="AL5518"/>
      <c r="AM5518"/>
      <c r="AO5518"/>
      <c r="AP5518"/>
      <c r="AQ5518"/>
      <c r="AS5518"/>
      <c r="AT5518"/>
      <c r="AU5518"/>
      <c r="AW5518"/>
      <c r="AX5518"/>
      <c r="AY5518"/>
      <c r="BA5518"/>
      <c r="BB5518"/>
      <c r="BC5518"/>
      <c r="BE5518"/>
      <c r="BF5518"/>
      <c r="BG5518"/>
      <c r="BI5518"/>
      <c r="BJ5518"/>
      <c r="BK5518"/>
      <c r="BM5518"/>
      <c r="BN5518"/>
      <c r="BO5518"/>
    </row>
    <row r="5519" spans="1:67">
      <c r="A5519"/>
      <c r="B5519"/>
      <c r="C5519"/>
      <c r="E5519"/>
      <c r="F5519"/>
      <c r="G5519"/>
      <c r="I5519"/>
      <c r="J5519"/>
      <c r="K5519"/>
      <c r="M5519"/>
      <c r="N5519"/>
      <c r="O5519"/>
      <c r="Q5519"/>
      <c r="R5519"/>
      <c r="S5519"/>
      <c r="U5519"/>
      <c r="V5519"/>
      <c r="W5519"/>
      <c r="Y5519"/>
      <c r="Z5519"/>
      <c r="AA5519"/>
      <c r="AC5519"/>
      <c r="AD5519"/>
      <c r="AE5519"/>
      <c r="AG5519"/>
      <c r="AH5519"/>
      <c r="AI5519"/>
      <c r="AK5519"/>
      <c r="AL5519"/>
      <c r="AM5519"/>
      <c r="AO5519"/>
      <c r="AP5519"/>
      <c r="AQ5519"/>
      <c r="AS5519"/>
      <c r="AT5519"/>
      <c r="AU5519"/>
      <c r="AW5519"/>
      <c r="AX5519"/>
      <c r="AY5519"/>
      <c r="BA5519"/>
      <c r="BB5519"/>
      <c r="BC5519"/>
      <c r="BE5519"/>
      <c r="BF5519"/>
      <c r="BG5519"/>
      <c r="BI5519"/>
      <c r="BJ5519"/>
      <c r="BK5519"/>
      <c r="BM5519"/>
      <c r="BN5519"/>
      <c r="BO5519"/>
    </row>
    <row r="5520" spans="1:67">
      <c r="A5520"/>
      <c r="B5520"/>
      <c r="C5520"/>
      <c r="E5520"/>
      <c r="F5520"/>
      <c r="G5520"/>
      <c r="I5520"/>
      <c r="J5520"/>
      <c r="K5520"/>
      <c r="M5520"/>
      <c r="N5520"/>
      <c r="O5520"/>
      <c r="Q5520"/>
      <c r="R5520"/>
      <c r="S5520"/>
      <c r="U5520"/>
      <c r="V5520"/>
      <c r="W5520"/>
      <c r="Y5520"/>
      <c r="Z5520"/>
      <c r="AA5520"/>
      <c r="AC5520"/>
      <c r="AD5520"/>
      <c r="AE5520"/>
      <c r="AG5520"/>
      <c r="AH5520"/>
      <c r="AI5520"/>
      <c r="AK5520"/>
      <c r="AL5520"/>
      <c r="AM5520"/>
      <c r="AO5520"/>
      <c r="AP5520"/>
      <c r="AQ5520"/>
      <c r="AS5520"/>
      <c r="AT5520"/>
      <c r="AU5520"/>
      <c r="AW5520"/>
      <c r="AX5520"/>
      <c r="AY5520"/>
      <c r="BA5520"/>
      <c r="BB5520"/>
      <c r="BC5520"/>
      <c r="BE5520"/>
      <c r="BF5520"/>
      <c r="BG5520"/>
      <c r="BI5520"/>
      <c r="BJ5520"/>
      <c r="BK5520"/>
      <c r="BM5520"/>
      <c r="BN5520"/>
      <c r="BO5520"/>
    </row>
    <row r="5521" spans="1:67">
      <c r="A5521"/>
      <c r="B5521"/>
      <c r="C5521"/>
      <c r="E5521"/>
      <c r="F5521"/>
      <c r="G5521"/>
      <c r="I5521"/>
      <c r="J5521"/>
      <c r="K5521"/>
      <c r="M5521"/>
      <c r="N5521"/>
      <c r="O5521"/>
      <c r="Q5521"/>
      <c r="R5521"/>
      <c r="S5521"/>
      <c r="U5521"/>
      <c r="V5521"/>
      <c r="W5521"/>
      <c r="Y5521"/>
      <c r="Z5521"/>
      <c r="AA5521"/>
      <c r="AC5521"/>
      <c r="AD5521"/>
      <c r="AE5521"/>
      <c r="AG5521"/>
      <c r="AH5521"/>
      <c r="AI5521"/>
      <c r="AK5521"/>
      <c r="AL5521"/>
      <c r="AM5521"/>
      <c r="AO5521"/>
      <c r="AP5521"/>
      <c r="AQ5521"/>
      <c r="AS5521"/>
      <c r="AT5521"/>
      <c r="AU5521"/>
      <c r="AW5521"/>
      <c r="AX5521"/>
      <c r="AY5521"/>
      <c r="BA5521"/>
      <c r="BB5521"/>
      <c r="BC5521"/>
      <c r="BE5521"/>
      <c r="BF5521"/>
      <c r="BG5521"/>
      <c r="BI5521"/>
      <c r="BJ5521"/>
      <c r="BK5521"/>
      <c r="BM5521"/>
      <c r="BN5521"/>
      <c r="BO5521"/>
    </row>
    <row r="5522" spans="1:67">
      <c r="A5522"/>
      <c r="B5522"/>
      <c r="C5522"/>
      <c r="E5522"/>
      <c r="F5522"/>
      <c r="G5522"/>
      <c r="I5522"/>
      <c r="J5522"/>
      <c r="K5522"/>
      <c r="M5522"/>
      <c r="N5522"/>
      <c r="O5522"/>
      <c r="Q5522"/>
      <c r="R5522"/>
      <c r="S5522"/>
      <c r="U5522"/>
      <c r="V5522"/>
      <c r="W5522"/>
      <c r="Y5522"/>
      <c r="Z5522"/>
      <c r="AA5522"/>
      <c r="AC5522"/>
      <c r="AD5522"/>
      <c r="AE5522"/>
      <c r="AG5522"/>
      <c r="AH5522"/>
      <c r="AI5522"/>
      <c r="AK5522"/>
      <c r="AL5522"/>
      <c r="AM5522"/>
      <c r="AO5522"/>
      <c r="AP5522"/>
      <c r="AQ5522"/>
      <c r="AS5522"/>
      <c r="AT5522"/>
      <c r="AU5522"/>
      <c r="AW5522"/>
      <c r="AX5522"/>
      <c r="AY5522"/>
      <c r="BA5522"/>
      <c r="BB5522"/>
      <c r="BC5522"/>
      <c r="BE5522"/>
      <c r="BF5522"/>
      <c r="BG5522"/>
      <c r="BI5522"/>
      <c r="BJ5522"/>
      <c r="BK5522"/>
      <c r="BM5522"/>
      <c r="BN5522"/>
      <c r="BO5522"/>
    </row>
    <row r="5523" spans="1:67">
      <c r="A5523"/>
      <c r="B5523"/>
      <c r="C5523"/>
      <c r="E5523"/>
      <c r="F5523"/>
      <c r="G5523"/>
      <c r="I5523"/>
      <c r="J5523"/>
      <c r="K5523"/>
      <c r="M5523"/>
      <c r="N5523"/>
      <c r="O5523"/>
      <c r="Q5523"/>
      <c r="R5523"/>
      <c r="S5523"/>
      <c r="U5523"/>
      <c r="V5523"/>
      <c r="W5523"/>
      <c r="Y5523"/>
      <c r="Z5523"/>
      <c r="AA5523"/>
      <c r="AC5523"/>
      <c r="AD5523"/>
      <c r="AE5523"/>
      <c r="AG5523"/>
      <c r="AH5523"/>
      <c r="AI5523"/>
      <c r="AK5523"/>
      <c r="AL5523"/>
      <c r="AM5523"/>
      <c r="AO5523"/>
      <c r="AP5523"/>
      <c r="AQ5523"/>
      <c r="AS5523"/>
      <c r="AT5523"/>
      <c r="AU5523"/>
      <c r="AW5523"/>
      <c r="AX5523"/>
      <c r="AY5523"/>
      <c r="BA5523"/>
      <c r="BB5523"/>
      <c r="BC5523"/>
      <c r="BE5523"/>
      <c r="BF5523"/>
      <c r="BG5523"/>
      <c r="BI5523"/>
      <c r="BJ5523"/>
      <c r="BK5523"/>
      <c r="BM5523"/>
      <c r="BN5523"/>
      <c r="BO5523"/>
    </row>
    <row r="5524" spans="1:67">
      <c r="A5524"/>
      <c r="B5524"/>
      <c r="C5524"/>
      <c r="E5524"/>
      <c r="F5524"/>
      <c r="G5524"/>
      <c r="I5524"/>
      <c r="J5524"/>
      <c r="K5524"/>
      <c r="M5524"/>
      <c r="N5524"/>
      <c r="O5524"/>
      <c r="Q5524"/>
      <c r="R5524"/>
      <c r="S5524"/>
      <c r="U5524"/>
      <c r="V5524"/>
      <c r="W5524"/>
      <c r="Y5524"/>
      <c r="Z5524"/>
      <c r="AA5524"/>
      <c r="AC5524"/>
      <c r="AD5524"/>
      <c r="AE5524"/>
      <c r="AG5524"/>
      <c r="AH5524"/>
      <c r="AI5524"/>
      <c r="AK5524"/>
      <c r="AL5524"/>
      <c r="AM5524"/>
      <c r="AO5524"/>
      <c r="AP5524"/>
      <c r="AQ5524"/>
      <c r="AS5524"/>
      <c r="AT5524"/>
      <c r="AU5524"/>
      <c r="AW5524"/>
      <c r="AX5524"/>
      <c r="AY5524"/>
      <c r="BA5524"/>
      <c r="BB5524"/>
      <c r="BC5524"/>
      <c r="BE5524"/>
      <c r="BF5524"/>
      <c r="BG5524"/>
      <c r="BI5524"/>
      <c r="BJ5524"/>
      <c r="BK5524"/>
      <c r="BM5524"/>
      <c r="BN5524"/>
      <c r="BO5524"/>
    </row>
    <row r="5525" spans="1:67">
      <c r="A5525"/>
      <c r="B5525"/>
      <c r="C5525"/>
      <c r="E5525"/>
      <c r="F5525"/>
      <c r="G5525"/>
      <c r="I5525"/>
      <c r="J5525"/>
      <c r="K5525"/>
      <c r="M5525"/>
      <c r="N5525"/>
      <c r="O5525"/>
      <c r="Q5525"/>
      <c r="R5525"/>
      <c r="S5525"/>
      <c r="U5525"/>
      <c r="V5525"/>
      <c r="W5525"/>
      <c r="Y5525"/>
      <c r="Z5525"/>
      <c r="AA5525"/>
      <c r="AC5525"/>
      <c r="AD5525"/>
      <c r="AE5525"/>
      <c r="AG5525"/>
      <c r="AH5525"/>
      <c r="AI5525"/>
      <c r="AK5525"/>
      <c r="AL5525"/>
      <c r="AM5525"/>
      <c r="AO5525"/>
      <c r="AP5525"/>
      <c r="AQ5525"/>
      <c r="AS5525"/>
      <c r="AT5525"/>
      <c r="AU5525"/>
      <c r="AW5525"/>
      <c r="AX5525"/>
      <c r="AY5525"/>
      <c r="BA5525"/>
      <c r="BB5525"/>
      <c r="BC5525"/>
      <c r="BE5525"/>
      <c r="BF5525"/>
      <c r="BG5525"/>
      <c r="BI5525"/>
      <c r="BJ5525"/>
      <c r="BK5525"/>
      <c r="BM5525"/>
      <c r="BN5525"/>
      <c r="BO5525"/>
    </row>
    <row r="5526" spans="1:67">
      <c r="A5526"/>
      <c r="B5526"/>
      <c r="C5526"/>
      <c r="E5526"/>
      <c r="F5526"/>
      <c r="G5526"/>
      <c r="I5526"/>
      <c r="J5526"/>
      <c r="K5526"/>
      <c r="M5526"/>
      <c r="N5526"/>
      <c r="O5526"/>
      <c r="Q5526"/>
      <c r="R5526"/>
      <c r="S5526"/>
      <c r="U5526"/>
      <c r="V5526"/>
      <c r="W5526"/>
      <c r="Y5526"/>
      <c r="Z5526"/>
      <c r="AA5526"/>
      <c r="AC5526"/>
      <c r="AD5526"/>
      <c r="AE5526"/>
      <c r="AG5526"/>
      <c r="AH5526"/>
      <c r="AI5526"/>
      <c r="AK5526"/>
      <c r="AL5526"/>
      <c r="AM5526"/>
      <c r="AO5526"/>
      <c r="AP5526"/>
      <c r="AQ5526"/>
      <c r="AS5526"/>
      <c r="AT5526"/>
      <c r="AU5526"/>
      <c r="AW5526"/>
      <c r="AX5526"/>
      <c r="AY5526"/>
      <c r="BA5526"/>
      <c r="BB5526"/>
      <c r="BC5526"/>
      <c r="BE5526"/>
      <c r="BF5526"/>
      <c r="BG5526"/>
      <c r="BI5526"/>
      <c r="BJ5526"/>
      <c r="BK5526"/>
      <c r="BM5526"/>
      <c r="BN5526"/>
      <c r="BO5526"/>
    </row>
    <row r="5527" spans="1:67">
      <c r="A5527"/>
      <c r="B5527"/>
      <c r="C5527"/>
      <c r="E5527"/>
      <c r="F5527"/>
      <c r="G5527"/>
      <c r="I5527"/>
      <c r="J5527"/>
      <c r="K5527"/>
      <c r="M5527"/>
      <c r="N5527"/>
      <c r="O5527"/>
      <c r="Q5527"/>
      <c r="R5527"/>
      <c r="S5527"/>
      <c r="U5527"/>
      <c r="V5527"/>
      <c r="W5527"/>
      <c r="Y5527"/>
      <c r="Z5527"/>
      <c r="AA5527"/>
      <c r="AC5527"/>
      <c r="AD5527"/>
      <c r="AE5527"/>
      <c r="AG5527"/>
      <c r="AH5527"/>
      <c r="AI5527"/>
      <c r="AK5527"/>
      <c r="AL5527"/>
      <c r="AM5527"/>
      <c r="AO5527"/>
      <c r="AP5527"/>
      <c r="AQ5527"/>
      <c r="AS5527"/>
      <c r="AT5527"/>
      <c r="AU5527"/>
      <c r="AW5527"/>
      <c r="AX5527"/>
      <c r="AY5527"/>
      <c r="BA5527"/>
      <c r="BB5527"/>
      <c r="BC5527"/>
      <c r="BE5527"/>
      <c r="BF5527"/>
      <c r="BG5527"/>
      <c r="BI5527"/>
      <c r="BJ5527"/>
      <c r="BK5527"/>
      <c r="BM5527"/>
      <c r="BN5527"/>
      <c r="BO5527"/>
    </row>
    <row r="5528" spans="1:67">
      <c r="A5528"/>
      <c r="B5528"/>
      <c r="C5528"/>
      <c r="E5528"/>
      <c r="F5528"/>
      <c r="G5528"/>
      <c r="I5528"/>
      <c r="J5528"/>
      <c r="K5528"/>
      <c r="M5528"/>
      <c r="N5528"/>
      <c r="O5528"/>
      <c r="Q5528"/>
      <c r="R5528"/>
      <c r="S5528"/>
      <c r="U5528"/>
      <c r="V5528"/>
      <c r="W5528"/>
      <c r="Y5528"/>
      <c r="Z5528"/>
      <c r="AA5528"/>
      <c r="AC5528"/>
      <c r="AD5528"/>
      <c r="AE5528"/>
      <c r="AG5528"/>
      <c r="AH5528"/>
      <c r="AI5528"/>
      <c r="AK5528"/>
      <c r="AL5528"/>
      <c r="AM5528"/>
      <c r="AO5528"/>
      <c r="AP5528"/>
      <c r="AQ5528"/>
      <c r="AS5528"/>
      <c r="AT5528"/>
      <c r="AU5528"/>
      <c r="AW5528"/>
      <c r="AX5528"/>
      <c r="AY5528"/>
      <c r="BA5528"/>
      <c r="BB5528"/>
      <c r="BC5528"/>
      <c r="BE5528"/>
      <c r="BF5528"/>
      <c r="BG5528"/>
      <c r="BI5528"/>
      <c r="BJ5528"/>
      <c r="BK5528"/>
      <c r="BM5528"/>
      <c r="BN5528"/>
      <c r="BO5528"/>
    </row>
    <row r="5529" spans="1:67">
      <c r="A5529"/>
      <c r="B5529"/>
      <c r="C5529"/>
      <c r="E5529"/>
      <c r="F5529"/>
      <c r="G5529"/>
      <c r="I5529"/>
      <c r="J5529"/>
      <c r="K5529"/>
      <c r="M5529"/>
      <c r="N5529"/>
      <c r="O5529"/>
      <c r="Q5529"/>
      <c r="R5529"/>
      <c r="S5529"/>
      <c r="U5529"/>
      <c r="V5529"/>
      <c r="W5529"/>
      <c r="Y5529"/>
      <c r="Z5529"/>
      <c r="AA5529"/>
      <c r="AC5529"/>
      <c r="AD5529"/>
      <c r="AE5529"/>
      <c r="AG5529"/>
      <c r="AH5529"/>
      <c r="AI5529"/>
      <c r="AK5529"/>
      <c r="AL5529"/>
      <c r="AM5529"/>
      <c r="AO5529"/>
      <c r="AP5529"/>
      <c r="AQ5529"/>
      <c r="AS5529"/>
      <c r="AT5529"/>
      <c r="AU5529"/>
      <c r="AW5529"/>
      <c r="AX5529"/>
      <c r="AY5529"/>
      <c r="BA5529"/>
      <c r="BB5529"/>
      <c r="BC5529"/>
      <c r="BE5529"/>
      <c r="BF5529"/>
      <c r="BG5529"/>
      <c r="BI5529"/>
      <c r="BJ5529"/>
      <c r="BK5529"/>
      <c r="BM5529"/>
      <c r="BN5529"/>
      <c r="BO5529"/>
    </row>
    <row r="5530" spans="1:67">
      <c r="A5530"/>
      <c r="B5530"/>
      <c r="C5530"/>
      <c r="E5530"/>
      <c r="F5530"/>
      <c r="G5530"/>
      <c r="I5530"/>
      <c r="J5530"/>
      <c r="K5530"/>
      <c r="M5530"/>
      <c r="N5530"/>
      <c r="O5530"/>
      <c r="Q5530"/>
      <c r="R5530"/>
      <c r="S5530"/>
      <c r="U5530"/>
      <c r="V5530"/>
      <c r="W5530"/>
      <c r="Y5530"/>
      <c r="Z5530"/>
      <c r="AA5530"/>
      <c r="AC5530"/>
      <c r="AD5530"/>
      <c r="AE5530"/>
      <c r="AG5530"/>
      <c r="AH5530"/>
      <c r="AI5530"/>
      <c r="AK5530"/>
      <c r="AL5530"/>
      <c r="AM5530"/>
      <c r="AO5530"/>
      <c r="AP5530"/>
      <c r="AQ5530"/>
      <c r="AS5530"/>
      <c r="AT5530"/>
      <c r="AU5530"/>
      <c r="AW5530"/>
      <c r="AX5530"/>
      <c r="AY5530"/>
      <c r="BA5530"/>
      <c r="BB5530"/>
      <c r="BC5530"/>
      <c r="BE5530"/>
      <c r="BF5530"/>
      <c r="BG5530"/>
      <c r="BI5530"/>
      <c r="BJ5530"/>
      <c r="BK5530"/>
      <c r="BM5530"/>
      <c r="BN5530"/>
      <c r="BO5530"/>
    </row>
    <row r="5531" spans="1:67">
      <c r="A5531"/>
      <c r="B5531"/>
      <c r="C5531"/>
      <c r="E5531"/>
      <c r="F5531"/>
      <c r="G5531"/>
      <c r="I5531"/>
      <c r="J5531"/>
      <c r="K5531"/>
      <c r="M5531"/>
      <c r="N5531"/>
      <c r="O5531"/>
      <c r="Q5531"/>
      <c r="R5531"/>
      <c r="S5531"/>
      <c r="U5531"/>
      <c r="V5531"/>
      <c r="W5531"/>
      <c r="Y5531"/>
      <c r="Z5531"/>
      <c r="AA5531"/>
      <c r="AC5531"/>
      <c r="AD5531"/>
      <c r="AE5531"/>
      <c r="AG5531"/>
      <c r="AH5531"/>
      <c r="AI5531"/>
      <c r="AK5531"/>
      <c r="AL5531"/>
      <c r="AM5531"/>
      <c r="AO5531"/>
      <c r="AP5531"/>
      <c r="AQ5531"/>
      <c r="AS5531"/>
      <c r="AT5531"/>
      <c r="AU5531"/>
      <c r="AW5531"/>
      <c r="AX5531"/>
      <c r="AY5531"/>
      <c r="BA5531"/>
      <c r="BB5531"/>
      <c r="BC5531"/>
      <c r="BE5531"/>
      <c r="BF5531"/>
      <c r="BG5531"/>
      <c r="BI5531"/>
      <c r="BJ5531"/>
      <c r="BK5531"/>
      <c r="BM5531"/>
      <c r="BN5531"/>
      <c r="BO5531"/>
    </row>
    <row r="5532" spans="1:67">
      <c r="A5532"/>
      <c r="B5532"/>
      <c r="C5532"/>
      <c r="E5532"/>
      <c r="F5532"/>
      <c r="G5532"/>
      <c r="I5532"/>
      <c r="J5532"/>
      <c r="K5532"/>
      <c r="M5532"/>
      <c r="N5532"/>
      <c r="O5532"/>
      <c r="Q5532"/>
      <c r="R5532"/>
      <c r="S5532"/>
      <c r="U5532"/>
      <c r="V5532"/>
      <c r="W5532"/>
      <c r="Y5532"/>
      <c r="Z5532"/>
      <c r="AA5532"/>
      <c r="AC5532"/>
      <c r="AD5532"/>
      <c r="AE5532"/>
      <c r="AG5532"/>
      <c r="AH5532"/>
      <c r="AI5532"/>
      <c r="AK5532"/>
      <c r="AL5532"/>
      <c r="AM5532"/>
      <c r="AO5532"/>
      <c r="AP5532"/>
      <c r="AQ5532"/>
      <c r="AS5532"/>
      <c r="AT5532"/>
      <c r="AU5532"/>
      <c r="AW5532"/>
      <c r="AX5532"/>
      <c r="AY5532"/>
      <c r="BA5532"/>
      <c r="BB5532"/>
      <c r="BC5532"/>
      <c r="BE5532"/>
      <c r="BF5532"/>
      <c r="BG5532"/>
      <c r="BI5532"/>
      <c r="BJ5532"/>
      <c r="BK5532"/>
      <c r="BM5532"/>
      <c r="BN5532"/>
      <c r="BO5532"/>
    </row>
    <row r="5533" spans="1:67">
      <c r="A5533"/>
      <c r="B5533"/>
      <c r="C5533"/>
      <c r="E5533"/>
      <c r="F5533"/>
      <c r="G5533"/>
      <c r="I5533"/>
      <c r="J5533"/>
      <c r="K5533"/>
      <c r="M5533"/>
      <c r="N5533"/>
      <c r="O5533"/>
      <c r="Q5533"/>
      <c r="R5533"/>
      <c r="S5533"/>
      <c r="U5533"/>
      <c r="V5533"/>
      <c r="W5533"/>
      <c r="Y5533"/>
      <c r="Z5533"/>
      <c r="AA5533"/>
      <c r="AC5533"/>
      <c r="AD5533"/>
      <c r="AE5533"/>
      <c r="AG5533"/>
      <c r="AH5533"/>
      <c r="AI5533"/>
      <c r="AK5533"/>
      <c r="AL5533"/>
      <c r="AM5533"/>
      <c r="AO5533"/>
      <c r="AP5533"/>
      <c r="AQ5533"/>
      <c r="AS5533"/>
      <c r="AT5533"/>
      <c r="AU5533"/>
      <c r="AW5533"/>
      <c r="AX5533"/>
      <c r="AY5533"/>
      <c r="BA5533"/>
      <c r="BB5533"/>
      <c r="BC5533"/>
      <c r="BE5533"/>
      <c r="BF5533"/>
      <c r="BG5533"/>
      <c r="BI5533"/>
      <c r="BJ5533"/>
      <c r="BK5533"/>
      <c r="BM5533"/>
      <c r="BN5533"/>
      <c r="BO5533"/>
    </row>
    <row r="5534" spans="1:67">
      <c r="A5534"/>
      <c r="B5534"/>
      <c r="C5534"/>
      <c r="E5534"/>
      <c r="F5534"/>
      <c r="G5534"/>
      <c r="I5534"/>
      <c r="J5534"/>
      <c r="K5534"/>
      <c r="M5534"/>
      <c r="N5534"/>
      <c r="O5534"/>
      <c r="Q5534"/>
      <c r="R5534"/>
      <c r="S5534"/>
      <c r="U5534"/>
      <c r="V5534"/>
      <c r="W5534"/>
      <c r="Y5534"/>
      <c r="Z5534"/>
      <c r="AA5534"/>
      <c r="AC5534"/>
      <c r="AD5534"/>
      <c r="AE5534"/>
      <c r="AG5534"/>
      <c r="AH5534"/>
      <c r="AI5534"/>
      <c r="AK5534"/>
      <c r="AL5534"/>
      <c r="AM5534"/>
      <c r="AO5534"/>
      <c r="AP5534"/>
      <c r="AQ5534"/>
      <c r="AS5534"/>
      <c r="AT5534"/>
      <c r="AU5534"/>
      <c r="AW5534"/>
      <c r="AX5534"/>
      <c r="AY5534"/>
      <c r="BA5534"/>
      <c r="BB5534"/>
      <c r="BC5534"/>
      <c r="BE5534"/>
      <c r="BF5534"/>
      <c r="BG5534"/>
      <c r="BI5534"/>
      <c r="BJ5534"/>
      <c r="BK5534"/>
      <c r="BM5534"/>
      <c r="BN5534"/>
      <c r="BO5534"/>
    </row>
    <row r="5535" spans="1:67">
      <c r="A5535"/>
      <c r="B5535"/>
      <c r="C5535"/>
      <c r="E5535"/>
      <c r="F5535"/>
      <c r="G5535"/>
      <c r="I5535"/>
      <c r="J5535"/>
      <c r="K5535"/>
      <c r="M5535"/>
      <c r="N5535"/>
      <c r="O5535"/>
      <c r="Q5535"/>
      <c r="R5535"/>
      <c r="S5535"/>
      <c r="U5535"/>
      <c r="V5535"/>
      <c r="W5535"/>
      <c r="Y5535"/>
      <c r="Z5535"/>
      <c r="AA5535"/>
      <c r="AC5535"/>
      <c r="AD5535"/>
      <c r="AE5535"/>
      <c r="AG5535"/>
      <c r="AH5535"/>
      <c r="AI5535"/>
      <c r="AK5535"/>
      <c r="AL5535"/>
      <c r="AM5535"/>
      <c r="AO5535"/>
      <c r="AP5535"/>
      <c r="AQ5535"/>
      <c r="AS5535"/>
      <c r="AT5535"/>
      <c r="AU5535"/>
      <c r="AW5535"/>
      <c r="AX5535"/>
      <c r="AY5535"/>
      <c r="BA5535"/>
      <c r="BB5535"/>
      <c r="BC5535"/>
      <c r="BE5535"/>
      <c r="BF5535"/>
      <c r="BG5535"/>
      <c r="BI5535"/>
      <c r="BJ5535"/>
      <c r="BK5535"/>
      <c r="BM5535"/>
      <c r="BN5535"/>
      <c r="BO5535"/>
    </row>
    <row r="5536" spans="1:67">
      <c r="A5536"/>
      <c r="B5536"/>
      <c r="C5536"/>
      <c r="E5536"/>
      <c r="F5536"/>
      <c r="G5536"/>
      <c r="I5536"/>
      <c r="J5536"/>
      <c r="K5536"/>
      <c r="M5536"/>
      <c r="N5536"/>
      <c r="O5536"/>
      <c r="Q5536"/>
      <c r="R5536"/>
      <c r="S5536"/>
      <c r="U5536"/>
      <c r="V5536"/>
      <c r="W5536"/>
      <c r="Y5536"/>
      <c r="Z5536"/>
      <c r="AA5536"/>
      <c r="AC5536"/>
      <c r="AD5536"/>
      <c r="AE5536"/>
      <c r="AG5536"/>
      <c r="AH5536"/>
      <c r="AI5536"/>
      <c r="AK5536"/>
      <c r="AL5536"/>
      <c r="AM5536"/>
      <c r="AO5536"/>
      <c r="AP5536"/>
      <c r="AQ5536"/>
      <c r="AS5536"/>
      <c r="AT5536"/>
      <c r="AU5536"/>
      <c r="AW5536"/>
      <c r="AX5536"/>
      <c r="AY5536"/>
      <c r="BA5536"/>
      <c r="BB5536"/>
      <c r="BC5536"/>
      <c r="BE5536"/>
      <c r="BF5536"/>
      <c r="BG5536"/>
      <c r="BI5536"/>
      <c r="BJ5536"/>
      <c r="BK5536"/>
      <c r="BM5536"/>
      <c r="BN5536"/>
      <c r="BO5536"/>
    </row>
    <row r="5537" spans="1:67">
      <c r="A5537"/>
      <c r="B5537"/>
      <c r="C5537"/>
      <c r="E5537"/>
      <c r="F5537"/>
      <c r="G5537"/>
      <c r="I5537"/>
      <c r="J5537"/>
      <c r="K5537"/>
      <c r="M5537"/>
      <c r="N5537"/>
      <c r="O5537"/>
      <c r="Q5537"/>
      <c r="R5537"/>
      <c r="S5537"/>
      <c r="U5537"/>
      <c r="V5537"/>
      <c r="W5537"/>
      <c r="Y5537"/>
      <c r="Z5537"/>
      <c r="AA5537"/>
      <c r="AC5537"/>
      <c r="AD5537"/>
      <c r="AE5537"/>
      <c r="AG5537"/>
      <c r="AH5537"/>
      <c r="AI5537"/>
      <c r="AK5537"/>
      <c r="AL5537"/>
      <c r="AM5537"/>
      <c r="AO5537"/>
      <c r="AP5537"/>
      <c r="AQ5537"/>
      <c r="AS5537"/>
      <c r="AT5537"/>
      <c r="AU5537"/>
      <c r="AW5537"/>
      <c r="AX5537"/>
      <c r="AY5537"/>
      <c r="BA5537"/>
      <c r="BB5537"/>
      <c r="BC5537"/>
      <c r="BE5537"/>
      <c r="BF5537"/>
      <c r="BG5537"/>
      <c r="BI5537"/>
      <c r="BJ5537"/>
      <c r="BK5537"/>
      <c r="BM5537"/>
      <c r="BN5537"/>
      <c r="BO5537"/>
    </row>
    <row r="5538" spans="1:67">
      <c r="A5538"/>
      <c r="B5538"/>
      <c r="C5538"/>
      <c r="E5538"/>
      <c r="F5538"/>
      <c r="G5538"/>
      <c r="I5538"/>
      <c r="J5538"/>
      <c r="K5538"/>
      <c r="M5538"/>
      <c r="N5538"/>
      <c r="O5538"/>
      <c r="Q5538"/>
      <c r="R5538"/>
      <c r="S5538"/>
      <c r="U5538"/>
      <c r="V5538"/>
      <c r="W5538"/>
      <c r="Y5538"/>
      <c r="Z5538"/>
      <c r="AA5538"/>
      <c r="AC5538"/>
      <c r="AD5538"/>
      <c r="AE5538"/>
      <c r="AG5538"/>
      <c r="AH5538"/>
      <c r="AI5538"/>
      <c r="AK5538"/>
      <c r="AL5538"/>
      <c r="AM5538"/>
      <c r="AO5538"/>
      <c r="AP5538"/>
      <c r="AQ5538"/>
      <c r="AS5538"/>
      <c r="AT5538"/>
      <c r="AU5538"/>
      <c r="AW5538"/>
      <c r="AX5538"/>
      <c r="AY5538"/>
      <c r="BA5538"/>
      <c r="BB5538"/>
      <c r="BC5538"/>
      <c r="BE5538"/>
      <c r="BF5538"/>
      <c r="BG5538"/>
      <c r="BI5538"/>
      <c r="BJ5538"/>
      <c r="BK5538"/>
      <c r="BM5538"/>
      <c r="BN5538"/>
      <c r="BO5538"/>
    </row>
    <row r="5539" spans="1:67">
      <c r="A5539"/>
      <c r="B5539"/>
      <c r="C5539"/>
      <c r="E5539"/>
      <c r="F5539"/>
      <c r="G5539"/>
      <c r="I5539"/>
      <c r="J5539"/>
      <c r="K5539"/>
      <c r="M5539"/>
      <c r="N5539"/>
      <c r="O5539"/>
      <c r="Q5539"/>
      <c r="R5539"/>
      <c r="S5539"/>
      <c r="U5539"/>
      <c r="V5539"/>
      <c r="W5539"/>
      <c r="Y5539"/>
      <c r="Z5539"/>
      <c r="AA5539"/>
      <c r="AC5539"/>
      <c r="AD5539"/>
      <c r="AE5539"/>
      <c r="AG5539"/>
      <c r="AH5539"/>
      <c r="AI5539"/>
      <c r="AK5539"/>
      <c r="AL5539"/>
      <c r="AM5539"/>
      <c r="AO5539"/>
      <c r="AP5539"/>
      <c r="AQ5539"/>
      <c r="AS5539"/>
      <c r="AT5539"/>
      <c r="AU5539"/>
      <c r="AW5539"/>
      <c r="AX5539"/>
      <c r="AY5539"/>
      <c r="BA5539"/>
      <c r="BB5539"/>
      <c r="BC5539"/>
      <c r="BE5539"/>
      <c r="BF5539"/>
      <c r="BG5539"/>
      <c r="BI5539"/>
      <c r="BJ5539"/>
      <c r="BK5539"/>
      <c r="BM5539"/>
      <c r="BN5539"/>
      <c r="BO5539"/>
    </row>
    <row r="5540" spans="1:67">
      <c r="A5540"/>
      <c r="B5540"/>
      <c r="C5540"/>
      <c r="E5540"/>
      <c r="F5540"/>
      <c r="G5540"/>
      <c r="I5540"/>
      <c r="J5540"/>
      <c r="K5540"/>
      <c r="M5540"/>
      <c r="N5540"/>
      <c r="O5540"/>
      <c r="Q5540"/>
      <c r="R5540"/>
      <c r="S5540"/>
      <c r="U5540"/>
      <c r="V5540"/>
      <c r="W5540"/>
      <c r="Y5540"/>
      <c r="Z5540"/>
      <c r="AA5540"/>
      <c r="AC5540"/>
      <c r="AD5540"/>
      <c r="AE5540"/>
      <c r="AG5540"/>
      <c r="AH5540"/>
      <c r="AI5540"/>
      <c r="AK5540"/>
      <c r="AL5540"/>
      <c r="AM5540"/>
      <c r="AO5540"/>
      <c r="AP5540"/>
      <c r="AQ5540"/>
      <c r="AS5540"/>
      <c r="AT5540"/>
      <c r="AU5540"/>
      <c r="AW5540"/>
      <c r="AX5540"/>
      <c r="AY5540"/>
      <c r="BA5540"/>
      <c r="BB5540"/>
      <c r="BC5540"/>
      <c r="BE5540"/>
      <c r="BF5540"/>
      <c r="BG5540"/>
      <c r="BI5540"/>
      <c r="BJ5540"/>
      <c r="BK5540"/>
      <c r="BM5540"/>
      <c r="BN5540"/>
      <c r="BO5540"/>
    </row>
    <row r="5541" spans="1:67">
      <c r="A5541"/>
      <c r="B5541"/>
      <c r="C5541"/>
      <c r="E5541"/>
      <c r="F5541"/>
      <c r="G5541"/>
      <c r="I5541"/>
      <c r="J5541"/>
      <c r="K5541"/>
      <c r="M5541"/>
      <c r="N5541"/>
      <c r="O5541"/>
      <c r="Q5541"/>
      <c r="R5541"/>
      <c r="S5541"/>
      <c r="U5541"/>
      <c r="V5541"/>
      <c r="W5541"/>
      <c r="Y5541"/>
      <c r="Z5541"/>
      <c r="AA5541"/>
      <c r="AC5541"/>
      <c r="AD5541"/>
      <c r="AE5541"/>
      <c r="AG5541"/>
      <c r="AH5541"/>
      <c r="AI5541"/>
      <c r="AK5541"/>
      <c r="AL5541"/>
      <c r="AM5541"/>
      <c r="AO5541"/>
      <c r="AP5541"/>
      <c r="AQ5541"/>
      <c r="AS5541"/>
      <c r="AT5541"/>
      <c r="AU5541"/>
      <c r="AW5541"/>
      <c r="AX5541"/>
      <c r="AY5541"/>
      <c r="BA5541"/>
      <c r="BB5541"/>
      <c r="BC5541"/>
      <c r="BE5541"/>
      <c r="BF5541"/>
      <c r="BG5541"/>
      <c r="BI5541"/>
      <c r="BJ5541"/>
      <c r="BK5541"/>
      <c r="BM5541"/>
      <c r="BN5541"/>
      <c r="BO5541"/>
    </row>
    <row r="5542" spans="1:67">
      <c r="A5542"/>
      <c r="B5542"/>
      <c r="C5542"/>
      <c r="E5542"/>
      <c r="F5542"/>
      <c r="G5542"/>
      <c r="I5542"/>
      <c r="J5542"/>
      <c r="K5542"/>
      <c r="M5542"/>
      <c r="N5542"/>
      <c r="O5542"/>
      <c r="Q5542"/>
      <c r="R5542"/>
      <c r="S5542"/>
      <c r="U5542"/>
      <c r="V5542"/>
      <c r="W5542"/>
      <c r="Y5542"/>
      <c r="Z5542"/>
      <c r="AA5542"/>
      <c r="AC5542"/>
      <c r="AD5542"/>
      <c r="AE5542"/>
      <c r="AG5542"/>
      <c r="AH5542"/>
      <c r="AI5542"/>
      <c r="AK5542"/>
      <c r="AL5542"/>
      <c r="AM5542"/>
      <c r="AO5542"/>
      <c r="AP5542"/>
      <c r="AQ5542"/>
      <c r="AS5542"/>
      <c r="AT5542"/>
      <c r="AU5542"/>
      <c r="AW5542"/>
      <c r="AX5542"/>
      <c r="AY5542"/>
      <c r="BA5542"/>
      <c r="BB5542"/>
      <c r="BC5542"/>
      <c r="BE5542"/>
      <c r="BF5542"/>
      <c r="BG5542"/>
      <c r="BI5542"/>
      <c r="BJ5542"/>
      <c r="BK5542"/>
      <c r="BM5542"/>
      <c r="BN5542"/>
      <c r="BO5542"/>
    </row>
    <row r="5543" spans="1:67">
      <c r="A5543"/>
      <c r="B5543"/>
      <c r="C5543"/>
      <c r="E5543"/>
      <c r="F5543"/>
      <c r="G5543"/>
      <c r="I5543"/>
      <c r="J5543"/>
      <c r="K5543"/>
      <c r="M5543"/>
      <c r="N5543"/>
      <c r="O5543"/>
      <c r="Q5543"/>
      <c r="R5543"/>
      <c r="S5543"/>
      <c r="U5543"/>
      <c r="V5543"/>
      <c r="W5543"/>
      <c r="Y5543"/>
      <c r="Z5543"/>
      <c r="AA5543"/>
      <c r="AC5543"/>
      <c r="AD5543"/>
      <c r="AE5543"/>
      <c r="AG5543"/>
      <c r="AH5543"/>
      <c r="AI5543"/>
      <c r="AK5543"/>
      <c r="AL5543"/>
      <c r="AM5543"/>
      <c r="AO5543"/>
      <c r="AP5543"/>
      <c r="AQ5543"/>
      <c r="AS5543"/>
      <c r="AT5543"/>
      <c r="AU5543"/>
      <c r="AW5543"/>
      <c r="AX5543"/>
      <c r="AY5543"/>
      <c r="BA5543"/>
      <c r="BB5543"/>
      <c r="BC5543"/>
      <c r="BE5543"/>
      <c r="BF5543"/>
      <c r="BG5543"/>
      <c r="BI5543"/>
      <c r="BJ5543"/>
      <c r="BK5543"/>
      <c r="BM5543"/>
      <c r="BN5543"/>
      <c r="BO5543"/>
    </row>
    <row r="5544" spans="1:67">
      <c r="A5544"/>
      <c r="B5544"/>
      <c r="C5544"/>
      <c r="E5544"/>
      <c r="F5544"/>
      <c r="G5544"/>
      <c r="I5544"/>
      <c r="J5544"/>
      <c r="K5544"/>
      <c r="M5544"/>
      <c r="N5544"/>
      <c r="O5544"/>
      <c r="Q5544"/>
      <c r="R5544"/>
      <c r="S5544"/>
      <c r="U5544"/>
      <c r="V5544"/>
      <c r="W5544"/>
      <c r="Y5544"/>
      <c r="Z5544"/>
      <c r="AA5544"/>
      <c r="AC5544"/>
      <c r="AD5544"/>
      <c r="AE5544"/>
      <c r="AG5544"/>
      <c r="AH5544"/>
      <c r="AI5544"/>
      <c r="AK5544"/>
      <c r="AL5544"/>
      <c r="AM5544"/>
      <c r="AO5544"/>
      <c r="AP5544"/>
      <c r="AQ5544"/>
      <c r="AS5544"/>
      <c r="AT5544"/>
      <c r="AU5544"/>
      <c r="AW5544"/>
      <c r="AX5544"/>
      <c r="AY5544"/>
      <c r="BA5544"/>
      <c r="BB5544"/>
      <c r="BC5544"/>
      <c r="BE5544"/>
      <c r="BF5544"/>
      <c r="BG5544"/>
      <c r="BI5544"/>
      <c r="BJ5544"/>
      <c r="BK5544"/>
      <c r="BM5544"/>
      <c r="BN5544"/>
      <c r="BO5544"/>
    </row>
    <row r="5545" spans="1:67">
      <c r="A5545"/>
      <c r="B5545"/>
      <c r="C5545"/>
      <c r="E5545"/>
      <c r="F5545"/>
      <c r="G5545"/>
      <c r="I5545"/>
      <c r="J5545"/>
      <c r="K5545"/>
      <c r="M5545"/>
      <c r="N5545"/>
      <c r="O5545"/>
      <c r="Q5545"/>
      <c r="R5545"/>
      <c r="S5545"/>
      <c r="U5545"/>
      <c r="V5545"/>
      <c r="W5545"/>
      <c r="Y5545"/>
      <c r="Z5545"/>
      <c r="AA5545"/>
      <c r="AC5545"/>
      <c r="AD5545"/>
      <c r="AE5545"/>
      <c r="AG5545"/>
      <c r="AH5545"/>
      <c r="AI5545"/>
      <c r="AK5545"/>
      <c r="AL5545"/>
      <c r="AM5545"/>
      <c r="AO5545"/>
      <c r="AP5545"/>
      <c r="AQ5545"/>
      <c r="AS5545"/>
      <c r="AT5545"/>
      <c r="AU5545"/>
      <c r="AW5545"/>
      <c r="AX5545"/>
      <c r="AY5545"/>
      <c r="BA5545"/>
      <c r="BB5545"/>
      <c r="BC5545"/>
      <c r="BE5545"/>
      <c r="BF5545"/>
      <c r="BG5545"/>
      <c r="BI5545"/>
      <c r="BJ5545"/>
      <c r="BK5545"/>
      <c r="BM5545"/>
      <c r="BN5545"/>
      <c r="BO5545"/>
    </row>
    <row r="5546" spans="1:67">
      <c r="A5546"/>
      <c r="B5546"/>
      <c r="C5546"/>
      <c r="E5546"/>
      <c r="F5546"/>
      <c r="G5546"/>
      <c r="I5546"/>
      <c r="J5546"/>
      <c r="K5546"/>
      <c r="M5546"/>
      <c r="N5546"/>
      <c r="O5546"/>
      <c r="Q5546"/>
      <c r="R5546"/>
      <c r="S5546"/>
      <c r="U5546"/>
      <c r="V5546"/>
      <c r="W5546"/>
      <c r="Y5546"/>
      <c r="Z5546"/>
      <c r="AA5546"/>
      <c r="AC5546"/>
      <c r="AD5546"/>
      <c r="AE5546"/>
      <c r="AG5546"/>
      <c r="AH5546"/>
      <c r="AI5546"/>
      <c r="AK5546"/>
      <c r="AL5546"/>
      <c r="AM5546"/>
      <c r="AO5546"/>
      <c r="AP5546"/>
      <c r="AQ5546"/>
      <c r="AS5546"/>
      <c r="AT5546"/>
      <c r="AU5546"/>
      <c r="AW5546"/>
      <c r="AX5546"/>
      <c r="AY5546"/>
      <c r="BA5546"/>
      <c r="BB5546"/>
      <c r="BC5546"/>
      <c r="BE5546"/>
      <c r="BF5546"/>
      <c r="BG5546"/>
      <c r="BI5546"/>
      <c r="BJ5546"/>
      <c r="BK5546"/>
      <c r="BM5546"/>
      <c r="BN5546"/>
      <c r="BO5546"/>
    </row>
    <row r="5547" spans="1:67">
      <c r="A5547"/>
      <c r="B5547"/>
      <c r="C5547"/>
      <c r="E5547"/>
      <c r="F5547"/>
      <c r="G5547"/>
      <c r="I5547"/>
      <c r="J5547"/>
      <c r="K5547"/>
      <c r="M5547"/>
      <c r="N5547"/>
      <c r="O5547"/>
      <c r="Q5547"/>
      <c r="R5547"/>
      <c r="S5547"/>
      <c r="U5547"/>
      <c r="V5547"/>
      <c r="W5547"/>
      <c r="Y5547"/>
      <c r="Z5547"/>
      <c r="AA5547"/>
      <c r="AC5547"/>
      <c r="AD5547"/>
      <c r="AE5547"/>
      <c r="AG5547"/>
      <c r="AH5547"/>
      <c r="AI5547"/>
      <c r="AK5547"/>
      <c r="AL5547"/>
      <c r="AM5547"/>
      <c r="AO5547"/>
      <c r="AP5547"/>
      <c r="AQ5547"/>
      <c r="AS5547"/>
      <c r="AT5547"/>
      <c r="AU5547"/>
      <c r="AW5547"/>
      <c r="AX5547"/>
      <c r="AY5547"/>
      <c r="BA5547"/>
      <c r="BB5547"/>
      <c r="BC5547"/>
      <c r="BE5547"/>
      <c r="BF5547"/>
      <c r="BG5547"/>
      <c r="BI5547"/>
      <c r="BJ5547"/>
      <c r="BK5547"/>
      <c r="BM5547"/>
      <c r="BN5547"/>
      <c r="BO5547"/>
    </row>
    <row r="5548" spans="1:67">
      <c r="A5548"/>
      <c r="B5548"/>
      <c r="C5548"/>
      <c r="E5548"/>
      <c r="F5548"/>
      <c r="G5548"/>
      <c r="I5548"/>
      <c r="J5548"/>
      <c r="K5548"/>
      <c r="M5548"/>
      <c r="N5548"/>
      <c r="O5548"/>
      <c r="Q5548"/>
      <c r="R5548"/>
      <c r="S5548"/>
      <c r="U5548"/>
      <c r="V5548"/>
      <c r="W5548"/>
      <c r="Y5548"/>
      <c r="Z5548"/>
      <c r="AA5548"/>
      <c r="AC5548"/>
      <c r="AD5548"/>
      <c r="AE5548"/>
      <c r="AG5548"/>
      <c r="AH5548"/>
      <c r="AI5548"/>
      <c r="AK5548"/>
      <c r="AL5548"/>
      <c r="AM5548"/>
      <c r="AO5548"/>
      <c r="AP5548"/>
      <c r="AQ5548"/>
      <c r="AS5548"/>
      <c r="AT5548"/>
      <c r="AU5548"/>
      <c r="AW5548"/>
      <c r="AX5548"/>
      <c r="AY5548"/>
      <c r="BA5548"/>
      <c r="BB5548"/>
      <c r="BC5548"/>
      <c r="BE5548"/>
      <c r="BF5548"/>
      <c r="BG5548"/>
      <c r="BI5548"/>
      <c r="BJ5548"/>
      <c r="BK5548"/>
      <c r="BM5548"/>
      <c r="BN5548"/>
      <c r="BO5548"/>
    </row>
    <row r="5549" spans="1:67">
      <c r="A5549"/>
      <c r="B5549"/>
      <c r="C5549"/>
      <c r="E5549"/>
      <c r="F5549"/>
      <c r="G5549"/>
      <c r="I5549"/>
      <c r="J5549"/>
      <c r="K5549"/>
      <c r="M5549"/>
      <c r="N5549"/>
      <c r="O5549"/>
      <c r="Q5549"/>
      <c r="R5549"/>
      <c r="S5549"/>
      <c r="U5549"/>
      <c r="V5549"/>
      <c r="W5549"/>
      <c r="Y5549"/>
      <c r="Z5549"/>
      <c r="AA5549"/>
      <c r="AC5549"/>
      <c r="AD5549"/>
      <c r="AE5549"/>
      <c r="AG5549"/>
      <c r="AH5549"/>
      <c r="AI5549"/>
      <c r="AK5549"/>
      <c r="AL5549"/>
      <c r="AM5549"/>
      <c r="AO5549"/>
      <c r="AP5549"/>
      <c r="AQ5549"/>
      <c r="AS5549"/>
      <c r="AT5549"/>
      <c r="AU5549"/>
      <c r="AW5549"/>
      <c r="AX5549"/>
      <c r="AY5549"/>
      <c r="BA5549"/>
      <c r="BB5549"/>
      <c r="BC5549"/>
      <c r="BE5549"/>
      <c r="BF5549"/>
      <c r="BG5549"/>
      <c r="BI5549"/>
      <c r="BJ5549"/>
      <c r="BK5549"/>
      <c r="BM5549"/>
      <c r="BN5549"/>
      <c r="BO5549"/>
    </row>
    <row r="5550" spans="1:67">
      <c r="A5550"/>
      <c r="B5550"/>
      <c r="C5550"/>
      <c r="E5550"/>
      <c r="F5550"/>
      <c r="G5550"/>
      <c r="I5550"/>
      <c r="J5550"/>
      <c r="K5550"/>
      <c r="M5550"/>
      <c r="N5550"/>
      <c r="O5550"/>
      <c r="Q5550"/>
      <c r="R5550"/>
      <c r="S5550"/>
      <c r="U5550"/>
      <c r="V5550"/>
      <c r="W5550"/>
      <c r="Y5550"/>
      <c r="Z5550"/>
      <c r="AA5550"/>
      <c r="AC5550"/>
      <c r="AD5550"/>
      <c r="AE5550"/>
      <c r="AG5550"/>
      <c r="AH5550"/>
      <c r="AI5550"/>
      <c r="AK5550"/>
      <c r="AL5550"/>
      <c r="AM5550"/>
      <c r="AO5550"/>
      <c r="AP5550"/>
      <c r="AQ5550"/>
      <c r="AS5550"/>
      <c r="AT5550"/>
      <c r="AU5550"/>
      <c r="AW5550"/>
      <c r="AX5550"/>
      <c r="AY5550"/>
      <c r="BA5550"/>
      <c r="BB5550"/>
      <c r="BC5550"/>
      <c r="BE5550"/>
      <c r="BF5550"/>
      <c r="BG5550"/>
      <c r="BI5550"/>
      <c r="BJ5550"/>
      <c r="BK5550"/>
      <c r="BM5550"/>
      <c r="BN5550"/>
      <c r="BO5550"/>
    </row>
    <row r="5551" spans="1:67">
      <c r="A5551"/>
      <c r="B5551"/>
      <c r="C5551"/>
      <c r="E5551"/>
      <c r="F5551"/>
      <c r="G5551"/>
      <c r="I5551"/>
      <c r="J5551"/>
      <c r="K5551"/>
      <c r="M5551"/>
      <c r="N5551"/>
      <c r="O5551"/>
      <c r="Q5551"/>
      <c r="R5551"/>
      <c r="S5551"/>
      <c r="U5551"/>
      <c r="V5551"/>
      <c r="W5551"/>
      <c r="Y5551"/>
      <c r="Z5551"/>
      <c r="AA5551"/>
      <c r="AC5551"/>
      <c r="AD5551"/>
      <c r="AE5551"/>
      <c r="AG5551"/>
      <c r="AH5551"/>
      <c r="AI5551"/>
      <c r="AK5551"/>
      <c r="AL5551"/>
      <c r="AM5551"/>
      <c r="AO5551"/>
      <c r="AP5551"/>
      <c r="AQ5551"/>
      <c r="AS5551"/>
      <c r="AT5551"/>
      <c r="AU5551"/>
      <c r="AW5551"/>
      <c r="AX5551"/>
      <c r="AY5551"/>
      <c r="BA5551"/>
      <c r="BB5551"/>
      <c r="BC5551"/>
      <c r="BE5551"/>
      <c r="BF5551"/>
      <c r="BG5551"/>
      <c r="BI5551"/>
      <c r="BJ5551"/>
      <c r="BK5551"/>
      <c r="BM5551"/>
      <c r="BN5551"/>
      <c r="BO5551"/>
    </row>
    <row r="5552" spans="1:67">
      <c r="A5552"/>
      <c r="B5552"/>
      <c r="C5552"/>
      <c r="E5552"/>
      <c r="F5552"/>
      <c r="G5552"/>
      <c r="I5552"/>
      <c r="J5552"/>
      <c r="K5552"/>
      <c r="M5552"/>
      <c r="N5552"/>
      <c r="O5552"/>
      <c r="Q5552"/>
      <c r="R5552"/>
      <c r="S5552"/>
      <c r="U5552"/>
      <c r="V5552"/>
      <c r="W5552"/>
      <c r="Y5552"/>
      <c r="Z5552"/>
      <c r="AA5552"/>
      <c r="AC5552"/>
      <c r="AD5552"/>
      <c r="AE5552"/>
      <c r="AG5552"/>
      <c r="AH5552"/>
      <c r="AI5552"/>
      <c r="AK5552"/>
      <c r="AL5552"/>
      <c r="AM5552"/>
      <c r="AO5552"/>
      <c r="AP5552"/>
      <c r="AQ5552"/>
      <c r="AS5552"/>
      <c r="AT5552"/>
      <c r="AU5552"/>
      <c r="AW5552"/>
      <c r="AX5552"/>
      <c r="AY5552"/>
      <c r="BA5552"/>
      <c r="BB5552"/>
      <c r="BC5552"/>
      <c r="BE5552"/>
      <c r="BF5552"/>
      <c r="BG5552"/>
      <c r="BI5552"/>
      <c r="BJ5552"/>
      <c r="BK5552"/>
      <c r="BM5552"/>
      <c r="BN5552"/>
      <c r="BO5552"/>
    </row>
    <row r="5553" spans="1:67">
      <c r="A5553"/>
      <c r="B5553"/>
      <c r="C5553"/>
      <c r="E5553"/>
      <c r="F5553"/>
      <c r="G5553"/>
      <c r="I5553"/>
      <c r="J5553"/>
      <c r="K5553"/>
      <c r="M5553"/>
      <c r="N5553"/>
      <c r="O5553"/>
      <c r="Q5553"/>
      <c r="R5553"/>
      <c r="S5553"/>
      <c r="U5553"/>
      <c r="V5553"/>
      <c r="W5553"/>
      <c r="Y5553"/>
      <c r="Z5553"/>
      <c r="AA5553"/>
      <c r="AC5553"/>
      <c r="AD5553"/>
      <c r="AE5553"/>
      <c r="AG5553"/>
      <c r="AH5553"/>
      <c r="AI5553"/>
      <c r="AK5553"/>
      <c r="AL5553"/>
      <c r="AM5553"/>
      <c r="AO5553"/>
      <c r="AP5553"/>
      <c r="AQ5553"/>
      <c r="AS5553"/>
      <c r="AT5553"/>
      <c r="AU5553"/>
      <c r="AW5553"/>
      <c r="AX5553"/>
      <c r="AY5553"/>
      <c r="BA5553"/>
      <c r="BB5553"/>
      <c r="BC5553"/>
      <c r="BE5553"/>
      <c r="BF5553"/>
      <c r="BG5553"/>
      <c r="BI5553"/>
      <c r="BJ5553"/>
      <c r="BK5553"/>
      <c r="BM5553"/>
      <c r="BN5553"/>
      <c r="BO5553"/>
    </row>
    <row r="5554" spans="1:67">
      <c r="A5554"/>
      <c r="B5554"/>
      <c r="C5554"/>
      <c r="E5554"/>
      <c r="F5554"/>
      <c r="G5554"/>
      <c r="I5554"/>
      <c r="J5554"/>
      <c r="K5554"/>
      <c r="M5554"/>
      <c r="N5554"/>
      <c r="O5554"/>
      <c r="Q5554"/>
      <c r="R5554"/>
      <c r="S5554"/>
      <c r="U5554"/>
      <c r="V5554"/>
      <c r="W5554"/>
      <c r="Y5554"/>
      <c r="Z5554"/>
      <c r="AA5554"/>
      <c r="AC5554"/>
      <c r="AD5554"/>
      <c r="AE5554"/>
      <c r="AG5554"/>
      <c r="AH5554"/>
      <c r="AI5554"/>
      <c r="AK5554"/>
      <c r="AL5554"/>
      <c r="AM5554"/>
      <c r="AO5554"/>
      <c r="AP5554"/>
      <c r="AQ5554"/>
      <c r="AS5554"/>
      <c r="AT5554"/>
      <c r="AU5554"/>
      <c r="AW5554"/>
      <c r="AX5554"/>
      <c r="AY5554"/>
      <c r="BA5554"/>
      <c r="BB5554"/>
      <c r="BC5554"/>
      <c r="BE5554"/>
      <c r="BF5554"/>
      <c r="BG5554"/>
      <c r="BI5554"/>
      <c r="BJ5554"/>
      <c r="BK5554"/>
      <c r="BM5554"/>
      <c r="BN5554"/>
      <c r="BO5554"/>
    </row>
    <row r="5555" spans="1:67">
      <c r="A5555"/>
      <c r="B5555"/>
      <c r="C5555"/>
      <c r="E5555"/>
      <c r="F5555"/>
      <c r="G5555"/>
      <c r="I5555"/>
      <c r="J5555"/>
      <c r="K5555"/>
      <c r="M5555"/>
      <c r="N5555"/>
      <c r="O5555"/>
      <c r="Q5555"/>
      <c r="R5555"/>
      <c r="S5555"/>
      <c r="U5555"/>
      <c r="V5555"/>
      <c r="W5555"/>
      <c r="Y5555"/>
      <c r="Z5555"/>
      <c r="AA5555"/>
      <c r="AC5555"/>
      <c r="AD5555"/>
      <c r="AE5555"/>
      <c r="AG5555"/>
      <c r="AH5555"/>
      <c r="AI5555"/>
      <c r="AK5555"/>
      <c r="AL5555"/>
      <c r="AM5555"/>
      <c r="AO5555"/>
      <c r="AP5555"/>
      <c r="AQ5555"/>
      <c r="AS5555"/>
      <c r="AT5555"/>
      <c r="AU5555"/>
      <c r="AW5555"/>
      <c r="AX5555"/>
      <c r="AY5555"/>
      <c r="BA5555"/>
      <c r="BB5555"/>
      <c r="BC5555"/>
      <c r="BE5555"/>
      <c r="BF5555"/>
      <c r="BG5555"/>
      <c r="BI5555"/>
      <c r="BJ5555"/>
      <c r="BK5555"/>
      <c r="BM5555"/>
      <c r="BN5555"/>
      <c r="BO5555"/>
    </row>
    <row r="5556" spans="1:67">
      <c r="A5556"/>
      <c r="B5556"/>
      <c r="C5556"/>
      <c r="E5556"/>
      <c r="F5556"/>
      <c r="G5556"/>
      <c r="I5556"/>
      <c r="J5556"/>
      <c r="K5556"/>
      <c r="M5556"/>
      <c r="N5556"/>
      <c r="O5556"/>
      <c r="Q5556"/>
      <c r="R5556"/>
      <c r="S5556"/>
      <c r="U5556"/>
      <c r="V5556"/>
      <c r="W5556"/>
      <c r="Y5556"/>
      <c r="Z5556"/>
      <c r="AA5556"/>
      <c r="AC5556"/>
      <c r="AD5556"/>
      <c r="AE5556"/>
      <c r="AG5556"/>
      <c r="AH5556"/>
      <c r="AI5556"/>
      <c r="AK5556"/>
      <c r="AL5556"/>
      <c r="AM5556"/>
      <c r="AO5556"/>
      <c r="AP5556"/>
      <c r="AQ5556"/>
      <c r="AS5556"/>
      <c r="AT5556"/>
      <c r="AU5556"/>
      <c r="AW5556"/>
      <c r="AX5556"/>
      <c r="AY5556"/>
      <c r="BA5556"/>
      <c r="BB5556"/>
      <c r="BC5556"/>
      <c r="BE5556"/>
      <c r="BF5556"/>
      <c r="BG5556"/>
      <c r="BI5556"/>
      <c r="BJ5556"/>
      <c r="BK5556"/>
      <c r="BM5556"/>
      <c r="BN5556"/>
      <c r="BO5556"/>
    </row>
    <row r="5557" spans="1:67">
      <c r="A5557"/>
      <c r="B5557"/>
      <c r="C5557"/>
      <c r="E5557"/>
      <c r="F5557"/>
      <c r="G5557"/>
      <c r="I5557"/>
      <c r="J5557"/>
      <c r="K5557"/>
      <c r="M5557"/>
      <c r="N5557"/>
      <c r="O5557"/>
      <c r="Q5557"/>
      <c r="R5557"/>
      <c r="S5557"/>
      <c r="U5557"/>
      <c r="V5557"/>
      <c r="W5557"/>
      <c r="Y5557"/>
      <c r="Z5557"/>
      <c r="AA5557"/>
      <c r="AC5557"/>
      <c r="AD5557"/>
      <c r="AE5557"/>
      <c r="AG5557"/>
      <c r="AH5557"/>
      <c r="AI5557"/>
      <c r="AK5557"/>
      <c r="AL5557"/>
      <c r="AM5557"/>
      <c r="AO5557"/>
      <c r="AP5557"/>
      <c r="AQ5557"/>
      <c r="AS5557"/>
      <c r="AT5557"/>
      <c r="AU5557"/>
      <c r="AW5557"/>
      <c r="AX5557"/>
      <c r="AY5557"/>
      <c r="BA5557"/>
      <c r="BB5557"/>
      <c r="BC5557"/>
      <c r="BE5557"/>
      <c r="BF5557"/>
      <c r="BG5557"/>
      <c r="BI5557"/>
      <c r="BJ5557"/>
      <c r="BK5557"/>
      <c r="BM5557"/>
      <c r="BN5557"/>
      <c r="BO5557"/>
    </row>
    <row r="5558" spans="1:67">
      <c r="A5558"/>
      <c r="B5558"/>
      <c r="C5558"/>
      <c r="E5558"/>
      <c r="F5558"/>
      <c r="G5558"/>
      <c r="I5558"/>
      <c r="J5558"/>
      <c r="K5558"/>
      <c r="M5558"/>
      <c r="N5558"/>
      <c r="O5558"/>
      <c r="Q5558"/>
      <c r="R5558"/>
      <c r="S5558"/>
      <c r="U5558"/>
      <c r="V5558"/>
      <c r="W5558"/>
      <c r="Y5558"/>
      <c r="Z5558"/>
      <c r="AA5558"/>
      <c r="AC5558"/>
      <c r="AD5558"/>
      <c r="AE5558"/>
      <c r="AG5558"/>
      <c r="AH5558"/>
      <c r="AI5558"/>
      <c r="AK5558"/>
      <c r="AL5558"/>
      <c r="AM5558"/>
      <c r="AO5558"/>
      <c r="AP5558"/>
      <c r="AQ5558"/>
      <c r="AS5558"/>
      <c r="AT5558"/>
      <c r="AU5558"/>
      <c r="AW5558"/>
      <c r="AX5558"/>
      <c r="AY5558"/>
      <c r="BA5558"/>
      <c r="BB5558"/>
      <c r="BC5558"/>
      <c r="BE5558"/>
      <c r="BF5558"/>
      <c r="BG5558"/>
      <c r="BI5558"/>
      <c r="BJ5558"/>
      <c r="BK5558"/>
      <c r="BM5558"/>
      <c r="BN5558"/>
      <c r="BO5558"/>
    </row>
    <row r="5559" spans="1:67">
      <c r="A5559"/>
      <c r="B5559"/>
      <c r="C5559"/>
      <c r="E5559"/>
      <c r="F5559"/>
      <c r="G5559"/>
      <c r="I5559"/>
      <c r="J5559"/>
      <c r="K5559"/>
      <c r="M5559"/>
      <c r="N5559"/>
      <c r="O5559"/>
      <c r="Q5559"/>
      <c r="R5559"/>
      <c r="S5559"/>
      <c r="U5559"/>
      <c r="V5559"/>
      <c r="W5559"/>
      <c r="Y5559"/>
      <c r="Z5559"/>
      <c r="AA5559"/>
      <c r="AC5559"/>
      <c r="AD5559"/>
      <c r="AE5559"/>
      <c r="AG5559"/>
      <c r="AH5559"/>
      <c r="AI5559"/>
      <c r="AK5559"/>
      <c r="AL5559"/>
      <c r="AM5559"/>
      <c r="AO5559"/>
      <c r="AP5559"/>
      <c r="AQ5559"/>
      <c r="AS5559"/>
      <c r="AT5559"/>
      <c r="AU5559"/>
      <c r="AW5559"/>
      <c r="AX5559"/>
      <c r="AY5559"/>
      <c r="BA5559"/>
      <c r="BB5559"/>
      <c r="BC5559"/>
      <c r="BE5559"/>
      <c r="BF5559"/>
      <c r="BG5559"/>
      <c r="BI5559"/>
      <c r="BJ5559"/>
      <c r="BK5559"/>
      <c r="BM5559"/>
      <c r="BN5559"/>
      <c r="BO5559"/>
    </row>
    <row r="5560" spans="1:67">
      <c r="A5560"/>
      <c r="B5560"/>
      <c r="C5560"/>
      <c r="E5560"/>
      <c r="F5560"/>
      <c r="G5560"/>
      <c r="I5560"/>
      <c r="J5560"/>
      <c r="K5560"/>
      <c r="M5560"/>
      <c r="N5560"/>
      <c r="O5560"/>
      <c r="Q5560"/>
      <c r="R5560"/>
      <c r="S5560"/>
      <c r="U5560"/>
      <c r="V5560"/>
      <c r="W5560"/>
      <c r="Y5560"/>
      <c r="Z5560"/>
      <c r="AA5560"/>
      <c r="AC5560"/>
      <c r="AD5560"/>
      <c r="AE5560"/>
      <c r="AG5560"/>
      <c r="AH5560"/>
      <c r="AI5560"/>
      <c r="AK5560"/>
      <c r="AL5560"/>
      <c r="AM5560"/>
      <c r="AO5560"/>
      <c r="AP5560"/>
      <c r="AQ5560"/>
      <c r="AS5560"/>
      <c r="AT5560"/>
      <c r="AU5560"/>
      <c r="AW5560"/>
      <c r="AX5560"/>
      <c r="AY5560"/>
      <c r="BA5560"/>
      <c r="BB5560"/>
      <c r="BC5560"/>
      <c r="BE5560"/>
      <c r="BF5560"/>
      <c r="BG5560"/>
      <c r="BI5560"/>
      <c r="BJ5560"/>
      <c r="BK5560"/>
      <c r="BM5560"/>
      <c r="BN5560"/>
      <c r="BO5560"/>
    </row>
    <row r="5561" spans="1:67">
      <c r="A5561"/>
      <c r="B5561"/>
      <c r="C5561"/>
      <c r="E5561"/>
      <c r="F5561"/>
      <c r="G5561"/>
      <c r="I5561"/>
      <c r="J5561"/>
      <c r="K5561"/>
      <c r="M5561"/>
      <c r="N5561"/>
      <c r="O5561"/>
      <c r="Q5561"/>
      <c r="R5561"/>
      <c r="S5561"/>
      <c r="U5561"/>
      <c r="V5561"/>
      <c r="W5561"/>
      <c r="Y5561"/>
      <c r="Z5561"/>
      <c r="AA5561"/>
      <c r="AC5561"/>
      <c r="AD5561"/>
      <c r="AE5561"/>
      <c r="AG5561"/>
      <c r="AH5561"/>
      <c r="AI5561"/>
      <c r="AK5561"/>
      <c r="AL5561"/>
      <c r="AM5561"/>
      <c r="AO5561"/>
      <c r="AP5561"/>
      <c r="AQ5561"/>
      <c r="AS5561"/>
      <c r="AT5561"/>
      <c r="AU5561"/>
      <c r="AW5561"/>
      <c r="AX5561"/>
      <c r="AY5561"/>
      <c r="BA5561"/>
      <c r="BB5561"/>
      <c r="BC5561"/>
      <c r="BE5561"/>
      <c r="BF5561"/>
      <c r="BG5561"/>
      <c r="BI5561"/>
      <c r="BJ5561"/>
      <c r="BK5561"/>
      <c r="BM5561"/>
      <c r="BN5561"/>
      <c r="BO5561"/>
    </row>
    <row r="5562" spans="1:67">
      <c r="A5562"/>
      <c r="B5562"/>
      <c r="C5562"/>
      <c r="E5562"/>
      <c r="F5562"/>
      <c r="G5562"/>
      <c r="I5562"/>
      <c r="J5562"/>
      <c r="K5562"/>
      <c r="M5562"/>
      <c r="N5562"/>
      <c r="O5562"/>
      <c r="Q5562"/>
      <c r="R5562"/>
      <c r="S5562"/>
      <c r="U5562"/>
      <c r="V5562"/>
      <c r="W5562"/>
      <c r="Y5562"/>
      <c r="Z5562"/>
      <c r="AA5562"/>
      <c r="AC5562"/>
      <c r="AD5562"/>
      <c r="AE5562"/>
      <c r="AG5562"/>
      <c r="AH5562"/>
      <c r="AI5562"/>
      <c r="AK5562"/>
      <c r="AL5562"/>
      <c r="AM5562"/>
      <c r="AO5562"/>
      <c r="AP5562"/>
      <c r="AQ5562"/>
      <c r="AS5562"/>
      <c r="AT5562"/>
      <c r="AU5562"/>
      <c r="AW5562"/>
      <c r="AX5562"/>
      <c r="AY5562"/>
      <c r="BA5562"/>
      <c r="BB5562"/>
      <c r="BC5562"/>
      <c r="BE5562"/>
      <c r="BF5562"/>
      <c r="BG5562"/>
      <c r="BI5562"/>
      <c r="BJ5562"/>
      <c r="BK5562"/>
      <c r="BM5562"/>
      <c r="BN5562"/>
      <c r="BO5562"/>
    </row>
    <row r="5563" spans="1:67">
      <c r="A5563"/>
      <c r="B5563"/>
      <c r="C5563"/>
      <c r="E5563"/>
      <c r="F5563"/>
      <c r="G5563"/>
      <c r="I5563"/>
      <c r="J5563"/>
      <c r="K5563"/>
      <c r="M5563"/>
      <c r="N5563"/>
      <c r="O5563"/>
      <c r="Q5563"/>
      <c r="R5563"/>
      <c r="S5563"/>
      <c r="U5563"/>
      <c r="V5563"/>
      <c r="W5563"/>
      <c r="Y5563"/>
      <c r="Z5563"/>
      <c r="AA5563"/>
      <c r="AC5563"/>
      <c r="AD5563"/>
      <c r="AE5563"/>
      <c r="AG5563"/>
      <c r="AH5563"/>
      <c r="AI5563"/>
      <c r="AK5563"/>
      <c r="AL5563"/>
      <c r="AM5563"/>
      <c r="AO5563"/>
      <c r="AP5563"/>
      <c r="AQ5563"/>
      <c r="AS5563"/>
      <c r="AT5563"/>
      <c r="AU5563"/>
      <c r="AW5563"/>
      <c r="AX5563"/>
      <c r="AY5563"/>
      <c r="BA5563"/>
      <c r="BB5563"/>
      <c r="BC5563"/>
      <c r="BE5563"/>
      <c r="BF5563"/>
      <c r="BG5563"/>
      <c r="BI5563"/>
      <c r="BJ5563"/>
      <c r="BK5563"/>
      <c r="BM5563"/>
      <c r="BN5563"/>
      <c r="BO5563"/>
    </row>
    <row r="5564" spans="1:67">
      <c r="A5564"/>
      <c r="B5564"/>
      <c r="C5564"/>
      <c r="E5564"/>
      <c r="F5564"/>
      <c r="G5564"/>
      <c r="I5564"/>
      <c r="J5564"/>
      <c r="K5564"/>
      <c r="M5564"/>
      <c r="N5564"/>
      <c r="O5564"/>
      <c r="Q5564"/>
      <c r="R5564"/>
      <c r="S5564"/>
      <c r="U5564"/>
      <c r="V5564"/>
      <c r="W5564"/>
      <c r="Y5564"/>
      <c r="Z5564"/>
      <c r="AA5564"/>
      <c r="AC5564"/>
      <c r="AD5564"/>
      <c r="AE5564"/>
      <c r="AG5564"/>
      <c r="AH5564"/>
      <c r="AI5564"/>
      <c r="AK5564"/>
      <c r="AL5564"/>
      <c r="AM5564"/>
      <c r="AO5564"/>
      <c r="AP5564"/>
      <c r="AQ5564"/>
      <c r="AS5564"/>
      <c r="AT5564"/>
      <c r="AU5564"/>
      <c r="AW5564"/>
      <c r="AX5564"/>
      <c r="AY5564"/>
      <c r="BA5564"/>
      <c r="BB5564"/>
      <c r="BC5564"/>
      <c r="BE5564"/>
      <c r="BF5564"/>
      <c r="BG5564"/>
      <c r="BI5564"/>
      <c r="BJ5564"/>
      <c r="BK5564"/>
      <c r="BM5564"/>
      <c r="BN5564"/>
      <c r="BO5564"/>
    </row>
    <row r="5565" spans="1:67">
      <c r="A5565"/>
      <c r="B5565"/>
      <c r="C5565"/>
      <c r="E5565"/>
      <c r="F5565"/>
      <c r="G5565"/>
      <c r="I5565"/>
      <c r="J5565"/>
      <c r="K5565"/>
      <c r="M5565"/>
      <c r="N5565"/>
      <c r="O5565"/>
      <c r="Q5565"/>
      <c r="R5565"/>
      <c r="S5565"/>
      <c r="U5565"/>
      <c r="V5565"/>
      <c r="W5565"/>
      <c r="Y5565"/>
      <c r="Z5565"/>
      <c r="AA5565"/>
      <c r="AC5565"/>
      <c r="AD5565"/>
      <c r="AE5565"/>
      <c r="AG5565"/>
      <c r="AH5565"/>
      <c r="AI5565"/>
      <c r="AK5565"/>
      <c r="AL5565"/>
      <c r="AM5565"/>
      <c r="AO5565"/>
      <c r="AP5565"/>
      <c r="AQ5565"/>
      <c r="AS5565"/>
      <c r="AT5565"/>
      <c r="AU5565"/>
      <c r="AW5565"/>
      <c r="AX5565"/>
      <c r="AY5565"/>
      <c r="BA5565"/>
      <c r="BB5565"/>
      <c r="BC5565"/>
      <c r="BE5565"/>
      <c r="BF5565"/>
      <c r="BG5565"/>
      <c r="BI5565"/>
      <c r="BJ5565"/>
      <c r="BK5565"/>
      <c r="BM5565"/>
      <c r="BN5565"/>
      <c r="BO5565"/>
    </row>
    <row r="5566" spans="1:67">
      <c r="A5566"/>
      <c r="B5566"/>
      <c r="C5566"/>
      <c r="E5566"/>
      <c r="F5566"/>
      <c r="G5566"/>
      <c r="I5566"/>
      <c r="J5566"/>
      <c r="K5566"/>
      <c r="M5566"/>
      <c r="N5566"/>
      <c r="O5566"/>
      <c r="Q5566"/>
      <c r="R5566"/>
      <c r="S5566"/>
      <c r="U5566"/>
      <c r="V5566"/>
      <c r="W5566"/>
      <c r="Y5566"/>
      <c r="Z5566"/>
      <c r="AA5566"/>
      <c r="AC5566"/>
      <c r="AD5566"/>
      <c r="AE5566"/>
      <c r="AG5566"/>
      <c r="AH5566"/>
      <c r="AI5566"/>
      <c r="AK5566"/>
      <c r="AL5566"/>
      <c r="AM5566"/>
      <c r="AO5566"/>
      <c r="AP5566"/>
      <c r="AQ5566"/>
      <c r="AS5566"/>
      <c r="AT5566"/>
      <c r="AU5566"/>
      <c r="AW5566"/>
      <c r="AX5566"/>
      <c r="AY5566"/>
      <c r="BA5566"/>
      <c r="BB5566"/>
      <c r="BC5566"/>
      <c r="BE5566"/>
      <c r="BF5566"/>
      <c r="BG5566"/>
      <c r="BI5566"/>
      <c r="BJ5566"/>
      <c r="BK5566"/>
      <c r="BM5566"/>
      <c r="BN5566"/>
      <c r="BO5566"/>
    </row>
    <row r="5567" spans="1:67">
      <c r="A5567"/>
      <c r="B5567"/>
      <c r="C5567"/>
      <c r="E5567"/>
      <c r="F5567"/>
      <c r="G5567"/>
      <c r="I5567"/>
      <c r="J5567"/>
      <c r="K5567"/>
      <c r="M5567"/>
      <c r="N5567"/>
      <c r="O5567"/>
      <c r="Q5567"/>
      <c r="R5567"/>
      <c r="S5567"/>
      <c r="U5567"/>
      <c r="V5567"/>
      <c r="W5567"/>
      <c r="Y5567"/>
      <c r="Z5567"/>
      <c r="AA5567"/>
      <c r="AC5567"/>
      <c r="AD5567"/>
      <c r="AE5567"/>
      <c r="AG5567"/>
      <c r="AH5567"/>
      <c r="AI5567"/>
      <c r="AK5567"/>
      <c r="AL5567"/>
      <c r="AM5567"/>
      <c r="AO5567"/>
      <c r="AP5567"/>
      <c r="AQ5567"/>
      <c r="AS5567"/>
      <c r="AT5567"/>
      <c r="AU5567"/>
      <c r="AW5567"/>
      <c r="AX5567"/>
      <c r="AY5567"/>
      <c r="BA5567"/>
      <c r="BB5567"/>
      <c r="BC5567"/>
      <c r="BE5567"/>
      <c r="BF5567"/>
      <c r="BG5567"/>
      <c r="BI5567"/>
      <c r="BJ5567"/>
      <c r="BK5567"/>
      <c r="BM5567"/>
      <c r="BN5567"/>
      <c r="BO5567"/>
    </row>
    <row r="5568" spans="1:67">
      <c r="A5568"/>
      <c r="B5568"/>
      <c r="C5568"/>
      <c r="E5568"/>
      <c r="F5568"/>
      <c r="G5568"/>
      <c r="I5568"/>
      <c r="J5568"/>
      <c r="K5568"/>
      <c r="M5568"/>
      <c r="N5568"/>
      <c r="O5568"/>
      <c r="Q5568"/>
      <c r="R5568"/>
      <c r="S5568"/>
      <c r="U5568"/>
      <c r="V5568"/>
      <c r="W5568"/>
      <c r="Y5568"/>
      <c r="Z5568"/>
      <c r="AA5568"/>
      <c r="AC5568"/>
      <c r="AD5568"/>
      <c r="AE5568"/>
      <c r="AG5568"/>
      <c r="AH5568"/>
      <c r="AI5568"/>
      <c r="AK5568"/>
      <c r="AL5568"/>
      <c r="AM5568"/>
      <c r="AO5568"/>
      <c r="AP5568"/>
      <c r="AQ5568"/>
      <c r="AS5568"/>
      <c r="AT5568"/>
      <c r="AU5568"/>
      <c r="AW5568"/>
      <c r="AX5568"/>
      <c r="AY5568"/>
      <c r="BA5568"/>
      <c r="BB5568"/>
      <c r="BC5568"/>
      <c r="BE5568"/>
      <c r="BF5568"/>
      <c r="BG5568"/>
      <c r="BI5568"/>
      <c r="BJ5568"/>
      <c r="BK5568"/>
      <c r="BM5568"/>
      <c r="BN5568"/>
      <c r="BO5568"/>
    </row>
    <row r="5569" spans="1:67">
      <c r="A5569"/>
      <c r="B5569"/>
      <c r="C5569"/>
      <c r="E5569"/>
      <c r="F5569"/>
      <c r="G5569"/>
      <c r="I5569"/>
      <c r="J5569"/>
      <c r="K5569"/>
      <c r="M5569"/>
      <c r="N5569"/>
      <c r="O5569"/>
      <c r="Q5569"/>
      <c r="R5569"/>
      <c r="S5569"/>
      <c r="U5569"/>
      <c r="V5569"/>
      <c r="W5569"/>
      <c r="Y5569"/>
      <c r="Z5569"/>
      <c r="AA5569"/>
      <c r="AC5569"/>
      <c r="AD5569"/>
      <c r="AE5569"/>
      <c r="AG5569"/>
      <c r="AH5569"/>
      <c r="AI5569"/>
      <c r="AK5569"/>
      <c r="AL5569"/>
      <c r="AM5569"/>
      <c r="AO5569"/>
      <c r="AP5569"/>
      <c r="AQ5569"/>
      <c r="AS5569"/>
      <c r="AT5569"/>
      <c r="AU5569"/>
      <c r="AW5569"/>
      <c r="AX5569"/>
      <c r="AY5569"/>
      <c r="BA5569"/>
      <c r="BB5569"/>
      <c r="BC5569"/>
      <c r="BE5569"/>
      <c r="BF5569"/>
      <c r="BG5569"/>
      <c r="BI5569"/>
      <c r="BJ5569"/>
      <c r="BK5569"/>
      <c r="BM5569"/>
      <c r="BN5569"/>
      <c r="BO5569"/>
    </row>
    <row r="5570" spans="1:67">
      <c r="A5570"/>
      <c r="B5570"/>
      <c r="C5570"/>
      <c r="E5570"/>
      <c r="F5570"/>
      <c r="G5570"/>
      <c r="I5570"/>
      <c r="J5570"/>
      <c r="K5570"/>
      <c r="M5570"/>
      <c r="N5570"/>
      <c r="O5570"/>
      <c r="Q5570"/>
      <c r="R5570"/>
      <c r="S5570"/>
      <c r="U5570"/>
      <c r="V5570"/>
      <c r="W5570"/>
      <c r="Y5570"/>
      <c r="Z5570"/>
      <c r="AA5570"/>
      <c r="AC5570"/>
      <c r="AD5570"/>
      <c r="AE5570"/>
      <c r="AG5570"/>
      <c r="AH5570"/>
      <c r="AI5570"/>
      <c r="AK5570"/>
      <c r="AL5570"/>
      <c r="AM5570"/>
      <c r="AO5570"/>
      <c r="AP5570"/>
      <c r="AQ5570"/>
      <c r="AS5570"/>
      <c r="AT5570"/>
      <c r="AU5570"/>
      <c r="AW5570"/>
      <c r="AX5570"/>
      <c r="AY5570"/>
      <c r="BA5570"/>
      <c r="BB5570"/>
      <c r="BC5570"/>
      <c r="BE5570"/>
      <c r="BF5570"/>
      <c r="BG5570"/>
      <c r="BI5570"/>
      <c r="BJ5570"/>
      <c r="BK5570"/>
      <c r="BM5570"/>
      <c r="BN5570"/>
      <c r="BO5570"/>
    </row>
    <row r="5571" spans="1:67">
      <c r="A5571"/>
      <c r="B5571"/>
      <c r="C5571"/>
      <c r="E5571"/>
      <c r="F5571"/>
      <c r="G5571"/>
      <c r="I5571"/>
      <c r="J5571"/>
      <c r="K5571"/>
      <c r="M5571"/>
      <c r="N5571"/>
      <c r="O5571"/>
      <c r="Q5571"/>
      <c r="R5571"/>
      <c r="S5571"/>
      <c r="U5571"/>
      <c r="V5571"/>
      <c r="W5571"/>
      <c r="Y5571"/>
      <c r="Z5571"/>
      <c r="AA5571"/>
      <c r="AC5571"/>
      <c r="AD5571"/>
      <c r="AE5571"/>
      <c r="AG5571"/>
      <c r="AH5571"/>
      <c r="AI5571"/>
      <c r="AK5571"/>
      <c r="AL5571"/>
      <c r="AM5571"/>
      <c r="AO5571"/>
      <c r="AP5571"/>
      <c r="AQ5571"/>
      <c r="AS5571"/>
      <c r="AT5571"/>
      <c r="AU5571"/>
      <c r="AW5571"/>
      <c r="AX5571"/>
      <c r="AY5571"/>
      <c r="BA5571"/>
      <c r="BB5571"/>
      <c r="BC5571"/>
      <c r="BE5571"/>
      <c r="BF5571"/>
      <c r="BG5571"/>
      <c r="BI5571"/>
      <c r="BJ5571"/>
      <c r="BK5571"/>
      <c r="BM5571"/>
      <c r="BN5571"/>
      <c r="BO5571"/>
    </row>
    <row r="5572" spans="1:67">
      <c r="A5572"/>
      <c r="B5572"/>
      <c r="C5572"/>
      <c r="E5572"/>
      <c r="F5572"/>
      <c r="G5572"/>
      <c r="I5572"/>
      <c r="J5572"/>
      <c r="K5572"/>
      <c r="M5572"/>
      <c r="N5572"/>
      <c r="O5572"/>
      <c r="Q5572"/>
      <c r="R5572"/>
      <c r="S5572"/>
      <c r="U5572"/>
      <c r="V5572"/>
      <c r="W5572"/>
      <c r="Y5572"/>
      <c r="Z5572"/>
      <c r="AA5572"/>
      <c r="AC5572"/>
      <c r="AD5572"/>
      <c r="AE5572"/>
      <c r="AG5572"/>
      <c r="AH5572"/>
      <c r="AI5572"/>
      <c r="AK5572"/>
      <c r="AL5572"/>
      <c r="AM5572"/>
      <c r="AO5572"/>
      <c r="AP5572"/>
      <c r="AQ5572"/>
      <c r="AS5572"/>
      <c r="AT5572"/>
      <c r="AU5572"/>
      <c r="AW5572"/>
      <c r="AX5572"/>
      <c r="AY5572"/>
      <c r="BA5572"/>
      <c r="BB5572"/>
      <c r="BC5572"/>
      <c r="BE5572"/>
      <c r="BF5572"/>
      <c r="BG5572"/>
      <c r="BI5572"/>
      <c r="BJ5572"/>
      <c r="BK5572"/>
      <c r="BM5572"/>
      <c r="BN5572"/>
      <c r="BO5572"/>
    </row>
    <row r="5573" spans="1:67">
      <c r="A5573"/>
      <c r="B5573"/>
      <c r="C5573"/>
      <c r="E5573"/>
      <c r="F5573"/>
      <c r="G5573"/>
      <c r="I5573"/>
      <c r="J5573"/>
      <c r="K5573"/>
      <c r="M5573"/>
      <c r="N5573"/>
      <c r="O5573"/>
      <c r="Q5573"/>
      <c r="R5573"/>
      <c r="S5573"/>
      <c r="U5573"/>
      <c r="V5573"/>
      <c r="W5573"/>
      <c r="Y5573"/>
      <c r="Z5573"/>
      <c r="AA5573"/>
      <c r="AC5573"/>
      <c r="AD5573"/>
      <c r="AE5573"/>
      <c r="AG5573"/>
      <c r="AH5573"/>
      <c r="AI5573"/>
      <c r="AK5573"/>
      <c r="AL5573"/>
      <c r="AM5573"/>
      <c r="AO5573"/>
      <c r="AP5573"/>
      <c r="AQ5573"/>
      <c r="AS5573"/>
      <c r="AT5573"/>
      <c r="AU5573"/>
      <c r="AW5573"/>
      <c r="AX5573"/>
      <c r="AY5573"/>
      <c r="BA5573"/>
      <c r="BB5573"/>
      <c r="BC5573"/>
      <c r="BE5573"/>
      <c r="BF5573"/>
      <c r="BG5573"/>
      <c r="BI5573"/>
      <c r="BJ5573"/>
      <c r="BK5573"/>
      <c r="BM5573"/>
      <c r="BN5573"/>
      <c r="BO5573"/>
    </row>
    <row r="5574" spans="1:67">
      <c r="A5574"/>
      <c r="B5574"/>
      <c r="C5574"/>
      <c r="E5574"/>
      <c r="F5574"/>
      <c r="G5574"/>
      <c r="I5574"/>
      <c r="J5574"/>
      <c r="K5574"/>
      <c r="M5574"/>
      <c r="N5574"/>
      <c r="O5574"/>
      <c r="Q5574"/>
      <c r="R5574"/>
      <c r="S5574"/>
      <c r="U5574"/>
      <c r="V5574"/>
      <c r="W5574"/>
      <c r="Y5574"/>
      <c r="Z5574"/>
      <c r="AA5574"/>
      <c r="AC5574"/>
      <c r="AD5574"/>
      <c r="AE5574"/>
      <c r="AG5574"/>
      <c r="AH5574"/>
      <c r="AI5574"/>
      <c r="AK5574"/>
      <c r="AL5574"/>
      <c r="AM5574"/>
      <c r="AO5574"/>
      <c r="AP5574"/>
      <c r="AQ5574"/>
      <c r="AS5574"/>
      <c r="AT5574"/>
      <c r="AU5574"/>
      <c r="AW5574"/>
      <c r="AX5574"/>
      <c r="AY5574"/>
      <c r="BA5574"/>
      <c r="BB5574"/>
      <c r="BC5574"/>
      <c r="BE5574"/>
      <c r="BF5574"/>
      <c r="BG5574"/>
      <c r="BI5574"/>
      <c r="BJ5574"/>
      <c r="BK5574"/>
      <c r="BM5574"/>
      <c r="BN5574"/>
      <c r="BO5574"/>
    </row>
    <row r="5575" spans="1:67">
      <c r="A5575"/>
      <c r="B5575"/>
      <c r="C5575"/>
      <c r="E5575"/>
      <c r="F5575"/>
      <c r="G5575"/>
      <c r="I5575"/>
      <c r="J5575"/>
      <c r="K5575"/>
      <c r="M5575"/>
      <c r="N5575"/>
      <c r="O5575"/>
      <c r="Q5575"/>
      <c r="R5575"/>
      <c r="S5575"/>
      <c r="U5575"/>
      <c r="V5575"/>
      <c r="W5575"/>
      <c r="Y5575"/>
      <c r="Z5575"/>
      <c r="AA5575"/>
      <c r="AC5575"/>
      <c r="AD5575"/>
      <c r="AE5575"/>
      <c r="AG5575"/>
      <c r="AH5575"/>
      <c r="AI5575"/>
      <c r="AK5575"/>
      <c r="AL5575"/>
      <c r="AM5575"/>
      <c r="AO5575"/>
      <c r="AP5575"/>
      <c r="AQ5575"/>
      <c r="AS5575"/>
      <c r="AT5575"/>
      <c r="AU5575"/>
      <c r="AW5575"/>
      <c r="AX5575"/>
      <c r="AY5575"/>
      <c r="BA5575"/>
      <c r="BB5575"/>
      <c r="BC5575"/>
      <c r="BE5575"/>
      <c r="BF5575"/>
      <c r="BG5575"/>
      <c r="BI5575"/>
      <c r="BJ5575"/>
      <c r="BK5575"/>
      <c r="BM5575"/>
      <c r="BN5575"/>
      <c r="BO5575"/>
    </row>
    <row r="5576" spans="1:67">
      <c r="A5576"/>
      <c r="B5576"/>
      <c r="C5576"/>
      <c r="E5576"/>
      <c r="F5576"/>
      <c r="G5576"/>
      <c r="I5576"/>
      <c r="J5576"/>
      <c r="K5576"/>
      <c r="M5576"/>
      <c r="N5576"/>
      <c r="O5576"/>
      <c r="Q5576"/>
      <c r="R5576"/>
      <c r="S5576"/>
      <c r="U5576"/>
      <c r="V5576"/>
      <c r="W5576"/>
      <c r="Y5576"/>
      <c r="Z5576"/>
      <c r="AA5576"/>
      <c r="AC5576"/>
      <c r="AD5576"/>
      <c r="AE5576"/>
      <c r="AG5576"/>
      <c r="AH5576"/>
      <c r="AI5576"/>
      <c r="AK5576"/>
      <c r="AL5576"/>
      <c r="AM5576"/>
      <c r="AO5576"/>
      <c r="AP5576"/>
      <c r="AQ5576"/>
      <c r="AS5576"/>
      <c r="AT5576"/>
      <c r="AU5576"/>
      <c r="AW5576"/>
      <c r="AX5576"/>
      <c r="AY5576"/>
      <c r="BA5576"/>
      <c r="BB5576"/>
      <c r="BC5576"/>
      <c r="BE5576"/>
      <c r="BF5576"/>
      <c r="BG5576"/>
      <c r="BI5576"/>
      <c r="BJ5576"/>
      <c r="BK5576"/>
      <c r="BM5576"/>
      <c r="BN5576"/>
      <c r="BO5576"/>
    </row>
    <row r="5577" spans="1:67">
      <c r="A5577"/>
      <c r="B5577"/>
      <c r="C5577"/>
      <c r="E5577"/>
      <c r="F5577"/>
      <c r="G5577"/>
      <c r="I5577"/>
      <c r="J5577"/>
      <c r="K5577"/>
      <c r="M5577"/>
      <c r="N5577"/>
      <c r="O5577"/>
      <c r="Q5577"/>
      <c r="R5577"/>
      <c r="S5577"/>
      <c r="U5577"/>
      <c r="V5577"/>
      <c r="W5577"/>
      <c r="Y5577"/>
      <c r="Z5577"/>
      <c r="AA5577"/>
      <c r="AC5577"/>
      <c r="AD5577"/>
      <c r="AE5577"/>
      <c r="AG5577"/>
      <c r="AH5577"/>
      <c r="AI5577"/>
      <c r="AK5577"/>
      <c r="AL5577"/>
      <c r="AM5577"/>
      <c r="AO5577"/>
      <c r="AP5577"/>
      <c r="AQ5577"/>
      <c r="AS5577"/>
      <c r="AT5577"/>
      <c r="AU5577"/>
      <c r="AW5577"/>
      <c r="AX5577"/>
      <c r="AY5577"/>
      <c r="BA5577"/>
      <c r="BB5577"/>
      <c r="BC5577"/>
      <c r="BE5577"/>
      <c r="BF5577"/>
      <c r="BG5577"/>
      <c r="BI5577"/>
      <c r="BJ5577"/>
      <c r="BK5577"/>
      <c r="BM5577"/>
      <c r="BN5577"/>
      <c r="BO5577"/>
    </row>
    <row r="5578" spans="1:67">
      <c r="A5578"/>
      <c r="B5578"/>
      <c r="C5578"/>
      <c r="E5578"/>
      <c r="F5578"/>
      <c r="G5578"/>
      <c r="I5578"/>
      <c r="J5578"/>
      <c r="K5578"/>
      <c r="M5578"/>
      <c r="N5578"/>
      <c r="O5578"/>
      <c r="Q5578"/>
      <c r="R5578"/>
      <c r="S5578"/>
      <c r="U5578"/>
      <c r="V5578"/>
      <c r="W5578"/>
      <c r="Y5578"/>
      <c r="Z5578"/>
      <c r="AA5578"/>
      <c r="AC5578"/>
      <c r="AD5578"/>
      <c r="AE5578"/>
      <c r="AG5578"/>
      <c r="AH5578"/>
      <c r="AI5578"/>
      <c r="AK5578"/>
      <c r="AL5578"/>
      <c r="AM5578"/>
      <c r="AO5578"/>
      <c r="AP5578"/>
      <c r="AQ5578"/>
      <c r="AS5578"/>
      <c r="AT5578"/>
      <c r="AU5578"/>
      <c r="AW5578"/>
      <c r="AX5578"/>
      <c r="AY5578"/>
      <c r="BA5578"/>
      <c r="BB5578"/>
      <c r="BC5578"/>
      <c r="BE5578"/>
      <c r="BF5578"/>
      <c r="BG5578"/>
      <c r="BI5578"/>
      <c r="BJ5578"/>
      <c r="BK5578"/>
      <c r="BM5578"/>
      <c r="BN5578"/>
      <c r="BO5578"/>
    </row>
    <row r="5579" spans="1:67">
      <c r="A5579"/>
      <c r="B5579"/>
      <c r="C5579"/>
      <c r="E5579"/>
      <c r="F5579"/>
      <c r="G5579"/>
      <c r="I5579"/>
      <c r="J5579"/>
      <c r="K5579"/>
      <c r="M5579"/>
      <c r="N5579"/>
      <c r="O5579"/>
      <c r="Q5579"/>
      <c r="R5579"/>
      <c r="S5579"/>
      <c r="U5579"/>
      <c r="V5579"/>
      <c r="W5579"/>
      <c r="Y5579"/>
      <c r="Z5579"/>
      <c r="AA5579"/>
      <c r="AC5579"/>
      <c r="AD5579"/>
      <c r="AE5579"/>
      <c r="AG5579"/>
      <c r="AH5579"/>
      <c r="AI5579"/>
      <c r="AK5579"/>
      <c r="AL5579"/>
      <c r="AM5579"/>
      <c r="AO5579"/>
      <c r="AP5579"/>
      <c r="AQ5579"/>
      <c r="AS5579"/>
      <c r="AT5579"/>
      <c r="AU5579"/>
      <c r="AW5579"/>
      <c r="AX5579"/>
      <c r="AY5579"/>
      <c r="BA5579"/>
      <c r="BB5579"/>
      <c r="BC5579"/>
      <c r="BE5579"/>
      <c r="BF5579"/>
      <c r="BG5579"/>
      <c r="BI5579"/>
      <c r="BJ5579"/>
      <c r="BK5579"/>
      <c r="BM5579"/>
      <c r="BN5579"/>
      <c r="BO5579"/>
    </row>
    <row r="5580" spans="1:67">
      <c r="A5580"/>
      <c r="B5580"/>
      <c r="C5580"/>
      <c r="E5580"/>
      <c r="F5580"/>
      <c r="G5580"/>
      <c r="I5580"/>
      <c r="J5580"/>
      <c r="K5580"/>
      <c r="M5580"/>
      <c r="N5580"/>
      <c r="O5580"/>
      <c r="Q5580"/>
      <c r="R5580"/>
      <c r="S5580"/>
      <c r="U5580"/>
      <c r="V5580"/>
      <c r="W5580"/>
      <c r="Y5580"/>
      <c r="Z5580"/>
      <c r="AA5580"/>
      <c r="AC5580"/>
      <c r="AD5580"/>
      <c r="AE5580"/>
      <c r="AG5580"/>
      <c r="AH5580"/>
      <c r="AI5580"/>
      <c r="AK5580"/>
      <c r="AL5580"/>
      <c r="AM5580"/>
      <c r="AO5580"/>
      <c r="AP5580"/>
      <c r="AQ5580"/>
      <c r="AS5580"/>
      <c r="AT5580"/>
      <c r="AU5580"/>
      <c r="AW5580"/>
      <c r="AX5580"/>
      <c r="AY5580"/>
      <c r="BA5580"/>
      <c r="BB5580"/>
      <c r="BC5580"/>
      <c r="BE5580"/>
      <c r="BF5580"/>
      <c r="BG5580"/>
      <c r="BI5580"/>
      <c r="BJ5580"/>
      <c r="BK5580"/>
      <c r="BM5580"/>
      <c r="BN5580"/>
      <c r="BO5580"/>
    </row>
    <row r="5581" spans="1:67">
      <c r="A5581"/>
      <c r="B5581"/>
      <c r="C5581"/>
      <c r="E5581"/>
      <c r="F5581"/>
      <c r="G5581"/>
      <c r="I5581"/>
      <c r="J5581"/>
      <c r="K5581"/>
      <c r="M5581"/>
      <c r="N5581"/>
      <c r="O5581"/>
      <c r="Q5581"/>
      <c r="R5581"/>
      <c r="S5581"/>
      <c r="U5581"/>
      <c r="V5581"/>
      <c r="W5581"/>
      <c r="Y5581"/>
      <c r="Z5581"/>
      <c r="AA5581"/>
      <c r="AC5581"/>
      <c r="AD5581"/>
      <c r="AE5581"/>
      <c r="AG5581"/>
      <c r="AH5581"/>
      <c r="AI5581"/>
      <c r="AK5581"/>
      <c r="AL5581"/>
      <c r="AM5581"/>
      <c r="AO5581"/>
      <c r="AP5581"/>
      <c r="AQ5581"/>
      <c r="AS5581"/>
      <c r="AT5581"/>
      <c r="AU5581"/>
      <c r="AW5581"/>
      <c r="AX5581"/>
      <c r="AY5581"/>
      <c r="BA5581"/>
      <c r="BB5581"/>
      <c r="BC5581"/>
      <c r="BE5581"/>
      <c r="BF5581"/>
      <c r="BG5581"/>
      <c r="BI5581"/>
      <c r="BJ5581"/>
      <c r="BK5581"/>
      <c r="BM5581"/>
      <c r="BN5581"/>
      <c r="BO5581"/>
    </row>
    <row r="5582" spans="1:67">
      <c r="A5582"/>
      <c r="B5582"/>
      <c r="C5582"/>
      <c r="E5582"/>
      <c r="F5582"/>
      <c r="G5582"/>
      <c r="I5582"/>
      <c r="J5582"/>
      <c r="K5582"/>
      <c r="M5582"/>
      <c r="N5582"/>
      <c r="O5582"/>
      <c r="Q5582"/>
      <c r="R5582"/>
      <c r="S5582"/>
      <c r="U5582"/>
      <c r="V5582"/>
      <c r="W5582"/>
      <c r="Y5582"/>
      <c r="Z5582"/>
      <c r="AA5582"/>
      <c r="AC5582"/>
      <c r="AD5582"/>
      <c r="AE5582"/>
      <c r="AG5582"/>
      <c r="AH5582"/>
      <c r="AI5582"/>
      <c r="AK5582"/>
      <c r="AL5582"/>
      <c r="AM5582"/>
      <c r="AO5582"/>
      <c r="AP5582"/>
      <c r="AQ5582"/>
      <c r="AS5582"/>
      <c r="AT5582"/>
      <c r="AU5582"/>
      <c r="AW5582"/>
      <c r="AX5582"/>
      <c r="AY5582"/>
      <c r="BA5582"/>
      <c r="BB5582"/>
      <c r="BC5582"/>
      <c r="BE5582"/>
      <c r="BF5582"/>
      <c r="BG5582"/>
      <c r="BI5582"/>
      <c r="BJ5582"/>
      <c r="BK5582"/>
      <c r="BM5582"/>
      <c r="BN5582"/>
      <c r="BO5582"/>
    </row>
    <row r="5583" spans="1:67">
      <c r="A5583"/>
      <c r="B5583"/>
      <c r="C5583"/>
      <c r="E5583"/>
      <c r="F5583"/>
      <c r="G5583"/>
      <c r="I5583"/>
      <c r="J5583"/>
      <c r="K5583"/>
      <c r="M5583"/>
      <c r="N5583"/>
      <c r="O5583"/>
      <c r="Q5583"/>
      <c r="R5583"/>
      <c r="S5583"/>
      <c r="U5583"/>
      <c r="V5583"/>
      <c r="W5583"/>
      <c r="Y5583"/>
      <c r="Z5583"/>
      <c r="AA5583"/>
      <c r="AC5583"/>
      <c r="AD5583"/>
      <c r="AE5583"/>
      <c r="AG5583"/>
      <c r="AH5583"/>
      <c r="AI5583"/>
      <c r="AK5583"/>
      <c r="AL5583"/>
      <c r="AM5583"/>
      <c r="AO5583"/>
      <c r="AP5583"/>
      <c r="AQ5583"/>
      <c r="AS5583"/>
      <c r="AT5583"/>
      <c r="AU5583"/>
      <c r="AW5583"/>
      <c r="AX5583"/>
      <c r="AY5583"/>
      <c r="BA5583"/>
      <c r="BB5583"/>
      <c r="BC5583"/>
      <c r="BE5583"/>
      <c r="BF5583"/>
      <c r="BG5583"/>
      <c r="BI5583"/>
      <c r="BJ5583"/>
      <c r="BK5583"/>
      <c r="BM5583"/>
      <c r="BN5583"/>
      <c r="BO5583"/>
    </row>
    <row r="5584" spans="1:67">
      <c r="A5584"/>
      <c r="B5584"/>
      <c r="C5584"/>
      <c r="E5584"/>
      <c r="F5584"/>
      <c r="G5584"/>
      <c r="I5584"/>
      <c r="J5584"/>
      <c r="K5584"/>
      <c r="M5584"/>
      <c r="N5584"/>
      <c r="O5584"/>
      <c r="Q5584"/>
      <c r="R5584"/>
      <c r="S5584"/>
      <c r="U5584"/>
      <c r="V5584"/>
      <c r="W5584"/>
      <c r="Y5584"/>
      <c r="Z5584"/>
      <c r="AA5584"/>
      <c r="AC5584"/>
      <c r="AD5584"/>
      <c r="AE5584"/>
      <c r="AG5584"/>
      <c r="AH5584"/>
      <c r="AI5584"/>
      <c r="AK5584"/>
      <c r="AL5584"/>
      <c r="AM5584"/>
      <c r="AO5584"/>
      <c r="AP5584"/>
      <c r="AQ5584"/>
      <c r="AS5584"/>
      <c r="AT5584"/>
      <c r="AU5584"/>
      <c r="AW5584"/>
      <c r="AX5584"/>
      <c r="AY5584"/>
      <c r="BA5584"/>
      <c r="BB5584"/>
      <c r="BC5584"/>
      <c r="BE5584"/>
      <c r="BF5584"/>
      <c r="BG5584"/>
      <c r="BI5584"/>
      <c r="BJ5584"/>
      <c r="BK5584"/>
      <c r="BM5584"/>
      <c r="BN5584"/>
      <c r="BO5584"/>
    </row>
    <row r="5585" spans="1:67">
      <c r="A5585"/>
      <c r="B5585"/>
      <c r="C5585"/>
      <c r="E5585"/>
      <c r="F5585"/>
      <c r="G5585"/>
      <c r="I5585"/>
      <c r="J5585"/>
      <c r="K5585"/>
      <c r="M5585"/>
      <c r="N5585"/>
      <c r="O5585"/>
      <c r="Q5585"/>
      <c r="R5585"/>
      <c r="S5585"/>
      <c r="U5585"/>
      <c r="V5585"/>
      <c r="W5585"/>
      <c r="Y5585"/>
      <c r="Z5585"/>
      <c r="AA5585"/>
      <c r="AC5585"/>
      <c r="AD5585"/>
      <c r="AE5585"/>
      <c r="AG5585"/>
      <c r="AH5585"/>
      <c r="AI5585"/>
      <c r="AK5585"/>
      <c r="AL5585"/>
      <c r="AM5585"/>
      <c r="AO5585"/>
      <c r="AP5585"/>
      <c r="AQ5585"/>
      <c r="AS5585"/>
      <c r="AT5585"/>
      <c r="AU5585"/>
      <c r="AW5585"/>
      <c r="AX5585"/>
      <c r="AY5585"/>
      <c r="BA5585"/>
      <c r="BB5585"/>
      <c r="BC5585"/>
      <c r="BE5585"/>
      <c r="BF5585"/>
      <c r="BG5585"/>
      <c r="BI5585"/>
      <c r="BJ5585"/>
      <c r="BK5585"/>
      <c r="BM5585"/>
      <c r="BN5585"/>
      <c r="BO5585"/>
    </row>
    <row r="5586" spans="1:67">
      <c r="A5586"/>
      <c r="B5586"/>
      <c r="C5586"/>
      <c r="E5586"/>
      <c r="F5586"/>
      <c r="G5586"/>
      <c r="I5586"/>
      <c r="J5586"/>
      <c r="K5586"/>
      <c r="M5586"/>
      <c r="N5586"/>
      <c r="O5586"/>
      <c r="Q5586"/>
      <c r="R5586"/>
      <c r="S5586"/>
      <c r="U5586"/>
      <c r="V5586"/>
      <c r="W5586"/>
      <c r="Y5586"/>
      <c r="Z5586"/>
      <c r="AA5586"/>
      <c r="AC5586"/>
      <c r="AD5586"/>
      <c r="AE5586"/>
      <c r="AG5586"/>
      <c r="AH5586"/>
      <c r="AI5586"/>
      <c r="AK5586"/>
      <c r="AL5586"/>
      <c r="AM5586"/>
      <c r="AO5586"/>
      <c r="AP5586"/>
      <c r="AQ5586"/>
      <c r="AS5586"/>
      <c r="AT5586"/>
      <c r="AU5586"/>
      <c r="AW5586"/>
      <c r="AX5586"/>
      <c r="AY5586"/>
      <c r="BA5586"/>
      <c r="BB5586"/>
      <c r="BC5586"/>
      <c r="BE5586"/>
      <c r="BF5586"/>
      <c r="BG5586"/>
      <c r="BI5586"/>
      <c r="BJ5586"/>
      <c r="BK5586"/>
      <c r="BM5586"/>
      <c r="BN5586"/>
      <c r="BO5586"/>
    </row>
    <row r="5587" spans="1:67">
      <c r="A5587"/>
      <c r="B5587"/>
      <c r="C5587"/>
      <c r="E5587"/>
      <c r="F5587"/>
      <c r="G5587"/>
      <c r="I5587"/>
      <c r="J5587"/>
      <c r="K5587"/>
      <c r="M5587"/>
      <c r="N5587"/>
      <c r="O5587"/>
      <c r="Q5587"/>
      <c r="R5587"/>
      <c r="S5587"/>
      <c r="U5587"/>
      <c r="V5587"/>
      <c r="W5587"/>
      <c r="Y5587"/>
      <c r="Z5587"/>
      <c r="AA5587"/>
      <c r="AC5587"/>
      <c r="AD5587"/>
      <c r="AE5587"/>
      <c r="AG5587"/>
      <c r="AH5587"/>
      <c r="AI5587"/>
      <c r="AK5587"/>
      <c r="AL5587"/>
      <c r="AM5587"/>
      <c r="AO5587"/>
      <c r="AP5587"/>
      <c r="AQ5587"/>
      <c r="AS5587"/>
      <c r="AT5587"/>
      <c r="AU5587"/>
      <c r="AW5587"/>
      <c r="AX5587"/>
      <c r="AY5587"/>
      <c r="BA5587"/>
      <c r="BB5587"/>
      <c r="BC5587"/>
      <c r="BE5587"/>
      <c r="BF5587"/>
      <c r="BG5587"/>
      <c r="BI5587"/>
      <c r="BJ5587"/>
      <c r="BK5587"/>
      <c r="BM5587"/>
      <c r="BN5587"/>
      <c r="BO5587"/>
    </row>
    <row r="5588" spans="1:67">
      <c r="A5588"/>
      <c r="B5588"/>
      <c r="C5588"/>
      <c r="E5588"/>
      <c r="F5588"/>
      <c r="G5588"/>
      <c r="I5588"/>
      <c r="J5588"/>
      <c r="K5588"/>
      <c r="M5588"/>
      <c r="N5588"/>
      <c r="O5588"/>
      <c r="Q5588"/>
      <c r="R5588"/>
      <c r="S5588"/>
      <c r="U5588"/>
      <c r="V5588"/>
      <c r="W5588"/>
      <c r="Y5588"/>
      <c r="Z5588"/>
      <c r="AA5588"/>
      <c r="AC5588"/>
      <c r="AD5588"/>
      <c r="AE5588"/>
      <c r="AG5588"/>
      <c r="AH5588"/>
      <c r="AI5588"/>
      <c r="AK5588"/>
      <c r="AL5588"/>
      <c r="AM5588"/>
      <c r="AO5588"/>
      <c r="AP5588"/>
      <c r="AQ5588"/>
      <c r="AS5588"/>
      <c r="AT5588"/>
      <c r="AU5588"/>
      <c r="AW5588"/>
      <c r="AX5588"/>
      <c r="AY5588"/>
      <c r="BA5588"/>
      <c r="BB5588"/>
      <c r="BC5588"/>
      <c r="BE5588"/>
      <c r="BF5588"/>
      <c r="BG5588"/>
      <c r="BI5588"/>
      <c r="BJ5588"/>
      <c r="BK5588"/>
      <c r="BM5588"/>
      <c r="BN5588"/>
      <c r="BO5588"/>
    </row>
    <row r="5589" spans="1:67">
      <c r="A5589"/>
      <c r="B5589"/>
      <c r="C5589"/>
      <c r="E5589"/>
      <c r="F5589"/>
      <c r="G5589"/>
      <c r="I5589"/>
      <c r="J5589"/>
      <c r="K5589"/>
      <c r="M5589"/>
      <c r="N5589"/>
      <c r="O5589"/>
      <c r="Q5589"/>
      <c r="R5589"/>
      <c r="S5589"/>
      <c r="U5589"/>
      <c r="V5589"/>
      <c r="W5589"/>
      <c r="Y5589"/>
      <c r="Z5589"/>
      <c r="AA5589"/>
      <c r="AC5589"/>
      <c r="AD5589"/>
      <c r="AE5589"/>
      <c r="AG5589"/>
      <c r="AH5589"/>
      <c r="AI5589"/>
      <c r="AK5589"/>
      <c r="AL5589"/>
      <c r="AM5589"/>
      <c r="AO5589"/>
      <c r="AP5589"/>
      <c r="AQ5589"/>
      <c r="AS5589"/>
      <c r="AT5589"/>
      <c r="AU5589"/>
      <c r="AW5589"/>
      <c r="AX5589"/>
      <c r="AY5589"/>
      <c r="BA5589"/>
      <c r="BB5589"/>
      <c r="BC5589"/>
      <c r="BE5589"/>
      <c r="BF5589"/>
      <c r="BG5589"/>
      <c r="BI5589"/>
      <c r="BJ5589"/>
      <c r="BK5589"/>
      <c r="BM5589"/>
      <c r="BN5589"/>
      <c r="BO5589"/>
    </row>
    <row r="5590" spans="1:67">
      <c r="A5590"/>
      <c r="B5590"/>
      <c r="C5590"/>
      <c r="E5590"/>
      <c r="F5590"/>
      <c r="G5590"/>
      <c r="I5590"/>
      <c r="J5590"/>
      <c r="K5590"/>
      <c r="M5590"/>
      <c r="N5590"/>
      <c r="O5590"/>
      <c r="Q5590"/>
      <c r="R5590"/>
      <c r="S5590"/>
      <c r="U5590"/>
      <c r="V5590"/>
      <c r="W5590"/>
      <c r="Y5590"/>
      <c r="Z5590"/>
      <c r="AA5590"/>
      <c r="AC5590"/>
      <c r="AD5590"/>
      <c r="AE5590"/>
      <c r="AG5590"/>
      <c r="AH5590"/>
      <c r="AI5590"/>
      <c r="AK5590"/>
      <c r="AL5590"/>
      <c r="AM5590"/>
      <c r="AO5590"/>
      <c r="AP5590"/>
      <c r="AQ5590"/>
      <c r="AS5590"/>
      <c r="AT5590"/>
      <c r="AU5590"/>
      <c r="AW5590"/>
      <c r="AX5590"/>
      <c r="AY5590"/>
      <c r="BA5590"/>
      <c r="BB5590"/>
      <c r="BC5590"/>
      <c r="BE5590"/>
      <c r="BF5590"/>
      <c r="BG5590"/>
      <c r="BI5590"/>
      <c r="BJ5590"/>
      <c r="BK5590"/>
      <c r="BM5590"/>
      <c r="BN5590"/>
      <c r="BO5590"/>
    </row>
    <row r="5591" spans="1:67">
      <c r="A5591"/>
      <c r="B5591"/>
      <c r="C5591"/>
      <c r="E5591"/>
      <c r="F5591"/>
      <c r="G5591"/>
      <c r="I5591"/>
      <c r="J5591"/>
      <c r="K5591"/>
      <c r="M5591"/>
      <c r="N5591"/>
      <c r="O5591"/>
      <c r="Q5591"/>
      <c r="R5591"/>
      <c r="S5591"/>
      <c r="U5591"/>
      <c r="V5591"/>
      <c r="W5591"/>
      <c r="Y5591"/>
      <c r="Z5591"/>
      <c r="AA5591"/>
      <c r="AC5591"/>
      <c r="AD5591"/>
      <c r="AE5591"/>
      <c r="AG5591"/>
      <c r="AH5591"/>
      <c r="AI5591"/>
      <c r="AK5591"/>
      <c r="AL5591"/>
      <c r="AM5591"/>
      <c r="AO5591"/>
      <c r="AP5591"/>
      <c r="AQ5591"/>
      <c r="AS5591"/>
      <c r="AT5591"/>
      <c r="AU5591"/>
      <c r="AW5591"/>
      <c r="AX5591"/>
      <c r="AY5591"/>
      <c r="BA5591"/>
      <c r="BB5591"/>
      <c r="BC5591"/>
      <c r="BE5591"/>
      <c r="BF5591"/>
      <c r="BG5591"/>
      <c r="BI5591"/>
      <c r="BJ5591"/>
      <c r="BK5591"/>
      <c r="BM5591"/>
      <c r="BN5591"/>
      <c r="BO5591"/>
    </row>
    <row r="5592" spans="1:67">
      <c r="A5592"/>
      <c r="B5592"/>
      <c r="C5592"/>
      <c r="E5592"/>
      <c r="F5592"/>
      <c r="G5592"/>
      <c r="I5592"/>
      <c r="J5592"/>
      <c r="K5592"/>
      <c r="M5592"/>
      <c r="N5592"/>
      <c r="O5592"/>
      <c r="Q5592"/>
      <c r="R5592"/>
      <c r="S5592"/>
      <c r="U5592"/>
      <c r="V5592"/>
      <c r="W5592"/>
      <c r="Y5592"/>
      <c r="Z5592"/>
      <c r="AA5592"/>
      <c r="AC5592"/>
      <c r="AD5592"/>
      <c r="AE5592"/>
      <c r="AG5592"/>
      <c r="AH5592"/>
      <c r="AI5592"/>
      <c r="AK5592"/>
      <c r="AL5592"/>
      <c r="AM5592"/>
      <c r="AO5592"/>
      <c r="AP5592"/>
      <c r="AQ5592"/>
      <c r="AS5592"/>
      <c r="AT5592"/>
      <c r="AU5592"/>
      <c r="AW5592"/>
      <c r="AX5592"/>
      <c r="AY5592"/>
      <c r="BA5592"/>
      <c r="BB5592"/>
      <c r="BC5592"/>
      <c r="BE5592"/>
      <c r="BF5592"/>
      <c r="BG5592"/>
      <c r="BI5592"/>
      <c r="BJ5592"/>
      <c r="BK5592"/>
      <c r="BM5592"/>
      <c r="BN5592"/>
      <c r="BO5592"/>
    </row>
    <row r="5593" spans="1:67">
      <c r="A5593"/>
      <c r="B5593"/>
      <c r="C5593"/>
      <c r="E5593"/>
      <c r="F5593"/>
      <c r="G5593"/>
      <c r="I5593"/>
      <c r="J5593"/>
      <c r="K5593"/>
      <c r="M5593"/>
      <c r="N5593"/>
      <c r="O5593"/>
      <c r="Q5593"/>
      <c r="R5593"/>
      <c r="S5593"/>
      <c r="U5593"/>
      <c r="V5593"/>
      <c r="W5593"/>
      <c r="Y5593"/>
      <c r="Z5593"/>
      <c r="AA5593"/>
      <c r="AC5593"/>
      <c r="AD5593"/>
      <c r="AE5593"/>
      <c r="AG5593"/>
      <c r="AH5593"/>
      <c r="AI5593"/>
      <c r="AK5593"/>
      <c r="AL5593"/>
      <c r="AM5593"/>
      <c r="AO5593"/>
      <c r="AP5593"/>
      <c r="AQ5593"/>
      <c r="AS5593"/>
      <c r="AT5593"/>
      <c r="AU5593"/>
      <c r="AW5593"/>
      <c r="AX5593"/>
      <c r="AY5593"/>
      <c r="BA5593"/>
      <c r="BB5593"/>
      <c r="BC5593"/>
      <c r="BE5593"/>
      <c r="BF5593"/>
      <c r="BG5593"/>
      <c r="BI5593"/>
      <c r="BJ5593"/>
      <c r="BK5593"/>
      <c r="BM5593"/>
      <c r="BN5593"/>
      <c r="BO5593"/>
    </row>
    <row r="5594" spans="1:67">
      <c r="A5594"/>
      <c r="B5594"/>
      <c r="C5594"/>
      <c r="E5594"/>
      <c r="F5594"/>
      <c r="G5594"/>
      <c r="I5594"/>
      <c r="J5594"/>
      <c r="K5594"/>
      <c r="M5594"/>
      <c r="N5594"/>
      <c r="O5594"/>
      <c r="Q5594"/>
      <c r="R5594"/>
      <c r="S5594"/>
      <c r="U5594"/>
      <c r="V5594"/>
      <c r="W5594"/>
      <c r="Y5594"/>
      <c r="Z5594"/>
      <c r="AA5594"/>
      <c r="AC5594"/>
      <c r="AD5594"/>
      <c r="AE5594"/>
      <c r="AG5594"/>
      <c r="AH5594"/>
      <c r="AI5594"/>
      <c r="AK5594"/>
      <c r="AL5594"/>
      <c r="AM5594"/>
      <c r="AO5594"/>
      <c r="AP5594"/>
      <c r="AQ5594"/>
      <c r="AS5594"/>
      <c r="AT5594"/>
      <c r="AU5594"/>
      <c r="AW5594"/>
      <c r="AX5594"/>
      <c r="AY5594"/>
      <c r="BA5594"/>
      <c r="BB5594"/>
      <c r="BC5594"/>
      <c r="BE5594"/>
      <c r="BF5594"/>
      <c r="BG5594"/>
      <c r="BI5594"/>
      <c r="BJ5594"/>
      <c r="BK5594"/>
      <c r="BM5594"/>
      <c r="BN5594"/>
      <c r="BO5594"/>
    </row>
    <row r="5595" spans="1:67">
      <c r="A5595"/>
      <c r="B5595"/>
      <c r="C5595"/>
      <c r="E5595"/>
      <c r="F5595"/>
      <c r="G5595"/>
      <c r="I5595"/>
      <c r="J5595"/>
      <c r="K5595"/>
      <c r="M5595"/>
      <c r="N5595"/>
      <c r="O5595"/>
      <c r="Q5595"/>
      <c r="R5595"/>
      <c r="S5595"/>
      <c r="U5595"/>
      <c r="V5595"/>
      <c r="W5595"/>
      <c r="Y5595"/>
      <c r="Z5595"/>
      <c r="AA5595"/>
      <c r="AC5595"/>
      <c r="AD5595"/>
      <c r="AE5595"/>
      <c r="AG5595"/>
      <c r="AH5595"/>
      <c r="AI5595"/>
      <c r="AK5595"/>
      <c r="AL5595"/>
      <c r="AM5595"/>
      <c r="AO5595"/>
      <c r="AP5595"/>
      <c r="AQ5595"/>
      <c r="AS5595"/>
      <c r="AT5595"/>
      <c r="AU5595"/>
      <c r="AW5595"/>
      <c r="AX5595"/>
      <c r="AY5595"/>
      <c r="BA5595"/>
      <c r="BB5595"/>
      <c r="BC5595"/>
      <c r="BE5595"/>
      <c r="BF5595"/>
      <c r="BG5595"/>
      <c r="BI5595"/>
      <c r="BJ5595"/>
      <c r="BK5595"/>
      <c r="BM5595"/>
      <c r="BN5595"/>
      <c r="BO5595"/>
    </row>
    <row r="5596" spans="1:67">
      <c r="A5596"/>
      <c r="B5596"/>
      <c r="C5596"/>
      <c r="E5596"/>
      <c r="F5596"/>
      <c r="G5596"/>
      <c r="I5596"/>
      <c r="J5596"/>
      <c r="K5596"/>
      <c r="M5596"/>
      <c r="N5596"/>
      <c r="O5596"/>
      <c r="Q5596"/>
      <c r="R5596"/>
      <c r="S5596"/>
      <c r="U5596"/>
      <c r="V5596"/>
      <c r="W5596"/>
      <c r="Y5596"/>
      <c r="Z5596"/>
      <c r="AA5596"/>
      <c r="AC5596"/>
      <c r="AD5596"/>
      <c r="AE5596"/>
      <c r="AG5596"/>
      <c r="AH5596"/>
      <c r="AI5596"/>
      <c r="AK5596"/>
      <c r="AL5596"/>
      <c r="AM5596"/>
      <c r="AO5596"/>
      <c r="AP5596"/>
      <c r="AQ5596"/>
      <c r="AS5596"/>
      <c r="AT5596"/>
      <c r="AU5596"/>
      <c r="AW5596"/>
      <c r="AX5596"/>
      <c r="AY5596"/>
      <c r="BA5596"/>
      <c r="BB5596"/>
      <c r="BC5596"/>
      <c r="BE5596"/>
      <c r="BF5596"/>
      <c r="BG5596"/>
      <c r="BI5596"/>
      <c r="BJ5596"/>
      <c r="BK5596"/>
      <c r="BM5596"/>
      <c r="BN5596"/>
      <c r="BO5596"/>
    </row>
    <row r="5597" spans="1:67">
      <c r="A5597"/>
      <c r="B5597"/>
      <c r="C5597"/>
      <c r="E5597"/>
      <c r="F5597"/>
      <c r="G5597"/>
      <c r="I5597"/>
      <c r="J5597"/>
      <c r="K5597"/>
      <c r="M5597"/>
      <c r="N5597"/>
      <c r="O5597"/>
      <c r="Q5597"/>
      <c r="R5597"/>
      <c r="S5597"/>
      <c r="U5597"/>
      <c r="V5597"/>
      <c r="W5597"/>
      <c r="Y5597"/>
      <c r="Z5597"/>
      <c r="AA5597"/>
      <c r="AC5597"/>
      <c r="AD5597"/>
      <c r="AE5597"/>
      <c r="AG5597"/>
      <c r="AH5597"/>
      <c r="AI5597"/>
      <c r="AK5597"/>
      <c r="AL5597"/>
      <c r="AM5597"/>
      <c r="AO5597"/>
      <c r="AP5597"/>
      <c r="AQ5597"/>
      <c r="AS5597"/>
      <c r="AT5597"/>
      <c r="AU5597"/>
      <c r="AW5597"/>
      <c r="AX5597"/>
      <c r="AY5597"/>
      <c r="BA5597"/>
      <c r="BB5597"/>
      <c r="BC5597"/>
      <c r="BE5597"/>
      <c r="BF5597"/>
      <c r="BG5597"/>
      <c r="BI5597"/>
      <c r="BJ5597"/>
      <c r="BK5597"/>
      <c r="BM5597"/>
      <c r="BN5597"/>
      <c r="BO5597"/>
    </row>
    <row r="5598" spans="1:67">
      <c r="A5598"/>
      <c r="B5598"/>
      <c r="C5598"/>
      <c r="E5598"/>
      <c r="F5598"/>
      <c r="G5598"/>
      <c r="I5598"/>
      <c r="J5598"/>
      <c r="K5598"/>
      <c r="M5598"/>
      <c r="N5598"/>
      <c r="O5598"/>
      <c r="Q5598"/>
      <c r="R5598"/>
      <c r="S5598"/>
      <c r="U5598"/>
      <c r="V5598"/>
      <c r="W5598"/>
      <c r="Y5598"/>
      <c r="Z5598"/>
      <c r="AA5598"/>
      <c r="AC5598"/>
      <c r="AD5598"/>
      <c r="AE5598"/>
      <c r="AG5598"/>
      <c r="AH5598"/>
      <c r="AI5598"/>
      <c r="AK5598"/>
      <c r="AL5598"/>
      <c r="AM5598"/>
      <c r="AO5598"/>
      <c r="AP5598"/>
      <c r="AQ5598"/>
      <c r="AS5598"/>
      <c r="AT5598"/>
      <c r="AU5598"/>
      <c r="AW5598"/>
      <c r="AX5598"/>
      <c r="AY5598"/>
      <c r="BA5598"/>
      <c r="BB5598"/>
      <c r="BC5598"/>
      <c r="BE5598"/>
      <c r="BF5598"/>
      <c r="BG5598"/>
      <c r="BI5598"/>
      <c r="BJ5598"/>
      <c r="BK5598"/>
      <c r="BM5598"/>
      <c r="BN5598"/>
      <c r="BO5598"/>
    </row>
    <row r="5599" spans="1:67">
      <c r="A5599"/>
      <c r="B5599"/>
      <c r="C5599"/>
      <c r="E5599"/>
      <c r="F5599"/>
      <c r="G5599"/>
      <c r="I5599"/>
      <c r="J5599"/>
      <c r="K5599"/>
      <c r="M5599"/>
      <c r="N5599"/>
      <c r="O5599"/>
      <c r="Q5599"/>
      <c r="R5599"/>
      <c r="S5599"/>
      <c r="U5599"/>
      <c r="V5599"/>
      <c r="W5599"/>
      <c r="Y5599"/>
      <c r="Z5599"/>
      <c r="AA5599"/>
      <c r="AC5599"/>
      <c r="AD5599"/>
      <c r="AE5599"/>
      <c r="AG5599"/>
      <c r="AH5599"/>
      <c r="AI5599"/>
      <c r="AK5599"/>
      <c r="AL5599"/>
      <c r="AM5599"/>
      <c r="AO5599"/>
      <c r="AP5599"/>
      <c r="AQ5599"/>
      <c r="AS5599"/>
      <c r="AT5599"/>
      <c r="AU5599"/>
      <c r="AW5599"/>
      <c r="AX5599"/>
      <c r="AY5599"/>
      <c r="BA5599"/>
      <c r="BB5599"/>
      <c r="BC5599"/>
      <c r="BE5599"/>
      <c r="BF5599"/>
      <c r="BG5599"/>
      <c r="BI5599"/>
      <c r="BJ5599"/>
      <c r="BK5599"/>
      <c r="BM5599"/>
      <c r="BN5599"/>
      <c r="BO5599"/>
    </row>
    <row r="5600" spans="1:67">
      <c r="A5600"/>
      <c r="B5600"/>
      <c r="C5600"/>
      <c r="E5600"/>
      <c r="F5600"/>
      <c r="G5600"/>
      <c r="I5600"/>
      <c r="J5600"/>
      <c r="K5600"/>
      <c r="M5600"/>
      <c r="N5600"/>
      <c r="O5600"/>
      <c r="Q5600"/>
      <c r="R5600"/>
      <c r="S5600"/>
      <c r="U5600"/>
      <c r="V5600"/>
      <c r="W5600"/>
      <c r="Y5600"/>
      <c r="Z5600"/>
      <c r="AA5600"/>
      <c r="AC5600"/>
      <c r="AD5600"/>
      <c r="AE5600"/>
      <c r="AG5600"/>
      <c r="AH5600"/>
      <c r="AI5600"/>
      <c r="AK5600"/>
      <c r="AL5600"/>
      <c r="AM5600"/>
      <c r="AO5600"/>
      <c r="AP5600"/>
      <c r="AQ5600"/>
      <c r="AS5600"/>
      <c r="AT5600"/>
      <c r="AU5600"/>
      <c r="AW5600"/>
      <c r="AX5600"/>
      <c r="AY5600"/>
      <c r="BA5600"/>
      <c r="BB5600"/>
      <c r="BC5600"/>
      <c r="BE5600"/>
      <c r="BF5600"/>
      <c r="BG5600"/>
      <c r="BI5600"/>
      <c r="BJ5600"/>
      <c r="BK5600"/>
      <c r="BM5600"/>
      <c r="BN5600"/>
      <c r="BO5600"/>
    </row>
    <row r="5601" spans="1:67">
      <c r="A5601"/>
      <c r="B5601"/>
      <c r="C5601"/>
      <c r="E5601"/>
      <c r="F5601"/>
      <c r="G5601"/>
      <c r="I5601"/>
      <c r="J5601"/>
      <c r="K5601"/>
      <c r="M5601"/>
      <c r="N5601"/>
      <c r="O5601"/>
      <c r="Q5601"/>
      <c r="R5601"/>
      <c r="S5601"/>
      <c r="U5601"/>
      <c r="V5601"/>
      <c r="W5601"/>
      <c r="Y5601"/>
      <c r="Z5601"/>
      <c r="AA5601"/>
      <c r="AC5601"/>
      <c r="AD5601"/>
      <c r="AE5601"/>
      <c r="AG5601"/>
      <c r="AH5601"/>
      <c r="AI5601"/>
      <c r="AK5601"/>
      <c r="AL5601"/>
      <c r="AM5601"/>
      <c r="AO5601"/>
      <c r="AP5601"/>
      <c r="AQ5601"/>
      <c r="AS5601"/>
      <c r="AT5601"/>
      <c r="AU5601"/>
      <c r="AW5601"/>
      <c r="AX5601"/>
      <c r="AY5601"/>
      <c r="BA5601"/>
      <c r="BB5601"/>
      <c r="BC5601"/>
      <c r="BE5601"/>
      <c r="BF5601"/>
      <c r="BG5601"/>
      <c r="BI5601"/>
      <c r="BJ5601"/>
      <c r="BK5601"/>
      <c r="BM5601"/>
      <c r="BN5601"/>
      <c r="BO5601"/>
    </row>
    <row r="5602" spans="1:67">
      <c r="A5602"/>
      <c r="B5602"/>
      <c r="C5602"/>
      <c r="E5602"/>
      <c r="F5602"/>
      <c r="G5602"/>
      <c r="I5602"/>
      <c r="J5602"/>
      <c r="K5602"/>
      <c r="M5602"/>
      <c r="N5602"/>
      <c r="O5602"/>
      <c r="Q5602"/>
      <c r="R5602"/>
      <c r="S5602"/>
      <c r="U5602"/>
      <c r="V5602"/>
      <c r="W5602"/>
      <c r="Y5602"/>
      <c r="Z5602"/>
      <c r="AA5602"/>
      <c r="AC5602"/>
      <c r="AD5602"/>
      <c r="AE5602"/>
      <c r="AG5602"/>
      <c r="AH5602"/>
      <c r="AI5602"/>
      <c r="AK5602"/>
      <c r="AL5602"/>
      <c r="AM5602"/>
      <c r="AO5602"/>
      <c r="AP5602"/>
      <c r="AQ5602"/>
      <c r="AS5602"/>
      <c r="AT5602"/>
      <c r="AU5602"/>
      <c r="AW5602"/>
      <c r="AX5602"/>
      <c r="AY5602"/>
      <c r="BA5602"/>
      <c r="BB5602"/>
      <c r="BC5602"/>
      <c r="BE5602"/>
      <c r="BF5602"/>
      <c r="BG5602"/>
      <c r="BI5602"/>
      <c r="BJ5602"/>
      <c r="BK5602"/>
      <c r="BM5602"/>
      <c r="BN5602"/>
      <c r="BO5602"/>
    </row>
    <row r="5603" spans="1:67">
      <c r="A5603"/>
      <c r="B5603"/>
      <c r="C5603"/>
      <c r="E5603"/>
      <c r="F5603"/>
      <c r="G5603"/>
      <c r="I5603"/>
      <c r="J5603"/>
      <c r="K5603"/>
      <c r="M5603"/>
      <c r="N5603"/>
      <c r="O5603"/>
      <c r="Q5603"/>
      <c r="R5603"/>
      <c r="S5603"/>
      <c r="U5603"/>
      <c r="V5603"/>
      <c r="W5603"/>
      <c r="Y5603"/>
      <c r="Z5603"/>
      <c r="AA5603"/>
      <c r="AC5603"/>
      <c r="AD5603"/>
      <c r="AE5603"/>
      <c r="AG5603"/>
      <c r="AH5603"/>
      <c r="AI5603"/>
      <c r="AK5603"/>
      <c r="AL5603"/>
      <c r="AM5603"/>
      <c r="AO5603"/>
      <c r="AP5603"/>
      <c r="AQ5603"/>
      <c r="AS5603"/>
      <c r="AT5603"/>
      <c r="AU5603"/>
      <c r="AW5603"/>
      <c r="AX5603"/>
      <c r="AY5603"/>
      <c r="BA5603"/>
      <c r="BB5603"/>
      <c r="BC5603"/>
      <c r="BE5603"/>
      <c r="BF5603"/>
      <c r="BG5603"/>
      <c r="BI5603"/>
      <c r="BJ5603"/>
      <c r="BK5603"/>
      <c r="BM5603"/>
      <c r="BN5603"/>
      <c r="BO5603"/>
    </row>
    <row r="5604" spans="1:67">
      <c r="A5604"/>
      <c r="B5604"/>
      <c r="C5604"/>
      <c r="E5604"/>
      <c r="F5604"/>
      <c r="G5604"/>
      <c r="I5604"/>
      <c r="J5604"/>
      <c r="K5604"/>
      <c r="M5604"/>
      <c r="N5604"/>
      <c r="O5604"/>
      <c r="Q5604"/>
      <c r="R5604"/>
      <c r="S5604"/>
      <c r="U5604"/>
      <c r="V5604"/>
      <c r="W5604"/>
      <c r="Y5604"/>
      <c r="Z5604"/>
      <c r="AA5604"/>
      <c r="AC5604"/>
      <c r="AD5604"/>
      <c r="AE5604"/>
      <c r="AG5604"/>
      <c r="AH5604"/>
      <c r="AI5604"/>
      <c r="AK5604"/>
      <c r="AL5604"/>
      <c r="AM5604"/>
      <c r="AO5604"/>
      <c r="AP5604"/>
      <c r="AQ5604"/>
      <c r="AS5604"/>
      <c r="AT5604"/>
      <c r="AU5604"/>
      <c r="AW5604"/>
      <c r="AX5604"/>
      <c r="AY5604"/>
      <c r="BA5604"/>
      <c r="BB5604"/>
      <c r="BC5604"/>
      <c r="BE5604"/>
      <c r="BF5604"/>
      <c r="BG5604"/>
      <c r="BI5604"/>
      <c r="BJ5604"/>
      <c r="BK5604"/>
      <c r="BM5604"/>
      <c r="BN5604"/>
      <c r="BO5604"/>
    </row>
    <row r="5605" spans="1:67">
      <c r="A5605"/>
      <c r="B5605"/>
      <c r="C5605"/>
      <c r="E5605"/>
      <c r="F5605"/>
      <c r="G5605"/>
      <c r="I5605"/>
      <c r="J5605"/>
      <c r="K5605"/>
      <c r="M5605"/>
      <c r="N5605"/>
      <c r="O5605"/>
      <c r="Q5605"/>
      <c r="R5605"/>
      <c r="S5605"/>
      <c r="U5605"/>
      <c r="V5605"/>
      <c r="W5605"/>
      <c r="Y5605"/>
      <c r="Z5605"/>
      <c r="AA5605"/>
      <c r="AC5605"/>
      <c r="AD5605"/>
      <c r="AE5605"/>
      <c r="AG5605"/>
      <c r="AH5605"/>
      <c r="AI5605"/>
      <c r="AK5605"/>
      <c r="AL5605"/>
      <c r="AM5605"/>
      <c r="AO5605"/>
      <c r="AP5605"/>
      <c r="AQ5605"/>
      <c r="AS5605"/>
      <c r="AT5605"/>
      <c r="AU5605"/>
      <c r="AW5605"/>
      <c r="AX5605"/>
      <c r="AY5605"/>
      <c r="BA5605"/>
      <c r="BB5605"/>
      <c r="BC5605"/>
      <c r="BE5605"/>
      <c r="BF5605"/>
      <c r="BG5605"/>
      <c r="BI5605"/>
      <c r="BJ5605"/>
      <c r="BK5605"/>
      <c r="BM5605"/>
      <c r="BN5605"/>
      <c r="BO5605"/>
    </row>
    <row r="5606" spans="1:67">
      <c r="A5606"/>
      <c r="B5606"/>
      <c r="C5606"/>
      <c r="E5606"/>
      <c r="F5606"/>
      <c r="G5606"/>
      <c r="I5606"/>
      <c r="J5606"/>
      <c r="K5606"/>
      <c r="M5606"/>
      <c r="N5606"/>
      <c r="O5606"/>
      <c r="Q5606"/>
      <c r="R5606"/>
      <c r="S5606"/>
      <c r="U5606"/>
      <c r="V5606"/>
      <c r="W5606"/>
      <c r="Y5606"/>
      <c r="Z5606"/>
      <c r="AA5606"/>
      <c r="AC5606"/>
      <c r="AD5606"/>
      <c r="AE5606"/>
      <c r="AG5606"/>
      <c r="AH5606"/>
      <c r="AI5606"/>
      <c r="AK5606"/>
      <c r="AL5606"/>
      <c r="AM5606"/>
      <c r="AO5606"/>
      <c r="AP5606"/>
      <c r="AQ5606"/>
      <c r="AS5606"/>
      <c r="AT5606"/>
      <c r="AU5606"/>
      <c r="AW5606"/>
      <c r="AX5606"/>
      <c r="AY5606"/>
      <c r="BA5606"/>
      <c r="BB5606"/>
      <c r="BC5606"/>
      <c r="BE5606"/>
      <c r="BF5606"/>
      <c r="BG5606"/>
      <c r="BI5606"/>
      <c r="BJ5606"/>
      <c r="BK5606"/>
      <c r="BM5606"/>
      <c r="BN5606"/>
      <c r="BO5606"/>
    </row>
    <row r="5607" spans="1:67">
      <c r="A5607"/>
      <c r="B5607"/>
      <c r="C5607"/>
      <c r="E5607"/>
      <c r="F5607"/>
      <c r="G5607"/>
      <c r="I5607"/>
      <c r="J5607"/>
      <c r="K5607"/>
      <c r="M5607"/>
      <c r="N5607"/>
      <c r="O5607"/>
      <c r="Q5607"/>
      <c r="R5607"/>
      <c r="S5607"/>
      <c r="U5607"/>
      <c r="V5607"/>
      <c r="W5607"/>
      <c r="Y5607"/>
      <c r="Z5607"/>
      <c r="AA5607"/>
      <c r="AC5607"/>
      <c r="AD5607"/>
      <c r="AE5607"/>
      <c r="AG5607"/>
      <c r="AH5607"/>
      <c r="AI5607"/>
      <c r="AK5607"/>
      <c r="AL5607"/>
      <c r="AM5607"/>
      <c r="AO5607"/>
      <c r="AP5607"/>
      <c r="AQ5607"/>
      <c r="AS5607"/>
      <c r="AT5607"/>
      <c r="AU5607"/>
      <c r="AW5607"/>
      <c r="AX5607"/>
      <c r="AY5607"/>
      <c r="BA5607"/>
      <c r="BB5607"/>
      <c r="BC5607"/>
      <c r="BE5607"/>
      <c r="BF5607"/>
      <c r="BG5607"/>
      <c r="BI5607"/>
      <c r="BJ5607"/>
      <c r="BK5607"/>
      <c r="BM5607"/>
      <c r="BN5607"/>
      <c r="BO5607"/>
    </row>
    <row r="5608" spans="1:67">
      <c r="A5608"/>
      <c r="B5608"/>
      <c r="C5608"/>
      <c r="E5608"/>
      <c r="F5608"/>
      <c r="G5608"/>
      <c r="I5608"/>
      <c r="J5608"/>
      <c r="K5608"/>
      <c r="M5608"/>
      <c r="N5608"/>
      <c r="O5608"/>
      <c r="Q5608"/>
      <c r="R5608"/>
      <c r="S5608"/>
      <c r="U5608"/>
      <c r="V5608"/>
      <c r="W5608"/>
      <c r="Y5608"/>
      <c r="Z5608"/>
      <c r="AA5608"/>
      <c r="AC5608"/>
      <c r="AD5608"/>
      <c r="AE5608"/>
      <c r="AG5608"/>
      <c r="AH5608"/>
      <c r="AI5608"/>
      <c r="AK5608"/>
      <c r="AL5608"/>
      <c r="AM5608"/>
      <c r="AO5608"/>
      <c r="AP5608"/>
      <c r="AQ5608"/>
      <c r="AS5608"/>
      <c r="AT5608"/>
      <c r="AU5608"/>
      <c r="AW5608"/>
      <c r="AX5608"/>
      <c r="AY5608"/>
      <c r="BA5608"/>
      <c r="BB5608"/>
      <c r="BC5608"/>
      <c r="BE5608"/>
      <c r="BF5608"/>
      <c r="BG5608"/>
      <c r="BI5608"/>
      <c r="BJ5608"/>
      <c r="BK5608"/>
      <c r="BM5608"/>
      <c r="BN5608"/>
      <c r="BO5608"/>
    </row>
    <row r="5609" spans="1:67">
      <c r="A5609"/>
      <c r="B5609"/>
      <c r="C5609"/>
      <c r="E5609"/>
      <c r="F5609"/>
      <c r="G5609"/>
      <c r="I5609"/>
      <c r="J5609"/>
      <c r="K5609"/>
      <c r="M5609"/>
      <c r="N5609"/>
      <c r="O5609"/>
      <c r="Q5609"/>
      <c r="R5609"/>
      <c r="S5609"/>
      <c r="U5609"/>
      <c r="V5609"/>
      <c r="W5609"/>
      <c r="Y5609"/>
      <c r="Z5609"/>
      <c r="AA5609"/>
      <c r="AC5609"/>
      <c r="AD5609"/>
      <c r="AE5609"/>
      <c r="AG5609"/>
      <c r="AH5609"/>
      <c r="AI5609"/>
      <c r="AK5609"/>
      <c r="AL5609"/>
      <c r="AM5609"/>
      <c r="AO5609"/>
      <c r="AP5609"/>
      <c r="AQ5609"/>
      <c r="AS5609"/>
      <c r="AT5609"/>
      <c r="AU5609"/>
      <c r="AW5609"/>
      <c r="AX5609"/>
      <c r="AY5609"/>
      <c r="BA5609"/>
      <c r="BB5609"/>
      <c r="BC5609"/>
      <c r="BE5609"/>
      <c r="BF5609"/>
      <c r="BG5609"/>
      <c r="BI5609"/>
      <c r="BJ5609"/>
      <c r="BK5609"/>
      <c r="BM5609"/>
      <c r="BN5609"/>
      <c r="BO5609"/>
    </row>
    <row r="5610" spans="1:67">
      <c r="A5610"/>
      <c r="B5610"/>
      <c r="C5610"/>
      <c r="E5610"/>
      <c r="F5610"/>
      <c r="G5610"/>
      <c r="I5610"/>
      <c r="J5610"/>
      <c r="K5610"/>
      <c r="M5610"/>
      <c r="N5610"/>
      <c r="O5610"/>
      <c r="Q5610"/>
      <c r="R5610"/>
      <c r="S5610"/>
      <c r="U5610"/>
      <c r="V5610"/>
      <c r="W5610"/>
      <c r="Y5610"/>
      <c r="Z5610"/>
      <c r="AA5610"/>
      <c r="AC5610"/>
      <c r="AD5610"/>
      <c r="AE5610"/>
      <c r="AG5610"/>
      <c r="AH5610"/>
      <c r="AI5610"/>
      <c r="AK5610"/>
      <c r="AL5610"/>
      <c r="AM5610"/>
      <c r="AO5610"/>
      <c r="AP5610"/>
      <c r="AQ5610"/>
      <c r="AS5610"/>
      <c r="AT5610"/>
      <c r="AU5610"/>
      <c r="AW5610"/>
      <c r="AX5610"/>
      <c r="AY5610"/>
      <c r="BA5610"/>
      <c r="BB5610"/>
      <c r="BC5610"/>
      <c r="BE5610"/>
      <c r="BF5610"/>
      <c r="BG5610"/>
      <c r="BI5610"/>
      <c r="BJ5610"/>
      <c r="BK5610"/>
      <c r="BM5610"/>
      <c r="BN5610"/>
      <c r="BO5610"/>
    </row>
    <row r="5611" spans="1:67">
      <c r="A5611"/>
      <c r="B5611"/>
      <c r="C5611"/>
      <c r="E5611"/>
      <c r="F5611"/>
      <c r="G5611"/>
      <c r="I5611"/>
      <c r="J5611"/>
      <c r="K5611"/>
      <c r="M5611"/>
      <c r="N5611"/>
      <c r="O5611"/>
      <c r="Q5611"/>
      <c r="R5611"/>
      <c r="S5611"/>
      <c r="U5611"/>
      <c r="V5611"/>
      <c r="W5611"/>
      <c r="Y5611"/>
      <c r="Z5611"/>
      <c r="AA5611"/>
      <c r="AC5611"/>
      <c r="AD5611"/>
      <c r="AE5611"/>
      <c r="AG5611"/>
      <c r="AH5611"/>
      <c r="AI5611"/>
      <c r="AK5611"/>
      <c r="AL5611"/>
      <c r="AM5611"/>
      <c r="AO5611"/>
      <c r="AP5611"/>
      <c r="AQ5611"/>
      <c r="AS5611"/>
      <c r="AT5611"/>
      <c r="AU5611"/>
      <c r="AW5611"/>
      <c r="AX5611"/>
      <c r="AY5611"/>
      <c r="BA5611"/>
      <c r="BB5611"/>
      <c r="BC5611"/>
      <c r="BE5611"/>
      <c r="BF5611"/>
      <c r="BG5611"/>
      <c r="BI5611"/>
      <c r="BJ5611"/>
      <c r="BK5611"/>
      <c r="BM5611"/>
      <c r="BN5611"/>
      <c r="BO5611"/>
    </row>
    <row r="5612" spans="1:67">
      <c r="A5612"/>
      <c r="B5612"/>
      <c r="C5612"/>
      <c r="E5612"/>
      <c r="F5612"/>
      <c r="G5612"/>
      <c r="I5612"/>
      <c r="J5612"/>
      <c r="K5612"/>
      <c r="M5612"/>
      <c r="N5612"/>
      <c r="O5612"/>
      <c r="Q5612"/>
      <c r="R5612"/>
      <c r="S5612"/>
      <c r="U5612"/>
      <c r="V5612"/>
      <c r="W5612"/>
      <c r="Y5612"/>
      <c r="Z5612"/>
      <c r="AA5612"/>
      <c r="AC5612"/>
      <c r="AD5612"/>
      <c r="AE5612"/>
      <c r="AG5612"/>
      <c r="AH5612"/>
      <c r="AI5612"/>
      <c r="AK5612"/>
      <c r="AL5612"/>
      <c r="AM5612"/>
      <c r="AO5612"/>
      <c r="AP5612"/>
      <c r="AQ5612"/>
      <c r="AS5612"/>
      <c r="AT5612"/>
      <c r="AU5612"/>
      <c r="AW5612"/>
      <c r="AX5612"/>
      <c r="AY5612"/>
      <c r="BA5612"/>
      <c r="BB5612"/>
      <c r="BC5612"/>
      <c r="BE5612"/>
      <c r="BF5612"/>
      <c r="BG5612"/>
      <c r="BI5612"/>
      <c r="BJ5612"/>
      <c r="BK5612"/>
      <c r="BM5612"/>
      <c r="BN5612"/>
      <c r="BO5612"/>
    </row>
    <row r="5613" spans="1:67">
      <c r="A5613"/>
      <c r="B5613"/>
      <c r="C5613"/>
      <c r="E5613"/>
      <c r="F5613"/>
      <c r="G5613"/>
      <c r="I5613"/>
      <c r="J5613"/>
      <c r="K5613"/>
      <c r="M5613"/>
      <c r="N5613"/>
      <c r="O5613"/>
      <c r="Q5613"/>
      <c r="R5613"/>
      <c r="S5613"/>
      <c r="U5613"/>
      <c r="V5613"/>
      <c r="W5613"/>
      <c r="Y5613"/>
      <c r="Z5613"/>
      <c r="AA5613"/>
      <c r="AC5613"/>
      <c r="AD5613"/>
      <c r="AE5613"/>
      <c r="AG5613"/>
      <c r="AH5613"/>
      <c r="AI5613"/>
      <c r="AK5613"/>
      <c r="AL5613"/>
      <c r="AM5613"/>
      <c r="AO5613"/>
      <c r="AP5613"/>
      <c r="AQ5613"/>
      <c r="AS5613"/>
      <c r="AT5613"/>
      <c r="AU5613"/>
      <c r="AW5613"/>
      <c r="AX5613"/>
      <c r="AY5613"/>
      <c r="BA5613"/>
      <c r="BB5613"/>
      <c r="BC5613"/>
      <c r="BE5613"/>
      <c r="BF5613"/>
      <c r="BG5613"/>
      <c r="BI5613"/>
      <c r="BJ5613"/>
      <c r="BK5613"/>
      <c r="BM5613"/>
      <c r="BN5613"/>
      <c r="BO5613"/>
    </row>
    <row r="5614" spans="1:67">
      <c r="A5614"/>
      <c r="B5614"/>
      <c r="C5614"/>
      <c r="E5614"/>
      <c r="F5614"/>
      <c r="G5614"/>
      <c r="I5614"/>
      <c r="J5614"/>
      <c r="K5614"/>
      <c r="M5614"/>
      <c r="N5614"/>
      <c r="O5614"/>
      <c r="Q5614"/>
      <c r="R5614"/>
      <c r="S5614"/>
      <c r="U5614"/>
      <c r="V5614"/>
      <c r="W5614"/>
      <c r="Y5614"/>
      <c r="Z5614"/>
      <c r="AA5614"/>
      <c r="AC5614"/>
      <c r="AD5614"/>
      <c r="AE5614"/>
      <c r="AG5614"/>
      <c r="AH5614"/>
      <c r="AI5614"/>
      <c r="AK5614"/>
      <c r="AL5614"/>
      <c r="AM5614"/>
      <c r="AO5614"/>
      <c r="AP5614"/>
      <c r="AQ5614"/>
      <c r="AS5614"/>
      <c r="AT5614"/>
      <c r="AU5614"/>
      <c r="AW5614"/>
      <c r="AX5614"/>
      <c r="AY5614"/>
      <c r="BA5614"/>
      <c r="BB5614"/>
      <c r="BC5614"/>
      <c r="BE5614"/>
      <c r="BF5614"/>
      <c r="BG5614"/>
      <c r="BI5614"/>
      <c r="BJ5614"/>
      <c r="BK5614"/>
      <c r="BM5614"/>
      <c r="BN5614"/>
      <c r="BO5614"/>
    </row>
    <row r="5615" spans="1:67">
      <c r="A5615"/>
      <c r="B5615"/>
      <c r="C5615"/>
      <c r="E5615"/>
      <c r="F5615"/>
      <c r="G5615"/>
      <c r="I5615"/>
      <c r="J5615"/>
      <c r="K5615"/>
      <c r="M5615"/>
      <c r="N5615"/>
      <c r="O5615"/>
      <c r="Q5615"/>
      <c r="R5615"/>
      <c r="S5615"/>
      <c r="U5615"/>
      <c r="V5615"/>
      <c r="W5615"/>
      <c r="Y5615"/>
      <c r="Z5615"/>
      <c r="AA5615"/>
      <c r="AC5615"/>
      <c r="AD5615"/>
      <c r="AE5615"/>
      <c r="AG5615"/>
      <c r="AH5615"/>
      <c r="AI5615"/>
      <c r="AK5615"/>
      <c r="AL5615"/>
      <c r="AM5615"/>
      <c r="AO5615"/>
      <c r="AP5615"/>
      <c r="AQ5615"/>
      <c r="AS5615"/>
      <c r="AT5615"/>
      <c r="AU5615"/>
      <c r="AW5615"/>
      <c r="AX5615"/>
      <c r="AY5615"/>
      <c r="BA5615"/>
      <c r="BB5615"/>
      <c r="BC5615"/>
      <c r="BE5615"/>
      <c r="BF5615"/>
      <c r="BG5615"/>
      <c r="BI5615"/>
      <c r="BJ5615"/>
      <c r="BK5615"/>
      <c r="BM5615"/>
      <c r="BN5615"/>
      <c r="BO5615"/>
    </row>
    <row r="5616" spans="1:67">
      <c r="A5616"/>
      <c r="B5616"/>
      <c r="C5616"/>
      <c r="E5616"/>
      <c r="F5616"/>
      <c r="G5616"/>
      <c r="I5616"/>
      <c r="J5616"/>
      <c r="K5616"/>
      <c r="M5616"/>
      <c r="N5616"/>
      <c r="O5616"/>
      <c r="Q5616"/>
      <c r="R5616"/>
      <c r="S5616"/>
      <c r="U5616"/>
      <c r="V5616"/>
      <c r="W5616"/>
      <c r="Y5616"/>
      <c r="Z5616"/>
      <c r="AA5616"/>
      <c r="AC5616"/>
      <c r="AD5616"/>
      <c r="AE5616"/>
      <c r="AG5616"/>
      <c r="AH5616"/>
      <c r="AI5616"/>
      <c r="AK5616"/>
      <c r="AL5616"/>
      <c r="AM5616"/>
      <c r="AO5616"/>
      <c r="AP5616"/>
      <c r="AQ5616"/>
      <c r="AS5616"/>
      <c r="AT5616"/>
      <c r="AU5616"/>
      <c r="AW5616"/>
      <c r="AX5616"/>
      <c r="AY5616"/>
      <c r="BA5616"/>
      <c r="BB5616"/>
      <c r="BC5616"/>
      <c r="BE5616"/>
      <c r="BF5616"/>
      <c r="BG5616"/>
      <c r="BI5616"/>
      <c r="BJ5616"/>
      <c r="BK5616"/>
      <c r="BM5616"/>
      <c r="BN5616"/>
      <c r="BO5616"/>
    </row>
    <row r="5617" spans="1:67">
      <c r="A5617"/>
      <c r="B5617"/>
      <c r="C5617"/>
      <c r="E5617"/>
      <c r="F5617"/>
      <c r="G5617"/>
      <c r="I5617"/>
      <c r="J5617"/>
      <c r="K5617"/>
      <c r="M5617"/>
      <c r="N5617"/>
      <c r="O5617"/>
      <c r="Q5617"/>
      <c r="R5617"/>
      <c r="S5617"/>
      <c r="U5617"/>
      <c r="V5617"/>
      <c r="W5617"/>
      <c r="Y5617"/>
      <c r="Z5617"/>
      <c r="AA5617"/>
      <c r="AC5617"/>
      <c r="AD5617"/>
      <c r="AE5617"/>
      <c r="AG5617"/>
      <c r="AH5617"/>
      <c r="AI5617"/>
      <c r="AK5617"/>
      <c r="AL5617"/>
      <c r="AM5617"/>
      <c r="AO5617"/>
      <c r="AP5617"/>
      <c r="AQ5617"/>
      <c r="AS5617"/>
      <c r="AT5617"/>
      <c r="AU5617"/>
      <c r="AW5617"/>
      <c r="AX5617"/>
      <c r="AY5617"/>
      <c r="BA5617"/>
      <c r="BB5617"/>
      <c r="BC5617"/>
      <c r="BE5617"/>
      <c r="BF5617"/>
      <c r="BG5617"/>
      <c r="BI5617"/>
      <c r="BJ5617"/>
      <c r="BK5617"/>
      <c r="BM5617"/>
      <c r="BN5617"/>
      <c r="BO5617"/>
    </row>
    <row r="5618" spans="1:67">
      <c r="A5618"/>
      <c r="B5618"/>
      <c r="C5618"/>
      <c r="E5618"/>
      <c r="F5618"/>
      <c r="G5618"/>
      <c r="I5618"/>
      <c r="J5618"/>
      <c r="K5618"/>
      <c r="M5618"/>
      <c r="N5618"/>
      <c r="O5618"/>
      <c r="Q5618"/>
      <c r="R5618"/>
      <c r="S5618"/>
      <c r="U5618"/>
      <c r="V5618"/>
      <c r="W5618"/>
      <c r="Y5618"/>
      <c r="Z5618"/>
      <c r="AA5618"/>
      <c r="AC5618"/>
      <c r="AD5618"/>
      <c r="AE5618"/>
      <c r="AG5618"/>
      <c r="AH5618"/>
      <c r="AI5618"/>
      <c r="AK5618"/>
      <c r="AL5618"/>
      <c r="AM5618"/>
      <c r="AO5618"/>
      <c r="AP5618"/>
      <c r="AQ5618"/>
      <c r="AS5618"/>
      <c r="AT5618"/>
      <c r="AU5618"/>
      <c r="AW5618"/>
      <c r="AX5618"/>
      <c r="AY5618"/>
      <c r="BA5618"/>
      <c r="BB5618"/>
      <c r="BC5618"/>
      <c r="BE5618"/>
      <c r="BF5618"/>
      <c r="BG5618"/>
      <c r="BI5618"/>
      <c r="BJ5618"/>
      <c r="BK5618"/>
      <c r="BM5618"/>
      <c r="BN5618"/>
      <c r="BO5618"/>
    </row>
    <row r="5619" spans="1:67">
      <c r="A5619"/>
      <c r="B5619"/>
      <c r="C5619"/>
      <c r="E5619"/>
      <c r="F5619"/>
      <c r="G5619"/>
      <c r="I5619"/>
      <c r="J5619"/>
      <c r="K5619"/>
      <c r="M5619"/>
      <c r="N5619"/>
      <c r="O5619"/>
      <c r="Q5619"/>
      <c r="R5619"/>
      <c r="S5619"/>
      <c r="U5619"/>
      <c r="V5619"/>
      <c r="W5619"/>
      <c r="Y5619"/>
      <c r="Z5619"/>
      <c r="AA5619"/>
      <c r="AC5619"/>
      <c r="AD5619"/>
      <c r="AE5619"/>
      <c r="AG5619"/>
      <c r="AH5619"/>
      <c r="AI5619"/>
      <c r="AK5619"/>
      <c r="AL5619"/>
      <c r="AM5619"/>
      <c r="AO5619"/>
      <c r="AP5619"/>
      <c r="AQ5619"/>
      <c r="AS5619"/>
      <c r="AT5619"/>
      <c r="AU5619"/>
      <c r="AW5619"/>
      <c r="AX5619"/>
      <c r="AY5619"/>
      <c r="BA5619"/>
      <c r="BB5619"/>
      <c r="BC5619"/>
      <c r="BE5619"/>
      <c r="BF5619"/>
      <c r="BG5619"/>
      <c r="BI5619"/>
      <c r="BJ5619"/>
      <c r="BK5619"/>
      <c r="BM5619"/>
      <c r="BN5619"/>
      <c r="BO5619"/>
    </row>
    <row r="5620" spans="1:67">
      <c r="A5620"/>
      <c r="B5620"/>
      <c r="C5620"/>
      <c r="E5620"/>
      <c r="F5620"/>
      <c r="G5620"/>
      <c r="I5620"/>
      <c r="J5620"/>
      <c r="K5620"/>
      <c r="M5620"/>
      <c r="N5620"/>
      <c r="O5620"/>
      <c r="Q5620"/>
      <c r="R5620"/>
      <c r="S5620"/>
      <c r="U5620"/>
      <c r="V5620"/>
      <c r="W5620"/>
      <c r="Y5620"/>
      <c r="Z5620"/>
      <c r="AA5620"/>
      <c r="AC5620"/>
      <c r="AD5620"/>
      <c r="AE5620"/>
      <c r="AG5620"/>
      <c r="AH5620"/>
      <c r="AI5620"/>
      <c r="AK5620"/>
      <c r="AL5620"/>
      <c r="AM5620"/>
      <c r="AO5620"/>
      <c r="AP5620"/>
      <c r="AQ5620"/>
      <c r="AS5620"/>
      <c r="AT5620"/>
      <c r="AU5620"/>
      <c r="AW5620"/>
      <c r="AX5620"/>
      <c r="AY5620"/>
      <c r="BA5620"/>
      <c r="BB5620"/>
      <c r="BC5620"/>
      <c r="BE5620"/>
      <c r="BF5620"/>
      <c r="BG5620"/>
      <c r="BI5620"/>
      <c r="BJ5620"/>
      <c r="BK5620"/>
      <c r="BM5620"/>
      <c r="BN5620"/>
      <c r="BO5620"/>
    </row>
    <row r="5621" spans="1:67">
      <c r="A5621"/>
      <c r="B5621"/>
      <c r="C5621"/>
      <c r="E5621"/>
      <c r="F5621"/>
      <c r="G5621"/>
      <c r="I5621"/>
      <c r="J5621"/>
      <c r="K5621"/>
      <c r="M5621"/>
      <c r="N5621"/>
      <c r="O5621"/>
      <c r="Q5621"/>
      <c r="R5621"/>
      <c r="S5621"/>
      <c r="U5621"/>
      <c r="V5621"/>
      <c r="W5621"/>
      <c r="Y5621"/>
      <c r="Z5621"/>
      <c r="AA5621"/>
      <c r="AC5621"/>
      <c r="AD5621"/>
      <c r="AE5621"/>
      <c r="AG5621"/>
      <c r="AH5621"/>
      <c r="AI5621"/>
      <c r="AK5621"/>
      <c r="AL5621"/>
      <c r="AM5621"/>
      <c r="AO5621"/>
      <c r="AP5621"/>
      <c r="AQ5621"/>
      <c r="AS5621"/>
      <c r="AT5621"/>
      <c r="AU5621"/>
      <c r="AW5621"/>
      <c r="AX5621"/>
      <c r="AY5621"/>
      <c r="BA5621"/>
      <c r="BB5621"/>
      <c r="BC5621"/>
      <c r="BE5621"/>
      <c r="BF5621"/>
      <c r="BG5621"/>
      <c r="BI5621"/>
      <c r="BJ5621"/>
      <c r="BK5621"/>
      <c r="BM5621"/>
      <c r="BN5621"/>
      <c r="BO5621"/>
    </row>
    <row r="5622" spans="1:67">
      <c r="A5622"/>
      <c r="B5622"/>
      <c r="C5622"/>
      <c r="E5622"/>
      <c r="F5622"/>
      <c r="G5622"/>
      <c r="I5622"/>
      <c r="J5622"/>
      <c r="K5622"/>
      <c r="M5622"/>
      <c r="N5622"/>
      <c r="O5622"/>
      <c r="Q5622"/>
      <c r="R5622"/>
      <c r="S5622"/>
      <c r="U5622"/>
      <c r="V5622"/>
      <c r="W5622"/>
      <c r="Y5622"/>
      <c r="Z5622"/>
      <c r="AA5622"/>
      <c r="AC5622"/>
      <c r="AD5622"/>
      <c r="AE5622"/>
      <c r="AG5622"/>
      <c r="AH5622"/>
      <c r="AI5622"/>
      <c r="AK5622"/>
      <c r="AL5622"/>
      <c r="AM5622"/>
      <c r="AO5622"/>
      <c r="AP5622"/>
      <c r="AQ5622"/>
      <c r="AS5622"/>
      <c r="AT5622"/>
      <c r="AU5622"/>
      <c r="AW5622"/>
      <c r="AX5622"/>
      <c r="AY5622"/>
      <c r="BA5622"/>
      <c r="BB5622"/>
      <c r="BC5622"/>
      <c r="BE5622"/>
      <c r="BF5622"/>
      <c r="BG5622"/>
      <c r="BI5622"/>
      <c r="BJ5622"/>
      <c r="BK5622"/>
      <c r="BM5622"/>
      <c r="BN5622"/>
      <c r="BO5622"/>
    </row>
    <row r="5623" spans="1:67">
      <c r="A5623"/>
      <c r="B5623"/>
      <c r="C5623"/>
      <c r="E5623"/>
      <c r="F5623"/>
      <c r="G5623"/>
      <c r="I5623"/>
      <c r="J5623"/>
      <c r="K5623"/>
      <c r="M5623"/>
      <c r="N5623"/>
      <c r="O5623"/>
      <c r="Q5623"/>
      <c r="R5623"/>
      <c r="S5623"/>
      <c r="U5623"/>
      <c r="V5623"/>
      <c r="W5623"/>
      <c r="Y5623"/>
      <c r="Z5623"/>
      <c r="AA5623"/>
      <c r="AC5623"/>
      <c r="AD5623"/>
      <c r="AE5623"/>
      <c r="AG5623"/>
      <c r="AH5623"/>
      <c r="AI5623"/>
      <c r="AK5623"/>
      <c r="AL5623"/>
      <c r="AM5623"/>
      <c r="AO5623"/>
      <c r="AP5623"/>
      <c r="AQ5623"/>
      <c r="AS5623"/>
      <c r="AT5623"/>
      <c r="AU5623"/>
      <c r="AW5623"/>
      <c r="AX5623"/>
      <c r="AY5623"/>
      <c r="BA5623"/>
      <c r="BB5623"/>
      <c r="BC5623"/>
      <c r="BE5623"/>
      <c r="BF5623"/>
      <c r="BG5623"/>
      <c r="BI5623"/>
      <c r="BJ5623"/>
      <c r="BK5623"/>
      <c r="BM5623"/>
      <c r="BN5623"/>
      <c r="BO5623"/>
    </row>
    <row r="5624" spans="1:67">
      <c r="A5624"/>
      <c r="B5624"/>
      <c r="C5624"/>
      <c r="E5624"/>
      <c r="F5624"/>
      <c r="G5624"/>
      <c r="I5624"/>
      <c r="J5624"/>
      <c r="K5624"/>
      <c r="M5624"/>
      <c r="N5624"/>
      <c r="O5624"/>
      <c r="Q5624"/>
      <c r="R5624"/>
      <c r="S5624"/>
      <c r="U5624"/>
      <c r="V5624"/>
      <c r="W5624"/>
      <c r="Y5624"/>
      <c r="Z5624"/>
      <c r="AA5624"/>
      <c r="AC5624"/>
      <c r="AD5624"/>
      <c r="AE5624"/>
      <c r="AG5624"/>
      <c r="AH5624"/>
      <c r="AI5624"/>
      <c r="AK5624"/>
      <c r="AL5624"/>
      <c r="AM5624"/>
      <c r="AO5624"/>
      <c r="AP5624"/>
      <c r="AQ5624"/>
      <c r="AS5624"/>
      <c r="AT5624"/>
      <c r="AU5624"/>
      <c r="AW5624"/>
      <c r="AX5624"/>
      <c r="AY5624"/>
      <c r="BA5624"/>
      <c r="BB5624"/>
      <c r="BC5624"/>
      <c r="BE5624"/>
      <c r="BF5624"/>
      <c r="BG5624"/>
      <c r="BI5624"/>
      <c r="BJ5624"/>
      <c r="BK5624"/>
      <c r="BM5624"/>
      <c r="BN5624"/>
      <c r="BO5624"/>
    </row>
    <row r="5625" spans="1:67">
      <c r="A5625"/>
      <c r="B5625"/>
      <c r="C5625"/>
      <c r="E5625"/>
      <c r="F5625"/>
      <c r="G5625"/>
      <c r="I5625"/>
      <c r="J5625"/>
      <c r="K5625"/>
      <c r="M5625"/>
      <c r="N5625"/>
      <c r="O5625"/>
      <c r="Q5625"/>
      <c r="R5625"/>
      <c r="S5625"/>
      <c r="U5625"/>
      <c r="V5625"/>
      <c r="W5625"/>
      <c r="Y5625"/>
      <c r="Z5625"/>
      <c r="AA5625"/>
      <c r="AC5625"/>
      <c r="AD5625"/>
      <c r="AE5625"/>
      <c r="AG5625"/>
      <c r="AH5625"/>
      <c r="AI5625"/>
      <c r="AK5625"/>
      <c r="AL5625"/>
      <c r="AM5625"/>
      <c r="AO5625"/>
      <c r="AP5625"/>
      <c r="AQ5625"/>
      <c r="AS5625"/>
      <c r="AT5625"/>
      <c r="AU5625"/>
      <c r="AW5625"/>
      <c r="AX5625"/>
      <c r="AY5625"/>
      <c r="BA5625"/>
      <c r="BB5625"/>
      <c r="BC5625"/>
      <c r="BE5625"/>
      <c r="BF5625"/>
      <c r="BG5625"/>
      <c r="BI5625"/>
      <c r="BJ5625"/>
      <c r="BK5625"/>
      <c r="BM5625"/>
      <c r="BN5625"/>
      <c r="BO5625"/>
    </row>
    <row r="5626" spans="1:67">
      <c r="A5626"/>
      <c r="B5626"/>
      <c r="C5626"/>
      <c r="E5626"/>
      <c r="F5626"/>
      <c r="G5626"/>
      <c r="I5626"/>
      <c r="J5626"/>
      <c r="K5626"/>
      <c r="M5626"/>
      <c r="N5626"/>
      <c r="O5626"/>
      <c r="Q5626"/>
      <c r="R5626"/>
      <c r="S5626"/>
      <c r="U5626"/>
      <c r="V5626"/>
      <c r="W5626"/>
      <c r="Y5626"/>
      <c r="Z5626"/>
      <c r="AA5626"/>
      <c r="AC5626"/>
      <c r="AD5626"/>
      <c r="AE5626"/>
      <c r="AG5626"/>
      <c r="AH5626"/>
      <c r="AI5626"/>
      <c r="AK5626"/>
      <c r="AL5626"/>
      <c r="AM5626"/>
      <c r="AO5626"/>
      <c r="AP5626"/>
      <c r="AQ5626"/>
      <c r="AS5626"/>
      <c r="AT5626"/>
      <c r="AU5626"/>
      <c r="AW5626"/>
      <c r="AX5626"/>
      <c r="AY5626"/>
      <c r="BA5626"/>
      <c r="BB5626"/>
      <c r="BC5626"/>
      <c r="BE5626"/>
      <c r="BF5626"/>
      <c r="BG5626"/>
      <c r="BI5626"/>
      <c r="BJ5626"/>
      <c r="BK5626"/>
      <c r="BM5626"/>
      <c r="BN5626"/>
      <c r="BO5626"/>
    </row>
    <row r="5627" spans="1:67">
      <c r="A5627"/>
      <c r="B5627"/>
      <c r="C5627"/>
      <c r="E5627"/>
      <c r="F5627"/>
      <c r="G5627"/>
      <c r="I5627"/>
      <c r="J5627"/>
      <c r="K5627"/>
      <c r="M5627"/>
      <c r="N5627"/>
      <c r="O5627"/>
      <c r="Q5627"/>
      <c r="R5627"/>
      <c r="S5627"/>
      <c r="U5627"/>
      <c r="V5627"/>
      <c r="W5627"/>
      <c r="Y5627"/>
      <c r="Z5627"/>
      <c r="AA5627"/>
      <c r="AC5627"/>
      <c r="AD5627"/>
      <c r="AE5627"/>
      <c r="AG5627"/>
      <c r="AH5627"/>
      <c r="AI5627"/>
      <c r="AK5627"/>
      <c r="AL5627"/>
      <c r="AM5627"/>
      <c r="AO5627"/>
      <c r="AP5627"/>
      <c r="AQ5627"/>
      <c r="AS5627"/>
      <c r="AT5627"/>
      <c r="AU5627"/>
      <c r="AW5627"/>
      <c r="AX5627"/>
      <c r="AY5627"/>
      <c r="BA5627"/>
      <c r="BB5627"/>
      <c r="BC5627"/>
      <c r="BE5627"/>
      <c r="BF5627"/>
      <c r="BG5627"/>
      <c r="BI5627"/>
      <c r="BJ5627"/>
      <c r="BK5627"/>
      <c r="BM5627"/>
      <c r="BN5627"/>
      <c r="BO5627"/>
    </row>
    <row r="5628" spans="1:67">
      <c r="A5628"/>
      <c r="B5628"/>
      <c r="C5628"/>
      <c r="E5628"/>
      <c r="F5628"/>
      <c r="G5628"/>
      <c r="I5628"/>
      <c r="J5628"/>
      <c r="K5628"/>
      <c r="M5628"/>
      <c r="N5628"/>
      <c r="O5628"/>
      <c r="Q5628"/>
      <c r="R5628"/>
      <c r="S5628"/>
      <c r="U5628"/>
      <c r="V5628"/>
      <c r="W5628"/>
      <c r="Y5628"/>
      <c r="Z5628"/>
      <c r="AA5628"/>
      <c r="AC5628"/>
      <c r="AD5628"/>
      <c r="AE5628"/>
      <c r="AG5628"/>
      <c r="AH5628"/>
      <c r="AI5628"/>
      <c r="AK5628"/>
      <c r="AL5628"/>
      <c r="AM5628"/>
      <c r="AO5628"/>
      <c r="AP5628"/>
      <c r="AQ5628"/>
      <c r="AS5628"/>
      <c r="AT5628"/>
      <c r="AU5628"/>
      <c r="AW5628"/>
      <c r="AX5628"/>
      <c r="AY5628"/>
      <c r="BA5628"/>
      <c r="BB5628"/>
      <c r="BC5628"/>
      <c r="BE5628"/>
      <c r="BF5628"/>
      <c r="BG5628"/>
      <c r="BI5628"/>
      <c r="BJ5628"/>
      <c r="BK5628"/>
      <c r="BM5628"/>
      <c r="BN5628"/>
      <c r="BO5628"/>
    </row>
    <row r="5629" spans="1:67">
      <c r="A5629"/>
      <c r="B5629"/>
      <c r="C5629"/>
      <c r="E5629"/>
      <c r="F5629"/>
      <c r="G5629"/>
      <c r="I5629"/>
      <c r="J5629"/>
      <c r="K5629"/>
      <c r="M5629"/>
      <c r="N5629"/>
      <c r="O5629"/>
      <c r="Q5629"/>
      <c r="R5629"/>
      <c r="S5629"/>
      <c r="U5629"/>
      <c r="V5629"/>
      <c r="W5629"/>
      <c r="Y5629"/>
      <c r="Z5629"/>
      <c r="AA5629"/>
      <c r="AC5629"/>
      <c r="AD5629"/>
      <c r="AE5629"/>
      <c r="AG5629"/>
      <c r="AH5629"/>
      <c r="AI5629"/>
      <c r="AK5629"/>
      <c r="AL5629"/>
      <c r="AM5629"/>
      <c r="AO5629"/>
      <c r="AP5629"/>
      <c r="AQ5629"/>
      <c r="AS5629"/>
      <c r="AT5629"/>
      <c r="AU5629"/>
      <c r="AW5629"/>
      <c r="AX5629"/>
      <c r="AY5629"/>
      <c r="BA5629"/>
      <c r="BB5629"/>
      <c r="BC5629"/>
      <c r="BE5629"/>
      <c r="BF5629"/>
      <c r="BG5629"/>
      <c r="BI5629"/>
      <c r="BJ5629"/>
      <c r="BK5629"/>
      <c r="BM5629"/>
      <c r="BN5629"/>
      <c r="BO5629"/>
    </row>
    <row r="5630" spans="1:67">
      <c r="A5630"/>
      <c r="B5630"/>
      <c r="C5630"/>
      <c r="E5630"/>
      <c r="F5630"/>
      <c r="G5630"/>
      <c r="I5630"/>
      <c r="J5630"/>
      <c r="K5630"/>
      <c r="M5630"/>
      <c r="N5630"/>
      <c r="O5630"/>
      <c r="Q5630"/>
      <c r="R5630"/>
      <c r="S5630"/>
      <c r="U5630"/>
      <c r="V5630"/>
      <c r="W5630"/>
      <c r="Y5630"/>
      <c r="Z5630"/>
      <c r="AA5630"/>
      <c r="AC5630"/>
      <c r="AD5630"/>
      <c r="AE5630"/>
      <c r="AG5630"/>
      <c r="AH5630"/>
      <c r="AI5630"/>
      <c r="AK5630"/>
      <c r="AL5630"/>
      <c r="AM5630"/>
      <c r="AO5630"/>
      <c r="AP5630"/>
      <c r="AQ5630"/>
      <c r="AS5630"/>
      <c r="AT5630"/>
      <c r="AU5630"/>
      <c r="AW5630"/>
      <c r="AX5630"/>
      <c r="AY5630"/>
      <c r="BA5630"/>
      <c r="BB5630"/>
      <c r="BC5630"/>
      <c r="BE5630"/>
      <c r="BF5630"/>
      <c r="BG5630"/>
      <c r="BI5630"/>
      <c r="BJ5630"/>
      <c r="BK5630"/>
      <c r="BM5630"/>
      <c r="BN5630"/>
      <c r="BO5630"/>
    </row>
    <row r="5631" spans="1:67">
      <c r="A5631"/>
      <c r="B5631"/>
      <c r="C5631"/>
      <c r="E5631"/>
      <c r="F5631"/>
      <c r="G5631"/>
      <c r="I5631"/>
      <c r="J5631"/>
      <c r="K5631"/>
      <c r="M5631"/>
      <c r="N5631"/>
      <c r="O5631"/>
      <c r="Q5631"/>
      <c r="R5631"/>
      <c r="S5631"/>
      <c r="U5631"/>
      <c r="V5631"/>
      <c r="W5631"/>
      <c r="Y5631"/>
      <c r="Z5631"/>
      <c r="AA5631"/>
      <c r="AC5631"/>
      <c r="AD5631"/>
      <c r="AE5631"/>
      <c r="AG5631"/>
      <c r="AH5631"/>
      <c r="AI5631"/>
      <c r="AK5631"/>
      <c r="AL5631"/>
      <c r="AM5631"/>
      <c r="AO5631"/>
      <c r="AP5631"/>
      <c r="AQ5631"/>
      <c r="AS5631"/>
      <c r="AT5631"/>
      <c r="AU5631"/>
      <c r="AW5631"/>
      <c r="AX5631"/>
      <c r="AY5631"/>
      <c r="BA5631"/>
      <c r="BB5631"/>
      <c r="BC5631"/>
      <c r="BE5631"/>
      <c r="BF5631"/>
      <c r="BG5631"/>
      <c r="BI5631"/>
      <c r="BJ5631"/>
      <c r="BK5631"/>
      <c r="BM5631"/>
      <c r="BN5631"/>
      <c r="BO5631"/>
    </row>
    <row r="5632" spans="1:67">
      <c r="A5632"/>
      <c r="B5632"/>
      <c r="C5632"/>
      <c r="E5632"/>
      <c r="F5632"/>
      <c r="G5632"/>
      <c r="I5632"/>
      <c r="J5632"/>
      <c r="K5632"/>
      <c r="M5632"/>
      <c r="N5632"/>
      <c r="O5632"/>
      <c r="Q5632"/>
      <c r="R5632"/>
      <c r="S5632"/>
      <c r="U5632"/>
      <c r="V5632"/>
      <c r="W5632"/>
      <c r="Y5632"/>
      <c r="Z5632"/>
      <c r="AA5632"/>
      <c r="AC5632"/>
      <c r="AD5632"/>
      <c r="AE5632"/>
      <c r="AG5632"/>
      <c r="AH5632"/>
      <c r="AI5632"/>
      <c r="AK5632"/>
      <c r="AL5632"/>
      <c r="AM5632"/>
      <c r="AO5632"/>
      <c r="AP5632"/>
      <c r="AQ5632"/>
      <c r="AS5632"/>
      <c r="AT5632"/>
      <c r="AU5632"/>
      <c r="AW5632"/>
      <c r="AX5632"/>
      <c r="AY5632"/>
      <c r="BA5632"/>
      <c r="BB5632"/>
      <c r="BC5632"/>
      <c r="BE5632"/>
      <c r="BF5632"/>
      <c r="BG5632"/>
      <c r="BI5632"/>
      <c r="BJ5632"/>
      <c r="BK5632"/>
      <c r="BM5632"/>
      <c r="BN5632"/>
      <c r="BO5632"/>
    </row>
    <row r="5633" spans="1:67">
      <c r="A5633"/>
      <c r="B5633"/>
      <c r="C5633"/>
      <c r="E5633"/>
      <c r="F5633"/>
      <c r="G5633"/>
      <c r="I5633"/>
      <c r="J5633"/>
      <c r="K5633"/>
      <c r="M5633"/>
      <c r="N5633"/>
      <c r="O5633"/>
      <c r="Q5633"/>
      <c r="R5633"/>
      <c r="S5633"/>
      <c r="U5633"/>
      <c r="V5633"/>
      <c r="W5633"/>
      <c r="Y5633"/>
      <c r="Z5633"/>
      <c r="AA5633"/>
      <c r="AC5633"/>
      <c r="AD5633"/>
      <c r="AE5633"/>
      <c r="AG5633"/>
      <c r="AH5633"/>
      <c r="AI5633"/>
      <c r="AK5633"/>
      <c r="AL5633"/>
      <c r="AM5633"/>
      <c r="AO5633"/>
      <c r="AP5633"/>
      <c r="AQ5633"/>
      <c r="AS5633"/>
      <c r="AT5633"/>
      <c r="AU5633"/>
      <c r="AW5633"/>
      <c r="AX5633"/>
      <c r="AY5633"/>
      <c r="BA5633"/>
      <c r="BB5633"/>
      <c r="BC5633"/>
      <c r="BE5633"/>
      <c r="BF5633"/>
      <c r="BG5633"/>
      <c r="BI5633"/>
      <c r="BJ5633"/>
      <c r="BK5633"/>
      <c r="BM5633"/>
      <c r="BN5633"/>
      <c r="BO5633"/>
    </row>
    <row r="5634" spans="1:67">
      <c r="A5634"/>
      <c r="B5634"/>
      <c r="C5634"/>
      <c r="E5634"/>
      <c r="F5634"/>
      <c r="G5634"/>
      <c r="I5634"/>
      <c r="J5634"/>
      <c r="K5634"/>
      <c r="M5634"/>
      <c r="N5634"/>
      <c r="O5634"/>
      <c r="Q5634"/>
      <c r="R5634"/>
      <c r="S5634"/>
      <c r="U5634"/>
      <c r="V5634"/>
      <c r="W5634"/>
      <c r="Y5634"/>
      <c r="Z5634"/>
      <c r="AA5634"/>
      <c r="AC5634"/>
      <c r="AD5634"/>
      <c r="AE5634"/>
      <c r="AG5634"/>
      <c r="AH5634"/>
      <c r="AI5634"/>
      <c r="AK5634"/>
      <c r="AL5634"/>
      <c r="AM5634"/>
      <c r="AO5634"/>
      <c r="AP5634"/>
      <c r="AQ5634"/>
      <c r="AS5634"/>
      <c r="AT5634"/>
      <c r="AU5634"/>
      <c r="AW5634"/>
      <c r="AX5634"/>
      <c r="AY5634"/>
      <c r="BA5634"/>
      <c r="BB5634"/>
      <c r="BC5634"/>
      <c r="BE5634"/>
      <c r="BF5634"/>
      <c r="BG5634"/>
      <c r="BI5634"/>
      <c r="BJ5634"/>
      <c r="BK5634"/>
      <c r="BM5634"/>
      <c r="BN5634"/>
      <c r="BO5634"/>
    </row>
    <row r="5635" spans="1:67">
      <c r="A5635"/>
      <c r="B5635"/>
      <c r="C5635"/>
      <c r="E5635"/>
      <c r="F5635"/>
      <c r="G5635"/>
      <c r="I5635"/>
      <c r="J5635"/>
      <c r="K5635"/>
      <c r="M5635"/>
      <c r="N5635"/>
      <c r="O5635"/>
      <c r="Q5635"/>
      <c r="R5635"/>
      <c r="S5635"/>
      <c r="U5635"/>
      <c r="V5635"/>
      <c r="W5635"/>
      <c r="Y5635"/>
      <c r="Z5635"/>
      <c r="AA5635"/>
      <c r="AC5635"/>
      <c r="AD5635"/>
      <c r="AE5635"/>
      <c r="AG5635"/>
      <c r="AH5635"/>
      <c r="AI5635"/>
      <c r="AK5635"/>
      <c r="AL5635"/>
      <c r="AM5635"/>
      <c r="AO5635"/>
      <c r="AP5635"/>
      <c r="AQ5635"/>
      <c r="AS5635"/>
      <c r="AT5635"/>
      <c r="AU5635"/>
      <c r="AW5635"/>
      <c r="AX5635"/>
      <c r="AY5635"/>
      <c r="BA5635"/>
      <c r="BB5635"/>
      <c r="BC5635"/>
      <c r="BE5635"/>
      <c r="BF5635"/>
      <c r="BG5635"/>
      <c r="BI5635"/>
      <c r="BJ5635"/>
      <c r="BK5635"/>
      <c r="BM5635"/>
      <c r="BN5635"/>
      <c r="BO5635"/>
    </row>
    <row r="5636" spans="1:67">
      <c r="A5636"/>
      <c r="B5636"/>
      <c r="C5636"/>
      <c r="E5636"/>
      <c r="F5636"/>
      <c r="G5636"/>
      <c r="I5636"/>
      <c r="J5636"/>
      <c r="K5636"/>
      <c r="M5636"/>
      <c r="N5636"/>
      <c r="O5636"/>
      <c r="Q5636"/>
      <c r="R5636"/>
      <c r="S5636"/>
      <c r="U5636"/>
      <c r="V5636"/>
      <c r="W5636"/>
      <c r="Y5636"/>
      <c r="Z5636"/>
      <c r="AA5636"/>
      <c r="AC5636"/>
      <c r="AD5636"/>
      <c r="AE5636"/>
      <c r="AG5636"/>
      <c r="AH5636"/>
      <c r="AI5636"/>
      <c r="AK5636"/>
      <c r="AL5636"/>
      <c r="AM5636"/>
      <c r="AO5636"/>
      <c r="AP5636"/>
      <c r="AQ5636"/>
      <c r="AS5636"/>
      <c r="AT5636"/>
      <c r="AU5636"/>
      <c r="AW5636"/>
      <c r="AX5636"/>
      <c r="AY5636"/>
      <c r="BA5636"/>
      <c r="BB5636"/>
      <c r="BC5636"/>
      <c r="BE5636"/>
      <c r="BF5636"/>
      <c r="BG5636"/>
      <c r="BI5636"/>
      <c r="BJ5636"/>
      <c r="BK5636"/>
      <c r="BM5636"/>
      <c r="BN5636"/>
      <c r="BO5636"/>
    </row>
    <row r="5637" spans="1:67">
      <c r="A5637"/>
      <c r="B5637"/>
      <c r="C5637"/>
      <c r="E5637"/>
      <c r="F5637"/>
      <c r="G5637"/>
      <c r="I5637"/>
      <c r="J5637"/>
      <c r="K5637"/>
      <c r="M5637"/>
      <c r="N5637"/>
      <c r="O5637"/>
      <c r="Q5637"/>
      <c r="R5637"/>
      <c r="S5637"/>
      <c r="U5637"/>
      <c r="V5637"/>
      <c r="W5637"/>
      <c r="Y5637"/>
      <c r="Z5637"/>
      <c r="AA5637"/>
      <c r="AC5637"/>
      <c r="AD5637"/>
      <c r="AE5637"/>
      <c r="AG5637"/>
      <c r="AH5637"/>
      <c r="AI5637"/>
      <c r="AK5637"/>
      <c r="AL5637"/>
      <c r="AM5637"/>
      <c r="AO5637"/>
      <c r="AP5637"/>
      <c r="AQ5637"/>
      <c r="AS5637"/>
      <c r="AT5637"/>
      <c r="AU5637"/>
      <c r="AW5637"/>
      <c r="AX5637"/>
      <c r="AY5637"/>
      <c r="BA5637"/>
      <c r="BB5637"/>
      <c r="BC5637"/>
      <c r="BE5637"/>
      <c r="BF5637"/>
      <c r="BG5637"/>
      <c r="BI5637"/>
      <c r="BJ5637"/>
      <c r="BK5637"/>
      <c r="BM5637"/>
      <c r="BN5637"/>
      <c r="BO5637"/>
    </row>
    <row r="5638" spans="1:67">
      <c r="A5638"/>
      <c r="B5638"/>
      <c r="C5638"/>
      <c r="E5638"/>
      <c r="F5638"/>
      <c r="G5638"/>
      <c r="I5638"/>
      <c r="J5638"/>
      <c r="K5638"/>
      <c r="M5638"/>
      <c r="N5638"/>
      <c r="O5638"/>
      <c r="Q5638"/>
      <c r="R5638"/>
      <c r="S5638"/>
      <c r="U5638"/>
      <c r="V5638"/>
      <c r="W5638"/>
      <c r="Y5638"/>
      <c r="Z5638"/>
      <c r="AA5638"/>
      <c r="AC5638"/>
      <c r="AD5638"/>
      <c r="AE5638"/>
      <c r="AG5638"/>
      <c r="AH5638"/>
      <c r="AI5638"/>
      <c r="AK5638"/>
      <c r="AL5638"/>
      <c r="AM5638"/>
      <c r="AO5638"/>
      <c r="AP5638"/>
      <c r="AQ5638"/>
      <c r="AS5638"/>
      <c r="AT5638"/>
      <c r="AU5638"/>
      <c r="AW5638"/>
      <c r="AX5638"/>
      <c r="AY5638"/>
      <c r="BA5638"/>
      <c r="BB5638"/>
      <c r="BC5638"/>
      <c r="BE5638"/>
      <c r="BF5638"/>
      <c r="BG5638"/>
      <c r="BI5638"/>
      <c r="BJ5638"/>
      <c r="BK5638"/>
      <c r="BM5638"/>
      <c r="BN5638"/>
      <c r="BO5638"/>
    </row>
    <row r="5639" spans="1:67">
      <c r="A5639"/>
      <c r="B5639"/>
      <c r="C5639"/>
      <c r="E5639"/>
      <c r="F5639"/>
      <c r="G5639"/>
      <c r="I5639"/>
      <c r="J5639"/>
      <c r="K5639"/>
      <c r="M5639"/>
      <c r="N5639"/>
      <c r="O5639"/>
      <c r="Q5639"/>
      <c r="R5639"/>
      <c r="S5639"/>
      <c r="U5639"/>
      <c r="V5639"/>
      <c r="W5639"/>
      <c r="Y5639"/>
      <c r="Z5639"/>
      <c r="AA5639"/>
      <c r="AC5639"/>
      <c r="AD5639"/>
      <c r="AE5639"/>
      <c r="AG5639"/>
      <c r="AH5639"/>
      <c r="AI5639"/>
      <c r="AK5639"/>
      <c r="AL5639"/>
      <c r="AM5639"/>
      <c r="AO5639"/>
      <c r="AP5639"/>
      <c r="AQ5639"/>
      <c r="AS5639"/>
      <c r="AT5639"/>
      <c r="AU5639"/>
      <c r="AW5639"/>
      <c r="AX5639"/>
      <c r="AY5639"/>
      <c r="BA5639"/>
      <c r="BB5639"/>
      <c r="BC5639"/>
      <c r="BE5639"/>
      <c r="BF5639"/>
      <c r="BG5639"/>
      <c r="BI5639"/>
      <c r="BJ5639"/>
      <c r="BK5639"/>
      <c r="BM5639"/>
      <c r="BN5639"/>
      <c r="BO5639"/>
    </row>
    <row r="5640" spans="1:67">
      <c r="A5640"/>
      <c r="B5640"/>
      <c r="C5640"/>
      <c r="E5640"/>
      <c r="F5640"/>
      <c r="G5640"/>
      <c r="I5640"/>
      <c r="J5640"/>
      <c r="K5640"/>
      <c r="M5640"/>
      <c r="N5640"/>
      <c r="O5640"/>
      <c r="Q5640"/>
      <c r="R5640"/>
      <c r="S5640"/>
      <c r="U5640"/>
      <c r="V5640"/>
      <c r="W5640"/>
      <c r="Y5640"/>
      <c r="Z5640"/>
      <c r="AA5640"/>
      <c r="AC5640"/>
      <c r="AD5640"/>
      <c r="AE5640"/>
      <c r="AG5640"/>
      <c r="AH5640"/>
      <c r="AI5640"/>
      <c r="AK5640"/>
      <c r="AL5640"/>
      <c r="AM5640"/>
      <c r="AO5640"/>
      <c r="AP5640"/>
      <c r="AQ5640"/>
      <c r="AS5640"/>
      <c r="AT5640"/>
      <c r="AU5640"/>
      <c r="AW5640"/>
      <c r="AX5640"/>
      <c r="AY5640"/>
      <c r="BA5640"/>
      <c r="BB5640"/>
      <c r="BC5640"/>
      <c r="BE5640"/>
      <c r="BF5640"/>
      <c r="BG5640"/>
      <c r="BI5640"/>
      <c r="BJ5640"/>
      <c r="BK5640"/>
      <c r="BM5640"/>
      <c r="BN5640"/>
      <c r="BO5640"/>
    </row>
    <row r="5641" spans="1:67">
      <c r="A5641"/>
      <c r="B5641"/>
      <c r="C5641"/>
      <c r="E5641"/>
      <c r="F5641"/>
      <c r="G5641"/>
      <c r="I5641"/>
      <c r="J5641"/>
      <c r="K5641"/>
      <c r="M5641"/>
      <c r="N5641"/>
      <c r="O5641"/>
      <c r="Q5641"/>
      <c r="R5641"/>
      <c r="S5641"/>
      <c r="U5641"/>
      <c r="V5641"/>
      <c r="W5641"/>
      <c r="Y5641"/>
      <c r="Z5641"/>
      <c r="AA5641"/>
      <c r="AC5641"/>
      <c r="AD5641"/>
      <c r="AE5641"/>
      <c r="AG5641"/>
      <c r="AH5641"/>
      <c r="AI5641"/>
      <c r="AK5641"/>
      <c r="AL5641"/>
      <c r="AM5641"/>
      <c r="AO5641"/>
      <c r="AP5641"/>
      <c r="AQ5641"/>
      <c r="AS5641"/>
      <c r="AT5641"/>
      <c r="AU5641"/>
      <c r="AW5641"/>
      <c r="AX5641"/>
      <c r="AY5641"/>
      <c r="BA5641"/>
      <c r="BB5641"/>
      <c r="BC5641"/>
      <c r="BE5641"/>
      <c r="BF5641"/>
      <c r="BG5641"/>
      <c r="BI5641"/>
      <c r="BJ5641"/>
      <c r="BK5641"/>
      <c r="BM5641"/>
      <c r="BN5641"/>
      <c r="BO5641"/>
    </row>
    <row r="5642" spans="1:67">
      <c r="A5642"/>
      <c r="B5642"/>
      <c r="C5642"/>
      <c r="E5642"/>
      <c r="F5642"/>
      <c r="G5642"/>
      <c r="I5642"/>
      <c r="J5642"/>
      <c r="K5642"/>
      <c r="M5642"/>
      <c r="N5642"/>
      <c r="O5642"/>
      <c r="Q5642"/>
      <c r="R5642"/>
      <c r="S5642"/>
      <c r="U5642"/>
      <c r="V5642"/>
      <c r="W5642"/>
      <c r="Y5642"/>
      <c r="Z5642"/>
      <c r="AA5642"/>
      <c r="AC5642"/>
      <c r="AD5642"/>
      <c r="AE5642"/>
      <c r="AG5642"/>
      <c r="AH5642"/>
      <c r="AI5642"/>
      <c r="AK5642"/>
      <c r="AL5642"/>
      <c r="AM5642"/>
      <c r="AO5642"/>
      <c r="AP5642"/>
      <c r="AQ5642"/>
      <c r="AS5642"/>
      <c r="AT5642"/>
      <c r="AU5642"/>
      <c r="AW5642"/>
      <c r="AX5642"/>
      <c r="AY5642"/>
      <c r="BA5642"/>
      <c r="BB5642"/>
      <c r="BC5642"/>
      <c r="BE5642"/>
      <c r="BF5642"/>
      <c r="BG5642"/>
      <c r="BI5642"/>
      <c r="BJ5642"/>
      <c r="BK5642"/>
      <c r="BM5642"/>
      <c r="BN5642"/>
      <c r="BO5642"/>
    </row>
    <row r="5643" spans="1:67">
      <c r="A5643"/>
      <c r="B5643"/>
      <c r="C5643"/>
      <c r="E5643"/>
      <c r="F5643"/>
      <c r="G5643"/>
      <c r="I5643"/>
      <c r="J5643"/>
      <c r="K5643"/>
      <c r="M5643"/>
      <c r="N5643"/>
      <c r="O5643"/>
      <c r="Q5643"/>
      <c r="R5643"/>
      <c r="S5643"/>
      <c r="U5643"/>
      <c r="V5643"/>
      <c r="W5643"/>
      <c r="Y5643"/>
      <c r="Z5643"/>
      <c r="AA5643"/>
      <c r="AC5643"/>
      <c r="AD5643"/>
      <c r="AE5643"/>
      <c r="AG5643"/>
      <c r="AH5643"/>
      <c r="AI5643"/>
      <c r="AK5643"/>
      <c r="AL5643"/>
      <c r="AM5643"/>
      <c r="AO5643"/>
      <c r="AP5643"/>
      <c r="AQ5643"/>
      <c r="AS5643"/>
      <c r="AT5643"/>
      <c r="AU5643"/>
      <c r="AW5643"/>
      <c r="AX5643"/>
      <c r="AY5643"/>
      <c r="BA5643"/>
      <c r="BB5643"/>
      <c r="BC5643"/>
      <c r="BE5643"/>
      <c r="BF5643"/>
      <c r="BG5643"/>
      <c r="BI5643"/>
      <c r="BJ5643"/>
      <c r="BK5643"/>
      <c r="BM5643"/>
      <c r="BN5643"/>
      <c r="BO5643"/>
    </row>
    <row r="5644" spans="1:67">
      <c r="A5644"/>
      <c r="B5644"/>
      <c r="C5644"/>
      <c r="E5644"/>
      <c r="F5644"/>
      <c r="G5644"/>
      <c r="I5644"/>
      <c r="J5644"/>
      <c r="K5644"/>
      <c r="M5644"/>
      <c r="N5644"/>
      <c r="O5644"/>
      <c r="Q5644"/>
      <c r="R5644"/>
      <c r="S5644"/>
      <c r="U5644"/>
      <c r="V5644"/>
      <c r="W5644"/>
      <c r="Y5644"/>
      <c r="Z5644"/>
      <c r="AA5644"/>
      <c r="AC5644"/>
      <c r="AD5644"/>
      <c r="AE5644"/>
      <c r="AG5644"/>
      <c r="AH5644"/>
      <c r="AI5644"/>
      <c r="AK5644"/>
      <c r="AL5644"/>
      <c r="AM5644"/>
      <c r="AO5644"/>
      <c r="AP5644"/>
      <c r="AQ5644"/>
      <c r="AS5644"/>
      <c r="AT5644"/>
      <c r="AU5644"/>
      <c r="AW5644"/>
      <c r="AX5644"/>
      <c r="AY5644"/>
      <c r="BA5644"/>
      <c r="BB5644"/>
      <c r="BC5644"/>
      <c r="BE5644"/>
      <c r="BF5644"/>
      <c r="BG5644"/>
      <c r="BI5644"/>
      <c r="BJ5644"/>
      <c r="BK5644"/>
      <c r="BM5644"/>
      <c r="BN5644"/>
      <c r="BO5644"/>
    </row>
    <row r="5645" spans="1:67">
      <c r="A5645"/>
      <c r="B5645"/>
      <c r="C5645"/>
      <c r="E5645"/>
      <c r="F5645"/>
      <c r="G5645"/>
      <c r="I5645"/>
      <c r="J5645"/>
      <c r="K5645"/>
      <c r="M5645"/>
      <c r="N5645"/>
      <c r="O5645"/>
      <c r="Q5645"/>
      <c r="R5645"/>
      <c r="S5645"/>
      <c r="U5645"/>
      <c r="V5645"/>
      <c r="W5645"/>
      <c r="Y5645"/>
      <c r="Z5645"/>
      <c r="AA5645"/>
      <c r="AC5645"/>
      <c r="AD5645"/>
      <c r="AE5645"/>
      <c r="AG5645"/>
      <c r="AH5645"/>
      <c r="AI5645"/>
      <c r="AK5645"/>
      <c r="AL5645"/>
      <c r="AM5645"/>
      <c r="AO5645"/>
      <c r="AP5645"/>
      <c r="AQ5645"/>
      <c r="AS5645"/>
      <c r="AT5645"/>
      <c r="AU5645"/>
      <c r="AW5645"/>
      <c r="AX5645"/>
      <c r="AY5645"/>
      <c r="BA5645"/>
      <c r="BB5645"/>
      <c r="BC5645"/>
      <c r="BE5645"/>
      <c r="BF5645"/>
      <c r="BG5645"/>
      <c r="BI5645"/>
      <c r="BJ5645"/>
      <c r="BK5645"/>
      <c r="BM5645"/>
      <c r="BN5645"/>
      <c r="BO5645"/>
    </row>
    <row r="5646" spans="1:67">
      <c r="A5646"/>
      <c r="B5646"/>
      <c r="C5646"/>
      <c r="E5646"/>
      <c r="F5646"/>
      <c r="G5646"/>
      <c r="I5646"/>
      <c r="J5646"/>
      <c r="K5646"/>
      <c r="M5646"/>
      <c r="N5646"/>
      <c r="O5646"/>
      <c r="Q5646"/>
      <c r="R5646"/>
      <c r="S5646"/>
      <c r="U5646"/>
      <c r="V5646"/>
      <c r="W5646"/>
      <c r="Y5646"/>
      <c r="Z5646"/>
      <c r="AA5646"/>
      <c r="AC5646"/>
      <c r="AD5646"/>
      <c r="AE5646"/>
      <c r="AG5646"/>
      <c r="AH5646"/>
      <c r="AI5646"/>
      <c r="AK5646"/>
      <c r="AL5646"/>
      <c r="AM5646"/>
      <c r="AO5646"/>
      <c r="AP5646"/>
      <c r="AQ5646"/>
      <c r="AS5646"/>
      <c r="AT5646"/>
      <c r="AU5646"/>
      <c r="AW5646"/>
      <c r="AX5646"/>
      <c r="AY5646"/>
      <c r="BA5646"/>
      <c r="BB5646"/>
      <c r="BC5646"/>
      <c r="BE5646"/>
      <c r="BF5646"/>
      <c r="BG5646"/>
      <c r="BI5646"/>
      <c r="BJ5646"/>
      <c r="BK5646"/>
      <c r="BM5646"/>
      <c r="BN5646"/>
      <c r="BO5646"/>
    </row>
    <row r="5647" spans="1:67">
      <c r="A5647"/>
      <c r="B5647"/>
      <c r="C5647"/>
      <c r="E5647"/>
      <c r="F5647"/>
      <c r="G5647"/>
      <c r="I5647"/>
      <c r="J5647"/>
      <c r="K5647"/>
      <c r="M5647"/>
      <c r="N5647"/>
      <c r="O5647"/>
      <c r="Q5647"/>
      <c r="R5647"/>
      <c r="S5647"/>
      <c r="U5647"/>
      <c r="V5647"/>
      <c r="W5647"/>
      <c r="Y5647"/>
      <c r="Z5647"/>
      <c r="AA5647"/>
      <c r="AC5647"/>
      <c r="AD5647"/>
      <c r="AE5647"/>
      <c r="AG5647"/>
      <c r="AH5647"/>
      <c r="AI5647"/>
      <c r="AK5647"/>
      <c r="AL5647"/>
      <c r="AM5647"/>
      <c r="AO5647"/>
      <c r="AP5647"/>
      <c r="AQ5647"/>
      <c r="AS5647"/>
      <c r="AT5647"/>
      <c r="AU5647"/>
      <c r="AW5647"/>
      <c r="AX5647"/>
      <c r="AY5647"/>
      <c r="BA5647"/>
      <c r="BB5647"/>
      <c r="BC5647"/>
      <c r="BE5647"/>
      <c r="BF5647"/>
      <c r="BG5647"/>
      <c r="BI5647"/>
      <c r="BJ5647"/>
      <c r="BK5647"/>
      <c r="BM5647"/>
      <c r="BN5647"/>
      <c r="BO5647"/>
    </row>
    <row r="5648" spans="1:67">
      <c r="A5648"/>
      <c r="B5648"/>
      <c r="C5648"/>
      <c r="E5648"/>
      <c r="F5648"/>
      <c r="G5648"/>
      <c r="I5648"/>
      <c r="J5648"/>
      <c r="K5648"/>
      <c r="M5648"/>
      <c r="N5648"/>
      <c r="O5648"/>
      <c r="Q5648"/>
      <c r="R5648"/>
      <c r="S5648"/>
      <c r="U5648"/>
      <c r="V5648"/>
      <c r="W5648"/>
      <c r="Y5648"/>
      <c r="Z5648"/>
      <c r="AA5648"/>
      <c r="AC5648"/>
      <c r="AD5648"/>
      <c r="AE5648"/>
      <c r="AG5648"/>
      <c r="AH5648"/>
      <c r="AI5648"/>
      <c r="AK5648"/>
      <c r="AL5648"/>
      <c r="AM5648"/>
      <c r="AO5648"/>
      <c r="AP5648"/>
      <c r="AQ5648"/>
      <c r="AS5648"/>
      <c r="AT5648"/>
      <c r="AU5648"/>
      <c r="AW5648"/>
      <c r="AX5648"/>
      <c r="AY5648"/>
      <c r="BA5648"/>
      <c r="BB5648"/>
      <c r="BC5648"/>
      <c r="BE5648"/>
      <c r="BF5648"/>
      <c r="BG5648"/>
      <c r="BI5648"/>
      <c r="BJ5648"/>
      <c r="BK5648"/>
      <c r="BM5648"/>
      <c r="BN5648"/>
      <c r="BO5648"/>
    </row>
    <row r="5649" spans="1:67">
      <c r="A5649"/>
      <c r="B5649"/>
      <c r="C5649"/>
      <c r="E5649"/>
      <c r="F5649"/>
      <c r="G5649"/>
      <c r="I5649"/>
      <c r="J5649"/>
      <c r="K5649"/>
      <c r="M5649"/>
      <c r="N5649"/>
      <c r="O5649"/>
      <c r="Q5649"/>
      <c r="R5649"/>
      <c r="S5649"/>
      <c r="U5649"/>
      <c r="V5649"/>
      <c r="W5649"/>
      <c r="Y5649"/>
      <c r="Z5649"/>
      <c r="AA5649"/>
      <c r="AC5649"/>
      <c r="AD5649"/>
      <c r="AE5649"/>
      <c r="AG5649"/>
      <c r="AH5649"/>
      <c r="AI5649"/>
      <c r="AK5649"/>
      <c r="AL5649"/>
      <c r="AM5649"/>
      <c r="AO5649"/>
      <c r="AP5649"/>
      <c r="AQ5649"/>
      <c r="AS5649"/>
      <c r="AT5649"/>
      <c r="AU5649"/>
      <c r="AW5649"/>
      <c r="AX5649"/>
      <c r="AY5649"/>
      <c r="BA5649"/>
      <c r="BB5649"/>
      <c r="BC5649"/>
      <c r="BE5649"/>
      <c r="BF5649"/>
      <c r="BG5649"/>
      <c r="BI5649"/>
      <c r="BJ5649"/>
      <c r="BK5649"/>
      <c r="BM5649"/>
      <c r="BN5649"/>
      <c r="BO5649"/>
    </row>
    <row r="5650" spans="1:67">
      <c r="A5650"/>
      <c r="B5650"/>
      <c r="C5650"/>
      <c r="E5650"/>
      <c r="F5650"/>
      <c r="G5650"/>
      <c r="I5650"/>
      <c r="J5650"/>
      <c r="K5650"/>
      <c r="M5650"/>
      <c r="N5650"/>
      <c r="O5650"/>
      <c r="Q5650"/>
      <c r="R5650"/>
      <c r="S5650"/>
      <c r="U5650"/>
      <c r="V5650"/>
      <c r="W5650"/>
      <c r="Y5650"/>
      <c r="Z5650"/>
      <c r="AA5650"/>
      <c r="AC5650"/>
      <c r="AD5650"/>
      <c r="AE5650"/>
      <c r="AG5650"/>
      <c r="AH5650"/>
      <c r="AI5650"/>
      <c r="AK5650"/>
      <c r="AL5650"/>
      <c r="AM5650"/>
      <c r="AO5650"/>
      <c r="AP5650"/>
      <c r="AQ5650"/>
      <c r="AS5650"/>
      <c r="AT5650"/>
      <c r="AU5650"/>
      <c r="AW5650"/>
      <c r="AX5650"/>
      <c r="AY5650"/>
      <c r="BA5650"/>
      <c r="BB5650"/>
      <c r="BC5650"/>
      <c r="BE5650"/>
      <c r="BF5650"/>
      <c r="BG5650"/>
      <c r="BI5650"/>
      <c r="BJ5650"/>
      <c r="BK5650"/>
      <c r="BM5650"/>
      <c r="BN5650"/>
      <c r="BO5650"/>
    </row>
    <row r="5651" spans="1:67">
      <c r="A5651"/>
      <c r="B5651"/>
      <c r="C5651"/>
      <c r="E5651"/>
      <c r="F5651"/>
      <c r="G5651"/>
      <c r="I5651"/>
      <c r="J5651"/>
      <c r="K5651"/>
      <c r="M5651"/>
      <c r="N5651"/>
      <c r="O5651"/>
      <c r="Q5651"/>
      <c r="R5651"/>
      <c r="S5651"/>
      <c r="U5651"/>
      <c r="V5651"/>
      <c r="W5651"/>
      <c r="Y5651"/>
      <c r="Z5651"/>
      <c r="AA5651"/>
      <c r="AC5651"/>
      <c r="AD5651"/>
      <c r="AE5651"/>
      <c r="AG5651"/>
      <c r="AH5651"/>
      <c r="AI5651"/>
      <c r="AK5651"/>
      <c r="AL5651"/>
      <c r="AM5651"/>
      <c r="AO5651"/>
      <c r="AP5651"/>
      <c r="AQ5651"/>
      <c r="AS5651"/>
      <c r="AT5651"/>
      <c r="AU5651"/>
      <c r="AW5651"/>
      <c r="AX5651"/>
      <c r="AY5651"/>
      <c r="BA5651"/>
      <c r="BB5651"/>
      <c r="BC5651"/>
      <c r="BE5651"/>
      <c r="BF5651"/>
      <c r="BG5651"/>
      <c r="BI5651"/>
      <c r="BJ5651"/>
      <c r="BK5651"/>
      <c r="BM5651"/>
      <c r="BN5651"/>
      <c r="BO5651"/>
    </row>
    <row r="5652" spans="1:67">
      <c r="A5652"/>
      <c r="B5652"/>
      <c r="C5652"/>
      <c r="E5652"/>
      <c r="F5652"/>
      <c r="G5652"/>
      <c r="I5652"/>
      <c r="J5652"/>
      <c r="K5652"/>
      <c r="M5652"/>
      <c r="N5652"/>
      <c r="O5652"/>
      <c r="Q5652"/>
      <c r="R5652"/>
      <c r="S5652"/>
      <c r="U5652"/>
      <c r="V5652"/>
      <c r="W5652"/>
      <c r="Y5652"/>
      <c r="Z5652"/>
      <c r="AA5652"/>
      <c r="AC5652"/>
      <c r="AD5652"/>
      <c r="AE5652"/>
      <c r="AG5652"/>
      <c r="AH5652"/>
      <c r="AI5652"/>
      <c r="AK5652"/>
      <c r="AL5652"/>
      <c r="AM5652"/>
      <c r="AO5652"/>
      <c r="AP5652"/>
      <c r="AQ5652"/>
      <c r="AS5652"/>
      <c r="AT5652"/>
      <c r="AU5652"/>
      <c r="AW5652"/>
      <c r="AX5652"/>
      <c r="AY5652"/>
      <c r="BA5652"/>
      <c r="BB5652"/>
      <c r="BC5652"/>
      <c r="BE5652"/>
      <c r="BF5652"/>
      <c r="BG5652"/>
      <c r="BI5652"/>
      <c r="BJ5652"/>
      <c r="BK5652"/>
      <c r="BM5652"/>
      <c r="BN5652"/>
      <c r="BO5652"/>
    </row>
    <row r="5653" spans="1:67">
      <c r="A5653"/>
      <c r="B5653"/>
      <c r="C5653"/>
      <c r="E5653"/>
      <c r="F5653"/>
      <c r="G5653"/>
      <c r="I5653"/>
      <c r="J5653"/>
      <c r="K5653"/>
      <c r="M5653"/>
      <c r="N5653"/>
      <c r="O5653"/>
      <c r="Q5653"/>
      <c r="R5653"/>
      <c r="S5653"/>
      <c r="U5653"/>
      <c r="V5653"/>
      <c r="W5653"/>
      <c r="Y5653"/>
      <c r="Z5653"/>
      <c r="AA5653"/>
      <c r="AC5653"/>
      <c r="AD5653"/>
      <c r="AE5653"/>
      <c r="AG5653"/>
      <c r="AH5653"/>
      <c r="AI5653"/>
      <c r="AK5653"/>
      <c r="AL5653"/>
      <c r="AM5653"/>
      <c r="AO5653"/>
      <c r="AP5653"/>
      <c r="AQ5653"/>
      <c r="AS5653"/>
      <c r="AT5653"/>
      <c r="AU5653"/>
      <c r="AW5653"/>
      <c r="AX5653"/>
      <c r="AY5653"/>
      <c r="BA5653"/>
      <c r="BB5653"/>
      <c r="BC5653"/>
      <c r="BE5653"/>
      <c r="BF5653"/>
      <c r="BG5653"/>
      <c r="BI5653"/>
      <c r="BJ5653"/>
      <c r="BK5653"/>
      <c r="BM5653"/>
      <c r="BN5653"/>
      <c r="BO5653"/>
    </row>
    <row r="5654" spans="1:67">
      <c r="A5654"/>
      <c r="B5654"/>
      <c r="C5654"/>
      <c r="E5654"/>
      <c r="F5654"/>
      <c r="G5654"/>
      <c r="I5654"/>
      <c r="J5654"/>
      <c r="K5654"/>
      <c r="M5654"/>
      <c r="N5654"/>
      <c r="O5654"/>
      <c r="Q5654"/>
      <c r="R5654"/>
      <c r="S5654"/>
      <c r="U5654"/>
      <c r="V5654"/>
      <c r="W5654"/>
      <c r="Y5654"/>
      <c r="Z5654"/>
      <c r="AA5654"/>
      <c r="AC5654"/>
      <c r="AD5654"/>
      <c r="AE5654"/>
      <c r="AG5654"/>
      <c r="AH5654"/>
      <c r="AI5654"/>
      <c r="AK5654"/>
      <c r="AL5654"/>
      <c r="AM5654"/>
      <c r="AO5654"/>
      <c r="AP5654"/>
      <c r="AQ5654"/>
      <c r="AS5654"/>
      <c r="AT5654"/>
      <c r="AU5654"/>
      <c r="AW5654"/>
      <c r="AX5654"/>
      <c r="AY5654"/>
      <c r="BA5654"/>
      <c r="BB5654"/>
      <c r="BC5654"/>
      <c r="BE5654"/>
      <c r="BF5654"/>
      <c r="BG5654"/>
      <c r="BI5654"/>
      <c r="BJ5654"/>
      <c r="BK5654"/>
      <c r="BM5654"/>
      <c r="BN5654"/>
      <c r="BO5654"/>
    </row>
    <row r="5655" spans="1:67">
      <c r="A5655"/>
      <c r="B5655"/>
      <c r="C5655"/>
      <c r="E5655"/>
      <c r="F5655"/>
      <c r="G5655"/>
      <c r="I5655"/>
      <c r="J5655"/>
      <c r="K5655"/>
      <c r="M5655"/>
      <c r="N5655"/>
      <c r="O5655"/>
      <c r="Q5655"/>
      <c r="R5655"/>
      <c r="S5655"/>
      <c r="U5655"/>
      <c r="V5655"/>
      <c r="W5655"/>
      <c r="Y5655"/>
      <c r="Z5655"/>
      <c r="AA5655"/>
      <c r="AC5655"/>
      <c r="AD5655"/>
      <c r="AE5655"/>
      <c r="AG5655"/>
      <c r="AH5655"/>
      <c r="AI5655"/>
      <c r="AK5655"/>
      <c r="AL5655"/>
      <c r="AM5655"/>
      <c r="AO5655"/>
      <c r="AP5655"/>
      <c r="AQ5655"/>
      <c r="AS5655"/>
      <c r="AT5655"/>
      <c r="AU5655"/>
      <c r="AW5655"/>
      <c r="AX5655"/>
      <c r="AY5655"/>
      <c r="BA5655"/>
      <c r="BB5655"/>
      <c r="BC5655"/>
      <c r="BE5655"/>
      <c r="BF5655"/>
      <c r="BG5655"/>
      <c r="BI5655"/>
      <c r="BJ5655"/>
      <c r="BK5655"/>
      <c r="BM5655"/>
      <c r="BN5655"/>
      <c r="BO5655"/>
    </row>
    <row r="5656" spans="1:67">
      <c r="A5656"/>
      <c r="B5656"/>
      <c r="C5656"/>
      <c r="E5656"/>
      <c r="F5656"/>
      <c r="G5656"/>
      <c r="I5656"/>
      <c r="J5656"/>
      <c r="K5656"/>
      <c r="M5656"/>
      <c r="N5656"/>
      <c r="O5656"/>
      <c r="Q5656"/>
      <c r="R5656"/>
      <c r="S5656"/>
      <c r="U5656"/>
      <c r="V5656"/>
      <c r="W5656"/>
      <c r="Y5656"/>
      <c r="Z5656"/>
      <c r="AA5656"/>
      <c r="AC5656"/>
      <c r="AD5656"/>
      <c r="AE5656"/>
      <c r="AG5656"/>
      <c r="AH5656"/>
      <c r="AI5656"/>
      <c r="AK5656"/>
      <c r="AL5656"/>
      <c r="AM5656"/>
      <c r="AO5656"/>
      <c r="AP5656"/>
      <c r="AQ5656"/>
      <c r="AS5656"/>
      <c r="AT5656"/>
      <c r="AU5656"/>
      <c r="AW5656"/>
      <c r="AX5656"/>
      <c r="AY5656"/>
      <c r="BA5656"/>
      <c r="BB5656"/>
      <c r="BC5656"/>
      <c r="BE5656"/>
      <c r="BF5656"/>
      <c r="BG5656"/>
      <c r="BI5656"/>
      <c r="BJ5656"/>
      <c r="BK5656"/>
      <c r="BM5656"/>
      <c r="BN5656"/>
      <c r="BO5656"/>
    </row>
    <row r="5657" spans="1:67">
      <c r="A5657"/>
      <c r="B5657"/>
      <c r="C5657"/>
      <c r="E5657"/>
      <c r="F5657"/>
      <c r="G5657"/>
      <c r="I5657"/>
      <c r="J5657"/>
      <c r="K5657"/>
      <c r="M5657"/>
      <c r="N5657"/>
      <c r="O5657"/>
      <c r="Q5657"/>
      <c r="R5657"/>
      <c r="S5657"/>
      <c r="U5657"/>
      <c r="V5657"/>
      <c r="W5657"/>
      <c r="Y5657"/>
      <c r="Z5657"/>
      <c r="AA5657"/>
      <c r="AC5657"/>
      <c r="AD5657"/>
      <c r="AE5657"/>
      <c r="AG5657"/>
      <c r="AH5657"/>
      <c r="AI5657"/>
      <c r="AK5657"/>
      <c r="AL5657"/>
      <c r="AM5657"/>
      <c r="AO5657"/>
      <c r="AP5657"/>
      <c r="AQ5657"/>
      <c r="AS5657"/>
      <c r="AT5657"/>
      <c r="AU5657"/>
      <c r="AW5657"/>
      <c r="AX5657"/>
      <c r="AY5657"/>
      <c r="BA5657"/>
      <c r="BB5657"/>
      <c r="BC5657"/>
      <c r="BE5657"/>
      <c r="BF5657"/>
      <c r="BG5657"/>
      <c r="BI5657"/>
      <c r="BJ5657"/>
      <c r="BK5657"/>
      <c r="BM5657"/>
      <c r="BN5657"/>
      <c r="BO5657"/>
    </row>
    <row r="5658" spans="1:67">
      <c r="A5658"/>
      <c r="B5658"/>
      <c r="C5658"/>
      <c r="E5658"/>
      <c r="F5658"/>
      <c r="G5658"/>
      <c r="I5658"/>
      <c r="J5658"/>
      <c r="K5658"/>
      <c r="M5658"/>
      <c r="N5658"/>
      <c r="O5658"/>
      <c r="Q5658"/>
      <c r="R5658"/>
      <c r="S5658"/>
      <c r="U5658"/>
      <c r="V5658"/>
      <c r="W5658"/>
      <c r="Y5658"/>
      <c r="Z5658"/>
      <c r="AA5658"/>
      <c r="AC5658"/>
      <c r="AD5658"/>
      <c r="AE5658"/>
      <c r="AG5658"/>
      <c r="AH5658"/>
      <c r="AI5658"/>
      <c r="AK5658"/>
      <c r="AL5658"/>
      <c r="AM5658"/>
      <c r="AO5658"/>
      <c r="AP5658"/>
      <c r="AQ5658"/>
      <c r="AS5658"/>
      <c r="AT5658"/>
      <c r="AU5658"/>
      <c r="AW5658"/>
      <c r="AX5658"/>
      <c r="AY5658"/>
      <c r="BA5658"/>
      <c r="BB5658"/>
      <c r="BC5658"/>
      <c r="BE5658"/>
      <c r="BF5658"/>
      <c r="BG5658"/>
      <c r="BI5658"/>
      <c r="BJ5658"/>
      <c r="BK5658"/>
      <c r="BM5658"/>
      <c r="BN5658"/>
      <c r="BO5658"/>
    </row>
    <row r="5659" spans="1:67">
      <c r="A5659"/>
      <c r="B5659"/>
      <c r="C5659"/>
      <c r="E5659"/>
      <c r="F5659"/>
      <c r="G5659"/>
      <c r="I5659"/>
      <c r="J5659"/>
      <c r="K5659"/>
      <c r="M5659"/>
      <c r="N5659"/>
      <c r="O5659"/>
      <c r="Q5659"/>
      <c r="R5659"/>
      <c r="S5659"/>
      <c r="U5659"/>
      <c r="V5659"/>
      <c r="W5659"/>
      <c r="Y5659"/>
      <c r="Z5659"/>
      <c r="AA5659"/>
      <c r="AC5659"/>
      <c r="AD5659"/>
      <c r="AE5659"/>
      <c r="AG5659"/>
      <c r="AH5659"/>
      <c r="AI5659"/>
      <c r="AK5659"/>
      <c r="AL5659"/>
      <c r="AM5659"/>
      <c r="AO5659"/>
      <c r="AP5659"/>
      <c r="AQ5659"/>
      <c r="AS5659"/>
      <c r="AT5659"/>
      <c r="AU5659"/>
      <c r="AW5659"/>
      <c r="AX5659"/>
      <c r="AY5659"/>
      <c r="BA5659"/>
      <c r="BB5659"/>
      <c r="BC5659"/>
      <c r="BE5659"/>
      <c r="BF5659"/>
      <c r="BG5659"/>
      <c r="BI5659"/>
      <c r="BJ5659"/>
      <c r="BK5659"/>
      <c r="BM5659"/>
      <c r="BN5659"/>
      <c r="BO5659"/>
    </row>
    <row r="5660" spans="1:67">
      <c r="A5660"/>
      <c r="B5660"/>
      <c r="C5660"/>
      <c r="E5660"/>
      <c r="F5660"/>
      <c r="G5660"/>
      <c r="I5660"/>
      <c r="J5660"/>
      <c r="K5660"/>
      <c r="M5660"/>
      <c r="N5660"/>
      <c r="O5660"/>
      <c r="Q5660"/>
      <c r="R5660"/>
      <c r="S5660"/>
      <c r="U5660"/>
      <c r="V5660"/>
      <c r="W5660"/>
      <c r="Y5660"/>
      <c r="Z5660"/>
      <c r="AA5660"/>
      <c r="AC5660"/>
      <c r="AD5660"/>
      <c r="AE5660"/>
      <c r="AG5660"/>
      <c r="AH5660"/>
      <c r="AI5660"/>
      <c r="AK5660"/>
      <c r="AL5660"/>
      <c r="AM5660"/>
      <c r="AO5660"/>
      <c r="AP5660"/>
      <c r="AQ5660"/>
      <c r="AS5660"/>
      <c r="AT5660"/>
      <c r="AU5660"/>
      <c r="AW5660"/>
      <c r="AX5660"/>
      <c r="AY5660"/>
      <c r="BA5660"/>
      <c r="BB5660"/>
      <c r="BC5660"/>
      <c r="BE5660"/>
      <c r="BF5660"/>
      <c r="BG5660"/>
      <c r="BI5660"/>
      <c r="BJ5660"/>
      <c r="BK5660"/>
      <c r="BM5660"/>
      <c r="BN5660"/>
      <c r="BO5660"/>
    </row>
    <row r="5661" spans="1:67">
      <c r="A5661"/>
      <c r="B5661"/>
      <c r="C5661"/>
      <c r="E5661"/>
      <c r="F5661"/>
      <c r="G5661"/>
      <c r="I5661"/>
      <c r="J5661"/>
      <c r="K5661"/>
      <c r="M5661"/>
      <c r="N5661"/>
      <c r="O5661"/>
      <c r="Q5661"/>
      <c r="R5661"/>
      <c r="S5661"/>
      <c r="U5661"/>
      <c r="V5661"/>
      <c r="W5661"/>
      <c r="Y5661"/>
      <c r="Z5661"/>
      <c r="AA5661"/>
      <c r="AC5661"/>
      <c r="AD5661"/>
      <c r="AE5661"/>
      <c r="AG5661"/>
      <c r="AH5661"/>
      <c r="AI5661"/>
      <c r="AK5661"/>
      <c r="AL5661"/>
      <c r="AM5661"/>
      <c r="AO5661"/>
      <c r="AP5661"/>
      <c r="AQ5661"/>
      <c r="AS5661"/>
      <c r="AT5661"/>
      <c r="AU5661"/>
      <c r="AW5661"/>
      <c r="AX5661"/>
      <c r="AY5661"/>
      <c r="BA5661"/>
      <c r="BB5661"/>
      <c r="BC5661"/>
      <c r="BE5661"/>
      <c r="BF5661"/>
      <c r="BG5661"/>
      <c r="BI5661"/>
      <c r="BJ5661"/>
      <c r="BK5661"/>
      <c r="BM5661"/>
      <c r="BN5661"/>
      <c r="BO5661"/>
    </row>
    <row r="5662" spans="1:67">
      <c r="A5662"/>
      <c r="B5662"/>
      <c r="C5662"/>
      <c r="E5662"/>
      <c r="F5662"/>
      <c r="G5662"/>
      <c r="I5662"/>
      <c r="J5662"/>
      <c r="K5662"/>
      <c r="M5662"/>
      <c r="N5662"/>
      <c r="O5662"/>
      <c r="Q5662"/>
      <c r="R5662"/>
      <c r="S5662"/>
      <c r="U5662"/>
      <c r="V5662"/>
      <c r="W5662"/>
      <c r="Y5662"/>
      <c r="Z5662"/>
      <c r="AA5662"/>
      <c r="AC5662"/>
      <c r="AD5662"/>
      <c r="AE5662"/>
      <c r="AG5662"/>
      <c r="AH5662"/>
      <c r="AI5662"/>
      <c r="AK5662"/>
      <c r="AL5662"/>
      <c r="AM5662"/>
      <c r="AO5662"/>
      <c r="AP5662"/>
      <c r="AQ5662"/>
      <c r="AS5662"/>
      <c r="AT5662"/>
      <c r="AU5662"/>
      <c r="AW5662"/>
      <c r="AX5662"/>
      <c r="AY5662"/>
      <c r="BA5662"/>
      <c r="BB5662"/>
      <c r="BC5662"/>
      <c r="BE5662"/>
      <c r="BF5662"/>
      <c r="BG5662"/>
      <c r="BI5662"/>
      <c r="BJ5662"/>
      <c r="BK5662"/>
      <c r="BM5662"/>
      <c r="BN5662"/>
      <c r="BO5662"/>
    </row>
    <row r="5663" spans="1:67">
      <c r="A5663"/>
      <c r="B5663"/>
      <c r="C5663"/>
      <c r="E5663"/>
      <c r="F5663"/>
      <c r="G5663"/>
      <c r="I5663"/>
      <c r="J5663"/>
      <c r="K5663"/>
      <c r="M5663"/>
      <c r="N5663"/>
      <c r="O5663"/>
      <c r="Q5663"/>
      <c r="R5663"/>
      <c r="S5663"/>
      <c r="U5663"/>
      <c r="V5663"/>
      <c r="W5663"/>
      <c r="Y5663"/>
      <c r="Z5663"/>
      <c r="AA5663"/>
      <c r="AC5663"/>
      <c r="AD5663"/>
      <c r="AE5663"/>
      <c r="AG5663"/>
      <c r="AH5663"/>
      <c r="AI5663"/>
      <c r="AK5663"/>
      <c r="AL5663"/>
      <c r="AM5663"/>
      <c r="AO5663"/>
      <c r="AP5663"/>
      <c r="AQ5663"/>
      <c r="AS5663"/>
      <c r="AT5663"/>
      <c r="AU5663"/>
      <c r="AW5663"/>
      <c r="AX5663"/>
      <c r="AY5663"/>
      <c r="BA5663"/>
      <c r="BB5663"/>
      <c r="BC5663"/>
      <c r="BE5663"/>
      <c r="BF5663"/>
      <c r="BG5663"/>
      <c r="BI5663"/>
      <c r="BJ5663"/>
      <c r="BK5663"/>
      <c r="BM5663"/>
      <c r="BN5663"/>
      <c r="BO5663"/>
    </row>
    <row r="5664" spans="1:67">
      <c r="A5664"/>
      <c r="B5664"/>
      <c r="C5664"/>
      <c r="E5664"/>
      <c r="F5664"/>
      <c r="G5664"/>
      <c r="I5664"/>
      <c r="J5664"/>
      <c r="K5664"/>
      <c r="M5664"/>
      <c r="N5664"/>
      <c r="O5664"/>
      <c r="Q5664"/>
      <c r="R5664"/>
      <c r="S5664"/>
      <c r="U5664"/>
      <c r="V5664"/>
      <c r="W5664"/>
      <c r="Y5664"/>
      <c r="Z5664"/>
      <c r="AA5664"/>
      <c r="AC5664"/>
      <c r="AD5664"/>
      <c r="AE5664"/>
      <c r="AG5664"/>
      <c r="AH5664"/>
      <c r="AI5664"/>
      <c r="AK5664"/>
      <c r="AL5664"/>
      <c r="AM5664"/>
      <c r="AO5664"/>
      <c r="AP5664"/>
      <c r="AQ5664"/>
      <c r="AS5664"/>
      <c r="AT5664"/>
      <c r="AU5664"/>
      <c r="AW5664"/>
      <c r="AX5664"/>
      <c r="AY5664"/>
      <c r="BA5664"/>
      <c r="BB5664"/>
      <c r="BC5664"/>
      <c r="BE5664"/>
      <c r="BF5664"/>
      <c r="BG5664"/>
      <c r="BI5664"/>
      <c r="BJ5664"/>
      <c r="BK5664"/>
      <c r="BM5664"/>
      <c r="BN5664"/>
      <c r="BO5664"/>
    </row>
    <row r="5665" spans="1:67">
      <c r="A5665"/>
      <c r="B5665"/>
      <c r="C5665"/>
      <c r="E5665"/>
      <c r="F5665"/>
      <c r="G5665"/>
      <c r="I5665"/>
      <c r="J5665"/>
      <c r="K5665"/>
      <c r="M5665"/>
      <c r="N5665"/>
      <c r="O5665"/>
      <c r="Q5665"/>
      <c r="R5665"/>
      <c r="S5665"/>
      <c r="U5665"/>
      <c r="V5665"/>
      <c r="W5665"/>
      <c r="Y5665"/>
      <c r="Z5665"/>
      <c r="AA5665"/>
      <c r="AC5665"/>
      <c r="AD5665"/>
      <c r="AE5665"/>
      <c r="AG5665"/>
      <c r="AH5665"/>
      <c r="AI5665"/>
      <c r="AK5665"/>
      <c r="AL5665"/>
      <c r="AM5665"/>
      <c r="AO5665"/>
      <c r="AP5665"/>
      <c r="AQ5665"/>
      <c r="AS5665"/>
      <c r="AT5665"/>
      <c r="AU5665"/>
      <c r="AW5665"/>
      <c r="AX5665"/>
      <c r="AY5665"/>
      <c r="BA5665"/>
      <c r="BB5665"/>
      <c r="BC5665"/>
      <c r="BE5665"/>
      <c r="BF5665"/>
      <c r="BG5665"/>
      <c r="BI5665"/>
      <c r="BJ5665"/>
      <c r="BK5665"/>
      <c r="BM5665"/>
      <c r="BN5665"/>
      <c r="BO5665"/>
    </row>
    <row r="5666" spans="1:67">
      <c r="A5666"/>
      <c r="B5666"/>
      <c r="C5666"/>
      <c r="E5666"/>
      <c r="F5666"/>
      <c r="G5666"/>
      <c r="I5666"/>
      <c r="J5666"/>
      <c r="K5666"/>
      <c r="M5666"/>
      <c r="N5666"/>
      <c r="O5666"/>
      <c r="Q5666"/>
      <c r="R5666"/>
      <c r="S5666"/>
      <c r="U5666"/>
      <c r="V5666"/>
      <c r="W5666"/>
      <c r="Y5666"/>
      <c r="Z5666"/>
      <c r="AA5666"/>
      <c r="AC5666"/>
      <c r="AD5666"/>
      <c r="AE5666"/>
      <c r="AG5666"/>
      <c r="AH5666"/>
      <c r="AI5666"/>
      <c r="AK5666"/>
      <c r="AL5666"/>
      <c r="AM5666"/>
      <c r="AO5666"/>
      <c r="AP5666"/>
      <c r="AQ5666"/>
      <c r="AS5666"/>
      <c r="AT5666"/>
      <c r="AU5666"/>
      <c r="AW5666"/>
      <c r="AX5666"/>
      <c r="AY5666"/>
      <c r="BA5666"/>
      <c r="BB5666"/>
      <c r="BC5666"/>
      <c r="BE5666"/>
      <c r="BF5666"/>
      <c r="BG5666"/>
      <c r="BI5666"/>
      <c r="BJ5666"/>
      <c r="BK5666"/>
      <c r="BM5666"/>
      <c r="BN5666"/>
      <c r="BO5666"/>
    </row>
    <row r="5667" spans="1:67">
      <c r="A5667"/>
      <c r="B5667"/>
      <c r="C5667"/>
      <c r="E5667"/>
      <c r="F5667"/>
      <c r="G5667"/>
      <c r="I5667"/>
      <c r="J5667"/>
      <c r="K5667"/>
      <c r="M5667"/>
      <c r="N5667"/>
      <c r="O5667"/>
      <c r="Q5667"/>
      <c r="R5667"/>
      <c r="S5667"/>
      <c r="U5667"/>
      <c r="V5667"/>
      <c r="W5667"/>
      <c r="Y5667"/>
      <c r="Z5667"/>
      <c r="AA5667"/>
      <c r="AC5667"/>
      <c r="AD5667"/>
      <c r="AE5667"/>
      <c r="AG5667"/>
      <c r="AH5667"/>
      <c r="AI5667"/>
      <c r="AK5667"/>
      <c r="AL5667"/>
      <c r="AM5667"/>
      <c r="AO5667"/>
      <c r="AP5667"/>
      <c r="AQ5667"/>
      <c r="AS5667"/>
      <c r="AT5667"/>
      <c r="AU5667"/>
      <c r="AW5667"/>
      <c r="AX5667"/>
      <c r="AY5667"/>
      <c r="BA5667"/>
      <c r="BB5667"/>
      <c r="BC5667"/>
      <c r="BE5667"/>
      <c r="BF5667"/>
      <c r="BG5667"/>
      <c r="BI5667"/>
      <c r="BJ5667"/>
      <c r="BK5667"/>
      <c r="BM5667"/>
      <c r="BN5667"/>
      <c r="BO5667"/>
    </row>
    <row r="5668" spans="1:67">
      <c r="A5668"/>
      <c r="B5668"/>
      <c r="C5668"/>
      <c r="E5668"/>
      <c r="F5668"/>
      <c r="G5668"/>
      <c r="I5668"/>
      <c r="J5668"/>
      <c r="K5668"/>
      <c r="M5668"/>
      <c r="N5668"/>
      <c r="O5668"/>
      <c r="Q5668"/>
      <c r="R5668"/>
      <c r="S5668"/>
      <c r="U5668"/>
      <c r="V5668"/>
      <c r="W5668"/>
      <c r="Y5668"/>
      <c r="Z5668"/>
      <c r="AA5668"/>
      <c r="AC5668"/>
      <c r="AD5668"/>
      <c r="AE5668"/>
      <c r="AG5668"/>
      <c r="AH5668"/>
      <c r="AI5668"/>
      <c r="AK5668"/>
      <c r="AL5668"/>
      <c r="AM5668"/>
      <c r="AO5668"/>
      <c r="AP5668"/>
      <c r="AQ5668"/>
      <c r="AS5668"/>
      <c r="AT5668"/>
      <c r="AU5668"/>
      <c r="AW5668"/>
      <c r="AX5668"/>
      <c r="AY5668"/>
      <c r="BA5668"/>
      <c r="BB5668"/>
      <c r="BC5668"/>
      <c r="BE5668"/>
      <c r="BF5668"/>
      <c r="BG5668"/>
      <c r="BI5668"/>
      <c r="BJ5668"/>
      <c r="BK5668"/>
      <c r="BM5668"/>
      <c r="BN5668"/>
      <c r="BO5668"/>
    </row>
    <row r="5669" spans="1:67">
      <c r="A5669"/>
      <c r="B5669"/>
      <c r="C5669"/>
      <c r="E5669"/>
      <c r="F5669"/>
      <c r="G5669"/>
      <c r="I5669"/>
      <c r="J5669"/>
      <c r="K5669"/>
      <c r="M5669"/>
      <c r="N5669"/>
      <c r="O5669"/>
      <c r="Q5669"/>
      <c r="R5669"/>
      <c r="S5669"/>
      <c r="U5669"/>
      <c r="V5669"/>
      <c r="W5669"/>
      <c r="Y5669"/>
      <c r="Z5669"/>
      <c r="AA5669"/>
      <c r="AC5669"/>
      <c r="AD5669"/>
      <c r="AE5669"/>
      <c r="AG5669"/>
      <c r="AH5669"/>
      <c r="AI5669"/>
      <c r="AK5669"/>
      <c r="AL5669"/>
      <c r="AM5669"/>
      <c r="AO5669"/>
      <c r="AP5669"/>
      <c r="AQ5669"/>
      <c r="AS5669"/>
      <c r="AT5669"/>
      <c r="AU5669"/>
      <c r="AW5669"/>
      <c r="AX5669"/>
      <c r="AY5669"/>
      <c r="BA5669"/>
      <c r="BB5669"/>
      <c r="BC5669"/>
      <c r="BE5669"/>
      <c r="BF5669"/>
      <c r="BG5669"/>
      <c r="BI5669"/>
      <c r="BJ5669"/>
      <c r="BK5669"/>
      <c r="BM5669"/>
      <c r="BN5669"/>
      <c r="BO5669"/>
    </row>
    <row r="5670" spans="1:67">
      <c r="A5670"/>
      <c r="B5670"/>
      <c r="C5670"/>
      <c r="E5670"/>
      <c r="F5670"/>
      <c r="G5670"/>
      <c r="I5670"/>
      <c r="J5670"/>
      <c r="K5670"/>
      <c r="M5670"/>
      <c r="N5670"/>
      <c r="O5670"/>
      <c r="Q5670"/>
      <c r="R5670"/>
      <c r="S5670"/>
      <c r="U5670"/>
      <c r="V5670"/>
      <c r="W5670"/>
      <c r="Y5670"/>
      <c r="Z5670"/>
      <c r="AA5670"/>
      <c r="AC5670"/>
      <c r="AD5670"/>
      <c r="AE5670"/>
      <c r="AG5670"/>
      <c r="AH5670"/>
      <c r="AI5670"/>
      <c r="AK5670"/>
      <c r="AL5670"/>
      <c r="AM5670"/>
      <c r="AO5670"/>
      <c r="AP5670"/>
      <c r="AQ5670"/>
      <c r="AS5670"/>
      <c r="AT5670"/>
      <c r="AU5670"/>
      <c r="AW5670"/>
      <c r="AX5670"/>
      <c r="AY5670"/>
      <c r="BA5670"/>
      <c r="BB5670"/>
      <c r="BC5670"/>
      <c r="BE5670"/>
      <c r="BF5670"/>
      <c r="BG5670"/>
      <c r="BI5670"/>
      <c r="BJ5670"/>
      <c r="BK5670"/>
      <c r="BM5670"/>
      <c r="BN5670"/>
      <c r="BO5670"/>
    </row>
    <row r="5671" spans="1:67">
      <c r="A5671"/>
      <c r="B5671"/>
      <c r="C5671"/>
      <c r="E5671"/>
      <c r="F5671"/>
      <c r="G5671"/>
      <c r="I5671"/>
      <c r="J5671"/>
      <c r="K5671"/>
      <c r="M5671"/>
      <c r="N5671"/>
      <c r="O5671"/>
      <c r="Q5671"/>
      <c r="R5671"/>
      <c r="S5671"/>
      <c r="U5671"/>
      <c r="V5671"/>
      <c r="W5671"/>
      <c r="Y5671"/>
      <c r="Z5671"/>
      <c r="AA5671"/>
      <c r="AC5671"/>
      <c r="AD5671"/>
      <c r="AE5671"/>
      <c r="AG5671"/>
      <c r="AH5671"/>
      <c r="AI5671"/>
      <c r="AK5671"/>
      <c r="AL5671"/>
      <c r="AM5671"/>
      <c r="AO5671"/>
      <c r="AP5671"/>
      <c r="AQ5671"/>
      <c r="AS5671"/>
      <c r="AT5671"/>
      <c r="AU5671"/>
      <c r="AW5671"/>
      <c r="AX5671"/>
      <c r="AY5671"/>
      <c r="BA5671"/>
      <c r="BB5671"/>
      <c r="BC5671"/>
      <c r="BE5671"/>
      <c r="BF5671"/>
      <c r="BG5671"/>
      <c r="BI5671"/>
      <c r="BJ5671"/>
      <c r="BK5671"/>
      <c r="BM5671"/>
      <c r="BN5671"/>
      <c r="BO5671"/>
    </row>
    <row r="5672" spans="1:67">
      <c r="A5672"/>
      <c r="B5672"/>
      <c r="C5672"/>
      <c r="E5672"/>
      <c r="F5672"/>
      <c r="G5672"/>
      <c r="I5672"/>
      <c r="J5672"/>
      <c r="K5672"/>
      <c r="M5672"/>
      <c r="N5672"/>
      <c r="O5672"/>
      <c r="Q5672"/>
      <c r="R5672"/>
      <c r="S5672"/>
      <c r="U5672"/>
      <c r="V5672"/>
      <c r="W5672"/>
      <c r="Y5672"/>
      <c r="Z5672"/>
      <c r="AA5672"/>
      <c r="AC5672"/>
      <c r="AD5672"/>
      <c r="AE5672"/>
      <c r="AG5672"/>
      <c r="AH5672"/>
      <c r="AI5672"/>
      <c r="AK5672"/>
      <c r="AL5672"/>
      <c r="AM5672"/>
      <c r="AO5672"/>
      <c r="AP5672"/>
      <c r="AQ5672"/>
      <c r="AS5672"/>
      <c r="AT5672"/>
      <c r="AU5672"/>
      <c r="AW5672"/>
      <c r="AX5672"/>
      <c r="AY5672"/>
      <c r="BA5672"/>
      <c r="BB5672"/>
      <c r="BC5672"/>
      <c r="BE5672"/>
      <c r="BF5672"/>
      <c r="BG5672"/>
      <c r="BI5672"/>
      <c r="BJ5672"/>
      <c r="BK5672"/>
      <c r="BM5672"/>
      <c r="BN5672"/>
      <c r="BO5672"/>
    </row>
    <row r="5673" spans="1:67">
      <c r="A5673"/>
      <c r="B5673"/>
      <c r="C5673"/>
      <c r="E5673"/>
      <c r="F5673"/>
      <c r="G5673"/>
      <c r="I5673"/>
      <c r="J5673"/>
      <c r="K5673"/>
      <c r="M5673"/>
      <c r="N5673"/>
      <c r="O5673"/>
      <c r="Q5673"/>
      <c r="R5673"/>
      <c r="S5673"/>
      <c r="U5673"/>
      <c r="V5673"/>
      <c r="W5673"/>
      <c r="Y5673"/>
      <c r="Z5673"/>
      <c r="AA5673"/>
      <c r="AC5673"/>
      <c r="AD5673"/>
      <c r="AE5673"/>
      <c r="AG5673"/>
      <c r="AH5673"/>
      <c r="AI5673"/>
      <c r="AK5673"/>
      <c r="AL5673"/>
      <c r="AM5673"/>
      <c r="AO5673"/>
      <c r="AP5673"/>
      <c r="AQ5673"/>
      <c r="AS5673"/>
      <c r="AT5673"/>
      <c r="AU5673"/>
      <c r="AW5673"/>
      <c r="AX5673"/>
      <c r="AY5673"/>
      <c r="BA5673"/>
      <c r="BB5673"/>
      <c r="BC5673"/>
      <c r="BE5673"/>
      <c r="BF5673"/>
      <c r="BG5673"/>
      <c r="BI5673"/>
      <c r="BJ5673"/>
      <c r="BK5673"/>
      <c r="BM5673"/>
      <c r="BN5673"/>
      <c r="BO5673"/>
    </row>
    <row r="5674" spans="1:67">
      <c r="A5674"/>
      <c r="B5674"/>
      <c r="C5674"/>
      <c r="E5674"/>
      <c r="F5674"/>
      <c r="G5674"/>
      <c r="I5674"/>
      <c r="J5674"/>
      <c r="K5674"/>
      <c r="M5674"/>
      <c r="N5674"/>
      <c r="O5674"/>
      <c r="Q5674"/>
      <c r="R5674"/>
      <c r="S5674"/>
      <c r="U5674"/>
      <c r="V5674"/>
      <c r="W5674"/>
      <c r="Y5674"/>
      <c r="Z5674"/>
      <c r="AA5674"/>
      <c r="AC5674"/>
      <c r="AD5674"/>
      <c r="AE5674"/>
      <c r="AG5674"/>
      <c r="AH5674"/>
      <c r="AI5674"/>
      <c r="AK5674"/>
      <c r="AL5674"/>
      <c r="AM5674"/>
      <c r="AO5674"/>
      <c r="AP5674"/>
      <c r="AQ5674"/>
      <c r="AS5674"/>
      <c r="AT5674"/>
      <c r="AU5674"/>
      <c r="AW5674"/>
      <c r="AX5674"/>
      <c r="AY5674"/>
      <c r="BA5674"/>
      <c r="BB5674"/>
      <c r="BC5674"/>
      <c r="BE5674"/>
      <c r="BF5674"/>
      <c r="BG5674"/>
      <c r="BI5674"/>
      <c r="BJ5674"/>
      <c r="BK5674"/>
      <c r="BM5674"/>
      <c r="BN5674"/>
      <c r="BO5674"/>
    </row>
    <row r="5675" spans="1:67">
      <c r="A5675"/>
      <c r="B5675"/>
      <c r="C5675"/>
      <c r="E5675"/>
      <c r="F5675"/>
      <c r="G5675"/>
      <c r="I5675"/>
      <c r="J5675"/>
      <c r="K5675"/>
      <c r="M5675"/>
      <c r="N5675"/>
      <c r="O5675"/>
      <c r="Q5675"/>
      <c r="R5675"/>
      <c r="S5675"/>
      <c r="U5675"/>
      <c r="V5675"/>
      <c r="W5675"/>
      <c r="Y5675"/>
      <c r="Z5675"/>
      <c r="AA5675"/>
      <c r="AC5675"/>
      <c r="AD5675"/>
      <c r="AE5675"/>
      <c r="AG5675"/>
      <c r="AH5675"/>
      <c r="AI5675"/>
      <c r="AK5675"/>
      <c r="AL5675"/>
      <c r="AM5675"/>
      <c r="AO5675"/>
      <c r="AP5675"/>
      <c r="AQ5675"/>
      <c r="AS5675"/>
      <c r="AT5675"/>
      <c r="AU5675"/>
      <c r="AW5675"/>
      <c r="AX5675"/>
      <c r="AY5675"/>
      <c r="BA5675"/>
      <c r="BB5675"/>
      <c r="BC5675"/>
      <c r="BE5675"/>
      <c r="BF5675"/>
      <c r="BG5675"/>
      <c r="BI5675"/>
      <c r="BJ5675"/>
      <c r="BK5675"/>
      <c r="BM5675"/>
      <c r="BN5675"/>
      <c r="BO5675"/>
    </row>
    <row r="5676" spans="1:67">
      <c r="A5676"/>
      <c r="B5676"/>
      <c r="C5676"/>
      <c r="E5676"/>
      <c r="F5676"/>
      <c r="G5676"/>
      <c r="I5676"/>
      <c r="J5676"/>
      <c r="K5676"/>
      <c r="M5676"/>
      <c r="N5676"/>
      <c r="O5676"/>
      <c r="Q5676"/>
      <c r="R5676"/>
      <c r="S5676"/>
      <c r="U5676"/>
      <c r="V5676"/>
      <c r="W5676"/>
      <c r="Y5676"/>
      <c r="Z5676"/>
      <c r="AA5676"/>
      <c r="AC5676"/>
      <c r="AD5676"/>
      <c r="AE5676"/>
      <c r="AG5676"/>
      <c r="AH5676"/>
      <c r="AI5676"/>
      <c r="AK5676"/>
      <c r="AL5676"/>
      <c r="AM5676"/>
      <c r="AO5676"/>
      <c r="AP5676"/>
      <c r="AQ5676"/>
      <c r="AS5676"/>
      <c r="AT5676"/>
      <c r="AU5676"/>
      <c r="AW5676"/>
      <c r="AX5676"/>
      <c r="AY5676"/>
      <c r="BA5676"/>
      <c r="BB5676"/>
      <c r="BC5676"/>
      <c r="BE5676"/>
      <c r="BF5676"/>
      <c r="BG5676"/>
      <c r="BI5676"/>
      <c r="BJ5676"/>
      <c r="BK5676"/>
      <c r="BM5676"/>
      <c r="BN5676"/>
      <c r="BO5676"/>
    </row>
    <row r="5677" spans="1:67">
      <c r="A5677"/>
      <c r="B5677"/>
      <c r="C5677"/>
      <c r="E5677"/>
      <c r="F5677"/>
      <c r="G5677"/>
      <c r="I5677"/>
      <c r="J5677"/>
      <c r="K5677"/>
      <c r="M5677"/>
      <c r="N5677"/>
      <c r="O5677"/>
      <c r="Q5677"/>
      <c r="R5677"/>
      <c r="S5677"/>
      <c r="U5677"/>
      <c r="V5677"/>
      <c r="W5677"/>
      <c r="Y5677"/>
      <c r="Z5677"/>
      <c r="AA5677"/>
      <c r="AC5677"/>
      <c r="AD5677"/>
      <c r="AE5677"/>
      <c r="AG5677"/>
      <c r="AH5677"/>
      <c r="AI5677"/>
      <c r="AK5677"/>
      <c r="AL5677"/>
      <c r="AM5677"/>
      <c r="AO5677"/>
      <c r="AP5677"/>
      <c r="AQ5677"/>
      <c r="AS5677"/>
      <c r="AT5677"/>
      <c r="AU5677"/>
      <c r="AW5677"/>
      <c r="AX5677"/>
      <c r="AY5677"/>
      <c r="BA5677"/>
      <c r="BB5677"/>
      <c r="BC5677"/>
      <c r="BE5677"/>
      <c r="BF5677"/>
      <c r="BG5677"/>
      <c r="BI5677"/>
      <c r="BJ5677"/>
      <c r="BK5677"/>
      <c r="BM5677"/>
      <c r="BN5677"/>
      <c r="BO5677"/>
    </row>
    <row r="5678" spans="1:67">
      <c r="A5678"/>
      <c r="B5678"/>
      <c r="C5678"/>
      <c r="E5678"/>
      <c r="F5678"/>
      <c r="G5678"/>
      <c r="I5678"/>
      <c r="J5678"/>
      <c r="K5678"/>
      <c r="M5678"/>
      <c r="N5678"/>
      <c r="O5678"/>
      <c r="Q5678"/>
      <c r="R5678"/>
      <c r="S5678"/>
      <c r="U5678"/>
      <c r="V5678"/>
      <c r="W5678"/>
      <c r="Y5678"/>
      <c r="Z5678"/>
      <c r="AA5678"/>
      <c r="AC5678"/>
      <c r="AD5678"/>
      <c r="AE5678"/>
      <c r="AG5678"/>
      <c r="AH5678"/>
      <c r="AI5678"/>
      <c r="AK5678"/>
      <c r="AL5678"/>
      <c r="AM5678"/>
      <c r="AO5678"/>
      <c r="AP5678"/>
      <c r="AQ5678"/>
      <c r="AS5678"/>
      <c r="AT5678"/>
      <c r="AU5678"/>
      <c r="AW5678"/>
      <c r="AX5678"/>
      <c r="AY5678"/>
      <c r="BA5678"/>
      <c r="BB5678"/>
      <c r="BC5678"/>
      <c r="BE5678"/>
      <c r="BF5678"/>
      <c r="BG5678"/>
      <c r="BI5678"/>
      <c r="BJ5678"/>
      <c r="BK5678"/>
      <c r="BM5678"/>
      <c r="BN5678"/>
      <c r="BO5678"/>
    </row>
    <row r="5679" spans="1:67">
      <c r="A5679"/>
      <c r="B5679"/>
      <c r="C5679"/>
      <c r="E5679"/>
      <c r="F5679"/>
      <c r="G5679"/>
      <c r="I5679"/>
      <c r="J5679"/>
      <c r="K5679"/>
      <c r="M5679"/>
      <c r="N5679"/>
      <c r="O5679"/>
      <c r="Q5679"/>
      <c r="R5679"/>
      <c r="S5679"/>
      <c r="U5679"/>
      <c r="V5679"/>
      <c r="W5679"/>
      <c r="Y5679"/>
      <c r="Z5679"/>
      <c r="AA5679"/>
      <c r="AC5679"/>
      <c r="AD5679"/>
      <c r="AE5679"/>
      <c r="AG5679"/>
      <c r="AH5679"/>
      <c r="AI5679"/>
      <c r="AK5679"/>
      <c r="AL5679"/>
      <c r="AM5679"/>
      <c r="AO5679"/>
      <c r="AP5679"/>
      <c r="AQ5679"/>
      <c r="AS5679"/>
      <c r="AT5679"/>
      <c r="AU5679"/>
      <c r="AW5679"/>
      <c r="AX5679"/>
      <c r="AY5679"/>
      <c r="BA5679"/>
      <c r="BB5679"/>
      <c r="BC5679"/>
      <c r="BE5679"/>
      <c r="BF5679"/>
      <c r="BG5679"/>
      <c r="BI5679"/>
      <c r="BJ5679"/>
      <c r="BK5679"/>
      <c r="BM5679"/>
      <c r="BN5679"/>
      <c r="BO5679"/>
    </row>
    <row r="5680" spans="1:67">
      <c r="A5680"/>
      <c r="B5680"/>
      <c r="C5680"/>
      <c r="E5680"/>
      <c r="F5680"/>
      <c r="G5680"/>
      <c r="I5680"/>
      <c r="J5680"/>
      <c r="K5680"/>
      <c r="M5680"/>
      <c r="N5680"/>
      <c r="O5680"/>
      <c r="Q5680"/>
      <c r="R5680"/>
      <c r="S5680"/>
      <c r="U5680"/>
      <c r="V5680"/>
      <c r="W5680"/>
      <c r="Y5680"/>
      <c r="Z5680"/>
      <c r="AA5680"/>
      <c r="AC5680"/>
      <c r="AD5680"/>
      <c r="AE5680"/>
      <c r="AG5680"/>
      <c r="AH5680"/>
      <c r="AI5680"/>
      <c r="AK5680"/>
      <c r="AL5680"/>
      <c r="AM5680"/>
      <c r="AO5680"/>
      <c r="AP5680"/>
      <c r="AQ5680"/>
      <c r="AS5680"/>
      <c r="AT5680"/>
      <c r="AU5680"/>
      <c r="AW5680"/>
      <c r="AX5680"/>
      <c r="AY5680"/>
      <c r="BA5680"/>
      <c r="BB5680"/>
      <c r="BC5680"/>
      <c r="BE5680"/>
      <c r="BF5680"/>
      <c r="BG5680"/>
      <c r="BI5680"/>
      <c r="BJ5680"/>
      <c r="BK5680"/>
      <c r="BM5680"/>
      <c r="BN5680"/>
      <c r="BO5680"/>
    </row>
    <row r="5681" spans="1:67">
      <c r="A5681"/>
      <c r="B5681"/>
      <c r="C5681"/>
      <c r="E5681"/>
      <c r="F5681"/>
      <c r="G5681"/>
      <c r="I5681"/>
      <c r="J5681"/>
      <c r="K5681"/>
      <c r="M5681"/>
      <c r="N5681"/>
      <c r="O5681"/>
      <c r="Q5681"/>
      <c r="R5681"/>
      <c r="S5681"/>
      <c r="U5681"/>
      <c r="V5681"/>
      <c r="W5681"/>
      <c r="Y5681"/>
      <c r="Z5681"/>
      <c r="AA5681"/>
      <c r="AC5681"/>
      <c r="AD5681"/>
      <c r="AE5681"/>
      <c r="AG5681"/>
      <c r="AH5681"/>
      <c r="AI5681"/>
      <c r="AK5681"/>
      <c r="AL5681"/>
      <c r="AM5681"/>
      <c r="AO5681"/>
      <c r="AP5681"/>
      <c r="AQ5681"/>
      <c r="AS5681"/>
      <c r="AT5681"/>
      <c r="AU5681"/>
      <c r="AW5681"/>
      <c r="AX5681"/>
      <c r="AY5681"/>
      <c r="BA5681"/>
      <c r="BB5681"/>
      <c r="BC5681"/>
      <c r="BE5681"/>
      <c r="BF5681"/>
      <c r="BG5681"/>
      <c r="BI5681"/>
      <c r="BJ5681"/>
      <c r="BK5681"/>
      <c r="BM5681"/>
      <c r="BN5681"/>
      <c r="BO5681"/>
    </row>
    <row r="5682" spans="1:67">
      <c r="A5682"/>
      <c r="B5682"/>
      <c r="C5682"/>
      <c r="E5682"/>
      <c r="F5682"/>
      <c r="G5682"/>
      <c r="I5682"/>
      <c r="J5682"/>
      <c r="K5682"/>
      <c r="M5682"/>
      <c r="N5682"/>
      <c r="O5682"/>
      <c r="Q5682"/>
      <c r="R5682"/>
      <c r="S5682"/>
      <c r="U5682"/>
      <c r="V5682"/>
      <c r="W5682"/>
      <c r="Y5682"/>
      <c r="Z5682"/>
      <c r="AA5682"/>
      <c r="AC5682"/>
      <c r="AD5682"/>
      <c r="AE5682"/>
      <c r="AG5682"/>
      <c r="AH5682"/>
      <c r="AI5682"/>
      <c r="AK5682"/>
      <c r="AL5682"/>
      <c r="AM5682"/>
      <c r="AO5682"/>
      <c r="AP5682"/>
      <c r="AQ5682"/>
      <c r="AS5682"/>
      <c r="AT5682"/>
      <c r="AU5682"/>
      <c r="AW5682"/>
      <c r="AX5682"/>
      <c r="AY5682"/>
      <c r="BA5682"/>
      <c r="BB5682"/>
      <c r="BC5682"/>
      <c r="BE5682"/>
      <c r="BF5682"/>
      <c r="BG5682"/>
      <c r="BI5682"/>
      <c r="BJ5682"/>
      <c r="BK5682"/>
      <c r="BM5682"/>
      <c r="BN5682"/>
      <c r="BO5682"/>
    </row>
    <row r="5683" spans="1:67">
      <c r="A5683"/>
      <c r="B5683"/>
      <c r="C5683"/>
      <c r="E5683"/>
      <c r="F5683"/>
      <c r="G5683"/>
      <c r="I5683"/>
      <c r="J5683"/>
      <c r="K5683"/>
      <c r="M5683"/>
      <c r="N5683"/>
      <c r="O5683"/>
      <c r="Q5683"/>
      <c r="R5683"/>
      <c r="S5683"/>
      <c r="U5683"/>
      <c r="V5683"/>
      <c r="W5683"/>
      <c r="Y5683"/>
      <c r="Z5683"/>
      <c r="AA5683"/>
      <c r="AC5683"/>
      <c r="AD5683"/>
      <c r="AE5683"/>
      <c r="AG5683"/>
      <c r="AH5683"/>
      <c r="AI5683"/>
      <c r="AK5683"/>
      <c r="AL5683"/>
      <c r="AM5683"/>
      <c r="AO5683"/>
      <c r="AP5683"/>
      <c r="AQ5683"/>
      <c r="AS5683"/>
      <c r="AT5683"/>
      <c r="AU5683"/>
      <c r="AW5683"/>
      <c r="AX5683"/>
      <c r="AY5683"/>
      <c r="BA5683"/>
      <c r="BB5683"/>
      <c r="BC5683"/>
      <c r="BE5683"/>
      <c r="BF5683"/>
      <c r="BG5683"/>
      <c r="BI5683"/>
      <c r="BJ5683"/>
      <c r="BK5683"/>
      <c r="BM5683"/>
      <c r="BN5683"/>
      <c r="BO5683"/>
    </row>
    <row r="5684" spans="1:67">
      <c r="A5684"/>
      <c r="B5684"/>
      <c r="C5684"/>
      <c r="E5684"/>
      <c r="F5684"/>
      <c r="G5684"/>
      <c r="I5684"/>
      <c r="J5684"/>
      <c r="K5684"/>
      <c r="M5684"/>
      <c r="N5684"/>
      <c r="O5684"/>
      <c r="Q5684"/>
      <c r="R5684"/>
      <c r="S5684"/>
      <c r="U5684"/>
      <c r="V5684"/>
      <c r="W5684"/>
      <c r="Y5684"/>
      <c r="Z5684"/>
      <c r="AA5684"/>
      <c r="AC5684"/>
      <c r="AD5684"/>
      <c r="AE5684"/>
      <c r="AG5684"/>
      <c r="AH5684"/>
      <c r="AI5684"/>
      <c r="AK5684"/>
      <c r="AL5684"/>
      <c r="AM5684"/>
      <c r="AO5684"/>
      <c r="AP5684"/>
      <c r="AQ5684"/>
      <c r="AS5684"/>
      <c r="AT5684"/>
      <c r="AU5684"/>
      <c r="AW5684"/>
      <c r="AX5684"/>
      <c r="AY5684"/>
      <c r="BA5684"/>
      <c r="BB5684"/>
      <c r="BC5684"/>
      <c r="BE5684"/>
      <c r="BF5684"/>
      <c r="BG5684"/>
      <c r="BI5684"/>
      <c r="BJ5684"/>
      <c r="BK5684"/>
      <c r="BM5684"/>
      <c r="BN5684"/>
      <c r="BO5684"/>
    </row>
    <row r="5685" spans="1:67">
      <c r="A5685"/>
      <c r="B5685"/>
      <c r="C5685"/>
      <c r="E5685"/>
      <c r="F5685"/>
      <c r="G5685"/>
      <c r="I5685"/>
      <c r="J5685"/>
      <c r="K5685"/>
      <c r="M5685"/>
      <c r="N5685"/>
      <c r="O5685"/>
      <c r="Q5685"/>
      <c r="R5685"/>
      <c r="S5685"/>
      <c r="U5685"/>
      <c r="V5685"/>
      <c r="W5685"/>
      <c r="Y5685"/>
      <c r="Z5685"/>
      <c r="AA5685"/>
      <c r="AC5685"/>
      <c r="AD5685"/>
      <c r="AE5685"/>
      <c r="AG5685"/>
      <c r="AH5685"/>
      <c r="AI5685"/>
      <c r="AK5685"/>
      <c r="AL5685"/>
      <c r="AM5685"/>
      <c r="AO5685"/>
      <c r="AP5685"/>
      <c r="AQ5685"/>
      <c r="AS5685"/>
      <c r="AT5685"/>
      <c r="AU5685"/>
      <c r="AW5685"/>
      <c r="AX5685"/>
      <c r="AY5685"/>
      <c r="BA5685"/>
      <c r="BB5685"/>
      <c r="BC5685"/>
      <c r="BE5685"/>
      <c r="BF5685"/>
      <c r="BG5685"/>
      <c r="BI5685"/>
      <c r="BJ5685"/>
      <c r="BK5685"/>
      <c r="BM5685"/>
      <c r="BN5685"/>
      <c r="BO5685"/>
    </row>
    <row r="5686" spans="1:67">
      <c r="A5686"/>
      <c r="B5686"/>
      <c r="C5686"/>
      <c r="E5686"/>
      <c r="F5686"/>
      <c r="G5686"/>
      <c r="I5686"/>
      <c r="J5686"/>
      <c r="K5686"/>
      <c r="M5686"/>
      <c r="N5686"/>
      <c r="O5686"/>
      <c r="Q5686"/>
      <c r="R5686"/>
      <c r="S5686"/>
      <c r="U5686"/>
      <c r="V5686"/>
      <c r="W5686"/>
      <c r="Y5686"/>
      <c r="Z5686"/>
      <c r="AA5686"/>
      <c r="AC5686"/>
      <c r="AD5686"/>
      <c r="AE5686"/>
      <c r="AG5686"/>
      <c r="AH5686"/>
      <c r="AI5686"/>
      <c r="AK5686"/>
      <c r="AL5686"/>
      <c r="AM5686"/>
      <c r="AO5686"/>
      <c r="AP5686"/>
      <c r="AQ5686"/>
      <c r="AS5686"/>
      <c r="AT5686"/>
      <c r="AU5686"/>
      <c r="AW5686"/>
      <c r="AX5686"/>
      <c r="AY5686"/>
      <c r="BA5686"/>
      <c r="BB5686"/>
      <c r="BC5686"/>
      <c r="BE5686"/>
      <c r="BF5686"/>
      <c r="BG5686"/>
      <c r="BI5686"/>
      <c r="BJ5686"/>
      <c r="BK5686"/>
      <c r="BM5686"/>
      <c r="BN5686"/>
      <c r="BO5686"/>
    </row>
    <row r="5687" spans="1:67">
      <c r="A5687"/>
      <c r="B5687"/>
      <c r="C5687"/>
      <c r="E5687"/>
      <c r="F5687"/>
      <c r="G5687"/>
      <c r="I5687"/>
      <c r="J5687"/>
      <c r="K5687"/>
      <c r="M5687"/>
      <c r="N5687"/>
      <c r="O5687"/>
      <c r="Q5687"/>
      <c r="R5687"/>
      <c r="S5687"/>
      <c r="U5687"/>
      <c r="V5687"/>
      <c r="W5687"/>
      <c r="Y5687"/>
      <c r="Z5687"/>
      <c r="AA5687"/>
      <c r="AC5687"/>
      <c r="AD5687"/>
      <c r="AE5687"/>
      <c r="AG5687"/>
      <c r="AH5687"/>
      <c r="AI5687"/>
      <c r="AK5687"/>
      <c r="AL5687"/>
      <c r="AM5687"/>
      <c r="AO5687"/>
      <c r="AP5687"/>
      <c r="AQ5687"/>
      <c r="AS5687"/>
      <c r="AT5687"/>
      <c r="AU5687"/>
      <c r="AW5687"/>
      <c r="AX5687"/>
      <c r="AY5687"/>
      <c r="BA5687"/>
      <c r="BB5687"/>
      <c r="BC5687"/>
      <c r="BE5687"/>
      <c r="BF5687"/>
      <c r="BG5687"/>
      <c r="BI5687"/>
      <c r="BJ5687"/>
      <c r="BK5687"/>
      <c r="BM5687"/>
      <c r="BN5687"/>
      <c r="BO5687"/>
    </row>
    <row r="5688" spans="1:67">
      <c r="A5688"/>
      <c r="B5688"/>
      <c r="C5688"/>
      <c r="E5688"/>
      <c r="F5688"/>
      <c r="G5688"/>
      <c r="I5688"/>
      <c r="J5688"/>
      <c r="K5688"/>
      <c r="M5688"/>
      <c r="N5688"/>
      <c r="O5688"/>
      <c r="Q5688"/>
      <c r="R5688"/>
      <c r="S5688"/>
      <c r="U5688"/>
      <c r="V5688"/>
      <c r="W5688"/>
      <c r="Y5688"/>
      <c r="Z5688"/>
      <c r="AA5688"/>
      <c r="AC5688"/>
      <c r="AD5688"/>
      <c r="AE5688"/>
      <c r="AG5688"/>
      <c r="AH5688"/>
      <c r="AI5688"/>
      <c r="AK5688"/>
      <c r="AL5688"/>
      <c r="AM5688"/>
      <c r="AO5688"/>
      <c r="AP5688"/>
      <c r="AQ5688"/>
      <c r="AS5688"/>
      <c r="AT5688"/>
      <c r="AU5688"/>
      <c r="AW5688"/>
      <c r="AX5688"/>
      <c r="AY5688"/>
      <c r="BA5688"/>
      <c r="BB5688"/>
      <c r="BC5688"/>
      <c r="BE5688"/>
      <c r="BF5688"/>
      <c r="BG5688"/>
      <c r="BI5688"/>
      <c r="BJ5688"/>
      <c r="BK5688"/>
      <c r="BM5688"/>
      <c r="BN5688"/>
      <c r="BO5688"/>
    </row>
    <row r="5689" spans="1:67">
      <c r="A5689"/>
      <c r="B5689"/>
      <c r="C5689"/>
      <c r="E5689"/>
      <c r="F5689"/>
      <c r="G5689"/>
      <c r="I5689"/>
      <c r="J5689"/>
      <c r="K5689"/>
      <c r="M5689"/>
      <c r="N5689"/>
      <c r="O5689"/>
      <c r="Q5689"/>
      <c r="R5689"/>
      <c r="S5689"/>
      <c r="U5689"/>
      <c r="V5689"/>
      <c r="W5689"/>
      <c r="Y5689"/>
      <c r="Z5689"/>
      <c r="AA5689"/>
      <c r="AC5689"/>
      <c r="AD5689"/>
      <c r="AE5689"/>
      <c r="AG5689"/>
      <c r="AH5689"/>
      <c r="AI5689"/>
      <c r="AK5689"/>
      <c r="AL5689"/>
      <c r="AM5689"/>
      <c r="AO5689"/>
      <c r="AP5689"/>
      <c r="AQ5689"/>
      <c r="AS5689"/>
      <c r="AT5689"/>
      <c r="AU5689"/>
      <c r="AW5689"/>
      <c r="AX5689"/>
      <c r="AY5689"/>
      <c r="BA5689"/>
      <c r="BB5689"/>
      <c r="BC5689"/>
      <c r="BE5689"/>
      <c r="BF5689"/>
      <c r="BG5689"/>
      <c r="BI5689"/>
      <c r="BJ5689"/>
      <c r="BK5689"/>
      <c r="BM5689"/>
      <c r="BN5689"/>
      <c r="BO5689"/>
    </row>
    <row r="5690" spans="1:67">
      <c r="A5690"/>
      <c r="B5690"/>
      <c r="C5690"/>
      <c r="E5690"/>
      <c r="F5690"/>
      <c r="G5690"/>
      <c r="I5690"/>
      <c r="J5690"/>
      <c r="K5690"/>
      <c r="M5690"/>
      <c r="N5690"/>
      <c r="O5690"/>
      <c r="Q5690"/>
      <c r="R5690"/>
      <c r="S5690"/>
      <c r="U5690"/>
      <c r="V5690"/>
      <c r="W5690"/>
      <c r="Y5690"/>
      <c r="Z5690"/>
      <c r="AA5690"/>
      <c r="AC5690"/>
      <c r="AD5690"/>
      <c r="AE5690"/>
      <c r="AG5690"/>
      <c r="AH5690"/>
      <c r="AI5690"/>
      <c r="AK5690"/>
      <c r="AL5690"/>
      <c r="AM5690"/>
      <c r="AO5690"/>
      <c r="AP5690"/>
      <c r="AQ5690"/>
      <c r="AS5690"/>
      <c r="AT5690"/>
      <c r="AU5690"/>
      <c r="AW5690"/>
      <c r="AX5690"/>
      <c r="AY5690"/>
      <c r="BA5690"/>
      <c r="BB5690"/>
      <c r="BC5690"/>
      <c r="BE5690"/>
      <c r="BF5690"/>
      <c r="BG5690"/>
      <c r="BI5690"/>
      <c r="BJ5690"/>
      <c r="BK5690"/>
      <c r="BM5690"/>
      <c r="BN5690"/>
      <c r="BO5690"/>
    </row>
    <row r="5691" spans="1:67">
      <c r="A5691"/>
      <c r="B5691"/>
      <c r="C5691"/>
      <c r="E5691"/>
      <c r="F5691"/>
      <c r="G5691"/>
      <c r="I5691"/>
      <c r="J5691"/>
      <c r="K5691"/>
      <c r="M5691"/>
      <c r="N5691"/>
      <c r="O5691"/>
      <c r="Q5691"/>
      <c r="R5691"/>
      <c r="S5691"/>
      <c r="U5691"/>
      <c r="V5691"/>
      <c r="W5691"/>
      <c r="Y5691"/>
      <c r="Z5691"/>
      <c r="AA5691"/>
      <c r="AC5691"/>
      <c r="AD5691"/>
      <c r="AE5691"/>
      <c r="AG5691"/>
      <c r="AH5691"/>
      <c r="AI5691"/>
      <c r="AK5691"/>
      <c r="AL5691"/>
      <c r="AM5691"/>
      <c r="AO5691"/>
      <c r="AP5691"/>
      <c r="AQ5691"/>
      <c r="AS5691"/>
      <c r="AT5691"/>
      <c r="AU5691"/>
      <c r="AW5691"/>
      <c r="AX5691"/>
      <c r="AY5691"/>
      <c r="BA5691"/>
      <c r="BB5691"/>
      <c r="BC5691"/>
      <c r="BE5691"/>
      <c r="BF5691"/>
      <c r="BG5691"/>
      <c r="BI5691"/>
      <c r="BJ5691"/>
      <c r="BK5691"/>
      <c r="BM5691"/>
      <c r="BN5691"/>
      <c r="BO5691"/>
    </row>
    <row r="5692" spans="1:67">
      <c r="A5692"/>
      <c r="B5692"/>
      <c r="C5692"/>
      <c r="E5692"/>
      <c r="F5692"/>
      <c r="G5692"/>
      <c r="I5692"/>
      <c r="J5692"/>
      <c r="K5692"/>
      <c r="M5692"/>
      <c r="N5692"/>
      <c r="O5692"/>
      <c r="Q5692"/>
      <c r="R5692"/>
      <c r="S5692"/>
      <c r="U5692"/>
      <c r="V5692"/>
      <c r="W5692"/>
      <c r="Y5692"/>
      <c r="Z5692"/>
      <c r="AA5692"/>
      <c r="AC5692"/>
      <c r="AD5692"/>
      <c r="AE5692"/>
      <c r="AG5692"/>
      <c r="AH5692"/>
      <c r="AI5692"/>
      <c r="AK5692"/>
      <c r="AL5692"/>
      <c r="AM5692"/>
      <c r="AO5692"/>
      <c r="AP5692"/>
      <c r="AQ5692"/>
      <c r="AS5692"/>
      <c r="AT5692"/>
      <c r="AU5692"/>
      <c r="AW5692"/>
      <c r="AX5692"/>
      <c r="AY5692"/>
      <c r="BA5692"/>
      <c r="BB5692"/>
      <c r="BC5692"/>
      <c r="BE5692"/>
      <c r="BF5692"/>
      <c r="BG5692"/>
      <c r="BI5692"/>
      <c r="BJ5692"/>
      <c r="BK5692"/>
      <c r="BM5692"/>
      <c r="BN5692"/>
      <c r="BO5692"/>
    </row>
    <row r="5693" spans="1:67">
      <c r="A5693"/>
      <c r="B5693"/>
      <c r="C5693"/>
      <c r="E5693"/>
      <c r="F5693"/>
      <c r="G5693"/>
      <c r="I5693"/>
      <c r="J5693"/>
      <c r="K5693"/>
      <c r="M5693"/>
      <c r="N5693"/>
      <c r="O5693"/>
      <c r="Q5693"/>
      <c r="R5693"/>
      <c r="S5693"/>
      <c r="U5693"/>
      <c r="V5693"/>
      <c r="W5693"/>
      <c r="Y5693"/>
      <c r="Z5693"/>
      <c r="AA5693"/>
      <c r="AC5693"/>
      <c r="AD5693"/>
      <c r="AE5693"/>
      <c r="AG5693"/>
      <c r="AH5693"/>
      <c r="AI5693"/>
      <c r="AK5693"/>
      <c r="AL5693"/>
      <c r="AM5693"/>
      <c r="AO5693"/>
      <c r="AP5693"/>
      <c r="AQ5693"/>
      <c r="AS5693"/>
      <c r="AT5693"/>
      <c r="AU5693"/>
      <c r="AW5693"/>
      <c r="AX5693"/>
      <c r="AY5693"/>
      <c r="BA5693"/>
      <c r="BB5693"/>
      <c r="BC5693"/>
      <c r="BE5693"/>
      <c r="BF5693"/>
      <c r="BG5693"/>
      <c r="BI5693"/>
      <c r="BJ5693"/>
      <c r="BK5693"/>
      <c r="BM5693"/>
      <c r="BN5693"/>
      <c r="BO5693"/>
    </row>
    <row r="5694" spans="1:67">
      <c r="A5694"/>
      <c r="B5694"/>
      <c r="C5694"/>
      <c r="E5694"/>
      <c r="F5694"/>
      <c r="G5694"/>
      <c r="I5694"/>
      <c r="J5694"/>
      <c r="K5694"/>
      <c r="M5694"/>
      <c r="N5694"/>
      <c r="O5694"/>
      <c r="Q5694"/>
      <c r="R5694"/>
      <c r="S5694"/>
      <c r="U5694"/>
      <c r="V5694"/>
      <c r="W5694"/>
      <c r="Y5694"/>
      <c r="Z5694"/>
      <c r="AA5694"/>
      <c r="AC5694"/>
      <c r="AD5694"/>
      <c r="AE5694"/>
      <c r="AG5694"/>
      <c r="AH5694"/>
      <c r="AI5694"/>
      <c r="AK5694"/>
      <c r="AL5694"/>
      <c r="AM5694"/>
      <c r="AO5694"/>
      <c r="AP5694"/>
      <c r="AQ5694"/>
      <c r="AS5694"/>
      <c r="AT5694"/>
      <c r="AU5694"/>
      <c r="AW5694"/>
      <c r="AX5694"/>
      <c r="AY5694"/>
      <c r="BA5694"/>
      <c r="BB5694"/>
      <c r="BC5694"/>
      <c r="BE5694"/>
      <c r="BF5694"/>
      <c r="BG5694"/>
      <c r="BI5694"/>
      <c r="BJ5694"/>
      <c r="BK5694"/>
      <c r="BM5694"/>
      <c r="BN5694"/>
      <c r="BO5694"/>
    </row>
    <row r="5695" spans="1:67">
      <c r="A5695"/>
      <c r="B5695"/>
      <c r="C5695"/>
      <c r="E5695"/>
      <c r="F5695"/>
      <c r="G5695"/>
      <c r="I5695"/>
      <c r="J5695"/>
      <c r="K5695"/>
      <c r="M5695"/>
      <c r="N5695"/>
      <c r="O5695"/>
      <c r="Q5695"/>
      <c r="R5695"/>
      <c r="S5695"/>
      <c r="U5695"/>
      <c r="V5695"/>
      <c r="W5695"/>
      <c r="Y5695"/>
      <c r="Z5695"/>
      <c r="AA5695"/>
      <c r="AC5695"/>
      <c r="AD5695"/>
      <c r="AE5695"/>
      <c r="AG5695"/>
      <c r="AH5695"/>
      <c r="AI5695"/>
      <c r="AK5695"/>
      <c r="AL5695"/>
      <c r="AM5695"/>
      <c r="AO5695"/>
      <c r="AP5695"/>
      <c r="AQ5695"/>
      <c r="AS5695"/>
      <c r="AT5695"/>
      <c r="AU5695"/>
      <c r="AW5695"/>
      <c r="AX5695"/>
      <c r="AY5695"/>
      <c r="BA5695"/>
      <c r="BB5695"/>
      <c r="BC5695"/>
      <c r="BE5695"/>
      <c r="BF5695"/>
      <c r="BG5695"/>
      <c r="BI5695"/>
      <c r="BJ5695"/>
      <c r="BK5695"/>
      <c r="BM5695"/>
      <c r="BN5695"/>
      <c r="BO5695"/>
    </row>
    <row r="5696" spans="1:67">
      <c r="A5696"/>
      <c r="B5696"/>
      <c r="C5696"/>
      <c r="E5696"/>
      <c r="F5696"/>
      <c r="G5696"/>
      <c r="I5696"/>
      <c r="J5696"/>
      <c r="K5696"/>
      <c r="M5696"/>
      <c r="N5696"/>
      <c r="O5696"/>
      <c r="Q5696"/>
      <c r="R5696"/>
      <c r="S5696"/>
      <c r="U5696"/>
      <c r="V5696"/>
      <c r="W5696"/>
      <c r="Y5696"/>
      <c r="Z5696"/>
      <c r="AA5696"/>
      <c r="AC5696"/>
      <c r="AD5696"/>
      <c r="AE5696"/>
      <c r="AG5696"/>
      <c r="AH5696"/>
      <c r="AI5696"/>
      <c r="AK5696"/>
      <c r="AL5696"/>
      <c r="AM5696"/>
      <c r="AO5696"/>
      <c r="AP5696"/>
      <c r="AQ5696"/>
      <c r="AS5696"/>
      <c r="AT5696"/>
      <c r="AU5696"/>
      <c r="AW5696"/>
      <c r="AX5696"/>
      <c r="AY5696"/>
      <c r="BA5696"/>
      <c r="BB5696"/>
      <c r="BC5696"/>
      <c r="BE5696"/>
      <c r="BF5696"/>
      <c r="BG5696"/>
      <c r="BI5696"/>
      <c r="BJ5696"/>
      <c r="BK5696"/>
      <c r="BM5696"/>
      <c r="BN5696"/>
      <c r="BO5696"/>
    </row>
    <row r="5697" spans="1:67">
      <c r="A5697"/>
      <c r="B5697"/>
      <c r="C5697"/>
      <c r="E5697"/>
      <c r="F5697"/>
      <c r="G5697"/>
      <c r="I5697"/>
      <c r="J5697"/>
      <c r="K5697"/>
      <c r="M5697"/>
      <c r="N5697"/>
      <c r="O5697"/>
      <c r="Q5697"/>
      <c r="R5697"/>
      <c r="S5697"/>
      <c r="U5697"/>
      <c r="V5697"/>
      <c r="W5697"/>
      <c r="Y5697"/>
      <c r="Z5697"/>
      <c r="AA5697"/>
      <c r="AC5697"/>
      <c r="AD5697"/>
      <c r="AE5697"/>
      <c r="AG5697"/>
      <c r="AH5697"/>
      <c r="AI5697"/>
      <c r="AK5697"/>
      <c r="AL5697"/>
      <c r="AM5697"/>
      <c r="AO5697"/>
      <c r="AP5697"/>
      <c r="AQ5697"/>
      <c r="AS5697"/>
      <c r="AT5697"/>
      <c r="AU5697"/>
      <c r="AW5697"/>
      <c r="AX5697"/>
      <c r="AY5697"/>
      <c r="BA5697"/>
      <c r="BB5697"/>
      <c r="BC5697"/>
      <c r="BE5697"/>
      <c r="BF5697"/>
      <c r="BG5697"/>
      <c r="BI5697"/>
      <c r="BJ5697"/>
      <c r="BK5697"/>
      <c r="BM5697"/>
      <c r="BN5697"/>
      <c r="BO5697"/>
    </row>
    <row r="5698" spans="1:67">
      <c r="A5698"/>
      <c r="B5698"/>
      <c r="C5698"/>
      <c r="E5698"/>
      <c r="F5698"/>
      <c r="G5698"/>
      <c r="I5698"/>
      <c r="J5698"/>
      <c r="K5698"/>
      <c r="M5698"/>
      <c r="N5698"/>
      <c r="O5698"/>
      <c r="Q5698"/>
      <c r="R5698"/>
      <c r="S5698"/>
      <c r="U5698"/>
      <c r="V5698"/>
      <c r="W5698"/>
      <c r="Y5698"/>
      <c r="Z5698"/>
      <c r="AA5698"/>
      <c r="AC5698"/>
      <c r="AD5698"/>
      <c r="AE5698"/>
      <c r="AG5698"/>
      <c r="AH5698"/>
      <c r="AI5698"/>
      <c r="AK5698"/>
      <c r="AL5698"/>
      <c r="AM5698"/>
      <c r="AO5698"/>
      <c r="AP5698"/>
      <c r="AQ5698"/>
      <c r="AS5698"/>
      <c r="AT5698"/>
      <c r="AU5698"/>
      <c r="AW5698"/>
      <c r="AX5698"/>
      <c r="AY5698"/>
      <c r="BA5698"/>
      <c r="BB5698"/>
      <c r="BC5698"/>
      <c r="BE5698"/>
      <c r="BF5698"/>
      <c r="BG5698"/>
      <c r="BI5698"/>
      <c r="BJ5698"/>
      <c r="BK5698"/>
      <c r="BM5698"/>
      <c r="BN5698"/>
      <c r="BO5698"/>
    </row>
    <row r="5699" spans="1:67">
      <c r="A5699"/>
      <c r="B5699"/>
      <c r="C5699"/>
      <c r="E5699"/>
      <c r="F5699"/>
      <c r="G5699"/>
      <c r="I5699"/>
      <c r="J5699"/>
      <c r="K5699"/>
      <c r="M5699"/>
      <c r="N5699"/>
      <c r="O5699"/>
      <c r="Q5699"/>
      <c r="R5699"/>
      <c r="S5699"/>
      <c r="U5699"/>
      <c r="V5699"/>
      <c r="W5699"/>
      <c r="Y5699"/>
      <c r="Z5699"/>
      <c r="AA5699"/>
      <c r="AC5699"/>
      <c r="AD5699"/>
      <c r="AE5699"/>
      <c r="AG5699"/>
      <c r="AH5699"/>
      <c r="AI5699"/>
      <c r="AK5699"/>
      <c r="AL5699"/>
      <c r="AM5699"/>
      <c r="AO5699"/>
      <c r="AP5699"/>
      <c r="AQ5699"/>
      <c r="AS5699"/>
      <c r="AT5699"/>
      <c r="AU5699"/>
      <c r="AW5699"/>
      <c r="AX5699"/>
      <c r="AY5699"/>
      <c r="BA5699"/>
      <c r="BB5699"/>
      <c r="BC5699"/>
      <c r="BE5699"/>
      <c r="BF5699"/>
      <c r="BG5699"/>
      <c r="BI5699"/>
      <c r="BJ5699"/>
      <c r="BK5699"/>
      <c r="BM5699"/>
      <c r="BN5699"/>
      <c r="BO5699"/>
    </row>
    <row r="5700" spans="1:67">
      <c r="A5700"/>
      <c r="B5700"/>
      <c r="C5700"/>
      <c r="E5700"/>
      <c r="F5700"/>
      <c r="G5700"/>
      <c r="I5700"/>
      <c r="J5700"/>
      <c r="K5700"/>
      <c r="M5700"/>
      <c r="N5700"/>
      <c r="O5700"/>
      <c r="Q5700"/>
      <c r="R5700"/>
      <c r="S5700"/>
      <c r="U5700"/>
      <c r="V5700"/>
      <c r="W5700"/>
      <c r="Y5700"/>
      <c r="Z5700"/>
      <c r="AA5700"/>
      <c r="AC5700"/>
      <c r="AD5700"/>
      <c r="AE5700"/>
      <c r="AG5700"/>
      <c r="AH5700"/>
      <c r="AI5700"/>
      <c r="AK5700"/>
      <c r="AL5700"/>
      <c r="AM5700"/>
      <c r="AO5700"/>
      <c r="AP5700"/>
      <c r="AQ5700"/>
      <c r="AS5700"/>
      <c r="AT5700"/>
      <c r="AU5700"/>
      <c r="AW5700"/>
      <c r="AX5700"/>
      <c r="AY5700"/>
      <c r="BA5700"/>
      <c r="BB5700"/>
      <c r="BC5700"/>
      <c r="BE5700"/>
      <c r="BF5700"/>
      <c r="BG5700"/>
      <c r="BI5700"/>
      <c r="BJ5700"/>
      <c r="BK5700"/>
      <c r="BM5700"/>
      <c r="BN5700"/>
      <c r="BO5700"/>
    </row>
    <row r="5701" spans="1:67">
      <c r="A5701"/>
      <c r="B5701"/>
      <c r="C5701"/>
      <c r="E5701"/>
      <c r="F5701"/>
      <c r="G5701"/>
      <c r="I5701"/>
      <c r="J5701"/>
      <c r="K5701"/>
      <c r="M5701"/>
      <c r="N5701"/>
      <c r="O5701"/>
      <c r="Q5701"/>
      <c r="R5701"/>
      <c r="S5701"/>
      <c r="U5701"/>
      <c r="V5701"/>
      <c r="W5701"/>
      <c r="Y5701"/>
      <c r="Z5701"/>
      <c r="AA5701"/>
      <c r="AC5701"/>
      <c r="AD5701"/>
      <c r="AE5701"/>
      <c r="AG5701"/>
      <c r="AH5701"/>
      <c r="AI5701"/>
      <c r="AK5701"/>
      <c r="AL5701"/>
      <c r="AM5701"/>
      <c r="AO5701"/>
      <c r="AP5701"/>
      <c r="AQ5701"/>
      <c r="AS5701"/>
      <c r="AT5701"/>
      <c r="AU5701"/>
      <c r="AW5701"/>
      <c r="AX5701"/>
      <c r="AY5701"/>
      <c r="BA5701"/>
      <c r="BB5701"/>
      <c r="BC5701"/>
      <c r="BE5701"/>
      <c r="BF5701"/>
      <c r="BG5701"/>
      <c r="BI5701"/>
      <c r="BJ5701"/>
      <c r="BK5701"/>
      <c r="BM5701"/>
      <c r="BN5701"/>
      <c r="BO5701"/>
    </row>
    <row r="5702" spans="1:67">
      <c r="A5702"/>
      <c r="B5702"/>
      <c r="C5702"/>
      <c r="E5702"/>
      <c r="F5702"/>
      <c r="G5702"/>
      <c r="I5702"/>
      <c r="J5702"/>
      <c r="K5702"/>
      <c r="M5702"/>
      <c r="N5702"/>
      <c r="O5702"/>
      <c r="Q5702"/>
      <c r="R5702"/>
      <c r="S5702"/>
      <c r="U5702"/>
      <c r="V5702"/>
      <c r="W5702"/>
      <c r="Y5702"/>
      <c r="Z5702"/>
      <c r="AA5702"/>
      <c r="AC5702"/>
      <c r="AD5702"/>
      <c r="AE5702"/>
      <c r="AG5702"/>
      <c r="AH5702"/>
      <c r="AI5702"/>
      <c r="AK5702"/>
      <c r="AL5702"/>
      <c r="AM5702"/>
      <c r="AO5702"/>
      <c r="AP5702"/>
      <c r="AQ5702"/>
      <c r="AS5702"/>
      <c r="AT5702"/>
      <c r="AU5702"/>
      <c r="AW5702"/>
      <c r="AX5702"/>
      <c r="AY5702"/>
      <c r="BA5702"/>
      <c r="BB5702"/>
      <c r="BC5702"/>
      <c r="BE5702"/>
      <c r="BF5702"/>
      <c r="BG5702"/>
      <c r="BI5702"/>
      <c r="BJ5702"/>
      <c r="BK5702"/>
      <c r="BM5702"/>
      <c r="BN5702"/>
      <c r="BO5702"/>
    </row>
    <row r="5703" spans="1:67">
      <c r="A5703"/>
      <c r="B5703"/>
      <c r="C5703"/>
      <c r="E5703"/>
      <c r="F5703"/>
      <c r="G5703"/>
      <c r="I5703"/>
      <c r="J5703"/>
      <c r="K5703"/>
      <c r="M5703"/>
      <c r="N5703"/>
      <c r="O5703"/>
      <c r="Q5703"/>
      <c r="R5703"/>
      <c r="S5703"/>
      <c r="U5703"/>
      <c r="V5703"/>
      <c r="W5703"/>
      <c r="Y5703"/>
      <c r="Z5703"/>
      <c r="AA5703"/>
      <c r="AC5703"/>
      <c r="AD5703"/>
      <c r="AE5703"/>
      <c r="AG5703"/>
      <c r="AH5703"/>
      <c r="AI5703"/>
      <c r="AK5703"/>
      <c r="AL5703"/>
      <c r="AM5703"/>
      <c r="AO5703"/>
      <c r="AP5703"/>
      <c r="AQ5703"/>
      <c r="AS5703"/>
      <c r="AT5703"/>
      <c r="AU5703"/>
      <c r="AW5703"/>
      <c r="AX5703"/>
      <c r="AY5703"/>
      <c r="BA5703"/>
      <c r="BB5703"/>
      <c r="BC5703"/>
      <c r="BE5703"/>
      <c r="BF5703"/>
      <c r="BG5703"/>
      <c r="BI5703"/>
      <c r="BJ5703"/>
      <c r="BK5703"/>
      <c r="BM5703"/>
      <c r="BN5703"/>
      <c r="BO5703"/>
    </row>
    <row r="5704" spans="1:67">
      <c r="A5704"/>
      <c r="B5704"/>
      <c r="C5704"/>
      <c r="E5704"/>
      <c r="F5704"/>
      <c r="G5704"/>
      <c r="I5704"/>
      <c r="J5704"/>
      <c r="K5704"/>
      <c r="M5704"/>
      <c r="N5704"/>
      <c r="O5704"/>
      <c r="Q5704"/>
      <c r="R5704"/>
      <c r="S5704"/>
      <c r="U5704"/>
      <c r="V5704"/>
      <c r="W5704"/>
      <c r="Y5704"/>
      <c r="Z5704"/>
      <c r="AA5704"/>
      <c r="AC5704"/>
      <c r="AD5704"/>
      <c r="AE5704"/>
      <c r="AG5704"/>
      <c r="AH5704"/>
      <c r="AI5704"/>
      <c r="AK5704"/>
      <c r="AL5704"/>
      <c r="AM5704"/>
      <c r="AO5704"/>
      <c r="AP5704"/>
      <c r="AQ5704"/>
      <c r="AS5704"/>
      <c r="AT5704"/>
      <c r="AU5704"/>
      <c r="AW5704"/>
      <c r="AX5704"/>
      <c r="AY5704"/>
      <c r="BA5704"/>
      <c r="BB5704"/>
      <c r="BC5704"/>
      <c r="BE5704"/>
      <c r="BF5704"/>
      <c r="BG5704"/>
      <c r="BI5704"/>
      <c r="BJ5704"/>
      <c r="BK5704"/>
      <c r="BM5704"/>
      <c r="BN5704"/>
      <c r="BO5704"/>
    </row>
    <row r="5705" spans="1:67">
      <c r="A5705"/>
      <c r="B5705"/>
      <c r="C5705"/>
      <c r="E5705"/>
      <c r="F5705"/>
      <c r="G5705"/>
      <c r="I5705"/>
      <c r="J5705"/>
      <c r="K5705"/>
      <c r="M5705"/>
      <c r="N5705"/>
      <c r="O5705"/>
      <c r="Q5705"/>
      <c r="R5705"/>
      <c r="S5705"/>
      <c r="U5705"/>
      <c r="V5705"/>
      <c r="W5705"/>
      <c r="Y5705"/>
      <c r="Z5705"/>
      <c r="AA5705"/>
      <c r="AC5705"/>
      <c r="AD5705"/>
      <c r="AE5705"/>
      <c r="AG5705"/>
      <c r="AH5705"/>
      <c r="AI5705"/>
      <c r="AK5705"/>
      <c r="AL5705"/>
      <c r="AM5705"/>
      <c r="AO5705"/>
      <c r="AP5705"/>
      <c r="AQ5705"/>
      <c r="AS5705"/>
      <c r="AT5705"/>
      <c r="AU5705"/>
      <c r="AW5705"/>
      <c r="AX5705"/>
      <c r="AY5705"/>
      <c r="BA5705"/>
      <c r="BB5705"/>
      <c r="BC5705"/>
      <c r="BE5705"/>
      <c r="BF5705"/>
      <c r="BG5705"/>
      <c r="BI5705"/>
      <c r="BJ5705"/>
      <c r="BK5705"/>
      <c r="BM5705"/>
      <c r="BN5705"/>
      <c r="BO5705"/>
    </row>
    <row r="5706" spans="1:67">
      <c r="A5706"/>
      <c r="B5706"/>
      <c r="C5706"/>
      <c r="E5706"/>
      <c r="F5706"/>
      <c r="G5706"/>
      <c r="I5706"/>
      <c r="J5706"/>
      <c r="K5706"/>
      <c r="M5706"/>
      <c r="N5706"/>
      <c r="O5706"/>
      <c r="Q5706"/>
      <c r="R5706"/>
      <c r="S5706"/>
      <c r="U5706"/>
      <c r="V5706"/>
      <c r="W5706"/>
      <c r="Y5706"/>
      <c r="Z5706"/>
      <c r="AA5706"/>
      <c r="AC5706"/>
      <c r="AD5706"/>
      <c r="AE5706"/>
      <c r="AG5706"/>
      <c r="AH5706"/>
      <c r="AI5706"/>
      <c r="AK5706"/>
      <c r="AL5706"/>
      <c r="AM5706"/>
      <c r="AO5706"/>
      <c r="AP5706"/>
      <c r="AQ5706"/>
      <c r="AS5706"/>
      <c r="AT5706"/>
      <c r="AU5706"/>
      <c r="AW5706"/>
      <c r="AX5706"/>
      <c r="AY5706"/>
      <c r="BA5706"/>
      <c r="BB5706"/>
      <c r="BC5706"/>
      <c r="BE5706"/>
      <c r="BF5706"/>
      <c r="BG5706"/>
      <c r="BI5706"/>
      <c r="BJ5706"/>
      <c r="BK5706"/>
      <c r="BM5706"/>
      <c r="BN5706"/>
      <c r="BO5706"/>
    </row>
    <row r="5707" spans="1:67">
      <c r="A5707"/>
      <c r="B5707"/>
      <c r="C5707"/>
      <c r="E5707"/>
      <c r="F5707"/>
      <c r="G5707"/>
      <c r="I5707"/>
      <c r="J5707"/>
      <c r="K5707"/>
      <c r="M5707"/>
      <c r="N5707"/>
      <c r="O5707"/>
      <c r="Q5707"/>
      <c r="R5707"/>
      <c r="S5707"/>
      <c r="U5707"/>
      <c r="V5707"/>
      <c r="W5707"/>
      <c r="Y5707"/>
      <c r="Z5707"/>
      <c r="AA5707"/>
      <c r="AC5707"/>
      <c r="AD5707"/>
      <c r="AE5707"/>
      <c r="AG5707"/>
      <c r="AH5707"/>
      <c r="AI5707"/>
      <c r="AK5707"/>
      <c r="AL5707"/>
      <c r="AM5707"/>
      <c r="AO5707"/>
      <c r="AP5707"/>
      <c r="AQ5707"/>
      <c r="AS5707"/>
      <c r="AT5707"/>
      <c r="AU5707"/>
      <c r="AW5707"/>
      <c r="AX5707"/>
      <c r="AY5707"/>
      <c r="BA5707"/>
      <c r="BB5707"/>
      <c r="BC5707"/>
      <c r="BE5707"/>
      <c r="BF5707"/>
      <c r="BG5707"/>
      <c r="BI5707"/>
      <c r="BJ5707"/>
      <c r="BK5707"/>
      <c r="BM5707"/>
      <c r="BN5707"/>
      <c r="BO5707"/>
    </row>
    <row r="5708" spans="1:67">
      <c r="A5708"/>
      <c r="B5708"/>
      <c r="C5708"/>
      <c r="E5708"/>
      <c r="F5708"/>
      <c r="G5708"/>
      <c r="I5708"/>
      <c r="J5708"/>
      <c r="K5708"/>
      <c r="M5708"/>
      <c r="N5708"/>
      <c r="O5708"/>
      <c r="Q5708"/>
      <c r="R5708"/>
      <c r="S5708"/>
      <c r="U5708"/>
      <c r="V5708"/>
      <c r="W5708"/>
      <c r="Y5708"/>
      <c r="Z5708"/>
      <c r="AA5708"/>
      <c r="AC5708"/>
      <c r="AD5708"/>
      <c r="AE5708"/>
      <c r="AG5708"/>
      <c r="AH5708"/>
      <c r="AI5708"/>
      <c r="AK5708"/>
      <c r="AL5708"/>
      <c r="AM5708"/>
      <c r="AO5708"/>
      <c r="AP5708"/>
      <c r="AQ5708"/>
      <c r="AS5708"/>
      <c r="AT5708"/>
      <c r="AU5708"/>
      <c r="AW5708"/>
      <c r="AX5708"/>
      <c r="AY5708"/>
      <c r="BA5708"/>
      <c r="BB5708"/>
      <c r="BC5708"/>
      <c r="BE5708"/>
      <c r="BF5708"/>
      <c r="BG5708"/>
      <c r="BI5708"/>
      <c r="BJ5708"/>
      <c r="BK5708"/>
      <c r="BM5708"/>
      <c r="BN5708"/>
      <c r="BO5708"/>
    </row>
    <row r="5709" spans="1:67">
      <c r="A5709"/>
      <c r="B5709"/>
      <c r="C5709"/>
      <c r="E5709"/>
      <c r="F5709"/>
      <c r="G5709"/>
      <c r="I5709"/>
      <c r="J5709"/>
      <c r="K5709"/>
      <c r="M5709"/>
      <c r="N5709"/>
      <c r="O5709"/>
      <c r="Q5709"/>
      <c r="R5709"/>
      <c r="S5709"/>
      <c r="U5709"/>
      <c r="V5709"/>
      <c r="W5709"/>
      <c r="Y5709"/>
      <c r="Z5709"/>
      <c r="AA5709"/>
      <c r="AC5709"/>
      <c r="AD5709"/>
      <c r="AE5709"/>
      <c r="AG5709"/>
      <c r="AH5709"/>
      <c r="AI5709"/>
      <c r="AK5709"/>
      <c r="AL5709"/>
      <c r="AM5709"/>
      <c r="AO5709"/>
      <c r="AP5709"/>
      <c r="AQ5709"/>
      <c r="AS5709"/>
      <c r="AT5709"/>
      <c r="AU5709"/>
      <c r="AW5709"/>
      <c r="AX5709"/>
      <c r="AY5709"/>
      <c r="BA5709"/>
      <c r="BB5709"/>
      <c r="BC5709"/>
      <c r="BE5709"/>
      <c r="BF5709"/>
      <c r="BG5709"/>
      <c r="BI5709"/>
      <c r="BJ5709"/>
      <c r="BK5709"/>
      <c r="BM5709"/>
      <c r="BN5709"/>
      <c r="BO5709"/>
    </row>
    <row r="5710" spans="1:67">
      <c r="A5710"/>
      <c r="B5710"/>
      <c r="C5710"/>
      <c r="E5710"/>
      <c r="F5710"/>
      <c r="G5710"/>
      <c r="I5710"/>
      <c r="J5710"/>
      <c r="K5710"/>
      <c r="M5710"/>
      <c r="N5710"/>
      <c r="O5710"/>
      <c r="Q5710"/>
      <c r="R5710"/>
      <c r="S5710"/>
      <c r="U5710"/>
      <c r="V5710"/>
      <c r="W5710"/>
      <c r="Y5710"/>
      <c r="Z5710"/>
      <c r="AA5710"/>
      <c r="AC5710"/>
      <c r="AD5710"/>
      <c r="AE5710"/>
      <c r="AG5710"/>
      <c r="AH5710"/>
      <c r="AI5710"/>
      <c r="AK5710"/>
      <c r="AL5710"/>
      <c r="AM5710"/>
      <c r="AO5710"/>
      <c r="AP5710"/>
      <c r="AQ5710"/>
      <c r="AS5710"/>
      <c r="AT5710"/>
      <c r="AU5710"/>
      <c r="AW5710"/>
      <c r="AX5710"/>
      <c r="AY5710"/>
      <c r="BA5710"/>
      <c r="BB5710"/>
      <c r="BC5710"/>
      <c r="BE5710"/>
      <c r="BF5710"/>
      <c r="BG5710"/>
      <c r="BI5710"/>
      <c r="BJ5710"/>
      <c r="BK5710"/>
      <c r="BM5710"/>
      <c r="BN5710"/>
      <c r="BO5710"/>
    </row>
    <row r="5711" spans="1:67">
      <c r="A5711"/>
      <c r="B5711"/>
      <c r="C5711"/>
      <c r="E5711"/>
      <c r="F5711"/>
      <c r="G5711"/>
      <c r="I5711"/>
      <c r="J5711"/>
      <c r="K5711"/>
      <c r="M5711"/>
      <c r="N5711"/>
      <c r="O5711"/>
      <c r="Q5711"/>
      <c r="R5711"/>
      <c r="S5711"/>
      <c r="U5711"/>
      <c r="V5711"/>
      <c r="W5711"/>
      <c r="Y5711"/>
      <c r="Z5711"/>
      <c r="AA5711"/>
      <c r="AC5711"/>
      <c r="AD5711"/>
      <c r="AE5711"/>
      <c r="AG5711"/>
      <c r="AH5711"/>
      <c r="AI5711"/>
      <c r="AK5711"/>
      <c r="AL5711"/>
      <c r="AM5711"/>
      <c r="AO5711"/>
      <c r="AP5711"/>
      <c r="AQ5711"/>
      <c r="AS5711"/>
      <c r="AT5711"/>
      <c r="AU5711"/>
      <c r="AW5711"/>
      <c r="AX5711"/>
      <c r="AY5711"/>
      <c r="BA5711"/>
      <c r="BB5711"/>
      <c r="BC5711"/>
      <c r="BE5711"/>
      <c r="BF5711"/>
      <c r="BG5711"/>
      <c r="BI5711"/>
      <c r="BJ5711"/>
      <c r="BK5711"/>
      <c r="BM5711"/>
      <c r="BN5711"/>
      <c r="BO5711"/>
    </row>
    <row r="5712" spans="1:67">
      <c r="A5712"/>
      <c r="B5712"/>
      <c r="C5712"/>
      <c r="E5712"/>
      <c r="F5712"/>
      <c r="G5712"/>
      <c r="I5712"/>
      <c r="J5712"/>
      <c r="K5712"/>
      <c r="M5712"/>
      <c r="N5712"/>
      <c r="O5712"/>
      <c r="Q5712"/>
      <c r="R5712"/>
      <c r="S5712"/>
      <c r="U5712"/>
      <c r="V5712"/>
      <c r="W5712"/>
      <c r="Y5712"/>
      <c r="Z5712"/>
      <c r="AA5712"/>
      <c r="AC5712"/>
      <c r="AD5712"/>
      <c r="AE5712"/>
      <c r="AG5712"/>
      <c r="AH5712"/>
      <c r="AI5712"/>
      <c r="AK5712"/>
      <c r="AL5712"/>
      <c r="AM5712"/>
      <c r="AO5712"/>
      <c r="AP5712"/>
      <c r="AQ5712"/>
      <c r="AS5712"/>
      <c r="AT5712"/>
      <c r="AU5712"/>
      <c r="AW5712"/>
      <c r="AX5712"/>
      <c r="AY5712"/>
      <c r="BA5712"/>
      <c r="BB5712"/>
      <c r="BC5712"/>
      <c r="BE5712"/>
      <c r="BF5712"/>
      <c r="BG5712"/>
      <c r="BI5712"/>
      <c r="BJ5712"/>
      <c r="BK5712"/>
      <c r="BM5712"/>
      <c r="BN5712"/>
      <c r="BO5712"/>
    </row>
    <row r="5713" spans="1:67">
      <c r="A5713"/>
      <c r="B5713"/>
      <c r="C5713"/>
      <c r="E5713"/>
      <c r="F5713"/>
      <c r="G5713"/>
      <c r="I5713"/>
      <c r="J5713"/>
      <c r="K5713"/>
      <c r="M5713"/>
      <c r="N5713"/>
      <c r="O5713"/>
      <c r="Q5713"/>
      <c r="R5713"/>
      <c r="S5713"/>
      <c r="U5713"/>
      <c r="V5713"/>
      <c r="W5713"/>
      <c r="Y5713"/>
      <c r="Z5713"/>
      <c r="AA5713"/>
      <c r="AC5713"/>
      <c r="AD5713"/>
      <c r="AE5713"/>
      <c r="AG5713"/>
      <c r="AH5713"/>
      <c r="AI5713"/>
      <c r="AK5713"/>
      <c r="AL5713"/>
      <c r="AM5713"/>
      <c r="AO5713"/>
      <c r="AP5713"/>
      <c r="AQ5713"/>
      <c r="AS5713"/>
      <c r="AT5713"/>
      <c r="AU5713"/>
      <c r="AW5713"/>
      <c r="AX5713"/>
      <c r="AY5713"/>
      <c r="BA5713"/>
      <c r="BB5713"/>
      <c r="BC5713"/>
      <c r="BE5713"/>
      <c r="BF5713"/>
      <c r="BG5713"/>
      <c r="BI5713"/>
      <c r="BJ5713"/>
      <c r="BK5713"/>
      <c r="BM5713"/>
      <c r="BN5713"/>
      <c r="BO5713"/>
    </row>
    <row r="5714" spans="1:67">
      <c r="A5714"/>
      <c r="B5714"/>
      <c r="C5714"/>
      <c r="E5714"/>
      <c r="F5714"/>
      <c r="G5714"/>
      <c r="I5714"/>
      <c r="J5714"/>
      <c r="K5714"/>
      <c r="M5714"/>
      <c r="N5714"/>
      <c r="O5714"/>
      <c r="Q5714"/>
      <c r="R5714"/>
      <c r="S5714"/>
      <c r="U5714"/>
      <c r="V5714"/>
      <c r="W5714"/>
      <c r="Y5714"/>
      <c r="Z5714"/>
      <c r="AA5714"/>
      <c r="AC5714"/>
      <c r="AD5714"/>
      <c r="AE5714"/>
      <c r="AG5714"/>
      <c r="AH5714"/>
      <c r="AI5714"/>
      <c r="AK5714"/>
      <c r="AL5714"/>
      <c r="AM5714"/>
      <c r="AO5714"/>
      <c r="AP5714"/>
      <c r="AQ5714"/>
      <c r="AS5714"/>
      <c r="AT5714"/>
      <c r="AU5714"/>
      <c r="AW5714"/>
      <c r="AX5714"/>
      <c r="AY5714"/>
      <c r="BA5714"/>
      <c r="BB5714"/>
      <c r="BC5714"/>
      <c r="BE5714"/>
      <c r="BF5714"/>
      <c r="BG5714"/>
      <c r="BI5714"/>
      <c r="BJ5714"/>
      <c r="BK5714"/>
      <c r="BM5714"/>
      <c r="BN5714"/>
      <c r="BO5714"/>
    </row>
    <row r="5715" spans="1:67">
      <c r="A5715"/>
      <c r="B5715"/>
      <c r="C5715"/>
      <c r="E5715"/>
      <c r="F5715"/>
      <c r="G5715"/>
      <c r="I5715"/>
      <c r="J5715"/>
      <c r="K5715"/>
      <c r="M5715"/>
      <c r="N5715"/>
      <c r="O5715"/>
      <c r="Q5715"/>
      <c r="R5715"/>
      <c r="S5715"/>
      <c r="U5715"/>
      <c r="V5715"/>
      <c r="W5715"/>
      <c r="Y5715"/>
      <c r="Z5715"/>
      <c r="AA5715"/>
      <c r="AC5715"/>
      <c r="AD5715"/>
      <c r="AE5715"/>
      <c r="AG5715"/>
      <c r="AH5715"/>
      <c r="AI5715"/>
      <c r="AK5715"/>
      <c r="AL5715"/>
      <c r="AM5715"/>
      <c r="AO5715"/>
      <c r="AP5715"/>
      <c r="AQ5715"/>
      <c r="AS5715"/>
      <c r="AT5715"/>
      <c r="AU5715"/>
      <c r="AW5715"/>
      <c r="AX5715"/>
      <c r="AY5715"/>
      <c r="BA5715"/>
      <c r="BB5715"/>
      <c r="BC5715"/>
      <c r="BE5715"/>
      <c r="BF5715"/>
      <c r="BG5715"/>
      <c r="BI5715"/>
      <c r="BJ5715"/>
      <c r="BK5715"/>
      <c r="BM5715"/>
      <c r="BN5715"/>
      <c r="BO5715"/>
    </row>
    <row r="5716" spans="1:67">
      <c r="A5716"/>
      <c r="B5716"/>
      <c r="C5716"/>
      <c r="E5716"/>
      <c r="F5716"/>
      <c r="G5716"/>
      <c r="I5716"/>
      <c r="J5716"/>
      <c r="K5716"/>
      <c r="M5716"/>
      <c r="N5716"/>
      <c r="O5716"/>
      <c r="Q5716"/>
      <c r="R5716"/>
      <c r="S5716"/>
      <c r="U5716"/>
      <c r="V5716"/>
      <c r="W5716"/>
      <c r="Y5716"/>
      <c r="Z5716"/>
      <c r="AA5716"/>
      <c r="AC5716"/>
      <c r="AD5716"/>
      <c r="AE5716"/>
      <c r="AG5716"/>
      <c r="AH5716"/>
      <c r="AI5716"/>
      <c r="AK5716"/>
      <c r="AL5716"/>
      <c r="AM5716"/>
      <c r="AO5716"/>
      <c r="AP5716"/>
      <c r="AQ5716"/>
      <c r="AS5716"/>
      <c r="AT5716"/>
      <c r="AU5716"/>
      <c r="AW5716"/>
      <c r="AX5716"/>
      <c r="AY5716"/>
      <c r="BA5716"/>
      <c r="BB5716"/>
      <c r="BC5716"/>
      <c r="BE5716"/>
      <c r="BF5716"/>
      <c r="BG5716"/>
      <c r="BI5716"/>
      <c r="BJ5716"/>
      <c r="BK5716"/>
      <c r="BM5716"/>
      <c r="BN5716"/>
      <c r="BO5716"/>
    </row>
    <row r="5717" spans="1:67">
      <c r="A5717"/>
      <c r="B5717"/>
      <c r="C5717"/>
      <c r="E5717"/>
      <c r="F5717"/>
      <c r="G5717"/>
      <c r="I5717"/>
      <c r="J5717"/>
      <c r="K5717"/>
      <c r="M5717"/>
      <c r="N5717"/>
      <c r="O5717"/>
      <c r="Q5717"/>
      <c r="R5717"/>
      <c r="S5717"/>
      <c r="U5717"/>
      <c r="V5717"/>
      <c r="W5717"/>
      <c r="Y5717"/>
      <c r="Z5717"/>
      <c r="AA5717"/>
      <c r="AC5717"/>
      <c r="AD5717"/>
      <c r="AE5717"/>
      <c r="AG5717"/>
      <c r="AH5717"/>
      <c r="AI5717"/>
      <c r="AK5717"/>
      <c r="AL5717"/>
      <c r="AM5717"/>
      <c r="AO5717"/>
      <c r="AP5717"/>
      <c r="AQ5717"/>
      <c r="AS5717"/>
      <c r="AT5717"/>
      <c r="AU5717"/>
      <c r="AW5717"/>
      <c r="AX5717"/>
      <c r="AY5717"/>
      <c r="BA5717"/>
      <c r="BB5717"/>
      <c r="BC5717"/>
      <c r="BE5717"/>
      <c r="BF5717"/>
      <c r="BG5717"/>
      <c r="BI5717"/>
      <c r="BJ5717"/>
      <c r="BK5717"/>
      <c r="BM5717"/>
      <c r="BN5717"/>
      <c r="BO5717"/>
    </row>
    <row r="5718" spans="1:67">
      <c r="A5718"/>
      <c r="B5718"/>
      <c r="C5718"/>
      <c r="E5718"/>
      <c r="F5718"/>
      <c r="G5718"/>
      <c r="I5718"/>
      <c r="J5718"/>
      <c r="K5718"/>
      <c r="M5718"/>
      <c r="N5718"/>
      <c r="O5718"/>
      <c r="Q5718"/>
      <c r="R5718"/>
      <c r="S5718"/>
      <c r="U5718"/>
      <c r="V5718"/>
      <c r="W5718"/>
      <c r="Y5718"/>
      <c r="Z5718"/>
      <c r="AA5718"/>
      <c r="AC5718"/>
      <c r="AD5718"/>
      <c r="AE5718"/>
      <c r="AG5718"/>
      <c r="AH5718"/>
      <c r="AI5718"/>
      <c r="AK5718"/>
      <c r="AL5718"/>
      <c r="AM5718"/>
      <c r="AO5718"/>
      <c r="AP5718"/>
      <c r="AQ5718"/>
      <c r="AS5718"/>
      <c r="AT5718"/>
      <c r="AU5718"/>
      <c r="AW5718"/>
      <c r="AX5718"/>
      <c r="AY5718"/>
      <c r="BA5718"/>
      <c r="BB5718"/>
      <c r="BC5718"/>
      <c r="BE5718"/>
      <c r="BF5718"/>
      <c r="BG5718"/>
      <c r="BI5718"/>
      <c r="BJ5718"/>
      <c r="BK5718"/>
      <c r="BM5718"/>
      <c r="BN5718"/>
      <c r="BO5718"/>
    </row>
    <row r="5719" spans="1:67">
      <c r="A5719"/>
      <c r="B5719"/>
      <c r="C5719"/>
      <c r="E5719"/>
      <c r="F5719"/>
      <c r="G5719"/>
      <c r="I5719"/>
      <c r="J5719"/>
      <c r="K5719"/>
      <c r="M5719"/>
      <c r="N5719"/>
      <c r="O5719"/>
      <c r="Q5719"/>
      <c r="R5719"/>
      <c r="S5719"/>
      <c r="U5719"/>
      <c r="V5719"/>
      <c r="W5719"/>
      <c r="Y5719"/>
      <c r="Z5719"/>
      <c r="AA5719"/>
      <c r="AC5719"/>
      <c r="AD5719"/>
      <c r="AE5719"/>
      <c r="AG5719"/>
      <c r="AH5719"/>
      <c r="AI5719"/>
      <c r="AK5719"/>
      <c r="AL5719"/>
      <c r="AM5719"/>
      <c r="AO5719"/>
      <c r="AP5719"/>
      <c r="AQ5719"/>
      <c r="AS5719"/>
      <c r="AT5719"/>
      <c r="AU5719"/>
      <c r="AW5719"/>
      <c r="AX5719"/>
      <c r="AY5719"/>
      <c r="BA5719"/>
      <c r="BB5719"/>
      <c r="BC5719"/>
      <c r="BE5719"/>
      <c r="BF5719"/>
      <c r="BG5719"/>
      <c r="BI5719"/>
      <c r="BJ5719"/>
      <c r="BK5719"/>
      <c r="BM5719"/>
      <c r="BN5719"/>
      <c r="BO5719"/>
    </row>
    <row r="5720" spans="1:67">
      <c r="A5720"/>
      <c r="B5720"/>
      <c r="C5720"/>
      <c r="E5720"/>
      <c r="F5720"/>
      <c r="G5720"/>
      <c r="I5720"/>
      <c r="J5720"/>
      <c r="K5720"/>
      <c r="M5720"/>
      <c r="N5720"/>
      <c r="O5720"/>
      <c r="Q5720"/>
      <c r="R5720"/>
      <c r="S5720"/>
      <c r="U5720"/>
      <c r="V5720"/>
      <c r="W5720"/>
      <c r="Y5720"/>
      <c r="Z5720"/>
      <c r="AA5720"/>
      <c r="AC5720"/>
      <c r="AD5720"/>
      <c r="AE5720"/>
      <c r="AG5720"/>
      <c r="AH5720"/>
      <c r="AI5720"/>
      <c r="AK5720"/>
      <c r="AL5720"/>
      <c r="AM5720"/>
      <c r="AO5720"/>
      <c r="AP5720"/>
      <c r="AQ5720"/>
      <c r="AS5720"/>
      <c r="AT5720"/>
      <c r="AU5720"/>
      <c r="AW5720"/>
      <c r="AX5720"/>
      <c r="AY5720"/>
      <c r="BA5720"/>
      <c r="BB5720"/>
      <c r="BC5720"/>
      <c r="BE5720"/>
      <c r="BF5720"/>
      <c r="BG5720"/>
      <c r="BI5720"/>
      <c r="BJ5720"/>
      <c r="BK5720"/>
      <c r="BM5720"/>
      <c r="BN5720"/>
      <c r="BO5720"/>
    </row>
    <row r="5721" spans="1:67">
      <c r="A5721"/>
      <c r="B5721"/>
      <c r="C5721"/>
      <c r="E5721"/>
      <c r="F5721"/>
      <c r="G5721"/>
      <c r="I5721"/>
      <c r="J5721"/>
      <c r="K5721"/>
      <c r="M5721"/>
      <c r="N5721"/>
      <c r="O5721"/>
      <c r="Q5721"/>
      <c r="R5721"/>
      <c r="S5721"/>
      <c r="U5721"/>
      <c r="V5721"/>
      <c r="W5721"/>
      <c r="Y5721"/>
      <c r="Z5721"/>
      <c r="AA5721"/>
      <c r="AC5721"/>
      <c r="AD5721"/>
      <c r="AE5721"/>
      <c r="AG5721"/>
      <c r="AH5721"/>
      <c r="AI5721"/>
      <c r="AK5721"/>
      <c r="AL5721"/>
      <c r="AM5721"/>
      <c r="AO5721"/>
      <c r="AP5721"/>
      <c r="AQ5721"/>
      <c r="AS5721"/>
      <c r="AT5721"/>
      <c r="AU5721"/>
      <c r="AW5721"/>
      <c r="AX5721"/>
      <c r="AY5721"/>
      <c r="BA5721"/>
      <c r="BB5721"/>
      <c r="BC5721"/>
      <c r="BE5721"/>
      <c r="BF5721"/>
      <c r="BG5721"/>
      <c r="BI5721"/>
      <c r="BJ5721"/>
      <c r="BK5721"/>
      <c r="BM5721"/>
      <c r="BN5721"/>
      <c r="BO5721"/>
    </row>
    <row r="5722" spans="1:67">
      <c r="A5722"/>
      <c r="B5722"/>
      <c r="C5722"/>
      <c r="E5722"/>
      <c r="F5722"/>
      <c r="G5722"/>
      <c r="I5722"/>
      <c r="J5722"/>
      <c r="K5722"/>
      <c r="M5722"/>
      <c r="N5722"/>
      <c r="O5722"/>
      <c r="Q5722"/>
      <c r="R5722"/>
      <c r="S5722"/>
      <c r="U5722"/>
      <c r="V5722"/>
      <c r="W5722"/>
      <c r="Y5722"/>
      <c r="Z5722"/>
      <c r="AA5722"/>
      <c r="AC5722"/>
      <c r="AD5722"/>
      <c r="AE5722"/>
      <c r="AG5722"/>
      <c r="AH5722"/>
      <c r="AI5722"/>
      <c r="AK5722"/>
      <c r="AL5722"/>
      <c r="AM5722"/>
      <c r="AO5722"/>
      <c r="AP5722"/>
      <c r="AQ5722"/>
      <c r="AS5722"/>
      <c r="AT5722"/>
      <c r="AU5722"/>
      <c r="AW5722"/>
      <c r="AX5722"/>
      <c r="AY5722"/>
      <c r="BA5722"/>
      <c r="BB5722"/>
      <c r="BC5722"/>
      <c r="BE5722"/>
      <c r="BF5722"/>
      <c r="BG5722"/>
      <c r="BI5722"/>
      <c r="BJ5722"/>
      <c r="BK5722"/>
      <c r="BM5722"/>
      <c r="BN5722"/>
      <c r="BO5722"/>
    </row>
    <row r="5723" spans="1:67">
      <c r="A5723"/>
      <c r="B5723"/>
      <c r="C5723"/>
      <c r="E5723"/>
      <c r="F5723"/>
      <c r="G5723"/>
      <c r="I5723"/>
      <c r="J5723"/>
      <c r="K5723"/>
      <c r="M5723"/>
      <c r="N5723"/>
      <c r="O5723"/>
      <c r="Q5723"/>
      <c r="R5723"/>
      <c r="S5723"/>
      <c r="U5723"/>
      <c r="V5723"/>
      <c r="W5723"/>
      <c r="Y5723"/>
      <c r="Z5723"/>
      <c r="AA5723"/>
      <c r="AC5723"/>
      <c r="AD5723"/>
      <c r="AE5723"/>
      <c r="AG5723"/>
      <c r="AH5723"/>
      <c r="AI5723"/>
      <c r="AK5723"/>
      <c r="AL5723"/>
      <c r="AM5723"/>
      <c r="AO5723"/>
      <c r="AP5723"/>
      <c r="AQ5723"/>
      <c r="AS5723"/>
      <c r="AT5723"/>
      <c r="AU5723"/>
      <c r="AW5723"/>
      <c r="AX5723"/>
      <c r="AY5723"/>
      <c r="BA5723"/>
      <c r="BB5723"/>
      <c r="BC5723"/>
      <c r="BE5723"/>
      <c r="BF5723"/>
      <c r="BG5723"/>
      <c r="BI5723"/>
      <c r="BJ5723"/>
      <c r="BK5723"/>
      <c r="BM5723"/>
      <c r="BN5723"/>
      <c r="BO5723"/>
    </row>
    <row r="5724" spans="1:67">
      <c r="A5724"/>
      <c r="B5724"/>
      <c r="C5724"/>
      <c r="E5724"/>
      <c r="F5724"/>
      <c r="G5724"/>
      <c r="I5724"/>
      <c r="J5724"/>
      <c r="K5724"/>
      <c r="M5724"/>
      <c r="N5724"/>
      <c r="O5724"/>
      <c r="Q5724"/>
      <c r="R5724"/>
      <c r="S5724"/>
      <c r="U5724"/>
      <c r="V5724"/>
      <c r="W5724"/>
      <c r="Y5724"/>
      <c r="Z5724"/>
      <c r="AA5724"/>
      <c r="AC5724"/>
      <c r="AD5724"/>
      <c r="AE5724"/>
      <c r="AG5724"/>
      <c r="AH5724"/>
      <c r="AI5724"/>
      <c r="AK5724"/>
      <c r="AL5724"/>
      <c r="AM5724"/>
      <c r="AO5724"/>
      <c r="AP5724"/>
      <c r="AQ5724"/>
      <c r="AS5724"/>
      <c r="AT5724"/>
      <c r="AU5724"/>
      <c r="AW5724"/>
      <c r="AX5724"/>
      <c r="AY5724"/>
      <c r="BA5724"/>
      <c r="BB5724"/>
      <c r="BC5724"/>
      <c r="BE5724"/>
      <c r="BF5724"/>
      <c r="BG5724"/>
      <c r="BI5724"/>
      <c r="BJ5724"/>
      <c r="BK5724"/>
      <c r="BM5724"/>
      <c r="BN5724"/>
      <c r="BO5724"/>
    </row>
    <row r="5725" spans="1:67">
      <c r="A5725"/>
      <c r="B5725"/>
      <c r="C5725"/>
      <c r="E5725"/>
      <c r="F5725"/>
      <c r="G5725"/>
      <c r="I5725"/>
      <c r="J5725"/>
      <c r="K5725"/>
      <c r="M5725"/>
      <c r="N5725"/>
      <c r="O5725"/>
      <c r="Q5725"/>
      <c r="R5725"/>
      <c r="S5725"/>
      <c r="U5725"/>
      <c r="V5725"/>
      <c r="W5725"/>
      <c r="Y5725"/>
      <c r="Z5725"/>
      <c r="AA5725"/>
      <c r="AC5725"/>
      <c r="AD5725"/>
      <c r="AE5725"/>
      <c r="AG5725"/>
      <c r="AH5725"/>
      <c r="AI5725"/>
      <c r="AK5725"/>
      <c r="AL5725"/>
      <c r="AM5725"/>
      <c r="AO5725"/>
      <c r="AP5725"/>
      <c r="AQ5725"/>
      <c r="AS5725"/>
      <c r="AT5725"/>
      <c r="AU5725"/>
      <c r="AW5725"/>
      <c r="AX5725"/>
      <c r="AY5725"/>
      <c r="BA5725"/>
      <c r="BB5725"/>
      <c r="BC5725"/>
      <c r="BE5725"/>
      <c r="BF5725"/>
      <c r="BG5725"/>
      <c r="BI5725"/>
      <c r="BJ5725"/>
      <c r="BK5725"/>
      <c r="BM5725"/>
      <c r="BN5725"/>
      <c r="BO5725"/>
    </row>
    <row r="5726" spans="1:67">
      <c r="A5726"/>
      <c r="B5726"/>
      <c r="C5726"/>
      <c r="E5726"/>
      <c r="F5726"/>
      <c r="G5726"/>
      <c r="I5726"/>
      <c r="J5726"/>
      <c r="K5726"/>
      <c r="M5726"/>
      <c r="N5726"/>
      <c r="O5726"/>
      <c r="Q5726"/>
      <c r="R5726"/>
      <c r="S5726"/>
      <c r="U5726"/>
      <c r="V5726"/>
      <c r="W5726"/>
      <c r="Y5726"/>
      <c r="Z5726"/>
      <c r="AA5726"/>
      <c r="AC5726"/>
      <c r="AD5726"/>
      <c r="AE5726"/>
      <c r="AG5726"/>
      <c r="AH5726"/>
      <c r="AI5726"/>
      <c r="AK5726"/>
      <c r="AL5726"/>
      <c r="AM5726"/>
      <c r="AO5726"/>
      <c r="AP5726"/>
      <c r="AQ5726"/>
      <c r="AS5726"/>
      <c r="AT5726"/>
      <c r="AU5726"/>
      <c r="AW5726"/>
      <c r="AX5726"/>
      <c r="AY5726"/>
      <c r="BA5726"/>
      <c r="BB5726"/>
      <c r="BC5726"/>
      <c r="BE5726"/>
      <c r="BF5726"/>
      <c r="BG5726"/>
      <c r="BI5726"/>
      <c r="BJ5726"/>
      <c r="BK5726"/>
      <c r="BM5726"/>
      <c r="BN5726"/>
      <c r="BO5726"/>
    </row>
    <row r="5727" spans="1:67">
      <c r="A5727"/>
      <c r="B5727"/>
      <c r="C5727"/>
      <c r="E5727"/>
      <c r="F5727"/>
      <c r="G5727"/>
      <c r="I5727"/>
      <c r="J5727"/>
      <c r="K5727"/>
      <c r="M5727"/>
      <c r="N5727"/>
      <c r="O5727"/>
      <c r="Q5727"/>
      <c r="R5727"/>
      <c r="S5727"/>
      <c r="U5727"/>
      <c r="V5727"/>
      <c r="W5727"/>
      <c r="Y5727"/>
      <c r="Z5727"/>
      <c r="AA5727"/>
      <c r="AC5727"/>
      <c r="AD5727"/>
      <c r="AE5727"/>
      <c r="AG5727"/>
      <c r="AH5727"/>
      <c r="AI5727"/>
      <c r="AK5727"/>
      <c r="AL5727"/>
      <c r="AM5727"/>
      <c r="AO5727"/>
      <c r="AP5727"/>
      <c r="AQ5727"/>
      <c r="AS5727"/>
      <c r="AT5727"/>
      <c r="AU5727"/>
      <c r="AW5727"/>
      <c r="AX5727"/>
      <c r="AY5727"/>
      <c r="BA5727"/>
      <c r="BB5727"/>
      <c r="BC5727"/>
      <c r="BE5727"/>
      <c r="BF5727"/>
      <c r="BG5727"/>
      <c r="BI5727"/>
      <c r="BJ5727"/>
      <c r="BK5727"/>
      <c r="BM5727"/>
      <c r="BN5727"/>
      <c r="BO5727"/>
    </row>
    <row r="5728" spans="1:67">
      <c r="A5728"/>
      <c r="B5728"/>
      <c r="C5728"/>
      <c r="E5728"/>
      <c r="F5728"/>
      <c r="G5728"/>
      <c r="I5728"/>
      <c r="J5728"/>
      <c r="K5728"/>
      <c r="M5728"/>
      <c r="N5728"/>
      <c r="O5728"/>
      <c r="Q5728"/>
      <c r="R5728"/>
      <c r="S5728"/>
      <c r="U5728"/>
      <c r="V5728"/>
      <c r="W5728"/>
      <c r="Y5728"/>
      <c r="Z5728"/>
      <c r="AA5728"/>
      <c r="AC5728"/>
      <c r="AD5728"/>
      <c r="AE5728"/>
      <c r="AG5728"/>
      <c r="AH5728"/>
      <c r="AI5728"/>
      <c r="AK5728"/>
      <c r="AL5728"/>
      <c r="AM5728"/>
      <c r="AO5728"/>
      <c r="AP5728"/>
      <c r="AQ5728"/>
      <c r="AS5728"/>
      <c r="AT5728"/>
      <c r="AU5728"/>
      <c r="AW5728"/>
      <c r="AX5728"/>
      <c r="AY5728"/>
      <c r="BA5728"/>
      <c r="BB5728"/>
      <c r="BC5728"/>
      <c r="BE5728"/>
      <c r="BF5728"/>
      <c r="BG5728"/>
      <c r="BI5728"/>
      <c r="BJ5728"/>
      <c r="BK5728"/>
      <c r="BM5728"/>
      <c r="BN5728"/>
      <c r="BO5728"/>
    </row>
    <row r="5729" spans="1:67">
      <c r="A5729"/>
      <c r="B5729"/>
      <c r="C5729"/>
      <c r="E5729"/>
      <c r="F5729"/>
      <c r="G5729"/>
      <c r="I5729"/>
      <c r="J5729"/>
      <c r="K5729"/>
      <c r="M5729"/>
      <c r="N5729"/>
      <c r="O5729"/>
      <c r="Q5729"/>
      <c r="R5729"/>
      <c r="S5729"/>
      <c r="U5729"/>
      <c r="V5729"/>
      <c r="W5729"/>
      <c r="Y5729"/>
      <c r="Z5729"/>
      <c r="AA5729"/>
      <c r="AC5729"/>
      <c r="AD5729"/>
      <c r="AE5729"/>
      <c r="AG5729"/>
      <c r="AH5729"/>
      <c r="AI5729"/>
      <c r="AK5729"/>
      <c r="AL5729"/>
      <c r="AM5729"/>
      <c r="AO5729"/>
      <c r="AP5729"/>
      <c r="AQ5729"/>
      <c r="AS5729"/>
      <c r="AT5729"/>
      <c r="AU5729"/>
      <c r="AW5729"/>
      <c r="AX5729"/>
      <c r="AY5729"/>
      <c r="BA5729"/>
      <c r="BB5729"/>
      <c r="BC5729"/>
      <c r="BE5729"/>
      <c r="BF5729"/>
      <c r="BG5729"/>
      <c r="BI5729"/>
      <c r="BJ5729"/>
      <c r="BK5729"/>
      <c r="BM5729"/>
      <c r="BN5729"/>
      <c r="BO5729"/>
    </row>
    <row r="5730" spans="1:67">
      <c r="A5730"/>
      <c r="B5730"/>
      <c r="C5730"/>
      <c r="E5730"/>
      <c r="F5730"/>
      <c r="G5730"/>
      <c r="I5730"/>
      <c r="J5730"/>
      <c r="K5730"/>
      <c r="M5730"/>
      <c r="N5730"/>
      <c r="O5730"/>
      <c r="Q5730"/>
      <c r="R5730"/>
      <c r="S5730"/>
      <c r="U5730"/>
      <c r="V5730"/>
      <c r="W5730"/>
      <c r="Y5730"/>
      <c r="Z5730"/>
      <c r="AA5730"/>
      <c r="AC5730"/>
      <c r="AD5730"/>
      <c r="AE5730"/>
      <c r="AG5730"/>
      <c r="AH5730"/>
      <c r="AI5730"/>
      <c r="AK5730"/>
      <c r="AL5730"/>
      <c r="AM5730"/>
      <c r="AO5730"/>
      <c r="AP5730"/>
      <c r="AQ5730"/>
      <c r="AS5730"/>
      <c r="AT5730"/>
      <c r="AU5730"/>
      <c r="AW5730"/>
      <c r="AX5730"/>
      <c r="AY5730"/>
      <c r="BA5730"/>
      <c r="BB5730"/>
      <c r="BC5730"/>
      <c r="BE5730"/>
      <c r="BF5730"/>
      <c r="BG5730"/>
      <c r="BI5730"/>
      <c r="BJ5730"/>
      <c r="BK5730"/>
      <c r="BM5730"/>
      <c r="BN5730"/>
      <c r="BO5730"/>
    </row>
    <row r="5731" spans="1:67">
      <c r="A5731"/>
      <c r="B5731"/>
      <c r="C5731"/>
      <c r="E5731"/>
      <c r="F5731"/>
      <c r="G5731"/>
      <c r="I5731"/>
      <c r="J5731"/>
      <c r="K5731"/>
      <c r="M5731"/>
      <c r="N5731"/>
      <c r="O5731"/>
      <c r="Q5731"/>
      <c r="R5731"/>
      <c r="S5731"/>
      <c r="U5731"/>
      <c r="V5731"/>
      <c r="W5731"/>
      <c r="Y5731"/>
      <c r="Z5731"/>
      <c r="AA5731"/>
      <c r="AC5731"/>
      <c r="AD5731"/>
      <c r="AE5731"/>
      <c r="AG5731"/>
      <c r="AH5731"/>
      <c r="AI5731"/>
      <c r="AK5731"/>
      <c r="AL5731"/>
      <c r="AM5731"/>
      <c r="AO5731"/>
      <c r="AP5731"/>
      <c r="AQ5731"/>
      <c r="AS5731"/>
      <c r="AT5731"/>
      <c r="AU5731"/>
      <c r="AW5731"/>
      <c r="AX5731"/>
      <c r="AY5731"/>
      <c r="BA5731"/>
      <c r="BB5731"/>
      <c r="BC5731"/>
      <c r="BE5731"/>
      <c r="BF5731"/>
      <c r="BG5731"/>
      <c r="BI5731"/>
      <c r="BJ5731"/>
      <c r="BK5731"/>
      <c r="BM5731"/>
      <c r="BN5731"/>
      <c r="BO5731"/>
    </row>
    <row r="5732" spans="1:67">
      <c r="A5732"/>
      <c r="B5732"/>
      <c r="C5732"/>
      <c r="E5732"/>
      <c r="F5732"/>
      <c r="G5732"/>
      <c r="I5732"/>
      <c r="J5732"/>
      <c r="K5732"/>
      <c r="M5732"/>
      <c r="N5732"/>
      <c r="O5732"/>
      <c r="Q5732"/>
      <c r="R5732"/>
      <c r="S5732"/>
      <c r="U5732"/>
      <c r="V5732"/>
      <c r="W5732"/>
      <c r="Y5732"/>
      <c r="Z5732"/>
      <c r="AA5732"/>
      <c r="AC5732"/>
      <c r="AD5732"/>
      <c r="AE5732"/>
      <c r="AG5732"/>
      <c r="AH5732"/>
      <c r="AI5732"/>
      <c r="AK5732"/>
      <c r="AL5732"/>
      <c r="AM5732"/>
      <c r="AO5732"/>
      <c r="AP5732"/>
      <c r="AQ5732"/>
      <c r="AS5732"/>
      <c r="AT5732"/>
      <c r="AU5732"/>
      <c r="AW5732"/>
      <c r="AX5732"/>
      <c r="AY5732"/>
      <c r="BA5732"/>
      <c r="BB5732"/>
      <c r="BC5732"/>
      <c r="BE5732"/>
      <c r="BF5732"/>
      <c r="BG5732"/>
      <c r="BI5732"/>
      <c r="BJ5732"/>
      <c r="BK5732"/>
      <c r="BM5732"/>
      <c r="BN5732"/>
      <c r="BO5732"/>
    </row>
    <row r="5733" spans="1:67">
      <c r="A5733"/>
      <c r="B5733"/>
      <c r="C5733"/>
      <c r="E5733"/>
      <c r="F5733"/>
      <c r="G5733"/>
      <c r="I5733"/>
      <c r="J5733"/>
      <c r="K5733"/>
      <c r="M5733"/>
      <c r="N5733"/>
      <c r="O5733"/>
      <c r="Q5733"/>
      <c r="R5733"/>
      <c r="S5733"/>
      <c r="U5733"/>
      <c r="V5733"/>
      <c r="W5733"/>
      <c r="Y5733"/>
      <c r="Z5733"/>
      <c r="AA5733"/>
      <c r="AC5733"/>
      <c r="AD5733"/>
      <c r="AE5733"/>
      <c r="AG5733"/>
      <c r="AH5733"/>
      <c r="AI5733"/>
      <c r="AK5733"/>
      <c r="AL5733"/>
      <c r="AM5733"/>
      <c r="AO5733"/>
      <c r="AP5733"/>
      <c r="AQ5733"/>
      <c r="AS5733"/>
      <c r="AT5733"/>
      <c r="AU5733"/>
      <c r="AW5733"/>
      <c r="AX5733"/>
      <c r="AY5733"/>
      <c r="BA5733"/>
      <c r="BB5733"/>
      <c r="BC5733"/>
      <c r="BE5733"/>
      <c r="BF5733"/>
      <c r="BG5733"/>
      <c r="BI5733"/>
      <c r="BJ5733"/>
      <c r="BK5733"/>
      <c r="BM5733"/>
      <c r="BN5733"/>
      <c r="BO5733"/>
    </row>
    <row r="5734" spans="1:67">
      <c r="A5734"/>
      <c r="B5734"/>
      <c r="C5734"/>
      <c r="E5734"/>
      <c r="F5734"/>
      <c r="G5734"/>
      <c r="I5734"/>
      <c r="J5734"/>
      <c r="K5734"/>
      <c r="M5734"/>
      <c r="N5734"/>
      <c r="O5734"/>
      <c r="Q5734"/>
      <c r="R5734"/>
      <c r="S5734"/>
      <c r="U5734"/>
      <c r="V5734"/>
      <c r="W5734"/>
      <c r="Y5734"/>
      <c r="Z5734"/>
      <c r="AA5734"/>
      <c r="AC5734"/>
      <c r="AD5734"/>
      <c r="AE5734"/>
      <c r="AG5734"/>
      <c r="AH5734"/>
      <c r="AI5734"/>
      <c r="AK5734"/>
      <c r="AL5734"/>
      <c r="AM5734"/>
      <c r="AO5734"/>
      <c r="AP5734"/>
      <c r="AQ5734"/>
      <c r="AS5734"/>
      <c r="AT5734"/>
      <c r="AU5734"/>
      <c r="AW5734"/>
      <c r="AX5734"/>
      <c r="AY5734"/>
      <c r="BA5734"/>
      <c r="BB5734"/>
      <c r="BC5734"/>
      <c r="BE5734"/>
      <c r="BF5734"/>
      <c r="BG5734"/>
      <c r="BI5734"/>
      <c r="BJ5734"/>
      <c r="BK5734"/>
      <c r="BM5734"/>
      <c r="BN5734"/>
      <c r="BO5734"/>
    </row>
    <row r="5735" spans="1:67">
      <c r="A5735"/>
      <c r="B5735"/>
      <c r="C5735"/>
      <c r="E5735"/>
      <c r="F5735"/>
      <c r="G5735"/>
      <c r="I5735"/>
      <c r="J5735"/>
      <c r="K5735"/>
      <c r="M5735"/>
      <c r="N5735"/>
      <c r="O5735"/>
      <c r="Q5735"/>
      <c r="R5735"/>
      <c r="S5735"/>
      <c r="U5735"/>
      <c r="V5735"/>
      <c r="W5735"/>
      <c r="Y5735"/>
      <c r="Z5735"/>
      <c r="AA5735"/>
      <c r="AC5735"/>
      <c r="AD5735"/>
      <c r="AE5735"/>
      <c r="AG5735"/>
      <c r="AH5735"/>
      <c r="AI5735"/>
      <c r="AK5735"/>
      <c r="AL5735"/>
      <c r="AM5735"/>
      <c r="AO5735"/>
      <c r="AP5735"/>
      <c r="AQ5735"/>
      <c r="AS5735"/>
      <c r="AT5735"/>
      <c r="AU5735"/>
      <c r="AW5735"/>
      <c r="AX5735"/>
      <c r="AY5735"/>
      <c r="BA5735"/>
      <c r="BB5735"/>
      <c r="BC5735"/>
      <c r="BE5735"/>
      <c r="BF5735"/>
      <c r="BG5735"/>
      <c r="BI5735"/>
      <c r="BJ5735"/>
      <c r="BK5735"/>
      <c r="BM5735"/>
      <c r="BN5735"/>
      <c r="BO5735"/>
    </row>
    <row r="5736" spans="1:67">
      <c r="A5736"/>
      <c r="B5736"/>
      <c r="C5736"/>
      <c r="E5736"/>
      <c r="F5736"/>
      <c r="G5736"/>
      <c r="I5736"/>
      <c r="J5736"/>
      <c r="K5736"/>
      <c r="M5736"/>
      <c r="N5736"/>
      <c r="O5736"/>
      <c r="Q5736"/>
      <c r="R5736"/>
      <c r="S5736"/>
      <c r="U5736"/>
      <c r="V5736"/>
      <c r="W5736"/>
      <c r="Y5736"/>
      <c r="Z5736"/>
      <c r="AA5736"/>
      <c r="AC5736"/>
      <c r="AD5736"/>
      <c r="AE5736"/>
      <c r="AG5736"/>
      <c r="AH5736"/>
      <c r="AI5736"/>
      <c r="AK5736"/>
      <c r="AL5736"/>
      <c r="AM5736"/>
      <c r="AO5736"/>
      <c r="AP5736"/>
      <c r="AQ5736"/>
      <c r="AS5736"/>
      <c r="AT5736"/>
      <c r="AU5736"/>
      <c r="AW5736"/>
      <c r="AX5736"/>
      <c r="AY5736"/>
      <c r="BA5736"/>
      <c r="BB5736"/>
      <c r="BC5736"/>
      <c r="BE5736"/>
      <c r="BF5736"/>
      <c r="BG5736"/>
      <c r="BI5736"/>
      <c r="BJ5736"/>
      <c r="BK5736"/>
      <c r="BM5736"/>
      <c r="BN5736"/>
      <c r="BO5736"/>
    </row>
    <row r="5737" spans="1:67">
      <c r="A5737"/>
      <c r="B5737"/>
      <c r="C5737"/>
      <c r="E5737"/>
      <c r="F5737"/>
      <c r="G5737"/>
      <c r="I5737"/>
      <c r="J5737"/>
      <c r="K5737"/>
      <c r="M5737"/>
      <c r="N5737"/>
      <c r="O5737"/>
      <c r="Q5737"/>
      <c r="R5737"/>
      <c r="S5737"/>
      <c r="U5737"/>
      <c r="V5737"/>
      <c r="W5737"/>
      <c r="Y5737"/>
      <c r="Z5737"/>
      <c r="AA5737"/>
      <c r="AC5737"/>
      <c r="AD5737"/>
      <c r="AE5737"/>
      <c r="AG5737"/>
      <c r="AH5737"/>
      <c r="AI5737"/>
      <c r="AK5737"/>
      <c r="AL5737"/>
      <c r="AM5737"/>
      <c r="AO5737"/>
      <c r="AP5737"/>
      <c r="AQ5737"/>
      <c r="AS5737"/>
      <c r="AT5737"/>
      <c r="AU5737"/>
      <c r="AW5737"/>
      <c r="AX5737"/>
      <c r="AY5737"/>
      <c r="BA5737"/>
      <c r="BB5737"/>
      <c r="BC5737"/>
      <c r="BE5737"/>
      <c r="BF5737"/>
      <c r="BG5737"/>
      <c r="BI5737"/>
      <c r="BJ5737"/>
      <c r="BK5737"/>
      <c r="BM5737"/>
      <c r="BN5737"/>
      <c r="BO5737"/>
    </row>
    <row r="5738" spans="1:67">
      <c r="A5738"/>
      <c r="B5738"/>
      <c r="C5738"/>
      <c r="E5738"/>
      <c r="F5738"/>
      <c r="G5738"/>
      <c r="I5738"/>
      <c r="J5738"/>
      <c r="K5738"/>
      <c r="M5738"/>
      <c r="N5738"/>
      <c r="O5738"/>
      <c r="Q5738"/>
      <c r="R5738"/>
      <c r="S5738"/>
      <c r="U5738"/>
      <c r="V5738"/>
      <c r="W5738"/>
      <c r="Y5738"/>
      <c r="Z5738"/>
      <c r="AA5738"/>
      <c r="AC5738"/>
      <c r="AD5738"/>
      <c r="AE5738"/>
      <c r="AG5738"/>
      <c r="AH5738"/>
      <c r="AI5738"/>
      <c r="AK5738"/>
      <c r="AL5738"/>
      <c r="AM5738"/>
      <c r="AO5738"/>
      <c r="AP5738"/>
      <c r="AQ5738"/>
      <c r="AS5738"/>
      <c r="AT5738"/>
      <c r="AU5738"/>
      <c r="AW5738"/>
      <c r="AX5738"/>
      <c r="AY5738"/>
      <c r="BA5738"/>
      <c r="BB5738"/>
      <c r="BC5738"/>
      <c r="BE5738"/>
      <c r="BF5738"/>
      <c r="BG5738"/>
      <c r="BI5738"/>
      <c r="BJ5738"/>
      <c r="BK5738"/>
      <c r="BM5738"/>
      <c r="BN5738"/>
      <c r="BO5738"/>
    </row>
    <row r="5739" spans="1:67">
      <c r="A5739"/>
      <c r="B5739"/>
      <c r="C5739"/>
      <c r="E5739"/>
      <c r="F5739"/>
      <c r="G5739"/>
      <c r="I5739"/>
      <c r="J5739"/>
      <c r="K5739"/>
      <c r="M5739"/>
      <c r="N5739"/>
      <c r="O5739"/>
      <c r="Q5739"/>
      <c r="R5739"/>
      <c r="S5739"/>
      <c r="U5739"/>
      <c r="V5739"/>
      <c r="W5739"/>
      <c r="Y5739"/>
      <c r="Z5739"/>
      <c r="AA5739"/>
      <c r="AC5739"/>
      <c r="AD5739"/>
      <c r="AE5739"/>
      <c r="AG5739"/>
      <c r="AH5739"/>
      <c r="AI5739"/>
      <c r="AK5739"/>
      <c r="AL5739"/>
      <c r="AM5739"/>
      <c r="AO5739"/>
      <c r="AP5739"/>
      <c r="AQ5739"/>
      <c r="AS5739"/>
      <c r="AT5739"/>
      <c r="AU5739"/>
      <c r="AW5739"/>
      <c r="AX5739"/>
      <c r="AY5739"/>
      <c r="BA5739"/>
      <c r="BB5739"/>
      <c r="BC5739"/>
      <c r="BE5739"/>
      <c r="BF5739"/>
      <c r="BG5739"/>
      <c r="BI5739"/>
      <c r="BJ5739"/>
      <c r="BK5739"/>
      <c r="BM5739"/>
      <c r="BN5739"/>
      <c r="BO5739"/>
    </row>
    <row r="5740" spans="1:67">
      <c r="A5740"/>
      <c r="B5740"/>
      <c r="C5740"/>
      <c r="E5740"/>
      <c r="F5740"/>
      <c r="G5740"/>
      <c r="I5740"/>
      <c r="J5740"/>
      <c r="K5740"/>
      <c r="M5740"/>
      <c r="N5740"/>
      <c r="O5740"/>
      <c r="Q5740"/>
      <c r="R5740"/>
      <c r="S5740"/>
      <c r="U5740"/>
      <c r="V5740"/>
      <c r="W5740"/>
      <c r="Y5740"/>
      <c r="Z5740"/>
      <c r="AA5740"/>
      <c r="AC5740"/>
      <c r="AD5740"/>
      <c r="AE5740"/>
      <c r="AG5740"/>
      <c r="AH5740"/>
      <c r="AI5740"/>
      <c r="AK5740"/>
      <c r="AL5740"/>
      <c r="AM5740"/>
      <c r="AO5740"/>
      <c r="AP5740"/>
      <c r="AQ5740"/>
      <c r="AS5740"/>
      <c r="AT5740"/>
      <c r="AU5740"/>
      <c r="AW5740"/>
      <c r="AX5740"/>
      <c r="AY5740"/>
      <c r="BA5740"/>
      <c r="BB5740"/>
      <c r="BC5740"/>
      <c r="BE5740"/>
      <c r="BF5740"/>
      <c r="BG5740"/>
      <c r="BI5740"/>
      <c r="BJ5740"/>
      <c r="BK5740"/>
      <c r="BM5740"/>
      <c r="BN5740"/>
      <c r="BO5740"/>
    </row>
    <row r="5741" spans="1:67">
      <c r="A5741"/>
      <c r="B5741"/>
      <c r="C5741"/>
      <c r="E5741"/>
      <c r="F5741"/>
      <c r="G5741"/>
      <c r="I5741"/>
      <c r="J5741"/>
      <c r="K5741"/>
      <c r="M5741"/>
      <c r="N5741"/>
      <c r="O5741"/>
      <c r="Q5741"/>
      <c r="R5741"/>
      <c r="S5741"/>
      <c r="U5741"/>
      <c r="V5741"/>
      <c r="W5741"/>
      <c r="Y5741"/>
      <c r="Z5741"/>
      <c r="AA5741"/>
      <c r="AC5741"/>
      <c r="AD5741"/>
      <c r="AE5741"/>
      <c r="AG5741"/>
      <c r="AH5741"/>
      <c r="AI5741"/>
      <c r="AK5741"/>
      <c r="AL5741"/>
      <c r="AM5741"/>
      <c r="AO5741"/>
      <c r="AP5741"/>
      <c r="AQ5741"/>
      <c r="AS5741"/>
      <c r="AT5741"/>
      <c r="AU5741"/>
      <c r="AW5741"/>
      <c r="AX5741"/>
      <c r="AY5741"/>
      <c r="BA5741"/>
      <c r="BB5741"/>
      <c r="BC5741"/>
      <c r="BE5741"/>
      <c r="BF5741"/>
      <c r="BG5741"/>
      <c r="BI5741"/>
      <c r="BJ5741"/>
      <c r="BK5741"/>
      <c r="BM5741"/>
      <c r="BN5741"/>
      <c r="BO5741"/>
    </row>
    <row r="5742" spans="1:67">
      <c r="A5742"/>
      <c r="B5742"/>
      <c r="C5742"/>
      <c r="E5742"/>
      <c r="F5742"/>
      <c r="G5742"/>
      <c r="I5742"/>
      <c r="J5742"/>
      <c r="K5742"/>
      <c r="M5742"/>
      <c r="N5742"/>
      <c r="O5742"/>
      <c r="Q5742"/>
      <c r="R5742"/>
      <c r="S5742"/>
      <c r="U5742"/>
      <c r="V5742"/>
      <c r="W5742"/>
      <c r="Y5742"/>
      <c r="Z5742"/>
      <c r="AA5742"/>
      <c r="AC5742"/>
      <c r="AD5742"/>
      <c r="AE5742"/>
      <c r="AG5742"/>
      <c r="AH5742"/>
      <c r="AI5742"/>
      <c r="AK5742"/>
      <c r="AL5742"/>
      <c r="AM5742"/>
      <c r="AO5742"/>
      <c r="AP5742"/>
      <c r="AQ5742"/>
      <c r="AS5742"/>
      <c r="AT5742"/>
      <c r="AU5742"/>
      <c r="AW5742"/>
      <c r="AX5742"/>
      <c r="AY5742"/>
      <c r="BA5742"/>
      <c r="BB5742"/>
      <c r="BC5742"/>
      <c r="BE5742"/>
      <c r="BF5742"/>
      <c r="BG5742"/>
      <c r="BI5742"/>
      <c r="BJ5742"/>
      <c r="BK5742"/>
      <c r="BM5742"/>
      <c r="BN5742"/>
      <c r="BO5742"/>
    </row>
    <row r="5743" spans="1:67">
      <c r="A5743"/>
      <c r="B5743"/>
      <c r="C5743"/>
      <c r="E5743"/>
      <c r="F5743"/>
      <c r="G5743"/>
      <c r="I5743"/>
      <c r="J5743"/>
      <c r="K5743"/>
      <c r="M5743"/>
      <c r="N5743"/>
      <c r="O5743"/>
      <c r="Q5743"/>
      <c r="R5743"/>
      <c r="S5743"/>
      <c r="U5743"/>
      <c r="V5743"/>
      <c r="W5743"/>
      <c r="Y5743"/>
      <c r="Z5743"/>
      <c r="AA5743"/>
      <c r="AC5743"/>
      <c r="AD5743"/>
      <c r="AE5743"/>
      <c r="AG5743"/>
      <c r="AH5743"/>
      <c r="AI5743"/>
      <c r="AK5743"/>
      <c r="AL5743"/>
      <c r="AM5743"/>
      <c r="AO5743"/>
      <c r="AP5743"/>
      <c r="AQ5743"/>
      <c r="AS5743"/>
      <c r="AT5743"/>
      <c r="AU5743"/>
      <c r="AW5743"/>
      <c r="AX5743"/>
      <c r="AY5743"/>
      <c r="BA5743"/>
      <c r="BB5743"/>
      <c r="BC5743"/>
      <c r="BE5743"/>
      <c r="BF5743"/>
      <c r="BG5743"/>
      <c r="BI5743"/>
      <c r="BJ5743"/>
      <c r="BK5743"/>
      <c r="BM5743"/>
      <c r="BN5743"/>
      <c r="BO5743"/>
    </row>
    <row r="5744" spans="1:67">
      <c r="A5744"/>
      <c r="B5744"/>
      <c r="C5744"/>
      <c r="E5744"/>
      <c r="F5744"/>
      <c r="G5744"/>
      <c r="I5744"/>
      <c r="J5744"/>
      <c r="K5744"/>
      <c r="M5744"/>
      <c r="N5744"/>
      <c r="O5744"/>
      <c r="Q5744"/>
      <c r="R5744"/>
      <c r="S5744"/>
      <c r="U5744"/>
      <c r="V5744"/>
      <c r="W5744"/>
      <c r="Y5744"/>
      <c r="Z5744"/>
      <c r="AA5744"/>
      <c r="AC5744"/>
      <c r="AD5744"/>
      <c r="AE5744"/>
      <c r="AG5744"/>
      <c r="AH5744"/>
      <c r="AI5744"/>
      <c r="AK5744"/>
      <c r="AL5744"/>
      <c r="AM5744"/>
      <c r="AO5744"/>
      <c r="AP5744"/>
      <c r="AQ5744"/>
      <c r="AS5744"/>
      <c r="AT5744"/>
      <c r="AU5744"/>
      <c r="AW5744"/>
      <c r="AX5744"/>
      <c r="AY5744"/>
      <c r="BA5744"/>
      <c r="BB5744"/>
      <c r="BC5744"/>
      <c r="BE5744"/>
      <c r="BF5744"/>
      <c r="BG5744"/>
      <c r="BI5744"/>
      <c r="BJ5744"/>
      <c r="BK5744"/>
      <c r="BM5744"/>
      <c r="BN5744"/>
      <c r="BO5744"/>
    </row>
    <row r="5745" spans="1:67">
      <c r="A5745"/>
      <c r="B5745"/>
      <c r="C5745"/>
      <c r="E5745"/>
      <c r="F5745"/>
      <c r="G5745"/>
      <c r="I5745"/>
      <c r="J5745"/>
      <c r="K5745"/>
      <c r="M5745"/>
      <c r="N5745"/>
      <c r="O5745"/>
      <c r="Q5745"/>
      <c r="R5745"/>
      <c r="S5745"/>
      <c r="U5745"/>
      <c r="V5745"/>
      <c r="W5745"/>
      <c r="Y5745"/>
      <c r="Z5745"/>
      <c r="AA5745"/>
      <c r="AC5745"/>
      <c r="AD5745"/>
      <c r="AE5745"/>
      <c r="AG5745"/>
      <c r="AH5745"/>
      <c r="AI5745"/>
      <c r="AK5745"/>
      <c r="AL5745"/>
      <c r="AM5745"/>
      <c r="AO5745"/>
      <c r="AP5745"/>
      <c r="AQ5745"/>
      <c r="AS5745"/>
      <c r="AT5745"/>
      <c r="AU5745"/>
      <c r="AW5745"/>
      <c r="AX5745"/>
      <c r="AY5745"/>
      <c r="BA5745"/>
      <c r="BB5745"/>
      <c r="BC5745"/>
      <c r="BE5745"/>
      <c r="BF5745"/>
      <c r="BG5745"/>
      <c r="BI5745"/>
      <c r="BJ5745"/>
      <c r="BK5745"/>
      <c r="BM5745"/>
      <c r="BN5745"/>
      <c r="BO5745"/>
    </row>
    <row r="5746" spans="1:67">
      <c r="A5746"/>
      <c r="B5746"/>
      <c r="C5746"/>
      <c r="E5746"/>
      <c r="F5746"/>
      <c r="G5746"/>
      <c r="I5746"/>
      <c r="J5746"/>
      <c r="K5746"/>
      <c r="M5746"/>
      <c r="N5746"/>
      <c r="O5746"/>
      <c r="Q5746"/>
      <c r="R5746"/>
      <c r="S5746"/>
      <c r="U5746"/>
      <c r="V5746"/>
      <c r="W5746"/>
      <c r="Y5746"/>
      <c r="Z5746"/>
      <c r="AA5746"/>
      <c r="AC5746"/>
      <c r="AD5746"/>
      <c r="AE5746"/>
      <c r="AG5746"/>
      <c r="AH5746"/>
      <c r="AI5746"/>
      <c r="AK5746"/>
      <c r="AL5746"/>
      <c r="AM5746"/>
      <c r="AO5746"/>
      <c r="AP5746"/>
      <c r="AQ5746"/>
      <c r="AS5746"/>
      <c r="AT5746"/>
      <c r="AU5746"/>
      <c r="AW5746"/>
      <c r="AX5746"/>
      <c r="AY5746"/>
      <c r="BA5746"/>
      <c r="BB5746"/>
      <c r="BC5746"/>
      <c r="BE5746"/>
      <c r="BF5746"/>
      <c r="BG5746"/>
      <c r="BI5746"/>
      <c r="BJ5746"/>
      <c r="BK5746"/>
      <c r="BM5746"/>
      <c r="BN5746"/>
      <c r="BO5746"/>
    </row>
    <row r="5747" spans="1:67">
      <c r="A5747"/>
      <c r="B5747"/>
      <c r="C5747"/>
      <c r="E5747"/>
      <c r="F5747"/>
      <c r="G5747"/>
      <c r="I5747"/>
      <c r="J5747"/>
      <c r="K5747"/>
      <c r="M5747"/>
      <c r="N5747"/>
      <c r="O5747"/>
      <c r="Q5747"/>
      <c r="R5747"/>
      <c r="S5747"/>
      <c r="U5747"/>
      <c r="V5747"/>
      <c r="W5747"/>
      <c r="Y5747"/>
      <c r="Z5747"/>
      <c r="AA5747"/>
      <c r="AC5747"/>
      <c r="AD5747"/>
      <c r="AE5747"/>
      <c r="AG5747"/>
      <c r="AH5747"/>
      <c r="AI5747"/>
      <c r="AK5747"/>
      <c r="AL5747"/>
      <c r="AM5747"/>
      <c r="AO5747"/>
      <c r="AP5747"/>
      <c r="AQ5747"/>
      <c r="AS5747"/>
      <c r="AT5747"/>
      <c r="AU5747"/>
      <c r="AW5747"/>
      <c r="AX5747"/>
      <c r="AY5747"/>
      <c r="BA5747"/>
      <c r="BB5747"/>
      <c r="BC5747"/>
      <c r="BE5747"/>
      <c r="BF5747"/>
      <c r="BG5747"/>
      <c r="BI5747"/>
      <c r="BJ5747"/>
      <c r="BK5747"/>
      <c r="BM5747"/>
      <c r="BN5747"/>
      <c r="BO5747"/>
    </row>
    <row r="5748" spans="1:67">
      <c r="A5748"/>
      <c r="B5748"/>
      <c r="C5748"/>
      <c r="E5748"/>
      <c r="F5748"/>
      <c r="G5748"/>
      <c r="I5748"/>
      <c r="J5748"/>
      <c r="K5748"/>
      <c r="M5748"/>
      <c r="N5748"/>
      <c r="O5748"/>
      <c r="Q5748"/>
      <c r="R5748"/>
      <c r="S5748"/>
      <c r="U5748"/>
      <c r="V5748"/>
      <c r="W5748"/>
      <c r="Y5748"/>
      <c r="Z5748"/>
      <c r="AA5748"/>
      <c r="AC5748"/>
      <c r="AD5748"/>
      <c r="AE5748"/>
      <c r="AG5748"/>
      <c r="AH5748"/>
      <c r="AI5748"/>
      <c r="AK5748"/>
      <c r="AL5748"/>
      <c r="AM5748"/>
      <c r="AO5748"/>
      <c r="AP5748"/>
      <c r="AQ5748"/>
      <c r="AS5748"/>
      <c r="AT5748"/>
      <c r="AU5748"/>
      <c r="AW5748"/>
      <c r="AX5748"/>
      <c r="AY5748"/>
      <c r="BA5748"/>
      <c r="BB5748"/>
      <c r="BC5748"/>
      <c r="BE5748"/>
      <c r="BF5748"/>
      <c r="BG5748"/>
      <c r="BI5748"/>
      <c r="BJ5748"/>
      <c r="BK5748"/>
      <c r="BM5748"/>
      <c r="BN5748"/>
      <c r="BO5748"/>
    </row>
    <row r="5749" spans="1:67">
      <c r="A5749"/>
      <c r="B5749"/>
      <c r="C5749"/>
      <c r="E5749"/>
      <c r="F5749"/>
      <c r="G5749"/>
      <c r="I5749"/>
      <c r="J5749"/>
      <c r="K5749"/>
      <c r="M5749"/>
      <c r="N5749"/>
      <c r="O5749"/>
      <c r="Q5749"/>
      <c r="R5749"/>
      <c r="S5749"/>
      <c r="U5749"/>
      <c r="V5749"/>
      <c r="W5749"/>
      <c r="Y5749"/>
      <c r="Z5749"/>
      <c r="AA5749"/>
      <c r="AC5749"/>
      <c r="AD5749"/>
      <c r="AE5749"/>
      <c r="AG5749"/>
      <c r="AH5749"/>
      <c r="AI5749"/>
      <c r="AK5749"/>
      <c r="AL5749"/>
      <c r="AM5749"/>
      <c r="AO5749"/>
      <c r="AP5749"/>
      <c r="AQ5749"/>
      <c r="AS5749"/>
      <c r="AT5749"/>
      <c r="AU5749"/>
      <c r="AW5749"/>
      <c r="AX5749"/>
      <c r="AY5749"/>
      <c r="BA5749"/>
      <c r="BB5749"/>
      <c r="BC5749"/>
      <c r="BE5749"/>
      <c r="BF5749"/>
      <c r="BG5749"/>
      <c r="BI5749"/>
      <c r="BJ5749"/>
      <c r="BK5749"/>
      <c r="BM5749"/>
      <c r="BN5749"/>
      <c r="BO5749"/>
    </row>
    <row r="5750" spans="1:67">
      <c r="A5750"/>
      <c r="B5750"/>
      <c r="C5750"/>
      <c r="E5750"/>
      <c r="F5750"/>
      <c r="G5750"/>
      <c r="I5750"/>
      <c r="J5750"/>
      <c r="K5750"/>
      <c r="M5750"/>
      <c r="N5750"/>
      <c r="O5750"/>
      <c r="Q5750"/>
      <c r="R5750"/>
      <c r="S5750"/>
      <c r="U5750"/>
      <c r="V5750"/>
      <c r="W5750"/>
      <c r="Y5750"/>
      <c r="Z5750"/>
      <c r="AA5750"/>
      <c r="AC5750"/>
      <c r="AD5750"/>
      <c r="AE5750"/>
      <c r="AG5750"/>
      <c r="AH5750"/>
      <c r="AI5750"/>
      <c r="AK5750"/>
      <c r="AL5750"/>
      <c r="AM5750"/>
      <c r="AO5750"/>
      <c r="AP5750"/>
      <c r="AQ5750"/>
      <c r="AS5750"/>
      <c r="AT5750"/>
      <c r="AU5750"/>
      <c r="AW5750"/>
      <c r="AX5750"/>
      <c r="AY5750"/>
      <c r="BA5750"/>
      <c r="BB5750"/>
      <c r="BC5750"/>
      <c r="BE5750"/>
      <c r="BF5750"/>
      <c r="BG5750"/>
      <c r="BI5750"/>
      <c r="BJ5750"/>
      <c r="BK5750"/>
      <c r="BM5750"/>
      <c r="BN5750"/>
      <c r="BO5750"/>
    </row>
    <row r="5751" spans="1:67">
      <c r="A5751"/>
      <c r="B5751"/>
      <c r="C5751"/>
      <c r="E5751"/>
      <c r="F5751"/>
      <c r="G5751"/>
      <c r="I5751"/>
      <c r="J5751"/>
      <c r="K5751"/>
      <c r="M5751"/>
      <c r="N5751"/>
      <c r="O5751"/>
      <c r="Q5751"/>
      <c r="R5751"/>
      <c r="S5751"/>
      <c r="U5751"/>
      <c r="V5751"/>
      <c r="W5751"/>
      <c r="Y5751"/>
      <c r="Z5751"/>
      <c r="AA5751"/>
      <c r="AC5751"/>
      <c r="AD5751"/>
      <c r="AE5751"/>
      <c r="AG5751"/>
      <c r="AH5751"/>
      <c r="AI5751"/>
      <c r="AK5751"/>
      <c r="AL5751"/>
      <c r="AM5751"/>
      <c r="AO5751"/>
      <c r="AP5751"/>
      <c r="AQ5751"/>
      <c r="AS5751"/>
      <c r="AT5751"/>
      <c r="AU5751"/>
      <c r="AW5751"/>
      <c r="AX5751"/>
      <c r="AY5751"/>
      <c r="BA5751"/>
      <c r="BB5751"/>
      <c r="BC5751"/>
      <c r="BE5751"/>
      <c r="BF5751"/>
      <c r="BG5751"/>
      <c r="BI5751"/>
      <c r="BJ5751"/>
      <c r="BK5751"/>
      <c r="BM5751"/>
      <c r="BN5751"/>
      <c r="BO5751"/>
    </row>
    <row r="5752" spans="1:67">
      <c r="A5752"/>
      <c r="B5752"/>
      <c r="C5752"/>
      <c r="E5752"/>
      <c r="F5752"/>
      <c r="G5752"/>
      <c r="I5752"/>
      <c r="J5752"/>
      <c r="K5752"/>
      <c r="M5752"/>
      <c r="N5752"/>
      <c r="O5752"/>
      <c r="Q5752"/>
      <c r="R5752"/>
      <c r="S5752"/>
      <c r="U5752"/>
      <c r="V5752"/>
      <c r="W5752"/>
      <c r="Y5752"/>
      <c r="Z5752"/>
      <c r="AA5752"/>
      <c r="AC5752"/>
      <c r="AD5752"/>
      <c r="AE5752"/>
      <c r="AG5752"/>
      <c r="AH5752"/>
      <c r="AI5752"/>
      <c r="AK5752"/>
      <c r="AL5752"/>
      <c r="AM5752"/>
      <c r="AO5752"/>
      <c r="AP5752"/>
      <c r="AQ5752"/>
      <c r="AS5752"/>
      <c r="AT5752"/>
      <c r="AU5752"/>
      <c r="AW5752"/>
      <c r="AX5752"/>
      <c r="AY5752"/>
      <c r="BA5752"/>
      <c r="BB5752"/>
      <c r="BC5752"/>
      <c r="BE5752"/>
      <c r="BF5752"/>
      <c r="BG5752"/>
      <c r="BI5752"/>
      <c r="BJ5752"/>
      <c r="BK5752"/>
      <c r="BM5752"/>
      <c r="BN5752"/>
      <c r="BO5752"/>
    </row>
    <row r="5753" spans="1:67">
      <c r="A5753"/>
      <c r="B5753"/>
      <c r="C5753"/>
      <c r="E5753"/>
      <c r="F5753"/>
      <c r="G5753"/>
      <c r="I5753"/>
      <c r="J5753"/>
      <c r="K5753"/>
      <c r="M5753"/>
      <c r="N5753"/>
      <c r="O5753"/>
      <c r="Q5753"/>
      <c r="R5753"/>
      <c r="S5753"/>
      <c r="U5753"/>
      <c r="V5753"/>
      <c r="W5753"/>
      <c r="Y5753"/>
      <c r="Z5753"/>
      <c r="AA5753"/>
      <c r="AC5753"/>
      <c r="AD5753"/>
      <c r="AE5753"/>
      <c r="AG5753"/>
      <c r="AH5753"/>
      <c r="AI5753"/>
      <c r="AK5753"/>
      <c r="AL5753"/>
      <c r="AM5753"/>
      <c r="AO5753"/>
      <c r="AP5753"/>
      <c r="AQ5753"/>
      <c r="AS5753"/>
      <c r="AT5753"/>
      <c r="AU5753"/>
      <c r="AW5753"/>
      <c r="AX5753"/>
      <c r="AY5753"/>
      <c r="BA5753"/>
      <c r="BB5753"/>
      <c r="BC5753"/>
      <c r="BE5753"/>
      <c r="BF5753"/>
      <c r="BG5753"/>
      <c r="BI5753"/>
      <c r="BJ5753"/>
      <c r="BK5753"/>
      <c r="BM5753"/>
      <c r="BN5753"/>
      <c r="BO5753"/>
    </row>
    <row r="5754" spans="1:67">
      <c r="A5754"/>
      <c r="B5754"/>
      <c r="C5754"/>
      <c r="E5754"/>
      <c r="F5754"/>
      <c r="G5754"/>
      <c r="I5754"/>
      <c r="J5754"/>
      <c r="K5754"/>
      <c r="M5754"/>
      <c r="N5754"/>
      <c r="O5754"/>
      <c r="Q5754"/>
      <c r="R5754"/>
      <c r="S5754"/>
      <c r="U5754"/>
      <c r="V5754"/>
      <c r="W5754"/>
      <c r="Y5754"/>
      <c r="Z5754"/>
      <c r="AA5754"/>
      <c r="AC5754"/>
      <c r="AD5754"/>
      <c r="AE5754"/>
      <c r="AG5754"/>
      <c r="AH5754"/>
      <c r="AI5754"/>
      <c r="AK5754"/>
      <c r="AL5754"/>
      <c r="AM5754"/>
      <c r="AO5754"/>
      <c r="AP5754"/>
      <c r="AQ5754"/>
      <c r="AS5754"/>
      <c r="AT5754"/>
      <c r="AU5754"/>
      <c r="AW5754"/>
      <c r="AX5754"/>
      <c r="AY5754"/>
      <c r="BA5754"/>
      <c r="BB5754"/>
      <c r="BC5754"/>
      <c r="BE5754"/>
      <c r="BF5754"/>
      <c r="BG5754"/>
      <c r="BI5754"/>
      <c r="BJ5754"/>
      <c r="BK5754"/>
      <c r="BM5754"/>
      <c r="BN5754"/>
      <c r="BO5754"/>
    </row>
    <row r="5755" spans="1:67">
      <c r="A5755"/>
      <c r="B5755"/>
      <c r="C5755"/>
      <c r="E5755"/>
      <c r="F5755"/>
      <c r="G5755"/>
      <c r="I5755"/>
      <c r="J5755"/>
      <c r="K5755"/>
      <c r="M5755"/>
      <c r="N5755"/>
      <c r="O5755"/>
      <c r="Q5755"/>
      <c r="R5755"/>
      <c r="S5755"/>
      <c r="U5755"/>
      <c r="V5755"/>
      <c r="W5755"/>
      <c r="Y5755"/>
      <c r="Z5755"/>
      <c r="AA5755"/>
      <c r="AC5755"/>
      <c r="AD5755"/>
      <c r="AE5755"/>
      <c r="AG5755"/>
      <c r="AH5755"/>
      <c r="AI5755"/>
      <c r="AK5755"/>
      <c r="AL5755"/>
      <c r="AM5755"/>
      <c r="AO5755"/>
      <c r="AP5755"/>
      <c r="AQ5755"/>
      <c r="AS5755"/>
      <c r="AT5755"/>
      <c r="AU5755"/>
      <c r="AW5755"/>
      <c r="AX5755"/>
      <c r="AY5755"/>
      <c r="BA5755"/>
      <c r="BB5755"/>
      <c r="BC5755"/>
      <c r="BE5755"/>
      <c r="BF5755"/>
      <c r="BG5755"/>
      <c r="BI5755"/>
      <c r="BJ5755"/>
      <c r="BK5755"/>
      <c r="BM5755"/>
      <c r="BN5755"/>
      <c r="BO5755"/>
    </row>
    <row r="5756" spans="1:67">
      <c r="A5756"/>
      <c r="B5756"/>
      <c r="C5756"/>
      <c r="E5756"/>
      <c r="F5756"/>
      <c r="G5756"/>
      <c r="I5756"/>
      <c r="J5756"/>
      <c r="K5756"/>
      <c r="M5756"/>
      <c r="N5756"/>
      <c r="O5756"/>
      <c r="Q5756"/>
      <c r="R5756"/>
      <c r="S5756"/>
      <c r="U5756"/>
      <c r="V5756"/>
      <c r="W5756"/>
      <c r="Y5756"/>
      <c r="Z5756"/>
      <c r="AA5756"/>
      <c r="AC5756"/>
      <c r="AD5756"/>
      <c r="AE5756"/>
      <c r="AG5756"/>
      <c r="AH5756"/>
      <c r="AI5756"/>
      <c r="AK5756"/>
      <c r="AL5756"/>
      <c r="AM5756"/>
      <c r="AO5756"/>
      <c r="AP5756"/>
      <c r="AQ5756"/>
      <c r="AS5756"/>
      <c r="AT5756"/>
      <c r="AU5756"/>
      <c r="AW5756"/>
      <c r="AX5756"/>
      <c r="AY5756"/>
      <c r="BA5756"/>
      <c r="BB5756"/>
      <c r="BC5756"/>
      <c r="BE5756"/>
      <c r="BF5756"/>
      <c r="BG5756"/>
      <c r="BI5756"/>
      <c r="BJ5756"/>
      <c r="BK5756"/>
      <c r="BM5756"/>
      <c r="BN5756"/>
      <c r="BO5756"/>
    </row>
    <row r="5757" spans="1:67">
      <c r="A5757"/>
      <c r="B5757"/>
      <c r="C5757"/>
      <c r="E5757"/>
      <c r="F5757"/>
      <c r="G5757"/>
      <c r="I5757"/>
      <c r="J5757"/>
      <c r="K5757"/>
      <c r="M5757"/>
      <c r="N5757"/>
      <c r="O5757"/>
      <c r="Q5757"/>
      <c r="R5757"/>
      <c r="S5757"/>
      <c r="U5757"/>
      <c r="V5757"/>
      <c r="W5757"/>
      <c r="Y5757"/>
      <c r="Z5757"/>
      <c r="AA5757"/>
      <c r="AC5757"/>
      <c r="AD5757"/>
      <c r="AE5757"/>
      <c r="AG5757"/>
      <c r="AH5757"/>
      <c r="AI5757"/>
      <c r="AK5757"/>
      <c r="AL5757"/>
      <c r="AM5757"/>
      <c r="AO5757"/>
      <c r="AP5757"/>
      <c r="AQ5757"/>
      <c r="AS5757"/>
      <c r="AT5757"/>
      <c r="AU5757"/>
      <c r="AW5757"/>
      <c r="AX5757"/>
      <c r="AY5757"/>
      <c r="BA5757"/>
      <c r="BB5757"/>
      <c r="BC5757"/>
      <c r="BE5757"/>
      <c r="BF5757"/>
      <c r="BG5757"/>
      <c r="BI5757"/>
      <c r="BJ5757"/>
      <c r="BK5757"/>
      <c r="BM5757"/>
      <c r="BN5757"/>
      <c r="BO5757"/>
    </row>
    <row r="5758" spans="1:67">
      <c r="A5758"/>
      <c r="B5758"/>
      <c r="C5758"/>
      <c r="E5758"/>
      <c r="F5758"/>
      <c r="G5758"/>
      <c r="I5758"/>
      <c r="J5758"/>
      <c r="K5758"/>
      <c r="M5758"/>
      <c r="N5758"/>
      <c r="O5758"/>
      <c r="Q5758"/>
      <c r="R5758"/>
      <c r="S5758"/>
      <c r="U5758"/>
      <c r="V5758"/>
      <c r="W5758"/>
      <c r="Y5758"/>
      <c r="Z5758"/>
      <c r="AA5758"/>
      <c r="AC5758"/>
      <c r="AD5758"/>
      <c r="AE5758"/>
      <c r="AG5758"/>
      <c r="AH5758"/>
      <c r="AI5758"/>
      <c r="AK5758"/>
      <c r="AL5758"/>
      <c r="AM5758"/>
      <c r="AO5758"/>
      <c r="AP5758"/>
      <c r="AQ5758"/>
      <c r="AS5758"/>
      <c r="AT5758"/>
      <c r="AU5758"/>
      <c r="AW5758"/>
      <c r="AX5758"/>
      <c r="AY5758"/>
      <c r="BA5758"/>
      <c r="BB5758"/>
      <c r="BC5758"/>
      <c r="BE5758"/>
      <c r="BF5758"/>
      <c r="BG5758"/>
      <c r="BI5758"/>
      <c r="BJ5758"/>
      <c r="BK5758"/>
      <c r="BM5758"/>
      <c r="BN5758"/>
      <c r="BO5758"/>
    </row>
    <row r="5759" spans="1:67">
      <c r="A5759"/>
      <c r="B5759"/>
      <c r="C5759"/>
      <c r="E5759"/>
      <c r="F5759"/>
      <c r="G5759"/>
      <c r="I5759"/>
      <c r="J5759"/>
      <c r="K5759"/>
      <c r="M5759"/>
      <c r="N5759"/>
      <c r="O5759"/>
      <c r="Q5759"/>
      <c r="R5759"/>
      <c r="S5759"/>
      <c r="U5759"/>
      <c r="V5759"/>
      <c r="W5759"/>
      <c r="Y5759"/>
      <c r="Z5759"/>
      <c r="AA5759"/>
      <c r="AC5759"/>
      <c r="AD5759"/>
      <c r="AE5759"/>
      <c r="AG5759"/>
      <c r="AH5759"/>
      <c r="AI5759"/>
      <c r="AK5759"/>
      <c r="AL5759"/>
      <c r="AM5759"/>
      <c r="AO5759"/>
      <c r="AP5759"/>
      <c r="AQ5759"/>
      <c r="AS5759"/>
      <c r="AT5759"/>
      <c r="AU5759"/>
      <c r="AW5759"/>
      <c r="AX5759"/>
      <c r="AY5759"/>
      <c r="BA5759"/>
      <c r="BB5759"/>
      <c r="BC5759"/>
      <c r="BE5759"/>
      <c r="BF5759"/>
      <c r="BG5759"/>
      <c r="BI5759"/>
      <c r="BJ5759"/>
      <c r="BK5759"/>
      <c r="BM5759"/>
      <c r="BN5759"/>
      <c r="BO5759"/>
    </row>
    <row r="5760" spans="1:67">
      <c r="A5760"/>
      <c r="B5760"/>
      <c r="C5760"/>
      <c r="E5760"/>
      <c r="F5760"/>
      <c r="G5760"/>
      <c r="I5760"/>
      <c r="J5760"/>
      <c r="K5760"/>
      <c r="M5760"/>
      <c r="N5760"/>
      <c r="O5760"/>
      <c r="Q5760"/>
      <c r="R5760"/>
      <c r="S5760"/>
      <c r="U5760"/>
      <c r="V5760"/>
      <c r="W5760"/>
      <c r="Y5760"/>
      <c r="Z5760"/>
      <c r="AA5760"/>
      <c r="AC5760"/>
      <c r="AD5760"/>
      <c r="AE5760"/>
      <c r="AG5760"/>
      <c r="AH5760"/>
      <c r="AI5760"/>
      <c r="AK5760"/>
      <c r="AL5760"/>
      <c r="AM5760"/>
      <c r="AO5760"/>
      <c r="AP5760"/>
      <c r="AQ5760"/>
      <c r="AS5760"/>
      <c r="AT5760"/>
      <c r="AU5760"/>
      <c r="AW5760"/>
      <c r="AX5760"/>
      <c r="AY5760"/>
      <c r="BA5760"/>
      <c r="BB5760"/>
      <c r="BC5760"/>
      <c r="BE5760"/>
      <c r="BF5760"/>
      <c r="BG5760"/>
      <c r="BI5760"/>
      <c r="BJ5760"/>
      <c r="BK5760"/>
      <c r="BM5760"/>
      <c r="BN5760"/>
      <c r="BO5760"/>
    </row>
    <row r="5761" spans="1:67">
      <c r="A5761"/>
      <c r="B5761"/>
      <c r="C5761"/>
      <c r="E5761"/>
      <c r="F5761"/>
      <c r="G5761"/>
      <c r="I5761"/>
      <c r="J5761"/>
      <c r="K5761"/>
      <c r="M5761"/>
      <c r="N5761"/>
      <c r="O5761"/>
      <c r="Q5761"/>
      <c r="R5761"/>
      <c r="S5761"/>
      <c r="U5761"/>
      <c r="V5761"/>
      <c r="W5761"/>
      <c r="Y5761"/>
      <c r="Z5761"/>
      <c r="AA5761"/>
      <c r="AC5761"/>
      <c r="AD5761"/>
      <c r="AE5761"/>
      <c r="AG5761"/>
      <c r="AH5761"/>
      <c r="AI5761"/>
      <c r="AK5761"/>
      <c r="AL5761"/>
      <c r="AM5761"/>
      <c r="AO5761"/>
      <c r="AP5761"/>
      <c r="AQ5761"/>
      <c r="AS5761"/>
      <c r="AT5761"/>
      <c r="AU5761"/>
      <c r="AW5761"/>
      <c r="AX5761"/>
      <c r="AY5761"/>
      <c r="BA5761"/>
      <c r="BB5761"/>
      <c r="BC5761"/>
      <c r="BE5761"/>
      <c r="BF5761"/>
      <c r="BG5761"/>
      <c r="BI5761"/>
      <c r="BJ5761"/>
      <c r="BK5761"/>
      <c r="BM5761"/>
      <c r="BN5761"/>
      <c r="BO5761"/>
    </row>
    <row r="5762" spans="1:67">
      <c r="A5762"/>
      <c r="B5762"/>
      <c r="C5762"/>
      <c r="E5762"/>
      <c r="F5762"/>
      <c r="G5762"/>
      <c r="I5762"/>
      <c r="J5762"/>
      <c r="K5762"/>
      <c r="M5762"/>
      <c r="N5762"/>
      <c r="O5762"/>
      <c r="Q5762"/>
      <c r="R5762"/>
      <c r="S5762"/>
      <c r="U5762"/>
      <c r="V5762"/>
      <c r="W5762"/>
      <c r="Y5762"/>
      <c r="Z5762"/>
      <c r="AA5762"/>
      <c r="AC5762"/>
      <c r="AD5762"/>
      <c r="AE5762"/>
      <c r="AG5762"/>
      <c r="AH5762"/>
      <c r="AI5762"/>
      <c r="AK5762"/>
      <c r="AL5762"/>
      <c r="AM5762"/>
      <c r="AO5762"/>
      <c r="AP5762"/>
      <c r="AQ5762"/>
      <c r="AS5762"/>
      <c r="AT5762"/>
      <c r="AU5762"/>
      <c r="AW5762"/>
      <c r="AX5762"/>
      <c r="AY5762"/>
      <c r="BA5762"/>
      <c r="BB5762"/>
      <c r="BC5762"/>
      <c r="BE5762"/>
      <c r="BF5762"/>
      <c r="BG5762"/>
      <c r="BI5762"/>
      <c r="BJ5762"/>
      <c r="BK5762"/>
      <c r="BM5762"/>
      <c r="BN5762"/>
      <c r="BO5762"/>
    </row>
    <row r="5763" spans="1:67">
      <c r="A5763"/>
      <c r="B5763"/>
      <c r="C5763"/>
      <c r="E5763"/>
      <c r="F5763"/>
      <c r="G5763"/>
      <c r="I5763"/>
      <c r="J5763"/>
      <c r="K5763"/>
      <c r="M5763"/>
      <c r="N5763"/>
      <c r="O5763"/>
      <c r="Q5763"/>
      <c r="R5763"/>
      <c r="S5763"/>
      <c r="U5763"/>
      <c r="V5763"/>
      <c r="W5763"/>
      <c r="Y5763"/>
      <c r="Z5763"/>
      <c r="AA5763"/>
      <c r="AC5763"/>
      <c r="AD5763"/>
      <c r="AE5763"/>
      <c r="AG5763"/>
      <c r="AH5763"/>
      <c r="AI5763"/>
      <c r="AK5763"/>
      <c r="AL5763"/>
      <c r="AM5763"/>
      <c r="AO5763"/>
      <c r="AP5763"/>
      <c r="AQ5763"/>
      <c r="AS5763"/>
      <c r="AT5763"/>
      <c r="AU5763"/>
      <c r="AW5763"/>
      <c r="AX5763"/>
      <c r="AY5763"/>
      <c r="BA5763"/>
      <c r="BB5763"/>
      <c r="BC5763"/>
      <c r="BE5763"/>
      <c r="BF5763"/>
      <c r="BG5763"/>
      <c r="BI5763"/>
      <c r="BJ5763"/>
      <c r="BK5763"/>
      <c r="BM5763"/>
      <c r="BN5763"/>
      <c r="BO5763"/>
    </row>
    <row r="5764" spans="1:67">
      <c r="A5764"/>
      <c r="B5764"/>
      <c r="C5764"/>
      <c r="E5764"/>
      <c r="F5764"/>
      <c r="G5764"/>
      <c r="I5764"/>
      <c r="J5764"/>
      <c r="K5764"/>
      <c r="M5764"/>
      <c r="N5764"/>
      <c r="O5764"/>
      <c r="Q5764"/>
      <c r="R5764"/>
      <c r="S5764"/>
      <c r="U5764"/>
      <c r="V5764"/>
      <c r="W5764"/>
      <c r="Y5764"/>
      <c r="Z5764"/>
      <c r="AA5764"/>
      <c r="AC5764"/>
      <c r="AD5764"/>
      <c r="AE5764"/>
      <c r="AG5764"/>
      <c r="AH5764"/>
      <c r="AI5764"/>
      <c r="AK5764"/>
      <c r="AL5764"/>
      <c r="AM5764"/>
      <c r="AO5764"/>
      <c r="AP5764"/>
      <c r="AQ5764"/>
      <c r="AS5764"/>
      <c r="AT5764"/>
      <c r="AU5764"/>
      <c r="AW5764"/>
      <c r="AX5764"/>
      <c r="AY5764"/>
      <c r="BA5764"/>
      <c r="BB5764"/>
      <c r="BC5764"/>
      <c r="BE5764"/>
      <c r="BF5764"/>
      <c r="BG5764"/>
      <c r="BI5764"/>
      <c r="BJ5764"/>
      <c r="BK5764"/>
      <c r="BM5764"/>
      <c r="BN5764"/>
      <c r="BO5764"/>
    </row>
    <row r="5765" spans="1:67">
      <c r="A5765"/>
      <c r="B5765"/>
      <c r="C5765"/>
      <c r="E5765"/>
      <c r="F5765"/>
      <c r="G5765"/>
      <c r="I5765"/>
      <c r="J5765"/>
      <c r="K5765"/>
      <c r="M5765"/>
      <c r="N5765"/>
      <c r="O5765"/>
      <c r="Q5765"/>
      <c r="R5765"/>
      <c r="S5765"/>
      <c r="U5765"/>
      <c r="V5765"/>
      <c r="W5765"/>
      <c r="Y5765"/>
      <c r="Z5765"/>
      <c r="AA5765"/>
      <c r="AC5765"/>
      <c r="AD5765"/>
      <c r="AE5765"/>
      <c r="AG5765"/>
      <c r="AH5765"/>
      <c r="AI5765"/>
      <c r="AK5765"/>
      <c r="AL5765"/>
      <c r="AM5765"/>
      <c r="AO5765"/>
      <c r="AP5765"/>
      <c r="AQ5765"/>
      <c r="AS5765"/>
      <c r="AT5765"/>
      <c r="AU5765"/>
      <c r="AW5765"/>
      <c r="AX5765"/>
      <c r="AY5765"/>
      <c r="BA5765"/>
      <c r="BB5765"/>
      <c r="BC5765"/>
      <c r="BE5765"/>
      <c r="BF5765"/>
      <c r="BG5765"/>
      <c r="BI5765"/>
      <c r="BJ5765"/>
      <c r="BK5765"/>
      <c r="BM5765"/>
      <c r="BN5765"/>
      <c r="BO5765"/>
    </row>
    <row r="5766" spans="1:67">
      <c r="A5766"/>
      <c r="B5766"/>
      <c r="C5766"/>
      <c r="E5766"/>
      <c r="F5766"/>
      <c r="G5766"/>
      <c r="I5766"/>
      <c r="J5766"/>
      <c r="K5766"/>
      <c r="M5766"/>
      <c r="N5766"/>
      <c r="O5766"/>
      <c r="Q5766"/>
      <c r="R5766"/>
      <c r="S5766"/>
      <c r="U5766"/>
      <c r="V5766"/>
      <c r="W5766"/>
      <c r="Y5766"/>
      <c r="Z5766"/>
      <c r="AA5766"/>
      <c r="AC5766"/>
      <c r="AD5766"/>
      <c r="AE5766"/>
      <c r="AG5766"/>
      <c r="AH5766"/>
      <c r="AI5766"/>
      <c r="AK5766"/>
      <c r="AL5766"/>
      <c r="AM5766"/>
      <c r="AO5766"/>
      <c r="AP5766"/>
      <c r="AQ5766"/>
      <c r="AS5766"/>
      <c r="AT5766"/>
      <c r="AU5766"/>
      <c r="AW5766"/>
      <c r="AX5766"/>
      <c r="AY5766"/>
      <c r="BA5766"/>
      <c r="BB5766"/>
      <c r="BC5766"/>
      <c r="BE5766"/>
      <c r="BF5766"/>
      <c r="BG5766"/>
      <c r="BI5766"/>
      <c r="BJ5766"/>
      <c r="BK5766"/>
      <c r="BM5766"/>
      <c r="BN5766"/>
      <c r="BO5766"/>
    </row>
    <row r="5767" spans="1:67">
      <c r="A5767"/>
      <c r="B5767"/>
      <c r="C5767"/>
      <c r="E5767"/>
      <c r="F5767"/>
      <c r="G5767"/>
      <c r="I5767"/>
      <c r="J5767"/>
      <c r="K5767"/>
      <c r="M5767"/>
      <c r="N5767"/>
      <c r="O5767"/>
      <c r="Q5767"/>
      <c r="R5767"/>
      <c r="S5767"/>
      <c r="U5767"/>
      <c r="V5767"/>
      <c r="W5767"/>
      <c r="Y5767"/>
      <c r="Z5767"/>
      <c r="AA5767"/>
      <c r="AC5767"/>
      <c r="AD5767"/>
      <c r="AE5767"/>
      <c r="AG5767"/>
      <c r="AH5767"/>
      <c r="AI5767"/>
      <c r="AK5767"/>
      <c r="AL5767"/>
      <c r="AM5767"/>
      <c r="AO5767"/>
      <c r="AP5767"/>
      <c r="AQ5767"/>
      <c r="AS5767"/>
      <c r="AT5767"/>
      <c r="AU5767"/>
      <c r="AW5767"/>
      <c r="AX5767"/>
      <c r="AY5767"/>
      <c r="BA5767"/>
      <c r="BB5767"/>
      <c r="BC5767"/>
      <c r="BE5767"/>
      <c r="BF5767"/>
      <c r="BG5767"/>
      <c r="BI5767"/>
      <c r="BJ5767"/>
      <c r="BK5767"/>
      <c r="BM5767"/>
      <c r="BN5767"/>
      <c r="BO5767"/>
    </row>
    <row r="5768" spans="1:67">
      <c r="A5768"/>
      <c r="B5768"/>
      <c r="C5768"/>
      <c r="E5768"/>
      <c r="F5768"/>
      <c r="G5768"/>
      <c r="I5768"/>
      <c r="J5768"/>
      <c r="K5768"/>
      <c r="M5768"/>
      <c r="N5768"/>
      <c r="O5768"/>
      <c r="Q5768"/>
      <c r="R5768"/>
      <c r="S5768"/>
      <c r="U5768"/>
      <c r="V5768"/>
      <c r="W5768"/>
      <c r="Y5768"/>
      <c r="Z5768"/>
      <c r="AA5768"/>
      <c r="AC5768"/>
      <c r="AD5768"/>
      <c r="AE5768"/>
      <c r="AG5768"/>
      <c r="AH5768"/>
      <c r="AI5768"/>
      <c r="AK5768"/>
      <c r="AL5768"/>
      <c r="AM5768"/>
      <c r="AO5768"/>
      <c r="AP5768"/>
      <c r="AQ5768"/>
      <c r="AS5768"/>
      <c r="AT5768"/>
      <c r="AU5768"/>
      <c r="AW5768"/>
      <c r="AX5768"/>
      <c r="AY5768"/>
      <c r="BA5768"/>
      <c r="BB5768"/>
      <c r="BC5768"/>
      <c r="BE5768"/>
      <c r="BF5768"/>
      <c r="BG5768"/>
      <c r="BI5768"/>
      <c r="BJ5768"/>
      <c r="BK5768"/>
      <c r="BM5768"/>
      <c r="BN5768"/>
      <c r="BO5768"/>
    </row>
    <row r="5769" spans="1:67">
      <c r="A5769"/>
      <c r="B5769"/>
      <c r="C5769"/>
      <c r="E5769"/>
      <c r="F5769"/>
      <c r="G5769"/>
      <c r="I5769"/>
      <c r="J5769"/>
      <c r="K5769"/>
      <c r="M5769"/>
      <c r="N5769"/>
      <c r="O5769"/>
      <c r="Q5769"/>
      <c r="R5769"/>
      <c r="S5769"/>
      <c r="U5769"/>
      <c r="V5769"/>
      <c r="W5769"/>
      <c r="Y5769"/>
      <c r="Z5769"/>
      <c r="AA5769"/>
      <c r="AC5769"/>
      <c r="AD5769"/>
      <c r="AE5769"/>
      <c r="AG5769"/>
      <c r="AH5769"/>
      <c r="AI5769"/>
      <c r="AK5769"/>
      <c r="AL5769"/>
      <c r="AM5769"/>
      <c r="AO5769"/>
      <c r="AP5769"/>
      <c r="AQ5769"/>
      <c r="AS5769"/>
      <c r="AT5769"/>
      <c r="AU5769"/>
      <c r="AW5769"/>
      <c r="AX5769"/>
      <c r="AY5769"/>
      <c r="BA5769"/>
      <c r="BB5769"/>
      <c r="BC5769"/>
      <c r="BE5769"/>
      <c r="BF5769"/>
      <c r="BG5769"/>
      <c r="BI5769"/>
      <c r="BJ5769"/>
      <c r="BK5769"/>
      <c r="BM5769"/>
      <c r="BN5769"/>
      <c r="BO5769"/>
    </row>
    <row r="5770" spans="1:67">
      <c r="A5770"/>
      <c r="B5770"/>
      <c r="C5770"/>
      <c r="E5770"/>
      <c r="F5770"/>
      <c r="G5770"/>
      <c r="I5770"/>
      <c r="J5770"/>
      <c r="K5770"/>
      <c r="M5770"/>
      <c r="N5770"/>
      <c r="O5770"/>
      <c r="Q5770"/>
      <c r="R5770"/>
      <c r="S5770"/>
      <c r="U5770"/>
      <c r="V5770"/>
      <c r="W5770"/>
      <c r="Y5770"/>
      <c r="Z5770"/>
      <c r="AA5770"/>
      <c r="AC5770"/>
      <c r="AD5770"/>
      <c r="AE5770"/>
      <c r="AG5770"/>
      <c r="AH5770"/>
      <c r="AI5770"/>
      <c r="AK5770"/>
      <c r="AL5770"/>
      <c r="AM5770"/>
      <c r="AO5770"/>
      <c r="AP5770"/>
      <c r="AQ5770"/>
      <c r="AS5770"/>
      <c r="AT5770"/>
      <c r="AU5770"/>
      <c r="AW5770"/>
      <c r="AX5770"/>
      <c r="AY5770"/>
      <c r="BA5770"/>
      <c r="BB5770"/>
      <c r="BC5770"/>
      <c r="BE5770"/>
      <c r="BF5770"/>
      <c r="BG5770"/>
      <c r="BI5770"/>
      <c r="BJ5770"/>
      <c r="BK5770"/>
      <c r="BM5770"/>
      <c r="BN5770"/>
      <c r="BO5770"/>
    </row>
    <row r="5771" spans="1:67">
      <c r="A5771"/>
      <c r="B5771"/>
      <c r="C5771"/>
      <c r="E5771"/>
      <c r="F5771"/>
      <c r="G5771"/>
      <c r="I5771"/>
      <c r="J5771"/>
      <c r="K5771"/>
      <c r="M5771"/>
      <c r="N5771"/>
      <c r="O5771"/>
      <c r="Q5771"/>
      <c r="R5771"/>
      <c r="S5771"/>
      <c r="U5771"/>
      <c r="V5771"/>
      <c r="W5771"/>
      <c r="Y5771"/>
      <c r="Z5771"/>
      <c r="AA5771"/>
      <c r="AC5771"/>
      <c r="AD5771"/>
      <c r="AE5771"/>
      <c r="AG5771"/>
      <c r="AH5771"/>
      <c r="AI5771"/>
      <c r="AK5771"/>
      <c r="AL5771"/>
      <c r="AM5771"/>
      <c r="AO5771"/>
      <c r="AP5771"/>
      <c r="AQ5771"/>
      <c r="AS5771"/>
      <c r="AT5771"/>
      <c r="AU5771"/>
      <c r="AW5771"/>
      <c r="AX5771"/>
      <c r="AY5771"/>
      <c r="BA5771"/>
      <c r="BB5771"/>
      <c r="BC5771"/>
      <c r="BE5771"/>
      <c r="BF5771"/>
      <c r="BG5771"/>
      <c r="BI5771"/>
      <c r="BJ5771"/>
      <c r="BK5771"/>
      <c r="BM5771"/>
      <c r="BN5771"/>
      <c r="BO5771"/>
    </row>
    <row r="5772" spans="1:67">
      <c r="A5772"/>
      <c r="B5772"/>
      <c r="C5772"/>
      <c r="E5772"/>
      <c r="F5772"/>
      <c r="G5772"/>
      <c r="I5772"/>
      <c r="J5772"/>
      <c r="K5772"/>
      <c r="M5772"/>
      <c r="N5772"/>
      <c r="O5772"/>
      <c r="Q5772"/>
      <c r="R5772"/>
      <c r="S5772"/>
      <c r="U5772"/>
      <c r="V5772"/>
      <c r="W5772"/>
      <c r="Y5772"/>
      <c r="Z5772"/>
      <c r="AA5772"/>
      <c r="AC5772"/>
      <c r="AD5772"/>
      <c r="AE5772"/>
      <c r="AG5772"/>
      <c r="AH5772"/>
      <c r="AI5772"/>
      <c r="AK5772"/>
      <c r="AL5772"/>
      <c r="AM5772"/>
      <c r="AO5772"/>
      <c r="AP5772"/>
      <c r="AQ5772"/>
      <c r="AS5772"/>
      <c r="AT5772"/>
      <c r="AU5772"/>
      <c r="AW5772"/>
      <c r="AX5772"/>
      <c r="AY5772"/>
      <c r="BA5772"/>
      <c r="BB5772"/>
      <c r="BC5772"/>
      <c r="BE5772"/>
      <c r="BF5772"/>
      <c r="BG5772"/>
      <c r="BI5772"/>
      <c r="BJ5772"/>
      <c r="BK5772"/>
      <c r="BM5772"/>
      <c r="BN5772"/>
      <c r="BO5772"/>
    </row>
    <row r="5773" spans="1:67">
      <c r="A5773"/>
      <c r="B5773"/>
      <c r="C5773"/>
      <c r="E5773"/>
      <c r="F5773"/>
      <c r="G5773"/>
      <c r="I5773"/>
      <c r="J5773"/>
      <c r="K5773"/>
      <c r="M5773"/>
      <c r="N5773"/>
      <c r="O5773"/>
      <c r="Q5773"/>
      <c r="R5773"/>
      <c r="S5773"/>
      <c r="U5773"/>
      <c r="V5773"/>
      <c r="W5773"/>
      <c r="Y5773"/>
      <c r="Z5773"/>
      <c r="AA5773"/>
      <c r="AC5773"/>
      <c r="AD5773"/>
      <c r="AE5773"/>
      <c r="AG5773"/>
      <c r="AH5773"/>
      <c r="AI5773"/>
      <c r="AK5773"/>
      <c r="AL5773"/>
      <c r="AM5773"/>
      <c r="AO5773"/>
      <c r="AP5773"/>
      <c r="AQ5773"/>
      <c r="AS5773"/>
      <c r="AT5773"/>
      <c r="AU5773"/>
      <c r="AW5773"/>
      <c r="AX5773"/>
      <c r="AY5773"/>
      <c r="BA5773"/>
      <c r="BB5773"/>
      <c r="BC5773"/>
      <c r="BE5773"/>
      <c r="BF5773"/>
      <c r="BG5773"/>
      <c r="BI5773"/>
      <c r="BJ5773"/>
      <c r="BK5773"/>
      <c r="BM5773"/>
      <c r="BN5773"/>
      <c r="BO5773"/>
    </row>
    <row r="5774" spans="1:67">
      <c r="A5774"/>
      <c r="B5774"/>
      <c r="C5774"/>
      <c r="E5774"/>
      <c r="F5774"/>
      <c r="G5774"/>
      <c r="I5774"/>
      <c r="J5774"/>
      <c r="K5774"/>
      <c r="M5774"/>
      <c r="N5774"/>
      <c r="O5774"/>
      <c r="Q5774"/>
      <c r="R5774"/>
      <c r="S5774"/>
      <c r="U5774"/>
      <c r="V5774"/>
      <c r="W5774"/>
      <c r="Y5774"/>
      <c r="Z5774"/>
      <c r="AA5774"/>
      <c r="AC5774"/>
      <c r="AD5774"/>
      <c r="AE5774"/>
      <c r="AG5774"/>
      <c r="AH5774"/>
      <c r="AI5774"/>
      <c r="AK5774"/>
      <c r="AL5774"/>
      <c r="AM5774"/>
      <c r="AO5774"/>
      <c r="AP5774"/>
      <c r="AQ5774"/>
      <c r="AS5774"/>
      <c r="AT5774"/>
      <c r="AU5774"/>
      <c r="AW5774"/>
      <c r="AX5774"/>
      <c r="AY5774"/>
      <c r="BA5774"/>
      <c r="BB5774"/>
      <c r="BC5774"/>
      <c r="BE5774"/>
      <c r="BF5774"/>
      <c r="BG5774"/>
      <c r="BI5774"/>
      <c r="BJ5774"/>
      <c r="BK5774"/>
      <c r="BM5774"/>
      <c r="BN5774"/>
      <c r="BO5774"/>
    </row>
    <row r="5775" spans="1:67">
      <c r="A5775"/>
      <c r="B5775"/>
      <c r="C5775"/>
      <c r="E5775"/>
      <c r="F5775"/>
      <c r="G5775"/>
      <c r="I5775"/>
      <c r="J5775"/>
      <c r="K5775"/>
      <c r="M5775"/>
      <c r="N5775"/>
      <c r="O5775"/>
      <c r="Q5775"/>
      <c r="R5775"/>
      <c r="S5775"/>
      <c r="U5775"/>
      <c r="V5775"/>
      <c r="W5775"/>
      <c r="Y5775"/>
      <c r="Z5775"/>
      <c r="AA5775"/>
      <c r="AC5775"/>
      <c r="AD5775"/>
      <c r="AE5775"/>
      <c r="AG5775"/>
      <c r="AH5775"/>
      <c r="AI5775"/>
      <c r="AK5775"/>
      <c r="AL5775"/>
      <c r="AM5775"/>
      <c r="AO5775"/>
      <c r="AP5775"/>
      <c r="AQ5775"/>
      <c r="AS5775"/>
      <c r="AT5775"/>
      <c r="AU5775"/>
      <c r="AW5775"/>
      <c r="AX5775"/>
      <c r="AY5775"/>
      <c r="BA5775"/>
      <c r="BB5775"/>
      <c r="BC5775"/>
      <c r="BE5775"/>
      <c r="BF5775"/>
      <c r="BG5775"/>
      <c r="BI5775"/>
      <c r="BJ5775"/>
      <c r="BK5775"/>
      <c r="BM5775"/>
      <c r="BN5775"/>
      <c r="BO5775"/>
    </row>
    <row r="5776" spans="1:67">
      <c r="A5776"/>
      <c r="B5776"/>
      <c r="C5776"/>
      <c r="E5776"/>
      <c r="F5776"/>
      <c r="G5776"/>
      <c r="I5776"/>
      <c r="J5776"/>
      <c r="K5776"/>
      <c r="M5776"/>
      <c r="N5776"/>
      <c r="O5776"/>
      <c r="Q5776"/>
      <c r="R5776"/>
      <c r="S5776"/>
      <c r="U5776"/>
      <c r="V5776"/>
      <c r="W5776"/>
      <c r="Y5776"/>
      <c r="Z5776"/>
      <c r="AA5776"/>
      <c r="AC5776"/>
      <c r="AD5776"/>
      <c r="AE5776"/>
      <c r="AG5776"/>
      <c r="AH5776"/>
      <c r="AI5776"/>
      <c r="AK5776"/>
      <c r="AL5776"/>
      <c r="AM5776"/>
      <c r="AO5776"/>
      <c r="AP5776"/>
      <c r="AQ5776"/>
      <c r="AS5776"/>
      <c r="AT5776"/>
      <c r="AU5776"/>
      <c r="AW5776"/>
      <c r="AX5776"/>
      <c r="AY5776"/>
      <c r="BA5776"/>
      <c r="BB5776"/>
      <c r="BC5776"/>
      <c r="BE5776"/>
      <c r="BF5776"/>
      <c r="BG5776"/>
      <c r="BI5776"/>
      <c r="BJ5776"/>
      <c r="BK5776"/>
      <c r="BM5776"/>
      <c r="BN5776"/>
      <c r="BO5776"/>
    </row>
    <row r="5777" spans="1:67">
      <c r="A5777"/>
      <c r="B5777"/>
      <c r="C5777"/>
      <c r="E5777"/>
      <c r="F5777"/>
      <c r="G5777"/>
      <c r="I5777"/>
      <c r="J5777"/>
      <c r="K5777"/>
      <c r="M5777"/>
      <c r="N5777"/>
      <c r="O5777"/>
      <c r="Q5777"/>
      <c r="R5777"/>
      <c r="S5777"/>
      <c r="U5777"/>
      <c r="V5777"/>
      <c r="W5777"/>
      <c r="Y5777"/>
      <c r="Z5777"/>
      <c r="AA5777"/>
      <c r="AC5777"/>
      <c r="AD5777"/>
      <c r="AE5777"/>
      <c r="AG5777"/>
      <c r="AH5777"/>
      <c r="AI5777"/>
      <c r="AK5777"/>
      <c r="AL5777"/>
      <c r="AM5777"/>
      <c r="AO5777"/>
      <c r="AP5777"/>
      <c r="AQ5777"/>
      <c r="AS5777"/>
      <c r="AT5777"/>
      <c r="AU5777"/>
      <c r="AW5777"/>
      <c r="AX5777"/>
      <c r="AY5777"/>
      <c r="BA5777"/>
      <c r="BB5777"/>
      <c r="BC5777"/>
      <c r="BE5777"/>
      <c r="BF5777"/>
      <c r="BG5777"/>
      <c r="BI5777"/>
      <c r="BJ5777"/>
      <c r="BK5777"/>
      <c r="BM5777"/>
      <c r="BN5777"/>
      <c r="BO5777"/>
    </row>
    <row r="5778" spans="1:67">
      <c r="A5778"/>
      <c r="B5778"/>
      <c r="C5778"/>
      <c r="E5778"/>
      <c r="F5778"/>
      <c r="G5778"/>
      <c r="I5778"/>
      <c r="J5778"/>
      <c r="K5778"/>
      <c r="M5778"/>
      <c r="N5778"/>
      <c r="O5778"/>
      <c r="Q5778"/>
      <c r="R5778"/>
      <c r="S5778"/>
      <c r="U5778"/>
      <c r="V5778"/>
      <c r="W5778"/>
      <c r="Y5778"/>
      <c r="Z5778"/>
      <c r="AA5778"/>
      <c r="AC5778"/>
      <c r="AD5778"/>
      <c r="AE5778"/>
      <c r="AG5778"/>
      <c r="AH5778"/>
      <c r="AI5778"/>
      <c r="AK5778"/>
      <c r="AL5778"/>
      <c r="AM5778"/>
      <c r="AO5778"/>
      <c r="AP5778"/>
      <c r="AQ5778"/>
      <c r="AS5778"/>
      <c r="AT5778"/>
      <c r="AU5778"/>
      <c r="AW5778"/>
      <c r="AX5778"/>
      <c r="AY5778"/>
      <c r="BA5778"/>
      <c r="BB5778"/>
      <c r="BC5778"/>
      <c r="BE5778"/>
      <c r="BF5778"/>
      <c r="BG5778"/>
      <c r="BI5778"/>
      <c r="BJ5778"/>
      <c r="BK5778"/>
      <c r="BM5778"/>
      <c r="BN5778"/>
      <c r="BO5778"/>
    </row>
    <row r="5779" spans="1:67">
      <c r="A5779"/>
      <c r="B5779"/>
      <c r="C5779"/>
      <c r="E5779"/>
      <c r="F5779"/>
      <c r="G5779"/>
      <c r="I5779"/>
      <c r="J5779"/>
      <c r="K5779"/>
      <c r="M5779"/>
      <c r="N5779"/>
      <c r="O5779"/>
      <c r="Q5779"/>
      <c r="R5779"/>
      <c r="S5779"/>
      <c r="U5779"/>
      <c r="V5779"/>
      <c r="W5779"/>
      <c r="Y5779"/>
      <c r="Z5779"/>
      <c r="AA5779"/>
      <c r="AC5779"/>
      <c r="AD5779"/>
      <c r="AE5779"/>
      <c r="AG5779"/>
      <c r="AH5779"/>
      <c r="AI5779"/>
      <c r="AK5779"/>
      <c r="AL5779"/>
      <c r="AM5779"/>
      <c r="AO5779"/>
      <c r="AP5779"/>
      <c r="AQ5779"/>
      <c r="AS5779"/>
      <c r="AT5779"/>
      <c r="AU5779"/>
      <c r="AW5779"/>
      <c r="AX5779"/>
      <c r="AY5779"/>
      <c r="BA5779"/>
      <c r="BB5779"/>
      <c r="BC5779"/>
      <c r="BE5779"/>
      <c r="BF5779"/>
      <c r="BG5779"/>
      <c r="BI5779"/>
      <c r="BJ5779"/>
      <c r="BK5779"/>
      <c r="BM5779"/>
      <c r="BN5779"/>
      <c r="BO5779"/>
    </row>
    <row r="5780" spans="1:67">
      <c r="A5780"/>
      <c r="B5780"/>
      <c r="C5780"/>
      <c r="E5780"/>
      <c r="F5780"/>
      <c r="G5780"/>
      <c r="I5780"/>
      <c r="J5780"/>
      <c r="K5780"/>
      <c r="M5780"/>
      <c r="N5780"/>
      <c r="O5780"/>
      <c r="Q5780"/>
      <c r="R5780"/>
      <c r="S5780"/>
      <c r="U5780"/>
      <c r="V5780"/>
      <c r="W5780"/>
      <c r="Y5780"/>
      <c r="Z5780"/>
      <c r="AA5780"/>
      <c r="AC5780"/>
      <c r="AD5780"/>
      <c r="AE5780"/>
      <c r="AG5780"/>
      <c r="AH5780"/>
      <c r="AI5780"/>
      <c r="AK5780"/>
      <c r="AL5780"/>
      <c r="AM5780"/>
      <c r="AO5780"/>
      <c r="AP5780"/>
      <c r="AQ5780"/>
      <c r="AS5780"/>
      <c r="AT5780"/>
      <c r="AU5780"/>
      <c r="AW5780"/>
      <c r="AX5780"/>
      <c r="AY5780"/>
      <c r="BA5780"/>
      <c r="BB5780"/>
      <c r="BC5780"/>
      <c r="BE5780"/>
      <c r="BF5780"/>
      <c r="BG5780"/>
      <c r="BI5780"/>
      <c r="BJ5780"/>
      <c r="BK5780"/>
      <c r="BM5780"/>
      <c r="BN5780"/>
      <c r="BO5780"/>
    </row>
    <row r="5781" spans="1:67">
      <c r="A5781"/>
      <c r="B5781"/>
      <c r="C5781"/>
      <c r="E5781"/>
      <c r="F5781"/>
      <c r="G5781"/>
      <c r="I5781"/>
      <c r="J5781"/>
      <c r="K5781"/>
      <c r="M5781"/>
      <c r="N5781"/>
      <c r="O5781"/>
      <c r="Q5781"/>
      <c r="R5781"/>
      <c r="S5781"/>
      <c r="U5781"/>
      <c r="V5781"/>
      <c r="W5781"/>
      <c r="Y5781"/>
      <c r="Z5781"/>
      <c r="AA5781"/>
      <c r="AC5781"/>
      <c r="AD5781"/>
      <c r="AE5781"/>
      <c r="AG5781"/>
      <c r="AH5781"/>
      <c r="AI5781"/>
      <c r="AK5781"/>
      <c r="AL5781"/>
      <c r="AM5781"/>
      <c r="AO5781"/>
      <c r="AP5781"/>
      <c r="AQ5781"/>
      <c r="AS5781"/>
      <c r="AT5781"/>
      <c r="AU5781"/>
      <c r="AW5781"/>
      <c r="AX5781"/>
      <c r="AY5781"/>
      <c r="BA5781"/>
      <c r="BB5781"/>
      <c r="BC5781"/>
      <c r="BE5781"/>
      <c r="BF5781"/>
      <c r="BG5781"/>
      <c r="BI5781"/>
      <c r="BJ5781"/>
      <c r="BK5781"/>
      <c r="BM5781"/>
      <c r="BN5781"/>
      <c r="BO5781"/>
    </row>
    <row r="5782" spans="1:67">
      <c r="A5782"/>
      <c r="B5782"/>
      <c r="C5782"/>
      <c r="E5782"/>
      <c r="F5782"/>
      <c r="G5782"/>
      <c r="I5782"/>
      <c r="J5782"/>
      <c r="K5782"/>
      <c r="M5782"/>
      <c r="N5782"/>
      <c r="O5782"/>
      <c r="Q5782"/>
      <c r="R5782"/>
      <c r="S5782"/>
      <c r="U5782"/>
      <c r="V5782"/>
      <c r="W5782"/>
      <c r="Y5782"/>
      <c r="Z5782"/>
      <c r="AA5782"/>
      <c r="AC5782"/>
      <c r="AD5782"/>
      <c r="AE5782"/>
      <c r="AG5782"/>
      <c r="AH5782"/>
      <c r="AI5782"/>
      <c r="AK5782"/>
      <c r="AL5782"/>
      <c r="AM5782"/>
      <c r="AO5782"/>
      <c r="AP5782"/>
      <c r="AQ5782"/>
      <c r="AS5782"/>
      <c r="AT5782"/>
      <c r="AU5782"/>
      <c r="AW5782"/>
      <c r="AX5782"/>
      <c r="AY5782"/>
      <c r="BA5782"/>
      <c r="BB5782"/>
      <c r="BC5782"/>
      <c r="BE5782"/>
      <c r="BF5782"/>
      <c r="BG5782"/>
      <c r="BI5782"/>
      <c r="BJ5782"/>
      <c r="BK5782"/>
      <c r="BM5782"/>
      <c r="BN5782"/>
      <c r="BO5782"/>
    </row>
    <row r="5783" spans="1:67">
      <c r="A5783"/>
      <c r="B5783"/>
      <c r="C5783"/>
      <c r="E5783"/>
      <c r="F5783"/>
      <c r="G5783"/>
      <c r="I5783"/>
      <c r="J5783"/>
      <c r="K5783"/>
      <c r="M5783"/>
      <c r="N5783"/>
      <c r="O5783"/>
      <c r="Q5783"/>
      <c r="R5783"/>
      <c r="S5783"/>
      <c r="U5783"/>
      <c r="V5783"/>
      <c r="W5783"/>
      <c r="Y5783"/>
      <c r="Z5783"/>
      <c r="AA5783"/>
      <c r="AC5783"/>
      <c r="AD5783"/>
      <c r="AE5783"/>
      <c r="AG5783"/>
      <c r="AH5783"/>
      <c r="AI5783"/>
      <c r="AK5783"/>
      <c r="AL5783"/>
      <c r="AM5783"/>
      <c r="AO5783"/>
      <c r="AP5783"/>
      <c r="AQ5783"/>
      <c r="AS5783"/>
      <c r="AT5783"/>
      <c r="AU5783"/>
      <c r="AW5783"/>
      <c r="AX5783"/>
      <c r="AY5783"/>
      <c r="BA5783"/>
      <c r="BB5783"/>
      <c r="BC5783"/>
      <c r="BE5783"/>
      <c r="BF5783"/>
      <c r="BG5783"/>
      <c r="BI5783"/>
      <c r="BJ5783"/>
      <c r="BK5783"/>
      <c r="BM5783"/>
      <c r="BN5783"/>
      <c r="BO5783"/>
    </row>
    <row r="5784" spans="1:67">
      <c r="A5784"/>
      <c r="B5784"/>
      <c r="C5784"/>
      <c r="E5784"/>
      <c r="F5784"/>
      <c r="G5784"/>
      <c r="I5784"/>
      <c r="J5784"/>
      <c r="K5784"/>
      <c r="M5784"/>
      <c r="N5784"/>
      <c r="O5784"/>
      <c r="Q5784"/>
      <c r="R5784"/>
      <c r="S5784"/>
      <c r="U5784"/>
      <c r="V5784"/>
      <c r="W5784"/>
      <c r="Y5784"/>
      <c r="Z5784"/>
      <c r="AA5784"/>
      <c r="AC5784"/>
      <c r="AD5784"/>
      <c r="AE5784"/>
      <c r="AG5784"/>
      <c r="AH5784"/>
      <c r="AI5784"/>
      <c r="AK5784"/>
      <c r="AL5784"/>
      <c r="AM5784"/>
      <c r="AO5784"/>
      <c r="AP5784"/>
      <c r="AQ5784"/>
      <c r="AS5784"/>
      <c r="AT5784"/>
      <c r="AU5784"/>
      <c r="AW5784"/>
      <c r="AX5784"/>
      <c r="AY5784"/>
      <c r="BA5784"/>
      <c r="BB5784"/>
      <c r="BC5784"/>
      <c r="BE5784"/>
      <c r="BF5784"/>
      <c r="BG5784"/>
      <c r="BI5784"/>
      <c r="BJ5784"/>
      <c r="BK5784"/>
      <c r="BM5784"/>
      <c r="BN5784"/>
      <c r="BO5784"/>
    </row>
    <row r="5785" spans="1:67">
      <c r="A5785"/>
      <c r="B5785"/>
      <c r="C5785"/>
      <c r="E5785"/>
      <c r="F5785"/>
      <c r="G5785"/>
      <c r="I5785"/>
      <c r="J5785"/>
      <c r="K5785"/>
      <c r="M5785"/>
      <c r="N5785"/>
      <c r="O5785"/>
      <c r="Q5785"/>
      <c r="R5785"/>
      <c r="S5785"/>
      <c r="U5785"/>
      <c r="V5785"/>
      <c r="W5785"/>
      <c r="Y5785"/>
      <c r="Z5785"/>
      <c r="AA5785"/>
      <c r="AC5785"/>
      <c r="AD5785"/>
      <c r="AE5785"/>
      <c r="AG5785"/>
      <c r="AH5785"/>
      <c r="AI5785"/>
      <c r="AK5785"/>
      <c r="AL5785"/>
      <c r="AM5785"/>
      <c r="AO5785"/>
      <c r="AP5785"/>
      <c r="AQ5785"/>
      <c r="AS5785"/>
      <c r="AT5785"/>
      <c r="AU5785"/>
      <c r="AW5785"/>
      <c r="AX5785"/>
      <c r="AY5785"/>
      <c r="BA5785"/>
      <c r="BB5785"/>
      <c r="BC5785"/>
      <c r="BE5785"/>
      <c r="BF5785"/>
      <c r="BG5785"/>
      <c r="BI5785"/>
      <c r="BJ5785"/>
      <c r="BK5785"/>
      <c r="BM5785"/>
      <c r="BN5785"/>
      <c r="BO5785"/>
    </row>
    <row r="5786" spans="1:67">
      <c r="A5786"/>
      <c r="B5786"/>
      <c r="C5786"/>
      <c r="E5786"/>
      <c r="F5786"/>
      <c r="G5786"/>
      <c r="I5786"/>
      <c r="J5786"/>
      <c r="K5786"/>
      <c r="M5786"/>
      <c r="N5786"/>
      <c r="O5786"/>
      <c r="Q5786"/>
      <c r="R5786"/>
      <c r="S5786"/>
      <c r="U5786"/>
      <c r="V5786"/>
      <c r="W5786"/>
      <c r="Y5786"/>
      <c r="Z5786"/>
      <c r="AA5786"/>
      <c r="AC5786"/>
      <c r="AD5786"/>
      <c r="AE5786"/>
      <c r="AG5786"/>
      <c r="AH5786"/>
      <c r="AI5786"/>
      <c r="AK5786"/>
      <c r="AL5786"/>
      <c r="AM5786"/>
      <c r="AO5786"/>
      <c r="AP5786"/>
      <c r="AQ5786"/>
      <c r="AS5786"/>
      <c r="AT5786"/>
      <c r="AU5786"/>
      <c r="AW5786"/>
      <c r="AX5786"/>
      <c r="AY5786"/>
      <c r="BA5786"/>
      <c r="BB5786"/>
      <c r="BC5786"/>
      <c r="BE5786"/>
      <c r="BF5786"/>
      <c r="BG5786"/>
      <c r="BI5786"/>
      <c r="BJ5786"/>
      <c r="BK5786"/>
      <c r="BM5786"/>
      <c r="BN5786"/>
      <c r="BO5786"/>
    </row>
    <row r="5787" spans="1:67">
      <c r="A5787"/>
      <c r="B5787"/>
      <c r="C5787"/>
      <c r="E5787"/>
      <c r="F5787"/>
      <c r="G5787"/>
      <c r="I5787"/>
      <c r="J5787"/>
      <c r="K5787"/>
      <c r="M5787"/>
      <c r="N5787"/>
      <c r="O5787"/>
      <c r="Q5787"/>
      <c r="R5787"/>
      <c r="S5787"/>
      <c r="U5787"/>
      <c r="V5787"/>
      <c r="W5787"/>
      <c r="Y5787"/>
      <c r="Z5787"/>
      <c r="AA5787"/>
      <c r="AC5787"/>
      <c r="AD5787"/>
      <c r="AE5787"/>
      <c r="AG5787"/>
      <c r="AH5787"/>
      <c r="AI5787"/>
      <c r="AK5787"/>
      <c r="AL5787"/>
      <c r="AM5787"/>
      <c r="AO5787"/>
      <c r="AP5787"/>
      <c r="AQ5787"/>
      <c r="AS5787"/>
      <c r="AT5787"/>
      <c r="AU5787"/>
      <c r="AW5787"/>
      <c r="AX5787"/>
      <c r="AY5787"/>
      <c r="BA5787"/>
      <c r="BB5787"/>
      <c r="BC5787"/>
      <c r="BE5787"/>
      <c r="BF5787"/>
      <c r="BG5787"/>
      <c r="BI5787"/>
      <c r="BJ5787"/>
      <c r="BK5787"/>
      <c r="BM5787"/>
      <c r="BN5787"/>
      <c r="BO5787"/>
    </row>
    <row r="5788" spans="1:67">
      <c r="A5788"/>
      <c r="B5788"/>
      <c r="C5788"/>
      <c r="E5788"/>
      <c r="F5788"/>
      <c r="G5788"/>
      <c r="I5788"/>
      <c r="J5788"/>
      <c r="K5788"/>
      <c r="M5788"/>
      <c r="N5788"/>
      <c r="O5788"/>
      <c r="Q5788"/>
      <c r="R5788"/>
      <c r="S5788"/>
      <c r="U5788"/>
      <c r="V5788"/>
      <c r="W5788"/>
      <c r="Y5788"/>
      <c r="Z5788"/>
      <c r="AA5788"/>
      <c r="AC5788"/>
      <c r="AD5788"/>
      <c r="AE5788"/>
      <c r="AG5788"/>
      <c r="AH5788"/>
      <c r="AI5788"/>
      <c r="AK5788"/>
      <c r="AL5788"/>
      <c r="AM5788"/>
      <c r="AO5788"/>
      <c r="AP5788"/>
      <c r="AQ5788"/>
      <c r="AS5788"/>
      <c r="AT5788"/>
      <c r="AU5788"/>
      <c r="AW5788"/>
      <c r="AX5788"/>
      <c r="AY5788"/>
      <c r="BA5788"/>
      <c r="BB5788"/>
      <c r="BC5788"/>
      <c r="BE5788"/>
      <c r="BF5788"/>
      <c r="BG5788"/>
      <c r="BI5788"/>
      <c r="BJ5788"/>
      <c r="BK5788"/>
      <c r="BM5788"/>
      <c r="BN5788"/>
      <c r="BO5788"/>
    </row>
    <row r="5789" spans="1:67">
      <c r="A5789"/>
      <c r="B5789"/>
      <c r="C5789"/>
      <c r="E5789"/>
      <c r="F5789"/>
      <c r="G5789"/>
      <c r="I5789"/>
      <c r="J5789"/>
      <c r="K5789"/>
      <c r="M5789"/>
      <c r="N5789"/>
      <c r="O5789"/>
      <c r="Q5789"/>
      <c r="R5789"/>
      <c r="S5789"/>
      <c r="U5789"/>
      <c r="V5789"/>
      <c r="W5789"/>
      <c r="Y5789"/>
      <c r="Z5789"/>
      <c r="AA5789"/>
      <c r="AC5789"/>
      <c r="AD5789"/>
      <c r="AE5789"/>
      <c r="AG5789"/>
      <c r="AH5789"/>
      <c r="AI5789"/>
      <c r="AK5789"/>
      <c r="AL5789"/>
      <c r="AM5789"/>
      <c r="AO5789"/>
      <c r="AP5789"/>
      <c r="AQ5789"/>
      <c r="AS5789"/>
      <c r="AT5789"/>
      <c r="AU5789"/>
      <c r="AW5789"/>
      <c r="AX5789"/>
      <c r="AY5789"/>
      <c r="BA5789"/>
      <c r="BB5789"/>
      <c r="BC5789"/>
      <c r="BE5789"/>
      <c r="BF5789"/>
      <c r="BG5789"/>
      <c r="BI5789"/>
      <c r="BJ5789"/>
      <c r="BK5789"/>
      <c r="BM5789"/>
      <c r="BN5789"/>
      <c r="BO5789"/>
    </row>
    <row r="5790" spans="1:67">
      <c r="A5790"/>
      <c r="B5790"/>
      <c r="C5790"/>
      <c r="E5790"/>
      <c r="F5790"/>
      <c r="G5790"/>
      <c r="I5790"/>
      <c r="J5790"/>
      <c r="K5790"/>
      <c r="M5790"/>
      <c r="N5790"/>
      <c r="O5790"/>
      <c r="Q5790"/>
      <c r="R5790"/>
      <c r="S5790"/>
      <c r="U5790"/>
      <c r="V5790"/>
      <c r="W5790"/>
      <c r="Y5790"/>
      <c r="Z5790"/>
      <c r="AA5790"/>
      <c r="AC5790"/>
      <c r="AD5790"/>
      <c r="AE5790"/>
      <c r="AG5790"/>
      <c r="AH5790"/>
      <c r="AI5790"/>
      <c r="AK5790"/>
      <c r="AL5790"/>
      <c r="AM5790"/>
      <c r="AO5790"/>
      <c r="AP5790"/>
      <c r="AQ5790"/>
      <c r="AS5790"/>
      <c r="AT5790"/>
      <c r="AU5790"/>
      <c r="AW5790"/>
      <c r="AX5790"/>
      <c r="AY5790"/>
      <c r="BA5790"/>
      <c r="BB5790"/>
      <c r="BC5790"/>
      <c r="BE5790"/>
      <c r="BF5790"/>
      <c r="BG5790"/>
      <c r="BI5790"/>
      <c r="BJ5790"/>
      <c r="BK5790"/>
      <c r="BM5790"/>
      <c r="BN5790"/>
      <c r="BO5790"/>
    </row>
    <row r="5791" spans="1:67">
      <c r="A5791"/>
      <c r="B5791"/>
      <c r="C5791"/>
      <c r="E5791"/>
      <c r="F5791"/>
      <c r="G5791"/>
      <c r="I5791"/>
      <c r="J5791"/>
      <c r="K5791"/>
      <c r="M5791"/>
      <c r="N5791"/>
      <c r="O5791"/>
      <c r="Q5791"/>
      <c r="R5791"/>
      <c r="S5791"/>
      <c r="U5791"/>
      <c r="V5791"/>
      <c r="W5791"/>
      <c r="Y5791"/>
      <c r="Z5791"/>
      <c r="AA5791"/>
      <c r="AC5791"/>
      <c r="AD5791"/>
      <c r="AE5791"/>
      <c r="AG5791"/>
      <c r="AH5791"/>
      <c r="AI5791"/>
      <c r="AK5791"/>
      <c r="AL5791"/>
      <c r="AM5791"/>
      <c r="AO5791"/>
      <c r="AP5791"/>
      <c r="AQ5791"/>
      <c r="AS5791"/>
      <c r="AT5791"/>
      <c r="AU5791"/>
      <c r="AW5791"/>
      <c r="AX5791"/>
      <c r="AY5791"/>
      <c r="BA5791"/>
      <c r="BB5791"/>
      <c r="BC5791"/>
      <c r="BE5791"/>
      <c r="BF5791"/>
      <c r="BG5791"/>
      <c r="BI5791"/>
      <c r="BJ5791"/>
      <c r="BK5791"/>
      <c r="BM5791"/>
      <c r="BN5791"/>
      <c r="BO5791"/>
    </row>
    <row r="5792" spans="1:67">
      <c r="A5792"/>
      <c r="B5792"/>
      <c r="C5792"/>
      <c r="E5792"/>
      <c r="F5792"/>
      <c r="G5792"/>
      <c r="I5792"/>
      <c r="J5792"/>
      <c r="K5792"/>
      <c r="M5792"/>
      <c r="N5792"/>
      <c r="O5792"/>
      <c r="Q5792"/>
      <c r="R5792"/>
      <c r="S5792"/>
      <c r="U5792"/>
      <c r="V5792"/>
      <c r="W5792"/>
      <c r="Y5792"/>
      <c r="Z5792"/>
      <c r="AA5792"/>
      <c r="AC5792"/>
      <c r="AD5792"/>
      <c r="AE5792"/>
      <c r="AG5792"/>
      <c r="AH5792"/>
      <c r="AI5792"/>
      <c r="AK5792"/>
      <c r="AL5792"/>
      <c r="AM5792"/>
      <c r="AO5792"/>
      <c r="AP5792"/>
      <c r="AQ5792"/>
      <c r="AS5792"/>
      <c r="AT5792"/>
      <c r="AU5792"/>
      <c r="AW5792"/>
      <c r="AX5792"/>
      <c r="AY5792"/>
      <c r="BA5792"/>
      <c r="BB5792"/>
      <c r="BC5792"/>
      <c r="BE5792"/>
      <c r="BF5792"/>
      <c r="BG5792"/>
      <c r="BI5792"/>
      <c r="BJ5792"/>
      <c r="BK5792"/>
      <c r="BM5792"/>
      <c r="BN5792"/>
      <c r="BO5792"/>
    </row>
    <row r="5793" spans="1:67">
      <c r="A5793"/>
      <c r="B5793"/>
      <c r="C5793"/>
      <c r="E5793"/>
      <c r="F5793"/>
      <c r="G5793"/>
      <c r="I5793"/>
      <c r="J5793"/>
      <c r="K5793"/>
      <c r="M5793"/>
      <c r="N5793"/>
      <c r="O5793"/>
      <c r="Q5793"/>
      <c r="R5793"/>
      <c r="S5793"/>
      <c r="U5793"/>
      <c r="V5793"/>
      <c r="W5793"/>
      <c r="Y5793"/>
      <c r="Z5793"/>
      <c r="AA5793"/>
      <c r="AC5793"/>
      <c r="AD5793"/>
      <c r="AE5793"/>
      <c r="AG5793"/>
      <c r="AH5793"/>
      <c r="AI5793"/>
      <c r="AK5793"/>
      <c r="AL5793"/>
      <c r="AM5793"/>
      <c r="AO5793"/>
      <c r="AP5793"/>
      <c r="AQ5793"/>
      <c r="AS5793"/>
      <c r="AT5793"/>
      <c r="AU5793"/>
      <c r="AW5793"/>
      <c r="AX5793"/>
      <c r="AY5793"/>
      <c r="BA5793"/>
      <c r="BB5793"/>
      <c r="BC5793"/>
      <c r="BE5793"/>
      <c r="BF5793"/>
      <c r="BG5793"/>
      <c r="BI5793"/>
      <c r="BJ5793"/>
      <c r="BK5793"/>
      <c r="BM5793"/>
      <c r="BN5793"/>
      <c r="BO5793"/>
    </row>
    <row r="5794" spans="1:67">
      <c r="A5794"/>
      <c r="B5794"/>
      <c r="C5794"/>
      <c r="E5794"/>
      <c r="F5794"/>
      <c r="G5794"/>
      <c r="I5794"/>
      <c r="J5794"/>
      <c r="K5794"/>
      <c r="M5794"/>
      <c r="N5794"/>
      <c r="O5794"/>
      <c r="Q5794"/>
      <c r="R5794"/>
      <c r="S5794"/>
      <c r="U5794"/>
      <c r="V5794"/>
      <c r="W5794"/>
      <c r="Y5794"/>
      <c r="Z5794"/>
      <c r="AA5794"/>
      <c r="AC5794"/>
      <c r="AD5794"/>
      <c r="AE5794"/>
      <c r="AG5794"/>
      <c r="AH5794"/>
      <c r="AI5794"/>
      <c r="AK5794"/>
      <c r="AL5794"/>
      <c r="AM5794"/>
      <c r="AO5794"/>
      <c r="AP5794"/>
      <c r="AQ5794"/>
      <c r="AS5794"/>
      <c r="AT5794"/>
      <c r="AU5794"/>
      <c r="AW5794"/>
      <c r="AX5794"/>
      <c r="AY5794"/>
      <c r="BA5794"/>
      <c r="BB5794"/>
      <c r="BC5794"/>
      <c r="BE5794"/>
      <c r="BF5794"/>
      <c r="BG5794"/>
      <c r="BI5794"/>
      <c r="BJ5794"/>
      <c r="BK5794"/>
      <c r="BM5794"/>
      <c r="BN5794"/>
      <c r="BO5794"/>
    </row>
    <row r="5795" spans="1:67">
      <c r="A5795"/>
      <c r="B5795"/>
      <c r="C5795"/>
      <c r="E5795"/>
      <c r="F5795"/>
      <c r="G5795"/>
      <c r="I5795"/>
      <c r="J5795"/>
      <c r="K5795"/>
      <c r="M5795"/>
      <c r="N5795"/>
      <c r="O5795"/>
      <c r="Q5795"/>
      <c r="R5795"/>
      <c r="S5795"/>
      <c r="U5795"/>
      <c r="V5795"/>
      <c r="W5795"/>
      <c r="Y5795"/>
      <c r="Z5795"/>
      <c r="AA5795"/>
      <c r="AC5795"/>
      <c r="AD5795"/>
      <c r="AE5795"/>
      <c r="AG5795"/>
      <c r="AH5795"/>
      <c r="AI5795"/>
      <c r="AK5795"/>
      <c r="AL5795"/>
      <c r="AM5795"/>
      <c r="AO5795"/>
      <c r="AP5795"/>
      <c r="AQ5795"/>
      <c r="AS5795"/>
      <c r="AT5795"/>
      <c r="AU5795"/>
      <c r="AW5795"/>
      <c r="AX5795"/>
      <c r="AY5795"/>
      <c r="BA5795"/>
      <c r="BB5795"/>
      <c r="BC5795"/>
      <c r="BE5795"/>
      <c r="BF5795"/>
      <c r="BG5795"/>
      <c r="BI5795"/>
      <c r="BJ5795"/>
      <c r="BK5795"/>
      <c r="BM5795"/>
      <c r="BN5795"/>
      <c r="BO5795"/>
    </row>
    <row r="5796" spans="1:67">
      <c r="A5796"/>
      <c r="B5796"/>
      <c r="C5796"/>
      <c r="E5796"/>
      <c r="F5796"/>
      <c r="G5796"/>
      <c r="I5796"/>
      <c r="J5796"/>
      <c r="K5796"/>
      <c r="M5796"/>
      <c r="N5796"/>
      <c r="O5796"/>
      <c r="Q5796"/>
      <c r="R5796"/>
      <c r="S5796"/>
      <c r="U5796"/>
      <c r="V5796"/>
      <c r="W5796"/>
      <c r="Y5796"/>
      <c r="Z5796"/>
      <c r="AA5796"/>
      <c r="AC5796"/>
      <c r="AD5796"/>
      <c r="AE5796"/>
      <c r="AG5796"/>
      <c r="AH5796"/>
      <c r="AI5796"/>
      <c r="AK5796"/>
      <c r="AL5796"/>
      <c r="AM5796"/>
      <c r="AO5796"/>
      <c r="AP5796"/>
      <c r="AQ5796"/>
      <c r="AS5796"/>
      <c r="AT5796"/>
      <c r="AU5796"/>
      <c r="AW5796"/>
      <c r="AX5796"/>
      <c r="AY5796"/>
      <c r="BA5796"/>
      <c r="BB5796"/>
      <c r="BC5796"/>
      <c r="BE5796"/>
      <c r="BF5796"/>
      <c r="BG5796"/>
      <c r="BI5796"/>
      <c r="BJ5796"/>
      <c r="BK5796"/>
      <c r="BM5796"/>
      <c r="BN5796"/>
      <c r="BO5796"/>
    </row>
    <row r="5797" spans="1:67">
      <c r="A5797"/>
      <c r="B5797"/>
      <c r="C5797"/>
      <c r="E5797"/>
      <c r="F5797"/>
      <c r="G5797"/>
      <c r="I5797"/>
      <c r="J5797"/>
      <c r="K5797"/>
      <c r="M5797"/>
      <c r="N5797"/>
      <c r="O5797"/>
      <c r="Q5797"/>
      <c r="R5797"/>
      <c r="S5797"/>
      <c r="U5797"/>
      <c r="V5797"/>
      <c r="W5797"/>
      <c r="Y5797"/>
      <c r="Z5797"/>
      <c r="AA5797"/>
      <c r="AC5797"/>
      <c r="AD5797"/>
      <c r="AE5797"/>
      <c r="AG5797"/>
      <c r="AH5797"/>
      <c r="AI5797"/>
      <c r="AK5797"/>
      <c r="AL5797"/>
      <c r="AM5797"/>
      <c r="AO5797"/>
      <c r="AP5797"/>
      <c r="AQ5797"/>
      <c r="AS5797"/>
      <c r="AT5797"/>
      <c r="AU5797"/>
      <c r="AW5797"/>
      <c r="AX5797"/>
      <c r="AY5797"/>
      <c r="BA5797"/>
      <c r="BB5797"/>
      <c r="BC5797"/>
      <c r="BE5797"/>
      <c r="BF5797"/>
      <c r="BG5797"/>
      <c r="BI5797"/>
      <c r="BJ5797"/>
      <c r="BK5797"/>
      <c r="BM5797"/>
      <c r="BN5797"/>
      <c r="BO5797"/>
    </row>
    <row r="5798" spans="1:67">
      <c r="A5798"/>
      <c r="B5798"/>
      <c r="C5798"/>
      <c r="E5798"/>
      <c r="F5798"/>
      <c r="G5798"/>
      <c r="I5798"/>
      <c r="J5798"/>
      <c r="K5798"/>
      <c r="M5798"/>
      <c r="N5798"/>
      <c r="O5798"/>
      <c r="Q5798"/>
      <c r="R5798"/>
      <c r="S5798"/>
      <c r="U5798"/>
      <c r="V5798"/>
      <c r="W5798"/>
      <c r="Y5798"/>
      <c r="Z5798"/>
      <c r="AA5798"/>
      <c r="AC5798"/>
      <c r="AD5798"/>
      <c r="AE5798"/>
      <c r="AG5798"/>
      <c r="AH5798"/>
      <c r="AI5798"/>
      <c r="AK5798"/>
      <c r="AL5798"/>
      <c r="AM5798"/>
      <c r="AO5798"/>
      <c r="AP5798"/>
      <c r="AQ5798"/>
      <c r="AS5798"/>
      <c r="AT5798"/>
      <c r="AU5798"/>
      <c r="AW5798"/>
      <c r="AX5798"/>
      <c r="AY5798"/>
      <c r="BA5798"/>
      <c r="BB5798"/>
      <c r="BC5798"/>
      <c r="BE5798"/>
      <c r="BF5798"/>
      <c r="BG5798"/>
      <c r="BI5798"/>
      <c r="BJ5798"/>
      <c r="BK5798"/>
      <c r="BM5798"/>
      <c r="BN5798"/>
      <c r="BO5798"/>
    </row>
    <row r="5799" spans="1:67">
      <c r="A5799"/>
      <c r="B5799"/>
      <c r="C5799"/>
      <c r="E5799"/>
      <c r="F5799"/>
      <c r="G5799"/>
      <c r="I5799"/>
      <c r="J5799"/>
      <c r="K5799"/>
      <c r="M5799"/>
      <c r="N5799"/>
      <c r="O5799"/>
      <c r="Q5799"/>
      <c r="R5799"/>
      <c r="S5799"/>
      <c r="U5799"/>
      <c r="V5799"/>
      <c r="W5799"/>
      <c r="Y5799"/>
      <c r="Z5799"/>
      <c r="AA5799"/>
      <c r="AC5799"/>
      <c r="AD5799"/>
      <c r="AE5799"/>
      <c r="AG5799"/>
      <c r="AH5799"/>
      <c r="AI5799"/>
      <c r="AK5799"/>
      <c r="AL5799"/>
      <c r="AM5799"/>
      <c r="AO5799"/>
      <c r="AP5799"/>
      <c r="AQ5799"/>
      <c r="AS5799"/>
      <c r="AT5799"/>
      <c r="AU5799"/>
      <c r="AW5799"/>
      <c r="AX5799"/>
      <c r="AY5799"/>
      <c r="BA5799"/>
      <c r="BB5799"/>
      <c r="BC5799"/>
      <c r="BE5799"/>
      <c r="BF5799"/>
      <c r="BG5799"/>
      <c r="BI5799"/>
      <c r="BJ5799"/>
      <c r="BK5799"/>
      <c r="BM5799"/>
      <c r="BN5799"/>
      <c r="BO5799"/>
    </row>
    <row r="5800" spans="1:67">
      <c r="A5800"/>
      <c r="B5800"/>
      <c r="C5800"/>
      <c r="E5800"/>
      <c r="F5800"/>
      <c r="G5800"/>
      <c r="I5800"/>
      <c r="J5800"/>
      <c r="K5800"/>
      <c r="M5800"/>
      <c r="N5800"/>
      <c r="O5800"/>
      <c r="Q5800"/>
      <c r="R5800"/>
      <c r="S5800"/>
      <c r="U5800"/>
      <c r="V5800"/>
      <c r="W5800"/>
      <c r="Y5800"/>
      <c r="Z5800"/>
      <c r="AA5800"/>
      <c r="AC5800"/>
      <c r="AD5800"/>
      <c r="AE5800"/>
      <c r="AG5800"/>
      <c r="AH5800"/>
      <c r="AI5800"/>
      <c r="AK5800"/>
      <c r="AL5800"/>
      <c r="AM5800"/>
      <c r="AO5800"/>
      <c r="AP5800"/>
      <c r="AQ5800"/>
      <c r="AS5800"/>
      <c r="AT5800"/>
      <c r="AU5800"/>
      <c r="AW5800"/>
      <c r="AX5800"/>
      <c r="AY5800"/>
      <c r="BA5800"/>
      <c r="BB5800"/>
      <c r="BC5800"/>
      <c r="BE5800"/>
      <c r="BF5800"/>
      <c r="BG5800"/>
      <c r="BI5800"/>
      <c r="BJ5800"/>
      <c r="BK5800"/>
      <c r="BM5800"/>
      <c r="BN5800"/>
      <c r="BO5800"/>
    </row>
    <row r="5801" spans="1:67">
      <c r="A5801"/>
      <c r="B5801"/>
      <c r="C5801"/>
      <c r="E5801"/>
      <c r="F5801"/>
      <c r="G5801"/>
      <c r="I5801"/>
      <c r="J5801"/>
      <c r="K5801"/>
      <c r="M5801"/>
      <c r="N5801"/>
      <c r="O5801"/>
      <c r="Q5801"/>
      <c r="R5801"/>
      <c r="S5801"/>
      <c r="U5801"/>
      <c r="V5801"/>
      <c r="W5801"/>
      <c r="Y5801"/>
      <c r="Z5801"/>
      <c r="AA5801"/>
      <c r="AC5801"/>
      <c r="AD5801"/>
      <c r="AE5801"/>
      <c r="AG5801"/>
      <c r="AH5801"/>
      <c r="AI5801"/>
      <c r="AK5801"/>
      <c r="AL5801"/>
      <c r="AM5801"/>
      <c r="AO5801"/>
      <c r="AP5801"/>
      <c r="AQ5801"/>
      <c r="AS5801"/>
      <c r="AT5801"/>
      <c r="AU5801"/>
      <c r="AW5801"/>
      <c r="AX5801"/>
      <c r="AY5801"/>
      <c r="BA5801"/>
      <c r="BB5801"/>
      <c r="BC5801"/>
      <c r="BE5801"/>
      <c r="BF5801"/>
      <c r="BG5801"/>
      <c r="BI5801"/>
      <c r="BJ5801"/>
      <c r="BK5801"/>
      <c r="BM5801"/>
      <c r="BN5801"/>
      <c r="BO5801"/>
    </row>
    <row r="5802" spans="1:67">
      <c r="A5802"/>
      <c r="B5802"/>
      <c r="C5802"/>
      <c r="E5802"/>
      <c r="F5802"/>
      <c r="G5802"/>
      <c r="I5802"/>
      <c r="J5802"/>
      <c r="K5802"/>
      <c r="M5802"/>
      <c r="N5802"/>
      <c r="O5802"/>
      <c r="Q5802"/>
      <c r="R5802"/>
      <c r="S5802"/>
      <c r="U5802"/>
      <c r="V5802"/>
      <c r="W5802"/>
      <c r="Y5802"/>
      <c r="Z5802"/>
      <c r="AA5802"/>
      <c r="AC5802"/>
      <c r="AD5802"/>
      <c r="AE5802"/>
      <c r="AG5802"/>
      <c r="AH5802"/>
      <c r="AI5802"/>
      <c r="AK5802"/>
      <c r="AL5802"/>
      <c r="AM5802"/>
      <c r="AO5802"/>
      <c r="AP5802"/>
      <c r="AQ5802"/>
      <c r="AS5802"/>
      <c r="AT5802"/>
      <c r="AU5802"/>
      <c r="AW5802"/>
      <c r="AX5802"/>
      <c r="AY5802"/>
      <c r="BA5802"/>
      <c r="BB5802"/>
      <c r="BC5802"/>
      <c r="BE5802"/>
      <c r="BF5802"/>
      <c r="BG5802"/>
      <c r="BI5802"/>
      <c r="BJ5802"/>
      <c r="BK5802"/>
      <c r="BM5802"/>
      <c r="BN5802"/>
      <c r="BO5802"/>
    </row>
    <row r="5803" spans="1:67">
      <c r="A5803"/>
      <c r="B5803"/>
      <c r="C5803"/>
      <c r="E5803"/>
      <c r="F5803"/>
      <c r="G5803"/>
      <c r="I5803"/>
      <c r="J5803"/>
      <c r="K5803"/>
      <c r="M5803"/>
      <c r="N5803"/>
      <c r="O5803"/>
      <c r="Q5803"/>
      <c r="R5803"/>
      <c r="S5803"/>
      <c r="U5803"/>
      <c r="V5803"/>
      <c r="W5803"/>
      <c r="Y5803"/>
      <c r="Z5803"/>
      <c r="AA5803"/>
      <c r="AC5803"/>
      <c r="AD5803"/>
      <c r="AE5803"/>
      <c r="AG5803"/>
      <c r="AH5803"/>
      <c r="AI5803"/>
      <c r="AK5803"/>
      <c r="AL5803"/>
      <c r="AM5803"/>
      <c r="AO5803"/>
      <c r="AP5803"/>
      <c r="AQ5803"/>
      <c r="AS5803"/>
      <c r="AT5803"/>
      <c r="AU5803"/>
      <c r="AW5803"/>
      <c r="AX5803"/>
      <c r="AY5803"/>
      <c r="BA5803"/>
      <c r="BB5803"/>
      <c r="BC5803"/>
      <c r="BE5803"/>
      <c r="BF5803"/>
      <c r="BG5803"/>
      <c r="BI5803"/>
      <c r="BJ5803"/>
      <c r="BK5803"/>
      <c r="BM5803"/>
      <c r="BN5803"/>
      <c r="BO5803"/>
    </row>
    <row r="5804" spans="1:67">
      <c r="A5804"/>
      <c r="B5804"/>
      <c r="C5804"/>
      <c r="E5804"/>
      <c r="F5804"/>
      <c r="G5804"/>
      <c r="I5804"/>
      <c r="J5804"/>
      <c r="K5804"/>
      <c r="M5804"/>
      <c r="N5804"/>
      <c r="O5804"/>
      <c r="Q5804"/>
      <c r="R5804"/>
      <c r="S5804"/>
      <c r="U5804"/>
      <c r="V5804"/>
      <c r="W5804"/>
      <c r="Y5804"/>
      <c r="Z5804"/>
      <c r="AA5804"/>
      <c r="AC5804"/>
      <c r="AD5804"/>
      <c r="AE5804"/>
      <c r="AG5804"/>
      <c r="AH5804"/>
      <c r="AI5804"/>
      <c r="AK5804"/>
      <c r="AL5804"/>
      <c r="AM5804"/>
      <c r="AO5804"/>
      <c r="AP5804"/>
      <c r="AQ5804"/>
      <c r="AS5804"/>
      <c r="AT5804"/>
      <c r="AU5804"/>
      <c r="AW5804"/>
      <c r="AX5804"/>
      <c r="AY5804"/>
      <c r="BA5804"/>
      <c r="BB5804"/>
      <c r="BC5804"/>
      <c r="BE5804"/>
      <c r="BF5804"/>
      <c r="BG5804"/>
      <c r="BI5804"/>
      <c r="BJ5804"/>
      <c r="BK5804"/>
      <c r="BM5804"/>
      <c r="BN5804"/>
      <c r="BO5804"/>
    </row>
    <row r="5805" spans="1:67">
      <c r="A5805"/>
      <c r="B5805"/>
      <c r="C5805"/>
      <c r="E5805"/>
      <c r="F5805"/>
      <c r="G5805"/>
      <c r="I5805"/>
      <c r="J5805"/>
      <c r="K5805"/>
      <c r="M5805"/>
      <c r="N5805"/>
      <c r="O5805"/>
      <c r="Q5805"/>
      <c r="R5805"/>
      <c r="S5805"/>
      <c r="U5805"/>
      <c r="V5805"/>
      <c r="W5805"/>
      <c r="Y5805"/>
      <c r="Z5805"/>
      <c r="AA5805"/>
      <c r="AC5805"/>
      <c r="AD5805"/>
      <c r="AE5805"/>
      <c r="AG5805"/>
      <c r="AH5805"/>
      <c r="AI5805"/>
      <c r="AK5805"/>
      <c r="AL5805"/>
      <c r="AM5805"/>
      <c r="AO5805"/>
      <c r="AP5805"/>
      <c r="AQ5805"/>
      <c r="AS5805"/>
      <c r="AT5805"/>
      <c r="AU5805"/>
      <c r="AW5805"/>
      <c r="AX5805"/>
      <c r="AY5805"/>
      <c r="BA5805"/>
      <c r="BB5805"/>
      <c r="BC5805"/>
      <c r="BE5805"/>
      <c r="BF5805"/>
      <c r="BG5805"/>
      <c r="BI5805"/>
      <c r="BJ5805"/>
      <c r="BK5805"/>
      <c r="BM5805"/>
      <c r="BN5805"/>
      <c r="BO5805"/>
    </row>
    <row r="5806" spans="1:67">
      <c r="A5806"/>
      <c r="B5806"/>
      <c r="C5806"/>
      <c r="E5806"/>
      <c r="F5806"/>
      <c r="G5806"/>
      <c r="I5806"/>
      <c r="J5806"/>
      <c r="K5806"/>
      <c r="M5806"/>
      <c r="N5806"/>
      <c r="O5806"/>
      <c r="Q5806"/>
      <c r="R5806"/>
      <c r="S5806"/>
      <c r="U5806"/>
      <c r="V5806"/>
      <c r="W5806"/>
      <c r="Y5806"/>
      <c r="Z5806"/>
      <c r="AA5806"/>
      <c r="AC5806"/>
      <c r="AD5806"/>
      <c r="AE5806"/>
      <c r="AG5806"/>
      <c r="AH5806"/>
      <c r="AI5806"/>
      <c r="AK5806"/>
      <c r="AL5806"/>
      <c r="AM5806"/>
      <c r="AO5806"/>
      <c r="AP5806"/>
      <c r="AQ5806"/>
      <c r="AS5806"/>
      <c r="AT5806"/>
      <c r="AU5806"/>
      <c r="AW5806"/>
      <c r="AX5806"/>
      <c r="AY5806"/>
      <c r="BA5806"/>
      <c r="BB5806"/>
      <c r="BC5806"/>
      <c r="BE5806"/>
      <c r="BF5806"/>
      <c r="BG5806"/>
      <c r="BI5806"/>
      <c r="BJ5806"/>
      <c r="BK5806"/>
      <c r="BM5806"/>
      <c r="BN5806"/>
      <c r="BO5806"/>
    </row>
    <row r="5807" spans="1:67">
      <c r="A5807"/>
      <c r="B5807"/>
      <c r="C5807"/>
      <c r="E5807"/>
      <c r="F5807"/>
      <c r="G5807"/>
      <c r="I5807"/>
      <c r="J5807"/>
      <c r="K5807"/>
      <c r="M5807"/>
      <c r="N5807"/>
      <c r="O5807"/>
      <c r="Q5807"/>
      <c r="R5807"/>
      <c r="S5807"/>
      <c r="U5807"/>
      <c r="V5807"/>
      <c r="W5807"/>
      <c r="Y5807"/>
      <c r="Z5807"/>
      <c r="AA5807"/>
      <c r="AC5807"/>
      <c r="AD5807"/>
      <c r="AE5807"/>
      <c r="AG5807"/>
      <c r="AH5807"/>
      <c r="AI5807"/>
      <c r="AK5807"/>
      <c r="AL5807"/>
      <c r="AM5807"/>
      <c r="AO5807"/>
      <c r="AP5807"/>
      <c r="AQ5807"/>
      <c r="AS5807"/>
      <c r="AT5807"/>
      <c r="AU5807"/>
      <c r="AW5807"/>
      <c r="AX5807"/>
      <c r="AY5807"/>
      <c r="BA5807"/>
      <c r="BB5807"/>
      <c r="BC5807"/>
      <c r="BE5807"/>
      <c r="BF5807"/>
      <c r="BG5807"/>
      <c r="BI5807"/>
      <c r="BJ5807"/>
      <c r="BK5807"/>
      <c r="BM5807"/>
      <c r="BN5807"/>
      <c r="BO5807"/>
    </row>
    <row r="5808" spans="1:67">
      <c r="A5808"/>
      <c r="B5808"/>
      <c r="C5808"/>
      <c r="E5808"/>
      <c r="F5808"/>
      <c r="G5808"/>
      <c r="I5808"/>
      <c r="J5808"/>
      <c r="K5808"/>
      <c r="M5808"/>
      <c r="N5808"/>
      <c r="O5808"/>
      <c r="Q5808"/>
      <c r="R5808"/>
      <c r="S5808"/>
      <c r="U5808"/>
      <c r="V5808"/>
      <c r="W5808"/>
      <c r="Y5808"/>
      <c r="Z5808"/>
      <c r="AA5808"/>
      <c r="AC5808"/>
      <c r="AD5808"/>
      <c r="AE5808"/>
      <c r="AG5808"/>
      <c r="AH5808"/>
      <c r="AI5808"/>
      <c r="AK5808"/>
      <c r="AL5808"/>
      <c r="AM5808"/>
      <c r="AO5808"/>
      <c r="AP5808"/>
      <c r="AQ5808"/>
      <c r="AS5808"/>
      <c r="AT5808"/>
      <c r="AU5808"/>
      <c r="AW5808"/>
      <c r="AX5808"/>
      <c r="AY5808"/>
      <c r="BA5808"/>
      <c r="BB5808"/>
      <c r="BC5808"/>
      <c r="BE5808"/>
      <c r="BF5808"/>
      <c r="BG5808"/>
      <c r="BI5808"/>
      <c r="BJ5808"/>
      <c r="BK5808"/>
      <c r="BM5808"/>
      <c r="BN5808"/>
      <c r="BO5808"/>
    </row>
    <row r="5809" spans="1:67">
      <c r="A5809"/>
      <c r="B5809"/>
      <c r="C5809"/>
      <c r="E5809"/>
      <c r="F5809"/>
      <c r="G5809"/>
      <c r="I5809"/>
      <c r="J5809"/>
      <c r="K5809"/>
      <c r="M5809"/>
      <c r="N5809"/>
      <c r="O5809"/>
      <c r="Q5809"/>
      <c r="R5809"/>
      <c r="S5809"/>
      <c r="U5809"/>
      <c r="V5809"/>
      <c r="W5809"/>
      <c r="Y5809"/>
      <c r="Z5809"/>
      <c r="AA5809"/>
      <c r="AC5809"/>
      <c r="AD5809"/>
      <c r="AE5809"/>
      <c r="AG5809"/>
      <c r="AH5809"/>
      <c r="AI5809"/>
      <c r="AK5809"/>
      <c r="AL5809"/>
      <c r="AM5809"/>
      <c r="AO5809"/>
      <c r="AP5809"/>
      <c r="AQ5809"/>
      <c r="AS5809"/>
      <c r="AT5809"/>
      <c r="AU5809"/>
      <c r="AW5809"/>
      <c r="AX5809"/>
      <c r="AY5809"/>
      <c r="BA5809"/>
      <c r="BB5809"/>
      <c r="BC5809"/>
      <c r="BE5809"/>
      <c r="BF5809"/>
      <c r="BG5809"/>
      <c r="BI5809"/>
      <c r="BJ5809"/>
      <c r="BK5809"/>
      <c r="BM5809"/>
      <c r="BN5809"/>
      <c r="BO5809"/>
    </row>
    <row r="5810" spans="1:67">
      <c r="A5810"/>
      <c r="B5810"/>
      <c r="C5810"/>
      <c r="E5810"/>
      <c r="F5810"/>
      <c r="G5810"/>
      <c r="I5810"/>
      <c r="J5810"/>
      <c r="K5810"/>
      <c r="M5810"/>
      <c r="N5810"/>
      <c r="O5810"/>
      <c r="Q5810"/>
      <c r="R5810"/>
      <c r="S5810"/>
      <c r="U5810"/>
      <c r="V5810"/>
      <c r="W5810"/>
      <c r="Y5810"/>
      <c r="Z5810"/>
      <c r="AA5810"/>
      <c r="AC5810"/>
      <c r="AD5810"/>
      <c r="AE5810"/>
      <c r="AG5810"/>
      <c r="AH5810"/>
      <c r="AI5810"/>
      <c r="AK5810"/>
      <c r="AL5810"/>
      <c r="AM5810"/>
      <c r="AO5810"/>
      <c r="AP5810"/>
      <c r="AQ5810"/>
      <c r="AS5810"/>
      <c r="AT5810"/>
      <c r="AU5810"/>
      <c r="AW5810"/>
      <c r="AX5810"/>
      <c r="AY5810"/>
      <c r="BA5810"/>
      <c r="BB5810"/>
      <c r="BC5810"/>
      <c r="BE5810"/>
      <c r="BF5810"/>
      <c r="BG5810"/>
      <c r="BI5810"/>
      <c r="BJ5810"/>
      <c r="BK5810"/>
      <c r="BM5810"/>
      <c r="BN5810"/>
      <c r="BO5810"/>
    </row>
    <row r="5811" spans="1:67">
      <c r="A5811"/>
      <c r="B5811"/>
      <c r="C5811"/>
      <c r="E5811"/>
      <c r="F5811"/>
      <c r="G5811"/>
      <c r="I5811"/>
      <c r="J5811"/>
      <c r="K5811"/>
      <c r="M5811"/>
      <c r="N5811"/>
      <c r="O5811"/>
      <c r="Q5811"/>
      <c r="R5811"/>
      <c r="S5811"/>
      <c r="U5811"/>
      <c r="V5811"/>
      <c r="W5811"/>
      <c r="Y5811"/>
      <c r="Z5811"/>
      <c r="AA5811"/>
      <c r="AC5811"/>
      <c r="AD5811"/>
      <c r="AE5811"/>
      <c r="AG5811"/>
      <c r="AH5811"/>
      <c r="AI5811"/>
      <c r="AK5811"/>
      <c r="AL5811"/>
      <c r="AM5811"/>
      <c r="AO5811"/>
      <c r="AP5811"/>
      <c r="AQ5811"/>
      <c r="AS5811"/>
      <c r="AT5811"/>
      <c r="AU5811"/>
      <c r="AW5811"/>
      <c r="AX5811"/>
      <c r="AY5811"/>
      <c r="BA5811"/>
      <c r="BB5811"/>
      <c r="BC5811"/>
      <c r="BE5811"/>
      <c r="BF5811"/>
      <c r="BG5811"/>
      <c r="BI5811"/>
      <c r="BJ5811"/>
      <c r="BK5811"/>
      <c r="BM5811"/>
      <c r="BN5811"/>
      <c r="BO5811"/>
    </row>
    <row r="5812" spans="1:67">
      <c r="A5812"/>
      <c r="B5812"/>
      <c r="C5812"/>
      <c r="E5812"/>
      <c r="F5812"/>
      <c r="G5812"/>
      <c r="I5812"/>
      <c r="J5812"/>
      <c r="K5812"/>
      <c r="M5812"/>
      <c r="N5812"/>
      <c r="O5812"/>
      <c r="Q5812"/>
      <c r="R5812"/>
      <c r="S5812"/>
      <c r="U5812"/>
      <c r="V5812"/>
      <c r="W5812"/>
      <c r="Y5812"/>
      <c r="Z5812"/>
      <c r="AA5812"/>
      <c r="AC5812"/>
      <c r="AD5812"/>
      <c r="AE5812"/>
      <c r="AG5812"/>
      <c r="AH5812"/>
      <c r="AI5812"/>
      <c r="AK5812"/>
      <c r="AL5812"/>
      <c r="AM5812"/>
      <c r="AO5812"/>
      <c r="AP5812"/>
      <c r="AQ5812"/>
      <c r="AS5812"/>
      <c r="AT5812"/>
      <c r="AU5812"/>
      <c r="AW5812"/>
      <c r="AX5812"/>
      <c r="AY5812"/>
      <c r="BA5812"/>
      <c r="BB5812"/>
      <c r="BC5812"/>
      <c r="BE5812"/>
      <c r="BF5812"/>
      <c r="BG5812"/>
      <c r="BI5812"/>
      <c r="BJ5812"/>
      <c r="BK5812"/>
      <c r="BM5812"/>
      <c r="BN5812"/>
      <c r="BO5812"/>
    </row>
    <row r="5813" spans="1:67">
      <c r="A5813"/>
      <c r="B5813"/>
      <c r="C5813"/>
      <c r="E5813"/>
      <c r="F5813"/>
      <c r="G5813"/>
      <c r="I5813"/>
      <c r="J5813"/>
      <c r="K5813"/>
      <c r="M5813"/>
      <c r="N5813"/>
      <c r="O5813"/>
      <c r="Q5813"/>
      <c r="R5813"/>
      <c r="S5813"/>
      <c r="U5813"/>
      <c r="V5813"/>
      <c r="W5813"/>
      <c r="Y5813"/>
      <c r="Z5813"/>
      <c r="AA5813"/>
      <c r="AC5813"/>
      <c r="AD5813"/>
      <c r="AE5813"/>
      <c r="AG5813"/>
      <c r="AH5813"/>
      <c r="AI5813"/>
      <c r="AK5813"/>
      <c r="AL5813"/>
      <c r="AM5813"/>
      <c r="AO5813"/>
      <c r="AP5813"/>
      <c r="AQ5813"/>
      <c r="AS5813"/>
      <c r="AT5813"/>
      <c r="AU5813"/>
      <c r="AW5813"/>
      <c r="AX5813"/>
      <c r="AY5813"/>
      <c r="BA5813"/>
      <c r="BB5813"/>
      <c r="BC5813"/>
      <c r="BE5813"/>
      <c r="BF5813"/>
      <c r="BG5813"/>
      <c r="BI5813"/>
      <c r="BJ5813"/>
      <c r="BK5813"/>
      <c r="BM5813"/>
      <c r="BN5813"/>
      <c r="BO5813"/>
    </row>
    <row r="5814" spans="1:67">
      <c r="A5814"/>
      <c r="B5814"/>
      <c r="C5814"/>
      <c r="E5814"/>
      <c r="F5814"/>
      <c r="G5814"/>
      <c r="I5814"/>
      <c r="J5814"/>
      <c r="K5814"/>
      <c r="M5814"/>
      <c r="N5814"/>
      <c r="O5814"/>
      <c r="Q5814"/>
      <c r="R5814"/>
      <c r="S5814"/>
      <c r="U5814"/>
      <c r="V5814"/>
      <c r="W5814"/>
      <c r="Y5814"/>
      <c r="Z5814"/>
      <c r="AA5814"/>
      <c r="AC5814"/>
      <c r="AD5814"/>
      <c r="AE5814"/>
      <c r="AG5814"/>
      <c r="AH5814"/>
      <c r="AI5814"/>
      <c r="AK5814"/>
      <c r="AL5814"/>
      <c r="AM5814"/>
      <c r="AO5814"/>
      <c r="AP5814"/>
      <c r="AQ5814"/>
      <c r="AS5814"/>
      <c r="AT5814"/>
      <c r="AU5814"/>
      <c r="AW5814"/>
      <c r="AX5814"/>
      <c r="AY5814"/>
      <c r="BA5814"/>
      <c r="BB5814"/>
      <c r="BC5814"/>
      <c r="BE5814"/>
      <c r="BF5814"/>
      <c r="BG5814"/>
      <c r="BI5814"/>
      <c r="BJ5814"/>
      <c r="BK5814"/>
      <c r="BM5814"/>
      <c r="BN5814"/>
      <c r="BO5814"/>
    </row>
    <row r="5815" spans="1:67">
      <c r="A5815"/>
      <c r="B5815"/>
      <c r="C5815"/>
      <c r="E5815"/>
      <c r="F5815"/>
      <c r="G5815"/>
      <c r="I5815"/>
      <c r="J5815"/>
      <c r="K5815"/>
      <c r="M5815"/>
      <c r="N5815"/>
      <c r="O5815"/>
      <c r="Q5815"/>
      <c r="R5815"/>
      <c r="S5815"/>
      <c r="U5815"/>
      <c r="V5815"/>
      <c r="W5815"/>
      <c r="Y5815"/>
      <c r="Z5815"/>
      <c r="AA5815"/>
      <c r="AC5815"/>
      <c r="AD5815"/>
      <c r="AE5815"/>
      <c r="AG5815"/>
      <c r="AH5815"/>
      <c r="AI5815"/>
      <c r="AK5815"/>
      <c r="AL5815"/>
      <c r="AM5815"/>
      <c r="AO5815"/>
      <c r="AP5815"/>
      <c r="AQ5815"/>
      <c r="AS5815"/>
      <c r="AT5815"/>
      <c r="AU5815"/>
      <c r="AW5815"/>
      <c r="AX5815"/>
      <c r="AY5815"/>
      <c r="BA5815"/>
      <c r="BB5815"/>
      <c r="BC5815"/>
      <c r="BE5815"/>
      <c r="BF5815"/>
      <c r="BG5815"/>
      <c r="BI5815"/>
      <c r="BJ5815"/>
      <c r="BK5815"/>
      <c r="BM5815"/>
      <c r="BN5815"/>
      <c r="BO5815"/>
    </row>
    <row r="5816" spans="1:67">
      <c r="A5816"/>
      <c r="B5816"/>
      <c r="C5816"/>
      <c r="E5816"/>
      <c r="F5816"/>
      <c r="G5816"/>
      <c r="I5816"/>
      <c r="J5816"/>
      <c r="K5816"/>
      <c r="M5816"/>
      <c r="N5816"/>
      <c r="O5816"/>
      <c r="Q5816"/>
      <c r="R5816"/>
      <c r="S5816"/>
      <c r="U5816"/>
      <c r="V5816"/>
      <c r="W5816"/>
      <c r="Y5816"/>
      <c r="Z5816"/>
      <c r="AA5816"/>
      <c r="AC5816"/>
      <c r="AD5816"/>
      <c r="AE5816"/>
      <c r="AG5816"/>
      <c r="AH5816"/>
      <c r="AI5816"/>
      <c r="AK5816"/>
      <c r="AL5816"/>
      <c r="AM5816"/>
      <c r="AO5816"/>
      <c r="AP5816"/>
      <c r="AQ5816"/>
      <c r="AS5816"/>
      <c r="AT5816"/>
      <c r="AU5816"/>
      <c r="AW5816"/>
      <c r="AX5816"/>
      <c r="AY5816"/>
      <c r="BA5816"/>
      <c r="BB5816"/>
      <c r="BC5816"/>
      <c r="BE5816"/>
      <c r="BF5816"/>
      <c r="BG5816"/>
      <c r="BI5816"/>
      <c r="BJ5816"/>
      <c r="BK5816"/>
      <c r="BM5816"/>
      <c r="BN5816"/>
      <c r="BO5816"/>
    </row>
    <row r="5817" spans="1:67">
      <c r="A5817"/>
      <c r="B5817"/>
      <c r="C5817"/>
      <c r="E5817"/>
      <c r="F5817"/>
      <c r="G5817"/>
      <c r="I5817"/>
      <c r="J5817"/>
      <c r="K5817"/>
      <c r="M5817"/>
      <c r="N5817"/>
      <c r="O5817"/>
      <c r="Q5817"/>
      <c r="R5817"/>
      <c r="S5817"/>
      <c r="U5817"/>
      <c r="V5817"/>
      <c r="W5817"/>
      <c r="Y5817"/>
      <c r="Z5817"/>
      <c r="AA5817"/>
      <c r="AC5817"/>
      <c r="AD5817"/>
      <c r="AE5817"/>
      <c r="AG5817"/>
      <c r="AH5817"/>
      <c r="AI5817"/>
      <c r="AK5817"/>
      <c r="AL5817"/>
      <c r="AM5817"/>
      <c r="AO5817"/>
      <c r="AP5817"/>
      <c r="AQ5817"/>
      <c r="AS5817"/>
      <c r="AT5817"/>
      <c r="AU5817"/>
      <c r="AW5817"/>
      <c r="AX5817"/>
      <c r="AY5817"/>
      <c r="BA5817"/>
      <c r="BB5817"/>
      <c r="BC5817"/>
      <c r="BE5817"/>
      <c r="BF5817"/>
      <c r="BG5817"/>
      <c r="BI5817"/>
      <c r="BJ5817"/>
      <c r="BK5817"/>
      <c r="BM5817"/>
      <c r="BN5817"/>
      <c r="BO5817"/>
    </row>
    <row r="5818" spans="1:67">
      <c r="A5818"/>
      <c r="B5818"/>
      <c r="C5818"/>
      <c r="E5818"/>
      <c r="F5818"/>
      <c r="G5818"/>
      <c r="I5818"/>
      <c r="J5818"/>
      <c r="K5818"/>
      <c r="M5818"/>
      <c r="N5818"/>
      <c r="O5818"/>
      <c r="Q5818"/>
      <c r="R5818"/>
      <c r="S5818"/>
      <c r="U5818"/>
      <c r="V5818"/>
      <c r="W5818"/>
      <c r="Y5818"/>
      <c r="Z5818"/>
      <c r="AA5818"/>
      <c r="AC5818"/>
      <c r="AD5818"/>
      <c r="AE5818"/>
      <c r="AG5818"/>
      <c r="AH5818"/>
      <c r="AI5818"/>
      <c r="AK5818"/>
      <c r="AL5818"/>
      <c r="AM5818"/>
      <c r="AO5818"/>
      <c r="AP5818"/>
      <c r="AQ5818"/>
      <c r="AS5818"/>
      <c r="AT5818"/>
      <c r="AU5818"/>
      <c r="AW5818"/>
      <c r="AX5818"/>
      <c r="AY5818"/>
      <c r="BA5818"/>
      <c r="BB5818"/>
      <c r="BC5818"/>
      <c r="BE5818"/>
      <c r="BF5818"/>
      <c r="BG5818"/>
      <c r="BI5818"/>
      <c r="BJ5818"/>
      <c r="BK5818"/>
      <c r="BM5818"/>
      <c r="BN5818"/>
      <c r="BO5818"/>
    </row>
    <row r="5819" spans="1:67">
      <c r="A5819"/>
      <c r="B5819"/>
      <c r="C5819"/>
      <c r="E5819"/>
      <c r="F5819"/>
      <c r="G5819"/>
      <c r="I5819"/>
      <c r="J5819"/>
      <c r="K5819"/>
      <c r="M5819"/>
      <c r="N5819"/>
      <c r="O5819"/>
      <c r="Q5819"/>
      <c r="R5819"/>
      <c r="S5819"/>
      <c r="U5819"/>
      <c r="V5819"/>
      <c r="W5819"/>
      <c r="Y5819"/>
      <c r="Z5819"/>
      <c r="AA5819"/>
      <c r="AC5819"/>
      <c r="AD5819"/>
      <c r="AE5819"/>
      <c r="AG5819"/>
      <c r="AH5819"/>
      <c r="AI5819"/>
      <c r="AK5819"/>
      <c r="AL5819"/>
      <c r="AM5819"/>
      <c r="AO5819"/>
      <c r="AP5819"/>
      <c r="AQ5819"/>
      <c r="AS5819"/>
      <c r="AT5819"/>
      <c r="AU5819"/>
      <c r="AW5819"/>
      <c r="AX5819"/>
      <c r="AY5819"/>
      <c r="BA5819"/>
      <c r="BB5819"/>
      <c r="BC5819"/>
      <c r="BE5819"/>
      <c r="BF5819"/>
      <c r="BG5819"/>
      <c r="BI5819"/>
      <c r="BJ5819"/>
      <c r="BK5819"/>
      <c r="BM5819"/>
      <c r="BN5819"/>
      <c r="BO5819"/>
    </row>
    <row r="5820" spans="1:67">
      <c r="A5820"/>
      <c r="B5820"/>
      <c r="C5820"/>
      <c r="E5820"/>
      <c r="F5820"/>
      <c r="G5820"/>
      <c r="I5820"/>
      <c r="J5820"/>
      <c r="K5820"/>
      <c r="M5820"/>
      <c r="N5820"/>
      <c r="O5820"/>
      <c r="Q5820"/>
      <c r="R5820"/>
      <c r="S5820"/>
      <c r="U5820"/>
      <c r="V5820"/>
      <c r="W5820"/>
      <c r="Y5820"/>
      <c r="Z5820"/>
      <c r="AA5820"/>
      <c r="AC5820"/>
      <c r="AD5820"/>
      <c r="AE5820"/>
      <c r="AG5820"/>
      <c r="AH5820"/>
      <c r="AI5820"/>
      <c r="AK5820"/>
      <c r="AL5820"/>
      <c r="AM5820"/>
      <c r="AO5820"/>
      <c r="AP5820"/>
      <c r="AQ5820"/>
      <c r="AS5820"/>
      <c r="AT5820"/>
      <c r="AU5820"/>
      <c r="AW5820"/>
      <c r="AX5820"/>
      <c r="AY5820"/>
      <c r="BA5820"/>
      <c r="BB5820"/>
      <c r="BC5820"/>
      <c r="BE5820"/>
      <c r="BF5820"/>
      <c r="BG5820"/>
      <c r="BI5820"/>
      <c r="BJ5820"/>
      <c r="BK5820"/>
      <c r="BM5820"/>
      <c r="BN5820"/>
      <c r="BO5820"/>
    </row>
    <row r="5821" spans="1:67">
      <c r="A5821"/>
      <c r="B5821"/>
      <c r="C5821"/>
      <c r="E5821"/>
      <c r="F5821"/>
      <c r="G5821"/>
      <c r="I5821"/>
      <c r="J5821"/>
      <c r="K5821"/>
      <c r="M5821"/>
      <c r="N5821"/>
      <c r="O5821"/>
      <c r="Q5821"/>
      <c r="R5821"/>
      <c r="S5821"/>
      <c r="U5821"/>
      <c r="V5821"/>
      <c r="W5821"/>
      <c r="Y5821"/>
      <c r="Z5821"/>
      <c r="AA5821"/>
      <c r="AC5821"/>
      <c r="AD5821"/>
      <c r="AE5821"/>
      <c r="AG5821"/>
      <c r="AH5821"/>
      <c r="AI5821"/>
      <c r="AK5821"/>
      <c r="AL5821"/>
      <c r="AM5821"/>
      <c r="AO5821"/>
      <c r="AP5821"/>
      <c r="AQ5821"/>
      <c r="AS5821"/>
      <c r="AT5821"/>
      <c r="AU5821"/>
      <c r="AW5821"/>
      <c r="AX5821"/>
      <c r="AY5821"/>
      <c r="BA5821"/>
      <c r="BB5821"/>
      <c r="BC5821"/>
      <c r="BE5821"/>
      <c r="BF5821"/>
      <c r="BG5821"/>
      <c r="BI5821"/>
      <c r="BJ5821"/>
      <c r="BK5821"/>
      <c r="BM5821"/>
      <c r="BN5821"/>
      <c r="BO5821"/>
    </row>
    <row r="5822" spans="1:67">
      <c r="A5822"/>
      <c r="B5822"/>
      <c r="C5822"/>
      <c r="E5822"/>
      <c r="F5822"/>
      <c r="G5822"/>
      <c r="I5822"/>
      <c r="J5822"/>
      <c r="K5822"/>
      <c r="M5822"/>
      <c r="N5822"/>
      <c r="O5822"/>
      <c r="Q5822"/>
      <c r="R5822"/>
      <c r="S5822"/>
      <c r="U5822"/>
      <c r="V5822"/>
      <c r="W5822"/>
      <c r="Y5822"/>
      <c r="Z5822"/>
      <c r="AA5822"/>
      <c r="AC5822"/>
      <c r="AD5822"/>
      <c r="AE5822"/>
      <c r="AG5822"/>
      <c r="AH5822"/>
      <c r="AI5822"/>
      <c r="AK5822"/>
      <c r="AL5822"/>
      <c r="AM5822"/>
      <c r="AO5822"/>
      <c r="AP5822"/>
      <c r="AQ5822"/>
      <c r="AS5822"/>
      <c r="AT5822"/>
      <c r="AU5822"/>
      <c r="AW5822"/>
      <c r="AX5822"/>
      <c r="AY5822"/>
      <c r="BA5822"/>
      <c r="BB5822"/>
      <c r="BC5822"/>
      <c r="BE5822"/>
      <c r="BF5822"/>
      <c r="BG5822"/>
      <c r="BI5822"/>
      <c r="BJ5822"/>
      <c r="BK5822"/>
      <c r="BM5822"/>
      <c r="BN5822"/>
      <c r="BO5822"/>
    </row>
    <row r="5823" spans="1:67">
      <c r="A5823"/>
      <c r="B5823"/>
      <c r="C5823"/>
      <c r="E5823"/>
      <c r="F5823"/>
      <c r="G5823"/>
      <c r="I5823"/>
      <c r="J5823"/>
      <c r="K5823"/>
      <c r="M5823"/>
      <c r="N5823"/>
      <c r="O5823"/>
      <c r="Q5823"/>
      <c r="R5823"/>
      <c r="S5823"/>
      <c r="U5823"/>
      <c r="V5823"/>
      <c r="W5823"/>
      <c r="Y5823"/>
      <c r="Z5823"/>
      <c r="AA5823"/>
      <c r="AC5823"/>
      <c r="AD5823"/>
      <c r="AE5823"/>
      <c r="AG5823"/>
      <c r="AH5823"/>
      <c r="AI5823"/>
      <c r="AK5823"/>
      <c r="AL5823"/>
      <c r="AM5823"/>
      <c r="AO5823"/>
      <c r="AP5823"/>
      <c r="AQ5823"/>
      <c r="AS5823"/>
      <c r="AT5823"/>
      <c r="AU5823"/>
      <c r="AW5823"/>
      <c r="AX5823"/>
      <c r="AY5823"/>
      <c r="BA5823"/>
      <c r="BB5823"/>
      <c r="BC5823"/>
      <c r="BE5823"/>
      <c r="BF5823"/>
      <c r="BG5823"/>
      <c r="BI5823"/>
      <c r="BJ5823"/>
      <c r="BK5823"/>
      <c r="BM5823"/>
      <c r="BN5823"/>
      <c r="BO5823"/>
    </row>
    <row r="5824" spans="1:67">
      <c r="A5824"/>
      <c r="B5824"/>
      <c r="C5824"/>
      <c r="E5824"/>
      <c r="F5824"/>
      <c r="G5824"/>
      <c r="I5824"/>
      <c r="J5824"/>
      <c r="K5824"/>
      <c r="M5824"/>
      <c r="N5824"/>
      <c r="O5824"/>
      <c r="Q5824"/>
      <c r="R5824"/>
      <c r="S5824"/>
      <c r="U5824"/>
      <c r="V5824"/>
      <c r="W5824"/>
      <c r="Y5824"/>
      <c r="Z5824"/>
      <c r="AA5824"/>
      <c r="AC5824"/>
      <c r="AD5824"/>
      <c r="AE5824"/>
      <c r="AG5824"/>
      <c r="AH5824"/>
      <c r="AI5824"/>
      <c r="AK5824"/>
      <c r="AL5824"/>
      <c r="AM5824"/>
      <c r="AO5824"/>
      <c r="AP5824"/>
      <c r="AQ5824"/>
      <c r="AS5824"/>
      <c r="AT5824"/>
      <c r="AU5824"/>
      <c r="AW5824"/>
      <c r="AX5824"/>
      <c r="AY5824"/>
      <c r="BA5824"/>
      <c r="BB5824"/>
      <c r="BC5824"/>
      <c r="BE5824"/>
      <c r="BF5824"/>
      <c r="BG5824"/>
      <c r="BI5824"/>
      <c r="BJ5824"/>
      <c r="BK5824"/>
      <c r="BM5824"/>
      <c r="BN5824"/>
      <c r="BO5824"/>
    </row>
    <row r="5825" spans="1:67">
      <c r="A5825"/>
      <c r="B5825"/>
      <c r="C5825"/>
      <c r="E5825"/>
      <c r="F5825"/>
      <c r="G5825"/>
      <c r="I5825"/>
      <c r="J5825"/>
      <c r="K5825"/>
      <c r="M5825"/>
      <c r="N5825"/>
      <c r="O5825"/>
      <c r="Q5825"/>
      <c r="R5825"/>
      <c r="S5825"/>
      <c r="U5825"/>
      <c r="V5825"/>
      <c r="W5825"/>
      <c r="Y5825"/>
      <c r="Z5825"/>
      <c r="AA5825"/>
      <c r="AC5825"/>
      <c r="AD5825"/>
      <c r="AE5825"/>
      <c r="AG5825"/>
      <c r="AH5825"/>
      <c r="AI5825"/>
      <c r="AK5825"/>
      <c r="AL5825"/>
      <c r="AM5825"/>
      <c r="AO5825"/>
      <c r="AP5825"/>
      <c r="AQ5825"/>
      <c r="AS5825"/>
      <c r="AT5825"/>
      <c r="AU5825"/>
      <c r="AW5825"/>
      <c r="AX5825"/>
      <c r="AY5825"/>
      <c r="BA5825"/>
      <c r="BB5825"/>
      <c r="BC5825"/>
      <c r="BE5825"/>
      <c r="BF5825"/>
      <c r="BG5825"/>
      <c r="BI5825"/>
      <c r="BJ5825"/>
      <c r="BK5825"/>
      <c r="BM5825"/>
      <c r="BN5825"/>
      <c r="BO5825"/>
    </row>
    <row r="5826" spans="1:67">
      <c r="A5826"/>
      <c r="B5826"/>
      <c r="C5826"/>
      <c r="E5826"/>
      <c r="F5826"/>
      <c r="G5826"/>
      <c r="I5826"/>
      <c r="J5826"/>
      <c r="K5826"/>
      <c r="M5826"/>
      <c r="N5826"/>
      <c r="O5826"/>
      <c r="Q5826"/>
      <c r="R5826"/>
      <c r="S5826"/>
      <c r="U5826"/>
      <c r="V5826"/>
      <c r="W5826"/>
      <c r="Y5826"/>
      <c r="Z5826"/>
      <c r="AA5826"/>
      <c r="AC5826"/>
      <c r="AD5826"/>
      <c r="AE5826"/>
      <c r="AG5826"/>
      <c r="AH5826"/>
      <c r="AI5826"/>
      <c r="AK5826"/>
      <c r="AL5826"/>
      <c r="AM5826"/>
      <c r="AO5826"/>
      <c r="AP5826"/>
      <c r="AQ5826"/>
      <c r="AS5826"/>
      <c r="AT5826"/>
      <c r="AU5826"/>
      <c r="AW5826"/>
      <c r="AX5826"/>
      <c r="AY5826"/>
      <c r="BA5826"/>
      <c r="BB5826"/>
      <c r="BC5826"/>
      <c r="BE5826"/>
      <c r="BF5826"/>
      <c r="BG5826"/>
      <c r="BI5826"/>
      <c r="BJ5826"/>
      <c r="BK5826"/>
      <c r="BM5826"/>
      <c r="BN5826"/>
      <c r="BO5826"/>
    </row>
    <row r="5827" spans="1:67">
      <c r="A5827"/>
      <c r="B5827"/>
      <c r="C5827"/>
      <c r="E5827"/>
      <c r="F5827"/>
      <c r="G5827"/>
      <c r="I5827"/>
      <c r="J5827"/>
      <c r="K5827"/>
      <c r="M5827"/>
      <c r="N5827"/>
      <c r="O5827"/>
      <c r="Q5827"/>
      <c r="R5827"/>
      <c r="S5827"/>
      <c r="U5827"/>
      <c r="V5827"/>
      <c r="W5827"/>
      <c r="Y5827"/>
      <c r="Z5827"/>
      <c r="AA5827"/>
      <c r="AC5827"/>
      <c r="AD5827"/>
      <c r="AE5827"/>
      <c r="AG5827"/>
      <c r="AH5827"/>
      <c r="AI5827"/>
      <c r="AK5827"/>
      <c r="AL5827"/>
      <c r="AM5827"/>
      <c r="AO5827"/>
      <c r="AP5827"/>
      <c r="AQ5827"/>
      <c r="AS5827"/>
      <c r="AT5827"/>
      <c r="AU5827"/>
      <c r="AW5827"/>
      <c r="AX5827"/>
      <c r="AY5827"/>
      <c r="BA5827"/>
      <c r="BB5827"/>
      <c r="BC5827"/>
      <c r="BE5827"/>
      <c r="BF5827"/>
      <c r="BG5827"/>
      <c r="BI5827"/>
      <c r="BJ5827"/>
      <c r="BK5827"/>
      <c r="BM5827"/>
      <c r="BN5827"/>
      <c r="BO5827"/>
    </row>
    <row r="5828" spans="1:67">
      <c r="A5828"/>
      <c r="B5828"/>
      <c r="C5828"/>
      <c r="E5828"/>
      <c r="F5828"/>
      <c r="G5828"/>
      <c r="I5828"/>
      <c r="J5828"/>
      <c r="K5828"/>
      <c r="M5828"/>
      <c r="N5828"/>
      <c r="O5828"/>
      <c r="Q5828"/>
      <c r="R5828"/>
      <c r="S5828"/>
      <c r="U5828"/>
      <c r="V5828"/>
      <c r="W5828"/>
      <c r="Y5828"/>
      <c r="Z5828"/>
      <c r="AA5828"/>
      <c r="AC5828"/>
      <c r="AD5828"/>
      <c r="AE5828"/>
      <c r="AG5828"/>
      <c r="AH5828"/>
      <c r="AI5828"/>
      <c r="AK5828"/>
      <c r="AL5828"/>
      <c r="AM5828"/>
      <c r="AO5828"/>
      <c r="AP5828"/>
      <c r="AQ5828"/>
      <c r="AS5828"/>
      <c r="AT5828"/>
      <c r="AU5828"/>
      <c r="AW5828"/>
      <c r="AX5828"/>
      <c r="AY5828"/>
      <c r="BA5828"/>
      <c r="BB5828"/>
      <c r="BC5828"/>
      <c r="BE5828"/>
      <c r="BF5828"/>
      <c r="BG5828"/>
      <c r="BI5828"/>
      <c r="BJ5828"/>
      <c r="BK5828"/>
      <c r="BM5828"/>
      <c r="BN5828"/>
      <c r="BO5828"/>
    </row>
    <row r="5829" spans="1:67">
      <c r="A5829"/>
      <c r="B5829"/>
      <c r="C5829"/>
      <c r="E5829"/>
      <c r="F5829"/>
      <c r="G5829"/>
      <c r="I5829"/>
      <c r="J5829"/>
      <c r="K5829"/>
      <c r="M5829"/>
      <c r="N5829"/>
      <c r="O5829"/>
      <c r="Q5829"/>
      <c r="R5829"/>
      <c r="S5829"/>
      <c r="U5829"/>
      <c r="V5829"/>
      <c r="W5829"/>
      <c r="Y5829"/>
      <c r="Z5829"/>
      <c r="AA5829"/>
      <c r="AC5829"/>
      <c r="AD5829"/>
      <c r="AE5829"/>
      <c r="AG5829"/>
      <c r="AH5829"/>
      <c r="AI5829"/>
      <c r="AK5829"/>
      <c r="AL5829"/>
      <c r="AM5829"/>
      <c r="AO5829"/>
      <c r="AP5829"/>
      <c r="AQ5829"/>
      <c r="AS5829"/>
      <c r="AT5829"/>
      <c r="AU5829"/>
      <c r="AW5829"/>
      <c r="AX5829"/>
      <c r="AY5829"/>
      <c r="BA5829"/>
      <c r="BB5829"/>
      <c r="BC5829"/>
      <c r="BE5829"/>
      <c r="BF5829"/>
      <c r="BG5829"/>
      <c r="BI5829"/>
      <c r="BJ5829"/>
      <c r="BK5829"/>
      <c r="BM5829"/>
      <c r="BN5829"/>
      <c r="BO5829"/>
    </row>
    <row r="5830" spans="1:67">
      <c r="A5830"/>
      <c r="B5830"/>
      <c r="C5830"/>
      <c r="E5830"/>
      <c r="F5830"/>
      <c r="G5830"/>
      <c r="I5830"/>
      <c r="J5830"/>
      <c r="K5830"/>
      <c r="M5830"/>
      <c r="N5830"/>
      <c r="O5830"/>
      <c r="Q5830"/>
      <c r="R5830"/>
      <c r="S5830"/>
      <c r="U5830"/>
      <c r="V5830"/>
      <c r="W5830"/>
      <c r="Y5830"/>
      <c r="Z5830"/>
      <c r="AA5830"/>
      <c r="AC5830"/>
      <c r="AD5830"/>
      <c r="AE5830"/>
      <c r="AG5830"/>
      <c r="AH5830"/>
      <c r="AI5830"/>
      <c r="AK5830"/>
      <c r="AL5830"/>
      <c r="AM5830"/>
      <c r="AO5830"/>
      <c r="AP5830"/>
      <c r="AQ5830"/>
      <c r="AS5830"/>
      <c r="AT5830"/>
      <c r="AU5830"/>
      <c r="AW5830"/>
      <c r="AX5830"/>
      <c r="AY5830"/>
      <c r="BA5830"/>
      <c r="BB5830"/>
      <c r="BC5830"/>
      <c r="BE5830"/>
      <c r="BF5830"/>
      <c r="BG5830"/>
      <c r="BI5830"/>
      <c r="BJ5830"/>
      <c r="BK5830"/>
      <c r="BM5830"/>
      <c r="BN5830"/>
      <c r="BO5830"/>
    </row>
    <row r="5831" spans="1:67">
      <c r="A5831"/>
      <c r="B5831"/>
      <c r="C5831"/>
      <c r="E5831"/>
      <c r="F5831"/>
      <c r="G5831"/>
      <c r="I5831"/>
      <c r="J5831"/>
      <c r="K5831"/>
      <c r="M5831"/>
      <c r="N5831"/>
      <c r="O5831"/>
      <c r="Q5831"/>
      <c r="R5831"/>
      <c r="S5831"/>
      <c r="U5831"/>
      <c r="V5831"/>
      <c r="W5831"/>
      <c r="Y5831"/>
      <c r="Z5831"/>
      <c r="AA5831"/>
      <c r="AC5831"/>
      <c r="AD5831"/>
      <c r="AE5831"/>
      <c r="AG5831"/>
      <c r="AH5831"/>
      <c r="AI5831"/>
      <c r="AK5831"/>
      <c r="AL5831"/>
      <c r="AM5831"/>
      <c r="AO5831"/>
      <c r="AP5831"/>
      <c r="AQ5831"/>
      <c r="AS5831"/>
      <c r="AT5831"/>
      <c r="AU5831"/>
      <c r="AW5831"/>
      <c r="AX5831"/>
      <c r="AY5831"/>
      <c r="BA5831"/>
      <c r="BB5831"/>
      <c r="BC5831"/>
      <c r="BE5831"/>
      <c r="BF5831"/>
      <c r="BG5831"/>
      <c r="BI5831"/>
      <c r="BJ5831"/>
      <c r="BK5831"/>
      <c r="BM5831"/>
      <c r="BN5831"/>
      <c r="BO5831"/>
    </row>
    <row r="5832" spans="1:67">
      <c r="A5832"/>
      <c r="B5832"/>
      <c r="C5832"/>
      <c r="E5832"/>
      <c r="F5832"/>
      <c r="G5832"/>
      <c r="I5832"/>
      <c r="J5832"/>
      <c r="K5832"/>
      <c r="M5832"/>
      <c r="N5832"/>
      <c r="O5832"/>
      <c r="Q5832"/>
      <c r="R5832"/>
      <c r="S5832"/>
      <c r="U5832"/>
      <c r="V5832"/>
      <c r="W5832"/>
      <c r="Y5832"/>
      <c r="Z5832"/>
      <c r="AA5832"/>
      <c r="AC5832"/>
      <c r="AD5832"/>
      <c r="AE5832"/>
      <c r="AG5832"/>
      <c r="AH5832"/>
      <c r="AI5832"/>
      <c r="AK5832"/>
      <c r="AL5832"/>
      <c r="AM5832"/>
      <c r="AO5832"/>
      <c r="AP5832"/>
      <c r="AQ5832"/>
      <c r="AS5832"/>
      <c r="AT5832"/>
      <c r="AU5832"/>
      <c r="AW5832"/>
      <c r="AX5832"/>
      <c r="AY5832"/>
      <c r="BA5832"/>
      <c r="BB5832"/>
      <c r="BC5832"/>
      <c r="BE5832"/>
      <c r="BF5832"/>
      <c r="BG5832"/>
      <c r="BI5832"/>
      <c r="BJ5832"/>
      <c r="BK5832"/>
      <c r="BM5832"/>
      <c r="BN5832"/>
      <c r="BO5832"/>
    </row>
    <row r="5833" spans="1:67">
      <c r="A5833"/>
      <c r="B5833"/>
      <c r="C5833"/>
      <c r="E5833"/>
      <c r="F5833"/>
      <c r="G5833"/>
      <c r="I5833"/>
      <c r="J5833"/>
      <c r="K5833"/>
      <c r="M5833"/>
      <c r="N5833"/>
      <c r="O5833"/>
      <c r="Q5833"/>
      <c r="R5833"/>
      <c r="S5833"/>
      <c r="U5833"/>
      <c r="V5833"/>
      <c r="W5833"/>
      <c r="Y5833"/>
      <c r="Z5833"/>
      <c r="AA5833"/>
      <c r="AC5833"/>
      <c r="AD5833"/>
      <c r="AE5833"/>
      <c r="AG5833"/>
      <c r="AH5833"/>
      <c r="AI5833"/>
      <c r="AK5833"/>
      <c r="AL5833"/>
      <c r="AM5833"/>
      <c r="AO5833"/>
      <c r="AP5833"/>
      <c r="AQ5833"/>
      <c r="AS5833"/>
      <c r="AT5833"/>
      <c r="AU5833"/>
      <c r="AW5833"/>
      <c r="AX5833"/>
      <c r="AY5833"/>
      <c r="BA5833"/>
      <c r="BB5833"/>
      <c r="BC5833"/>
      <c r="BE5833"/>
      <c r="BF5833"/>
      <c r="BG5833"/>
      <c r="BI5833"/>
      <c r="BJ5833"/>
      <c r="BK5833"/>
      <c r="BM5833"/>
      <c r="BN5833"/>
      <c r="BO5833"/>
    </row>
    <row r="5834" spans="1:67">
      <c r="A5834"/>
      <c r="B5834"/>
      <c r="C5834"/>
      <c r="E5834"/>
      <c r="F5834"/>
      <c r="G5834"/>
      <c r="I5834"/>
      <c r="J5834"/>
      <c r="K5834"/>
      <c r="M5834"/>
      <c r="N5834"/>
      <c r="O5834"/>
      <c r="Q5834"/>
      <c r="R5834"/>
      <c r="S5834"/>
      <c r="U5834"/>
      <c r="V5834"/>
      <c r="W5834"/>
      <c r="Y5834"/>
      <c r="Z5834"/>
      <c r="AA5834"/>
      <c r="AC5834"/>
      <c r="AD5834"/>
      <c r="AE5834"/>
      <c r="AG5834"/>
      <c r="AH5834"/>
      <c r="AI5834"/>
      <c r="AK5834"/>
      <c r="AL5834"/>
      <c r="AM5834"/>
      <c r="AO5834"/>
      <c r="AP5834"/>
      <c r="AQ5834"/>
      <c r="AS5834"/>
      <c r="AT5834"/>
      <c r="AU5834"/>
      <c r="AW5834"/>
      <c r="AX5834"/>
      <c r="AY5834"/>
      <c r="BA5834"/>
      <c r="BB5834"/>
      <c r="BC5834"/>
      <c r="BE5834"/>
      <c r="BF5834"/>
      <c r="BG5834"/>
      <c r="BI5834"/>
      <c r="BJ5834"/>
      <c r="BK5834"/>
      <c r="BM5834"/>
      <c r="BN5834"/>
      <c r="BO5834"/>
    </row>
    <row r="5835" spans="1:67">
      <c r="A5835"/>
      <c r="B5835"/>
      <c r="C5835"/>
      <c r="E5835"/>
      <c r="F5835"/>
      <c r="G5835"/>
      <c r="I5835"/>
      <c r="J5835"/>
      <c r="K5835"/>
      <c r="M5835"/>
      <c r="N5835"/>
      <c r="O5835"/>
      <c r="Q5835"/>
      <c r="R5835"/>
      <c r="S5835"/>
      <c r="U5835"/>
      <c r="V5835"/>
      <c r="W5835"/>
      <c r="Y5835"/>
      <c r="Z5835"/>
      <c r="AA5835"/>
      <c r="AC5835"/>
      <c r="AD5835"/>
      <c r="AE5835"/>
      <c r="AG5835"/>
      <c r="AH5835"/>
      <c r="AI5835"/>
      <c r="AK5835"/>
      <c r="AL5835"/>
      <c r="AM5835"/>
      <c r="AO5835"/>
      <c r="AP5835"/>
      <c r="AQ5835"/>
      <c r="AS5835"/>
      <c r="AT5835"/>
      <c r="AU5835"/>
      <c r="AW5835"/>
      <c r="AX5835"/>
      <c r="AY5835"/>
      <c r="BA5835"/>
      <c r="BB5835"/>
      <c r="BC5835"/>
      <c r="BE5835"/>
      <c r="BF5835"/>
      <c r="BG5835"/>
      <c r="BI5835"/>
      <c r="BJ5835"/>
      <c r="BK5835"/>
      <c r="BM5835"/>
      <c r="BN5835"/>
      <c r="BO5835"/>
    </row>
    <row r="5836" spans="1:67">
      <c r="A5836"/>
      <c r="B5836"/>
      <c r="C5836"/>
      <c r="E5836"/>
      <c r="F5836"/>
      <c r="G5836"/>
      <c r="I5836"/>
      <c r="J5836"/>
      <c r="K5836"/>
      <c r="M5836"/>
      <c r="N5836"/>
      <c r="O5836"/>
      <c r="Q5836"/>
      <c r="R5836"/>
      <c r="S5836"/>
      <c r="U5836"/>
      <c r="V5836"/>
      <c r="W5836"/>
      <c r="Y5836"/>
      <c r="Z5836"/>
      <c r="AA5836"/>
      <c r="AC5836"/>
      <c r="AD5836"/>
      <c r="AE5836"/>
      <c r="AG5836"/>
      <c r="AH5836"/>
      <c r="AI5836"/>
      <c r="AK5836"/>
      <c r="AL5836"/>
      <c r="AM5836"/>
      <c r="AO5836"/>
      <c r="AP5836"/>
      <c r="AQ5836"/>
      <c r="AS5836"/>
      <c r="AT5836"/>
      <c r="AU5836"/>
      <c r="AW5836"/>
      <c r="AX5836"/>
      <c r="AY5836"/>
      <c r="BA5836"/>
      <c r="BB5836"/>
      <c r="BC5836"/>
      <c r="BE5836"/>
      <c r="BF5836"/>
      <c r="BG5836"/>
      <c r="BI5836"/>
      <c r="BJ5836"/>
      <c r="BK5836"/>
      <c r="BM5836"/>
      <c r="BN5836"/>
      <c r="BO5836"/>
    </row>
    <row r="5837" spans="1:67">
      <c r="A5837"/>
      <c r="B5837"/>
      <c r="C5837"/>
      <c r="E5837"/>
      <c r="F5837"/>
      <c r="G5837"/>
      <c r="I5837"/>
      <c r="J5837"/>
      <c r="K5837"/>
      <c r="M5837"/>
      <c r="N5837"/>
      <c r="O5837"/>
      <c r="Q5837"/>
      <c r="R5837"/>
      <c r="S5837"/>
      <c r="U5837"/>
      <c r="V5837"/>
      <c r="W5837"/>
      <c r="Y5837"/>
      <c r="Z5837"/>
      <c r="AA5837"/>
      <c r="AC5837"/>
      <c r="AD5837"/>
      <c r="AE5837"/>
      <c r="AG5837"/>
      <c r="AH5837"/>
      <c r="AI5837"/>
      <c r="AK5837"/>
      <c r="AL5837"/>
      <c r="AM5837"/>
      <c r="AO5837"/>
      <c r="AP5837"/>
      <c r="AQ5837"/>
      <c r="AS5837"/>
      <c r="AT5837"/>
      <c r="AU5837"/>
      <c r="AW5837"/>
      <c r="AX5837"/>
      <c r="AY5837"/>
      <c r="BA5837"/>
      <c r="BB5837"/>
      <c r="BC5837"/>
      <c r="BE5837"/>
      <c r="BF5837"/>
      <c r="BG5837"/>
      <c r="BI5837"/>
      <c r="BJ5837"/>
      <c r="BK5837"/>
      <c r="BM5837"/>
      <c r="BN5837"/>
      <c r="BO5837"/>
    </row>
    <row r="5838" spans="1:67">
      <c r="A5838"/>
      <c r="B5838"/>
      <c r="C5838"/>
      <c r="E5838"/>
      <c r="F5838"/>
      <c r="G5838"/>
      <c r="I5838"/>
      <c r="J5838"/>
      <c r="K5838"/>
      <c r="M5838"/>
      <c r="N5838"/>
      <c r="O5838"/>
      <c r="Q5838"/>
      <c r="R5838"/>
      <c r="S5838"/>
      <c r="U5838"/>
      <c r="V5838"/>
      <c r="W5838"/>
      <c r="Y5838"/>
      <c r="Z5838"/>
      <c r="AA5838"/>
      <c r="AC5838"/>
      <c r="AD5838"/>
      <c r="AE5838"/>
      <c r="AG5838"/>
      <c r="AH5838"/>
      <c r="AI5838"/>
      <c r="AK5838"/>
      <c r="AL5838"/>
      <c r="AM5838"/>
      <c r="AO5838"/>
      <c r="AP5838"/>
      <c r="AQ5838"/>
      <c r="AS5838"/>
      <c r="AT5838"/>
      <c r="AU5838"/>
      <c r="AW5838"/>
      <c r="AX5838"/>
      <c r="AY5838"/>
      <c r="BA5838"/>
      <c r="BB5838"/>
      <c r="BC5838"/>
      <c r="BE5838"/>
      <c r="BF5838"/>
      <c r="BG5838"/>
      <c r="BI5838"/>
      <c r="BJ5838"/>
      <c r="BK5838"/>
      <c r="BM5838"/>
      <c r="BN5838"/>
      <c r="BO5838"/>
    </row>
    <row r="5839" spans="1:67">
      <c r="A5839"/>
      <c r="B5839"/>
      <c r="C5839"/>
      <c r="E5839"/>
      <c r="F5839"/>
      <c r="G5839"/>
      <c r="I5839"/>
      <c r="J5839"/>
      <c r="K5839"/>
      <c r="M5839"/>
      <c r="N5839"/>
      <c r="O5839"/>
      <c r="Q5839"/>
      <c r="R5839"/>
      <c r="S5839"/>
      <c r="U5839"/>
      <c r="V5839"/>
      <c r="W5839"/>
      <c r="Y5839"/>
      <c r="Z5839"/>
      <c r="AA5839"/>
      <c r="AC5839"/>
      <c r="AD5839"/>
      <c r="AE5839"/>
      <c r="AG5839"/>
      <c r="AH5839"/>
      <c r="AI5839"/>
      <c r="AK5839"/>
      <c r="AL5839"/>
      <c r="AM5839"/>
      <c r="AO5839"/>
      <c r="AP5839"/>
      <c r="AQ5839"/>
      <c r="AS5839"/>
      <c r="AT5839"/>
      <c r="AU5839"/>
      <c r="AW5839"/>
      <c r="AX5839"/>
      <c r="AY5839"/>
      <c r="BA5839"/>
      <c r="BB5839"/>
      <c r="BC5839"/>
      <c r="BE5839"/>
      <c r="BF5839"/>
      <c r="BG5839"/>
      <c r="BI5839"/>
      <c r="BJ5839"/>
      <c r="BK5839"/>
      <c r="BM5839"/>
      <c r="BN5839"/>
      <c r="BO5839"/>
    </row>
    <row r="5840" spans="1:67">
      <c r="A5840"/>
      <c r="B5840"/>
      <c r="C5840"/>
      <c r="E5840"/>
      <c r="F5840"/>
      <c r="G5840"/>
      <c r="I5840"/>
      <c r="J5840"/>
      <c r="K5840"/>
      <c r="M5840"/>
      <c r="N5840"/>
      <c r="O5840"/>
      <c r="Q5840"/>
      <c r="R5840"/>
      <c r="S5840"/>
      <c r="U5840"/>
      <c r="V5840"/>
      <c r="W5840"/>
      <c r="Y5840"/>
      <c r="Z5840"/>
      <c r="AA5840"/>
      <c r="AC5840"/>
      <c r="AD5840"/>
      <c r="AE5840"/>
      <c r="AG5840"/>
      <c r="AH5840"/>
      <c r="AI5840"/>
      <c r="AK5840"/>
      <c r="AL5840"/>
      <c r="AM5840"/>
      <c r="AO5840"/>
      <c r="AP5840"/>
      <c r="AQ5840"/>
      <c r="AS5840"/>
      <c r="AT5840"/>
      <c r="AU5840"/>
      <c r="AW5840"/>
      <c r="AX5840"/>
      <c r="AY5840"/>
      <c r="BA5840"/>
      <c r="BB5840"/>
      <c r="BC5840"/>
      <c r="BE5840"/>
      <c r="BF5840"/>
      <c r="BG5840"/>
      <c r="BI5840"/>
      <c r="BJ5840"/>
      <c r="BK5840"/>
      <c r="BM5840"/>
      <c r="BN5840"/>
      <c r="BO5840"/>
    </row>
    <row r="5841" spans="1:67">
      <c r="A5841"/>
      <c r="B5841"/>
      <c r="C5841"/>
      <c r="E5841"/>
      <c r="F5841"/>
      <c r="G5841"/>
      <c r="I5841"/>
      <c r="J5841"/>
      <c r="K5841"/>
      <c r="M5841"/>
      <c r="N5841"/>
      <c r="O5841"/>
      <c r="Q5841"/>
      <c r="R5841"/>
      <c r="S5841"/>
      <c r="U5841"/>
      <c r="V5841"/>
      <c r="W5841"/>
      <c r="Y5841"/>
      <c r="Z5841"/>
      <c r="AA5841"/>
      <c r="AC5841"/>
      <c r="AD5841"/>
      <c r="AE5841"/>
      <c r="AG5841"/>
      <c r="AH5841"/>
      <c r="AI5841"/>
      <c r="AK5841"/>
      <c r="AL5841"/>
      <c r="AM5841"/>
      <c r="AO5841"/>
      <c r="AP5841"/>
      <c r="AQ5841"/>
      <c r="AS5841"/>
      <c r="AT5841"/>
      <c r="AU5841"/>
      <c r="AW5841"/>
      <c r="AX5841"/>
      <c r="AY5841"/>
      <c r="BA5841"/>
      <c r="BB5841"/>
      <c r="BC5841"/>
      <c r="BE5841"/>
      <c r="BF5841"/>
      <c r="BG5841"/>
      <c r="BI5841"/>
      <c r="BJ5841"/>
      <c r="BK5841"/>
      <c r="BM5841"/>
      <c r="BN5841"/>
      <c r="BO5841"/>
    </row>
    <row r="5842" spans="1:67">
      <c r="A5842"/>
      <c r="B5842"/>
      <c r="C5842"/>
      <c r="E5842"/>
      <c r="F5842"/>
      <c r="G5842"/>
      <c r="I5842"/>
      <c r="J5842"/>
      <c r="K5842"/>
      <c r="M5842"/>
      <c r="N5842"/>
      <c r="O5842"/>
      <c r="Q5842"/>
      <c r="R5842"/>
      <c r="S5842"/>
      <c r="U5842"/>
      <c r="V5842"/>
      <c r="W5842"/>
      <c r="Y5842"/>
      <c r="Z5842"/>
      <c r="AA5842"/>
      <c r="AC5842"/>
      <c r="AD5842"/>
      <c r="AE5842"/>
      <c r="AG5842"/>
      <c r="AH5842"/>
      <c r="AI5842"/>
      <c r="AK5842"/>
      <c r="AL5842"/>
      <c r="AM5842"/>
      <c r="AO5842"/>
      <c r="AP5842"/>
      <c r="AQ5842"/>
      <c r="AS5842"/>
      <c r="AT5842"/>
      <c r="AU5842"/>
      <c r="AW5842"/>
      <c r="AX5842"/>
      <c r="AY5842"/>
      <c r="BA5842"/>
      <c r="BB5842"/>
      <c r="BC5842"/>
      <c r="BE5842"/>
      <c r="BF5842"/>
      <c r="BG5842"/>
      <c r="BI5842"/>
      <c r="BJ5842"/>
      <c r="BK5842"/>
      <c r="BM5842"/>
      <c r="BN5842"/>
      <c r="BO5842"/>
    </row>
    <row r="5843" spans="1:67">
      <c r="A5843"/>
      <c r="B5843"/>
      <c r="C5843"/>
      <c r="E5843"/>
      <c r="F5843"/>
      <c r="G5843"/>
      <c r="I5843"/>
      <c r="J5843"/>
      <c r="K5843"/>
      <c r="M5843"/>
      <c r="N5843"/>
      <c r="O5843"/>
      <c r="Q5843"/>
      <c r="R5843"/>
      <c r="S5843"/>
      <c r="U5843"/>
      <c r="V5843"/>
      <c r="W5843"/>
      <c r="Y5843"/>
      <c r="Z5843"/>
      <c r="AA5843"/>
      <c r="AC5843"/>
      <c r="AD5843"/>
      <c r="AE5843"/>
      <c r="AG5843"/>
      <c r="AH5843"/>
      <c r="AI5843"/>
      <c r="AK5843"/>
      <c r="AL5843"/>
      <c r="AM5843"/>
      <c r="AO5843"/>
      <c r="AP5843"/>
      <c r="AQ5843"/>
      <c r="AS5843"/>
      <c r="AT5843"/>
      <c r="AU5843"/>
      <c r="AW5843"/>
      <c r="AX5843"/>
      <c r="AY5843"/>
      <c r="BA5843"/>
      <c r="BB5843"/>
      <c r="BC5843"/>
      <c r="BE5843"/>
      <c r="BF5843"/>
      <c r="BG5843"/>
      <c r="BI5843"/>
      <c r="BJ5843"/>
      <c r="BK5843"/>
      <c r="BM5843"/>
      <c r="BN5843"/>
      <c r="BO5843"/>
    </row>
    <row r="5844" spans="1:67">
      <c r="A5844"/>
      <c r="B5844"/>
      <c r="C5844"/>
      <c r="E5844"/>
      <c r="F5844"/>
      <c r="G5844"/>
      <c r="I5844"/>
      <c r="J5844"/>
      <c r="K5844"/>
      <c r="M5844"/>
      <c r="N5844"/>
      <c r="O5844"/>
      <c r="Q5844"/>
      <c r="R5844"/>
      <c r="S5844"/>
      <c r="U5844"/>
      <c r="V5844"/>
      <c r="W5844"/>
      <c r="Y5844"/>
      <c r="Z5844"/>
      <c r="AA5844"/>
      <c r="AC5844"/>
      <c r="AD5844"/>
      <c r="AE5844"/>
      <c r="AG5844"/>
      <c r="AH5844"/>
      <c r="AI5844"/>
      <c r="AK5844"/>
      <c r="AL5844"/>
      <c r="AM5844"/>
      <c r="AO5844"/>
      <c r="AP5844"/>
      <c r="AQ5844"/>
      <c r="AS5844"/>
      <c r="AT5844"/>
      <c r="AU5844"/>
      <c r="AW5844"/>
      <c r="AX5844"/>
      <c r="AY5844"/>
      <c r="BA5844"/>
      <c r="BB5844"/>
      <c r="BC5844"/>
      <c r="BE5844"/>
      <c r="BF5844"/>
      <c r="BG5844"/>
      <c r="BI5844"/>
      <c r="BJ5844"/>
      <c r="BK5844"/>
      <c r="BM5844"/>
      <c r="BN5844"/>
      <c r="BO5844"/>
    </row>
    <row r="5845" spans="1:67">
      <c r="A5845"/>
      <c r="B5845"/>
      <c r="C5845"/>
      <c r="E5845"/>
      <c r="F5845"/>
      <c r="G5845"/>
      <c r="I5845"/>
      <c r="J5845"/>
      <c r="K5845"/>
      <c r="M5845"/>
      <c r="N5845"/>
      <c r="O5845"/>
      <c r="Q5845"/>
      <c r="R5845"/>
      <c r="S5845"/>
      <c r="U5845"/>
      <c r="V5845"/>
      <c r="W5845"/>
      <c r="Y5845"/>
      <c r="Z5845"/>
      <c r="AA5845"/>
      <c r="AC5845"/>
      <c r="AD5845"/>
      <c r="AE5845"/>
      <c r="AG5845"/>
      <c r="AH5845"/>
      <c r="AI5845"/>
      <c r="AK5845"/>
      <c r="AL5845"/>
      <c r="AM5845"/>
      <c r="AO5845"/>
      <c r="AP5845"/>
      <c r="AQ5845"/>
      <c r="AS5845"/>
      <c r="AT5845"/>
      <c r="AU5845"/>
      <c r="AW5845"/>
      <c r="AX5845"/>
      <c r="AY5845"/>
      <c r="BA5845"/>
      <c r="BB5845"/>
      <c r="BC5845"/>
      <c r="BE5845"/>
      <c r="BF5845"/>
      <c r="BG5845"/>
      <c r="BI5845"/>
      <c r="BJ5845"/>
      <c r="BK5845"/>
      <c r="BM5845"/>
      <c r="BN5845"/>
      <c r="BO5845"/>
    </row>
    <row r="5846" spans="1:67">
      <c r="A5846"/>
      <c r="B5846"/>
      <c r="C5846"/>
      <c r="E5846"/>
      <c r="F5846"/>
      <c r="G5846"/>
      <c r="I5846"/>
      <c r="J5846"/>
      <c r="K5846"/>
      <c r="M5846"/>
      <c r="N5846"/>
      <c r="O5846"/>
      <c r="Q5846"/>
      <c r="R5846"/>
      <c r="S5846"/>
      <c r="U5846"/>
      <c r="V5846"/>
      <c r="W5846"/>
      <c r="Y5846"/>
      <c r="Z5846"/>
      <c r="AA5846"/>
      <c r="AC5846"/>
      <c r="AD5846"/>
      <c r="AE5846"/>
      <c r="AG5846"/>
      <c r="AH5846"/>
      <c r="AI5846"/>
      <c r="AK5846"/>
      <c r="AL5846"/>
      <c r="AM5846"/>
      <c r="AO5846"/>
      <c r="AP5846"/>
      <c r="AQ5846"/>
      <c r="AS5846"/>
      <c r="AT5846"/>
      <c r="AU5846"/>
      <c r="AW5846"/>
      <c r="AX5846"/>
      <c r="AY5846"/>
      <c r="BA5846"/>
      <c r="BB5846"/>
      <c r="BC5846"/>
      <c r="BE5846"/>
      <c r="BF5846"/>
      <c r="BG5846"/>
      <c r="BI5846"/>
      <c r="BJ5846"/>
      <c r="BK5846"/>
      <c r="BM5846"/>
      <c r="BN5846"/>
      <c r="BO5846"/>
    </row>
    <row r="5847" spans="1:67">
      <c r="A5847"/>
      <c r="B5847"/>
      <c r="C5847"/>
      <c r="E5847"/>
      <c r="F5847"/>
      <c r="G5847"/>
      <c r="I5847"/>
      <c r="J5847"/>
      <c r="K5847"/>
      <c r="M5847"/>
      <c r="N5847"/>
      <c r="O5847"/>
      <c r="Q5847"/>
      <c r="R5847"/>
      <c r="S5847"/>
      <c r="U5847"/>
      <c r="V5847"/>
      <c r="W5847"/>
      <c r="Y5847"/>
      <c r="Z5847"/>
      <c r="AA5847"/>
      <c r="AC5847"/>
      <c r="AD5847"/>
      <c r="AE5847"/>
      <c r="AG5847"/>
      <c r="AH5847"/>
      <c r="AI5847"/>
      <c r="AK5847"/>
      <c r="AL5847"/>
      <c r="AM5847"/>
      <c r="AO5847"/>
      <c r="AP5847"/>
      <c r="AQ5847"/>
      <c r="AS5847"/>
      <c r="AT5847"/>
      <c r="AU5847"/>
      <c r="AW5847"/>
      <c r="AX5847"/>
      <c r="AY5847"/>
      <c r="BA5847"/>
      <c r="BB5847"/>
      <c r="BC5847"/>
      <c r="BE5847"/>
      <c r="BF5847"/>
      <c r="BG5847"/>
      <c r="BI5847"/>
      <c r="BJ5847"/>
      <c r="BK5847"/>
      <c r="BM5847"/>
      <c r="BN5847"/>
      <c r="BO5847"/>
    </row>
    <row r="5848" spans="1:67">
      <c r="A5848"/>
      <c r="B5848"/>
      <c r="C5848"/>
      <c r="E5848"/>
      <c r="F5848"/>
      <c r="G5848"/>
      <c r="I5848"/>
      <c r="J5848"/>
      <c r="K5848"/>
      <c r="M5848"/>
      <c r="N5848"/>
      <c r="O5848"/>
      <c r="Q5848"/>
      <c r="R5848"/>
      <c r="S5848"/>
      <c r="U5848"/>
      <c r="V5848"/>
      <c r="W5848"/>
      <c r="Y5848"/>
      <c r="Z5848"/>
      <c r="AA5848"/>
      <c r="AC5848"/>
      <c r="AD5848"/>
      <c r="AE5848"/>
      <c r="AG5848"/>
      <c r="AH5848"/>
      <c r="AI5848"/>
      <c r="AK5848"/>
      <c r="AL5848"/>
      <c r="AM5848"/>
      <c r="AO5848"/>
      <c r="AP5848"/>
      <c r="AQ5848"/>
      <c r="AS5848"/>
      <c r="AT5848"/>
      <c r="AU5848"/>
      <c r="AW5848"/>
      <c r="AX5848"/>
      <c r="AY5848"/>
      <c r="BA5848"/>
      <c r="BB5848"/>
      <c r="BC5848"/>
      <c r="BE5848"/>
      <c r="BF5848"/>
      <c r="BG5848"/>
      <c r="BI5848"/>
      <c r="BJ5848"/>
      <c r="BK5848"/>
      <c r="BM5848"/>
      <c r="BN5848"/>
      <c r="BO5848"/>
    </row>
    <row r="5849" spans="1:67">
      <c r="A5849"/>
      <c r="B5849"/>
      <c r="C5849"/>
      <c r="E5849"/>
      <c r="F5849"/>
      <c r="G5849"/>
      <c r="I5849"/>
      <c r="J5849"/>
      <c r="K5849"/>
      <c r="M5849"/>
      <c r="N5849"/>
      <c r="O5849"/>
      <c r="Q5849"/>
      <c r="R5849"/>
      <c r="S5849"/>
      <c r="U5849"/>
      <c r="V5849"/>
      <c r="W5849"/>
      <c r="Y5849"/>
      <c r="Z5849"/>
      <c r="AA5849"/>
      <c r="AC5849"/>
      <c r="AD5849"/>
      <c r="AE5849"/>
      <c r="AG5849"/>
      <c r="AH5849"/>
      <c r="AI5849"/>
      <c r="AK5849"/>
      <c r="AL5849"/>
      <c r="AM5849"/>
      <c r="AO5849"/>
      <c r="AP5849"/>
      <c r="AQ5849"/>
      <c r="AS5849"/>
      <c r="AT5849"/>
      <c r="AU5849"/>
      <c r="AW5849"/>
      <c r="AX5849"/>
      <c r="AY5849"/>
      <c r="BA5849"/>
      <c r="BB5849"/>
      <c r="BC5849"/>
      <c r="BE5849"/>
      <c r="BF5849"/>
      <c r="BG5849"/>
      <c r="BI5849"/>
      <c r="BJ5849"/>
      <c r="BK5849"/>
      <c r="BM5849"/>
      <c r="BN5849"/>
      <c r="BO5849"/>
    </row>
    <row r="5850" spans="1:67">
      <c r="A5850"/>
      <c r="B5850"/>
      <c r="C5850"/>
      <c r="E5850"/>
      <c r="F5850"/>
      <c r="G5850"/>
      <c r="I5850"/>
      <c r="J5850"/>
      <c r="K5850"/>
      <c r="M5850"/>
      <c r="N5850"/>
      <c r="O5850"/>
      <c r="Q5850"/>
      <c r="R5850"/>
      <c r="S5850"/>
      <c r="U5850"/>
      <c r="V5850"/>
      <c r="W5850"/>
      <c r="Y5850"/>
      <c r="Z5850"/>
      <c r="AA5850"/>
      <c r="AC5850"/>
      <c r="AD5850"/>
      <c r="AE5850"/>
      <c r="AG5850"/>
      <c r="AH5850"/>
      <c r="AI5850"/>
      <c r="AK5850"/>
      <c r="AL5850"/>
      <c r="AM5850"/>
      <c r="AO5850"/>
      <c r="AP5850"/>
      <c r="AQ5850"/>
      <c r="AS5850"/>
      <c r="AT5850"/>
      <c r="AU5850"/>
      <c r="AW5850"/>
      <c r="AX5850"/>
      <c r="AY5850"/>
      <c r="BA5850"/>
      <c r="BB5850"/>
      <c r="BC5850"/>
      <c r="BE5850"/>
      <c r="BF5850"/>
      <c r="BG5850"/>
      <c r="BI5850"/>
      <c r="BJ5850"/>
      <c r="BK5850"/>
      <c r="BM5850"/>
      <c r="BN5850"/>
      <c r="BO5850"/>
    </row>
    <row r="5851" spans="1:67">
      <c r="A5851"/>
      <c r="B5851"/>
      <c r="C5851"/>
      <c r="E5851"/>
      <c r="F5851"/>
      <c r="G5851"/>
      <c r="I5851"/>
      <c r="J5851"/>
      <c r="K5851"/>
      <c r="M5851"/>
      <c r="N5851"/>
      <c r="O5851"/>
      <c r="Q5851"/>
      <c r="R5851"/>
      <c r="S5851"/>
      <c r="U5851"/>
      <c r="V5851"/>
      <c r="W5851"/>
      <c r="Y5851"/>
      <c r="Z5851"/>
      <c r="AA5851"/>
      <c r="AC5851"/>
      <c r="AD5851"/>
      <c r="AE5851"/>
      <c r="AG5851"/>
      <c r="AH5851"/>
      <c r="AI5851"/>
      <c r="AK5851"/>
      <c r="AL5851"/>
      <c r="AM5851"/>
      <c r="AO5851"/>
      <c r="AP5851"/>
      <c r="AQ5851"/>
      <c r="AS5851"/>
      <c r="AT5851"/>
      <c r="AU5851"/>
      <c r="AW5851"/>
      <c r="AX5851"/>
      <c r="AY5851"/>
      <c r="BA5851"/>
      <c r="BB5851"/>
      <c r="BC5851"/>
      <c r="BE5851"/>
      <c r="BF5851"/>
      <c r="BG5851"/>
      <c r="BI5851"/>
      <c r="BJ5851"/>
      <c r="BK5851"/>
      <c r="BM5851"/>
      <c r="BN5851"/>
      <c r="BO5851"/>
    </row>
    <row r="5852" spans="1:67">
      <c r="A5852"/>
      <c r="B5852"/>
      <c r="C5852"/>
      <c r="E5852"/>
      <c r="F5852"/>
      <c r="G5852"/>
      <c r="I5852"/>
      <c r="J5852"/>
      <c r="K5852"/>
      <c r="M5852"/>
      <c r="N5852"/>
      <c r="O5852"/>
      <c r="Q5852"/>
      <c r="R5852"/>
      <c r="S5852"/>
      <c r="U5852"/>
      <c r="V5852"/>
      <c r="W5852"/>
      <c r="Y5852"/>
      <c r="Z5852"/>
      <c r="AA5852"/>
      <c r="AC5852"/>
      <c r="AD5852"/>
      <c r="AE5852"/>
      <c r="AG5852"/>
      <c r="AH5852"/>
      <c r="AI5852"/>
      <c r="AK5852"/>
      <c r="AL5852"/>
      <c r="AM5852"/>
      <c r="AO5852"/>
      <c r="AP5852"/>
      <c r="AQ5852"/>
      <c r="AS5852"/>
      <c r="AT5852"/>
      <c r="AU5852"/>
      <c r="AW5852"/>
      <c r="AX5852"/>
      <c r="AY5852"/>
      <c r="BA5852"/>
      <c r="BB5852"/>
      <c r="BC5852"/>
      <c r="BE5852"/>
      <c r="BF5852"/>
      <c r="BG5852"/>
      <c r="BI5852"/>
      <c r="BJ5852"/>
      <c r="BK5852"/>
      <c r="BM5852"/>
      <c r="BN5852"/>
      <c r="BO5852"/>
    </row>
    <row r="5853" spans="1:67">
      <c r="A5853"/>
      <c r="B5853"/>
      <c r="C5853"/>
      <c r="E5853"/>
      <c r="F5853"/>
      <c r="G5853"/>
      <c r="I5853"/>
      <c r="J5853"/>
      <c r="K5853"/>
      <c r="M5853"/>
      <c r="N5853"/>
      <c r="O5853"/>
      <c r="Q5853"/>
      <c r="R5853"/>
      <c r="S5853"/>
      <c r="U5853"/>
      <c r="V5853"/>
      <c r="W5853"/>
      <c r="Y5853"/>
      <c r="Z5853"/>
      <c r="AA5853"/>
      <c r="AC5853"/>
      <c r="AD5853"/>
      <c r="AE5853"/>
      <c r="AG5853"/>
      <c r="AH5853"/>
      <c r="AI5853"/>
      <c r="AK5853"/>
      <c r="AL5853"/>
      <c r="AM5853"/>
      <c r="AO5853"/>
      <c r="AP5853"/>
      <c r="AQ5853"/>
      <c r="AS5853"/>
      <c r="AT5853"/>
      <c r="AU5853"/>
      <c r="AW5853"/>
      <c r="AX5853"/>
      <c r="AY5853"/>
      <c r="BA5853"/>
      <c r="BB5853"/>
      <c r="BC5853"/>
      <c r="BE5853"/>
      <c r="BF5853"/>
      <c r="BG5853"/>
      <c r="BI5853"/>
      <c r="BJ5853"/>
      <c r="BK5853"/>
      <c r="BM5853"/>
      <c r="BN5853"/>
      <c r="BO5853"/>
    </row>
    <row r="5854" spans="1:67">
      <c r="A5854"/>
      <c r="B5854"/>
      <c r="C5854"/>
      <c r="E5854"/>
      <c r="F5854"/>
      <c r="G5854"/>
      <c r="I5854"/>
      <c r="J5854"/>
      <c r="K5854"/>
      <c r="M5854"/>
      <c r="N5854"/>
      <c r="O5854"/>
      <c r="Q5854"/>
      <c r="R5854"/>
      <c r="S5854"/>
      <c r="U5854"/>
      <c r="V5854"/>
      <c r="W5854"/>
      <c r="Y5854"/>
      <c r="Z5854"/>
      <c r="AA5854"/>
      <c r="AC5854"/>
      <c r="AD5854"/>
      <c r="AE5854"/>
      <c r="AG5854"/>
      <c r="AH5854"/>
      <c r="AI5854"/>
      <c r="AK5854"/>
      <c r="AL5854"/>
      <c r="AM5854"/>
      <c r="AO5854"/>
      <c r="AP5854"/>
      <c r="AQ5854"/>
      <c r="AS5854"/>
      <c r="AT5854"/>
      <c r="AU5854"/>
      <c r="AW5854"/>
      <c r="AX5854"/>
      <c r="AY5854"/>
      <c r="BA5854"/>
      <c r="BB5854"/>
      <c r="BC5854"/>
      <c r="BE5854"/>
      <c r="BF5854"/>
      <c r="BG5854"/>
      <c r="BI5854"/>
      <c r="BJ5854"/>
      <c r="BK5854"/>
      <c r="BM5854"/>
      <c r="BN5854"/>
      <c r="BO5854"/>
    </row>
    <row r="5855" spans="1:67">
      <c r="A5855"/>
      <c r="B5855"/>
      <c r="C5855"/>
      <c r="E5855"/>
      <c r="F5855"/>
      <c r="G5855"/>
      <c r="I5855"/>
      <c r="J5855"/>
      <c r="K5855"/>
      <c r="M5855"/>
      <c r="N5855"/>
      <c r="O5855"/>
      <c r="Q5855"/>
      <c r="R5855"/>
      <c r="S5855"/>
      <c r="U5855"/>
      <c r="V5855"/>
      <c r="W5855"/>
      <c r="Y5855"/>
      <c r="Z5855"/>
      <c r="AA5855"/>
      <c r="AC5855"/>
      <c r="AD5855"/>
      <c r="AE5855"/>
      <c r="AG5855"/>
      <c r="AH5855"/>
      <c r="AI5855"/>
      <c r="AK5855"/>
      <c r="AL5855"/>
      <c r="AM5855"/>
      <c r="AO5855"/>
      <c r="AP5855"/>
      <c r="AQ5855"/>
      <c r="AS5855"/>
      <c r="AT5855"/>
      <c r="AU5855"/>
      <c r="AW5855"/>
      <c r="AX5855"/>
      <c r="AY5855"/>
      <c r="BA5855"/>
      <c r="BB5855"/>
      <c r="BC5855"/>
      <c r="BE5855"/>
      <c r="BF5855"/>
      <c r="BG5855"/>
      <c r="BI5855"/>
      <c r="BJ5855"/>
      <c r="BK5855"/>
      <c r="BM5855"/>
      <c r="BN5855"/>
      <c r="BO5855"/>
    </row>
    <row r="5856" spans="1:67">
      <c r="A5856"/>
      <c r="B5856"/>
      <c r="C5856"/>
      <c r="E5856"/>
      <c r="F5856"/>
      <c r="G5856"/>
      <c r="I5856"/>
      <c r="J5856"/>
      <c r="K5856"/>
      <c r="M5856"/>
      <c r="N5856"/>
      <c r="O5856"/>
      <c r="Q5856"/>
      <c r="R5856"/>
      <c r="S5856"/>
      <c r="U5856"/>
      <c r="V5856"/>
      <c r="W5856"/>
      <c r="Y5856"/>
      <c r="Z5856"/>
      <c r="AA5856"/>
      <c r="AC5856"/>
      <c r="AD5856"/>
      <c r="AE5856"/>
      <c r="AG5856"/>
      <c r="AH5856"/>
      <c r="AI5856"/>
      <c r="AK5856"/>
      <c r="AL5856"/>
      <c r="AM5856"/>
      <c r="AO5856"/>
      <c r="AP5856"/>
      <c r="AQ5856"/>
      <c r="AS5856"/>
      <c r="AT5856"/>
      <c r="AU5856"/>
      <c r="AW5856"/>
      <c r="AX5856"/>
      <c r="AY5856"/>
      <c r="BA5856"/>
      <c r="BB5856"/>
      <c r="BC5856"/>
      <c r="BE5856"/>
      <c r="BF5856"/>
      <c r="BG5856"/>
      <c r="BI5856"/>
      <c r="BJ5856"/>
      <c r="BK5856"/>
      <c r="BM5856"/>
      <c r="BN5856"/>
      <c r="BO5856"/>
    </row>
    <row r="5857" spans="1:67">
      <c r="A5857"/>
      <c r="B5857"/>
      <c r="C5857"/>
      <c r="E5857"/>
      <c r="F5857"/>
      <c r="G5857"/>
      <c r="I5857"/>
      <c r="J5857"/>
      <c r="K5857"/>
      <c r="M5857"/>
      <c r="N5857"/>
      <c r="O5857"/>
      <c r="Q5857"/>
      <c r="R5857"/>
      <c r="S5857"/>
      <c r="U5857"/>
      <c r="V5857"/>
      <c r="W5857"/>
      <c r="Y5857"/>
      <c r="Z5857"/>
      <c r="AA5857"/>
      <c r="AC5857"/>
      <c r="AD5857"/>
      <c r="AE5857"/>
      <c r="AG5857"/>
      <c r="AH5857"/>
      <c r="AI5857"/>
      <c r="AK5857"/>
      <c r="AL5857"/>
      <c r="AM5857"/>
      <c r="AO5857"/>
      <c r="AP5857"/>
      <c r="AQ5857"/>
      <c r="AS5857"/>
      <c r="AT5857"/>
      <c r="AU5857"/>
      <c r="AW5857"/>
      <c r="AX5857"/>
      <c r="AY5857"/>
      <c r="BA5857"/>
      <c r="BB5857"/>
      <c r="BC5857"/>
      <c r="BE5857"/>
      <c r="BF5857"/>
      <c r="BG5857"/>
      <c r="BI5857"/>
      <c r="BJ5857"/>
      <c r="BK5857"/>
      <c r="BM5857"/>
      <c r="BN5857"/>
      <c r="BO5857"/>
    </row>
    <row r="5858" spans="1:67">
      <c r="A5858"/>
      <c r="B5858"/>
      <c r="C5858"/>
      <c r="E5858"/>
      <c r="F5858"/>
      <c r="G5858"/>
      <c r="I5858"/>
      <c r="J5858"/>
      <c r="K5858"/>
      <c r="M5858"/>
      <c r="N5858"/>
      <c r="O5858"/>
      <c r="Q5858"/>
      <c r="R5858"/>
      <c r="S5858"/>
      <c r="U5858"/>
      <c r="V5858"/>
      <c r="W5858"/>
      <c r="Y5858"/>
      <c r="Z5858"/>
      <c r="AA5858"/>
      <c r="AC5858"/>
      <c r="AD5858"/>
      <c r="AE5858"/>
      <c r="AG5858"/>
      <c r="AH5858"/>
      <c r="AI5858"/>
      <c r="AK5858"/>
      <c r="AL5858"/>
      <c r="AM5858"/>
      <c r="AO5858"/>
      <c r="AP5858"/>
      <c r="AQ5858"/>
      <c r="AS5858"/>
      <c r="AT5858"/>
      <c r="AU5858"/>
      <c r="AW5858"/>
      <c r="AX5858"/>
      <c r="AY5858"/>
      <c r="BA5858"/>
      <c r="BB5858"/>
      <c r="BC5858"/>
      <c r="BE5858"/>
      <c r="BF5858"/>
      <c r="BG5858"/>
      <c r="BI5858"/>
      <c r="BJ5858"/>
      <c r="BK5858"/>
      <c r="BM5858"/>
      <c r="BN5858"/>
      <c r="BO5858"/>
    </row>
    <row r="5859" spans="1:67">
      <c r="A5859"/>
      <c r="B5859"/>
      <c r="C5859"/>
      <c r="E5859"/>
      <c r="F5859"/>
      <c r="G5859"/>
      <c r="I5859"/>
      <c r="J5859"/>
      <c r="K5859"/>
      <c r="M5859"/>
      <c r="N5859"/>
      <c r="O5859"/>
      <c r="Q5859"/>
      <c r="R5859"/>
      <c r="S5859"/>
      <c r="U5859"/>
      <c r="V5859"/>
      <c r="W5859"/>
      <c r="Y5859"/>
      <c r="Z5859"/>
      <c r="AA5859"/>
      <c r="AC5859"/>
      <c r="AD5859"/>
      <c r="AE5859"/>
      <c r="AG5859"/>
      <c r="AH5859"/>
      <c r="AI5859"/>
      <c r="AK5859"/>
      <c r="AL5859"/>
      <c r="AM5859"/>
      <c r="AO5859"/>
      <c r="AP5859"/>
      <c r="AQ5859"/>
      <c r="AS5859"/>
      <c r="AT5859"/>
      <c r="AU5859"/>
      <c r="AW5859"/>
      <c r="AX5859"/>
      <c r="AY5859"/>
      <c r="BA5859"/>
      <c r="BB5859"/>
      <c r="BC5859"/>
      <c r="BE5859"/>
      <c r="BF5859"/>
      <c r="BG5859"/>
      <c r="BI5859"/>
      <c r="BJ5859"/>
      <c r="BK5859"/>
      <c r="BM5859"/>
      <c r="BN5859"/>
      <c r="BO5859"/>
    </row>
    <row r="5860" spans="1:67">
      <c r="A5860"/>
      <c r="B5860"/>
      <c r="C5860"/>
      <c r="E5860"/>
      <c r="F5860"/>
      <c r="G5860"/>
      <c r="I5860"/>
      <c r="J5860"/>
      <c r="K5860"/>
      <c r="M5860"/>
      <c r="N5860"/>
      <c r="O5860"/>
      <c r="Q5860"/>
      <c r="R5860"/>
      <c r="S5860"/>
      <c r="U5860"/>
      <c r="V5860"/>
      <c r="W5860"/>
      <c r="Y5860"/>
      <c r="Z5860"/>
      <c r="AA5860"/>
      <c r="AC5860"/>
      <c r="AD5860"/>
      <c r="AE5860"/>
      <c r="AG5860"/>
      <c r="AH5860"/>
      <c r="AI5860"/>
      <c r="AK5860"/>
      <c r="AL5860"/>
      <c r="AM5860"/>
      <c r="AO5860"/>
      <c r="AP5860"/>
      <c r="AQ5860"/>
      <c r="AS5860"/>
      <c r="AT5860"/>
      <c r="AU5860"/>
      <c r="AW5860"/>
      <c r="AX5860"/>
      <c r="AY5860"/>
      <c r="BA5860"/>
      <c r="BB5860"/>
      <c r="BC5860"/>
      <c r="BE5860"/>
      <c r="BF5860"/>
      <c r="BG5860"/>
      <c r="BI5860"/>
      <c r="BJ5860"/>
      <c r="BK5860"/>
      <c r="BM5860"/>
      <c r="BN5860"/>
      <c r="BO5860"/>
    </row>
    <row r="5861" spans="1:67">
      <c r="A5861"/>
      <c r="B5861"/>
      <c r="C5861"/>
      <c r="E5861"/>
      <c r="F5861"/>
      <c r="G5861"/>
      <c r="I5861"/>
      <c r="J5861"/>
      <c r="K5861"/>
      <c r="M5861"/>
      <c r="N5861"/>
      <c r="O5861"/>
      <c r="Q5861"/>
      <c r="R5861"/>
      <c r="S5861"/>
      <c r="U5861"/>
      <c r="V5861"/>
      <c r="W5861"/>
      <c r="Y5861"/>
      <c r="Z5861"/>
      <c r="AA5861"/>
      <c r="AC5861"/>
      <c r="AD5861"/>
      <c r="AE5861"/>
      <c r="AG5861"/>
      <c r="AH5861"/>
      <c r="AI5861"/>
      <c r="AK5861"/>
      <c r="AL5861"/>
      <c r="AM5861"/>
      <c r="AO5861"/>
      <c r="AP5861"/>
      <c r="AQ5861"/>
      <c r="AS5861"/>
      <c r="AT5861"/>
      <c r="AU5861"/>
      <c r="AW5861"/>
      <c r="AX5861"/>
      <c r="AY5861"/>
      <c r="BA5861"/>
      <c r="BB5861"/>
      <c r="BC5861"/>
      <c r="BE5861"/>
      <c r="BF5861"/>
      <c r="BG5861"/>
      <c r="BI5861"/>
      <c r="BJ5861"/>
      <c r="BK5861"/>
      <c r="BM5861"/>
      <c r="BN5861"/>
      <c r="BO5861"/>
    </row>
    <row r="5862" spans="1:67">
      <c r="A5862"/>
      <c r="B5862"/>
      <c r="C5862"/>
      <c r="E5862"/>
      <c r="F5862"/>
      <c r="G5862"/>
      <c r="I5862"/>
      <c r="J5862"/>
      <c r="K5862"/>
      <c r="M5862"/>
      <c r="N5862"/>
      <c r="O5862"/>
      <c r="Q5862"/>
      <c r="R5862"/>
      <c r="S5862"/>
      <c r="U5862"/>
      <c r="V5862"/>
      <c r="W5862"/>
      <c r="Y5862"/>
      <c r="Z5862"/>
      <c r="AA5862"/>
      <c r="AC5862"/>
      <c r="AD5862"/>
      <c r="AE5862"/>
      <c r="AG5862"/>
      <c r="AH5862"/>
      <c r="AI5862"/>
      <c r="AK5862"/>
      <c r="AL5862"/>
      <c r="AM5862"/>
      <c r="AO5862"/>
      <c r="AP5862"/>
      <c r="AQ5862"/>
      <c r="AS5862"/>
      <c r="AT5862"/>
      <c r="AU5862"/>
      <c r="AW5862"/>
      <c r="AX5862"/>
      <c r="AY5862"/>
      <c r="BA5862"/>
      <c r="BB5862"/>
      <c r="BC5862"/>
      <c r="BE5862"/>
      <c r="BF5862"/>
      <c r="BG5862"/>
      <c r="BI5862"/>
      <c r="BJ5862"/>
      <c r="BK5862"/>
      <c r="BM5862"/>
      <c r="BN5862"/>
      <c r="BO5862"/>
    </row>
    <row r="5863" spans="1:67">
      <c r="A5863"/>
      <c r="B5863"/>
      <c r="C5863"/>
      <c r="E5863"/>
      <c r="F5863"/>
      <c r="G5863"/>
      <c r="I5863"/>
      <c r="J5863"/>
      <c r="K5863"/>
      <c r="M5863"/>
      <c r="N5863"/>
      <c r="O5863"/>
      <c r="Q5863"/>
      <c r="R5863"/>
      <c r="S5863"/>
      <c r="U5863"/>
      <c r="V5863"/>
      <c r="W5863"/>
      <c r="Y5863"/>
      <c r="Z5863"/>
      <c r="AA5863"/>
      <c r="AC5863"/>
      <c r="AD5863"/>
      <c r="AE5863"/>
      <c r="AG5863"/>
      <c r="AH5863"/>
      <c r="AI5863"/>
      <c r="AK5863"/>
      <c r="AL5863"/>
      <c r="AM5863"/>
      <c r="AO5863"/>
      <c r="AP5863"/>
      <c r="AQ5863"/>
      <c r="AS5863"/>
      <c r="AT5863"/>
      <c r="AU5863"/>
      <c r="AW5863"/>
      <c r="AX5863"/>
      <c r="AY5863"/>
      <c r="BA5863"/>
      <c r="BB5863"/>
      <c r="BC5863"/>
      <c r="BE5863"/>
      <c r="BF5863"/>
      <c r="BG5863"/>
      <c r="BI5863"/>
      <c r="BJ5863"/>
      <c r="BK5863"/>
      <c r="BM5863"/>
      <c r="BN5863"/>
      <c r="BO5863"/>
    </row>
    <row r="5864" spans="1:67">
      <c r="A5864"/>
      <c r="B5864"/>
      <c r="C5864"/>
      <c r="E5864"/>
      <c r="F5864"/>
      <c r="G5864"/>
      <c r="I5864"/>
      <c r="J5864"/>
      <c r="K5864"/>
      <c r="M5864"/>
      <c r="N5864"/>
      <c r="O5864"/>
      <c r="Q5864"/>
      <c r="R5864"/>
      <c r="S5864"/>
      <c r="U5864"/>
      <c r="V5864"/>
      <c r="W5864"/>
      <c r="Y5864"/>
      <c r="Z5864"/>
      <c r="AA5864"/>
      <c r="AC5864"/>
      <c r="AD5864"/>
      <c r="AE5864"/>
      <c r="AG5864"/>
      <c r="AH5864"/>
      <c r="AI5864"/>
      <c r="AK5864"/>
      <c r="AL5864"/>
      <c r="AM5864"/>
      <c r="AO5864"/>
      <c r="AP5864"/>
      <c r="AQ5864"/>
      <c r="AS5864"/>
      <c r="AT5864"/>
      <c r="AU5864"/>
      <c r="AW5864"/>
      <c r="AX5864"/>
      <c r="AY5864"/>
      <c r="BA5864"/>
      <c r="BB5864"/>
      <c r="BC5864"/>
      <c r="BE5864"/>
      <c r="BF5864"/>
      <c r="BG5864"/>
      <c r="BI5864"/>
      <c r="BJ5864"/>
      <c r="BK5864"/>
      <c r="BM5864"/>
      <c r="BN5864"/>
      <c r="BO5864"/>
    </row>
    <row r="5865" spans="1:67">
      <c r="A5865"/>
      <c r="B5865"/>
      <c r="C5865"/>
      <c r="E5865"/>
      <c r="F5865"/>
      <c r="G5865"/>
      <c r="I5865"/>
      <c r="J5865"/>
      <c r="K5865"/>
      <c r="M5865"/>
      <c r="N5865"/>
      <c r="O5865"/>
      <c r="Q5865"/>
      <c r="R5865"/>
      <c r="S5865"/>
      <c r="U5865"/>
      <c r="V5865"/>
      <c r="W5865"/>
      <c r="Y5865"/>
      <c r="Z5865"/>
      <c r="AA5865"/>
      <c r="AC5865"/>
      <c r="AD5865"/>
      <c r="AE5865"/>
      <c r="AG5865"/>
      <c r="AH5865"/>
      <c r="AI5865"/>
      <c r="AK5865"/>
      <c r="AL5865"/>
      <c r="AM5865"/>
      <c r="AO5865"/>
      <c r="AP5865"/>
      <c r="AQ5865"/>
      <c r="AS5865"/>
      <c r="AT5865"/>
      <c r="AU5865"/>
      <c r="AW5865"/>
      <c r="AX5865"/>
      <c r="AY5865"/>
      <c r="BA5865"/>
      <c r="BB5865"/>
      <c r="BC5865"/>
      <c r="BE5865"/>
      <c r="BF5865"/>
      <c r="BG5865"/>
      <c r="BI5865"/>
      <c r="BJ5865"/>
      <c r="BK5865"/>
      <c r="BM5865"/>
      <c r="BN5865"/>
      <c r="BO5865"/>
    </row>
    <row r="5866" spans="1:67">
      <c r="A5866"/>
      <c r="B5866"/>
      <c r="C5866"/>
      <c r="E5866"/>
      <c r="F5866"/>
      <c r="G5866"/>
      <c r="I5866"/>
      <c r="J5866"/>
      <c r="K5866"/>
      <c r="M5866"/>
      <c r="N5866"/>
      <c r="O5866"/>
      <c r="Q5866"/>
      <c r="R5866"/>
      <c r="S5866"/>
      <c r="U5866"/>
      <c r="V5866"/>
      <c r="W5866"/>
      <c r="Y5866"/>
      <c r="Z5866"/>
      <c r="AA5866"/>
      <c r="AC5866"/>
      <c r="AD5866"/>
      <c r="AE5866"/>
      <c r="AG5866"/>
      <c r="AH5866"/>
      <c r="AI5866"/>
      <c r="AK5866"/>
      <c r="AL5866"/>
      <c r="AM5866"/>
      <c r="AO5866"/>
      <c r="AP5866"/>
      <c r="AQ5866"/>
      <c r="AS5866"/>
      <c r="AT5866"/>
      <c r="AU5866"/>
      <c r="AW5866"/>
      <c r="AX5866"/>
      <c r="AY5866"/>
      <c r="BA5866"/>
      <c r="BB5866"/>
      <c r="BC5866"/>
      <c r="BE5866"/>
      <c r="BF5866"/>
      <c r="BG5866"/>
      <c r="BI5866"/>
      <c r="BJ5866"/>
      <c r="BK5866"/>
      <c r="BM5866"/>
      <c r="BN5866"/>
      <c r="BO5866"/>
    </row>
    <row r="5867" spans="1:67">
      <c r="A5867"/>
      <c r="B5867"/>
      <c r="C5867"/>
      <c r="E5867"/>
      <c r="F5867"/>
      <c r="G5867"/>
      <c r="I5867"/>
      <c r="J5867"/>
      <c r="K5867"/>
      <c r="M5867"/>
      <c r="N5867"/>
      <c r="O5867"/>
      <c r="Q5867"/>
      <c r="R5867"/>
      <c r="S5867"/>
      <c r="U5867"/>
      <c r="V5867"/>
      <c r="W5867"/>
      <c r="Y5867"/>
      <c r="Z5867"/>
      <c r="AA5867"/>
      <c r="AC5867"/>
      <c r="AD5867"/>
      <c r="AE5867"/>
      <c r="AG5867"/>
      <c r="AH5867"/>
      <c r="AI5867"/>
      <c r="AK5867"/>
      <c r="AL5867"/>
      <c r="AM5867"/>
      <c r="AO5867"/>
      <c r="AP5867"/>
      <c r="AQ5867"/>
      <c r="AS5867"/>
      <c r="AT5867"/>
      <c r="AU5867"/>
      <c r="AW5867"/>
      <c r="AX5867"/>
      <c r="AY5867"/>
      <c r="BA5867"/>
      <c r="BB5867"/>
      <c r="BC5867"/>
      <c r="BE5867"/>
      <c r="BF5867"/>
      <c r="BG5867"/>
      <c r="BI5867"/>
      <c r="BJ5867"/>
      <c r="BK5867"/>
      <c r="BM5867"/>
      <c r="BN5867"/>
      <c r="BO5867"/>
    </row>
    <row r="5868" spans="1:67">
      <c r="A5868"/>
      <c r="B5868"/>
      <c r="C5868"/>
      <c r="E5868"/>
      <c r="F5868"/>
      <c r="G5868"/>
      <c r="I5868"/>
      <c r="J5868"/>
      <c r="K5868"/>
      <c r="M5868"/>
      <c r="N5868"/>
      <c r="O5868"/>
      <c r="Q5868"/>
      <c r="R5868"/>
      <c r="S5868"/>
      <c r="U5868"/>
      <c r="V5868"/>
      <c r="W5868"/>
      <c r="Y5868"/>
      <c r="Z5868"/>
      <c r="AA5868"/>
      <c r="AC5868"/>
      <c r="AD5868"/>
      <c r="AE5868"/>
      <c r="AG5868"/>
      <c r="AH5868"/>
      <c r="AI5868"/>
      <c r="AK5868"/>
      <c r="AL5868"/>
      <c r="AM5868"/>
      <c r="AO5868"/>
      <c r="AP5868"/>
      <c r="AQ5868"/>
      <c r="AS5868"/>
      <c r="AT5868"/>
      <c r="AU5868"/>
      <c r="AW5868"/>
      <c r="AX5868"/>
      <c r="AY5868"/>
      <c r="BA5868"/>
      <c r="BB5868"/>
      <c r="BC5868"/>
      <c r="BE5868"/>
      <c r="BF5868"/>
      <c r="BG5868"/>
      <c r="BI5868"/>
      <c r="BJ5868"/>
      <c r="BK5868"/>
      <c r="BM5868"/>
      <c r="BN5868"/>
      <c r="BO5868"/>
    </row>
    <row r="5869" spans="1:67">
      <c r="A5869"/>
      <c r="B5869"/>
      <c r="C5869"/>
      <c r="E5869"/>
      <c r="F5869"/>
      <c r="G5869"/>
      <c r="I5869"/>
      <c r="J5869"/>
      <c r="K5869"/>
      <c r="M5869"/>
      <c r="N5869"/>
      <c r="O5869"/>
      <c r="Q5869"/>
      <c r="R5869"/>
      <c r="S5869"/>
      <c r="U5869"/>
      <c r="V5869"/>
      <c r="W5869"/>
      <c r="Y5869"/>
      <c r="Z5869"/>
      <c r="AA5869"/>
      <c r="AC5869"/>
      <c r="AD5869"/>
      <c r="AE5869"/>
      <c r="AG5869"/>
      <c r="AH5869"/>
      <c r="AI5869"/>
      <c r="AK5869"/>
      <c r="AL5869"/>
      <c r="AM5869"/>
      <c r="AO5869"/>
      <c r="AP5869"/>
      <c r="AQ5869"/>
      <c r="AS5869"/>
      <c r="AT5869"/>
      <c r="AU5869"/>
      <c r="AW5869"/>
      <c r="AX5869"/>
      <c r="AY5869"/>
      <c r="BA5869"/>
      <c r="BB5869"/>
      <c r="BC5869"/>
      <c r="BE5869"/>
      <c r="BF5869"/>
      <c r="BG5869"/>
      <c r="BI5869"/>
      <c r="BJ5869"/>
      <c r="BK5869"/>
      <c r="BM5869"/>
      <c r="BN5869"/>
      <c r="BO5869"/>
    </row>
    <row r="5870" spans="1:67">
      <c r="A5870"/>
      <c r="B5870"/>
      <c r="C5870"/>
      <c r="E5870"/>
      <c r="F5870"/>
      <c r="G5870"/>
      <c r="I5870"/>
      <c r="J5870"/>
      <c r="K5870"/>
      <c r="M5870"/>
      <c r="N5870"/>
      <c r="O5870"/>
      <c r="Q5870"/>
      <c r="R5870"/>
      <c r="S5870"/>
      <c r="U5870"/>
      <c r="V5870"/>
      <c r="W5870"/>
      <c r="Y5870"/>
      <c r="Z5870"/>
      <c r="AA5870"/>
      <c r="AC5870"/>
      <c r="AD5870"/>
      <c r="AE5870"/>
      <c r="AG5870"/>
      <c r="AH5870"/>
      <c r="AI5870"/>
      <c r="AK5870"/>
      <c r="AL5870"/>
      <c r="AM5870"/>
      <c r="AO5870"/>
      <c r="AP5870"/>
      <c r="AQ5870"/>
      <c r="AS5870"/>
      <c r="AT5870"/>
      <c r="AU5870"/>
      <c r="AW5870"/>
      <c r="AX5870"/>
      <c r="AY5870"/>
      <c r="BA5870"/>
      <c r="BB5870"/>
      <c r="BC5870"/>
      <c r="BE5870"/>
      <c r="BF5870"/>
      <c r="BG5870"/>
      <c r="BI5870"/>
      <c r="BJ5870"/>
      <c r="BK5870"/>
      <c r="BM5870"/>
      <c r="BN5870"/>
      <c r="BO5870"/>
    </row>
    <row r="5871" spans="1:67">
      <c r="A5871"/>
      <c r="B5871"/>
      <c r="C5871"/>
      <c r="E5871"/>
      <c r="F5871"/>
      <c r="G5871"/>
      <c r="I5871"/>
      <c r="J5871"/>
      <c r="K5871"/>
      <c r="M5871"/>
      <c r="N5871"/>
      <c r="O5871"/>
      <c r="Q5871"/>
      <c r="R5871"/>
      <c r="S5871"/>
      <c r="U5871"/>
      <c r="V5871"/>
      <c r="W5871"/>
      <c r="Y5871"/>
      <c r="Z5871"/>
      <c r="AA5871"/>
      <c r="AC5871"/>
      <c r="AD5871"/>
      <c r="AE5871"/>
      <c r="AG5871"/>
      <c r="AH5871"/>
      <c r="AI5871"/>
      <c r="AK5871"/>
      <c r="AL5871"/>
      <c r="AM5871"/>
      <c r="AO5871"/>
      <c r="AP5871"/>
      <c r="AQ5871"/>
      <c r="AS5871"/>
      <c r="AT5871"/>
      <c r="AU5871"/>
      <c r="AW5871"/>
      <c r="AX5871"/>
      <c r="AY5871"/>
      <c r="BA5871"/>
      <c r="BB5871"/>
      <c r="BC5871"/>
      <c r="BE5871"/>
      <c r="BF5871"/>
      <c r="BG5871"/>
      <c r="BI5871"/>
      <c r="BJ5871"/>
      <c r="BK5871"/>
      <c r="BM5871"/>
      <c r="BN5871"/>
      <c r="BO5871"/>
    </row>
    <row r="5872" spans="1:67">
      <c r="A5872"/>
      <c r="B5872"/>
      <c r="C5872"/>
      <c r="E5872"/>
      <c r="F5872"/>
      <c r="G5872"/>
      <c r="I5872"/>
      <c r="J5872"/>
      <c r="K5872"/>
      <c r="M5872"/>
      <c r="N5872"/>
      <c r="O5872"/>
      <c r="Q5872"/>
      <c r="R5872"/>
      <c r="S5872"/>
      <c r="U5872"/>
      <c r="V5872"/>
      <c r="W5872"/>
      <c r="Y5872"/>
      <c r="Z5872"/>
      <c r="AA5872"/>
      <c r="AC5872"/>
      <c r="AD5872"/>
      <c r="AE5872"/>
      <c r="AG5872"/>
      <c r="AH5872"/>
      <c r="AI5872"/>
      <c r="AK5872"/>
      <c r="AL5872"/>
      <c r="AM5872"/>
      <c r="AO5872"/>
      <c r="AP5872"/>
      <c r="AQ5872"/>
      <c r="AS5872"/>
      <c r="AT5872"/>
      <c r="AU5872"/>
      <c r="AW5872"/>
      <c r="AX5872"/>
      <c r="AY5872"/>
      <c r="BA5872"/>
      <c r="BB5872"/>
      <c r="BC5872"/>
      <c r="BE5872"/>
      <c r="BF5872"/>
      <c r="BG5872"/>
      <c r="BI5872"/>
      <c r="BJ5872"/>
      <c r="BK5872"/>
      <c r="BM5872"/>
      <c r="BN5872"/>
      <c r="BO5872"/>
    </row>
    <row r="5873" spans="1:67">
      <c r="A5873"/>
      <c r="B5873"/>
      <c r="C5873"/>
      <c r="E5873"/>
      <c r="F5873"/>
      <c r="G5873"/>
      <c r="I5873"/>
      <c r="J5873"/>
      <c r="K5873"/>
      <c r="M5873"/>
      <c r="N5873"/>
      <c r="O5873"/>
      <c r="Q5873"/>
      <c r="R5873"/>
      <c r="S5873"/>
      <c r="U5873"/>
      <c r="V5873"/>
      <c r="W5873"/>
      <c r="Y5873"/>
      <c r="Z5873"/>
      <c r="AA5873"/>
      <c r="AC5873"/>
      <c r="AD5873"/>
      <c r="AE5873"/>
      <c r="AG5873"/>
      <c r="AH5873"/>
      <c r="AI5873"/>
      <c r="AK5873"/>
      <c r="AL5873"/>
      <c r="AM5873"/>
      <c r="AO5873"/>
      <c r="AP5873"/>
      <c r="AQ5873"/>
      <c r="AS5873"/>
      <c r="AT5873"/>
      <c r="AU5873"/>
      <c r="AW5873"/>
      <c r="AX5873"/>
      <c r="AY5873"/>
      <c r="BA5873"/>
      <c r="BB5873"/>
      <c r="BC5873"/>
      <c r="BE5873"/>
      <c r="BF5873"/>
      <c r="BG5873"/>
      <c r="BI5873"/>
      <c r="BJ5873"/>
      <c r="BK5873"/>
      <c r="BM5873"/>
      <c r="BN5873"/>
      <c r="BO5873"/>
    </row>
    <row r="5874" spans="1:67">
      <c r="A5874"/>
      <c r="B5874"/>
      <c r="C5874"/>
      <c r="E5874"/>
      <c r="F5874"/>
      <c r="G5874"/>
      <c r="I5874"/>
      <c r="J5874"/>
      <c r="K5874"/>
      <c r="M5874"/>
      <c r="N5874"/>
      <c r="O5874"/>
      <c r="Q5874"/>
      <c r="R5874"/>
      <c r="S5874"/>
      <c r="U5874"/>
      <c r="V5874"/>
      <c r="W5874"/>
      <c r="Y5874"/>
      <c r="Z5874"/>
      <c r="AA5874"/>
      <c r="AC5874"/>
      <c r="AD5874"/>
      <c r="AE5874"/>
      <c r="AG5874"/>
      <c r="AH5874"/>
      <c r="AI5874"/>
      <c r="AK5874"/>
      <c r="AL5874"/>
      <c r="AM5874"/>
      <c r="AO5874"/>
      <c r="AP5874"/>
      <c r="AQ5874"/>
      <c r="AS5874"/>
      <c r="AT5874"/>
      <c r="AU5874"/>
      <c r="AW5874"/>
      <c r="AX5874"/>
      <c r="AY5874"/>
      <c r="BA5874"/>
      <c r="BB5874"/>
      <c r="BC5874"/>
      <c r="BE5874"/>
      <c r="BF5874"/>
      <c r="BG5874"/>
      <c r="BI5874"/>
      <c r="BJ5874"/>
      <c r="BK5874"/>
      <c r="BM5874"/>
      <c r="BN5874"/>
      <c r="BO5874"/>
    </row>
    <row r="5875" spans="1:67">
      <c r="A5875"/>
      <c r="B5875"/>
      <c r="C5875"/>
      <c r="E5875"/>
      <c r="F5875"/>
      <c r="G5875"/>
      <c r="I5875"/>
      <c r="J5875"/>
      <c r="K5875"/>
      <c r="M5875"/>
      <c r="N5875"/>
      <c r="O5875"/>
      <c r="Q5875"/>
      <c r="R5875"/>
      <c r="S5875"/>
      <c r="U5875"/>
      <c r="V5875"/>
      <c r="W5875"/>
      <c r="Y5875"/>
      <c r="Z5875"/>
      <c r="AA5875"/>
      <c r="AC5875"/>
      <c r="AD5875"/>
      <c r="AE5875"/>
      <c r="AG5875"/>
      <c r="AH5875"/>
      <c r="AI5875"/>
      <c r="AK5875"/>
      <c r="AL5875"/>
      <c r="AM5875"/>
      <c r="AO5875"/>
      <c r="AP5875"/>
      <c r="AQ5875"/>
      <c r="AS5875"/>
      <c r="AT5875"/>
      <c r="AU5875"/>
      <c r="AW5875"/>
      <c r="AX5875"/>
      <c r="AY5875"/>
      <c r="BA5875"/>
      <c r="BB5875"/>
      <c r="BC5875"/>
      <c r="BE5875"/>
      <c r="BF5875"/>
      <c r="BG5875"/>
      <c r="BI5875"/>
      <c r="BJ5875"/>
      <c r="BK5875"/>
      <c r="BM5875"/>
      <c r="BN5875"/>
      <c r="BO5875"/>
    </row>
    <row r="5876" spans="1:67">
      <c r="A5876"/>
      <c r="B5876"/>
      <c r="C5876"/>
      <c r="E5876"/>
      <c r="F5876"/>
      <c r="G5876"/>
      <c r="I5876"/>
      <c r="J5876"/>
      <c r="K5876"/>
      <c r="M5876"/>
      <c r="N5876"/>
      <c r="O5876"/>
      <c r="Q5876"/>
      <c r="R5876"/>
      <c r="S5876"/>
      <c r="U5876"/>
      <c r="V5876"/>
      <c r="W5876"/>
      <c r="Y5876"/>
      <c r="Z5876"/>
      <c r="AA5876"/>
      <c r="AC5876"/>
      <c r="AD5876"/>
      <c r="AE5876"/>
      <c r="AG5876"/>
      <c r="AH5876"/>
      <c r="AI5876"/>
      <c r="AK5876"/>
      <c r="AL5876"/>
      <c r="AM5876"/>
      <c r="AO5876"/>
      <c r="AP5876"/>
      <c r="AQ5876"/>
      <c r="AS5876"/>
      <c r="AT5876"/>
      <c r="AU5876"/>
      <c r="AW5876"/>
      <c r="AX5876"/>
      <c r="AY5876"/>
      <c r="BA5876"/>
      <c r="BB5876"/>
      <c r="BC5876"/>
      <c r="BE5876"/>
      <c r="BF5876"/>
      <c r="BG5876"/>
      <c r="BI5876"/>
      <c r="BJ5876"/>
      <c r="BK5876"/>
      <c r="BM5876"/>
      <c r="BN5876"/>
      <c r="BO5876"/>
    </row>
    <row r="5877" spans="1:67">
      <c r="A5877"/>
      <c r="B5877"/>
      <c r="C5877"/>
      <c r="E5877"/>
      <c r="F5877"/>
      <c r="G5877"/>
      <c r="I5877"/>
      <c r="J5877"/>
      <c r="K5877"/>
      <c r="M5877"/>
      <c r="N5877"/>
      <c r="O5877"/>
      <c r="Q5877"/>
      <c r="R5877"/>
      <c r="S5877"/>
      <c r="U5877"/>
      <c r="V5877"/>
      <c r="W5877"/>
      <c r="Y5877"/>
      <c r="Z5877"/>
      <c r="AA5877"/>
      <c r="AC5877"/>
      <c r="AD5877"/>
      <c r="AE5877"/>
      <c r="AG5877"/>
      <c r="AH5877"/>
      <c r="AI5877"/>
      <c r="AK5877"/>
      <c r="AL5877"/>
      <c r="AM5877"/>
      <c r="AO5877"/>
      <c r="AP5877"/>
      <c r="AQ5877"/>
      <c r="AS5877"/>
      <c r="AT5877"/>
      <c r="AU5877"/>
      <c r="AW5877"/>
      <c r="AX5877"/>
      <c r="AY5877"/>
      <c r="BA5877"/>
      <c r="BB5877"/>
      <c r="BC5877"/>
      <c r="BE5877"/>
      <c r="BF5877"/>
      <c r="BG5877"/>
      <c r="BI5877"/>
      <c r="BJ5877"/>
      <c r="BK5877"/>
      <c r="BM5877"/>
      <c r="BN5877"/>
      <c r="BO5877"/>
    </row>
    <row r="5878" spans="1:67">
      <c r="A5878"/>
      <c r="B5878"/>
      <c r="C5878"/>
      <c r="E5878"/>
      <c r="F5878"/>
      <c r="G5878"/>
      <c r="I5878"/>
      <c r="J5878"/>
      <c r="K5878"/>
      <c r="M5878"/>
      <c r="N5878"/>
      <c r="O5878"/>
      <c r="Q5878"/>
      <c r="R5878"/>
      <c r="S5878"/>
      <c r="U5878"/>
      <c r="V5878"/>
      <c r="W5878"/>
      <c r="Y5878"/>
      <c r="Z5878"/>
      <c r="AA5878"/>
      <c r="AC5878"/>
      <c r="AD5878"/>
      <c r="AE5878"/>
      <c r="AG5878"/>
      <c r="AH5878"/>
      <c r="AI5878"/>
      <c r="AK5878"/>
      <c r="AL5878"/>
      <c r="AM5878"/>
      <c r="AO5878"/>
      <c r="AP5878"/>
      <c r="AQ5878"/>
      <c r="AS5878"/>
      <c r="AT5878"/>
      <c r="AU5878"/>
      <c r="AW5878"/>
      <c r="AX5878"/>
      <c r="AY5878"/>
      <c r="BA5878"/>
      <c r="BB5878"/>
      <c r="BC5878"/>
      <c r="BE5878"/>
      <c r="BF5878"/>
      <c r="BG5878"/>
      <c r="BI5878"/>
      <c r="BJ5878"/>
      <c r="BK5878"/>
      <c r="BM5878"/>
      <c r="BN5878"/>
      <c r="BO5878"/>
    </row>
    <row r="5879" spans="1:67">
      <c r="A5879"/>
      <c r="B5879"/>
      <c r="C5879"/>
      <c r="E5879"/>
      <c r="F5879"/>
      <c r="G5879"/>
      <c r="I5879"/>
      <c r="J5879"/>
      <c r="K5879"/>
      <c r="M5879"/>
      <c r="N5879"/>
      <c r="O5879"/>
      <c r="Q5879"/>
      <c r="R5879"/>
      <c r="S5879"/>
      <c r="U5879"/>
      <c r="V5879"/>
      <c r="W5879"/>
      <c r="Y5879"/>
      <c r="Z5879"/>
      <c r="AA5879"/>
      <c r="AC5879"/>
      <c r="AD5879"/>
      <c r="AE5879"/>
      <c r="AG5879"/>
      <c r="AH5879"/>
      <c r="AI5879"/>
      <c r="AK5879"/>
      <c r="AL5879"/>
      <c r="AM5879"/>
      <c r="AO5879"/>
      <c r="AP5879"/>
      <c r="AQ5879"/>
      <c r="AS5879"/>
      <c r="AT5879"/>
      <c r="AU5879"/>
      <c r="AW5879"/>
      <c r="AX5879"/>
      <c r="AY5879"/>
      <c r="BA5879"/>
      <c r="BB5879"/>
      <c r="BC5879"/>
      <c r="BE5879"/>
      <c r="BF5879"/>
      <c r="BG5879"/>
      <c r="BI5879"/>
      <c r="BJ5879"/>
      <c r="BK5879"/>
      <c r="BM5879"/>
      <c r="BN5879"/>
      <c r="BO5879"/>
    </row>
    <row r="5880" spans="1:67">
      <c r="A5880"/>
      <c r="B5880"/>
      <c r="C5880"/>
      <c r="E5880"/>
      <c r="F5880"/>
      <c r="G5880"/>
      <c r="I5880"/>
      <c r="J5880"/>
      <c r="K5880"/>
      <c r="M5880"/>
      <c r="N5880"/>
      <c r="O5880"/>
      <c r="Q5880"/>
      <c r="R5880"/>
      <c r="S5880"/>
      <c r="U5880"/>
      <c r="V5880"/>
      <c r="W5880"/>
      <c r="Y5880"/>
      <c r="Z5880"/>
      <c r="AA5880"/>
      <c r="AC5880"/>
      <c r="AD5880"/>
      <c r="AE5880"/>
      <c r="AG5880"/>
      <c r="AH5880"/>
      <c r="AI5880"/>
      <c r="AK5880"/>
      <c r="AL5880"/>
      <c r="AM5880"/>
      <c r="AO5880"/>
      <c r="AP5880"/>
      <c r="AQ5880"/>
      <c r="AS5880"/>
      <c r="AT5880"/>
      <c r="AU5880"/>
      <c r="AW5880"/>
      <c r="AX5880"/>
      <c r="AY5880"/>
      <c r="BA5880"/>
      <c r="BB5880"/>
      <c r="BC5880"/>
      <c r="BE5880"/>
      <c r="BF5880"/>
      <c r="BG5880"/>
      <c r="BI5880"/>
      <c r="BJ5880"/>
      <c r="BK5880"/>
      <c r="BM5880"/>
      <c r="BN5880"/>
      <c r="BO5880"/>
    </row>
    <row r="5881" spans="1:67">
      <c r="A5881"/>
      <c r="B5881"/>
      <c r="C5881"/>
      <c r="E5881"/>
      <c r="F5881"/>
      <c r="G5881"/>
      <c r="I5881"/>
      <c r="J5881"/>
      <c r="K5881"/>
      <c r="M5881"/>
      <c r="N5881"/>
      <c r="O5881"/>
      <c r="Q5881"/>
      <c r="R5881"/>
      <c r="S5881"/>
      <c r="U5881"/>
      <c r="V5881"/>
      <c r="W5881"/>
      <c r="Y5881"/>
      <c r="Z5881"/>
      <c r="AA5881"/>
      <c r="AC5881"/>
      <c r="AD5881"/>
      <c r="AE5881"/>
      <c r="AG5881"/>
      <c r="AH5881"/>
      <c r="AI5881"/>
      <c r="AK5881"/>
      <c r="AL5881"/>
      <c r="AM5881"/>
      <c r="AO5881"/>
      <c r="AP5881"/>
      <c r="AQ5881"/>
      <c r="AS5881"/>
      <c r="AT5881"/>
      <c r="AU5881"/>
      <c r="AW5881"/>
      <c r="AX5881"/>
      <c r="AY5881"/>
      <c r="BA5881"/>
      <c r="BB5881"/>
      <c r="BC5881"/>
      <c r="BE5881"/>
      <c r="BF5881"/>
      <c r="BG5881"/>
      <c r="BI5881"/>
      <c r="BJ5881"/>
      <c r="BK5881"/>
      <c r="BM5881"/>
      <c r="BN5881"/>
      <c r="BO5881"/>
    </row>
    <row r="5882" spans="1:67">
      <c r="A5882"/>
      <c r="B5882"/>
      <c r="C5882"/>
      <c r="E5882"/>
      <c r="F5882"/>
      <c r="G5882"/>
      <c r="I5882"/>
      <c r="J5882"/>
      <c r="K5882"/>
      <c r="M5882"/>
      <c r="N5882"/>
      <c r="O5882"/>
      <c r="Q5882"/>
      <c r="R5882"/>
      <c r="S5882"/>
      <c r="U5882"/>
      <c r="V5882"/>
      <c r="W5882"/>
      <c r="Y5882"/>
      <c r="Z5882"/>
      <c r="AA5882"/>
      <c r="AC5882"/>
      <c r="AD5882"/>
      <c r="AE5882"/>
      <c r="AG5882"/>
      <c r="AH5882"/>
      <c r="AI5882"/>
      <c r="AK5882"/>
      <c r="AL5882"/>
      <c r="AM5882"/>
      <c r="AO5882"/>
      <c r="AP5882"/>
      <c r="AQ5882"/>
      <c r="AS5882"/>
      <c r="AT5882"/>
      <c r="AU5882"/>
      <c r="AW5882"/>
      <c r="AX5882"/>
      <c r="AY5882"/>
      <c r="BA5882"/>
      <c r="BB5882"/>
      <c r="BC5882"/>
      <c r="BE5882"/>
      <c r="BF5882"/>
      <c r="BG5882"/>
      <c r="BI5882"/>
      <c r="BJ5882"/>
      <c r="BK5882"/>
      <c r="BM5882"/>
      <c r="BN5882"/>
      <c r="BO5882"/>
    </row>
    <row r="5883" spans="1:67">
      <c r="A5883"/>
      <c r="B5883"/>
      <c r="C5883"/>
      <c r="E5883"/>
      <c r="F5883"/>
      <c r="G5883"/>
      <c r="I5883"/>
      <c r="J5883"/>
      <c r="K5883"/>
      <c r="M5883"/>
      <c r="N5883"/>
      <c r="O5883"/>
      <c r="Q5883"/>
      <c r="R5883"/>
      <c r="S5883"/>
      <c r="U5883"/>
      <c r="V5883"/>
      <c r="W5883"/>
      <c r="Y5883"/>
      <c r="Z5883"/>
      <c r="AA5883"/>
      <c r="AC5883"/>
      <c r="AD5883"/>
      <c r="AE5883"/>
      <c r="AG5883"/>
      <c r="AH5883"/>
      <c r="AI5883"/>
      <c r="AK5883"/>
      <c r="AL5883"/>
      <c r="AM5883"/>
      <c r="AO5883"/>
      <c r="AP5883"/>
      <c r="AQ5883"/>
      <c r="AS5883"/>
      <c r="AT5883"/>
      <c r="AU5883"/>
      <c r="AW5883"/>
      <c r="AX5883"/>
      <c r="AY5883"/>
      <c r="BA5883"/>
      <c r="BB5883"/>
      <c r="BC5883"/>
      <c r="BE5883"/>
      <c r="BF5883"/>
      <c r="BG5883"/>
      <c r="BI5883"/>
      <c r="BJ5883"/>
      <c r="BK5883"/>
      <c r="BM5883"/>
      <c r="BN5883"/>
      <c r="BO5883"/>
    </row>
    <row r="5884" spans="1:67">
      <c r="A5884"/>
      <c r="B5884"/>
      <c r="C5884"/>
      <c r="E5884"/>
      <c r="F5884"/>
      <c r="G5884"/>
      <c r="I5884"/>
      <c r="J5884"/>
      <c r="K5884"/>
      <c r="M5884"/>
      <c r="N5884"/>
      <c r="O5884"/>
      <c r="Q5884"/>
      <c r="R5884"/>
      <c r="S5884"/>
      <c r="U5884"/>
      <c r="V5884"/>
      <c r="W5884"/>
      <c r="Y5884"/>
      <c r="Z5884"/>
      <c r="AA5884"/>
      <c r="AC5884"/>
      <c r="AD5884"/>
      <c r="AE5884"/>
      <c r="AG5884"/>
      <c r="AH5884"/>
      <c r="AI5884"/>
      <c r="AK5884"/>
      <c r="AL5884"/>
      <c r="AM5884"/>
      <c r="AO5884"/>
      <c r="AP5884"/>
      <c r="AQ5884"/>
      <c r="AS5884"/>
      <c r="AT5884"/>
      <c r="AU5884"/>
      <c r="AW5884"/>
      <c r="AX5884"/>
      <c r="AY5884"/>
      <c r="BA5884"/>
      <c r="BB5884"/>
      <c r="BC5884"/>
      <c r="BE5884"/>
      <c r="BF5884"/>
      <c r="BG5884"/>
      <c r="BI5884"/>
      <c r="BJ5884"/>
      <c r="BK5884"/>
      <c r="BM5884"/>
      <c r="BN5884"/>
      <c r="BO5884"/>
    </row>
    <row r="5885" spans="1:67">
      <c r="A5885"/>
      <c r="B5885"/>
      <c r="C5885"/>
      <c r="E5885"/>
      <c r="F5885"/>
      <c r="G5885"/>
      <c r="I5885"/>
      <c r="J5885"/>
      <c r="K5885"/>
      <c r="M5885"/>
      <c r="N5885"/>
      <c r="O5885"/>
      <c r="Q5885"/>
      <c r="R5885"/>
      <c r="S5885"/>
      <c r="U5885"/>
      <c r="V5885"/>
      <c r="W5885"/>
      <c r="Y5885"/>
      <c r="Z5885"/>
      <c r="AA5885"/>
      <c r="AC5885"/>
      <c r="AD5885"/>
      <c r="AE5885"/>
      <c r="AG5885"/>
      <c r="AH5885"/>
      <c r="AI5885"/>
      <c r="AK5885"/>
      <c r="AL5885"/>
      <c r="AM5885"/>
      <c r="AO5885"/>
      <c r="AP5885"/>
      <c r="AQ5885"/>
      <c r="AS5885"/>
      <c r="AT5885"/>
      <c r="AU5885"/>
      <c r="AW5885"/>
      <c r="AX5885"/>
      <c r="AY5885"/>
      <c r="BA5885"/>
      <c r="BB5885"/>
      <c r="BC5885"/>
      <c r="BE5885"/>
      <c r="BF5885"/>
      <c r="BG5885"/>
      <c r="BI5885"/>
      <c r="BJ5885"/>
      <c r="BK5885"/>
      <c r="BM5885"/>
      <c r="BN5885"/>
      <c r="BO5885"/>
    </row>
    <row r="5886" spans="1:67">
      <c r="A5886"/>
      <c r="B5886"/>
      <c r="C5886"/>
      <c r="E5886"/>
      <c r="F5886"/>
      <c r="G5886"/>
      <c r="I5886"/>
      <c r="J5886"/>
      <c r="K5886"/>
      <c r="M5886"/>
      <c r="N5886"/>
      <c r="O5886"/>
      <c r="Q5886"/>
      <c r="R5886"/>
      <c r="S5886"/>
      <c r="U5886"/>
      <c r="V5886"/>
      <c r="W5886"/>
      <c r="Y5886"/>
      <c r="Z5886"/>
      <c r="AA5886"/>
      <c r="AC5886"/>
      <c r="AD5886"/>
      <c r="AE5886"/>
      <c r="AG5886"/>
      <c r="AH5886"/>
      <c r="AI5886"/>
      <c r="AK5886"/>
      <c r="AL5886"/>
      <c r="AM5886"/>
      <c r="AO5886"/>
      <c r="AP5886"/>
      <c r="AQ5886"/>
      <c r="AS5886"/>
      <c r="AT5886"/>
      <c r="AU5886"/>
      <c r="AW5886"/>
      <c r="AX5886"/>
      <c r="AY5886"/>
      <c r="BA5886"/>
      <c r="BB5886"/>
      <c r="BC5886"/>
      <c r="BE5886"/>
      <c r="BF5886"/>
      <c r="BG5886"/>
      <c r="BI5886"/>
      <c r="BJ5886"/>
      <c r="BK5886"/>
      <c r="BM5886"/>
      <c r="BN5886"/>
      <c r="BO5886"/>
    </row>
    <row r="5887" spans="1:67">
      <c r="A5887"/>
      <c r="B5887"/>
      <c r="C5887"/>
      <c r="E5887"/>
      <c r="F5887"/>
      <c r="G5887"/>
      <c r="I5887"/>
      <c r="J5887"/>
      <c r="K5887"/>
      <c r="M5887"/>
      <c r="N5887"/>
      <c r="O5887"/>
      <c r="Q5887"/>
      <c r="R5887"/>
      <c r="S5887"/>
      <c r="U5887"/>
      <c r="V5887"/>
      <c r="W5887"/>
      <c r="Y5887"/>
      <c r="Z5887"/>
      <c r="AA5887"/>
      <c r="AC5887"/>
      <c r="AD5887"/>
      <c r="AE5887"/>
      <c r="AG5887"/>
      <c r="AH5887"/>
      <c r="AI5887"/>
      <c r="AK5887"/>
      <c r="AL5887"/>
      <c r="AM5887"/>
      <c r="AO5887"/>
      <c r="AP5887"/>
      <c r="AQ5887"/>
      <c r="AS5887"/>
      <c r="AT5887"/>
      <c r="AU5887"/>
      <c r="AW5887"/>
      <c r="AX5887"/>
      <c r="AY5887"/>
      <c r="BA5887"/>
      <c r="BB5887"/>
      <c r="BC5887"/>
      <c r="BE5887"/>
      <c r="BF5887"/>
      <c r="BG5887"/>
      <c r="BI5887"/>
      <c r="BJ5887"/>
      <c r="BK5887"/>
      <c r="BM5887"/>
      <c r="BN5887"/>
      <c r="BO5887"/>
    </row>
    <row r="5888" spans="1:67">
      <c r="A5888"/>
      <c r="B5888"/>
      <c r="C5888"/>
      <c r="E5888"/>
      <c r="F5888"/>
      <c r="G5888"/>
      <c r="I5888"/>
      <c r="J5888"/>
      <c r="K5888"/>
      <c r="M5888"/>
      <c r="N5888"/>
      <c r="O5888"/>
      <c r="Q5888"/>
      <c r="R5888"/>
      <c r="S5888"/>
      <c r="U5888"/>
      <c r="V5888"/>
      <c r="W5888"/>
      <c r="Y5888"/>
      <c r="Z5888"/>
      <c r="AA5888"/>
      <c r="AC5888"/>
      <c r="AD5888"/>
      <c r="AE5888"/>
      <c r="AG5888"/>
      <c r="AH5888"/>
      <c r="AI5888"/>
      <c r="AK5888"/>
      <c r="AL5888"/>
      <c r="AM5888"/>
      <c r="AO5888"/>
      <c r="AP5888"/>
      <c r="AQ5888"/>
      <c r="AS5888"/>
      <c r="AT5888"/>
      <c r="AU5888"/>
      <c r="AW5888"/>
      <c r="AX5888"/>
      <c r="AY5888"/>
      <c r="BA5888"/>
      <c r="BB5888"/>
      <c r="BC5888"/>
      <c r="BE5888"/>
      <c r="BF5888"/>
      <c r="BG5888"/>
      <c r="BI5888"/>
      <c r="BJ5888"/>
      <c r="BK5888"/>
      <c r="BM5888"/>
      <c r="BN5888"/>
      <c r="BO5888"/>
    </row>
    <row r="5889" spans="1:67">
      <c r="A5889"/>
      <c r="B5889"/>
      <c r="C5889"/>
      <c r="E5889"/>
      <c r="F5889"/>
      <c r="G5889"/>
      <c r="I5889"/>
      <c r="J5889"/>
      <c r="K5889"/>
      <c r="M5889"/>
      <c r="N5889"/>
      <c r="O5889"/>
      <c r="Q5889"/>
      <c r="R5889"/>
      <c r="S5889"/>
      <c r="U5889"/>
      <c r="V5889"/>
      <c r="W5889"/>
      <c r="Y5889"/>
      <c r="Z5889"/>
      <c r="AA5889"/>
      <c r="AC5889"/>
      <c r="AD5889"/>
      <c r="AE5889"/>
      <c r="AG5889"/>
      <c r="AH5889"/>
      <c r="AI5889"/>
      <c r="AK5889"/>
      <c r="AL5889"/>
      <c r="AM5889"/>
      <c r="AO5889"/>
      <c r="AP5889"/>
      <c r="AQ5889"/>
      <c r="AS5889"/>
      <c r="AT5889"/>
      <c r="AU5889"/>
      <c r="AW5889"/>
      <c r="AX5889"/>
      <c r="AY5889"/>
      <c r="BA5889"/>
      <c r="BB5889"/>
      <c r="BC5889"/>
      <c r="BE5889"/>
      <c r="BF5889"/>
      <c r="BG5889"/>
      <c r="BI5889"/>
      <c r="BJ5889"/>
      <c r="BK5889"/>
      <c r="BM5889"/>
      <c r="BN5889"/>
      <c r="BO5889"/>
    </row>
    <row r="5890" spans="1:67">
      <c r="A5890"/>
      <c r="B5890"/>
      <c r="C5890"/>
      <c r="E5890"/>
      <c r="F5890"/>
      <c r="G5890"/>
      <c r="I5890"/>
      <c r="J5890"/>
      <c r="K5890"/>
      <c r="M5890"/>
      <c r="N5890"/>
      <c r="O5890"/>
      <c r="Q5890"/>
      <c r="R5890"/>
      <c r="S5890"/>
      <c r="U5890"/>
      <c r="V5890"/>
      <c r="W5890"/>
      <c r="Y5890"/>
      <c r="Z5890"/>
      <c r="AA5890"/>
      <c r="AC5890"/>
      <c r="AD5890"/>
      <c r="AE5890"/>
      <c r="AG5890"/>
      <c r="AH5890"/>
      <c r="AI5890"/>
      <c r="AK5890"/>
      <c r="AL5890"/>
      <c r="AM5890"/>
      <c r="AO5890"/>
      <c r="AP5890"/>
      <c r="AQ5890"/>
      <c r="AS5890"/>
      <c r="AT5890"/>
      <c r="AU5890"/>
      <c r="AW5890"/>
      <c r="AX5890"/>
      <c r="AY5890"/>
      <c r="BA5890"/>
      <c r="BB5890"/>
      <c r="BC5890"/>
      <c r="BE5890"/>
      <c r="BF5890"/>
      <c r="BG5890"/>
      <c r="BI5890"/>
      <c r="BJ5890"/>
      <c r="BK5890"/>
      <c r="BM5890"/>
      <c r="BN5890"/>
      <c r="BO5890"/>
    </row>
    <row r="5891" spans="1:67">
      <c r="A5891"/>
      <c r="B5891"/>
      <c r="C5891"/>
      <c r="E5891"/>
      <c r="F5891"/>
      <c r="G5891"/>
      <c r="I5891"/>
      <c r="J5891"/>
      <c r="K5891"/>
      <c r="M5891"/>
      <c r="N5891"/>
      <c r="O5891"/>
      <c r="Q5891"/>
      <c r="R5891"/>
      <c r="S5891"/>
      <c r="U5891"/>
      <c r="V5891"/>
      <c r="W5891"/>
      <c r="Y5891"/>
      <c r="Z5891"/>
      <c r="AA5891"/>
      <c r="AC5891"/>
      <c r="AD5891"/>
      <c r="AE5891"/>
      <c r="AG5891"/>
      <c r="AH5891"/>
      <c r="AI5891"/>
      <c r="AK5891"/>
      <c r="AL5891"/>
      <c r="AM5891"/>
      <c r="AO5891"/>
      <c r="AP5891"/>
      <c r="AQ5891"/>
      <c r="AS5891"/>
      <c r="AT5891"/>
      <c r="AU5891"/>
      <c r="AW5891"/>
      <c r="AX5891"/>
      <c r="AY5891"/>
      <c r="BA5891"/>
      <c r="BB5891"/>
      <c r="BC5891"/>
      <c r="BE5891"/>
      <c r="BF5891"/>
      <c r="BG5891"/>
      <c r="BI5891"/>
      <c r="BJ5891"/>
      <c r="BK5891"/>
      <c r="BM5891"/>
      <c r="BN5891"/>
      <c r="BO5891"/>
    </row>
    <row r="5892" spans="1:67">
      <c r="A5892"/>
      <c r="B5892"/>
      <c r="C5892"/>
      <c r="E5892"/>
      <c r="F5892"/>
      <c r="G5892"/>
      <c r="I5892"/>
      <c r="J5892"/>
      <c r="K5892"/>
      <c r="M5892"/>
      <c r="N5892"/>
      <c r="O5892"/>
      <c r="Q5892"/>
      <c r="R5892"/>
      <c r="S5892"/>
      <c r="U5892"/>
      <c r="V5892"/>
      <c r="W5892"/>
      <c r="Y5892"/>
      <c r="Z5892"/>
      <c r="AA5892"/>
      <c r="AC5892"/>
      <c r="AD5892"/>
      <c r="AE5892"/>
      <c r="AG5892"/>
      <c r="AH5892"/>
      <c r="AI5892"/>
      <c r="AK5892"/>
      <c r="AL5892"/>
      <c r="AM5892"/>
      <c r="AO5892"/>
      <c r="AP5892"/>
      <c r="AQ5892"/>
      <c r="AS5892"/>
      <c r="AT5892"/>
      <c r="AU5892"/>
      <c r="AW5892"/>
      <c r="AX5892"/>
      <c r="AY5892"/>
      <c r="BA5892"/>
      <c r="BB5892"/>
      <c r="BC5892"/>
      <c r="BE5892"/>
      <c r="BF5892"/>
      <c r="BG5892"/>
      <c r="BI5892"/>
      <c r="BJ5892"/>
      <c r="BK5892"/>
      <c r="BM5892"/>
      <c r="BN5892"/>
      <c r="BO5892"/>
    </row>
    <row r="5893" spans="1:67">
      <c r="A5893"/>
      <c r="B5893"/>
      <c r="C5893"/>
      <c r="E5893"/>
      <c r="F5893"/>
      <c r="G5893"/>
      <c r="I5893"/>
      <c r="J5893"/>
      <c r="K5893"/>
      <c r="M5893"/>
      <c r="N5893"/>
      <c r="O5893"/>
      <c r="Q5893"/>
      <c r="R5893"/>
      <c r="S5893"/>
      <c r="U5893"/>
      <c r="V5893"/>
      <c r="W5893"/>
      <c r="Y5893"/>
      <c r="Z5893"/>
      <c r="AA5893"/>
      <c r="AC5893"/>
      <c r="AD5893"/>
      <c r="AE5893"/>
      <c r="AG5893"/>
      <c r="AH5893"/>
      <c r="AI5893"/>
      <c r="AK5893"/>
      <c r="AL5893"/>
      <c r="AM5893"/>
      <c r="AO5893"/>
      <c r="AP5893"/>
      <c r="AQ5893"/>
      <c r="AS5893"/>
      <c r="AT5893"/>
      <c r="AU5893"/>
      <c r="AW5893"/>
      <c r="AX5893"/>
      <c r="AY5893"/>
      <c r="BA5893"/>
      <c r="BB5893"/>
      <c r="BC5893"/>
      <c r="BE5893"/>
      <c r="BF5893"/>
      <c r="BG5893"/>
      <c r="BI5893"/>
      <c r="BJ5893"/>
      <c r="BK5893"/>
      <c r="BM5893"/>
      <c r="BN5893"/>
      <c r="BO5893"/>
    </row>
    <row r="5894" spans="1:67">
      <c r="A5894"/>
      <c r="B5894"/>
      <c r="C5894"/>
      <c r="E5894"/>
      <c r="F5894"/>
      <c r="G5894"/>
      <c r="I5894"/>
      <c r="J5894"/>
      <c r="K5894"/>
      <c r="M5894"/>
      <c r="N5894"/>
      <c r="O5894"/>
      <c r="Q5894"/>
      <c r="R5894"/>
      <c r="S5894"/>
      <c r="U5894"/>
      <c r="V5894"/>
      <c r="W5894"/>
      <c r="Y5894"/>
      <c r="Z5894"/>
      <c r="AA5894"/>
      <c r="AC5894"/>
      <c r="AD5894"/>
      <c r="AE5894"/>
      <c r="AG5894"/>
      <c r="AH5894"/>
      <c r="AI5894"/>
      <c r="AK5894"/>
      <c r="AL5894"/>
      <c r="AM5894"/>
      <c r="AO5894"/>
      <c r="AP5894"/>
      <c r="AQ5894"/>
      <c r="AS5894"/>
      <c r="AT5894"/>
      <c r="AU5894"/>
      <c r="AW5894"/>
      <c r="AX5894"/>
      <c r="AY5894"/>
      <c r="BA5894"/>
      <c r="BB5894"/>
      <c r="BC5894"/>
      <c r="BE5894"/>
      <c r="BF5894"/>
      <c r="BG5894"/>
      <c r="BI5894"/>
      <c r="BJ5894"/>
      <c r="BK5894"/>
      <c r="BM5894"/>
      <c r="BN5894"/>
      <c r="BO5894"/>
    </row>
    <row r="5895" spans="1:67">
      <c r="A5895"/>
      <c r="B5895"/>
      <c r="C5895"/>
      <c r="E5895"/>
      <c r="F5895"/>
      <c r="G5895"/>
      <c r="I5895"/>
      <c r="J5895"/>
      <c r="K5895"/>
      <c r="M5895"/>
      <c r="N5895"/>
      <c r="O5895"/>
      <c r="Q5895"/>
      <c r="R5895"/>
      <c r="S5895"/>
      <c r="U5895"/>
      <c r="V5895"/>
      <c r="W5895"/>
      <c r="Y5895"/>
      <c r="Z5895"/>
      <c r="AA5895"/>
      <c r="AC5895"/>
      <c r="AD5895"/>
      <c r="AE5895"/>
      <c r="AG5895"/>
      <c r="AH5895"/>
      <c r="AI5895"/>
      <c r="AK5895"/>
      <c r="AL5895"/>
      <c r="AM5895"/>
      <c r="AO5895"/>
      <c r="AP5895"/>
      <c r="AQ5895"/>
      <c r="AS5895"/>
      <c r="AT5895"/>
      <c r="AU5895"/>
      <c r="AW5895"/>
      <c r="AX5895"/>
      <c r="AY5895"/>
      <c r="BA5895"/>
      <c r="BB5895"/>
      <c r="BC5895"/>
      <c r="BE5895"/>
      <c r="BF5895"/>
      <c r="BG5895"/>
      <c r="BI5895"/>
      <c r="BJ5895"/>
      <c r="BK5895"/>
      <c r="BM5895"/>
      <c r="BN5895"/>
      <c r="BO5895"/>
    </row>
    <row r="5896" spans="1:67">
      <c r="A5896"/>
      <c r="B5896"/>
      <c r="C5896"/>
      <c r="E5896"/>
      <c r="F5896"/>
      <c r="G5896"/>
      <c r="I5896"/>
      <c r="J5896"/>
      <c r="K5896"/>
      <c r="M5896"/>
      <c r="N5896"/>
      <c r="O5896"/>
      <c r="Q5896"/>
      <c r="R5896"/>
      <c r="S5896"/>
      <c r="U5896"/>
      <c r="V5896"/>
      <c r="W5896"/>
      <c r="Y5896"/>
      <c r="Z5896"/>
      <c r="AA5896"/>
      <c r="AC5896"/>
      <c r="AD5896"/>
      <c r="AE5896"/>
      <c r="AG5896"/>
      <c r="AH5896"/>
      <c r="AI5896"/>
      <c r="AK5896"/>
      <c r="AL5896"/>
      <c r="AM5896"/>
      <c r="AO5896"/>
      <c r="AP5896"/>
      <c r="AQ5896"/>
      <c r="AS5896"/>
      <c r="AT5896"/>
      <c r="AU5896"/>
      <c r="AW5896"/>
      <c r="AX5896"/>
      <c r="AY5896"/>
      <c r="BA5896"/>
      <c r="BB5896"/>
      <c r="BC5896"/>
      <c r="BE5896"/>
      <c r="BF5896"/>
      <c r="BG5896"/>
      <c r="BI5896"/>
      <c r="BJ5896"/>
      <c r="BK5896"/>
      <c r="BM5896"/>
      <c r="BN5896"/>
      <c r="BO5896"/>
    </row>
    <row r="5897" spans="1:67">
      <c r="A5897"/>
      <c r="B5897"/>
      <c r="C5897"/>
      <c r="E5897"/>
      <c r="F5897"/>
      <c r="G5897"/>
      <c r="I5897"/>
      <c r="J5897"/>
      <c r="K5897"/>
      <c r="M5897"/>
      <c r="N5897"/>
      <c r="O5897"/>
      <c r="Q5897"/>
      <c r="R5897"/>
      <c r="S5897"/>
      <c r="U5897"/>
      <c r="V5897"/>
      <c r="W5897"/>
      <c r="Y5897"/>
      <c r="Z5897"/>
      <c r="AA5897"/>
      <c r="AC5897"/>
      <c r="AD5897"/>
      <c r="AE5897"/>
      <c r="AG5897"/>
      <c r="AH5897"/>
      <c r="AI5897"/>
      <c r="AK5897"/>
      <c r="AL5897"/>
      <c r="AM5897"/>
      <c r="AO5897"/>
      <c r="AP5897"/>
      <c r="AQ5897"/>
      <c r="AS5897"/>
      <c r="AT5897"/>
      <c r="AU5897"/>
      <c r="AW5897"/>
      <c r="AX5897"/>
      <c r="AY5897"/>
      <c r="BA5897"/>
      <c r="BB5897"/>
      <c r="BC5897"/>
      <c r="BE5897"/>
      <c r="BF5897"/>
      <c r="BG5897"/>
      <c r="BI5897"/>
      <c r="BJ5897"/>
      <c r="BK5897"/>
      <c r="BM5897"/>
      <c r="BN5897"/>
      <c r="BO5897"/>
    </row>
    <row r="5898" spans="1:67">
      <c r="A5898"/>
      <c r="B5898"/>
      <c r="C5898"/>
      <c r="E5898"/>
      <c r="F5898"/>
      <c r="G5898"/>
      <c r="I5898"/>
      <c r="J5898"/>
      <c r="K5898"/>
      <c r="M5898"/>
      <c r="N5898"/>
      <c r="O5898"/>
      <c r="Q5898"/>
      <c r="R5898"/>
      <c r="S5898"/>
      <c r="U5898"/>
      <c r="V5898"/>
      <c r="W5898"/>
      <c r="Y5898"/>
      <c r="Z5898"/>
      <c r="AA5898"/>
      <c r="AC5898"/>
      <c r="AD5898"/>
      <c r="AE5898"/>
      <c r="AG5898"/>
      <c r="AH5898"/>
      <c r="AI5898"/>
      <c r="AK5898"/>
      <c r="AL5898"/>
      <c r="AM5898"/>
      <c r="AO5898"/>
      <c r="AP5898"/>
      <c r="AQ5898"/>
      <c r="AS5898"/>
      <c r="AT5898"/>
      <c r="AU5898"/>
      <c r="AW5898"/>
      <c r="AX5898"/>
      <c r="AY5898"/>
      <c r="BA5898"/>
      <c r="BB5898"/>
      <c r="BC5898"/>
      <c r="BE5898"/>
      <c r="BF5898"/>
      <c r="BG5898"/>
      <c r="BI5898"/>
      <c r="BJ5898"/>
      <c r="BK5898"/>
      <c r="BM5898"/>
      <c r="BN5898"/>
      <c r="BO5898"/>
    </row>
    <row r="5899" spans="1:67">
      <c r="A5899"/>
      <c r="B5899"/>
      <c r="C5899"/>
      <c r="E5899"/>
      <c r="F5899"/>
      <c r="G5899"/>
      <c r="I5899"/>
      <c r="J5899"/>
      <c r="K5899"/>
      <c r="M5899"/>
      <c r="N5899"/>
      <c r="O5899"/>
      <c r="Q5899"/>
      <c r="R5899"/>
      <c r="S5899"/>
      <c r="U5899"/>
      <c r="V5899"/>
      <c r="W5899"/>
      <c r="Y5899"/>
      <c r="Z5899"/>
      <c r="AA5899"/>
      <c r="AC5899"/>
      <c r="AD5899"/>
      <c r="AE5899"/>
      <c r="AG5899"/>
      <c r="AH5899"/>
      <c r="AI5899"/>
      <c r="AK5899"/>
      <c r="AL5899"/>
      <c r="AM5899"/>
      <c r="AO5899"/>
      <c r="AP5899"/>
      <c r="AQ5899"/>
      <c r="AS5899"/>
      <c r="AT5899"/>
      <c r="AU5899"/>
      <c r="AW5899"/>
      <c r="AX5899"/>
      <c r="AY5899"/>
      <c r="BA5899"/>
      <c r="BB5899"/>
      <c r="BC5899"/>
      <c r="BE5899"/>
      <c r="BF5899"/>
      <c r="BG5899"/>
      <c r="BI5899"/>
      <c r="BJ5899"/>
      <c r="BK5899"/>
      <c r="BM5899"/>
      <c r="BN5899"/>
      <c r="BO5899"/>
    </row>
    <row r="5900" spans="1:67">
      <c r="A5900"/>
      <c r="B5900"/>
      <c r="C5900"/>
      <c r="E5900"/>
      <c r="F5900"/>
      <c r="G5900"/>
      <c r="I5900"/>
      <c r="J5900"/>
      <c r="K5900"/>
      <c r="M5900"/>
      <c r="N5900"/>
      <c r="O5900"/>
      <c r="Q5900"/>
      <c r="R5900"/>
      <c r="S5900"/>
      <c r="U5900"/>
      <c r="V5900"/>
      <c r="W5900"/>
      <c r="Y5900"/>
      <c r="Z5900"/>
      <c r="AA5900"/>
      <c r="AC5900"/>
      <c r="AD5900"/>
      <c r="AE5900"/>
      <c r="AG5900"/>
      <c r="AH5900"/>
      <c r="AI5900"/>
      <c r="AK5900"/>
      <c r="AL5900"/>
      <c r="AM5900"/>
      <c r="AO5900"/>
      <c r="AP5900"/>
      <c r="AQ5900"/>
      <c r="AS5900"/>
      <c r="AT5900"/>
      <c r="AU5900"/>
      <c r="AW5900"/>
      <c r="AX5900"/>
      <c r="AY5900"/>
      <c r="BA5900"/>
      <c r="BB5900"/>
      <c r="BC5900"/>
      <c r="BE5900"/>
      <c r="BF5900"/>
      <c r="BG5900"/>
      <c r="BI5900"/>
      <c r="BJ5900"/>
      <c r="BK5900"/>
      <c r="BM5900"/>
      <c r="BN5900"/>
      <c r="BO5900"/>
    </row>
    <row r="5901" spans="1:67">
      <c r="A5901"/>
      <c r="B5901"/>
      <c r="C5901"/>
      <c r="E5901"/>
      <c r="F5901"/>
      <c r="G5901"/>
      <c r="I5901"/>
      <c r="J5901"/>
      <c r="K5901"/>
      <c r="M5901"/>
      <c r="N5901"/>
      <c r="O5901"/>
      <c r="Q5901"/>
      <c r="R5901"/>
      <c r="S5901"/>
      <c r="U5901"/>
      <c r="V5901"/>
      <c r="W5901"/>
      <c r="Y5901"/>
      <c r="Z5901"/>
      <c r="AA5901"/>
      <c r="AC5901"/>
      <c r="AD5901"/>
      <c r="AE5901"/>
      <c r="AG5901"/>
      <c r="AH5901"/>
      <c r="AI5901"/>
      <c r="AK5901"/>
      <c r="AL5901"/>
      <c r="AM5901"/>
      <c r="AO5901"/>
      <c r="AP5901"/>
      <c r="AQ5901"/>
      <c r="AS5901"/>
      <c r="AT5901"/>
      <c r="AU5901"/>
      <c r="AW5901"/>
      <c r="AX5901"/>
      <c r="AY5901"/>
      <c r="BA5901"/>
      <c r="BB5901"/>
      <c r="BC5901"/>
      <c r="BE5901"/>
      <c r="BF5901"/>
      <c r="BG5901"/>
      <c r="BI5901"/>
      <c r="BJ5901"/>
      <c r="BK5901"/>
      <c r="BM5901"/>
      <c r="BN5901"/>
      <c r="BO5901"/>
    </row>
    <row r="5902" spans="1:67">
      <c r="A5902"/>
      <c r="B5902"/>
      <c r="C5902"/>
      <c r="E5902"/>
      <c r="F5902"/>
      <c r="G5902"/>
      <c r="I5902"/>
      <c r="J5902"/>
      <c r="K5902"/>
      <c r="M5902"/>
      <c r="N5902"/>
      <c r="O5902"/>
      <c r="Q5902"/>
      <c r="R5902"/>
      <c r="S5902"/>
      <c r="U5902"/>
      <c r="V5902"/>
      <c r="W5902"/>
      <c r="Y5902"/>
      <c r="Z5902"/>
      <c r="AA5902"/>
      <c r="AC5902"/>
      <c r="AD5902"/>
      <c r="AE5902"/>
      <c r="AG5902"/>
      <c r="AH5902"/>
      <c r="AI5902"/>
      <c r="AK5902"/>
      <c r="AL5902"/>
      <c r="AM5902"/>
      <c r="AO5902"/>
      <c r="AP5902"/>
      <c r="AQ5902"/>
      <c r="AS5902"/>
      <c r="AT5902"/>
      <c r="AU5902"/>
      <c r="AW5902"/>
      <c r="AX5902"/>
      <c r="AY5902"/>
      <c r="BA5902"/>
      <c r="BB5902"/>
      <c r="BC5902"/>
      <c r="BE5902"/>
      <c r="BF5902"/>
      <c r="BG5902"/>
      <c r="BI5902"/>
      <c r="BJ5902"/>
      <c r="BK5902"/>
      <c r="BM5902"/>
      <c r="BN5902"/>
      <c r="BO5902"/>
    </row>
    <row r="5903" spans="1:67">
      <c r="A5903"/>
      <c r="B5903"/>
      <c r="C5903"/>
      <c r="E5903"/>
      <c r="F5903"/>
      <c r="G5903"/>
      <c r="I5903"/>
      <c r="J5903"/>
      <c r="K5903"/>
      <c r="M5903"/>
      <c r="N5903"/>
      <c r="O5903"/>
      <c r="Q5903"/>
      <c r="R5903"/>
      <c r="S5903"/>
      <c r="U5903"/>
      <c r="V5903"/>
      <c r="W5903"/>
      <c r="Y5903"/>
      <c r="Z5903"/>
      <c r="AA5903"/>
      <c r="AC5903"/>
      <c r="AD5903"/>
      <c r="AE5903"/>
      <c r="AG5903"/>
      <c r="AH5903"/>
      <c r="AI5903"/>
      <c r="AK5903"/>
      <c r="AL5903"/>
      <c r="AM5903"/>
      <c r="AO5903"/>
      <c r="AP5903"/>
      <c r="AQ5903"/>
      <c r="AS5903"/>
      <c r="AT5903"/>
      <c r="AU5903"/>
      <c r="AW5903"/>
      <c r="AX5903"/>
      <c r="AY5903"/>
      <c r="BA5903"/>
      <c r="BB5903"/>
      <c r="BC5903"/>
      <c r="BE5903"/>
      <c r="BF5903"/>
      <c r="BG5903"/>
      <c r="BI5903"/>
      <c r="BJ5903"/>
      <c r="BK5903"/>
      <c r="BM5903"/>
      <c r="BN5903"/>
      <c r="BO5903"/>
    </row>
    <row r="5904" spans="1:67">
      <c r="A5904"/>
      <c r="B5904"/>
      <c r="C5904"/>
      <c r="E5904"/>
      <c r="F5904"/>
      <c r="G5904"/>
      <c r="I5904"/>
      <c r="J5904"/>
      <c r="K5904"/>
      <c r="M5904"/>
      <c r="N5904"/>
      <c r="O5904"/>
      <c r="Q5904"/>
      <c r="R5904"/>
      <c r="S5904"/>
      <c r="U5904"/>
      <c r="V5904"/>
      <c r="W5904"/>
      <c r="Y5904"/>
      <c r="Z5904"/>
      <c r="AA5904"/>
      <c r="AC5904"/>
      <c r="AD5904"/>
      <c r="AE5904"/>
      <c r="AG5904"/>
      <c r="AH5904"/>
      <c r="AI5904"/>
      <c r="AK5904"/>
      <c r="AL5904"/>
      <c r="AM5904"/>
      <c r="AO5904"/>
      <c r="AP5904"/>
      <c r="AQ5904"/>
      <c r="AS5904"/>
      <c r="AT5904"/>
      <c r="AU5904"/>
      <c r="AW5904"/>
      <c r="AX5904"/>
      <c r="AY5904"/>
      <c r="BA5904"/>
      <c r="BB5904"/>
      <c r="BC5904"/>
      <c r="BE5904"/>
      <c r="BF5904"/>
      <c r="BG5904"/>
      <c r="BI5904"/>
      <c r="BJ5904"/>
      <c r="BK5904"/>
      <c r="BM5904"/>
      <c r="BN5904"/>
      <c r="BO5904"/>
    </row>
    <row r="5905" spans="1:67">
      <c r="A5905"/>
      <c r="B5905"/>
      <c r="C5905"/>
      <c r="E5905"/>
      <c r="F5905"/>
      <c r="G5905"/>
      <c r="I5905"/>
      <c r="J5905"/>
      <c r="K5905"/>
      <c r="M5905"/>
      <c r="N5905"/>
      <c r="O5905"/>
      <c r="Q5905"/>
      <c r="R5905"/>
      <c r="S5905"/>
      <c r="U5905"/>
      <c r="V5905"/>
      <c r="W5905"/>
      <c r="Y5905"/>
      <c r="Z5905"/>
      <c r="AA5905"/>
      <c r="AC5905"/>
      <c r="AD5905"/>
      <c r="AE5905"/>
      <c r="AG5905"/>
      <c r="AH5905"/>
      <c r="AI5905"/>
      <c r="AK5905"/>
      <c r="AL5905"/>
      <c r="AM5905"/>
      <c r="AO5905"/>
      <c r="AP5905"/>
      <c r="AQ5905"/>
      <c r="AS5905"/>
      <c r="AT5905"/>
      <c r="AU5905"/>
      <c r="AW5905"/>
      <c r="AX5905"/>
      <c r="AY5905"/>
      <c r="BA5905"/>
      <c r="BB5905"/>
      <c r="BC5905"/>
      <c r="BE5905"/>
      <c r="BF5905"/>
      <c r="BG5905"/>
      <c r="BI5905"/>
      <c r="BJ5905"/>
      <c r="BK5905"/>
      <c r="BM5905"/>
      <c r="BN5905"/>
      <c r="BO5905"/>
    </row>
    <row r="5906" spans="1:67">
      <c r="A5906"/>
      <c r="B5906"/>
      <c r="C5906"/>
      <c r="E5906"/>
      <c r="F5906"/>
      <c r="G5906"/>
      <c r="I5906"/>
      <c r="J5906"/>
      <c r="K5906"/>
      <c r="M5906"/>
      <c r="N5906"/>
      <c r="O5906"/>
      <c r="Q5906"/>
      <c r="R5906"/>
      <c r="S5906"/>
      <c r="U5906"/>
      <c r="V5906"/>
      <c r="W5906"/>
      <c r="Y5906"/>
      <c r="Z5906"/>
      <c r="AA5906"/>
      <c r="AC5906"/>
      <c r="AD5906"/>
      <c r="AE5906"/>
      <c r="AG5906"/>
      <c r="AH5906"/>
      <c r="AI5906"/>
      <c r="AK5906"/>
      <c r="AL5906"/>
      <c r="AM5906"/>
      <c r="AO5906"/>
      <c r="AP5906"/>
      <c r="AQ5906"/>
      <c r="AS5906"/>
      <c r="AT5906"/>
      <c r="AU5906"/>
      <c r="AW5906"/>
      <c r="AX5906"/>
      <c r="AY5906"/>
      <c r="BA5906"/>
      <c r="BB5906"/>
      <c r="BC5906"/>
      <c r="BE5906"/>
      <c r="BF5906"/>
      <c r="BG5906"/>
      <c r="BI5906"/>
      <c r="BJ5906"/>
      <c r="BK5906"/>
      <c r="BM5906"/>
      <c r="BN5906"/>
      <c r="BO5906"/>
    </row>
    <row r="5907" spans="1:67">
      <c r="A5907"/>
      <c r="B5907"/>
      <c r="C5907"/>
      <c r="E5907"/>
      <c r="F5907"/>
      <c r="G5907"/>
      <c r="I5907"/>
      <c r="J5907"/>
      <c r="K5907"/>
      <c r="M5907"/>
      <c r="N5907"/>
      <c r="O5907"/>
      <c r="Q5907"/>
      <c r="R5907"/>
      <c r="S5907"/>
      <c r="U5907"/>
      <c r="V5907"/>
      <c r="W5907"/>
      <c r="Y5907"/>
      <c r="Z5907"/>
      <c r="AA5907"/>
      <c r="AC5907"/>
      <c r="AD5907"/>
      <c r="AE5907"/>
      <c r="AG5907"/>
      <c r="AH5907"/>
      <c r="AI5907"/>
      <c r="AK5907"/>
      <c r="AL5907"/>
      <c r="AM5907"/>
      <c r="AO5907"/>
      <c r="AP5907"/>
      <c r="AQ5907"/>
      <c r="AS5907"/>
      <c r="AT5907"/>
      <c r="AU5907"/>
      <c r="AW5907"/>
      <c r="AX5907"/>
      <c r="AY5907"/>
      <c r="BA5907"/>
      <c r="BB5907"/>
      <c r="BC5907"/>
      <c r="BE5907"/>
      <c r="BF5907"/>
      <c r="BG5907"/>
      <c r="BI5907"/>
      <c r="BJ5907"/>
      <c r="BK5907"/>
      <c r="BM5907"/>
      <c r="BN5907"/>
      <c r="BO5907"/>
    </row>
    <row r="5908" spans="1:67">
      <c r="A5908"/>
      <c r="B5908"/>
      <c r="C5908"/>
      <c r="E5908"/>
      <c r="F5908"/>
      <c r="G5908"/>
      <c r="I5908"/>
      <c r="J5908"/>
      <c r="K5908"/>
      <c r="M5908"/>
      <c r="N5908"/>
      <c r="O5908"/>
      <c r="Q5908"/>
      <c r="R5908"/>
      <c r="S5908"/>
      <c r="U5908"/>
      <c r="V5908"/>
      <c r="W5908"/>
      <c r="Y5908"/>
      <c r="Z5908"/>
      <c r="AA5908"/>
      <c r="AC5908"/>
      <c r="AD5908"/>
      <c r="AE5908"/>
      <c r="AG5908"/>
      <c r="AH5908"/>
      <c r="AI5908"/>
      <c r="AK5908"/>
      <c r="AL5908"/>
      <c r="AM5908"/>
      <c r="AO5908"/>
      <c r="AP5908"/>
      <c r="AQ5908"/>
      <c r="AS5908"/>
      <c r="AT5908"/>
      <c r="AU5908"/>
      <c r="AW5908"/>
      <c r="AX5908"/>
      <c r="AY5908"/>
      <c r="BA5908"/>
      <c r="BB5908"/>
      <c r="BC5908"/>
      <c r="BE5908"/>
      <c r="BF5908"/>
      <c r="BG5908"/>
      <c r="BI5908"/>
      <c r="BJ5908"/>
      <c r="BK5908"/>
      <c r="BM5908"/>
      <c r="BN5908"/>
      <c r="BO5908"/>
    </row>
    <row r="5909" spans="1:67">
      <c r="A5909"/>
      <c r="B5909"/>
      <c r="C5909"/>
      <c r="E5909"/>
      <c r="F5909"/>
      <c r="G5909"/>
      <c r="I5909"/>
      <c r="J5909"/>
      <c r="K5909"/>
      <c r="M5909"/>
      <c r="N5909"/>
      <c r="O5909"/>
      <c r="Q5909"/>
      <c r="R5909"/>
      <c r="S5909"/>
      <c r="U5909"/>
      <c r="V5909"/>
      <c r="W5909"/>
      <c r="Y5909"/>
      <c r="Z5909"/>
      <c r="AA5909"/>
      <c r="AC5909"/>
      <c r="AD5909"/>
      <c r="AE5909"/>
      <c r="AG5909"/>
      <c r="AH5909"/>
      <c r="AI5909"/>
      <c r="AK5909"/>
      <c r="AL5909"/>
      <c r="AM5909"/>
      <c r="AO5909"/>
      <c r="AP5909"/>
      <c r="AQ5909"/>
      <c r="AS5909"/>
      <c r="AT5909"/>
      <c r="AU5909"/>
      <c r="AW5909"/>
      <c r="AX5909"/>
      <c r="AY5909"/>
      <c r="BA5909"/>
      <c r="BB5909"/>
      <c r="BC5909"/>
      <c r="BE5909"/>
      <c r="BF5909"/>
      <c r="BG5909"/>
      <c r="BI5909"/>
      <c r="BJ5909"/>
      <c r="BK5909"/>
      <c r="BM5909"/>
      <c r="BN5909"/>
      <c r="BO5909"/>
    </row>
    <row r="5910" spans="1:67">
      <c r="A5910"/>
      <c r="B5910"/>
      <c r="C5910"/>
      <c r="E5910"/>
      <c r="F5910"/>
      <c r="G5910"/>
      <c r="I5910"/>
      <c r="J5910"/>
      <c r="K5910"/>
      <c r="M5910"/>
      <c r="N5910"/>
      <c r="O5910"/>
      <c r="Q5910"/>
      <c r="R5910"/>
      <c r="S5910"/>
      <c r="U5910"/>
      <c r="V5910"/>
      <c r="W5910"/>
      <c r="Y5910"/>
      <c r="Z5910"/>
      <c r="AA5910"/>
      <c r="AC5910"/>
      <c r="AD5910"/>
      <c r="AE5910"/>
      <c r="AG5910"/>
      <c r="AH5910"/>
      <c r="AI5910"/>
      <c r="AK5910"/>
      <c r="AL5910"/>
      <c r="AM5910"/>
      <c r="AO5910"/>
      <c r="AP5910"/>
      <c r="AQ5910"/>
      <c r="AS5910"/>
      <c r="AT5910"/>
      <c r="AU5910"/>
      <c r="AW5910"/>
      <c r="AX5910"/>
      <c r="AY5910"/>
      <c r="BA5910"/>
      <c r="BB5910"/>
      <c r="BC5910"/>
      <c r="BE5910"/>
      <c r="BF5910"/>
      <c r="BG5910"/>
      <c r="BI5910"/>
      <c r="BJ5910"/>
      <c r="BK5910"/>
      <c r="BM5910"/>
      <c r="BN5910"/>
      <c r="BO5910"/>
    </row>
    <row r="5911" spans="1:67">
      <c r="A5911"/>
      <c r="B5911"/>
      <c r="C5911"/>
      <c r="E5911"/>
      <c r="F5911"/>
      <c r="G5911"/>
      <c r="I5911"/>
      <c r="J5911"/>
      <c r="K5911"/>
      <c r="M5911"/>
      <c r="N5911"/>
      <c r="O5911"/>
      <c r="Q5911"/>
      <c r="R5911"/>
      <c r="S5911"/>
      <c r="U5911"/>
      <c r="V5911"/>
      <c r="W5911"/>
      <c r="Y5911"/>
      <c r="Z5911"/>
      <c r="AA5911"/>
      <c r="AC5911"/>
      <c r="AD5911"/>
      <c r="AE5911"/>
      <c r="AG5911"/>
      <c r="AH5911"/>
      <c r="AI5911"/>
      <c r="AK5911"/>
      <c r="AL5911"/>
      <c r="AM5911"/>
      <c r="AO5911"/>
      <c r="AP5911"/>
      <c r="AQ5911"/>
      <c r="AS5911"/>
      <c r="AT5911"/>
      <c r="AU5911"/>
      <c r="AW5911"/>
      <c r="AX5911"/>
      <c r="AY5911"/>
      <c r="BA5911"/>
      <c r="BB5911"/>
      <c r="BC5911"/>
      <c r="BE5911"/>
      <c r="BF5911"/>
      <c r="BG5911"/>
      <c r="BI5911"/>
      <c r="BJ5911"/>
      <c r="BK5911"/>
      <c r="BM5911"/>
      <c r="BN5911"/>
      <c r="BO5911"/>
    </row>
    <row r="5912" spans="1:67">
      <c r="A5912"/>
      <c r="B5912"/>
      <c r="C5912"/>
      <c r="E5912"/>
      <c r="F5912"/>
      <c r="G5912"/>
      <c r="I5912"/>
      <c r="J5912"/>
      <c r="K5912"/>
      <c r="M5912"/>
      <c r="N5912"/>
      <c r="O5912"/>
      <c r="Q5912"/>
      <c r="R5912"/>
      <c r="S5912"/>
      <c r="U5912"/>
      <c r="V5912"/>
      <c r="W5912"/>
      <c r="Y5912"/>
      <c r="Z5912"/>
      <c r="AA5912"/>
      <c r="AC5912"/>
      <c r="AD5912"/>
      <c r="AE5912"/>
      <c r="AG5912"/>
      <c r="AH5912"/>
      <c r="AI5912"/>
      <c r="AK5912"/>
      <c r="AL5912"/>
      <c r="AM5912"/>
      <c r="AO5912"/>
      <c r="AP5912"/>
      <c r="AQ5912"/>
      <c r="AS5912"/>
      <c r="AT5912"/>
      <c r="AU5912"/>
      <c r="AW5912"/>
      <c r="AX5912"/>
      <c r="AY5912"/>
      <c r="BA5912"/>
      <c r="BB5912"/>
      <c r="BC5912"/>
      <c r="BE5912"/>
      <c r="BF5912"/>
      <c r="BG5912"/>
      <c r="BI5912"/>
      <c r="BJ5912"/>
      <c r="BK5912"/>
      <c r="BM5912"/>
      <c r="BN5912"/>
      <c r="BO5912"/>
    </row>
    <row r="5913" spans="1:67">
      <c r="A5913"/>
      <c r="B5913"/>
      <c r="C5913"/>
      <c r="E5913"/>
      <c r="F5913"/>
      <c r="G5913"/>
      <c r="I5913"/>
      <c r="J5913"/>
      <c r="K5913"/>
      <c r="M5913"/>
      <c r="N5913"/>
      <c r="O5913"/>
      <c r="Q5913"/>
      <c r="R5913"/>
      <c r="S5913"/>
      <c r="U5913"/>
      <c r="V5913"/>
      <c r="W5913"/>
      <c r="Y5913"/>
      <c r="Z5913"/>
      <c r="AA5913"/>
      <c r="AC5913"/>
      <c r="AD5913"/>
      <c r="AE5913"/>
      <c r="AG5913"/>
      <c r="AH5913"/>
      <c r="AI5913"/>
      <c r="AK5913"/>
      <c r="AL5913"/>
      <c r="AM5913"/>
      <c r="AO5913"/>
      <c r="AP5913"/>
      <c r="AQ5913"/>
      <c r="AS5913"/>
      <c r="AT5913"/>
      <c r="AU5913"/>
      <c r="AW5913"/>
      <c r="AX5913"/>
      <c r="AY5913"/>
      <c r="BA5913"/>
      <c r="BB5913"/>
      <c r="BC5913"/>
      <c r="BE5913"/>
      <c r="BF5913"/>
      <c r="BG5913"/>
      <c r="BI5913"/>
      <c r="BJ5913"/>
      <c r="BK5913"/>
      <c r="BM5913"/>
      <c r="BN5913"/>
      <c r="BO5913"/>
    </row>
    <row r="5914" spans="1:67">
      <c r="A5914"/>
      <c r="B5914"/>
      <c r="C5914"/>
      <c r="E5914"/>
      <c r="F5914"/>
      <c r="G5914"/>
      <c r="I5914"/>
      <c r="J5914"/>
      <c r="K5914"/>
      <c r="M5914"/>
      <c r="N5914"/>
      <c r="O5914"/>
      <c r="Q5914"/>
      <c r="R5914"/>
      <c r="S5914"/>
      <c r="U5914"/>
      <c r="V5914"/>
      <c r="W5914"/>
      <c r="Y5914"/>
      <c r="Z5914"/>
      <c r="AA5914"/>
      <c r="AC5914"/>
      <c r="AD5914"/>
      <c r="AE5914"/>
      <c r="AG5914"/>
      <c r="AH5914"/>
      <c r="AI5914"/>
      <c r="AK5914"/>
      <c r="AL5914"/>
      <c r="AM5914"/>
      <c r="AO5914"/>
      <c r="AP5914"/>
      <c r="AQ5914"/>
      <c r="AS5914"/>
      <c r="AT5914"/>
      <c r="AU5914"/>
      <c r="AW5914"/>
      <c r="AX5914"/>
      <c r="AY5914"/>
      <c r="BA5914"/>
      <c r="BB5914"/>
      <c r="BC5914"/>
      <c r="BE5914"/>
      <c r="BF5914"/>
      <c r="BG5914"/>
      <c r="BI5914"/>
      <c r="BJ5914"/>
      <c r="BK5914"/>
      <c r="BM5914"/>
      <c r="BN5914"/>
      <c r="BO5914"/>
    </row>
    <row r="5915" spans="1:67">
      <c r="A5915"/>
      <c r="B5915"/>
      <c r="C5915"/>
      <c r="E5915"/>
      <c r="F5915"/>
      <c r="G5915"/>
      <c r="I5915"/>
      <c r="J5915"/>
      <c r="K5915"/>
      <c r="M5915"/>
      <c r="N5915"/>
      <c r="O5915"/>
      <c r="Q5915"/>
      <c r="R5915"/>
      <c r="S5915"/>
      <c r="U5915"/>
      <c r="V5915"/>
      <c r="W5915"/>
      <c r="Y5915"/>
      <c r="Z5915"/>
      <c r="AA5915"/>
      <c r="AC5915"/>
      <c r="AD5915"/>
      <c r="AE5915"/>
      <c r="AG5915"/>
      <c r="AH5915"/>
      <c r="AI5915"/>
      <c r="AK5915"/>
      <c r="AL5915"/>
      <c r="AM5915"/>
      <c r="AO5915"/>
      <c r="AP5915"/>
      <c r="AQ5915"/>
      <c r="AS5915"/>
      <c r="AT5915"/>
      <c r="AU5915"/>
      <c r="AW5915"/>
      <c r="AX5915"/>
      <c r="AY5915"/>
      <c r="BA5915"/>
      <c r="BB5915"/>
      <c r="BC5915"/>
      <c r="BE5915"/>
      <c r="BF5915"/>
      <c r="BG5915"/>
      <c r="BI5915"/>
      <c r="BJ5915"/>
      <c r="BK5915"/>
      <c r="BM5915"/>
      <c r="BN5915"/>
      <c r="BO5915"/>
    </row>
    <row r="5916" spans="1:67">
      <c r="A5916"/>
      <c r="B5916"/>
      <c r="C5916"/>
      <c r="E5916"/>
      <c r="F5916"/>
      <c r="G5916"/>
      <c r="I5916"/>
      <c r="J5916"/>
      <c r="K5916"/>
      <c r="M5916"/>
      <c r="N5916"/>
      <c r="O5916"/>
      <c r="Q5916"/>
      <c r="R5916"/>
      <c r="S5916"/>
      <c r="U5916"/>
      <c r="V5916"/>
      <c r="W5916"/>
      <c r="Y5916"/>
      <c r="Z5916"/>
      <c r="AA5916"/>
      <c r="AC5916"/>
      <c r="AD5916"/>
      <c r="AE5916"/>
      <c r="AG5916"/>
      <c r="AH5916"/>
      <c r="AI5916"/>
      <c r="AK5916"/>
      <c r="AL5916"/>
      <c r="AM5916"/>
      <c r="AO5916"/>
      <c r="AP5916"/>
      <c r="AQ5916"/>
      <c r="AS5916"/>
      <c r="AT5916"/>
      <c r="AU5916"/>
      <c r="AW5916"/>
      <c r="AX5916"/>
      <c r="AY5916"/>
      <c r="BA5916"/>
      <c r="BB5916"/>
      <c r="BC5916"/>
      <c r="BE5916"/>
      <c r="BF5916"/>
      <c r="BG5916"/>
      <c r="BI5916"/>
      <c r="BJ5916"/>
      <c r="BK5916"/>
      <c r="BM5916"/>
      <c r="BN5916"/>
      <c r="BO5916"/>
    </row>
    <row r="5917" spans="1:67">
      <c r="A5917"/>
      <c r="B5917"/>
      <c r="C5917"/>
      <c r="E5917"/>
      <c r="F5917"/>
      <c r="G5917"/>
      <c r="I5917"/>
      <c r="J5917"/>
      <c r="K5917"/>
      <c r="M5917"/>
      <c r="N5917"/>
      <c r="O5917"/>
      <c r="Q5917"/>
      <c r="R5917"/>
      <c r="S5917"/>
      <c r="U5917"/>
      <c r="V5917"/>
      <c r="W5917"/>
      <c r="Y5917"/>
      <c r="Z5917"/>
      <c r="AA5917"/>
      <c r="AC5917"/>
      <c r="AD5917"/>
      <c r="AE5917"/>
      <c r="AG5917"/>
      <c r="AH5917"/>
      <c r="AI5917"/>
      <c r="AK5917"/>
      <c r="AL5917"/>
      <c r="AM5917"/>
      <c r="AO5917"/>
      <c r="AP5917"/>
      <c r="AQ5917"/>
      <c r="AS5917"/>
      <c r="AT5917"/>
      <c r="AU5917"/>
      <c r="AW5917"/>
      <c r="AX5917"/>
      <c r="AY5917"/>
      <c r="BA5917"/>
      <c r="BB5917"/>
      <c r="BC5917"/>
      <c r="BE5917"/>
      <c r="BF5917"/>
      <c r="BG5917"/>
      <c r="BI5917"/>
      <c r="BJ5917"/>
      <c r="BK5917"/>
      <c r="BM5917"/>
      <c r="BN5917"/>
      <c r="BO5917"/>
    </row>
    <row r="5918" spans="1:67">
      <c r="A5918"/>
      <c r="B5918"/>
      <c r="C5918"/>
      <c r="E5918"/>
      <c r="F5918"/>
      <c r="G5918"/>
      <c r="I5918"/>
      <c r="J5918"/>
      <c r="K5918"/>
      <c r="M5918"/>
      <c r="N5918"/>
      <c r="O5918"/>
      <c r="Q5918"/>
      <c r="R5918"/>
      <c r="S5918"/>
      <c r="U5918"/>
      <c r="V5918"/>
      <c r="W5918"/>
      <c r="Y5918"/>
      <c r="Z5918"/>
      <c r="AA5918"/>
      <c r="AC5918"/>
      <c r="AD5918"/>
      <c r="AE5918"/>
      <c r="AG5918"/>
      <c r="AH5918"/>
      <c r="AI5918"/>
      <c r="AK5918"/>
      <c r="AL5918"/>
      <c r="AM5918"/>
      <c r="AO5918"/>
      <c r="AP5918"/>
      <c r="AQ5918"/>
      <c r="AS5918"/>
      <c r="AT5918"/>
      <c r="AU5918"/>
      <c r="AW5918"/>
      <c r="AX5918"/>
      <c r="AY5918"/>
      <c r="BA5918"/>
      <c r="BB5918"/>
      <c r="BC5918"/>
      <c r="BE5918"/>
      <c r="BF5918"/>
      <c r="BG5918"/>
      <c r="BI5918"/>
      <c r="BJ5918"/>
      <c r="BK5918"/>
      <c r="BM5918"/>
      <c r="BN5918"/>
      <c r="BO5918"/>
    </row>
    <row r="5919" spans="1:67">
      <c r="A5919"/>
      <c r="B5919"/>
      <c r="C5919"/>
      <c r="E5919"/>
      <c r="F5919"/>
      <c r="G5919"/>
      <c r="I5919"/>
      <c r="J5919"/>
      <c r="K5919"/>
      <c r="M5919"/>
      <c r="N5919"/>
      <c r="O5919"/>
      <c r="Q5919"/>
      <c r="R5919"/>
      <c r="S5919"/>
      <c r="U5919"/>
      <c r="V5919"/>
      <c r="W5919"/>
      <c r="Y5919"/>
      <c r="Z5919"/>
      <c r="AA5919"/>
      <c r="AC5919"/>
      <c r="AD5919"/>
      <c r="AE5919"/>
      <c r="AG5919"/>
      <c r="AH5919"/>
      <c r="AI5919"/>
      <c r="AK5919"/>
      <c r="AL5919"/>
      <c r="AM5919"/>
      <c r="AO5919"/>
      <c r="AP5919"/>
      <c r="AQ5919"/>
      <c r="AS5919"/>
      <c r="AT5919"/>
      <c r="AU5919"/>
      <c r="AW5919"/>
      <c r="AX5919"/>
      <c r="AY5919"/>
      <c r="BA5919"/>
      <c r="BB5919"/>
      <c r="BC5919"/>
      <c r="BE5919"/>
      <c r="BF5919"/>
      <c r="BG5919"/>
      <c r="BI5919"/>
      <c r="BJ5919"/>
      <c r="BK5919"/>
      <c r="BM5919"/>
      <c r="BN5919"/>
      <c r="BO5919"/>
    </row>
    <row r="5920" spans="1:67">
      <c r="A5920"/>
      <c r="B5920"/>
      <c r="C5920"/>
      <c r="E5920"/>
      <c r="F5920"/>
      <c r="G5920"/>
      <c r="I5920"/>
      <c r="J5920"/>
      <c r="K5920"/>
      <c r="M5920"/>
      <c r="N5920"/>
      <c r="O5920"/>
      <c r="Q5920"/>
      <c r="R5920"/>
      <c r="S5920"/>
      <c r="U5920"/>
      <c r="V5920"/>
      <c r="W5920"/>
      <c r="Y5920"/>
      <c r="Z5920"/>
      <c r="AA5920"/>
      <c r="AC5920"/>
      <c r="AD5920"/>
      <c r="AE5920"/>
      <c r="AG5920"/>
      <c r="AH5920"/>
      <c r="AI5920"/>
      <c r="AK5920"/>
      <c r="AL5920"/>
      <c r="AM5920"/>
      <c r="AO5920"/>
      <c r="AP5920"/>
      <c r="AQ5920"/>
      <c r="AS5920"/>
      <c r="AT5920"/>
      <c r="AU5920"/>
      <c r="AW5920"/>
      <c r="AX5920"/>
      <c r="AY5920"/>
      <c r="BA5920"/>
      <c r="BB5920"/>
      <c r="BC5920"/>
      <c r="BE5920"/>
      <c r="BF5920"/>
      <c r="BG5920"/>
      <c r="BI5920"/>
      <c r="BJ5920"/>
      <c r="BK5920"/>
      <c r="BM5920"/>
      <c r="BN5920"/>
      <c r="BO5920"/>
    </row>
    <row r="5921" spans="1:67">
      <c r="A5921"/>
      <c r="B5921"/>
      <c r="C5921"/>
      <c r="E5921"/>
      <c r="F5921"/>
      <c r="G5921"/>
      <c r="I5921"/>
      <c r="J5921"/>
      <c r="K5921"/>
      <c r="M5921"/>
      <c r="N5921"/>
      <c r="O5921"/>
      <c r="Q5921"/>
      <c r="R5921"/>
      <c r="S5921"/>
      <c r="U5921"/>
      <c r="V5921"/>
      <c r="W5921"/>
      <c r="Y5921"/>
      <c r="Z5921"/>
      <c r="AA5921"/>
      <c r="AC5921"/>
      <c r="AD5921"/>
      <c r="AE5921"/>
      <c r="AG5921"/>
      <c r="AH5921"/>
      <c r="AI5921"/>
      <c r="AK5921"/>
      <c r="AL5921"/>
      <c r="AM5921"/>
      <c r="AO5921"/>
      <c r="AP5921"/>
      <c r="AQ5921"/>
      <c r="AS5921"/>
      <c r="AT5921"/>
      <c r="AU5921"/>
      <c r="AW5921"/>
      <c r="AX5921"/>
      <c r="AY5921"/>
      <c r="BA5921"/>
      <c r="BB5921"/>
      <c r="BC5921"/>
      <c r="BE5921"/>
      <c r="BF5921"/>
      <c r="BG5921"/>
      <c r="BI5921"/>
      <c r="BJ5921"/>
      <c r="BK5921"/>
      <c r="BM5921"/>
      <c r="BN5921"/>
      <c r="BO5921"/>
    </row>
    <row r="5922" spans="1:67">
      <c r="A5922"/>
      <c r="B5922"/>
      <c r="C5922"/>
      <c r="E5922"/>
      <c r="F5922"/>
      <c r="G5922"/>
      <c r="I5922"/>
      <c r="J5922"/>
      <c r="K5922"/>
      <c r="M5922"/>
      <c r="N5922"/>
      <c r="O5922"/>
      <c r="Q5922"/>
      <c r="R5922"/>
      <c r="S5922"/>
      <c r="U5922"/>
      <c r="V5922"/>
      <c r="W5922"/>
      <c r="Y5922"/>
      <c r="Z5922"/>
      <c r="AA5922"/>
      <c r="AC5922"/>
      <c r="AD5922"/>
      <c r="AE5922"/>
      <c r="AG5922"/>
      <c r="AH5922"/>
      <c r="AI5922"/>
      <c r="AK5922"/>
      <c r="AL5922"/>
      <c r="AM5922"/>
      <c r="AO5922"/>
      <c r="AP5922"/>
      <c r="AQ5922"/>
      <c r="AS5922"/>
      <c r="AT5922"/>
      <c r="AU5922"/>
      <c r="AW5922"/>
      <c r="AX5922"/>
      <c r="AY5922"/>
      <c r="BA5922"/>
      <c r="BB5922"/>
      <c r="BC5922"/>
      <c r="BE5922"/>
      <c r="BF5922"/>
      <c r="BG5922"/>
      <c r="BI5922"/>
      <c r="BJ5922"/>
      <c r="BK5922"/>
      <c r="BM5922"/>
      <c r="BN5922"/>
      <c r="BO5922"/>
    </row>
    <row r="5923" spans="1:67">
      <c r="A5923"/>
      <c r="B5923"/>
      <c r="C5923"/>
      <c r="E5923"/>
      <c r="F5923"/>
      <c r="G5923"/>
      <c r="I5923"/>
      <c r="J5923"/>
      <c r="K5923"/>
      <c r="M5923"/>
      <c r="N5923"/>
      <c r="O5923"/>
      <c r="Q5923"/>
      <c r="R5923"/>
      <c r="S5923"/>
      <c r="U5923"/>
      <c r="V5923"/>
      <c r="W5923"/>
      <c r="Y5923"/>
      <c r="Z5923"/>
      <c r="AA5923"/>
      <c r="AC5923"/>
      <c r="AD5923"/>
      <c r="AE5923"/>
      <c r="AG5923"/>
      <c r="AH5923"/>
      <c r="AI5923"/>
      <c r="AK5923"/>
      <c r="AL5923"/>
      <c r="AM5923"/>
      <c r="AO5923"/>
      <c r="AP5923"/>
      <c r="AQ5923"/>
      <c r="AS5923"/>
      <c r="AT5923"/>
      <c r="AU5923"/>
      <c r="AW5923"/>
      <c r="AX5923"/>
      <c r="AY5923"/>
      <c r="BA5923"/>
      <c r="BB5923"/>
      <c r="BC5923"/>
      <c r="BE5923"/>
      <c r="BF5923"/>
      <c r="BG5923"/>
      <c r="BI5923"/>
      <c r="BJ5923"/>
      <c r="BK5923"/>
      <c r="BM5923"/>
      <c r="BN5923"/>
      <c r="BO5923"/>
    </row>
    <row r="5924" spans="1:67">
      <c r="A5924"/>
      <c r="B5924"/>
      <c r="C5924"/>
      <c r="E5924"/>
      <c r="F5924"/>
      <c r="G5924"/>
      <c r="I5924"/>
      <c r="J5924"/>
      <c r="K5924"/>
      <c r="M5924"/>
      <c r="N5924"/>
      <c r="O5924"/>
      <c r="Q5924"/>
      <c r="R5924"/>
      <c r="S5924"/>
      <c r="U5924"/>
      <c r="V5924"/>
      <c r="W5924"/>
      <c r="Y5924"/>
      <c r="Z5924"/>
      <c r="AA5924"/>
      <c r="AC5924"/>
      <c r="AD5924"/>
      <c r="AE5924"/>
      <c r="AG5924"/>
      <c r="AH5924"/>
      <c r="AI5924"/>
      <c r="AK5924"/>
      <c r="AL5924"/>
      <c r="AM5924"/>
      <c r="AO5924"/>
      <c r="AP5924"/>
      <c r="AQ5924"/>
      <c r="AS5924"/>
      <c r="AT5924"/>
      <c r="AU5924"/>
      <c r="AW5924"/>
      <c r="AX5924"/>
      <c r="AY5924"/>
      <c r="BA5924"/>
      <c r="BB5924"/>
      <c r="BC5924"/>
      <c r="BE5924"/>
      <c r="BF5924"/>
      <c r="BG5924"/>
      <c r="BI5924"/>
      <c r="BJ5924"/>
      <c r="BK5924"/>
      <c r="BM5924"/>
      <c r="BN5924"/>
      <c r="BO5924"/>
    </row>
    <row r="5925" spans="1:67">
      <c r="A5925"/>
      <c r="B5925"/>
      <c r="C5925"/>
      <c r="E5925"/>
      <c r="F5925"/>
      <c r="G5925"/>
      <c r="I5925"/>
      <c r="J5925"/>
      <c r="K5925"/>
      <c r="M5925"/>
      <c r="N5925"/>
      <c r="O5925"/>
      <c r="Q5925"/>
      <c r="R5925"/>
      <c r="S5925"/>
      <c r="U5925"/>
      <c r="V5925"/>
      <c r="W5925"/>
      <c r="Y5925"/>
      <c r="Z5925"/>
      <c r="AA5925"/>
      <c r="AC5925"/>
      <c r="AD5925"/>
      <c r="AE5925"/>
      <c r="AG5925"/>
      <c r="AH5925"/>
      <c r="AI5925"/>
      <c r="AK5925"/>
      <c r="AL5925"/>
      <c r="AM5925"/>
      <c r="AO5925"/>
      <c r="AP5925"/>
      <c r="AQ5925"/>
      <c r="AS5925"/>
      <c r="AT5925"/>
      <c r="AU5925"/>
      <c r="AW5925"/>
      <c r="AX5925"/>
      <c r="AY5925"/>
      <c r="BA5925"/>
      <c r="BB5925"/>
      <c r="BC5925"/>
      <c r="BE5925"/>
      <c r="BF5925"/>
      <c r="BG5925"/>
      <c r="BI5925"/>
      <c r="BJ5925"/>
      <c r="BK5925"/>
      <c r="BM5925"/>
      <c r="BN5925"/>
      <c r="BO5925"/>
    </row>
    <row r="5926" spans="1:67">
      <c r="A5926"/>
      <c r="B5926"/>
      <c r="C5926"/>
      <c r="E5926"/>
      <c r="F5926"/>
      <c r="G5926"/>
      <c r="I5926"/>
      <c r="J5926"/>
      <c r="K5926"/>
      <c r="M5926"/>
      <c r="N5926"/>
      <c r="O5926"/>
      <c r="Q5926"/>
      <c r="R5926"/>
      <c r="S5926"/>
      <c r="U5926"/>
      <c r="V5926"/>
      <c r="W5926"/>
      <c r="Y5926"/>
      <c r="Z5926"/>
      <c r="AA5926"/>
      <c r="AC5926"/>
      <c r="AD5926"/>
      <c r="AE5926"/>
      <c r="AG5926"/>
      <c r="AH5926"/>
      <c r="AI5926"/>
      <c r="AK5926"/>
      <c r="AL5926"/>
      <c r="AM5926"/>
      <c r="AO5926"/>
      <c r="AP5926"/>
      <c r="AQ5926"/>
      <c r="AS5926"/>
      <c r="AT5926"/>
      <c r="AU5926"/>
      <c r="AW5926"/>
      <c r="AX5926"/>
      <c r="AY5926"/>
      <c r="BA5926"/>
      <c r="BB5926"/>
      <c r="BC5926"/>
      <c r="BE5926"/>
      <c r="BF5926"/>
      <c r="BG5926"/>
      <c r="BI5926"/>
      <c r="BJ5926"/>
      <c r="BK5926"/>
      <c r="BM5926"/>
      <c r="BN5926"/>
      <c r="BO5926"/>
    </row>
    <row r="5927" spans="1:67">
      <c r="A5927"/>
      <c r="B5927"/>
      <c r="C5927"/>
      <c r="E5927"/>
      <c r="F5927"/>
      <c r="G5927"/>
      <c r="I5927"/>
      <c r="J5927"/>
      <c r="K5927"/>
      <c r="M5927"/>
      <c r="N5927"/>
      <c r="O5927"/>
      <c r="Q5927"/>
      <c r="R5927"/>
      <c r="S5927"/>
      <c r="U5927"/>
      <c r="V5927"/>
      <c r="W5927"/>
      <c r="Y5927"/>
      <c r="Z5927"/>
      <c r="AA5927"/>
      <c r="AC5927"/>
      <c r="AD5927"/>
      <c r="AE5927"/>
      <c r="AG5927"/>
      <c r="AH5927"/>
      <c r="AI5927"/>
      <c r="AK5927"/>
      <c r="AL5927"/>
      <c r="AM5927"/>
      <c r="AO5927"/>
      <c r="AP5927"/>
      <c r="AQ5927"/>
      <c r="AS5927"/>
      <c r="AT5927"/>
      <c r="AU5927"/>
      <c r="AW5927"/>
      <c r="AX5927"/>
      <c r="AY5927"/>
      <c r="BA5927"/>
      <c r="BB5927"/>
      <c r="BC5927"/>
      <c r="BE5927"/>
      <c r="BF5927"/>
      <c r="BG5927"/>
      <c r="BI5927"/>
      <c r="BJ5927"/>
      <c r="BK5927"/>
      <c r="BM5927"/>
      <c r="BN5927"/>
      <c r="BO5927"/>
    </row>
    <row r="5928" spans="1:67">
      <c r="A5928"/>
      <c r="B5928"/>
      <c r="C5928"/>
      <c r="E5928"/>
      <c r="F5928"/>
      <c r="G5928"/>
      <c r="I5928"/>
      <c r="J5928"/>
      <c r="K5928"/>
      <c r="M5928"/>
      <c r="N5928"/>
      <c r="O5928"/>
      <c r="Q5928"/>
      <c r="R5928"/>
      <c r="S5928"/>
      <c r="U5928"/>
      <c r="V5928"/>
      <c r="W5928"/>
      <c r="Y5928"/>
      <c r="Z5928"/>
      <c r="AA5928"/>
      <c r="AC5928"/>
      <c r="AD5928"/>
      <c r="AE5928"/>
      <c r="AG5928"/>
      <c r="AH5928"/>
      <c r="AI5928"/>
      <c r="AK5928"/>
      <c r="AL5928"/>
      <c r="AM5928"/>
      <c r="AO5928"/>
      <c r="AP5928"/>
      <c r="AQ5928"/>
      <c r="AS5928"/>
      <c r="AT5928"/>
      <c r="AU5928"/>
      <c r="AW5928"/>
      <c r="AX5928"/>
      <c r="AY5928"/>
      <c r="BA5928"/>
      <c r="BB5928"/>
      <c r="BC5928"/>
      <c r="BE5928"/>
      <c r="BF5928"/>
      <c r="BG5928"/>
      <c r="BI5928"/>
      <c r="BJ5928"/>
      <c r="BK5928"/>
      <c r="BM5928"/>
      <c r="BN5928"/>
      <c r="BO5928"/>
    </row>
    <row r="5929" spans="1:67">
      <c r="A5929"/>
      <c r="B5929"/>
      <c r="C5929"/>
      <c r="E5929"/>
      <c r="F5929"/>
      <c r="G5929"/>
      <c r="I5929"/>
      <c r="J5929"/>
      <c r="K5929"/>
      <c r="M5929"/>
      <c r="N5929"/>
      <c r="O5929"/>
      <c r="Q5929"/>
      <c r="R5929"/>
      <c r="S5929"/>
      <c r="U5929"/>
      <c r="V5929"/>
      <c r="W5929"/>
      <c r="Y5929"/>
      <c r="Z5929"/>
      <c r="AA5929"/>
      <c r="AC5929"/>
      <c r="AD5929"/>
      <c r="AE5929"/>
      <c r="AG5929"/>
      <c r="AH5929"/>
      <c r="AI5929"/>
      <c r="AK5929"/>
      <c r="AL5929"/>
      <c r="AM5929"/>
      <c r="AO5929"/>
      <c r="AP5929"/>
      <c r="AQ5929"/>
      <c r="AS5929"/>
      <c r="AT5929"/>
      <c r="AU5929"/>
      <c r="AW5929"/>
      <c r="AX5929"/>
      <c r="AY5929"/>
      <c r="BA5929"/>
      <c r="BB5929"/>
      <c r="BC5929"/>
      <c r="BE5929"/>
      <c r="BF5929"/>
      <c r="BG5929"/>
      <c r="BI5929"/>
      <c r="BJ5929"/>
      <c r="BK5929"/>
      <c r="BM5929"/>
      <c r="BN5929"/>
      <c r="BO5929"/>
    </row>
    <row r="5930" spans="1:67">
      <c r="A5930"/>
      <c r="B5930"/>
      <c r="C5930"/>
      <c r="E5930"/>
      <c r="F5930"/>
      <c r="G5930"/>
      <c r="I5930"/>
      <c r="J5930"/>
      <c r="K5930"/>
      <c r="M5930"/>
      <c r="N5930"/>
      <c r="O5930"/>
      <c r="Q5930"/>
      <c r="R5930"/>
      <c r="S5930"/>
      <c r="U5930"/>
      <c r="V5930"/>
      <c r="W5930"/>
      <c r="Y5930"/>
      <c r="Z5930"/>
      <c r="AA5930"/>
      <c r="AC5930"/>
      <c r="AD5930"/>
      <c r="AE5930"/>
      <c r="AG5930"/>
      <c r="AH5930"/>
      <c r="AI5930"/>
      <c r="AK5930"/>
      <c r="AL5930"/>
      <c r="AM5930"/>
      <c r="AO5930"/>
      <c r="AP5930"/>
      <c r="AQ5930"/>
      <c r="AS5930"/>
      <c r="AT5930"/>
      <c r="AU5930"/>
      <c r="AW5930"/>
      <c r="AX5930"/>
      <c r="AY5930"/>
      <c r="BA5930"/>
      <c r="BB5930"/>
      <c r="BC5930"/>
      <c r="BE5930"/>
      <c r="BF5930"/>
      <c r="BG5930"/>
      <c r="BI5930"/>
      <c r="BJ5930"/>
      <c r="BK5930"/>
      <c r="BM5930"/>
      <c r="BN5930"/>
      <c r="BO5930"/>
    </row>
    <row r="5931" spans="1:67">
      <c r="A5931"/>
      <c r="B5931"/>
      <c r="C5931"/>
      <c r="E5931"/>
      <c r="F5931"/>
      <c r="G5931"/>
      <c r="I5931"/>
      <c r="J5931"/>
      <c r="K5931"/>
      <c r="M5931"/>
      <c r="N5931"/>
      <c r="O5931"/>
      <c r="Q5931"/>
      <c r="R5931"/>
      <c r="S5931"/>
      <c r="U5931"/>
      <c r="V5931"/>
      <c r="W5931"/>
      <c r="Y5931"/>
      <c r="Z5931"/>
      <c r="AA5931"/>
      <c r="AC5931"/>
      <c r="AD5931"/>
      <c r="AE5931"/>
      <c r="AG5931"/>
      <c r="AH5931"/>
      <c r="AI5931"/>
      <c r="AK5931"/>
      <c r="AL5931"/>
      <c r="AM5931"/>
      <c r="AO5931"/>
      <c r="AP5931"/>
      <c r="AQ5931"/>
      <c r="AS5931"/>
      <c r="AT5931"/>
      <c r="AU5931"/>
      <c r="AW5931"/>
      <c r="AX5931"/>
      <c r="AY5931"/>
      <c r="BA5931"/>
      <c r="BB5931"/>
      <c r="BC5931"/>
      <c r="BE5931"/>
      <c r="BF5931"/>
      <c r="BG5931"/>
      <c r="BI5931"/>
      <c r="BJ5931"/>
      <c r="BK5931"/>
      <c r="BM5931"/>
      <c r="BN5931"/>
      <c r="BO5931"/>
    </row>
    <row r="5932" spans="1:67">
      <c r="A5932"/>
      <c r="B5932"/>
      <c r="C5932"/>
      <c r="E5932"/>
      <c r="F5932"/>
      <c r="G5932"/>
      <c r="I5932"/>
      <c r="J5932"/>
      <c r="K5932"/>
      <c r="M5932"/>
      <c r="N5932"/>
      <c r="O5932"/>
      <c r="Q5932"/>
      <c r="R5932"/>
      <c r="S5932"/>
      <c r="U5932"/>
      <c r="V5932"/>
      <c r="W5932"/>
      <c r="Y5932"/>
      <c r="Z5932"/>
      <c r="AA5932"/>
      <c r="AC5932"/>
      <c r="AD5932"/>
      <c r="AE5932"/>
      <c r="AG5932"/>
      <c r="AH5932"/>
      <c r="AI5932"/>
      <c r="AK5932"/>
      <c r="AL5932"/>
      <c r="AM5932"/>
      <c r="AO5932"/>
      <c r="AP5932"/>
      <c r="AQ5932"/>
      <c r="AS5932"/>
      <c r="AT5932"/>
      <c r="AU5932"/>
      <c r="AW5932"/>
      <c r="AX5932"/>
      <c r="AY5932"/>
      <c r="BA5932"/>
      <c r="BB5932"/>
      <c r="BC5932"/>
      <c r="BE5932"/>
      <c r="BF5932"/>
      <c r="BG5932"/>
      <c r="BI5932"/>
      <c r="BJ5932"/>
      <c r="BK5932"/>
      <c r="BM5932"/>
      <c r="BN5932"/>
      <c r="BO5932"/>
    </row>
    <row r="5933" spans="1:67">
      <c r="A5933"/>
      <c r="B5933"/>
      <c r="C5933"/>
      <c r="E5933"/>
      <c r="F5933"/>
      <c r="G5933"/>
      <c r="I5933"/>
      <c r="J5933"/>
      <c r="K5933"/>
      <c r="M5933"/>
      <c r="N5933"/>
      <c r="O5933"/>
      <c r="Q5933"/>
      <c r="R5933"/>
      <c r="S5933"/>
      <c r="U5933"/>
      <c r="V5933"/>
      <c r="W5933"/>
      <c r="Y5933"/>
      <c r="Z5933"/>
      <c r="AA5933"/>
      <c r="AC5933"/>
      <c r="AD5933"/>
      <c r="AE5933"/>
      <c r="AG5933"/>
      <c r="AH5933"/>
      <c r="AI5933"/>
      <c r="AK5933"/>
      <c r="AL5933"/>
      <c r="AM5933"/>
      <c r="AO5933"/>
      <c r="AP5933"/>
      <c r="AQ5933"/>
      <c r="AS5933"/>
      <c r="AT5933"/>
      <c r="AU5933"/>
      <c r="AW5933"/>
      <c r="AX5933"/>
      <c r="AY5933"/>
      <c r="BA5933"/>
      <c r="BB5933"/>
      <c r="BC5933"/>
      <c r="BE5933"/>
      <c r="BF5933"/>
      <c r="BG5933"/>
      <c r="BI5933"/>
      <c r="BJ5933"/>
      <c r="BK5933"/>
      <c r="BM5933"/>
      <c r="BN5933"/>
      <c r="BO5933"/>
    </row>
    <row r="5934" spans="1:67">
      <c r="A5934"/>
      <c r="B5934"/>
      <c r="C5934"/>
      <c r="E5934"/>
      <c r="F5934"/>
      <c r="G5934"/>
      <c r="I5934"/>
      <c r="J5934"/>
      <c r="K5934"/>
      <c r="M5934"/>
      <c r="N5934"/>
      <c r="O5934"/>
      <c r="Q5934"/>
      <c r="R5934"/>
      <c r="S5934"/>
      <c r="U5934"/>
      <c r="V5934"/>
      <c r="W5934"/>
      <c r="Y5934"/>
      <c r="Z5934"/>
      <c r="AA5934"/>
      <c r="AC5934"/>
      <c r="AD5934"/>
      <c r="AE5934"/>
      <c r="AG5934"/>
      <c r="AH5934"/>
      <c r="AI5934"/>
      <c r="AK5934"/>
      <c r="AL5934"/>
      <c r="AM5934"/>
      <c r="AO5934"/>
      <c r="AP5934"/>
      <c r="AQ5934"/>
      <c r="AS5934"/>
      <c r="AT5934"/>
      <c r="AU5934"/>
      <c r="AW5934"/>
      <c r="AX5934"/>
      <c r="AY5934"/>
      <c r="BA5934"/>
      <c r="BB5934"/>
      <c r="BC5934"/>
      <c r="BE5934"/>
      <c r="BF5934"/>
      <c r="BG5934"/>
      <c r="BI5934"/>
      <c r="BJ5934"/>
      <c r="BK5934"/>
      <c r="BM5934"/>
      <c r="BN5934"/>
      <c r="BO5934"/>
    </row>
    <row r="5935" spans="1:67">
      <c r="A5935"/>
      <c r="B5935"/>
      <c r="C5935"/>
      <c r="E5935"/>
      <c r="F5935"/>
      <c r="G5935"/>
      <c r="I5935"/>
      <c r="J5935"/>
      <c r="K5935"/>
      <c r="M5935"/>
      <c r="N5935"/>
      <c r="O5935"/>
      <c r="Q5935"/>
      <c r="R5935"/>
      <c r="S5935"/>
      <c r="U5935"/>
      <c r="V5935"/>
      <c r="W5935"/>
      <c r="Y5935"/>
      <c r="Z5935"/>
      <c r="AA5935"/>
      <c r="AC5935"/>
      <c r="AD5935"/>
      <c r="AE5935"/>
      <c r="AG5935"/>
      <c r="AH5935"/>
      <c r="AI5935"/>
      <c r="AK5935"/>
      <c r="AL5935"/>
      <c r="AM5935"/>
      <c r="AO5935"/>
      <c r="AP5935"/>
      <c r="AQ5935"/>
      <c r="AS5935"/>
      <c r="AT5935"/>
      <c r="AU5935"/>
      <c r="AW5935"/>
      <c r="AX5935"/>
      <c r="AY5935"/>
      <c r="BA5935"/>
      <c r="BB5935"/>
      <c r="BC5935"/>
      <c r="BE5935"/>
      <c r="BF5935"/>
      <c r="BG5935"/>
      <c r="BI5935"/>
      <c r="BJ5935"/>
      <c r="BK5935"/>
      <c r="BM5935"/>
      <c r="BN5935"/>
      <c r="BO5935"/>
    </row>
    <row r="5936" spans="1:67">
      <c r="A5936"/>
      <c r="B5936"/>
      <c r="C5936"/>
      <c r="E5936"/>
      <c r="F5936"/>
      <c r="G5936"/>
      <c r="I5936"/>
      <c r="J5936"/>
      <c r="K5936"/>
      <c r="M5936"/>
      <c r="N5936"/>
      <c r="O5936"/>
      <c r="Q5936"/>
      <c r="R5936"/>
      <c r="S5936"/>
      <c r="U5936"/>
      <c r="V5936"/>
      <c r="W5936"/>
      <c r="Y5936"/>
      <c r="Z5936"/>
      <c r="AA5936"/>
      <c r="AC5936"/>
      <c r="AD5936"/>
      <c r="AE5936"/>
      <c r="AG5936"/>
      <c r="AH5936"/>
      <c r="AI5936"/>
      <c r="AK5936"/>
      <c r="AL5936"/>
      <c r="AM5936"/>
      <c r="AO5936"/>
      <c r="AP5936"/>
      <c r="AQ5936"/>
      <c r="AS5936"/>
      <c r="AT5936"/>
      <c r="AU5936"/>
      <c r="AW5936"/>
      <c r="AX5936"/>
      <c r="AY5936"/>
      <c r="BA5936"/>
      <c r="BB5936"/>
      <c r="BC5936"/>
      <c r="BE5936"/>
      <c r="BF5936"/>
      <c r="BG5936"/>
      <c r="BI5936"/>
      <c r="BJ5936"/>
      <c r="BK5936"/>
      <c r="BM5936"/>
      <c r="BN5936"/>
      <c r="BO5936"/>
    </row>
    <row r="5937" spans="1:67">
      <c r="A5937"/>
      <c r="B5937"/>
      <c r="C5937"/>
      <c r="E5937"/>
      <c r="F5937"/>
      <c r="G5937"/>
      <c r="I5937"/>
      <c r="J5937"/>
      <c r="K5937"/>
      <c r="M5937"/>
      <c r="N5937"/>
      <c r="O5937"/>
      <c r="Q5937"/>
      <c r="R5937"/>
      <c r="S5937"/>
      <c r="U5937"/>
      <c r="V5937"/>
      <c r="W5937"/>
      <c r="Y5937"/>
      <c r="Z5937"/>
      <c r="AA5937"/>
      <c r="AC5937"/>
      <c r="AD5937"/>
      <c r="AE5937"/>
      <c r="AG5937"/>
      <c r="AH5937"/>
      <c r="AI5937"/>
      <c r="AK5937"/>
      <c r="AL5937"/>
      <c r="AM5937"/>
      <c r="AO5937"/>
      <c r="AP5937"/>
      <c r="AQ5937"/>
      <c r="AS5937"/>
      <c r="AT5937"/>
      <c r="AU5937"/>
      <c r="AW5937"/>
      <c r="AX5937"/>
      <c r="AY5937"/>
      <c r="BA5937"/>
      <c r="BB5937"/>
      <c r="BC5937"/>
      <c r="BE5937"/>
      <c r="BF5937"/>
      <c r="BG5937"/>
      <c r="BI5937"/>
      <c r="BJ5937"/>
      <c r="BK5937"/>
      <c r="BM5937"/>
      <c r="BN5937"/>
      <c r="BO5937"/>
    </row>
    <row r="5938" spans="1:67">
      <c r="A5938"/>
      <c r="B5938"/>
      <c r="C5938"/>
      <c r="E5938"/>
      <c r="F5938"/>
      <c r="G5938"/>
      <c r="I5938"/>
      <c r="J5938"/>
      <c r="K5938"/>
      <c r="M5938"/>
      <c r="N5938"/>
      <c r="O5938"/>
      <c r="Q5938"/>
      <c r="R5938"/>
      <c r="S5938"/>
      <c r="U5938"/>
      <c r="V5938"/>
      <c r="W5938"/>
      <c r="Y5938"/>
      <c r="Z5938"/>
      <c r="AA5938"/>
      <c r="AC5938"/>
      <c r="AD5938"/>
      <c r="AE5938"/>
      <c r="AG5938"/>
      <c r="AH5938"/>
      <c r="AI5938"/>
      <c r="AK5938"/>
      <c r="AL5938"/>
      <c r="AM5938"/>
      <c r="AO5938"/>
      <c r="AP5938"/>
      <c r="AQ5938"/>
      <c r="AS5938"/>
      <c r="AT5938"/>
      <c r="AU5938"/>
      <c r="AW5938"/>
      <c r="AX5938"/>
      <c r="AY5938"/>
      <c r="BA5938"/>
      <c r="BB5938"/>
      <c r="BC5938"/>
      <c r="BE5938"/>
      <c r="BF5938"/>
      <c r="BG5938"/>
      <c r="BI5938"/>
      <c r="BJ5938"/>
      <c r="BK5938"/>
      <c r="BM5938"/>
      <c r="BN5938"/>
      <c r="BO5938"/>
    </row>
    <row r="5939" spans="1:67">
      <c r="A5939"/>
      <c r="B5939"/>
      <c r="C5939"/>
      <c r="E5939"/>
      <c r="F5939"/>
      <c r="G5939"/>
      <c r="I5939"/>
      <c r="J5939"/>
      <c r="K5939"/>
      <c r="M5939"/>
      <c r="N5939"/>
      <c r="O5939"/>
      <c r="Q5939"/>
      <c r="R5939"/>
      <c r="S5939"/>
      <c r="U5939"/>
      <c r="V5939"/>
      <c r="W5939"/>
      <c r="Y5939"/>
      <c r="Z5939"/>
      <c r="AA5939"/>
      <c r="AC5939"/>
      <c r="AD5939"/>
      <c r="AE5939"/>
      <c r="AG5939"/>
      <c r="AH5939"/>
      <c r="AI5939"/>
      <c r="AK5939"/>
      <c r="AL5939"/>
      <c r="AM5939"/>
      <c r="AO5939"/>
      <c r="AP5939"/>
      <c r="AQ5939"/>
      <c r="AS5939"/>
      <c r="AT5939"/>
      <c r="AU5939"/>
      <c r="AW5939"/>
      <c r="AX5939"/>
      <c r="AY5939"/>
      <c r="BA5939"/>
      <c r="BB5939"/>
      <c r="BC5939"/>
      <c r="BE5939"/>
      <c r="BF5939"/>
      <c r="BG5939"/>
      <c r="BI5939"/>
      <c r="BJ5939"/>
      <c r="BK5939"/>
      <c r="BM5939"/>
      <c r="BN5939"/>
      <c r="BO5939"/>
    </row>
    <row r="5940" spans="1:67">
      <c r="A5940"/>
      <c r="B5940"/>
      <c r="C5940"/>
      <c r="E5940"/>
      <c r="F5940"/>
      <c r="G5940"/>
      <c r="I5940"/>
      <c r="J5940"/>
      <c r="K5940"/>
      <c r="M5940"/>
      <c r="N5940"/>
      <c r="O5940"/>
      <c r="Q5940"/>
      <c r="R5940"/>
      <c r="S5940"/>
      <c r="U5940"/>
      <c r="V5940"/>
      <c r="W5940"/>
      <c r="Y5940"/>
      <c r="Z5940"/>
      <c r="AA5940"/>
      <c r="AC5940"/>
      <c r="AD5940"/>
      <c r="AE5940"/>
      <c r="AG5940"/>
      <c r="AH5940"/>
      <c r="AI5940"/>
      <c r="AK5940"/>
      <c r="AL5940"/>
      <c r="AM5940"/>
      <c r="AO5940"/>
      <c r="AP5940"/>
      <c r="AQ5940"/>
      <c r="AS5940"/>
      <c r="AT5940"/>
      <c r="AU5940"/>
      <c r="AW5940"/>
      <c r="AX5940"/>
      <c r="AY5940"/>
      <c r="BA5940"/>
      <c r="BB5940"/>
      <c r="BC5940"/>
      <c r="BE5940"/>
      <c r="BF5940"/>
      <c r="BG5940"/>
      <c r="BI5940"/>
      <c r="BJ5940"/>
      <c r="BK5940"/>
      <c r="BM5940"/>
      <c r="BN5940"/>
      <c r="BO5940"/>
    </row>
    <row r="5941" spans="1:67">
      <c r="A5941"/>
      <c r="B5941"/>
      <c r="C5941"/>
      <c r="E5941"/>
      <c r="F5941"/>
      <c r="G5941"/>
      <c r="I5941"/>
      <c r="J5941"/>
      <c r="K5941"/>
      <c r="M5941"/>
      <c r="N5941"/>
      <c r="O5941"/>
      <c r="Q5941"/>
      <c r="R5941"/>
      <c r="S5941"/>
      <c r="U5941"/>
      <c r="V5941"/>
      <c r="W5941"/>
      <c r="Y5941"/>
      <c r="Z5941"/>
      <c r="AA5941"/>
      <c r="AC5941"/>
      <c r="AD5941"/>
      <c r="AE5941"/>
      <c r="AG5941"/>
      <c r="AH5941"/>
      <c r="AI5941"/>
      <c r="AK5941"/>
      <c r="AL5941"/>
      <c r="AM5941"/>
      <c r="AO5941"/>
      <c r="AP5941"/>
      <c r="AQ5941"/>
      <c r="AS5941"/>
      <c r="AT5941"/>
      <c r="AU5941"/>
      <c r="AW5941"/>
      <c r="AX5941"/>
      <c r="AY5941"/>
      <c r="BA5941"/>
      <c r="BB5941"/>
      <c r="BC5941"/>
      <c r="BE5941"/>
      <c r="BF5941"/>
      <c r="BG5941"/>
      <c r="BI5941"/>
      <c r="BJ5941"/>
      <c r="BK5941"/>
      <c r="BM5941"/>
      <c r="BN5941"/>
      <c r="BO5941"/>
    </row>
    <row r="5942" spans="1:67">
      <c r="A5942"/>
      <c r="B5942"/>
      <c r="C5942"/>
      <c r="E5942"/>
      <c r="F5942"/>
      <c r="G5942"/>
      <c r="I5942"/>
      <c r="J5942"/>
      <c r="K5942"/>
      <c r="M5942"/>
      <c r="N5942"/>
      <c r="O5942"/>
      <c r="Q5942"/>
      <c r="R5942"/>
      <c r="S5942"/>
      <c r="U5942"/>
      <c r="V5942"/>
      <c r="W5942"/>
      <c r="Y5942"/>
      <c r="Z5942"/>
      <c r="AA5942"/>
      <c r="AC5942"/>
      <c r="AD5942"/>
      <c r="AE5942"/>
      <c r="AG5942"/>
      <c r="AH5942"/>
      <c r="AI5942"/>
      <c r="AK5942"/>
      <c r="AL5942"/>
      <c r="AM5942"/>
      <c r="AO5942"/>
      <c r="AP5942"/>
      <c r="AQ5942"/>
      <c r="AS5942"/>
      <c r="AT5942"/>
      <c r="AU5942"/>
      <c r="AW5942"/>
      <c r="AX5942"/>
      <c r="AY5942"/>
      <c r="BA5942"/>
      <c r="BB5942"/>
      <c r="BC5942"/>
      <c r="BE5942"/>
      <c r="BF5942"/>
      <c r="BG5942"/>
      <c r="BI5942"/>
      <c r="BJ5942"/>
      <c r="BK5942"/>
      <c r="BM5942"/>
      <c r="BN5942"/>
      <c r="BO5942"/>
    </row>
    <row r="5943" spans="1:67">
      <c r="A5943"/>
      <c r="B5943"/>
      <c r="C5943"/>
      <c r="E5943"/>
      <c r="F5943"/>
      <c r="G5943"/>
      <c r="I5943"/>
      <c r="J5943"/>
      <c r="K5943"/>
      <c r="M5943"/>
      <c r="N5943"/>
      <c r="O5943"/>
      <c r="Q5943"/>
      <c r="R5943"/>
      <c r="S5943"/>
      <c r="U5943"/>
      <c r="V5943"/>
      <c r="W5943"/>
      <c r="Y5943"/>
      <c r="Z5943"/>
      <c r="AA5943"/>
      <c r="AC5943"/>
      <c r="AD5943"/>
      <c r="AE5943"/>
      <c r="AG5943"/>
      <c r="AH5943"/>
      <c r="AI5943"/>
      <c r="AK5943"/>
      <c r="AL5943"/>
      <c r="AM5943"/>
      <c r="AO5943"/>
      <c r="AP5943"/>
      <c r="AQ5943"/>
      <c r="AS5943"/>
      <c r="AT5943"/>
      <c r="AU5943"/>
      <c r="AW5943"/>
      <c r="AX5943"/>
      <c r="AY5943"/>
      <c r="BA5943"/>
      <c r="BB5943"/>
      <c r="BC5943"/>
      <c r="BE5943"/>
      <c r="BF5943"/>
      <c r="BG5943"/>
      <c r="BI5943"/>
      <c r="BJ5943"/>
      <c r="BK5943"/>
      <c r="BM5943"/>
      <c r="BN5943"/>
      <c r="BO5943"/>
    </row>
    <row r="5944" spans="1:67">
      <c r="A5944"/>
      <c r="B5944"/>
      <c r="C5944"/>
      <c r="E5944"/>
      <c r="F5944"/>
      <c r="G5944"/>
      <c r="I5944"/>
      <c r="J5944"/>
      <c r="K5944"/>
      <c r="M5944"/>
      <c r="N5944"/>
      <c r="O5944"/>
      <c r="Q5944"/>
      <c r="R5944"/>
      <c r="S5944"/>
      <c r="U5944"/>
      <c r="V5944"/>
      <c r="W5944"/>
      <c r="Y5944"/>
      <c r="Z5944"/>
      <c r="AA5944"/>
      <c r="AC5944"/>
      <c r="AD5944"/>
      <c r="AE5944"/>
      <c r="AG5944"/>
      <c r="AH5944"/>
      <c r="AI5944"/>
      <c r="AK5944"/>
      <c r="AL5944"/>
      <c r="AM5944"/>
      <c r="AO5944"/>
      <c r="AP5944"/>
      <c r="AQ5944"/>
      <c r="AS5944"/>
      <c r="AT5944"/>
      <c r="AU5944"/>
      <c r="AW5944"/>
      <c r="AX5944"/>
      <c r="AY5944"/>
      <c r="BA5944"/>
      <c r="BB5944"/>
      <c r="BC5944"/>
      <c r="BE5944"/>
      <c r="BF5944"/>
      <c r="BG5944"/>
      <c r="BI5944"/>
      <c r="BJ5944"/>
      <c r="BK5944"/>
      <c r="BM5944"/>
      <c r="BN5944"/>
      <c r="BO5944"/>
    </row>
    <row r="5945" spans="1:67">
      <c r="A5945"/>
      <c r="B5945"/>
      <c r="C5945"/>
      <c r="E5945"/>
      <c r="F5945"/>
      <c r="G5945"/>
      <c r="I5945"/>
      <c r="J5945"/>
      <c r="K5945"/>
      <c r="M5945"/>
      <c r="N5945"/>
      <c r="O5945"/>
      <c r="Q5945"/>
      <c r="R5945"/>
      <c r="S5945"/>
      <c r="U5945"/>
      <c r="V5945"/>
      <c r="W5945"/>
      <c r="Y5945"/>
      <c r="Z5945"/>
      <c r="AA5945"/>
      <c r="AC5945"/>
      <c r="AD5945"/>
      <c r="AE5945"/>
      <c r="AG5945"/>
      <c r="AH5945"/>
      <c r="AI5945"/>
      <c r="AK5945"/>
      <c r="AL5945"/>
      <c r="AM5945"/>
      <c r="AO5945"/>
      <c r="AP5945"/>
      <c r="AQ5945"/>
      <c r="AS5945"/>
      <c r="AT5945"/>
      <c r="AU5945"/>
      <c r="AW5945"/>
      <c r="AX5945"/>
      <c r="AY5945"/>
      <c r="BA5945"/>
      <c r="BB5945"/>
      <c r="BC5945"/>
      <c r="BE5945"/>
      <c r="BF5945"/>
      <c r="BG5945"/>
      <c r="BI5945"/>
      <c r="BJ5945"/>
      <c r="BK5945"/>
      <c r="BM5945"/>
      <c r="BN5945"/>
      <c r="BO5945"/>
    </row>
    <row r="5946" spans="1:67">
      <c r="A5946"/>
      <c r="B5946"/>
      <c r="C5946"/>
      <c r="E5946"/>
      <c r="F5946"/>
      <c r="G5946"/>
      <c r="I5946"/>
      <c r="J5946"/>
      <c r="K5946"/>
      <c r="M5946"/>
      <c r="N5946"/>
      <c r="O5946"/>
      <c r="Q5946"/>
      <c r="R5946"/>
      <c r="S5946"/>
      <c r="U5946"/>
      <c r="V5946"/>
      <c r="W5946"/>
      <c r="Y5946"/>
      <c r="Z5946"/>
      <c r="AA5946"/>
      <c r="AC5946"/>
      <c r="AD5946"/>
      <c r="AE5946"/>
      <c r="AG5946"/>
      <c r="AH5946"/>
      <c r="AI5946"/>
      <c r="AK5946"/>
      <c r="AL5946"/>
      <c r="AM5946"/>
      <c r="AO5946"/>
      <c r="AP5946"/>
      <c r="AQ5946"/>
      <c r="AS5946"/>
      <c r="AT5946"/>
      <c r="AU5946"/>
      <c r="AW5946"/>
      <c r="AX5946"/>
      <c r="AY5946"/>
      <c r="BA5946"/>
      <c r="BB5946"/>
      <c r="BC5946"/>
      <c r="BE5946"/>
      <c r="BF5946"/>
      <c r="BG5946"/>
      <c r="BI5946"/>
      <c r="BJ5946"/>
      <c r="BK5946"/>
      <c r="BM5946"/>
      <c r="BN5946"/>
      <c r="BO5946"/>
    </row>
    <row r="5947" spans="1:67">
      <c r="A5947"/>
      <c r="B5947"/>
      <c r="C5947"/>
      <c r="E5947"/>
      <c r="F5947"/>
      <c r="G5947"/>
      <c r="I5947"/>
      <c r="J5947"/>
      <c r="K5947"/>
      <c r="M5947"/>
      <c r="N5947"/>
      <c r="O5947"/>
      <c r="Q5947"/>
      <c r="R5947"/>
      <c r="S5947"/>
      <c r="U5947"/>
      <c r="V5947"/>
      <c r="W5947"/>
      <c r="Y5947"/>
      <c r="Z5947"/>
      <c r="AA5947"/>
      <c r="AC5947"/>
      <c r="AD5947"/>
      <c r="AE5947"/>
      <c r="AG5947"/>
      <c r="AH5947"/>
      <c r="AI5947"/>
      <c r="AK5947"/>
      <c r="AL5947"/>
      <c r="AM5947"/>
      <c r="AO5947"/>
      <c r="AP5947"/>
      <c r="AQ5947"/>
      <c r="AS5947"/>
      <c r="AT5947"/>
      <c r="AU5947"/>
      <c r="AW5947"/>
      <c r="AX5947"/>
      <c r="AY5947"/>
      <c r="BA5947"/>
      <c r="BB5947"/>
      <c r="BC5947"/>
      <c r="BE5947"/>
      <c r="BF5947"/>
      <c r="BG5947"/>
      <c r="BI5947"/>
      <c r="BJ5947"/>
      <c r="BK5947"/>
      <c r="BM5947"/>
      <c r="BN5947"/>
      <c r="BO5947"/>
    </row>
    <row r="5948" spans="1:67">
      <c r="A5948"/>
      <c r="B5948"/>
      <c r="C5948"/>
      <c r="E5948"/>
      <c r="F5948"/>
      <c r="G5948"/>
      <c r="I5948"/>
      <c r="J5948"/>
      <c r="K5948"/>
      <c r="M5948"/>
      <c r="N5948"/>
      <c r="O5948"/>
      <c r="Q5948"/>
      <c r="R5948"/>
      <c r="S5948"/>
      <c r="U5948"/>
      <c r="V5948"/>
      <c r="W5948"/>
      <c r="Y5948"/>
      <c r="Z5948"/>
      <c r="AA5948"/>
      <c r="AC5948"/>
      <c r="AD5948"/>
      <c r="AE5948"/>
      <c r="AG5948"/>
      <c r="AH5948"/>
      <c r="AI5948"/>
      <c r="AK5948"/>
      <c r="AL5948"/>
      <c r="AM5948"/>
      <c r="AO5948"/>
      <c r="AP5948"/>
      <c r="AQ5948"/>
      <c r="AS5948"/>
      <c r="AT5948"/>
      <c r="AU5948"/>
      <c r="AW5948"/>
      <c r="AX5948"/>
      <c r="AY5948"/>
      <c r="BA5948"/>
      <c r="BB5948"/>
      <c r="BC5948"/>
      <c r="BE5948"/>
      <c r="BF5948"/>
      <c r="BG5948"/>
      <c r="BI5948"/>
      <c r="BJ5948"/>
      <c r="BK5948"/>
      <c r="BM5948"/>
      <c r="BN5948"/>
      <c r="BO5948"/>
    </row>
    <row r="5949" spans="1:67">
      <c r="A5949"/>
      <c r="B5949"/>
      <c r="C5949"/>
      <c r="E5949"/>
      <c r="F5949"/>
      <c r="G5949"/>
      <c r="I5949"/>
      <c r="J5949"/>
      <c r="K5949"/>
      <c r="M5949"/>
      <c r="N5949"/>
      <c r="O5949"/>
      <c r="Q5949"/>
      <c r="R5949"/>
      <c r="S5949"/>
      <c r="U5949"/>
      <c r="V5949"/>
      <c r="W5949"/>
      <c r="Y5949"/>
      <c r="Z5949"/>
      <c r="AA5949"/>
      <c r="AC5949"/>
      <c r="AD5949"/>
      <c r="AE5949"/>
      <c r="AG5949"/>
      <c r="AH5949"/>
      <c r="AI5949"/>
      <c r="AK5949"/>
      <c r="AL5949"/>
      <c r="AM5949"/>
      <c r="AO5949"/>
      <c r="AP5949"/>
      <c r="AQ5949"/>
      <c r="AS5949"/>
      <c r="AT5949"/>
      <c r="AU5949"/>
      <c r="AW5949"/>
      <c r="AX5949"/>
      <c r="AY5949"/>
      <c r="BA5949"/>
      <c r="BB5949"/>
      <c r="BC5949"/>
      <c r="BE5949"/>
      <c r="BF5949"/>
      <c r="BG5949"/>
      <c r="BI5949"/>
      <c r="BJ5949"/>
      <c r="BK5949"/>
      <c r="BM5949"/>
      <c r="BN5949"/>
      <c r="BO5949"/>
    </row>
    <row r="5950" spans="1:67">
      <c r="A5950"/>
      <c r="B5950"/>
      <c r="C5950"/>
      <c r="E5950"/>
      <c r="F5950"/>
      <c r="G5950"/>
      <c r="I5950"/>
      <c r="J5950"/>
      <c r="K5950"/>
      <c r="M5950"/>
      <c r="N5950"/>
      <c r="O5950"/>
      <c r="Q5950"/>
      <c r="R5950"/>
      <c r="S5950"/>
      <c r="U5950"/>
      <c r="V5950"/>
      <c r="W5950"/>
      <c r="Y5950"/>
      <c r="Z5950"/>
      <c r="AA5950"/>
      <c r="AC5950"/>
      <c r="AD5950"/>
      <c r="AE5950"/>
      <c r="AG5950"/>
      <c r="AH5950"/>
      <c r="AI5950"/>
      <c r="AK5950"/>
      <c r="AL5950"/>
      <c r="AM5950"/>
      <c r="AO5950"/>
      <c r="AP5950"/>
      <c r="AQ5950"/>
      <c r="AS5950"/>
      <c r="AT5950"/>
      <c r="AU5950"/>
      <c r="AW5950"/>
      <c r="AX5950"/>
      <c r="AY5950"/>
      <c r="BA5950"/>
      <c r="BB5950"/>
      <c r="BC5950"/>
      <c r="BE5950"/>
      <c r="BF5950"/>
      <c r="BG5950"/>
      <c r="BI5950"/>
      <c r="BJ5950"/>
      <c r="BK5950"/>
      <c r="BM5950"/>
      <c r="BN5950"/>
      <c r="BO5950"/>
    </row>
    <row r="5951" spans="1:67">
      <c r="A5951"/>
      <c r="B5951"/>
      <c r="C5951"/>
      <c r="E5951"/>
      <c r="F5951"/>
      <c r="G5951"/>
      <c r="I5951"/>
      <c r="J5951"/>
      <c r="K5951"/>
      <c r="M5951"/>
      <c r="N5951"/>
      <c r="O5951"/>
      <c r="Q5951"/>
      <c r="R5951"/>
      <c r="S5951"/>
      <c r="U5951"/>
      <c r="V5951"/>
      <c r="W5951"/>
      <c r="Y5951"/>
      <c r="Z5951"/>
      <c r="AA5951"/>
      <c r="AC5951"/>
      <c r="AD5951"/>
      <c r="AE5951"/>
      <c r="AG5951"/>
      <c r="AH5951"/>
      <c r="AI5951"/>
      <c r="AK5951"/>
      <c r="AL5951"/>
      <c r="AM5951"/>
      <c r="AO5951"/>
      <c r="AP5951"/>
      <c r="AQ5951"/>
      <c r="AS5951"/>
      <c r="AT5951"/>
      <c r="AU5951"/>
      <c r="AW5951"/>
      <c r="AX5951"/>
      <c r="AY5951"/>
      <c r="BA5951"/>
      <c r="BB5951"/>
      <c r="BC5951"/>
      <c r="BE5951"/>
      <c r="BF5951"/>
      <c r="BG5951"/>
      <c r="BI5951"/>
      <c r="BJ5951"/>
      <c r="BK5951"/>
      <c r="BM5951"/>
      <c r="BN5951"/>
      <c r="BO5951"/>
    </row>
    <row r="5952" spans="1:67">
      <c r="A5952"/>
      <c r="B5952"/>
      <c r="C5952"/>
      <c r="E5952"/>
      <c r="F5952"/>
      <c r="G5952"/>
      <c r="I5952"/>
      <c r="J5952"/>
      <c r="K5952"/>
      <c r="M5952"/>
      <c r="N5952"/>
      <c r="O5952"/>
      <c r="Q5952"/>
      <c r="R5952"/>
      <c r="S5952"/>
      <c r="U5952"/>
      <c r="V5952"/>
      <c r="W5952"/>
      <c r="Y5952"/>
      <c r="Z5952"/>
      <c r="AA5952"/>
      <c r="AC5952"/>
      <c r="AD5952"/>
      <c r="AE5952"/>
      <c r="AG5952"/>
      <c r="AH5952"/>
      <c r="AI5952"/>
      <c r="AK5952"/>
      <c r="AL5952"/>
      <c r="AM5952"/>
      <c r="AO5952"/>
      <c r="AP5952"/>
      <c r="AQ5952"/>
      <c r="AS5952"/>
      <c r="AT5952"/>
      <c r="AU5952"/>
      <c r="AW5952"/>
      <c r="AX5952"/>
      <c r="AY5952"/>
      <c r="BA5952"/>
      <c r="BB5952"/>
      <c r="BC5952"/>
      <c r="BE5952"/>
      <c r="BF5952"/>
      <c r="BG5952"/>
      <c r="BI5952"/>
      <c r="BJ5952"/>
      <c r="BK5952"/>
      <c r="BM5952"/>
      <c r="BN5952"/>
      <c r="BO5952"/>
    </row>
    <row r="5953" spans="1:67">
      <c r="A5953"/>
      <c r="B5953"/>
      <c r="C5953"/>
      <c r="E5953"/>
      <c r="F5953"/>
      <c r="G5953"/>
      <c r="I5953"/>
      <c r="J5953"/>
      <c r="K5953"/>
      <c r="M5953"/>
      <c r="N5953"/>
      <c r="O5953"/>
      <c r="Q5953"/>
      <c r="R5953"/>
      <c r="S5953"/>
      <c r="U5953"/>
      <c r="V5953"/>
      <c r="W5953"/>
      <c r="Y5953"/>
      <c r="Z5953"/>
      <c r="AA5953"/>
      <c r="AC5953"/>
      <c r="AD5953"/>
      <c r="AE5953"/>
      <c r="AG5953"/>
      <c r="AH5953"/>
      <c r="AI5953"/>
      <c r="AK5953"/>
      <c r="AL5953"/>
      <c r="AM5953"/>
      <c r="AO5953"/>
      <c r="AP5953"/>
      <c r="AQ5953"/>
      <c r="AS5953"/>
      <c r="AT5953"/>
      <c r="AU5953"/>
      <c r="AW5953"/>
      <c r="AX5953"/>
      <c r="AY5953"/>
      <c r="BA5953"/>
      <c r="BB5953"/>
      <c r="BC5953"/>
      <c r="BE5953"/>
      <c r="BF5953"/>
      <c r="BG5953"/>
      <c r="BI5953"/>
      <c r="BJ5953"/>
      <c r="BK5953"/>
      <c r="BM5953"/>
      <c r="BN5953"/>
      <c r="BO5953"/>
    </row>
    <row r="5954" spans="1:67">
      <c r="A5954"/>
      <c r="B5954"/>
      <c r="C5954"/>
      <c r="E5954"/>
      <c r="F5954"/>
      <c r="G5954"/>
      <c r="I5954"/>
      <c r="J5954"/>
      <c r="K5954"/>
      <c r="M5954"/>
      <c r="N5954"/>
      <c r="O5954"/>
      <c r="Q5954"/>
      <c r="R5954"/>
      <c r="S5954"/>
      <c r="U5954"/>
      <c r="V5954"/>
      <c r="W5954"/>
      <c r="Y5954"/>
      <c r="Z5954"/>
      <c r="AA5954"/>
      <c r="AC5954"/>
      <c r="AD5954"/>
      <c r="AE5954"/>
      <c r="AG5954"/>
      <c r="AH5954"/>
      <c r="AI5954"/>
      <c r="AK5954"/>
      <c r="AL5954"/>
      <c r="AM5954"/>
      <c r="AO5954"/>
      <c r="AP5954"/>
      <c r="AQ5954"/>
      <c r="AS5954"/>
      <c r="AT5954"/>
      <c r="AU5954"/>
      <c r="AW5954"/>
      <c r="AX5954"/>
      <c r="AY5954"/>
      <c r="BA5954"/>
      <c r="BB5954"/>
      <c r="BC5954"/>
      <c r="BE5954"/>
      <c r="BF5954"/>
      <c r="BG5954"/>
      <c r="BI5954"/>
      <c r="BJ5954"/>
      <c r="BK5954"/>
      <c r="BM5954"/>
      <c r="BN5954"/>
      <c r="BO5954"/>
    </row>
    <row r="5955" spans="1:67">
      <c r="A5955"/>
      <c r="B5955"/>
      <c r="C5955"/>
      <c r="E5955"/>
      <c r="F5955"/>
      <c r="G5955"/>
      <c r="I5955"/>
      <c r="J5955"/>
      <c r="K5955"/>
      <c r="M5955"/>
      <c r="N5955"/>
      <c r="O5955"/>
      <c r="Q5955"/>
      <c r="R5955"/>
      <c r="S5955"/>
      <c r="U5955"/>
      <c r="V5955"/>
      <c r="W5955"/>
      <c r="Y5955"/>
      <c r="Z5955"/>
      <c r="AA5955"/>
      <c r="AC5955"/>
      <c r="AD5955"/>
      <c r="AE5955"/>
      <c r="AG5955"/>
      <c r="AH5955"/>
      <c r="AI5955"/>
      <c r="AK5955"/>
      <c r="AL5955"/>
      <c r="AM5955"/>
      <c r="AO5955"/>
      <c r="AP5955"/>
      <c r="AQ5955"/>
      <c r="AS5955"/>
      <c r="AT5955"/>
      <c r="AU5955"/>
      <c r="AW5955"/>
      <c r="AX5955"/>
      <c r="AY5955"/>
      <c r="BA5955"/>
      <c r="BB5955"/>
      <c r="BC5955"/>
      <c r="BE5955"/>
      <c r="BF5955"/>
      <c r="BG5955"/>
      <c r="BI5955"/>
      <c r="BJ5955"/>
      <c r="BK5955"/>
      <c r="BM5955"/>
      <c r="BN5955"/>
      <c r="BO5955"/>
    </row>
    <row r="5956" spans="1:67">
      <c r="A5956"/>
      <c r="B5956"/>
      <c r="C5956"/>
      <c r="E5956"/>
      <c r="F5956"/>
      <c r="G5956"/>
      <c r="I5956"/>
      <c r="J5956"/>
      <c r="K5956"/>
      <c r="M5956"/>
      <c r="N5956"/>
      <c r="O5956"/>
      <c r="Q5956"/>
      <c r="R5956"/>
      <c r="S5956"/>
      <c r="U5956"/>
      <c r="V5956"/>
      <c r="W5956"/>
      <c r="Y5956"/>
      <c r="Z5956"/>
      <c r="AA5956"/>
      <c r="AC5956"/>
      <c r="AD5956"/>
      <c r="AE5956"/>
      <c r="AG5956"/>
      <c r="AH5956"/>
      <c r="AI5956"/>
      <c r="AK5956"/>
      <c r="AL5956"/>
      <c r="AM5956"/>
      <c r="AO5956"/>
      <c r="AP5956"/>
      <c r="AQ5956"/>
      <c r="AS5956"/>
      <c r="AT5956"/>
      <c r="AU5956"/>
      <c r="AW5956"/>
      <c r="AX5956"/>
      <c r="AY5956"/>
      <c r="BA5956"/>
      <c r="BB5956"/>
      <c r="BC5956"/>
      <c r="BE5956"/>
      <c r="BF5956"/>
      <c r="BG5956"/>
      <c r="BI5956"/>
      <c r="BJ5956"/>
      <c r="BK5956"/>
      <c r="BM5956"/>
      <c r="BN5956"/>
      <c r="BO5956"/>
    </row>
    <row r="5957" spans="1:67">
      <c r="A5957"/>
      <c r="B5957"/>
      <c r="C5957"/>
      <c r="E5957"/>
      <c r="F5957"/>
      <c r="G5957"/>
      <c r="I5957"/>
      <c r="J5957"/>
      <c r="K5957"/>
      <c r="M5957"/>
      <c r="N5957"/>
      <c r="O5957"/>
      <c r="Q5957"/>
      <c r="R5957"/>
      <c r="S5957"/>
      <c r="U5957"/>
      <c r="V5957"/>
      <c r="W5957"/>
      <c r="Y5957"/>
      <c r="Z5957"/>
      <c r="AA5957"/>
      <c r="AC5957"/>
      <c r="AD5957"/>
      <c r="AE5957"/>
      <c r="AG5957"/>
      <c r="AH5957"/>
      <c r="AI5957"/>
      <c r="AK5957"/>
      <c r="AL5957"/>
      <c r="AM5957"/>
      <c r="AO5957"/>
      <c r="AP5957"/>
      <c r="AQ5957"/>
      <c r="AS5957"/>
      <c r="AT5957"/>
      <c r="AU5957"/>
      <c r="AW5957"/>
      <c r="AX5957"/>
      <c r="AY5957"/>
      <c r="BA5957"/>
      <c r="BB5957"/>
      <c r="BC5957"/>
      <c r="BE5957"/>
      <c r="BF5957"/>
      <c r="BG5957"/>
      <c r="BI5957"/>
      <c r="BJ5957"/>
      <c r="BK5957"/>
      <c r="BM5957"/>
      <c r="BN5957"/>
      <c r="BO5957"/>
    </row>
    <row r="5958" spans="1:67">
      <c r="A5958"/>
      <c r="B5958"/>
      <c r="C5958"/>
      <c r="E5958"/>
      <c r="F5958"/>
      <c r="G5958"/>
      <c r="I5958"/>
      <c r="J5958"/>
      <c r="K5958"/>
      <c r="M5958"/>
      <c r="N5958"/>
      <c r="O5958"/>
      <c r="Q5958"/>
      <c r="R5958"/>
      <c r="S5958"/>
      <c r="U5958"/>
      <c r="V5958"/>
      <c r="W5958"/>
      <c r="Y5958"/>
      <c r="Z5958"/>
      <c r="AA5958"/>
      <c r="AC5958"/>
      <c r="AD5958"/>
      <c r="AE5958"/>
      <c r="AG5958"/>
      <c r="AH5958"/>
      <c r="AI5958"/>
      <c r="AK5958"/>
      <c r="AL5958"/>
      <c r="AM5958"/>
      <c r="AO5958"/>
      <c r="AP5958"/>
      <c r="AQ5958"/>
      <c r="AS5958"/>
      <c r="AT5958"/>
      <c r="AU5958"/>
      <c r="AW5958"/>
      <c r="AX5958"/>
      <c r="AY5958"/>
      <c r="BA5958"/>
      <c r="BB5958"/>
      <c r="BC5958"/>
      <c r="BE5958"/>
      <c r="BF5958"/>
      <c r="BG5958"/>
      <c r="BI5958"/>
      <c r="BJ5958"/>
      <c r="BK5958"/>
      <c r="BM5958"/>
      <c r="BN5958"/>
      <c r="BO5958"/>
    </row>
    <row r="5959" spans="1:67">
      <c r="A5959"/>
      <c r="B5959"/>
      <c r="C5959"/>
      <c r="E5959"/>
      <c r="F5959"/>
      <c r="G5959"/>
      <c r="I5959"/>
      <c r="J5959"/>
      <c r="K5959"/>
      <c r="M5959"/>
      <c r="N5959"/>
      <c r="O5959"/>
      <c r="Q5959"/>
      <c r="R5959"/>
      <c r="S5959"/>
      <c r="U5959"/>
      <c r="V5959"/>
      <c r="W5959"/>
      <c r="Y5959"/>
      <c r="Z5959"/>
      <c r="AA5959"/>
      <c r="AC5959"/>
      <c r="AD5959"/>
      <c r="AE5959"/>
      <c r="AG5959"/>
      <c r="AH5959"/>
      <c r="AI5959"/>
      <c r="AK5959"/>
      <c r="AL5959"/>
      <c r="AM5959"/>
      <c r="AO5959"/>
      <c r="AP5959"/>
      <c r="AQ5959"/>
      <c r="AS5959"/>
      <c r="AT5959"/>
      <c r="AU5959"/>
      <c r="AW5959"/>
      <c r="AX5959"/>
      <c r="AY5959"/>
      <c r="BA5959"/>
      <c r="BB5959"/>
      <c r="BC5959"/>
      <c r="BE5959"/>
      <c r="BF5959"/>
      <c r="BG5959"/>
      <c r="BI5959"/>
      <c r="BJ5959"/>
      <c r="BK5959"/>
      <c r="BM5959"/>
      <c r="BN5959"/>
      <c r="BO5959"/>
    </row>
    <row r="5960" spans="1:67">
      <c r="A5960"/>
      <c r="B5960"/>
      <c r="C5960"/>
      <c r="E5960"/>
      <c r="F5960"/>
      <c r="G5960"/>
      <c r="I5960"/>
      <c r="J5960"/>
      <c r="K5960"/>
      <c r="M5960"/>
      <c r="N5960"/>
      <c r="O5960"/>
      <c r="Q5960"/>
      <c r="R5960"/>
      <c r="S5960"/>
      <c r="U5960"/>
      <c r="V5960"/>
      <c r="W5960"/>
      <c r="Y5960"/>
      <c r="Z5960"/>
      <c r="AA5960"/>
      <c r="AC5960"/>
      <c r="AD5960"/>
      <c r="AE5960"/>
      <c r="AG5960"/>
      <c r="AH5960"/>
      <c r="AI5960"/>
      <c r="AK5960"/>
      <c r="AL5960"/>
      <c r="AM5960"/>
      <c r="AO5960"/>
      <c r="AP5960"/>
      <c r="AQ5960"/>
      <c r="AS5960"/>
      <c r="AT5960"/>
      <c r="AU5960"/>
      <c r="AW5960"/>
      <c r="AX5960"/>
      <c r="AY5960"/>
      <c r="BA5960"/>
      <c r="BB5960"/>
      <c r="BC5960"/>
      <c r="BE5960"/>
      <c r="BF5960"/>
      <c r="BG5960"/>
      <c r="BI5960"/>
      <c r="BJ5960"/>
      <c r="BK5960"/>
      <c r="BM5960"/>
      <c r="BN5960"/>
      <c r="BO5960"/>
    </row>
    <row r="5961" spans="1:67">
      <c r="A5961"/>
      <c r="B5961"/>
      <c r="C5961"/>
      <c r="E5961"/>
      <c r="F5961"/>
      <c r="G5961"/>
      <c r="I5961"/>
      <c r="J5961"/>
      <c r="K5961"/>
      <c r="M5961"/>
      <c r="N5961"/>
      <c r="O5961"/>
      <c r="Q5961"/>
      <c r="R5961"/>
      <c r="S5961"/>
      <c r="U5961"/>
      <c r="V5961"/>
      <c r="W5961"/>
      <c r="Y5961"/>
      <c r="Z5961"/>
      <c r="AA5961"/>
      <c r="AC5961"/>
      <c r="AD5961"/>
      <c r="AE5961"/>
      <c r="AG5961"/>
      <c r="AH5961"/>
      <c r="AI5961"/>
      <c r="AK5961"/>
      <c r="AL5961"/>
      <c r="AM5961"/>
      <c r="AO5961"/>
      <c r="AP5961"/>
      <c r="AQ5961"/>
      <c r="AS5961"/>
      <c r="AT5961"/>
      <c r="AU5961"/>
      <c r="AW5961"/>
      <c r="AX5961"/>
      <c r="AY5961"/>
      <c r="BA5961"/>
      <c r="BB5961"/>
      <c r="BC5961"/>
      <c r="BE5961"/>
      <c r="BF5961"/>
      <c r="BG5961"/>
      <c r="BI5961"/>
      <c r="BJ5961"/>
      <c r="BK5961"/>
      <c r="BM5961"/>
      <c r="BN5961"/>
      <c r="BO5961"/>
    </row>
    <row r="5962" spans="1:67">
      <c r="A5962"/>
      <c r="B5962"/>
      <c r="C5962"/>
      <c r="E5962"/>
      <c r="F5962"/>
      <c r="G5962"/>
      <c r="I5962"/>
      <c r="J5962"/>
      <c r="K5962"/>
      <c r="M5962"/>
      <c r="N5962"/>
      <c r="O5962"/>
      <c r="Q5962"/>
      <c r="R5962"/>
      <c r="S5962"/>
      <c r="U5962"/>
      <c r="V5962"/>
      <c r="W5962"/>
      <c r="Y5962"/>
      <c r="Z5962"/>
      <c r="AA5962"/>
      <c r="AC5962"/>
      <c r="AD5962"/>
      <c r="AE5962"/>
      <c r="AG5962"/>
      <c r="AH5962"/>
      <c r="AI5962"/>
      <c r="AK5962"/>
      <c r="AL5962"/>
      <c r="AM5962"/>
      <c r="AO5962"/>
      <c r="AP5962"/>
      <c r="AQ5962"/>
      <c r="AS5962"/>
      <c r="AT5962"/>
      <c r="AU5962"/>
      <c r="AW5962"/>
      <c r="AX5962"/>
      <c r="AY5962"/>
      <c r="BA5962"/>
      <c r="BB5962"/>
      <c r="BC5962"/>
      <c r="BE5962"/>
      <c r="BF5962"/>
      <c r="BG5962"/>
      <c r="BI5962"/>
      <c r="BJ5962"/>
      <c r="BK5962"/>
      <c r="BM5962"/>
      <c r="BN5962"/>
      <c r="BO5962"/>
    </row>
    <row r="5963" spans="1:67">
      <c r="A5963"/>
      <c r="B5963"/>
      <c r="C5963"/>
      <c r="E5963"/>
      <c r="F5963"/>
      <c r="G5963"/>
      <c r="I5963"/>
      <c r="J5963"/>
      <c r="K5963"/>
      <c r="M5963"/>
      <c r="N5963"/>
      <c r="O5963"/>
      <c r="Q5963"/>
      <c r="R5963"/>
      <c r="S5963"/>
      <c r="U5963"/>
      <c r="V5963"/>
      <c r="W5963"/>
      <c r="Y5963"/>
      <c r="Z5963"/>
      <c r="AA5963"/>
      <c r="AC5963"/>
      <c r="AD5963"/>
      <c r="AE5963"/>
      <c r="AG5963"/>
      <c r="AH5963"/>
      <c r="AI5963"/>
      <c r="AK5963"/>
      <c r="AL5963"/>
      <c r="AM5963"/>
      <c r="AO5963"/>
      <c r="AP5963"/>
      <c r="AQ5963"/>
      <c r="AS5963"/>
      <c r="AT5963"/>
      <c r="AU5963"/>
      <c r="AW5963"/>
      <c r="AX5963"/>
      <c r="AY5963"/>
      <c r="BA5963"/>
      <c r="BB5963"/>
      <c r="BC5963"/>
      <c r="BE5963"/>
      <c r="BF5963"/>
      <c r="BG5963"/>
      <c r="BI5963"/>
      <c r="BJ5963"/>
      <c r="BK5963"/>
      <c r="BM5963"/>
      <c r="BN5963"/>
      <c r="BO5963"/>
    </row>
    <row r="5964" spans="1:67">
      <c r="A5964"/>
      <c r="B5964"/>
      <c r="C5964"/>
      <c r="E5964"/>
      <c r="F5964"/>
      <c r="G5964"/>
      <c r="I5964"/>
      <c r="J5964"/>
      <c r="K5964"/>
      <c r="M5964"/>
      <c r="N5964"/>
      <c r="O5964"/>
      <c r="Q5964"/>
      <c r="R5964"/>
      <c r="S5964"/>
      <c r="U5964"/>
      <c r="V5964"/>
      <c r="W5964"/>
      <c r="Y5964"/>
      <c r="Z5964"/>
      <c r="AA5964"/>
      <c r="AC5964"/>
      <c r="AD5964"/>
      <c r="AE5964"/>
      <c r="AG5964"/>
      <c r="AH5964"/>
      <c r="AI5964"/>
      <c r="AK5964"/>
      <c r="AL5964"/>
      <c r="AM5964"/>
      <c r="AO5964"/>
      <c r="AP5964"/>
      <c r="AQ5964"/>
      <c r="AS5964"/>
      <c r="AT5964"/>
      <c r="AU5964"/>
      <c r="AW5964"/>
      <c r="AX5964"/>
      <c r="AY5964"/>
      <c r="BA5964"/>
      <c r="BB5964"/>
      <c r="BC5964"/>
      <c r="BE5964"/>
      <c r="BF5964"/>
      <c r="BG5964"/>
      <c r="BI5964"/>
      <c r="BJ5964"/>
      <c r="BK5964"/>
      <c r="BM5964"/>
      <c r="BN5964"/>
      <c r="BO5964"/>
    </row>
    <row r="5965" spans="1:67">
      <c r="A5965"/>
      <c r="B5965"/>
      <c r="C5965"/>
      <c r="E5965"/>
      <c r="F5965"/>
      <c r="G5965"/>
      <c r="I5965"/>
      <c r="J5965"/>
      <c r="K5965"/>
      <c r="M5965"/>
      <c r="N5965"/>
      <c r="O5965"/>
      <c r="Q5965"/>
      <c r="R5965"/>
      <c r="S5965"/>
      <c r="U5965"/>
      <c r="V5965"/>
      <c r="W5965"/>
      <c r="Y5965"/>
      <c r="Z5965"/>
      <c r="AA5965"/>
      <c r="AC5965"/>
      <c r="AD5965"/>
      <c r="AE5965"/>
      <c r="AG5965"/>
      <c r="AH5965"/>
      <c r="AI5965"/>
      <c r="AK5965"/>
      <c r="AL5965"/>
      <c r="AM5965"/>
      <c r="AO5965"/>
      <c r="AP5965"/>
      <c r="AQ5965"/>
      <c r="AS5965"/>
      <c r="AT5965"/>
      <c r="AU5965"/>
      <c r="AW5965"/>
      <c r="AX5965"/>
      <c r="AY5965"/>
      <c r="BA5965"/>
      <c r="BB5965"/>
      <c r="BC5965"/>
      <c r="BE5965"/>
      <c r="BF5965"/>
      <c r="BG5965"/>
      <c r="BI5965"/>
      <c r="BJ5965"/>
      <c r="BK5965"/>
      <c r="BM5965"/>
      <c r="BN5965"/>
      <c r="BO5965"/>
    </row>
    <row r="5966" spans="1:67">
      <c r="A5966"/>
      <c r="B5966"/>
      <c r="C5966"/>
      <c r="E5966"/>
      <c r="F5966"/>
      <c r="G5966"/>
      <c r="I5966"/>
      <c r="J5966"/>
      <c r="K5966"/>
      <c r="M5966"/>
      <c r="N5966"/>
      <c r="O5966"/>
      <c r="Q5966"/>
      <c r="R5966"/>
      <c r="S5966"/>
      <c r="U5966"/>
      <c r="V5966"/>
      <c r="W5966"/>
      <c r="Y5966"/>
      <c r="Z5966"/>
      <c r="AA5966"/>
      <c r="AC5966"/>
      <c r="AD5966"/>
      <c r="AE5966"/>
      <c r="AG5966"/>
      <c r="AH5966"/>
      <c r="AI5966"/>
      <c r="AK5966"/>
      <c r="AL5966"/>
      <c r="AM5966"/>
      <c r="AO5966"/>
      <c r="AP5966"/>
      <c r="AQ5966"/>
      <c r="AS5966"/>
      <c r="AT5966"/>
      <c r="AU5966"/>
      <c r="AW5966"/>
      <c r="AX5966"/>
      <c r="AY5966"/>
      <c r="BA5966"/>
      <c r="BB5966"/>
      <c r="BC5966"/>
      <c r="BE5966"/>
      <c r="BF5966"/>
      <c r="BG5966"/>
      <c r="BI5966"/>
      <c r="BJ5966"/>
      <c r="BK5966"/>
      <c r="BM5966"/>
      <c r="BN5966"/>
      <c r="BO5966"/>
    </row>
    <row r="5967" spans="1:67">
      <c r="A5967"/>
      <c r="B5967"/>
      <c r="C5967"/>
      <c r="E5967"/>
      <c r="F5967"/>
      <c r="G5967"/>
      <c r="I5967"/>
      <c r="J5967"/>
      <c r="K5967"/>
      <c r="M5967"/>
      <c r="N5967"/>
      <c r="O5967"/>
      <c r="Q5967"/>
      <c r="R5967"/>
      <c r="S5967"/>
      <c r="U5967"/>
      <c r="V5967"/>
      <c r="W5967"/>
      <c r="Y5967"/>
      <c r="Z5967"/>
      <c r="AA5967"/>
      <c r="AC5967"/>
      <c r="AD5967"/>
      <c r="AE5967"/>
      <c r="AG5967"/>
      <c r="AH5967"/>
      <c r="AI5967"/>
      <c r="AK5967"/>
      <c r="AL5967"/>
      <c r="AM5967"/>
      <c r="AO5967"/>
      <c r="AP5967"/>
      <c r="AQ5967"/>
      <c r="AS5967"/>
      <c r="AT5967"/>
      <c r="AU5967"/>
      <c r="AW5967"/>
      <c r="AX5967"/>
      <c r="AY5967"/>
      <c r="BA5967"/>
      <c r="BB5967"/>
      <c r="BC5967"/>
      <c r="BE5967"/>
      <c r="BF5967"/>
      <c r="BG5967"/>
      <c r="BI5967"/>
      <c r="BJ5967"/>
      <c r="BK5967"/>
      <c r="BM5967"/>
      <c r="BN5967"/>
      <c r="BO5967"/>
    </row>
    <row r="5968" spans="1:67">
      <c r="A5968"/>
      <c r="B5968"/>
      <c r="C5968"/>
      <c r="E5968"/>
      <c r="F5968"/>
      <c r="G5968"/>
      <c r="I5968"/>
      <c r="J5968"/>
      <c r="K5968"/>
      <c r="M5968"/>
      <c r="N5968"/>
      <c r="O5968"/>
      <c r="Q5968"/>
      <c r="R5968"/>
      <c r="S5968"/>
      <c r="U5968"/>
      <c r="V5968"/>
      <c r="W5968"/>
      <c r="Y5968"/>
      <c r="Z5968"/>
      <c r="AA5968"/>
      <c r="AC5968"/>
      <c r="AD5968"/>
      <c r="AE5968"/>
      <c r="AG5968"/>
      <c r="AH5968"/>
      <c r="AI5968"/>
      <c r="AK5968"/>
      <c r="AL5968"/>
      <c r="AM5968"/>
      <c r="AO5968"/>
      <c r="AP5968"/>
      <c r="AQ5968"/>
      <c r="AS5968"/>
      <c r="AT5968"/>
      <c r="AU5968"/>
      <c r="AW5968"/>
      <c r="AX5968"/>
      <c r="AY5968"/>
      <c r="BA5968"/>
      <c r="BB5968"/>
      <c r="BC5968"/>
      <c r="BE5968"/>
      <c r="BF5968"/>
      <c r="BG5968"/>
      <c r="BI5968"/>
      <c r="BJ5968"/>
      <c r="BK5968"/>
      <c r="BM5968"/>
      <c r="BN5968"/>
      <c r="BO5968"/>
    </row>
    <row r="5969" spans="1:67">
      <c r="A5969"/>
      <c r="B5969"/>
      <c r="C5969"/>
      <c r="E5969"/>
      <c r="F5969"/>
      <c r="G5969"/>
      <c r="I5969"/>
      <c r="J5969"/>
      <c r="K5969"/>
      <c r="M5969"/>
      <c r="N5969"/>
      <c r="O5969"/>
      <c r="Q5969"/>
      <c r="R5969"/>
      <c r="S5969"/>
      <c r="U5969"/>
      <c r="V5969"/>
      <c r="W5969"/>
      <c r="Y5969"/>
      <c r="Z5969"/>
      <c r="AA5969"/>
      <c r="AC5969"/>
      <c r="AD5969"/>
      <c r="AE5969"/>
      <c r="AG5969"/>
      <c r="AH5969"/>
      <c r="AI5969"/>
      <c r="AK5969"/>
      <c r="AL5969"/>
      <c r="AM5969"/>
      <c r="AO5969"/>
      <c r="AP5969"/>
      <c r="AQ5969"/>
      <c r="AS5969"/>
      <c r="AT5969"/>
      <c r="AU5969"/>
      <c r="AW5969"/>
      <c r="AX5969"/>
      <c r="AY5969"/>
      <c r="BA5969"/>
      <c r="BB5969"/>
      <c r="BC5969"/>
      <c r="BE5969"/>
      <c r="BF5969"/>
      <c r="BG5969"/>
      <c r="BI5969"/>
      <c r="BJ5969"/>
      <c r="BK5969"/>
      <c r="BM5969"/>
      <c r="BN5969"/>
      <c r="BO5969"/>
    </row>
    <row r="5970" spans="1:67">
      <c r="A5970"/>
      <c r="B5970"/>
      <c r="C5970"/>
      <c r="E5970"/>
      <c r="F5970"/>
      <c r="G5970"/>
      <c r="I5970"/>
      <c r="J5970"/>
      <c r="K5970"/>
      <c r="M5970"/>
      <c r="N5970"/>
      <c r="O5970"/>
      <c r="Q5970"/>
      <c r="R5970"/>
      <c r="S5970"/>
      <c r="U5970"/>
      <c r="V5970"/>
      <c r="W5970"/>
      <c r="Y5970"/>
      <c r="Z5970"/>
      <c r="AA5970"/>
      <c r="AC5970"/>
      <c r="AD5970"/>
      <c r="AE5970"/>
      <c r="AG5970"/>
      <c r="AH5970"/>
      <c r="AI5970"/>
      <c r="AK5970"/>
      <c r="AL5970"/>
      <c r="AM5970"/>
      <c r="AO5970"/>
      <c r="AP5970"/>
      <c r="AQ5970"/>
      <c r="AS5970"/>
      <c r="AT5970"/>
      <c r="AU5970"/>
      <c r="AW5970"/>
      <c r="AX5970"/>
      <c r="AY5970"/>
      <c r="BA5970"/>
      <c r="BB5970"/>
      <c r="BC5970"/>
      <c r="BE5970"/>
      <c r="BF5970"/>
      <c r="BG5970"/>
      <c r="BI5970"/>
      <c r="BJ5970"/>
      <c r="BK5970"/>
      <c r="BM5970"/>
      <c r="BN5970"/>
      <c r="BO5970"/>
    </row>
    <row r="5971" spans="1:67">
      <c r="A5971"/>
      <c r="B5971"/>
      <c r="C5971"/>
      <c r="E5971"/>
      <c r="F5971"/>
      <c r="G5971"/>
      <c r="I5971"/>
      <c r="J5971"/>
      <c r="K5971"/>
      <c r="M5971"/>
      <c r="N5971"/>
      <c r="O5971"/>
      <c r="Q5971"/>
      <c r="R5971"/>
      <c r="S5971"/>
      <c r="U5971"/>
      <c r="V5971"/>
      <c r="W5971"/>
      <c r="Y5971"/>
      <c r="Z5971"/>
      <c r="AA5971"/>
      <c r="AC5971"/>
      <c r="AD5971"/>
      <c r="AE5971"/>
      <c r="AG5971"/>
      <c r="AH5971"/>
      <c r="AI5971"/>
      <c r="AK5971"/>
      <c r="AL5971"/>
      <c r="AM5971"/>
      <c r="AO5971"/>
      <c r="AP5971"/>
      <c r="AQ5971"/>
      <c r="AS5971"/>
      <c r="AT5971"/>
      <c r="AU5971"/>
      <c r="AW5971"/>
      <c r="AX5971"/>
      <c r="AY5971"/>
      <c r="BA5971"/>
      <c r="BB5971"/>
      <c r="BC5971"/>
      <c r="BE5971"/>
      <c r="BF5971"/>
      <c r="BG5971"/>
      <c r="BI5971"/>
      <c r="BJ5971"/>
      <c r="BK5971"/>
      <c r="BM5971"/>
      <c r="BN5971"/>
      <c r="BO5971"/>
    </row>
    <row r="5972" spans="1:67">
      <c r="A5972"/>
      <c r="B5972"/>
      <c r="C5972"/>
      <c r="E5972"/>
      <c r="F5972"/>
      <c r="G5972"/>
      <c r="I5972"/>
      <c r="J5972"/>
      <c r="K5972"/>
      <c r="M5972"/>
      <c r="N5972"/>
      <c r="O5972"/>
      <c r="Q5972"/>
      <c r="R5972"/>
      <c r="S5972"/>
      <c r="U5972"/>
      <c r="V5972"/>
      <c r="W5972"/>
      <c r="Y5972"/>
      <c r="Z5972"/>
      <c r="AA5972"/>
      <c r="AC5972"/>
      <c r="AD5972"/>
      <c r="AE5972"/>
      <c r="AG5972"/>
      <c r="AH5972"/>
      <c r="AI5972"/>
      <c r="AK5972"/>
      <c r="AL5972"/>
      <c r="AM5972"/>
      <c r="AO5972"/>
      <c r="AP5972"/>
      <c r="AQ5972"/>
      <c r="AS5972"/>
      <c r="AT5972"/>
      <c r="AU5972"/>
      <c r="AW5972"/>
      <c r="AX5972"/>
      <c r="AY5972"/>
      <c r="BA5972"/>
      <c r="BB5972"/>
      <c r="BC5972"/>
      <c r="BE5972"/>
      <c r="BF5972"/>
      <c r="BG5972"/>
      <c r="BI5972"/>
      <c r="BJ5972"/>
      <c r="BK5972"/>
      <c r="BM5972"/>
      <c r="BN5972"/>
      <c r="BO5972"/>
    </row>
    <row r="5973" spans="1:67">
      <c r="A5973"/>
      <c r="B5973"/>
      <c r="C5973"/>
      <c r="E5973"/>
      <c r="F5973"/>
      <c r="G5973"/>
      <c r="I5973"/>
      <c r="J5973"/>
      <c r="K5973"/>
      <c r="M5973"/>
      <c r="N5973"/>
      <c r="O5973"/>
      <c r="Q5973"/>
      <c r="R5973"/>
      <c r="S5973"/>
      <c r="U5973"/>
      <c r="V5973"/>
      <c r="W5973"/>
      <c r="Y5973"/>
      <c r="Z5973"/>
      <c r="AA5973"/>
      <c r="AC5973"/>
      <c r="AD5973"/>
      <c r="AE5973"/>
      <c r="AG5973"/>
      <c r="AH5973"/>
      <c r="AI5973"/>
      <c r="AK5973"/>
      <c r="AL5973"/>
      <c r="AM5973"/>
      <c r="AO5973"/>
      <c r="AP5973"/>
      <c r="AQ5973"/>
      <c r="AS5973"/>
      <c r="AT5973"/>
      <c r="AU5973"/>
      <c r="AW5973"/>
      <c r="AX5973"/>
      <c r="AY5973"/>
      <c r="BA5973"/>
      <c r="BB5973"/>
      <c r="BC5973"/>
      <c r="BE5973"/>
      <c r="BF5973"/>
      <c r="BG5973"/>
      <c r="BI5973"/>
      <c r="BJ5973"/>
      <c r="BK5973"/>
      <c r="BM5973"/>
      <c r="BN5973"/>
      <c r="BO5973"/>
    </row>
    <row r="5974" spans="1:67">
      <c r="A5974"/>
      <c r="B5974"/>
      <c r="C5974"/>
      <c r="E5974"/>
      <c r="F5974"/>
      <c r="G5974"/>
      <c r="I5974"/>
      <c r="J5974"/>
      <c r="K5974"/>
      <c r="M5974"/>
      <c r="N5974"/>
      <c r="O5974"/>
      <c r="Q5974"/>
      <c r="R5974"/>
      <c r="S5974"/>
      <c r="U5974"/>
      <c r="V5974"/>
      <c r="W5974"/>
      <c r="Y5974"/>
      <c r="Z5974"/>
      <c r="AA5974"/>
      <c r="AC5974"/>
      <c r="AD5974"/>
      <c r="AE5974"/>
      <c r="AG5974"/>
      <c r="AH5974"/>
      <c r="AI5974"/>
      <c r="AK5974"/>
      <c r="AL5974"/>
      <c r="AM5974"/>
      <c r="AO5974"/>
      <c r="AP5974"/>
      <c r="AQ5974"/>
      <c r="AS5974"/>
      <c r="AT5974"/>
      <c r="AU5974"/>
      <c r="AW5974"/>
      <c r="AX5974"/>
      <c r="AY5974"/>
      <c r="BA5974"/>
      <c r="BB5974"/>
      <c r="BC5974"/>
      <c r="BE5974"/>
      <c r="BF5974"/>
      <c r="BG5974"/>
      <c r="BI5974"/>
      <c r="BJ5974"/>
      <c r="BK5974"/>
      <c r="BM5974"/>
      <c r="BN5974"/>
      <c r="BO5974"/>
    </row>
    <row r="5975" spans="1:67">
      <c r="A5975"/>
      <c r="B5975"/>
      <c r="C5975"/>
      <c r="E5975"/>
      <c r="F5975"/>
      <c r="G5975"/>
      <c r="I5975"/>
      <c r="J5975"/>
      <c r="K5975"/>
      <c r="M5975"/>
      <c r="N5975"/>
      <c r="O5975"/>
      <c r="Q5975"/>
      <c r="R5975"/>
      <c r="S5975"/>
      <c r="U5975"/>
      <c r="V5975"/>
      <c r="W5975"/>
      <c r="Y5975"/>
      <c r="Z5975"/>
      <c r="AA5975"/>
      <c r="AC5975"/>
      <c r="AD5975"/>
      <c r="AE5975"/>
      <c r="AG5975"/>
      <c r="AH5975"/>
      <c r="AI5975"/>
      <c r="AK5975"/>
      <c r="AL5975"/>
      <c r="AM5975"/>
      <c r="AO5975"/>
      <c r="AP5975"/>
      <c r="AQ5975"/>
      <c r="AS5975"/>
      <c r="AT5975"/>
      <c r="AU5975"/>
      <c r="AW5975"/>
      <c r="AX5975"/>
      <c r="AY5975"/>
      <c r="BA5975"/>
      <c r="BB5975"/>
      <c r="BC5975"/>
      <c r="BE5975"/>
      <c r="BF5975"/>
      <c r="BG5975"/>
      <c r="BI5975"/>
      <c r="BJ5975"/>
      <c r="BK5975"/>
      <c r="BM5975"/>
      <c r="BN5975"/>
      <c r="BO5975"/>
    </row>
    <row r="5976" spans="1:67">
      <c r="A5976"/>
      <c r="B5976"/>
      <c r="C5976"/>
      <c r="E5976"/>
      <c r="F5976"/>
      <c r="G5976"/>
      <c r="I5976"/>
      <c r="J5976"/>
      <c r="K5976"/>
      <c r="M5976"/>
      <c r="N5976"/>
      <c r="O5976"/>
      <c r="Q5976"/>
      <c r="R5976"/>
      <c r="S5976"/>
      <c r="U5976"/>
      <c r="V5976"/>
      <c r="W5976"/>
      <c r="Y5976"/>
      <c r="Z5976"/>
      <c r="AA5976"/>
      <c r="AC5976"/>
      <c r="AD5976"/>
      <c r="AE5976"/>
      <c r="AG5976"/>
      <c r="AH5976"/>
      <c r="AI5976"/>
      <c r="AK5976"/>
      <c r="AL5976"/>
      <c r="AM5976"/>
      <c r="AO5976"/>
      <c r="AP5976"/>
      <c r="AQ5976"/>
      <c r="AS5976"/>
      <c r="AT5976"/>
      <c r="AU5976"/>
      <c r="AW5976"/>
      <c r="AX5976"/>
      <c r="AY5976"/>
      <c r="BA5976"/>
      <c r="BB5976"/>
      <c r="BC5976"/>
      <c r="BE5976"/>
      <c r="BF5976"/>
      <c r="BG5976"/>
      <c r="BI5976"/>
      <c r="BJ5976"/>
      <c r="BK5976"/>
      <c r="BM5976"/>
      <c r="BN5976"/>
      <c r="BO5976"/>
    </row>
    <row r="5977" spans="1:67">
      <c r="A5977"/>
      <c r="B5977"/>
      <c r="C5977"/>
      <c r="E5977"/>
      <c r="F5977"/>
      <c r="G5977"/>
      <c r="I5977"/>
      <c r="J5977"/>
      <c r="K5977"/>
      <c r="M5977"/>
      <c r="N5977"/>
      <c r="O5977"/>
      <c r="Q5977"/>
      <c r="R5977"/>
      <c r="S5977"/>
      <c r="U5977"/>
      <c r="V5977"/>
      <c r="W5977"/>
      <c r="Y5977"/>
      <c r="Z5977"/>
      <c r="AA5977"/>
      <c r="AC5977"/>
      <c r="AD5977"/>
      <c r="AE5977"/>
      <c r="AG5977"/>
      <c r="AH5977"/>
      <c r="AI5977"/>
      <c r="AK5977"/>
      <c r="AL5977"/>
      <c r="AM5977"/>
      <c r="AO5977"/>
      <c r="AP5977"/>
      <c r="AQ5977"/>
      <c r="AS5977"/>
      <c r="AT5977"/>
      <c r="AU5977"/>
      <c r="AW5977"/>
      <c r="AX5977"/>
      <c r="AY5977"/>
      <c r="BA5977"/>
      <c r="BB5977"/>
      <c r="BC5977"/>
      <c r="BE5977"/>
      <c r="BF5977"/>
      <c r="BG5977"/>
      <c r="BI5977"/>
      <c r="BJ5977"/>
      <c r="BK5977"/>
      <c r="BM5977"/>
      <c r="BN5977"/>
      <c r="BO5977"/>
    </row>
    <row r="5978" spans="1:67">
      <c r="A5978"/>
      <c r="B5978"/>
      <c r="C5978"/>
      <c r="E5978"/>
      <c r="F5978"/>
      <c r="G5978"/>
      <c r="I5978"/>
      <c r="J5978"/>
      <c r="K5978"/>
      <c r="M5978"/>
      <c r="N5978"/>
      <c r="O5978"/>
      <c r="Q5978"/>
      <c r="R5978"/>
      <c r="S5978"/>
      <c r="U5978"/>
      <c r="V5978"/>
      <c r="W5978"/>
      <c r="Y5978"/>
      <c r="Z5978"/>
      <c r="AA5978"/>
      <c r="AC5978"/>
      <c r="AD5978"/>
      <c r="AE5978"/>
      <c r="AG5978"/>
      <c r="AH5978"/>
      <c r="AI5978"/>
      <c r="AK5978"/>
      <c r="AL5978"/>
      <c r="AM5978"/>
      <c r="AO5978"/>
      <c r="AP5978"/>
      <c r="AQ5978"/>
      <c r="AS5978"/>
      <c r="AT5978"/>
      <c r="AU5978"/>
      <c r="AW5978"/>
      <c r="AX5978"/>
      <c r="AY5978"/>
      <c r="BA5978"/>
      <c r="BB5978"/>
      <c r="BC5978"/>
      <c r="BE5978"/>
      <c r="BF5978"/>
      <c r="BG5978"/>
      <c r="BI5978"/>
      <c r="BJ5978"/>
      <c r="BK5978"/>
      <c r="BM5978"/>
      <c r="BN5978"/>
      <c r="BO5978"/>
    </row>
    <row r="5979" spans="1:67">
      <c r="A5979"/>
      <c r="B5979"/>
      <c r="C5979"/>
      <c r="E5979"/>
      <c r="F5979"/>
      <c r="G5979"/>
      <c r="I5979"/>
      <c r="J5979"/>
      <c r="K5979"/>
      <c r="M5979"/>
      <c r="N5979"/>
      <c r="O5979"/>
      <c r="Q5979"/>
      <c r="R5979"/>
      <c r="S5979"/>
      <c r="U5979"/>
      <c r="V5979"/>
      <c r="W5979"/>
      <c r="Y5979"/>
      <c r="Z5979"/>
      <c r="AA5979"/>
      <c r="AC5979"/>
      <c r="AD5979"/>
      <c r="AE5979"/>
      <c r="AG5979"/>
      <c r="AH5979"/>
      <c r="AI5979"/>
      <c r="AK5979"/>
      <c r="AL5979"/>
      <c r="AM5979"/>
      <c r="AO5979"/>
      <c r="AP5979"/>
      <c r="AQ5979"/>
      <c r="AS5979"/>
      <c r="AT5979"/>
      <c r="AU5979"/>
      <c r="AW5979"/>
      <c r="AX5979"/>
      <c r="AY5979"/>
      <c r="BA5979"/>
      <c r="BB5979"/>
      <c r="BC5979"/>
      <c r="BE5979"/>
      <c r="BF5979"/>
      <c r="BG5979"/>
      <c r="BI5979"/>
      <c r="BJ5979"/>
      <c r="BK5979"/>
      <c r="BM5979"/>
      <c r="BN5979"/>
      <c r="BO5979"/>
    </row>
    <row r="5980" spans="1:67">
      <c r="A5980"/>
      <c r="B5980"/>
      <c r="C5980"/>
      <c r="E5980"/>
      <c r="F5980"/>
      <c r="G5980"/>
      <c r="I5980"/>
      <c r="J5980"/>
      <c r="K5980"/>
      <c r="M5980"/>
      <c r="N5980"/>
      <c r="O5980"/>
      <c r="Q5980"/>
      <c r="R5980"/>
      <c r="S5980"/>
      <c r="U5980"/>
      <c r="V5980"/>
      <c r="W5980"/>
      <c r="Y5980"/>
      <c r="Z5980"/>
      <c r="AA5980"/>
      <c r="AC5980"/>
      <c r="AD5980"/>
      <c r="AE5980"/>
      <c r="AG5980"/>
      <c r="AH5980"/>
      <c r="AI5980"/>
      <c r="AK5980"/>
      <c r="AL5980"/>
      <c r="AM5980"/>
      <c r="AO5980"/>
      <c r="AP5980"/>
      <c r="AQ5980"/>
      <c r="AS5980"/>
      <c r="AT5980"/>
      <c r="AU5980"/>
      <c r="AW5980"/>
      <c r="AX5980"/>
      <c r="AY5980"/>
      <c r="BA5980"/>
      <c r="BB5980"/>
      <c r="BC5980"/>
      <c r="BE5980"/>
      <c r="BF5980"/>
      <c r="BG5980"/>
      <c r="BI5980"/>
      <c r="BJ5980"/>
      <c r="BK5980"/>
      <c r="BM5980"/>
      <c r="BN5980"/>
      <c r="BO5980"/>
    </row>
    <row r="5981" spans="1:67">
      <c r="A5981"/>
      <c r="B5981"/>
      <c r="C5981"/>
      <c r="E5981"/>
      <c r="F5981"/>
      <c r="G5981"/>
      <c r="I5981"/>
      <c r="J5981"/>
      <c r="K5981"/>
      <c r="M5981"/>
      <c r="N5981"/>
      <c r="O5981"/>
      <c r="Q5981"/>
      <c r="R5981"/>
      <c r="S5981"/>
      <c r="U5981"/>
      <c r="V5981"/>
      <c r="W5981"/>
      <c r="Y5981"/>
      <c r="Z5981"/>
      <c r="AA5981"/>
      <c r="AC5981"/>
      <c r="AD5981"/>
      <c r="AE5981"/>
      <c r="AG5981"/>
      <c r="AH5981"/>
      <c r="AI5981"/>
      <c r="AK5981"/>
      <c r="AL5981"/>
      <c r="AM5981"/>
      <c r="AO5981"/>
      <c r="AP5981"/>
      <c r="AQ5981"/>
      <c r="AS5981"/>
      <c r="AT5981"/>
      <c r="AU5981"/>
      <c r="AW5981"/>
      <c r="AX5981"/>
      <c r="AY5981"/>
      <c r="BA5981"/>
      <c r="BB5981"/>
      <c r="BC5981"/>
      <c r="BE5981"/>
      <c r="BF5981"/>
      <c r="BG5981"/>
      <c r="BI5981"/>
      <c r="BJ5981"/>
      <c r="BK5981"/>
      <c r="BM5981"/>
      <c r="BN5981"/>
      <c r="BO5981"/>
    </row>
    <row r="5982" spans="1:67">
      <c r="A5982"/>
      <c r="B5982"/>
      <c r="C5982"/>
      <c r="E5982"/>
      <c r="F5982"/>
      <c r="G5982"/>
      <c r="I5982"/>
      <c r="J5982"/>
      <c r="K5982"/>
      <c r="M5982"/>
      <c r="N5982"/>
      <c r="O5982"/>
      <c r="Q5982"/>
      <c r="R5982"/>
      <c r="S5982"/>
      <c r="U5982"/>
      <c r="V5982"/>
      <c r="W5982"/>
      <c r="Y5982"/>
      <c r="Z5982"/>
      <c r="AA5982"/>
      <c r="AC5982"/>
      <c r="AD5982"/>
      <c r="AE5982"/>
      <c r="AG5982"/>
      <c r="AH5982"/>
      <c r="AI5982"/>
      <c r="AK5982"/>
      <c r="AL5982"/>
      <c r="AM5982"/>
      <c r="AO5982"/>
      <c r="AP5982"/>
      <c r="AQ5982"/>
      <c r="AS5982"/>
      <c r="AT5982"/>
      <c r="AU5982"/>
      <c r="AW5982"/>
      <c r="AX5982"/>
      <c r="AY5982"/>
      <c r="BA5982"/>
      <c r="BB5982"/>
      <c r="BC5982"/>
      <c r="BE5982"/>
      <c r="BF5982"/>
      <c r="BG5982"/>
      <c r="BI5982"/>
      <c r="BJ5982"/>
      <c r="BK5982"/>
      <c r="BM5982"/>
      <c r="BN5982"/>
      <c r="BO5982"/>
    </row>
    <row r="5983" spans="1:67">
      <c r="A5983"/>
      <c r="B5983"/>
      <c r="C5983"/>
      <c r="E5983"/>
      <c r="F5983"/>
      <c r="G5983"/>
      <c r="I5983"/>
      <c r="J5983"/>
      <c r="K5983"/>
      <c r="M5983"/>
      <c r="N5983"/>
      <c r="O5983"/>
      <c r="Q5983"/>
      <c r="R5983"/>
      <c r="S5983"/>
      <c r="U5983"/>
      <c r="V5983"/>
      <c r="W5983"/>
      <c r="Y5983"/>
      <c r="Z5983"/>
      <c r="AA5983"/>
      <c r="AC5983"/>
      <c r="AD5983"/>
      <c r="AE5983"/>
      <c r="AG5983"/>
      <c r="AH5983"/>
      <c r="AI5983"/>
      <c r="AK5983"/>
      <c r="AL5983"/>
      <c r="AM5983"/>
      <c r="AO5983"/>
      <c r="AP5983"/>
      <c r="AQ5983"/>
      <c r="AS5983"/>
      <c r="AT5983"/>
      <c r="AU5983"/>
      <c r="AW5983"/>
      <c r="AX5983"/>
      <c r="AY5983"/>
      <c r="BA5983"/>
      <c r="BB5983"/>
      <c r="BC5983"/>
      <c r="BE5983"/>
      <c r="BF5983"/>
      <c r="BG5983"/>
      <c r="BI5983"/>
      <c r="BJ5983"/>
      <c r="BK5983"/>
      <c r="BM5983"/>
      <c r="BN5983"/>
      <c r="BO5983"/>
    </row>
    <row r="5984" spans="1:67">
      <c r="A5984"/>
      <c r="B5984"/>
      <c r="C5984"/>
      <c r="E5984"/>
      <c r="F5984"/>
      <c r="G5984"/>
      <c r="I5984"/>
      <c r="J5984"/>
      <c r="K5984"/>
      <c r="M5984"/>
      <c r="N5984"/>
      <c r="O5984"/>
      <c r="Q5984"/>
      <c r="R5984"/>
      <c r="S5984"/>
      <c r="U5984"/>
      <c r="V5984"/>
      <c r="W5984"/>
      <c r="Y5984"/>
      <c r="Z5984"/>
      <c r="AA5984"/>
      <c r="AC5984"/>
      <c r="AD5984"/>
      <c r="AE5984"/>
      <c r="AG5984"/>
      <c r="AH5984"/>
      <c r="AI5984"/>
      <c r="AK5984"/>
      <c r="AL5984"/>
      <c r="AM5984"/>
      <c r="AO5984"/>
      <c r="AP5984"/>
      <c r="AQ5984"/>
      <c r="AS5984"/>
      <c r="AT5984"/>
      <c r="AU5984"/>
      <c r="AW5984"/>
      <c r="AX5984"/>
      <c r="AY5984"/>
      <c r="BA5984"/>
      <c r="BB5984"/>
      <c r="BC5984"/>
      <c r="BE5984"/>
      <c r="BF5984"/>
      <c r="BG5984"/>
      <c r="BI5984"/>
      <c r="BJ5984"/>
      <c r="BK5984"/>
      <c r="BM5984"/>
      <c r="BN5984"/>
      <c r="BO5984"/>
    </row>
    <row r="5985" spans="1:67">
      <c r="A5985"/>
      <c r="B5985"/>
      <c r="C5985"/>
      <c r="E5985"/>
      <c r="F5985"/>
      <c r="G5985"/>
      <c r="I5985"/>
      <c r="J5985"/>
      <c r="K5985"/>
      <c r="M5985"/>
      <c r="N5985"/>
      <c r="O5985"/>
      <c r="Q5985"/>
      <c r="R5985"/>
      <c r="S5985"/>
      <c r="U5985"/>
      <c r="V5985"/>
      <c r="W5985"/>
      <c r="Y5985"/>
      <c r="Z5985"/>
      <c r="AA5985"/>
      <c r="AC5985"/>
      <c r="AD5985"/>
      <c r="AE5985"/>
      <c r="AG5985"/>
      <c r="AH5985"/>
      <c r="AI5985"/>
      <c r="AK5985"/>
      <c r="AL5985"/>
      <c r="AM5985"/>
      <c r="AO5985"/>
      <c r="AP5985"/>
      <c r="AQ5985"/>
      <c r="AS5985"/>
      <c r="AT5985"/>
      <c r="AU5985"/>
      <c r="AW5985"/>
      <c r="AX5985"/>
      <c r="AY5985"/>
      <c r="BA5985"/>
      <c r="BB5985"/>
      <c r="BC5985"/>
      <c r="BE5985"/>
      <c r="BF5985"/>
      <c r="BG5985"/>
      <c r="BI5985"/>
      <c r="BJ5985"/>
      <c r="BK5985"/>
      <c r="BM5985"/>
      <c r="BN5985"/>
      <c r="BO5985"/>
    </row>
    <row r="5986" spans="1:67">
      <c r="A5986"/>
      <c r="B5986"/>
      <c r="C5986"/>
      <c r="E5986"/>
      <c r="F5986"/>
      <c r="G5986"/>
      <c r="I5986"/>
      <c r="J5986"/>
      <c r="K5986"/>
      <c r="M5986"/>
      <c r="N5986"/>
      <c r="O5986"/>
      <c r="Q5986"/>
      <c r="R5986"/>
      <c r="S5986"/>
      <c r="U5986"/>
      <c r="V5986"/>
      <c r="W5986"/>
      <c r="Y5986"/>
      <c r="Z5986"/>
      <c r="AA5986"/>
      <c r="AC5986"/>
      <c r="AD5986"/>
      <c r="AE5986"/>
      <c r="AG5986"/>
      <c r="AH5986"/>
      <c r="AI5986"/>
      <c r="AK5986"/>
      <c r="AL5986"/>
      <c r="AM5986"/>
      <c r="AO5986"/>
      <c r="AP5986"/>
      <c r="AQ5986"/>
      <c r="AS5986"/>
      <c r="AT5986"/>
      <c r="AU5986"/>
      <c r="AW5986"/>
      <c r="AX5986"/>
      <c r="AY5986"/>
      <c r="BA5986"/>
      <c r="BB5986"/>
      <c r="BC5986"/>
      <c r="BE5986"/>
      <c r="BF5986"/>
      <c r="BG5986"/>
      <c r="BI5986"/>
      <c r="BJ5986"/>
      <c r="BK5986"/>
      <c r="BM5986"/>
      <c r="BN5986"/>
      <c r="BO5986"/>
    </row>
    <row r="5987" spans="1:67">
      <c r="A5987"/>
      <c r="B5987"/>
      <c r="C5987"/>
      <c r="E5987"/>
      <c r="F5987"/>
      <c r="G5987"/>
      <c r="I5987"/>
      <c r="J5987"/>
      <c r="K5987"/>
      <c r="M5987"/>
      <c r="N5987"/>
      <c r="O5987"/>
      <c r="Q5987"/>
      <c r="R5987"/>
      <c r="S5987"/>
      <c r="U5987"/>
      <c r="V5987"/>
      <c r="W5987"/>
      <c r="Y5987"/>
      <c r="Z5987"/>
      <c r="AA5987"/>
      <c r="AC5987"/>
      <c r="AD5987"/>
      <c r="AE5987"/>
      <c r="AG5987"/>
      <c r="AH5987"/>
      <c r="AI5987"/>
      <c r="AK5987"/>
      <c r="AL5987"/>
      <c r="AM5987"/>
      <c r="AO5987"/>
      <c r="AP5987"/>
      <c r="AQ5987"/>
      <c r="AS5987"/>
      <c r="AT5987"/>
      <c r="AU5987"/>
      <c r="AW5987"/>
      <c r="AX5987"/>
      <c r="AY5987"/>
      <c r="BA5987"/>
      <c r="BB5987"/>
      <c r="BC5987"/>
      <c r="BE5987"/>
      <c r="BF5987"/>
      <c r="BG5987"/>
      <c r="BI5987"/>
      <c r="BJ5987"/>
      <c r="BK5987"/>
      <c r="BM5987"/>
      <c r="BN5987"/>
      <c r="BO5987"/>
    </row>
    <row r="5988" spans="1:67">
      <c r="A5988"/>
      <c r="B5988"/>
      <c r="C5988"/>
      <c r="E5988"/>
      <c r="F5988"/>
      <c r="G5988"/>
      <c r="I5988"/>
      <c r="J5988"/>
      <c r="K5988"/>
      <c r="M5988"/>
      <c r="N5988"/>
      <c r="O5988"/>
      <c r="Q5988"/>
      <c r="R5988"/>
      <c r="S5988"/>
      <c r="U5988"/>
      <c r="V5988"/>
      <c r="W5988"/>
      <c r="Y5988"/>
      <c r="Z5988"/>
      <c r="AA5988"/>
      <c r="AC5988"/>
      <c r="AD5988"/>
      <c r="AE5988"/>
      <c r="AG5988"/>
      <c r="AH5988"/>
      <c r="AI5988"/>
      <c r="AK5988"/>
      <c r="AL5988"/>
      <c r="AM5988"/>
      <c r="AO5988"/>
      <c r="AP5988"/>
      <c r="AQ5988"/>
      <c r="AS5988"/>
      <c r="AT5988"/>
      <c r="AU5988"/>
      <c r="AW5988"/>
      <c r="AX5988"/>
      <c r="AY5988"/>
      <c r="BA5988"/>
      <c r="BB5988"/>
      <c r="BC5988"/>
      <c r="BE5988"/>
      <c r="BF5988"/>
      <c r="BG5988"/>
      <c r="BI5988"/>
      <c r="BJ5988"/>
      <c r="BK5988"/>
      <c r="BM5988"/>
      <c r="BN5988"/>
      <c r="BO5988"/>
    </row>
    <row r="5989" spans="1:67">
      <c r="A5989"/>
      <c r="B5989"/>
      <c r="C5989"/>
      <c r="E5989"/>
      <c r="F5989"/>
      <c r="G5989"/>
      <c r="I5989"/>
      <c r="J5989"/>
      <c r="K5989"/>
      <c r="M5989"/>
      <c r="N5989"/>
      <c r="O5989"/>
      <c r="Q5989"/>
      <c r="R5989"/>
      <c r="S5989"/>
      <c r="U5989"/>
      <c r="V5989"/>
      <c r="W5989"/>
      <c r="Y5989"/>
      <c r="Z5989"/>
      <c r="AA5989"/>
      <c r="AC5989"/>
      <c r="AD5989"/>
      <c r="AE5989"/>
      <c r="AG5989"/>
      <c r="AH5989"/>
      <c r="AI5989"/>
      <c r="AK5989"/>
      <c r="AL5989"/>
      <c r="AM5989"/>
      <c r="AO5989"/>
      <c r="AP5989"/>
      <c r="AQ5989"/>
      <c r="AS5989"/>
      <c r="AT5989"/>
      <c r="AU5989"/>
      <c r="AW5989"/>
      <c r="AX5989"/>
      <c r="AY5989"/>
      <c r="BA5989"/>
      <c r="BB5989"/>
      <c r="BC5989"/>
      <c r="BE5989"/>
      <c r="BF5989"/>
      <c r="BG5989"/>
      <c r="BI5989"/>
      <c r="BJ5989"/>
      <c r="BK5989"/>
      <c r="BM5989"/>
      <c r="BN5989"/>
      <c r="BO5989"/>
    </row>
    <row r="5990" spans="1:67">
      <c r="A5990"/>
      <c r="B5990"/>
      <c r="C5990"/>
      <c r="E5990"/>
      <c r="F5990"/>
      <c r="G5990"/>
      <c r="I5990"/>
      <c r="J5990"/>
      <c r="K5990"/>
      <c r="M5990"/>
      <c r="N5990"/>
      <c r="O5990"/>
      <c r="Q5990"/>
      <c r="R5990"/>
      <c r="S5990"/>
      <c r="U5990"/>
      <c r="V5990"/>
      <c r="W5990"/>
      <c r="Y5990"/>
      <c r="Z5990"/>
      <c r="AA5990"/>
      <c r="AC5990"/>
      <c r="AD5990"/>
      <c r="AE5990"/>
      <c r="AG5990"/>
      <c r="AH5990"/>
      <c r="AI5990"/>
      <c r="AK5990"/>
      <c r="AL5990"/>
      <c r="AM5990"/>
      <c r="AO5990"/>
      <c r="AP5990"/>
      <c r="AQ5990"/>
      <c r="AS5990"/>
      <c r="AT5990"/>
      <c r="AU5990"/>
      <c r="AW5990"/>
      <c r="AX5990"/>
      <c r="AY5990"/>
      <c r="BA5990"/>
      <c r="BB5990"/>
      <c r="BC5990"/>
      <c r="BE5990"/>
      <c r="BF5990"/>
      <c r="BG5990"/>
      <c r="BI5990"/>
      <c r="BJ5990"/>
      <c r="BK5990"/>
      <c r="BM5990"/>
      <c r="BN5990"/>
      <c r="BO5990"/>
    </row>
    <row r="5991" spans="1:67">
      <c r="A5991"/>
      <c r="B5991"/>
      <c r="C5991"/>
      <c r="E5991"/>
      <c r="F5991"/>
      <c r="G5991"/>
      <c r="I5991"/>
      <c r="J5991"/>
      <c r="K5991"/>
      <c r="M5991"/>
      <c r="N5991"/>
      <c r="O5991"/>
      <c r="Q5991"/>
      <c r="R5991"/>
      <c r="S5991"/>
      <c r="U5991"/>
      <c r="V5991"/>
      <c r="W5991"/>
      <c r="Y5991"/>
      <c r="Z5991"/>
      <c r="AA5991"/>
      <c r="AC5991"/>
      <c r="AD5991"/>
      <c r="AE5991"/>
      <c r="AG5991"/>
      <c r="AH5991"/>
      <c r="AI5991"/>
      <c r="AK5991"/>
      <c r="AL5991"/>
      <c r="AM5991"/>
      <c r="AO5991"/>
      <c r="AP5991"/>
      <c r="AQ5991"/>
      <c r="AS5991"/>
      <c r="AT5991"/>
      <c r="AU5991"/>
      <c r="AW5991"/>
      <c r="AX5991"/>
      <c r="AY5991"/>
      <c r="BA5991"/>
      <c r="BB5991"/>
      <c r="BC5991"/>
      <c r="BE5991"/>
      <c r="BF5991"/>
      <c r="BG5991"/>
      <c r="BI5991"/>
      <c r="BJ5991"/>
      <c r="BK5991"/>
      <c r="BM5991"/>
      <c r="BN5991"/>
      <c r="BO5991"/>
    </row>
    <row r="5992" spans="1:67">
      <c r="A5992"/>
      <c r="B5992"/>
      <c r="C5992"/>
      <c r="E5992"/>
      <c r="F5992"/>
      <c r="G5992"/>
      <c r="I5992"/>
      <c r="J5992"/>
      <c r="K5992"/>
      <c r="M5992"/>
      <c r="N5992"/>
      <c r="O5992"/>
      <c r="Q5992"/>
      <c r="R5992"/>
      <c r="S5992"/>
      <c r="U5992"/>
      <c r="V5992"/>
      <c r="W5992"/>
      <c r="Y5992"/>
      <c r="Z5992"/>
      <c r="AA5992"/>
      <c r="AC5992"/>
      <c r="AD5992"/>
      <c r="AE5992"/>
      <c r="AG5992"/>
      <c r="AH5992"/>
      <c r="AI5992"/>
      <c r="AK5992"/>
      <c r="AL5992"/>
      <c r="AM5992"/>
      <c r="AO5992"/>
      <c r="AP5992"/>
      <c r="AQ5992"/>
      <c r="AS5992"/>
      <c r="AT5992"/>
      <c r="AU5992"/>
      <c r="AW5992"/>
      <c r="AX5992"/>
      <c r="AY5992"/>
      <c r="BA5992"/>
      <c r="BB5992"/>
      <c r="BC5992"/>
      <c r="BE5992"/>
      <c r="BF5992"/>
      <c r="BG5992"/>
      <c r="BI5992"/>
      <c r="BJ5992"/>
      <c r="BK5992"/>
      <c r="BM5992"/>
      <c r="BN5992"/>
      <c r="BO5992"/>
    </row>
    <row r="5993" spans="1:67">
      <c r="A5993"/>
      <c r="B5993"/>
      <c r="C5993"/>
      <c r="E5993"/>
      <c r="F5993"/>
      <c r="G5993"/>
      <c r="I5993"/>
      <c r="J5993"/>
      <c r="K5993"/>
      <c r="M5993"/>
      <c r="N5993"/>
      <c r="O5993"/>
      <c r="Q5993"/>
      <c r="R5993"/>
      <c r="S5993"/>
      <c r="U5993"/>
      <c r="V5993"/>
      <c r="W5993"/>
      <c r="Y5993"/>
      <c r="Z5993"/>
      <c r="AA5993"/>
      <c r="AC5993"/>
      <c r="AD5993"/>
      <c r="AE5993"/>
      <c r="AG5993"/>
      <c r="AH5993"/>
      <c r="AI5993"/>
      <c r="AK5993"/>
      <c r="AL5993"/>
      <c r="AM5993"/>
      <c r="AO5993"/>
      <c r="AP5993"/>
      <c r="AQ5993"/>
      <c r="AS5993"/>
      <c r="AT5993"/>
      <c r="AU5993"/>
      <c r="AW5993"/>
      <c r="AX5993"/>
      <c r="AY5993"/>
      <c r="BA5993"/>
      <c r="BB5993"/>
      <c r="BC5993"/>
      <c r="BE5993"/>
      <c r="BF5993"/>
      <c r="BG5993"/>
      <c r="BI5993"/>
      <c r="BJ5993"/>
      <c r="BK5993"/>
      <c r="BM5993"/>
      <c r="BN5993"/>
      <c r="BO5993"/>
    </row>
    <row r="5994" spans="1:67">
      <c r="A5994"/>
      <c r="B5994"/>
      <c r="C5994"/>
      <c r="E5994"/>
      <c r="F5994"/>
      <c r="G5994"/>
      <c r="I5994"/>
      <c r="J5994"/>
      <c r="K5994"/>
      <c r="M5994"/>
      <c r="N5994"/>
      <c r="O5994"/>
      <c r="Q5994"/>
      <c r="R5994"/>
      <c r="S5994"/>
      <c r="U5994"/>
      <c r="V5994"/>
      <c r="W5994"/>
      <c r="Y5994"/>
      <c r="Z5994"/>
      <c r="AA5994"/>
      <c r="AC5994"/>
      <c r="AD5994"/>
      <c r="AE5994"/>
      <c r="AG5994"/>
      <c r="AH5994"/>
      <c r="AI5994"/>
      <c r="AK5994"/>
      <c r="AL5994"/>
      <c r="AM5994"/>
      <c r="AO5994"/>
      <c r="AP5994"/>
      <c r="AQ5994"/>
      <c r="AS5994"/>
      <c r="AT5994"/>
      <c r="AU5994"/>
      <c r="AW5994"/>
      <c r="AX5994"/>
      <c r="AY5994"/>
      <c r="BA5994"/>
      <c r="BB5994"/>
      <c r="BC5994"/>
      <c r="BE5994"/>
      <c r="BF5994"/>
      <c r="BG5994"/>
      <c r="BI5994"/>
      <c r="BJ5994"/>
      <c r="BK5994"/>
      <c r="BM5994"/>
      <c r="BN5994"/>
      <c r="BO5994"/>
    </row>
    <row r="5995" spans="1:67">
      <c r="A5995"/>
      <c r="B5995"/>
      <c r="C5995"/>
      <c r="E5995"/>
      <c r="F5995"/>
      <c r="G5995"/>
      <c r="I5995"/>
      <c r="J5995"/>
      <c r="K5995"/>
      <c r="M5995"/>
      <c r="N5995"/>
      <c r="O5995"/>
      <c r="Q5995"/>
      <c r="R5995"/>
      <c r="S5995"/>
      <c r="U5995"/>
      <c r="V5995"/>
      <c r="W5995"/>
      <c r="Y5995"/>
      <c r="Z5995"/>
      <c r="AA5995"/>
      <c r="AC5995"/>
      <c r="AD5995"/>
      <c r="AE5995"/>
      <c r="AG5995"/>
      <c r="AH5995"/>
      <c r="AI5995"/>
      <c r="AK5995"/>
      <c r="AL5995"/>
      <c r="AM5995"/>
      <c r="AO5995"/>
      <c r="AP5995"/>
      <c r="AQ5995"/>
      <c r="AS5995"/>
      <c r="AT5995"/>
      <c r="AU5995"/>
      <c r="AW5995"/>
      <c r="AX5995"/>
      <c r="AY5995"/>
      <c r="BA5995"/>
      <c r="BB5995"/>
      <c r="BC5995"/>
      <c r="BE5995"/>
      <c r="BF5995"/>
      <c r="BG5995"/>
      <c r="BI5995"/>
      <c r="BJ5995"/>
      <c r="BK5995"/>
      <c r="BM5995"/>
      <c r="BN5995"/>
      <c r="BO5995"/>
    </row>
    <row r="5996" spans="1:67">
      <c r="A5996"/>
      <c r="B5996"/>
      <c r="C5996"/>
      <c r="E5996"/>
      <c r="F5996"/>
      <c r="G5996"/>
      <c r="I5996"/>
      <c r="J5996"/>
      <c r="K5996"/>
      <c r="M5996"/>
      <c r="N5996"/>
      <c r="O5996"/>
      <c r="Q5996"/>
      <c r="R5996"/>
      <c r="S5996"/>
      <c r="U5996"/>
      <c r="V5996"/>
      <c r="W5996"/>
      <c r="Y5996"/>
      <c r="Z5996"/>
      <c r="AA5996"/>
      <c r="AC5996"/>
      <c r="AD5996"/>
      <c r="AE5996"/>
      <c r="AG5996"/>
      <c r="AH5996"/>
      <c r="AI5996"/>
      <c r="AK5996"/>
      <c r="AL5996"/>
      <c r="AM5996"/>
      <c r="AO5996"/>
      <c r="AP5996"/>
      <c r="AQ5996"/>
      <c r="AS5996"/>
      <c r="AT5996"/>
      <c r="AU5996"/>
      <c r="AW5996"/>
      <c r="AX5996"/>
      <c r="AY5996"/>
      <c r="BA5996"/>
      <c r="BB5996"/>
      <c r="BC5996"/>
      <c r="BE5996"/>
      <c r="BF5996"/>
      <c r="BG5996"/>
      <c r="BI5996"/>
      <c r="BJ5996"/>
      <c r="BK5996"/>
      <c r="BM5996"/>
      <c r="BN5996"/>
      <c r="BO5996"/>
    </row>
    <row r="5997" spans="1:67">
      <c r="A5997"/>
      <c r="B5997"/>
      <c r="C5997"/>
      <c r="E5997"/>
      <c r="F5997"/>
      <c r="G5997"/>
      <c r="I5997"/>
      <c r="J5997"/>
      <c r="K5997"/>
      <c r="M5997"/>
      <c r="N5997"/>
      <c r="O5997"/>
      <c r="Q5997"/>
      <c r="R5997"/>
      <c r="S5997"/>
      <c r="U5997"/>
      <c r="V5997"/>
      <c r="W5997"/>
      <c r="Y5997"/>
      <c r="Z5997"/>
      <c r="AA5997"/>
      <c r="AC5997"/>
      <c r="AD5997"/>
      <c r="AE5997"/>
      <c r="AG5997"/>
      <c r="AH5997"/>
      <c r="AI5997"/>
      <c r="AK5997"/>
      <c r="AL5997"/>
      <c r="AM5997"/>
      <c r="AO5997"/>
      <c r="AP5997"/>
      <c r="AQ5997"/>
      <c r="AS5997"/>
      <c r="AT5997"/>
      <c r="AU5997"/>
      <c r="AW5997"/>
      <c r="AX5997"/>
      <c r="AY5997"/>
      <c r="BA5997"/>
      <c r="BB5997"/>
      <c r="BC5997"/>
      <c r="BE5997"/>
      <c r="BF5997"/>
      <c r="BG5997"/>
      <c r="BI5997"/>
      <c r="BJ5997"/>
      <c r="BK5997"/>
      <c r="BM5997"/>
      <c r="BN5997"/>
      <c r="BO5997"/>
    </row>
    <row r="5998" spans="1:67">
      <c r="A5998"/>
      <c r="B5998"/>
      <c r="C5998"/>
      <c r="E5998"/>
      <c r="F5998"/>
      <c r="G5998"/>
      <c r="I5998"/>
      <c r="J5998"/>
      <c r="K5998"/>
      <c r="M5998"/>
      <c r="N5998"/>
      <c r="O5998"/>
      <c r="Q5998"/>
      <c r="R5998"/>
      <c r="S5998"/>
      <c r="U5998"/>
      <c r="V5998"/>
      <c r="W5998"/>
      <c r="Y5998"/>
      <c r="Z5998"/>
      <c r="AA5998"/>
      <c r="AC5998"/>
      <c r="AD5998"/>
      <c r="AE5998"/>
      <c r="AG5998"/>
      <c r="AH5998"/>
      <c r="AI5998"/>
      <c r="AK5998"/>
      <c r="AL5998"/>
      <c r="AM5998"/>
      <c r="AO5998"/>
      <c r="AP5998"/>
      <c r="AQ5998"/>
      <c r="AS5998"/>
      <c r="AT5998"/>
      <c r="AU5998"/>
      <c r="AW5998"/>
      <c r="AX5998"/>
      <c r="AY5998"/>
      <c r="BA5998"/>
      <c r="BB5998"/>
      <c r="BC5998"/>
      <c r="BE5998"/>
      <c r="BF5998"/>
      <c r="BG5998"/>
      <c r="BI5998"/>
      <c r="BJ5998"/>
      <c r="BK5998"/>
      <c r="BM5998"/>
      <c r="BN5998"/>
      <c r="BO5998"/>
    </row>
    <row r="5999" spans="1:67">
      <c r="A5999"/>
      <c r="B5999"/>
      <c r="C5999"/>
      <c r="E5999"/>
      <c r="F5999"/>
      <c r="G5999"/>
      <c r="I5999"/>
      <c r="J5999"/>
      <c r="K5999"/>
      <c r="M5999"/>
      <c r="N5999"/>
      <c r="O5999"/>
      <c r="Q5999"/>
      <c r="R5999"/>
      <c r="S5999"/>
      <c r="U5999"/>
      <c r="V5999"/>
      <c r="W5999"/>
      <c r="Y5999"/>
      <c r="Z5999"/>
      <c r="AA5999"/>
      <c r="AC5999"/>
      <c r="AD5999"/>
      <c r="AE5999"/>
      <c r="AG5999"/>
      <c r="AH5999"/>
      <c r="AI5999"/>
      <c r="AK5999"/>
      <c r="AL5999"/>
      <c r="AM5999"/>
      <c r="AO5999"/>
      <c r="AP5999"/>
      <c r="AQ5999"/>
      <c r="AS5999"/>
      <c r="AT5999"/>
      <c r="AU5999"/>
      <c r="AW5999"/>
      <c r="AX5999"/>
      <c r="AY5999"/>
      <c r="BA5999"/>
      <c r="BB5999"/>
      <c r="BC5999"/>
      <c r="BE5999"/>
      <c r="BF5999"/>
      <c r="BG5999"/>
      <c r="BI5999"/>
      <c r="BJ5999"/>
      <c r="BK5999"/>
      <c r="BM5999"/>
      <c r="BN5999"/>
      <c r="BO5999"/>
    </row>
    <row r="6000" spans="1:67">
      <c r="A6000"/>
      <c r="B6000"/>
      <c r="C6000"/>
      <c r="E6000"/>
      <c r="F6000"/>
      <c r="G6000"/>
      <c r="I6000"/>
      <c r="J6000"/>
      <c r="K6000"/>
      <c r="M6000"/>
      <c r="N6000"/>
      <c r="O6000"/>
      <c r="Q6000"/>
      <c r="R6000"/>
      <c r="S6000"/>
      <c r="U6000"/>
      <c r="V6000"/>
      <c r="W6000"/>
      <c r="Y6000"/>
      <c r="Z6000"/>
      <c r="AA6000"/>
      <c r="AC6000"/>
      <c r="AD6000"/>
      <c r="AE6000"/>
      <c r="AG6000"/>
      <c r="AH6000"/>
      <c r="AI6000"/>
      <c r="AK6000"/>
      <c r="AL6000"/>
      <c r="AM6000"/>
      <c r="AO6000"/>
      <c r="AP6000"/>
      <c r="AQ6000"/>
      <c r="AS6000"/>
      <c r="AT6000"/>
      <c r="AU6000"/>
      <c r="AW6000"/>
      <c r="AX6000"/>
      <c r="AY6000"/>
      <c r="BA6000"/>
      <c r="BB6000"/>
      <c r="BC6000"/>
      <c r="BE6000"/>
      <c r="BF6000"/>
      <c r="BG6000"/>
      <c r="BI6000"/>
      <c r="BJ6000"/>
      <c r="BK6000"/>
      <c r="BM6000"/>
      <c r="BN6000"/>
      <c r="BO6000"/>
    </row>
    <row r="6001" spans="1:67">
      <c r="A6001"/>
      <c r="B6001"/>
      <c r="C6001"/>
      <c r="E6001"/>
      <c r="F6001"/>
      <c r="G6001"/>
      <c r="I6001"/>
      <c r="J6001"/>
      <c r="K6001"/>
      <c r="M6001"/>
      <c r="N6001"/>
      <c r="O6001"/>
      <c r="Q6001"/>
      <c r="R6001"/>
      <c r="S6001"/>
      <c r="U6001"/>
      <c r="V6001"/>
      <c r="W6001"/>
      <c r="Y6001"/>
      <c r="Z6001"/>
      <c r="AA6001"/>
      <c r="AC6001"/>
      <c r="AD6001"/>
      <c r="AE6001"/>
      <c r="AG6001"/>
      <c r="AH6001"/>
      <c r="AI6001"/>
      <c r="AK6001"/>
      <c r="AL6001"/>
      <c r="AM6001"/>
      <c r="AO6001"/>
      <c r="AP6001"/>
      <c r="AQ6001"/>
      <c r="AS6001"/>
      <c r="AT6001"/>
      <c r="AU6001"/>
      <c r="AW6001"/>
      <c r="AX6001"/>
      <c r="AY6001"/>
      <c r="BA6001"/>
      <c r="BB6001"/>
      <c r="BC6001"/>
      <c r="BE6001"/>
      <c r="BF6001"/>
      <c r="BG6001"/>
      <c r="BI6001"/>
      <c r="BJ6001"/>
      <c r="BK6001"/>
      <c r="BM6001"/>
      <c r="BN6001"/>
      <c r="BO6001"/>
    </row>
    <row r="6002" spans="1:67">
      <c r="A6002"/>
      <c r="B6002"/>
      <c r="C6002"/>
      <c r="E6002"/>
      <c r="F6002"/>
      <c r="G6002"/>
      <c r="I6002"/>
      <c r="J6002"/>
      <c r="K6002"/>
      <c r="M6002"/>
      <c r="N6002"/>
      <c r="O6002"/>
      <c r="Q6002"/>
      <c r="R6002"/>
      <c r="S6002"/>
      <c r="U6002"/>
      <c r="V6002"/>
      <c r="W6002"/>
      <c r="Y6002"/>
      <c r="Z6002"/>
      <c r="AA6002"/>
      <c r="AC6002"/>
      <c r="AD6002"/>
      <c r="AE6002"/>
      <c r="AG6002"/>
      <c r="AH6002"/>
      <c r="AI6002"/>
      <c r="AK6002"/>
      <c r="AL6002"/>
      <c r="AM6002"/>
      <c r="AO6002"/>
      <c r="AP6002"/>
      <c r="AQ6002"/>
      <c r="AS6002"/>
      <c r="AT6002"/>
      <c r="AU6002"/>
      <c r="AW6002"/>
      <c r="AX6002"/>
      <c r="AY6002"/>
      <c r="BA6002"/>
      <c r="BB6002"/>
      <c r="BC6002"/>
      <c r="BE6002"/>
      <c r="BF6002"/>
      <c r="BG6002"/>
      <c r="BI6002"/>
      <c r="BJ6002"/>
      <c r="BK6002"/>
      <c r="BM6002"/>
      <c r="BN6002"/>
      <c r="BO6002"/>
    </row>
    <row r="6003" spans="1:67">
      <c r="A6003"/>
      <c r="B6003"/>
      <c r="C6003"/>
      <c r="E6003"/>
      <c r="F6003"/>
      <c r="G6003"/>
      <c r="I6003"/>
      <c r="J6003"/>
      <c r="K6003"/>
      <c r="M6003"/>
      <c r="N6003"/>
      <c r="O6003"/>
      <c r="Q6003"/>
      <c r="R6003"/>
      <c r="S6003"/>
      <c r="U6003"/>
      <c r="V6003"/>
      <c r="W6003"/>
      <c r="Y6003"/>
      <c r="Z6003"/>
      <c r="AA6003"/>
      <c r="AC6003"/>
      <c r="AD6003"/>
      <c r="AE6003"/>
      <c r="AG6003"/>
      <c r="AH6003"/>
      <c r="AI6003"/>
      <c r="AK6003"/>
      <c r="AL6003"/>
      <c r="AM6003"/>
      <c r="AO6003"/>
      <c r="AP6003"/>
      <c r="AQ6003"/>
      <c r="AS6003"/>
      <c r="AT6003"/>
      <c r="AU6003"/>
      <c r="AW6003"/>
      <c r="AX6003"/>
      <c r="AY6003"/>
      <c r="BA6003"/>
      <c r="BB6003"/>
      <c r="BC6003"/>
      <c r="BE6003"/>
      <c r="BF6003"/>
      <c r="BG6003"/>
      <c r="BI6003"/>
      <c r="BJ6003"/>
      <c r="BK6003"/>
      <c r="BM6003"/>
      <c r="BN6003"/>
      <c r="BO6003"/>
    </row>
    <row r="6004" spans="1:67">
      <c r="A6004"/>
      <c r="B6004"/>
      <c r="C6004"/>
      <c r="E6004"/>
      <c r="F6004"/>
      <c r="G6004"/>
      <c r="I6004"/>
      <c r="J6004"/>
      <c r="K6004"/>
      <c r="M6004"/>
      <c r="N6004"/>
      <c r="O6004"/>
      <c r="Q6004"/>
      <c r="R6004"/>
      <c r="S6004"/>
      <c r="U6004"/>
      <c r="V6004"/>
      <c r="W6004"/>
      <c r="Y6004"/>
      <c r="Z6004"/>
      <c r="AA6004"/>
      <c r="AC6004"/>
      <c r="AD6004"/>
      <c r="AE6004"/>
      <c r="AG6004"/>
      <c r="AH6004"/>
      <c r="AI6004"/>
      <c r="AK6004"/>
      <c r="AL6004"/>
      <c r="AM6004"/>
      <c r="AO6004"/>
      <c r="AP6004"/>
      <c r="AQ6004"/>
      <c r="AS6004"/>
      <c r="AT6004"/>
      <c r="AU6004"/>
      <c r="AW6004"/>
      <c r="AX6004"/>
      <c r="AY6004"/>
      <c r="BA6004"/>
      <c r="BB6004"/>
      <c r="BC6004"/>
      <c r="BE6004"/>
      <c r="BF6004"/>
      <c r="BG6004"/>
      <c r="BI6004"/>
      <c r="BJ6004"/>
      <c r="BK6004"/>
      <c r="BM6004"/>
      <c r="BN6004"/>
      <c r="BO6004"/>
    </row>
    <row r="6005" spans="1:67">
      <c r="A6005"/>
      <c r="B6005"/>
      <c r="C6005"/>
      <c r="E6005"/>
      <c r="F6005"/>
      <c r="G6005"/>
      <c r="I6005"/>
      <c r="J6005"/>
      <c r="K6005"/>
      <c r="M6005"/>
      <c r="N6005"/>
      <c r="O6005"/>
      <c r="Q6005"/>
      <c r="R6005"/>
      <c r="S6005"/>
      <c r="U6005"/>
      <c r="V6005"/>
      <c r="W6005"/>
      <c r="Y6005"/>
      <c r="Z6005"/>
      <c r="AA6005"/>
      <c r="AC6005"/>
      <c r="AD6005"/>
      <c r="AE6005"/>
      <c r="AG6005"/>
      <c r="AH6005"/>
      <c r="AI6005"/>
      <c r="AK6005"/>
      <c r="AL6005"/>
      <c r="AM6005"/>
      <c r="AO6005"/>
      <c r="AP6005"/>
      <c r="AQ6005"/>
      <c r="AS6005"/>
      <c r="AT6005"/>
      <c r="AU6005"/>
      <c r="AW6005"/>
      <c r="AX6005"/>
      <c r="AY6005"/>
      <c r="BA6005"/>
      <c r="BB6005"/>
      <c r="BC6005"/>
      <c r="BE6005"/>
      <c r="BF6005"/>
      <c r="BG6005"/>
      <c r="BI6005"/>
      <c r="BJ6005"/>
      <c r="BK6005"/>
      <c r="BM6005"/>
      <c r="BN6005"/>
      <c r="BO6005"/>
    </row>
    <row r="6006" spans="1:67">
      <c r="A6006"/>
      <c r="B6006"/>
      <c r="C6006"/>
      <c r="E6006"/>
      <c r="F6006"/>
      <c r="G6006"/>
      <c r="I6006"/>
      <c r="J6006"/>
      <c r="K6006"/>
      <c r="M6006"/>
      <c r="N6006"/>
      <c r="O6006"/>
      <c r="Q6006"/>
      <c r="R6006"/>
      <c r="S6006"/>
      <c r="U6006"/>
      <c r="V6006"/>
      <c r="W6006"/>
      <c r="Y6006"/>
      <c r="Z6006"/>
      <c r="AA6006"/>
      <c r="AC6006"/>
      <c r="AD6006"/>
      <c r="AE6006"/>
      <c r="AG6006"/>
      <c r="AH6006"/>
      <c r="AI6006"/>
      <c r="AK6006"/>
      <c r="AL6006"/>
      <c r="AM6006"/>
      <c r="AO6006"/>
      <c r="AP6006"/>
      <c r="AQ6006"/>
      <c r="AS6006"/>
      <c r="AT6006"/>
      <c r="AU6006"/>
      <c r="AW6006"/>
      <c r="AX6006"/>
      <c r="AY6006"/>
      <c r="BA6006"/>
      <c r="BB6006"/>
      <c r="BC6006"/>
      <c r="BE6006"/>
      <c r="BF6006"/>
      <c r="BG6006"/>
      <c r="BI6006"/>
      <c r="BJ6006"/>
      <c r="BK6006"/>
      <c r="BM6006"/>
      <c r="BN6006"/>
      <c r="BO6006"/>
    </row>
    <row r="6007" spans="1:67">
      <c r="A6007"/>
      <c r="B6007"/>
      <c r="C6007"/>
      <c r="E6007"/>
      <c r="F6007"/>
      <c r="G6007"/>
      <c r="I6007"/>
      <c r="J6007"/>
      <c r="K6007"/>
      <c r="M6007"/>
      <c r="N6007"/>
      <c r="O6007"/>
      <c r="Q6007"/>
      <c r="R6007"/>
      <c r="S6007"/>
      <c r="U6007"/>
      <c r="V6007"/>
      <c r="W6007"/>
      <c r="Y6007"/>
      <c r="Z6007"/>
      <c r="AA6007"/>
      <c r="AC6007"/>
      <c r="AD6007"/>
      <c r="AE6007"/>
      <c r="AG6007"/>
      <c r="AH6007"/>
      <c r="AI6007"/>
      <c r="AK6007"/>
      <c r="AL6007"/>
      <c r="AM6007"/>
      <c r="AO6007"/>
      <c r="AP6007"/>
      <c r="AQ6007"/>
      <c r="AS6007"/>
      <c r="AT6007"/>
      <c r="AU6007"/>
      <c r="AW6007"/>
      <c r="AX6007"/>
      <c r="AY6007"/>
      <c r="BA6007"/>
      <c r="BB6007"/>
      <c r="BC6007"/>
      <c r="BE6007"/>
      <c r="BF6007"/>
      <c r="BG6007"/>
      <c r="BI6007"/>
      <c r="BJ6007"/>
      <c r="BK6007"/>
      <c r="BM6007"/>
      <c r="BN6007"/>
      <c r="BO6007"/>
    </row>
    <row r="6008" spans="1:67">
      <c r="A6008"/>
      <c r="B6008"/>
      <c r="C6008"/>
      <c r="E6008"/>
      <c r="F6008"/>
      <c r="G6008"/>
      <c r="I6008"/>
      <c r="J6008"/>
      <c r="K6008"/>
      <c r="M6008"/>
      <c r="N6008"/>
      <c r="O6008"/>
      <c r="Q6008"/>
      <c r="R6008"/>
      <c r="S6008"/>
      <c r="U6008"/>
      <c r="V6008"/>
      <c r="W6008"/>
      <c r="Y6008"/>
      <c r="Z6008"/>
      <c r="AA6008"/>
      <c r="AC6008"/>
      <c r="AD6008"/>
      <c r="AE6008"/>
      <c r="AG6008"/>
      <c r="AH6008"/>
      <c r="AI6008"/>
      <c r="AK6008"/>
      <c r="AL6008"/>
      <c r="AM6008"/>
      <c r="AO6008"/>
      <c r="AP6008"/>
      <c r="AQ6008"/>
      <c r="AS6008"/>
      <c r="AT6008"/>
      <c r="AU6008"/>
      <c r="AW6008"/>
      <c r="AX6008"/>
      <c r="AY6008"/>
      <c r="BA6008"/>
      <c r="BB6008"/>
      <c r="BC6008"/>
      <c r="BE6008"/>
      <c r="BF6008"/>
      <c r="BG6008"/>
      <c r="BI6008"/>
      <c r="BJ6008"/>
      <c r="BK6008"/>
      <c r="BM6008"/>
      <c r="BN6008"/>
      <c r="BO6008"/>
    </row>
    <row r="6009" spans="1:67">
      <c r="A6009"/>
      <c r="B6009"/>
      <c r="C6009"/>
      <c r="E6009"/>
      <c r="F6009"/>
      <c r="G6009"/>
      <c r="I6009"/>
      <c r="J6009"/>
      <c r="K6009"/>
      <c r="M6009"/>
      <c r="N6009"/>
      <c r="O6009"/>
      <c r="Q6009"/>
      <c r="R6009"/>
      <c r="S6009"/>
      <c r="U6009"/>
      <c r="V6009"/>
      <c r="W6009"/>
      <c r="Y6009"/>
      <c r="Z6009"/>
      <c r="AA6009"/>
      <c r="AC6009"/>
      <c r="AD6009"/>
      <c r="AE6009"/>
      <c r="AG6009"/>
      <c r="AH6009"/>
      <c r="AI6009"/>
      <c r="AK6009"/>
      <c r="AL6009"/>
      <c r="AM6009"/>
      <c r="AO6009"/>
      <c r="AP6009"/>
      <c r="AQ6009"/>
      <c r="AS6009"/>
      <c r="AT6009"/>
      <c r="AU6009"/>
      <c r="AW6009"/>
      <c r="AX6009"/>
      <c r="AY6009"/>
      <c r="BA6009"/>
      <c r="BB6009"/>
      <c r="BC6009"/>
      <c r="BE6009"/>
      <c r="BF6009"/>
      <c r="BG6009"/>
      <c r="BI6009"/>
      <c r="BJ6009"/>
      <c r="BK6009"/>
      <c r="BM6009"/>
      <c r="BN6009"/>
      <c r="BO6009"/>
    </row>
    <row r="6010" spans="1:67">
      <c r="A6010"/>
      <c r="B6010"/>
      <c r="C6010"/>
      <c r="E6010"/>
      <c r="F6010"/>
      <c r="G6010"/>
      <c r="I6010"/>
      <c r="J6010"/>
      <c r="K6010"/>
      <c r="M6010"/>
      <c r="N6010"/>
      <c r="O6010"/>
      <c r="Q6010"/>
      <c r="R6010"/>
      <c r="S6010"/>
      <c r="U6010"/>
      <c r="V6010"/>
      <c r="W6010"/>
      <c r="Y6010"/>
      <c r="Z6010"/>
      <c r="AA6010"/>
      <c r="AC6010"/>
      <c r="AD6010"/>
      <c r="AE6010"/>
      <c r="AG6010"/>
      <c r="AH6010"/>
      <c r="AI6010"/>
      <c r="AK6010"/>
      <c r="AL6010"/>
      <c r="AM6010"/>
      <c r="AO6010"/>
      <c r="AP6010"/>
      <c r="AQ6010"/>
      <c r="AS6010"/>
      <c r="AT6010"/>
      <c r="AU6010"/>
      <c r="AW6010"/>
      <c r="AX6010"/>
      <c r="AY6010"/>
      <c r="BA6010"/>
      <c r="BB6010"/>
      <c r="BC6010"/>
      <c r="BE6010"/>
      <c r="BF6010"/>
      <c r="BG6010"/>
      <c r="BI6010"/>
      <c r="BJ6010"/>
      <c r="BK6010"/>
      <c r="BM6010"/>
      <c r="BN6010"/>
      <c r="BO6010"/>
    </row>
    <row r="6011" spans="1:67">
      <c r="A6011"/>
      <c r="B6011"/>
      <c r="C6011"/>
      <c r="E6011"/>
      <c r="F6011"/>
      <c r="G6011"/>
      <c r="I6011"/>
      <c r="J6011"/>
      <c r="K6011"/>
      <c r="M6011"/>
      <c r="N6011"/>
      <c r="O6011"/>
      <c r="Q6011"/>
      <c r="R6011"/>
      <c r="S6011"/>
      <c r="U6011"/>
      <c r="V6011"/>
      <c r="W6011"/>
      <c r="Y6011"/>
      <c r="Z6011"/>
      <c r="AA6011"/>
      <c r="AC6011"/>
      <c r="AD6011"/>
      <c r="AE6011"/>
      <c r="AG6011"/>
      <c r="AH6011"/>
      <c r="AI6011"/>
      <c r="AK6011"/>
      <c r="AL6011"/>
      <c r="AM6011"/>
      <c r="AO6011"/>
      <c r="AP6011"/>
      <c r="AQ6011"/>
      <c r="AS6011"/>
      <c r="AT6011"/>
      <c r="AU6011"/>
      <c r="AW6011"/>
      <c r="AX6011"/>
      <c r="AY6011"/>
      <c r="BA6011"/>
      <c r="BB6011"/>
      <c r="BC6011"/>
      <c r="BE6011"/>
      <c r="BF6011"/>
      <c r="BG6011"/>
      <c r="BI6011"/>
      <c r="BJ6011"/>
      <c r="BK6011"/>
      <c r="BM6011"/>
      <c r="BN6011"/>
      <c r="BO6011"/>
    </row>
    <row r="6012" spans="1:67">
      <c r="A6012"/>
      <c r="B6012"/>
      <c r="C6012"/>
      <c r="E6012"/>
      <c r="F6012"/>
      <c r="G6012"/>
      <c r="I6012"/>
      <c r="J6012"/>
      <c r="K6012"/>
      <c r="M6012"/>
      <c r="N6012"/>
      <c r="O6012"/>
      <c r="Q6012"/>
      <c r="R6012"/>
      <c r="S6012"/>
      <c r="U6012"/>
      <c r="V6012"/>
      <c r="W6012"/>
      <c r="Y6012"/>
      <c r="Z6012"/>
      <c r="AA6012"/>
      <c r="AC6012"/>
      <c r="AD6012"/>
      <c r="AE6012"/>
      <c r="AG6012"/>
      <c r="AH6012"/>
      <c r="AI6012"/>
      <c r="AK6012"/>
      <c r="AL6012"/>
      <c r="AM6012"/>
      <c r="AO6012"/>
      <c r="AP6012"/>
      <c r="AQ6012"/>
      <c r="AS6012"/>
      <c r="AT6012"/>
      <c r="AU6012"/>
      <c r="AW6012"/>
      <c r="AX6012"/>
      <c r="AY6012"/>
      <c r="BA6012"/>
      <c r="BB6012"/>
      <c r="BC6012"/>
      <c r="BE6012"/>
      <c r="BF6012"/>
      <c r="BG6012"/>
      <c r="BI6012"/>
      <c r="BJ6012"/>
      <c r="BK6012"/>
      <c r="BM6012"/>
      <c r="BN6012"/>
      <c r="BO6012"/>
    </row>
    <row r="6013" spans="1:67">
      <c r="A6013"/>
      <c r="B6013"/>
      <c r="C6013"/>
      <c r="E6013"/>
      <c r="F6013"/>
      <c r="G6013"/>
      <c r="I6013"/>
      <c r="J6013"/>
      <c r="K6013"/>
      <c r="M6013"/>
      <c r="N6013"/>
      <c r="O6013"/>
      <c r="Q6013"/>
      <c r="R6013"/>
      <c r="S6013"/>
      <c r="U6013"/>
      <c r="V6013"/>
      <c r="W6013"/>
      <c r="Y6013"/>
      <c r="Z6013"/>
      <c r="AA6013"/>
      <c r="AC6013"/>
      <c r="AD6013"/>
      <c r="AE6013"/>
      <c r="AG6013"/>
      <c r="AH6013"/>
      <c r="AI6013"/>
      <c r="AK6013"/>
      <c r="AL6013"/>
      <c r="AM6013"/>
      <c r="AO6013"/>
      <c r="AP6013"/>
      <c r="AQ6013"/>
      <c r="AS6013"/>
      <c r="AT6013"/>
      <c r="AU6013"/>
      <c r="AW6013"/>
      <c r="AX6013"/>
      <c r="AY6013"/>
      <c r="BA6013"/>
      <c r="BB6013"/>
      <c r="BC6013"/>
      <c r="BE6013"/>
      <c r="BF6013"/>
      <c r="BG6013"/>
      <c r="BI6013"/>
      <c r="BJ6013"/>
      <c r="BK6013"/>
      <c r="BM6013"/>
      <c r="BN6013"/>
      <c r="BO6013"/>
    </row>
    <row r="6014" spans="1:67">
      <c r="A6014"/>
      <c r="B6014"/>
      <c r="C6014"/>
      <c r="E6014"/>
      <c r="F6014"/>
      <c r="G6014"/>
      <c r="I6014"/>
      <c r="J6014"/>
      <c r="K6014"/>
      <c r="M6014"/>
      <c r="N6014"/>
      <c r="O6014"/>
      <c r="Q6014"/>
      <c r="R6014"/>
      <c r="S6014"/>
      <c r="U6014"/>
      <c r="V6014"/>
      <c r="W6014"/>
      <c r="Y6014"/>
      <c r="Z6014"/>
      <c r="AA6014"/>
      <c r="AC6014"/>
      <c r="AD6014"/>
      <c r="AE6014"/>
      <c r="AG6014"/>
      <c r="AH6014"/>
      <c r="AI6014"/>
      <c r="AK6014"/>
      <c r="AL6014"/>
      <c r="AM6014"/>
      <c r="AO6014"/>
      <c r="AP6014"/>
      <c r="AQ6014"/>
      <c r="AS6014"/>
      <c r="AT6014"/>
      <c r="AU6014"/>
      <c r="AW6014"/>
      <c r="AX6014"/>
      <c r="AY6014"/>
      <c r="BA6014"/>
      <c r="BB6014"/>
      <c r="BC6014"/>
      <c r="BE6014"/>
      <c r="BF6014"/>
      <c r="BG6014"/>
      <c r="BI6014"/>
      <c r="BJ6014"/>
      <c r="BK6014"/>
      <c r="BM6014"/>
      <c r="BN6014"/>
      <c r="BO6014"/>
    </row>
    <row r="6015" spans="1:67">
      <c r="A6015"/>
      <c r="B6015"/>
      <c r="C6015"/>
      <c r="E6015"/>
      <c r="F6015"/>
      <c r="G6015"/>
      <c r="I6015"/>
      <c r="J6015"/>
      <c r="K6015"/>
      <c r="M6015"/>
      <c r="N6015"/>
      <c r="O6015"/>
      <c r="Q6015"/>
      <c r="R6015"/>
      <c r="S6015"/>
      <c r="U6015"/>
      <c r="V6015"/>
      <c r="W6015"/>
      <c r="Y6015"/>
      <c r="Z6015"/>
      <c r="AA6015"/>
      <c r="AC6015"/>
      <c r="AD6015"/>
      <c r="AE6015"/>
      <c r="AG6015"/>
      <c r="AH6015"/>
      <c r="AI6015"/>
      <c r="AK6015"/>
      <c r="AL6015"/>
      <c r="AM6015"/>
      <c r="AO6015"/>
      <c r="AP6015"/>
      <c r="AQ6015"/>
      <c r="AS6015"/>
      <c r="AT6015"/>
      <c r="AU6015"/>
      <c r="AW6015"/>
      <c r="AX6015"/>
      <c r="AY6015"/>
      <c r="BA6015"/>
      <c r="BB6015"/>
      <c r="BC6015"/>
      <c r="BE6015"/>
      <c r="BF6015"/>
      <c r="BG6015"/>
      <c r="BI6015"/>
      <c r="BJ6015"/>
      <c r="BK6015"/>
      <c r="BM6015"/>
      <c r="BN6015"/>
      <c r="BO6015"/>
    </row>
    <row r="6016" spans="1:67">
      <c r="A6016"/>
      <c r="B6016"/>
      <c r="C6016"/>
      <c r="E6016"/>
      <c r="F6016"/>
      <c r="G6016"/>
      <c r="I6016"/>
      <c r="J6016"/>
      <c r="K6016"/>
      <c r="M6016"/>
      <c r="N6016"/>
      <c r="O6016"/>
      <c r="Q6016"/>
      <c r="R6016"/>
      <c r="S6016"/>
      <c r="U6016"/>
      <c r="V6016"/>
      <c r="W6016"/>
      <c r="Y6016"/>
      <c r="Z6016"/>
      <c r="AA6016"/>
      <c r="AC6016"/>
      <c r="AD6016"/>
      <c r="AE6016"/>
      <c r="AG6016"/>
      <c r="AH6016"/>
      <c r="AI6016"/>
      <c r="AK6016"/>
      <c r="AL6016"/>
      <c r="AM6016"/>
      <c r="AO6016"/>
      <c r="AP6016"/>
      <c r="AQ6016"/>
      <c r="AS6016"/>
      <c r="AT6016"/>
      <c r="AU6016"/>
      <c r="AW6016"/>
      <c r="AX6016"/>
      <c r="AY6016"/>
      <c r="BA6016"/>
      <c r="BB6016"/>
      <c r="BC6016"/>
      <c r="BE6016"/>
      <c r="BF6016"/>
      <c r="BG6016"/>
      <c r="BI6016"/>
      <c r="BJ6016"/>
      <c r="BK6016"/>
      <c r="BM6016"/>
      <c r="BN6016"/>
      <c r="BO6016"/>
    </row>
    <row r="6017" spans="1:67">
      <c r="A6017"/>
      <c r="B6017"/>
      <c r="C6017"/>
      <c r="E6017"/>
      <c r="F6017"/>
      <c r="G6017"/>
      <c r="I6017"/>
      <c r="J6017"/>
      <c r="K6017"/>
      <c r="M6017"/>
      <c r="N6017"/>
      <c r="O6017"/>
      <c r="Q6017"/>
      <c r="R6017"/>
      <c r="S6017"/>
      <c r="U6017"/>
      <c r="V6017"/>
      <c r="W6017"/>
      <c r="Y6017"/>
      <c r="Z6017"/>
      <c r="AA6017"/>
      <c r="AC6017"/>
      <c r="AD6017"/>
      <c r="AE6017"/>
      <c r="AG6017"/>
      <c r="AH6017"/>
      <c r="AI6017"/>
      <c r="AK6017"/>
      <c r="AL6017"/>
      <c r="AM6017"/>
      <c r="AO6017"/>
      <c r="AP6017"/>
      <c r="AQ6017"/>
      <c r="AS6017"/>
      <c r="AT6017"/>
      <c r="AU6017"/>
      <c r="AW6017"/>
      <c r="AX6017"/>
      <c r="AY6017"/>
      <c r="BA6017"/>
      <c r="BB6017"/>
      <c r="BC6017"/>
      <c r="BE6017"/>
      <c r="BF6017"/>
      <c r="BG6017"/>
      <c r="BI6017"/>
      <c r="BJ6017"/>
      <c r="BK6017"/>
      <c r="BM6017"/>
      <c r="BN6017"/>
      <c r="BO6017"/>
    </row>
    <row r="6018" spans="1:67">
      <c r="A6018"/>
      <c r="B6018"/>
      <c r="C6018"/>
      <c r="E6018"/>
      <c r="F6018"/>
      <c r="G6018"/>
      <c r="I6018"/>
      <c r="J6018"/>
      <c r="K6018"/>
      <c r="M6018"/>
      <c r="N6018"/>
      <c r="O6018"/>
      <c r="Q6018"/>
      <c r="R6018"/>
      <c r="S6018"/>
      <c r="U6018"/>
      <c r="V6018"/>
      <c r="W6018"/>
      <c r="Y6018"/>
      <c r="Z6018"/>
      <c r="AA6018"/>
      <c r="AC6018"/>
      <c r="AD6018"/>
      <c r="AE6018"/>
      <c r="AG6018"/>
      <c r="AH6018"/>
      <c r="AI6018"/>
      <c r="AK6018"/>
      <c r="AL6018"/>
      <c r="AM6018"/>
      <c r="AO6018"/>
      <c r="AP6018"/>
      <c r="AQ6018"/>
      <c r="AS6018"/>
      <c r="AT6018"/>
      <c r="AU6018"/>
      <c r="AW6018"/>
      <c r="AX6018"/>
      <c r="AY6018"/>
      <c r="BA6018"/>
      <c r="BB6018"/>
      <c r="BC6018"/>
      <c r="BE6018"/>
      <c r="BF6018"/>
      <c r="BG6018"/>
      <c r="BI6018"/>
      <c r="BJ6018"/>
      <c r="BK6018"/>
      <c r="BM6018"/>
      <c r="BN6018"/>
      <c r="BO6018"/>
    </row>
    <row r="6019" spans="1:67">
      <c r="A6019"/>
      <c r="B6019"/>
      <c r="C6019"/>
      <c r="E6019"/>
      <c r="F6019"/>
      <c r="G6019"/>
      <c r="I6019"/>
      <c r="J6019"/>
      <c r="K6019"/>
      <c r="M6019"/>
      <c r="N6019"/>
      <c r="O6019"/>
      <c r="Q6019"/>
      <c r="R6019"/>
      <c r="S6019"/>
      <c r="U6019"/>
      <c r="V6019"/>
      <c r="W6019"/>
      <c r="Y6019"/>
      <c r="Z6019"/>
      <c r="AA6019"/>
      <c r="AC6019"/>
      <c r="AD6019"/>
      <c r="AE6019"/>
      <c r="AG6019"/>
      <c r="AH6019"/>
      <c r="AI6019"/>
      <c r="AK6019"/>
      <c r="AL6019"/>
      <c r="AM6019"/>
      <c r="AO6019"/>
      <c r="AP6019"/>
      <c r="AQ6019"/>
      <c r="AS6019"/>
      <c r="AT6019"/>
      <c r="AU6019"/>
      <c r="AW6019"/>
      <c r="AX6019"/>
      <c r="AY6019"/>
      <c r="BA6019"/>
      <c r="BB6019"/>
      <c r="BC6019"/>
      <c r="BE6019"/>
      <c r="BF6019"/>
      <c r="BG6019"/>
      <c r="BI6019"/>
      <c r="BJ6019"/>
      <c r="BK6019"/>
      <c r="BM6019"/>
      <c r="BN6019"/>
      <c r="BO6019"/>
    </row>
    <row r="6020" spans="1:67">
      <c r="A6020"/>
      <c r="B6020"/>
      <c r="C6020"/>
      <c r="E6020"/>
      <c r="F6020"/>
      <c r="G6020"/>
      <c r="I6020"/>
      <c r="J6020"/>
      <c r="K6020"/>
      <c r="M6020"/>
      <c r="N6020"/>
      <c r="O6020"/>
      <c r="Q6020"/>
      <c r="R6020"/>
      <c r="S6020"/>
      <c r="U6020"/>
      <c r="V6020"/>
      <c r="W6020"/>
      <c r="Y6020"/>
      <c r="Z6020"/>
      <c r="AA6020"/>
      <c r="AC6020"/>
      <c r="AD6020"/>
      <c r="AE6020"/>
      <c r="AG6020"/>
      <c r="AH6020"/>
      <c r="AI6020"/>
      <c r="AK6020"/>
      <c r="AL6020"/>
      <c r="AM6020"/>
      <c r="AO6020"/>
      <c r="AP6020"/>
      <c r="AQ6020"/>
      <c r="AS6020"/>
      <c r="AT6020"/>
      <c r="AU6020"/>
      <c r="AW6020"/>
      <c r="AX6020"/>
      <c r="AY6020"/>
      <c r="BA6020"/>
      <c r="BB6020"/>
      <c r="BC6020"/>
      <c r="BE6020"/>
      <c r="BF6020"/>
      <c r="BG6020"/>
      <c r="BI6020"/>
      <c r="BJ6020"/>
      <c r="BK6020"/>
      <c r="BM6020"/>
      <c r="BN6020"/>
      <c r="BO6020"/>
    </row>
    <row r="6021" spans="1:67">
      <c r="A6021"/>
      <c r="B6021"/>
      <c r="C6021"/>
      <c r="E6021"/>
      <c r="F6021"/>
      <c r="G6021"/>
      <c r="I6021"/>
      <c r="J6021"/>
      <c r="K6021"/>
      <c r="M6021"/>
      <c r="N6021"/>
      <c r="O6021"/>
      <c r="Q6021"/>
      <c r="R6021"/>
      <c r="S6021"/>
      <c r="U6021"/>
      <c r="V6021"/>
      <c r="W6021"/>
      <c r="Y6021"/>
      <c r="Z6021"/>
      <c r="AA6021"/>
      <c r="AC6021"/>
      <c r="AD6021"/>
      <c r="AE6021"/>
      <c r="AG6021"/>
      <c r="AH6021"/>
      <c r="AI6021"/>
      <c r="AK6021"/>
      <c r="AL6021"/>
      <c r="AM6021"/>
      <c r="AO6021"/>
      <c r="AP6021"/>
      <c r="AQ6021"/>
      <c r="AS6021"/>
      <c r="AT6021"/>
      <c r="AU6021"/>
      <c r="AW6021"/>
      <c r="AX6021"/>
      <c r="AY6021"/>
      <c r="BA6021"/>
      <c r="BB6021"/>
      <c r="BC6021"/>
      <c r="BE6021"/>
      <c r="BF6021"/>
      <c r="BG6021"/>
      <c r="BI6021"/>
      <c r="BJ6021"/>
      <c r="BK6021"/>
      <c r="BM6021"/>
      <c r="BN6021"/>
      <c r="BO6021"/>
    </row>
    <row r="6022" spans="1:67">
      <c r="A6022"/>
      <c r="B6022"/>
      <c r="C6022"/>
      <c r="E6022"/>
      <c r="F6022"/>
      <c r="G6022"/>
      <c r="I6022"/>
      <c r="J6022"/>
      <c r="K6022"/>
      <c r="M6022"/>
      <c r="N6022"/>
      <c r="O6022"/>
      <c r="Q6022"/>
      <c r="R6022"/>
      <c r="S6022"/>
      <c r="U6022"/>
      <c r="V6022"/>
      <c r="W6022"/>
      <c r="Y6022"/>
      <c r="Z6022"/>
      <c r="AA6022"/>
      <c r="AC6022"/>
      <c r="AD6022"/>
      <c r="AE6022"/>
      <c r="AG6022"/>
      <c r="AH6022"/>
      <c r="AI6022"/>
      <c r="AK6022"/>
      <c r="AL6022"/>
      <c r="AM6022"/>
      <c r="AO6022"/>
      <c r="AP6022"/>
      <c r="AQ6022"/>
      <c r="AS6022"/>
      <c r="AT6022"/>
      <c r="AU6022"/>
      <c r="AW6022"/>
      <c r="AX6022"/>
      <c r="AY6022"/>
      <c r="BA6022"/>
      <c r="BB6022"/>
      <c r="BC6022"/>
      <c r="BE6022"/>
      <c r="BF6022"/>
      <c r="BG6022"/>
      <c r="BI6022"/>
      <c r="BJ6022"/>
      <c r="BK6022"/>
      <c r="BM6022"/>
      <c r="BN6022"/>
      <c r="BO6022"/>
    </row>
    <row r="6023" spans="1:67">
      <c r="A6023"/>
      <c r="B6023"/>
      <c r="C6023"/>
      <c r="E6023"/>
      <c r="F6023"/>
      <c r="G6023"/>
      <c r="I6023"/>
      <c r="J6023"/>
      <c r="K6023"/>
      <c r="M6023"/>
      <c r="N6023"/>
      <c r="O6023"/>
      <c r="Q6023"/>
      <c r="R6023"/>
      <c r="S6023"/>
      <c r="U6023"/>
      <c r="V6023"/>
      <c r="W6023"/>
      <c r="Y6023"/>
      <c r="Z6023"/>
      <c r="AA6023"/>
      <c r="AC6023"/>
      <c r="AD6023"/>
      <c r="AE6023"/>
      <c r="AG6023"/>
      <c r="AH6023"/>
      <c r="AI6023"/>
      <c r="AK6023"/>
      <c r="AL6023"/>
      <c r="AM6023"/>
      <c r="AO6023"/>
      <c r="AP6023"/>
      <c r="AQ6023"/>
      <c r="AS6023"/>
      <c r="AT6023"/>
      <c r="AU6023"/>
      <c r="AW6023"/>
      <c r="AX6023"/>
      <c r="AY6023"/>
      <c r="BA6023"/>
      <c r="BB6023"/>
      <c r="BC6023"/>
      <c r="BE6023"/>
      <c r="BF6023"/>
      <c r="BG6023"/>
      <c r="BI6023"/>
      <c r="BJ6023"/>
      <c r="BK6023"/>
      <c r="BM6023"/>
      <c r="BN6023"/>
      <c r="BO6023"/>
    </row>
    <row r="6024" spans="1:67">
      <c r="A6024"/>
      <c r="B6024"/>
      <c r="C6024"/>
      <c r="E6024"/>
      <c r="F6024"/>
      <c r="G6024"/>
      <c r="I6024"/>
      <c r="J6024"/>
      <c r="K6024"/>
      <c r="M6024"/>
      <c r="N6024"/>
      <c r="O6024"/>
      <c r="Q6024"/>
      <c r="R6024"/>
      <c r="S6024"/>
      <c r="U6024"/>
      <c r="V6024"/>
      <c r="W6024"/>
      <c r="Y6024"/>
      <c r="Z6024"/>
      <c r="AA6024"/>
      <c r="AC6024"/>
      <c r="AD6024"/>
      <c r="AE6024"/>
      <c r="AG6024"/>
      <c r="AH6024"/>
      <c r="AI6024"/>
      <c r="AK6024"/>
      <c r="AL6024"/>
      <c r="AM6024"/>
      <c r="AO6024"/>
      <c r="AP6024"/>
      <c r="AQ6024"/>
      <c r="AS6024"/>
      <c r="AT6024"/>
      <c r="AU6024"/>
      <c r="AW6024"/>
      <c r="AX6024"/>
      <c r="AY6024"/>
      <c r="BA6024"/>
      <c r="BB6024"/>
      <c r="BC6024"/>
      <c r="BE6024"/>
      <c r="BF6024"/>
      <c r="BG6024"/>
      <c r="BI6024"/>
      <c r="BJ6024"/>
      <c r="BK6024"/>
      <c r="BM6024"/>
      <c r="BN6024"/>
      <c r="BO6024"/>
    </row>
    <row r="6025" spans="1:67">
      <c r="A6025"/>
      <c r="B6025"/>
      <c r="C6025"/>
      <c r="E6025"/>
      <c r="F6025"/>
      <c r="G6025"/>
      <c r="I6025"/>
      <c r="J6025"/>
      <c r="K6025"/>
      <c r="M6025"/>
      <c r="N6025"/>
      <c r="O6025"/>
      <c r="Q6025"/>
      <c r="R6025"/>
      <c r="S6025"/>
      <c r="U6025"/>
      <c r="V6025"/>
      <c r="W6025"/>
      <c r="Y6025"/>
      <c r="Z6025"/>
      <c r="AA6025"/>
      <c r="AC6025"/>
      <c r="AD6025"/>
      <c r="AE6025"/>
      <c r="AG6025"/>
      <c r="AH6025"/>
      <c r="AI6025"/>
      <c r="AK6025"/>
      <c r="AL6025"/>
      <c r="AM6025"/>
      <c r="AO6025"/>
      <c r="AP6025"/>
      <c r="AQ6025"/>
      <c r="AS6025"/>
      <c r="AT6025"/>
      <c r="AU6025"/>
      <c r="AW6025"/>
      <c r="AX6025"/>
      <c r="AY6025"/>
      <c r="BA6025"/>
      <c r="BB6025"/>
      <c r="BC6025"/>
      <c r="BE6025"/>
      <c r="BF6025"/>
      <c r="BG6025"/>
      <c r="BI6025"/>
      <c r="BJ6025"/>
      <c r="BK6025"/>
      <c r="BM6025"/>
      <c r="BN6025"/>
      <c r="BO6025"/>
    </row>
    <row r="6026" spans="1:67">
      <c r="A6026"/>
      <c r="B6026"/>
      <c r="C6026"/>
      <c r="E6026"/>
      <c r="F6026"/>
      <c r="G6026"/>
      <c r="I6026"/>
      <c r="J6026"/>
      <c r="K6026"/>
      <c r="M6026"/>
      <c r="N6026"/>
      <c r="O6026"/>
      <c r="Q6026"/>
      <c r="R6026"/>
      <c r="S6026"/>
      <c r="U6026"/>
      <c r="V6026"/>
      <c r="W6026"/>
      <c r="Y6026"/>
      <c r="Z6026"/>
      <c r="AA6026"/>
      <c r="AC6026"/>
      <c r="AD6026"/>
      <c r="AE6026"/>
      <c r="AG6026"/>
      <c r="AH6026"/>
      <c r="AI6026"/>
      <c r="AK6026"/>
      <c r="AL6026"/>
      <c r="AM6026"/>
      <c r="AO6026"/>
      <c r="AP6026"/>
      <c r="AQ6026"/>
      <c r="AS6026"/>
      <c r="AT6026"/>
      <c r="AU6026"/>
      <c r="AW6026"/>
      <c r="AX6026"/>
      <c r="AY6026"/>
      <c r="BA6026"/>
      <c r="BB6026"/>
      <c r="BC6026"/>
      <c r="BE6026"/>
      <c r="BF6026"/>
      <c r="BG6026"/>
      <c r="BI6026"/>
      <c r="BJ6026"/>
      <c r="BK6026"/>
      <c r="BM6026"/>
      <c r="BN6026"/>
      <c r="BO6026"/>
    </row>
    <row r="6027" spans="1:67">
      <c r="A6027"/>
      <c r="B6027"/>
      <c r="C6027"/>
      <c r="E6027"/>
      <c r="F6027"/>
      <c r="G6027"/>
      <c r="I6027"/>
      <c r="J6027"/>
      <c r="K6027"/>
      <c r="M6027"/>
      <c r="N6027"/>
      <c r="O6027"/>
      <c r="Q6027"/>
      <c r="R6027"/>
      <c r="S6027"/>
      <c r="U6027"/>
      <c r="V6027"/>
      <c r="W6027"/>
      <c r="Y6027"/>
      <c r="Z6027"/>
      <c r="AA6027"/>
      <c r="AC6027"/>
      <c r="AD6027"/>
      <c r="AE6027"/>
      <c r="AG6027"/>
      <c r="AH6027"/>
      <c r="AI6027"/>
      <c r="AK6027"/>
      <c r="AL6027"/>
      <c r="AM6027"/>
      <c r="AO6027"/>
      <c r="AP6027"/>
      <c r="AQ6027"/>
      <c r="AS6027"/>
      <c r="AT6027"/>
      <c r="AU6027"/>
      <c r="AW6027"/>
      <c r="AX6027"/>
      <c r="AY6027"/>
      <c r="BA6027"/>
      <c r="BB6027"/>
      <c r="BC6027"/>
      <c r="BE6027"/>
      <c r="BF6027"/>
      <c r="BG6027"/>
      <c r="BI6027"/>
      <c r="BJ6027"/>
      <c r="BK6027"/>
      <c r="BM6027"/>
      <c r="BN6027"/>
      <c r="BO6027"/>
    </row>
    <row r="6028" spans="1:67">
      <c r="A6028"/>
      <c r="B6028"/>
      <c r="C6028"/>
      <c r="E6028"/>
      <c r="F6028"/>
      <c r="G6028"/>
      <c r="I6028"/>
      <c r="J6028"/>
      <c r="K6028"/>
      <c r="M6028"/>
      <c r="N6028"/>
      <c r="O6028"/>
      <c r="Q6028"/>
      <c r="R6028"/>
      <c r="S6028"/>
      <c r="U6028"/>
      <c r="V6028"/>
      <c r="W6028"/>
      <c r="Y6028"/>
      <c r="Z6028"/>
      <c r="AA6028"/>
      <c r="AC6028"/>
      <c r="AD6028"/>
      <c r="AE6028"/>
      <c r="AG6028"/>
      <c r="AH6028"/>
      <c r="AI6028"/>
      <c r="AK6028"/>
      <c r="AL6028"/>
      <c r="AM6028"/>
      <c r="AO6028"/>
      <c r="AP6028"/>
      <c r="AQ6028"/>
      <c r="AS6028"/>
      <c r="AT6028"/>
      <c r="AU6028"/>
      <c r="AW6028"/>
      <c r="AX6028"/>
      <c r="AY6028"/>
      <c r="BA6028"/>
      <c r="BB6028"/>
      <c r="BC6028"/>
      <c r="BE6028"/>
      <c r="BF6028"/>
      <c r="BG6028"/>
      <c r="BI6028"/>
      <c r="BJ6028"/>
      <c r="BK6028"/>
      <c r="BM6028"/>
      <c r="BN6028"/>
      <c r="BO6028"/>
    </row>
    <row r="6029" spans="1:67">
      <c r="A6029"/>
      <c r="B6029"/>
      <c r="C6029"/>
      <c r="E6029"/>
      <c r="F6029"/>
      <c r="G6029"/>
      <c r="I6029"/>
      <c r="J6029"/>
      <c r="K6029"/>
      <c r="M6029"/>
      <c r="N6029"/>
      <c r="O6029"/>
      <c r="Q6029"/>
      <c r="R6029"/>
      <c r="S6029"/>
      <c r="U6029"/>
      <c r="V6029"/>
      <c r="W6029"/>
      <c r="Y6029"/>
      <c r="Z6029"/>
      <c r="AA6029"/>
      <c r="AC6029"/>
      <c r="AD6029"/>
      <c r="AE6029"/>
      <c r="AG6029"/>
      <c r="AH6029"/>
      <c r="AI6029"/>
      <c r="AK6029"/>
      <c r="AL6029"/>
      <c r="AM6029"/>
      <c r="AO6029"/>
      <c r="AP6029"/>
      <c r="AQ6029"/>
      <c r="AS6029"/>
      <c r="AT6029"/>
      <c r="AU6029"/>
      <c r="AW6029"/>
      <c r="AX6029"/>
      <c r="AY6029"/>
      <c r="BA6029"/>
      <c r="BB6029"/>
      <c r="BC6029"/>
      <c r="BE6029"/>
      <c r="BF6029"/>
      <c r="BG6029"/>
      <c r="BI6029"/>
      <c r="BJ6029"/>
      <c r="BK6029"/>
      <c r="BM6029"/>
      <c r="BN6029"/>
      <c r="BO6029"/>
    </row>
    <row r="6030" spans="1:67">
      <c r="A6030"/>
      <c r="B6030"/>
      <c r="C6030"/>
      <c r="E6030"/>
      <c r="F6030"/>
      <c r="G6030"/>
      <c r="I6030"/>
      <c r="J6030"/>
      <c r="K6030"/>
      <c r="M6030"/>
      <c r="N6030"/>
      <c r="O6030"/>
      <c r="Q6030"/>
      <c r="R6030"/>
      <c r="S6030"/>
      <c r="U6030"/>
      <c r="V6030"/>
      <c r="W6030"/>
      <c r="Y6030"/>
      <c r="Z6030"/>
      <c r="AA6030"/>
      <c r="AC6030"/>
      <c r="AD6030"/>
      <c r="AE6030"/>
      <c r="AG6030"/>
      <c r="AH6030"/>
      <c r="AI6030"/>
      <c r="AK6030"/>
      <c r="AL6030"/>
      <c r="AM6030"/>
      <c r="AO6030"/>
      <c r="AP6030"/>
      <c r="AQ6030"/>
      <c r="AS6030"/>
      <c r="AT6030"/>
      <c r="AU6030"/>
      <c r="AW6030"/>
      <c r="AX6030"/>
      <c r="AY6030"/>
      <c r="BA6030"/>
      <c r="BB6030"/>
      <c r="BC6030"/>
      <c r="BE6030"/>
      <c r="BF6030"/>
      <c r="BG6030"/>
      <c r="BI6030"/>
      <c r="BJ6030"/>
      <c r="BK6030"/>
      <c r="BM6030"/>
      <c r="BN6030"/>
      <c r="BO6030"/>
    </row>
    <row r="6031" spans="1:67">
      <c r="A6031"/>
      <c r="B6031"/>
      <c r="C6031"/>
      <c r="E6031"/>
      <c r="F6031"/>
      <c r="G6031"/>
      <c r="I6031"/>
      <c r="J6031"/>
      <c r="K6031"/>
      <c r="M6031"/>
      <c r="N6031"/>
      <c r="O6031"/>
      <c r="Q6031"/>
      <c r="R6031"/>
      <c r="S6031"/>
      <c r="U6031"/>
      <c r="V6031"/>
      <c r="W6031"/>
      <c r="Y6031"/>
      <c r="Z6031"/>
      <c r="AA6031"/>
      <c r="AC6031"/>
      <c r="AD6031"/>
      <c r="AE6031"/>
      <c r="AG6031"/>
      <c r="AH6031"/>
      <c r="AI6031"/>
      <c r="AK6031"/>
      <c r="AL6031"/>
      <c r="AM6031"/>
      <c r="AO6031"/>
      <c r="AP6031"/>
      <c r="AQ6031"/>
      <c r="AS6031"/>
      <c r="AT6031"/>
      <c r="AU6031"/>
      <c r="AW6031"/>
      <c r="AX6031"/>
      <c r="AY6031"/>
      <c r="BA6031"/>
      <c r="BB6031"/>
      <c r="BC6031"/>
      <c r="BE6031"/>
      <c r="BF6031"/>
      <c r="BG6031"/>
      <c r="BI6031"/>
      <c r="BJ6031"/>
      <c r="BK6031"/>
      <c r="BM6031"/>
      <c r="BN6031"/>
      <c r="BO6031"/>
    </row>
    <row r="6032" spans="1:67">
      <c r="A6032"/>
      <c r="B6032"/>
      <c r="C6032"/>
      <c r="E6032"/>
      <c r="F6032"/>
      <c r="G6032"/>
      <c r="I6032"/>
      <c r="J6032"/>
      <c r="K6032"/>
      <c r="M6032"/>
      <c r="N6032"/>
      <c r="O6032"/>
      <c r="Q6032"/>
      <c r="R6032"/>
      <c r="S6032"/>
      <c r="U6032"/>
      <c r="V6032"/>
      <c r="W6032"/>
      <c r="Y6032"/>
      <c r="Z6032"/>
      <c r="AA6032"/>
      <c r="AC6032"/>
      <c r="AD6032"/>
      <c r="AE6032"/>
      <c r="AG6032"/>
      <c r="AH6032"/>
      <c r="AI6032"/>
      <c r="AK6032"/>
      <c r="AL6032"/>
      <c r="AM6032"/>
      <c r="AO6032"/>
      <c r="AP6032"/>
      <c r="AQ6032"/>
      <c r="AS6032"/>
      <c r="AT6032"/>
      <c r="AU6032"/>
      <c r="AW6032"/>
      <c r="AX6032"/>
      <c r="AY6032"/>
      <c r="BA6032"/>
      <c r="BB6032"/>
      <c r="BC6032"/>
      <c r="BE6032"/>
      <c r="BF6032"/>
      <c r="BG6032"/>
      <c r="BI6032"/>
      <c r="BJ6032"/>
      <c r="BK6032"/>
      <c r="BM6032"/>
      <c r="BN6032"/>
      <c r="BO6032"/>
    </row>
    <row r="6033" spans="1:67">
      <c r="A6033"/>
      <c r="B6033"/>
      <c r="C6033"/>
      <c r="E6033"/>
      <c r="F6033"/>
      <c r="G6033"/>
      <c r="I6033"/>
      <c r="J6033"/>
      <c r="K6033"/>
      <c r="M6033"/>
      <c r="N6033"/>
      <c r="O6033"/>
      <c r="Q6033"/>
      <c r="R6033"/>
      <c r="S6033"/>
      <c r="U6033"/>
      <c r="V6033"/>
      <c r="W6033"/>
      <c r="Y6033"/>
      <c r="Z6033"/>
      <c r="AA6033"/>
      <c r="AC6033"/>
      <c r="AD6033"/>
      <c r="AE6033"/>
      <c r="AG6033"/>
      <c r="AH6033"/>
      <c r="AI6033"/>
      <c r="AK6033"/>
      <c r="AL6033"/>
      <c r="AM6033"/>
      <c r="AO6033"/>
      <c r="AP6033"/>
      <c r="AQ6033"/>
      <c r="AS6033"/>
      <c r="AT6033"/>
      <c r="AU6033"/>
      <c r="AW6033"/>
      <c r="AX6033"/>
      <c r="AY6033"/>
      <c r="BA6033"/>
      <c r="BB6033"/>
      <c r="BC6033"/>
      <c r="BE6033"/>
      <c r="BF6033"/>
      <c r="BG6033"/>
      <c r="BI6033"/>
      <c r="BJ6033"/>
      <c r="BK6033"/>
      <c r="BM6033"/>
      <c r="BN6033"/>
      <c r="BO6033"/>
    </row>
    <row r="6034" spans="1:67">
      <c r="A6034"/>
      <c r="B6034"/>
      <c r="C6034"/>
      <c r="E6034"/>
      <c r="F6034"/>
      <c r="G6034"/>
      <c r="I6034"/>
      <c r="J6034"/>
      <c r="K6034"/>
      <c r="M6034"/>
      <c r="N6034"/>
      <c r="O6034"/>
      <c r="Q6034"/>
      <c r="R6034"/>
      <c r="S6034"/>
      <c r="U6034"/>
      <c r="V6034"/>
      <c r="W6034"/>
      <c r="Y6034"/>
      <c r="Z6034"/>
      <c r="AA6034"/>
      <c r="AC6034"/>
      <c r="AD6034"/>
      <c r="AE6034"/>
      <c r="AG6034"/>
      <c r="AH6034"/>
      <c r="AI6034"/>
      <c r="AK6034"/>
      <c r="AL6034"/>
      <c r="AM6034"/>
      <c r="AO6034"/>
      <c r="AP6034"/>
      <c r="AQ6034"/>
      <c r="AS6034"/>
      <c r="AT6034"/>
      <c r="AU6034"/>
      <c r="AW6034"/>
      <c r="AX6034"/>
      <c r="AY6034"/>
      <c r="BA6034"/>
      <c r="BB6034"/>
      <c r="BC6034"/>
      <c r="BE6034"/>
      <c r="BF6034"/>
      <c r="BG6034"/>
      <c r="BI6034"/>
      <c r="BJ6034"/>
      <c r="BK6034"/>
      <c r="BM6034"/>
      <c r="BN6034"/>
      <c r="BO6034"/>
    </row>
    <row r="6035" spans="1:67">
      <c r="A6035"/>
      <c r="B6035"/>
      <c r="C6035"/>
      <c r="E6035"/>
      <c r="F6035"/>
      <c r="G6035"/>
      <c r="I6035"/>
      <c r="J6035"/>
      <c r="K6035"/>
      <c r="M6035"/>
      <c r="N6035"/>
      <c r="O6035"/>
      <c r="Q6035"/>
      <c r="R6035"/>
      <c r="S6035"/>
      <c r="U6035"/>
      <c r="V6035"/>
      <c r="W6035"/>
      <c r="Y6035"/>
      <c r="Z6035"/>
      <c r="AA6035"/>
      <c r="AC6035"/>
      <c r="AD6035"/>
      <c r="AE6035"/>
      <c r="AG6035"/>
      <c r="AH6035"/>
      <c r="AI6035"/>
      <c r="AK6035"/>
      <c r="AL6035"/>
      <c r="AM6035"/>
      <c r="AO6035"/>
      <c r="AP6035"/>
      <c r="AQ6035"/>
      <c r="AS6035"/>
      <c r="AT6035"/>
      <c r="AU6035"/>
      <c r="AW6035"/>
      <c r="AX6035"/>
      <c r="AY6035"/>
      <c r="BA6035"/>
      <c r="BB6035"/>
      <c r="BC6035"/>
      <c r="BE6035"/>
      <c r="BF6035"/>
      <c r="BG6035"/>
      <c r="BI6035"/>
      <c r="BJ6035"/>
      <c r="BK6035"/>
      <c r="BM6035"/>
      <c r="BN6035"/>
      <c r="BO6035"/>
    </row>
    <row r="6036" spans="1:67">
      <c r="A6036"/>
      <c r="B6036"/>
      <c r="C6036"/>
      <c r="E6036"/>
      <c r="F6036"/>
      <c r="G6036"/>
      <c r="I6036"/>
      <c r="J6036"/>
      <c r="K6036"/>
      <c r="M6036"/>
      <c r="N6036"/>
      <c r="O6036"/>
      <c r="Q6036"/>
      <c r="R6036"/>
      <c r="S6036"/>
      <c r="U6036"/>
      <c r="V6036"/>
      <c r="W6036"/>
      <c r="Y6036"/>
      <c r="Z6036"/>
      <c r="AA6036"/>
      <c r="AC6036"/>
      <c r="AD6036"/>
      <c r="AE6036"/>
      <c r="AG6036"/>
      <c r="AH6036"/>
      <c r="AI6036"/>
      <c r="AK6036"/>
      <c r="AL6036"/>
      <c r="AM6036"/>
      <c r="AO6036"/>
      <c r="AP6036"/>
      <c r="AQ6036"/>
      <c r="AS6036"/>
      <c r="AT6036"/>
      <c r="AU6036"/>
      <c r="AW6036"/>
      <c r="AX6036"/>
      <c r="AY6036"/>
      <c r="BA6036"/>
      <c r="BB6036"/>
      <c r="BC6036"/>
      <c r="BE6036"/>
      <c r="BF6036"/>
      <c r="BG6036"/>
      <c r="BI6036"/>
      <c r="BJ6036"/>
      <c r="BK6036"/>
      <c r="BM6036"/>
      <c r="BN6036"/>
      <c r="BO6036"/>
    </row>
    <row r="6037" spans="1:67">
      <c r="A6037"/>
      <c r="B6037"/>
      <c r="C6037"/>
      <c r="E6037"/>
      <c r="F6037"/>
      <c r="G6037"/>
      <c r="I6037"/>
      <c r="J6037"/>
      <c r="K6037"/>
      <c r="M6037"/>
      <c r="N6037"/>
      <c r="O6037"/>
      <c r="Q6037"/>
      <c r="R6037"/>
      <c r="S6037"/>
      <c r="U6037"/>
      <c r="V6037"/>
      <c r="W6037"/>
      <c r="Y6037"/>
      <c r="Z6037"/>
      <c r="AA6037"/>
      <c r="AC6037"/>
      <c r="AD6037"/>
      <c r="AE6037"/>
      <c r="AG6037"/>
      <c r="AH6037"/>
      <c r="AI6037"/>
      <c r="AK6037"/>
      <c r="AL6037"/>
      <c r="AM6037"/>
      <c r="AO6037"/>
      <c r="AP6037"/>
      <c r="AQ6037"/>
      <c r="AS6037"/>
      <c r="AT6037"/>
      <c r="AU6037"/>
      <c r="AW6037"/>
      <c r="AX6037"/>
      <c r="AY6037"/>
      <c r="BA6037"/>
      <c r="BB6037"/>
      <c r="BC6037"/>
      <c r="BE6037"/>
      <c r="BF6037"/>
      <c r="BG6037"/>
      <c r="BI6037"/>
      <c r="BJ6037"/>
      <c r="BK6037"/>
      <c r="BM6037"/>
      <c r="BN6037"/>
      <c r="BO6037"/>
    </row>
    <row r="6038" spans="1:67">
      <c r="A6038"/>
      <c r="B6038"/>
      <c r="C6038"/>
      <c r="E6038"/>
      <c r="F6038"/>
      <c r="G6038"/>
      <c r="I6038"/>
      <c r="J6038"/>
      <c r="K6038"/>
      <c r="M6038"/>
      <c r="N6038"/>
      <c r="O6038"/>
      <c r="Q6038"/>
      <c r="R6038"/>
      <c r="S6038"/>
      <c r="U6038"/>
      <c r="V6038"/>
      <c r="W6038"/>
      <c r="Y6038"/>
      <c r="Z6038"/>
      <c r="AA6038"/>
      <c r="AC6038"/>
      <c r="AD6038"/>
      <c r="AE6038"/>
      <c r="AG6038"/>
      <c r="AH6038"/>
      <c r="AI6038"/>
      <c r="AK6038"/>
      <c r="AL6038"/>
      <c r="AM6038"/>
      <c r="AO6038"/>
      <c r="AP6038"/>
      <c r="AQ6038"/>
      <c r="AS6038"/>
      <c r="AT6038"/>
      <c r="AU6038"/>
      <c r="AW6038"/>
      <c r="AX6038"/>
      <c r="AY6038"/>
      <c r="BA6038"/>
      <c r="BB6038"/>
      <c r="BC6038"/>
      <c r="BE6038"/>
      <c r="BF6038"/>
      <c r="BG6038"/>
      <c r="BI6038"/>
      <c r="BJ6038"/>
      <c r="BK6038"/>
      <c r="BM6038"/>
      <c r="BN6038"/>
      <c r="BO6038"/>
    </row>
    <row r="6039" spans="1:67">
      <c r="A6039"/>
      <c r="B6039"/>
      <c r="C6039"/>
      <c r="E6039"/>
      <c r="F6039"/>
      <c r="G6039"/>
      <c r="I6039"/>
      <c r="J6039"/>
      <c r="K6039"/>
      <c r="M6039"/>
      <c r="N6039"/>
      <c r="O6039"/>
      <c r="Q6039"/>
      <c r="R6039"/>
      <c r="S6039"/>
      <c r="U6039"/>
      <c r="V6039"/>
      <c r="W6039"/>
      <c r="Y6039"/>
      <c r="Z6039"/>
      <c r="AA6039"/>
      <c r="AC6039"/>
      <c r="AD6039"/>
      <c r="AE6039"/>
      <c r="AG6039"/>
      <c r="AH6039"/>
      <c r="AI6039"/>
      <c r="AK6039"/>
      <c r="AL6039"/>
      <c r="AM6039"/>
      <c r="AO6039"/>
      <c r="AP6039"/>
      <c r="AQ6039"/>
      <c r="AS6039"/>
      <c r="AT6039"/>
      <c r="AU6039"/>
      <c r="AW6039"/>
      <c r="AX6039"/>
      <c r="AY6039"/>
      <c r="BA6039"/>
      <c r="BB6039"/>
      <c r="BC6039"/>
      <c r="BE6039"/>
      <c r="BF6039"/>
      <c r="BG6039"/>
      <c r="BI6039"/>
      <c r="BJ6039"/>
      <c r="BK6039"/>
      <c r="BM6039"/>
      <c r="BN6039"/>
      <c r="BO6039"/>
    </row>
    <row r="6040" spans="1:67">
      <c r="A6040"/>
      <c r="B6040"/>
      <c r="C6040"/>
      <c r="E6040"/>
      <c r="F6040"/>
      <c r="G6040"/>
      <c r="I6040"/>
      <c r="J6040"/>
      <c r="K6040"/>
      <c r="M6040"/>
      <c r="N6040"/>
      <c r="O6040"/>
      <c r="Q6040"/>
      <c r="R6040"/>
      <c r="S6040"/>
      <c r="U6040"/>
      <c r="V6040"/>
      <c r="W6040"/>
      <c r="Y6040"/>
      <c r="Z6040"/>
      <c r="AA6040"/>
      <c r="AC6040"/>
      <c r="AD6040"/>
      <c r="AE6040"/>
      <c r="AG6040"/>
      <c r="AH6040"/>
      <c r="AI6040"/>
      <c r="AK6040"/>
      <c r="AL6040"/>
      <c r="AM6040"/>
      <c r="AO6040"/>
      <c r="AP6040"/>
      <c r="AQ6040"/>
      <c r="AS6040"/>
      <c r="AT6040"/>
      <c r="AU6040"/>
      <c r="AW6040"/>
      <c r="AX6040"/>
      <c r="AY6040"/>
      <c r="BA6040"/>
      <c r="BB6040"/>
      <c r="BC6040"/>
      <c r="BE6040"/>
      <c r="BF6040"/>
      <c r="BG6040"/>
      <c r="BI6040"/>
      <c r="BJ6040"/>
      <c r="BK6040"/>
      <c r="BM6040"/>
      <c r="BN6040"/>
      <c r="BO6040"/>
    </row>
    <row r="6041" spans="1:67">
      <c r="A6041"/>
      <c r="B6041"/>
      <c r="C6041"/>
      <c r="E6041"/>
      <c r="F6041"/>
      <c r="G6041"/>
      <c r="I6041"/>
      <c r="J6041"/>
      <c r="K6041"/>
      <c r="M6041"/>
      <c r="N6041"/>
      <c r="O6041"/>
      <c r="Q6041"/>
      <c r="R6041"/>
      <c r="S6041"/>
      <c r="U6041"/>
      <c r="V6041"/>
      <c r="W6041"/>
      <c r="Y6041"/>
      <c r="Z6041"/>
      <c r="AA6041"/>
      <c r="AC6041"/>
      <c r="AD6041"/>
      <c r="AE6041"/>
      <c r="AG6041"/>
      <c r="AH6041"/>
      <c r="AI6041"/>
      <c r="AK6041"/>
      <c r="AL6041"/>
      <c r="AM6041"/>
      <c r="AO6041"/>
      <c r="AP6041"/>
      <c r="AQ6041"/>
      <c r="AS6041"/>
      <c r="AT6041"/>
      <c r="AU6041"/>
      <c r="AW6041"/>
      <c r="AX6041"/>
      <c r="AY6041"/>
      <c r="BA6041"/>
      <c r="BB6041"/>
      <c r="BC6041"/>
      <c r="BE6041"/>
      <c r="BF6041"/>
      <c r="BG6041"/>
      <c r="BI6041"/>
      <c r="BJ6041"/>
      <c r="BK6041"/>
      <c r="BM6041"/>
      <c r="BN6041"/>
      <c r="BO6041"/>
    </row>
    <row r="6042" spans="1:67">
      <c r="A6042"/>
      <c r="B6042"/>
      <c r="C6042"/>
      <c r="E6042"/>
      <c r="F6042"/>
      <c r="G6042"/>
      <c r="I6042"/>
      <c r="J6042"/>
      <c r="K6042"/>
      <c r="M6042"/>
      <c r="N6042"/>
      <c r="O6042"/>
      <c r="Q6042"/>
      <c r="R6042"/>
      <c r="S6042"/>
      <c r="U6042"/>
      <c r="V6042"/>
      <c r="W6042"/>
      <c r="Y6042"/>
      <c r="Z6042"/>
      <c r="AA6042"/>
      <c r="AC6042"/>
      <c r="AD6042"/>
      <c r="AE6042"/>
      <c r="AG6042"/>
      <c r="AH6042"/>
      <c r="AI6042"/>
      <c r="AK6042"/>
      <c r="AL6042"/>
      <c r="AM6042"/>
      <c r="AO6042"/>
      <c r="AP6042"/>
      <c r="AQ6042"/>
      <c r="AS6042"/>
      <c r="AT6042"/>
      <c r="AU6042"/>
      <c r="AW6042"/>
      <c r="AX6042"/>
      <c r="AY6042"/>
      <c r="BA6042"/>
      <c r="BB6042"/>
      <c r="BC6042"/>
      <c r="BE6042"/>
      <c r="BF6042"/>
      <c r="BG6042"/>
      <c r="BI6042"/>
      <c r="BJ6042"/>
      <c r="BK6042"/>
      <c r="BM6042"/>
      <c r="BN6042"/>
      <c r="BO6042"/>
    </row>
    <row r="6043" spans="1:67">
      <c r="A6043"/>
      <c r="B6043"/>
      <c r="C6043"/>
      <c r="E6043"/>
      <c r="F6043"/>
      <c r="G6043"/>
      <c r="I6043"/>
      <c r="J6043"/>
      <c r="K6043"/>
      <c r="M6043"/>
      <c r="N6043"/>
      <c r="O6043"/>
      <c r="Q6043"/>
      <c r="R6043"/>
      <c r="S6043"/>
      <c r="U6043"/>
      <c r="V6043"/>
      <c r="W6043"/>
      <c r="Y6043"/>
      <c r="Z6043"/>
      <c r="AA6043"/>
      <c r="AC6043"/>
      <c r="AD6043"/>
      <c r="AE6043"/>
      <c r="AG6043"/>
      <c r="AH6043"/>
      <c r="AI6043"/>
      <c r="AK6043"/>
      <c r="AL6043"/>
      <c r="AM6043"/>
      <c r="AO6043"/>
      <c r="AP6043"/>
      <c r="AQ6043"/>
      <c r="AS6043"/>
      <c r="AT6043"/>
      <c r="AU6043"/>
      <c r="AW6043"/>
      <c r="AX6043"/>
      <c r="AY6043"/>
      <c r="BA6043"/>
      <c r="BB6043"/>
      <c r="BC6043"/>
      <c r="BE6043"/>
      <c r="BF6043"/>
      <c r="BG6043"/>
      <c r="BI6043"/>
      <c r="BJ6043"/>
      <c r="BK6043"/>
      <c r="BM6043"/>
      <c r="BN6043"/>
      <c r="BO6043"/>
    </row>
    <row r="6044" spans="1:67">
      <c r="A6044"/>
      <c r="B6044"/>
      <c r="C6044"/>
      <c r="E6044"/>
      <c r="F6044"/>
      <c r="G6044"/>
      <c r="I6044"/>
      <c r="J6044"/>
      <c r="K6044"/>
      <c r="M6044"/>
      <c r="N6044"/>
      <c r="O6044"/>
      <c r="Q6044"/>
      <c r="R6044"/>
      <c r="S6044"/>
      <c r="U6044"/>
      <c r="V6044"/>
      <c r="W6044"/>
      <c r="Y6044"/>
      <c r="Z6044"/>
      <c r="AA6044"/>
      <c r="AC6044"/>
      <c r="AD6044"/>
      <c r="AE6044"/>
      <c r="AG6044"/>
      <c r="AH6044"/>
      <c r="AI6044"/>
      <c r="AK6044"/>
      <c r="AL6044"/>
      <c r="AM6044"/>
      <c r="AO6044"/>
      <c r="AP6044"/>
      <c r="AQ6044"/>
      <c r="AS6044"/>
      <c r="AT6044"/>
      <c r="AU6044"/>
      <c r="AW6044"/>
      <c r="AX6044"/>
      <c r="AY6044"/>
      <c r="BA6044"/>
      <c r="BB6044"/>
      <c r="BC6044"/>
      <c r="BE6044"/>
      <c r="BF6044"/>
      <c r="BG6044"/>
      <c r="BI6044"/>
      <c r="BJ6044"/>
      <c r="BK6044"/>
      <c r="BM6044"/>
      <c r="BN6044"/>
      <c r="BO6044"/>
    </row>
    <row r="6045" spans="1:67">
      <c r="A6045"/>
      <c r="B6045"/>
      <c r="C6045"/>
      <c r="E6045"/>
      <c r="F6045"/>
      <c r="G6045"/>
      <c r="I6045"/>
      <c r="J6045"/>
      <c r="K6045"/>
      <c r="M6045"/>
      <c r="N6045"/>
      <c r="O6045"/>
      <c r="Q6045"/>
      <c r="R6045"/>
      <c r="S6045"/>
      <c r="U6045"/>
      <c r="V6045"/>
      <c r="W6045"/>
      <c r="Y6045"/>
      <c r="Z6045"/>
      <c r="AA6045"/>
      <c r="AC6045"/>
      <c r="AD6045"/>
      <c r="AE6045"/>
      <c r="AG6045"/>
      <c r="AH6045"/>
      <c r="AI6045"/>
      <c r="AK6045"/>
      <c r="AL6045"/>
      <c r="AM6045"/>
      <c r="AO6045"/>
      <c r="AP6045"/>
      <c r="AQ6045"/>
      <c r="AS6045"/>
      <c r="AT6045"/>
      <c r="AU6045"/>
      <c r="AW6045"/>
      <c r="AX6045"/>
      <c r="AY6045"/>
      <c r="BA6045"/>
      <c r="BB6045"/>
      <c r="BC6045"/>
      <c r="BE6045"/>
      <c r="BF6045"/>
      <c r="BG6045"/>
      <c r="BI6045"/>
      <c r="BJ6045"/>
      <c r="BK6045"/>
      <c r="BM6045"/>
      <c r="BN6045"/>
      <c r="BO6045"/>
    </row>
    <row r="6046" spans="1:67">
      <c r="A6046"/>
      <c r="B6046"/>
      <c r="C6046"/>
      <c r="E6046"/>
      <c r="F6046"/>
      <c r="G6046"/>
      <c r="I6046"/>
      <c r="J6046"/>
      <c r="K6046"/>
      <c r="M6046"/>
      <c r="N6046"/>
      <c r="O6046"/>
      <c r="Q6046"/>
      <c r="R6046"/>
      <c r="S6046"/>
      <c r="U6046"/>
      <c r="V6046"/>
      <c r="W6046"/>
      <c r="Y6046"/>
      <c r="Z6046"/>
      <c r="AA6046"/>
      <c r="AC6046"/>
      <c r="AD6046"/>
      <c r="AE6046"/>
      <c r="AG6046"/>
      <c r="AH6046"/>
      <c r="AI6046"/>
      <c r="AK6046"/>
      <c r="AL6046"/>
      <c r="AM6046"/>
      <c r="AO6046"/>
      <c r="AP6046"/>
      <c r="AQ6046"/>
      <c r="AS6046"/>
      <c r="AT6046"/>
      <c r="AU6046"/>
      <c r="AW6046"/>
      <c r="AX6046"/>
      <c r="AY6046"/>
      <c r="BA6046"/>
      <c r="BB6046"/>
      <c r="BC6046"/>
      <c r="BE6046"/>
      <c r="BF6046"/>
      <c r="BG6046"/>
      <c r="BI6046"/>
      <c r="BJ6046"/>
      <c r="BK6046"/>
      <c r="BM6046"/>
      <c r="BN6046"/>
      <c r="BO6046"/>
    </row>
    <row r="6047" spans="1:67">
      <c r="A6047"/>
      <c r="B6047"/>
      <c r="C6047"/>
      <c r="E6047"/>
      <c r="F6047"/>
      <c r="G6047"/>
      <c r="I6047"/>
      <c r="J6047"/>
      <c r="K6047"/>
      <c r="M6047"/>
      <c r="N6047"/>
      <c r="O6047"/>
      <c r="Q6047"/>
      <c r="R6047"/>
      <c r="S6047"/>
      <c r="U6047"/>
      <c r="V6047"/>
      <c r="W6047"/>
      <c r="Y6047"/>
      <c r="Z6047"/>
      <c r="AA6047"/>
      <c r="AC6047"/>
      <c r="AD6047"/>
      <c r="AE6047"/>
      <c r="AG6047"/>
      <c r="AH6047"/>
      <c r="AI6047"/>
      <c r="AK6047"/>
      <c r="AL6047"/>
      <c r="AM6047"/>
      <c r="AO6047"/>
      <c r="AP6047"/>
      <c r="AQ6047"/>
      <c r="AS6047"/>
      <c r="AT6047"/>
      <c r="AU6047"/>
      <c r="AW6047"/>
      <c r="AX6047"/>
      <c r="AY6047"/>
      <c r="BA6047"/>
      <c r="BB6047"/>
      <c r="BC6047"/>
      <c r="BE6047"/>
      <c r="BF6047"/>
      <c r="BG6047"/>
      <c r="BI6047"/>
      <c r="BJ6047"/>
      <c r="BK6047"/>
      <c r="BM6047"/>
      <c r="BN6047"/>
      <c r="BO6047"/>
    </row>
    <row r="6048" spans="1:67">
      <c r="A6048"/>
      <c r="B6048"/>
      <c r="C6048"/>
      <c r="E6048"/>
      <c r="F6048"/>
      <c r="G6048"/>
      <c r="I6048"/>
      <c r="J6048"/>
      <c r="K6048"/>
      <c r="M6048"/>
      <c r="N6048"/>
      <c r="O6048"/>
      <c r="Q6048"/>
      <c r="R6048"/>
      <c r="S6048"/>
      <c r="U6048"/>
      <c r="V6048"/>
      <c r="W6048"/>
      <c r="Y6048"/>
      <c r="Z6048"/>
      <c r="AA6048"/>
      <c r="AC6048"/>
      <c r="AD6048"/>
      <c r="AE6048"/>
      <c r="AG6048"/>
      <c r="AH6048"/>
      <c r="AI6048"/>
      <c r="AK6048"/>
      <c r="AL6048"/>
      <c r="AM6048"/>
      <c r="AO6048"/>
      <c r="AP6048"/>
      <c r="AQ6048"/>
      <c r="AS6048"/>
      <c r="AT6048"/>
      <c r="AU6048"/>
      <c r="AW6048"/>
      <c r="AX6048"/>
      <c r="AY6048"/>
      <c r="BA6048"/>
      <c r="BB6048"/>
      <c r="BC6048"/>
      <c r="BE6048"/>
      <c r="BF6048"/>
      <c r="BG6048"/>
      <c r="BI6048"/>
      <c r="BJ6048"/>
      <c r="BK6048"/>
      <c r="BM6048"/>
      <c r="BN6048"/>
      <c r="BO6048"/>
    </row>
    <row r="6049" spans="1:67">
      <c r="A6049"/>
      <c r="B6049"/>
      <c r="C6049"/>
      <c r="E6049"/>
      <c r="F6049"/>
      <c r="G6049"/>
      <c r="I6049"/>
      <c r="J6049"/>
      <c r="K6049"/>
      <c r="M6049"/>
      <c r="N6049"/>
      <c r="O6049"/>
      <c r="Q6049"/>
      <c r="R6049"/>
      <c r="S6049"/>
      <c r="U6049"/>
      <c r="V6049"/>
      <c r="W6049"/>
      <c r="Y6049"/>
      <c r="Z6049"/>
      <c r="AA6049"/>
      <c r="AC6049"/>
      <c r="AD6049"/>
      <c r="AE6049"/>
      <c r="AG6049"/>
      <c r="AH6049"/>
      <c r="AI6049"/>
      <c r="AK6049"/>
      <c r="AL6049"/>
      <c r="AM6049"/>
      <c r="AO6049"/>
      <c r="AP6049"/>
      <c r="AQ6049"/>
      <c r="AS6049"/>
      <c r="AT6049"/>
      <c r="AU6049"/>
      <c r="AW6049"/>
      <c r="AX6049"/>
      <c r="AY6049"/>
      <c r="BA6049"/>
      <c r="BB6049"/>
      <c r="BC6049"/>
      <c r="BE6049"/>
      <c r="BF6049"/>
      <c r="BG6049"/>
      <c r="BI6049"/>
      <c r="BJ6049"/>
      <c r="BK6049"/>
      <c r="BM6049"/>
      <c r="BN6049"/>
      <c r="BO6049"/>
    </row>
    <row r="6050" spans="1:67">
      <c r="A6050"/>
      <c r="B6050"/>
      <c r="C6050"/>
      <c r="E6050"/>
      <c r="F6050"/>
      <c r="G6050"/>
      <c r="I6050"/>
      <c r="J6050"/>
      <c r="K6050"/>
      <c r="M6050"/>
      <c r="N6050"/>
      <c r="O6050"/>
      <c r="Q6050"/>
      <c r="R6050"/>
      <c r="S6050"/>
      <c r="U6050"/>
      <c r="V6050"/>
      <c r="W6050"/>
      <c r="Y6050"/>
      <c r="Z6050"/>
      <c r="AA6050"/>
      <c r="AC6050"/>
      <c r="AD6050"/>
      <c r="AE6050"/>
      <c r="AG6050"/>
      <c r="AH6050"/>
      <c r="AI6050"/>
      <c r="AK6050"/>
      <c r="AL6050"/>
      <c r="AM6050"/>
      <c r="AO6050"/>
      <c r="AP6050"/>
      <c r="AQ6050"/>
      <c r="AS6050"/>
      <c r="AT6050"/>
      <c r="AU6050"/>
      <c r="AW6050"/>
      <c r="AX6050"/>
      <c r="AY6050"/>
      <c r="BA6050"/>
      <c r="BB6050"/>
      <c r="BC6050"/>
      <c r="BE6050"/>
      <c r="BF6050"/>
      <c r="BG6050"/>
      <c r="BI6050"/>
      <c r="BJ6050"/>
      <c r="BK6050"/>
      <c r="BM6050"/>
      <c r="BN6050"/>
      <c r="BO6050"/>
    </row>
    <row r="6051" spans="1:67">
      <c r="A6051"/>
      <c r="B6051"/>
      <c r="C6051"/>
      <c r="E6051"/>
      <c r="F6051"/>
      <c r="G6051"/>
      <c r="I6051"/>
      <c r="J6051"/>
      <c r="K6051"/>
      <c r="M6051"/>
      <c r="N6051"/>
      <c r="O6051"/>
      <c r="Q6051"/>
      <c r="R6051"/>
      <c r="S6051"/>
      <c r="U6051"/>
      <c r="V6051"/>
      <c r="W6051"/>
      <c r="Y6051"/>
      <c r="Z6051"/>
      <c r="AA6051"/>
      <c r="AC6051"/>
      <c r="AD6051"/>
      <c r="AE6051"/>
      <c r="AG6051"/>
      <c r="AH6051"/>
      <c r="AI6051"/>
      <c r="AK6051"/>
      <c r="AL6051"/>
      <c r="AM6051"/>
      <c r="AO6051"/>
      <c r="AP6051"/>
      <c r="AQ6051"/>
      <c r="AS6051"/>
      <c r="AT6051"/>
      <c r="AU6051"/>
      <c r="AW6051"/>
      <c r="AX6051"/>
      <c r="AY6051"/>
      <c r="BA6051"/>
      <c r="BB6051"/>
      <c r="BC6051"/>
      <c r="BE6051"/>
      <c r="BF6051"/>
      <c r="BG6051"/>
      <c r="BI6051"/>
      <c r="BJ6051"/>
      <c r="BK6051"/>
      <c r="BM6051"/>
      <c r="BN6051"/>
      <c r="BO6051"/>
    </row>
    <row r="6052" spans="1:67">
      <c r="A6052"/>
      <c r="B6052"/>
      <c r="C6052"/>
      <c r="E6052"/>
      <c r="F6052"/>
      <c r="G6052"/>
      <c r="I6052"/>
      <c r="J6052"/>
      <c r="K6052"/>
      <c r="M6052"/>
      <c r="N6052"/>
      <c r="O6052"/>
      <c r="Q6052"/>
      <c r="R6052"/>
      <c r="S6052"/>
      <c r="U6052"/>
      <c r="V6052"/>
      <c r="W6052"/>
      <c r="Y6052"/>
      <c r="Z6052"/>
      <c r="AA6052"/>
      <c r="AC6052"/>
      <c r="AD6052"/>
      <c r="AE6052"/>
      <c r="AG6052"/>
      <c r="AH6052"/>
      <c r="AI6052"/>
      <c r="AK6052"/>
      <c r="AL6052"/>
      <c r="AM6052"/>
      <c r="AO6052"/>
      <c r="AP6052"/>
      <c r="AQ6052"/>
      <c r="AS6052"/>
      <c r="AT6052"/>
      <c r="AU6052"/>
      <c r="AW6052"/>
      <c r="AX6052"/>
      <c r="AY6052"/>
      <c r="BA6052"/>
      <c r="BB6052"/>
      <c r="BC6052"/>
      <c r="BE6052"/>
      <c r="BF6052"/>
      <c r="BG6052"/>
      <c r="BI6052"/>
      <c r="BJ6052"/>
      <c r="BK6052"/>
      <c r="BM6052"/>
      <c r="BN6052"/>
      <c r="BO6052"/>
    </row>
    <row r="6053" spans="1:67">
      <c r="A6053"/>
      <c r="B6053"/>
      <c r="C6053"/>
      <c r="E6053"/>
      <c r="F6053"/>
      <c r="G6053"/>
      <c r="I6053"/>
      <c r="J6053"/>
      <c r="K6053"/>
      <c r="M6053"/>
      <c r="N6053"/>
      <c r="O6053"/>
      <c r="Q6053"/>
      <c r="R6053"/>
      <c r="S6053"/>
      <c r="U6053"/>
      <c r="V6053"/>
      <c r="W6053"/>
      <c r="Y6053"/>
      <c r="Z6053"/>
      <c r="AA6053"/>
      <c r="AC6053"/>
      <c r="AD6053"/>
      <c r="AE6053"/>
      <c r="AG6053"/>
      <c r="AH6053"/>
      <c r="AI6053"/>
      <c r="AK6053"/>
      <c r="AL6053"/>
      <c r="AM6053"/>
      <c r="AO6053"/>
      <c r="AP6053"/>
      <c r="AQ6053"/>
      <c r="AS6053"/>
      <c r="AT6053"/>
      <c r="AU6053"/>
      <c r="AW6053"/>
      <c r="AX6053"/>
      <c r="AY6053"/>
      <c r="BA6053"/>
      <c r="BB6053"/>
      <c r="BC6053"/>
      <c r="BE6053"/>
      <c r="BF6053"/>
      <c r="BG6053"/>
      <c r="BI6053"/>
      <c r="BJ6053"/>
      <c r="BK6053"/>
      <c r="BM6053"/>
      <c r="BN6053"/>
      <c r="BO6053"/>
    </row>
    <row r="6054" spans="1:67">
      <c r="A6054"/>
      <c r="B6054"/>
      <c r="C6054"/>
      <c r="E6054"/>
      <c r="F6054"/>
      <c r="G6054"/>
      <c r="I6054"/>
      <c r="J6054"/>
      <c r="K6054"/>
      <c r="M6054"/>
      <c r="N6054"/>
      <c r="O6054"/>
      <c r="Q6054"/>
      <c r="R6054"/>
      <c r="S6054"/>
      <c r="U6054"/>
      <c r="V6054"/>
      <c r="W6054"/>
      <c r="Y6054"/>
      <c r="Z6054"/>
      <c r="AA6054"/>
      <c r="AC6054"/>
      <c r="AD6054"/>
      <c r="AE6054"/>
      <c r="AG6054"/>
      <c r="AH6054"/>
      <c r="AI6054"/>
      <c r="AK6054"/>
      <c r="AL6054"/>
      <c r="AM6054"/>
      <c r="AO6054"/>
      <c r="AP6054"/>
      <c r="AQ6054"/>
      <c r="AS6054"/>
      <c r="AT6054"/>
      <c r="AU6054"/>
      <c r="AW6054"/>
      <c r="AX6054"/>
      <c r="AY6054"/>
      <c r="BA6054"/>
      <c r="BB6054"/>
      <c r="BC6054"/>
      <c r="BE6054"/>
      <c r="BF6054"/>
      <c r="BG6054"/>
      <c r="BI6054"/>
      <c r="BJ6054"/>
      <c r="BK6054"/>
      <c r="BM6054"/>
      <c r="BN6054"/>
      <c r="BO6054"/>
    </row>
    <row r="6055" spans="1:67">
      <c r="A6055"/>
      <c r="B6055"/>
      <c r="C6055"/>
      <c r="E6055"/>
      <c r="F6055"/>
      <c r="G6055"/>
      <c r="I6055"/>
      <c r="J6055"/>
      <c r="K6055"/>
      <c r="M6055"/>
      <c r="N6055"/>
      <c r="O6055"/>
      <c r="Q6055"/>
      <c r="R6055"/>
      <c r="S6055"/>
      <c r="U6055"/>
      <c r="V6055"/>
      <c r="W6055"/>
      <c r="Y6055"/>
      <c r="Z6055"/>
      <c r="AA6055"/>
      <c r="AC6055"/>
      <c r="AD6055"/>
      <c r="AE6055"/>
      <c r="AG6055"/>
      <c r="AH6055"/>
      <c r="AI6055"/>
      <c r="AK6055"/>
      <c r="AL6055"/>
      <c r="AM6055"/>
      <c r="AO6055"/>
      <c r="AP6055"/>
      <c r="AQ6055"/>
      <c r="AS6055"/>
      <c r="AT6055"/>
      <c r="AU6055"/>
      <c r="AW6055"/>
      <c r="AX6055"/>
      <c r="AY6055"/>
      <c r="BA6055"/>
      <c r="BB6055"/>
      <c r="BC6055"/>
      <c r="BE6055"/>
      <c r="BF6055"/>
      <c r="BG6055"/>
      <c r="BI6055"/>
      <c r="BJ6055"/>
      <c r="BK6055"/>
      <c r="BM6055"/>
      <c r="BN6055"/>
      <c r="BO6055"/>
    </row>
    <row r="6056" spans="1:67">
      <c r="A6056"/>
      <c r="B6056"/>
      <c r="C6056"/>
      <c r="E6056"/>
      <c r="F6056"/>
      <c r="G6056"/>
      <c r="I6056"/>
      <c r="J6056"/>
      <c r="K6056"/>
      <c r="M6056"/>
      <c r="N6056"/>
      <c r="O6056"/>
      <c r="Q6056"/>
      <c r="R6056"/>
      <c r="S6056"/>
      <c r="U6056"/>
      <c r="V6056"/>
      <c r="W6056"/>
      <c r="Y6056"/>
      <c r="Z6056"/>
      <c r="AA6056"/>
      <c r="AC6056"/>
      <c r="AD6056"/>
      <c r="AE6056"/>
      <c r="AG6056"/>
      <c r="AH6056"/>
      <c r="AI6056"/>
      <c r="AK6056"/>
      <c r="AL6056"/>
      <c r="AM6056"/>
      <c r="AO6056"/>
      <c r="AP6056"/>
      <c r="AQ6056"/>
      <c r="AS6056"/>
      <c r="AT6056"/>
      <c r="AU6056"/>
      <c r="AW6056"/>
      <c r="AX6056"/>
      <c r="AY6056"/>
      <c r="BA6056"/>
      <c r="BB6056"/>
      <c r="BC6056"/>
      <c r="BE6056"/>
      <c r="BF6056"/>
      <c r="BG6056"/>
      <c r="BI6056"/>
      <c r="BJ6056"/>
      <c r="BK6056"/>
      <c r="BM6056"/>
      <c r="BN6056"/>
      <c r="BO6056"/>
    </row>
    <row r="6057" spans="1:67">
      <c r="A6057"/>
      <c r="B6057"/>
      <c r="C6057"/>
      <c r="E6057"/>
      <c r="F6057"/>
      <c r="G6057"/>
      <c r="I6057"/>
      <c r="J6057"/>
      <c r="K6057"/>
      <c r="M6057"/>
      <c r="N6057"/>
      <c r="O6057"/>
      <c r="Q6057"/>
      <c r="R6057"/>
      <c r="S6057"/>
      <c r="U6057"/>
      <c r="V6057"/>
      <c r="W6057"/>
      <c r="Y6057"/>
      <c r="Z6057"/>
      <c r="AA6057"/>
      <c r="AC6057"/>
      <c r="AD6057"/>
      <c r="AE6057"/>
      <c r="AG6057"/>
      <c r="AH6057"/>
      <c r="AI6057"/>
      <c r="AK6057"/>
      <c r="AL6057"/>
      <c r="AM6057"/>
      <c r="AO6057"/>
      <c r="AP6057"/>
      <c r="AQ6057"/>
      <c r="AS6057"/>
      <c r="AT6057"/>
      <c r="AU6057"/>
      <c r="AW6057"/>
      <c r="AX6057"/>
      <c r="AY6057"/>
      <c r="BA6057"/>
      <c r="BB6057"/>
      <c r="BC6057"/>
      <c r="BE6057"/>
      <c r="BF6057"/>
      <c r="BG6057"/>
      <c r="BI6057"/>
      <c r="BJ6057"/>
      <c r="BK6057"/>
      <c r="BM6057"/>
      <c r="BN6057"/>
      <c r="BO6057"/>
    </row>
    <row r="6058" spans="1:67">
      <c r="A6058"/>
      <c r="B6058"/>
      <c r="C6058"/>
      <c r="E6058"/>
      <c r="F6058"/>
      <c r="G6058"/>
      <c r="I6058"/>
      <c r="J6058"/>
      <c r="K6058"/>
      <c r="M6058"/>
      <c r="N6058"/>
      <c r="O6058"/>
      <c r="Q6058"/>
      <c r="R6058"/>
      <c r="S6058"/>
      <c r="U6058"/>
      <c r="V6058"/>
      <c r="W6058"/>
      <c r="Y6058"/>
      <c r="Z6058"/>
      <c r="AA6058"/>
      <c r="AC6058"/>
      <c r="AD6058"/>
      <c r="AE6058"/>
      <c r="AG6058"/>
      <c r="AH6058"/>
      <c r="AI6058"/>
      <c r="AK6058"/>
      <c r="AL6058"/>
      <c r="AM6058"/>
      <c r="AO6058"/>
      <c r="AP6058"/>
      <c r="AQ6058"/>
      <c r="AS6058"/>
      <c r="AT6058"/>
      <c r="AU6058"/>
      <c r="AW6058"/>
      <c r="AX6058"/>
      <c r="AY6058"/>
      <c r="BA6058"/>
      <c r="BB6058"/>
      <c r="BC6058"/>
      <c r="BE6058"/>
      <c r="BF6058"/>
      <c r="BG6058"/>
      <c r="BI6058"/>
      <c r="BJ6058"/>
      <c r="BK6058"/>
      <c r="BM6058"/>
      <c r="BN6058"/>
      <c r="BO6058"/>
    </row>
    <row r="6059" spans="1:67">
      <c r="A6059"/>
      <c r="B6059"/>
      <c r="C6059"/>
      <c r="E6059"/>
      <c r="F6059"/>
      <c r="G6059"/>
      <c r="I6059"/>
      <c r="J6059"/>
      <c r="K6059"/>
      <c r="M6059"/>
      <c r="N6059"/>
      <c r="O6059"/>
      <c r="Q6059"/>
      <c r="R6059"/>
      <c r="S6059"/>
      <c r="U6059"/>
      <c r="V6059"/>
      <c r="W6059"/>
      <c r="Y6059"/>
      <c r="Z6059"/>
      <c r="AA6059"/>
      <c r="AC6059"/>
      <c r="AD6059"/>
      <c r="AE6059"/>
      <c r="AG6059"/>
      <c r="AH6059"/>
      <c r="AI6059"/>
      <c r="AK6059"/>
      <c r="AL6059"/>
      <c r="AM6059"/>
      <c r="AO6059"/>
      <c r="AP6059"/>
      <c r="AQ6059"/>
      <c r="AS6059"/>
      <c r="AT6059"/>
      <c r="AU6059"/>
      <c r="AW6059"/>
      <c r="AX6059"/>
      <c r="AY6059"/>
      <c r="BA6059"/>
      <c r="BB6059"/>
      <c r="BC6059"/>
      <c r="BE6059"/>
      <c r="BF6059"/>
      <c r="BG6059"/>
      <c r="BI6059"/>
      <c r="BJ6059"/>
      <c r="BK6059"/>
      <c r="BM6059"/>
      <c r="BN6059"/>
      <c r="BO6059"/>
    </row>
    <row r="6060" spans="1:67">
      <c r="A6060"/>
      <c r="B6060"/>
      <c r="C6060"/>
      <c r="E6060"/>
      <c r="F6060"/>
      <c r="G6060"/>
      <c r="I6060"/>
      <c r="J6060"/>
      <c r="K6060"/>
      <c r="M6060"/>
      <c r="N6060"/>
      <c r="O6060"/>
      <c r="Q6060"/>
      <c r="R6060"/>
      <c r="S6060"/>
      <c r="U6060"/>
      <c r="V6060"/>
      <c r="W6060"/>
      <c r="Y6060"/>
      <c r="Z6060"/>
      <c r="AA6060"/>
      <c r="AC6060"/>
      <c r="AD6060"/>
      <c r="AE6060"/>
      <c r="AG6060"/>
      <c r="AH6060"/>
      <c r="AI6060"/>
      <c r="AK6060"/>
      <c r="AL6060"/>
      <c r="AM6060"/>
      <c r="AO6060"/>
      <c r="AP6060"/>
      <c r="AQ6060"/>
      <c r="AS6060"/>
      <c r="AT6060"/>
      <c r="AU6060"/>
      <c r="AW6060"/>
      <c r="AX6060"/>
      <c r="AY6060"/>
      <c r="BA6060"/>
      <c r="BB6060"/>
      <c r="BC6060"/>
      <c r="BE6060"/>
      <c r="BF6060"/>
      <c r="BG6060"/>
      <c r="BI6060"/>
      <c r="BJ6060"/>
      <c r="BK6060"/>
      <c r="BM6060"/>
      <c r="BN6060"/>
      <c r="BO6060"/>
    </row>
    <row r="6061" spans="1:67">
      <c r="A6061"/>
      <c r="B6061"/>
      <c r="C6061"/>
      <c r="E6061"/>
      <c r="F6061"/>
      <c r="G6061"/>
      <c r="I6061"/>
      <c r="J6061"/>
      <c r="K6061"/>
      <c r="M6061"/>
      <c r="N6061"/>
      <c r="O6061"/>
      <c r="Q6061"/>
      <c r="R6061"/>
      <c r="S6061"/>
      <c r="U6061"/>
      <c r="V6061"/>
      <c r="W6061"/>
      <c r="Y6061"/>
      <c r="Z6061"/>
      <c r="AA6061"/>
      <c r="AC6061"/>
      <c r="AD6061"/>
      <c r="AE6061"/>
      <c r="AG6061"/>
      <c r="AH6061"/>
      <c r="AI6061"/>
      <c r="AK6061"/>
      <c r="AL6061"/>
      <c r="AM6061"/>
      <c r="AO6061"/>
      <c r="AP6061"/>
      <c r="AQ6061"/>
      <c r="AS6061"/>
      <c r="AT6061"/>
      <c r="AU6061"/>
      <c r="AW6061"/>
      <c r="AX6061"/>
      <c r="AY6061"/>
      <c r="BA6061"/>
      <c r="BB6061"/>
      <c r="BC6061"/>
      <c r="BE6061"/>
      <c r="BF6061"/>
      <c r="BG6061"/>
      <c r="BI6061"/>
      <c r="BJ6061"/>
      <c r="BK6061"/>
      <c r="BM6061"/>
      <c r="BN6061"/>
      <c r="BO6061"/>
    </row>
    <row r="6062" spans="1:67">
      <c r="A6062"/>
      <c r="B6062"/>
      <c r="C6062"/>
      <c r="E6062"/>
      <c r="F6062"/>
      <c r="G6062"/>
      <c r="I6062"/>
      <c r="J6062"/>
      <c r="K6062"/>
      <c r="M6062"/>
      <c r="N6062"/>
      <c r="O6062"/>
      <c r="Q6062"/>
      <c r="R6062"/>
      <c r="S6062"/>
      <c r="U6062"/>
      <c r="V6062"/>
      <c r="W6062"/>
      <c r="Y6062"/>
      <c r="Z6062"/>
      <c r="AA6062"/>
      <c r="AC6062"/>
      <c r="AD6062"/>
      <c r="AE6062"/>
      <c r="AG6062"/>
      <c r="AH6062"/>
      <c r="AI6062"/>
      <c r="AK6062"/>
      <c r="AL6062"/>
      <c r="AM6062"/>
      <c r="AO6062"/>
      <c r="AP6062"/>
      <c r="AQ6062"/>
      <c r="AS6062"/>
      <c r="AT6062"/>
      <c r="AU6062"/>
      <c r="AW6062"/>
      <c r="AX6062"/>
      <c r="AY6062"/>
      <c r="BA6062"/>
      <c r="BB6062"/>
      <c r="BC6062"/>
      <c r="BE6062"/>
      <c r="BF6062"/>
      <c r="BG6062"/>
      <c r="BI6062"/>
      <c r="BJ6062"/>
      <c r="BK6062"/>
      <c r="BM6062"/>
      <c r="BN6062"/>
      <c r="BO6062"/>
    </row>
    <row r="6063" spans="1:67">
      <c r="A6063"/>
      <c r="B6063"/>
      <c r="C6063"/>
      <c r="E6063"/>
      <c r="F6063"/>
      <c r="G6063"/>
      <c r="I6063"/>
      <c r="J6063"/>
      <c r="K6063"/>
      <c r="M6063"/>
      <c r="N6063"/>
      <c r="O6063"/>
      <c r="Q6063"/>
      <c r="R6063"/>
      <c r="S6063"/>
      <c r="U6063"/>
      <c r="V6063"/>
      <c r="W6063"/>
      <c r="Y6063"/>
      <c r="Z6063"/>
      <c r="AA6063"/>
      <c r="AC6063"/>
      <c r="AD6063"/>
      <c r="AE6063"/>
      <c r="AG6063"/>
      <c r="AH6063"/>
      <c r="AI6063"/>
      <c r="AK6063"/>
      <c r="AL6063"/>
      <c r="AM6063"/>
      <c r="AO6063"/>
      <c r="AP6063"/>
      <c r="AQ6063"/>
      <c r="AS6063"/>
      <c r="AT6063"/>
      <c r="AU6063"/>
      <c r="AW6063"/>
      <c r="AX6063"/>
      <c r="AY6063"/>
      <c r="BA6063"/>
      <c r="BB6063"/>
      <c r="BC6063"/>
      <c r="BE6063"/>
      <c r="BF6063"/>
      <c r="BG6063"/>
      <c r="BI6063"/>
      <c r="BJ6063"/>
      <c r="BK6063"/>
      <c r="BM6063"/>
      <c r="BN6063"/>
      <c r="BO6063"/>
    </row>
    <row r="6064" spans="1:67">
      <c r="A6064"/>
      <c r="B6064"/>
      <c r="C6064"/>
      <c r="E6064"/>
      <c r="F6064"/>
      <c r="G6064"/>
      <c r="I6064"/>
      <c r="J6064"/>
      <c r="K6064"/>
      <c r="M6064"/>
      <c r="N6064"/>
      <c r="O6064"/>
      <c r="Q6064"/>
      <c r="R6064"/>
      <c r="S6064"/>
      <c r="U6064"/>
      <c r="V6064"/>
      <c r="W6064"/>
      <c r="Y6064"/>
      <c r="Z6064"/>
      <c r="AA6064"/>
      <c r="AC6064"/>
      <c r="AD6064"/>
      <c r="AE6064"/>
      <c r="AG6064"/>
      <c r="AH6064"/>
      <c r="AI6064"/>
      <c r="AK6064"/>
      <c r="AL6064"/>
      <c r="AM6064"/>
      <c r="AO6064"/>
      <c r="AP6064"/>
      <c r="AQ6064"/>
      <c r="AS6064"/>
      <c r="AT6064"/>
      <c r="AU6064"/>
      <c r="AW6064"/>
      <c r="AX6064"/>
      <c r="AY6064"/>
      <c r="BA6064"/>
      <c r="BB6064"/>
      <c r="BC6064"/>
      <c r="BE6064"/>
      <c r="BF6064"/>
      <c r="BG6064"/>
      <c r="BI6064"/>
      <c r="BJ6064"/>
      <c r="BK6064"/>
      <c r="BM6064"/>
      <c r="BN6064"/>
      <c r="BO6064"/>
    </row>
    <row r="6065" spans="1:67">
      <c r="A6065"/>
      <c r="B6065"/>
      <c r="C6065"/>
      <c r="E6065"/>
      <c r="F6065"/>
      <c r="G6065"/>
      <c r="I6065"/>
      <c r="J6065"/>
      <c r="K6065"/>
      <c r="M6065"/>
      <c r="N6065"/>
      <c r="O6065"/>
      <c r="Q6065"/>
      <c r="R6065"/>
      <c r="S6065"/>
      <c r="U6065"/>
      <c r="V6065"/>
      <c r="W6065"/>
      <c r="Y6065"/>
      <c r="Z6065"/>
      <c r="AA6065"/>
      <c r="AC6065"/>
      <c r="AD6065"/>
      <c r="AE6065"/>
      <c r="AG6065"/>
      <c r="AH6065"/>
      <c r="AI6065"/>
      <c r="AK6065"/>
      <c r="AL6065"/>
      <c r="AM6065"/>
      <c r="AO6065"/>
      <c r="AP6065"/>
      <c r="AQ6065"/>
      <c r="AS6065"/>
      <c r="AT6065"/>
      <c r="AU6065"/>
      <c r="AW6065"/>
      <c r="AX6065"/>
      <c r="AY6065"/>
      <c r="BA6065"/>
      <c r="BB6065"/>
      <c r="BC6065"/>
      <c r="BE6065"/>
      <c r="BF6065"/>
      <c r="BG6065"/>
      <c r="BI6065"/>
      <c r="BJ6065"/>
      <c r="BK6065"/>
      <c r="BM6065"/>
      <c r="BN6065"/>
      <c r="BO6065"/>
    </row>
    <row r="6066" spans="1:67">
      <c r="A6066"/>
      <c r="B6066"/>
      <c r="C6066"/>
      <c r="E6066"/>
      <c r="F6066"/>
      <c r="G6066"/>
      <c r="I6066"/>
      <c r="J6066"/>
      <c r="K6066"/>
      <c r="M6066"/>
      <c r="N6066"/>
      <c r="O6066"/>
      <c r="Q6066"/>
      <c r="R6066"/>
      <c r="S6066"/>
      <c r="U6066"/>
      <c r="V6066"/>
      <c r="W6066"/>
      <c r="Y6066"/>
      <c r="Z6066"/>
      <c r="AA6066"/>
      <c r="AC6066"/>
      <c r="AD6066"/>
      <c r="AE6066"/>
      <c r="AG6066"/>
      <c r="AH6066"/>
      <c r="AI6066"/>
      <c r="AK6066"/>
      <c r="AL6066"/>
      <c r="AM6066"/>
      <c r="AO6066"/>
      <c r="AP6066"/>
      <c r="AQ6066"/>
      <c r="AS6066"/>
      <c r="AT6066"/>
      <c r="AU6066"/>
      <c r="AW6066"/>
      <c r="AX6066"/>
      <c r="AY6066"/>
      <c r="BA6066"/>
      <c r="BB6066"/>
      <c r="BC6066"/>
      <c r="BE6066"/>
      <c r="BF6066"/>
      <c r="BG6066"/>
      <c r="BI6066"/>
      <c r="BJ6066"/>
      <c r="BK6066"/>
      <c r="BM6066"/>
      <c r="BN6066"/>
      <c r="BO6066"/>
    </row>
    <row r="6067" spans="1:67">
      <c r="A6067"/>
      <c r="B6067"/>
      <c r="C6067"/>
      <c r="E6067"/>
      <c r="F6067"/>
      <c r="G6067"/>
      <c r="I6067"/>
      <c r="J6067"/>
      <c r="K6067"/>
      <c r="M6067"/>
      <c r="N6067"/>
      <c r="O6067"/>
      <c r="Q6067"/>
      <c r="R6067"/>
      <c r="S6067"/>
      <c r="U6067"/>
      <c r="V6067"/>
      <c r="W6067"/>
      <c r="Y6067"/>
      <c r="Z6067"/>
      <c r="AA6067"/>
      <c r="AC6067"/>
      <c r="AD6067"/>
      <c r="AE6067"/>
      <c r="AG6067"/>
      <c r="AH6067"/>
      <c r="AI6067"/>
      <c r="AK6067"/>
      <c r="AL6067"/>
      <c r="AM6067"/>
      <c r="AO6067"/>
      <c r="AP6067"/>
      <c r="AQ6067"/>
      <c r="AS6067"/>
      <c r="AT6067"/>
      <c r="AU6067"/>
      <c r="AW6067"/>
      <c r="AX6067"/>
      <c r="AY6067"/>
      <c r="BA6067"/>
      <c r="BB6067"/>
      <c r="BC6067"/>
      <c r="BE6067"/>
      <c r="BF6067"/>
      <c r="BG6067"/>
      <c r="BI6067"/>
      <c r="BJ6067"/>
      <c r="BK6067"/>
      <c r="BM6067"/>
      <c r="BN6067"/>
      <c r="BO6067"/>
    </row>
    <row r="6068" spans="1:67">
      <c r="A6068"/>
      <c r="B6068"/>
      <c r="C6068"/>
      <c r="E6068"/>
      <c r="F6068"/>
      <c r="G6068"/>
      <c r="I6068"/>
      <c r="J6068"/>
      <c r="K6068"/>
      <c r="M6068"/>
      <c r="N6068"/>
      <c r="O6068"/>
      <c r="Q6068"/>
      <c r="R6068"/>
      <c r="S6068"/>
      <c r="U6068"/>
      <c r="V6068"/>
      <c r="W6068"/>
      <c r="Y6068"/>
      <c r="Z6068"/>
      <c r="AA6068"/>
      <c r="AC6068"/>
      <c r="AD6068"/>
      <c r="AE6068"/>
      <c r="AG6068"/>
      <c r="AH6068"/>
      <c r="AI6068"/>
      <c r="AK6068"/>
      <c r="AL6068"/>
      <c r="AM6068"/>
      <c r="AO6068"/>
      <c r="AP6068"/>
      <c r="AQ6068"/>
      <c r="AS6068"/>
      <c r="AT6068"/>
      <c r="AU6068"/>
      <c r="AW6068"/>
      <c r="AX6068"/>
      <c r="AY6068"/>
      <c r="BA6068"/>
      <c r="BB6068"/>
      <c r="BC6068"/>
      <c r="BE6068"/>
      <c r="BF6068"/>
      <c r="BG6068"/>
      <c r="BI6068"/>
      <c r="BJ6068"/>
      <c r="BK6068"/>
      <c r="BM6068"/>
      <c r="BN6068"/>
      <c r="BO6068"/>
    </row>
    <row r="6069" spans="1:67">
      <c r="A6069"/>
      <c r="B6069"/>
      <c r="C6069"/>
      <c r="E6069"/>
      <c r="F6069"/>
      <c r="G6069"/>
      <c r="I6069"/>
      <c r="J6069"/>
      <c r="K6069"/>
      <c r="M6069"/>
      <c r="N6069"/>
      <c r="O6069"/>
      <c r="Q6069"/>
      <c r="R6069"/>
      <c r="S6069"/>
      <c r="U6069"/>
      <c r="V6069"/>
      <c r="W6069"/>
      <c r="Y6069"/>
      <c r="Z6069"/>
      <c r="AA6069"/>
      <c r="AC6069"/>
      <c r="AD6069"/>
      <c r="AE6069"/>
      <c r="AG6069"/>
      <c r="AH6069"/>
      <c r="AI6069"/>
      <c r="AK6069"/>
      <c r="AL6069"/>
      <c r="AM6069"/>
      <c r="AO6069"/>
      <c r="AP6069"/>
      <c r="AQ6069"/>
      <c r="AS6069"/>
      <c r="AT6069"/>
      <c r="AU6069"/>
      <c r="AW6069"/>
      <c r="AX6069"/>
      <c r="AY6069"/>
      <c r="BA6069"/>
      <c r="BB6069"/>
      <c r="BC6069"/>
      <c r="BE6069"/>
      <c r="BF6069"/>
      <c r="BG6069"/>
      <c r="BI6069"/>
      <c r="BJ6069"/>
      <c r="BK6069"/>
      <c r="BM6069"/>
      <c r="BN6069"/>
      <c r="BO6069"/>
    </row>
    <row r="6070" spans="1:67">
      <c r="A6070"/>
      <c r="B6070"/>
      <c r="C6070"/>
      <c r="E6070"/>
      <c r="F6070"/>
      <c r="G6070"/>
      <c r="I6070"/>
      <c r="J6070"/>
      <c r="K6070"/>
      <c r="M6070"/>
      <c r="N6070"/>
      <c r="O6070"/>
      <c r="Q6070"/>
      <c r="R6070"/>
      <c r="S6070"/>
      <c r="U6070"/>
      <c r="V6070"/>
      <c r="W6070"/>
      <c r="Y6070"/>
      <c r="Z6070"/>
      <c r="AA6070"/>
      <c r="AC6070"/>
      <c r="AD6070"/>
      <c r="AE6070"/>
      <c r="AG6070"/>
      <c r="AH6070"/>
      <c r="AI6070"/>
      <c r="AK6070"/>
      <c r="AL6070"/>
      <c r="AM6070"/>
      <c r="AO6070"/>
      <c r="AP6070"/>
      <c r="AQ6070"/>
      <c r="AS6070"/>
      <c r="AT6070"/>
      <c r="AU6070"/>
      <c r="AW6070"/>
      <c r="AX6070"/>
      <c r="AY6070"/>
      <c r="BA6070"/>
      <c r="BB6070"/>
      <c r="BC6070"/>
      <c r="BE6070"/>
      <c r="BF6070"/>
      <c r="BG6070"/>
      <c r="BI6070"/>
      <c r="BJ6070"/>
      <c r="BK6070"/>
      <c r="BM6070"/>
      <c r="BN6070"/>
      <c r="BO6070"/>
    </row>
    <row r="6071" spans="1:67">
      <c r="A6071"/>
      <c r="B6071"/>
      <c r="C6071"/>
      <c r="E6071"/>
      <c r="F6071"/>
      <c r="G6071"/>
      <c r="I6071"/>
      <c r="J6071"/>
      <c r="K6071"/>
      <c r="M6071"/>
      <c r="N6071"/>
      <c r="O6071"/>
      <c r="Q6071"/>
      <c r="R6071"/>
      <c r="S6071"/>
      <c r="U6071"/>
      <c r="V6071"/>
      <c r="W6071"/>
      <c r="Y6071"/>
      <c r="Z6071"/>
      <c r="AA6071"/>
      <c r="AC6071"/>
      <c r="AD6071"/>
      <c r="AE6071"/>
      <c r="AG6071"/>
      <c r="AH6071"/>
      <c r="AI6071"/>
      <c r="AK6071"/>
      <c r="AL6071"/>
      <c r="AM6071"/>
      <c r="AO6071"/>
      <c r="AP6071"/>
      <c r="AQ6071"/>
      <c r="AS6071"/>
      <c r="AT6071"/>
      <c r="AU6071"/>
      <c r="AW6071"/>
      <c r="AX6071"/>
      <c r="AY6071"/>
      <c r="BA6071"/>
      <c r="BB6071"/>
      <c r="BC6071"/>
      <c r="BE6071"/>
      <c r="BF6071"/>
      <c r="BG6071"/>
      <c r="BI6071"/>
      <c r="BJ6071"/>
      <c r="BK6071"/>
      <c r="BM6071"/>
      <c r="BN6071"/>
      <c r="BO6071"/>
    </row>
    <row r="6072" spans="1:67">
      <c r="A6072"/>
      <c r="B6072"/>
      <c r="C6072"/>
      <c r="E6072"/>
      <c r="F6072"/>
      <c r="G6072"/>
      <c r="I6072"/>
      <c r="J6072"/>
      <c r="K6072"/>
      <c r="M6072"/>
      <c r="N6072"/>
      <c r="O6072"/>
      <c r="Q6072"/>
      <c r="R6072"/>
      <c r="S6072"/>
      <c r="U6072"/>
      <c r="V6072"/>
      <c r="W6072"/>
      <c r="Y6072"/>
      <c r="Z6072"/>
      <c r="AA6072"/>
      <c r="AC6072"/>
      <c r="AD6072"/>
      <c r="AE6072"/>
      <c r="AG6072"/>
      <c r="AH6072"/>
      <c r="AI6072"/>
      <c r="AK6072"/>
      <c r="AL6072"/>
      <c r="AM6072"/>
      <c r="AO6072"/>
      <c r="AP6072"/>
      <c r="AQ6072"/>
      <c r="AS6072"/>
      <c r="AT6072"/>
      <c r="AU6072"/>
      <c r="AW6072"/>
      <c r="AX6072"/>
      <c r="AY6072"/>
      <c r="BA6072"/>
      <c r="BB6072"/>
      <c r="BC6072"/>
      <c r="BE6072"/>
      <c r="BF6072"/>
      <c r="BG6072"/>
      <c r="BI6072"/>
      <c r="BJ6072"/>
      <c r="BK6072"/>
      <c r="BM6072"/>
      <c r="BN6072"/>
      <c r="BO6072"/>
    </row>
    <row r="6073" spans="1:67">
      <c r="A6073"/>
      <c r="B6073"/>
      <c r="C6073"/>
      <c r="E6073"/>
      <c r="F6073"/>
      <c r="G6073"/>
      <c r="I6073"/>
      <c r="J6073"/>
      <c r="K6073"/>
      <c r="M6073"/>
      <c r="N6073"/>
      <c r="O6073"/>
      <c r="Q6073"/>
      <c r="R6073"/>
      <c r="S6073"/>
      <c r="U6073"/>
      <c r="V6073"/>
      <c r="W6073"/>
      <c r="Y6073"/>
      <c r="Z6073"/>
      <c r="AA6073"/>
      <c r="AC6073"/>
      <c r="AD6073"/>
      <c r="AE6073"/>
      <c r="AG6073"/>
      <c r="AH6073"/>
      <c r="AI6073"/>
      <c r="AK6073"/>
      <c r="AL6073"/>
      <c r="AM6073"/>
      <c r="AO6073"/>
      <c r="AP6073"/>
      <c r="AQ6073"/>
      <c r="AS6073"/>
      <c r="AT6073"/>
      <c r="AU6073"/>
      <c r="AW6073"/>
      <c r="AX6073"/>
      <c r="AY6073"/>
      <c r="BA6073"/>
      <c r="BB6073"/>
      <c r="BC6073"/>
      <c r="BE6073"/>
      <c r="BF6073"/>
      <c r="BG6073"/>
      <c r="BI6073"/>
      <c r="BJ6073"/>
      <c r="BK6073"/>
      <c r="BM6073"/>
      <c r="BN6073"/>
      <c r="BO6073"/>
    </row>
    <row r="6074" spans="1:67">
      <c r="A6074"/>
      <c r="B6074"/>
      <c r="C6074"/>
      <c r="E6074"/>
      <c r="F6074"/>
      <c r="G6074"/>
      <c r="I6074"/>
      <c r="J6074"/>
      <c r="K6074"/>
      <c r="M6074"/>
      <c r="N6074"/>
      <c r="O6074"/>
      <c r="Q6074"/>
      <c r="R6074"/>
      <c r="S6074"/>
      <c r="U6074"/>
      <c r="V6074"/>
      <c r="W6074"/>
      <c r="Y6074"/>
      <c r="Z6074"/>
      <c r="AA6074"/>
      <c r="AC6074"/>
      <c r="AD6074"/>
      <c r="AE6074"/>
      <c r="AG6074"/>
      <c r="AH6074"/>
      <c r="AI6074"/>
      <c r="AK6074"/>
      <c r="AL6074"/>
      <c r="AM6074"/>
      <c r="AO6074"/>
      <c r="AP6074"/>
      <c r="AQ6074"/>
      <c r="AS6074"/>
      <c r="AT6074"/>
      <c r="AU6074"/>
      <c r="AW6074"/>
      <c r="AX6074"/>
      <c r="AY6074"/>
      <c r="BA6074"/>
      <c r="BB6074"/>
      <c r="BC6074"/>
      <c r="BE6074"/>
      <c r="BF6074"/>
      <c r="BG6074"/>
      <c r="BI6074"/>
      <c r="BJ6074"/>
      <c r="BK6074"/>
      <c r="BM6074"/>
      <c r="BN6074"/>
      <c r="BO6074"/>
    </row>
    <row r="6075" spans="1:67">
      <c r="A6075"/>
      <c r="B6075"/>
      <c r="C6075"/>
      <c r="E6075"/>
      <c r="F6075"/>
      <c r="G6075"/>
      <c r="I6075"/>
      <c r="J6075"/>
      <c r="K6075"/>
      <c r="M6075"/>
      <c r="N6075"/>
      <c r="O6075"/>
      <c r="Q6075"/>
      <c r="R6075"/>
      <c r="S6075"/>
      <c r="U6075"/>
      <c r="V6075"/>
      <c r="W6075"/>
      <c r="Y6075"/>
      <c r="Z6075"/>
      <c r="AA6075"/>
      <c r="AC6075"/>
      <c r="AD6075"/>
      <c r="AE6075"/>
      <c r="AG6075"/>
      <c r="AH6075"/>
      <c r="AI6075"/>
      <c r="AK6075"/>
      <c r="AL6075"/>
      <c r="AM6075"/>
      <c r="AO6075"/>
      <c r="AP6075"/>
      <c r="AQ6075"/>
      <c r="AS6075"/>
      <c r="AT6075"/>
      <c r="AU6075"/>
      <c r="AW6075"/>
      <c r="AX6075"/>
      <c r="AY6075"/>
      <c r="BA6075"/>
      <c r="BB6075"/>
      <c r="BC6075"/>
      <c r="BE6075"/>
      <c r="BF6075"/>
      <c r="BG6075"/>
      <c r="BI6075"/>
      <c r="BJ6075"/>
      <c r="BK6075"/>
      <c r="BM6075"/>
      <c r="BN6075"/>
      <c r="BO6075"/>
    </row>
    <row r="6076" spans="1:67">
      <c r="A6076"/>
      <c r="B6076"/>
      <c r="C6076"/>
      <c r="E6076"/>
      <c r="F6076"/>
      <c r="G6076"/>
      <c r="I6076"/>
      <c r="J6076"/>
      <c r="K6076"/>
      <c r="M6076"/>
      <c r="N6076"/>
      <c r="O6076"/>
      <c r="Q6076"/>
      <c r="R6076"/>
      <c r="S6076"/>
      <c r="U6076"/>
      <c r="V6076"/>
      <c r="W6076"/>
      <c r="Y6076"/>
      <c r="Z6076"/>
      <c r="AA6076"/>
      <c r="AC6076"/>
      <c r="AD6076"/>
      <c r="AE6076"/>
      <c r="AG6076"/>
      <c r="AH6076"/>
      <c r="AI6076"/>
      <c r="AK6076"/>
      <c r="AL6076"/>
      <c r="AM6076"/>
      <c r="AO6076"/>
      <c r="AP6076"/>
      <c r="AQ6076"/>
      <c r="AS6076"/>
      <c r="AT6076"/>
      <c r="AU6076"/>
      <c r="AW6076"/>
      <c r="AX6076"/>
      <c r="AY6076"/>
      <c r="BA6076"/>
      <c r="BB6076"/>
      <c r="BC6076"/>
      <c r="BE6076"/>
      <c r="BF6076"/>
      <c r="BG6076"/>
      <c r="BI6076"/>
      <c r="BJ6076"/>
      <c r="BK6076"/>
      <c r="BM6076"/>
      <c r="BN6076"/>
      <c r="BO6076"/>
    </row>
    <row r="6077" spans="1:67">
      <c r="A6077"/>
      <c r="B6077"/>
      <c r="C6077"/>
      <c r="E6077"/>
      <c r="F6077"/>
      <c r="G6077"/>
      <c r="I6077"/>
      <c r="J6077"/>
      <c r="K6077"/>
      <c r="M6077"/>
      <c r="N6077"/>
      <c r="O6077"/>
      <c r="Q6077"/>
      <c r="R6077"/>
      <c r="S6077"/>
      <c r="U6077"/>
      <c r="V6077"/>
      <c r="W6077"/>
      <c r="Y6077"/>
      <c r="Z6077"/>
      <c r="AA6077"/>
      <c r="AC6077"/>
      <c r="AD6077"/>
      <c r="AE6077"/>
      <c r="AG6077"/>
      <c r="AH6077"/>
      <c r="AI6077"/>
      <c r="AK6077"/>
      <c r="AL6077"/>
      <c r="AM6077"/>
      <c r="AO6077"/>
      <c r="AP6077"/>
      <c r="AQ6077"/>
      <c r="AS6077"/>
      <c r="AT6077"/>
      <c r="AU6077"/>
      <c r="AW6077"/>
      <c r="AX6077"/>
      <c r="AY6077"/>
      <c r="BA6077"/>
      <c r="BB6077"/>
      <c r="BC6077"/>
      <c r="BE6077"/>
      <c r="BF6077"/>
      <c r="BG6077"/>
      <c r="BI6077"/>
      <c r="BJ6077"/>
      <c r="BK6077"/>
      <c r="BM6077"/>
      <c r="BN6077"/>
      <c r="BO6077"/>
    </row>
    <row r="6078" spans="1:67">
      <c r="A6078"/>
      <c r="B6078"/>
      <c r="C6078"/>
      <c r="E6078"/>
      <c r="F6078"/>
      <c r="G6078"/>
      <c r="I6078"/>
      <c r="J6078"/>
      <c r="K6078"/>
      <c r="M6078"/>
      <c r="N6078"/>
      <c r="O6078"/>
      <c r="Q6078"/>
      <c r="R6078"/>
      <c r="S6078"/>
      <c r="U6078"/>
      <c r="V6078"/>
      <c r="W6078"/>
      <c r="Y6078"/>
      <c r="Z6078"/>
      <c r="AA6078"/>
      <c r="AC6078"/>
      <c r="AD6078"/>
      <c r="AE6078"/>
      <c r="AG6078"/>
      <c r="AH6078"/>
      <c r="AI6078"/>
      <c r="AK6078"/>
      <c r="AL6078"/>
      <c r="AM6078"/>
      <c r="AO6078"/>
      <c r="AP6078"/>
      <c r="AQ6078"/>
      <c r="AS6078"/>
      <c r="AT6078"/>
      <c r="AU6078"/>
      <c r="AW6078"/>
      <c r="AX6078"/>
      <c r="AY6078"/>
      <c r="BA6078"/>
      <c r="BB6078"/>
      <c r="BC6078"/>
      <c r="BE6078"/>
      <c r="BF6078"/>
      <c r="BG6078"/>
      <c r="BI6078"/>
      <c r="BJ6078"/>
      <c r="BK6078"/>
      <c r="BM6078"/>
      <c r="BN6078"/>
      <c r="BO6078"/>
    </row>
    <row r="6079" spans="1:67">
      <c r="A6079"/>
      <c r="B6079"/>
      <c r="C6079"/>
      <c r="E6079"/>
      <c r="F6079"/>
      <c r="G6079"/>
      <c r="I6079"/>
      <c r="J6079"/>
      <c r="K6079"/>
      <c r="M6079"/>
      <c r="N6079"/>
      <c r="O6079"/>
      <c r="Q6079"/>
      <c r="R6079"/>
      <c r="S6079"/>
      <c r="U6079"/>
      <c r="V6079"/>
      <c r="W6079"/>
      <c r="Y6079"/>
      <c r="Z6079"/>
      <c r="AA6079"/>
      <c r="AC6079"/>
      <c r="AD6079"/>
      <c r="AE6079"/>
      <c r="AG6079"/>
      <c r="AH6079"/>
      <c r="AI6079"/>
      <c r="AK6079"/>
      <c r="AL6079"/>
      <c r="AM6079"/>
      <c r="AO6079"/>
      <c r="AP6079"/>
      <c r="AQ6079"/>
      <c r="AS6079"/>
      <c r="AT6079"/>
      <c r="AU6079"/>
      <c r="AW6079"/>
      <c r="AX6079"/>
      <c r="AY6079"/>
      <c r="BA6079"/>
      <c r="BB6079"/>
      <c r="BC6079"/>
      <c r="BE6079"/>
      <c r="BF6079"/>
      <c r="BG6079"/>
      <c r="BI6079"/>
      <c r="BJ6079"/>
      <c r="BK6079"/>
      <c r="BM6079"/>
      <c r="BN6079"/>
      <c r="BO6079"/>
    </row>
    <row r="6080" spans="1:67">
      <c r="A6080"/>
      <c r="B6080"/>
      <c r="C6080"/>
      <c r="E6080"/>
      <c r="F6080"/>
      <c r="G6080"/>
      <c r="I6080"/>
      <c r="J6080"/>
      <c r="K6080"/>
      <c r="M6080"/>
      <c r="N6080"/>
      <c r="O6080"/>
      <c r="Q6080"/>
      <c r="R6080"/>
      <c r="S6080"/>
      <c r="U6080"/>
      <c r="V6080"/>
      <c r="W6080"/>
      <c r="Y6080"/>
      <c r="Z6080"/>
      <c r="AA6080"/>
      <c r="AC6080"/>
      <c r="AD6080"/>
      <c r="AE6080"/>
      <c r="AG6080"/>
      <c r="AH6080"/>
      <c r="AI6080"/>
      <c r="AK6080"/>
      <c r="AL6080"/>
      <c r="AM6080"/>
      <c r="AO6080"/>
      <c r="AP6080"/>
      <c r="AQ6080"/>
      <c r="AS6080"/>
      <c r="AT6080"/>
      <c r="AU6080"/>
      <c r="AW6080"/>
      <c r="AX6080"/>
      <c r="AY6080"/>
      <c r="BA6080"/>
      <c r="BB6080"/>
      <c r="BC6080"/>
      <c r="BE6080"/>
      <c r="BF6080"/>
      <c r="BG6080"/>
      <c r="BI6080"/>
      <c r="BJ6080"/>
      <c r="BK6080"/>
      <c r="BM6080"/>
      <c r="BN6080"/>
      <c r="BO6080"/>
    </row>
    <row r="6081" spans="1:67">
      <c r="A6081"/>
      <c r="B6081"/>
      <c r="C6081"/>
      <c r="E6081"/>
      <c r="F6081"/>
      <c r="G6081"/>
      <c r="I6081"/>
      <c r="J6081"/>
      <c r="K6081"/>
      <c r="M6081"/>
      <c r="N6081"/>
      <c r="O6081"/>
      <c r="Q6081"/>
      <c r="R6081"/>
      <c r="S6081"/>
      <c r="U6081"/>
      <c r="V6081"/>
      <c r="W6081"/>
      <c r="Y6081"/>
      <c r="Z6081"/>
      <c r="AA6081"/>
      <c r="AC6081"/>
      <c r="AD6081"/>
      <c r="AE6081"/>
      <c r="AG6081"/>
      <c r="AH6081"/>
      <c r="AI6081"/>
      <c r="AK6081"/>
      <c r="AL6081"/>
      <c r="AM6081"/>
      <c r="AO6081"/>
      <c r="AP6081"/>
      <c r="AQ6081"/>
      <c r="AS6081"/>
      <c r="AT6081"/>
      <c r="AU6081"/>
      <c r="AW6081"/>
      <c r="AX6081"/>
      <c r="AY6081"/>
      <c r="BA6081"/>
      <c r="BB6081"/>
      <c r="BC6081"/>
      <c r="BE6081"/>
      <c r="BF6081"/>
      <c r="BG6081"/>
      <c r="BI6081"/>
      <c r="BJ6081"/>
      <c r="BK6081"/>
      <c r="BM6081"/>
      <c r="BN6081"/>
      <c r="BO6081"/>
    </row>
    <row r="6082" spans="1:67">
      <c r="A6082"/>
      <c r="B6082"/>
      <c r="C6082"/>
      <c r="E6082"/>
      <c r="F6082"/>
      <c r="G6082"/>
      <c r="I6082"/>
      <c r="J6082"/>
      <c r="K6082"/>
      <c r="M6082"/>
      <c r="N6082"/>
      <c r="O6082"/>
      <c r="Q6082"/>
      <c r="R6082"/>
      <c r="S6082"/>
      <c r="U6082"/>
      <c r="V6082"/>
      <c r="W6082"/>
      <c r="Y6082"/>
      <c r="Z6082"/>
      <c r="AA6082"/>
      <c r="AC6082"/>
      <c r="AD6082"/>
      <c r="AE6082"/>
      <c r="AG6082"/>
      <c r="AH6082"/>
      <c r="AI6082"/>
      <c r="AK6082"/>
      <c r="AL6082"/>
      <c r="AM6082"/>
      <c r="AO6082"/>
      <c r="AP6082"/>
      <c r="AQ6082"/>
      <c r="AS6082"/>
      <c r="AT6082"/>
      <c r="AU6082"/>
      <c r="AW6082"/>
      <c r="AX6082"/>
      <c r="AY6082"/>
      <c r="BA6082"/>
      <c r="BB6082"/>
      <c r="BC6082"/>
      <c r="BE6082"/>
      <c r="BF6082"/>
      <c r="BG6082"/>
      <c r="BI6082"/>
      <c r="BJ6082"/>
      <c r="BK6082"/>
      <c r="BM6082"/>
      <c r="BN6082"/>
      <c r="BO6082"/>
    </row>
    <row r="6083" spans="1:67">
      <c r="A6083"/>
      <c r="B6083"/>
      <c r="C6083"/>
      <c r="E6083"/>
      <c r="F6083"/>
      <c r="G6083"/>
      <c r="I6083"/>
      <c r="J6083"/>
      <c r="K6083"/>
      <c r="M6083"/>
      <c r="N6083"/>
      <c r="O6083"/>
      <c r="Q6083"/>
      <c r="R6083"/>
      <c r="S6083"/>
      <c r="U6083"/>
      <c r="V6083"/>
      <c r="W6083"/>
      <c r="Y6083"/>
      <c r="Z6083"/>
      <c r="AA6083"/>
      <c r="AC6083"/>
      <c r="AD6083"/>
      <c r="AE6083"/>
      <c r="AG6083"/>
      <c r="AH6083"/>
      <c r="AI6083"/>
      <c r="AK6083"/>
      <c r="AL6083"/>
      <c r="AM6083"/>
      <c r="AO6083"/>
      <c r="AP6083"/>
      <c r="AQ6083"/>
      <c r="AS6083"/>
      <c r="AT6083"/>
      <c r="AU6083"/>
      <c r="AW6083"/>
      <c r="AX6083"/>
      <c r="AY6083"/>
      <c r="BA6083"/>
      <c r="BB6083"/>
      <c r="BC6083"/>
      <c r="BE6083"/>
      <c r="BF6083"/>
      <c r="BG6083"/>
      <c r="BI6083"/>
      <c r="BJ6083"/>
      <c r="BK6083"/>
      <c r="BM6083"/>
      <c r="BN6083"/>
      <c r="BO6083"/>
    </row>
    <row r="6084" spans="1:67">
      <c r="A6084"/>
      <c r="B6084"/>
      <c r="C6084"/>
      <c r="E6084"/>
      <c r="F6084"/>
      <c r="G6084"/>
      <c r="I6084"/>
      <c r="J6084"/>
      <c r="K6084"/>
      <c r="M6084"/>
      <c r="N6084"/>
      <c r="O6084"/>
      <c r="Q6084"/>
      <c r="R6084"/>
      <c r="S6084"/>
      <c r="U6084"/>
      <c r="V6084"/>
      <c r="W6084"/>
      <c r="Y6084"/>
      <c r="Z6084"/>
      <c r="AA6084"/>
      <c r="AC6084"/>
      <c r="AD6084"/>
      <c r="AE6084"/>
      <c r="AG6084"/>
      <c r="AH6084"/>
      <c r="AI6084"/>
      <c r="AK6084"/>
      <c r="AL6084"/>
      <c r="AM6084"/>
      <c r="AO6084"/>
      <c r="AP6084"/>
      <c r="AQ6084"/>
      <c r="AS6084"/>
      <c r="AT6084"/>
      <c r="AU6084"/>
      <c r="AW6084"/>
      <c r="AX6084"/>
      <c r="AY6084"/>
      <c r="BA6084"/>
      <c r="BB6084"/>
      <c r="BC6084"/>
      <c r="BE6084"/>
      <c r="BF6084"/>
      <c r="BG6084"/>
      <c r="BI6084"/>
      <c r="BJ6084"/>
      <c r="BK6084"/>
      <c r="BM6084"/>
      <c r="BN6084"/>
      <c r="BO6084"/>
    </row>
    <row r="6085" spans="1:67">
      <c r="A6085"/>
      <c r="B6085"/>
      <c r="C6085"/>
      <c r="E6085"/>
      <c r="F6085"/>
      <c r="G6085"/>
      <c r="I6085"/>
      <c r="J6085"/>
      <c r="K6085"/>
      <c r="M6085"/>
      <c r="N6085"/>
      <c r="O6085"/>
      <c r="Q6085"/>
      <c r="R6085"/>
      <c r="S6085"/>
      <c r="U6085"/>
      <c r="V6085"/>
      <c r="W6085"/>
      <c r="Y6085"/>
      <c r="Z6085"/>
      <c r="AA6085"/>
      <c r="AC6085"/>
      <c r="AD6085"/>
      <c r="AE6085"/>
      <c r="AG6085"/>
      <c r="AH6085"/>
      <c r="AI6085"/>
      <c r="AK6085"/>
      <c r="AL6085"/>
      <c r="AM6085"/>
      <c r="AO6085"/>
      <c r="AP6085"/>
      <c r="AQ6085"/>
      <c r="AS6085"/>
      <c r="AT6085"/>
      <c r="AU6085"/>
      <c r="AW6085"/>
      <c r="AX6085"/>
      <c r="AY6085"/>
      <c r="BA6085"/>
      <c r="BB6085"/>
      <c r="BC6085"/>
      <c r="BE6085"/>
      <c r="BF6085"/>
      <c r="BG6085"/>
      <c r="BI6085"/>
      <c r="BJ6085"/>
      <c r="BK6085"/>
      <c r="BM6085"/>
      <c r="BN6085"/>
      <c r="BO6085"/>
    </row>
    <row r="6086" spans="1:67">
      <c r="A6086"/>
      <c r="B6086"/>
      <c r="C6086"/>
      <c r="E6086"/>
      <c r="F6086"/>
      <c r="G6086"/>
      <c r="I6086"/>
      <c r="J6086"/>
      <c r="K6086"/>
      <c r="M6086"/>
      <c r="N6086"/>
      <c r="O6086"/>
      <c r="Q6086"/>
      <c r="R6086"/>
      <c r="S6086"/>
      <c r="U6086"/>
      <c r="V6086"/>
      <c r="W6086"/>
      <c r="Y6086"/>
      <c r="Z6086"/>
      <c r="AA6086"/>
      <c r="AC6086"/>
      <c r="AD6086"/>
      <c r="AE6086"/>
      <c r="AG6086"/>
      <c r="AH6086"/>
      <c r="AI6086"/>
      <c r="AK6086"/>
      <c r="AL6086"/>
      <c r="AM6086"/>
      <c r="AO6086"/>
      <c r="AP6086"/>
      <c r="AQ6086"/>
      <c r="AS6086"/>
      <c r="AT6086"/>
      <c r="AU6086"/>
      <c r="AW6086"/>
      <c r="AX6086"/>
      <c r="AY6086"/>
      <c r="BA6086"/>
      <c r="BB6086"/>
      <c r="BC6086"/>
      <c r="BE6086"/>
      <c r="BF6086"/>
      <c r="BG6086"/>
      <c r="BI6086"/>
      <c r="BJ6086"/>
      <c r="BK6086"/>
      <c r="BM6086"/>
      <c r="BN6086"/>
      <c r="BO6086"/>
    </row>
    <row r="6087" spans="1:67">
      <c r="A6087"/>
      <c r="B6087"/>
      <c r="C6087"/>
      <c r="E6087"/>
      <c r="F6087"/>
      <c r="G6087"/>
      <c r="I6087"/>
      <c r="J6087"/>
      <c r="K6087"/>
      <c r="M6087"/>
      <c r="N6087"/>
      <c r="O6087"/>
      <c r="Q6087"/>
      <c r="R6087"/>
      <c r="S6087"/>
      <c r="U6087"/>
      <c r="V6087"/>
      <c r="W6087"/>
      <c r="Y6087"/>
      <c r="Z6087"/>
      <c r="AA6087"/>
      <c r="AC6087"/>
      <c r="AD6087"/>
      <c r="AE6087"/>
      <c r="AG6087"/>
      <c r="AH6087"/>
      <c r="AI6087"/>
      <c r="AK6087"/>
      <c r="AL6087"/>
      <c r="AM6087"/>
      <c r="AO6087"/>
      <c r="AP6087"/>
      <c r="AQ6087"/>
      <c r="AS6087"/>
      <c r="AT6087"/>
      <c r="AU6087"/>
      <c r="AW6087"/>
      <c r="AX6087"/>
      <c r="AY6087"/>
      <c r="BA6087"/>
      <c r="BB6087"/>
      <c r="BC6087"/>
      <c r="BE6087"/>
      <c r="BF6087"/>
      <c r="BG6087"/>
      <c r="BI6087"/>
      <c r="BJ6087"/>
      <c r="BK6087"/>
      <c r="BM6087"/>
      <c r="BN6087"/>
      <c r="BO6087"/>
    </row>
    <row r="6088" spans="1:67">
      <c r="A6088"/>
      <c r="B6088"/>
      <c r="C6088"/>
      <c r="E6088"/>
      <c r="F6088"/>
      <c r="G6088"/>
      <c r="I6088"/>
      <c r="J6088"/>
      <c r="K6088"/>
      <c r="M6088"/>
      <c r="N6088"/>
      <c r="O6088"/>
      <c r="Q6088"/>
      <c r="R6088"/>
      <c r="S6088"/>
      <c r="U6088"/>
      <c r="V6088"/>
      <c r="W6088"/>
      <c r="Y6088"/>
      <c r="Z6088"/>
      <c r="AA6088"/>
      <c r="AC6088"/>
      <c r="AD6088"/>
      <c r="AE6088"/>
      <c r="AG6088"/>
      <c r="AH6088"/>
      <c r="AI6088"/>
      <c r="AK6088"/>
      <c r="AL6088"/>
      <c r="AM6088"/>
      <c r="AO6088"/>
      <c r="AP6088"/>
      <c r="AQ6088"/>
      <c r="AS6088"/>
      <c r="AT6088"/>
      <c r="AU6088"/>
      <c r="AW6088"/>
      <c r="AX6088"/>
      <c r="AY6088"/>
      <c r="BA6088"/>
      <c r="BB6088"/>
      <c r="BC6088"/>
      <c r="BE6088"/>
      <c r="BF6088"/>
      <c r="BG6088"/>
      <c r="BI6088"/>
      <c r="BJ6088"/>
      <c r="BK6088"/>
      <c r="BM6088"/>
      <c r="BN6088"/>
      <c r="BO6088"/>
    </row>
    <row r="6089" spans="1:67">
      <c r="A6089"/>
      <c r="B6089"/>
      <c r="C6089"/>
      <c r="E6089"/>
      <c r="F6089"/>
      <c r="G6089"/>
      <c r="I6089"/>
      <c r="J6089"/>
      <c r="K6089"/>
      <c r="M6089"/>
      <c r="N6089"/>
      <c r="O6089"/>
      <c r="Q6089"/>
      <c r="R6089"/>
      <c r="S6089"/>
      <c r="U6089"/>
      <c r="V6089"/>
      <c r="W6089"/>
      <c r="Y6089"/>
      <c r="Z6089"/>
      <c r="AA6089"/>
      <c r="AC6089"/>
      <c r="AD6089"/>
      <c r="AE6089"/>
      <c r="AG6089"/>
      <c r="AH6089"/>
      <c r="AI6089"/>
      <c r="AK6089"/>
      <c r="AL6089"/>
      <c r="AM6089"/>
      <c r="AO6089"/>
      <c r="AP6089"/>
      <c r="AQ6089"/>
      <c r="AS6089"/>
      <c r="AT6089"/>
      <c r="AU6089"/>
      <c r="AW6089"/>
      <c r="AX6089"/>
      <c r="AY6089"/>
      <c r="BA6089"/>
      <c r="BB6089"/>
      <c r="BC6089"/>
      <c r="BE6089"/>
      <c r="BF6089"/>
      <c r="BG6089"/>
      <c r="BI6089"/>
      <c r="BJ6089"/>
      <c r="BK6089"/>
      <c r="BM6089"/>
      <c r="BN6089"/>
      <c r="BO6089"/>
    </row>
    <row r="6090" spans="1:67">
      <c r="A6090"/>
      <c r="B6090"/>
      <c r="C6090"/>
      <c r="E6090"/>
      <c r="F6090"/>
      <c r="G6090"/>
      <c r="I6090"/>
      <c r="J6090"/>
      <c r="K6090"/>
      <c r="M6090"/>
      <c r="N6090"/>
      <c r="O6090"/>
      <c r="Q6090"/>
      <c r="R6090"/>
      <c r="S6090"/>
      <c r="U6090"/>
      <c r="V6090"/>
      <c r="W6090"/>
      <c r="Y6090"/>
      <c r="Z6090"/>
      <c r="AA6090"/>
      <c r="AC6090"/>
      <c r="AD6090"/>
      <c r="AE6090"/>
      <c r="AG6090"/>
      <c r="AH6090"/>
      <c r="AI6090"/>
      <c r="AK6090"/>
      <c r="AL6090"/>
      <c r="AM6090"/>
      <c r="AO6090"/>
      <c r="AP6090"/>
      <c r="AQ6090"/>
      <c r="AS6090"/>
      <c r="AT6090"/>
      <c r="AU6090"/>
      <c r="AW6090"/>
      <c r="AX6090"/>
      <c r="AY6090"/>
      <c r="BA6090"/>
      <c r="BB6090"/>
      <c r="BC6090"/>
      <c r="BE6090"/>
      <c r="BF6090"/>
      <c r="BG6090"/>
      <c r="BI6090"/>
      <c r="BJ6090"/>
      <c r="BK6090"/>
      <c r="BM6090"/>
      <c r="BN6090"/>
      <c r="BO6090"/>
    </row>
    <row r="6091" spans="1:67">
      <c r="A6091"/>
      <c r="B6091"/>
      <c r="C6091"/>
      <c r="E6091"/>
      <c r="F6091"/>
      <c r="G6091"/>
      <c r="I6091"/>
      <c r="J6091"/>
      <c r="K6091"/>
      <c r="M6091"/>
      <c r="N6091"/>
      <c r="O6091"/>
      <c r="Q6091"/>
      <c r="R6091"/>
      <c r="S6091"/>
      <c r="U6091"/>
      <c r="V6091"/>
      <c r="W6091"/>
      <c r="Y6091"/>
      <c r="Z6091"/>
      <c r="AA6091"/>
      <c r="AC6091"/>
      <c r="AD6091"/>
      <c r="AE6091"/>
      <c r="AG6091"/>
      <c r="AH6091"/>
      <c r="AI6091"/>
      <c r="AK6091"/>
      <c r="AL6091"/>
      <c r="AM6091"/>
      <c r="AO6091"/>
      <c r="AP6091"/>
      <c r="AQ6091"/>
      <c r="AS6091"/>
      <c r="AT6091"/>
      <c r="AU6091"/>
      <c r="AW6091"/>
      <c r="AX6091"/>
      <c r="AY6091"/>
      <c r="BA6091"/>
      <c r="BB6091"/>
      <c r="BC6091"/>
      <c r="BE6091"/>
      <c r="BF6091"/>
      <c r="BG6091"/>
      <c r="BI6091"/>
      <c r="BJ6091"/>
      <c r="BK6091"/>
      <c r="BM6091"/>
      <c r="BN6091"/>
      <c r="BO6091"/>
    </row>
    <row r="6092" spans="1:67">
      <c r="A6092"/>
      <c r="B6092"/>
      <c r="C6092"/>
      <c r="E6092"/>
      <c r="F6092"/>
      <c r="G6092"/>
      <c r="I6092"/>
      <c r="J6092"/>
      <c r="K6092"/>
      <c r="M6092"/>
      <c r="N6092"/>
      <c r="O6092"/>
      <c r="Q6092"/>
      <c r="R6092"/>
      <c r="S6092"/>
      <c r="U6092"/>
      <c r="V6092"/>
      <c r="W6092"/>
      <c r="Y6092"/>
      <c r="Z6092"/>
      <c r="AA6092"/>
      <c r="AC6092"/>
      <c r="AD6092"/>
      <c r="AE6092"/>
      <c r="AG6092"/>
      <c r="AH6092"/>
      <c r="AI6092"/>
      <c r="AK6092"/>
      <c r="AL6092"/>
      <c r="AM6092"/>
      <c r="AO6092"/>
      <c r="AP6092"/>
      <c r="AQ6092"/>
      <c r="AS6092"/>
      <c r="AT6092"/>
      <c r="AU6092"/>
      <c r="AW6092"/>
      <c r="AX6092"/>
      <c r="AY6092"/>
      <c r="BA6092"/>
      <c r="BB6092"/>
      <c r="BC6092"/>
      <c r="BE6092"/>
      <c r="BF6092"/>
      <c r="BG6092"/>
      <c r="BI6092"/>
      <c r="BJ6092"/>
      <c r="BK6092"/>
      <c r="BM6092"/>
      <c r="BN6092"/>
      <c r="BO6092"/>
    </row>
    <row r="6093" spans="1:67">
      <c r="A6093"/>
      <c r="B6093"/>
      <c r="C6093"/>
      <c r="E6093"/>
      <c r="F6093"/>
      <c r="G6093"/>
      <c r="I6093"/>
      <c r="J6093"/>
      <c r="K6093"/>
      <c r="M6093"/>
      <c r="N6093"/>
      <c r="O6093"/>
      <c r="Q6093"/>
      <c r="R6093"/>
      <c r="S6093"/>
      <c r="U6093"/>
      <c r="V6093"/>
      <c r="W6093"/>
      <c r="Y6093"/>
      <c r="Z6093"/>
      <c r="AA6093"/>
      <c r="AC6093"/>
      <c r="AD6093"/>
      <c r="AE6093"/>
      <c r="AG6093"/>
      <c r="AH6093"/>
      <c r="AI6093"/>
      <c r="AK6093"/>
      <c r="AL6093"/>
      <c r="AM6093"/>
      <c r="AO6093"/>
      <c r="AP6093"/>
      <c r="AQ6093"/>
      <c r="AS6093"/>
      <c r="AT6093"/>
      <c r="AU6093"/>
      <c r="AW6093"/>
      <c r="AX6093"/>
      <c r="AY6093"/>
      <c r="BA6093"/>
      <c r="BB6093"/>
      <c r="BC6093"/>
      <c r="BE6093"/>
      <c r="BF6093"/>
      <c r="BG6093"/>
      <c r="BI6093"/>
      <c r="BJ6093"/>
      <c r="BK6093"/>
      <c r="BM6093"/>
      <c r="BN6093"/>
      <c r="BO6093"/>
    </row>
    <row r="6094" spans="1:67">
      <c r="A6094"/>
      <c r="B6094"/>
      <c r="C6094"/>
      <c r="E6094"/>
      <c r="F6094"/>
      <c r="G6094"/>
      <c r="I6094"/>
      <c r="J6094"/>
      <c r="K6094"/>
      <c r="M6094"/>
      <c r="N6094"/>
      <c r="O6094"/>
      <c r="Q6094"/>
      <c r="R6094"/>
      <c r="S6094"/>
      <c r="U6094"/>
      <c r="V6094"/>
      <c r="W6094"/>
      <c r="Y6094"/>
      <c r="Z6094"/>
      <c r="AA6094"/>
      <c r="AC6094"/>
      <c r="AD6094"/>
      <c r="AE6094"/>
      <c r="AG6094"/>
      <c r="AH6094"/>
      <c r="AI6094"/>
      <c r="AK6094"/>
      <c r="AL6094"/>
      <c r="AM6094"/>
      <c r="AO6094"/>
      <c r="AP6094"/>
      <c r="AQ6094"/>
      <c r="AS6094"/>
      <c r="AT6094"/>
      <c r="AU6094"/>
      <c r="AW6094"/>
      <c r="AX6094"/>
      <c r="AY6094"/>
      <c r="BA6094"/>
      <c r="BB6094"/>
      <c r="BC6094"/>
      <c r="BE6094"/>
      <c r="BF6094"/>
      <c r="BG6094"/>
      <c r="BI6094"/>
      <c r="BJ6094"/>
      <c r="BK6094"/>
      <c r="BM6094"/>
      <c r="BN6094"/>
      <c r="BO6094"/>
    </row>
    <row r="6095" spans="1:67">
      <c r="A6095"/>
      <c r="B6095"/>
      <c r="C6095"/>
      <c r="E6095"/>
      <c r="F6095"/>
      <c r="G6095"/>
      <c r="I6095"/>
      <c r="J6095"/>
      <c r="K6095"/>
      <c r="M6095"/>
      <c r="N6095"/>
      <c r="O6095"/>
      <c r="Q6095"/>
      <c r="R6095"/>
      <c r="S6095"/>
      <c r="U6095"/>
      <c r="V6095"/>
      <c r="W6095"/>
      <c r="Y6095"/>
      <c r="Z6095"/>
      <c r="AA6095"/>
      <c r="AC6095"/>
      <c r="AD6095"/>
      <c r="AE6095"/>
      <c r="AG6095"/>
      <c r="AH6095"/>
      <c r="AI6095"/>
      <c r="AK6095"/>
      <c r="AL6095"/>
      <c r="AM6095"/>
      <c r="AO6095"/>
      <c r="AP6095"/>
      <c r="AQ6095"/>
      <c r="AS6095"/>
      <c r="AT6095"/>
      <c r="AU6095"/>
      <c r="AW6095"/>
      <c r="AX6095"/>
      <c r="AY6095"/>
      <c r="BA6095"/>
      <c r="BB6095"/>
      <c r="BC6095"/>
      <c r="BE6095"/>
      <c r="BF6095"/>
      <c r="BG6095"/>
      <c r="BI6095"/>
      <c r="BJ6095"/>
      <c r="BK6095"/>
      <c r="BM6095"/>
      <c r="BN6095"/>
      <c r="BO6095"/>
    </row>
    <row r="6096" spans="1:67">
      <c r="A6096"/>
      <c r="B6096"/>
      <c r="C6096"/>
      <c r="E6096"/>
      <c r="F6096"/>
      <c r="G6096"/>
      <c r="I6096"/>
      <c r="J6096"/>
      <c r="K6096"/>
      <c r="M6096"/>
      <c r="N6096"/>
      <c r="O6096"/>
      <c r="Q6096"/>
      <c r="R6096"/>
      <c r="S6096"/>
      <c r="U6096"/>
      <c r="V6096"/>
      <c r="W6096"/>
      <c r="Y6096"/>
      <c r="Z6096"/>
      <c r="AA6096"/>
      <c r="AC6096"/>
      <c r="AD6096"/>
      <c r="AE6096"/>
      <c r="AG6096"/>
      <c r="AH6096"/>
      <c r="AI6096"/>
      <c r="AK6096"/>
      <c r="AL6096"/>
      <c r="AM6096"/>
      <c r="AO6096"/>
      <c r="AP6096"/>
      <c r="AQ6096"/>
      <c r="AS6096"/>
      <c r="AT6096"/>
      <c r="AU6096"/>
      <c r="AW6096"/>
      <c r="AX6096"/>
      <c r="AY6096"/>
      <c r="BA6096"/>
      <c r="BB6096"/>
      <c r="BC6096"/>
      <c r="BE6096"/>
      <c r="BF6096"/>
      <c r="BG6096"/>
      <c r="BI6096"/>
      <c r="BJ6096"/>
      <c r="BK6096"/>
      <c r="BM6096"/>
      <c r="BN6096"/>
      <c r="BO6096"/>
    </row>
    <row r="6097" spans="1:67">
      <c r="A6097"/>
      <c r="B6097"/>
      <c r="C6097"/>
      <c r="E6097"/>
      <c r="F6097"/>
      <c r="G6097"/>
      <c r="I6097"/>
      <c r="J6097"/>
      <c r="K6097"/>
      <c r="M6097"/>
      <c r="N6097"/>
      <c r="O6097"/>
      <c r="Q6097"/>
      <c r="R6097"/>
      <c r="S6097"/>
      <c r="U6097"/>
      <c r="V6097"/>
      <c r="W6097"/>
      <c r="Y6097"/>
      <c r="Z6097"/>
      <c r="AA6097"/>
      <c r="AC6097"/>
      <c r="AD6097"/>
      <c r="AE6097"/>
      <c r="AG6097"/>
      <c r="AH6097"/>
      <c r="AI6097"/>
      <c r="AK6097"/>
      <c r="AL6097"/>
      <c r="AM6097"/>
      <c r="AO6097"/>
      <c r="AP6097"/>
      <c r="AQ6097"/>
      <c r="AS6097"/>
      <c r="AT6097"/>
      <c r="AU6097"/>
      <c r="AW6097"/>
      <c r="AX6097"/>
      <c r="AY6097"/>
      <c r="BA6097"/>
      <c r="BB6097"/>
      <c r="BC6097"/>
      <c r="BE6097"/>
      <c r="BF6097"/>
      <c r="BG6097"/>
      <c r="BI6097"/>
      <c r="BJ6097"/>
      <c r="BK6097"/>
      <c r="BM6097"/>
      <c r="BN6097"/>
      <c r="BO6097"/>
    </row>
    <row r="6098" spans="1:67">
      <c r="A6098"/>
      <c r="B6098"/>
      <c r="C6098"/>
      <c r="E6098"/>
      <c r="F6098"/>
      <c r="G6098"/>
      <c r="I6098"/>
      <c r="J6098"/>
      <c r="K6098"/>
      <c r="M6098"/>
      <c r="N6098"/>
      <c r="O6098"/>
      <c r="Q6098"/>
      <c r="R6098"/>
      <c r="S6098"/>
      <c r="U6098"/>
      <c r="V6098"/>
      <c r="W6098"/>
      <c r="Y6098"/>
      <c r="Z6098"/>
      <c r="AA6098"/>
      <c r="AC6098"/>
      <c r="AD6098"/>
      <c r="AE6098"/>
      <c r="AG6098"/>
      <c r="AH6098"/>
      <c r="AI6098"/>
      <c r="AK6098"/>
      <c r="AL6098"/>
      <c r="AM6098"/>
      <c r="AO6098"/>
      <c r="AP6098"/>
      <c r="AQ6098"/>
      <c r="AS6098"/>
      <c r="AT6098"/>
      <c r="AU6098"/>
      <c r="AW6098"/>
      <c r="AX6098"/>
      <c r="AY6098"/>
      <c r="BA6098"/>
      <c r="BB6098"/>
      <c r="BC6098"/>
      <c r="BE6098"/>
      <c r="BF6098"/>
      <c r="BG6098"/>
      <c r="BI6098"/>
      <c r="BJ6098"/>
      <c r="BK6098"/>
      <c r="BM6098"/>
      <c r="BN6098"/>
      <c r="BO6098"/>
    </row>
    <row r="6099" spans="1:67">
      <c r="A6099"/>
      <c r="B6099"/>
      <c r="C6099"/>
      <c r="E6099"/>
      <c r="F6099"/>
      <c r="G6099"/>
      <c r="I6099"/>
      <c r="J6099"/>
      <c r="K6099"/>
      <c r="M6099"/>
      <c r="N6099"/>
      <c r="O6099"/>
      <c r="Q6099"/>
      <c r="R6099"/>
      <c r="S6099"/>
      <c r="U6099"/>
      <c r="V6099"/>
      <c r="W6099"/>
      <c r="Y6099"/>
      <c r="Z6099"/>
      <c r="AA6099"/>
      <c r="AC6099"/>
      <c r="AD6099"/>
      <c r="AE6099"/>
      <c r="AG6099"/>
      <c r="AH6099"/>
      <c r="AI6099"/>
      <c r="AK6099"/>
      <c r="AL6099"/>
      <c r="AM6099"/>
      <c r="AO6099"/>
      <c r="AP6099"/>
      <c r="AQ6099"/>
      <c r="AS6099"/>
      <c r="AT6099"/>
      <c r="AU6099"/>
      <c r="AW6099"/>
      <c r="AX6099"/>
      <c r="AY6099"/>
      <c r="BA6099"/>
      <c r="BB6099"/>
      <c r="BC6099"/>
      <c r="BE6099"/>
      <c r="BF6099"/>
      <c r="BG6099"/>
      <c r="BI6099"/>
      <c r="BJ6099"/>
      <c r="BK6099"/>
      <c r="BM6099"/>
      <c r="BN6099"/>
      <c r="BO6099"/>
    </row>
    <row r="6100" spans="1:67">
      <c r="A6100"/>
      <c r="B6100"/>
      <c r="C6100"/>
      <c r="E6100"/>
      <c r="F6100"/>
      <c r="G6100"/>
      <c r="I6100"/>
      <c r="J6100"/>
      <c r="K6100"/>
      <c r="M6100"/>
      <c r="N6100"/>
      <c r="O6100"/>
      <c r="Q6100"/>
      <c r="R6100"/>
      <c r="S6100"/>
      <c r="U6100"/>
      <c r="V6100"/>
      <c r="W6100"/>
      <c r="Y6100"/>
      <c r="Z6100"/>
      <c r="AA6100"/>
      <c r="AC6100"/>
      <c r="AD6100"/>
      <c r="AE6100"/>
      <c r="AG6100"/>
      <c r="AH6100"/>
      <c r="AI6100"/>
      <c r="AK6100"/>
      <c r="AL6100"/>
      <c r="AM6100"/>
      <c r="AO6100"/>
      <c r="AP6100"/>
      <c r="AQ6100"/>
      <c r="AS6100"/>
      <c r="AT6100"/>
      <c r="AU6100"/>
      <c r="AW6100"/>
      <c r="AX6100"/>
      <c r="AY6100"/>
      <c r="BA6100"/>
      <c r="BB6100"/>
      <c r="BC6100"/>
      <c r="BE6100"/>
      <c r="BF6100"/>
      <c r="BG6100"/>
      <c r="BI6100"/>
      <c r="BJ6100"/>
      <c r="BK6100"/>
      <c r="BM6100"/>
      <c r="BN6100"/>
      <c r="BO6100"/>
    </row>
    <row r="6101" spans="1:67">
      <c r="A6101"/>
      <c r="B6101"/>
      <c r="C6101"/>
      <c r="E6101"/>
      <c r="F6101"/>
      <c r="G6101"/>
      <c r="I6101"/>
      <c r="J6101"/>
      <c r="K6101"/>
      <c r="M6101"/>
      <c r="N6101"/>
      <c r="O6101"/>
      <c r="Q6101"/>
      <c r="R6101"/>
      <c r="S6101"/>
      <c r="U6101"/>
      <c r="V6101"/>
      <c r="W6101"/>
      <c r="Y6101"/>
      <c r="Z6101"/>
      <c r="AA6101"/>
      <c r="AC6101"/>
      <c r="AD6101"/>
      <c r="AE6101"/>
      <c r="AG6101"/>
      <c r="AH6101"/>
      <c r="AI6101"/>
      <c r="AK6101"/>
      <c r="AL6101"/>
      <c r="AM6101"/>
      <c r="AO6101"/>
      <c r="AP6101"/>
      <c r="AQ6101"/>
      <c r="AS6101"/>
      <c r="AT6101"/>
      <c r="AU6101"/>
      <c r="AW6101"/>
      <c r="AX6101"/>
      <c r="AY6101"/>
      <c r="BA6101"/>
      <c r="BB6101"/>
      <c r="BC6101"/>
      <c r="BE6101"/>
      <c r="BF6101"/>
      <c r="BG6101"/>
      <c r="BI6101"/>
      <c r="BJ6101"/>
      <c r="BK6101"/>
      <c r="BM6101"/>
      <c r="BN6101"/>
      <c r="BO6101"/>
    </row>
    <row r="6102" spans="1:67">
      <c r="A6102"/>
      <c r="B6102"/>
      <c r="C6102"/>
      <c r="E6102"/>
      <c r="F6102"/>
      <c r="G6102"/>
      <c r="I6102"/>
      <c r="J6102"/>
      <c r="K6102"/>
      <c r="M6102"/>
      <c r="N6102"/>
      <c r="O6102"/>
      <c r="Q6102"/>
      <c r="R6102"/>
      <c r="S6102"/>
      <c r="U6102"/>
      <c r="V6102"/>
      <c r="W6102"/>
      <c r="Y6102"/>
      <c r="Z6102"/>
      <c r="AA6102"/>
      <c r="AC6102"/>
      <c r="AD6102"/>
      <c r="AE6102"/>
      <c r="AG6102"/>
      <c r="AH6102"/>
      <c r="AI6102"/>
      <c r="AK6102"/>
      <c r="AL6102"/>
      <c r="AM6102"/>
      <c r="AO6102"/>
      <c r="AP6102"/>
      <c r="AQ6102"/>
      <c r="AS6102"/>
      <c r="AT6102"/>
      <c r="AU6102"/>
      <c r="AW6102"/>
      <c r="AX6102"/>
      <c r="AY6102"/>
      <c r="BA6102"/>
      <c r="BB6102"/>
      <c r="BC6102"/>
      <c r="BE6102"/>
      <c r="BF6102"/>
      <c r="BG6102"/>
      <c r="BI6102"/>
      <c r="BJ6102"/>
      <c r="BK6102"/>
      <c r="BM6102"/>
      <c r="BN6102"/>
      <c r="BO6102"/>
    </row>
    <row r="6103" spans="1:67">
      <c r="A6103"/>
      <c r="B6103"/>
      <c r="C6103"/>
      <c r="E6103"/>
      <c r="F6103"/>
      <c r="G6103"/>
      <c r="I6103"/>
      <c r="J6103"/>
      <c r="K6103"/>
      <c r="M6103"/>
      <c r="N6103"/>
      <c r="O6103"/>
      <c r="Q6103"/>
      <c r="R6103"/>
      <c r="S6103"/>
      <c r="U6103"/>
      <c r="V6103"/>
      <c r="W6103"/>
      <c r="Y6103"/>
      <c r="Z6103"/>
      <c r="AA6103"/>
      <c r="AC6103"/>
      <c r="AD6103"/>
      <c r="AE6103"/>
      <c r="AG6103"/>
      <c r="AH6103"/>
      <c r="AI6103"/>
      <c r="AK6103"/>
      <c r="AL6103"/>
      <c r="AM6103"/>
      <c r="AO6103"/>
      <c r="AP6103"/>
      <c r="AQ6103"/>
      <c r="AS6103"/>
      <c r="AT6103"/>
      <c r="AU6103"/>
      <c r="AW6103"/>
      <c r="AX6103"/>
      <c r="AY6103"/>
      <c r="BA6103"/>
      <c r="BB6103"/>
      <c r="BC6103"/>
      <c r="BE6103"/>
      <c r="BF6103"/>
      <c r="BG6103"/>
      <c r="BI6103"/>
      <c r="BJ6103"/>
      <c r="BK6103"/>
      <c r="BM6103"/>
      <c r="BN6103"/>
      <c r="BO6103"/>
    </row>
    <row r="6104" spans="1:67">
      <c r="A6104"/>
      <c r="B6104"/>
      <c r="C6104"/>
      <c r="E6104"/>
      <c r="F6104"/>
      <c r="G6104"/>
      <c r="I6104"/>
      <c r="J6104"/>
      <c r="K6104"/>
      <c r="M6104"/>
      <c r="N6104"/>
      <c r="O6104"/>
      <c r="Q6104"/>
      <c r="R6104"/>
      <c r="S6104"/>
      <c r="U6104"/>
      <c r="V6104"/>
      <c r="W6104"/>
      <c r="Y6104"/>
      <c r="Z6104"/>
      <c r="AA6104"/>
      <c r="AC6104"/>
      <c r="AD6104"/>
      <c r="AE6104"/>
      <c r="AG6104"/>
      <c r="AH6104"/>
      <c r="AI6104"/>
      <c r="AK6104"/>
      <c r="AL6104"/>
      <c r="AM6104"/>
      <c r="AO6104"/>
      <c r="AP6104"/>
      <c r="AQ6104"/>
      <c r="AS6104"/>
      <c r="AT6104"/>
      <c r="AU6104"/>
      <c r="AW6104"/>
      <c r="AX6104"/>
      <c r="AY6104"/>
      <c r="BA6104"/>
      <c r="BB6104"/>
      <c r="BC6104"/>
      <c r="BE6104"/>
      <c r="BF6104"/>
      <c r="BG6104"/>
      <c r="BI6104"/>
      <c r="BJ6104"/>
      <c r="BK6104"/>
      <c r="BM6104"/>
      <c r="BN6104"/>
      <c r="BO6104"/>
    </row>
    <row r="6105" spans="1:67">
      <c r="A6105"/>
      <c r="B6105"/>
      <c r="C6105"/>
      <c r="E6105"/>
      <c r="F6105"/>
      <c r="G6105"/>
      <c r="I6105"/>
      <c r="J6105"/>
      <c r="K6105"/>
      <c r="M6105"/>
      <c r="N6105"/>
      <c r="O6105"/>
      <c r="Q6105"/>
      <c r="R6105"/>
      <c r="S6105"/>
      <c r="U6105"/>
      <c r="V6105"/>
      <c r="W6105"/>
      <c r="Y6105"/>
      <c r="Z6105"/>
      <c r="AA6105"/>
      <c r="AC6105"/>
      <c r="AD6105"/>
      <c r="AE6105"/>
      <c r="AG6105"/>
      <c r="AH6105"/>
      <c r="AI6105"/>
      <c r="AK6105"/>
      <c r="AL6105"/>
      <c r="AM6105"/>
      <c r="AO6105"/>
      <c r="AP6105"/>
      <c r="AQ6105"/>
      <c r="AS6105"/>
      <c r="AT6105"/>
      <c r="AU6105"/>
      <c r="AW6105"/>
      <c r="AX6105"/>
      <c r="AY6105"/>
      <c r="BA6105"/>
      <c r="BB6105"/>
      <c r="BC6105"/>
      <c r="BE6105"/>
      <c r="BF6105"/>
      <c r="BG6105"/>
      <c r="BI6105"/>
      <c r="BJ6105"/>
      <c r="BK6105"/>
      <c r="BM6105"/>
      <c r="BN6105"/>
      <c r="BO6105"/>
    </row>
    <row r="6106" spans="1:67">
      <c r="A6106"/>
      <c r="B6106"/>
      <c r="C6106"/>
      <c r="E6106"/>
      <c r="F6106"/>
      <c r="G6106"/>
      <c r="I6106"/>
      <c r="J6106"/>
      <c r="K6106"/>
      <c r="M6106"/>
      <c r="N6106"/>
      <c r="O6106"/>
      <c r="Q6106"/>
      <c r="R6106"/>
      <c r="S6106"/>
      <c r="U6106"/>
      <c r="V6106"/>
      <c r="W6106"/>
      <c r="Y6106"/>
      <c r="Z6106"/>
      <c r="AA6106"/>
      <c r="AC6106"/>
      <c r="AD6106"/>
      <c r="AE6106"/>
      <c r="AG6106"/>
      <c r="AH6106"/>
      <c r="AI6106"/>
      <c r="AK6106"/>
      <c r="AL6106"/>
      <c r="AM6106"/>
      <c r="AO6106"/>
      <c r="AP6106"/>
      <c r="AQ6106"/>
      <c r="AS6106"/>
      <c r="AT6106"/>
      <c r="AU6106"/>
      <c r="AW6106"/>
      <c r="AX6106"/>
      <c r="AY6106"/>
      <c r="BA6106"/>
      <c r="BB6106"/>
      <c r="BC6106"/>
      <c r="BE6106"/>
      <c r="BF6106"/>
      <c r="BG6106"/>
      <c r="BI6106"/>
      <c r="BJ6106"/>
      <c r="BK6106"/>
      <c r="BM6106"/>
      <c r="BN6106"/>
      <c r="BO6106"/>
    </row>
    <row r="6107" spans="1:67">
      <c r="A6107"/>
      <c r="B6107"/>
      <c r="C6107"/>
      <c r="E6107"/>
      <c r="F6107"/>
      <c r="G6107"/>
      <c r="I6107"/>
      <c r="J6107"/>
      <c r="K6107"/>
      <c r="M6107"/>
      <c r="N6107"/>
      <c r="O6107"/>
      <c r="Q6107"/>
      <c r="R6107"/>
      <c r="S6107"/>
      <c r="U6107"/>
      <c r="V6107"/>
      <c r="W6107"/>
      <c r="Y6107"/>
      <c r="Z6107"/>
      <c r="AA6107"/>
      <c r="AC6107"/>
      <c r="AD6107"/>
      <c r="AE6107"/>
      <c r="AG6107"/>
      <c r="AH6107"/>
      <c r="AI6107"/>
      <c r="AK6107"/>
      <c r="AL6107"/>
      <c r="AM6107"/>
      <c r="AO6107"/>
      <c r="AP6107"/>
      <c r="AQ6107"/>
      <c r="AS6107"/>
      <c r="AT6107"/>
      <c r="AU6107"/>
      <c r="AW6107"/>
      <c r="AX6107"/>
      <c r="AY6107"/>
      <c r="BA6107"/>
      <c r="BB6107"/>
      <c r="BC6107"/>
      <c r="BE6107"/>
      <c r="BF6107"/>
      <c r="BG6107"/>
      <c r="BI6107"/>
      <c r="BJ6107"/>
      <c r="BK6107"/>
      <c r="BM6107"/>
      <c r="BN6107"/>
      <c r="BO6107"/>
    </row>
    <row r="6108" spans="1:67">
      <c r="A6108"/>
      <c r="B6108"/>
      <c r="C6108"/>
      <c r="E6108"/>
      <c r="F6108"/>
      <c r="G6108"/>
      <c r="I6108"/>
      <c r="J6108"/>
      <c r="K6108"/>
      <c r="M6108"/>
      <c r="N6108"/>
      <c r="O6108"/>
      <c r="Q6108"/>
      <c r="R6108"/>
      <c r="S6108"/>
      <c r="U6108"/>
      <c r="V6108"/>
      <c r="W6108"/>
      <c r="Y6108"/>
      <c r="Z6108"/>
      <c r="AA6108"/>
      <c r="AC6108"/>
      <c r="AD6108"/>
      <c r="AE6108"/>
      <c r="AG6108"/>
      <c r="AH6108"/>
      <c r="AI6108"/>
      <c r="AK6108"/>
      <c r="AL6108"/>
      <c r="AM6108"/>
      <c r="AO6108"/>
      <c r="AP6108"/>
      <c r="AQ6108"/>
      <c r="AS6108"/>
      <c r="AT6108"/>
      <c r="AU6108"/>
      <c r="AW6108"/>
      <c r="AX6108"/>
      <c r="AY6108"/>
      <c r="BA6108"/>
      <c r="BB6108"/>
      <c r="BC6108"/>
      <c r="BE6108"/>
      <c r="BF6108"/>
      <c r="BG6108"/>
      <c r="BI6108"/>
      <c r="BJ6108"/>
      <c r="BK6108"/>
      <c r="BM6108"/>
      <c r="BN6108"/>
      <c r="BO6108"/>
    </row>
    <row r="6109" spans="1:67">
      <c r="A6109"/>
      <c r="B6109"/>
      <c r="C6109"/>
      <c r="E6109"/>
      <c r="F6109"/>
      <c r="G6109"/>
      <c r="I6109"/>
      <c r="J6109"/>
      <c r="K6109"/>
      <c r="M6109"/>
      <c r="N6109"/>
      <c r="O6109"/>
      <c r="Q6109"/>
      <c r="R6109"/>
      <c r="S6109"/>
      <c r="U6109"/>
      <c r="V6109"/>
      <c r="W6109"/>
      <c r="Y6109"/>
      <c r="Z6109"/>
      <c r="AA6109"/>
      <c r="AC6109"/>
      <c r="AD6109"/>
      <c r="AE6109"/>
      <c r="AG6109"/>
      <c r="AH6109"/>
      <c r="AI6109"/>
      <c r="AK6109"/>
      <c r="AL6109"/>
      <c r="AM6109"/>
      <c r="AO6109"/>
      <c r="AP6109"/>
      <c r="AQ6109"/>
      <c r="AS6109"/>
      <c r="AT6109"/>
      <c r="AU6109"/>
      <c r="AW6109"/>
      <c r="AX6109"/>
      <c r="AY6109"/>
      <c r="BA6109"/>
      <c r="BB6109"/>
      <c r="BC6109"/>
      <c r="BE6109"/>
      <c r="BF6109"/>
      <c r="BG6109"/>
      <c r="BI6109"/>
      <c r="BJ6109"/>
      <c r="BK6109"/>
      <c r="BM6109"/>
      <c r="BN6109"/>
      <c r="BO6109"/>
    </row>
    <row r="6110" spans="1:67">
      <c r="A6110"/>
      <c r="B6110"/>
      <c r="C6110"/>
      <c r="E6110"/>
      <c r="F6110"/>
      <c r="G6110"/>
      <c r="I6110"/>
      <c r="J6110"/>
      <c r="K6110"/>
      <c r="M6110"/>
      <c r="N6110"/>
      <c r="O6110"/>
      <c r="Q6110"/>
      <c r="R6110"/>
      <c r="S6110"/>
      <c r="U6110"/>
      <c r="V6110"/>
      <c r="W6110"/>
      <c r="Y6110"/>
      <c r="Z6110"/>
      <c r="AA6110"/>
      <c r="AC6110"/>
      <c r="AD6110"/>
      <c r="AE6110"/>
      <c r="AG6110"/>
      <c r="AH6110"/>
      <c r="AI6110"/>
      <c r="AK6110"/>
      <c r="AL6110"/>
      <c r="AM6110"/>
      <c r="AO6110"/>
      <c r="AP6110"/>
      <c r="AQ6110"/>
      <c r="AS6110"/>
      <c r="AT6110"/>
      <c r="AU6110"/>
      <c r="AW6110"/>
      <c r="AX6110"/>
      <c r="AY6110"/>
      <c r="BA6110"/>
      <c r="BB6110"/>
      <c r="BC6110"/>
      <c r="BE6110"/>
      <c r="BF6110"/>
      <c r="BG6110"/>
      <c r="BI6110"/>
      <c r="BJ6110"/>
      <c r="BK6110"/>
      <c r="BM6110"/>
      <c r="BN6110"/>
      <c r="BO6110"/>
    </row>
    <row r="6111" spans="1:67">
      <c r="A6111"/>
      <c r="B6111"/>
      <c r="C6111"/>
      <c r="E6111"/>
      <c r="F6111"/>
      <c r="G6111"/>
      <c r="I6111"/>
      <c r="J6111"/>
      <c r="K6111"/>
      <c r="M6111"/>
      <c r="N6111"/>
      <c r="O6111"/>
      <c r="Q6111"/>
      <c r="R6111"/>
      <c r="S6111"/>
      <c r="U6111"/>
      <c r="V6111"/>
      <c r="W6111"/>
      <c r="Y6111"/>
      <c r="Z6111"/>
      <c r="AA6111"/>
      <c r="AC6111"/>
      <c r="AD6111"/>
      <c r="AE6111"/>
      <c r="AG6111"/>
      <c r="AH6111"/>
      <c r="AI6111"/>
      <c r="AK6111"/>
      <c r="AL6111"/>
      <c r="AM6111"/>
      <c r="AO6111"/>
      <c r="AP6111"/>
      <c r="AQ6111"/>
      <c r="AS6111"/>
      <c r="AT6111"/>
      <c r="AU6111"/>
      <c r="AW6111"/>
      <c r="AX6111"/>
      <c r="AY6111"/>
      <c r="BA6111"/>
      <c r="BB6111"/>
      <c r="BC6111"/>
      <c r="BE6111"/>
      <c r="BF6111"/>
      <c r="BG6111"/>
      <c r="BI6111"/>
      <c r="BJ6111"/>
      <c r="BK6111"/>
      <c r="BM6111"/>
      <c r="BN6111"/>
      <c r="BO6111"/>
    </row>
    <row r="6112" spans="1:67">
      <c r="A6112"/>
      <c r="B6112"/>
      <c r="C6112"/>
      <c r="E6112"/>
      <c r="F6112"/>
      <c r="G6112"/>
      <c r="I6112"/>
      <c r="J6112"/>
      <c r="K6112"/>
      <c r="M6112"/>
      <c r="N6112"/>
      <c r="O6112"/>
      <c r="Q6112"/>
      <c r="R6112"/>
      <c r="S6112"/>
      <c r="U6112"/>
      <c r="V6112"/>
      <c r="W6112"/>
      <c r="Y6112"/>
      <c r="Z6112"/>
      <c r="AA6112"/>
      <c r="AC6112"/>
      <c r="AD6112"/>
      <c r="AE6112"/>
      <c r="AG6112"/>
      <c r="AH6112"/>
      <c r="AI6112"/>
      <c r="AK6112"/>
      <c r="AL6112"/>
      <c r="AM6112"/>
      <c r="AO6112"/>
      <c r="AP6112"/>
      <c r="AQ6112"/>
      <c r="AS6112"/>
      <c r="AT6112"/>
      <c r="AU6112"/>
      <c r="AW6112"/>
      <c r="AX6112"/>
      <c r="AY6112"/>
      <c r="BA6112"/>
      <c r="BB6112"/>
      <c r="BC6112"/>
      <c r="BE6112"/>
      <c r="BF6112"/>
      <c r="BG6112"/>
      <c r="BI6112"/>
      <c r="BJ6112"/>
      <c r="BK6112"/>
      <c r="BM6112"/>
      <c r="BN6112"/>
      <c r="BO6112"/>
    </row>
    <row r="6113" spans="1:67">
      <c r="A6113"/>
      <c r="B6113"/>
      <c r="C6113"/>
      <c r="E6113"/>
      <c r="F6113"/>
      <c r="G6113"/>
      <c r="I6113"/>
      <c r="J6113"/>
      <c r="K6113"/>
      <c r="M6113"/>
      <c r="N6113"/>
      <c r="O6113"/>
      <c r="Q6113"/>
      <c r="R6113"/>
      <c r="S6113"/>
      <c r="U6113"/>
      <c r="V6113"/>
      <c r="W6113"/>
      <c r="Y6113"/>
      <c r="Z6113"/>
      <c r="AA6113"/>
      <c r="AC6113"/>
      <c r="AD6113"/>
      <c r="AE6113"/>
      <c r="AG6113"/>
      <c r="AH6113"/>
      <c r="AI6113"/>
      <c r="AK6113"/>
      <c r="AL6113"/>
      <c r="AM6113"/>
      <c r="AO6113"/>
      <c r="AP6113"/>
      <c r="AQ6113"/>
      <c r="AS6113"/>
      <c r="AT6113"/>
      <c r="AU6113"/>
      <c r="AW6113"/>
      <c r="AX6113"/>
      <c r="AY6113"/>
      <c r="BA6113"/>
      <c r="BB6113"/>
      <c r="BC6113"/>
      <c r="BE6113"/>
      <c r="BF6113"/>
      <c r="BG6113"/>
      <c r="BI6113"/>
      <c r="BJ6113"/>
      <c r="BK6113"/>
      <c r="BM6113"/>
      <c r="BN6113"/>
      <c r="BO6113"/>
    </row>
    <row r="6114" spans="1:67">
      <c r="A6114"/>
      <c r="B6114"/>
      <c r="C6114"/>
      <c r="E6114"/>
      <c r="F6114"/>
      <c r="G6114"/>
      <c r="I6114"/>
      <c r="J6114"/>
      <c r="K6114"/>
      <c r="M6114"/>
      <c r="N6114"/>
      <c r="O6114"/>
      <c r="Q6114"/>
      <c r="R6114"/>
      <c r="S6114"/>
      <c r="U6114"/>
      <c r="V6114"/>
      <c r="W6114"/>
      <c r="Y6114"/>
      <c r="Z6114"/>
      <c r="AA6114"/>
      <c r="AC6114"/>
      <c r="AD6114"/>
      <c r="AE6114"/>
      <c r="AG6114"/>
      <c r="AH6114"/>
      <c r="AI6114"/>
      <c r="AK6114"/>
      <c r="AL6114"/>
      <c r="AM6114"/>
      <c r="AO6114"/>
      <c r="AP6114"/>
      <c r="AQ6114"/>
      <c r="AS6114"/>
      <c r="AT6114"/>
      <c r="AU6114"/>
      <c r="AW6114"/>
      <c r="AX6114"/>
      <c r="AY6114"/>
      <c r="BA6114"/>
      <c r="BB6114"/>
      <c r="BC6114"/>
      <c r="BE6114"/>
      <c r="BF6114"/>
      <c r="BG6114"/>
      <c r="BI6114"/>
      <c r="BJ6114"/>
      <c r="BK6114"/>
      <c r="BM6114"/>
      <c r="BN6114"/>
      <c r="BO6114"/>
    </row>
    <row r="6115" spans="1:67">
      <c r="A6115"/>
      <c r="B6115"/>
      <c r="C6115"/>
      <c r="E6115"/>
      <c r="F6115"/>
      <c r="G6115"/>
      <c r="I6115"/>
      <c r="J6115"/>
      <c r="K6115"/>
      <c r="M6115"/>
      <c r="N6115"/>
      <c r="O6115"/>
      <c r="Q6115"/>
      <c r="R6115"/>
      <c r="S6115"/>
      <c r="U6115"/>
      <c r="V6115"/>
      <c r="W6115"/>
      <c r="Y6115"/>
      <c r="Z6115"/>
      <c r="AA6115"/>
      <c r="AC6115"/>
      <c r="AD6115"/>
      <c r="AE6115"/>
      <c r="AG6115"/>
      <c r="AH6115"/>
      <c r="AI6115"/>
      <c r="AK6115"/>
      <c r="AL6115"/>
      <c r="AM6115"/>
      <c r="AO6115"/>
      <c r="AP6115"/>
      <c r="AQ6115"/>
      <c r="AS6115"/>
      <c r="AT6115"/>
      <c r="AU6115"/>
      <c r="AW6115"/>
      <c r="AX6115"/>
      <c r="AY6115"/>
      <c r="BA6115"/>
      <c r="BB6115"/>
      <c r="BC6115"/>
      <c r="BE6115"/>
      <c r="BF6115"/>
      <c r="BG6115"/>
      <c r="BI6115"/>
      <c r="BJ6115"/>
      <c r="BK6115"/>
      <c r="BM6115"/>
      <c r="BN6115"/>
      <c r="BO6115"/>
    </row>
    <row r="6116" spans="1:67">
      <c r="A6116"/>
      <c r="B6116"/>
      <c r="C6116"/>
      <c r="E6116"/>
      <c r="F6116"/>
      <c r="G6116"/>
      <c r="I6116"/>
      <c r="J6116"/>
      <c r="K6116"/>
      <c r="M6116"/>
      <c r="N6116"/>
      <c r="O6116"/>
      <c r="Q6116"/>
      <c r="R6116"/>
      <c r="S6116"/>
      <c r="U6116"/>
      <c r="V6116"/>
      <c r="W6116"/>
      <c r="Y6116"/>
      <c r="Z6116"/>
      <c r="AA6116"/>
      <c r="AC6116"/>
      <c r="AD6116"/>
      <c r="AE6116"/>
      <c r="AG6116"/>
      <c r="AH6116"/>
      <c r="AI6116"/>
      <c r="AK6116"/>
      <c r="AL6116"/>
      <c r="AM6116"/>
      <c r="AO6116"/>
      <c r="AP6116"/>
      <c r="AQ6116"/>
      <c r="AS6116"/>
      <c r="AT6116"/>
      <c r="AU6116"/>
      <c r="AW6116"/>
      <c r="AX6116"/>
      <c r="AY6116"/>
      <c r="BA6116"/>
      <c r="BB6116"/>
      <c r="BC6116"/>
      <c r="BE6116"/>
      <c r="BF6116"/>
      <c r="BG6116"/>
      <c r="BI6116"/>
      <c r="BJ6116"/>
      <c r="BK6116"/>
      <c r="BM6116"/>
      <c r="BN6116"/>
      <c r="BO6116"/>
    </row>
    <row r="6117" spans="1:67">
      <c r="A6117"/>
      <c r="B6117"/>
      <c r="C6117"/>
      <c r="E6117"/>
      <c r="F6117"/>
      <c r="G6117"/>
      <c r="I6117"/>
      <c r="J6117"/>
      <c r="K6117"/>
      <c r="M6117"/>
      <c r="N6117"/>
      <c r="O6117"/>
      <c r="Q6117"/>
      <c r="R6117"/>
      <c r="S6117"/>
      <c r="U6117"/>
      <c r="V6117"/>
      <c r="W6117"/>
      <c r="Y6117"/>
      <c r="Z6117"/>
      <c r="AA6117"/>
      <c r="AC6117"/>
      <c r="AD6117"/>
      <c r="AE6117"/>
      <c r="AG6117"/>
      <c r="AH6117"/>
      <c r="AI6117"/>
      <c r="AK6117"/>
      <c r="AL6117"/>
      <c r="AM6117"/>
      <c r="AO6117"/>
      <c r="AP6117"/>
      <c r="AQ6117"/>
      <c r="AS6117"/>
      <c r="AT6117"/>
      <c r="AU6117"/>
      <c r="AW6117"/>
      <c r="AX6117"/>
      <c r="AY6117"/>
      <c r="BA6117"/>
      <c r="BB6117"/>
      <c r="BC6117"/>
      <c r="BE6117"/>
      <c r="BF6117"/>
      <c r="BG6117"/>
      <c r="BI6117"/>
      <c r="BJ6117"/>
      <c r="BK6117"/>
      <c r="BM6117"/>
      <c r="BN6117"/>
      <c r="BO6117"/>
    </row>
    <row r="6118" spans="1:67">
      <c r="A6118"/>
      <c r="B6118"/>
      <c r="C6118"/>
      <c r="E6118"/>
      <c r="F6118"/>
      <c r="G6118"/>
      <c r="I6118"/>
      <c r="J6118"/>
      <c r="K6118"/>
      <c r="M6118"/>
      <c r="N6118"/>
      <c r="O6118"/>
      <c r="Q6118"/>
      <c r="R6118"/>
      <c r="S6118"/>
      <c r="U6118"/>
      <c r="V6118"/>
      <c r="W6118"/>
      <c r="Y6118"/>
      <c r="Z6118"/>
      <c r="AA6118"/>
      <c r="AC6118"/>
      <c r="AD6118"/>
      <c r="AE6118"/>
      <c r="AG6118"/>
      <c r="AH6118"/>
      <c r="AI6118"/>
      <c r="AK6118"/>
      <c r="AL6118"/>
      <c r="AM6118"/>
      <c r="AO6118"/>
      <c r="AP6118"/>
      <c r="AQ6118"/>
      <c r="AS6118"/>
      <c r="AT6118"/>
      <c r="AU6118"/>
      <c r="AW6118"/>
      <c r="AX6118"/>
      <c r="AY6118"/>
      <c r="BA6118"/>
      <c r="BB6118"/>
      <c r="BC6118"/>
      <c r="BE6118"/>
      <c r="BF6118"/>
      <c r="BG6118"/>
      <c r="BI6118"/>
      <c r="BJ6118"/>
      <c r="BK6118"/>
      <c r="BM6118"/>
      <c r="BN6118"/>
      <c r="BO6118"/>
    </row>
    <row r="6119" spans="1:67">
      <c r="A6119"/>
      <c r="B6119"/>
      <c r="C6119"/>
      <c r="E6119"/>
      <c r="F6119"/>
      <c r="G6119"/>
      <c r="I6119"/>
      <c r="J6119"/>
      <c r="K6119"/>
      <c r="M6119"/>
      <c r="N6119"/>
      <c r="O6119"/>
      <c r="Q6119"/>
      <c r="R6119"/>
      <c r="S6119"/>
      <c r="U6119"/>
      <c r="V6119"/>
      <c r="W6119"/>
      <c r="Y6119"/>
      <c r="Z6119"/>
      <c r="AA6119"/>
      <c r="AC6119"/>
      <c r="AD6119"/>
      <c r="AE6119"/>
      <c r="AG6119"/>
      <c r="AH6119"/>
      <c r="AI6119"/>
      <c r="AK6119"/>
      <c r="AL6119"/>
      <c r="AM6119"/>
      <c r="AO6119"/>
      <c r="AP6119"/>
      <c r="AQ6119"/>
      <c r="AS6119"/>
      <c r="AT6119"/>
      <c r="AU6119"/>
      <c r="AW6119"/>
      <c r="AX6119"/>
      <c r="AY6119"/>
      <c r="BA6119"/>
      <c r="BB6119"/>
      <c r="BC6119"/>
      <c r="BE6119"/>
      <c r="BF6119"/>
      <c r="BG6119"/>
      <c r="BI6119"/>
      <c r="BJ6119"/>
      <c r="BK6119"/>
      <c r="BM6119"/>
      <c r="BN6119"/>
      <c r="BO6119"/>
    </row>
    <row r="6120" spans="1:67">
      <c r="A6120"/>
      <c r="B6120"/>
      <c r="C6120"/>
      <c r="E6120"/>
      <c r="F6120"/>
      <c r="G6120"/>
      <c r="I6120"/>
      <c r="J6120"/>
      <c r="K6120"/>
      <c r="M6120"/>
      <c r="N6120"/>
      <c r="O6120"/>
      <c r="Q6120"/>
      <c r="R6120"/>
      <c r="S6120"/>
      <c r="U6120"/>
      <c r="V6120"/>
      <c r="W6120"/>
      <c r="Y6120"/>
      <c r="Z6120"/>
      <c r="AA6120"/>
      <c r="AC6120"/>
      <c r="AD6120"/>
      <c r="AE6120"/>
      <c r="AG6120"/>
      <c r="AH6120"/>
      <c r="AI6120"/>
      <c r="AK6120"/>
      <c r="AL6120"/>
      <c r="AM6120"/>
      <c r="AO6120"/>
      <c r="AP6120"/>
      <c r="AQ6120"/>
      <c r="AS6120"/>
      <c r="AT6120"/>
      <c r="AU6120"/>
      <c r="AW6120"/>
      <c r="AX6120"/>
      <c r="AY6120"/>
      <c r="BA6120"/>
      <c r="BB6120"/>
      <c r="BC6120"/>
      <c r="BE6120"/>
      <c r="BF6120"/>
      <c r="BG6120"/>
      <c r="BI6120"/>
      <c r="BJ6120"/>
      <c r="BK6120"/>
      <c r="BM6120"/>
      <c r="BN6120"/>
      <c r="BO6120"/>
    </row>
    <row r="6121" spans="1:67">
      <c r="A6121"/>
      <c r="B6121"/>
      <c r="C6121"/>
      <c r="E6121"/>
      <c r="F6121"/>
      <c r="G6121"/>
      <c r="I6121"/>
      <c r="J6121"/>
      <c r="K6121"/>
      <c r="M6121"/>
      <c r="N6121"/>
      <c r="O6121"/>
      <c r="Q6121"/>
      <c r="R6121"/>
      <c r="S6121"/>
      <c r="U6121"/>
      <c r="V6121"/>
      <c r="W6121"/>
      <c r="Y6121"/>
      <c r="Z6121"/>
      <c r="AA6121"/>
      <c r="AC6121"/>
      <c r="AD6121"/>
      <c r="AE6121"/>
      <c r="AG6121"/>
      <c r="AH6121"/>
      <c r="AI6121"/>
      <c r="AK6121"/>
      <c r="AL6121"/>
      <c r="AM6121"/>
      <c r="AO6121"/>
      <c r="AP6121"/>
      <c r="AQ6121"/>
      <c r="AS6121"/>
      <c r="AT6121"/>
      <c r="AU6121"/>
      <c r="AW6121"/>
      <c r="AX6121"/>
      <c r="AY6121"/>
      <c r="BA6121"/>
      <c r="BB6121"/>
      <c r="BC6121"/>
      <c r="BE6121"/>
      <c r="BF6121"/>
      <c r="BG6121"/>
      <c r="BI6121"/>
      <c r="BJ6121"/>
      <c r="BK6121"/>
      <c r="BM6121"/>
      <c r="BN6121"/>
      <c r="BO6121"/>
    </row>
    <row r="6122" spans="1:67">
      <c r="A6122"/>
      <c r="B6122"/>
      <c r="C6122"/>
      <c r="E6122"/>
      <c r="F6122"/>
      <c r="G6122"/>
      <c r="I6122"/>
      <c r="J6122"/>
      <c r="K6122"/>
      <c r="M6122"/>
      <c r="N6122"/>
      <c r="O6122"/>
      <c r="Q6122"/>
      <c r="R6122"/>
      <c r="S6122"/>
      <c r="U6122"/>
      <c r="V6122"/>
      <c r="W6122"/>
      <c r="Y6122"/>
      <c r="Z6122"/>
      <c r="AA6122"/>
      <c r="AC6122"/>
      <c r="AD6122"/>
      <c r="AE6122"/>
      <c r="AG6122"/>
      <c r="AH6122"/>
      <c r="AI6122"/>
      <c r="AK6122"/>
      <c r="AL6122"/>
      <c r="AM6122"/>
      <c r="AO6122"/>
      <c r="AP6122"/>
      <c r="AQ6122"/>
      <c r="AS6122"/>
      <c r="AT6122"/>
      <c r="AU6122"/>
      <c r="AW6122"/>
      <c r="AX6122"/>
      <c r="AY6122"/>
      <c r="BA6122"/>
      <c r="BB6122"/>
      <c r="BC6122"/>
      <c r="BE6122"/>
      <c r="BF6122"/>
      <c r="BG6122"/>
      <c r="BI6122"/>
      <c r="BJ6122"/>
      <c r="BK6122"/>
      <c r="BM6122"/>
      <c r="BN6122"/>
      <c r="BO6122"/>
    </row>
    <row r="6123" spans="1:67">
      <c r="A6123"/>
      <c r="B6123"/>
      <c r="C6123"/>
      <c r="E6123"/>
      <c r="F6123"/>
      <c r="G6123"/>
      <c r="I6123"/>
      <c r="J6123"/>
      <c r="K6123"/>
      <c r="M6123"/>
      <c r="N6123"/>
      <c r="O6123"/>
      <c r="Q6123"/>
      <c r="R6123"/>
      <c r="S6123"/>
      <c r="U6123"/>
      <c r="V6123"/>
      <c r="W6123"/>
      <c r="Y6123"/>
      <c r="Z6123"/>
      <c r="AA6123"/>
      <c r="AC6123"/>
      <c r="AD6123"/>
      <c r="AE6123"/>
      <c r="AG6123"/>
      <c r="AH6123"/>
      <c r="AI6123"/>
      <c r="AK6123"/>
      <c r="AL6123"/>
      <c r="AM6123"/>
      <c r="AO6123"/>
      <c r="AP6123"/>
      <c r="AQ6123"/>
      <c r="AS6123"/>
      <c r="AT6123"/>
      <c r="AU6123"/>
      <c r="AW6123"/>
      <c r="AX6123"/>
      <c r="AY6123"/>
      <c r="BA6123"/>
      <c r="BB6123"/>
      <c r="BC6123"/>
      <c r="BE6123"/>
      <c r="BF6123"/>
      <c r="BG6123"/>
      <c r="BI6123"/>
      <c r="BJ6123"/>
      <c r="BK6123"/>
      <c r="BM6123"/>
      <c r="BN6123"/>
      <c r="BO6123"/>
    </row>
    <row r="6124" spans="1:67">
      <c r="A6124"/>
      <c r="B6124"/>
      <c r="C6124"/>
      <c r="E6124"/>
      <c r="F6124"/>
      <c r="G6124"/>
      <c r="I6124"/>
      <c r="J6124"/>
      <c r="K6124"/>
      <c r="M6124"/>
      <c r="N6124"/>
      <c r="O6124"/>
      <c r="Q6124"/>
      <c r="R6124"/>
      <c r="S6124"/>
      <c r="U6124"/>
      <c r="V6124"/>
      <c r="W6124"/>
      <c r="Y6124"/>
      <c r="Z6124"/>
      <c r="AA6124"/>
      <c r="AC6124"/>
      <c r="AD6124"/>
      <c r="AE6124"/>
      <c r="AG6124"/>
      <c r="AH6124"/>
      <c r="AI6124"/>
      <c r="AK6124"/>
      <c r="AL6124"/>
      <c r="AM6124"/>
      <c r="AO6124"/>
      <c r="AP6124"/>
      <c r="AQ6124"/>
      <c r="AS6124"/>
      <c r="AT6124"/>
      <c r="AU6124"/>
      <c r="AW6124"/>
      <c r="AX6124"/>
      <c r="AY6124"/>
      <c r="BA6124"/>
      <c r="BB6124"/>
      <c r="BC6124"/>
      <c r="BE6124"/>
      <c r="BF6124"/>
      <c r="BG6124"/>
      <c r="BI6124"/>
      <c r="BJ6124"/>
      <c r="BK6124"/>
      <c r="BM6124"/>
      <c r="BN6124"/>
      <c r="BO6124"/>
    </row>
    <row r="6125" spans="1:67">
      <c r="A6125"/>
      <c r="B6125"/>
      <c r="C6125"/>
      <c r="E6125"/>
      <c r="F6125"/>
      <c r="G6125"/>
      <c r="I6125"/>
      <c r="J6125"/>
      <c r="K6125"/>
      <c r="M6125"/>
      <c r="N6125"/>
      <c r="O6125"/>
      <c r="Q6125"/>
      <c r="R6125"/>
      <c r="S6125"/>
      <c r="U6125"/>
      <c r="V6125"/>
      <c r="W6125"/>
      <c r="Y6125"/>
      <c r="Z6125"/>
      <c r="AA6125"/>
      <c r="AC6125"/>
      <c r="AD6125"/>
      <c r="AE6125"/>
      <c r="AG6125"/>
      <c r="AH6125"/>
      <c r="AI6125"/>
      <c r="AK6125"/>
      <c r="AL6125"/>
      <c r="AM6125"/>
      <c r="AO6125"/>
      <c r="AP6125"/>
      <c r="AQ6125"/>
      <c r="AS6125"/>
      <c r="AT6125"/>
      <c r="AU6125"/>
      <c r="AW6125"/>
      <c r="AX6125"/>
      <c r="AY6125"/>
      <c r="BA6125"/>
      <c r="BB6125"/>
      <c r="BC6125"/>
      <c r="BE6125"/>
      <c r="BF6125"/>
      <c r="BG6125"/>
      <c r="BI6125"/>
      <c r="BJ6125"/>
      <c r="BK6125"/>
      <c r="BM6125"/>
      <c r="BN6125"/>
      <c r="BO6125"/>
    </row>
    <row r="6126" spans="1:67">
      <c r="A6126"/>
      <c r="B6126"/>
      <c r="C6126"/>
      <c r="E6126"/>
      <c r="F6126"/>
      <c r="G6126"/>
      <c r="I6126"/>
      <c r="J6126"/>
      <c r="K6126"/>
      <c r="M6126"/>
      <c r="N6126"/>
      <c r="O6126"/>
      <c r="Q6126"/>
      <c r="R6126"/>
      <c r="S6126"/>
      <c r="U6126"/>
      <c r="V6126"/>
      <c r="W6126"/>
      <c r="Y6126"/>
      <c r="Z6126"/>
      <c r="AA6126"/>
      <c r="AC6126"/>
      <c r="AD6126"/>
      <c r="AE6126"/>
      <c r="AG6126"/>
      <c r="AH6126"/>
      <c r="AI6126"/>
      <c r="AK6126"/>
      <c r="AL6126"/>
      <c r="AM6126"/>
      <c r="AO6126"/>
      <c r="AP6126"/>
      <c r="AQ6126"/>
      <c r="AS6126"/>
      <c r="AT6126"/>
      <c r="AU6126"/>
      <c r="AW6126"/>
      <c r="AX6126"/>
      <c r="AY6126"/>
      <c r="BA6126"/>
      <c r="BB6126"/>
      <c r="BC6126"/>
      <c r="BE6126"/>
      <c r="BF6126"/>
      <c r="BG6126"/>
      <c r="BI6126"/>
      <c r="BJ6126"/>
      <c r="BK6126"/>
      <c r="BM6126"/>
      <c r="BN6126"/>
      <c r="BO6126"/>
    </row>
    <row r="6127" spans="1:67">
      <c r="A6127"/>
      <c r="B6127"/>
      <c r="C6127"/>
      <c r="E6127"/>
      <c r="F6127"/>
      <c r="G6127"/>
      <c r="I6127"/>
      <c r="J6127"/>
      <c r="K6127"/>
      <c r="M6127"/>
      <c r="N6127"/>
      <c r="O6127"/>
      <c r="Q6127"/>
      <c r="R6127"/>
      <c r="S6127"/>
      <c r="U6127"/>
      <c r="V6127"/>
      <c r="W6127"/>
      <c r="Y6127"/>
      <c r="Z6127"/>
      <c r="AA6127"/>
      <c r="AC6127"/>
      <c r="AD6127"/>
      <c r="AE6127"/>
      <c r="AG6127"/>
      <c r="AH6127"/>
      <c r="AI6127"/>
      <c r="AK6127"/>
      <c r="AL6127"/>
      <c r="AM6127"/>
      <c r="AO6127"/>
      <c r="AP6127"/>
      <c r="AQ6127"/>
      <c r="AS6127"/>
      <c r="AT6127"/>
      <c r="AU6127"/>
      <c r="AW6127"/>
      <c r="AX6127"/>
      <c r="AY6127"/>
      <c r="BA6127"/>
      <c r="BB6127"/>
      <c r="BC6127"/>
      <c r="BE6127"/>
      <c r="BF6127"/>
      <c r="BG6127"/>
      <c r="BI6127"/>
      <c r="BJ6127"/>
      <c r="BK6127"/>
      <c r="BM6127"/>
      <c r="BN6127"/>
      <c r="BO6127"/>
    </row>
    <row r="6128" spans="1:67">
      <c r="A6128"/>
      <c r="B6128"/>
      <c r="C6128"/>
      <c r="E6128"/>
      <c r="F6128"/>
      <c r="G6128"/>
      <c r="I6128"/>
      <c r="J6128"/>
      <c r="K6128"/>
      <c r="M6128"/>
      <c r="N6128"/>
      <c r="O6128"/>
      <c r="Q6128"/>
      <c r="R6128"/>
      <c r="S6128"/>
      <c r="U6128"/>
      <c r="V6128"/>
      <c r="W6128"/>
      <c r="Y6128"/>
      <c r="Z6128"/>
      <c r="AA6128"/>
      <c r="AC6128"/>
      <c r="AD6128"/>
      <c r="AE6128"/>
      <c r="AG6128"/>
      <c r="AH6128"/>
      <c r="AI6128"/>
      <c r="AK6128"/>
      <c r="AL6128"/>
      <c r="AM6128"/>
      <c r="AO6128"/>
      <c r="AP6128"/>
      <c r="AQ6128"/>
      <c r="AS6128"/>
      <c r="AT6128"/>
      <c r="AU6128"/>
      <c r="AW6128"/>
      <c r="AX6128"/>
      <c r="AY6128"/>
      <c r="BA6128"/>
      <c r="BB6128"/>
      <c r="BC6128"/>
      <c r="BE6128"/>
      <c r="BF6128"/>
      <c r="BG6128"/>
      <c r="BI6128"/>
      <c r="BJ6128"/>
      <c r="BK6128"/>
      <c r="BM6128"/>
      <c r="BN6128"/>
      <c r="BO6128"/>
    </row>
    <row r="6129" spans="1:67">
      <c r="A6129"/>
      <c r="B6129"/>
      <c r="C6129"/>
      <c r="E6129"/>
      <c r="F6129"/>
      <c r="G6129"/>
      <c r="I6129"/>
      <c r="J6129"/>
      <c r="K6129"/>
      <c r="M6129"/>
      <c r="N6129"/>
      <c r="O6129"/>
      <c r="Q6129"/>
      <c r="R6129"/>
      <c r="S6129"/>
      <c r="U6129"/>
      <c r="V6129"/>
      <c r="W6129"/>
      <c r="Y6129"/>
      <c r="Z6129"/>
      <c r="AA6129"/>
      <c r="AC6129"/>
      <c r="AD6129"/>
      <c r="AE6129"/>
      <c r="AG6129"/>
      <c r="AH6129"/>
      <c r="AI6129"/>
      <c r="AK6129"/>
      <c r="AL6129"/>
      <c r="AM6129"/>
      <c r="AO6129"/>
      <c r="AP6129"/>
      <c r="AQ6129"/>
      <c r="AS6129"/>
      <c r="AT6129"/>
      <c r="AU6129"/>
      <c r="AW6129"/>
      <c r="AX6129"/>
      <c r="AY6129"/>
      <c r="BA6129"/>
      <c r="BB6129"/>
      <c r="BC6129"/>
      <c r="BE6129"/>
      <c r="BF6129"/>
      <c r="BG6129"/>
      <c r="BI6129"/>
      <c r="BJ6129"/>
      <c r="BK6129"/>
      <c r="BM6129"/>
      <c r="BN6129"/>
      <c r="BO6129"/>
    </row>
    <row r="6130" spans="1:67">
      <c r="A6130"/>
      <c r="B6130"/>
      <c r="C6130"/>
      <c r="E6130"/>
      <c r="F6130"/>
      <c r="G6130"/>
      <c r="I6130"/>
      <c r="J6130"/>
      <c r="K6130"/>
      <c r="M6130"/>
      <c r="N6130"/>
      <c r="O6130"/>
      <c r="Q6130"/>
      <c r="R6130"/>
      <c r="S6130"/>
      <c r="U6130"/>
      <c r="V6130"/>
      <c r="W6130"/>
      <c r="Y6130"/>
      <c r="Z6130"/>
      <c r="AA6130"/>
      <c r="AC6130"/>
      <c r="AD6130"/>
      <c r="AE6130"/>
      <c r="AG6130"/>
      <c r="AH6130"/>
      <c r="AI6130"/>
      <c r="AK6130"/>
      <c r="AL6130"/>
      <c r="AM6130"/>
      <c r="AO6130"/>
      <c r="AP6130"/>
      <c r="AQ6130"/>
      <c r="AS6130"/>
      <c r="AT6130"/>
      <c r="AU6130"/>
      <c r="AW6130"/>
      <c r="AX6130"/>
      <c r="AY6130"/>
      <c r="BA6130"/>
      <c r="BB6130"/>
      <c r="BC6130"/>
      <c r="BE6130"/>
      <c r="BF6130"/>
      <c r="BG6130"/>
      <c r="BI6130"/>
      <c r="BJ6130"/>
      <c r="BK6130"/>
      <c r="BM6130"/>
      <c r="BN6130"/>
      <c r="BO6130"/>
    </row>
    <row r="6131" spans="1:67">
      <c r="A6131"/>
      <c r="B6131"/>
      <c r="C6131"/>
      <c r="E6131"/>
      <c r="F6131"/>
      <c r="G6131"/>
      <c r="I6131"/>
      <c r="J6131"/>
      <c r="K6131"/>
      <c r="M6131"/>
      <c r="N6131"/>
      <c r="O6131"/>
      <c r="Q6131"/>
      <c r="R6131"/>
      <c r="S6131"/>
      <c r="U6131"/>
      <c r="V6131"/>
      <c r="W6131"/>
      <c r="Y6131"/>
      <c r="Z6131"/>
      <c r="AA6131"/>
      <c r="AC6131"/>
      <c r="AD6131"/>
      <c r="AE6131"/>
      <c r="AG6131"/>
      <c r="AH6131"/>
      <c r="AI6131"/>
      <c r="AK6131"/>
      <c r="AL6131"/>
      <c r="AM6131"/>
      <c r="AO6131"/>
      <c r="AP6131"/>
      <c r="AQ6131"/>
      <c r="AS6131"/>
      <c r="AT6131"/>
      <c r="AU6131"/>
      <c r="AW6131"/>
      <c r="AX6131"/>
      <c r="AY6131"/>
      <c r="BA6131"/>
      <c r="BB6131"/>
      <c r="BC6131"/>
      <c r="BE6131"/>
      <c r="BF6131"/>
      <c r="BG6131"/>
      <c r="BI6131"/>
      <c r="BJ6131"/>
      <c r="BK6131"/>
      <c r="BM6131"/>
      <c r="BN6131"/>
      <c r="BO6131"/>
    </row>
    <row r="6132" spans="1:67">
      <c r="A6132"/>
      <c r="B6132"/>
      <c r="C6132"/>
      <c r="E6132"/>
      <c r="F6132"/>
      <c r="G6132"/>
      <c r="I6132"/>
      <c r="J6132"/>
      <c r="K6132"/>
      <c r="M6132"/>
      <c r="N6132"/>
      <c r="O6132"/>
      <c r="Q6132"/>
      <c r="R6132"/>
      <c r="S6132"/>
      <c r="U6132"/>
      <c r="V6132"/>
      <c r="W6132"/>
      <c r="Y6132"/>
      <c r="Z6132"/>
      <c r="AA6132"/>
      <c r="AC6132"/>
      <c r="AD6132"/>
      <c r="AE6132"/>
      <c r="AG6132"/>
      <c r="AH6132"/>
      <c r="AI6132"/>
      <c r="AK6132"/>
      <c r="AL6132"/>
      <c r="AM6132"/>
      <c r="AO6132"/>
      <c r="AP6132"/>
      <c r="AQ6132"/>
      <c r="AS6132"/>
      <c r="AT6132"/>
      <c r="AU6132"/>
      <c r="AW6132"/>
      <c r="AX6132"/>
      <c r="AY6132"/>
      <c r="BA6132"/>
      <c r="BB6132"/>
      <c r="BC6132"/>
      <c r="BE6132"/>
      <c r="BF6132"/>
      <c r="BG6132"/>
      <c r="BI6132"/>
      <c r="BJ6132"/>
      <c r="BK6132"/>
      <c r="BM6132"/>
      <c r="BN6132"/>
      <c r="BO6132"/>
    </row>
    <row r="6133" spans="1:67">
      <c r="A6133"/>
      <c r="B6133"/>
      <c r="C6133"/>
      <c r="E6133"/>
      <c r="F6133"/>
      <c r="G6133"/>
      <c r="I6133"/>
      <c r="J6133"/>
      <c r="K6133"/>
      <c r="M6133"/>
      <c r="N6133"/>
      <c r="O6133"/>
      <c r="Q6133"/>
      <c r="R6133"/>
      <c r="S6133"/>
      <c r="U6133"/>
      <c r="V6133"/>
      <c r="W6133"/>
      <c r="Y6133"/>
      <c r="Z6133"/>
      <c r="AA6133"/>
      <c r="AC6133"/>
      <c r="AD6133"/>
      <c r="AE6133"/>
      <c r="AG6133"/>
      <c r="AH6133"/>
      <c r="AI6133"/>
      <c r="AK6133"/>
      <c r="AL6133"/>
      <c r="AM6133"/>
      <c r="AO6133"/>
      <c r="AP6133"/>
      <c r="AQ6133"/>
      <c r="AS6133"/>
      <c r="AT6133"/>
      <c r="AU6133"/>
      <c r="AW6133"/>
      <c r="AX6133"/>
      <c r="AY6133"/>
      <c r="BA6133"/>
      <c r="BB6133"/>
      <c r="BC6133"/>
      <c r="BE6133"/>
      <c r="BF6133"/>
      <c r="BG6133"/>
      <c r="BI6133"/>
      <c r="BJ6133"/>
      <c r="BK6133"/>
      <c r="BM6133"/>
      <c r="BN6133"/>
      <c r="BO6133"/>
    </row>
    <row r="6134" spans="1:67">
      <c r="A6134"/>
      <c r="B6134"/>
      <c r="C6134"/>
      <c r="E6134"/>
      <c r="F6134"/>
      <c r="G6134"/>
      <c r="I6134"/>
      <c r="J6134"/>
      <c r="K6134"/>
      <c r="M6134"/>
      <c r="N6134"/>
      <c r="O6134"/>
      <c r="Q6134"/>
      <c r="R6134"/>
      <c r="S6134"/>
      <c r="U6134"/>
      <c r="V6134"/>
      <c r="W6134"/>
      <c r="Y6134"/>
      <c r="Z6134"/>
      <c r="AA6134"/>
      <c r="AC6134"/>
      <c r="AD6134"/>
      <c r="AE6134"/>
      <c r="AG6134"/>
      <c r="AH6134"/>
      <c r="AI6134"/>
      <c r="AK6134"/>
      <c r="AL6134"/>
      <c r="AM6134"/>
      <c r="AO6134"/>
      <c r="AP6134"/>
      <c r="AQ6134"/>
      <c r="AS6134"/>
      <c r="AT6134"/>
      <c r="AU6134"/>
      <c r="AW6134"/>
      <c r="AX6134"/>
      <c r="AY6134"/>
      <c r="BA6134"/>
      <c r="BB6134"/>
      <c r="BC6134"/>
      <c r="BE6134"/>
      <c r="BF6134"/>
      <c r="BG6134"/>
      <c r="BI6134"/>
      <c r="BJ6134"/>
      <c r="BK6134"/>
      <c r="BM6134"/>
      <c r="BN6134"/>
      <c r="BO6134"/>
    </row>
    <row r="6135" spans="1:67">
      <c r="A6135"/>
      <c r="B6135"/>
      <c r="C6135"/>
      <c r="E6135"/>
      <c r="F6135"/>
      <c r="G6135"/>
      <c r="I6135"/>
      <c r="J6135"/>
      <c r="K6135"/>
      <c r="M6135"/>
      <c r="N6135"/>
      <c r="O6135"/>
      <c r="Q6135"/>
      <c r="R6135"/>
      <c r="S6135"/>
      <c r="U6135"/>
      <c r="V6135"/>
      <c r="W6135"/>
      <c r="Y6135"/>
      <c r="Z6135"/>
      <c r="AA6135"/>
      <c r="AC6135"/>
      <c r="AD6135"/>
      <c r="AE6135"/>
      <c r="AG6135"/>
      <c r="AH6135"/>
      <c r="AI6135"/>
      <c r="AK6135"/>
      <c r="AL6135"/>
      <c r="AM6135"/>
      <c r="AO6135"/>
      <c r="AP6135"/>
      <c r="AQ6135"/>
      <c r="AS6135"/>
      <c r="AT6135"/>
      <c r="AU6135"/>
      <c r="AW6135"/>
      <c r="AX6135"/>
      <c r="AY6135"/>
      <c r="BA6135"/>
      <c r="BB6135"/>
      <c r="BC6135"/>
      <c r="BE6135"/>
      <c r="BF6135"/>
      <c r="BG6135"/>
      <c r="BI6135"/>
      <c r="BJ6135"/>
      <c r="BK6135"/>
      <c r="BM6135"/>
      <c r="BN6135"/>
      <c r="BO6135"/>
    </row>
    <row r="6136" spans="1:67">
      <c r="A6136"/>
      <c r="B6136"/>
      <c r="C6136"/>
      <c r="E6136"/>
      <c r="F6136"/>
      <c r="G6136"/>
      <c r="I6136"/>
      <c r="J6136"/>
      <c r="K6136"/>
      <c r="M6136"/>
      <c r="N6136"/>
      <c r="O6136"/>
      <c r="Q6136"/>
      <c r="R6136"/>
      <c r="S6136"/>
      <c r="U6136"/>
      <c r="V6136"/>
      <c r="W6136"/>
      <c r="Y6136"/>
      <c r="Z6136"/>
      <c r="AA6136"/>
      <c r="AC6136"/>
      <c r="AD6136"/>
      <c r="AE6136"/>
      <c r="AG6136"/>
      <c r="AH6136"/>
      <c r="AI6136"/>
      <c r="AK6136"/>
      <c r="AL6136"/>
      <c r="AM6136"/>
      <c r="AO6136"/>
      <c r="AP6136"/>
      <c r="AQ6136"/>
      <c r="AS6136"/>
      <c r="AT6136"/>
      <c r="AU6136"/>
      <c r="AW6136"/>
      <c r="AX6136"/>
      <c r="AY6136"/>
      <c r="BA6136"/>
      <c r="BB6136"/>
      <c r="BC6136"/>
      <c r="BE6136"/>
      <c r="BF6136"/>
      <c r="BG6136"/>
      <c r="BI6136"/>
      <c r="BJ6136"/>
      <c r="BK6136"/>
      <c r="BM6136"/>
      <c r="BN6136"/>
      <c r="BO6136"/>
    </row>
    <row r="6137" spans="1:67">
      <c r="A6137"/>
      <c r="B6137"/>
      <c r="C6137"/>
      <c r="E6137"/>
      <c r="F6137"/>
      <c r="G6137"/>
      <c r="I6137"/>
      <c r="J6137"/>
      <c r="K6137"/>
      <c r="M6137"/>
      <c r="N6137"/>
      <c r="O6137"/>
      <c r="Q6137"/>
      <c r="R6137"/>
      <c r="S6137"/>
      <c r="U6137"/>
      <c r="V6137"/>
      <c r="W6137"/>
      <c r="Y6137"/>
      <c r="Z6137"/>
      <c r="AA6137"/>
      <c r="AC6137"/>
      <c r="AD6137"/>
      <c r="AE6137"/>
      <c r="AG6137"/>
      <c r="AH6137"/>
      <c r="AI6137"/>
      <c r="AK6137"/>
      <c r="AL6137"/>
      <c r="AM6137"/>
      <c r="AO6137"/>
      <c r="AP6137"/>
      <c r="AQ6137"/>
      <c r="AS6137"/>
      <c r="AT6137"/>
      <c r="AU6137"/>
      <c r="AW6137"/>
      <c r="AX6137"/>
      <c r="AY6137"/>
      <c r="BA6137"/>
      <c r="BB6137"/>
      <c r="BC6137"/>
      <c r="BE6137"/>
      <c r="BF6137"/>
      <c r="BG6137"/>
      <c r="BI6137"/>
      <c r="BJ6137"/>
      <c r="BK6137"/>
      <c r="BM6137"/>
      <c r="BN6137"/>
      <c r="BO6137"/>
    </row>
    <row r="6138" spans="1:67">
      <c r="A6138"/>
      <c r="B6138"/>
      <c r="C6138"/>
      <c r="E6138"/>
      <c r="F6138"/>
      <c r="G6138"/>
      <c r="I6138"/>
      <c r="J6138"/>
      <c r="K6138"/>
      <c r="M6138"/>
      <c r="N6138"/>
      <c r="O6138"/>
      <c r="Q6138"/>
      <c r="R6138"/>
      <c r="S6138"/>
      <c r="U6138"/>
      <c r="V6138"/>
      <c r="W6138"/>
      <c r="Y6138"/>
      <c r="Z6138"/>
      <c r="AA6138"/>
      <c r="AC6138"/>
      <c r="AD6138"/>
      <c r="AE6138"/>
      <c r="AG6138"/>
      <c r="AH6138"/>
      <c r="AI6138"/>
      <c r="AK6138"/>
      <c r="AL6138"/>
      <c r="AM6138"/>
      <c r="AO6138"/>
      <c r="AP6138"/>
      <c r="AQ6138"/>
      <c r="AS6138"/>
      <c r="AT6138"/>
      <c r="AU6138"/>
      <c r="AW6138"/>
      <c r="AX6138"/>
      <c r="AY6138"/>
      <c r="BA6138"/>
      <c r="BB6138"/>
      <c r="BC6138"/>
      <c r="BE6138"/>
      <c r="BF6138"/>
      <c r="BG6138"/>
      <c r="BI6138"/>
      <c r="BJ6138"/>
      <c r="BK6138"/>
      <c r="BM6138"/>
      <c r="BN6138"/>
      <c r="BO6138"/>
    </row>
    <row r="6139" spans="1:67">
      <c r="A6139"/>
      <c r="B6139"/>
      <c r="C6139"/>
      <c r="E6139"/>
      <c r="F6139"/>
      <c r="G6139"/>
      <c r="I6139"/>
      <c r="J6139"/>
      <c r="K6139"/>
      <c r="M6139"/>
      <c r="N6139"/>
      <c r="O6139"/>
      <c r="Q6139"/>
      <c r="R6139"/>
      <c r="S6139"/>
      <c r="U6139"/>
      <c r="V6139"/>
      <c r="W6139"/>
      <c r="Y6139"/>
      <c r="Z6139"/>
      <c r="AA6139"/>
      <c r="AC6139"/>
      <c r="AD6139"/>
      <c r="AE6139"/>
      <c r="AG6139"/>
      <c r="AH6139"/>
      <c r="AI6139"/>
      <c r="AK6139"/>
      <c r="AL6139"/>
      <c r="AM6139"/>
      <c r="AO6139"/>
      <c r="AP6139"/>
      <c r="AQ6139"/>
      <c r="AS6139"/>
      <c r="AT6139"/>
      <c r="AU6139"/>
      <c r="AW6139"/>
      <c r="AX6139"/>
      <c r="AY6139"/>
      <c r="BA6139"/>
      <c r="BB6139"/>
      <c r="BC6139"/>
      <c r="BE6139"/>
      <c r="BF6139"/>
      <c r="BG6139"/>
      <c r="BI6139"/>
      <c r="BJ6139"/>
      <c r="BK6139"/>
      <c r="BM6139"/>
      <c r="BN6139"/>
      <c r="BO6139"/>
    </row>
    <row r="6140" spans="1:67">
      <c r="A6140"/>
      <c r="B6140"/>
      <c r="C6140"/>
      <c r="E6140"/>
      <c r="F6140"/>
      <c r="G6140"/>
      <c r="I6140"/>
      <c r="J6140"/>
      <c r="K6140"/>
      <c r="M6140"/>
      <c r="N6140"/>
      <c r="O6140"/>
      <c r="Q6140"/>
      <c r="R6140"/>
      <c r="S6140"/>
      <c r="U6140"/>
      <c r="V6140"/>
      <c r="W6140"/>
      <c r="Y6140"/>
      <c r="Z6140"/>
      <c r="AA6140"/>
      <c r="AC6140"/>
      <c r="AD6140"/>
      <c r="AE6140"/>
      <c r="AG6140"/>
      <c r="AH6140"/>
      <c r="AI6140"/>
      <c r="AK6140"/>
      <c r="AL6140"/>
      <c r="AM6140"/>
      <c r="AO6140"/>
      <c r="AP6140"/>
      <c r="AQ6140"/>
      <c r="AS6140"/>
      <c r="AT6140"/>
      <c r="AU6140"/>
      <c r="AW6140"/>
      <c r="AX6140"/>
      <c r="AY6140"/>
      <c r="BA6140"/>
      <c r="BB6140"/>
      <c r="BC6140"/>
      <c r="BE6140"/>
      <c r="BF6140"/>
      <c r="BG6140"/>
      <c r="BI6140"/>
      <c r="BJ6140"/>
      <c r="BK6140"/>
      <c r="BM6140"/>
      <c r="BN6140"/>
      <c r="BO6140"/>
    </row>
    <row r="6141" spans="1:67">
      <c r="A6141"/>
      <c r="B6141"/>
      <c r="C6141"/>
      <c r="E6141"/>
      <c r="F6141"/>
      <c r="G6141"/>
      <c r="I6141"/>
      <c r="J6141"/>
      <c r="K6141"/>
      <c r="M6141"/>
      <c r="N6141"/>
      <c r="O6141"/>
      <c r="Q6141"/>
      <c r="R6141"/>
      <c r="S6141"/>
      <c r="U6141"/>
      <c r="V6141"/>
      <c r="W6141"/>
      <c r="Y6141"/>
      <c r="Z6141"/>
      <c r="AA6141"/>
      <c r="AC6141"/>
      <c r="AD6141"/>
      <c r="AE6141"/>
      <c r="AG6141"/>
      <c r="AH6141"/>
      <c r="AI6141"/>
      <c r="AK6141"/>
      <c r="AL6141"/>
      <c r="AM6141"/>
      <c r="AO6141"/>
      <c r="AP6141"/>
      <c r="AQ6141"/>
      <c r="AS6141"/>
      <c r="AT6141"/>
      <c r="AU6141"/>
      <c r="AW6141"/>
      <c r="AX6141"/>
      <c r="AY6141"/>
      <c r="BA6141"/>
      <c r="BB6141"/>
      <c r="BC6141"/>
      <c r="BE6141"/>
      <c r="BF6141"/>
      <c r="BG6141"/>
      <c r="BI6141"/>
      <c r="BJ6141"/>
      <c r="BK6141"/>
      <c r="BM6141"/>
      <c r="BN6141"/>
      <c r="BO6141"/>
    </row>
    <row r="6142" spans="1:67">
      <c r="A6142"/>
      <c r="B6142"/>
      <c r="C6142"/>
      <c r="E6142"/>
      <c r="F6142"/>
      <c r="G6142"/>
      <c r="I6142"/>
      <c r="J6142"/>
      <c r="K6142"/>
      <c r="M6142"/>
      <c r="N6142"/>
      <c r="O6142"/>
      <c r="Q6142"/>
      <c r="R6142"/>
      <c r="S6142"/>
      <c r="U6142"/>
      <c r="V6142"/>
      <c r="W6142"/>
      <c r="Y6142"/>
      <c r="Z6142"/>
      <c r="AA6142"/>
      <c r="AC6142"/>
      <c r="AD6142"/>
      <c r="AE6142"/>
      <c r="AG6142"/>
      <c r="AH6142"/>
      <c r="AI6142"/>
      <c r="AK6142"/>
      <c r="AL6142"/>
      <c r="AM6142"/>
      <c r="AO6142"/>
      <c r="AP6142"/>
      <c r="AQ6142"/>
      <c r="AS6142"/>
      <c r="AT6142"/>
      <c r="AU6142"/>
      <c r="AW6142"/>
      <c r="AX6142"/>
      <c r="AY6142"/>
      <c r="BA6142"/>
      <c r="BB6142"/>
      <c r="BC6142"/>
      <c r="BE6142"/>
      <c r="BF6142"/>
      <c r="BG6142"/>
      <c r="BI6142"/>
      <c r="BJ6142"/>
      <c r="BK6142"/>
      <c r="BM6142"/>
      <c r="BN6142"/>
      <c r="BO6142"/>
    </row>
    <row r="6143" spans="1:67">
      <c r="A6143"/>
      <c r="B6143"/>
      <c r="C6143"/>
      <c r="E6143"/>
      <c r="F6143"/>
      <c r="G6143"/>
      <c r="I6143"/>
      <c r="J6143"/>
      <c r="K6143"/>
      <c r="M6143"/>
      <c r="N6143"/>
      <c r="O6143"/>
      <c r="Q6143"/>
      <c r="R6143"/>
      <c r="S6143"/>
      <c r="U6143"/>
      <c r="V6143"/>
      <c r="W6143"/>
      <c r="Y6143"/>
      <c r="Z6143"/>
      <c r="AA6143"/>
      <c r="AC6143"/>
      <c r="AD6143"/>
      <c r="AE6143"/>
      <c r="AG6143"/>
      <c r="AH6143"/>
      <c r="AI6143"/>
      <c r="AK6143"/>
      <c r="AL6143"/>
      <c r="AM6143"/>
      <c r="AO6143"/>
      <c r="AP6143"/>
      <c r="AQ6143"/>
      <c r="AS6143"/>
      <c r="AT6143"/>
      <c r="AU6143"/>
      <c r="AW6143"/>
      <c r="AX6143"/>
      <c r="AY6143"/>
      <c r="BA6143"/>
      <c r="BB6143"/>
      <c r="BC6143"/>
      <c r="BE6143"/>
      <c r="BF6143"/>
      <c r="BG6143"/>
      <c r="BI6143"/>
      <c r="BJ6143"/>
      <c r="BK6143"/>
      <c r="BM6143"/>
      <c r="BN6143"/>
      <c r="BO6143"/>
    </row>
    <row r="6144" spans="1:67">
      <c r="A6144"/>
      <c r="B6144"/>
      <c r="C6144"/>
      <c r="E6144"/>
      <c r="F6144"/>
      <c r="G6144"/>
      <c r="I6144"/>
      <c r="J6144"/>
      <c r="K6144"/>
      <c r="M6144"/>
      <c r="N6144"/>
      <c r="O6144"/>
      <c r="Q6144"/>
      <c r="R6144"/>
      <c r="S6144"/>
      <c r="U6144"/>
      <c r="V6144"/>
      <c r="W6144"/>
      <c r="Y6144"/>
      <c r="Z6144"/>
      <c r="AA6144"/>
      <c r="AC6144"/>
      <c r="AD6144"/>
      <c r="AE6144"/>
      <c r="AG6144"/>
      <c r="AH6144"/>
      <c r="AI6144"/>
      <c r="AK6144"/>
      <c r="AL6144"/>
      <c r="AM6144"/>
      <c r="AO6144"/>
      <c r="AP6144"/>
      <c r="AQ6144"/>
      <c r="AS6144"/>
      <c r="AT6144"/>
      <c r="AU6144"/>
      <c r="AW6144"/>
      <c r="AX6144"/>
      <c r="AY6144"/>
      <c r="BA6144"/>
      <c r="BB6144"/>
      <c r="BC6144"/>
      <c r="BE6144"/>
      <c r="BF6144"/>
      <c r="BG6144"/>
      <c r="BI6144"/>
      <c r="BJ6144"/>
      <c r="BK6144"/>
      <c r="BM6144"/>
      <c r="BN6144"/>
      <c r="BO6144"/>
    </row>
    <row r="6145" spans="1:67">
      <c r="A6145"/>
      <c r="B6145"/>
      <c r="C6145"/>
      <c r="E6145"/>
      <c r="F6145"/>
      <c r="G6145"/>
      <c r="I6145"/>
      <c r="J6145"/>
      <c r="K6145"/>
      <c r="M6145"/>
      <c r="N6145"/>
      <c r="O6145"/>
      <c r="Q6145"/>
      <c r="R6145"/>
      <c r="S6145"/>
      <c r="U6145"/>
      <c r="V6145"/>
      <c r="W6145"/>
      <c r="Y6145"/>
      <c r="Z6145"/>
      <c r="AA6145"/>
      <c r="AC6145"/>
      <c r="AD6145"/>
      <c r="AE6145"/>
      <c r="AG6145"/>
      <c r="AH6145"/>
      <c r="AI6145"/>
      <c r="AK6145"/>
      <c r="AL6145"/>
      <c r="AM6145"/>
      <c r="AO6145"/>
      <c r="AP6145"/>
      <c r="AQ6145"/>
      <c r="AS6145"/>
      <c r="AT6145"/>
      <c r="AU6145"/>
      <c r="AW6145"/>
      <c r="AX6145"/>
      <c r="AY6145"/>
      <c r="BA6145"/>
      <c r="BB6145"/>
      <c r="BC6145"/>
      <c r="BE6145"/>
      <c r="BF6145"/>
      <c r="BG6145"/>
      <c r="BI6145"/>
      <c r="BJ6145"/>
      <c r="BK6145"/>
      <c r="BM6145"/>
      <c r="BN6145"/>
      <c r="BO6145"/>
    </row>
    <row r="6146" spans="1:67">
      <c r="A6146"/>
      <c r="B6146"/>
      <c r="C6146"/>
      <c r="E6146"/>
      <c r="F6146"/>
      <c r="G6146"/>
      <c r="I6146"/>
      <c r="J6146"/>
      <c r="K6146"/>
      <c r="M6146"/>
      <c r="N6146"/>
      <c r="O6146"/>
      <c r="Q6146"/>
      <c r="R6146"/>
      <c r="S6146"/>
      <c r="U6146"/>
      <c r="V6146"/>
      <c r="W6146"/>
      <c r="Y6146"/>
      <c r="Z6146"/>
      <c r="AA6146"/>
      <c r="AC6146"/>
      <c r="AD6146"/>
      <c r="AE6146"/>
      <c r="AG6146"/>
      <c r="AH6146"/>
      <c r="AI6146"/>
      <c r="AK6146"/>
      <c r="AL6146"/>
      <c r="AM6146"/>
      <c r="AO6146"/>
      <c r="AP6146"/>
      <c r="AQ6146"/>
      <c r="AS6146"/>
      <c r="AT6146"/>
      <c r="AU6146"/>
      <c r="AW6146"/>
      <c r="AX6146"/>
      <c r="AY6146"/>
      <c r="BA6146"/>
      <c r="BB6146"/>
      <c r="BC6146"/>
      <c r="BE6146"/>
      <c r="BF6146"/>
      <c r="BG6146"/>
      <c r="BI6146"/>
      <c r="BJ6146"/>
      <c r="BK6146"/>
      <c r="BM6146"/>
      <c r="BN6146"/>
      <c r="BO6146"/>
    </row>
    <row r="6147" spans="1:67">
      <c r="A6147"/>
      <c r="B6147"/>
      <c r="C6147"/>
      <c r="E6147"/>
      <c r="F6147"/>
      <c r="G6147"/>
      <c r="I6147"/>
      <c r="J6147"/>
      <c r="K6147"/>
      <c r="M6147"/>
      <c r="N6147"/>
      <c r="O6147"/>
      <c r="Q6147"/>
      <c r="R6147"/>
      <c r="S6147"/>
      <c r="U6147"/>
      <c r="V6147"/>
      <c r="W6147"/>
      <c r="Y6147"/>
      <c r="Z6147"/>
      <c r="AA6147"/>
      <c r="AC6147"/>
      <c r="AD6147"/>
      <c r="AE6147"/>
      <c r="AG6147"/>
      <c r="AH6147"/>
      <c r="AI6147"/>
      <c r="AK6147"/>
      <c r="AL6147"/>
      <c r="AM6147"/>
      <c r="AO6147"/>
      <c r="AP6147"/>
      <c r="AQ6147"/>
      <c r="AS6147"/>
      <c r="AT6147"/>
      <c r="AU6147"/>
      <c r="AW6147"/>
      <c r="AX6147"/>
      <c r="AY6147"/>
      <c r="BA6147"/>
      <c r="BB6147"/>
      <c r="BC6147"/>
      <c r="BE6147"/>
      <c r="BF6147"/>
      <c r="BG6147"/>
      <c r="BI6147"/>
      <c r="BJ6147"/>
      <c r="BK6147"/>
      <c r="BM6147"/>
      <c r="BN6147"/>
      <c r="BO6147"/>
    </row>
    <row r="6148" spans="1:67">
      <c r="A6148"/>
      <c r="B6148"/>
      <c r="C6148"/>
      <c r="E6148"/>
      <c r="F6148"/>
      <c r="G6148"/>
      <c r="I6148"/>
      <c r="J6148"/>
      <c r="K6148"/>
      <c r="M6148"/>
      <c r="N6148"/>
      <c r="O6148"/>
      <c r="Q6148"/>
      <c r="R6148"/>
      <c r="S6148"/>
      <c r="U6148"/>
      <c r="V6148"/>
      <c r="W6148"/>
      <c r="Y6148"/>
      <c r="Z6148"/>
      <c r="AA6148"/>
      <c r="AC6148"/>
      <c r="AD6148"/>
      <c r="AE6148"/>
      <c r="AG6148"/>
      <c r="AH6148"/>
      <c r="AI6148"/>
      <c r="AK6148"/>
      <c r="AL6148"/>
      <c r="AM6148"/>
      <c r="AO6148"/>
      <c r="AP6148"/>
      <c r="AQ6148"/>
      <c r="AS6148"/>
      <c r="AT6148"/>
      <c r="AU6148"/>
      <c r="AW6148"/>
      <c r="AX6148"/>
      <c r="AY6148"/>
      <c r="BA6148"/>
      <c r="BB6148"/>
      <c r="BC6148"/>
      <c r="BE6148"/>
      <c r="BF6148"/>
      <c r="BG6148"/>
      <c r="BI6148"/>
      <c r="BJ6148"/>
      <c r="BK6148"/>
      <c r="BM6148"/>
      <c r="BN6148"/>
      <c r="BO6148"/>
    </row>
    <row r="6149" spans="1:67">
      <c r="A6149"/>
      <c r="B6149"/>
      <c r="C6149"/>
      <c r="E6149"/>
      <c r="F6149"/>
      <c r="G6149"/>
      <c r="I6149"/>
      <c r="J6149"/>
      <c r="K6149"/>
      <c r="M6149"/>
      <c r="N6149"/>
      <c r="O6149"/>
      <c r="Q6149"/>
      <c r="R6149"/>
      <c r="S6149"/>
      <c r="U6149"/>
      <c r="V6149"/>
      <c r="W6149"/>
      <c r="Y6149"/>
      <c r="Z6149"/>
      <c r="AA6149"/>
      <c r="AC6149"/>
      <c r="AD6149"/>
      <c r="AE6149"/>
      <c r="AG6149"/>
      <c r="AH6149"/>
      <c r="AI6149"/>
      <c r="AK6149"/>
      <c r="AL6149"/>
      <c r="AM6149"/>
      <c r="AO6149"/>
      <c r="AP6149"/>
      <c r="AQ6149"/>
      <c r="AS6149"/>
      <c r="AT6149"/>
      <c r="AU6149"/>
      <c r="AW6149"/>
      <c r="AX6149"/>
      <c r="AY6149"/>
      <c r="BA6149"/>
      <c r="BB6149"/>
      <c r="BC6149"/>
      <c r="BE6149"/>
      <c r="BF6149"/>
      <c r="BG6149"/>
      <c r="BI6149"/>
      <c r="BJ6149"/>
      <c r="BK6149"/>
      <c r="BM6149"/>
      <c r="BN6149"/>
      <c r="BO6149"/>
    </row>
    <row r="6150" spans="1:67">
      <c r="A6150"/>
      <c r="B6150"/>
      <c r="C6150"/>
      <c r="E6150"/>
      <c r="F6150"/>
      <c r="G6150"/>
      <c r="I6150"/>
      <c r="J6150"/>
      <c r="K6150"/>
      <c r="M6150"/>
      <c r="N6150"/>
      <c r="O6150"/>
      <c r="Q6150"/>
      <c r="R6150"/>
      <c r="S6150"/>
      <c r="U6150"/>
      <c r="V6150"/>
      <c r="W6150"/>
      <c r="Y6150"/>
      <c r="Z6150"/>
      <c r="AA6150"/>
      <c r="AC6150"/>
      <c r="AD6150"/>
      <c r="AE6150"/>
      <c r="AG6150"/>
      <c r="AH6150"/>
      <c r="AI6150"/>
      <c r="AK6150"/>
      <c r="AL6150"/>
      <c r="AM6150"/>
      <c r="AO6150"/>
      <c r="AP6150"/>
      <c r="AQ6150"/>
      <c r="AS6150"/>
      <c r="AT6150"/>
      <c r="AU6150"/>
      <c r="AW6150"/>
      <c r="AX6150"/>
      <c r="AY6150"/>
      <c r="BA6150"/>
      <c r="BB6150"/>
      <c r="BC6150"/>
      <c r="BE6150"/>
      <c r="BF6150"/>
      <c r="BG6150"/>
      <c r="BI6150"/>
      <c r="BJ6150"/>
      <c r="BK6150"/>
      <c r="BM6150"/>
      <c r="BN6150"/>
      <c r="BO6150"/>
    </row>
    <row r="6151" spans="1:67">
      <c r="A6151"/>
      <c r="B6151"/>
      <c r="C6151"/>
      <c r="E6151"/>
      <c r="F6151"/>
      <c r="G6151"/>
      <c r="I6151"/>
      <c r="J6151"/>
      <c r="K6151"/>
      <c r="M6151"/>
      <c r="N6151"/>
      <c r="O6151"/>
      <c r="Q6151"/>
      <c r="R6151"/>
      <c r="S6151"/>
      <c r="U6151"/>
      <c r="V6151"/>
      <c r="W6151"/>
      <c r="Y6151"/>
      <c r="Z6151"/>
      <c r="AA6151"/>
      <c r="AC6151"/>
      <c r="AD6151"/>
      <c r="AE6151"/>
      <c r="AG6151"/>
      <c r="AH6151"/>
      <c r="AI6151"/>
      <c r="AK6151"/>
      <c r="AL6151"/>
      <c r="AM6151"/>
      <c r="AO6151"/>
      <c r="AP6151"/>
      <c r="AQ6151"/>
      <c r="AS6151"/>
      <c r="AT6151"/>
      <c r="AU6151"/>
      <c r="AW6151"/>
      <c r="AX6151"/>
      <c r="AY6151"/>
      <c r="BA6151"/>
      <c r="BB6151"/>
      <c r="BC6151"/>
      <c r="BE6151"/>
      <c r="BF6151"/>
      <c r="BG6151"/>
      <c r="BI6151"/>
      <c r="BJ6151"/>
      <c r="BK6151"/>
      <c r="BM6151"/>
      <c r="BN6151"/>
      <c r="BO6151"/>
    </row>
    <row r="6152" spans="1:67">
      <c r="A6152"/>
      <c r="B6152"/>
      <c r="C6152"/>
      <c r="E6152"/>
      <c r="F6152"/>
      <c r="G6152"/>
      <c r="I6152"/>
      <c r="J6152"/>
      <c r="K6152"/>
      <c r="M6152"/>
      <c r="N6152"/>
      <c r="O6152"/>
      <c r="Q6152"/>
      <c r="R6152"/>
      <c r="S6152"/>
      <c r="U6152"/>
      <c r="V6152"/>
      <c r="W6152"/>
      <c r="Y6152"/>
      <c r="Z6152"/>
      <c r="AA6152"/>
      <c r="AC6152"/>
      <c r="AD6152"/>
      <c r="AE6152"/>
      <c r="AG6152"/>
      <c r="AH6152"/>
      <c r="AI6152"/>
      <c r="AK6152"/>
      <c r="AL6152"/>
      <c r="AM6152"/>
      <c r="AO6152"/>
      <c r="AP6152"/>
      <c r="AQ6152"/>
      <c r="AS6152"/>
      <c r="AT6152"/>
      <c r="AU6152"/>
      <c r="AW6152"/>
      <c r="AX6152"/>
      <c r="AY6152"/>
      <c r="BA6152"/>
      <c r="BB6152"/>
      <c r="BC6152"/>
      <c r="BE6152"/>
      <c r="BF6152"/>
      <c r="BG6152"/>
      <c r="BI6152"/>
      <c r="BJ6152"/>
      <c r="BK6152"/>
      <c r="BM6152"/>
      <c r="BN6152"/>
      <c r="BO6152"/>
    </row>
    <row r="6153" spans="1:67">
      <c r="A6153"/>
      <c r="B6153"/>
      <c r="C6153"/>
      <c r="E6153"/>
      <c r="F6153"/>
      <c r="G6153"/>
      <c r="I6153"/>
      <c r="J6153"/>
      <c r="K6153"/>
      <c r="M6153"/>
      <c r="N6153"/>
      <c r="O6153"/>
      <c r="Q6153"/>
      <c r="R6153"/>
      <c r="S6153"/>
      <c r="U6153"/>
      <c r="V6153"/>
      <c r="W6153"/>
      <c r="Y6153"/>
      <c r="Z6153"/>
      <c r="AA6153"/>
      <c r="AC6153"/>
      <c r="AD6153"/>
      <c r="AE6153"/>
      <c r="AG6153"/>
      <c r="AH6153"/>
      <c r="AI6153"/>
      <c r="AK6153"/>
      <c r="AL6153"/>
      <c r="AM6153"/>
      <c r="AO6153"/>
      <c r="AP6153"/>
      <c r="AQ6153"/>
      <c r="AS6153"/>
      <c r="AT6153"/>
      <c r="AU6153"/>
      <c r="AW6153"/>
      <c r="AX6153"/>
      <c r="AY6153"/>
      <c r="BA6153"/>
      <c r="BB6153"/>
      <c r="BC6153"/>
      <c r="BE6153"/>
      <c r="BF6153"/>
      <c r="BG6153"/>
      <c r="BI6153"/>
      <c r="BJ6153"/>
      <c r="BK6153"/>
      <c r="BM6153"/>
      <c r="BN6153"/>
      <c r="BO6153"/>
    </row>
    <row r="6154" spans="1:67">
      <c r="A6154"/>
      <c r="B6154"/>
      <c r="C6154"/>
      <c r="E6154"/>
      <c r="F6154"/>
      <c r="G6154"/>
      <c r="I6154"/>
      <c r="J6154"/>
      <c r="K6154"/>
      <c r="M6154"/>
      <c r="N6154"/>
      <c r="O6154"/>
      <c r="Q6154"/>
      <c r="R6154"/>
      <c r="S6154"/>
      <c r="U6154"/>
      <c r="V6154"/>
      <c r="W6154"/>
      <c r="Y6154"/>
      <c r="Z6154"/>
      <c r="AA6154"/>
      <c r="AC6154"/>
      <c r="AD6154"/>
      <c r="AE6154"/>
      <c r="AG6154"/>
      <c r="AH6154"/>
      <c r="AI6154"/>
      <c r="AK6154"/>
      <c r="AL6154"/>
      <c r="AM6154"/>
      <c r="AO6154"/>
      <c r="AP6154"/>
      <c r="AQ6154"/>
      <c r="AS6154"/>
      <c r="AT6154"/>
      <c r="AU6154"/>
      <c r="AW6154"/>
      <c r="AX6154"/>
      <c r="AY6154"/>
      <c r="BA6154"/>
      <c r="BB6154"/>
      <c r="BC6154"/>
      <c r="BE6154"/>
      <c r="BF6154"/>
      <c r="BG6154"/>
      <c r="BI6154"/>
      <c r="BJ6154"/>
      <c r="BK6154"/>
      <c r="BM6154"/>
      <c r="BN6154"/>
      <c r="BO6154"/>
    </row>
    <row r="6155" spans="1:67">
      <c r="A6155"/>
      <c r="B6155"/>
      <c r="C6155"/>
      <c r="E6155"/>
      <c r="F6155"/>
      <c r="G6155"/>
      <c r="I6155"/>
      <c r="J6155"/>
      <c r="K6155"/>
      <c r="M6155"/>
      <c r="N6155"/>
      <c r="O6155"/>
      <c r="Q6155"/>
      <c r="R6155"/>
      <c r="S6155"/>
      <c r="U6155"/>
      <c r="V6155"/>
      <c r="W6155"/>
      <c r="Y6155"/>
      <c r="Z6155"/>
      <c r="AA6155"/>
      <c r="AC6155"/>
      <c r="AD6155"/>
      <c r="AE6155"/>
      <c r="AG6155"/>
      <c r="AH6155"/>
      <c r="AI6155"/>
      <c r="AK6155"/>
      <c r="AL6155"/>
      <c r="AM6155"/>
      <c r="AO6155"/>
      <c r="AP6155"/>
      <c r="AQ6155"/>
      <c r="AS6155"/>
      <c r="AT6155"/>
      <c r="AU6155"/>
      <c r="AW6155"/>
      <c r="AX6155"/>
      <c r="AY6155"/>
      <c r="BA6155"/>
      <c r="BB6155"/>
      <c r="BC6155"/>
      <c r="BE6155"/>
      <c r="BF6155"/>
      <c r="BG6155"/>
      <c r="BI6155"/>
      <c r="BJ6155"/>
      <c r="BK6155"/>
      <c r="BM6155"/>
      <c r="BN6155"/>
      <c r="BO6155"/>
    </row>
    <row r="6156" spans="1:67">
      <c r="A6156"/>
      <c r="B6156"/>
      <c r="C6156"/>
      <c r="E6156"/>
      <c r="F6156"/>
      <c r="G6156"/>
      <c r="I6156"/>
      <c r="J6156"/>
      <c r="K6156"/>
      <c r="M6156"/>
      <c r="N6156"/>
      <c r="O6156"/>
      <c r="Q6156"/>
      <c r="R6156"/>
      <c r="S6156"/>
      <c r="U6156"/>
      <c r="V6156"/>
      <c r="W6156"/>
      <c r="Y6156"/>
      <c r="Z6156"/>
      <c r="AA6156"/>
      <c r="AC6156"/>
      <c r="AD6156"/>
      <c r="AE6156"/>
      <c r="AG6156"/>
      <c r="AH6156"/>
      <c r="AI6156"/>
      <c r="AK6156"/>
      <c r="AL6156"/>
      <c r="AM6156"/>
      <c r="AO6156"/>
      <c r="AP6156"/>
      <c r="AQ6156"/>
      <c r="AS6156"/>
      <c r="AT6156"/>
      <c r="AU6156"/>
      <c r="AW6156"/>
      <c r="AX6156"/>
      <c r="AY6156"/>
      <c r="BA6156"/>
      <c r="BB6156"/>
      <c r="BC6156"/>
      <c r="BE6156"/>
      <c r="BF6156"/>
      <c r="BG6156"/>
      <c r="BI6156"/>
      <c r="BJ6156"/>
      <c r="BK6156"/>
      <c r="BM6156"/>
      <c r="BN6156"/>
      <c r="BO6156"/>
    </row>
    <row r="6157" spans="1:67">
      <c r="A6157"/>
      <c r="B6157"/>
      <c r="C6157"/>
      <c r="E6157"/>
      <c r="F6157"/>
      <c r="G6157"/>
      <c r="I6157"/>
      <c r="J6157"/>
      <c r="K6157"/>
      <c r="M6157"/>
      <c r="N6157"/>
      <c r="O6157"/>
      <c r="Q6157"/>
      <c r="R6157"/>
      <c r="S6157"/>
      <c r="U6157"/>
      <c r="V6157"/>
      <c r="W6157"/>
      <c r="Y6157"/>
      <c r="Z6157"/>
      <c r="AA6157"/>
      <c r="AC6157"/>
      <c r="AD6157"/>
      <c r="AE6157"/>
      <c r="AG6157"/>
      <c r="AH6157"/>
      <c r="AI6157"/>
      <c r="AK6157"/>
      <c r="AL6157"/>
      <c r="AM6157"/>
      <c r="AO6157"/>
      <c r="AP6157"/>
      <c r="AQ6157"/>
      <c r="AS6157"/>
      <c r="AT6157"/>
      <c r="AU6157"/>
      <c r="AW6157"/>
      <c r="AX6157"/>
      <c r="AY6157"/>
      <c r="BA6157"/>
      <c r="BB6157"/>
      <c r="BC6157"/>
      <c r="BE6157"/>
      <c r="BF6157"/>
      <c r="BG6157"/>
      <c r="BI6157"/>
      <c r="BJ6157"/>
      <c r="BK6157"/>
      <c r="BM6157"/>
      <c r="BN6157"/>
      <c r="BO6157"/>
    </row>
    <row r="6158" spans="1:67">
      <c r="A6158"/>
      <c r="B6158"/>
      <c r="C6158"/>
      <c r="E6158"/>
      <c r="F6158"/>
      <c r="G6158"/>
      <c r="I6158"/>
      <c r="J6158"/>
      <c r="K6158"/>
      <c r="M6158"/>
      <c r="N6158"/>
      <c r="O6158"/>
      <c r="Q6158"/>
      <c r="R6158"/>
      <c r="S6158"/>
      <c r="U6158"/>
      <c r="V6158"/>
      <c r="W6158"/>
      <c r="Y6158"/>
      <c r="Z6158"/>
      <c r="AA6158"/>
      <c r="AC6158"/>
      <c r="AD6158"/>
      <c r="AE6158"/>
      <c r="AG6158"/>
      <c r="AH6158"/>
      <c r="AI6158"/>
      <c r="AK6158"/>
      <c r="AL6158"/>
      <c r="AM6158"/>
      <c r="AO6158"/>
      <c r="AP6158"/>
      <c r="AQ6158"/>
      <c r="AS6158"/>
      <c r="AT6158"/>
      <c r="AU6158"/>
      <c r="AW6158"/>
      <c r="AX6158"/>
      <c r="AY6158"/>
      <c r="BA6158"/>
      <c r="BB6158"/>
      <c r="BC6158"/>
      <c r="BE6158"/>
      <c r="BF6158"/>
      <c r="BG6158"/>
      <c r="BI6158"/>
      <c r="BJ6158"/>
      <c r="BK6158"/>
      <c r="BM6158"/>
      <c r="BN6158"/>
      <c r="BO6158"/>
    </row>
    <row r="6159" spans="1:67">
      <c r="A6159"/>
      <c r="B6159"/>
      <c r="C6159"/>
      <c r="E6159"/>
      <c r="F6159"/>
      <c r="G6159"/>
      <c r="I6159"/>
      <c r="J6159"/>
      <c r="K6159"/>
      <c r="M6159"/>
      <c r="N6159"/>
      <c r="O6159"/>
      <c r="Q6159"/>
      <c r="R6159"/>
      <c r="S6159"/>
      <c r="U6159"/>
      <c r="V6159"/>
      <c r="W6159"/>
      <c r="Y6159"/>
      <c r="Z6159"/>
      <c r="AA6159"/>
      <c r="AC6159"/>
      <c r="AD6159"/>
      <c r="AE6159"/>
      <c r="AG6159"/>
      <c r="AH6159"/>
      <c r="AI6159"/>
      <c r="AK6159"/>
      <c r="AL6159"/>
      <c r="AM6159"/>
      <c r="AO6159"/>
      <c r="AP6159"/>
      <c r="AQ6159"/>
      <c r="AS6159"/>
      <c r="AT6159"/>
      <c r="AU6159"/>
      <c r="AW6159"/>
      <c r="AX6159"/>
      <c r="AY6159"/>
      <c r="BA6159"/>
      <c r="BB6159"/>
      <c r="BC6159"/>
      <c r="BE6159"/>
      <c r="BF6159"/>
      <c r="BG6159"/>
      <c r="BI6159"/>
      <c r="BJ6159"/>
      <c r="BK6159"/>
      <c r="BM6159"/>
      <c r="BN6159"/>
      <c r="BO6159"/>
    </row>
    <row r="6160" spans="1:67">
      <c r="A6160"/>
      <c r="B6160"/>
      <c r="C6160"/>
      <c r="E6160"/>
      <c r="F6160"/>
      <c r="G6160"/>
      <c r="I6160"/>
      <c r="J6160"/>
      <c r="K6160"/>
      <c r="M6160"/>
      <c r="N6160"/>
      <c r="O6160"/>
      <c r="Q6160"/>
      <c r="R6160"/>
      <c r="S6160"/>
      <c r="U6160"/>
      <c r="V6160"/>
      <c r="W6160"/>
      <c r="Y6160"/>
      <c r="Z6160"/>
      <c r="AA6160"/>
      <c r="AC6160"/>
      <c r="AD6160"/>
      <c r="AE6160"/>
      <c r="AG6160"/>
      <c r="AH6160"/>
      <c r="AI6160"/>
      <c r="AK6160"/>
      <c r="AL6160"/>
      <c r="AM6160"/>
      <c r="AO6160"/>
      <c r="AP6160"/>
      <c r="AQ6160"/>
      <c r="AS6160"/>
      <c r="AT6160"/>
      <c r="AU6160"/>
      <c r="AW6160"/>
      <c r="AX6160"/>
      <c r="AY6160"/>
      <c r="BA6160"/>
      <c r="BB6160"/>
      <c r="BC6160"/>
      <c r="BE6160"/>
      <c r="BF6160"/>
      <c r="BG6160"/>
      <c r="BI6160"/>
      <c r="BJ6160"/>
      <c r="BK6160"/>
      <c r="BM6160"/>
      <c r="BN6160"/>
      <c r="BO6160"/>
    </row>
    <row r="6161" spans="1:67">
      <c r="A6161"/>
      <c r="B6161"/>
      <c r="C6161"/>
      <c r="E6161"/>
      <c r="F6161"/>
      <c r="G6161"/>
      <c r="I6161"/>
      <c r="J6161"/>
      <c r="K6161"/>
      <c r="M6161"/>
      <c r="N6161"/>
      <c r="O6161"/>
      <c r="Q6161"/>
      <c r="R6161"/>
      <c r="S6161"/>
      <c r="U6161"/>
      <c r="V6161"/>
      <c r="W6161"/>
      <c r="Y6161"/>
      <c r="Z6161"/>
      <c r="AA6161"/>
      <c r="AC6161"/>
      <c r="AD6161"/>
      <c r="AE6161"/>
      <c r="AG6161"/>
      <c r="AH6161"/>
      <c r="AI6161"/>
      <c r="AK6161"/>
      <c r="AL6161"/>
      <c r="AM6161"/>
      <c r="AO6161"/>
      <c r="AP6161"/>
      <c r="AQ6161"/>
      <c r="AS6161"/>
      <c r="AT6161"/>
      <c r="AU6161"/>
      <c r="AW6161"/>
      <c r="AX6161"/>
      <c r="AY6161"/>
      <c r="BA6161"/>
      <c r="BB6161"/>
      <c r="BC6161"/>
      <c r="BE6161"/>
      <c r="BF6161"/>
      <c r="BG6161"/>
      <c r="BI6161"/>
      <c r="BJ6161"/>
      <c r="BK6161"/>
      <c r="BM6161"/>
      <c r="BN6161"/>
      <c r="BO6161"/>
    </row>
    <row r="6162" spans="1:67">
      <c r="A6162"/>
      <c r="B6162"/>
      <c r="C6162"/>
      <c r="E6162"/>
      <c r="F6162"/>
      <c r="G6162"/>
      <c r="I6162"/>
      <c r="J6162"/>
      <c r="K6162"/>
      <c r="M6162"/>
      <c r="N6162"/>
      <c r="O6162"/>
      <c r="Q6162"/>
      <c r="R6162"/>
      <c r="S6162"/>
      <c r="U6162"/>
      <c r="V6162"/>
      <c r="W6162"/>
      <c r="Y6162"/>
      <c r="Z6162"/>
      <c r="AA6162"/>
      <c r="AC6162"/>
      <c r="AD6162"/>
      <c r="AE6162"/>
      <c r="AG6162"/>
      <c r="AH6162"/>
      <c r="AI6162"/>
      <c r="AK6162"/>
      <c r="AL6162"/>
      <c r="AM6162"/>
      <c r="AO6162"/>
      <c r="AP6162"/>
      <c r="AQ6162"/>
      <c r="AS6162"/>
      <c r="AT6162"/>
      <c r="AU6162"/>
      <c r="AW6162"/>
      <c r="AX6162"/>
      <c r="AY6162"/>
      <c r="BA6162"/>
      <c r="BB6162"/>
      <c r="BC6162"/>
      <c r="BE6162"/>
      <c r="BF6162"/>
      <c r="BG6162"/>
      <c r="BI6162"/>
      <c r="BJ6162"/>
      <c r="BK6162"/>
      <c r="BM6162"/>
      <c r="BN6162"/>
      <c r="BO6162"/>
    </row>
    <row r="6163" spans="1:67">
      <c r="A6163"/>
      <c r="B6163"/>
      <c r="C6163"/>
      <c r="E6163"/>
      <c r="F6163"/>
      <c r="G6163"/>
      <c r="I6163"/>
      <c r="J6163"/>
      <c r="K6163"/>
      <c r="M6163"/>
      <c r="N6163"/>
      <c r="O6163"/>
      <c r="Q6163"/>
      <c r="R6163"/>
      <c r="S6163"/>
      <c r="U6163"/>
      <c r="V6163"/>
      <c r="W6163"/>
      <c r="Y6163"/>
      <c r="Z6163"/>
      <c r="AA6163"/>
      <c r="AC6163"/>
      <c r="AD6163"/>
      <c r="AE6163"/>
      <c r="AG6163"/>
      <c r="AH6163"/>
      <c r="AI6163"/>
      <c r="AK6163"/>
      <c r="AL6163"/>
      <c r="AM6163"/>
      <c r="AO6163"/>
      <c r="AP6163"/>
      <c r="AQ6163"/>
      <c r="AS6163"/>
      <c r="AT6163"/>
      <c r="AU6163"/>
      <c r="AW6163"/>
      <c r="AX6163"/>
      <c r="AY6163"/>
      <c r="BA6163"/>
      <c r="BB6163"/>
      <c r="BC6163"/>
      <c r="BE6163"/>
      <c r="BF6163"/>
      <c r="BG6163"/>
      <c r="BI6163"/>
      <c r="BJ6163"/>
      <c r="BK6163"/>
      <c r="BM6163"/>
      <c r="BN6163"/>
      <c r="BO6163"/>
    </row>
    <row r="6164" spans="1:67">
      <c r="A6164"/>
      <c r="B6164"/>
      <c r="C6164"/>
      <c r="E6164"/>
      <c r="F6164"/>
      <c r="G6164"/>
      <c r="I6164"/>
      <c r="J6164"/>
      <c r="K6164"/>
      <c r="M6164"/>
      <c r="N6164"/>
      <c r="O6164"/>
      <c r="Q6164"/>
      <c r="R6164"/>
      <c r="S6164"/>
      <c r="U6164"/>
      <c r="V6164"/>
      <c r="W6164"/>
      <c r="Y6164"/>
      <c r="Z6164"/>
      <c r="AA6164"/>
      <c r="AC6164"/>
      <c r="AD6164"/>
      <c r="AE6164"/>
      <c r="AG6164"/>
      <c r="AH6164"/>
      <c r="AI6164"/>
      <c r="AK6164"/>
      <c r="AL6164"/>
      <c r="AM6164"/>
      <c r="AO6164"/>
      <c r="AP6164"/>
      <c r="AQ6164"/>
      <c r="AS6164"/>
      <c r="AT6164"/>
      <c r="AU6164"/>
      <c r="AW6164"/>
      <c r="AX6164"/>
      <c r="AY6164"/>
      <c r="BA6164"/>
      <c r="BB6164"/>
      <c r="BC6164"/>
      <c r="BE6164"/>
      <c r="BF6164"/>
      <c r="BG6164"/>
      <c r="BI6164"/>
      <c r="BJ6164"/>
      <c r="BK6164"/>
      <c r="BM6164"/>
      <c r="BN6164"/>
      <c r="BO6164"/>
    </row>
    <row r="6165" spans="1:67">
      <c r="A6165"/>
      <c r="B6165"/>
      <c r="C6165"/>
      <c r="E6165"/>
      <c r="F6165"/>
      <c r="G6165"/>
      <c r="I6165"/>
      <c r="J6165"/>
      <c r="K6165"/>
      <c r="M6165"/>
      <c r="N6165"/>
      <c r="O6165"/>
      <c r="Q6165"/>
      <c r="R6165"/>
      <c r="S6165"/>
      <c r="U6165"/>
      <c r="V6165"/>
      <c r="W6165"/>
      <c r="Y6165"/>
      <c r="Z6165"/>
      <c r="AA6165"/>
      <c r="AC6165"/>
      <c r="AD6165"/>
      <c r="AE6165"/>
      <c r="AG6165"/>
      <c r="AH6165"/>
      <c r="AI6165"/>
      <c r="AK6165"/>
      <c r="AL6165"/>
      <c r="AM6165"/>
      <c r="AO6165"/>
      <c r="AP6165"/>
      <c r="AQ6165"/>
      <c r="AS6165"/>
      <c r="AT6165"/>
      <c r="AU6165"/>
      <c r="AW6165"/>
      <c r="AX6165"/>
      <c r="AY6165"/>
      <c r="BA6165"/>
      <c r="BB6165"/>
      <c r="BC6165"/>
      <c r="BE6165"/>
      <c r="BF6165"/>
      <c r="BG6165"/>
      <c r="BI6165"/>
      <c r="BJ6165"/>
      <c r="BK6165"/>
      <c r="BM6165"/>
      <c r="BN6165"/>
      <c r="BO6165"/>
    </row>
    <row r="6166" spans="1:67">
      <c r="A6166"/>
      <c r="B6166"/>
      <c r="C6166"/>
      <c r="E6166"/>
      <c r="F6166"/>
      <c r="G6166"/>
      <c r="I6166"/>
      <c r="J6166"/>
      <c r="K6166"/>
      <c r="M6166"/>
      <c r="N6166"/>
      <c r="O6166"/>
      <c r="Q6166"/>
      <c r="R6166"/>
      <c r="S6166"/>
      <c r="U6166"/>
      <c r="V6166"/>
      <c r="W6166"/>
      <c r="Y6166"/>
      <c r="Z6166"/>
      <c r="AA6166"/>
      <c r="AC6166"/>
      <c r="AD6166"/>
      <c r="AE6166"/>
      <c r="AG6166"/>
      <c r="AH6166"/>
      <c r="AI6166"/>
      <c r="AK6166"/>
      <c r="AL6166"/>
      <c r="AM6166"/>
      <c r="AO6166"/>
      <c r="AP6166"/>
      <c r="AQ6166"/>
      <c r="AS6166"/>
      <c r="AT6166"/>
      <c r="AU6166"/>
      <c r="AW6166"/>
      <c r="AX6166"/>
      <c r="AY6166"/>
      <c r="BA6166"/>
      <c r="BB6166"/>
      <c r="BC6166"/>
      <c r="BE6166"/>
      <c r="BF6166"/>
      <c r="BG6166"/>
      <c r="BI6166"/>
      <c r="BJ6166"/>
      <c r="BK6166"/>
      <c r="BM6166"/>
      <c r="BN6166"/>
      <c r="BO6166"/>
    </row>
    <row r="6167" spans="1:67">
      <c r="A6167"/>
      <c r="B6167"/>
      <c r="C6167"/>
      <c r="E6167"/>
      <c r="F6167"/>
      <c r="G6167"/>
      <c r="I6167"/>
      <c r="J6167"/>
      <c r="K6167"/>
      <c r="M6167"/>
      <c r="N6167"/>
      <c r="O6167"/>
      <c r="Q6167"/>
      <c r="R6167"/>
      <c r="S6167"/>
      <c r="U6167"/>
      <c r="V6167"/>
      <c r="W6167"/>
      <c r="Y6167"/>
      <c r="Z6167"/>
      <c r="AA6167"/>
      <c r="AC6167"/>
      <c r="AD6167"/>
      <c r="AE6167"/>
      <c r="AG6167"/>
      <c r="AH6167"/>
      <c r="AI6167"/>
      <c r="AK6167"/>
      <c r="AL6167"/>
      <c r="AM6167"/>
      <c r="AO6167"/>
      <c r="AP6167"/>
      <c r="AQ6167"/>
      <c r="AS6167"/>
      <c r="AT6167"/>
      <c r="AU6167"/>
      <c r="AW6167"/>
      <c r="AX6167"/>
      <c r="AY6167"/>
      <c r="BA6167"/>
      <c r="BB6167"/>
      <c r="BC6167"/>
      <c r="BE6167"/>
      <c r="BF6167"/>
      <c r="BG6167"/>
      <c r="BI6167"/>
      <c r="BJ6167"/>
      <c r="BK6167"/>
      <c r="BM6167"/>
      <c r="BN6167"/>
      <c r="BO6167"/>
    </row>
    <row r="6168" spans="1:67">
      <c r="A6168"/>
      <c r="B6168"/>
      <c r="C6168"/>
      <c r="E6168"/>
      <c r="F6168"/>
      <c r="G6168"/>
      <c r="I6168"/>
      <c r="J6168"/>
      <c r="K6168"/>
      <c r="M6168"/>
      <c r="N6168"/>
      <c r="O6168"/>
      <c r="Q6168"/>
      <c r="R6168"/>
      <c r="S6168"/>
      <c r="U6168"/>
      <c r="V6168"/>
      <c r="W6168"/>
      <c r="Y6168"/>
      <c r="Z6168"/>
      <c r="AA6168"/>
      <c r="AC6168"/>
      <c r="AD6168"/>
      <c r="AE6168"/>
      <c r="AG6168"/>
      <c r="AH6168"/>
      <c r="AI6168"/>
      <c r="AK6168"/>
      <c r="AL6168"/>
      <c r="AM6168"/>
      <c r="AO6168"/>
      <c r="AP6168"/>
      <c r="AQ6168"/>
      <c r="AS6168"/>
      <c r="AT6168"/>
      <c r="AU6168"/>
      <c r="AW6168"/>
      <c r="AX6168"/>
      <c r="AY6168"/>
      <c r="BA6168"/>
      <c r="BB6168"/>
      <c r="BC6168"/>
      <c r="BE6168"/>
      <c r="BF6168"/>
      <c r="BG6168"/>
      <c r="BI6168"/>
      <c r="BJ6168"/>
      <c r="BK6168"/>
      <c r="BM6168"/>
      <c r="BN6168"/>
      <c r="BO6168"/>
    </row>
    <row r="6169" spans="1:67">
      <c r="A6169"/>
      <c r="B6169"/>
      <c r="C6169"/>
      <c r="E6169"/>
      <c r="F6169"/>
      <c r="G6169"/>
      <c r="I6169"/>
      <c r="J6169"/>
      <c r="K6169"/>
      <c r="M6169"/>
      <c r="N6169"/>
      <c r="O6169"/>
      <c r="Q6169"/>
      <c r="R6169"/>
      <c r="S6169"/>
      <c r="U6169"/>
      <c r="V6169"/>
      <c r="W6169"/>
      <c r="Y6169"/>
      <c r="Z6169"/>
      <c r="AA6169"/>
      <c r="AC6169"/>
      <c r="AD6169"/>
      <c r="AE6169"/>
      <c r="AG6169"/>
      <c r="AH6169"/>
      <c r="AI6169"/>
      <c r="AK6169"/>
      <c r="AL6169"/>
      <c r="AM6169"/>
      <c r="AO6169"/>
      <c r="AP6169"/>
      <c r="AQ6169"/>
      <c r="AS6169"/>
      <c r="AT6169"/>
      <c r="AU6169"/>
      <c r="AW6169"/>
      <c r="AX6169"/>
      <c r="AY6169"/>
      <c r="BA6169"/>
      <c r="BB6169"/>
      <c r="BC6169"/>
      <c r="BE6169"/>
      <c r="BF6169"/>
      <c r="BG6169"/>
      <c r="BI6169"/>
      <c r="BJ6169"/>
      <c r="BK6169"/>
      <c r="BM6169"/>
      <c r="BN6169"/>
      <c r="BO6169"/>
    </row>
    <row r="6170" spans="1:67">
      <c r="A6170"/>
      <c r="B6170"/>
      <c r="C6170"/>
      <c r="E6170"/>
      <c r="F6170"/>
      <c r="G6170"/>
      <c r="I6170"/>
      <c r="J6170"/>
      <c r="K6170"/>
      <c r="M6170"/>
      <c r="N6170"/>
      <c r="O6170"/>
      <c r="Q6170"/>
      <c r="R6170"/>
      <c r="S6170"/>
      <c r="U6170"/>
      <c r="V6170"/>
      <c r="W6170"/>
      <c r="Y6170"/>
      <c r="Z6170"/>
      <c r="AA6170"/>
      <c r="AC6170"/>
      <c r="AD6170"/>
      <c r="AE6170"/>
      <c r="AG6170"/>
      <c r="AH6170"/>
      <c r="AI6170"/>
      <c r="AK6170"/>
      <c r="AL6170"/>
      <c r="AM6170"/>
      <c r="AO6170"/>
      <c r="AP6170"/>
      <c r="AQ6170"/>
      <c r="AS6170"/>
      <c r="AT6170"/>
      <c r="AU6170"/>
      <c r="AW6170"/>
      <c r="AX6170"/>
      <c r="AY6170"/>
      <c r="BA6170"/>
      <c r="BB6170"/>
      <c r="BC6170"/>
      <c r="BE6170"/>
      <c r="BF6170"/>
      <c r="BG6170"/>
      <c r="BI6170"/>
      <c r="BJ6170"/>
      <c r="BK6170"/>
      <c r="BM6170"/>
      <c r="BN6170"/>
      <c r="BO6170"/>
    </row>
    <row r="6171" spans="1:67">
      <c r="A6171"/>
      <c r="B6171"/>
      <c r="C6171"/>
      <c r="E6171"/>
      <c r="F6171"/>
      <c r="G6171"/>
      <c r="I6171"/>
      <c r="J6171"/>
      <c r="K6171"/>
      <c r="M6171"/>
      <c r="N6171"/>
      <c r="O6171"/>
      <c r="Q6171"/>
      <c r="R6171"/>
      <c r="S6171"/>
      <c r="U6171"/>
      <c r="V6171"/>
      <c r="W6171"/>
      <c r="Y6171"/>
      <c r="Z6171"/>
      <c r="AA6171"/>
      <c r="AC6171"/>
      <c r="AD6171"/>
      <c r="AE6171"/>
      <c r="AG6171"/>
      <c r="AH6171"/>
      <c r="AI6171"/>
      <c r="AK6171"/>
      <c r="AL6171"/>
      <c r="AM6171"/>
      <c r="AO6171"/>
      <c r="AP6171"/>
      <c r="AQ6171"/>
      <c r="AS6171"/>
      <c r="AT6171"/>
      <c r="AU6171"/>
      <c r="AW6171"/>
      <c r="AX6171"/>
      <c r="AY6171"/>
      <c r="BA6171"/>
      <c r="BB6171"/>
      <c r="BC6171"/>
      <c r="BE6171"/>
      <c r="BF6171"/>
      <c r="BG6171"/>
      <c r="BI6171"/>
      <c r="BJ6171"/>
      <c r="BK6171"/>
      <c r="BM6171"/>
      <c r="BN6171"/>
      <c r="BO6171"/>
    </row>
    <row r="6172" spans="1:67">
      <c r="A6172"/>
      <c r="B6172"/>
      <c r="C6172"/>
      <c r="E6172"/>
      <c r="F6172"/>
      <c r="G6172"/>
      <c r="I6172"/>
      <c r="J6172"/>
      <c r="K6172"/>
      <c r="M6172"/>
      <c r="N6172"/>
      <c r="O6172"/>
      <c r="Q6172"/>
      <c r="R6172"/>
      <c r="S6172"/>
      <c r="U6172"/>
      <c r="V6172"/>
      <c r="W6172"/>
      <c r="Y6172"/>
      <c r="Z6172"/>
      <c r="AA6172"/>
      <c r="AC6172"/>
      <c r="AD6172"/>
      <c r="AE6172"/>
      <c r="AG6172"/>
      <c r="AH6172"/>
      <c r="AI6172"/>
      <c r="AK6172"/>
      <c r="AL6172"/>
      <c r="AM6172"/>
      <c r="AO6172"/>
      <c r="AP6172"/>
      <c r="AQ6172"/>
      <c r="AS6172"/>
      <c r="AT6172"/>
      <c r="AU6172"/>
      <c r="AW6172"/>
      <c r="AX6172"/>
      <c r="AY6172"/>
      <c r="BA6172"/>
      <c r="BB6172"/>
      <c r="BC6172"/>
      <c r="BE6172"/>
      <c r="BF6172"/>
      <c r="BG6172"/>
      <c r="BI6172"/>
      <c r="BJ6172"/>
      <c r="BK6172"/>
      <c r="BM6172"/>
      <c r="BN6172"/>
      <c r="BO6172"/>
    </row>
    <row r="6173" spans="1:67">
      <c r="A6173"/>
      <c r="B6173"/>
      <c r="C6173"/>
      <c r="E6173"/>
      <c r="F6173"/>
      <c r="G6173"/>
      <c r="I6173"/>
      <c r="J6173"/>
      <c r="K6173"/>
      <c r="M6173"/>
      <c r="N6173"/>
      <c r="O6173"/>
      <c r="Q6173"/>
      <c r="R6173"/>
      <c r="S6173"/>
      <c r="U6173"/>
      <c r="V6173"/>
      <c r="W6173"/>
      <c r="Y6173"/>
      <c r="Z6173"/>
      <c r="AA6173"/>
      <c r="AC6173"/>
      <c r="AD6173"/>
      <c r="AE6173"/>
      <c r="AG6173"/>
      <c r="AH6173"/>
      <c r="AI6173"/>
      <c r="AK6173"/>
      <c r="AL6173"/>
      <c r="AM6173"/>
      <c r="AO6173"/>
      <c r="AP6173"/>
      <c r="AQ6173"/>
      <c r="AS6173"/>
      <c r="AT6173"/>
      <c r="AU6173"/>
      <c r="AW6173"/>
      <c r="AX6173"/>
      <c r="AY6173"/>
      <c r="BA6173"/>
      <c r="BB6173"/>
      <c r="BC6173"/>
      <c r="BE6173"/>
      <c r="BF6173"/>
      <c r="BG6173"/>
      <c r="BI6173"/>
      <c r="BJ6173"/>
      <c r="BK6173"/>
      <c r="BM6173"/>
      <c r="BN6173"/>
      <c r="BO6173"/>
    </row>
    <row r="6174" spans="1:67">
      <c r="A6174"/>
      <c r="B6174"/>
      <c r="C6174"/>
      <c r="E6174"/>
      <c r="F6174"/>
      <c r="G6174"/>
      <c r="I6174"/>
      <c r="J6174"/>
      <c r="K6174"/>
      <c r="M6174"/>
      <c r="N6174"/>
      <c r="O6174"/>
      <c r="Q6174"/>
      <c r="R6174"/>
      <c r="S6174"/>
      <c r="U6174"/>
      <c r="V6174"/>
      <c r="W6174"/>
      <c r="Y6174"/>
      <c r="Z6174"/>
      <c r="AA6174"/>
      <c r="AC6174"/>
      <c r="AD6174"/>
      <c r="AE6174"/>
      <c r="AG6174"/>
      <c r="AH6174"/>
      <c r="AI6174"/>
      <c r="AK6174"/>
      <c r="AL6174"/>
      <c r="AM6174"/>
      <c r="AO6174"/>
      <c r="AP6174"/>
      <c r="AQ6174"/>
      <c r="AS6174"/>
      <c r="AT6174"/>
      <c r="AU6174"/>
      <c r="AW6174"/>
      <c r="AX6174"/>
      <c r="AY6174"/>
      <c r="BA6174"/>
      <c r="BB6174"/>
      <c r="BC6174"/>
      <c r="BE6174"/>
      <c r="BF6174"/>
      <c r="BG6174"/>
      <c r="BI6174"/>
      <c r="BJ6174"/>
      <c r="BK6174"/>
      <c r="BM6174"/>
      <c r="BN6174"/>
      <c r="BO6174"/>
    </row>
    <row r="6175" spans="1:67">
      <c r="A6175"/>
      <c r="B6175"/>
      <c r="C6175"/>
      <c r="E6175"/>
      <c r="F6175"/>
      <c r="G6175"/>
      <c r="I6175"/>
      <c r="J6175"/>
      <c r="K6175"/>
      <c r="M6175"/>
      <c r="N6175"/>
      <c r="O6175"/>
      <c r="Q6175"/>
      <c r="R6175"/>
      <c r="S6175"/>
      <c r="U6175"/>
      <c r="V6175"/>
      <c r="W6175"/>
      <c r="Y6175"/>
      <c r="Z6175"/>
      <c r="AA6175"/>
      <c r="AC6175"/>
      <c r="AD6175"/>
      <c r="AE6175"/>
      <c r="AG6175"/>
      <c r="AH6175"/>
      <c r="AI6175"/>
      <c r="AK6175"/>
      <c r="AL6175"/>
      <c r="AM6175"/>
      <c r="AO6175"/>
      <c r="AP6175"/>
      <c r="AQ6175"/>
      <c r="AS6175"/>
      <c r="AT6175"/>
      <c r="AU6175"/>
      <c r="AW6175"/>
      <c r="AX6175"/>
      <c r="AY6175"/>
      <c r="BA6175"/>
      <c r="BB6175"/>
      <c r="BC6175"/>
      <c r="BE6175"/>
      <c r="BF6175"/>
      <c r="BG6175"/>
      <c r="BI6175"/>
      <c r="BJ6175"/>
      <c r="BK6175"/>
      <c r="BM6175"/>
      <c r="BN6175"/>
      <c r="BO6175"/>
    </row>
    <row r="6176" spans="1:67">
      <c r="A6176"/>
      <c r="B6176"/>
      <c r="C6176"/>
      <c r="E6176"/>
      <c r="F6176"/>
      <c r="G6176"/>
      <c r="I6176"/>
      <c r="J6176"/>
      <c r="K6176"/>
      <c r="M6176"/>
      <c r="N6176"/>
      <c r="O6176"/>
      <c r="Q6176"/>
      <c r="R6176"/>
      <c r="S6176"/>
      <c r="U6176"/>
      <c r="V6176"/>
      <c r="W6176"/>
      <c r="Y6176"/>
      <c r="Z6176"/>
      <c r="AA6176"/>
      <c r="AC6176"/>
      <c r="AD6176"/>
      <c r="AE6176"/>
      <c r="AG6176"/>
      <c r="AH6176"/>
      <c r="AI6176"/>
      <c r="AK6176"/>
      <c r="AL6176"/>
      <c r="AM6176"/>
      <c r="AO6176"/>
      <c r="AP6176"/>
      <c r="AQ6176"/>
      <c r="AS6176"/>
      <c r="AT6176"/>
      <c r="AU6176"/>
      <c r="AW6176"/>
      <c r="AX6176"/>
      <c r="AY6176"/>
      <c r="BA6176"/>
      <c r="BB6176"/>
      <c r="BC6176"/>
      <c r="BE6176"/>
      <c r="BF6176"/>
      <c r="BG6176"/>
      <c r="BI6176"/>
      <c r="BJ6176"/>
      <c r="BK6176"/>
      <c r="BM6176"/>
      <c r="BN6176"/>
      <c r="BO6176"/>
    </row>
    <row r="6177" spans="1:67">
      <c r="A6177"/>
      <c r="B6177"/>
      <c r="C6177"/>
      <c r="E6177"/>
      <c r="F6177"/>
      <c r="G6177"/>
      <c r="I6177"/>
      <c r="J6177"/>
      <c r="K6177"/>
      <c r="M6177"/>
      <c r="N6177"/>
      <c r="O6177"/>
      <c r="Q6177"/>
      <c r="R6177"/>
      <c r="S6177"/>
      <c r="U6177"/>
      <c r="V6177"/>
      <c r="W6177"/>
      <c r="Y6177"/>
      <c r="Z6177"/>
      <c r="AA6177"/>
      <c r="AC6177"/>
      <c r="AD6177"/>
      <c r="AE6177"/>
      <c r="AG6177"/>
      <c r="AH6177"/>
      <c r="AI6177"/>
      <c r="AK6177"/>
      <c r="AL6177"/>
      <c r="AM6177"/>
      <c r="AO6177"/>
      <c r="AP6177"/>
      <c r="AQ6177"/>
      <c r="AS6177"/>
      <c r="AT6177"/>
      <c r="AU6177"/>
      <c r="AW6177"/>
      <c r="AX6177"/>
      <c r="AY6177"/>
      <c r="BA6177"/>
      <c r="BB6177"/>
      <c r="BC6177"/>
      <c r="BE6177"/>
      <c r="BF6177"/>
      <c r="BG6177"/>
      <c r="BI6177"/>
      <c r="BJ6177"/>
      <c r="BK6177"/>
      <c r="BM6177"/>
      <c r="BN6177"/>
      <c r="BO6177"/>
    </row>
    <row r="6178" spans="1:67">
      <c r="A6178"/>
      <c r="B6178"/>
      <c r="C6178"/>
      <c r="E6178"/>
      <c r="F6178"/>
      <c r="G6178"/>
      <c r="I6178"/>
      <c r="J6178"/>
      <c r="K6178"/>
      <c r="M6178"/>
      <c r="N6178"/>
      <c r="O6178"/>
      <c r="Q6178"/>
      <c r="R6178"/>
      <c r="S6178"/>
      <c r="U6178"/>
      <c r="V6178"/>
      <c r="W6178"/>
      <c r="Y6178"/>
      <c r="Z6178"/>
      <c r="AA6178"/>
      <c r="AC6178"/>
      <c r="AD6178"/>
      <c r="AE6178"/>
      <c r="AG6178"/>
      <c r="AH6178"/>
      <c r="AI6178"/>
      <c r="AK6178"/>
      <c r="AL6178"/>
      <c r="AM6178"/>
      <c r="AO6178"/>
      <c r="AP6178"/>
      <c r="AQ6178"/>
      <c r="AS6178"/>
      <c r="AT6178"/>
      <c r="AU6178"/>
      <c r="AW6178"/>
      <c r="AX6178"/>
      <c r="AY6178"/>
      <c r="BA6178"/>
      <c r="BB6178"/>
      <c r="BC6178"/>
      <c r="BE6178"/>
      <c r="BF6178"/>
      <c r="BG6178"/>
      <c r="BI6178"/>
      <c r="BJ6178"/>
      <c r="BK6178"/>
      <c r="BM6178"/>
      <c r="BN6178"/>
      <c r="BO6178"/>
    </row>
    <row r="6179" spans="1:67">
      <c r="A6179"/>
      <c r="B6179"/>
      <c r="C6179"/>
      <c r="E6179"/>
      <c r="F6179"/>
      <c r="G6179"/>
      <c r="I6179"/>
      <c r="J6179"/>
      <c r="K6179"/>
      <c r="M6179"/>
      <c r="N6179"/>
      <c r="O6179"/>
      <c r="Q6179"/>
      <c r="R6179"/>
      <c r="S6179"/>
      <c r="U6179"/>
      <c r="V6179"/>
      <c r="W6179"/>
      <c r="Y6179"/>
      <c r="Z6179"/>
      <c r="AA6179"/>
      <c r="AC6179"/>
      <c r="AD6179"/>
      <c r="AE6179"/>
      <c r="AG6179"/>
      <c r="AH6179"/>
      <c r="AI6179"/>
      <c r="AK6179"/>
      <c r="AL6179"/>
      <c r="AM6179"/>
      <c r="AO6179"/>
      <c r="AP6179"/>
      <c r="AQ6179"/>
      <c r="AS6179"/>
      <c r="AT6179"/>
      <c r="AU6179"/>
      <c r="AW6179"/>
      <c r="AX6179"/>
      <c r="AY6179"/>
      <c r="BA6179"/>
      <c r="BB6179"/>
      <c r="BC6179"/>
      <c r="BE6179"/>
      <c r="BF6179"/>
      <c r="BG6179"/>
      <c r="BI6179"/>
      <c r="BJ6179"/>
      <c r="BK6179"/>
      <c r="BM6179"/>
      <c r="BN6179"/>
      <c r="BO6179"/>
    </row>
    <row r="6180" spans="1:67">
      <c r="A6180"/>
      <c r="B6180"/>
      <c r="C6180"/>
      <c r="E6180"/>
      <c r="F6180"/>
      <c r="G6180"/>
      <c r="I6180"/>
      <c r="J6180"/>
      <c r="K6180"/>
      <c r="M6180"/>
      <c r="N6180"/>
      <c r="O6180"/>
      <c r="Q6180"/>
      <c r="R6180"/>
      <c r="S6180"/>
      <c r="U6180"/>
      <c r="V6180"/>
      <c r="W6180"/>
      <c r="Y6180"/>
      <c r="Z6180"/>
      <c r="AA6180"/>
      <c r="AC6180"/>
      <c r="AD6180"/>
      <c r="AE6180"/>
      <c r="AG6180"/>
      <c r="AH6180"/>
      <c r="AI6180"/>
      <c r="AK6180"/>
      <c r="AL6180"/>
      <c r="AM6180"/>
      <c r="AO6180"/>
      <c r="AP6180"/>
      <c r="AQ6180"/>
      <c r="AS6180"/>
      <c r="AT6180"/>
      <c r="AU6180"/>
      <c r="AW6180"/>
      <c r="AX6180"/>
      <c r="AY6180"/>
      <c r="BA6180"/>
      <c r="BB6180"/>
      <c r="BC6180"/>
      <c r="BE6180"/>
      <c r="BF6180"/>
      <c r="BG6180"/>
      <c r="BI6180"/>
      <c r="BJ6180"/>
      <c r="BK6180"/>
      <c r="BM6180"/>
      <c r="BN6180"/>
      <c r="BO6180"/>
    </row>
    <row r="6181" spans="1:67">
      <c r="A6181"/>
      <c r="B6181"/>
      <c r="C6181"/>
      <c r="E6181"/>
      <c r="F6181"/>
      <c r="G6181"/>
      <c r="I6181"/>
      <c r="J6181"/>
      <c r="K6181"/>
      <c r="M6181"/>
      <c r="N6181"/>
      <c r="O6181"/>
      <c r="Q6181"/>
      <c r="R6181"/>
      <c r="S6181"/>
      <c r="U6181"/>
      <c r="V6181"/>
      <c r="W6181"/>
      <c r="Y6181"/>
      <c r="Z6181"/>
      <c r="AA6181"/>
      <c r="AC6181"/>
      <c r="AD6181"/>
      <c r="AE6181"/>
      <c r="AG6181"/>
      <c r="AH6181"/>
      <c r="AI6181"/>
      <c r="AK6181"/>
      <c r="AL6181"/>
      <c r="AM6181"/>
      <c r="AO6181"/>
      <c r="AP6181"/>
      <c r="AQ6181"/>
      <c r="AS6181"/>
      <c r="AT6181"/>
      <c r="AU6181"/>
      <c r="AW6181"/>
      <c r="AX6181"/>
      <c r="AY6181"/>
      <c r="BA6181"/>
      <c r="BB6181"/>
      <c r="BC6181"/>
      <c r="BE6181"/>
      <c r="BF6181"/>
      <c r="BG6181"/>
      <c r="BI6181"/>
      <c r="BJ6181"/>
      <c r="BK6181"/>
      <c r="BM6181"/>
      <c r="BN6181"/>
      <c r="BO6181"/>
    </row>
    <row r="6182" spans="1:67">
      <c r="A6182"/>
      <c r="B6182"/>
      <c r="C6182"/>
      <c r="E6182"/>
      <c r="F6182"/>
      <c r="G6182"/>
      <c r="I6182"/>
      <c r="J6182"/>
      <c r="K6182"/>
      <c r="M6182"/>
      <c r="N6182"/>
      <c r="O6182"/>
      <c r="Q6182"/>
      <c r="R6182"/>
      <c r="S6182"/>
      <c r="U6182"/>
      <c r="V6182"/>
      <c r="W6182"/>
      <c r="Y6182"/>
      <c r="Z6182"/>
      <c r="AA6182"/>
      <c r="AC6182"/>
      <c r="AD6182"/>
      <c r="AE6182"/>
      <c r="AG6182"/>
      <c r="AH6182"/>
      <c r="AI6182"/>
      <c r="AK6182"/>
      <c r="AL6182"/>
      <c r="AM6182"/>
      <c r="AO6182"/>
      <c r="AP6182"/>
      <c r="AQ6182"/>
      <c r="AS6182"/>
      <c r="AT6182"/>
      <c r="AU6182"/>
      <c r="AW6182"/>
      <c r="AX6182"/>
      <c r="AY6182"/>
      <c r="BA6182"/>
      <c r="BB6182"/>
      <c r="BC6182"/>
      <c r="BE6182"/>
      <c r="BF6182"/>
      <c r="BG6182"/>
      <c r="BI6182"/>
      <c r="BJ6182"/>
      <c r="BK6182"/>
      <c r="BM6182"/>
      <c r="BN6182"/>
      <c r="BO6182"/>
    </row>
    <row r="6183" spans="1:67">
      <c r="A6183"/>
      <c r="B6183"/>
      <c r="C6183"/>
      <c r="E6183"/>
      <c r="F6183"/>
      <c r="G6183"/>
      <c r="I6183"/>
      <c r="J6183"/>
      <c r="K6183"/>
      <c r="M6183"/>
      <c r="N6183"/>
      <c r="O6183"/>
      <c r="Q6183"/>
      <c r="R6183"/>
      <c r="S6183"/>
      <c r="U6183"/>
      <c r="V6183"/>
      <c r="W6183"/>
      <c r="Y6183"/>
      <c r="Z6183"/>
      <c r="AA6183"/>
      <c r="AC6183"/>
      <c r="AD6183"/>
      <c r="AE6183"/>
      <c r="AG6183"/>
      <c r="AH6183"/>
      <c r="AI6183"/>
      <c r="AK6183"/>
      <c r="AL6183"/>
      <c r="AM6183"/>
      <c r="AO6183"/>
      <c r="AP6183"/>
      <c r="AQ6183"/>
      <c r="AS6183"/>
      <c r="AT6183"/>
      <c r="AU6183"/>
      <c r="AW6183"/>
      <c r="AX6183"/>
      <c r="AY6183"/>
      <c r="BA6183"/>
      <c r="BB6183"/>
      <c r="BC6183"/>
      <c r="BE6183"/>
      <c r="BF6183"/>
      <c r="BG6183"/>
      <c r="BI6183"/>
      <c r="BJ6183"/>
      <c r="BK6183"/>
      <c r="BM6183"/>
      <c r="BN6183"/>
      <c r="BO6183"/>
    </row>
    <row r="6184" spans="1:67">
      <c r="A6184"/>
      <c r="B6184"/>
      <c r="C6184"/>
      <c r="E6184"/>
      <c r="F6184"/>
      <c r="G6184"/>
      <c r="I6184"/>
      <c r="J6184"/>
      <c r="K6184"/>
      <c r="M6184"/>
      <c r="N6184"/>
      <c r="O6184"/>
      <c r="Q6184"/>
      <c r="R6184"/>
      <c r="S6184"/>
      <c r="U6184"/>
      <c r="V6184"/>
      <c r="W6184"/>
      <c r="Y6184"/>
      <c r="Z6184"/>
      <c r="AA6184"/>
      <c r="AC6184"/>
      <c r="AD6184"/>
      <c r="AE6184"/>
      <c r="AG6184"/>
      <c r="AH6184"/>
      <c r="AI6184"/>
      <c r="AK6184"/>
      <c r="AL6184"/>
      <c r="AM6184"/>
      <c r="AO6184"/>
      <c r="AP6184"/>
      <c r="AQ6184"/>
      <c r="AS6184"/>
      <c r="AT6184"/>
      <c r="AU6184"/>
      <c r="AW6184"/>
      <c r="AX6184"/>
      <c r="AY6184"/>
      <c r="BA6184"/>
      <c r="BB6184"/>
      <c r="BC6184"/>
      <c r="BE6184"/>
      <c r="BF6184"/>
      <c r="BG6184"/>
      <c r="BI6184"/>
      <c r="BJ6184"/>
      <c r="BK6184"/>
      <c r="BM6184"/>
      <c r="BN6184"/>
      <c r="BO6184"/>
    </row>
    <row r="6185" spans="1:67">
      <c r="A6185"/>
      <c r="B6185"/>
      <c r="C6185"/>
      <c r="E6185"/>
      <c r="F6185"/>
      <c r="G6185"/>
      <c r="I6185"/>
      <c r="J6185"/>
      <c r="K6185"/>
      <c r="M6185"/>
      <c r="N6185"/>
      <c r="O6185"/>
      <c r="Q6185"/>
      <c r="R6185"/>
      <c r="S6185"/>
      <c r="U6185"/>
      <c r="V6185"/>
      <c r="W6185"/>
      <c r="Y6185"/>
      <c r="Z6185"/>
      <c r="AA6185"/>
      <c r="AC6185"/>
      <c r="AD6185"/>
      <c r="AE6185"/>
      <c r="AG6185"/>
      <c r="AH6185"/>
      <c r="AI6185"/>
      <c r="AK6185"/>
      <c r="AL6185"/>
      <c r="AM6185"/>
      <c r="AO6185"/>
      <c r="AP6185"/>
      <c r="AQ6185"/>
      <c r="AS6185"/>
      <c r="AT6185"/>
      <c r="AU6185"/>
      <c r="AW6185"/>
      <c r="AX6185"/>
      <c r="AY6185"/>
      <c r="BA6185"/>
      <c r="BB6185"/>
      <c r="BC6185"/>
      <c r="BE6185"/>
      <c r="BF6185"/>
      <c r="BG6185"/>
      <c r="BI6185"/>
      <c r="BJ6185"/>
      <c r="BK6185"/>
      <c r="BM6185"/>
      <c r="BN6185"/>
      <c r="BO6185"/>
    </row>
    <row r="6186" spans="1:67">
      <c r="A6186"/>
      <c r="B6186"/>
      <c r="C6186"/>
      <c r="E6186"/>
      <c r="F6186"/>
      <c r="G6186"/>
      <c r="I6186"/>
      <c r="J6186"/>
      <c r="K6186"/>
      <c r="M6186"/>
      <c r="N6186"/>
      <c r="O6186"/>
      <c r="Q6186"/>
      <c r="R6186"/>
      <c r="S6186"/>
      <c r="U6186"/>
      <c r="V6186"/>
      <c r="W6186"/>
      <c r="Y6186"/>
      <c r="Z6186"/>
      <c r="AA6186"/>
      <c r="AC6186"/>
      <c r="AD6186"/>
      <c r="AE6186"/>
      <c r="AG6186"/>
      <c r="AH6186"/>
      <c r="AI6186"/>
      <c r="AK6186"/>
      <c r="AL6186"/>
      <c r="AM6186"/>
      <c r="AO6186"/>
      <c r="AP6186"/>
      <c r="AQ6186"/>
      <c r="AS6186"/>
      <c r="AT6186"/>
      <c r="AU6186"/>
      <c r="AW6186"/>
      <c r="AX6186"/>
      <c r="AY6186"/>
      <c r="BA6186"/>
      <c r="BB6186"/>
      <c r="BC6186"/>
      <c r="BE6186"/>
      <c r="BF6186"/>
      <c r="BG6186"/>
      <c r="BI6186"/>
      <c r="BJ6186"/>
      <c r="BK6186"/>
      <c r="BM6186"/>
      <c r="BN6186"/>
      <c r="BO6186"/>
    </row>
    <row r="6187" spans="1:67">
      <c r="A6187"/>
      <c r="B6187"/>
      <c r="C6187"/>
      <c r="E6187"/>
      <c r="F6187"/>
      <c r="G6187"/>
      <c r="I6187"/>
      <c r="J6187"/>
      <c r="K6187"/>
      <c r="M6187"/>
      <c r="N6187"/>
      <c r="O6187"/>
      <c r="Q6187"/>
      <c r="R6187"/>
      <c r="S6187"/>
      <c r="U6187"/>
      <c r="V6187"/>
      <c r="W6187"/>
      <c r="Y6187"/>
      <c r="Z6187"/>
      <c r="AA6187"/>
      <c r="AC6187"/>
      <c r="AD6187"/>
      <c r="AE6187"/>
      <c r="AG6187"/>
      <c r="AH6187"/>
      <c r="AI6187"/>
      <c r="AK6187"/>
      <c r="AL6187"/>
      <c r="AM6187"/>
      <c r="AO6187"/>
      <c r="AP6187"/>
      <c r="AQ6187"/>
      <c r="AS6187"/>
      <c r="AT6187"/>
      <c r="AU6187"/>
      <c r="AW6187"/>
      <c r="AX6187"/>
      <c r="AY6187"/>
      <c r="BA6187"/>
      <c r="BB6187"/>
      <c r="BC6187"/>
      <c r="BE6187"/>
      <c r="BF6187"/>
      <c r="BG6187"/>
      <c r="BI6187"/>
      <c r="BJ6187"/>
      <c r="BK6187"/>
      <c r="BM6187"/>
      <c r="BN6187"/>
      <c r="BO6187"/>
    </row>
    <row r="6188" spans="1:67">
      <c r="A6188"/>
      <c r="B6188"/>
      <c r="C6188"/>
      <c r="E6188"/>
      <c r="F6188"/>
      <c r="G6188"/>
      <c r="I6188"/>
      <c r="J6188"/>
      <c r="K6188"/>
      <c r="M6188"/>
      <c r="N6188"/>
      <c r="O6188"/>
      <c r="Q6188"/>
      <c r="R6188"/>
      <c r="S6188"/>
      <c r="U6188"/>
      <c r="V6188"/>
      <c r="W6188"/>
      <c r="Y6188"/>
      <c r="Z6188"/>
      <c r="AA6188"/>
      <c r="AC6188"/>
      <c r="AD6188"/>
      <c r="AE6188"/>
      <c r="AG6188"/>
      <c r="AH6188"/>
      <c r="AI6188"/>
      <c r="AK6188"/>
      <c r="AL6188"/>
      <c r="AM6188"/>
      <c r="AO6188"/>
      <c r="AP6188"/>
      <c r="AQ6188"/>
      <c r="AS6188"/>
      <c r="AT6188"/>
      <c r="AU6188"/>
      <c r="AW6188"/>
      <c r="AX6188"/>
      <c r="AY6188"/>
      <c r="BA6188"/>
      <c r="BB6188"/>
      <c r="BC6188"/>
      <c r="BE6188"/>
      <c r="BF6188"/>
      <c r="BG6188"/>
      <c r="BI6188"/>
      <c r="BJ6188"/>
      <c r="BK6188"/>
      <c r="BM6188"/>
      <c r="BN6188"/>
      <c r="BO6188"/>
    </row>
    <row r="6189" spans="1:67">
      <c r="A6189"/>
      <c r="B6189"/>
      <c r="C6189"/>
      <c r="E6189"/>
      <c r="F6189"/>
      <c r="G6189"/>
      <c r="I6189"/>
      <c r="J6189"/>
      <c r="K6189"/>
      <c r="M6189"/>
      <c r="N6189"/>
      <c r="O6189"/>
      <c r="Q6189"/>
      <c r="R6189"/>
      <c r="S6189"/>
      <c r="U6189"/>
      <c r="V6189"/>
      <c r="W6189"/>
      <c r="Y6189"/>
      <c r="Z6189"/>
      <c r="AA6189"/>
      <c r="AC6189"/>
      <c r="AD6189"/>
      <c r="AE6189"/>
      <c r="AG6189"/>
      <c r="AH6189"/>
      <c r="AI6189"/>
      <c r="AK6189"/>
      <c r="AL6189"/>
      <c r="AM6189"/>
      <c r="AO6189"/>
      <c r="AP6189"/>
      <c r="AQ6189"/>
      <c r="AS6189"/>
      <c r="AT6189"/>
      <c r="AU6189"/>
      <c r="AW6189"/>
      <c r="AX6189"/>
      <c r="AY6189"/>
      <c r="BA6189"/>
      <c r="BB6189"/>
      <c r="BC6189"/>
      <c r="BE6189"/>
      <c r="BF6189"/>
      <c r="BG6189"/>
      <c r="BI6189"/>
      <c r="BJ6189"/>
      <c r="BK6189"/>
      <c r="BM6189"/>
      <c r="BN6189"/>
      <c r="BO6189"/>
    </row>
    <row r="6190" spans="1:67">
      <c r="A6190"/>
      <c r="B6190"/>
      <c r="C6190"/>
      <c r="E6190"/>
      <c r="F6190"/>
      <c r="G6190"/>
      <c r="I6190"/>
      <c r="J6190"/>
      <c r="K6190"/>
      <c r="M6190"/>
      <c r="N6190"/>
      <c r="O6190"/>
      <c r="Q6190"/>
      <c r="R6190"/>
      <c r="S6190"/>
      <c r="U6190"/>
      <c r="V6190"/>
      <c r="W6190"/>
      <c r="Y6190"/>
      <c r="Z6190"/>
      <c r="AA6190"/>
      <c r="AC6190"/>
      <c r="AD6190"/>
      <c r="AE6190"/>
      <c r="AG6190"/>
      <c r="AH6190"/>
      <c r="AI6190"/>
      <c r="AK6190"/>
      <c r="AL6190"/>
      <c r="AM6190"/>
      <c r="AO6190"/>
      <c r="AP6190"/>
      <c r="AQ6190"/>
      <c r="AS6190"/>
      <c r="AT6190"/>
      <c r="AU6190"/>
      <c r="AW6190"/>
      <c r="AX6190"/>
      <c r="AY6190"/>
      <c r="BA6190"/>
      <c r="BB6190"/>
      <c r="BC6190"/>
      <c r="BE6190"/>
      <c r="BF6190"/>
      <c r="BG6190"/>
      <c r="BI6190"/>
      <c r="BJ6190"/>
      <c r="BK6190"/>
      <c r="BM6190"/>
      <c r="BN6190"/>
      <c r="BO6190"/>
    </row>
    <row r="6191" spans="1:67">
      <c r="A6191"/>
      <c r="B6191"/>
      <c r="C6191"/>
      <c r="E6191"/>
      <c r="F6191"/>
      <c r="G6191"/>
      <c r="I6191"/>
      <c r="J6191"/>
      <c r="K6191"/>
      <c r="M6191"/>
      <c r="N6191"/>
      <c r="O6191"/>
      <c r="Q6191"/>
      <c r="R6191"/>
      <c r="S6191"/>
      <c r="U6191"/>
      <c r="V6191"/>
      <c r="W6191"/>
      <c r="Y6191"/>
      <c r="Z6191"/>
      <c r="AA6191"/>
      <c r="AC6191"/>
      <c r="AD6191"/>
      <c r="AE6191"/>
      <c r="AG6191"/>
      <c r="AH6191"/>
      <c r="AI6191"/>
      <c r="AK6191"/>
      <c r="AL6191"/>
      <c r="AM6191"/>
      <c r="AO6191"/>
      <c r="AP6191"/>
      <c r="AQ6191"/>
      <c r="AS6191"/>
      <c r="AT6191"/>
      <c r="AU6191"/>
      <c r="AW6191"/>
      <c r="AX6191"/>
      <c r="AY6191"/>
      <c r="BA6191"/>
      <c r="BB6191"/>
      <c r="BC6191"/>
      <c r="BE6191"/>
      <c r="BF6191"/>
      <c r="BG6191"/>
      <c r="BI6191"/>
      <c r="BJ6191"/>
      <c r="BK6191"/>
      <c r="BM6191"/>
      <c r="BN6191"/>
      <c r="BO6191"/>
    </row>
    <row r="6192" spans="1:67">
      <c r="A6192"/>
      <c r="B6192"/>
      <c r="C6192"/>
      <c r="E6192"/>
      <c r="F6192"/>
      <c r="G6192"/>
      <c r="I6192"/>
      <c r="J6192"/>
      <c r="K6192"/>
      <c r="M6192"/>
      <c r="N6192"/>
      <c r="O6192"/>
      <c r="Q6192"/>
      <c r="R6192"/>
      <c r="S6192"/>
      <c r="U6192"/>
      <c r="V6192"/>
      <c r="W6192"/>
      <c r="Y6192"/>
      <c r="Z6192"/>
      <c r="AA6192"/>
      <c r="AC6192"/>
      <c r="AD6192"/>
      <c r="AE6192"/>
      <c r="AG6192"/>
      <c r="AH6192"/>
      <c r="AI6192"/>
      <c r="AK6192"/>
      <c r="AL6192"/>
      <c r="AM6192"/>
      <c r="AO6192"/>
      <c r="AP6192"/>
      <c r="AQ6192"/>
      <c r="AS6192"/>
      <c r="AT6192"/>
      <c r="AU6192"/>
      <c r="AW6192"/>
      <c r="AX6192"/>
      <c r="AY6192"/>
      <c r="BA6192"/>
      <c r="BB6192"/>
      <c r="BC6192"/>
      <c r="BE6192"/>
      <c r="BF6192"/>
      <c r="BG6192"/>
      <c r="BI6192"/>
      <c r="BJ6192"/>
      <c r="BK6192"/>
      <c r="BM6192"/>
      <c r="BN6192"/>
      <c r="BO6192"/>
    </row>
    <row r="6193" spans="1:67">
      <c r="A6193"/>
      <c r="B6193"/>
      <c r="C6193"/>
      <c r="E6193"/>
      <c r="F6193"/>
      <c r="G6193"/>
      <c r="I6193"/>
      <c r="J6193"/>
      <c r="K6193"/>
      <c r="M6193"/>
      <c r="N6193"/>
      <c r="O6193"/>
      <c r="Q6193"/>
      <c r="R6193"/>
      <c r="S6193"/>
      <c r="U6193"/>
      <c r="V6193"/>
      <c r="W6193"/>
      <c r="Y6193"/>
      <c r="Z6193"/>
      <c r="AA6193"/>
      <c r="AC6193"/>
      <c r="AD6193"/>
      <c r="AE6193"/>
      <c r="AG6193"/>
      <c r="AH6193"/>
      <c r="AI6193"/>
      <c r="AK6193"/>
      <c r="AL6193"/>
      <c r="AM6193"/>
      <c r="AO6193"/>
      <c r="AP6193"/>
      <c r="AQ6193"/>
      <c r="AS6193"/>
      <c r="AT6193"/>
      <c r="AU6193"/>
      <c r="AW6193"/>
      <c r="AX6193"/>
      <c r="AY6193"/>
      <c r="BA6193"/>
      <c r="BB6193"/>
      <c r="BC6193"/>
      <c r="BE6193"/>
      <c r="BF6193"/>
      <c r="BG6193"/>
      <c r="BI6193"/>
      <c r="BJ6193"/>
      <c r="BK6193"/>
      <c r="BM6193"/>
      <c r="BN6193"/>
      <c r="BO6193"/>
    </row>
    <row r="6194" spans="1:67">
      <c r="A6194"/>
      <c r="B6194"/>
      <c r="C6194"/>
      <c r="E6194"/>
      <c r="F6194"/>
      <c r="G6194"/>
      <c r="I6194"/>
      <c r="J6194"/>
      <c r="K6194"/>
      <c r="M6194"/>
      <c r="N6194"/>
      <c r="O6194"/>
      <c r="Q6194"/>
      <c r="R6194"/>
      <c r="S6194"/>
      <c r="U6194"/>
      <c r="V6194"/>
      <c r="W6194"/>
      <c r="Y6194"/>
      <c r="Z6194"/>
      <c r="AA6194"/>
      <c r="AC6194"/>
      <c r="AD6194"/>
      <c r="AE6194"/>
      <c r="AG6194"/>
      <c r="AH6194"/>
      <c r="AI6194"/>
      <c r="AK6194"/>
      <c r="AL6194"/>
      <c r="AM6194"/>
      <c r="AO6194"/>
      <c r="AP6194"/>
      <c r="AQ6194"/>
      <c r="AS6194"/>
      <c r="AT6194"/>
      <c r="AU6194"/>
      <c r="AW6194"/>
      <c r="AX6194"/>
      <c r="AY6194"/>
      <c r="BA6194"/>
      <c r="BB6194"/>
      <c r="BC6194"/>
      <c r="BE6194"/>
      <c r="BF6194"/>
      <c r="BG6194"/>
      <c r="BI6194"/>
      <c r="BJ6194"/>
      <c r="BK6194"/>
      <c r="BM6194"/>
      <c r="BN6194"/>
      <c r="BO6194"/>
    </row>
    <row r="6195" spans="1:67">
      <c r="A6195"/>
      <c r="B6195"/>
      <c r="C6195"/>
      <c r="E6195"/>
      <c r="F6195"/>
      <c r="G6195"/>
      <c r="I6195"/>
      <c r="J6195"/>
      <c r="K6195"/>
      <c r="M6195"/>
      <c r="N6195"/>
      <c r="O6195"/>
      <c r="Q6195"/>
      <c r="R6195"/>
      <c r="S6195"/>
      <c r="U6195"/>
      <c r="V6195"/>
      <c r="W6195"/>
      <c r="Y6195"/>
      <c r="Z6195"/>
      <c r="AA6195"/>
      <c r="AC6195"/>
      <c r="AD6195"/>
      <c r="AE6195"/>
      <c r="AG6195"/>
      <c r="AH6195"/>
      <c r="AI6195"/>
      <c r="AK6195"/>
      <c r="AL6195"/>
      <c r="AM6195"/>
      <c r="AO6195"/>
      <c r="AP6195"/>
      <c r="AQ6195"/>
      <c r="AS6195"/>
      <c r="AT6195"/>
      <c r="AU6195"/>
      <c r="AW6195"/>
      <c r="AX6195"/>
      <c r="AY6195"/>
      <c r="BA6195"/>
      <c r="BB6195"/>
      <c r="BC6195"/>
      <c r="BE6195"/>
      <c r="BF6195"/>
      <c r="BG6195"/>
      <c r="BI6195"/>
      <c r="BJ6195"/>
      <c r="BK6195"/>
      <c r="BM6195"/>
      <c r="BN6195"/>
      <c r="BO6195"/>
    </row>
    <row r="6196" spans="1:67">
      <c r="A6196"/>
      <c r="B6196"/>
      <c r="C6196"/>
      <c r="E6196"/>
      <c r="F6196"/>
      <c r="G6196"/>
      <c r="I6196"/>
      <c r="J6196"/>
      <c r="K6196"/>
      <c r="M6196"/>
      <c r="N6196"/>
      <c r="O6196"/>
      <c r="Q6196"/>
      <c r="R6196"/>
      <c r="S6196"/>
      <c r="U6196"/>
      <c r="V6196"/>
      <c r="W6196"/>
      <c r="Y6196"/>
      <c r="Z6196"/>
      <c r="AA6196"/>
      <c r="AC6196"/>
      <c r="AD6196"/>
      <c r="AE6196"/>
      <c r="AG6196"/>
      <c r="AH6196"/>
      <c r="AI6196"/>
      <c r="AK6196"/>
      <c r="AL6196"/>
      <c r="AM6196"/>
      <c r="AO6196"/>
      <c r="AP6196"/>
      <c r="AQ6196"/>
      <c r="AS6196"/>
      <c r="AT6196"/>
      <c r="AU6196"/>
      <c r="AW6196"/>
      <c r="AX6196"/>
      <c r="AY6196"/>
      <c r="BA6196"/>
      <c r="BB6196"/>
      <c r="BC6196"/>
      <c r="BE6196"/>
      <c r="BF6196"/>
      <c r="BG6196"/>
      <c r="BI6196"/>
      <c r="BJ6196"/>
      <c r="BK6196"/>
      <c r="BM6196"/>
      <c r="BN6196"/>
      <c r="BO6196"/>
    </row>
    <row r="6197" spans="1:67">
      <c r="A6197"/>
      <c r="B6197"/>
      <c r="C6197"/>
      <c r="E6197"/>
      <c r="F6197"/>
      <c r="G6197"/>
      <c r="I6197"/>
      <c r="J6197"/>
      <c r="K6197"/>
      <c r="M6197"/>
      <c r="N6197"/>
      <c r="O6197"/>
      <c r="Q6197"/>
      <c r="R6197"/>
      <c r="S6197"/>
      <c r="U6197"/>
      <c r="V6197"/>
      <c r="W6197"/>
      <c r="Y6197"/>
      <c r="Z6197"/>
      <c r="AA6197"/>
      <c r="AC6197"/>
      <c r="AD6197"/>
      <c r="AE6197"/>
      <c r="AG6197"/>
      <c r="AH6197"/>
      <c r="AI6197"/>
      <c r="AK6197"/>
      <c r="AL6197"/>
      <c r="AM6197"/>
      <c r="AO6197"/>
      <c r="AP6197"/>
      <c r="AQ6197"/>
      <c r="AS6197"/>
      <c r="AT6197"/>
      <c r="AU6197"/>
      <c r="AW6197"/>
      <c r="AX6197"/>
      <c r="AY6197"/>
      <c r="BA6197"/>
      <c r="BB6197"/>
      <c r="BC6197"/>
      <c r="BE6197"/>
      <c r="BF6197"/>
      <c r="BG6197"/>
      <c r="BI6197"/>
      <c r="BJ6197"/>
      <c r="BK6197"/>
      <c r="BM6197"/>
      <c r="BN6197"/>
      <c r="BO6197"/>
    </row>
    <row r="6198" spans="1:67">
      <c r="A6198"/>
      <c r="B6198"/>
      <c r="C6198"/>
      <c r="E6198"/>
      <c r="F6198"/>
      <c r="G6198"/>
      <c r="I6198"/>
      <c r="J6198"/>
      <c r="K6198"/>
      <c r="M6198"/>
      <c r="N6198"/>
      <c r="O6198"/>
      <c r="Q6198"/>
      <c r="R6198"/>
      <c r="S6198"/>
      <c r="U6198"/>
      <c r="V6198"/>
      <c r="W6198"/>
      <c r="Y6198"/>
      <c r="Z6198"/>
      <c r="AA6198"/>
      <c r="AC6198"/>
      <c r="AD6198"/>
      <c r="AE6198"/>
      <c r="AG6198"/>
      <c r="AH6198"/>
      <c r="AI6198"/>
      <c r="AK6198"/>
      <c r="AL6198"/>
      <c r="AM6198"/>
      <c r="AO6198"/>
      <c r="AP6198"/>
      <c r="AQ6198"/>
      <c r="AS6198"/>
      <c r="AT6198"/>
      <c r="AU6198"/>
      <c r="AW6198"/>
      <c r="AX6198"/>
      <c r="AY6198"/>
      <c r="BA6198"/>
      <c r="BB6198"/>
      <c r="BC6198"/>
      <c r="BE6198"/>
      <c r="BF6198"/>
      <c r="BG6198"/>
      <c r="BI6198"/>
      <c r="BJ6198"/>
      <c r="BK6198"/>
      <c r="BM6198"/>
      <c r="BN6198"/>
      <c r="BO6198"/>
    </row>
    <row r="6199" spans="1:67">
      <c r="A6199"/>
      <c r="B6199"/>
      <c r="C6199"/>
      <c r="E6199"/>
      <c r="F6199"/>
      <c r="G6199"/>
      <c r="I6199"/>
      <c r="J6199"/>
      <c r="K6199"/>
      <c r="M6199"/>
      <c r="N6199"/>
      <c r="O6199"/>
      <c r="Q6199"/>
      <c r="R6199"/>
      <c r="S6199"/>
      <c r="U6199"/>
      <c r="V6199"/>
      <c r="W6199"/>
      <c r="Y6199"/>
      <c r="Z6199"/>
      <c r="AA6199"/>
      <c r="AC6199"/>
      <c r="AD6199"/>
      <c r="AE6199"/>
      <c r="AG6199"/>
      <c r="AH6199"/>
      <c r="AI6199"/>
      <c r="AK6199"/>
      <c r="AL6199"/>
      <c r="AM6199"/>
      <c r="AO6199"/>
      <c r="AP6199"/>
      <c r="AQ6199"/>
      <c r="AS6199"/>
      <c r="AT6199"/>
      <c r="AU6199"/>
      <c r="AW6199"/>
      <c r="AX6199"/>
      <c r="AY6199"/>
      <c r="BA6199"/>
      <c r="BB6199"/>
      <c r="BC6199"/>
      <c r="BE6199"/>
      <c r="BF6199"/>
      <c r="BG6199"/>
      <c r="BI6199"/>
      <c r="BJ6199"/>
      <c r="BK6199"/>
      <c r="BM6199"/>
      <c r="BN6199"/>
      <c r="BO6199"/>
    </row>
    <row r="6200" spans="1:67">
      <c r="A6200"/>
      <c r="B6200"/>
      <c r="C6200"/>
      <c r="E6200"/>
      <c r="F6200"/>
      <c r="G6200"/>
      <c r="I6200"/>
      <c r="J6200"/>
      <c r="K6200"/>
      <c r="M6200"/>
      <c r="N6200"/>
      <c r="O6200"/>
      <c r="Q6200"/>
      <c r="R6200"/>
      <c r="S6200"/>
      <c r="U6200"/>
      <c r="V6200"/>
      <c r="W6200"/>
      <c r="Y6200"/>
      <c r="Z6200"/>
      <c r="AA6200"/>
      <c r="AC6200"/>
      <c r="AD6200"/>
      <c r="AE6200"/>
      <c r="AG6200"/>
      <c r="AH6200"/>
      <c r="AI6200"/>
      <c r="AK6200"/>
      <c r="AL6200"/>
      <c r="AM6200"/>
      <c r="AO6200"/>
      <c r="AP6200"/>
      <c r="AQ6200"/>
      <c r="AS6200"/>
      <c r="AT6200"/>
      <c r="AU6200"/>
      <c r="AW6200"/>
      <c r="AX6200"/>
      <c r="AY6200"/>
      <c r="BA6200"/>
      <c r="BB6200"/>
      <c r="BC6200"/>
      <c r="BE6200"/>
      <c r="BF6200"/>
      <c r="BG6200"/>
      <c r="BI6200"/>
      <c r="BJ6200"/>
      <c r="BK6200"/>
      <c r="BM6200"/>
      <c r="BN6200"/>
      <c r="BO6200"/>
    </row>
    <row r="6201" spans="1:67">
      <c r="A6201"/>
      <c r="B6201"/>
      <c r="C6201"/>
      <c r="E6201"/>
      <c r="F6201"/>
      <c r="G6201"/>
      <c r="I6201"/>
      <c r="J6201"/>
      <c r="K6201"/>
      <c r="M6201"/>
      <c r="N6201"/>
      <c r="O6201"/>
      <c r="Q6201"/>
      <c r="R6201"/>
      <c r="S6201"/>
      <c r="U6201"/>
      <c r="V6201"/>
      <c r="W6201"/>
      <c r="Y6201"/>
      <c r="Z6201"/>
      <c r="AA6201"/>
      <c r="AC6201"/>
      <c r="AD6201"/>
      <c r="AE6201"/>
      <c r="AG6201"/>
      <c r="AH6201"/>
      <c r="AI6201"/>
      <c r="AK6201"/>
      <c r="AL6201"/>
      <c r="AM6201"/>
      <c r="AO6201"/>
      <c r="AP6201"/>
      <c r="AQ6201"/>
      <c r="AS6201"/>
      <c r="AT6201"/>
      <c r="AU6201"/>
      <c r="AW6201"/>
      <c r="AX6201"/>
      <c r="AY6201"/>
      <c r="BA6201"/>
      <c r="BB6201"/>
      <c r="BC6201"/>
      <c r="BE6201"/>
      <c r="BF6201"/>
      <c r="BG6201"/>
      <c r="BI6201"/>
      <c r="BJ6201"/>
      <c r="BK6201"/>
      <c r="BM6201"/>
      <c r="BN6201"/>
      <c r="BO6201"/>
    </row>
    <row r="6202" spans="1:67">
      <c r="A6202"/>
      <c r="B6202"/>
      <c r="C6202"/>
      <c r="E6202"/>
      <c r="F6202"/>
      <c r="G6202"/>
      <c r="I6202"/>
      <c r="J6202"/>
      <c r="K6202"/>
      <c r="M6202"/>
      <c r="N6202"/>
      <c r="O6202"/>
      <c r="Q6202"/>
      <c r="R6202"/>
      <c r="S6202"/>
      <c r="U6202"/>
      <c r="V6202"/>
      <c r="W6202"/>
      <c r="Y6202"/>
      <c r="Z6202"/>
      <c r="AA6202"/>
      <c r="AC6202"/>
      <c r="AD6202"/>
      <c r="AE6202"/>
      <c r="AG6202"/>
      <c r="AH6202"/>
      <c r="AI6202"/>
      <c r="AK6202"/>
      <c r="AL6202"/>
      <c r="AM6202"/>
      <c r="AO6202"/>
      <c r="AP6202"/>
      <c r="AQ6202"/>
      <c r="AS6202"/>
      <c r="AT6202"/>
      <c r="AU6202"/>
      <c r="AW6202"/>
      <c r="AX6202"/>
      <c r="AY6202"/>
      <c r="BA6202"/>
      <c r="BB6202"/>
      <c r="BC6202"/>
      <c r="BE6202"/>
      <c r="BF6202"/>
      <c r="BG6202"/>
      <c r="BI6202"/>
      <c r="BJ6202"/>
      <c r="BK6202"/>
      <c r="BM6202"/>
      <c r="BN6202"/>
      <c r="BO6202"/>
    </row>
    <row r="6203" spans="1:67">
      <c r="A6203"/>
      <c r="B6203"/>
      <c r="C6203"/>
      <c r="E6203"/>
      <c r="F6203"/>
      <c r="G6203"/>
      <c r="I6203"/>
      <c r="J6203"/>
      <c r="K6203"/>
      <c r="M6203"/>
      <c r="N6203"/>
      <c r="O6203"/>
      <c r="Q6203"/>
      <c r="R6203"/>
      <c r="S6203"/>
      <c r="U6203"/>
      <c r="V6203"/>
      <c r="W6203"/>
      <c r="Y6203"/>
      <c r="Z6203"/>
      <c r="AA6203"/>
      <c r="AC6203"/>
      <c r="AD6203"/>
      <c r="AE6203"/>
      <c r="AG6203"/>
      <c r="AH6203"/>
      <c r="AI6203"/>
      <c r="AK6203"/>
      <c r="AL6203"/>
      <c r="AM6203"/>
      <c r="AO6203"/>
      <c r="AP6203"/>
      <c r="AQ6203"/>
      <c r="AS6203"/>
      <c r="AT6203"/>
      <c r="AU6203"/>
      <c r="AW6203"/>
      <c r="AX6203"/>
      <c r="AY6203"/>
      <c r="BA6203"/>
      <c r="BB6203"/>
      <c r="BC6203"/>
      <c r="BE6203"/>
      <c r="BF6203"/>
      <c r="BG6203"/>
      <c r="BI6203"/>
      <c r="BJ6203"/>
      <c r="BK6203"/>
      <c r="BM6203"/>
      <c r="BN6203"/>
      <c r="BO6203"/>
    </row>
    <row r="6204" spans="1:67">
      <c r="A6204"/>
      <c r="B6204"/>
      <c r="C6204"/>
      <c r="E6204"/>
      <c r="F6204"/>
      <c r="G6204"/>
      <c r="I6204"/>
      <c r="J6204"/>
      <c r="K6204"/>
      <c r="M6204"/>
      <c r="N6204"/>
      <c r="O6204"/>
      <c r="Q6204"/>
      <c r="R6204"/>
      <c r="S6204"/>
      <c r="U6204"/>
      <c r="V6204"/>
      <c r="W6204"/>
      <c r="Y6204"/>
      <c r="Z6204"/>
      <c r="AA6204"/>
      <c r="AC6204"/>
      <c r="AD6204"/>
      <c r="AE6204"/>
      <c r="AG6204"/>
      <c r="AH6204"/>
      <c r="AI6204"/>
      <c r="AK6204"/>
      <c r="AL6204"/>
      <c r="AM6204"/>
      <c r="AO6204"/>
      <c r="AP6204"/>
      <c r="AQ6204"/>
      <c r="AS6204"/>
      <c r="AT6204"/>
      <c r="AU6204"/>
      <c r="AW6204"/>
      <c r="AX6204"/>
      <c r="AY6204"/>
      <c r="BA6204"/>
      <c r="BB6204"/>
      <c r="BC6204"/>
      <c r="BE6204"/>
      <c r="BF6204"/>
      <c r="BG6204"/>
      <c r="BI6204"/>
      <c r="BJ6204"/>
      <c r="BK6204"/>
      <c r="BM6204"/>
      <c r="BN6204"/>
      <c r="BO6204"/>
    </row>
    <row r="6205" spans="1:67">
      <c r="A6205"/>
      <c r="B6205"/>
      <c r="C6205"/>
      <c r="E6205"/>
      <c r="F6205"/>
      <c r="G6205"/>
      <c r="I6205"/>
      <c r="J6205"/>
      <c r="K6205"/>
      <c r="M6205"/>
      <c r="N6205"/>
      <c r="O6205"/>
      <c r="Q6205"/>
      <c r="R6205"/>
      <c r="S6205"/>
      <c r="U6205"/>
      <c r="V6205"/>
      <c r="W6205"/>
      <c r="Y6205"/>
      <c r="Z6205"/>
      <c r="AA6205"/>
      <c r="AC6205"/>
      <c r="AD6205"/>
      <c r="AE6205"/>
      <c r="AG6205"/>
      <c r="AH6205"/>
      <c r="AI6205"/>
      <c r="AK6205"/>
      <c r="AL6205"/>
      <c r="AM6205"/>
      <c r="AO6205"/>
      <c r="AP6205"/>
      <c r="AQ6205"/>
      <c r="AS6205"/>
      <c r="AT6205"/>
      <c r="AU6205"/>
      <c r="AW6205"/>
      <c r="AX6205"/>
      <c r="AY6205"/>
      <c r="BA6205"/>
      <c r="BB6205"/>
      <c r="BC6205"/>
      <c r="BE6205"/>
      <c r="BF6205"/>
      <c r="BG6205"/>
      <c r="BI6205"/>
      <c r="BJ6205"/>
      <c r="BK6205"/>
      <c r="BM6205"/>
      <c r="BN6205"/>
      <c r="BO6205"/>
    </row>
    <row r="6206" spans="1:67">
      <c r="A6206"/>
      <c r="B6206"/>
      <c r="C6206"/>
      <c r="E6206"/>
      <c r="F6206"/>
      <c r="G6206"/>
      <c r="I6206"/>
      <c r="J6206"/>
      <c r="K6206"/>
      <c r="M6206"/>
      <c r="N6206"/>
      <c r="O6206"/>
      <c r="Q6206"/>
      <c r="R6206"/>
      <c r="S6206"/>
      <c r="U6206"/>
      <c r="V6206"/>
      <c r="W6206"/>
      <c r="Y6206"/>
      <c r="Z6206"/>
      <c r="AA6206"/>
      <c r="AC6206"/>
      <c r="AD6206"/>
      <c r="AE6206"/>
      <c r="AG6206"/>
      <c r="AH6206"/>
      <c r="AI6206"/>
      <c r="AK6206"/>
      <c r="AL6206"/>
      <c r="AM6206"/>
      <c r="AO6206"/>
      <c r="AP6206"/>
      <c r="AQ6206"/>
      <c r="AS6206"/>
      <c r="AT6206"/>
      <c r="AU6206"/>
      <c r="AW6206"/>
      <c r="AX6206"/>
      <c r="AY6206"/>
      <c r="BA6206"/>
      <c r="BB6206"/>
      <c r="BC6206"/>
      <c r="BE6206"/>
      <c r="BF6206"/>
      <c r="BG6206"/>
      <c r="BI6206"/>
      <c r="BJ6206"/>
      <c r="BK6206"/>
      <c r="BM6206"/>
      <c r="BN6206"/>
      <c r="BO6206"/>
    </row>
    <row r="6207" spans="1:67">
      <c r="A6207"/>
      <c r="B6207"/>
      <c r="C6207"/>
      <c r="E6207"/>
      <c r="F6207"/>
      <c r="G6207"/>
      <c r="I6207"/>
      <c r="J6207"/>
      <c r="K6207"/>
      <c r="M6207"/>
      <c r="N6207"/>
      <c r="O6207"/>
      <c r="Q6207"/>
      <c r="R6207"/>
      <c r="S6207"/>
      <c r="U6207"/>
      <c r="V6207"/>
      <c r="W6207"/>
      <c r="Y6207"/>
      <c r="Z6207"/>
      <c r="AA6207"/>
      <c r="AC6207"/>
      <c r="AD6207"/>
      <c r="AE6207"/>
      <c r="AG6207"/>
      <c r="AH6207"/>
      <c r="AI6207"/>
      <c r="AK6207"/>
      <c r="AL6207"/>
      <c r="AM6207"/>
      <c r="AO6207"/>
      <c r="AP6207"/>
      <c r="AQ6207"/>
      <c r="AS6207"/>
      <c r="AT6207"/>
      <c r="AU6207"/>
      <c r="AW6207"/>
      <c r="AX6207"/>
      <c r="AY6207"/>
      <c r="BA6207"/>
      <c r="BB6207"/>
      <c r="BC6207"/>
      <c r="BE6207"/>
      <c r="BF6207"/>
      <c r="BG6207"/>
      <c r="BI6207"/>
      <c r="BJ6207"/>
      <c r="BK6207"/>
      <c r="BM6207"/>
      <c r="BN6207"/>
      <c r="BO6207"/>
    </row>
    <row r="6208" spans="1:67">
      <c r="A6208"/>
      <c r="B6208"/>
      <c r="C6208"/>
      <c r="E6208"/>
      <c r="F6208"/>
      <c r="G6208"/>
      <c r="I6208"/>
      <c r="J6208"/>
      <c r="K6208"/>
      <c r="M6208"/>
      <c r="N6208"/>
      <c r="O6208"/>
      <c r="Q6208"/>
      <c r="R6208"/>
      <c r="S6208"/>
      <c r="U6208"/>
      <c r="V6208"/>
      <c r="W6208"/>
      <c r="Y6208"/>
      <c r="Z6208"/>
      <c r="AA6208"/>
      <c r="AC6208"/>
      <c r="AD6208"/>
      <c r="AE6208"/>
      <c r="AG6208"/>
      <c r="AH6208"/>
      <c r="AI6208"/>
      <c r="AK6208"/>
      <c r="AL6208"/>
      <c r="AM6208"/>
      <c r="AO6208"/>
      <c r="AP6208"/>
      <c r="AQ6208"/>
      <c r="AS6208"/>
      <c r="AT6208"/>
      <c r="AU6208"/>
      <c r="AW6208"/>
      <c r="AX6208"/>
      <c r="AY6208"/>
      <c r="BA6208"/>
      <c r="BB6208"/>
      <c r="BC6208"/>
      <c r="BE6208"/>
      <c r="BF6208"/>
      <c r="BG6208"/>
      <c r="BI6208"/>
      <c r="BJ6208"/>
      <c r="BK6208"/>
      <c r="BM6208"/>
      <c r="BN6208"/>
      <c r="BO6208"/>
    </row>
    <row r="6209" spans="1:67">
      <c r="A6209"/>
      <c r="B6209"/>
      <c r="C6209"/>
      <c r="E6209"/>
      <c r="F6209"/>
      <c r="G6209"/>
      <c r="I6209"/>
      <c r="J6209"/>
      <c r="K6209"/>
      <c r="M6209"/>
      <c r="N6209"/>
      <c r="O6209"/>
      <c r="Q6209"/>
      <c r="R6209"/>
      <c r="S6209"/>
      <c r="U6209"/>
      <c r="V6209"/>
      <c r="W6209"/>
      <c r="Y6209"/>
      <c r="Z6209"/>
      <c r="AA6209"/>
      <c r="AC6209"/>
      <c r="AD6209"/>
      <c r="AE6209"/>
      <c r="AG6209"/>
      <c r="AH6209"/>
      <c r="AI6209"/>
      <c r="AK6209"/>
      <c r="AL6209"/>
      <c r="AM6209"/>
      <c r="AO6209"/>
      <c r="AP6209"/>
      <c r="AQ6209"/>
      <c r="AS6209"/>
      <c r="AT6209"/>
      <c r="AU6209"/>
      <c r="AW6209"/>
      <c r="AX6209"/>
      <c r="AY6209"/>
      <c r="BA6209"/>
      <c r="BB6209"/>
      <c r="BC6209"/>
      <c r="BE6209"/>
      <c r="BF6209"/>
      <c r="BG6209"/>
      <c r="BI6209"/>
      <c r="BJ6209"/>
      <c r="BK6209"/>
      <c r="BM6209"/>
      <c r="BN6209"/>
      <c r="BO6209"/>
    </row>
    <row r="6210" spans="1:67">
      <c r="A6210"/>
      <c r="B6210"/>
      <c r="C6210"/>
      <c r="E6210"/>
      <c r="F6210"/>
      <c r="G6210"/>
      <c r="I6210"/>
      <c r="J6210"/>
      <c r="K6210"/>
      <c r="M6210"/>
      <c r="N6210"/>
      <c r="O6210"/>
      <c r="Q6210"/>
      <c r="R6210"/>
      <c r="S6210"/>
      <c r="U6210"/>
      <c r="V6210"/>
      <c r="W6210"/>
      <c r="Y6210"/>
      <c r="Z6210"/>
      <c r="AA6210"/>
      <c r="AC6210"/>
      <c r="AD6210"/>
      <c r="AE6210"/>
      <c r="AG6210"/>
      <c r="AH6210"/>
      <c r="AI6210"/>
      <c r="AK6210"/>
      <c r="AL6210"/>
      <c r="AM6210"/>
      <c r="AO6210"/>
      <c r="AP6210"/>
      <c r="AQ6210"/>
      <c r="AS6210"/>
      <c r="AT6210"/>
      <c r="AU6210"/>
      <c r="AW6210"/>
      <c r="AX6210"/>
      <c r="AY6210"/>
      <c r="BA6210"/>
      <c r="BB6210"/>
      <c r="BC6210"/>
      <c r="BE6210"/>
      <c r="BF6210"/>
      <c r="BG6210"/>
      <c r="BI6210"/>
      <c r="BJ6210"/>
      <c r="BK6210"/>
      <c r="BM6210"/>
      <c r="BN6210"/>
      <c r="BO6210"/>
    </row>
    <row r="6211" spans="1:67">
      <c r="A6211"/>
      <c r="B6211"/>
      <c r="C6211"/>
      <c r="E6211"/>
      <c r="F6211"/>
      <c r="G6211"/>
      <c r="I6211"/>
      <c r="J6211"/>
      <c r="K6211"/>
      <c r="M6211"/>
      <c r="N6211"/>
      <c r="O6211"/>
      <c r="Q6211"/>
      <c r="R6211"/>
      <c r="S6211"/>
      <c r="U6211"/>
      <c r="V6211"/>
      <c r="W6211"/>
      <c r="Y6211"/>
      <c r="Z6211"/>
      <c r="AA6211"/>
      <c r="AC6211"/>
      <c r="AD6211"/>
      <c r="AE6211"/>
      <c r="AG6211"/>
      <c r="AH6211"/>
      <c r="AI6211"/>
      <c r="AK6211"/>
      <c r="AL6211"/>
      <c r="AM6211"/>
      <c r="AO6211"/>
      <c r="AP6211"/>
      <c r="AQ6211"/>
      <c r="AS6211"/>
      <c r="AT6211"/>
      <c r="AU6211"/>
      <c r="AW6211"/>
      <c r="AX6211"/>
      <c r="AY6211"/>
      <c r="BA6211"/>
      <c r="BB6211"/>
      <c r="BC6211"/>
      <c r="BE6211"/>
      <c r="BF6211"/>
      <c r="BG6211"/>
      <c r="BI6211"/>
      <c r="BJ6211"/>
      <c r="BK6211"/>
      <c r="BM6211"/>
      <c r="BN6211"/>
      <c r="BO6211"/>
    </row>
    <row r="6212" spans="1:67">
      <c r="A6212"/>
      <c r="B6212"/>
      <c r="C6212"/>
      <c r="E6212"/>
      <c r="F6212"/>
      <c r="G6212"/>
      <c r="I6212"/>
      <c r="J6212"/>
      <c r="K6212"/>
      <c r="M6212"/>
      <c r="N6212"/>
      <c r="O6212"/>
      <c r="Q6212"/>
      <c r="R6212"/>
      <c r="S6212"/>
      <c r="U6212"/>
      <c r="V6212"/>
      <c r="W6212"/>
      <c r="Y6212"/>
      <c r="Z6212"/>
      <c r="AA6212"/>
      <c r="AC6212"/>
      <c r="AD6212"/>
      <c r="AE6212"/>
      <c r="AG6212"/>
      <c r="AH6212"/>
      <c r="AI6212"/>
      <c r="AK6212"/>
      <c r="AL6212"/>
      <c r="AM6212"/>
      <c r="AO6212"/>
      <c r="AP6212"/>
      <c r="AQ6212"/>
      <c r="AS6212"/>
      <c r="AT6212"/>
      <c r="AU6212"/>
      <c r="AW6212"/>
      <c r="AX6212"/>
      <c r="AY6212"/>
      <c r="BA6212"/>
      <c r="BB6212"/>
      <c r="BC6212"/>
      <c r="BE6212"/>
      <c r="BF6212"/>
      <c r="BG6212"/>
      <c r="BI6212"/>
      <c r="BJ6212"/>
      <c r="BK6212"/>
      <c r="BM6212"/>
      <c r="BN6212"/>
      <c r="BO6212"/>
    </row>
    <row r="6213" spans="1:67">
      <c r="A6213"/>
      <c r="B6213"/>
      <c r="C6213"/>
      <c r="E6213"/>
      <c r="F6213"/>
      <c r="G6213"/>
      <c r="I6213"/>
      <c r="J6213"/>
      <c r="K6213"/>
      <c r="M6213"/>
      <c r="N6213"/>
      <c r="O6213"/>
      <c r="Q6213"/>
      <c r="R6213"/>
      <c r="S6213"/>
      <c r="U6213"/>
      <c r="V6213"/>
      <c r="W6213"/>
      <c r="Y6213"/>
      <c r="Z6213"/>
      <c r="AA6213"/>
      <c r="AC6213"/>
      <c r="AD6213"/>
      <c r="AE6213"/>
      <c r="AG6213"/>
      <c r="AH6213"/>
      <c r="AI6213"/>
      <c r="AK6213"/>
      <c r="AL6213"/>
      <c r="AM6213"/>
      <c r="AO6213"/>
      <c r="AP6213"/>
      <c r="AQ6213"/>
      <c r="AS6213"/>
      <c r="AT6213"/>
      <c r="AU6213"/>
      <c r="AW6213"/>
      <c r="AX6213"/>
      <c r="AY6213"/>
      <c r="BA6213"/>
      <c r="BB6213"/>
      <c r="BC6213"/>
      <c r="BE6213"/>
      <c r="BF6213"/>
      <c r="BG6213"/>
      <c r="BI6213"/>
      <c r="BJ6213"/>
      <c r="BK6213"/>
      <c r="BM6213"/>
      <c r="BN6213"/>
      <c r="BO6213"/>
    </row>
    <row r="6214" spans="1:67">
      <c r="A6214"/>
      <c r="B6214"/>
      <c r="C6214"/>
      <c r="E6214"/>
      <c r="F6214"/>
      <c r="G6214"/>
      <c r="I6214"/>
      <c r="J6214"/>
      <c r="K6214"/>
      <c r="M6214"/>
      <c r="N6214"/>
      <c r="O6214"/>
      <c r="Q6214"/>
      <c r="R6214"/>
      <c r="S6214"/>
      <c r="U6214"/>
      <c r="V6214"/>
      <c r="W6214"/>
      <c r="Y6214"/>
      <c r="Z6214"/>
      <c r="AA6214"/>
      <c r="AC6214"/>
      <c r="AD6214"/>
      <c r="AE6214"/>
      <c r="AG6214"/>
      <c r="AH6214"/>
      <c r="AI6214"/>
      <c r="AK6214"/>
      <c r="AL6214"/>
      <c r="AM6214"/>
      <c r="AO6214"/>
      <c r="AP6214"/>
      <c r="AQ6214"/>
      <c r="AS6214"/>
      <c r="AT6214"/>
      <c r="AU6214"/>
      <c r="AW6214"/>
      <c r="AX6214"/>
      <c r="AY6214"/>
      <c r="BA6214"/>
      <c r="BB6214"/>
      <c r="BC6214"/>
      <c r="BE6214"/>
      <c r="BF6214"/>
      <c r="BG6214"/>
      <c r="BI6214"/>
      <c r="BJ6214"/>
      <c r="BK6214"/>
      <c r="BM6214"/>
      <c r="BN6214"/>
      <c r="BO6214"/>
    </row>
    <row r="6215" spans="1:67">
      <c r="A6215"/>
      <c r="B6215"/>
      <c r="C6215"/>
      <c r="E6215"/>
      <c r="F6215"/>
      <c r="G6215"/>
      <c r="I6215"/>
      <c r="J6215"/>
      <c r="K6215"/>
      <c r="M6215"/>
      <c r="N6215"/>
      <c r="O6215"/>
      <c r="Q6215"/>
      <c r="R6215"/>
      <c r="S6215"/>
      <c r="U6215"/>
      <c r="V6215"/>
      <c r="W6215"/>
      <c r="Y6215"/>
      <c r="Z6215"/>
      <c r="AA6215"/>
      <c r="AC6215"/>
      <c r="AD6215"/>
      <c r="AE6215"/>
      <c r="AG6215"/>
      <c r="AH6215"/>
      <c r="AI6215"/>
      <c r="AK6215"/>
      <c r="AL6215"/>
      <c r="AM6215"/>
      <c r="AO6215"/>
      <c r="AP6215"/>
      <c r="AQ6215"/>
      <c r="AS6215"/>
      <c r="AT6215"/>
      <c r="AU6215"/>
      <c r="AW6215"/>
      <c r="AX6215"/>
      <c r="AY6215"/>
      <c r="BA6215"/>
      <c r="BB6215"/>
      <c r="BC6215"/>
      <c r="BE6215"/>
      <c r="BF6215"/>
      <c r="BG6215"/>
      <c r="BI6215"/>
      <c r="BJ6215"/>
      <c r="BK6215"/>
      <c r="BM6215"/>
      <c r="BN6215"/>
      <c r="BO6215"/>
    </row>
    <row r="6216" spans="1:67">
      <c r="A6216"/>
      <c r="B6216"/>
      <c r="C6216"/>
      <c r="E6216"/>
      <c r="F6216"/>
      <c r="G6216"/>
      <c r="I6216"/>
      <c r="J6216"/>
      <c r="K6216"/>
      <c r="M6216"/>
      <c r="N6216"/>
      <c r="O6216"/>
      <c r="Q6216"/>
      <c r="R6216"/>
      <c r="S6216"/>
      <c r="U6216"/>
      <c r="V6216"/>
      <c r="W6216"/>
      <c r="Y6216"/>
      <c r="Z6216"/>
      <c r="AA6216"/>
      <c r="AC6216"/>
      <c r="AD6216"/>
      <c r="AE6216"/>
      <c r="AG6216"/>
      <c r="AH6216"/>
      <c r="AI6216"/>
      <c r="AK6216"/>
      <c r="AL6216"/>
      <c r="AM6216"/>
      <c r="AO6216"/>
      <c r="AP6216"/>
      <c r="AQ6216"/>
      <c r="AS6216"/>
      <c r="AT6216"/>
      <c r="AU6216"/>
      <c r="AW6216"/>
      <c r="AX6216"/>
      <c r="AY6216"/>
      <c r="BA6216"/>
      <c r="BB6216"/>
      <c r="BC6216"/>
      <c r="BE6216"/>
      <c r="BF6216"/>
      <c r="BG6216"/>
      <c r="BI6216"/>
      <c r="BJ6216"/>
      <c r="BK6216"/>
      <c r="BM6216"/>
      <c r="BN6216"/>
      <c r="BO6216"/>
    </row>
    <row r="6217" spans="1:67">
      <c r="A6217"/>
      <c r="B6217"/>
      <c r="C6217"/>
      <c r="E6217"/>
      <c r="F6217"/>
      <c r="G6217"/>
      <c r="I6217"/>
      <c r="J6217"/>
      <c r="K6217"/>
      <c r="M6217"/>
      <c r="N6217"/>
      <c r="O6217"/>
      <c r="Q6217"/>
      <c r="R6217"/>
      <c r="S6217"/>
      <c r="U6217"/>
      <c r="V6217"/>
      <c r="W6217"/>
      <c r="Y6217"/>
      <c r="Z6217"/>
      <c r="AA6217"/>
      <c r="AC6217"/>
      <c r="AD6217"/>
      <c r="AE6217"/>
      <c r="AG6217"/>
      <c r="AH6217"/>
      <c r="AI6217"/>
      <c r="AK6217"/>
      <c r="AL6217"/>
      <c r="AM6217"/>
      <c r="AO6217"/>
      <c r="AP6217"/>
      <c r="AQ6217"/>
      <c r="AS6217"/>
      <c r="AT6217"/>
      <c r="AU6217"/>
      <c r="AW6217"/>
      <c r="AX6217"/>
      <c r="AY6217"/>
      <c r="BA6217"/>
      <c r="BB6217"/>
      <c r="BC6217"/>
      <c r="BE6217"/>
      <c r="BF6217"/>
      <c r="BG6217"/>
      <c r="BI6217"/>
      <c r="BJ6217"/>
      <c r="BK6217"/>
      <c r="BM6217"/>
      <c r="BN6217"/>
      <c r="BO6217"/>
    </row>
    <row r="6218" spans="1:67">
      <c r="A6218"/>
      <c r="B6218"/>
      <c r="C6218"/>
      <c r="E6218"/>
      <c r="F6218"/>
      <c r="G6218"/>
      <c r="I6218"/>
      <c r="J6218"/>
      <c r="K6218"/>
      <c r="M6218"/>
      <c r="N6218"/>
      <c r="O6218"/>
      <c r="Q6218"/>
      <c r="R6218"/>
      <c r="S6218"/>
      <c r="U6218"/>
      <c r="V6218"/>
      <c r="W6218"/>
      <c r="Y6218"/>
      <c r="Z6218"/>
      <c r="AA6218"/>
      <c r="AC6218"/>
      <c r="AD6218"/>
      <c r="AE6218"/>
      <c r="AG6218"/>
      <c r="AH6218"/>
      <c r="AI6218"/>
      <c r="AK6218"/>
      <c r="AL6218"/>
      <c r="AM6218"/>
      <c r="AO6218"/>
      <c r="AP6218"/>
      <c r="AQ6218"/>
      <c r="AS6218"/>
      <c r="AT6218"/>
      <c r="AU6218"/>
      <c r="AW6218"/>
      <c r="AX6218"/>
      <c r="AY6218"/>
      <c r="BA6218"/>
      <c r="BB6218"/>
      <c r="BC6218"/>
      <c r="BE6218"/>
      <c r="BF6218"/>
      <c r="BG6218"/>
      <c r="BI6218"/>
      <c r="BJ6218"/>
      <c r="BK6218"/>
      <c r="BM6218"/>
      <c r="BN6218"/>
      <c r="BO6218"/>
    </row>
    <row r="6219" spans="1:67">
      <c r="A6219"/>
      <c r="B6219"/>
      <c r="C6219"/>
      <c r="E6219"/>
      <c r="F6219"/>
      <c r="G6219"/>
      <c r="I6219"/>
      <c r="J6219"/>
      <c r="K6219"/>
      <c r="M6219"/>
      <c r="N6219"/>
      <c r="O6219"/>
      <c r="Q6219"/>
      <c r="R6219"/>
      <c r="S6219"/>
      <c r="U6219"/>
      <c r="V6219"/>
      <c r="W6219"/>
      <c r="Y6219"/>
      <c r="Z6219"/>
      <c r="AA6219"/>
      <c r="AC6219"/>
      <c r="AD6219"/>
      <c r="AE6219"/>
      <c r="AG6219"/>
      <c r="AH6219"/>
      <c r="AI6219"/>
      <c r="AK6219"/>
      <c r="AL6219"/>
      <c r="AM6219"/>
      <c r="AO6219"/>
      <c r="AP6219"/>
      <c r="AQ6219"/>
      <c r="AS6219"/>
      <c r="AT6219"/>
      <c r="AU6219"/>
      <c r="AW6219"/>
      <c r="AX6219"/>
      <c r="AY6219"/>
      <c r="BA6219"/>
      <c r="BB6219"/>
      <c r="BC6219"/>
      <c r="BE6219"/>
      <c r="BF6219"/>
      <c r="BG6219"/>
      <c r="BI6219"/>
      <c r="BJ6219"/>
      <c r="BK6219"/>
      <c r="BM6219"/>
      <c r="BN6219"/>
      <c r="BO6219"/>
    </row>
    <row r="6220" spans="1:67">
      <c r="A6220"/>
      <c r="B6220"/>
      <c r="C6220"/>
      <c r="E6220"/>
      <c r="F6220"/>
      <c r="G6220"/>
      <c r="I6220"/>
      <c r="J6220"/>
      <c r="K6220"/>
      <c r="M6220"/>
      <c r="N6220"/>
      <c r="O6220"/>
      <c r="Q6220"/>
      <c r="R6220"/>
      <c r="S6220"/>
      <c r="U6220"/>
      <c r="V6220"/>
      <c r="W6220"/>
      <c r="Y6220"/>
      <c r="Z6220"/>
      <c r="AA6220"/>
      <c r="AC6220"/>
      <c r="AD6220"/>
      <c r="AE6220"/>
      <c r="AG6220"/>
      <c r="AH6220"/>
      <c r="AI6220"/>
      <c r="AK6220"/>
      <c r="AL6220"/>
      <c r="AM6220"/>
      <c r="AO6220"/>
      <c r="AP6220"/>
      <c r="AQ6220"/>
      <c r="AS6220"/>
      <c r="AT6220"/>
      <c r="AU6220"/>
      <c r="AW6220"/>
      <c r="AX6220"/>
      <c r="AY6220"/>
      <c r="BA6220"/>
      <c r="BB6220"/>
      <c r="BC6220"/>
      <c r="BE6220"/>
      <c r="BF6220"/>
      <c r="BG6220"/>
      <c r="BI6220"/>
      <c r="BJ6220"/>
      <c r="BK6220"/>
      <c r="BM6220"/>
      <c r="BN6220"/>
      <c r="BO6220"/>
    </row>
    <row r="6221" spans="1:67">
      <c r="A6221"/>
      <c r="B6221"/>
      <c r="C6221"/>
      <c r="E6221"/>
      <c r="F6221"/>
      <c r="G6221"/>
      <c r="I6221"/>
      <c r="J6221"/>
      <c r="K6221"/>
      <c r="M6221"/>
      <c r="N6221"/>
      <c r="O6221"/>
      <c r="Q6221"/>
      <c r="R6221"/>
      <c r="S6221"/>
      <c r="U6221"/>
      <c r="V6221"/>
      <c r="W6221"/>
      <c r="Y6221"/>
      <c r="Z6221"/>
      <c r="AA6221"/>
      <c r="AC6221"/>
      <c r="AD6221"/>
      <c r="AE6221"/>
      <c r="AG6221"/>
      <c r="AH6221"/>
      <c r="AI6221"/>
      <c r="AK6221"/>
      <c r="AL6221"/>
      <c r="AM6221"/>
      <c r="AO6221"/>
      <c r="AP6221"/>
      <c r="AQ6221"/>
      <c r="AS6221"/>
      <c r="AT6221"/>
      <c r="AU6221"/>
      <c r="AW6221"/>
      <c r="AX6221"/>
      <c r="AY6221"/>
      <c r="BA6221"/>
      <c r="BB6221"/>
      <c r="BC6221"/>
      <c r="BE6221"/>
      <c r="BF6221"/>
      <c r="BG6221"/>
      <c r="BI6221"/>
      <c r="BJ6221"/>
      <c r="BK6221"/>
      <c r="BM6221"/>
      <c r="BN6221"/>
      <c r="BO6221"/>
    </row>
    <row r="6222" spans="1:67">
      <c r="A6222"/>
      <c r="B6222"/>
      <c r="C6222"/>
      <c r="E6222"/>
      <c r="F6222"/>
      <c r="G6222"/>
      <c r="I6222"/>
      <c r="J6222"/>
      <c r="K6222"/>
      <c r="M6222"/>
      <c r="N6222"/>
      <c r="O6222"/>
      <c r="Q6222"/>
      <c r="R6222"/>
      <c r="S6222"/>
      <c r="U6222"/>
      <c r="V6222"/>
      <c r="W6222"/>
      <c r="Y6222"/>
      <c r="Z6222"/>
      <c r="AA6222"/>
      <c r="AC6222"/>
      <c r="AD6222"/>
      <c r="AE6222"/>
      <c r="AG6222"/>
      <c r="AH6222"/>
      <c r="AI6222"/>
      <c r="AK6222"/>
      <c r="AL6222"/>
      <c r="AM6222"/>
      <c r="AO6222"/>
      <c r="AP6222"/>
      <c r="AQ6222"/>
      <c r="AS6222"/>
      <c r="AT6222"/>
      <c r="AU6222"/>
      <c r="AW6222"/>
      <c r="AX6222"/>
      <c r="AY6222"/>
      <c r="BA6222"/>
      <c r="BB6222"/>
      <c r="BC6222"/>
      <c r="BE6222"/>
      <c r="BF6222"/>
      <c r="BG6222"/>
      <c r="BI6222"/>
      <c r="BJ6222"/>
      <c r="BK6222"/>
      <c r="BM6222"/>
      <c r="BN6222"/>
      <c r="BO6222"/>
    </row>
    <row r="6223" spans="1:67">
      <c r="A6223"/>
      <c r="B6223"/>
      <c r="C6223"/>
      <c r="E6223"/>
      <c r="F6223"/>
      <c r="G6223"/>
      <c r="I6223"/>
      <c r="J6223"/>
      <c r="K6223"/>
      <c r="M6223"/>
      <c r="N6223"/>
      <c r="O6223"/>
      <c r="Q6223"/>
      <c r="R6223"/>
      <c r="S6223"/>
      <c r="U6223"/>
      <c r="V6223"/>
      <c r="W6223"/>
      <c r="Y6223"/>
      <c r="Z6223"/>
      <c r="AA6223"/>
      <c r="AC6223"/>
      <c r="AD6223"/>
      <c r="AE6223"/>
      <c r="AG6223"/>
      <c r="AH6223"/>
      <c r="AI6223"/>
      <c r="AK6223"/>
      <c r="AL6223"/>
      <c r="AM6223"/>
      <c r="AO6223"/>
      <c r="AP6223"/>
      <c r="AQ6223"/>
      <c r="AS6223"/>
      <c r="AT6223"/>
      <c r="AU6223"/>
      <c r="AW6223"/>
      <c r="AX6223"/>
      <c r="AY6223"/>
      <c r="BA6223"/>
      <c r="BB6223"/>
      <c r="BC6223"/>
      <c r="BE6223"/>
      <c r="BF6223"/>
      <c r="BG6223"/>
      <c r="BI6223"/>
      <c r="BJ6223"/>
      <c r="BK6223"/>
      <c r="BM6223"/>
      <c r="BN6223"/>
      <c r="BO6223"/>
    </row>
    <row r="6224" spans="1:67">
      <c r="A6224"/>
      <c r="B6224"/>
      <c r="C6224"/>
      <c r="E6224"/>
      <c r="F6224"/>
      <c r="G6224"/>
      <c r="I6224"/>
      <c r="J6224"/>
      <c r="K6224"/>
      <c r="M6224"/>
      <c r="N6224"/>
      <c r="O6224"/>
      <c r="Q6224"/>
      <c r="R6224"/>
      <c r="S6224"/>
      <c r="U6224"/>
      <c r="V6224"/>
      <c r="W6224"/>
      <c r="Y6224"/>
      <c r="Z6224"/>
      <c r="AA6224"/>
      <c r="AC6224"/>
      <c r="AD6224"/>
      <c r="AE6224"/>
      <c r="AG6224"/>
      <c r="AH6224"/>
      <c r="AI6224"/>
      <c r="AK6224"/>
      <c r="AL6224"/>
      <c r="AM6224"/>
      <c r="AO6224"/>
      <c r="AP6224"/>
      <c r="AQ6224"/>
      <c r="AS6224"/>
      <c r="AT6224"/>
      <c r="AU6224"/>
      <c r="AW6224"/>
      <c r="AX6224"/>
      <c r="AY6224"/>
      <c r="BA6224"/>
      <c r="BB6224"/>
      <c r="BC6224"/>
      <c r="BE6224"/>
      <c r="BF6224"/>
      <c r="BG6224"/>
      <c r="BI6224"/>
      <c r="BJ6224"/>
      <c r="BK6224"/>
      <c r="BM6224"/>
      <c r="BN6224"/>
      <c r="BO6224"/>
    </row>
    <row r="6225" spans="1:67">
      <c r="A6225"/>
      <c r="B6225"/>
      <c r="C6225"/>
      <c r="E6225"/>
      <c r="F6225"/>
      <c r="G6225"/>
      <c r="I6225"/>
      <c r="J6225"/>
      <c r="K6225"/>
      <c r="M6225"/>
      <c r="N6225"/>
      <c r="O6225"/>
      <c r="Q6225"/>
      <c r="R6225"/>
      <c r="S6225"/>
      <c r="U6225"/>
      <c r="V6225"/>
      <c r="W6225"/>
      <c r="Y6225"/>
      <c r="Z6225"/>
      <c r="AA6225"/>
      <c r="AC6225"/>
      <c r="AD6225"/>
      <c r="AE6225"/>
      <c r="AG6225"/>
      <c r="AH6225"/>
      <c r="AI6225"/>
      <c r="AK6225"/>
      <c r="AL6225"/>
      <c r="AM6225"/>
      <c r="AO6225"/>
      <c r="AP6225"/>
      <c r="AQ6225"/>
      <c r="AS6225"/>
      <c r="AT6225"/>
      <c r="AU6225"/>
      <c r="AW6225"/>
      <c r="AX6225"/>
      <c r="AY6225"/>
      <c r="BA6225"/>
      <c r="BB6225"/>
      <c r="BC6225"/>
      <c r="BE6225"/>
      <c r="BF6225"/>
      <c r="BG6225"/>
      <c r="BI6225"/>
      <c r="BJ6225"/>
      <c r="BK6225"/>
      <c r="BM6225"/>
      <c r="BN6225"/>
      <c r="BO6225"/>
    </row>
    <row r="6226" spans="1:67">
      <c r="A6226"/>
      <c r="B6226"/>
      <c r="C6226"/>
      <c r="E6226"/>
      <c r="F6226"/>
      <c r="G6226"/>
      <c r="I6226"/>
      <c r="J6226"/>
      <c r="K6226"/>
      <c r="M6226"/>
      <c r="N6226"/>
      <c r="O6226"/>
      <c r="Q6226"/>
      <c r="R6226"/>
      <c r="S6226"/>
      <c r="U6226"/>
      <c r="V6226"/>
      <c r="W6226"/>
      <c r="Y6226"/>
      <c r="Z6226"/>
      <c r="AA6226"/>
      <c r="AC6226"/>
      <c r="AD6226"/>
      <c r="AE6226"/>
      <c r="AG6226"/>
      <c r="AH6226"/>
      <c r="AI6226"/>
      <c r="AK6226"/>
      <c r="AL6226"/>
      <c r="AM6226"/>
      <c r="AO6226"/>
      <c r="AP6226"/>
      <c r="AQ6226"/>
      <c r="AS6226"/>
      <c r="AT6226"/>
      <c r="AU6226"/>
      <c r="AW6226"/>
      <c r="AX6226"/>
      <c r="AY6226"/>
      <c r="BA6226"/>
      <c r="BB6226"/>
      <c r="BC6226"/>
      <c r="BE6226"/>
      <c r="BF6226"/>
      <c r="BG6226"/>
      <c r="BI6226"/>
      <c r="BJ6226"/>
      <c r="BK6226"/>
      <c r="BM6226"/>
      <c r="BN6226"/>
      <c r="BO6226"/>
    </row>
    <row r="6227" spans="1:67">
      <c r="A6227"/>
      <c r="B6227"/>
      <c r="C6227"/>
      <c r="E6227"/>
      <c r="F6227"/>
      <c r="G6227"/>
      <c r="I6227"/>
      <c r="J6227"/>
      <c r="K6227"/>
      <c r="M6227"/>
      <c r="N6227"/>
      <c r="O6227"/>
      <c r="Q6227"/>
      <c r="R6227"/>
      <c r="S6227"/>
      <c r="U6227"/>
      <c r="V6227"/>
      <c r="W6227"/>
      <c r="Y6227"/>
      <c r="Z6227"/>
      <c r="AA6227"/>
      <c r="AC6227"/>
      <c r="AD6227"/>
      <c r="AE6227"/>
      <c r="AG6227"/>
      <c r="AH6227"/>
      <c r="AI6227"/>
      <c r="AK6227"/>
      <c r="AL6227"/>
      <c r="AM6227"/>
      <c r="AO6227"/>
      <c r="AP6227"/>
      <c r="AQ6227"/>
      <c r="AS6227"/>
      <c r="AT6227"/>
      <c r="AU6227"/>
      <c r="AW6227"/>
      <c r="AX6227"/>
      <c r="AY6227"/>
      <c r="BA6227"/>
      <c r="BB6227"/>
      <c r="BC6227"/>
      <c r="BE6227"/>
      <c r="BF6227"/>
      <c r="BG6227"/>
      <c r="BI6227"/>
      <c r="BJ6227"/>
      <c r="BK6227"/>
      <c r="BM6227"/>
      <c r="BN6227"/>
      <c r="BO6227"/>
    </row>
    <row r="6228" spans="1:67">
      <c r="A6228"/>
      <c r="B6228"/>
      <c r="C6228"/>
      <c r="E6228"/>
      <c r="F6228"/>
      <c r="G6228"/>
      <c r="I6228"/>
      <c r="J6228"/>
      <c r="K6228"/>
      <c r="M6228"/>
      <c r="N6228"/>
      <c r="O6228"/>
      <c r="Q6228"/>
      <c r="R6228"/>
      <c r="S6228"/>
      <c r="U6228"/>
      <c r="V6228"/>
      <c r="W6228"/>
      <c r="Y6228"/>
      <c r="Z6228"/>
      <c r="AA6228"/>
      <c r="AC6228"/>
      <c r="AD6228"/>
      <c r="AE6228"/>
      <c r="AG6228"/>
      <c r="AH6228"/>
      <c r="AI6228"/>
      <c r="AK6228"/>
      <c r="AL6228"/>
      <c r="AM6228"/>
      <c r="AO6228"/>
      <c r="AP6228"/>
      <c r="AQ6228"/>
      <c r="AS6228"/>
      <c r="AT6228"/>
      <c r="AU6228"/>
      <c r="AW6228"/>
      <c r="AX6228"/>
      <c r="AY6228"/>
      <c r="BA6228"/>
      <c r="BB6228"/>
      <c r="BC6228"/>
      <c r="BE6228"/>
      <c r="BF6228"/>
      <c r="BG6228"/>
      <c r="BI6228"/>
      <c r="BJ6228"/>
      <c r="BK6228"/>
      <c r="BM6228"/>
      <c r="BN6228"/>
      <c r="BO6228"/>
    </row>
    <row r="6229" spans="1:67">
      <c r="A6229"/>
      <c r="B6229"/>
      <c r="C6229"/>
      <c r="E6229"/>
      <c r="F6229"/>
      <c r="G6229"/>
      <c r="I6229"/>
      <c r="J6229"/>
      <c r="K6229"/>
      <c r="M6229"/>
      <c r="N6229"/>
      <c r="O6229"/>
      <c r="Q6229"/>
      <c r="R6229"/>
      <c r="S6229"/>
      <c r="U6229"/>
      <c r="V6229"/>
      <c r="W6229"/>
      <c r="Y6229"/>
      <c r="Z6229"/>
      <c r="AA6229"/>
      <c r="AC6229"/>
      <c r="AD6229"/>
      <c r="AE6229"/>
      <c r="AG6229"/>
      <c r="AH6229"/>
      <c r="AI6229"/>
      <c r="AK6229"/>
      <c r="AL6229"/>
      <c r="AM6229"/>
      <c r="AO6229"/>
      <c r="AP6229"/>
      <c r="AQ6229"/>
      <c r="AS6229"/>
      <c r="AT6229"/>
      <c r="AU6229"/>
      <c r="AW6229"/>
      <c r="AX6229"/>
      <c r="AY6229"/>
      <c r="BA6229"/>
      <c r="BB6229"/>
      <c r="BC6229"/>
      <c r="BE6229"/>
      <c r="BF6229"/>
      <c r="BG6229"/>
      <c r="BI6229"/>
      <c r="BJ6229"/>
      <c r="BK6229"/>
      <c r="BM6229"/>
      <c r="BN6229"/>
      <c r="BO6229"/>
    </row>
    <row r="6230" spans="1:67">
      <c r="A6230"/>
      <c r="B6230"/>
      <c r="C6230"/>
      <c r="E6230"/>
      <c r="F6230"/>
      <c r="G6230"/>
      <c r="I6230"/>
      <c r="J6230"/>
      <c r="K6230"/>
      <c r="M6230"/>
      <c r="N6230"/>
      <c r="O6230"/>
      <c r="Q6230"/>
      <c r="R6230"/>
      <c r="S6230"/>
      <c r="U6230"/>
      <c r="V6230"/>
      <c r="W6230"/>
      <c r="Y6230"/>
      <c r="Z6230"/>
      <c r="AA6230"/>
      <c r="AC6230"/>
      <c r="AD6230"/>
      <c r="AE6230"/>
      <c r="AG6230"/>
      <c r="AH6230"/>
      <c r="AI6230"/>
      <c r="AK6230"/>
      <c r="AL6230"/>
      <c r="AM6230"/>
      <c r="AO6230"/>
      <c r="AP6230"/>
      <c r="AQ6230"/>
      <c r="AS6230"/>
      <c r="AT6230"/>
      <c r="AU6230"/>
      <c r="AW6230"/>
      <c r="AX6230"/>
      <c r="AY6230"/>
      <c r="BA6230"/>
      <c r="BB6230"/>
      <c r="BC6230"/>
      <c r="BE6230"/>
      <c r="BF6230"/>
      <c r="BG6230"/>
      <c r="BI6230"/>
      <c r="BJ6230"/>
      <c r="BK6230"/>
      <c r="BM6230"/>
      <c r="BN6230"/>
      <c r="BO6230"/>
    </row>
    <row r="6231" spans="1:67">
      <c r="A6231"/>
      <c r="B6231"/>
      <c r="C6231"/>
      <c r="E6231"/>
      <c r="F6231"/>
      <c r="G6231"/>
      <c r="I6231"/>
      <c r="J6231"/>
      <c r="K6231"/>
      <c r="M6231"/>
      <c r="N6231"/>
      <c r="O6231"/>
      <c r="Q6231"/>
      <c r="R6231"/>
      <c r="S6231"/>
      <c r="U6231"/>
      <c r="V6231"/>
      <c r="W6231"/>
      <c r="Y6231"/>
      <c r="Z6231"/>
      <c r="AA6231"/>
      <c r="AC6231"/>
      <c r="AD6231"/>
      <c r="AE6231"/>
      <c r="AG6231"/>
      <c r="AH6231"/>
      <c r="AI6231"/>
      <c r="AK6231"/>
      <c r="AL6231"/>
      <c r="AM6231"/>
      <c r="AO6231"/>
      <c r="AP6231"/>
      <c r="AQ6231"/>
      <c r="AS6231"/>
      <c r="AT6231"/>
      <c r="AU6231"/>
      <c r="AW6231"/>
      <c r="AX6231"/>
      <c r="AY6231"/>
      <c r="BA6231"/>
      <c r="BB6231"/>
      <c r="BC6231"/>
      <c r="BE6231"/>
      <c r="BF6231"/>
      <c r="BG6231"/>
      <c r="BI6231"/>
      <c r="BJ6231"/>
      <c r="BK6231"/>
      <c r="BM6231"/>
      <c r="BN6231"/>
      <c r="BO6231"/>
    </row>
    <row r="6232" spans="1:67">
      <c r="A6232"/>
      <c r="B6232"/>
      <c r="C6232"/>
      <c r="E6232"/>
      <c r="F6232"/>
      <c r="G6232"/>
      <c r="I6232"/>
      <c r="J6232"/>
      <c r="K6232"/>
      <c r="M6232"/>
      <c r="N6232"/>
      <c r="O6232"/>
      <c r="Q6232"/>
      <c r="R6232"/>
      <c r="S6232"/>
      <c r="U6232"/>
      <c r="V6232"/>
      <c r="W6232"/>
      <c r="Y6232"/>
      <c r="Z6232"/>
      <c r="AA6232"/>
      <c r="AC6232"/>
      <c r="AD6232"/>
      <c r="AE6232"/>
      <c r="AG6232"/>
      <c r="AH6232"/>
      <c r="AI6232"/>
      <c r="AK6232"/>
      <c r="AL6232"/>
      <c r="AM6232"/>
      <c r="AO6232"/>
      <c r="AP6232"/>
      <c r="AQ6232"/>
      <c r="AS6232"/>
      <c r="AT6232"/>
      <c r="AU6232"/>
      <c r="AW6232"/>
      <c r="AX6232"/>
      <c r="AY6232"/>
      <c r="BA6232"/>
      <c r="BB6232"/>
      <c r="BC6232"/>
      <c r="BE6232"/>
      <c r="BF6232"/>
      <c r="BG6232"/>
      <c r="BI6232"/>
      <c r="BJ6232"/>
      <c r="BK6232"/>
      <c r="BM6232"/>
      <c r="BN6232"/>
      <c r="BO6232"/>
    </row>
    <row r="6233" spans="1:67">
      <c r="A6233"/>
      <c r="B6233"/>
      <c r="C6233"/>
      <c r="E6233"/>
      <c r="F6233"/>
      <c r="G6233"/>
      <c r="I6233"/>
      <c r="J6233"/>
      <c r="K6233"/>
      <c r="M6233"/>
      <c r="N6233"/>
      <c r="O6233"/>
      <c r="Q6233"/>
      <c r="R6233"/>
      <c r="S6233"/>
      <c r="U6233"/>
      <c r="V6233"/>
      <c r="W6233"/>
      <c r="Y6233"/>
      <c r="Z6233"/>
      <c r="AA6233"/>
      <c r="AC6233"/>
      <c r="AD6233"/>
      <c r="AE6233"/>
      <c r="AG6233"/>
      <c r="AH6233"/>
      <c r="AI6233"/>
      <c r="AK6233"/>
      <c r="AL6233"/>
      <c r="AM6233"/>
      <c r="AO6233"/>
      <c r="AP6233"/>
      <c r="AQ6233"/>
      <c r="AS6233"/>
      <c r="AT6233"/>
      <c r="AU6233"/>
      <c r="AW6233"/>
      <c r="AX6233"/>
      <c r="AY6233"/>
      <c r="BA6233"/>
      <c r="BB6233"/>
      <c r="BC6233"/>
      <c r="BE6233"/>
      <c r="BF6233"/>
      <c r="BG6233"/>
      <c r="BI6233"/>
      <c r="BJ6233"/>
      <c r="BK6233"/>
      <c r="BM6233"/>
      <c r="BN6233"/>
      <c r="BO6233"/>
    </row>
    <row r="6234" spans="1:67">
      <c r="A6234"/>
      <c r="B6234"/>
      <c r="C6234"/>
      <c r="E6234"/>
      <c r="F6234"/>
      <c r="G6234"/>
      <c r="I6234"/>
      <c r="J6234"/>
      <c r="K6234"/>
      <c r="M6234"/>
      <c r="N6234"/>
      <c r="O6234"/>
      <c r="Q6234"/>
      <c r="R6234"/>
      <c r="S6234"/>
      <c r="U6234"/>
      <c r="V6234"/>
      <c r="W6234"/>
      <c r="Y6234"/>
      <c r="Z6234"/>
      <c r="AA6234"/>
      <c r="AC6234"/>
      <c r="AD6234"/>
      <c r="AE6234"/>
      <c r="AG6234"/>
      <c r="AH6234"/>
      <c r="AI6234"/>
      <c r="AK6234"/>
      <c r="AL6234"/>
      <c r="AM6234"/>
      <c r="AO6234"/>
      <c r="AP6234"/>
      <c r="AQ6234"/>
      <c r="AS6234"/>
      <c r="AT6234"/>
      <c r="AU6234"/>
      <c r="AW6234"/>
      <c r="AX6234"/>
      <c r="AY6234"/>
      <c r="BA6234"/>
      <c r="BB6234"/>
      <c r="BC6234"/>
      <c r="BE6234"/>
      <c r="BF6234"/>
      <c r="BG6234"/>
      <c r="BI6234"/>
      <c r="BJ6234"/>
      <c r="BK6234"/>
      <c r="BM6234"/>
      <c r="BN6234"/>
      <c r="BO6234"/>
    </row>
    <row r="6235" spans="1:67">
      <c r="A6235"/>
      <c r="B6235"/>
      <c r="C6235"/>
      <c r="E6235"/>
      <c r="F6235"/>
      <c r="G6235"/>
      <c r="I6235"/>
      <c r="J6235"/>
      <c r="K6235"/>
      <c r="M6235"/>
      <c r="N6235"/>
      <c r="O6235"/>
      <c r="Q6235"/>
      <c r="R6235"/>
      <c r="S6235"/>
      <c r="U6235"/>
      <c r="V6235"/>
      <c r="W6235"/>
      <c r="Y6235"/>
      <c r="Z6235"/>
      <c r="AA6235"/>
      <c r="AC6235"/>
      <c r="AD6235"/>
      <c r="AE6235"/>
      <c r="AG6235"/>
      <c r="AH6235"/>
      <c r="AI6235"/>
      <c r="AK6235"/>
      <c r="AL6235"/>
      <c r="AM6235"/>
      <c r="AO6235"/>
      <c r="AP6235"/>
      <c r="AQ6235"/>
      <c r="AS6235"/>
      <c r="AT6235"/>
      <c r="AU6235"/>
      <c r="AW6235"/>
      <c r="AX6235"/>
      <c r="AY6235"/>
      <c r="BA6235"/>
      <c r="BB6235"/>
      <c r="BC6235"/>
      <c r="BE6235"/>
      <c r="BF6235"/>
      <c r="BG6235"/>
      <c r="BI6235"/>
      <c r="BJ6235"/>
      <c r="BK6235"/>
      <c r="BM6235"/>
      <c r="BN6235"/>
      <c r="BO6235"/>
    </row>
    <row r="6236" spans="1:67">
      <c r="A6236"/>
      <c r="B6236"/>
      <c r="C6236"/>
      <c r="E6236"/>
      <c r="F6236"/>
      <c r="G6236"/>
      <c r="I6236"/>
      <c r="J6236"/>
      <c r="K6236"/>
      <c r="M6236"/>
      <c r="N6236"/>
      <c r="O6236"/>
      <c r="Q6236"/>
      <c r="R6236"/>
      <c r="S6236"/>
      <c r="U6236"/>
      <c r="V6236"/>
      <c r="W6236"/>
      <c r="Y6236"/>
      <c r="Z6236"/>
      <c r="AA6236"/>
      <c r="AC6236"/>
      <c r="AD6236"/>
      <c r="AE6236"/>
      <c r="AG6236"/>
      <c r="AH6236"/>
      <c r="AI6236"/>
      <c r="AK6236"/>
      <c r="AL6236"/>
      <c r="AM6236"/>
      <c r="AO6236"/>
      <c r="AP6236"/>
      <c r="AQ6236"/>
      <c r="AS6236"/>
      <c r="AT6236"/>
      <c r="AU6236"/>
      <c r="AW6236"/>
      <c r="AX6236"/>
      <c r="AY6236"/>
      <c r="BA6236"/>
      <c r="BB6236"/>
      <c r="BC6236"/>
      <c r="BE6236"/>
      <c r="BF6236"/>
      <c r="BG6236"/>
      <c r="BI6236"/>
      <c r="BJ6236"/>
      <c r="BK6236"/>
      <c r="BM6236"/>
      <c r="BN6236"/>
      <c r="BO6236"/>
    </row>
    <row r="6237" spans="1:67">
      <c r="A6237"/>
      <c r="B6237"/>
      <c r="C6237"/>
      <c r="E6237"/>
      <c r="F6237"/>
      <c r="G6237"/>
      <c r="I6237"/>
      <c r="J6237"/>
      <c r="K6237"/>
      <c r="M6237"/>
      <c r="N6237"/>
      <c r="O6237"/>
      <c r="Q6237"/>
      <c r="R6237"/>
      <c r="S6237"/>
      <c r="U6237"/>
      <c r="V6237"/>
      <c r="W6237"/>
      <c r="Y6237"/>
      <c r="Z6237"/>
      <c r="AA6237"/>
      <c r="AC6237"/>
      <c r="AD6237"/>
      <c r="AE6237"/>
      <c r="AG6237"/>
      <c r="AH6237"/>
      <c r="AI6237"/>
      <c r="AK6237"/>
      <c r="AL6237"/>
      <c r="AM6237"/>
      <c r="AO6237"/>
      <c r="AP6237"/>
      <c r="AQ6237"/>
      <c r="AS6237"/>
      <c r="AT6237"/>
      <c r="AU6237"/>
      <c r="AW6237"/>
      <c r="AX6237"/>
      <c r="AY6237"/>
      <c r="BA6237"/>
      <c r="BB6237"/>
      <c r="BC6237"/>
      <c r="BE6237"/>
      <c r="BF6237"/>
      <c r="BG6237"/>
      <c r="BI6237"/>
      <c r="BJ6237"/>
      <c r="BK6237"/>
      <c r="BM6237"/>
      <c r="BN6237"/>
      <c r="BO6237"/>
    </row>
    <row r="6238" spans="1:67">
      <c r="A6238"/>
      <c r="B6238"/>
      <c r="C6238"/>
      <c r="E6238"/>
      <c r="F6238"/>
      <c r="G6238"/>
      <c r="I6238"/>
      <c r="J6238"/>
      <c r="K6238"/>
      <c r="M6238"/>
      <c r="N6238"/>
      <c r="O6238"/>
      <c r="Q6238"/>
      <c r="R6238"/>
      <c r="S6238"/>
      <c r="U6238"/>
      <c r="V6238"/>
      <c r="W6238"/>
      <c r="Y6238"/>
      <c r="Z6238"/>
      <c r="AA6238"/>
      <c r="AC6238"/>
      <c r="AD6238"/>
      <c r="AE6238"/>
      <c r="AG6238"/>
      <c r="AH6238"/>
      <c r="AI6238"/>
      <c r="AK6238"/>
      <c r="AL6238"/>
      <c r="AM6238"/>
      <c r="AO6238"/>
      <c r="AP6238"/>
      <c r="AQ6238"/>
      <c r="AS6238"/>
      <c r="AT6238"/>
      <c r="AU6238"/>
      <c r="AW6238"/>
      <c r="AX6238"/>
      <c r="AY6238"/>
      <c r="BA6238"/>
      <c r="BB6238"/>
      <c r="BC6238"/>
      <c r="BE6238"/>
      <c r="BF6238"/>
      <c r="BG6238"/>
      <c r="BI6238"/>
      <c r="BJ6238"/>
      <c r="BK6238"/>
      <c r="BM6238"/>
      <c r="BN6238"/>
      <c r="BO6238"/>
    </row>
    <row r="6239" spans="1:67">
      <c r="A6239"/>
      <c r="B6239"/>
      <c r="C6239"/>
      <c r="E6239"/>
      <c r="F6239"/>
      <c r="G6239"/>
      <c r="I6239"/>
      <c r="J6239"/>
      <c r="K6239"/>
      <c r="M6239"/>
      <c r="N6239"/>
      <c r="O6239"/>
      <c r="Q6239"/>
      <c r="R6239"/>
      <c r="S6239"/>
      <c r="U6239"/>
      <c r="V6239"/>
      <c r="W6239"/>
      <c r="Y6239"/>
      <c r="Z6239"/>
      <c r="AA6239"/>
      <c r="AC6239"/>
      <c r="AD6239"/>
      <c r="AE6239"/>
      <c r="AG6239"/>
      <c r="AH6239"/>
      <c r="AI6239"/>
      <c r="AK6239"/>
      <c r="AL6239"/>
      <c r="AM6239"/>
      <c r="AO6239"/>
      <c r="AP6239"/>
      <c r="AQ6239"/>
      <c r="AS6239"/>
      <c r="AT6239"/>
      <c r="AU6239"/>
      <c r="AW6239"/>
      <c r="AX6239"/>
      <c r="AY6239"/>
      <c r="BA6239"/>
      <c r="BB6239"/>
      <c r="BC6239"/>
      <c r="BE6239"/>
      <c r="BF6239"/>
      <c r="BG6239"/>
      <c r="BI6239"/>
      <c r="BJ6239"/>
      <c r="BK6239"/>
      <c r="BM6239"/>
      <c r="BN6239"/>
      <c r="BO6239"/>
    </row>
    <row r="6240" spans="1:67">
      <c r="A6240"/>
      <c r="B6240"/>
      <c r="C6240"/>
      <c r="E6240"/>
      <c r="F6240"/>
      <c r="G6240"/>
      <c r="I6240"/>
      <c r="J6240"/>
      <c r="K6240"/>
      <c r="M6240"/>
      <c r="N6240"/>
      <c r="O6240"/>
      <c r="Q6240"/>
      <c r="R6240"/>
      <c r="S6240"/>
      <c r="U6240"/>
      <c r="V6240"/>
      <c r="W6240"/>
      <c r="Y6240"/>
      <c r="Z6240"/>
      <c r="AA6240"/>
      <c r="AC6240"/>
      <c r="AD6240"/>
      <c r="AE6240"/>
      <c r="AG6240"/>
      <c r="AH6240"/>
      <c r="AI6240"/>
      <c r="AK6240"/>
      <c r="AL6240"/>
      <c r="AM6240"/>
      <c r="AO6240"/>
      <c r="AP6240"/>
      <c r="AQ6240"/>
      <c r="AS6240"/>
      <c r="AT6240"/>
      <c r="AU6240"/>
      <c r="AW6240"/>
      <c r="AX6240"/>
      <c r="AY6240"/>
      <c r="BA6240"/>
      <c r="BB6240"/>
      <c r="BC6240"/>
      <c r="BE6240"/>
      <c r="BF6240"/>
      <c r="BG6240"/>
      <c r="BI6240"/>
      <c r="BJ6240"/>
      <c r="BK6240"/>
      <c r="BM6240"/>
      <c r="BN6240"/>
      <c r="BO6240"/>
    </row>
    <row r="6241" spans="1:67">
      <c r="A6241"/>
      <c r="B6241"/>
      <c r="C6241"/>
      <c r="E6241"/>
      <c r="F6241"/>
      <c r="G6241"/>
      <c r="I6241"/>
      <c r="J6241"/>
      <c r="K6241"/>
      <c r="M6241"/>
      <c r="N6241"/>
      <c r="O6241"/>
      <c r="Q6241"/>
      <c r="R6241"/>
      <c r="S6241"/>
      <c r="U6241"/>
      <c r="V6241"/>
      <c r="W6241"/>
      <c r="Y6241"/>
      <c r="Z6241"/>
      <c r="AA6241"/>
      <c r="AC6241"/>
      <c r="AD6241"/>
      <c r="AE6241"/>
      <c r="AG6241"/>
      <c r="AH6241"/>
      <c r="AI6241"/>
      <c r="AK6241"/>
      <c r="AL6241"/>
      <c r="AM6241"/>
      <c r="AO6241"/>
      <c r="AP6241"/>
      <c r="AQ6241"/>
      <c r="AS6241"/>
      <c r="AT6241"/>
      <c r="AU6241"/>
      <c r="AW6241"/>
      <c r="AX6241"/>
      <c r="AY6241"/>
      <c r="BA6241"/>
      <c r="BB6241"/>
      <c r="BC6241"/>
      <c r="BE6241"/>
      <c r="BF6241"/>
      <c r="BG6241"/>
      <c r="BI6241"/>
      <c r="BJ6241"/>
      <c r="BK6241"/>
      <c r="BM6241"/>
      <c r="BN6241"/>
      <c r="BO6241"/>
    </row>
    <row r="6242" spans="1:67">
      <c r="A6242"/>
      <c r="B6242"/>
      <c r="C6242"/>
      <c r="E6242"/>
      <c r="F6242"/>
      <c r="G6242"/>
      <c r="I6242"/>
      <c r="J6242"/>
      <c r="K6242"/>
      <c r="M6242"/>
      <c r="N6242"/>
      <c r="O6242"/>
      <c r="Q6242"/>
      <c r="R6242"/>
      <c r="S6242"/>
      <c r="U6242"/>
      <c r="V6242"/>
      <c r="W6242"/>
      <c r="Y6242"/>
      <c r="Z6242"/>
      <c r="AA6242"/>
      <c r="AC6242"/>
      <c r="AD6242"/>
      <c r="AE6242"/>
      <c r="AG6242"/>
      <c r="AH6242"/>
      <c r="AI6242"/>
      <c r="AK6242"/>
      <c r="AL6242"/>
      <c r="AM6242"/>
      <c r="AO6242"/>
      <c r="AP6242"/>
      <c r="AQ6242"/>
      <c r="AS6242"/>
      <c r="AT6242"/>
      <c r="AU6242"/>
      <c r="AW6242"/>
      <c r="AX6242"/>
      <c r="AY6242"/>
      <c r="BA6242"/>
      <c r="BB6242"/>
      <c r="BC6242"/>
      <c r="BE6242"/>
      <c r="BF6242"/>
      <c r="BG6242"/>
      <c r="BI6242"/>
      <c r="BJ6242"/>
      <c r="BK6242"/>
      <c r="BM6242"/>
      <c r="BN6242"/>
      <c r="BO6242"/>
    </row>
    <row r="6243" spans="1:67">
      <c r="A6243"/>
      <c r="B6243"/>
      <c r="C6243"/>
      <c r="E6243"/>
      <c r="F6243"/>
      <c r="G6243"/>
      <c r="I6243"/>
      <c r="J6243"/>
      <c r="K6243"/>
      <c r="M6243"/>
      <c r="N6243"/>
      <c r="O6243"/>
      <c r="Q6243"/>
      <c r="R6243"/>
      <c r="S6243"/>
      <c r="U6243"/>
      <c r="V6243"/>
      <c r="W6243"/>
      <c r="Y6243"/>
      <c r="Z6243"/>
      <c r="AA6243"/>
      <c r="AC6243"/>
      <c r="AD6243"/>
      <c r="AE6243"/>
      <c r="AG6243"/>
      <c r="AH6243"/>
      <c r="AI6243"/>
      <c r="AK6243"/>
      <c r="AL6243"/>
      <c r="AM6243"/>
      <c r="AO6243"/>
      <c r="AP6243"/>
      <c r="AQ6243"/>
      <c r="AS6243"/>
      <c r="AT6243"/>
      <c r="AU6243"/>
      <c r="AW6243"/>
      <c r="AX6243"/>
      <c r="AY6243"/>
      <c r="BA6243"/>
      <c r="BB6243"/>
      <c r="BC6243"/>
      <c r="BE6243"/>
      <c r="BF6243"/>
      <c r="BG6243"/>
      <c r="BI6243"/>
      <c r="BJ6243"/>
      <c r="BK6243"/>
      <c r="BM6243"/>
      <c r="BN6243"/>
      <c r="BO6243"/>
    </row>
    <row r="6244" spans="1:67">
      <c r="A6244"/>
      <c r="B6244"/>
      <c r="C6244"/>
      <c r="E6244"/>
      <c r="F6244"/>
      <c r="G6244"/>
      <c r="I6244"/>
      <c r="J6244"/>
      <c r="K6244"/>
      <c r="M6244"/>
      <c r="N6244"/>
      <c r="O6244"/>
      <c r="Q6244"/>
      <c r="R6244"/>
      <c r="S6244"/>
      <c r="U6244"/>
      <c r="V6244"/>
      <c r="W6244"/>
      <c r="Y6244"/>
      <c r="Z6244"/>
      <c r="AA6244"/>
      <c r="AC6244"/>
      <c r="AD6244"/>
      <c r="AE6244"/>
      <c r="AG6244"/>
      <c r="AH6244"/>
      <c r="AI6244"/>
      <c r="AK6244"/>
      <c r="AL6244"/>
      <c r="AM6244"/>
      <c r="AO6244"/>
      <c r="AP6244"/>
      <c r="AQ6244"/>
      <c r="AS6244"/>
      <c r="AT6244"/>
      <c r="AU6244"/>
      <c r="AW6244"/>
      <c r="AX6244"/>
      <c r="AY6244"/>
      <c r="BA6244"/>
      <c r="BB6244"/>
      <c r="BC6244"/>
      <c r="BE6244"/>
      <c r="BF6244"/>
      <c r="BG6244"/>
      <c r="BI6244"/>
      <c r="BJ6244"/>
      <c r="BK6244"/>
      <c r="BM6244"/>
      <c r="BN6244"/>
      <c r="BO6244"/>
    </row>
    <row r="6245" spans="1:67">
      <c r="A6245"/>
      <c r="B6245"/>
      <c r="C6245"/>
      <c r="E6245"/>
      <c r="F6245"/>
      <c r="G6245"/>
      <c r="I6245"/>
      <c r="J6245"/>
      <c r="K6245"/>
      <c r="M6245"/>
      <c r="N6245"/>
      <c r="O6245"/>
      <c r="Q6245"/>
      <c r="R6245"/>
      <c r="S6245"/>
      <c r="U6245"/>
      <c r="V6245"/>
      <c r="W6245"/>
      <c r="Y6245"/>
      <c r="Z6245"/>
      <c r="AA6245"/>
      <c r="AC6245"/>
      <c r="AD6245"/>
      <c r="AE6245"/>
      <c r="AG6245"/>
      <c r="AH6245"/>
      <c r="AI6245"/>
      <c r="AK6245"/>
      <c r="AL6245"/>
      <c r="AM6245"/>
      <c r="AO6245"/>
      <c r="AP6245"/>
      <c r="AQ6245"/>
      <c r="AS6245"/>
      <c r="AT6245"/>
      <c r="AU6245"/>
      <c r="AW6245"/>
      <c r="AX6245"/>
      <c r="AY6245"/>
      <c r="BA6245"/>
      <c r="BB6245"/>
      <c r="BC6245"/>
      <c r="BE6245"/>
      <c r="BF6245"/>
      <c r="BG6245"/>
      <c r="BI6245"/>
      <c r="BJ6245"/>
      <c r="BK6245"/>
      <c r="BM6245"/>
      <c r="BN6245"/>
      <c r="BO6245"/>
    </row>
    <row r="6246" spans="1:67">
      <c r="A6246"/>
      <c r="B6246"/>
      <c r="C6246"/>
      <c r="E6246"/>
      <c r="F6246"/>
      <c r="G6246"/>
      <c r="I6246"/>
      <c r="J6246"/>
      <c r="K6246"/>
      <c r="M6246"/>
      <c r="N6246"/>
      <c r="O6246"/>
      <c r="Q6246"/>
      <c r="R6246"/>
      <c r="S6246"/>
      <c r="U6246"/>
      <c r="V6246"/>
      <c r="W6246"/>
      <c r="Y6246"/>
      <c r="Z6246"/>
      <c r="AA6246"/>
      <c r="AC6246"/>
      <c r="AD6246"/>
      <c r="AE6246"/>
      <c r="AG6246"/>
      <c r="AH6246"/>
      <c r="AI6246"/>
      <c r="AK6246"/>
      <c r="AL6246"/>
      <c r="AM6246"/>
      <c r="AO6246"/>
      <c r="AP6246"/>
      <c r="AQ6246"/>
      <c r="AS6246"/>
      <c r="AT6246"/>
      <c r="AU6246"/>
      <c r="AW6246"/>
      <c r="AX6246"/>
      <c r="AY6246"/>
      <c r="BA6246"/>
      <c r="BB6246"/>
      <c r="BC6246"/>
      <c r="BE6246"/>
      <c r="BF6246"/>
      <c r="BG6246"/>
      <c r="BI6246"/>
      <c r="BJ6246"/>
      <c r="BK6246"/>
      <c r="BM6246"/>
      <c r="BN6246"/>
      <c r="BO6246"/>
    </row>
    <row r="6247" spans="1:67">
      <c r="A6247"/>
      <c r="B6247"/>
      <c r="C6247"/>
      <c r="E6247"/>
      <c r="F6247"/>
      <c r="G6247"/>
      <c r="I6247"/>
      <c r="J6247"/>
      <c r="K6247"/>
      <c r="M6247"/>
      <c r="N6247"/>
      <c r="O6247"/>
      <c r="Q6247"/>
      <c r="R6247"/>
      <c r="S6247"/>
      <c r="U6247"/>
      <c r="V6247"/>
      <c r="W6247"/>
      <c r="Y6247"/>
      <c r="Z6247"/>
      <c r="AA6247"/>
      <c r="AC6247"/>
      <c r="AD6247"/>
      <c r="AE6247"/>
      <c r="AG6247"/>
      <c r="AH6247"/>
      <c r="AI6247"/>
      <c r="AK6247"/>
      <c r="AL6247"/>
      <c r="AM6247"/>
      <c r="AO6247"/>
      <c r="AP6247"/>
      <c r="AQ6247"/>
      <c r="AS6247"/>
      <c r="AT6247"/>
      <c r="AU6247"/>
      <c r="AW6247"/>
      <c r="AX6247"/>
      <c r="AY6247"/>
      <c r="BA6247"/>
      <c r="BB6247"/>
      <c r="BC6247"/>
      <c r="BE6247"/>
      <c r="BF6247"/>
      <c r="BG6247"/>
      <c r="BI6247"/>
      <c r="BJ6247"/>
      <c r="BK6247"/>
      <c r="BM6247"/>
      <c r="BN6247"/>
      <c r="BO6247"/>
    </row>
    <row r="6248" spans="1:67">
      <c r="A6248"/>
      <c r="B6248"/>
      <c r="C6248"/>
      <c r="E6248"/>
      <c r="F6248"/>
      <c r="G6248"/>
      <c r="I6248"/>
      <c r="J6248"/>
      <c r="K6248"/>
      <c r="M6248"/>
      <c r="N6248"/>
      <c r="O6248"/>
      <c r="Q6248"/>
      <c r="R6248"/>
      <c r="S6248"/>
      <c r="U6248"/>
      <c r="V6248"/>
      <c r="W6248"/>
      <c r="Y6248"/>
      <c r="Z6248"/>
      <c r="AA6248"/>
      <c r="AC6248"/>
      <c r="AD6248"/>
      <c r="AE6248"/>
      <c r="AG6248"/>
      <c r="AH6248"/>
      <c r="AI6248"/>
      <c r="AK6248"/>
      <c r="AL6248"/>
      <c r="AM6248"/>
      <c r="AO6248"/>
      <c r="AP6248"/>
      <c r="AQ6248"/>
      <c r="AS6248"/>
      <c r="AT6248"/>
      <c r="AU6248"/>
      <c r="AW6248"/>
      <c r="AX6248"/>
      <c r="AY6248"/>
      <c r="BA6248"/>
      <c r="BB6248"/>
      <c r="BC6248"/>
      <c r="BE6248"/>
      <c r="BF6248"/>
      <c r="BG6248"/>
      <c r="BI6248"/>
      <c r="BJ6248"/>
      <c r="BK6248"/>
      <c r="BM6248"/>
      <c r="BN6248"/>
      <c r="BO6248"/>
    </row>
    <row r="6249" spans="1:67">
      <c r="A6249"/>
      <c r="B6249"/>
      <c r="C6249"/>
      <c r="E6249"/>
      <c r="F6249"/>
      <c r="G6249"/>
      <c r="I6249"/>
      <c r="J6249"/>
      <c r="K6249"/>
      <c r="M6249"/>
      <c r="N6249"/>
      <c r="O6249"/>
      <c r="Q6249"/>
      <c r="R6249"/>
      <c r="S6249"/>
      <c r="U6249"/>
      <c r="V6249"/>
      <c r="W6249"/>
      <c r="Y6249"/>
      <c r="Z6249"/>
      <c r="AA6249"/>
      <c r="AC6249"/>
      <c r="AD6249"/>
      <c r="AE6249"/>
      <c r="AG6249"/>
      <c r="AH6249"/>
      <c r="AI6249"/>
      <c r="AK6249"/>
      <c r="AL6249"/>
      <c r="AM6249"/>
      <c r="AO6249"/>
      <c r="AP6249"/>
      <c r="AQ6249"/>
      <c r="AS6249"/>
      <c r="AT6249"/>
      <c r="AU6249"/>
      <c r="AW6249"/>
      <c r="AX6249"/>
      <c r="AY6249"/>
      <c r="BA6249"/>
      <c r="BB6249"/>
      <c r="BC6249"/>
      <c r="BE6249"/>
      <c r="BF6249"/>
      <c r="BG6249"/>
      <c r="BI6249"/>
      <c r="BJ6249"/>
      <c r="BK6249"/>
      <c r="BM6249"/>
      <c r="BN6249"/>
      <c r="BO6249"/>
    </row>
    <row r="6250" spans="1:67">
      <c r="A6250"/>
      <c r="B6250"/>
      <c r="C6250"/>
      <c r="E6250"/>
      <c r="F6250"/>
      <c r="G6250"/>
      <c r="I6250"/>
      <c r="J6250"/>
      <c r="K6250"/>
      <c r="M6250"/>
      <c r="N6250"/>
      <c r="O6250"/>
      <c r="Q6250"/>
      <c r="R6250"/>
      <c r="S6250"/>
      <c r="U6250"/>
      <c r="V6250"/>
      <c r="W6250"/>
      <c r="Y6250"/>
      <c r="Z6250"/>
      <c r="AA6250"/>
      <c r="AC6250"/>
      <c r="AD6250"/>
      <c r="AE6250"/>
      <c r="AG6250"/>
      <c r="AH6250"/>
      <c r="AI6250"/>
      <c r="AK6250"/>
      <c r="AL6250"/>
      <c r="AM6250"/>
      <c r="AO6250"/>
      <c r="AP6250"/>
      <c r="AQ6250"/>
      <c r="AS6250"/>
      <c r="AT6250"/>
      <c r="AU6250"/>
      <c r="AW6250"/>
      <c r="AX6250"/>
      <c r="AY6250"/>
      <c r="BA6250"/>
      <c r="BB6250"/>
      <c r="BC6250"/>
      <c r="BE6250"/>
      <c r="BF6250"/>
      <c r="BG6250"/>
      <c r="BI6250"/>
      <c r="BJ6250"/>
      <c r="BK6250"/>
      <c r="BM6250"/>
      <c r="BN6250"/>
      <c r="BO6250"/>
    </row>
    <row r="6251" spans="1:67">
      <c r="A6251"/>
      <c r="B6251"/>
      <c r="C6251"/>
      <c r="E6251"/>
      <c r="F6251"/>
      <c r="G6251"/>
      <c r="I6251"/>
      <c r="J6251"/>
      <c r="K6251"/>
      <c r="M6251"/>
      <c r="N6251"/>
      <c r="O6251"/>
      <c r="Q6251"/>
      <c r="R6251"/>
      <c r="S6251"/>
      <c r="U6251"/>
      <c r="V6251"/>
      <c r="W6251"/>
      <c r="Y6251"/>
      <c r="Z6251"/>
      <c r="AA6251"/>
      <c r="AC6251"/>
      <c r="AD6251"/>
      <c r="AE6251"/>
      <c r="AG6251"/>
      <c r="AH6251"/>
      <c r="AI6251"/>
      <c r="AK6251"/>
      <c r="AL6251"/>
      <c r="AM6251"/>
      <c r="AO6251"/>
      <c r="AP6251"/>
      <c r="AQ6251"/>
      <c r="AS6251"/>
      <c r="AT6251"/>
      <c r="AU6251"/>
      <c r="AW6251"/>
      <c r="AX6251"/>
      <c r="AY6251"/>
      <c r="BA6251"/>
      <c r="BB6251"/>
      <c r="BC6251"/>
      <c r="BE6251"/>
      <c r="BF6251"/>
      <c r="BG6251"/>
      <c r="BI6251"/>
      <c r="BJ6251"/>
      <c r="BK6251"/>
      <c r="BM6251"/>
      <c r="BN6251"/>
      <c r="BO6251"/>
    </row>
    <row r="6252" spans="1:67">
      <c r="A6252"/>
      <c r="B6252"/>
      <c r="C6252"/>
      <c r="E6252"/>
      <c r="F6252"/>
      <c r="G6252"/>
      <c r="I6252"/>
      <c r="J6252"/>
      <c r="K6252"/>
      <c r="M6252"/>
      <c r="N6252"/>
      <c r="O6252"/>
      <c r="Q6252"/>
      <c r="R6252"/>
      <c r="S6252"/>
      <c r="U6252"/>
      <c r="V6252"/>
      <c r="W6252"/>
      <c r="Y6252"/>
      <c r="Z6252"/>
      <c r="AA6252"/>
      <c r="AC6252"/>
      <c r="AD6252"/>
      <c r="AE6252"/>
      <c r="AG6252"/>
      <c r="AH6252"/>
      <c r="AI6252"/>
      <c r="AK6252"/>
      <c r="AL6252"/>
      <c r="AM6252"/>
      <c r="AO6252"/>
      <c r="AP6252"/>
      <c r="AQ6252"/>
      <c r="AS6252"/>
      <c r="AT6252"/>
      <c r="AU6252"/>
      <c r="AW6252"/>
      <c r="AX6252"/>
      <c r="AY6252"/>
      <c r="BA6252"/>
      <c r="BB6252"/>
      <c r="BC6252"/>
      <c r="BE6252"/>
      <c r="BF6252"/>
      <c r="BG6252"/>
      <c r="BI6252"/>
      <c r="BJ6252"/>
      <c r="BK6252"/>
      <c r="BM6252"/>
      <c r="BN6252"/>
      <c r="BO6252"/>
    </row>
    <row r="6253" spans="1:67">
      <c r="A6253"/>
      <c r="B6253"/>
      <c r="C6253"/>
      <c r="E6253"/>
      <c r="F6253"/>
      <c r="G6253"/>
      <c r="I6253"/>
      <c r="J6253"/>
      <c r="K6253"/>
      <c r="M6253"/>
      <c r="N6253"/>
      <c r="O6253"/>
      <c r="Q6253"/>
      <c r="R6253"/>
      <c r="S6253"/>
      <c r="U6253"/>
      <c r="V6253"/>
      <c r="W6253"/>
      <c r="Y6253"/>
      <c r="Z6253"/>
      <c r="AA6253"/>
      <c r="AC6253"/>
      <c r="AD6253"/>
      <c r="AE6253"/>
      <c r="AG6253"/>
      <c r="AH6253"/>
      <c r="AI6253"/>
      <c r="AK6253"/>
      <c r="AL6253"/>
      <c r="AM6253"/>
      <c r="AO6253"/>
      <c r="AP6253"/>
      <c r="AQ6253"/>
      <c r="AS6253"/>
      <c r="AT6253"/>
      <c r="AU6253"/>
      <c r="AW6253"/>
      <c r="AX6253"/>
      <c r="AY6253"/>
      <c r="BA6253"/>
      <c r="BB6253"/>
      <c r="BC6253"/>
      <c r="BE6253"/>
      <c r="BF6253"/>
      <c r="BG6253"/>
      <c r="BI6253"/>
      <c r="BJ6253"/>
      <c r="BK6253"/>
      <c r="BM6253"/>
      <c r="BN6253"/>
      <c r="BO6253"/>
    </row>
    <row r="6254" spans="1:67">
      <c r="A6254"/>
      <c r="B6254"/>
      <c r="C6254"/>
      <c r="E6254"/>
      <c r="F6254"/>
      <c r="G6254"/>
      <c r="I6254"/>
      <c r="J6254"/>
      <c r="K6254"/>
      <c r="M6254"/>
      <c r="N6254"/>
      <c r="O6254"/>
      <c r="Q6254"/>
      <c r="R6254"/>
      <c r="S6254"/>
      <c r="U6254"/>
      <c r="V6254"/>
      <c r="W6254"/>
      <c r="Y6254"/>
      <c r="Z6254"/>
      <c r="AA6254"/>
      <c r="AC6254"/>
      <c r="AD6254"/>
      <c r="AE6254"/>
      <c r="AG6254"/>
      <c r="AH6254"/>
      <c r="AI6254"/>
      <c r="AK6254"/>
      <c r="AL6254"/>
      <c r="AM6254"/>
      <c r="AO6254"/>
      <c r="AP6254"/>
      <c r="AQ6254"/>
      <c r="AS6254"/>
      <c r="AT6254"/>
      <c r="AU6254"/>
      <c r="AW6254"/>
      <c r="AX6254"/>
      <c r="AY6254"/>
      <c r="BA6254"/>
      <c r="BB6254"/>
      <c r="BC6254"/>
      <c r="BE6254"/>
      <c r="BF6254"/>
      <c r="BG6254"/>
      <c r="BI6254"/>
      <c r="BJ6254"/>
      <c r="BK6254"/>
      <c r="BM6254"/>
      <c r="BN6254"/>
      <c r="BO6254"/>
    </row>
    <row r="6255" spans="1:67">
      <c r="A6255"/>
      <c r="B6255"/>
      <c r="C6255"/>
      <c r="E6255"/>
      <c r="F6255"/>
      <c r="G6255"/>
      <c r="I6255"/>
      <c r="J6255"/>
      <c r="K6255"/>
      <c r="M6255"/>
      <c r="N6255"/>
      <c r="O6255"/>
      <c r="Q6255"/>
      <c r="R6255"/>
      <c r="S6255"/>
      <c r="U6255"/>
      <c r="V6255"/>
      <c r="W6255"/>
      <c r="Y6255"/>
      <c r="Z6255"/>
      <c r="AA6255"/>
      <c r="AC6255"/>
      <c r="AD6255"/>
      <c r="AE6255"/>
      <c r="AG6255"/>
      <c r="AH6255"/>
      <c r="AI6255"/>
      <c r="AK6255"/>
      <c r="AL6255"/>
      <c r="AM6255"/>
      <c r="AO6255"/>
      <c r="AP6255"/>
      <c r="AQ6255"/>
      <c r="AS6255"/>
      <c r="AT6255"/>
      <c r="AU6255"/>
      <c r="AW6255"/>
      <c r="AX6255"/>
      <c r="AY6255"/>
      <c r="BA6255"/>
      <c r="BB6255"/>
      <c r="BC6255"/>
      <c r="BE6255"/>
      <c r="BF6255"/>
      <c r="BG6255"/>
      <c r="BI6255"/>
      <c r="BJ6255"/>
      <c r="BK6255"/>
      <c r="BM6255"/>
      <c r="BN6255"/>
      <c r="BO6255"/>
    </row>
    <row r="6256" spans="1:67">
      <c r="A6256"/>
      <c r="B6256"/>
      <c r="C6256"/>
      <c r="E6256"/>
      <c r="F6256"/>
      <c r="G6256"/>
      <c r="I6256"/>
      <c r="J6256"/>
      <c r="K6256"/>
      <c r="M6256"/>
      <c r="N6256"/>
      <c r="O6256"/>
      <c r="Q6256"/>
      <c r="R6256"/>
      <c r="S6256"/>
      <c r="U6256"/>
      <c r="V6256"/>
      <c r="W6256"/>
      <c r="Y6256"/>
      <c r="Z6256"/>
      <c r="AA6256"/>
      <c r="AC6256"/>
      <c r="AD6256"/>
      <c r="AE6256"/>
      <c r="AG6256"/>
      <c r="AH6256"/>
      <c r="AI6256"/>
      <c r="AK6256"/>
      <c r="AL6256"/>
      <c r="AM6256"/>
      <c r="AO6256"/>
      <c r="AP6256"/>
      <c r="AQ6256"/>
      <c r="AS6256"/>
      <c r="AT6256"/>
      <c r="AU6256"/>
      <c r="AW6256"/>
      <c r="AX6256"/>
      <c r="AY6256"/>
      <c r="BA6256"/>
      <c r="BB6256"/>
      <c r="BC6256"/>
      <c r="BE6256"/>
      <c r="BF6256"/>
      <c r="BG6256"/>
      <c r="BI6256"/>
      <c r="BJ6256"/>
      <c r="BK6256"/>
      <c r="BM6256"/>
      <c r="BN6256"/>
      <c r="BO6256"/>
    </row>
    <row r="6257" spans="1:67">
      <c r="A6257"/>
      <c r="B6257"/>
      <c r="C6257"/>
      <c r="E6257"/>
      <c r="F6257"/>
      <c r="G6257"/>
      <c r="I6257"/>
      <c r="J6257"/>
      <c r="K6257"/>
      <c r="M6257"/>
      <c r="N6257"/>
      <c r="O6257"/>
      <c r="Q6257"/>
      <c r="R6257"/>
      <c r="S6257"/>
      <c r="U6257"/>
      <c r="V6257"/>
      <c r="W6257"/>
      <c r="Y6257"/>
      <c r="Z6257"/>
      <c r="AA6257"/>
      <c r="AC6257"/>
      <c r="AD6257"/>
      <c r="AE6257"/>
      <c r="AG6257"/>
      <c r="AH6257"/>
      <c r="AI6257"/>
      <c r="AK6257"/>
      <c r="AL6257"/>
      <c r="AM6257"/>
      <c r="AO6257"/>
      <c r="AP6257"/>
      <c r="AQ6257"/>
      <c r="AS6257"/>
      <c r="AT6257"/>
      <c r="AU6257"/>
      <c r="AW6257"/>
      <c r="AX6257"/>
      <c r="AY6257"/>
      <c r="BA6257"/>
      <c r="BB6257"/>
      <c r="BC6257"/>
      <c r="BE6257"/>
      <c r="BF6257"/>
      <c r="BG6257"/>
      <c r="BI6257"/>
      <c r="BJ6257"/>
      <c r="BK6257"/>
      <c r="BM6257"/>
      <c r="BN6257"/>
      <c r="BO6257"/>
    </row>
    <row r="6258" spans="1:67">
      <c r="A6258"/>
      <c r="B6258"/>
      <c r="C6258"/>
      <c r="E6258"/>
      <c r="F6258"/>
      <c r="G6258"/>
      <c r="I6258"/>
      <c r="J6258"/>
      <c r="K6258"/>
      <c r="M6258"/>
      <c r="N6258"/>
      <c r="O6258"/>
      <c r="Q6258"/>
      <c r="R6258"/>
      <c r="S6258"/>
      <c r="U6258"/>
      <c r="V6258"/>
      <c r="W6258"/>
      <c r="Y6258"/>
      <c r="Z6258"/>
      <c r="AA6258"/>
      <c r="AC6258"/>
      <c r="AD6258"/>
      <c r="AE6258"/>
      <c r="AG6258"/>
      <c r="AH6258"/>
      <c r="AI6258"/>
      <c r="AK6258"/>
      <c r="AL6258"/>
      <c r="AM6258"/>
      <c r="AO6258"/>
      <c r="AP6258"/>
      <c r="AQ6258"/>
      <c r="AS6258"/>
      <c r="AT6258"/>
      <c r="AU6258"/>
      <c r="AW6258"/>
      <c r="AX6258"/>
      <c r="AY6258"/>
      <c r="BA6258"/>
      <c r="BB6258"/>
      <c r="BC6258"/>
      <c r="BE6258"/>
      <c r="BF6258"/>
      <c r="BG6258"/>
      <c r="BI6258"/>
      <c r="BJ6258"/>
      <c r="BK6258"/>
      <c r="BM6258"/>
      <c r="BN6258"/>
      <c r="BO6258"/>
    </row>
    <row r="6259" spans="1:67">
      <c r="A6259"/>
      <c r="B6259"/>
      <c r="C6259"/>
      <c r="E6259"/>
      <c r="F6259"/>
      <c r="G6259"/>
      <c r="I6259"/>
      <c r="J6259"/>
      <c r="K6259"/>
      <c r="M6259"/>
      <c r="N6259"/>
      <c r="O6259"/>
      <c r="Q6259"/>
      <c r="R6259"/>
      <c r="S6259"/>
      <c r="U6259"/>
      <c r="V6259"/>
      <c r="W6259"/>
      <c r="Y6259"/>
      <c r="Z6259"/>
      <c r="AA6259"/>
      <c r="AC6259"/>
      <c r="AD6259"/>
      <c r="AE6259"/>
      <c r="AG6259"/>
      <c r="AH6259"/>
      <c r="AI6259"/>
      <c r="AK6259"/>
      <c r="AL6259"/>
      <c r="AM6259"/>
      <c r="AO6259"/>
      <c r="AP6259"/>
      <c r="AQ6259"/>
      <c r="AS6259"/>
      <c r="AT6259"/>
      <c r="AU6259"/>
      <c r="AW6259"/>
      <c r="AX6259"/>
      <c r="AY6259"/>
      <c r="BA6259"/>
      <c r="BB6259"/>
      <c r="BC6259"/>
      <c r="BE6259"/>
      <c r="BF6259"/>
      <c r="BG6259"/>
      <c r="BI6259"/>
      <c r="BJ6259"/>
      <c r="BK6259"/>
      <c r="BM6259"/>
      <c r="BN6259"/>
      <c r="BO6259"/>
    </row>
    <row r="6260" spans="1:67">
      <c r="A6260"/>
      <c r="B6260"/>
      <c r="C6260"/>
      <c r="E6260"/>
      <c r="F6260"/>
      <c r="G6260"/>
      <c r="I6260"/>
      <c r="J6260"/>
      <c r="K6260"/>
      <c r="M6260"/>
      <c r="N6260"/>
      <c r="O6260"/>
      <c r="Q6260"/>
      <c r="R6260"/>
      <c r="S6260"/>
      <c r="U6260"/>
      <c r="V6260"/>
      <c r="W6260"/>
      <c r="Y6260"/>
      <c r="Z6260"/>
      <c r="AA6260"/>
      <c r="AC6260"/>
      <c r="AD6260"/>
      <c r="AE6260"/>
      <c r="AG6260"/>
      <c r="AH6260"/>
      <c r="AI6260"/>
      <c r="AK6260"/>
      <c r="AL6260"/>
      <c r="AM6260"/>
      <c r="AO6260"/>
      <c r="AP6260"/>
      <c r="AQ6260"/>
      <c r="AS6260"/>
      <c r="AT6260"/>
      <c r="AU6260"/>
      <c r="AW6260"/>
      <c r="AX6260"/>
      <c r="AY6260"/>
      <c r="BA6260"/>
      <c r="BB6260"/>
      <c r="BC6260"/>
      <c r="BE6260"/>
      <c r="BF6260"/>
      <c r="BG6260"/>
      <c r="BI6260"/>
      <c r="BJ6260"/>
      <c r="BK6260"/>
      <c r="BM6260"/>
      <c r="BN6260"/>
      <c r="BO6260"/>
    </row>
    <row r="6261" spans="1:67">
      <c r="A6261"/>
      <c r="B6261"/>
      <c r="C6261"/>
      <c r="E6261"/>
      <c r="F6261"/>
      <c r="G6261"/>
      <c r="I6261"/>
      <c r="J6261"/>
      <c r="K6261"/>
      <c r="M6261"/>
      <c r="N6261"/>
      <c r="O6261"/>
      <c r="Q6261"/>
      <c r="R6261"/>
      <c r="S6261"/>
      <c r="U6261"/>
      <c r="V6261"/>
      <c r="W6261"/>
      <c r="Y6261"/>
      <c r="Z6261"/>
      <c r="AA6261"/>
      <c r="AC6261"/>
      <c r="AD6261"/>
      <c r="AE6261"/>
      <c r="AG6261"/>
      <c r="AH6261"/>
      <c r="AI6261"/>
      <c r="AK6261"/>
      <c r="AL6261"/>
      <c r="AM6261"/>
      <c r="AO6261"/>
      <c r="AP6261"/>
      <c r="AQ6261"/>
      <c r="AS6261"/>
      <c r="AT6261"/>
      <c r="AU6261"/>
      <c r="AW6261"/>
      <c r="AX6261"/>
      <c r="AY6261"/>
      <c r="BA6261"/>
      <c r="BB6261"/>
      <c r="BC6261"/>
      <c r="BE6261"/>
      <c r="BF6261"/>
      <c r="BG6261"/>
      <c r="BI6261"/>
      <c r="BJ6261"/>
      <c r="BK6261"/>
      <c r="BM6261"/>
      <c r="BN6261"/>
      <c r="BO6261"/>
    </row>
    <row r="6262" spans="1:67">
      <c r="A6262"/>
      <c r="B6262"/>
      <c r="C6262"/>
      <c r="E6262"/>
      <c r="F6262"/>
      <c r="G6262"/>
      <c r="I6262"/>
      <c r="J6262"/>
      <c r="K6262"/>
      <c r="M6262"/>
      <c r="N6262"/>
      <c r="O6262"/>
      <c r="Q6262"/>
      <c r="R6262"/>
      <c r="S6262"/>
      <c r="U6262"/>
      <c r="V6262"/>
      <c r="W6262"/>
      <c r="Y6262"/>
      <c r="Z6262"/>
      <c r="AA6262"/>
      <c r="AC6262"/>
      <c r="AD6262"/>
      <c r="AE6262"/>
      <c r="AG6262"/>
      <c r="AH6262"/>
      <c r="AI6262"/>
      <c r="AK6262"/>
      <c r="AL6262"/>
      <c r="AM6262"/>
      <c r="AO6262"/>
      <c r="AP6262"/>
      <c r="AQ6262"/>
      <c r="AS6262"/>
      <c r="AT6262"/>
      <c r="AU6262"/>
      <c r="AW6262"/>
      <c r="AX6262"/>
      <c r="AY6262"/>
      <c r="BA6262"/>
      <c r="BB6262"/>
      <c r="BC6262"/>
      <c r="BE6262"/>
      <c r="BF6262"/>
      <c r="BG6262"/>
      <c r="BI6262"/>
      <c r="BJ6262"/>
      <c r="BK6262"/>
      <c r="BM6262"/>
      <c r="BN6262"/>
      <c r="BO6262"/>
    </row>
    <row r="6263" spans="1:67">
      <c r="A6263"/>
      <c r="B6263"/>
      <c r="C6263"/>
      <c r="E6263"/>
      <c r="F6263"/>
      <c r="G6263"/>
      <c r="I6263"/>
      <c r="J6263"/>
      <c r="K6263"/>
      <c r="M6263"/>
      <c r="N6263"/>
      <c r="O6263"/>
      <c r="Q6263"/>
      <c r="R6263"/>
      <c r="S6263"/>
      <c r="U6263"/>
      <c r="V6263"/>
      <c r="W6263"/>
      <c r="Y6263"/>
      <c r="Z6263"/>
      <c r="AA6263"/>
      <c r="AC6263"/>
      <c r="AD6263"/>
      <c r="AE6263"/>
      <c r="AG6263"/>
      <c r="AH6263"/>
      <c r="AI6263"/>
      <c r="AK6263"/>
      <c r="AL6263"/>
      <c r="AM6263"/>
      <c r="AO6263"/>
      <c r="AP6263"/>
      <c r="AQ6263"/>
      <c r="AS6263"/>
      <c r="AT6263"/>
      <c r="AU6263"/>
      <c r="AW6263"/>
      <c r="AX6263"/>
      <c r="AY6263"/>
      <c r="BA6263"/>
      <c r="BB6263"/>
      <c r="BC6263"/>
      <c r="BE6263"/>
      <c r="BF6263"/>
      <c r="BG6263"/>
      <c r="BI6263"/>
      <c r="BJ6263"/>
      <c r="BK6263"/>
      <c r="BM6263"/>
      <c r="BN6263"/>
      <c r="BO6263"/>
    </row>
    <row r="6264" spans="1:67">
      <c r="A6264"/>
      <c r="B6264"/>
      <c r="C6264"/>
      <c r="E6264"/>
      <c r="F6264"/>
      <c r="G6264"/>
      <c r="I6264"/>
      <c r="J6264"/>
      <c r="K6264"/>
      <c r="M6264"/>
      <c r="N6264"/>
      <c r="O6264"/>
      <c r="Q6264"/>
      <c r="R6264"/>
      <c r="S6264"/>
      <c r="U6264"/>
      <c r="V6264"/>
      <c r="W6264"/>
      <c r="Y6264"/>
      <c r="Z6264"/>
      <c r="AA6264"/>
      <c r="AC6264"/>
      <c r="AD6264"/>
      <c r="AE6264"/>
      <c r="AG6264"/>
      <c r="AH6264"/>
      <c r="AI6264"/>
      <c r="AK6264"/>
      <c r="AL6264"/>
      <c r="AM6264"/>
      <c r="AO6264"/>
      <c r="AP6264"/>
      <c r="AQ6264"/>
      <c r="AS6264"/>
      <c r="AT6264"/>
      <c r="AU6264"/>
      <c r="AW6264"/>
      <c r="AX6264"/>
      <c r="AY6264"/>
      <c r="BA6264"/>
      <c r="BB6264"/>
      <c r="BC6264"/>
      <c r="BE6264"/>
      <c r="BF6264"/>
      <c r="BG6264"/>
      <c r="BI6264"/>
      <c r="BJ6264"/>
      <c r="BK6264"/>
      <c r="BM6264"/>
      <c r="BN6264"/>
      <c r="BO6264"/>
    </row>
    <row r="6265" spans="1:67">
      <c r="A6265"/>
      <c r="B6265"/>
      <c r="C6265"/>
      <c r="E6265"/>
      <c r="F6265"/>
      <c r="G6265"/>
      <c r="I6265"/>
      <c r="J6265"/>
      <c r="K6265"/>
      <c r="M6265"/>
      <c r="N6265"/>
      <c r="O6265"/>
      <c r="Q6265"/>
      <c r="R6265"/>
      <c r="S6265"/>
      <c r="U6265"/>
      <c r="V6265"/>
      <c r="W6265"/>
      <c r="Y6265"/>
      <c r="Z6265"/>
      <c r="AA6265"/>
      <c r="AC6265"/>
      <c r="AD6265"/>
      <c r="AE6265"/>
      <c r="AG6265"/>
      <c r="AH6265"/>
      <c r="AI6265"/>
      <c r="AK6265"/>
      <c r="AL6265"/>
      <c r="AM6265"/>
      <c r="AO6265"/>
      <c r="AP6265"/>
      <c r="AQ6265"/>
      <c r="AS6265"/>
      <c r="AT6265"/>
      <c r="AU6265"/>
      <c r="AW6265"/>
      <c r="AX6265"/>
      <c r="AY6265"/>
      <c r="BA6265"/>
      <c r="BB6265"/>
      <c r="BC6265"/>
      <c r="BE6265"/>
      <c r="BF6265"/>
      <c r="BG6265"/>
      <c r="BI6265"/>
      <c r="BJ6265"/>
      <c r="BK6265"/>
      <c r="BM6265"/>
      <c r="BN6265"/>
      <c r="BO6265"/>
    </row>
    <row r="6266" spans="1:67">
      <c r="A6266"/>
      <c r="B6266"/>
      <c r="C6266"/>
      <c r="E6266"/>
      <c r="F6266"/>
      <c r="G6266"/>
      <c r="I6266"/>
      <c r="J6266"/>
      <c r="K6266"/>
      <c r="M6266"/>
      <c r="N6266"/>
      <c r="O6266"/>
      <c r="Q6266"/>
      <c r="R6266"/>
      <c r="S6266"/>
      <c r="U6266"/>
      <c r="V6266"/>
      <c r="W6266"/>
      <c r="Y6266"/>
      <c r="Z6266"/>
      <c r="AA6266"/>
      <c r="AC6266"/>
      <c r="AD6266"/>
      <c r="AE6266"/>
      <c r="AG6266"/>
      <c r="AH6266"/>
      <c r="AI6266"/>
      <c r="AK6266"/>
      <c r="AL6266"/>
      <c r="AM6266"/>
      <c r="AO6266"/>
      <c r="AP6266"/>
      <c r="AQ6266"/>
      <c r="AS6266"/>
      <c r="AT6266"/>
      <c r="AU6266"/>
      <c r="AW6266"/>
      <c r="AX6266"/>
      <c r="AY6266"/>
      <c r="BA6266"/>
      <c r="BB6266"/>
      <c r="BC6266"/>
      <c r="BE6266"/>
      <c r="BF6266"/>
      <c r="BG6266"/>
      <c r="BI6266"/>
      <c r="BJ6266"/>
      <c r="BK6266"/>
      <c r="BM6266"/>
      <c r="BN6266"/>
      <c r="BO6266"/>
    </row>
    <row r="6267" spans="1:67">
      <c r="A6267"/>
      <c r="B6267"/>
      <c r="C6267"/>
      <c r="E6267"/>
      <c r="F6267"/>
      <c r="G6267"/>
      <c r="I6267"/>
      <c r="J6267"/>
      <c r="K6267"/>
      <c r="M6267"/>
      <c r="N6267"/>
      <c r="O6267"/>
      <c r="Q6267"/>
      <c r="R6267"/>
      <c r="S6267"/>
      <c r="U6267"/>
      <c r="V6267"/>
      <c r="W6267"/>
      <c r="Y6267"/>
      <c r="Z6267"/>
      <c r="AA6267"/>
      <c r="AC6267"/>
      <c r="AD6267"/>
      <c r="AE6267"/>
      <c r="AG6267"/>
      <c r="AH6267"/>
      <c r="AI6267"/>
      <c r="AK6267"/>
      <c r="AL6267"/>
      <c r="AM6267"/>
      <c r="AO6267"/>
      <c r="AP6267"/>
      <c r="AQ6267"/>
      <c r="AS6267"/>
      <c r="AT6267"/>
      <c r="AU6267"/>
      <c r="AW6267"/>
      <c r="AX6267"/>
      <c r="AY6267"/>
      <c r="BA6267"/>
      <c r="BB6267"/>
      <c r="BC6267"/>
      <c r="BE6267"/>
      <c r="BF6267"/>
      <c r="BG6267"/>
      <c r="BI6267"/>
      <c r="BJ6267"/>
      <c r="BK6267"/>
      <c r="BM6267"/>
      <c r="BN6267"/>
      <c r="BO6267"/>
    </row>
    <row r="6268" spans="1:67">
      <c r="A6268"/>
      <c r="B6268"/>
      <c r="C6268"/>
      <c r="E6268"/>
      <c r="F6268"/>
      <c r="G6268"/>
      <c r="I6268"/>
      <c r="J6268"/>
      <c r="K6268"/>
      <c r="M6268"/>
      <c r="N6268"/>
      <c r="O6268"/>
      <c r="Q6268"/>
      <c r="R6268"/>
      <c r="S6268"/>
      <c r="U6268"/>
      <c r="V6268"/>
      <c r="W6268"/>
      <c r="Y6268"/>
      <c r="Z6268"/>
      <c r="AA6268"/>
      <c r="AC6268"/>
      <c r="AD6268"/>
      <c r="AE6268"/>
      <c r="AG6268"/>
      <c r="AH6268"/>
      <c r="AI6268"/>
      <c r="AK6268"/>
      <c r="AL6268"/>
      <c r="AM6268"/>
      <c r="AO6268"/>
      <c r="AP6268"/>
      <c r="AQ6268"/>
      <c r="AS6268"/>
      <c r="AT6268"/>
      <c r="AU6268"/>
      <c r="AW6268"/>
      <c r="AX6268"/>
      <c r="AY6268"/>
      <c r="BA6268"/>
      <c r="BB6268"/>
      <c r="BC6268"/>
      <c r="BE6268"/>
      <c r="BF6268"/>
      <c r="BG6268"/>
      <c r="BI6268"/>
      <c r="BJ6268"/>
      <c r="BK6268"/>
      <c r="BM6268"/>
      <c r="BN6268"/>
      <c r="BO6268"/>
    </row>
    <row r="6269" spans="1:67">
      <c r="A6269"/>
      <c r="B6269"/>
      <c r="C6269"/>
      <c r="E6269"/>
      <c r="F6269"/>
      <c r="G6269"/>
      <c r="I6269"/>
      <c r="J6269"/>
      <c r="K6269"/>
      <c r="M6269"/>
      <c r="N6269"/>
      <c r="O6269"/>
      <c r="Q6269"/>
      <c r="R6269"/>
      <c r="S6269"/>
      <c r="U6269"/>
      <c r="V6269"/>
      <c r="W6269"/>
      <c r="Y6269"/>
      <c r="Z6269"/>
      <c r="AA6269"/>
      <c r="AC6269"/>
      <c r="AD6269"/>
      <c r="AE6269"/>
      <c r="AG6269"/>
      <c r="AH6269"/>
      <c r="AI6269"/>
      <c r="AK6269"/>
      <c r="AL6269"/>
      <c r="AM6269"/>
      <c r="AO6269"/>
      <c r="AP6269"/>
      <c r="AQ6269"/>
      <c r="AS6269"/>
      <c r="AT6269"/>
      <c r="AU6269"/>
      <c r="AW6269"/>
      <c r="AX6269"/>
      <c r="AY6269"/>
      <c r="BA6269"/>
      <c r="BB6269"/>
      <c r="BC6269"/>
      <c r="BE6269"/>
      <c r="BF6269"/>
      <c r="BG6269"/>
      <c r="BI6269"/>
      <c r="BJ6269"/>
      <c r="BK6269"/>
      <c r="BM6269"/>
      <c r="BN6269"/>
      <c r="BO6269"/>
    </row>
    <row r="6270" spans="1:67">
      <c r="A6270"/>
      <c r="B6270"/>
      <c r="C6270"/>
      <c r="E6270"/>
      <c r="F6270"/>
      <c r="G6270"/>
      <c r="I6270"/>
      <c r="J6270"/>
      <c r="K6270"/>
      <c r="M6270"/>
      <c r="N6270"/>
      <c r="O6270"/>
      <c r="Q6270"/>
      <c r="R6270"/>
      <c r="S6270"/>
      <c r="U6270"/>
      <c r="V6270"/>
      <c r="W6270"/>
      <c r="Y6270"/>
      <c r="Z6270"/>
      <c r="AA6270"/>
      <c r="AC6270"/>
      <c r="AD6270"/>
      <c r="AE6270"/>
      <c r="AG6270"/>
      <c r="AH6270"/>
      <c r="AI6270"/>
      <c r="AK6270"/>
      <c r="AL6270"/>
      <c r="AM6270"/>
      <c r="AO6270"/>
      <c r="AP6270"/>
      <c r="AQ6270"/>
      <c r="AS6270"/>
      <c r="AT6270"/>
      <c r="AU6270"/>
      <c r="AW6270"/>
      <c r="AX6270"/>
      <c r="AY6270"/>
      <c r="BA6270"/>
      <c r="BB6270"/>
      <c r="BC6270"/>
      <c r="BE6270"/>
      <c r="BF6270"/>
      <c r="BG6270"/>
      <c r="BI6270"/>
      <c r="BJ6270"/>
      <c r="BK6270"/>
      <c r="BM6270"/>
      <c r="BN6270"/>
      <c r="BO6270"/>
    </row>
    <row r="6271" spans="1:67">
      <c r="A6271"/>
      <c r="B6271"/>
      <c r="C6271"/>
      <c r="E6271"/>
      <c r="F6271"/>
      <c r="G6271"/>
      <c r="I6271"/>
      <c r="J6271"/>
      <c r="K6271"/>
      <c r="M6271"/>
      <c r="N6271"/>
      <c r="O6271"/>
      <c r="Q6271"/>
      <c r="R6271"/>
      <c r="S6271"/>
      <c r="U6271"/>
      <c r="V6271"/>
      <c r="W6271"/>
      <c r="Y6271"/>
      <c r="Z6271"/>
      <c r="AA6271"/>
      <c r="AC6271"/>
      <c r="AD6271"/>
      <c r="AE6271"/>
      <c r="AG6271"/>
      <c r="AH6271"/>
      <c r="AI6271"/>
      <c r="AK6271"/>
      <c r="AL6271"/>
      <c r="AM6271"/>
      <c r="AO6271"/>
      <c r="AP6271"/>
      <c r="AQ6271"/>
      <c r="AS6271"/>
      <c r="AT6271"/>
      <c r="AU6271"/>
      <c r="AW6271"/>
      <c r="AX6271"/>
      <c r="AY6271"/>
      <c r="BA6271"/>
      <c r="BB6271"/>
      <c r="BC6271"/>
      <c r="BE6271"/>
      <c r="BF6271"/>
      <c r="BG6271"/>
      <c r="BI6271"/>
      <c r="BJ6271"/>
      <c r="BK6271"/>
      <c r="BM6271"/>
      <c r="BN6271"/>
      <c r="BO6271"/>
    </row>
    <row r="6272" spans="1:67">
      <c r="A6272"/>
      <c r="B6272"/>
      <c r="C6272"/>
      <c r="E6272"/>
      <c r="F6272"/>
      <c r="G6272"/>
      <c r="I6272"/>
      <c r="J6272"/>
      <c r="K6272"/>
      <c r="M6272"/>
      <c r="N6272"/>
      <c r="O6272"/>
      <c r="Q6272"/>
      <c r="R6272"/>
      <c r="S6272"/>
      <c r="U6272"/>
      <c r="V6272"/>
      <c r="W6272"/>
      <c r="Y6272"/>
      <c r="Z6272"/>
      <c r="AA6272"/>
      <c r="AC6272"/>
      <c r="AD6272"/>
      <c r="AE6272"/>
      <c r="AG6272"/>
      <c r="AH6272"/>
      <c r="AI6272"/>
      <c r="AK6272"/>
      <c r="AL6272"/>
      <c r="AM6272"/>
      <c r="AO6272"/>
      <c r="AP6272"/>
      <c r="AQ6272"/>
      <c r="AS6272"/>
      <c r="AT6272"/>
      <c r="AU6272"/>
      <c r="AW6272"/>
      <c r="AX6272"/>
      <c r="AY6272"/>
      <c r="BA6272"/>
      <c r="BB6272"/>
      <c r="BC6272"/>
      <c r="BE6272"/>
      <c r="BF6272"/>
      <c r="BG6272"/>
      <c r="BI6272"/>
      <c r="BJ6272"/>
      <c r="BK6272"/>
      <c r="BM6272"/>
      <c r="BN6272"/>
      <c r="BO6272"/>
    </row>
    <row r="6273" spans="1:67">
      <c r="A6273"/>
      <c r="B6273"/>
      <c r="C6273"/>
      <c r="E6273"/>
      <c r="F6273"/>
      <c r="G6273"/>
      <c r="I6273"/>
      <c r="J6273"/>
      <c r="K6273"/>
      <c r="M6273"/>
      <c r="N6273"/>
      <c r="O6273"/>
      <c r="Q6273"/>
      <c r="R6273"/>
      <c r="S6273"/>
      <c r="U6273"/>
      <c r="V6273"/>
      <c r="W6273"/>
      <c r="Y6273"/>
      <c r="Z6273"/>
      <c r="AA6273"/>
      <c r="AC6273"/>
      <c r="AD6273"/>
      <c r="AE6273"/>
      <c r="AG6273"/>
      <c r="AH6273"/>
      <c r="AI6273"/>
      <c r="AK6273"/>
      <c r="AL6273"/>
      <c r="AM6273"/>
      <c r="AO6273"/>
      <c r="AP6273"/>
      <c r="AQ6273"/>
      <c r="AS6273"/>
      <c r="AT6273"/>
      <c r="AU6273"/>
      <c r="AW6273"/>
      <c r="AX6273"/>
      <c r="AY6273"/>
      <c r="BA6273"/>
      <c r="BB6273"/>
      <c r="BC6273"/>
      <c r="BE6273"/>
      <c r="BF6273"/>
      <c r="BG6273"/>
      <c r="BI6273"/>
      <c r="BJ6273"/>
      <c r="BK6273"/>
      <c r="BM6273"/>
      <c r="BN6273"/>
      <c r="BO6273"/>
    </row>
    <row r="6274" spans="1:67">
      <c r="A6274"/>
      <c r="B6274"/>
      <c r="C6274"/>
      <c r="E6274"/>
      <c r="F6274"/>
      <c r="G6274"/>
      <c r="I6274"/>
      <c r="J6274"/>
      <c r="K6274"/>
      <c r="M6274"/>
      <c r="N6274"/>
      <c r="O6274"/>
      <c r="Q6274"/>
      <c r="R6274"/>
      <c r="S6274"/>
      <c r="U6274"/>
      <c r="V6274"/>
      <c r="W6274"/>
      <c r="Y6274"/>
      <c r="Z6274"/>
      <c r="AA6274"/>
      <c r="AC6274"/>
      <c r="AD6274"/>
      <c r="AE6274"/>
      <c r="AG6274"/>
      <c r="AH6274"/>
      <c r="AI6274"/>
      <c r="AK6274"/>
      <c r="AL6274"/>
      <c r="AM6274"/>
      <c r="AO6274"/>
      <c r="AP6274"/>
      <c r="AQ6274"/>
      <c r="AS6274"/>
      <c r="AT6274"/>
      <c r="AU6274"/>
      <c r="AW6274"/>
      <c r="AX6274"/>
      <c r="AY6274"/>
      <c r="BA6274"/>
      <c r="BB6274"/>
      <c r="BC6274"/>
      <c r="BE6274"/>
      <c r="BF6274"/>
      <c r="BG6274"/>
      <c r="BI6274"/>
      <c r="BJ6274"/>
      <c r="BK6274"/>
      <c r="BM6274"/>
      <c r="BN6274"/>
      <c r="BO6274"/>
    </row>
    <row r="6275" spans="1:67">
      <c r="A6275"/>
      <c r="B6275"/>
      <c r="C6275"/>
      <c r="E6275"/>
      <c r="F6275"/>
      <c r="G6275"/>
      <c r="I6275"/>
      <c r="J6275"/>
      <c r="K6275"/>
      <c r="M6275"/>
      <c r="N6275"/>
      <c r="O6275"/>
      <c r="Q6275"/>
      <c r="R6275"/>
      <c r="S6275"/>
      <c r="U6275"/>
      <c r="V6275"/>
      <c r="W6275"/>
      <c r="Y6275"/>
      <c r="Z6275"/>
      <c r="AA6275"/>
      <c r="AC6275"/>
      <c r="AD6275"/>
      <c r="AE6275"/>
      <c r="AG6275"/>
      <c r="AH6275"/>
      <c r="AI6275"/>
      <c r="AK6275"/>
      <c r="AL6275"/>
      <c r="AM6275"/>
      <c r="AO6275"/>
      <c r="AP6275"/>
      <c r="AQ6275"/>
      <c r="AS6275"/>
      <c r="AT6275"/>
      <c r="AU6275"/>
      <c r="AW6275"/>
      <c r="AX6275"/>
      <c r="AY6275"/>
      <c r="BA6275"/>
      <c r="BB6275"/>
      <c r="BC6275"/>
      <c r="BE6275"/>
      <c r="BF6275"/>
      <c r="BG6275"/>
      <c r="BI6275"/>
      <c r="BJ6275"/>
      <c r="BK6275"/>
      <c r="BM6275"/>
      <c r="BN6275"/>
      <c r="BO6275"/>
    </row>
    <row r="6276" spans="1:67">
      <c r="A6276"/>
      <c r="B6276"/>
      <c r="C6276"/>
      <c r="E6276"/>
      <c r="F6276"/>
      <c r="G6276"/>
      <c r="I6276"/>
      <c r="J6276"/>
      <c r="K6276"/>
      <c r="M6276"/>
      <c r="N6276"/>
      <c r="O6276"/>
      <c r="Q6276"/>
      <c r="R6276"/>
      <c r="S6276"/>
      <c r="U6276"/>
      <c r="V6276"/>
      <c r="W6276"/>
      <c r="Y6276"/>
      <c r="Z6276"/>
      <c r="AA6276"/>
      <c r="AC6276"/>
      <c r="AD6276"/>
      <c r="AE6276"/>
      <c r="AG6276"/>
      <c r="AH6276"/>
      <c r="AI6276"/>
      <c r="AK6276"/>
      <c r="AL6276"/>
      <c r="AM6276"/>
      <c r="AO6276"/>
      <c r="AP6276"/>
      <c r="AQ6276"/>
      <c r="AS6276"/>
      <c r="AT6276"/>
      <c r="AU6276"/>
      <c r="AW6276"/>
      <c r="AX6276"/>
      <c r="AY6276"/>
      <c r="BA6276"/>
      <c r="BB6276"/>
      <c r="BC6276"/>
      <c r="BE6276"/>
      <c r="BF6276"/>
      <c r="BG6276"/>
      <c r="BI6276"/>
      <c r="BJ6276"/>
      <c r="BK6276"/>
      <c r="BM6276"/>
      <c r="BN6276"/>
      <c r="BO6276"/>
    </row>
    <row r="6277" spans="1:67">
      <c r="A6277"/>
      <c r="B6277"/>
      <c r="C6277"/>
      <c r="E6277"/>
      <c r="F6277"/>
      <c r="G6277"/>
      <c r="I6277"/>
      <c r="J6277"/>
      <c r="K6277"/>
      <c r="M6277"/>
      <c r="N6277"/>
      <c r="O6277"/>
      <c r="Q6277"/>
      <c r="R6277"/>
      <c r="S6277"/>
      <c r="U6277"/>
      <c r="V6277"/>
      <c r="W6277"/>
      <c r="Y6277"/>
      <c r="Z6277"/>
      <c r="AA6277"/>
      <c r="AC6277"/>
      <c r="AD6277"/>
      <c r="AE6277"/>
      <c r="AG6277"/>
      <c r="AH6277"/>
      <c r="AI6277"/>
      <c r="AK6277"/>
      <c r="AL6277"/>
      <c r="AM6277"/>
      <c r="AO6277"/>
      <c r="AP6277"/>
      <c r="AQ6277"/>
      <c r="AS6277"/>
      <c r="AT6277"/>
      <c r="AU6277"/>
      <c r="AW6277"/>
      <c r="AX6277"/>
      <c r="AY6277"/>
      <c r="BA6277"/>
      <c r="BB6277"/>
      <c r="BC6277"/>
      <c r="BE6277"/>
      <c r="BF6277"/>
      <c r="BG6277"/>
      <c r="BI6277"/>
      <c r="BJ6277"/>
      <c r="BK6277"/>
      <c r="BM6277"/>
      <c r="BN6277"/>
      <c r="BO6277"/>
    </row>
    <row r="6278" spans="1:67">
      <c r="A6278"/>
      <c r="B6278"/>
      <c r="C6278"/>
      <c r="E6278"/>
      <c r="F6278"/>
      <c r="G6278"/>
      <c r="I6278"/>
      <c r="J6278"/>
      <c r="K6278"/>
      <c r="M6278"/>
      <c r="N6278"/>
      <c r="O6278"/>
      <c r="Q6278"/>
      <c r="R6278"/>
      <c r="S6278"/>
      <c r="U6278"/>
      <c r="V6278"/>
      <c r="W6278"/>
      <c r="Y6278"/>
      <c r="Z6278"/>
      <c r="AA6278"/>
      <c r="AC6278"/>
      <c r="AD6278"/>
      <c r="AE6278"/>
      <c r="AG6278"/>
      <c r="AH6278"/>
      <c r="AI6278"/>
      <c r="AK6278"/>
      <c r="AL6278"/>
      <c r="AM6278"/>
      <c r="AO6278"/>
      <c r="AP6278"/>
      <c r="AQ6278"/>
      <c r="AS6278"/>
      <c r="AT6278"/>
      <c r="AU6278"/>
      <c r="AW6278"/>
      <c r="AX6278"/>
      <c r="AY6278"/>
      <c r="BA6278"/>
      <c r="BB6278"/>
      <c r="BC6278"/>
      <c r="BE6278"/>
      <c r="BF6278"/>
      <c r="BG6278"/>
      <c r="BI6278"/>
      <c r="BJ6278"/>
      <c r="BK6278"/>
      <c r="BM6278"/>
      <c r="BN6278"/>
      <c r="BO6278"/>
    </row>
    <row r="6279" spans="1:67">
      <c r="A6279"/>
      <c r="B6279"/>
      <c r="C6279"/>
      <c r="E6279"/>
      <c r="F6279"/>
      <c r="G6279"/>
      <c r="I6279"/>
      <c r="J6279"/>
      <c r="K6279"/>
      <c r="M6279"/>
      <c r="N6279"/>
      <c r="O6279"/>
      <c r="Q6279"/>
      <c r="R6279"/>
      <c r="S6279"/>
      <c r="U6279"/>
      <c r="V6279"/>
      <c r="W6279"/>
      <c r="Y6279"/>
      <c r="Z6279"/>
      <c r="AA6279"/>
      <c r="AC6279"/>
      <c r="AD6279"/>
      <c r="AE6279"/>
      <c r="AG6279"/>
      <c r="AH6279"/>
      <c r="AI6279"/>
      <c r="AK6279"/>
      <c r="AL6279"/>
      <c r="AM6279"/>
      <c r="AO6279"/>
      <c r="AP6279"/>
      <c r="AQ6279"/>
      <c r="AS6279"/>
      <c r="AT6279"/>
      <c r="AU6279"/>
      <c r="AW6279"/>
      <c r="AX6279"/>
      <c r="AY6279"/>
      <c r="BA6279"/>
      <c r="BB6279"/>
      <c r="BC6279"/>
      <c r="BE6279"/>
      <c r="BF6279"/>
      <c r="BG6279"/>
      <c r="BI6279"/>
      <c r="BJ6279"/>
      <c r="BK6279"/>
      <c r="BM6279"/>
      <c r="BN6279"/>
      <c r="BO6279"/>
    </row>
    <row r="6280" spans="1:67">
      <c r="A6280"/>
      <c r="B6280"/>
      <c r="C6280"/>
      <c r="E6280"/>
      <c r="F6280"/>
      <c r="G6280"/>
      <c r="I6280"/>
      <c r="J6280"/>
      <c r="K6280"/>
      <c r="M6280"/>
      <c r="N6280"/>
      <c r="O6280"/>
      <c r="Q6280"/>
      <c r="R6280"/>
      <c r="S6280"/>
      <c r="U6280"/>
      <c r="V6280"/>
      <c r="W6280"/>
      <c r="Y6280"/>
      <c r="Z6280"/>
      <c r="AA6280"/>
      <c r="AC6280"/>
      <c r="AD6280"/>
      <c r="AE6280"/>
      <c r="AG6280"/>
      <c r="AH6280"/>
      <c r="AI6280"/>
      <c r="AK6280"/>
      <c r="AL6280"/>
      <c r="AM6280"/>
      <c r="AO6280"/>
      <c r="AP6280"/>
      <c r="AQ6280"/>
      <c r="AS6280"/>
      <c r="AT6280"/>
      <c r="AU6280"/>
      <c r="AW6280"/>
      <c r="AX6280"/>
      <c r="AY6280"/>
      <c r="BA6280"/>
      <c r="BB6280"/>
      <c r="BC6280"/>
      <c r="BE6280"/>
      <c r="BF6280"/>
      <c r="BG6280"/>
      <c r="BI6280"/>
      <c r="BJ6280"/>
      <c r="BK6280"/>
      <c r="BM6280"/>
      <c r="BN6280"/>
      <c r="BO6280"/>
    </row>
    <row r="6281" spans="1:67">
      <c r="A6281"/>
      <c r="B6281"/>
      <c r="C6281"/>
      <c r="E6281"/>
      <c r="F6281"/>
      <c r="G6281"/>
      <c r="I6281"/>
      <c r="J6281"/>
      <c r="K6281"/>
      <c r="M6281"/>
      <c r="N6281"/>
      <c r="O6281"/>
      <c r="Q6281"/>
      <c r="R6281"/>
      <c r="S6281"/>
      <c r="U6281"/>
      <c r="V6281"/>
      <c r="W6281"/>
      <c r="Y6281"/>
      <c r="Z6281"/>
      <c r="AA6281"/>
      <c r="AC6281"/>
      <c r="AD6281"/>
      <c r="AE6281"/>
      <c r="AG6281"/>
      <c r="AH6281"/>
      <c r="AI6281"/>
      <c r="AK6281"/>
      <c r="AL6281"/>
      <c r="AM6281"/>
      <c r="AO6281"/>
      <c r="AP6281"/>
      <c r="AQ6281"/>
      <c r="AS6281"/>
      <c r="AT6281"/>
      <c r="AU6281"/>
      <c r="AW6281"/>
      <c r="AX6281"/>
      <c r="AY6281"/>
      <c r="BA6281"/>
      <c r="BB6281"/>
      <c r="BC6281"/>
      <c r="BE6281"/>
      <c r="BF6281"/>
      <c r="BG6281"/>
      <c r="BI6281"/>
      <c r="BJ6281"/>
      <c r="BK6281"/>
      <c r="BM6281"/>
      <c r="BN6281"/>
      <c r="BO6281"/>
    </row>
    <row r="6282" spans="1:67">
      <c r="A6282"/>
      <c r="B6282"/>
      <c r="C6282"/>
      <c r="E6282"/>
      <c r="F6282"/>
      <c r="G6282"/>
      <c r="I6282"/>
      <c r="J6282"/>
      <c r="K6282"/>
      <c r="M6282"/>
      <c r="N6282"/>
      <c r="O6282"/>
      <c r="Q6282"/>
      <c r="R6282"/>
      <c r="S6282"/>
      <c r="U6282"/>
      <c r="V6282"/>
      <c r="W6282"/>
      <c r="Y6282"/>
      <c r="Z6282"/>
      <c r="AA6282"/>
      <c r="AC6282"/>
      <c r="AD6282"/>
      <c r="AE6282"/>
      <c r="AG6282"/>
      <c r="AH6282"/>
      <c r="AI6282"/>
      <c r="AK6282"/>
      <c r="AL6282"/>
      <c r="AM6282"/>
      <c r="AO6282"/>
      <c r="AP6282"/>
      <c r="AQ6282"/>
      <c r="AS6282"/>
      <c r="AT6282"/>
      <c r="AU6282"/>
      <c r="AW6282"/>
      <c r="AX6282"/>
      <c r="AY6282"/>
      <c r="BA6282"/>
      <c r="BB6282"/>
      <c r="BC6282"/>
      <c r="BE6282"/>
      <c r="BF6282"/>
      <c r="BG6282"/>
      <c r="BI6282"/>
      <c r="BJ6282"/>
      <c r="BK6282"/>
      <c r="BM6282"/>
      <c r="BN6282"/>
      <c r="BO6282"/>
    </row>
    <row r="6283" spans="1:67">
      <c r="A6283"/>
      <c r="B6283"/>
      <c r="C6283"/>
      <c r="E6283"/>
      <c r="F6283"/>
      <c r="G6283"/>
      <c r="I6283"/>
      <c r="J6283"/>
      <c r="K6283"/>
      <c r="M6283"/>
      <c r="N6283"/>
      <c r="O6283"/>
      <c r="Q6283"/>
      <c r="R6283"/>
      <c r="S6283"/>
      <c r="U6283"/>
      <c r="V6283"/>
      <c r="W6283"/>
      <c r="Y6283"/>
      <c r="Z6283"/>
      <c r="AA6283"/>
      <c r="AC6283"/>
      <c r="AD6283"/>
      <c r="AE6283"/>
      <c r="AG6283"/>
      <c r="AH6283"/>
      <c r="AI6283"/>
      <c r="AK6283"/>
      <c r="AL6283"/>
      <c r="AM6283"/>
      <c r="AO6283"/>
      <c r="AP6283"/>
      <c r="AQ6283"/>
      <c r="AS6283"/>
      <c r="AT6283"/>
      <c r="AU6283"/>
      <c r="AW6283"/>
      <c r="AX6283"/>
      <c r="AY6283"/>
      <c r="BA6283"/>
      <c r="BB6283"/>
      <c r="BC6283"/>
      <c r="BE6283"/>
      <c r="BF6283"/>
      <c r="BG6283"/>
      <c r="BI6283"/>
      <c r="BJ6283"/>
      <c r="BK6283"/>
      <c r="BM6283"/>
      <c r="BN6283"/>
      <c r="BO6283"/>
    </row>
    <row r="6284" spans="1:67">
      <c r="A6284"/>
      <c r="B6284"/>
      <c r="C6284"/>
      <c r="E6284"/>
      <c r="F6284"/>
      <c r="G6284"/>
      <c r="I6284"/>
      <c r="J6284"/>
      <c r="K6284"/>
      <c r="M6284"/>
      <c r="N6284"/>
      <c r="O6284"/>
      <c r="Q6284"/>
      <c r="R6284"/>
      <c r="S6284"/>
      <c r="U6284"/>
      <c r="V6284"/>
      <c r="W6284"/>
      <c r="Y6284"/>
      <c r="Z6284"/>
      <c r="AA6284"/>
      <c r="AC6284"/>
      <c r="AD6284"/>
      <c r="AE6284"/>
      <c r="AG6284"/>
      <c r="AH6284"/>
      <c r="AI6284"/>
      <c r="AK6284"/>
      <c r="AL6284"/>
      <c r="AM6284"/>
      <c r="AO6284"/>
      <c r="AP6284"/>
      <c r="AQ6284"/>
      <c r="AS6284"/>
      <c r="AT6284"/>
      <c r="AU6284"/>
      <c r="AW6284"/>
      <c r="AX6284"/>
      <c r="AY6284"/>
      <c r="BA6284"/>
      <c r="BB6284"/>
      <c r="BC6284"/>
      <c r="BE6284"/>
      <c r="BF6284"/>
      <c r="BG6284"/>
      <c r="BI6284"/>
      <c r="BJ6284"/>
      <c r="BK6284"/>
      <c r="BM6284"/>
      <c r="BN6284"/>
      <c r="BO6284"/>
    </row>
    <row r="6285" spans="1:67">
      <c r="A6285"/>
      <c r="B6285"/>
      <c r="C6285"/>
      <c r="E6285"/>
      <c r="F6285"/>
      <c r="G6285"/>
      <c r="I6285"/>
      <c r="J6285"/>
      <c r="K6285"/>
      <c r="M6285"/>
      <c r="N6285"/>
      <c r="O6285"/>
      <c r="Q6285"/>
      <c r="R6285"/>
      <c r="S6285"/>
      <c r="U6285"/>
      <c r="V6285"/>
      <c r="W6285"/>
      <c r="Y6285"/>
      <c r="Z6285"/>
      <c r="AA6285"/>
      <c r="AC6285"/>
      <c r="AD6285"/>
      <c r="AE6285"/>
      <c r="AG6285"/>
      <c r="AH6285"/>
      <c r="AI6285"/>
      <c r="AK6285"/>
      <c r="AL6285"/>
      <c r="AM6285"/>
      <c r="AO6285"/>
      <c r="AP6285"/>
      <c r="AQ6285"/>
      <c r="AS6285"/>
      <c r="AT6285"/>
      <c r="AU6285"/>
      <c r="AW6285"/>
      <c r="AX6285"/>
      <c r="AY6285"/>
      <c r="BA6285"/>
      <c r="BB6285"/>
      <c r="BC6285"/>
      <c r="BE6285"/>
      <c r="BF6285"/>
      <c r="BG6285"/>
      <c r="BI6285"/>
      <c r="BJ6285"/>
      <c r="BK6285"/>
      <c r="BM6285"/>
      <c r="BN6285"/>
      <c r="BO6285"/>
    </row>
    <row r="6286" spans="1:67">
      <c r="A6286"/>
      <c r="B6286"/>
      <c r="C6286"/>
      <c r="E6286"/>
      <c r="F6286"/>
      <c r="G6286"/>
      <c r="I6286"/>
      <c r="J6286"/>
      <c r="K6286"/>
      <c r="M6286"/>
      <c r="N6286"/>
      <c r="O6286"/>
      <c r="Q6286"/>
      <c r="R6286"/>
      <c r="S6286"/>
      <c r="U6286"/>
      <c r="V6286"/>
      <c r="W6286"/>
      <c r="Y6286"/>
      <c r="Z6286"/>
      <c r="AA6286"/>
      <c r="AC6286"/>
      <c r="AD6286"/>
      <c r="AE6286"/>
      <c r="AG6286"/>
      <c r="AH6286"/>
      <c r="AI6286"/>
      <c r="AK6286"/>
      <c r="AL6286"/>
      <c r="AM6286"/>
      <c r="AO6286"/>
      <c r="AP6286"/>
      <c r="AQ6286"/>
      <c r="AS6286"/>
      <c r="AT6286"/>
      <c r="AU6286"/>
      <c r="AW6286"/>
      <c r="AX6286"/>
      <c r="AY6286"/>
      <c r="BA6286"/>
      <c r="BB6286"/>
      <c r="BC6286"/>
      <c r="BE6286"/>
      <c r="BF6286"/>
      <c r="BG6286"/>
      <c r="BI6286"/>
      <c r="BJ6286"/>
      <c r="BK6286"/>
      <c r="BM6286"/>
      <c r="BN6286"/>
      <c r="BO6286"/>
    </row>
    <row r="6287" spans="1:67">
      <c r="A6287"/>
      <c r="B6287"/>
      <c r="C6287"/>
      <c r="E6287"/>
      <c r="F6287"/>
      <c r="G6287"/>
      <c r="I6287"/>
      <c r="J6287"/>
      <c r="K6287"/>
      <c r="M6287"/>
      <c r="N6287"/>
      <c r="O6287"/>
      <c r="Q6287"/>
      <c r="R6287"/>
      <c r="S6287"/>
      <c r="U6287"/>
      <c r="V6287"/>
      <c r="W6287"/>
      <c r="Y6287"/>
      <c r="Z6287"/>
      <c r="AA6287"/>
      <c r="AC6287"/>
      <c r="AD6287"/>
      <c r="AE6287"/>
      <c r="AG6287"/>
      <c r="AH6287"/>
      <c r="AI6287"/>
      <c r="AK6287"/>
      <c r="AL6287"/>
      <c r="AM6287"/>
      <c r="AO6287"/>
      <c r="AP6287"/>
      <c r="AQ6287"/>
      <c r="AS6287"/>
      <c r="AT6287"/>
      <c r="AU6287"/>
      <c r="AW6287"/>
      <c r="AX6287"/>
      <c r="AY6287"/>
      <c r="BA6287"/>
      <c r="BB6287"/>
      <c r="BC6287"/>
      <c r="BE6287"/>
      <c r="BF6287"/>
      <c r="BG6287"/>
      <c r="BI6287"/>
      <c r="BJ6287"/>
      <c r="BK6287"/>
      <c r="BM6287"/>
      <c r="BN6287"/>
      <c r="BO6287"/>
    </row>
    <row r="6288" spans="1:67">
      <c r="A6288"/>
      <c r="B6288"/>
      <c r="C6288"/>
      <c r="E6288"/>
      <c r="F6288"/>
      <c r="G6288"/>
      <c r="I6288"/>
      <c r="J6288"/>
      <c r="K6288"/>
      <c r="M6288"/>
      <c r="N6288"/>
      <c r="O6288"/>
      <c r="Q6288"/>
      <c r="R6288"/>
      <c r="S6288"/>
      <c r="U6288"/>
      <c r="V6288"/>
      <c r="W6288"/>
      <c r="Y6288"/>
      <c r="Z6288"/>
      <c r="AA6288"/>
      <c r="AC6288"/>
      <c r="AD6288"/>
      <c r="AE6288"/>
      <c r="AG6288"/>
      <c r="AH6288"/>
      <c r="AI6288"/>
      <c r="AK6288"/>
      <c r="AL6288"/>
      <c r="AM6288"/>
      <c r="AO6288"/>
      <c r="AP6288"/>
      <c r="AQ6288"/>
      <c r="AS6288"/>
      <c r="AT6288"/>
      <c r="AU6288"/>
      <c r="AW6288"/>
      <c r="AX6288"/>
      <c r="AY6288"/>
      <c r="BA6288"/>
      <c r="BB6288"/>
      <c r="BC6288"/>
      <c r="BE6288"/>
      <c r="BF6288"/>
      <c r="BG6288"/>
      <c r="BI6288"/>
      <c r="BJ6288"/>
      <c r="BK6288"/>
      <c r="BM6288"/>
      <c r="BN6288"/>
      <c r="BO6288"/>
    </row>
    <row r="6289" spans="1:67">
      <c r="A6289"/>
      <c r="B6289"/>
      <c r="C6289"/>
      <c r="E6289"/>
      <c r="F6289"/>
      <c r="G6289"/>
      <c r="I6289"/>
      <c r="J6289"/>
      <c r="K6289"/>
      <c r="M6289"/>
      <c r="N6289"/>
      <c r="O6289"/>
      <c r="Q6289"/>
      <c r="R6289"/>
      <c r="S6289"/>
      <c r="U6289"/>
      <c r="V6289"/>
      <c r="W6289"/>
      <c r="Y6289"/>
      <c r="Z6289"/>
      <c r="AA6289"/>
      <c r="AC6289"/>
      <c r="AD6289"/>
      <c r="AE6289"/>
      <c r="AG6289"/>
      <c r="AH6289"/>
      <c r="AI6289"/>
      <c r="AK6289"/>
      <c r="AL6289"/>
      <c r="AM6289"/>
      <c r="AO6289"/>
      <c r="AP6289"/>
      <c r="AQ6289"/>
      <c r="AS6289"/>
      <c r="AT6289"/>
      <c r="AU6289"/>
      <c r="AW6289"/>
      <c r="AX6289"/>
      <c r="AY6289"/>
      <c r="BA6289"/>
      <c r="BB6289"/>
      <c r="BC6289"/>
      <c r="BE6289"/>
      <c r="BF6289"/>
      <c r="BG6289"/>
      <c r="BI6289"/>
      <c r="BJ6289"/>
      <c r="BK6289"/>
      <c r="BM6289"/>
      <c r="BN6289"/>
      <c r="BO6289"/>
    </row>
    <row r="6290" spans="1:67">
      <c r="A6290"/>
      <c r="B6290"/>
      <c r="C6290"/>
      <c r="E6290"/>
      <c r="F6290"/>
      <c r="G6290"/>
      <c r="I6290"/>
      <c r="J6290"/>
      <c r="K6290"/>
      <c r="M6290"/>
      <c r="N6290"/>
      <c r="O6290"/>
      <c r="Q6290"/>
      <c r="R6290"/>
      <c r="S6290"/>
      <c r="U6290"/>
      <c r="V6290"/>
      <c r="W6290"/>
      <c r="Y6290"/>
      <c r="Z6290"/>
      <c r="AA6290"/>
      <c r="AC6290"/>
      <c r="AD6290"/>
      <c r="AE6290"/>
      <c r="AG6290"/>
      <c r="AH6290"/>
      <c r="AI6290"/>
      <c r="AK6290"/>
      <c r="AL6290"/>
      <c r="AM6290"/>
      <c r="AO6290"/>
      <c r="AP6290"/>
      <c r="AQ6290"/>
      <c r="AS6290"/>
      <c r="AT6290"/>
      <c r="AU6290"/>
      <c r="AW6290"/>
      <c r="AX6290"/>
      <c r="AY6290"/>
      <c r="BA6290"/>
      <c r="BB6290"/>
      <c r="BC6290"/>
      <c r="BE6290"/>
      <c r="BF6290"/>
      <c r="BG6290"/>
      <c r="BI6290"/>
      <c r="BJ6290"/>
      <c r="BK6290"/>
      <c r="BM6290"/>
      <c r="BN6290"/>
      <c r="BO6290"/>
    </row>
    <row r="6291" spans="1:67">
      <c r="A6291"/>
      <c r="B6291"/>
      <c r="C6291"/>
      <c r="E6291"/>
      <c r="F6291"/>
      <c r="G6291"/>
      <c r="I6291"/>
      <c r="J6291"/>
      <c r="K6291"/>
      <c r="M6291"/>
      <c r="N6291"/>
      <c r="O6291"/>
      <c r="Q6291"/>
      <c r="R6291"/>
      <c r="S6291"/>
      <c r="U6291"/>
      <c r="V6291"/>
      <c r="W6291"/>
      <c r="Y6291"/>
      <c r="Z6291"/>
      <c r="AA6291"/>
      <c r="AC6291"/>
      <c r="AD6291"/>
      <c r="AE6291"/>
      <c r="AG6291"/>
      <c r="AH6291"/>
      <c r="AI6291"/>
      <c r="AK6291"/>
      <c r="AL6291"/>
      <c r="AM6291"/>
      <c r="AO6291"/>
      <c r="AP6291"/>
      <c r="AQ6291"/>
      <c r="AS6291"/>
      <c r="AT6291"/>
      <c r="AU6291"/>
      <c r="AW6291"/>
      <c r="AX6291"/>
      <c r="AY6291"/>
      <c r="BA6291"/>
      <c r="BB6291"/>
      <c r="BC6291"/>
      <c r="BE6291"/>
      <c r="BF6291"/>
      <c r="BG6291"/>
      <c r="BI6291"/>
      <c r="BJ6291"/>
      <c r="BK6291"/>
      <c r="BM6291"/>
      <c r="BN6291"/>
      <c r="BO6291"/>
    </row>
    <row r="6292" spans="1:67">
      <c r="A6292"/>
      <c r="B6292"/>
      <c r="C6292"/>
      <c r="E6292"/>
      <c r="F6292"/>
      <c r="G6292"/>
      <c r="I6292"/>
      <c r="J6292"/>
      <c r="K6292"/>
      <c r="M6292"/>
      <c r="N6292"/>
      <c r="O6292"/>
      <c r="Q6292"/>
      <c r="R6292"/>
      <c r="S6292"/>
      <c r="U6292"/>
      <c r="V6292"/>
      <c r="W6292"/>
      <c r="Y6292"/>
      <c r="Z6292"/>
      <c r="AA6292"/>
      <c r="AC6292"/>
      <c r="AD6292"/>
      <c r="AE6292"/>
      <c r="AG6292"/>
      <c r="AH6292"/>
      <c r="AI6292"/>
      <c r="AK6292"/>
      <c r="AL6292"/>
      <c r="AM6292"/>
      <c r="AO6292"/>
      <c r="AP6292"/>
      <c r="AQ6292"/>
      <c r="AS6292"/>
      <c r="AT6292"/>
      <c r="AU6292"/>
      <c r="AW6292"/>
      <c r="AX6292"/>
      <c r="AY6292"/>
      <c r="BA6292"/>
      <c r="BB6292"/>
      <c r="BC6292"/>
      <c r="BE6292"/>
      <c r="BF6292"/>
      <c r="BG6292"/>
      <c r="BI6292"/>
      <c r="BJ6292"/>
      <c r="BK6292"/>
      <c r="BM6292"/>
      <c r="BN6292"/>
      <c r="BO6292"/>
    </row>
    <row r="6293" spans="1:67">
      <c r="A6293"/>
      <c r="B6293"/>
      <c r="C6293"/>
      <c r="E6293"/>
      <c r="F6293"/>
      <c r="G6293"/>
      <c r="I6293"/>
      <c r="J6293"/>
      <c r="K6293"/>
      <c r="M6293"/>
      <c r="N6293"/>
      <c r="O6293"/>
      <c r="Q6293"/>
      <c r="R6293"/>
      <c r="S6293"/>
      <c r="U6293"/>
      <c r="V6293"/>
      <c r="W6293"/>
      <c r="Y6293"/>
      <c r="Z6293"/>
      <c r="AA6293"/>
      <c r="AC6293"/>
      <c r="AD6293"/>
      <c r="AE6293"/>
      <c r="AG6293"/>
      <c r="AH6293"/>
      <c r="AI6293"/>
      <c r="AK6293"/>
      <c r="AL6293"/>
      <c r="AM6293"/>
      <c r="AO6293"/>
      <c r="AP6293"/>
      <c r="AQ6293"/>
      <c r="AS6293"/>
      <c r="AT6293"/>
      <c r="AU6293"/>
      <c r="AW6293"/>
      <c r="AX6293"/>
      <c r="AY6293"/>
      <c r="BA6293"/>
      <c r="BB6293"/>
      <c r="BC6293"/>
      <c r="BE6293"/>
      <c r="BF6293"/>
      <c r="BG6293"/>
      <c r="BI6293"/>
      <c r="BJ6293"/>
      <c r="BK6293"/>
      <c r="BM6293"/>
      <c r="BN6293"/>
      <c r="BO6293"/>
    </row>
    <row r="6294" spans="1:67">
      <c r="A6294"/>
      <c r="B6294"/>
      <c r="C6294"/>
      <c r="E6294"/>
      <c r="F6294"/>
      <c r="G6294"/>
      <c r="I6294"/>
      <c r="J6294"/>
      <c r="K6294"/>
      <c r="M6294"/>
      <c r="N6294"/>
      <c r="O6294"/>
      <c r="Q6294"/>
      <c r="R6294"/>
      <c r="S6294"/>
      <c r="U6294"/>
      <c r="V6294"/>
      <c r="W6294"/>
      <c r="Y6294"/>
      <c r="Z6294"/>
      <c r="AA6294"/>
      <c r="AC6294"/>
      <c r="AD6294"/>
      <c r="AE6294"/>
      <c r="AG6294"/>
      <c r="AH6294"/>
      <c r="AI6294"/>
      <c r="AK6294"/>
      <c r="AL6294"/>
      <c r="AM6294"/>
      <c r="AO6294"/>
      <c r="AP6294"/>
      <c r="AQ6294"/>
      <c r="AS6294"/>
      <c r="AT6294"/>
      <c r="AU6294"/>
      <c r="AW6294"/>
      <c r="AX6294"/>
      <c r="AY6294"/>
      <c r="BA6294"/>
      <c r="BB6294"/>
      <c r="BC6294"/>
      <c r="BE6294"/>
      <c r="BF6294"/>
      <c r="BG6294"/>
      <c r="BI6294"/>
      <c r="BJ6294"/>
      <c r="BK6294"/>
      <c r="BM6294"/>
      <c r="BN6294"/>
      <c r="BO6294"/>
    </row>
    <row r="6295" spans="1:67">
      <c r="A6295"/>
      <c r="B6295"/>
      <c r="C6295"/>
      <c r="E6295"/>
      <c r="F6295"/>
      <c r="G6295"/>
      <c r="I6295"/>
      <c r="J6295"/>
      <c r="K6295"/>
      <c r="M6295"/>
      <c r="N6295"/>
      <c r="O6295"/>
      <c r="Q6295"/>
      <c r="R6295"/>
      <c r="S6295"/>
      <c r="U6295"/>
      <c r="V6295"/>
      <c r="W6295"/>
      <c r="Y6295"/>
      <c r="Z6295"/>
      <c r="AA6295"/>
      <c r="AC6295"/>
      <c r="AD6295"/>
      <c r="AE6295"/>
      <c r="AG6295"/>
      <c r="AH6295"/>
      <c r="AI6295"/>
      <c r="AK6295"/>
      <c r="AL6295"/>
      <c r="AM6295"/>
      <c r="AO6295"/>
      <c r="AP6295"/>
      <c r="AQ6295"/>
      <c r="AS6295"/>
      <c r="AT6295"/>
      <c r="AU6295"/>
      <c r="AW6295"/>
      <c r="AX6295"/>
      <c r="AY6295"/>
      <c r="BA6295"/>
      <c r="BB6295"/>
      <c r="BC6295"/>
      <c r="BE6295"/>
      <c r="BF6295"/>
      <c r="BG6295"/>
      <c r="BI6295"/>
      <c r="BJ6295"/>
      <c r="BK6295"/>
      <c r="BM6295"/>
      <c r="BN6295"/>
      <c r="BO6295"/>
    </row>
    <row r="6296" spans="1:67">
      <c r="A6296"/>
      <c r="B6296"/>
      <c r="C6296"/>
      <c r="E6296"/>
      <c r="F6296"/>
      <c r="G6296"/>
      <c r="I6296"/>
      <c r="J6296"/>
      <c r="K6296"/>
      <c r="M6296"/>
      <c r="N6296"/>
      <c r="O6296"/>
      <c r="Q6296"/>
      <c r="R6296"/>
      <c r="S6296"/>
      <c r="U6296"/>
      <c r="V6296"/>
      <c r="W6296"/>
      <c r="Y6296"/>
      <c r="Z6296"/>
      <c r="AA6296"/>
      <c r="AC6296"/>
      <c r="AD6296"/>
      <c r="AE6296"/>
      <c r="AG6296"/>
      <c r="AH6296"/>
      <c r="AI6296"/>
      <c r="AK6296"/>
      <c r="AL6296"/>
      <c r="AM6296"/>
      <c r="AO6296"/>
      <c r="AP6296"/>
      <c r="AQ6296"/>
      <c r="AS6296"/>
      <c r="AT6296"/>
      <c r="AU6296"/>
      <c r="AW6296"/>
      <c r="AX6296"/>
      <c r="AY6296"/>
      <c r="BA6296"/>
      <c r="BB6296"/>
      <c r="BC6296"/>
      <c r="BE6296"/>
      <c r="BF6296"/>
      <c r="BG6296"/>
      <c r="BI6296"/>
      <c r="BJ6296"/>
      <c r="BK6296"/>
      <c r="BM6296"/>
      <c r="BN6296"/>
      <c r="BO6296"/>
    </row>
    <row r="6297" spans="1:67">
      <c r="A6297"/>
      <c r="B6297"/>
      <c r="C6297"/>
      <c r="E6297"/>
      <c r="F6297"/>
      <c r="G6297"/>
      <c r="I6297"/>
      <c r="J6297"/>
      <c r="K6297"/>
      <c r="M6297"/>
      <c r="N6297"/>
      <c r="O6297"/>
      <c r="Q6297"/>
      <c r="R6297"/>
      <c r="S6297"/>
      <c r="U6297"/>
      <c r="V6297"/>
      <c r="W6297"/>
      <c r="Y6297"/>
      <c r="Z6297"/>
      <c r="AA6297"/>
      <c r="AC6297"/>
      <c r="AD6297"/>
      <c r="AE6297"/>
      <c r="AG6297"/>
      <c r="AH6297"/>
      <c r="AI6297"/>
      <c r="AK6297"/>
      <c r="AL6297"/>
      <c r="AM6297"/>
      <c r="AO6297"/>
      <c r="AP6297"/>
      <c r="AQ6297"/>
      <c r="AS6297"/>
      <c r="AT6297"/>
      <c r="AU6297"/>
      <c r="AW6297"/>
      <c r="AX6297"/>
      <c r="AY6297"/>
      <c r="BA6297"/>
      <c r="BB6297"/>
      <c r="BC6297"/>
      <c r="BE6297"/>
      <c r="BF6297"/>
      <c r="BG6297"/>
      <c r="BI6297"/>
      <c r="BJ6297"/>
      <c r="BK6297"/>
      <c r="BM6297"/>
      <c r="BN6297"/>
      <c r="BO6297"/>
    </row>
    <row r="6298" spans="1:67">
      <c r="A6298"/>
      <c r="B6298"/>
      <c r="C6298"/>
      <c r="E6298"/>
      <c r="F6298"/>
      <c r="G6298"/>
      <c r="I6298"/>
      <c r="J6298"/>
      <c r="K6298"/>
      <c r="M6298"/>
      <c r="N6298"/>
      <c r="O6298"/>
      <c r="Q6298"/>
      <c r="R6298"/>
      <c r="S6298"/>
      <c r="U6298"/>
      <c r="V6298"/>
      <c r="W6298"/>
      <c r="Y6298"/>
      <c r="Z6298"/>
      <c r="AA6298"/>
      <c r="AC6298"/>
      <c r="AD6298"/>
      <c r="AE6298"/>
      <c r="AG6298"/>
      <c r="AH6298"/>
      <c r="AI6298"/>
      <c r="AK6298"/>
      <c r="AL6298"/>
      <c r="AM6298"/>
      <c r="AO6298"/>
      <c r="AP6298"/>
      <c r="AQ6298"/>
      <c r="AS6298"/>
      <c r="AT6298"/>
      <c r="AU6298"/>
      <c r="AW6298"/>
      <c r="AX6298"/>
      <c r="AY6298"/>
      <c r="BA6298"/>
      <c r="BB6298"/>
      <c r="BC6298"/>
      <c r="BE6298"/>
      <c r="BF6298"/>
      <c r="BG6298"/>
      <c r="BI6298"/>
      <c r="BJ6298"/>
      <c r="BK6298"/>
      <c r="BM6298"/>
      <c r="BN6298"/>
      <c r="BO6298"/>
    </row>
    <row r="6299" spans="1:67">
      <c r="A6299"/>
      <c r="B6299"/>
      <c r="C6299"/>
      <c r="E6299"/>
      <c r="F6299"/>
      <c r="G6299"/>
      <c r="I6299"/>
      <c r="J6299"/>
      <c r="K6299"/>
      <c r="M6299"/>
      <c r="N6299"/>
      <c r="O6299"/>
      <c r="Q6299"/>
      <c r="R6299"/>
      <c r="S6299"/>
      <c r="U6299"/>
      <c r="V6299"/>
      <c r="W6299"/>
      <c r="Y6299"/>
      <c r="Z6299"/>
      <c r="AA6299"/>
      <c r="AC6299"/>
      <c r="AD6299"/>
      <c r="AE6299"/>
      <c r="AG6299"/>
      <c r="AH6299"/>
      <c r="AI6299"/>
      <c r="AK6299"/>
      <c r="AL6299"/>
      <c r="AM6299"/>
      <c r="AO6299"/>
      <c r="AP6299"/>
      <c r="AQ6299"/>
      <c r="AS6299"/>
      <c r="AT6299"/>
      <c r="AU6299"/>
      <c r="AW6299"/>
      <c r="AX6299"/>
      <c r="AY6299"/>
      <c r="BA6299"/>
      <c r="BB6299"/>
      <c r="BC6299"/>
      <c r="BE6299"/>
      <c r="BF6299"/>
      <c r="BG6299"/>
      <c r="BI6299"/>
      <c r="BJ6299"/>
      <c r="BK6299"/>
      <c r="BM6299"/>
      <c r="BN6299"/>
      <c r="BO6299"/>
    </row>
    <row r="6300" spans="1:67">
      <c r="A6300"/>
      <c r="B6300"/>
      <c r="C6300"/>
      <c r="E6300"/>
      <c r="F6300"/>
      <c r="G6300"/>
      <c r="I6300"/>
      <c r="J6300"/>
      <c r="K6300"/>
      <c r="M6300"/>
      <c r="N6300"/>
      <c r="O6300"/>
      <c r="Q6300"/>
      <c r="R6300"/>
      <c r="S6300"/>
      <c r="U6300"/>
      <c r="V6300"/>
      <c r="W6300"/>
      <c r="Y6300"/>
      <c r="Z6300"/>
      <c r="AA6300"/>
      <c r="AC6300"/>
      <c r="AD6300"/>
      <c r="AE6300"/>
      <c r="AG6300"/>
      <c r="AH6300"/>
      <c r="AI6300"/>
      <c r="AK6300"/>
      <c r="AL6300"/>
      <c r="AM6300"/>
      <c r="AO6300"/>
      <c r="AP6300"/>
      <c r="AQ6300"/>
      <c r="AS6300"/>
      <c r="AT6300"/>
      <c r="AU6300"/>
      <c r="AW6300"/>
      <c r="AX6300"/>
      <c r="AY6300"/>
      <c r="BA6300"/>
      <c r="BB6300"/>
      <c r="BC6300"/>
      <c r="BE6300"/>
      <c r="BF6300"/>
      <c r="BG6300"/>
      <c r="BI6300"/>
      <c r="BJ6300"/>
      <c r="BK6300"/>
      <c r="BM6300"/>
      <c r="BN6300"/>
      <c r="BO6300"/>
    </row>
    <row r="6301" spans="1:67">
      <c r="A6301"/>
      <c r="B6301"/>
      <c r="C6301"/>
      <c r="E6301"/>
      <c r="F6301"/>
      <c r="G6301"/>
      <c r="I6301"/>
      <c r="J6301"/>
      <c r="K6301"/>
      <c r="M6301"/>
      <c r="N6301"/>
      <c r="O6301"/>
      <c r="Q6301"/>
      <c r="R6301"/>
      <c r="S6301"/>
      <c r="U6301"/>
      <c r="V6301"/>
      <c r="W6301"/>
      <c r="Y6301"/>
      <c r="Z6301"/>
      <c r="AA6301"/>
      <c r="AC6301"/>
      <c r="AD6301"/>
      <c r="AE6301"/>
      <c r="AG6301"/>
      <c r="AH6301"/>
      <c r="AI6301"/>
      <c r="AK6301"/>
      <c r="AL6301"/>
      <c r="AM6301"/>
      <c r="AO6301"/>
      <c r="AP6301"/>
      <c r="AQ6301"/>
      <c r="AS6301"/>
      <c r="AT6301"/>
      <c r="AU6301"/>
      <c r="AW6301"/>
      <c r="AX6301"/>
      <c r="AY6301"/>
      <c r="BA6301"/>
      <c r="BB6301"/>
      <c r="BC6301"/>
      <c r="BE6301"/>
      <c r="BF6301"/>
      <c r="BG6301"/>
      <c r="BI6301"/>
      <c r="BJ6301"/>
      <c r="BK6301"/>
      <c r="BM6301"/>
      <c r="BN6301"/>
      <c r="BO6301"/>
    </row>
    <row r="6302" spans="1:67">
      <c r="A6302"/>
      <c r="B6302"/>
      <c r="C6302"/>
      <c r="E6302"/>
      <c r="F6302"/>
      <c r="G6302"/>
      <c r="I6302"/>
      <c r="J6302"/>
      <c r="K6302"/>
      <c r="M6302"/>
      <c r="N6302"/>
      <c r="O6302"/>
      <c r="Q6302"/>
      <c r="R6302"/>
      <c r="S6302"/>
      <c r="U6302"/>
      <c r="V6302"/>
      <c r="W6302"/>
      <c r="Y6302"/>
      <c r="Z6302"/>
      <c r="AA6302"/>
      <c r="AC6302"/>
      <c r="AD6302"/>
      <c r="AE6302"/>
      <c r="AG6302"/>
      <c r="AH6302"/>
      <c r="AI6302"/>
      <c r="AK6302"/>
      <c r="AL6302"/>
      <c r="AM6302"/>
      <c r="AO6302"/>
      <c r="AP6302"/>
      <c r="AQ6302"/>
      <c r="AS6302"/>
      <c r="AT6302"/>
      <c r="AU6302"/>
      <c r="AW6302"/>
      <c r="AX6302"/>
      <c r="AY6302"/>
      <c r="BA6302"/>
      <c r="BB6302"/>
      <c r="BC6302"/>
      <c r="BE6302"/>
      <c r="BF6302"/>
      <c r="BG6302"/>
      <c r="BI6302"/>
      <c r="BJ6302"/>
      <c r="BK6302"/>
      <c r="BM6302"/>
      <c r="BN6302"/>
      <c r="BO6302"/>
    </row>
    <row r="6303" spans="1:67">
      <c r="A6303"/>
      <c r="B6303"/>
      <c r="C6303"/>
      <c r="E6303"/>
      <c r="F6303"/>
      <c r="G6303"/>
      <c r="I6303"/>
      <c r="J6303"/>
      <c r="K6303"/>
      <c r="M6303"/>
      <c r="N6303"/>
      <c r="O6303"/>
      <c r="Q6303"/>
      <c r="R6303"/>
      <c r="S6303"/>
      <c r="U6303"/>
      <c r="V6303"/>
      <c r="W6303"/>
      <c r="Y6303"/>
      <c r="Z6303"/>
      <c r="AA6303"/>
      <c r="AC6303"/>
      <c r="AD6303"/>
      <c r="AE6303"/>
      <c r="AG6303"/>
      <c r="AH6303"/>
      <c r="AI6303"/>
      <c r="AK6303"/>
      <c r="AL6303"/>
      <c r="AM6303"/>
      <c r="AO6303"/>
      <c r="AP6303"/>
      <c r="AQ6303"/>
      <c r="AS6303"/>
      <c r="AT6303"/>
      <c r="AU6303"/>
      <c r="AW6303"/>
      <c r="AX6303"/>
      <c r="AY6303"/>
      <c r="BA6303"/>
      <c r="BB6303"/>
      <c r="BC6303"/>
      <c r="BE6303"/>
      <c r="BF6303"/>
      <c r="BG6303"/>
      <c r="BI6303"/>
      <c r="BJ6303"/>
      <c r="BK6303"/>
      <c r="BM6303"/>
      <c r="BN6303"/>
      <c r="BO6303"/>
    </row>
    <row r="6304" spans="1:67">
      <c r="A6304"/>
      <c r="B6304"/>
      <c r="C6304"/>
      <c r="E6304"/>
      <c r="F6304"/>
      <c r="G6304"/>
      <c r="I6304"/>
      <c r="J6304"/>
      <c r="K6304"/>
      <c r="M6304"/>
      <c r="N6304"/>
      <c r="O6304"/>
      <c r="Q6304"/>
      <c r="R6304"/>
      <c r="S6304"/>
      <c r="U6304"/>
      <c r="V6304"/>
      <c r="W6304"/>
      <c r="Y6304"/>
      <c r="Z6304"/>
      <c r="AA6304"/>
      <c r="AC6304"/>
      <c r="AD6304"/>
      <c r="AE6304"/>
      <c r="AG6304"/>
      <c r="AH6304"/>
      <c r="AI6304"/>
      <c r="AK6304"/>
      <c r="AL6304"/>
      <c r="AM6304"/>
      <c r="AO6304"/>
      <c r="AP6304"/>
      <c r="AQ6304"/>
      <c r="AS6304"/>
      <c r="AT6304"/>
      <c r="AU6304"/>
      <c r="AW6304"/>
      <c r="AX6304"/>
      <c r="AY6304"/>
      <c r="BA6304"/>
      <c r="BB6304"/>
      <c r="BC6304"/>
      <c r="BE6304"/>
      <c r="BF6304"/>
      <c r="BG6304"/>
      <c r="BI6304"/>
      <c r="BJ6304"/>
      <c r="BK6304"/>
      <c r="BM6304"/>
      <c r="BN6304"/>
      <c r="BO6304"/>
    </row>
    <row r="6305" spans="1:67">
      <c r="A6305"/>
      <c r="B6305"/>
      <c r="C6305"/>
      <c r="E6305"/>
      <c r="F6305"/>
      <c r="G6305"/>
      <c r="I6305"/>
      <c r="J6305"/>
      <c r="K6305"/>
      <c r="M6305"/>
      <c r="N6305"/>
      <c r="O6305"/>
      <c r="Q6305"/>
      <c r="R6305"/>
      <c r="S6305"/>
      <c r="U6305"/>
      <c r="V6305"/>
      <c r="W6305"/>
      <c r="Y6305"/>
      <c r="Z6305"/>
      <c r="AA6305"/>
      <c r="AC6305"/>
      <c r="AD6305"/>
      <c r="AE6305"/>
      <c r="AG6305"/>
      <c r="AH6305"/>
      <c r="AI6305"/>
      <c r="AK6305"/>
      <c r="AL6305"/>
      <c r="AM6305"/>
      <c r="AO6305"/>
      <c r="AP6305"/>
      <c r="AQ6305"/>
      <c r="AS6305"/>
      <c r="AT6305"/>
      <c r="AU6305"/>
      <c r="AW6305"/>
      <c r="AX6305"/>
      <c r="AY6305"/>
      <c r="BA6305"/>
      <c r="BB6305"/>
      <c r="BC6305"/>
      <c r="BE6305"/>
      <c r="BF6305"/>
      <c r="BG6305"/>
      <c r="BI6305"/>
      <c r="BJ6305"/>
      <c r="BK6305"/>
      <c r="BM6305"/>
      <c r="BN6305"/>
      <c r="BO6305"/>
    </row>
    <row r="6306" spans="1:67">
      <c r="A6306"/>
      <c r="B6306"/>
      <c r="C6306"/>
      <c r="E6306"/>
      <c r="F6306"/>
      <c r="G6306"/>
      <c r="I6306"/>
      <c r="J6306"/>
      <c r="K6306"/>
      <c r="M6306"/>
      <c r="N6306"/>
      <c r="O6306"/>
      <c r="Q6306"/>
      <c r="R6306"/>
      <c r="S6306"/>
      <c r="U6306"/>
      <c r="V6306"/>
      <c r="W6306"/>
      <c r="Y6306"/>
      <c r="Z6306"/>
      <c r="AA6306"/>
      <c r="AC6306"/>
      <c r="AD6306"/>
      <c r="AE6306"/>
      <c r="AG6306"/>
      <c r="AH6306"/>
      <c r="AI6306"/>
      <c r="AK6306"/>
      <c r="AL6306"/>
      <c r="AM6306"/>
      <c r="AO6306"/>
      <c r="AP6306"/>
      <c r="AQ6306"/>
      <c r="AS6306"/>
      <c r="AT6306"/>
      <c r="AU6306"/>
      <c r="AW6306"/>
      <c r="AX6306"/>
      <c r="AY6306"/>
      <c r="BA6306"/>
      <c r="BB6306"/>
      <c r="BC6306"/>
      <c r="BE6306"/>
      <c r="BF6306"/>
      <c r="BG6306"/>
      <c r="BI6306"/>
      <c r="BJ6306"/>
      <c r="BK6306"/>
      <c r="BM6306"/>
      <c r="BN6306"/>
      <c r="BO6306"/>
    </row>
    <row r="6307" spans="1:67">
      <c r="A6307"/>
      <c r="B6307"/>
      <c r="C6307"/>
      <c r="E6307"/>
      <c r="F6307"/>
      <c r="G6307"/>
      <c r="I6307"/>
      <c r="J6307"/>
      <c r="K6307"/>
      <c r="M6307"/>
      <c r="N6307"/>
      <c r="O6307"/>
      <c r="Q6307"/>
      <c r="R6307"/>
      <c r="S6307"/>
      <c r="U6307"/>
      <c r="V6307"/>
      <c r="W6307"/>
      <c r="Y6307"/>
      <c r="Z6307"/>
      <c r="AA6307"/>
      <c r="AC6307"/>
      <c r="AD6307"/>
      <c r="AE6307"/>
      <c r="AG6307"/>
      <c r="AH6307"/>
      <c r="AI6307"/>
      <c r="AK6307"/>
      <c r="AL6307"/>
      <c r="AM6307"/>
      <c r="AO6307"/>
      <c r="AP6307"/>
      <c r="AQ6307"/>
      <c r="AS6307"/>
      <c r="AT6307"/>
      <c r="AU6307"/>
      <c r="AW6307"/>
      <c r="AX6307"/>
      <c r="AY6307"/>
      <c r="BA6307"/>
      <c r="BB6307"/>
      <c r="BC6307"/>
      <c r="BE6307"/>
      <c r="BF6307"/>
      <c r="BG6307"/>
      <c r="BI6307"/>
      <c r="BJ6307"/>
      <c r="BK6307"/>
      <c r="BM6307"/>
      <c r="BN6307"/>
      <c r="BO6307"/>
    </row>
    <row r="6308" spans="1:67">
      <c r="A6308"/>
      <c r="B6308"/>
      <c r="C6308"/>
      <c r="E6308"/>
      <c r="F6308"/>
      <c r="G6308"/>
      <c r="I6308"/>
      <c r="J6308"/>
      <c r="K6308"/>
      <c r="M6308"/>
      <c r="N6308"/>
      <c r="O6308"/>
      <c r="Q6308"/>
      <c r="R6308"/>
      <c r="S6308"/>
      <c r="U6308"/>
      <c r="V6308"/>
      <c r="W6308"/>
      <c r="Y6308"/>
      <c r="Z6308"/>
      <c r="AA6308"/>
      <c r="AC6308"/>
      <c r="AD6308"/>
      <c r="AE6308"/>
      <c r="AG6308"/>
      <c r="AH6308"/>
      <c r="AI6308"/>
      <c r="AK6308"/>
      <c r="AL6308"/>
      <c r="AM6308"/>
      <c r="AO6308"/>
      <c r="AP6308"/>
      <c r="AQ6308"/>
      <c r="AS6308"/>
      <c r="AT6308"/>
      <c r="AU6308"/>
      <c r="AW6308"/>
      <c r="AX6308"/>
      <c r="AY6308"/>
      <c r="BA6308"/>
      <c r="BB6308"/>
      <c r="BC6308"/>
      <c r="BE6308"/>
      <c r="BF6308"/>
      <c r="BG6308"/>
      <c r="BI6308"/>
      <c r="BJ6308"/>
      <c r="BK6308"/>
      <c r="BM6308"/>
      <c r="BN6308"/>
      <c r="BO6308"/>
    </row>
    <row r="6309" spans="1:67">
      <c r="A6309"/>
      <c r="B6309"/>
      <c r="C6309"/>
      <c r="E6309"/>
      <c r="F6309"/>
      <c r="G6309"/>
      <c r="I6309"/>
      <c r="J6309"/>
      <c r="K6309"/>
      <c r="M6309"/>
      <c r="N6309"/>
      <c r="O6309"/>
      <c r="Q6309"/>
      <c r="R6309"/>
      <c r="S6309"/>
      <c r="U6309"/>
      <c r="V6309"/>
      <c r="W6309"/>
      <c r="Y6309"/>
      <c r="Z6309"/>
      <c r="AA6309"/>
      <c r="AC6309"/>
      <c r="AD6309"/>
      <c r="AE6309"/>
      <c r="AG6309"/>
      <c r="AH6309"/>
      <c r="AI6309"/>
      <c r="AK6309"/>
      <c r="AL6309"/>
      <c r="AM6309"/>
      <c r="AO6309"/>
      <c r="AP6309"/>
      <c r="AQ6309"/>
      <c r="AS6309"/>
      <c r="AT6309"/>
      <c r="AU6309"/>
      <c r="AW6309"/>
      <c r="AX6309"/>
      <c r="AY6309"/>
      <c r="BA6309"/>
      <c r="BB6309"/>
      <c r="BC6309"/>
      <c r="BE6309"/>
      <c r="BF6309"/>
      <c r="BG6309"/>
      <c r="BI6309"/>
      <c r="BJ6309"/>
      <c r="BK6309"/>
      <c r="BM6309"/>
      <c r="BN6309"/>
      <c r="BO6309"/>
    </row>
    <row r="6310" spans="1:67">
      <c r="A6310"/>
      <c r="B6310"/>
      <c r="C6310"/>
      <c r="E6310"/>
      <c r="F6310"/>
      <c r="G6310"/>
      <c r="I6310"/>
      <c r="J6310"/>
      <c r="K6310"/>
      <c r="M6310"/>
      <c r="N6310"/>
      <c r="O6310"/>
      <c r="Q6310"/>
      <c r="R6310"/>
      <c r="S6310"/>
      <c r="U6310"/>
      <c r="V6310"/>
      <c r="W6310"/>
      <c r="Y6310"/>
      <c r="Z6310"/>
      <c r="AA6310"/>
      <c r="AC6310"/>
      <c r="AD6310"/>
      <c r="AE6310"/>
      <c r="AG6310"/>
      <c r="AH6310"/>
      <c r="AI6310"/>
      <c r="AK6310"/>
      <c r="AL6310"/>
      <c r="AM6310"/>
      <c r="AO6310"/>
      <c r="AP6310"/>
      <c r="AQ6310"/>
      <c r="AS6310"/>
      <c r="AT6310"/>
      <c r="AU6310"/>
      <c r="AW6310"/>
      <c r="AX6310"/>
      <c r="AY6310"/>
      <c r="BA6310"/>
      <c r="BB6310"/>
      <c r="BC6310"/>
      <c r="BE6310"/>
      <c r="BF6310"/>
      <c r="BG6310"/>
      <c r="BI6310"/>
      <c r="BJ6310"/>
      <c r="BK6310"/>
      <c r="BM6310"/>
      <c r="BN6310"/>
      <c r="BO6310"/>
    </row>
    <row r="6311" spans="1:67">
      <c r="A6311"/>
      <c r="B6311"/>
      <c r="C6311"/>
      <c r="E6311"/>
      <c r="F6311"/>
      <c r="G6311"/>
      <c r="I6311"/>
      <c r="J6311"/>
      <c r="K6311"/>
      <c r="M6311"/>
      <c r="N6311"/>
      <c r="O6311"/>
      <c r="Q6311"/>
      <c r="R6311"/>
      <c r="S6311"/>
      <c r="U6311"/>
      <c r="V6311"/>
      <c r="W6311"/>
      <c r="Y6311"/>
      <c r="Z6311"/>
      <c r="AA6311"/>
      <c r="AC6311"/>
      <c r="AD6311"/>
      <c r="AE6311"/>
      <c r="AG6311"/>
      <c r="AH6311"/>
      <c r="AI6311"/>
      <c r="AK6311"/>
      <c r="AL6311"/>
      <c r="AM6311"/>
      <c r="AO6311"/>
      <c r="AP6311"/>
      <c r="AQ6311"/>
      <c r="AS6311"/>
      <c r="AT6311"/>
      <c r="AU6311"/>
      <c r="AW6311"/>
      <c r="AX6311"/>
      <c r="AY6311"/>
      <c r="BA6311"/>
      <c r="BB6311"/>
      <c r="BC6311"/>
      <c r="BE6311"/>
      <c r="BF6311"/>
      <c r="BG6311"/>
      <c r="BI6311"/>
      <c r="BJ6311"/>
      <c r="BK6311"/>
      <c r="BM6311"/>
      <c r="BN6311"/>
      <c r="BO6311"/>
    </row>
    <row r="6312" spans="1:67">
      <c r="A6312"/>
      <c r="B6312"/>
      <c r="C6312"/>
      <c r="E6312"/>
      <c r="F6312"/>
      <c r="G6312"/>
      <c r="I6312"/>
      <c r="J6312"/>
      <c r="K6312"/>
      <c r="M6312"/>
      <c r="N6312"/>
      <c r="O6312"/>
      <c r="Q6312"/>
      <c r="R6312"/>
      <c r="S6312"/>
      <c r="U6312"/>
      <c r="V6312"/>
      <c r="W6312"/>
      <c r="Y6312"/>
      <c r="Z6312"/>
      <c r="AA6312"/>
      <c r="AC6312"/>
      <c r="AD6312"/>
      <c r="AE6312"/>
      <c r="AG6312"/>
      <c r="AH6312"/>
      <c r="AI6312"/>
      <c r="AK6312"/>
      <c r="AL6312"/>
      <c r="AM6312"/>
      <c r="AO6312"/>
      <c r="AP6312"/>
      <c r="AQ6312"/>
      <c r="AS6312"/>
      <c r="AT6312"/>
      <c r="AU6312"/>
      <c r="AW6312"/>
      <c r="AX6312"/>
      <c r="AY6312"/>
      <c r="BA6312"/>
      <c r="BB6312"/>
      <c r="BC6312"/>
      <c r="BE6312"/>
      <c r="BF6312"/>
      <c r="BG6312"/>
      <c r="BI6312"/>
      <c r="BJ6312"/>
      <c r="BK6312"/>
      <c r="BM6312"/>
      <c r="BN6312"/>
      <c r="BO6312"/>
    </row>
    <row r="6313" spans="1:67">
      <c r="A6313"/>
      <c r="B6313"/>
      <c r="C6313"/>
      <c r="E6313"/>
      <c r="F6313"/>
      <c r="G6313"/>
      <c r="I6313"/>
      <c r="J6313"/>
      <c r="K6313"/>
      <c r="M6313"/>
      <c r="N6313"/>
      <c r="O6313"/>
      <c r="Q6313"/>
      <c r="R6313"/>
      <c r="S6313"/>
      <c r="U6313"/>
      <c r="V6313"/>
      <c r="W6313"/>
      <c r="Y6313"/>
      <c r="Z6313"/>
      <c r="AA6313"/>
      <c r="AC6313"/>
      <c r="AD6313"/>
      <c r="AE6313"/>
      <c r="AG6313"/>
      <c r="AH6313"/>
      <c r="AI6313"/>
      <c r="AK6313"/>
      <c r="AL6313"/>
      <c r="AM6313"/>
      <c r="AO6313"/>
      <c r="AP6313"/>
      <c r="AQ6313"/>
      <c r="AS6313"/>
      <c r="AT6313"/>
      <c r="AU6313"/>
      <c r="AW6313"/>
      <c r="AX6313"/>
      <c r="AY6313"/>
      <c r="BA6313"/>
      <c r="BB6313"/>
      <c r="BC6313"/>
      <c r="BE6313"/>
      <c r="BF6313"/>
      <c r="BG6313"/>
      <c r="BI6313"/>
      <c r="BJ6313"/>
      <c r="BK6313"/>
      <c r="BM6313"/>
      <c r="BN6313"/>
      <c r="BO6313"/>
    </row>
    <row r="6314" spans="1:67">
      <c r="A6314"/>
      <c r="B6314"/>
      <c r="C6314"/>
      <c r="E6314"/>
      <c r="F6314"/>
      <c r="G6314"/>
      <c r="I6314"/>
      <c r="J6314"/>
      <c r="K6314"/>
      <c r="M6314"/>
      <c r="N6314"/>
      <c r="O6314"/>
      <c r="Q6314"/>
      <c r="R6314"/>
      <c r="S6314"/>
      <c r="U6314"/>
      <c r="V6314"/>
      <c r="W6314"/>
      <c r="Y6314"/>
      <c r="Z6314"/>
      <c r="AA6314"/>
      <c r="AC6314"/>
      <c r="AD6314"/>
      <c r="AE6314"/>
      <c r="AG6314"/>
      <c r="AH6314"/>
      <c r="AI6314"/>
      <c r="AK6314"/>
      <c r="AL6314"/>
      <c r="AM6314"/>
      <c r="AO6314"/>
      <c r="AP6314"/>
      <c r="AQ6314"/>
      <c r="AS6314"/>
      <c r="AT6314"/>
      <c r="AU6314"/>
      <c r="AW6314"/>
      <c r="AX6314"/>
      <c r="AY6314"/>
      <c r="BA6314"/>
      <c r="BB6314"/>
      <c r="BC6314"/>
      <c r="BE6314"/>
      <c r="BF6314"/>
      <c r="BG6314"/>
      <c r="BI6314"/>
      <c r="BJ6314"/>
      <c r="BK6314"/>
      <c r="BM6314"/>
      <c r="BN6314"/>
      <c r="BO6314"/>
    </row>
    <row r="6315" spans="1:67">
      <c r="A6315"/>
      <c r="B6315"/>
      <c r="C6315"/>
      <c r="E6315"/>
      <c r="F6315"/>
      <c r="G6315"/>
      <c r="I6315"/>
      <c r="J6315"/>
      <c r="K6315"/>
      <c r="M6315"/>
      <c r="N6315"/>
      <c r="O6315"/>
      <c r="Q6315"/>
      <c r="R6315"/>
      <c r="S6315"/>
      <c r="U6315"/>
      <c r="V6315"/>
      <c r="W6315"/>
      <c r="Y6315"/>
      <c r="Z6315"/>
      <c r="AA6315"/>
      <c r="AC6315"/>
      <c r="AD6315"/>
      <c r="AE6315"/>
      <c r="AG6315"/>
      <c r="AH6315"/>
      <c r="AI6315"/>
      <c r="AK6315"/>
      <c r="AL6315"/>
      <c r="AM6315"/>
      <c r="AO6315"/>
      <c r="AP6315"/>
      <c r="AQ6315"/>
      <c r="AS6315"/>
      <c r="AT6315"/>
      <c r="AU6315"/>
      <c r="AW6315"/>
      <c r="AX6315"/>
      <c r="AY6315"/>
      <c r="BA6315"/>
      <c r="BB6315"/>
      <c r="BC6315"/>
      <c r="BE6315"/>
      <c r="BF6315"/>
      <c r="BG6315"/>
      <c r="BI6315"/>
      <c r="BJ6315"/>
      <c r="BK6315"/>
      <c r="BM6315"/>
      <c r="BN6315"/>
      <c r="BO6315"/>
    </row>
    <row r="6316" spans="1:67">
      <c r="A6316"/>
      <c r="B6316"/>
      <c r="C6316"/>
      <c r="E6316"/>
      <c r="F6316"/>
      <c r="G6316"/>
      <c r="I6316"/>
      <c r="J6316"/>
      <c r="K6316"/>
      <c r="M6316"/>
      <c r="N6316"/>
      <c r="O6316"/>
      <c r="Q6316"/>
      <c r="R6316"/>
      <c r="S6316"/>
      <c r="U6316"/>
      <c r="V6316"/>
      <c r="W6316"/>
      <c r="Y6316"/>
      <c r="Z6316"/>
      <c r="AA6316"/>
      <c r="AC6316"/>
      <c r="AD6316"/>
      <c r="AE6316"/>
      <c r="AG6316"/>
      <c r="AH6316"/>
      <c r="AI6316"/>
      <c r="AK6316"/>
      <c r="AL6316"/>
      <c r="AM6316"/>
      <c r="AO6316"/>
      <c r="AP6316"/>
      <c r="AQ6316"/>
      <c r="AS6316"/>
      <c r="AT6316"/>
      <c r="AU6316"/>
      <c r="AW6316"/>
      <c r="AX6316"/>
      <c r="AY6316"/>
      <c r="BA6316"/>
      <c r="BB6316"/>
      <c r="BC6316"/>
      <c r="BE6316"/>
      <c r="BF6316"/>
      <c r="BG6316"/>
      <c r="BI6316"/>
      <c r="BJ6316"/>
      <c r="BK6316"/>
      <c r="BM6316"/>
      <c r="BN6316"/>
      <c r="BO6316"/>
    </row>
    <row r="6317" spans="1:67">
      <c r="A6317"/>
      <c r="B6317"/>
      <c r="C6317"/>
      <c r="E6317"/>
      <c r="F6317"/>
      <c r="G6317"/>
      <c r="I6317"/>
      <c r="J6317"/>
      <c r="K6317"/>
      <c r="M6317"/>
      <c r="N6317"/>
      <c r="O6317"/>
      <c r="Q6317"/>
      <c r="R6317"/>
      <c r="S6317"/>
      <c r="U6317"/>
      <c r="V6317"/>
      <c r="W6317"/>
      <c r="Y6317"/>
      <c r="Z6317"/>
      <c r="AA6317"/>
      <c r="AC6317"/>
      <c r="AD6317"/>
      <c r="AE6317"/>
      <c r="AG6317"/>
      <c r="AH6317"/>
      <c r="AI6317"/>
      <c r="AK6317"/>
      <c r="AL6317"/>
      <c r="AM6317"/>
      <c r="AO6317"/>
      <c r="AP6317"/>
      <c r="AQ6317"/>
      <c r="AS6317"/>
      <c r="AT6317"/>
      <c r="AU6317"/>
      <c r="AW6317"/>
      <c r="AX6317"/>
      <c r="AY6317"/>
      <c r="BA6317"/>
      <c r="BB6317"/>
      <c r="BC6317"/>
      <c r="BE6317"/>
      <c r="BF6317"/>
      <c r="BG6317"/>
      <c r="BI6317"/>
      <c r="BJ6317"/>
      <c r="BK6317"/>
      <c r="BM6317"/>
      <c r="BN6317"/>
      <c r="BO6317"/>
    </row>
    <row r="6318" spans="1:67">
      <c r="A6318"/>
      <c r="B6318"/>
      <c r="C6318"/>
      <c r="E6318"/>
      <c r="F6318"/>
      <c r="G6318"/>
      <c r="I6318"/>
      <c r="J6318"/>
      <c r="K6318"/>
      <c r="M6318"/>
      <c r="N6318"/>
      <c r="O6318"/>
      <c r="Q6318"/>
      <c r="R6318"/>
      <c r="S6318"/>
      <c r="U6318"/>
      <c r="V6318"/>
      <c r="W6318"/>
      <c r="Y6318"/>
      <c r="Z6318"/>
      <c r="AA6318"/>
      <c r="AC6318"/>
      <c r="AD6318"/>
      <c r="AE6318"/>
      <c r="AG6318"/>
      <c r="AH6318"/>
      <c r="AI6318"/>
      <c r="AK6318"/>
      <c r="AL6318"/>
      <c r="AM6318"/>
      <c r="AO6318"/>
      <c r="AP6318"/>
      <c r="AQ6318"/>
      <c r="AS6318"/>
      <c r="AT6318"/>
      <c r="AU6318"/>
      <c r="AW6318"/>
      <c r="AX6318"/>
      <c r="AY6318"/>
      <c r="BA6318"/>
      <c r="BB6318"/>
      <c r="BC6318"/>
      <c r="BE6318"/>
      <c r="BF6318"/>
      <c r="BG6318"/>
      <c r="BI6318"/>
      <c r="BJ6318"/>
      <c r="BK6318"/>
      <c r="BM6318"/>
      <c r="BN6318"/>
      <c r="BO6318"/>
    </row>
    <row r="6319" spans="1:67">
      <c r="A6319"/>
      <c r="B6319"/>
      <c r="C6319"/>
      <c r="E6319"/>
      <c r="F6319"/>
      <c r="G6319"/>
      <c r="I6319"/>
      <c r="J6319"/>
      <c r="K6319"/>
      <c r="M6319"/>
      <c r="N6319"/>
      <c r="O6319"/>
      <c r="Q6319"/>
      <c r="R6319"/>
      <c r="S6319"/>
      <c r="U6319"/>
      <c r="V6319"/>
      <c r="W6319"/>
      <c r="Y6319"/>
      <c r="Z6319"/>
      <c r="AA6319"/>
      <c r="AC6319"/>
      <c r="AD6319"/>
      <c r="AE6319"/>
      <c r="AG6319"/>
      <c r="AH6319"/>
      <c r="AI6319"/>
      <c r="AK6319"/>
      <c r="AL6319"/>
      <c r="AM6319"/>
      <c r="AO6319"/>
      <c r="AP6319"/>
      <c r="AQ6319"/>
      <c r="AS6319"/>
      <c r="AT6319"/>
      <c r="AU6319"/>
      <c r="AW6319"/>
      <c r="AX6319"/>
      <c r="AY6319"/>
      <c r="BA6319"/>
      <c r="BB6319"/>
      <c r="BC6319"/>
      <c r="BE6319"/>
      <c r="BF6319"/>
      <c r="BG6319"/>
      <c r="BI6319"/>
      <c r="BJ6319"/>
      <c r="BK6319"/>
      <c r="BM6319"/>
      <c r="BN6319"/>
      <c r="BO6319"/>
    </row>
    <row r="6320" spans="1:67">
      <c r="A6320"/>
      <c r="B6320"/>
      <c r="C6320"/>
      <c r="E6320"/>
      <c r="F6320"/>
      <c r="G6320"/>
      <c r="I6320"/>
      <c r="J6320"/>
      <c r="K6320"/>
      <c r="M6320"/>
      <c r="N6320"/>
      <c r="O6320"/>
      <c r="Q6320"/>
      <c r="R6320"/>
      <c r="S6320"/>
      <c r="U6320"/>
      <c r="V6320"/>
      <c r="W6320"/>
      <c r="Y6320"/>
      <c r="Z6320"/>
      <c r="AA6320"/>
      <c r="AC6320"/>
      <c r="AD6320"/>
      <c r="AE6320"/>
      <c r="AG6320"/>
      <c r="AH6320"/>
      <c r="AI6320"/>
      <c r="AK6320"/>
      <c r="AL6320"/>
      <c r="AM6320"/>
      <c r="AO6320"/>
      <c r="AP6320"/>
      <c r="AQ6320"/>
      <c r="AS6320"/>
      <c r="AT6320"/>
      <c r="AU6320"/>
      <c r="AW6320"/>
      <c r="AX6320"/>
      <c r="AY6320"/>
      <c r="BA6320"/>
      <c r="BB6320"/>
      <c r="BC6320"/>
      <c r="BE6320"/>
      <c r="BF6320"/>
      <c r="BG6320"/>
      <c r="BI6320"/>
      <c r="BJ6320"/>
      <c r="BK6320"/>
      <c r="BM6320"/>
      <c r="BN6320"/>
      <c r="BO6320"/>
    </row>
    <row r="6321" spans="1:67">
      <c r="A6321"/>
      <c r="B6321"/>
      <c r="C6321"/>
      <c r="E6321"/>
      <c r="F6321"/>
      <c r="G6321"/>
      <c r="I6321"/>
      <c r="J6321"/>
      <c r="K6321"/>
      <c r="M6321"/>
      <c r="N6321"/>
      <c r="O6321"/>
      <c r="Q6321"/>
      <c r="R6321"/>
      <c r="S6321"/>
      <c r="U6321"/>
      <c r="V6321"/>
      <c r="W6321"/>
      <c r="Y6321"/>
      <c r="Z6321"/>
      <c r="AA6321"/>
      <c r="AC6321"/>
      <c r="AD6321"/>
      <c r="AE6321"/>
      <c r="AG6321"/>
      <c r="AH6321"/>
      <c r="AI6321"/>
      <c r="AK6321"/>
      <c r="AL6321"/>
      <c r="AM6321"/>
      <c r="AO6321"/>
      <c r="AP6321"/>
      <c r="AQ6321"/>
      <c r="AS6321"/>
      <c r="AT6321"/>
      <c r="AU6321"/>
      <c r="AW6321"/>
      <c r="AX6321"/>
      <c r="AY6321"/>
      <c r="BA6321"/>
      <c r="BB6321"/>
      <c r="BC6321"/>
      <c r="BE6321"/>
      <c r="BF6321"/>
      <c r="BG6321"/>
      <c r="BI6321"/>
      <c r="BJ6321"/>
      <c r="BK6321"/>
      <c r="BM6321"/>
      <c r="BN6321"/>
      <c r="BO6321"/>
    </row>
    <row r="6322" spans="1:67">
      <c r="A6322"/>
      <c r="B6322"/>
      <c r="C6322"/>
      <c r="E6322"/>
      <c r="F6322"/>
      <c r="G6322"/>
      <c r="I6322"/>
      <c r="J6322"/>
      <c r="K6322"/>
      <c r="M6322"/>
      <c r="N6322"/>
      <c r="O6322"/>
      <c r="Q6322"/>
      <c r="R6322"/>
      <c r="S6322"/>
      <c r="U6322"/>
      <c r="V6322"/>
      <c r="W6322"/>
      <c r="Y6322"/>
      <c r="Z6322"/>
      <c r="AA6322"/>
      <c r="AC6322"/>
      <c r="AD6322"/>
      <c r="AE6322"/>
      <c r="AG6322"/>
      <c r="AH6322"/>
      <c r="AI6322"/>
      <c r="AK6322"/>
      <c r="AL6322"/>
      <c r="AM6322"/>
      <c r="AO6322"/>
      <c r="AP6322"/>
      <c r="AQ6322"/>
      <c r="AS6322"/>
      <c r="AT6322"/>
      <c r="AU6322"/>
      <c r="AW6322"/>
      <c r="AX6322"/>
      <c r="AY6322"/>
      <c r="BA6322"/>
      <c r="BB6322"/>
      <c r="BC6322"/>
      <c r="BE6322"/>
      <c r="BF6322"/>
      <c r="BG6322"/>
      <c r="BI6322"/>
      <c r="BJ6322"/>
      <c r="BK6322"/>
      <c r="BM6322"/>
      <c r="BN6322"/>
      <c r="BO6322"/>
    </row>
    <row r="6323" spans="1:67">
      <c r="A6323"/>
      <c r="B6323"/>
      <c r="C6323"/>
      <c r="E6323"/>
      <c r="F6323"/>
      <c r="G6323"/>
      <c r="I6323"/>
      <c r="J6323"/>
      <c r="K6323"/>
      <c r="M6323"/>
      <c r="N6323"/>
      <c r="O6323"/>
      <c r="Q6323"/>
      <c r="R6323"/>
      <c r="S6323"/>
      <c r="U6323"/>
      <c r="V6323"/>
      <c r="W6323"/>
      <c r="Y6323"/>
      <c r="Z6323"/>
      <c r="AA6323"/>
      <c r="AC6323"/>
      <c r="AD6323"/>
      <c r="AE6323"/>
      <c r="AG6323"/>
      <c r="AH6323"/>
      <c r="AI6323"/>
      <c r="AK6323"/>
      <c r="AL6323"/>
      <c r="AM6323"/>
      <c r="AO6323"/>
      <c r="AP6323"/>
      <c r="AQ6323"/>
      <c r="AS6323"/>
      <c r="AT6323"/>
      <c r="AU6323"/>
      <c r="AW6323"/>
      <c r="AX6323"/>
      <c r="AY6323"/>
      <c r="BA6323"/>
      <c r="BB6323"/>
      <c r="BC6323"/>
      <c r="BE6323"/>
      <c r="BF6323"/>
      <c r="BG6323"/>
      <c r="BI6323"/>
      <c r="BJ6323"/>
      <c r="BK6323"/>
      <c r="BM6323"/>
      <c r="BN6323"/>
      <c r="BO6323"/>
    </row>
    <row r="6324" spans="1:67">
      <c r="A6324"/>
      <c r="B6324"/>
      <c r="C6324"/>
      <c r="E6324"/>
      <c r="F6324"/>
      <c r="G6324"/>
      <c r="I6324"/>
      <c r="J6324"/>
      <c r="K6324"/>
      <c r="M6324"/>
      <c r="N6324"/>
      <c r="O6324"/>
      <c r="Q6324"/>
      <c r="R6324"/>
      <c r="S6324"/>
      <c r="U6324"/>
      <c r="V6324"/>
      <c r="W6324"/>
      <c r="Y6324"/>
      <c r="Z6324"/>
      <c r="AA6324"/>
      <c r="AC6324"/>
      <c r="AD6324"/>
      <c r="AE6324"/>
      <c r="AG6324"/>
      <c r="AH6324"/>
      <c r="AI6324"/>
      <c r="AK6324"/>
      <c r="AL6324"/>
      <c r="AM6324"/>
      <c r="AO6324"/>
      <c r="AP6324"/>
      <c r="AQ6324"/>
      <c r="AS6324"/>
      <c r="AT6324"/>
      <c r="AU6324"/>
      <c r="AW6324"/>
      <c r="AX6324"/>
      <c r="AY6324"/>
      <c r="BA6324"/>
      <c r="BB6324"/>
      <c r="BC6324"/>
      <c r="BE6324"/>
      <c r="BF6324"/>
      <c r="BG6324"/>
      <c r="BI6324"/>
      <c r="BJ6324"/>
      <c r="BK6324"/>
      <c r="BM6324"/>
      <c r="BN6324"/>
      <c r="BO6324"/>
    </row>
    <row r="6325" spans="1:67">
      <c r="A6325"/>
      <c r="B6325"/>
      <c r="C6325"/>
      <c r="E6325"/>
      <c r="F6325"/>
      <c r="G6325"/>
      <c r="I6325"/>
      <c r="J6325"/>
      <c r="K6325"/>
      <c r="M6325"/>
      <c r="N6325"/>
      <c r="O6325"/>
      <c r="Q6325"/>
      <c r="R6325"/>
      <c r="S6325"/>
      <c r="U6325"/>
      <c r="V6325"/>
      <c r="W6325"/>
      <c r="Y6325"/>
      <c r="Z6325"/>
      <c r="AA6325"/>
      <c r="AC6325"/>
      <c r="AD6325"/>
      <c r="AE6325"/>
      <c r="AG6325"/>
      <c r="AH6325"/>
      <c r="AI6325"/>
      <c r="AK6325"/>
      <c r="AL6325"/>
      <c r="AM6325"/>
      <c r="AO6325"/>
      <c r="AP6325"/>
      <c r="AQ6325"/>
      <c r="AS6325"/>
      <c r="AT6325"/>
      <c r="AU6325"/>
      <c r="AW6325"/>
      <c r="AX6325"/>
      <c r="AY6325"/>
      <c r="BA6325"/>
      <c r="BB6325"/>
      <c r="BC6325"/>
      <c r="BE6325"/>
      <c r="BF6325"/>
      <c r="BG6325"/>
      <c r="BI6325"/>
      <c r="BJ6325"/>
      <c r="BK6325"/>
      <c r="BM6325"/>
      <c r="BN6325"/>
      <c r="BO6325"/>
    </row>
    <row r="6326" spans="1:67">
      <c r="A6326"/>
      <c r="B6326"/>
      <c r="C6326"/>
      <c r="E6326"/>
      <c r="F6326"/>
      <c r="G6326"/>
      <c r="I6326"/>
      <c r="J6326"/>
      <c r="K6326"/>
      <c r="M6326"/>
      <c r="N6326"/>
      <c r="O6326"/>
      <c r="Q6326"/>
      <c r="R6326"/>
      <c r="S6326"/>
      <c r="U6326"/>
      <c r="V6326"/>
      <c r="W6326"/>
      <c r="Y6326"/>
      <c r="Z6326"/>
      <c r="AA6326"/>
      <c r="AC6326"/>
      <c r="AD6326"/>
      <c r="AE6326"/>
      <c r="AG6326"/>
      <c r="AH6326"/>
      <c r="AI6326"/>
      <c r="AK6326"/>
      <c r="AL6326"/>
      <c r="AM6326"/>
      <c r="AO6326"/>
      <c r="AP6326"/>
      <c r="AQ6326"/>
      <c r="AS6326"/>
      <c r="AT6326"/>
      <c r="AU6326"/>
      <c r="AW6326"/>
      <c r="AX6326"/>
      <c r="AY6326"/>
      <c r="BA6326"/>
      <c r="BB6326"/>
      <c r="BC6326"/>
      <c r="BE6326"/>
      <c r="BF6326"/>
      <c r="BG6326"/>
      <c r="BI6326"/>
      <c r="BJ6326"/>
      <c r="BK6326"/>
      <c r="BM6326"/>
      <c r="BN6326"/>
      <c r="BO6326"/>
    </row>
    <row r="6327" spans="1:67">
      <c r="A6327"/>
      <c r="B6327"/>
      <c r="C6327"/>
      <c r="E6327"/>
      <c r="F6327"/>
      <c r="G6327"/>
      <c r="I6327"/>
      <c r="J6327"/>
      <c r="K6327"/>
      <c r="M6327"/>
      <c r="N6327"/>
      <c r="O6327"/>
      <c r="Q6327"/>
      <c r="R6327"/>
      <c r="S6327"/>
      <c r="U6327"/>
      <c r="V6327"/>
      <c r="W6327"/>
      <c r="Y6327"/>
      <c r="Z6327"/>
      <c r="AA6327"/>
      <c r="AC6327"/>
      <c r="AD6327"/>
      <c r="AE6327"/>
      <c r="AG6327"/>
      <c r="AH6327"/>
      <c r="AI6327"/>
      <c r="AK6327"/>
      <c r="AL6327"/>
      <c r="AM6327"/>
      <c r="AO6327"/>
      <c r="AP6327"/>
      <c r="AQ6327"/>
      <c r="AS6327"/>
      <c r="AT6327"/>
      <c r="AU6327"/>
      <c r="AW6327"/>
      <c r="AX6327"/>
      <c r="AY6327"/>
      <c r="BA6327"/>
      <c r="BB6327"/>
      <c r="BC6327"/>
      <c r="BE6327"/>
      <c r="BF6327"/>
      <c r="BG6327"/>
      <c r="BI6327"/>
      <c r="BJ6327"/>
      <c r="BK6327"/>
      <c r="BM6327"/>
      <c r="BN6327"/>
      <c r="BO6327"/>
    </row>
    <row r="6328" spans="1:67">
      <c r="A6328"/>
      <c r="B6328"/>
      <c r="C6328"/>
      <c r="E6328"/>
      <c r="F6328"/>
      <c r="G6328"/>
      <c r="I6328"/>
      <c r="J6328"/>
      <c r="K6328"/>
      <c r="M6328"/>
      <c r="N6328"/>
      <c r="O6328"/>
      <c r="Q6328"/>
      <c r="R6328"/>
      <c r="S6328"/>
      <c r="U6328"/>
      <c r="V6328"/>
      <c r="W6328"/>
      <c r="Y6328"/>
      <c r="Z6328"/>
      <c r="AA6328"/>
      <c r="AC6328"/>
      <c r="AD6328"/>
      <c r="AE6328"/>
      <c r="AG6328"/>
      <c r="AH6328"/>
      <c r="AI6328"/>
      <c r="AK6328"/>
      <c r="AL6328"/>
      <c r="AM6328"/>
      <c r="AO6328"/>
      <c r="AP6328"/>
      <c r="AQ6328"/>
      <c r="AS6328"/>
      <c r="AT6328"/>
      <c r="AU6328"/>
      <c r="AW6328"/>
      <c r="AX6328"/>
      <c r="AY6328"/>
      <c r="BA6328"/>
      <c r="BB6328"/>
      <c r="BC6328"/>
      <c r="BE6328"/>
      <c r="BF6328"/>
      <c r="BG6328"/>
      <c r="BI6328"/>
      <c r="BJ6328"/>
      <c r="BK6328"/>
      <c r="BM6328"/>
      <c r="BN6328"/>
      <c r="BO6328"/>
    </row>
    <row r="6329" spans="1:67">
      <c r="A6329"/>
      <c r="B6329"/>
      <c r="C6329"/>
      <c r="E6329"/>
      <c r="F6329"/>
      <c r="G6329"/>
      <c r="I6329"/>
      <c r="J6329"/>
      <c r="K6329"/>
      <c r="M6329"/>
      <c r="N6329"/>
      <c r="O6329"/>
      <c r="Q6329"/>
      <c r="R6329"/>
      <c r="S6329"/>
      <c r="U6329"/>
      <c r="V6329"/>
      <c r="W6329"/>
      <c r="Y6329"/>
      <c r="Z6329"/>
      <c r="AA6329"/>
      <c r="AC6329"/>
      <c r="AD6329"/>
      <c r="AE6329"/>
      <c r="AG6329"/>
      <c r="AH6329"/>
      <c r="AI6329"/>
      <c r="AK6329"/>
      <c r="AL6329"/>
      <c r="AM6329"/>
      <c r="AO6329"/>
      <c r="AP6329"/>
      <c r="AQ6329"/>
      <c r="AS6329"/>
      <c r="AT6329"/>
      <c r="AU6329"/>
      <c r="AW6329"/>
      <c r="AX6329"/>
      <c r="AY6329"/>
      <c r="BA6329"/>
      <c r="BB6329"/>
      <c r="BC6329"/>
      <c r="BE6329"/>
      <c r="BF6329"/>
      <c r="BG6329"/>
      <c r="BI6329"/>
      <c r="BJ6329"/>
      <c r="BK6329"/>
      <c r="BM6329"/>
      <c r="BN6329"/>
      <c r="BO6329"/>
    </row>
    <row r="6330" spans="1:67">
      <c r="A6330"/>
      <c r="B6330"/>
      <c r="C6330"/>
      <c r="E6330"/>
      <c r="F6330"/>
      <c r="G6330"/>
      <c r="I6330"/>
      <c r="J6330"/>
      <c r="K6330"/>
      <c r="M6330"/>
      <c r="N6330"/>
      <c r="O6330"/>
      <c r="Q6330"/>
      <c r="R6330"/>
      <c r="S6330"/>
      <c r="U6330"/>
      <c r="V6330"/>
      <c r="W6330"/>
      <c r="Y6330"/>
      <c r="Z6330"/>
      <c r="AA6330"/>
      <c r="AC6330"/>
      <c r="AD6330"/>
      <c r="AE6330"/>
      <c r="AG6330"/>
      <c r="AH6330"/>
      <c r="AI6330"/>
      <c r="AK6330"/>
      <c r="AL6330"/>
      <c r="AM6330"/>
      <c r="AO6330"/>
      <c r="AP6330"/>
      <c r="AQ6330"/>
      <c r="AS6330"/>
      <c r="AT6330"/>
      <c r="AU6330"/>
      <c r="AW6330"/>
      <c r="AX6330"/>
      <c r="AY6330"/>
      <c r="BA6330"/>
      <c r="BB6330"/>
      <c r="BC6330"/>
      <c r="BE6330"/>
      <c r="BF6330"/>
      <c r="BG6330"/>
      <c r="BI6330"/>
      <c r="BJ6330"/>
      <c r="BK6330"/>
      <c r="BM6330"/>
      <c r="BN6330"/>
      <c r="BO6330"/>
    </row>
    <row r="6331" spans="1:67">
      <c r="A6331"/>
      <c r="B6331"/>
      <c r="C6331"/>
      <c r="E6331"/>
      <c r="F6331"/>
      <c r="G6331"/>
      <c r="I6331"/>
      <c r="J6331"/>
      <c r="K6331"/>
      <c r="M6331"/>
      <c r="N6331"/>
      <c r="O6331"/>
      <c r="Q6331"/>
      <c r="R6331"/>
      <c r="S6331"/>
      <c r="U6331"/>
      <c r="V6331"/>
      <c r="W6331"/>
      <c r="Y6331"/>
      <c r="Z6331"/>
      <c r="AA6331"/>
      <c r="AC6331"/>
      <c r="AD6331"/>
      <c r="AE6331"/>
      <c r="AG6331"/>
      <c r="AH6331"/>
      <c r="AI6331"/>
      <c r="AK6331"/>
      <c r="AL6331"/>
      <c r="AM6331"/>
      <c r="AO6331"/>
      <c r="AP6331"/>
      <c r="AQ6331"/>
      <c r="AS6331"/>
      <c r="AT6331"/>
      <c r="AU6331"/>
      <c r="AW6331"/>
      <c r="AX6331"/>
      <c r="AY6331"/>
      <c r="BA6331"/>
      <c r="BB6331"/>
      <c r="BC6331"/>
      <c r="BE6331"/>
      <c r="BF6331"/>
      <c r="BG6331"/>
      <c r="BI6331"/>
      <c r="BJ6331"/>
      <c r="BK6331"/>
      <c r="BM6331"/>
      <c r="BN6331"/>
      <c r="BO6331"/>
    </row>
    <row r="6332" spans="1:67">
      <c r="A6332"/>
      <c r="B6332"/>
      <c r="C6332"/>
      <c r="E6332"/>
      <c r="F6332"/>
      <c r="G6332"/>
      <c r="I6332"/>
      <c r="J6332"/>
      <c r="K6332"/>
      <c r="M6332"/>
      <c r="N6332"/>
      <c r="O6332"/>
      <c r="Q6332"/>
      <c r="R6332"/>
      <c r="S6332"/>
      <c r="U6332"/>
      <c r="V6332"/>
      <c r="W6332"/>
      <c r="Y6332"/>
      <c r="Z6332"/>
      <c r="AA6332"/>
      <c r="AC6332"/>
      <c r="AD6332"/>
      <c r="AE6332"/>
      <c r="AG6332"/>
      <c r="AH6332"/>
      <c r="AI6332"/>
      <c r="AK6332"/>
      <c r="AL6332"/>
      <c r="AM6332"/>
      <c r="AO6332"/>
      <c r="AP6332"/>
      <c r="AQ6332"/>
      <c r="AS6332"/>
      <c r="AT6332"/>
      <c r="AU6332"/>
      <c r="AW6332"/>
      <c r="AX6332"/>
      <c r="AY6332"/>
      <c r="BA6332"/>
      <c r="BB6332"/>
      <c r="BC6332"/>
      <c r="BE6332"/>
      <c r="BF6332"/>
      <c r="BG6332"/>
      <c r="BI6332"/>
      <c r="BJ6332"/>
      <c r="BK6332"/>
      <c r="BM6332"/>
      <c r="BN6332"/>
      <c r="BO6332"/>
    </row>
    <row r="6333" spans="1:67">
      <c r="A6333"/>
      <c r="B6333"/>
      <c r="C6333"/>
      <c r="E6333"/>
      <c r="F6333"/>
      <c r="G6333"/>
      <c r="I6333"/>
      <c r="J6333"/>
      <c r="K6333"/>
      <c r="M6333"/>
      <c r="N6333"/>
      <c r="O6333"/>
      <c r="Q6333"/>
      <c r="R6333"/>
      <c r="S6333"/>
      <c r="U6333"/>
      <c r="V6333"/>
      <c r="W6333"/>
      <c r="Y6333"/>
      <c r="Z6333"/>
      <c r="AA6333"/>
      <c r="AC6333"/>
      <c r="AD6333"/>
      <c r="AE6333"/>
      <c r="AG6333"/>
      <c r="AH6333"/>
      <c r="AI6333"/>
      <c r="AK6333"/>
      <c r="AL6333"/>
      <c r="AM6333"/>
      <c r="AO6333"/>
      <c r="AP6333"/>
      <c r="AQ6333"/>
      <c r="AS6333"/>
      <c r="AT6333"/>
      <c r="AU6333"/>
      <c r="AW6333"/>
      <c r="AX6333"/>
      <c r="AY6333"/>
      <c r="BA6333"/>
      <c r="BB6333"/>
      <c r="BC6333"/>
      <c r="BE6333"/>
      <c r="BF6333"/>
      <c r="BG6333"/>
      <c r="BI6333"/>
      <c r="BJ6333"/>
      <c r="BK6333"/>
      <c r="BM6333"/>
      <c r="BN6333"/>
      <c r="BO6333"/>
    </row>
    <row r="6334" spans="1:67">
      <c r="A6334"/>
      <c r="B6334"/>
      <c r="C6334"/>
      <c r="E6334"/>
      <c r="F6334"/>
      <c r="G6334"/>
      <c r="I6334"/>
      <c r="J6334"/>
      <c r="K6334"/>
      <c r="M6334"/>
      <c r="N6334"/>
      <c r="O6334"/>
      <c r="Q6334"/>
      <c r="R6334"/>
      <c r="S6334"/>
      <c r="U6334"/>
      <c r="V6334"/>
      <c r="W6334"/>
      <c r="Y6334"/>
      <c r="Z6334"/>
      <c r="AA6334"/>
      <c r="AC6334"/>
      <c r="AD6334"/>
      <c r="AE6334"/>
      <c r="AG6334"/>
      <c r="AH6334"/>
      <c r="AI6334"/>
      <c r="AK6334"/>
      <c r="AL6334"/>
      <c r="AM6334"/>
      <c r="AO6334"/>
      <c r="AP6334"/>
      <c r="AQ6334"/>
      <c r="AS6334"/>
      <c r="AT6334"/>
      <c r="AU6334"/>
      <c r="AW6334"/>
      <c r="AX6334"/>
      <c r="AY6334"/>
      <c r="BA6334"/>
      <c r="BB6334"/>
      <c r="BC6334"/>
      <c r="BE6334"/>
      <c r="BF6334"/>
      <c r="BG6334"/>
      <c r="BI6334"/>
      <c r="BJ6334"/>
      <c r="BK6334"/>
      <c r="BM6334"/>
      <c r="BN6334"/>
      <c r="BO6334"/>
    </row>
    <row r="6335" spans="1:67">
      <c r="A6335"/>
      <c r="B6335"/>
      <c r="C6335"/>
      <c r="E6335"/>
      <c r="F6335"/>
      <c r="G6335"/>
      <c r="I6335"/>
      <c r="J6335"/>
      <c r="K6335"/>
      <c r="M6335"/>
      <c r="N6335"/>
      <c r="O6335"/>
      <c r="Q6335"/>
      <c r="R6335"/>
      <c r="S6335"/>
      <c r="U6335"/>
      <c r="V6335"/>
      <c r="W6335"/>
      <c r="Y6335"/>
      <c r="Z6335"/>
      <c r="AA6335"/>
      <c r="AC6335"/>
      <c r="AD6335"/>
      <c r="AE6335"/>
      <c r="AG6335"/>
      <c r="AH6335"/>
      <c r="AI6335"/>
      <c r="AK6335"/>
      <c r="AL6335"/>
      <c r="AM6335"/>
      <c r="AO6335"/>
      <c r="AP6335"/>
      <c r="AQ6335"/>
      <c r="AS6335"/>
      <c r="AT6335"/>
      <c r="AU6335"/>
      <c r="AW6335"/>
      <c r="AX6335"/>
      <c r="AY6335"/>
      <c r="BA6335"/>
      <c r="BB6335"/>
      <c r="BC6335"/>
      <c r="BE6335"/>
      <c r="BF6335"/>
      <c r="BG6335"/>
      <c r="BI6335"/>
      <c r="BJ6335"/>
      <c r="BK6335"/>
      <c r="BM6335"/>
      <c r="BN6335"/>
      <c r="BO6335"/>
    </row>
    <row r="6336" spans="1:67">
      <c r="A6336"/>
      <c r="B6336"/>
      <c r="C6336"/>
      <c r="E6336"/>
      <c r="F6336"/>
      <c r="G6336"/>
      <c r="I6336"/>
      <c r="J6336"/>
      <c r="K6336"/>
      <c r="M6336"/>
      <c r="N6336"/>
      <c r="O6336"/>
      <c r="Q6336"/>
      <c r="R6336"/>
      <c r="S6336"/>
      <c r="U6336"/>
      <c r="V6336"/>
      <c r="W6336"/>
      <c r="Y6336"/>
      <c r="Z6336"/>
      <c r="AA6336"/>
      <c r="AC6336"/>
      <c r="AD6336"/>
      <c r="AE6336"/>
      <c r="AG6336"/>
      <c r="AH6336"/>
      <c r="AI6336"/>
      <c r="AK6336"/>
      <c r="AL6336"/>
      <c r="AM6336"/>
      <c r="AO6336"/>
      <c r="AP6336"/>
      <c r="AQ6336"/>
      <c r="AS6336"/>
      <c r="AT6336"/>
      <c r="AU6336"/>
      <c r="AW6336"/>
      <c r="AX6336"/>
      <c r="AY6336"/>
      <c r="BA6336"/>
      <c r="BB6336"/>
      <c r="BC6336"/>
      <c r="BE6336"/>
      <c r="BF6336"/>
      <c r="BG6336"/>
      <c r="BI6336"/>
      <c r="BJ6336"/>
      <c r="BK6336"/>
      <c r="BM6336"/>
      <c r="BN6336"/>
      <c r="BO6336"/>
    </row>
    <row r="6337" spans="1:67">
      <c r="A6337"/>
      <c r="B6337"/>
      <c r="C6337"/>
      <c r="E6337"/>
      <c r="F6337"/>
      <c r="G6337"/>
      <c r="I6337"/>
      <c r="J6337"/>
      <c r="K6337"/>
      <c r="M6337"/>
      <c r="N6337"/>
      <c r="O6337"/>
      <c r="Q6337"/>
      <c r="R6337"/>
      <c r="S6337"/>
      <c r="U6337"/>
      <c r="V6337"/>
      <c r="W6337"/>
      <c r="Y6337"/>
      <c r="Z6337"/>
      <c r="AA6337"/>
      <c r="AC6337"/>
      <c r="AD6337"/>
      <c r="AE6337"/>
      <c r="AG6337"/>
      <c r="AH6337"/>
      <c r="AI6337"/>
      <c r="AK6337"/>
      <c r="AL6337"/>
      <c r="AM6337"/>
      <c r="AO6337"/>
      <c r="AP6337"/>
      <c r="AQ6337"/>
      <c r="AS6337"/>
      <c r="AT6337"/>
      <c r="AU6337"/>
      <c r="AW6337"/>
      <c r="AX6337"/>
      <c r="AY6337"/>
      <c r="BA6337"/>
      <c r="BB6337"/>
      <c r="BC6337"/>
      <c r="BE6337"/>
      <c r="BF6337"/>
      <c r="BG6337"/>
      <c r="BI6337"/>
      <c r="BJ6337"/>
      <c r="BK6337"/>
      <c r="BM6337"/>
      <c r="BN6337"/>
      <c r="BO6337"/>
    </row>
    <row r="6338" spans="1:67">
      <c r="A6338"/>
      <c r="B6338"/>
      <c r="C6338"/>
      <c r="E6338"/>
      <c r="F6338"/>
      <c r="G6338"/>
      <c r="I6338"/>
      <c r="J6338"/>
      <c r="K6338"/>
      <c r="M6338"/>
      <c r="N6338"/>
      <c r="O6338"/>
      <c r="Q6338"/>
      <c r="R6338"/>
      <c r="S6338"/>
      <c r="U6338"/>
      <c r="V6338"/>
      <c r="W6338"/>
      <c r="Y6338"/>
      <c r="Z6338"/>
      <c r="AA6338"/>
      <c r="AC6338"/>
      <c r="AD6338"/>
      <c r="AE6338"/>
      <c r="AG6338"/>
      <c r="AH6338"/>
      <c r="AI6338"/>
      <c r="AK6338"/>
      <c r="AL6338"/>
      <c r="AM6338"/>
      <c r="AO6338"/>
      <c r="AP6338"/>
      <c r="AQ6338"/>
      <c r="AS6338"/>
      <c r="AT6338"/>
      <c r="AU6338"/>
      <c r="AW6338"/>
      <c r="AX6338"/>
      <c r="AY6338"/>
      <c r="BA6338"/>
      <c r="BB6338"/>
      <c r="BC6338"/>
      <c r="BE6338"/>
      <c r="BF6338"/>
      <c r="BG6338"/>
      <c r="BI6338"/>
      <c r="BJ6338"/>
      <c r="BK6338"/>
      <c r="BM6338"/>
      <c r="BN6338"/>
      <c r="BO6338"/>
    </row>
    <row r="6339" spans="1:67">
      <c r="A6339"/>
      <c r="B6339"/>
      <c r="C6339"/>
      <c r="E6339"/>
      <c r="F6339"/>
      <c r="G6339"/>
      <c r="I6339"/>
      <c r="J6339"/>
      <c r="K6339"/>
      <c r="M6339"/>
      <c r="N6339"/>
      <c r="O6339"/>
      <c r="Q6339"/>
      <c r="R6339"/>
      <c r="S6339"/>
      <c r="U6339"/>
      <c r="V6339"/>
      <c r="W6339"/>
      <c r="Y6339"/>
      <c r="Z6339"/>
      <c r="AA6339"/>
      <c r="AC6339"/>
      <c r="AD6339"/>
      <c r="AE6339"/>
      <c r="AG6339"/>
      <c r="AH6339"/>
      <c r="AI6339"/>
      <c r="AK6339"/>
      <c r="AL6339"/>
      <c r="AM6339"/>
      <c r="AO6339"/>
      <c r="AP6339"/>
      <c r="AQ6339"/>
      <c r="AS6339"/>
      <c r="AT6339"/>
      <c r="AU6339"/>
      <c r="AW6339"/>
      <c r="AX6339"/>
      <c r="AY6339"/>
      <c r="BA6339"/>
      <c r="BB6339"/>
      <c r="BC6339"/>
      <c r="BE6339"/>
      <c r="BF6339"/>
      <c r="BG6339"/>
      <c r="BI6339"/>
      <c r="BJ6339"/>
      <c r="BK6339"/>
      <c r="BM6339"/>
      <c r="BN6339"/>
      <c r="BO6339"/>
    </row>
    <row r="6340" spans="1:67">
      <c r="A6340"/>
      <c r="B6340"/>
      <c r="C6340"/>
      <c r="E6340"/>
      <c r="F6340"/>
      <c r="G6340"/>
      <c r="I6340"/>
      <c r="J6340"/>
      <c r="K6340"/>
      <c r="M6340"/>
      <c r="N6340"/>
      <c r="O6340"/>
      <c r="Q6340"/>
      <c r="R6340"/>
      <c r="S6340"/>
      <c r="U6340"/>
      <c r="V6340"/>
      <c r="W6340"/>
      <c r="Y6340"/>
      <c r="Z6340"/>
      <c r="AA6340"/>
      <c r="AC6340"/>
      <c r="AD6340"/>
      <c r="AE6340"/>
      <c r="AG6340"/>
      <c r="AH6340"/>
      <c r="AI6340"/>
      <c r="AK6340"/>
      <c r="AL6340"/>
      <c r="AM6340"/>
      <c r="AO6340"/>
      <c r="AP6340"/>
      <c r="AQ6340"/>
      <c r="AS6340"/>
      <c r="AT6340"/>
      <c r="AU6340"/>
      <c r="AW6340"/>
      <c r="AX6340"/>
      <c r="AY6340"/>
      <c r="BA6340"/>
      <c r="BB6340"/>
      <c r="BC6340"/>
      <c r="BE6340"/>
      <c r="BF6340"/>
      <c r="BG6340"/>
      <c r="BI6340"/>
      <c r="BJ6340"/>
      <c r="BK6340"/>
      <c r="BM6340"/>
      <c r="BN6340"/>
      <c r="BO6340"/>
    </row>
    <row r="6341" spans="1:67">
      <c r="A6341"/>
      <c r="B6341"/>
      <c r="C6341"/>
      <c r="E6341"/>
      <c r="F6341"/>
      <c r="G6341"/>
      <c r="I6341"/>
      <c r="J6341"/>
      <c r="K6341"/>
      <c r="M6341"/>
      <c r="N6341"/>
      <c r="O6341"/>
      <c r="Q6341"/>
      <c r="R6341"/>
      <c r="S6341"/>
      <c r="U6341"/>
      <c r="V6341"/>
      <c r="W6341"/>
      <c r="Y6341"/>
      <c r="Z6341"/>
      <c r="AA6341"/>
      <c r="AC6341"/>
      <c r="AD6341"/>
      <c r="AE6341"/>
      <c r="AG6341"/>
      <c r="AH6341"/>
      <c r="AI6341"/>
      <c r="AK6341"/>
      <c r="AL6341"/>
      <c r="AM6341"/>
      <c r="AO6341"/>
      <c r="AP6341"/>
      <c r="AQ6341"/>
      <c r="AS6341"/>
      <c r="AT6341"/>
      <c r="AU6341"/>
      <c r="AW6341"/>
      <c r="AX6341"/>
      <c r="AY6341"/>
      <c r="BA6341"/>
      <c r="BB6341"/>
      <c r="BC6341"/>
      <c r="BE6341"/>
      <c r="BF6341"/>
      <c r="BG6341"/>
      <c r="BI6341"/>
      <c r="BJ6341"/>
      <c r="BK6341"/>
      <c r="BM6341"/>
      <c r="BN6341"/>
      <c r="BO6341"/>
    </row>
    <row r="6342" spans="1:67">
      <c r="A6342"/>
      <c r="B6342"/>
      <c r="C6342"/>
      <c r="E6342"/>
      <c r="F6342"/>
      <c r="G6342"/>
      <c r="I6342"/>
      <c r="J6342"/>
      <c r="K6342"/>
      <c r="M6342"/>
      <c r="N6342"/>
      <c r="O6342"/>
      <c r="Q6342"/>
      <c r="R6342"/>
      <c r="S6342"/>
      <c r="U6342"/>
      <c r="V6342"/>
      <c r="W6342"/>
      <c r="Y6342"/>
      <c r="Z6342"/>
      <c r="AA6342"/>
      <c r="AC6342"/>
      <c r="AD6342"/>
      <c r="AE6342"/>
      <c r="AG6342"/>
      <c r="AH6342"/>
      <c r="AI6342"/>
      <c r="AK6342"/>
      <c r="AL6342"/>
      <c r="AM6342"/>
      <c r="AO6342"/>
      <c r="AP6342"/>
      <c r="AQ6342"/>
      <c r="AS6342"/>
      <c r="AT6342"/>
      <c r="AU6342"/>
      <c r="AW6342"/>
      <c r="AX6342"/>
      <c r="AY6342"/>
      <c r="BA6342"/>
      <c r="BB6342"/>
      <c r="BC6342"/>
      <c r="BE6342"/>
      <c r="BF6342"/>
      <c r="BG6342"/>
      <c r="BI6342"/>
      <c r="BJ6342"/>
      <c r="BK6342"/>
      <c r="BM6342"/>
      <c r="BN6342"/>
      <c r="BO6342"/>
    </row>
    <row r="6343" spans="1:67">
      <c r="A6343"/>
      <c r="B6343"/>
      <c r="C6343"/>
      <c r="E6343"/>
      <c r="F6343"/>
      <c r="G6343"/>
      <c r="I6343"/>
      <c r="J6343"/>
      <c r="K6343"/>
      <c r="M6343"/>
      <c r="N6343"/>
      <c r="O6343"/>
      <c r="Q6343"/>
      <c r="R6343"/>
      <c r="S6343"/>
      <c r="U6343"/>
      <c r="V6343"/>
      <c r="W6343"/>
      <c r="Y6343"/>
      <c r="Z6343"/>
      <c r="AA6343"/>
      <c r="AC6343"/>
      <c r="AD6343"/>
      <c r="AE6343"/>
      <c r="AG6343"/>
      <c r="AH6343"/>
      <c r="AI6343"/>
      <c r="AK6343"/>
      <c r="AL6343"/>
      <c r="AM6343"/>
      <c r="AO6343"/>
      <c r="AP6343"/>
      <c r="AQ6343"/>
      <c r="AS6343"/>
      <c r="AT6343"/>
      <c r="AU6343"/>
      <c r="AW6343"/>
      <c r="AX6343"/>
      <c r="AY6343"/>
      <c r="BA6343"/>
      <c r="BB6343"/>
      <c r="BC6343"/>
      <c r="BE6343"/>
      <c r="BF6343"/>
      <c r="BG6343"/>
      <c r="BI6343"/>
      <c r="BJ6343"/>
      <c r="BK6343"/>
      <c r="BM6343"/>
      <c r="BN6343"/>
      <c r="BO6343"/>
    </row>
    <row r="6344" spans="1:67">
      <c r="A6344"/>
      <c r="B6344"/>
      <c r="C6344"/>
      <c r="E6344"/>
      <c r="F6344"/>
      <c r="G6344"/>
      <c r="I6344"/>
      <c r="J6344"/>
      <c r="K6344"/>
      <c r="M6344"/>
      <c r="N6344"/>
      <c r="O6344"/>
      <c r="Q6344"/>
      <c r="R6344"/>
      <c r="S6344"/>
      <c r="U6344"/>
      <c r="V6344"/>
      <c r="W6344"/>
      <c r="Y6344"/>
      <c r="Z6344"/>
      <c r="AA6344"/>
      <c r="AC6344"/>
      <c r="AD6344"/>
      <c r="AE6344"/>
      <c r="AG6344"/>
      <c r="AH6344"/>
      <c r="AI6344"/>
      <c r="AK6344"/>
      <c r="AL6344"/>
      <c r="AM6344"/>
      <c r="AO6344"/>
      <c r="AP6344"/>
      <c r="AQ6344"/>
      <c r="AS6344"/>
      <c r="AT6344"/>
      <c r="AU6344"/>
      <c r="AW6344"/>
      <c r="AX6344"/>
      <c r="AY6344"/>
      <c r="BA6344"/>
      <c r="BB6344"/>
      <c r="BC6344"/>
      <c r="BE6344"/>
      <c r="BF6344"/>
      <c r="BG6344"/>
      <c r="BI6344"/>
      <c r="BJ6344"/>
      <c r="BK6344"/>
      <c r="BM6344"/>
      <c r="BN6344"/>
      <c r="BO6344"/>
    </row>
    <row r="6345" spans="1:67">
      <c r="A6345"/>
      <c r="B6345"/>
      <c r="C6345"/>
      <c r="E6345"/>
      <c r="F6345"/>
      <c r="G6345"/>
      <c r="I6345"/>
      <c r="J6345"/>
      <c r="K6345"/>
      <c r="M6345"/>
      <c r="N6345"/>
      <c r="O6345"/>
      <c r="Q6345"/>
      <c r="R6345"/>
      <c r="S6345"/>
      <c r="U6345"/>
      <c r="V6345"/>
      <c r="W6345"/>
      <c r="Y6345"/>
      <c r="Z6345"/>
      <c r="AA6345"/>
      <c r="AC6345"/>
      <c r="AD6345"/>
      <c r="AE6345"/>
      <c r="AG6345"/>
      <c r="AH6345"/>
      <c r="AI6345"/>
      <c r="AK6345"/>
      <c r="AL6345"/>
      <c r="AM6345"/>
      <c r="AO6345"/>
      <c r="AP6345"/>
      <c r="AQ6345"/>
      <c r="AS6345"/>
      <c r="AT6345"/>
      <c r="AU6345"/>
      <c r="AW6345"/>
      <c r="AX6345"/>
      <c r="AY6345"/>
      <c r="BA6345"/>
      <c r="BB6345"/>
      <c r="BC6345"/>
      <c r="BE6345"/>
      <c r="BF6345"/>
      <c r="BG6345"/>
      <c r="BI6345"/>
      <c r="BJ6345"/>
      <c r="BK6345"/>
      <c r="BM6345"/>
      <c r="BN6345"/>
      <c r="BO6345"/>
    </row>
    <row r="6346" spans="1:67">
      <c r="A6346"/>
      <c r="B6346"/>
      <c r="C6346"/>
      <c r="E6346"/>
      <c r="F6346"/>
      <c r="G6346"/>
      <c r="I6346"/>
      <c r="J6346"/>
      <c r="K6346"/>
      <c r="M6346"/>
      <c r="N6346"/>
      <c r="O6346"/>
      <c r="Q6346"/>
      <c r="R6346"/>
      <c r="S6346"/>
      <c r="U6346"/>
      <c r="V6346"/>
      <c r="W6346"/>
      <c r="Y6346"/>
      <c r="Z6346"/>
      <c r="AA6346"/>
      <c r="AC6346"/>
      <c r="AD6346"/>
      <c r="AE6346"/>
      <c r="AG6346"/>
      <c r="AH6346"/>
      <c r="AI6346"/>
      <c r="AK6346"/>
      <c r="AL6346"/>
      <c r="AM6346"/>
      <c r="AO6346"/>
      <c r="AP6346"/>
      <c r="AQ6346"/>
      <c r="AS6346"/>
      <c r="AT6346"/>
      <c r="AU6346"/>
      <c r="AW6346"/>
      <c r="AX6346"/>
      <c r="AY6346"/>
      <c r="BA6346"/>
      <c r="BB6346"/>
      <c r="BC6346"/>
      <c r="BE6346"/>
      <c r="BF6346"/>
      <c r="BG6346"/>
      <c r="BI6346"/>
      <c r="BJ6346"/>
      <c r="BK6346"/>
      <c r="BM6346"/>
      <c r="BN6346"/>
      <c r="BO6346"/>
    </row>
    <row r="6347" spans="1:67">
      <c r="A6347"/>
      <c r="B6347"/>
      <c r="C6347"/>
      <c r="E6347"/>
      <c r="F6347"/>
      <c r="G6347"/>
      <c r="I6347"/>
      <c r="J6347"/>
      <c r="K6347"/>
      <c r="M6347"/>
      <c r="N6347"/>
      <c r="O6347"/>
      <c r="Q6347"/>
      <c r="R6347"/>
      <c r="S6347"/>
      <c r="U6347"/>
      <c r="V6347"/>
      <c r="W6347"/>
      <c r="Y6347"/>
      <c r="Z6347"/>
      <c r="AA6347"/>
      <c r="AC6347"/>
      <c r="AD6347"/>
      <c r="AE6347"/>
      <c r="AG6347"/>
      <c r="AH6347"/>
      <c r="AI6347"/>
      <c r="AK6347"/>
      <c r="AL6347"/>
      <c r="AM6347"/>
      <c r="AO6347"/>
      <c r="AP6347"/>
      <c r="AQ6347"/>
      <c r="AS6347"/>
      <c r="AT6347"/>
      <c r="AU6347"/>
      <c r="AW6347"/>
      <c r="AX6347"/>
      <c r="AY6347"/>
      <c r="BA6347"/>
      <c r="BB6347"/>
      <c r="BC6347"/>
      <c r="BE6347"/>
      <c r="BF6347"/>
      <c r="BG6347"/>
      <c r="BI6347"/>
      <c r="BJ6347"/>
      <c r="BK6347"/>
      <c r="BM6347"/>
      <c r="BN6347"/>
      <c r="BO6347"/>
    </row>
    <row r="6348" spans="1:67">
      <c r="A6348"/>
      <c r="B6348"/>
      <c r="C6348"/>
      <c r="E6348"/>
      <c r="F6348"/>
      <c r="G6348"/>
      <c r="I6348"/>
      <c r="J6348"/>
      <c r="K6348"/>
      <c r="M6348"/>
      <c r="N6348"/>
      <c r="O6348"/>
      <c r="Q6348"/>
      <c r="R6348"/>
      <c r="S6348"/>
      <c r="U6348"/>
      <c r="V6348"/>
      <c r="W6348"/>
      <c r="Y6348"/>
      <c r="Z6348"/>
      <c r="AA6348"/>
      <c r="AC6348"/>
      <c r="AD6348"/>
      <c r="AE6348"/>
      <c r="AG6348"/>
      <c r="AH6348"/>
      <c r="AI6348"/>
      <c r="AK6348"/>
      <c r="AL6348"/>
      <c r="AM6348"/>
      <c r="AO6348"/>
      <c r="AP6348"/>
      <c r="AQ6348"/>
      <c r="AS6348"/>
      <c r="AT6348"/>
      <c r="AU6348"/>
      <c r="AW6348"/>
      <c r="AX6348"/>
      <c r="AY6348"/>
      <c r="BA6348"/>
      <c r="BB6348"/>
      <c r="BC6348"/>
      <c r="BE6348"/>
      <c r="BF6348"/>
      <c r="BG6348"/>
      <c r="BI6348"/>
      <c r="BJ6348"/>
      <c r="BK6348"/>
      <c r="BM6348"/>
      <c r="BN6348"/>
      <c r="BO6348"/>
    </row>
    <row r="6349" spans="1:67">
      <c r="A6349"/>
      <c r="B6349"/>
      <c r="C6349"/>
      <c r="E6349"/>
      <c r="F6349"/>
      <c r="G6349"/>
      <c r="I6349"/>
      <c r="J6349"/>
      <c r="K6349"/>
      <c r="M6349"/>
      <c r="N6349"/>
      <c r="O6349"/>
      <c r="Q6349"/>
      <c r="R6349"/>
      <c r="S6349"/>
      <c r="U6349"/>
      <c r="V6349"/>
      <c r="W6349"/>
      <c r="Y6349"/>
      <c r="Z6349"/>
      <c r="AA6349"/>
      <c r="AC6349"/>
      <c r="AD6349"/>
      <c r="AE6349"/>
      <c r="AG6349"/>
      <c r="AH6349"/>
      <c r="AI6349"/>
      <c r="AK6349"/>
      <c r="AL6349"/>
      <c r="AM6349"/>
      <c r="AO6349"/>
      <c r="AP6349"/>
      <c r="AQ6349"/>
      <c r="AS6349"/>
      <c r="AT6349"/>
      <c r="AU6349"/>
      <c r="AW6349"/>
      <c r="AX6349"/>
      <c r="AY6349"/>
      <c r="BA6349"/>
      <c r="BB6349"/>
      <c r="BC6349"/>
      <c r="BE6349"/>
      <c r="BF6349"/>
      <c r="BG6349"/>
      <c r="BI6349"/>
      <c r="BJ6349"/>
      <c r="BK6349"/>
      <c r="BM6349"/>
      <c r="BN6349"/>
      <c r="BO6349"/>
    </row>
    <row r="6350" spans="1:67">
      <c r="A6350"/>
      <c r="B6350"/>
      <c r="C6350"/>
      <c r="E6350"/>
      <c r="F6350"/>
      <c r="G6350"/>
      <c r="I6350"/>
      <c r="J6350"/>
      <c r="K6350"/>
      <c r="M6350"/>
      <c r="N6350"/>
      <c r="O6350"/>
      <c r="Q6350"/>
      <c r="R6350"/>
      <c r="S6350"/>
      <c r="U6350"/>
      <c r="V6350"/>
      <c r="W6350"/>
      <c r="Y6350"/>
      <c r="Z6350"/>
      <c r="AA6350"/>
      <c r="AC6350"/>
      <c r="AD6350"/>
      <c r="AE6350"/>
      <c r="AG6350"/>
      <c r="AH6350"/>
      <c r="AI6350"/>
      <c r="AK6350"/>
      <c r="AL6350"/>
      <c r="AM6350"/>
      <c r="AO6350"/>
      <c r="AP6350"/>
      <c r="AQ6350"/>
      <c r="AS6350"/>
      <c r="AT6350"/>
      <c r="AU6350"/>
      <c r="AW6350"/>
      <c r="AX6350"/>
      <c r="AY6350"/>
      <c r="BA6350"/>
      <c r="BB6350"/>
      <c r="BC6350"/>
      <c r="BE6350"/>
      <c r="BF6350"/>
      <c r="BG6350"/>
      <c r="BI6350"/>
      <c r="BJ6350"/>
      <c r="BK6350"/>
      <c r="BM6350"/>
      <c r="BN6350"/>
      <c r="BO6350"/>
    </row>
    <row r="6351" spans="1:67">
      <c r="A6351"/>
      <c r="B6351"/>
      <c r="C6351"/>
      <c r="E6351"/>
      <c r="F6351"/>
      <c r="G6351"/>
      <c r="I6351"/>
      <c r="J6351"/>
      <c r="K6351"/>
      <c r="M6351"/>
      <c r="N6351"/>
      <c r="O6351"/>
      <c r="Q6351"/>
      <c r="R6351"/>
      <c r="S6351"/>
      <c r="U6351"/>
      <c r="V6351"/>
      <c r="W6351"/>
      <c r="Y6351"/>
      <c r="Z6351"/>
      <c r="AA6351"/>
      <c r="AC6351"/>
      <c r="AD6351"/>
      <c r="AE6351"/>
      <c r="AG6351"/>
      <c r="AH6351"/>
      <c r="AI6351"/>
      <c r="AK6351"/>
      <c r="AL6351"/>
      <c r="AM6351"/>
      <c r="AO6351"/>
      <c r="AP6351"/>
      <c r="AQ6351"/>
      <c r="AS6351"/>
      <c r="AT6351"/>
      <c r="AU6351"/>
      <c r="AW6351"/>
      <c r="AX6351"/>
      <c r="AY6351"/>
      <c r="BA6351"/>
      <c r="BB6351"/>
      <c r="BC6351"/>
      <c r="BE6351"/>
      <c r="BF6351"/>
      <c r="BG6351"/>
      <c r="BI6351"/>
      <c r="BJ6351"/>
      <c r="BK6351"/>
      <c r="BM6351"/>
      <c r="BN6351"/>
      <c r="BO6351"/>
    </row>
    <row r="6352" spans="1:67">
      <c r="A6352"/>
      <c r="B6352"/>
      <c r="C6352"/>
      <c r="E6352"/>
      <c r="F6352"/>
      <c r="G6352"/>
      <c r="I6352"/>
      <c r="J6352"/>
      <c r="K6352"/>
      <c r="M6352"/>
      <c r="N6352"/>
      <c r="O6352"/>
      <c r="Q6352"/>
      <c r="R6352"/>
      <c r="S6352"/>
      <c r="U6352"/>
      <c r="V6352"/>
      <c r="W6352"/>
      <c r="Y6352"/>
      <c r="Z6352"/>
      <c r="AA6352"/>
      <c r="AC6352"/>
      <c r="AD6352"/>
      <c r="AE6352"/>
      <c r="AG6352"/>
      <c r="AH6352"/>
      <c r="AI6352"/>
      <c r="AK6352"/>
      <c r="AL6352"/>
      <c r="AM6352"/>
      <c r="AO6352"/>
      <c r="AP6352"/>
      <c r="AQ6352"/>
      <c r="AS6352"/>
      <c r="AT6352"/>
      <c r="AU6352"/>
      <c r="AW6352"/>
      <c r="AX6352"/>
      <c r="AY6352"/>
      <c r="BA6352"/>
      <c r="BB6352"/>
      <c r="BC6352"/>
      <c r="BE6352"/>
      <c r="BF6352"/>
      <c r="BG6352"/>
      <c r="BI6352"/>
      <c r="BJ6352"/>
      <c r="BK6352"/>
      <c r="BM6352"/>
      <c r="BN6352"/>
      <c r="BO6352"/>
    </row>
    <row r="6353" spans="1:67">
      <c r="A6353"/>
      <c r="B6353"/>
      <c r="C6353"/>
      <c r="E6353"/>
      <c r="F6353"/>
      <c r="G6353"/>
      <c r="I6353"/>
      <c r="J6353"/>
      <c r="K6353"/>
      <c r="M6353"/>
      <c r="N6353"/>
      <c r="O6353"/>
      <c r="Q6353"/>
      <c r="R6353"/>
      <c r="S6353"/>
      <c r="U6353"/>
      <c r="V6353"/>
      <c r="W6353"/>
      <c r="Y6353"/>
      <c r="Z6353"/>
      <c r="AA6353"/>
      <c r="AC6353"/>
      <c r="AD6353"/>
      <c r="AE6353"/>
      <c r="AG6353"/>
      <c r="AH6353"/>
      <c r="AI6353"/>
      <c r="AK6353"/>
      <c r="AL6353"/>
      <c r="AM6353"/>
      <c r="AO6353"/>
      <c r="AP6353"/>
      <c r="AQ6353"/>
      <c r="AS6353"/>
      <c r="AT6353"/>
      <c r="AU6353"/>
      <c r="AW6353"/>
      <c r="AX6353"/>
      <c r="AY6353"/>
      <c r="BA6353"/>
      <c r="BB6353"/>
      <c r="BC6353"/>
      <c r="BE6353"/>
      <c r="BF6353"/>
      <c r="BG6353"/>
      <c r="BI6353"/>
      <c r="BJ6353"/>
      <c r="BK6353"/>
      <c r="BM6353"/>
      <c r="BN6353"/>
      <c r="BO6353"/>
    </row>
    <row r="6354" spans="1:67">
      <c r="A6354"/>
      <c r="B6354"/>
      <c r="C6354"/>
      <c r="E6354"/>
      <c r="F6354"/>
      <c r="G6354"/>
      <c r="I6354"/>
      <c r="J6354"/>
      <c r="K6354"/>
      <c r="M6354"/>
      <c r="N6354"/>
      <c r="O6354"/>
      <c r="Q6354"/>
      <c r="R6354"/>
      <c r="S6354"/>
      <c r="U6354"/>
      <c r="V6354"/>
      <c r="W6354"/>
      <c r="Y6354"/>
      <c r="Z6354"/>
      <c r="AA6354"/>
      <c r="AC6354"/>
      <c r="AD6354"/>
      <c r="AE6354"/>
      <c r="AG6354"/>
      <c r="AH6354"/>
      <c r="AI6354"/>
      <c r="AK6354"/>
      <c r="AL6354"/>
      <c r="AM6354"/>
      <c r="AO6354"/>
      <c r="AP6354"/>
      <c r="AQ6354"/>
      <c r="AS6354"/>
      <c r="AT6354"/>
      <c r="AU6354"/>
      <c r="AW6354"/>
      <c r="AX6354"/>
      <c r="AY6354"/>
      <c r="BA6354"/>
      <c r="BB6354"/>
      <c r="BC6354"/>
      <c r="BE6354"/>
      <c r="BF6354"/>
      <c r="BG6354"/>
      <c r="BI6354"/>
      <c r="BJ6354"/>
      <c r="BK6354"/>
      <c r="BM6354"/>
      <c r="BN6354"/>
      <c r="BO6354"/>
    </row>
    <row r="6355" spans="1:67">
      <c r="A6355"/>
      <c r="B6355"/>
      <c r="C6355"/>
      <c r="E6355"/>
      <c r="F6355"/>
      <c r="G6355"/>
      <c r="I6355"/>
      <c r="J6355"/>
      <c r="K6355"/>
      <c r="M6355"/>
      <c r="N6355"/>
      <c r="O6355"/>
      <c r="Q6355"/>
      <c r="R6355"/>
      <c r="S6355"/>
      <c r="U6355"/>
      <c r="V6355"/>
      <c r="W6355"/>
      <c r="Y6355"/>
      <c r="Z6355"/>
      <c r="AA6355"/>
      <c r="AC6355"/>
      <c r="AD6355"/>
      <c r="AE6355"/>
      <c r="AG6355"/>
      <c r="AH6355"/>
      <c r="AI6355"/>
      <c r="AK6355"/>
      <c r="AL6355"/>
      <c r="AM6355"/>
      <c r="AO6355"/>
      <c r="AP6355"/>
      <c r="AQ6355"/>
      <c r="AS6355"/>
      <c r="AT6355"/>
      <c r="AU6355"/>
      <c r="AW6355"/>
      <c r="AX6355"/>
      <c r="AY6355"/>
      <c r="BA6355"/>
      <c r="BB6355"/>
      <c r="BC6355"/>
      <c r="BE6355"/>
      <c r="BF6355"/>
      <c r="BG6355"/>
      <c r="BI6355"/>
      <c r="BJ6355"/>
      <c r="BK6355"/>
      <c r="BM6355"/>
      <c r="BN6355"/>
      <c r="BO6355"/>
    </row>
    <row r="6356" spans="1:67">
      <c r="A6356"/>
      <c r="B6356"/>
      <c r="C6356"/>
      <c r="E6356"/>
      <c r="F6356"/>
      <c r="G6356"/>
      <c r="I6356"/>
      <c r="J6356"/>
      <c r="K6356"/>
      <c r="M6356"/>
      <c r="N6356"/>
      <c r="O6356"/>
      <c r="Q6356"/>
      <c r="R6356"/>
      <c r="S6356"/>
      <c r="U6356"/>
      <c r="V6356"/>
      <c r="W6356"/>
      <c r="Y6356"/>
      <c r="Z6356"/>
      <c r="AA6356"/>
      <c r="AC6356"/>
      <c r="AD6356"/>
      <c r="AE6356"/>
      <c r="AG6356"/>
      <c r="AH6356"/>
      <c r="AI6356"/>
      <c r="AK6356"/>
      <c r="AL6356"/>
      <c r="AM6356"/>
      <c r="AO6356"/>
      <c r="AP6356"/>
      <c r="AQ6356"/>
      <c r="AS6356"/>
      <c r="AT6356"/>
      <c r="AU6356"/>
      <c r="AW6356"/>
      <c r="AX6356"/>
      <c r="AY6356"/>
      <c r="BA6356"/>
      <c r="BB6356"/>
      <c r="BC6356"/>
      <c r="BE6356"/>
      <c r="BF6356"/>
      <c r="BG6356"/>
      <c r="BI6356"/>
      <c r="BJ6356"/>
      <c r="BK6356"/>
      <c r="BM6356"/>
      <c r="BN6356"/>
      <c r="BO6356"/>
    </row>
    <row r="6357" spans="1:67">
      <c r="A6357"/>
      <c r="B6357"/>
      <c r="C6357"/>
      <c r="E6357"/>
      <c r="F6357"/>
      <c r="G6357"/>
      <c r="I6357"/>
      <c r="J6357"/>
      <c r="K6357"/>
      <c r="M6357"/>
      <c r="N6357"/>
      <c r="O6357"/>
      <c r="Q6357"/>
      <c r="R6357"/>
      <c r="S6357"/>
      <c r="U6357"/>
      <c r="V6357"/>
      <c r="W6357"/>
      <c r="Y6357"/>
      <c r="Z6357"/>
      <c r="AA6357"/>
      <c r="AC6357"/>
      <c r="AD6357"/>
      <c r="AE6357"/>
      <c r="AG6357"/>
      <c r="AH6357"/>
      <c r="AI6357"/>
      <c r="AK6357"/>
      <c r="AL6357"/>
      <c r="AM6357"/>
      <c r="AO6357"/>
      <c r="AP6357"/>
      <c r="AQ6357"/>
      <c r="AS6357"/>
      <c r="AT6357"/>
      <c r="AU6357"/>
      <c r="AW6357"/>
      <c r="AX6357"/>
      <c r="AY6357"/>
      <c r="BA6357"/>
      <c r="BB6357"/>
      <c r="BC6357"/>
      <c r="BE6357"/>
      <c r="BF6357"/>
      <c r="BG6357"/>
      <c r="BI6357"/>
      <c r="BJ6357"/>
      <c r="BK6357"/>
      <c r="BM6357"/>
      <c r="BN6357"/>
      <c r="BO6357"/>
    </row>
    <row r="6358" spans="1:67">
      <c r="A6358"/>
      <c r="B6358"/>
      <c r="C6358"/>
      <c r="E6358"/>
      <c r="F6358"/>
      <c r="G6358"/>
      <c r="I6358"/>
      <c r="J6358"/>
      <c r="K6358"/>
      <c r="M6358"/>
      <c r="N6358"/>
      <c r="O6358"/>
      <c r="Q6358"/>
      <c r="R6358"/>
      <c r="S6358"/>
      <c r="U6358"/>
      <c r="V6358"/>
      <c r="W6358"/>
      <c r="Y6358"/>
      <c r="Z6358"/>
      <c r="AA6358"/>
      <c r="AC6358"/>
      <c r="AD6358"/>
      <c r="AE6358"/>
      <c r="AG6358"/>
      <c r="AH6358"/>
      <c r="AI6358"/>
      <c r="AK6358"/>
      <c r="AL6358"/>
      <c r="AM6358"/>
      <c r="AO6358"/>
      <c r="AP6358"/>
      <c r="AQ6358"/>
      <c r="AS6358"/>
      <c r="AT6358"/>
      <c r="AU6358"/>
      <c r="AW6358"/>
      <c r="AX6358"/>
      <c r="AY6358"/>
      <c r="BA6358"/>
      <c r="BB6358"/>
      <c r="BC6358"/>
      <c r="BE6358"/>
      <c r="BF6358"/>
      <c r="BG6358"/>
      <c r="BI6358"/>
      <c r="BJ6358"/>
      <c r="BK6358"/>
      <c r="BM6358"/>
      <c r="BN6358"/>
      <c r="BO6358"/>
    </row>
    <row r="6359" spans="1:67">
      <c r="A6359"/>
      <c r="B6359"/>
      <c r="C6359"/>
      <c r="E6359"/>
      <c r="F6359"/>
      <c r="G6359"/>
      <c r="I6359"/>
      <c r="J6359"/>
      <c r="K6359"/>
      <c r="M6359"/>
      <c r="N6359"/>
      <c r="O6359"/>
      <c r="Q6359"/>
      <c r="R6359"/>
      <c r="S6359"/>
      <c r="U6359"/>
      <c r="V6359"/>
      <c r="W6359"/>
      <c r="Y6359"/>
      <c r="Z6359"/>
      <c r="AA6359"/>
      <c r="AC6359"/>
      <c r="AD6359"/>
      <c r="AE6359"/>
      <c r="AG6359"/>
      <c r="AH6359"/>
      <c r="AI6359"/>
      <c r="AK6359"/>
      <c r="AL6359"/>
      <c r="AM6359"/>
      <c r="AO6359"/>
      <c r="AP6359"/>
      <c r="AQ6359"/>
      <c r="AS6359"/>
      <c r="AT6359"/>
      <c r="AU6359"/>
      <c r="AW6359"/>
      <c r="AX6359"/>
      <c r="AY6359"/>
      <c r="BA6359"/>
      <c r="BB6359"/>
      <c r="BC6359"/>
      <c r="BE6359"/>
      <c r="BF6359"/>
      <c r="BG6359"/>
      <c r="BI6359"/>
      <c r="BJ6359"/>
      <c r="BK6359"/>
      <c r="BM6359"/>
      <c r="BN6359"/>
      <c r="BO6359"/>
    </row>
    <row r="6360" spans="1:67">
      <c r="A6360"/>
      <c r="B6360"/>
      <c r="C6360"/>
      <c r="E6360"/>
      <c r="F6360"/>
      <c r="G6360"/>
      <c r="I6360"/>
      <c r="J6360"/>
      <c r="K6360"/>
      <c r="M6360"/>
      <c r="N6360"/>
      <c r="O6360"/>
      <c r="Q6360"/>
      <c r="R6360"/>
      <c r="S6360"/>
      <c r="U6360"/>
      <c r="V6360"/>
      <c r="W6360"/>
      <c r="Y6360"/>
      <c r="Z6360"/>
      <c r="AA6360"/>
      <c r="AC6360"/>
      <c r="AD6360"/>
      <c r="AE6360"/>
      <c r="AG6360"/>
      <c r="AH6360"/>
      <c r="AI6360"/>
      <c r="AK6360"/>
      <c r="AL6360"/>
      <c r="AM6360"/>
      <c r="AO6360"/>
      <c r="AP6360"/>
      <c r="AQ6360"/>
      <c r="AS6360"/>
      <c r="AT6360"/>
      <c r="AU6360"/>
      <c r="AW6360"/>
      <c r="AX6360"/>
      <c r="AY6360"/>
      <c r="BA6360"/>
      <c r="BB6360"/>
      <c r="BC6360"/>
      <c r="BE6360"/>
      <c r="BF6360"/>
      <c r="BG6360"/>
      <c r="BI6360"/>
      <c r="BJ6360"/>
      <c r="BK6360"/>
      <c r="BM6360"/>
      <c r="BN6360"/>
      <c r="BO6360"/>
    </row>
    <row r="6361" spans="1:67">
      <c r="A6361"/>
      <c r="B6361"/>
      <c r="C6361"/>
      <c r="E6361"/>
      <c r="F6361"/>
      <c r="G6361"/>
      <c r="I6361"/>
      <c r="J6361"/>
      <c r="K6361"/>
      <c r="M6361"/>
      <c r="N6361"/>
      <c r="O6361"/>
      <c r="Q6361"/>
      <c r="R6361"/>
      <c r="S6361"/>
      <c r="U6361"/>
      <c r="V6361"/>
      <c r="W6361"/>
      <c r="Y6361"/>
      <c r="Z6361"/>
      <c r="AA6361"/>
      <c r="AC6361"/>
      <c r="AD6361"/>
      <c r="AE6361"/>
      <c r="AG6361"/>
      <c r="AH6361"/>
      <c r="AI6361"/>
      <c r="AK6361"/>
      <c r="AL6361"/>
      <c r="AM6361"/>
      <c r="AO6361"/>
      <c r="AP6361"/>
      <c r="AQ6361"/>
      <c r="AS6361"/>
      <c r="AT6361"/>
      <c r="AU6361"/>
      <c r="AW6361"/>
      <c r="AX6361"/>
      <c r="AY6361"/>
      <c r="BA6361"/>
      <c r="BB6361"/>
      <c r="BC6361"/>
      <c r="BE6361"/>
      <c r="BF6361"/>
      <c r="BG6361"/>
      <c r="BI6361"/>
      <c r="BJ6361"/>
      <c r="BK6361"/>
      <c r="BM6361"/>
      <c r="BN6361"/>
      <c r="BO6361"/>
    </row>
    <row r="6362" spans="1:67">
      <c r="A6362"/>
      <c r="B6362"/>
      <c r="C6362"/>
      <c r="E6362"/>
      <c r="F6362"/>
      <c r="G6362"/>
      <c r="I6362"/>
      <c r="J6362"/>
      <c r="K6362"/>
      <c r="M6362"/>
      <c r="N6362"/>
      <c r="O6362"/>
      <c r="Q6362"/>
      <c r="R6362"/>
      <c r="S6362"/>
      <c r="U6362"/>
      <c r="V6362"/>
      <c r="W6362"/>
      <c r="Y6362"/>
      <c r="Z6362"/>
      <c r="AA6362"/>
      <c r="AC6362"/>
      <c r="AD6362"/>
      <c r="AE6362"/>
      <c r="AG6362"/>
      <c r="AH6362"/>
      <c r="AI6362"/>
      <c r="AK6362"/>
      <c r="AL6362"/>
      <c r="AM6362"/>
      <c r="AO6362"/>
      <c r="AP6362"/>
      <c r="AQ6362"/>
      <c r="AS6362"/>
      <c r="AT6362"/>
      <c r="AU6362"/>
      <c r="AW6362"/>
      <c r="AX6362"/>
      <c r="AY6362"/>
      <c r="BA6362"/>
      <c r="BB6362"/>
      <c r="BC6362"/>
      <c r="BE6362"/>
      <c r="BF6362"/>
      <c r="BG6362"/>
      <c r="BI6362"/>
      <c r="BJ6362"/>
      <c r="BK6362"/>
      <c r="BM6362"/>
      <c r="BN6362"/>
      <c r="BO6362"/>
    </row>
    <row r="6363" spans="1:67">
      <c r="A6363"/>
      <c r="B6363"/>
      <c r="C6363"/>
      <c r="E6363"/>
      <c r="F6363"/>
      <c r="G6363"/>
      <c r="I6363"/>
      <c r="J6363"/>
      <c r="K6363"/>
      <c r="M6363"/>
      <c r="N6363"/>
      <c r="O6363"/>
      <c r="Q6363"/>
      <c r="R6363"/>
      <c r="S6363"/>
      <c r="U6363"/>
      <c r="V6363"/>
      <c r="W6363"/>
      <c r="Y6363"/>
      <c r="Z6363"/>
      <c r="AA6363"/>
      <c r="AC6363"/>
      <c r="AD6363"/>
      <c r="AE6363"/>
      <c r="AG6363"/>
      <c r="AH6363"/>
      <c r="AI6363"/>
      <c r="AK6363"/>
      <c r="AL6363"/>
      <c r="AM6363"/>
      <c r="AO6363"/>
      <c r="AP6363"/>
      <c r="AQ6363"/>
      <c r="AS6363"/>
      <c r="AT6363"/>
      <c r="AU6363"/>
      <c r="AW6363"/>
      <c r="AX6363"/>
      <c r="AY6363"/>
      <c r="BA6363"/>
      <c r="BB6363"/>
      <c r="BC6363"/>
      <c r="BE6363"/>
      <c r="BF6363"/>
      <c r="BG6363"/>
      <c r="BI6363"/>
      <c r="BJ6363"/>
      <c r="BK6363"/>
      <c r="BM6363"/>
      <c r="BN6363"/>
      <c r="BO6363"/>
    </row>
    <row r="6364" spans="1:67">
      <c r="A6364"/>
      <c r="B6364"/>
      <c r="C6364"/>
      <c r="E6364"/>
      <c r="F6364"/>
      <c r="G6364"/>
      <c r="I6364"/>
      <c r="J6364"/>
      <c r="K6364"/>
      <c r="M6364"/>
      <c r="N6364"/>
      <c r="O6364"/>
      <c r="Q6364"/>
      <c r="R6364"/>
      <c r="S6364"/>
      <c r="U6364"/>
      <c r="V6364"/>
      <c r="W6364"/>
      <c r="Y6364"/>
      <c r="Z6364"/>
      <c r="AA6364"/>
      <c r="AC6364"/>
      <c r="AD6364"/>
      <c r="AE6364"/>
      <c r="AG6364"/>
      <c r="AH6364"/>
      <c r="AI6364"/>
      <c r="AK6364"/>
      <c r="AL6364"/>
      <c r="AM6364"/>
      <c r="AO6364"/>
      <c r="AP6364"/>
      <c r="AQ6364"/>
      <c r="AS6364"/>
      <c r="AT6364"/>
      <c r="AU6364"/>
      <c r="AW6364"/>
      <c r="AX6364"/>
      <c r="AY6364"/>
      <c r="BA6364"/>
      <c r="BB6364"/>
      <c r="BC6364"/>
      <c r="BE6364"/>
      <c r="BF6364"/>
      <c r="BG6364"/>
      <c r="BI6364"/>
      <c r="BJ6364"/>
      <c r="BK6364"/>
      <c r="BM6364"/>
      <c r="BN6364"/>
      <c r="BO6364"/>
    </row>
    <row r="6365" spans="1:67">
      <c r="A6365"/>
      <c r="B6365"/>
      <c r="C6365"/>
      <c r="E6365"/>
      <c r="F6365"/>
      <c r="G6365"/>
      <c r="I6365"/>
      <c r="J6365"/>
      <c r="K6365"/>
      <c r="M6365"/>
      <c r="N6365"/>
      <c r="O6365"/>
      <c r="Q6365"/>
      <c r="R6365"/>
      <c r="S6365"/>
      <c r="U6365"/>
      <c r="V6365"/>
      <c r="W6365"/>
      <c r="Y6365"/>
      <c r="Z6365"/>
      <c r="AA6365"/>
      <c r="AC6365"/>
      <c r="AD6365"/>
      <c r="AE6365"/>
      <c r="AG6365"/>
      <c r="AH6365"/>
      <c r="AI6365"/>
      <c r="AK6365"/>
      <c r="AL6365"/>
      <c r="AM6365"/>
      <c r="AO6365"/>
      <c r="AP6365"/>
      <c r="AQ6365"/>
      <c r="AS6365"/>
      <c r="AT6365"/>
      <c r="AU6365"/>
      <c r="AW6365"/>
      <c r="AX6365"/>
      <c r="AY6365"/>
      <c r="BA6365"/>
      <c r="BB6365"/>
      <c r="BC6365"/>
      <c r="BE6365"/>
      <c r="BF6365"/>
      <c r="BG6365"/>
      <c r="BI6365"/>
      <c r="BJ6365"/>
      <c r="BK6365"/>
      <c r="BM6365"/>
      <c r="BN6365"/>
      <c r="BO6365"/>
    </row>
    <row r="6366" spans="1:67">
      <c r="A6366"/>
      <c r="B6366"/>
      <c r="C6366"/>
      <c r="E6366"/>
      <c r="F6366"/>
      <c r="G6366"/>
      <c r="I6366"/>
      <c r="J6366"/>
      <c r="K6366"/>
      <c r="M6366"/>
      <c r="N6366"/>
      <c r="O6366"/>
      <c r="Q6366"/>
      <c r="R6366"/>
      <c r="S6366"/>
      <c r="U6366"/>
      <c r="V6366"/>
      <c r="W6366"/>
      <c r="Y6366"/>
      <c r="Z6366"/>
      <c r="AA6366"/>
      <c r="AC6366"/>
      <c r="AD6366"/>
      <c r="AE6366"/>
      <c r="AG6366"/>
      <c r="AH6366"/>
      <c r="AI6366"/>
      <c r="AK6366"/>
      <c r="AL6366"/>
      <c r="AM6366"/>
      <c r="AO6366"/>
      <c r="AP6366"/>
      <c r="AQ6366"/>
      <c r="AS6366"/>
      <c r="AT6366"/>
      <c r="AU6366"/>
      <c r="AW6366"/>
      <c r="AX6366"/>
      <c r="AY6366"/>
      <c r="BA6366"/>
      <c r="BB6366"/>
      <c r="BC6366"/>
      <c r="BE6366"/>
      <c r="BF6366"/>
      <c r="BG6366"/>
      <c r="BI6366"/>
      <c r="BJ6366"/>
      <c r="BK6366"/>
      <c r="BM6366"/>
      <c r="BN6366"/>
      <c r="BO6366"/>
    </row>
    <row r="6367" spans="1:67">
      <c r="A6367"/>
      <c r="B6367"/>
      <c r="C6367"/>
      <c r="E6367"/>
      <c r="F6367"/>
      <c r="G6367"/>
      <c r="I6367"/>
      <c r="J6367"/>
      <c r="K6367"/>
      <c r="M6367"/>
      <c r="N6367"/>
      <c r="O6367"/>
      <c r="Q6367"/>
      <c r="R6367"/>
      <c r="S6367"/>
      <c r="U6367"/>
      <c r="V6367"/>
      <c r="W6367"/>
      <c r="Y6367"/>
      <c r="Z6367"/>
      <c r="AA6367"/>
      <c r="AC6367"/>
      <c r="AD6367"/>
      <c r="AE6367"/>
      <c r="AG6367"/>
      <c r="AH6367"/>
      <c r="AI6367"/>
      <c r="AK6367"/>
      <c r="AL6367"/>
      <c r="AM6367"/>
      <c r="AO6367"/>
      <c r="AP6367"/>
      <c r="AQ6367"/>
      <c r="AS6367"/>
      <c r="AT6367"/>
      <c r="AU6367"/>
      <c r="AW6367"/>
      <c r="AX6367"/>
      <c r="AY6367"/>
      <c r="BA6367"/>
      <c r="BB6367"/>
      <c r="BC6367"/>
      <c r="BE6367"/>
      <c r="BF6367"/>
      <c r="BG6367"/>
      <c r="BI6367"/>
      <c r="BJ6367"/>
      <c r="BK6367"/>
      <c r="BM6367"/>
      <c r="BN6367"/>
      <c r="BO6367"/>
    </row>
    <row r="6368" spans="1:67">
      <c r="A6368"/>
      <c r="B6368"/>
      <c r="C6368"/>
      <c r="E6368"/>
      <c r="F6368"/>
      <c r="G6368"/>
      <c r="I6368"/>
      <c r="J6368"/>
      <c r="K6368"/>
      <c r="M6368"/>
      <c r="N6368"/>
      <c r="O6368"/>
      <c r="Q6368"/>
      <c r="R6368"/>
      <c r="S6368"/>
      <c r="U6368"/>
      <c r="V6368"/>
      <c r="W6368"/>
      <c r="Y6368"/>
      <c r="Z6368"/>
      <c r="AA6368"/>
      <c r="AC6368"/>
      <c r="AD6368"/>
      <c r="AE6368"/>
      <c r="AG6368"/>
      <c r="AH6368"/>
      <c r="AI6368"/>
      <c r="AK6368"/>
      <c r="AL6368"/>
      <c r="AM6368"/>
      <c r="AO6368"/>
      <c r="AP6368"/>
      <c r="AQ6368"/>
      <c r="AS6368"/>
      <c r="AT6368"/>
      <c r="AU6368"/>
      <c r="AW6368"/>
      <c r="AX6368"/>
      <c r="AY6368"/>
      <c r="BA6368"/>
      <c r="BB6368"/>
      <c r="BC6368"/>
      <c r="BE6368"/>
      <c r="BF6368"/>
      <c r="BG6368"/>
      <c r="BI6368"/>
      <c r="BJ6368"/>
      <c r="BK6368"/>
      <c r="BM6368"/>
      <c r="BN6368"/>
      <c r="BO6368"/>
    </row>
    <row r="6369" spans="1:67">
      <c r="A6369"/>
      <c r="B6369"/>
      <c r="C6369"/>
      <c r="E6369"/>
      <c r="F6369"/>
      <c r="G6369"/>
      <c r="I6369"/>
      <c r="J6369"/>
      <c r="K6369"/>
      <c r="M6369"/>
      <c r="N6369"/>
      <c r="O6369"/>
      <c r="Q6369"/>
      <c r="R6369"/>
      <c r="S6369"/>
      <c r="U6369"/>
      <c r="V6369"/>
      <c r="W6369"/>
      <c r="Y6369"/>
      <c r="Z6369"/>
      <c r="AA6369"/>
      <c r="AC6369"/>
      <c r="AD6369"/>
      <c r="AE6369"/>
      <c r="AG6369"/>
      <c r="AH6369"/>
      <c r="AI6369"/>
      <c r="AK6369"/>
      <c r="AL6369"/>
      <c r="AM6369"/>
      <c r="AO6369"/>
      <c r="AP6369"/>
      <c r="AQ6369"/>
      <c r="AS6369"/>
      <c r="AT6369"/>
      <c r="AU6369"/>
      <c r="AW6369"/>
      <c r="AX6369"/>
      <c r="AY6369"/>
      <c r="BA6369"/>
      <c r="BB6369"/>
      <c r="BC6369"/>
      <c r="BE6369"/>
      <c r="BF6369"/>
      <c r="BG6369"/>
      <c r="BI6369"/>
      <c r="BJ6369"/>
      <c r="BK6369"/>
      <c r="BM6369"/>
      <c r="BN6369"/>
      <c r="BO6369"/>
    </row>
    <row r="6370" spans="1:67">
      <c r="A6370"/>
      <c r="B6370"/>
      <c r="C6370"/>
      <c r="E6370"/>
      <c r="F6370"/>
      <c r="G6370"/>
      <c r="I6370"/>
      <c r="J6370"/>
      <c r="K6370"/>
      <c r="M6370"/>
      <c r="N6370"/>
      <c r="O6370"/>
      <c r="Q6370"/>
      <c r="R6370"/>
      <c r="S6370"/>
      <c r="U6370"/>
      <c r="V6370"/>
      <c r="W6370"/>
      <c r="Y6370"/>
      <c r="Z6370"/>
      <c r="AA6370"/>
      <c r="AC6370"/>
      <c r="AD6370"/>
      <c r="AE6370"/>
      <c r="AG6370"/>
      <c r="AH6370"/>
      <c r="AI6370"/>
      <c r="AK6370"/>
      <c r="AL6370"/>
      <c r="AM6370"/>
      <c r="AO6370"/>
      <c r="AP6370"/>
      <c r="AQ6370"/>
      <c r="AS6370"/>
      <c r="AT6370"/>
      <c r="AU6370"/>
      <c r="AW6370"/>
      <c r="AX6370"/>
      <c r="AY6370"/>
      <c r="BA6370"/>
      <c r="BB6370"/>
      <c r="BC6370"/>
      <c r="BE6370"/>
      <c r="BF6370"/>
      <c r="BG6370"/>
      <c r="BI6370"/>
      <c r="BJ6370"/>
      <c r="BK6370"/>
      <c r="BM6370"/>
      <c r="BN6370"/>
      <c r="BO6370"/>
    </row>
    <row r="6371" spans="1:67">
      <c r="A6371"/>
      <c r="B6371"/>
      <c r="C6371"/>
      <c r="E6371"/>
      <c r="F6371"/>
      <c r="G6371"/>
      <c r="I6371"/>
      <c r="J6371"/>
      <c r="K6371"/>
      <c r="M6371"/>
      <c r="N6371"/>
      <c r="O6371"/>
      <c r="Q6371"/>
      <c r="R6371"/>
      <c r="S6371"/>
      <c r="U6371"/>
      <c r="V6371"/>
      <c r="W6371"/>
      <c r="Y6371"/>
      <c r="Z6371"/>
      <c r="AA6371"/>
      <c r="AC6371"/>
      <c r="AD6371"/>
      <c r="AE6371"/>
      <c r="AG6371"/>
      <c r="AH6371"/>
      <c r="AI6371"/>
      <c r="AK6371"/>
      <c r="AL6371"/>
      <c r="AM6371"/>
      <c r="AO6371"/>
      <c r="AP6371"/>
      <c r="AQ6371"/>
      <c r="AS6371"/>
      <c r="AT6371"/>
      <c r="AU6371"/>
      <c r="AW6371"/>
      <c r="AX6371"/>
      <c r="AY6371"/>
      <c r="BA6371"/>
      <c r="BB6371"/>
      <c r="BC6371"/>
      <c r="BE6371"/>
      <c r="BF6371"/>
      <c r="BG6371"/>
      <c r="BI6371"/>
      <c r="BJ6371"/>
      <c r="BK6371"/>
      <c r="BM6371"/>
      <c r="BN6371"/>
      <c r="BO6371"/>
    </row>
    <row r="6372" spans="1:67">
      <c r="A6372"/>
      <c r="B6372"/>
      <c r="C6372"/>
      <c r="E6372"/>
      <c r="F6372"/>
      <c r="G6372"/>
      <c r="I6372"/>
      <c r="J6372"/>
      <c r="K6372"/>
      <c r="M6372"/>
      <c r="N6372"/>
      <c r="O6372"/>
      <c r="Q6372"/>
      <c r="R6372"/>
      <c r="S6372"/>
      <c r="U6372"/>
      <c r="V6372"/>
      <c r="W6372"/>
      <c r="Y6372"/>
      <c r="Z6372"/>
      <c r="AA6372"/>
      <c r="AC6372"/>
      <c r="AD6372"/>
      <c r="AE6372"/>
      <c r="AG6372"/>
      <c r="AH6372"/>
      <c r="AI6372"/>
      <c r="AK6372"/>
      <c r="AL6372"/>
      <c r="AM6372"/>
      <c r="AO6372"/>
      <c r="AP6372"/>
      <c r="AQ6372"/>
      <c r="AS6372"/>
      <c r="AT6372"/>
      <c r="AU6372"/>
      <c r="AW6372"/>
      <c r="AX6372"/>
      <c r="AY6372"/>
      <c r="BA6372"/>
      <c r="BB6372"/>
      <c r="BC6372"/>
      <c r="BE6372"/>
      <c r="BF6372"/>
      <c r="BG6372"/>
      <c r="BI6372"/>
      <c r="BJ6372"/>
      <c r="BK6372"/>
      <c r="BM6372"/>
      <c r="BN6372"/>
      <c r="BO6372"/>
    </row>
    <row r="6373" spans="1:67">
      <c r="A6373"/>
      <c r="B6373"/>
      <c r="C6373"/>
      <c r="E6373"/>
      <c r="F6373"/>
      <c r="G6373"/>
      <c r="I6373"/>
      <c r="J6373"/>
      <c r="K6373"/>
      <c r="M6373"/>
      <c r="N6373"/>
      <c r="O6373"/>
      <c r="Q6373"/>
      <c r="R6373"/>
      <c r="S6373"/>
      <c r="U6373"/>
      <c r="V6373"/>
      <c r="W6373"/>
      <c r="Y6373"/>
      <c r="Z6373"/>
      <c r="AA6373"/>
      <c r="AC6373"/>
      <c r="AD6373"/>
      <c r="AE6373"/>
      <c r="AG6373"/>
      <c r="AH6373"/>
      <c r="AI6373"/>
      <c r="AK6373"/>
      <c r="AL6373"/>
      <c r="AM6373"/>
      <c r="AO6373"/>
      <c r="AP6373"/>
      <c r="AQ6373"/>
      <c r="AS6373"/>
      <c r="AT6373"/>
      <c r="AU6373"/>
      <c r="AW6373"/>
      <c r="AX6373"/>
      <c r="AY6373"/>
      <c r="BA6373"/>
      <c r="BB6373"/>
      <c r="BC6373"/>
      <c r="BE6373"/>
      <c r="BF6373"/>
      <c r="BG6373"/>
      <c r="BI6373"/>
      <c r="BJ6373"/>
      <c r="BK6373"/>
      <c r="BM6373"/>
      <c r="BN6373"/>
      <c r="BO6373"/>
    </row>
    <row r="6374" spans="1:67">
      <c r="A6374"/>
      <c r="B6374"/>
      <c r="C6374"/>
      <c r="E6374"/>
      <c r="F6374"/>
      <c r="G6374"/>
      <c r="I6374"/>
      <c r="J6374"/>
      <c r="K6374"/>
      <c r="M6374"/>
      <c r="N6374"/>
      <c r="O6374"/>
      <c r="Q6374"/>
      <c r="R6374"/>
      <c r="S6374"/>
      <c r="U6374"/>
      <c r="V6374"/>
      <c r="W6374"/>
      <c r="Y6374"/>
      <c r="Z6374"/>
      <c r="AA6374"/>
      <c r="AC6374"/>
      <c r="AD6374"/>
      <c r="AE6374"/>
      <c r="AG6374"/>
      <c r="AH6374"/>
      <c r="AI6374"/>
      <c r="AK6374"/>
      <c r="AL6374"/>
      <c r="AM6374"/>
      <c r="AO6374"/>
      <c r="AP6374"/>
      <c r="AQ6374"/>
      <c r="AS6374"/>
      <c r="AT6374"/>
      <c r="AU6374"/>
      <c r="AW6374"/>
      <c r="AX6374"/>
      <c r="AY6374"/>
      <c r="BA6374"/>
      <c r="BB6374"/>
      <c r="BC6374"/>
      <c r="BE6374"/>
      <c r="BF6374"/>
      <c r="BG6374"/>
      <c r="BI6374"/>
      <c r="BJ6374"/>
      <c r="BK6374"/>
      <c r="BM6374"/>
      <c r="BN6374"/>
      <c r="BO6374"/>
    </row>
    <row r="6375" spans="1:67">
      <c r="A6375"/>
      <c r="B6375"/>
      <c r="C6375"/>
      <c r="E6375"/>
      <c r="F6375"/>
      <c r="G6375"/>
      <c r="I6375"/>
      <c r="J6375"/>
      <c r="K6375"/>
      <c r="M6375"/>
      <c r="N6375"/>
      <c r="O6375"/>
      <c r="Q6375"/>
      <c r="R6375"/>
      <c r="S6375"/>
      <c r="U6375"/>
      <c r="V6375"/>
      <c r="W6375"/>
      <c r="Y6375"/>
      <c r="Z6375"/>
      <c r="AA6375"/>
      <c r="AC6375"/>
      <c r="AD6375"/>
      <c r="AE6375"/>
      <c r="AG6375"/>
      <c r="AH6375"/>
      <c r="AI6375"/>
      <c r="AK6375"/>
      <c r="AL6375"/>
      <c r="AM6375"/>
      <c r="AO6375"/>
      <c r="AP6375"/>
      <c r="AQ6375"/>
      <c r="AS6375"/>
      <c r="AT6375"/>
      <c r="AU6375"/>
      <c r="AW6375"/>
      <c r="AX6375"/>
      <c r="AY6375"/>
      <c r="BA6375"/>
      <c r="BB6375"/>
      <c r="BC6375"/>
      <c r="BE6375"/>
      <c r="BF6375"/>
      <c r="BG6375"/>
      <c r="BI6375"/>
      <c r="BJ6375"/>
      <c r="BK6375"/>
      <c r="BM6375"/>
      <c r="BN6375"/>
      <c r="BO6375"/>
    </row>
    <row r="6376" spans="1:67">
      <c r="A6376"/>
      <c r="B6376"/>
      <c r="C6376"/>
      <c r="E6376"/>
      <c r="F6376"/>
      <c r="G6376"/>
      <c r="I6376"/>
      <c r="J6376"/>
      <c r="K6376"/>
      <c r="M6376"/>
      <c r="N6376"/>
      <c r="O6376"/>
      <c r="Q6376"/>
      <c r="R6376"/>
      <c r="S6376"/>
      <c r="U6376"/>
      <c r="V6376"/>
      <c r="W6376"/>
      <c r="Y6376"/>
      <c r="Z6376"/>
      <c r="AA6376"/>
      <c r="AC6376"/>
      <c r="AD6376"/>
      <c r="AE6376"/>
      <c r="AG6376"/>
      <c r="AH6376"/>
      <c r="AI6376"/>
      <c r="AK6376"/>
      <c r="AL6376"/>
      <c r="AM6376"/>
      <c r="AO6376"/>
      <c r="AP6376"/>
      <c r="AQ6376"/>
      <c r="AS6376"/>
      <c r="AT6376"/>
      <c r="AU6376"/>
      <c r="AW6376"/>
      <c r="AX6376"/>
      <c r="AY6376"/>
      <c r="BA6376"/>
      <c r="BB6376"/>
      <c r="BC6376"/>
      <c r="BE6376"/>
      <c r="BF6376"/>
      <c r="BG6376"/>
      <c r="BI6376"/>
      <c r="BJ6376"/>
      <c r="BK6376"/>
      <c r="BM6376"/>
      <c r="BN6376"/>
      <c r="BO6376"/>
    </row>
    <row r="6377" spans="1:67">
      <c r="A6377"/>
      <c r="B6377"/>
      <c r="C6377"/>
      <c r="E6377"/>
      <c r="F6377"/>
      <c r="G6377"/>
      <c r="I6377"/>
      <c r="J6377"/>
      <c r="K6377"/>
      <c r="M6377"/>
      <c r="N6377"/>
      <c r="O6377"/>
      <c r="Q6377"/>
      <c r="R6377"/>
      <c r="S6377"/>
      <c r="U6377"/>
      <c r="V6377"/>
      <c r="W6377"/>
      <c r="Y6377"/>
      <c r="Z6377"/>
      <c r="AA6377"/>
      <c r="AC6377"/>
      <c r="AD6377"/>
      <c r="AE6377"/>
      <c r="AG6377"/>
      <c r="AH6377"/>
      <c r="AI6377"/>
      <c r="AK6377"/>
      <c r="AL6377"/>
      <c r="AM6377"/>
      <c r="AO6377"/>
      <c r="AP6377"/>
      <c r="AQ6377"/>
      <c r="AS6377"/>
      <c r="AT6377"/>
      <c r="AU6377"/>
      <c r="AW6377"/>
      <c r="AX6377"/>
      <c r="AY6377"/>
      <c r="BA6377"/>
      <c r="BB6377"/>
      <c r="BC6377"/>
      <c r="BE6377"/>
      <c r="BF6377"/>
      <c r="BG6377"/>
      <c r="BI6377"/>
      <c r="BJ6377"/>
      <c r="BK6377"/>
      <c r="BM6377"/>
      <c r="BN6377"/>
      <c r="BO6377"/>
    </row>
    <row r="6378" spans="1:67">
      <c r="A6378"/>
      <c r="B6378"/>
      <c r="C6378"/>
      <c r="E6378"/>
      <c r="F6378"/>
      <c r="G6378"/>
      <c r="I6378"/>
      <c r="J6378"/>
      <c r="K6378"/>
      <c r="M6378"/>
      <c r="N6378"/>
      <c r="O6378"/>
      <c r="Q6378"/>
      <c r="R6378"/>
      <c r="S6378"/>
      <c r="U6378"/>
      <c r="V6378"/>
      <c r="W6378"/>
      <c r="Y6378"/>
      <c r="Z6378"/>
      <c r="AA6378"/>
      <c r="AC6378"/>
      <c r="AD6378"/>
      <c r="AE6378"/>
      <c r="AG6378"/>
      <c r="AH6378"/>
      <c r="AI6378"/>
      <c r="AK6378"/>
      <c r="AL6378"/>
      <c r="AM6378"/>
      <c r="AO6378"/>
      <c r="AP6378"/>
      <c r="AQ6378"/>
      <c r="AS6378"/>
      <c r="AT6378"/>
      <c r="AU6378"/>
      <c r="AW6378"/>
      <c r="AX6378"/>
      <c r="AY6378"/>
      <c r="BA6378"/>
      <c r="BB6378"/>
      <c r="BC6378"/>
      <c r="BE6378"/>
      <c r="BF6378"/>
      <c r="BG6378"/>
      <c r="BI6378"/>
      <c r="BJ6378"/>
      <c r="BK6378"/>
      <c r="BM6378"/>
      <c r="BN6378"/>
      <c r="BO6378"/>
    </row>
    <row r="6379" spans="1:67">
      <c r="A6379"/>
      <c r="B6379"/>
      <c r="C6379"/>
      <c r="E6379"/>
      <c r="F6379"/>
      <c r="G6379"/>
      <c r="I6379"/>
      <c r="J6379"/>
      <c r="K6379"/>
      <c r="M6379"/>
      <c r="N6379"/>
      <c r="O6379"/>
      <c r="Q6379"/>
      <c r="R6379"/>
      <c r="S6379"/>
      <c r="U6379"/>
      <c r="V6379"/>
      <c r="W6379"/>
      <c r="Y6379"/>
      <c r="Z6379"/>
      <c r="AA6379"/>
      <c r="AC6379"/>
      <c r="AD6379"/>
      <c r="AE6379"/>
      <c r="AG6379"/>
      <c r="AH6379"/>
      <c r="AI6379"/>
      <c r="AK6379"/>
      <c r="AL6379"/>
      <c r="AM6379"/>
      <c r="AO6379"/>
      <c r="AP6379"/>
      <c r="AQ6379"/>
      <c r="AS6379"/>
      <c r="AT6379"/>
      <c r="AU6379"/>
      <c r="AW6379"/>
      <c r="AX6379"/>
      <c r="AY6379"/>
      <c r="BA6379"/>
      <c r="BB6379"/>
      <c r="BC6379"/>
      <c r="BE6379"/>
      <c r="BF6379"/>
      <c r="BG6379"/>
      <c r="BI6379"/>
      <c r="BJ6379"/>
      <c r="BK6379"/>
      <c r="BM6379"/>
      <c r="BN6379"/>
      <c r="BO6379"/>
    </row>
    <row r="6380" spans="1:67">
      <c r="A6380"/>
      <c r="B6380"/>
      <c r="C6380"/>
      <c r="E6380"/>
      <c r="F6380"/>
      <c r="G6380"/>
      <c r="I6380"/>
      <c r="J6380"/>
      <c r="K6380"/>
      <c r="M6380"/>
      <c r="N6380"/>
      <c r="O6380"/>
      <c r="Q6380"/>
      <c r="R6380"/>
      <c r="S6380"/>
      <c r="U6380"/>
      <c r="V6380"/>
      <c r="W6380"/>
      <c r="Y6380"/>
      <c r="Z6380"/>
      <c r="AA6380"/>
      <c r="AC6380"/>
      <c r="AD6380"/>
      <c r="AE6380"/>
      <c r="AG6380"/>
      <c r="AH6380"/>
      <c r="AI6380"/>
      <c r="AK6380"/>
      <c r="AL6380"/>
      <c r="AM6380"/>
      <c r="AO6380"/>
      <c r="AP6380"/>
      <c r="AQ6380"/>
      <c r="AS6380"/>
      <c r="AT6380"/>
      <c r="AU6380"/>
      <c r="AW6380"/>
      <c r="AX6380"/>
      <c r="AY6380"/>
      <c r="BA6380"/>
      <c r="BB6380"/>
      <c r="BC6380"/>
      <c r="BE6380"/>
      <c r="BF6380"/>
      <c r="BG6380"/>
      <c r="BI6380"/>
      <c r="BJ6380"/>
      <c r="BK6380"/>
      <c r="BM6380"/>
      <c r="BN6380"/>
      <c r="BO6380"/>
    </row>
    <row r="6381" spans="1:67">
      <c r="A6381"/>
      <c r="B6381"/>
      <c r="C6381"/>
      <c r="E6381"/>
      <c r="F6381"/>
      <c r="G6381"/>
      <c r="I6381"/>
      <c r="J6381"/>
      <c r="K6381"/>
      <c r="M6381"/>
      <c r="N6381"/>
      <c r="O6381"/>
      <c r="Q6381"/>
      <c r="R6381"/>
      <c r="S6381"/>
      <c r="U6381"/>
      <c r="V6381"/>
      <c r="W6381"/>
      <c r="Y6381"/>
      <c r="Z6381"/>
      <c r="AA6381"/>
      <c r="AC6381"/>
      <c r="AD6381"/>
      <c r="AE6381"/>
      <c r="AG6381"/>
      <c r="AH6381"/>
      <c r="AI6381"/>
      <c r="AK6381"/>
      <c r="AL6381"/>
      <c r="AM6381"/>
      <c r="AO6381"/>
      <c r="AP6381"/>
      <c r="AQ6381"/>
      <c r="AS6381"/>
      <c r="AT6381"/>
      <c r="AU6381"/>
      <c r="AW6381"/>
      <c r="AX6381"/>
      <c r="AY6381"/>
      <c r="BA6381"/>
      <c r="BB6381"/>
      <c r="BC6381"/>
      <c r="BE6381"/>
      <c r="BF6381"/>
      <c r="BG6381"/>
      <c r="BI6381"/>
      <c r="BJ6381"/>
      <c r="BK6381"/>
      <c r="BM6381"/>
      <c r="BN6381"/>
      <c r="BO6381"/>
    </row>
    <row r="6382" spans="1:67">
      <c r="A6382"/>
      <c r="B6382"/>
      <c r="C6382"/>
      <c r="E6382"/>
      <c r="F6382"/>
      <c r="G6382"/>
      <c r="I6382"/>
      <c r="J6382"/>
      <c r="K6382"/>
      <c r="M6382"/>
      <c r="N6382"/>
      <c r="O6382"/>
      <c r="Q6382"/>
      <c r="R6382"/>
      <c r="S6382"/>
      <c r="U6382"/>
      <c r="V6382"/>
      <c r="W6382"/>
      <c r="Y6382"/>
      <c r="Z6382"/>
      <c r="AA6382"/>
      <c r="AC6382"/>
      <c r="AD6382"/>
      <c r="AE6382"/>
      <c r="AG6382"/>
      <c r="AH6382"/>
      <c r="AI6382"/>
      <c r="AK6382"/>
      <c r="AL6382"/>
      <c r="AM6382"/>
      <c r="AO6382"/>
      <c r="AP6382"/>
      <c r="AQ6382"/>
      <c r="AS6382"/>
      <c r="AT6382"/>
      <c r="AU6382"/>
      <c r="AW6382"/>
      <c r="AX6382"/>
      <c r="AY6382"/>
      <c r="BA6382"/>
      <c r="BB6382"/>
      <c r="BC6382"/>
      <c r="BE6382"/>
      <c r="BF6382"/>
      <c r="BG6382"/>
      <c r="BI6382"/>
      <c r="BJ6382"/>
      <c r="BK6382"/>
      <c r="BM6382"/>
      <c r="BN6382"/>
      <c r="BO6382"/>
    </row>
    <row r="6383" spans="1:67">
      <c r="A6383"/>
      <c r="B6383"/>
      <c r="C6383"/>
      <c r="E6383"/>
      <c r="F6383"/>
      <c r="G6383"/>
      <c r="I6383"/>
      <c r="J6383"/>
      <c r="K6383"/>
      <c r="M6383"/>
      <c r="N6383"/>
      <c r="O6383"/>
      <c r="Q6383"/>
      <c r="R6383"/>
      <c r="S6383"/>
      <c r="U6383"/>
      <c r="V6383"/>
      <c r="W6383"/>
      <c r="Y6383"/>
      <c r="Z6383"/>
      <c r="AA6383"/>
      <c r="AC6383"/>
      <c r="AD6383"/>
      <c r="AE6383"/>
      <c r="AG6383"/>
      <c r="AH6383"/>
      <c r="AI6383"/>
      <c r="AK6383"/>
      <c r="AL6383"/>
      <c r="AM6383"/>
      <c r="AO6383"/>
      <c r="AP6383"/>
      <c r="AQ6383"/>
      <c r="AS6383"/>
      <c r="AT6383"/>
      <c r="AU6383"/>
      <c r="AW6383"/>
      <c r="AX6383"/>
      <c r="AY6383"/>
      <c r="BA6383"/>
      <c r="BB6383"/>
      <c r="BC6383"/>
      <c r="BE6383"/>
      <c r="BF6383"/>
      <c r="BG6383"/>
      <c r="BI6383"/>
      <c r="BJ6383"/>
      <c r="BK6383"/>
      <c r="BM6383"/>
      <c r="BN6383"/>
      <c r="BO6383"/>
    </row>
    <row r="6384" spans="1:67">
      <c r="A6384"/>
      <c r="B6384"/>
      <c r="C6384"/>
      <c r="E6384"/>
      <c r="F6384"/>
      <c r="G6384"/>
      <c r="I6384"/>
      <c r="J6384"/>
      <c r="K6384"/>
      <c r="M6384"/>
      <c r="N6384"/>
      <c r="O6384"/>
      <c r="Q6384"/>
      <c r="R6384"/>
      <c r="S6384"/>
      <c r="U6384"/>
      <c r="V6384"/>
      <c r="W6384"/>
      <c r="Y6384"/>
      <c r="Z6384"/>
      <c r="AA6384"/>
      <c r="AC6384"/>
      <c r="AD6384"/>
      <c r="AE6384"/>
      <c r="AG6384"/>
      <c r="AH6384"/>
      <c r="AI6384"/>
      <c r="AK6384"/>
      <c r="AL6384"/>
      <c r="AM6384"/>
      <c r="AO6384"/>
      <c r="AP6384"/>
      <c r="AQ6384"/>
      <c r="AS6384"/>
      <c r="AT6384"/>
      <c r="AU6384"/>
      <c r="AW6384"/>
      <c r="AX6384"/>
      <c r="AY6384"/>
      <c r="BA6384"/>
      <c r="BB6384"/>
      <c r="BC6384"/>
      <c r="BE6384"/>
      <c r="BF6384"/>
      <c r="BG6384"/>
      <c r="BI6384"/>
      <c r="BJ6384"/>
      <c r="BK6384"/>
      <c r="BM6384"/>
      <c r="BN6384"/>
      <c r="BO6384"/>
    </row>
    <row r="6385" spans="1:67">
      <c r="A6385"/>
      <c r="B6385"/>
      <c r="C6385"/>
      <c r="E6385"/>
      <c r="F6385"/>
      <c r="G6385"/>
      <c r="I6385"/>
      <c r="J6385"/>
      <c r="K6385"/>
      <c r="M6385"/>
      <c r="N6385"/>
      <c r="O6385"/>
      <c r="Q6385"/>
      <c r="R6385"/>
      <c r="S6385"/>
      <c r="U6385"/>
      <c r="V6385"/>
      <c r="W6385"/>
      <c r="Y6385"/>
      <c r="Z6385"/>
      <c r="AA6385"/>
      <c r="AC6385"/>
      <c r="AD6385"/>
      <c r="AE6385"/>
      <c r="AG6385"/>
      <c r="AH6385"/>
      <c r="AI6385"/>
      <c r="AK6385"/>
      <c r="AL6385"/>
      <c r="AM6385"/>
      <c r="AO6385"/>
      <c r="AP6385"/>
      <c r="AQ6385"/>
      <c r="AS6385"/>
      <c r="AT6385"/>
      <c r="AU6385"/>
      <c r="AW6385"/>
      <c r="AX6385"/>
      <c r="AY6385"/>
      <c r="BA6385"/>
      <c r="BB6385"/>
      <c r="BC6385"/>
      <c r="BE6385"/>
      <c r="BF6385"/>
      <c r="BG6385"/>
      <c r="BI6385"/>
      <c r="BJ6385"/>
      <c r="BK6385"/>
      <c r="BM6385"/>
      <c r="BN6385"/>
      <c r="BO6385"/>
    </row>
    <row r="6386" spans="1:67">
      <c r="A6386"/>
      <c r="B6386"/>
      <c r="C6386"/>
      <c r="E6386"/>
      <c r="F6386"/>
      <c r="G6386"/>
      <c r="I6386"/>
      <c r="J6386"/>
      <c r="K6386"/>
      <c r="M6386"/>
      <c r="N6386"/>
      <c r="O6386"/>
      <c r="Q6386"/>
      <c r="R6386"/>
      <c r="S6386"/>
      <c r="U6386"/>
      <c r="V6386"/>
      <c r="W6386"/>
      <c r="Y6386"/>
      <c r="Z6386"/>
      <c r="AA6386"/>
      <c r="AC6386"/>
      <c r="AD6386"/>
      <c r="AE6386"/>
      <c r="AG6386"/>
      <c r="AH6386"/>
      <c r="AI6386"/>
      <c r="AK6386"/>
      <c r="AL6386"/>
      <c r="AM6386"/>
      <c r="AO6386"/>
      <c r="AP6386"/>
      <c r="AQ6386"/>
      <c r="AS6386"/>
      <c r="AT6386"/>
      <c r="AU6386"/>
      <c r="AW6386"/>
      <c r="AX6386"/>
      <c r="AY6386"/>
      <c r="BA6386"/>
      <c r="BB6386"/>
      <c r="BC6386"/>
      <c r="BE6386"/>
      <c r="BF6386"/>
      <c r="BG6386"/>
      <c r="BI6386"/>
      <c r="BJ6386"/>
      <c r="BK6386"/>
      <c r="BM6386"/>
      <c r="BN6386"/>
      <c r="BO6386"/>
    </row>
    <row r="6387" spans="1:67">
      <c r="A6387"/>
      <c r="B6387"/>
      <c r="C6387"/>
      <c r="E6387"/>
      <c r="F6387"/>
      <c r="G6387"/>
      <c r="I6387"/>
      <c r="J6387"/>
      <c r="K6387"/>
      <c r="M6387"/>
      <c r="N6387"/>
      <c r="O6387"/>
      <c r="Q6387"/>
      <c r="R6387"/>
      <c r="S6387"/>
      <c r="U6387"/>
      <c r="V6387"/>
      <c r="W6387"/>
      <c r="Y6387"/>
      <c r="Z6387"/>
      <c r="AA6387"/>
      <c r="AC6387"/>
      <c r="AD6387"/>
      <c r="AE6387"/>
      <c r="AG6387"/>
      <c r="AH6387"/>
      <c r="AI6387"/>
      <c r="AK6387"/>
      <c r="AL6387"/>
      <c r="AM6387"/>
      <c r="AO6387"/>
      <c r="AP6387"/>
      <c r="AQ6387"/>
      <c r="AS6387"/>
      <c r="AT6387"/>
      <c r="AU6387"/>
      <c r="AW6387"/>
      <c r="AX6387"/>
      <c r="AY6387"/>
      <c r="BA6387"/>
      <c r="BB6387"/>
      <c r="BC6387"/>
      <c r="BE6387"/>
      <c r="BF6387"/>
      <c r="BG6387"/>
      <c r="BI6387"/>
      <c r="BJ6387"/>
      <c r="BK6387"/>
      <c r="BM6387"/>
      <c r="BN6387"/>
      <c r="BO6387"/>
    </row>
    <row r="6388" spans="1:67">
      <c r="A6388"/>
      <c r="B6388"/>
      <c r="C6388"/>
      <c r="E6388"/>
      <c r="F6388"/>
      <c r="G6388"/>
      <c r="I6388"/>
      <c r="J6388"/>
      <c r="K6388"/>
      <c r="M6388"/>
      <c r="N6388"/>
      <c r="O6388"/>
      <c r="Q6388"/>
      <c r="R6388"/>
      <c r="S6388"/>
      <c r="U6388"/>
      <c r="V6388"/>
      <c r="W6388"/>
      <c r="Y6388"/>
      <c r="Z6388"/>
      <c r="AA6388"/>
      <c r="AC6388"/>
      <c r="AD6388"/>
      <c r="AE6388"/>
      <c r="AG6388"/>
      <c r="AH6388"/>
      <c r="AI6388"/>
      <c r="AK6388"/>
      <c r="AL6388"/>
      <c r="AM6388"/>
      <c r="AO6388"/>
      <c r="AP6388"/>
      <c r="AQ6388"/>
      <c r="AS6388"/>
      <c r="AT6388"/>
      <c r="AU6388"/>
      <c r="AW6388"/>
      <c r="AX6388"/>
      <c r="AY6388"/>
      <c r="BA6388"/>
      <c r="BB6388"/>
      <c r="BC6388"/>
      <c r="BE6388"/>
      <c r="BF6388"/>
      <c r="BG6388"/>
      <c r="BI6388"/>
      <c r="BJ6388"/>
      <c r="BK6388"/>
      <c r="BM6388"/>
      <c r="BN6388"/>
      <c r="BO6388"/>
    </row>
    <row r="6389" spans="1:67">
      <c r="A6389"/>
      <c r="B6389"/>
      <c r="C6389"/>
      <c r="E6389"/>
      <c r="F6389"/>
      <c r="G6389"/>
      <c r="I6389"/>
      <c r="J6389"/>
      <c r="K6389"/>
      <c r="M6389"/>
      <c r="N6389"/>
      <c r="O6389"/>
      <c r="Q6389"/>
      <c r="R6389"/>
      <c r="S6389"/>
      <c r="U6389"/>
      <c r="V6389"/>
      <c r="W6389"/>
      <c r="Y6389"/>
      <c r="Z6389"/>
      <c r="AA6389"/>
      <c r="AC6389"/>
      <c r="AD6389"/>
      <c r="AE6389"/>
      <c r="AG6389"/>
      <c r="AH6389"/>
      <c r="AI6389"/>
      <c r="AK6389"/>
      <c r="AL6389"/>
      <c r="AM6389"/>
      <c r="AO6389"/>
      <c r="AP6389"/>
      <c r="AQ6389"/>
      <c r="AS6389"/>
      <c r="AT6389"/>
      <c r="AU6389"/>
      <c r="AW6389"/>
      <c r="AX6389"/>
      <c r="AY6389"/>
      <c r="BA6389"/>
      <c r="BB6389"/>
      <c r="BC6389"/>
      <c r="BE6389"/>
      <c r="BF6389"/>
      <c r="BG6389"/>
      <c r="BI6389"/>
      <c r="BJ6389"/>
      <c r="BK6389"/>
      <c r="BM6389"/>
      <c r="BN6389"/>
      <c r="BO6389"/>
    </row>
    <row r="6390" spans="1:67">
      <c r="A6390"/>
      <c r="B6390"/>
      <c r="C6390"/>
      <c r="E6390"/>
      <c r="F6390"/>
      <c r="G6390"/>
      <c r="I6390"/>
      <c r="J6390"/>
      <c r="K6390"/>
      <c r="M6390"/>
      <c r="N6390"/>
      <c r="O6390"/>
      <c r="Q6390"/>
      <c r="R6390"/>
      <c r="S6390"/>
      <c r="U6390"/>
      <c r="V6390"/>
      <c r="W6390"/>
      <c r="Y6390"/>
      <c r="Z6390"/>
      <c r="AA6390"/>
      <c r="AC6390"/>
      <c r="AD6390"/>
      <c r="AE6390"/>
      <c r="AG6390"/>
      <c r="AH6390"/>
      <c r="AI6390"/>
      <c r="AK6390"/>
      <c r="AL6390"/>
      <c r="AM6390"/>
      <c r="AO6390"/>
      <c r="AP6390"/>
      <c r="AQ6390"/>
      <c r="AS6390"/>
      <c r="AT6390"/>
      <c r="AU6390"/>
      <c r="AW6390"/>
      <c r="AX6390"/>
      <c r="AY6390"/>
      <c r="BA6390"/>
      <c r="BB6390"/>
      <c r="BC6390"/>
      <c r="BE6390"/>
      <c r="BF6390"/>
      <c r="BG6390"/>
      <c r="BI6390"/>
      <c r="BJ6390"/>
      <c r="BK6390"/>
      <c r="BM6390"/>
      <c r="BN6390"/>
      <c r="BO6390"/>
    </row>
    <row r="6391" spans="1:67">
      <c r="A6391"/>
      <c r="B6391"/>
      <c r="C6391"/>
      <c r="E6391"/>
      <c r="F6391"/>
      <c r="G6391"/>
      <c r="I6391"/>
      <c r="J6391"/>
      <c r="K6391"/>
      <c r="M6391"/>
      <c r="N6391"/>
      <c r="O6391"/>
      <c r="Q6391"/>
      <c r="R6391"/>
      <c r="S6391"/>
      <c r="U6391"/>
      <c r="V6391"/>
      <c r="W6391"/>
      <c r="Y6391"/>
      <c r="Z6391"/>
      <c r="AA6391"/>
      <c r="AC6391"/>
      <c r="AD6391"/>
      <c r="AE6391"/>
      <c r="AG6391"/>
      <c r="AH6391"/>
      <c r="AI6391"/>
      <c r="AK6391"/>
      <c r="AL6391"/>
      <c r="AM6391"/>
      <c r="AO6391"/>
      <c r="AP6391"/>
      <c r="AQ6391"/>
      <c r="AS6391"/>
      <c r="AT6391"/>
      <c r="AU6391"/>
      <c r="AW6391"/>
      <c r="AX6391"/>
      <c r="AY6391"/>
      <c r="BA6391"/>
      <c r="BB6391"/>
      <c r="BC6391"/>
      <c r="BE6391"/>
      <c r="BF6391"/>
      <c r="BG6391"/>
      <c r="BI6391"/>
      <c r="BJ6391"/>
      <c r="BK6391"/>
      <c r="BM6391"/>
      <c r="BN6391"/>
      <c r="BO6391"/>
    </row>
    <row r="6392" spans="1:67">
      <c r="A6392"/>
      <c r="B6392"/>
      <c r="C6392"/>
      <c r="E6392"/>
      <c r="F6392"/>
      <c r="G6392"/>
      <c r="I6392"/>
      <c r="J6392"/>
      <c r="K6392"/>
      <c r="M6392"/>
      <c r="N6392"/>
      <c r="O6392"/>
      <c r="Q6392"/>
      <c r="R6392"/>
      <c r="S6392"/>
      <c r="U6392"/>
      <c r="V6392"/>
      <c r="W6392"/>
      <c r="Y6392"/>
      <c r="Z6392"/>
      <c r="AA6392"/>
      <c r="AC6392"/>
      <c r="AD6392"/>
      <c r="AE6392"/>
      <c r="AG6392"/>
      <c r="AH6392"/>
      <c r="AI6392"/>
      <c r="AK6392"/>
      <c r="AL6392"/>
      <c r="AM6392"/>
      <c r="AO6392"/>
      <c r="AP6392"/>
      <c r="AQ6392"/>
      <c r="AS6392"/>
      <c r="AT6392"/>
      <c r="AU6392"/>
      <c r="AW6392"/>
      <c r="AX6392"/>
      <c r="AY6392"/>
      <c r="BA6392"/>
      <c r="BB6392"/>
      <c r="BC6392"/>
      <c r="BE6392"/>
      <c r="BF6392"/>
      <c r="BG6392"/>
      <c r="BI6392"/>
      <c r="BJ6392"/>
      <c r="BK6392"/>
      <c r="BM6392"/>
      <c r="BN6392"/>
      <c r="BO6392"/>
    </row>
    <row r="6393" spans="1:67">
      <c r="A6393"/>
      <c r="B6393"/>
      <c r="C6393"/>
      <c r="E6393"/>
      <c r="F6393"/>
      <c r="G6393"/>
      <c r="I6393"/>
      <c r="J6393"/>
      <c r="K6393"/>
      <c r="M6393"/>
      <c r="N6393"/>
      <c r="O6393"/>
      <c r="Q6393"/>
      <c r="R6393"/>
      <c r="S6393"/>
      <c r="U6393"/>
      <c r="V6393"/>
      <c r="W6393"/>
      <c r="Y6393"/>
      <c r="Z6393"/>
      <c r="AA6393"/>
      <c r="AC6393"/>
      <c r="AD6393"/>
      <c r="AE6393"/>
      <c r="AG6393"/>
      <c r="AH6393"/>
      <c r="AI6393"/>
      <c r="AK6393"/>
      <c r="AL6393"/>
      <c r="AM6393"/>
      <c r="AO6393"/>
      <c r="AP6393"/>
      <c r="AQ6393"/>
      <c r="AS6393"/>
      <c r="AT6393"/>
      <c r="AU6393"/>
      <c r="AW6393"/>
      <c r="AX6393"/>
      <c r="AY6393"/>
      <c r="BA6393"/>
      <c r="BB6393"/>
      <c r="BC6393"/>
      <c r="BE6393"/>
      <c r="BF6393"/>
      <c r="BG6393"/>
      <c r="BI6393"/>
      <c r="BJ6393"/>
      <c r="BK6393"/>
      <c r="BM6393"/>
      <c r="BN6393"/>
      <c r="BO6393"/>
    </row>
    <row r="6394" spans="1:67">
      <c r="A6394"/>
      <c r="B6394"/>
      <c r="C6394"/>
      <c r="E6394"/>
      <c r="F6394"/>
      <c r="G6394"/>
      <c r="I6394"/>
      <c r="J6394"/>
      <c r="K6394"/>
      <c r="M6394"/>
      <c r="N6394"/>
      <c r="O6394"/>
      <c r="Q6394"/>
      <c r="R6394"/>
      <c r="S6394"/>
      <c r="U6394"/>
      <c r="V6394"/>
      <c r="W6394"/>
      <c r="Y6394"/>
      <c r="Z6394"/>
      <c r="AA6394"/>
      <c r="AC6394"/>
      <c r="AD6394"/>
      <c r="AE6394"/>
      <c r="AG6394"/>
      <c r="AH6394"/>
      <c r="AI6394"/>
      <c r="AK6394"/>
      <c r="AL6394"/>
      <c r="AM6394"/>
      <c r="AO6394"/>
      <c r="AP6394"/>
      <c r="AQ6394"/>
      <c r="AS6394"/>
      <c r="AT6394"/>
      <c r="AU6394"/>
      <c r="AW6394"/>
      <c r="AX6394"/>
      <c r="AY6394"/>
      <c r="BA6394"/>
      <c r="BB6394"/>
      <c r="BC6394"/>
      <c r="BE6394"/>
      <c r="BF6394"/>
      <c r="BG6394"/>
      <c r="BI6394"/>
      <c r="BJ6394"/>
      <c r="BK6394"/>
      <c r="BM6394"/>
      <c r="BN6394"/>
      <c r="BO6394"/>
    </row>
    <row r="6395" spans="1:67">
      <c r="A6395"/>
      <c r="B6395"/>
      <c r="C6395"/>
      <c r="E6395"/>
      <c r="F6395"/>
      <c r="G6395"/>
      <c r="I6395"/>
      <c r="J6395"/>
      <c r="K6395"/>
      <c r="M6395"/>
      <c r="N6395"/>
      <c r="O6395"/>
      <c r="Q6395"/>
      <c r="R6395"/>
      <c r="S6395"/>
      <c r="U6395"/>
      <c r="V6395"/>
      <c r="W6395"/>
      <c r="Y6395"/>
      <c r="Z6395"/>
      <c r="AA6395"/>
      <c r="AC6395"/>
      <c r="AD6395"/>
      <c r="AE6395"/>
      <c r="AG6395"/>
      <c r="AH6395"/>
      <c r="AI6395"/>
      <c r="AK6395"/>
      <c r="AL6395"/>
      <c r="AM6395"/>
      <c r="AO6395"/>
      <c r="AP6395"/>
      <c r="AQ6395"/>
      <c r="AS6395"/>
      <c r="AT6395"/>
      <c r="AU6395"/>
      <c r="AW6395"/>
      <c r="AX6395"/>
      <c r="AY6395"/>
      <c r="BA6395"/>
      <c r="BB6395"/>
      <c r="BC6395"/>
      <c r="BE6395"/>
      <c r="BF6395"/>
      <c r="BG6395"/>
      <c r="BI6395"/>
      <c r="BJ6395"/>
      <c r="BK6395"/>
      <c r="BM6395"/>
      <c r="BN6395"/>
      <c r="BO6395"/>
    </row>
    <row r="6396" spans="1:67">
      <c r="A6396"/>
      <c r="B6396"/>
      <c r="C6396"/>
      <c r="E6396"/>
      <c r="F6396"/>
      <c r="G6396"/>
      <c r="I6396"/>
      <c r="J6396"/>
      <c r="K6396"/>
      <c r="M6396"/>
      <c r="N6396"/>
      <c r="O6396"/>
      <c r="Q6396"/>
      <c r="R6396"/>
      <c r="S6396"/>
      <c r="U6396"/>
      <c r="V6396"/>
      <c r="W6396"/>
      <c r="Y6396"/>
      <c r="Z6396"/>
      <c r="AA6396"/>
      <c r="AC6396"/>
      <c r="AD6396"/>
      <c r="AE6396"/>
      <c r="AG6396"/>
      <c r="AH6396"/>
      <c r="AI6396"/>
      <c r="AK6396"/>
      <c r="AL6396"/>
      <c r="AM6396"/>
      <c r="AO6396"/>
      <c r="AP6396"/>
      <c r="AQ6396"/>
      <c r="AS6396"/>
      <c r="AT6396"/>
      <c r="AU6396"/>
      <c r="AW6396"/>
      <c r="AX6396"/>
      <c r="AY6396"/>
      <c r="BA6396"/>
      <c r="BB6396"/>
      <c r="BC6396"/>
      <c r="BE6396"/>
      <c r="BF6396"/>
      <c r="BG6396"/>
      <c r="BI6396"/>
      <c r="BJ6396"/>
      <c r="BK6396"/>
      <c r="BM6396"/>
      <c r="BN6396"/>
      <c r="BO6396"/>
    </row>
    <row r="6397" spans="1:67">
      <c r="A6397"/>
      <c r="B6397"/>
      <c r="C6397"/>
      <c r="E6397"/>
      <c r="F6397"/>
      <c r="G6397"/>
      <c r="I6397"/>
      <c r="J6397"/>
      <c r="K6397"/>
      <c r="M6397"/>
      <c r="N6397"/>
      <c r="O6397"/>
      <c r="Q6397"/>
      <c r="R6397"/>
      <c r="S6397"/>
      <c r="U6397"/>
      <c r="V6397"/>
      <c r="W6397"/>
      <c r="Y6397"/>
      <c r="Z6397"/>
      <c r="AA6397"/>
      <c r="AC6397"/>
      <c r="AD6397"/>
      <c r="AE6397"/>
      <c r="AG6397"/>
      <c r="AH6397"/>
      <c r="AI6397"/>
      <c r="AK6397"/>
      <c r="AL6397"/>
      <c r="AM6397"/>
      <c r="AO6397"/>
      <c r="AP6397"/>
      <c r="AQ6397"/>
      <c r="AS6397"/>
      <c r="AT6397"/>
      <c r="AU6397"/>
      <c r="AW6397"/>
      <c r="AX6397"/>
      <c r="AY6397"/>
      <c r="BA6397"/>
      <c r="BB6397"/>
      <c r="BC6397"/>
      <c r="BE6397"/>
      <c r="BF6397"/>
      <c r="BG6397"/>
      <c r="BI6397"/>
      <c r="BJ6397"/>
      <c r="BK6397"/>
      <c r="BM6397"/>
      <c r="BN6397"/>
      <c r="BO6397"/>
    </row>
    <row r="6398" spans="1:67">
      <c r="A6398"/>
      <c r="B6398"/>
      <c r="C6398"/>
      <c r="E6398"/>
      <c r="F6398"/>
      <c r="G6398"/>
      <c r="I6398"/>
      <c r="J6398"/>
      <c r="K6398"/>
      <c r="M6398"/>
      <c r="N6398"/>
      <c r="O6398"/>
      <c r="Q6398"/>
      <c r="R6398"/>
      <c r="S6398"/>
      <c r="U6398"/>
      <c r="V6398"/>
      <c r="W6398"/>
      <c r="Y6398"/>
      <c r="Z6398"/>
      <c r="AA6398"/>
      <c r="AC6398"/>
      <c r="AD6398"/>
      <c r="AE6398"/>
      <c r="AG6398"/>
      <c r="AH6398"/>
      <c r="AI6398"/>
      <c r="AK6398"/>
      <c r="AL6398"/>
      <c r="AM6398"/>
      <c r="AO6398"/>
      <c r="AP6398"/>
      <c r="AQ6398"/>
      <c r="AS6398"/>
      <c r="AT6398"/>
      <c r="AU6398"/>
      <c r="AW6398"/>
      <c r="AX6398"/>
      <c r="AY6398"/>
      <c r="BA6398"/>
      <c r="BB6398"/>
      <c r="BC6398"/>
      <c r="BE6398"/>
      <c r="BF6398"/>
      <c r="BG6398"/>
      <c r="BI6398"/>
      <c r="BJ6398"/>
      <c r="BK6398"/>
      <c r="BM6398"/>
      <c r="BN6398"/>
      <c r="BO6398"/>
    </row>
    <row r="6399" spans="1:67">
      <c r="A6399"/>
      <c r="B6399"/>
      <c r="C6399"/>
      <c r="E6399"/>
      <c r="F6399"/>
      <c r="G6399"/>
      <c r="I6399"/>
      <c r="J6399"/>
      <c r="K6399"/>
      <c r="M6399"/>
      <c r="N6399"/>
      <c r="O6399"/>
      <c r="Q6399"/>
      <c r="R6399"/>
      <c r="S6399"/>
      <c r="U6399"/>
      <c r="V6399"/>
      <c r="W6399"/>
      <c r="Y6399"/>
      <c r="Z6399"/>
      <c r="AA6399"/>
      <c r="AC6399"/>
      <c r="AD6399"/>
      <c r="AE6399"/>
      <c r="AG6399"/>
      <c r="AH6399"/>
      <c r="AI6399"/>
      <c r="AK6399"/>
      <c r="AL6399"/>
      <c r="AM6399"/>
      <c r="AO6399"/>
      <c r="AP6399"/>
      <c r="AQ6399"/>
      <c r="AS6399"/>
      <c r="AT6399"/>
      <c r="AU6399"/>
      <c r="AW6399"/>
      <c r="AX6399"/>
      <c r="AY6399"/>
      <c r="BA6399"/>
      <c r="BB6399"/>
      <c r="BC6399"/>
      <c r="BE6399"/>
      <c r="BF6399"/>
      <c r="BG6399"/>
      <c r="BI6399"/>
      <c r="BJ6399"/>
      <c r="BK6399"/>
      <c r="BM6399"/>
      <c r="BN6399"/>
      <c r="BO6399"/>
    </row>
    <row r="6400" spans="1:67">
      <c r="A6400"/>
      <c r="B6400"/>
      <c r="C6400"/>
      <c r="E6400"/>
      <c r="F6400"/>
      <c r="G6400"/>
      <c r="I6400"/>
      <c r="J6400"/>
      <c r="K6400"/>
      <c r="M6400"/>
      <c r="N6400"/>
      <c r="O6400"/>
      <c r="Q6400"/>
      <c r="R6400"/>
      <c r="S6400"/>
      <c r="U6400"/>
      <c r="V6400"/>
      <c r="W6400"/>
      <c r="Y6400"/>
      <c r="Z6400"/>
      <c r="AA6400"/>
      <c r="AC6400"/>
      <c r="AD6400"/>
      <c r="AE6400"/>
      <c r="AG6400"/>
      <c r="AH6400"/>
      <c r="AI6400"/>
      <c r="AK6400"/>
      <c r="AL6400"/>
      <c r="AM6400"/>
      <c r="AO6400"/>
      <c r="AP6400"/>
      <c r="AQ6400"/>
      <c r="AS6400"/>
      <c r="AT6400"/>
      <c r="AU6400"/>
      <c r="AW6400"/>
      <c r="AX6400"/>
      <c r="AY6400"/>
      <c r="BA6400"/>
      <c r="BB6400"/>
      <c r="BC6400"/>
      <c r="BE6400"/>
      <c r="BF6400"/>
      <c r="BG6400"/>
      <c r="BI6400"/>
      <c r="BJ6400"/>
      <c r="BK6400"/>
      <c r="BM6400"/>
      <c r="BN6400"/>
      <c r="BO6400"/>
    </row>
    <row r="6401" spans="1:67">
      <c r="A6401"/>
      <c r="B6401"/>
      <c r="C6401"/>
      <c r="E6401"/>
      <c r="F6401"/>
      <c r="G6401"/>
      <c r="I6401"/>
      <c r="J6401"/>
      <c r="K6401"/>
      <c r="M6401"/>
      <c r="N6401"/>
      <c r="O6401"/>
      <c r="Q6401"/>
      <c r="R6401"/>
      <c r="S6401"/>
      <c r="U6401"/>
      <c r="V6401"/>
      <c r="W6401"/>
      <c r="Y6401"/>
      <c r="Z6401"/>
      <c r="AA6401"/>
      <c r="AC6401"/>
      <c r="AD6401"/>
      <c r="AE6401"/>
      <c r="AG6401"/>
      <c r="AH6401"/>
      <c r="AI6401"/>
      <c r="AK6401"/>
      <c r="AL6401"/>
      <c r="AM6401"/>
      <c r="AO6401"/>
      <c r="AP6401"/>
      <c r="AQ6401"/>
      <c r="AS6401"/>
      <c r="AT6401"/>
      <c r="AU6401"/>
      <c r="AW6401"/>
      <c r="AX6401"/>
      <c r="AY6401"/>
      <c r="BA6401"/>
      <c r="BB6401"/>
      <c r="BC6401"/>
      <c r="BE6401"/>
      <c r="BF6401"/>
      <c r="BG6401"/>
      <c r="BI6401"/>
      <c r="BJ6401"/>
      <c r="BK6401"/>
      <c r="BM6401"/>
      <c r="BN6401"/>
      <c r="BO6401"/>
    </row>
    <row r="6402" spans="1:67">
      <c r="A6402"/>
      <c r="B6402"/>
      <c r="C6402"/>
      <c r="E6402"/>
      <c r="F6402"/>
      <c r="G6402"/>
      <c r="I6402"/>
      <c r="J6402"/>
      <c r="K6402"/>
      <c r="M6402"/>
      <c r="N6402"/>
      <c r="O6402"/>
      <c r="Q6402"/>
      <c r="R6402"/>
      <c r="S6402"/>
      <c r="U6402"/>
      <c r="V6402"/>
      <c r="W6402"/>
      <c r="Y6402"/>
      <c r="Z6402"/>
      <c r="AA6402"/>
      <c r="AC6402"/>
      <c r="AD6402"/>
      <c r="AE6402"/>
      <c r="AG6402"/>
      <c r="AH6402"/>
      <c r="AI6402"/>
      <c r="AK6402"/>
      <c r="AL6402"/>
      <c r="AM6402"/>
      <c r="AO6402"/>
      <c r="AP6402"/>
      <c r="AQ6402"/>
      <c r="AS6402"/>
      <c r="AT6402"/>
      <c r="AU6402"/>
      <c r="AW6402"/>
      <c r="AX6402"/>
      <c r="AY6402"/>
      <c r="BA6402"/>
      <c r="BB6402"/>
      <c r="BC6402"/>
      <c r="BE6402"/>
      <c r="BF6402"/>
      <c r="BG6402"/>
      <c r="BI6402"/>
      <c r="BJ6402"/>
      <c r="BK6402"/>
      <c r="BM6402"/>
      <c r="BN6402"/>
      <c r="BO6402"/>
    </row>
    <row r="6403" spans="1:67">
      <c r="A6403"/>
      <c r="B6403"/>
      <c r="C6403"/>
      <c r="E6403"/>
      <c r="F6403"/>
      <c r="G6403"/>
      <c r="I6403"/>
      <c r="J6403"/>
      <c r="K6403"/>
      <c r="M6403"/>
      <c r="N6403"/>
      <c r="O6403"/>
      <c r="Q6403"/>
      <c r="R6403"/>
      <c r="S6403"/>
      <c r="U6403"/>
      <c r="V6403"/>
      <c r="W6403"/>
      <c r="Y6403"/>
      <c r="Z6403"/>
      <c r="AA6403"/>
      <c r="AC6403"/>
      <c r="AD6403"/>
      <c r="AE6403"/>
      <c r="AG6403"/>
      <c r="AH6403"/>
      <c r="AI6403"/>
      <c r="AK6403"/>
      <c r="AL6403"/>
      <c r="AM6403"/>
      <c r="AO6403"/>
      <c r="AP6403"/>
      <c r="AQ6403"/>
      <c r="AS6403"/>
      <c r="AT6403"/>
      <c r="AU6403"/>
      <c r="AW6403"/>
      <c r="AX6403"/>
      <c r="AY6403"/>
      <c r="BA6403"/>
      <c r="BB6403"/>
      <c r="BC6403"/>
      <c r="BE6403"/>
      <c r="BF6403"/>
      <c r="BG6403"/>
      <c r="BI6403"/>
      <c r="BJ6403"/>
      <c r="BK6403"/>
      <c r="BM6403"/>
      <c r="BN6403"/>
      <c r="BO6403"/>
    </row>
    <row r="6404" spans="1:67">
      <c r="A6404"/>
      <c r="B6404"/>
      <c r="C6404"/>
      <c r="E6404"/>
      <c r="F6404"/>
      <c r="G6404"/>
      <c r="I6404"/>
      <c r="J6404"/>
      <c r="K6404"/>
      <c r="M6404"/>
      <c r="N6404"/>
      <c r="O6404"/>
      <c r="Q6404"/>
      <c r="R6404"/>
      <c r="S6404"/>
      <c r="U6404"/>
      <c r="V6404"/>
      <c r="W6404"/>
      <c r="Y6404"/>
      <c r="Z6404"/>
      <c r="AA6404"/>
      <c r="AC6404"/>
      <c r="AD6404"/>
      <c r="AE6404"/>
      <c r="AG6404"/>
      <c r="AH6404"/>
      <c r="AI6404"/>
      <c r="AK6404"/>
      <c r="AL6404"/>
      <c r="AM6404"/>
      <c r="AO6404"/>
      <c r="AP6404"/>
      <c r="AQ6404"/>
      <c r="AS6404"/>
      <c r="AT6404"/>
      <c r="AU6404"/>
      <c r="AW6404"/>
      <c r="AX6404"/>
      <c r="AY6404"/>
      <c r="BA6404"/>
      <c r="BB6404"/>
      <c r="BC6404"/>
      <c r="BE6404"/>
      <c r="BF6404"/>
      <c r="BG6404"/>
      <c r="BI6404"/>
      <c r="BJ6404"/>
      <c r="BK6404"/>
      <c r="BM6404"/>
      <c r="BN6404"/>
      <c r="BO6404"/>
    </row>
    <row r="6405" spans="1:67">
      <c r="A6405"/>
      <c r="B6405"/>
      <c r="C6405"/>
      <c r="E6405"/>
      <c r="F6405"/>
      <c r="G6405"/>
      <c r="I6405"/>
      <c r="J6405"/>
      <c r="K6405"/>
      <c r="M6405"/>
      <c r="N6405"/>
      <c r="O6405"/>
      <c r="Q6405"/>
      <c r="R6405"/>
      <c r="S6405"/>
      <c r="U6405"/>
      <c r="V6405"/>
      <c r="W6405"/>
      <c r="Y6405"/>
      <c r="Z6405"/>
      <c r="AA6405"/>
      <c r="AC6405"/>
      <c r="AD6405"/>
      <c r="AE6405"/>
      <c r="AG6405"/>
      <c r="AH6405"/>
      <c r="AI6405"/>
      <c r="AK6405"/>
      <c r="AL6405"/>
      <c r="AM6405"/>
      <c r="AO6405"/>
      <c r="AP6405"/>
      <c r="AQ6405"/>
      <c r="AS6405"/>
      <c r="AT6405"/>
      <c r="AU6405"/>
      <c r="AW6405"/>
      <c r="AX6405"/>
      <c r="AY6405"/>
      <c r="BA6405"/>
      <c r="BB6405"/>
      <c r="BC6405"/>
      <c r="BE6405"/>
      <c r="BF6405"/>
      <c r="BG6405"/>
      <c r="BI6405"/>
      <c r="BJ6405"/>
      <c r="BK6405"/>
      <c r="BM6405"/>
      <c r="BN6405"/>
      <c r="BO6405"/>
    </row>
    <row r="6406" spans="1:67">
      <c r="A6406"/>
      <c r="B6406"/>
      <c r="C6406"/>
      <c r="E6406"/>
      <c r="F6406"/>
      <c r="G6406"/>
      <c r="I6406"/>
      <c r="J6406"/>
      <c r="K6406"/>
      <c r="M6406"/>
      <c r="N6406"/>
      <c r="O6406"/>
      <c r="Q6406"/>
      <c r="R6406"/>
      <c r="S6406"/>
      <c r="U6406"/>
      <c r="V6406"/>
      <c r="W6406"/>
      <c r="Y6406"/>
      <c r="Z6406"/>
      <c r="AA6406"/>
      <c r="AC6406"/>
      <c r="AD6406"/>
      <c r="AE6406"/>
      <c r="AG6406"/>
      <c r="AH6406"/>
      <c r="AI6406"/>
      <c r="AK6406"/>
      <c r="AL6406"/>
      <c r="AM6406"/>
      <c r="AO6406"/>
      <c r="AP6406"/>
      <c r="AQ6406"/>
      <c r="AS6406"/>
      <c r="AT6406"/>
      <c r="AU6406"/>
      <c r="AW6406"/>
      <c r="AX6406"/>
      <c r="AY6406"/>
      <c r="BA6406"/>
      <c r="BB6406"/>
      <c r="BC6406"/>
      <c r="BE6406"/>
      <c r="BF6406"/>
      <c r="BG6406"/>
      <c r="BI6406"/>
      <c r="BJ6406"/>
      <c r="BK6406"/>
      <c r="BM6406"/>
      <c r="BN6406"/>
      <c r="BO6406"/>
    </row>
    <row r="6407" spans="1:67">
      <c r="A6407"/>
      <c r="B6407"/>
      <c r="C6407"/>
      <c r="E6407"/>
      <c r="F6407"/>
      <c r="G6407"/>
      <c r="I6407"/>
      <c r="J6407"/>
      <c r="K6407"/>
      <c r="M6407"/>
      <c r="N6407"/>
      <c r="O6407"/>
      <c r="Q6407"/>
      <c r="R6407"/>
      <c r="S6407"/>
      <c r="U6407"/>
      <c r="V6407"/>
      <c r="W6407"/>
      <c r="Y6407"/>
      <c r="Z6407"/>
      <c r="AA6407"/>
      <c r="AC6407"/>
      <c r="AD6407"/>
      <c r="AE6407"/>
      <c r="AG6407"/>
      <c r="AH6407"/>
      <c r="AI6407"/>
      <c r="AK6407"/>
      <c r="AL6407"/>
      <c r="AM6407"/>
      <c r="AO6407"/>
      <c r="AP6407"/>
      <c r="AQ6407"/>
      <c r="AS6407"/>
      <c r="AT6407"/>
      <c r="AU6407"/>
      <c r="AW6407"/>
      <c r="AX6407"/>
      <c r="AY6407"/>
      <c r="BA6407"/>
      <c r="BB6407"/>
      <c r="BC6407"/>
      <c r="BE6407"/>
      <c r="BF6407"/>
      <c r="BG6407"/>
      <c r="BI6407"/>
      <c r="BJ6407"/>
      <c r="BK6407"/>
      <c r="BM6407"/>
      <c r="BN6407"/>
      <c r="BO6407"/>
    </row>
    <row r="6408" spans="1:67">
      <c r="A6408"/>
      <c r="B6408"/>
      <c r="C6408"/>
      <c r="E6408"/>
      <c r="F6408"/>
      <c r="G6408"/>
      <c r="I6408"/>
      <c r="J6408"/>
      <c r="K6408"/>
      <c r="M6408"/>
      <c r="N6408"/>
      <c r="O6408"/>
      <c r="Q6408"/>
      <c r="R6408"/>
      <c r="S6408"/>
      <c r="U6408"/>
      <c r="V6408"/>
      <c r="W6408"/>
      <c r="Y6408"/>
      <c r="Z6408"/>
      <c r="AA6408"/>
      <c r="AC6408"/>
      <c r="AD6408"/>
      <c r="AE6408"/>
      <c r="AG6408"/>
      <c r="AH6408"/>
      <c r="AI6408"/>
      <c r="AK6408"/>
      <c r="AL6408"/>
      <c r="AM6408"/>
      <c r="AO6408"/>
      <c r="AP6408"/>
      <c r="AQ6408"/>
      <c r="AS6408"/>
      <c r="AT6408"/>
      <c r="AU6408"/>
      <c r="AW6408"/>
      <c r="AX6408"/>
      <c r="AY6408"/>
      <c r="BA6408"/>
      <c r="BB6408"/>
      <c r="BC6408"/>
      <c r="BE6408"/>
      <c r="BF6408"/>
      <c r="BG6408"/>
      <c r="BI6408"/>
      <c r="BJ6408"/>
      <c r="BK6408"/>
      <c r="BM6408"/>
      <c r="BN6408"/>
      <c r="BO6408"/>
    </row>
    <row r="6409" spans="1:67">
      <c r="A6409"/>
      <c r="B6409"/>
      <c r="C6409"/>
      <c r="E6409"/>
      <c r="F6409"/>
      <c r="G6409"/>
      <c r="I6409"/>
      <c r="J6409"/>
      <c r="K6409"/>
      <c r="M6409"/>
      <c r="N6409"/>
      <c r="O6409"/>
      <c r="Q6409"/>
      <c r="R6409"/>
      <c r="S6409"/>
      <c r="U6409"/>
      <c r="V6409"/>
      <c r="W6409"/>
      <c r="Y6409"/>
      <c r="Z6409"/>
      <c r="AA6409"/>
      <c r="AC6409"/>
      <c r="AD6409"/>
      <c r="AE6409"/>
      <c r="AG6409"/>
      <c r="AH6409"/>
      <c r="AI6409"/>
      <c r="AK6409"/>
      <c r="AL6409"/>
      <c r="AM6409"/>
      <c r="AO6409"/>
      <c r="AP6409"/>
      <c r="AQ6409"/>
      <c r="AS6409"/>
      <c r="AT6409"/>
      <c r="AU6409"/>
      <c r="AW6409"/>
      <c r="AX6409"/>
      <c r="AY6409"/>
      <c r="BA6409"/>
      <c r="BB6409"/>
      <c r="BC6409"/>
      <c r="BE6409"/>
      <c r="BF6409"/>
      <c r="BG6409"/>
      <c r="BI6409"/>
      <c r="BJ6409"/>
      <c r="BK6409"/>
      <c r="BM6409"/>
      <c r="BN6409"/>
      <c r="BO6409"/>
    </row>
    <row r="6410" spans="1:67">
      <c r="A6410"/>
      <c r="B6410"/>
      <c r="C6410"/>
      <c r="E6410"/>
      <c r="F6410"/>
      <c r="G6410"/>
      <c r="I6410"/>
      <c r="J6410"/>
      <c r="K6410"/>
      <c r="M6410"/>
      <c r="N6410"/>
      <c r="O6410"/>
      <c r="Q6410"/>
      <c r="R6410"/>
      <c r="S6410"/>
      <c r="U6410"/>
      <c r="V6410"/>
      <c r="W6410"/>
      <c r="Y6410"/>
      <c r="Z6410"/>
      <c r="AA6410"/>
      <c r="AC6410"/>
      <c r="AD6410"/>
      <c r="AE6410"/>
      <c r="AG6410"/>
      <c r="AH6410"/>
      <c r="AI6410"/>
      <c r="AK6410"/>
      <c r="AL6410"/>
      <c r="AM6410"/>
      <c r="AO6410"/>
      <c r="AP6410"/>
      <c r="AQ6410"/>
      <c r="AS6410"/>
      <c r="AT6410"/>
      <c r="AU6410"/>
      <c r="AW6410"/>
      <c r="AX6410"/>
      <c r="AY6410"/>
      <c r="BA6410"/>
      <c r="BB6410"/>
      <c r="BC6410"/>
      <c r="BE6410"/>
      <c r="BF6410"/>
      <c r="BG6410"/>
      <c r="BI6410"/>
      <c r="BJ6410"/>
      <c r="BK6410"/>
      <c r="BM6410"/>
      <c r="BN6410"/>
      <c r="BO6410"/>
    </row>
    <row r="6411" spans="1:67">
      <c r="A6411"/>
      <c r="B6411"/>
      <c r="C6411"/>
      <c r="E6411"/>
      <c r="F6411"/>
      <c r="G6411"/>
      <c r="I6411"/>
      <c r="J6411"/>
      <c r="K6411"/>
      <c r="M6411"/>
      <c r="N6411"/>
      <c r="O6411"/>
      <c r="Q6411"/>
      <c r="R6411"/>
      <c r="S6411"/>
      <c r="U6411"/>
      <c r="V6411"/>
      <c r="W6411"/>
      <c r="Y6411"/>
      <c r="Z6411"/>
      <c r="AA6411"/>
      <c r="AC6411"/>
      <c r="AD6411"/>
      <c r="AE6411"/>
      <c r="AG6411"/>
      <c r="AH6411"/>
      <c r="AI6411"/>
      <c r="AK6411"/>
      <c r="AL6411"/>
      <c r="AM6411"/>
      <c r="AO6411"/>
      <c r="AP6411"/>
      <c r="AQ6411"/>
      <c r="AS6411"/>
      <c r="AT6411"/>
      <c r="AU6411"/>
      <c r="AW6411"/>
      <c r="AX6411"/>
      <c r="AY6411"/>
      <c r="BA6411"/>
      <c r="BB6411"/>
      <c r="BC6411"/>
      <c r="BE6411"/>
      <c r="BF6411"/>
      <c r="BG6411"/>
      <c r="BI6411"/>
      <c r="BJ6411"/>
      <c r="BK6411"/>
      <c r="BM6411"/>
      <c r="BN6411"/>
      <c r="BO6411"/>
    </row>
    <row r="6412" spans="1:67">
      <c r="A6412"/>
      <c r="B6412"/>
      <c r="C6412"/>
      <c r="E6412"/>
      <c r="F6412"/>
      <c r="G6412"/>
      <c r="I6412"/>
      <c r="J6412"/>
      <c r="K6412"/>
      <c r="M6412"/>
      <c r="N6412"/>
      <c r="O6412"/>
      <c r="Q6412"/>
      <c r="R6412"/>
      <c r="S6412"/>
      <c r="U6412"/>
      <c r="V6412"/>
      <c r="W6412"/>
      <c r="Y6412"/>
      <c r="Z6412"/>
      <c r="AA6412"/>
      <c r="AC6412"/>
      <c r="AD6412"/>
      <c r="AE6412"/>
      <c r="AG6412"/>
      <c r="AH6412"/>
      <c r="AI6412"/>
      <c r="AK6412"/>
      <c r="AL6412"/>
      <c r="AM6412"/>
      <c r="AO6412"/>
      <c r="AP6412"/>
      <c r="AQ6412"/>
      <c r="AS6412"/>
      <c r="AT6412"/>
      <c r="AU6412"/>
      <c r="AW6412"/>
      <c r="AX6412"/>
      <c r="AY6412"/>
      <c r="BA6412"/>
      <c r="BB6412"/>
      <c r="BC6412"/>
      <c r="BE6412"/>
      <c r="BF6412"/>
      <c r="BG6412"/>
      <c r="BI6412"/>
      <c r="BJ6412"/>
      <c r="BK6412"/>
      <c r="BM6412"/>
      <c r="BN6412"/>
      <c r="BO6412"/>
    </row>
    <row r="6413" spans="1:67">
      <c r="A6413"/>
      <c r="B6413"/>
      <c r="C6413"/>
      <c r="E6413"/>
      <c r="F6413"/>
      <c r="G6413"/>
      <c r="I6413"/>
      <c r="J6413"/>
      <c r="K6413"/>
      <c r="M6413"/>
      <c r="N6413"/>
      <c r="O6413"/>
      <c r="Q6413"/>
      <c r="R6413"/>
      <c r="S6413"/>
      <c r="U6413"/>
      <c r="V6413"/>
      <c r="W6413"/>
      <c r="Y6413"/>
      <c r="Z6413"/>
      <c r="AA6413"/>
      <c r="AC6413"/>
      <c r="AD6413"/>
      <c r="AE6413"/>
      <c r="AG6413"/>
      <c r="AH6413"/>
      <c r="AI6413"/>
      <c r="AK6413"/>
      <c r="AL6413"/>
      <c r="AM6413"/>
      <c r="AO6413"/>
      <c r="AP6413"/>
      <c r="AQ6413"/>
      <c r="AS6413"/>
      <c r="AT6413"/>
      <c r="AU6413"/>
      <c r="AW6413"/>
      <c r="AX6413"/>
      <c r="AY6413"/>
      <c r="BA6413"/>
      <c r="BB6413"/>
      <c r="BC6413"/>
      <c r="BE6413"/>
      <c r="BF6413"/>
      <c r="BG6413"/>
      <c r="BI6413"/>
      <c r="BJ6413"/>
      <c r="BK6413"/>
      <c r="BM6413"/>
      <c r="BN6413"/>
      <c r="BO6413"/>
    </row>
    <row r="6414" spans="1:67">
      <c r="A6414"/>
      <c r="B6414"/>
      <c r="C6414"/>
      <c r="E6414"/>
      <c r="F6414"/>
      <c r="G6414"/>
      <c r="I6414"/>
      <c r="J6414"/>
      <c r="K6414"/>
      <c r="M6414"/>
      <c r="N6414"/>
      <c r="O6414"/>
      <c r="Q6414"/>
      <c r="R6414"/>
      <c r="S6414"/>
      <c r="U6414"/>
      <c r="V6414"/>
      <c r="W6414"/>
      <c r="Y6414"/>
      <c r="Z6414"/>
      <c r="AA6414"/>
      <c r="AC6414"/>
      <c r="AD6414"/>
      <c r="AE6414"/>
      <c r="AG6414"/>
      <c r="AH6414"/>
      <c r="AI6414"/>
      <c r="AK6414"/>
      <c r="AL6414"/>
      <c r="AM6414"/>
      <c r="AO6414"/>
      <c r="AP6414"/>
      <c r="AQ6414"/>
      <c r="AS6414"/>
      <c r="AT6414"/>
      <c r="AU6414"/>
      <c r="AW6414"/>
      <c r="AX6414"/>
      <c r="AY6414"/>
      <c r="BA6414"/>
      <c r="BB6414"/>
      <c r="BC6414"/>
      <c r="BE6414"/>
      <c r="BF6414"/>
      <c r="BG6414"/>
      <c r="BI6414"/>
      <c r="BJ6414"/>
      <c r="BK6414"/>
      <c r="BM6414"/>
      <c r="BN6414"/>
      <c r="BO6414"/>
    </row>
    <row r="6415" spans="1:67">
      <c r="A6415"/>
      <c r="B6415"/>
      <c r="C6415"/>
      <c r="E6415"/>
      <c r="F6415"/>
      <c r="G6415"/>
      <c r="I6415"/>
      <c r="J6415"/>
      <c r="K6415"/>
      <c r="M6415"/>
      <c r="N6415"/>
      <c r="O6415"/>
      <c r="Q6415"/>
      <c r="R6415"/>
      <c r="S6415"/>
      <c r="U6415"/>
      <c r="V6415"/>
      <c r="W6415"/>
      <c r="Y6415"/>
      <c r="Z6415"/>
      <c r="AA6415"/>
      <c r="AC6415"/>
      <c r="AD6415"/>
      <c r="AE6415"/>
      <c r="AG6415"/>
      <c r="AH6415"/>
      <c r="AI6415"/>
      <c r="AK6415"/>
      <c r="AL6415"/>
      <c r="AM6415"/>
      <c r="AO6415"/>
      <c r="AP6415"/>
      <c r="AQ6415"/>
      <c r="AS6415"/>
      <c r="AT6415"/>
      <c r="AU6415"/>
      <c r="AW6415"/>
      <c r="AX6415"/>
      <c r="AY6415"/>
      <c r="BA6415"/>
      <c r="BB6415"/>
      <c r="BC6415"/>
      <c r="BE6415"/>
      <c r="BF6415"/>
      <c r="BG6415"/>
      <c r="BI6415"/>
      <c r="BJ6415"/>
      <c r="BK6415"/>
      <c r="BM6415"/>
      <c r="BN6415"/>
      <c r="BO6415"/>
    </row>
    <row r="6416" spans="1:67">
      <c r="A6416"/>
      <c r="B6416"/>
      <c r="C6416"/>
      <c r="E6416"/>
      <c r="F6416"/>
      <c r="G6416"/>
      <c r="I6416"/>
      <c r="J6416"/>
      <c r="K6416"/>
      <c r="M6416"/>
      <c r="N6416"/>
      <c r="O6416"/>
      <c r="Q6416"/>
      <c r="R6416"/>
      <c r="S6416"/>
      <c r="U6416"/>
      <c r="V6416"/>
      <c r="W6416"/>
      <c r="Y6416"/>
      <c r="Z6416"/>
      <c r="AA6416"/>
      <c r="AC6416"/>
      <c r="AD6416"/>
      <c r="AE6416"/>
      <c r="AG6416"/>
      <c r="AH6416"/>
      <c r="AI6416"/>
      <c r="AK6416"/>
      <c r="AL6416"/>
      <c r="AM6416"/>
      <c r="AO6416"/>
      <c r="AP6416"/>
      <c r="AQ6416"/>
      <c r="AS6416"/>
      <c r="AT6416"/>
      <c r="AU6416"/>
      <c r="AW6416"/>
      <c r="AX6416"/>
      <c r="AY6416"/>
      <c r="BA6416"/>
      <c r="BB6416"/>
      <c r="BC6416"/>
      <c r="BE6416"/>
      <c r="BF6416"/>
      <c r="BG6416"/>
      <c r="BI6416"/>
      <c r="BJ6416"/>
      <c r="BK6416"/>
      <c r="BM6416"/>
      <c r="BN6416"/>
      <c r="BO6416"/>
    </row>
    <row r="6417" spans="1:67">
      <c r="A6417"/>
      <c r="B6417"/>
      <c r="C6417"/>
      <c r="E6417"/>
      <c r="F6417"/>
      <c r="G6417"/>
      <c r="I6417"/>
      <c r="J6417"/>
      <c r="K6417"/>
      <c r="M6417"/>
      <c r="N6417"/>
      <c r="O6417"/>
      <c r="Q6417"/>
      <c r="R6417"/>
      <c r="S6417"/>
      <c r="U6417"/>
      <c r="V6417"/>
      <c r="W6417"/>
      <c r="Y6417"/>
      <c r="Z6417"/>
      <c r="AA6417"/>
      <c r="AC6417"/>
      <c r="AD6417"/>
      <c r="AE6417"/>
      <c r="AG6417"/>
      <c r="AH6417"/>
      <c r="AI6417"/>
      <c r="AK6417"/>
      <c r="AL6417"/>
      <c r="AM6417"/>
      <c r="AO6417"/>
      <c r="AP6417"/>
      <c r="AQ6417"/>
      <c r="AS6417"/>
      <c r="AT6417"/>
      <c r="AU6417"/>
      <c r="AW6417"/>
      <c r="AX6417"/>
      <c r="AY6417"/>
      <c r="BA6417"/>
      <c r="BB6417"/>
      <c r="BC6417"/>
      <c r="BE6417"/>
      <c r="BF6417"/>
      <c r="BG6417"/>
      <c r="BI6417"/>
      <c r="BJ6417"/>
      <c r="BK6417"/>
      <c r="BM6417"/>
      <c r="BN6417"/>
      <c r="BO6417"/>
    </row>
    <row r="6418" spans="1:67">
      <c r="A6418"/>
      <c r="B6418"/>
      <c r="C6418"/>
      <c r="E6418"/>
      <c r="F6418"/>
      <c r="G6418"/>
      <c r="I6418"/>
      <c r="J6418"/>
      <c r="K6418"/>
      <c r="M6418"/>
      <c r="N6418"/>
      <c r="O6418"/>
      <c r="Q6418"/>
      <c r="R6418"/>
      <c r="S6418"/>
      <c r="U6418"/>
      <c r="V6418"/>
      <c r="W6418"/>
      <c r="Y6418"/>
      <c r="Z6418"/>
      <c r="AA6418"/>
      <c r="AC6418"/>
      <c r="AD6418"/>
      <c r="AE6418"/>
      <c r="AG6418"/>
      <c r="AH6418"/>
      <c r="AI6418"/>
      <c r="AK6418"/>
      <c r="AL6418"/>
      <c r="AM6418"/>
      <c r="AO6418"/>
      <c r="AP6418"/>
      <c r="AQ6418"/>
      <c r="AS6418"/>
      <c r="AT6418"/>
      <c r="AU6418"/>
      <c r="AW6418"/>
      <c r="AX6418"/>
      <c r="AY6418"/>
      <c r="BA6418"/>
      <c r="BB6418"/>
      <c r="BC6418"/>
      <c r="BE6418"/>
      <c r="BF6418"/>
      <c r="BG6418"/>
      <c r="BI6418"/>
      <c r="BJ6418"/>
      <c r="BK6418"/>
      <c r="BM6418"/>
      <c r="BN6418"/>
      <c r="BO6418"/>
    </row>
    <row r="6419" spans="1:67">
      <c r="A6419"/>
      <c r="B6419"/>
      <c r="C6419"/>
      <c r="E6419"/>
      <c r="F6419"/>
      <c r="G6419"/>
      <c r="I6419"/>
      <c r="J6419"/>
      <c r="K6419"/>
      <c r="M6419"/>
      <c r="N6419"/>
      <c r="O6419"/>
      <c r="Q6419"/>
      <c r="R6419"/>
      <c r="S6419"/>
      <c r="U6419"/>
      <c r="V6419"/>
      <c r="W6419"/>
      <c r="Y6419"/>
      <c r="Z6419"/>
      <c r="AA6419"/>
      <c r="AC6419"/>
      <c r="AD6419"/>
      <c r="AE6419"/>
      <c r="AG6419"/>
      <c r="AH6419"/>
      <c r="AI6419"/>
      <c r="AK6419"/>
      <c r="AL6419"/>
      <c r="AM6419"/>
      <c r="AO6419"/>
      <c r="AP6419"/>
      <c r="AQ6419"/>
      <c r="AS6419"/>
      <c r="AT6419"/>
      <c r="AU6419"/>
      <c r="AW6419"/>
      <c r="AX6419"/>
      <c r="AY6419"/>
      <c r="BA6419"/>
      <c r="BB6419"/>
      <c r="BC6419"/>
      <c r="BE6419"/>
      <c r="BF6419"/>
      <c r="BG6419"/>
      <c r="BI6419"/>
      <c r="BJ6419"/>
      <c r="BK6419"/>
      <c r="BM6419"/>
      <c r="BN6419"/>
      <c r="BO6419"/>
    </row>
    <row r="6420" spans="1:67">
      <c r="A6420"/>
      <c r="B6420"/>
      <c r="C6420"/>
      <c r="E6420"/>
      <c r="F6420"/>
      <c r="G6420"/>
      <c r="I6420"/>
      <c r="J6420"/>
      <c r="K6420"/>
      <c r="M6420"/>
      <c r="N6420"/>
      <c r="O6420"/>
      <c r="Q6420"/>
      <c r="R6420"/>
      <c r="S6420"/>
      <c r="U6420"/>
      <c r="V6420"/>
      <c r="W6420"/>
      <c r="Y6420"/>
      <c r="Z6420"/>
      <c r="AA6420"/>
      <c r="AC6420"/>
      <c r="AD6420"/>
      <c r="AE6420"/>
      <c r="AG6420"/>
      <c r="AH6420"/>
      <c r="AI6420"/>
      <c r="AK6420"/>
      <c r="AL6420"/>
      <c r="AM6420"/>
      <c r="AO6420"/>
      <c r="AP6420"/>
      <c r="AQ6420"/>
      <c r="AS6420"/>
      <c r="AT6420"/>
      <c r="AU6420"/>
      <c r="AW6420"/>
      <c r="AX6420"/>
      <c r="AY6420"/>
      <c r="BA6420"/>
      <c r="BB6420"/>
      <c r="BC6420"/>
      <c r="BE6420"/>
      <c r="BF6420"/>
      <c r="BG6420"/>
      <c r="BI6420"/>
      <c r="BJ6420"/>
      <c r="BK6420"/>
      <c r="BM6420"/>
      <c r="BN6420"/>
      <c r="BO6420"/>
    </row>
    <row r="6421" spans="1:67">
      <c r="A6421"/>
      <c r="B6421"/>
      <c r="C6421"/>
      <c r="E6421"/>
      <c r="F6421"/>
      <c r="G6421"/>
      <c r="I6421"/>
      <c r="J6421"/>
      <c r="K6421"/>
      <c r="M6421"/>
      <c r="N6421"/>
      <c r="O6421"/>
      <c r="Q6421"/>
      <c r="R6421"/>
      <c r="S6421"/>
      <c r="U6421"/>
      <c r="V6421"/>
      <c r="W6421"/>
      <c r="Y6421"/>
      <c r="Z6421"/>
      <c r="AA6421"/>
      <c r="AC6421"/>
      <c r="AD6421"/>
      <c r="AE6421"/>
      <c r="AG6421"/>
      <c r="AH6421"/>
      <c r="AI6421"/>
      <c r="AK6421"/>
      <c r="AL6421"/>
      <c r="AM6421"/>
      <c r="AO6421"/>
      <c r="AP6421"/>
      <c r="AQ6421"/>
      <c r="AS6421"/>
      <c r="AT6421"/>
      <c r="AU6421"/>
      <c r="AW6421"/>
      <c r="AX6421"/>
      <c r="AY6421"/>
      <c r="BA6421"/>
      <c r="BB6421"/>
      <c r="BC6421"/>
      <c r="BE6421"/>
      <c r="BF6421"/>
      <c r="BG6421"/>
      <c r="BI6421"/>
      <c r="BJ6421"/>
      <c r="BK6421"/>
      <c r="BM6421"/>
      <c r="BN6421"/>
      <c r="BO6421"/>
    </row>
    <row r="6422" spans="1:67">
      <c r="A6422"/>
      <c r="B6422"/>
      <c r="C6422"/>
      <c r="E6422"/>
      <c r="F6422"/>
      <c r="G6422"/>
      <c r="I6422"/>
      <c r="J6422"/>
      <c r="K6422"/>
      <c r="M6422"/>
      <c r="N6422"/>
      <c r="O6422"/>
      <c r="Q6422"/>
      <c r="R6422"/>
      <c r="S6422"/>
      <c r="U6422"/>
      <c r="V6422"/>
      <c r="W6422"/>
      <c r="Y6422"/>
      <c r="Z6422"/>
      <c r="AA6422"/>
      <c r="AC6422"/>
      <c r="AD6422"/>
      <c r="AE6422"/>
      <c r="AG6422"/>
      <c r="AH6422"/>
      <c r="AI6422"/>
      <c r="AK6422"/>
      <c r="AL6422"/>
      <c r="AM6422"/>
      <c r="AO6422"/>
      <c r="AP6422"/>
      <c r="AQ6422"/>
      <c r="AS6422"/>
      <c r="AT6422"/>
      <c r="AU6422"/>
      <c r="AW6422"/>
      <c r="AX6422"/>
      <c r="AY6422"/>
      <c r="BA6422"/>
      <c r="BB6422"/>
      <c r="BC6422"/>
      <c r="BE6422"/>
      <c r="BF6422"/>
      <c r="BG6422"/>
      <c r="BI6422"/>
      <c r="BJ6422"/>
      <c r="BK6422"/>
      <c r="BM6422"/>
      <c r="BN6422"/>
      <c r="BO6422"/>
    </row>
    <row r="6423" spans="1:67">
      <c r="A6423"/>
      <c r="B6423"/>
      <c r="C6423"/>
      <c r="E6423"/>
      <c r="F6423"/>
      <c r="G6423"/>
      <c r="I6423"/>
      <c r="J6423"/>
      <c r="K6423"/>
      <c r="M6423"/>
      <c r="N6423"/>
      <c r="O6423"/>
      <c r="Q6423"/>
      <c r="R6423"/>
      <c r="S6423"/>
      <c r="U6423"/>
      <c r="V6423"/>
      <c r="W6423"/>
      <c r="Y6423"/>
      <c r="Z6423"/>
      <c r="AA6423"/>
      <c r="AC6423"/>
      <c r="AD6423"/>
      <c r="AE6423"/>
      <c r="AG6423"/>
      <c r="AH6423"/>
      <c r="AI6423"/>
      <c r="AK6423"/>
      <c r="AL6423"/>
      <c r="AM6423"/>
      <c r="AO6423"/>
      <c r="AP6423"/>
      <c r="AQ6423"/>
      <c r="AS6423"/>
      <c r="AT6423"/>
      <c r="AU6423"/>
      <c r="AW6423"/>
      <c r="AX6423"/>
      <c r="AY6423"/>
      <c r="BA6423"/>
      <c r="BB6423"/>
      <c r="BC6423"/>
      <c r="BE6423"/>
      <c r="BF6423"/>
      <c r="BG6423"/>
      <c r="BI6423"/>
      <c r="BJ6423"/>
      <c r="BK6423"/>
      <c r="BM6423"/>
      <c r="BN6423"/>
      <c r="BO6423"/>
    </row>
    <row r="6424" spans="1:67">
      <c r="A6424"/>
      <c r="B6424"/>
      <c r="C6424"/>
      <c r="E6424"/>
      <c r="F6424"/>
      <c r="G6424"/>
      <c r="I6424"/>
      <c r="J6424"/>
      <c r="K6424"/>
      <c r="M6424"/>
      <c r="N6424"/>
      <c r="O6424"/>
      <c r="Q6424"/>
      <c r="R6424"/>
      <c r="S6424"/>
      <c r="U6424"/>
      <c r="V6424"/>
      <c r="W6424"/>
      <c r="Y6424"/>
      <c r="Z6424"/>
      <c r="AA6424"/>
      <c r="AC6424"/>
      <c r="AD6424"/>
      <c r="AE6424"/>
      <c r="AG6424"/>
      <c r="AH6424"/>
      <c r="AI6424"/>
      <c r="AK6424"/>
      <c r="AL6424"/>
      <c r="AM6424"/>
      <c r="AO6424"/>
      <c r="AP6424"/>
      <c r="AQ6424"/>
      <c r="AS6424"/>
      <c r="AT6424"/>
      <c r="AU6424"/>
      <c r="AW6424"/>
      <c r="AX6424"/>
      <c r="AY6424"/>
      <c r="BA6424"/>
      <c r="BB6424"/>
      <c r="BC6424"/>
      <c r="BE6424"/>
      <c r="BF6424"/>
      <c r="BG6424"/>
      <c r="BI6424"/>
      <c r="BJ6424"/>
      <c r="BK6424"/>
      <c r="BM6424"/>
      <c r="BN6424"/>
      <c r="BO6424"/>
    </row>
    <row r="6425" spans="1:67">
      <c r="A6425"/>
      <c r="B6425"/>
      <c r="C6425"/>
      <c r="E6425"/>
      <c r="F6425"/>
      <c r="G6425"/>
      <c r="I6425"/>
      <c r="J6425"/>
      <c r="K6425"/>
      <c r="M6425"/>
      <c r="N6425"/>
      <c r="O6425"/>
      <c r="Q6425"/>
      <c r="R6425"/>
      <c r="S6425"/>
      <c r="U6425"/>
      <c r="V6425"/>
      <c r="W6425"/>
      <c r="Y6425"/>
      <c r="Z6425"/>
      <c r="AA6425"/>
      <c r="AC6425"/>
      <c r="AD6425"/>
      <c r="AE6425"/>
      <c r="AG6425"/>
      <c r="AH6425"/>
      <c r="AI6425"/>
      <c r="AK6425"/>
      <c r="AL6425"/>
      <c r="AM6425"/>
      <c r="AO6425"/>
      <c r="AP6425"/>
      <c r="AQ6425"/>
      <c r="AS6425"/>
      <c r="AT6425"/>
      <c r="AU6425"/>
      <c r="AW6425"/>
      <c r="AX6425"/>
      <c r="AY6425"/>
      <c r="BA6425"/>
      <c r="BB6425"/>
      <c r="BC6425"/>
      <c r="BE6425"/>
      <c r="BF6425"/>
      <c r="BG6425"/>
      <c r="BI6425"/>
      <c r="BJ6425"/>
      <c r="BK6425"/>
      <c r="BM6425"/>
      <c r="BN6425"/>
      <c r="BO6425"/>
    </row>
    <row r="6426" spans="1:67">
      <c r="A6426"/>
      <c r="B6426"/>
      <c r="C6426"/>
      <c r="E6426"/>
      <c r="F6426"/>
      <c r="G6426"/>
      <c r="I6426"/>
      <c r="J6426"/>
      <c r="K6426"/>
      <c r="M6426"/>
      <c r="N6426"/>
      <c r="O6426"/>
      <c r="Q6426"/>
      <c r="R6426"/>
      <c r="S6426"/>
      <c r="U6426"/>
      <c r="V6426"/>
      <c r="W6426"/>
      <c r="Y6426"/>
      <c r="Z6426"/>
      <c r="AA6426"/>
      <c r="AC6426"/>
      <c r="AD6426"/>
      <c r="AE6426"/>
      <c r="AG6426"/>
      <c r="AH6426"/>
      <c r="AI6426"/>
      <c r="AK6426"/>
      <c r="AL6426"/>
      <c r="AM6426"/>
      <c r="AO6426"/>
      <c r="AP6426"/>
      <c r="AQ6426"/>
      <c r="AS6426"/>
      <c r="AT6426"/>
      <c r="AU6426"/>
      <c r="AW6426"/>
      <c r="AX6426"/>
      <c r="AY6426"/>
      <c r="BA6426"/>
      <c r="BB6426"/>
      <c r="BC6426"/>
      <c r="BE6426"/>
      <c r="BF6426"/>
      <c r="BG6426"/>
      <c r="BI6426"/>
      <c r="BJ6426"/>
      <c r="BK6426"/>
      <c r="BM6426"/>
      <c r="BN6426"/>
      <c r="BO6426"/>
    </row>
    <row r="6427" spans="1:67">
      <c r="A6427"/>
      <c r="B6427"/>
      <c r="C6427"/>
      <c r="E6427"/>
      <c r="F6427"/>
      <c r="G6427"/>
      <c r="I6427"/>
      <c r="J6427"/>
      <c r="K6427"/>
      <c r="M6427"/>
      <c r="N6427"/>
      <c r="O6427"/>
      <c r="Q6427"/>
      <c r="R6427"/>
      <c r="S6427"/>
      <c r="U6427"/>
      <c r="V6427"/>
      <c r="W6427"/>
      <c r="Y6427"/>
      <c r="Z6427"/>
      <c r="AA6427"/>
      <c r="AC6427"/>
      <c r="AD6427"/>
      <c r="AE6427"/>
      <c r="AG6427"/>
      <c r="AH6427"/>
      <c r="AI6427"/>
      <c r="AK6427"/>
      <c r="AL6427"/>
      <c r="AM6427"/>
      <c r="AO6427"/>
      <c r="AP6427"/>
      <c r="AQ6427"/>
      <c r="AS6427"/>
      <c r="AT6427"/>
      <c r="AU6427"/>
      <c r="AW6427"/>
      <c r="AX6427"/>
      <c r="AY6427"/>
      <c r="BA6427"/>
      <c r="BB6427"/>
      <c r="BC6427"/>
      <c r="BE6427"/>
      <c r="BF6427"/>
      <c r="BG6427"/>
      <c r="BI6427"/>
      <c r="BJ6427"/>
      <c r="BK6427"/>
      <c r="BM6427"/>
      <c r="BN6427"/>
      <c r="BO6427"/>
    </row>
    <row r="6428" spans="1:67">
      <c r="A6428"/>
      <c r="B6428"/>
      <c r="C6428"/>
      <c r="E6428"/>
      <c r="F6428"/>
      <c r="G6428"/>
      <c r="I6428"/>
      <c r="J6428"/>
      <c r="K6428"/>
      <c r="M6428"/>
      <c r="N6428"/>
      <c r="O6428"/>
      <c r="Q6428"/>
      <c r="R6428"/>
      <c r="S6428"/>
      <c r="U6428"/>
      <c r="V6428"/>
      <c r="W6428"/>
      <c r="Y6428"/>
      <c r="Z6428"/>
      <c r="AA6428"/>
      <c r="AC6428"/>
      <c r="AD6428"/>
      <c r="AE6428"/>
      <c r="AG6428"/>
      <c r="AH6428"/>
      <c r="AI6428"/>
      <c r="AK6428"/>
      <c r="AL6428"/>
      <c r="AM6428"/>
      <c r="AO6428"/>
      <c r="AP6428"/>
      <c r="AQ6428"/>
      <c r="AS6428"/>
      <c r="AT6428"/>
      <c r="AU6428"/>
      <c r="AW6428"/>
      <c r="AX6428"/>
      <c r="AY6428"/>
      <c r="BA6428"/>
      <c r="BB6428"/>
      <c r="BC6428"/>
      <c r="BE6428"/>
      <c r="BF6428"/>
      <c r="BG6428"/>
      <c r="BI6428"/>
      <c r="BJ6428"/>
      <c r="BK6428"/>
      <c r="BM6428"/>
      <c r="BN6428"/>
      <c r="BO6428"/>
    </row>
    <row r="6429" spans="1:67">
      <c r="A6429"/>
      <c r="B6429"/>
      <c r="C6429"/>
      <c r="E6429"/>
      <c r="F6429"/>
      <c r="G6429"/>
      <c r="I6429"/>
      <c r="J6429"/>
      <c r="K6429"/>
      <c r="M6429"/>
      <c r="N6429"/>
      <c r="O6429"/>
      <c r="Q6429"/>
      <c r="R6429"/>
      <c r="S6429"/>
      <c r="U6429"/>
      <c r="V6429"/>
      <c r="W6429"/>
      <c r="Y6429"/>
      <c r="Z6429"/>
      <c r="AA6429"/>
      <c r="AC6429"/>
      <c r="AD6429"/>
      <c r="AE6429"/>
      <c r="AG6429"/>
      <c r="AH6429"/>
      <c r="AI6429"/>
      <c r="AK6429"/>
      <c r="AL6429"/>
      <c r="AM6429"/>
      <c r="AO6429"/>
      <c r="AP6429"/>
      <c r="AQ6429"/>
      <c r="AS6429"/>
      <c r="AT6429"/>
      <c r="AU6429"/>
      <c r="AW6429"/>
      <c r="AX6429"/>
      <c r="AY6429"/>
      <c r="BA6429"/>
      <c r="BB6429"/>
      <c r="BC6429"/>
      <c r="BE6429"/>
      <c r="BF6429"/>
      <c r="BG6429"/>
      <c r="BI6429"/>
      <c r="BJ6429"/>
      <c r="BK6429"/>
      <c r="BM6429"/>
      <c r="BN6429"/>
      <c r="BO6429"/>
    </row>
    <row r="6430" spans="1:67">
      <c r="A6430"/>
      <c r="B6430"/>
      <c r="C6430"/>
      <c r="E6430"/>
      <c r="F6430"/>
      <c r="G6430"/>
      <c r="I6430"/>
      <c r="J6430"/>
      <c r="K6430"/>
      <c r="M6430"/>
      <c r="N6430"/>
      <c r="O6430"/>
      <c r="Q6430"/>
      <c r="R6430"/>
      <c r="S6430"/>
      <c r="U6430"/>
      <c r="V6430"/>
      <c r="W6430"/>
      <c r="Y6430"/>
      <c r="Z6430"/>
      <c r="AA6430"/>
      <c r="AC6430"/>
      <c r="AD6430"/>
      <c r="AE6430"/>
      <c r="AG6430"/>
      <c r="AH6430"/>
      <c r="AI6430"/>
      <c r="AK6430"/>
      <c r="AL6430"/>
      <c r="AM6430"/>
      <c r="AO6430"/>
      <c r="AP6430"/>
      <c r="AQ6430"/>
      <c r="AS6430"/>
      <c r="AT6430"/>
      <c r="AU6430"/>
      <c r="AW6430"/>
      <c r="AX6430"/>
      <c r="AY6430"/>
      <c r="BA6430"/>
      <c r="BB6430"/>
      <c r="BC6430"/>
      <c r="BE6430"/>
      <c r="BF6430"/>
      <c r="BG6430"/>
      <c r="BI6430"/>
      <c r="BJ6430"/>
      <c r="BK6430"/>
      <c r="BM6430"/>
      <c r="BN6430"/>
      <c r="BO6430"/>
    </row>
    <row r="6431" spans="1:67">
      <c r="A6431"/>
      <c r="B6431"/>
      <c r="C6431"/>
      <c r="E6431"/>
      <c r="F6431"/>
      <c r="G6431"/>
      <c r="I6431"/>
      <c r="J6431"/>
      <c r="K6431"/>
      <c r="M6431"/>
      <c r="N6431"/>
      <c r="O6431"/>
      <c r="Q6431"/>
      <c r="R6431"/>
      <c r="S6431"/>
      <c r="U6431"/>
      <c r="V6431"/>
      <c r="W6431"/>
      <c r="Y6431"/>
      <c r="Z6431"/>
      <c r="AA6431"/>
      <c r="AC6431"/>
      <c r="AD6431"/>
      <c r="AE6431"/>
      <c r="AG6431"/>
      <c r="AH6431"/>
      <c r="AI6431"/>
      <c r="AK6431"/>
      <c r="AL6431"/>
      <c r="AM6431"/>
      <c r="AO6431"/>
      <c r="AP6431"/>
      <c r="AQ6431"/>
      <c r="AS6431"/>
      <c r="AT6431"/>
      <c r="AU6431"/>
      <c r="AW6431"/>
      <c r="AX6431"/>
      <c r="AY6431"/>
      <c r="BA6431"/>
      <c r="BB6431"/>
      <c r="BC6431"/>
      <c r="BE6431"/>
      <c r="BF6431"/>
      <c r="BG6431"/>
      <c r="BI6431"/>
      <c r="BJ6431"/>
      <c r="BK6431"/>
      <c r="BM6431"/>
      <c r="BN6431"/>
      <c r="BO6431"/>
    </row>
    <row r="6432" spans="1:67">
      <c r="A6432"/>
      <c r="B6432"/>
      <c r="C6432"/>
      <c r="E6432"/>
      <c r="F6432"/>
      <c r="G6432"/>
      <c r="I6432"/>
      <c r="J6432"/>
      <c r="K6432"/>
      <c r="M6432"/>
      <c r="N6432"/>
      <c r="O6432"/>
      <c r="Q6432"/>
      <c r="R6432"/>
      <c r="S6432"/>
      <c r="U6432"/>
      <c r="V6432"/>
      <c r="W6432"/>
      <c r="Y6432"/>
      <c r="Z6432"/>
      <c r="AA6432"/>
      <c r="AC6432"/>
      <c r="AD6432"/>
      <c r="AE6432"/>
      <c r="AG6432"/>
      <c r="AH6432"/>
      <c r="AI6432"/>
      <c r="AK6432"/>
      <c r="AL6432"/>
      <c r="AM6432"/>
      <c r="AO6432"/>
      <c r="AP6432"/>
      <c r="AQ6432"/>
      <c r="AS6432"/>
      <c r="AT6432"/>
      <c r="AU6432"/>
      <c r="AW6432"/>
      <c r="AX6432"/>
      <c r="AY6432"/>
      <c r="BA6432"/>
      <c r="BB6432"/>
      <c r="BC6432"/>
      <c r="BE6432"/>
      <c r="BF6432"/>
      <c r="BG6432"/>
      <c r="BI6432"/>
      <c r="BJ6432"/>
      <c r="BK6432"/>
      <c r="BM6432"/>
      <c r="BN6432"/>
      <c r="BO6432"/>
    </row>
    <row r="6433" spans="1:67">
      <c r="A6433"/>
      <c r="B6433"/>
      <c r="C6433"/>
      <c r="E6433"/>
      <c r="F6433"/>
      <c r="G6433"/>
      <c r="I6433"/>
      <c r="J6433"/>
      <c r="K6433"/>
      <c r="M6433"/>
      <c r="N6433"/>
      <c r="O6433"/>
      <c r="Q6433"/>
      <c r="R6433"/>
      <c r="S6433"/>
      <c r="U6433"/>
      <c r="V6433"/>
      <c r="W6433"/>
      <c r="Y6433"/>
      <c r="Z6433"/>
      <c r="AA6433"/>
      <c r="AC6433"/>
      <c r="AD6433"/>
      <c r="AE6433"/>
      <c r="AG6433"/>
      <c r="AH6433"/>
      <c r="AI6433"/>
      <c r="AK6433"/>
      <c r="AL6433"/>
      <c r="AM6433"/>
      <c r="AO6433"/>
      <c r="AP6433"/>
      <c r="AQ6433"/>
      <c r="AS6433"/>
      <c r="AT6433"/>
      <c r="AU6433"/>
      <c r="AW6433"/>
      <c r="AX6433"/>
      <c r="AY6433"/>
      <c r="BA6433"/>
      <c r="BB6433"/>
      <c r="BC6433"/>
      <c r="BE6433"/>
      <c r="BF6433"/>
      <c r="BG6433"/>
      <c r="BI6433"/>
      <c r="BJ6433"/>
      <c r="BK6433"/>
      <c r="BM6433"/>
      <c r="BN6433"/>
      <c r="BO6433"/>
    </row>
    <row r="6434" spans="1:67">
      <c r="A6434"/>
      <c r="B6434"/>
      <c r="C6434"/>
      <c r="E6434"/>
      <c r="F6434"/>
      <c r="G6434"/>
      <c r="I6434"/>
      <c r="J6434"/>
      <c r="K6434"/>
      <c r="M6434"/>
      <c r="N6434"/>
      <c r="O6434"/>
      <c r="Q6434"/>
      <c r="R6434"/>
      <c r="S6434"/>
      <c r="U6434"/>
      <c r="V6434"/>
      <c r="W6434"/>
      <c r="Y6434"/>
      <c r="Z6434"/>
      <c r="AA6434"/>
      <c r="AC6434"/>
      <c r="AD6434"/>
      <c r="AE6434"/>
      <c r="AG6434"/>
      <c r="AH6434"/>
      <c r="AI6434"/>
      <c r="AK6434"/>
      <c r="AL6434"/>
      <c r="AM6434"/>
      <c r="AO6434"/>
      <c r="AP6434"/>
      <c r="AQ6434"/>
      <c r="AS6434"/>
      <c r="AT6434"/>
      <c r="AU6434"/>
      <c r="AW6434"/>
      <c r="AX6434"/>
      <c r="AY6434"/>
      <c r="BA6434"/>
      <c r="BB6434"/>
      <c r="BC6434"/>
      <c r="BE6434"/>
      <c r="BF6434"/>
      <c r="BG6434"/>
      <c r="BI6434"/>
      <c r="BJ6434"/>
      <c r="BK6434"/>
      <c r="BM6434"/>
      <c r="BN6434"/>
      <c r="BO6434"/>
    </row>
    <row r="6435" spans="1:67">
      <c r="A6435"/>
      <c r="B6435"/>
      <c r="C6435"/>
      <c r="E6435"/>
      <c r="F6435"/>
      <c r="G6435"/>
      <c r="I6435"/>
      <c r="J6435"/>
      <c r="K6435"/>
      <c r="M6435"/>
      <c r="N6435"/>
      <c r="O6435"/>
      <c r="Q6435"/>
      <c r="R6435"/>
      <c r="S6435"/>
      <c r="U6435"/>
      <c r="V6435"/>
      <c r="W6435"/>
      <c r="Y6435"/>
      <c r="Z6435"/>
      <c r="AA6435"/>
      <c r="AC6435"/>
      <c r="AD6435"/>
      <c r="AE6435"/>
      <c r="AG6435"/>
      <c r="AH6435"/>
      <c r="AI6435"/>
      <c r="AK6435"/>
      <c r="AL6435"/>
      <c r="AM6435"/>
      <c r="AO6435"/>
      <c r="AP6435"/>
      <c r="AQ6435"/>
      <c r="AS6435"/>
      <c r="AT6435"/>
      <c r="AU6435"/>
      <c r="AW6435"/>
      <c r="AX6435"/>
      <c r="AY6435"/>
      <c r="BA6435"/>
      <c r="BB6435"/>
      <c r="BC6435"/>
      <c r="BE6435"/>
      <c r="BF6435"/>
      <c r="BG6435"/>
      <c r="BI6435"/>
      <c r="BJ6435"/>
      <c r="BK6435"/>
      <c r="BM6435"/>
      <c r="BN6435"/>
      <c r="BO6435"/>
    </row>
    <row r="6436" spans="1:67">
      <c r="A6436"/>
      <c r="B6436"/>
      <c r="C6436"/>
      <c r="E6436"/>
      <c r="F6436"/>
      <c r="G6436"/>
      <c r="I6436"/>
      <c r="J6436"/>
      <c r="K6436"/>
      <c r="M6436"/>
      <c r="N6436"/>
      <c r="O6436"/>
      <c r="Q6436"/>
      <c r="R6436"/>
      <c r="S6436"/>
      <c r="U6436"/>
      <c r="V6436"/>
      <c r="W6436"/>
      <c r="Y6436"/>
      <c r="Z6436"/>
      <c r="AA6436"/>
      <c r="AC6436"/>
      <c r="AD6436"/>
      <c r="AE6436"/>
      <c r="AG6436"/>
      <c r="AH6436"/>
      <c r="AI6436"/>
      <c r="AK6436"/>
      <c r="AL6436"/>
      <c r="AM6436"/>
      <c r="AO6436"/>
      <c r="AP6436"/>
      <c r="AQ6436"/>
      <c r="AS6436"/>
      <c r="AT6436"/>
      <c r="AU6436"/>
      <c r="AW6436"/>
      <c r="AX6436"/>
      <c r="AY6436"/>
      <c r="BA6436"/>
      <c r="BB6436"/>
      <c r="BC6436"/>
      <c r="BE6436"/>
      <c r="BF6436"/>
      <c r="BG6436"/>
      <c r="BI6436"/>
      <c r="BJ6436"/>
      <c r="BK6436"/>
      <c r="BM6436"/>
      <c r="BN6436"/>
      <c r="BO6436"/>
    </row>
    <row r="6437" spans="1:67">
      <c r="A6437"/>
      <c r="B6437"/>
      <c r="C6437"/>
      <c r="E6437"/>
      <c r="F6437"/>
      <c r="G6437"/>
      <c r="I6437"/>
      <c r="J6437"/>
      <c r="K6437"/>
      <c r="M6437"/>
      <c r="N6437"/>
      <c r="O6437"/>
      <c r="Q6437"/>
      <c r="R6437"/>
      <c r="S6437"/>
      <c r="U6437"/>
      <c r="V6437"/>
      <c r="W6437"/>
      <c r="Y6437"/>
      <c r="Z6437"/>
      <c r="AA6437"/>
      <c r="AC6437"/>
      <c r="AD6437"/>
      <c r="AE6437"/>
      <c r="AG6437"/>
      <c r="AH6437"/>
      <c r="AI6437"/>
      <c r="AK6437"/>
      <c r="AL6437"/>
      <c r="AM6437"/>
      <c r="AO6437"/>
      <c r="AP6437"/>
      <c r="AQ6437"/>
      <c r="AS6437"/>
      <c r="AT6437"/>
      <c r="AU6437"/>
      <c r="AW6437"/>
      <c r="AX6437"/>
      <c r="AY6437"/>
      <c r="BA6437"/>
      <c r="BB6437"/>
      <c r="BC6437"/>
      <c r="BE6437"/>
      <c r="BF6437"/>
      <c r="BG6437"/>
      <c r="BI6437"/>
      <c r="BJ6437"/>
      <c r="BK6437"/>
      <c r="BM6437"/>
      <c r="BN6437"/>
      <c r="BO6437"/>
    </row>
    <row r="6438" spans="1:67">
      <c r="A6438"/>
      <c r="B6438"/>
      <c r="C6438"/>
      <c r="E6438"/>
      <c r="F6438"/>
      <c r="G6438"/>
      <c r="I6438"/>
      <c r="J6438"/>
      <c r="K6438"/>
      <c r="M6438"/>
      <c r="N6438"/>
      <c r="O6438"/>
      <c r="Q6438"/>
      <c r="R6438"/>
      <c r="S6438"/>
      <c r="U6438"/>
      <c r="V6438"/>
      <c r="W6438"/>
      <c r="Y6438"/>
      <c r="Z6438"/>
      <c r="AA6438"/>
      <c r="AC6438"/>
      <c r="AD6438"/>
      <c r="AE6438"/>
      <c r="AG6438"/>
      <c r="AH6438"/>
      <c r="AI6438"/>
      <c r="AK6438"/>
      <c r="AL6438"/>
      <c r="AM6438"/>
      <c r="AO6438"/>
      <c r="AP6438"/>
      <c r="AQ6438"/>
      <c r="AS6438"/>
      <c r="AT6438"/>
      <c r="AU6438"/>
      <c r="AW6438"/>
      <c r="AX6438"/>
      <c r="AY6438"/>
      <c r="BA6438"/>
      <c r="BB6438"/>
      <c r="BC6438"/>
      <c r="BE6438"/>
      <c r="BF6438"/>
      <c r="BG6438"/>
      <c r="BI6438"/>
      <c r="BJ6438"/>
      <c r="BK6438"/>
      <c r="BM6438"/>
      <c r="BN6438"/>
      <c r="BO6438"/>
    </row>
    <row r="6439" spans="1:67">
      <c r="A6439"/>
      <c r="B6439"/>
      <c r="C6439"/>
      <c r="E6439"/>
      <c r="F6439"/>
      <c r="G6439"/>
      <c r="I6439"/>
      <c r="J6439"/>
      <c r="K6439"/>
      <c r="M6439"/>
      <c r="N6439"/>
      <c r="O6439"/>
      <c r="Q6439"/>
      <c r="R6439"/>
      <c r="S6439"/>
      <c r="U6439"/>
      <c r="V6439"/>
      <c r="W6439"/>
      <c r="Y6439"/>
      <c r="Z6439"/>
      <c r="AA6439"/>
      <c r="AC6439"/>
      <c r="AD6439"/>
      <c r="AE6439"/>
      <c r="AG6439"/>
      <c r="AH6439"/>
      <c r="AI6439"/>
      <c r="AK6439"/>
      <c r="AL6439"/>
      <c r="AM6439"/>
      <c r="AO6439"/>
      <c r="AP6439"/>
      <c r="AQ6439"/>
      <c r="AS6439"/>
      <c r="AT6439"/>
      <c r="AU6439"/>
      <c r="AW6439"/>
      <c r="AX6439"/>
      <c r="AY6439"/>
      <c r="BA6439"/>
      <c r="BB6439"/>
      <c r="BC6439"/>
      <c r="BE6439"/>
      <c r="BF6439"/>
      <c r="BG6439"/>
      <c r="BI6439"/>
      <c r="BJ6439"/>
      <c r="BK6439"/>
      <c r="BM6439"/>
      <c r="BN6439"/>
      <c r="BO6439"/>
    </row>
    <row r="6440" spans="1:67">
      <c r="A6440"/>
      <c r="B6440"/>
      <c r="C6440"/>
      <c r="E6440"/>
      <c r="F6440"/>
      <c r="G6440"/>
      <c r="I6440"/>
      <c r="J6440"/>
      <c r="K6440"/>
      <c r="M6440"/>
      <c r="N6440"/>
      <c r="O6440"/>
      <c r="Q6440"/>
      <c r="R6440"/>
      <c r="S6440"/>
      <c r="U6440"/>
      <c r="V6440"/>
      <c r="W6440"/>
      <c r="Y6440"/>
      <c r="Z6440"/>
      <c r="AA6440"/>
      <c r="AC6440"/>
      <c r="AD6440"/>
      <c r="AE6440"/>
      <c r="AG6440"/>
      <c r="AH6440"/>
      <c r="AI6440"/>
      <c r="AK6440"/>
      <c r="AL6440"/>
      <c r="AM6440"/>
      <c r="AO6440"/>
      <c r="AP6440"/>
      <c r="AQ6440"/>
      <c r="AS6440"/>
      <c r="AT6440"/>
      <c r="AU6440"/>
      <c r="AW6440"/>
      <c r="AX6440"/>
      <c r="AY6440"/>
      <c r="BA6440"/>
      <c r="BB6440"/>
      <c r="BC6440"/>
      <c r="BE6440"/>
      <c r="BF6440"/>
      <c r="BG6440"/>
      <c r="BI6440"/>
      <c r="BJ6440"/>
      <c r="BK6440"/>
      <c r="BM6440"/>
      <c r="BN6440"/>
      <c r="BO6440"/>
    </row>
    <row r="6441" spans="1:67">
      <c r="A6441"/>
      <c r="B6441"/>
      <c r="C6441"/>
      <c r="E6441"/>
      <c r="F6441"/>
      <c r="G6441"/>
      <c r="I6441"/>
      <c r="J6441"/>
      <c r="K6441"/>
      <c r="M6441"/>
      <c r="N6441"/>
      <c r="O6441"/>
      <c r="Q6441"/>
      <c r="R6441"/>
      <c r="S6441"/>
      <c r="U6441"/>
      <c r="V6441"/>
      <c r="W6441"/>
      <c r="Y6441"/>
      <c r="Z6441"/>
      <c r="AA6441"/>
      <c r="AC6441"/>
      <c r="AD6441"/>
      <c r="AE6441"/>
      <c r="AG6441"/>
      <c r="AH6441"/>
      <c r="AI6441"/>
      <c r="AK6441"/>
      <c r="AL6441"/>
      <c r="AM6441"/>
      <c r="AO6441"/>
      <c r="AP6441"/>
      <c r="AQ6441"/>
      <c r="AS6441"/>
      <c r="AT6441"/>
      <c r="AU6441"/>
      <c r="AW6441"/>
      <c r="AX6441"/>
      <c r="AY6441"/>
      <c r="BA6441"/>
      <c r="BB6441"/>
      <c r="BC6441"/>
      <c r="BE6441"/>
      <c r="BF6441"/>
      <c r="BG6441"/>
      <c r="BI6441"/>
      <c r="BJ6441"/>
      <c r="BK6441"/>
      <c r="BM6441"/>
      <c r="BN6441"/>
      <c r="BO6441"/>
    </row>
    <row r="6442" spans="1:67">
      <c r="A6442"/>
      <c r="B6442"/>
      <c r="C6442"/>
      <c r="E6442"/>
      <c r="F6442"/>
      <c r="G6442"/>
      <c r="I6442"/>
      <c r="J6442"/>
      <c r="K6442"/>
      <c r="M6442"/>
      <c r="N6442"/>
      <c r="O6442"/>
      <c r="Q6442"/>
      <c r="R6442"/>
      <c r="S6442"/>
      <c r="U6442"/>
      <c r="V6442"/>
      <c r="W6442"/>
      <c r="Y6442"/>
      <c r="Z6442"/>
      <c r="AA6442"/>
      <c r="AC6442"/>
      <c r="AD6442"/>
      <c r="AE6442"/>
      <c r="AG6442"/>
      <c r="AH6442"/>
      <c r="AI6442"/>
      <c r="AK6442"/>
      <c r="AL6442"/>
      <c r="AM6442"/>
      <c r="AO6442"/>
      <c r="AP6442"/>
      <c r="AQ6442"/>
      <c r="AS6442"/>
      <c r="AT6442"/>
      <c r="AU6442"/>
      <c r="AW6442"/>
      <c r="AX6442"/>
      <c r="AY6442"/>
      <c r="BA6442"/>
      <c r="BB6442"/>
      <c r="BC6442"/>
      <c r="BE6442"/>
      <c r="BF6442"/>
      <c r="BG6442"/>
      <c r="BI6442"/>
      <c r="BJ6442"/>
      <c r="BK6442"/>
      <c r="BM6442"/>
      <c r="BN6442"/>
      <c r="BO6442"/>
    </row>
    <row r="6443" spans="1:67">
      <c r="A6443"/>
      <c r="B6443"/>
      <c r="C6443"/>
      <c r="E6443"/>
      <c r="F6443"/>
      <c r="G6443"/>
      <c r="I6443"/>
      <c r="J6443"/>
      <c r="K6443"/>
      <c r="M6443"/>
      <c r="N6443"/>
      <c r="O6443"/>
      <c r="Q6443"/>
      <c r="R6443"/>
      <c r="S6443"/>
      <c r="U6443"/>
      <c r="V6443"/>
      <c r="W6443"/>
      <c r="Y6443"/>
      <c r="Z6443"/>
      <c r="AA6443"/>
      <c r="AC6443"/>
      <c r="AD6443"/>
      <c r="AE6443"/>
      <c r="AG6443"/>
      <c r="AH6443"/>
      <c r="AI6443"/>
      <c r="AK6443"/>
      <c r="AL6443"/>
      <c r="AM6443"/>
      <c r="AO6443"/>
      <c r="AP6443"/>
      <c r="AQ6443"/>
      <c r="AS6443"/>
      <c r="AT6443"/>
      <c r="AU6443"/>
      <c r="AW6443"/>
      <c r="AX6443"/>
      <c r="AY6443"/>
      <c r="BA6443"/>
      <c r="BB6443"/>
      <c r="BC6443"/>
      <c r="BE6443"/>
      <c r="BF6443"/>
      <c r="BG6443"/>
      <c r="BI6443"/>
      <c r="BJ6443"/>
      <c r="BK6443"/>
      <c r="BM6443"/>
      <c r="BN6443"/>
      <c r="BO6443"/>
    </row>
    <row r="6444" spans="1:67">
      <c r="A6444"/>
      <c r="B6444"/>
      <c r="C6444"/>
      <c r="E6444"/>
      <c r="F6444"/>
      <c r="G6444"/>
      <c r="I6444"/>
      <c r="J6444"/>
      <c r="K6444"/>
      <c r="M6444"/>
      <c r="N6444"/>
      <c r="O6444"/>
      <c r="Q6444"/>
      <c r="R6444"/>
      <c r="S6444"/>
      <c r="U6444"/>
      <c r="V6444"/>
      <c r="W6444"/>
      <c r="Y6444"/>
      <c r="Z6444"/>
      <c r="AA6444"/>
      <c r="AC6444"/>
      <c r="AD6444"/>
      <c r="AE6444"/>
      <c r="AG6444"/>
      <c r="AH6444"/>
      <c r="AI6444"/>
      <c r="AK6444"/>
      <c r="AL6444"/>
      <c r="AM6444"/>
      <c r="AO6444"/>
      <c r="AP6444"/>
      <c r="AQ6444"/>
      <c r="AS6444"/>
      <c r="AT6444"/>
      <c r="AU6444"/>
      <c r="AW6444"/>
      <c r="AX6444"/>
      <c r="AY6444"/>
      <c r="BA6444"/>
      <c r="BB6444"/>
      <c r="BC6444"/>
      <c r="BE6444"/>
      <c r="BF6444"/>
      <c r="BG6444"/>
      <c r="BI6444"/>
      <c r="BJ6444"/>
      <c r="BK6444"/>
      <c r="BM6444"/>
      <c r="BN6444"/>
      <c r="BO6444"/>
    </row>
    <row r="6445" spans="1:67">
      <c r="A6445"/>
      <c r="B6445"/>
      <c r="C6445"/>
      <c r="E6445"/>
      <c r="F6445"/>
      <c r="G6445"/>
      <c r="I6445"/>
      <c r="J6445"/>
      <c r="K6445"/>
      <c r="M6445"/>
      <c r="N6445"/>
      <c r="O6445"/>
      <c r="Q6445"/>
      <c r="R6445"/>
      <c r="S6445"/>
      <c r="U6445"/>
      <c r="V6445"/>
      <c r="W6445"/>
      <c r="Y6445"/>
      <c r="Z6445"/>
      <c r="AA6445"/>
      <c r="AC6445"/>
      <c r="AD6445"/>
      <c r="AE6445"/>
      <c r="AG6445"/>
      <c r="AH6445"/>
      <c r="AI6445"/>
      <c r="AK6445"/>
      <c r="AL6445"/>
      <c r="AM6445"/>
      <c r="AO6445"/>
      <c r="AP6445"/>
      <c r="AQ6445"/>
      <c r="AS6445"/>
      <c r="AT6445"/>
      <c r="AU6445"/>
      <c r="AW6445"/>
      <c r="AX6445"/>
      <c r="AY6445"/>
      <c r="BA6445"/>
      <c r="BB6445"/>
      <c r="BC6445"/>
      <c r="BE6445"/>
      <c r="BF6445"/>
      <c r="BG6445"/>
      <c r="BI6445"/>
      <c r="BJ6445"/>
      <c r="BK6445"/>
      <c r="BM6445"/>
      <c r="BN6445"/>
      <c r="BO6445"/>
    </row>
    <row r="6446" spans="1:67">
      <c r="A6446"/>
      <c r="B6446"/>
      <c r="C6446"/>
      <c r="E6446"/>
      <c r="F6446"/>
      <c r="G6446"/>
      <c r="I6446"/>
      <c r="J6446"/>
      <c r="K6446"/>
      <c r="M6446"/>
      <c r="N6446"/>
      <c r="O6446"/>
      <c r="Q6446"/>
      <c r="R6446"/>
      <c r="S6446"/>
      <c r="U6446"/>
      <c r="V6446"/>
      <c r="W6446"/>
      <c r="Y6446"/>
      <c r="Z6446"/>
      <c r="AA6446"/>
      <c r="AC6446"/>
      <c r="AD6446"/>
      <c r="AE6446"/>
      <c r="AG6446"/>
      <c r="AH6446"/>
      <c r="AI6446"/>
      <c r="AK6446"/>
      <c r="AL6446"/>
      <c r="AM6446"/>
      <c r="AO6446"/>
      <c r="AP6446"/>
      <c r="AQ6446"/>
      <c r="AS6446"/>
      <c r="AT6446"/>
      <c r="AU6446"/>
      <c r="AW6446"/>
      <c r="AX6446"/>
      <c r="AY6446"/>
      <c r="BA6446"/>
      <c r="BB6446"/>
      <c r="BC6446"/>
      <c r="BE6446"/>
      <c r="BF6446"/>
      <c r="BG6446"/>
      <c r="BI6446"/>
      <c r="BJ6446"/>
      <c r="BK6446"/>
      <c r="BM6446"/>
      <c r="BN6446"/>
      <c r="BO6446"/>
    </row>
    <row r="6447" spans="1:67">
      <c r="A6447"/>
      <c r="B6447"/>
      <c r="C6447"/>
      <c r="E6447"/>
      <c r="F6447"/>
      <c r="G6447"/>
      <c r="I6447"/>
      <c r="J6447"/>
      <c r="K6447"/>
      <c r="M6447"/>
      <c r="N6447"/>
      <c r="O6447"/>
      <c r="Q6447"/>
      <c r="R6447"/>
      <c r="S6447"/>
      <c r="U6447"/>
      <c r="V6447"/>
      <c r="W6447"/>
      <c r="Y6447"/>
      <c r="Z6447"/>
      <c r="AA6447"/>
      <c r="AC6447"/>
      <c r="AD6447"/>
      <c r="AE6447"/>
      <c r="AG6447"/>
      <c r="AH6447"/>
      <c r="AI6447"/>
      <c r="AK6447"/>
      <c r="AL6447"/>
      <c r="AM6447"/>
      <c r="AO6447"/>
      <c r="AP6447"/>
      <c r="AQ6447"/>
      <c r="AS6447"/>
      <c r="AT6447"/>
      <c r="AU6447"/>
      <c r="AW6447"/>
      <c r="AX6447"/>
      <c r="AY6447"/>
      <c r="BA6447"/>
      <c r="BB6447"/>
      <c r="BC6447"/>
      <c r="BE6447"/>
      <c r="BF6447"/>
      <c r="BG6447"/>
      <c r="BI6447"/>
      <c r="BJ6447"/>
      <c r="BK6447"/>
      <c r="BM6447"/>
      <c r="BN6447"/>
      <c r="BO6447"/>
    </row>
    <row r="6448" spans="1:67">
      <c r="A6448"/>
      <c r="B6448"/>
      <c r="C6448"/>
      <c r="E6448"/>
      <c r="F6448"/>
      <c r="G6448"/>
      <c r="I6448"/>
      <c r="J6448"/>
      <c r="K6448"/>
      <c r="M6448"/>
      <c r="N6448"/>
      <c r="O6448"/>
      <c r="Q6448"/>
      <c r="R6448"/>
      <c r="S6448"/>
      <c r="U6448"/>
      <c r="V6448"/>
      <c r="W6448"/>
      <c r="Y6448"/>
      <c r="Z6448"/>
      <c r="AA6448"/>
      <c r="AC6448"/>
      <c r="AD6448"/>
      <c r="AE6448"/>
      <c r="AG6448"/>
      <c r="AH6448"/>
      <c r="AI6448"/>
      <c r="AK6448"/>
      <c r="AL6448"/>
      <c r="AM6448"/>
      <c r="AO6448"/>
      <c r="AP6448"/>
      <c r="AQ6448"/>
      <c r="AS6448"/>
      <c r="AT6448"/>
      <c r="AU6448"/>
      <c r="AW6448"/>
      <c r="AX6448"/>
      <c r="AY6448"/>
      <c r="BA6448"/>
      <c r="BB6448"/>
      <c r="BC6448"/>
      <c r="BE6448"/>
      <c r="BF6448"/>
      <c r="BG6448"/>
      <c r="BI6448"/>
      <c r="BJ6448"/>
      <c r="BK6448"/>
      <c r="BM6448"/>
      <c r="BN6448"/>
      <c r="BO6448"/>
    </row>
    <row r="6449" spans="1:67">
      <c r="A6449"/>
      <c r="B6449"/>
      <c r="C6449"/>
      <c r="E6449"/>
      <c r="F6449"/>
      <c r="G6449"/>
      <c r="I6449"/>
      <c r="J6449"/>
      <c r="K6449"/>
      <c r="M6449"/>
      <c r="N6449"/>
      <c r="O6449"/>
      <c r="Q6449"/>
      <c r="R6449"/>
      <c r="S6449"/>
      <c r="U6449"/>
      <c r="V6449"/>
      <c r="W6449"/>
      <c r="Y6449"/>
      <c r="Z6449"/>
      <c r="AA6449"/>
      <c r="AC6449"/>
      <c r="AD6449"/>
      <c r="AE6449"/>
      <c r="AG6449"/>
      <c r="AH6449"/>
      <c r="AI6449"/>
      <c r="AK6449"/>
      <c r="AL6449"/>
      <c r="AM6449"/>
      <c r="AO6449"/>
      <c r="AP6449"/>
      <c r="AQ6449"/>
      <c r="AS6449"/>
      <c r="AT6449"/>
      <c r="AU6449"/>
      <c r="AW6449"/>
      <c r="AX6449"/>
      <c r="AY6449"/>
      <c r="BA6449"/>
      <c r="BB6449"/>
      <c r="BC6449"/>
      <c r="BE6449"/>
      <c r="BF6449"/>
      <c r="BG6449"/>
      <c r="BI6449"/>
      <c r="BJ6449"/>
      <c r="BK6449"/>
      <c r="BM6449"/>
      <c r="BN6449"/>
      <c r="BO6449"/>
    </row>
    <row r="6450" spans="1:67">
      <c r="A6450"/>
      <c r="B6450"/>
      <c r="C6450"/>
      <c r="E6450"/>
      <c r="F6450"/>
      <c r="G6450"/>
      <c r="I6450"/>
      <c r="J6450"/>
      <c r="K6450"/>
      <c r="M6450"/>
      <c r="N6450"/>
      <c r="O6450"/>
      <c r="Q6450"/>
      <c r="R6450"/>
      <c r="S6450"/>
      <c r="U6450"/>
      <c r="V6450"/>
      <c r="W6450"/>
      <c r="Y6450"/>
      <c r="Z6450"/>
      <c r="AA6450"/>
      <c r="AC6450"/>
      <c r="AD6450"/>
      <c r="AE6450"/>
      <c r="AG6450"/>
      <c r="AH6450"/>
      <c r="AI6450"/>
      <c r="AK6450"/>
      <c r="AL6450"/>
      <c r="AM6450"/>
      <c r="AO6450"/>
      <c r="AP6450"/>
      <c r="AQ6450"/>
      <c r="AS6450"/>
      <c r="AT6450"/>
      <c r="AU6450"/>
      <c r="AW6450"/>
      <c r="AX6450"/>
      <c r="AY6450"/>
      <c r="BA6450"/>
      <c r="BB6450"/>
      <c r="BC6450"/>
      <c r="BE6450"/>
      <c r="BF6450"/>
      <c r="BG6450"/>
      <c r="BI6450"/>
      <c r="BJ6450"/>
      <c r="BK6450"/>
      <c r="BM6450"/>
      <c r="BN6450"/>
      <c r="BO6450"/>
    </row>
    <row r="6451" spans="1:67">
      <c r="A6451"/>
      <c r="B6451"/>
      <c r="C6451"/>
      <c r="E6451"/>
      <c r="F6451"/>
      <c r="G6451"/>
      <c r="I6451"/>
      <c r="J6451"/>
      <c r="K6451"/>
      <c r="M6451"/>
      <c r="N6451"/>
      <c r="O6451"/>
      <c r="Q6451"/>
      <c r="R6451"/>
      <c r="S6451"/>
      <c r="U6451"/>
      <c r="V6451"/>
      <c r="W6451"/>
      <c r="Y6451"/>
      <c r="Z6451"/>
      <c r="AA6451"/>
      <c r="AC6451"/>
      <c r="AD6451"/>
      <c r="AE6451"/>
      <c r="AG6451"/>
      <c r="AH6451"/>
      <c r="AI6451"/>
      <c r="AK6451"/>
      <c r="AL6451"/>
      <c r="AM6451"/>
      <c r="AO6451"/>
      <c r="AP6451"/>
      <c r="AQ6451"/>
      <c r="AS6451"/>
      <c r="AT6451"/>
      <c r="AU6451"/>
      <c r="AW6451"/>
      <c r="AX6451"/>
      <c r="AY6451"/>
      <c r="BA6451"/>
      <c r="BB6451"/>
      <c r="BC6451"/>
      <c r="BE6451"/>
      <c r="BF6451"/>
      <c r="BG6451"/>
      <c r="BI6451"/>
      <c r="BJ6451"/>
      <c r="BK6451"/>
      <c r="BM6451"/>
      <c r="BN6451"/>
      <c r="BO6451"/>
    </row>
    <row r="6452" spans="1:67">
      <c r="A6452"/>
      <c r="B6452"/>
      <c r="C6452"/>
      <c r="E6452"/>
      <c r="F6452"/>
      <c r="G6452"/>
      <c r="I6452"/>
      <c r="J6452"/>
      <c r="K6452"/>
      <c r="M6452"/>
      <c r="N6452"/>
      <c r="O6452"/>
      <c r="Q6452"/>
      <c r="R6452"/>
      <c r="S6452"/>
      <c r="U6452"/>
      <c r="V6452"/>
      <c r="W6452"/>
      <c r="Y6452"/>
      <c r="Z6452"/>
      <c r="AA6452"/>
      <c r="AC6452"/>
      <c r="AD6452"/>
      <c r="AE6452"/>
      <c r="AG6452"/>
      <c r="AH6452"/>
      <c r="AI6452"/>
      <c r="AK6452"/>
      <c r="AL6452"/>
      <c r="AM6452"/>
      <c r="AO6452"/>
      <c r="AP6452"/>
      <c r="AQ6452"/>
      <c r="AS6452"/>
      <c r="AT6452"/>
      <c r="AU6452"/>
      <c r="AW6452"/>
      <c r="AX6452"/>
      <c r="AY6452"/>
      <c r="BA6452"/>
      <c r="BB6452"/>
      <c r="BC6452"/>
      <c r="BE6452"/>
      <c r="BF6452"/>
      <c r="BG6452"/>
      <c r="BI6452"/>
      <c r="BJ6452"/>
      <c r="BK6452"/>
      <c r="BM6452"/>
      <c r="BN6452"/>
      <c r="BO6452"/>
    </row>
    <row r="6453" spans="1:67">
      <c r="A6453"/>
      <c r="B6453"/>
      <c r="C6453"/>
      <c r="E6453"/>
      <c r="F6453"/>
      <c r="G6453"/>
      <c r="I6453"/>
      <c r="J6453"/>
      <c r="K6453"/>
      <c r="M6453"/>
      <c r="N6453"/>
      <c r="O6453"/>
      <c r="Q6453"/>
      <c r="R6453"/>
      <c r="S6453"/>
      <c r="U6453"/>
      <c r="V6453"/>
      <c r="W6453"/>
      <c r="Y6453"/>
      <c r="Z6453"/>
      <c r="AA6453"/>
      <c r="AC6453"/>
      <c r="AD6453"/>
      <c r="AE6453"/>
      <c r="AG6453"/>
      <c r="AH6453"/>
      <c r="AI6453"/>
      <c r="AK6453"/>
      <c r="AL6453"/>
      <c r="AM6453"/>
      <c r="AO6453"/>
      <c r="AP6453"/>
      <c r="AQ6453"/>
      <c r="AS6453"/>
      <c r="AT6453"/>
      <c r="AU6453"/>
      <c r="AW6453"/>
      <c r="AX6453"/>
      <c r="AY6453"/>
      <c r="BA6453"/>
      <c r="BB6453"/>
      <c r="BC6453"/>
      <c r="BE6453"/>
      <c r="BF6453"/>
      <c r="BG6453"/>
      <c r="BI6453"/>
      <c r="BJ6453"/>
      <c r="BK6453"/>
      <c r="BM6453"/>
      <c r="BN6453"/>
      <c r="BO6453"/>
    </row>
    <row r="6454" spans="1:67">
      <c r="A6454"/>
      <c r="B6454"/>
      <c r="C6454"/>
      <c r="E6454"/>
      <c r="F6454"/>
      <c r="G6454"/>
      <c r="I6454"/>
      <c r="J6454"/>
      <c r="K6454"/>
      <c r="M6454"/>
      <c r="N6454"/>
      <c r="O6454"/>
      <c r="Q6454"/>
      <c r="R6454"/>
      <c r="S6454"/>
      <c r="U6454"/>
      <c r="V6454"/>
      <c r="W6454"/>
      <c r="Y6454"/>
      <c r="Z6454"/>
      <c r="AA6454"/>
      <c r="AC6454"/>
      <c r="AD6454"/>
      <c r="AE6454"/>
      <c r="AG6454"/>
      <c r="AH6454"/>
      <c r="AI6454"/>
      <c r="AK6454"/>
      <c r="AL6454"/>
      <c r="AM6454"/>
      <c r="AO6454"/>
      <c r="AP6454"/>
      <c r="AQ6454"/>
      <c r="AS6454"/>
      <c r="AT6454"/>
      <c r="AU6454"/>
      <c r="AW6454"/>
      <c r="AX6454"/>
      <c r="AY6454"/>
      <c r="BA6454"/>
      <c r="BB6454"/>
      <c r="BC6454"/>
      <c r="BE6454"/>
      <c r="BF6454"/>
      <c r="BG6454"/>
      <c r="BI6454"/>
      <c r="BJ6454"/>
      <c r="BK6454"/>
      <c r="BM6454"/>
      <c r="BN6454"/>
      <c r="BO6454"/>
    </row>
    <row r="6455" spans="1:67">
      <c r="A6455"/>
      <c r="B6455"/>
      <c r="C6455"/>
      <c r="E6455"/>
      <c r="F6455"/>
      <c r="G6455"/>
      <c r="I6455"/>
      <c r="J6455"/>
      <c r="K6455"/>
      <c r="M6455"/>
      <c r="N6455"/>
      <c r="O6455"/>
      <c r="Q6455"/>
      <c r="R6455"/>
      <c r="S6455"/>
      <c r="U6455"/>
      <c r="V6455"/>
      <c r="W6455"/>
      <c r="Y6455"/>
      <c r="Z6455"/>
      <c r="AA6455"/>
      <c r="AC6455"/>
      <c r="AD6455"/>
      <c r="AE6455"/>
      <c r="AG6455"/>
      <c r="AH6455"/>
      <c r="AI6455"/>
      <c r="AK6455"/>
      <c r="AL6455"/>
      <c r="AM6455"/>
      <c r="AO6455"/>
      <c r="AP6455"/>
      <c r="AQ6455"/>
      <c r="AS6455"/>
      <c r="AT6455"/>
      <c r="AU6455"/>
      <c r="AW6455"/>
      <c r="AX6455"/>
      <c r="AY6455"/>
      <c r="BA6455"/>
      <c r="BB6455"/>
      <c r="BC6455"/>
      <c r="BE6455"/>
      <c r="BF6455"/>
      <c r="BG6455"/>
      <c r="BI6455"/>
      <c r="BJ6455"/>
      <c r="BK6455"/>
      <c r="BM6455"/>
      <c r="BN6455"/>
      <c r="BO6455"/>
    </row>
    <row r="6456" spans="1:67">
      <c r="A6456"/>
      <c r="B6456"/>
      <c r="C6456"/>
      <c r="E6456"/>
      <c r="F6456"/>
      <c r="G6456"/>
      <c r="I6456"/>
      <c r="J6456"/>
      <c r="K6456"/>
      <c r="M6456"/>
      <c r="N6456"/>
      <c r="O6456"/>
      <c r="Q6456"/>
      <c r="R6456"/>
      <c r="S6456"/>
      <c r="U6456"/>
      <c r="V6456"/>
      <c r="W6456"/>
      <c r="Y6456"/>
      <c r="Z6456"/>
      <c r="AA6456"/>
      <c r="AC6456"/>
      <c r="AD6456"/>
      <c r="AE6456"/>
      <c r="AG6456"/>
      <c r="AH6456"/>
      <c r="AI6456"/>
      <c r="AK6456"/>
      <c r="AL6456"/>
      <c r="AM6456"/>
      <c r="AO6456"/>
      <c r="AP6456"/>
      <c r="AQ6456"/>
      <c r="AS6456"/>
      <c r="AT6456"/>
      <c r="AU6456"/>
      <c r="AW6456"/>
      <c r="AX6456"/>
      <c r="AY6456"/>
      <c r="BA6456"/>
      <c r="BB6456"/>
      <c r="BC6456"/>
      <c r="BE6456"/>
      <c r="BF6456"/>
      <c r="BG6456"/>
      <c r="BI6456"/>
      <c r="BJ6456"/>
      <c r="BK6456"/>
      <c r="BM6456"/>
      <c r="BN6456"/>
      <c r="BO6456"/>
    </row>
    <row r="6457" spans="1:67">
      <c r="A6457"/>
      <c r="B6457"/>
      <c r="C6457"/>
      <c r="E6457"/>
      <c r="F6457"/>
      <c r="G6457"/>
      <c r="I6457"/>
      <c r="J6457"/>
      <c r="K6457"/>
      <c r="M6457"/>
      <c r="N6457"/>
      <c r="O6457"/>
      <c r="Q6457"/>
      <c r="R6457"/>
      <c r="S6457"/>
      <c r="U6457"/>
      <c r="V6457"/>
      <c r="W6457"/>
      <c r="Y6457"/>
      <c r="Z6457"/>
      <c r="AA6457"/>
      <c r="AC6457"/>
      <c r="AD6457"/>
      <c r="AE6457"/>
      <c r="AG6457"/>
      <c r="AH6457"/>
      <c r="AI6457"/>
      <c r="AK6457"/>
      <c r="AL6457"/>
      <c r="AM6457"/>
      <c r="AO6457"/>
      <c r="AP6457"/>
      <c r="AQ6457"/>
      <c r="AS6457"/>
      <c r="AT6457"/>
      <c r="AU6457"/>
      <c r="AW6457"/>
      <c r="AX6457"/>
      <c r="AY6457"/>
      <c r="BA6457"/>
      <c r="BB6457"/>
      <c r="BC6457"/>
      <c r="BE6457"/>
      <c r="BF6457"/>
      <c r="BG6457"/>
      <c r="BI6457"/>
      <c r="BJ6457"/>
      <c r="BK6457"/>
      <c r="BM6457"/>
      <c r="BN6457"/>
      <c r="BO6457"/>
    </row>
    <row r="6458" spans="1:67">
      <c r="A6458"/>
      <c r="B6458"/>
      <c r="C6458"/>
      <c r="E6458"/>
      <c r="F6458"/>
      <c r="G6458"/>
      <c r="I6458"/>
      <c r="J6458"/>
      <c r="K6458"/>
      <c r="M6458"/>
      <c r="N6458"/>
      <c r="O6458"/>
      <c r="Q6458"/>
      <c r="R6458"/>
      <c r="S6458"/>
      <c r="U6458"/>
      <c r="V6458"/>
      <c r="W6458"/>
      <c r="Y6458"/>
      <c r="Z6458"/>
      <c r="AA6458"/>
      <c r="AC6458"/>
      <c r="AD6458"/>
      <c r="AE6458"/>
      <c r="AG6458"/>
      <c r="AH6458"/>
      <c r="AI6458"/>
      <c r="AK6458"/>
      <c r="AL6458"/>
      <c r="AM6458"/>
      <c r="AO6458"/>
      <c r="AP6458"/>
      <c r="AQ6458"/>
      <c r="AS6458"/>
      <c r="AT6458"/>
      <c r="AU6458"/>
      <c r="AW6458"/>
      <c r="AX6458"/>
      <c r="AY6458"/>
      <c r="BA6458"/>
      <c r="BB6458"/>
      <c r="BC6458"/>
      <c r="BE6458"/>
      <c r="BF6458"/>
      <c r="BG6458"/>
      <c r="BI6458"/>
      <c r="BJ6458"/>
      <c r="BK6458"/>
      <c r="BM6458"/>
      <c r="BN6458"/>
      <c r="BO6458"/>
    </row>
    <row r="6459" spans="1:67">
      <c r="A6459"/>
      <c r="B6459"/>
      <c r="C6459"/>
      <c r="E6459"/>
      <c r="F6459"/>
      <c r="G6459"/>
      <c r="I6459"/>
      <c r="J6459"/>
      <c r="K6459"/>
      <c r="M6459"/>
      <c r="N6459"/>
      <c r="O6459"/>
      <c r="Q6459"/>
      <c r="R6459"/>
      <c r="S6459"/>
      <c r="U6459"/>
      <c r="V6459"/>
      <c r="W6459"/>
      <c r="Y6459"/>
      <c r="Z6459"/>
      <c r="AA6459"/>
      <c r="AC6459"/>
      <c r="AD6459"/>
      <c r="AE6459"/>
      <c r="AG6459"/>
      <c r="AH6459"/>
      <c r="AI6459"/>
      <c r="AK6459"/>
      <c r="AL6459"/>
      <c r="AM6459"/>
      <c r="AO6459"/>
      <c r="AP6459"/>
      <c r="AQ6459"/>
      <c r="AS6459"/>
      <c r="AT6459"/>
      <c r="AU6459"/>
      <c r="AW6459"/>
      <c r="AX6459"/>
      <c r="AY6459"/>
      <c r="BA6459"/>
      <c r="BB6459"/>
      <c r="BC6459"/>
      <c r="BE6459"/>
      <c r="BF6459"/>
      <c r="BG6459"/>
      <c r="BI6459"/>
      <c r="BJ6459"/>
      <c r="BK6459"/>
      <c r="BM6459"/>
      <c r="BN6459"/>
      <c r="BO6459"/>
    </row>
    <row r="6460" spans="1:67">
      <c r="A6460"/>
      <c r="B6460"/>
      <c r="C6460"/>
      <c r="E6460"/>
      <c r="F6460"/>
      <c r="G6460"/>
      <c r="I6460"/>
      <c r="J6460"/>
      <c r="K6460"/>
      <c r="M6460"/>
      <c r="N6460"/>
      <c r="O6460"/>
      <c r="Q6460"/>
      <c r="R6460"/>
      <c r="S6460"/>
      <c r="U6460"/>
      <c r="V6460"/>
      <c r="W6460"/>
      <c r="Y6460"/>
      <c r="Z6460"/>
      <c r="AA6460"/>
      <c r="AC6460"/>
      <c r="AD6460"/>
      <c r="AE6460"/>
      <c r="AG6460"/>
      <c r="AH6460"/>
      <c r="AI6460"/>
      <c r="AK6460"/>
      <c r="AL6460"/>
      <c r="AM6460"/>
      <c r="AO6460"/>
      <c r="AP6460"/>
      <c r="AQ6460"/>
      <c r="AS6460"/>
      <c r="AT6460"/>
      <c r="AU6460"/>
      <c r="AW6460"/>
      <c r="AX6460"/>
      <c r="AY6460"/>
      <c r="BA6460"/>
      <c r="BB6460"/>
      <c r="BC6460"/>
      <c r="BE6460"/>
      <c r="BF6460"/>
      <c r="BG6460"/>
      <c r="BI6460"/>
      <c r="BJ6460"/>
      <c r="BK6460"/>
      <c r="BM6460"/>
      <c r="BN6460"/>
      <c r="BO6460"/>
    </row>
    <row r="6461" spans="1:67">
      <c r="A6461"/>
      <c r="B6461"/>
      <c r="C6461"/>
      <c r="E6461"/>
      <c r="F6461"/>
      <c r="G6461"/>
      <c r="I6461"/>
      <c r="J6461"/>
      <c r="K6461"/>
      <c r="M6461"/>
      <c r="N6461"/>
      <c r="O6461"/>
      <c r="Q6461"/>
      <c r="R6461"/>
      <c r="S6461"/>
      <c r="U6461"/>
      <c r="V6461"/>
      <c r="W6461"/>
      <c r="Y6461"/>
      <c r="Z6461"/>
      <c r="AA6461"/>
      <c r="AC6461"/>
      <c r="AD6461"/>
      <c r="AE6461"/>
      <c r="AG6461"/>
      <c r="AH6461"/>
      <c r="AI6461"/>
      <c r="AK6461"/>
      <c r="AL6461"/>
      <c r="AM6461"/>
      <c r="AO6461"/>
      <c r="AP6461"/>
      <c r="AQ6461"/>
      <c r="AS6461"/>
      <c r="AT6461"/>
      <c r="AU6461"/>
      <c r="AW6461"/>
      <c r="AX6461"/>
      <c r="AY6461"/>
      <c r="BA6461"/>
      <c r="BB6461"/>
      <c r="BC6461"/>
      <c r="BE6461"/>
      <c r="BF6461"/>
      <c r="BG6461"/>
      <c r="BI6461"/>
      <c r="BJ6461"/>
      <c r="BK6461"/>
      <c r="BM6461"/>
      <c r="BN6461"/>
      <c r="BO6461"/>
    </row>
    <row r="6462" spans="1:67">
      <c r="A6462"/>
      <c r="B6462"/>
      <c r="C6462"/>
      <c r="E6462"/>
      <c r="F6462"/>
      <c r="G6462"/>
      <c r="I6462"/>
      <c r="J6462"/>
      <c r="K6462"/>
      <c r="M6462"/>
      <c r="N6462"/>
      <c r="O6462"/>
      <c r="Q6462"/>
      <c r="R6462"/>
      <c r="S6462"/>
      <c r="U6462"/>
      <c r="V6462"/>
      <c r="W6462"/>
      <c r="Y6462"/>
      <c r="Z6462"/>
      <c r="AA6462"/>
      <c r="AC6462"/>
      <c r="AD6462"/>
      <c r="AE6462"/>
      <c r="AG6462"/>
      <c r="AH6462"/>
      <c r="AI6462"/>
      <c r="AK6462"/>
      <c r="AL6462"/>
      <c r="AM6462"/>
      <c r="AO6462"/>
      <c r="AP6462"/>
      <c r="AQ6462"/>
      <c r="AS6462"/>
      <c r="AT6462"/>
      <c r="AU6462"/>
      <c r="AW6462"/>
      <c r="AX6462"/>
      <c r="AY6462"/>
      <c r="BA6462"/>
      <c r="BB6462"/>
      <c r="BC6462"/>
      <c r="BE6462"/>
      <c r="BF6462"/>
      <c r="BG6462"/>
      <c r="BI6462"/>
      <c r="BJ6462"/>
      <c r="BK6462"/>
      <c r="BM6462"/>
      <c r="BN6462"/>
      <c r="BO6462"/>
    </row>
    <row r="6463" spans="1:67">
      <c r="A6463"/>
      <c r="B6463"/>
      <c r="C6463"/>
      <c r="E6463"/>
      <c r="F6463"/>
      <c r="G6463"/>
      <c r="I6463"/>
      <c r="J6463"/>
      <c r="K6463"/>
      <c r="M6463"/>
      <c r="N6463"/>
      <c r="O6463"/>
      <c r="Q6463"/>
      <c r="R6463"/>
      <c r="S6463"/>
      <c r="U6463"/>
      <c r="V6463"/>
      <c r="W6463"/>
      <c r="Y6463"/>
      <c r="Z6463"/>
      <c r="AA6463"/>
      <c r="AC6463"/>
      <c r="AD6463"/>
      <c r="AE6463"/>
      <c r="AG6463"/>
      <c r="AH6463"/>
      <c r="AI6463"/>
      <c r="AK6463"/>
      <c r="AL6463"/>
      <c r="AM6463"/>
      <c r="AO6463"/>
      <c r="AP6463"/>
      <c r="AQ6463"/>
      <c r="AS6463"/>
      <c r="AT6463"/>
      <c r="AU6463"/>
      <c r="AW6463"/>
      <c r="AX6463"/>
      <c r="AY6463"/>
      <c r="BA6463"/>
      <c r="BB6463"/>
      <c r="BC6463"/>
      <c r="BE6463"/>
      <c r="BF6463"/>
      <c r="BG6463"/>
      <c r="BI6463"/>
      <c r="BJ6463"/>
      <c r="BK6463"/>
      <c r="BM6463"/>
      <c r="BN6463"/>
      <c r="BO6463"/>
    </row>
    <row r="6464" spans="1:67">
      <c r="A6464"/>
      <c r="B6464"/>
      <c r="C6464"/>
      <c r="E6464"/>
      <c r="F6464"/>
      <c r="G6464"/>
      <c r="I6464"/>
      <c r="J6464"/>
      <c r="K6464"/>
      <c r="M6464"/>
      <c r="N6464"/>
      <c r="O6464"/>
      <c r="Q6464"/>
      <c r="R6464"/>
      <c r="S6464"/>
      <c r="U6464"/>
      <c r="V6464"/>
      <c r="W6464"/>
      <c r="Y6464"/>
      <c r="Z6464"/>
      <c r="AA6464"/>
      <c r="AC6464"/>
      <c r="AD6464"/>
      <c r="AE6464"/>
      <c r="AG6464"/>
      <c r="AH6464"/>
      <c r="AI6464"/>
      <c r="AK6464"/>
      <c r="AL6464"/>
      <c r="AM6464"/>
      <c r="AO6464"/>
      <c r="AP6464"/>
      <c r="AQ6464"/>
      <c r="AS6464"/>
      <c r="AT6464"/>
      <c r="AU6464"/>
      <c r="AW6464"/>
      <c r="AX6464"/>
      <c r="AY6464"/>
      <c r="BA6464"/>
      <c r="BB6464"/>
      <c r="BC6464"/>
      <c r="BE6464"/>
      <c r="BF6464"/>
      <c r="BG6464"/>
      <c r="BI6464"/>
      <c r="BJ6464"/>
      <c r="BK6464"/>
      <c r="BM6464"/>
      <c r="BN6464"/>
      <c r="BO6464"/>
    </row>
    <row r="6465" spans="1:67">
      <c r="A6465"/>
      <c r="B6465"/>
      <c r="C6465"/>
      <c r="E6465"/>
      <c r="F6465"/>
      <c r="G6465"/>
      <c r="I6465"/>
      <c r="J6465"/>
      <c r="K6465"/>
      <c r="M6465"/>
      <c r="N6465"/>
      <c r="O6465"/>
      <c r="Q6465"/>
      <c r="R6465"/>
      <c r="S6465"/>
      <c r="U6465"/>
      <c r="V6465"/>
      <c r="W6465"/>
      <c r="Y6465"/>
      <c r="Z6465"/>
      <c r="AA6465"/>
      <c r="AC6465"/>
      <c r="AD6465"/>
      <c r="AE6465"/>
      <c r="AG6465"/>
      <c r="AH6465"/>
      <c r="AI6465"/>
      <c r="AK6465"/>
      <c r="AL6465"/>
      <c r="AM6465"/>
      <c r="AO6465"/>
      <c r="AP6465"/>
      <c r="AQ6465"/>
      <c r="AS6465"/>
      <c r="AT6465"/>
      <c r="AU6465"/>
      <c r="AW6465"/>
      <c r="AX6465"/>
      <c r="AY6465"/>
      <c r="BA6465"/>
      <c r="BB6465"/>
      <c r="BC6465"/>
      <c r="BE6465"/>
      <c r="BF6465"/>
      <c r="BG6465"/>
      <c r="BI6465"/>
      <c r="BJ6465"/>
      <c r="BK6465"/>
      <c r="BM6465"/>
      <c r="BN6465"/>
      <c r="BO6465"/>
    </row>
    <row r="6466" spans="1:67">
      <c r="A6466"/>
      <c r="B6466"/>
      <c r="C6466"/>
      <c r="E6466"/>
      <c r="F6466"/>
      <c r="G6466"/>
      <c r="I6466"/>
      <c r="J6466"/>
      <c r="K6466"/>
      <c r="M6466"/>
      <c r="N6466"/>
      <c r="O6466"/>
      <c r="Q6466"/>
      <c r="R6466"/>
      <c r="S6466"/>
      <c r="U6466"/>
      <c r="V6466"/>
      <c r="W6466"/>
      <c r="Y6466"/>
      <c r="Z6466"/>
      <c r="AA6466"/>
      <c r="AC6466"/>
      <c r="AD6466"/>
      <c r="AE6466"/>
      <c r="AG6466"/>
      <c r="AH6466"/>
      <c r="AI6466"/>
      <c r="AK6466"/>
      <c r="AL6466"/>
      <c r="AM6466"/>
      <c r="AO6466"/>
      <c r="AP6466"/>
      <c r="AQ6466"/>
      <c r="AS6466"/>
      <c r="AT6466"/>
      <c r="AU6466"/>
      <c r="AW6466"/>
      <c r="AX6466"/>
      <c r="AY6466"/>
      <c r="BA6466"/>
      <c r="BB6466"/>
      <c r="BC6466"/>
      <c r="BE6466"/>
      <c r="BF6466"/>
      <c r="BG6466"/>
      <c r="BI6466"/>
      <c r="BJ6466"/>
      <c r="BK6466"/>
      <c r="BM6466"/>
      <c r="BN6466"/>
      <c r="BO6466"/>
    </row>
    <row r="6467" spans="1:67">
      <c r="A6467"/>
      <c r="B6467"/>
      <c r="C6467"/>
      <c r="E6467"/>
      <c r="F6467"/>
      <c r="G6467"/>
      <c r="I6467"/>
      <c r="J6467"/>
      <c r="K6467"/>
      <c r="M6467"/>
      <c r="N6467"/>
      <c r="O6467"/>
      <c r="Q6467"/>
      <c r="R6467"/>
      <c r="S6467"/>
      <c r="U6467"/>
      <c r="V6467"/>
      <c r="W6467"/>
      <c r="Y6467"/>
      <c r="Z6467"/>
      <c r="AA6467"/>
      <c r="AC6467"/>
      <c r="AD6467"/>
      <c r="AE6467"/>
      <c r="AG6467"/>
      <c r="AH6467"/>
      <c r="AI6467"/>
      <c r="AK6467"/>
      <c r="AL6467"/>
      <c r="AM6467"/>
      <c r="AO6467"/>
      <c r="AP6467"/>
      <c r="AQ6467"/>
      <c r="AS6467"/>
      <c r="AT6467"/>
      <c r="AU6467"/>
      <c r="AW6467"/>
      <c r="AX6467"/>
      <c r="AY6467"/>
      <c r="BA6467"/>
      <c r="BB6467"/>
      <c r="BC6467"/>
      <c r="BE6467"/>
      <c r="BF6467"/>
      <c r="BG6467"/>
      <c r="BI6467"/>
      <c r="BJ6467"/>
      <c r="BK6467"/>
      <c r="BM6467"/>
      <c r="BN6467"/>
      <c r="BO6467"/>
    </row>
    <row r="6468" spans="1:67">
      <c r="A6468"/>
      <c r="B6468"/>
      <c r="C6468"/>
      <c r="E6468"/>
      <c r="F6468"/>
      <c r="G6468"/>
      <c r="I6468"/>
      <c r="J6468"/>
      <c r="K6468"/>
      <c r="M6468"/>
      <c r="N6468"/>
      <c r="O6468"/>
      <c r="Q6468"/>
      <c r="R6468"/>
      <c r="S6468"/>
      <c r="U6468"/>
      <c r="V6468"/>
      <c r="W6468"/>
      <c r="Y6468"/>
      <c r="Z6468"/>
      <c r="AA6468"/>
      <c r="AC6468"/>
      <c r="AD6468"/>
      <c r="AE6468"/>
      <c r="AG6468"/>
      <c r="AH6468"/>
      <c r="AI6468"/>
      <c r="AK6468"/>
      <c r="AL6468"/>
      <c r="AM6468"/>
      <c r="AO6468"/>
      <c r="AP6468"/>
      <c r="AQ6468"/>
      <c r="AS6468"/>
      <c r="AT6468"/>
      <c r="AU6468"/>
      <c r="AW6468"/>
      <c r="AX6468"/>
      <c r="AY6468"/>
      <c r="BA6468"/>
      <c r="BB6468"/>
      <c r="BC6468"/>
      <c r="BE6468"/>
      <c r="BF6468"/>
      <c r="BG6468"/>
      <c r="BI6468"/>
      <c r="BJ6468"/>
      <c r="BK6468"/>
      <c r="BM6468"/>
      <c r="BN6468"/>
      <c r="BO6468"/>
    </row>
    <row r="6469" spans="1:67">
      <c r="A6469"/>
      <c r="B6469"/>
      <c r="C6469"/>
      <c r="E6469"/>
      <c r="F6469"/>
      <c r="G6469"/>
      <c r="I6469"/>
      <c r="J6469"/>
      <c r="K6469"/>
      <c r="M6469"/>
      <c r="N6469"/>
      <c r="O6469"/>
      <c r="Q6469"/>
      <c r="R6469"/>
      <c r="S6469"/>
      <c r="U6469"/>
      <c r="V6469"/>
      <c r="W6469"/>
      <c r="Y6469"/>
      <c r="Z6469"/>
      <c r="AA6469"/>
      <c r="AC6469"/>
      <c r="AD6469"/>
      <c r="AE6469"/>
      <c r="AG6469"/>
      <c r="AH6469"/>
      <c r="AI6469"/>
      <c r="AK6469"/>
      <c r="AL6469"/>
      <c r="AM6469"/>
      <c r="AO6469"/>
      <c r="AP6469"/>
      <c r="AQ6469"/>
      <c r="AS6469"/>
      <c r="AT6469"/>
      <c r="AU6469"/>
      <c r="AW6469"/>
      <c r="AX6469"/>
      <c r="AY6469"/>
      <c r="BA6469"/>
      <c r="BB6469"/>
      <c r="BC6469"/>
      <c r="BE6469"/>
      <c r="BF6469"/>
      <c r="BG6469"/>
      <c r="BI6469"/>
      <c r="BJ6469"/>
      <c r="BK6469"/>
      <c r="BM6469"/>
      <c r="BN6469"/>
      <c r="BO6469"/>
    </row>
    <row r="6470" spans="1:67">
      <c r="A6470"/>
      <c r="B6470"/>
      <c r="C6470"/>
      <c r="E6470"/>
      <c r="F6470"/>
      <c r="G6470"/>
      <c r="I6470"/>
      <c r="J6470"/>
      <c r="K6470"/>
      <c r="M6470"/>
      <c r="N6470"/>
      <c r="O6470"/>
      <c r="Q6470"/>
      <c r="R6470"/>
      <c r="S6470"/>
      <c r="U6470"/>
      <c r="V6470"/>
      <c r="W6470"/>
      <c r="Y6470"/>
      <c r="Z6470"/>
      <c r="AA6470"/>
      <c r="AC6470"/>
      <c r="AD6470"/>
      <c r="AE6470"/>
      <c r="AG6470"/>
      <c r="AH6470"/>
      <c r="AI6470"/>
      <c r="AK6470"/>
      <c r="AL6470"/>
      <c r="AM6470"/>
      <c r="AO6470"/>
      <c r="AP6470"/>
      <c r="AQ6470"/>
      <c r="AS6470"/>
      <c r="AT6470"/>
      <c r="AU6470"/>
      <c r="AW6470"/>
      <c r="AX6470"/>
      <c r="AY6470"/>
      <c r="BA6470"/>
      <c r="BB6470"/>
      <c r="BC6470"/>
      <c r="BE6470"/>
      <c r="BF6470"/>
      <c r="BG6470"/>
      <c r="BI6470"/>
      <c r="BJ6470"/>
      <c r="BK6470"/>
      <c r="BM6470"/>
      <c r="BN6470"/>
      <c r="BO6470"/>
    </row>
    <row r="6471" spans="1:67">
      <c r="A6471"/>
      <c r="B6471"/>
      <c r="C6471"/>
      <c r="E6471"/>
      <c r="F6471"/>
      <c r="G6471"/>
      <c r="I6471"/>
      <c r="J6471"/>
      <c r="K6471"/>
      <c r="M6471"/>
      <c r="N6471"/>
      <c r="O6471"/>
      <c r="Q6471"/>
      <c r="R6471"/>
      <c r="S6471"/>
      <c r="U6471"/>
      <c r="V6471"/>
      <c r="W6471"/>
      <c r="Y6471"/>
      <c r="Z6471"/>
      <c r="AA6471"/>
      <c r="AC6471"/>
      <c r="AD6471"/>
      <c r="AE6471"/>
      <c r="AG6471"/>
      <c r="AH6471"/>
      <c r="AI6471"/>
      <c r="AK6471"/>
      <c r="AL6471"/>
      <c r="AM6471"/>
      <c r="AO6471"/>
      <c r="AP6471"/>
      <c r="AQ6471"/>
      <c r="AS6471"/>
      <c r="AT6471"/>
      <c r="AU6471"/>
      <c r="AW6471"/>
      <c r="AX6471"/>
      <c r="AY6471"/>
      <c r="BA6471"/>
      <c r="BB6471"/>
      <c r="BC6471"/>
      <c r="BE6471"/>
      <c r="BF6471"/>
      <c r="BG6471"/>
      <c r="BI6471"/>
      <c r="BJ6471"/>
      <c r="BK6471"/>
      <c r="BM6471"/>
      <c r="BN6471"/>
      <c r="BO6471"/>
    </row>
    <row r="6472" spans="1:67">
      <c r="A6472"/>
      <c r="B6472"/>
      <c r="C6472"/>
      <c r="E6472"/>
      <c r="F6472"/>
      <c r="G6472"/>
      <c r="I6472"/>
      <c r="J6472"/>
      <c r="K6472"/>
      <c r="M6472"/>
      <c r="N6472"/>
      <c r="O6472"/>
      <c r="Q6472"/>
      <c r="R6472"/>
      <c r="S6472"/>
      <c r="U6472"/>
      <c r="V6472"/>
      <c r="W6472"/>
      <c r="Y6472"/>
      <c r="Z6472"/>
      <c r="AA6472"/>
      <c r="AC6472"/>
      <c r="AD6472"/>
      <c r="AE6472"/>
      <c r="AG6472"/>
      <c r="AH6472"/>
      <c r="AI6472"/>
      <c r="AK6472"/>
      <c r="AL6472"/>
      <c r="AM6472"/>
      <c r="AO6472"/>
      <c r="AP6472"/>
      <c r="AQ6472"/>
      <c r="AS6472"/>
      <c r="AT6472"/>
      <c r="AU6472"/>
      <c r="AW6472"/>
      <c r="AX6472"/>
      <c r="AY6472"/>
      <c r="BA6472"/>
      <c r="BB6472"/>
      <c r="BC6472"/>
      <c r="BE6472"/>
      <c r="BF6472"/>
      <c r="BG6472"/>
      <c r="BI6472"/>
      <c r="BJ6472"/>
      <c r="BK6472"/>
      <c r="BM6472"/>
      <c r="BN6472"/>
      <c r="BO6472"/>
    </row>
    <row r="6473" spans="1:67">
      <c r="A6473"/>
      <c r="B6473"/>
      <c r="C6473"/>
      <c r="E6473"/>
      <c r="F6473"/>
      <c r="G6473"/>
      <c r="I6473"/>
      <c r="J6473"/>
      <c r="K6473"/>
      <c r="M6473"/>
      <c r="N6473"/>
      <c r="O6473"/>
      <c r="Q6473"/>
      <c r="R6473"/>
      <c r="S6473"/>
      <c r="U6473"/>
      <c r="V6473"/>
      <c r="W6473"/>
      <c r="Y6473"/>
      <c r="Z6473"/>
      <c r="AA6473"/>
      <c r="AC6473"/>
      <c r="AD6473"/>
      <c r="AE6473"/>
      <c r="AG6473"/>
      <c r="AH6473"/>
      <c r="AI6473"/>
      <c r="AK6473"/>
      <c r="AL6473"/>
      <c r="AM6473"/>
      <c r="AO6473"/>
      <c r="AP6473"/>
      <c r="AQ6473"/>
      <c r="AS6473"/>
      <c r="AT6473"/>
      <c r="AU6473"/>
      <c r="AW6473"/>
      <c r="AX6473"/>
      <c r="AY6473"/>
      <c r="BA6473"/>
      <c r="BB6473"/>
      <c r="BC6473"/>
      <c r="BE6473"/>
      <c r="BF6473"/>
      <c r="BG6473"/>
      <c r="BI6473"/>
      <c r="BJ6473"/>
      <c r="BK6473"/>
      <c r="BM6473"/>
      <c r="BN6473"/>
      <c r="BO6473"/>
    </row>
    <row r="6474" spans="1:67">
      <c r="A6474"/>
      <c r="B6474"/>
      <c r="C6474"/>
      <c r="E6474"/>
      <c r="F6474"/>
      <c r="G6474"/>
      <c r="I6474"/>
      <c r="J6474"/>
      <c r="K6474"/>
      <c r="M6474"/>
      <c r="N6474"/>
      <c r="O6474"/>
      <c r="Q6474"/>
      <c r="R6474"/>
      <c r="S6474"/>
      <c r="U6474"/>
      <c r="V6474"/>
      <c r="W6474"/>
      <c r="Y6474"/>
      <c r="Z6474"/>
      <c r="AA6474"/>
      <c r="AC6474"/>
      <c r="AD6474"/>
      <c r="AE6474"/>
      <c r="AG6474"/>
      <c r="AH6474"/>
      <c r="AI6474"/>
      <c r="AK6474"/>
      <c r="AL6474"/>
      <c r="AM6474"/>
      <c r="AO6474"/>
      <c r="AP6474"/>
      <c r="AQ6474"/>
      <c r="AS6474"/>
      <c r="AT6474"/>
      <c r="AU6474"/>
      <c r="AW6474"/>
      <c r="AX6474"/>
      <c r="AY6474"/>
      <c r="BA6474"/>
      <c r="BB6474"/>
      <c r="BC6474"/>
      <c r="BE6474"/>
      <c r="BF6474"/>
      <c r="BG6474"/>
      <c r="BI6474"/>
      <c r="BJ6474"/>
      <c r="BK6474"/>
      <c r="BM6474"/>
      <c r="BN6474"/>
      <c r="BO6474"/>
    </row>
    <row r="6475" spans="1:67">
      <c r="A6475"/>
      <c r="B6475"/>
      <c r="C6475"/>
      <c r="E6475"/>
      <c r="F6475"/>
      <c r="G6475"/>
      <c r="I6475"/>
      <c r="J6475"/>
      <c r="K6475"/>
      <c r="M6475"/>
      <c r="N6475"/>
      <c r="O6475"/>
      <c r="Q6475"/>
      <c r="R6475"/>
      <c r="S6475"/>
      <c r="U6475"/>
      <c r="V6475"/>
      <c r="W6475"/>
      <c r="Y6475"/>
      <c r="Z6475"/>
      <c r="AA6475"/>
      <c r="AC6475"/>
      <c r="AD6475"/>
      <c r="AE6475"/>
      <c r="AG6475"/>
      <c r="AH6475"/>
      <c r="AI6475"/>
      <c r="AK6475"/>
      <c r="AL6475"/>
      <c r="AM6475"/>
      <c r="AO6475"/>
      <c r="AP6475"/>
      <c r="AQ6475"/>
      <c r="AS6475"/>
      <c r="AT6475"/>
      <c r="AU6475"/>
      <c r="AW6475"/>
      <c r="AX6475"/>
      <c r="AY6475"/>
      <c r="BA6475"/>
      <c r="BB6475"/>
      <c r="BC6475"/>
      <c r="BE6475"/>
      <c r="BF6475"/>
      <c r="BG6475"/>
      <c r="BI6475"/>
      <c r="BJ6475"/>
      <c r="BK6475"/>
      <c r="BM6475"/>
      <c r="BN6475"/>
      <c r="BO6475"/>
    </row>
    <row r="6476" spans="1:67">
      <c r="A6476"/>
      <c r="B6476"/>
      <c r="C6476"/>
      <c r="E6476"/>
      <c r="F6476"/>
      <c r="G6476"/>
      <c r="I6476"/>
      <c r="J6476"/>
      <c r="K6476"/>
      <c r="M6476"/>
      <c r="N6476"/>
      <c r="O6476"/>
      <c r="Q6476"/>
      <c r="R6476"/>
      <c r="S6476"/>
      <c r="U6476"/>
      <c r="V6476"/>
      <c r="W6476"/>
      <c r="Y6476"/>
      <c r="Z6476"/>
      <c r="AA6476"/>
      <c r="AC6476"/>
      <c r="AD6476"/>
      <c r="AE6476"/>
      <c r="AG6476"/>
      <c r="AH6476"/>
      <c r="AI6476"/>
      <c r="AK6476"/>
      <c r="AL6476"/>
      <c r="AM6476"/>
      <c r="AO6476"/>
      <c r="AP6476"/>
      <c r="AQ6476"/>
      <c r="AS6476"/>
      <c r="AT6476"/>
      <c r="AU6476"/>
      <c r="AW6476"/>
      <c r="AX6476"/>
      <c r="AY6476"/>
      <c r="BA6476"/>
      <c r="BB6476"/>
      <c r="BC6476"/>
      <c r="BE6476"/>
      <c r="BF6476"/>
      <c r="BG6476"/>
      <c r="BI6476"/>
      <c r="BJ6476"/>
      <c r="BK6476"/>
      <c r="BM6476"/>
      <c r="BN6476"/>
      <c r="BO6476"/>
    </row>
    <row r="6477" spans="1:67">
      <c r="A6477"/>
      <c r="B6477"/>
      <c r="C6477"/>
      <c r="E6477"/>
      <c r="F6477"/>
      <c r="G6477"/>
      <c r="I6477"/>
      <c r="J6477"/>
      <c r="K6477"/>
      <c r="M6477"/>
      <c r="N6477"/>
      <c r="O6477"/>
      <c r="Q6477"/>
      <c r="R6477"/>
      <c r="S6477"/>
      <c r="U6477"/>
      <c r="V6477"/>
      <c r="W6477"/>
      <c r="Y6477"/>
      <c r="Z6477"/>
      <c r="AA6477"/>
      <c r="AC6477"/>
      <c r="AD6477"/>
      <c r="AE6477"/>
      <c r="AG6477"/>
      <c r="AH6477"/>
      <c r="AI6477"/>
      <c r="AK6477"/>
      <c r="AL6477"/>
      <c r="AM6477"/>
      <c r="AO6477"/>
      <c r="AP6477"/>
      <c r="AQ6477"/>
      <c r="AS6477"/>
      <c r="AT6477"/>
      <c r="AU6477"/>
      <c r="AW6477"/>
      <c r="AX6477"/>
      <c r="AY6477"/>
      <c r="BA6477"/>
      <c r="BB6477"/>
      <c r="BC6477"/>
      <c r="BE6477"/>
      <c r="BF6477"/>
      <c r="BG6477"/>
      <c r="BI6477"/>
      <c r="BJ6477"/>
      <c r="BK6477"/>
      <c r="BM6477"/>
      <c r="BN6477"/>
      <c r="BO6477"/>
    </row>
    <row r="6478" spans="1:67">
      <c r="A6478"/>
      <c r="B6478"/>
      <c r="C6478"/>
      <c r="E6478"/>
      <c r="F6478"/>
      <c r="G6478"/>
      <c r="I6478"/>
      <c r="J6478"/>
      <c r="K6478"/>
      <c r="M6478"/>
      <c r="N6478"/>
      <c r="O6478"/>
      <c r="Q6478"/>
      <c r="R6478"/>
      <c r="S6478"/>
      <c r="U6478"/>
      <c r="V6478"/>
      <c r="W6478"/>
      <c r="Y6478"/>
      <c r="Z6478"/>
      <c r="AA6478"/>
      <c r="AC6478"/>
      <c r="AD6478"/>
      <c r="AE6478"/>
      <c r="AG6478"/>
      <c r="AH6478"/>
      <c r="AI6478"/>
      <c r="AK6478"/>
      <c r="AL6478"/>
      <c r="AM6478"/>
      <c r="AO6478"/>
      <c r="AP6478"/>
      <c r="AQ6478"/>
      <c r="AS6478"/>
      <c r="AT6478"/>
      <c r="AU6478"/>
      <c r="AW6478"/>
      <c r="AX6478"/>
      <c r="AY6478"/>
      <c r="BA6478"/>
      <c r="BB6478"/>
      <c r="BC6478"/>
      <c r="BE6478"/>
      <c r="BF6478"/>
      <c r="BG6478"/>
      <c r="BI6478"/>
      <c r="BJ6478"/>
      <c r="BK6478"/>
      <c r="BM6478"/>
      <c r="BN6478"/>
      <c r="BO6478"/>
    </row>
    <row r="6479" spans="1:67">
      <c r="A6479"/>
      <c r="B6479"/>
      <c r="C6479"/>
      <c r="E6479"/>
      <c r="F6479"/>
      <c r="G6479"/>
      <c r="I6479"/>
      <c r="J6479"/>
      <c r="K6479"/>
      <c r="M6479"/>
      <c r="N6479"/>
      <c r="O6479"/>
      <c r="Q6479"/>
      <c r="R6479"/>
      <c r="S6479"/>
      <c r="U6479"/>
      <c r="V6479"/>
      <c r="W6479"/>
      <c r="Y6479"/>
      <c r="Z6479"/>
      <c r="AA6479"/>
      <c r="AC6479"/>
      <c r="AD6479"/>
      <c r="AE6479"/>
      <c r="AG6479"/>
      <c r="AH6479"/>
      <c r="AI6479"/>
      <c r="AK6479"/>
      <c r="AL6479"/>
      <c r="AM6479"/>
      <c r="AO6479"/>
      <c r="AP6479"/>
      <c r="AQ6479"/>
      <c r="AS6479"/>
      <c r="AT6479"/>
      <c r="AU6479"/>
      <c r="AW6479"/>
      <c r="AX6479"/>
      <c r="AY6479"/>
      <c r="BA6479"/>
      <c r="BB6479"/>
      <c r="BC6479"/>
      <c r="BE6479"/>
      <c r="BF6479"/>
      <c r="BG6479"/>
      <c r="BI6479"/>
      <c r="BJ6479"/>
      <c r="BK6479"/>
      <c r="BM6479"/>
      <c r="BN6479"/>
      <c r="BO6479"/>
    </row>
    <row r="6480" spans="1:67">
      <c r="A6480"/>
      <c r="B6480"/>
      <c r="C6480"/>
      <c r="E6480"/>
      <c r="F6480"/>
      <c r="G6480"/>
      <c r="I6480"/>
      <c r="J6480"/>
      <c r="K6480"/>
      <c r="M6480"/>
      <c r="N6480"/>
      <c r="O6480"/>
      <c r="Q6480"/>
      <c r="R6480"/>
      <c r="S6480"/>
      <c r="U6480"/>
      <c r="V6480"/>
      <c r="W6480"/>
      <c r="Y6480"/>
      <c r="Z6480"/>
      <c r="AA6480"/>
      <c r="AC6480"/>
      <c r="AD6480"/>
      <c r="AE6480"/>
      <c r="AG6480"/>
      <c r="AH6480"/>
      <c r="AI6480"/>
      <c r="AK6480"/>
      <c r="AL6480"/>
      <c r="AM6480"/>
      <c r="AO6480"/>
      <c r="AP6480"/>
      <c r="AQ6480"/>
      <c r="AS6480"/>
      <c r="AT6480"/>
      <c r="AU6480"/>
      <c r="AW6480"/>
      <c r="AX6480"/>
      <c r="AY6480"/>
      <c r="BA6480"/>
      <c r="BB6480"/>
      <c r="BC6480"/>
      <c r="BE6480"/>
      <c r="BF6480"/>
      <c r="BG6480"/>
      <c r="BI6480"/>
      <c r="BJ6480"/>
      <c r="BK6480"/>
      <c r="BM6480"/>
      <c r="BN6480"/>
      <c r="BO6480"/>
    </row>
    <row r="6481" spans="1:67">
      <c r="A6481"/>
      <c r="B6481"/>
      <c r="C6481"/>
      <c r="E6481"/>
      <c r="F6481"/>
      <c r="G6481"/>
      <c r="I6481"/>
      <c r="J6481"/>
      <c r="K6481"/>
      <c r="M6481"/>
      <c r="N6481"/>
      <c r="O6481"/>
      <c r="Q6481"/>
      <c r="R6481"/>
      <c r="S6481"/>
      <c r="U6481"/>
      <c r="V6481"/>
      <c r="W6481"/>
      <c r="Y6481"/>
      <c r="Z6481"/>
      <c r="AA6481"/>
      <c r="AC6481"/>
      <c r="AD6481"/>
      <c r="AE6481"/>
      <c r="AG6481"/>
      <c r="AH6481"/>
      <c r="AI6481"/>
      <c r="AK6481"/>
      <c r="AL6481"/>
      <c r="AM6481"/>
      <c r="AO6481"/>
      <c r="AP6481"/>
      <c r="AQ6481"/>
      <c r="AS6481"/>
      <c r="AT6481"/>
      <c r="AU6481"/>
      <c r="AW6481"/>
      <c r="AX6481"/>
      <c r="AY6481"/>
      <c r="BA6481"/>
      <c r="BB6481"/>
      <c r="BC6481"/>
      <c r="BE6481"/>
      <c r="BF6481"/>
      <c r="BG6481"/>
      <c r="BI6481"/>
      <c r="BJ6481"/>
      <c r="BK6481"/>
      <c r="BM6481"/>
      <c r="BN6481"/>
      <c r="BO6481"/>
    </row>
    <row r="6482" spans="1:67">
      <c r="A6482"/>
      <c r="B6482"/>
      <c r="C6482"/>
      <c r="E6482"/>
      <c r="F6482"/>
      <c r="G6482"/>
      <c r="I6482"/>
      <c r="J6482"/>
      <c r="K6482"/>
      <c r="M6482"/>
      <c r="N6482"/>
      <c r="O6482"/>
      <c r="Q6482"/>
      <c r="R6482"/>
      <c r="S6482"/>
      <c r="U6482"/>
      <c r="V6482"/>
      <c r="W6482"/>
      <c r="Y6482"/>
      <c r="Z6482"/>
      <c r="AA6482"/>
      <c r="AC6482"/>
      <c r="AD6482"/>
      <c r="AE6482"/>
      <c r="AG6482"/>
      <c r="AH6482"/>
      <c r="AI6482"/>
      <c r="AK6482"/>
      <c r="AL6482"/>
      <c r="AM6482"/>
      <c r="AO6482"/>
      <c r="AP6482"/>
      <c r="AQ6482"/>
      <c r="AS6482"/>
      <c r="AT6482"/>
      <c r="AU6482"/>
      <c r="AW6482"/>
      <c r="AX6482"/>
      <c r="AY6482"/>
      <c r="BA6482"/>
      <c r="BB6482"/>
      <c r="BC6482"/>
      <c r="BE6482"/>
      <c r="BF6482"/>
      <c r="BG6482"/>
      <c r="BI6482"/>
      <c r="BJ6482"/>
      <c r="BK6482"/>
      <c r="BM6482"/>
      <c r="BN6482"/>
      <c r="BO6482"/>
    </row>
    <row r="6483" spans="1:67">
      <c r="A6483"/>
      <c r="B6483"/>
      <c r="C6483"/>
      <c r="E6483"/>
      <c r="F6483"/>
      <c r="G6483"/>
      <c r="I6483"/>
      <c r="J6483"/>
      <c r="K6483"/>
      <c r="M6483"/>
      <c r="N6483"/>
      <c r="O6483"/>
      <c r="Q6483"/>
      <c r="R6483"/>
      <c r="S6483"/>
      <c r="U6483"/>
      <c r="V6483"/>
      <c r="W6483"/>
      <c r="Y6483"/>
      <c r="Z6483"/>
      <c r="AA6483"/>
      <c r="AC6483"/>
      <c r="AD6483"/>
      <c r="AE6483"/>
      <c r="AG6483"/>
      <c r="AH6483"/>
      <c r="AI6483"/>
      <c r="AK6483"/>
      <c r="AL6483"/>
      <c r="AM6483"/>
      <c r="AO6483"/>
      <c r="AP6483"/>
      <c r="AQ6483"/>
      <c r="AS6483"/>
      <c r="AT6483"/>
      <c r="AU6483"/>
      <c r="AW6483"/>
      <c r="AX6483"/>
      <c r="AY6483"/>
      <c r="BA6483"/>
      <c r="BB6483"/>
      <c r="BC6483"/>
      <c r="BE6483"/>
      <c r="BF6483"/>
      <c r="BG6483"/>
      <c r="BI6483"/>
      <c r="BJ6483"/>
      <c r="BK6483"/>
      <c r="BM6483"/>
      <c r="BN6483"/>
      <c r="BO6483"/>
    </row>
    <row r="6484" spans="1:67">
      <c r="A6484"/>
      <c r="B6484"/>
      <c r="C6484"/>
      <c r="E6484"/>
      <c r="F6484"/>
      <c r="G6484"/>
      <c r="I6484"/>
      <c r="J6484"/>
      <c r="K6484"/>
      <c r="M6484"/>
      <c r="N6484"/>
      <c r="O6484"/>
      <c r="Q6484"/>
      <c r="R6484"/>
      <c r="S6484"/>
      <c r="U6484"/>
      <c r="V6484"/>
      <c r="W6484"/>
      <c r="Y6484"/>
      <c r="Z6484"/>
      <c r="AA6484"/>
      <c r="AC6484"/>
      <c r="AD6484"/>
      <c r="AE6484"/>
      <c r="AG6484"/>
      <c r="AH6484"/>
      <c r="AI6484"/>
      <c r="AK6484"/>
      <c r="AL6484"/>
      <c r="AM6484"/>
      <c r="AO6484"/>
      <c r="AP6484"/>
      <c r="AQ6484"/>
      <c r="AS6484"/>
      <c r="AT6484"/>
      <c r="AU6484"/>
      <c r="AW6484"/>
      <c r="AX6484"/>
      <c r="AY6484"/>
      <c r="BA6484"/>
      <c r="BB6484"/>
      <c r="BC6484"/>
      <c r="BE6484"/>
      <c r="BF6484"/>
      <c r="BG6484"/>
      <c r="BI6484"/>
      <c r="BJ6484"/>
      <c r="BK6484"/>
      <c r="BM6484"/>
      <c r="BN6484"/>
      <c r="BO6484"/>
    </row>
    <row r="6485" spans="1:67">
      <c r="A6485"/>
      <c r="B6485"/>
      <c r="C6485"/>
      <c r="E6485"/>
      <c r="F6485"/>
      <c r="G6485"/>
      <c r="I6485"/>
      <c r="J6485"/>
      <c r="K6485"/>
      <c r="M6485"/>
      <c r="N6485"/>
      <c r="O6485"/>
      <c r="Q6485"/>
      <c r="R6485"/>
      <c r="S6485"/>
      <c r="U6485"/>
      <c r="V6485"/>
      <c r="W6485"/>
      <c r="Y6485"/>
      <c r="Z6485"/>
      <c r="AA6485"/>
      <c r="AC6485"/>
      <c r="AD6485"/>
      <c r="AE6485"/>
      <c r="AG6485"/>
      <c r="AH6485"/>
      <c r="AI6485"/>
      <c r="AK6485"/>
      <c r="AL6485"/>
      <c r="AM6485"/>
      <c r="AO6485"/>
      <c r="AP6485"/>
      <c r="AQ6485"/>
      <c r="AS6485"/>
      <c r="AT6485"/>
      <c r="AU6485"/>
      <c r="AW6485"/>
      <c r="AX6485"/>
      <c r="AY6485"/>
      <c r="BA6485"/>
      <c r="BB6485"/>
      <c r="BC6485"/>
      <c r="BE6485"/>
      <c r="BF6485"/>
      <c r="BG6485"/>
      <c r="BI6485"/>
      <c r="BJ6485"/>
      <c r="BK6485"/>
      <c r="BM6485"/>
      <c r="BN6485"/>
      <c r="BO6485"/>
    </row>
    <row r="6486" spans="1:67">
      <c r="A6486"/>
      <c r="B6486"/>
      <c r="C6486"/>
      <c r="E6486"/>
      <c r="F6486"/>
      <c r="G6486"/>
      <c r="I6486"/>
      <c r="J6486"/>
      <c r="K6486"/>
      <c r="M6486"/>
      <c r="N6486"/>
      <c r="O6486"/>
      <c r="Q6486"/>
      <c r="R6486"/>
      <c r="S6486"/>
      <c r="U6486"/>
      <c r="V6486"/>
      <c r="W6486"/>
      <c r="Y6486"/>
      <c r="Z6486"/>
      <c r="AA6486"/>
      <c r="AC6486"/>
      <c r="AD6486"/>
      <c r="AE6486"/>
      <c r="AG6486"/>
      <c r="AH6486"/>
      <c r="AI6486"/>
      <c r="AK6486"/>
      <c r="AL6486"/>
      <c r="AM6486"/>
      <c r="AO6486"/>
      <c r="AP6486"/>
      <c r="AQ6486"/>
      <c r="AS6486"/>
      <c r="AT6486"/>
      <c r="AU6486"/>
      <c r="AW6486"/>
      <c r="AX6486"/>
      <c r="AY6486"/>
      <c r="BA6486"/>
      <c r="BB6486"/>
      <c r="BC6486"/>
      <c r="BE6486"/>
      <c r="BF6486"/>
      <c r="BG6486"/>
      <c r="BI6486"/>
      <c r="BJ6486"/>
      <c r="BK6486"/>
      <c r="BM6486"/>
      <c r="BN6486"/>
      <c r="BO6486"/>
    </row>
    <row r="6487" spans="1:67">
      <c r="A6487"/>
      <c r="B6487"/>
      <c r="C6487"/>
      <c r="E6487"/>
      <c r="F6487"/>
      <c r="G6487"/>
      <c r="I6487"/>
      <c r="J6487"/>
      <c r="K6487"/>
      <c r="M6487"/>
      <c r="N6487"/>
      <c r="O6487"/>
      <c r="Q6487"/>
      <c r="R6487"/>
      <c r="S6487"/>
      <c r="U6487"/>
      <c r="V6487"/>
      <c r="W6487"/>
      <c r="Y6487"/>
      <c r="Z6487"/>
      <c r="AA6487"/>
      <c r="AC6487"/>
      <c r="AD6487"/>
      <c r="AE6487"/>
      <c r="AG6487"/>
      <c r="AH6487"/>
      <c r="AI6487"/>
      <c r="AK6487"/>
      <c r="AL6487"/>
      <c r="AM6487"/>
      <c r="AO6487"/>
      <c r="AP6487"/>
      <c r="AQ6487"/>
      <c r="AS6487"/>
      <c r="AT6487"/>
      <c r="AU6487"/>
      <c r="AW6487"/>
      <c r="AX6487"/>
      <c r="AY6487"/>
      <c r="BA6487"/>
      <c r="BB6487"/>
      <c r="BC6487"/>
      <c r="BE6487"/>
      <c r="BF6487"/>
      <c r="BG6487"/>
      <c r="BI6487"/>
      <c r="BJ6487"/>
      <c r="BK6487"/>
      <c r="BM6487"/>
      <c r="BN6487"/>
      <c r="BO6487"/>
    </row>
    <row r="6488" spans="1:67">
      <c r="A6488"/>
      <c r="B6488"/>
      <c r="C6488"/>
      <c r="E6488"/>
      <c r="F6488"/>
      <c r="G6488"/>
      <c r="I6488"/>
      <c r="J6488"/>
      <c r="K6488"/>
      <c r="M6488"/>
      <c r="N6488"/>
      <c r="O6488"/>
      <c r="Q6488"/>
      <c r="R6488"/>
      <c r="S6488"/>
      <c r="U6488"/>
      <c r="V6488"/>
      <c r="W6488"/>
      <c r="Y6488"/>
      <c r="Z6488"/>
      <c r="AA6488"/>
      <c r="AC6488"/>
      <c r="AD6488"/>
      <c r="AE6488"/>
      <c r="AG6488"/>
      <c r="AH6488"/>
      <c r="AI6488"/>
      <c r="AK6488"/>
      <c r="AL6488"/>
      <c r="AM6488"/>
      <c r="AO6488"/>
      <c r="AP6488"/>
      <c r="AQ6488"/>
      <c r="AS6488"/>
      <c r="AT6488"/>
      <c r="AU6488"/>
      <c r="AW6488"/>
      <c r="AX6488"/>
      <c r="AY6488"/>
      <c r="BA6488"/>
      <c r="BB6488"/>
      <c r="BC6488"/>
      <c r="BE6488"/>
      <c r="BF6488"/>
      <c r="BG6488"/>
      <c r="BI6488"/>
      <c r="BJ6488"/>
      <c r="BK6488"/>
      <c r="BM6488"/>
      <c r="BN6488"/>
      <c r="BO6488"/>
    </row>
    <row r="6489" spans="1:67">
      <c r="A6489"/>
      <c r="B6489"/>
      <c r="C6489"/>
      <c r="E6489"/>
      <c r="F6489"/>
      <c r="G6489"/>
      <c r="I6489"/>
      <c r="J6489"/>
      <c r="K6489"/>
      <c r="M6489"/>
      <c r="N6489"/>
      <c r="O6489"/>
      <c r="Q6489"/>
      <c r="R6489"/>
      <c r="S6489"/>
      <c r="U6489"/>
      <c r="V6489"/>
      <c r="W6489"/>
      <c r="Y6489"/>
      <c r="Z6489"/>
      <c r="AA6489"/>
      <c r="AC6489"/>
      <c r="AD6489"/>
      <c r="AE6489"/>
      <c r="AG6489"/>
      <c r="AH6489"/>
      <c r="AI6489"/>
      <c r="AK6489"/>
      <c r="AL6489"/>
      <c r="AM6489"/>
      <c r="AO6489"/>
      <c r="AP6489"/>
      <c r="AQ6489"/>
      <c r="AS6489"/>
      <c r="AT6489"/>
      <c r="AU6489"/>
      <c r="AW6489"/>
      <c r="AX6489"/>
      <c r="AY6489"/>
      <c r="BA6489"/>
      <c r="BB6489"/>
      <c r="BC6489"/>
      <c r="BE6489"/>
      <c r="BF6489"/>
      <c r="BG6489"/>
      <c r="BI6489"/>
      <c r="BJ6489"/>
      <c r="BK6489"/>
      <c r="BM6489"/>
      <c r="BN6489"/>
      <c r="BO6489"/>
    </row>
    <row r="6490" spans="1:67">
      <c r="A6490"/>
      <c r="B6490"/>
      <c r="C6490"/>
      <c r="E6490"/>
      <c r="F6490"/>
      <c r="G6490"/>
      <c r="I6490"/>
      <c r="J6490"/>
      <c r="K6490"/>
      <c r="M6490"/>
      <c r="N6490"/>
      <c r="O6490"/>
      <c r="Q6490"/>
      <c r="R6490"/>
      <c r="S6490"/>
      <c r="U6490"/>
      <c r="V6490"/>
      <c r="W6490"/>
      <c r="Y6490"/>
      <c r="Z6490"/>
      <c r="AA6490"/>
      <c r="AC6490"/>
      <c r="AD6490"/>
      <c r="AE6490"/>
      <c r="AG6490"/>
      <c r="AH6490"/>
      <c r="AI6490"/>
      <c r="AK6490"/>
      <c r="AL6490"/>
      <c r="AM6490"/>
      <c r="AO6490"/>
      <c r="AP6490"/>
      <c r="AQ6490"/>
      <c r="AS6490"/>
      <c r="AT6490"/>
      <c r="AU6490"/>
      <c r="AW6490"/>
      <c r="AX6490"/>
      <c r="AY6490"/>
      <c r="BA6490"/>
      <c r="BB6490"/>
      <c r="BC6490"/>
      <c r="BE6490"/>
      <c r="BF6490"/>
      <c r="BG6490"/>
      <c r="BI6490"/>
      <c r="BJ6490"/>
      <c r="BK6490"/>
      <c r="BM6490"/>
      <c r="BN6490"/>
      <c r="BO6490"/>
    </row>
    <row r="6491" spans="1:67">
      <c r="A6491"/>
      <c r="B6491"/>
      <c r="C6491"/>
      <c r="E6491"/>
      <c r="F6491"/>
      <c r="G6491"/>
      <c r="I6491"/>
      <c r="J6491"/>
      <c r="K6491"/>
      <c r="M6491"/>
      <c r="N6491"/>
      <c r="O6491"/>
      <c r="Q6491"/>
      <c r="R6491"/>
      <c r="S6491"/>
      <c r="U6491"/>
      <c r="V6491"/>
      <c r="W6491"/>
      <c r="Y6491"/>
      <c r="Z6491"/>
      <c r="AA6491"/>
      <c r="AC6491"/>
      <c r="AD6491"/>
      <c r="AE6491"/>
      <c r="AG6491"/>
      <c r="AH6491"/>
      <c r="AI6491"/>
      <c r="AK6491"/>
      <c r="AL6491"/>
      <c r="AM6491"/>
      <c r="AO6491"/>
      <c r="AP6491"/>
      <c r="AQ6491"/>
      <c r="AS6491"/>
      <c r="AT6491"/>
      <c r="AU6491"/>
      <c r="AW6491"/>
      <c r="AX6491"/>
      <c r="AY6491"/>
      <c r="BA6491"/>
      <c r="BB6491"/>
      <c r="BC6491"/>
      <c r="BE6491"/>
      <c r="BF6491"/>
      <c r="BG6491"/>
      <c r="BI6491"/>
      <c r="BJ6491"/>
      <c r="BK6491"/>
      <c r="BM6491"/>
      <c r="BN6491"/>
      <c r="BO6491"/>
    </row>
    <row r="6492" spans="1:67">
      <c r="A6492"/>
      <c r="B6492"/>
      <c r="C6492"/>
      <c r="E6492"/>
      <c r="F6492"/>
      <c r="G6492"/>
      <c r="I6492"/>
      <c r="J6492"/>
      <c r="K6492"/>
      <c r="M6492"/>
      <c r="N6492"/>
      <c r="O6492"/>
      <c r="Q6492"/>
      <c r="R6492"/>
      <c r="S6492"/>
      <c r="U6492"/>
      <c r="V6492"/>
      <c r="W6492"/>
      <c r="Y6492"/>
      <c r="Z6492"/>
      <c r="AA6492"/>
      <c r="AC6492"/>
      <c r="AD6492"/>
      <c r="AE6492"/>
      <c r="AG6492"/>
      <c r="AH6492"/>
      <c r="AI6492"/>
      <c r="AK6492"/>
      <c r="AL6492"/>
      <c r="AM6492"/>
      <c r="AO6492"/>
      <c r="AP6492"/>
      <c r="AQ6492"/>
      <c r="AS6492"/>
      <c r="AT6492"/>
      <c r="AU6492"/>
      <c r="AW6492"/>
      <c r="AX6492"/>
      <c r="AY6492"/>
      <c r="BA6492"/>
      <c r="BB6492"/>
      <c r="BC6492"/>
      <c r="BE6492"/>
      <c r="BF6492"/>
      <c r="BG6492"/>
      <c r="BI6492"/>
      <c r="BJ6492"/>
      <c r="BK6492"/>
      <c r="BM6492"/>
      <c r="BN6492"/>
      <c r="BO6492"/>
    </row>
    <row r="6493" spans="1:67">
      <c r="A6493"/>
      <c r="B6493"/>
      <c r="C6493"/>
      <c r="E6493"/>
      <c r="F6493"/>
      <c r="G6493"/>
      <c r="I6493"/>
      <c r="J6493"/>
      <c r="K6493"/>
      <c r="M6493"/>
      <c r="N6493"/>
      <c r="O6493"/>
      <c r="Q6493"/>
      <c r="R6493"/>
      <c r="S6493"/>
      <c r="U6493"/>
      <c r="V6493"/>
      <c r="W6493"/>
      <c r="Y6493"/>
      <c r="Z6493"/>
      <c r="AA6493"/>
      <c r="AC6493"/>
      <c r="AD6493"/>
      <c r="AE6493"/>
      <c r="AG6493"/>
      <c r="AH6493"/>
      <c r="AI6493"/>
      <c r="AK6493"/>
      <c r="AL6493"/>
      <c r="AM6493"/>
      <c r="AO6493"/>
      <c r="AP6493"/>
      <c r="AQ6493"/>
      <c r="AS6493"/>
      <c r="AT6493"/>
      <c r="AU6493"/>
      <c r="AW6493"/>
      <c r="AX6493"/>
      <c r="AY6493"/>
      <c r="BA6493"/>
      <c r="BB6493"/>
      <c r="BC6493"/>
      <c r="BE6493"/>
      <c r="BF6493"/>
      <c r="BG6493"/>
      <c r="BI6493"/>
      <c r="BJ6493"/>
      <c r="BK6493"/>
      <c r="BM6493"/>
      <c r="BN6493"/>
      <c r="BO6493"/>
    </row>
    <row r="6494" spans="1:67">
      <c r="A6494"/>
      <c r="B6494"/>
      <c r="C6494"/>
      <c r="E6494"/>
      <c r="F6494"/>
      <c r="G6494"/>
      <c r="I6494"/>
      <c r="J6494"/>
      <c r="K6494"/>
      <c r="M6494"/>
      <c r="N6494"/>
      <c r="O6494"/>
      <c r="Q6494"/>
      <c r="R6494"/>
      <c r="S6494"/>
      <c r="U6494"/>
      <c r="V6494"/>
      <c r="W6494"/>
      <c r="Y6494"/>
      <c r="Z6494"/>
      <c r="AA6494"/>
      <c r="AC6494"/>
      <c r="AD6494"/>
      <c r="AE6494"/>
      <c r="AG6494"/>
      <c r="AH6494"/>
      <c r="AI6494"/>
      <c r="AK6494"/>
      <c r="AL6494"/>
      <c r="AM6494"/>
      <c r="AO6494"/>
      <c r="AP6494"/>
      <c r="AQ6494"/>
      <c r="AS6494"/>
      <c r="AT6494"/>
      <c r="AU6494"/>
      <c r="AW6494"/>
      <c r="AX6494"/>
      <c r="AY6494"/>
      <c r="BA6494"/>
      <c r="BB6494"/>
      <c r="BC6494"/>
      <c r="BE6494"/>
      <c r="BF6494"/>
      <c r="BG6494"/>
      <c r="BI6494"/>
      <c r="BJ6494"/>
      <c r="BK6494"/>
      <c r="BM6494"/>
      <c r="BN6494"/>
      <c r="BO6494"/>
    </row>
    <row r="6495" spans="1:67">
      <c r="A6495"/>
      <c r="B6495"/>
      <c r="C6495"/>
      <c r="E6495"/>
      <c r="F6495"/>
      <c r="G6495"/>
      <c r="I6495"/>
      <c r="J6495"/>
      <c r="K6495"/>
      <c r="M6495"/>
      <c r="N6495"/>
      <c r="O6495"/>
      <c r="Q6495"/>
      <c r="R6495"/>
      <c r="S6495"/>
      <c r="U6495"/>
      <c r="V6495"/>
      <c r="W6495"/>
      <c r="Y6495"/>
      <c r="Z6495"/>
      <c r="AA6495"/>
      <c r="AC6495"/>
      <c r="AD6495"/>
      <c r="AE6495"/>
      <c r="AG6495"/>
      <c r="AH6495"/>
      <c r="AI6495"/>
      <c r="AK6495"/>
      <c r="AL6495"/>
      <c r="AM6495"/>
      <c r="AO6495"/>
      <c r="AP6495"/>
      <c r="AQ6495"/>
      <c r="AS6495"/>
      <c r="AT6495"/>
      <c r="AU6495"/>
      <c r="AW6495"/>
      <c r="AX6495"/>
      <c r="AY6495"/>
      <c r="BA6495"/>
      <c r="BB6495"/>
      <c r="BC6495"/>
      <c r="BE6495"/>
      <c r="BF6495"/>
      <c r="BG6495"/>
      <c r="BI6495"/>
      <c r="BJ6495"/>
      <c r="BK6495"/>
      <c r="BM6495"/>
      <c r="BN6495"/>
      <c r="BO6495"/>
    </row>
    <row r="6496" spans="1:67">
      <c r="A6496"/>
      <c r="B6496"/>
      <c r="C6496"/>
      <c r="E6496"/>
      <c r="F6496"/>
      <c r="G6496"/>
      <c r="I6496"/>
      <c r="J6496"/>
      <c r="K6496"/>
      <c r="M6496"/>
      <c r="N6496"/>
      <c r="O6496"/>
      <c r="Q6496"/>
      <c r="R6496"/>
      <c r="S6496"/>
      <c r="U6496"/>
      <c r="V6496"/>
      <c r="W6496"/>
      <c r="Y6496"/>
      <c r="Z6496"/>
      <c r="AA6496"/>
      <c r="AC6496"/>
      <c r="AD6496"/>
      <c r="AE6496"/>
      <c r="AG6496"/>
      <c r="AH6496"/>
      <c r="AI6496"/>
      <c r="AK6496"/>
      <c r="AL6496"/>
      <c r="AM6496"/>
      <c r="AO6496"/>
      <c r="AP6496"/>
      <c r="AQ6496"/>
      <c r="AS6496"/>
      <c r="AT6496"/>
      <c r="AU6496"/>
      <c r="AW6496"/>
      <c r="AX6496"/>
      <c r="AY6496"/>
      <c r="BA6496"/>
      <c r="BB6496"/>
      <c r="BC6496"/>
      <c r="BE6496"/>
      <c r="BF6496"/>
      <c r="BG6496"/>
      <c r="BI6496"/>
      <c r="BJ6496"/>
      <c r="BK6496"/>
      <c r="BM6496"/>
      <c r="BN6496"/>
      <c r="BO6496"/>
    </row>
    <row r="6497" spans="1:67">
      <c r="A6497"/>
      <c r="B6497"/>
      <c r="C6497"/>
      <c r="E6497"/>
      <c r="F6497"/>
      <c r="G6497"/>
      <c r="I6497"/>
      <c r="J6497"/>
      <c r="K6497"/>
      <c r="M6497"/>
      <c r="N6497"/>
      <c r="O6497"/>
      <c r="Q6497"/>
      <c r="R6497"/>
      <c r="S6497"/>
      <c r="U6497"/>
      <c r="V6497"/>
      <c r="W6497"/>
      <c r="Y6497"/>
      <c r="Z6497"/>
      <c r="AA6497"/>
      <c r="AC6497"/>
      <c r="AD6497"/>
      <c r="AE6497"/>
      <c r="AG6497"/>
      <c r="AH6497"/>
      <c r="AI6497"/>
      <c r="AK6497"/>
      <c r="AL6497"/>
      <c r="AM6497"/>
      <c r="AO6497"/>
      <c r="AP6497"/>
      <c r="AQ6497"/>
      <c r="AS6497"/>
      <c r="AT6497"/>
      <c r="AU6497"/>
      <c r="AW6497"/>
      <c r="AX6497"/>
      <c r="AY6497"/>
      <c r="BA6497"/>
      <c r="BB6497"/>
      <c r="BC6497"/>
      <c r="BE6497"/>
      <c r="BF6497"/>
      <c r="BG6497"/>
      <c r="BI6497"/>
      <c r="BJ6497"/>
      <c r="BK6497"/>
      <c r="BM6497"/>
      <c r="BN6497"/>
      <c r="BO6497"/>
    </row>
    <row r="6498" spans="1:67">
      <c r="A6498"/>
      <c r="B6498"/>
      <c r="C6498"/>
      <c r="E6498"/>
      <c r="F6498"/>
      <c r="G6498"/>
      <c r="I6498"/>
      <c r="J6498"/>
      <c r="K6498"/>
      <c r="M6498"/>
      <c r="N6498"/>
      <c r="O6498"/>
      <c r="Q6498"/>
      <c r="R6498"/>
      <c r="S6498"/>
      <c r="U6498"/>
      <c r="V6498"/>
      <c r="W6498"/>
      <c r="Y6498"/>
      <c r="Z6498"/>
      <c r="AA6498"/>
      <c r="AC6498"/>
      <c r="AD6498"/>
      <c r="AE6498"/>
      <c r="AG6498"/>
      <c r="AH6498"/>
      <c r="AI6498"/>
      <c r="AK6498"/>
      <c r="AL6498"/>
      <c r="AM6498"/>
      <c r="AO6498"/>
      <c r="AP6498"/>
      <c r="AQ6498"/>
      <c r="AS6498"/>
      <c r="AT6498"/>
      <c r="AU6498"/>
      <c r="AW6498"/>
      <c r="AX6498"/>
      <c r="AY6498"/>
      <c r="BA6498"/>
      <c r="BB6498"/>
      <c r="BC6498"/>
      <c r="BE6498"/>
      <c r="BF6498"/>
      <c r="BG6498"/>
      <c r="BI6498"/>
      <c r="BJ6498"/>
      <c r="BK6498"/>
      <c r="BM6498"/>
      <c r="BN6498"/>
      <c r="BO6498"/>
    </row>
    <row r="6499" spans="1:67">
      <c r="A6499"/>
      <c r="B6499"/>
      <c r="C6499"/>
      <c r="E6499"/>
      <c r="F6499"/>
      <c r="G6499"/>
      <c r="I6499"/>
      <c r="J6499"/>
      <c r="K6499"/>
      <c r="M6499"/>
      <c r="N6499"/>
      <c r="O6499"/>
      <c r="Q6499"/>
      <c r="R6499"/>
      <c r="S6499"/>
      <c r="U6499"/>
      <c r="V6499"/>
      <c r="W6499"/>
      <c r="Y6499"/>
      <c r="Z6499"/>
      <c r="AA6499"/>
      <c r="AC6499"/>
      <c r="AD6499"/>
      <c r="AE6499"/>
      <c r="AG6499"/>
      <c r="AH6499"/>
      <c r="AI6499"/>
      <c r="AK6499"/>
      <c r="AL6499"/>
      <c r="AM6499"/>
      <c r="AO6499"/>
      <c r="AP6499"/>
      <c r="AQ6499"/>
      <c r="AS6499"/>
      <c r="AT6499"/>
      <c r="AU6499"/>
      <c r="AW6499"/>
      <c r="AX6499"/>
      <c r="AY6499"/>
      <c r="BA6499"/>
      <c r="BB6499"/>
      <c r="BC6499"/>
      <c r="BE6499"/>
      <c r="BF6499"/>
      <c r="BG6499"/>
      <c r="BI6499"/>
      <c r="BJ6499"/>
      <c r="BK6499"/>
      <c r="BM6499"/>
      <c r="BN6499"/>
      <c r="BO6499"/>
    </row>
    <row r="6500" spans="1:67">
      <c r="A6500"/>
      <c r="B6500"/>
      <c r="C6500"/>
      <c r="E6500"/>
      <c r="F6500"/>
      <c r="G6500"/>
      <c r="I6500"/>
      <c r="J6500"/>
      <c r="K6500"/>
      <c r="M6500"/>
      <c r="N6500"/>
      <c r="O6500"/>
      <c r="Q6500"/>
      <c r="R6500"/>
      <c r="S6500"/>
      <c r="U6500"/>
      <c r="V6500"/>
      <c r="W6500"/>
      <c r="Y6500"/>
      <c r="Z6500"/>
      <c r="AA6500"/>
      <c r="AC6500"/>
      <c r="AD6500"/>
      <c r="AE6500"/>
      <c r="AG6500"/>
      <c r="AH6500"/>
      <c r="AI6500"/>
      <c r="AK6500"/>
      <c r="AL6500"/>
      <c r="AM6500"/>
      <c r="AO6500"/>
      <c r="AP6500"/>
      <c r="AQ6500"/>
      <c r="AS6500"/>
      <c r="AT6500"/>
      <c r="AU6500"/>
      <c r="AW6500"/>
      <c r="AX6500"/>
      <c r="AY6500"/>
      <c r="BA6500"/>
      <c r="BB6500"/>
      <c r="BC6500"/>
      <c r="BE6500"/>
      <c r="BF6500"/>
      <c r="BG6500"/>
      <c r="BI6500"/>
      <c r="BJ6500"/>
      <c r="BK6500"/>
      <c r="BM6500"/>
      <c r="BN6500"/>
      <c r="BO6500"/>
    </row>
    <row r="6501" spans="1:67">
      <c r="A6501"/>
      <c r="B6501"/>
      <c r="C6501"/>
      <c r="E6501"/>
      <c r="F6501"/>
      <c r="G6501"/>
      <c r="I6501"/>
      <c r="J6501"/>
      <c r="K6501"/>
      <c r="M6501"/>
      <c r="N6501"/>
      <c r="O6501"/>
      <c r="Q6501"/>
      <c r="R6501"/>
      <c r="S6501"/>
      <c r="U6501"/>
      <c r="V6501"/>
      <c r="W6501"/>
      <c r="Y6501"/>
      <c r="Z6501"/>
      <c r="AA6501"/>
      <c r="AC6501"/>
      <c r="AD6501"/>
      <c r="AE6501"/>
      <c r="AG6501"/>
      <c r="AH6501"/>
      <c r="AI6501"/>
      <c r="AK6501"/>
      <c r="AL6501"/>
      <c r="AM6501"/>
      <c r="AO6501"/>
      <c r="AP6501"/>
      <c r="AQ6501"/>
      <c r="AS6501"/>
      <c r="AT6501"/>
      <c r="AU6501"/>
      <c r="AW6501"/>
      <c r="AX6501"/>
      <c r="AY6501"/>
      <c r="BA6501"/>
      <c r="BB6501"/>
      <c r="BC6501"/>
      <c r="BE6501"/>
      <c r="BF6501"/>
      <c r="BG6501"/>
      <c r="BI6501"/>
      <c r="BJ6501"/>
      <c r="BK6501"/>
      <c r="BM6501"/>
      <c r="BN6501"/>
      <c r="BO6501"/>
    </row>
    <row r="6502" spans="1:67">
      <c r="A6502"/>
      <c r="B6502"/>
      <c r="C6502"/>
      <c r="E6502"/>
      <c r="F6502"/>
      <c r="G6502"/>
      <c r="I6502"/>
      <c r="J6502"/>
      <c r="K6502"/>
      <c r="M6502"/>
      <c r="N6502"/>
      <c r="O6502"/>
      <c r="Q6502"/>
      <c r="R6502"/>
      <c r="S6502"/>
      <c r="U6502"/>
      <c r="V6502"/>
      <c r="W6502"/>
      <c r="Y6502"/>
      <c r="Z6502"/>
      <c r="AA6502"/>
      <c r="AC6502"/>
      <c r="AD6502"/>
      <c r="AE6502"/>
      <c r="AG6502"/>
      <c r="AH6502"/>
      <c r="AI6502"/>
      <c r="AK6502"/>
      <c r="AL6502"/>
      <c r="AM6502"/>
      <c r="AO6502"/>
      <c r="AP6502"/>
      <c r="AQ6502"/>
      <c r="AS6502"/>
      <c r="AT6502"/>
      <c r="AU6502"/>
      <c r="AW6502"/>
      <c r="AX6502"/>
      <c r="AY6502"/>
      <c r="BA6502"/>
      <c r="BB6502"/>
      <c r="BC6502"/>
      <c r="BE6502"/>
      <c r="BF6502"/>
      <c r="BG6502"/>
      <c r="BI6502"/>
      <c r="BJ6502"/>
      <c r="BK6502"/>
      <c r="BM6502"/>
      <c r="BN6502"/>
      <c r="BO6502"/>
    </row>
    <row r="6503" spans="1:67">
      <c r="A6503"/>
      <c r="B6503"/>
      <c r="C6503"/>
      <c r="E6503"/>
      <c r="F6503"/>
      <c r="G6503"/>
      <c r="I6503"/>
      <c r="J6503"/>
      <c r="K6503"/>
      <c r="M6503"/>
      <c r="N6503"/>
      <c r="O6503"/>
      <c r="Q6503"/>
      <c r="R6503"/>
      <c r="S6503"/>
      <c r="U6503"/>
      <c r="V6503"/>
      <c r="W6503"/>
      <c r="Y6503"/>
      <c r="Z6503"/>
      <c r="AA6503"/>
      <c r="AC6503"/>
      <c r="AD6503"/>
      <c r="AE6503"/>
      <c r="AG6503"/>
      <c r="AH6503"/>
      <c r="AI6503"/>
      <c r="AK6503"/>
      <c r="AL6503"/>
      <c r="AM6503"/>
      <c r="AO6503"/>
      <c r="AP6503"/>
      <c r="AQ6503"/>
      <c r="AS6503"/>
      <c r="AT6503"/>
      <c r="AU6503"/>
      <c r="AW6503"/>
      <c r="AX6503"/>
      <c r="AY6503"/>
      <c r="BA6503"/>
      <c r="BB6503"/>
      <c r="BC6503"/>
      <c r="BE6503"/>
      <c r="BF6503"/>
      <c r="BG6503"/>
      <c r="BI6503"/>
      <c r="BJ6503"/>
      <c r="BK6503"/>
      <c r="BM6503"/>
      <c r="BN6503"/>
      <c r="BO6503"/>
    </row>
    <row r="6504" spans="1:67">
      <c r="A6504"/>
      <c r="B6504"/>
      <c r="C6504"/>
      <c r="E6504"/>
      <c r="F6504"/>
      <c r="G6504"/>
      <c r="I6504"/>
      <c r="J6504"/>
      <c r="K6504"/>
      <c r="M6504"/>
      <c r="N6504"/>
      <c r="O6504"/>
      <c r="Q6504"/>
      <c r="R6504"/>
      <c r="S6504"/>
      <c r="U6504"/>
      <c r="V6504"/>
      <c r="W6504"/>
      <c r="Y6504"/>
      <c r="Z6504"/>
      <c r="AA6504"/>
      <c r="AC6504"/>
      <c r="AD6504"/>
      <c r="AE6504"/>
      <c r="AG6504"/>
      <c r="AH6504"/>
      <c r="AI6504"/>
      <c r="AK6504"/>
      <c r="AL6504"/>
      <c r="AM6504"/>
      <c r="AO6504"/>
      <c r="AP6504"/>
      <c r="AQ6504"/>
      <c r="AS6504"/>
      <c r="AT6504"/>
      <c r="AU6504"/>
      <c r="AW6504"/>
      <c r="AX6504"/>
      <c r="AY6504"/>
      <c r="BA6504"/>
      <c r="BB6504"/>
      <c r="BC6504"/>
      <c r="BE6504"/>
      <c r="BF6504"/>
      <c r="BG6504"/>
      <c r="BI6504"/>
      <c r="BJ6504"/>
      <c r="BK6504"/>
      <c r="BM6504"/>
      <c r="BN6504"/>
      <c r="BO6504"/>
    </row>
    <row r="6505" spans="1:67">
      <c r="A6505"/>
      <c r="B6505"/>
      <c r="C6505"/>
      <c r="E6505"/>
      <c r="F6505"/>
      <c r="G6505"/>
      <c r="I6505"/>
      <c r="J6505"/>
      <c r="K6505"/>
      <c r="M6505"/>
      <c r="N6505"/>
      <c r="O6505"/>
      <c r="Q6505"/>
      <c r="R6505"/>
      <c r="S6505"/>
      <c r="U6505"/>
      <c r="V6505"/>
      <c r="W6505"/>
      <c r="Y6505"/>
      <c r="Z6505"/>
      <c r="AA6505"/>
      <c r="AC6505"/>
      <c r="AD6505"/>
      <c r="AE6505"/>
      <c r="AG6505"/>
      <c r="AH6505"/>
      <c r="AI6505"/>
      <c r="AK6505"/>
      <c r="AL6505"/>
      <c r="AM6505"/>
      <c r="AO6505"/>
      <c r="AP6505"/>
      <c r="AQ6505"/>
      <c r="AS6505"/>
      <c r="AT6505"/>
      <c r="AU6505"/>
      <c r="AW6505"/>
      <c r="AX6505"/>
      <c r="AY6505"/>
      <c r="BA6505"/>
      <c r="BB6505"/>
      <c r="BC6505"/>
      <c r="BE6505"/>
      <c r="BF6505"/>
      <c r="BG6505"/>
      <c r="BI6505"/>
      <c r="BJ6505"/>
      <c r="BK6505"/>
      <c r="BM6505"/>
      <c r="BN6505"/>
      <c r="BO6505"/>
    </row>
    <row r="6506" spans="1:67">
      <c r="A6506"/>
      <c r="B6506"/>
      <c r="C6506"/>
      <c r="E6506"/>
      <c r="F6506"/>
      <c r="G6506"/>
      <c r="I6506"/>
      <c r="J6506"/>
      <c r="K6506"/>
      <c r="M6506"/>
      <c r="N6506"/>
      <c r="O6506"/>
      <c r="Q6506"/>
      <c r="R6506"/>
      <c r="S6506"/>
      <c r="U6506"/>
      <c r="V6506"/>
      <c r="W6506"/>
      <c r="Y6506"/>
      <c r="Z6506"/>
      <c r="AA6506"/>
      <c r="AC6506"/>
      <c r="AD6506"/>
      <c r="AE6506"/>
      <c r="AG6506"/>
      <c r="AH6506"/>
      <c r="AI6506"/>
      <c r="AK6506"/>
      <c r="AL6506"/>
      <c r="AM6506"/>
      <c r="AO6506"/>
      <c r="AP6506"/>
      <c r="AQ6506"/>
      <c r="AS6506"/>
      <c r="AT6506"/>
      <c r="AU6506"/>
      <c r="AW6506"/>
      <c r="AX6506"/>
      <c r="AY6506"/>
      <c r="BA6506"/>
      <c r="BB6506"/>
      <c r="BC6506"/>
      <c r="BE6506"/>
      <c r="BF6506"/>
      <c r="BG6506"/>
      <c r="BI6506"/>
      <c r="BJ6506"/>
      <c r="BK6506"/>
      <c r="BM6506"/>
      <c r="BN6506"/>
      <c r="BO6506"/>
    </row>
    <row r="6507" spans="1:67">
      <c r="A6507"/>
      <c r="B6507"/>
      <c r="C6507"/>
      <c r="E6507"/>
      <c r="F6507"/>
      <c r="G6507"/>
      <c r="I6507"/>
      <c r="J6507"/>
      <c r="K6507"/>
      <c r="M6507"/>
      <c r="N6507"/>
      <c r="O6507"/>
      <c r="Q6507"/>
      <c r="R6507"/>
      <c r="S6507"/>
      <c r="U6507"/>
      <c r="V6507"/>
      <c r="W6507"/>
      <c r="Y6507"/>
      <c r="Z6507"/>
      <c r="AA6507"/>
      <c r="AC6507"/>
      <c r="AD6507"/>
      <c r="AE6507"/>
      <c r="AG6507"/>
      <c r="AH6507"/>
      <c r="AI6507"/>
      <c r="AK6507"/>
      <c r="AL6507"/>
      <c r="AM6507"/>
      <c r="AO6507"/>
      <c r="AP6507"/>
      <c r="AQ6507"/>
      <c r="AS6507"/>
      <c r="AT6507"/>
      <c r="AU6507"/>
      <c r="AW6507"/>
      <c r="AX6507"/>
      <c r="AY6507"/>
      <c r="BA6507"/>
      <c r="BB6507"/>
      <c r="BC6507"/>
      <c r="BE6507"/>
      <c r="BF6507"/>
      <c r="BG6507"/>
      <c r="BI6507"/>
      <c r="BJ6507"/>
      <c r="BK6507"/>
      <c r="BM6507"/>
      <c r="BN6507"/>
      <c r="BO6507"/>
    </row>
    <row r="6508" spans="1:67">
      <c r="A6508"/>
      <c r="B6508"/>
      <c r="C6508"/>
      <c r="E6508"/>
      <c r="F6508"/>
      <c r="G6508"/>
      <c r="I6508"/>
      <c r="J6508"/>
      <c r="K6508"/>
      <c r="M6508"/>
      <c r="N6508"/>
      <c r="O6508"/>
      <c r="Q6508"/>
      <c r="R6508"/>
      <c r="S6508"/>
      <c r="U6508"/>
      <c r="V6508"/>
      <c r="W6508"/>
      <c r="Y6508"/>
      <c r="Z6508"/>
      <c r="AA6508"/>
      <c r="AC6508"/>
      <c r="AD6508"/>
      <c r="AE6508"/>
      <c r="AG6508"/>
      <c r="AH6508"/>
      <c r="AI6508"/>
      <c r="AK6508"/>
      <c r="AL6508"/>
      <c r="AM6508"/>
      <c r="AO6508"/>
      <c r="AP6508"/>
      <c r="AQ6508"/>
      <c r="AS6508"/>
      <c r="AT6508"/>
      <c r="AU6508"/>
      <c r="AW6508"/>
      <c r="AX6508"/>
      <c r="AY6508"/>
      <c r="BA6508"/>
      <c r="BB6508"/>
      <c r="BC6508"/>
      <c r="BE6508"/>
      <c r="BF6508"/>
      <c r="BG6508"/>
      <c r="BI6508"/>
      <c r="BJ6508"/>
      <c r="BK6508"/>
      <c r="BM6508"/>
      <c r="BN6508"/>
      <c r="BO6508"/>
    </row>
    <row r="6509" spans="1:67">
      <c r="A6509"/>
      <c r="B6509"/>
      <c r="C6509"/>
      <c r="E6509"/>
      <c r="F6509"/>
      <c r="G6509"/>
      <c r="I6509"/>
      <c r="J6509"/>
      <c r="K6509"/>
      <c r="M6509"/>
      <c r="N6509"/>
      <c r="O6509"/>
      <c r="Q6509"/>
      <c r="R6509"/>
      <c r="S6509"/>
      <c r="U6509"/>
      <c r="V6509"/>
      <c r="W6509"/>
      <c r="Y6509"/>
      <c r="Z6509"/>
      <c r="AA6509"/>
      <c r="AC6509"/>
      <c r="AD6509"/>
      <c r="AE6509"/>
      <c r="AG6509"/>
      <c r="AH6509"/>
      <c r="AI6509"/>
      <c r="AK6509"/>
      <c r="AL6509"/>
      <c r="AM6509"/>
      <c r="AO6509"/>
      <c r="AP6509"/>
      <c r="AQ6509"/>
      <c r="AS6509"/>
      <c r="AT6509"/>
      <c r="AU6509"/>
      <c r="AW6509"/>
      <c r="AX6509"/>
      <c r="AY6509"/>
      <c r="BA6509"/>
      <c r="BB6509"/>
      <c r="BC6509"/>
      <c r="BE6509"/>
      <c r="BF6509"/>
      <c r="BG6509"/>
      <c r="BI6509"/>
      <c r="BJ6509"/>
      <c r="BK6509"/>
      <c r="BM6509"/>
      <c r="BN6509"/>
      <c r="BO6509"/>
    </row>
    <row r="6510" spans="1:67">
      <c r="A6510"/>
      <c r="B6510"/>
      <c r="C6510"/>
      <c r="E6510"/>
      <c r="F6510"/>
      <c r="G6510"/>
      <c r="I6510"/>
      <c r="J6510"/>
      <c r="K6510"/>
      <c r="M6510"/>
      <c r="N6510"/>
      <c r="O6510"/>
      <c r="Q6510"/>
      <c r="R6510"/>
      <c r="S6510"/>
      <c r="U6510"/>
      <c r="V6510"/>
      <c r="W6510"/>
      <c r="Y6510"/>
      <c r="Z6510"/>
      <c r="AA6510"/>
      <c r="AC6510"/>
      <c r="AD6510"/>
      <c r="AE6510"/>
      <c r="AG6510"/>
      <c r="AH6510"/>
      <c r="AI6510"/>
      <c r="AK6510"/>
      <c r="AL6510"/>
      <c r="AM6510"/>
      <c r="AO6510"/>
      <c r="AP6510"/>
      <c r="AQ6510"/>
      <c r="AS6510"/>
      <c r="AT6510"/>
      <c r="AU6510"/>
      <c r="AW6510"/>
      <c r="AX6510"/>
      <c r="AY6510"/>
      <c r="BA6510"/>
      <c r="BB6510"/>
      <c r="BC6510"/>
      <c r="BE6510"/>
      <c r="BF6510"/>
      <c r="BG6510"/>
      <c r="BI6510"/>
      <c r="BJ6510"/>
      <c r="BK6510"/>
      <c r="BM6510"/>
      <c r="BN6510"/>
      <c r="BO6510"/>
    </row>
    <row r="6511" spans="1:67">
      <c r="A6511"/>
      <c r="B6511"/>
      <c r="C6511"/>
      <c r="E6511"/>
      <c r="F6511"/>
      <c r="G6511"/>
      <c r="I6511"/>
      <c r="J6511"/>
      <c r="K6511"/>
      <c r="M6511"/>
      <c r="N6511"/>
      <c r="O6511"/>
      <c r="Q6511"/>
      <c r="R6511"/>
      <c r="S6511"/>
      <c r="U6511"/>
      <c r="V6511"/>
      <c r="W6511"/>
      <c r="Y6511"/>
      <c r="Z6511"/>
      <c r="AA6511"/>
      <c r="AC6511"/>
      <c r="AD6511"/>
      <c r="AE6511"/>
      <c r="AG6511"/>
      <c r="AH6511"/>
      <c r="AI6511"/>
      <c r="AK6511"/>
      <c r="AL6511"/>
      <c r="AM6511"/>
      <c r="AO6511"/>
      <c r="AP6511"/>
      <c r="AQ6511"/>
      <c r="AS6511"/>
      <c r="AT6511"/>
      <c r="AU6511"/>
      <c r="AW6511"/>
      <c r="AX6511"/>
      <c r="AY6511"/>
      <c r="BA6511"/>
      <c r="BB6511"/>
      <c r="BC6511"/>
      <c r="BE6511"/>
      <c r="BF6511"/>
      <c r="BG6511"/>
      <c r="BI6511"/>
      <c r="BJ6511"/>
      <c r="BK6511"/>
      <c r="BM6511"/>
      <c r="BN6511"/>
      <c r="BO6511"/>
    </row>
    <row r="6512" spans="1:67">
      <c r="A6512"/>
      <c r="B6512"/>
      <c r="C6512"/>
      <c r="E6512"/>
      <c r="F6512"/>
      <c r="G6512"/>
      <c r="I6512"/>
      <c r="J6512"/>
      <c r="K6512"/>
      <c r="M6512"/>
      <c r="N6512"/>
      <c r="O6512"/>
      <c r="Q6512"/>
      <c r="R6512"/>
      <c r="S6512"/>
      <c r="U6512"/>
      <c r="V6512"/>
      <c r="W6512"/>
      <c r="Y6512"/>
      <c r="Z6512"/>
      <c r="AA6512"/>
      <c r="AC6512"/>
      <c r="AD6512"/>
      <c r="AE6512"/>
      <c r="AG6512"/>
      <c r="AH6512"/>
      <c r="AI6512"/>
      <c r="AK6512"/>
      <c r="AL6512"/>
      <c r="AM6512"/>
      <c r="AO6512"/>
      <c r="AP6512"/>
      <c r="AQ6512"/>
      <c r="AS6512"/>
      <c r="AT6512"/>
      <c r="AU6512"/>
      <c r="AW6512"/>
      <c r="AX6512"/>
      <c r="AY6512"/>
      <c r="BA6512"/>
      <c r="BB6512"/>
      <c r="BC6512"/>
      <c r="BE6512"/>
      <c r="BF6512"/>
      <c r="BG6512"/>
      <c r="BI6512"/>
      <c r="BJ6512"/>
      <c r="BK6512"/>
      <c r="BM6512"/>
      <c r="BN6512"/>
      <c r="BO6512"/>
    </row>
    <row r="6513" spans="1:67">
      <c r="A6513"/>
      <c r="B6513"/>
      <c r="C6513"/>
      <c r="E6513"/>
      <c r="F6513"/>
      <c r="G6513"/>
      <c r="I6513"/>
      <c r="J6513"/>
      <c r="K6513"/>
      <c r="M6513"/>
      <c r="N6513"/>
      <c r="O6513"/>
      <c r="Q6513"/>
      <c r="R6513"/>
      <c r="S6513"/>
      <c r="U6513"/>
      <c r="V6513"/>
      <c r="W6513"/>
      <c r="Y6513"/>
      <c r="Z6513"/>
      <c r="AA6513"/>
      <c r="AC6513"/>
      <c r="AD6513"/>
      <c r="AE6513"/>
      <c r="AG6513"/>
      <c r="AH6513"/>
      <c r="AI6513"/>
      <c r="AK6513"/>
      <c r="AL6513"/>
      <c r="AM6513"/>
      <c r="AO6513"/>
      <c r="AP6513"/>
      <c r="AQ6513"/>
      <c r="AS6513"/>
      <c r="AT6513"/>
      <c r="AU6513"/>
      <c r="AW6513"/>
      <c r="AX6513"/>
      <c r="AY6513"/>
      <c r="BA6513"/>
      <c r="BB6513"/>
      <c r="BC6513"/>
      <c r="BE6513"/>
      <c r="BF6513"/>
      <c r="BG6513"/>
      <c r="BI6513"/>
      <c r="BJ6513"/>
      <c r="BK6513"/>
      <c r="BM6513"/>
      <c r="BN6513"/>
      <c r="BO6513"/>
    </row>
    <row r="6514" spans="1:67">
      <c r="A6514"/>
      <c r="B6514"/>
      <c r="C6514"/>
      <c r="E6514"/>
      <c r="F6514"/>
      <c r="G6514"/>
      <c r="I6514"/>
      <c r="J6514"/>
      <c r="K6514"/>
      <c r="M6514"/>
      <c r="N6514"/>
      <c r="O6514"/>
      <c r="Q6514"/>
      <c r="R6514"/>
      <c r="S6514"/>
      <c r="U6514"/>
      <c r="V6514"/>
      <c r="W6514"/>
      <c r="Y6514"/>
      <c r="Z6514"/>
      <c r="AA6514"/>
      <c r="AC6514"/>
      <c r="AD6514"/>
      <c r="AE6514"/>
      <c r="AG6514"/>
      <c r="AH6514"/>
      <c r="AI6514"/>
      <c r="AK6514"/>
      <c r="AL6514"/>
      <c r="AM6514"/>
      <c r="AO6514"/>
      <c r="AP6514"/>
      <c r="AQ6514"/>
      <c r="AS6514"/>
      <c r="AT6514"/>
      <c r="AU6514"/>
      <c r="AW6514"/>
      <c r="AX6514"/>
      <c r="AY6514"/>
      <c r="BA6514"/>
      <c r="BB6514"/>
      <c r="BC6514"/>
      <c r="BE6514"/>
      <c r="BF6514"/>
      <c r="BG6514"/>
      <c r="BI6514"/>
      <c r="BJ6514"/>
      <c r="BK6514"/>
      <c r="BM6514"/>
      <c r="BN6514"/>
      <c r="BO6514"/>
    </row>
    <row r="6515" spans="1:67">
      <c r="A6515"/>
      <c r="B6515"/>
      <c r="C6515"/>
      <c r="E6515"/>
      <c r="F6515"/>
      <c r="G6515"/>
      <c r="I6515"/>
      <c r="J6515"/>
      <c r="K6515"/>
      <c r="M6515"/>
      <c r="N6515"/>
      <c r="O6515"/>
      <c r="Q6515"/>
      <c r="R6515"/>
      <c r="S6515"/>
      <c r="U6515"/>
      <c r="V6515"/>
      <c r="W6515"/>
      <c r="Y6515"/>
      <c r="Z6515"/>
      <c r="AA6515"/>
      <c r="AC6515"/>
      <c r="AD6515"/>
      <c r="AE6515"/>
      <c r="AG6515"/>
      <c r="AH6515"/>
      <c r="AI6515"/>
      <c r="AK6515"/>
      <c r="AL6515"/>
      <c r="AM6515"/>
      <c r="AO6515"/>
      <c r="AP6515"/>
      <c r="AQ6515"/>
      <c r="AS6515"/>
      <c r="AT6515"/>
      <c r="AU6515"/>
      <c r="AW6515"/>
      <c r="AX6515"/>
      <c r="AY6515"/>
      <c r="BA6515"/>
      <c r="BB6515"/>
      <c r="BC6515"/>
      <c r="BE6515"/>
      <c r="BF6515"/>
      <c r="BG6515"/>
      <c r="BI6515"/>
      <c r="BJ6515"/>
      <c r="BK6515"/>
      <c r="BM6515"/>
      <c r="BN6515"/>
      <c r="BO6515"/>
    </row>
    <row r="6516" spans="1:67">
      <c r="A6516"/>
      <c r="B6516"/>
      <c r="C6516"/>
      <c r="E6516"/>
      <c r="F6516"/>
      <c r="G6516"/>
      <c r="I6516"/>
      <c r="J6516"/>
      <c r="K6516"/>
      <c r="M6516"/>
      <c r="N6516"/>
      <c r="O6516"/>
      <c r="Q6516"/>
      <c r="R6516"/>
      <c r="S6516"/>
      <c r="U6516"/>
      <c r="V6516"/>
      <c r="W6516"/>
      <c r="Y6516"/>
      <c r="Z6516"/>
      <c r="AA6516"/>
      <c r="AC6516"/>
      <c r="AD6516"/>
      <c r="AE6516"/>
      <c r="AG6516"/>
      <c r="AH6516"/>
      <c r="AI6516"/>
      <c r="AK6516"/>
      <c r="AL6516"/>
      <c r="AM6516"/>
      <c r="AO6516"/>
      <c r="AP6516"/>
      <c r="AQ6516"/>
      <c r="AS6516"/>
      <c r="AT6516"/>
      <c r="AU6516"/>
      <c r="AW6516"/>
      <c r="AX6516"/>
      <c r="AY6516"/>
      <c r="BA6516"/>
      <c r="BB6516"/>
      <c r="BC6516"/>
      <c r="BE6516"/>
      <c r="BF6516"/>
      <c r="BG6516"/>
      <c r="BI6516"/>
      <c r="BJ6516"/>
      <c r="BK6516"/>
      <c r="BM6516"/>
      <c r="BN6516"/>
      <c r="BO6516"/>
    </row>
    <row r="6517" spans="1:67">
      <c r="A6517"/>
      <c r="B6517"/>
      <c r="C6517"/>
      <c r="E6517"/>
      <c r="F6517"/>
      <c r="G6517"/>
      <c r="I6517"/>
      <c r="J6517"/>
      <c r="K6517"/>
      <c r="M6517"/>
      <c r="N6517"/>
      <c r="O6517"/>
      <c r="Q6517"/>
      <c r="R6517"/>
      <c r="S6517"/>
      <c r="U6517"/>
      <c r="V6517"/>
      <c r="W6517"/>
      <c r="Y6517"/>
      <c r="Z6517"/>
      <c r="AA6517"/>
      <c r="AC6517"/>
      <c r="AD6517"/>
      <c r="AE6517"/>
      <c r="AG6517"/>
      <c r="AH6517"/>
      <c r="AI6517"/>
      <c r="AK6517"/>
      <c r="AL6517"/>
      <c r="AM6517"/>
      <c r="AO6517"/>
      <c r="AP6517"/>
      <c r="AQ6517"/>
      <c r="AS6517"/>
      <c r="AT6517"/>
      <c r="AU6517"/>
      <c r="AW6517"/>
      <c r="AX6517"/>
      <c r="AY6517"/>
      <c r="BA6517"/>
      <c r="BB6517"/>
      <c r="BC6517"/>
      <c r="BE6517"/>
      <c r="BF6517"/>
      <c r="BG6517"/>
      <c r="BI6517"/>
      <c r="BJ6517"/>
      <c r="BK6517"/>
      <c r="BM6517"/>
      <c r="BN6517"/>
      <c r="BO6517"/>
    </row>
    <row r="6518" spans="1:67">
      <c r="A6518"/>
      <c r="B6518"/>
      <c r="C6518"/>
      <c r="E6518"/>
      <c r="F6518"/>
      <c r="G6518"/>
      <c r="I6518"/>
      <c r="J6518"/>
      <c r="K6518"/>
      <c r="M6518"/>
      <c r="N6518"/>
      <c r="O6518"/>
      <c r="Q6518"/>
      <c r="R6518"/>
      <c r="S6518"/>
      <c r="U6518"/>
      <c r="V6518"/>
      <c r="W6518"/>
      <c r="Y6518"/>
      <c r="Z6518"/>
      <c r="AA6518"/>
      <c r="AC6518"/>
      <c r="AD6518"/>
      <c r="AE6518"/>
      <c r="AG6518"/>
      <c r="AH6518"/>
      <c r="AI6518"/>
      <c r="AK6518"/>
      <c r="AL6518"/>
      <c r="AM6518"/>
      <c r="AO6518"/>
      <c r="AP6518"/>
      <c r="AQ6518"/>
      <c r="AS6518"/>
      <c r="AT6518"/>
      <c r="AU6518"/>
      <c r="AW6518"/>
      <c r="AX6518"/>
      <c r="AY6518"/>
      <c r="BA6518"/>
      <c r="BB6518"/>
      <c r="BC6518"/>
      <c r="BE6518"/>
      <c r="BF6518"/>
      <c r="BG6518"/>
      <c r="BI6518"/>
      <c r="BJ6518"/>
      <c r="BK6518"/>
      <c r="BM6518"/>
      <c r="BN6518"/>
      <c r="BO6518"/>
    </row>
    <row r="6519" spans="1:67">
      <c r="A6519"/>
      <c r="B6519"/>
      <c r="C6519"/>
      <c r="E6519"/>
      <c r="F6519"/>
      <c r="G6519"/>
      <c r="I6519"/>
      <c r="J6519"/>
      <c r="K6519"/>
      <c r="M6519"/>
      <c r="N6519"/>
      <c r="O6519"/>
      <c r="Q6519"/>
      <c r="R6519"/>
      <c r="S6519"/>
      <c r="U6519"/>
      <c r="V6519"/>
      <c r="W6519"/>
      <c r="Y6519"/>
      <c r="Z6519"/>
      <c r="AA6519"/>
      <c r="AC6519"/>
      <c r="AD6519"/>
      <c r="AE6519"/>
      <c r="AG6519"/>
      <c r="AH6519"/>
      <c r="AI6519"/>
      <c r="AK6519"/>
      <c r="AL6519"/>
      <c r="AM6519"/>
      <c r="AO6519"/>
      <c r="AP6519"/>
      <c r="AQ6519"/>
      <c r="AS6519"/>
      <c r="AT6519"/>
      <c r="AU6519"/>
      <c r="AW6519"/>
      <c r="AX6519"/>
      <c r="AY6519"/>
      <c r="BA6519"/>
      <c r="BB6519"/>
      <c r="BC6519"/>
      <c r="BE6519"/>
      <c r="BF6519"/>
      <c r="BG6519"/>
      <c r="BI6519"/>
      <c r="BJ6519"/>
      <c r="BK6519"/>
      <c r="BM6519"/>
      <c r="BN6519"/>
      <c r="BO6519"/>
    </row>
    <row r="6520" spans="1:67">
      <c r="A6520"/>
      <c r="B6520"/>
      <c r="C6520"/>
      <c r="E6520"/>
      <c r="F6520"/>
      <c r="G6520"/>
      <c r="I6520"/>
      <c r="J6520"/>
      <c r="K6520"/>
      <c r="M6520"/>
      <c r="N6520"/>
      <c r="O6520"/>
      <c r="Q6520"/>
      <c r="R6520"/>
      <c r="S6520"/>
      <c r="U6520"/>
      <c r="V6520"/>
      <c r="W6520"/>
      <c r="Y6520"/>
      <c r="Z6520"/>
      <c r="AA6520"/>
      <c r="AC6520"/>
      <c r="AD6520"/>
      <c r="AE6520"/>
      <c r="AG6520"/>
      <c r="AH6520"/>
      <c r="AI6520"/>
      <c r="AK6520"/>
      <c r="AL6520"/>
      <c r="AM6520"/>
      <c r="AO6520"/>
      <c r="AP6520"/>
      <c r="AQ6520"/>
      <c r="AS6520"/>
      <c r="AT6520"/>
      <c r="AU6520"/>
      <c r="AW6520"/>
      <c r="AX6520"/>
      <c r="AY6520"/>
      <c r="BA6520"/>
      <c r="BB6520"/>
      <c r="BC6520"/>
      <c r="BE6520"/>
      <c r="BF6520"/>
      <c r="BG6520"/>
      <c r="BI6520"/>
      <c r="BJ6520"/>
      <c r="BK6520"/>
      <c r="BM6520"/>
      <c r="BN6520"/>
      <c r="BO6520"/>
    </row>
    <row r="6521" spans="1:67">
      <c r="A6521"/>
      <c r="B6521"/>
      <c r="C6521"/>
      <c r="E6521"/>
      <c r="F6521"/>
      <c r="G6521"/>
      <c r="I6521"/>
      <c r="J6521"/>
      <c r="K6521"/>
      <c r="M6521"/>
      <c r="N6521"/>
      <c r="O6521"/>
      <c r="Q6521"/>
      <c r="R6521"/>
      <c r="S6521"/>
      <c r="U6521"/>
      <c r="V6521"/>
      <c r="W6521"/>
      <c r="Y6521"/>
      <c r="Z6521"/>
      <c r="AA6521"/>
      <c r="AC6521"/>
      <c r="AD6521"/>
      <c r="AE6521"/>
      <c r="AG6521"/>
      <c r="AH6521"/>
      <c r="AI6521"/>
      <c r="AK6521"/>
      <c r="AL6521"/>
      <c r="AM6521"/>
      <c r="AO6521"/>
      <c r="AP6521"/>
      <c r="AQ6521"/>
      <c r="AS6521"/>
      <c r="AT6521"/>
      <c r="AU6521"/>
      <c r="AW6521"/>
      <c r="AX6521"/>
      <c r="AY6521"/>
      <c r="BA6521"/>
      <c r="BB6521"/>
      <c r="BC6521"/>
      <c r="BE6521"/>
      <c r="BF6521"/>
      <c r="BG6521"/>
      <c r="BI6521"/>
      <c r="BJ6521"/>
      <c r="BK6521"/>
      <c r="BM6521"/>
      <c r="BN6521"/>
      <c r="BO6521"/>
    </row>
    <row r="6522" spans="1:67">
      <c r="A6522"/>
      <c r="B6522"/>
      <c r="C6522"/>
      <c r="E6522"/>
      <c r="F6522"/>
      <c r="G6522"/>
      <c r="I6522"/>
      <c r="J6522"/>
      <c r="K6522"/>
      <c r="M6522"/>
      <c r="N6522"/>
      <c r="O6522"/>
      <c r="Q6522"/>
      <c r="R6522"/>
      <c r="S6522"/>
      <c r="U6522"/>
      <c r="V6522"/>
      <c r="W6522"/>
      <c r="Y6522"/>
      <c r="Z6522"/>
      <c r="AA6522"/>
      <c r="AC6522"/>
      <c r="AD6522"/>
      <c r="AE6522"/>
      <c r="AG6522"/>
      <c r="AH6522"/>
      <c r="AI6522"/>
      <c r="AK6522"/>
      <c r="AL6522"/>
      <c r="AM6522"/>
      <c r="AO6522"/>
      <c r="AP6522"/>
      <c r="AQ6522"/>
      <c r="AS6522"/>
      <c r="AT6522"/>
      <c r="AU6522"/>
      <c r="AW6522"/>
      <c r="AX6522"/>
      <c r="AY6522"/>
      <c r="BA6522"/>
      <c r="BB6522"/>
      <c r="BC6522"/>
      <c r="BE6522"/>
      <c r="BF6522"/>
      <c r="BG6522"/>
      <c r="BI6522"/>
      <c r="BJ6522"/>
      <c r="BK6522"/>
      <c r="BM6522"/>
      <c r="BN6522"/>
      <c r="BO6522"/>
    </row>
    <row r="6523" spans="1:67">
      <c r="A6523"/>
      <c r="B6523"/>
      <c r="C6523"/>
      <c r="E6523"/>
      <c r="F6523"/>
      <c r="G6523"/>
      <c r="I6523"/>
      <c r="J6523"/>
      <c r="K6523"/>
      <c r="M6523"/>
      <c r="N6523"/>
      <c r="O6523"/>
      <c r="Q6523"/>
      <c r="R6523"/>
      <c r="S6523"/>
      <c r="U6523"/>
      <c r="V6523"/>
      <c r="W6523"/>
      <c r="Y6523"/>
      <c r="Z6523"/>
      <c r="AA6523"/>
      <c r="AC6523"/>
      <c r="AD6523"/>
      <c r="AE6523"/>
      <c r="AG6523"/>
      <c r="AH6523"/>
      <c r="AI6523"/>
      <c r="AK6523"/>
      <c r="AL6523"/>
      <c r="AM6523"/>
      <c r="AO6523"/>
      <c r="AP6523"/>
      <c r="AQ6523"/>
      <c r="AS6523"/>
      <c r="AT6523"/>
      <c r="AU6523"/>
      <c r="AW6523"/>
      <c r="AX6523"/>
      <c r="AY6523"/>
      <c r="BA6523"/>
      <c r="BB6523"/>
      <c r="BC6523"/>
      <c r="BE6523"/>
      <c r="BF6523"/>
      <c r="BG6523"/>
      <c r="BI6523"/>
      <c r="BJ6523"/>
      <c r="BK6523"/>
      <c r="BM6523"/>
      <c r="BN6523"/>
      <c r="BO6523"/>
    </row>
    <row r="6524" spans="1:67">
      <c r="A6524"/>
      <c r="B6524"/>
      <c r="C6524"/>
      <c r="E6524"/>
      <c r="F6524"/>
      <c r="G6524"/>
      <c r="I6524"/>
      <c r="J6524"/>
      <c r="K6524"/>
      <c r="M6524"/>
      <c r="N6524"/>
      <c r="O6524"/>
      <c r="Q6524"/>
      <c r="R6524"/>
      <c r="S6524"/>
      <c r="U6524"/>
      <c r="V6524"/>
      <c r="W6524"/>
      <c r="Y6524"/>
      <c r="Z6524"/>
      <c r="AA6524"/>
      <c r="AC6524"/>
      <c r="AD6524"/>
      <c r="AE6524"/>
      <c r="AG6524"/>
      <c r="AH6524"/>
      <c r="AI6524"/>
      <c r="AK6524"/>
      <c r="AL6524"/>
      <c r="AM6524"/>
      <c r="AO6524"/>
      <c r="AP6524"/>
      <c r="AQ6524"/>
      <c r="AS6524"/>
      <c r="AT6524"/>
      <c r="AU6524"/>
      <c r="AW6524"/>
      <c r="AX6524"/>
      <c r="AY6524"/>
      <c r="BA6524"/>
      <c r="BB6524"/>
      <c r="BC6524"/>
      <c r="BE6524"/>
      <c r="BF6524"/>
      <c r="BG6524"/>
      <c r="BI6524"/>
      <c r="BJ6524"/>
      <c r="BK6524"/>
      <c r="BM6524"/>
      <c r="BN6524"/>
      <c r="BO6524"/>
    </row>
    <row r="6525" spans="1:67">
      <c r="A6525"/>
      <c r="B6525"/>
      <c r="C6525"/>
      <c r="E6525"/>
      <c r="F6525"/>
      <c r="G6525"/>
      <c r="I6525"/>
      <c r="J6525"/>
      <c r="K6525"/>
      <c r="M6525"/>
      <c r="N6525"/>
      <c r="O6525"/>
      <c r="Q6525"/>
      <c r="R6525"/>
      <c r="S6525"/>
      <c r="U6525"/>
      <c r="V6525"/>
      <c r="W6525"/>
      <c r="Y6525"/>
      <c r="Z6525"/>
      <c r="AA6525"/>
      <c r="AC6525"/>
      <c r="AD6525"/>
      <c r="AE6525"/>
      <c r="AG6525"/>
      <c r="AH6525"/>
      <c r="AI6525"/>
      <c r="AK6525"/>
      <c r="AL6525"/>
      <c r="AM6525"/>
      <c r="AO6525"/>
      <c r="AP6525"/>
      <c r="AQ6525"/>
      <c r="AS6525"/>
      <c r="AT6525"/>
      <c r="AU6525"/>
      <c r="AW6525"/>
      <c r="AX6525"/>
      <c r="AY6525"/>
      <c r="BA6525"/>
      <c r="BB6525"/>
      <c r="BC6525"/>
      <c r="BE6525"/>
      <c r="BF6525"/>
      <c r="BG6525"/>
      <c r="BI6525"/>
      <c r="BJ6525"/>
      <c r="BK6525"/>
      <c r="BM6525"/>
      <c r="BN6525"/>
      <c r="BO6525"/>
    </row>
    <row r="6526" spans="1:67">
      <c r="A6526"/>
      <c r="B6526"/>
      <c r="C6526"/>
      <c r="E6526"/>
      <c r="F6526"/>
      <c r="G6526"/>
      <c r="I6526"/>
      <c r="J6526"/>
      <c r="K6526"/>
      <c r="M6526"/>
      <c r="N6526"/>
      <c r="O6526"/>
      <c r="Q6526"/>
      <c r="R6526"/>
      <c r="S6526"/>
      <c r="U6526"/>
      <c r="V6526"/>
      <c r="W6526"/>
      <c r="Y6526"/>
      <c r="Z6526"/>
      <c r="AA6526"/>
      <c r="AC6526"/>
      <c r="AD6526"/>
      <c r="AE6526"/>
      <c r="AG6526"/>
      <c r="AH6526"/>
      <c r="AI6526"/>
      <c r="AK6526"/>
      <c r="AL6526"/>
      <c r="AM6526"/>
      <c r="AO6526"/>
      <c r="AP6526"/>
      <c r="AQ6526"/>
      <c r="AS6526"/>
      <c r="AT6526"/>
      <c r="AU6526"/>
      <c r="AW6526"/>
      <c r="AX6526"/>
      <c r="AY6526"/>
      <c r="BA6526"/>
      <c r="BB6526"/>
      <c r="BC6526"/>
      <c r="BE6526"/>
      <c r="BF6526"/>
      <c r="BG6526"/>
      <c r="BI6526"/>
      <c r="BJ6526"/>
      <c r="BK6526"/>
      <c r="BM6526"/>
      <c r="BN6526"/>
      <c r="BO6526"/>
    </row>
    <row r="6527" spans="1:67">
      <c r="A6527"/>
      <c r="B6527"/>
      <c r="C6527"/>
      <c r="E6527"/>
      <c r="F6527"/>
      <c r="G6527"/>
      <c r="I6527"/>
      <c r="J6527"/>
      <c r="K6527"/>
      <c r="M6527"/>
      <c r="N6527"/>
      <c r="O6527"/>
      <c r="Q6527"/>
      <c r="R6527"/>
      <c r="S6527"/>
      <c r="U6527"/>
      <c r="V6527"/>
      <c r="W6527"/>
      <c r="Y6527"/>
      <c r="Z6527"/>
      <c r="AA6527"/>
      <c r="AC6527"/>
      <c r="AD6527"/>
      <c r="AE6527"/>
      <c r="AG6527"/>
      <c r="AH6527"/>
      <c r="AI6527"/>
      <c r="AK6527"/>
      <c r="AL6527"/>
      <c r="AM6527"/>
      <c r="AO6527"/>
      <c r="AP6527"/>
      <c r="AQ6527"/>
      <c r="AS6527"/>
      <c r="AT6527"/>
      <c r="AU6527"/>
      <c r="AW6527"/>
      <c r="AX6527"/>
      <c r="AY6527"/>
      <c r="BA6527"/>
      <c r="BB6527"/>
      <c r="BC6527"/>
      <c r="BE6527"/>
      <c r="BF6527"/>
      <c r="BG6527"/>
      <c r="BI6527"/>
      <c r="BJ6527"/>
      <c r="BK6527"/>
      <c r="BM6527"/>
      <c r="BN6527"/>
      <c r="BO6527"/>
    </row>
    <row r="6528" spans="1:67">
      <c r="A6528"/>
      <c r="B6528"/>
      <c r="C6528"/>
      <c r="E6528"/>
      <c r="F6528"/>
      <c r="G6528"/>
      <c r="I6528"/>
      <c r="J6528"/>
      <c r="K6528"/>
      <c r="M6528"/>
      <c r="N6528"/>
      <c r="O6528"/>
      <c r="Q6528"/>
      <c r="R6528"/>
      <c r="S6528"/>
      <c r="U6528"/>
      <c r="V6528"/>
      <c r="W6528"/>
      <c r="Y6528"/>
      <c r="Z6528"/>
      <c r="AA6528"/>
      <c r="AC6528"/>
      <c r="AD6528"/>
      <c r="AE6528"/>
      <c r="AG6528"/>
      <c r="AH6528"/>
      <c r="AI6528"/>
      <c r="AK6528"/>
      <c r="AL6528"/>
      <c r="AM6528"/>
      <c r="AO6528"/>
      <c r="AP6528"/>
      <c r="AQ6528"/>
      <c r="AS6528"/>
      <c r="AT6528"/>
      <c r="AU6528"/>
      <c r="AW6528"/>
      <c r="AX6528"/>
      <c r="AY6528"/>
      <c r="BA6528"/>
      <c r="BB6528"/>
      <c r="BC6528"/>
      <c r="BE6528"/>
      <c r="BF6528"/>
      <c r="BG6528"/>
      <c r="BI6528"/>
      <c r="BJ6528"/>
      <c r="BK6528"/>
      <c r="BM6528"/>
      <c r="BN6528"/>
      <c r="BO6528"/>
    </row>
    <row r="6529" spans="1:67">
      <c r="A6529"/>
      <c r="B6529"/>
      <c r="C6529"/>
      <c r="E6529"/>
      <c r="F6529"/>
      <c r="G6529"/>
      <c r="I6529"/>
      <c r="J6529"/>
      <c r="K6529"/>
      <c r="M6529"/>
      <c r="N6529"/>
      <c r="O6529"/>
      <c r="Q6529"/>
      <c r="R6529"/>
      <c r="S6529"/>
      <c r="U6529"/>
      <c r="V6529"/>
      <c r="W6529"/>
      <c r="Y6529"/>
      <c r="Z6529"/>
      <c r="AA6529"/>
      <c r="AC6529"/>
      <c r="AD6529"/>
      <c r="AE6529"/>
      <c r="AG6529"/>
      <c r="AH6529"/>
      <c r="AI6529"/>
      <c r="AK6529"/>
      <c r="AL6529"/>
      <c r="AM6529"/>
      <c r="AO6529"/>
      <c r="AP6529"/>
      <c r="AQ6529"/>
      <c r="AS6529"/>
      <c r="AT6529"/>
      <c r="AU6529"/>
      <c r="AW6529"/>
      <c r="AX6529"/>
      <c r="AY6529"/>
      <c r="BA6529"/>
      <c r="BB6529"/>
      <c r="BC6529"/>
      <c r="BE6529"/>
      <c r="BF6529"/>
      <c r="BG6529"/>
      <c r="BI6529"/>
      <c r="BJ6529"/>
      <c r="BK6529"/>
      <c r="BM6529"/>
      <c r="BN6529"/>
      <c r="BO6529"/>
    </row>
    <row r="6530" spans="1:67">
      <c r="A6530"/>
      <c r="B6530"/>
      <c r="C6530"/>
      <c r="E6530"/>
      <c r="F6530"/>
      <c r="G6530"/>
      <c r="I6530"/>
      <c r="J6530"/>
      <c r="K6530"/>
      <c r="M6530"/>
      <c r="N6530"/>
      <c r="O6530"/>
      <c r="Q6530"/>
      <c r="R6530"/>
      <c r="S6530"/>
      <c r="U6530"/>
      <c r="V6530"/>
      <c r="W6530"/>
      <c r="Y6530"/>
      <c r="Z6530"/>
      <c r="AA6530"/>
      <c r="AC6530"/>
      <c r="AD6530"/>
      <c r="AE6530"/>
      <c r="AG6530"/>
      <c r="AH6530"/>
      <c r="AI6530"/>
      <c r="AK6530"/>
      <c r="AL6530"/>
      <c r="AM6530"/>
      <c r="AO6530"/>
      <c r="AP6530"/>
      <c r="AQ6530"/>
      <c r="AS6530"/>
      <c r="AT6530"/>
      <c r="AU6530"/>
      <c r="AW6530"/>
      <c r="AX6530"/>
      <c r="AY6530"/>
      <c r="BA6530"/>
      <c r="BB6530"/>
      <c r="BC6530"/>
      <c r="BE6530"/>
      <c r="BF6530"/>
      <c r="BG6530"/>
      <c r="BI6530"/>
      <c r="BJ6530"/>
      <c r="BK6530"/>
      <c r="BM6530"/>
      <c r="BN6530"/>
      <c r="BO6530"/>
    </row>
    <row r="6531" spans="1:67">
      <c r="A6531"/>
      <c r="B6531"/>
      <c r="C6531"/>
      <c r="E6531"/>
      <c r="F6531"/>
      <c r="G6531"/>
      <c r="I6531"/>
      <c r="J6531"/>
      <c r="K6531"/>
      <c r="M6531"/>
      <c r="N6531"/>
      <c r="O6531"/>
      <c r="Q6531"/>
      <c r="R6531"/>
      <c r="S6531"/>
      <c r="U6531"/>
      <c r="V6531"/>
      <c r="W6531"/>
      <c r="Y6531"/>
      <c r="Z6531"/>
      <c r="AA6531"/>
      <c r="AC6531"/>
      <c r="AD6531"/>
      <c r="AE6531"/>
      <c r="AG6531"/>
      <c r="AH6531"/>
      <c r="AI6531"/>
      <c r="AK6531"/>
      <c r="AL6531"/>
      <c r="AM6531"/>
      <c r="AO6531"/>
      <c r="AP6531"/>
      <c r="AQ6531"/>
      <c r="AS6531"/>
      <c r="AT6531"/>
      <c r="AU6531"/>
      <c r="AW6531"/>
      <c r="AX6531"/>
      <c r="AY6531"/>
      <c r="BA6531"/>
      <c r="BB6531"/>
      <c r="BC6531"/>
      <c r="BE6531"/>
      <c r="BF6531"/>
      <c r="BG6531"/>
      <c r="BI6531"/>
      <c r="BJ6531"/>
      <c r="BK6531"/>
      <c r="BM6531"/>
      <c r="BN6531"/>
      <c r="BO6531"/>
    </row>
    <row r="6532" spans="1:67">
      <c r="A6532"/>
      <c r="B6532"/>
      <c r="C6532"/>
      <c r="E6532"/>
      <c r="F6532"/>
      <c r="G6532"/>
      <c r="I6532"/>
      <c r="J6532"/>
      <c r="K6532"/>
      <c r="M6532"/>
      <c r="N6532"/>
      <c r="O6532"/>
      <c r="Q6532"/>
      <c r="R6532"/>
      <c r="S6532"/>
      <c r="U6532"/>
      <c r="V6532"/>
      <c r="W6532"/>
      <c r="Y6532"/>
      <c r="Z6532"/>
      <c r="AA6532"/>
      <c r="AC6532"/>
      <c r="AD6532"/>
      <c r="AE6532"/>
      <c r="AG6532"/>
      <c r="AH6532"/>
      <c r="AI6532"/>
      <c r="AK6532"/>
      <c r="AL6532"/>
      <c r="AM6532"/>
      <c r="AO6532"/>
      <c r="AP6532"/>
      <c r="AQ6532"/>
      <c r="AS6532"/>
      <c r="AT6532"/>
      <c r="AU6532"/>
      <c r="AW6532"/>
      <c r="AX6532"/>
      <c r="AY6532"/>
      <c r="BA6532"/>
      <c r="BB6532"/>
      <c r="BC6532"/>
      <c r="BE6532"/>
      <c r="BF6532"/>
      <c r="BG6532"/>
      <c r="BI6532"/>
      <c r="BJ6532"/>
      <c r="BK6532"/>
      <c r="BM6532"/>
      <c r="BN6532"/>
      <c r="BO6532"/>
    </row>
    <row r="6533" spans="1:67">
      <c r="A6533"/>
      <c r="B6533"/>
      <c r="C6533"/>
      <c r="E6533"/>
      <c r="F6533"/>
      <c r="G6533"/>
      <c r="I6533"/>
      <c r="J6533"/>
      <c r="K6533"/>
      <c r="M6533"/>
      <c r="N6533"/>
      <c r="O6533"/>
      <c r="Q6533"/>
      <c r="R6533"/>
      <c r="S6533"/>
      <c r="U6533"/>
      <c r="V6533"/>
      <c r="W6533"/>
      <c r="Y6533"/>
      <c r="Z6533"/>
      <c r="AA6533"/>
      <c r="AC6533"/>
      <c r="AD6533"/>
      <c r="AE6533"/>
      <c r="AG6533"/>
      <c r="AH6533"/>
      <c r="AI6533"/>
      <c r="AK6533"/>
      <c r="AL6533"/>
      <c r="AM6533"/>
      <c r="AO6533"/>
      <c r="AP6533"/>
      <c r="AQ6533"/>
      <c r="AS6533"/>
      <c r="AT6533"/>
      <c r="AU6533"/>
      <c r="AW6533"/>
      <c r="AX6533"/>
      <c r="AY6533"/>
      <c r="BA6533"/>
      <c r="BB6533"/>
      <c r="BC6533"/>
      <c r="BE6533"/>
      <c r="BF6533"/>
      <c r="BG6533"/>
      <c r="BI6533"/>
      <c r="BJ6533"/>
      <c r="BK6533"/>
      <c r="BM6533"/>
      <c r="BN6533"/>
      <c r="BO6533"/>
    </row>
    <row r="6534" spans="1:67">
      <c r="A6534"/>
      <c r="B6534"/>
      <c r="C6534"/>
      <c r="E6534"/>
      <c r="F6534"/>
      <c r="G6534"/>
      <c r="I6534"/>
      <c r="J6534"/>
      <c r="K6534"/>
      <c r="M6534"/>
      <c r="N6534"/>
      <c r="O6534"/>
      <c r="Q6534"/>
      <c r="R6534"/>
      <c r="S6534"/>
      <c r="U6534"/>
      <c r="V6534"/>
      <c r="W6534"/>
      <c r="Y6534"/>
      <c r="Z6534"/>
      <c r="AA6534"/>
      <c r="AC6534"/>
      <c r="AD6534"/>
      <c r="AE6534"/>
      <c r="AG6534"/>
      <c r="AH6534"/>
      <c r="AI6534"/>
      <c r="AK6534"/>
      <c r="AL6534"/>
      <c r="AM6534"/>
      <c r="AO6534"/>
      <c r="AP6534"/>
      <c r="AQ6534"/>
      <c r="AS6534"/>
      <c r="AT6534"/>
      <c r="AU6534"/>
      <c r="AW6534"/>
      <c r="AX6534"/>
      <c r="AY6534"/>
      <c r="BA6534"/>
      <c r="BB6534"/>
      <c r="BC6534"/>
      <c r="BE6534"/>
      <c r="BF6534"/>
      <c r="BG6534"/>
      <c r="BI6534"/>
      <c r="BJ6534"/>
      <c r="BK6534"/>
      <c r="BM6534"/>
      <c r="BN6534"/>
      <c r="BO6534"/>
    </row>
    <row r="6535" spans="1:67">
      <c r="A6535"/>
      <c r="B6535"/>
      <c r="C6535"/>
      <c r="E6535"/>
      <c r="F6535"/>
      <c r="G6535"/>
      <c r="I6535"/>
      <c r="J6535"/>
      <c r="K6535"/>
      <c r="M6535"/>
      <c r="N6535"/>
      <c r="O6535"/>
      <c r="Q6535"/>
      <c r="R6535"/>
      <c r="S6535"/>
      <c r="U6535"/>
      <c r="V6535"/>
      <c r="W6535"/>
      <c r="Y6535"/>
      <c r="Z6535"/>
      <c r="AA6535"/>
      <c r="AC6535"/>
      <c r="AD6535"/>
      <c r="AE6535"/>
      <c r="AG6535"/>
      <c r="AH6535"/>
      <c r="AI6535"/>
      <c r="AK6535"/>
      <c r="AL6535"/>
      <c r="AM6535"/>
      <c r="AO6535"/>
      <c r="AP6535"/>
      <c r="AQ6535"/>
      <c r="AS6535"/>
      <c r="AT6535"/>
      <c r="AU6535"/>
      <c r="AW6535"/>
      <c r="AX6535"/>
      <c r="AY6535"/>
      <c r="BA6535"/>
      <c r="BB6535"/>
      <c r="BC6535"/>
      <c r="BE6535"/>
      <c r="BF6535"/>
      <c r="BG6535"/>
      <c r="BI6535"/>
      <c r="BJ6535"/>
      <c r="BK6535"/>
      <c r="BM6535"/>
      <c r="BN6535"/>
      <c r="BO6535"/>
    </row>
    <row r="6536" spans="1:67">
      <c r="A6536"/>
      <c r="B6536"/>
      <c r="C6536"/>
      <c r="E6536"/>
      <c r="F6536"/>
      <c r="G6536"/>
      <c r="I6536"/>
      <c r="J6536"/>
      <c r="K6536"/>
      <c r="M6536"/>
      <c r="N6536"/>
      <c r="O6536"/>
      <c r="Q6536"/>
      <c r="R6536"/>
      <c r="S6536"/>
      <c r="U6536"/>
      <c r="V6536"/>
      <c r="W6536"/>
      <c r="Y6536"/>
      <c r="Z6536"/>
      <c r="AA6536"/>
      <c r="AC6536"/>
      <c r="AD6536"/>
      <c r="AE6536"/>
      <c r="AG6536"/>
      <c r="AH6536"/>
      <c r="AI6536"/>
      <c r="AK6536"/>
      <c r="AL6536"/>
      <c r="AM6536"/>
      <c r="AO6536"/>
      <c r="AP6536"/>
      <c r="AQ6536"/>
      <c r="AS6536"/>
      <c r="AT6536"/>
      <c r="AU6536"/>
      <c r="AW6536"/>
      <c r="AX6536"/>
      <c r="AY6536"/>
      <c r="BA6536"/>
      <c r="BB6536"/>
      <c r="BC6536"/>
      <c r="BE6536"/>
      <c r="BF6536"/>
      <c r="BG6536"/>
      <c r="BI6536"/>
      <c r="BJ6536"/>
      <c r="BK6536"/>
      <c r="BM6536"/>
      <c r="BN6536"/>
      <c r="BO6536"/>
    </row>
    <row r="6537" spans="1:67">
      <c r="A6537"/>
      <c r="B6537"/>
      <c r="C6537"/>
      <c r="E6537"/>
      <c r="F6537"/>
      <c r="G6537"/>
      <c r="I6537"/>
      <c r="J6537"/>
      <c r="K6537"/>
      <c r="M6537"/>
      <c r="N6537"/>
      <c r="O6537"/>
      <c r="Q6537"/>
      <c r="R6537"/>
      <c r="S6537"/>
      <c r="U6537"/>
      <c r="V6537"/>
      <c r="W6537"/>
      <c r="Y6537"/>
      <c r="Z6537"/>
      <c r="AA6537"/>
      <c r="AC6537"/>
      <c r="AD6537"/>
      <c r="AE6537"/>
      <c r="AG6537"/>
      <c r="AH6537"/>
      <c r="AI6537"/>
      <c r="AK6537"/>
      <c r="AL6537"/>
      <c r="AM6537"/>
      <c r="AO6537"/>
      <c r="AP6537"/>
      <c r="AQ6537"/>
      <c r="AS6537"/>
      <c r="AT6537"/>
      <c r="AU6537"/>
      <c r="AW6537"/>
      <c r="AX6537"/>
      <c r="AY6537"/>
      <c r="BA6537"/>
      <c r="BB6537"/>
      <c r="BC6537"/>
      <c r="BE6537"/>
      <c r="BF6537"/>
      <c r="BG6537"/>
      <c r="BI6537"/>
      <c r="BJ6537"/>
      <c r="BK6537"/>
      <c r="BM6537"/>
      <c r="BN6537"/>
      <c r="BO6537"/>
    </row>
    <row r="6538" spans="1:67">
      <c r="A6538"/>
      <c r="B6538"/>
      <c r="C6538"/>
      <c r="E6538"/>
      <c r="F6538"/>
      <c r="G6538"/>
      <c r="I6538"/>
      <c r="J6538"/>
      <c r="K6538"/>
      <c r="M6538"/>
      <c r="N6538"/>
      <c r="O6538"/>
      <c r="Q6538"/>
      <c r="R6538"/>
      <c r="S6538"/>
      <c r="U6538"/>
      <c r="V6538"/>
      <c r="W6538"/>
      <c r="Y6538"/>
      <c r="Z6538"/>
      <c r="AA6538"/>
      <c r="AC6538"/>
      <c r="AD6538"/>
      <c r="AE6538"/>
      <c r="AG6538"/>
      <c r="AH6538"/>
      <c r="AI6538"/>
      <c r="AK6538"/>
      <c r="AL6538"/>
      <c r="AM6538"/>
      <c r="AO6538"/>
      <c r="AP6538"/>
      <c r="AQ6538"/>
      <c r="AS6538"/>
      <c r="AT6538"/>
      <c r="AU6538"/>
      <c r="AW6538"/>
      <c r="AX6538"/>
      <c r="AY6538"/>
      <c r="BA6538"/>
      <c r="BB6538"/>
      <c r="BC6538"/>
      <c r="BE6538"/>
      <c r="BF6538"/>
      <c r="BG6538"/>
      <c r="BI6538"/>
      <c r="BJ6538"/>
      <c r="BK6538"/>
      <c r="BM6538"/>
      <c r="BN6538"/>
      <c r="BO6538"/>
    </row>
    <row r="6539" spans="1:67">
      <c r="A6539"/>
      <c r="B6539"/>
      <c r="C6539"/>
      <c r="E6539"/>
      <c r="F6539"/>
      <c r="G6539"/>
      <c r="I6539"/>
      <c r="J6539"/>
      <c r="K6539"/>
      <c r="M6539"/>
      <c r="N6539"/>
      <c r="O6539"/>
      <c r="Q6539"/>
      <c r="R6539"/>
      <c r="S6539"/>
      <c r="U6539"/>
      <c r="V6539"/>
      <c r="W6539"/>
      <c r="Y6539"/>
      <c r="Z6539"/>
      <c r="AA6539"/>
      <c r="AC6539"/>
      <c r="AD6539"/>
      <c r="AE6539"/>
      <c r="AG6539"/>
      <c r="AH6539"/>
      <c r="AI6539"/>
      <c r="AK6539"/>
      <c r="AL6539"/>
      <c r="AM6539"/>
      <c r="AO6539"/>
      <c r="AP6539"/>
      <c r="AQ6539"/>
      <c r="AS6539"/>
      <c r="AT6539"/>
      <c r="AU6539"/>
      <c r="AW6539"/>
      <c r="AX6539"/>
      <c r="AY6539"/>
      <c r="BA6539"/>
      <c r="BB6539"/>
      <c r="BC6539"/>
      <c r="BE6539"/>
      <c r="BF6539"/>
      <c r="BG6539"/>
      <c r="BI6539"/>
      <c r="BJ6539"/>
      <c r="BK6539"/>
      <c r="BM6539"/>
      <c r="BN6539"/>
      <c r="BO6539"/>
    </row>
    <row r="6540" spans="1:67">
      <c r="A6540"/>
      <c r="B6540"/>
      <c r="C6540"/>
      <c r="E6540"/>
      <c r="F6540"/>
      <c r="G6540"/>
      <c r="I6540"/>
      <c r="J6540"/>
      <c r="K6540"/>
      <c r="M6540"/>
      <c r="N6540"/>
      <c r="O6540"/>
      <c r="Q6540"/>
      <c r="R6540"/>
      <c r="S6540"/>
      <c r="U6540"/>
      <c r="V6540"/>
      <c r="W6540"/>
      <c r="Y6540"/>
      <c r="Z6540"/>
      <c r="AA6540"/>
      <c r="AC6540"/>
      <c r="AD6540"/>
      <c r="AE6540"/>
      <c r="AG6540"/>
      <c r="AH6540"/>
      <c r="AI6540"/>
      <c r="AK6540"/>
      <c r="AL6540"/>
      <c r="AM6540"/>
      <c r="AO6540"/>
      <c r="AP6540"/>
      <c r="AQ6540"/>
      <c r="AS6540"/>
      <c r="AT6540"/>
      <c r="AU6540"/>
      <c r="AW6540"/>
      <c r="AX6540"/>
      <c r="AY6540"/>
      <c r="BA6540"/>
      <c r="BB6540"/>
      <c r="BC6540"/>
      <c r="BE6540"/>
      <c r="BF6540"/>
      <c r="BG6540"/>
      <c r="BI6540"/>
      <c r="BJ6540"/>
      <c r="BK6540"/>
      <c r="BM6540"/>
      <c r="BN6540"/>
      <c r="BO6540"/>
    </row>
    <row r="6541" spans="1:67">
      <c r="A6541"/>
      <c r="B6541"/>
      <c r="C6541"/>
      <c r="E6541"/>
      <c r="F6541"/>
      <c r="G6541"/>
      <c r="I6541"/>
      <c r="J6541"/>
      <c r="K6541"/>
      <c r="M6541"/>
      <c r="N6541"/>
      <c r="O6541"/>
      <c r="Q6541"/>
      <c r="R6541"/>
      <c r="S6541"/>
      <c r="U6541"/>
      <c r="V6541"/>
      <c r="W6541"/>
      <c r="Y6541"/>
      <c r="Z6541"/>
      <c r="AA6541"/>
      <c r="AC6541"/>
      <c r="AD6541"/>
      <c r="AE6541"/>
      <c r="AG6541"/>
      <c r="AH6541"/>
      <c r="AI6541"/>
      <c r="AK6541"/>
      <c r="AL6541"/>
      <c r="AM6541"/>
      <c r="AO6541"/>
      <c r="AP6541"/>
      <c r="AQ6541"/>
      <c r="AS6541"/>
      <c r="AT6541"/>
      <c r="AU6541"/>
      <c r="AW6541"/>
      <c r="AX6541"/>
      <c r="AY6541"/>
      <c r="BA6541"/>
      <c r="BB6541"/>
      <c r="BC6541"/>
      <c r="BE6541"/>
      <c r="BF6541"/>
      <c r="BG6541"/>
      <c r="BI6541"/>
      <c r="BJ6541"/>
      <c r="BK6541"/>
      <c r="BM6541"/>
      <c r="BN6541"/>
      <c r="BO6541"/>
    </row>
    <row r="6542" spans="1:67">
      <c r="A6542"/>
      <c r="B6542"/>
      <c r="C6542"/>
      <c r="E6542"/>
      <c r="F6542"/>
      <c r="G6542"/>
      <c r="I6542"/>
      <c r="J6542"/>
      <c r="K6542"/>
      <c r="M6542"/>
      <c r="N6542"/>
      <c r="O6542"/>
      <c r="Q6542"/>
      <c r="R6542"/>
      <c r="S6542"/>
      <c r="U6542"/>
      <c r="V6542"/>
      <c r="W6542"/>
      <c r="Y6542"/>
      <c r="Z6542"/>
      <c r="AA6542"/>
      <c r="AC6542"/>
      <c r="AD6542"/>
      <c r="AE6542"/>
      <c r="AG6542"/>
      <c r="AH6542"/>
      <c r="AI6542"/>
      <c r="AK6542"/>
      <c r="AL6542"/>
      <c r="AM6542"/>
      <c r="AO6542"/>
      <c r="AP6542"/>
      <c r="AQ6542"/>
      <c r="AS6542"/>
      <c r="AT6542"/>
      <c r="AU6542"/>
      <c r="AW6542"/>
      <c r="AX6542"/>
      <c r="AY6542"/>
      <c r="BA6542"/>
      <c r="BB6542"/>
      <c r="BC6542"/>
      <c r="BE6542"/>
      <c r="BF6542"/>
      <c r="BG6542"/>
      <c r="BI6542"/>
      <c r="BJ6542"/>
      <c r="BK6542"/>
      <c r="BM6542"/>
      <c r="BN6542"/>
      <c r="BO6542"/>
    </row>
    <row r="6543" spans="1:67">
      <c r="A6543"/>
      <c r="B6543"/>
      <c r="C6543"/>
      <c r="E6543"/>
      <c r="F6543"/>
      <c r="G6543"/>
      <c r="I6543"/>
      <c r="J6543"/>
      <c r="K6543"/>
      <c r="M6543"/>
      <c r="N6543"/>
      <c r="O6543"/>
      <c r="Q6543"/>
      <c r="R6543"/>
      <c r="S6543"/>
      <c r="U6543"/>
      <c r="V6543"/>
      <c r="W6543"/>
      <c r="Y6543"/>
      <c r="Z6543"/>
      <c r="AA6543"/>
      <c r="AC6543"/>
      <c r="AD6543"/>
      <c r="AE6543"/>
      <c r="AG6543"/>
      <c r="AH6543"/>
      <c r="AI6543"/>
      <c r="AK6543"/>
      <c r="AL6543"/>
      <c r="AM6543"/>
      <c r="AO6543"/>
      <c r="AP6543"/>
      <c r="AQ6543"/>
      <c r="AS6543"/>
      <c r="AT6543"/>
      <c r="AU6543"/>
      <c r="AW6543"/>
      <c r="AX6543"/>
      <c r="AY6543"/>
      <c r="BA6543"/>
      <c r="BB6543"/>
      <c r="BC6543"/>
      <c r="BE6543"/>
      <c r="BF6543"/>
      <c r="BG6543"/>
      <c r="BI6543"/>
      <c r="BJ6543"/>
      <c r="BK6543"/>
      <c r="BM6543"/>
      <c r="BN6543"/>
      <c r="BO6543"/>
    </row>
    <row r="6544" spans="1:67">
      <c r="A6544"/>
      <c r="B6544"/>
      <c r="C6544"/>
      <c r="E6544"/>
      <c r="F6544"/>
      <c r="G6544"/>
      <c r="I6544"/>
      <c r="J6544"/>
      <c r="K6544"/>
      <c r="M6544"/>
      <c r="N6544"/>
      <c r="O6544"/>
      <c r="Q6544"/>
      <c r="R6544"/>
      <c r="S6544"/>
      <c r="U6544"/>
      <c r="V6544"/>
      <c r="W6544"/>
      <c r="Y6544"/>
      <c r="Z6544"/>
      <c r="AA6544"/>
      <c r="AC6544"/>
      <c r="AD6544"/>
      <c r="AE6544"/>
      <c r="AG6544"/>
      <c r="AH6544"/>
      <c r="AI6544"/>
      <c r="AK6544"/>
      <c r="AL6544"/>
      <c r="AM6544"/>
      <c r="AO6544"/>
      <c r="AP6544"/>
      <c r="AQ6544"/>
      <c r="AS6544"/>
      <c r="AT6544"/>
      <c r="AU6544"/>
      <c r="AW6544"/>
      <c r="AX6544"/>
      <c r="AY6544"/>
      <c r="BA6544"/>
      <c r="BB6544"/>
      <c r="BC6544"/>
      <c r="BE6544"/>
      <c r="BF6544"/>
      <c r="BG6544"/>
      <c r="BI6544"/>
      <c r="BJ6544"/>
      <c r="BK6544"/>
      <c r="BM6544"/>
      <c r="BN6544"/>
      <c r="BO6544"/>
    </row>
    <row r="6545" spans="1:67">
      <c r="A6545"/>
      <c r="B6545"/>
      <c r="C6545"/>
      <c r="E6545"/>
      <c r="F6545"/>
      <c r="G6545"/>
      <c r="I6545"/>
      <c r="J6545"/>
      <c r="K6545"/>
      <c r="M6545"/>
      <c r="N6545"/>
      <c r="O6545"/>
      <c r="Q6545"/>
      <c r="R6545"/>
      <c r="S6545"/>
      <c r="U6545"/>
      <c r="V6545"/>
      <c r="W6545"/>
      <c r="Y6545"/>
      <c r="Z6545"/>
      <c r="AA6545"/>
      <c r="AC6545"/>
      <c r="AD6545"/>
      <c r="AE6545"/>
      <c r="AG6545"/>
      <c r="AH6545"/>
      <c r="AI6545"/>
      <c r="AK6545"/>
      <c r="AL6545"/>
      <c r="AM6545"/>
      <c r="AO6545"/>
      <c r="AP6545"/>
      <c r="AQ6545"/>
      <c r="AS6545"/>
      <c r="AT6545"/>
      <c r="AU6545"/>
      <c r="AW6545"/>
      <c r="AX6545"/>
      <c r="AY6545"/>
      <c r="BA6545"/>
      <c r="BB6545"/>
      <c r="BC6545"/>
      <c r="BE6545"/>
      <c r="BF6545"/>
      <c r="BG6545"/>
      <c r="BI6545"/>
      <c r="BJ6545"/>
      <c r="BK6545"/>
      <c r="BM6545"/>
      <c r="BN6545"/>
      <c r="BO6545"/>
    </row>
    <row r="6546" spans="1:67">
      <c r="A6546"/>
      <c r="B6546"/>
      <c r="C6546"/>
      <c r="E6546"/>
      <c r="F6546"/>
      <c r="G6546"/>
      <c r="I6546"/>
      <c r="J6546"/>
      <c r="K6546"/>
      <c r="M6546"/>
      <c r="N6546"/>
      <c r="O6546"/>
      <c r="Q6546"/>
      <c r="R6546"/>
      <c r="S6546"/>
      <c r="U6546"/>
      <c r="V6546"/>
      <c r="W6546"/>
      <c r="Y6546"/>
      <c r="Z6546"/>
      <c r="AA6546"/>
      <c r="AC6546"/>
      <c r="AD6546"/>
      <c r="AE6546"/>
      <c r="AG6546"/>
      <c r="AH6546"/>
      <c r="AI6546"/>
      <c r="AK6546"/>
      <c r="AL6546"/>
      <c r="AM6546"/>
      <c r="AO6546"/>
      <c r="AP6546"/>
      <c r="AQ6546"/>
      <c r="AS6546"/>
      <c r="AT6546"/>
      <c r="AU6546"/>
      <c r="AW6546"/>
      <c r="AX6546"/>
      <c r="AY6546"/>
      <c r="BA6546"/>
      <c r="BB6546"/>
      <c r="BC6546"/>
      <c r="BE6546"/>
      <c r="BF6546"/>
      <c r="BG6546"/>
      <c r="BI6546"/>
      <c r="BJ6546"/>
      <c r="BK6546"/>
      <c r="BM6546"/>
      <c r="BN6546"/>
      <c r="BO6546"/>
    </row>
    <row r="6547" spans="1:67">
      <c r="A6547"/>
      <c r="B6547"/>
      <c r="C6547"/>
      <c r="E6547"/>
      <c r="F6547"/>
      <c r="G6547"/>
      <c r="I6547"/>
      <c r="J6547"/>
      <c r="K6547"/>
      <c r="M6547"/>
      <c r="N6547"/>
      <c r="O6547"/>
      <c r="Q6547"/>
      <c r="R6547"/>
      <c r="S6547"/>
      <c r="U6547"/>
      <c r="V6547"/>
      <c r="W6547"/>
      <c r="Y6547"/>
      <c r="Z6547"/>
      <c r="AA6547"/>
      <c r="AC6547"/>
      <c r="AD6547"/>
      <c r="AE6547"/>
      <c r="AG6547"/>
      <c r="AH6547"/>
      <c r="AI6547"/>
      <c r="AK6547"/>
      <c r="AL6547"/>
      <c r="AM6547"/>
      <c r="AO6547"/>
      <c r="AP6547"/>
      <c r="AQ6547"/>
      <c r="AS6547"/>
      <c r="AT6547"/>
      <c r="AU6547"/>
      <c r="AW6547"/>
      <c r="AX6547"/>
      <c r="AY6547"/>
      <c r="BA6547"/>
      <c r="BB6547"/>
      <c r="BC6547"/>
      <c r="BE6547"/>
      <c r="BF6547"/>
      <c r="BG6547"/>
      <c r="BI6547"/>
      <c r="BJ6547"/>
      <c r="BK6547"/>
      <c r="BM6547"/>
      <c r="BN6547"/>
      <c r="BO6547"/>
    </row>
    <row r="6548" spans="1:67">
      <c r="A6548"/>
      <c r="B6548"/>
      <c r="C6548"/>
      <c r="E6548"/>
      <c r="F6548"/>
      <c r="G6548"/>
      <c r="I6548"/>
      <c r="J6548"/>
      <c r="K6548"/>
      <c r="M6548"/>
      <c r="N6548"/>
      <c r="O6548"/>
      <c r="Q6548"/>
      <c r="R6548"/>
      <c r="S6548"/>
      <c r="U6548"/>
      <c r="V6548"/>
      <c r="W6548"/>
      <c r="Y6548"/>
      <c r="Z6548"/>
      <c r="AA6548"/>
      <c r="AC6548"/>
      <c r="AD6548"/>
      <c r="AE6548"/>
      <c r="AG6548"/>
      <c r="AH6548"/>
      <c r="AI6548"/>
      <c r="AK6548"/>
      <c r="AL6548"/>
      <c r="AM6548"/>
      <c r="AO6548"/>
      <c r="AP6548"/>
      <c r="AQ6548"/>
      <c r="AS6548"/>
      <c r="AT6548"/>
      <c r="AU6548"/>
      <c r="AW6548"/>
      <c r="AX6548"/>
      <c r="AY6548"/>
      <c r="BA6548"/>
      <c r="BB6548"/>
      <c r="BC6548"/>
      <c r="BE6548"/>
      <c r="BF6548"/>
      <c r="BG6548"/>
      <c r="BI6548"/>
      <c r="BJ6548"/>
      <c r="BK6548"/>
      <c r="BM6548"/>
      <c r="BN6548"/>
      <c r="BO6548"/>
    </row>
    <row r="6549" spans="1:67">
      <c r="A6549"/>
      <c r="B6549"/>
      <c r="C6549"/>
      <c r="E6549"/>
      <c r="F6549"/>
      <c r="G6549"/>
      <c r="I6549"/>
      <c r="J6549"/>
      <c r="K6549"/>
      <c r="M6549"/>
      <c r="N6549"/>
      <c r="O6549"/>
      <c r="Q6549"/>
      <c r="R6549"/>
      <c r="S6549"/>
      <c r="U6549"/>
      <c r="V6549"/>
      <c r="W6549"/>
      <c r="Y6549"/>
      <c r="Z6549"/>
      <c r="AA6549"/>
      <c r="AC6549"/>
      <c r="AD6549"/>
      <c r="AE6549"/>
      <c r="AG6549"/>
      <c r="AH6549"/>
      <c r="AI6549"/>
      <c r="AK6549"/>
      <c r="AL6549"/>
      <c r="AM6549"/>
      <c r="AO6549"/>
      <c r="AP6549"/>
      <c r="AQ6549"/>
      <c r="AS6549"/>
      <c r="AT6549"/>
      <c r="AU6549"/>
      <c r="AW6549"/>
      <c r="AX6549"/>
      <c r="AY6549"/>
      <c r="BA6549"/>
      <c r="BB6549"/>
      <c r="BC6549"/>
      <c r="BE6549"/>
      <c r="BF6549"/>
      <c r="BG6549"/>
      <c r="BI6549"/>
      <c r="BJ6549"/>
      <c r="BK6549"/>
      <c r="BM6549"/>
      <c r="BN6549"/>
      <c r="BO6549"/>
    </row>
    <row r="6550" spans="1:67">
      <c r="A6550"/>
      <c r="B6550"/>
      <c r="C6550"/>
      <c r="E6550"/>
      <c r="F6550"/>
      <c r="G6550"/>
      <c r="I6550"/>
      <c r="J6550"/>
      <c r="K6550"/>
      <c r="M6550"/>
      <c r="N6550"/>
      <c r="O6550"/>
      <c r="Q6550"/>
      <c r="R6550"/>
      <c r="S6550"/>
      <c r="U6550"/>
      <c r="V6550"/>
      <c r="W6550"/>
      <c r="Y6550"/>
      <c r="Z6550"/>
      <c r="AA6550"/>
      <c r="AC6550"/>
      <c r="AD6550"/>
      <c r="AE6550"/>
      <c r="AG6550"/>
      <c r="AH6550"/>
      <c r="AI6550"/>
      <c r="AK6550"/>
      <c r="AL6550"/>
      <c r="AM6550"/>
      <c r="AO6550"/>
      <c r="AP6550"/>
      <c r="AQ6550"/>
      <c r="AS6550"/>
      <c r="AT6550"/>
      <c r="AU6550"/>
      <c r="AW6550"/>
      <c r="AX6550"/>
      <c r="AY6550"/>
      <c r="BA6550"/>
      <c r="BB6550"/>
      <c r="BC6550"/>
      <c r="BE6550"/>
      <c r="BF6550"/>
      <c r="BG6550"/>
      <c r="BI6550"/>
      <c r="BJ6550"/>
      <c r="BK6550"/>
      <c r="BM6550"/>
      <c r="BN6550"/>
      <c r="BO6550"/>
    </row>
    <row r="6551" spans="1:67">
      <c r="A6551"/>
      <c r="B6551"/>
      <c r="C6551"/>
      <c r="E6551"/>
      <c r="F6551"/>
      <c r="G6551"/>
      <c r="I6551"/>
      <c r="J6551"/>
      <c r="K6551"/>
      <c r="M6551"/>
      <c r="N6551"/>
      <c r="O6551"/>
      <c r="Q6551"/>
      <c r="R6551"/>
      <c r="S6551"/>
      <c r="U6551"/>
      <c r="V6551"/>
      <c r="W6551"/>
      <c r="Y6551"/>
      <c r="Z6551"/>
      <c r="AA6551"/>
      <c r="AC6551"/>
      <c r="AD6551"/>
      <c r="AE6551"/>
      <c r="AG6551"/>
      <c r="AH6551"/>
      <c r="AI6551"/>
      <c r="AK6551"/>
      <c r="AL6551"/>
      <c r="AM6551"/>
      <c r="AO6551"/>
      <c r="AP6551"/>
      <c r="AQ6551"/>
      <c r="AS6551"/>
      <c r="AT6551"/>
      <c r="AU6551"/>
      <c r="AW6551"/>
      <c r="AX6551"/>
      <c r="AY6551"/>
      <c r="BA6551"/>
      <c r="BB6551"/>
      <c r="BC6551"/>
      <c r="BE6551"/>
      <c r="BF6551"/>
      <c r="BG6551"/>
      <c r="BI6551"/>
      <c r="BJ6551"/>
      <c r="BK6551"/>
      <c r="BM6551"/>
      <c r="BN6551"/>
      <c r="BO6551"/>
    </row>
    <row r="6552" spans="1:67">
      <c r="A6552"/>
      <c r="B6552"/>
      <c r="C6552"/>
      <c r="E6552"/>
      <c r="F6552"/>
      <c r="G6552"/>
      <c r="I6552"/>
      <c r="J6552"/>
      <c r="K6552"/>
      <c r="M6552"/>
      <c r="N6552"/>
      <c r="O6552"/>
      <c r="Q6552"/>
      <c r="R6552"/>
      <c r="S6552"/>
      <c r="U6552"/>
      <c r="V6552"/>
      <c r="W6552"/>
      <c r="Y6552"/>
      <c r="Z6552"/>
      <c r="AA6552"/>
      <c r="AC6552"/>
      <c r="AD6552"/>
      <c r="AE6552"/>
      <c r="AG6552"/>
      <c r="AH6552"/>
      <c r="AI6552"/>
      <c r="AK6552"/>
      <c r="AL6552"/>
      <c r="AM6552"/>
      <c r="AO6552"/>
      <c r="AP6552"/>
      <c r="AQ6552"/>
      <c r="AS6552"/>
      <c r="AT6552"/>
      <c r="AU6552"/>
      <c r="AW6552"/>
      <c r="AX6552"/>
      <c r="AY6552"/>
      <c r="BA6552"/>
      <c r="BB6552"/>
      <c r="BC6552"/>
      <c r="BE6552"/>
      <c r="BF6552"/>
      <c r="BG6552"/>
      <c r="BI6552"/>
      <c r="BJ6552"/>
      <c r="BK6552"/>
      <c r="BM6552"/>
      <c r="BN6552"/>
      <c r="BO6552"/>
    </row>
    <row r="6553" spans="1:67">
      <c r="A6553"/>
      <c r="B6553"/>
      <c r="C6553"/>
      <c r="E6553"/>
      <c r="F6553"/>
      <c r="G6553"/>
      <c r="I6553"/>
      <c r="J6553"/>
      <c r="K6553"/>
      <c r="M6553"/>
      <c r="N6553"/>
      <c r="O6553"/>
      <c r="Q6553"/>
      <c r="R6553"/>
      <c r="S6553"/>
      <c r="U6553"/>
      <c r="V6553"/>
      <c r="W6553"/>
      <c r="Y6553"/>
      <c r="Z6553"/>
      <c r="AA6553"/>
      <c r="AC6553"/>
      <c r="AD6553"/>
      <c r="AE6553"/>
      <c r="AG6553"/>
      <c r="AH6553"/>
      <c r="AI6553"/>
      <c r="AK6553"/>
      <c r="AL6553"/>
      <c r="AM6553"/>
      <c r="AO6553"/>
      <c r="AP6553"/>
      <c r="AQ6553"/>
      <c r="AS6553"/>
      <c r="AT6553"/>
      <c r="AU6553"/>
      <c r="AW6553"/>
      <c r="AX6553"/>
      <c r="AY6553"/>
      <c r="BA6553"/>
      <c r="BB6553"/>
      <c r="BC6553"/>
      <c r="BE6553"/>
      <c r="BF6553"/>
      <c r="BG6553"/>
      <c r="BI6553"/>
      <c r="BJ6553"/>
      <c r="BK6553"/>
      <c r="BM6553"/>
      <c r="BN6553"/>
      <c r="BO6553"/>
    </row>
    <row r="6554" spans="1:67">
      <c r="A6554"/>
      <c r="B6554"/>
      <c r="C6554"/>
      <c r="E6554"/>
      <c r="F6554"/>
      <c r="G6554"/>
      <c r="I6554"/>
      <c r="J6554"/>
      <c r="K6554"/>
      <c r="M6554"/>
      <c r="N6554"/>
      <c r="O6554"/>
      <c r="Q6554"/>
      <c r="R6554"/>
      <c r="S6554"/>
      <c r="U6554"/>
      <c r="V6554"/>
      <c r="W6554"/>
      <c r="Y6554"/>
      <c r="Z6554"/>
      <c r="AA6554"/>
      <c r="AC6554"/>
      <c r="AD6554"/>
      <c r="AE6554"/>
      <c r="AG6554"/>
      <c r="AH6554"/>
      <c r="AI6554"/>
      <c r="AK6554"/>
      <c r="AL6554"/>
      <c r="AM6554"/>
      <c r="AO6554"/>
      <c r="AP6554"/>
      <c r="AQ6554"/>
      <c r="AS6554"/>
      <c r="AT6554"/>
      <c r="AU6554"/>
      <c r="AW6554"/>
      <c r="AX6554"/>
      <c r="AY6554"/>
      <c r="BA6554"/>
      <c r="BB6554"/>
      <c r="BC6554"/>
      <c r="BE6554"/>
      <c r="BF6554"/>
      <c r="BG6554"/>
      <c r="BI6554"/>
      <c r="BJ6554"/>
      <c r="BK6554"/>
      <c r="BM6554"/>
      <c r="BN6554"/>
      <c r="BO6554"/>
    </row>
    <row r="6555" spans="1:67">
      <c r="A6555"/>
      <c r="B6555"/>
      <c r="C6555"/>
      <c r="E6555"/>
      <c r="F6555"/>
      <c r="G6555"/>
      <c r="I6555"/>
      <c r="J6555"/>
      <c r="K6555"/>
      <c r="M6555"/>
      <c r="N6555"/>
      <c r="O6555"/>
      <c r="Q6555"/>
      <c r="R6555"/>
      <c r="S6555"/>
      <c r="U6555"/>
      <c r="V6555"/>
      <c r="W6555"/>
      <c r="Y6555"/>
      <c r="Z6555"/>
      <c r="AA6555"/>
      <c r="AC6555"/>
      <c r="AD6555"/>
      <c r="AE6555"/>
      <c r="AG6555"/>
      <c r="AH6555"/>
      <c r="AI6555"/>
      <c r="AK6555"/>
      <c r="AL6555"/>
      <c r="AM6555"/>
      <c r="AO6555"/>
      <c r="AP6555"/>
      <c r="AQ6555"/>
      <c r="AS6555"/>
      <c r="AT6555"/>
      <c r="AU6555"/>
      <c r="AW6555"/>
      <c r="AX6555"/>
      <c r="AY6555"/>
      <c r="BA6555"/>
      <c r="BB6555"/>
      <c r="BC6555"/>
      <c r="BE6555"/>
      <c r="BF6555"/>
      <c r="BG6555"/>
      <c r="BI6555"/>
      <c r="BJ6555"/>
      <c r="BK6555"/>
      <c r="BM6555"/>
      <c r="BN6555"/>
      <c r="BO6555"/>
    </row>
    <row r="6556" spans="1:67">
      <c r="A6556"/>
      <c r="B6556"/>
      <c r="C6556"/>
      <c r="E6556"/>
      <c r="F6556"/>
      <c r="G6556"/>
      <c r="I6556"/>
      <c r="J6556"/>
      <c r="K6556"/>
      <c r="M6556"/>
      <c r="N6556"/>
      <c r="O6556"/>
      <c r="Q6556"/>
      <c r="R6556"/>
      <c r="S6556"/>
      <c r="U6556"/>
      <c r="V6556"/>
      <c r="W6556"/>
      <c r="Y6556"/>
      <c r="Z6556"/>
      <c r="AA6556"/>
      <c r="AC6556"/>
      <c r="AD6556"/>
      <c r="AE6556"/>
      <c r="AG6556"/>
      <c r="AH6556"/>
      <c r="AI6556"/>
      <c r="AK6556"/>
      <c r="AL6556"/>
      <c r="AM6556"/>
      <c r="AO6556"/>
      <c r="AP6556"/>
      <c r="AQ6556"/>
      <c r="AS6556"/>
      <c r="AT6556"/>
      <c r="AU6556"/>
      <c r="AW6556"/>
      <c r="AX6556"/>
      <c r="AY6556"/>
      <c r="BA6556"/>
      <c r="BB6556"/>
      <c r="BC6556"/>
      <c r="BE6556"/>
      <c r="BF6556"/>
      <c r="BG6556"/>
      <c r="BI6556"/>
      <c r="BJ6556"/>
      <c r="BK6556"/>
      <c r="BM6556"/>
      <c r="BN6556"/>
      <c r="BO6556"/>
    </row>
    <row r="6557" spans="1:67">
      <c r="A6557"/>
      <c r="B6557"/>
      <c r="C6557"/>
      <c r="E6557"/>
      <c r="F6557"/>
      <c r="G6557"/>
      <c r="I6557"/>
      <c r="J6557"/>
      <c r="K6557"/>
      <c r="M6557"/>
      <c r="N6557"/>
      <c r="O6557"/>
      <c r="Q6557"/>
      <c r="R6557"/>
      <c r="S6557"/>
      <c r="U6557"/>
      <c r="V6557"/>
      <c r="W6557"/>
      <c r="Y6557"/>
      <c r="Z6557"/>
      <c r="AA6557"/>
      <c r="AC6557"/>
      <c r="AD6557"/>
      <c r="AE6557"/>
      <c r="AG6557"/>
      <c r="AH6557"/>
      <c r="AI6557"/>
      <c r="AK6557"/>
      <c r="AL6557"/>
      <c r="AM6557"/>
      <c r="AO6557"/>
      <c r="AP6557"/>
      <c r="AQ6557"/>
      <c r="AS6557"/>
      <c r="AT6557"/>
      <c r="AU6557"/>
      <c r="AW6557"/>
      <c r="AX6557"/>
      <c r="AY6557"/>
      <c r="BA6557"/>
      <c r="BB6557"/>
      <c r="BC6557"/>
      <c r="BE6557"/>
      <c r="BF6557"/>
      <c r="BG6557"/>
      <c r="BI6557"/>
      <c r="BJ6557"/>
      <c r="BK6557"/>
      <c r="BM6557"/>
      <c r="BN6557"/>
      <c r="BO6557"/>
    </row>
    <row r="6558" spans="1:67">
      <c r="A6558"/>
      <c r="B6558"/>
      <c r="C6558"/>
      <c r="E6558"/>
      <c r="F6558"/>
      <c r="G6558"/>
      <c r="I6558"/>
      <c r="J6558"/>
      <c r="K6558"/>
      <c r="M6558"/>
      <c r="N6558"/>
      <c r="O6558"/>
      <c r="Q6558"/>
      <c r="R6558"/>
      <c r="S6558"/>
      <c r="U6558"/>
      <c r="V6558"/>
      <c r="W6558"/>
      <c r="Y6558"/>
      <c r="Z6558"/>
      <c r="AA6558"/>
      <c r="AC6558"/>
      <c r="AD6558"/>
      <c r="AE6558"/>
      <c r="AG6558"/>
      <c r="AH6558"/>
      <c r="AI6558"/>
      <c r="AK6558"/>
      <c r="AL6558"/>
      <c r="AM6558"/>
      <c r="AO6558"/>
      <c r="AP6558"/>
      <c r="AQ6558"/>
      <c r="AS6558"/>
      <c r="AT6558"/>
      <c r="AU6558"/>
      <c r="AW6558"/>
      <c r="AX6558"/>
      <c r="AY6558"/>
      <c r="BA6558"/>
      <c r="BB6558"/>
      <c r="BC6558"/>
      <c r="BE6558"/>
      <c r="BF6558"/>
      <c r="BG6558"/>
      <c r="BI6558"/>
      <c r="BJ6558"/>
      <c r="BK6558"/>
      <c r="BM6558"/>
      <c r="BN6558"/>
      <c r="BO6558"/>
    </row>
    <row r="6559" spans="1:67">
      <c r="A6559"/>
      <c r="B6559"/>
      <c r="C6559"/>
      <c r="E6559"/>
      <c r="F6559"/>
      <c r="G6559"/>
      <c r="I6559"/>
      <c r="J6559"/>
      <c r="K6559"/>
      <c r="M6559"/>
      <c r="N6559"/>
      <c r="O6559"/>
      <c r="Q6559"/>
      <c r="R6559"/>
      <c r="S6559"/>
      <c r="U6559"/>
      <c r="V6559"/>
      <c r="W6559"/>
      <c r="Y6559"/>
      <c r="Z6559"/>
      <c r="AA6559"/>
      <c r="AC6559"/>
      <c r="AD6559"/>
      <c r="AE6559"/>
      <c r="AG6559"/>
      <c r="AH6559"/>
      <c r="AI6559"/>
      <c r="AK6559"/>
      <c r="AL6559"/>
      <c r="AM6559"/>
      <c r="AO6559"/>
      <c r="AP6559"/>
      <c r="AQ6559"/>
      <c r="AS6559"/>
      <c r="AT6559"/>
      <c r="AU6559"/>
      <c r="AW6559"/>
      <c r="AX6559"/>
      <c r="AY6559"/>
      <c r="BA6559"/>
      <c r="BB6559"/>
      <c r="BC6559"/>
      <c r="BE6559"/>
      <c r="BF6559"/>
      <c r="BG6559"/>
      <c r="BI6559"/>
      <c r="BJ6559"/>
      <c r="BK6559"/>
      <c r="BM6559"/>
      <c r="BN6559"/>
      <c r="BO6559"/>
    </row>
    <row r="6560" spans="1:67">
      <c r="A6560"/>
      <c r="B6560"/>
      <c r="C6560"/>
      <c r="E6560"/>
      <c r="F6560"/>
      <c r="G6560"/>
      <c r="I6560"/>
      <c r="J6560"/>
      <c r="K6560"/>
      <c r="M6560"/>
      <c r="N6560"/>
      <c r="O6560"/>
      <c r="Q6560"/>
      <c r="R6560"/>
      <c r="S6560"/>
      <c r="U6560"/>
      <c r="V6560"/>
      <c r="W6560"/>
      <c r="Y6560"/>
      <c r="Z6560"/>
      <c r="AA6560"/>
      <c r="AC6560"/>
      <c r="AD6560"/>
      <c r="AE6560"/>
      <c r="AG6560"/>
      <c r="AH6560"/>
      <c r="AI6560"/>
      <c r="AK6560"/>
      <c r="AL6560"/>
      <c r="AM6560"/>
      <c r="AO6560"/>
      <c r="AP6560"/>
      <c r="AQ6560"/>
      <c r="AS6560"/>
      <c r="AT6560"/>
      <c r="AU6560"/>
      <c r="AW6560"/>
      <c r="AX6560"/>
      <c r="AY6560"/>
      <c r="BA6560"/>
      <c r="BB6560"/>
      <c r="BC6560"/>
      <c r="BE6560"/>
      <c r="BF6560"/>
      <c r="BG6560"/>
      <c r="BI6560"/>
      <c r="BJ6560"/>
      <c r="BK6560"/>
      <c r="BM6560"/>
      <c r="BN6560"/>
      <c r="BO6560"/>
    </row>
    <row r="6561" spans="1:67">
      <c r="A6561"/>
      <c r="B6561"/>
      <c r="C6561"/>
      <c r="E6561"/>
      <c r="F6561"/>
      <c r="G6561"/>
      <c r="I6561"/>
      <c r="J6561"/>
      <c r="K6561"/>
      <c r="M6561"/>
      <c r="N6561"/>
      <c r="O6561"/>
      <c r="Q6561"/>
      <c r="R6561"/>
      <c r="S6561"/>
      <c r="U6561"/>
      <c r="V6561"/>
      <c r="W6561"/>
      <c r="Y6561"/>
      <c r="Z6561"/>
      <c r="AA6561"/>
      <c r="AC6561"/>
      <c r="AD6561"/>
      <c r="AE6561"/>
      <c r="AG6561"/>
      <c r="AH6561"/>
      <c r="AI6561"/>
      <c r="AK6561"/>
      <c r="AL6561"/>
      <c r="AM6561"/>
      <c r="AO6561"/>
      <c r="AP6561"/>
      <c r="AQ6561"/>
      <c r="AS6561"/>
      <c r="AT6561"/>
      <c r="AU6561"/>
      <c r="AW6561"/>
      <c r="AX6561"/>
      <c r="AY6561"/>
      <c r="BA6561"/>
      <c r="BB6561"/>
      <c r="BC6561"/>
      <c r="BE6561"/>
      <c r="BF6561"/>
      <c r="BG6561"/>
      <c r="BI6561"/>
      <c r="BJ6561"/>
      <c r="BK6561"/>
      <c r="BM6561"/>
      <c r="BN6561"/>
      <c r="BO6561"/>
    </row>
    <row r="6562" spans="1:67">
      <c r="A6562"/>
      <c r="B6562"/>
      <c r="C6562"/>
      <c r="E6562"/>
      <c r="F6562"/>
      <c r="G6562"/>
      <c r="I6562"/>
      <c r="J6562"/>
      <c r="K6562"/>
      <c r="M6562"/>
      <c r="N6562"/>
      <c r="O6562"/>
      <c r="Q6562"/>
      <c r="R6562"/>
      <c r="S6562"/>
      <c r="U6562"/>
      <c r="V6562"/>
      <c r="W6562"/>
      <c r="Y6562"/>
      <c r="Z6562"/>
      <c r="AA6562"/>
      <c r="AC6562"/>
      <c r="AD6562"/>
      <c r="AE6562"/>
      <c r="AG6562"/>
      <c r="AH6562"/>
      <c r="AI6562"/>
      <c r="AK6562"/>
      <c r="AL6562"/>
      <c r="AM6562"/>
      <c r="AO6562"/>
      <c r="AP6562"/>
      <c r="AQ6562"/>
      <c r="AS6562"/>
      <c r="AT6562"/>
      <c r="AU6562"/>
      <c r="AW6562"/>
      <c r="AX6562"/>
      <c r="AY6562"/>
      <c r="BA6562"/>
      <c r="BB6562"/>
      <c r="BC6562"/>
      <c r="BE6562"/>
      <c r="BF6562"/>
      <c r="BG6562"/>
      <c r="BI6562"/>
      <c r="BJ6562"/>
      <c r="BK6562"/>
      <c r="BM6562"/>
      <c r="BN6562"/>
      <c r="BO6562"/>
    </row>
    <row r="6563" spans="1:67">
      <c r="A6563"/>
      <c r="B6563"/>
      <c r="C6563"/>
      <c r="E6563"/>
      <c r="F6563"/>
      <c r="G6563"/>
      <c r="I6563"/>
      <c r="J6563"/>
      <c r="K6563"/>
      <c r="M6563"/>
      <c r="N6563"/>
      <c r="O6563"/>
      <c r="Q6563"/>
      <c r="R6563"/>
      <c r="S6563"/>
      <c r="U6563"/>
      <c r="V6563"/>
      <c r="W6563"/>
      <c r="Y6563"/>
      <c r="Z6563"/>
      <c r="AA6563"/>
      <c r="AC6563"/>
      <c r="AD6563"/>
      <c r="AE6563"/>
      <c r="AG6563"/>
      <c r="AH6563"/>
      <c r="AI6563"/>
      <c r="AK6563"/>
      <c r="AL6563"/>
      <c r="AM6563"/>
      <c r="AO6563"/>
      <c r="AP6563"/>
      <c r="AQ6563"/>
      <c r="AS6563"/>
      <c r="AT6563"/>
      <c r="AU6563"/>
      <c r="AW6563"/>
      <c r="AX6563"/>
      <c r="AY6563"/>
      <c r="BA6563"/>
      <c r="BB6563"/>
      <c r="BC6563"/>
      <c r="BE6563"/>
      <c r="BF6563"/>
      <c r="BG6563"/>
      <c r="BI6563"/>
      <c r="BJ6563"/>
      <c r="BK6563"/>
      <c r="BM6563"/>
      <c r="BN6563"/>
      <c r="BO6563"/>
    </row>
    <row r="6564" spans="1:67">
      <c r="A6564"/>
      <c r="B6564"/>
      <c r="C6564"/>
      <c r="E6564"/>
      <c r="F6564"/>
      <c r="G6564"/>
      <c r="I6564"/>
      <c r="J6564"/>
      <c r="K6564"/>
      <c r="M6564"/>
      <c r="N6564"/>
      <c r="O6564"/>
      <c r="Q6564"/>
      <c r="R6564"/>
      <c r="S6564"/>
      <c r="U6564"/>
      <c r="V6564"/>
      <c r="W6564"/>
      <c r="Y6564"/>
      <c r="Z6564"/>
      <c r="AA6564"/>
      <c r="AC6564"/>
      <c r="AD6564"/>
      <c r="AE6564"/>
      <c r="AG6564"/>
      <c r="AH6564"/>
      <c r="AI6564"/>
      <c r="AK6564"/>
      <c r="AL6564"/>
      <c r="AM6564"/>
      <c r="AO6564"/>
      <c r="AP6564"/>
      <c r="AQ6564"/>
      <c r="AS6564"/>
      <c r="AT6564"/>
      <c r="AU6564"/>
      <c r="AW6564"/>
      <c r="AX6564"/>
      <c r="AY6564"/>
      <c r="BA6564"/>
      <c r="BB6564"/>
      <c r="BC6564"/>
      <c r="BE6564"/>
      <c r="BF6564"/>
      <c r="BG6564"/>
      <c r="BI6564"/>
      <c r="BJ6564"/>
      <c r="BK6564"/>
      <c r="BM6564"/>
      <c r="BN6564"/>
      <c r="BO6564"/>
    </row>
    <row r="6565" spans="1:67">
      <c r="A6565"/>
      <c r="B6565"/>
      <c r="C6565"/>
      <c r="E6565"/>
      <c r="F6565"/>
      <c r="G6565"/>
      <c r="I6565"/>
      <c r="J6565"/>
      <c r="K6565"/>
      <c r="M6565"/>
      <c r="N6565"/>
      <c r="O6565"/>
      <c r="Q6565"/>
      <c r="R6565"/>
      <c r="S6565"/>
      <c r="U6565"/>
      <c r="V6565"/>
      <c r="W6565"/>
      <c r="Y6565"/>
      <c r="Z6565"/>
      <c r="AA6565"/>
      <c r="AC6565"/>
      <c r="AD6565"/>
      <c r="AE6565"/>
      <c r="AG6565"/>
      <c r="AH6565"/>
      <c r="AI6565"/>
      <c r="AK6565"/>
      <c r="AL6565"/>
      <c r="AM6565"/>
      <c r="AO6565"/>
      <c r="AP6565"/>
      <c r="AQ6565"/>
      <c r="AS6565"/>
      <c r="AT6565"/>
      <c r="AU6565"/>
      <c r="AW6565"/>
      <c r="AX6565"/>
      <c r="AY6565"/>
      <c r="BA6565"/>
      <c r="BB6565"/>
      <c r="BC6565"/>
      <c r="BE6565"/>
      <c r="BF6565"/>
      <c r="BG6565"/>
      <c r="BI6565"/>
      <c r="BJ6565"/>
      <c r="BK6565"/>
      <c r="BM6565"/>
      <c r="BN6565"/>
      <c r="BO6565"/>
    </row>
    <row r="6566" spans="1:67">
      <c r="A6566"/>
      <c r="B6566"/>
      <c r="C6566"/>
      <c r="E6566"/>
      <c r="F6566"/>
      <c r="G6566"/>
      <c r="I6566"/>
      <c r="J6566"/>
      <c r="K6566"/>
      <c r="M6566"/>
      <c r="N6566"/>
      <c r="O6566"/>
      <c r="Q6566"/>
      <c r="R6566"/>
      <c r="S6566"/>
      <c r="U6566"/>
      <c r="V6566"/>
      <c r="W6566"/>
      <c r="Y6566"/>
      <c r="Z6566"/>
      <c r="AA6566"/>
      <c r="AC6566"/>
      <c r="AD6566"/>
      <c r="AE6566"/>
      <c r="AG6566"/>
      <c r="AH6566"/>
      <c r="AI6566"/>
      <c r="AK6566"/>
      <c r="AL6566"/>
      <c r="AM6566"/>
      <c r="AO6566"/>
      <c r="AP6566"/>
      <c r="AQ6566"/>
      <c r="AS6566"/>
      <c r="AT6566"/>
      <c r="AU6566"/>
      <c r="AW6566"/>
      <c r="AX6566"/>
      <c r="AY6566"/>
      <c r="BA6566"/>
      <c r="BB6566"/>
      <c r="BC6566"/>
      <c r="BE6566"/>
      <c r="BF6566"/>
      <c r="BG6566"/>
      <c r="BI6566"/>
      <c r="BJ6566"/>
      <c r="BK6566"/>
      <c r="BM6566"/>
      <c r="BN6566"/>
      <c r="BO6566"/>
    </row>
    <row r="6567" spans="1:67">
      <c r="A6567"/>
      <c r="B6567"/>
      <c r="C6567"/>
      <c r="E6567"/>
      <c r="F6567"/>
      <c r="G6567"/>
      <c r="I6567"/>
      <c r="J6567"/>
      <c r="K6567"/>
      <c r="M6567"/>
      <c r="N6567"/>
      <c r="O6567"/>
      <c r="Q6567"/>
      <c r="R6567"/>
      <c r="S6567"/>
      <c r="U6567"/>
      <c r="V6567"/>
      <c r="W6567"/>
      <c r="Y6567"/>
      <c r="Z6567"/>
      <c r="AA6567"/>
      <c r="AC6567"/>
      <c r="AD6567"/>
      <c r="AE6567"/>
      <c r="AG6567"/>
      <c r="AH6567"/>
      <c r="AI6567"/>
      <c r="AK6567"/>
      <c r="AL6567"/>
      <c r="AM6567"/>
      <c r="AO6567"/>
      <c r="AP6567"/>
      <c r="AQ6567"/>
      <c r="AS6567"/>
      <c r="AT6567"/>
      <c r="AU6567"/>
      <c r="AW6567"/>
      <c r="AX6567"/>
      <c r="AY6567"/>
      <c r="BA6567"/>
      <c r="BB6567"/>
      <c r="BC6567"/>
      <c r="BE6567"/>
      <c r="BF6567"/>
      <c r="BG6567"/>
      <c r="BI6567"/>
      <c r="BJ6567"/>
      <c r="BK6567"/>
      <c r="BM6567"/>
      <c r="BN6567"/>
      <c r="BO6567"/>
    </row>
    <row r="6568" spans="1:67">
      <c r="A6568"/>
      <c r="B6568"/>
      <c r="C6568"/>
      <c r="E6568"/>
      <c r="F6568"/>
      <c r="G6568"/>
      <c r="I6568"/>
      <c r="J6568"/>
      <c r="K6568"/>
      <c r="M6568"/>
      <c r="N6568"/>
      <c r="O6568"/>
      <c r="Q6568"/>
      <c r="R6568"/>
      <c r="S6568"/>
      <c r="U6568"/>
      <c r="V6568"/>
      <c r="W6568"/>
      <c r="Y6568"/>
      <c r="Z6568"/>
      <c r="AA6568"/>
      <c r="AC6568"/>
      <c r="AD6568"/>
      <c r="AE6568"/>
      <c r="AG6568"/>
      <c r="AH6568"/>
      <c r="AI6568"/>
      <c r="AK6568"/>
      <c r="AL6568"/>
      <c r="AM6568"/>
      <c r="AO6568"/>
      <c r="AP6568"/>
      <c r="AQ6568"/>
      <c r="AS6568"/>
      <c r="AT6568"/>
      <c r="AU6568"/>
      <c r="AW6568"/>
      <c r="AX6568"/>
      <c r="AY6568"/>
      <c r="BA6568"/>
      <c r="BB6568"/>
      <c r="BC6568"/>
      <c r="BE6568"/>
      <c r="BF6568"/>
      <c r="BG6568"/>
      <c r="BI6568"/>
      <c r="BJ6568"/>
      <c r="BK6568"/>
      <c r="BM6568"/>
      <c r="BN6568"/>
      <c r="BO6568"/>
    </row>
    <row r="6569" spans="1:67">
      <c r="A6569"/>
      <c r="B6569"/>
      <c r="C6569"/>
      <c r="E6569"/>
      <c r="F6569"/>
      <c r="G6569"/>
      <c r="I6569"/>
      <c r="J6569"/>
      <c r="K6569"/>
      <c r="M6569"/>
      <c r="N6569"/>
      <c r="O6569"/>
      <c r="Q6569"/>
      <c r="R6569"/>
      <c r="S6569"/>
      <c r="U6569"/>
      <c r="V6569"/>
      <c r="W6569"/>
      <c r="Y6569"/>
      <c r="Z6569"/>
      <c r="AA6569"/>
      <c r="AC6569"/>
      <c r="AD6569"/>
      <c r="AE6569"/>
      <c r="AG6569"/>
      <c r="AH6569"/>
      <c r="AI6569"/>
      <c r="AK6569"/>
      <c r="AL6569"/>
      <c r="AM6569"/>
      <c r="AO6569"/>
      <c r="AP6569"/>
      <c r="AQ6569"/>
      <c r="AS6569"/>
      <c r="AT6569"/>
      <c r="AU6569"/>
      <c r="AW6569"/>
      <c r="AX6569"/>
      <c r="AY6569"/>
      <c r="BA6569"/>
      <c r="BB6569"/>
      <c r="BC6569"/>
      <c r="BE6569"/>
      <c r="BF6569"/>
      <c r="BG6569"/>
      <c r="BI6569"/>
      <c r="BJ6569"/>
      <c r="BK6569"/>
      <c r="BM6569"/>
      <c r="BN6569"/>
      <c r="BO6569"/>
    </row>
    <row r="6570" spans="1:67">
      <c r="A6570"/>
      <c r="B6570"/>
      <c r="C6570"/>
      <c r="E6570"/>
      <c r="F6570"/>
      <c r="G6570"/>
      <c r="I6570"/>
      <c r="J6570"/>
      <c r="K6570"/>
      <c r="M6570"/>
      <c r="N6570"/>
      <c r="O6570"/>
      <c r="Q6570"/>
      <c r="R6570"/>
      <c r="S6570"/>
      <c r="U6570"/>
      <c r="V6570"/>
      <c r="W6570"/>
      <c r="Y6570"/>
      <c r="Z6570"/>
      <c r="AA6570"/>
      <c r="AC6570"/>
      <c r="AD6570"/>
      <c r="AE6570"/>
      <c r="AG6570"/>
      <c r="AH6570"/>
      <c r="AI6570"/>
      <c r="AK6570"/>
      <c r="AL6570"/>
      <c r="AM6570"/>
      <c r="AO6570"/>
      <c r="AP6570"/>
      <c r="AQ6570"/>
      <c r="AS6570"/>
      <c r="AT6570"/>
      <c r="AU6570"/>
      <c r="AW6570"/>
      <c r="AX6570"/>
      <c r="AY6570"/>
      <c r="BA6570"/>
      <c r="BB6570"/>
      <c r="BC6570"/>
      <c r="BE6570"/>
      <c r="BF6570"/>
      <c r="BG6570"/>
      <c r="BI6570"/>
      <c r="BJ6570"/>
      <c r="BK6570"/>
      <c r="BM6570"/>
      <c r="BN6570"/>
      <c r="BO6570"/>
    </row>
    <row r="6571" spans="1:67">
      <c r="A6571"/>
      <c r="B6571"/>
      <c r="C6571"/>
      <c r="E6571"/>
      <c r="F6571"/>
      <c r="G6571"/>
      <c r="I6571"/>
      <c r="J6571"/>
      <c r="K6571"/>
      <c r="M6571"/>
      <c r="N6571"/>
      <c r="O6571"/>
      <c r="Q6571"/>
      <c r="R6571"/>
      <c r="S6571"/>
      <c r="U6571"/>
      <c r="V6571"/>
      <c r="W6571"/>
      <c r="Y6571"/>
      <c r="Z6571"/>
      <c r="AA6571"/>
      <c r="AC6571"/>
      <c r="AD6571"/>
      <c r="AE6571"/>
      <c r="AG6571"/>
      <c r="AH6571"/>
      <c r="AI6571"/>
      <c r="AK6571"/>
      <c r="AL6571"/>
      <c r="AM6571"/>
      <c r="AO6571"/>
      <c r="AP6571"/>
      <c r="AQ6571"/>
      <c r="AS6571"/>
      <c r="AT6571"/>
      <c r="AU6571"/>
      <c r="AW6571"/>
      <c r="AX6571"/>
      <c r="AY6571"/>
      <c r="BA6571"/>
      <c r="BB6571"/>
      <c r="BC6571"/>
      <c r="BE6571"/>
      <c r="BF6571"/>
      <c r="BG6571"/>
      <c r="BI6571"/>
      <c r="BJ6571"/>
      <c r="BK6571"/>
      <c r="BM6571"/>
      <c r="BN6571"/>
      <c r="BO6571"/>
    </row>
    <row r="6572" spans="1:67">
      <c r="A6572"/>
      <c r="B6572"/>
      <c r="C6572"/>
      <c r="E6572"/>
      <c r="F6572"/>
      <c r="G6572"/>
      <c r="I6572"/>
      <c r="J6572"/>
      <c r="K6572"/>
      <c r="M6572"/>
      <c r="N6572"/>
      <c r="O6572"/>
      <c r="Q6572"/>
      <c r="R6572"/>
      <c r="S6572"/>
      <c r="U6572"/>
      <c r="V6572"/>
      <c r="W6572"/>
      <c r="Y6572"/>
      <c r="Z6572"/>
      <c r="AA6572"/>
      <c r="AC6572"/>
      <c r="AD6572"/>
      <c r="AE6572"/>
      <c r="AG6572"/>
      <c r="AH6572"/>
      <c r="AI6572"/>
      <c r="AK6572"/>
      <c r="AL6572"/>
      <c r="AM6572"/>
      <c r="AO6572"/>
      <c r="AP6572"/>
      <c r="AQ6572"/>
      <c r="AS6572"/>
      <c r="AT6572"/>
      <c r="AU6572"/>
      <c r="AW6572"/>
      <c r="AX6572"/>
      <c r="AY6572"/>
      <c r="BA6572"/>
      <c r="BB6572"/>
      <c r="BC6572"/>
      <c r="BE6572"/>
      <c r="BF6572"/>
      <c r="BG6572"/>
      <c r="BI6572"/>
      <c r="BJ6572"/>
      <c r="BK6572"/>
      <c r="BM6572"/>
      <c r="BN6572"/>
      <c r="BO6572"/>
    </row>
    <row r="6573" spans="1:67">
      <c r="A6573"/>
      <c r="B6573"/>
      <c r="C6573"/>
      <c r="E6573"/>
      <c r="F6573"/>
      <c r="G6573"/>
      <c r="I6573"/>
      <c r="J6573"/>
      <c r="K6573"/>
      <c r="M6573"/>
      <c r="N6573"/>
      <c r="O6573"/>
      <c r="Q6573"/>
      <c r="R6573"/>
      <c r="S6573"/>
      <c r="U6573"/>
      <c r="V6573"/>
      <c r="W6573"/>
      <c r="Y6573"/>
      <c r="Z6573"/>
      <c r="AA6573"/>
      <c r="AC6573"/>
      <c r="AD6573"/>
      <c r="AE6573"/>
      <c r="AG6573"/>
      <c r="AH6573"/>
      <c r="AI6573"/>
      <c r="AK6573"/>
      <c r="AL6573"/>
      <c r="AM6573"/>
      <c r="AO6573"/>
      <c r="AP6573"/>
      <c r="AQ6573"/>
      <c r="AS6573"/>
      <c r="AT6573"/>
      <c r="AU6573"/>
      <c r="AW6573"/>
      <c r="AX6573"/>
      <c r="AY6573"/>
      <c r="BA6573"/>
      <c r="BB6573"/>
      <c r="BC6573"/>
      <c r="BE6573"/>
      <c r="BF6573"/>
      <c r="BG6573"/>
      <c r="BI6573"/>
      <c r="BJ6573"/>
      <c r="BK6573"/>
      <c r="BM6573"/>
      <c r="BN6573"/>
      <c r="BO6573"/>
    </row>
    <row r="6574" spans="1:67">
      <c r="A6574"/>
      <c r="B6574"/>
      <c r="C6574"/>
      <c r="E6574"/>
      <c r="F6574"/>
      <c r="G6574"/>
      <c r="I6574"/>
      <c r="J6574"/>
      <c r="K6574"/>
      <c r="M6574"/>
      <c r="N6574"/>
      <c r="O6574"/>
      <c r="Q6574"/>
      <c r="R6574"/>
      <c r="S6574"/>
      <c r="U6574"/>
      <c r="V6574"/>
      <c r="W6574"/>
      <c r="Y6574"/>
      <c r="Z6574"/>
      <c r="AA6574"/>
      <c r="AC6574"/>
      <c r="AD6574"/>
      <c r="AE6574"/>
      <c r="AG6574"/>
      <c r="AH6574"/>
      <c r="AI6574"/>
      <c r="AK6574"/>
      <c r="AL6574"/>
      <c r="AM6574"/>
      <c r="AO6574"/>
      <c r="AP6574"/>
      <c r="AQ6574"/>
      <c r="AS6574"/>
      <c r="AT6574"/>
      <c r="AU6574"/>
      <c r="AW6574"/>
      <c r="AX6574"/>
      <c r="AY6574"/>
      <c r="BA6574"/>
      <c r="BB6574"/>
      <c r="BC6574"/>
      <c r="BE6574"/>
      <c r="BF6574"/>
      <c r="BG6574"/>
      <c r="BI6574"/>
      <c r="BJ6574"/>
      <c r="BK6574"/>
      <c r="BM6574"/>
      <c r="BN6574"/>
      <c r="BO6574"/>
    </row>
    <row r="6575" spans="1:67">
      <c r="A6575"/>
      <c r="B6575"/>
      <c r="C6575"/>
      <c r="E6575"/>
      <c r="F6575"/>
      <c r="G6575"/>
      <c r="I6575"/>
      <c r="J6575"/>
      <c r="K6575"/>
      <c r="M6575"/>
      <c r="N6575"/>
      <c r="O6575"/>
      <c r="Q6575"/>
      <c r="R6575"/>
      <c r="S6575"/>
      <c r="U6575"/>
      <c r="V6575"/>
      <c r="W6575"/>
      <c r="Y6575"/>
      <c r="Z6575"/>
      <c r="AA6575"/>
      <c r="AC6575"/>
      <c r="AD6575"/>
      <c r="AE6575"/>
      <c r="AG6575"/>
      <c r="AH6575"/>
      <c r="AI6575"/>
      <c r="AK6575"/>
      <c r="AL6575"/>
      <c r="AM6575"/>
      <c r="AO6575"/>
      <c r="AP6575"/>
      <c r="AQ6575"/>
      <c r="AS6575"/>
      <c r="AT6575"/>
      <c r="AU6575"/>
      <c r="AW6575"/>
      <c r="AX6575"/>
      <c r="AY6575"/>
      <c r="BA6575"/>
      <c r="BB6575"/>
      <c r="BC6575"/>
      <c r="BE6575"/>
      <c r="BF6575"/>
      <c r="BG6575"/>
      <c r="BI6575"/>
      <c r="BJ6575"/>
      <c r="BK6575"/>
      <c r="BM6575"/>
      <c r="BN6575"/>
      <c r="BO6575"/>
    </row>
    <row r="6576" spans="1:67">
      <c r="A6576"/>
      <c r="B6576"/>
      <c r="C6576"/>
      <c r="E6576"/>
      <c r="F6576"/>
      <c r="G6576"/>
      <c r="I6576"/>
      <c r="J6576"/>
      <c r="K6576"/>
      <c r="M6576"/>
      <c r="N6576"/>
      <c r="O6576"/>
      <c r="Q6576"/>
      <c r="R6576"/>
      <c r="S6576"/>
      <c r="U6576"/>
      <c r="V6576"/>
      <c r="W6576"/>
      <c r="Y6576"/>
      <c r="Z6576"/>
      <c r="AA6576"/>
      <c r="AC6576"/>
      <c r="AD6576"/>
      <c r="AE6576"/>
      <c r="AG6576"/>
      <c r="AH6576"/>
      <c r="AI6576"/>
      <c r="AK6576"/>
      <c r="AL6576"/>
      <c r="AM6576"/>
      <c r="AO6576"/>
      <c r="AP6576"/>
      <c r="AQ6576"/>
      <c r="AS6576"/>
      <c r="AT6576"/>
      <c r="AU6576"/>
      <c r="AW6576"/>
      <c r="AX6576"/>
      <c r="AY6576"/>
      <c r="BA6576"/>
      <c r="BB6576"/>
      <c r="BC6576"/>
      <c r="BE6576"/>
      <c r="BF6576"/>
      <c r="BG6576"/>
      <c r="BI6576"/>
      <c r="BJ6576"/>
      <c r="BK6576"/>
      <c r="BM6576"/>
      <c r="BN6576"/>
      <c r="BO6576"/>
    </row>
    <row r="6577" spans="1:67">
      <c r="A6577"/>
      <c r="B6577"/>
      <c r="C6577"/>
      <c r="E6577"/>
      <c r="F6577"/>
      <c r="G6577"/>
      <c r="I6577"/>
      <c r="J6577"/>
      <c r="K6577"/>
      <c r="M6577"/>
      <c r="N6577"/>
      <c r="O6577"/>
      <c r="Q6577"/>
      <c r="R6577"/>
      <c r="S6577"/>
      <c r="U6577"/>
      <c r="V6577"/>
      <c r="W6577"/>
      <c r="Y6577"/>
      <c r="Z6577"/>
      <c r="AA6577"/>
      <c r="AC6577"/>
      <c r="AD6577"/>
      <c r="AE6577"/>
      <c r="AG6577"/>
      <c r="AH6577"/>
      <c r="AI6577"/>
      <c r="AK6577"/>
      <c r="AL6577"/>
      <c r="AM6577"/>
      <c r="AO6577"/>
      <c r="AP6577"/>
      <c r="AQ6577"/>
      <c r="AS6577"/>
      <c r="AT6577"/>
      <c r="AU6577"/>
      <c r="AW6577"/>
      <c r="AX6577"/>
      <c r="AY6577"/>
      <c r="BA6577"/>
      <c r="BB6577"/>
      <c r="BC6577"/>
      <c r="BE6577"/>
      <c r="BF6577"/>
      <c r="BG6577"/>
      <c r="BI6577"/>
      <c r="BJ6577"/>
      <c r="BK6577"/>
      <c r="BM6577"/>
      <c r="BN6577"/>
      <c r="BO6577"/>
    </row>
    <row r="6578" spans="1:67">
      <c r="A6578"/>
      <c r="B6578"/>
      <c r="C6578"/>
      <c r="E6578"/>
      <c r="F6578"/>
      <c r="G6578"/>
      <c r="I6578"/>
      <c r="J6578"/>
      <c r="K6578"/>
      <c r="M6578"/>
      <c r="N6578"/>
      <c r="O6578"/>
      <c r="Q6578"/>
      <c r="R6578"/>
      <c r="S6578"/>
      <c r="U6578"/>
      <c r="V6578"/>
      <c r="W6578"/>
      <c r="Y6578"/>
      <c r="Z6578"/>
      <c r="AA6578"/>
      <c r="AC6578"/>
      <c r="AD6578"/>
      <c r="AE6578"/>
      <c r="AG6578"/>
      <c r="AH6578"/>
      <c r="AI6578"/>
      <c r="AK6578"/>
      <c r="AL6578"/>
      <c r="AM6578"/>
      <c r="AO6578"/>
      <c r="AP6578"/>
      <c r="AQ6578"/>
      <c r="AS6578"/>
      <c r="AT6578"/>
      <c r="AU6578"/>
      <c r="AW6578"/>
      <c r="AX6578"/>
      <c r="AY6578"/>
      <c r="BA6578"/>
      <c r="BB6578"/>
      <c r="BC6578"/>
      <c r="BE6578"/>
      <c r="BF6578"/>
      <c r="BG6578"/>
      <c r="BI6578"/>
      <c r="BJ6578"/>
      <c r="BK6578"/>
      <c r="BM6578"/>
      <c r="BN6578"/>
      <c r="BO6578"/>
    </row>
    <row r="6579" spans="1:67">
      <c r="A6579"/>
      <c r="B6579"/>
      <c r="C6579"/>
      <c r="E6579"/>
      <c r="F6579"/>
      <c r="G6579"/>
      <c r="I6579"/>
      <c r="J6579"/>
      <c r="K6579"/>
      <c r="M6579"/>
      <c r="N6579"/>
      <c r="O6579"/>
      <c r="Q6579"/>
      <c r="R6579"/>
      <c r="S6579"/>
      <c r="U6579"/>
      <c r="V6579"/>
      <c r="W6579"/>
      <c r="Y6579"/>
      <c r="Z6579"/>
      <c r="AA6579"/>
      <c r="AC6579"/>
      <c r="AD6579"/>
      <c r="AE6579"/>
      <c r="AG6579"/>
      <c r="AH6579"/>
      <c r="AI6579"/>
      <c r="AK6579"/>
      <c r="AL6579"/>
      <c r="AM6579"/>
      <c r="AO6579"/>
      <c r="AP6579"/>
      <c r="AQ6579"/>
      <c r="AS6579"/>
      <c r="AT6579"/>
      <c r="AU6579"/>
      <c r="AW6579"/>
      <c r="AX6579"/>
      <c r="AY6579"/>
      <c r="BA6579"/>
      <c r="BB6579"/>
      <c r="BC6579"/>
      <c r="BE6579"/>
      <c r="BF6579"/>
      <c r="BG6579"/>
      <c r="BI6579"/>
      <c r="BJ6579"/>
      <c r="BK6579"/>
      <c r="BM6579"/>
      <c r="BN6579"/>
      <c r="BO6579"/>
    </row>
    <row r="6580" spans="1:67">
      <c r="A6580"/>
      <c r="B6580"/>
      <c r="C6580"/>
      <c r="E6580"/>
      <c r="F6580"/>
      <c r="G6580"/>
      <c r="I6580"/>
      <c r="J6580"/>
      <c r="K6580"/>
      <c r="M6580"/>
      <c r="N6580"/>
      <c r="O6580"/>
      <c r="Q6580"/>
      <c r="R6580"/>
      <c r="S6580"/>
      <c r="U6580"/>
      <c r="V6580"/>
      <c r="W6580"/>
      <c r="Y6580"/>
      <c r="Z6580"/>
      <c r="AA6580"/>
      <c r="AC6580"/>
      <c r="AD6580"/>
      <c r="AE6580"/>
      <c r="AG6580"/>
      <c r="AH6580"/>
      <c r="AI6580"/>
      <c r="AK6580"/>
      <c r="AL6580"/>
      <c r="AM6580"/>
      <c r="AO6580"/>
      <c r="AP6580"/>
      <c r="AQ6580"/>
      <c r="AS6580"/>
      <c r="AT6580"/>
      <c r="AU6580"/>
      <c r="AW6580"/>
      <c r="AX6580"/>
      <c r="AY6580"/>
      <c r="BA6580"/>
      <c r="BB6580"/>
      <c r="BC6580"/>
      <c r="BE6580"/>
      <c r="BF6580"/>
      <c r="BG6580"/>
      <c r="BI6580"/>
      <c r="BJ6580"/>
      <c r="BK6580"/>
      <c r="BM6580"/>
      <c r="BN6580"/>
      <c r="BO6580"/>
    </row>
    <row r="6581" spans="1:67">
      <c r="A6581"/>
      <c r="B6581"/>
      <c r="C6581"/>
      <c r="E6581"/>
      <c r="F6581"/>
      <c r="G6581"/>
      <c r="I6581"/>
      <c r="J6581"/>
      <c r="K6581"/>
      <c r="M6581"/>
      <c r="N6581"/>
      <c r="O6581"/>
      <c r="Q6581"/>
      <c r="R6581"/>
      <c r="S6581"/>
      <c r="U6581"/>
      <c r="V6581"/>
      <c r="W6581"/>
      <c r="Y6581"/>
      <c r="Z6581"/>
      <c r="AA6581"/>
      <c r="AC6581"/>
      <c r="AD6581"/>
      <c r="AE6581"/>
      <c r="AG6581"/>
      <c r="AH6581"/>
      <c r="AI6581"/>
      <c r="AK6581"/>
      <c r="AL6581"/>
      <c r="AM6581"/>
      <c r="AO6581"/>
      <c r="AP6581"/>
      <c r="AQ6581"/>
      <c r="AS6581"/>
      <c r="AT6581"/>
      <c r="AU6581"/>
      <c r="AW6581"/>
      <c r="AX6581"/>
      <c r="AY6581"/>
      <c r="BA6581"/>
      <c r="BB6581"/>
      <c r="BC6581"/>
      <c r="BE6581"/>
      <c r="BF6581"/>
      <c r="BG6581"/>
      <c r="BI6581"/>
      <c r="BJ6581"/>
      <c r="BK6581"/>
      <c r="BM6581"/>
      <c r="BN6581"/>
      <c r="BO6581"/>
    </row>
    <row r="6582" spans="1:67">
      <c r="A6582"/>
      <c r="B6582"/>
      <c r="C6582"/>
      <c r="E6582"/>
      <c r="F6582"/>
      <c r="G6582"/>
      <c r="I6582"/>
      <c r="J6582"/>
      <c r="K6582"/>
      <c r="M6582"/>
      <c r="N6582"/>
      <c r="O6582"/>
      <c r="Q6582"/>
      <c r="R6582"/>
      <c r="S6582"/>
      <c r="U6582"/>
      <c r="V6582"/>
      <c r="W6582"/>
      <c r="Y6582"/>
      <c r="Z6582"/>
      <c r="AA6582"/>
      <c r="AC6582"/>
      <c r="AD6582"/>
      <c r="AE6582"/>
      <c r="AG6582"/>
      <c r="AH6582"/>
      <c r="AI6582"/>
      <c r="AK6582"/>
      <c r="AL6582"/>
      <c r="AM6582"/>
      <c r="AO6582"/>
      <c r="AP6582"/>
      <c r="AQ6582"/>
      <c r="AS6582"/>
      <c r="AT6582"/>
      <c r="AU6582"/>
      <c r="AW6582"/>
      <c r="AX6582"/>
      <c r="AY6582"/>
      <c r="BA6582"/>
      <c r="BB6582"/>
      <c r="BC6582"/>
      <c r="BE6582"/>
      <c r="BF6582"/>
      <c r="BG6582"/>
      <c r="BI6582"/>
      <c r="BJ6582"/>
      <c r="BK6582"/>
      <c r="BM6582"/>
      <c r="BN6582"/>
      <c r="BO6582"/>
    </row>
    <row r="6583" spans="1:67">
      <c r="A6583"/>
      <c r="B6583"/>
      <c r="C6583"/>
      <c r="E6583"/>
      <c r="F6583"/>
      <c r="G6583"/>
      <c r="I6583"/>
      <c r="J6583"/>
      <c r="K6583"/>
      <c r="M6583"/>
      <c r="N6583"/>
      <c r="O6583"/>
      <c r="Q6583"/>
      <c r="R6583"/>
      <c r="S6583"/>
      <c r="U6583"/>
      <c r="V6583"/>
      <c r="W6583"/>
      <c r="Y6583"/>
      <c r="Z6583"/>
      <c r="AA6583"/>
      <c r="AC6583"/>
      <c r="AD6583"/>
      <c r="AE6583"/>
      <c r="AG6583"/>
      <c r="AH6583"/>
      <c r="AI6583"/>
      <c r="AK6583"/>
      <c r="AL6583"/>
      <c r="AM6583"/>
      <c r="AO6583"/>
      <c r="AP6583"/>
      <c r="AQ6583"/>
      <c r="AS6583"/>
      <c r="AT6583"/>
      <c r="AU6583"/>
      <c r="AW6583"/>
      <c r="AX6583"/>
      <c r="AY6583"/>
      <c r="BA6583"/>
      <c r="BB6583"/>
      <c r="BC6583"/>
      <c r="BE6583"/>
      <c r="BF6583"/>
      <c r="BG6583"/>
      <c r="BI6583"/>
      <c r="BJ6583"/>
      <c r="BK6583"/>
      <c r="BM6583"/>
      <c r="BN6583"/>
      <c r="BO6583"/>
    </row>
    <row r="6584" spans="1:67">
      <c r="A6584"/>
      <c r="B6584"/>
      <c r="C6584"/>
      <c r="E6584"/>
      <c r="F6584"/>
      <c r="G6584"/>
      <c r="I6584"/>
      <c r="J6584"/>
      <c r="K6584"/>
      <c r="M6584"/>
      <c r="N6584"/>
      <c r="O6584"/>
      <c r="Q6584"/>
      <c r="R6584"/>
      <c r="S6584"/>
      <c r="U6584"/>
      <c r="V6584"/>
      <c r="W6584"/>
      <c r="Y6584"/>
      <c r="Z6584"/>
      <c r="AA6584"/>
      <c r="AC6584"/>
      <c r="AD6584"/>
      <c r="AE6584"/>
      <c r="AG6584"/>
      <c r="AH6584"/>
      <c r="AI6584"/>
      <c r="AK6584"/>
      <c r="AL6584"/>
      <c r="AM6584"/>
      <c r="AO6584"/>
      <c r="AP6584"/>
      <c r="AQ6584"/>
      <c r="AS6584"/>
      <c r="AT6584"/>
      <c r="AU6584"/>
      <c r="AW6584"/>
      <c r="AX6584"/>
      <c r="AY6584"/>
      <c r="BA6584"/>
      <c r="BB6584"/>
      <c r="BC6584"/>
      <c r="BE6584"/>
      <c r="BF6584"/>
      <c r="BG6584"/>
      <c r="BI6584"/>
      <c r="BJ6584"/>
      <c r="BK6584"/>
      <c r="BM6584"/>
      <c r="BN6584"/>
      <c r="BO6584"/>
    </row>
    <row r="6585" spans="1:67">
      <c r="A6585"/>
      <c r="B6585"/>
      <c r="C6585"/>
      <c r="E6585"/>
      <c r="F6585"/>
      <c r="G6585"/>
      <c r="I6585"/>
      <c r="J6585"/>
      <c r="K6585"/>
      <c r="M6585"/>
      <c r="N6585"/>
      <c r="O6585"/>
      <c r="Q6585"/>
      <c r="R6585"/>
      <c r="S6585"/>
      <c r="U6585"/>
      <c r="V6585"/>
      <c r="W6585"/>
      <c r="Y6585"/>
      <c r="Z6585"/>
      <c r="AA6585"/>
      <c r="AC6585"/>
      <c r="AD6585"/>
      <c r="AE6585"/>
      <c r="AG6585"/>
      <c r="AH6585"/>
      <c r="AI6585"/>
      <c r="AK6585"/>
      <c r="AL6585"/>
      <c r="AM6585"/>
      <c r="AO6585"/>
      <c r="AP6585"/>
      <c r="AQ6585"/>
      <c r="AS6585"/>
      <c r="AT6585"/>
      <c r="AU6585"/>
      <c r="AW6585"/>
      <c r="AX6585"/>
      <c r="AY6585"/>
      <c r="BA6585"/>
      <c r="BB6585"/>
      <c r="BC6585"/>
      <c r="BE6585"/>
      <c r="BF6585"/>
      <c r="BG6585"/>
      <c r="BI6585"/>
      <c r="BJ6585"/>
      <c r="BK6585"/>
      <c r="BM6585"/>
      <c r="BN6585"/>
      <c r="BO6585"/>
    </row>
    <row r="6586" spans="1:67">
      <c r="A6586"/>
      <c r="B6586"/>
      <c r="C6586"/>
      <c r="E6586"/>
      <c r="F6586"/>
      <c r="G6586"/>
      <c r="I6586"/>
      <c r="J6586"/>
      <c r="K6586"/>
      <c r="M6586"/>
      <c r="N6586"/>
      <c r="O6586"/>
      <c r="Q6586"/>
      <c r="R6586"/>
      <c r="S6586"/>
      <c r="U6586"/>
      <c r="V6586"/>
      <c r="W6586"/>
      <c r="Y6586"/>
      <c r="Z6586"/>
      <c r="AA6586"/>
      <c r="AC6586"/>
      <c r="AD6586"/>
      <c r="AE6586"/>
      <c r="AG6586"/>
      <c r="AH6586"/>
      <c r="AI6586"/>
      <c r="AK6586"/>
      <c r="AL6586"/>
      <c r="AM6586"/>
      <c r="AO6586"/>
      <c r="AP6586"/>
      <c r="AQ6586"/>
      <c r="AS6586"/>
      <c r="AT6586"/>
      <c r="AU6586"/>
      <c r="AW6586"/>
      <c r="AX6586"/>
      <c r="AY6586"/>
      <c r="BA6586"/>
      <c r="BB6586"/>
      <c r="BC6586"/>
      <c r="BE6586"/>
      <c r="BF6586"/>
      <c r="BG6586"/>
      <c r="BI6586"/>
      <c r="BJ6586"/>
      <c r="BK6586"/>
      <c r="BM6586"/>
      <c r="BN6586"/>
      <c r="BO6586"/>
    </row>
    <row r="6587" spans="1:67">
      <c r="A6587"/>
      <c r="B6587"/>
      <c r="C6587"/>
      <c r="E6587"/>
      <c r="F6587"/>
      <c r="G6587"/>
      <c r="I6587"/>
      <c r="J6587"/>
      <c r="K6587"/>
      <c r="M6587"/>
      <c r="N6587"/>
      <c r="O6587"/>
      <c r="Q6587"/>
      <c r="R6587"/>
      <c r="S6587"/>
      <c r="U6587"/>
      <c r="V6587"/>
      <c r="W6587"/>
      <c r="Y6587"/>
      <c r="Z6587"/>
      <c r="AA6587"/>
      <c r="AC6587"/>
      <c r="AD6587"/>
      <c r="AE6587"/>
      <c r="AG6587"/>
      <c r="AH6587"/>
      <c r="AI6587"/>
      <c r="AK6587"/>
      <c r="AL6587"/>
      <c r="AM6587"/>
      <c r="AO6587"/>
      <c r="AP6587"/>
      <c r="AQ6587"/>
      <c r="AS6587"/>
      <c r="AT6587"/>
      <c r="AU6587"/>
      <c r="AW6587"/>
      <c r="AX6587"/>
      <c r="AY6587"/>
      <c r="BA6587"/>
      <c r="BB6587"/>
      <c r="BC6587"/>
      <c r="BE6587"/>
      <c r="BF6587"/>
      <c r="BG6587"/>
      <c r="BI6587"/>
      <c r="BJ6587"/>
      <c r="BK6587"/>
      <c r="BM6587"/>
      <c r="BN6587"/>
      <c r="BO6587"/>
    </row>
    <row r="6588" spans="1:67">
      <c r="A6588"/>
      <c r="B6588"/>
      <c r="C6588"/>
      <c r="E6588"/>
      <c r="F6588"/>
      <c r="G6588"/>
      <c r="I6588"/>
      <c r="J6588"/>
      <c r="K6588"/>
      <c r="M6588"/>
      <c r="N6588"/>
      <c r="O6588"/>
      <c r="Q6588"/>
      <c r="R6588"/>
      <c r="S6588"/>
      <c r="U6588"/>
      <c r="V6588"/>
      <c r="W6588"/>
      <c r="Y6588"/>
      <c r="Z6588"/>
      <c r="AA6588"/>
      <c r="AC6588"/>
      <c r="AD6588"/>
      <c r="AE6588"/>
      <c r="AG6588"/>
      <c r="AH6588"/>
      <c r="AI6588"/>
      <c r="AK6588"/>
      <c r="AL6588"/>
      <c r="AM6588"/>
      <c r="AO6588"/>
      <c r="AP6588"/>
      <c r="AQ6588"/>
      <c r="AS6588"/>
      <c r="AT6588"/>
      <c r="AU6588"/>
      <c r="AW6588"/>
      <c r="AX6588"/>
      <c r="AY6588"/>
      <c r="BA6588"/>
      <c r="BB6588"/>
      <c r="BC6588"/>
      <c r="BE6588"/>
      <c r="BF6588"/>
      <c r="BG6588"/>
      <c r="BI6588"/>
      <c r="BJ6588"/>
      <c r="BK6588"/>
      <c r="BM6588"/>
      <c r="BN6588"/>
      <c r="BO6588"/>
    </row>
    <row r="6589" spans="1:67">
      <c r="A6589"/>
      <c r="B6589"/>
      <c r="C6589"/>
      <c r="E6589"/>
      <c r="F6589"/>
      <c r="G6589"/>
      <c r="I6589"/>
      <c r="J6589"/>
      <c r="K6589"/>
      <c r="M6589"/>
      <c r="N6589"/>
      <c r="O6589"/>
      <c r="Q6589"/>
      <c r="R6589"/>
      <c r="S6589"/>
      <c r="U6589"/>
      <c r="V6589"/>
      <c r="W6589"/>
      <c r="Y6589"/>
      <c r="Z6589"/>
      <c r="AA6589"/>
      <c r="AC6589"/>
      <c r="AD6589"/>
      <c r="AE6589"/>
      <c r="AG6589"/>
      <c r="AH6589"/>
      <c r="AI6589"/>
      <c r="AK6589"/>
      <c r="AL6589"/>
      <c r="AM6589"/>
      <c r="AO6589"/>
      <c r="AP6589"/>
      <c r="AQ6589"/>
      <c r="AS6589"/>
      <c r="AT6589"/>
      <c r="AU6589"/>
      <c r="AW6589"/>
      <c r="AX6589"/>
      <c r="AY6589"/>
      <c r="BA6589"/>
      <c r="BB6589"/>
      <c r="BC6589"/>
      <c r="BE6589"/>
      <c r="BF6589"/>
      <c r="BG6589"/>
      <c r="BI6589"/>
      <c r="BJ6589"/>
      <c r="BK6589"/>
      <c r="BM6589"/>
      <c r="BN6589"/>
      <c r="BO6589"/>
    </row>
    <row r="6590" spans="1:67">
      <c r="A6590"/>
      <c r="B6590"/>
      <c r="C6590"/>
      <c r="E6590"/>
      <c r="F6590"/>
      <c r="G6590"/>
      <c r="I6590"/>
      <c r="J6590"/>
      <c r="K6590"/>
      <c r="M6590"/>
      <c r="N6590"/>
      <c r="O6590"/>
      <c r="Q6590"/>
      <c r="R6590"/>
      <c r="S6590"/>
      <c r="U6590"/>
      <c r="V6590"/>
      <c r="W6590"/>
      <c r="Y6590"/>
      <c r="Z6590"/>
      <c r="AA6590"/>
      <c r="AC6590"/>
      <c r="AD6590"/>
      <c r="AE6590"/>
      <c r="AG6590"/>
      <c r="AH6590"/>
      <c r="AI6590"/>
      <c r="AK6590"/>
      <c r="AL6590"/>
      <c r="AM6590"/>
      <c r="AO6590"/>
      <c r="AP6590"/>
      <c r="AQ6590"/>
      <c r="AS6590"/>
      <c r="AT6590"/>
      <c r="AU6590"/>
      <c r="AW6590"/>
      <c r="AX6590"/>
      <c r="AY6590"/>
      <c r="BA6590"/>
      <c r="BB6590"/>
      <c r="BC6590"/>
      <c r="BE6590"/>
      <c r="BF6590"/>
      <c r="BG6590"/>
      <c r="BI6590"/>
      <c r="BJ6590"/>
      <c r="BK6590"/>
      <c r="BM6590"/>
      <c r="BN6590"/>
      <c r="BO6590"/>
    </row>
    <row r="6591" spans="1:67">
      <c r="A6591"/>
      <c r="B6591"/>
      <c r="C6591"/>
      <c r="E6591"/>
      <c r="F6591"/>
      <c r="G6591"/>
      <c r="I6591"/>
      <c r="J6591"/>
      <c r="K6591"/>
      <c r="M6591"/>
      <c r="N6591"/>
      <c r="O6591"/>
      <c r="Q6591"/>
      <c r="R6591"/>
      <c r="S6591"/>
      <c r="U6591"/>
      <c r="V6591"/>
      <c r="W6591"/>
      <c r="Y6591"/>
      <c r="Z6591"/>
      <c r="AA6591"/>
      <c r="AC6591"/>
      <c r="AD6591"/>
      <c r="AE6591"/>
      <c r="AG6591"/>
      <c r="AH6591"/>
      <c r="AI6591"/>
      <c r="AK6591"/>
      <c r="AL6591"/>
      <c r="AM6591"/>
      <c r="AO6591"/>
      <c r="AP6591"/>
      <c r="AQ6591"/>
      <c r="AS6591"/>
      <c r="AT6591"/>
      <c r="AU6591"/>
      <c r="AW6591"/>
      <c r="AX6591"/>
      <c r="AY6591"/>
      <c r="BA6591"/>
      <c r="BB6591"/>
      <c r="BC6591"/>
      <c r="BE6591"/>
      <c r="BF6591"/>
      <c r="BG6591"/>
      <c r="BI6591"/>
      <c r="BJ6591"/>
      <c r="BK6591"/>
      <c r="BM6591"/>
      <c r="BN6591"/>
      <c r="BO6591"/>
    </row>
    <row r="6592" spans="1:67">
      <c r="A6592"/>
      <c r="B6592"/>
      <c r="C6592"/>
      <c r="E6592"/>
      <c r="F6592"/>
      <c r="G6592"/>
      <c r="I6592"/>
      <c r="J6592"/>
      <c r="K6592"/>
      <c r="M6592"/>
      <c r="N6592"/>
      <c r="O6592"/>
      <c r="Q6592"/>
      <c r="R6592"/>
      <c r="S6592"/>
      <c r="U6592"/>
      <c r="V6592"/>
      <c r="W6592"/>
      <c r="Y6592"/>
      <c r="Z6592"/>
      <c r="AA6592"/>
      <c r="AC6592"/>
      <c r="AD6592"/>
      <c r="AE6592"/>
      <c r="AG6592"/>
      <c r="AH6592"/>
      <c r="AI6592"/>
      <c r="AK6592"/>
      <c r="AL6592"/>
      <c r="AM6592"/>
      <c r="AO6592"/>
      <c r="AP6592"/>
      <c r="AQ6592"/>
      <c r="AS6592"/>
      <c r="AT6592"/>
      <c r="AU6592"/>
      <c r="AW6592"/>
      <c r="AX6592"/>
      <c r="AY6592"/>
      <c r="BA6592"/>
      <c r="BB6592"/>
      <c r="BC6592"/>
      <c r="BE6592"/>
      <c r="BF6592"/>
      <c r="BG6592"/>
      <c r="BI6592"/>
      <c r="BJ6592"/>
      <c r="BK6592"/>
      <c r="BM6592"/>
      <c r="BN6592"/>
      <c r="BO6592"/>
    </row>
    <row r="6593" spans="1:67">
      <c r="A6593"/>
      <c r="B6593"/>
      <c r="C6593"/>
      <c r="E6593"/>
      <c r="F6593"/>
      <c r="G6593"/>
      <c r="I6593"/>
      <c r="J6593"/>
      <c r="K6593"/>
      <c r="M6593"/>
      <c r="N6593"/>
      <c r="O6593"/>
      <c r="Q6593"/>
      <c r="R6593"/>
      <c r="S6593"/>
      <c r="U6593"/>
      <c r="V6593"/>
      <c r="W6593"/>
      <c r="Y6593"/>
      <c r="Z6593"/>
      <c r="AA6593"/>
      <c r="AC6593"/>
      <c r="AD6593"/>
      <c r="AE6593"/>
      <c r="AG6593"/>
      <c r="AH6593"/>
      <c r="AI6593"/>
      <c r="AK6593"/>
      <c r="AL6593"/>
      <c r="AM6593"/>
      <c r="AO6593"/>
      <c r="AP6593"/>
      <c r="AQ6593"/>
      <c r="AS6593"/>
      <c r="AT6593"/>
      <c r="AU6593"/>
      <c r="AW6593"/>
      <c r="AX6593"/>
      <c r="AY6593"/>
      <c r="BA6593"/>
      <c r="BB6593"/>
      <c r="BC6593"/>
      <c r="BE6593"/>
      <c r="BF6593"/>
      <c r="BG6593"/>
      <c r="BI6593"/>
      <c r="BJ6593"/>
      <c r="BK6593"/>
      <c r="BM6593"/>
      <c r="BN6593"/>
      <c r="BO6593"/>
    </row>
    <row r="6594" spans="1:67">
      <c r="A6594"/>
      <c r="B6594"/>
      <c r="C6594"/>
      <c r="E6594"/>
      <c r="F6594"/>
      <c r="G6594"/>
      <c r="I6594"/>
      <c r="J6594"/>
      <c r="K6594"/>
      <c r="M6594"/>
      <c r="N6594"/>
      <c r="O6594"/>
      <c r="Q6594"/>
      <c r="R6594"/>
      <c r="S6594"/>
      <c r="U6594"/>
      <c r="V6594"/>
      <c r="W6594"/>
      <c r="Y6594"/>
      <c r="Z6594"/>
      <c r="AA6594"/>
      <c r="AC6594"/>
      <c r="AD6594"/>
      <c r="AE6594"/>
      <c r="AG6594"/>
      <c r="AH6594"/>
      <c r="AI6594"/>
      <c r="AK6594"/>
      <c r="AL6594"/>
      <c r="AM6594"/>
      <c r="AO6594"/>
      <c r="AP6594"/>
      <c r="AQ6594"/>
      <c r="AS6594"/>
      <c r="AT6594"/>
      <c r="AU6594"/>
      <c r="AW6594"/>
      <c r="AX6594"/>
      <c r="AY6594"/>
      <c r="BA6594"/>
      <c r="BB6594"/>
      <c r="BC6594"/>
      <c r="BE6594"/>
      <c r="BF6594"/>
      <c r="BG6594"/>
      <c r="BI6594"/>
      <c r="BJ6594"/>
      <c r="BK6594"/>
      <c r="BM6594"/>
      <c r="BN6594"/>
      <c r="BO6594"/>
    </row>
    <row r="6595" spans="1:67">
      <c r="A6595"/>
      <c r="B6595"/>
      <c r="C6595"/>
      <c r="E6595"/>
      <c r="F6595"/>
      <c r="G6595"/>
      <c r="I6595"/>
      <c r="J6595"/>
      <c r="K6595"/>
      <c r="M6595"/>
      <c r="N6595"/>
      <c r="O6595"/>
      <c r="Q6595"/>
      <c r="R6595"/>
      <c r="S6595"/>
      <c r="U6595"/>
      <c r="V6595"/>
      <c r="W6595"/>
      <c r="Y6595"/>
      <c r="Z6595"/>
      <c r="AA6595"/>
      <c r="AC6595"/>
      <c r="AD6595"/>
      <c r="AE6595"/>
      <c r="AG6595"/>
      <c r="AH6595"/>
      <c r="AI6595"/>
      <c r="AK6595"/>
      <c r="AL6595"/>
      <c r="AM6595"/>
      <c r="AO6595"/>
      <c r="AP6595"/>
      <c r="AQ6595"/>
      <c r="AS6595"/>
      <c r="AT6595"/>
      <c r="AU6595"/>
      <c r="AW6595"/>
      <c r="AX6595"/>
      <c r="AY6595"/>
      <c r="BA6595"/>
      <c r="BB6595"/>
      <c r="BC6595"/>
      <c r="BE6595"/>
      <c r="BF6595"/>
      <c r="BG6595"/>
      <c r="BI6595"/>
      <c r="BJ6595"/>
      <c r="BK6595"/>
      <c r="BM6595"/>
      <c r="BN6595"/>
      <c r="BO6595"/>
    </row>
    <row r="6596" spans="1:67">
      <c r="A6596"/>
      <c r="B6596"/>
      <c r="C6596"/>
      <c r="E6596"/>
      <c r="F6596"/>
      <c r="G6596"/>
      <c r="I6596"/>
      <c r="J6596"/>
      <c r="K6596"/>
      <c r="M6596"/>
      <c r="N6596"/>
      <c r="O6596"/>
      <c r="Q6596"/>
      <c r="R6596"/>
      <c r="S6596"/>
      <c r="U6596"/>
      <c r="V6596"/>
      <c r="W6596"/>
      <c r="Y6596"/>
      <c r="Z6596"/>
      <c r="AA6596"/>
      <c r="AC6596"/>
      <c r="AD6596"/>
      <c r="AE6596"/>
      <c r="AG6596"/>
      <c r="AH6596"/>
      <c r="AI6596"/>
      <c r="AK6596"/>
      <c r="AL6596"/>
      <c r="AM6596"/>
      <c r="AO6596"/>
      <c r="AP6596"/>
      <c r="AQ6596"/>
      <c r="AS6596"/>
      <c r="AT6596"/>
      <c r="AU6596"/>
      <c r="AW6596"/>
      <c r="AX6596"/>
      <c r="AY6596"/>
      <c r="BA6596"/>
      <c r="BB6596"/>
      <c r="BC6596"/>
      <c r="BE6596"/>
      <c r="BF6596"/>
      <c r="BG6596"/>
      <c r="BI6596"/>
      <c r="BJ6596"/>
      <c r="BK6596"/>
      <c r="BM6596"/>
      <c r="BN6596"/>
      <c r="BO6596"/>
    </row>
    <row r="6597" spans="1:67">
      <c r="A6597"/>
      <c r="B6597"/>
      <c r="C6597"/>
      <c r="E6597"/>
      <c r="F6597"/>
      <c r="G6597"/>
      <c r="I6597"/>
      <c r="J6597"/>
      <c r="K6597"/>
      <c r="M6597"/>
      <c r="N6597"/>
      <c r="O6597"/>
      <c r="Q6597"/>
      <c r="R6597"/>
      <c r="S6597"/>
      <c r="U6597"/>
      <c r="V6597"/>
      <c r="W6597"/>
      <c r="Y6597"/>
      <c r="Z6597"/>
      <c r="AA6597"/>
      <c r="AC6597"/>
      <c r="AD6597"/>
      <c r="AE6597"/>
      <c r="AG6597"/>
      <c r="AH6597"/>
      <c r="AI6597"/>
      <c r="AK6597"/>
      <c r="AL6597"/>
      <c r="AM6597"/>
      <c r="AO6597"/>
      <c r="AP6597"/>
      <c r="AQ6597"/>
      <c r="AS6597"/>
      <c r="AT6597"/>
      <c r="AU6597"/>
      <c r="AW6597"/>
      <c r="AX6597"/>
      <c r="AY6597"/>
      <c r="BA6597"/>
      <c r="BB6597"/>
      <c r="BC6597"/>
      <c r="BE6597"/>
      <c r="BF6597"/>
      <c r="BG6597"/>
      <c r="BI6597"/>
      <c r="BJ6597"/>
      <c r="BK6597"/>
      <c r="BM6597"/>
      <c r="BN6597"/>
      <c r="BO6597"/>
    </row>
    <row r="6598" spans="1:67">
      <c r="A6598"/>
      <c r="B6598"/>
      <c r="C6598"/>
      <c r="E6598"/>
      <c r="F6598"/>
      <c r="G6598"/>
      <c r="I6598"/>
      <c r="J6598"/>
      <c r="K6598"/>
      <c r="M6598"/>
      <c r="N6598"/>
      <c r="O6598"/>
      <c r="Q6598"/>
      <c r="R6598"/>
      <c r="S6598"/>
      <c r="U6598"/>
      <c r="V6598"/>
      <c r="W6598"/>
      <c r="Y6598"/>
      <c r="Z6598"/>
      <c r="AA6598"/>
      <c r="AC6598"/>
      <c r="AD6598"/>
      <c r="AE6598"/>
      <c r="AG6598"/>
      <c r="AH6598"/>
      <c r="AI6598"/>
      <c r="AK6598"/>
      <c r="AL6598"/>
      <c r="AM6598"/>
      <c r="AO6598"/>
      <c r="AP6598"/>
      <c r="AQ6598"/>
      <c r="AS6598"/>
      <c r="AT6598"/>
      <c r="AU6598"/>
      <c r="AW6598"/>
      <c r="AX6598"/>
      <c r="AY6598"/>
      <c r="BA6598"/>
      <c r="BB6598"/>
      <c r="BC6598"/>
      <c r="BE6598"/>
      <c r="BF6598"/>
      <c r="BG6598"/>
      <c r="BI6598"/>
      <c r="BJ6598"/>
      <c r="BK6598"/>
      <c r="BM6598"/>
      <c r="BN6598"/>
      <c r="BO6598"/>
    </row>
    <row r="6599" spans="1:67">
      <c r="A6599"/>
      <c r="B6599"/>
      <c r="C6599"/>
      <c r="E6599"/>
      <c r="F6599"/>
      <c r="G6599"/>
      <c r="I6599"/>
      <c r="J6599"/>
      <c r="K6599"/>
      <c r="M6599"/>
      <c r="N6599"/>
      <c r="O6599"/>
      <c r="Q6599"/>
      <c r="R6599"/>
      <c r="S6599"/>
      <c r="U6599"/>
      <c r="V6599"/>
      <c r="W6599"/>
      <c r="Y6599"/>
      <c r="Z6599"/>
      <c r="AA6599"/>
      <c r="AC6599"/>
      <c r="AD6599"/>
      <c r="AE6599"/>
      <c r="AG6599"/>
      <c r="AH6599"/>
      <c r="AI6599"/>
      <c r="AK6599"/>
      <c r="AL6599"/>
      <c r="AM6599"/>
      <c r="AO6599"/>
      <c r="AP6599"/>
      <c r="AQ6599"/>
      <c r="AS6599"/>
      <c r="AT6599"/>
      <c r="AU6599"/>
      <c r="AW6599"/>
      <c r="AX6599"/>
      <c r="AY6599"/>
      <c r="BA6599"/>
      <c r="BB6599"/>
      <c r="BC6599"/>
      <c r="BE6599"/>
      <c r="BF6599"/>
      <c r="BG6599"/>
      <c r="BI6599"/>
      <c r="BJ6599"/>
      <c r="BK6599"/>
      <c r="BM6599"/>
      <c r="BN6599"/>
      <c r="BO6599"/>
    </row>
    <row r="6600" spans="1:67">
      <c r="A6600"/>
      <c r="B6600"/>
      <c r="C6600"/>
      <c r="E6600"/>
      <c r="F6600"/>
      <c r="G6600"/>
      <c r="I6600"/>
      <c r="J6600"/>
      <c r="K6600"/>
      <c r="M6600"/>
      <c r="N6600"/>
      <c r="O6600"/>
      <c r="Q6600"/>
      <c r="R6600"/>
      <c r="S6600"/>
      <c r="U6600"/>
      <c r="V6600"/>
      <c r="W6600"/>
      <c r="Y6600"/>
      <c r="Z6600"/>
      <c r="AA6600"/>
      <c r="AC6600"/>
      <c r="AD6600"/>
      <c r="AE6600"/>
      <c r="AG6600"/>
      <c r="AH6600"/>
      <c r="AI6600"/>
      <c r="AK6600"/>
      <c r="AL6600"/>
      <c r="AM6600"/>
      <c r="AO6600"/>
      <c r="AP6600"/>
      <c r="AQ6600"/>
      <c r="AS6600"/>
      <c r="AT6600"/>
      <c r="AU6600"/>
      <c r="AW6600"/>
      <c r="AX6600"/>
      <c r="AY6600"/>
      <c r="BA6600"/>
      <c r="BB6600"/>
      <c r="BC6600"/>
      <c r="BE6600"/>
      <c r="BF6600"/>
      <c r="BG6600"/>
      <c r="BI6600"/>
      <c r="BJ6600"/>
      <c r="BK6600"/>
      <c r="BM6600"/>
      <c r="BN6600"/>
      <c r="BO6600"/>
    </row>
    <row r="6601" spans="1:67">
      <c r="A6601"/>
      <c r="B6601"/>
      <c r="C6601"/>
      <c r="E6601"/>
      <c r="F6601"/>
      <c r="G6601"/>
      <c r="I6601"/>
      <c r="J6601"/>
      <c r="K6601"/>
      <c r="M6601"/>
      <c r="N6601"/>
      <c r="O6601"/>
      <c r="Q6601"/>
      <c r="R6601"/>
      <c r="S6601"/>
      <c r="U6601"/>
      <c r="V6601"/>
      <c r="W6601"/>
      <c r="Y6601"/>
      <c r="Z6601"/>
      <c r="AA6601"/>
      <c r="AC6601"/>
      <c r="AD6601"/>
      <c r="AE6601"/>
      <c r="AG6601"/>
      <c r="AH6601"/>
      <c r="AI6601"/>
      <c r="AK6601"/>
      <c r="AL6601"/>
      <c r="AM6601"/>
      <c r="AO6601"/>
      <c r="AP6601"/>
      <c r="AQ6601"/>
      <c r="AS6601"/>
      <c r="AT6601"/>
      <c r="AU6601"/>
      <c r="AW6601"/>
      <c r="AX6601"/>
      <c r="AY6601"/>
      <c r="BA6601"/>
      <c r="BB6601"/>
      <c r="BC6601"/>
      <c r="BE6601"/>
      <c r="BF6601"/>
      <c r="BG6601"/>
      <c r="BI6601"/>
      <c r="BJ6601"/>
      <c r="BK6601"/>
      <c r="BM6601"/>
      <c r="BN6601"/>
      <c r="BO6601"/>
    </row>
    <row r="6602" spans="1:67">
      <c r="A6602"/>
      <c r="B6602"/>
      <c r="C6602"/>
      <c r="E6602"/>
      <c r="F6602"/>
      <c r="G6602"/>
      <c r="I6602"/>
      <c r="J6602"/>
      <c r="K6602"/>
      <c r="M6602"/>
      <c r="N6602"/>
      <c r="O6602"/>
      <c r="Q6602"/>
      <c r="R6602"/>
      <c r="S6602"/>
      <c r="U6602"/>
      <c r="V6602"/>
      <c r="W6602"/>
      <c r="Y6602"/>
      <c r="Z6602"/>
      <c r="AA6602"/>
      <c r="AC6602"/>
      <c r="AD6602"/>
      <c r="AE6602"/>
      <c r="AG6602"/>
      <c r="AH6602"/>
      <c r="AI6602"/>
      <c r="AK6602"/>
      <c r="AL6602"/>
      <c r="AM6602"/>
      <c r="AO6602"/>
      <c r="AP6602"/>
      <c r="AQ6602"/>
      <c r="AS6602"/>
      <c r="AT6602"/>
      <c r="AU6602"/>
      <c r="AW6602"/>
      <c r="AX6602"/>
      <c r="AY6602"/>
      <c r="BA6602"/>
      <c r="BB6602"/>
      <c r="BC6602"/>
      <c r="BE6602"/>
      <c r="BF6602"/>
      <c r="BG6602"/>
      <c r="BI6602"/>
      <c r="BJ6602"/>
      <c r="BK6602"/>
      <c r="BM6602"/>
      <c r="BN6602"/>
      <c r="BO6602"/>
    </row>
    <row r="6603" spans="1:67">
      <c r="A6603"/>
      <c r="B6603"/>
      <c r="C6603"/>
      <c r="E6603"/>
      <c r="F6603"/>
      <c r="G6603"/>
      <c r="I6603"/>
      <c r="J6603"/>
      <c r="K6603"/>
      <c r="M6603"/>
      <c r="N6603"/>
      <c r="O6603"/>
      <c r="Q6603"/>
      <c r="R6603"/>
      <c r="S6603"/>
      <c r="U6603"/>
      <c r="V6603"/>
      <c r="W6603"/>
      <c r="Y6603"/>
      <c r="Z6603"/>
      <c r="AA6603"/>
      <c r="AC6603"/>
      <c r="AD6603"/>
      <c r="AE6603"/>
      <c r="AG6603"/>
      <c r="AH6603"/>
      <c r="AI6603"/>
      <c r="AK6603"/>
      <c r="AL6603"/>
      <c r="AM6603"/>
      <c r="AO6603"/>
      <c r="AP6603"/>
      <c r="AQ6603"/>
      <c r="AS6603"/>
      <c r="AT6603"/>
      <c r="AU6603"/>
      <c r="AW6603"/>
      <c r="AX6603"/>
      <c r="AY6603"/>
      <c r="BA6603"/>
      <c r="BB6603"/>
      <c r="BC6603"/>
      <c r="BE6603"/>
      <c r="BF6603"/>
      <c r="BG6603"/>
      <c r="BI6603"/>
      <c r="BJ6603"/>
      <c r="BK6603"/>
      <c r="BM6603"/>
      <c r="BN6603"/>
      <c r="BO6603"/>
    </row>
    <row r="6604" spans="1:67">
      <c r="A6604"/>
      <c r="B6604"/>
      <c r="C6604"/>
      <c r="E6604"/>
      <c r="F6604"/>
      <c r="G6604"/>
      <c r="I6604"/>
      <c r="J6604"/>
      <c r="K6604"/>
      <c r="M6604"/>
      <c r="N6604"/>
      <c r="O6604"/>
      <c r="Q6604"/>
      <c r="R6604"/>
      <c r="S6604"/>
      <c r="U6604"/>
      <c r="V6604"/>
      <c r="W6604"/>
      <c r="Y6604"/>
      <c r="Z6604"/>
      <c r="AA6604"/>
      <c r="AC6604"/>
      <c r="AD6604"/>
      <c r="AE6604"/>
      <c r="AG6604"/>
      <c r="AH6604"/>
      <c r="AI6604"/>
      <c r="AK6604"/>
      <c r="AL6604"/>
      <c r="AM6604"/>
      <c r="AO6604"/>
      <c r="AP6604"/>
      <c r="AQ6604"/>
      <c r="AS6604"/>
      <c r="AT6604"/>
      <c r="AU6604"/>
      <c r="AW6604"/>
      <c r="AX6604"/>
      <c r="AY6604"/>
      <c r="BA6604"/>
      <c r="BB6604"/>
      <c r="BC6604"/>
      <c r="BE6604"/>
      <c r="BF6604"/>
      <c r="BG6604"/>
      <c r="BI6604"/>
      <c r="BJ6604"/>
      <c r="BK6604"/>
      <c r="BM6604"/>
      <c r="BN6604"/>
      <c r="BO6604"/>
    </row>
    <row r="6605" spans="1:67">
      <c r="A6605"/>
      <c r="B6605"/>
      <c r="C6605"/>
      <c r="E6605"/>
      <c r="F6605"/>
      <c r="G6605"/>
      <c r="I6605"/>
      <c r="J6605"/>
      <c r="K6605"/>
      <c r="M6605"/>
      <c r="N6605"/>
      <c r="O6605"/>
      <c r="Q6605"/>
      <c r="R6605"/>
      <c r="S6605"/>
      <c r="U6605"/>
      <c r="V6605"/>
      <c r="W6605"/>
      <c r="Y6605"/>
      <c r="Z6605"/>
      <c r="AA6605"/>
      <c r="AC6605"/>
      <c r="AD6605"/>
      <c r="AE6605"/>
      <c r="AG6605"/>
      <c r="AH6605"/>
      <c r="AI6605"/>
      <c r="AK6605"/>
      <c r="AL6605"/>
      <c r="AM6605"/>
      <c r="AO6605"/>
      <c r="AP6605"/>
      <c r="AQ6605"/>
      <c r="AS6605"/>
      <c r="AT6605"/>
      <c r="AU6605"/>
      <c r="AW6605"/>
      <c r="AX6605"/>
      <c r="AY6605"/>
      <c r="BA6605"/>
      <c r="BB6605"/>
      <c r="BC6605"/>
      <c r="BE6605"/>
      <c r="BF6605"/>
      <c r="BG6605"/>
      <c r="BI6605"/>
      <c r="BJ6605"/>
      <c r="BK6605"/>
      <c r="BM6605"/>
      <c r="BN6605"/>
      <c r="BO6605"/>
    </row>
    <row r="6606" spans="1:67">
      <c r="A6606"/>
      <c r="B6606"/>
      <c r="C6606"/>
      <c r="E6606"/>
      <c r="F6606"/>
      <c r="G6606"/>
      <c r="I6606"/>
      <c r="J6606"/>
      <c r="K6606"/>
      <c r="M6606"/>
      <c r="N6606"/>
      <c r="O6606"/>
      <c r="Q6606"/>
      <c r="R6606"/>
      <c r="S6606"/>
      <c r="U6606"/>
      <c r="V6606"/>
      <c r="W6606"/>
      <c r="Y6606"/>
      <c r="Z6606"/>
      <c r="AA6606"/>
      <c r="AC6606"/>
      <c r="AD6606"/>
      <c r="AE6606"/>
      <c r="AG6606"/>
      <c r="AH6606"/>
      <c r="AI6606"/>
      <c r="AK6606"/>
      <c r="AL6606"/>
      <c r="AM6606"/>
      <c r="AO6606"/>
      <c r="AP6606"/>
      <c r="AQ6606"/>
      <c r="AS6606"/>
      <c r="AT6606"/>
      <c r="AU6606"/>
      <c r="AW6606"/>
      <c r="AX6606"/>
      <c r="AY6606"/>
      <c r="BA6606"/>
      <c r="BB6606"/>
      <c r="BC6606"/>
      <c r="BE6606"/>
      <c r="BF6606"/>
      <c r="BG6606"/>
      <c r="BI6606"/>
      <c r="BJ6606"/>
      <c r="BK6606"/>
      <c r="BM6606"/>
      <c r="BN6606"/>
      <c r="BO6606"/>
    </row>
    <row r="6607" spans="1:67">
      <c r="A6607"/>
      <c r="B6607"/>
      <c r="C6607"/>
      <c r="E6607"/>
      <c r="F6607"/>
      <c r="G6607"/>
      <c r="I6607"/>
      <c r="J6607"/>
      <c r="K6607"/>
      <c r="M6607"/>
      <c r="N6607"/>
      <c r="O6607"/>
      <c r="Q6607"/>
      <c r="R6607"/>
      <c r="S6607"/>
      <c r="U6607"/>
      <c r="V6607"/>
      <c r="W6607"/>
      <c r="Y6607"/>
      <c r="Z6607"/>
      <c r="AA6607"/>
      <c r="AC6607"/>
      <c r="AD6607"/>
      <c r="AE6607"/>
      <c r="AG6607"/>
      <c r="AH6607"/>
      <c r="AI6607"/>
      <c r="AK6607"/>
      <c r="AL6607"/>
      <c r="AM6607"/>
      <c r="AO6607"/>
      <c r="AP6607"/>
      <c r="AQ6607"/>
      <c r="AS6607"/>
      <c r="AT6607"/>
      <c r="AU6607"/>
      <c r="AW6607"/>
      <c r="AX6607"/>
      <c r="AY6607"/>
      <c r="BA6607"/>
      <c r="BB6607"/>
      <c r="BC6607"/>
      <c r="BE6607"/>
      <c r="BF6607"/>
      <c r="BG6607"/>
      <c r="BI6607"/>
      <c r="BJ6607"/>
      <c r="BK6607"/>
      <c r="BM6607"/>
      <c r="BN6607"/>
      <c r="BO6607"/>
    </row>
    <row r="6608" spans="1:67">
      <c r="A6608"/>
      <c r="B6608"/>
      <c r="C6608"/>
      <c r="E6608"/>
      <c r="F6608"/>
      <c r="G6608"/>
      <c r="I6608"/>
      <c r="J6608"/>
      <c r="K6608"/>
      <c r="M6608"/>
      <c r="N6608"/>
      <c r="O6608"/>
      <c r="Q6608"/>
      <c r="R6608"/>
      <c r="S6608"/>
      <c r="U6608"/>
      <c r="V6608"/>
      <c r="W6608"/>
      <c r="Y6608"/>
      <c r="Z6608"/>
      <c r="AA6608"/>
      <c r="AC6608"/>
      <c r="AD6608"/>
      <c r="AE6608"/>
      <c r="AG6608"/>
      <c r="AH6608"/>
      <c r="AI6608"/>
      <c r="AK6608"/>
      <c r="AL6608"/>
      <c r="AM6608"/>
      <c r="AO6608"/>
      <c r="AP6608"/>
      <c r="AQ6608"/>
      <c r="AS6608"/>
      <c r="AT6608"/>
      <c r="AU6608"/>
      <c r="AW6608"/>
      <c r="AX6608"/>
      <c r="AY6608"/>
      <c r="BA6608"/>
      <c r="BB6608"/>
      <c r="BC6608"/>
      <c r="BE6608"/>
      <c r="BF6608"/>
      <c r="BG6608"/>
      <c r="BI6608"/>
      <c r="BJ6608"/>
      <c r="BK6608"/>
      <c r="BM6608"/>
      <c r="BN6608"/>
      <c r="BO6608"/>
    </row>
    <row r="6609" spans="1:67">
      <c r="A6609"/>
      <c r="B6609"/>
      <c r="C6609"/>
      <c r="E6609"/>
      <c r="F6609"/>
      <c r="G6609"/>
      <c r="I6609"/>
      <c r="J6609"/>
      <c r="K6609"/>
      <c r="M6609"/>
      <c r="N6609"/>
      <c r="O6609"/>
      <c r="Q6609"/>
      <c r="R6609"/>
      <c r="S6609"/>
      <c r="U6609"/>
      <c r="V6609"/>
      <c r="W6609"/>
      <c r="Y6609"/>
      <c r="Z6609"/>
      <c r="AA6609"/>
      <c r="AC6609"/>
      <c r="AD6609"/>
      <c r="AE6609"/>
      <c r="AG6609"/>
      <c r="AH6609"/>
      <c r="AI6609"/>
      <c r="AK6609"/>
      <c r="AL6609"/>
      <c r="AM6609"/>
      <c r="AO6609"/>
      <c r="AP6609"/>
      <c r="AQ6609"/>
      <c r="AS6609"/>
      <c r="AT6609"/>
      <c r="AU6609"/>
      <c r="AW6609"/>
      <c r="AX6609"/>
      <c r="AY6609"/>
      <c r="BA6609"/>
      <c r="BB6609"/>
      <c r="BC6609"/>
      <c r="BE6609"/>
      <c r="BF6609"/>
      <c r="BG6609"/>
      <c r="BI6609"/>
      <c r="BJ6609"/>
      <c r="BK6609"/>
      <c r="BM6609"/>
      <c r="BN6609"/>
      <c r="BO6609"/>
    </row>
    <row r="6610" spans="1:67">
      <c r="A6610"/>
      <c r="B6610"/>
      <c r="C6610"/>
      <c r="E6610"/>
      <c r="F6610"/>
      <c r="G6610"/>
      <c r="I6610"/>
      <c r="J6610"/>
      <c r="K6610"/>
      <c r="M6610"/>
      <c r="N6610"/>
      <c r="O6610"/>
      <c r="Q6610"/>
      <c r="R6610"/>
      <c r="S6610"/>
      <c r="U6610"/>
      <c r="V6610"/>
      <c r="W6610"/>
      <c r="Y6610"/>
      <c r="Z6610"/>
      <c r="AA6610"/>
      <c r="AC6610"/>
      <c r="AD6610"/>
      <c r="AE6610"/>
      <c r="AG6610"/>
      <c r="AH6610"/>
      <c r="AI6610"/>
      <c r="AK6610"/>
      <c r="AL6610"/>
      <c r="AM6610"/>
      <c r="AO6610"/>
      <c r="AP6610"/>
      <c r="AQ6610"/>
      <c r="AS6610"/>
      <c r="AT6610"/>
      <c r="AU6610"/>
      <c r="AW6610"/>
      <c r="AX6610"/>
      <c r="AY6610"/>
      <c r="BA6610"/>
      <c r="BB6610"/>
      <c r="BC6610"/>
      <c r="BE6610"/>
      <c r="BF6610"/>
      <c r="BG6610"/>
      <c r="BI6610"/>
      <c r="BJ6610"/>
      <c r="BK6610"/>
      <c r="BM6610"/>
      <c r="BN6610"/>
      <c r="BO6610"/>
    </row>
    <row r="6611" spans="1:67">
      <c r="A6611"/>
      <c r="B6611"/>
      <c r="C6611"/>
      <c r="E6611"/>
      <c r="F6611"/>
      <c r="G6611"/>
      <c r="I6611"/>
      <c r="J6611"/>
      <c r="K6611"/>
      <c r="M6611"/>
      <c r="N6611"/>
      <c r="O6611"/>
      <c r="Q6611"/>
      <c r="R6611"/>
      <c r="S6611"/>
      <c r="U6611"/>
      <c r="V6611"/>
      <c r="W6611"/>
      <c r="Y6611"/>
      <c r="Z6611"/>
      <c r="AA6611"/>
      <c r="AC6611"/>
      <c r="AD6611"/>
      <c r="AE6611"/>
      <c r="AG6611"/>
      <c r="AH6611"/>
      <c r="AI6611"/>
      <c r="AK6611"/>
      <c r="AL6611"/>
      <c r="AM6611"/>
      <c r="AO6611"/>
      <c r="AP6611"/>
      <c r="AQ6611"/>
      <c r="AS6611"/>
      <c r="AT6611"/>
      <c r="AU6611"/>
      <c r="AW6611"/>
      <c r="AX6611"/>
      <c r="AY6611"/>
      <c r="BA6611"/>
      <c r="BB6611"/>
      <c r="BC6611"/>
      <c r="BE6611"/>
      <c r="BF6611"/>
      <c r="BG6611"/>
      <c r="BI6611"/>
      <c r="BJ6611"/>
      <c r="BK6611"/>
      <c r="BM6611"/>
      <c r="BN6611"/>
      <c r="BO6611"/>
    </row>
    <row r="6612" spans="1:67">
      <c r="A6612"/>
      <c r="B6612"/>
      <c r="C6612"/>
      <c r="E6612"/>
      <c r="F6612"/>
      <c r="G6612"/>
      <c r="I6612"/>
      <c r="J6612"/>
      <c r="K6612"/>
      <c r="M6612"/>
      <c r="N6612"/>
      <c r="O6612"/>
      <c r="Q6612"/>
      <c r="R6612"/>
      <c r="S6612"/>
      <c r="U6612"/>
      <c r="V6612"/>
      <c r="W6612"/>
      <c r="Y6612"/>
      <c r="Z6612"/>
      <c r="AA6612"/>
      <c r="AC6612"/>
      <c r="AD6612"/>
      <c r="AE6612"/>
      <c r="AG6612"/>
      <c r="AH6612"/>
      <c r="AI6612"/>
      <c r="AK6612"/>
      <c r="AL6612"/>
      <c r="AM6612"/>
      <c r="AO6612"/>
      <c r="AP6612"/>
      <c r="AQ6612"/>
      <c r="AS6612"/>
      <c r="AT6612"/>
      <c r="AU6612"/>
      <c r="AW6612"/>
      <c r="AX6612"/>
      <c r="AY6612"/>
      <c r="BA6612"/>
      <c r="BB6612"/>
      <c r="BC6612"/>
      <c r="BE6612"/>
      <c r="BF6612"/>
      <c r="BG6612"/>
      <c r="BI6612"/>
      <c r="BJ6612"/>
      <c r="BK6612"/>
      <c r="BM6612"/>
      <c r="BN6612"/>
      <c r="BO6612"/>
    </row>
    <row r="6613" spans="1:67">
      <c r="A6613"/>
      <c r="B6613"/>
      <c r="C6613"/>
      <c r="E6613"/>
      <c r="F6613"/>
      <c r="G6613"/>
      <c r="I6613"/>
      <c r="J6613"/>
      <c r="K6613"/>
      <c r="M6613"/>
      <c r="N6613"/>
      <c r="O6613"/>
      <c r="Q6613"/>
      <c r="R6613"/>
      <c r="S6613"/>
      <c r="U6613"/>
      <c r="V6613"/>
      <c r="W6613"/>
      <c r="Y6613"/>
      <c r="Z6613"/>
      <c r="AA6613"/>
      <c r="AC6613"/>
      <c r="AD6613"/>
      <c r="AE6613"/>
      <c r="AG6613"/>
      <c r="AH6613"/>
      <c r="AI6613"/>
      <c r="AK6613"/>
      <c r="AL6613"/>
      <c r="AM6613"/>
      <c r="AO6613"/>
      <c r="AP6613"/>
      <c r="AQ6613"/>
      <c r="AS6613"/>
      <c r="AT6613"/>
      <c r="AU6613"/>
      <c r="AW6613"/>
      <c r="AX6613"/>
      <c r="AY6613"/>
      <c r="BA6613"/>
      <c r="BB6613"/>
      <c r="BC6613"/>
      <c r="BE6613"/>
      <c r="BF6613"/>
      <c r="BG6613"/>
      <c r="BI6613"/>
      <c r="BJ6613"/>
      <c r="BK6613"/>
      <c r="BM6613"/>
      <c r="BN6613"/>
      <c r="BO6613"/>
    </row>
    <row r="6614" spans="1:67">
      <c r="A6614"/>
      <c r="B6614"/>
      <c r="C6614"/>
      <c r="E6614"/>
      <c r="F6614"/>
      <c r="G6614"/>
      <c r="I6614"/>
      <c r="J6614"/>
      <c r="K6614"/>
      <c r="M6614"/>
      <c r="N6614"/>
      <c r="O6614"/>
      <c r="Q6614"/>
      <c r="R6614"/>
      <c r="S6614"/>
      <c r="U6614"/>
      <c r="V6614"/>
      <c r="W6614"/>
      <c r="Y6614"/>
      <c r="Z6614"/>
      <c r="AA6614"/>
      <c r="AC6614"/>
      <c r="AD6614"/>
      <c r="AE6614"/>
      <c r="AG6614"/>
      <c r="AH6614"/>
      <c r="AI6614"/>
      <c r="AK6614"/>
      <c r="AL6614"/>
      <c r="AM6614"/>
      <c r="AO6614"/>
      <c r="AP6614"/>
      <c r="AQ6614"/>
      <c r="AS6614"/>
      <c r="AT6614"/>
      <c r="AU6614"/>
      <c r="AW6614"/>
      <c r="AX6614"/>
      <c r="AY6614"/>
      <c r="BA6614"/>
      <c r="BB6614"/>
      <c r="BC6614"/>
      <c r="BE6614"/>
      <c r="BF6614"/>
      <c r="BG6614"/>
      <c r="BI6614"/>
      <c r="BJ6614"/>
      <c r="BK6614"/>
      <c r="BM6614"/>
      <c r="BN6614"/>
      <c r="BO6614"/>
    </row>
    <row r="6615" spans="1:67">
      <c r="A6615"/>
      <c r="B6615"/>
      <c r="C6615"/>
      <c r="E6615"/>
      <c r="F6615"/>
      <c r="G6615"/>
      <c r="I6615"/>
      <c r="J6615"/>
      <c r="K6615"/>
      <c r="M6615"/>
      <c r="N6615"/>
      <c r="O6615"/>
      <c r="Q6615"/>
      <c r="R6615"/>
      <c r="S6615"/>
      <c r="U6615"/>
      <c r="V6615"/>
      <c r="W6615"/>
      <c r="Y6615"/>
      <c r="Z6615"/>
      <c r="AA6615"/>
      <c r="AC6615"/>
      <c r="AD6615"/>
      <c r="AE6615"/>
      <c r="AG6615"/>
      <c r="AH6615"/>
      <c r="AI6615"/>
      <c r="AK6615"/>
      <c r="AL6615"/>
      <c r="AM6615"/>
      <c r="AO6615"/>
      <c r="AP6615"/>
      <c r="AQ6615"/>
      <c r="AS6615"/>
      <c r="AT6615"/>
      <c r="AU6615"/>
      <c r="AW6615"/>
      <c r="AX6615"/>
      <c r="AY6615"/>
      <c r="BA6615"/>
      <c r="BB6615"/>
      <c r="BC6615"/>
      <c r="BE6615"/>
      <c r="BF6615"/>
      <c r="BG6615"/>
      <c r="BI6615"/>
      <c r="BJ6615"/>
      <c r="BK6615"/>
      <c r="BM6615"/>
      <c r="BN6615"/>
      <c r="BO6615"/>
    </row>
    <row r="6616" spans="1:67">
      <c r="A6616"/>
      <c r="B6616"/>
      <c r="C6616"/>
      <c r="E6616"/>
      <c r="F6616"/>
      <c r="G6616"/>
      <c r="I6616"/>
      <c r="J6616"/>
      <c r="K6616"/>
      <c r="M6616"/>
      <c r="N6616"/>
      <c r="O6616"/>
      <c r="Q6616"/>
      <c r="R6616"/>
      <c r="S6616"/>
      <c r="U6616"/>
      <c r="V6616"/>
      <c r="W6616"/>
      <c r="Y6616"/>
      <c r="Z6616"/>
      <c r="AA6616"/>
      <c r="AC6616"/>
      <c r="AD6616"/>
      <c r="AE6616"/>
      <c r="AG6616"/>
      <c r="AH6616"/>
      <c r="AI6616"/>
      <c r="AK6616"/>
      <c r="AL6616"/>
      <c r="AM6616"/>
      <c r="AO6616"/>
      <c r="AP6616"/>
      <c r="AQ6616"/>
      <c r="AS6616"/>
      <c r="AT6616"/>
      <c r="AU6616"/>
      <c r="AW6616"/>
      <c r="AX6616"/>
      <c r="AY6616"/>
      <c r="BA6616"/>
      <c r="BB6616"/>
      <c r="BC6616"/>
      <c r="BE6616"/>
      <c r="BF6616"/>
      <c r="BG6616"/>
      <c r="BI6616"/>
      <c r="BJ6616"/>
      <c r="BK6616"/>
      <c r="BM6616"/>
      <c r="BN6616"/>
      <c r="BO6616"/>
    </row>
    <row r="6617" spans="1:67">
      <c r="A6617"/>
      <c r="B6617"/>
      <c r="C6617"/>
      <c r="E6617"/>
      <c r="F6617"/>
      <c r="G6617"/>
      <c r="I6617"/>
      <c r="J6617"/>
      <c r="K6617"/>
      <c r="M6617"/>
      <c r="N6617"/>
      <c r="O6617"/>
      <c r="Q6617"/>
      <c r="R6617"/>
      <c r="S6617"/>
      <c r="U6617"/>
      <c r="V6617"/>
      <c r="W6617"/>
      <c r="Y6617"/>
      <c r="Z6617"/>
      <c r="AA6617"/>
      <c r="AC6617"/>
      <c r="AD6617"/>
      <c r="AE6617"/>
      <c r="AG6617"/>
      <c r="AH6617"/>
      <c r="AI6617"/>
      <c r="AK6617"/>
      <c r="AL6617"/>
      <c r="AM6617"/>
      <c r="AO6617"/>
      <c r="AP6617"/>
      <c r="AQ6617"/>
      <c r="AS6617"/>
      <c r="AT6617"/>
      <c r="AU6617"/>
      <c r="AW6617"/>
      <c r="AX6617"/>
      <c r="AY6617"/>
      <c r="BA6617"/>
      <c r="BB6617"/>
      <c r="BC6617"/>
      <c r="BE6617"/>
      <c r="BF6617"/>
      <c r="BG6617"/>
      <c r="BI6617"/>
      <c r="BJ6617"/>
      <c r="BK6617"/>
      <c r="BM6617"/>
      <c r="BN6617"/>
      <c r="BO6617"/>
    </row>
    <row r="6618" spans="1:67">
      <c r="A6618"/>
      <c r="B6618"/>
      <c r="C6618"/>
      <c r="E6618"/>
      <c r="F6618"/>
      <c r="G6618"/>
      <c r="I6618"/>
      <c r="J6618"/>
      <c r="K6618"/>
      <c r="M6618"/>
      <c r="N6618"/>
      <c r="O6618"/>
      <c r="Q6618"/>
      <c r="R6618"/>
      <c r="S6618"/>
      <c r="U6618"/>
      <c r="V6618"/>
      <c r="W6618"/>
      <c r="Y6618"/>
      <c r="Z6618"/>
      <c r="AA6618"/>
      <c r="AC6618"/>
      <c r="AD6618"/>
      <c r="AE6618"/>
      <c r="AG6618"/>
      <c r="AH6618"/>
      <c r="AI6618"/>
      <c r="AK6618"/>
      <c r="AL6618"/>
      <c r="AM6618"/>
      <c r="AO6618"/>
      <c r="AP6618"/>
      <c r="AQ6618"/>
      <c r="AS6618"/>
      <c r="AT6618"/>
      <c r="AU6618"/>
      <c r="AW6618"/>
      <c r="AX6618"/>
      <c r="AY6618"/>
      <c r="BA6618"/>
      <c r="BB6618"/>
      <c r="BC6618"/>
      <c r="BE6618"/>
      <c r="BF6618"/>
      <c r="BG6618"/>
      <c r="BI6618"/>
      <c r="BJ6618"/>
      <c r="BK6618"/>
      <c r="BM6618"/>
      <c r="BN6618"/>
      <c r="BO6618"/>
    </row>
    <row r="6619" spans="1:67">
      <c r="A6619"/>
      <c r="B6619"/>
      <c r="C6619"/>
      <c r="E6619"/>
      <c r="F6619"/>
      <c r="G6619"/>
      <c r="I6619"/>
      <c r="J6619"/>
      <c r="K6619"/>
      <c r="M6619"/>
      <c r="N6619"/>
      <c r="O6619"/>
      <c r="Q6619"/>
      <c r="R6619"/>
      <c r="S6619"/>
      <c r="U6619"/>
      <c r="V6619"/>
      <c r="W6619"/>
      <c r="Y6619"/>
      <c r="Z6619"/>
      <c r="AA6619"/>
      <c r="AC6619"/>
      <c r="AD6619"/>
      <c r="AE6619"/>
      <c r="AG6619"/>
      <c r="AH6619"/>
      <c r="AI6619"/>
      <c r="AK6619"/>
      <c r="AL6619"/>
      <c r="AM6619"/>
      <c r="AO6619"/>
      <c r="AP6619"/>
      <c r="AQ6619"/>
      <c r="AS6619"/>
      <c r="AT6619"/>
      <c r="AU6619"/>
      <c r="AW6619"/>
      <c r="AX6619"/>
      <c r="AY6619"/>
      <c r="BA6619"/>
      <c r="BB6619"/>
      <c r="BC6619"/>
      <c r="BE6619"/>
      <c r="BF6619"/>
      <c r="BG6619"/>
      <c r="BI6619"/>
      <c r="BJ6619"/>
      <c r="BK6619"/>
      <c r="BM6619"/>
      <c r="BN6619"/>
      <c r="BO6619"/>
    </row>
    <row r="6620" spans="1:67">
      <c r="A6620"/>
      <c r="B6620"/>
      <c r="C6620"/>
      <c r="E6620"/>
      <c r="F6620"/>
      <c r="G6620"/>
      <c r="I6620"/>
      <c r="J6620"/>
      <c r="K6620"/>
      <c r="M6620"/>
      <c r="N6620"/>
      <c r="O6620"/>
      <c r="Q6620"/>
      <c r="R6620"/>
      <c r="S6620"/>
      <c r="U6620"/>
      <c r="V6620"/>
      <c r="W6620"/>
      <c r="Y6620"/>
      <c r="Z6620"/>
      <c r="AA6620"/>
      <c r="AC6620"/>
      <c r="AD6620"/>
      <c r="AE6620"/>
      <c r="AG6620"/>
      <c r="AH6620"/>
      <c r="AI6620"/>
      <c r="AK6620"/>
      <c r="AL6620"/>
      <c r="AM6620"/>
      <c r="AO6620"/>
      <c r="AP6620"/>
      <c r="AQ6620"/>
      <c r="AS6620"/>
      <c r="AT6620"/>
      <c r="AU6620"/>
      <c r="AW6620"/>
      <c r="AX6620"/>
      <c r="AY6620"/>
      <c r="BA6620"/>
      <c r="BB6620"/>
      <c r="BC6620"/>
      <c r="BE6620"/>
      <c r="BF6620"/>
      <c r="BG6620"/>
      <c r="BI6620"/>
      <c r="BJ6620"/>
      <c r="BK6620"/>
      <c r="BM6620"/>
      <c r="BN6620"/>
      <c r="BO6620"/>
    </row>
    <row r="6621" spans="1:67">
      <c r="A6621"/>
      <c r="B6621"/>
      <c r="C6621"/>
      <c r="E6621"/>
      <c r="F6621"/>
      <c r="G6621"/>
      <c r="I6621"/>
      <c r="J6621"/>
      <c r="K6621"/>
      <c r="M6621"/>
      <c r="N6621"/>
      <c r="O6621"/>
      <c r="Q6621"/>
      <c r="R6621"/>
      <c r="S6621"/>
      <c r="U6621"/>
      <c r="V6621"/>
      <c r="W6621"/>
      <c r="Y6621"/>
      <c r="Z6621"/>
      <c r="AA6621"/>
      <c r="AC6621"/>
      <c r="AD6621"/>
      <c r="AE6621"/>
      <c r="AG6621"/>
      <c r="AH6621"/>
      <c r="AI6621"/>
      <c r="AK6621"/>
      <c r="AL6621"/>
      <c r="AM6621"/>
      <c r="AO6621"/>
      <c r="AP6621"/>
      <c r="AQ6621"/>
      <c r="AS6621"/>
      <c r="AT6621"/>
      <c r="AU6621"/>
      <c r="AW6621"/>
      <c r="AX6621"/>
      <c r="AY6621"/>
      <c r="BA6621"/>
      <c r="BB6621"/>
      <c r="BC6621"/>
      <c r="BE6621"/>
      <c r="BF6621"/>
      <c r="BG6621"/>
      <c r="BI6621"/>
      <c r="BJ6621"/>
      <c r="BK6621"/>
      <c r="BM6621"/>
      <c r="BN6621"/>
      <c r="BO6621"/>
    </row>
    <row r="6622" spans="1:67">
      <c r="A6622"/>
      <c r="B6622"/>
      <c r="C6622"/>
      <c r="E6622"/>
      <c r="F6622"/>
      <c r="G6622"/>
      <c r="I6622"/>
      <c r="J6622"/>
      <c r="K6622"/>
      <c r="M6622"/>
      <c r="N6622"/>
      <c r="O6622"/>
      <c r="Q6622"/>
      <c r="R6622"/>
      <c r="S6622"/>
      <c r="U6622"/>
      <c r="V6622"/>
      <c r="W6622"/>
      <c r="Y6622"/>
      <c r="Z6622"/>
      <c r="AA6622"/>
      <c r="AC6622"/>
      <c r="AD6622"/>
      <c r="AE6622"/>
      <c r="AG6622"/>
      <c r="AH6622"/>
      <c r="AI6622"/>
      <c r="AK6622"/>
      <c r="AL6622"/>
      <c r="AM6622"/>
      <c r="AO6622"/>
      <c r="AP6622"/>
      <c r="AQ6622"/>
      <c r="AS6622"/>
      <c r="AT6622"/>
      <c r="AU6622"/>
      <c r="AW6622"/>
      <c r="AX6622"/>
      <c r="AY6622"/>
      <c r="BA6622"/>
      <c r="BB6622"/>
      <c r="BC6622"/>
      <c r="BE6622"/>
      <c r="BF6622"/>
      <c r="BG6622"/>
      <c r="BI6622"/>
      <c r="BJ6622"/>
      <c r="BK6622"/>
      <c r="BM6622"/>
      <c r="BN6622"/>
      <c r="BO6622"/>
    </row>
    <row r="6623" spans="1:67">
      <c r="A6623"/>
      <c r="B6623"/>
      <c r="C6623"/>
      <c r="E6623"/>
      <c r="F6623"/>
      <c r="G6623"/>
      <c r="I6623"/>
      <c r="J6623"/>
      <c r="K6623"/>
      <c r="M6623"/>
      <c r="N6623"/>
      <c r="O6623"/>
      <c r="Q6623"/>
      <c r="R6623"/>
      <c r="S6623"/>
      <c r="U6623"/>
      <c r="V6623"/>
      <c r="W6623"/>
      <c r="Y6623"/>
      <c r="Z6623"/>
      <c r="AA6623"/>
      <c r="AC6623"/>
      <c r="AD6623"/>
      <c r="AE6623"/>
      <c r="AG6623"/>
      <c r="AH6623"/>
      <c r="AI6623"/>
      <c r="AK6623"/>
      <c r="AL6623"/>
      <c r="AM6623"/>
      <c r="AO6623"/>
      <c r="AP6623"/>
      <c r="AQ6623"/>
      <c r="AS6623"/>
      <c r="AT6623"/>
      <c r="AU6623"/>
      <c r="AW6623"/>
      <c r="AX6623"/>
      <c r="AY6623"/>
      <c r="BA6623"/>
      <c r="BB6623"/>
      <c r="BC6623"/>
      <c r="BE6623"/>
      <c r="BF6623"/>
      <c r="BG6623"/>
      <c r="BI6623"/>
      <c r="BJ6623"/>
      <c r="BK6623"/>
      <c r="BM6623"/>
      <c r="BN6623"/>
      <c r="BO6623"/>
    </row>
    <row r="6624" spans="1:67">
      <c r="A6624"/>
      <c r="B6624"/>
      <c r="C6624"/>
      <c r="E6624"/>
      <c r="F6624"/>
      <c r="G6624"/>
      <c r="I6624"/>
      <c r="J6624"/>
      <c r="K6624"/>
      <c r="M6624"/>
      <c r="N6624"/>
      <c r="O6624"/>
      <c r="Q6624"/>
      <c r="R6624"/>
      <c r="S6624"/>
      <c r="U6624"/>
      <c r="V6624"/>
      <c r="W6624"/>
      <c r="Y6624"/>
      <c r="Z6624"/>
      <c r="AA6624"/>
      <c r="AC6624"/>
      <c r="AD6624"/>
      <c r="AE6624"/>
      <c r="AG6624"/>
      <c r="AH6624"/>
      <c r="AI6624"/>
      <c r="AK6624"/>
      <c r="AL6624"/>
      <c r="AM6624"/>
      <c r="AO6624"/>
      <c r="AP6624"/>
      <c r="AQ6624"/>
      <c r="AS6624"/>
      <c r="AT6624"/>
      <c r="AU6624"/>
      <c r="AW6624"/>
      <c r="AX6624"/>
      <c r="AY6624"/>
      <c r="BA6624"/>
      <c r="BB6624"/>
      <c r="BC6624"/>
      <c r="BE6624"/>
      <c r="BF6624"/>
      <c r="BG6624"/>
      <c r="BI6624"/>
      <c r="BJ6624"/>
      <c r="BK6624"/>
      <c r="BM6624"/>
      <c r="BN6624"/>
      <c r="BO6624"/>
    </row>
    <row r="6625" spans="1:67">
      <c r="A6625"/>
      <c r="B6625"/>
      <c r="C6625"/>
      <c r="E6625"/>
      <c r="F6625"/>
      <c r="G6625"/>
      <c r="I6625"/>
      <c r="J6625"/>
      <c r="K6625"/>
      <c r="M6625"/>
      <c r="N6625"/>
      <c r="O6625"/>
      <c r="Q6625"/>
      <c r="R6625"/>
      <c r="S6625"/>
      <c r="U6625"/>
      <c r="V6625"/>
      <c r="W6625"/>
      <c r="Y6625"/>
      <c r="Z6625"/>
      <c r="AA6625"/>
      <c r="AC6625"/>
      <c r="AD6625"/>
      <c r="AE6625"/>
      <c r="AG6625"/>
      <c r="AH6625"/>
      <c r="AI6625"/>
      <c r="AK6625"/>
      <c r="AL6625"/>
      <c r="AM6625"/>
      <c r="AO6625"/>
      <c r="AP6625"/>
      <c r="AQ6625"/>
      <c r="AS6625"/>
      <c r="AT6625"/>
      <c r="AU6625"/>
      <c r="AW6625"/>
      <c r="AX6625"/>
      <c r="AY6625"/>
      <c r="BA6625"/>
      <c r="BB6625"/>
      <c r="BC6625"/>
      <c r="BE6625"/>
      <c r="BF6625"/>
      <c r="BG6625"/>
      <c r="BI6625"/>
      <c r="BJ6625"/>
      <c r="BK6625"/>
      <c r="BM6625"/>
      <c r="BN6625"/>
      <c r="BO6625"/>
    </row>
    <row r="6626" spans="1:67">
      <c r="A6626"/>
      <c r="B6626"/>
      <c r="C6626"/>
      <c r="E6626"/>
      <c r="F6626"/>
      <c r="G6626"/>
      <c r="I6626"/>
      <c r="J6626"/>
      <c r="K6626"/>
      <c r="M6626"/>
      <c r="N6626"/>
      <c r="O6626"/>
      <c r="Q6626"/>
      <c r="R6626"/>
      <c r="S6626"/>
      <c r="U6626"/>
      <c r="V6626"/>
      <c r="W6626"/>
      <c r="Y6626"/>
      <c r="Z6626"/>
      <c r="AA6626"/>
      <c r="AC6626"/>
      <c r="AD6626"/>
      <c r="AE6626"/>
      <c r="AG6626"/>
      <c r="AH6626"/>
      <c r="AI6626"/>
      <c r="AK6626"/>
      <c r="AL6626"/>
      <c r="AM6626"/>
      <c r="AO6626"/>
      <c r="AP6626"/>
      <c r="AQ6626"/>
      <c r="AS6626"/>
      <c r="AT6626"/>
      <c r="AU6626"/>
      <c r="AW6626"/>
      <c r="AX6626"/>
      <c r="AY6626"/>
      <c r="BA6626"/>
      <c r="BB6626"/>
      <c r="BC6626"/>
      <c r="BE6626"/>
      <c r="BF6626"/>
      <c r="BG6626"/>
      <c r="BI6626"/>
      <c r="BJ6626"/>
      <c r="BK6626"/>
      <c r="BM6626"/>
      <c r="BN6626"/>
      <c r="BO6626"/>
    </row>
    <row r="6627" spans="1:67">
      <c r="A6627"/>
      <c r="B6627"/>
      <c r="C6627"/>
      <c r="E6627"/>
      <c r="F6627"/>
      <c r="G6627"/>
      <c r="I6627"/>
      <c r="J6627"/>
      <c r="K6627"/>
      <c r="M6627"/>
      <c r="N6627"/>
      <c r="O6627"/>
      <c r="Q6627"/>
      <c r="R6627"/>
      <c r="S6627"/>
      <c r="U6627"/>
      <c r="V6627"/>
      <c r="W6627"/>
      <c r="Y6627"/>
      <c r="Z6627"/>
      <c r="AA6627"/>
      <c r="AC6627"/>
      <c r="AD6627"/>
      <c r="AE6627"/>
      <c r="AG6627"/>
      <c r="AH6627"/>
      <c r="AI6627"/>
      <c r="AK6627"/>
      <c r="AL6627"/>
      <c r="AM6627"/>
      <c r="AO6627"/>
      <c r="AP6627"/>
      <c r="AQ6627"/>
      <c r="AS6627"/>
      <c r="AT6627"/>
      <c r="AU6627"/>
      <c r="AW6627"/>
      <c r="AX6627"/>
      <c r="AY6627"/>
      <c r="BA6627"/>
      <c r="BB6627"/>
      <c r="BC6627"/>
      <c r="BE6627"/>
      <c r="BF6627"/>
      <c r="BG6627"/>
      <c r="BI6627"/>
      <c r="BJ6627"/>
      <c r="BK6627"/>
      <c r="BM6627"/>
      <c r="BN6627"/>
      <c r="BO6627"/>
    </row>
    <row r="6628" spans="1:67">
      <c r="A6628"/>
      <c r="B6628"/>
      <c r="C6628"/>
      <c r="E6628"/>
      <c r="F6628"/>
      <c r="G6628"/>
      <c r="I6628"/>
      <c r="J6628"/>
      <c r="K6628"/>
      <c r="M6628"/>
      <c r="N6628"/>
      <c r="O6628"/>
      <c r="Q6628"/>
      <c r="R6628"/>
      <c r="S6628"/>
      <c r="U6628"/>
      <c r="V6628"/>
      <c r="W6628"/>
      <c r="Y6628"/>
      <c r="Z6628"/>
      <c r="AA6628"/>
      <c r="AC6628"/>
      <c r="AD6628"/>
      <c r="AE6628"/>
      <c r="AG6628"/>
      <c r="AH6628"/>
      <c r="AI6628"/>
      <c r="AK6628"/>
      <c r="AL6628"/>
      <c r="AM6628"/>
      <c r="AO6628"/>
      <c r="AP6628"/>
      <c r="AQ6628"/>
      <c r="AS6628"/>
      <c r="AT6628"/>
      <c r="AU6628"/>
      <c r="AW6628"/>
      <c r="AX6628"/>
      <c r="AY6628"/>
      <c r="BA6628"/>
      <c r="BB6628"/>
      <c r="BC6628"/>
      <c r="BE6628"/>
      <c r="BF6628"/>
      <c r="BG6628"/>
      <c r="BI6628"/>
      <c r="BJ6628"/>
      <c r="BK6628"/>
      <c r="BM6628"/>
      <c r="BN6628"/>
      <c r="BO6628"/>
    </row>
    <row r="6629" spans="1:67">
      <c r="A6629"/>
      <c r="B6629"/>
      <c r="C6629"/>
      <c r="E6629"/>
      <c r="F6629"/>
      <c r="G6629"/>
      <c r="I6629"/>
      <c r="J6629"/>
      <c r="K6629"/>
      <c r="M6629"/>
      <c r="N6629"/>
      <c r="O6629"/>
      <c r="Q6629"/>
      <c r="R6629"/>
      <c r="S6629"/>
      <c r="U6629"/>
      <c r="V6629"/>
      <c r="W6629"/>
      <c r="Y6629"/>
      <c r="Z6629"/>
      <c r="AA6629"/>
      <c r="AC6629"/>
      <c r="AD6629"/>
      <c r="AE6629"/>
      <c r="AG6629"/>
      <c r="AH6629"/>
      <c r="AI6629"/>
      <c r="AK6629"/>
      <c r="AL6629"/>
      <c r="AM6629"/>
      <c r="AO6629"/>
      <c r="AP6629"/>
      <c r="AQ6629"/>
      <c r="AS6629"/>
      <c r="AT6629"/>
      <c r="AU6629"/>
      <c r="AW6629"/>
      <c r="AX6629"/>
      <c r="AY6629"/>
      <c r="BA6629"/>
      <c r="BB6629"/>
      <c r="BC6629"/>
      <c r="BE6629"/>
      <c r="BF6629"/>
      <c r="BG6629"/>
      <c r="BI6629"/>
      <c r="BJ6629"/>
      <c r="BK6629"/>
      <c r="BM6629"/>
      <c r="BN6629"/>
      <c r="BO6629"/>
    </row>
    <row r="6630" spans="1:67">
      <c r="A6630"/>
      <c r="B6630"/>
      <c r="C6630"/>
      <c r="E6630"/>
      <c r="F6630"/>
      <c r="G6630"/>
      <c r="I6630"/>
      <c r="J6630"/>
      <c r="K6630"/>
      <c r="M6630"/>
      <c r="N6630"/>
      <c r="O6630"/>
      <c r="Q6630"/>
      <c r="R6630"/>
      <c r="S6630"/>
      <c r="U6630"/>
      <c r="V6630"/>
      <c r="W6630"/>
      <c r="Y6630"/>
      <c r="Z6630"/>
      <c r="AA6630"/>
      <c r="AC6630"/>
      <c r="AD6630"/>
      <c r="AE6630"/>
      <c r="AG6630"/>
      <c r="AH6630"/>
      <c r="AI6630"/>
      <c r="AK6630"/>
      <c r="AL6630"/>
      <c r="AM6630"/>
      <c r="AO6630"/>
      <c r="AP6630"/>
      <c r="AQ6630"/>
      <c r="AS6630"/>
      <c r="AT6630"/>
      <c r="AU6630"/>
      <c r="AW6630"/>
      <c r="AX6630"/>
      <c r="AY6630"/>
      <c r="BA6630"/>
      <c r="BB6630"/>
      <c r="BC6630"/>
      <c r="BE6630"/>
      <c r="BF6630"/>
      <c r="BG6630"/>
      <c r="BI6630"/>
      <c r="BJ6630"/>
      <c r="BK6630"/>
      <c r="BM6630"/>
      <c r="BN6630"/>
      <c r="BO6630"/>
    </row>
    <row r="6631" spans="1:67">
      <c r="A6631"/>
      <c r="B6631"/>
      <c r="C6631"/>
      <c r="E6631"/>
      <c r="F6631"/>
      <c r="G6631"/>
      <c r="I6631"/>
      <c r="J6631"/>
      <c r="K6631"/>
      <c r="M6631"/>
      <c r="N6631"/>
      <c r="O6631"/>
      <c r="Q6631"/>
      <c r="R6631"/>
      <c r="S6631"/>
      <c r="U6631"/>
      <c r="V6631"/>
      <c r="W6631"/>
      <c r="Y6631"/>
      <c r="Z6631"/>
      <c r="AA6631"/>
      <c r="AC6631"/>
      <c r="AD6631"/>
      <c r="AE6631"/>
      <c r="AG6631"/>
      <c r="AH6631"/>
      <c r="AI6631"/>
      <c r="AK6631"/>
      <c r="AL6631"/>
      <c r="AM6631"/>
      <c r="AO6631"/>
      <c r="AP6631"/>
      <c r="AQ6631"/>
      <c r="AS6631"/>
      <c r="AT6631"/>
      <c r="AU6631"/>
      <c r="AW6631"/>
      <c r="AX6631"/>
      <c r="AY6631"/>
      <c r="BA6631"/>
      <c r="BB6631"/>
      <c r="BC6631"/>
      <c r="BE6631"/>
      <c r="BF6631"/>
      <c r="BG6631"/>
      <c r="BI6631"/>
      <c r="BJ6631"/>
      <c r="BK6631"/>
      <c r="BM6631"/>
      <c r="BN6631"/>
      <c r="BO6631"/>
    </row>
    <row r="6632" spans="1:67">
      <c r="A6632"/>
      <c r="B6632"/>
      <c r="C6632"/>
      <c r="E6632"/>
      <c r="F6632"/>
      <c r="G6632"/>
      <c r="I6632"/>
      <c r="J6632"/>
      <c r="K6632"/>
      <c r="M6632"/>
      <c r="N6632"/>
      <c r="O6632"/>
      <c r="Q6632"/>
      <c r="R6632"/>
      <c r="S6632"/>
      <c r="U6632"/>
      <c r="V6632"/>
      <c r="W6632"/>
      <c r="Y6632"/>
      <c r="Z6632"/>
      <c r="AA6632"/>
      <c r="AC6632"/>
      <c r="AD6632"/>
      <c r="AE6632"/>
      <c r="AG6632"/>
      <c r="AH6632"/>
      <c r="AI6632"/>
      <c r="AK6632"/>
      <c r="AL6632"/>
      <c r="AM6632"/>
      <c r="AO6632"/>
      <c r="AP6632"/>
      <c r="AQ6632"/>
      <c r="AS6632"/>
      <c r="AT6632"/>
      <c r="AU6632"/>
      <c r="AW6632"/>
      <c r="AX6632"/>
      <c r="AY6632"/>
      <c r="BA6632"/>
      <c r="BB6632"/>
      <c r="BC6632"/>
      <c r="BE6632"/>
      <c r="BF6632"/>
      <c r="BG6632"/>
      <c r="BI6632"/>
      <c r="BJ6632"/>
      <c r="BK6632"/>
      <c r="BM6632"/>
      <c r="BN6632"/>
      <c r="BO6632"/>
    </row>
    <row r="6633" spans="1:67">
      <c r="A6633"/>
      <c r="B6633"/>
      <c r="C6633"/>
      <c r="E6633"/>
      <c r="F6633"/>
      <c r="G6633"/>
      <c r="I6633"/>
      <c r="J6633"/>
      <c r="K6633"/>
      <c r="M6633"/>
      <c r="N6633"/>
      <c r="O6633"/>
      <c r="Q6633"/>
      <c r="R6633"/>
      <c r="S6633"/>
      <c r="U6633"/>
      <c r="V6633"/>
      <c r="W6633"/>
      <c r="Y6633"/>
      <c r="Z6633"/>
      <c r="AA6633"/>
      <c r="AC6633"/>
      <c r="AD6633"/>
      <c r="AE6633"/>
      <c r="AG6633"/>
      <c r="AH6633"/>
      <c r="AI6633"/>
      <c r="AK6633"/>
      <c r="AL6633"/>
      <c r="AM6633"/>
      <c r="AO6633"/>
      <c r="AP6633"/>
      <c r="AQ6633"/>
      <c r="AS6633"/>
      <c r="AT6633"/>
      <c r="AU6633"/>
      <c r="AW6633"/>
      <c r="AX6633"/>
      <c r="AY6633"/>
      <c r="BA6633"/>
      <c r="BB6633"/>
      <c r="BC6633"/>
      <c r="BE6633"/>
      <c r="BF6633"/>
      <c r="BG6633"/>
      <c r="BI6633"/>
      <c r="BJ6633"/>
      <c r="BK6633"/>
      <c r="BM6633"/>
      <c r="BN6633"/>
      <c r="BO6633"/>
    </row>
    <row r="6634" spans="1:67">
      <c r="A6634"/>
      <c r="B6634"/>
      <c r="C6634"/>
      <c r="E6634"/>
      <c r="F6634"/>
      <c r="G6634"/>
      <c r="I6634"/>
      <c r="J6634"/>
      <c r="K6634"/>
      <c r="M6634"/>
      <c r="N6634"/>
      <c r="O6634"/>
      <c r="Q6634"/>
      <c r="R6634"/>
      <c r="S6634"/>
      <c r="U6634"/>
      <c r="V6634"/>
      <c r="W6634"/>
      <c r="Y6634"/>
      <c r="Z6634"/>
      <c r="AA6634"/>
      <c r="AC6634"/>
      <c r="AD6634"/>
      <c r="AE6634"/>
      <c r="AG6634"/>
      <c r="AH6634"/>
      <c r="AI6634"/>
      <c r="AK6634"/>
      <c r="AL6634"/>
      <c r="AM6634"/>
      <c r="AO6634"/>
      <c r="AP6634"/>
      <c r="AQ6634"/>
      <c r="AS6634"/>
      <c r="AT6634"/>
      <c r="AU6634"/>
      <c r="AW6634"/>
      <c r="AX6634"/>
      <c r="AY6634"/>
      <c r="BA6634"/>
      <c r="BB6634"/>
      <c r="BC6634"/>
      <c r="BE6634"/>
      <c r="BF6634"/>
      <c r="BG6634"/>
      <c r="BI6634"/>
      <c r="BJ6634"/>
      <c r="BK6634"/>
      <c r="BM6634"/>
      <c r="BN6634"/>
      <c r="BO6634"/>
    </row>
    <row r="6635" spans="1:67">
      <c r="A6635"/>
      <c r="B6635"/>
      <c r="C6635"/>
      <c r="E6635"/>
      <c r="F6635"/>
      <c r="G6635"/>
      <c r="I6635"/>
      <c r="J6635"/>
      <c r="K6635"/>
      <c r="M6635"/>
      <c r="N6635"/>
      <c r="O6635"/>
      <c r="Q6635"/>
      <c r="R6635"/>
      <c r="S6635"/>
      <c r="U6635"/>
      <c r="V6635"/>
      <c r="W6635"/>
      <c r="Y6635"/>
      <c r="Z6635"/>
      <c r="AA6635"/>
      <c r="AC6635"/>
      <c r="AD6635"/>
      <c r="AE6635"/>
      <c r="AG6635"/>
      <c r="AH6635"/>
      <c r="AI6635"/>
      <c r="AK6635"/>
      <c r="AL6635"/>
      <c r="AM6635"/>
      <c r="AO6635"/>
      <c r="AP6635"/>
      <c r="AQ6635"/>
      <c r="AS6635"/>
      <c r="AT6635"/>
      <c r="AU6635"/>
      <c r="AW6635"/>
      <c r="AX6635"/>
      <c r="AY6635"/>
      <c r="BA6635"/>
      <c r="BB6635"/>
      <c r="BC6635"/>
      <c r="BE6635"/>
      <c r="BF6635"/>
      <c r="BG6635"/>
      <c r="BI6635"/>
      <c r="BJ6635"/>
      <c r="BK6635"/>
      <c r="BM6635"/>
      <c r="BN6635"/>
      <c r="BO6635"/>
    </row>
    <row r="6636" spans="1:67">
      <c r="A6636"/>
      <c r="B6636"/>
      <c r="C6636"/>
      <c r="E6636"/>
      <c r="F6636"/>
      <c r="G6636"/>
      <c r="I6636"/>
      <c r="J6636"/>
      <c r="K6636"/>
      <c r="M6636"/>
      <c r="N6636"/>
      <c r="O6636"/>
      <c r="Q6636"/>
      <c r="R6636"/>
      <c r="S6636"/>
      <c r="U6636"/>
      <c r="V6636"/>
      <c r="W6636"/>
      <c r="Y6636"/>
      <c r="Z6636"/>
      <c r="AA6636"/>
      <c r="AC6636"/>
      <c r="AD6636"/>
      <c r="AE6636"/>
      <c r="AG6636"/>
      <c r="AH6636"/>
      <c r="AI6636"/>
      <c r="AK6636"/>
      <c r="AL6636"/>
      <c r="AM6636"/>
      <c r="AO6636"/>
      <c r="AP6636"/>
      <c r="AQ6636"/>
      <c r="AS6636"/>
      <c r="AT6636"/>
      <c r="AU6636"/>
      <c r="AW6636"/>
      <c r="AX6636"/>
      <c r="AY6636"/>
      <c r="BA6636"/>
      <c r="BB6636"/>
      <c r="BC6636"/>
      <c r="BE6636"/>
      <c r="BF6636"/>
      <c r="BG6636"/>
      <c r="BI6636"/>
      <c r="BJ6636"/>
      <c r="BK6636"/>
      <c r="BM6636"/>
      <c r="BN6636"/>
      <c r="BO6636"/>
    </row>
    <row r="6637" spans="1:67">
      <c r="A6637"/>
      <c r="B6637"/>
      <c r="C6637"/>
      <c r="E6637"/>
      <c r="F6637"/>
      <c r="G6637"/>
      <c r="I6637"/>
      <c r="J6637"/>
      <c r="K6637"/>
      <c r="M6637"/>
      <c r="N6637"/>
      <c r="O6637"/>
      <c r="Q6637"/>
      <c r="R6637"/>
      <c r="S6637"/>
      <c r="U6637"/>
      <c r="V6637"/>
      <c r="W6637"/>
      <c r="Y6637"/>
      <c r="Z6637"/>
      <c r="AA6637"/>
      <c r="AC6637"/>
      <c r="AD6637"/>
      <c r="AE6637"/>
      <c r="AG6637"/>
      <c r="AH6637"/>
      <c r="AI6637"/>
      <c r="AK6637"/>
      <c r="AL6637"/>
      <c r="AM6637"/>
      <c r="AO6637"/>
      <c r="AP6637"/>
      <c r="AQ6637"/>
      <c r="AS6637"/>
      <c r="AT6637"/>
      <c r="AU6637"/>
      <c r="AW6637"/>
      <c r="AX6637"/>
      <c r="AY6637"/>
      <c r="BA6637"/>
      <c r="BB6637"/>
      <c r="BC6637"/>
      <c r="BE6637"/>
      <c r="BF6637"/>
      <c r="BG6637"/>
      <c r="BI6637"/>
      <c r="BJ6637"/>
      <c r="BK6637"/>
      <c r="BM6637"/>
      <c r="BN6637"/>
      <c r="BO6637"/>
    </row>
    <row r="6638" spans="1:67">
      <c r="A6638"/>
      <c r="B6638"/>
      <c r="C6638"/>
      <c r="E6638"/>
      <c r="F6638"/>
      <c r="G6638"/>
      <c r="I6638"/>
      <c r="J6638"/>
      <c r="K6638"/>
      <c r="M6638"/>
      <c r="N6638"/>
      <c r="O6638"/>
      <c r="Q6638"/>
      <c r="R6638"/>
      <c r="S6638"/>
      <c r="U6638"/>
      <c r="V6638"/>
      <c r="W6638"/>
      <c r="Y6638"/>
      <c r="Z6638"/>
      <c r="AA6638"/>
      <c r="AC6638"/>
      <c r="AD6638"/>
      <c r="AE6638"/>
      <c r="AG6638"/>
      <c r="AH6638"/>
      <c r="AI6638"/>
      <c r="AK6638"/>
      <c r="AL6638"/>
      <c r="AM6638"/>
      <c r="AO6638"/>
      <c r="AP6638"/>
      <c r="AQ6638"/>
      <c r="AS6638"/>
      <c r="AT6638"/>
      <c r="AU6638"/>
      <c r="AW6638"/>
      <c r="AX6638"/>
      <c r="AY6638"/>
      <c r="BA6638"/>
      <c r="BB6638"/>
      <c r="BC6638"/>
      <c r="BE6638"/>
      <c r="BF6638"/>
      <c r="BG6638"/>
      <c r="BI6638"/>
      <c r="BJ6638"/>
      <c r="BK6638"/>
      <c r="BM6638"/>
      <c r="BN6638"/>
      <c r="BO6638"/>
    </row>
    <row r="6639" spans="1:67">
      <c r="A6639"/>
      <c r="B6639"/>
      <c r="C6639"/>
      <c r="E6639"/>
      <c r="F6639"/>
      <c r="G6639"/>
      <c r="I6639"/>
      <c r="J6639"/>
      <c r="K6639"/>
      <c r="M6639"/>
      <c r="N6639"/>
      <c r="O6639"/>
      <c r="Q6639"/>
      <c r="R6639"/>
      <c r="S6639"/>
      <c r="U6639"/>
      <c r="V6639"/>
      <c r="W6639"/>
      <c r="Y6639"/>
      <c r="Z6639"/>
      <c r="AA6639"/>
      <c r="AC6639"/>
      <c r="AD6639"/>
      <c r="AE6639"/>
      <c r="AG6639"/>
      <c r="AH6639"/>
      <c r="AI6639"/>
      <c r="AK6639"/>
      <c r="AL6639"/>
      <c r="AM6639"/>
      <c r="AO6639"/>
      <c r="AP6639"/>
      <c r="AQ6639"/>
      <c r="AS6639"/>
      <c r="AT6639"/>
      <c r="AU6639"/>
      <c r="AW6639"/>
      <c r="AX6639"/>
      <c r="AY6639"/>
      <c r="BA6639"/>
      <c r="BB6639"/>
      <c r="BC6639"/>
      <c r="BE6639"/>
      <c r="BF6639"/>
      <c r="BG6639"/>
      <c r="BI6639"/>
      <c r="BJ6639"/>
      <c r="BK6639"/>
      <c r="BM6639"/>
      <c r="BN6639"/>
      <c r="BO6639"/>
    </row>
    <row r="6640" spans="1:67">
      <c r="A6640"/>
      <c r="B6640"/>
      <c r="C6640"/>
      <c r="E6640"/>
      <c r="F6640"/>
      <c r="G6640"/>
      <c r="I6640"/>
      <c r="J6640"/>
      <c r="K6640"/>
      <c r="M6640"/>
      <c r="N6640"/>
      <c r="O6640"/>
      <c r="Q6640"/>
      <c r="R6640"/>
      <c r="S6640"/>
      <c r="U6640"/>
      <c r="V6640"/>
      <c r="W6640"/>
      <c r="Y6640"/>
      <c r="Z6640"/>
      <c r="AA6640"/>
      <c r="AC6640"/>
      <c r="AD6640"/>
      <c r="AE6640"/>
      <c r="AG6640"/>
      <c r="AH6640"/>
      <c r="AI6640"/>
      <c r="AK6640"/>
      <c r="AL6640"/>
      <c r="AM6640"/>
      <c r="AO6640"/>
      <c r="AP6640"/>
      <c r="AQ6640"/>
      <c r="AS6640"/>
      <c r="AT6640"/>
      <c r="AU6640"/>
      <c r="AW6640"/>
      <c r="AX6640"/>
      <c r="AY6640"/>
      <c r="BA6640"/>
      <c r="BB6640"/>
      <c r="BC6640"/>
      <c r="BE6640"/>
      <c r="BF6640"/>
      <c r="BG6640"/>
      <c r="BI6640"/>
      <c r="BJ6640"/>
      <c r="BK6640"/>
      <c r="BM6640"/>
      <c r="BN6640"/>
      <c r="BO6640"/>
    </row>
    <row r="6641" spans="1:67">
      <c r="A6641"/>
      <c r="B6641"/>
      <c r="C6641"/>
      <c r="E6641"/>
      <c r="F6641"/>
      <c r="G6641"/>
      <c r="I6641"/>
      <c r="J6641"/>
      <c r="K6641"/>
      <c r="M6641"/>
      <c r="N6641"/>
      <c r="O6641"/>
      <c r="Q6641"/>
      <c r="R6641"/>
      <c r="S6641"/>
      <c r="U6641"/>
      <c r="V6641"/>
      <c r="W6641"/>
      <c r="Y6641"/>
      <c r="Z6641"/>
      <c r="AA6641"/>
      <c r="AC6641"/>
      <c r="AD6641"/>
      <c r="AE6641"/>
      <c r="AG6641"/>
      <c r="AH6641"/>
      <c r="AI6641"/>
      <c r="AK6641"/>
      <c r="AL6641"/>
      <c r="AM6641"/>
      <c r="AO6641"/>
      <c r="AP6641"/>
      <c r="AQ6641"/>
      <c r="AS6641"/>
      <c r="AT6641"/>
      <c r="AU6641"/>
      <c r="AW6641"/>
      <c r="AX6641"/>
      <c r="AY6641"/>
      <c r="BA6641"/>
      <c r="BB6641"/>
      <c r="BC6641"/>
      <c r="BE6641"/>
      <c r="BF6641"/>
      <c r="BG6641"/>
      <c r="BI6641"/>
      <c r="BJ6641"/>
      <c r="BK6641"/>
      <c r="BM6641"/>
      <c r="BN6641"/>
      <c r="BO6641"/>
    </row>
    <row r="6642" spans="1:67">
      <c r="A6642"/>
      <c r="B6642"/>
      <c r="C6642"/>
      <c r="E6642"/>
      <c r="F6642"/>
      <c r="G6642"/>
      <c r="I6642"/>
      <c r="J6642"/>
      <c r="K6642"/>
      <c r="M6642"/>
      <c r="N6642"/>
      <c r="O6642"/>
      <c r="Q6642"/>
      <c r="R6642"/>
      <c r="S6642"/>
      <c r="U6642"/>
      <c r="V6642"/>
      <c r="W6642"/>
      <c r="Y6642"/>
      <c r="Z6642"/>
      <c r="AA6642"/>
      <c r="AC6642"/>
      <c r="AD6642"/>
      <c r="AE6642"/>
      <c r="AG6642"/>
      <c r="AH6642"/>
      <c r="AI6642"/>
      <c r="AK6642"/>
      <c r="AL6642"/>
      <c r="AM6642"/>
      <c r="AO6642"/>
      <c r="AP6642"/>
      <c r="AQ6642"/>
      <c r="AS6642"/>
      <c r="AT6642"/>
      <c r="AU6642"/>
      <c r="AW6642"/>
      <c r="AX6642"/>
      <c r="AY6642"/>
      <c r="BA6642"/>
      <c r="BB6642"/>
      <c r="BC6642"/>
      <c r="BE6642"/>
      <c r="BF6642"/>
      <c r="BG6642"/>
      <c r="BI6642"/>
      <c r="BJ6642"/>
      <c r="BK6642"/>
      <c r="BM6642"/>
      <c r="BN6642"/>
      <c r="BO6642"/>
    </row>
    <row r="6643" spans="1:67">
      <c r="A6643"/>
      <c r="B6643"/>
      <c r="C6643"/>
      <c r="E6643"/>
      <c r="F6643"/>
      <c r="G6643"/>
      <c r="I6643"/>
      <c r="J6643"/>
      <c r="K6643"/>
      <c r="M6643"/>
      <c r="N6643"/>
      <c r="O6643"/>
      <c r="Q6643"/>
      <c r="R6643"/>
      <c r="S6643"/>
      <c r="U6643"/>
      <c r="V6643"/>
      <c r="W6643"/>
      <c r="Y6643"/>
      <c r="Z6643"/>
      <c r="AA6643"/>
      <c r="AC6643"/>
      <c r="AD6643"/>
      <c r="AE6643"/>
      <c r="AG6643"/>
      <c r="AH6643"/>
      <c r="AI6643"/>
      <c r="AK6643"/>
      <c r="AL6643"/>
      <c r="AM6643"/>
      <c r="AO6643"/>
      <c r="AP6643"/>
      <c r="AQ6643"/>
      <c r="AS6643"/>
      <c r="AT6643"/>
      <c r="AU6643"/>
      <c r="AW6643"/>
      <c r="AX6643"/>
      <c r="AY6643"/>
      <c r="BA6643"/>
      <c r="BB6643"/>
      <c r="BC6643"/>
      <c r="BE6643"/>
      <c r="BF6643"/>
      <c r="BG6643"/>
      <c r="BI6643"/>
      <c r="BJ6643"/>
      <c r="BK6643"/>
      <c r="BM6643"/>
      <c r="BN6643"/>
      <c r="BO6643"/>
    </row>
    <row r="6644" spans="1:67">
      <c r="A6644"/>
      <c r="B6644"/>
      <c r="C6644"/>
      <c r="E6644"/>
      <c r="F6644"/>
      <c r="G6644"/>
      <c r="I6644"/>
      <c r="J6644"/>
      <c r="K6644"/>
      <c r="M6644"/>
      <c r="N6644"/>
      <c r="O6644"/>
      <c r="Q6644"/>
      <c r="R6644"/>
      <c r="S6644"/>
      <c r="U6644"/>
      <c r="V6644"/>
      <c r="W6644"/>
      <c r="Y6644"/>
      <c r="Z6644"/>
      <c r="AA6644"/>
      <c r="AC6644"/>
      <c r="AD6644"/>
      <c r="AE6644"/>
      <c r="AG6644"/>
      <c r="AH6644"/>
      <c r="AI6644"/>
      <c r="AK6644"/>
      <c r="AL6644"/>
      <c r="AM6644"/>
      <c r="AO6644"/>
      <c r="AP6644"/>
      <c r="AQ6644"/>
      <c r="AS6644"/>
      <c r="AT6644"/>
      <c r="AU6644"/>
      <c r="AW6644"/>
      <c r="AX6644"/>
      <c r="AY6644"/>
      <c r="BA6644"/>
      <c r="BB6644"/>
      <c r="BC6644"/>
      <c r="BE6644"/>
      <c r="BF6644"/>
      <c r="BG6644"/>
      <c r="BI6644"/>
      <c r="BJ6644"/>
      <c r="BK6644"/>
      <c r="BM6644"/>
      <c r="BN6644"/>
      <c r="BO6644"/>
    </row>
    <row r="6645" spans="1:67">
      <c r="A6645"/>
      <c r="B6645"/>
      <c r="C6645"/>
      <c r="E6645"/>
      <c r="F6645"/>
      <c r="G6645"/>
      <c r="I6645"/>
      <c r="J6645"/>
      <c r="K6645"/>
      <c r="M6645"/>
      <c r="N6645"/>
      <c r="O6645"/>
      <c r="Q6645"/>
      <c r="R6645"/>
      <c r="S6645"/>
      <c r="U6645"/>
      <c r="V6645"/>
      <c r="W6645"/>
      <c r="Y6645"/>
      <c r="Z6645"/>
      <c r="AA6645"/>
      <c r="AC6645"/>
      <c r="AD6645"/>
      <c r="AE6645"/>
      <c r="AG6645"/>
      <c r="AH6645"/>
      <c r="AI6645"/>
      <c r="AK6645"/>
      <c r="AL6645"/>
      <c r="AM6645"/>
      <c r="AO6645"/>
      <c r="AP6645"/>
      <c r="AQ6645"/>
      <c r="AS6645"/>
      <c r="AT6645"/>
      <c r="AU6645"/>
      <c r="AW6645"/>
      <c r="AX6645"/>
      <c r="AY6645"/>
      <c r="BA6645"/>
      <c r="BB6645"/>
      <c r="BC6645"/>
      <c r="BE6645"/>
      <c r="BF6645"/>
      <c r="BG6645"/>
      <c r="BI6645"/>
      <c r="BJ6645"/>
      <c r="BK6645"/>
      <c r="BM6645"/>
      <c r="BN6645"/>
      <c r="BO6645"/>
    </row>
    <row r="6646" spans="1:67">
      <c r="A6646"/>
      <c r="B6646"/>
      <c r="C6646"/>
      <c r="E6646"/>
      <c r="F6646"/>
      <c r="G6646"/>
      <c r="I6646"/>
      <c r="J6646"/>
      <c r="K6646"/>
      <c r="M6646"/>
      <c r="N6646"/>
      <c r="O6646"/>
      <c r="Q6646"/>
      <c r="R6646"/>
      <c r="S6646"/>
      <c r="U6646"/>
      <c r="V6646"/>
      <c r="W6646"/>
      <c r="Y6646"/>
      <c r="Z6646"/>
      <c r="AA6646"/>
      <c r="AC6646"/>
      <c r="AD6646"/>
      <c r="AE6646"/>
      <c r="AG6646"/>
      <c r="AH6646"/>
      <c r="AI6646"/>
      <c r="AK6646"/>
      <c r="AL6646"/>
      <c r="AM6646"/>
      <c r="AO6646"/>
      <c r="AP6646"/>
      <c r="AQ6646"/>
      <c r="AS6646"/>
      <c r="AT6646"/>
      <c r="AU6646"/>
      <c r="AW6646"/>
      <c r="AX6646"/>
      <c r="AY6646"/>
      <c r="BA6646"/>
      <c r="BB6646"/>
      <c r="BC6646"/>
      <c r="BE6646"/>
      <c r="BF6646"/>
      <c r="BG6646"/>
      <c r="BI6646"/>
      <c r="BJ6646"/>
      <c r="BK6646"/>
      <c r="BM6646"/>
      <c r="BN6646"/>
      <c r="BO6646"/>
    </row>
    <row r="6647" spans="1:67">
      <c r="A6647"/>
      <c r="B6647"/>
      <c r="C6647"/>
      <c r="E6647"/>
      <c r="F6647"/>
      <c r="G6647"/>
      <c r="I6647"/>
      <c r="J6647"/>
      <c r="K6647"/>
      <c r="M6647"/>
      <c r="N6647"/>
      <c r="O6647"/>
      <c r="Q6647"/>
      <c r="R6647"/>
      <c r="S6647"/>
      <c r="U6647"/>
      <c r="V6647"/>
      <c r="W6647"/>
      <c r="Y6647"/>
      <c r="Z6647"/>
      <c r="AA6647"/>
      <c r="AC6647"/>
      <c r="AD6647"/>
      <c r="AE6647"/>
      <c r="AG6647"/>
      <c r="AH6647"/>
      <c r="AI6647"/>
      <c r="AK6647"/>
      <c r="AL6647"/>
      <c r="AM6647"/>
      <c r="AO6647"/>
      <c r="AP6647"/>
      <c r="AQ6647"/>
      <c r="AS6647"/>
      <c r="AT6647"/>
      <c r="AU6647"/>
      <c r="AW6647"/>
      <c r="AX6647"/>
      <c r="AY6647"/>
      <c r="BA6647"/>
      <c r="BB6647"/>
      <c r="BC6647"/>
      <c r="BE6647"/>
      <c r="BF6647"/>
      <c r="BG6647"/>
      <c r="BI6647"/>
      <c r="BJ6647"/>
      <c r="BK6647"/>
      <c r="BM6647"/>
      <c r="BN6647"/>
      <c r="BO6647"/>
    </row>
    <row r="6648" spans="1:67">
      <c r="A6648"/>
      <c r="B6648"/>
      <c r="C6648"/>
      <c r="E6648"/>
      <c r="F6648"/>
      <c r="G6648"/>
      <c r="I6648"/>
      <c r="J6648"/>
      <c r="K6648"/>
      <c r="M6648"/>
      <c r="N6648"/>
      <c r="O6648"/>
      <c r="Q6648"/>
      <c r="R6648"/>
      <c r="S6648"/>
      <c r="U6648"/>
      <c r="V6648"/>
      <c r="W6648"/>
      <c r="Y6648"/>
      <c r="Z6648"/>
      <c r="AA6648"/>
      <c r="AC6648"/>
      <c r="AD6648"/>
      <c r="AE6648"/>
      <c r="AG6648"/>
      <c r="AH6648"/>
      <c r="AI6648"/>
      <c r="AK6648"/>
      <c r="AL6648"/>
      <c r="AM6648"/>
      <c r="AO6648"/>
      <c r="AP6648"/>
      <c r="AQ6648"/>
      <c r="AS6648"/>
      <c r="AT6648"/>
      <c r="AU6648"/>
      <c r="AW6648"/>
      <c r="AX6648"/>
      <c r="AY6648"/>
      <c r="BA6648"/>
      <c r="BB6648"/>
      <c r="BC6648"/>
      <c r="BE6648"/>
      <c r="BF6648"/>
      <c r="BG6648"/>
      <c r="BI6648"/>
      <c r="BJ6648"/>
      <c r="BK6648"/>
      <c r="BM6648"/>
      <c r="BN6648"/>
      <c r="BO6648"/>
    </row>
    <row r="6649" spans="1:67">
      <c r="A6649"/>
      <c r="B6649"/>
      <c r="C6649"/>
      <c r="E6649"/>
      <c r="F6649"/>
      <c r="G6649"/>
      <c r="I6649"/>
      <c r="J6649"/>
      <c r="K6649"/>
      <c r="M6649"/>
      <c r="N6649"/>
      <c r="O6649"/>
      <c r="Q6649"/>
      <c r="R6649"/>
      <c r="S6649"/>
      <c r="U6649"/>
      <c r="V6649"/>
      <c r="W6649"/>
      <c r="Y6649"/>
      <c r="Z6649"/>
      <c r="AA6649"/>
      <c r="AC6649"/>
      <c r="AD6649"/>
      <c r="AE6649"/>
      <c r="AG6649"/>
      <c r="AH6649"/>
      <c r="AI6649"/>
      <c r="AK6649"/>
      <c r="AL6649"/>
      <c r="AM6649"/>
      <c r="AO6649"/>
      <c r="AP6649"/>
      <c r="AQ6649"/>
      <c r="AS6649"/>
      <c r="AT6649"/>
      <c r="AU6649"/>
      <c r="AW6649"/>
      <c r="AX6649"/>
      <c r="AY6649"/>
      <c r="BA6649"/>
      <c r="BB6649"/>
      <c r="BC6649"/>
      <c r="BE6649"/>
      <c r="BF6649"/>
      <c r="BG6649"/>
      <c r="BI6649"/>
      <c r="BJ6649"/>
      <c r="BK6649"/>
      <c r="BM6649"/>
      <c r="BN6649"/>
      <c r="BO6649"/>
    </row>
    <row r="6650" spans="1:67">
      <c r="A6650"/>
      <c r="B6650"/>
      <c r="C6650"/>
      <c r="E6650"/>
      <c r="F6650"/>
      <c r="G6650"/>
      <c r="I6650"/>
      <c r="J6650"/>
      <c r="K6650"/>
      <c r="M6650"/>
      <c r="N6650"/>
      <c r="O6650"/>
      <c r="Q6650"/>
      <c r="R6650"/>
      <c r="S6650"/>
      <c r="U6650"/>
      <c r="V6650"/>
      <c r="W6650"/>
      <c r="Y6650"/>
      <c r="Z6650"/>
      <c r="AA6650"/>
      <c r="AC6650"/>
      <c r="AD6650"/>
      <c r="AE6650"/>
      <c r="AG6650"/>
      <c r="AH6650"/>
      <c r="AI6650"/>
      <c r="AK6650"/>
      <c r="AL6650"/>
      <c r="AM6650"/>
      <c r="AO6650"/>
      <c r="AP6650"/>
      <c r="AQ6650"/>
      <c r="AS6650"/>
      <c r="AT6650"/>
      <c r="AU6650"/>
      <c r="AW6650"/>
      <c r="AX6650"/>
      <c r="AY6650"/>
      <c r="BA6650"/>
      <c r="BB6650"/>
      <c r="BC6650"/>
      <c r="BE6650"/>
      <c r="BF6650"/>
      <c r="BG6650"/>
      <c r="BI6650"/>
      <c r="BJ6650"/>
      <c r="BK6650"/>
      <c r="BM6650"/>
      <c r="BN6650"/>
      <c r="BO6650"/>
    </row>
    <row r="6651" spans="1:67">
      <c r="A6651"/>
      <c r="B6651"/>
      <c r="C6651"/>
      <c r="E6651"/>
      <c r="F6651"/>
      <c r="G6651"/>
      <c r="I6651"/>
      <c r="J6651"/>
      <c r="K6651"/>
      <c r="M6651"/>
      <c r="N6651"/>
      <c r="O6651"/>
      <c r="Q6651"/>
      <c r="R6651"/>
      <c r="S6651"/>
      <c r="U6651"/>
      <c r="V6651"/>
      <c r="W6651"/>
      <c r="Y6651"/>
      <c r="Z6651"/>
      <c r="AA6651"/>
      <c r="AC6651"/>
      <c r="AD6651"/>
      <c r="AE6651"/>
      <c r="AG6651"/>
      <c r="AH6651"/>
      <c r="AI6651"/>
      <c r="AK6651"/>
      <c r="AL6651"/>
      <c r="AM6651"/>
      <c r="AO6651"/>
      <c r="AP6651"/>
      <c r="AQ6651"/>
      <c r="AS6651"/>
      <c r="AT6651"/>
      <c r="AU6651"/>
      <c r="AW6651"/>
      <c r="AX6651"/>
      <c r="AY6651"/>
      <c r="BA6651"/>
      <c r="BB6651"/>
      <c r="BC6651"/>
      <c r="BE6651"/>
      <c r="BF6651"/>
      <c r="BG6651"/>
      <c r="BI6651"/>
      <c r="BJ6651"/>
      <c r="BK6651"/>
      <c r="BM6651"/>
      <c r="BN6651"/>
      <c r="BO6651"/>
    </row>
    <row r="6652" spans="1:67">
      <c r="A6652"/>
      <c r="B6652"/>
      <c r="C6652"/>
      <c r="E6652"/>
      <c r="F6652"/>
      <c r="G6652"/>
      <c r="I6652"/>
      <c r="J6652"/>
      <c r="K6652"/>
      <c r="M6652"/>
      <c r="N6652"/>
      <c r="O6652"/>
      <c r="Q6652"/>
      <c r="R6652"/>
      <c r="S6652"/>
      <c r="U6652"/>
      <c r="V6652"/>
      <c r="W6652"/>
      <c r="Y6652"/>
      <c r="Z6652"/>
      <c r="AA6652"/>
      <c r="AC6652"/>
      <c r="AD6652"/>
      <c r="AE6652"/>
      <c r="AG6652"/>
      <c r="AH6652"/>
      <c r="AI6652"/>
      <c r="AK6652"/>
      <c r="AL6652"/>
      <c r="AM6652"/>
      <c r="AO6652"/>
      <c r="AP6652"/>
      <c r="AQ6652"/>
      <c r="AS6652"/>
      <c r="AT6652"/>
      <c r="AU6652"/>
      <c r="AW6652"/>
      <c r="AX6652"/>
      <c r="AY6652"/>
      <c r="BA6652"/>
      <c r="BB6652"/>
      <c r="BC6652"/>
      <c r="BE6652"/>
      <c r="BF6652"/>
      <c r="BG6652"/>
      <c r="BI6652"/>
      <c r="BJ6652"/>
      <c r="BK6652"/>
      <c r="BM6652"/>
      <c r="BN6652"/>
      <c r="BO6652"/>
    </row>
    <row r="6653" spans="1:67">
      <c r="A6653"/>
      <c r="B6653"/>
      <c r="C6653"/>
      <c r="E6653"/>
      <c r="F6653"/>
      <c r="G6653"/>
      <c r="I6653"/>
      <c r="J6653"/>
      <c r="K6653"/>
      <c r="M6653"/>
      <c r="N6653"/>
      <c r="O6653"/>
      <c r="Q6653"/>
      <c r="R6653"/>
      <c r="S6653"/>
      <c r="U6653"/>
      <c r="V6653"/>
      <c r="W6653"/>
      <c r="Y6653"/>
      <c r="Z6653"/>
      <c r="AA6653"/>
      <c r="AC6653"/>
      <c r="AD6653"/>
      <c r="AE6653"/>
      <c r="AG6653"/>
      <c r="AH6653"/>
      <c r="AI6653"/>
      <c r="AK6653"/>
      <c r="AL6653"/>
      <c r="AM6653"/>
      <c r="AO6653"/>
      <c r="AP6653"/>
      <c r="AQ6653"/>
      <c r="AS6653"/>
      <c r="AT6653"/>
      <c r="AU6653"/>
      <c r="AW6653"/>
      <c r="AX6653"/>
      <c r="AY6653"/>
      <c r="BA6653"/>
      <c r="BB6653"/>
      <c r="BC6653"/>
      <c r="BE6653"/>
      <c r="BF6653"/>
      <c r="BG6653"/>
      <c r="BI6653"/>
      <c r="BJ6653"/>
      <c r="BK6653"/>
      <c r="BM6653"/>
      <c r="BN6653"/>
      <c r="BO6653"/>
    </row>
    <row r="6654" spans="1:67">
      <c r="A6654"/>
      <c r="B6654"/>
      <c r="C6654"/>
      <c r="E6654"/>
      <c r="F6654"/>
      <c r="G6654"/>
      <c r="I6654"/>
      <c r="J6654"/>
      <c r="K6654"/>
      <c r="M6654"/>
      <c r="N6654"/>
      <c r="O6654"/>
      <c r="Q6654"/>
      <c r="R6654"/>
      <c r="S6654"/>
      <c r="U6654"/>
      <c r="V6654"/>
      <c r="W6654"/>
      <c r="Y6654"/>
      <c r="Z6654"/>
      <c r="AA6654"/>
      <c r="AC6654"/>
      <c r="AD6654"/>
      <c r="AE6654"/>
      <c r="AG6654"/>
      <c r="AH6654"/>
      <c r="AI6654"/>
      <c r="AK6654"/>
      <c r="AL6654"/>
      <c r="AM6654"/>
      <c r="AO6654"/>
      <c r="AP6654"/>
      <c r="AQ6654"/>
      <c r="AS6654"/>
      <c r="AT6654"/>
      <c r="AU6654"/>
      <c r="AW6654"/>
      <c r="AX6654"/>
      <c r="AY6654"/>
      <c r="BA6654"/>
      <c r="BB6654"/>
      <c r="BC6654"/>
      <c r="BE6654"/>
      <c r="BF6654"/>
      <c r="BG6654"/>
      <c r="BI6654"/>
      <c r="BJ6654"/>
      <c r="BK6654"/>
      <c r="BM6654"/>
      <c r="BN6654"/>
      <c r="BO6654"/>
    </row>
    <row r="6655" spans="1:67">
      <c r="A6655"/>
      <c r="B6655"/>
      <c r="C6655"/>
      <c r="E6655"/>
      <c r="F6655"/>
      <c r="G6655"/>
      <c r="I6655"/>
      <c r="J6655"/>
      <c r="K6655"/>
      <c r="M6655"/>
      <c r="N6655"/>
      <c r="O6655"/>
      <c r="Q6655"/>
      <c r="R6655"/>
      <c r="S6655"/>
      <c r="U6655"/>
      <c r="V6655"/>
      <c r="W6655"/>
      <c r="Y6655"/>
      <c r="Z6655"/>
      <c r="AA6655"/>
      <c r="AC6655"/>
      <c r="AD6655"/>
      <c r="AE6655"/>
      <c r="AG6655"/>
      <c r="AH6655"/>
      <c r="AI6655"/>
      <c r="AK6655"/>
      <c r="AL6655"/>
      <c r="AM6655"/>
      <c r="AO6655"/>
      <c r="AP6655"/>
      <c r="AQ6655"/>
      <c r="AS6655"/>
      <c r="AT6655"/>
      <c r="AU6655"/>
      <c r="AW6655"/>
      <c r="AX6655"/>
      <c r="AY6655"/>
      <c r="BA6655"/>
      <c r="BB6655"/>
      <c r="BC6655"/>
      <c r="BE6655"/>
      <c r="BF6655"/>
      <c r="BG6655"/>
      <c r="BI6655"/>
      <c r="BJ6655"/>
      <c r="BK6655"/>
      <c r="BM6655"/>
      <c r="BN6655"/>
      <c r="BO6655"/>
    </row>
    <row r="6656" spans="1:67">
      <c r="A6656"/>
      <c r="B6656"/>
      <c r="C6656"/>
      <c r="E6656"/>
      <c r="F6656"/>
      <c r="G6656"/>
      <c r="I6656"/>
      <c r="J6656"/>
      <c r="K6656"/>
      <c r="M6656"/>
      <c r="N6656"/>
      <c r="O6656"/>
      <c r="Q6656"/>
      <c r="R6656"/>
      <c r="S6656"/>
      <c r="U6656"/>
      <c r="V6656"/>
      <c r="W6656"/>
      <c r="Y6656"/>
      <c r="Z6656"/>
      <c r="AA6656"/>
      <c r="AC6656"/>
      <c r="AD6656"/>
      <c r="AE6656"/>
      <c r="AG6656"/>
      <c r="AH6656"/>
      <c r="AI6656"/>
      <c r="AK6656"/>
      <c r="AL6656"/>
      <c r="AM6656"/>
      <c r="AO6656"/>
      <c r="AP6656"/>
      <c r="AQ6656"/>
      <c r="AS6656"/>
      <c r="AT6656"/>
      <c r="AU6656"/>
      <c r="AW6656"/>
      <c r="AX6656"/>
      <c r="AY6656"/>
      <c r="BA6656"/>
      <c r="BB6656"/>
      <c r="BC6656"/>
      <c r="BE6656"/>
      <c r="BF6656"/>
      <c r="BG6656"/>
      <c r="BI6656"/>
      <c r="BJ6656"/>
      <c r="BK6656"/>
      <c r="BM6656"/>
      <c r="BN6656"/>
      <c r="BO6656"/>
    </row>
    <row r="6657" spans="1:67">
      <c r="A6657"/>
      <c r="B6657"/>
      <c r="C6657"/>
      <c r="E6657"/>
      <c r="F6657"/>
      <c r="G6657"/>
      <c r="I6657"/>
      <c r="J6657"/>
      <c r="K6657"/>
      <c r="M6657"/>
      <c r="N6657"/>
      <c r="O6657"/>
      <c r="Q6657"/>
      <c r="R6657"/>
      <c r="S6657"/>
      <c r="U6657"/>
      <c r="V6657"/>
      <c r="W6657"/>
      <c r="Y6657"/>
      <c r="Z6657"/>
      <c r="AA6657"/>
      <c r="AC6657"/>
      <c r="AD6657"/>
      <c r="AE6657"/>
      <c r="AG6657"/>
      <c r="AH6657"/>
      <c r="AI6657"/>
      <c r="AK6657"/>
      <c r="AL6657"/>
      <c r="AM6657"/>
      <c r="AO6657"/>
      <c r="AP6657"/>
      <c r="AQ6657"/>
      <c r="AS6657"/>
      <c r="AT6657"/>
      <c r="AU6657"/>
      <c r="AW6657"/>
      <c r="AX6657"/>
      <c r="AY6657"/>
      <c r="BA6657"/>
      <c r="BB6657"/>
      <c r="BC6657"/>
      <c r="BE6657"/>
      <c r="BF6657"/>
      <c r="BG6657"/>
      <c r="BI6657"/>
      <c r="BJ6657"/>
      <c r="BK6657"/>
      <c r="BM6657"/>
      <c r="BN6657"/>
      <c r="BO6657"/>
    </row>
    <row r="6658" spans="1:67">
      <c r="A6658"/>
      <c r="B6658"/>
      <c r="C6658"/>
      <c r="E6658"/>
      <c r="F6658"/>
      <c r="G6658"/>
      <c r="I6658"/>
      <c r="J6658"/>
      <c r="K6658"/>
      <c r="M6658"/>
      <c r="N6658"/>
      <c r="O6658"/>
      <c r="Q6658"/>
      <c r="R6658"/>
      <c r="S6658"/>
      <c r="U6658"/>
      <c r="V6658"/>
      <c r="W6658"/>
      <c r="Y6658"/>
      <c r="Z6658"/>
      <c r="AA6658"/>
      <c r="AC6658"/>
      <c r="AD6658"/>
      <c r="AE6658"/>
      <c r="AG6658"/>
      <c r="AH6658"/>
      <c r="AI6658"/>
      <c r="AK6658"/>
      <c r="AL6658"/>
      <c r="AM6658"/>
      <c r="AO6658"/>
      <c r="AP6658"/>
      <c r="AQ6658"/>
      <c r="AS6658"/>
      <c r="AT6658"/>
      <c r="AU6658"/>
      <c r="AW6658"/>
      <c r="AX6658"/>
      <c r="AY6658"/>
      <c r="BA6658"/>
      <c r="BB6658"/>
      <c r="BC6658"/>
      <c r="BE6658"/>
      <c r="BF6658"/>
      <c r="BG6658"/>
      <c r="BI6658"/>
      <c r="BJ6658"/>
      <c r="BK6658"/>
      <c r="BM6658"/>
      <c r="BN6658"/>
      <c r="BO6658"/>
    </row>
    <row r="6659" spans="1:67">
      <c r="A6659"/>
      <c r="B6659"/>
      <c r="C6659"/>
      <c r="E6659"/>
      <c r="F6659"/>
      <c r="G6659"/>
      <c r="I6659"/>
      <c r="J6659"/>
      <c r="K6659"/>
      <c r="M6659"/>
      <c r="N6659"/>
      <c r="O6659"/>
      <c r="Q6659"/>
      <c r="R6659"/>
      <c r="S6659"/>
      <c r="U6659"/>
      <c r="V6659"/>
      <c r="W6659"/>
      <c r="Y6659"/>
      <c r="Z6659"/>
      <c r="AA6659"/>
      <c r="AC6659"/>
      <c r="AD6659"/>
      <c r="AE6659"/>
      <c r="AG6659"/>
      <c r="AH6659"/>
      <c r="AI6659"/>
      <c r="AK6659"/>
      <c r="AL6659"/>
      <c r="AM6659"/>
      <c r="AO6659"/>
      <c r="AP6659"/>
      <c r="AQ6659"/>
      <c r="AS6659"/>
      <c r="AT6659"/>
      <c r="AU6659"/>
      <c r="AW6659"/>
      <c r="AX6659"/>
      <c r="AY6659"/>
      <c r="BA6659"/>
      <c r="BB6659"/>
      <c r="BC6659"/>
      <c r="BE6659"/>
      <c r="BF6659"/>
      <c r="BG6659"/>
      <c r="BI6659"/>
      <c r="BJ6659"/>
      <c r="BK6659"/>
      <c r="BM6659"/>
      <c r="BN6659"/>
      <c r="BO6659"/>
    </row>
    <row r="6660" spans="1:67">
      <c r="A6660"/>
      <c r="B6660"/>
      <c r="C6660"/>
      <c r="E6660"/>
      <c r="F6660"/>
      <c r="G6660"/>
      <c r="I6660"/>
      <c r="J6660"/>
      <c r="K6660"/>
      <c r="M6660"/>
      <c r="N6660"/>
      <c r="O6660"/>
      <c r="Q6660"/>
      <c r="R6660"/>
      <c r="S6660"/>
      <c r="U6660"/>
      <c r="V6660"/>
      <c r="W6660"/>
      <c r="Y6660"/>
      <c r="Z6660"/>
      <c r="AA6660"/>
      <c r="AC6660"/>
      <c r="AD6660"/>
      <c r="AE6660"/>
      <c r="AG6660"/>
      <c r="AH6660"/>
      <c r="AI6660"/>
      <c r="AK6660"/>
      <c r="AL6660"/>
      <c r="AM6660"/>
      <c r="AO6660"/>
      <c r="AP6660"/>
      <c r="AQ6660"/>
      <c r="AS6660"/>
      <c r="AT6660"/>
      <c r="AU6660"/>
      <c r="AW6660"/>
      <c r="AX6660"/>
      <c r="AY6660"/>
      <c r="BA6660"/>
      <c r="BB6660"/>
      <c r="BC6660"/>
      <c r="BE6660"/>
      <c r="BF6660"/>
      <c r="BG6660"/>
      <c r="BI6660"/>
      <c r="BJ6660"/>
      <c r="BK6660"/>
      <c r="BM6660"/>
      <c r="BN6660"/>
      <c r="BO6660"/>
    </row>
    <row r="6661" spans="1:67">
      <c r="A6661"/>
      <c r="B6661"/>
      <c r="C6661"/>
      <c r="E6661"/>
      <c r="F6661"/>
      <c r="G6661"/>
      <c r="I6661"/>
      <c r="J6661"/>
      <c r="K6661"/>
      <c r="M6661"/>
      <c r="N6661"/>
      <c r="O6661"/>
      <c r="Q6661"/>
      <c r="R6661"/>
      <c r="S6661"/>
      <c r="U6661"/>
      <c r="V6661"/>
      <c r="W6661"/>
      <c r="Y6661"/>
      <c r="Z6661"/>
      <c r="AA6661"/>
      <c r="AC6661"/>
      <c r="AD6661"/>
      <c r="AE6661"/>
      <c r="AG6661"/>
      <c r="AH6661"/>
      <c r="AI6661"/>
      <c r="AK6661"/>
      <c r="AL6661"/>
      <c r="AM6661"/>
      <c r="AO6661"/>
      <c r="AP6661"/>
      <c r="AQ6661"/>
      <c r="AS6661"/>
      <c r="AT6661"/>
      <c r="AU6661"/>
      <c r="AW6661"/>
      <c r="AX6661"/>
      <c r="AY6661"/>
      <c r="BA6661"/>
      <c r="BB6661"/>
      <c r="BC6661"/>
      <c r="BE6661"/>
      <c r="BF6661"/>
      <c r="BG6661"/>
      <c r="BI6661"/>
      <c r="BJ6661"/>
      <c r="BK6661"/>
      <c r="BM6661"/>
      <c r="BN6661"/>
      <c r="BO6661"/>
    </row>
    <row r="6662" spans="1:67">
      <c r="A6662"/>
      <c r="B6662"/>
      <c r="C6662"/>
      <c r="E6662"/>
      <c r="F6662"/>
      <c r="G6662"/>
      <c r="I6662"/>
      <c r="J6662"/>
      <c r="K6662"/>
      <c r="M6662"/>
      <c r="N6662"/>
      <c r="O6662"/>
      <c r="Q6662"/>
      <c r="R6662"/>
      <c r="S6662"/>
      <c r="U6662"/>
      <c r="V6662"/>
      <c r="W6662"/>
      <c r="Y6662"/>
      <c r="Z6662"/>
      <c r="AA6662"/>
      <c r="AC6662"/>
      <c r="AD6662"/>
      <c r="AE6662"/>
      <c r="AG6662"/>
      <c r="AH6662"/>
      <c r="AI6662"/>
      <c r="AK6662"/>
      <c r="AL6662"/>
      <c r="AM6662"/>
      <c r="AO6662"/>
      <c r="AP6662"/>
      <c r="AQ6662"/>
      <c r="AS6662"/>
      <c r="AT6662"/>
      <c r="AU6662"/>
      <c r="AW6662"/>
      <c r="AX6662"/>
      <c r="AY6662"/>
      <c r="BA6662"/>
      <c r="BB6662"/>
      <c r="BC6662"/>
      <c r="BE6662"/>
      <c r="BF6662"/>
      <c r="BG6662"/>
      <c r="BI6662"/>
      <c r="BJ6662"/>
      <c r="BK6662"/>
      <c r="BM6662"/>
      <c r="BN6662"/>
      <c r="BO6662"/>
    </row>
    <row r="6663" spans="1:67">
      <c r="A6663"/>
      <c r="B6663"/>
      <c r="C6663"/>
      <c r="E6663"/>
      <c r="F6663"/>
      <c r="G6663"/>
      <c r="I6663"/>
      <c r="J6663"/>
      <c r="K6663"/>
      <c r="M6663"/>
      <c r="N6663"/>
      <c r="O6663"/>
      <c r="Q6663"/>
      <c r="R6663"/>
      <c r="S6663"/>
      <c r="U6663"/>
      <c r="V6663"/>
      <c r="W6663"/>
      <c r="Y6663"/>
      <c r="Z6663"/>
      <c r="AA6663"/>
      <c r="AC6663"/>
      <c r="AD6663"/>
      <c r="AE6663"/>
      <c r="AG6663"/>
      <c r="AH6663"/>
      <c r="AI6663"/>
      <c r="AK6663"/>
      <c r="AL6663"/>
      <c r="AM6663"/>
      <c r="AO6663"/>
      <c r="AP6663"/>
      <c r="AQ6663"/>
      <c r="AS6663"/>
      <c r="AT6663"/>
      <c r="AU6663"/>
      <c r="AW6663"/>
      <c r="AX6663"/>
      <c r="AY6663"/>
      <c r="BA6663"/>
      <c r="BB6663"/>
      <c r="BC6663"/>
      <c r="BE6663"/>
      <c r="BF6663"/>
      <c r="BG6663"/>
      <c r="BI6663"/>
      <c r="BJ6663"/>
      <c r="BK6663"/>
      <c r="BM6663"/>
      <c r="BN6663"/>
      <c r="BO6663"/>
    </row>
    <row r="6664" spans="1:67">
      <c r="A6664"/>
      <c r="B6664"/>
      <c r="C6664"/>
      <c r="E6664"/>
      <c r="F6664"/>
      <c r="G6664"/>
      <c r="I6664"/>
      <c r="J6664"/>
      <c r="K6664"/>
      <c r="M6664"/>
      <c r="N6664"/>
      <c r="O6664"/>
      <c r="Q6664"/>
      <c r="R6664"/>
      <c r="S6664"/>
      <c r="U6664"/>
      <c r="V6664"/>
      <c r="W6664"/>
      <c r="Y6664"/>
      <c r="Z6664"/>
      <c r="AA6664"/>
      <c r="AC6664"/>
      <c r="AD6664"/>
      <c r="AE6664"/>
      <c r="AG6664"/>
      <c r="AH6664"/>
      <c r="AI6664"/>
      <c r="AK6664"/>
      <c r="AL6664"/>
      <c r="AM6664"/>
      <c r="AO6664"/>
      <c r="AP6664"/>
      <c r="AQ6664"/>
      <c r="AS6664"/>
      <c r="AT6664"/>
      <c r="AU6664"/>
      <c r="AW6664"/>
      <c r="AX6664"/>
      <c r="AY6664"/>
      <c r="BA6664"/>
      <c r="BB6664"/>
      <c r="BC6664"/>
      <c r="BE6664"/>
      <c r="BF6664"/>
      <c r="BG6664"/>
      <c r="BI6664"/>
      <c r="BJ6664"/>
      <c r="BK6664"/>
      <c r="BM6664"/>
      <c r="BN6664"/>
      <c r="BO6664"/>
    </row>
    <row r="6665" spans="1:67">
      <c r="A6665"/>
      <c r="B6665"/>
      <c r="C6665"/>
      <c r="E6665"/>
      <c r="F6665"/>
      <c r="G6665"/>
      <c r="I6665"/>
      <c r="J6665"/>
      <c r="K6665"/>
      <c r="M6665"/>
      <c r="N6665"/>
      <c r="O6665"/>
      <c r="Q6665"/>
      <c r="R6665"/>
      <c r="S6665"/>
      <c r="U6665"/>
      <c r="V6665"/>
      <c r="W6665"/>
      <c r="Y6665"/>
      <c r="Z6665"/>
      <c r="AA6665"/>
      <c r="AC6665"/>
      <c r="AD6665"/>
      <c r="AE6665"/>
      <c r="AG6665"/>
      <c r="AH6665"/>
      <c r="AI6665"/>
      <c r="AK6665"/>
      <c r="AL6665"/>
      <c r="AM6665"/>
      <c r="AO6665"/>
      <c r="AP6665"/>
      <c r="AQ6665"/>
      <c r="AS6665"/>
      <c r="AT6665"/>
      <c r="AU6665"/>
      <c r="AW6665"/>
      <c r="AX6665"/>
      <c r="AY6665"/>
      <c r="BA6665"/>
      <c r="BB6665"/>
      <c r="BC6665"/>
      <c r="BE6665"/>
      <c r="BF6665"/>
      <c r="BG6665"/>
      <c r="BI6665"/>
      <c r="BJ6665"/>
      <c r="BK6665"/>
      <c r="BM6665"/>
      <c r="BN6665"/>
      <c r="BO6665"/>
    </row>
    <row r="6666" spans="1:67">
      <c r="A6666"/>
      <c r="B6666"/>
      <c r="C6666"/>
      <c r="E6666"/>
      <c r="F6666"/>
      <c r="G6666"/>
      <c r="I6666"/>
      <c r="J6666"/>
      <c r="K6666"/>
      <c r="M6666"/>
      <c r="N6666"/>
      <c r="O6666"/>
      <c r="Q6666"/>
      <c r="R6666"/>
      <c r="S6666"/>
      <c r="U6666"/>
      <c r="V6666"/>
      <c r="W6666"/>
      <c r="Y6666"/>
      <c r="Z6666"/>
      <c r="AA6666"/>
      <c r="AC6666"/>
      <c r="AD6666"/>
      <c r="AE6666"/>
      <c r="AG6666"/>
      <c r="AH6666"/>
      <c r="AI6666"/>
      <c r="AK6666"/>
      <c r="AL6666"/>
      <c r="AM6666"/>
      <c r="AO6666"/>
      <c r="AP6666"/>
      <c r="AQ6666"/>
      <c r="AS6666"/>
      <c r="AT6666"/>
      <c r="AU6666"/>
      <c r="AW6666"/>
      <c r="AX6666"/>
      <c r="AY6666"/>
      <c r="BA6666"/>
      <c r="BB6666"/>
      <c r="BC6666"/>
      <c r="BE6666"/>
      <c r="BF6666"/>
      <c r="BG6666"/>
      <c r="BI6666"/>
      <c r="BJ6666"/>
      <c r="BK6666"/>
      <c r="BM6666"/>
      <c r="BN6666"/>
      <c r="BO6666"/>
    </row>
    <row r="6667" spans="1:67">
      <c r="A6667"/>
      <c r="B6667"/>
      <c r="C6667"/>
      <c r="E6667"/>
      <c r="F6667"/>
      <c r="G6667"/>
      <c r="I6667"/>
      <c r="J6667"/>
      <c r="K6667"/>
      <c r="M6667"/>
      <c r="N6667"/>
      <c r="O6667"/>
      <c r="Q6667"/>
      <c r="R6667"/>
      <c r="S6667"/>
      <c r="U6667"/>
      <c r="V6667"/>
      <c r="W6667"/>
      <c r="Y6667"/>
      <c r="Z6667"/>
      <c r="AA6667"/>
      <c r="AC6667"/>
      <c r="AD6667"/>
      <c r="AE6667"/>
      <c r="AG6667"/>
      <c r="AH6667"/>
      <c r="AI6667"/>
      <c r="AK6667"/>
      <c r="AL6667"/>
      <c r="AM6667"/>
      <c r="AO6667"/>
      <c r="AP6667"/>
      <c r="AQ6667"/>
      <c r="AS6667"/>
      <c r="AT6667"/>
      <c r="AU6667"/>
      <c r="AW6667"/>
      <c r="AX6667"/>
      <c r="AY6667"/>
      <c r="BA6667"/>
      <c r="BB6667"/>
      <c r="BC6667"/>
      <c r="BE6667"/>
      <c r="BF6667"/>
      <c r="BG6667"/>
      <c r="BI6667"/>
      <c r="BJ6667"/>
      <c r="BK6667"/>
      <c r="BM6667"/>
      <c r="BN6667"/>
      <c r="BO6667"/>
    </row>
    <row r="6668" spans="1:67">
      <c r="A6668"/>
      <c r="B6668"/>
      <c r="C6668"/>
      <c r="E6668"/>
      <c r="F6668"/>
      <c r="G6668"/>
      <c r="I6668"/>
      <c r="J6668"/>
      <c r="K6668"/>
      <c r="M6668"/>
      <c r="N6668"/>
      <c r="O6668"/>
      <c r="Q6668"/>
      <c r="R6668"/>
      <c r="S6668"/>
      <c r="U6668"/>
      <c r="V6668"/>
      <c r="W6668"/>
      <c r="Y6668"/>
      <c r="Z6668"/>
      <c r="AA6668"/>
      <c r="AC6668"/>
      <c r="AD6668"/>
      <c r="AE6668"/>
      <c r="AG6668"/>
      <c r="AH6668"/>
      <c r="AI6668"/>
      <c r="AK6668"/>
      <c r="AL6668"/>
      <c r="AM6668"/>
      <c r="AO6668"/>
      <c r="AP6668"/>
      <c r="AQ6668"/>
      <c r="AS6668"/>
      <c r="AT6668"/>
      <c r="AU6668"/>
      <c r="AW6668"/>
      <c r="AX6668"/>
      <c r="AY6668"/>
      <c r="BA6668"/>
      <c r="BB6668"/>
      <c r="BC6668"/>
      <c r="BE6668"/>
      <c r="BF6668"/>
      <c r="BG6668"/>
      <c r="BI6668"/>
      <c r="BJ6668"/>
      <c r="BK6668"/>
      <c r="BM6668"/>
      <c r="BN6668"/>
      <c r="BO6668"/>
    </row>
    <row r="6669" spans="1:67">
      <c r="A6669"/>
      <c r="B6669"/>
      <c r="C6669"/>
      <c r="E6669"/>
      <c r="F6669"/>
      <c r="G6669"/>
      <c r="I6669"/>
      <c r="J6669"/>
      <c r="K6669"/>
      <c r="M6669"/>
      <c r="N6669"/>
      <c r="O6669"/>
      <c r="Q6669"/>
      <c r="R6669"/>
      <c r="S6669"/>
      <c r="U6669"/>
      <c r="V6669"/>
      <c r="W6669"/>
      <c r="Y6669"/>
      <c r="Z6669"/>
      <c r="AA6669"/>
      <c r="AC6669"/>
      <c r="AD6669"/>
      <c r="AE6669"/>
      <c r="AG6669"/>
      <c r="AH6669"/>
      <c r="AI6669"/>
      <c r="AK6669"/>
      <c r="AL6669"/>
      <c r="AM6669"/>
      <c r="AO6669"/>
      <c r="AP6669"/>
      <c r="AQ6669"/>
      <c r="AS6669"/>
      <c r="AT6669"/>
      <c r="AU6669"/>
      <c r="AW6669"/>
      <c r="AX6669"/>
      <c r="AY6669"/>
      <c r="BA6669"/>
      <c r="BB6669"/>
      <c r="BC6669"/>
      <c r="BE6669"/>
      <c r="BF6669"/>
      <c r="BG6669"/>
      <c r="BI6669"/>
      <c r="BJ6669"/>
      <c r="BK6669"/>
      <c r="BM6669"/>
      <c r="BN6669"/>
      <c r="BO6669"/>
    </row>
    <row r="6670" spans="1:67">
      <c r="A6670"/>
      <c r="B6670"/>
      <c r="C6670"/>
      <c r="E6670"/>
      <c r="F6670"/>
      <c r="G6670"/>
      <c r="I6670"/>
      <c r="J6670"/>
      <c r="K6670"/>
      <c r="M6670"/>
      <c r="N6670"/>
      <c r="O6670"/>
      <c r="Q6670"/>
      <c r="R6670"/>
      <c r="S6670"/>
      <c r="U6670"/>
      <c r="V6670"/>
      <c r="W6670"/>
      <c r="Y6670"/>
      <c r="Z6670"/>
      <c r="AA6670"/>
      <c r="AC6670"/>
      <c r="AD6670"/>
      <c r="AE6670"/>
      <c r="AG6670"/>
      <c r="AH6670"/>
      <c r="AI6670"/>
      <c r="AK6670"/>
      <c r="AL6670"/>
      <c r="AM6670"/>
      <c r="AO6670"/>
      <c r="AP6670"/>
      <c r="AQ6670"/>
      <c r="AS6670"/>
      <c r="AT6670"/>
      <c r="AU6670"/>
      <c r="AW6670"/>
      <c r="AX6670"/>
      <c r="AY6670"/>
      <c r="BA6670"/>
      <c r="BB6670"/>
      <c r="BC6670"/>
      <c r="BE6670"/>
      <c r="BF6670"/>
      <c r="BG6670"/>
      <c r="BI6670"/>
      <c r="BJ6670"/>
      <c r="BK6670"/>
      <c r="BM6670"/>
      <c r="BN6670"/>
      <c r="BO6670"/>
    </row>
    <row r="6671" spans="1:67">
      <c r="A6671"/>
      <c r="B6671"/>
      <c r="C6671"/>
      <c r="E6671"/>
      <c r="F6671"/>
      <c r="G6671"/>
      <c r="I6671"/>
      <c r="J6671"/>
      <c r="K6671"/>
      <c r="M6671"/>
      <c r="N6671"/>
      <c r="O6671"/>
      <c r="Q6671"/>
      <c r="R6671"/>
      <c r="S6671"/>
      <c r="U6671"/>
      <c r="V6671"/>
      <c r="W6671"/>
      <c r="Y6671"/>
      <c r="Z6671"/>
      <c r="AA6671"/>
      <c r="AC6671"/>
      <c r="AD6671"/>
      <c r="AE6671"/>
      <c r="AG6671"/>
      <c r="AH6671"/>
      <c r="AI6671"/>
      <c r="AK6671"/>
      <c r="AL6671"/>
      <c r="AM6671"/>
      <c r="AO6671"/>
      <c r="AP6671"/>
      <c r="AQ6671"/>
      <c r="AS6671"/>
      <c r="AT6671"/>
      <c r="AU6671"/>
      <c r="AW6671"/>
      <c r="AX6671"/>
      <c r="AY6671"/>
      <c r="BA6671"/>
      <c r="BB6671"/>
      <c r="BC6671"/>
      <c r="BE6671"/>
      <c r="BF6671"/>
      <c r="BG6671"/>
      <c r="BI6671"/>
      <c r="BJ6671"/>
      <c r="BK6671"/>
      <c r="BM6671"/>
      <c r="BN6671"/>
      <c r="BO6671"/>
    </row>
    <row r="6672" spans="1:67">
      <c r="A6672"/>
      <c r="B6672"/>
      <c r="C6672"/>
      <c r="E6672"/>
      <c r="F6672"/>
      <c r="G6672"/>
      <c r="I6672"/>
      <c r="J6672"/>
      <c r="K6672"/>
      <c r="M6672"/>
      <c r="N6672"/>
      <c r="O6672"/>
      <c r="Q6672"/>
      <c r="R6672"/>
      <c r="S6672"/>
      <c r="U6672"/>
      <c r="V6672"/>
      <c r="W6672"/>
      <c r="Y6672"/>
      <c r="Z6672"/>
      <c r="AA6672"/>
      <c r="AC6672"/>
      <c r="AD6672"/>
      <c r="AE6672"/>
      <c r="AG6672"/>
      <c r="AH6672"/>
      <c r="AI6672"/>
      <c r="AK6672"/>
      <c r="AL6672"/>
      <c r="AM6672"/>
      <c r="AO6672"/>
      <c r="AP6672"/>
      <c r="AQ6672"/>
      <c r="AS6672"/>
      <c r="AT6672"/>
      <c r="AU6672"/>
      <c r="AW6672"/>
      <c r="AX6672"/>
      <c r="AY6672"/>
      <c r="BA6672"/>
      <c r="BB6672"/>
      <c r="BC6672"/>
      <c r="BE6672"/>
      <c r="BF6672"/>
      <c r="BG6672"/>
      <c r="BI6672"/>
      <c r="BJ6672"/>
      <c r="BK6672"/>
      <c r="BM6672"/>
      <c r="BN6672"/>
      <c r="BO6672"/>
    </row>
    <row r="6673" spans="1:67">
      <c r="A6673"/>
      <c r="B6673"/>
      <c r="C6673"/>
      <c r="E6673"/>
      <c r="F6673"/>
      <c r="G6673"/>
      <c r="I6673"/>
      <c r="J6673"/>
      <c r="K6673"/>
      <c r="M6673"/>
      <c r="N6673"/>
      <c r="O6673"/>
      <c r="Q6673"/>
      <c r="R6673"/>
      <c r="S6673"/>
      <c r="U6673"/>
      <c r="V6673"/>
      <c r="W6673"/>
      <c r="Y6673"/>
      <c r="Z6673"/>
      <c r="AA6673"/>
      <c r="AC6673"/>
      <c r="AD6673"/>
      <c r="AE6673"/>
      <c r="AG6673"/>
      <c r="AH6673"/>
      <c r="AI6673"/>
      <c r="AK6673"/>
      <c r="AL6673"/>
      <c r="AM6673"/>
      <c r="AO6673"/>
      <c r="AP6673"/>
      <c r="AQ6673"/>
      <c r="AS6673"/>
      <c r="AT6673"/>
      <c r="AU6673"/>
      <c r="AW6673"/>
      <c r="AX6673"/>
      <c r="AY6673"/>
      <c r="BA6673"/>
      <c r="BB6673"/>
      <c r="BC6673"/>
      <c r="BE6673"/>
      <c r="BF6673"/>
      <c r="BG6673"/>
      <c r="BI6673"/>
      <c r="BJ6673"/>
      <c r="BK6673"/>
      <c r="BM6673"/>
      <c r="BN6673"/>
      <c r="BO6673"/>
    </row>
    <row r="6674" spans="1:67">
      <c r="A6674"/>
      <c r="B6674"/>
      <c r="C6674"/>
      <c r="E6674"/>
      <c r="F6674"/>
      <c r="G6674"/>
      <c r="I6674"/>
      <c r="J6674"/>
      <c r="K6674"/>
      <c r="M6674"/>
      <c r="N6674"/>
      <c r="O6674"/>
      <c r="Q6674"/>
      <c r="R6674"/>
      <c r="S6674"/>
      <c r="U6674"/>
      <c r="V6674"/>
      <c r="W6674"/>
      <c r="Y6674"/>
      <c r="Z6674"/>
      <c r="AA6674"/>
      <c r="AC6674"/>
      <c r="AD6674"/>
      <c r="AE6674"/>
      <c r="AG6674"/>
      <c r="AH6674"/>
      <c r="AI6674"/>
      <c r="AK6674"/>
      <c r="AL6674"/>
      <c r="AM6674"/>
      <c r="AO6674"/>
      <c r="AP6674"/>
      <c r="AQ6674"/>
      <c r="AS6674"/>
      <c r="AT6674"/>
      <c r="AU6674"/>
      <c r="AW6674"/>
      <c r="AX6674"/>
      <c r="AY6674"/>
      <c r="BA6674"/>
      <c r="BB6674"/>
      <c r="BC6674"/>
      <c r="BE6674"/>
      <c r="BF6674"/>
      <c r="BG6674"/>
      <c r="BI6674"/>
      <c r="BJ6674"/>
      <c r="BK6674"/>
      <c r="BM6674"/>
      <c r="BN6674"/>
      <c r="BO6674"/>
    </row>
    <row r="6675" spans="1:67">
      <c r="A6675"/>
      <c r="B6675"/>
      <c r="C6675"/>
      <c r="E6675"/>
      <c r="F6675"/>
      <c r="G6675"/>
      <c r="I6675"/>
      <c r="J6675"/>
      <c r="K6675"/>
      <c r="M6675"/>
      <c r="N6675"/>
      <c r="O6675"/>
      <c r="Q6675"/>
      <c r="R6675"/>
      <c r="S6675"/>
      <c r="U6675"/>
      <c r="V6675"/>
      <c r="W6675"/>
      <c r="Y6675"/>
      <c r="Z6675"/>
      <c r="AA6675"/>
      <c r="AC6675"/>
      <c r="AD6675"/>
      <c r="AE6675"/>
      <c r="AG6675"/>
      <c r="AH6675"/>
      <c r="AI6675"/>
      <c r="AK6675"/>
      <c r="AL6675"/>
      <c r="AM6675"/>
      <c r="AO6675"/>
      <c r="AP6675"/>
      <c r="AQ6675"/>
      <c r="AS6675"/>
      <c r="AT6675"/>
      <c r="AU6675"/>
      <c r="AW6675"/>
      <c r="AX6675"/>
      <c r="AY6675"/>
      <c r="BA6675"/>
      <c r="BB6675"/>
      <c r="BC6675"/>
      <c r="BE6675"/>
      <c r="BF6675"/>
      <c r="BG6675"/>
      <c r="BI6675"/>
      <c r="BJ6675"/>
      <c r="BK6675"/>
      <c r="BM6675"/>
      <c r="BN6675"/>
      <c r="BO6675"/>
    </row>
    <row r="6676" spans="1:67">
      <c r="A6676"/>
      <c r="B6676"/>
      <c r="C6676"/>
      <c r="E6676"/>
      <c r="F6676"/>
      <c r="G6676"/>
      <c r="I6676"/>
      <c r="J6676"/>
      <c r="K6676"/>
      <c r="M6676"/>
      <c r="N6676"/>
      <c r="O6676"/>
      <c r="Q6676"/>
      <c r="R6676"/>
      <c r="S6676"/>
      <c r="U6676"/>
      <c r="V6676"/>
      <c r="W6676"/>
      <c r="Y6676"/>
      <c r="Z6676"/>
      <c r="AA6676"/>
      <c r="AC6676"/>
      <c r="AD6676"/>
      <c r="AE6676"/>
      <c r="AG6676"/>
      <c r="AH6676"/>
      <c r="AI6676"/>
      <c r="AK6676"/>
      <c r="AL6676"/>
      <c r="AM6676"/>
      <c r="AO6676"/>
      <c r="AP6676"/>
      <c r="AQ6676"/>
      <c r="AS6676"/>
      <c r="AT6676"/>
      <c r="AU6676"/>
      <c r="AW6676"/>
      <c r="AX6676"/>
      <c r="AY6676"/>
      <c r="BA6676"/>
      <c r="BB6676"/>
      <c r="BC6676"/>
      <c r="BE6676"/>
      <c r="BF6676"/>
      <c r="BG6676"/>
      <c r="BI6676"/>
      <c r="BJ6676"/>
      <c r="BK6676"/>
      <c r="BM6676"/>
      <c r="BN6676"/>
      <c r="BO6676"/>
    </row>
    <row r="6677" spans="1:67">
      <c r="A6677"/>
      <c r="B6677"/>
      <c r="C6677"/>
      <c r="E6677"/>
      <c r="F6677"/>
      <c r="G6677"/>
      <c r="I6677"/>
      <c r="J6677"/>
      <c r="K6677"/>
      <c r="M6677"/>
      <c r="N6677"/>
      <c r="O6677"/>
      <c r="Q6677"/>
      <c r="R6677"/>
      <c r="S6677"/>
      <c r="U6677"/>
      <c r="V6677"/>
      <c r="W6677"/>
      <c r="Y6677"/>
      <c r="Z6677"/>
      <c r="AA6677"/>
      <c r="AC6677"/>
      <c r="AD6677"/>
      <c r="AE6677"/>
      <c r="AG6677"/>
      <c r="AH6677"/>
      <c r="AI6677"/>
      <c r="AK6677"/>
      <c r="AL6677"/>
      <c r="AM6677"/>
      <c r="AO6677"/>
      <c r="AP6677"/>
      <c r="AQ6677"/>
      <c r="AS6677"/>
      <c r="AT6677"/>
      <c r="AU6677"/>
      <c r="AW6677"/>
      <c r="AX6677"/>
      <c r="AY6677"/>
      <c r="BA6677"/>
      <c r="BB6677"/>
      <c r="BC6677"/>
      <c r="BE6677"/>
      <c r="BF6677"/>
      <c r="BG6677"/>
      <c r="BI6677"/>
      <c r="BJ6677"/>
      <c r="BK6677"/>
      <c r="BM6677"/>
      <c r="BN6677"/>
      <c r="BO6677"/>
    </row>
    <row r="6678" spans="1:67">
      <c r="A6678"/>
      <c r="B6678"/>
      <c r="C6678"/>
      <c r="E6678"/>
      <c r="F6678"/>
      <c r="G6678"/>
      <c r="I6678"/>
      <c r="J6678"/>
      <c r="K6678"/>
      <c r="M6678"/>
      <c r="N6678"/>
      <c r="O6678"/>
      <c r="Q6678"/>
      <c r="R6678"/>
      <c r="S6678"/>
      <c r="U6678"/>
      <c r="V6678"/>
      <c r="W6678"/>
      <c r="Y6678"/>
      <c r="Z6678"/>
      <c r="AA6678"/>
      <c r="AC6678"/>
      <c r="AD6678"/>
      <c r="AE6678"/>
      <c r="AG6678"/>
      <c r="AH6678"/>
      <c r="AI6678"/>
      <c r="AK6678"/>
      <c r="AL6678"/>
      <c r="AM6678"/>
      <c r="AO6678"/>
      <c r="AP6678"/>
      <c r="AQ6678"/>
      <c r="AS6678"/>
      <c r="AT6678"/>
      <c r="AU6678"/>
      <c r="AW6678"/>
      <c r="AX6678"/>
      <c r="AY6678"/>
      <c r="BA6678"/>
      <c r="BB6678"/>
      <c r="BC6678"/>
      <c r="BE6678"/>
      <c r="BF6678"/>
      <c r="BG6678"/>
      <c r="BI6678"/>
      <c r="BJ6678"/>
      <c r="BK6678"/>
      <c r="BM6678"/>
      <c r="BN6678"/>
      <c r="BO6678"/>
    </row>
    <row r="6679" spans="1:67">
      <c r="A6679"/>
      <c r="B6679"/>
      <c r="C6679"/>
      <c r="E6679"/>
      <c r="F6679"/>
      <c r="G6679"/>
      <c r="I6679"/>
      <c r="J6679"/>
      <c r="K6679"/>
      <c r="M6679"/>
      <c r="N6679"/>
      <c r="O6679"/>
      <c r="Q6679"/>
      <c r="R6679"/>
      <c r="S6679"/>
      <c r="U6679"/>
      <c r="V6679"/>
      <c r="W6679"/>
      <c r="Y6679"/>
      <c r="Z6679"/>
      <c r="AA6679"/>
      <c r="AC6679"/>
      <c r="AD6679"/>
      <c r="AE6679"/>
      <c r="AG6679"/>
      <c r="AH6679"/>
      <c r="AI6679"/>
      <c r="AK6679"/>
      <c r="AL6679"/>
      <c r="AM6679"/>
      <c r="AO6679"/>
      <c r="AP6679"/>
      <c r="AQ6679"/>
      <c r="AS6679"/>
      <c r="AT6679"/>
      <c r="AU6679"/>
      <c r="AW6679"/>
      <c r="AX6679"/>
      <c r="AY6679"/>
      <c r="BA6679"/>
      <c r="BB6679"/>
      <c r="BC6679"/>
      <c r="BE6679"/>
      <c r="BF6679"/>
      <c r="BG6679"/>
      <c r="BI6679"/>
      <c r="BJ6679"/>
      <c r="BK6679"/>
      <c r="BM6679"/>
      <c r="BN6679"/>
      <c r="BO6679"/>
    </row>
    <row r="6680" spans="1:67">
      <c r="A6680"/>
      <c r="B6680"/>
      <c r="C6680"/>
      <c r="E6680"/>
      <c r="F6680"/>
      <c r="G6680"/>
      <c r="I6680"/>
      <c r="J6680"/>
      <c r="K6680"/>
      <c r="M6680"/>
      <c r="N6680"/>
      <c r="O6680"/>
      <c r="Q6680"/>
      <c r="R6680"/>
      <c r="S6680"/>
      <c r="U6680"/>
      <c r="V6680"/>
      <c r="W6680"/>
      <c r="Y6680"/>
      <c r="Z6680"/>
      <c r="AA6680"/>
      <c r="AC6680"/>
      <c r="AD6680"/>
      <c r="AE6680"/>
      <c r="AG6680"/>
      <c r="AH6680"/>
      <c r="AI6680"/>
      <c r="AK6680"/>
      <c r="AL6680"/>
      <c r="AM6680"/>
      <c r="AO6680"/>
      <c r="AP6680"/>
      <c r="AQ6680"/>
      <c r="AS6680"/>
      <c r="AT6680"/>
      <c r="AU6680"/>
      <c r="AW6680"/>
      <c r="AX6680"/>
      <c r="AY6680"/>
      <c r="BA6680"/>
      <c r="BB6680"/>
      <c r="BC6680"/>
      <c r="BE6680"/>
      <c r="BF6680"/>
      <c r="BG6680"/>
      <c r="BI6680"/>
      <c r="BJ6680"/>
      <c r="BK6680"/>
      <c r="BM6680"/>
      <c r="BN6680"/>
      <c r="BO6680"/>
    </row>
    <row r="6681" spans="1:67">
      <c r="A6681"/>
      <c r="B6681"/>
      <c r="C6681"/>
      <c r="E6681"/>
      <c r="F6681"/>
      <c r="G6681"/>
      <c r="I6681"/>
      <c r="J6681"/>
      <c r="K6681"/>
      <c r="M6681"/>
      <c r="N6681"/>
      <c r="O6681"/>
      <c r="Q6681"/>
      <c r="R6681"/>
      <c r="S6681"/>
      <c r="U6681"/>
      <c r="V6681"/>
      <c r="W6681"/>
      <c r="Y6681"/>
      <c r="Z6681"/>
      <c r="AA6681"/>
      <c r="AC6681"/>
      <c r="AD6681"/>
      <c r="AE6681"/>
      <c r="AG6681"/>
      <c r="AH6681"/>
      <c r="AI6681"/>
      <c r="AK6681"/>
      <c r="AL6681"/>
      <c r="AM6681"/>
      <c r="AO6681"/>
      <c r="AP6681"/>
      <c r="AQ6681"/>
      <c r="AS6681"/>
      <c r="AT6681"/>
      <c r="AU6681"/>
      <c r="AW6681"/>
      <c r="AX6681"/>
      <c r="AY6681"/>
      <c r="BA6681"/>
      <c r="BB6681"/>
      <c r="BC6681"/>
      <c r="BE6681"/>
      <c r="BF6681"/>
      <c r="BG6681"/>
      <c r="BI6681"/>
      <c r="BJ6681"/>
      <c r="BK6681"/>
      <c r="BM6681"/>
      <c r="BN6681"/>
      <c r="BO6681"/>
    </row>
    <row r="6682" spans="1:67">
      <c r="A6682"/>
      <c r="B6682"/>
      <c r="C6682"/>
      <c r="E6682"/>
      <c r="F6682"/>
      <c r="G6682"/>
      <c r="I6682"/>
      <c r="J6682"/>
      <c r="K6682"/>
      <c r="M6682"/>
      <c r="N6682"/>
      <c r="O6682"/>
      <c r="Q6682"/>
      <c r="R6682"/>
      <c r="S6682"/>
      <c r="U6682"/>
      <c r="V6682"/>
      <c r="W6682"/>
      <c r="Y6682"/>
      <c r="Z6682"/>
      <c r="AA6682"/>
      <c r="AC6682"/>
      <c r="AD6682"/>
      <c r="AE6682"/>
      <c r="AG6682"/>
      <c r="AH6682"/>
      <c r="AI6682"/>
      <c r="AK6682"/>
      <c r="AL6682"/>
      <c r="AM6682"/>
      <c r="AO6682"/>
      <c r="AP6682"/>
      <c r="AQ6682"/>
      <c r="AS6682"/>
      <c r="AT6682"/>
      <c r="AU6682"/>
      <c r="AW6682"/>
      <c r="AX6682"/>
      <c r="AY6682"/>
      <c r="BA6682"/>
      <c r="BB6682"/>
      <c r="BC6682"/>
      <c r="BE6682"/>
      <c r="BF6682"/>
      <c r="BG6682"/>
      <c r="BI6682"/>
      <c r="BJ6682"/>
      <c r="BK6682"/>
      <c r="BM6682"/>
      <c r="BN6682"/>
      <c r="BO6682"/>
    </row>
    <row r="6683" spans="1:67">
      <c r="A6683"/>
      <c r="B6683"/>
      <c r="C6683"/>
      <c r="E6683"/>
      <c r="F6683"/>
      <c r="G6683"/>
      <c r="I6683"/>
      <c r="J6683"/>
      <c r="K6683"/>
      <c r="M6683"/>
      <c r="N6683"/>
      <c r="O6683"/>
      <c r="Q6683"/>
      <c r="R6683"/>
      <c r="S6683"/>
      <c r="U6683"/>
      <c r="V6683"/>
      <c r="W6683"/>
      <c r="Y6683"/>
      <c r="Z6683"/>
      <c r="AA6683"/>
      <c r="AC6683"/>
      <c r="AD6683"/>
      <c r="AE6683"/>
      <c r="AG6683"/>
      <c r="AH6683"/>
      <c r="AI6683"/>
      <c r="AK6683"/>
      <c r="AL6683"/>
      <c r="AM6683"/>
      <c r="AO6683"/>
      <c r="AP6683"/>
      <c r="AQ6683"/>
      <c r="AS6683"/>
      <c r="AT6683"/>
      <c r="AU6683"/>
      <c r="AW6683"/>
      <c r="AX6683"/>
      <c r="AY6683"/>
      <c r="BA6683"/>
      <c r="BB6683"/>
      <c r="BC6683"/>
      <c r="BE6683"/>
      <c r="BF6683"/>
      <c r="BG6683"/>
      <c r="BI6683"/>
      <c r="BJ6683"/>
      <c r="BK6683"/>
      <c r="BM6683"/>
      <c r="BN6683"/>
      <c r="BO6683"/>
    </row>
    <row r="6684" spans="1:67">
      <c r="A6684"/>
      <c r="B6684"/>
      <c r="C6684"/>
      <c r="E6684"/>
      <c r="F6684"/>
      <c r="G6684"/>
      <c r="I6684"/>
      <c r="J6684"/>
      <c r="K6684"/>
      <c r="M6684"/>
      <c r="N6684"/>
      <c r="O6684"/>
      <c r="Q6684"/>
      <c r="R6684"/>
      <c r="S6684"/>
      <c r="U6684"/>
      <c r="V6684"/>
      <c r="W6684"/>
      <c r="Y6684"/>
      <c r="Z6684"/>
      <c r="AA6684"/>
      <c r="AC6684"/>
      <c r="AD6684"/>
      <c r="AE6684"/>
      <c r="AG6684"/>
      <c r="AH6684"/>
      <c r="AI6684"/>
      <c r="AK6684"/>
      <c r="AL6684"/>
      <c r="AM6684"/>
      <c r="AO6684"/>
      <c r="AP6684"/>
      <c r="AQ6684"/>
      <c r="AS6684"/>
      <c r="AT6684"/>
      <c r="AU6684"/>
      <c r="AW6684"/>
      <c r="AX6684"/>
      <c r="AY6684"/>
      <c r="BA6684"/>
      <c r="BB6684"/>
      <c r="BC6684"/>
      <c r="BE6684"/>
      <c r="BF6684"/>
      <c r="BG6684"/>
      <c r="BI6684"/>
      <c r="BJ6684"/>
      <c r="BK6684"/>
      <c r="BM6684"/>
      <c r="BN6684"/>
      <c r="BO6684"/>
    </row>
    <row r="6685" spans="1:67">
      <c r="A6685"/>
      <c r="B6685"/>
      <c r="C6685"/>
      <c r="E6685"/>
      <c r="F6685"/>
      <c r="G6685"/>
      <c r="I6685"/>
      <c r="J6685"/>
      <c r="K6685"/>
      <c r="M6685"/>
      <c r="N6685"/>
      <c r="O6685"/>
      <c r="Q6685"/>
      <c r="R6685"/>
      <c r="S6685"/>
      <c r="U6685"/>
      <c r="V6685"/>
      <c r="W6685"/>
      <c r="Y6685"/>
      <c r="Z6685"/>
      <c r="AA6685"/>
      <c r="AC6685"/>
      <c r="AD6685"/>
      <c r="AE6685"/>
      <c r="AG6685"/>
      <c r="AH6685"/>
      <c r="AI6685"/>
      <c r="AK6685"/>
      <c r="AL6685"/>
      <c r="AM6685"/>
      <c r="AO6685"/>
      <c r="AP6685"/>
      <c r="AQ6685"/>
      <c r="AS6685"/>
      <c r="AT6685"/>
      <c r="AU6685"/>
      <c r="AW6685"/>
      <c r="AX6685"/>
      <c r="AY6685"/>
      <c r="BA6685"/>
      <c r="BB6685"/>
      <c r="BC6685"/>
      <c r="BE6685"/>
      <c r="BF6685"/>
      <c r="BG6685"/>
      <c r="BI6685"/>
      <c r="BJ6685"/>
      <c r="BK6685"/>
      <c r="BM6685"/>
      <c r="BN6685"/>
      <c r="BO6685"/>
    </row>
    <row r="6686" spans="1:67">
      <c r="A6686"/>
      <c r="B6686"/>
      <c r="C6686"/>
      <c r="E6686"/>
      <c r="F6686"/>
      <c r="G6686"/>
      <c r="I6686"/>
      <c r="J6686"/>
      <c r="K6686"/>
      <c r="M6686"/>
      <c r="N6686"/>
      <c r="O6686"/>
      <c r="Q6686"/>
      <c r="R6686"/>
      <c r="S6686"/>
      <c r="U6686"/>
      <c r="V6686"/>
      <c r="W6686"/>
      <c r="Y6686"/>
      <c r="Z6686"/>
      <c r="AA6686"/>
      <c r="AC6686"/>
      <c r="AD6686"/>
      <c r="AE6686"/>
      <c r="AG6686"/>
      <c r="AH6686"/>
      <c r="AI6686"/>
      <c r="AK6686"/>
      <c r="AL6686"/>
      <c r="AM6686"/>
      <c r="AO6686"/>
      <c r="AP6686"/>
      <c r="AQ6686"/>
      <c r="AS6686"/>
      <c r="AT6686"/>
      <c r="AU6686"/>
      <c r="AW6686"/>
      <c r="AX6686"/>
      <c r="AY6686"/>
      <c r="BA6686"/>
      <c r="BB6686"/>
      <c r="BC6686"/>
      <c r="BE6686"/>
      <c r="BF6686"/>
      <c r="BG6686"/>
      <c r="BI6686"/>
      <c r="BJ6686"/>
      <c r="BK6686"/>
      <c r="BM6686"/>
      <c r="BN6686"/>
      <c r="BO6686"/>
    </row>
    <row r="6687" spans="1:67">
      <c r="A6687"/>
      <c r="B6687"/>
      <c r="C6687"/>
      <c r="E6687"/>
      <c r="F6687"/>
      <c r="G6687"/>
      <c r="I6687"/>
      <c r="J6687"/>
      <c r="K6687"/>
      <c r="M6687"/>
      <c r="N6687"/>
      <c r="O6687"/>
      <c r="Q6687"/>
      <c r="R6687"/>
      <c r="S6687"/>
      <c r="U6687"/>
      <c r="V6687"/>
      <c r="W6687"/>
      <c r="Y6687"/>
      <c r="Z6687"/>
      <c r="AA6687"/>
      <c r="AC6687"/>
      <c r="AD6687"/>
      <c r="AE6687"/>
      <c r="AG6687"/>
      <c r="AH6687"/>
      <c r="AI6687"/>
      <c r="AK6687"/>
      <c r="AL6687"/>
      <c r="AM6687"/>
      <c r="AO6687"/>
      <c r="AP6687"/>
      <c r="AQ6687"/>
      <c r="AS6687"/>
      <c r="AT6687"/>
      <c r="AU6687"/>
      <c r="AW6687"/>
      <c r="AX6687"/>
      <c r="AY6687"/>
      <c r="BA6687"/>
      <c r="BB6687"/>
      <c r="BC6687"/>
      <c r="BE6687"/>
      <c r="BF6687"/>
      <c r="BG6687"/>
      <c r="BI6687"/>
      <c r="BJ6687"/>
      <c r="BK6687"/>
      <c r="BM6687"/>
      <c r="BN6687"/>
      <c r="BO6687"/>
    </row>
    <row r="6688" spans="1:67">
      <c r="A6688"/>
      <c r="B6688"/>
      <c r="C6688"/>
      <c r="E6688"/>
      <c r="F6688"/>
      <c r="G6688"/>
      <c r="I6688"/>
      <c r="J6688"/>
      <c r="K6688"/>
      <c r="M6688"/>
      <c r="N6688"/>
      <c r="O6688"/>
      <c r="Q6688"/>
      <c r="R6688"/>
      <c r="S6688"/>
      <c r="U6688"/>
      <c r="V6688"/>
      <c r="W6688"/>
      <c r="Y6688"/>
      <c r="Z6688"/>
      <c r="AA6688"/>
      <c r="AC6688"/>
      <c r="AD6688"/>
      <c r="AE6688"/>
      <c r="AG6688"/>
      <c r="AH6688"/>
      <c r="AI6688"/>
      <c r="AK6688"/>
      <c r="AL6688"/>
      <c r="AM6688"/>
      <c r="AO6688"/>
      <c r="AP6688"/>
      <c r="AQ6688"/>
      <c r="AS6688"/>
      <c r="AT6688"/>
      <c r="AU6688"/>
      <c r="AW6688"/>
      <c r="AX6688"/>
      <c r="AY6688"/>
      <c r="BA6688"/>
      <c r="BB6688"/>
      <c r="BC6688"/>
      <c r="BE6688"/>
      <c r="BF6688"/>
      <c r="BG6688"/>
      <c r="BI6688"/>
      <c r="BJ6688"/>
      <c r="BK6688"/>
      <c r="BM6688"/>
      <c r="BN6688"/>
      <c r="BO6688"/>
    </row>
    <row r="6689" spans="1:67">
      <c r="A6689"/>
      <c r="B6689"/>
      <c r="C6689"/>
      <c r="E6689"/>
      <c r="F6689"/>
      <c r="G6689"/>
      <c r="I6689"/>
      <c r="J6689"/>
      <c r="K6689"/>
      <c r="M6689"/>
      <c r="N6689"/>
      <c r="O6689"/>
      <c r="Q6689"/>
      <c r="R6689"/>
      <c r="S6689"/>
      <c r="U6689"/>
      <c r="V6689"/>
      <c r="W6689"/>
      <c r="Y6689"/>
      <c r="Z6689"/>
      <c r="AA6689"/>
      <c r="AC6689"/>
      <c r="AD6689"/>
      <c r="AE6689"/>
      <c r="AG6689"/>
      <c r="AH6689"/>
      <c r="AI6689"/>
      <c r="AK6689"/>
      <c r="AL6689"/>
      <c r="AM6689"/>
      <c r="AO6689"/>
      <c r="AP6689"/>
      <c r="AQ6689"/>
      <c r="AS6689"/>
      <c r="AT6689"/>
      <c r="AU6689"/>
      <c r="AW6689"/>
      <c r="AX6689"/>
      <c r="AY6689"/>
      <c r="BA6689"/>
      <c r="BB6689"/>
      <c r="BC6689"/>
      <c r="BE6689"/>
      <c r="BF6689"/>
      <c r="BG6689"/>
      <c r="BI6689"/>
      <c r="BJ6689"/>
      <c r="BK6689"/>
      <c r="BM6689"/>
      <c r="BN6689"/>
      <c r="BO6689"/>
    </row>
    <row r="6690" spans="1:67">
      <c r="A6690"/>
      <c r="B6690"/>
      <c r="C6690"/>
      <c r="E6690"/>
      <c r="F6690"/>
      <c r="G6690"/>
      <c r="I6690"/>
      <c r="J6690"/>
      <c r="K6690"/>
      <c r="M6690"/>
      <c r="N6690"/>
      <c r="O6690"/>
      <c r="Q6690"/>
      <c r="R6690"/>
      <c r="S6690"/>
      <c r="U6690"/>
      <c r="V6690"/>
      <c r="W6690"/>
      <c r="Y6690"/>
      <c r="Z6690"/>
      <c r="AA6690"/>
      <c r="AC6690"/>
      <c r="AD6690"/>
      <c r="AE6690"/>
      <c r="AG6690"/>
      <c r="AH6690"/>
      <c r="AI6690"/>
      <c r="AK6690"/>
      <c r="AL6690"/>
      <c r="AM6690"/>
      <c r="AO6690"/>
      <c r="AP6690"/>
      <c r="AQ6690"/>
      <c r="AS6690"/>
      <c r="AT6690"/>
      <c r="AU6690"/>
      <c r="AW6690"/>
      <c r="AX6690"/>
      <c r="AY6690"/>
      <c r="BA6690"/>
      <c r="BB6690"/>
      <c r="BC6690"/>
      <c r="BE6690"/>
      <c r="BF6690"/>
      <c r="BG6690"/>
      <c r="BI6690"/>
      <c r="BJ6690"/>
      <c r="BK6690"/>
      <c r="BM6690"/>
      <c r="BN6690"/>
      <c r="BO6690"/>
    </row>
    <row r="6691" spans="1:67">
      <c r="A6691"/>
      <c r="B6691"/>
      <c r="C6691"/>
      <c r="E6691"/>
      <c r="F6691"/>
      <c r="G6691"/>
      <c r="I6691"/>
      <c r="J6691"/>
      <c r="K6691"/>
      <c r="M6691"/>
      <c r="N6691"/>
      <c r="O6691"/>
      <c r="Q6691"/>
      <c r="R6691"/>
      <c r="S6691"/>
      <c r="U6691"/>
      <c r="V6691"/>
      <c r="W6691"/>
      <c r="Y6691"/>
      <c r="Z6691"/>
      <c r="AA6691"/>
      <c r="AC6691"/>
      <c r="AD6691"/>
      <c r="AE6691"/>
      <c r="AG6691"/>
      <c r="AH6691"/>
      <c r="AI6691"/>
      <c r="AK6691"/>
      <c r="AL6691"/>
      <c r="AM6691"/>
      <c r="AO6691"/>
      <c r="AP6691"/>
      <c r="AQ6691"/>
      <c r="AS6691"/>
      <c r="AT6691"/>
      <c r="AU6691"/>
      <c r="AW6691"/>
      <c r="AX6691"/>
      <c r="AY6691"/>
      <c r="BA6691"/>
      <c r="BB6691"/>
      <c r="BC6691"/>
      <c r="BE6691"/>
      <c r="BF6691"/>
      <c r="BG6691"/>
      <c r="BI6691"/>
      <c r="BJ6691"/>
      <c r="BK6691"/>
      <c r="BM6691"/>
      <c r="BN6691"/>
      <c r="BO6691"/>
    </row>
    <row r="6692" spans="1:67">
      <c r="A6692"/>
      <c r="B6692"/>
      <c r="C6692"/>
      <c r="E6692"/>
      <c r="F6692"/>
      <c r="G6692"/>
      <c r="I6692"/>
      <c r="J6692"/>
      <c r="K6692"/>
      <c r="M6692"/>
      <c r="N6692"/>
      <c r="O6692"/>
      <c r="Q6692"/>
      <c r="R6692"/>
      <c r="S6692"/>
      <c r="U6692"/>
      <c r="V6692"/>
      <c r="W6692"/>
      <c r="Y6692"/>
      <c r="Z6692"/>
      <c r="AA6692"/>
      <c r="AC6692"/>
      <c r="AD6692"/>
      <c r="AE6692"/>
      <c r="AG6692"/>
      <c r="AH6692"/>
      <c r="AI6692"/>
      <c r="AK6692"/>
      <c r="AL6692"/>
      <c r="AM6692"/>
      <c r="AO6692"/>
      <c r="AP6692"/>
      <c r="AQ6692"/>
      <c r="AS6692"/>
      <c r="AT6692"/>
      <c r="AU6692"/>
      <c r="AW6692"/>
      <c r="AX6692"/>
      <c r="AY6692"/>
      <c r="BA6692"/>
      <c r="BB6692"/>
      <c r="BC6692"/>
      <c r="BE6692"/>
      <c r="BF6692"/>
      <c r="BG6692"/>
      <c r="BI6692"/>
      <c r="BJ6692"/>
      <c r="BK6692"/>
      <c r="BM6692"/>
      <c r="BN6692"/>
      <c r="BO6692"/>
    </row>
    <row r="6693" spans="1:67">
      <c r="A6693"/>
      <c r="B6693"/>
      <c r="C6693"/>
      <c r="E6693"/>
      <c r="F6693"/>
      <c r="G6693"/>
      <c r="I6693"/>
      <c r="J6693"/>
      <c r="K6693"/>
      <c r="M6693"/>
      <c r="N6693"/>
      <c r="O6693"/>
      <c r="Q6693"/>
      <c r="R6693"/>
      <c r="S6693"/>
      <c r="U6693"/>
      <c r="V6693"/>
      <c r="W6693"/>
      <c r="Y6693"/>
      <c r="Z6693"/>
      <c r="AA6693"/>
      <c r="AC6693"/>
      <c r="AD6693"/>
      <c r="AE6693"/>
      <c r="AG6693"/>
      <c r="AH6693"/>
      <c r="AI6693"/>
      <c r="AK6693"/>
      <c r="AL6693"/>
      <c r="AM6693"/>
      <c r="AO6693"/>
      <c r="AP6693"/>
      <c r="AQ6693"/>
      <c r="AS6693"/>
      <c r="AT6693"/>
      <c r="AU6693"/>
      <c r="AW6693"/>
      <c r="AX6693"/>
      <c r="AY6693"/>
      <c r="BA6693"/>
      <c r="BB6693"/>
      <c r="BC6693"/>
      <c r="BE6693"/>
      <c r="BF6693"/>
      <c r="BG6693"/>
      <c r="BI6693"/>
      <c r="BJ6693"/>
      <c r="BK6693"/>
      <c r="BM6693"/>
      <c r="BN6693"/>
      <c r="BO6693"/>
    </row>
    <row r="6694" spans="1:67">
      <c r="A6694"/>
      <c r="B6694"/>
      <c r="C6694"/>
      <c r="E6694"/>
      <c r="F6694"/>
      <c r="G6694"/>
      <c r="I6694"/>
      <c r="J6694"/>
      <c r="K6694"/>
      <c r="M6694"/>
      <c r="N6694"/>
      <c r="O6694"/>
      <c r="Q6694"/>
      <c r="R6694"/>
      <c r="S6694"/>
      <c r="U6694"/>
      <c r="V6694"/>
      <c r="W6694"/>
      <c r="Y6694"/>
      <c r="Z6694"/>
      <c r="AA6694"/>
      <c r="AC6694"/>
      <c r="AD6694"/>
      <c r="AE6694"/>
      <c r="AG6694"/>
      <c r="AH6694"/>
      <c r="AI6694"/>
      <c r="AK6694"/>
      <c r="AL6694"/>
      <c r="AM6694"/>
      <c r="AO6694"/>
      <c r="AP6694"/>
      <c r="AQ6694"/>
      <c r="AS6694"/>
      <c r="AT6694"/>
      <c r="AU6694"/>
      <c r="AW6694"/>
      <c r="AX6694"/>
      <c r="AY6694"/>
      <c r="BA6694"/>
      <c r="BB6694"/>
      <c r="BC6694"/>
      <c r="BE6694"/>
      <c r="BF6694"/>
      <c r="BG6694"/>
      <c r="BI6694"/>
      <c r="BJ6694"/>
      <c r="BK6694"/>
      <c r="BM6694"/>
      <c r="BN6694"/>
      <c r="BO6694"/>
    </row>
    <row r="6695" spans="1:67">
      <c r="A6695"/>
      <c r="B6695"/>
      <c r="C6695"/>
      <c r="E6695"/>
      <c r="F6695"/>
      <c r="G6695"/>
      <c r="I6695"/>
      <c r="J6695"/>
      <c r="K6695"/>
      <c r="M6695"/>
      <c r="N6695"/>
      <c r="O6695"/>
      <c r="Q6695"/>
      <c r="R6695"/>
      <c r="S6695"/>
      <c r="U6695"/>
      <c r="V6695"/>
      <c r="W6695"/>
      <c r="Y6695"/>
      <c r="Z6695"/>
      <c r="AA6695"/>
      <c r="AC6695"/>
      <c r="AD6695"/>
      <c r="AE6695"/>
      <c r="AG6695"/>
      <c r="AH6695"/>
      <c r="AI6695"/>
      <c r="AK6695"/>
      <c r="AL6695"/>
      <c r="AM6695"/>
      <c r="AO6695"/>
      <c r="AP6695"/>
      <c r="AQ6695"/>
      <c r="AS6695"/>
      <c r="AT6695"/>
      <c r="AU6695"/>
      <c r="AW6695"/>
      <c r="AX6695"/>
      <c r="AY6695"/>
      <c r="BA6695"/>
      <c r="BB6695"/>
      <c r="BC6695"/>
      <c r="BE6695"/>
      <c r="BF6695"/>
      <c r="BG6695"/>
      <c r="BI6695"/>
      <c r="BJ6695"/>
      <c r="BK6695"/>
      <c r="BM6695"/>
      <c r="BN6695"/>
      <c r="BO6695"/>
    </row>
    <row r="6696" spans="1:67">
      <c r="A6696"/>
      <c r="B6696"/>
      <c r="C6696"/>
      <c r="E6696"/>
      <c r="F6696"/>
      <c r="G6696"/>
      <c r="I6696"/>
      <c r="J6696"/>
      <c r="K6696"/>
      <c r="M6696"/>
      <c r="N6696"/>
      <c r="O6696"/>
      <c r="Q6696"/>
      <c r="R6696"/>
      <c r="S6696"/>
      <c r="U6696"/>
      <c r="V6696"/>
      <c r="W6696"/>
      <c r="Y6696"/>
      <c r="Z6696"/>
      <c r="AA6696"/>
      <c r="AC6696"/>
      <c r="AD6696"/>
      <c r="AE6696"/>
      <c r="AG6696"/>
      <c r="AH6696"/>
      <c r="AI6696"/>
      <c r="AK6696"/>
      <c r="AL6696"/>
      <c r="AM6696"/>
      <c r="AO6696"/>
      <c r="AP6696"/>
      <c r="AQ6696"/>
      <c r="AS6696"/>
      <c r="AT6696"/>
      <c r="AU6696"/>
      <c r="AW6696"/>
      <c r="AX6696"/>
      <c r="AY6696"/>
      <c r="BA6696"/>
      <c r="BB6696"/>
      <c r="BC6696"/>
      <c r="BE6696"/>
      <c r="BF6696"/>
      <c r="BG6696"/>
      <c r="BI6696"/>
      <c r="BJ6696"/>
      <c r="BK6696"/>
      <c r="BM6696"/>
      <c r="BN6696"/>
      <c r="BO6696"/>
    </row>
    <row r="6697" spans="1:67">
      <c r="A6697"/>
      <c r="B6697"/>
      <c r="C6697"/>
      <c r="E6697"/>
      <c r="F6697"/>
      <c r="G6697"/>
      <c r="I6697"/>
      <c r="J6697"/>
      <c r="K6697"/>
      <c r="M6697"/>
      <c r="N6697"/>
      <c r="O6697"/>
      <c r="Q6697"/>
      <c r="R6697"/>
      <c r="S6697"/>
      <c r="U6697"/>
      <c r="V6697"/>
      <c r="W6697"/>
      <c r="Y6697"/>
      <c r="Z6697"/>
      <c r="AA6697"/>
      <c r="AC6697"/>
      <c r="AD6697"/>
      <c r="AE6697"/>
      <c r="AG6697"/>
      <c r="AH6697"/>
      <c r="AI6697"/>
      <c r="AK6697"/>
      <c r="AL6697"/>
      <c r="AM6697"/>
      <c r="AO6697"/>
      <c r="AP6697"/>
      <c r="AQ6697"/>
      <c r="AS6697"/>
      <c r="AT6697"/>
      <c r="AU6697"/>
      <c r="AW6697"/>
      <c r="AX6697"/>
      <c r="AY6697"/>
      <c r="BA6697"/>
      <c r="BB6697"/>
      <c r="BC6697"/>
      <c r="BE6697"/>
      <c r="BF6697"/>
      <c r="BG6697"/>
      <c r="BI6697"/>
      <c r="BJ6697"/>
      <c r="BK6697"/>
      <c r="BM6697"/>
      <c r="BN6697"/>
      <c r="BO6697"/>
    </row>
    <row r="6698" spans="1:67">
      <c r="A6698"/>
      <c r="B6698"/>
      <c r="C6698"/>
      <c r="E6698"/>
      <c r="F6698"/>
      <c r="G6698"/>
      <c r="I6698"/>
      <c r="J6698"/>
      <c r="K6698"/>
      <c r="M6698"/>
      <c r="N6698"/>
      <c r="O6698"/>
      <c r="Q6698"/>
      <c r="R6698"/>
      <c r="S6698"/>
      <c r="U6698"/>
      <c r="V6698"/>
      <c r="W6698"/>
      <c r="Y6698"/>
      <c r="Z6698"/>
      <c r="AA6698"/>
      <c r="AC6698"/>
      <c r="AD6698"/>
      <c r="AE6698"/>
      <c r="AG6698"/>
      <c r="AH6698"/>
      <c r="AI6698"/>
      <c r="AK6698"/>
      <c r="AL6698"/>
      <c r="AM6698"/>
      <c r="AO6698"/>
      <c r="AP6698"/>
      <c r="AQ6698"/>
      <c r="AS6698"/>
      <c r="AT6698"/>
      <c r="AU6698"/>
      <c r="AW6698"/>
      <c r="AX6698"/>
      <c r="AY6698"/>
      <c r="BA6698"/>
      <c r="BB6698"/>
      <c r="BC6698"/>
      <c r="BE6698"/>
      <c r="BF6698"/>
      <c r="BG6698"/>
      <c r="BI6698"/>
      <c r="BJ6698"/>
      <c r="BK6698"/>
      <c r="BM6698"/>
      <c r="BN6698"/>
      <c r="BO6698"/>
    </row>
    <row r="6699" spans="1:67">
      <c r="A6699"/>
      <c r="B6699"/>
      <c r="C6699"/>
      <c r="E6699"/>
      <c r="F6699"/>
      <c r="G6699"/>
      <c r="I6699"/>
      <c r="J6699"/>
      <c r="K6699"/>
      <c r="M6699"/>
      <c r="N6699"/>
      <c r="O6699"/>
      <c r="Q6699"/>
      <c r="R6699"/>
      <c r="S6699"/>
      <c r="U6699"/>
      <c r="V6699"/>
      <c r="W6699"/>
      <c r="Y6699"/>
      <c r="Z6699"/>
      <c r="AA6699"/>
      <c r="AC6699"/>
      <c r="AD6699"/>
      <c r="AE6699"/>
      <c r="AG6699"/>
      <c r="AH6699"/>
      <c r="AI6699"/>
      <c r="AK6699"/>
      <c r="AL6699"/>
      <c r="AM6699"/>
      <c r="AO6699"/>
      <c r="AP6699"/>
      <c r="AQ6699"/>
      <c r="AS6699"/>
      <c r="AT6699"/>
      <c r="AU6699"/>
      <c r="AW6699"/>
      <c r="AX6699"/>
      <c r="AY6699"/>
      <c r="BA6699"/>
      <c r="BB6699"/>
      <c r="BC6699"/>
      <c r="BE6699"/>
      <c r="BF6699"/>
      <c r="BG6699"/>
      <c r="BI6699"/>
      <c r="BJ6699"/>
      <c r="BK6699"/>
      <c r="BM6699"/>
      <c r="BN6699"/>
      <c r="BO6699"/>
    </row>
    <row r="6700" spans="1:67">
      <c r="A6700"/>
      <c r="B6700"/>
      <c r="C6700"/>
      <c r="E6700"/>
      <c r="F6700"/>
      <c r="G6700"/>
      <c r="I6700"/>
      <c r="J6700"/>
      <c r="K6700"/>
      <c r="M6700"/>
      <c r="N6700"/>
      <c r="O6700"/>
      <c r="Q6700"/>
      <c r="R6700"/>
      <c r="S6700"/>
      <c r="U6700"/>
      <c r="V6700"/>
      <c r="W6700"/>
      <c r="Y6700"/>
      <c r="Z6700"/>
      <c r="AA6700"/>
      <c r="AC6700"/>
      <c r="AD6700"/>
      <c r="AE6700"/>
      <c r="AG6700"/>
      <c r="AH6700"/>
      <c r="AI6700"/>
      <c r="AK6700"/>
      <c r="AL6700"/>
      <c r="AM6700"/>
      <c r="AO6700"/>
      <c r="AP6700"/>
      <c r="AQ6700"/>
      <c r="AS6700"/>
      <c r="AT6700"/>
      <c r="AU6700"/>
      <c r="AW6700"/>
      <c r="AX6700"/>
      <c r="AY6700"/>
      <c r="BA6700"/>
      <c r="BB6700"/>
      <c r="BC6700"/>
      <c r="BE6700"/>
      <c r="BF6700"/>
      <c r="BG6700"/>
      <c r="BI6700"/>
      <c r="BJ6700"/>
      <c r="BK6700"/>
      <c r="BM6700"/>
      <c r="BN6700"/>
      <c r="BO6700"/>
    </row>
    <row r="6701" spans="1:67">
      <c r="A6701"/>
      <c r="B6701"/>
      <c r="C6701"/>
      <c r="E6701"/>
      <c r="F6701"/>
      <c r="G6701"/>
      <c r="I6701"/>
      <c r="J6701"/>
      <c r="K6701"/>
      <c r="M6701"/>
      <c r="N6701"/>
      <c r="O6701"/>
      <c r="Q6701"/>
      <c r="R6701"/>
      <c r="S6701"/>
      <c r="U6701"/>
      <c r="V6701"/>
      <c r="W6701"/>
      <c r="Y6701"/>
      <c r="Z6701"/>
      <c r="AA6701"/>
      <c r="AC6701"/>
      <c r="AD6701"/>
      <c r="AE6701"/>
      <c r="AG6701"/>
      <c r="AH6701"/>
      <c r="AI6701"/>
      <c r="AK6701"/>
      <c r="AL6701"/>
      <c r="AM6701"/>
      <c r="AO6701"/>
      <c r="AP6701"/>
      <c r="AQ6701"/>
      <c r="AS6701"/>
      <c r="AT6701"/>
      <c r="AU6701"/>
      <c r="AW6701"/>
      <c r="AX6701"/>
      <c r="AY6701"/>
      <c r="BA6701"/>
      <c r="BB6701"/>
      <c r="BC6701"/>
      <c r="BE6701"/>
      <c r="BF6701"/>
      <c r="BG6701"/>
      <c r="BI6701"/>
      <c r="BJ6701"/>
      <c r="BK6701"/>
      <c r="BM6701"/>
      <c r="BN6701"/>
      <c r="BO6701"/>
    </row>
    <row r="6702" spans="1:67">
      <c r="A6702"/>
      <c r="B6702"/>
      <c r="C6702"/>
      <c r="E6702"/>
      <c r="F6702"/>
      <c r="G6702"/>
      <c r="I6702"/>
      <c r="J6702"/>
      <c r="K6702"/>
      <c r="M6702"/>
      <c r="N6702"/>
      <c r="O6702"/>
      <c r="Q6702"/>
      <c r="R6702"/>
      <c r="S6702"/>
      <c r="U6702"/>
      <c r="V6702"/>
      <c r="W6702"/>
      <c r="Y6702"/>
      <c r="Z6702"/>
      <c r="AA6702"/>
      <c r="AC6702"/>
      <c r="AD6702"/>
      <c r="AE6702"/>
      <c r="AG6702"/>
      <c r="AH6702"/>
      <c r="AI6702"/>
      <c r="AK6702"/>
      <c r="AL6702"/>
      <c r="AM6702"/>
      <c r="AO6702"/>
      <c r="AP6702"/>
      <c r="AQ6702"/>
      <c r="AS6702"/>
      <c r="AT6702"/>
      <c r="AU6702"/>
      <c r="AW6702"/>
      <c r="AX6702"/>
      <c r="AY6702"/>
      <c r="BA6702"/>
      <c r="BB6702"/>
      <c r="BC6702"/>
      <c r="BE6702"/>
      <c r="BF6702"/>
      <c r="BG6702"/>
      <c r="BI6702"/>
      <c r="BJ6702"/>
      <c r="BK6702"/>
      <c r="BM6702"/>
      <c r="BN6702"/>
      <c r="BO6702"/>
    </row>
    <row r="6703" spans="1:67">
      <c r="A6703"/>
      <c r="B6703"/>
      <c r="C6703"/>
      <c r="E6703"/>
      <c r="F6703"/>
      <c r="G6703"/>
      <c r="I6703"/>
      <c r="J6703"/>
      <c r="K6703"/>
      <c r="M6703"/>
      <c r="N6703"/>
      <c r="O6703"/>
      <c r="Q6703"/>
      <c r="R6703"/>
      <c r="S6703"/>
      <c r="U6703"/>
      <c r="V6703"/>
      <c r="W6703"/>
      <c r="Y6703"/>
      <c r="Z6703"/>
      <c r="AA6703"/>
      <c r="AC6703"/>
      <c r="AD6703"/>
      <c r="AE6703"/>
      <c r="AG6703"/>
      <c r="AH6703"/>
      <c r="AI6703"/>
      <c r="AK6703"/>
      <c r="AL6703"/>
      <c r="AM6703"/>
      <c r="AO6703"/>
      <c r="AP6703"/>
      <c r="AQ6703"/>
      <c r="AS6703"/>
      <c r="AT6703"/>
      <c r="AU6703"/>
      <c r="AW6703"/>
      <c r="AX6703"/>
      <c r="AY6703"/>
      <c r="BA6703"/>
      <c r="BB6703"/>
      <c r="BC6703"/>
      <c r="BE6703"/>
      <c r="BF6703"/>
      <c r="BG6703"/>
      <c r="BI6703"/>
      <c r="BJ6703"/>
      <c r="BK6703"/>
      <c r="BM6703"/>
      <c r="BN6703"/>
      <c r="BO6703"/>
    </row>
    <row r="6704" spans="1:67">
      <c r="A6704"/>
      <c r="B6704"/>
      <c r="C6704"/>
      <c r="E6704"/>
      <c r="F6704"/>
      <c r="G6704"/>
      <c r="I6704"/>
      <c r="J6704"/>
      <c r="K6704"/>
      <c r="M6704"/>
      <c r="N6704"/>
      <c r="O6704"/>
      <c r="Q6704"/>
      <c r="R6704"/>
      <c r="S6704"/>
      <c r="U6704"/>
      <c r="V6704"/>
      <c r="W6704"/>
      <c r="Y6704"/>
      <c r="Z6704"/>
      <c r="AA6704"/>
      <c r="AC6704"/>
      <c r="AD6704"/>
      <c r="AE6704"/>
      <c r="AG6704"/>
      <c r="AH6704"/>
      <c r="AI6704"/>
      <c r="AK6704"/>
      <c r="AL6704"/>
      <c r="AM6704"/>
      <c r="AO6704"/>
      <c r="AP6704"/>
      <c r="AQ6704"/>
      <c r="AS6704"/>
      <c r="AT6704"/>
      <c r="AU6704"/>
      <c r="AW6704"/>
      <c r="AX6704"/>
      <c r="AY6704"/>
      <c r="BA6704"/>
      <c r="BB6704"/>
      <c r="BC6704"/>
      <c r="BE6704"/>
      <c r="BF6704"/>
      <c r="BG6704"/>
      <c r="BI6704"/>
      <c r="BJ6704"/>
      <c r="BK6704"/>
      <c r="BM6704"/>
      <c r="BN6704"/>
      <c r="BO6704"/>
    </row>
    <row r="6705" spans="1:67">
      <c r="A6705"/>
      <c r="B6705"/>
      <c r="C6705"/>
      <c r="E6705"/>
      <c r="F6705"/>
      <c r="G6705"/>
      <c r="I6705"/>
      <c r="J6705"/>
      <c r="K6705"/>
      <c r="M6705"/>
      <c r="N6705"/>
      <c r="O6705"/>
      <c r="Q6705"/>
      <c r="R6705"/>
      <c r="S6705"/>
      <c r="U6705"/>
      <c r="V6705"/>
      <c r="W6705"/>
      <c r="Y6705"/>
      <c r="Z6705"/>
      <c r="AA6705"/>
      <c r="AC6705"/>
      <c r="AD6705"/>
      <c r="AE6705"/>
      <c r="AG6705"/>
      <c r="AH6705"/>
      <c r="AI6705"/>
      <c r="AK6705"/>
      <c r="AL6705"/>
      <c r="AM6705"/>
      <c r="AO6705"/>
      <c r="AP6705"/>
      <c r="AQ6705"/>
      <c r="AS6705"/>
      <c r="AT6705"/>
      <c r="AU6705"/>
      <c r="AW6705"/>
      <c r="AX6705"/>
      <c r="AY6705"/>
      <c r="BA6705"/>
      <c r="BB6705"/>
      <c r="BC6705"/>
      <c r="BE6705"/>
      <c r="BF6705"/>
      <c r="BG6705"/>
      <c r="BI6705"/>
      <c r="BJ6705"/>
      <c r="BK6705"/>
      <c r="BM6705"/>
      <c r="BN6705"/>
      <c r="BO6705"/>
    </row>
    <row r="6706" spans="1:67">
      <c r="A6706"/>
      <c r="B6706"/>
      <c r="C6706"/>
      <c r="E6706"/>
      <c r="F6706"/>
      <c r="G6706"/>
      <c r="I6706"/>
      <c r="J6706"/>
      <c r="K6706"/>
      <c r="M6706"/>
      <c r="N6706"/>
      <c r="O6706"/>
      <c r="Q6706"/>
      <c r="R6706"/>
      <c r="S6706"/>
      <c r="U6706"/>
      <c r="V6706"/>
      <c r="W6706"/>
      <c r="Y6706"/>
      <c r="Z6706"/>
      <c r="AA6706"/>
      <c r="AC6706"/>
      <c r="AD6706"/>
      <c r="AE6706"/>
      <c r="AG6706"/>
      <c r="AH6706"/>
      <c r="AI6706"/>
      <c r="AK6706"/>
      <c r="AL6706"/>
      <c r="AM6706"/>
      <c r="AO6706"/>
      <c r="AP6706"/>
      <c r="AQ6706"/>
      <c r="AS6706"/>
      <c r="AT6706"/>
      <c r="AU6706"/>
      <c r="AW6706"/>
      <c r="AX6706"/>
      <c r="AY6706"/>
      <c r="BA6706"/>
      <c r="BB6706"/>
      <c r="BC6706"/>
      <c r="BE6706"/>
      <c r="BF6706"/>
      <c r="BG6706"/>
      <c r="BI6706"/>
      <c r="BJ6706"/>
      <c r="BK6706"/>
      <c r="BM6706"/>
      <c r="BN6706"/>
      <c r="BO6706"/>
    </row>
    <row r="6707" spans="1:67">
      <c r="A6707"/>
      <c r="B6707"/>
      <c r="C6707"/>
      <c r="E6707"/>
      <c r="F6707"/>
      <c r="G6707"/>
      <c r="I6707"/>
      <c r="J6707"/>
      <c r="K6707"/>
      <c r="M6707"/>
      <c r="N6707"/>
      <c r="O6707"/>
      <c r="Q6707"/>
      <c r="R6707"/>
      <c r="S6707"/>
      <c r="U6707"/>
      <c r="V6707"/>
      <c r="W6707"/>
      <c r="Y6707"/>
      <c r="Z6707"/>
      <c r="AA6707"/>
      <c r="AC6707"/>
      <c r="AD6707"/>
      <c r="AE6707"/>
      <c r="AG6707"/>
      <c r="AH6707"/>
      <c r="AI6707"/>
      <c r="AK6707"/>
      <c r="AL6707"/>
      <c r="AM6707"/>
      <c r="AO6707"/>
      <c r="AP6707"/>
      <c r="AQ6707"/>
      <c r="AS6707"/>
      <c r="AT6707"/>
      <c r="AU6707"/>
      <c r="AW6707"/>
      <c r="AX6707"/>
      <c r="AY6707"/>
      <c r="BA6707"/>
      <c r="BB6707"/>
      <c r="BC6707"/>
      <c r="BE6707"/>
      <c r="BF6707"/>
      <c r="BG6707"/>
      <c r="BI6707"/>
      <c r="BJ6707"/>
      <c r="BK6707"/>
      <c r="BM6707"/>
      <c r="BN6707"/>
      <c r="BO6707"/>
    </row>
    <row r="6708" spans="1:67">
      <c r="A6708"/>
      <c r="B6708"/>
      <c r="C6708"/>
      <c r="E6708"/>
      <c r="F6708"/>
      <c r="G6708"/>
      <c r="I6708"/>
      <c r="J6708"/>
      <c r="K6708"/>
      <c r="M6708"/>
      <c r="N6708"/>
      <c r="O6708"/>
      <c r="Q6708"/>
      <c r="R6708"/>
      <c r="S6708"/>
      <c r="U6708"/>
      <c r="V6708"/>
      <c r="W6708"/>
      <c r="Y6708"/>
      <c r="Z6708"/>
      <c r="AA6708"/>
      <c r="AC6708"/>
      <c r="AD6708"/>
      <c r="AE6708"/>
      <c r="AG6708"/>
      <c r="AH6708"/>
      <c r="AI6708"/>
      <c r="AK6708"/>
      <c r="AL6708"/>
      <c r="AM6708"/>
      <c r="AO6708"/>
      <c r="AP6708"/>
      <c r="AQ6708"/>
      <c r="AS6708"/>
      <c r="AT6708"/>
      <c r="AU6708"/>
      <c r="AW6708"/>
      <c r="AX6708"/>
      <c r="AY6708"/>
      <c r="BA6708"/>
      <c r="BB6708"/>
      <c r="BC6708"/>
      <c r="BE6708"/>
      <c r="BF6708"/>
      <c r="BG6708"/>
      <c r="BI6708"/>
      <c r="BJ6708"/>
      <c r="BK6708"/>
      <c r="BM6708"/>
      <c r="BN6708"/>
      <c r="BO6708"/>
    </row>
    <row r="6709" spans="1:67">
      <c r="A6709"/>
      <c r="B6709"/>
      <c r="C6709"/>
      <c r="E6709"/>
      <c r="F6709"/>
      <c r="G6709"/>
      <c r="I6709"/>
      <c r="J6709"/>
      <c r="K6709"/>
      <c r="M6709"/>
      <c r="N6709"/>
      <c r="O6709"/>
      <c r="Q6709"/>
      <c r="R6709"/>
      <c r="S6709"/>
      <c r="U6709"/>
      <c r="V6709"/>
      <c r="W6709"/>
      <c r="Y6709"/>
      <c r="Z6709"/>
      <c r="AA6709"/>
      <c r="AC6709"/>
      <c r="AD6709"/>
      <c r="AE6709"/>
      <c r="AG6709"/>
      <c r="AH6709"/>
      <c r="AI6709"/>
      <c r="AK6709"/>
      <c r="AL6709"/>
      <c r="AM6709"/>
      <c r="AO6709"/>
      <c r="AP6709"/>
      <c r="AQ6709"/>
      <c r="AS6709"/>
      <c r="AT6709"/>
      <c r="AU6709"/>
      <c r="AW6709"/>
      <c r="AX6709"/>
      <c r="AY6709"/>
      <c r="BA6709"/>
      <c r="BB6709"/>
      <c r="BC6709"/>
      <c r="BE6709"/>
      <c r="BF6709"/>
      <c r="BG6709"/>
      <c r="BI6709"/>
      <c r="BJ6709"/>
      <c r="BK6709"/>
      <c r="BM6709"/>
      <c r="BN6709"/>
      <c r="BO6709"/>
    </row>
    <row r="6710" spans="1:67">
      <c r="A6710"/>
      <c r="B6710"/>
      <c r="C6710"/>
      <c r="E6710"/>
      <c r="F6710"/>
      <c r="G6710"/>
      <c r="I6710"/>
      <c r="J6710"/>
      <c r="K6710"/>
      <c r="M6710"/>
      <c r="N6710"/>
      <c r="O6710"/>
      <c r="Q6710"/>
      <c r="R6710"/>
      <c r="S6710"/>
      <c r="U6710"/>
      <c r="V6710"/>
      <c r="W6710"/>
      <c r="Y6710"/>
      <c r="Z6710"/>
      <c r="AA6710"/>
      <c r="AC6710"/>
      <c r="AD6710"/>
      <c r="AE6710"/>
      <c r="AG6710"/>
      <c r="AH6710"/>
      <c r="AI6710"/>
      <c r="AK6710"/>
      <c r="AL6710"/>
      <c r="AM6710"/>
      <c r="AO6710"/>
      <c r="AP6710"/>
      <c r="AQ6710"/>
      <c r="AS6710"/>
      <c r="AT6710"/>
      <c r="AU6710"/>
      <c r="AW6710"/>
      <c r="AX6710"/>
      <c r="AY6710"/>
      <c r="BA6710"/>
      <c r="BB6710"/>
      <c r="BC6710"/>
      <c r="BE6710"/>
      <c r="BF6710"/>
      <c r="BG6710"/>
      <c r="BI6710"/>
      <c r="BJ6710"/>
      <c r="BK6710"/>
      <c r="BM6710"/>
      <c r="BN6710"/>
      <c r="BO6710"/>
    </row>
    <row r="6711" spans="1:67">
      <c r="A6711"/>
      <c r="B6711"/>
      <c r="C6711"/>
      <c r="E6711"/>
      <c r="F6711"/>
      <c r="G6711"/>
      <c r="I6711"/>
      <c r="J6711"/>
      <c r="K6711"/>
      <c r="M6711"/>
      <c r="N6711"/>
      <c r="O6711"/>
      <c r="Q6711"/>
      <c r="R6711"/>
      <c r="S6711"/>
      <c r="U6711"/>
      <c r="V6711"/>
      <c r="W6711"/>
      <c r="Y6711"/>
      <c r="Z6711"/>
      <c r="AA6711"/>
      <c r="AC6711"/>
      <c r="AD6711"/>
      <c r="AE6711"/>
      <c r="AG6711"/>
      <c r="AH6711"/>
      <c r="AI6711"/>
      <c r="AK6711"/>
      <c r="AL6711"/>
      <c r="AM6711"/>
      <c r="AO6711"/>
      <c r="AP6711"/>
      <c r="AQ6711"/>
      <c r="AS6711"/>
      <c r="AT6711"/>
      <c r="AU6711"/>
      <c r="AW6711"/>
      <c r="AX6711"/>
      <c r="AY6711"/>
      <c r="BA6711"/>
      <c r="BB6711"/>
      <c r="BC6711"/>
      <c r="BE6711"/>
      <c r="BF6711"/>
      <c r="BG6711"/>
      <c r="BI6711"/>
      <c r="BJ6711"/>
      <c r="BK6711"/>
      <c r="BM6711"/>
      <c r="BN6711"/>
      <c r="BO6711"/>
    </row>
    <row r="6712" spans="1:67">
      <c r="A6712"/>
      <c r="B6712"/>
      <c r="C6712"/>
      <c r="E6712"/>
      <c r="F6712"/>
      <c r="G6712"/>
      <c r="I6712"/>
      <c r="J6712"/>
      <c r="K6712"/>
      <c r="M6712"/>
      <c r="N6712"/>
      <c r="O6712"/>
      <c r="Q6712"/>
      <c r="R6712"/>
      <c r="S6712"/>
      <c r="U6712"/>
      <c r="V6712"/>
      <c r="W6712"/>
      <c r="Y6712"/>
      <c r="Z6712"/>
      <c r="AA6712"/>
      <c r="AC6712"/>
      <c r="AD6712"/>
      <c r="AE6712"/>
      <c r="AG6712"/>
      <c r="AH6712"/>
      <c r="AI6712"/>
      <c r="AK6712"/>
      <c r="AL6712"/>
      <c r="AM6712"/>
      <c r="AO6712"/>
      <c r="AP6712"/>
      <c r="AQ6712"/>
      <c r="AS6712"/>
      <c r="AT6712"/>
      <c r="AU6712"/>
      <c r="AW6712"/>
      <c r="AX6712"/>
      <c r="AY6712"/>
      <c r="BA6712"/>
      <c r="BB6712"/>
      <c r="BC6712"/>
      <c r="BE6712"/>
      <c r="BF6712"/>
      <c r="BG6712"/>
      <c r="BI6712"/>
      <c r="BJ6712"/>
      <c r="BK6712"/>
      <c r="BM6712"/>
      <c r="BN6712"/>
      <c r="BO6712"/>
    </row>
    <row r="6713" spans="1:67">
      <c r="A6713"/>
      <c r="B6713"/>
      <c r="C6713"/>
      <c r="E6713"/>
      <c r="F6713"/>
      <c r="G6713"/>
      <c r="I6713"/>
      <c r="J6713"/>
      <c r="K6713"/>
      <c r="M6713"/>
      <c r="N6713"/>
      <c r="O6713"/>
      <c r="Q6713"/>
      <c r="R6713"/>
      <c r="S6713"/>
      <c r="U6713"/>
      <c r="V6713"/>
      <c r="W6713"/>
      <c r="Y6713"/>
      <c r="Z6713"/>
      <c r="AA6713"/>
      <c r="AC6713"/>
      <c r="AD6713"/>
      <c r="AE6713"/>
      <c r="AG6713"/>
      <c r="AH6713"/>
      <c r="AI6713"/>
      <c r="AK6713"/>
      <c r="AL6713"/>
      <c r="AM6713"/>
      <c r="AO6713"/>
      <c r="AP6713"/>
      <c r="AQ6713"/>
      <c r="AS6713"/>
      <c r="AT6713"/>
      <c r="AU6713"/>
      <c r="AW6713"/>
      <c r="AX6713"/>
      <c r="AY6713"/>
      <c r="BA6713"/>
      <c r="BB6713"/>
      <c r="BC6713"/>
      <c r="BE6713"/>
      <c r="BF6713"/>
      <c r="BG6713"/>
      <c r="BI6713"/>
      <c r="BJ6713"/>
      <c r="BK6713"/>
      <c r="BM6713"/>
      <c r="BN6713"/>
      <c r="BO6713"/>
    </row>
    <row r="6714" spans="1:67">
      <c r="A6714"/>
      <c r="B6714"/>
      <c r="C6714"/>
      <c r="E6714"/>
      <c r="F6714"/>
      <c r="G6714"/>
      <c r="I6714"/>
      <c r="J6714"/>
      <c r="K6714"/>
      <c r="M6714"/>
      <c r="N6714"/>
      <c r="O6714"/>
      <c r="Q6714"/>
      <c r="R6714"/>
      <c r="S6714"/>
      <c r="U6714"/>
      <c r="V6714"/>
      <c r="W6714"/>
      <c r="Y6714"/>
      <c r="Z6714"/>
      <c r="AA6714"/>
      <c r="AC6714"/>
      <c r="AD6714"/>
      <c r="AE6714"/>
      <c r="AG6714"/>
      <c r="AH6714"/>
      <c r="AI6714"/>
      <c r="AK6714"/>
      <c r="AL6714"/>
      <c r="AM6714"/>
      <c r="AO6714"/>
      <c r="AP6714"/>
      <c r="AQ6714"/>
      <c r="AS6714"/>
      <c r="AT6714"/>
      <c r="AU6714"/>
      <c r="AW6714"/>
      <c r="AX6714"/>
      <c r="AY6714"/>
      <c r="BA6714"/>
      <c r="BB6714"/>
      <c r="BC6714"/>
      <c r="BE6714"/>
      <c r="BF6714"/>
      <c r="BG6714"/>
      <c r="BI6714"/>
      <c r="BJ6714"/>
      <c r="BK6714"/>
      <c r="BM6714"/>
      <c r="BN6714"/>
      <c r="BO6714"/>
    </row>
    <row r="6715" spans="1:67">
      <c r="A6715"/>
      <c r="B6715"/>
      <c r="C6715"/>
      <c r="E6715"/>
      <c r="F6715"/>
      <c r="G6715"/>
      <c r="I6715"/>
      <c r="J6715"/>
      <c r="K6715"/>
      <c r="M6715"/>
      <c r="N6715"/>
      <c r="O6715"/>
      <c r="Q6715"/>
      <c r="R6715"/>
      <c r="S6715"/>
      <c r="U6715"/>
      <c r="V6715"/>
      <c r="W6715"/>
      <c r="Y6715"/>
      <c r="Z6715"/>
      <c r="AA6715"/>
      <c r="AC6715"/>
      <c r="AD6715"/>
      <c r="AE6715"/>
      <c r="AG6715"/>
      <c r="AH6715"/>
      <c r="AI6715"/>
      <c r="AK6715"/>
      <c r="AL6715"/>
      <c r="AM6715"/>
      <c r="AO6715"/>
      <c r="AP6715"/>
      <c r="AQ6715"/>
      <c r="AS6715"/>
      <c r="AT6715"/>
      <c r="AU6715"/>
      <c r="AW6715"/>
      <c r="AX6715"/>
      <c r="AY6715"/>
      <c r="BA6715"/>
      <c r="BB6715"/>
      <c r="BC6715"/>
      <c r="BE6715"/>
      <c r="BF6715"/>
      <c r="BG6715"/>
      <c r="BI6715"/>
      <c r="BJ6715"/>
      <c r="BK6715"/>
      <c r="BM6715"/>
      <c r="BN6715"/>
      <c r="BO6715"/>
    </row>
    <row r="6716" spans="1:67">
      <c r="A6716"/>
      <c r="B6716"/>
      <c r="C6716"/>
      <c r="E6716"/>
      <c r="F6716"/>
      <c r="G6716"/>
      <c r="I6716"/>
      <c r="J6716"/>
      <c r="K6716"/>
      <c r="M6716"/>
      <c r="N6716"/>
      <c r="O6716"/>
      <c r="Q6716"/>
      <c r="R6716"/>
      <c r="S6716"/>
      <c r="U6716"/>
      <c r="V6716"/>
      <c r="W6716"/>
      <c r="Y6716"/>
      <c r="Z6716"/>
      <c r="AA6716"/>
      <c r="AC6716"/>
      <c r="AD6716"/>
      <c r="AE6716"/>
      <c r="AG6716"/>
      <c r="AH6716"/>
      <c r="AI6716"/>
      <c r="AK6716"/>
      <c r="AL6716"/>
      <c r="AM6716"/>
      <c r="AO6716"/>
      <c r="AP6716"/>
      <c r="AQ6716"/>
      <c r="AS6716"/>
      <c r="AT6716"/>
      <c r="AU6716"/>
      <c r="AW6716"/>
      <c r="AX6716"/>
      <c r="AY6716"/>
      <c r="BA6716"/>
      <c r="BB6716"/>
      <c r="BC6716"/>
      <c r="BE6716"/>
      <c r="BF6716"/>
      <c r="BG6716"/>
      <c r="BI6716"/>
      <c r="BJ6716"/>
      <c r="BK6716"/>
      <c r="BM6716"/>
      <c r="BN6716"/>
      <c r="BO6716"/>
    </row>
    <row r="6717" spans="1:67">
      <c r="A6717"/>
      <c r="B6717"/>
      <c r="C6717"/>
      <c r="E6717"/>
      <c r="F6717"/>
      <c r="G6717"/>
      <c r="I6717"/>
      <c r="J6717"/>
      <c r="K6717"/>
      <c r="M6717"/>
      <c r="N6717"/>
      <c r="O6717"/>
      <c r="Q6717"/>
      <c r="R6717"/>
      <c r="S6717"/>
      <c r="U6717"/>
      <c r="V6717"/>
      <c r="W6717"/>
      <c r="Y6717"/>
      <c r="Z6717"/>
      <c r="AA6717"/>
      <c r="AC6717"/>
      <c r="AD6717"/>
      <c r="AE6717"/>
      <c r="AG6717"/>
      <c r="AH6717"/>
      <c r="AI6717"/>
      <c r="AK6717"/>
      <c r="AL6717"/>
      <c r="AM6717"/>
      <c r="AO6717"/>
      <c r="AP6717"/>
      <c r="AQ6717"/>
      <c r="AS6717"/>
      <c r="AT6717"/>
      <c r="AU6717"/>
      <c r="AW6717"/>
      <c r="AX6717"/>
      <c r="AY6717"/>
      <c r="BA6717"/>
      <c r="BB6717"/>
      <c r="BC6717"/>
      <c r="BE6717"/>
      <c r="BF6717"/>
      <c r="BG6717"/>
      <c r="BI6717"/>
      <c r="BJ6717"/>
      <c r="BK6717"/>
      <c r="BM6717"/>
      <c r="BN6717"/>
      <c r="BO6717"/>
    </row>
    <row r="6718" spans="1:67">
      <c r="A6718"/>
      <c r="B6718"/>
      <c r="C6718"/>
      <c r="E6718"/>
      <c r="F6718"/>
      <c r="G6718"/>
      <c r="I6718"/>
      <c r="J6718"/>
      <c r="K6718"/>
      <c r="M6718"/>
      <c r="N6718"/>
      <c r="O6718"/>
      <c r="Q6718"/>
      <c r="R6718"/>
      <c r="S6718"/>
      <c r="U6718"/>
      <c r="V6718"/>
      <c r="W6718"/>
      <c r="Y6718"/>
      <c r="Z6718"/>
      <c r="AA6718"/>
      <c r="AC6718"/>
      <c r="AD6718"/>
      <c r="AE6718"/>
      <c r="AG6718"/>
      <c r="AH6718"/>
      <c r="AI6718"/>
      <c r="AK6718"/>
      <c r="AL6718"/>
      <c r="AM6718"/>
      <c r="AO6718"/>
      <c r="AP6718"/>
      <c r="AQ6718"/>
      <c r="AS6718"/>
      <c r="AT6718"/>
      <c r="AU6718"/>
      <c r="AW6718"/>
      <c r="AX6718"/>
      <c r="AY6718"/>
      <c r="BA6718"/>
      <c r="BB6718"/>
      <c r="BC6718"/>
      <c r="BE6718"/>
      <c r="BF6718"/>
      <c r="BG6718"/>
      <c r="BI6718"/>
      <c r="BJ6718"/>
      <c r="BK6718"/>
      <c r="BM6718"/>
      <c r="BN6718"/>
      <c r="BO6718"/>
    </row>
    <row r="6719" spans="1:67">
      <c r="A6719"/>
      <c r="B6719"/>
      <c r="C6719"/>
      <c r="E6719"/>
      <c r="F6719"/>
      <c r="G6719"/>
      <c r="I6719"/>
      <c r="J6719"/>
      <c r="K6719"/>
      <c r="M6719"/>
      <c r="N6719"/>
      <c r="O6719"/>
      <c r="Q6719"/>
      <c r="R6719"/>
      <c r="S6719"/>
      <c r="U6719"/>
      <c r="V6719"/>
      <c r="W6719"/>
      <c r="Y6719"/>
      <c r="Z6719"/>
      <c r="AA6719"/>
      <c r="AC6719"/>
      <c r="AD6719"/>
      <c r="AE6719"/>
      <c r="AG6719"/>
      <c r="AH6719"/>
      <c r="AI6719"/>
      <c r="AK6719"/>
      <c r="AL6719"/>
      <c r="AM6719"/>
      <c r="AO6719"/>
      <c r="AP6719"/>
      <c r="AQ6719"/>
      <c r="AS6719"/>
      <c r="AT6719"/>
      <c r="AU6719"/>
      <c r="AW6719"/>
      <c r="AX6719"/>
      <c r="AY6719"/>
      <c r="BA6719"/>
      <c r="BB6719"/>
      <c r="BC6719"/>
      <c r="BE6719"/>
      <c r="BF6719"/>
      <c r="BG6719"/>
      <c r="BI6719"/>
      <c r="BJ6719"/>
      <c r="BK6719"/>
      <c r="BM6719"/>
      <c r="BN6719"/>
      <c r="BO6719"/>
    </row>
    <row r="6720" spans="1:67">
      <c r="A6720"/>
      <c r="B6720"/>
      <c r="C6720"/>
      <c r="E6720"/>
      <c r="F6720"/>
      <c r="G6720"/>
      <c r="I6720"/>
      <c r="J6720"/>
      <c r="K6720"/>
      <c r="M6720"/>
      <c r="N6720"/>
      <c r="O6720"/>
      <c r="Q6720"/>
      <c r="R6720"/>
      <c r="S6720"/>
      <c r="U6720"/>
      <c r="V6720"/>
      <c r="W6720"/>
      <c r="Y6720"/>
      <c r="Z6720"/>
      <c r="AA6720"/>
      <c r="AC6720"/>
      <c r="AD6720"/>
      <c r="AE6720"/>
      <c r="AG6720"/>
      <c r="AH6720"/>
      <c r="AI6720"/>
      <c r="AK6720"/>
      <c r="AL6720"/>
      <c r="AM6720"/>
      <c r="AO6720"/>
      <c r="AP6720"/>
      <c r="AQ6720"/>
      <c r="AS6720"/>
      <c r="AT6720"/>
      <c r="AU6720"/>
      <c r="AW6720"/>
      <c r="AX6720"/>
      <c r="AY6720"/>
      <c r="BA6720"/>
      <c r="BB6720"/>
      <c r="BC6720"/>
      <c r="BE6720"/>
      <c r="BF6720"/>
      <c r="BG6720"/>
      <c r="BI6720"/>
      <c r="BJ6720"/>
      <c r="BK6720"/>
      <c r="BM6720"/>
      <c r="BN6720"/>
      <c r="BO6720"/>
    </row>
    <row r="6721" spans="1:67">
      <c r="A6721"/>
      <c r="B6721"/>
      <c r="C6721"/>
      <c r="E6721"/>
      <c r="F6721"/>
      <c r="G6721"/>
      <c r="I6721"/>
      <c r="J6721"/>
      <c r="K6721"/>
      <c r="M6721"/>
      <c r="N6721"/>
      <c r="O6721"/>
      <c r="Q6721"/>
      <c r="R6721"/>
      <c r="S6721"/>
      <c r="U6721"/>
      <c r="V6721"/>
      <c r="W6721"/>
      <c r="Y6721"/>
      <c r="Z6721"/>
      <c r="AA6721"/>
      <c r="AC6721"/>
      <c r="AD6721"/>
      <c r="AE6721"/>
      <c r="AG6721"/>
      <c r="AH6721"/>
      <c r="AI6721"/>
      <c r="AK6721"/>
      <c r="AL6721"/>
      <c r="AM6721"/>
      <c r="AO6721"/>
      <c r="AP6721"/>
      <c r="AQ6721"/>
      <c r="AS6721"/>
      <c r="AT6721"/>
      <c r="AU6721"/>
      <c r="AW6721"/>
      <c r="AX6721"/>
      <c r="AY6721"/>
      <c r="BA6721"/>
      <c r="BB6721"/>
      <c r="BC6721"/>
      <c r="BE6721"/>
      <c r="BF6721"/>
      <c r="BG6721"/>
      <c r="BI6721"/>
      <c r="BJ6721"/>
      <c r="BK6721"/>
      <c r="BM6721"/>
      <c r="BN6721"/>
      <c r="BO6721"/>
    </row>
    <row r="6722" spans="1:67">
      <c r="A6722"/>
      <c r="B6722"/>
      <c r="C6722"/>
      <c r="E6722"/>
      <c r="F6722"/>
      <c r="G6722"/>
      <c r="I6722"/>
      <c r="J6722"/>
      <c r="K6722"/>
      <c r="M6722"/>
      <c r="N6722"/>
      <c r="O6722"/>
      <c r="Q6722"/>
      <c r="R6722"/>
      <c r="S6722"/>
      <c r="U6722"/>
      <c r="V6722"/>
      <c r="W6722"/>
      <c r="Y6722"/>
      <c r="Z6722"/>
      <c r="AA6722"/>
      <c r="AC6722"/>
      <c r="AD6722"/>
      <c r="AE6722"/>
      <c r="AG6722"/>
      <c r="AH6722"/>
      <c r="AI6722"/>
      <c r="AK6722"/>
      <c r="AL6722"/>
      <c r="AM6722"/>
      <c r="AO6722"/>
      <c r="AP6722"/>
      <c r="AQ6722"/>
      <c r="AS6722"/>
      <c r="AT6722"/>
      <c r="AU6722"/>
      <c r="AW6722"/>
      <c r="AX6722"/>
      <c r="AY6722"/>
      <c r="BA6722"/>
      <c r="BB6722"/>
      <c r="BC6722"/>
      <c r="BE6722"/>
      <c r="BF6722"/>
      <c r="BG6722"/>
      <c r="BI6722"/>
      <c r="BJ6722"/>
      <c r="BK6722"/>
      <c r="BM6722"/>
      <c r="BN6722"/>
      <c r="BO6722"/>
    </row>
    <row r="6723" spans="1:67">
      <c r="A6723"/>
      <c r="B6723"/>
      <c r="C6723"/>
      <c r="E6723"/>
      <c r="F6723"/>
      <c r="G6723"/>
      <c r="I6723"/>
      <c r="J6723"/>
      <c r="K6723"/>
      <c r="M6723"/>
      <c r="N6723"/>
      <c r="O6723"/>
      <c r="Q6723"/>
      <c r="R6723"/>
      <c r="S6723"/>
      <c r="U6723"/>
      <c r="V6723"/>
      <c r="W6723"/>
      <c r="Y6723"/>
      <c r="Z6723"/>
      <c r="AA6723"/>
      <c r="AC6723"/>
      <c r="AD6723"/>
      <c r="AE6723"/>
      <c r="AG6723"/>
      <c r="AH6723"/>
      <c r="AI6723"/>
      <c r="AK6723"/>
      <c r="AL6723"/>
      <c r="AM6723"/>
      <c r="AO6723"/>
      <c r="AP6723"/>
      <c r="AQ6723"/>
      <c r="AS6723"/>
      <c r="AT6723"/>
      <c r="AU6723"/>
      <c r="AW6723"/>
      <c r="AX6723"/>
      <c r="AY6723"/>
      <c r="BA6723"/>
      <c r="BB6723"/>
      <c r="BC6723"/>
      <c r="BE6723"/>
      <c r="BF6723"/>
      <c r="BG6723"/>
      <c r="BI6723"/>
      <c r="BJ6723"/>
      <c r="BK6723"/>
      <c r="BM6723"/>
      <c r="BN6723"/>
      <c r="BO6723"/>
    </row>
    <row r="6724" spans="1:67">
      <c r="A6724"/>
      <c r="B6724"/>
      <c r="C6724"/>
      <c r="E6724"/>
      <c r="F6724"/>
      <c r="G6724"/>
      <c r="I6724"/>
      <c r="J6724"/>
      <c r="K6724"/>
      <c r="M6724"/>
      <c r="N6724"/>
      <c r="O6724"/>
      <c r="Q6724"/>
      <c r="R6724"/>
      <c r="S6724"/>
      <c r="U6724"/>
      <c r="V6724"/>
      <c r="W6724"/>
      <c r="Y6724"/>
      <c r="Z6724"/>
      <c r="AA6724"/>
      <c r="AC6724"/>
      <c r="AD6724"/>
      <c r="AE6724"/>
      <c r="AG6724"/>
      <c r="AH6724"/>
      <c r="AI6724"/>
      <c r="AK6724"/>
      <c r="AL6724"/>
      <c r="AM6724"/>
      <c r="AO6724"/>
      <c r="AP6724"/>
      <c r="AQ6724"/>
      <c r="AS6724"/>
      <c r="AT6724"/>
      <c r="AU6724"/>
      <c r="AW6724"/>
      <c r="AX6724"/>
      <c r="AY6724"/>
      <c r="BA6724"/>
      <c r="BB6724"/>
      <c r="BC6724"/>
      <c r="BE6724"/>
      <c r="BF6724"/>
      <c r="BG6724"/>
      <c r="BI6724"/>
      <c r="BJ6724"/>
      <c r="BK6724"/>
      <c r="BM6724"/>
      <c r="BN6724"/>
      <c r="BO6724"/>
    </row>
    <row r="6725" spans="1:67">
      <c r="A6725"/>
      <c r="B6725"/>
      <c r="C6725"/>
      <c r="E6725"/>
      <c r="F6725"/>
      <c r="G6725"/>
      <c r="I6725"/>
      <c r="J6725"/>
      <c r="K6725"/>
      <c r="M6725"/>
      <c r="N6725"/>
      <c r="O6725"/>
      <c r="Q6725"/>
      <c r="R6725"/>
      <c r="S6725"/>
      <c r="U6725"/>
      <c r="V6725"/>
      <c r="W6725"/>
      <c r="Y6725"/>
      <c r="Z6725"/>
      <c r="AA6725"/>
      <c r="AC6725"/>
      <c r="AD6725"/>
      <c r="AE6725"/>
      <c r="AG6725"/>
      <c r="AH6725"/>
      <c r="AI6725"/>
      <c r="AK6725"/>
      <c r="AL6725"/>
      <c r="AM6725"/>
      <c r="AO6725"/>
      <c r="AP6725"/>
      <c r="AQ6725"/>
      <c r="AS6725"/>
      <c r="AT6725"/>
      <c r="AU6725"/>
      <c r="AW6725"/>
      <c r="AX6725"/>
      <c r="AY6725"/>
      <c r="BA6725"/>
      <c r="BB6725"/>
      <c r="BC6725"/>
      <c r="BE6725"/>
      <c r="BF6725"/>
      <c r="BG6725"/>
      <c r="BI6725"/>
      <c r="BJ6725"/>
      <c r="BK6725"/>
      <c r="BM6725"/>
      <c r="BN6725"/>
      <c r="BO6725"/>
    </row>
    <row r="6726" spans="1:67">
      <c r="A6726"/>
      <c r="B6726"/>
      <c r="C6726"/>
      <c r="E6726"/>
      <c r="F6726"/>
      <c r="G6726"/>
      <c r="I6726"/>
      <c r="J6726"/>
      <c r="K6726"/>
      <c r="M6726"/>
      <c r="N6726"/>
      <c r="O6726"/>
      <c r="Q6726"/>
      <c r="R6726"/>
      <c r="S6726"/>
      <c r="U6726"/>
      <c r="V6726"/>
      <c r="W6726"/>
      <c r="Y6726"/>
      <c r="Z6726"/>
      <c r="AA6726"/>
      <c r="AC6726"/>
      <c r="AD6726"/>
      <c r="AE6726"/>
      <c r="AG6726"/>
      <c r="AH6726"/>
      <c r="AI6726"/>
      <c r="AK6726"/>
      <c r="AL6726"/>
      <c r="AM6726"/>
      <c r="AO6726"/>
      <c r="AP6726"/>
      <c r="AQ6726"/>
      <c r="AS6726"/>
      <c r="AT6726"/>
      <c r="AU6726"/>
      <c r="AW6726"/>
      <c r="AX6726"/>
      <c r="AY6726"/>
      <c r="BA6726"/>
      <c r="BB6726"/>
      <c r="BC6726"/>
      <c r="BE6726"/>
      <c r="BF6726"/>
      <c r="BG6726"/>
      <c r="BI6726"/>
      <c r="BJ6726"/>
      <c r="BK6726"/>
      <c r="BM6726"/>
      <c r="BN6726"/>
      <c r="BO6726"/>
    </row>
    <row r="6727" spans="1:67">
      <c r="A6727"/>
      <c r="B6727"/>
      <c r="C6727"/>
      <c r="E6727"/>
      <c r="F6727"/>
      <c r="G6727"/>
      <c r="I6727"/>
      <c r="J6727"/>
      <c r="K6727"/>
      <c r="M6727"/>
      <c r="N6727"/>
      <c r="O6727"/>
      <c r="Q6727"/>
      <c r="R6727"/>
      <c r="S6727"/>
      <c r="U6727"/>
      <c r="V6727"/>
      <c r="W6727"/>
      <c r="Y6727"/>
      <c r="Z6727"/>
      <c r="AA6727"/>
      <c r="AC6727"/>
      <c r="AD6727"/>
      <c r="AE6727"/>
      <c r="AG6727"/>
      <c r="AH6727"/>
      <c r="AI6727"/>
      <c r="AK6727"/>
      <c r="AL6727"/>
      <c r="AM6727"/>
      <c r="AO6727"/>
      <c r="AP6727"/>
      <c r="AQ6727"/>
      <c r="AS6727"/>
      <c r="AT6727"/>
      <c r="AU6727"/>
      <c r="AW6727"/>
      <c r="AX6727"/>
      <c r="AY6727"/>
      <c r="BA6727"/>
      <c r="BB6727"/>
      <c r="BC6727"/>
      <c r="BE6727"/>
      <c r="BF6727"/>
      <c r="BG6727"/>
      <c r="BI6727"/>
      <c r="BJ6727"/>
      <c r="BK6727"/>
      <c r="BM6727"/>
      <c r="BN6727"/>
      <c r="BO6727"/>
    </row>
    <row r="6728" spans="1:67">
      <c r="A6728"/>
      <c r="B6728"/>
      <c r="C6728"/>
      <c r="E6728"/>
      <c r="F6728"/>
      <c r="G6728"/>
      <c r="I6728"/>
      <c r="J6728"/>
      <c r="K6728"/>
      <c r="M6728"/>
      <c r="N6728"/>
      <c r="O6728"/>
      <c r="Q6728"/>
      <c r="R6728"/>
      <c r="S6728"/>
      <c r="U6728"/>
      <c r="V6728"/>
      <c r="W6728"/>
      <c r="Y6728"/>
      <c r="Z6728"/>
      <c r="AA6728"/>
      <c r="AC6728"/>
      <c r="AD6728"/>
      <c r="AE6728"/>
      <c r="AG6728"/>
      <c r="AH6728"/>
      <c r="AI6728"/>
      <c r="AK6728"/>
      <c r="AL6728"/>
      <c r="AM6728"/>
      <c r="AO6728"/>
      <c r="AP6728"/>
      <c r="AQ6728"/>
      <c r="AS6728"/>
      <c r="AT6728"/>
      <c r="AU6728"/>
      <c r="AW6728"/>
      <c r="AX6728"/>
      <c r="AY6728"/>
      <c r="BA6728"/>
      <c r="BB6728"/>
      <c r="BC6728"/>
      <c r="BE6728"/>
      <c r="BF6728"/>
      <c r="BG6728"/>
      <c r="BI6728"/>
      <c r="BJ6728"/>
      <c r="BK6728"/>
      <c r="BM6728"/>
      <c r="BN6728"/>
      <c r="BO6728"/>
    </row>
    <row r="6729" spans="1:67">
      <c r="A6729"/>
      <c r="B6729"/>
      <c r="C6729"/>
      <c r="E6729"/>
      <c r="F6729"/>
      <c r="G6729"/>
      <c r="I6729"/>
      <c r="J6729"/>
      <c r="K6729"/>
      <c r="M6729"/>
      <c r="N6729"/>
      <c r="O6729"/>
      <c r="Q6729"/>
      <c r="R6729"/>
      <c r="S6729"/>
      <c r="U6729"/>
      <c r="V6729"/>
      <c r="W6729"/>
      <c r="Y6729"/>
      <c r="Z6729"/>
      <c r="AA6729"/>
      <c r="AC6729"/>
      <c r="AD6729"/>
      <c r="AE6729"/>
      <c r="AG6729"/>
      <c r="AH6729"/>
      <c r="AI6729"/>
      <c r="AK6729"/>
      <c r="AL6729"/>
      <c r="AM6729"/>
      <c r="AO6729"/>
      <c r="AP6729"/>
      <c r="AQ6729"/>
      <c r="AS6729"/>
      <c r="AT6729"/>
      <c r="AU6729"/>
      <c r="AW6729"/>
      <c r="AX6729"/>
      <c r="AY6729"/>
      <c r="BA6729"/>
      <c r="BB6729"/>
      <c r="BC6729"/>
      <c r="BE6729"/>
      <c r="BF6729"/>
      <c r="BG6729"/>
      <c r="BI6729"/>
      <c r="BJ6729"/>
      <c r="BK6729"/>
      <c r="BM6729"/>
      <c r="BN6729"/>
      <c r="BO6729"/>
    </row>
    <row r="6730" spans="1:67">
      <c r="A6730"/>
      <c r="B6730"/>
      <c r="C6730"/>
      <c r="E6730"/>
      <c r="F6730"/>
      <c r="G6730"/>
      <c r="I6730"/>
      <c r="J6730"/>
      <c r="K6730"/>
      <c r="M6730"/>
      <c r="N6730"/>
      <c r="O6730"/>
      <c r="Q6730"/>
      <c r="R6730"/>
      <c r="S6730"/>
      <c r="U6730"/>
      <c r="V6730"/>
      <c r="W6730"/>
      <c r="Y6730"/>
      <c r="Z6730"/>
      <c r="AA6730"/>
      <c r="AC6730"/>
      <c r="AD6730"/>
      <c r="AE6730"/>
      <c r="AG6730"/>
      <c r="AH6730"/>
      <c r="AI6730"/>
      <c r="AK6730"/>
      <c r="AL6730"/>
      <c r="AM6730"/>
      <c r="AO6730"/>
      <c r="AP6730"/>
      <c r="AQ6730"/>
      <c r="AS6730"/>
      <c r="AT6730"/>
      <c r="AU6730"/>
      <c r="AW6730"/>
      <c r="AX6730"/>
      <c r="AY6730"/>
      <c r="BA6730"/>
      <c r="BB6730"/>
      <c r="BC6730"/>
      <c r="BE6730"/>
      <c r="BF6730"/>
      <c r="BG6730"/>
      <c r="BI6730"/>
      <c r="BJ6730"/>
      <c r="BK6730"/>
      <c r="BM6730"/>
      <c r="BN6730"/>
      <c r="BO6730"/>
    </row>
    <row r="6731" spans="1:67">
      <c r="A6731"/>
      <c r="B6731"/>
      <c r="C6731"/>
      <c r="E6731"/>
      <c r="F6731"/>
      <c r="G6731"/>
      <c r="I6731"/>
      <c r="J6731"/>
      <c r="K6731"/>
      <c r="M6731"/>
      <c r="N6731"/>
      <c r="O6731"/>
      <c r="Q6731"/>
      <c r="R6731"/>
      <c r="S6731"/>
      <c r="U6731"/>
      <c r="V6731"/>
      <c r="W6731"/>
      <c r="Y6731"/>
      <c r="Z6731"/>
      <c r="AA6731"/>
      <c r="AC6731"/>
      <c r="AD6731"/>
      <c r="AE6731"/>
      <c r="AG6731"/>
      <c r="AH6731"/>
      <c r="AI6731"/>
      <c r="AK6731"/>
      <c r="AL6731"/>
      <c r="AM6731"/>
      <c r="AO6731"/>
      <c r="AP6731"/>
      <c r="AQ6731"/>
      <c r="AS6731"/>
      <c r="AT6731"/>
      <c r="AU6731"/>
      <c r="AW6731"/>
      <c r="AX6731"/>
      <c r="AY6731"/>
      <c r="BA6731"/>
      <c r="BB6731"/>
      <c r="BC6731"/>
      <c r="BE6731"/>
      <c r="BF6731"/>
      <c r="BG6731"/>
      <c r="BI6731"/>
      <c r="BJ6731"/>
      <c r="BK6731"/>
      <c r="BM6731"/>
      <c r="BN6731"/>
      <c r="BO6731"/>
    </row>
    <row r="6732" spans="1:67">
      <c r="A6732"/>
      <c r="B6732"/>
      <c r="C6732"/>
      <c r="E6732"/>
      <c r="F6732"/>
      <c r="G6732"/>
      <c r="I6732"/>
      <c r="J6732"/>
      <c r="K6732"/>
      <c r="M6732"/>
      <c r="N6732"/>
      <c r="O6732"/>
      <c r="Q6732"/>
      <c r="R6732"/>
      <c r="S6732"/>
      <c r="U6732"/>
      <c r="V6732"/>
      <c r="W6732"/>
      <c r="Y6732"/>
      <c r="Z6732"/>
      <c r="AA6732"/>
      <c r="AC6732"/>
      <c r="AD6732"/>
      <c r="AE6732"/>
      <c r="AG6732"/>
      <c r="AH6732"/>
      <c r="AI6732"/>
      <c r="AK6732"/>
      <c r="AL6732"/>
      <c r="AM6732"/>
      <c r="AO6732"/>
      <c r="AP6732"/>
      <c r="AQ6732"/>
      <c r="AS6732"/>
      <c r="AT6732"/>
      <c r="AU6732"/>
      <c r="AW6732"/>
      <c r="AX6732"/>
      <c r="AY6732"/>
      <c r="BA6732"/>
      <c r="BB6732"/>
      <c r="BC6732"/>
      <c r="BE6732"/>
      <c r="BF6732"/>
      <c r="BG6732"/>
      <c r="BI6732"/>
      <c r="BJ6732"/>
      <c r="BK6732"/>
      <c r="BM6732"/>
      <c r="BN6732"/>
      <c r="BO6732"/>
    </row>
    <row r="6733" spans="1:67">
      <c r="A6733"/>
      <c r="B6733"/>
      <c r="C6733"/>
      <c r="E6733"/>
      <c r="F6733"/>
      <c r="G6733"/>
      <c r="I6733"/>
      <c r="J6733"/>
      <c r="K6733"/>
      <c r="M6733"/>
      <c r="N6733"/>
      <c r="O6733"/>
      <c r="Q6733"/>
      <c r="R6733"/>
      <c r="S6733"/>
      <c r="U6733"/>
      <c r="V6733"/>
      <c r="W6733"/>
      <c r="Y6733"/>
      <c r="Z6733"/>
      <c r="AA6733"/>
      <c r="AC6733"/>
      <c r="AD6733"/>
      <c r="AE6733"/>
      <c r="AG6733"/>
      <c r="AH6733"/>
      <c r="AI6733"/>
      <c r="AK6733"/>
      <c r="AL6733"/>
      <c r="AM6733"/>
      <c r="AO6733"/>
      <c r="AP6733"/>
      <c r="AQ6733"/>
      <c r="AS6733"/>
      <c r="AT6733"/>
      <c r="AU6733"/>
      <c r="AW6733"/>
      <c r="AX6733"/>
      <c r="AY6733"/>
      <c r="BA6733"/>
      <c r="BB6733"/>
      <c r="BC6733"/>
      <c r="BE6733"/>
      <c r="BF6733"/>
      <c r="BG6733"/>
      <c r="BI6733"/>
      <c r="BJ6733"/>
      <c r="BK6733"/>
      <c r="BM6733"/>
      <c r="BN6733"/>
      <c r="BO6733"/>
    </row>
    <row r="6734" spans="1:67">
      <c r="A6734"/>
      <c r="B6734"/>
      <c r="C6734"/>
      <c r="E6734"/>
      <c r="F6734"/>
      <c r="G6734"/>
      <c r="I6734"/>
      <c r="J6734"/>
      <c r="K6734"/>
      <c r="M6734"/>
      <c r="N6734"/>
      <c r="O6734"/>
      <c r="Q6734"/>
      <c r="R6734"/>
      <c r="S6734"/>
      <c r="U6734"/>
      <c r="V6734"/>
      <c r="W6734"/>
      <c r="Y6734"/>
      <c r="Z6734"/>
      <c r="AA6734"/>
      <c r="AC6734"/>
      <c r="AD6734"/>
      <c r="AE6734"/>
      <c r="AG6734"/>
      <c r="AH6734"/>
      <c r="AI6734"/>
      <c r="AK6734"/>
      <c r="AL6734"/>
      <c r="AM6734"/>
      <c r="AO6734"/>
      <c r="AP6734"/>
      <c r="AQ6734"/>
      <c r="AS6734"/>
      <c r="AT6734"/>
      <c r="AU6734"/>
      <c r="AW6734"/>
      <c r="AX6734"/>
      <c r="AY6734"/>
      <c r="BA6734"/>
      <c r="BB6734"/>
      <c r="BC6734"/>
      <c r="BE6734"/>
      <c r="BF6734"/>
      <c r="BG6734"/>
      <c r="BI6734"/>
      <c r="BJ6734"/>
      <c r="BK6734"/>
      <c r="BM6734"/>
      <c r="BN6734"/>
      <c r="BO6734"/>
    </row>
    <row r="6735" spans="1:67">
      <c r="A6735"/>
      <c r="B6735"/>
      <c r="C6735"/>
      <c r="E6735"/>
      <c r="F6735"/>
      <c r="G6735"/>
      <c r="I6735"/>
      <c r="J6735"/>
      <c r="K6735"/>
      <c r="M6735"/>
      <c r="N6735"/>
      <c r="O6735"/>
      <c r="Q6735"/>
      <c r="R6735"/>
      <c r="S6735"/>
      <c r="U6735"/>
      <c r="V6735"/>
      <c r="W6735"/>
      <c r="Y6735"/>
      <c r="Z6735"/>
      <c r="AA6735"/>
      <c r="AC6735"/>
      <c r="AD6735"/>
      <c r="AE6735"/>
      <c r="AG6735"/>
      <c r="AH6735"/>
      <c r="AI6735"/>
      <c r="AK6735"/>
      <c r="AL6735"/>
      <c r="AM6735"/>
      <c r="AO6735"/>
      <c r="AP6735"/>
      <c r="AQ6735"/>
      <c r="AS6735"/>
      <c r="AT6735"/>
      <c r="AU6735"/>
      <c r="AW6735"/>
      <c r="AX6735"/>
      <c r="AY6735"/>
      <c r="BA6735"/>
      <c r="BB6735"/>
      <c r="BC6735"/>
      <c r="BE6735"/>
      <c r="BF6735"/>
      <c r="BG6735"/>
      <c r="BI6735"/>
      <c r="BJ6735"/>
      <c r="BK6735"/>
      <c r="BM6735"/>
      <c r="BN6735"/>
      <c r="BO6735"/>
    </row>
    <row r="6736" spans="1:67">
      <c r="A6736"/>
      <c r="B6736"/>
      <c r="C6736"/>
      <c r="E6736"/>
      <c r="F6736"/>
      <c r="G6736"/>
      <c r="I6736"/>
      <c r="J6736"/>
      <c r="K6736"/>
      <c r="M6736"/>
      <c r="N6736"/>
      <c r="O6736"/>
      <c r="Q6736"/>
      <c r="R6736"/>
      <c r="S6736"/>
      <c r="U6736"/>
      <c r="V6736"/>
      <c r="W6736"/>
      <c r="Y6736"/>
      <c r="Z6736"/>
      <c r="AA6736"/>
      <c r="AC6736"/>
      <c r="AD6736"/>
      <c r="AE6736"/>
      <c r="AG6736"/>
      <c r="AH6736"/>
      <c r="AI6736"/>
      <c r="AK6736"/>
      <c r="AL6736"/>
      <c r="AM6736"/>
      <c r="AO6736"/>
      <c r="AP6736"/>
      <c r="AQ6736"/>
      <c r="AS6736"/>
      <c r="AT6736"/>
      <c r="AU6736"/>
      <c r="AW6736"/>
      <c r="AX6736"/>
      <c r="AY6736"/>
      <c r="BA6736"/>
      <c r="BB6736"/>
      <c r="BC6736"/>
      <c r="BE6736"/>
      <c r="BF6736"/>
      <c r="BG6736"/>
      <c r="BI6736"/>
      <c r="BJ6736"/>
      <c r="BK6736"/>
      <c r="BM6736"/>
      <c r="BN6736"/>
      <c r="BO6736"/>
    </row>
    <row r="6737" spans="1:67">
      <c r="A6737"/>
      <c r="B6737"/>
      <c r="C6737"/>
      <c r="E6737"/>
      <c r="F6737"/>
      <c r="G6737"/>
      <c r="I6737"/>
      <c r="J6737"/>
      <c r="K6737"/>
      <c r="M6737"/>
      <c r="N6737"/>
      <c r="O6737"/>
      <c r="Q6737"/>
      <c r="R6737"/>
      <c r="S6737"/>
      <c r="U6737"/>
      <c r="V6737"/>
      <c r="W6737"/>
      <c r="Y6737"/>
      <c r="Z6737"/>
      <c r="AA6737"/>
      <c r="AC6737"/>
      <c r="AD6737"/>
      <c r="AE6737"/>
      <c r="AG6737"/>
      <c r="AH6737"/>
      <c r="AI6737"/>
      <c r="AK6737"/>
      <c r="AL6737"/>
      <c r="AM6737"/>
      <c r="AO6737"/>
      <c r="AP6737"/>
      <c r="AQ6737"/>
      <c r="AS6737"/>
      <c r="AT6737"/>
      <c r="AU6737"/>
      <c r="AW6737"/>
      <c r="AX6737"/>
      <c r="AY6737"/>
      <c r="BA6737"/>
      <c r="BB6737"/>
      <c r="BC6737"/>
      <c r="BE6737"/>
      <c r="BF6737"/>
      <c r="BG6737"/>
      <c r="BI6737"/>
      <c r="BJ6737"/>
      <c r="BK6737"/>
      <c r="BM6737"/>
      <c r="BN6737"/>
      <c r="BO6737"/>
    </row>
    <row r="6738" spans="1:67">
      <c r="A6738"/>
      <c r="B6738"/>
      <c r="C6738"/>
      <c r="E6738"/>
      <c r="F6738"/>
      <c r="G6738"/>
      <c r="I6738"/>
      <c r="J6738"/>
      <c r="K6738"/>
      <c r="M6738"/>
      <c r="N6738"/>
      <c r="O6738"/>
      <c r="Q6738"/>
      <c r="R6738"/>
      <c r="S6738"/>
      <c r="U6738"/>
      <c r="V6738"/>
      <c r="W6738"/>
      <c r="Y6738"/>
      <c r="Z6738"/>
      <c r="AA6738"/>
      <c r="AC6738"/>
      <c r="AD6738"/>
      <c r="AE6738"/>
      <c r="AG6738"/>
      <c r="AH6738"/>
      <c r="AI6738"/>
      <c r="AK6738"/>
      <c r="AL6738"/>
      <c r="AM6738"/>
      <c r="AO6738"/>
      <c r="AP6738"/>
      <c r="AQ6738"/>
      <c r="AS6738"/>
      <c r="AT6738"/>
      <c r="AU6738"/>
      <c r="AW6738"/>
      <c r="AX6738"/>
      <c r="AY6738"/>
      <c r="BA6738"/>
      <c r="BB6738"/>
      <c r="BC6738"/>
      <c r="BE6738"/>
      <c r="BF6738"/>
      <c r="BG6738"/>
      <c r="BI6738"/>
      <c r="BJ6738"/>
      <c r="BK6738"/>
      <c r="BM6738"/>
      <c r="BN6738"/>
      <c r="BO6738"/>
    </row>
    <row r="6739" spans="1:67">
      <c r="A6739"/>
      <c r="B6739"/>
      <c r="C6739"/>
      <c r="E6739"/>
      <c r="F6739"/>
      <c r="G6739"/>
      <c r="I6739"/>
      <c r="J6739"/>
      <c r="K6739"/>
      <c r="M6739"/>
      <c r="N6739"/>
      <c r="O6739"/>
      <c r="Q6739"/>
      <c r="R6739"/>
      <c r="S6739"/>
      <c r="U6739"/>
      <c r="V6739"/>
      <c r="W6739"/>
      <c r="Y6739"/>
      <c r="Z6739"/>
      <c r="AA6739"/>
      <c r="AC6739"/>
      <c r="AD6739"/>
      <c r="AE6739"/>
      <c r="AG6739"/>
      <c r="AH6739"/>
      <c r="AI6739"/>
      <c r="AK6739"/>
      <c r="AL6739"/>
      <c r="AM6739"/>
      <c r="AO6739"/>
      <c r="AP6739"/>
      <c r="AQ6739"/>
      <c r="AS6739"/>
      <c r="AT6739"/>
      <c r="AU6739"/>
      <c r="AW6739"/>
      <c r="AX6739"/>
      <c r="AY6739"/>
      <c r="BA6739"/>
      <c r="BB6739"/>
      <c r="BC6739"/>
      <c r="BE6739"/>
      <c r="BF6739"/>
      <c r="BG6739"/>
      <c r="BI6739"/>
      <c r="BJ6739"/>
      <c r="BK6739"/>
      <c r="BM6739"/>
      <c r="BN6739"/>
      <c r="BO6739"/>
    </row>
    <row r="6740" spans="1:67">
      <c r="A6740"/>
      <c r="B6740"/>
      <c r="C6740"/>
      <c r="E6740"/>
      <c r="F6740"/>
      <c r="G6740"/>
      <c r="I6740"/>
      <c r="J6740"/>
      <c r="K6740"/>
      <c r="M6740"/>
      <c r="N6740"/>
      <c r="O6740"/>
      <c r="Q6740"/>
      <c r="R6740"/>
      <c r="S6740"/>
      <c r="U6740"/>
      <c r="V6740"/>
      <c r="W6740"/>
      <c r="Y6740"/>
      <c r="Z6740"/>
      <c r="AA6740"/>
      <c r="AC6740"/>
      <c r="AD6740"/>
      <c r="AE6740"/>
      <c r="AG6740"/>
      <c r="AH6740"/>
      <c r="AI6740"/>
      <c r="AK6740"/>
      <c r="AL6740"/>
      <c r="AM6740"/>
      <c r="AO6740"/>
      <c r="AP6740"/>
      <c r="AQ6740"/>
      <c r="AS6740"/>
      <c r="AT6740"/>
      <c r="AU6740"/>
      <c r="AW6740"/>
      <c r="AX6740"/>
      <c r="AY6740"/>
      <c r="BA6740"/>
      <c r="BB6740"/>
      <c r="BC6740"/>
      <c r="BE6740"/>
      <c r="BF6740"/>
      <c r="BG6740"/>
      <c r="BI6740"/>
      <c r="BJ6740"/>
      <c r="BK6740"/>
      <c r="BM6740"/>
      <c r="BN6740"/>
      <c r="BO6740"/>
    </row>
    <row r="6741" spans="1:67">
      <c r="A6741"/>
      <c r="B6741"/>
      <c r="C6741"/>
      <c r="E6741"/>
      <c r="F6741"/>
      <c r="G6741"/>
      <c r="I6741"/>
      <c r="J6741"/>
      <c r="K6741"/>
      <c r="M6741"/>
      <c r="N6741"/>
      <c r="O6741"/>
      <c r="Q6741"/>
      <c r="R6741"/>
      <c r="S6741"/>
      <c r="U6741"/>
      <c r="V6741"/>
      <c r="W6741"/>
      <c r="Y6741"/>
      <c r="Z6741"/>
      <c r="AA6741"/>
      <c r="AC6741"/>
      <c r="AD6741"/>
      <c r="AE6741"/>
      <c r="AG6741"/>
      <c r="AH6741"/>
      <c r="AI6741"/>
      <c r="AK6741"/>
      <c r="AL6741"/>
      <c r="AM6741"/>
      <c r="AO6741"/>
      <c r="AP6741"/>
      <c r="AQ6741"/>
      <c r="AS6741"/>
      <c r="AT6741"/>
      <c r="AU6741"/>
      <c r="AW6741"/>
      <c r="AX6741"/>
      <c r="AY6741"/>
      <c r="BA6741"/>
      <c r="BB6741"/>
      <c r="BC6741"/>
      <c r="BE6741"/>
      <c r="BF6741"/>
      <c r="BG6741"/>
      <c r="BI6741"/>
      <c r="BJ6741"/>
      <c r="BK6741"/>
      <c r="BM6741"/>
      <c r="BN6741"/>
      <c r="BO6741"/>
    </row>
    <row r="6742" spans="1:67">
      <c r="A6742"/>
      <c r="B6742"/>
      <c r="C6742"/>
      <c r="E6742"/>
      <c r="F6742"/>
      <c r="G6742"/>
      <c r="I6742"/>
      <c r="J6742"/>
      <c r="K6742"/>
      <c r="M6742"/>
      <c r="N6742"/>
      <c r="O6742"/>
      <c r="Q6742"/>
      <c r="R6742"/>
      <c r="S6742"/>
      <c r="U6742"/>
      <c r="V6742"/>
      <c r="W6742"/>
      <c r="Y6742"/>
      <c r="Z6742"/>
      <c r="AA6742"/>
      <c r="AC6742"/>
      <c r="AD6742"/>
      <c r="AE6742"/>
      <c r="AG6742"/>
      <c r="AH6742"/>
      <c r="AI6742"/>
      <c r="AK6742"/>
      <c r="AL6742"/>
      <c r="AM6742"/>
      <c r="AO6742"/>
      <c r="AP6742"/>
      <c r="AQ6742"/>
      <c r="AS6742"/>
      <c r="AT6742"/>
      <c r="AU6742"/>
      <c r="AW6742"/>
      <c r="AX6742"/>
      <c r="AY6742"/>
      <c r="BA6742"/>
      <c r="BB6742"/>
      <c r="BC6742"/>
      <c r="BE6742"/>
      <c r="BF6742"/>
      <c r="BG6742"/>
      <c r="BI6742"/>
      <c r="BJ6742"/>
      <c r="BK6742"/>
      <c r="BM6742"/>
      <c r="BN6742"/>
      <c r="BO6742"/>
    </row>
    <row r="6743" spans="1:67">
      <c r="A6743"/>
      <c r="B6743"/>
      <c r="C6743"/>
      <c r="E6743"/>
      <c r="F6743"/>
      <c r="G6743"/>
      <c r="I6743"/>
      <c r="J6743"/>
      <c r="K6743"/>
      <c r="M6743"/>
      <c r="N6743"/>
      <c r="O6743"/>
      <c r="Q6743"/>
      <c r="R6743"/>
      <c r="S6743"/>
      <c r="U6743"/>
      <c r="V6743"/>
      <c r="W6743"/>
      <c r="Y6743"/>
      <c r="Z6743"/>
      <c r="AA6743"/>
      <c r="AC6743"/>
      <c r="AD6743"/>
      <c r="AE6743"/>
      <c r="AG6743"/>
      <c r="AH6743"/>
      <c r="AI6743"/>
      <c r="AK6743"/>
      <c r="AL6743"/>
      <c r="AM6743"/>
      <c r="AO6743"/>
      <c r="AP6743"/>
      <c r="AQ6743"/>
      <c r="AS6743"/>
      <c r="AT6743"/>
      <c r="AU6743"/>
      <c r="AW6743"/>
      <c r="AX6743"/>
      <c r="AY6743"/>
      <c r="BA6743"/>
      <c r="BB6743"/>
      <c r="BC6743"/>
      <c r="BE6743"/>
      <c r="BF6743"/>
      <c r="BG6743"/>
      <c r="BI6743"/>
      <c r="BJ6743"/>
      <c r="BK6743"/>
      <c r="BM6743"/>
      <c r="BN6743"/>
      <c r="BO6743"/>
    </row>
    <row r="6744" spans="1:67">
      <c r="A6744"/>
      <c r="B6744"/>
      <c r="C6744"/>
      <c r="E6744"/>
      <c r="F6744"/>
      <c r="G6744"/>
      <c r="I6744"/>
      <c r="J6744"/>
      <c r="K6744"/>
      <c r="M6744"/>
      <c r="N6744"/>
      <c r="O6744"/>
      <c r="Q6744"/>
      <c r="R6744"/>
      <c r="S6744"/>
      <c r="U6744"/>
      <c r="V6744"/>
      <c r="W6744"/>
      <c r="Y6744"/>
      <c r="Z6744"/>
      <c r="AA6744"/>
      <c r="AC6744"/>
      <c r="AD6744"/>
      <c r="AE6744"/>
      <c r="AG6744"/>
      <c r="AH6744"/>
      <c r="AI6744"/>
      <c r="AK6744"/>
      <c r="AL6744"/>
      <c r="AM6744"/>
      <c r="AO6744"/>
      <c r="AP6744"/>
      <c r="AQ6744"/>
      <c r="AS6744"/>
      <c r="AT6744"/>
      <c r="AU6744"/>
      <c r="AW6744"/>
      <c r="AX6744"/>
      <c r="AY6744"/>
      <c r="BA6744"/>
      <c r="BB6744"/>
      <c r="BC6744"/>
      <c r="BE6744"/>
      <c r="BF6744"/>
      <c r="BG6744"/>
      <c r="BI6744"/>
      <c r="BJ6744"/>
      <c r="BK6744"/>
      <c r="BM6744"/>
      <c r="BN6744"/>
      <c r="BO6744"/>
    </row>
    <row r="6745" spans="1:67">
      <c r="A6745"/>
      <c r="B6745"/>
      <c r="C6745"/>
      <c r="E6745"/>
      <c r="F6745"/>
      <c r="G6745"/>
      <c r="I6745"/>
      <c r="J6745"/>
      <c r="K6745"/>
      <c r="M6745"/>
      <c r="N6745"/>
      <c r="O6745"/>
      <c r="Q6745"/>
      <c r="R6745"/>
      <c r="S6745"/>
      <c r="U6745"/>
      <c r="V6745"/>
      <c r="W6745"/>
      <c r="Y6745"/>
      <c r="Z6745"/>
      <c r="AA6745"/>
      <c r="AC6745"/>
      <c r="AD6745"/>
      <c r="AE6745"/>
      <c r="AG6745"/>
      <c r="AH6745"/>
      <c r="AI6745"/>
      <c r="AK6745"/>
      <c r="AL6745"/>
      <c r="AM6745"/>
      <c r="AO6745"/>
      <c r="AP6745"/>
      <c r="AQ6745"/>
      <c r="AS6745"/>
      <c r="AT6745"/>
      <c r="AU6745"/>
      <c r="AW6745"/>
      <c r="AX6745"/>
      <c r="AY6745"/>
      <c r="BA6745"/>
      <c r="BB6745"/>
      <c r="BC6745"/>
      <c r="BE6745"/>
      <c r="BF6745"/>
      <c r="BG6745"/>
      <c r="BI6745"/>
      <c r="BJ6745"/>
      <c r="BK6745"/>
      <c r="BM6745"/>
      <c r="BN6745"/>
      <c r="BO6745"/>
    </row>
    <row r="6746" spans="1:67">
      <c r="A6746"/>
      <c r="B6746"/>
      <c r="C6746"/>
      <c r="E6746"/>
      <c r="F6746"/>
      <c r="G6746"/>
      <c r="I6746"/>
      <c r="J6746"/>
      <c r="K6746"/>
      <c r="M6746"/>
      <c r="N6746"/>
      <c r="O6746"/>
      <c r="Q6746"/>
      <c r="R6746"/>
      <c r="S6746"/>
      <c r="U6746"/>
      <c r="V6746"/>
      <c r="W6746"/>
      <c r="Y6746"/>
      <c r="Z6746"/>
      <c r="AA6746"/>
      <c r="AC6746"/>
      <c r="AD6746"/>
      <c r="AE6746"/>
      <c r="AG6746"/>
      <c r="AH6746"/>
      <c r="AI6746"/>
      <c r="AK6746"/>
      <c r="AL6746"/>
      <c r="AM6746"/>
      <c r="AO6746"/>
      <c r="AP6746"/>
      <c r="AQ6746"/>
      <c r="AS6746"/>
      <c r="AT6746"/>
      <c r="AU6746"/>
      <c r="AW6746"/>
      <c r="AX6746"/>
      <c r="AY6746"/>
      <c r="BA6746"/>
      <c r="BB6746"/>
      <c r="BC6746"/>
      <c r="BE6746"/>
      <c r="BF6746"/>
      <c r="BG6746"/>
      <c r="BI6746"/>
      <c r="BJ6746"/>
      <c r="BK6746"/>
      <c r="BM6746"/>
      <c r="BN6746"/>
      <c r="BO6746"/>
    </row>
    <row r="6747" spans="1:67">
      <c r="A6747"/>
      <c r="B6747"/>
      <c r="C6747"/>
      <c r="E6747"/>
      <c r="F6747"/>
      <c r="G6747"/>
      <c r="I6747"/>
      <c r="J6747"/>
      <c r="K6747"/>
      <c r="M6747"/>
      <c r="N6747"/>
      <c r="O6747"/>
      <c r="Q6747"/>
      <c r="R6747"/>
      <c r="S6747"/>
      <c r="U6747"/>
      <c r="V6747"/>
      <c r="W6747"/>
      <c r="Y6747"/>
      <c r="Z6747"/>
      <c r="AA6747"/>
      <c r="AC6747"/>
      <c r="AD6747"/>
      <c r="AE6747"/>
      <c r="AG6747"/>
      <c r="AH6747"/>
      <c r="AI6747"/>
      <c r="AK6747"/>
      <c r="AL6747"/>
      <c r="AM6747"/>
      <c r="AO6747"/>
      <c r="AP6747"/>
      <c r="AQ6747"/>
      <c r="AS6747"/>
      <c r="AT6747"/>
      <c r="AU6747"/>
      <c r="AW6747"/>
      <c r="AX6747"/>
      <c r="AY6747"/>
      <c r="BA6747"/>
      <c r="BB6747"/>
      <c r="BC6747"/>
      <c r="BE6747"/>
      <c r="BF6747"/>
      <c r="BG6747"/>
      <c r="BI6747"/>
      <c r="BJ6747"/>
      <c r="BK6747"/>
      <c r="BM6747"/>
      <c r="BN6747"/>
      <c r="BO6747"/>
    </row>
    <row r="6748" spans="1:67">
      <c r="A6748"/>
      <c r="B6748"/>
      <c r="C6748"/>
      <c r="E6748"/>
      <c r="F6748"/>
      <c r="G6748"/>
      <c r="I6748"/>
      <c r="J6748"/>
      <c r="K6748"/>
      <c r="M6748"/>
      <c r="N6748"/>
      <c r="O6748"/>
      <c r="Q6748"/>
      <c r="R6748"/>
      <c r="S6748"/>
      <c r="U6748"/>
      <c r="V6748"/>
      <c r="W6748"/>
      <c r="Y6748"/>
      <c r="Z6748"/>
      <c r="AA6748"/>
      <c r="AC6748"/>
      <c r="AD6748"/>
      <c r="AE6748"/>
      <c r="AG6748"/>
      <c r="AH6748"/>
      <c r="AI6748"/>
      <c r="AK6748"/>
      <c r="AL6748"/>
      <c r="AM6748"/>
      <c r="AO6748"/>
      <c r="AP6748"/>
      <c r="AQ6748"/>
      <c r="AS6748"/>
      <c r="AT6748"/>
      <c r="AU6748"/>
      <c r="AW6748"/>
      <c r="AX6748"/>
      <c r="AY6748"/>
      <c r="BA6748"/>
      <c r="BB6748"/>
      <c r="BC6748"/>
      <c r="BE6748"/>
      <c r="BF6748"/>
      <c r="BG6748"/>
      <c r="BI6748"/>
      <c r="BJ6748"/>
      <c r="BK6748"/>
      <c r="BM6748"/>
      <c r="BN6748"/>
      <c r="BO6748"/>
    </row>
    <row r="6749" spans="1:67">
      <c r="A6749"/>
      <c r="B6749"/>
      <c r="C6749"/>
      <c r="E6749"/>
      <c r="F6749"/>
      <c r="G6749"/>
      <c r="I6749"/>
      <c r="J6749"/>
      <c r="K6749"/>
      <c r="M6749"/>
      <c r="N6749"/>
      <c r="O6749"/>
      <c r="Q6749"/>
      <c r="R6749"/>
      <c r="S6749"/>
      <c r="U6749"/>
      <c r="V6749"/>
      <c r="W6749"/>
      <c r="Y6749"/>
      <c r="Z6749"/>
      <c r="AA6749"/>
      <c r="AC6749"/>
      <c r="AD6749"/>
      <c r="AE6749"/>
      <c r="AG6749"/>
      <c r="AH6749"/>
      <c r="AI6749"/>
      <c r="AK6749"/>
      <c r="AL6749"/>
      <c r="AM6749"/>
      <c r="AO6749"/>
      <c r="AP6749"/>
      <c r="AQ6749"/>
      <c r="AS6749"/>
      <c r="AT6749"/>
      <c r="AU6749"/>
      <c r="AW6749"/>
      <c r="AX6749"/>
      <c r="AY6749"/>
      <c r="BA6749"/>
      <c r="BB6749"/>
      <c r="BC6749"/>
      <c r="BE6749"/>
      <c r="BF6749"/>
      <c r="BG6749"/>
      <c r="BI6749"/>
      <c r="BJ6749"/>
      <c r="BK6749"/>
      <c r="BM6749"/>
      <c r="BN6749"/>
      <c r="BO6749"/>
    </row>
    <row r="6750" spans="1:67">
      <c r="A6750"/>
      <c r="B6750"/>
      <c r="C6750"/>
      <c r="E6750"/>
      <c r="F6750"/>
      <c r="G6750"/>
      <c r="I6750"/>
      <c r="J6750"/>
      <c r="K6750"/>
      <c r="M6750"/>
      <c r="N6750"/>
      <c r="O6750"/>
      <c r="Q6750"/>
      <c r="R6750"/>
      <c r="S6750"/>
      <c r="U6750"/>
      <c r="V6750"/>
      <c r="W6750"/>
      <c r="Y6750"/>
      <c r="Z6750"/>
      <c r="AA6750"/>
      <c r="AC6750"/>
      <c r="AD6750"/>
      <c r="AE6750"/>
      <c r="AG6750"/>
      <c r="AH6750"/>
      <c r="AI6750"/>
      <c r="AK6750"/>
      <c r="AL6750"/>
      <c r="AM6750"/>
      <c r="AO6750"/>
      <c r="AP6750"/>
      <c r="AQ6750"/>
      <c r="AS6750"/>
      <c r="AT6750"/>
      <c r="AU6750"/>
      <c r="AW6750"/>
      <c r="AX6750"/>
      <c r="AY6750"/>
      <c r="BA6750"/>
      <c r="BB6750"/>
      <c r="BC6750"/>
      <c r="BE6750"/>
      <c r="BF6750"/>
      <c r="BG6750"/>
      <c r="BI6750"/>
      <c r="BJ6750"/>
      <c r="BK6750"/>
      <c r="BM6750"/>
      <c r="BN6750"/>
      <c r="BO6750"/>
    </row>
    <row r="6751" spans="1:67">
      <c r="A6751"/>
      <c r="B6751"/>
      <c r="C6751"/>
      <c r="E6751"/>
      <c r="F6751"/>
      <c r="G6751"/>
      <c r="I6751"/>
      <c r="J6751"/>
      <c r="K6751"/>
      <c r="M6751"/>
      <c r="N6751"/>
      <c r="O6751"/>
      <c r="Q6751"/>
      <c r="R6751"/>
      <c r="S6751"/>
      <c r="U6751"/>
      <c r="V6751"/>
      <c r="W6751"/>
      <c r="Y6751"/>
      <c r="Z6751"/>
      <c r="AA6751"/>
      <c r="AC6751"/>
      <c r="AD6751"/>
      <c r="AE6751"/>
      <c r="AG6751"/>
      <c r="AH6751"/>
      <c r="AI6751"/>
      <c r="AK6751"/>
      <c r="AL6751"/>
      <c r="AM6751"/>
      <c r="AO6751"/>
      <c r="AP6751"/>
      <c r="AQ6751"/>
      <c r="AS6751"/>
      <c r="AT6751"/>
      <c r="AU6751"/>
      <c r="AW6751"/>
      <c r="AX6751"/>
      <c r="AY6751"/>
      <c r="BA6751"/>
      <c r="BB6751"/>
      <c r="BC6751"/>
      <c r="BE6751"/>
      <c r="BF6751"/>
      <c r="BG6751"/>
      <c r="BI6751"/>
      <c r="BJ6751"/>
      <c r="BK6751"/>
      <c r="BM6751"/>
      <c r="BN6751"/>
      <c r="BO6751"/>
    </row>
    <row r="6752" spans="1:67">
      <c r="A6752"/>
      <c r="B6752"/>
      <c r="C6752"/>
      <c r="E6752"/>
      <c r="F6752"/>
      <c r="G6752"/>
      <c r="I6752"/>
      <c r="J6752"/>
      <c r="K6752"/>
      <c r="M6752"/>
      <c r="N6752"/>
      <c r="O6752"/>
      <c r="Q6752"/>
      <c r="R6752"/>
      <c r="S6752"/>
      <c r="U6752"/>
      <c r="V6752"/>
      <c r="W6752"/>
      <c r="Y6752"/>
      <c r="Z6752"/>
      <c r="AA6752"/>
      <c r="AC6752"/>
      <c r="AD6752"/>
      <c r="AE6752"/>
      <c r="AG6752"/>
      <c r="AH6752"/>
      <c r="AI6752"/>
      <c r="AK6752"/>
      <c r="AL6752"/>
      <c r="AM6752"/>
      <c r="AO6752"/>
      <c r="AP6752"/>
      <c r="AQ6752"/>
      <c r="AS6752"/>
      <c r="AT6752"/>
      <c r="AU6752"/>
      <c r="AW6752"/>
      <c r="AX6752"/>
      <c r="AY6752"/>
      <c r="BA6752"/>
      <c r="BB6752"/>
      <c r="BC6752"/>
      <c r="BE6752"/>
      <c r="BF6752"/>
      <c r="BG6752"/>
      <c r="BI6752"/>
      <c r="BJ6752"/>
      <c r="BK6752"/>
      <c r="BM6752"/>
      <c r="BN6752"/>
      <c r="BO6752"/>
    </row>
    <row r="6753" spans="1:67">
      <c r="A6753"/>
      <c r="B6753"/>
      <c r="C6753"/>
      <c r="E6753"/>
      <c r="F6753"/>
      <c r="G6753"/>
      <c r="I6753"/>
      <c r="J6753"/>
      <c r="K6753"/>
      <c r="M6753"/>
      <c r="N6753"/>
      <c r="O6753"/>
      <c r="Q6753"/>
      <c r="R6753"/>
      <c r="S6753"/>
      <c r="U6753"/>
      <c r="V6753"/>
      <c r="W6753"/>
      <c r="Y6753"/>
      <c r="Z6753"/>
      <c r="AA6753"/>
      <c r="AC6753"/>
      <c r="AD6753"/>
      <c r="AE6753"/>
      <c r="AG6753"/>
      <c r="AH6753"/>
      <c r="AI6753"/>
      <c r="AK6753"/>
      <c r="AL6753"/>
      <c r="AM6753"/>
      <c r="AO6753"/>
      <c r="AP6753"/>
      <c r="AQ6753"/>
      <c r="AS6753"/>
      <c r="AT6753"/>
      <c r="AU6753"/>
      <c r="AW6753"/>
      <c r="AX6753"/>
      <c r="AY6753"/>
      <c r="BA6753"/>
      <c r="BB6753"/>
      <c r="BC6753"/>
      <c r="BE6753"/>
      <c r="BF6753"/>
      <c r="BG6753"/>
      <c r="BI6753"/>
      <c r="BJ6753"/>
      <c r="BK6753"/>
      <c r="BM6753"/>
      <c r="BN6753"/>
      <c r="BO6753"/>
    </row>
    <row r="6754" spans="1:67">
      <c r="A6754"/>
      <c r="B6754"/>
      <c r="C6754"/>
      <c r="E6754"/>
      <c r="F6754"/>
      <c r="G6754"/>
      <c r="I6754"/>
      <c r="J6754"/>
      <c r="K6754"/>
      <c r="M6754"/>
      <c r="N6754"/>
      <c r="O6754"/>
      <c r="Q6754"/>
      <c r="R6754"/>
      <c r="S6754"/>
      <c r="U6754"/>
      <c r="V6754"/>
      <c r="W6754"/>
      <c r="Y6754"/>
      <c r="Z6754"/>
      <c r="AA6754"/>
      <c r="AC6754"/>
      <c r="AD6754"/>
      <c r="AE6754"/>
      <c r="AG6754"/>
      <c r="AH6754"/>
      <c r="AI6754"/>
      <c r="AK6754"/>
      <c r="AL6754"/>
      <c r="AM6754"/>
      <c r="AO6754"/>
      <c r="AP6754"/>
      <c r="AQ6754"/>
      <c r="AS6754"/>
      <c r="AT6754"/>
      <c r="AU6754"/>
      <c r="AW6754"/>
      <c r="AX6754"/>
      <c r="AY6754"/>
      <c r="BA6754"/>
      <c r="BB6754"/>
      <c r="BC6754"/>
      <c r="BE6754"/>
      <c r="BF6754"/>
      <c r="BG6754"/>
      <c r="BI6754"/>
      <c r="BJ6754"/>
      <c r="BK6754"/>
      <c r="BM6754"/>
      <c r="BN6754"/>
      <c r="BO6754"/>
    </row>
    <row r="6755" spans="1:67">
      <c r="A6755"/>
      <c r="B6755"/>
      <c r="C6755"/>
      <c r="E6755"/>
      <c r="F6755"/>
      <c r="G6755"/>
      <c r="I6755"/>
      <c r="J6755"/>
      <c r="K6755"/>
      <c r="M6755"/>
      <c r="N6755"/>
      <c r="O6755"/>
      <c r="Q6755"/>
      <c r="R6755"/>
      <c r="S6755"/>
      <c r="U6755"/>
      <c r="V6755"/>
      <c r="W6755"/>
      <c r="Y6755"/>
      <c r="Z6755"/>
      <c r="AA6755"/>
      <c r="AC6755"/>
      <c r="AD6755"/>
      <c r="AE6755"/>
      <c r="AG6755"/>
      <c r="AH6755"/>
      <c r="AI6755"/>
      <c r="AK6755"/>
      <c r="AL6755"/>
      <c r="AM6755"/>
      <c r="AO6755"/>
      <c r="AP6755"/>
      <c r="AQ6755"/>
      <c r="AS6755"/>
      <c r="AT6755"/>
      <c r="AU6755"/>
      <c r="AW6755"/>
      <c r="AX6755"/>
      <c r="AY6755"/>
      <c r="BA6755"/>
      <c r="BB6755"/>
      <c r="BC6755"/>
      <c r="BE6755"/>
      <c r="BF6755"/>
      <c r="BG6755"/>
      <c r="BI6755"/>
      <c r="BJ6755"/>
      <c r="BK6755"/>
      <c r="BM6755"/>
      <c r="BN6755"/>
      <c r="BO6755"/>
    </row>
    <row r="6756" spans="1:67">
      <c r="A6756"/>
      <c r="B6756"/>
      <c r="C6756"/>
      <c r="E6756"/>
      <c r="F6756"/>
      <c r="G6756"/>
      <c r="I6756"/>
      <c r="J6756"/>
      <c r="K6756"/>
      <c r="M6756"/>
      <c r="N6756"/>
      <c r="O6756"/>
      <c r="Q6756"/>
      <c r="R6756"/>
      <c r="S6756"/>
      <c r="U6756"/>
      <c r="V6756"/>
      <c r="W6756"/>
      <c r="Y6756"/>
      <c r="Z6756"/>
      <c r="AA6756"/>
      <c r="AC6756"/>
      <c r="AD6756"/>
      <c r="AE6756"/>
      <c r="AG6756"/>
      <c r="AH6756"/>
      <c r="AI6756"/>
      <c r="AK6756"/>
      <c r="AL6756"/>
      <c r="AM6756"/>
      <c r="AO6756"/>
      <c r="AP6756"/>
      <c r="AQ6756"/>
      <c r="AS6756"/>
      <c r="AT6756"/>
      <c r="AU6756"/>
      <c r="AW6756"/>
      <c r="AX6756"/>
      <c r="AY6756"/>
      <c r="BA6756"/>
      <c r="BB6756"/>
      <c r="BC6756"/>
      <c r="BE6756"/>
      <c r="BF6756"/>
      <c r="BG6756"/>
      <c r="BI6756"/>
      <c r="BJ6756"/>
      <c r="BK6756"/>
      <c r="BM6756"/>
      <c r="BN6756"/>
      <c r="BO6756"/>
    </row>
    <row r="6757" spans="1:67">
      <c r="A6757"/>
      <c r="B6757"/>
      <c r="C6757"/>
      <c r="E6757"/>
      <c r="F6757"/>
      <c r="G6757"/>
      <c r="I6757"/>
      <c r="J6757"/>
      <c r="K6757"/>
      <c r="M6757"/>
      <c r="N6757"/>
      <c r="O6757"/>
      <c r="Q6757"/>
      <c r="R6757"/>
      <c r="S6757"/>
      <c r="U6757"/>
      <c r="V6757"/>
      <c r="W6757"/>
      <c r="Y6757"/>
      <c r="Z6757"/>
      <c r="AA6757"/>
      <c r="AC6757"/>
      <c r="AD6757"/>
      <c r="AE6757"/>
      <c r="AG6757"/>
      <c r="AH6757"/>
      <c r="AI6757"/>
      <c r="AK6757"/>
      <c r="AL6757"/>
      <c r="AM6757"/>
      <c r="AO6757"/>
      <c r="AP6757"/>
      <c r="AQ6757"/>
      <c r="AS6757"/>
      <c r="AT6757"/>
      <c r="AU6757"/>
      <c r="AW6757"/>
      <c r="AX6757"/>
      <c r="AY6757"/>
      <c r="BA6757"/>
      <c r="BB6757"/>
      <c r="BC6757"/>
      <c r="BE6757"/>
      <c r="BF6757"/>
      <c r="BG6757"/>
      <c r="BI6757"/>
      <c r="BJ6757"/>
      <c r="BK6757"/>
      <c r="BM6757"/>
      <c r="BN6757"/>
      <c r="BO6757"/>
    </row>
    <row r="6758" spans="1:67">
      <c r="A6758"/>
      <c r="B6758"/>
      <c r="C6758"/>
      <c r="E6758"/>
      <c r="F6758"/>
      <c r="G6758"/>
      <c r="I6758"/>
      <c r="J6758"/>
      <c r="K6758"/>
      <c r="M6758"/>
      <c r="N6758"/>
      <c r="O6758"/>
      <c r="Q6758"/>
      <c r="R6758"/>
      <c r="S6758"/>
      <c r="U6758"/>
      <c r="V6758"/>
      <c r="W6758"/>
      <c r="Y6758"/>
      <c r="Z6758"/>
      <c r="AA6758"/>
      <c r="AC6758"/>
      <c r="AD6758"/>
      <c r="AE6758"/>
      <c r="AG6758"/>
      <c r="AH6758"/>
      <c r="AI6758"/>
      <c r="AK6758"/>
      <c r="AL6758"/>
      <c r="AM6758"/>
      <c r="AO6758"/>
      <c r="AP6758"/>
      <c r="AQ6758"/>
      <c r="AS6758"/>
      <c r="AT6758"/>
      <c r="AU6758"/>
      <c r="AW6758"/>
      <c r="AX6758"/>
      <c r="AY6758"/>
      <c r="BA6758"/>
      <c r="BB6758"/>
      <c r="BC6758"/>
      <c r="BE6758"/>
      <c r="BF6758"/>
      <c r="BG6758"/>
      <c r="BI6758"/>
      <c r="BJ6758"/>
      <c r="BK6758"/>
      <c r="BM6758"/>
      <c r="BN6758"/>
      <c r="BO6758"/>
    </row>
    <row r="6759" spans="1:67">
      <c r="A6759"/>
      <c r="B6759"/>
      <c r="C6759"/>
      <c r="E6759"/>
      <c r="F6759"/>
      <c r="G6759"/>
      <c r="I6759"/>
      <c r="J6759"/>
      <c r="K6759"/>
      <c r="M6759"/>
      <c r="N6759"/>
      <c r="O6759"/>
      <c r="Q6759"/>
      <c r="R6759"/>
      <c r="S6759"/>
      <c r="U6759"/>
      <c r="V6759"/>
      <c r="W6759"/>
      <c r="Y6759"/>
      <c r="Z6759"/>
      <c r="AA6759"/>
      <c r="AC6759"/>
      <c r="AD6759"/>
      <c r="AE6759"/>
      <c r="AG6759"/>
      <c r="AH6759"/>
      <c r="AI6759"/>
      <c r="AK6759"/>
      <c r="AL6759"/>
      <c r="AM6759"/>
      <c r="AO6759"/>
      <c r="AP6759"/>
      <c r="AQ6759"/>
      <c r="AS6759"/>
      <c r="AT6759"/>
      <c r="AU6759"/>
      <c r="AW6759"/>
      <c r="AX6759"/>
      <c r="AY6759"/>
      <c r="BA6759"/>
      <c r="BB6759"/>
      <c r="BC6759"/>
      <c r="BE6759"/>
      <c r="BF6759"/>
      <c r="BG6759"/>
      <c r="BI6759"/>
      <c r="BJ6759"/>
      <c r="BK6759"/>
      <c r="BM6759"/>
      <c r="BN6759"/>
      <c r="BO6759"/>
    </row>
    <row r="6760" spans="1:67">
      <c r="A6760"/>
      <c r="B6760"/>
      <c r="C6760"/>
      <c r="E6760"/>
      <c r="F6760"/>
      <c r="G6760"/>
      <c r="I6760"/>
      <c r="J6760"/>
      <c r="K6760"/>
      <c r="M6760"/>
      <c r="N6760"/>
      <c r="O6760"/>
      <c r="Q6760"/>
      <c r="R6760"/>
      <c r="S6760"/>
      <c r="U6760"/>
      <c r="V6760"/>
      <c r="W6760"/>
      <c r="Y6760"/>
      <c r="Z6760"/>
      <c r="AA6760"/>
      <c r="AC6760"/>
      <c r="AD6760"/>
      <c r="AE6760"/>
      <c r="AG6760"/>
      <c r="AH6760"/>
      <c r="AI6760"/>
      <c r="AK6760"/>
      <c r="AL6760"/>
      <c r="AM6760"/>
      <c r="AO6760"/>
      <c r="AP6760"/>
      <c r="AQ6760"/>
      <c r="AS6760"/>
      <c r="AT6760"/>
      <c r="AU6760"/>
      <c r="AW6760"/>
      <c r="AX6760"/>
      <c r="AY6760"/>
      <c r="BA6760"/>
      <c r="BB6760"/>
      <c r="BC6760"/>
      <c r="BE6760"/>
      <c r="BF6760"/>
      <c r="BG6760"/>
      <c r="BI6760"/>
      <c r="BJ6760"/>
      <c r="BK6760"/>
      <c r="BM6760"/>
      <c r="BN6760"/>
      <c r="BO6760"/>
    </row>
    <row r="6761" spans="1:67">
      <c r="A6761"/>
      <c r="B6761"/>
      <c r="C6761"/>
      <c r="E6761"/>
      <c r="F6761"/>
      <c r="G6761"/>
      <c r="I6761"/>
      <c r="J6761"/>
      <c r="K6761"/>
      <c r="M6761"/>
      <c r="N6761"/>
      <c r="O6761"/>
      <c r="Q6761"/>
      <c r="R6761"/>
      <c r="S6761"/>
      <c r="U6761"/>
      <c r="V6761"/>
      <c r="W6761"/>
      <c r="Y6761"/>
      <c r="Z6761"/>
      <c r="AA6761"/>
      <c r="AC6761"/>
      <c r="AD6761"/>
      <c r="AE6761"/>
      <c r="AG6761"/>
      <c r="AH6761"/>
      <c r="AI6761"/>
      <c r="AK6761"/>
      <c r="AL6761"/>
      <c r="AM6761"/>
      <c r="AO6761"/>
      <c r="AP6761"/>
      <c r="AQ6761"/>
      <c r="AS6761"/>
      <c r="AT6761"/>
      <c r="AU6761"/>
      <c r="AW6761"/>
      <c r="AX6761"/>
      <c r="AY6761"/>
      <c r="BA6761"/>
      <c r="BB6761"/>
      <c r="BC6761"/>
      <c r="BE6761"/>
      <c r="BF6761"/>
      <c r="BG6761"/>
      <c r="BI6761"/>
      <c r="BJ6761"/>
      <c r="BK6761"/>
      <c r="BM6761"/>
      <c r="BN6761"/>
      <c r="BO6761"/>
    </row>
    <row r="6762" spans="1:67">
      <c r="A6762"/>
      <c r="B6762"/>
      <c r="C6762"/>
      <c r="E6762"/>
      <c r="F6762"/>
      <c r="G6762"/>
      <c r="I6762"/>
      <c r="J6762"/>
      <c r="K6762"/>
      <c r="M6762"/>
      <c r="N6762"/>
      <c r="O6762"/>
      <c r="Q6762"/>
      <c r="R6762"/>
      <c r="S6762"/>
      <c r="U6762"/>
      <c r="V6762"/>
      <c r="W6762"/>
      <c r="Y6762"/>
      <c r="Z6762"/>
      <c r="AA6762"/>
      <c r="AC6762"/>
      <c r="AD6762"/>
      <c r="AE6762"/>
      <c r="AG6762"/>
      <c r="AH6762"/>
      <c r="AI6762"/>
      <c r="AK6762"/>
      <c r="AL6762"/>
      <c r="AM6762"/>
      <c r="AO6762"/>
      <c r="AP6762"/>
      <c r="AQ6762"/>
      <c r="AS6762"/>
      <c r="AT6762"/>
      <c r="AU6762"/>
      <c r="AW6762"/>
      <c r="AX6762"/>
      <c r="AY6762"/>
      <c r="BA6762"/>
      <c r="BB6762"/>
      <c r="BC6762"/>
      <c r="BE6762"/>
      <c r="BF6762"/>
      <c r="BG6762"/>
      <c r="BI6762"/>
      <c r="BJ6762"/>
      <c r="BK6762"/>
      <c r="BM6762"/>
      <c r="BN6762"/>
      <c r="BO6762"/>
    </row>
    <row r="6763" spans="1:67">
      <c r="A6763"/>
      <c r="B6763"/>
      <c r="C6763"/>
      <c r="E6763"/>
      <c r="F6763"/>
      <c r="G6763"/>
      <c r="I6763"/>
      <c r="J6763"/>
      <c r="K6763"/>
      <c r="M6763"/>
      <c r="N6763"/>
      <c r="O6763"/>
      <c r="Q6763"/>
      <c r="R6763"/>
      <c r="S6763"/>
      <c r="U6763"/>
      <c r="V6763"/>
      <c r="W6763"/>
      <c r="Y6763"/>
      <c r="Z6763"/>
      <c r="AA6763"/>
      <c r="AC6763"/>
      <c r="AD6763"/>
      <c r="AE6763"/>
      <c r="AG6763"/>
      <c r="AH6763"/>
      <c r="AI6763"/>
      <c r="AK6763"/>
      <c r="AL6763"/>
      <c r="AM6763"/>
      <c r="AO6763"/>
      <c r="AP6763"/>
      <c r="AQ6763"/>
      <c r="AS6763"/>
      <c r="AT6763"/>
      <c r="AU6763"/>
      <c r="AW6763"/>
      <c r="AX6763"/>
      <c r="AY6763"/>
      <c r="BA6763"/>
      <c r="BB6763"/>
      <c r="BC6763"/>
      <c r="BE6763"/>
      <c r="BF6763"/>
      <c r="BG6763"/>
      <c r="BI6763"/>
      <c r="BJ6763"/>
      <c r="BK6763"/>
      <c r="BM6763"/>
      <c r="BN6763"/>
      <c r="BO6763"/>
    </row>
    <row r="6764" spans="1:67">
      <c r="A6764"/>
      <c r="B6764"/>
      <c r="C6764"/>
      <c r="E6764"/>
      <c r="F6764"/>
      <c r="G6764"/>
      <c r="I6764"/>
      <c r="J6764"/>
      <c r="K6764"/>
      <c r="M6764"/>
      <c r="N6764"/>
      <c r="O6764"/>
      <c r="Q6764"/>
      <c r="R6764"/>
      <c r="S6764"/>
      <c r="U6764"/>
      <c r="V6764"/>
      <c r="W6764"/>
      <c r="Y6764"/>
      <c r="Z6764"/>
      <c r="AA6764"/>
      <c r="AC6764"/>
      <c r="AD6764"/>
      <c r="AE6764"/>
      <c r="AG6764"/>
      <c r="AH6764"/>
      <c r="AI6764"/>
      <c r="AK6764"/>
      <c r="AL6764"/>
      <c r="AM6764"/>
      <c r="AO6764"/>
      <c r="AP6764"/>
      <c r="AQ6764"/>
      <c r="AS6764"/>
      <c r="AT6764"/>
      <c r="AU6764"/>
      <c r="AW6764"/>
      <c r="AX6764"/>
      <c r="AY6764"/>
      <c r="BA6764"/>
      <c r="BB6764"/>
      <c r="BC6764"/>
      <c r="BE6764"/>
      <c r="BF6764"/>
      <c r="BG6764"/>
      <c r="BI6764"/>
      <c r="BJ6764"/>
      <c r="BK6764"/>
      <c r="BM6764"/>
      <c r="BN6764"/>
      <c r="BO6764"/>
    </row>
    <row r="6765" spans="1:67">
      <c r="A6765"/>
      <c r="B6765"/>
      <c r="C6765"/>
      <c r="E6765"/>
      <c r="F6765"/>
      <c r="G6765"/>
      <c r="I6765"/>
      <c r="J6765"/>
      <c r="K6765"/>
      <c r="M6765"/>
      <c r="N6765"/>
      <c r="O6765"/>
      <c r="Q6765"/>
      <c r="R6765"/>
      <c r="S6765"/>
      <c r="U6765"/>
      <c r="V6765"/>
      <c r="W6765"/>
      <c r="Y6765"/>
      <c r="Z6765"/>
      <c r="AA6765"/>
      <c r="AC6765"/>
      <c r="AD6765"/>
      <c r="AE6765"/>
      <c r="AG6765"/>
      <c r="AH6765"/>
      <c r="AI6765"/>
      <c r="AK6765"/>
      <c r="AL6765"/>
      <c r="AM6765"/>
      <c r="AO6765"/>
      <c r="AP6765"/>
      <c r="AQ6765"/>
      <c r="AS6765"/>
      <c r="AT6765"/>
      <c r="AU6765"/>
      <c r="AW6765"/>
      <c r="AX6765"/>
      <c r="AY6765"/>
      <c r="BA6765"/>
      <c r="BB6765"/>
      <c r="BC6765"/>
      <c r="BE6765"/>
      <c r="BF6765"/>
      <c r="BG6765"/>
      <c r="BI6765"/>
      <c r="BJ6765"/>
      <c r="BK6765"/>
      <c r="BM6765"/>
      <c r="BN6765"/>
      <c r="BO6765"/>
    </row>
    <row r="6766" spans="1:67">
      <c r="A6766"/>
      <c r="B6766"/>
      <c r="C6766"/>
      <c r="E6766"/>
      <c r="F6766"/>
      <c r="G6766"/>
      <c r="I6766"/>
      <c r="J6766"/>
      <c r="K6766"/>
      <c r="M6766"/>
      <c r="N6766"/>
      <c r="O6766"/>
      <c r="Q6766"/>
      <c r="R6766"/>
      <c r="S6766"/>
      <c r="U6766"/>
      <c r="V6766"/>
      <c r="W6766"/>
      <c r="Y6766"/>
      <c r="Z6766"/>
      <c r="AA6766"/>
      <c r="AC6766"/>
      <c r="AD6766"/>
      <c r="AE6766"/>
      <c r="AG6766"/>
      <c r="AH6766"/>
      <c r="AI6766"/>
      <c r="AK6766"/>
      <c r="AL6766"/>
      <c r="AM6766"/>
      <c r="AO6766"/>
      <c r="AP6766"/>
      <c r="AQ6766"/>
      <c r="AS6766"/>
      <c r="AT6766"/>
      <c r="AU6766"/>
      <c r="AW6766"/>
      <c r="AX6766"/>
      <c r="AY6766"/>
      <c r="BA6766"/>
      <c r="BB6766"/>
      <c r="BC6766"/>
      <c r="BE6766"/>
      <c r="BF6766"/>
      <c r="BG6766"/>
      <c r="BI6766"/>
      <c r="BJ6766"/>
      <c r="BK6766"/>
      <c r="BM6766"/>
      <c r="BN6766"/>
      <c r="BO6766"/>
    </row>
    <row r="6767" spans="1:67">
      <c r="A6767"/>
      <c r="B6767"/>
      <c r="C6767"/>
      <c r="E6767"/>
      <c r="F6767"/>
      <c r="G6767"/>
      <c r="I6767"/>
      <c r="J6767"/>
      <c r="K6767"/>
      <c r="M6767"/>
      <c r="N6767"/>
      <c r="O6767"/>
      <c r="Q6767"/>
      <c r="R6767"/>
      <c r="S6767"/>
      <c r="U6767"/>
      <c r="V6767"/>
      <c r="W6767"/>
      <c r="Y6767"/>
      <c r="Z6767"/>
      <c r="AA6767"/>
      <c r="AC6767"/>
      <c r="AD6767"/>
      <c r="AE6767"/>
      <c r="AG6767"/>
      <c r="AH6767"/>
      <c r="AI6767"/>
      <c r="AK6767"/>
      <c r="AL6767"/>
      <c r="AM6767"/>
      <c r="AO6767"/>
      <c r="AP6767"/>
      <c r="AQ6767"/>
      <c r="AS6767"/>
      <c r="AT6767"/>
      <c r="AU6767"/>
      <c r="AW6767"/>
      <c r="AX6767"/>
      <c r="AY6767"/>
      <c r="BA6767"/>
      <c r="BB6767"/>
      <c r="BC6767"/>
      <c r="BE6767"/>
      <c r="BF6767"/>
      <c r="BG6767"/>
      <c r="BI6767"/>
      <c r="BJ6767"/>
      <c r="BK6767"/>
      <c r="BM6767"/>
      <c r="BN6767"/>
      <c r="BO6767"/>
    </row>
    <row r="6768" spans="1:67">
      <c r="A6768"/>
      <c r="B6768"/>
      <c r="C6768"/>
      <c r="E6768"/>
      <c r="F6768"/>
      <c r="G6768"/>
      <c r="I6768"/>
      <c r="J6768"/>
      <c r="K6768"/>
      <c r="M6768"/>
      <c r="N6768"/>
      <c r="O6768"/>
      <c r="Q6768"/>
      <c r="R6768"/>
      <c r="S6768"/>
      <c r="U6768"/>
      <c r="V6768"/>
      <c r="W6768"/>
      <c r="Y6768"/>
      <c r="Z6768"/>
      <c r="AA6768"/>
      <c r="AC6768"/>
      <c r="AD6768"/>
      <c r="AE6768"/>
      <c r="AG6768"/>
      <c r="AH6768"/>
      <c r="AI6768"/>
      <c r="AK6768"/>
      <c r="AL6768"/>
      <c r="AM6768"/>
      <c r="AO6768"/>
      <c r="AP6768"/>
      <c r="AQ6768"/>
      <c r="AS6768"/>
      <c r="AT6768"/>
      <c r="AU6768"/>
      <c r="AW6768"/>
      <c r="AX6768"/>
      <c r="AY6768"/>
      <c r="BA6768"/>
      <c r="BB6768"/>
      <c r="BC6768"/>
      <c r="BE6768"/>
      <c r="BF6768"/>
      <c r="BG6768"/>
      <c r="BI6768"/>
      <c r="BJ6768"/>
      <c r="BK6768"/>
      <c r="BM6768"/>
      <c r="BN6768"/>
      <c r="BO6768"/>
    </row>
    <row r="6769" spans="1:67">
      <c r="A6769"/>
      <c r="B6769"/>
      <c r="C6769"/>
      <c r="E6769"/>
      <c r="F6769"/>
      <c r="G6769"/>
      <c r="I6769"/>
      <c r="J6769"/>
      <c r="K6769"/>
      <c r="M6769"/>
      <c r="N6769"/>
      <c r="O6769"/>
      <c r="Q6769"/>
      <c r="R6769"/>
      <c r="S6769"/>
      <c r="U6769"/>
      <c r="V6769"/>
      <c r="W6769"/>
      <c r="Y6769"/>
      <c r="Z6769"/>
      <c r="AA6769"/>
      <c r="AC6769"/>
      <c r="AD6769"/>
      <c r="AE6769"/>
      <c r="AG6769"/>
      <c r="AH6769"/>
      <c r="AI6769"/>
      <c r="AK6769"/>
      <c r="AL6769"/>
      <c r="AM6769"/>
      <c r="AO6769"/>
      <c r="AP6769"/>
      <c r="AQ6769"/>
      <c r="AS6769"/>
      <c r="AT6769"/>
      <c r="AU6769"/>
      <c r="AW6769"/>
      <c r="AX6769"/>
      <c r="AY6769"/>
      <c r="BA6769"/>
      <c r="BB6769"/>
      <c r="BC6769"/>
      <c r="BE6769"/>
      <c r="BF6769"/>
      <c r="BG6769"/>
      <c r="BI6769"/>
      <c r="BJ6769"/>
      <c r="BK6769"/>
      <c r="BM6769"/>
      <c r="BN6769"/>
      <c r="BO6769"/>
    </row>
    <row r="6770" spans="1:67">
      <c r="A6770"/>
      <c r="B6770"/>
      <c r="C6770"/>
      <c r="E6770"/>
      <c r="F6770"/>
      <c r="G6770"/>
      <c r="I6770"/>
      <c r="J6770"/>
      <c r="K6770"/>
      <c r="M6770"/>
      <c r="N6770"/>
      <c r="O6770"/>
      <c r="Q6770"/>
      <c r="R6770"/>
      <c r="S6770"/>
      <c r="U6770"/>
      <c r="V6770"/>
      <c r="W6770"/>
      <c r="Y6770"/>
      <c r="Z6770"/>
      <c r="AA6770"/>
      <c r="AC6770"/>
      <c r="AD6770"/>
      <c r="AE6770"/>
      <c r="AG6770"/>
      <c r="AH6770"/>
      <c r="AI6770"/>
      <c r="AK6770"/>
      <c r="AL6770"/>
      <c r="AM6770"/>
      <c r="AO6770"/>
      <c r="AP6770"/>
      <c r="AQ6770"/>
      <c r="AS6770"/>
      <c r="AT6770"/>
      <c r="AU6770"/>
      <c r="AW6770"/>
      <c r="AX6770"/>
      <c r="AY6770"/>
      <c r="BA6770"/>
      <c r="BB6770"/>
      <c r="BC6770"/>
      <c r="BE6770"/>
      <c r="BF6770"/>
      <c r="BG6770"/>
      <c r="BI6770"/>
      <c r="BJ6770"/>
      <c r="BK6770"/>
      <c r="BM6770"/>
      <c r="BN6770"/>
      <c r="BO6770"/>
    </row>
    <row r="6771" spans="1:67">
      <c r="A6771"/>
      <c r="B6771"/>
      <c r="C6771"/>
      <c r="E6771"/>
      <c r="F6771"/>
      <c r="G6771"/>
      <c r="I6771"/>
      <c r="J6771"/>
      <c r="K6771"/>
      <c r="M6771"/>
      <c r="N6771"/>
      <c r="O6771"/>
      <c r="Q6771"/>
      <c r="R6771"/>
      <c r="S6771"/>
      <c r="U6771"/>
      <c r="V6771"/>
      <c r="W6771"/>
      <c r="Y6771"/>
      <c r="Z6771"/>
      <c r="AA6771"/>
      <c r="AC6771"/>
      <c r="AD6771"/>
      <c r="AE6771"/>
      <c r="AG6771"/>
      <c r="AH6771"/>
      <c r="AI6771"/>
      <c r="AK6771"/>
      <c r="AL6771"/>
      <c r="AM6771"/>
      <c r="AO6771"/>
      <c r="AP6771"/>
      <c r="AQ6771"/>
      <c r="AS6771"/>
      <c r="AT6771"/>
      <c r="AU6771"/>
      <c r="AW6771"/>
      <c r="AX6771"/>
      <c r="AY6771"/>
      <c r="BA6771"/>
      <c r="BB6771"/>
      <c r="BC6771"/>
      <c r="BE6771"/>
      <c r="BF6771"/>
      <c r="BG6771"/>
      <c r="BI6771"/>
      <c r="BJ6771"/>
      <c r="BK6771"/>
      <c r="BM6771"/>
      <c r="BN6771"/>
      <c r="BO6771"/>
    </row>
    <row r="6772" spans="1:67">
      <c r="A6772"/>
      <c r="B6772"/>
      <c r="C6772"/>
      <c r="E6772"/>
      <c r="F6772"/>
      <c r="G6772"/>
      <c r="I6772"/>
      <c r="J6772"/>
      <c r="K6772"/>
      <c r="M6772"/>
      <c r="N6772"/>
      <c r="O6772"/>
      <c r="Q6772"/>
      <c r="R6772"/>
      <c r="S6772"/>
      <c r="U6772"/>
      <c r="V6772"/>
      <c r="W6772"/>
      <c r="Y6772"/>
      <c r="Z6772"/>
      <c r="AA6772"/>
      <c r="AC6772"/>
      <c r="AD6772"/>
      <c r="AE6772"/>
      <c r="AG6772"/>
      <c r="AH6772"/>
      <c r="AI6772"/>
      <c r="AK6772"/>
      <c r="AL6772"/>
      <c r="AM6772"/>
      <c r="AO6772"/>
      <c r="AP6772"/>
      <c r="AQ6772"/>
      <c r="AS6772"/>
      <c r="AT6772"/>
      <c r="AU6772"/>
      <c r="AW6772"/>
      <c r="AX6772"/>
      <c r="AY6772"/>
      <c r="BA6772"/>
      <c r="BB6772"/>
      <c r="BC6772"/>
      <c r="BE6772"/>
      <c r="BF6772"/>
      <c r="BG6772"/>
      <c r="BI6772"/>
      <c r="BJ6772"/>
      <c r="BK6772"/>
      <c r="BM6772"/>
      <c r="BN6772"/>
      <c r="BO6772"/>
    </row>
    <row r="6773" spans="1:67">
      <c r="A6773"/>
      <c r="B6773"/>
      <c r="C6773"/>
      <c r="E6773"/>
      <c r="F6773"/>
      <c r="G6773"/>
      <c r="I6773"/>
      <c r="J6773"/>
      <c r="K6773"/>
      <c r="M6773"/>
      <c r="N6773"/>
      <c r="O6773"/>
      <c r="Q6773"/>
      <c r="R6773"/>
      <c r="S6773"/>
      <c r="U6773"/>
      <c r="V6773"/>
      <c r="W6773"/>
      <c r="Y6773"/>
      <c r="Z6773"/>
      <c r="AA6773"/>
      <c r="AC6773"/>
      <c r="AD6773"/>
      <c r="AE6773"/>
      <c r="AG6773"/>
      <c r="AH6773"/>
      <c r="AI6773"/>
      <c r="AK6773"/>
      <c r="AL6773"/>
      <c r="AM6773"/>
      <c r="AO6773"/>
      <c r="AP6773"/>
      <c r="AQ6773"/>
      <c r="AS6773"/>
      <c r="AT6773"/>
      <c r="AU6773"/>
      <c r="AW6773"/>
      <c r="AX6773"/>
      <c r="AY6773"/>
      <c r="BA6773"/>
      <c r="BB6773"/>
      <c r="BC6773"/>
      <c r="BE6773"/>
      <c r="BF6773"/>
      <c r="BG6773"/>
      <c r="BI6773"/>
      <c r="BJ6773"/>
      <c r="BK6773"/>
      <c r="BM6773"/>
      <c r="BN6773"/>
      <c r="BO6773"/>
    </row>
    <row r="6774" spans="1:67">
      <c r="A6774"/>
      <c r="B6774"/>
      <c r="C6774"/>
      <c r="E6774"/>
      <c r="F6774"/>
      <c r="G6774"/>
      <c r="I6774"/>
      <c r="J6774"/>
      <c r="K6774"/>
      <c r="M6774"/>
      <c r="N6774"/>
      <c r="O6774"/>
      <c r="Q6774"/>
      <c r="R6774"/>
      <c r="S6774"/>
      <c r="U6774"/>
      <c r="V6774"/>
      <c r="W6774"/>
      <c r="Y6774"/>
      <c r="Z6774"/>
      <c r="AA6774"/>
      <c r="AC6774"/>
      <c r="AD6774"/>
      <c r="AE6774"/>
      <c r="AG6774"/>
      <c r="AH6774"/>
      <c r="AI6774"/>
      <c r="AK6774"/>
      <c r="AL6774"/>
      <c r="AM6774"/>
      <c r="AO6774"/>
      <c r="AP6774"/>
      <c r="AQ6774"/>
      <c r="AS6774"/>
      <c r="AT6774"/>
      <c r="AU6774"/>
      <c r="AW6774"/>
      <c r="AX6774"/>
      <c r="AY6774"/>
      <c r="BA6774"/>
      <c r="BB6774"/>
      <c r="BC6774"/>
      <c r="BE6774"/>
      <c r="BF6774"/>
      <c r="BG6774"/>
      <c r="BI6774"/>
      <c r="BJ6774"/>
      <c r="BK6774"/>
      <c r="BM6774"/>
      <c r="BN6774"/>
      <c r="BO6774"/>
    </row>
    <row r="6775" spans="1:67">
      <c r="A6775"/>
      <c r="B6775"/>
      <c r="C6775"/>
      <c r="E6775"/>
      <c r="F6775"/>
      <c r="G6775"/>
      <c r="I6775"/>
      <c r="J6775"/>
      <c r="K6775"/>
      <c r="M6775"/>
      <c r="N6775"/>
      <c r="O6775"/>
      <c r="Q6775"/>
      <c r="R6775"/>
      <c r="S6775"/>
      <c r="U6775"/>
      <c r="V6775"/>
      <c r="W6775"/>
      <c r="Y6775"/>
      <c r="Z6775"/>
      <c r="AA6775"/>
      <c r="AC6775"/>
      <c r="AD6775"/>
      <c r="AE6775"/>
      <c r="AG6775"/>
      <c r="AH6775"/>
      <c r="AI6775"/>
      <c r="AK6775"/>
      <c r="AL6775"/>
      <c r="AM6775"/>
      <c r="AO6775"/>
      <c r="AP6775"/>
      <c r="AQ6775"/>
      <c r="AS6775"/>
      <c r="AT6775"/>
      <c r="AU6775"/>
      <c r="AW6775"/>
      <c r="AX6775"/>
      <c r="AY6775"/>
      <c r="BA6775"/>
      <c r="BB6775"/>
      <c r="BC6775"/>
      <c r="BE6775"/>
      <c r="BF6775"/>
      <c r="BG6775"/>
      <c r="BI6775"/>
      <c r="BJ6775"/>
      <c r="BK6775"/>
      <c r="BM6775"/>
      <c r="BN6775"/>
      <c r="BO6775"/>
    </row>
    <row r="6776" spans="1:67">
      <c r="A6776"/>
      <c r="B6776"/>
      <c r="C6776"/>
      <c r="E6776"/>
      <c r="F6776"/>
      <c r="G6776"/>
      <c r="I6776"/>
      <c r="J6776"/>
      <c r="K6776"/>
      <c r="M6776"/>
      <c r="N6776"/>
      <c r="O6776"/>
      <c r="Q6776"/>
      <c r="R6776"/>
      <c r="S6776"/>
      <c r="U6776"/>
      <c r="V6776"/>
      <c r="W6776"/>
      <c r="Y6776"/>
      <c r="Z6776"/>
      <c r="AA6776"/>
      <c r="AC6776"/>
      <c r="AD6776"/>
      <c r="AE6776"/>
      <c r="AG6776"/>
      <c r="AH6776"/>
      <c r="AI6776"/>
      <c r="AK6776"/>
      <c r="AL6776"/>
      <c r="AM6776"/>
      <c r="AO6776"/>
      <c r="AP6776"/>
      <c r="AQ6776"/>
      <c r="AS6776"/>
      <c r="AT6776"/>
      <c r="AU6776"/>
      <c r="AW6776"/>
      <c r="AX6776"/>
      <c r="AY6776"/>
      <c r="BA6776"/>
      <c r="BB6776"/>
      <c r="BC6776"/>
      <c r="BE6776"/>
      <c r="BF6776"/>
      <c r="BG6776"/>
      <c r="BI6776"/>
      <c r="BJ6776"/>
      <c r="BK6776"/>
      <c r="BM6776"/>
      <c r="BN6776"/>
      <c r="BO6776"/>
    </row>
    <row r="6777" spans="1:67">
      <c r="A6777"/>
      <c r="B6777"/>
      <c r="C6777"/>
      <c r="E6777"/>
      <c r="F6777"/>
      <c r="G6777"/>
      <c r="I6777"/>
      <c r="J6777"/>
      <c r="K6777"/>
      <c r="M6777"/>
      <c r="N6777"/>
      <c r="O6777"/>
      <c r="Q6777"/>
      <c r="R6777"/>
      <c r="S6777"/>
      <c r="U6777"/>
      <c r="V6777"/>
      <c r="W6777"/>
      <c r="Y6777"/>
      <c r="Z6777"/>
      <c r="AA6777"/>
      <c r="AC6777"/>
      <c r="AD6777"/>
      <c r="AE6777"/>
      <c r="AG6777"/>
      <c r="AH6777"/>
      <c r="AI6777"/>
      <c r="AK6777"/>
      <c r="AL6777"/>
      <c r="AM6777"/>
      <c r="AO6777"/>
      <c r="AP6777"/>
      <c r="AQ6777"/>
      <c r="AS6777"/>
      <c r="AT6777"/>
      <c r="AU6777"/>
      <c r="AW6777"/>
      <c r="AX6777"/>
      <c r="AY6777"/>
      <c r="BA6777"/>
      <c r="BB6777"/>
      <c r="BC6777"/>
      <c r="BE6777"/>
      <c r="BF6777"/>
      <c r="BG6777"/>
      <c r="BI6777"/>
      <c r="BJ6777"/>
      <c r="BK6777"/>
      <c r="BM6777"/>
      <c r="BN6777"/>
      <c r="BO6777"/>
    </row>
    <row r="6778" spans="1:67">
      <c r="A6778"/>
      <c r="B6778"/>
      <c r="C6778"/>
      <c r="E6778"/>
      <c r="F6778"/>
      <c r="G6778"/>
      <c r="I6778"/>
      <c r="J6778"/>
      <c r="K6778"/>
      <c r="M6778"/>
      <c r="N6778"/>
      <c r="O6778"/>
      <c r="Q6778"/>
      <c r="R6778"/>
      <c r="S6778"/>
      <c r="U6778"/>
      <c r="V6778"/>
      <c r="W6778"/>
      <c r="Y6778"/>
      <c r="Z6778"/>
      <c r="AA6778"/>
      <c r="AC6778"/>
      <c r="AD6778"/>
      <c r="AE6778"/>
      <c r="AG6778"/>
      <c r="AH6778"/>
      <c r="AI6778"/>
      <c r="AK6778"/>
      <c r="AL6778"/>
      <c r="AM6778"/>
      <c r="AO6778"/>
      <c r="AP6778"/>
      <c r="AQ6778"/>
      <c r="AS6778"/>
      <c r="AT6778"/>
      <c r="AU6778"/>
      <c r="AW6778"/>
      <c r="AX6778"/>
      <c r="AY6778"/>
      <c r="BA6778"/>
      <c r="BB6778"/>
      <c r="BC6778"/>
      <c r="BE6778"/>
      <c r="BF6778"/>
      <c r="BG6778"/>
      <c r="BI6778"/>
      <c r="BJ6778"/>
      <c r="BK6778"/>
      <c r="BM6778"/>
      <c r="BN6778"/>
      <c r="BO6778"/>
    </row>
    <row r="6779" spans="1:67">
      <c r="A6779"/>
      <c r="B6779"/>
      <c r="C6779"/>
      <c r="E6779"/>
      <c r="F6779"/>
      <c r="G6779"/>
      <c r="I6779"/>
      <c r="J6779"/>
      <c r="K6779"/>
      <c r="M6779"/>
      <c r="N6779"/>
      <c r="O6779"/>
      <c r="Q6779"/>
      <c r="R6779"/>
      <c r="S6779"/>
      <c r="U6779"/>
      <c r="V6779"/>
      <c r="W6779"/>
      <c r="Y6779"/>
      <c r="Z6779"/>
      <c r="AA6779"/>
      <c r="AC6779"/>
      <c r="AD6779"/>
      <c r="AE6779"/>
      <c r="AG6779"/>
      <c r="AH6779"/>
      <c r="AI6779"/>
      <c r="AK6779"/>
      <c r="AL6779"/>
      <c r="AM6779"/>
      <c r="AO6779"/>
      <c r="AP6779"/>
      <c r="AQ6779"/>
      <c r="AS6779"/>
      <c r="AT6779"/>
      <c r="AU6779"/>
      <c r="AW6779"/>
      <c r="AX6779"/>
      <c r="AY6779"/>
      <c r="BA6779"/>
      <c r="BB6779"/>
      <c r="BC6779"/>
      <c r="BE6779"/>
      <c r="BF6779"/>
      <c r="BG6779"/>
      <c r="BI6779"/>
      <c r="BJ6779"/>
      <c r="BK6779"/>
      <c r="BM6779"/>
      <c r="BN6779"/>
      <c r="BO6779"/>
    </row>
    <row r="6780" spans="1:67">
      <c r="A6780"/>
      <c r="B6780"/>
      <c r="C6780"/>
      <c r="E6780"/>
      <c r="F6780"/>
      <c r="G6780"/>
      <c r="I6780"/>
      <c r="J6780"/>
      <c r="K6780"/>
      <c r="M6780"/>
      <c r="N6780"/>
      <c r="O6780"/>
      <c r="Q6780"/>
      <c r="R6780"/>
      <c r="S6780"/>
      <c r="U6780"/>
      <c r="V6780"/>
      <c r="W6780"/>
      <c r="Y6780"/>
      <c r="Z6780"/>
      <c r="AA6780"/>
      <c r="AC6780"/>
      <c r="AD6780"/>
      <c r="AE6780"/>
      <c r="AG6780"/>
      <c r="AH6780"/>
      <c r="AI6780"/>
      <c r="AK6780"/>
      <c r="AL6780"/>
      <c r="AM6780"/>
      <c r="AO6780"/>
      <c r="AP6780"/>
      <c r="AQ6780"/>
      <c r="AS6780"/>
      <c r="AT6780"/>
      <c r="AU6780"/>
      <c r="AW6780"/>
      <c r="AX6780"/>
      <c r="AY6780"/>
      <c r="BA6780"/>
      <c r="BB6780"/>
      <c r="BC6780"/>
      <c r="BE6780"/>
      <c r="BF6780"/>
      <c r="BG6780"/>
      <c r="BI6780"/>
      <c r="BJ6780"/>
      <c r="BK6780"/>
      <c r="BM6780"/>
      <c r="BN6780"/>
      <c r="BO6780"/>
    </row>
    <row r="6781" spans="1:67">
      <c r="A6781"/>
      <c r="B6781"/>
      <c r="C6781"/>
      <c r="E6781"/>
      <c r="F6781"/>
      <c r="G6781"/>
      <c r="I6781"/>
      <c r="J6781"/>
      <c r="K6781"/>
      <c r="M6781"/>
      <c r="N6781"/>
      <c r="O6781"/>
      <c r="Q6781"/>
      <c r="R6781"/>
      <c r="S6781"/>
      <c r="U6781"/>
      <c r="V6781"/>
      <c r="W6781"/>
      <c r="Y6781"/>
      <c r="Z6781"/>
      <c r="AA6781"/>
      <c r="AC6781"/>
      <c r="AD6781"/>
      <c r="AE6781"/>
      <c r="AG6781"/>
      <c r="AH6781"/>
      <c r="AI6781"/>
      <c r="AK6781"/>
      <c r="AL6781"/>
      <c r="AM6781"/>
      <c r="AO6781"/>
      <c r="AP6781"/>
      <c r="AQ6781"/>
      <c r="AS6781"/>
      <c r="AT6781"/>
      <c r="AU6781"/>
      <c r="AW6781"/>
      <c r="AX6781"/>
      <c r="AY6781"/>
      <c r="BA6781"/>
      <c r="BB6781"/>
      <c r="BC6781"/>
      <c r="BE6781"/>
      <c r="BF6781"/>
      <c r="BG6781"/>
      <c r="BI6781"/>
      <c r="BJ6781"/>
      <c r="BK6781"/>
      <c r="BM6781"/>
      <c r="BN6781"/>
      <c r="BO6781"/>
    </row>
    <row r="6782" spans="1:67">
      <c r="A6782"/>
      <c r="B6782"/>
      <c r="C6782"/>
      <c r="E6782"/>
      <c r="F6782"/>
      <c r="G6782"/>
      <c r="I6782"/>
      <c r="J6782"/>
      <c r="K6782"/>
      <c r="M6782"/>
      <c r="N6782"/>
      <c r="O6782"/>
      <c r="Q6782"/>
      <c r="R6782"/>
      <c r="S6782"/>
      <c r="U6782"/>
      <c r="V6782"/>
      <c r="W6782"/>
      <c r="Y6782"/>
      <c r="Z6782"/>
      <c r="AA6782"/>
      <c r="AC6782"/>
      <c r="AD6782"/>
      <c r="AE6782"/>
      <c r="AG6782"/>
      <c r="AH6782"/>
      <c r="AI6782"/>
      <c r="AK6782"/>
      <c r="AL6782"/>
      <c r="AM6782"/>
      <c r="AO6782"/>
      <c r="AP6782"/>
      <c r="AQ6782"/>
      <c r="AS6782"/>
      <c r="AT6782"/>
      <c r="AU6782"/>
      <c r="AW6782"/>
      <c r="AX6782"/>
      <c r="AY6782"/>
      <c r="BA6782"/>
      <c r="BB6782"/>
      <c r="BC6782"/>
      <c r="BE6782"/>
      <c r="BF6782"/>
      <c r="BG6782"/>
      <c r="BI6782"/>
      <c r="BJ6782"/>
      <c r="BK6782"/>
      <c r="BM6782"/>
      <c r="BN6782"/>
      <c r="BO6782"/>
    </row>
    <row r="6783" spans="1:67">
      <c r="A6783"/>
      <c r="B6783"/>
      <c r="C6783"/>
      <c r="E6783"/>
      <c r="F6783"/>
      <c r="G6783"/>
      <c r="I6783"/>
      <c r="J6783"/>
      <c r="K6783"/>
      <c r="M6783"/>
      <c r="N6783"/>
      <c r="O6783"/>
      <c r="Q6783"/>
      <c r="R6783"/>
      <c r="S6783"/>
      <c r="U6783"/>
      <c r="V6783"/>
      <c r="W6783"/>
      <c r="Y6783"/>
      <c r="Z6783"/>
      <c r="AA6783"/>
      <c r="AC6783"/>
      <c r="AD6783"/>
      <c r="AE6783"/>
      <c r="AG6783"/>
      <c r="AH6783"/>
      <c r="AI6783"/>
      <c r="AK6783"/>
      <c r="AL6783"/>
      <c r="AM6783"/>
      <c r="AO6783"/>
      <c r="AP6783"/>
      <c r="AQ6783"/>
      <c r="AS6783"/>
      <c r="AT6783"/>
      <c r="AU6783"/>
      <c r="AW6783"/>
      <c r="AX6783"/>
      <c r="AY6783"/>
      <c r="BA6783"/>
      <c r="BB6783"/>
      <c r="BC6783"/>
      <c r="BE6783"/>
      <c r="BF6783"/>
      <c r="BG6783"/>
      <c r="BI6783"/>
      <c r="BJ6783"/>
      <c r="BK6783"/>
      <c r="BM6783"/>
      <c r="BN6783"/>
      <c r="BO6783"/>
    </row>
    <row r="6784" spans="1:67">
      <c r="A6784"/>
      <c r="B6784"/>
      <c r="C6784"/>
      <c r="E6784"/>
      <c r="F6784"/>
      <c r="G6784"/>
      <c r="I6784"/>
      <c r="J6784"/>
      <c r="K6784"/>
      <c r="M6784"/>
      <c r="N6784"/>
      <c r="O6784"/>
      <c r="Q6784"/>
      <c r="R6784"/>
      <c r="S6784"/>
      <c r="U6784"/>
      <c r="V6784"/>
      <c r="W6784"/>
      <c r="Y6784"/>
      <c r="Z6784"/>
      <c r="AA6784"/>
      <c r="AC6784"/>
      <c r="AD6784"/>
      <c r="AE6784"/>
      <c r="AG6784"/>
      <c r="AH6784"/>
      <c r="AI6784"/>
      <c r="AK6784"/>
      <c r="AL6784"/>
      <c r="AM6784"/>
      <c r="AO6784"/>
      <c r="AP6784"/>
      <c r="AQ6784"/>
      <c r="AS6784"/>
      <c r="AT6784"/>
      <c r="AU6784"/>
      <c r="AW6784"/>
      <c r="AX6784"/>
      <c r="AY6784"/>
      <c r="BA6784"/>
      <c r="BB6784"/>
      <c r="BC6784"/>
      <c r="BE6784"/>
      <c r="BF6784"/>
      <c r="BG6784"/>
      <c r="BI6784"/>
      <c r="BJ6784"/>
      <c r="BK6784"/>
      <c r="BM6784"/>
      <c r="BN6784"/>
      <c r="BO6784"/>
    </row>
    <row r="6785" spans="1:67">
      <c r="A6785"/>
      <c r="B6785"/>
      <c r="C6785"/>
      <c r="E6785"/>
      <c r="F6785"/>
      <c r="G6785"/>
      <c r="I6785"/>
      <c r="J6785"/>
      <c r="K6785"/>
      <c r="M6785"/>
      <c r="N6785"/>
      <c r="O6785"/>
      <c r="Q6785"/>
      <c r="R6785"/>
      <c r="S6785"/>
      <c r="U6785"/>
      <c r="V6785"/>
      <c r="W6785"/>
      <c r="Y6785"/>
      <c r="Z6785"/>
      <c r="AA6785"/>
      <c r="AC6785"/>
      <c r="AD6785"/>
      <c r="AE6785"/>
      <c r="AG6785"/>
      <c r="AH6785"/>
      <c r="AI6785"/>
      <c r="AK6785"/>
      <c r="AL6785"/>
      <c r="AM6785"/>
      <c r="AO6785"/>
      <c r="AP6785"/>
      <c r="AQ6785"/>
      <c r="AS6785"/>
      <c r="AT6785"/>
      <c r="AU6785"/>
      <c r="AW6785"/>
      <c r="AX6785"/>
      <c r="AY6785"/>
      <c r="BA6785"/>
      <c r="BB6785"/>
      <c r="BC6785"/>
      <c r="BE6785"/>
      <c r="BF6785"/>
      <c r="BG6785"/>
      <c r="BI6785"/>
      <c r="BJ6785"/>
      <c r="BK6785"/>
      <c r="BM6785"/>
      <c r="BN6785"/>
      <c r="BO6785"/>
    </row>
    <row r="6786" spans="1:67">
      <c r="A6786"/>
      <c r="B6786"/>
      <c r="C6786"/>
      <c r="E6786"/>
      <c r="F6786"/>
      <c r="G6786"/>
      <c r="I6786"/>
      <c r="J6786"/>
      <c r="K6786"/>
      <c r="M6786"/>
      <c r="N6786"/>
      <c r="O6786"/>
      <c r="Q6786"/>
      <c r="R6786"/>
      <c r="S6786"/>
      <c r="U6786"/>
      <c r="V6786"/>
      <c r="W6786"/>
      <c r="Y6786"/>
      <c r="Z6786"/>
      <c r="AA6786"/>
      <c r="AC6786"/>
      <c r="AD6786"/>
      <c r="AE6786"/>
      <c r="AG6786"/>
      <c r="AH6786"/>
      <c r="AI6786"/>
      <c r="AK6786"/>
      <c r="AL6786"/>
      <c r="AM6786"/>
      <c r="AO6786"/>
      <c r="AP6786"/>
      <c r="AQ6786"/>
      <c r="AS6786"/>
      <c r="AT6786"/>
      <c r="AU6786"/>
      <c r="AW6786"/>
      <c r="AX6786"/>
      <c r="AY6786"/>
      <c r="BA6786"/>
      <c r="BB6786"/>
      <c r="BC6786"/>
      <c r="BE6786"/>
      <c r="BF6786"/>
      <c r="BG6786"/>
      <c r="BI6786"/>
      <c r="BJ6786"/>
      <c r="BK6786"/>
      <c r="BM6786"/>
      <c r="BN6786"/>
      <c r="BO6786"/>
    </row>
    <row r="6787" spans="1:67">
      <c r="A6787"/>
      <c r="B6787"/>
      <c r="C6787"/>
      <c r="E6787"/>
      <c r="F6787"/>
      <c r="G6787"/>
      <c r="I6787"/>
      <c r="J6787"/>
      <c r="K6787"/>
      <c r="M6787"/>
      <c r="N6787"/>
      <c r="O6787"/>
      <c r="Q6787"/>
      <c r="R6787"/>
      <c r="S6787"/>
      <c r="U6787"/>
      <c r="V6787"/>
      <c r="W6787"/>
      <c r="Y6787"/>
      <c r="Z6787"/>
      <c r="AA6787"/>
      <c r="AC6787"/>
      <c r="AD6787"/>
      <c r="AE6787"/>
      <c r="AG6787"/>
      <c r="AH6787"/>
      <c r="AI6787"/>
      <c r="AK6787"/>
      <c r="AL6787"/>
      <c r="AM6787"/>
      <c r="AO6787"/>
      <c r="AP6787"/>
      <c r="AQ6787"/>
      <c r="AS6787"/>
      <c r="AT6787"/>
      <c r="AU6787"/>
      <c r="AW6787"/>
      <c r="AX6787"/>
      <c r="AY6787"/>
      <c r="BA6787"/>
      <c r="BB6787"/>
      <c r="BC6787"/>
      <c r="BE6787"/>
      <c r="BF6787"/>
      <c r="BG6787"/>
      <c r="BI6787"/>
      <c r="BJ6787"/>
      <c r="BK6787"/>
      <c r="BM6787"/>
      <c r="BN6787"/>
      <c r="BO6787"/>
    </row>
    <row r="6788" spans="1:67">
      <c r="A6788"/>
      <c r="B6788"/>
      <c r="C6788"/>
      <c r="E6788"/>
      <c r="F6788"/>
      <c r="G6788"/>
      <c r="I6788"/>
      <c r="J6788"/>
      <c r="K6788"/>
      <c r="M6788"/>
      <c r="N6788"/>
      <c r="O6788"/>
      <c r="Q6788"/>
      <c r="R6788"/>
      <c r="S6788"/>
      <c r="U6788"/>
      <c r="V6788"/>
      <c r="W6788"/>
      <c r="Y6788"/>
      <c r="Z6788"/>
      <c r="AA6788"/>
      <c r="AC6788"/>
      <c r="AD6788"/>
      <c r="AE6788"/>
      <c r="AG6788"/>
      <c r="AH6788"/>
      <c r="AI6788"/>
      <c r="AK6788"/>
      <c r="AL6788"/>
      <c r="AM6788"/>
      <c r="AO6788"/>
      <c r="AP6788"/>
      <c r="AQ6788"/>
      <c r="AS6788"/>
      <c r="AT6788"/>
      <c r="AU6788"/>
      <c r="AW6788"/>
      <c r="AX6788"/>
      <c r="AY6788"/>
      <c r="BA6788"/>
      <c r="BB6788"/>
      <c r="BC6788"/>
      <c r="BE6788"/>
      <c r="BF6788"/>
      <c r="BG6788"/>
      <c r="BI6788"/>
      <c r="BJ6788"/>
      <c r="BK6788"/>
      <c r="BM6788"/>
      <c r="BN6788"/>
      <c r="BO6788"/>
    </row>
    <row r="6789" spans="1:67">
      <c r="A6789"/>
      <c r="B6789"/>
      <c r="C6789"/>
      <c r="E6789"/>
      <c r="F6789"/>
      <c r="G6789"/>
      <c r="I6789"/>
      <c r="J6789"/>
      <c r="K6789"/>
      <c r="M6789"/>
      <c r="N6789"/>
      <c r="O6789"/>
      <c r="Q6789"/>
      <c r="R6789"/>
      <c r="S6789"/>
      <c r="U6789"/>
      <c r="V6789"/>
      <c r="W6789"/>
      <c r="Y6789"/>
      <c r="Z6789"/>
      <c r="AA6789"/>
      <c r="AC6789"/>
      <c r="AD6789"/>
      <c r="AE6789"/>
      <c r="AG6789"/>
      <c r="AH6789"/>
      <c r="AI6789"/>
      <c r="AK6789"/>
      <c r="AL6789"/>
      <c r="AM6789"/>
      <c r="AO6789"/>
      <c r="AP6789"/>
      <c r="AQ6789"/>
      <c r="AS6789"/>
      <c r="AT6789"/>
      <c r="AU6789"/>
      <c r="AW6789"/>
      <c r="AX6789"/>
      <c r="AY6789"/>
      <c r="BA6789"/>
      <c r="BB6789"/>
      <c r="BC6789"/>
      <c r="BE6789"/>
      <c r="BF6789"/>
      <c r="BG6789"/>
      <c r="BI6789"/>
      <c r="BJ6789"/>
      <c r="BK6789"/>
      <c r="BM6789"/>
      <c r="BN6789"/>
      <c r="BO6789"/>
    </row>
    <row r="6790" spans="1:67">
      <c r="A6790"/>
      <c r="B6790"/>
      <c r="C6790"/>
      <c r="E6790"/>
      <c r="F6790"/>
      <c r="G6790"/>
      <c r="I6790"/>
      <c r="J6790"/>
      <c r="K6790"/>
      <c r="M6790"/>
      <c r="N6790"/>
      <c r="O6790"/>
      <c r="Q6790"/>
      <c r="R6790"/>
      <c r="S6790"/>
      <c r="U6790"/>
      <c r="V6790"/>
      <c r="W6790"/>
      <c r="Y6790"/>
      <c r="Z6790"/>
      <c r="AA6790"/>
      <c r="AC6790"/>
      <c r="AD6790"/>
      <c r="AE6790"/>
      <c r="AG6790"/>
      <c r="AH6790"/>
      <c r="AI6790"/>
      <c r="AK6790"/>
      <c r="AL6790"/>
      <c r="AM6790"/>
      <c r="AO6790"/>
      <c r="AP6790"/>
      <c r="AQ6790"/>
      <c r="AS6790"/>
      <c r="AT6790"/>
      <c r="AU6790"/>
      <c r="AW6790"/>
      <c r="AX6790"/>
      <c r="AY6790"/>
      <c r="BA6790"/>
      <c r="BB6790"/>
      <c r="BC6790"/>
      <c r="BE6790"/>
      <c r="BF6790"/>
      <c r="BG6790"/>
      <c r="BI6790"/>
      <c r="BJ6790"/>
      <c r="BK6790"/>
      <c r="BM6790"/>
      <c r="BN6790"/>
      <c r="BO6790"/>
    </row>
    <row r="6791" spans="1:67">
      <c r="A6791"/>
      <c r="B6791"/>
      <c r="C6791"/>
      <c r="E6791"/>
      <c r="F6791"/>
      <c r="G6791"/>
      <c r="I6791"/>
      <c r="J6791"/>
      <c r="K6791"/>
      <c r="M6791"/>
      <c r="N6791"/>
      <c r="O6791"/>
      <c r="Q6791"/>
      <c r="R6791"/>
      <c r="S6791"/>
      <c r="U6791"/>
      <c r="V6791"/>
      <c r="W6791"/>
      <c r="Y6791"/>
      <c r="Z6791"/>
      <c r="AA6791"/>
      <c r="AC6791"/>
      <c r="AD6791"/>
      <c r="AE6791"/>
      <c r="AG6791"/>
      <c r="AH6791"/>
      <c r="AI6791"/>
      <c r="AK6791"/>
      <c r="AL6791"/>
      <c r="AM6791"/>
      <c r="AO6791"/>
      <c r="AP6791"/>
      <c r="AQ6791"/>
      <c r="AS6791"/>
      <c r="AT6791"/>
      <c r="AU6791"/>
      <c r="AW6791"/>
      <c r="AX6791"/>
      <c r="AY6791"/>
      <c r="BA6791"/>
      <c r="BB6791"/>
      <c r="BC6791"/>
      <c r="BE6791"/>
      <c r="BF6791"/>
      <c r="BG6791"/>
      <c r="BI6791"/>
      <c r="BJ6791"/>
      <c r="BK6791"/>
      <c r="BM6791"/>
      <c r="BN6791"/>
      <c r="BO6791"/>
    </row>
    <row r="6792" spans="1:67">
      <c r="A6792"/>
      <c r="B6792"/>
      <c r="C6792"/>
      <c r="E6792"/>
      <c r="F6792"/>
      <c r="G6792"/>
      <c r="I6792"/>
      <c r="J6792"/>
      <c r="K6792"/>
      <c r="M6792"/>
      <c r="N6792"/>
      <c r="O6792"/>
      <c r="Q6792"/>
      <c r="R6792"/>
      <c r="S6792"/>
      <c r="U6792"/>
      <c r="V6792"/>
      <c r="W6792"/>
      <c r="Y6792"/>
      <c r="Z6792"/>
      <c r="AA6792"/>
      <c r="AC6792"/>
      <c r="AD6792"/>
      <c r="AE6792"/>
      <c r="AG6792"/>
      <c r="AH6792"/>
      <c r="AI6792"/>
      <c r="AK6792"/>
      <c r="AL6792"/>
      <c r="AM6792"/>
      <c r="AO6792"/>
      <c r="AP6792"/>
      <c r="AQ6792"/>
      <c r="AS6792"/>
      <c r="AT6792"/>
      <c r="AU6792"/>
      <c r="AW6792"/>
      <c r="AX6792"/>
      <c r="AY6792"/>
      <c r="BA6792"/>
      <c r="BB6792"/>
      <c r="BC6792"/>
      <c r="BE6792"/>
      <c r="BF6792"/>
      <c r="BG6792"/>
      <c r="BI6792"/>
      <c r="BJ6792"/>
      <c r="BK6792"/>
      <c r="BM6792"/>
      <c r="BN6792"/>
      <c r="BO6792"/>
    </row>
    <row r="6793" spans="1:67">
      <c r="A6793"/>
      <c r="B6793"/>
      <c r="C6793"/>
      <c r="E6793"/>
      <c r="F6793"/>
      <c r="G6793"/>
      <c r="I6793"/>
      <c r="J6793"/>
      <c r="K6793"/>
      <c r="M6793"/>
      <c r="N6793"/>
      <c r="O6793"/>
      <c r="Q6793"/>
      <c r="R6793"/>
      <c r="S6793"/>
      <c r="U6793"/>
      <c r="V6793"/>
      <c r="W6793"/>
      <c r="Y6793"/>
      <c r="Z6793"/>
      <c r="AA6793"/>
      <c r="AC6793"/>
      <c r="AD6793"/>
      <c r="AE6793"/>
      <c r="AG6793"/>
      <c r="AH6793"/>
      <c r="AI6793"/>
      <c r="AK6793"/>
      <c r="AL6793"/>
      <c r="AM6793"/>
      <c r="AO6793"/>
      <c r="AP6793"/>
      <c r="AQ6793"/>
      <c r="AS6793"/>
      <c r="AT6793"/>
      <c r="AU6793"/>
      <c r="AW6793"/>
      <c r="AX6793"/>
      <c r="AY6793"/>
      <c r="BA6793"/>
      <c r="BB6793"/>
      <c r="BC6793"/>
      <c r="BE6793"/>
      <c r="BF6793"/>
      <c r="BG6793"/>
      <c r="BI6793"/>
      <c r="BJ6793"/>
      <c r="BK6793"/>
      <c r="BM6793"/>
      <c r="BN6793"/>
      <c r="BO6793"/>
    </row>
    <row r="6794" spans="1:67">
      <c r="A6794"/>
      <c r="B6794"/>
      <c r="C6794"/>
      <c r="E6794"/>
      <c r="F6794"/>
      <c r="G6794"/>
      <c r="I6794"/>
      <c r="J6794"/>
      <c r="K6794"/>
      <c r="M6794"/>
      <c r="N6794"/>
      <c r="O6794"/>
      <c r="Q6794"/>
      <c r="R6794"/>
      <c r="S6794"/>
      <c r="U6794"/>
      <c r="V6794"/>
      <c r="W6794"/>
      <c r="Y6794"/>
      <c r="Z6794"/>
      <c r="AA6794"/>
      <c r="AC6794"/>
      <c r="AD6794"/>
      <c r="AE6794"/>
      <c r="AG6794"/>
      <c r="AH6794"/>
      <c r="AI6794"/>
      <c r="AK6794"/>
      <c r="AL6794"/>
      <c r="AM6794"/>
      <c r="AO6794"/>
      <c r="AP6794"/>
      <c r="AQ6794"/>
      <c r="AS6794"/>
      <c r="AT6794"/>
      <c r="AU6794"/>
      <c r="AW6794"/>
      <c r="AX6794"/>
      <c r="AY6794"/>
      <c r="BA6794"/>
      <c r="BB6794"/>
      <c r="BC6794"/>
      <c r="BE6794"/>
      <c r="BF6794"/>
      <c r="BG6794"/>
      <c r="BI6794"/>
      <c r="BJ6794"/>
      <c r="BK6794"/>
      <c r="BM6794"/>
      <c r="BN6794"/>
      <c r="BO6794"/>
    </row>
    <row r="6795" spans="1:67">
      <c r="A6795"/>
      <c r="B6795"/>
      <c r="C6795"/>
      <c r="E6795"/>
      <c r="F6795"/>
      <c r="G6795"/>
      <c r="I6795"/>
      <c r="J6795"/>
      <c r="K6795"/>
      <c r="M6795"/>
      <c r="N6795"/>
      <c r="O6795"/>
      <c r="Q6795"/>
      <c r="R6795"/>
      <c r="S6795"/>
      <c r="U6795"/>
      <c r="V6795"/>
      <c r="W6795"/>
      <c r="Y6795"/>
      <c r="Z6795"/>
      <c r="AA6795"/>
      <c r="AC6795"/>
      <c r="AD6795"/>
      <c r="AE6795"/>
      <c r="AG6795"/>
      <c r="AH6795"/>
      <c r="AI6795"/>
      <c r="AK6795"/>
      <c r="AL6795"/>
      <c r="AM6795"/>
      <c r="AO6795"/>
      <c r="AP6795"/>
      <c r="AQ6795"/>
      <c r="AS6795"/>
      <c r="AT6795"/>
      <c r="AU6795"/>
      <c r="AW6795"/>
      <c r="AX6795"/>
      <c r="AY6795"/>
      <c r="BA6795"/>
      <c r="BB6795"/>
      <c r="BC6795"/>
      <c r="BE6795"/>
      <c r="BF6795"/>
      <c r="BG6795"/>
      <c r="BI6795"/>
      <c r="BJ6795"/>
      <c r="BK6795"/>
      <c r="BM6795"/>
      <c r="BN6795"/>
      <c r="BO6795"/>
    </row>
    <row r="6796" spans="1:67">
      <c r="A6796"/>
      <c r="B6796"/>
      <c r="C6796"/>
      <c r="E6796"/>
      <c r="F6796"/>
      <c r="G6796"/>
      <c r="I6796"/>
      <c r="J6796"/>
      <c r="K6796"/>
      <c r="M6796"/>
      <c r="N6796"/>
      <c r="O6796"/>
      <c r="Q6796"/>
      <c r="R6796"/>
      <c r="S6796"/>
      <c r="U6796"/>
      <c r="V6796"/>
      <c r="W6796"/>
      <c r="Y6796"/>
      <c r="Z6796"/>
      <c r="AA6796"/>
      <c r="AC6796"/>
      <c r="AD6796"/>
      <c r="AE6796"/>
      <c r="AG6796"/>
      <c r="AH6796"/>
      <c r="AI6796"/>
      <c r="AK6796"/>
      <c r="AL6796"/>
      <c r="AM6796"/>
      <c r="AO6796"/>
      <c r="AP6796"/>
      <c r="AQ6796"/>
      <c r="AS6796"/>
      <c r="AT6796"/>
      <c r="AU6796"/>
      <c r="AW6796"/>
      <c r="AX6796"/>
      <c r="AY6796"/>
      <c r="BA6796"/>
      <c r="BB6796"/>
      <c r="BC6796"/>
      <c r="BE6796"/>
      <c r="BF6796"/>
      <c r="BG6796"/>
      <c r="BI6796"/>
      <c r="BJ6796"/>
      <c r="BK6796"/>
      <c r="BM6796"/>
      <c r="BN6796"/>
      <c r="BO6796"/>
    </row>
    <row r="6797" spans="1:67">
      <c r="A6797"/>
      <c r="B6797"/>
      <c r="C6797"/>
      <c r="E6797"/>
      <c r="F6797"/>
      <c r="G6797"/>
      <c r="I6797"/>
      <c r="J6797"/>
      <c r="K6797"/>
      <c r="M6797"/>
      <c r="N6797"/>
      <c r="O6797"/>
      <c r="Q6797"/>
      <c r="R6797"/>
      <c r="S6797"/>
      <c r="U6797"/>
      <c r="V6797"/>
      <c r="W6797"/>
      <c r="Y6797"/>
      <c r="Z6797"/>
      <c r="AA6797"/>
      <c r="AC6797"/>
      <c r="AD6797"/>
      <c r="AE6797"/>
      <c r="AG6797"/>
      <c r="AH6797"/>
      <c r="AI6797"/>
      <c r="AK6797"/>
      <c r="AL6797"/>
      <c r="AM6797"/>
      <c r="AO6797"/>
      <c r="AP6797"/>
      <c r="AQ6797"/>
      <c r="AS6797"/>
      <c r="AT6797"/>
      <c r="AU6797"/>
      <c r="AW6797"/>
      <c r="AX6797"/>
      <c r="AY6797"/>
      <c r="BA6797"/>
      <c r="BB6797"/>
      <c r="BC6797"/>
      <c r="BE6797"/>
      <c r="BF6797"/>
      <c r="BG6797"/>
      <c r="BI6797"/>
      <c r="BJ6797"/>
      <c r="BK6797"/>
      <c r="BM6797"/>
      <c r="BN6797"/>
      <c r="BO6797"/>
    </row>
    <row r="6798" spans="1:67">
      <c r="A6798"/>
      <c r="B6798"/>
      <c r="C6798"/>
      <c r="E6798"/>
      <c r="F6798"/>
      <c r="G6798"/>
      <c r="I6798"/>
      <c r="J6798"/>
      <c r="K6798"/>
      <c r="M6798"/>
      <c r="N6798"/>
      <c r="O6798"/>
      <c r="Q6798"/>
      <c r="R6798"/>
      <c r="S6798"/>
      <c r="U6798"/>
      <c r="V6798"/>
      <c r="W6798"/>
      <c r="Y6798"/>
      <c r="Z6798"/>
      <c r="AA6798"/>
      <c r="AC6798"/>
      <c r="AD6798"/>
      <c r="AE6798"/>
      <c r="AG6798"/>
      <c r="AH6798"/>
      <c r="AI6798"/>
      <c r="AK6798"/>
      <c r="AL6798"/>
      <c r="AM6798"/>
      <c r="AO6798"/>
      <c r="AP6798"/>
      <c r="AQ6798"/>
      <c r="AS6798"/>
      <c r="AT6798"/>
      <c r="AU6798"/>
      <c r="AW6798"/>
      <c r="AX6798"/>
      <c r="AY6798"/>
      <c r="BA6798"/>
      <c r="BB6798"/>
      <c r="BC6798"/>
      <c r="BE6798"/>
      <c r="BF6798"/>
      <c r="BG6798"/>
      <c r="BI6798"/>
      <c r="BJ6798"/>
      <c r="BK6798"/>
      <c r="BM6798"/>
      <c r="BN6798"/>
      <c r="BO6798"/>
    </row>
    <row r="6799" spans="1:67">
      <c r="A6799"/>
      <c r="B6799"/>
      <c r="C6799"/>
      <c r="E6799"/>
      <c r="F6799"/>
      <c r="G6799"/>
      <c r="I6799"/>
      <c r="J6799"/>
      <c r="K6799"/>
      <c r="M6799"/>
      <c r="N6799"/>
      <c r="O6799"/>
      <c r="Q6799"/>
      <c r="R6799"/>
      <c r="S6799"/>
      <c r="U6799"/>
      <c r="V6799"/>
      <c r="W6799"/>
      <c r="Y6799"/>
      <c r="Z6799"/>
      <c r="AA6799"/>
      <c r="AC6799"/>
      <c r="AD6799"/>
      <c r="AE6799"/>
      <c r="AG6799"/>
      <c r="AH6799"/>
      <c r="AI6799"/>
      <c r="AK6799"/>
      <c r="AL6799"/>
      <c r="AM6799"/>
      <c r="AO6799"/>
      <c r="AP6799"/>
      <c r="AQ6799"/>
      <c r="AS6799"/>
      <c r="AT6799"/>
      <c r="AU6799"/>
      <c r="AW6799"/>
      <c r="AX6799"/>
      <c r="AY6799"/>
      <c r="BA6799"/>
      <c r="BB6799"/>
      <c r="BC6799"/>
      <c r="BE6799"/>
      <c r="BF6799"/>
      <c r="BG6799"/>
      <c r="BI6799"/>
      <c r="BJ6799"/>
      <c r="BK6799"/>
      <c r="BM6799"/>
      <c r="BN6799"/>
      <c r="BO6799"/>
    </row>
    <row r="6800" spans="1:67">
      <c r="A6800"/>
      <c r="B6800"/>
      <c r="C6800"/>
      <c r="E6800"/>
      <c r="F6800"/>
      <c r="G6800"/>
      <c r="I6800"/>
      <c r="J6800"/>
      <c r="K6800"/>
      <c r="M6800"/>
      <c r="N6800"/>
      <c r="O6800"/>
      <c r="Q6800"/>
      <c r="R6800"/>
      <c r="S6800"/>
      <c r="U6800"/>
      <c r="V6800"/>
      <c r="W6800"/>
      <c r="Y6800"/>
      <c r="Z6800"/>
      <c r="AA6800"/>
      <c r="AC6800"/>
      <c r="AD6800"/>
      <c r="AE6800"/>
      <c r="AG6800"/>
      <c r="AH6800"/>
      <c r="AI6800"/>
      <c r="AK6800"/>
      <c r="AL6800"/>
      <c r="AM6800"/>
      <c r="AO6800"/>
      <c r="AP6800"/>
      <c r="AQ6800"/>
      <c r="AS6800"/>
      <c r="AT6800"/>
      <c r="AU6800"/>
      <c r="AW6800"/>
      <c r="AX6800"/>
      <c r="AY6800"/>
      <c r="BA6800"/>
      <c r="BB6800"/>
      <c r="BC6800"/>
      <c r="BE6800"/>
      <c r="BF6800"/>
      <c r="BG6800"/>
      <c r="BI6800"/>
      <c r="BJ6800"/>
      <c r="BK6800"/>
      <c r="BM6800"/>
      <c r="BN6800"/>
      <c r="BO6800"/>
    </row>
    <row r="6801" spans="1:67">
      <c r="A6801"/>
      <c r="B6801"/>
      <c r="C6801"/>
      <c r="E6801"/>
      <c r="F6801"/>
      <c r="G6801"/>
      <c r="I6801"/>
      <c r="J6801"/>
      <c r="K6801"/>
      <c r="M6801"/>
      <c r="N6801"/>
      <c r="O6801"/>
      <c r="Q6801"/>
      <c r="R6801"/>
      <c r="S6801"/>
      <c r="U6801"/>
      <c r="V6801"/>
      <c r="W6801"/>
      <c r="Y6801"/>
      <c r="Z6801"/>
      <c r="AA6801"/>
      <c r="AC6801"/>
      <c r="AD6801"/>
      <c r="AE6801"/>
      <c r="AG6801"/>
      <c r="AH6801"/>
      <c r="AI6801"/>
      <c r="AK6801"/>
      <c r="AL6801"/>
      <c r="AM6801"/>
      <c r="AO6801"/>
      <c r="AP6801"/>
      <c r="AQ6801"/>
      <c r="AS6801"/>
      <c r="AT6801"/>
      <c r="AU6801"/>
      <c r="AW6801"/>
      <c r="AX6801"/>
      <c r="AY6801"/>
      <c r="BA6801"/>
      <c r="BB6801"/>
      <c r="BC6801"/>
      <c r="BE6801"/>
      <c r="BF6801"/>
      <c r="BG6801"/>
      <c r="BI6801"/>
      <c r="BJ6801"/>
      <c r="BK6801"/>
      <c r="BM6801"/>
      <c r="BN6801"/>
      <c r="BO6801"/>
    </row>
    <row r="6802" spans="1:67">
      <c r="A6802"/>
      <c r="B6802"/>
      <c r="C6802"/>
      <c r="E6802"/>
      <c r="F6802"/>
      <c r="G6802"/>
      <c r="I6802"/>
      <c r="J6802"/>
      <c r="K6802"/>
      <c r="M6802"/>
      <c r="N6802"/>
      <c r="O6802"/>
      <c r="Q6802"/>
      <c r="R6802"/>
      <c r="S6802"/>
      <c r="U6802"/>
      <c r="V6802"/>
      <c r="W6802"/>
      <c r="Y6802"/>
      <c r="Z6802"/>
      <c r="AA6802"/>
      <c r="AC6802"/>
      <c r="AD6802"/>
      <c r="AE6802"/>
      <c r="AG6802"/>
      <c r="AH6802"/>
      <c r="AI6802"/>
      <c r="AK6802"/>
      <c r="AL6802"/>
      <c r="AM6802"/>
      <c r="AO6802"/>
      <c r="AP6802"/>
      <c r="AQ6802"/>
      <c r="AS6802"/>
      <c r="AT6802"/>
      <c r="AU6802"/>
      <c r="AW6802"/>
      <c r="AX6802"/>
      <c r="AY6802"/>
      <c r="BA6802"/>
      <c r="BB6802"/>
      <c r="BC6802"/>
      <c r="BE6802"/>
      <c r="BF6802"/>
      <c r="BG6802"/>
      <c r="BI6802"/>
      <c r="BJ6802"/>
      <c r="BK6802"/>
      <c r="BM6802"/>
      <c r="BN6802"/>
      <c r="BO6802"/>
    </row>
    <row r="6803" spans="1:67">
      <c r="A6803"/>
      <c r="B6803"/>
      <c r="C6803"/>
      <c r="E6803"/>
      <c r="F6803"/>
      <c r="G6803"/>
      <c r="I6803"/>
      <c r="J6803"/>
      <c r="K6803"/>
      <c r="M6803"/>
      <c r="N6803"/>
      <c r="O6803"/>
      <c r="Q6803"/>
      <c r="R6803"/>
      <c r="S6803"/>
      <c r="U6803"/>
      <c r="V6803"/>
      <c r="W6803"/>
      <c r="Y6803"/>
      <c r="Z6803"/>
      <c r="AA6803"/>
      <c r="AC6803"/>
      <c r="AD6803"/>
      <c r="AE6803"/>
      <c r="AG6803"/>
      <c r="AH6803"/>
      <c r="AI6803"/>
      <c r="AK6803"/>
      <c r="AL6803"/>
      <c r="AM6803"/>
      <c r="AO6803"/>
      <c r="AP6803"/>
      <c r="AQ6803"/>
      <c r="AS6803"/>
      <c r="AT6803"/>
      <c r="AU6803"/>
      <c r="AW6803"/>
      <c r="AX6803"/>
      <c r="AY6803"/>
      <c r="BA6803"/>
      <c r="BB6803"/>
      <c r="BC6803"/>
      <c r="BE6803"/>
      <c r="BF6803"/>
      <c r="BG6803"/>
      <c r="BI6803"/>
      <c r="BJ6803"/>
      <c r="BK6803"/>
      <c r="BM6803"/>
      <c r="BN6803"/>
      <c r="BO6803"/>
    </row>
    <row r="6804" spans="1:67">
      <c r="A6804"/>
      <c r="B6804"/>
      <c r="C6804"/>
      <c r="E6804"/>
      <c r="F6804"/>
      <c r="G6804"/>
      <c r="I6804"/>
      <c r="J6804"/>
      <c r="K6804"/>
      <c r="M6804"/>
      <c r="N6804"/>
      <c r="O6804"/>
      <c r="Q6804"/>
      <c r="R6804"/>
      <c r="S6804"/>
      <c r="U6804"/>
      <c r="V6804"/>
      <c r="W6804"/>
      <c r="Y6804"/>
      <c r="Z6804"/>
      <c r="AA6804"/>
      <c r="AC6804"/>
      <c r="AD6804"/>
      <c r="AE6804"/>
      <c r="AG6804"/>
      <c r="AH6804"/>
      <c r="AI6804"/>
      <c r="AK6804"/>
      <c r="AL6804"/>
      <c r="AM6804"/>
      <c r="AO6804"/>
      <c r="AP6804"/>
      <c r="AQ6804"/>
      <c r="AS6804"/>
      <c r="AT6804"/>
      <c r="AU6804"/>
      <c r="AW6804"/>
      <c r="AX6804"/>
      <c r="AY6804"/>
      <c r="BA6804"/>
      <c r="BB6804"/>
      <c r="BC6804"/>
      <c r="BE6804"/>
      <c r="BF6804"/>
      <c r="BG6804"/>
      <c r="BI6804"/>
      <c r="BJ6804"/>
      <c r="BK6804"/>
      <c r="BM6804"/>
      <c r="BN6804"/>
      <c r="BO6804"/>
    </row>
    <row r="6805" spans="1:67">
      <c r="A6805"/>
      <c r="B6805"/>
      <c r="C6805"/>
      <c r="E6805"/>
      <c r="F6805"/>
      <c r="G6805"/>
      <c r="I6805"/>
      <c r="J6805"/>
      <c r="K6805"/>
      <c r="M6805"/>
      <c r="N6805"/>
      <c r="O6805"/>
      <c r="Q6805"/>
      <c r="R6805"/>
      <c r="S6805"/>
      <c r="U6805"/>
      <c r="V6805"/>
      <c r="W6805"/>
      <c r="Y6805"/>
      <c r="Z6805"/>
      <c r="AA6805"/>
      <c r="AC6805"/>
      <c r="AD6805"/>
      <c r="AE6805"/>
      <c r="AG6805"/>
      <c r="AH6805"/>
      <c r="AI6805"/>
      <c r="AK6805"/>
      <c r="AL6805"/>
      <c r="AM6805"/>
      <c r="AO6805"/>
      <c r="AP6805"/>
      <c r="AQ6805"/>
      <c r="AS6805"/>
      <c r="AT6805"/>
      <c r="AU6805"/>
      <c r="AW6805"/>
      <c r="AX6805"/>
      <c r="AY6805"/>
      <c r="BA6805"/>
      <c r="BB6805"/>
      <c r="BC6805"/>
      <c r="BE6805"/>
      <c r="BF6805"/>
      <c r="BG6805"/>
      <c r="BI6805"/>
      <c r="BJ6805"/>
      <c r="BK6805"/>
      <c r="BM6805"/>
      <c r="BN6805"/>
      <c r="BO6805"/>
    </row>
    <row r="6806" spans="1:67">
      <c r="A6806"/>
      <c r="B6806"/>
      <c r="C6806"/>
      <c r="E6806"/>
      <c r="F6806"/>
      <c r="G6806"/>
      <c r="I6806"/>
      <c r="J6806"/>
      <c r="K6806"/>
      <c r="M6806"/>
      <c r="N6806"/>
      <c r="O6806"/>
      <c r="Q6806"/>
      <c r="R6806"/>
      <c r="S6806"/>
      <c r="U6806"/>
      <c r="V6806"/>
      <c r="W6806"/>
      <c r="Y6806"/>
      <c r="Z6806"/>
      <c r="AA6806"/>
      <c r="AC6806"/>
      <c r="AD6806"/>
      <c r="AE6806"/>
      <c r="AG6806"/>
      <c r="AH6806"/>
      <c r="AI6806"/>
      <c r="AK6806"/>
      <c r="AL6806"/>
      <c r="AM6806"/>
      <c r="AO6806"/>
      <c r="AP6806"/>
      <c r="AQ6806"/>
      <c r="AS6806"/>
      <c r="AT6806"/>
      <c r="AU6806"/>
      <c r="AW6806"/>
      <c r="AX6806"/>
      <c r="AY6806"/>
      <c r="BA6806"/>
      <c r="BB6806"/>
      <c r="BC6806"/>
      <c r="BE6806"/>
      <c r="BF6806"/>
      <c r="BG6806"/>
      <c r="BI6806"/>
      <c r="BJ6806"/>
      <c r="BK6806"/>
      <c r="BM6806"/>
      <c r="BN6806"/>
      <c r="BO6806"/>
    </row>
    <row r="6807" spans="1:67">
      <c r="A6807"/>
      <c r="B6807"/>
      <c r="C6807"/>
      <c r="E6807"/>
      <c r="F6807"/>
      <c r="G6807"/>
      <c r="I6807"/>
      <c r="J6807"/>
      <c r="K6807"/>
      <c r="M6807"/>
      <c r="N6807"/>
      <c r="O6807"/>
      <c r="Q6807"/>
      <c r="R6807"/>
      <c r="S6807"/>
      <c r="U6807"/>
      <c r="V6807"/>
      <c r="W6807"/>
      <c r="Y6807"/>
      <c r="Z6807"/>
      <c r="AA6807"/>
      <c r="AC6807"/>
      <c r="AD6807"/>
      <c r="AE6807"/>
      <c r="AG6807"/>
      <c r="AH6807"/>
      <c r="AI6807"/>
      <c r="AK6807"/>
      <c r="AL6807"/>
      <c r="AM6807"/>
      <c r="AO6807"/>
      <c r="AP6807"/>
      <c r="AQ6807"/>
      <c r="AS6807"/>
      <c r="AT6807"/>
      <c r="AU6807"/>
      <c r="AW6807"/>
      <c r="AX6807"/>
      <c r="AY6807"/>
      <c r="BA6807"/>
      <c r="BB6807"/>
      <c r="BC6807"/>
      <c r="BE6807"/>
      <c r="BF6807"/>
      <c r="BG6807"/>
      <c r="BI6807"/>
      <c r="BJ6807"/>
      <c r="BK6807"/>
      <c r="BM6807"/>
      <c r="BN6807"/>
      <c r="BO6807"/>
    </row>
    <row r="6808" spans="1:67">
      <c r="A6808"/>
      <c r="B6808"/>
      <c r="C6808"/>
      <c r="E6808"/>
      <c r="F6808"/>
      <c r="G6808"/>
      <c r="I6808"/>
      <c r="J6808"/>
      <c r="K6808"/>
      <c r="M6808"/>
      <c r="N6808"/>
      <c r="O6808"/>
      <c r="Q6808"/>
      <c r="R6808"/>
      <c r="S6808"/>
      <c r="U6808"/>
      <c r="V6808"/>
      <c r="W6808"/>
      <c r="Y6808"/>
      <c r="Z6808"/>
      <c r="AA6808"/>
      <c r="AC6808"/>
      <c r="AD6808"/>
      <c r="AE6808"/>
      <c r="AG6808"/>
      <c r="AH6808"/>
      <c r="AI6808"/>
      <c r="AK6808"/>
      <c r="AL6808"/>
      <c r="AM6808"/>
      <c r="AO6808"/>
      <c r="AP6808"/>
      <c r="AQ6808"/>
      <c r="AS6808"/>
      <c r="AT6808"/>
      <c r="AU6808"/>
      <c r="AW6808"/>
      <c r="AX6808"/>
      <c r="AY6808"/>
      <c r="BA6808"/>
      <c r="BB6808"/>
      <c r="BC6808"/>
      <c r="BE6808"/>
      <c r="BF6808"/>
      <c r="BG6808"/>
      <c r="BI6808"/>
      <c r="BJ6808"/>
      <c r="BK6808"/>
      <c r="BM6808"/>
      <c r="BN6808"/>
      <c r="BO6808"/>
    </row>
    <row r="6809" spans="1:67">
      <c r="A6809"/>
      <c r="B6809"/>
      <c r="C6809"/>
      <c r="E6809"/>
      <c r="F6809"/>
      <c r="G6809"/>
      <c r="I6809"/>
      <c r="J6809"/>
      <c r="K6809"/>
      <c r="M6809"/>
      <c r="N6809"/>
      <c r="O6809"/>
      <c r="Q6809"/>
      <c r="R6809"/>
      <c r="S6809"/>
      <c r="U6809"/>
      <c r="V6809"/>
      <c r="W6809"/>
      <c r="Y6809"/>
      <c r="Z6809"/>
      <c r="AA6809"/>
      <c r="AC6809"/>
      <c r="AD6809"/>
      <c r="AE6809"/>
      <c r="AG6809"/>
      <c r="AH6809"/>
      <c r="AI6809"/>
      <c r="AK6809"/>
      <c r="AL6809"/>
      <c r="AM6809"/>
      <c r="AO6809"/>
      <c r="AP6809"/>
      <c r="AQ6809"/>
      <c r="AS6809"/>
      <c r="AT6809"/>
      <c r="AU6809"/>
      <c r="AW6809"/>
      <c r="AX6809"/>
      <c r="AY6809"/>
      <c r="BA6809"/>
      <c r="BB6809"/>
      <c r="BC6809"/>
      <c r="BE6809"/>
      <c r="BF6809"/>
      <c r="BG6809"/>
      <c r="BI6809"/>
      <c r="BJ6809"/>
      <c r="BK6809"/>
      <c r="BM6809"/>
      <c r="BN6809"/>
      <c r="BO6809"/>
    </row>
    <row r="6810" spans="1:67">
      <c r="A6810"/>
      <c r="B6810"/>
      <c r="C6810"/>
      <c r="E6810"/>
      <c r="F6810"/>
      <c r="G6810"/>
      <c r="I6810"/>
      <c r="J6810"/>
      <c r="K6810"/>
      <c r="M6810"/>
      <c r="N6810"/>
      <c r="O6810"/>
      <c r="Q6810"/>
      <c r="R6810"/>
      <c r="S6810"/>
      <c r="U6810"/>
      <c r="V6810"/>
      <c r="W6810"/>
      <c r="Y6810"/>
      <c r="Z6810"/>
      <c r="AA6810"/>
      <c r="AC6810"/>
      <c r="AD6810"/>
      <c r="AE6810"/>
      <c r="AG6810"/>
      <c r="AH6810"/>
      <c r="AI6810"/>
      <c r="AK6810"/>
      <c r="AL6810"/>
      <c r="AM6810"/>
      <c r="AO6810"/>
      <c r="AP6810"/>
      <c r="AQ6810"/>
      <c r="AS6810"/>
      <c r="AT6810"/>
      <c r="AU6810"/>
      <c r="AW6810"/>
      <c r="AX6810"/>
      <c r="AY6810"/>
      <c r="BA6810"/>
      <c r="BB6810"/>
      <c r="BC6810"/>
      <c r="BE6810"/>
      <c r="BF6810"/>
      <c r="BG6810"/>
      <c r="BI6810"/>
      <c r="BJ6810"/>
      <c r="BK6810"/>
      <c r="BM6810"/>
      <c r="BN6810"/>
      <c r="BO6810"/>
    </row>
    <row r="6811" spans="1:67">
      <c r="A6811"/>
      <c r="B6811"/>
      <c r="C6811"/>
      <c r="E6811"/>
      <c r="F6811"/>
      <c r="G6811"/>
      <c r="I6811"/>
      <c r="J6811"/>
      <c r="K6811"/>
      <c r="M6811"/>
      <c r="N6811"/>
      <c r="O6811"/>
      <c r="Q6811"/>
      <c r="R6811"/>
      <c r="S6811"/>
      <c r="U6811"/>
      <c r="V6811"/>
      <c r="W6811"/>
      <c r="Y6811"/>
      <c r="Z6811"/>
      <c r="AA6811"/>
      <c r="AC6811"/>
      <c r="AD6811"/>
      <c r="AE6811"/>
      <c r="AG6811"/>
      <c r="AH6811"/>
      <c r="AI6811"/>
      <c r="AK6811"/>
      <c r="AL6811"/>
      <c r="AM6811"/>
      <c r="AO6811"/>
      <c r="AP6811"/>
      <c r="AQ6811"/>
      <c r="AS6811"/>
      <c r="AT6811"/>
      <c r="AU6811"/>
      <c r="AW6811"/>
      <c r="AX6811"/>
      <c r="AY6811"/>
      <c r="BA6811"/>
      <c r="BB6811"/>
      <c r="BC6811"/>
      <c r="BE6811"/>
      <c r="BF6811"/>
      <c r="BG6811"/>
      <c r="BI6811"/>
      <c r="BJ6811"/>
      <c r="BK6811"/>
      <c r="BM6811"/>
      <c r="BN6811"/>
      <c r="BO6811"/>
    </row>
    <row r="6812" spans="1:67">
      <c r="A6812"/>
      <c r="B6812"/>
      <c r="C6812"/>
      <c r="E6812"/>
      <c r="F6812"/>
      <c r="G6812"/>
      <c r="I6812"/>
      <c r="J6812"/>
      <c r="K6812"/>
      <c r="M6812"/>
      <c r="N6812"/>
      <c r="O6812"/>
      <c r="Q6812"/>
      <c r="R6812"/>
      <c r="S6812"/>
      <c r="U6812"/>
      <c r="V6812"/>
      <c r="W6812"/>
      <c r="Y6812"/>
      <c r="Z6812"/>
      <c r="AA6812"/>
      <c r="AC6812"/>
      <c r="AD6812"/>
      <c r="AE6812"/>
      <c r="AG6812"/>
      <c r="AH6812"/>
      <c r="AI6812"/>
      <c r="AK6812"/>
      <c r="AL6812"/>
      <c r="AM6812"/>
      <c r="AO6812"/>
      <c r="AP6812"/>
      <c r="AQ6812"/>
      <c r="AS6812"/>
      <c r="AT6812"/>
      <c r="AU6812"/>
      <c r="AW6812"/>
      <c r="AX6812"/>
      <c r="AY6812"/>
      <c r="BA6812"/>
      <c r="BB6812"/>
      <c r="BC6812"/>
      <c r="BE6812"/>
      <c r="BF6812"/>
      <c r="BG6812"/>
      <c r="BI6812"/>
      <c r="BJ6812"/>
      <c r="BK6812"/>
      <c r="BM6812"/>
      <c r="BN6812"/>
      <c r="BO6812"/>
    </row>
    <row r="6813" spans="1:67">
      <c r="A6813"/>
      <c r="B6813"/>
      <c r="C6813"/>
      <c r="E6813"/>
      <c r="F6813"/>
      <c r="G6813"/>
      <c r="I6813"/>
      <c r="J6813"/>
      <c r="K6813"/>
      <c r="M6813"/>
      <c r="N6813"/>
      <c r="O6813"/>
      <c r="Q6813"/>
      <c r="R6813"/>
      <c r="S6813"/>
      <c r="U6813"/>
      <c r="V6813"/>
      <c r="W6813"/>
      <c r="Y6813"/>
      <c r="Z6813"/>
      <c r="AA6813"/>
      <c r="AC6813"/>
      <c r="AD6813"/>
      <c r="AE6813"/>
      <c r="AG6813"/>
      <c r="AH6813"/>
      <c r="AI6813"/>
      <c r="AK6813"/>
      <c r="AL6813"/>
      <c r="AM6813"/>
      <c r="AO6813"/>
      <c r="AP6813"/>
      <c r="AQ6813"/>
      <c r="AS6813"/>
      <c r="AT6813"/>
      <c r="AU6813"/>
      <c r="AW6813"/>
      <c r="AX6813"/>
      <c r="AY6813"/>
      <c r="BA6813"/>
      <c r="BB6813"/>
      <c r="BC6813"/>
      <c r="BE6813"/>
      <c r="BF6813"/>
      <c r="BG6813"/>
      <c r="BI6813"/>
      <c r="BJ6813"/>
      <c r="BK6813"/>
      <c r="BM6813"/>
      <c r="BN6813"/>
      <c r="BO6813"/>
    </row>
    <row r="6814" spans="1:67">
      <c r="A6814"/>
      <c r="B6814"/>
      <c r="C6814"/>
      <c r="E6814"/>
      <c r="F6814"/>
      <c r="G6814"/>
      <c r="I6814"/>
      <c r="J6814"/>
      <c r="K6814"/>
      <c r="M6814"/>
      <c r="N6814"/>
      <c r="O6814"/>
      <c r="Q6814"/>
      <c r="R6814"/>
      <c r="S6814"/>
      <c r="U6814"/>
      <c r="V6814"/>
      <c r="W6814"/>
      <c r="Y6814"/>
      <c r="Z6814"/>
      <c r="AA6814"/>
      <c r="AC6814"/>
      <c r="AD6814"/>
      <c r="AE6814"/>
      <c r="AG6814"/>
      <c r="AH6814"/>
      <c r="AI6814"/>
      <c r="AK6814"/>
      <c r="AL6814"/>
      <c r="AM6814"/>
      <c r="AO6814"/>
      <c r="AP6814"/>
      <c r="AQ6814"/>
      <c r="AS6814"/>
      <c r="AT6814"/>
      <c r="AU6814"/>
      <c r="AW6814"/>
      <c r="AX6814"/>
      <c r="AY6814"/>
      <c r="BA6814"/>
      <c r="BB6814"/>
      <c r="BC6814"/>
      <c r="BE6814"/>
      <c r="BF6814"/>
      <c r="BG6814"/>
      <c r="BI6814"/>
      <c r="BJ6814"/>
      <c r="BK6814"/>
      <c r="BM6814"/>
      <c r="BN6814"/>
      <c r="BO6814"/>
    </row>
    <row r="6815" spans="1:67">
      <c r="A6815"/>
      <c r="B6815"/>
      <c r="C6815"/>
      <c r="E6815"/>
      <c r="F6815"/>
      <c r="G6815"/>
      <c r="I6815"/>
      <c r="J6815"/>
      <c r="K6815"/>
      <c r="M6815"/>
      <c r="N6815"/>
      <c r="O6815"/>
      <c r="Q6815"/>
      <c r="R6815"/>
      <c r="S6815"/>
      <c r="U6815"/>
      <c r="V6815"/>
      <c r="W6815"/>
      <c r="Y6815"/>
      <c r="Z6815"/>
      <c r="AA6815"/>
      <c r="AC6815"/>
      <c r="AD6815"/>
      <c r="AE6815"/>
      <c r="AG6815"/>
      <c r="AH6815"/>
      <c r="AI6815"/>
      <c r="AK6815"/>
      <c r="AL6815"/>
      <c r="AM6815"/>
      <c r="AO6815"/>
      <c r="AP6815"/>
      <c r="AQ6815"/>
      <c r="AS6815"/>
      <c r="AT6815"/>
      <c r="AU6815"/>
      <c r="AW6815"/>
      <c r="AX6815"/>
      <c r="AY6815"/>
      <c r="BA6815"/>
      <c r="BB6815"/>
      <c r="BC6815"/>
      <c r="BE6815"/>
      <c r="BF6815"/>
      <c r="BG6815"/>
      <c r="BI6815"/>
      <c r="BJ6815"/>
      <c r="BK6815"/>
      <c r="BM6815"/>
      <c r="BN6815"/>
      <c r="BO6815"/>
    </row>
    <row r="6816" spans="1:67">
      <c r="A6816"/>
      <c r="B6816"/>
      <c r="C6816"/>
      <c r="E6816"/>
      <c r="F6816"/>
      <c r="G6816"/>
      <c r="I6816"/>
      <c r="J6816"/>
      <c r="K6816"/>
      <c r="M6816"/>
      <c r="N6816"/>
      <c r="O6816"/>
      <c r="Q6816"/>
      <c r="R6816"/>
      <c r="S6816"/>
      <c r="U6816"/>
      <c r="V6816"/>
      <c r="W6816"/>
      <c r="Y6816"/>
      <c r="Z6816"/>
      <c r="AA6816"/>
      <c r="AC6816"/>
      <c r="AD6816"/>
      <c r="AE6816"/>
      <c r="AG6816"/>
      <c r="AH6816"/>
      <c r="AI6816"/>
      <c r="AK6816"/>
      <c r="AL6816"/>
      <c r="AM6816"/>
      <c r="AO6816"/>
      <c r="AP6816"/>
      <c r="AQ6816"/>
      <c r="AS6816"/>
      <c r="AT6816"/>
      <c r="AU6816"/>
      <c r="AW6816"/>
      <c r="AX6816"/>
      <c r="AY6816"/>
      <c r="BA6816"/>
      <c r="BB6816"/>
      <c r="BC6816"/>
      <c r="BE6816"/>
      <c r="BF6816"/>
      <c r="BG6816"/>
      <c r="BI6816"/>
      <c r="BJ6816"/>
      <c r="BK6816"/>
      <c r="BM6816"/>
      <c r="BN6816"/>
      <c r="BO6816"/>
    </row>
    <row r="6817" spans="1:67">
      <c r="A6817"/>
      <c r="B6817"/>
      <c r="C6817"/>
      <c r="E6817"/>
      <c r="F6817"/>
      <c r="G6817"/>
      <c r="I6817"/>
      <c r="J6817"/>
      <c r="K6817"/>
      <c r="M6817"/>
      <c r="N6817"/>
      <c r="O6817"/>
      <c r="Q6817"/>
      <c r="R6817"/>
      <c r="S6817"/>
      <c r="U6817"/>
      <c r="V6817"/>
      <c r="W6817"/>
      <c r="Y6817"/>
      <c r="Z6817"/>
      <c r="AA6817"/>
      <c r="AC6817"/>
      <c r="AD6817"/>
      <c r="AE6817"/>
      <c r="AG6817"/>
      <c r="AH6817"/>
      <c r="AI6817"/>
      <c r="AK6817"/>
      <c r="AL6817"/>
      <c r="AM6817"/>
      <c r="AO6817"/>
      <c r="AP6817"/>
      <c r="AQ6817"/>
      <c r="AS6817"/>
      <c r="AT6817"/>
      <c r="AU6817"/>
      <c r="AW6817"/>
      <c r="AX6817"/>
      <c r="AY6817"/>
      <c r="BA6817"/>
      <c r="BB6817"/>
      <c r="BC6817"/>
      <c r="BE6817"/>
      <c r="BF6817"/>
      <c r="BG6817"/>
      <c r="BI6817"/>
      <c r="BJ6817"/>
      <c r="BK6817"/>
      <c r="BM6817"/>
      <c r="BN6817"/>
      <c r="BO6817"/>
    </row>
    <row r="6818" spans="1:67">
      <c r="A6818"/>
      <c r="B6818"/>
      <c r="C6818"/>
      <c r="E6818"/>
      <c r="F6818"/>
      <c r="G6818"/>
      <c r="I6818"/>
      <c r="J6818"/>
      <c r="K6818"/>
      <c r="M6818"/>
      <c r="N6818"/>
      <c r="O6818"/>
      <c r="Q6818"/>
      <c r="R6818"/>
      <c r="S6818"/>
      <c r="U6818"/>
      <c r="V6818"/>
      <c r="W6818"/>
      <c r="Y6818"/>
      <c r="Z6818"/>
      <c r="AA6818"/>
      <c r="AC6818"/>
      <c r="AD6818"/>
      <c r="AE6818"/>
      <c r="AG6818"/>
      <c r="AH6818"/>
      <c r="AI6818"/>
      <c r="AK6818"/>
      <c r="AL6818"/>
      <c r="AM6818"/>
      <c r="AO6818"/>
      <c r="AP6818"/>
      <c r="AQ6818"/>
      <c r="AS6818"/>
      <c r="AT6818"/>
      <c r="AU6818"/>
      <c r="AW6818"/>
      <c r="AX6818"/>
      <c r="AY6818"/>
      <c r="BA6818"/>
      <c r="BB6818"/>
      <c r="BC6818"/>
      <c r="BE6818"/>
      <c r="BF6818"/>
      <c r="BG6818"/>
      <c r="BI6818"/>
      <c r="BJ6818"/>
      <c r="BK6818"/>
      <c r="BM6818"/>
      <c r="BN6818"/>
      <c r="BO6818"/>
    </row>
    <row r="6819" spans="1:67">
      <c r="A6819"/>
      <c r="B6819"/>
      <c r="C6819"/>
      <c r="E6819"/>
      <c r="F6819"/>
      <c r="G6819"/>
      <c r="I6819"/>
      <c r="J6819"/>
      <c r="K6819"/>
      <c r="M6819"/>
      <c r="N6819"/>
      <c r="O6819"/>
      <c r="Q6819"/>
      <c r="R6819"/>
      <c r="S6819"/>
      <c r="U6819"/>
      <c r="V6819"/>
      <c r="W6819"/>
      <c r="Y6819"/>
      <c r="Z6819"/>
      <c r="AA6819"/>
      <c r="AC6819"/>
      <c r="AD6819"/>
      <c r="AE6819"/>
      <c r="AG6819"/>
      <c r="AH6819"/>
      <c r="AI6819"/>
      <c r="AK6819"/>
      <c r="AL6819"/>
      <c r="AM6819"/>
      <c r="AO6819"/>
      <c r="AP6819"/>
      <c r="AQ6819"/>
      <c r="AS6819"/>
      <c r="AT6819"/>
      <c r="AU6819"/>
      <c r="AW6819"/>
      <c r="AX6819"/>
      <c r="AY6819"/>
      <c r="BA6819"/>
      <c r="BB6819"/>
      <c r="BC6819"/>
      <c r="BE6819"/>
      <c r="BF6819"/>
      <c r="BG6819"/>
      <c r="BI6819"/>
      <c r="BJ6819"/>
      <c r="BK6819"/>
      <c r="BM6819"/>
      <c r="BN6819"/>
      <c r="BO6819"/>
    </row>
    <row r="6820" spans="1:67">
      <c r="A6820"/>
      <c r="B6820"/>
      <c r="C6820"/>
      <c r="E6820"/>
      <c r="F6820"/>
      <c r="G6820"/>
      <c r="I6820"/>
      <c r="J6820"/>
      <c r="K6820"/>
      <c r="M6820"/>
      <c r="N6820"/>
      <c r="O6820"/>
      <c r="Q6820"/>
      <c r="R6820"/>
      <c r="S6820"/>
      <c r="U6820"/>
      <c r="V6820"/>
      <c r="W6820"/>
      <c r="Y6820"/>
      <c r="Z6820"/>
      <c r="AA6820"/>
      <c r="AC6820"/>
      <c r="AD6820"/>
      <c r="AE6820"/>
      <c r="AG6820"/>
      <c r="AH6820"/>
      <c r="AI6820"/>
      <c r="AK6820"/>
      <c r="AL6820"/>
      <c r="AM6820"/>
      <c r="AO6820"/>
      <c r="AP6820"/>
      <c r="AQ6820"/>
      <c r="AS6820"/>
      <c r="AT6820"/>
      <c r="AU6820"/>
      <c r="AW6820"/>
      <c r="AX6820"/>
      <c r="AY6820"/>
      <c r="BA6820"/>
      <c r="BB6820"/>
      <c r="BC6820"/>
      <c r="BE6820"/>
      <c r="BF6820"/>
      <c r="BG6820"/>
      <c r="BI6820"/>
      <c r="BJ6820"/>
      <c r="BK6820"/>
      <c r="BM6820"/>
      <c r="BN6820"/>
      <c r="BO6820"/>
    </row>
    <row r="6821" spans="1:67">
      <c r="A6821"/>
      <c r="B6821"/>
      <c r="C6821"/>
      <c r="E6821"/>
      <c r="F6821"/>
      <c r="G6821"/>
      <c r="I6821"/>
      <c r="J6821"/>
      <c r="K6821"/>
      <c r="M6821"/>
      <c r="N6821"/>
      <c r="O6821"/>
      <c r="Q6821"/>
      <c r="R6821"/>
      <c r="S6821"/>
      <c r="U6821"/>
      <c r="V6821"/>
      <c r="W6821"/>
      <c r="Y6821"/>
      <c r="Z6821"/>
      <c r="AA6821"/>
      <c r="AC6821"/>
      <c r="AD6821"/>
      <c r="AE6821"/>
      <c r="AG6821"/>
      <c r="AH6821"/>
      <c r="AI6821"/>
      <c r="AK6821"/>
      <c r="AL6821"/>
      <c r="AM6821"/>
      <c r="AO6821"/>
      <c r="AP6821"/>
      <c r="AQ6821"/>
      <c r="AS6821"/>
      <c r="AT6821"/>
      <c r="AU6821"/>
      <c r="AW6821"/>
      <c r="AX6821"/>
      <c r="AY6821"/>
      <c r="BA6821"/>
      <c r="BB6821"/>
      <c r="BC6821"/>
      <c r="BE6821"/>
      <c r="BF6821"/>
      <c r="BG6821"/>
      <c r="BI6821"/>
      <c r="BJ6821"/>
      <c r="BK6821"/>
      <c r="BM6821"/>
      <c r="BN6821"/>
      <c r="BO6821"/>
    </row>
    <row r="6822" spans="1:67">
      <c r="A6822"/>
      <c r="B6822"/>
      <c r="C6822"/>
      <c r="E6822"/>
      <c r="F6822"/>
      <c r="G6822"/>
      <c r="I6822"/>
      <c r="J6822"/>
      <c r="K6822"/>
      <c r="M6822"/>
      <c r="N6822"/>
      <c r="O6822"/>
      <c r="Q6822"/>
      <c r="R6822"/>
      <c r="S6822"/>
      <c r="U6822"/>
      <c r="V6822"/>
      <c r="W6822"/>
      <c r="Y6822"/>
      <c r="Z6822"/>
      <c r="AA6822"/>
      <c r="AC6822"/>
      <c r="AD6822"/>
      <c r="AE6822"/>
      <c r="AG6822"/>
      <c r="AH6822"/>
      <c r="AI6822"/>
      <c r="AK6822"/>
      <c r="AL6822"/>
      <c r="AM6822"/>
      <c r="AO6822"/>
      <c r="AP6822"/>
      <c r="AQ6822"/>
      <c r="AS6822"/>
      <c r="AT6822"/>
      <c r="AU6822"/>
      <c r="AW6822"/>
      <c r="AX6822"/>
      <c r="AY6822"/>
      <c r="BA6822"/>
      <c r="BB6822"/>
      <c r="BC6822"/>
      <c r="BE6822"/>
      <c r="BF6822"/>
      <c r="BG6822"/>
      <c r="BI6822"/>
      <c r="BJ6822"/>
      <c r="BK6822"/>
      <c r="BM6822"/>
      <c r="BN6822"/>
      <c r="BO6822"/>
    </row>
    <row r="6823" spans="1:67">
      <c r="A6823"/>
      <c r="B6823"/>
      <c r="C6823"/>
      <c r="E6823"/>
      <c r="F6823"/>
      <c r="G6823"/>
      <c r="I6823"/>
      <c r="J6823"/>
      <c r="K6823"/>
      <c r="M6823"/>
      <c r="N6823"/>
      <c r="O6823"/>
      <c r="Q6823"/>
      <c r="R6823"/>
      <c r="S6823"/>
      <c r="U6823"/>
      <c r="V6823"/>
      <c r="W6823"/>
      <c r="Y6823"/>
      <c r="Z6823"/>
      <c r="AA6823"/>
      <c r="AC6823"/>
      <c r="AD6823"/>
      <c r="AE6823"/>
      <c r="AG6823"/>
      <c r="AH6823"/>
      <c r="AI6823"/>
      <c r="AK6823"/>
      <c r="AL6823"/>
      <c r="AM6823"/>
      <c r="AO6823"/>
      <c r="AP6823"/>
      <c r="AQ6823"/>
      <c r="AS6823"/>
      <c r="AT6823"/>
      <c r="AU6823"/>
      <c r="AW6823"/>
      <c r="AX6823"/>
      <c r="AY6823"/>
      <c r="BA6823"/>
      <c r="BB6823"/>
      <c r="BC6823"/>
      <c r="BE6823"/>
      <c r="BF6823"/>
      <c r="BG6823"/>
      <c r="BI6823"/>
      <c r="BJ6823"/>
      <c r="BK6823"/>
      <c r="BM6823"/>
      <c r="BN6823"/>
      <c r="BO6823"/>
    </row>
    <row r="6824" spans="1:67">
      <c r="A6824"/>
      <c r="B6824"/>
      <c r="C6824"/>
      <c r="E6824"/>
      <c r="F6824"/>
      <c r="G6824"/>
      <c r="I6824"/>
      <c r="J6824"/>
      <c r="K6824"/>
      <c r="M6824"/>
      <c r="N6824"/>
      <c r="O6824"/>
      <c r="Q6824"/>
      <c r="R6824"/>
      <c r="S6824"/>
      <c r="U6824"/>
      <c r="V6824"/>
      <c r="W6824"/>
      <c r="Y6824"/>
      <c r="Z6824"/>
      <c r="AA6824"/>
      <c r="AC6824"/>
      <c r="AD6824"/>
      <c r="AE6824"/>
      <c r="AG6824"/>
      <c r="AH6824"/>
      <c r="AI6824"/>
      <c r="AK6824"/>
      <c r="AL6824"/>
      <c r="AM6824"/>
      <c r="AO6824"/>
      <c r="AP6824"/>
      <c r="AQ6824"/>
      <c r="AS6824"/>
      <c r="AT6824"/>
      <c r="AU6824"/>
      <c r="AW6824"/>
      <c r="AX6824"/>
      <c r="AY6824"/>
      <c r="BA6824"/>
      <c r="BB6824"/>
      <c r="BC6824"/>
      <c r="BE6824"/>
      <c r="BF6824"/>
      <c r="BG6824"/>
      <c r="BI6824"/>
      <c r="BJ6824"/>
      <c r="BK6824"/>
      <c r="BM6824"/>
      <c r="BN6824"/>
      <c r="BO6824"/>
    </row>
    <row r="6825" spans="1:67">
      <c r="A6825"/>
      <c r="B6825"/>
      <c r="C6825"/>
      <c r="E6825"/>
      <c r="F6825"/>
      <c r="G6825"/>
      <c r="I6825"/>
      <c r="J6825"/>
      <c r="K6825"/>
      <c r="M6825"/>
      <c r="N6825"/>
      <c r="O6825"/>
      <c r="Q6825"/>
      <c r="R6825"/>
      <c r="S6825"/>
      <c r="U6825"/>
      <c r="V6825"/>
      <c r="W6825"/>
      <c r="Y6825"/>
      <c r="Z6825"/>
      <c r="AA6825"/>
      <c r="AC6825"/>
      <c r="AD6825"/>
      <c r="AE6825"/>
      <c r="AG6825"/>
      <c r="AH6825"/>
      <c r="AI6825"/>
      <c r="AK6825"/>
      <c r="AL6825"/>
      <c r="AM6825"/>
      <c r="AO6825"/>
      <c r="AP6825"/>
      <c r="AQ6825"/>
      <c r="AS6825"/>
      <c r="AT6825"/>
      <c r="AU6825"/>
      <c r="AW6825"/>
      <c r="AX6825"/>
      <c r="AY6825"/>
      <c r="BA6825"/>
      <c r="BB6825"/>
      <c r="BC6825"/>
      <c r="BE6825"/>
      <c r="BF6825"/>
      <c r="BG6825"/>
      <c r="BI6825"/>
      <c r="BJ6825"/>
      <c r="BK6825"/>
      <c r="BM6825"/>
      <c r="BN6825"/>
      <c r="BO6825"/>
    </row>
    <row r="6826" spans="1:67">
      <c r="A6826"/>
      <c r="B6826"/>
      <c r="C6826"/>
      <c r="E6826"/>
      <c r="F6826"/>
      <c r="G6826"/>
      <c r="I6826"/>
      <c r="J6826"/>
      <c r="K6826"/>
      <c r="M6826"/>
      <c r="N6826"/>
      <c r="O6826"/>
      <c r="Q6826"/>
      <c r="R6826"/>
      <c r="S6826"/>
      <c r="U6826"/>
      <c r="V6826"/>
      <c r="W6826"/>
      <c r="Y6826"/>
      <c r="Z6826"/>
      <c r="AA6826"/>
      <c r="AC6826"/>
      <c r="AD6826"/>
      <c r="AE6826"/>
      <c r="AG6826"/>
      <c r="AH6826"/>
      <c r="AI6826"/>
      <c r="AK6826"/>
      <c r="AL6826"/>
      <c r="AM6826"/>
      <c r="AO6826"/>
      <c r="AP6826"/>
      <c r="AQ6826"/>
      <c r="AS6826"/>
      <c r="AT6826"/>
      <c r="AU6826"/>
      <c r="AW6826"/>
      <c r="AX6826"/>
      <c r="AY6826"/>
      <c r="BA6826"/>
      <c r="BB6826"/>
      <c r="BC6826"/>
      <c r="BE6826"/>
      <c r="BF6826"/>
      <c r="BG6826"/>
      <c r="BI6826"/>
      <c r="BJ6826"/>
      <c r="BK6826"/>
      <c r="BM6826"/>
      <c r="BN6826"/>
      <c r="BO6826"/>
    </row>
    <row r="6827" spans="1:67">
      <c r="A6827"/>
      <c r="B6827"/>
      <c r="C6827"/>
      <c r="E6827"/>
      <c r="F6827"/>
      <c r="G6827"/>
      <c r="I6827"/>
      <c r="J6827"/>
      <c r="K6827"/>
      <c r="M6827"/>
      <c r="N6827"/>
      <c r="O6827"/>
      <c r="Q6827"/>
      <c r="R6827"/>
      <c r="S6827"/>
      <c r="U6827"/>
      <c r="V6827"/>
      <c r="W6827"/>
      <c r="Y6827"/>
      <c r="Z6827"/>
      <c r="AA6827"/>
      <c r="AC6827"/>
      <c r="AD6827"/>
      <c r="AE6827"/>
      <c r="AG6827"/>
      <c r="AH6827"/>
      <c r="AI6827"/>
      <c r="AK6827"/>
      <c r="AL6827"/>
      <c r="AM6827"/>
      <c r="AO6827"/>
      <c r="AP6827"/>
      <c r="AQ6827"/>
      <c r="AS6827"/>
      <c r="AT6827"/>
      <c r="AU6827"/>
      <c r="AW6827"/>
      <c r="AX6827"/>
      <c r="AY6827"/>
      <c r="BA6827"/>
      <c r="BB6827"/>
      <c r="BC6827"/>
      <c r="BE6827"/>
      <c r="BF6827"/>
      <c r="BG6827"/>
      <c r="BI6827"/>
      <c r="BJ6827"/>
      <c r="BK6827"/>
      <c r="BM6827"/>
      <c r="BN6827"/>
      <c r="BO6827"/>
    </row>
    <row r="6828" spans="1:67">
      <c r="A6828"/>
      <c r="B6828"/>
      <c r="C6828"/>
      <c r="E6828"/>
      <c r="F6828"/>
      <c r="G6828"/>
      <c r="I6828"/>
      <c r="J6828"/>
      <c r="K6828"/>
      <c r="M6828"/>
      <c r="N6828"/>
      <c r="O6828"/>
      <c r="Q6828"/>
      <c r="R6828"/>
      <c r="S6828"/>
      <c r="U6828"/>
      <c r="V6828"/>
      <c r="W6828"/>
      <c r="Y6828"/>
      <c r="Z6828"/>
      <c r="AA6828"/>
      <c r="AC6828"/>
      <c r="AD6828"/>
      <c r="AE6828"/>
      <c r="AG6828"/>
      <c r="AH6828"/>
      <c r="AI6828"/>
      <c r="AK6828"/>
      <c r="AL6828"/>
      <c r="AM6828"/>
      <c r="AO6828"/>
      <c r="AP6828"/>
      <c r="AQ6828"/>
      <c r="AS6828"/>
      <c r="AT6828"/>
      <c r="AU6828"/>
      <c r="AW6828"/>
      <c r="AX6828"/>
      <c r="AY6828"/>
      <c r="BA6828"/>
      <c r="BB6828"/>
      <c r="BC6828"/>
      <c r="BE6828"/>
      <c r="BF6828"/>
      <c r="BG6828"/>
      <c r="BI6828"/>
      <c r="BJ6828"/>
      <c r="BK6828"/>
      <c r="BM6828"/>
      <c r="BN6828"/>
      <c r="BO6828"/>
    </row>
    <row r="6829" spans="1:67">
      <c r="A6829"/>
      <c r="B6829"/>
      <c r="C6829"/>
      <c r="E6829"/>
      <c r="F6829"/>
      <c r="G6829"/>
      <c r="I6829"/>
      <c r="J6829"/>
      <c r="K6829"/>
      <c r="M6829"/>
      <c r="N6829"/>
      <c r="O6829"/>
      <c r="Q6829"/>
      <c r="R6829"/>
      <c r="S6829"/>
      <c r="U6829"/>
      <c r="V6829"/>
      <c r="W6829"/>
      <c r="Y6829"/>
      <c r="Z6829"/>
      <c r="AA6829"/>
      <c r="AC6829"/>
      <c r="AD6829"/>
      <c r="AE6829"/>
      <c r="AG6829"/>
      <c r="AH6829"/>
      <c r="AI6829"/>
      <c r="AK6829"/>
      <c r="AL6829"/>
      <c r="AM6829"/>
      <c r="AO6829"/>
      <c r="AP6829"/>
      <c r="AQ6829"/>
      <c r="AS6829"/>
      <c r="AT6829"/>
      <c r="AU6829"/>
      <c r="AW6829"/>
      <c r="AX6829"/>
      <c r="AY6829"/>
      <c r="BA6829"/>
      <c r="BB6829"/>
      <c r="BC6829"/>
      <c r="BE6829"/>
      <c r="BF6829"/>
      <c r="BG6829"/>
      <c r="BI6829"/>
      <c r="BJ6829"/>
      <c r="BK6829"/>
      <c r="BM6829"/>
      <c r="BN6829"/>
      <c r="BO6829"/>
    </row>
    <row r="6830" spans="1:67">
      <c r="A6830"/>
      <c r="B6830"/>
      <c r="C6830"/>
      <c r="E6830"/>
      <c r="F6830"/>
      <c r="G6830"/>
      <c r="I6830"/>
      <c r="J6830"/>
      <c r="K6830"/>
      <c r="M6830"/>
      <c r="N6830"/>
      <c r="O6830"/>
      <c r="Q6830"/>
      <c r="R6830"/>
      <c r="S6830"/>
      <c r="U6830"/>
      <c r="V6830"/>
      <c r="W6830"/>
      <c r="Y6830"/>
      <c r="Z6830"/>
      <c r="AA6830"/>
      <c r="AC6830"/>
      <c r="AD6830"/>
      <c r="AE6830"/>
      <c r="AG6830"/>
      <c r="AH6830"/>
      <c r="AI6830"/>
      <c r="AK6830"/>
      <c r="AL6830"/>
      <c r="AM6830"/>
      <c r="AO6830"/>
      <c r="AP6830"/>
      <c r="AQ6830"/>
      <c r="AS6830"/>
      <c r="AT6830"/>
      <c r="AU6830"/>
      <c r="AW6830"/>
      <c r="AX6830"/>
      <c r="AY6830"/>
      <c r="BA6830"/>
      <c r="BB6830"/>
      <c r="BC6830"/>
      <c r="BE6830"/>
      <c r="BF6830"/>
      <c r="BG6830"/>
      <c r="BI6830"/>
      <c r="BJ6830"/>
      <c r="BK6830"/>
      <c r="BM6830"/>
      <c r="BN6830"/>
      <c r="BO6830"/>
    </row>
    <row r="6831" spans="1:67">
      <c r="A6831"/>
      <c r="B6831"/>
      <c r="C6831"/>
      <c r="E6831"/>
      <c r="F6831"/>
      <c r="G6831"/>
      <c r="I6831"/>
      <c r="J6831"/>
      <c r="K6831"/>
      <c r="M6831"/>
      <c r="N6831"/>
      <c r="O6831"/>
      <c r="Q6831"/>
      <c r="R6831"/>
      <c r="S6831"/>
      <c r="U6831"/>
      <c r="V6831"/>
      <c r="W6831"/>
      <c r="Y6831"/>
      <c r="Z6831"/>
      <c r="AA6831"/>
      <c r="AC6831"/>
      <c r="AD6831"/>
      <c r="AE6831"/>
      <c r="AG6831"/>
      <c r="AH6831"/>
      <c r="AI6831"/>
      <c r="AK6831"/>
      <c r="AL6831"/>
      <c r="AM6831"/>
      <c r="AO6831"/>
      <c r="AP6831"/>
      <c r="AQ6831"/>
      <c r="AS6831"/>
      <c r="AT6831"/>
      <c r="AU6831"/>
      <c r="AW6831"/>
      <c r="AX6831"/>
      <c r="AY6831"/>
      <c r="BA6831"/>
      <c r="BB6831"/>
      <c r="BC6831"/>
      <c r="BE6831"/>
      <c r="BF6831"/>
      <c r="BG6831"/>
      <c r="BI6831"/>
      <c r="BJ6831"/>
      <c r="BK6831"/>
      <c r="BM6831"/>
      <c r="BN6831"/>
      <c r="BO6831"/>
    </row>
    <row r="6832" spans="1:67">
      <c r="A6832"/>
      <c r="B6832"/>
      <c r="C6832"/>
      <c r="E6832"/>
      <c r="F6832"/>
      <c r="G6832"/>
      <c r="I6832"/>
      <c r="J6832"/>
      <c r="K6832"/>
      <c r="M6832"/>
      <c r="N6832"/>
      <c r="O6832"/>
      <c r="Q6832"/>
      <c r="R6832"/>
      <c r="S6832"/>
      <c r="U6832"/>
      <c r="V6832"/>
      <c r="W6832"/>
      <c r="Y6832"/>
      <c r="Z6832"/>
      <c r="AA6832"/>
      <c r="AC6832"/>
      <c r="AD6832"/>
      <c r="AE6832"/>
      <c r="AG6832"/>
      <c r="AH6832"/>
      <c r="AI6832"/>
      <c r="AK6832"/>
      <c r="AL6832"/>
      <c r="AM6832"/>
      <c r="AO6832"/>
      <c r="AP6832"/>
      <c r="AQ6832"/>
      <c r="AS6832"/>
      <c r="AT6832"/>
      <c r="AU6832"/>
      <c r="AW6832"/>
      <c r="AX6832"/>
      <c r="AY6832"/>
      <c r="BA6832"/>
      <c r="BB6832"/>
      <c r="BC6832"/>
      <c r="BE6832"/>
      <c r="BF6832"/>
      <c r="BG6832"/>
      <c r="BI6832"/>
      <c r="BJ6832"/>
      <c r="BK6832"/>
      <c r="BM6832"/>
      <c r="BN6832"/>
      <c r="BO6832"/>
    </row>
    <row r="6833" spans="1:67">
      <c r="A6833"/>
      <c r="B6833"/>
      <c r="C6833"/>
      <c r="E6833"/>
      <c r="F6833"/>
      <c r="G6833"/>
      <c r="I6833"/>
      <c r="J6833"/>
      <c r="K6833"/>
      <c r="M6833"/>
      <c r="N6833"/>
      <c r="O6833"/>
      <c r="Q6833"/>
      <c r="R6833"/>
      <c r="S6833"/>
      <c r="U6833"/>
      <c r="V6833"/>
      <c r="W6833"/>
      <c r="Y6833"/>
      <c r="Z6833"/>
      <c r="AA6833"/>
      <c r="AC6833"/>
      <c r="AD6833"/>
      <c r="AE6833"/>
      <c r="AG6833"/>
      <c r="AH6833"/>
      <c r="AI6833"/>
      <c r="AK6833"/>
      <c r="AL6833"/>
      <c r="AM6833"/>
      <c r="AO6833"/>
      <c r="AP6833"/>
      <c r="AQ6833"/>
      <c r="AS6833"/>
      <c r="AT6833"/>
      <c r="AU6833"/>
      <c r="AW6833"/>
      <c r="AX6833"/>
      <c r="AY6833"/>
      <c r="BA6833"/>
      <c r="BB6833"/>
      <c r="BC6833"/>
      <c r="BE6833"/>
      <c r="BF6833"/>
      <c r="BG6833"/>
      <c r="BI6833"/>
      <c r="BJ6833"/>
      <c r="BK6833"/>
      <c r="BM6833"/>
      <c r="BN6833"/>
      <c r="BO6833"/>
    </row>
    <row r="6834" spans="1:67">
      <c r="A6834"/>
      <c r="B6834"/>
      <c r="C6834"/>
      <c r="E6834"/>
      <c r="F6834"/>
      <c r="G6834"/>
      <c r="I6834"/>
      <c r="J6834"/>
      <c r="K6834"/>
      <c r="M6834"/>
      <c r="N6834"/>
      <c r="O6834"/>
      <c r="Q6834"/>
      <c r="R6834"/>
      <c r="S6834"/>
      <c r="U6834"/>
      <c r="V6834"/>
      <c r="W6834"/>
      <c r="Y6834"/>
      <c r="Z6834"/>
      <c r="AA6834"/>
      <c r="AC6834"/>
      <c r="AD6834"/>
      <c r="AE6834"/>
      <c r="AG6834"/>
      <c r="AH6834"/>
      <c r="AI6834"/>
      <c r="AK6834"/>
      <c r="AL6834"/>
      <c r="AM6834"/>
      <c r="AO6834"/>
      <c r="AP6834"/>
      <c r="AQ6834"/>
      <c r="AS6834"/>
      <c r="AT6834"/>
      <c r="AU6834"/>
      <c r="AW6834"/>
      <c r="AX6834"/>
      <c r="AY6834"/>
      <c r="BA6834"/>
      <c r="BB6834"/>
      <c r="BC6834"/>
      <c r="BE6834"/>
      <c r="BF6834"/>
      <c r="BG6834"/>
      <c r="BI6834"/>
      <c r="BJ6834"/>
      <c r="BK6834"/>
      <c r="BM6834"/>
      <c r="BN6834"/>
      <c r="BO6834"/>
    </row>
    <row r="6835" spans="1:67">
      <c r="A6835"/>
      <c r="B6835"/>
      <c r="C6835"/>
      <c r="E6835"/>
      <c r="F6835"/>
      <c r="G6835"/>
      <c r="I6835"/>
      <c r="J6835"/>
      <c r="K6835"/>
      <c r="M6835"/>
      <c r="N6835"/>
      <c r="O6835"/>
      <c r="Q6835"/>
      <c r="R6835"/>
      <c r="S6835"/>
      <c r="U6835"/>
      <c r="V6835"/>
      <c r="W6835"/>
      <c r="Y6835"/>
      <c r="Z6835"/>
      <c r="AA6835"/>
      <c r="AC6835"/>
      <c r="AD6835"/>
      <c r="AE6835"/>
      <c r="AG6835"/>
      <c r="AH6835"/>
      <c r="AI6835"/>
      <c r="AK6835"/>
      <c r="AL6835"/>
      <c r="AM6835"/>
      <c r="AO6835"/>
      <c r="AP6835"/>
      <c r="AQ6835"/>
      <c r="AS6835"/>
      <c r="AT6835"/>
      <c r="AU6835"/>
      <c r="AW6835"/>
      <c r="AX6835"/>
      <c r="AY6835"/>
      <c r="BA6835"/>
      <c r="BB6835"/>
      <c r="BC6835"/>
      <c r="BE6835"/>
      <c r="BF6835"/>
      <c r="BG6835"/>
      <c r="BI6835"/>
      <c r="BJ6835"/>
      <c r="BK6835"/>
      <c r="BM6835"/>
      <c r="BN6835"/>
      <c r="BO6835"/>
    </row>
    <row r="6836" spans="1:67">
      <c r="A6836"/>
      <c r="B6836"/>
      <c r="C6836"/>
      <c r="E6836"/>
      <c r="F6836"/>
      <c r="G6836"/>
      <c r="I6836"/>
      <c r="J6836"/>
      <c r="K6836"/>
      <c r="M6836"/>
      <c r="N6836"/>
      <c r="O6836"/>
      <c r="Q6836"/>
      <c r="R6836"/>
      <c r="S6836"/>
      <c r="U6836"/>
      <c r="V6836"/>
      <c r="W6836"/>
      <c r="Y6836"/>
      <c r="Z6836"/>
      <c r="AA6836"/>
      <c r="AC6836"/>
      <c r="AD6836"/>
      <c r="AE6836"/>
      <c r="AG6836"/>
      <c r="AH6836"/>
      <c r="AI6836"/>
      <c r="AK6836"/>
      <c r="AL6836"/>
      <c r="AM6836"/>
      <c r="AO6836"/>
      <c r="AP6836"/>
      <c r="AQ6836"/>
      <c r="AS6836"/>
      <c r="AT6836"/>
      <c r="AU6836"/>
      <c r="AW6836"/>
      <c r="AX6836"/>
      <c r="AY6836"/>
      <c r="BA6836"/>
      <c r="BB6836"/>
      <c r="BC6836"/>
      <c r="BE6836"/>
      <c r="BF6836"/>
      <c r="BG6836"/>
      <c r="BI6836"/>
      <c r="BJ6836"/>
      <c r="BK6836"/>
      <c r="BM6836"/>
      <c r="BN6836"/>
      <c r="BO6836"/>
    </row>
    <row r="6837" spans="1:67">
      <c r="A6837"/>
      <c r="B6837"/>
      <c r="C6837"/>
      <c r="E6837"/>
      <c r="F6837"/>
      <c r="G6837"/>
      <c r="I6837"/>
      <c r="J6837"/>
      <c r="K6837"/>
      <c r="M6837"/>
      <c r="N6837"/>
      <c r="O6837"/>
      <c r="Q6837"/>
      <c r="R6837"/>
      <c r="S6837"/>
      <c r="U6837"/>
      <c r="V6837"/>
      <c r="W6837"/>
      <c r="Y6837"/>
      <c r="Z6837"/>
      <c r="AA6837"/>
      <c r="AC6837"/>
      <c r="AD6837"/>
      <c r="AE6837"/>
      <c r="AG6837"/>
      <c r="AH6837"/>
      <c r="AI6837"/>
      <c r="AK6837"/>
      <c r="AL6837"/>
      <c r="AM6837"/>
      <c r="AO6837"/>
      <c r="AP6837"/>
      <c r="AQ6837"/>
      <c r="AS6837"/>
      <c r="AT6837"/>
      <c r="AU6837"/>
      <c r="AW6837"/>
      <c r="AX6837"/>
      <c r="AY6837"/>
      <c r="BA6837"/>
      <c r="BB6837"/>
      <c r="BC6837"/>
      <c r="BE6837"/>
      <c r="BF6837"/>
      <c r="BG6837"/>
      <c r="BI6837"/>
      <c r="BJ6837"/>
      <c r="BK6837"/>
      <c r="BM6837"/>
      <c r="BN6837"/>
      <c r="BO6837"/>
    </row>
    <row r="6838" spans="1:67">
      <c r="A6838"/>
      <c r="B6838"/>
      <c r="C6838"/>
      <c r="E6838"/>
      <c r="F6838"/>
      <c r="G6838"/>
      <c r="I6838"/>
      <c r="J6838"/>
      <c r="K6838"/>
      <c r="M6838"/>
      <c r="N6838"/>
      <c r="O6838"/>
      <c r="Q6838"/>
      <c r="R6838"/>
      <c r="S6838"/>
      <c r="U6838"/>
      <c r="V6838"/>
      <c r="W6838"/>
      <c r="Y6838"/>
      <c r="Z6838"/>
      <c r="AA6838"/>
      <c r="AC6838"/>
      <c r="AD6838"/>
      <c r="AE6838"/>
      <c r="AG6838"/>
      <c r="AH6838"/>
      <c r="AI6838"/>
      <c r="AK6838"/>
      <c r="AL6838"/>
      <c r="AM6838"/>
      <c r="AO6838"/>
      <c r="AP6838"/>
      <c r="AQ6838"/>
      <c r="AS6838"/>
      <c r="AT6838"/>
      <c r="AU6838"/>
      <c r="AW6838"/>
      <c r="AX6838"/>
      <c r="AY6838"/>
      <c r="BA6838"/>
      <c r="BB6838"/>
      <c r="BC6838"/>
      <c r="BE6838"/>
      <c r="BF6838"/>
      <c r="BG6838"/>
      <c r="BI6838"/>
      <c r="BJ6838"/>
      <c r="BK6838"/>
      <c r="BM6838"/>
      <c r="BN6838"/>
      <c r="BO6838"/>
    </row>
    <row r="6839" spans="1:67">
      <c r="A6839"/>
      <c r="B6839"/>
      <c r="C6839"/>
      <c r="E6839"/>
      <c r="F6839"/>
      <c r="G6839"/>
      <c r="I6839"/>
      <c r="J6839"/>
      <c r="K6839"/>
      <c r="M6839"/>
      <c r="N6839"/>
      <c r="O6839"/>
      <c r="Q6839"/>
      <c r="R6839"/>
      <c r="S6839"/>
      <c r="U6839"/>
      <c r="V6839"/>
      <c r="W6839"/>
      <c r="Y6839"/>
      <c r="Z6839"/>
      <c r="AA6839"/>
      <c r="AC6839"/>
      <c r="AD6839"/>
      <c r="AE6839"/>
      <c r="AG6839"/>
      <c r="AH6839"/>
      <c r="AI6839"/>
      <c r="AK6839"/>
      <c r="AL6839"/>
      <c r="AM6839"/>
      <c r="AO6839"/>
      <c r="AP6839"/>
      <c r="AQ6839"/>
      <c r="AS6839"/>
      <c r="AT6839"/>
      <c r="AU6839"/>
      <c r="AW6839"/>
      <c r="AX6839"/>
      <c r="AY6839"/>
      <c r="BA6839"/>
      <c r="BB6839"/>
      <c r="BC6839"/>
      <c r="BE6839"/>
      <c r="BF6839"/>
      <c r="BG6839"/>
      <c r="BI6839"/>
      <c r="BJ6839"/>
      <c r="BK6839"/>
      <c r="BM6839"/>
      <c r="BN6839"/>
      <c r="BO6839"/>
    </row>
    <row r="6840" spans="1:67">
      <c r="A6840"/>
      <c r="B6840"/>
      <c r="C6840"/>
      <c r="E6840"/>
      <c r="F6840"/>
      <c r="G6840"/>
      <c r="I6840"/>
      <c r="J6840"/>
      <c r="K6840"/>
      <c r="M6840"/>
      <c r="N6840"/>
      <c r="O6840"/>
      <c r="Q6840"/>
      <c r="R6840"/>
      <c r="S6840"/>
      <c r="U6840"/>
      <c r="V6840"/>
      <c r="W6840"/>
      <c r="Y6840"/>
      <c r="Z6840"/>
      <c r="AA6840"/>
      <c r="AC6840"/>
      <c r="AD6840"/>
      <c r="AE6840"/>
      <c r="AG6840"/>
      <c r="AH6840"/>
      <c r="AI6840"/>
      <c r="AK6840"/>
      <c r="AL6840"/>
      <c r="AM6840"/>
      <c r="AO6840"/>
      <c r="AP6840"/>
      <c r="AQ6840"/>
      <c r="AS6840"/>
      <c r="AT6840"/>
      <c r="AU6840"/>
      <c r="AW6840"/>
      <c r="AX6840"/>
      <c r="AY6840"/>
      <c r="BA6840"/>
      <c r="BB6840"/>
      <c r="BC6840"/>
      <c r="BE6840"/>
      <c r="BF6840"/>
      <c r="BG6840"/>
      <c r="BI6840"/>
      <c r="BJ6840"/>
      <c r="BK6840"/>
      <c r="BM6840"/>
      <c r="BN6840"/>
      <c r="BO6840"/>
    </row>
    <row r="6841" spans="1:67">
      <c r="A6841"/>
      <c r="B6841"/>
      <c r="C6841"/>
      <c r="E6841"/>
      <c r="F6841"/>
      <c r="G6841"/>
      <c r="I6841"/>
      <c r="J6841"/>
      <c r="K6841"/>
      <c r="M6841"/>
      <c r="N6841"/>
      <c r="O6841"/>
      <c r="Q6841"/>
      <c r="R6841"/>
      <c r="S6841"/>
      <c r="U6841"/>
      <c r="V6841"/>
      <c r="W6841"/>
      <c r="Y6841"/>
      <c r="Z6841"/>
      <c r="AA6841"/>
      <c r="AC6841"/>
      <c r="AD6841"/>
      <c r="AE6841"/>
      <c r="AG6841"/>
      <c r="AH6841"/>
      <c r="AI6841"/>
      <c r="AK6841"/>
      <c r="AL6841"/>
      <c r="AM6841"/>
      <c r="AO6841"/>
      <c r="AP6841"/>
      <c r="AQ6841"/>
      <c r="AS6841"/>
      <c r="AT6841"/>
      <c r="AU6841"/>
      <c r="AW6841"/>
      <c r="AX6841"/>
      <c r="AY6841"/>
      <c r="BA6841"/>
      <c r="BB6841"/>
      <c r="BC6841"/>
      <c r="BE6841"/>
      <c r="BF6841"/>
      <c r="BG6841"/>
      <c r="BI6841"/>
      <c r="BJ6841"/>
      <c r="BK6841"/>
      <c r="BM6841"/>
      <c r="BN6841"/>
      <c r="BO6841"/>
    </row>
    <row r="6842" spans="1:67">
      <c r="A6842"/>
      <c r="B6842"/>
      <c r="C6842"/>
      <c r="E6842"/>
      <c r="F6842"/>
      <c r="G6842"/>
      <c r="I6842"/>
      <c r="J6842"/>
      <c r="K6842"/>
      <c r="M6842"/>
      <c r="N6842"/>
      <c r="O6842"/>
      <c r="Q6842"/>
      <c r="R6842"/>
      <c r="S6842"/>
      <c r="U6842"/>
      <c r="V6842"/>
      <c r="W6842"/>
      <c r="Y6842"/>
      <c r="Z6842"/>
      <c r="AA6842"/>
      <c r="AC6842"/>
      <c r="AD6842"/>
      <c r="AE6842"/>
      <c r="AG6842"/>
      <c r="AH6842"/>
      <c r="AI6842"/>
      <c r="AK6842"/>
      <c r="AL6842"/>
      <c r="AM6842"/>
      <c r="AO6842"/>
      <c r="AP6842"/>
      <c r="AQ6842"/>
      <c r="AS6842"/>
      <c r="AT6842"/>
      <c r="AU6842"/>
      <c r="AW6842"/>
      <c r="AX6842"/>
      <c r="AY6842"/>
      <c r="BA6842"/>
      <c r="BB6842"/>
      <c r="BC6842"/>
      <c r="BE6842"/>
      <c r="BF6842"/>
      <c r="BG6842"/>
      <c r="BI6842"/>
      <c r="BJ6842"/>
      <c r="BK6842"/>
      <c r="BM6842"/>
      <c r="BN6842"/>
      <c r="BO6842"/>
    </row>
    <row r="6843" spans="1:67">
      <c r="A6843"/>
      <c r="B6843"/>
      <c r="C6843"/>
      <c r="E6843"/>
      <c r="F6843"/>
      <c r="G6843"/>
      <c r="I6843"/>
      <c r="J6843"/>
      <c r="K6843"/>
      <c r="M6843"/>
      <c r="N6843"/>
      <c r="O6843"/>
      <c r="Q6843"/>
      <c r="R6843"/>
      <c r="S6843"/>
      <c r="U6843"/>
      <c r="V6843"/>
      <c r="W6843"/>
      <c r="Y6843"/>
      <c r="Z6843"/>
      <c r="AA6843"/>
      <c r="AC6843"/>
      <c r="AD6843"/>
      <c r="AE6843"/>
      <c r="AG6843"/>
      <c r="AH6843"/>
      <c r="AI6843"/>
      <c r="AK6843"/>
      <c r="AL6843"/>
      <c r="AM6843"/>
      <c r="AO6843"/>
      <c r="AP6843"/>
      <c r="AQ6843"/>
      <c r="AS6843"/>
      <c r="AT6843"/>
      <c r="AU6843"/>
      <c r="AW6843"/>
      <c r="AX6843"/>
      <c r="AY6843"/>
      <c r="BA6843"/>
      <c r="BB6843"/>
      <c r="BC6843"/>
      <c r="BE6843"/>
      <c r="BF6843"/>
      <c r="BG6843"/>
      <c r="BI6843"/>
      <c r="BJ6843"/>
      <c r="BK6843"/>
      <c r="BM6843"/>
      <c r="BN6843"/>
      <c r="BO6843"/>
    </row>
    <row r="6844" spans="1:67">
      <c r="A6844"/>
      <c r="B6844"/>
      <c r="C6844"/>
      <c r="E6844"/>
      <c r="F6844"/>
      <c r="G6844"/>
      <c r="I6844"/>
      <c r="J6844"/>
      <c r="K6844"/>
      <c r="M6844"/>
      <c r="N6844"/>
      <c r="O6844"/>
      <c r="Q6844"/>
      <c r="R6844"/>
      <c r="S6844"/>
      <c r="U6844"/>
      <c r="V6844"/>
      <c r="W6844"/>
      <c r="Y6844"/>
      <c r="Z6844"/>
      <c r="AA6844"/>
      <c r="AC6844"/>
      <c r="AD6844"/>
      <c r="AE6844"/>
      <c r="AG6844"/>
      <c r="AH6844"/>
      <c r="AI6844"/>
      <c r="AK6844"/>
      <c r="AL6844"/>
      <c r="AM6844"/>
      <c r="AO6844"/>
      <c r="AP6844"/>
      <c r="AQ6844"/>
      <c r="AS6844"/>
      <c r="AT6844"/>
      <c r="AU6844"/>
      <c r="AW6844"/>
      <c r="AX6844"/>
      <c r="AY6844"/>
      <c r="BA6844"/>
      <c r="BB6844"/>
      <c r="BC6844"/>
      <c r="BE6844"/>
      <c r="BF6844"/>
      <c r="BG6844"/>
      <c r="BI6844"/>
      <c r="BJ6844"/>
      <c r="BK6844"/>
      <c r="BM6844"/>
      <c r="BN6844"/>
      <c r="BO6844"/>
    </row>
    <row r="6845" spans="1:67">
      <c r="A6845"/>
      <c r="B6845"/>
      <c r="C6845"/>
      <c r="E6845"/>
      <c r="F6845"/>
      <c r="G6845"/>
      <c r="I6845"/>
      <c r="J6845"/>
      <c r="K6845"/>
      <c r="M6845"/>
      <c r="N6845"/>
      <c r="O6845"/>
      <c r="Q6845"/>
      <c r="R6845"/>
      <c r="S6845"/>
      <c r="U6845"/>
      <c r="V6845"/>
      <c r="W6845"/>
      <c r="Y6845"/>
      <c r="Z6845"/>
      <c r="AA6845"/>
      <c r="AC6845"/>
      <c r="AD6845"/>
      <c r="AE6845"/>
      <c r="AG6845"/>
      <c r="AH6845"/>
      <c r="AI6845"/>
      <c r="AK6845"/>
      <c r="AL6845"/>
      <c r="AM6845"/>
      <c r="AO6845"/>
      <c r="AP6845"/>
      <c r="AQ6845"/>
      <c r="AS6845"/>
      <c r="AT6845"/>
      <c r="AU6845"/>
      <c r="AW6845"/>
      <c r="AX6845"/>
      <c r="AY6845"/>
      <c r="BA6845"/>
      <c r="BB6845"/>
      <c r="BC6845"/>
      <c r="BE6845"/>
      <c r="BF6845"/>
      <c r="BG6845"/>
      <c r="BI6845"/>
      <c r="BJ6845"/>
      <c r="BK6845"/>
      <c r="BM6845"/>
      <c r="BN6845"/>
      <c r="BO6845"/>
    </row>
    <row r="6846" spans="1:67">
      <c r="A6846"/>
      <c r="B6846"/>
      <c r="C6846"/>
      <c r="E6846"/>
      <c r="F6846"/>
      <c r="G6846"/>
      <c r="I6846"/>
      <c r="J6846"/>
      <c r="K6846"/>
      <c r="M6846"/>
      <c r="N6846"/>
      <c r="O6846"/>
      <c r="Q6846"/>
      <c r="R6846"/>
      <c r="S6846"/>
      <c r="U6846"/>
      <c r="V6846"/>
      <c r="W6846"/>
      <c r="Y6846"/>
      <c r="Z6846"/>
      <c r="AA6846"/>
      <c r="AC6846"/>
      <c r="AD6846"/>
      <c r="AE6846"/>
      <c r="AG6846"/>
      <c r="AH6846"/>
      <c r="AI6846"/>
      <c r="AK6846"/>
      <c r="AL6846"/>
      <c r="AM6846"/>
      <c r="AO6846"/>
      <c r="AP6846"/>
      <c r="AQ6846"/>
      <c r="AS6846"/>
      <c r="AT6846"/>
      <c r="AU6846"/>
      <c r="AW6846"/>
      <c r="AX6846"/>
      <c r="AY6846"/>
      <c r="BA6846"/>
      <c r="BB6846"/>
      <c r="BC6846"/>
      <c r="BE6846"/>
      <c r="BF6846"/>
      <c r="BG6846"/>
      <c r="BI6846"/>
      <c r="BJ6846"/>
      <c r="BK6846"/>
      <c r="BM6846"/>
      <c r="BN6846"/>
      <c r="BO6846"/>
    </row>
    <row r="6847" spans="1:67">
      <c r="A6847"/>
      <c r="B6847"/>
      <c r="C6847"/>
      <c r="E6847"/>
      <c r="F6847"/>
      <c r="G6847"/>
      <c r="I6847"/>
      <c r="J6847"/>
      <c r="K6847"/>
      <c r="M6847"/>
      <c r="N6847"/>
      <c r="O6847"/>
      <c r="Q6847"/>
      <c r="R6847"/>
      <c r="S6847"/>
      <c r="U6847"/>
      <c r="V6847"/>
      <c r="W6847"/>
      <c r="Y6847"/>
      <c r="Z6847"/>
      <c r="AA6847"/>
      <c r="AC6847"/>
      <c r="AD6847"/>
      <c r="AE6847"/>
      <c r="AG6847"/>
      <c r="AH6847"/>
      <c r="AI6847"/>
      <c r="AK6847"/>
      <c r="AL6847"/>
      <c r="AM6847"/>
      <c r="AO6847"/>
      <c r="AP6847"/>
      <c r="AQ6847"/>
      <c r="AS6847"/>
      <c r="AT6847"/>
      <c r="AU6847"/>
      <c r="AW6847"/>
      <c r="AX6847"/>
      <c r="AY6847"/>
      <c r="BA6847"/>
      <c r="BB6847"/>
      <c r="BC6847"/>
      <c r="BE6847"/>
      <c r="BF6847"/>
      <c r="BG6847"/>
      <c r="BI6847"/>
      <c r="BJ6847"/>
      <c r="BK6847"/>
      <c r="BM6847"/>
      <c r="BN6847"/>
      <c r="BO6847"/>
    </row>
    <row r="6848" spans="1:67">
      <c r="A6848"/>
      <c r="B6848"/>
      <c r="C6848"/>
      <c r="E6848"/>
      <c r="F6848"/>
      <c r="G6848"/>
      <c r="I6848"/>
      <c r="J6848"/>
      <c r="K6848"/>
      <c r="M6848"/>
      <c r="N6848"/>
      <c r="O6848"/>
      <c r="Q6848"/>
      <c r="R6848"/>
      <c r="S6848"/>
      <c r="U6848"/>
      <c r="V6848"/>
      <c r="W6848"/>
      <c r="Y6848"/>
      <c r="Z6848"/>
      <c r="AA6848"/>
      <c r="AC6848"/>
      <c r="AD6848"/>
      <c r="AE6848"/>
      <c r="AG6848"/>
      <c r="AH6848"/>
      <c r="AI6848"/>
      <c r="AK6848"/>
      <c r="AL6848"/>
      <c r="AM6848"/>
      <c r="AO6848"/>
      <c r="AP6848"/>
      <c r="AQ6848"/>
      <c r="AS6848"/>
      <c r="AT6848"/>
      <c r="AU6848"/>
      <c r="AW6848"/>
      <c r="AX6848"/>
      <c r="AY6848"/>
      <c r="BA6848"/>
      <c r="BB6848"/>
      <c r="BC6848"/>
      <c r="BE6848"/>
      <c r="BF6848"/>
      <c r="BG6848"/>
      <c r="BI6848"/>
      <c r="BJ6848"/>
      <c r="BK6848"/>
      <c r="BM6848"/>
      <c r="BN6848"/>
      <c r="BO6848"/>
    </row>
    <row r="6849" spans="1:67">
      <c r="A6849"/>
      <c r="B6849"/>
      <c r="C6849"/>
      <c r="E6849"/>
      <c r="F6849"/>
      <c r="G6849"/>
      <c r="I6849"/>
      <c r="J6849"/>
      <c r="K6849"/>
      <c r="M6849"/>
      <c r="N6849"/>
      <c r="O6849"/>
      <c r="Q6849"/>
      <c r="R6849"/>
      <c r="S6849"/>
      <c r="U6849"/>
      <c r="V6849"/>
      <c r="W6849"/>
      <c r="Y6849"/>
      <c r="Z6849"/>
      <c r="AA6849"/>
      <c r="AC6849"/>
      <c r="AD6849"/>
      <c r="AE6849"/>
      <c r="AG6849"/>
      <c r="AH6849"/>
      <c r="AI6849"/>
      <c r="AK6849"/>
      <c r="AL6849"/>
      <c r="AM6849"/>
      <c r="AO6849"/>
      <c r="AP6849"/>
      <c r="AQ6849"/>
      <c r="AS6849"/>
      <c r="AT6849"/>
      <c r="AU6849"/>
      <c r="AW6849"/>
      <c r="AX6849"/>
      <c r="AY6849"/>
      <c r="BA6849"/>
      <c r="BB6849"/>
      <c r="BC6849"/>
      <c r="BE6849"/>
      <c r="BF6849"/>
      <c r="BG6849"/>
      <c r="BI6849"/>
      <c r="BJ6849"/>
      <c r="BK6849"/>
      <c r="BM6849"/>
      <c r="BN6849"/>
      <c r="BO6849"/>
    </row>
    <row r="6850" spans="1:67">
      <c r="A6850"/>
      <c r="B6850"/>
      <c r="C6850"/>
      <c r="E6850"/>
      <c r="F6850"/>
      <c r="G6850"/>
      <c r="I6850"/>
      <c r="J6850"/>
      <c r="K6850"/>
      <c r="M6850"/>
      <c r="N6850"/>
      <c r="O6850"/>
      <c r="Q6850"/>
      <c r="R6850"/>
      <c r="S6850"/>
      <c r="U6850"/>
      <c r="V6850"/>
      <c r="W6850"/>
      <c r="Y6850"/>
      <c r="Z6850"/>
      <c r="AA6850"/>
      <c r="AC6850"/>
      <c r="AD6850"/>
      <c r="AE6850"/>
      <c r="AG6850"/>
      <c r="AH6850"/>
      <c r="AI6850"/>
      <c r="AK6850"/>
      <c r="AL6850"/>
      <c r="AM6850"/>
      <c r="AO6850"/>
      <c r="AP6850"/>
      <c r="AQ6850"/>
      <c r="AS6850"/>
      <c r="AT6850"/>
      <c r="AU6850"/>
      <c r="AW6850"/>
      <c r="AX6850"/>
      <c r="AY6850"/>
      <c r="BA6850"/>
      <c r="BB6850"/>
      <c r="BC6850"/>
      <c r="BE6850"/>
      <c r="BF6850"/>
      <c r="BG6850"/>
      <c r="BI6850"/>
      <c r="BJ6850"/>
      <c r="BK6850"/>
      <c r="BM6850"/>
      <c r="BN6850"/>
      <c r="BO6850"/>
    </row>
    <row r="6851" spans="1:67">
      <c r="A6851"/>
      <c r="B6851"/>
      <c r="C6851"/>
      <c r="E6851"/>
      <c r="F6851"/>
      <c r="G6851"/>
      <c r="I6851"/>
      <c r="J6851"/>
      <c r="K6851"/>
      <c r="M6851"/>
      <c r="N6851"/>
      <c r="O6851"/>
      <c r="Q6851"/>
      <c r="R6851"/>
      <c r="S6851"/>
      <c r="U6851"/>
      <c r="V6851"/>
      <c r="W6851"/>
      <c r="Y6851"/>
      <c r="Z6851"/>
      <c r="AA6851"/>
      <c r="AC6851"/>
      <c r="AD6851"/>
      <c r="AE6851"/>
      <c r="AG6851"/>
      <c r="AH6851"/>
      <c r="AI6851"/>
      <c r="AK6851"/>
      <c r="AL6851"/>
      <c r="AM6851"/>
      <c r="AO6851"/>
      <c r="AP6851"/>
      <c r="AQ6851"/>
      <c r="AS6851"/>
      <c r="AT6851"/>
      <c r="AU6851"/>
      <c r="AW6851"/>
      <c r="AX6851"/>
      <c r="AY6851"/>
      <c r="BA6851"/>
      <c r="BB6851"/>
      <c r="BC6851"/>
      <c r="BE6851"/>
      <c r="BF6851"/>
      <c r="BG6851"/>
      <c r="BI6851"/>
      <c r="BJ6851"/>
      <c r="BK6851"/>
      <c r="BM6851"/>
      <c r="BN6851"/>
      <c r="BO6851"/>
    </row>
    <row r="6852" spans="1:67">
      <c r="A6852"/>
      <c r="B6852"/>
      <c r="C6852"/>
      <c r="E6852"/>
      <c r="F6852"/>
      <c r="G6852"/>
      <c r="I6852"/>
      <c r="J6852"/>
      <c r="K6852"/>
      <c r="M6852"/>
      <c r="N6852"/>
      <c r="O6852"/>
      <c r="Q6852"/>
      <c r="R6852"/>
      <c r="S6852"/>
      <c r="U6852"/>
      <c r="V6852"/>
      <c r="W6852"/>
      <c r="Y6852"/>
      <c r="Z6852"/>
      <c r="AA6852"/>
      <c r="AC6852"/>
      <c r="AD6852"/>
      <c r="AE6852"/>
      <c r="AG6852"/>
      <c r="AH6852"/>
      <c r="AI6852"/>
      <c r="AK6852"/>
      <c r="AL6852"/>
      <c r="AM6852"/>
      <c r="AO6852"/>
      <c r="AP6852"/>
      <c r="AQ6852"/>
      <c r="AS6852"/>
      <c r="AT6852"/>
      <c r="AU6852"/>
      <c r="AW6852"/>
      <c r="AX6852"/>
      <c r="AY6852"/>
      <c r="BA6852"/>
      <c r="BB6852"/>
      <c r="BC6852"/>
      <c r="BE6852"/>
      <c r="BF6852"/>
      <c r="BG6852"/>
      <c r="BI6852"/>
      <c r="BJ6852"/>
      <c r="BK6852"/>
      <c r="BM6852"/>
      <c r="BN6852"/>
      <c r="BO6852"/>
    </row>
    <row r="6853" spans="1:67">
      <c r="A6853"/>
      <c r="B6853"/>
      <c r="C6853"/>
      <c r="E6853"/>
      <c r="F6853"/>
      <c r="G6853"/>
      <c r="I6853"/>
      <c r="J6853"/>
      <c r="K6853"/>
      <c r="M6853"/>
      <c r="N6853"/>
      <c r="O6853"/>
      <c r="Q6853"/>
      <c r="R6853"/>
      <c r="S6853"/>
      <c r="U6853"/>
      <c r="V6853"/>
      <c r="W6853"/>
      <c r="Y6853"/>
      <c r="Z6853"/>
      <c r="AA6853"/>
      <c r="AC6853"/>
      <c r="AD6853"/>
      <c r="AE6853"/>
      <c r="AG6853"/>
      <c r="AH6853"/>
      <c r="AI6853"/>
      <c r="AK6853"/>
      <c r="AL6853"/>
      <c r="AM6853"/>
      <c r="AO6853"/>
      <c r="AP6853"/>
      <c r="AQ6853"/>
      <c r="AS6853"/>
      <c r="AT6853"/>
      <c r="AU6853"/>
      <c r="AW6853"/>
      <c r="AX6853"/>
      <c r="AY6853"/>
      <c r="BA6853"/>
      <c r="BB6853"/>
      <c r="BC6853"/>
      <c r="BE6853"/>
      <c r="BF6853"/>
      <c r="BG6853"/>
      <c r="BI6853"/>
      <c r="BJ6853"/>
      <c r="BK6853"/>
      <c r="BM6853"/>
      <c r="BN6853"/>
      <c r="BO6853"/>
    </row>
    <row r="6854" spans="1:67">
      <c r="A6854"/>
      <c r="B6854"/>
      <c r="C6854"/>
      <c r="E6854"/>
      <c r="F6854"/>
      <c r="G6854"/>
      <c r="I6854"/>
      <c r="J6854"/>
      <c r="K6854"/>
      <c r="M6854"/>
      <c r="N6854"/>
      <c r="O6854"/>
      <c r="Q6854"/>
      <c r="R6854"/>
      <c r="S6854"/>
      <c r="U6854"/>
      <c r="V6854"/>
      <c r="W6854"/>
      <c r="Y6854"/>
      <c r="Z6854"/>
      <c r="AA6854"/>
      <c r="AC6854"/>
      <c r="AD6854"/>
      <c r="AE6854"/>
      <c r="AG6854"/>
      <c r="AH6854"/>
      <c r="AI6854"/>
      <c r="AK6854"/>
      <c r="AL6854"/>
      <c r="AM6854"/>
      <c r="AO6854"/>
      <c r="AP6854"/>
      <c r="AQ6854"/>
      <c r="AS6854"/>
      <c r="AT6854"/>
      <c r="AU6854"/>
      <c r="AW6854"/>
      <c r="AX6854"/>
      <c r="AY6854"/>
      <c r="BA6854"/>
      <c r="BB6854"/>
      <c r="BC6854"/>
      <c r="BE6854"/>
      <c r="BF6854"/>
      <c r="BG6854"/>
      <c r="BI6854"/>
      <c r="BJ6854"/>
      <c r="BK6854"/>
      <c r="BM6854"/>
      <c r="BN6854"/>
      <c r="BO6854"/>
    </row>
    <row r="6855" spans="1:67">
      <c r="A6855"/>
      <c r="B6855"/>
      <c r="C6855"/>
      <c r="E6855"/>
      <c r="F6855"/>
      <c r="G6855"/>
      <c r="I6855"/>
      <c r="J6855"/>
      <c r="K6855"/>
      <c r="M6855"/>
      <c r="N6855"/>
      <c r="O6855"/>
      <c r="Q6855"/>
      <c r="R6855"/>
      <c r="S6855"/>
      <c r="U6855"/>
      <c r="V6855"/>
      <c r="W6855"/>
      <c r="Y6855"/>
      <c r="Z6855"/>
      <c r="AA6855"/>
      <c r="AC6855"/>
      <c r="AD6855"/>
      <c r="AE6855"/>
      <c r="AG6855"/>
      <c r="AH6855"/>
      <c r="AI6855"/>
      <c r="AK6855"/>
      <c r="AL6855"/>
      <c r="AM6855"/>
      <c r="AO6855"/>
      <c r="AP6855"/>
      <c r="AQ6855"/>
      <c r="AS6855"/>
      <c r="AT6855"/>
      <c r="AU6855"/>
      <c r="AW6855"/>
      <c r="AX6855"/>
      <c r="AY6855"/>
      <c r="BA6855"/>
      <c r="BB6855"/>
      <c r="BC6855"/>
      <c r="BE6855"/>
      <c r="BF6855"/>
      <c r="BG6855"/>
      <c r="BI6855"/>
      <c r="BJ6855"/>
      <c r="BK6855"/>
      <c r="BM6855"/>
      <c r="BN6855"/>
      <c r="BO6855"/>
    </row>
    <row r="6856" spans="1:67">
      <c r="A6856"/>
      <c r="B6856"/>
      <c r="C6856"/>
      <c r="E6856"/>
      <c r="F6856"/>
      <c r="G6856"/>
      <c r="I6856"/>
      <c r="J6856"/>
      <c r="K6856"/>
      <c r="M6856"/>
      <c r="N6856"/>
      <c r="O6856"/>
      <c r="Q6856"/>
      <c r="R6856"/>
      <c r="S6856"/>
      <c r="U6856"/>
      <c r="V6856"/>
      <c r="W6856"/>
      <c r="Y6856"/>
      <c r="Z6856"/>
      <c r="AA6856"/>
      <c r="AC6856"/>
      <c r="AD6856"/>
      <c r="AE6856"/>
      <c r="AG6856"/>
      <c r="AH6856"/>
      <c r="AI6856"/>
      <c r="AK6856"/>
      <c r="AL6856"/>
      <c r="AM6856"/>
      <c r="AO6856"/>
      <c r="AP6856"/>
      <c r="AQ6856"/>
      <c r="AS6856"/>
      <c r="AT6856"/>
      <c r="AU6856"/>
      <c r="AW6856"/>
      <c r="AX6856"/>
      <c r="AY6856"/>
      <c r="BA6856"/>
      <c r="BB6856"/>
      <c r="BC6856"/>
      <c r="BE6856"/>
      <c r="BF6856"/>
      <c r="BG6856"/>
      <c r="BI6856"/>
      <c r="BJ6856"/>
      <c r="BK6856"/>
      <c r="BM6856"/>
      <c r="BN6856"/>
      <c r="BO6856"/>
    </row>
    <row r="6857" spans="1:67">
      <c r="A6857"/>
      <c r="B6857"/>
      <c r="C6857"/>
      <c r="E6857"/>
      <c r="F6857"/>
      <c r="G6857"/>
      <c r="I6857"/>
      <c r="J6857"/>
      <c r="K6857"/>
      <c r="M6857"/>
      <c r="N6857"/>
      <c r="O6857"/>
      <c r="Q6857"/>
      <c r="R6857"/>
      <c r="S6857"/>
      <c r="U6857"/>
      <c r="V6857"/>
      <c r="W6857"/>
      <c r="Y6857"/>
      <c r="Z6857"/>
      <c r="AA6857"/>
      <c r="AC6857"/>
      <c r="AD6857"/>
      <c r="AE6857"/>
      <c r="AG6857"/>
      <c r="AH6857"/>
      <c r="AI6857"/>
      <c r="AK6857"/>
      <c r="AL6857"/>
      <c r="AM6857"/>
      <c r="AO6857"/>
      <c r="AP6857"/>
      <c r="AQ6857"/>
      <c r="AS6857"/>
      <c r="AT6857"/>
      <c r="AU6857"/>
      <c r="AW6857"/>
      <c r="AX6857"/>
      <c r="AY6857"/>
      <c r="BA6857"/>
      <c r="BB6857"/>
      <c r="BC6857"/>
      <c r="BE6857"/>
      <c r="BF6857"/>
      <c r="BG6857"/>
      <c r="BI6857"/>
      <c r="BJ6857"/>
      <c r="BK6857"/>
      <c r="BM6857"/>
      <c r="BN6857"/>
      <c r="BO6857"/>
    </row>
    <row r="6858" spans="1:67">
      <c r="A6858"/>
      <c r="B6858"/>
      <c r="C6858"/>
      <c r="E6858"/>
      <c r="F6858"/>
      <c r="G6858"/>
      <c r="I6858"/>
      <c r="J6858"/>
      <c r="K6858"/>
      <c r="M6858"/>
      <c r="N6858"/>
      <c r="O6858"/>
      <c r="Q6858"/>
      <c r="R6858"/>
      <c r="S6858"/>
      <c r="U6858"/>
      <c r="V6858"/>
      <c r="W6858"/>
      <c r="Y6858"/>
      <c r="Z6858"/>
      <c r="AA6858"/>
      <c r="AC6858"/>
      <c r="AD6858"/>
      <c r="AE6858"/>
      <c r="AG6858"/>
      <c r="AH6858"/>
      <c r="AI6858"/>
      <c r="AK6858"/>
      <c r="AL6858"/>
      <c r="AM6858"/>
      <c r="AO6858"/>
      <c r="AP6858"/>
      <c r="AQ6858"/>
      <c r="AS6858"/>
      <c r="AT6858"/>
      <c r="AU6858"/>
      <c r="AW6858"/>
      <c r="AX6858"/>
      <c r="AY6858"/>
      <c r="BA6858"/>
      <c r="BB6858"/>
      <c r="BC6858"/>
      <c r="BE6858"/>
      <c r="BF6858"/>
      <c r="BG6858"/>
      <c r="BI6858"/>
      <c r="BJ6858"/>
      <c r="BK6858"/>
      <c r="BM6858"/>
      <c r="BN6858"/>
      <c r="BO6858"/>
    </row>
    <row r="6859" spans="1:67">
      <c r="A6859"/>
      <c r="B6859"/>
      <c r="C6859"/>
      <c r="E6859"/>
      <c r="F6859"/>
      <c r="G6859"/>
      <c r="I6859"/>
      <c r="J6859"/>
      <c r="K6859"/>
      <c r="M6859"/>
      <c r="N6859"/>
      <c r="O6859"/>
      <c r="Q6859"/>
      <c r="R6859"/>
      <c r="S6859"/>
      <c r="U6859"/>
      <c r="V6859"/>
      <c r="W6859"/>
      <c r="Y6859"/>
      <c r="Z6859"/>
      <c r="AA6859"/>
      <c r="AC6859"/>
      <c r="AD6859"/>
      <c r="AE6859"/>
      <c r="AG6859"/>
      <c r="AH6859"/>
      <c r="AI6859"/>
      <c r="AK6859"/>
      <c r="AL6859"/>
      <c r="AM6859"/>
      <c r="AO6859"/>
      <c r="AP6859"/>
      <c r="AQ6859"/>
      <c r="AS6859"/>
      <c r="AT6859"/>
      <c r="AU6859"/>
      <c r="AW6859"/>
      <c r="AX6859"/>
      <c r="AY6859"/>
      <c r="BA6859"/>
      <c r="BB6859"/>
      <c r="BC6859"/>
      <c r="BE6859"/>
      <c r="BF6859"/>
      <c r="BG6859"/>
      <c r="BI6859"/>
      <c r="BJ6859"/>
      <c r="BK6859"/>
      <c r="BM6859"/>
      <c r="BN6859"/>
      <c r="BO6859"/>
    </row>
    <row r="6860" spans="1:67">
      <c r="A6860"/>
      <c r="B6860"/>
      <c r="C6860"/>
      <c r="E6860"/>
      <c r="F6860"/>
      <c r="G6860"/>
      <c r="I6860"/>
      <c r="J6860"/>
      <c r="K6860"/>
      <c r="M6860"/>
      <c r="N6860"/>
      <c r="O6860"/>
      <c r="Q6860"/>
      <c r="R6860"/>
      <c r="S6860"/>
      <c r="U6860"/>
      <c r="V6860"/>
      <c r="W6860"/>
      <c r="Y6860"/>
      <c r="Z6860"/>
      <c r="AA6860"/>
      <c r="AC6860"/>
      <c r="AD6860"/>
      <c r="AE6860"/>
      <c r="AG6860"/>
      <c r="AH6860"/>
      <c r="AI6860"/>
      <c r="AK6860"/>
      <c r="AL6860"/>
      <c r="AM6860"/>
      <c r="AO6860"/>
      <c r="AP6860"/>
      <c r="AQ6860"/>
      <c r="AS6860"/>
      <c r="AT6860"/>
      <c r="AU6860"/>
      <c r="AW6860"/>
      <c r="AX6860"/>
      <c r="AY6860"/>
      <c r="BA6860"/>
      <c r="BB6860"/>
      <c r="BC6860"/>
      <c r="BE6860"/>
      <c r="BF6860"/>
      <c r="BG6860"/>
      <c r="BI6860"/>
      <c r="BJ6860"/>
      <c r="BK6860"/>
      <c r="BM6860"/>
      <c r="BN6860"/>
      <c r="BO6860"/>
    </row>
    <row r="6861" spans="1:67">
      <c r="A6861"/>
      <c r="B6861"/>
      <c r="C6861"/>
      <c r="E6861"/>
      <c r="F6861"/>
      <c r="G6861"/>
      <c r="I6861"/>
      <c r="J6861"/>
      <c r="K6861"/>
      <c r="M6861"/>
      <c r="N6861"/>
      <c r="O6861"/>
      <c r="Q6861"/>
      <c r="R6861"/>
      <c r="S6861"/>
      <c r="U6861"/>
      <c r="V6861"/>
      <c r="W6861"/>
      <c r="Y6861"/>
      <c r="Z6861"/>
      <c r="AA6861"/>
      <c r="AC6861"/>
      <c r="AD6861"/>
      <c r="AE6861"/>
      <c r="AG6861"/>
      <c r="AH6861"/>
      <c r="AI6861"/>
      <c r="AK6861"/>
      <c r="AL6861"/>
      <c r="AM6861"/>
      <c r="AO6861"/>
      <c r="AP6861"/>
      <c r="AQ6861"/>
      <c r="AS6861"/>
      <c r="AT6861"/>
      <c r="AU6861"/>
      <c r="AW6861"/>
      <c r="AX6861"/>
      <c r="AY6861"/>
      <c r="BA6861"/>
      <c r="BB6861"/>
      <c r="BC6861"/>
      <c r="BE6861"/>
      <c r="BF6861"/>
      <c r="BG6861"/>
      <c r="BI6861"/>
      <c r="BJ6861"/>
      <c r="BK6861"/>
      <c r="BM6861"/>
      <c r="BN6861"/>
      <c r="BO6861"/>
    </row>
    <row r="6862" spans="1:67">
      <c r="A6862"/>
      <c r="B6862"/>
      <c r="C6862"/>
      <c r="E6862"/>
      <c r="F6862"/>
      <c r="G6862"/>
      <c r="I6862"/>
      <c r="J6862"/>
      <c r="K6862"/>
      <c r="M6862"/>
      <c r="N6862"/>
      <c r="O6862"/>
      <c r="Q6862"/>
      <c r="R6862"/>
      <c r="S6862"/>
      <c r="U6862"/>
      <c r="V6862"/>
      <c r="W6862"/>
      <c r="Y6862"/>
      <c r="Z6862"/>
      <c r="AA6862"/>
      <c r="AC6862"/>
      <c r="AD6862"/>
      <c r="AE6862"/>
      <c r="AG6862"/>
      <c r="AH6862"/>
      <c r="AI6862"/>
      <c r="AK6862"/>
      <c r="AL6862"/>
      <c r="AM6862"/>
      <c r="AO6862"/>
      <c r="AP6862"/>
      <c r="AQ6862"/>
      <c r="AS6862"/>
      <c r="AT6862"/>
      <c r="AU6862"/>
      <c r="AW6862"/>
      <c r="AX6862"/>
      <c r="AY6862"/>
      <c r="BA6862"/>
      <c r="BB6862"/>
      <c r="BC6862"/>
      <c r="BE6862"/>
      <c r="BF6862"/>
      <c r="BG6862"/>
      <c r="BI6862"/>
      <c r="BJ6862"/>
      <c r="BK6862"/>
      <c r="BM6862"/>
      <c r="BN6862"/>
      <c r="BO6862"/>
    </row>
    <row r="6863" spans="1:67">
      <c r="A6863"/>
      <c r="B6863"/>
      <c r="C6863"/>
      <c r="E6863"/>
      <c r="F6863"/>
      <c r="G6863"/>
      <c r="I6863"/>
      <c r="J6863"/>
      <c r="K6863"/>
      <c r="M6863"/>
      <c r="N6863"/>
      <c r="O6863"/>
      <c r="Q6863"/>
      <c r="R6863"/>
      <c r="S6863"/>
      <c r="U6863"/>
      <c r="V6863"/>
      <c r="W6863"/>
      <c r="Y6863"/>
      <c r="Z6863"/>
      <c r="AA6863"/>
      <c r="AC6863"/>
      <c r="AD6863"/>
      <c r="AE6863"/>
      <c r="AG6863"/>
      <c r="AH6863"/>
      <c r="AI6863"/>
      <c r="AK6863"/>
      <c r="AL6863"/>
      <c r="AM6863"/>
      <c r="AO6863"/>
      <c r="AP6863"/>
      <c r="AQ6863"/>
      <c r="AS6863"/>
      <c r="AT6863"/>
      <c r="AU6863"/>
      <c r="AW6863"/>
      <c r="AX6863"/>
      <c r="AY6863"/>
      <c r="BA6863"/>
      <c r="BB6863"/>
      <c r="BC6863"/>
      <c r="BE6863"/>
      <c r="BF6863"/>
      <c r="BG6863"/>
      <c r="BI6863"/>
      <c r="BJ6863"/>
      <c r="BK6863"/>
      <c r="BM6863"/>
      <c r="BN6863"/>
      <c r="BO6863"/>
    </row>
    <row r="6864" spans="1:67">
      <c r="A6864"/>
      <c r="B6864"/>
      <c r="C6864"/>
      <c r="E6864"/>
      <c r="F6864"/>
      <c r="G6864"/>
      <c r="I6864"/>
      <c r="J6864"/>
      <c r="K6864"/>
      <c r="M6864"/>
      <c r="N6864"/>
      <c r="O6864"/>
      <c r="Q6864"/>
      <c r="R6864"/>
      <c r="S6864"/>
      <c r="U6864"/>
      <c r="V6864"/>
      <c r="W6864"/>
      <c r="Y6864"/>
      <c r="Z6864"/>
      <c r="AA6864"/>
      <c r="AC6864"/>
      <c r="AD6864"/>
      <c r="AE6864"/>
      <c r="AG6864"/>
      <c r="AH6864"/>
      <c r="AI6864"/>
      <c r="AK6864"/>
      <c r="AL6864"/>
      <c r="AM6864"/>
      <c r="AO6864"/>
      <c r="AP6864"/>
      <c r="AQ6864"/>
      <c r="AS6864"/>
      <c r="AT6864"/>
      <c r="AU6864"/>
      <c r="AW6864"/>
      <c r="AX6864"/>
      <c r="AY6864"/>
      <c r="BA6864"/>
      <c r="BB6864"/>
      <c r="BC6864"/>
      <c r="BE6864"/>
      <c r="BF6864"/>
      <c r="BG6864"/>
      <c r="BI6864"/>
      <c r="BJ6864"/>
      <c r="BK6864"/>
      <c r="BM6864"/>
      <c r="BN6864"/>
      <c r="BO6864"/>
    </row>
    <row r="6865" spans="1:67">
      <c r="A6865"/>
      <c r="B6865"/>
      <c r="C6865"/>
      <c r="E6865"/>
      <c r="F6865"/>
      <c r="G6865"/>
      <c r="I6865"/>
      <c r="J6865"/>
      <c r="K6865"/>
      <c r="M6865"/>
      <c r="N6865"/>
      <c r="O6865"/>
      <c r="Q6865"/>
      <c r="R6865"/>
      <c r="S6865"/>
      <c r="U6865"/>
      <c r="V6865"/>
      <c r="W6865"/>
      <c r="Y6865"/>
      <c r="Z6865"/>
      <c r="AA6865"/>
      <c r="AC6865"/>
      <c r="AD6865"/>
      <c r="AE6865"/>
      <c r="AG6865"/>
      <c r="AH6865"/>
      <c r="AI6865"/>
      <c r="AK6865"/>
      <c r="AL6865"/>
      <c r="AM6865"/>
      <c r="AO6865"/>
      <c r="AP6865"/>
      <c r="AQ6865"/>
      <c r="AS6865"/>
      <c r="AT6865"/>
      <c r="AU6865"/>
      <c r="AW6865"/>
      <c r="AX6865"/>
      <c r="AY6865"/>
      <c r="BA6865"/>
      <c r="BB6865"/>
      <c r="BC6865"/>
      <c r="BE6865"/>
      <c r="BF6865"/>
      <c r="BG6865"/>
      <c r="BI6865"/>
      <c r="BJ6865"/>
      <c r="BK6865"/>
      <c r="BM6865"/>
      <c r="BN6865"/>
      <c r="BO6865"/>
    </row>
    <row r="6866" spans="1:67">
      <c r="A6866"/>
      <c r="B6866"/>
      <c r="C6866"/>
      <c r="E6866"/>
      <c r="F6866"/>
      <c r="G6866"/>
      <c r="I6866"/>
      <c r="J6866"/>
      <c r="K6866"/>
      <c r="M6866"/>
      <c r="N6866"/>
      <c r="O6866"/>
      <c r="Q6866"/>
      <c r="R6866"/>
      <c r="S6866"/>
      <c r="U6866"/>
      <c r="V6866"/>
      <c r="W6866"/>
      <c r="Y6866"/>
      <c r="Z6866"/>
      <c r="AA6866"/>
      <c r="AC6866"/>
      <c r="AD6866"/>
      <c r="AE6866"/>
      <c r="AG6866"/>
      <c r="AH6866"/>
      <c r="AI6866"/>
      <c r="AK6866"/>
      <c r="AL6866"/>
      <c r="AM6866"/>
      <c r="AO6866"/>
      <c r="AP6866"/>
      <c r="AQ6866"/>
      <c r="AS6866"/>
      <c r="AT6866"/>
      <c r="AU6866"/>
      <c r="AW6866"/>
      <c r="AX6866"/>
      <c r="AY6866"/>
      <c r="BA6866"/>
      <c r="BB6866"/>
      <c r="BC6866"/>
      <c r="BE6866"/>
      <c r="BF6866"/>
      <c r="BG6866"/>
      <c r="BI6866"/>
      <c r="BJ6866"/>
      <c r="BK6866"/>
      <c r="BM6866"/>
      <c r="BN6866"/>
      <c r="BO6866"/>
    </row>
    <row r="6867" spans="1:67">
      <c r="A6867"/>
      <c r="B6867"/>
      <c r="C6867"/>
      <c r="E6867"/>
      <c r="F6867"/>
      <c r="G6867"/>
      <c r="I6867"/>
      <c r="J6867"/>
      <c r="K6867"/>
      <c r="M6867"/>
      <c r="N6867"/>
      <c r="O6867"/>
      <c r="Q6867"/>
      <c r="R6867"/>
      <c r="S6867"/>
      <c r="U6867"/>
      <c r="V6867"/>
      <c r="W6867"/>
      <c r="Y6867"/>
      <c r="Z6867"/>
      <c r="AA6867"/>
      <c r="AC6867"/>
      <c r="AD6867"/>
      <c r="AE6867"/>
      <c r="AG6867"/>
      <c r="AH6867"/>
      <c r="AI6867"/>
      <c r="AK6867"/>
      <c r="AL6867"/>
      <c r="AM6867"/>
      <c r="AO6867"/>
      <c r="AP6867"/>
      <c r="AQ6867"/>
      <c r="AS6867"/>
      <c r="AT6867"/>
      <c r="AU6867"/>
      <c r="AW6867"/>
      <c r="AX6867"/>
      <c r="AY6867"/>
      <c r="BA6867"/>
      <c r="BB6867"/>
      <c r="BC6867"/>
      <c r="BE6867"/>
      <c r="BF6867"/>
      <c r="BG6867"/>
      <c r="BI6867"/>
      <c r="BJ6867"/>
      <c r="BK6867"/>
      <c r="BM6867"/>
      <c r="BN6867"/>
      <c r="BO6867"/>
    </row>
    <row r="6868" spans="1:67">
      <c r="A6868"/>
      <c r="B6868"/>
      <c r="C6868"/>
      <c r="E6868"/>
      <c r="F6868"/>
      <c r="G6868"/>
      <c r="I6868"/>
      <c r="J6868"/>
      <c r="K6868"/>
      <c r="M6868"/>
      <c r="N6868"/>
      <c r="O6868"/>
      <c r="Q6868"/>
      <c r="R6868"/>
      <c r="S6868"/>
      <c r="U6868"/>
      <c r="V6868"/>
      <c r="W6868"/>
      <c r="Y6868"/>
      <c r="Z6868"/>
      <c r="AA6868"/>
      <c r="AC6868"/>
      <c r="AD6868"/>
      <c r="AE6868"/>
      <c r="AG6868"/>
      <c r="AH6868"/>
      <c r="AI6868"/>
      <c r="AK6868"/>
      <c r="AL6868"/>
      <c r="AM6868"/>
      <c r="AO6868"/>
      <c r="AP6868"/>
      <c r="AQ6868"/>
      <c r="AS6868"/>
      <c r="AT6868"/>
      <c r="AU6868"/>
      <c r="AW6868"/>
      <c r="AX6868"/>
      <c r="AY6868"/>
      <c r="BA6868"/>
      <c r="BB6868"/>
      <c r="BC6868"/>
      <c r="BE6868"/>
      <c r="BF6868"/>
      <c r="BG6868"/>
      <c r="BI6868"/>
      <c r="BJ6868"/>
      <c r="BK6868"/>
      <c r="BM6868"/>
      <c r="BN6868"/>
      <c r="BO6868"/>
    </row>
    <row r="6869" spans="1:67">
      <c r="A6869"/>
      <c r="B6869"/>
      <c r="C6869"/>
      <c r="E6869"/>
      <c r="F6869"/>
      <c r="G6869"/>
      <c r="I6869"/>
      <c r="J6869"/>
      <c r="K6869"/>
      <c r="M6869"/>
      <c r="N6869"/>
      <c r="O6869"/>
      <c r="Q6869"/>
      <c r="R6869"/>
      <c r="S6869"/>
      <c r="U6869"/>
      <c r="V6869"/>
      <c r="W6869"/>
      <c r="Y6869"/>
      <c r="Z6869"/>
      <c r="AA6869"/>
      <c r="AC6869"/>
      <c r="AD6869"/>
      <c r="AE6869"/>
      <c r="AG6869"/>
      <c r="AH6869"/>
      <c r="AI6869"/>
      <c r="AK6869"/>
      <c r="AL6869"/>
      <c r="AM6869"/>
      <c r="AO6869"/>
      <c r="AP6869"/>
      <c r="AQ6869"/>
      <c r="AS6869"/>
      <c r="AT6869"/>
      <c r="AU6869"/>
      <c r="AW6869"/>
      <c r="AX6869"/>
      <c r="AY6869"/>
      <c r="BA6869"/>
      <c r="BB6869"/>
      <c r="BC6869"/>
      <c r="BE6869"/>
      <c r="BF6869"/>
      <c r="BG6869"/>
      <c r="BI6869"/>
      <c r="BJ6869"/>
      <c r="BK6869"/>
      <c r="BM6869"/>
      <c r="BN6869"/>
      <c r="BO6869"/>
    </row>
    <row r="6870" spans="1:67">
      <c r="A6870"/>
      <c r="B6870"/>
      <c r="C6870"/>
      <c r="E6870"/>
      <c r="F6870"/>
      <c r="G6870"/>
      <c r="I6870"/>
      <c r="J6870"/>
      <c r="K6870"/>
      <c r="M6870"/>
      <c r="N6870"/>
      <c r="O6870"/>
      <c r="Q6870"/>
      <c r="R6870"/>
      <c r="S6870"/>
      <c r="U6870"/>
      <c r="V6870"/>
      <c r="W6870"/>
      <c r="Y6870"/>
      <c r="Z6870"/>
      <c r="AA6870"/>
      <c r="AC6870"/>
      <c r="AD6870"/>
      <c r="AE6870"/>
      <c r="AG6870"/>
      <c r="AH6870"/>
      <c r="AI6870"/>
      <c r="AK6870"/>
      <c r="AL6870"/>
      <c r="AM6870"/>
      <c r="AO6870"/>
      <c r="AP6870"/>
      <c r="AQ6870"/>
      <c r="AS6870"/>
      <c r="AT6870"/>
      <c r="AU6870"/>
      <c r="AW6870"/>
      <c r="AX6870"/>
      <c r="AY6870"/>
      <c r="BA6870"/>
      <c r="BB6870"/>
      <c r="BC6870"/>
      <c r="BE6870"/>
      <c r="BF6870"/>
      <c r="BG6870"/>
      <c r="BI6870"/>
      <c r="BJ6870"/>
      <c r="BK6870"/>
      <c r="BM6870"/>
      <c r="BN6870"/>
      <c r="BO6870"/>
    </row>
    <row r="6871" spans="1:67">
      <c r="A6871"/>
      <c r="B6871"/>
      <c r="C6871"/>
      <c r="E6871"/>
      <c r="F6871"/>
      <c r="G6871"/>
      <c r="I6871"/>
      <c r="J6871"/>
      <c r="K6871"/>
      <c r="M6871"/>
      <c r="N6871"/>
      <c r="O6871"/>
      <c r="Q6871"/>
      <c r="R6871"/>
      <c r="S6871"/>
      <c r="U6871"/>
      <c r="V6871"/>
      <c r="W6871"/>
      <c r="Y6871"/>
      <c r="Z6871"/>
      <c r="AA6871"/>
      <c r="AC6871"/>
      <c r="AD6871"/>
      <c r="AE6871"/>
      <c r="AG6871"/>
      <c r="AH6871"/>
      <c r="AI6871"/>
      <c r="AK6871"/>
      <c r="AL6871"/>
      <c r="AM6871"/>
      <c r="AO6871"/>
      <c r="AP6871"/>
      <c r="AQ6871"/>
      <c r="AS6871"/>
      <c r="AT6871"/>
      <c r="AU6871"/>
      <c r="AW6871"/>
      <c r="AX6871"/>
      <c r="AY6871"/>
      <c r="BA6871"/>
      <c r="BB6871"/>
      <c r="BC6871"/>
      <c r="BE6871"/>
      <c r="BF6871"/>
      <c r="BG6871"/>
      <c r="BI6871"/>
      <c r="BJ6871"/>
      <c r="BK6871"/>
      <c r="BM6871"/>
      <c r="BN6871"/>
      <c r="BO6871"/>
    </row>
    <row r="6872" spans="1:67">
      <c r="A6872"/>
      <c r="B6872"/>
      <c r="C6872"/>
      <c r="E6872"/>
      <c r="F6872"/>
      <c r="G6872"/>
      <c r="I6872"/>
      <c r="J6872"/>
      <c r="K6872"/>
      <c r="M6872"/>
      <c r="N6872"/>
      <c r="O6872"/>
      <c r="Q6872"/>
      <c r="R6872"/>
      <c r="S6872"/>
      <c r="U6872"/>
      <c r="V6872"/>
      <c r="W6872"/>
      <c r="Y6872"/>
      <c r="Z6872"/>
      <c r="AA6872"/>
      <c r="AC6872"/>
      <c r="AD6872"/>
      <c r="AE6872"/>
      <c r="AG6872"/>
      <c r="AH6872"/>
      <c r="AI6872"/>
      <c r="AK6872"/>
      <c r="AL6872"/>
      <c r="AM6872"/>
      <c r="AO6872"/>
      <c r="AP6872"/>
      <c r="AQ6872"/>
      <c r="AS6872"/>
      <c r="AT6872"/>
      <c r="AU6872"/>
      <c r="AW6872"/>
      <c r="AX6872"/>
      <c r="AY6872"/>
      <c r="BA6872"/>
      <c r="BB6872"/>
      <c r="BC6872"/>
      <c r="BE6872"/>
      <c r="BF6872"/>
      <c r="BG6872"/>
      <c r="BI6872"/>
      <c r="BJ6872"/>
      <c r="BK6872"/>
      <c r="BM6872"/>
      <c r="BN6872"/>
      <c r="BO6872"/>
    </row>
    <row r="6873" spans="1:67">
      <c r="A6873"/>
      <c r="B6873"/>
      <c r="C6873"/>
      <c r="E6873"/>
      <c r="F6873"/>
      <c r="G6873"/>
      <c r="I6873"/>
      <c r="J6873"/>
      <c r="K6873"/>
      <c r="M6873"/>
      <c r="N6873"/>
      <c r="O6873"/>
      <c r="Q6873"/>
      <c r="R6873"/>
      <c r="S6873"/>
      <c r="U6873"/>
      <c r="V6873"/>
      <c r="W6873"/>
      <c r="Y6873"/>
      <c r="Z6873"/>
      <c r="AA6873"/>
      <c r="AC6873"/>
      <c r="AD6873"/>
      <c r="AE6873"/>
      <c r="AG6873"/>
      <c r="AH6873"/>
      <c r="AI6873"/>
      <c r="AK6873"/>
      <c r="AL6873"/>
      <c r="AM6873"/>
      <c r="AO6873"/>
      <c r="AP6873"/>
      <c r="AQ6873"/>
      <c r="AS6873"/>
      <c r="AT6873"/>
      <c r="AU6873"/>
      <c r="AW6873"/>
      <c r="AX6873"/>
      <c r="AY6873"/>
      <c r="BA6873"/>
      <c r="BB6873"/>
      <c r="BC6873"/>
      <c r="BE6873"/>
      <c r="BF6873"/>
      <c r="BG6873"/>
      <c r="BI6873"/>
      <c r="BJ6873"/>
      <c r="BK6873"/>
      <c r="BM6873"/>
      <c r="BN6873"/>
      <c r="BO6873"/>
    </row>
    <row r="6874" spans="1:67">
      <c r="A6874"/>
      <c r="B6874"/>
      <c r="C6874"/>
      <c r="E6874"/>
      <c r="F6874"/>
      <c r="G6874"/>
      <c r="I6874"/>
      <c r="J6874"/>
      <c r="K6874"/>
      <c r="M6874"/>
      <c r="N6874"/>
      <c r="O6874"/>
      <c r="Q6874"/>
      <c r="R6874"/>
      <c r="S6874"/>
      <c r="U6874"/>
      <c r="V6874"/>
      <c r="W6874"/>
      <c r="Y6874"/>
      <c r="Z6874"/>
      <c r="AA6874"/>
      <c r="AC6874"/>
      <c r="AD6874"/>
      <c r="AE6874"/>
      <c r="AG6874"/>
      <c r="AH6874"/>
      <c r="AI6874"/>
      <c r="AK6874"/>
      <c r="AL6874"/>
      <c r="AM6874"/>
      <c r="AO6874"/>
      <c r="AP6874"/>
      <c r="AQ6874"/>
      <c r="AS6874"/>
      <c r="AT6874"/>
      <c r="AU6874"/>
      <c r="AW6874"/>
      <c r="AX6874"/>
      <c r="AY6874"/>
      <c r="BA6874"/>
      <c r="BB6874"/>
      <c r="BC6874"/>
      <c r="BE6874"/>
      <c r="BF6874"/>
      <c r="BG6874"/>
      <c r="BI6874"/>
      <c r="BJ6874"/>
      <c r="BK6874"/>
      <c r="BM6874"/>
      <c r="BN6874"/>
      <c r="BO6874"/>
    </row>
    <row r="6875" spans="1:67">
      <c r="A6875"/>
      <c r="B6875"/>
      <c r="C6875"/>
      <c r="E6875"/>
      <c r="F6875"/>
      <c r="G6875"/>
      <c r="I6875"/>
      <c r="J6875"/>
      <c r="K6875"/>
      <c r="M6875"/>
      <c r="N6875"/>
      <c r="O6875"/>
      <c r="Q6875"/>
      <c r="R6875"/>
      <c r="S6875"/>
      <c r="U6875"/>
      <c r="V6875"/>
      <c r="W6875"/>
      <c r="Y6875"/>
      <c r="Z6875"/>
      <c r="AA6875"/>
      <c r="AC6875"/>
      <c r="AD6875"/>
      <c r="AE6875"/>
      <c r="AG6875"/>
      <c r="AH6875"/>
      <c r="AI6875"/>
      <c r="AK6875"/>
      <c r="AL6875"/>
      <c r="AM6875"/>
      <c r="AO6875"/>
      <c r="AP6875"/>
      <c r="AQ6875"/>
      <c r="AS6875"/>
      <c r="AT6875"/>
      <c r="AU6875"/>
      <c r="AW6875"/>
      <c r="AX6875"/>
      <c r="AY6875"/>
      <c r="BA6875"/>
      <c r="BB6875"/>
      <c r="BC6875"/>
      <c r="BE6875"/>
      <c r="BF6875"/>
      <c r="BG6875"/>
      <c r="BI6875"/>
      <c r="BJ6875"/>
      <c r="BK6875"/>
      <c r="BM6875"/>
      <c r="BN6875"/>
      <c r="BO6875"/>
    </row>
    <row r="6876" spans="1:67">
      <c r="A6876"/>
      <c r="B6876"/>
      <c r="C6876"/>
      <c r="E6876"/>
      <c r="F6876"/>
      <c r="G6876"/>
      <c r="I6876"/>
      <c r="J6876"/>
      <c r="K6876"/>
      <c r="M6876"/>
      <c r="N6876"/>
      <c r="O6876"/>
      <c r="Q6876"/>
      <c r="R6876"/>
      <c r="S6876"/>
      <c r="U6876"/>
      <c r="V6876"/>
      <c r="W6876"/>
      <c r="Y6876"/>
      <c r="Z6876"/>
      <c r="AA6876"/>
      <c r="AC6876"/>
      <c r="AD6876"/>
      <c r="AE6876"/>
      <c r="AG6876"/>
      <c r="AH6876"/>
      <c r="AI6876"/>
      <c r="AK6876"/>
      <c r="AL6876"/>
      <c r="AM6876"/>
      <c r="AO6876"/>
      <c r="AP6876"/>
      <c r="AQ6876"/>
      <c r="AS6876"/>
      <c r="AT6876"/>
      <c r="AU6876"/>
      <c r="AW6876"/>
      <c r="AX6876"/>
      <c r="AY6876"/>
      <c r="BA6876"/>
      <c r="BB6876"/>
      <c r="BC6876"/>
      <c r="BE6876"/>
      <c r="BF6876"/>
      <c r="BG6876"/>
      <c r="BI6876"/>
      <c r="BJ6876"/>
      <c r="BK6876"/>
      <c r="BM6876"/>
      <c r="BN6876"/>
      <c r="BO6876"/>
    </row>
    <row r="6877" spans="1:67">
      <c r="A6877"/>
      <c r="B6877"/>
      <c r="C6877"/>
      <c r="E6877"/>
      <c r="F6877"/>
      <c r="G6877"/>
      <c r="I6877"/>
      <c r="J6877"/>
      <c r="K6877"/>
      <c r="M6877"/>
      <c r="N6877"/>
      <c r="O6877"/>
      <c r="Q6877"/>
      <c r="R6877"/>
      <c r="S6877"/>
      <c r="U6877"/>
      <c r="V6877"/>
      <c r="W6877"/>
      <c r="Y6877"/>
      <c r="Z6877"/>
      <c r="AA6877"/>
      <c r="AC6877"/>
      <c r="AD6877"/>
      <c r="AE6877"/>
      <c r="AG6877"/>
      <c r="AH6877"/>
      <c r="AI6877"/>
      <c r="AK6877"/>
      <c r="AL6877"/>
      <c r="AM6877"/>
      <c r="AO6877"/>
      <c r="AP6877"/>
      <c r="AQ6877"/>
      <c r="AS6877"/>
      <c r="AT6877"/>
      <c r="AU6877"/>
      <c r="AW6877"/>
      <c r="AX6877"/>
      <c r="AY6877"/>
      <c r="BA6877"/>
      <c r="BB6877"/>
      <c r="BC6877"/>
      <c r="BE6877"/>
      <c r="BF6877"/>
      <c r="BG6877"/>
      <c r="BI6877"/>
      <c r="BJ6877"/>
      <c r="BK6877"/>
      <c r="BM6877"/>
      <c r="BN6877"/>
      <c r="BO6877"/>
    </row>
    <row r="6878" spans="1:67">
      <c r="A6878"/>
      <c r="B6878"/>
      <c r="C6878"/>
      <c r="E6878"/>
      <c r="F6878"/>
      <c r="G6878"/>
      <c r="I6878"/>
      <c r="J6878"/>
      <c r="K6878"/>
      <c r="M6878"/>
      <c r="N6878"/>
      <c r="O6878"/>
      <c r="Q6878"/>
      <c r="R6878"/>
      <c r="S6878"/>
      <c r="U6878"/>
      <c r="V6878"/>
      <c r="W6878"/>
      <c r="Y6878"/>
      <c r="Z6878"/>
      <c r="AA6878"/>
      <c r="AC6878"/>
      <c r="AD6878"/>
      <c r="AE6878"/>
      <c r="AG6878"/>
      <c r="AH6878"/>
      <c r="AI6878"/>
      <c r="AK6878"/>
      <c r="AL6878"/>
      <c r="AM6878"/>
      <c r="AO6878"/>
      <c r="AP6878"/>
      <c r="AQ6878"/>
      <c r="AS6878"/>
      <c r="AT6878"/>
      <c r="AU6878"/>
      <c r="AW6878"/>
      <c r="AX6878"/>
      <c r="AY6878"/>
      <c r="BA6878"/>
      <c r="BB6878"/>
      <c r="BC6878"/>
      <c r="BE6878"/>
      <c r="BF6878"/>
      <c r="BG6878"/>
      <c r="BI6878"/>
      <c r="BJ6878"/>
      <c r="BK6878"/>
      <c r="BM6878"/>
      <c r="BN6878"/>
      <c r="BO6878"/>
    </row>
    <row r="6879" spans="1:67">
      <c r="A6879"/>
      <c r="B6879"/>
      <c r="C6879"/>
      <c r="E6879"/>
      <c r="F6879"/>
      <c r="G6879"/>
      <c r="I6879"/>
      <c r="J6879"/>
      <c r="K6879"/>
      <c r="M6879"/>
      <c r="N6879"/>
      <c r="O6879"/>
      <c r="Q6879"/>
      <c r="R6879"/>
      <c r="S6879"/>
      <c r="U6879"/>
      <c r="V6879"/>
      <c r="W6879"/>
      <c r="Y6879"/>
      <c r="Z6879"/>
      <c r="AA6879"/>
      <c r="AC6879"/>
      <c r="AD6879"/>
      <c r="AE6879"/>
      <c r="AG6879"/>
      <c r="AH6879"/>
      <c r="AI6879"/>
      <c r="AK6879"/>
      <c r="AL6879"/>
      <c r="AM6879"/>
      <c r="AO6879"/>
      <c r="AP6879"/>
      <c r="AQ6879"/>
      <c r="AS6879"/>
      <c r="AT6879"/>
      <c r="AU6879"/>
      <c r="AW6879"/>
      <c r="AX6879"/>
      <c r="AY6879"/>
      <c r="BA6879"/>
      <c r="BB6879"/>
      <c r="BC6879"/>
      <c r="BE6879"/>
      <c r="BF6879"/>
      <c r="BG6879"/>
      <c r="BI6879"/>
      <c r="BJ6879"/>
      <c r="BK6879"/>
      <c r="BM6879"/>
      <c r="BN6879"/>
      <c r="BO6879"/>
    </row>
    <row r="6880" spans="1:67">
      <c r="A6880"/>
      <c r="B6880"/>
      <c r="C6880"/>
      <c r="E6880"/>
      <c r="F6880"/>
      <c r="G6880"/>
      <c r="I6880"/>
      <c r="J6880"/>
      <c r="K6880"/>
      <c r="M6880"/>
      <c r="N6880"/>
      <c r="O6880"/>
      <c r="Q6880"/>
      <c r="R6880"/>
      <c r="S6880"/>
      <c r="U6880"/>
      <c r="V6880"/>
      <c r="W6880"/>
      <c r="Y6880"/>
      <c r="Z6880"/>
      <c r="AA6880"/>
      <c r="AC6880"/>
      <c r="AD6880"/>
      <c r="AE6880"/>
      <c r="AG6880"/>
      <c r="AH6880"/>
      <c r="AI6880"/>
      <c r="AK6880"/>
      <c r="AL6880"/>
      <c r="AM6880"/>
      <c r="AO6880"/>
      <c r="AP6880"/>
      <c r="AQ6880"/>
      <c r="AS6880"/>
      <c r="AT6880"/>
      <c r="AU6880"/>
      <c r="AW6880"/>
      <c r="AX6880"/>
      <c r="AY6880"/>
      <c r="BA6880"/>
      <c r="BB6880"/>
      <c r="BC6880"/>
      <c r="BE6880"/>
      <c r="BF6880"/>
      <c r="BG6880"/>
      <c r="BI6880"/>
      <c r="BJ6880"/>
      <c r="BK6880"/>
      <c r="BM6880"/>
      <c r="BN6880"/>
      <c r="BO6880"/>
    </row>
    <row r="6881" spans="1:67">
      <c r="A6881"/>
      <c r="B6881"/>
      <c r="C6881"/>
      <c r="E6881"/>
      <c r="F6881"/>
      <c r="G6881"/>
      <c r="I6881"/>
      <c r="J6881"/>
      <c r="K6881"/>
      <c r="M6881"/>
      <c r="N6881"/>
      <c r="O6881"/>
      <c r="Q6881"/>
      <c r="R6881"/>
      <c r="S6881"/>
      <c r="U6881"/>
      <c r="V6881"/>
      <c r="W6881"/>
      <c r="Y6881"/>
      <c r="Z6881"/>
      <c r="AA6881"/>
      <c r="AC6881"/>
      <c r="AD6881"/>
      <c r="AE6881"/>
      <c r="AG6881"/>
      <c r="AH6881"/>
      <c r="AI6881"/>
      <c r="AK6881"/>
      <c r="AL6881"/>
      <c r="AM6881"/>
      <c r="AO6881"/>
      <c r="AP6881"/>
      <c r="AQ6881"/>
      <c r="AS6881"/>
      <c r="AT6881"/>
      <c r="AU6881"/>
      <c r="AW6881"/>
      <c r="AX6881"/>
      <c r="AY6881"/>
      <c r="BA6881"/>
      <c r="BB6881"/>
      <c r="BC6881"/>
      <c r="BE6881"/>
      <c r="BF6881"/>
      <c r="BG6881"/>
      <c r="BI6881"/>
      <c r="BJ6881"/>
      <c r="BK6881"/>
      <c r="BM6881"/>
      <c r="BN6881"/>
      <c r="BO6881"/>
    </row>
    <row r="6882" spans="1:67">
      <c r="A6882"/>
      <c r="B6882"/>
      <c r="C6882"/>
      <c r="E6882"/>
      <c r="F6882"/>
      <c r="G6882"/>
      <c r="I6882"/>
      <c r="J6882"/>
      <c r="K6882"/>
      <c r="M6882"/>
      <c r="N6882"/>
      <c r="O6882"/>
      <c r="Q6882"/>
      <c r="R6882"/>
      <c r="S6882"/>
      <c r="U6882"/>
      <c r="V6882"/>
      <c r="W6882"/>
      <c r="Y6882"/>
      <c r="Z6882"/>
      <c r="AA6882"/>
      <c r="AC6882"/>
      <c r="AD6882"/>
      <c r="AE6882"/>
      <c r="AG6882"/>
      <c r="AH6882"/>
      <c r="AI6882"/>
      <c r="AK6882"/>
      <c r="AL6882"/>
      <c r="AM6882"/>
      <c r="AO6882"/>
      <c r="AP6882"/>
      <c r="AQ6882"/>
      <c r="AS6882"/>
      <c r="AT6882"/>
      <c r="AU6882"/>
      <c r="AW6882"/>
      <c r="AX6882"/>
      <c r="AY6882"/>
      <c r="BA6882"/>
      <c r="BB6882"/>
      <c r="BC6882"/>
      <c r="BE6882"/>
      <c r="BF6882"/>
      <c r="BG6882"/>
      <c r="BI6882"/>
      <c r="BJ6882"/>
      <c r="BK6882"/>
      <c r="BM6882"/>
      <c r="BN6882"/>
      <c r="BO6882"/>
    </row>
    <row r="6883" spans="1:67">
      <c r="A6883"/>
      <c r="B6883"/>
      <c r="C6883"/>
      <c r="E6883"/>
      <c r="F6883"/>
      <c r="G6883"/>
      <c r="I6883"/>
      <c r="J6883"/>
      <c r="K6883"/>
      <c r="M6883"/>
      <c r="N6883"/>
      <c r="O6883"/>
      <c r="Q6883"/>
      <c r="R6883"/>
      <c r="S6883"/>
      <c r="U6883"/>
      <c r="V6883"/>
      <c r="W6883"/>
      <c r="Y6883"/>
      <c r="Z6883"/>
      <c r="AA6883"/>
      <c r="AC6883"/>
      <c r="AD6883"/>
      <c r="AE6883"/>
      <c r="AG6883"/>
      <c r="AH6883"/>
      <c r="AI6883"/>
      <c r="AK6883"/>
      <c r="AL6883"/>
      <c r="AM6883"/>
      <c r="AO6883"/>
      <c r="AP6883"/>
      <c r="AQ6883"/>
      <c r="AS6883"/>
      <c r="AT6883"/>
      <c r="AU6883"/>
      <c r="AW6883"/>
      <c r="AX6883"/>
      <c r="AY6883"/>
      <c r="BA6883"/>
      <c r="BB6883"/>
      <c r="BC6883"/>
      <c r="BE6883"/>
      <c r="BF6883"/>
      <c r="BG6883"/>
      <c r="BI6883"/>
      <c r="BJ6883"/>
      <c r="BK6883"/>
      <c r="BM6883"/>
      <c r="BN6883"/>
      <c r="BO6883"/>
    </row>
    <row r="6884" spans="1:67">
      <c r="A6884"/>
      <c r="B6884"/>
      <c r="C6884"/>
      <c r="E6884"/>
      <c r="F6884"/>
      <c r="G6884"/>
      <c r="I6884"/>
      <c r="J6884"/>
      <c r="K6884"/>
      <c r="M6884"/>
      <c r="N6884"/>
      <c r="O6884"/>
      <c r="Q6884"/>
      <c r="R6884"/>
      <c r="S6884"/>
      <c r="U6884"/>
      <c r="V6884"/>
      <c r="W6884"/>
      <c r="Y6884"/>
      <c r="Z6884"/>
      <c r="AA6884"/>
      <c r="AC6884"/>
      <c r="AD6884"/>
      <c r="AE6884"/>
      <c r="AG6884"/>
      <c r="AH6884"/>
      <c r="AI6884"/>
      <c r="AK6884"/>
      <c r="AL6884"/>
      <c r="AM6884"/>
      <c r="AO6884"/>
      <c r="AP6884"/>
      <c r="AQ6884"/>
      <c r="AS6884"/>
      <c r="AT6884"/>
      <c r="AU6884"/>
      <c r="AW6884"/>
      <c r="AX6884"/>
      <c r="AY6884"/>
      <c r="BA6884"/>
      <c r="BB6884"/>
      <c r="BC6884"/>
      <c r="BE6884"/>
      <c r="BF6884"/>
      <c r="BG6884"/>
      <c r="BI6884"/>
      <c r="BJ6884"/>
      <c r="BK6884"/>
      <c r="BM6884"/>
      <c r="BN6884"/>
      <c r="BO6884"/>
    </row>
    <row r="6885" spans="1:67">
      <c r="A6885"/>
      <c r="B6885"/>
      <c r="C6885"/>
      <c r="E6885"/>
      <c r="F6885"/>
      <c r="G6885"/>
      <c r="I6885"/>
      <c r="J6885"/>
      <c r="K6885"/>
      <c r="M6885"/>
      <c r="N6885"/>
      <c r="O6885"/>
      <c r="Q6885"/>
      <c r="R6885"/>
      <c r="S6885"/>
      <c r="U6885"/>
      <c r="V6885"/>
      <c r="W6885"/>
      <c r="Y6885"/>
      <c r="Z6885"/>
      <c r="AA6885"/>
      <c r="AC6885"/>
      <c r="AD6885"/>
      <c r="AE6885"/>
      <c r="AG6885"/>
      <c r="AH6885"/>
      <c r="AI6885"/>
      <c r="AK6885"/>
      <c r="AL6885"/>
      <c r="AM6885"/>
      <c r="AO6885"/>
      <c r="AP6885"/>
      <c r="AQ6885"/>
      <c r="AS6885"/>
      <c r="AT6885"/>
      <c r="AU6885"/>
      <c r="AW6885"/>
      <c r="AX6885"/>
      <c r="AY6885"/>
      <c r="BA6885"/>
      <c r="BB6885"/>
      <c r="BC6885"/>
      <c r="BE6885"/>
      <c r="BF6885"/>
      <c r="BG6885"/>
      <c r="BI6885"/>
      <c r="BJ6885"/>
      <c r="BK6885"/>
      <c r="BM6885"/>
      <c r="BN6885"/>
      <c r="BO6885"/>
    </row>
    <row r="6886" spans="1:67">
      <c r="A6886"/>
      <c r="B6886"/>
      <c r="C6886"/>
      <c r="E6886"/>
      <c r="F6886"/>
      <c r="G6886"/>
      <c r="I6886"/>
      <c r="J6886"/>
      <c r="K6886"/>
      <c r="M6886"/>
      <c r="N6886"/>
      <c r="O6886"/>
      <c r="Q6886"/>
      <c r="R6886"/>
      <c r="S6886"/>
      <c r="U6886"/>
      <c r="V6886"/>
      <c r="W6886"/>
      <c r="Y6886"/>
      <c r="Z6886"/>
      <c r="AA6886"/>
      <c r="AC6886"/>
      <c r="AD6886"/>
      <c r="AE6886"/>
      <c r="AG6886"/>
      <c r="AH6886"/>
      <c r="AI6886"/>
      <c r="AK6886"/>
      <c r="AL6886"/>
      <c r="AM6886"/>
      <c r="AO6886"/>
      <c r="AP6886"/>
      <c r="AQ6886"/>
      <c r="AS6886"/>
      <c r="AT6886"/>
      <c r="AU6886"/>
      <c r="AW6886"/>
      <c r="AX6886"/>
      <c r="AY6886"/>
      <c r="BA6886"/>
      <c r="BB6886"/>
      <c r="BC6886"/>
      <c r="BE6886"/>
      <c r="BF6886"/>
      <c r="BG6886"/>
      <c r="BI6886"/>
      <c r="BJ6886"/>
      <c r="BK6886"/>
      <c r="BM6886"/>
      <c r="BN6886"/>
      <c r="BO6886"/>
    </row>
    <row r="6887" spans="1:67">
      <c r="A6887"/>
      <c r="B6887"/>
      <c r="C6887"/>
      <c r="E6887"/>
      <c r="F6887"/>
      <c r="G6887"/>
      <c r="I6887"/>
      <c r="J6887"/>
      <c r="K6887"/>
      <c r="M6887"/>
      <c r="N6887"/>
      <c r="O6887"/>
      <c r="Q6887"/>
      <c r="R6887"/>
      <c r="S6887"/>
      <c r="U6887"/>
      <c r="V6887"/>
      <c r="W6887"/>
      <c r="Y6887"/>
      <c r="Z6887"/>
      <c r="AA6887"/>
      <c r="AC6887"/>
      <c r="AD6887"/>
      <c r="AE6887"/>
      <c r="AG6887"/>
      <c r="AH6887"/>
      <c r="AI6887"/>
      <c r="AK6887"/>
      <c r="AL6887"/>
      <c r="AM6887"/>
      <c r="AO6887"/>
      <c r="AP6887"/>
      <c r="AQ6887"/>
      <c r="AS6887"/>
      <c r="AT6887"/>
      <c r="AU6887"/>
      <c r="AW6887"/>
      <c r="AX6887"/>
      <c r="AY6887"/>
      <c r="BA6887"/>
      <c r="BB6887"/>
      <c r="BC6887"/>
      <c r="BE6887"/>
      <c r="BF6887"/>
      <c r="BG6887"/>
      <c r="BI6887"/>
      <c r="BJ6887"/>
      <c r="BK6887"/>
      <c r="BM6887"/>
      <c r="BN6887"/>
      <c r="BO6887"/>
    </row>
    <row r="6888" spans="1:67">
      <c r="A6888"/>
      <c r="B6888"/>
      <c r="C6888"/>
      <c r="E6888"/>
      <c r="F6888"/>
      <c r="G6888"/>
      <c r="I6888"/>
      <c r="J6888"/>
      <c r="K6888"/>
      <c r="M6888"/>
      <c r="N6888"/>
      <c r="O6888"/>
      <c r="Q6888"/>
      <c r="R6888"/>
      <c r="S6888"/>
      <c r="U6888"/>
      <c r="V6888"/>
      <c r="W6888"/>
      <c r="Y6888"/>
      <c r="Z6888"/>
      <c r="AA6888"/>
      <c r="AC6888"/>
      <c r="AD6888"/>
      <c r="AE6888"/>
      <c r="AG6888"/>
      <c r="AH6888"/>
      <c r="AI6888"/>
      <c r="AK6888"/>
      <c r="AL6888"/>
      <c r="AM6888"/>
      <c r="AO6888"/>
      <c r="AP6888"/>
      <c r="AQ6888"/>
      <c r="AS6888"/>
      <c r="AT6888"/>
      <c r="AU6888"/>
      <c r="AW6888"/>
      <c r="AX6888"/>
      <c r="AY6888"/>
      <c r="BA6888"/>
      <c r="BB6888"/>
      <c r="BC6888"/>
      <c r="BE6888"/>
      <c r="BF6888"/>
      <c r="BG6888"/>
      <c r="BI6888"/>
      <c r="BJ6888"/>
      <c r="BK6888"/>
      <c r="BM6888"/>
      <c r="BN6888"/>
      <c r="BO6888"/>
    </row>
    <row r="6889" spans="1:67">
      <c r="A6889"/>
      <c r="B6889"/>
      <c r="C6889"/>
      <c r="E6889"/>
      <c r="F6889"/>
      <c r="G6889"/>
      <c r="I6889"/>
      <c r="J6889"/>
      <c r="K6889"/>
      <c r="M6889"/>
      <c r="N6889"/>
      <c r="O6889"/>
      <c r="Q6889"/>
      <c r="R6889"/>
      <c r="S6889"/>
      <c r="U6889"/>
      <c r="V6889"/>
      <c r="W6889"/>
      <c r="Y6889"/>
      <c r="Z6889"/>
      <c r="AA6889"/>
      <c r="AC6889"/>
      <c r="AD6889"/>
      <c r="AE6889"/>
      <c r="AG6889"/>
      <c r="AH6889"/>
      <c r="AI6889"/>
      <c r="AK6889"/>
      <c r="AL6889"/>
      <c r="AM6889"/>
      <c r="AO6889"/>
      <c r="AP6889"/>
      <c r="AQ6889"/>
      <c r="AS6889"/>
      <c r="AT6889"/>
      <c r="AU6889"/>
      <c r="AW6889"/>
      <c r="AX6889"/>
      <c r="AY6889"/>
      <c r="BA6889"/>
      <c r="BB6889"/>
      <c r="BC6889"/>
      <c r="BE6889"/>
      <c r="BF6889"/>
      <c r="BG6889"/>
      <c r="BI6889"/>
      <c r="BJ6889"/>
      <c r="BK6889"/>
      <c r="BM6889"/>
      <c r="BN6889"/>
      <c r="BO6889"/>
    </row>
    <row r="6890" spans="1:67">
      <c r="A6890"/>
      <c r="B6890"/>
      <c r="C6890"/>
      <c r="E6890"/>
      <c r="F6890"/>
      <c r="G6890"/>
      <c r="I6890"/>
      <c r="J6890"/>
      <c r="K6890"/>
      <c r="M6890"/>
      <c r="N6890"/>
      <c r="O6890"/>
      <c r="Q6890"/>
      <c r="R6890"/>
      <c r="S6890"/>
      <c r="U6890"/>
      <c r="V6890"/>
      <c r="W6890"/>
      <c r="Y6890"/>
      <c r="Z6890"/>
      <c r="AA6890"/>
      <c r="AC6890"/>
      <c r="AD6890"/>
      <c r="AE6890"/>
      <c r="AG6890"/>
      <c r="AH6890"/>
      <c r="AI6890"/>
      <c r="AK6890"/>
      <c r="AL6890"/>
      <c r="AM6890"/>
      <c r="AO6890"/>
      <c r="AP6890"/>
      <c r="AQ6890"/>
      <c r="AS6890"/>
      <c r="AT6890"/>
      <c r="AU6890"/>
      <c r="AW6890"/>
      <c r="AX6890"/>
      <c r="AY6890"/>
      <c r="BA6890"/>
      <c r="BB6890"/>
      <c r="BC6890"/>
      <c r="BE6890"/>
      <c r="BF6890"/>
      <c r="BG6890"/>
      <c r="BI6890"/>
      <c r="BJ6890"/>
      <c r="BK6890"/>
      <c r="BM6890"/>
      <c r="BN6890"/>
      <c r="BO6890"/>
    </row>
    <row r="6891" spans="1:67">
      <c r="A6891"/>
      <c r="B6891"/>
      <c r="C6891"/>
      <c r="E6891"/>
      <c r="F6891"/>
      <c r="G6891"/>
      <c r="I6891"/>
      <c r="J6891"/>
      <c r="K6891"/>
      <c r="M6891"/>
      <c r="N6891"/>
      <c r="O6891"/>
      <c r="Q6891"/>
      <c r="R6891"/>
      <c r="S6891"/>
      <c r="U6891"/>
      <c r="V6891"/>
      <c r="W6891"/>
      <c r="Y6891"/>
      <c r="Z6891"/>
      <c r="AA6891"/>
      <c r="AC6891"/>
      <c r="AD6891"/>
      <c r="AE6891"/>
      <c r="AG6891"/>
      <c r="AH6891"/>
      <c r="AI6891"/>
      <c r="AK6891"/>
      <c r="AL6891"/>
      <c r="AM6891"/>
      <c r="AO6891"/>
      <c r="AP6891"/>
      <c r="AQ6891"/>
      <c r="AS6891"/>
      <c r="AT6891"/>
      <c r="AU6891"/>
      <c r="AW6891"/>
      <c r="AX6891"/>
      <c r="AY6891"/>
      <c r="BA6891"/>
      <c r="BB6891"/>
      <c r="BC6891"/>
      <c r="BE6891"/>
      <c r="BF6891"/>
      <c r="BG6891"/>
      <c r="BI6891"/>
      <c r="BJ6891"/>
      <c r="BK6891"/>
      <c r="BM6891"/>
      <c r="BN6891"/>
      <c r="BO6891"/>
    </row>
    <row r="6892" spans="1:67">
      <c r="A6892"/>
      <c r="B6892"/>
      <c r="C6892"/>
      <c r="E6892"/>
      <c r="F6892"/>
      <c r="G6892"/>
      <c r="I6892"/>
      <c r="J6892"/>
      <c r="K6892"/>
      <c r="M6892"/>
      <c r="N6892"/>
      <c r="O6892"/>
      <c r="Q6892"/>
      <c r="R6892"/>
      <c r="S6892"/>
      <c r="U6892"/>
      <c r="V6892"/>
      <c r="W6892"/>
      <c r="Y6892"/>
      <c r="Z6892"/>
      <c r="AA6892"/>
      <c r="AC6892"/>
      <c r="AD6892"/>
      <c r="AE6892"/>
      <c r="AG6892"/>
      <c r="AH6892"/>
      <c r="AI6892"/>
      <c r="AK6892"/>
      <c r="AL6892"/>
      <c r="AM6892"/>
      <c r="AO6892"/>
      <c r="AP6892"/>
      <c r="AQ6892"/>
      <c r="AS6892"/>
      <c r="AT6892"/>
      <c r="AU6892"/>
      <c r="AW6892"/>
      <c r="AX6892"/>
      <c r="AY6892"/>
      <c r="BA6892"/>
      <c r="BB6892"/>
      <c r="BC6892"/>
      <c r="BE6892"/>
      <c r="BF6892"/>
      <c r="BG6892"/>
      <c r="BI6892"/>
      <c r="BJ6892"/>
      <c r="BK6892"/>
      <c r="BM6892"/>
      <c r="BN6892"/>
      <c r="BO6892"/>
    </row>
    <row r="6893" spans="1:67">
      <c r="A6893"/>
      <c r="B6893"/>
      <c r="C6893"/>
      <c r="E6893"/>
      <c r="F6893"/>
      <c r="G6893"/>
      <c r="I6893"/>
      <c r="J6893"/>
      <c r="K6893"/>
      <c r="M6893"/>
      <c r="N6893"/>
      <c r="O6893"/>
      <c r="Q6893"/>
      <c r="R6893"/>
      <c r="S6893"/>
      <c r="U6893"/>
      <c r="V6893"/>
      <c r="W6893"/>
      <c r="Y6893"/>
      <c r="Z6893"/>
      <c r="AA6893"/>
      <c r="AC6893"/>
      <c r="AD6893"/>
      <c r="AE6893"/>
      <c r="AG6893"/>
      <c r="AH6893"/>
      <c r="AI6893"/>
      <c r="AK6893"/>
      <c r="AL6893"/>
      <c r="AM6893"/>
      <c r="AO6893"/>
      <c r="AP6893"/>
      <c r="AQ6893"/>
      <c r="AS6893"/>
      <c r="AT6893"/>
      <c r="AU6893"/>
      <c r="AW6893"/>
      <c r="AX6893"/>
      <c r="AY6893"/>
      <c r="BA6893"/>
      <c r="BB6893"/>
      <c r="BC6893"/>
      <c r="BE6893"/>
      <c r="BF6893"/>
      <c r="BG6893"/>
      <c r="BI6893"/>
      <c r="BJ6893"/>
      <c r="BK6893"/>
      <c r="BM6893"/>
      <c r="BN6893"/>
      <c r="BO6893"/>
    </row>
    <row r="6894" spans="1:67">
      <c r="A6894"/>
      <c r="B6894"/>
      <c r="C6894"/>
      <c r="E6894"/>
      <c r="F6894"/>
      <c r="G6894"/>
      <c r="I6894"/>
      <c r="J6894"/>
      <c r="K6894"/>
      <c r="M6894"/>
      <c r="N6894"/>
      <c r="O6894"/>
      <c r="Q6894"/>
      <c r="R6894"/>
      <c r="S6894"/>
      <c r="U6894"/>
      <c r="V6894"/>
      <c r="W6894"/>
      <c r="Y6894"/>
      <c r="Z6894"/>
      <c r="AA6894"/>
      <c r="AC6894"/>
      <c r="AD6894"/>
      <c r="AE6894"/>
      <c r="AG6894"/>
      <c r="AH6894"/>
      <c r="AI6894"/>
      <c r="AK6894"/>
      <c r="AL6894"/>
      <c r="AM6894"/>
      <c r="AO6894"/>
      <c r="AP6894"/>
      <c r="AQ6894"/>
      <c r="AS6894"/>
      <c r="AT6894"/>
      <c r="AU6894"/>
      <c r="AW6894"/>
      <c r="AX6894"/>
      <c r="AY6894"/>
      <c r="BA6894"/>
      <c r="BB6894"/>
      <c r="BC6894"/>
      <c r="BE6894"/>
      <c r="BF6894"/>
      <c r="BG6894"/>
      <c r="BI6894"/>
      <c r="BJ6894"/>
      <c r="BK6894"/>
      <c r="BM6894"/>
      <c r="BN6894"/>
      <c r="BO6894"/>
    </row>
    <row r="6895" spans="1:67">
      <c r="A6895"/>
      <c r="B6895"/>
      <c r="C6895"/>
      <c r="E6895"/>
      <c r="F6895"/>
      <c r="G6895"/>
      <c r="I6895"/>
      <c r="J6895"/>
      <c r="K6895"/>
      <c r="M6895"/>
      <c r="N6895"/>
      <c r="O6895"/>
      <c r="Q6895"/>
      <c r="R6895"/>
      <c r="S6895"/>
      <c r="U6895"/>
      <c r="V6895"/>
      <c r="W6895"/>
      <c r="Y6895"/>
      <c r="Z6895"/>
      <c r="AA6895"/>
      <c r="AC6895"/>
      <c r="AD6895"/>
      <c r="AE6895"/>
      <c r="AG6895"/>
      <c r="AH6895"/>
      <c r="AI6895"/>
      <c r="AK6895"/>
      <c r="AL6895"/>
      <c r="AM6895"/>
      <c r="AO6895"/>
      <c r="AP6895"/>
      <c r="AQ6895"/>
      <c r="AS6895"/>
      <c r="AT6895"/>
      <c r="AU6895"/>
      <c r="AW6895"/>
      <c r="AX6895"/>
      <c r="AY6895"/>
      <c r="BA6895"/>
      <c r="BB6895"/>
      <c r="BC6895"/>
      <c r="BE6895"/>
      <c r="BF6895"/>
      <c r="BG6895"/>
      <c r="BI6895"/>
      <c r="BJ6895"/>
      <c r="BK6895"/>
      <c r="BM6895"/>
      <c r="BN6895"/>
      <c r="BO6895"/>
    </row>
    <row r="6896" spans="1:67">
      <c r="A6896"/>
      <c r="B6896"/>
      <c r="C6896"/>
      <c r="E6896"/>
      <c r="F6896"/>
      <c r="G6896"/>
      <c r="I6896"/>
      <c r="J6896"/>
      <c r="K6896"/>
      <c r="M6896"/>
      <c r="N6896"/>
      <c r="O6896"/>
      <c r="Q6896"/>
      <c r="R6896"/>
      <c r="S6896"/>
      <c r="U6896"/>
      <c r="V6896"/>
      <c r="W6896"/>
      <c r="Y6896"/>
      <c r="Z6896"/>
      <c r="AA6896"/>
      <c r="AC6896"/>
      <c r="AD6896"/>
      <c r="AE6896"/>
      <c r="AG6896"/>
      <c r="AH6896"/>
      <c r="AI6896"/>
      <c r="AK6896"/>
      <c r="AL6896"/>
      <c r="AM6896"/>
      <c r="AO6896"/>
      <c r="AP6896"/>
      <c r="AQ6896"/>
      <c r="AS6896"/>
      <c r="AT6896"/>
      <c r="AU6896"/>
      <c r="AW6896"/>
      <c r="AX6896"/>
      <c r="AY6896"/>
      <c r="BA6896"/>
      <c r="BB6896"/>
      <c r="BC6896"/>
      <c r="BE6896"/>
      <c r="BF6896"/>
      <c r="BG6896"/>
      <c r="BI6896"/>
      <c r="BJ6896"/>
      <c r="BK6896"/>
      <c r="BM6896"/>
      <c r="BN6896"/>
      <c r="BO6896"/>
    </row>
    <row r="6897" spans="1:67">
      <c r="A6897"/>
      <c r="B6897"/>
      <c r="C6897"/>
      <c r="E6897"/>
      <c r="F6897"/>
      <c r="G6897"/>
      <c r="I6897"/>
      <c r="J6897"/>
      <c r="K6897"/>
      <c r="M6897"/>
      <c r="N6897"/>
      <c r="O6897"/>
      <c r="Q6897"/>
      <c r="R6897"/>
      <c r="S6897"/>
      <c r="U6897"/>
      <c r="V6897"/>
      <c r="W6897"/>
      <c r="Y6897"/>
      <c r="Z6897"/>
      <c r="AA6897"/>
      <c r="AC6897"/>
      <c r="AD6897"/>
      <c r="AE6897"/>
      <c r="AG6897"/>
      <c r="AH6897"/>
      <c r="AI6897"/>
      <c r="AK6897"/>
      <c r="AL6897"/>
      <c r="AM6897"/>
      <c r="AO6897"/>
      <c r="AP6897"/>
      <c r="AQ6897"/>
      <c r="AS6897"/>
      <c r="AT6897"/>
      <c r="AU6897"/>
      <c r="AW6897"/>
      <c r="AX6897"/>
      <c r="AY6897"/>
      <c r="BA6897"/>
      <c r="BB6897"/>
      <c r="BC6897"/>
      <c r="BE6897"/>
      <c r="BF6897"/>
      <c r="BG6897"/>
      <c r="BI6897"/>
      <c r="BJ6897"/>
      <c r="BK6897"/>
      <c r="BM6897"/>
      <c r="BN6897"/>
      <c r="BO6897"/>
    </row>
    <row r="6898" spans="1:67">
      <c r="A6898"/>
      <c r="B6898"/>
      <c r="C6898"/>
      <c r="E6898"/>
      <c r="F6898"/>
      <c r="G6898"/>
      <c r="I6898"/>
      <c r="J6898"/>
      <c r="K6898"/>
      <c r="M6898"/>
      <c r="N6898"/>
      <c r="O6898"/>
      <c r="Q6898"/>
      <c r="R6898"/>
      <c r="S6898"/>
      <c r="U6898"/>
      <c r="V6898"/>
      <c r="W6898"/>
      <c r="Y6898"/>
      <c r="Z6898"/>
      <c r="AA6898"/>
      <c r="AC6898"/>
      <c r="AD6898"/>
      <c r="AE6898"/>
      <c r="AG6898"/>
      <c r="AH6898"/>
      <c r="AI6898"/>
      <c r="AK6898"/>
      <c r="AL6898"/>
      <c r="AM6898"/>
      <c r="AO6898"/>
      <c r="AP6898"/>
      <c r="AQ6898"/>
      <c r="AS6898"/>
      <c r="AT6898"/>
      <c r="AU6898"/>
      <c r="AW6898"/>
      <c r="AX6898"/>
      <c r="AY6898"/>
      <c r="BA6898"/>
      <c r="BB6898"/>
      <c r="BC6898"/>
      <c r="BE6898"/>
      <c r="BF6898"/>
      <c r="BG6898"/>
      <c r="BI6898"/>
      <c r="BJ6898"/>
      <c r="BK6898"/>
      <c r="BM6898"/>
      <c r="BN6898"/>
      <c r="BO6898"/>
    </row>
    <row r="6899" spans="1:67">
      <c r="A6899"/>
      <c r="B6899"/>
      <c r="C6899"/>
      <c r="E6899"/>
      <c r="F6899"/>
      <c r="G6899"/>
      <c r="I6899"/>
      <c r="J6899"/>
      <c r="K6899"/>
      <c r="M6899"/>
      <c r="N6899"/>
      <c r="O6899"/>
      <c r="Q6899"/>
      <c r="R6899"/>
      <c r="S6899"/>
      <c r="U6899"/>
      <c r="V6899"/>
      <c r="W6899"/>
      <c r="Y6899"/>
      <c r="Z6899"/>
      <c r="AA6899"/>
      <c r="AC6899"/>
      <c r="AD6899"/>
      <c r="AE6899"/>
      <c r="AG6899"/>
      <c r="AH6899"/>
      <c r="AI6899"/>
      <c r="AK6899"/>
      <c r="AL6899"/>
      <c r="AM6899"/>
      <c r="AO6899"/>
      <c r="AP6899"/>
      <c r="AQ6899"/>
      <c r="AS6899"/>
      <c r="AT6899"/>
      <c r="AU6899"/>
      <c r="AW6899"/>
      <c r="AX6899"/>
      <c r="AY6899"/>
      <c r="BA6899"/>
      <c r="BB6899"/>
      <c r="BC6899"/>
      <c r="BE6899"/>
      <c r="BF6899"/>
      <c r="BG6899"/>
      <c r="BI6899"/>
      <c r="BJ6899"/>
      <c r="BK6899"/>
      <c r="BM6899"/>
      <c r="BN6899"/>
      <c r="BO6899"/>
    </row>
    <row r="6900" spans="1:67">
      <c r="A6900"/>
      <c r="B6900"/>
      <c r="C6900"/>
      <c r="E6900"/>
      <c r="F6900"/>
      <c r="G6900"/>
      <c r="I6900"/>
      <c r="J6900"/>
      <c r="K6900"/>
      <c r="M6900"/>
      <c r="N6900"/>
      <c r="O6900"/>
      <c r="Q6900"/>
      <c r="R6900"/>
      <c r="S6900"/>
      <c r="U6900"/>
      <c r="V6900"/>
      <c r="W6900"/>
      <c r="Y6900"/>
      <c r="Z6900"/>
      <c r="AA6900"/>
      <c r="AC6900"/>
      <c r="AD6900"/>
      <c r="AE6900"/>
      <c r="AG6900"/>
      <c r="AH6900"/>
      <c r="AI6900"/>
      <c r="AK6900"/>
      <c r="AL6900"/>
      <c r="AM6900"/>
      <c r="AO6900"/>
      <c r="AP6900"/>
      <c r="AQ6900"/>
      <c r="AS6900"/>
      <c r="AT6900"/>
      <c r="AU6900"/>
      <c r="AW6900"/>
      <c r="AX6900"/>
      <c r="AY6900"/>
      <c r="BA6900"/>
      <c r="BB6900"/>
      <c r="BC6900"/>
      <c r="BE6900"/>
      <c r="BF6900"/>
      <c r="BG6900"/>
      <c r="BI6900"/>
      <c r="BJ6900"/>
      <c r="BK6900"/>
      <c r="BM6900"/>
      <c r="BN6900"/>
      <c r="BO6900"/>
    </row>
    <row r="6901" spans="1:67">
      <c r="A6901"/>
      <c r="B6901"/>
      <c r="C6901"/>
      <c r="E6901"/>
      <c r="F6901"/>
      <c r="G6901"/>
      <c r="I6901"/>
      <c r="J6901"/>
      <c r="K6901"/>
      <c r="M6901"/>
      <c r="N6901"/>
      <c r="O6901"/>
      <c r="Q6901"/>
      <c r="R6901"/>
      <c r="S6901"/>
      <c r="U6901"/>
      <c r="V6901"/>
      <c r="W6901"/>
      <c r="Y6901"/>
      <c r="Z6901"/>
      <c r="AA6901"/>
      <c r="AC6901"/>
      <c r="AD6901"/>
      <c r="AE6901"/>
      <c r="AG6901"/>
      <c r="AH6901"/>
      <c r="AI6901"/>
      <c r="AK6901"/>
      <c r="AL6901"/>
      <c r="AM6901"/>
      <c r="AO6901"/>
      <c r="AP6901"/>
      <c r="AQ6901"/>
      <c r="AS6901"/>
      <c r="AT6901"/>
      <c r="AU6901"/>
      <c r="AW6901"/>
      <c r="AX6901"/>
      <c r="AY6901"/>
      <c r="BA6901"/>
      <c r="BB6901"/>
      <c r="BC6901"/>
      <c r="BE6901"/>
      <c r="BF6901"/>
      <c r="BG6901"/>
      <c r="BI6901"/>
      <c r="BJ6901"/>
      <c r="BK6901"/>
      <c r="BM6901"/>
      <c r="BN6901"/>
      <c r="BO6901"/>
    </row>
    <row r="6902" spans="1:67">
      <c r="A6902"/>
      <c r="B6902"/>
      <c r="C6902"/>
      <c r="E6902"/>
      <c r="F6902"/>
      <c r="G6902"/>
      <c r="I6902"/>
      <c r="J6902"/>
      <c r="K6902"/>
      <c r="M6902"/>
      <c r="N6902"/>
      <c r="O6902"/>
      <c r="Q6902"/>
      <c r="R6902"/>
      <c r="S6902"/>
      <c r="U6902"/>
      <c r="V6902"/>
      <c r="W6902"/>
      <c r="Y6902"/>
      <c r="Z6902"/>
      <c r="AA6902"/>
      <c r="AC6902"/>
      <c r="AD6902"/>
      <c r="AE6902"/>
      <c r="AG6902"/>
      <c r="AH6902"/>
      <c r="AI6902"/>
      <c r="AK6902"/>
      <c r="AL6902"/>
      <c r="AM6902"/>
      <c r="AO6902"/>
      <c r="AP6902"/>
      <c r="AQ6902"/>
      <c r="AS6902"/>
      <c r="AT6902"/>
      <c r="AU6902"/>
      <c r="AW6902"/>
      <c r="AX6902"/>
      <c r="AY6902"/>
      <c r="BA6902"/>
      <c r="BB6902"/>
      <c r="BC6902"/>
      <c r="BE6902"/>
      <c r="BF6902"/>
      <c r="BG6902"/>
      <c r="BI6902"/>
      <c r="BJ6902"/>
      <c r="BK6902"/>
      <c r="BM6902"/>
      <c r="BN6902"/>
      <c r="BO6902"/>
    </row>
    <row r="6903" spans="1:67">
      <c r="A6903"/>
      <c r="B6903"/>
      <c r="C6903"/>
      <c r="E6903"/>
      <c r="F6903"/>
      <c r="G6903"/>
      <c r="I6903"/>
      <c r="J6903"/>
      <c r="K6903"/>
      <c r="M6903"/>
      <c r="N6903"/>
      <c r="O6903"/>
      <c r="Q6903"/>
      <c r="R6903"/>
      <c r="S6903"/>
      <c r="U6903"/>
      <c r="V6903"/>
      <c r="W6903"/>
      <c r="Y6903"/>
      <c r="Z6903"/>
      <c r="AA6903"/>
      <c r="AC6903"/>
      <c r="AD6903"/>
      <c r="AE6903"/>
      <c r="AG6903"/>
      <c r="AH6903"/>
      <c r="AI6903"/>
      <c r="AK6903"/>
      <c r="AL6903"/>
      <c r="AM6903"/>
      <c r="AO6903"/>
      <c r="AP6903"/>
      <c r="AQ6903"/>
      <c r="AS6903"/>
      <c r="AT6903"/>
      <c r="AU6903"/>
      <c r="AW6903"/>
      <c r="AX6903"/>
      <c r="AY6903"/>
      <c r="BA6903"/>
      <c r="BB6903"/>
      <c r="BC6903"/>
      <c r="BE6903"/>
      <c r="BF6903"/>
      <c r="BG6903"/>
      <c r="BI6903"/>
      <c r="BJ6903"/>
      <c r="BK6903"/>
      <c r="BM6903"/>
      <c r="BN6903"/>
      <c r="BO6903"/>
    </row>
    <row r="6904" spans="1:67">
      <c r="A6904"/>
      <c r="B6904"/>
      <c r="C6904"/>
      <c r="E6904"/>
      <c r="F6904"/>
      <c r="G6904"/>
      <c r="I6904"/>
      <c r="J6904"/>
      <c r="K6904"/>
      <c r="M6904"/>
      <c r="N6904"/>
      <c r="O6904"/>
      <c r="Q6904"/>
      <c r="R6904"/>
      <c r="S6904"/>
      <c r="U6904"/>
      <c r="V6904"/>
      <c r="W6904"/>
      <c r="Y6904"/>
      <c r="Z6904"/>
      <c r="AA6904"/>
      <c r="AC6904"/>
      <c r="AD6904"/>
      <c r="AE6904"/>
      <c r="AG6904"/>
      <c r="AH6904"/>
      <c r="AI6904"/>
      <c r="AK6904"/>
      <c r="AL6904"/>
      <c r="AM6904"/>
      <c r="AO6904"/>
      <c r="AP6904"/>
      <c r="AQ6904"/>
      <c r="AS6904"/>
      <c r="AT6904"/>
      <c r="AU6904"/>
      <c r="AW6904"/>
      <c r="AX6904"/>
      <c r="AY6904"/>
      <c r="BA6904"/>
      <c r="BB6904"/>
      <c r="BC6904"/>
      <c r="BE6904"/>
      <c r="BF6904"/>
      <c r="BG6904"/>
      <c r="BI6904"/>
      <c r="BJ6904"/>
      <c r="BK6904"/>
      <c r="BM6904"/>
      <c r="BN6904"/>
      <c r="BO6904"/>
    </row>
    <row r="6905" spans="1:67">
      <c r="A6905"/>
      <c r="B6905"/>
      <c r="C6905"/>
      <c r="E6905"/>
      <c r="F6905"/>
      <c r="G6905"/>
      <c r="I6905"/>
      <c r="J6905"/>
      <c r="K6905"/>
      <c r="M6905"/>
      <c r="N6905"/>
      <c r="O6905"/>
      <c r="Q6905"/>
      <c r="R6905"/>
      <c r="S6905"/>
      <c r="U6905"/>
      <c r="V6905"/>
      <c r="W6905"/>
      <c r="Y6905"/>
      <c r="Z6905"/>
      <c r="AA6905"/>
      <c r="AC6905"/>
      <c r="AD6905"/>
      <c r="AE6905"/>
      <c r="AG6905"/>
      <c r="AH6905"/>
      <c r="AI6905"/>
      <c r="AK6905"/>
      <c r="AL6905"/>
      <c r="AM6905"/>
      <c r="AO6905"/>
      <c r="AP6905"/>
      <c r="AQ6905"/>
      <c r="AS6905"/>
      <c r="AT6905"/>
      <c r="AU6905"/>
      <c r="AW6905"/>
      <c r="AX6905"/>
      <c r="AY6905"/>
      <c r="BA6905"/>
      <c r="BB6905"/>
      <c r="BC6905"/>
      <c r="BE6905"/>
      <c r="BF6905"/>
      <c r="BG6905"/>
      <c r="BI6905"/>
      <c r="BJ6905"/>
      <c r="BK6905"/>
      <c r="BM6905"/>
      <c r="BN6905"/>
      <c r="BO6905"/>
    </row>
    <row r="6906" spans="1:67">
      <c r="A6906"/>
      <c r="B6906"/>
      <c r="C6906"/>
      <c r="E6906"/>
      <c r="F6906"/>
      <c r="G6906"/>
      <c r="I6906"/>
      <c r="J6906"/>
      <c r="K6906"/>
      <c r="M6906"/>
      <c r="N6906"/>
      <c r="O6906"/>
      <c r="Q6906"/>
      <c r="R6906"/>
      <c r="S6906"/>
      <c r="U6906"/>
      <c r="V6906"/>
      <c r="W6906"/>
      <c r="Y6906"/>
      <c r="Z6906"/>
      <c r="AA6906"/>
      <c r="AC6906"/>
      <c r="AD6906"/>
      <c r="AE6906"/>
      <c r="AG6906"/>
      <c r="AH6906"/>
      <c r="AI6906"/>
      <c r="AK6906"/>
      <c r="AL6906"/>
      <c r="AM6906"/>
      <c r="AO6906"/>
      <c r="AP6906"/>
      <c r="AQ6906"/>
      <c r="AS6906"/>
      <c r="AT6906"/>
      <c r="AU6906"/>
      <c r="AW6906"/>
      <c r="AX6906"/>
      <c r="AY6906"/>
      <c r="BA6906"/>
      <c r="BB6906"/>
      <c r="BC6906"/>
      <c r="BE6906"/>
      <c r="BF6906"/>
      <c r="BG6906"/>
      <c r="BI6906"/>
      <c r="BJ6906"/>
      <c r="BK6906"/>
      <c r="BM6906"/>
      <c r="BN6906"/>
      <c r="BO6906"/>
    </row>
    <row r="6907" spans="1:67">
      <c r="A6907"/>
      <c r="B6907"/>
      <c r="C6907"/>
      <c r="E6907"/>
      <c r="F6907"/>
      <c r="G6907"/>
      <c r="I6907"/>
      <c r="J6907"/>
      <c r="K6907"/>
      <c r="M6907"/>
      <c r="N6907"/>
      <c r="O6907"/>
      <c r="Q6907"/>
      <c r="R6907"/>
      <c r="S6907"/>
      <c r="U6907"/>
      <c r="V6907"/>
      <c r="W6907"/>
      <c r="Y6907"/>
      <c r="Z6907"/>
      <c r="AA6907"/>
      <c r="AC6907"/>
      <c r="AD6907"/>
      <c r="AE6907"/>
      <c r="AG6907"/>
      <c r="AH6907"/>
      <c r="AI6907"/>
      <c r="AK6907"/>
      <c r="AL6907"/>
      <c r="AM6907"/>
      <c r="AO6907"/>
      <c r="AP6907"/>
      <c r="AQ6907"/>
      <c r="AS6907"/>
      <c r="AT6907"/>
      <c r="AU6907"/>
      <c r="AW6907"/>
      <c r="AX6907"/>
      <c r="AY6907"/>
      <c r="BA6907"/>
      <c r="BB6907"/>
      <c r="BC6907"/>
      <c r="BE6907"/>
      <c r="BF6907"/>
      <c r="BG6907"/>
      <c r="BI6907"/>
      <c r="BJ6907"/>
      <c r="BK6907"/>
      <c r="BM6907"/>
      <c r="BN6907"/>
      <c r="BO6907"/>
    </row>
    <row r="6908" spans="1:67">
      <c r="A6908"/>
      <c r="B6908"/>
      <c r="C6908"/>
      <c r="E6908"/>
      <c r="F6908"/>
      <c r="G6908"/>
      <c r="I6908"/>
      <c r="J6908"/>
      <c r="K6908"/>
      <c r="M6908"/>
      <c r="N6908"/>
      <c r="O6908"/>
      <c r="Q6908"/>
      <c r="R6908"/>
      <c r="S6908"/>
      <c r="U6908"/>
      <c r="V6908"/>
      <c r="W6908"/>
      <c r="Y6908"/>
      <c r="Z6908"/>
      <c r="AA6908"/>
      <c r="AC6908"/>
      <c r="AD6908"/>
      <c r="AE6908"/>
      <c r="AG6908"/>
      <c r="AH6908"/>
      <c r="AI6908"/>
      <c r="AK6908"/>
      <c r="AL6908"/>
      <c r="AM6908"/>
      <c r="AO6908"/>
      <c r="AP6908"/>
      <c r="AQ6908"/>
      <c r="AS6908"/>
      <c r="AT6908"/>
      <c r="AU6908"/>
      <c r="AW6908"/>
      <c r="AX6908"/>
      <c r="AY6908"/>
      <c r="BA6908"/>
      <c r="BB6908"/>
      <c r="BC6908"/>
      <c r="BE6908"/>
      <c r="BF6908"/>
      <c r="BG6908"/>
      <c r="BI6908"/>
      <c r="BJ6908"/>
      <c r="BK6908"/>
      <c r="BM6908"/>
      <c r="BN6908"/>
      <c r="BO6908"/>
    </row>
    <row r="6909" spans="1:67">
      <c r="A6909"/>
      <c r="B6909"/>
      <c r="C6909"/>
      <c r="E6909"/>
      <c r="F6909"/>
      <c r="G6909"/>
      <c r="I6909"/>
      <c r="J6909"/>
      <c r="K6909"/>
      <c r="M6909"/>
      <c r="N6909"/>
      <c r="O6909"/>
      <c r="Q6909"/>
      <c r="R6909"/>
      <c r="S6909"/>
      <c r="U6909"/>
      <c r="V6909"/>
      <c r="W6909"/>
      <c r="Y6909"/>
      <c r="Z6909"/>
      <c r="AA6909"/>
      <c r="AC6909"/>
      <c r="AD6909"/>
      <c r="AE6909"/>
      <c r="AG6909"/>
      <c r="AH6909"/>
      <c r="AI6909"/>
      <c r="AK6909"/>
      <c r="AL6909"/>
      <c r="AM6909"/>
      <c r="AO6909"/>
      <c r="AP6909"/>
      <c r="AQ6909"/>
      <c r="AS6909"/>
      <c r="AT6909"/>
      <c r="AU6909"/>
      <c r="AW6909"/>
      <c r="AX6909"/>
      <c r="AY6909"/>
      <c r="BA6909"/>
      <c r="BB6909"/>
      <c r="BC6909"/>
      <c r="BE6909"/>
      <c r="BF6909"/>
      <c r="BG6909"/>
      <c r="BI6909"/>
      <c r="BJ6909"/>
      <c r="BK6909"/>
      <c r="BM6909"/>
      <c r="BN6909"/>
      <c r="BO6909"/>
    </row>
    <row r="6910" spans="1:67">
      <c r="A6910"/>
      <c r="B6910"/>
      <c r="C6910"/>
      <c r="E6910"/>
      <c r="F6910"/>
      <c r="G6910"/>
      <c r="I6910"/>
      <c r="J6910"/>
      <c r="K6910"/>
      <c r="M6910"/>
      <c r="N6910"/>
      <c r="O6910"/>
      <c r="Q6910"/>
      <c r="R6910"/>
      <c r="S6910"/>
      <c r="U6910"/>
      <c r="V6910"/>
      <c r="W6910"/>
      <c r="Y6910"/>
      <c r="Z6910"/>
      <c r="AA6910"/>
      <c r="AC6910"/>
      <c r="AD6910"/>
      <c r="AE6910"/>
      <c r="AG6910"/>
      <c r="AH6910"/>
      <c r="AI6910"/>
      <c r="AK6910"/>
      <c r="AL6910"/>
      <c r="AM6910"/>
      <c r="AO6910"/>
      <c r="AP6910"/>
      <c r="AQ6910"/>
      <c r="AS6910"/>
      <c r="AT6910"/>
      <c r="AU6910"/>
      <c r="AW6910"/>
      <c r="AX6910"/>
      <c r="AY6910"/>
      <c r="BA6910"/>
      <c r="BB6910"/>
      <c r="BC6910"/>
      <c r="BE6910"/>
      <c r="BF6910"/>
      <c r="BG6910"/>
      <c r="BI6910"/>
      <c r="BJ6910"/>
      <c r="BK6910"/>
      <c r="BM6910"/>
      <c r="BN6910"/>
      <c r="BO6910"/>
    </row>
    <row r="6911" spans="1:67">
      <c r="A6911"/>
      <c r="B6911"/>
      <c r="C6911"/>
      <c r="E6911"/>
      <c r="F6911"/>
      <c r="G6911"/>
      <c r="I6911"/>
      <c r="J6911"/>
      <c r="K6911"/>
      <c r="M6911"/>
      <c r="N6911"/>
      <c r="O6911"/>
      <c r="Q6911"/>
      <c r="R6911"/>
      <c r="S6911"/>
      <c r="U6911"/>
      <c r="V6911"/>
      <c r="W6911"/>
      <c r="Y6911"/>
      <c r="Z6911"/>
      <c r="AA6911"/>
      <c r="AC6911"/>
      <c r="AD6911"/>
      <c r="AE6911"/>
      <c r="AG6911"/>
      <c r="AH6911"/>
      <c r="AI6911"/>
      <c r="AK6911"/>
      <c r="AL6911"/>
      <c r="AM6911"/>
      <c r="AO6911"/>
      <c r="AP6911"/>
      <c r="AQ6911"/>
      <c r="AS6911"/>
      <c r="AT6911"/>
      <c r="AU6911"/>
      <c r="AW6911"/>
      <c r="AX6911"/>
      <c r="AY6911"/>
      <c r="BA6911"/>
      <c r="BB6911"/>
      <c r="BC6911"/>
      <c r="BE6911"/>
      <c r="BF6911"/>
      <c r="BG6911"/>
      <c r="BI6911"/>
      <c r="BJ6911"/>
      <c r="BK6911"/>
      <c r="BM6911"/>
      <c r="BN6911"/>
      <c r="BO6911"/>
    </row>
    <row r="6912" spans="1:67">
      <c r="A6912"/>
      <c r="B6912"/>
      <c r="C6912"/>
      <c r="E6912"/>
      <c r="F6912"/>
      <c r="G6912"/>
      <c r="I6912"/>
      <c r="J6912"/>
      <c r="K6912"/>
      <c r="M6912"/>
      <c r="N6912"/>
      <c r="O6912"/>
      <c r="Q6912"/>
      <c r="R6912"/>
      <c r="S6912"/>
      <c r="U6912"/>
      <c r="V6912"/>
      <c r="W6912"/>
      <c r="Y6912"/>
      <c r="Z6912"/>
      <c r="AA6912"/>
      <c r="AC6912"/>
      <c r="AD6912"/>
      <c r="AE6912"/>
      <c r="AG6912"/>
      <c r="AH6912"/>
      <c r="AI6912"/>
      <c r="AK6912"/>
      <c r="AL6912"/>
      <c r="AM6912"/>
      <c r="AO6912"/>
      <c r="AP6912"/>
      <c r="AQ6912"/>
      <c r="AS6912"/>
      <c r="AT6912"/>
      <c r="AU6912"/>
      <c r="AW6912"/>
      <c r="AX6912"/>
      <c r="AY6912"/>
      <c r="BA6912"/>
      <c r="BB6912"/>
      <c r="BC6912"/>
      <c r="BE6912"/>
      <c r="BF6912"/>
      <c r="BG6912"/>
      <c r="BI6912"/>
      <c r="BJ6912"/>
      <c r="BK6912"/>
      <c r="BM6912"/>
      <c r="BN6912"/>
      <c r="BO6912"/>
    </row>
    <row r="6913" spans="1:67">
      <c r="A6913"/>
      <c r="B6913"/>
      <c r="C6913"/>
      <c r="E6913"/>
      <c r="F6913"/>
      <c r="G6913"/>
      <c r="I6913"/>
      <c r="J6913"/>
      <c r="K6913"/>
      <c r="M6913"/>
      <c r="N6913"/>
      <c r="O6913"/>
      <c r="Q6913"/>
      <c r="R6913"/>
      <c r="S6913"/>
      <c r="U6913"/>
      <c r="V6913"/>
      <c r="W6913"/>
      <c r="Y6913"/>
      <c r="Z6913"/>
      <c r="AA6913"/>
      <c r="AC6913"/>
      <c r="AD6913"/>
      <c r="AE6913"/>
      <c r="AG6913"/>
      <c r="AH6913"/>
      <c r="AI6913"/>
      <c r="AK6913"/>
      <c r="AL6913"/>
      <c r="AM6913"/>
      <c r="AO6913"/>
      <c r="AP6913"/>
      <c r="AQ6913"/>
      <c r="AS6913"/>
      <c r="AT6913"/>
      <c r="AU6913"/>
      <c r="AW6913"/>
      <c r="AX6913"/>
      <c r="AY6913"/>
      <c r="BA6913"/>
      <c r="BB6913"/>
      <c r="BC6913"/>
      <c r="BE6913"/>
      <c r="BF6913"/>
      <c r="BG6913"/>
      <c r="BI6913"/>
      <c r="BJ6913"/>
      <c r="BK6913"/>
      <c r="BM6913"/>
      <c r="BN6913"/>
      <c r="BO6913"/>
    </row>
    <row r="6914" spans="1:67">
      <c r="A6914"/>
      <c r="B6914"/>
      <c r="C6914"/>
      <c r="E6914"/>
      <c r="F6914"/>
      <c r="G6914"/>
      <c r="I6914"/>
      <c r="J6914"/>
      <c r="K6914"/>
      <c r="M6914"/>
      <c r="N6914"/>
      <c r="O6914"/>
      <c r="Q6914"/>
      <c r="R6914"/>
      <c r="S6914"/>
      <c r="U6914"/>
      <c r="V6914"/>
      <c r="W6914"/>
      <c r="Y6914"/>
      <c r="Z6914"/>
      <c r="AA6914"/>
      <c r="AC6914"/>
      <c r="AD6914"/>
      <c r="AE6914"/>
      <c r="AG6914"/>
      <c r="AH6914"/>
      <c r="AI6914"/>
      <c r="AK6914"/>
      <c r="AL6914"/>
      <c r="AM6914"/>
      <c r="AO6914"/>
      <c r="AP6914"/>
      <c r="AQ6914"/>
      <c r="AS6914"/>
      <c r="AT6914"/>
      <c r="AU6914"/>
      <c r="AW6914"/>
      <c r="AX6914"/>
      <c r="AY6914"/>
      <c r="BA6914"/>
      <c r="BB6914"/>
      <c r="BC6914"/>
      <c r="BE6914"/>
      <c r="BF6914"/>
      <c r="BG6914"/>
      <c r="BI6914"/>
      <c r="BJ6914"/>
      <c r="BK6914"/>
      <c r="BM6914"/>
      <c r="BN6914"/>
      <c r="BO6914"/>
    </row>
    <row r="6915" spans="1:67">
      <c r="A6915"/>
      <c r="B6915"/>
      <c r="C6915"/>
      <c r="E6915"/>
      <c r="F6915"/>
      <c r="G6915"/>
      <c r="I6915"/>
      <c r="J6915"/>
      <c r="K6915"/>
      <c r="M6915"/>
      <c r="N6915"/>
      <c r="O6915"/>
      <c r="Q6915"/>
      <c r="R6915"/>
      <c r="S6915"/>
      <c r="U6915"/>
      <c r="V6915"/>
      <c r="W6915"/>
      <c r="Y6915"/>
      <c r="Z6915"/>
      <c r="AA6915"/>
      <c r="AC6915"/>
      <c r="AD6915"/>
      <c r="AE6915"/>
      <c r="AG6915"/>
      <c r="AH6915"/>
      <c r="AI6915"/>
      <c r="AK6915"/>
      <c r="AL6915"/>
      <c r="AM6915"/>
      <c r="AO6915"/>
      <c r="AP6915"/>
      <c r="AQ6915"/>
      <c r="AS6915"/>
      <c r="AT6915"/>
      <c r="AU6915"/>
      <c r="AW6915"/>
      <c r="AX6915"/>
      <c r="AY6915"/>
      <c r="BA6915"/>
      <c r="BB6915"/>
      <c r="BC6915"/>
      <c r="BE6915"/>
      <c r="BF6915"/>
      <c r="BG6915"/>
      <c r="BI6915"/>
      <c r="BJ6915"/>
      <c r="BK6915"/>
      <c r="BM6915"/>
      <c r="BN6915"/>
      <c r="BO6915"/>
    </row>
    <row r="6916" spans="1:67">
      <c r="A6916"/>
      <c r="B6916"/>
      <c r="C6916"/>
      <c r="E6916"/>
      <c r="F6916"/>
      <c r="G6916"/>
      <c r="I6916"/>
      <c r="J6916"/>
      <c r="K6916"/>
      <c r="M6916"/>
      <c r="N6916"/>
      <c r="O6916"/>
      <c r="Q6916"/>
      <c r="R6916"/>
      <c r="S6916"/>
      <c r="U6916"/>
      <c r="V6916"/>
      <c r="W6916"/>
      <c r="Y6916"/>
      <c r="Z6916"/>
      <c r="AA6916"/>
      <c r="AC6916"/>
      <c r="AD6916"/>
      <c r="AE6916"/>
      <c r="AG6916"/>
      <c r="AH6916"/>
      <c r="AI6916"/>
      <c r="AK6916"/>
      <c r="AL6916"/>
      <c r="AM6916"/>
      <c r="AO6916"/>
      <c r="AP6916"/>
      <c r="AQ6916"/>
      <c r="AS6916"/>
      <c r="AT6916"/>
      <c r="AU6916"/>
      <c r="AW6916"/>
      <c r="AX6916"/>
      <c r="AY6916"/>
      <c r="BA6916"/>
      <c r="BB6916"/>
      <c r="BC6916"/>
      <c r="BE6916"/>
      <c r="BF6916"/>
      <c r="BG6916"/>
      <c r="BI6916"/>
      <c r="BJ6916"/>
      <c r="BK6916"/>
      <c r="BM6916"/>
      <c r="BN6916"/>
      <c r="BO6916"/>
    </row>
    <row r="6917" spans="1:67">
      <c r="A6917"/>
      <c r="B6917"/>
      <c r="C6917"/>
      <c r="E6917"/>
      <c r="F6917"/>
      <c r="G6917"/>
      <c r="I6917"/>
      <c r="J6917"/>
      <c r="K6917"/>
      <c r="M6917"/>
      <c r="N6917"/>
      <c r="O6917"/>
      <c r="Q6917"/>
      <c r="R6917"/>
      <c r="S6917"/>
      <c r="U6917"/>
      <c r="V6917"/>
      <c r="W6917"/>
      <c r="Y6917"/>
      <c r="Z6917"/>
      <c r="AA6917"/>
      <c r="AC6917"/>
      <c r="AD6917"/>
      <c r="AE6917"/>
      <c r="AG6917"/>
      <c r="AH6917"/>
      <c r="AI6917"/>
      <c r="AK6917"/>
      <c r="AL6917"/>
      <c r="AM6917"/>
      <c r="AO6917"/>
      <c r="AP6917"/>
      <c r="AQ6917"/>
      <c r="AS6917"/>
      <c r="AT6917"/>
      <c r="AU6917"/>
      <c r="AW6917"/>
      <c r="AX6917"/>
      <c r="AY6917"/>
      <c r="BA6917"/>
      <c r="BB6917"/>
      <c r="BC6917"/>
      <c r="BE6917"/>
      <c r="BF6917"/>
      <c r="BG6917"/>
      <c r="BI6917"/>
      <c r="BJ6917"/>
      <c r="BK6917"/>
      <c r="BM6917"/>
      <c r="BN6917"/>
      <c r="BO6917"/>
    </row>
    <row r="6918" spans="1:67">
      <c r="A6918"/>
      <c r="B6918"/>
      <c r="C6918"/>
      <c r="E6918"/>
      <c r="F6918"/>
      <c r="G6918"/>
      <c r="I6918"/>
      <c r="J6918"/>
      <c r="K6918"/>
      <c r="M6918"/>
      <c r="N6918"/>
      <c r="O6918"/>
      <c r="Q6918"/>
      <c r="R6918"/>
      <c r="S6918"/>
      <c r="U6918"/>
      <c r="V6918"/>
      <c r="W6918"/>
      <c r="Y6918"/>
      <c r="Z6918"/>
      <c r="AA6918"/>
      <c r="AC6918"/>
      <c r="AD6918"/>
      <c r="AE6918"/>
      <c r="AG6918"/>
      <c r="AH6918"/>
      <c r="AI6918"/>
      <c r="AK6918"/>
      <c r="AL6918"/>
      <c r="AM6918"/>
      <c r="AO6918"/>
      <c r="AP6918"/>
      <c r="AQ6918"/>
      <c r="AS6918"/>
      <c r="AT6918"/>
      <c r="AU6918"/>
      <c r="AW6918"/>
      <c r="AX6918"/>
      <c r="AY6918"/>
      <c r="BA6918"/>
      <c r="BB6918"/>
      <c r="BC6918"/>
      <c r="BE6918"/>
      <c r="BF6918"/>
      <c r="BG6918"/>
      <c r="BI6918"/>
      <c r="BJ6918"/>
      <c r="BK6918"/>
      <c r="BM6918"/>
      <c r="BN6918"/>
      <c r="BO6918"/>
    </row>
    <row r="6919" spans="1:67">
      <c r="A6919"/>
      <c r="B6919"/>
      <c r="C6919"/>
      <c r="E6919"/>
      <c r="F6919"/>
      <c r="G6919"/>
      <c r="I6919"/>
      <c r="J6919"/>
      <c r="K6919"/>
      <c r="M6919"/>
      <c r="N6919"/>
      <c r="O6919"/>
      <c r="Q6919"/>
      <c r="R6919"/>
      <c r="S6919"/>
      <c r="U6919"/>
      <c r="V6919"/>
      <c r="W6919"/>
      <c r="Y6919"/>
      <c r="Z6919"/>
      <c r="AA6919"/>
      <c r="AC6919"/>
      <c r="AD6919"/>
      <c r="AE6919"/>
      <c r="AG6919"/>
      <c r="AH6919"/>
      <c r="AI6919"/>
      <c r="AK6919"/>
      <c r="AL6919"/>
      <c r="AM6919"/>
      <c r="AO6919"/>
      <c r="AP6919"/>
      <c r="AQ6919"/>
      <c r="AS6919"/>
      <c r="AT6919"/>
      <c r="AU6919"/>
      <c r="AW6919"/>
      <c r="AX6919"/>
      <c r="AY6919"/>
      <c r="BA6919"/>
      <c r="BB6919"/>
      <c r="BC6919"/>
      <c r="BE6919"/>
      <c r="BF6919"/>
      <c r="BG6919"/>
      <c r="BI6919"/>
      <c r="BJ6919"/>
      <c r="BK6919"/>
      <c r="BM6919"/>
      <c r="BN6919"/>
      <c r="BO6919"/>
    </row>
    <row r="6920" spans="1:67">
      <c r="A6920"/>
      <c r="B6920"/>
      <c r="C6920"/>
      <c r="E6920"/>
      <c r="F6920"/>
      <c r="G6920"/>
      <c r="I6920"/>
      <c r="J6920"/>
      <c r="K6920"/>
      <c r="M6920"/>
      <c r="N6920"/>
      <c r="O6920"/>
      <c r="Q6920"/>
      <c r="R6920"/>
      <c r="S6920"/>
      <c r="U6920"/>
      <c r="V6920"/>
      <c r="W6920"/>
      <c r="Y6920"/>
      <c r="Z6920"/>
      <c r="AA6920"/>
      <c r="AC6920"/>
      <c r="AD6920"/>
      <c r="AE6920"/>
      <c r="AG6920"/>
      <c r="AH6920"/>
      <c r="AI6920"/>
      <c r="AK6920"/>
      <c r="AL6920"/>
      <c r="AM6920"/>
      <c r="AO6920"/>
      <c r="AP6920"/>
      <c r="AQ6920"/>
      <c r="AS6920"/>
      <c r="AT6920"/>
      <c r="AU6920"/>
      <c r="AW6920"/>
      <c r="AX6920"/>
      <c r="AY6920"/>
      <c r="BA6920"/>
      <c r="BB6920"/>
      <c r="BC6920"/>
      <c r="BE6920"/>
      <c r="BF6920"/>
      <c r="BG6920"/>
      <c r="BI6920"/>
      <c r="BJ6920"/>
      <c r="BK6920"/>
      <c r="BM6920"/>
      <c r="BN6920"/>
      <c r="BO6920"/>
    </row>
    <row r="6921" spans="1:67">
      <c r="A6921"/>
      <c r="B6921"/>
      <c r="C6921"/>
      <c r="E6921"/>
      <c r="F6921"/>
      <c r="G6921"/>
      <c r="I6921"/>
      <c r="J6921"/>
      <c r="K6921"/>
      <c r="M6921"/>
      <c r="N6921"/>
      <c r="O6921"/>
      <c r="Q6921"/>
      <c r="R6921"/>
      <c r="S6921"/>
      <c r="U6921"/>
      <c r="V6921"/>
      <c r="W6921"/>
      <c r="Y6921"/>
      <c r="Z6921"/>
      <c r="AA6921"/>
      <c r="AC6921"/>
      <c r="AD6921"/>
      <c r="AE6921"/>
      <c r="AG6921"/>
      <c r="AH6921"/>
      <c r="AI6921"/>
      <c r="AK6921"/>
      <c r="AL6921"/>
      <c r="AM6921"/>
      <c r="AO6921"/>
      <c r="AP6921"/>
      <c r="AQ6921"/>
      <c r="AS6921"/>
      <c r="AT6921"/>
      <c r="AU6921"/>
      <c r="AW6921"/>
      <c r="AX6921"/>
      <c r="AY6921"/>
      <c r="BA6921"/>
      <c r="BB6921"/>
      <c r="BC6921"/>
      <c r="BE6921"/>
      <c r="BF6921"/>
      <c r="BG6921"/>
      <c r="BI6921"/>
      <c r="BJ6921"/>
      <c r="BK6921"/>
      <c r="BM6921"/>
      <c r="BN6921"/>
      <c r="BO6921"/>
    </row>
    <row r="6922" spans="1:67">
      <c r="A6922"/>
      <c r="B6922"/>
      <c r="C6922"/>
      <c r="E6922"/>
      <c r="F6922"/>
      <c r="G6922"/>
      <c r="I6922"/>
      <c r="J6922"/>
      <c r="K6922"/>
      <c r="M6922"/>
      <c r="N6922"/>
      <c r="O6922"/>
      <c r="Q6922"/>
      <c r="R6922"/>
      <c r="S6922"/>
      <c r="U6922"/>
      <c r="V6922"/>
      <c r="W6922"/>
      <c r="Y6922"/>
      <c r="Z6922"/>
      <c r="AA6922"/>
      <c r="AC6922"/>
      <c r="AD6922"/>
      <c r="AE6922"/>
      <c r="AG6922"/>
      <c r="AH6922"/>
      <c r="AI6922"/>
      <c r="AK6922"/>
      <c r="AL6922"/>
      <c r="AM6922"/>
      <c r="AO6922"/>
      <c r="AP6922"/>
      <c r="AQ6922"/>
      <c r="AS6922"/>
      <c r="AT6922"/>
      <c r="AU6922"/>
      <c r="AW6922"/>
      <c r="AX6922"/>
      <c r="AY6922"/>
      <c r="BA6922"/>
      <c r="BB6922"/>
      <c r="BC6922"/>
      <c r="BE6922"/>
      <c r="BF6922"/>
      <c r="BG6922"/>
      <c r="BI6922"/>
      <c r="BJ6922"/>
      <c r="BK6922"/>
      <c r="BM6922"/>
      <c r="BN6922"/>
      <c r="BO6922"/>
    </row>
    <row r="6923" spans="1:67">
      <c r="A6923"/>
      <c r="B6923"/>
      <c r="C6923"/>
      <c r="E6923"/>
      <c r="F6923"/>
      <c r="G6923"/>
      <c r="I6923"/>
      <c r="J6923"/>
      <c r="K6923"/>
      <c r="M6923"/>
      <c r="N6923"/>
      <c r="O6923"/>
      <c r="Q6923"/>
      <c r="R6923"/>
      <c r="S6923"/>
      <c r="U6923"/>
      <c r="V6923"/>
      <c r="W6923"/>
      <c r="Y6923"/>
      <c r="Z6923"/>
      <c r="AA6923"/>
      <c r="AC6923"/>
      <c r="AD6923"/>
      <c r="AE6923"/>
      <c r="AG6923"/>
      <c r="AH6923"/>
      <c r="AI6923"/>
      <c r="AK6923"/>
      <c r="AL6923"/>
      <c r="AM6923"/>
      <c r="AO6923"/>
      <c r="AP6923"/>
      <c r="AQ6923"/>
      <c r="AS6923"/>
      <c r="AT6923"/>
      <c r="AU6923"/>
      <c r="AW6923"/>
      <c r="AX6923"/>
      <c r="AY6923"/>
      <c r="BA6923"/>
      <c r="BB6923"/>
      <c r="BC6923"/>
      <c r="BE6923"/>
      <c r="BF6923"/>
      <c r="BG6923"/>
      <c r="BI6923"/>
      <c r="BJ6923"/>
      <c r="BK6923"/>
      <c r="BM6923"/>
      <c r="BN6923"/>
      <c r="BO6923"/>
    </row>
    <row r="6924" spans="1:67">
      <c r="A6924"/>
      <c r="B6924"/>
      <c r="C6924"/>
      <c r="E6924"/>
      <c r="F6924"/>
      <c r="G6924"/>
      <c r="I6924"/>
      <c r="J6924"/>
      <c r="K6924"/>
      <c r="M6924"/>
      <c r="N6924"/>
      <c r="O6924"/>
      <c r="Q6924"/>
      <c r="R6924"/>
      <c r="S6924"/>
      <c r="U6924"/>
      <c r="V6924"/>
      <c r="W6924"/>
      <c r="Y6924"/>
      <c r="Z6924"/>
      <c r="AA6924"/>
      <c r="AC6924"/>
      <c r="AD6924"/>
      <c r="AE6924"/>
      <c r="AG6924"/>
      <c r="AH6924"/>
      <c r="AI6924"/>
      <c r="AK6924"/>
      <c r="AL6924"/>
      <c r="AM6924"/>
      <c r="AO6924"/>
      <c r="AP6924"/>
      <c r="AQ6924"/>
      <c r="AS6924"/>
      <c r="AT6924"/>
      <c r="AU6924"/>
      <c r="AW6924"/>
      <c r="AX6924"/>
      <c r="AY6924"/>
      <c r="BA6924"/>
      <c r="BB6924"/>
      <c r="BC6924"/>
      <c r="BE6924"/>
      <c r="BF6924"/>
      <c r="BG6924"/>
      <c r="BI6924"/>
      <c r="BJ6924"/>
      <c r="BK6924"/>
      <c r="BM6924"/>
      <c r="BN6924"/>
      <c r="BO6924"/>
    </row>
    <row r="6925" spans="1:67">
      <c r="A6925"/>
      <c r="B6925"/>
      <c r="C6925"/>
      <c r="E6925"/>
      <c r="F6925"/>
      <c r="G6925"/>
      <c r="I6925"/>
      <c r="J6925"/>
      <c r="K6925"/>
      <c r="M6925"/>
      <c r="N6925"/>
      <c r="O6925"/>
      <c r="Q6925"/>
      <c r="R6925"/>
      <c r="S6925"/>
      <c r="U6925"/>
      <c r="V6925"/>
      <c r="W6925"/>
      <c r="Y6925"/>
      <c r="Z6925"/>
      <c r="AA6925"/>
      <c r="AC6925"/>
      <c r="AD6925"/>
      <c r="AE6925"/>
      <c r="AG6925"/>
      <c r="AH6925"/>
      <c r="AI6925"/>
      <c r="AK6925"/>
      <c r="AL6925"/>
      <c r="AM6925"/>
      <c r="AO6925"/>
      <c r="AP6925"/>
      <c r="AQ6925"/>
      <c r="AS6925"/>
      <c r="AT6925"/>
      <c r="AU6925"/>
      <c r="AW6925"/>
      <c r="AX6925"/>
      <c r="AY6925"/>
      <c r="BA6925"/>
      <c r="BB6925"/>
      <c r="BC6925"/>
      <c r="BE6925"/>
      <c r="BF6925"/>
      <c r="BG6925"/>
      <c r="BI6925"/>
      <c r="BJ6925"/>
      <c r="BK6925"/>
      <c r="BM6925"/>
      <c r="BN6925"/>
      <c r="BO6925"/>
    </row>
    <row r="6926" spans="1:67">
      <c r="A6926"/>
      <c r="B6926"/>
      <c r="C6926"/>
      <c r="E6926"/>
      <c r="F6926"/>
      <c r="G6926"/>
      <c r="I6926"/>
      <c r="J6926"/>
      <c r="K6926"/>
      <c r="M6926"/>
      <c r="N6926"/>
      <c r="O6926"/>
      <c r="Q6926"/>
      <c r="R6926"/>
      <c r="S6926"/>
      <c r="U6926"/>
      <c r="V6926"/>
      <c r="W6926"/>
      <c r="Y6926"/>
      <c r="Z6926"/>
      <c r="AA6926"/>
      <c r="AC6926"/>
      <c r="AD6926"/>
      <c r="AE6926"/>
      <c r="AG6926"/>
      <c r="AH6926"/>
      <c r="AI6926"/>
      <c r="AK6926"/>
      <c r="AL6926"/>
      <c r="AM6926"/>
      <c r="AO6926"/>
      <c r="AP6926"/>
      <c r="AQ6926"/>
      <c r="AS6926"/>
      <c r="AT6926"/>
      <c r="AU6926"/>
      <c r="AW6926"/>
      <c r="AX6926"/>
      <c r="AY6926"/>
      <c r="BA6926"/>
      <c r="BB6926"/>
      <c r="BC6926"/>
      <c r="BE6926"/>
      <c r="BF6926"/>
      <c r="BG6926"/>
      <c r="BI6926"/>
      <c r="BJ6926"/>
      <c r="BK6926"/>
      <c r="BM6926"/>
      <c r="BN6926"/>
      <c r="BO6926"/>
    </row>
    <row r="6927" spans="1:67">
      <c r="A6927"/>
      <c r="B6927"/>
      <c r="C6927"/>
      <c r="E6927"/>
      <c r="F6927"/>
      <c r="G6927"/>
      <c r="I6927"/>
      <c r="J6927"/>
      <c r="K6927"/>
      <c r="M6927"/>
      <c r="N6927"/>
      <c r="O6927"/>
      <c r="Q6927"/>
      <c r="R6927"/>
      <c r="S6927"/>
      <c r="U6927"/>
      <c r="V6927"/>
      <c r="W6927"/>
      <c r="Y6927"/>
      <c r="Z6927"/>
      <c r="AA6927"/>
      <c r="AC6927"/>
      <c r="AD6927"/>
      <c r="AE6927"/>
      <c r="AG6927"/>
      <c r="AH6927"/>
      <c r="AI6927"/>
      <c r="AK6927"/>
      <c r="AL6927"/>
      <c r="AM6927"/>
      <c r="AO6927"/>
      <c r="AP6927"/>
      <c r="AQ6927"/>
      <c r="AS6927"/>
      <c r="AT6927"/>
      <c r="AU6927"/>
      <c r="AW6927"/>
      <c r="AX6927"/>
      <c r="AY6927"/>
      <c r="BA6927"/>
      <c r="BB6927"/>
      <c r="BC6927"/>
      <c r="BE6927"/>
      <c r="BF6927"/>
      <c r="BG6927"/>
      <c r="BI6927"/>
      <c r="BJ6927"/>
      <c r="BK6927"/>
      <c r="BM6927"/>
      <c r="BN6927"/>
      <c r="BO6927"/>
    </row>
    <row r="6928" spans="1:67">
      <c r="A6928"/>
      <c r="B6928"/>
      <c r="C6928"/>
      <c r="E6928"/>
      <c r="F6928"/>
      <c r="G6928"/>
      <c r="I6928"/>
      <c r="J6928"/>
      <c r="K6928"/>
      <c r="M6928"/>
      <c r="N6928"/>
      <c r="O6928"/>
      <c r="Q6928"/>
      <c r="R6928"/>
      <c r="S6928"/>
      <c r="U6928"/>
      <c r="V6928"/>
      <c r="W6928"/>
      <c r="Y6928"/>
      <c r="Z6928"/>
      <c r="AA6928"/>
      <c r="AC6928"/>
      <c r="AD6928"/>
      <c r="AE6928"/>
      <c r="AG6928"/>
      <c r="AH6928"/>
      <c r="AI6928"/>
      <c r="AK6928"/>
      <c r="AL6928"/>
      <c r="AM6928"/>
      <c r="AO6928"/>
      <c r="AP6928"/>
      <c r="AQ6928"/>
      <c r="AS6928"/>
      <c r="AT6928"/>
      <c r="AU6928"/>
      <c r="AW6928"/>
      <c r="AX6928"/>
      <c r="AY6928"/>
      <c r="BA6928"/>
      <c r="BB6928"/>
      <c r="BC6928"/>
      <c r="BE6928"/>
      <c r="BF6928"/>
      <c r="BG6928"/>
      <c r="BI6928"/>
      <c r="BJ6928"/>
      <c r="BK6928"/>
      <c r="BM6928"/>
      <c r="BN6928"/>
      <c r="BO6928"/>
    </row>
    <row r="6929" spans="1:67">
      <c r="A6929"/>
      <c r="B6929"/>
      <c r="C6929"/>
      <c r="E6929"/>
      <c r="F6929"/>
      <c r="G6929"/>
      <c r="I6929"/>
      <c r="J6929"/>
      <c r="K6929"/>
      <c r="M6929"/>
      <c r="N6929"/>
      <c r="O6929"/>
      <c r="Q6929"/>
      <c r="R6929"/>
      <c r="S6929"/>
      <c r="U6929"/>
      <c r="V6929"/>
      <c r="W6929"/>
      <c r="Y6929"/>
      <c r="Z6929"/>
      <c r="AA6929"/>
      <c r="AC6929"/>
      <c r="AD6929"/>
      <c r="AE6929"/>
      <c r="AG6929"/>
      <c r="AH6929"/>
      <c r="AI6929"/>
      <c r="AK6929"/>
      <c r="AL6929"/>
      <c r="AM6929"/>
      <c r="AO6929"/>
      <c r="AP6929"/>
      <c r="AQ6929"/>
      <c r="AS6929"/>
      <c r="AT6929"/>
      <c r="AU6929"/>
      <c r="AW6929"/>
      <c r="AX6929"/>
      <c r="AY6929"/>
      <c r="BA6929"/>
      <c r="BB6929"/>
      <c r="BC6929"/>
      <c r="BE6929"/>
      <c r="BF6929"/>
      <c r="BG6929"/>
      <c r="BI6929"/>
      <c r="BJ6929"/>
      <c r="BK6929"/>
      <c r="BM6929"/>
      <c r="BN6929"/>
      <c r="BO6929"/>
    </row>
    <row r="6930" spans="1:67">
      <c r="A6930"/>
      <c r="B6930"/>
      <c r="C6930"/>
      <c r="E6930"/>
      <c r="F6930"/>
      <c r="G6930"/>
      <c r="I6930"/>
      <c r="J6930"/>
      <c r="K6930"/>
      <c r="M6930"/>
      <c r="N6930"/>
      <c r="O6930"/>
      <c r="Q6930"/>
      <c r="R6930"/>
      <c r="S6930"/>
      <c r="U6930"/>
      <c r="V6930"/>
      <c r="W6930"/>
      <c r="Y6930"/>
      <c r="Z6930"/>
      <c r="AA6930"/>
      <c r="AC6930"/>
      <c r="AD6930"/>
      <c r="AE6930"/>
      <c r="AG6930"/>
      <c r="AH6930"/>
      <c r="AI6930"/>
      <c r="AK6930"/>
      <c r="AL6930"/>
      <c r="AM6930"/>
      <c r="AO6930"/>
      <c r="AP6930"/>
      <c r="AQ6930"/>
      <c r="AS6930"/>
      <c r="AT6930"/>
      <c r="AU6930"/>
      <c r="AW6930"/>
      <c r="AX6930"/>
      <c r="AY6930"/>
      <c r="BA6930"/>
      <c r="BB6930"/>
      <c r="BC6930"/>
      <c r="BE6930"/>
      <c r="BF6930"/>
      <c r="BG6930"/>
      <c r="BI6930"/>
      <c r="BJ6930"/>
      <c r="BK6930"/>
      <c r="BM6930"/>
      <c r="BN6930"/>
      <c r="BO6930"/>
    </row>
    <row r="6931" spans="1:67">
      <c r="A6931"/>
      <c r="B6931"/>
      <c r="C6931"/>
      <c r="E6931"/>
      <c r="F6931"/>
      <c r="G6931"/>
      <c r="I6931"/>
      <c r="J6931"/>
      <c r="K6931"/>
      <c r="M6931"/>
      <c r="N6931"/>
      <c r="O6931"/>
      <c r="Q6931"/>
      <c r="R6931"/>
      <c r="S6931"/>
      <c r="U6931"/>
      <c r="V6931"/>
      <c r="W6931"/>
      <c r="Y6931"/>
      <c r="Z6931"/>
      <c r="AA6931"/>
      <c r="AC6931"/>
      <c r="AD6931"/>
      <c r="AE6931"/>
      <c r="AG6931"/>
      <c r="AH6931"/>
      <c r="AI6931"/>
      <c r="AK6931"/>
      <c r="AL6931"/>
      <c r="AM6931"/>
      <c r="AO6931"/>
      <c r="AP6931"/>
      <c r="AQ6931"/>
      <c r="AS6931"/>
      <c r="AT6931"/>
      <c r="AU6931"/>
      <c r="AW6931"/>
      <c r="AX6931"/>
      <c r="AY6931"/>
      <c r="BA6931"/>
      <c r="BB6931"/>
      <c r="BC6931"/>
      <c r="BE6931"/>
      <c r="BF6931"/>
      <c r="BG6931"/>
      <c r="BI6931"/>
      <c r="BJ6931"/>
      <c r="BK6931"/>
      <c r="BM6931"/>
      <c r="BN6931"/>
      <c r="BO6931"/>
    </row>
    <row r="6932" spans="1:67">
      <c r="A6932"/>
      <c r="B6932"/>
      <c r="C6932"/>
      <c r="E6932"/>
      <c r="F6932"/>
      <c r="G6932"/>
      <c r="I6932"/>
      <c r="J6932"/>
      <c r="K6932"/>
      <c r="M6932"/>
      <c r="N6932"/>
      <c r="O6932"/>
      <c r="Q6932"/>
      <c r="R6932"/>
      <c r="S6932"/>
      <c r="U6932"/>
      <c r="V6932"/>
      <c r="W6932"/>
      <c r="Y6932"/>
      <c r="Z6932"/>
      <c r="AA6932"/>
      <c r="AC6932"/>
      <c r="AD6932"/>
      <c r="AE6932"/>
      <c r="AG6932"/>
      <c r="AH6932"/>
      <c r="AI6932"/>
      <c r="AK6932"/>
      <c r="AL6932"/>
      <c r="AM6932"/>
      <c r="AO6932"/>
      <c r="AP6932"/>
      <c r="AQ6932"/>
      <c r="AS6932"/>
      <c r="AT6932"/>
      <c r="AU6932"/>
      <c r="AW6932"/>
      <c r="AX6932"/>
      <c r="AY6932"/>
      <c r="BA6932"/>
      <c r="BB6932"/>
      <c r="BC6932"/>
      <c r="BE6932"/>
      <c r="BF6932"/>
      <c r="BG6932"/>
      <c r="BI6932"/>
      <c r="BJ6932"/>
      <c r="BK6932"/>
      <c r="BM6932"/>
      <c r="BN6932"/>
      <c r="BO6932"/>
    </row>
    <row r="6933" spans="1:67">
      <c r="A6933"/>
      <c r="B6933"/>
      <c r="C6933"/>
      <c r="E6933"/>
      <c r="F6933"/>
      <c r="G6933"/>
      <c r="I6933"/>
      <c r="J6933"/>
      <c r="K6933"/>
      <c r="M6933"/>
      <c r="N6933"/>
      <c r="O6933"/>
      <c r="Q6933"/>
      <c r="R6933"/>
      <c r="S6933"/>
      <c r="U6933"/>
      <c r="V6933"/>
      <c r="W6933"/>
      <c r="Y6933"/>
      <c r="Z6933"/>
      <c r="AA6933"/>
      <c r="AC6933"/>
      <c r="AD6933"/>
      <c r="AE6933"/>
      <c r="AG6933"/>
      <c r="AH6933"/>
      <c r="AI6933"/>
      <c r="AK6933"/>
      <c r="AL6933"/>
      <c r="AM6933"/>
      <c r="AO6933"/>
      <c r="AP6933"/>
      <c r="AQ6933"/>
      <c r="AS6933"/>
      <c r="AT6933"/>
      <c r="AU6933"/>
      <c r="AW6933"/>
      <c r="AX6933"/>
      <c r="AY6933"/>
      <c r="BA6933"/>
      <c r="BB6933"/>
      <c r="BC6933"/>
      <c r="BE6933"/>
      <c r="BF6933"/>
      <c r="BG6933"/>
      <c r="BI6933"/>
      <c r="BJ6933"/>
      <c r="BK6933"/>
      <c r="BM6933"/>
      <c r="BN6933"/>
      <c r="BO6933"/>
    </row>
    <row r="6934" spans="1:67">
      <c r="A6934"/>
      <c r="B6934"/>
      <c r="C6934"/>
      <c r="E6934"/>
      <c r="F6934"/>
      <c r="G6934"/>
      <c r="I6934"/>
      <c r="J6934"/>
      <c r="K6934"/>
      <c r="M6934"/>
      <c r="N6934"/>
      <c r="O6934"/>
      <c r="Q6934"/>
      <c r="R6934"/>
      <c r="S6934"/>
      <c r="U6934"/>
      <c r="V6934"/>
      <c r="W6934"/>
      <c r="Y6934"/>
      <c r="Z6934"/>
      <c r="AA6934"/>
      <c r="AC6934"/>
      <c r="AD6934"/>
      <c r="AE6934"/>
      <c r="AG6934"/>
      <c r="AH6934"/>
      <c r="AI6934"/>
      <c r="AK6934"/>
      <c r="AL6934"/>
      <c r="AM6934"/>
      <c r="AO6934"/>
      <c r="AP6934"/>
      <c r="AQ6934"/>
      <c r="AS6934"/>
      <c r="AT6934"/>
      <c r="AU6934"/>
      <c r="AW6934"/>
      <c r="AX6934"/>
      <c r="AY6934"/>
      <c r="BA6934"/>
      <c r="BB6934"/>
      <c r="BC6934"/>
      <c r="BE6934"/>
      <c r="BF6934"/>
      <c r="BG6934"/>
      <c r="BI6934"/>
      <c r="BJ6934"/>
      <c r="BK6934"/>
      <c r="BM6934"/>
      <c r="BN6934"/>
      <c r="BO6934"/>
    </row>
    <row r="6935" spans="1:67">
      <c r="A6935"/>
      <c r="B6935"/>
      <c r="C6935"/>
      <c r="E6935"/>
      <c r="F6935"/>
      <c r="G6935"/>
      <c r="I6935"/>
      <c r="J6935"/>
      <c r="K6935"/>
      <c r="M6935"/>
      <c r="N6935"/>
      <c r="O6935"/>
      <c r="Q6935"/>
      <c r="R6935"/>
      <c r="S6935"/>
      <c r="U6935"/>
      <c r="V6935"/>
      <c r="W6935"/>
      <c r="Y6935"/>
      <c r="Z6935"/>
      <c r="AA6935"/>
      <c r="AC6935"/>
      <c r="AD6935"/>
      <c r="AE6935"/>
      <c r="AG6935"/>
      <c r="AH6935"/>
      <c r="AI6935"/>
      <c r="AK6935"/>
      <c r="AL6935"/>
      <c r="AM6935"/>
      <c r="AO6935"/>
      <c r="AP6935"/>
      <c r="AQ6935"/>
      <c r="AS6935"/>
      <c r="AT6935"/>
      <c r="AU6935"/>
      <c r="AW6935"/>
      <c r="AX6935"/>
      <c r="AY6935"/>
      <c r="BA6935"/>
      <c r="BB6935"/>
      <c r="BC6935"/>
      <c r="BE6935"/>
      <c r="BF6935"/>
      <c r="BG6935"/>
      <c r="BI6935"/>
      <c r="BJ6935"/>
      <c r="BK6935"/>
      <c r="BM6935"/>
      <c r="BN6935"/>
      <c r="BO6935"/>
    </row>
    <row r="6936" spans="1:67">
      <c r="A6936"/>
      <c r="B6936"/>
      <c r="C6936"/>
      <c r="E6936"/>
      <c r="F6936"/>
      <c r="G6936"/>
      <c r="I6936"/>
      <c r="J6936"/>
      <c r="K6936"/>
      <c r="M6936"/>
      <c r="N6936"/>
      <c r="O6936"/>
      <c r="Q6936"/>
      <c r="R6936"/>
      <c r="S6936"/>
      <c r="U6936"/>
      <c r="V6936"/>
      <c r="W6936"/>
      <c r="Y6936"/>
      <c r="Z6936"/>
      <c r="AA6936"/>
      <c r="AC6936"/>
      <c r="AD6936"/>
      <c r="AE6936"/>
      <c r="AG6936"/>
      <c r="AH6936"/>
      <c r="AI6936"/>
      <c r="AK6936"/>
      <c r="AL6936"/>
      <c r="AM6936"/>
      <c r="AO6936"/>
      <c r="AP6936"/>
      <c r="AQ6936"/>
      <c r="AS6936"/>
      <c r="AT6936"/>
      <c r="AU6936"/>
      <c r="AW6936"/>
      <c r="AX6936"/>
      <c r="AY6936"/>
      <c r="BA6936"/>
      <c r="BB6936"/>
      <c r="BC6936"/>
      <c r="BE6936"/>
      <c r="BF6936"/>
      <c r="BG6936"/>
      <c r="BI6936"/>
      <c r="BJ6936"/>
      <c r="BK6936"/>
      <c r="BM6936"/>
      <c r="BN6936"/>
      <c r="BO6936"/>
    </row>
    <row r="6937" spans="1:67">
      <c r="A6937"/>
      <c r="B6937"/>
      <c r="C6937"/>
      <c r="E6937"/>
      <c r="F6937"/>
      <c r="G6937"/>
      <c r="I6937"/>
      <c r="J6937"/>
      <c r="K6937"/>
      <c r="M6937"/>
      <c r="N6937"/>
      <c r="O6937"/>
      <c r="Q6937"/>
      <c r="R6937"/>
      <c r="S6937"/>
      <c r="U6937"/>
      <c r="V6937"/>
      <c r="W6937"/>
      <c r="Y6937"/>
      <c r="Z6937"/>
      <c r="AA6937"/>
      <c r="AC6937"/>
      <c r="AD6937"/>
      <c r="AE6937"/>
      <c r="AG6937"/>
      <c r="AH6937"/>
      <c r="AI6937"/>
      <c r="AK6937"/>
      <c r="AL6937"/>
      <c r="AM6937"/>
      <c r="AO6937"/>
      <c r="AP6937"/>
      <c r="AQ6937"/>
      <c r="AS6937"/>
      <c r="AT6937"/>
      <c r="AU6937"/>
      <c r="AW6937"/>
      <c r="AX6937"/>
      <c r="AY6937"/>
      <c r="BA6937"/>
      <c r="BB6937"/>
      <c r="BC6937"/>
      <c r="BE6937"/>
      <c r="BF6937"/>
      <c r="BG6937"/>
      <c r="BI6937"/>
      <c r="BJ6937"/>
      <c r="BK6937"/>
      <c r="BM6937"/>
      <c r="BN6937"/>
      <c r="BO6937"/>
    </row>
    <row r="6938" spans="1:67">
      <c r="A6938"/>
      <c r="B6938"/>
      <c r="C6938"/>
      <c r="E6938"/>
      <c r="F6938"/>
      <c r="G6938"/>
      <c r="I6938"/>
      <c r="J6938"/>
      <c r="K6938"/>
      <c r="M6938"/>
      <c r="N6938"/>
      <c r="O6938"/>
      <c r="Q6938"/>
      <c r="R6938"/>
      <c r="S6938"/>
      <c r="U6938"/>
      <c r="V6938"/>
      <c r="W6938"/>
      <c r="Y6938"/>
      <c r="Z6938"/>
      <c r="AA6938"/>
      <c r="AC6938"/>
      <c r="AD6938"/>
      <c r="AE6938"/>
      <c r="AG6938"/>
      <c r="AH6938"/>
      <c r="AI6938"/>
      <c r="AK6938"/>
      <c r="AL6938"/>
      <c r="AM6938"/>
      <c r="AO6938"/>
      <c r="AP6938"/>
      <c r="AQ6938"/>
      <c r="AS6938"/>
      <c r="AT6938"/>
      <c r="AU6938"/>
      <c r="AW6938"/>
      <c r="AX6938"/>
      <c r="AY6938"/>
      <c r="BA6938"/>
      <c r="BB6938"/>
      <c r="BC6938"/>
      <c r="BE6938"/>
      <c r="BF6938"/>
      <c r="BG6938"/>
      <c r="BI6938"/>
      <c r="BJ6938"/>
      <c r="BK6938"/>
      <c r="BM6938"/>
      <c r="BN6938"/>
      <c r="BO6938"/>
    </row>
    <row r="6939" spans="1:67">
      <c r="A6939"/>
      <c r="B6939"/>
      <c r="C6939"/>
      <c r="E6939"/>
      <c r="F6939"/>
      <c r="G6939"/>
      <c r="I6939"/>
      <c r="J6939"/>
      <c r="K6939"/>
      <c r="M6939"/>
      <c r="N6939"/>
      <c r="O6939"/>
      <c r="Q6939"/>
      <c r="R6939"/>
      <c r="S6939"/>
      <c r="U6939"/>
      <c r="V6939"/>
      <c r="W6939"/>
      <c r="Y6939"/>
      <c r="Z6939"/>
      <c r="AA6939"/>
      <c r="AC6939"/>
      <c r="AD6939"/>
      <c r="AE6939"/>
      <c r="AG6939"/>
      <c r="AH6939"/>
      <c r="AI6939"/>
      <c r="AK6939"/>
      <c r="AL6939"/>
      <c r="AM6939"/>
      <c r="AO6939"/>
      <c r="AP6939"/>
      <c r="AQ6939"/>
      <c r="AS6939"/>
      <c r="AT6939"/>
      <c r="AU6939"/>
      <c r="AW6939"/>
      <c r="AX6939"/>
      <c r="AY6939"/>
      <c r="BA6939"/>
      <c r="BB6939"/>
      <c r="BC6939"/>
      <c r="BE6939"/>
      <c r="BF6939"/>
      <c r="BG6939"/>
      <c r="BI6939"/>
      <c r="BJ6939"/>
      <c r="BK6939"/>
      <c r="BM6939"/>
      <c r="BN6939"/>
      <c r="BO6939"/>
    </row>
    <row r="6940" spans="1:67">
      <c r="A6940"/>
      <c r="B6940"/>
      <c r="C6940"/>
      <c r="E6940"/>
      <c r="F6940"/>
      <c r="G6940"/>
      <c r="I6940"/>
      <c r="J6940"/>
      <c r="K6940"/>
      <c r="M6940"/>
      <c r="N6940"/>
      <c r="O6940"/>
      <c r="Q6940"/>
      <c r="R6940"/>
      <c r="S6940"/>
      <c r="U6940"/>
      <c r="V6940"/>
      <c r="W6940"/>
      <c r="Y6940"/>
      <c r="Z6940"/>
      <c r="AA6940"/>
      <c r="AC6940"/>
      <c r="AD6940"/>
      <c r="AE6940"/>
      <c r="AG6940"/>
      <c r="AH6940"/>
      <c r="AI6940"/>
      <c r="AK6940"/>
      <c r="AL6940"/>
      <c r="AM6940"/>
      <c r="AO6940"/>
      <c r="AP6940"/>
      <c r="AQ6940"/>
      <c r="AS6940"/>
      <c r="AT6940"/>
      <c r="AU6940"/>
      <c r="AW6940"/>
      <c r="AX6940"/>
      <c r="AY6940"/>
      <c r="BA6940"/>
      <c r="BB6940"/>
      <c r="BC6940"/>
      <c r="BE6940"/>
      <c r="BF6940"/>
      <c r="BG6940"/>
      <c r="BI6940"/>
      <c r="BJ6940"/>
      <c r="BK6940"/>
      <c r="BM6940"/>
      <c r="BN6940"/>
      <c r="BO6940"/>
    </row>
    <row r="6941" spans="1:67">
      <c r="A6941"/>
      <c r="B6941"/>
      <c r="C6941"/>
      <c r="E6941"/>
      <c r="F6941"/>
      <c r="G6941"/>
      <c r="I6941"/>
      <c r="J6941"/>
      <c r="K6941"/>
      <c r="M6941"/>
      <c r="N6941"/>
      <c r="O6941"/>
      <c r="Q6941"/>
      <c r="R6941"/>
      <c r="S6941"/>
      <c r="U6941"/>
      <c r="V6941"/>
      <c r="W6941"/>
      <c r="Y6941"/>
      <c r="Z6941"/>
      <c r="AA6941"/>
      <c r="AC6941"/>
      <c r="AD6941"/>
      <c r="AE6941"/>
      <c r="AG6941"/>
      <c r="AH6941"/>
      <c r="AI6941"/>
      <c r="AK6941"/>
      <c r="AL6941"/>
      <c r="AM6941"/>
      <c r="AO6941"/>
      <c r="AP6941"/>
      <c r="AQ6941"/>
      <c r="AS6941"/>
      <c r="AT6941"/>
      <c r="AU6941"/>
      <c r="AW6941"/>
      <c r="AX6941"/>
      <c r="AY6941"/>
      <c r="BA6941"/>
      <c r="BB6941"/>
      <c r="BC6941"/>
      <c r="BE6941"/>
      <c r="BF6941"/>
      <c r="BG6941"/>
      <c r="BI6941"/>
      <c r="BJ6941"/>
      <c r="BK6941"/>
      <c r="BM6941"/>
      <c r="BN6941"/>
      <c r="BO6941"/>
    </row>
    <row r="6942" spans="1:67">
      <c r="A6942"/>
      <c r="B6942"/>
      <c r="C6942"/>
      <c r="E6942"/>
      <c r="F6942"/>
      <c r="G6942"/>
      <c r="I6942"/>
      <c r="J6942"/>
      <c r="K6942"/>
      <c r="M6942"/>
      <c r="N6942"/>
      <c r="O6942"/>
      <c r="Q6942"/>
      <c r="R6942"/>
      <c r="S6942"/>
      <c r="U6942"/>
      <c r="V6942"/>
      <c r="W6942"/>
      <c r="Y6942"/>
      <c r="Z6942"/>
      <c r="AA6942"/>
      <c r="AC6942"/>
      <c r="AD6942"/>
      <c r="AE6942"/>
      <c r="AG6942"/>
      <c r="AH6942"/>
      <c r="AI6942"/>
      <c r="AK6942"/>
      <c r="AL6942"/>
      <c r="AM6942"/>
      <c r="AO6942"/>
      <c r="AP6942"/>
      <c r="AQ6942"/>
      <c r="AS6942"/>
      <c r="AT6942"/>
      <c r="AU6942"/>
      <c r="AW6942"/>
      <c r="AX6942"/>
      <c r="AY6942"/>
      <c r="BA6942"/>
      <c r="BB6942"/>
      <c r="BC6942"/>
      <c r="BE6942"/>
      <c r="BF6942"/>
      <c r="BG6942"/>
      <c r="BI6942"/>
      <c r="BJ6942"/>
      <c r="BK6942"/>
      <c r="BM6942"/>
      <c r="BN6942"/>
      <c r="BO6942"/>
    </row>
    <row r="6943" spans="1:67">
      <c r="A6943"/>
      <c r="B6943"/>
      <c r="C6943"/>
      <c r="E6943"/>
      <c r="F6943"/>
      <c r="G6943"/>
      <c r="I6943"/>
      <c r="J6943"/>
      <c r="K6943"/>
      <c r="M6943"/>
      <c r="N6943"/>
      <c r="O6943"/>
      <c r="Q6943"/>
      <c r="R6943"/>
      <c r="S6943"/>
      <c r="U6943"/>
      <c r="V6943"/>
      <c r="W6943"/>
      <c r="Y6943"/>
      <c r="Z6943"/>
      <c r="AA6943"/>
      <c r="AC6943"/>
      <c r="AD6943"/>
      <c r="AE6943"/>
      <c r="AG6943"/>
      <c r="AH6943"/>
      <c r="AI6943"/>
      <c r="AK6943"/>
      <c r="AL6943"/>
      <c r="AM6943"/>
      <c r="AO6943"/>
      <c r="AP6943"/>
      <c r="AQ6943"/>
      <c r="AS6943"/>
      <c r="AT6943"/>
      <c r="AU6943"/>
      <c r="AW6943"/>
      <c r="AX6943"/>
      <c r="AY6943"/>
      <c r="BA6943"/>
      <c r="BB6943"/>
      <c r="BC6943"/>
      <c r="BE6943"/>
      <c r="BF6943"/>
      <c r="BG6943"/>
      <c r="BI6943"/>
      <c r="BJ6943"/>
      <c r="BK6943"/>
      <c r="BM6943"/>
      <c r="BN6943"/>
      <c r="BO6943"/>
    </row>
    <row r="6944" spans="1:67">
      <c r="A6944"/>
      <c r="B6944"/>
      <c r="C6944"/>
      <c r="E6944"/>
      <c r="F6944"/>
      <c r="G6944"/>
      <c r="I6944"/>
      <c r="J6944"/>
      <c r="K6944"/>
      <c r="M6944"/>
      <c r="N6944"/>
      <c r="O6944"/>
      <c r="Q6944"/>
      <c r="R6944"/>
      <c r="S6944"/>
      <c r="U6944"/>
      <c r="V6944"/>
      <c r="W6944"/>
      <c r="Y6944"/>
      <c r="Z6944"/>
      <c r="AA6944"/>
      <c r="AC6944"/>
      <c r="AD6944"/>
      <c r="AE6944"/>
      <c r="AG6944"/>
      <c r="AH6944"/>
      <c r="AI6944"/>
      <c r="AK6944"/>
      <c r="AL6944"/>
      <c r="AM6944"/>
      <c r="AO6944"/>
      <c r="AP6944"/>
      <c r="AQ6944"/>
      <c r="AS6944"/>
      <c r="AT6944"/>
      <c r="AU6944"/>
      <c r="AW6944"/>
      <c r="AX6944"/>
      <c r="AY6944"/>
      <c r="BA6944"/>
      <c r="BB6944"/>
      <c r="BC6944"/>
      <c r="BE6944"/>
      <c r="BF6944"/>
      <c r="BG6944"/>
      <c r="BI6944"/>
      <c r="BJ6944"/>
      <c r="BK6944"/>
      <c r="BM6944"/>
      <c r="BN6944"/>
      <c r="BO6944"/>
    </row>
    <row r="6945" spans="1:67">
      <c r="A6945"/>
      <c r="B6945"/>
      <c r="C6945"/>
      <c r="E6945"/>
      <c r="F6945"/>
      <c r="G6945"/>
      <c r="I6945"/>
      <c r="J6945"/>
      <c r="K6945"/>
      <c r="M6945"/>
      <c r="N6945"/>
      <c r="O6945"/>
      <c r="Q6945"/>
      <c r="R6945"/>
      <c r="S6945"/>
      <c r="U6945"/>
      <c r="V6945"/>
      <c r="W6945"/>
      <c r="Y6945"/>
      <c r="Z6945"/>
      <c r="AA6945"/>
      <c r="AC6945"/>
      <c r="AD6945"/>
      <c r="AE6945"/>
      <c r="AG6945"/>
      <c r="AH6945"/>
      <c r="AI6945"/>
      <c r="AK6945"/>
      <c r="AL6945"/>
      <c r="AM6945"/>
      <c r="AO6945"/>
      <c r="AP6945"/>
      <c r="AQ6945"/>
      <c r="AS6945"/>
      <c r="AT6945"/>
      <c r="AU6945"/>
      <c r="AW6945"/>
      <c r="AX6945"/>
      <c r="AY6945"/>
      <c r="BA6945"/>
      <c r="BB6945"/>
      <c r="BC6945"/>
      <c r="BE6945"/>
      <c r="BF6945"/>
      <c r="BG6945"/>
      <c r="BI6945"/>
      <c r="BJ6945"/>
      <c r="BK6945"/>
      <c r="BM6945"/>
      <c r="BN6945"/>
      <c r="BO6945"/>
    </row>
    <row r="6946" spans="1:67">
      <c r="A6946"/>
      <c r="B6946"/>
      <c r="C6946"/>
      <c r="E6946"/>
      <c r="F6946"/>
      <c r="G6946"/>
      <c r="I6946"/>
      <c r="J6946"/>
      <c r="K6946"/>
      <c r="M6946"/>
      <c r="N6946"/>
      <c r="O6946"/>
      <c r="Q6946"/>
      <c r="R6946"/>
      <c r="S6946"/>
      <c r="U6946"/>
      <c r="V6946"/>
      <c r="W6946"/>
      <c r="Y6946"/>
      <c r="Z6946"/>
      <c r="AA6946"/>
      <c r="AC6946"/>
      <c r="AD6946"/>
      <c r="AE6946"/>
      <c r="AG6946"/>
      <c r="AH6946"/>
      <c r="AI6946"/>
      <c r="AK6946"/>
      <c r="AL6946"/>
      <c r="AM6946"/>
      <c r="AO6946"/>
      <c r="AP6946"/>
      <c r="AQ6946"/>
      <c r="AS6946"/>
      <c r="AT6946"/>
      <c r="AU6946"/>
      <c r="AW6946"/>
      <c r="AX6946"/>
      <c r="AY6946"/>
      <c r="BA6946"/>
      <c r="BB6946"/>
      <c r="BC6946"/>
      <c r="BE6946"/>
      <c r="BF6946"/>
      <c r="BG6946"/>
      <c r="BI6946"/>
      <c r="BJ6946"/>
      <c r="BK6946"/>
      <c r="BM6946"/>
      <c r="BN6946"/>
      <c r="BO6946"/>
    </row>
    <row r="6947" spans="1:67">
      <c r="A6947"/>
      <c r="B6947"/>
      <c r="C6947"/>
      <c r="E6947"/>
      <c r="F6947"/>
      <c r="G6947"/>
      <c r="I6947"/>
      <c r="J6947"/>
      <c r="K6947"/>
      <c r="M6947"/>
      <c r="N6947"/>
      <c r="O6947"/>
      <c r="Q6947"/>
      <c r="R6947"/>
      <c r="S6947"/>
      <c r="U6947"/>
      <c r="V6947"/>
      <c r="W6947"/>
      <c r="Y6947"/>
      <c r="Z6947"/>
      <c r="AA6947"/>
      <c r="AC6947"/>
      <c r="AD6947"/>
      <c r="AE6947"/>
      <c r="AG6947"/>
      <c r="AH6947"/>
      <c r="AI6947"/>
      <c r="AK6947"/>
      <c r="AL6947"/>
      <c r="AM6947"/>
      <c r="AO6947"/>
      <c r="AP6947"/>
      <c r="AQ6947"/>
      <c r="AS6947"/>
      <c r="AT6947"/>
      <c r="AU6947"/>
      <c r="AW6947"/>
      <c r="AX6947"/>
      <c r="AY6947"/>
      <c r="BA6947"/>
      <c r="BB6947"/>
      <c r="BC6947"/>
      <c r="BE6947"/>
      <c r="BF6947"/>
      <c r="BG6947"/>
      <c r="BI6947"/>
      <c r="BJ6947"/>
      <c r="BK6947"/>
      <c r="BM6947"/>
      <c r="BN6947"/>
      <c r="BO6947"/>
    </row>
    <row r="6948" spans="1:67">
      <c r="A6948"/>
      <c r="B6948"/>
      <c r="C6948"/>
      <c r="E6948"/>
      <c r="F6948"/>
      <c r="G6948"/>
      <c r="I6948"/>
      <c r="J6948"/>
      <c r="K6948"/>
      <c r="M6948"/>
      <c r="N6948"/>
      <c r="O6948"/>
      <c r="Q6948"/>
      <c r="R6948"/>
      <c r="S6948"/>
      <c r="U6948"/>
      <c r="V6948"/>
      <c r="W6948"/>
      <c r="Y6948"/>
      <c r="Z6948"/>
      <c r="AA6948"/>
      <c r="AC6948"/>
      <c r="AD6948"/>
      <c r="AE6948"/>
      <c r="AG6948"/>
      <c r="AH6948"/>
      <c r="AI6948"/>
      <c r="AK6948"/>
      <c r="AL6948"/>
      <c r="AM6948"/>
      <c r="AO6948"/>
      <c r="AP6948"/>
      <c r="AQ6948"/>
      <c r="AS6948"/>
      <c r="AT6948"/>
      <c r="AU6948"/>
      <c r="AW6948"/>
      <c r="AX6948"/>
      <c r="AY6948"/>
      <c r="BA6948"/>
      <c r="BB6948"/>
      <c r="BC6948"/>
      <c r="BE6948"/>
      <c r="BF6948"/>
      <c r="BG6948"/>
      <c r="BI6948"/>
      <c r="BJ6948"/>
      <c r="BK6948"/>
      <c r="BM6948"/>
      <c r="BN6948"/>
      <c r="BO6948"/>
    </row>
    <row r="6949" spans="1:67">
      <c r="A6949"/>
      <c r="B6949"/>
      <c r="C6949"/>
      <c r="E6949"/>
      <c r="F6949"/>
      <c r="G6949"/>
      <c r="I6949"/>
      <c r="J6949"/>
      <c r="K6949"/>
      <c r="M6949"/>
      <c r="N6949"/>
      <c r="O6949"/>
      <c r="Q6949"/>
      <c r="R6949"/>
      <c r="S6949"/>
      <c r="U6949"/>
      <c r="V6949"/>
      <c r="W6949"/>
      <c r="Y6949"/>
      <c r="Z6949"/>
      <c r="AA6949"/>
      <c r="AC6949"/>
      <c r="AD6949"/>
      <c r="AE6949"/>
      <c r="AG6949"/>
      <c r="AH6949"/>
      <c r="AI6949"/>
      <c r="AK6949"/>
      <c r="AL6949"/>
      <c r="AM6949"/>
      <c r="AO6949"/>
      <c r="AP6949"/>
      <c r="AQ6949"/>
      <c r="AS6949"/>
      <c r="AT6949"/>
      <c r="AU6949"/>
      <c r="AW6949"/>
      <c r="AX6949"/>
      <c r="AY6949"/>
      <c r="BA6949"/>
      <c r="BB6949"/>
      <c r="BC6949"/>
      <c r="BE6949"/>
      <c r="BF6949"/>
      <c r="BG6949"/>
      <c r="BI6949"/>
      <c r="BJ6949"/>
      <c r="BK6949"/>
      <c r="BM6949"/>
      <c r="BN6949"/>
      <c r="BO6949"/>
    </row>
    <row r="6950" spans="1:67">
      <c r="A6950"/>
      <c r="B6950"/>
      <c r="C6950"/>
      <c r="E6950"/>
      <c r="F6950"/>
      <c r="G6950"/>
      <c r="I6950"/>
      <c r="J6950"/>
      <c r="K6950"/>
      <c r="M6950"/>
      <c r="N6950"/>
      <c r="O6950"/>
      <c r="Q6950"/>
      <c r="R6950"/>
      <c r="S6950"/>
      <c r="U6950"/>
      <c r="V6950"/>
      <c r="W6950"/>
      <c r="Y6950"/>
      <c r="Z6950"/>
      <c r="AA6950"/>
      <c r="AC6950"/>
      <c r="AD6950"/>
      <c r="AE6950"/>
      <c r="AG6950"/>
      <c r="AH6950"/>
      <c r="AI6950"/>
      <c r="AK6950"/>
      <c r="AL6950"/>
      <c r="AM6950"/>
      <c r="AO6950"/>
      <c r="AP6950"/>
      <c r="AQ6950"/>
      <c r="AS6950"/>
      <c r="AT6950"/>
      <c r="AU6950"/>
      <c r="AW6950"/>
      <c r="AX6950"/>
      <c r="AY6950"/>
      <c r="BA6950"/>
      <c r="BB6950"/>
      <c r="BC6950"/>
      <c r="BE6950"/>
      <c r="BF6950"/>
      <c r="BG6950"/>
      <c r="BI6950"/>
      <c r="BJ6950"/>
      <c r="BK6950"/>
      <c r="BM6950"/>
      <c r="BN6950"/>
      <c r="BO6950"/>
    </row>
    <row r="6951" spans="1:67">
      <c r="A6951"/>
      <c r="B6951"/>
      <c r="C6951"/>
      <c r="E6951"/>
      <c r="F6951"/>
      <c r="G6951"/>
      <c r="I6951"/>
      <c r="J6951"/>
      <c r="K6951"/>
      <c r="M6951"/>
      <c r="N6951"/>
      <c r="O6951"/>
      <c r="Q6951"/>
      <c r="R6951"/>
      <c r="S6951"/>
      <c r="U6951"/>
      <c r="V6951"/>
      <c r="W6951"/>
      <c r="Y6951"/>
      <c r="Z6951"/>
      <c r="AA6951"/>
      <c r="AC6951"/>
      <c r="AD6951"/>
      <c r="AE6951"/>
      <c r="AG6951"/>
      <c r="AH6951"/>
      <c r="AI6951"/>
      <c r="AK6951"/>
      <c r="AL6951"/>
      <c r="AM6951"/>
      <c r="AO6951"/>
      <c r="AP6951"/>
      <c r="AQ6951"/>
      <c r="AS6951"/>
      <c r="AT6951"/>
      <c r="AU6951"/>
      <c r="AW6951"/>
      <c r="AX6951"/>
      <c r="AY6951"/>
      <c r="BA6951"/>
      <c r="BB6951"/>
      <c r="BC6951"/>
      <c r="BE6951"/>
      <c r="BF6951"/>
      <c r="BG6951"/>
      <c r="BI6951"/>
      <c r="BJ6951"/>
      <c r="BK6951"/>
      <c r="BM6951"/>
      <c r="BN6951"/>
      <c r="BO6951"/>
    </row>
    <row r="6952" spans="1:67">
      <c r="A6952"/>
      <c r="B6952"/>
      <c r="C6952"/>
      <c r="E6952"/>
      <c r="F6952"/>
      <c r="G6952"/>
      <c r="I6952"/>
      <c r="J6952"/>
      <c r="K6952"/>
      <c r="M6952"/>
      <c r="N6952"/>
      <c r="O6952"/>
      <c r="Q6952"/>
      <c r="R6952"/>
      <c r="S6952"/>
      <c r="U6952"/>
      <c r="V6952"/>
      <c r="W6952"/>
      <c r="Y6952"/>
      <c r="Z6952"/>
      <c r="AA6952"/>
      <c r="AC6952"/>
      <c r="AD6952"/>
      <c r="AE6952"/>
      <c r="AG6952"/>
      <c r="AH6952"/>
      <c r="AI6952"/>
      <c r="AK6952"/>
      <c r="AL6952"/>
      <c r="AM6952"/>
      <c r="AO6952"/>
      <c r="AP6952"/>
      <c r="AQ6952"/>
      <c r="AS6952"/>
      <c r="AT6952"/>
      <c r="AU6952"/>
      <c r="AW6952"/>
      <c r="AX6952"/>
      <c r="AY6952"/>
      <c r="BA6952"/>
      <c r="BB6952"/>
      <c r="BC6952"/>
      <c r="BE6952"/>
      <c r="BF6952"/>
      <c r="BG6952"/>
      <c r="BI6952"/>
      <c r="BJ6952"/>
      <c r="BK6952"/>
      <c r="BM6952"/>
      <c r="BN6952"/>
      <c r="BO6952"/>
    </row>
    <row r="6953" spans="1:67">
      <c r="A6953"/>
      <c r="B6953"/>
      <c r="C6953"/>
      <c r="E6953"/>
      <c r="F6953"/>
      <c r="G6953"/>
      <c r="I6953"/>
      <c r="J6953"/>
      <c r="K6953"/>
      <c r="M6953"/>
      <c r="N6953"/>
      <c r="O6953"/>
      <c r="Q6953"/>
      <c r="R6953"/>
      <c r="S6953"/>
      <c r="U6953"/>
      <c r="V6953"/>
      <c r="W6953"/>
      <c r="Y6953"/>
      <c r="Z6953"/>
      <c r="AA6953"/>
      <c r="AC6953"/>
      <c r="AD6953"/>
      <c r="AE6953"/>
      <c r="AG6953"/>
      <c r="AH6953"/>
      <c r="AI6953"/>
      <c r="AK6953"/>
      <c r="AL6953"/>
      <c r="AM6953"/>
      <c r="AO6953"/>
      <c r="AP6953"/>
      <c r="AQ6953"/>
      <c r="AS6953"/>
      <c r="AT6953"/>
      <c r="AU6953"/>
      <c r="AW6953"/>
      <c r="AX6953"/>
      <c r="AY6953"/>
      <c r="BA6953"/>
      <c r="BB6953"/>
      <c r="BC6953"/>
      <c r="BE6953"/>
      <c r="BF6953"/>
      <c r="BG6953"/>
      <c r="BI6953"/>
      <c r="BJ6953"/>
      <c r="BK6953"/>
      <c r="BM6953"/>
      <c r="BN6953"/>
      <c r="BO6953"/>
    </row>
    <row r="6954" spans="1:67">
      <c r="A6954"/>
      <c r="B6954"/>
      <c r="C6954"/>
      <c r="E6954"/>
      <c r="F6954"/>
      <c r="G6954"/>
      <c r="I6954"/>
      <c r="J6954"/>
      <c r="K6954"/>
      <c r="M6954"/>
      <c r="N6954"/>
      <c r="O6954"/>
      <c r="Q6954"/>
      <c r="R6954"/>
      <c r="S6954"/>
      <c r="U6954"/>
      <c r="V6954"/>
      <c r="W6954"/>
      <c r="Y6954"/>
      <c r="Z6954"/>
      <c r="AA6954"/>
      <c r="AC6954"/>
      <c r="AD6954"/>
      <c r="AE6954"/>
      <c r="AG6954"/>
      <c r="AH6954"/>
      <c r="AI6954"/>
      <c r="AK6954"/>
      <c r="AL6954"/>
      <c r="AM6954"/>
      <c r="AO6954"/>
      <c r="AP6954"/>
      <c r="AQ6954"/>
      <c r="AS6954"/>
      <c r="AT6954"/>
      <c r="AU6954"/>
      <c r="AW6954"/>
      <c r="AX6954"/>
      <c r="AY6954"/>
      <c r="BA6954"/>
      <c r="BB6954"/>
      <c r="BC6954"/>
      <c r="BE6954"/>
      <c r="BF6954"/>
      <c r="BG6954"/>
      <c r="BI6954"/>
      <c r="BJ6954"/>
      <c r="BK6954"/>
      <c r="BM6954"/>
      <c r="BN6954"/>
      <c r="BO6954"/>
    </row>
    <row r="6955" spans="1:67">
      <c r="A6955"/>
      <c r="B6955"/>
      <c r="C6955"/>
      <c r="E6955"/>
      <c r="F6955"/>
      <c r="G6955"/>
      <c r="I6955"/>
      <c r="J6955"/>
      <c r="K6955"/>
      <c r="M6955"/>
      <c r="N6955"/>
      <c r="O6955"/>
      <c r="Q6955"/>
      <c r="R6955"/>
      <c r="S6955"/>
      <c r="U6955"/>
      <c r="V6955"/>
      <c r="W6955"/>
      <c r="Y6955"/>
      <c r="Z6955"/>
      <c r="AA6955"/>
      <c r="AC6955"/>
      <c r="AD6955"/>
      <c r="AE6955"/>
      <c r="AG6955"/>
      <c r="AH6955"/>
      <c r="AI6955"/>
      <c r="AK6955"/>
      <c r="AL6955"/>
      <c r="AM6955"/>
      <c r="AO6955"/>
      <c r="AP6955"/>
      <c r="AQ6955"/>
      <c r="AS6955"/>
      <c r="AT6955"/>
      <c r="AU6955"/>
      <c r="AW6955"/>
      <c r="AX6955"/>
      <c r="AY6955"/>
      <c r="BA6955"/>
      <c r="BB6955"/>
      <c r="BC6955"/>
      <c r="BE6955"/>
      <c r="BF6955"/>
      <c r="BG6955"/>
      <c r="BI6955"/>
      <c r="BJ6955"/>
      <c r="BK6955"/>
      <c r="BM6955"/>
      <c r="BN6955"/>
      <c r="BO6955"/>
    </row>
    <row r="6956" spans="1:67">
      <c r="A6956"/>
      <c r="B6956"/>
      <c r="C6956"/>
      <c r="E6956"/>
      <c r="F6956"/>
      <c r="G6956"/>
      <c r="I6956"/>
      <c r="J6956"/>
      <c r="K6956"/>
      <c r="M6956"/>
      <c r="N6956"/>
      <c r="O6956"/>
      <c r="Q6956"/>
      <c r="R6956"/>
      <c r="S6956"/>
      <c r="U6956"/>
      <c r="V6956"/>
      <c r="W6956"/>
      <c r="Y6956"/>
      <c r="Z6956"/>
      <c r="AA6956"/>
      <c r="AC6956"/>
      <c r="AD6956"/>
      <c r="AE6956"/>
      <c r="AG6956"/>
      <c r="AH6956"/>
      <c r="AI6956"/>
      <c r="AK6956"/>
      <c r="AL6956"/>
      <c r="AM6956"/>
      <c r="AO6956"/>
      <c r="AP6956"/>
      <c r="AQ6956"/>
      <c r="AS6956"/>
      <c r="AT6956"/>
      <c r="AU6956"/>
      <c r="AW6956"/>
      <c r="AX6956"/>
      <c r="AY6956"/>
      <c r="BA6956"/>
      <c r="BB6956"/>
      <c r="BC6956"/>
      <c r="BE6956"/>
      <c r="BF6956"/>
      <c r="BG6956"/>
      <c r="BI6956"/>
      <c r="BJ6956"/>
      <c r="BK6956"/>
      <c r="BM6956"/>
      <c r="BN6956"/>
      <c r="BO6956"/>
    </row>
    <row r="6957" spans="1:67">
      <c r="A6957"/>
      <c r="B6957"/>
      <c r="C6957"/>
      <c r="E6957"/>
      <c r="F6957"/>
      <c r="G6957"/>
      <c r="I6957"/>
      <c r="J6957"/>
      <c r="K6957"/>
      <c r="M6957"/>
      <c r="N6957"/>
      <c r="O6957"/>
      <c r="Q6957"/>
      <c r="R6957"/>
      <c r="S6957"/>
      <c r="U6957"/>
      <c r="V6957"/>
      <c r="W6957"/>
      <c r="Y6957"/>
      <c r="Z6957"/>
      <c r="AA6957"/>
      <c r="AC6957"/>
      <c r="AD6957"/>
      <c r="AE6957"/>
      <c r="AG6957"/>
      <c r="AH6957"/>
      <c r="AI6957"/>
      <c r="AK6957"/>
      <c r="AL6957"/>
      <c r="AM6957"/>
      <c r="AO6957"/>
      <c r="AP6957"/>
      <c r="AQ6957"/>
      <c r="AS6957"/>
      <c r="AT6957"/>
      <c r="AU6957"/>
      <c r="AW6957"/>
      <c r="AX6957"/>
      <c r="AY6957"/>
      <c r="BA6957"/>
      <c r="BB6957"/>
      <c r="BC6957"/>
      <c r="BE6957"/>
      <c r="BF6957"/>
      <c r="BG6957"/>
      <c r="BI6957"/>
      <c r="BJ6957"/>
      <c r="BK6957"/>
      <c r="BM6957"/>
      <c r="BN6957"/>
      <c r="BO6957"/>
    </row>
    <row r="6958" spans="1:67">
      <c r="A6958"/>
      <c r="B6958"/>
      <c r="C6958"/>
      <c r="E6958"/>
      <c r="F6958"/>
      <c r="G6958"/>
      <c r="I6958"/>
      <c r="J6958"/>
      <c r="K6958"/>
      <c r="M6958"/>
      <c r="N6958"/>
      <c r="O6958"/>
      <c r="Q6958"/>
      <c r="R6958"/>
      <c r="S6958"/>
      <c r="U6958"/>
      <c r="V6958"/>
      <c r="W6958"/>
      <c r="Y6958"/>
      <c r="Z6958"/>
      <c r="AA6958"/>
      <c r="AC6958"/>
      <c r="AD6958"/>
      <c r="AE6958"/>
      <c r="AG6958"/>
      <c r="AH6958"/>
      <c r="AI6958"/>
      <c r="AK6958"/>
      <c r="AL6958"/>
      <c r="AM6958"/>
      <c r="AO6958"/>
      <c r="AP6958"/>
      <c r="AQ6958"/>
      <c r="AS6958"/>
      <c r="AT6958"/>
      <c r="AU6958"/>
      <c r="AW6958"/>
      <c r="AX6958"/>
      <c r="AY6958"/>
      <c r="BA6958"/>
      <c r="BB6958"/>
      <c r="BC6958"/>
      <c r="BE6958"/>
      <c r="BF6958"/>
      <c r="BG6958"/>
      <c r="BI6958"/>
      <c r="BJ6958"/>
      <c r="BK6958"/>
      <c r="BM6958"/>
      <c r="BN6958"/>
      <c r="BO6958"/>
    </row>
    <row r="6959" spans="1:67">
      <c r="A6959"/>
      <c r="B6959"/>
      <c r="C6959"/>
      <c r="E6959"/>
      <c r="F6959"/>
      <c r="G6959"/>
      <c r="I6959"/>
      <c r="J6959"/>
      <c r="K6959"/>
      <c r="M6959"/>
      <c r="N6959"/>
      <c r="O6959"/>
      <c r="Q6959"/>
      <c r="R6959"/>
      <c r="S6959"/>
      <c r="U6959"/>
      <c r="V6959"/>
      <c r="W6959"/>
      <c r="Y6959"/>
      <c r="Z6959"/>
      <c r="AA6959"/>
      <c r="AC6959"/>
      <c r="AD6959"/>
      <c r="AE6959"/>
      <c r="AG6959"/>
      <c r="AH6959"/>
      <c r="AI6959"/>
      <c r="AK6959"/>
      <c r="AL6959"/>
      <c r="AM6959"/>
      <c r="AO6959"/>
      <c r="AP6959"/>
      <c r="AQ6959"/>
      <c r="AS6959"/>
      <c r="AT6959"/>
      <c r="AU6959"/>
      <c r="AW6959"/>
      <c r="AX6959"/>
      <c r="AY6959"/>
      <c r="BA6959"/>
      <c r="BB6959"/>
      <c r="BC6959"/>
      <c r="BE6959"/>
      <c r="BF6959"/>
      <c r="BG6959"/>
      <c r="BI6959"/>
      <c r="BJ6959"/>
      <c r="BK6959"/>
      <c r="BM6959"/>
      <c r="BN6959"/>
      <c r="BO6959"/>
    </row>
    <row r="6960" spans="1:67">
      <c r="A6960"/>
      <c r="B6960"/>
      <c r="C6960"/>
      <c r="E6960"/>
      <c r="F6960"/>
      <c r="G6960"/>
      <c r="I6960"/>
      <c r="J6960"/>
      <c r="K6960"/>
      <c r="M6960"/>
      <c r="N6960"/>
      <c r="O6960"/>
      <c r="Q6960"/>
      <c r="R6960"/>
      <c r="S6960"/>
      <c r="U6960"/>
      <c r="V6960"/>
      <c r="W6960"/>
      <c r="Y6960"/>
      <c r="Z6960"/>
      <c r="AA6960"/>
      <c r="AC6960"/>
      <c r="AD6960"/>
      <c r="AE6960"/>
      <c r="AG6960"/>
      <c r="AH6960"/>
      <c r="AI6960"/>
      <c r="AK6960"/>
      <c r="AL6960"/>
      <c r="AM6960"/>
      <c r="AO6960"/>
      <c r="AP6960"/>
      <c r="AQ6960"/>
      <c r="AS6960"/>
      <c r="AT6960"/>
      <c r="AU6960"/>
      <c r="AW6960"/>
      <c r="AX6960"/>
      <c r="AY6960"/>
      <c r="BA6960"/>
      <c r="BB6960"/>
      <c r="BC6960"/>
      <c r="BE6960"/>
      <c r="BF6960"/>
      <c r="BG6960"/>
      <c r="BI6960"/>
      <c r="BJ6960"/>
      <c r="BK6960"/>
      <c r="BM6960"/>
      <c r="BN6960"/>
      <c r="BO6960"/>
    </row>
    <row r="6961" spans="1:67">
      <c r="A6961"/>
      <c r="B6961"/>
      <c r="C6961"/>
      <c r="E6961"/>
      <c r="F6961"/>
      <c r="G6961"/>
      <c r="I6961"/>
      <c r="J6961"/>
      <c r="K6961"/>
      <c r="M6961"/>
      <c r="N6961"/>
      <c r="O6961"/>
      <c r="Q6961"/>
      <c r="R6961"/>
      <c r="S6961"/>
      <c r="U6961"/>
      <c r="V6961"/>
      <c r="W6961"/>
      <c r="Y6961"/>
      <c r="Z6961"/>
      <c r="AA6961"/>
      <c r="AC6961"/>
      <c r="AD6961"/>
      <c r="AE6961"/>
      <c r="AG6961"/>
      <c r="AH6961"/>
      <c r="AI6961"/>
      <c r="AK6961"/>
      <c r="AL6961"/>
      <c r="AM6961"/>
      <c r="AO6961"/>
      <c r="AP6961"/>
      <c r="AQ6961"/>
      <c r="AS6961"/>
      <c r="AT6961"/>
      <c r="AU6961"/>
      <c r="AW6961"/>
      <c r="AX6961"/>
      <c r="AY6961"/>
      <c r="BA6961"/>
      <c r="BB6961"/>
      <c r="BC6961"/>
      <c r="BE6961"/>
      <c r="BF6961"/>
      <c r="BG6961"/>
      <c r="BI6961"/>
      <c r="BJ6961"/>
      <c r="BK6961"/>
      <c r="BM6961"/>
      <c r="BN6961"/>
      <c r="BO6961"/>
    </row>
    <row r="6962" spans="1:67">
      <c r="A6962"/>
      <c r="B6962"/>
      <c r="C6962"/>
      <c r="E6962"/>
      <c r="F6962"/>
      <c r="G6962"/>
      <c r="I6962"/>
      <c r="J6962"/>
      <c r="K6962"/>
      <c r="M6962"/>
      <c r="N6962"/>
      <c r="O6962"/>
      <c r="Q6962"/>
      <c r="R6962"/>
      <c r="S6962"/>
      <c r="U6962"/>
      <c r="V6962"/>
      <c r="W6962"/>
      <c r="Y6962"/>
      <c r="Z6962"/>
      <c r="AA6962"/>
      <c r="AC6962"/>
      <c r="AD6962"/>
      <c r="AE6962"/>
      <c r="AG6962"/>
      <c r="AH6962"/>
      <c r="AI6962"/>
      <c r="AK6962"/>
      <c r="AL6962"/>
      <c r="AM6962"/>
      <c r="AO6962"/>
      <c r="AP6962"/>
      <c r="AQ6962"/>
      <c r="AS6962"/>
      <c r="AT6962"/>
      <c r="AU6962"/>
      <c r="AW6962"/>
      <c r="AX6962"/>
      <c r="AY6962"/>
      <c r="BA6962"/>
      <c r="BB6962"/>
      <c r="BC6962"/>
      <c r="BE6962"/>
      <c r="BF6962"/>
      <c r="BG6962"/>
      <c r="BI6962"/>
      <c r="BJ6962"/>
      <c r="BK6962"/>
      <c r="BM6962"/>
      <c r="BN6962"/>
      <c r="BO6962"/>
    </row>
    <row r="6963" spans="1:67">
      <c r="A6963"/>
      <c r="B6963"/>
      <c r="C6963"/>
      <c r="E6963"/>
      <c r="F6963"/>
      <c r="G6963"/>
      <c r="I6963"/>
      <c r="J6963"/>
      <c r="K6963"/>
      <c r="M6963"/>
      <c r="N6963"/>
      <c r="O6963"/>
      <c r="Q6963"/>
      <c r="R6963"/>
      <c r="S6963"/>
      <c r="U6963"/>
      <c r="V6963"/>
      <c r="W6963"/>
      <c r="Y6963"/>
      <c r="Z6963"/>
      <c r="AA6963"/>
      <c r="AC6963"/>
      <c r="AD6963"/>
      <c r="AE6963"/>
      <c r="AG6963"/>
      <c r="AH6963"/>
      <c r="AI6963"/>
      <c r="AK6963"/>
      <c r="AL6963"/>
      <c r="AM6963"/>
      <c r="AO6963"/>
      <c r="AP6963"/>
      <c r="AQ6963"/>
      <c r="AS6963"/>
      <c r="AT6963"/>
      <c r="AU6963"/>
      <c r="AW6963"/>
      <c r="AX6963"/>
      <c r="AY6963"/>
      <c r="BA6963"/>
      <c r="BB6963"/>
      <c r="BC6963"/>
      <c r="BE6963"/>
      <c r="BF6963"/>
      <c r="BG6963"/>
      <c r="BI6963"/>
      <c r="BJ6963"/>
      <c r="BK6963"/>
      <c r="BM6963"/>
      <c r="BN6963"/>
      <c r="BO6963"/>
    </row>
    <row r="6964" spans="1:67">
      <c r="A6964"/>
      <c r="B6964"/>
      <c r="C6964"/>
      <c r="E6964"/>
      <c r="F6964"/>
      <c r="G6964"/>
      <c r="I6964"/>
      <c r="J6964"/>
      <c r="K6964"/>
      <c r="M6964"/>
      <c r="N6964"/>
      <c r="O6964"/>
      <c r="Q6964"/>
      <c r="R6964"/>
      <c r="S6964"/>
      <c r="U6964"/>
      <c r="V6964"/>
      <c r="W6964"/>
      <c r="Y6964"/>
      <c r="Z6964"/>
      <c r="AA6964"/>
      <c r="AC6964"/>
      <c r="AD6964"/>
      <c r="AE6964"/>
      <c r="AG6964"/>
      <c r="AH6964"/>
      <c r="AI6964"/>
      <c r="AK6964"/>
      <c r="AL6964"/>
      <c r="AM6964"/>
      <c r="AO6964"/>
      <c r="AP6964"/>
      <c r="AQ6964"/>
      <c r="AS6964"/>
      <c r="AT6964"/>
      <c r="AU6964"/>
      <c r="AW6964"/>
      <c r="AX6964"/>
      <c r="AY6964"/>
      <c r="BA6964"/>
      <c r="BB6964"/>
      <c r="BC6964"/>
      <c r="BE6964"/>
      <c r="BF6964"/>
      <c r="BG6964"/>
      <c r="BI6964"/>
      <c r="BJ6964"/>
      <c r="BK6964"/>
      <c r="BM6964"/>
      <c r="BN6964"/>
      <c r="BO6964"/>
    </row>
    <row r="6965" spans="1:67">
      <c r="A6965"/>
      <c r="B6965"/>
      <c r="C6965"/>
      <c r="E6965"/>
      <c r="F6965"/>
      <c r="G6965"/>
      <c r="I6965"/>
      <c r="J6965"/>
      <c r="K6965"/>
      <c r="M6965"/>
      <c r="N6965"/>
      <c r="O6965"/>
      <c r="Q6965"/>
      <c r="R6965"/>
      <c r="S6965"/>
      <c r="U6965"/>
      <c r="V6965"/>
      <c r="W6965"/>
      <c r="Y6965"/>
      <c r="Z6965"/>
      <c r="AA6965"/>
      <c r="AC6965"/>
      <c r="AD6965"/>
      <c r="AE6965"/>
      <c r="AG6965"/>
      <c r="AH6965"/>
      <c r="AI6965"/>
      <c r="AK6965"/>
      <c r="AL6965"/>
      <c r="AM6965"/>
      <c r="AO6965"/>
      <c r="AP6965"/>
      <c r="AQ6965"/>
      <c r="AS6965"/>
      <c r="AT6965"/>
      <c r="AU6965"/>
      <c r="AW6965"/>
      <c r="AX6965"/>
      <c r="AY6965"/>
      <c r="BA6965"/>
      <c r="BB6965"/>
      <c r="BC6965"/>
      <c r="BE6965"/>
      <c r="BF6965"/>
      <c r="BG6965"/>
      <c r="BI6965"/>
      <c r="BJ6965"/>
      <c r="BK6965"/>
      <c r="BM6965"/>
      <c r="BN6965"/>
      <c r="BO6965"/>
    </row>
    <row r="6966" spans="1:67">
      <c r="A6966"/>
      <c r="B6966"/>
      <c r="C6966"/>
      <c r="E6966"/>
      <c r="F6966"/>
      <c r="G6966"/>
      <c r="I6966"/>
      <c r="J6966"/>
      <c r="K6966"/>
      <c r="M6966"/>
      <c r="N6966"/>
      <c r="O6966"/>
      <c r="Q6966"/>
      <c r="R6966"/>
      <c r="S6966"/>
      <c r="U6966"/>
      <c r="V6966"/>
      <c r="W6966"/>
      <c r="Y6966"/>
      <c r="Z6966"/>
      <c r="AA6966"/>
      <c r="AC6966"/>
      <c r="AD6966"/>
      <c r="AE6966"/>
      <c r="AG6966"/>
      <c r="AH6966"/>
      <c r="AI6966"/>
      <c r="AK6966"/>
      <c r="AL6966"/>
      <c r="AM6966"/>
      <c r="AO6966"/>
      <c r="AP6966"/>
      <c r="AQ6966"/>
      <c r="AS6966"/>
      <c r="AT6966"/>
      <c r="AU6966"/>
      <c r="AW6966"/>
      <c r="AX6966"/>
      <c r="AY6966"/>
      <c r="BA6966"/>
      <c r="BB6966"/>
      <c r="BC6966"/>
      <c r="BE6966"/>
      <c r="BF6966"/>
      <c r="BG6966"/>
      <c r="BI6966"/>
      <c r="BJ6966"/>
      <c r="BK6966"/>
      <c r="BM6966"/>
      <c r="BN6966"/>
      <c r="BO6966"/>
    </row>
    <row r="6967" spans="1:67">
      <c r="A6967"/>
      <c r="B6967"/>
      <c r="C6967"/>
      <c r="E6967"/>
      <c r="F6967"/>
      <c r="G6967"/>
      <c r="I6967"/>
      <c r="J6967"/>
      <c r="K6967"/>
      <c r="M6967"/>
      <c r="N6967"/>
      <c r="O6967"/>
      <c r="Q6967"/>
      <c r="R6967"/>
      <c r="S6967"/>
      <c r="U6967"/>
      <c r="V6967"/>
      <c r="W6967"/>
      <c r="Y6967"/>
      <c r="Z6967"/>
      <c r="AA6967"/>
      <c r="AC6967"/>
      <c r="AD6967"/>
      <c r="AE6967"/>
      <c r="AG6967"/>
      <c r="AH6967"/>
      <c r="AI6967"/>
      <c r="AK6967"/>
      <c r="AL6967"/>
      <c r="AM6967"/>
      <c r="AO6967"/>
      <c r="AP6967"/>
      <c r="AQ6967"/>
      <c r="AS6967"/>
      <c r="AT6967"/>
      <c r="AU6967"/>
      <c r="AW6967"/>
      <c r="AX6967"/>
      <c r="AY6967"/>
      <c r="BA6967"/>
      <c r="BB6967"/>
      <c r="BC6967"/>
      <c r="BE6967"/>
      <c r="BF6967"/>
      <c r="BG6967"/>
      <c r="BI6967"/>
      <c r="BJ6967"/>
      <c r="BK6967"/>
      <c r="BM6967"/>
      <c r="BN6967"/>
      <c r="BO6967"/>
    </row>
    <row r="6968" spans="1:67">
      <c r="A6968"/>
      <c r="B6968"/>
      <c r="C6968"/>
      <c r="E6968"/>
      <c r="F6968"/>
      <c r="G6968"/>
      <c r="I6968"/>
      <c r="J6968"/>
      <c r="K6968"/>
      <c r="M6968"/>
      <c r="N6968"/>
      <c r="O6968"/>
      <c r="Q6968"/>
      <c r="R6968"/>
      <c r="S6968"/>
      <c r="U6968"/>
      <c r="V6968"/>
      <c r="W6968"/>
      <c r="Y6968"/>
      <c r="Z6968"/>
      <c r="AA6968"/>
      <c r="AC6968"/>
      <c r="AD6968"/>
      <c r="AE6968"/>
      <c r="AG6968"/>
      <c r="AH6968"/>
      <c r="AI6968"/>
      <c r="AK6968"/>
      <c r="AL6968"/>
      <c r="AM6968"/>
      <c r="AO6968"/>
      <c r="AP6968"/>
      <c r="AQ6968"/>
      <c r="AS6968"/>
      <c r="AT6968"/>
      <c r="AU6968"/>
      <c r="AW6968"/>
      <c r="AX6968"/>
      <c r="AY6968"/>
      <c r="BA6968"/>
      <c r="BB6968"/>
      <c r="BC6968"/>
      <c r="BE6968"/>
      <c r="BF6968"/>
      <c r="BG6968"/>
      <c r="BI6968"/>
      <c r="BJ6968"/>
      <c r="BK6968"/>
      <c r="BM6968"/>
      <c r="BN6968"/>
      <c r="BO6968"/>
    </row>
    <row r="6969" spans="1:67">
      <c r="A6969"/>
      <c r="B6969"/>
      <c r="C6969"/>
      <c r="E6969"/>
      <c r="F6969"/>
      <c r="G6969"/>
      <c r="I6969"/>
      <c r="J6969"/>
      <c r="K6969"/>
      <c r="M6969"/>
      <c r="N6969"/>
      <c r="O6969"/>
      <c r="Q6969"/>
      <c r="R6969"/>
      <c r="S6969"/>
      <c r="U6969"/>
      <c r="V6969"/>
      <c r="W6969"/>
      <c r="Y6969"/>
      <c r="Z6969"/>
      <c r="AA6969"/>
      <c r="AC6969"/>
      <c r="AD6969"/>
      <c r="AE6969"/>
      <c r="AG6969"/>
      <c r="AH6969"/>
      <c r="AI6969"/>
      <c r="AK6969"/>
      <c r="AL6969"/>
      <c r="AM6969"/>
      <c r="AO6969"/>
      <c r="AP6969"/>
      <c r="AQ6969"/>
      <c r="AS6969"/>
      <c r="AT6969"/>
      <c r="AU6969"/>
      <c r="AW6969"/>
      <c r="AX6969"/>
      <c r="AY6969"/>
      <c r="BA6969"/>
      <c r="BB6969"/>
      <c r="BC6969"/>
      <c r="BE6969"/>
      <c r="BF6969"/>
      <c r="BG6969"/>
      <c r="BI6969"/>
      <c r="BJ6969"/>
      <c r="BK6969"/>
      <c r="BM6969"/>
      <c r="BN6969"/>
      <c r="BO6969"/>
    </row>
    <row r="6970" spans="1:67">
      <c r="A6970"/>
      <c r="B6970"/>
      <c r="C6970"/>
      <c r="E6970"/>
      <c r="F6970"/>
      <c r="G6970"/>
      <c r="I6970"/>
      <c r="J6970"/>
      <c r="K6970"/>
      <c r="M6970"/>
      <c r="N6970"/>
      <c r="O6970"/>
      <c r="Q6970"/>
      <c r="R6970"/>
      <c r="S6970"/>
      <c r="U6970"/>
      <c r="V6970"/>
      <c r="W6970"/>
      <c r="Y6970"/>
      <c r="Z6970"/>
      <c r="AA6970"/>
      <c r="AC6970"/>
      <c r="AD6970"/>
      <c r="AE6970"/>
      <c r="AG6970"/>
      <c r="AH6970"/>
      <c r="AI6970"/>
      <c r="AK6970"/>
      <c r="AL6970"/>
      <c r="AM6970"/>
      <c r="AO6970"/>
      <c r="AP6970"/>
      <c r="AQ6970"/>
      <c r="AS6970"/>
      <c r="AT6970"/>
      <c r="AU6970"/>
      <c r="AW6970"/>
      <c r="AX6970"/>
      <c r="AY6970"/>
      <c r="BA6970"/>
      <c r="BB6970"/>
      <c r="BC6970"/>
      <c r="BE6970"/>
      <c r="BF6970"/>
      <c r="BG6970"/>
      <c r="BI6970"/>
      <c r="BJ6970"/>
      <c r="BK6970"/>
      <c r="BM6970"/>
      <c r="BN6970"/>
      <c r="BO6970"/>
    </row>
    <row r="6971" spans="1:67">
      <c r="A6971"/>
      <c r="B6971"/>
      <c r="C6971"/>
      <c r="E6971"/>
      <c r="F6971"/>
      <c r="G6971"/>
      <c r="I6971"/>
      <c r="J6971"/>
      <c r="K6971"/>
      <c r="M6971"/>
      <c r="N6971"/>
      <c r="O6971"/>
      <c r="Q6971"/>
      <c r="R6971"/>
      <c r="S6971"/>
      <c r="U6971"/>
      <c r="V6971"/>
      <c r="W6971"/>
      <c r="Y6971"/>
      <c r="Z6971"/>
      <c r="AA6971"/>
      <c r="AC6971"/>
      <c r="AD6971"/>
      <c r="AE6971"/>
      <c r="AG6971"/>
      <c r="AH6971"/>
      <c r="AI6971"/>
      <c r="AK6971"/>
      <c r="AL6971"/>
      <c r="AM6971"/>
      <c r="AO6971"/>
      <c r="AP6971"/>
      <c r="AQ6971"/>
      <c r="AS6971"/>
      <c r="AT6971"/>
      <c r="AU6971"/>
      <c r="AW6971"/>
      <c r="AX6971"/>
      <c r="AY6971"/>
      <c r="BA6971"/>
      <c r="BB6971"/>
      <c r="BC6971"/>
      <c r="BE6971"/>
      <c r="BF6971"/>
      <c r="BG6971"/>
      <c r="BI6971"/>
      <c r="BJ6971"/>
      <c r="BK6971"/>
      <c r="BM6971"/>
      <c r="BN6971"/>
      <c r="BO6971"/>
    </row>
    <row r="6972" spans="1:67">
      <c r="A6972"/>
      <c r="B6972"/>
      <c r="C6972"/>
      <c r="E6972"/>
      <c r="F6972"/>
      <c r="G6972"/>
      <c r="I6972"/>
      <c r="J6972"/>
      <c r="K6972"/>
      <c r="M6972"/>
      <c r="N6972"/>
      <c r="O6972"/>
      <c r="Q6972"/>
      <c r="R6972"/>
      <c r="S6972"/>
      <c r="U6972"/>
      <c r="V6972"/>
      <c r="W6972"/>
      <c r="Y6972"/>
      <c r="Z6972"/>
      <c r="AA6972"/>
      <c r="AC6972"/>
      <c r="AD6972"/>
      <c r="AE6972"/>
      <c r="AG6972"/>
      <c r="AH6972"/>
      <c r="AI6972"/>
      <c r="AK6972"/>
      <c r="AL6972"/>
      <c r="AM6972"/>
      <c r="AO6972"/>
      <c r="AP6972"/>
      <c r="AQ6972"/>
      <c r="AS6972"/>
      <c r="AT6972"/>
      <c r="AU6972"/>
      <c r="AW6972"/>
      <c r="AX6972"/>
      <c r="AY6972"/>
      <c r="BA6972"/>
      <c r="BB6972"/>
      <c r="BC6972"/>
      <c r="BE6972"/>
      <c r="BF6972"/>
      <c r="BG6972"/>
      <c r="BI6972"/>
      <c r="BJ6972"/>
      <c r="BK6972"/>
      <c r="BM6972"/>
      <c r="BN6972"/>
      <c r="BO6972"/>
    </row>
    <row r="6973" spans="1:67">
      <c r="A6973"/>
      <c r="B6973"/>
      <c r="C6973"/>
      <c r="E6973"/>
      <c r="F6973"/>
      <c r="G6973"/>
      <c r="I6973"/>
      <c r="J6973"/>
      <c r="K6973"/>
      <c r="M6973"/>
      <c r="N6973"/>
      <c r="O6973"/>
      <c r="Q6973"/>
      <c r="R6973"/>
      <c r="S6973"/>
      <c r="U6973"/>
      <c r="V6973"/>
      <c r="W6973"/>
      <c r="Y6973"/>
      <c r="Z6973"/>
      <c r="AA6973"/>
      <c r="AC6973"/>
      <c r="AD6973"/>
      <c r="AE6973"/>
      <c r="AG6973"/>
      <c r="AH6973"/>
      <c r="AI6973"/>
      <c r="AK6973"/>
      <c r="AL6973"/>
      <c r="AM6973"/>
      <c r="AO6973"/>
      <c r="AP6973"/>
      <c r="AQ6973"/>
      <c r="AS6973"/>
      <c r="AT6973"/>
      <c r="AU6973"/>
      <c r="AW6973"/>
      <c r="AX6973"/>
      <c r="AY6973"/>
      <c r="BA6973"/>
      <c r="BB6973"/>
      <c r="BC6973"/>
      <c r="BE6973"/>
      <c r="BF6973"/>
      <c r="BG6973"/>
      <c r="BI6973"/>
      <c r="BJ6973"/>
      <c r="BK6973"/>
      <c r="BM6973"/>
      <c r="BN6973"/>
      <c r="BO6973"/>
    </row>
    <row r="6974" spans="1:67">
      <c r="A6974"/>
      <c r="B6974"/>
      <c r="C6974"/>
      <c r="E6974"/>
      <c r="F6974"/>
      <c r="G6974"/>
      <c r="I6974"/>
      <c r="J6974"/>
      <c r="K6974"/>
      <c r="M6974"/>
      <c r="N6974"/>
      <c r="O6974"/>
      <c r="Q6974"/>
      <c r="R6974"/>
      <c r="S6974"/>
      <c r="U6974"/>
      <c r="V6974"/>
      <c r="W6974"/>
      <c r="Y6974"/>
      <c r="Z6974"/>
      <c r="AA6974"/>
      <c r="AC6974"/>
      <c r="AD6974"/>
      <c r="AE6974"/>
      <c r="AG6974"/>
      <c r="AH6974"/>
      <c r="AI6974"/>
      <c r="AK6974"/>
      <c r="AL6974"/>
      <c r="AM6974"/>
      <c r="AO6974"/>
      <c r="AP6974"/>
      <c r="AQ6974"/>
      <c r="AS6974"/>
      <c r="AT6974"/>
      <c r="AU6974"/>
      <c r="AW6974"/>
      <c r="AX6974"/>
      <c r="AY6974"/>
      <c r="BA6974"/>
      <c r="BB6974"/>
      <c r="BC6974"/>
      <c r="BE6974"/>
      <c r="BF6974"/>
      <c r="BG6974"/>
      <c r="BI6974"/>
      <c r="BJ6974"/>
      <c r="BK6974"/>
      <c r="BM6974"/>
      <c r="BN6974"/>
      <c r="BO6974"/>
    </row>
    <row r="6975" spans="1:67">
      <c r="A6975"/>
      <c r="B6975"/>
      <c r="C6975"/>
      <c r="E6975"/>
      <c r="F6975"/>
      <c r="G6975"/>
      <c r="I6975"/>
      <c r="J6975"/>
      <c r="K6975"/>
      <c r="M6975"/>
      <c r="N6975"/>
      <c r="O6975"/>
      <c r="Q6975"/>
      <c r="R6975"/>
      <c r="S6975"/>
      <c r="U6975"/>
      <c r="V6975"/>
      <c r="W6975"/>
      <c r="Y6975"/>
      <c r="Z6975"/>
      <c r="AA6975"/>
      <c r="AC6975"/>
      <c r="AD6975"/>
      <c r="AE6975"/>
      <c r="AG6975"/>
      <c r="AH6975"/>
      <c r="AI6975"/>
      <c r="AK6975"/>
      <c r="AL6975"/>
      <c r="AM6975"/>
      <c r="AO6975"/>
      <c r="AP6975"/>
      <c r="AQ6975"/>
      <c r="AS6975"/>
      <c r="AT6975"/>
      <c r="AU6975"/>
      <c r="AW6975"/>
      <c r="AX6975"/>
      <c r="AY6975"/>
      <c r="BA6975"/>
      <c r="BB6975"/>
      <c r="BC6975"/>
      <c r="BE6975"/>
      <c r="BF6975"/>
      <c r="BG6975"/>
      <c r="BI6975"/>
      <c r="BJ6975"/>
      <c r="BK6975"/>
      <c r="BM6975"/>
      <c r="BN6975"/>
      <c r="BO6975"/>
    </row>
    <row r="6976" spans="1:67">
      <c r="A6976"/>
      <c r="B6976"/>
      <c r="C6976"/>
      <c r="E6976"/>
      <c r="F6976"/>
      <c r="G6976"/>
      <c r="I6976"/>
      <c r="J6976"/>
      <c r="K6976"/>
      <c r="M6976"/>
      <c r="N6976"/>
      <c r="O6976"/>
      <c r="Q6976"/>
      <c r="R6976"/>
      <c r="S6976"/>
      <c r="U6976"/>
      <c r="V6976"/>
      <c r="W6976"/>
      <c r="Y6976"/>
      <c r="Z6976"/>
      <c r="AA6976"/>
      <c r="AC6976"/>
      <c r="AD6976"/>
      <c r="AE6976"/>
      <c r="AG6976"/>
      <c r="AH6976"/>
      <c r="AI6976"/>
      <c r="AK6976"/>
      <c r="AL6976"/>
      <c r="AM6976"/>
      <c r="AO6976"/>
      <c r="AP6976"/>
      <c r="AQ6976"/>
      <c r="AS6976"/>
      <c r="AT6976"/>
      <c r="AU6976"/>
      <c r="AW6976"/>
      <c r="AX6976"/>
      <c r="AY6976"/>
      <c r="BA6976"/>
      <c r="BB6976"/>
      <c r="BC6976"/>
      <c r="BE6976"/>
      <c r="BF6976"/>
      <c r="BG6976"/>
      <c r="BI6976"/>
      <c r="BJ6976"/>
      <c r="BK6976"/>
      <c r="BM6976"/>
      <c r="BN6976"/>
      <c r="BO6976"/>
    </row>
    <row r="6977" spans="1:67">
      <c r="A6977"/>
      <c r="B6977"/>
      <c r="C6977"/>
      <c r="E6977"/>
      <c r="F6977"/>
      <c r="G6977"/>
      <c r="I6977"/>
      <c r="J6977"/>
      <c r="K6977"/>
      <c r="M6977"/>
      <c r="N6977"/>
      <c r="O6977"/>
      <c r="Q6977"/>
      <c r="R6977"/>
      <c r="S6977"/>
      <c r="U6977"/>
      <c r="V6977"/>
      <c r="W6977"/>
      <c r="Y6977"/>
      <c r="Z6977"/>
      <c r="AA6977"/>
      <c r="AC6977"/>
      <c r="AD6977"/>
      <c r="AE6977"/>
      <c r="AG6977"/>
      <c r="AH6977"/>
      <c r="AI6977"/>
      <c r="AK6977"/>
      <c r="AL6977"/>
      <c r="AM6977"/>
      <c r="AO6977"/>
      <c r="AP6977"/>
      <c r="AQ6977"/>
      <c r="AS6977"/>
      <c r="AT6977"/>
      <c r="AU6977"/>
      <c r="AW6977"/>
      <c r="AX6977"/>
      <c r="AY6977"/>
      <c r="BA6977"/>
      <c r="BB6977"/>
      <c r="BC6977"/>
      <c r="BE6977"/>
      <c r="BF6977"/>
      <c r="BG6977"/>
      <c r="BI6977"/>
      <c r="BJ6977"/>
      <c r="BK6977"/>
      <c r="BM6977"/>
      <c r="BN6977"/>
      <c r="BO6977"/>
    </row>
    <row r="6978" spans="1:67">
      <c r="A6978"/>
      <c r="B6978"/>
      <c r="C6978"/>
      <c r="E6978"/>
      <c r="F6978"/>
      <c r="G6978"/>
      <c r="I6978"/>
      <c r="J6978"/>
      <c r="K6978"/>
      <c r="M6978"/>
      <c r="N6978"/>
      <c r="O6978"/>
      <c r="Q6978"/>
      <c r="R6978"/>
      <c r="S6978"/>
      <c r="U6978"/>
      <c r="V6978"/>
      <c r="W6978"/>
      <c r="Y6978"/>
      <c r="Z6978"/>
      <c r="AA6978"/>
      <c r="AC6978"/>
      <c r="AD6978"/>
      <c r="AE6978"/>
      <c r="AG6978"/>
      <c r="AH6978"/>
      <c r="AI6978"/>
      <c r="AK6978"/>
      <c r="AL6978"/>
      <c r="AM6978"/>
      <c r="AO6978"/>
      <c r="AP6978"/>
      <c r="AQ6978"/>
      <c r="AS6978"/>
      <c r="AT6978"/>
      <c r="AU6978"/>
      <c r="AW6978"/>
      <c r="AX6978"/>
      <c r="AY6978"/>
      <c r="BA6978"/>
      <c r="BB6978"/>
      <c r="BC6978"/>
      <c r="BE6978"/>
      <c r="BF6978"/>
      <c r="BG6978"/>
      <c r="BI6978"/>
      <c r="BJ6978"/>
      <c r="BK6978"/>
      <c r="BM6978"/>
      <c r="BN6978"/>
      <c r="BO6978"/>
    </row>
    <row r="6979" spans="1:67">
      <c r="A6979"/>
      <c r="B6979"/>
      <c r="C6979"/>
      <c r="E6979"/>
      <c r="F6979"/>
      <c r="G6979"/>
      <c r="I6979"/>
      <c r="J6979"/>
      <c r="K6979"/>
      <c r="M6979"/>
      <c r="N6979"/>
      <c r="O6979"/>
      <c r="Q6979"/>
      <c r="R6979"/>
      <c r="S6979"/>
      <c r="U6979"/>
      <c r="V6979"/>
      <c r="W6979"/>
      <c r="Y6979"/>
      <c r="Z6979"/>
      <c r="AA6979"/>
      <c r="AC6979"/>
      <c r="AD6979"/>
      <c r="AE6979"/>
      <c r="AG6979"/>
      <c r="AH6979"/>
      <c r="AI6979"/>
      <c r="AK6979"/>
      <c r="AL6979"/>
      <c r="AM6979"/>
      <c r="AO6979"/>
      <c r="AP6979"/>
      <c r="AQ6979"/>
      <c r="AS6979"/>
      <c r="AT6979"/>
      <c r="AU6979"/>
      <c r="AW6979"/>
      <c r="AX6979"/>
      <c r="AY6979"/>
      <c r="BA6979"/>
      <c r="BB6979"/>
      <c r="BC6979"/>
      <c r="BE6979"/>
      <c r="BF6979"/>
      <c r="BG6979"/>
      <c r="BI6979"/>
      <c r="BJ6979"/>
      <c r="BK6979"/>
      <c r="BM6979"/>
      <c r="BN6979"/>
      <c r="BO6979"/>
    </row>
    <row r="6980" spans="1:67">
      <c r="A6980"/>
      <c r="B6980"/>
      <c r="C6980"/>
      <c r="E6980"/>
      <c r="F6980"/>
      <c r="G6980"/>
      <c r="I6980"/>
      <c r="J6980"/>
      <c r="K6980"/>
      <c r="M6980"/>
      <c r="N6980"/>
      <c r="O6980"/>
      <c r="Q6980"/>
      <c r="R6980"/>
      <c r="S6980"/>
      <c r="U6980"/>
      <c r="V6980"/>
      <c r="W6980"/>
      <c r="Y6980"/>
      <c r="Z6980"/>
      <c r="AA6980"/>
      <c r="AC6980"/>
      <c r="AD6980"/>
      <c r="AE6980"/>
      <c r="AG6980"/>
      <c r="AH6980"/>
      <c r="AI6980"/>
      <c r="AK6980"/>
      <c r="AL6980"/>
      <c r="AM6980"/>
      <c r="AO6980"/>
      <c r="AP6980"/>
      <c r="AQ6980"/>
      <c r="AS6980"/>
      <c r="AT6980"/>
      <c r="AU6980"/>
      <c r="AW6980"/>
      <c r="AX6980"/>
      <c r="AY6980"/>
      <c r="BA6980"/>
      <c r="BB6980"/>
      <c r="BC6980"/>
      <c r="BE6980"/>
      <c r="BF6980"/>
      <c r="BG6980"/>
      <c r="BI6980"/>
      <c r="BJ6980"/>
      <c r="BK6980"/>
      <c r="BM6980"/>
      <c r="BN6980"/>
      <c r="BO6980"/>
    </row>
    <row r="6981" spans="1:67">
      <c r="A6981"/>
      <c r="B6981"/>
      <c r="C6981"/>
      <c r="E6981"/>
      <c r="F6981"/>
      <c r="G6981"/>
      <c r="I6981"/>
      <c r="J6981"/>
      <c r="K6981"/>
      <c r="M6981"/>
      <c r="N6981"/>
      <c r="O6981"/>
      <c r="Q6981"/>
      <c r="R6981"/>
      <c r="S6981"/>
      <c r="U6981"/>
      <c r="V6981"/>
      <c r="W6981"/>
      <c r="Y6981"/>
      <c r="Z6981"/>
      <c r="AA6981"/>
      <c r="AC6981"/>
      <c r="AD6981"/>
      <c r="AE6981"/>
      <c r="AG6981"/>
      <c r="AH6981"/>
      <c r="AI6981"/>
      <c r="AK6981"/>
      <c r="AL6981"/>
      <c r="AM6981"/>
      <c r="AO6981"/>
      <c r="AP6981"/>
      <c r="AQ6981"/>
      <c r="AS6981"/>
      <c r="AT6981"/>
      <c r="AU6981"/>
      <c r="AW6981"/>
      <c r="AX6981"/>
      <c r="AY6981"/>
      <c r="BA6981"/>
      <c r="BB6981"/>
      <c r="BC6981"/>
      <c r="BE6981"/>
      <c r="BF6981"/>
      <c r="BG6981"/>
      <c r="BI6981"/>
      <c r="BJ6981"/>
      <c r="BK6981"/>
      <c r="BM6981"/>
      <c r="BN6981"/>
      <c r="BO6981"/>
    </row>
    <row r="6982" spans="1:67">
      <c r="A6982"/>
      <c r="B6982"/>
      <c r="C6982"/>
      <c r="E6982"/>
      <c r="F6982"/>
      <c r="G6982"/>
      <c r="I6982"/>
      <c r="J6982"/>
      <c r="K6982"/>
      <c r="M6982"/>
      <c r="N6982"/>
      <c r="O6982"/>
      <c r="Q6982"/>
      <c r="R6982"/>
      <c r="S6982"/>
      <c r="U6982"/>
      <c r="V6982"/>
      <c r="W6982"/>
      <c r="Y6982"/>
      <c r="Z6982"/>
      <c r="AA6982"/>
      <c r="AC6982"/>
      <c r="AD6982"/>
      <c r="AE6982"/>
      <c r="AG6982"/>
      <c r="AH6982"/>
      <c r="AI6982"/>
      <c r="AK6982"/>
      <c r="AL6982"/>
      <c r="AM6982"/>
      <c r="AO6982"/>
      <c r="AP6982"/>
      <c r="AQ6982"/>
      <c r="AS6982"/>
      <c r="AT6982"/>
      <c r="AU6982"/>
      <c r="AW6982"/>
      <c r="AX6982"/>
      <c r="AY6982"/>
      <c r="BA6982"/>
      <c r="BB6982"/>
      <c r="BC6982"/>
      <c r="BE6982"/>
      <c r="BF6982"/>
      <c r="BG6982"/>
      <c r="BI6982"/>
      <c r="BJ6982"/>
      <c r="BK6982"/>
      <c r="BM6982"/>
      <c r="BN6982"/>
      <c r="BO6982"/>
    </row>
    <row r="6983" spans="1:67">
      <c r="A6983"/>
      <c r="B6983"/>
      <c r="C6983"/>
      <c r="E6983"/>
      <c r="F6983"/>
      <c r="G6983"/>
      <c r="I6983"/>
      <c r="J6983"/>
      <c r="K6983"/>
      <c r="M6983"/>
      <c r="N6983"/>
      <c r="O6983"/>
      <c r="Q6983"/>
      <c r="R6983"/>
      <c r="S6983"/>
      <c r="U6983"/>
      <c r="V6983"/>
      <c r="W6983"/>
      <c r="Y6983"/>
      <c r="Z6983"/>
      <c r="AA6983"/>
      <c r="AC6983"/>
      <c r="AD6983"/>
      <c r="AE6983"/>
      <c r="AG6983"/>
      <c r="AH6983"/>
      <c r="AI6983"/>
      <c r="AK6983"/>
      <c r="AL6983"/>
      <c r="AM6983"/>
      <c r="AO6983"/>
      <c r="AP6983"/>
      <c r="AQ6983"/>
      <c r="AS6983"/>
      <c r="AT6983"/>
      <c r="AU6983"/>
      <c r="AW6983"/>
      <c r="AX6983"/>
      <c r="AY6983"/>
      <c r="BA6983"/>
      <c r="BB6983"/>
      <c r="BC6983"/>
      <c r="BE6983"/>
      <c r="BF6983"/>
      <c r="BG6983"/>
      <c r="BI6983"/>
      <c r="BJ6983"/>
      <c r="BK6983"/>
      <c r="BM6983"/>
      <c r="BN6983"/>
      <c r="BO6983"/>
    </row>
    <row r="6984" spans="1:67">
      <c r="A6984"/>
      <c r="B6984"/>
      <c r="C6984"/>
      <c r="E6984"/>
      <c r="F6984"/>
      <c r="G6984"/>
      <c r="I6984"/>
      <c r="J6984"/>
      <c r="K6984"/>
      <c r="M6984"/>
      <c r="N6984"/>
      <c r="O6984"/>
      <c r="Q6984"/>
      <c r="R6984"/>
      <c r="S6984"/>
      <c r="U6984"/>
      <c r="V6984"/>
      <c r="W6984"/>
      <c r="Y6984"/>
      <c r="Z6984"/>
      <c r="AA6984"/>
      <c r="AC6984"/>
      <c r="AD6984"/>
      <c r="AE6984"/>
      <c r="AG6984"/>
      <c r="AH6984"/>
      <c r="AI6984"/>
      <c r="AK6984"/>
      <c r="AL6984"/>
      <c r="AM6984"/>
      <c r="AO6984"/>
      <c r="AP6984"/>
      <c r="AQ6984"/>
      <c r="AS6984"/>
      <c r="AT6984"/>
      <c r="AU6984"/>
      <c r="AW6984"/>
      <c r="AX6984"/>
      <c r="AY6984"/>
      <c r="BA6984"/>
      <c r="BB6984"/>
      <c r="BC6984"/>
      <c r="BE6984"/>
      <c r="BF6984"/>
      <c r="BG6984"/>
      <c r="BI6984"/>
      <c r="BJ6984"/>
      <c r="BK6984"/>
      <c r="BM6984"/>
      <c r="BN6984"/>
      <c r="BO6984"/>
    </row>
    <row r="6985" spans="1:67">
      <c r="A6985"/>
      <c r="B6985"/>
      <c r="C6985"/>
      <c r="E6985"/>
      <c r="F6985"/>
      <c r="G6985"/>
      <c r="I6985"/>
      <c r="J6985"/>
      <c r="K6985"/>
      <c r="M6985"/>
      <c r="N6985"/>
      <c r="O6985"/>
      <c r="Q6985"/>
      <c r="R6985"/>
      <c r="S6985"/>
      <c r="U6985"/>
      <c r="V6985"/>
      <c r="W6985"/>
      <c r="Y6985"/>
      <c r="Z6985"/>
      <c r="AA6985"/>
      <c r="AC6985"/>
      <c r="AD6985"/>
      <c r="AE6985"/>
      <c r="AG6985"/>
      <c r="AH6985"/>
      <c r="AI6985"/>
      <c r="AK6985"/>
      <c r="AL6985"/>
      <c r="AM6985"/>
      <c r="AO6985"/>
      <c r="AP6985"/>
      <c r="AQ6985"/>
      <c r="AS6985"/>
      <c r="AT6985"/>
      <c r="AU6985"/>
      <c r="AW6985"/>
      <c r="AX6985"/>
      <c r="AY6985"/>
      <c r="BA6985"/>
      <c r="BB6985"/>
      <c r="BC6985"/>
      <c r="BE6985"/>
      <c r="BF6985"/>
      <c r="BG6985"/>
      <c r="BI6985"/>
      <c r="BJ6985"/>
      <c r="BK6985"/>
      <c r="BM6985"/>
      <c r="BN6985"/>
      <c r="BO6985"/>
    </row>
    <row r="6986" spans="1:67">
      <c r="A6986"/>
      <c r="B6986"/>
      <c r="C6986"/>
      <c r="E6986"/>
      <c r="F6986"/>
      <c r="G6986"/>
      <c r="I6986"/>
      <c r="J6986"/>
      <c r="K6986"/>
      <c r="M6986"/>
      <c r="N6986"/>
      <c r="O6986"/>
      <c r="Q6986"/>
      <c r="R6986"/>
      <c r="S6986"/>
      <c r="U6986"/>
      <c r="V6986"/>
      <c r="W6986"/>
      <c r="Y6986"/>
      <c r="Z6986"/>
      <c r="AA6986"/>
      <c r="AC6986"/>
      <c r="AD6986"/>
      <c r="AE6986"/>
      <c r="AG6986"/>
      <c r="AH6986"/>
      <c r="AI6986"/>
      <c r="AK6986"/>
      <c r="AL6986"/>
      <c r="AM6986"/>
      <c r="AO6986"/>
      <c r="AP6986"/>
      <c r="AQ6986"/>
      <c r="AS6986"/>
      <c r="AT6986"/>
      <c r="AU6986"/>
      <c r="AW6986"/>
      <c r="AX6986"/>
      <c r="AY6986"/>
      <c r="BA6986"/>
      <c r="BB6986"/>
      <c r="BC6986"/>
      <c r="BE6986"/>
      <c r="BF6986"/>
      <c r="BG6986"/>
      <c r="BI6986"/>
      <c r="BJ6986"/>
      <c r="BK6986"/>
      <c r="BM6986"/>
      <c r="BN6986"/>
      <c r="BO6986"/>
    </row>
    <row r="6987" spans="1:67">
      <c r="A6987"/>
      <c r="B6987"/>
      <c r="C6987"/>
      <c r="E6987"/>
      <c r="F6987"/>
      <c r="G6987"/>
      <c r="I6987"/>
      <c r="J6987"/>
      <c r="K6987"/>
      <c r="M6987"/>
      <c r="N6987"/>
      <c r="O6987"/>
      <c r="Q6987"/>
      <c r="R6987"/>
      <c r="S6987"/>
      <c r="U6987"/>
      <c r="V6987"/>
      <c r="W6987"/>
      <c r="Y6987"/>
      <c r="Z6987"/>
      <c r="AA6987"/>
      <c r="AC6987"/>
      <c r="AD6987"/>
      <c r="AE6987"/>
      <c r="AG6987"/>
      <c r="AH6987"/>
      <c r="AI6987"/>
      <c r="AK6987"/>
      <c r="AL6987"/>
      <c r="AM6987"/>
      <c r="AO6987"/>
      <c r="AP6987"/>
      <c r="AQ6987"/>
      <c r="AS6987"/>
      <c r="AT6987"/>
      <c r="AU6987"/>
      <c r="AW6987"/>
      <c r="AX6987"/>
      <c r="AY6987"/>
      <c r="BA6987"/>
      <c r="BB6987"/>
      <c r="BC6987"/>
      <c r="BE6987"/>
      <c r="BF6987"/>
      <c r="BG6987"/>
      <c r="BI6987"/>
      <c r="BJ6987"/>
      <c r="BK6987"/>
      <c r="BM6987"/>
      <c r="BN6987"/>
      <c r="BO6987"/>
    </row>
    <row r="6988" spans="1:67">
      <c r="A6988"/>
      <c r="B6988"/>
      <c r="C6988"/>
      <c r="E6988"/>
      <c r="F6988"/>
      <c r="G6988"/>
      <c r="I6988"/>
      <c r="J6988"/>
      <c r="K6988"/>
      <c r="M6988"/>
      <c r="N6988"/>
      <c r="O6988"/>
      <c r="Q6988"/>
      <c r="R6988"/>
      <c r="S6988"/>
      <c r="U6988"/>
      <c r="V6988"/>
      <c r="W6988"/>
      <c r="Y6988"/>
      <c r="Z6988"/>
      <c r="AA6988"/>
      <c r="AC6988"/>
      <c r="AD6988"/>
      <c r="AE6988"/>
      <c r="AG6988"/>
      <c r="AH6988"/>
      <c r="AI6988"/>
      <c r="AK6988"/>
      <c r="AL6988"/>
      <c r="AM6988"/>
      <c r="AO6988"/>
      <c r="AP6988"/>
      <c r="AQ6988"/>
      <c r="AS6988"/>
      <c r="AT6988"/>
      <c r="AU6988"/>
      <c r="AW6988"/>
      <c r="AX6988"/>
      <c r="AY6988"/>
      <c r="BA6988"/>
      <c r="BB6988"/>
      <c r="BC6988"/>
      <c r="BE6988"/>
      <c r="BF6988"/>
      <c r="BG6988"/>
      <c r="BI6988"/>
      <c r="BJ6988"/>
      <c r="BK6988"/>
      <c r="BM6988"/>
      <c r="BN6988"/>
      <c r="BO6988"/>
    </row>
    <row r="6989" spans="1:67">
      <c r="A6989"/>
      <c r="B6989"/>
      <c r="C6989"/>
      <c r="E6989"/>
      <c r="F6989"/>
      <c r="G6989"/>
      <c r="I6989"/>
      <c r="J6989"/>
      <c r="K6989"/>
      <c r="M6989"/>
      <c r="N6989"/>
      <c r="O6989"/>
      <c r="Q6989"/>
      <c r="R6989"/>
      <c r="S6989"/>
      <c r="U6989"/>
      <c r="V6989"/>
      <c r="W6989"/>
      <c r="Y6989"/>
      <c r="Z6989"/>
      <c r="AA6989"/>
      <c r="AC6989"/>
      <c r="AD6989"/>
      <c r="AE6989"/>
      <c r="AG6989"/>
      <c r="AH6989"/>
      <c r="AI6989"/>
      <c r="AK6989"/>
      <c r="AL6989"/>
      <c r="AM6989"/>
      <c r="AO6989"/>
      <c r="AP6989"/>
      <c r="AQ6989"/>
      <c r="AS6989"/>
      <c r="AT6989"/>
      <c r="AU6989"/>
      <c r="AW6989"/>
      <c r="AX6989"/>
      <c r="AY6989"/>
      <c r="BA6989"/>
      <c r="BB6989"/>
      <c r="BC6989"/>
      <c r="BE6989"/>
      <c r="BF6989"/>
      <c r="BG6989"/>
      <c r="BI6989"/>
      <c r="BJ6989"/>
      <c r="BK6989"/>
      <c r="BM6989"/>
      <c r="BN6989"/>
      <c r="BO6989"/>
    </row>
    <row r="6990" spans="1:67">
      <c r="A6990"/>
      <c r="B6990"/>
      <c r="C6990"/>
      <c r="E6990"/>
      <c r="F6990"/>
      <c r="G6990"/>
      <c r="I6990"/>
      <c r="J6990"/>
      <c r="K6990"/>
      <c r="M6990"/>
      <c r="N6990"/>
      <c r="O6990"/>
      <c r="Q6990"/>
      <c r="R6990"/>
      <c r="S6990"/>
      <c r="U6990"/>
      <c r="V6990"/>
      <c r="W6990"/>
      <c r="Y6990"/>
      <c r="Z6990"/>
      <c r="AA6990"/>
      <c r="AC6990"/>
      <c r="AD6990"/>
      <c r="AE6990"/>
      <c r="AG6990"/>
      <c r="AH6990"/>
      <c r="AI6990"/>
      <c r="AK6990"/>
      <c r="AL6990"/>
      <c r="AM6990"/>
      <c r="AO6990"/>
      <c r="AP6990"/>
      <c r="AQ6990"/>
      <c r="AS6990"/>
      <c r="AT6990"/>
      <c r="AU6990"/>
      <c r="AW6990"/>
      <c r="AX6990"/>
      <c r="AY6990"/>
      <c r="BA6990"/>
      <c r="BB6990"/>
      <c r="BC6990"/>
      <c r="BE6990"/>
      <c r="BF6990"/>
      <c r="BG6990"/>
      <c r="BI6990"/>
      <c r="BJ6990"/>
      <c r="BK6990"/>
      <c r="BM6990"/>
      <c r="BN6990"/>
      <c r="BO6990"/>
    </row>
    <row r="6991" spans="1:67">
      <c r="A6991"/>
      <c r="B6991"/>
      <c r="C6991"/>
      <c r="E6991"/>
      <c r="F6991"/>
      <c r="G6991"/>
      <c r="I6991"/>
      <c r="J6991"/>
      <c r="K6991"/>
      <c r="M6991"/>
      <c r="N6991"/>
      <c r="O6991"/>
      <c r="Q6991"/>
      <c r="R6991"/>
      <c r="S6991"/>
      <c r="U6991"/>
      <c r="V6991"/>
      <c r="W6991"/>
      <c r="Y6991"/>
      <c r="Z6991"/>
      <c r="AA6991"/>
      <c r="AC6991"/>
      <c r="AD6991"/>
      <c r="AE6991"/>
      <c r="AG6991"/>
      <c r="AH6991"/>
      <c r="AI6991"/>
      <c r="AK6991"/>
      <c r="AL6991"/>
      <c r="AM6991"/>
      <c r="AO6991"/>
      <c r="AP6991"/>
      <c r="AQ6991"/>
      <c r="AS6991"/>
      <c r="AT6991"/>
      <c r="AU6991"/>
      <c r="AW6991"/>
      <c r="AX6991"/>
      <c r="AY6991"/>
      <c r="BA6991"/>
      <c r="BB6991"/>
      <c r="BC6991"/>
      <c r="BE6991"/>
      <c r="BF6991"/>
      <c r="BG6991"/>
      <c r="BI6991"/>
      <c r="BJ6991"/>
      <c r="BK6991"/>
      <c r="BM6991"/>
      <c r="BN6991"/>
      <c r="BO6991"/>
    </row>
    <row r="6992" spans="1:67">
      <c r="A6992"/>
      <c r="B6992"/>
      <c r="C6992"/>
      <c r="E6992"/>
      <c r="F6992"/>
      <c r="G6992"/>
      <c r="I6992"/>
      <c r="J6992"/>
      <c r="K6992"/>
      <c r="M6992"/>
      <c r="N6992"/>
      <c r="O6992"/>
      <c r="Q6992"/>
      <c r="R6992"/>
      <c r="S6992"/>
      <c r="U6992"/>
      <c r="V6992"/>
      <c r="W6992"/>
      <c r="Y6992"/>
      <c r="Z6992"/>
      <c r="AA6992"/>
      <c r="AC6992"/>
      <c r="AD6992"/>
      <c r="AE6992"/>
      <c r="AG6992"/>
      <c r="AH6992"/>
      <c r="AI6992"/>
      <c r="AK6992"/>
      <c r="AL6992"/>
      <c r="AM6992"/>
      <c r="AO6992"/>
      <c r="AP6992"/>
      <c r="AQ6992"/>
      <c r="AS6992"/>
      <c r="AT6992"/>
      <c r="AU6992"/>
      <c r="AW6992"/>
      <c r="AX6992"/>
      <c r="AY6992"/>
      <c r="BA6992"/>
      <c r="BB6992"/>
      <c r="BC6992"/>
      <c r="BE6992"/>
      <c r="BF6992"/>
      <c r="BG6992"/>
      <c r="BI6992"/>
      <c r="BJ6992"/>
      <c r="BK6992"/>
      <c r="BM6992"/>
      <c r="BN6992"/>
      <c r="BO6992"/>
    </row>
    <row r="6993" spans="1:67">
      <c r="A6993"/>
      <c r="B6993"/>
      <c r="C6993"/>
      <c r="E6993"/>
      <c r="F6993"/>
      <c r="G6993"/>
      <c r="I6993"/>
      <c r="J6993"/>
      <c r="K6993"/>
      <c r="M6993"/>
      <c r="N6993"/>
      <c r="O6993"/>
      <c r="Q6993"/>
      <c r="R6993"/>
      <c r="S6993"/>
      <c r="U6993"/>
      <c r="V6993"/>
      <c r="W6993"/>
      <c r="Y6993"/>
      <c r="Z6993"/>
      <c r="AA6993"/>
      <c r="AC6993"/>
      <c r="AD6993"/>
      <c r="AE6993"/>
      <c r="AG6993"/>
      <c r="AH6993"/>
      <c r="AI6993"/>
      <c r="AK6993"/>
      <c r="AL6993"/>
      <c r="AM6993"/>
      <c r="AO6993"/>
      <c r="AP6993"/>
      <c r="AQ6993"/>
      <c r="AS6993"/>
      <c r="AT6993"/>
      <c r="AU6993"/>
      <c r="AW6993"/>
      <c r="AX6993"/>
      <c r="AY6993"/>
      <c r="BA6993"/>
      <c r="BB6993"/>
      <c r="BC6993"/>
      <c r="BE6993"/>
      <c r="BF6993"/>
      <c r="BG6993"/>
      <c r="BI6993"/>
      <c r="BJ6993"/>
      <c r="BK6993"/>
      <c r="BM6993"/>
      <c r="BN6993"/>
      <c r="BO6993"/>
    </row>
    <row r="6994" spans="1:67">
      <c r="A6994"/>
      <c r="B6994"/>
      <c r="C6994"/>
      <c r="E6994"/>
      <c r="F6994"/>
      <c r="G6994"/>
      <c r="I6994"/>
      <c r="J6994"/>
      <c r="K6994"/>
      <c r="M6994"/>
      <c r="N6994"/>
      <c r="O6994"/>
      <c r="Q6994"/>
      <c r="R6994"/>
      <c r="S6994"/>
      <c r="U6994"/>
      <c r="V6994"/>
      <c r="W6994"/>
      <c r="Y6994"/>
      <c r="Z6994"/>
      <c r="AA6994"/>
      <c r="AC6994"/>
      <c r="AD6994"/>
      <c r="AE6994"/>
      <c r="AG6994"/>
      <c r="AH6994"/>
      <c r="AI6994"/>
      <c r="AK6994"/>
      <c r="AL6994"/>
      <c r="AM6994"/>
      <c r="AO6994"/>
      <c r="AP6994"/>
      <c r="AQ6994"/>
      <c r="AS6994"/>
      <c r="AT6994"/>
      <c r="AU6994"/>
      <c r="AW6994"/>
      <c r="AX6994"/>
      <c r="AY6994"/>
      <c r="BA6994"/>
      <c r="BB6994"/>
      <c r="BC6994"/>
      <c r="BE6994"/>
      <c r="BF6994"/>
      <c r="BG6994"/>
      <c r="BI6994"/>
      <c r="BJ6994"/>
      <c r="BK6994"/>
      <c r="BM6994"/>
      <c r="BN6994"/>
      <c r="BO6994"/>
    </row>
    <row r="6995" spans="1:67">
      <c r="A6995"/>
      <c r="B6995"/>
      <c r="C6995"/>
      <c r="E6995"/>
      <c r="F6995"/>
      <c r="G6995"/>
      <c r="I6995"/>
      <c r="J6995"/>
      <c r="K6995"/>
      <c r="M6995"/>
      <c r="N6995"/>
      <c r="O6995"/>
      <c r="Q6995"/>
      <c r="R6995"/>
      <c r="S6995"/>
      <c r="U6995"/>
      <c r="V6995"/>
      <c r="W6995"/>
      <c r="Y6995"/>
      <c r="Z6995"/>
      <c r="AA6995"/>
      <c r="AC6995"/>
      <c r="AD6995"/>
      <c r="AE6995"/>
      <c r="AG6995"/>
      <c r="AH6995"/>
      <c r="AI6995"/>
      <c r="AK6995"/>
      <c r="AL6995"/>
      <c r="AM6995"/>
      <c r="AO6995"/>
      <c r="AP6995"/>
      <c r="AQ6995"/>
      <c r="AS6995"/>
      <c r="AT6995"/>
      <c r="AU6995"/>
      <c r="AW6995"/>
      <c r="AX6995"/>
      <c r="AY6995"/>
      <c r="BA6995"/>
      <c r="BB6995"/>
      <c r="BC6995"/>
      <c r="BE6995"/>
      <c r="BF6995"/>
      <c r="BG6995"/>
      <c r="BI6995"/>
      <c r="BJ6995"/>
      <c r="BK6995"/>
      <c r="BM6995"/>
      <c r="BN6995"/>
      <c r="BO6995"/>
    </row>
    <row r="6996" spans="1:67">
      <c r="A6996"/>
      <c r="B6996"/>
      <c r="C6996"/>
      <c r="E6996"/>
      <c r="F6996"/>
      <c r="G6996"/>
      <c r="I6996"/>
      <c r="J6996"/>
      <c r="K6996"/>
      <c r="M6996"/>
      <c r="N6996"/>
      <c r="O6996"/>
      <c r="Q6996"/>
      <c r="R6996"/>
      <c r="S6996"/>
      <c r="U6996"/>
      <c r="V6996"/>
      <c r="W6996"/>
      <c r="Y6996"/>
      <c r="Z6996"/>
      <c r="AA6996"/>
      <c r="AC6996"/>
      <c r="AD6996"/>
      <c r="AE6996"/>
      <c r="AG6996"/>
      <c r="AH6996"/>
      <c r="AI6996"/>
      <c r="AK6996"/>
      <c r="AL6996"/>
      <c r="AM6996"/>
      <c r="AO6996"/>
      <c r="AP6996"/>
      <c r="AQ6996"/>
      <c r="AS6996"/>
      <c r="AT6996"/>
      <c r="AU6996"/>
      <c r="AW6996"/>
      <c r="AX6996"/>
      <c r="AY6996"/>
      <c r="BA6996"/>
      <c r="BB6996"/>
      <c r="BC6996"/>
      <c r="BE6996"/>
      <c r="BF6996"/>
      <c r="BG6996"/>
      <c r="BI6996"/>
      <c r="BJ6996"/>
      <c r="BK6996"/>
      <c r="BM6996"/>
      <c r="BN6996"/>
      <c r="BO6996"/>
    </row>
    <row r="6997" spans="1:67">
      <c r="A6997"/>
      <c r="B6997"/>
      <c r="C6997"/>
      <c r="E6997"/>
      <c r="F6997"/>
      <c r="G6997"/>
      <c r="I6997"/>
      <c r="J6997"/>
      <c r="K6997"/>
      <c r="M6997"/>
      <c r="N6997"/>
      <c r="O6997"/>
      <c r="Q6997"/>
      <c r="R6997"/>
      <c r="S6997"/>
      <c r="U6997"/>
      <c r="V6997"/>
      <c r="W6997"/>
      <c r="Y6997"/>
      <c r="Z6997"/>
      <c r="AA6997"/>
      <c r="AC6997"/>
      <c r="AD6997"/>
      <c r="AE6997"/>
      <c r="AG6997"/>
      <c r="AH6997"/>
      <c r="AI6997"/>
      <c r="AK6997"/>
      <c r="AL6997"/>
      <c r="AM6997"/>
      <c r="AO6997"/>
      <c r="AP6997"/>
      <c r="AQ6997"/>
      <c r="AS6997"/>
      <c r="AT6997"/>
      <c r="AU6997"/>
      <c r="AW6997"/>
      <c r="AX6997"/>
      <c r="AY6997"/>
      <c r="BA6997"/>
      <c r="BB6997"/>
      <c r="BC6997"/>
      <c r="BE6997"/>
      <c r="BF6997"/>
      <c r="BG6997"/>
      <c r="BI6997"/>
      <c r="BJ6997"/>
      <c r="BK6997"/>
      <c r="BM6997"/>
      <c r="BN6997"/>
      <c r="BO6997"/>
    </row>
    <row r="6998" spans="1:67">
      <c r="A6998"/>
      <c r="B6998"/>
      <c r="C6998"/>
      <c r="E6998"/>
      <c r="F6998"/>
      <c r="G6998"/>
      <c r="I6998"/>
      <c r="J6998"/>
      <c r="K6998"/>
      <c r="M6998"/>
      <c r="N6998"/>
      <c r="O6998"/>
      <c r="Q6998"/>
      <c r="R6998"/>
      <c r="S6998"/>
      <c r="U6998"/>
      <c r="V6998"/>
      <c r="W6998"/>
      <c r="Y6998"/>
      <c r="Z6998"/>
      <c r="AA6998"/>
      <c r="AC6998"/>
      <c r="AD6998"/>
      <c r="AE6998"/>
      <c r="AG6998"/>
      <c r="AH6998"/>
      <c r="AI6998"/>
      <c r="AK6998"/>
      <c r="AL6998"/>
      <c r="AM6998"/>
      <c r="AO6998"/>
      <c r="AP6998"/>
      <c r="AQ6998"/>
      <c r="AS6998"/>
      <c r="AT6998"/>
      <c r="AU6998"/>
      <c r="AW6998"/>
      <c r="AX6998"/>
      <c r="AY6998"/>
      <c r="BA6998"/>
      <c r="BB6998"/>
      <c r="BC6998"/>
      <c r="BE6998"/>
      <c r="BF6998"/>
      <c r="BG6998"/>
      <c r="BI6998"/>
      <c r="BJ6998"/>
      <c r="BK6998"/>
      <c r="BM6998"/>
      <c r="BN6998"/>
      <c r="BO6998"/>
    </row>
    <row r="6999" spans="1:67">
      <c r="A6999"/>
      <c r="B6999"/>
      <c r="C6999"/>
      <c r="E6999"/>
      <c r="F6999"/>
      <c r="G6999"/>
      <c r="I6999"/>
      <c r="J6999"/>
      <c r="K6999"/>
      <c r="M6999"/>
      <c r="N6999"/>
      <c r="O6999"/>
      <c r="Q6999"/>
      <c r="R6999"/>
      <c r="S6999"/>
      <c r="U6999"/>
      <c r="V6999"/>
      <c r="W6999"/>
      <c r="Y6999"/>
      <c r="Z6999"/>
      <c r="AA6999"/>
      <c r="AC6999"/>
      <c r="AD6999"/>
      <c r="AE6999"/>
      <c r="AG6999"/>
      <c r="AH6999"/>
      <c r="AI6999"/>
      <c r="AK6999"/>
      <c r="AL6999"/>
      <c r="AM6999"/>
      <c r="AO6999"/>
      <c r="AP6999"/>
      <c r="AQ6999"/>
      <c r="AS6999"/>
      <c r="AT6999"/>
      <c r="AU6999"/>
      <c r="AW6999"/>
      <c r="AX6999"/>
      <c r="AY6999"/>
      <c r="BA6999"/>
      <c r="BB6999"/>
      <c r="BC6999"/>
      <c r="BE6999"/>
      <c r="BF6999"/>
      <c r="BG6999"/>
      <c r="BI6999"/>
      <c r="BJ6999"/>
      <c r="BK6999"/>
      <c r="BM6999"/>
      <c r="BN6999"/>
      <c r="BO6999"/>
    </row>
    <row r="7000" spans="1:67">
      <c r="A7000"/>
      <c r="B7000"/>
      <c r="C7000"/>
      <c r="E7000"/>
      <c r="F7000"/>
      <c r="G7000"/>
      <c r="I7000"/>
      <c r="J7000"/>
      <c r="K7000"/>
      <c r="M7000"/>
      <c r="N7000"/>
      <c r="O7000"/>
      <c r="Q7000"/>
      <c r="R7000"/>
      <c r="S7000"/>
      <c r="U7000"/>
      <c r="V7000"/>
      <c r="W7000"/>
      <c r="Y7000"/>
      <c r="Z7000"/>
      <c r="AA7000"/>
      <c r="AC7000"/>
      <c r="AD7000"/>
      <c r="AE7000"/>
      <c r="AG7000"/>
      <c r="AH7000"/>
      <c r="AI7000"/>
      <c r="AK7000"/>
      <c r="AL7000"/>
      <c r="AM7000"/>
      <c r="AO7000"/>
      <c r="AP7000"/>
      <c r="AQ7000"/>
      <c r="AS7000"/>
      <c r="AT7000"/>
      <c r="AU7000"/>
      <c r="AW7000"/>
      <c r="AX7000"/>
      <c r="AY7000"/>
      <c r="BA7000"/>
      <c r="BB7000"/>
      <c r="BC7000"/>
      <c r="BE7000"/>
      <c r="BF7000"/>
      <c r="BG7000"/>
      <c r="BI7000"/>
      <c r="BJ7000"/>
      <c r="BK7000"/>
      <c r="BM7000"/>
      <c r="BN7000"/>
      <c r="BO7000"/>
    </row>
    <row r="7001" spans="1:67">
      <c r="A7001"/>
      <c r="B7001"/>
      <c r="C7001"/>
      <c r="E7001"/>
      <c r="F7001"/>
      <c r="G7001"/>
      <c r="I7001"/>
      <c r="J7001"/>
      <c r="K7001"/>
      <c r="M7001"/>
      <c r="N7001"/>
      <c r="O7001"/>
      <c r="Q7001"/>
      <c r="R7001"/>
      <c r="S7001"/>
      <c r="U7001"/>
      <c r="V7001"/>
      <c r="W7001"/>
      <c r="Y7001"/>
      <c r="Z7001"/>
      <c r="AA7001"/>
      <c r="AC7001"/>
      <c r="AD7001"/>
      <c r="AE7001"/>
      <c r="AG7001"/>
      <c r="AH7001"/>
      <c r="AI7001"/>
      <c r="AK7001"/>
      <c r="AL7001"/>
      <c r="AM7001"/>
      <c r="AO7001"/>
      <c r="AP7001"/>
      <c r="AQ7001"/>
      <c r="AS7001"/>
      <c r="AT7001"/>
      <c r="AU7001"/>
      <c r="AW7001"/>
      <c r="AX7001"/>
      <c r="AY7001"/>
      <c r="BA7001"/>
      <c r="BB7001"/>
      <c r="BC7001"/>
      <c r="BE7001"/>
      <c r="BF7001"/>
      <c r="BG7001"/>
      <c r="BI7001"/>
      <c r="BJ7001"/>
      <c r="BK7001"/>
      <c r="BM7001"/>
      <c r="BN7001"/>
      <c r="BO7001"/>
    </row>
    <row r="7002" spans="1:67">
      <c r="A7002"/>
      <c r="B7002"/>
      <c r="C7002"/>
      <c r="E7002"/>
      <c r="F7002"/>
      <c r="G7002"/>
      <c r="I7002"/>
      <c r="J7002"/>
      <c r="K7002"/>
      <c r="M7002"/>
      <c r="N7002"/>
      <c r="O7002"/>
      <c r="Q7002"/>
      <c r="R7002"/>
      <c r="S7002"/>
      <c r="U7002"/>
      <c r="V7002"/>
      <c r="W7002"/>
      <c r="Y7002"/>
      <c r="Z7002"/>
      <c r="AA7002"/>
      <c r="AC7002"/>
      <c r="AD7002"/>
      <c r="AE7002"/>
      <c r="AG7002"/>
      <c r="AH7002"/>
      <c r="AI7002"/>
      <c r="AK7002"/>
      <c r="AL7002"/>
      <c r="AM7002"/>
      <c r="AO7002"/>
      <c r="AP7002"/>
      <c r="AQ7002"/>
      <c r="AS7002"/>
      <c r="AT7002"/>
      <c r="AU7002"/>
      <c r="AW7002"/>
      <c r="AX7002"/>
      <c r="AY7002"/>
      <c r="BA7002"/>
      <c r="BB7002"/>
      <c r="BC7002"/>
      <c r="BE7002"/>
      <c r="BF7002"/>
      <c r="BG7002"/>
      <c r="BI7002"/>
      <c r="BJ7002"/>
      <c r="BK7002"/>
      <c r="BM7002"/>
      <c r="BN7002"/>
      <c r="BO7002"/>
    </row>
    <row r="7003" spans="1:67">
      <c r="A7003"/>
      <c r="B7003"/>
      <c r="C7003"/>
      <c r="E7003"/>
      <c r="F7003"/>
      <c r="G7003"/>
      <c r="I7003"/>
      <c r="J7003"/>
      <c r="K7003"/>
      <c r="M7003"/>
      <c r="N7003"/>
      <c r="O7003"/>
      <c r="Q7003"/>
      <c r="R7003"/>
      <c r="S7003"/>
      <c r="U7003"/>
      <c r="V7003"/>
      <c r="W7003"/>
      <c r="Y7003"/>
      <c r="Z7003"/>
      <c r="AA7003"/>
      <c r="AC7003"/>
      <c r="AD7003"/>
      <c r="AE7003"/>
      <c r="AG7003"/>
      <c r="AH7003"/>
      <c r="AI7003"/>
      <c r="AK7003"/>
      <c r="AL7003"/>
      <c r="AM7003"/>
      <c r="AO7003"/>
      <c r="AP7003"/>
      <c r="AQ7003"/>
      <c r="AS7003"/>
      <c r="AT7003"/>
      <c r="AU7003"/>
      <c r="AW7003"/>
      <c r="AX7003"/>
      <c r="AY7003"/>
      <c r="BA7003"/>
      <c r="BB7003"/>
      <c r="BC7003"/>
      <c r="BE7003"/>
      <c r="BF7003"/>
      <c r="BG7003"/>
      <c r="BI7003"/>
      <c r="BJ7003"/>
      <c r="BK7003"/>
      <c r="BM7003"/>
      <c r="BN7003"/>
      <c r="BO7003"/>
    </row>
    <row r="7004" spans="1:67">
      <c r="A7004"/>
      <c r="B7004"/>
      <c r="C7004"/>
      <c r="E7004"/>
      <c r="F7004"/>
      <c r="G7004"/>
      <c r="I7004"/>
      <c r="J7004"/>
      <c r="K7004"/>
      <c r="M7004"/>
      <c r="N7004"/>
      <c r="O7004"/>
      <c r="Q7004"/>
      <c r="R7004"/>
      <c r="S7004"/>
      <c r="U7004"/>
      <c r="V7004"/>
      <c r="W7004"/>
      <c r="Y7004"/>
      <c r="Z7004"/>
      <c r="AA7004"/>
      <c r="AC7004"/>
      <c r="AD7004"/>
      <c r="AE7004"/>
      <c r="AG7004"/>
      <c r="AH7004"/>
      <c r="AI7004"/>
      <c r="AK7004"/>
      <c r="AL7004"/>
      <c r="AM7004"/>
      <c r="AO7004"/>
      <c r="AP7004"/>
      <c r="AQ7004"/>
      <c r="AS7004"/>
      <c r="AT7004"/>
      <c r="AU7004"/>
      <c r="AW7004"/>
      <c r="AX7004"/>
      <c r="AY7004"/>
      <c r="BA7004"/>
      <c r="BB7004"/>
      <c r="BC7004"/>
      <c r="BE7004"/>
      <c r="BF7004"/>
      <c r="BG7004"/>
      <c r="BI7004"/>
      <c r="BJ7004"/>
      <c r="BK7004"/>
      <c r="BM7004"/>
      <c r="BN7004"/>
      <c r="BO7004"/>
    </row>
    <row r="7005" spans="1:67">
      <c r="A7005"/>
      <c r="B7005"/>
      <c r="C7005"/>
      <c r="E7005"/>
      <c r="F7005"/>
      <c r="G7005"/>
      <c r="I7005"/>
      <c r="J7005"/>
      <c r="K7005"/>
      <c r="M7005"/>
      <c r="N7005"/>
      <c r="O7005"/>
      <c r="Q7005"/>
      <c r="R7005"/>
      <c r="S7005"/>
      <c r="U7005"/>
      <c r="V7005"/>
      <c r="W7005"/>
      <c r="Y7005"/>
      <c r="Z7005"/>
      <c r="AA7005"/>
      <c r="AC7005"/>
      <c r="AD7005"/>
      <c r="AE7005"/>
      <c r="AG7005"/>
      <c r="AH7005"/>
      <c r="AI7005"/>
      <c r="AK7005"/>
      <c r="AL7005"/>
      <c r="AM7005"/>
      <c r="AO7005"/>
      <c r="AP7005"/>
      <c r="AQ7005"/>
      <c r="AS7005"/>
      <c r="AT7005"/>
      <c r="AU7005"/>
      <c r="AW7005"/>
      <c r="AX7005"/>
      <c r="AY7005"/>
      <c r="BA7005"/>
      <c r="BB7005"/>
      <c r="BC7005"/>
      <c r="BE7005"/>
      <c r="BF7005"/>
      <c r="BG7005"/>
      <c r="BI7005"/>
      <c r="BJ7005"/>
      <c r="BK7005"/>
      <c r="BM7005"/>
      <c r="BN7005"/>
      <c r="BO7005"/>
    </row>
    <row r="7006" spans="1:67">
      <c r="A7006"/>
      <c r="B7006"/>
      <c r="C7006"/>
      <c r="E7006"/>
      <c r="F7006"/>
      <c r="G7006"/>
      <c r="I7006"/>
      <c r="J7006"/>
      <c r="K7006"/>
      <c r="M7006"/>
      <c r="N7006"/>
      <c r="O7006"/>
      <c r="Q7006"/>
      <c r="R7006"/>
      <c r="S7006"/>
      <c r="U7006"/>
      <c r="V7006"/>
      <c r="W7006"/>
      <c r="Y7006"/>
      <c r="Z7006"/>
      <c r="AA7006"/>
      <c r="AC7006"/>
      <c r="AD7006"/>
      <c r="AE7006"/>
      <c r="AG7006"/>
      <c r="AH7006"/>
      <c r="AI7006"/>
      <c r="AK7006"/>
      <c r="AL7006"/>
      <c r="AM7006"/>
      <c r="AO7006"/>
      <c r="AP7006"/>
      <c r="AQ7006"/>
      <c r="AS7006"/>
      <c r="AT7006"/>
      <c r="AU7006"/>
      <c r="AW7006"/>
      <c r="AX7006"/>
      <c r="AY7006"/>
      <c r="BA7006"/>
      <c r="BB7006"/>
      <c r="BC7006"/>
      <c r="BE7006"/>
      <c r="BF7006"/>
      <c r="BG7006"/>
      <c r="BI7006"/>
      <c r="BJ7006"/>
      <c r="BK7006"/>
      <c r="BM7006"/>
      <c r="BN7006"/>
      <c r="BO7006"/>
    </row>
    <row r="7007" spans="1:67">
      <c r="A7007"/>
      <c r="B7007"/>
      <c r="C7007"/>
      <c r="E7007"/>
      <c r="F7007"/>
      <c r="G7007"/>
      <c r="I7007"/>
      <c r="J7007"/>
      <c r="K7007"/>
      <c r="M7007"/>
      <c r="N7007"/>
      <c r="O7007"/>
      <c r="Q7007"/>
      <c r="R7007"/>
      <c r="S7007"/>
      <c r="U7007"/>
      <c r="V7007"/>
      <c r="W7007"/>
      <c r="Y7007"/>
      <c r="Z7007"/>
      <c r="AA7007"/>
      <c r="AC7007"/>
      <c r="AD7007"/>
      <c r="AE7007"/>
      <c r="AG7007"/>
      <c r="AH7007"/>
      <c r="AI7007"/>
      <c r="AK7007"/>
      <c r="AL7007"/>
      <c r="AM7007"/>
      <c r="AO7007"/>
      <c r="AP7007"/>
      <c r="AQ7007"/>
      <c r="AS7007"/>
      <c r="AT7007"/>
      <c r="AU7007"/>
      <c r="AW7007"/>
      <c r="AX7007"/>
      <c r="AY7007"/>
      <c r="BA7007"/>
      <c r="BB7007"/>
      <c r="BC7007"/>
      <c r="BE7007"/>
      <c r="BF7007"/>
      <c r="BG7007"/>
      <c r="BI7007"/>
      <c r="BJ7007"/>
      <c r="BK7007"/>
      <c r="BM7007"/>
      <c r="BN7007"/>
      <c r="BO7007"/>
    </row>
    <row r="7008" spans="1:67">
      <c r="A7008"/>
      <c r="B7008"/>
      <c r="C7008"/>
      <c r="E7008"/>
      <c r="F7008"/>
      <c r="G7008"/>
      <c r="I7008"/>
      <c r="J7008"/>
      <c r="K7008"/>
      <c r="M7008"/>
      <c r="N7008"/>
      <c r="O7008"/>
      <c r="Q7008"/>
      <c r="R7008"/>
      <c r="S7008"/>
      <c r="U7008"/>
      <c r="V7008"/>
      <c r="W7008"/>
      <c r="Y7008"/>
      <c r="Z7008"/>
      <c r="AA7008"/>
      <c r="AC7008"/>
      <c r="AD7008"/>
      <c r="AE7008"/>
      <c r="AG7008"/>
      <c r="AH7008"/>
      <c r="AI7008"/>
      <c r="AK7008"/>
      <c r="AL7008"/>
      <c r="AM7008"/>
      <c r="AO7008"/>
      <c r="AP7008"/>
      <c r="AQ7008"/>
      <c r="AS7008"/>
      <c r="AT7008"/>
      <c r="AU7008"/>
      <c r="AW7008"/>
      <c r="AX7008"/>
      <c r="AY7008"/>
      <c r="BA7008"/>
      <c r="BB7008"/>
      <c r="BC7008"/>
      <c r="BE7008"/>
      <c r="BF7008"/>
      <c r="BG7008"/>
      <c r="BI7008"/>
      <c r="BJ7008"/>
      <c r="BK7008"/>
      <c r="BM7008"/>
      <c r="BN7008"/>
      <c r="BO7008"/>
    </row>
    <row r="7009" spans="1:67">
      <c r="A7009"/>
      <c r="B7009"/>
      <c r="C7009"/>
      <c r="E7009"/>
      <c r="F7009"/>
      <c r="G7009"/>
      <c r="I7009"/>
      <c r="J7009"/>
      <c r="K7009"/>
      <c r="M7009"/>
      <c r="N7009"/>
      <c r="O7009"/>
      <c r="Q7009"/>
      <c r="R7009"/>
      <c r="S7009"/>
      <c r="U7009"/>
      <c r="V7009"/>
      <c r="W7009"/>
      <c r="Y7009"/>
      <c r="Z7009"/>
      <c r="AA7009"/>
      <c r="AC7009"/>
      <c r="AD7009"/>
      <c r="AE7009"/>
      <c r="AG7009"/>
      <c r="AH7009"/>
      <c r="AI7009"/>
      <c r="AK7009"/>
      <c r="AL7009"/>
      <c r="AM7009"/>
      <c r="AO7009"/>
      <c r="AP7009"/>
      <c r="AQ7009"/>
      <c r="AS7009"/>
      <c r="AT7009"/>
      <c r="AU7009"/>
      <c r="AW7009"/>
      <c r="AX7009"/>
      <c r="AY7009"/>
      <c r="BA7009"/>
      <c r="BB7009"/>
      <c r="BC7009"/>
      <c r="BE7009"/>
      <c r="BF7009"/>
      <c r="BG7009"/>
      <c r="BI7009"/>
      <c r="BJ7009"/>
      <c r="BK7009"/>
      <c r="BM7009"/>
      <c r="BN7009"/>
      <c r="BO7009"/>
    </row>
    <row r="7010" spans="1:67">
      <c r="A7010"/>
      <c r="B7010"/>
      <c r="C7010"/>
      <c r="E7010"/>
      <c r="F7010"/>
      <c r="G7010"/>
      <c r="I7010"/>
      <c r="J7010"/>
      <c r="K7010"/>
      <c r="M7010"/>
      <c r="N7010"/>
      <c r="O7010"/>
      <c r="Q7010"/>
      <c r="R7010"/>
      <c r="S7010"/>
      <c r="U7010"/>
      <c r="V7010"/>
      <c r="W7010"/>
      <c r="Y7010"/>
      <c r="Z7010"/>
      <c r="AA7010"/>
      <c r="AC7010"/>
      <c r="AD7010"/>
      <c r="AE7010"/>
      <c r="AG7010"/>
      <c r="AH7010"/>
      <c r="AI7010"/>
      <c r="AK7010"/>
      <c r="AL7010"/>
      <c r="AM7010"/>
      <c r="AO7010"/>
      <c r="AP7010"/>
      <c r="AQ7010"/>
      <c r="AS7010"/>
      <c r="AT7010"/>
      <c r="AU7010"/>
      <c r="AW7010"/>
      <c r="AX7010"/>
      <c r="AY7010"/>
      <c r="BA7010"/>
      <c r="BB7010"/>
      <c r="BC7010"/>
      <c r="BE7010"/>
      <c r="BF7010"/>
      <c r="BG7010"/>
      <c r="BI7010"/>
      <c r="BJ7010"/>
      <c r="BK7010"/>
      <c r="BM7010"/>
      <c r="BN7010"/>
      <c r="BO7010"/>
    </row>
    <row r="7011" spans="1:67">
      <c r="A7011"/>
      <c r="B7011"/>
      <c r="C7011"/>
      <c r="E7011"/>
      <c r="F7011"/>
      <c r="G7011"/>
      <c r="I7011"/>
      <c r="J7011"/>
      <c r="K7011"/>
      <c r="M7011"/>
      <c r="N7011"/>
      <c r="O7011"/>
      <c r="Q7011"/>
      <c r="R7011"/>
      <c r="S7011"/>
      <c r="U7011"/>
      <c r="V7011"/>
      <c r="W7011"/>
      <c r="Y7011"/>
      <c r="Z7011"/>
      <c r="AA7011"/>
      <c r="AC7011"/>
      <c r="AD7011"/>
      <c r="AE7011"/>
      <c r="AG7011"/>
      <c r="AH7011"/>
      <c r="AI7011"/>
      <c r="AK7011"/>
      <c r="AL7011"/>
      <c r="AM7011"/>
      <c r="AO7011"/>
      <c r="AP7011"/>
      <c r="AQ7011"/>
      <c r="AS7011"/>
      <c r="AT7011"/>
      <c r="AU7011"/>
      <c r="AW7011"/>
      <c r="AX7011"/>
      <c r="AY7011"/>
      <c r="BA7011"/>
      <c r="BB7011"/>
      <c r="BC7011"/>
      <c r="BE7011"/>
      <c r="BF7011"/>
      <c r="BG7011"/>
      <c r="BI7011"/>
      <c r="BJ7011"/>
      <c r="BK7011"/>
      <c r="BM7011"/>
      <c r="BN7011"/>
      <c r="BO7011"/>
    </row>
    <row r="7012" spans="1:67">
      <c r="A7012"/>
      <c r="B7012"/>
      <c r="C7012"/>
      <c r="E7012"/>
      <c r="F7012"/>
      <c r="G7012"/>
      <c r="I7012"/>
      <c r="J7012"/>
      <c r="K7012"/>
      <c r="M7012"/>
      <c r="N7012"/>
      <c r="O7012"/>
      <c r="Q7012"/>
      <c r="R7012"/>
      <c r="S7012"/>
      <c r="U7012"/>
      <c r="V7012"/>
      <c r="W7012"/>
      <c r="Y7012"/>
      <c r="Z7012"/>
      <c r="AA7012"/>
      <c r="AC7012"/>
      <c r="AD7012"/>
      <c r="AE7012"/>
      <c r="AG7012"/>
      <c r="AH7012"/>
      <c r="AI7012"/>
      <c r="AK7012"/>
      <c r="AL7012"/>
      <c r="AM7012"/>
      <c r="AO7012"/>
      <c r="AP7012"/>
      <c r="AQ7012"/>
      <c r="AS7012"/>
      <c r="AT7012"/>
      <c r="AU7012"/>
      <c r="AW7012"/>
      <c r="AX7012"/>
      <c r="AY7012"/>
      <c r="BA7012"/>
      <c r="BB7012"/>
      <c r="BC7012"/>
      <c r="BE7012"/>
      <c r="BF7012"/>
      <c r="BG7012"/>
      <c r="BI7012"/>
      <c r="BJ7012"/>
      <c r="BK7012"/>
      <c r="BM7012"/>
      <c r="BN7012"/>
      <c r="BO7012"/>
    </row>
    <row r="7013" spans="1:67">
      <c r="A7013"/>
      <c r="B7013"/>
      <c r="C7013"/>
      <c r="E7013"/>
      <c r="F7013"/>
      <c r="G7013"/>
      <c r="I7013"/>
      <c r="J7013"/>
      <c r="K7013"/>
      <c r="M7013"/>
      <c r="N7013"/>
      <c r="O7013"/>
      <c r="Q7013"/>
      <c r="R7013"/>
      <c r="S7013"/>
      <c r="U7013"/>
      <c r="V7013"/>
      <c r="W7013"/>
      <c r="Y7013"/>
      <c r="Z7013"/>
      <c r="AA7013"/>
      <c r="AC7013"/>
      <c r="AD7013"/>
      <c r="AE7013"/>
      <c r="AG7013"/>
      <c r="AH7013"/>
      <c r="AI7013"/>
      <c r="AK7013"/>
      <c r="AL7013"/>
      <c r="AM7013"/>
      <c r="AO7013"/>
      <c r="AP7013"/>
      <c r="AQ7013"/>
      <c r="AS7013"/>
      <c r="AT7013"/>
      <c r="AU7013"/>
      <c r="AW7013"/>
      <c r="AX7013"/>
      <c r="AY7013"/>
      <c r="BA7013"/>
      <c r="BB7013"/>
      <c r="BC7013"/>
      <c r="BE7013"/>
      <c r="BF7013"/>
      <c r="BG7013"/>
      <c r="BI7013"/>
      <c r="BJ7013"/>
      <c r="BK7013"/>
      <c r="BM7013"/>
      <c r="BN7013"/>
      <c r="BO7013"/>
    </row>
    <row r="7014" spans="1:67">
      <c r="A7014"/>
      <c r="B7014"/>
      <c r="C7014"/>
      <c r="E7014"/>
      <c r="F7014"/>
      <c r="G7014"/>
      <c r="I7014"/>
      <c r="J7014"/>
      <c r="K7014"/>
      <c r="M7014"/>
      <c r="N7014"/>
      <c r="O7014"/>
      <c r="Q7014"/>
      <c r="R7014"/>
      <c r="S7014"/>
      <c r="U7014"/>
      <c r="V7014"/>
      <c r="W7014"/>
      <c r="Y7014"/>
      <c r="Z7014"/>
      <c r="AA7014"/>
      <c r="AC7014"/>
      <c r="AD7014"/>
      <c r="AE7014"/>
      <c r="AG7014"/>
      <c r="AH7014"/>
      <c r="AI7014"/>
      <c r="AK7014"/>
      <c r="AL7014"/>
      <c r="AM7014"/>
      <c r="AO7014"/>
      <c r="AP7014"/>
      <c r="AQ7014"/>
      <c r="AS7014"/>
      <c r="AT7014"/>
      <c r="AU7014"/>
      <c r="AW7014"/>
      <c r="AX7014"/>
      <c r="AY7014"/>
      <c r="BA7014"/>
      <c r="BB7014"/>
      <c r="BC7014"/>
      <c r="BE7014"/>
      <c r="BF7014"/>
      <c r="BG7014"/>
      <c r="BI7014"/>
      <c r="BJ7014"/>
      <c r="BK7014"/>
      <c r="BM7014"/>
      <c r="BN7014"/>
      <c r="BO7014"/>
    </row>
    <row r="7015" spans="1:67">
      <c r="A7015"/>
      <c r="B7015"/>
      <c r="C7015"/>
      <c r="E7015"/>
      <c r="F7015"/>
      <c r="G7015"/>
      <c r="I7015"/>
      <c r="J7015"/>
      <c r="K7015"/>
      <c r="M7015"/>
      <c r="N7015"/>
      <c r="O7015"/>
      <c r="Q7015"/>
      <c r="R7015"/>
      <c r="S7015"/>
      <c r="U7015"/>
      <c r="V7015"/>
      <c r="W7015"/>
      <c r="Y7015"/>
      <c r="Z7015"/>
      <c r="AA7015"/>
      <c r="AC7015"/>
      <c r="AD7015"/>
      <c r="AE7015"/>
      <c r="AG7015"/>
      <c r="AH7015"/>
      <c r="AI7015"/>
      <c r="AK7015"/>
      <c r="AL7015"/>
      <c r="AM7015"/>
      <c r="AO7015"/>
      <c r="AP7015"/>
      <c r="AQ7015"/>
      <c r="AS7015"/>
      <c r="AT7015"/>
      <c r="AU7015"/>
      <c r="AW7015"/>
      <c r="AX7015"/>
      <c r="AY7015"/>
      <c r="BA7015"/>
      <c r="BB7015"/>
      <c r="BC7015"/>
      <c r="BE7015"/>
      <c r="BF7015"/>
      <c r="BG7015"/>
      <c r="BI7015"/>
      <c r="BJ7015"/>
      <c r="BK7015"/>
      <c r="BM7015"/>
      <c r="BN7015"/>
      <c r="BO7015"/>
    </row>
    <row r="7016" spans="1:67">
      <c r="A7016"/>
      <c r="B7016"/>
      <c r="C7016"/>
      <c r="E7016"/>
      <c r="F7016"/>
      <c r="G7016"/>
      <c r="I7016"/>
      <c r="J7016"/>
      <c r="K7016"/>
      <c r="M7016"/>
      <c r="N7016"/>
      <c r="O7016"/>
      <c r="Q7016"/>
      <c r="R7016"/>
      <c r="S7016"/>
      <c r="U7016"/>
      <c r="V7016"/>
      <c r="W7016"/>
      <c r="Y7016"/>
      <c r="Z7016"/>
      <c r="AA7016"/>
      <c r="AC7016"/>
      <c r="AD7016"/>
      <c r="AE7016"/>
      <c r="AG7016"/>
      <c r="AH7016"/>
      <c r="AI7016"/>
      <c r="AK7016"/>
      <c r="AL7016"/>
      <c r="AM7016"/>
      <c r="AO7016"/>
      <c r="AP7016"/>
      <c r="AQ7016"/>
      <c r="AS7016"/>
      <c r="AT7016"/>
      <c r="AU7016"/>
      <c r="AW7016"/>
      <c r="AX7016"/>
      <c r="AY7016"/>
      <c r="BA7016"/>
      <c r="BB7016"/>
      <c r="BC7016"/>
      <c r="BE7016"/>
      <c r="BF7016"/>
      <c r="BG7016"/>
      <c r="BI7016"/>
      <c r="BJ7016"/>
      <c r="BK7016"/>
      <c r="BM7016"/>
      <c r="BN7016"/>
      <c r="BO7016"/>
    </row>
    <row r="7017" spans="1:67">
      <c r="A7017"/>
      <c r="B7017"/>
      <c r="C7017"/>
      <c r="E7017"/>
      <c r="F7017"/>
      <c r="G7017"/>
      <c r="I7017"/>
      <c r="J7017"/>
      <c r="K7017"/>
      <c r="M7017"/>
      <c r="N7017"/>
      <c r="O7017"/>
      <c r="Q7017"/>
      <c r="R7017"/>
      <c r="S7017"/>
      <c r="U7017"/>
      <c r="V7017"/>
      <c r="W7017"/>
      <c r="Y7017"/>
      <c r="Z7017"/>
      <c r="AA7017"/>
      <c r="AC7017"/>
      <c r="AD7017"/>
      <c r="AE7017"/>
      <c r="AG7017"/>
      <c r="AH7017"/>
      <c r="AI7017"/>
      <c r="AK7017"/>
      <c r="AL7017"/>
      <c r="AM7017"/>
      <c r="AO7017"/>
      <c r="AP7017"/>
      <c r="AQ7017"/>
      <c r="AS7017"/>
      <c r="AT7017"/>
      <c r="AU7017"/>
      <c r="AW7017"/>
      <c r="AX7017"/>
      <c r="AY7017"/>
      <c r="BA7017"/>
      <c r="BB7017"/>
      <c r="BC7017"/>
      <c r="BE7017"/>
      <c r="BF7017"/>
      <c r="BG7017"/>
      <c r="BI7017"/>
      <c r="BJ7017"/>
      <c r="BK7017"/>
      <c r="BM7017"/>
      <c r="BN7017"/>
      <c r="BO7017"/>
    </row>
    <row r="7018" spans="1:67">
      <c r="A7018"/>
      <c r="B7018"/>
      <c r="C7018"/>
      <c r="E7018"/>
      <c r="F7018"/>
      <c r="G7018"/>
      <c r="I7018"/>
      <c r="J7018"/>
      <c r="K7018"/>
      <c r="M7018"/>
      <c r="N7018"/>
      <c r="O7018"/>
      <c r="Q7018"/>
      <c r="R7018"/>
      <c r="S7018"/>
      <c r="U7018"/>
      <c r="V7018"/>
      <c r="W7018"/>
      <c r="Y7018"/>
      <c r="Z7018"/>
      <c r="AA7018"/>
      <c r="AC7018"/>
      <c r="AD7018"/>
      <c r="AE7018"/>
      <c r="AG7018"/>
      <c r="AH7018"/>
      <c r="AI7018"/>
      <c r="AK7018"/>
      <c r="AL7018"/>
      <c r="AM7018"/>
      <c r="AO7018"/>
      <c r="AP7018"/>
      <c r="AQ7018"/>
      <c r="AS7018"/>
      <c r="AT7018"/>
      <c r="AU7018"/>
      <c r="AW7018"/>
      <c r="AX7018"/>
      <c r="AY7018"/>
      <c r="BA7018"/>
      <c r="BB7018"/>
      <c r="BC7018"/>
      <c r="BE7018"/>
      <c r="BF7018"/>
      <c r="BG7018"/>
      <c r="BI7018"/>
      <c r="BJ7018"/>
      <c r="BK7018"/>
      <c r="BM7018"/>
      <c r="BN7018"/>
      <c r="BO7018"/>
    </row>
    <row r="7019" spans="1:67">
      <c r="A7019"/>
      <c r="B7019"/>
      <c r="C7019"/>
      <c r="E7019"/>
      <c r="F7019"/>
      <c r="G7019"/>
      <c r="I7019"/>
      <c r="J7019"/>
      <c r="K7019"/>
      <c r="M7019"/>
      <c r="N7019"/>
      <c r="O7019"/>
      <c r="Q7019"/>
      <c r="R7019"/>
      <c r="S7019"/>
      <c r="U7019"/>
      <c r="V7019"/>
      <c r="W7019"/>
      <c r="Y7019"/>
      <c r="Z7019"/>
      <c r="AA7019"/>
      <c r="AC7019"/>
      <c r="AD7019"/>
      <c r="AE7019"/>
      <c r="AG7019"/>
      <c r="AH7019"/>
      <c r="AI7019"/>
      <c r="AK7019"/>
      <c r="AL7019"/>
      <c r="AM7019"/>
      <c r="AO7019"/>
      <c r="AP7019"/>
      <c r="AQ7019"/>
      <c r="AS7019"/>
      <c r="AT7019"/>
      <c r="AU7019"/>
      <c r="AW7019"/>
      <c r="AX7019"/>
      <c r="AY7019"/>
      <c r="BA7019"/>
      <c r="BB7019"/>
      <c r="BC7019"/>
      <c r="BE7019"/>
      <c r="BF7019"/>
      <c r="BG7019"/>
      <c r="BI7019"/>
      <c r="BJ7019"/>
      <c r="BK7019"/>
      <c r="BM7019"/>
      <c r="BN7019"/>
      <c r="BO7019"/>
    </row>
    <row r="7020" spans="1:67">
      <c r="A7020"/>
      <c r="B7020"/>
      <c r="C7020"/>
      <c r="E7020"/>
      <c r="F7020"/>
      <c r="G7020"/>
      <c r="I7020"/>
      <c r="J7020"/>
      <c r="K7020"/>
      <c r="M7020"/>
      <c r="N7020"/>
      <c r="O7020"/>
      <c r="Q7020"/>
      <c r="R7020"/>
      <c r="S7020"/>
      <c r="U7020"/>
      <c r="V7020"/>
      <c r="W7020"/>
      <c r="Y7020"/>
      <c r="Z7020"/>
      <c r="AA7020"/>
      <c r="AC7020"/>
      <c r="AD7020"/>
      <c r="AE7020"/>
      <c r="AG7020"/>
      <c r="AH7020"/>
      <c r="AI7020"/>
      <c r="AK7020"/>
      <c r="AL7020"/>
      <c r="AM7020"/>
      <c r="AO7020"/>
      <c r="AP7020"/>
      <c r="AQ7020"/>
      <c r="AS7020"/>
      <c r="AT7020"/>
      <c r="AU7020"/>
      <c r="AW7020"/>
      <c r="AX7020"/>
      <c r="AY7020"/>
      <c r="BA7020"/>
      <c r="BB7020"/>
      <c r="BC7020"/>
      <c r="BE7020"/>
      <c r="BF7020"/>
      <c r="BG7020"/>
      <c r="BI7020"/>
      <c r="BJ7020"/>
      <c r="BK7020"/>
      <c r="BM7020"/>
      <c r="BN7020"/>
      <c r="BO7020"/>
    </row>
    <row r="7021" spans="1:67">
      <c r="A7021"/>
      <c r="B7021"/>
      <c r="C7021"/>
      <c r="E7021"/>
      <c r="F7021"/>
      <c r="G7021"/>
      <c r="I7021"/>
      <c r="J7021"/>
      <c r="K7021"/>
      <c r="M7021"/>
      <c r="N7021"/>
      <c r="O7021"/>
      <c r="Q7021"/>
      <c r="R7021"/>
      <c r="S7021"/>
      <c r="U7021"/>
      <c r="V7021"/>
      <c r="W7021"/>
      <c r="Y7021"/>
      <c r="Z7021"/>
      <c r="AA7021"/>
      <c r="AC7021"/>
      <c r="AD7021"/>
      <c r="AE7021"/>
      <c r="AG7021"/>
      <c r="AH7021"/>
      <c r="AI7021"/>
      <c r="AK7021"/>
      <c r="AL7021"/>
      <c r="AM7021"/>
      <c r="AO7021"/>
      <c r="AP7021"/>
      <c r="AQ7021"/>
      <c r="AS7021"/>
      <c r="AT7021"/>
      <c r="AU7021"/>
      <c r="AW7021"/>
      <c r="AX7021"/>
      <c r="AY7021"/>
      <c r="BA7021"/>
      <c r="BB7021"/>
      <c r="BC7021"/>
      <c r="BE7021"/>
      <c r="BF7021"/>
      <c r="BG7021"/>
      <c r="BI7021"/>
      <c r="BJ7021"/>
      <c r="BK7021"/>
      <c r="BM7021"/>
      <c r="BN7021"/>
      <c r="BO7021"/>
    </row>
    <row r="7022" spans="1:67">
      <c r="A7022"/>
      <c r="B7022"/>
      <c r="C7022"/>
      <c r="E7022"/>
      <c r="F7022"/>
      <c r="G7022"/>
      <c r="I7022"/>
      <c r="J7022"/>
      <c r="K7022"/>
      <c r="M7022"/>
      <c r="N7022"/>
      <c r="O7022"/>
      <c r="Q7022"/>
      <c r="R7022"/>
      <c r="S7022"/>
      <c r="U7022"/>
      <c r="V7022"/>
      <c r="W7022"/>
      <c r="Y7022"/>
      <c r="Z7022"/>
      <c r="AA7022"/>
      <c r="AC7022"/>
      <c r="AD7022"/>
      <c r="AE7022"/>
      <c r="AG7022"/>
      <c r="AH7022"/>
      <c r="AI7022"/>
      <c r="AK7022"/>
      <c r="AL7022"/>
      <c r="AM7022"/>
      <c r="AO7022"/>
      <c r="AP7022"/>
      <c r="AQ7022"/>
      <c r="AS7022"/>
      <c r="AT7022"/>
      <c r="AU7022"/>
      <c r="AW7022"/>
      <c r="AX7022"/>
      <c r="AY7022"/>
      <c r="BA7022"/>
      <c r="BB7022"/>
      <c r="BC7022"/>
      <c r="BE7022"/>
      <c r="BF7022"/>
      <c r="BG7022"/>
      <c r="BI7022"/>
      <c r="BJ7022"/>
      <c r="BK7022"/>
      <c r="BM7022"/>
      <c r="BN7022"/>
      <c r="BO7022"/>
    </row>
    <row r="7023" spans="1:67">
      <c r="A7023"/>
      <c r="B7023"/>
      <c r="C7023"/>
      <c r="E7023"/>
      <c r="F7023"/>
      <c r="G7023"/>
      <c r="I7023"/>
      <c r="J7023"/>
      <c r="K7023"/>
      <c r="M7023"/>
      <c r="N7023"/>
      <c r="O7023"/>
      <c r="Q7023"/>
      <c r="R7023"/>
      <c r="S7023"/>
      <c r="U7023"/>
      <c r="V7023"/>
      <c r="W7023"/>
      <c r="Y7023"/>
      <c r="Z7023"/>
      <c r="AA7023"/>
      <c r="AC7023"/>
      <c r="AD7023"/>
      <c r="AE7023"/>
      <c r="AG7023"/>
      <c r="AH7023"/>
      <c r="AI7023"/>
      <c r="AK7023"/>
      <c r="AL7023"/>
      <c r="AM7023"/>
      <c r="AO7023"/>
      <c r="AP7023"/>
      <c r="AQ7023"/>
      <c r="AS7023"/>
      <c r="AT7023"/>
      <c r="AU7023"/>
      <c r="AW7023"/>
      <c r="AX7023"/>
      <c r="AY7023"/>
      <c r="BA7023"/>
      <c r="BB7023"/>
      <c r="BC7023"/>
      <c r="BE7023"/>
      <c r="BF7023"/>
      <c r="BG7023"/>
      <c r="BI7023"/>
      <c r="BJ7023"/>
      <c r="BK7023"/>
      <c r="BM7023"/>
      <c r="BN7023"/>
      <c r="BO7023"/>
    </row>
    <row r="7024" spans="1:67">
      <c r="A7024"/>
      <c r="B7024"/>
      <c r="C7024"/>
      <c r="E7024"/>
      <c r="F7024"/>
      <c r="G7024"/>
      <c r="I7024"/>
      <c r="J7024"/>
      <c r="K7024"/>
      <c r="M7024"/>
      <c r="N7024"/>
      <c r="O7024"/>
      <c r="Q7024"/>
      <c r="R7024"/>
      <c r="S7024"/>
      <c r="U7024"/>
      <c r="V7024"/>
      <c r="W7024"/>
      <c r="Y7024"/>
      <c r="Z7024"/>
      <c r="AA7024"/>
      <c r="AC7024"/>
      <c r="AD7024"/>
      <c r="AE7024"/>
      <c r="AG7024"/>
      <c r="AH7024"/>
      <c r="AI7024"/>
      <c r="AK7024"/>
      <c r="AL7024"/>
      <c r="AM7024"/>
      <c r="AO7024"/>
      <c r="AP7024"/>
      <c r="AQ7024"/>
      <c r="AS7024"/>
      <c r="AT7024"/>
      <c r="AU7024"/>
      <c r="AW7024"/>
      <c r="AX7024"/>
      <c r="AY7024"/>
      <c r="BA7024"/>
      <c r="BB7024"/>
      <c r="BC7024"/>
      <c r="BE7024"/>
      <c r="BF7024"/>
      <c r="BG7024"/>
      <c r="BI7024"/>
      <c r="BJ7024"/>
      <c r="BK7024"/>
      <c r="BM7024"/>
      <c r="BN7024"/>
      <c r="BO7024"/>
    </row>
    <row r="7025" spans="1:67">
      <c r="A7025"/>
      <c r="B7025"/>
      <c r="C7025"/>
      <c r="E7025"/>
      <c r="F7025"/>
      <c r="G7025"/>
      <c r="I7025"/>
      <c r="J7025"/>
      <c r="K7025"/>
      <c r="M7025"/>
      <c r="N7025"/>
      <c r="O7025"/>
      <c r="Q7025"/>
      <c r="R7025"/>
      <c r="S7025"/>
      <c r="U7025"/>
      <c r="V7025"/>
      <c r="W7025"/>
      <c r="Y7025"/>
      <c r="Z7025"/>
      <c r="AA7025"/>
      <c r="AC7025"/>
      <c r="AD7025"/>
      <c r="AE7025"/>
      <c r="AG7025"/>
      <c r="AH7025"/>
      <c r="AI7025"/>
      <c r="AK7025"/>
      <c r="AL7025"/>
      <c r="AM7025"/>
      <c r="AO7025"/>
      <c r="AP7025"/>
      <c r="AQ7025"/>
      <c r="AS7025"/>
      <c r="AT7025"/>
      <c r="AU7025"/>
      <c r="AW7025"/>
      <c r="AX7025"/>
      <c r="AY7025"/>
      <c r="BA7025"/>
      <c r="BB7025"/>
      <c r="BC7025"/>
      <c r="BE7025"/>
      <c r="BF7025"/>
      <c r="BG7025"/>
      <c r="BI7025"/>
      <c r="BJ7025"/>
      <c r="BK7025"/>
      <c r="BM7025"/>
      <c r="BN7025"/>
      <c r="BO7025"/>
    </row>
    <row r="7026" spans="1:67">
      <c r="A7026"/>
      <c r="B7026"/>
      <c r="C7026"/>
      <c r="E7026"/>
      <c r="F7026"/>
      <c r="G7026"/>
      <c r="I7026"/>
      <c r="J7026"/>
      <c r="K7026"/>
      <c r="M7026"/>
      <c r="N7026"/>
      <c r="O7026"/>
      <c r="Q7026"/>
      <c r="R7026"/>
      <c r="S7026"/>
      <c r="U7026"/>
      <c r="V7026"/>
      <c r="W7026"/>
      <c r="Y7026"/>
      <c r="Z7026"/>
      <c r="AA7026"/>
      <c r="AC7026"/>
      <c r="AD7026"/>
      <c r="AE7026"/>
      <c r="AG7026"/>
      <c r="AH7026"/>
      <c r="AI7026"/>
      <c r="AK7026"/>
      <c r="AL7026"/>
      <c r="AM7026"/>
      <c r="AO7026"/>
      <c r="AP7026"/>
      <c r="AQ7026"/>
      <c r="AS7026"/>
      <c r="AT7026"/>
      <c r="AU7026"/>
      <c r="AW7026"/>
      <c r="AX7026"/>
      <c r="AY7026"/>
      <c r="BA7026"/>
      <c r="BB7026"/>
      <c r="BC7026"/>
      <c r="BE7026"/>
      <c r="BF7026"/>
      <c r="BG7026"/>
      <c r="BI7026"/>
      <c r="BJ7026"/>
      <c r="BK7026"/>
      <c r="BM7026"/>
      <c r="BN7026"/>
      <c r="BO7026"/>
    </row>
    <row r="7027" spans="1:67">
      <c r="A7027"/>
      <c r="B7027"/>
      <c r="C7027"/>
      <c r="E7027"/>
      <c r="F7027"/>
      <c r="G7027"/>
      <c r="I7027"/>
      <c r="J7027"/>
      <c r="K7027"/>
      <c r="M7027"/>
      <c r="N7027"/>
      <c r="O7027"/>
      <c r="Q7027"/>
      <c r="R7027"/>
      <c r="S7027"/>
      <c r="U7027"/>
      <c r="V7027"/>
      <c r="W7027"/>
      <c r="Y7027"/>
      <c r="Z7027"/>
      <c r="AA7027"/>
      <c r="AC7027"/>
      <c r="AD7027"/>
      <c r="AE7027"/>
      <c r="AG7027"/>
      <c r="AH7027"/>
      <c r="AI7027"/>
      <c r="AK7027"/>
      <c r="AL7027"/>
      <c r="AM7027"/>
      <c r="AO7027"/>
      <c r="AP7027"/>
      <c r="AQ7027"/>
      <c r="AS7027"/>
      <c r="AT7027"/>
      <c r="AU7027"/>
      <c r="AW7027"/>
      <c r="AX7027"/>
      <c r="AY7027"/>
      <c r="BA7027"/>
      <c r="BB7027"/>
      <c r="BC7027"/>
      <c r="BE7027"/>
      <c r="BF7027"/>
      <c r="BG7027"/>
      <c r="BI7027"/>
      <c r="BJ7027"/>
      <c r="BK7027"/>
      <c r="BM7027"/>
      <c r="BN7027"/>
      <c r="BO7027"/>
    </row>
    <row r="7028" spans="1:67">
      <c r="A7028"/>
      <c r="B7028"/>
      <c r="C7028"/>
      <c r="E7028"/>
      <c r="F7028"/>
      <c r="G7028"/>
      <c r="I7028"/>
      <c r="J7028"/>
      <c r="K7028"/>
      <c r="M7028"/>
      <c r="N7028"/>
      <c r="O7028"/>
      <c r="Q7028"/>
      <c r="R7028"/>
      <c r="S7028"/>
      <c r="U7028"/>
      <c r="V7028"/>
      <c r="W7028"/>
      <c r="Y7028"/>
      <c r="Z7028"/>
      <c r="AA7028"/>
      <c r="AC7028"/>
      <c r="AD7028"/>
      <c r="AE7028"/>
      <c r="AG7028"/>
      <c r="AH7028"/>
      <c r="AI7028"/>
      <c r="AK7028"/>
      <c r="AL7028"/>
      <c r="AM7028"/>
      <c r="AO7028"/>
      <c r="AP7028"/>
      <c r="AQ7028"/>
      <c r="AS7028"/>
      <c r="AT7028"/>
      <c r="AU7028"/>
      <c r="AW7028"/>
      <c r="AX7028"/>
      <c r="AY7028"/>
      <c r="BA7028"/>
      <c r="BB7028"/>
      <c r="BC7028"/>
      <c r="BE7028"/>
      <c r="BF7028"/>
      <c r="BG7028"/>
      <c r="BI7028"/>
      <c r="BJ7028"/>
      <c r="BK7028"/>
      <c r="BM7028"/>
      <c r="BN7028"/>
      <c r="BO7028"/>
    </row>
    <row r="7029" spans="1:67">
      <c r="A7029"/>
      <c r="B7029"/>
      <c r="C7029"/>
      <c r="E7029"/>
      <c r="F7029"/>
      <c r="G7029"/>
      <c r="I7029"/>
      <c r="J7029"/>
      <c r="K7029"/>
      <c r="M7029"/>
      <c r="N7029"/>
      <c r="O7029"/>
      <c r="Q7029"/>
      <c r="R7029"/>
      <c r="S7029"/>
      <c r="U7029"/>
      <c r="V7029"/>
      <c r="W7029"/>
      <c r="Y7029"/>
      <c r="Z7029"/>
      <c r="AA7029"/>
      <c r="AC7029"/>
      <c r="AD7029"/>
      <c r="AE7029"/>
      <c r="AG7029"/>
      <c r="AH7029"/>
      <c r="AI7029"/>
      <c r="AK7029"/>
      <c r="AL7029"/>
      <c r="AM7029"/>
      <c r="AO7029"/>
      <c r="AP7029"/>
      <c r="AQ7029"/>
      <c r="AS7029"/>
      <c r="AT7029"/>
      <c r="AU7029"/>
      <c r="AW7029"/>
      <c r="AX7029"/>
      <c r="AY7029"/>
      <c r="BA7029"/>
      <c r="BB7029"/>
      <c r="BC7029"/>
      <c r="BE7029"/>
      <c r="BF7029"/>
      <c r="BG7029"/>
      <c r="BI7029"/>
      <c r="BJ7029"/>
      <c r="BK7029"/>
      <c r="BM7029"/>
      <c r="BN7029"/>
      <c r="BO7029"/>
    </row>
    <row r="7030" spans="1:67">
      <c r="A7030"/>
      <c r="B7030"/>
      <c r="C7030"/>
      <c r="E7030"/>
      <c r="F7030"/>
      <c r="G7030"/>
      <c r="I7030"/>
      <c r="J7030"/>
      <c r="K7030"/>
      <c r="M7030"/>
      <c r="N7030"/>
      <c r="O7030"/>
      <c r="Q7030"/>
      <c r="R7030"/>
      <c r="S7030"/>
      <c r="U7030"/>
      <c r="V7030"/>
      <c r="W7030"/>
      <c r="Y7030"/>
      <c r="Z7030"/>
      <c r="AA7030"/>
      <c r="AC7030"/>
      <c r="AD7030"/>
      <c r="AE7030"/>
      <c r="AG7030"/>
      <c r="AH7030"/>
      <c r="AI7030"/>
      <c r="AK7030"/>
      <c r="AL7030"/>
      <c r="AM7030"/>
      <c r="AO7030"/>
      <c r="AP7030"/>
      <c r="AQ7030"/>
      <c r="AS7030"/>
      <c r="AT7030"/>
      <c r="AU7030"/>
      <c r="AW7030"/>
      <c r="AX7030"/>
      <c r="AY7030"/>
      <c r="BA7030"/>
      <c r="BB7030"/>
      <c r="BC7030"/>
      <c r="BE7030"/>
      <c r="BF7030"/>
      <c r="BG7030"/>
      <c r="BI7030"/>
      <c r="BJ7030"/>
      <c r="BK7030"/>
      <c r="BM7030"/>
      <c r="BN7030"/>
      <c r="BO7030"/>
    </row>
    <row r="7031" spans="1:67">
      <c r="A7031"/>
      <c r="B7031"/>
      <c r="C7031"/>
      <c r="E7031"/>
      <c r="F7031"/>
      <c r="G7031"/>
      <c r="I7031"/>
      <c r="J7031"/>
      <c r="K7031"/>
      <c r="M7031"/>
      <c r="N7031"/>
      <c r="O7031"/>
      <c r="Q7031"/>
      <c r="R7031"/>
      <c r="S7031"/>
      <c r="U7031"/>
      <c r="V7031"/>
      <c r="W7031"/>
      <c r="Y7031"/>
      <c r="Z7031"/>
      <c r="AA7031"/>
      <c r="AC7031"/>
      <c r="AD7031"/>
      <c r="AE7031"/>
      <c r="AG7031"/>
      <c r="AH7031"/>
      <c r="AI7031"/>
      <c r="AK7031"/>
      <c r="AL7031"/>
      <c r="AM7031"/>
      <c r="AO7031"/>
      <c r="AP7031"/>
      <c r="AQ7031"/>
      <c r="AS7031"/>
      <c r="AT7031"/>
      <c r="AU7031"/>
      <c r="AW7031"/>
      <c r="AX7031"/>
      <c r="AY7031"/>
      <c r="BA7031"/>
      <c r="BB7031"/>
      <c r="BC7031"/>
      <c r="BE7031"/>
      <c r="BF7031"/>
      <c r="BG7031"/>
      <c r="BI7031"/>
      <c r="BJ7031"/>
      <c r="BK7031"/>
      <c r="BM7031"/>
      <c r="BN7031"/>
      <c r="BO7031"/>
    </row>
    <row r="7032" spans="1:67">
      <c r="A7032"/>
      <c r="B7032"/>
      <c r="C7032"/>
      <c r="E7032"/>
      <c r="F7032"/>
      <c r="G7032"/>
      <c r="I7032"/>
      <c r="J7032"/>
      <c r="K7032"/>
      <c r="M7032"/>
      <c r="N7032"/>
      <c r="O7032"/>
      <c r="Q7032"/>
      <c r="R7032"/>
      <c r="S7032"/>
      <c r="U7032"/>
      <c r="V7032"/>
      <c r="W7032"/>
      <c r="Y7032"/>
      <c r="Z7032"/>
      <c r="AA7032"/>
      <c r="AC7032"/>
      <c r="AD7032"/>
      <c r="AE7032"/>
      <c r="AG7032"/>
      <c r="AH7032"/>
      <c r="AI7032"/>
      <c r="AK7032"/>
      <c r="AL7032"/>
      <c r="AM7032"/>
      <c r="AO7032"/>
      <c r="AP7032"/>
      <c r="AQ7032"/>
      <c r="AS7032"/>
      <c r="AT7032"/>
      <c r="AU7032"/>
      <c r="AW7032"/>
      <c r="AX7032"/>
      <c r="AY7032"/>
      <c r="BA7032"/>
      <c r="BB7032"/>
      <c r="BC7032"/>
      <c r="BE7032"/>
      <c r="BF7032"/>
      <c r="BG7032"/>
      <c r="BI7032"/>
      <c r="BJ7032"/>
      <c r="BK7032"/>
      <c r="BM7032"/>
      <c r="BN7032"/>
      <c r="BO7032"/>
    </row>
    <row r="7033" spans="1:67">
      <c r="A7033"/>
      <c r="B7033"/>
      <c r="C7033"/>
      <c r="E7033"/>
      <c r="F7033"/>
      <c r="G7033"/>
      <c r="I7033"/>
      <c r="J7033"/>
      <c r="K7033"/>
      <c r="M7033"/>
      <c r="N7033"/>
      <c r="O7033"/>
      <c r="Q7033"/>
      <c r="R7033"/>
      <c r="S7033"/>
      <c r="U7033"/>
      <c r="V7033"/>
      <c r="W7033"/>
      <c r="Y7033"/>
      <c r="Z7033"/>
      <c r="AA7033"/>
      <c r="AC7033"/>
      <c r="AD7033"/>
      <c r="AE7033"/>
      <c r="AG7033"/>
      <c r="AH7033"/>
      <c r="AI7033"/>
      <c r="AK7033"/>
      <c r="AL7033"/>
      <c r="AM7033"/>
      <c r="AO7033"/>
      <c r="AP7033"/>
      <c r="AQ7033"/>
      <c r="AS7033"/>
      <c r="AT7033"/>
      <c r="AU7033"/>
      <c r="AW7033"/>
      <c r="AX7033"/>
      <c r="AY7033"/>
      <c r="BA7033"/>
      <c r="BB7033"/>
      <c r="BC7033"/>
      <c r="BE7033"/>
      <c r="BF7033"/>
      <c r="BG7033"/>
      <c r="BI7033"/>
      <c r="BJ7033"/>
      <c r="BK7033"/>
      <c r="BM7033"/>
      <c r="BN7033"/>
      <c r="BO7033"/>
    </row>
    <row r="7034" spans="1:67">
      <c r="A7034"/>
      <c r="B7034"/>
      <c r="C7034"/>
      <c r="E7034"/>
      <c r="F7034"/>
      <c r="G7034"/>
      <c r="I7034"/>
      <c r="J7034"/>
      <c r="K7034"/>
      <c r="M7034"/>
      <c r="N7034"/>
      <c r="O7034"/>
      <c r="Q7034"/>
      <c r="R7034"/>
      <c r="S7034"/>
      <c r="U7034"/>
      <c r="V7034"/>
      <c r="W7034"/>
      <c r="Y7034"/>
      <c r="Z7034"/>
      <c r="AA7034"/>
      <c r="AC7034"/>
      <c r="AD7034"/>
      <c r="AE7034"/>
      <c r="AG7034"/>
      <c r="AH7034"/>
      <c r="AI7034"/>
      <c r="AK7034"/>
      <c r="AL7034"/>
      <c r="AM7034"/>
      <c r="AO7034"/>
      <c r="AP7034"/>
      <c r="AQ7034"/>
      <c r="AS7034"/>
      <c r="AT7034"/>
      <c r="AU7034"/>
      <c r="AW7034"/>
      <c r="AX7034"/>
      <c r="AY7034"/>
      <c r="BA7034"/>
      <c r="BB7034"/>
      <c r="BC7034"/>
      <c r="BE7034"/>
      <c r="BF7034"/>
      <c r="BG7034"/>
      <c r="BI7034"/>
      <c r="BJ7034"/>
      <c r="BK7034"/>
      <c r="BM7034"/>
      <c r="BN7034"/>
      <c r="BO7034"/>
    </row>
    <row r="7035" spans="1:67">
      <c r="A7035"/>
      <c r="B7035"/>
      <c r="C7035"/>
      <c r="E7035"/>
      <c r="F7035"/>
      <c r="G7035"/>
      <c r="I7035"/>
      <c r="J7035"/>
      <c r="K7035"/>
      <c r="M7035"/>
      <c r="N7035"/>
      <c r="O7035"/>
      <c r="Q7035"/>
      <c r="R7035"/>
      <c r="S7035"/>
      <c r="U7035"/>
      <c r="V7035"/>
      <c r="W7035"/>
      <c r="Y7035"/>
      <c r="Z7035"/>
      <c r="AA7035"/>
      <c r="AC7035"/>
      <c r="AD7035"/>
      <c r="AE7035"/>
      <c r="AG7035"/>
      <c r="AH7035"/>
      <c r="AI7035"/>
      <c r="AK7035"/>
      <c r="AL7035"/>
      <c r="AM7035"/>
      <c r="AO7035"/>
      <c r="AP7035"/>
      <c r="AQ7035"/>
      <c r="AS7035"/>
      <c r="AT7035"/>
      <c r="AU7035"/>
      <c r="AW7035"/>
      <c r="AX7035"/>
      <c r="AY7035"/>
      <c r="BA7035"/>
      <c r="BB7035"/>
      <c r="BC7035"/>
      <c r="BE7035"/>
      <c r="BF7035"/>
      <c r="BG7035"/>
      <c r="BI7035"/>
      <c r="BJ7035"/>
      <c r="BK7035"/>
      <c r="BM7035"/>
      <c r="BN7035"/>
      <c r="BO7035"/>
    </row>
    <row r="7036" spans="1:67">
      <c r="A7036"/>
      <c r="B7036"/>
      <c r="C7036"/>
      <c r="E7036"/>
      <c r="F7036"/>
      <c r="G7036"/>
      <c r="I7036"/>
      <c r="J7036"/>
      <c r="K7036"/>
      <c r="M7036"/>
      <c r="N7036"/>
      <c r="O7036"/>
      <c r="Q7036"/>
      <c r="R7036"/>
      <c r="S7036"/>
      <c r="U7036"/>
      <c r="V7036"/>
      <c r="W7036"/>
      <c r="Y7036"/>
      <c r="Z7036"/>
      <c r="AA7036"/>
      <c r="AC7036"/>
      <c r="AD7036"/>
      <c r="AE7036"/>
      <c r="AG7036"/>
      <c r="AH7036"/>
      <c r="AI7036"/>
      <c r="AK7036"/>
      <c r="AL7036"/>
      <c r="AM7036"/>
      <c r="AO7036"/>
      <c r="AP7036"/>
      <c r="AQ7036"/>
      <c r="AS7036"/>
      <c r="AT7036"/>
      <c r="AU7036"/>
      <c r="AW7036"/>
      <c r="AX7036"/>
      <c r="AY7036"/>
      <c r="BA7036"/>
      <c r="BB7036"/>
      <c r="BC7036"/>
      <c r="BE7036"/>
      <c r="BF7036"/>
      <c r="BG7036"/>
      <c r="BI7036"/>
      <c r="BJ7036"/>
      <c r="BK7036"/>
      <c r="BM7036"/>
      <c r="BN7036"/>
      <c r="BO7036"/>
    </row>
    <row r="7037" spans="1:67">
      <c r="A7037"/>
      <c r="B7037"/>
      <c r="C7037"/>
      <c r="E7037"/>
      <c r="F7037"/>
      <c r="G7037"/>
      <c r="I7037"/>
      <c r="J7037"/>
      <c r="K7037"/>
      <c r="M7037"/>
      <c r="N7037"/>
      <c r="O7037"/>
      <c r="Q7037"/>
      <c r="R7037"/>
      <c r="S7037"/>
      <c r="U7037"/>
      <c r="V7037"/>
      <c r="W7037"/>
      <c r="Y7037"/>
      <c r="Z7037"/>
      <c r="AA7037"/>
      <c r="AC7037"/>
      <c r="AD7037"/>
      <c r="AE7037"/>
      <c r="AG7037"/>
      <c r="AH7037"/>
      <c r="AI7037"/>
      <c r="AK7037"/>
      <c r="AL7037"/>
      <c r="AM7037"/>
      <c r="AO7037"/>
      <c r="AP7037"/>
      <c r="AQ7037"/>
      <c r="AS7037"/>
      <c r="AT7037"/>
      <c r="AU7037"/>
      <c r="AW7037"/>
      <c r="AX7037"/>
      <c r="AY7037"/>
      <c r="BA7037"/>
      <c r="BB7037"/>
      <c r="BC7037"/>
      <c r="BE7037"/>
      <c r="BF7037"/>
      <c r="BG7037"/>
      <c r="BI7037"/>
      <c r="BJ7037"/>
      <c r="BK7037"/>
      <c r="BM7037"/>
      <c r="BN7037"/>
      <c r="BO7037"/>
    </row>
    <row r="7038" spans="1:67">
      <c r="A7038"/>
      <c r="B7038"/>
      <c r="C7038"/>
      <c r="E7038"/>
      <c r="F7038"/>
      <c r="G7038"/>
      <c r="I7038"/>
      <c r="J7038"/>
      <c r="K7038"/>
      <c r="M7038"/>
      <c r="N7038"/>
      <c r="O7038"/>
      <c r="Q7038"/>
      <c r="R7038"/>
      <c r="S7038"/>
      <c r="U7038"/>
      <c r="V7038"/>
      <c r="W7038"/>
      <c r="Y7038"/>
      <c r="Z7038"/>
      <c r="AA7038"/>
      <c r="AC7038"/>
      <c r="AD7038"/>
      <c r="AE7038"/>
      <c r="AG7038"/>
      <c r="AH7038"/>
      <c r="AI7038"/>
      <c r="AK7038"/>
      <c r="AL7038"/>
      <c r="AM7038"/>
      <c r="AO7038"/>
      <c r="AP7038"/>
      <c r="AQ7038"/>
      <c r="AS7038"/>
      <c r="AT7038"/>
      <c r="AU7038"/>
      <c r="AW7038"/>
      <c r="AX7038"/>
      <c r="AY7038"/>
      <c r="BA7038"/>
      <c r="BB7038"/>
      <c r="BC7038"/>
      <c r="BE7038"/>
      <c r="BF7038"/>
      <c r="BG7038"/>
      <c r="BI7038"/>
      <c r="BJ7038"/>
      <c r="BK7038"/>
      <c r="BM7038"/>
      <c r="BN7038"/>
      <c r="BO7038"/>
    </row>
    <row r="7039" spans="1:67">
      <c r="A7039"/>
      <c r="B7039"/>
      <c r="C7039"/>
      <c r="E7039"/>
      <c r="F7039"/>
      <c r="G7039"/>
      <c r="I7039"/>
      <c r="J7039"/>
      <c r="K7039"/>
      <c r="M7039"/>
      <c r="N7039"/>
      <c r="O7039"/>
      <c r="Q7039"/>
      <c r="R7039"/>
      <c r="S7039"/>
      <c r="U7039"/>
      <c r="V7039"/>
      <c r="W7039"/>
      <c r="Y7039"/>
      <c r="Z7039"/>
      <c r="AA7039"/>
      <c r="AC7039"/>
      <c r="AD7039"/>
      <c r="AE7039"/>
      <c r="AG7039"/>
      <c r="AH7039"/>
      <c r="AI7039"/>
      <c r="AK7039"/>
      <c r="AL7039"/>
      <c r="AM7039"/>
      <c r="AO7039"/>
      <c r="AP7039"/>
      <c r="AQ7039"/>
      <c r="AS7039"/>
      <c r="AT7039"/>
      <c r="AU7039"/>
      <c r="AW7039"/>
      <c r="AX7039"/>
      <c r="AY7039"/>
      <c r="BA7039"/>
      <c r="BB7039"/>
      <c r="BC7039"/>
      <c r="BE7039"/>
      <c r="BF7039"/>
      <c r="BG7039"/>
      <c r="BI7039"/>
      <c r="BJ7039"/>
      <c r="BK7039"/>
      <c r="BM7039"/>
      <c r="BN7039"/>
      <c r="BO7039"/>
    </row>
    <row r="7040" spans="1:67">
      <c r="A7040"/>
      <c r="B7040"/>
      <c r="C7040"/>
      <c r="E7040"/>
      <c r="F7040"/>
      <c r="G7040"/>
      <c r="I7040"/>
      <c r="J7040"/>
      <c r="K7040"/>
      <c r="M7040"/>
      <c r="N7040"/>
      <c r="O7040"/>
      <c r="Q7040"/>
      <c r="R7040"/>
      <c r="S7040"/>
      <c r="U7040"/>
      <c r="V7040"/>
      <c r="W7040"/>
      <c r="Y7040"/>
      <c r="Z7040"/>
      <c r="AA7040"/>
      <c r="AC7040"/>
      <c r="AD7040"/>
      <c r="AE7040"/>
      <c r="AG7040"/>
      <c r="AH7040"/>
      <c r="AI7040"/>
      <c r="AK7040"/>
      <c r="AL7040"/>
      <c r="AM7040"/>
      <c r="AO7040"/>
      <c r="AP7040"/>
      <c r="AQ7040"/>
      <c r="AS7040"/>
      <c r="AT7040"/>
      <c r="AU7040"/>
      <c r="AW7040"/>
      <c r="AX7040"/>
      <c r="AY7040"/>
      <c r="BA7040"/>
      <c r="BB7040"/>
      <c r="BC7040"/>
      <c r="BE7040"/>
      <c r="BF7040"/>
      <c r="BG7040"/>
      <c r="BI7040"/>
      <c r="BJ7040"/>
      <c r="BK7040"/>
      <c r="BM7040"/>
      <c r="BN7040"/>
      <c r="BO7040"/>
    </row>
    <row r="7041" spans="1:67">
      <c r="A7041"/>
      <c r="B7041"/>
      <c r="C7041"/>
      <c r="E7041"/>
      <c r="F7041"/>
      <c r="G7041"/>
      <c r="I7041"/>
      <c r="J7041"/>
      <c r="K7041"/>
      <c r="M7041"/>
      <c r="N7041"/>
      <c r="O7041"/>
      <c r="Q7041"/>
      <c r="R7041"/>
      <c r="S7041"/>
      <c r="U7041"/>
      <c r="V7041"/>
      <c r="W7041"/>
      <c r="Y7041"/>
      <c r="Z7041"/>
      <c r="AA7041"/>
      <c r="AC7041"/>
      <c r="AD7041"/>
      <c r="AE7041"/>
      <c r="AG7041"/>
      <c r="AH7041"/>
      <c r="AI7041"/>
      <c r="AK7041"/>
      <c r="AL7041"/>
      <c r="AM7041"/>
      <c r="AO7041"/>
      <c r="AP7041"/>
      <c r="AQ7041"/>
      <c r="AS7041"/>
      <c r="AT7041"/>
      <c r="AU7041"/>
      <c r="AW7041"/>
      <c r="AX7041"/>
      <c r="AY7041"/>
      <c r="BA7041"/>
      <c r="BB7041"/>
      <c r="BC7041"/>
      <c r="BE7041"/>
      <c r="BF7041"/>
      <c r="BG7041"/>
      <c r="BI7041"/>
      <c r="BJ7041"/>
      <c r="BK7041"/>
      <c r="BM7041"/>
      <c r="BN7041"/>
      <c r="BO7041"/>
    </row>
    <row r="7042" spans="1:67">
      <c r="A7042"/>
      <c r="B7042"/>
      <c r="C7042"/>
      <c r="E7042"/>
      <c r="F7042"/>
      <c r="G7042"/>
      <c r="I7042"/>
      <c r="J7042"/>
      <c r="K7042"/>
      <c r="M7042"/>
      <c r="N7042"/>
      <c r="O7042"/>
      <c r="Q7042"/>
      <c r="R7042"/>
      <c r="S7042"/>
      <c r="U7042"/>
      <c r="V7042"/>
      <c r="W7042"/>
      <c r="Y7042"/>
      <c r="Z7042"/>
      <c r="AA7042"/>
      <c r="AC7042"/>
      <c r="AD7042"/>
      <c r="AE7042"/>
      <c r="AG7042"/>
      <c r="AH7042"/>
      <c r="AI7042"/>
      <c r="AK7042"/>
      <c r="AL7042"/>
      <c r="AM7042"/>
      <c r="AO7042"/>
      <c r="AP7042"/>
      <c r="AQ7042"/>
      <c r="AS7042"/>
      <c r="AT7042"/>
      <c r="AU7042"/>
      <c r="AW7042"/>
      <c r="AX7042"/>
      <c r="AY7042"/>
      <c r="BA7042"/>
      <c r="BB7042"/>
      <c r="BC7042"/>
      <c r="BE7042"/>
      <c r="BF7042"/>
      <c r="BG7042"/>
      <c r="BI7042"/>
      <c r="BJ7042"/>
      <c r="BK7042"/>
      <c r="BM7042"/>
      <c r="BN7042"/>
      <c r="BO7042"/>
    </row>
    <row r="7043" spans="1:67">
      <c r="A7043"/>
      <c r="B7043"/>
      <c r="C7043"/>
      <c r="E7043"/>
      <c r="F7043"/>
      <c r="G7043"/>
      <c r="I7043"/>
      <c r="J7043"/>
      <c r="K7043"/>
      <c r="M7043"/>
      <c r="N7043"/>
      <c r="O7043"/>
      <c r="Q7043"/>
      <c r="R7043"/>
      <c r="S7043"/>
      <c r="U7043"/>
      <c r="V7043"/>
      <c r="W7043"/>
      <c r="Y7043"/>
      <c r="Z7043"/>
      <c r="AA7043"/>
      <c r="AC7043"/>
      <c r="AD7043"/>
      <c r="AE7043"/>
      <c r="AG7043"/>
      <c r="AH7043"/>
      <c r="AI7043"/>
      <c r="AK7043"/>
      <c r="AL7043"/>
      <c r="AM7043"/>
      <c r="AO7043"/>
      <c r="AP7043"/>
      <c r="AQ7043"/>
      <c r="AS7043"/>
      <c r="AT7043"/>
      <c r="AU7043"/>
      <c r="AW7043"/>
      <c r="AX7043"/>
      <c r="AY7043"/>
      <c r="BA7043"/>
      <c r="BB7043"/>
      <c r="BC7043"/>
      <c r="BE7043"/>
      <c r="BF7043"/>
      <c r="BG7043"/>
      <c r="BI7043"/>
      <c r="BJ7043"/>
      <c r="BK7043"/>
      <c r="BM7043"/>
      <c r="BN7043"/>
      <c r="BO7043"/>
    </row>
    <row r="7044" spans="1:67">
      <c r="A7044"/>
      <c r="B7044"/>
      <c r="C7044"/>
      <c r="E7044"/>
      <c r="F7044"/>
      <c r="G7044"/>
      <c r="I7044"/>
      <c r="J7044"/>
      <c r="K7044"/>
      <c r="M7044"/>
      <c r="N7044"/>
      <c r="O7044"/>
      <c r="Q7044"/>
      <c r="R7044"/>
      <c r="S7044"/>
      <c r="U7044"/>
      <c r="V7044"/>
      <c r="W7044"/>
      <c r="Y7044"/>
      <c r="Z7044"/>
      <c r="AA7044"/>
      <c r="AC7044"/>
      <c r="AD7044"/>
      <c r="AE7044"/>
      <c r="AG7044"/>
      <c r="AH7044"/>
      <c r="AI7044"/>
      <c r="AK7044"/>
      <c r="AL7044"/>
      <c r="AM7044"/>
      <c r="AO7044"/>
      <c r="AP7044"/>
      <c r="AQ7044"/>
      <c r="AS7044"/>
      <c r="AT7044"/>
      <c r="AU7044"/>
      <c r="AW7044"/>
      <c r="AX7044"/>
      <c r="AY7044"/>
      <c r="BA7044"/>
      <c r="BB7044"/>
      <c r="BC7044"/>
      <c r="BE7044"/>
      <c r="BF7044"/>
      <c r="BG7044"/>
      <c r="BI7044"/>
      <c r="BJ7044"/>
      <c r="BK7044"/>
      <c r="BM7044"/>
      <c r="BN7044"/>
      <c r="BO7044"/>
    </row>
    <row r="7045" spans="1:67">
      <c r="A7045"/>
      <c r="B7045"/>
      <c r="C7045"/>
      <c r="E7045"/>
      <c r="F7045"/>
      <c r="G7045"/>
      <c r="I7045"/>
      <c r="J7045"/>
      <c r="K7045"/>
      <c r="M7045"/>
      <c r="N7045"/>
      <c r="O7045"/>
      <c r="Q7045"/>
      <c r="R7045"/>
      <c r="S7045"/>
      <c r="U7045"/>
      <c r="V7045"/>
      <c r="W7045"/>
      <c r="Y7045"/>
      <c r="Z7045"/>
      <c r="AA7045"/>
      <c r="AC7045"/>
      <c r="AD7045"/>
      <c r="AE7045"/>
      <c r="AG7045"/>
      <c r="AH7045"/>
      <c r="AI7045"/>
      <c r="AK7045"/>
      <c r="AL7045"/>
      <c r="AM7045"/>
      <c r="AO7045"/>
      <c r="AP7045"/>
      <c r="AQ7045"/>
      <c r="AS7045"/>
      <c r="AT7045"/>
      <c r="AU7045"/>
      <c r="AW7045"/>
      <c r="AX7045"/>
      <c r="AY7045"/>
      <c r="BA7045"/>
      <c r="BB7045"/>
      <c r="BC7045"/>
      <c r="BE7045"/>
      <c r="BF7045"/>
      <c r="BG7045"/>
      <c r="BI7045"/>
      <c r="BJ7045"/>
      <c r="BK7045"/>
      <c r="BM7045"/>
      <c r="BN7045"/>
      <c r="BO7045"/>
    </row>
    <row r="7046" spans="1:67">
      <c r="A7046"/>
      <c r="B7046"/>
      <c r="C7046"/>
      <c r="E7046"/>
      <c r="F7046"/>
      <c r="G7046"/>
      <c r="I7046"/>
      <c r="J7046"/>
      <c r="K7046"/>
      <c r="M7046"/>
      <c r="N7046"/>
      <c r="O7046"/>
      <c r="Q7046"/>
      <c r="R7046"/>
      <c r="S7046"/>
      <c r="U7046"/>
      <c r="V7046"/>
      <c r="W7046"/>
      <c r="Y7046"/>
      <c r="Z7046"/>
      <c r="AA7046"/>
      <c r="AC7046"/>
      <c r="AD7046"/>
      <c r="AE7046"/>
      <c r="AG7046"/>
      <c r="AH7046"/>
      <c r="AI7046"/>
      <c r="AK7046"/>
      <c r="AL7046"/>
      <c r="AM7046"/>
      <c r="AO7046"/>
      <c r="AP7046"/>
      <c r="AQ7046"/>
      <c r="AS7046"/>
      <c r="AT7046"/>
      <c r="AU7046"/>
      <c r="AW7046"/>
      <c r="AX7046"/>
      <c r="AY7046"/>
      <c r="BA7046"/>
      <c r="BB7046"/>
      <c r="BC7046"/>
      <c r="BE7046"/>
      <c r="BF7046"/>
      <c r="BG7046"/>
      <c r="BI7046"/>
      <c r="BJ7046"/>
      <c r="BK7046"/>
      <c r="BM7046"/>
      <c r="BN7046"/>
      <c r="BO7046"/>
    </row>
    <row r="7047" spans="1:67">
      <c r="A7047"/>
      <c r="B7047"/>
      <c r="C7047"/>
      <c r="E7047"/>
      <c r="F7047"/>
      <c r="G7047"/>
      <c r="I7047"/>
      <c r="J7047"/>
      <c r="K7047"/>
      <c r="M7047"/>
      <c r="N7047"/>
      <c r="O7047"/>
      <c r="Q7047"/>
      <c r="R7047"/>
      <c r="S7047"/>
      <c r="U7047"/>
      <c r="V7047"/>
      <c r="W7047"/>
      <c r="Y7047"/>
      <c r="Z7047"/>
      <c r="AA7047"/>
      <c r="AC7047"/>
      <c r="AD7047"/>
      <c r="AE7047"/>
      <c r="AG7047"/>
      <c r="AH7047"/>
      <c r="AI7047"/>
      <c r="AK7047"/>
      <c r="AL7047"/>
      <c r="AM7047"/>
      <c r="AO7047"/>
      <c r="AP7047"/>
      <c r="AQ7047"/>
      <c r="AS7047"/>
      <c r="AT7047"/>
      <c r="AU7047"/>
      <c r="AW7047"/>
      <c r="AX7047"/>
      <c r="AY7047"/>
      <c r="BA7047"/>
      <c r="BB7047"/>
      <c r="BC7047"/>
      <c r="BE7047"/>
      <c r="BF7047"/>
      <c r="BG7047"/>
      <c r="BI7047"/>
      <c r="BJ7047"/>
      <c r="BK7047"/>
      <c r="BM7047"/>
      <c r="BN7047"/>
      <c r="BO7047"/>
    </row>
    <row r="7048" spans="1:67">
      <c r="A7048"/>
      <c r="B7048"/>
      <c r="C7048"/>
      <c r="E7048"/>
      <c r="F7048"/>
      <c r="G7048"/>
      <c r="I7048"/>
      <c r="J7048"/>
      <c r="K7048"/>
      <c r="M7048"/>
      <c r="N7048"/>
      <c r="O7048"/>
      <c r="Q7048"/>
      <c r="R7048"/>
      <c r="S7048"/>
      <c r="U7048"/>
      <c r="V7048"/>
      <c r="W7048"/>
      <c r="Y7048"/>
      <c r="Z7048"/>
      <c r="AA7048"/>
      <c r="AC7048"/>
      <c r="AD7048"/>
      <c r="AE7048"/>
      <c r="AG7048"/>
      <c r="AH7048"/>
      <c r="AI7048"/>
      <c r="AK7048"/>
      <c r="AL7048"/>
      <c r="AM7048"/>
      <c r="AO7048"/>
      <c r="AP7048"/>
      <c r="AQ7048"/>
      <c r="AS7048"/>
      <c r="AT7048"/>
      <c r="AU7048"/>
      <c r="AW7048"/>
      <c r="AX7048"/>
      <c r="AY7048"/>
      <c r="BA7048"/>
      <c r="BB7048"/>
      <c r="BC7048"/>
      <c r="BE7048"/>
      <c r="BF7048"/>
      <c r="BG7048"/>
      <c r="BI7048"/>
      <c r="BJ7048"/>
      <c r="BK7048"/>
      <c r="BM7048"/>
      <c r="BN7048"/>
      <c r="BO7048"/>
    </row>
    <row r="7049" spans="1:67">
      <c r="A7049"/>
      <c r="B7049"/>
      <c r="C7049"/>
      <c r="E7049"/>
      <c r="F7049"/>
      <c r="G7049"/>
      <c r="I7049"/>
      <c r="J7049"/>
      <c r="K7049"/>
      <c r="M7049"/>
      <c r="N7049"/>
      <c r="O7049"/>
      <c r="Q7049"/>
      <c r="R7049"/>
      <c r="S7049"/>
      <c r="U7049"/>
      <c r="V7049"/>
      <c r="W7049"/>
      <c r="Y7049"/>
      <c r="Z7049"/>
      <c r="AA7049"/>
      <c r="AC7049"/>
      <c r="AD7049"/>
      <c r="AE7049"/>
      <c r="AG7049"/>
      <c r="AH7049"/>
      <c r="AI7049"/>
      <c r="AK7049"/>
      <c r="AL7049"/>
      <c r="AM7049"/>
      <c r="AO7049"/>
      <c r="AP7049"/>
      <c r="AQ7049"/>
      <c r="AS7049"/>
      <c r="AT7049"/>
      <c r="AU7049"/>
      <c r="AW7049"/>
      <c r="AX7049"/>
      <c r="AY7049"/>
      <c r="BA7049"/>
      <c r="BB7049"/>
      <c r="BC7049"/>
      <c r="BE7049"/>
      <c r="BF7049"/>
      <c r="BG7049"/>
      <c r="BI7049"/>
      <c r="BJ7049"/>
      <c r="BK7049"/>
      <c r="BM7049"/>
      <c r="BN7049"/>
      <c r="BO7049"/>
    </row>
    <row r="7050" spans="1:67">
      <c r="A7050"/>
      <c r="B7050"/>
      <c r="C7050"/>
      <c r="E7050"/>
      <c r="F7050"/>
      <c r="G7050"/>
      <c r="I7050"/>
      <c r="J7050"/>
      <c r="K7050"/>
      <c r="M7050"/>
      <c r="N7050"/>
      <c r="O7050"/>
      <c r="Q7050"/>
      <c r="R7050"/>
      <c r="S7050"/>
      <c r="U7050"/>
      <c r="V7050"/>
      <c r="W7050"/>
      <c r="Y7050"/>
      <c r="Z7050"/>
      <c r="AA7050"/>
      <c r="AC7050"/>
      <c r="AD7050"/>
      <c r="AE7050"/>
      <c r="AG7050"/>
      <c r="AH7050"/>
      <c r="AI7050"/>
      <c r="AK7050"/>
      <c r="AL7050"/>
      <c r="AM7050"/>
      <c r="AO7050"/>
      <c r="AP7050"/>
      <c r="AQ7050"/>
      <c r="AS7050"/>
      <c r="AT7050"/>
      <c r="AU7050"/>
      <c r="AW7050"/>
      <c r="AX7050"/>
      <c r="AY7050"/>
      <c r="BA7050"/>
      <c r="BB7050"/>
      <c r="BC7050"/>
      <c r="BE7050"/>
      <c r="BF7050"/>
      <c r="BG7050"/>
      <c r="BI7050"/>
      <c r="BJ7050"/>
      <c r="BK7050"/>
      <c r="BM7050"/>
      <c r="BN7050"/>
      <c r="BO7050"/>
    </row>
    <row r="7051" spans="1:67">
      <c r="A7051"/>
      <c r="B7051"/>
      <c r="C7051"/>
      <c r="E7051"/>
      <c r="F7051"/>
      <c r="G7051"/>
      <c r="I7051"/>
      <c r="J7051"/>
      <c r="K7051"/>
      <c r="M7051"/>
      <c r="N7051"/>
      <c r="O7051"/>
      <c r="Q7051"/>
      <c r="R7051"/>
      <c r="S7051"/>
      <c r="U7051"/>
      <c r="V7051"/>
      <c r="W7051"/>
      <c r="Y7051"/>
      <c r="Z7051"/>
      <c r="AA7051"/>
      <c r="AC7051"/>
      <c r="AD7051"/>
      <c r="AE7051"/>
      <c r="AG7051"/>
      <c r="AH7051"/>
      <c r="AI7051"/>
      <c r="AK7051"/>
      <c r="AL7051"/>
      <c r="AM7051"/>
      <c r="AO7051"/>
      <c r="AP7051"/>
      <c r="AQ7051"/>
      <c r="AS7051"/>
      <c r="AT7051"/>
      <c r="AU7051"/>
      <c r="AW7051"/>
      <c r="AX7051"/>
      <c r="AY7051"/>
      <c r="BA7051"/>
      <c r="BB7051"/>
      <c r="BC7051"/>
      <c r="BE7051"/>
      <c r="BF7051"/>
      <c r="BG7051"/>
      <c r="BI7051"/>
      <c r="BJ7051"/>
      <c r="BK7051"/>
      <c r="BM7051"/>
      <c r="BN7051"/>
      <c r="BO7051"/>
    </row>
    <row r="7052" spans="1:67">
      <c r="A7052"/>
      <c r="B7052"/>
      <c r="C7052"/>
      <c r="E7052"/>
      <c r="F7052"/>
      <c r="G7052"/>
      <c r="I7052"/>
      <c r="J7052"/>
      <c r="K7052"/>
      <c r="M7052"/>
      <c r="N7052"/>
      <c r="O7052"/>
      <c r="Q7052"/>
      <c r="R7052"/>
      <c r="S7052"/>
      <c r="U7052"/>
      <c r="V7052"/>
      <c r="W7052"/>
      <c r="Y7052"/>
      <c r="Z7052"/>
      <c r="AA7052"/>
      <c r="AC7052"/>
      <c r="AD7052"/>
      <c r="AE7052"/>
      <c r="AG7052"/>
      <c r="AH7052"/>
      <c r="AI7052"/>
      <c r="AK7052"/>
      <c r="AL7052"/>
      <c r="AM7052"/>
      <c r="AO7052"/>
      <c r="AP7052"/>
      <c r="AQ7052"/>
      <c r="AS7052"/>
      <c r="AT7052"/>
      <c r="AU7052"/>
      <c r="AW7052"/>
      <c r="AX7052"/>
      <c r="AY7052"/>
      <c r="BA7052"/>
      <c r="BB7052"/>
      <c r="BC7052"/>
      <c r="BE7052"/>
      <c r="BF7052"/>
      <c r="BG7052"/>
      <c r="BI7052"/>
      <c r="BJ7052"/>
      <c r="BK7052"/>
      <c r="BM7052"/>
      <c r="BN7052"/>
      <c r="BO7052"/>
    </row>
    <row r="7053" spans="1:67">
      <c r="A7053"/>
      <c r="B7053"/>
      <c r="C7053"/>
      <c r="E7053"/>
      <c r="F7053"/>
      <c r="G7053"/>
      <c r="I7053"/>
      <c r="J7053"/>
      <c r="K7053"/>
      <c r="M7053"/>
      <c r="N7053"/>
      <c r="O7053"/>
      <c r="Q7053"/>
      <c r="R7053"/>
      <c r="S7053"/>
      <c r="U7053"/>
      <c r="V7053"/>
      <c r="W7053"/>
      <c r="Y7053"/>
      <c r="Z7053"/>
      <c r="AA7053"/>
      <c r="AC7053"/>
      <c r="AD7053"/>
      <c r="AE7053"/>
      <c r="AG7053"/>
      <c r="AH7053"/>
      <c r="AI7053"/>
      <c r="AK7053"/>
      <c r="AL7053"/>
      <c r="AM7053"/>
      <c r="AO7053"/>
      <c r="AP7053"/>
      <c r="AQ7053"/>
      <c r="AS7053"/>
      <c r="AT7053"/>
      <c r="AU7053"/>
      <c r="AW7053"/>
      <c r="AX7053"/>
      <c r="AY7053"/>
      <c r="BA7053"/>
      <c r="BB7053"/>
      <c r="BC7053"/>
      <c r="BE7053"/>
      <c r="BF7053"/>
      <c r="BG7053"/>
      <c r="BI7053"/>
      <c r="BJ7053"/>
      <c r="BK7053"/>
      <c r="BM7053"/>
      <c r="BN7053"/>
      <c r="BO7053"/>
    </row>
    <row r="7054" spans="1:67">
      <c r="A7054"/>
      <c r="B7054"/>
      <c r="C7054"/>
      <c r="E7054"/>
      <c r="F7054"/>
      <c r="G7054"/>
      <c r="I7054"/>
      <c r="J7054"/>
      <c r="K7054"/>
      <c r="M7054"/>
      <c r="N7054"/>
      <c r="O7054"/>
      <c r="Q7054"/>
      <c r="R7054"/>
      <c r="S7054"/>
      <c r="U7054"/>
      <c r="V7054"/>
      <c r="W7054"/>
      <c r="Y7054"/>
      <c r="Z7054"/>
      <c r="AA7054"/>
      <c r="AC7054"/>
      <c r="AD7054"/>
      <c r="AE7054"/>
      <c r="AG7054"/>
      <c r="AH7054"/>
      <c r="AI7054"/>
      <c r="AK7054"/>
      <c r="AL7054"/>
      <c r="AM7054"/>
      <c r="AO7054"/>
      <c r="AP7054"/>
      <c r="AQ7054"/>
      <c r="AS7054"/>
      <c r="AT7054"/>
      <c r="AU7054"/>
      <c r="AW7054"/>
      <c r="AX7054"/>
      <c r="AY7054"/>
      <c r="BA7054"/>
      <c r="BB7054"/>
      <c r="BC7054"/>
      <c r="BE7054"/>
      <c r="BF7054"/>
      <c r="BG7054"/>
      <c r="BI7054"/>
      <c r="BJ7054"/>
      <c r="BK7054"/>
      <c r="BM7054"/>
      <c r="BN7054"/>
      <c r="BO7054"/>
    </row>
    <row r="7055" spans="1:67">
      <c r="A7055"/>
      <c r="B7055"/>
      <c r="C7055"/>
      <c r="E7055"/>
      <c r="F7055"/>
      <c r="G7055"/>
      <c r="I7055"/>
      <c r="J7055"/>
      <c r="K7055"/>
      <c r="M7055"/>
      <c r="N7055"/>
      <c r="O7055"/>
      <c r="Q7055"/>
      <c r="R7055"/>
      <c r="S7055"/>
      <c r="U7055"/>
      <c r="V7055"/>
      <c r="W7055"/>
      <c r="Y7055"/>
      <c r="Z7055"/>
      <c r="AA7055"/>
      <c r="AC7055"/>
      <c r="AD7055"/>
      <c r="AE7055"/>
      <c r="AG7055"/>
      <c r="AH7055"/>
      <c r="AI7055"/>
      <c r="AK7055"/>
      <c r="AL7055"/>
      <c r="AM7055"/>
      <c r="AO7055"/>
      <c r="AP7055"/>
      <c r="AQ7055"/>
      <c r="AS7055"/>
      <c r="AT7055"/>
      <c r="AU7055"/>
      <c r="AW7055"/>
      <c r="AX7055"/>
      <c r="AY7055"/>
      <c r="BA7055"/>
      <c r="BB7055"/>
      <c r="BC7055"/>
      <c r="BE7055"/>
      <c r="BF7055"/>
      <c r="BG7055"/>
      <c r="BI7055"/>
      <c r="BJ7055"/>
      <c r="BK7055"/>
      <c r="BM7055"/>
      <c r="BN7055"/>
      <c r="BO7055"/>
    </row>
    <row r="7056" spans="1:67">
      <c r="A7056"/>
      <c r="B7056"/>
      <c r="C7056"/>
      <c r="E7056"/>
      <c r="F7056"/>
      <c r="G7056"/>
      <c r="I7056"/>
      <c r="J7056"/>
      <c r="K7056"/>
      <c r="M7056"/>
      <c r="N7056"/>
      <c r="O7056"/>
      <c r="Q7056"/>
      <c r="R7056"/>
      <c r="S7056"/>
      <c r="U7056"/>
      <c r="V7056"/>
      <c r="W7056"/>
      <c r="Y7056"/>
      <c r="Z7056"/>
      <c r="AA7056"/>
      <c r="AC7056"/>
      <c r="AD7056"/>
      <c r="AE7056"/>
      <c r="AG7056"/>
      <c r="AH7056"/>
      <c r="AI7056"/>
      <c r="AK7056"/>
      <c r="AL7056"/>
      <c r="AM7056"/>
      <c r="AO7056"/>
      <c r="AP7056"/>
      <c r="AQ7056"/>
      <c r="AS7056"/>
      <c r="AT7056"/>
      <c r="AU7056"/>
      <c r="AW7056"/>
      <c r="AX7056"/>
      <c r="AY7056"/>
      <c r="BA7056"/>
      <c r="BB7056"/>
      <c r="BC7056"/>
      <c r="BE7056"/>
      <c r="BF7056"/>
      <c r="BG7056"/>
      <c r="BI7056"/>
      <c r="BJ7056"/>
      <c r="BK7056"/>
      <c r="BM7056"/>
      <c r="BN7056"/>
      <c r="BO7056"/>
    </row>
    <row r="7057" spans="1:67">
      <c r="A7057"/>
      <c r="B7057"/>
      <c r="C7057"/>
      <c r="E7057"/>
      <c r="F7057"/>
      <c r="G7057"/>
      <c r="I7057"/>
      <c r="J7057"/>
      <c r="K7057"/>
      <c r="M7057"/>
      <c r="N7057"/>
      <c r="O7057"/>
      <c r="Q7057"/>
      <c r="R7057"/>
      <c r="S7057"/>
      <c r="U7057"/>
      <c r="V7057"/>
      <c r="W7057"/>
      <c r="Y7057"/>
      <c r="Z7057"/>
      <c r="AA7057"/>
      <c r="AC7057"/>
      <c r="AD7057"/>
      <c r="AE7057"/>
      <c r="AG7057"/>
      <c r="AH7057"/>
      <c r="AI7057"/>
      <c r="AK7057"/>
      <c r="AL7057"/>
      <c r="AM7057"/>
      <c r="AO7057"/>
      <c r="AP7057"/>
      <c r="AQ7057"/>
      <c r="AS7057"/>
      <c r="AT7057"/>
      <c r="AU7057"/>
      <c r="AW7057"/>
      <c r="AX7057"/>
      <c r="AY7057"/>
      <c r="BA7057"/>
      <c r="BB7057"/>
      <c r="BC7057"/>
      <c r="BE7057"/>
      <c r="BF7057"/>
      <c r="BG7057"/>
      <c r="BI7057"/>
      <c r="BJ7057"/>
      <c r="BK7057"/>
      <c r="BM7057"/>
      <c r="BN7057"/>
      <c r="BO7057"/>
    </row>
    <row r="7058" spans="1:67">
      <c r="A7058"/>
      <c r="B7058"/>
      <c r="C7058"/>
      <c r="E7058"/>
      <c r="F7058"/>
      <c r="G7058"/>
      <c r="I7058"/>
      <c r="J7058"/>
      <c r="K7058"/>
      <c r="M7058"/>
      <c r="N7058"/>
      <c r="O7058"/>
      <c r="Q7058"/>
      <c r="R7058"/>
      <c r="S7058"/>
      <c r="U7058"/>
      <c r="V7058"/>
      <c r="W7058"/>
      <c r="Y7058"/>
      <c r="Z7058"/>
      <c r="AA7058"/>
      <c r="AC7058"/>
      <c r="AD7058"/>
      <c r="AE7058"/>
      <c r="AG7058"/>
      <c r="AH7058"/>
      <c r="AI7058"/>
      <c r="AK7058"/>
      <c r="AL7058"/>
      <c r="AM7058"/>
      <c r="AO7058"/>
      <c r="AP7058"/>
      <c r="AQ7058"/>
      <c r="AS7058"/>
      <c r="AT7058"/>
      <c r="AU7058"/>
      <c r="AW7058"/>
      <c r="AX7058"/>
      <c r="AY7058"/>
      <c r="BA7058"/>
      <c r="BB7058"/>
      <c r="BC7058"/>
      <c r="BE7058"/>
      <c r="BF7058"/>
      <c r="BG7058"/>
      <c r="BI7058"/>
      <c r="BJ7058"/>
      <c r="BK7058"/>
      <c r="BM7058"/>
      <c r="BN7058"/>
      <c r="BO7058"/>
    </row>
    <row r="7059" spans="1:67">
      <c r="A7059"/>
      <c r="B7059"/>
      <c r="C7059"/>
      <c r="E7059"/>
      <c r="F7059"/>
      <c r="G7059"/>
      <c r="I7059"/>
      <c r="J7059"/>
      <c r="K7059"/>
      <c r="M7059"/>
      <c r="N7059"/>
      <c r="O7059"/>
      <c r="Q7059"/>
      <c r="R7059"/>
      <c r="S7059"/>
      <c r="U7059"/>
      <c r="V7059"/>
      <c r="W7059"/>
      <c r="Y7059"/>
      <c r="Z7059"/>
      <c r="AA7059"/>
      <c r="AC7059"/>
      <c r="AD7059"/>
      <c r="AE7059"/>
      <c r="AG7059"/>
      <c r="AH7059"/>
      <c r="AI7059"/>
      <c r="AK7059"/>
      <c r="AL7059"/>
      <c r="AM7059"/>
      <c r="AO7059"/>
      <c r="AP7059"/>
      <c r="AQ7059"/>
      <c r="AS7059"/>
      <c r="AT7059"/>
      <c r="AU7059"/>
      <c r="AW7059"/>
      <c r="AX7059"/>
      <c r="AY7059"/>
      <c r="BA7059"/>
      <c r="BB7059"/>
      <c r="BC7059"/>
      <c r="BE7059"/>
      <c r="BF7059"/>
      <c r="BG7059"/>
      <c r="BI7059"/>
      <c r="BJ7059"/>
      <c r="BK7059"/>
      <c r="BM7059"/>
      <c r="BN7059"/>
      <c r="BO7059"/>
    </row>
    <row r="7060" spans="1:67">
      <c r="A7060"/>
      <c r="B7060"/>
      <c r="C7060"/>
      <c r="E7060"/>
      <c r="F7060"/>
      <c r="G7060"/>
      <c r="I7060"/>
      <c r="J7060"/>
      <c r="K7060"/>
      <c r="M7060"/>
      <c r="N7060"/>
      <c r="O7060"/>
      <c r="Q7060"/>
      <c r="R7060"/>
      <c r="S7060"/>
      <c r="U7060"/>
      <c r="V7060"/>
      <c r="W7060"/>
      <c r="Y7060"/>
      <c r="Z7060"/>
      <c r="AA7060"/>
      <c r="AC7060"/>
      <c r="AD7060"/>
      <c r="AE7060"/>
      <c r="AG7060"/>
      <c r="AH7060"/>
      <c r="AI7060"/>
      <c r="AK7060"/>
      <c r="AL7060"/>
      <c r="AM7060"/>
      <c r="AO7060"/>
      <c r="AP7060"/>
      <c r="AQ7060"/>
      <c r="AS7060"/>
      <c r="AT7060"/>
      <c r="AU7060"/>
      <c r="AW7060"/>
      <c r="AX7060"/>
      <c r="AY7060"/>
      <c r="BA7060"/>
      <c r="BB7060"/>
      <c r="BC7060"/>
      <c r="BE7060"/>
      <c r="BF7060"/>
      <c r="BG7060"/>
      <c r="BI7060"/>
      <c r="BJ7060"/>
      <c r="BK7060"/>
      <c r="BM7060"/>
      <c r="BN7060"/>
      <c r="BO7060"/>
    </row>
    <row r="7061" spans="1:67">
      <c r="A7061"/>
      <c r="B7061"/>
      <c r="C7061"/>
      <c r="E7061"/>
      <c r="F7061"/>
      <c r="G7061"/>
      <c r="I7061"/>
      <c r="J7061"/>
      <c r="K7061"/>
      <c r="M7061"/>
      <c r="N7061"/>
      <c r="O7061"/>
      <c r="Q7061"/>
      <c r="R7061"/>
      <c r="S7061"/>
      <c r="U7061"/>
      <c r="V7061"/>
      <c r="W7061"/>
      <c r="Y7061"/>
      <c r="Z7061"/>
      <c r="AA7061"/>
      <c r="AC7061"/>
      <c r="AD7061"/>
      <c r="AE7061"/>
      <c r="AG7061"/>
      <c r="AH7061"/>
      <c r="AI7061"/>
      <c r="AK7061"/>
      <c r="AL7061"/>
      <c r="AM7061"/>
      <c r="AO7061"/>
      <c r="AP7061"/>
      <c r="AQ7061"/>
      <c r="AS7061"/>
      <c r="AT7061"/>
      <c r="AU7061"/>
      <c r="AW7061"/>
      <c r="AX7061"/>
      <c r="AY7061"/>
      <c r="BA7061"/>
      <c r="BB7061"/>
      <c r="BC7061"/>
      <c r="BE7061"/>
      <c r="BF7061"/>
      <c r="BG7061"/>
      <c r="BI7061"/>
      <c r="BJ7061"/>
      <c r="BK7061"/>
      <c r="BM7061"/>
      <c r="BN7061"/>
      <c r="BO7061"/>
    </row>
    <row r="7062" spans="1:67">
      <c r="A7062"/>
      <c r="B7062"/>
      <c r="C7062"/>
      <c r="E7062"/>
      <c r="F7062"/>
      <c r="G7062"/>
      <c r="I7062"/>
      <c r="J7062"/>
      <c r="K7062"/>
      <c r="M7062"/>
      <c r="N7062"/>
      <c r="O7062"/>
      <c r="Q7062"/>
      <c r="R7062"/>
      <c r="S7062"/>
      <c r="U7062"/>
      <c r="V7062"/>
      <c r="W7062"/>
      <c r="Y7062"/>
      <c r="Z7062"/>
      <c r="AA7062"/>
      <c r="AC7062"/>
      <c r="AD7062"/>
      <c r="AE7062"/>
      <c r="AG7062"/>
      <c r="AH7062"/>
      <c r="AI7062"/>
      <c r="AK7062"/>
      <c r="AL7062"/>
      <c r="AM7062"/>
      <c r="AO7062"/>
      <c r="AP7062"/>
      <c r="AQ7062"/>
      <c r="AS7062"/>
      <c r="AT7062"/>
      <c r="AU7062"/>
      <c r="AW7062"/>
      <c r="AX7062"/>
      <c r="AY7062"/>
      <c r="BA7062"/>
      <c r="BB7062"/>
      <c r="BC7062"/>
      <c r="BE7062"/>
      <c r="BF7062"/>
      <c r="BG7062"/>
      <c r="BI7062"/>
      <c r="BJ7062"/>
      <c r="BK7062"/>
      <c r="BM7062"/>
      <c r="BN7062"/>
      <c r="BO7062"/>
    </row>
    <row r="7063" spans="1:67">
      <c r="A7063"/>
      <c r="B7063"/>
      <c r="C7063"/>
      <c r="E7063"/>
      <c r="F7063"/>
      <c r="G7063"/>
      <c r="I7063"/>
      <c r="J7063"/>
      <c r="K7063"/>
      <c r="M7063"/>
      <c r="N7063"/>
      <c r="O7063"/>
      <c r="Q7063"/>
      <c r="R7063"/>
      <c r="S7063"/>
      <c r="U7063"/>
      <c r="V7063"/>
      <c r="W7063"/>
      <c r="Y7063"/>
      <c r="Z7063"/>
      <c r="AA7063"/>
      <c r="AC7063"/>
      <c r="AD7063"/>
      <c r="AE7063"/>
      <c r="AG7063"/>
      <c r="AH7063"/>
      <c r="AI7063"/>
      <c r="AK7063"/>
      <c r="AL7063"/>
      <c r="AM7063"/>
      <c r="AO7063"/>
      <c r="AP7063"/>
      <c r="AQ7063"/>
      <c r="AS7063"/>
      <c r="AT7063"/>
      <c r="AU7063"/>
      <c r="AW7063"/>
      <c r="AX7063"/>
      <c r="AY7063"/>
      <c r="BA7063"/>
      <c r="BB7063"/>
      <c r="BC7063"/>
      <c r="BE7063"/>
      <c r="BF7063"/>
      <c r="BG7063"/>
      <c r="BI7063"/>
      <c r="BJ7063"/>
      <c r="BK7063"/>
      <c r="BM7063"/>
      <c r="BN7063"/>
      <c r="BO7063"/>
    </row>
    <row r="7064" spans="1:67">
      <c r="A7064"/>
      <c r="B7064"/>
      <c r="C7064"/>
      <c r="E7064"/>
      <c r="F7064"/>
      <c r="G7064"/>
      <c r="I7064"/>
      <c r="J7064"/>
      <c r="K7064"/>
      <c r="M7064"/>
      <c r="N7064"/>
      <c r="O7064"/>
      <c r="Q7064"/>
      <c r="R7064"/>
      <c r="S7064"/>
      <c r="U7064"/>
      <c r="V7064"/>
      <c r="W7064"/>
      <c r="Y7064"/>
      <c r="Z7064"/>
      <c r="AA7064"/>
      <c r="AC7064"/>
      <c r="AD7064"/>
      <c r="AE7064"/>
      <c r="AG7064"/>
      <c r="AH7064"/>
      <c r="AI7064"/>
      <c r="AK7064"/>
      <c r="AL7064"/>
      <c r="AM7064"/>
      <c r="AO7064"/>
      <c r="AP7064"/>
      <c r="AQ7064"/>
      <c r="AS7064"/>
      <c r="AT7064"/>
      <c r="AU7064"/>
      <c r="AW7064"/>
      <c r="AX7064"/>
      <c r="AY7064"/>
      <c r="BA7064"/>
      <c r="BB7064"/>
      <c r="BC7064"/>
      <c r="BE7064"/>
      <c r="BF7064"/>
      <c r="BG7064"/>
      <c r="BI7064"/>
      <c r="BJ7064"/>
      <c r="BK7064"/>
      <c r="BM7064"/>
      <c r="BN7064"/>
      <c r="BO7064"/>
    </row>
    <row r="7065" spans="1:67">
      <c r="A7065"/>
      <c r="B7065"/>
      <c r="C7065"/>
      <c r="E7065"/>
      <c r="F7065"/>
      <c r="G7065"/>
      <c r="I7065"/>
      <c r="J7065"/>
      <c r="K7065"/>
      <c r="M7065"/>
      <c r="N7065"/>
      <c r="O7065"/>
      <c r="Q7065"/>
      <c r="R7065"/>
      <c r="S7065"/>
      <c r="U7065"/>
      <c r="V7065"/>
      <c r="W7065"/>
      <c r="Y7065"/>
      <c r="Z7065"/>
      <c r="AA7065"/>
      <c r="AC7065"/>
      <c r="AD7065"/>
      <c r="AE7065"/>
      <c r="AG7065"/>
      <c r="AH7065"/>
      <c r="AI7065"/>
      <c r="AK7065"/>
      <c r="AL7065"/>
      <c r="AM7065"/>
      <c r="AO7065"/>
      <c r="AP7065"/>
      <c r="AQ7065"/>
      <c r="AS7065"/>
      <c r="AT7065"/>
      <c r="AU7065"/>
      <c r="AW7065"/>
      <c r="AX7065"/>
      <c r="AY7065"/>
      <c r="BA7065"/>
      <c r="BB7065"/>
      <c r="BC7065"/>
      <c r="BE7065"/>
      <c r="BF7065"/>
      <c r="BG7065"/>
      <c r="BI7065"/>
      <c r="BJ7065"/>
      <c r="BK7065"/>
      <c r="BM7065"/>
      <c r="BN7065"/>
      <c r="BO7065"/>
    </row>
    <row r="7066" spans="1:67">
      <c r="A7066"/>
      <c r="B7066"/>
      <c r="C7066"/>
      <c r="E7066"/>
      <c r="F7066"/>
      <c r="G7066"/>
      <c r="I7066"/>
      <c r="J7066"/>
      <c r="K7066"/>
      <c r="M7066"/>
      <c r="N7066"/>
      <c r="O7066"/>
      <c r="Q7066"/>
      <c r="R7066"/>
      <c r="S7066"/>
      <c r="U7066"/>
      <c r="V7066"/>
      <c r="W7066"/>
      <c r="Y7066"/>
      <c r="Z7066"/>
      <c r="AA7066"/>
      <c r="AC7066"/>
      <c r="AD7066"/>
      <c r="AE7066"/>
      <c r="AG7066"/>
      <c r="AH7066"/>
      <c r="AI7066"/>
      <c r="AK7066"/>
      <c r="AL7066"/>
      <c r="AM7066"/>
      <c r="AO7066"/>
      <c r="AP7066"/>
      <c r="AQ7066"/>
      <c r="AS7066"/>
      <c r="AT7066"/>
      <c r="AU7066"/>
      <c r="AW7066"/>
      <c r="AX7066"/>
      <c r="AY7066"/>
      <c r="BA7066"/>
      <c r="BB7066"/>
      <c r="BC7066"/>
      <c r="BE7066"/>
      <c r="BF7066"/>
      <c r="BG7066"/>
      <c r="BI7066"/>
      <c r="BJ7066"/>
      <c r="BK7066"/>
      <c r="BM7066"/>
      <c r="BN7066"/>
      <c r="BO7066"/>
    </row>
    <row r="7067" spans="1:67">
      <c r="A7067"/>
      <c r="B7067"/>
      <c r="C7067"/>
      <c r="E7067"/>
      <c r="F7067"/>
      <c r="G7067"/>
      <c r="I7067"/>
      <c r="J7067"/>
      <c r="K7067"/>
      <c r="M7067"/>
      <c r="N7067"/>
      <c r="O7067"/>
      <c r="Q7067"/>
      <c r="R7067"/>
      <c r="S7067"/>
      <c r="U7067"/>
      <c r="V7067"/>
      <c r="W7067"/>
      <c r="Y7067"/>
      <c r="Z7067"/>
      <c r="AA7067"/>
      <c r="AC7067"/>
      <c r="AD7067"/>
      <c r="AE7067"/>
      <c r="AG7067"/>
      <c r="AH7067"/>
      <c r="AI7067"/>
      <c r="AK7067"/>
      <c r="AL7067"/>
      <c r="AM7067"/>
      <c r="AO7067"/>
      <c r="AP7067"/>
      <c r="AQ7067"/>
      <c r="AS7067"/>
      <c r="AT7067"/>
      <c r="AU7067"/>
      <c r="AW7067"/>
      <c r="AX7067"/>
      <c r="AY7067"/>
      <c r="BA7067"/>
      <c r="BB7067"/>
      <c r="BC7067"/>
      <c r="BE7067"/>
      <c r="BF7067"/>
      <c r="BG7067"/>
      <c r="BI7067"/>
      <c r="BJ7067"/>
      <c r="BK7067"/>
      <c r="BM7067"/>
      <c r="BN7067"/>
      <c r="BO7067"/>
    </row>
    <row r="7068" spans="1:67">
      <c r="A7068"/>
      <c r="B7068"/>
      <c r="C7068"/>
      <c r="E7068"/>
      <c r="F7068"/>
      <c r="G7068"/>
      <c r="I7068"/>
      <c r="J7068"/>
      <c r="K7068"/>
      <c r="M7068"/>
      <c r="N7068"/>
      <c r="O7068"/>
      <c r="Q7068"/>
      <c r="R7068"/>
      <c r="S7068"/>
      <c r="U7068"/>
      <c r="V7068"/>
      <c r="W7068"/>
      <c r="Y7068"/>
      <c r="Z7068"/>
      <c r="AA7068"/>
      <c r="AC7068"/>
      <c r="AD7068"/>
      <c r="AE7068"/>
      <c r="AG7068"/>
      <c r="AH7068"/>
      <c r="AI7068"/>
      <c r="AK7068"/>
      <c r="AL7068"/>
      <c r="AM7068"/>
      <c r="AO7068"/>
      <c r="AP7068"/>
      <c r="AQ7068"/>
      <c r="AS7068"/>
      <c r="AT7068"/>
      <c r="AU7068"/>
      <c r="AW7068"/>
      <c r="AX7068"/>
      <c r="AY7068"/>
      <c r="BA7068"/>
      <c r="BB7068"/>
      <c r="BC7068"/>
      <c r="BE7068"/>
      <c r="BF7068"/>
      <c r="BG7068"/>
      <c r="BI7068"/>
      <c r="BJ7068"/>
      <c r="BK7068"/>
      <c r="BM7068"/>
      <c r="BN7068"/>
      <c r="BO7068"/>
    </row>
    <row r="7069" spans="1:67">
      <c r="A7069"/>
      <c r="B7069"/>
      <c r="C7069"/>
      <c r="E7069"/>
      <c r="F7069"/>
      <c r="G7069"/>
      <c r="I7069"/>
      <c r="J7069"/>
      <c r="K7069"/>
      <c r="M7069"/>
      <c r="N7069"/>
      <c r="O7069"/>
      <c r="Q7069"/>
      <c r="R7069"/>
      <c r="S7069"/>
      <c r="U7069"/>
      <c r="V7069"/>
      <c r="W7069"/>
      <c r="Y7069"/>
      <c r="Z7069"/>
      <c r="AA7069"/>
      <c r="AC7069"/>
      <c r="AD7069"/>
      <c r="AE7069"/>
      <c r="AG7069"/>
      <c r="AH7069"/>
      <c r="AI7069"/>
      <c r="AK7069"/>
      <c r="AL7069"/>
      <c r="AM7069"/>
      <c r="AO7069"/>
      <c r="AP7069"/>
      <c r="AQ7069"/>
      <c r="AS7069"/>
      <c r="AT7069"/>
      <c r="AU7069"/>
      <c r="AW7069"/>
      <c r="AX7069"/>
      <c r="AY7069"/>
      <c r="BA7069"/>
      <c r="BB7069"/>
      <c r="BC7069"/>
      <c r="BE7069"/>
      <c r="BF7069"/>
      <c r="BG7069"/>
      <c r="BI7069"/>
      <c r="BJ7069"/>
      <c r="BK7069"/>
      <c r="BM7069"/>
      <c r="BN7069"/>
      <c r="BO7069"/>
    </row>
    <row r="7070" spans="1:67">
      <c r="A7070"/>
      <c r="B7070"/>
      <c r="C7070"/>
      <c r="E7070"/>
      <c r="F7070"/>
      <c r="G7070"/>
      <c r="I7070"/>
      <c r="J7070"/>
      <c r="K7070"/>
      <c r="M7070"/>
      <c r="N7070"/>
      <c r="O7070"/>
      <c r="Q7070"/>
      <c r="R7070"/>
      <c r="S7070"/>
      <c r="U7070"/>
      <c r="V7070"/>
      <c r="W7070"/>
      <c r="Y7070"/>
      <c r="Z7070"/>
      <c r="AA7070"/>
      <c r="AC7070"/>
      <c r="AD7070"/>
      <c r="AE7070"/>
      <c r="AG7070"/>
      <c r="AH7070"/>
      <c r="AI7070"/>
      <c r="AK7070"/>
      <c r="AL7070"/>
      <c r="AM7070"/>
      <c r="AO7070"/>
      <c r="AP7070"/>
      <c r="AQ7070"/>
      <c r="AS7070"/>
      <c r="AT7070"/>
      <c r="AU7070"/>
      <c r="AW7070"/>
      <c r="AX7070"/>
      <c r="AY7070"/>
      <c r="BA7070"/>
      <c r="BB7070"/>
      <c r="BC7070"/>
      <c r="BE7070"/>
      <c r="BF7070"/>
      <c r="BG7070"/>
      <c r="BI7070"/>
      <c r="BJ7070"/>
      <c r="BK7070"/>
      <c r="BM7070"/>
      <c r="BN7070"/>
      <c r="BO7070"/>
    </row>
    <row r="7071" spans="1:67">
      <c r="A7071"/>
      <c r="B7071"/>
      <c r="C7071"/>
      <c r="E7071"/>
      <c r="F7071"/>
      <c r="G7071"/>
      <c r="I7071"/>
      <c r="J7071"/>
      <c r="K7071"/>
      <c r="M7071"/>
      <c r="N7071"/>
      <c r="O7071"/>
      <c r="Q7071"/>
      <c r="R7071"/>
      <c r="S7071"/>
      <c r="U7071"/>
      <c r="V7071"/>
      <c r="W7071"/>
      <c r="Y7071"/>
      <c r="Z7071"/>
      <c r="AA7071"/>
      <c r="AC7071"/>
      <c r="AD7071"/>
      <c r="AE7071"/>
      <c r="AG7071"/>
      <c r="AH7071"/>
      <c r="AI7071"/>
      <c r="AK7071"/>
      <c r="AL7071"/>
      <c r="AM7071"/>
      <c r="AO7071"/>
      <c r="AP7071"/>
      <c r="AQ7071"/>
      <c r="AS7071"/>
      <c r="AT7071"/>
      <c r="AU7071"/>
      <c r="AW7071"/>
      <c r="AX7071"/>
      <c r="AY7071"/>
      <c r="BA7071"/>
      <c r="BB7071"/>
      <c r="BC7071"/>
      <c r="BE7071"/>
      <c r="BF7071"/>
      <c r="BG7071"/>
      <c r="BI7071"/>
      <c r="BJ7071"/>
      <c r="BK7071"/>
      <c r="BM7071"/>
      <c r="BN7071"/>
      <c r="BO7071"/>
    </row>
    <row r="7072" spans="1:67">
      <c r="A7072"/>
      <c r="B7072"/>
      <c r="C7072"/>
      <c r="E7072"/>
      <c r="F7072"/>
      <c r="G7072"/>
      <c r="I7072"/>
      <c r="J7072"/>
      <c r="K7072"/>
      <c r="M7072"/>
      <c r="N7072"/>
      <c r="O7072"/>
      <c r="Q7072"/>
      <c r="R7072"/>
      <c r="S7072"/>
      <c r="U7072"/>
      <c r="V7072"/>
      <c r="W7072"/>
      <c r="Y7072"/>
      <c r="Z7072"/>
      <c r="AA7072"/>
      <c r="AC7072"/>
      <c r="AD7072"/>
      <c r="AE7072"/>
      <c r="AG7072"/>
      <c r="AH7072"/>
      <c r="AI7072"/>
      <c r="AK7072"/>
      <c r="AL7072"/>
      <c r="AM7072"/>
      <c r="AO7072"/>
      <c r="AP7072"/>
      <c r="AQ7072"/>
      <c r="AS7072"/>
      <c r="AT7072"/>
      <c r="AU7072"/>
      <c r="AW7072"/>
      <c r="AX7072"/>
      <c r="AY7072"/>
      <c r="BA7072"/>
      <c r="BB7072"/>
      <c r="BC7072"/>
      <c r="BE7072"/>
      <c r="BF7072"/>
      <c r="BG7072"/>
      <c r="BI7072"/>
      <c r="BJ7072"/>
      <c r="BK7072"/>
      <c r="BM7072"/>
      <c r="BN7072"/>
      <c r="BO7072"/>
    </row>
    <row r="7073" spans="1:67">
      <c r="A7073"/>
      <c r="B7073"/>
      <c r="C7073"/>
      <c r="E7073"/>
      <c r="F7073"/>
      <c r="G7073"/>
      <c r="I7073"/>
      <c r="J7073"/>
      <c r="K7073"/>
      <c r="M7073"/>
      <c r="N7073"/>
      <c r="O7073"/>
      <c r="Q7073"/>
      <c r="R7073"/>
      <c r="S7073"/>
      <c r="U7073"/>
      <c r="V7073"/>
      <c r="W7073"/>
      <c r="Y7073"/>
      <c r="Z7073"/>
      <c r="AA7073"/>
      <c r="AC7073"/>
      <c r="AD7073"/>
      <c r="AE7073"/>
      <c r="AG7073"/>
      <c r="AH7073"/>
      <c r="AI7073"/>
      <c r="AK7073"/>
      <c r="AL7073"/>
      <c r="AM7073"/>
      <c r="AO7073"/>
      <c r="AP7073"/>
      <c r="AQ7073"/>
      <c r="AS7073"/>
      <c r="AT7073"/>
      <c r="AU7073"/>
      <c r="AW7073"/>
      <c r="AX7073"/>
      <c r="AY7073"/>
      <c r="BA7073"/>
      <c r="BB7073"/>
      <c r="BC7073"/>
      <c r="BE7073"/>
      <c r="BF7073"/>
      <c r="BG7073"/>
      <c r="BI7073"/>
      <c r="BJ7073"/>
      <c r="BK7073"/>
      <c r="BM7073"/>
      <c r="BN7073"/>
      <c r="BO7073"/>
    </row>
    <row r="7074" spans="1:67">
      <c r="A7074"/>
      <c r="B7074"/>
      <c r="C7074"/>
      <c r="E7074"/>
      <c r="F7074"/>
      <c r="G7074"/>
      <c r="I7074"/>
      <c r="J7074"/>
      <c r="K7074"/>
      <c r="M7074"/>
      <c r="N7074"/>
      <c r="O7074"/>
      <c r="Q7074"/>
      <c r="R7074"/>
      <c r="S7074"/>
      <c r="U7074"/>
      <c r="V7074"/>
      <c r="W7074"/>
      <c r="Y7074"/>
      <c r="Z7074"/>
      <c r="AA7074"/>
      <c r="AC7074"/>
      <c r="AD7074"/>
      <c r="AE7074"/>
      <c r="AG7074"/>
      <c r="AH7074"/>
      <c r="AI7074"/>
      <c r="AK7074"/>
      <c r="AL7074"/>
      <c r="AM7074"/>
      <c r="AO7074"/>
      <c r="AP7074"/>
      <c r="AQ7074"/>
      <c r="AS7074"/>
      <c r="AT7074"/>
      <c r="AU7074"/>
      <c r="AW7074"/>
      <c r="AX7074"/>
      <c r="AY7074"/>
      <c r="BA7074"/>
      <c r="BB7074"/>
      <c r="BC7074"/>
      <c r="BE7074"/>
      <c r="BF7074"/>
      <c r="BG7074"/>
      <c r="BI7074"/>
      <c r="BJ7074"/>
      <c r="BK7074"/>
      <c r="BM7074"/>
      <c r="BN7074"/>
      <c r="BO7074"/>
    </row>
    <row r="7075" spans="1:67">
      <c r="A7075"/>
      <c r="B7075"/>
      <c r="C7075"/>
      <c r="E7075"/>
      <c r="F7075"/>
      <c r="G7075"/>
      <c r="I7075"/>
      <c r="J7075"/>
      <c r="K7075"/>
      <c r="M7075"/>
      <c r="N7075"/>
      <c r="O7075"/>
      <c r="Q7075"/>
      <c r="R7075"/>
      <c r="S7075"/>
      <c r="U7075"/>
      <c r="V7075"/>
      <c r="W7075"/>
      <c r="Y7075"/>
      <c r="Z7075"/>
      <c r="AA7075"/>
      <c r="AC7075"/>
      <c r="AD7075"/>
      <c r="AE7075"/>
      <c r="AG7075"/>
      <c r="AH7075"/>
      <c r="AI7075"/>
      <c r="AK7075"/>
      <c r="AL7075"/>
      <c r="AM7075"/>
      <c r="AO7075"/>
      <c r="AP7075"/>
      <c r="AQ7075"/>
      <c r="AS7075"/>
      <c r="AT7075"/>
      <c r="AU7075"/>
      <c r="AW7075"/>
      <c r="AX7075"/>
      <c r="AY7075"/>
      <c r="BA7075"/>
      <c r="BB7075"/>
      <c r="BC7075"/>
      <c r="BE7075"/>
      <c r="BF7075"/>
      <c r="BG7075"/>
      <c r="BI7075"/>
      <c r="BJ7075"/>
      <c r="BK7075"/>
      <c r="BM7075"/>
      <c r="BN7075"/>
      <c r="BO7075"/>
    </row>
    <row r="7076" spans="1:67">
      <c r="A7076"/>
      <c r="B7076"/>
      <c r="C7076"/>
      <c r="E7076"/>
      <c r="F7076"/>
      <c r="G7076"/>
      <c r="I7076"/>
      <c r="J7076"/>
      <c r="K7076"/>
      <c r="M7076"/>
      <c r="N7076"/>
      <c r="O7076"/>
      <c r="Q7076"/>
      <c r="R7076"/>
      <c r="S7076"/>
      <c r="U7076"/>
      <c r="V7076"/>
      <c r="W7076"/>
      <c r="Y7076"/>
      <c r="Z7076"/>
      <c r="AA7076"/>
      <c r="AC7076"/>
      <c r="AD7076"/>
      <c r="AE7076"/>
      <c r="AG7076"/>
      <c r="AH7076"/>
      <c r="AI7076"/>
      <c r="AK7076"/>
      <c r="AL7076"/>
      <c r="AM7076"/>
      <c r="AO7076"/>
      <c r="AP7076"/>
      <c r="AQ7076"/>
      <c r="AS7076"/>
      <c r="AT7076"/>
      <c r="AU7076"/>
      <c r="AW7076"/>
      <c r="AX7076"/>
      <c r="AY7076"/>
      <c r="BA7076"/>
      <c r="BB7076"/>
      <c r="BC7076"/>
      <c r="BE7076"/>
      <c r="BF7076"/>
      <c r="BG7076"/>
      <c r="BI7076"/>
      <c r="BJ7076"/>
      <c r="BK7076"/>
      <c r="BM7076"/>
      <c r="BN7076"/>
      <c r="BO7076"/>
    </row>
    <row r="7077" spans="1:67">
      <c r="A7077"/>
      <c r="B7077"/>
      <c r="C7077"/>
      <c r="E7077"/>
      <c r="F7077"/>
      <c r="G7077"/>
      <c r="I7077"/>
      <c r="J7077"/>
      <c r="K7077"/>
      <c r="M7077"/>
      <c r="N7077"/>
      <c r="O7077"/>
      <c r="Q7077"/>
      <c r="R7077"/>
      <c r="S7077"/>
      <c r="U7077"/>
      <c r="V7077"/>
      <c r="W7077"/>
      <c r="Y7077"/>
      <c r="Z7077"/>
      <c r="AA7077"/>
      <c r="AC7077"/>
      <c r="AD7077"/>
      <c r="AE7077"/>
      <c r="AG7077"/>
      <c r="AH7077"/>
      <c r="AI7077"/>
      <c r="AK7077"/>
      <c r="AL7077"/>
      <c r="AM7077"/>
      <c r="AO7077"/>
      <c r="AP7077"/>
      <c r="AQ7077"/>
      <c r="AS7077"/>
      <c r="AT7077"/>
      <c r="AU7077"/>
      <c r="AW7077"/>
      <c r="AX7077"/>
      <c r="AY7077"/>
      <c r="BA7077"/>
      <c r="BB7077"/>
      <c r="BC7077"/>
      <c r="BE7077"/>
      <c r="BF7077"/>
      <c r="BG7077"/>
      <c r="BI7077"/>
      <c r="BJ7077"/>
      <c r="BK7077"/>
      <c r="BM7077"/>
      <c r="BN7077"/>
      <c r="BO7077"/>
    </row>
    <row r="7078" spans="1:67">
      <c r="A7078"/>
      <c r="B7078"/>
      <c r="C7078"/>
      <c r="E7078"/>
      <c r="F7078"/>
      <c r="G7078"/>
      <c r="I7078"/>
      <c r="J7078"/>
      <c r="K7078"/>
      <c r="M7078"/>
      <c r="N7078"/>
      <c r="O7078"/>
      <c r="Q7078"/>
      <c r="R7078"/>
      <c r="S7078"/>
      <c r="U7078"/>
      <c r="V7078"/>
      <c r="W7078"/>
      <c r="Y7078"/>
      <c r="Z7078"/>
      <c r="AA7078"/>
      <c r="AC7078"/>
      <c r="AD7078"/>
      <c r="AE7078"/>
      <c r="AG7078"/>
      <c r="AH7078"/>
      <c r="AI7078"/>
      <c r="AK7078"/>
      <c r="AL7078"/>
      <c r="AM7078"/>
      <c r="AO7078"/>
      <c r="AP7078"/>
      <c r="AQ7078"/>
      <c r="AS7078"/>
      <c r="AT7078"/>
      <c r="AU7078"/>
      <c r="AW7078"/>
      <c r="AX7078"/>
      <c r="AY7078"/>
      <c r="BA7078"/>
      <c r="BB7078"/>
      <c r="BC7078"/>
      <c r="BE7078"/>
      <c r="BF7078"/>
      <c r="BG7078"/>
      <c r="BI7078"/>
      <c r="BJ7078"/>
      <c r="BK7078"/>
      <c r="BM7078"/>
      <c r="BN7078"/>
      <c r="BO7078"/>
    </row>
    <row r="7079" spans="1:67">
      <c r="A7079"/>
      <c r="B7079"/>
      <c r="C7079"/>
      <c r="E7079"/>
      <c r="F7079"/>
      <c r="G7079"/>
      <c r="I7079"/>
      <c r="J7079"/>
      <c r="K7079"/>
      <c r="M7079"/>
      <c r="N7079"/>
      <c r="O7079"/>
      <c r="Q7079"/>
      <c r="R7079"/>
      <c r="S7079"/>
      <c r="U7079"/>
      <c r="V7079"/>
      <c r="W7079"/>
      <c r="Y7079"/>
      <c r="Z7079"/>
      <c r="AA7079"/>
      <c r="AC7079"/>
      <c r="AD7079"/>
      <c r="AE7079"/>
      <c r="AG7079"/>
      <c r="AH7079"/>
      <c r="AI7079"/>
      <c r="AK7079"/>
      <c r="AL7079"/>
      <c r="AM7079"/>
      <c r="AO7079"/>
      <c r="AP7079"/>
      <c r="AQ7079"/>
      <c r="AS7079"/>
      <c r="AT7079"/>
      <c r="AU7079"/>
      <c r="AW7079"/>
      <c r="AX7079"/>
      <c r="AY7079"/>
      <c r="BA7079"/>
      <c r="BB7079"/>
      <c r="BC7079"/>
      <c r="BE7079"/>
      <c r="BF7079"/>
      <c r="BG7079"/>
      <c r="BI7079"/>
      <c r="BJ7079"/>
      <c r="BK7079"/>
      <c r="BM7079"/>
      <c r="BN7079"/>
      <c r="BO7079"/>
    </row>
    <row r="7080" spans="1:67">
      <c r="A7080"/>
      <c r="B7080"/>
      <c r="C7080"/>
      <c r="E7080"/>
      <c r="F7080"/>
      <c r="G7080"/>
      <c r="I7080"/>
      <c r="J7080"/>
      <c r="K7080"/>
      <c r="M7080"/>
      <c r="N7080"/>
      <c r="O7080"/>
      <c r="Q7080"/>
      <c r="R7080"/>
      <c r="S7080"/>
      <c r="U7080"/>
      <c r="V7080"/>
      <c r="W7080"/>
      <c r="Y7080"/>
      <c r="Z7080"/>
      <c r="AA7080"/>
      <c r="AC7080"/>
      <c r="AD7080"/>
      <c r="AE7080"/>
      <c r="AG7080"/>
      <c r="AH7080"/>
      <c r="AI7080"/>
      <c r="AK7080"/>
      <c r="AL7080"/>
      <c r="AM7080"/>
      <c r="AO7080"/>
      <c r="AP7080"/>
      <c r="AQ7080"/>
      <c r="AS7080"/>
      <c r="AT7080"/>
      <c r="AU7080"/>
      <c r="AW7080"/>
      <c r="AX7080"/>
      <c r="AY7080"/>
      <c r="BA7080"/>
      <c r="BB7080"/>
      <c r="BC7080"/>
      <c r="BE7080"/>
      <c r="BF7080"/>
      <c r="BG7080"/>
      <c r="BI7080"/>
      <c r="BJ7080"/>
      <c r="BK7080"/>
      <c r="BM7080"/>
      <c r="BN7080"/>
      <c r="BO7080"/>
    </row>
    <row r="7081" spans="1:67">
      <c r="A7081"/>
      <c r="B7081"/>
      <c r="C7081"/>
      <c r="E7081"/>
      <c r="F7081"/>
      <c r="G7081"/>
      <c r="I7081"/>
      <c r="J7081"/>
      <c r="K7081"/>
      <c r="M7081"/>
      <c r="N7081"/>
      <c r="O7081"/>
      <c r="Q7081"/>
      <c r="R7081"/>
      <c r="S7081"/>
      <c r="U7081"/>
      <c r="V7081"/>
      <c r="W7081"/>
      <c r="Y7081"/>
      <c r="Z7081"/>
      <c r="AA7081"/>
      <c r="AC7081"/>
      <c r="AD7081"/>
      <c r="AE7081"/>
      <c r="AG7081"/>
      <c r="AH7081"/>
      <c r="AI7081"/>
      <c r="AK7081"/>
      <c r="AL7081"/>
      <c r="AM7081"/>
      <c r="AO7081"/>
      <c r="AP7081"/>
      <c r="AQ7081"/>
      <c r="AS7081"/>
      <c r="AT7081"/>
      <c r="AU7081"/>
      <c r="AW7081"/>
      <c r="AX7081"/>
      <c r="AY7081"/>
      <c r="BA7081"/>
      <c r="BB7081"/>
      <c r="BC7081"/>
      <c r="BE7081"/>
      <c r="BF7081"/>
      <c r="BG7081"/>
      <c r="BI7081"/>
      <c r="BJ7081"/>
      <c r="BK7081"/>
      <c r="BM7081"/>
      <c r="BN7081"/>
      <c r="BO7081"/>
    </row>
    <row r="7082" spans="1:67">
      <c r="A7082"/>
      <c r="B7082"/>
      <c r="C7082"/>
      <c r="E7082"/>
      <c r="F7082"/>
      <c r="G7082"/>
      <c r="I7082"/>
      <c r="J7082"/>
      <c r="K7082"/>
      <c r="M7082"/>
      <c r="N7082"/>
      <c r="O7082"/>
      <c r="Q7082"/>
      <c r="R7082"/>
      <c r="S7082"/>
      <c r="U7082"/>
      <c r="V7082"/>
      <c r="W7082"/>
      <c r="Y7082"/>
      <c r="Z7082"/>
      <c r="AA7082"/>
      <c r="AC7082"/>
      <c r="AD7082"/>
      <c r="AE7082"/>
      <c r="AG7082"/>
      <c r="AH7082"/>
      <c r="AI7082"/>
      <c r="AK7082"/>
      <c r="AL7082"/>
      <c r="AM7082"/>
      <c r="AO7082"/>
      <c r="AP7082"/>
      <c r="AQ7082"/>
      <c r="AS7082"/>
      <c r="AT7082"/>
      <c r="AU7082"/>
      <c r="AW7082"/>
      <c r="AX7082"/>
      <c r="AY7082"/>
      <c r="BA7082"/>
      <c r="BB7082"/>
      <c r="BC7082"/>
      <c r="BE7082"/>
      <c r="BF7082"/>
      <c r="BG7082"/>
      <c r="BI7082"/>
      <c r="BJ7082"/>
      <c r="BK7082"/>
      <c r="BM7082"/>
      <c r="BN7082"/>
      <c r="BO7082"/>
    </row>
    <row r="7083" spans="1:67">
      <c r="A7083"/>
      <c r="B7083"/>
      <c r="C7083"/>
      <c r="E7083"/>
      <c r="F7083"/>
      <c r="G7083"/>
      <c r="I7083"/>
      <c r="J7083"/>
      <c r="K7083"/>
      <c r="M7083"/>
      <c r="N7083"/>
      <c r="O7083"/>
      <c r="Q7083"/>
      <c r="R7083"/>
      <c r="S7083"/>
      <c r="U7083"/>
      <c r="V7083"/>
      <c r="W7083"/>
      <c r="Y7083"/>
      <c r="Z7083"/>
      <c r="AA7083"/>
      <c r="AC7083"/>
      <c r="AD7083"/>
      <c r="AE7083"/>
      <c r="AG7083"/>
      <c r="AH7083"/>
      <c r="AI7083"/>
      <c r="AK7083"/>
      <c r="AL7083"/>
      <c r="AM7083"/>
      <c r="AO7083"/>
      <c r="AP7083"/>
      <c r="AQ7083"/>
      <c r="AS7083"/>
      <c r="AT7083"/>
      <c r="AU7083"/>
      <c r="AW7083"/>
      <c r="AX7083"/>
      <c r="AY7083"/>
      <c r="BA7083"/>
      <c r="BB7083"/>
      <c r="BC7083"/>
      <c r="BE7083"/>
      <c r="BF7083"/>
      <c r="BG7083"/>
      <c r="BI7083"/>
      <c r="BJ7083"/>
      <c r="BK7083"/>
      <c r="BM7083"/>
      <c r="BN7083"/>
      <c r="BO7083"/>
    </row>
    <row r="7084" spans="1:67">
      <c r="A7084"/>
      <c r="B7084"/>
      <c r="C7084"/>
      <c r="E7084"/>
      <c r="F7084"/>
      <c r="G7084"/>
      <c r="I7084"/>
      <c r="J7084"/>
      <c r="K7084"/>
      <c r="M7084"/>
      <c r="N7084"/>
      <c r="O7084"/>
      <c r="Q7084"/>
      <c r="R7084"/>
      <c r="S7084"/>
      <c r="U7084"/>
      <c r="V7084"/>
      <c r="W7084"/>
      <c r="Y7084"/>
      <c r="Z7084"/>
      <c r="AA7084"/>
      <c r="AC7084"/>
      <c r="AD7084"/>
      <c r="AE7084"/>
      <c r="AG7084"/>
      <c r="AH7084"/>
      <c r="AI7084"/>
      <c r="AK7084"/>
      <c r="AL7084"/>
      <c r="AM7084"/>
      <c r="AO7084"/>
      <c r="AP7084"/>
      <c r="AQ7084"/>
      <c r="AS7084"/>
      <c r="AT7084"/>
      <c r="AU7084"/>
      <c r="AW7084"/>
      <c r="AX7084"/>
      <c r="AY7084"/>
      <c r="BA7084"/>
      <c r="BB7084"/>
      <c r="BC7084"/>
      <c r="BE7084"/>
      <c r="BF7084"/>
      <c r="BG7084"/>
      <c r="BI7084"/>
      <c r="BJ7084"/>
      <c r="BK7084"/>
      <c r="BM7084"/>
      <c r="BN7084"/>
      <c r="BO7084"/>
    </row>
    <row r="7085" spans="1:67">
      <c r="A7085"/>
      <c r="B7085"/>
      <c r="C7085"/>
      <c r="E7085"/>
      <c r="F7085"/>
      <c r="G7085"/>
      <c r="I7085"/>
      <c r="J7085"/>
      <c r="K7085"/>
      <c r="M7085"/>
      <c r="N7085"/>
      <c r="O7085"/>
      <c r="Q7085"/>
      <c r="R7085"/>
      <c r="S7085"/>
      <c r="U7085"/>
      <c r="V7085"/>
      <c r="W7085"/>
      <c r="Y7085"/>
      <c r="Z7085"/>
      <c r="AA7085"/>
      <c r="AC7085"/>
      <c r="AD7085"/>
      <c r="AE7085"/>
      <c r="AG7085"/>
      <c r="AH7085"/>
      <c r="AI7085"/>
      <c r="AK7085"/>
      <c r="AL7085"/>
      <c r="AM7085"/>
      <c r="AO7085"/>
      <c r="AP7085"/>
      <c r="AQ7085"/>
      <c r="AS7085"/>
      <c r="AT7085"/>
      <c r="AU7085"/>
      <c r="AW7085"/>
      <c r="AX7085"/>
      <c r="AY7085"/>
      <c r="BA7085"/>
      <c r="BB7085"/>
      <c r="BC7085"/>
      <c r="BE7085"/>
      <c r="BF7085"/>
      <c r="BG7085"/>
      <c r="BI7085"/>
      <c r="BJ7085"/>
      <c r="BK7085"/>
      <c r="BM7085"/>
      <c r="BN7085"/>
      <c r="BO7085"/>
    </row>
    <row r="7086" spans="1:67">
      <c r="A7086"/>
      <c r="B7086"/>
      <c r="C7086"/>
      <c r="E7086"/>
      <c r="F7086"/>
      <c r="G7086"/>
      <c r="I7086"/>
      <c r="J7086"/>
      <c r="K7086"/>
      <c r="M7086"/>
      <c r="N7086"/>
      <c r="O7086"/>
      <c r="Q7086"/>
      <c r="R7086"/>
      <c r="S7086"/>
      <c r="U7086"/>
      <c r="V7086"/>
      <c r="W7086"/>
      <c r="Y7086"/>
      <c r="Z7086"/>
      <c r="AA7086"/>
      <c r="AC7086"/>
      <c r="AD7086"/>
      <c r="AE7086"/>
      <c r="AG7086"/>
      <c r="AH7086"/>
      <c r="AI7086"/>
      <c r="AK7086"/>
      <c r="AL7086"/>
      <c r="AM7086"/>
      <c r="AO7086"/>
      <c r="AP7086"/>
      <c r="AQ7086"/>
      <c r="AS7086"/>
      <c r="AT7086"/>
      <c r="AU7086"/>
      <c r="AW7086"/>
      <c r="AX7086"/>
      <c r="AY7086"/>
      <c r="BA7086"/>
      <c r="BB7086"/>
      <c r="BC7086"/>
      <c r="BE7086"/>
      <c r="BF7086"/>
      <c r="BG7086"/>
      <c r="BI7086"/>
      <c r="BJ7086"/>
      <c r="BK7086"/>
      <c r="BM7086"/>
      <c r="BN7086"/>
      <c r="BO7086"/>
    </row>
    <row r="7087" spans="1:67">
      <c r="A7087"/>
      <c r="B7087"/>
      <c r="C7087"/>
      <c r="E7087"/>
      <c r="F7087"/>
      <c r="G7087"/>
      <c r="I7087"/>
      <c r="J7087"/>
      <c r="K7087"/>
      <c r="M7087"/>
      <c r="N7087"/>
      <c r="O7087"/>
      <c r="Q7087"/>
      <c r="R7087"/>
      <c r="S7087"/>
      <c r="U7087"/>
      <c r="V7087"/>
      <c r="W7087"/>
      <c r="Y7087"/>
      <c r="Z7087"/>
      <c r="AA7087"/>
      <c r="AC7087"/>
      <c r="AD7087"/>
      <c r="AE7087"/>
      <c r="AG7087"/>
      <c r="AH7087"/>
      <c r="AI7087"/>
      <c r="AK7087"/>
      <c r="AL7087"/>
      <c r="AM7087"/>
      <c r="AO7087"/>
      <c r="AP7087"/>
      <c r="AQ7087"/>
      <c r="AS7087"/>
      <c r="AT7087"/>
      <c r="AU7087"/>
      <c r="AW7087"/>
      <c r="AX7087"/>
      <c r="AY7087"/>
      <c r="BA7087"/>
      <c r="BB7087"/>
      <c r="BC7087"/>
      <c r="BE7087"/>
      <c r="BF7087"/>
      <c r="BG7087"/>
      <c r="BI7087"/>
      <c r="BJ7087"/>
      <c r="BK7087"/>
      <c r="BM7087"/>
      <c r="BN7087"/>
      <c r="BO7087"/>
    </row>
    <row r="7088" spans="1:67">
      <c r="A7088"/>
      <c r="B7088"/>
      <c r="C7088"/>
      <c r="E7088"/>
      <c r="F7088"/>
      <c r="G7088"/>
      <c r="I7088"/>
      <c r="J7088"/>
      <c r="K7088"/>
      <c r="M7088"/>
      <c r="N7088"/>
      <c r="O7088"/>
      <c r="Q7088"/>
      <c r="R7088"/>
      <c r="S7088"/>
      <c r="U7088"/>
      <c r="V7088"/>
      <c r="W7088"/>
      <c r="Y7088"/>
      <c r="Z7088"/>
      <c r="AA7088"/>
      <c r="AC7088"/>
      <c r="AD7088"/>
      <c r="AE7088"/>
      <c r="AG7088"/>
      <c r="AH7088"/>
      <c r="AI7088"/>
      <c r="AK7088"/>
      <c r="AL7088"/>
      <c r="AM7088"/>
      <c r="AO7088"/>
      <c r="AP7088"/>
      <c r="AQ7088"/>
      <c r="AS7088"/>
      <c r="AT7088"/>
      <c r="AU7088"/>
      <c r="AW7088"/>
      <c r="AX7088"/>
      <c r="AY7088"/>
      <c r="BA7088"/>
      <c r="BB7088"/>
      <c r="BC7088"/>
      <c r="BE7088"/>
      <c r="BF7088"/>
      <c r="BG7088"/>
      <c r="BI7088"/>
      <c r="BJ7088"/>
      <c r="BK7088"/>
      <c r="BM7088"/>
      <c r="BN7088"/>
      <c r="BO7088"/>
    </row>
    <row r="7089" spans="1:67">
      <c r="A7089"/>
      <c r="B7089"/>
      <c r="C7089"/>
      <c r="E7089"/>
      <c r="F7089"/>
      <c r="G7089"/>
      <c r="I7089"/>
      <c r="J7089"/>
      <c r="K7089"/>
      <c r="M7089"/>
      <c r="N7089"/>
      <c r="O7089"/>
      <c r="Q7089"/>
      <c r="R7089"/>
      <c r="S7089"/>
      <c r="U7089"/>
      <c r="V7089"/>
      <c r="W7089"/>
      <c r="Y7089"/>
      <c r="Z7089"/>
      <c r="AA7089"/>
      <c r="AC7089"/>
      <c r="AD7089"/>
      <c r="AE7089"/>
      <c r="AG7089"/>
      <c r="AH7089"/>
      <c r="AI7089"/>
      <c r="AK7089"/>
      <c r="AL7089"/>
      <c r="AM7089"/>
      <c r="AO7089"/>
      <c r="AP7089"/>
      <c r="AQ7089"/>
      <c r="AS7089"/>
      <c r="AT7089"/>
      <c r="AU7089"/>
      <c r="AW7089"/>
      <c r="AX7089"/>
      <c r="AY7089"/>
      <c r="BA7089"/>
      <c r="BB7089"/>
      <c r="BC7089"/>
      <c r="BE7089"/>
      <c r="BF7089"/>
      <c r="BG7089"/>
      <c r="BI7089"/>
      <c r="BJ7089"/>
      <c r="BK7089"/>
      <c r="BM7089"/>
      <c r="BN7089"/>
      <c r="BO7089"/>
    </row>
    <row r="7090" spans="1:67">
      <c r="A7090"/>
      <c r="B7090"/>
      <c r="C7090"/>
      <c r="E7090"/>
      <c r="F7090"/>
      <c r="G7090"/>
      <c r="I7090"/>
      <c r="J7090"/>
      <c r="K7090"/>
      <c r="M7090"/>
      <c r="N7090"/>
      <c r="O7090"/>
      <c r="Q7090"/>
      <c r="R7090"/>
      <c r="S7090"/>
      <c r="U7090"/>
      <c r="V7090"/>
      <c r="W7090"/>
      <c r="Y7090"/>
      <c r="Z7090"/>
      <c r="AA7090"/>
      <c r="AC7090"/>
      <c r="AD7090"/>
      <c r="AE7090"/>
      <c r="AG7090"/>
      <c r="AH7090"/>
      <c r="AI7090"/>
      <c r="AK7090"/>
      <c r="AL7090"/>
      <c r="AM7090"/>
      <c r="AO7090"/>
      <c r="AP7090"/>
      <c r="AQ7090"/>
      <c r="AS7090"/>
      <c r="AT7090"/>
      <c r="AU7090"/>
      <c r="AW7090"/>
      <c r="AX7090"/>
      <c r="AY7090"/>
      <c r="BA7090"/>
      <c r="BB7090"/>
      <c r="BC7090"/>
      <c r="BE7090"/>
      <c r="BF7090"/>
      <c r="BG7090"/>
      <c r="BI7090"/>
      <c r="BJ7090"/>
      <c r="BK7090"/>
      <c r="BM7090"/>
      <c r="BN7090"/>
      <c r="BO7090"/>
    </row>
    <row r="7091" spans="1:67">
      <c r="A7091"/>
      <c r="B7091"/>
      <c r="C7091"/>
      <c r="E7091"/>
      <c r="F7091"/>
      <c r="G7091"/>
      <c r="I7091"/>
      <c r="J7091"/>
      <c r="K7091"/>
      <c r="M7091"/>
      <c r="N7091"/>
      <c r="O7091"/>
      <c r="Q7091"/>
      <c r="R7091"/>
      <c r="S7091"/>
      <c r="U7091"/>
      <c r="V7091"/>
      <c r="W7091"/>
      <c r="Y7091"/>
      <c r="Z7091"/>
      <c r="AA7091"/>
      <c r="AC7091"/>
      <c r="AD7091"/>
      <c r="AE7091"/>
      <c r="AG7091"/>
      <c r="AH7091"/>
      <c r="AI7091"/>
      <c r="AK7091"/>
      <c r="AL7091"/>
      <c r="AM7091"/>
      <c r="AO7091"/>
      <c r="AP7091"/>
      <c r="AQ7091"/>
      <c r="AS7091"/>
      <c r="AT7091"/>
      <c r="AU7091"/>
      <c r="AW7091"/>
      <c r="AX7091"/>
      <c r="AY7091"/>
      <c r="BA7091"/>
      <c r="BB7091"/>
      <c r="BC7091"/>
      <c r="BE7091"/>
      <c r="BF7091"/>
      <c r="BG7091"/>
      <c r="BI7091"/>
      <c r="BJ7091"/>
      <c r="BK7091"/>
      <c r="BM7091"/>
      <c r="BN7091"/>
      <c r="BO7091"/>
    </row>
    <row r="7092" spans="1:67">
      <c r="A7092"/>
      <c r="B7092"/>
      <c r="C7092"/>
      <c r="E7092"/>
      <c r="F7092"/>
      <c r="G7092"/>
      <c r="I7092"/>
      <c r="J7092"/>
      <c r="K7092"/>
      <c r="M7092"/>
      <c r="N7092"/>
      <c r="O7092"/>
      <c r="Q7092"/>
      <c r="R7092"/>
      <c r="S7092"/>
      <c r="U7092"/>
      <c r="V7092"/>
      <c r="W7092"/>
      <c r="Y7092"/>
      <c r="Z7092"/>
      <c r="AA7092"/>
      <c r="AC7092"/>
      <c r="AD7092"/>
      <c r="AE7092"/>
      <c r="AG7092"/>
      <c r="AH7092"/>
      <c r="AI7092"/>
      <c r="AK7092"/>
      <c r="AL7092"/>
      <c r="AM7092"/>
      <c r="AO7092"/>
      <c r="AP7092"/>
      <c r="AQ7092"/>
      <c r="AS7092"/>
      <c r="AT7092"/>
      <c r="AU7092"/>
      <c r="AW7092"/>
      <c r="AX7092"/>
      <c r="AY7092"/>
      <c r="BA7092"/>
      <c r="BB7092"/>
      <c r="BC7092"/>
      <c r="BE7092"/>
      <c r="BF7092"/>
      <c r="BG7092"/>
      <c r="BI7092"/>
      <c r="BJ7092"/>
      <c r="BK7092"/>
      <c r="BM7092"/>
      <c r="BN7092"/>
      <c r="BO7092"/>
    </row>
    <row r="7093" spans="1:67">
      <c r="A7093"/>
      <c r="B7093"/>
      <c r="C7093"/>
      <c r="E7093"/>
      <c r="F7093"/>
      <c r="G7093"/>
      <c r="I7093"/>
      <c r="J7093"/>
      <c r="K7093"/>
      <c r="M7093"/>
      <c r="N7093"/>
      <c r="O7093"/>
      <c r="Q7093"/>
      <c r="R7093"/>
      <c r="S7093"/>
      <c r="U7093"/>
      <c r="V7093"/>
      <c r="W7093"/>
      <c r="Y7093"/>
      <c r="Z7093"/>
      <c r="AA7093"/>
      <c r="AC7093"/>
      <c r="AD7093"/>
      <c r="AE7093"/>
      <c r="AG7093"/>
      <c r="AH7093"/>
      <c r="AI7093"/>
      <c r="AK7093"/>
      <c r="AL7093"/>
      <c r="AM7093"/>
      <c r="AO7093"/>
      <c r="AP7093"/>
      <c r="AQ7093"/>
      <c r="AS7093"/>
      <c r="AT7093"/>
      <c r="AU7093"/>
      <c r="AW7093"/>
      <c r="AX7093"/>
      <c r="AY7093"/>
      <c r="BA7093"/>
      <c r="BB7093"/>
      <c r="BC7093"/>
      <c r="BE7093"/>
      <c r="BF7093"/>
      <c r="BG7093"/>
      <c r="BI7093"/>
      <c r="BJ7093"/>
      <c r="BK7093"/>
      <c r="BM7093"/>
      <c r="BN7093"/>
      <c r="BO7093"/>
    </row>
    <row r="7094" spans="1:67">
      <c r="A7094"/>
      <c r="B7094"/>
      <c r="C7094"/>
      <c r="E7094"/>
      <c r="F7094"/>
      <c r="G7094"/>
      <c r="I7094"/>
      <c r="J7094"/>
      <c r="K7094"/>
      <c r="M7094"/>
      <c r="N7094"/>
      <c r="O7094"/>
      <c r="Q7094"/>
      <c r="R7094"/>
      <c r="S7094"/>
      <c r="U7094"/>
      <c r="V7094"/>
      <c r="W7094"/>
      <c r="Y7094"/>
      <c r="Z7094"/>
      <c r="AA7094"/>
      <c r="AC7094"/>
      <c r="AD7094"/>
      <c r="AE7094"/>
      <c r="AG7094"/>
      <c r="AH7094"/>
      <c r="AI7094"/>
      <c r="AK7094"/>
      <c r="AL7094"/>
      <c r="AM7094"/>
      <c r="AO7094"/>
      <c r="AP7094"/>
      <c r="AQ7094"/>
      <c r="AS7094"/>
      <c r="AT7094"/>
      <c r="AU7094"/>
      <c r="AW7094"/>
      <c r="AX7094"/>
      <c r="AY7094"/>
      <c r="BA7094"/>
      <c r="BB7094"/>
      <c r="BC7094"/>
      <c r="BE7094"/>
      <c r="BF7094"/>
      <c r="BG7094"/>
      <c r="BI7094"/>
      <c r="BJ7094"/>
      <c r="BK7094"/>
      <c r="BM7094"/>
      <c r="BN7094"/>
      <c r="BO7094"/>
    </row>
    <row r="7095" spans="1:67">
      <c r="A7095"/>
      <c r="B7095"/>
      <c r="C7095"/>
      <c r="E7095"/>
      <c r="F7095"/>
      <c r="G7095"/>
      <c r="I7095"/>
      <c r="J7095"/>
      <c r="K7095"/>
      <c r="M7095"/>
      <c r="N7095"/>
      <c r="O7095"/>
      <c r="Q7095"/>
      <c r="R7095"/>
      <c r="S7095"/>
      <c r="U7095"/>
      <c r="V7095"/>
      <c r="W7095"/>
      <c r="Y7095"/>
      <c r="Z7095"/>
      <c r="AA7095"/>
      <c r="AC7095"/>
      <c r="AD7095"/>
      <c r="AE7095"/>
      <c r="AG7095"/>
      <c r="AH7095"/>
      <c r="AI7095"/>
      <c r="AK7095"/>
      <c r="AL7095"/>
      <c r="AM7095"/>
      <c r="AO7095"/>
      <c r="AP7095"/>
      <c r="AQ7095"/>
      <c r="AS7095"/>
      <c r="AT7095"/>
      <c r="AU7095"/>
      <c r="AW7095"/>
      <c r="AX7095"/>
      <c r="AY7095"/>
      <c r="BA7095"/>
      <c r="BB7095"/>
      <c r="BC7095"/>
      <c r="BE7095"/>
      <c r="BF7095"/>
      <c r="BG7095"/>
      <c r="BI7095"/>
      <c r="BJ7095"/>
      <c r="BK7095"/>
      <c r="BM7095"/>
      <c r="BN7095"/>
      <c r="BO7095"/>
    </row>
    <row r="7096" spans="1:67">
      <c r="A7096"/>
      <c r="B7096"/>
      <c r="C7096"/>
      <c r="E7096"/>
      <c r="F7096"/>
      <c r="G7096"/>
      <c r="I7096"/>
      <c r="J7096"/>
      <c r="K7096"/>
      <c r="M7096"/>
      <c r="N7096"/>
      <c r="O7096"/>
      <c r="Q7096"/>
      <c r="R7096"/>
      <c r="S7096"/>
      <c r="U7096"/>
      <c r="V7096"/>
      <c r="W7096"/>
      <c r="Y7096"/>
      <c r="Z7096"/>
      <c r="AA7096"/>
      <c r="AC7096"/>
      <c r="AD7096"/>
      <c r="AE7096"/>
      <c r="AG7096"/>
      <c r="AH7096"/>
      <c r="AI7096"/>
      <c r="AK7096"/>
      <c r="AL7096"/>
      <c r="AM7096"/>
      <c r="AO7096"/>
      <c r="AP7096"/>
      <c r="AQ7096"/>
      <c r="AS7096"/>
      <c r="AT7096"/>
      <c r="AU7096"/>
      <c r="AW7096"/>
      <c r="AX7096"/>
      <c r="AY7096"/>
      <c r="BA7096"/>
      <c r="BB7096"/>
      <c r="BC7096"/>
      <c r="BE7096"/>
      <c r="BF7096"/>
      <c r="BG7096"/>
      <c r="BI7096"/>
      <c r="BJ7096"/>
      <c r="BK7096"/>
      <c r="BM7096"/>
      <c r="BN7096"/>
      <c r="BO7096"/>
    </row>
    <row r="7097" spans="1:67">
      <c r="A7097"/>
      <c r="B7097"/>
      <c r="C7097"/>
      <c r="E7097"/>
      <c r="F7097"/>
      <c r="G7097"/>
      <c r="I7097"/>
      <c r="J7097"/>
      <c r="K7097"/>
      <c r="M7097"/>
      <c r="N7097"/>
      <c r="O7097"/>
      <c r="Q7097"/>
      <c r="R7097"/>
      <c r="S7097"/>
      <c r="U7097"/>
      <c r="V7097"/>
      <c r="W7097"/>
      <c r="Y7097"/>
      <c r="Z7097"/>
      <c r="AA7097"/>
      <c r="AC7097"/>
      <c r="AD7097"/>
      <c r="AE7097"/>
      <c r="AG7097"/>
      <c r="AH7097"/>
      <c r="AI7097"/>
      <c r="AK7097"/>
      <c r="AL7097"/>
      <c r="AM7097"/>
      <c r="AO7097"/>
      <c r="AP7097"/>
      <c r="AQ7097"/>
      <c r="AS7097"/>
      <c r="AT7097"/>
      <c r="AU7097"/>
      <c r="AW7097"/>
      <c r="AX7097"/>
      <c r="AY7097"/>
      <c r="BA7097"/>
      <c r="BB7097"/>
      <c r="BC7097"/>
      <c r="BE7097"/>
      <c r="BF7097"/>
      <c r="BG7097"/>
      <c r="BI7097"/>
      <c r="BJ7097"/>
      <c r="BK7097"/>
      <c r="BM7097"/>
      <c r="BN7097"/>
      <c r="BO7097"/>
    </row>
    <row r="7098" spans="1:67">
      <c r="A7098"/>
      <c r="B7098"/>
      <c r="C7098"/>
      <c r="E7098"/>
      <c r="F7098"/>
      <c r="G7098"/>
      <c r="I7098"/>
      <c r="J7098"/>
      <c r="K7098"/>
      <c r="M7098"/>
      <c r="N7098"/>
      <c r="O7098"/>
      <c r="Q7098"/>
      <c r="R7098"/>
      <c r="S7098"/>
      <c r="U7098"/>
      <c r="V7098"/>
      <c r="W7098"/>
      <c r="Y7098"/>
      <c r="Z7098"/>
      <c r="AA7098"/>
      <c r="AC7098"/>
      <c r="AD7098"/>
      <c r="AE7098"/>
      <c r="AG7098"/>
      <c r="AH7098"/>
      <c r="AI7098"/>
      <c r="AK7098"/>
      <c r="AL7098"/>
      <c r="AM7098"/>
      <c r="AO7098"/>
      <c r="AP7098"/>
      <c r="AQ7098"/>
      <c r="AS7098"/>
      <c r="AT7098"/>
      <c r="AU7098"/>
      <c r="AW7098"/>
      <c r="AX7098"/>
      <c r="AY7098"/>
      <c r="BA7098"/>
      <c r="BB7098"/>
      <c r="BC7098"/>
      <c r="BE7098"/>
      <c r="BF7098"/>
      <c r="BG7098"/>
      <c r="BI7098"/>
      <c r="BJ7098"/>
      <c r="BK7098"/>
      <c r="BM7098"/>
      <c r="BN7098"/>
      <c r="BO7098"/>
    </row>
    <row r="7099" spans="1:67">
      <c r="A7099"/>
      <c r="B7099"/>
      <c r="C7099"/>
      <c r="E7099"/>
      <c r="F7099"/>
      <c r="G7099"/>
      <c r="I7099"/>
      <c r="J7099"/>
      <c r="K7099"/>
      <c r="M7099"/>
      <c r="N7099"/>
      <c r="O7099"/>
      <c r="Q7099"/>
      <c r="R7099"/>
      <c r="S7099"/>
      <c r="U7099"/>
      <c r="V7099"/>
      <c r="W7099"/>
      <c r="Y7099"/>
      <c r="Z7099"/>
      <c r="AA7099"/>
      <c r="AC7099"/>
      <c r="AD7099"/>
      <c r="AE7099"/>
      <c r="AG7099"/>
      <c r="AH7099"/>
      <c r="AI7099"/>
      <c r="AK7099"/>
      <c r="AL7099"/>
      <c r="AM7099"/>
      <c r="AO7099"/>
      <c r="AP7099"/>
      <c r="AQ7099"/>
      <c r="AS7099"/>
      <c r="AT7099"/>
      <c r="AU7099"/>
      <c r="AW7099"/>
      <c r="AX7099"/>
      <c r="AY7099"/>
      <c r="BA7099"/>
      <c r="BB7099"/>
      <c r="BC7099"/>
      <c r="BE7099"/>
      <c r="BF7099"/>
      <c r="BG7099"/>
      <c r="BI7099"/>
      <c r="BJ7099"/>
      <c r="BK7099"/>
      <c r="BM7099"/>
      <c r="BN7099"/>
      <c r="BO7099"/>
    </row>
    <row r="7100" spans="1:67">
      <c r="A7100"/>
      <c r="B7100"/>
      <c r="C7100"/>
      <c r="E7100"/>
      <c r="F7100"/>
      <c r="G7100"/>
      <c r="I7100"/>
      <c r="J7100"/>
      <c r="K7100"/>
      <c r="M7100"/>
      <c r="N7100"/>
      <c r="O7100"/>
      <c r="Q7100"/>
      <c r="R7100"/>
      <c r="S7100"/>
      <c r="U7100"/>
      <c r="V7100"/>
      <c r="W7100"/>
      <c r="Y7100"/>
      <c r="Z7100"/>
      <c r="AA7100"/>
      <c r="AC7100"/>
      <c r="AD7100"/>
      <c r="AE7100"/>
      <c r="AG7100"/>
      <c r="AH7100"/>
      <c r="AI7100"/>
      <c r="AK7100"/>
      <c r="AL7100"/>
      <c r="AM7100"/>
      <c r="AO7100"/>
      <c r="AP7100"/>
      <c r="AQ7100"/>
      <c r="AS7100"/>
      <c r="AT7100"/>
      <c r="AU7100"/>
      <c r="AW7100"/>
      <c r="AX7100"/>
      <c r="AY7100"/>
      <c r="BA7100"/>
      <c r="BB7100"/>
      <c r="BC7100"/>
      <c r="BE7100"/>
      <c r="BF7100"/>
      <c r="BG7100"/>
      <c r="BI7100"/>
      <c r="BJ7100"/>
      <c r="BK7100"/>
      <c r="BM7100"/>
      <c r="BN7100"/>
      <c r="BO7100"/>
    </row>
    <row r="7101" spans="1:67">
      <c r="A7101"/>
      <c r="B7101"/>
      <c r="C7101"/>
      <c r="E7101"/>
      <c r="F7101"/>
      <c r="G7101"/>
      <c r="I7101"/>
      <c r="J7101"/>
      <c r="K7101"/>
      <c r="M7101"/>
      <c r="N7101"/>
      <c r="O7101"/>
      <c r="Q7101"/>
      <c r="R7101"/>
      <c r="S7101"/>
      <c r="U7101"/>
      <c r="V7101"/>
      <c r="W7101"/>
      <c r="Y7101"/>
      <c r="Z7101"/>
      <c r="AA7101"/>
      <c r="AC7101"/>
      <c r="AD7101"/>
      <c r="AE7101"/>
      <c r="AG7101"/>
      <c r="AH7101"/>
      <c r="AI7101"/>
      <c r="AK7101"/>
      <c r="AL7101"/>
      <c r="AM7101"/>
      <c r="AO7101"/>
      <c r="AP7101"/>
      <c r="AQ7101"/>
      <c r="AS7101"/>
      <c r="AT7101"/>
      <c r="AU7101"/>
      <c r="AW7101"/>
      <c r="AX7101"/>
      <c r="AY7101"/>
      <c r="BA7101"/>
      <c r="BB7101"/>
      <c r="BC7101"/>
      <c r="BE7101"/>
      <c r="BF7101"/>
      <c r="BG7101"/>
      <c r="BI7101"/>
      <c r="BJ7101"/>
      <c r="BK7101"/>
      <c r="BM7101"/>
      <c r="BN7101"/>
      <c r="BO7101"/>
    </row>
    <row r="7102" spans="1:67">
      <c r="A7102"/>
      <c r="B7102"/>
      <c r="C7102"/>
      <c r="E7102"/>
      <c r="F7102"/>
      <c r="G7102"/>
      <c r="I7102"/>
      <c r="J7102"/>
      <c r="K7102"/>
      <c r="M7102"/>
      <c r="N7102"/>
      <c r="O7102"/>
      <c r="Q7102"/>
      <c r="R7102"/>
      <c r="S7102"/>
      <c r="U7102"/>
      <c r="V7102"/>
      <c r="W7102"/>
      <c r="Y7102"/>
      <c r="Z7102"/>
      <c r="AA7102"/>
      <c r="AC7102"/>
      <c r="AD7102"/>
      <c r="AE7102"/>
      <c r="AG7102"/>
      <c r="AH7102"/>
      <c r="AI7102"/>
      <c r="AK7102"/>
      <c r="AL7102"/>
      <c r="AM7102"/>
      <c r="AO7102"/>
      <c r="AP7102"/>
      <c r="AQ7102"/>
      <c r="AS7102"/>
      <c r="AT7102"/>
      <c r="AU7102"/>
      <c r="AW7102"/>
      <c r="AX7102"/>
      <c r="AY7102"/>
      <c r="BA7102"/>
      <c r="BB7102"/>
      <c r="BC7102"/>
      <c r="BE7102"/>
      <c r="BF7102"/>
      <c r="BG7102"/>
      <c r="BI7102"/>
      <c r="BJ7102"/>
      <c r="BK7102"/>
      <c r="BM7102"/>
      <c r="BN7102"/>
      <c r="BO7102"/>
    </row>
    <row r="7103" spans="1:67">
      <c r="A7103"/>
      <c r="B7103"/>
      <c r="C7103"/>
      <c r="E7103"/>
      <c r="F7103"/>
      <c r="G7103"/>
      <c r="I7103"/>
      <c r="J7103"/>
      <c r="K7103"/>
      <c r="M7103"/>
      <c r="N7103"/>
      <c r="O7103"/>
      <c r="Q7103"/>
      <c r="R7103"/>
      <c r="S7103"/>
      <c r="U7103"/>
      <c r="V7103"/>
      <c r="W7103"/>
      <c r="Y7103"/>
      <c r="Z7103"/>
      <c r="AA7103"/>
      <c r="AC7103"/>
      <c r="AD7103"/>
      <c r="AE7103"/>
      <c r="AG7103"/>
      <c r="AH7103"/>
      <c r="AI7103"/>
      <c r="AK7103"/>
      <c r="AL7103"/>
      <c r="AM7103"/>
      <c r="AO7103"/>
      <c r="AP7103"/>
      <c r="AQ7103"/>
      <c r="AS7103"/>
      <c r="AT7103"/>
      <c r="AU7103"/>
      <c r="AW7103"/>
      <c r="AX7103"/>
      <c r="AY7103"/>
      <c r="BA7103"/>
      <c r="BB7103"/>
      <c r="BC7103"/>
      <c r="BE7103"/>
      <c r="BF7103"/>
      <c r="BG7103"/>
      <c r="BI7103"/>
      <c r="BJ7103"/>
      <c r="BK7103"/>
      <c r="BM7103"/>
      <c r="BN7103"/>
      <c r="BO7103"/>
    </row>
    <row r="7104" spans="1:67">
      <c r="A7104"/>
      <c r="B7104"/>
      <c r="C7104"/>
      <c r="E7104"/>
      <c r="F7104"/>
      <c r="G7104"/>
      <c r="I7104"/>
      <c r="J7104"/>
      <c r="K7104"/>
      <c r="M7104"/>
      <c r="N7104"/>
      <c r="O7104"/>
      <c r="Q7104"/>
      <c r="R7104"/>
      <c r="S7104"/>
      <c r="U7104"/>
      <c r="V7104"/>
      <c r="W7104"/>
      <c r="Y7104"/>
      <c r="Z7104"/>
      <c r="AA7104"/>
      <c r="AC7104"/>
      <c r="AD7104"/>
      <c r="AE7104"/>
      <c r="AG7104"/>
      <c r="AH7104"/>
      <c r="AI7104"/>
      <c r="AK7104"/>
      <c r="AL7104"/>
      <c r="AM7104"/>
      <c r="AO7104"/>
      <c r="AP7104"/>
      <c r="AQ7104"/>
      <c r="AS7104"/>
      <c r="AT7104"/>
      <c r="AU7104"/>
      <c r="AW7104"/>
      <c r="AX7104"/>
      <c r="AY7104"/>
      <c r="BA7104"/>
      <c r="BB7104"/>
      <c r="BC7104"/>
      <c r="BE7104"/>
      <c r="BF7104"/>
      <c r="BG7104"/>
      <c r="BI7104"/>
      <c r="BJ7104"/>
      <c r="BK7104"/>
      <c r="BM7104"/>
      <c r="BN7104"/>
      <c r="BO7104"/>
    </row>
    <row r="7105" spans="1:67">
      <c r="A7105"/>
      <c r="B7105"/>
      <c r="C7105"/>
      <c r="E7105"/>
      <c r="F7105"/>
      <c r="G7105"/>
      <c r="I7105"/>
      <c r="J7105"/>
      <c r="K7105"/>
      <c r="M7105"/>
      <c r="N7105"/>
      <c r="O7105"/>
      <c r="Q7105"/>
      <c r="R7105"/>
      <c r="S7105"/>
      <c r="U7105"/>
      <c r="V7105"/>
      <c r="W7105"/>
      <c r="Y7105"/>
      <c r="Z7105"/>
      <c r="AA7105"/>
      <c r="AC7105"/>
      <c r="AD7105"/>
      <c r="AE7105"/>
      <c r="AG7105"/>
      <c r="AH7105"/>
      <c r="AI7105"/>
      <c r="AK7105"/>
      <c r="AL7105"/>
      <c r="AM7105"/>
      <c r="AO7105"/>
      <c r="AP7105"/>
      <c r="AQ7105"/>
      <c r="AS7105"/>
      <c r="AT7105"/>
      <c r="AU7105"/>
      <c r="AW7105"/>
      <c r="AX7105"/>
      <c r="AY7105"/>
      <c r="BA7105"/>
      <c r="BB7105"/>
      <c r="BC7105"/>
      <c r="BE7105"/>
      <c r="BF7105"/>
      <c r="BG7105"/>
      <c r="BI7105"/>
      <c r="BJ7105"/>
      <c r="BK7105"/>
      <c r="BM7105"/>
      <c r="BN7105"/>
      <c r="BO7105"/>
    </row>
    <row r="7106" spans="1:67">
      <c r="A7106"/>
      <c r="B7106"/>
      <c r="C7106"/>
      <c r="E7106"/>
      <c r="F7106"/>
      <c r="G7106"/>
      <c r="I7106"/>
      <c r="J7106"/>
      <c r="K7106"/>
      <c r="M7106"/>
      <c r="N7106"/>
      <c r="O7106"/>
      <c r="Q7106"/>
      <c r="R7106"/>
      <c r="S7106"/>
      <c r="U7106"/>
      <c r="V7106"/>
      <c r="W7106"/>
      <c r="Y7106"/>
      <c r="Z7106"/>
      <c r="AA7106"/>
      <c r="AC7106"/>
      <c r="AD7106"/>
      <c r="AE7106"/>
      <c r="AG7106"/>
      <c r="AH7106"/>
      <c r="AI7106"/>
      <c r="AK7106"/>
      <c r="AL7106"/>
      <c r="AM7106"/>
      <c r="AO7106"/>
      <c r="AP7106"/>
      <c r="AQ7106"/>
      <c r="AS7106"/>
      <c r="AT7106"/>
      <c r="AU7106"/>
      <c r="AW7106"/>
      <c r="AX7106"/>
      <c r="AY7106"/>
      <c r="BA7106"/>
      <c r="BB7106"/>
      <c r="BC7106"/>
      <c r="BE7106"/>
      <c r="BF7106"/>
      <c r="BG7106"/>
      <c r="BI7106"/>
      <c r="BJ7106"/>
      <c r="BK7106"/>
      <c r="BM7106"/>
      <c r="BN7106"/>
      <c r="BO7106"/>
    </row>
    <row r="7107" spans="1:67">
      <c r="A7107"/>
      <c r="B7107"/>
      <c r="C7107"/>
      <c r="E7107"/>
      <c r="F7107"/>
      <c r="G7107"/>
      <c r="I7107"/>
      <c r="J7107"/>
      <c r="K7107"/>
      <c r="M7107"/>
      <c r="N7107"/>
      <c r="O7107"/>
      <c r="Q7107"/>
      <c r="R7107"/>
      <c r="S7107"/>
      <c r="U7107"/>
      <c r="V7107"/>
      <c r="W7107"/>
      <c r="Y7107"/>
      <c r="Z7107"/>
      <c r="AA7107"/>
      <c r="AC7107"/>
      <c r="AD7107"/>
      <c r="AE7107"/>
      <c r="AG7107"/>
      <c r="AH7107"/>
      <c r="AI7107"/>
      <c r="AK7107"/>
      <c r="AL7107"/>
      <c r="AM7107"/>
      <c r="AO7107"/>
      <c r="AP7107"/>
      <c r="AQ7107"/>
      <c r="AS7107"/>
      <c r="AT7107"/>
      <c r="AU7107"/>
      <c r="AW7107"/>
      <c r="AX7107"/>
      <c r="AY7107"/>
      <c r="BA7107"/>
      <c r="BB7107"/>
      <c r="BC7107"/>
      <c r="BE7107"/>
      <c r="BF7107"/>
      <c r="BG7107"/>
      <c r="BI7107"/>
      <c r="BJ7107"/>
      <c r="BK7107"/>
      <c r="BM7107"/>
      <c r="BN7107"/>
      <c r="BO7107"/>
    </row>
    <row r="7108" spans="1:67">
      <c r="A7108"/>
      <c r="B7108"/>
      <c r="C7108"/>
      <c r="E7108"/>
      <c r="F7108"/>
      <c r="G7108"/>
      <c r="I7108"/>
      <c r="J7108"/>
      <c r="K7108"/>
      <c r="M7108"/>
      <c r="N7108"/>
      <c r="O7108"/>
      <c r="Q7108"/>
      <c r="R7108"/>
      <c r="S7108"/>
      <c r="U7108"/>
      <c r="V7108"/>
      <c r="W7108"/>
      <c r="Y7108"/>
      <c r="Z7108"/>
      <c r="AA7108"/>
      <c r="AC7108"/>
      <c r="AD7108"/>
      <c r="AE7108"/>
      <c r="AG7108"/>
      <c r="AH7108"/>
      <c r="AI7108"/>
      <c r="AK7108"/>
      <c r="AL7108"/>
      <c r="AM7108"/>
      <c r="AO7108"/>
      <c r="AP7108"/>
      <c r="AQ7108"/>
      <c r="AS7108"/>
      <c r="AT7108"/>
      <c r="AU7108"/>
      <c r="AW7108"/>
      <c r="AX7108"/>
      <c r="AY7108"/>
      <c r="BA7108"/>
      <c r="BB7108"/>
      <c r="BC7108"/>
      <c r="BE7108"/>
      <c r="BF7108"/>
      <c r="BG7108"/>
      <c r="BI7108"/>
      <c r="BJ7108"/>
      <c r="BK7108"/>
      <c r="BM7108"/>
      <c r="BN7108"/>
      <c r="BO7108"/>
    </row>
    <row r="7109" spans="1:67">
      <c r="A7109"/>
      <c r="B7109"/>
      <c r="C7109"/>
      <c r="E7109"/>
      <c r="F7109"/>
      <c r="G7109"/>
      <c r="I7109"/>
      <c r="J7109"/>
      <c r="K7109"/>
      <c r="M7109"/>
      <c r="N7109"/>
      <c r="O7109"/>
      <c r="Q7109"/>
      <c r="R7109"/>
      <c r="S7109"/>
      <c r="U7109"/>
      <c r="V7109"/>
      <c r="W7109"/>
      <c r="Y7109"/>
      <c r="Z7109"/>
      <c r="AA7109"/>
      <c r="AC7109"/>
      <c r="AD7109"/>
      <c r="AE7109"/>
      <c r="AG7109"/>
      <c r="AH7109"/>
      <c r="AI7109"/>
      <c r="AK7109"/>
      <c r="AL7109"/>
      <c r="AM7109"/>
      <c r="AO7109"/>
      <c r="AP7109"/>
      <c r="AQ7109"/>
      <c r="AS7109"/>
      <c r="AT7109"/>
      <c r="AU7109"/>
      <c r="AW7109"/>
      <c r="AX7109"/>
      <c r="AY7109"/>
      <c r="BA7109"/>
      <c r="BB7109"/>
      <c r="BC7109"/>
      <c r="BE7109"/>
      <c r="BF7109"/>
      <c r="BG7109"/>
      <c r="BI7109"/>
      <c r="BJ7109"/>
      <c r="BK7109"/>
      <c r="BM7109"/>
      <c r="BN7109"/>
      <c r="BO7109"/>
    </row>
    <row r="7110" spans="1:67">
      <c r="A7110"/>
      <c r="B7110"/>
      <c r="C7110"/>
      <c r="E7110"/>
      <c r="F7110"/>
      <c r="G7110"/>
      <c r="I7110"/>
      <c r="J7110"/>
      <c r="K7110"/>
      <c r="M7110"/>
      <c r="N7110"/>
      <c r="O7110"/>
      <c r="Q7110"/>
      <c r="R7110"/>
      <c r="S7110"/>
      <c r="U7110"/>
      <c r="V7110"/>
      <c r="W7110"/>
      <c r="Y7110"/>
      <c r="Z7110"/>
      <c r="AA7110"/>
      <c r="AC7110"/>
      <c r="AD7110"/>
      <c r="AE7110"/>
      <c r="AG7110"/>
      <c r="AH7110"/>
      <c r="AI7110"/>
      <c r="AK7110"/>
      <c r="AL7110"/>
      <c r="AM7110"/>
      <c r="AO7110"/>
      <c r="AP7110"/>
      <c r="AQ7110"/>
      <c r="AS7110"/>
      <c r="AT7110"/>
      <c r="AU7110"/>
      <c r="AW7110"/>
      <c r="AX7110"/>
      <c r="AY7110"/>
      <c r="BA7110"/>
      <c r="BB7110"/>
      <c r="BC7110"/>
      <c r="BE7110"/>
      <c r="BF7110"/>
      <c r="BG7110"/>
      <c r="BI7110"/>
      <c r="BJ7110"/>
      <c r="BK7110"/>
      <c r="BM7110"/>
      <c r="BN7110"/>
      <c r="BO7110"/>
    </row>
    <row r="7111" spans="1:67">
      <c r="A7111"/>
      <c r="B7111"/>
      <c r="C7111"/>
      <c r="E7111"/>
      <c r="F7111"/>
      <c r="G7111"/>
      <c r="I7111"/>
      <c r="J7111"/>
      <c r="K7111"/>
      <c r="M7111"/>
      <c r="N7111"/>
      <c r="O7111"/>
      <c r="Q7111"/>
      <c r="R7111"/>
      <c r="S7111"/>
      <c r="U7111"/>
      <c r="V7111"/>
      <c r="W7111"/>
      <c r="Y7111"/>
      <c r="Z7111"/>
      <c r="AA7111"/>
      <c r="AC7111"/>
      <c r="AD7111"/>
      <c r="AE7111"/>
      <c r="AG7111"/>
      <c r="AH7111"/>
      <c r="AI7111"/>
      <c r="AK7111"/>
      <c r="AL7111"/>
      <c r="AM7111"/>
      <c r="AO7111"/>
      <c r="AP7111"/>
      <c r="AQ7111"/>
      <c r="AS7111"/>
      <c r="AT7111"/>
      <c r="AU7111"/>
      <c r="AW7111"/>
      <c r="AX7111"/>
      <c r="AY7111"/>
      <c r="BA7111"/>
      <c r="BB7111"/>
      <c r="BC7111"/>
      <c r="BE7111"/>
      <c r="BF7111"/>
      <c r="BG7111"/>
      <c r="BI7111"/>
      <c r="BJ7111"/>
      <c r="BK7111"/>
      <c r="BM7111"/>
      <c r="BN7111"/>
      <c r="BO7111"/>
    </row>
    <row r="7112" spans="1:67">
      <c r="A7112"/>
      <c r="B7112"/>
      <c r="C7112"/>
      <c r="E7112"/>
      <c r="F7112"/>
      <c r="G7112"/>
      <c r="I7112"/>
      <c r="J7112"/>
      <c r="K7112"/>
      <c r="M7112"/>
      <c r="N7112"/>
      <c r="O7112"/>
      <c r="Q7112"/>
      <c r="R7112"/>
      <c r="S7112"/>
      <c r="U7112"/>
      <c r="V7112"/>
      <c r="W7112"/>
      <c r="Y7112"/>
      <c r="Z7112"/>
      <c r="AA7112"/>
      <c r="AC7112"/>
      <c r="AD7112"/>
      <c r="AE7112"/>
      <c r="AG7112"/>
      <c r="AH7112"/>
      <c r="AI7112"/>
      <c r="AK7112"/>
      <c r="AL7112"/>
      <c r="AM7112"/>
      <c r="AO7112"/>
      <c r="AP7112"/>
      <c r="AQ7112"/>
      <c r="AS7112"/>
      <c r="AT7112"/>
      <c r="AU7112"/>
      <c r="AW7112"/>
      <c r="AX7112"/>
      <c r="AY7112"/>
      <c r="BA7112"/>
      <c r="BB7112"/>
      <c r="BC7112"/>
      <c r="BE7112"/>
      <c r="BF7112"/>
      <c r="BG7112"/>
      <c r="BI7112"/>
      <c r="BJ7112"/>
      <c r="BK7112"/>
      <c r="BM7112"/>
      <c r="BN7112"/>
      <c r="BO7112"/>
    </row>
    <row r="7113" spans="1:67">
      <c r="A7113"/>
      <c r="B7113"/>
      <c r="C7113"/>
      <c r="E7113"/>
      <c r="F7113"/>
      <c r="G7113"/>
      <c r="I7113"/>
      <c r="J7113"/>
      <c r="K7113"/>
      <c r="M7113"/>
      <c r="N7113"/>
      <c r="O7113"/>
      <c r="Q7113"/>
      <c r="R7113"/>
      <c r="S7113"/>
      <c r="U7113"/>
      <c r="V7113"/>
      <c r="W7113"/>
      <c r="Y7113"/>
      <c r="Z7113"/>
      <c r="AA7113"/>
      <c r="AC7113"/>
      <c r="AD7113"/>
      <c r="AE7113"/>
      <c r="AG7113"/>
      <c r="AH7113"/>
      <c r="AI7113"/>
      <c r="AK7113"/>
      <c r="AL7113"/>
      <c r="AM7113"/>
      <c r="AO7113"/>
      <c r="AP7113"/>
      <c r="AQ7113"/>
      <c r="AS7113"/>
      <c r="AT7113"/>
      <c r="AU7113"/>
      <c r="AW7113"/>
      <c r="AX7113"/>
      <c r="AY7113"/>
      <c r="BA7113"/>
      <c r="BB7113"/>
      <c r="BC7113"/>
      <c r="BE7113"/>
      <c r="BF7113"/>
      <c r="BG7113"/>
      <c r="BI7113"/>
      <c r="BJ7113"/>
      <c r="BK7113"/>
      <c r="BM7113"/>
      <c r="BN7113"/>
      <c r="BO7113"/>
    </row>
    <row r="7114" spans="1:67">
      <c r="A7114"/>
      <c r="B7114"/>
      <c r="C7114"/>
      <c r="E7114"/>
      <c r="F7114"/>
      <c r="G7114"/>
      <c r="I7114"/>
      <c r="J7114"/>
      <c r="K7114"/>
      <c r="M7114"/>
      <c r="N7114"/>
      <c r="O7114"/>
      <c r="Q7114"/>
      <c r="R7114"/>
      <c r="S7114"/>
      <c r="U7114"/>
      <c r="V7114"/>
      <c r="W7114"/>
      <c r="Y7114"/>
      <c r="Z7114"/>
      <c r="AA7114"/>
      <c r="AC7114"/>
      <c r="AD7114"/>
      <c r="AE7114"/>
      <c r="AG7114"/>
      <c r="AH7114"/>
      <c r="AI7114"/>
      <c r="AK7114"/>
      <c r="AL7114"/>
      <c r="AM7114"/>
      <c r="AO7114"/>
      <c r="AP7114"/>
      <c r="AQ7114"/>
      <c r="AS7114"/>
      <c r="AT7114"/>
      <c r="AU7114"/>
      <c r="AW7114"/>
      <c r="AX7114"/>
      <c r="AY7114"/>
      <c r="BA7114"/>
      <c r="BB7114"/>
      <c r="BC7114"/>
      <c r="BE7114"/>
      <c r="BF7114"/>
      <c r="BG7114"/>
      <c r="BI7114"/>
      <c r="BJ7114"/>
      <c r="BK7114"/>
      <c r="BM7114"/>
      <c r="BN7114"/>
      <c r="BO7114"/>
    </row>
    <row r="7115" spans="1:67">
      <c r="A7115"/>
      <c r="B7115"/>
      <c r="C7115"/>
      <c r="E7115"/>
      <c r="F7115"/>
      <c r="G7115"/>
      <c r="I7115"/>
      <c r="J7115"/>
      <c r="K7115"/>
      <c r="M7115"/>
      <c r="N7115"/>
      <c r="O7115"/>
      <c r="Q7115"/>
      <c r="R7115"/>
      <c r="S7115"/>
      <c r="U7115"/>
      <c r="V7115"/>
      <c r="W7115"/>
      <c r="Y7115"/>
      <c r="Z7115"/>
      <c r="AA7115"/>
      <c r="AC7115"/>
      <c r="AD7115"/>
      <c r="AE7115"/>
      <c r="AG7115"/>
      <c r="AH7115"/>
      <c r="AI7115"/>
      <c r="AK7115"/>
      <c r="AL7115"/>
      <c r="AM7115"/>
      <c r="AO7115"/>
      <c r="AP7115"/>
      <c r="AQ7115"/>
      <c r="AS7115"/>
      <c r="AT7115"/>
      <c r="AU7115"/>
      <c r="AW7115"/>
      <c r="AX7115"/>
      <c r="AY7115"/>
      <c r="BA7115"/>
      <c r="BB7115"/>
      <c r="BC7115"/>
      <c r="BE7115"/>
      <c r="BF7115"/>
      <c r="BG7115"/>
      <c r="BI7115"/>
      <c r="BJ7115"/>
      <c r="BK7115"/>
      <c r="BM7115"/>
      <c r="BN7115"/>
      <c r="BO7115"/>
    </row>
    <row r="7116" spans="1:67">
      <c r="A7116"/>
      <c r="B7116"/>
      <c r="C7116"/>
      <c r="E7116"/>
      <c r="F7116"/>
      <c r="G7116"/>
      <c r="I7116"/>
      <c r="J7116"/>
      <c r="K7116"/>
      <c r="M7116"/>
      <c r="N7116"/>
      <c r="O7116"/>
      <c r="Q7116"/>
      <c r="R7116"/>
      <c r="S7116"/>
      <c r="U7116"/>
      <c r="V7116"/>
      <c r="W7116"/>
      <c r="Y7116"/>
      <c r="Z7116"/>
      <c r="AA7116"/>
      <c r="AC7116"/>
      <c r="AD7116"/>
      <c r="AE7116"/>
      <c r="AG7116"/>
      <c r="AH7116"/>
      <c r="AI7116"/>
      <c r="AK7116"/>
      <c r="AL7116"/>
      <c r="AM7116"/>
      <c r="AO7116"/>
      <c r="AP7116"/>
      <c r="AQ7116"/>
      <c r="AS7116"/>
      <c r="AT7116"/>
      <c r="AU7116"/>
      <c r="AW7116"/>
      <c r="AX7116"/>
      <c r="AY7116"/>
      <c r="BA7116"/>
      <c r="BB7116"/>
      <c r="BC7116"/>
      <c r="BE7116"/>
      <c r="BF7116"/>
      <c r="BG7116"/>
      <c r="BI7116"/>
      <c r="BJ7116"/>
      <c r="BK7116"/>
      <c r="BM7116"/>
      <c r="BN7116"/>
      <c r="BO7116"/>
    </row>
    <row r="7117" spans="1:67">
      <c r="A7117"/>
      <c r="B7117"/>
      <c r="C7117"/>
      <c r="E7117"/>
      <c r="F7117"/>
      <c r="G7117"/>
      <c r="I7117"/>
      <c r="J7117"/>
      <c r="K7117"/>
      <c r="M7117"/>
      <c r="N7117"/>
      <c r="O7117"/>
      <c r="Q7117"/>
      <c r="R7117"/>
      <c r="S7117"/>
      <c r="U7117"/>
      <c r="V7117"/>
      <c r="W7117"/>
      <c r="Y7117"/>
      <c r="Z7117"/>
      <c r="AA7117"/>
      <c r="AC7117"/>
      <c r="AD7117"/>
      <c r="AE7117"/>
      <c r="AG7117"/>
      <c r="AH7117"/>
      <c r="AI7117"/>
      <c r="AK7117"/>
      <c r="AL7117"/>
      <c r="AM7117"/>
      <c r="AO7117"/>
      <c r="AP7117"/>
      <c r="AQ7117"/>
      <c r="AS7117"/>
      <c r="AT7117"/>
      <c r="AU7117"/>
      <c r="AW7117"/>
      <c r="AX7117"/>
      <c r="AY7117"/>
      <c r="BA7117"/>
      <c r="BB7117"/>
      <c r="BC7117"/>
      <c r="BE7117"/>
      <c r="BF7117"/>
      <c r="BG7117"/>
      <c r="BI7117"/>
      <c r="BJ7117"/>
      <c r="BK7117"/>
      <c r="BM7117"/>
      <c r="BN7117"/>
      <c r="BO7117"/>
    </row>
    <row r="7118" spans="1:67">
      <c r="A7118"/>
      <c r="B7118"/>
      <c r="C7118"/>
      <c r="E7118"/>
      <c r="F7118"/>
      <c r="G7118"/>
      <c r="I7118"/>
      <c r="J7118"/>
      <c r="K7118"/>
      <c r="M7118"/>
      <c r="N7118"/>
      <c r="O7118"/>
      <c r="Q7118"/>
      <c r="R7118"/>
      <c r="S7118"/>
      <c r="U7118"/>
      <c r="V7118"/>
      <c r="W7118"/>
      <c r="Y7118"/>
      <c r="Z7118"/>
      <c r="AA7118"/>
      <c r="AC7118"/>
      <c r="AD7118"/>
      <c r="AE7118"/>
      <c r="AG7118"/>
      <c r="AH7118"/>
      <c r="AI7118"/>
      <c r="AK7118"/>
      <c r="AL7118"/>
      <c r="AM7118"/>
      <c r="AO7118"/>
      <c r="AP7118"/>
      <c r="AQ7118"/>
      <c r="AS7118"/>
      <c r="AT7118"/>
      <c r="AU7118"/>
      <c r="AW7118"/>
      <c r="AX7118"/>
      <c r="AY7118"/>
      <c r="BA7118"/>
      <c r="BB7118"/>
      <c r="BC7118"/>
      <c r="BE7118"/>
      <c r="BF7118"/>
      <c r="BG7118"/>
      <c r="BI7118"/>
      <c r="BJ7118"/>
      <c r="BK7118"/>
      <c r="BM7118"/>
      <c r="BN7118"/>
      <c r="BO7118"/>
    </row>
    <row r="7119" spans="1:67">
      <c r="A7119"/>
      <c r="B7119"/>
      <c r="C7119"/>
      <c r="E7119"/>
      <c r="F7119"/>
      <c r="G7119"/>
      <c r="I7119"/>
      <c r="J7119"/>
      <c r="K7119"/>
      <c r="M7119"/>
      <c r="N7119"/>
      <c r="O7119"/>
      <c r="Q7119"/>
      <c r="R7119"/>
      <c r="S7119"/>
      <c r="U7119"/>
      <c r="V7119"/>
      <c r="W7119"/>
      <c r="Y7119"/>
      <c r="Z7119"/>
      <c r="AA7119"/>
      <c r="AC7119"/>
      <c r="AD7119"/>
      <c r="AE7119"/>
      <c r="AG7119"/>
      <c r="AH7119"/>
      <c r="AI7119"/>
      <c r="AK7119"/>
      <c r="AL7119"/>
      <c r="AM7119"/>
      <c r="AO7119"/>
      <c r="AP7119"/>
      <c r="AQ7119"/>
      <c r="AS7119"/>
      <c r="AT7119"/>
      <c r="AU7119"/>
      <c r="AW7119"/>
      <c r="AX7119"/>
      <c r="AY7119"/>
      <c r="BA7119"/>
      <c r="BB7119"/>
      <c r="BC7119"/>
      <c r="BE7119"/>
      <c r="BF7119"/>
      <c r="BG7119"/>
      <c r="BI7119"/>
      <c r="BJ7119"/>
      <c r="BK7119"/>
      <c r="BM7119"/>
      <c r="BN7119"/>
      <c r="BO7119"/>
    </row>
    <row r="7120" spans="1:67">
      <c r="A7120"/>
      <c r="B7120"/>
      <c r="C7120"/>
      <c r="E7120"/>
      <c r="F7120"/>
      <c r="G7120"/>
      <c r="I7120"/>
      <c r="J7120"/>
      <c r="K7120"/>
      <c r="M7120"/>
      <c r="N7120"/>
      <c r="O7120"/>
      <c r="Q7120"/>
      <c r="R7120"/>
      <c r="S7120"/>
      <c r="U7120"/>
      <c r="V7120"/>
      <c r="W7120"/>
      <c r="Y7120"/>
      <c r="Z7120"/>
      <c r="AA7120"/>
      <c r="AC7120"/>
      <c r="AD7120"/>
      <c r="AE7120"/>
      <c r="AG7120"/>
      <c r="AH7120"/>
      <c r="AI7120"/>
      <c r="AK7120"/>
      <c r="AL7120"/>
      <c r="AM7120"/>
      <c r="AO7120"/>
      <c r="AP7120"/>
      <c r="AQ7120"/>
      <c r="AS7120"/>
      <c r="AT7120"/>
      <c r="AU7120"/>
      <c r="AW7120"/>
      <c r="AX7120"/>
      <c r="AY7120"/>
      <c r="BA7120"/>
      <c r="BB7120"/>
      <c r="BC7120"/>
      <c r="BE7120"/>
      <c r="BF7120"/>
      <c r="BG7120"/>
      <c r="BI7120"/>
      <c r="BJ7120"/>
      <c r="BK7120"/>
      <c r="BM7120"/>
      <c r="BN7120"/>
      <c r="BO7120"/>
    </row>
    <row r="7121" spans="1:67">
      <c r="A7121"/>
      <c r="B7121"/>
      <c r="C7121"/>
      <c r="E7121"/>
      <c r="F7121"/>
      <c r="G7121"/>
      <c r="I7121"/>
      <c r="J7121"/>
      <c r="K7121"/>
      <c r="M7121"/>
      <c r="N7121"/>
      <c r="O7121"/>
      <c r="Q7121"/>
      <c r="R7121"/>
      <c r="S7121"/>
      <c r="U7121"/>
      <c r="V7121"/>
      <c r="W7121"/>
      <c r="Y7121"/>
      <c r="Z7121"/>
      <c r="AA7121"/>
      <c r="AC7121"/>
      <c r="AD7121"/>
      <c r="AE7121"/>
      <c r="AG7121"/>
      <c r="AH7121"/>
      <c r="AI7121"/>
      <c r="AK7121"/>
      <c r="AL7121"/>
      <c r="AM7121"/>
      <c r="AO7121"/>
      <c r="AP7121"/>
      <c r="AQ7121"/>
      <c r="AS7121"/>
      <c r="AT7121"/>
      <c r="AU7121"/>
      <c r="AW7121"/>
      <c r="AX7121"/>
      <c r="AY7121"/>
      <c r="BA7121"/>
      <c r="BB7121"/>
      <c r="BC7121"/>
      <c r="BE7121"/>
      <c r="BF7121"/>
      <c r="BG7121"/>
      <c r="BI7121"/>
      <c r="BJ7121"/>
      <c r="BK7121"/>
      <c r="BM7121"/>
      <c r="BN7121"/>
      <c r="BO7121"/>
    </row>
    <row r="7122" spans="1:67">
      <c r="A7122"/>
      <c r="B7122"/>
      <c r="C7122"/>
      <c r="E7122"/>
      <c r="F7122"/>
      <c r="G7122"/>
      <c r="I7122"/>
      <c r="J7122"/>
      <c r="K7122"/>
      <c r="M7122"/>
      <c r="N7122"/>
      <c r="O7122"/>
      <c r="Q7122"/>
      <c r="R7122"/>
      <c r="S7122"/>
      <c r="U7122"/>
      <c r="V7122"/>
      <c r="W7122"/>
      <c r="Y7122"/>
      <c r="Z7122"/>
      <c r="AA7122"/>
      <c r="AC7122"/>
      <c r="AD7122"/>
      <c r="AE7122"/>
      <c r="AG7122"/>
      <c r="AH7122"/>
      <c r="AI7122"/>
      <c r="AK7122"/>
      <c r="AL7122"/>
      <c r="AM7122"/>
      <c r="AO7122"/>
      <c r="AP7122"/>
      <c r="AQ7122"/>
      <c r="AS7122"/>
      <c r="AT7122"/>
      <c r="AU7122"/>
      <c r="AW7122"/>
      <c r="AX7122"/>
      <c r="AY7122"/>
      <c r="BA7122"/>
      <c r="BB7122"/>
      <c r="BC7122"/>
      <c r="BE7122"/>
      <c r="BF7122"/>
      <c r="BG7122"/>
      <c r="BI7122"/>
      <c r="BJ7122"/>
      <c r="BK7122"/>
      <c r="BM7122"/>
      <c r="BN7122"/>
      <c r="BO7122"/>
    </row>
    <row r="7123" spans="1:67">
      <c r="A7123"/>
      <c r="B7123"/>
      <c r="C7123"/>
      <c r="E7123"/>
      <c r="F7123"/>
      <c r="G7123"/>
      <c r="I7123"/>
      <c r="J7123"/>
      <c r="K7123"/>
      <c r="M7123"/>
      <c r="N7123"/>
      <c r="O7123"/>
      <c r="Q7123"/>
      <c r="R7123"/>
      <c r="S7123"/>
      <c r="U7123"/>
      <c r="V7123"/>
      <c r="W7123"/>
      <c r="Y7123"/>
      <c r="Z7123"/>
      <c r="AA7123"/>
      <c r="AC7123"/>
      <c r="AD7123"/>
      <c r="AE7123"/>
      <c r="AG7123"/>
      <c r="AH7123"/>
      <c r="AI7123"/>
      <c r="AK7123"/>
      <c r="AL7123"/>
      <c r="AM7123"/>
      <c r="AO7123"/>
      <c r="AP7123"/>
      <c r="AQ7123"/>
      <c r="AS7123"/>
      <c r="AT7123"/>
      <c r="AU7123"/>
      <c r="AW7123"/>
      <c r="AX7123"/>
      <c r="AY7123"/>
      <c r="BA7123"/>
      <c r="BB7123"/>
      <c r="BC7123"/>
      <c r="BE7123"/>
      <c r="BF7123"/>
      <c r="BG7123"/>
      <c r="BI7123"/>
      <c r="BJ7123"/>
      <c r="BK7123"/>
      <c r="BM7123"/>
      <c r="BN7123"/>
      <c r="BO7123"/>
    </row>
    <row r="7124" spans="1:67">
      <c r="A7124"/>
      <c r="B7124"/>
      <c r="C7124"/>
      <c r="E7124"/>
      <c r="F7124"/>
      <c r="G7124"/>
      <c r="I7124"/>
      <c r="J7124"/>
      <c r="K7124"/>
      <c r="M7124"/>
      <c r="N7124"/>
      <c r="O7124"/>
      <c r="Q7124"/>
      <c r="R7124"/>
      <c r="S7124"/>
      <c r="U7124"/>
      <c r="V7124"/>
      <c r="W7124"/>
      <c r="Y7124"/>
      <c r="Z7124"/>
      <c r="AA7124"/>
      <c r="AC7124"/>
      <c r="AD7124"/>
      <c r="AE7124"/>
      <c r="AG7124"/>
      <c r="AH7124"/>
      <c r="AI7124"/>
      <c r="AK7124"/>
      <c r="AL7124"/>
      <c r="AM7124"/>
      <c r="AO7124"/>
      <c r="AP7124"/>
      <c r="AQ7124"/>
      <c r="AS7124"/>
      <c r="AT7124"/>
      <c r="AU7124"/>
      <c r="AW7124"/>
      <c r="AX7124"/>
      <c r="AY7124"/>
      <c r="BA7124"/>
      <c r="BB7124"/>
      <c r="BC7124"/>
      <c r="BE7124"/>
      <c r="BF7124"/>
      <c r="BG7124"/>
      <c r="BI7124"/>
      <c r="BJ7124"/>
      <c r="BK7124"/>
      <c r="BM7124"/>
      <c r="BN7124"/>
      <c r="BO7124"/>
    </row>
    <row r="7125" spans="1:67">
      <c r="A7125"/>
      <c r="B7125"/>
      <c r="C7125"/>
      <c r="E7125"/>
      <c r="F7125"/>
      <c r="G7125"/>
      <c r="I7125"/>
      <c r="J7125"/>
      <c r="K7125"/>
      <c r="M7125"/>
      <c r="N7125"/>
      <c r="O7125"/>
      <c r="Q7125"/>
      <c r="R7125"/>
      <c r="S7125"/>
      <c r="U7125"/>
      <c r="V7125"/>
      <c r="W7125"/>
      <c r="Y7125"/>
      <c r="Z7125"/>
      <c r="AA7125"/>
      <c r="AC7125"/>
      <c r="AD7125"/>
      <c r="AE7125"/>
      <c r="AG7125"/>
      <c r="AH7125"/>
      <c r="AI7125"/>
      <c r="AK7125"/>
      <c r="AL7125"/>
      <c r="AM7125"/>
      <c r="AO7125"/>
      <c r="AP7125"/>
      <c r="AQ7125"/>
      <c r="AS7125"/>
      <c r="AT7125"/>
      <c r="AU7125"/>
      <c r="AW7125"/>
      <c r="AX7125"/>
      <c r="AY7125"/>
      <c r="BA7125"/>
      <c r="BB7125"/>
      <c r="BC7125"/>
      <c r="BE7125"/>
      <c r="BF7125"/>
      <c r="BG7125"/>
      <c r="BI7125"/>
      <c r="BJ7125"/>
      <c r="BK7125"/>
      <c r="BM7125"/>
      <c r="BN7125"/>
      <c r="BO7125"/>
    </row>
    <row r="7126" spans="1:67">
      <c r="A7126"/>
      <c r="B7126"/>
      <c r="C7126"/>
      <c r="E7126"/>
      <c r="F7126"/>
      <c r="G7126"/>
      <c r="I7126"/>
      <c r="J7126"/>
      <c r="K7126"/>
      <c r="M7126"/>
      <c r="N7126"/>
      <c r="O7126"/>
      <c r="Q7126"/>
      <c r="R7126"/>
      <c r="S7126"/>
      <c r="U7126"/>
      <c r="V7126"/>
      <c r="W7126"/>
      <c r="Y7126"/>
      <c r="Z7126"/>
      <c r="AA7126"/>
      <c r="AC7126"/>
      <c r="AD7126"/>
      <c r="AE7126"/>
      <c r="AG7126"/>
      <c r="AH7126"/>
      <c r="AI7126"/>
      <c r="AK7126"/>
      <c r="AL7126"/>
      <c r="AM7126"/>
      <c r="AO7126"/>
      <c r="AP7126"/>
      <c r="AQ7126"/>
      <c r="AS7126"/>
      <c r="AT7126"/>
      <c r="AU7126"/>
      <c r="AW7126"/>
      <c r="AX7126"/>
      <c r="AY7126"/>
      <c r="BA7126"/>
      <c r="BB7126"/>
      <c r="BC7126"/>
      <c r="BE7126"/>
      <c r="BF7126"/>
      <c r="BG7126"/>
      <c r="BI7126"/>
      <c r="BJ7126"/>
      <c r="BK7126"/>
      <c r="BM7126"/>
      <c r="BN7126"/>
      <c r="BO7126"/>
    </row>
    <row r="7127" spans="1:67">
      <c r="A7127"/>
      <c r="B7127"/>
      <c r="C7127"/>
      <c r="E7127"/>
      <c r="F7127"/>
      <c r="G7127"/>
      <c r="I7127"/>
      <c r="J7127"/>
      <c r="K7127"/>
      <c r="M7127"/>
      <c r="N7127"/>
      <c r="O7127"/>
      <c r="Q7127"/>
      <c r="R7127"/>
      <c r="S7127"/>
      <c r="U7127"/>
      <c r="V7127"/>
      <c r="W7127"/>
      <c r="Y7127"/>
      <c r="Z7127"/>
      <c r="AA7127"/>
      <c r="AC7127"/>
      <c r="AD7127"/>
      <c r="AE7127"/>
      <c r="AG7127"/>
      <c r="AH7127"/>
      <c r="AI7127"/>
      <c r="AK7127"/>
      <c r="AL7127"/>
      <c r="AM7127"/>
      <c r="AO7127"/>
      <c r="AP7127"/>
      <c r="AQ7127"/>
      <c r="AS7127"/>
      <c r="AT7127"/>
      <c r="AU7127"/>
      <c r="AW7127"/>
      <c r="AX7127"/>
      <c r="AY7127"/>
      <c r="BA7127"/>
      <c r="BB7127"/>
      <c r="BC7127"/>
      <c r="BE7127"/>
      <c r="BF7127"/>
      <c r="BG7127"/>
      <c r="BI7127"/>
      <c r="BJ7127"/>
      <c r="BK7127"/>
      <c r="BM7127"/>
      <c r="BN7127"/>
      <c r="BO7127"/>
    </row>
    <row r="7128" spans="1:67">
      <c r="A7128"/>
      <c r="B7128"/>
      <c r="C7128"/>
      <c r="E7128"/>
      <c r="F7128"/>
      <c r="G7128"/>
      <c r="I7128"/>
      <c r="J7128"/>
      <c r="K7128"/>
      <c r="M7128"/>
      <c r="N7128"/>
      <c r="O7128"/>
      <c r="Q7128"/>
      <c r="R7128"/>
      <c r="S7128"/>
      <c r="U7128"/>
      <c r="V7128"/>
      <c r="W7128"/>
      <c r="Y7128"/>
      <c r="Z7128"/>
      <c r="AA7128"/>
      <c r="AC7128"/>
      <c r="AD7128"/>
      <c r="AE7128"/>
      <c r="AG7128"/>
      <c r="AH7128"/>
      <c r="AI7128"/>
      <c r="AK7128"/>
      <c r="AL7128"/>
      <c r="AM7128"/>
      <c r="AO7128"/>
      <c r="AP7128"/>
      <c r="AQ7128"/>
      <c r="AS7128"/>
      <c r="AT7128"/>
      <c r="AU7128"/>
      <c r="AW7128"/>
      <c r="AX7128"/>
      <c r="AY7128"/>
      <c r="BA7128"/>
      <c r="BB7128"/>
      <c r="BC7128"/>
      <c r="BE7128"/>
      <c r="BF7128"/>
      <c r="BG7128"/>
      <c r="BI7128"/>
      <c r="BJ7128"/>
      <c r="BK7128"/>
      <c r="BM7128"/>
      <c r="BN7128"/>
      <c r="BO7128"/>
    </row>
    <row r="7129" spans="1:67">
      <c r="A7129"/>
      <c r="B7129"/>
      <c r="C7129"/>
      <c r="E7129"/>
      <c r="F7129"/>
      <c r="G7129"/>
      <c r="I7129"/>
      <c r="J7129"/>
      <c r="K7129"/>
      <c r="M7129"/>
      <c r="N7129"/>
      <c r="O7129"/>
      <c r="Q7129"/>
      <c r="R7129"/>
      <c r="S7129"/>
      <c r="U7129"/>
      <c r="V7129"/>
      <c r="W7129"/>
      <c r="Y7129"/>
      <c r="Z7129"/>
      <c r="AA7129"/>
      <c r="AC7129"/>
      <c r="AD7129"/>
      <c r="AE7129"/>
      <c r="AG7129"/>
      <c r="AH7129"/>
      <c r="AI7129"/>
      <c r="AK7129"/>
      <c r="AL7129"/>
      <c r="AM7129"/>
      <c r="AO7129"/>
      <c r="AP7129"/>
      <c r="AQ7129"/>
      <c r="AS7129"/>
      <c r="AT7129"/>
      <c r="AU7129"/>
      <c r="AW7129"/>
      <c r="AX7129"/>
      <c r="AY7129"/>
      <c r="BA7129"/>
      <c r="BB7129"/>
      <c r="BC7129"/>
      <c r="BE7129"/>
      <c r="BF7129"/>
      <c r="BG7129"/>
      <c r="BI7129"/>
      <c r="BJ7129"/>
      <c r="BK7129"/>
      <c r="BM7129"/>
      <c r="BN7129"/>
      <c r="BO7129"/>
    </row>
    <row r="7130" spans="1:67">
      <c r="A7130"/>
      <c r="B7130"/>
      <c r="C7130"/>
      <c r="E7130"/>
      <c r="F7130"/>
      <c r="G7130"/>
      <c r="I7130"/>
      <c r="J7130"/>
      <c r="K7130"/>
      <c r="M7130"/>
      <c r="N7130"/>
      <c r="O7130"/>
      <c r="Q7130"/>
      <c r="R7130"/>
      <c r="S7130"/>
      <c r="U7130"/>
      <c r="V7130"/>
      <c r="W7130"/>
      <c r="Y7130"/>
      <c r="Z7130"/>
      <c r="AA7130"/>
      <c r="AC7130"/>
      <c r="AD7130"/>
      <c r="AE7130"/>
      <c r="AG7130"/>
      <c r="AH7130"/>
      <c r="AI7130"/>
      <c r="AK7130"/>
      <c r="AL7130"/>
      <c r="AM7130"/>
      <c r="AO7130"/>
      <c r="AP7130"/>
      <c r="AQ7130"/>
      <c r="AS7130"/>
      <c r="AT7130"/>
      <c r="AU7130"/>
      <c r="AW7130"/>
      <c r="AX7130"/>
      <c r="AY7130"/>
      <c r="BA7130"/>
      <c r="BB7130"/>
      <c r="BC7130"/>
      <c r="BE7130"/>
      <c r="BF7130"/>
      <c r="BG7130"/>
      <c r="BI7130"/>
      <c r="BJ7130"/>
      <c r="BK7130"/>
      <c r="BM7130"/>
      <c r="BN7130"/>
      <c r="BO7130"/>
    </row>
    <row r="7131" spans="1:67">
      <c r="A7131"/>
      <c r="B7131"/>
      <c r="C7131"/>
      <c r="E7131"/>
      <c r="F7131"/>
      <c r="G7131"/>
      <c r="I7131"/>
      <c r="J7131"/>
      <c r="K7131"/>
      <c r="M7131"/>
      <c r="N7131"/>
      <c r="O7131"/>
      <c r="Q7131"/>
      <c r="R7131"/>
      <c r="S7131"/>
      <c r="U7131"/>
      <c r="V7131"/>
      <c r="W7131"/>
      <c r="Y7131"/>
      <c r="Z7131"/>
      <c r="AA7131"/>
      <c r="AC7131"/>
      <c r="AD7131"/>
      <c r="AE7131"/>
      <c r="AG7131"/>
      <c r="AH7131"/>
      <c r="AI7131"/>
      <c r="AK7131"/>
      <c r="AL7131"/>
      <c r="AM7131"/>
      <c r="AO7131"/>
      <c r="AP7131"/>
      <c r="AQ7131"/>
      <c r="AS7131"/>
      <c r="AT7131"/>
      <c r="AU7131"/>
      <c r="AW7131"/>
      <c r="AX7131"/>
      <c r="AY7131"/>
      <c r="BA7131"/>
      <c r="BB7131"/>
      <c r="BC7131"/>
      <c r="BE7131"/>
      <c r="BF7131"/>
      <c r="BG7131"/>
      <c r="BI7131"/>
      <c r="BJ7131"/>
      <c r="BK7131"/>
      <c r="BM7131"/>
      <c r="BN7131"/>
      <c r="BO7131"/>
    </row>
    <row r="7132" spans="1:67">
      <c r="A7132"/>
      <c r="B7132"/>
      <c r="C7132"/>
      <c r="E7132"/>
      <c r="F7132"/>
      <c r="G7132"/>
      <c r="I7132"/>
      <c r="J7132"/>
      <c r="K7132"/>
      <c r="M7132"/>
      <c r="N7132"/>
      <c r="O7132"/>
      <c r="Q7132"/>
      <c r="R7132"/>
      <c r="S7132"/>
      <c r="U7132"/>
      <c r="V7132"/>
      <c r="W7132"/>
      <c r="Y7132"/>
      <c r="Z7132"/>
      <c r="AA7132"/>
      <c r="AC7132"/>
      <c r="AD7132"/>
      <c r="AE7132"/>
      <c r="AG7132"/>
      <c r="AH7132"/>
      <c r="AI7132"/>
      <c r="AK7132"/>
      <c r="AL7132"/>
      <c r="AM7132"/>
      <c r="AO7132"/>
      <c r="AP7132"/>
      <c r="AQ7132"/>
      <c r="AS7132"/>
      <c r="AT7132"/>
      <c r="AU7132"/>
      <c r="AW7132"/>
      <c r="AX7132"/>
      <c r="AY7132"/>
      <c r="BA7132"/>
      <c r="BB7132"/>
      <c r="BC7132"/>
      <c r="BE7132"/>
      <c r="BF7132"/>
      <c r="BG7132"/>
      <c r="BI7132"/>
      <c r="BJ7132"/>
      <c r="BK7132"/>
      <c r="BM7132"/>
      <c r="BN7132"/>
      <c r="BO7132"/>
    </row>
    <row r="7133" spans="1:67">
      <c r="A7133"/>
      <c r="B7133"/>
      <c r="C7133"/>
      <c r="E7133"/>
      <c r="F7133"/>
      <c r="G7133"/>
      <c r="I7133"/>
      <c r="J7133"/>
      <c r="K7133"/>
      <c r="M7133"/>
      <c r="N7133"/>
      <c r="O7133"/>
      <c r="Q7133"/>
      <c r="R7133"/>
      <c r="S7133"/>
      <c r="U7133"/>
      <c r="V7133"/>
      <c r="W7133"/>
      <c r="Y7133"/>
      <c r="Z7133"/>
      <c r="AA7133"/>
      <c r="AC7133"/>
      <c r="AD7133"/>
      <c r="AE7133"/>
      <c r="AG7133"/>
      <c r="AH7133"/>
      <c r="AI7133"/>
      <c r="AK7133"/>
      <c r="AL7133"/>
      <c r="AM7133"/>
      <c r="AO7133"/>
      <c r="AP7133"/>
      <c r="AQ7133"/>
      <c r="AS7133"/>
      <c r="AT7133"/>
      <c r="AU7133"/>
      <c r="AW7133"/>
      <c r="AX7133"/>
      <c r="AY7133"/>
      <c r="BA7133"/>
      <c r="BB7133"/>
      <c r="BC7133"/>
      <c r="BE7133"/>
      <c r="BF7133"/>
      <c r="BG7133"/>
      <c r="BI7133"/>
      <c r="BJ7133"/>
      <c r="BK7133"/>
      <c r="BM7133"/>
      <c r="BN7133"/>
      <c r="BO7133"/>
    </row>
    <row r="7134" spans="1:67">
      <c r="A7134"/>
      <c r="B7134"/>
      <c r="C7134"/>
      <c r="E7134"/>
      <c r="F7134"/>
      <c r="G7134"/>
      <c r="I7134"/>
      <c r="J7134"/>
      <c r="K7134"/>
      <c r="M7134"/>
      <c r="N7134"/>
      <c r="O7134"/>
      <c r="Q7134"/>
      <c r="R7134"/>
      <c r="S7134"/>
      <c r="U7134"/>
      <c r="V7134"/>
      <c r="W7134"/>
      <c r="Y7134"/>
      <c r="Z7134"/>
      <c r="AA7134"/>
      <c r="AC7134"/>
      <c r="AD7134"/>
      <c r="AE7134"/>
      <c r="AG7134"/>
      <c r="AH7134"/>
      <c r="AI7134"/>
      <c r="AK7134"/>
      <c r="AL7134"/>
      <c r="AM7134"/>
      <c r="AO7134"/>
      <c r="AP7134"/>
      <c r="AQ7134"/>
      <c r="AS7134"/>
      <c r="AT7134"/>
      <c r="AU7134"/>
      <c r="AW7134"/>
      <c r="AX7134"/>
      <c r="AY7134"/>
      <c r="BA7134"/>
      <c r="BB7134"/>
      <c r="BC7134"/>
      <c r="BE7134"/>
      <c r="BF7134"/>
      <c r="BG7134"/>
      <c r="BI7134"/>
      <c r="BJ7134"/>
      <c r="BK7134"/>
      <c r="BM7134"/>
      <c r="BN7134"/>
      <c r="BO7134"/>
    </row>
    <row r="7135" spans="1:67">
      <c r="A7135"/>
      <c r="B7135"/>
      <c r="C7135"/>
      <c r="E7135"/>
      <c r="F7135"/>
      <c r="G7135"/>
      <c r="I7135"/>
      <c r="J7135"/>
      <c r="K7135"/>
      <c r="M7135"/>
      <c r="N7135"/>
      <c r="O7135"/>
      <c r="Q7135"/>
      <c r="R7135"/>
      <c r="S7135"/>
      <c r="U7135"/>
      <c r="V7135"/>
      <c r="W7135"/>
      <c r="Y7135"/>
      <c r="Z7135"/>
      <c r="AA7135"/>
      <c r="AC7135"/>
      <c r="AD7135"/>
      <c r="AE7135"/>
      <c r="AG7135"/>
      <c r="AH7135"/>
      <c r="AI7135"/>
      <c r="AK7135"/>
      <c r="AL7135"/>
      <c r="AM7135"/>
      <c r="AO7135"/>
      <c r="AP7135"/>
      <c r="AQ7135"/>
      <c r="AS7135"/>
      <c r="AT7135"/>
      <c r="AU7135"/>
      <c r="AW7135"/>
      <c r="AX7135"/>
      <c r="AY7135"/>
      <c r="BA7135"/>
      <c r="BB7135"/>
      <c r="BC7135"/>
      <c r="BE7135"/>
      <c r="BF7135"/>
      <c r="BG7135"/>
      <c r="BI7135"/>
      <c r="BJ7135"/>
      <c r="BK7135"/>
      <c r="BM7135"/>
      <c r="BN7135"/>
      <c r="BO7135"/>
    </row>
    <row r="7136" spans="1:67">
      <c r="A7136"/>
      <c r="B7136"/>
      <c r="C7136"/>
      <c r="E7136"/>
      <c r="F7136"/>
      <c r="G7136"/>
      <c r="I7136"/>
      <c r="J7136"/>
      <c r="K7136"/>
      <c r="M7136"/>
      <c r="N7136"/>
      <c r="O7136"/>
      <c r="Q7136"/>
      <c r="R7136"/>
      <c r="S7136"/>
      <c r="U7136"/>
      <c r="V7136"/>
      <c r="W7136"/>
      <c r="Y7136"/>
      <c r="Z7136"/>
      <c r="AA7136"/>
      <c r="AC7136"/>
      <c r="AD7136"/>
      <c r="AE7136"/>
      <c r="AG7136"/>
      <c r="AH7136"/>
      <c r="AI7136"/>
      <c r="AK7136"/>
      <c r="AL7136"/>
      <c r="AM7136"/>
      <c r="AO7136"/>
      <c r="AP7136"/>
      <c r="AQ7136"/>
      <c r="AS7136"/>
      <c r="AT7136"/>
      <c r="AU7136"/>
      <c r="AW7136"/>
      <c r="AX7136"/>
      <c r="AY7136"/>
      <c r="BA7136"/>
      <c r="BB7136"/>
      <c r="BC7136"/>
      <c r="BE7136"/>
      <c r="BF7136"/>
      <c r="BG7136"/>
      <c r="BI7136"/>
      <c r="BJ7136"/>
      <c r="BK7136"/>
      <c r="BM7136"/>
      <c r="BN7136"/>
      <c r="BO7136"/>
    </row>
    <row r="7137" spans="1:67">
      <c r="A7137"/>
      <c r="B7137"/>
      <c r="C7137"/>
      <c r="E7137"/>
      <c r="F7137"/>
      <c r="G7137"/>
      <c r="I7137"/>
      <c r="J7137"/>
      <c r="K7137"/>
      <c r="M7137"/>
      <c r="N7137"/>
      <c r="O7137"/>
      <c r="Q7137"/>
      <c r="R7137"/>
      <c r="S7137"/>
      <c r="U7137"/>
      <c r="V7137"/>
      <c r="W7137"/>
      <c r="Y7137"/>
      <c r="Z7137"/>
      <c r="AA7137"/>
      <c r="AC7137"/>
      <c r="AD7137"/>
      <c r="AE7137"/>
      <c r="AG7137"/>
      <c r="AH7137"/>
      <c r="AI7137"/>
      <c r="AK7137"/>
      <c r="AL7137"/>
      <c r="AM7137"/>
      <c r="AO7137"/>
      <c r="AP7137"/>
      <c r="AQ7137"/>
      <c r="AS7137"/>
      <c r="AT7137"/>
      <c r="AU7137"/>
      <c r="AW7137"/>
      <c r="AX7137"/>
      <c r="AY7137"/>
      <c r="BA7137"/>
      <c r="BB7137"/>
      <c r="BC7137"/>
      <c r="BE7137"/>
      <c r="BF7137"/>
      <c r="BG7137"/>
      <c r="BI7137"/>
      <c r="BJ7137"/>
      <c r="BK7137"/>
      <c r="BM7137"/>
      <c r="BN7137"/>
      <c r="BO7137"/>
    </row>
    <row r="7138" spans="1:67">
      <c r="A7138"/>
      <c r="B7138"/>
      <c r="C7138"/>
      <c r="E7138"/>
      <c r="F7138"/>
      <c r="G7138"/>
      <c r="I7138"/>
      <c r="J7138"/>
      <c r="K7138"/>
      <c r="M7138"/>
      <c r="N7138"/>
      <c r="O7138"/>
      <c r="Q7138"/>
      <c r="R7138"/>
      <c r="S7138"/>
      <c r="U7138"/>
      <c r="V7138"/>
      <c r="W7138"/>
      <c r="Y7138"/>
      <c r="Z7138"/>
      <c r="AA7138"/>
      <c r="AC7138"/>
      <c r="AD7138"/>
      <c r="AE7138"/>
      <c r="AG7138"/>
      <c r="AH7138"/>
      <c r="AI7138"/>
      <c r="AK7138"/>
      <c r="AL7138"/>
      <c r="AM7138"/>
      <c r="AO7138"/>
      <c r="AP7138"/>
      <c r="AQ7138"/>
      <c r="AS7138"/>
      <c r="AT7138"/>
      <c r="AU7138"/>
      <c r="AW7138"/>
      <c r="AX7138"/>
      <c r="AY7138"/>
      <c r="BA7138"/>
      <c r="BB7138"/>
      <c r="BC7138"/>
      <c r="BE7138"/>
      <c r="BF7138"/>
      <c r="BG7138"/>
      <c r="BI7138"/>
      <c r="BJ7138"/>
      <c r="BK7138"/>
      <c r="BM7138"/>
      <c r="BN7138"/>
      <c r="BO7138"/>
    </row>
    <row r="7139" spans="1:67">
      <c r="A7139"/>
      <c r="B7139"/>
      <c r="C7139"/>
      <c r="E7139"/>
      <c r="F7139"/>
      <c r="G7139"/>
      <c r="I7139"/>
      <c r="J7139"/>
      <c r="K7139"/>
      <c r="M7139"/>
      <c r="N7139"/>
      <c r="O7139"/>
      <c r="Q7139"/>
      <c r="R7139"/>
      <c r="S7139"/>
      <c r="U7139"/>
      <c r="V7139"/>
      <c r="W7139"/>
      <c r="Y7139"/>
      <c r="Z7139"/>
      <c r="AA7139"/>
      <c r="AC7139"/>
      <c r="AD7139"/>
      <c r="AE7139"/>
      <c r="AG7139"/>
      <c r="AH7139"/>
      <c r="AI7139"/>
      <c r="AK7139"/>
      <c r="AL7139"/>
      <c r="AM7139"/>
      <c r="AO7139"/>
      <c r="AP7139"/>
      <c r="AQ7139"/>
      <c r="AS7139"/>
      <c r="AT7139"/>
      <c r="AU7139"/>
      <c r="AW7139"/>
      <c r="AX7139"/>
      <c r="AY7139"/>
      <c r="BA7139"/>
      <c r="BB7139"/>
      <c r="BC7139"/>
      <c r="BE7139"/>
      <c r="BF7139"/>
      <c r="BG7139"/>
      <c r="BI7139"/>
      <c r="BJ7139"/>
      <c r="BK7139"/>
      <c r="BM7139"/>
      <c r="BN7139"/>
      <c r="BO7139"/>
    </row>
    <row r="7140" spans="1:67">
      <c r="A7140"/>
      <c r="B7140"/>
      <c r="C7140"/>
      <c r="E7140"/>
      <c r="F7140"/>
      <c r="G7140"/>
      <c r="I7140"/>
      <c r="J7140"/>
      <c r="K7140"/>
      <c r="M7140"/>
      <c r="N7140"/>
      <c r="O7140"/>
      <c r="Q7140"/>
      <c r="R7140"/>
      <c r="S7140"/>
      <c r="U7140"/>
      <c r="V7140"/>
      <c r="W7140"/>
      <c r="Y7140"/>
      <c r="Z7140"/>
      <c r="AA7140"/>
      <c r="AC7140"/>
      <c r="AD7140"/>
      <c r="AE7140"/>
      <c r="AG7140"/>
      <c r="AH7140"/>
      <c r="AI7140"/>
      <c r="AK7140"/>
      <c r="AL7140"/>
      <c r="AM7140"/>
      <c r="AO7140"/>
      <c r="AP7140"/>
      <c r="AQ7140"/>
      <c r="AS7140"/>
      <c r="AT7140"/>
      <c r="AU7140"/>
      <c r="AW7140"/>
      <c r="AX7140"/>
      <c r="AY7140"/>
      <c r="BA7140"/>
      <c r="BB7140"/>
      <c r="BC7140"/>
      <c r="BE7140"/>
      <c r="BF7140"/>
      <c r="BG7140"/>
      <c r="BI7140"/>
      <c r="BJ7140"/>
      <c r="BK7140"/>
      <c r="BM7140"/>
      <c r="BN7140"/>
      <c r="BO7140"/>
    </row>
    <row r="7141" spans="1:67">
      <c r="A7141"/>
      <c r="B7141"/>
      <c r="C7141"/>
      <c r="E7141"/>
      <c r="F7141"/>
      <c r="G7141"/>
      <c r="I7141"/>
      <c r="J7141"/>
      <c r="K7141"/>
      <c r="M7141"/>
      <c r="N7141"/>
      <c r="O7141"/>
      <c r="Q7141"/>
      <c r="R7141"/>
      <c r="S7141"/>
      <c r="U7141"/>
      <c r="V7141"/>
      <c r="W7141"/>
      <c r="Y7141"/>
      <c r="Z7141"/>
      <c r="AA7141"/>
      <c r="AC7141"/>
      <c r="AD7141"/>
      <c r="AE7141"/>
      <c r="AG7141"/>
      <c r="AH7141"/>
      <c r="AI7141"/>
      <c r="AK7141"/>
      <c r="AL7141"/>
      <c r="AM7141"/>
      <c r="AO7141"/>
      <c r="AP7141"/>
      <c r="AQ7141"/>
      <c r="AS7141"/>
      <c r="AT7141"/>
      <c r="AU7141"/>
      <c r="AW7141"/>
      <c r="AX7141"/>
      <c r="AY7141"/>
      <c r="BA7141"/>
      <c r="BB7141"/>
      <c r="BC7141"/>
      <c r="BE7141"/>
      <c r="BF7141"/>
      <c r="BG7141"/>
      <c r="BI7141"/>
      <c r="BJ7141"/>
      <c r="BK7141"/>
      <c r="BM7141"/>
      <c r="BN7141"/>
      <c r="BO7141"/>
    </row>
    <row r="7142" spans="1:67">
      <c r="A7142"/>
      <c r="B7142"/>
      <c r="C7142"/>
      <c r="E7142"/>
      <c r="F7142"/>
      <c r="G7142"/>
      <c r="I7142"/>
      <c r="J7142"/>
      <c r="K7142"/>
      <c r="M7142"/>
      <c r="N7142"/>
      <c r="O7142"/>
      <c r="Q7142"/>
      <c r="R7142"/>
      <c r="S7142"/>
      <c r="U7142"/>
      <c r="V7142"/>
      <c r="W7142"/>
      <c r="Y7142"/>
      <c r="Z7142"/>
      <c r="AA7142"/>
      <c r="AC7142"/>
      <c r="AD7142"/>
      <c r="AE7142"/>
      <c r="AG7142"/>
      <c r="AH7142"/>
      <c r="AI7142"/>
      <c r="AK7142"/>
      <c r="AL7142"/>
      <c r="AM7142"/>
      <c r="AO7142"/>
      <c r="AP7142"/>
      <c r="AQ7142"/>
      <c r="AS7142"/>
      <c r="AT7142"/>
      <c r="AU7142"/>
      <c r="AW7142"/>
      <c r="AX7142"/>
      <c r="AY7142"/>
      <c r="BA7142"/>
      <c r="BB7142"/>
      <c r="BC7142"/>
      <c r="BE7142"/>
      <c r="BF7142"/>
      <c r="BG7142"/>
      <c r="BI7142"/>
      <c r="BJ7142"/>
      <c r="BK7142"/>
      <c r="BM7142"/>
      <c r="BN7142"/>
      <c r="BO7142"/>
    </row>
    <row r="7143" spans="1:67">
      <c r="A7143"/>
      <c r="B7143"/>
      <c r="C7143"/>
      <c r="E7143"/>
      <c r="F7143"/>
      <c r="G7143"/>
      <c r="I7143"/>
      <c r="J7143"/>
      <c r="K7143"/>
      <c r="M7143"/>
      <c r="N7143"/>
      <c r="O7143"/>
      <c r="Q7143"/>
      <c r="R7143"/>
      <c r="S7143"/>
      <c r="U7143"/>
      <c r="V7143"/>
      <c r="W7143"/>
      <c r="Y7143"/>
      <c r="Z7143"/>
      <c r="AA7143"/>
      <c r="AC7143"/>
      <c r="AD7143"/>
      <c r="AE7143"/>
      <c r="AG7143"/>
      <c r="AH7143"/>
      <c r="AI7143"/>
      <c r="AK7143"/>
      <c r="AL7143"/>
      <c r="AM7143"/>
      <c r="AO7143"/>
      <c r="AP7143"/>
      <c r="AQ7143"/>
      <c r="AS7143"/>
      <c r="AT7143"/>
      <c r="AU7143"/>
      <c r="AW7143"/>
      <c r="AX7143"/>
      <c r="AY7143"/>
      <c r="BA7143"/>
      <c r="BB7143"/>
      <c r="BC7143"/>
      <c r="BE7143"/>
      <c r="BF7143"/>
      <c r="BG7143"/>
      <c r="BI7143"/>
      <c r="BJ7143"/>
      <c r="BK7143"/>
      <c r="BM7143"/>
      <c r="BN7143"/>
      <c r="BO7143"/>
    </row>
    <row r="7144" spans="1:67">
      <c r="A7144"/>
      <c r="B7144"/>
      <c r="C7144"/>
      <c r="E7144"/>
      <c r="F7144"/>
      <c r="G7144"/>
      <c r="I7144"/>
      <c r="J7144"/>
      <c r="K7144"/>
      <c r="M7144"/>
      <c r="N7144"/>
      <c r="O7144"/>
      <c r="Q7144"/>
      <c r="R7144"/>
      <c r="S7144"/>
      <c r="U7144"/>
      <c r="V7144"/>
      <c r="W7144"/>
      <c r="Y7144"/>
      <c r="Z7144"/>
      <c r="AA7144"/>
      <c r="AC7144"/>
      <c r="AD7144"/>
      <c r="AE7144"/>
      <c r="AG7144"/>
      <c r="AH7144"/>
      <c r="AI7144"/>
      <c r="AK7144"/>
      <c r="AL7144"/>
      <c r="AM7144"/>
      <c r="AO7144"/>
      <c r="AP7144"/>
      <c r="AQ7144"/>
      <c r="AS7144"/>
      <c r="AT7144"/>
      <c r="AU7144"/>
      <c r="AW7144"/>
      <c r="AX7144"/>
      <c r="AY7144"/>
      <c r="BA7144"/>
      <c r="BB7144"/>
      <c r="BC7144"/>
      <c r="BE7144"/>
      <c r="BF7144"/>
      <c r="BG7144"/>
      <c r="BI7144"/>
      <c r="BJ7144"/>
      <c r="BK7144"/>
      <c r="BM7144"/>
      <c r="BN7144"/>
      <c r="BO7144"/>
    </row>
    <row r="7145" spans="1:67">
      <c r="A7145"/>
      <c r="B7145"/>
      <c r="C7145"/>
      <c r="E7145"/>
      <c r="F7145"/>
      <c r="G7145"/>
      <c r="I7145"/>
      <c r="J7145"/>
      <c r="K7145"/>
      <c r="M7145"/>
      <c r="N7145"/>
      <c r="O7145"/>
      <c r="Q7145"/>
      <c r="R7145"/>
      <c r="S7145"/>
      <c r="U7145"/>
      <c r="V7145"/>
      <c r="W7145"/>
      <c r="Y7145"/>
      <c r="Z7145"/>
      <c r="AA7145"/>
      <c r="AC7145"/>
      <c r="AD7145"/>
      <c r="AE7145"/>
      <c r="AG7145"/>
      <c r="AH7145"/>
      <c r="AI7145"/>
      <c r="AK7145"/>
      <c r="AL7145"/>
      <c r="AM7145"/>
      <c r="AO7145"/>
      <c r="AP7145"/>
      <c r="AQ7145"/>
      <c r="AS7145"/>
      <c r="AT7145"/>
      <c r="AU7145"/>
      <c r="AW7145"/>
      <c r="AX7145"/>
      <c r="AY7145"/>
      <c r="BA7145"/>
      <c r="BB7145"/>
      <c r="BC7145"/>
      <c r="BE7145"/>
      <c r="BF7145"/>
      <c r="BG7145"/>
      <c r="BI7145"/>
      <c r="BJ7145"/>
      <c r="BK7145"/>
      <c r="BM7145"/>
      <c r="BN7145"/>
      <c r="BO7145"/>
    </row>
    <row r="7146" spans="1:67">
      <c r="A7146"/>
      <c r="B7146"/>
      <c r="C7146"/>
      <c r="E7146"/>
      <c r="F7146"/>
      <c r="G7146"/>
      <c r="I7146"/>
      <c r="J7146"/>
      <c r="K7146"/>
      <c r="M7146"/>
      <c r="N7146"/>
      <c r="O7146"/>
      <c r="Q7146"/>
      <c r="R7146"/>
      <c r="S7146"/>
      <c r="U7146"/>
      <c r="V7146"/>
      <c r="W7146"/>
      <c r="Y7146"/>
      <c r="Z7146"/>
      <c r="AA7146"/>
      <c r="AC7146"/>
      <c r="AD7146"/>
      <c r="AE7146"/>
      <c r="AG7146"/>
      <c r="AH7146"/>
      <c r="AI7146"/>
      <c r="AK7146"/>
      <c r="AL7146"/>
      <c r="AM7146"/>
      <c r="AO7146"/>
      <c r="AP7146"/>
      <c r="AQ7146"/>
      <c r="AS7146"/>
      <c r="AT7146"/>
      <c r="AU7146"/>
      <c r="AW7146"/>
      <c r="AX7146"/>
      <c r="AY7146"/>
      <c r="BA7146"/>
      <c r="BB7146"/>
      <c r="BC7146"/>
      <c r="BE7146"/>
      <c r="BF7146"/>
      <c r="BG7146"/>
      <c r="BI7146"/>
      <c r="BJ7146"/>
      <c r="BK7146"/>
      <c r="BM7146"/>
      <c r="BN7146"/>
      <c r="BO7146"/>
    </row>
    <row r="7147" spans="1:67">
      <c r="A7147"/>
      <c r="B7147"/>
      <c r="C7147"/>
      <c r="E7147"/>
      <c r="F7147"/>
      <c r="G7147"/>
      <c r="I7147"/>
      <c r="J7147"/>
      <c r="K7147"/>
      <c r="M7147"/>
      <c r="N7147"/>
      <c r="O7147"/>
      <c r="Q7147"/>
      <c r="R7147"/>
      <c r="S7147"/>
      <c r="U7147"/>
      <c r="V7147"/>
      <c r="W7147"/>
      <c r="Y7147"/>
      <c r="Z7147"/>
      <c r="AA7147"/>
      <c r="AC7147"/>
      <c r="AD7147"/>
      <c r="AE7147"/>
      <c r="AG7147"/>
      <c r="AH7147"/>
      <c r="AI7147"/>
      <c r="AK7147"/>
      <c r="AL7147"/>
      <c r="AM7147"/>
      <c r="AO7147"/>
      <c r="AP7147"/>
      <c r="AQ7147"/>
      <c r="AS7147"/>
      <c r="AT7147"/>
      <c r="AU7147"/>
      <c r="AW7147"/>
      <c r="AX7147"/>
      <c r="AY7147"/>
      <c r="BA7147"/>
      <c r="BB7147"/>
      <c r="BC7147"/>
      <c r="BE7147"/>
      <c r="BF7147"/>
      <c r="BG7147"/>
      <c r="BI7147"/>
      <c r="BJ7147"/>
      <c r="BK7147"/>
      <c r="BM7147"/>
      <c r="BN7147"/>
      <c r="BO7147"/>
    </row>
    <row r="7148" spans="1:67">
      <c r="A7148"/>
      <c r="B7148"/>
      <c r="C7148"/>
      <c r="E7148"/>
      <c r="F7148"/>
      <c r="G7148"/>
      <c r="I7148"/>
      <c r="J7148"/>
      <c r="K7148"/>
      <c r="M7148"/>
      <c r="N7148"/>
      <c r="O7148"/>
      <c r="Q7148"/>
      <c r="R7148"/>
      <c r="S7148"/>
      <c r="U7148"/>
      <c r="V7148"/>
      <c r="W7148"/>
      <c r="Y7148"/>
      <c r="Z7148"/>
      <c r="AA7148"/>
      <c r="AC7148"/>
      <c r="AD7148"/>
      <c r="AE7148"/>
      <c r="AG7148"/>
      <c r="AH7148"/>
      <c r="AI7148"/>
      <c r="AK7148"/>
      <c r="AL7148"/>
      <c r="AM7148"/>
      <c r="AO7148"/>
      <c r="AP7148"/>
      <c r="AQ7148"/>
      <c r="AS7148"/>
      <c r="AT7148"/>
      <c r="AU7148"/>
      <c r="AW7148"/>
      <c r="AX7148"/>
      <c r="AY7148"/>
      <c r="BA7148"/>
      <c r="BB7148"/>
      <c r="BC7148"/>
      <c r="BE7148"/>
      <c r="BF7148"/>
      <c r="BG7148"/>
      <c r="BI7148"/>
      <c r="BJ7148"/>
      <c r="BK7148"/>
      <c r="BM7148"/>
      <c r="BN7148"/>
      <c r="BO7148"/>
    </row>
    <row r="7149" spans="1:67">
      <c r="A7149"/>
      <c r="B7149"/>
      <c r="C7149"/>
      <c r="E7149"/>
      <c r="F7149"/>
      <c r="G7149"/>
      <c r="I7149"/>
      <c r="J7149"/>
      <c r="K7149"/>
      <c r="M7149"/>
      <c r="N7149"/>
      <c r="O7149"/>
      <c r="Q7149"/>
      <c r="R7149"/>
      <c r="S7149"/>
      <c r="U7149"/>
      <c r="V7149"/>
      <c r="W7149"/>
      <c r="Y7149"/>
      <c r="Z7149"/>
      <c r="AA7149"/>
      <c r="AC7149"/>
      <c r="AD7149"/>
      <c r="AE7149"/>
      <c r="AG7149"/>
      <c r="AH7149"/>
      <c r="AI7149"/>
      <c r="AK7149"/>
      <c r="AL7149"/>
      <c r="AM7149"/>
      <c r="AO7149"/>
      <c r="AP7149"/>
      <c r="AQ7149"/>
      <c r="AS7149"/>
      <c r="AT7149"/>
      <c r="AU7149"/>
      <c r="AW7149"/>
      <c r="AX7149"/>
      <c r="AY7149"/>
      <c r="BA7149"/>
      <c r="BB7149"/>
      <c r="BC7149"/>
      <c r="BE7149"/>
      <c r="BF7149"/>
      <c r="BG7149"/>
      <c r="BI7149"/>
      <c r="BJ7149"/>
      <c r="BK7149"/>
      <c r="BM7149"/>
      <c r="BN7149"/>
      <c r="BO7149"/>
    </row>
    <row r="7150" spans="1:67">
      <c r="A7150"/>
      <c r="B7150"/>
      <c r="C7150"/>
      <c r="E7150"/>
      <c r="F7150"/>
      <c r="G7150"/>
      <c r="I7150"/>
      <c r="J7150"/>
      <c r="K7150"/>
      <c r="M7150"/>
      <c r="N7150"/>
      <c r="O7150"/>
      <c r="Q7150"/>
      <c r="R7150"/>
      <c r="S7150"/>
      <c r="U7150"/>
      <c r="V7150"/>
      <c r="W7150"/>
      <c r="Y7150"/>
      <c r="Z7150"/>
      <c r="AA7150"/>
      <c r="AC7150"/>
      <c r="AD7150"/>
      <c r="AE7150"/>
      <c r="AG7150"/>
      <c r="AH7150"/>
      <c r="AI7150"/>
      <c r="AK7150"/>
      <c r="AL7150"/>
      <c r="AM7150"/>
      <c r="AO7150"/>
      <c r="AP7150"/>
      <c r="AQ7150"/>
      <c r="AS7150"/>
      <c r="AT7150"/>
      <c r="AU7150"/>
      <c r="AW7150"/>
      <c r="AX7150"/>
      <c r="AY7150"/>
      <c r="BA7150"/>
      <c r="BB7150"/>
      <c r="BC7150"/>
      <c r="BE7150"/>
      <c r="BF7150"/>
      <c r="BG7150"/>
      <c r="BI7150"/>
      <c r="BJ7150"/>
      <c r="BK7150"/>
      <c r="BM7150"/>
      <c r="BN7150"/>
      <c r="BO7150"/>
    </row>
    <row r="7151" spans="1:67">
      <c r="A7151"/>
      <c r="B7151"/>
      <c r="C7151"/>
      <c r="E7151"/>
      <c r="F7151"/>
      <c r="G7151"/>
      <c r="I7151"/>
      <c r="J7151"/>
      <c r="K7151"/>
      <c r="M7151"/>
      <c r="N7151"/>
      <c r="O7151"/>
      <c r="Q7151"/>
      <c r="R7151"/>
      <c r="S7151"/>
      <c r="U7151"/>
      <c r="V7151"/>
      <c r="W7151"/>
      <c r="Y7151"/>
      <c r="Z7151"/>
      <c r="AA7151"/>
      <c r="AC7151"/>
      <c r="AD7151"/>
      <c r="AE7151"/>
      <c r="AG7151"/>
      <c r="AH7151"/>
      <c r="AI7151"/>
      <c r="AK7151"/>
      <c r="AL7151"/>
      <c r="AM7151"/>
      <c r="AO7151"/>
      <c r="AP7151"/>
      <c r="AQ7151"/>
      <c r="AS7151"/>
      <c r="AT7151"/>
      <c r="AU7151"/>
      <c r="AW7151"/>
      <c r="AX7151"/>
      <c r="AY7151"/>
      <c r="BA7151"/>
      <c r="BB7151"/>
      <c r="BC7151"/>
      <c r="BE7151"/>
      <c r="BF7151"/>
      <c r="BG7151"/>
      <c r="BI7151"/>
      <c r="BJ7151"/>
      <c r="BK7151"/>
      <c r="BM7151"/>
      <c r="BN7151"/>
      <c r="BO7151"/>
    </row>
    <row r="7152" spans="1:67">
      <c r="A7152"/>
      <c r="B7152"/>
      <c r="C7152"/>
      <c r="E7152"/>
      <c r="F7152"/>
      <c r="G7152"/>
      <c r="I7152"/>
      <c r="J7152"/>
      <c r="K7152"/>
      <c r="M7152"/>
      <c r="N7152"/>
      <c r="O7152"/>
      <c r="Q7152"/>
      <c r="R7152"/>
      <c r="S7152"/>
      <c r="U7152"/>
      <c r="V7152"/>
      <c r="W7152"/>
      <c r="Y7152"/>
      <c r="Z7152"/>
      <c r="AA7152"/>
      <c r="AC7152"/>
      <c r="AD7152"/>
      <c r="AE7152"/>
      <c r="AG7152"/>
      <c r="AH7152"/>
      <c r="AI7152"/>
      <c r="AK7152"/>
      <c r="AL7152"/>
      <c r="AM7152"/>
      <c r="AO7152"/>
      <c r="AP7152"/>
      <c r="AQ7152"/>
      <c r="AS7152"/>
      <c r="AT7152"/>
      <c r="AU7152"/>
      <c r="AW7152"/>
      <c r="AX7152"/>
      <c r="AY7152"/>
      <c r="BA7152"/>
      <c r="BB7152"/>
      <c r="BC7152"/>
      <c r="BE7152"/>
      <c r="BF7152"/>
      <c r="BG7152"/>
      <c r="BI7152"/>
      <c r="BJ7152"/>
      <c r="BK7152"/>
      <c r="BM7152"/>
      <c r="BN7152"/>
      <c r="BO7152"/>
    </row>
    <row r="7153" spans="1:67">
      <c r="A7153"/>
      <c r="B7153"/>
      <c r="C7153"/>
      <c r="E7153"/>
      <c r="F7153"/>
      <c r="G7153"/>
      <c r="I7153"/>
      <c r="J7153"/>
      <c r="K7153"/>
      <c r="M7153"/>
      <c r="N7153"/>
      <c r="O7153"/>
      <c r="Q7153"/>
      <c r="R7153"/>
      <c r="S7153"/>
      <c r="U7153"/>
      <c r="V7153"/>
      <c r="W7153"/>
      <c r="Y7153"/>
      <c r="Z7153"/>
      <c r="AA7153"/>
      <c r="AC7153"/>
      <c r="AD7153"/>
      <c r="AE7153"/>
      <c r="AG7153"/>
      <c r="AH7153"/>
      <c r="AI7153"/>
      <c r="AK7153"/>
      <c r="AL7153"/>
      <c r="AM7153"/>
      <c r="AO7153"/>
      <c r="AP7153"/>
      <c r="AQ7153"/>
      <c r="AS7153"/>
      <c r="AT7153"/>
      <c r="AU7153"/>
      <c r="AW7153"/>
      <c r="AX7153"/>
      <c r="AY7153"/>
      <c r="BA7153"/>
      <c r="BB7153"/>
      <c r="BC7153"/>
      <c r="BE7153"/>
      <c r="BF7153"/>
      <c r="BG7153"/>
      <c r="BI7153"/>
      <c r="BJ7153"/>
      <c r="BK7153"/>
      <c r="BM7153"/>
      <c r="BN7153"/>
      <c r="BO7153"/>
    </row>
    <row r="7154" spans="1:67">
      <c r="A7154"/>
      <c r="B7154"/>
      <c r="C7154"/>
      <c r="E7154"/>
      <c r="F7154"/>
      <c r="G7154"/>
      <c r="I7154"/>
      <c r="J7154"/>
      <c r="K7154"/>
      <c r="M7154"/>
      <c r="N7154"/>
      <c r="O7154"/>
      <c r="Q7154"/>
      <c r="R7154"/>
      <c r="S7154"/>
      <c r="U7154"/>
      <c r="V7154"/>
      <c r="W7154"/>
      <c r="Y7154"/>
      <c r="Z7154"/>
      <c r="AA7154"/>
      <c r="AC7154"/>
      <c r="AD7154"/>
      <c r="AE7154"/>
      <c r="AG7154"/>
      <c r="AH7154"/>
      <c r="AI7154"/>
      <c r="AK7154"/>
      <c r="AL7154"/>
      <c r="AM7154"/>
      <c r="AO7154"/>
      <c r="AP7154"/>
      <c r="AQ7154"/>
      <c r="AS7154"/>
      <c r="AT7154"/>
      <c r="AU7154"/>
      <c r="AW7154"/>
      <c r="AX7154"/>
      <c r="AY7154"/>
      <c r="BA7154"/>
      <c r="BB7154"/>
      <c r="BC7154"/>
      <c r="BE7154"/>
      <c r="BF7154"/>
      <c r="BG7154"/>
      <c r="BI7154"/>
      <c r="BJ7154"/>
      <c r="BK7154"/>
      <c r="BM7154"/>
      <c r="BN7154"/>
      <c r="BO7154"/>
    </row>
    <row r="7155" spans="1:67">
      <c r="A7155"/>
      <c r="B7155"/>
      <c r="C7155"/>
      <c r="E7155"/>
      <c r="F7155"/>
      <c r="G7155"/>
      <c r="I7155"/>
      <c r="J7155"/>
      <c r="K7155"/>
      <c r="M7155"/>
      <c r="N7155"/>
      <c r="O7155"/>
      <c r="Q7155"/>
      <c r="R7155"/>
      <c r="S7155"/>
      <c r="U7155"/>
      <c r="V7155"/>
      <c r="W7155"/>
      <c r="Y7155"/>
      <c r="Z7155"/>
      <c r="AA7155"/>
      <c r="AC7155"/>
      <c r="AD7155"/>
      <c r="AE7155"/>
      <c r="AG7155"/>
      <c r="AH7155"/>
      <c r="AI7155"/>
      <c r="AK7155"/>
      <c r="AL7155"/>
      <c r="AM7155"/>
      <c r="AO7155"/>
      <c r="AP7155"/>
      <c r="AQ7155"/>
      <c r="AS7155"/>
      <c r="AT7155"/>
      <c r="AU7155"/>
      <c r="AW7155"/>
      <c r="AX7155"/>
      <c r="AY7155"/>
      <c r="BA7155"/>
      <c r="BB7155"/>
      <c r="BC7155"/>
      <c r="BE7155"/>
      <c r="BF7155"/>
      <c r="BG7155"/>
      <c r="BI7155"/>
      <c r="BJ7155"/>
      <c r="BK7155"/>
      <c r="BM7155"/>
      <c r="BN7155"/>
      <c r="BO7155"/>
    </row>
    <row r="7156" spans="1:67">
      <c r="A7156"/>
      <c r="B7156"/>
      <c r="C7156"/>
      <c r="E7156"/>
      <c r="F7156"/>
      <c r="G7156"/>
      <c r="I7156"/>
      <c r="J7156"/>
      <c r="K7156"/>
      <c r="M7156"/>
      <c r="N7156"/>
      <c r="O7156"/>
      <c r="Q7156"/>
      <c r="R7156"/>
      <c r="S7156"/>
      <c r="U7156"/>
      <c r="V7156"/>
      <c r="W7156"/>
      <c r="Y7156"/>
      <c r="Z7156"/>
      <c r="AA7156"/>
      <c r="AC7156"/>
      <c r="AD7156"/>
      <c r="AE7156"/>
      <c r="AG7156"/>
      <c r="AH7156"/>
      <c r="AI7156"/>
      <c r="AK7156"/>
      <c r="AL7156"/>
      <c r="AM7156"/>
      <c r="AO7156"/>
      <c r="AP7156"/>
      <c r="AQ7156"/>
      <c r="AS7156"/>
      <c r="AT7156"/>
      <c r="AU7156"/>
      <c r="AW7156"/>
      <c r="AX7156"/>
      <c r="AY7156"/>
      <c r="BA7156"/>
      <c r="BB7156"/>
      <c r="BC7156"/>
      <c r="BE7156"/>
      <c r="BF7156"/>
      <c r="BG7156"/>
      <c r="BI7156"/>
      <c r="BJ7156"/>
      <c r="BK7156"/>
      <c r="BM7156"/>
      <c r="BN7156"/>
      <c r="BO7156"/>
    </row>
    <row r="7157" spans="1:67">
      <c r="A7157"/>
      <c r="B7157"/>
      <c r="C7157"/>
      <c r="E7157"/>
      <c r="F7157"/>
      <c r="G7157"/>
      <c r="I7157"/>
      <c r="J7157"/>
      <c r="K7157"/>
      <c r="M7157"/>
      <c r="N7157"/>
      <c r="O7157"/>
      <c r="Q7157"/>
      <c r="R7157"/>
      <c r="S7157"/>
      <c r="U7157"/>
      <c r="V7157"/>
      <c r="W7157"/>
      <c r="Y7157"/>
      <c r="Z7157"/>
      <c r="AA7157"/>
      <c r="AC7157"/>
      <c r="AD7157"/>
      <c r="AE7157"/>
      <c r="AG7157"/>
      <c r="AH7157"/>
      <c r="AI7157"/>
      <c r="AK7157"/>
      <c r="AL7157"/>
      <c r="AM7157"/>
      <c r="AO7157"/>
      <c r="AP7157"/>
      <c r="AQ7157"/>
      <c r="AS7157"/>
      <c r="AT7157"/>
      <c r="AU7157"/>
      <c r="AW7157"/>
      <c r="AX7157"/>
      <c r="AY7157"/>
      <c r="BA7157"/>
      <c r="BB7157"/>
      <c r="BC7157"/>
      <c r="BE7157"/>
      <c r="BF7157"/>
      <c r="BG7157"/>
      <c r="BI7157"/>
      <c r="BJ7157"/>
      <c r="BK7157"/>
      <c r="BM7157"/>
      <c r="BN7157"/>
      <c r="BO7157"/>
    </row>
    <row r="7158" spans="1:67">
      <c r="A7158"/>
      <c r="B7158"/>
      <c r="C7158"/>
      <c r="E7158"/>
      <c r="F7158"/>
      <c r="G7158"/>
      <c r="I7158"/>
      <c r="J7158"/>
      <c r="K7158"/>
      <c r="M7158"/>
      <c r="N7158"/>
      <c r="O7158"/>
      <c r="Q7158"/>
      <c r="R7158"/>
      <c r="S7158"/>
      <c r="U7158"/>
      <c r="V7158"/>
      <c r="W7158"/>
      <c r="Y7158"/>
      <c r="Z7158"/>
      <c r="AA7158"/>
      <c r="AC7158"/>
      <c r="AD7158"/>
      <c r="AE7158"/>
      <c r="AG7158"/>
      <c r="AH7158"/>
      <c r="AI7158"/>
      <c r="AK7158"/>
      <c r="AL7158"/>
      <c r="AM7158"/>
      <c r="AO7158"/>
      <c r="AP7158"/>
      <c r="AQ7158"/>
      <c r="AS7158"/>
      <c r="AT7158"/>
      <c r="AU7158"/>
      <c r="AW7158"/>
      <c r="AX7158"/>
      <c r="AY7158"/>
      <c r="BA7158"/>
      <c r="BB7158"/>
      <c r="BC7158"/>
      <c r="BE7158"/>
      <c r="BF7158"/>
      <c r="BG7158"/>
      <c r="BI7158"/>
      <c r="BJ7158"/>
      <c r="BK7158"/>
      <c r="BM7158"/>
      <c r="BN7158"/>
      <c r="BO7158"/>
    </row>
    <row r="7159" spans="1:67">
      <c r="A7159"/>
      <c r="B7159"/>
      <c r="C7159"/>
      <c r="E7159"/>
      <c r="F7159"/>
      <c r="G7159"/>
      <c r="I7159"/>
      <c r="J7159"/>
      <c r="K7159"/>
      <c r="M7159"/>
      <c r="N7159"/>
      <c r="O7159"/>
      <c r="Q7159"/>
      <c r="R7159"/>
      <c r="S7159"/>
      <c r="U7159"/>
      <c r="V7159"/>
      <c r="W7159"/>
      <c r="Y7159"/>
      <c r="Z7159"/>
      <c r="AA7159"/>
      <c r="AC7159"/>
      <c r="AD7159"/>
      <c r="AE7159"/>
      <c r="AG7159"/>
      <c r="AH7159"/>
      <c r="AI7159"/>
      <c r="AK7159"/>
      <c r="AL7159"/>
      <c r="AM7159"/>
      <c r="AO7159"/>
      <c r="AP7159"/>
      <c r="AQ7159"/>
      <c r="AS7159"/>
      <c r="AT7159"/>
      <c r="AU7159"/>
      <c r="AW7159"/>
      <c r="AX7159"/>
      <c r="AY7159"/>
      <c r="BA7159"/>
      <c r="BB7159"/>
      <c r="BC7159"/>
      <c r="BE7159"/>
      <c r="BF7159"/>
      <c r="BG7159"/>
      <c r="BI7159"/>
      <c r="BJ7159"/>
      <c r="BK7159"/>
      <c r="BM7159"/>
      <c r="BN7159"/>
      <c r="BO7159"/>
    </row>
    <row r="7160" spans="1:67">
      <c r="A7160"/>
      <c r="B7160"/>
      <c r="C7160"/>
      <c r="E7160"/>
      <c r="F7160"/>
      <c r="G7160"/>
      <c r="I7160"/>
      <c r="J7160"/>
      <c r="K7160"/>
      <c r="M7160"/>
      <c r="N7160"/>
      <c r="O7160"/>
      <c r="Q7160"/>
      <c r="R7160"/>
      <c r="S7160"/>
      <c r="U7160"/>
      <c r="V7160"/>
      <c r="W7160"/>
      <c r="Y7160"/>
      <c r="Z7160"/>
      <c r="AA7160"/>
      <c r="AC7160"/>
      <c r="AD7160"/>
      <c r="AE7160"/>
      <c r="AG7160"/>
      <c r="AH7160"/>
      <c r="AI7160"/>
      <c r="AK7160"/>
      <c r="AL7160"/>
      <c r="AM7160"/>
      <c r="AO7160"/>
      <c r="AP7160"/>
      <c r="AQ7160"/>
      <c r="AS7160"/>
      <c r="AT7160"/>
      <c r="AU7160"/>
      <c r="AW7160"/>
      <c r="AX7160"/>
      <c r="AY7160"/>
      <c r="BA7160"/>
      <c r="BB7160"/>
      <c r="BC7160"/>
      <c r="BE7160"/>
      <c r="BF7160"/>
      <c r="BG7160"/>
      <c r="BI7160"/>
      <c r="BJ7160"/>
      <c r="BK7160"/>
      <c r="BM7160"/>
      <c r="BN7160"/>
      <c r="BO7160"/>
    </row>
    <row r="7161" spans="1:67">
      <c r="A7161"/>
      <c r="B7161"/>
      <c r="C7161"/>
      <c r="E7161"/>
      <c r="F7161"/>
      <c r="G7161"/>
      <c r="I7161"/>
      <c r="J7161"/>
      <c r="K7161"/>
      <c r="M7161"/>
      <c r="N7161"/>
      <c r="O7161"/>
      <c r="Q7161"/>
      <c r="R7161"/>
      <c r="S7161"/>
      <c r="U7161"/>
      <c r="V7161"/>
      <c r="W7161"/>
      <c r="Y7161"/>
      <c r="Z7161"/>
      <c r="AA7161"/>
      <c r="AC7161"/>
      <c r="AD7161"/>
      <c r="AE7161"/>
      <c r="AG7161"/>
      <c r="AH7161"/>
      <c r="AI7161"/>
      <c r="AK7161"/>
      <c r="AL7161"/>
      <c r="AM7161"/>
      <c r="AO7161"/>
      <c r="AP7161"/>
      <c r="AQ7161"/>
      <c r="AS7161"/>
      <c r="AT7161"/>
      <c r="AU7161"/>
      <c r="AW7161"/>
      <c r="AX7161"/>
      <c r="AY7161"/>
      <c r="BA7161"/>
      <c r="BB7161"/>
      <c r="BC7161"/>
      <c r="BE7161"/>
      <c r="BF7161"/>
      <c r="BG7161"/>
      <c r="BI7161"/>
      <c r="BJ7161"/>
      <c r="BK7161"/>
      <c r="BM7161"/>
      <c r="BN7161"/>
      <c r="BO7161"/>
    </row>
    <row r="7162" spans="1:67">
      <c r="A7162"/>
      <c r="B7162"/>
      <c r="C7162"/>
      <c r="E7162"/>
      <c r="F7162"/>
      <c r="G7162"/>
      <c r="I7162"/>
      <c r="J7162"/>
      <c r="K7162"/>
      <c r="M7162"/>
      <c r="N7162"/>
      <c r="O7162"/>
      <c r="Q7162"/>
      <c r="R7162"/>
      <c r="S7162"/>
      <c r="U7162"/>
      <c r="V7162"/>
      <c r="W7162"/>
      <c r="Y7162"/>
      <c r="Z7162"/>
      <c r="AA7162"/>
      <c r="AC7162"/>
      <c r="AD7162"/>
      <c r="AE7162"/>
      <c r="AG7162"/>
      <c r="AH7162"/>
      <c r="AI7162"/>
      <c r="AK7162"/>
      <c r="AL7162"/>
      <c r="AM7162"/>
      <c r="AO7162"/>
      <c r="AP7162"/>
      <c r="AQ7162"/>
      <c r="AS7162"/>
      <c r="AT7162"/>
      <c r="AU7162"/>
      <c r="AW7162"/>
      <c r="AX7162"/>
      <c r="AY7162"/>
      <c r="BA7162"/>
      <c r="BB7162"/>
      <c r="BC7162"/>
      <c r="BE7162"/>
      <c r="BF7162"/>
      <c r="BG7162"/>
      <c r="BI7162"/>
      <c r="BJ7162"/>
      <c r="BK7162"/>
      <c r="BM7162"/>
      <c r="BN7162"/>
      <c r="BO7162"/>
    </row>
    <row r="7163" spans="1:67">
      <c r="A7163"/>
      <c r="B7163"/>
      <c r="C7163"/>
      <c r="E7163"/>
      <c r="F7163"/>
      <c r="G7163"/>
      <c r="I7163"/>
      <c r="J7163"/>
      <c r="K7163"/>
      <c r="M7163"/>
      <c r="N7163"/>
      <c r="O7163"/>
      <c r="Q7163"/>
      <c r="R7163"/>
      <c r="S7163"/>
      <c r="U7163"/>
      <c r="V7163"/>
      <c r="W7163"/>
      <c r="Y7163"/>
      <c r="Z7163"/>
      <c r="AA7163"/>
      <c r="AC7163"/>
      <c r="AD7163"/>
      <c r="AE7163"/>
      <c r="AG7163"/>
      <c r="AH7163"/>
      <c r="AI7163"/>
      <c r="AK7163"/>
      <c r="AL7163"/>
      <c r="AM7163"/>
      <c r="AO7163"/>
      <c r="AP7163"/>
      <c r="AQ7163"/>
      <c r="AS7163"/>
      <c r="AT7163"/>
      <c r="AU7163"/>
      <c r="AW7163"/>
      <c r="AX7163"/>
      <c r="AY7163"/>
      <c r="BA7163"/>
      <c r="BB7163"/>
      <c r="BC7163"/>
      <c r="BE7163"/>
      <c r="BF7163"/>
      <c r="BG7163"/>
      <c r="BI7163"/>
      <c r="BJ7163"/>
      <c r="BK7163"/>
      <c r="BM7163"/>
      <c r="BN7163"/>
      <c r="BO7163"/>
    </row>
    <row r="7164" spans="1:67">
      <c r="A7164"/>
      <c r="B7164"/>
      <c r="C7164"/>
      <c r="E7164"/>
      <c r="F7164"/>
      <c r="G7164"/>
      <c r="I7164"/>
      <c r="J7164"/>
      <c r="K7164"/>
      <c r="M7164"/>
      <c r="N7164"/>
      <c r="O7164"/>
      <c r="Q7164"/>
      <c r="R7164"/>
      <c r="S7164"/>
      <c r="U7164"/>
      <c r="V7164"/>
      <c r="W7164"/>
      <c r="Y7164"/>
      <c r="Z7164"/>
      <c r="AA7164"/>
      <c r="AC7164"/>
      <c r="AD7164"/>
      <c r="AE7164"/>
      <c r="AG7164"/>
      <c r="AH7164"/>
      <c r="AI7164"/>
      <c r="AK7164"/>
      <c r="AL7164"/>
      <c r="AM7164"/>
      <c r="AO7164"/>
      <c r="AP7164"/>
      <c r="AQ7164"/>
      <c r="AS7164"/>
      <c r="AT7164"/>
      <c r="AU7164"/>
      <c r="AW7164"/>
      <c r="AX7164"/>
      <c r="AY7164"/>
      <c r="BA7164"/>
      <c r="BB7164"/>
      <c r="BC7164"/>
      <c r="BE7164"/>
      <c r="BF7164"/>
      <c r="BG7164"/>
      <c r="BI7164"/>
      <c r="BJ7164"/>
      <c r="BK7164"/>
      <c r="BM7164"/>
      <c r="BN7164"/>
      <c r="BO7164"/>
    </row>
    <row r="7165" spans="1:67">
      <c r="A7165"/>
      <c r="B7165"/>
      <c r="C7165"/>
      <c r="E7165"/>
      <c r="F7165"/>
      <c r="G7165"/>
      <c r="I7165"/>
      <c r="J7165"/>
      <c r="K7165"/>
      <c r="M7165"/>
      <c r="N7165"/>
      <c r="O7165"/>
      <c r="Q7165"/>
      <c r="R7165"/>
      <c r="S7165"/>
      <c r="U7165"/>
      <c r="V7165"/>
      <c r="W7165"/>
      <c r="Y7165"/>
      <c r="Z7165"/>
      <c r="AA7165"/>
      <c r="AC7165"/>
      <c r="AD7165"/>
      <c r="AE7165"/>
      <c r="AG7165"/>
      <c r="AH7165"/>
      <c r="AI7165"/>
      <c r="AK7165"/>
      <c r="AL7165"/>
      <c r="AM7165"/>
      <c r="AO7165"/>
      <c r="AP7165"/>
      <c r="AQ7165"/>
      <c r="AS7165"/>
      <c r="AT7165"/>
      <c r="AU7165"/>
      <c r="AW7165"/>
      <c r="AX7165"/>
      <c r="AY7165"/>
      <c r="BA7165"/>
      <c r="BB7165"/>
      <c r="BC7165"/>
      <c r="BE7165"/>
      <c r="BF7165"/>
      <c r="BG7165"/>
      <c r="BI7165"/>
      <c r="BJ7165"/>
      <c r="BK7165"/>
      <c r="BM7165"/>
      <c r="BN7165"/>
      <c r="BO7165"/>
    </row>
    <row r="7166" spans="1:67">
      <c r="A7166"/>
      <c r="B7166"/>
      <c r="C7166"/>
      <c r="E7166"/>
      <c r="F7166"/>
      <c r="G7166"/>
      <c r="I7166"/>
      <c r="J7166"/>
      <c r="K7166"/>
      <c r="M7166"/>
      <c r="N7166"/>
      <c r="O7166"/>
      <c r="Q7166"/>
      <c r="R7166"/>
      <c r="S7166"/>
      <c r="U7166"/>
      <c r="V7166"/>
      <c r="W7166"/>
      <c r="Y7166"/>
      <c r="Z7166"/>
      <c r="AA7166"/>
      <c r="AC7166"/>
      <c r="AD7166"/>
      <c r="AE7166"/>
      <c r="AG7166"/>
      <c r="AH7166"/>
      <c r="AI7166"/>
      <c r="AK7166"/>
      <c r="AL7166"/>
      <c r="AM7166"/>
      <c r="AO7166"/>
      <c r="AP7166"/>
      <c r="AQ7166"/>
      <c r="AS7166"/>
      <c r="AT7166"/>
      <c r="AU7166"/>
      <c r="AW7166"/>
      <c r="AX7166"/>
      <c r="AY7166"/>
      <c r="BA7166"/>
      <c r="BB7166"/>
      <c r="BC7166"/>
      <c r="BE7166"/>
      <c r="BF7166"/>
      <c r="BG7166"/>
      <c r="BI7166"/>
      <c r="BJ7166"/>
      <c r="BK7166"/>
      <c r="BM7166"/>
      <c r="BN7166"/>
      <c r="BO7166"/>
    </row>
    <row r="7167" spans="1:67">
      <c r="A7167"/>
      <c r="B7167"/>
      <c r="C7167"/>
      <c r="E7167"/>
      <c r="F7167"/>
      <c r="G7167"/>
      <c r="I7167"/>
      <c r="J7167"/>
      <c r="K7167"/>
      <c r="M7167"/>
      <c r="N7167"/>
      <c r="O7167"/>
      <c r="Q7167"/>
      <c r="R7167"/>
      <c r="S7167"/>
      <c r="U7167"/>
      <c r="V7167"/>
      <c r="W7167"/>
      <c r="Y7167"/>
      <c r="Z7167"/>
      <c r="AA7167"/>
      <c r="AC7167"/>
      <c r="AD7167"/>
      <c r="AE7167"/>
      <c r="AG7167"/>
      <c r="AH7167"/>
      <c r="AI7167"/>
      <c r="AK7167"/>
      <c r="AL7167"/>
      <c r="AM7167"/>
      <c r="AO7167"/>
      <c r="AP7167"/>
      <c r="AQ7167"/>
      <c r="AS7167"/>
      <c r="AT7167"/>
      <c r="AU7167"/>
      <c r="AW7167"/>
      <c r="AX7167"/>
      <c r="AY7167"/>
      <c r="BA7167"/>
      <c r="BB7167"/>
      <c r="BC7167"/>
      <c r="BE7167"/>
      <c r="BF7167"/>
      <c r="BG7167"/>
      <c r="BI7167"/>
      <c r="BJ7167"/>
      <c r="BK7167"/>
      <c r="BM7167"/>
      <c r="BN7167"/>
      <c r="BO7167"/>
    </row>
    <row r="7168" spans="1:67">
      <c r="A7168"/>
      <c r="B7168"/>
      <c r="C7168"/>
      <c r="E7168"/>
      <c r="F7168"/>
      <c r="G7168"/>
      <c r="I7168"/>
      <c r="J7168"/>
      <c r="K7168"/>
      <c r="M7168"/>
      <c r="N7168"/>
      <c r="O7168"/>
      <c r="Q7168"/>
      <c r="R7168"/>
      <c r="S7168"/>
      <c r="U7168"/>
      <c r="V7168"/>
      <c r="W7168"/>
      <c r="Y7168"/>
      <c r="Z7168"/>
      <c r="AA7168"/>
      <c r="AC7168"/>
      <c r="AD7168"/>
      <c r="AE7168"/>
      <c r="AG7168"/>
      <c r="AH7168"/>
      <c r="AI7168"/>
      <c r="AK7168"/>
      <c r="AL7168"/>
      <c r="AM7168"/>
      <c r="AO7168"/>
      <c r="AP7168"/>
      <c r="AQ7168"/>
      <c r="AS7168"/>
      <c r="AT7168"/>
      <c r="AU7168"/>
      <c r="AW7168"/>
      <c r="AX7168"/>
      <c r="AY7168"/>
      <c r="BA7168"/>
      <c r="BB7168"/>
      <c r="BC7168"/>
      <c r="BE7168"/>
      <c r="BF7168"/>
      <c r="BG7168"/>
      <c r="BI7168"/>
      <c r="BJ7168"/>
      <c r="BK7168"/>
      <c r="BM7168"/>
      <c r="BN7168"/>
      <c r="BO7168"/>
    </row>
    <row r="7169" spans="1:67">
      <c r="A7169"/>
      <c r="B7169"/>
      <c r="C7169"/>
      <c r="E7169"/>
      <c r="F7169"/>
      <c r="G7169"/>
      <c r="I7169"/>
      <c r="J7169"/>
      <c r="K7169"/>
      <c r="M7169"/>
      <c r="N7169"/>
      <c r="O7169"/>
      <c r="Q7169"/>
      <c r="R7169"/>
      <c r="S7169"/>
      <c r="U7169"/>
      <c r="V7169"/>
      <c r="W7169"/>
      <c r="Y7169"/>
      <c r="Z7169"/>
      <c r="AA7169"/>
      <c r="AC7169"/>
      <c r="AD7169"/>
      <c r="AE7169"/>
      <c r="AG7169"/>
      <c r="AH7169"/>
      <c r="AI7169"/>
      <c r="AK7169"/>
      <c r="AL7169"/>
      <c r="AM7169"/>
      <c r="AO7169"/>
      <c r="AP7169"/>
      <c r="AQ7169"/>
      <c r="AS7169"/>
      <c r="AT7169"/>
      <c r="AU7169"/>
      <c r="AW7169"/>
      <c r="AX7169"/>
      <c r="AY7169"/>
      <c r="BA7169"/>
      <c r="BB7169"/>
      <c r="BC7169"/>
      <c r="BE7169"/>
      <c r="BF7169"/>
      <c r="BG7169"/>
      <c r="BI7169"/>
      <c r="BJ7169"/>
      <c r="BK7169"/>
      <c r="BM7169"/>
      <c r="BN7169"/>
      <c r="BO7169"/>
    </row>
    <row r="7170" spans="1:67">
      <c r="A7170"/>
      <c r="B7170"/>
      <c r="C7170"/>
      <c r="E7170"/>
      <c r="F7170"/>
      <c r="G7170"/>
      <c r="I7170"/>
      <c r="J7170"/>
      <c r="K7170"/>
      <c r="M7170"/>
      <c r="N7170"/>
      <c r="O7170"/>
      <c r="Q7170"/>
      <c r="R7170"/>
      <c r="S7170"/>
      <c r="U7170"/>
      <c r="V7170"/>
      <c r="W7170"/>
      <c r="Y7170"/>
      <c r="Z7170"/>
      <c r="AA7170"/>
      <c r="AC7170"/>
      <c r="AD7170"/>
      <c r="AE7170"/>
      <c r="AG7170"/>
      <c r="AH7170"/>
      <c r="AI7170"/>
      <c r="AK7170"/>
      <c r="AL7170"/>
      <c r="AM7170"/>
      <c r="AO7170"/>
      <c r="AP7170"/>
      <c r="AQ7170"/>
      <c r="AS7170"/>
      <c r="AT7170"/>
      <c r="AU7170"/>
      <c r="AW7170"/>
      <c r="AX7170"/>
      <c r="AY7170"/>
      <c r="BA7170"/>
      <c r="BB7170"/>
      <c r="BC7170"/>
      <c r="BE7170"/>
      <c r="BF7170"/>
      <c r="BG7170"/>
      <c r="BI7170"/>
      <c r="BJ7170"/>
      <c r="BK7170"/>
      <c r="BM7170"/>
      <c r="BN7170"/>
      <c r="BO7170"/>
    </row>
    <row r="7171" spans="1:67">
      <c r="A7171"/>
      <c r="B7171"/>
      <c r="C7171"/>
      <c r="E7171"/>
      <c r="F7171"/>
      <c r="G7171"/>
      <c r="I7171"/>
      <c r="J7171"/>
      <c r="K7171"/>
      <c r="M7171"/>
      <c r="N7171"/>
      <c r="O7171"/>
      <c r="Q7171"/>
      <c r="R7171"/>
      <c r="S7171"/>
      <c r="U7171"/>
      <c r="V7171"/>
      <c r="W7171"/>
      <c r="Y7171"/>
      <c r="Z7171"/>
      <c r="AA7171"/>
      <c r="AC7171"/>
      <c r="AD7171"/>
      <c r="AE7171"/>
      <c r="AG7171"/>
      <c r="AH7171"/>
      <c r="AI7171"/>
      <c r="AK7171"/>
      <c r="AL7171"/>
      <c r="AM7171"/>
      <c r="AO7171"/>
      <c r="AP7171"/>
      <c r="AQ7171"/>
      <c r="AS7171"/>
      <c r="AT7171"/>
      <c r="AU7171"/>
      <c r="AW7171"/>
      <c r="AX7171"/>
      <c r="AY7171"/>
      <c r="BA7171"/>
      <c r="BB7171"/>
      <c r="BC7171"/>
      <c r="BE7171"/>
      <c r="BF7171"/>
      <c r="BG7171"/>
      <c r="BI7171"/>
      <c r="BJ7171"/>
      <c r="BK7171"/>
      <c r="BM7171"/>
      <c r="BN7171"/>
      <c r="BO7171"/>
    </row>
    <row r="7172" spans="1:67">
      <c r="A7172"/>
      <c r="B7172"/>
      <c r="C7172"/>
      <c r="E7172"/>
      <c r="F7172"/>
      <c r="G7172"/>
      <c r="I7172"/>
      <c r="J7172"/>
      <c r="K7172"/>
      <c r="M7172"/>
      <c r="N7172"/>
      <c r="O7172"/>
      <c r="Q7172"/>
      <c r="R7172"/>
      <c r="S7172"/>
      <c r="U7172"/>
      <c r="V7172"/>
      <c r="W7172"/>
      <c r="Y7172"/>
      <c r="Z7172"/>
      <c r="AA7172"/>
      <c r="AC7172"/>
      <c r="AD7172"/>
      <c r="AE7172"/>
      <c r="AG7172"/>
      <c r="AH7172"/>
      <c r="AI7172"/>
      <c r="AK7172"/>
      <c r="AL7172"/>
      <c r="AM7172"/>
      <c r="AO7172"/>
      <c r="AP7172"/>
      <c r="AQ7172"/>
      <c r="AS7172"/>
      <c r="AT7172"/>
      <c r="AU7172"/>
      <c r="AW7172"/>
      <c r="AX7172"/>
      <c r="AY7172"/>
      <c r="BA7172"/>
      <c r="BB7172"/>
      <c r="BC7172"/>
      <c r="BE7172"/>
      <c r="BF7172"/>
      <c r="BG7172"/>
      <c r="BI7172"/>
      <c r="BJ7172"/>
      <c r="BK7172"/>
      <c r="BM7172"/>
      <c r="BN7172"/>
      <c r="BO7172"/>
    </row>
    <row r="7173" spans="1:67">
      <c r="A7173"/>
      <c r="B7173"/>
      <c r="C7173"/>
      <c r="E7173"/>
      <c r="F7173"/>
      <c r="G7173"/>
      <c r="I7173"/>
      <c r="J7173"/>
      <c r="K7173"/>
      <c r="M7173"/>
      <c r="N7173"/>
      <c r="O7173"/>
      <c r="Q7173"/>
      <c r="R7173"/>
      <c r="S7173"/>
      <c r="U7173"/>
      <c r="V7173"/>
      <c r="W7173"/>
      <c r="Y7173"/>
      <c r="Z7173"/>
      <c r="AA7173"/>
      <c r="AC7173"/>
      <c r="AD7173"/>
      <c r="AE7173"/>
      <c r="AG7173"/>
      <c r="AH7173"/>
      <c r="AI7173"/>
      <c r="AK7173"/>
      <c r="AL7173"/>
      <c r="AM7173"/>
      <c r="AO7173"/>
      <c r="AP7173"/>
      <c r="AQ7173"/>
      <c r="AS7173"/>
      <c r="AT7173"/>
      <c r="AU7173"/>
      <c r="AW7173"/>
      <c r="AX7173"/>
      <c r="AY7173"/>
      <c r="BA7173"/>
      <c r="BB7173"/>
      <c r="BC7173"/>
      <c r="BE7173"/>
      <c r="BF7173"/>
      <c r="BG7173"/>
      <c r="BI7173"/>
      <c r="BJ7173"/>
      <c r="BK7173"/>
      <c r="BM7173"/>
      <c r="BN7173"/>
      <c r="BO7173"/>
    </row>
    <row r="7174" spans="1:67">
      <c r="A7174"/>
      <c r="B7174"/>
      <c r="C7174"/>
      <c r="E7174"/>
      <c r="F7174"/>
      <c r="G7174"/>
      <c r="I7174"/>
      <c r="J7174"/>
      <c r="K7174"/>
      <c r="M7174"/>
      <c r="N7174"/>
      <c r="O7174"/>
      <c r="Q7174"/>
      <c r="R7174"/>
      <c r="S7174"/>
      <c r="U7174"/>
      <c r="V7174"/>
      <c r="W7174"/>
      <c r="Y7174"/>
      <c r="Z7174"/>
      <c r="AA7174"/>
      <c r="AC7174"/>
      <c r="AD7174"/>
      <c r="AE7174"/>
      <c r="AG7174"/>
      <c r="AH7174"/>
      <c r="AI7174"/>
      <c r="AK7174"/>
      <c r="AL7174"/>
      <c r="AM7174"/>
      <c r="AO7174"/>
      <c r="AP7174"/>
      <c r="AQ7174"/>
      <c r="AS7174"/>
      <c r="AT7174"/>
      <c r="AU7174"/>
      <c r="AW7174"/>
      <c r="AX7174"/>
      <c r="AY7174"/>
      <c r="BA7174"/>
      <c r="BB7174"/>
      <c r="BC7174"/>
      <c r="BE7174"/>
      <c r="BF7174"/>
      <c r="BG7174"/>
      <c r="BI7174"/>
      <c r="BJ7174"/>
      <c r="BK7174"/>
      <c r="BM7174"/>
      <c r="BN7174"/>
      <c r="BO7174"/>
    </row>
    <row r="7175" spans="1:67">
      <c r="A7175"/>
      <c r="B7175"/>
      <c r="C7175"/>
      <c r="E7175"/>
      <c r="F7175"/>
      <c r="G7175"/>
      <c r="I7175"/>
      <c r="J7175"/>
      <c r="K7175"/>
      <c r="M7175"/>
      <c r="N7175"/>
      <c r="O7175"/>
      <c r="Q7175"/>
      <c r="R7175"/>
      <c r="S7175"/>
      <c r="U7175"/>
      <c r="V7175"/>
      <c r="W7175"/>
      <c r="Y7175"/>
      <c r="Z7175"/>
      <c r="AA7175"/>
      <c r="AC7175"/>
      <c r="AD7175"/>
      <c r="AE7175"/>
      <c r="AG7175"/>
      <c r="AH7175"/>
      <c r="AI7175"/>
      <c r="AK7175"/>
      <c r="AL7175"/>
      <c r="AM7175"/>
      <c r="AO7175"/>
      <c r="AP7175"/>
      <c r="AQ7175"/>
      <c r="AS7175"/>
      <c r="AT7175"/>
      <c r="AU7175"/>
      <c r="AW7175"/>
      <c r="AX7175"/>
      <c r="AY7175"/>
      <c r="BA7175"/>
      <c r="BB7175"/>
      <c r="BC7175"/>
      <c r="BE7175"/>
      <c r="BF7175"/>
      <c r="BG7175"/>
      <c r="BI7175"/>
      <c r="BJ7175"/>
      <c r="BK7175"/>
      <c r="BM7175"/>
      <c r="BN7175"/>
      <c r="BO7175"/>
    </row>
    <row r="7176" spans="1:67">
      <c r="A7176"/>
      <c r="B7176"/>
      <c r="C7176"/>
      <c r="E7176"/>
      <c r="F7176"/>
      <c r="G7176"/>
      <c r="I7176"/>
      <c r="J7176"/>
      <c r="K7176"/>
      <c r="M7176"/>
      <c r="N7176"/>
      <c r="O7176"/>
      <c r="Q7176"/>
      <c r="R7176"/>
      <c r="S7176"/>
      <c r="U7176"/>
      <c r="V7176"/>
      <c r="W7176"/>
      <c r="Y7176"/>
      <c r="Z7176"/>
      <c r="AA7176"/>
      <c r="AC7176"/>
      <c r="AD7176"/>
      <c r="AE7176"/>
      <c r="AG7176"/>
      <c r="AH7176"/>
      <c r="AI7176"/>
      <c r="AK7176"/>
      <c r="AL7176"/>
      <c r="AM7176"/>
      <c r="AO7176"/>
      <c r="AP7176"/>
      <c r="AQ7176"/>
      <c r="AS7176"/>
      <c r="AT7176"/>
      <c r="AU7176"/>
      <c r="AW7176"/>
      <c r="AX7176"/>
      <c r="AY7176"/>
      <c r="BA7176"/>
      <c r="BB7176"/>
      <c r="BC7176"/>
      <c r="BE7176"/>
      <c r="BF7176"/>
      <c r="BG7176"/>
      <c r="BI7176"/>
      <c r="BJ7176"/>
      <c r="BK7176"/>
      <c r="BM7176"/>
      <c r="BN7176"/>
      <c r="BO7176"/>
    </row>
    <row r="7177" spans="1:67">
      <c r="A7177"/>
      <c r="B7177"/>
      <c r="C7177"/>
      <c r="E7177"/>
      <c r="F7177"/>
      <c r="G7177"/>
      <c r="I7177"/>
      <c r="J7177"/>
      <c r="K7177"/>
      <c r="M7177"/>
      <c r="N7177"/>
      <c r="O7177"/>
      <c r="Q7177"/>
      <c r="R7177"/>
      <c r="S7177"/>
      <c r="U7177"/>
      <c r="V7177"/>
      <c r="W7177"/>
      <c r="Y7177"/>
      <c r="Z7177"/>
      <c r="AA7177"/>
      <c r="AC7177"/>
      <c r="AD7177"/>
      <c r="AE7177"/>
      <c r="AG7177"/>
      <c r="AH7177"/>
      <c r="AI7177"/>
      <c r="AK7177"/>
      <c r="AL7177"/>
      <c r="AM7177"/>
      <c r="AO7177"/>
      <c r="AP7177"/>
      <c r="AQ7177"/>
      <c r="AS7177"/>
      <c r="AT7177"/>
      <c r="AU7177"/>
      <c r="AW7177"/>
      <c r="AX7177"/>
      <c r="AY7177"/>
      <c r="BA7177"/>
      <c r="BB7177"/>
      <c r="BC7177"/>
      <c r="BE7177"/>
      <c r="BF7177"/>
      <c r="BG7177"/>
      <c r="BI7177"/>
      <c r="BJ7177"/>
      <c r="BK7177"/>
      <c r="BM7177"/>
      <c r="BN7177"/>
      <c r="BO7177"/>
    </row>
    <row r="7178" spans="1:67">
      <c r="A7178"/>
      <c r="B7178"/>
      <c r="C7178"/>
      <c r="E7178"/>
      <c r="F7178"/>
      <c r="G7178"/>
      <c r="I7178"/>
      <c r="J7178"/>
      <c r="K7178"/>
      <c r="M7178"/>
      <c r="N7178"/>
      <c r="O7178"/>
      <c r="Q7178"/>
      <c r="R7178"/>
      <c r="S7178"/>
      <c r="U7178"/>
      <c r="V7178"/>
      <c r="W7178"/>
      <c r="Y7178"/>
      <c r="Z7178"/>
      <c r="AA7178"/>
      <c r="AC7178"/>
      <c r="AD7178"/>
      <c r="AE7178"/>
      <c r="AG7178"/>
      <c r="AH7178"/>
      <c r="AI7178"/>
      <c r="AK7178"/>
      <c r="AL7178"/>
      <c r="AM7178"/>
      <c r="AO7178"/>
      <c r="AP7178"/>
      <c r="AQ7178"/>
      <c r="AS7178"/>
      <c r="AT7178"/>
      <c r="AU7178"/>
      <c r="AW7178"/>
      <c r="AX7178"/>
      <c r="AY7178"/>
      <c r="BA7178"/>
      <c r="BB7178"/>
      <c r="BC7178"/>
      <c r="BE7178"/>
      <c r="BF7178"/>
      <c r="BG7178"/>
      <c r="BI7178"/>
      <c r="BJ7178"/>
      <c r="BK7178"/>
      <c r="BM7178"/>
      <c r="BN7178"/>
      <c r="BO7178"/>
    </row>
    <row r="7179" spans="1:67">
      <c r="A7179"/>
      <c r="B7179"/>
      <c r="C7179"/>
      <c r="E7179"/>
      <c r="F7179"/>
      <c r="G7179"/>
      <c r="I7179"/>
      <c r="J7179"/>
      <c r="K7179"/>
      <c r="M7179"/>
      <c r="N7179"/>
      <c r="O7179"/>
      <c r="Q7179"/>
      <c r="R7179"/>
      <c r="S7179"/>
      <c r="U7179"/>
      <c r="V7179"/>
      <c r="W7179"/>
      <c r="Y7179"/>
      <c r="Z7179"/>
      <c r="AA7179"/>
      <c r="AC7179"/>
      <c r="AD7179"/>
      <c r="AE7179"/>
      <c r="AG7179"/>
      <c r="AH7179"/>
      <c r="AI7179"/>
      <c r="AK7179"/>
      <c r="AL7179"/>
      <c r="AM7179"/>
      <c r="AO7179"/>
      <c r="AP7179"/>
      <c r="AQ7179"/>
      <c r="AS7179"/>
      <c r="AT7179"/>
      <c r="AU7179"/>
      <c r="AW7179"/>
      <c r="AX7179"/>
      <c r="AY7179"/>
      <c r="BA7179"/>
      <c r="BB7179"/>
      <c r="BC7179"/>
      <c r="BE7179"/>
      <c r="BF7179"/>
      <c r="BG7179"/>
      <c r="BI7179"/>
      <c r="BJ7179"/>
      <c r="BK7179"/>
      <c r="BM7179"/>
      <c r="BN7179"/>
      <c r="BO7179"/>
    </row>
    <row r="7180" spans="1:67">
      <c r="A7180"/>
      <c r="B7180"/>
      <c r="C7180"/>
      <c r="E7180"/>
      <c r="F7180"/>
      <c r="G7180"/>
      <c r="I7180"/>
      <c r="J7180"/>
      <c r="K7180"/>
      <c r="M7180"/>
      <c r="N7180"/>
      <c r="O7180"/>
      <c r="Q7180"/>
      <c r="R7180"/>
      <c r="S7180"/>
      <c r="U7180"/>
      <c r="V7180"/>
      <c r="W7180"/>
      <c r="Y7180"/>
      <c r="Z7180"/>
      <c r="AA7180"/>
      <c r="AC7180"/>
      <c r="AD7180"/>
      <c r="AE7180"/>
      <c r="AG7180"/>
      <c r="AH7180"/>
      <c r="AI7180"/>
      <c r="AK7180"/>
      <c r="AL7180"/>
      <c r="AM7180"/>
      <c r="AO7180"/>
      <c r="AP7180"/>
      <c r="AQ7180"/>
      <c r="AS7180"/>
      <c r="AT7180"/>
      <c r="AU7180"/>
      <c r="AW7180"/>
      <c r="AX7180"/>
      <c r="AY7180"/>
      <c r="BA7180"/>
      <c r="BB7180"/>
      <c r="BC7180"/>
      <c r="BE7180"/>
      <c r="BF7180"/>
      <c r="BG7180"/>
      <c r="BI7180"/>
      <c r="BJ7180"/>
      <c r="BK7180"/>
      <c r="BM7180"/>
      <c r="BN7180"/>
      <c r="BO7180"/>
    </row>
    <row r="7181" spans="1:67">
      <c r="A7181"/>
      <c r="B7181"/>
      <c r="C7181"/>
      <c r="E7181"/>
      <c r="F7181"/>
      <c r="G7181"/>
      <c r="I7181"/>
      <c r="J7181"/>
      <c r="K7181"/>
      <c r="M7181"/>
      <c r="N7181"/>
      <c r="O7181"/>
      <c r="Q7181"/>
      <c r="R7181"/>
      <c r="S7181"/>
      <c r="U7181"/>
      <c r="V7181"/>
      <c r="W7181"/>
      <c r="Y7181"/>
      <c r="Z7181"/>
      <c r="AA7181"/>
      <c r="AC7181"/>
      <c r="AD7181"/>
      <c r="AE7181"/>
      <c r="AG7181"/>
      <c r="AH7181"/>
      <c r="AI7181"/>
      <c r="AK7181"/>
      <c r="AL7181"/>
      <c r="AM7181"/>
      <c r="AO7181"/>
      <c r="AP7181"/>
      <c r="AQ7181"/>
      <c r="AS7181"/>
      <c r="AT7181"/>
      <c r="AU7181"/>
      <c r="AW7181"/>
      <c r="AX7181"/>
      <c r="AY7181"/>
      <c r="BA7181"/>
      <c r="BB7181"/>
      <c r="BC7181"/>
      <c r="BE7181"/>
      <c r="BF7181"/>
      <c r="BG7181"/>
      <c r="BI7181"/>
      <c r="BJ7181"/>
      <c r="BK7181"/>
      <c r="BM7181"/>
      <c r="BN7181"/>
      <c r="BO7181"/>
    </row>
    <row r="7182" spans="1:67">
      <c r="A7182"/>
      <c r="B7182"/>
      <c r="C7182"/>
      <c r="E7182"/>
      <c r="F7182"/>
      <c r="G7182"/>
      <c r="I7182"/>
      <c r="J7182"/>
      <c r="K7182"/>
      <c r="M7182"/>
      <c r="N7182"/>
      <c r="O7182"/>
      <c r="Q7182"/>
      <c r="R7182"/>
      <c r="S7182"/>
      <c r="U7182"/>
      <c r="V7182"/>
      <c r="W7182"/>
      <c r="Y7182"/>
      <c r="Z7182"/>
      <c r="AA7182"/>
      <c r="AC7182"/>
      <c r="AD7182"/>
      <c r="AE7182"/>
      <c r="AG7182"/>
      <c r="AH7182"/>
      <c r="AI7182"/>
      <c r="AK7182"/>
      <c r="AL7182"/>
      <c r="AM7182"/>
      <c r="AO7182"/>
      <c r="AP7182"/>
      <c r="AQ7182"/>
      <c r="AS7182"/>
      <c r="AT7182"/>
      <c r="AU7182"/>
      <c r="AW7182"/>
      <c r="AX7182"/>
      <c r="AY7182"/>
      <c r="BA7182"/>
      <c r="BB7182"/>
      <c r="BC7182"/>
      <c r="BE7182"/>
      <c r="BF7182"/>
      <c r="BG7182"/>
      <c r="BI7182"/>
      <c r="BJ7182"/>
      <c r="BK7182"/>
      <c r="BM7182"/>
      <c r="BN7182"/>
      <c r="BO7182"/>
    </row>
    <row r="7183" spans="1:67">
      <c r="A7183"/>
      <c r="B7183"/>
      <c r="C7183"/>
      <c r="E7183"/>
      <c r="F7183"/>
      <c r="G7183"/>
      <c r="I7183"/>
      <c r="J7183"/>
      <c r="K7183"/>
      <c r="M7183"/>
      <c r="N7183"/>
      <c r="O7183"/>
      <c r="Q7183"/>
      <c r="R7183"/>
      <c r="S7183"/>
      <c r="U7183"/>
      <c r="V7183"/>
      <c r="W7183"/>
      <c r="Y7183"/>
      <c r="Z7183"/>
      <c r="AA7183"/>
      <c r="AC7183"/>
      <c r="AD7183"/>
      <c r="AE7183"/>
      <c r="AG7183"/>
      <c r="AH7183"/>
      <c r="AI7183"/>
      <c r="AK7183"/>
      <c r="AL7183"/>
      <c r="AM7183"/>
      <c r="AO7183"/>
      <c r="AP7183"/>
      <c r="AQ7183"/>
      <c r="AS7183"/>
      <c r="AT7183"/>
      <c r="AU7183"/>
      <c r="AW7183"/>
      <c r="AX7183"/>
      <c r="AY7183"/>
      <c r="BA7183"/>
      <c r="BB7183"/>
      <c r="BC7183"/>
      <c r="BE7183"/>
      <c r="BF7183"/>
      <c r="BG7183"/>
      <c r="BI7183"/>
      <c r="BJ7183"/>
      <c r="BK7183"/>
      <c r="BM7183"/>
      <c r="BN7183"/>
      <c r="BO7183"/>
    </row>
    <row r="7184" spans="1:67">
      <c r="A7184"/>
      <c r="B7184"/>
      <c r="C7184"/>
      <c r="E7184"/>
      <c r="F7184"/>
      <c r="G7184"/>
      <c r="I7184"/>
      <c r="J7184"/>
      <c r="K7184"/>
      <c r="M7184"/>
      <c r="N7184"/>
      <c r="O7184"/>
      <c r="Q7184"/>
      <c r="R7184"/>
      <c r="S7184"/>
      <c r="U7184"/>
      <c r="V7184"/>
      <c r="W7184"/>
      <c r="Y7184"/>
      <c r="Z7184"/>
      <c r="AA7184"/>
      <c r="AC7184"/>
      <c r="AD7184"/>
      <c r="AE7184"/>
      <c r="AG7184"/>
      <c r="AH7184"/>
      <c r="AI7184"/>
      <c r="AK7184"/>
      <c r="AL7184"/>
      <c r="AM7184"/>
      <c r="AO7184"/>
      <c r="AP7184"/>
      <c r="AQ7184"/>
      <c r="AS7184"/>
      <c r="AT7184"/>
      <c r="AU7184"/>
      <c r="AW7184"/>
      <c r="AX7184"/>
      <c r="AY7184"/>
      <c r="BA7184"/>
      <c r="BB7184"/>
      <c r="BC7184"/>
      <c r="BE7184"/>
      <c r="BF7184"/>
      <c r="BG7184"/>
      <c r="BI7184"/>
      <c r="BJ7184"/>
      <c r="BK7184"/>
      <c r="BM7184"/>
      <c r="BN7184"/>
      <c r="BO7184"/>
    </row>
    <row r="7185" spans="1:67">
      <c r="A7185"/>
      <c r="B7185"/>
      <c r="C7185"/>
      <c r="E7185"/>
      <c r="F7185"/>
      <c r="G7185"/>
      <c r="I7185"/>
      <c r="J7185"/>
      <c r="K7185"/>
      <c r="M7185"/>
      <c r="N7185"/>
      <c r="O7185"/>
      <c r="Q7185"/>
      <c r="R7185"/>
      <c r="S7185"/>
      <c r="U7185"/>
      <c r="V7185"/>
      <c r="W7185"/>
      <c r="Y7185"/>
      <c r="Z7185"/>
      <c r="AA7185"/>
      <c r="AC7185"/>
      <c r="AD7185"/>
      <c r="AE7185"/>
      <c r="AG7185"/>
      <c r="AH7185"/>
      <c r="AI7185"/>
      <c r="AK7185"/>
      <c r="AL7185"/>
      <c r="AM7185"/>
      <c r="AO7185"/>
      <c r="AP7185"/>
      <c r="AQ7185"/>
      <c r="AS7185"/>
      <c r="AT7185"/>
      <c r="AU7185"/>
      <c r="AW7185"/>
      <c r="AX7185"/>
      <c r="AY7185"/>
      <c r="BA7185"/>
      <c r="BB7185"/>
      <c r="BC7185"/>
      <c r="BE7185"/>
      <c r="BF7185"/>
      <c r="BG7185"/>
      <c r="BI7185"/>
      <c r="BJ7185"/>
      <c r="BK7185"/>
      <c r="BM7185"/>
      <c r="BN7185"/>
      <c r="BO7185"/>
    </row>
    <row r="7186" spans="1:67">
      <c r="A7186"/>
      <c r="B7186"/>
      <c r="C7186"/>
      <c r="E7186"/>
      <c r="F7186"/>
      <c r="G7186"/>
      <c r="I7186"/>
      <c r="J7186"/>
      <c r="K7186"/>
      <c r="M7186"/>
      <c r="N7186"/>
      <c r="O7186"/>
      <c r="Q7186"/>
      <c r="R7186"/>
      <c r="S7186"/>
      <c r="U7186"/>
      <c r="V7186"/>
      <c r="W7186"/>
      <c r="Y7186"/>
      <c r="Z7186"/>
      <c r="AA7186"/>
      <c r="AC7186"/>
      <c r="AD7186"/>
      <c r="AE7186"/>
      <c r="AG7186"/>
      <c r="AH7186"/>
      <c r="AI7186"/>
      <c r="AK7186"/>
      <c r="AL7186"/>
      <c r="AM7186"/>
      <c r="AO7186"/>
      <c r="AP7186"/>
      <c r="AQ7186"/>
      <c r="AS7186"/>
      <c r="AT7186"/>
      <c r="AU7186"/>
      <c r="AW7186"/>
      <c r="AX7186"/>
      <c r="AY7186"/>
      <c r="BA7186"/>
      <c r="BB7186"/>
      <c r="BC7186"/>
      <c r="BE7186"/>
      <c r="BF7186"/>
      <c r="BG7186"/>
      <c r="BI7186"/>
      <c r="BJ7186"/>
      <c r="BK7186"/>
      <c r="BM7186"/>
      <c r="BN7186"/>
      <c r="BO7186"/>
    </row>
    <row r="7187" spans="1:67">
      <c r="A7187"/>
      <c r="B7187"/>
      <c r="C7187"/>
      <c r="E7187"/>
      <c r="F7187"/>
      <c r="G7187"/>
      <c r="I7187"/>
      <c r="J7187"/>
      <c r="K7187"/>
      <c r="M7187"/>
      <c r="N7187"/>
      <c r="O7187"/>
      <c r="Q7187"/>
      <c r="R7187"/>
      <c r="S7187"/>
      <c r="U7187"/>
      <c r="V7187"/>
      <c r="W7187"/>
      <c r="Y7187"/>
      <c r="Z7187"/>
      <c r="AA7187"/>
      <c r="AC7187"/>
      <c r="AD7187"/>
      <c r="AE7187"/>
      <c r="AG7187"/>
      <c r="AH7187"/>
      <c r="AI7187"/>
      <c r="AK7187"/>
      <c r="AL7187"/>
      <c r="AM7187"/>
      <c r="AO7187"/>
      <c r="AP7187"/>
      <c r="AQ7187"/>
      <c r="AS7187"/>
      <c r="AT7187"/>
      <c r="AU7187"/>
      <c r="AW7187"/>
      <c r="AX7187"/>
      <c r="AY7187"/>
      <c r="BA7187"/>
      <c r="BB7187"/>
      <c r="BC7187"/>
      <c r="BE7187"/>
      <c r="BF7187"/>
      <c r="BG7187"/>
      <c r="BI7187"/>
      <c r="BJ7187"/>
      <c r="BK7187"/>
      <c r="BM7187"/>
      <c r="BN7187"/>
      <c r="BO7187"/>
    </row>
    <row r="7188" spans="1:67">
      <c r="A7188"/>
      <c r="B7188"/>
      <c r="C7188"/>
      <c r="E7188"/>
      <c r="F7188"/>
      <c r="G7188"/>
      <c r="I7188"/>
      <c r="J7188"/>
      <c r="K7188"/>
      <c r="M7188"/>
      <c r="N7188"/>
      <c r="O7188"/>
      <c r="Q7188"/>
      <c r="R7188"/>
      <c r="S7188"/>
      <c r="U7188"/>
      <c r="V7188"/>
      <c r="W7188"/>
      <c r="Y7188"/>
      <c r="Z7188"/>
      <c r="AA7188"/>
      <c r="AC7188"/>
      <c r="AD7188"/>
      <c r="AE7188"/>
      <c r="AG7188"/>
      <c r="AH7188"/>
      <c r="AI7188"/>
      <c r="AK7188"/>
      <c r="AL7188"/>
      <c r="AM7188"/>
      <c r="AO7188"/>
      <c r="AP7188"/>
      <c r="AQ7188"/>
      <c r="AS7188"/>
      <c r="AT7188"/>
      <c r="AU7188"/>
      <c r="AW7188"/>
      <c r="AX7188"/>
      <c r="AY7188"/>
      <c r="BA7188"/>
      <c r="BB7188"/>
      <c r="BC7188"/>
      <c r="BE7188"/>
      <c r="BF7188"/>
      <c r="BG7188"/>
      <c r="BI7188"/>
      <c r="BJ7188"/>
      <c r="BK7188"/>
      <c r="BM7188"/>
      <c r="BN7188"/>
      <c r="BO7188"/>
    </row>
    <row r="7189" spans="1:67">
      <c r="A7189"/>
      <c r="B7189"/>
      <c r="C7189"/>
      <c r="E7189"/>
      <c r="F7189"/>
      <c r="G7189"/>
      <c r="I7189"/>
      <c r="J7189"/>
      <c r="K7189"/>
      <c r="M7189"/>
      <c r="N7189"/>
      <c r="O7189"/>
      <c r="Q7189"/>
      <c r="R7189"/>
      <c r="S7189"/>
      <c r="U7189"/>
      <c r="V7189"/>
      <c r="W7189"/>
      <c r="Y7189"/>
      <c r="Z7189"/>
      <c r="AA7189"/>
      <c r="AC7189"/>
      <c r="AD7189"/>
      <c r="AE7189"/>
      <c r="AG7189"/>
      <c r="AH7189"/>
      <c r="AI7189"/>
      <c r="AK7189"/>
      <c r="AL7189"/>
      <c r="AM7189"/>
      <c r="AO7189"/>
      <c r="AP7189"/>
      <c r="AQ7189"/>
      <c r="AS7189"/>
      <c r="AT7189"/>
      <c r="AU7189"/>
      <c r="AW7189"/>
      <c r="AX7189"/>
      <c r="AY7189"/>
      <c r="BA7189"/>
      <c r="BB7189"/>
      <c r="BC7189"/>
      <c r="BE7189"/>
      <c r="BF7189"/>
      <c r="BG7189"/>
      <c r="BI7189"/>
      <c r="BJ7189"/>
      <c r="BK7189"/>
      <c r="BM7189"/>
      <c r="BN7189"/>
      <c r="BO7189"/>
    </row>
    <row r="7190" spans="1:67">
      <c r="A7190"/>
      <c r="B7190"/>
      <c r="C7190"/>
      <c r="E7190"/>
      <c r="F7190"/>
      <c r="G7190"/>
      <c r="I7190"/>
      <c r="J7190"/>
      <c r="K7190"/>
      <c r="M7190"/>
      <c r="N7190"/>
      <c r="O7190"/>
      <c r="Q7190"/>
      <c r="R7190"/>
      <c r="S7190"/>
      <c r="U7190"/>
      <c r="V7190"/>
      <c r="W7190"/>
      <c r="Y7190"/>
      <c r="Z7190"/>
      <c r="AA7190"/>
      <c r="AC7190"/>
      <c r="AD7190"/>
      <c r="AE7190"/>
      <c r="AG7190"/>
      <c r="AH7190"/>
      <c r="AI7190"/>
      <c r="AK7190"/>
      <c r="AL7190"/>
      <c r="AM7190"/>
      <c r="AO7190"/>
      <c r="AP7190"/>
      <c r="AQ7190"/>
      <c r="AS7190"/>
      <c r="AT7190"/>
      <c r="AU7190"/>
      <c r="AW7190"/>
      <c r="AX7190"/>
      <c r="AY7190"/>
      <c r="BA7190"/>
      <c r="BB7190"/>
      <c r="BC7190"/>
      <c r="BE7190"/>
      <c r="BF7190"/>
      <c r="BG7190"/>
      <c r="BI7190"/>
      <c r="BJ7190"/>
      <c r="BK7190"/>
      <c r="BM7190"/>
      <c r="BN7190"/>
      <c r="BO7190"/>
    </row>
    <row r="7191" spans="1:67">
      <c r="A7191"/>
      <c r="B7191"/>
      <c r="C7191"/>
      <c r="E7191"/>
      <c r="F7191"/>
      <c r="G7191"/>
      <c r="I7191"/>
      <c r="J7191"/>
      <c r="K7191"/>
      <c r="M7191"/>
      <c r="N7191"/>
      <c r="O7191"/>
      <c r="Q7191"/>
      <c r="R7191"/>
      <c r="S7191"/>
      <c r="U7191"/>
      <c r="V7191"/>
      <c r="W7191"/>
      <c r="Y7191"/>
      <c r="Z7191"/>
      <c r="AA7191"/>
      <c r="AC7191"/>
      <c r="AD7191"/>
      <c r="AE7191"/>
      <c r="AG7191"/>
      <c r="AH7191"/>
      <c r="AI7191"/>
      <c r="AK7191"/>
      <c r="AL7191"/>
      <c r="AM7191"/>
      <c r="AO7191"/>
      <c r="AP7191"/>
      <c r="AQ7191"/>
      <c r="AS7191"/>
      <c r="AT7191"/>
      <c r="AU7191"/>
      <c r="AW7191"/>
      <c r="AX7191"/>
      <c r="AY7191"/>
      <c r="BA7191"/>
      <c r="BB7191"/>
      <c r="BC7191"/>
      <c r="BE7191"/>
      <c r="BF7191"/>
      <c r="BG7191"/>
      <c r="BI7191"/>
      <c r="BJ7191"/>
      <c r="BK7191"/>
      <c r="BM7191"/>
      <c r="BN7191"/>
      <c r="BO7191"/>
    </row>
    <row r="7192" spans="1:67">
      <c r="A7192"/>
      <c r="B7192"/>
      <c r="C7192"/>
      <c r="E7192"/>
      <c r="F7192"/>
      <c r="G7192"/>
      <c r="I7192"/>
      <c r="J7192"/>
      <c r="K7192"/>
      <c r="M7192"/>
      <c r="N7192"/>
      <c r="O7192"/>
      <c r="Q7192"/>
      <c r="R7192"/>
      <c r="S7192"/>
      <c r="U7192"/>
      <c r="V7192"/>
      <c r="W7192"/>
      <c r="Y7192"/>
      <c r="Z7192"/>
      <c r="AA7192"/>
      <c r="AC7192"/>
      <c r="AD7192"/>
      <c r="AE7192"/>
      <c r="AG7192"/>
      <c r="AH7192"/>
      <c r="AI7192"/>
      <c r="AK7192"/>
      <c r="AL7192"/>
      <c r="AM7192"/>
      <c r="AO7192"/>
      <c r="AP7192"/>
      <c r="AQ7192"/>
      <c r="AS7192"/>
      <c r="AT7192"/>
      <c r="AU7192"/>
      <c r="AW7192"/>
      <c r="AX7192"/>
      <c r="AY7192"/>
      <c r="BA7192"/>
      <c r="BB7192"/>
      <c r="BC7192"/>
      <c r="BE7192"/>
      <c r="BF7192"/>
      <c r="BG7192"/>
      <c r="BI7192"/>
      <c r="BJ7192"/>
      <c r="BK7192"/>
      <c r="BM7192"/>
      <c r="BN7192"/>
      <c r="BO7192"/>
    </row>
    <row r="7193" spans="1:67">
      <c r="A7193"/>
      <c r="B7193"/>
      <c r="C7193"/>
      <c r="E7193"/>
      <c r="F7193"/>
      <c r="G7193"/>
      <c r="I7193"/>
      <c r="J7193"/>
      <c r="K7193"/>
      <c r="M7193"/>
      <c r="N7193"/>
      <c r="O7193"/>
      <c r="Q7193"/>
      <c r="R7193"/>
      <c r="S7193"/>
      <c r="U7193"/>
      <c r="V7193"/>
      <c r="W7193"/>
      <c r="Y7193"/>
      <c r="Z7193"/>
      <c r="AA7193"/>
      <c r="AC7193"/>
      <c r="AD7193"/>
      <c r="AE7193"/>
      <c r="AG7193"/>
      <c r="AH7193"/>
      <c r="AI7193"/>
      <c r="AK7193"/>
      <c r="AL7193"/>
      <c r="AM7193"/>
      <c r="AO7193"/>
      <c r="AP7193"/>
      <c r="AQ7193"/>
      <c r="AS7193"/>
      <c r="AT7193"/>
      <c r="AU7193"/>
      <c r="AW7193"/>
      <c r="AX7193"/>
      <c r="AY7193"/>
      <c r="BA7193"/>
      <c r="BB7193"/>
      <c r="BC7193"/>
      <c r="BE7193"/>
      <c r="BF7193"/>
      <c r="BG7193"/>
      <c r="BI7193"/>
      <c r="BJ7193"/>
      <c r="BK7193"/>
      <c r="BM7193"/>
      <c r="BN7193"/>
      <c r="BO7193"/>
    </row>
    <row r="7194" spans="1:67">
      <c r="A7194"/>
      <c r="B7194"/>
      <c r="C7194"/>
      <c r="E7194"/>
      <c r="F7194"/>
      <c r="G7194"/>
      <c r="I7194"/>
      <c r="J7194"/>
      <c r="K7194"/>
      <c r="M7194"/>
      <c r="N7194"/>
      <c r="O7194"/>
      <c r="Q7194"/>
      <c r="R7194"/>
      <c r="S7194"/>
      <c r="U7194"/>
      <c r="V7194"/>
      <c r="W7194"/>
      <c r="Y7194"/>
      <c r="Z7194"/>
      <c r="AA7194"/>
      <c r="AC7194"/>
      <c r="AD7194"/>
      <c r="AE7194"/>
      <c r="AG7194"/>
      <c r="AH7194"/>
      <c r="AI7194"/>
      <c r="AK7194"/>
      <c r="AL7194"/>
      <c r="AM7194"/>
      <c r="AO7194"/>
      <c r="AP7194"/>
      <c r="AQ7194"/>
      <c r="AS7194"/>
      <c r="AT7194"/>
      <c r="AU7194"/>
      <c r="AW7194"/>
      <c r="AX7194"/>
      <c r="AY7194"/>
      <c r="BA7194"/>
      <c r="BB7194"/>
      <c r="BC7194"/>
      <c r="BE7194"/>
      <c r="BF7194"/>
      <c r="BG7194"/>
      <c r="BI7194"/>
      <c r="BJ7194"/>
      <c r="BK7194"/>
      <c r="BM7194"/>
      <c r="BN7194"/>
      <c r="BO7194"/>
    </row>
    <row r="7195" spans="1:67">
      <c r="A7195"/>
      <c r="B7195"/>
      <c r="C7195"/>
      <c r="E7195"/>
      <c r="F7195"/>
      <c r="G7195"/>
      <c r="I7195"/>
      <c r="J7195"/>
      <c r="K7195"/>
      <c r="M7195"/>
      <c r="N7195"/>
      <c r="O7195"/>
      <c r="Q7195"/>
      <c r="R7195"/>
      <c r="S7195"/>
      <c r="U7195"/>
      <c r="V7195"/>
      <c r="W7195"/>
      <c r="Y7195"/>
      <c r="Z7195"/>
      <c r="AA7195"/>
      <c r="AC7195"/>
      <c r="AD7195"/>
      <c r="AE7195"/>
      <c r="AG7195"/>
      <c r="AH7195"/>
      <c r="AI7195"/>
      <c r="AK7195"/>
      <c r="AL7195"/>
      <c r="AM7195"/>
      <c r="AO7195"/>
      <c r="AP7195"/>
      <c r="AQ7195"/>
      <c r="AS7195"/>
      <c r="AT7195"/>
      <c r="AU7195"/>
      <c r="AW7195"/>
      <c r="AX7195"/>
      <c r="AY7195"/>
      <c r="BA7195"/>
      <c r="BB7195"/>
      <c r="BC7195"/>
      <c r="BE7195"/>
      <c r="BF7195"/>
      <c r="BG7195"/>
      <c r="BI7195"/>
      <c r="BJ7195"/>
      <c r="BK7195"/>
      <c r="BM7195"/>
      <c r="BN7195"/>
      <c r="BO7195"/>
    </row>
    <row r="7196" spans="1:67">
      <c r="A7196"/>
      <c r="B7196"/>
      <c r="C7196"/>
      <c r="E7196"/>
      <c r="F7196"/>
      <c r="G7196"/>
      <c r="I7196"/>
      <c r="J7196"/>
      <c r="K7196"/>
      <c r="M7196"/>
      <c r="N7196"/>
      <c r="O7196"/>
      <c r="Q7196"/>
      <c r="R7196"/>
      <c r="S7196"/>
      <c r="U7196"/>
      <c r="V7196"/>
      <c r="W7196"/>
      <c r="Y7196"/>
      <c r="Z7196"/>
      <c r="AA7196"/>
      <c r="AC7196"/>
      <c r="AD7196"/>
      <c r="AE7196"/>
      <c r="AG7196"/>
      <c r="AH7196"/>
      <c r="AI7196"/>
      <c r="AK7196"/>
      <c r="AL7196"/>
      <c r="AM7196"/>
      <c r="AO7196"/>
      <c r="AP7196"/>
      <c r="AQ7196"/>
      <c r="AS7196"/>
      <c r="AT7196"/>
      <c r="AU7196"/>
      <c r="AW7196"/>
      <c r="AX7196"/>
      <c r="AY7196"/>
      <c r="BA7196"/>
      <c r="BB7196"/>
      <c r="BC7196"/>
      <c r="BE7196"/>
      <c r="BF7196"/>
      <c r="BG7196"/>
      <c r="BI7196"/>
      <c r="BJ7196"/>
      <c r="BK7196"/>
      <c r="BM7196"/>
      <c r="BN7196"/>
      <c r="BO7196"/>
    </row>
    <row r="7197" spans="1:67">
      <c r="A7197"/>
      <c r="B7197"/>
      <c r="C7197"/>
      <c r="E7197"/>
      <c r="F7197"/>
      <c r="G7197"/>
      <c r="I7197"/>
      <c r="J7197"/>
      <c r="K7197"/>
      <c r="M7197"/>
      <c r="N7197"/>
      <c r="O7197"/>
      <c r="Q7197"/>
      <c r="R7197"/>
      <c r="S7197"/>
      <c r="U7197"/>
      <c r="V7197"/>
      <c r="W7197"/>
      <c r="Y7197"/>
      <c r="Z7197"/>
      <c r="AA7197"/>
      <c r="AC7197"/>
      <c r="AD7197"/>
      <c r="AE7197"/>
      <c r="AG7197"/>
      <c r="AH7197"/>
      <c r="AI7197"/>
      <c r="AK7197"/>
      <c r="AL7197"/>
      <c r="AM7197"/>
      <c r="AO7197"/>
      <c r="AP7197"/>
      <c r="AQ7197"/>
      <c r="AS7197"/>
      <c r="AT7197"/>
      <c r="AU7197"/>
      <c r="AW7197"/>
      <c r="AX7197"/>
      <c r="AY7197"/>
      <c r="BA7197"/>
      <c r="BB7197"/>
      <c r="BC7197"/>
      <c r="BE7197"/>
      <c r="BF7197"/>
      <c r="BG7197"/>
      <c r="BI7197"/>
      <c r="BJ7197"/>
      <c r="BK7197"/>
      <c r="BM7197"/>
      <c r="BN7197"/>
      <c r="BO7197"/>
    </row>
    <row r="7198" spans="1:67">
      <c r="A7198"/>
      <c r="B7198"/>
      <c r="C7198"/>
      <c r="E7198"/>
      <c r="F7198"/>
      <c r="G7198"/>
      <c r="I7198"/>
      <c r="J7198"/>
      <c r="K7198"/>
      <c r="M7198"/>
      <c r="N7198"/>
      <c r="O7198"/>
      <c r="Q7198"/>
      <c r="R7198"/>
      <c r="S7198"/>
      <c r="U7198"/>
      <c r="V7198"/>
      <c r="W7198"/>
      <c r="Y7198"/>
      <c r="Z7198"/>
      <c r="AA7198"/>
      <c r="AC7198"/>
      <c r="AD7198"/>
      <c r="AE7198"/>
      <c r="AG7198"/>
      <c r="AH7198"/>
      <c r="AI7198"/>
      <c r="AK7198"/>
      <c r="AL7198"/>
      <c r="AM7198"/>
      <c r="AO7198"/>
      <c r="AP7198"/>
      <c r="AQ7198"/>
      <c r="AS7198"/>
      <c r="AT7198"/>
      <c r="AU7198"/>
      <c r="AW7198"/>
      <c r="AX7198"/>
      <c r="AY7198"/>
      <c r="BA7198"/>
      <c r="BB7198"/>
      <c r="BC7198"/>
      <c r="BE7198"/>
      <c r="BF7198"/>
      <c r="BG7198"/>
      <c r="BI7198"/>
      <c r="BJ7198"/>
      <c r="BK7198"/>
      <c r="BM7198"/>
      <c r="BN7198"/>
      <c r="BO7198"/>
    </row>
    <row r="7199" spans="1:67">
      <c r="A7199"/>
      <c r="B7199"/>
      <c r="C7199"/>
      <c r="E7199"/>
      <c r="F7199"/>
      <c r="G7199"/>
      <c r="I7199"/>
      <c r="J7199"/>
      <c r="K7199"/>
      <c r="M7199"/>
      <c r="N7199"/>
      <c r="O7199"/>
      <c r="Q7199"/>
      <c r="R7199"/>
      <c r="S7199"/>
      <c r="U7199"/>
      <c r="V7199"/>
      <c r="W7199"/>
      <c r="Y7199"/>
      <c r="Z7199"/>
      <c r="AA7199"/>
      <c r="AC7199"/>
      <c r="AD7199"/>
      <c r="AE7199"/>
      <c r="AG7199"/>
      <c r="AH7199"/>
      <c r="AI7199"/>
      <c r="AK7199"/>
      <c r="AL7199"/>
      <c r="AM7199"/>
      <c r="AO7199"/>
      <c r="AP7199"/>
      <c r="AQ7199"/>
      <c r="AS7199"/>
      <c r="AT7199"/>
      <c r="AU7199"/>
      <c r="AW7199"/>
      <c r="AX7199"/>
      <c r="AY7199"/>
      <c r="BA7199"/>
      <c r="BB7199"/>
      <c r="BC7199"/>
      <c r="BE7199"/>
      <c r="BF7199"/>
      <c r="BG7199"/>
      <c r="BI7199"/>
      <c r="BJ7199"/>
      <c r="BK7199"/>
      <c r="BM7199"/>
      <c r="BN7199"/>
      <c r="BO7199"/>
    </row>
    <row r="7200" spans="1:67">
      <c r="A7200"/>
      <c r="B7200"/>
      <c r="C7200"/>
      <c r="E7200"/>
      <c r="F7200"/>
      <c r="G7200"/>
      <c r="I7200"/>
      <c r="J7200"/>
      <c r="K7200"/>
      <c r="M7200"/>
      <c r="N7200"/>
      <c r="O7200"/>
      <c r="Q7200"/>
      <c r="R7200"/>
      <c r="S7200"/>
      <c r="U7200"/>
      <c r="V7200"/>
      <c r="W7200"/>
      <c r="Y7200"/>
      <c r="Z7200"/>
      <c r="AA7200"/>
      <c r="AC7200"/>
      <c r="AD7200"/>
      <c r="AE7200"/>
      <c r="AG7200"/>
      <c r="AH7200"/>
      <c r="AI7200"/>
      <c r="AK7200"/>
      <c r="AL7200"/>
      <c r="AM7200"/>
      <c r="AO7200"/>
      <c r="AP7200"/>
      <c r="AQ7200"/>
      <c r="AS7200"/>
      <c r="AT7200"/>
      <c r="AU7200"/>
      <c r="AW7200"/>
      <c r="AX7200"/>
      <c r="AY7200"/>
      <c r="BA7200"/>
      <c r="BB7200"/>
      <c r="BC7200"/>
      <c r="BE7200"/>
      <c r="BF7200"/>
      <c r="BG7200"/>
      <c r="BI7200"/>
      <c r="BJ7200"/>
      <c r="BK7200"/>
      <c r="BM7200"/>
      <c r="BN7200"/>
      <c r="BO7200"/>
    </row>
    <row r="7201" spans="1:67">
      <c r="A7201"/>
      <c r="B7201"/>
      <c r="C7201"/>
      <c r="E7201"/>
      <c r="F7201"/>
      <c r="G7201"/>
      <c r="I7201"/>
      <c r="J7201"/>
      <c r="K7201"/>
      <c r="M7201"/>
      <c r="N7201"/>
      <c r="O7201"/>
      <c r="Q7201"/>
      <c r="R7201"/>
      <c r="S7201"/>
      <c r="U7201"/>
      <c r="V7201"/>
      <c r="W7201"/>
      <c r="Y7201"/>
      <c r="Z7201"/>
      <c r="AA7201"/>
      <c r="AC7201"/>
      <c r="AD7201"/>
      <c r="AE7201"/>
      <c r="AG7201"/>
      <c r="AH7201"/>
      <c r="AI7201"/>
      <c r="AK7201"/>
      <c r="AL7201"/>
      <c r="AM7201"/>
      <c r="AO7201"/>
      <c r="AP7201"/>
      <c r="AQ7201"/>
      <c r="AS7201"/>
      <c r="AT7201"/>
      <c r="AU7201"/>
      <c r="AW7201"/>
      <c r="AX7201"/>
      <c r="AY7201"/>
      <c r="BA7201"/>
      <c r="BB7201"/>
      <c r="BC7201"/>
      <c r="BE7201"/>
      <c r="BF7201"/>
      <c r="BG7201"/>
      <c r="BI7201"/>
      <c r="BJ7201"/>
      <c r="BK7201"/>
      <c r="BM7201"/>
      <c r="BN7201"/>
      <c r="BO7201"/>
    </row>
    <row r="7202" spans="1:67">
      <c r="A7202"/>
      <c r="B7202"/>
      <c r="C7202"/>
      <c r="E7202"/>
      <c r="F7202"/>
      <c r="G7202"/>
      <c r="I7202"/>
      <c r="J7202"/>
      <c r="K7202"/>
      <c r="M7202"/>
      <c r="N7202"/>
      <c r="O7202"/>
      <c r="Q7202"/>
      <c r="R7202"/>
      <c r="S7202"/>
      <c r="U7202"/>
      <c r="V7202"/>
      <c r="W7202"/>
      <c r="Y7202"/>
      <c r="Z7202"/>
      <c r="AA7202"/>
      <c r="AC7202"/>
      <c r="AD7202"/>
      <c r="AE7202"/>
      <c r="AG7202"/>
      <c r="AH7202"/>
      <c r="AI7202"/>
      <c r="AK7202"/>
      <c r="AL7202"/>
      <c r="AM7202"/>
      <c r="AO7202"/>
      <c r="AP7202"/>
      <c r="AQ7202"/>
      <c r="AS7202"/>
      <c r="AT7202"/>
      <c r="AU7202"/>
      <c r="AW7202"/>
      <c r="AX7202"/>
      <c r="AY7202"/>
      <c r="BA7202"/>
      <c r="BB7202"/>
      <c r="BC7202"/>
      <c r="BE7202"/>
      <c r="BF7202"/>
      <c r="BG7202"/>
      <c r="BI7202"/>
      <c r="BJ7202"/>
      <c r="BK7202"/>
      <c r="BM7202"/>
      <c r="BN7202"/>
      <c r="BO7202"/>
    </row>
    <row r="7203" spans="1:67">
      <c r="A7203"/>
      <c r="B7203"/>
      <c r="C7203"/>
      <c r="E7203"/>
      <c r="F7203"/>
      <c r="G7203"/>
      <c r="I7203"/>
      <c r="J7203"/>
      <c r="K7203"/>
      <c r="M7203"/>
      <c r="N7203"/>
      <c r="O7203"/>
      <c r="Q7203"/>
      <c r="R7203"/>
      <c r="S7203"/>
      <c r="U7203"/>
      <c r="V7203"/>
      <c r="W7203"/>
      <c r="Y7203"/>
      <c r="Z7203"/>
      <c r="AA7203"/>
      <c r="AC7203"/>
      <c r="AD7203"/>
      <c r="AE7203"/>
      <c r="AG7203"/>
      <c r="AH7203"/>
      <c r="AI7203"/>
      <c r="AK7203"/>
      <c r="AL7203"/>
      <c r="AM7203"/>
      <c r="AO7203"/>
      <c r="AP7203"/>
      <c r="AQ7203"/>
      <c r="AS7203"/>
      <c r="AT7203"/>
      <c r="AU7203"/>
      <c r="AW7203"/>
      <c r="AX7203"/>
      <c r="AY7203"/>
      <c r="BA7203"/>
      <c r="BB7203"/>
      <c r="BC7203"/>
      <c r="BE7203"/>
      <c r="BF7203"/>
      <c r="BG7203"/>
      <c r="BI7203"/>
      <c r="BJ7203"/>
      <c r="BK7203"/>
      <c r="BM7203"/>
      <c r="BN7203"/>
      <c r="BO7203"/>
    </row>
    <row r="7204" spans="1:67">
      <c r="A7204"/>
      <c r="B7204"/>
      <c r="C7204"/>
      <c r="E7204"/>
      <c r="F7204"/>
      <c r="G7204"/>
      <c r="I7204"/>
      <c r="J7204"/>
      <c r="K7204"/>
      <c r="M7204"/>
      <c r="N7204"/>
      <c r="O7204"/>
      <c r="Q7204"/>
      <c r="R7204"/>
      <c r="S7204"/>
      <c r="U7204"/>
      <c r="V7204"/>
      <c r="W7204"/>
      <c r="Y7204"/>
      <c r="Z7204"/>
      <c r="AA7204"/>
      <c r="AC7204"/>
      <c r="AD7204"/>
      <c r="AE7204"/>
      <c r="AG7204"/>
      <c r="AH7204"/>
      <c r="AI7204"/>
      <c r="AK7204"/>
      <c r="AL7204"/>
      <c r="AM7204"/>
      <c r="AO7204"/>
      <c r="AP7204"/>
      <c r="AQ7204"/>
      <c r="AS7204"/>
      <c r="AT7204"/>
      <c r="AU7204"/>
      <c r="AW7204"/>
      <c r="AX7204"/>
      <c r="AY7204"/>
      <c r="BA7204"/>
      <c r="BB7204"/>
      <c r="BC7204"/>
      <c r="BE7204"/>
      <c r="BF7204"/>
      <c r="BG7204"/>
      <c r="BI7204"/>
      <c r="BJ7204"/>
      <c r="BK7204"/>
      <c r="BM7204"/>
      <c r="BN7204"/>
      <c r="BO7204"/>
    </row>
    <row r="7205" spans="1:67">
      <c r="A7205"/>
      <c r="B7205"/>
      <c r="C7205"/>
      <c r="E7205"/>
      <c r="F7205"/>
      <c r="G7205"/>
      <c r="I7205"/>
      <c r="J7205"/>
      <c r="K7205"/>
      <c r="M7205"/>
      <c r="N7205"/>
      <c r="O7205"/>
      <c r="Q7205"/>
      <c r="R7205"/>
      <c r="S7205"/>
      <c r="U7205"/>
      <c r="V7205"/>
      <c r="W7205"/>
      <c r="Y7205"/>
      <c r="Z7205"/>
      <c r="AA7205"/>
      <c r="AC7205"/>
      <c r="AD7205"/>
      <c r="AE7205"/>
      <c r="AG7205"/>
      <c r="AH7205"/>
      <c r="AI7205"/>
      <c r="AK7205"/>
      <c r="AL7205"/>
      <c r="AM7205"/>
      <c r="AO7205"/>
      <c r="AP7205"/>
      <c r="AQ7205"/>
      <c r="AS7205"/>
      <c r="AT7205"/>
      <c r="AU7205"/>
      <c r="AW7205"/>
      <c r="AX7205"/>
      <c r="AY7205"/>
      <c r="BA7205"/>
      <c r="BB7205"/>
      <c r="BC7205"/>
      <c r="BE7205"/>
      <c r="BF7205"/>
      <c r="BG7205"/>
      <c r="BI7205"/>
      <c r="BJ7205"/>
      <c r="BK7205"/>
      <c r="BM7205"/>
      <c r="BN7205"/>
      <c r="BO7205"/>
    </row>
    <row r="7206" spans="1:67">
      <c r="A7206"/>
      <c r="B7206"/>
      <c r="C7206"/>
      <c r="E7206"/>
      <c r="F7206"/>
      <c r="G7206"/>
      <c r="I7206"/>
      <c r="J7206"/>
      <c r="K7206"/>
      <c r="M7206"/>
      <c r="N7206"/>
      <c r="O7206"/>
      <c r="Q7206"/>
      <c r="R7206"/>
      <c r="S7206"/>
      <c r="U7206"/>
      <c r="V7206"/>
      <c r="W7206"/>
      <c r="Y7206"/>
      <c r="Z7206"/>
      <c r="AA7206"/>
      <c r="AC7206"/>
      <c r="AD7206"/>
      <c r="AE7206"/>
      <c r="AG7206"/>
      <c r="AH7206"/>
      <c r="AI7206"/>
      <c r="AK7206"/>
      <c r="AL7206"/>
      <c r="AM7206"/>
      <c r="AO7206"/>
      <c r="AP7206"/>
      <c r="AQ7206"/>
      <c r="AS7206"/>
      <c r="AT7206"/>
      <c r="AU7206"/>
      <c r="AW7206"/>
      <c r="AX7206"/>
      <c r="AY7206"/>
      <c r="BA7206"/>
      <c r="BB7206"/>
      <c r="BC7206"/>
      <c r="BE7206"/>
      <c r="BF7206"/>
      <c r="BG7206"/>
      <c r="BI7206"/>
      <c r="BJ7206"/>
      <c r="BK7206"/>
      <c r="BM7206"/>
      <c r="BN7206"/>
      <c r="BO7206"/>
    </row>
    <row r="7207" spans="1:67">
      <c r="A7207"/>
      <c r="B7207"/>
      <c r="C7207"/>
      <c r="E7207"/>
      <c r="F7207"/>
      <c r="G7207"/>
      <c r="I7207"/>
      <c r="J7207"/>
      <c r="K7207"/>
      <c r="M7207"/>
      <c r="N7207"/>
      <c r="O7207"/>
      <c r="Q7207"/>
      <c r="R7207"/>
      <c r="S7207"/>
      <c r="U7207"/>
      <c r="V7207"/>
      <c r="W7207"/>
      <c r="Y7207"/>
      <c r="Z7207"/>
      <c r="AA7207"/>
      <c r="AC7207"/>
      <c r="AD7207"/>
      <c r="AE7207"/>
      <c r="AG7207"/>
      <c r="AH7207"/>
      <c r="AI7207"/>
      <c r="AK7207"/>
      <c r="AL7207"/>
      <c r="AM7207"/>
      <c r="AO7207"/>
      <c r="AP7207"/>
      <c r="AQ7207"/>
      <c r="AS7207"/>
      <c r="AT7207"/>
      <c r="AU7207"/>
      <c r="AW7207"/>
      <c r="AX7207"/>
      <c r="AY7207"/>
      <c r="BA7207"/>
      <c r="BB7207"/>
      <c r="BC7207"/>
      <c r="BE7207"/>
      <c r="BF7207"/>
      <c r="BG7207"/>
      <c r="BI7207"/>
      <c r="BJ7207"/>
      <c r="BK7207"/>
      <c r="BM7207"/>
      <c r="BN7207"/>
      <c r="BO7207"/>
    </row>
    <row r="7208" spans="1:67">
      <c r="A7208"/>
      <c r="B7208"/>
      <c r="C7208"/>
      <c r="E7208"/>
      <c r="F7208"/>
      <c r="G7208"/>
      <c r="I7208"/>
      <c r="J7208"/>
      <c r="K7208"/>
      <c r="M7208"/>
      <c r="N7208"/>
      <c r="O7208"/>
      <c r="Q7208"/>
      <c r="R7208"/>
      <c r="S7208"/>
      <c r="U7208"/>
      <c r="V7208"/>
      <c r="W7208"/>
      <c r="Y7208"/>
      <c r="Z7208"/>
      <c r="AA7208"/>
      <c r="AC7208"/>
      <c r="AD7208"/>
      <c r="AE7208"/>
      <c r="AG7208"/>
      <c r="AH7208"/>
      <c r="AI7208"/>
      <c r="AK7208"/>
      <c r="AL7208"/>
      <c r="AM7208"/>
      <c r="AO7208"/>
      <c r="AP7208"/>
      <c r="AQ7208"/>
      <c r="AS7208"/>
      <c r="AT7208"/>
      <c r="AU7208"/>
      <c r="AW7208"/>
      <c r="AX7208"/>
      <c r="AY7208"/>
      <c r="BA7208"/>
      <c r="BB7208"/>
      <c r="BC7208"/>
      <c r="BE7208"/>
      <c r="BF7208"/>
      <c r="BG7208"/>
      <c r="BI7208"/>
      <c r="BJ7208"/>
      <c r="BK7208"/>
      <c r="BM7208"/>
      <c r="BN7208"/>
      <c r="BO7208"/>
    </row>
    <row r="7209" spans="1:67">
      <c r="A7209"/>
      <c r="B7209"/>
      <c r="C7209"/>
      <c r="E7209"/>
      <c r="F7209"/>
      <c r="G7209"/>
      <c r="I7209"/>
      <c r="J7209"/>
      <c r="K7209"/>
      <c r="M7209"/>
      <c r="N7209"/>
      <c r="O7209"/>
      <c r="Q7209"/>
      <c r="R7209"/>
      <c r="S7209"/>
      <c r="U7209"/>
      <c r="V7209"/>
      <c r="W7209"/>
      <c r="Y7209"/>
      <c r="Z7209"/>
      <c r="AA7209"/>
      <c r="AC7209"/>
      <c r="AD7209"/>
      <c r="AE7209"/>
      <c r="AG7209"/>
      <c r="AH7209"/>
      <c r="AI7209"/>
      <c r="AK7209"/>
      <c r="AL7209"/>
      <c r="AM7209"/>
      <c r="AO7209"/>
      <c r="AP7209"/>
      <c r="AQ7209"/>
      <c r="AS7209"/>
      <c r="AT7209"/>
      <c r="AU7209"/>
      <c r="AW7209"/>
      <c r="AX7209"/>
      <c r="AY7209"/>
      <c r="BA7209"/>
      <c r="BB7209"/>
      <c r="BC7209"/>
      <c r="BE7209"/>
      <c r="BF7209"/>
      <c r="BG7209"/>
      <c r="BI7209"/>
      <c r="BJ7209"/>
      <c r="BK7209"/>
      <c r="BM7209"/>
      <c r="BN7209"/>
      <c r="BO7209"/>
    </row>
    <row r="7210" spans="1:67">
      <c r="A7210"/>
      <c r="B7210"/>
      <c r="C7210"/>
      <c r="E7210"/>
      <c r="F7210"/>
      <c r="G7210"/>
      <c r="I7210"/>
      <c r="J7210"/>
      <c r="K7210"/>
      <c r="M7210"/>
      <c r="N7210"/>
      <c r="O7210"/>
      <c r="Q7210"/>
      <c r="R7210"/>
      <c r="S7210"/>
      <c r="U7210"/>
      <c r="V7210"/>
      <c r="W7210"/>
      <c r="Y7210"/>
      <c r="Z7210"/>
      <c r="AA7210"/>
      <c r="AC7210"/>
      <c r="AD7210"/>
      <c r="AE7210"/>
      <c r="AG7210"/>
      <c r="AH7210"/>
      <c r="AI7210"/>
      <c r="AK7210"/>
      <c r="AL7210"/>
      <c r="AM7210"/>
      <c r="AO7210"/>
      <c r="AP7210"/>
      <c r="AQ7210"/>
      <c r="AS7210"/>
      <c r="AT7210"/>
      <c r="AU7210"/>
      <c r="AW7210"/>
      <c r="AX7210"/>
      <c r="AY7210"/>
      <c r="BA7210"/>
      <c r="BB7210"/>
      <c r="BC7210"/>
      <c r="BE7210"/>
      <c r="BF7210"/>
      <c r="BG7210"/>
      <c r="BI7210"/>
      <c r="BJ7210"/>
      <c r="BK7210"/>
      <c r="BM7210"/>
      <c r="BN7210"/>
      <c r="BO7210"/>
    </row>
    <row r="7211" spans="1:67">
      <c r="A7211"/>
      <c r="B7211"/>
      <c r="C7211"/>
      <c r="E7211"/>
      <c r="F7211"/>
      <c r="G7211"/>
      <c r="I7211"/>
      <c r="J7211"/>
      <c r="K7211"/>
      <c r="M7211"/>
      <c r="N7211"/>
      <c r="O7211"/>
      <c r="Q7211"/>
      <c r="R7211"/>
      <c r="S7211"/>
      <c r="U7211"/>
      <c r="V7211"/>
      <c r="W7211"/>
      <c r="Y7211"/>
      <c r="Z7211"/>
      <c r="AA7211"/>
      <c r="AC7211"/>
      <c r="AD7211"/>
      <c r="AE7211"/>
      <c r="AG7211"/>
      <c r="AH7211"/>
      <c r="AI7211"/>
      <c r="AK7211"/>
      <c r="AL7211"/>
      <c r="AM7211"/>
      <c r="AO7211"/>
      <c r="AP7211"/>
      <c r="AQ7211"/>
      <c r="AS7211"/>
      <c r="AT7211"/>
      <c r="AU7211"/>
      <c r="AW7211"/>
      <c r="AX7211"/>
      <c r="AY7211"/>
      <c r="BA7211"/>
      <c r="BB7211"/>
      <c r="BC7211"/>
      <c r="BE7211"/>
      <c r="BF7211"/>
      <c r="BG7211"/>
      <c r="BI7211"/>
      <c r="BJ7211"/>
      <c r="BK7211"/>
      <c r="BM7211"/>
      <c r="BN7211"/>
      <c r="BO7211"/>
    </row>
    <row r="7212" spans="1:67">
      <c r="A7212"/>
      <c r="B7212"/>
      <c r="C7212"/>
      <c r="E7212"/>
      <c r="F7212"/>
      <c r="G7212"/>
      <c r="I7212"/>
      <c r="J7212"/>
      <c r="K7212"/>
      <c r="M7212"/>
      <c r="N7212"/>
      <c r="O7212"/>
      <c r="Q7212"/>
      <c r="R7212"/>
      <c r="S7212"/>
      <c r="U7212"/>
      <c r="V7212"/>
      <c r="W7212"/>
      <c r="Y7212"/>
      <c r="Z7212"/>
      <c r="AA7212"/>
      <c r="AC7212"/>
      <c r="AD7212"/>
      <c r="AE7212"/>
      <c r="AG7212"/>
      <c r="AH7212"/>
      <c r="AI7212"/>
      <c r="AK7212"/>
      <c r="AL7212"/>
      <c r="AM7212"/>
      <c r="AO7212"/>
      <c r="AP7212"/>
      <c r="AQ7212"/>
      <c r="AS7212"/>
      <c r="AT7212"/>
      <c r="AU7212"/>
      <c r="AW7212"/>
      <c r="AX7212"/>
      <c r="AY7212"/>
      <c r="BA7212"/>
      <c r="BB7212"/>
      <c r="BC7212"/>
      <c r="BE7212"/>
      <c r="BF7212"/>
      <c r="BG7212"/>
      <c r="BI7212"/>
      <c r="BJ7212"/>
      <c r="BK7212"/>
      <c r="BM7212"/>
      <c r="BN7212"/>
      <c r="BO7212"/>
    </row>
    <row r="7213" spans="1:67">
      <c r="A7213"/>
      <c r="B7213"/>
      <c r="C7213"/>
      <c r="E7213"/>
      <c r="F7213"/>
      <c r="G7213"/>
      <c r="I7213"/>
      <c r="J7213"/>
      <c r="K7213"/>
      <c r="M7213"/>
      <c r="N7213"/>
      <c r="O7213"/>
      <c r="Q7213"/>
      <c r="R7213"/>
      <c r="S7213"/>
      <c r="U7213"/>
      <c r="V7213"/>
      <c r="W7213"/>
      <c r="Y7213"/>
      <c r="Z7213"/>
      <c r="AA7213"/>
      <c r="AC7213"/>
      <c r="AD7213"/>
      <c r="AE7213"/>
      <c r="AG7213"/>
      <c r="AH7213"/>
      <c r="AI7213"/>
      <c r="AK7213"/>
      <c r="AL7213"/>
      <c r="AM7213"/>
      <c r="AO7213"/>
      <c r="AP7213"/>
      <c r="AQ7213"/>
      <c r="AS7213"/>
      <c r="AT7213"/>
      <c r="AU7213"/>
      <c r="AW7213"/>
      <c r="AX7213"/>
      <c r="AY7213"/>
      <c r="BA7213"/>
      <c r="BB7213"/>
      <c r="BC7213"/>
      <c r="BE7213"/>
      <c r="BF7213"/>
      <c r="BG7213"/>
      <c r="BI7213"/>
      <c r="BJ7213"/>
      <c r="BK7213"/>
      <c r="BM7213"/>
      <c r="BN7213"/>
      <c r="BO7213"/>
    </row>
    <row r="7214" spans="1:67">
      <c r="A7214"/>
      <c r="B7214"/>
      <c r="C7214"/>
      <c r="E7214"/>
      <c r="F7214"/>
      <c r="G7214"/>
      <c r="I7214"/>
      <c r="J7214"/>
      <c r="K7214"/>
      <c r="M7214"/>
      <c r="N7214"/>
      <c r="O7214"/>
      <c r="Q7214"/>
      <c r="R7214"/>
      <c r="S7214"/>
      <c r="U7214"/>
      <c r="V7214"/>
      <c r="W7214"/>
      <c r="Y7214"/>
      <c r="Z7214"/>
      <c r="AA7214"/>
      <c r="AC7214"/>
      <c r="AD7214"/>
      <c r="AE7214"/>
      <c r="AG7214"/>
      <c r="AH7214"/>
      <c r="AI7214"/>
      <c r="AK7214"/>
      <c r="AL7214"/>
      <c r="AM7214"/>
      <c r="AO7214"/>
      <c r="AP7214"/>
      <c r="AQ7214"/>
      <c r="AS7214"/>
      <c r="AT7214"/>
      <c r="AU7214"/>
      <c r="AW7214"/>
      <c r="AX7214"/>
      <c r="AY7214"/>
      <c r="BA7214"/>
      <c r="BB7214"/>
      <c r="BC7214"/>
      <c r="BE7214"/>
      <c r="BF7214"/>
      <c r="BG7214"/>
      <c r="BI7214"/>
      <c r="BJ7214"/>
      <c r="BK7214"/>
      <c r="BM7214"/>
      <c r="BN7214"/>
      <c r="BO7214"/>
    </row>
    <row r="7215" spans="1:67">
      <c r="A7215"/>
      <c r="B7215"/>
      <c r="C7215"/>
      <c r="E7215"/>
      <c r="F7215"/>
      <c r="G7215"/>
      <c r="I7215"/>
      <c r="J7215"/>
      <c r="K7215"/>
      <c r="M7215"/>
      <c r="N7215"/>
      <c r="O7215"/>
      <c r="Q7215"/>
      <c r="R7215"/>
      <c r="S7215"/>
      <c r="U7215"/>
      <c r="V7215"/>
      <c r="W7215"/>
      <c r="Y7215"/>
      <c r="Z7215"/>
      <c r="AA7215"/>
      <c r="AC7215"/>
      <c r="AD7215"/>
      <c r="AE7215"/>
      <c r="AG7215"/>
      <c r="AH7215"/>
      <c r="AI7215"/>
      <c r="AK7215"/>
      <c r="AL7215"/>
      <c r="AM7215"/>
      <c r="AO7215"/>
      <c r="AP7215"/>
      <c r="AQ7215"/>
      <c r="AS7215"/>
      <c r="AT7215"/>
      <c r="AU7215"/>
      <c r="AW7215"/>
      <c r="AX7215"/>
      <c r="AY7215"/>
      <c r="BA7215"/>
      <c r="BB7215"/>
      <c r="BC7215"/>
      <c r="BE7215"/>
      <c r="BF7215"/>
      <c r="BG7215"/>
      <c r="BI7215"/>
      <c r="BJ7215"/>
      <c r="BK7215"/>
      <c r="BM7215"/>
      <c r="BN7215"/>
      <c r="BO7215"/>
    </row>
    <row r="7216" spans="1:67">
      <c r="A7216"/>
      <c r="B7216"/>
      <c r="C7216"/>
      <c r="E7216"/>
      <c r="F7216"/>
      <c r="G7216"/>
      <c r="I7216"/>
      <c r="J7216"/>
      <c r="K7216"/>
      <c r="M7216"/>
      <c r="N7216"/>
      <c r="O7216"/>
      <c r="Q7216"/>
      <c r="R7216"/>
      <c r="S7216"/>
      <c r="U7216"/>
      <c r="V7216"/>
      <c r="W7216"/>
      <c r="Y7216"/>
      <c r="Z7216"/>
      <c r="AA7216"/>
      <c r="AC7216"/>
      <c r="AD7216"/>
      <c r="AE7216"/>
      <c r="AG7216"/>
      <c r="AH7216"/>
      <c r="AI7216"/>
      <c r="AK7216"/>
      <c r="AL7216"/>
      <c r="AM7216"/>
      <c r="AO7216"/>
      <c r="AP7216"/>
      <c r="AQ7216"/>
      <c r="AS7216"/>
      <c r="AT7216"/>
      <c r="AU7216"/>
      <c r="AW7216"/>
      <c r="AX7216"/>
      <c r="AY7216"/>
      <c r="BA7216"/>
      <c r="BB7216"/>
      <c r="BC7216"/>
      <c r="BE7216"/>
      <c r="BF7216"/>
      <c r="BG7216"/>
      <c r="BI7216"/>
      <c r="BJ7216"/>
      <c r="BK7216"/>
      <c r="BM7216"/>
      <c r="BN7216"/>
      <c r="BO7216"/>
    </row>
    <row r="7217" spans="1:67">
      <c r="A7217"/>
      <c r="B7217"/>
      <c r="C7217"/>
      <c r="E7217"/>
      <c r="F7217"/>
      <c r="G7217"/>
      <c r="I7217"/>
      <c r="J7217"/>
      <c r="K7217"/>
      <c r="M7217"/>
      <c r="N7217"/>
      <c r="O7217"/>
      <c r="Q7217"/>
      <c r="R7217"/>
      <c r="S7217"/>
      <c r="U7217"/>
      <c r="V7217"/>
      <c r="W7217"/>
      <c r="Y7217"/>
      <c r="Z7217"/>
      <c r="AA7217"/>
      <c r="AC7217"/>
      <c r="AD7217"/>
      <c r="AE7217"/>
      <c r="AG7217"/>
      <c r="AH7217"/>
      <c r="AI7217"/>
      <c r="AK7217"/>
      <c r="AL7217"/>
      <c r="AM7217"/>
      <c r="AO7217"/>
      <c r="AP7217"/>
      <c r="AQ7217"/>
      <c r="AS7217"/>
      <c r="AT7217"/>
      <c r="AU7217"/>
      <c r="AW7217"/>
      <c r="AX7217"/>
      <c r="AY7217"/>
      <c r="BA7217"/>
      <c r="BB7217"/>
      <c r="BC7217"/>
      <c r="BE7217"/>
      <c r="BF7217"/>
      <c r="BG7217"/>
      <c r="BI7217"/>
      <c r="BJ7217"/>
      <c r="BK7217"/>
      <c r="BM7217"/>
      <c r="BN7217"/>
      <c r="BO7217"/>
    </row>
    <row r="7218" spans="1:67">
      <c r="A7218"/>
      <c r="B7218"/>
      <c r="C7218"/>
      <c r="E7218"/>
      <c r="F7218"/>
      <c r="G7218"/>
      <c r="I7218"/>
      <c r="J7218"/>
      <c r="K7218"/>
      <c r="M7218"/>
      <c r="N7218"/>
      <c r="O7218"/>
      <c r="Q7218"/>
      <c r="R7218"/>
      <c r="S7218"/>
      <c r="U7218"/>
      <c r="V7218"/>
      <c r="W7218"/>
      <c r="Y7218"/>
      <c r="Z7218"/>
      <c r="AA7218"/>
      <c r="AC7218"/>
      <c r="AD7218"/>
      <c r="AE7218"/>
      <c r="AG7218"/>
      <c r="AH7218"/>
      <c r="AI7218"/>
      <c r="AK7218"/>
      <c r="AL7218"/>
      <c r="AM7218"/>
      <c r="AO7218"/>
      <c r="AP7218"/>
      <c r="AQ7218"/>
      <c r="AS7218"/>
      <c r="AT7218"/>
      <c r="AU7218"/>
      <c r="AW7218"/>
      <c r="AX7218"/>
      <c r="AY7218"/>
      <c r="BA7218"/>
      <c r="BB7218"/>
      <c r="BC7218"/>
      <c r="BE7218"/>
      <c r="BF7218"/>
      <c r="BG7218"/>
      <c r="BI7218"/>
      <c r="BJ7218"/>
      <c r="BK7218"/>
      <c r="BM7218"/>
      <c r="BN7218"/>
      <c r="BO7218"/>
    </row>
    <row r="7219" spans="1:67">
      <c r="A7219"/>
      <c r="B7219"/>
      <c r="C7219"/>
      <c r="E7219"/>
      <c r="F7219"/>
      <c r="G7219"/>
      <c r="I7219"/>
      <c r="J7219"/>
      <c r="K7219"/>
      <c r="M7219"/>
      <c r="N7219"/>
      <c r="O7219"/>
      <c r="Q7219"/>
      <c r="R7219"/>
      <c r="S7219"/>
      <c r="U7219"/>
      <c r="V7219"/>
      <c r="W7219"/>
      <c r="Y7219"/>
      <c r="Z7219"/>
      <c r="AA7219"/>
      <c r="AC7219"/>
      <c r="AD7219"/>
      <c r="AE7219"/>
      <c r="AG7219"/>
      <c r="AH7219"/>
      <c r="AI7219"/>
      <c r="AK7219"/>
      <c r="AL7219"/>
      <c r="AM7219"/>
      <c r="AO7219"/>
      <c r="AP7219"/>
      <c r="AQ7219"/>
      <c r="AS7219"/>
      <c r="AT7219"/>
      <c r="AU7219"/>
      <c r="AW7219"/>
      <c r="AX7219"/>
      <c r="AY7219"/>
      <c r="BA7219"/>
      <c r="BB7219"/>
      <c r="BC7219"/>
      <c r="BE7219"/>
      <c r="BF7219"/>
      <c r="BG7219"/>
      <c r="BI7219"/>
      <c r="BJ7219"/>
      <c r="BK7219"/>
      <c r="BM7219"/>
      <c r="BN7219"/>
      <c r="BO7219"/>
    </row>
    <row r="7220" spans="1:67">
      <c r="A7220"/>
      <c r="B7220"/>
      <c r="C7220"/>
      <c r="E7220"/>
      <c r="F7220"/>
      <c r="G7220"/>
      <c r="I7220"/>
      <c r="J7220"/>
      <c r="K7220"/>
      <c r="M7220"/>
      <c r="N7220"/>
      <c r="O7220"/>
      <c r="Q7220"/>
      <c r="R7220"/>
      <c r="S7220"/>
      <c r="U7220"/>
      <c r="V7220"/>
      <c r="W7220"/>
      <c r="Y7220"/>
      <c r="Z7220"/>
      <c r="AA7220"/>
      <c r="AC7220"/>
      <c r="AD7220"/>
      <c r="AE7220"/>
      <c r="AG7220"/>
      <c r="AH7220"/>
      <c r="AI7220"/>
      <c r="AK7220"/>
      <c r="AL7220"/>
      <c r="AM7220"/>
      <c r="AO7220"/>
      <c r="AP7220"/>
      <c r="AQ7220"/>
      <c r="AS7220"/>
      <c r="AT7220"/>
      <c r="AU7220"/>
      <c r="AW7220"/>
      <c r="AX7220"/>
      <c r="AY7220"/>
      <c r="BA7220"/>
      <c r="BB7220"/>
      <c r="BC7220"/>
      <c r="BE7220"/>
      <c r="BF7220"/>
      <c r="BG7220"/>
      <c r="BI7220"/>
      <c r="BJ7220"/>
      <c r="BK7220"/>
      <c r="BM7220"/>
      <c r="BN7220"/>
      <c r="BO7220"/>
    </row>
    <row r="7221" spans="1:67">
      <c r="A7221"/>
      <c r="B7221"/>
      <c r="C7221"/>
      <c r="E7221"/>
      <c r="F7221"/>
      <c r="G7221"/>
      <c r="I7221"/>
      <c r="J7221"/>
      <c r="K7221"/>
      <c r="M7221"/>
      <c r="N7221"/>
      <c r="O7221"/>
      <c r="Q7221"/>
      <c r="R7221"/>
      <c r="S7221"/>
      <c r="U7221"/>
      <c r="V7221"/>
      <c r="W7221"/>
      <c r="Y7221"/>
      <c r="Z7221"/>
      <c r="AA7221"/>
      <c r="AC7221"/>
      <c r="AD7221"/>
      <c r="AE7221"/>
      <c r="AG7221"/>
      <c r="AH7221"/>
      <c r="AI7221"/>
      <c r="AK7221"/>
      <c r="AL7221"/>
      <c r="AM7221"/>
      <c r="AO7221"/>
      <c r="AP7221"/>
      <c r="AQ7221"/>
      <c r="AS7221"/>
      <c r="AT7221"/>
      <c r="AU7221"/>
      <c r="AW7221"/>
      <c r="AX7221"/>
      <c r="AY7221"/>
      <c r="BA7221"/>
      <c r="BB7221"/>
      <c r="BC7221"/>
      <c r="BE7221"/>
      <c r="BF7221"/>
      <c r="BG7221"/>
      <c r="BI7221"/>
      <c r="BJ7221"/>
      <c r="BK7221"/>
      <c r="BM7221"/>
      <c r="BN7221"/>
      <c r="BO7221"/>
    </row>
    <row r="7222" spans="1:67">
      <c r="A7222"/>
      <c r="B7222"/>
      <c r="C7222"/>
      <c r="E7222"/>
      <c r="F7222"/>
      <c r="G7222"/>
      <c r="I7222"/>
      <c r="J7222"/>
      <c r="K7222"/>
      <c r="M7222"/>
      <c r="N7222"/>
      <c r="O7222"/>
      <c r="Q7222"/>
      <c r="R7222"/>
      <c r="S7222"/>
      <c r="U7222"/>
      <c r="V7222"/>
      <c r="W7222"/>
      <c r="Y7222"/>
      <c r="Z7222"/>
      <c r="AA7222"/>
      <c r="AC7222"/>
      <c r="AD7222"/>
      <c r="AE7222"/>
      <c r="AG7222"/>
      <c r="AH7222"/>
      <c r="AI7222"/>
      <c r="AK7222"/>
      <c r="AL7222"/>
      <c r="AM7222"/>
      <c r="AO7222"/>
      <c r="AP7222"/>
      <c r="AQ7222"/>
      <c r="AS7222"/>
      <c r="AT7222"/>
      <c r="AU7222"/>
      <c r="AW7222"/>
      <c r="AX7222"/>
      <c r="AY7222"/>
      <c r="BA7222"/>
      <c r="BB7222"/>
      <c r="BC7222"/>
      <c r="BE7222"/>
      <c r="BF7222"/>
      <c r="BG7222"/>
      <c r="BI7222"/>
      <c r="BJ7222"/>
      <c r="BK7222"/>
      <c r="BM7222"/>
      <c r="BN7222"/>
      <c r="BO7222"/>
    </row>
    <row r="7223" spans="1:67">
      <c r="A7223"/>
      <c r="B7223"/>
      <c r="C7223"/>
      <c r="E7223"/>
      <c r="F7223"/>
      <c r="G7223"/>
      <c r="I7223"/>
      <c r="J7223"/>
      <c r="K7223"/>
      <c r="M7223"/>
      <c r="N7223"/>
      <c r="O7223"/>
      <c r="Q7223"/>
      <c r="R7223"/>
      <c r="S7223"/>
      <c r="U7223"/>
      <c r="V7223"/>
      <c r="W7223"/>
      <c r="Y7223"/>
      <c r="Z7223"/>
      <c r="AA7223"/>
      <c r="AC7223"/>
      <c r="AD7223"/>
      <c r="AE7223"/>
      <c r="AG7223"/>
      <c r="AH7223"/>
      <c r="AI7223"/>
      <c r="AK7223"/>
      <c r="AL7223"/>
      <c r="AM7223"/>
      <c r="AO7223"/>
      <c r="AP7223"/>
      <c r="AQ7223"/>
      <c r="AS7223"/>
      <c r="AT7223"/>
      <c r="AU7223"/>
      <c r="AW7223"/>
      <c r="AX7223"/>
      <c r="AY7223"/>
      <c r="BA7223"/>
      <c r="BB7223"/>
      <c r="BC7223"/>
      <c r="BE7223"/>
      <c r="BF7223"/>
      <c r="BG7223"/>
      <c r="BI7223"/>
      <c r="BJ7223"/>
      <c r="BK7223"/>
      <c r="BM7223"/>
      <c r="BN7223"/>
      <c r="BO7223"/>
    </row>
    <row r="7224" spans="1:67">
      <c r="A7224"/>
      <c r="B7224"/>
      <c r="C7224"/>
      <c r="E7224"/>
      <c r="F7224"/>
      <c r="G7224"/>
      <c r="I7224"/>
      <c r="J7224"/>
      <c r="K7224"/>
      <c r="M7224"/>
      <c r="N7224"/>
      <c r="O7224"/>
      <c r="Q7224"/>
      <c r="R7224"/>
      <c r="S7224"/>
      <c r="U7224"/>
      <c r="V7224"/>
      <c r="W7224"/>
      <c r="Y7224"/>
      <c r="Z7224"/>
      <c r="AA7224"/>
      <c r="AC7224"/>
      <c r="AD7224"/>
      <c r="AE7224"/>
      <c r="AG7224"/>
      <c r="AH7224"/>
      <c r="AI7224"/>
      <c r="AK7224"/>
      <c r="AL7224"/>
      <c r="AM7224"/>
      <c r="AO7224"/>
      <c r="AP7224"/>
      <c r="AQ7224"/>
      <c r="AS7224"/>
      <c r="AT7224"/>
      <c r="AU7224"/>
      <c r="AW7224"/>
      <c r="AX7224"/>
      <c r="AY7224"/>
      <c r="BA7224"/>
      <c r="BB7224"/>
      <c r="BC7224"/>
      <c r="BE7224"/>
      <c r="BF7224"/>
      <c r="BG7224"/>
      <c r="BI7224"/>
      <c r="BJ7224"/>
      <c r="BK7224"/>
      <c r="BM7224"/>
      <c r="BN7224"/>
      <c r="BO7224"/>
    </row>
    <row r="7225" spans="1:67">
      <c r="A7225"/>
      <c r="B7225"/>
      <c r="C7225"/>
      <c r="E7225"/>
      <c r="F7225"/>
      <c r="G7225"/>
      <c r="I7225"/>
      <c r="J7225"/>
      <c r="K7225"/>
      <c r="M7225"/>
      <c r="N7225"/>
      <c r="O7225"/>
      <c r="Q7225"/>
      <c r="R7225"/>
      <c r="S7225"/>
      <c r="U7225"/>
      <c r="V7225"/>
      <c r="W7225"/>
      <c r="Y7225"/>
      <c r="Z7225"/>
      <c r="AA7225"/>
      <c r="AC7225"/>
      <c r="AD7225"/>
      <c r="AE7225"/>
      <c r="AG7225"/>
      <c r="AH7225"/>
      <c r="AI7225"/>
      <c r="AK7225"/>
      <c r="AL7225"/>
      <c r="AM7225"/>
      <c r="AO7225"/>
      <c r="AP7225"/>
      <c r="AQ7225"/>
      <c r="AS7225"/>
      <c r="AT7225"/>
      <c r="AU7225"/>
      <c r="AW7225"/>
      <c r="AX7225"/>
      <c r="AY7225"/>
      <c r="BA7225"/>
      <c r="BB7225"/>
      <c r="BC7225"/>
      <c r="BE7225"/>
      <c r="BF7225"/>
      <c r="BG7225"/>
      <c r="BI7225"/>
      <c r="BJ7225"/>
      <c r="BK7225"/>
      <c r="BM7225"/>
      <c r="BN7225"/>
      <c r="BO7225"/>
    </row>
    <row r="7226" spans="1:67">
      <c r="A7226"/>
      <c r="B7226"/>
      <c r="C7226"/>
      <c r="E7226"/>
      <c r="F7226"/>
      <c r="G7226"/>
      <c r="I7226"/>
      <c r="J7226"/>
      <c r="K7226"/>
      <c r="M7226"/>
      <c r="N7226"/>
      <c r="O7226"/>
      <c r="Q7226"/>
      <c r="R7226"/>
      <c r="S7226"/>
      <c r="U7226"/>
      <c r="V7226"/>
      <c r="W7226"/>
      <c r="Y7226"/>
      <c r="Z7226"/>
      <c r="AA7226"/>
      <c r="AC7226"/>
      <c r="AD7226"/>
      <c r="AE7226"/>
      <c r="AG7226"/>
      <c r="AH7226"/>
      <c r="AI7226"/>
      <c r="AK7226"/>
      <c r="AL7226"/>
      <c r="AM7226"/>
      <c r="AO7226"/>
      <c r="AP7226"/>
      <c r="AQ7226"/>
      <c r="AS7226"/>
      <c r="AT7226"/>
      <c r="AU7226"/>
      <c r="AW7226"/>
      <c r="AX7226"/>
      <c r="AY7226"/>
      <c r="BA7226"/>
      <c r="BB7226"/>
      <c r="BC7226"/>
      <c r="BE7226"/>
      <c r="BF7226"/>
      <c r="BG7226"/>
      <c r="BI7226"/>
      <c r="BJ7226"/>
      <c r="BK7226"/>
      <c r="BM7226"/>
      <c r="BN7226"/>
      <c r="BO7226"/>
    </row>
    <row r="7227" spans="1:67">
      <c r="A7227"/>
      <c r="B7227"/>
      <c r="C7227"/>
      <c r="E7227"/>
      <c r="F7227"/>
      <c r="G7227"/>
      <c r="I7227"/>
      <c r="J7227"/>
      <c r="K7227"/>
      <c r="M7227"/>
      <c r="N7227"/>
      <c r="O7227"/>
      <c r="Q7227"/>
      <c r="R7227"/>
      <c r="S7227"/>
      <c r="U7227"/>
      <c r="V7227"/>
      <c r="W7227"/>
      <c r="Y7227"/>
      <c r="Z7227"/>
      <c r="AA7227"/>
      <c r="AC7227"/>
      <c r="AD7227"/>
      <c r="AE7227"/>
      <c r="AG7227"/>
      <c r="AH7227"/>
      <c r="AI7227"/>
      <c r="AK7227"/>
      <c r="AL7227"/>
      <c r="AM7227"/>
      <c r="AO7227"/>
      <c r="AP7227"/>
      <c r="AQ7227"/>
      <c r="AS7227"/>
      <c r="AT7227"/>
      <c r="AU7227"/>
      <c r="AW7227"/>
      <c r="AX7227"/>
      <c r="AY7227"/>
      <c r="BA7227"/>
      <c r="BB7227"/>
      <c r="BC7227"/>
      <c r="BE7227"/>
      <c r="BF7227"/>
      <c r="BG7227"/>
      <c r="BI7227"/>
      <c r="BJ7227"/>
      <c r="BK7227"/>
      <c r="BM7227"/>
      <c r="BN7227"/>
      <c r="BO7227"/>
    </row>
    <row r="7228" spans="1:67">
      <c r="A7228"/>
      <c r="B7228"/>
      <c r="C7228"/>
      <c r="E7228"/>
      <c r="F7228"/>
      <c r="G7228"/>
      <c r="I7228"/>
      <c r="J7228"/>
      <c r="K7228"/>
      <c r="M7228"/>
      <c r="N7228"/>
      <c r="O7228"/>
      <c r="Q7228"/>
      <c r="R7228"/>
      <c r="S7228"/>
      <c r="U7228"/>
      <c r="V7228"/>
      <c r="W7228"/>
      <c r="Y7228"/>
      <c r="Z7228"/>
      <c r="AA7228"/>
      <c r="AC7228"/>
      <c r="AD7228"/>
      <c r="AE7228"/>
      <c r="AG7228"/>
      <c r="AH7228"/>
      <c r="AI7228"/>
      <c r="AK7228"/>
      <c r="AL7228"/>
      <c r="AM7228"/>
      <c r="AO7228"/>
      <c r="AP7228"/>
      <c r="AQ7228"/>
      <c r="AS7228"/>
      <c r="AT7228"/>
      <c r="AU7228"/>
      <c r="AW7228"/>
      <c r="AX7228"/>
      <c r="AY7228"/>
      <c r="BA7228"/>
      <c r="BB7228"/>
      <c r="BC7228"/>
      <c r="BE7228"/>
      <c r="BF7228"/>
      <c r="BG7228"/>
      <c r="BI7228"/>
      <c r="BJ7228"/>
      <c r="BK7228"/>
      <c r="BM7228"/>
      <c r="BN7228"/>
      <c r="BO7228"/>
    </row>
    <row r="7229" spans="1:67">
      <c r="A7229"/>
      <c r="B7229"/>
      <c r="C7229"/>
      <c r="E7229"/>
      <c r="F7229"/>
      <c r="G7229"/>
      <c r="I7229"/>
      <c r="J7229"/>
      <c r="K7229"/>
      <c r="M7229"/>
      <c r="N7229"/>
      <c r="O7229"/>
      <c r="Q7229"/>
      <c r="R7229"/>
      <c r="S7229"/>
      <c r="U7229"/>
      <c r="V7229"/>
      <c r="W7229"/>
      <c r="Y7229"/>
      <c r="Z7229"/>
      <c r="AA7229"/>
      <c r="AC7229"/>
      <c r="AD7229"/>
      <c r="AE7229"/>
      <c r="AG7229"/>
      <c r="AH7229"/>
      <c r="AI7229"/>
      <c r="AK7229"/>
      <c r="AL7229"/>
      <c r="AM7229"/>
      <c r="AO7229"/>
      <c r="AP7229"/>
      <c r="AQ7229"/>
      <c r="AS7229"/>
      <c r="AT7229"/>
      <c r="AU7229"/>
      <c r="AW7229"/>
      <c r="AX7229"/>
      <c r="AY7229"/>
      <c r="BA7229"/>
      <c r="BB7229"/>
      <c r="BC7229"/>
      <c r="BE7229"/>
      <c r="BF7229"/>
      <c r="BG7229"/>
      <c r="BI7229"/>
      <c r="BJ7229"/>
      <c r="BK7229"/>
      <c r="BM7229"/>
      <c r="BN7229"/>
      <c r="BO7229"/>
    </row>
    <row r="7230" spans="1:67">
      <c r="A7230"/>
      <c r="B7230"/>
      <c r="C7230"/>
      <c r="E7230"/>
      <c r="F7230"/>
      <c r="G7230"/>
      <c r="I7230"/>
      <c r="J7230"/>
      <c r="K7230"/>
      <c r="M7230"/>
      <c r="N7230"/>
      <c r="O7230"/>
      <c r="Q7230"/>
      <c r="R7230"/>
      <c r="S7230"/>
      <c r="U7230"/>
      <c r="V7230"/>
      <c r="W7230"/>
      <c r="Y7230"/>
      <c r="Z7230"/>
      <c r="AA7230"/>
      <c r="AC7230"/>
      <c r="AD7230"/>
      <c r="AE7230"/>
      <c r="AG7230"/>
      <c r="AH7230"/>
      <c r="AI7230"/>
      <c r="AK7230"/>
      <c r="AL7230"/>
      <c r="AM7230"/>
      <c r="AO7230"/>
      <c r="AP7230"/>
      <c r="AQ7230"/>
      <c r="AS7230"/>
      <c r="AT7230"/>
      <c r="AU7230"/>
      <c r="AW7230"/>
      <c r="AX7230"/>
      <c r="AY7230"/>
      <c r="BA7230"/>
      <c r="BB7230"/>
      <c r="BC7230"/>
      <c r="BE7230"/>
      <c r="BF7230"/>
      <c r="BG7230"/>
      <c r="BI7230"/>
      <c r="BJ7230"/>
      <c r="BK7230"/>
      <c r="BM7230"/>
      <c r="BN7230"/>
      <c r="BO7230"/>
    </row>
    <row r="7231" spans="1:67">
      <c r="A7231"/>
      <c r="B7231"/>
      <c r="C7231"/>
      <c r="E7231"/>
      <c r="F7231"/>
      <c r="G7231"/>
      <c r="I7231"/>
      <c r="J7231"/>
      <c r="K7231"/>
      <c r="M7231"/>
      <c r="N7231"/>
      <c r="O7231"/>
      <c r="Q7231"/>
      <c r="R7231"/>
      <c r="S7231"/>
      <c r="U7231"/>
      <c r="V7231"/>
      <c r="W7231"/>
      <c r="Y7231"/>
      <c r="Z7231"/>
      <c r="AA7231"/>
      <c r="AC7231"/>
      <c r="AD7231"/>
      <c r="AE7231"/>
      <c r="AG7231"/>
      <c r="AH7231"/>
      <c r="AI7231"/>
      <c r="AK7231"/>
      <c r="AL7231"/>
      <c r="AM7231"/>
      <c r="AO7231"/>
      <c r="AP7231"/>
      <c r="AQ7231"/>
      <c r="AS7231"/>
      <c r="AT7231"/>
      <c r="AU7231"/>
      <c r="AW7231"/>
      <c r="AX7231"/>
      <c r="AY7231"/>
      <c r="BA7231"/>
      <c r="BB7231"/>
      <c r="BC7231"/>
      <c r="BE7231"/>
      <c r="BF7231"/>
      <c r="BG7231"/>
      <c r="BI7231"/>
      <c r="BJ7231"/>
      <c r="BK7231"/>
      <c r="BM7231"/>
      <c r="BN7231"/>
      <c r="BO7231"/>
    </row>
    <row r="7232" spans="1:67">
      <c r="A7232"/>
      <c r="B7232"/>
      <c r="C7232"/>
      <c r="E7232"/>
      <c r="F7232"/>
      <c r="G7232"/>
      <c r="I7232"/>
      <c r="J7232"/>
      <c r="K7232"/>
      <c r="M7232"/>
      <c r="N7232"/>
      <c r="O7232"/>
      <c r="Q7232"/>
      <c r="R7232"/>
      <c r="S7232"/>
      <c r="U7232"/>
      <c r="V7232"/>
      <c r="W7232"/>
      <c r="Y7232"/>
      <c r="Z7232"/>
      <c r="AA7232"/>
      <c r="AC7232"/>
      <c r="AD7232"/>
      <c r="AE7232"/>
      <c r="AG7232"/>
      <c r="AH7232"/>
      <c r="AI7232"/>
      <c r="AK7232"/>
      <c r="AL7232"/>
      <c r="AM7232"/>
      <c r="AO7232"/>
      <c r="AP7232"/>
      <c r="AQ7232"/>
      <c r="AS7232"/>
      <c r="AT7232"/>
      <c r="AU7232"/>
      <c r="AW7232"/>
      <c r="AX7232"/>
      <c r="AY7232"/>
      <c r="BA7232"/>
      <c r="BB7232"/>
      <c r="BC7232"/>
      <c r="BE7232"/>
      <c r="BF7232"/>
      <c r="BG7232"/>
      <c r="BI7232"/>
      <c r="BJ7232"/>
      <c r="BK7232"/>
      <c r="BM7232"/>
      <c r="BN7232"/>
      <c r="BO7232"/>
    </row>
    <row r="7233" spans="1:67">
      <c r="A7233"/>
      <c r="B7233"/>
      <c r="C7233"/>
      <c r="E7233"/>
      <c r="F7233"/>
      <c r="G7233"/>
      <c r="I7233"/>
      <c r="J7233"/>
      <c r="K7233"/>
      <c r="M7233"/>
      <c r="N7233"/>
      <c r="O7233"/>
      <c r="Q7233"/>
      <c r="R7233"/>
      <c r="S7233"/>
      <c r="U7233"/>
      <c r="V7233"/>
      <c r="W7233"/>
      <c r="Y7233"/>
      <c r="Z7233"/>
      <c r="AA7233"/>
      <c r="AC7233"/>
      <c r="AD7233"/>
      <c r="AE7233"/>
      <c r="AG7233"/>
      <c r="AH7233"/>
      <c r="AI7233"/>
      <c r="AK7233"/>
      <c r="AL7233"/>
      <c r="AM7233"/>
      <c r="AO7233"/>
      <c r="AP7233"/>
      <c r="AQ7233"/>
      <c r="AS7233"/>
      <c r="AT7233"/>
      <c r="AU7233"/>
      <c r="AW7233"/>
      <c r="AX7233"/>
      <c r="AY7233"/>
      <c r="BA7233"/>
      <c r="BB7233"/>
      <c r="BC7233"/>
      <c r="BE7233"/>
      <c r="BF7233"/>
      <c r="BG7233"/>
      <c r="BI7233"/>
      <c r="BJ7233"/>
      <c r="BK7233"/>
      <c r="BM7233"/>
      <c r="BN7233"/>
      <c r="BO7233"/>
    </row>
    <row r="7234" spans="1:67">
      <c r="A7234"/>
      <c r="B7234"/>
      <c r="C7234"/>
      <c r="E7234"/>
      <c r="F7234"/>
      <c r="G7234"/>
      <c r="I7234"/>
      <c r="J7234"/>
      <c r="K7234"/>
      <c r="M7234"/>
      <c r="N7234"/>
      <c r="O7234"/>
      <c r="Q7234"/>
      <c r="R7234"/>
      <c r="S7234"/>
      <c r="U7234"/>
      <c r="V7234"/>
      <c r="W7234"/>
      <c r="Y7234"/>
      <c r="Z7234"/>
      <c r="AA7234"/>
      <c r="AC7234"/>
      <c r="AD7234"/>
      <c r="AE7234"/>
      <c r="AG7234"/>
      <c r="AH7234"/>
      <c r="AI7234"/>
      <c r="AK7234"/>
      <c r="AL7234"/>
      <c r="AM7234"/>
      <c r="AO7234"/>
      <c r="AP7234"/>
      <c r="AQ7234"/>
      <c r="AS7234"/>
      <c r="AT7234"/>
      <c r="AU7234"/>
      <c r="AW7234"/>
      <c r="AX7234"/>
      <c r="AY7234"/>
      <c r="BA7234"/>
      <c r="BB7234"/>
      <c r="BC7234"/>
      <c r="BE7234"/>
      <c r="BF7234"/>
      <c r="BG7234"/>
      <c r="BI7234"/>
      <c r="BJ7234"/>
      <c r="BK7234"/>
      <c r="BM7234"/>
      <c r="BN7234"/>
      <c r="BO7234"/>
    </row>
    <row r="7235" spans="1:67">
      <c r="A7235"/>
      <c r="B7235"/>
      <c r="C7235"/>
      <c r="E7235"/>
      <c r="F7235"/>
      <c r="G7235"/>
      <c r="I7235"/>
      <c r="J7235"/>
      <c r="K7235"/>
      <c r="M7235"/>
      <c r="N7235"/>
      <c r="O7235"/>
      <c r="Q7235"/>
      <c r="R7235"/>
      <c r="S7235"/>
      <c r="U7235"/>
      <c r="V7235"/>
      <c r="W7235"/>
      <c r="Y7235"/>
      <c r="Z7235"/>
      <c r="AA7235"/>
      <c r="AC7235"/>
      <c r="AD7235"/>
      <c r="AE7235"/>
      <c r="AG7235"/>
      <c r="AH7235"/>
      <c r="AI7235"/>
      <c r="AK7235"/>
      <c r="AL7235"/>
      <c r="AM7235"/>
      <c r="AO7235"/>
      <c r="AP7235"/>
      <c r="AQ7235"/>
      <c r="AS7235"/>
      <c r="AT7235"/>
      <c r="AU7235"/>
      <c r="AW7235"/>
      <c r="AX7235"/>
      <c r="AY7235"/>
      <c r="BA7235"/>
      <c r="BB7235"/>
      <c r="BC7235"/>
      <c r="BE7235"/>
      <c r="BF7235"/>
      <c r="BG7235"/>
      <c r="BI7235"/>
      <c r="BJ7235"/>
      <c r="BK7235"/>
      <c r="BM7235"/>
      <c r="BN7235"/>
      <c r="BO7235"/>
    </row>
    <row r="7236" spans="1:67">
      <c r="A7236"/>
      <c r="B7236"/>
      <c r="C7236"/>
      <c r="E7236"/>
      <c r="F7236"/>
      <c r="G7236"/>
      <c r="I7236"/>
      <c r="J7236"/>
      <c r="K7236"/>
      <c r="M7236"/>
      <c r="N7236"/>
      <c r="O7236"/>
      <c r="Q7236"/>
      <c r="R7236"/>
      <c r="S7236"/>
      <c r="U7236"/>
      <c r="V7236"/>
      <c r="W7236"/>
      <c r="Y7236"/>
      <c r="Z7236"/>
      <c r="AA7236"/>
      <c r="AC7236"/>
      <c r="AD7236"/>
      <c r="AE7236"/>
      <c r="AG7236"/>
      <c r="AH7236"/>
      <c r="AI7236"/>
      <c r="AK7236"/>
      <c r="AL7236"/>
      <c r="AM7236"/>
      <c r="AO7236"/>
      <c r="AP7236"/>
      <c r="AQ7236"/>
      <c r="AS7236"/>
      <c r="AT7236"/>
      <c r="AU7236"/>
      <c r="AW7236"/>
      <c r="AX7236"/>
      <c r="AY7236"/>
      <c r="BA7236"/>
      <c r="BB7236"/>
      <c r="BC7236"/>
      <c r="BE7236"/>
      <c r="BF7236"/>
      <c r="BG7236"/>
      <c r="BI7236"/>
      <c r="BJ7236"/>
      <c r="BK7236"/>
      <c r="BM7236"/>
      <c r="BN7236"/>
      <c r="BO7236"/>
    </row>
    <row r="7237" spans="1:67">
      <c r="A7237"/>
      <c r="B7237"/>
      <c r="C7237"/>
      <c r="E7237"/>
      <c r="F7237"/>
      <c r="G7237"/>
      <c r="I7237"/>
      <c r="J7237"/>
      <c r="K7237"/>
      <c r="M7237"/>
      <c r="N7237"/>
      <c r="O7237"/>
      <c r="Q7237"/>
      <c r="R7237"/>
      <c r="S7237"/>
      <c r="U7237"/>
      <c r="V7237"/>
      <c r="W7237"/>
      <c r="Y7237"/>
      <c r="Z7237"/>
      <c r="AA7237"/>
      <c r="AC7237"/>
      <c r="AD7237"/>
      <c r="AE7237"/>
      <c r="AG7237"/>
      <c r="AH7237"/>
      <c r="AI7237"/>
      <c r="AK7237"/>
      <c r="AL7237"/>
      <c r="AM7237"/>
      <c r="AO7237"/>
      <c r="AP7237"/>
      <c r="AQ7237"/>
      <c r="AS7237"/>
      <c r="AT7237"/>
      <c r="AU7237"/>
      <c r="AW7237"/>
      <c r="AX7237"/>
      <c r="AY7237"/>
      <c r="BA7237"/>
      <c r="BB7237"/>
      <c r="BC7237"/>
      <c r="BE7237"/>
      <c r="BF7237"/>
      <c r="BG7237"/>
      <c r="BI7237"/>
      <c r="BJ7237"/>
      <c r="BK7237"/>
      <c r="BM7237"/>
      <c r="BN7237"/>
      <c r="BO7237"/>
    </row>
    <row r="7238" spans="1:67">
      <c r="A7238"/>
      <c r="B7238"/>
      <c r="C7238"/>
      <c r="E7238"/>
      <c r="F7238"/>
      <c r="G7238"/>
      <c r="I7238"/>
      <c r="J7238"/>
      <c r="K7238"/>
      <c r="M7238"/>
      <c r="N7238"/>
      <c r="O7238"/>
      <c r="Q7238"/>
      <c r="R7238"/>
      <c r="S7238"/>
      <c r="U7238"/>
      <c r="V7238"/>
      <c r="W7238"/>
      <c r="Y7238"/>
      <c r="Z7238"/>
      <c r="AA7238"/>
      <c r="AC7238"/>
      <c r="AD7238"/>
      <c r="AE7238"/>
      <c r="AG7238"/>
      <c r="AH7238"/>
      <c r="AI7238"/>
      <c r="AK7238"/>
      <c r="AL7238"/>
      <c r="AM7238"/>
      <c r="AO7238"/>
      <c r="AP7238"/>
      <c r="AQ7238"/>
      <c r="AS7238"/>
      <c r="AT7238"/>
      <c r="AU7238"/>
      <c r="AW7238"/>
      <c r="AX7238"/>
      <c r="AY7238"/>
      <c r="BA7238"/>
      <c r="BB7238"/>
      <c r="BC7238"/>
      <c r="BE7238"/>
      <c r="BF7238"/>
      <c r="BG7238"/>
      <c r="BI7238"/>
      <c r="BJ7238"/>
      <c r="BK7238"/>
      <c r="BM7238"/>
      <c r="BN7238"/>
      <c r="BO7238"/>
    </row>
    <row r="7239" spans="1:67">
      <c r="A7239"/>
      <c r="B7239"/>
      <c r="C7239"/>
      <c r="E7239"/>
      <c r="F7239"/>
      <c r="G7239"/>
      <c r="I7239"/>
      <c r="J7239"/>
      <c r="K7239"/>
      <c r="M7239"/>
      <c r="N7239"/>
      <c r="O7239"/>
      <c r="Q7239"/>
      <c r="R7239"/>
      <c r="S7239"/>
      <c r="U7239"/>
      <c r="V7239"/>
      <c r="W7239"/>
      <c r="Y7239"/>
      <c r="Z7239"/>
      <c r="AA7239"/>
      <c r="AC7239"/>
      <c r="AD7239"/>
      <c r="AE7239"/>
      <c r="AG7239"/>
      <c r="AH7239"/>
      <c r="AI7239"/>
      <c r="AK7239"/>
      <c r="AL7239"/>
      <c r="AM7239"/>
      <c r="AO7239"/>
      <c r="AP7239"/>
      <c r="AQ7239"/>
      <c r="AS7239"/>
      <c r="AT7239"/>
      <c r="AU7239"/>
      <c r="AW7239"/>
      <c r="AX7239"/>
      <c r="AY7239"/>
      <c r="BA7239"/>
      <c r="BB7239"/>
      <c r="BC7239"/>
      <c r="BE7239"/>
      <c r="BF7239"/>
      <c r="BG7239"/>
      <c r="BI7239"/>
      <c r="BJ7239"/>
      <c r="BK7239"/>
      <c r="BM7239"/>
      <c r="BN7239"/>
      <c r="BO7239"/>
    </row>
    <row r="7240" spans="1:67">
      <c r="A7240"/>
      <c r="B7240"/>
      <c r="C7240"/>
      <c r="E7240"/>
      <c r="F7240"/>
      <c r="G7240"/>
      <c r="I7240"/>
      <c r="J7240"/>
      <c r="K7240"/>
      <c r="M7240"/>
      <c r="N7240"/>
      <c r="O7240"/>
      <c r="Q7240"/>
      <c r="R7240"/>
      <c r="S7240"/>
      <c r="U7240"/>
      <c r="V7240"/>
      <c r="W7240"/>
      <c r="Y7240"/>
      <c r="Z7240"/>
      <c r="AA7240"/>
      <c r="AC7240"/>
      <c r="AD7240"/>
      <c r="AE7240"/>
      <c r="AG7240"/>
      <c r="AH7240"/>
      <c r="AI7240"/>
      <c r="AK7240"/>
      <c r="AL7240"/>
      <c r="AM7240"/>
      <c r="AO7240"/>
      <c r="AP7240"/>
      <c r="AQ7240"/>
      <c r="AS7240"/>
      <c r="AT7240"/>
      <c r="AU7240"/>
      <c r="AW7240"/>
      <c r="AX7240"/>
      <c r="AY7240"/>
      <c r="BA7240"/>
      <c r="BB7240"/>
      <c r="BC7240"/>
      <c r="BE7240"/>
      <c r="BF7240"/>
      <c r="BG7240"/>
      <c r="BI7240"/>
      <c r="BJ7240"/>
      <c r="BK7240"/>
      <c r="BM7240"/>
      <c r="BN7240"/>
      <c r="BO7240"/>
    </row>
    <row r="7241" spans="1:67">
      <c r="A7241"/>
      <c r="B7241"/>
      <c r="C7241"/>
      <c r="E7241"/>
      <c r="F7241"/>
      <c r="G7241"/>
      <c r="I7241"/>
      <c r="J7241"/>
      <c r="K7241"/>
      <c r="M7241"/>
      <c r="N7241"/>
      <c r="O7241"/>
      <c r="Q7241"/>
      <c r="R7241"/>
      <c r="S7241"/>
      <c r="U7241"/>
      <c r="V7241"/>
      <c r="W7241"/>
      <c r="Y7241"/>
      <c r="Z7241"/>
      <c r="AA7241"/>
      <c r="AC7241"/>
      <c r="AD7241"/>
      <c r="AE7241"/>
      <c r="AG7241"/>
      <c r="AH7241"/>
      <c r="AI7241"/>
      <c r="AK7241"/>
      <c r="AL7241"/>
      <c r="AM7241"/>
      <c r="AO7241"/>
      <c r="AP7241"/>
      <c r="AQ7241"/>
      <c r="AS7241"/>
      <c r="AT7241"/>
      <c r="AU7241"/>
      <c r="AW7241"/>
      <c r="AX7241"/>
      <c r="AY7241"/>
      <c r="BA7241"/>
      <c r="BB7241"/>
      <c r="BC7241"/>
      <c r="BE7241"/>
      <c r="BF7241"/>
      <c r="BG7241"/>
      <c r="BI7241"/>
      <c r="BJ7241"/>
      <c r="BK7241"/>
      <c r="BM7241"/>
      <c r="BN7241"/>
      <c r="BO7241"/>
    </row>
    <row r="7242" spans="1:67">
      <c r="A7242"/>
      <c r="B7242"/>
      <c r="C7242"/>
      <c r="E7242"/>
      <c r="F7242"/>
      <c r="G7242"/>
      <c r="I7242"/>
      <c r="J7242"/>
      <c r="K7242"/>
      <c r="M7242"/>
      <c r="N7242"/>
      <c r="O7242"/>
      <c r="Q7242"/>
      <c r="R7242"/>
      <c r="S7242"/>
      <c r="U7242"/>
      <c r="V7242"/>
      <c r="W7242"/>
      <c r="Y7242"/>
      <c r="Z7242"/>
      <c r="AA7242"/>
      <c r="AC7242"/>
      <c r="AD7242"/>
      <c r="AE7242"/>
      <c r="AG7242"/>
      <c r="AH7242"/>
      <c r="AI7242"/>
      <c r="AK7242"/>
      <c r="AL7242"/>
      <c r="AM7242"/>
      <c r="AO7242"/>
      <c r="AP7242"/>
      <c r="AQ7242"/>
      <c r="AS7242"/>
      <c r="AT7242"/>
      <c r="AU7242"/>
      <c r="AW7242"/>
      <c r="AX7242"/>
      <c r="AY7242"/>
      <c r="BA7242"/>
      <c r="BB7242"/>
      <c r="BC7242"/>
      <c r="BE7242"/>
      <c r="BF7242"/>
      <c r="BG7242"/>
      <c r="BI7242"/>
      <c r="BJ7242"/>
      <c r="BK7242"/>
      <c r="BM7242"/>
      <c r="BN7242"/>
      <c r="BO7242"/>
    </row>
    <row r="7243" spans="1:67">
      <c r="A7243"/>
      <c r="B7243"/>
      <c r="C7243"/>
      <c r="E7243"/>
      <c r="F7243"/>
      <c r="G7243"/>
      <c r="I7243"/>
      <c r="J7243"/>
      <c r="K7243"/>
      <c r="M7243"/>
      <c r="N7243"/>
      <c r="O7243"/>
      <c r="Q7243"/>
      <c r="R7243"/>
      <c r="S7243"/>
      <c r="U7243"/>
      <c r="V7243"/>
      <c r="W7243"/>
      <c r="Y7243"/>
      <c r="Z7243"/>
      <c r="AA7243"/>
      <c r="AC7243"/>
      <c r="AD7243"/>
      <c r="AE7243"/>
      <c r="AG7243"/>
      <c r="AH7243"/>
      <c r="AI7243"/>
      <c r="AK7243"/>
      <c r="AL7243"/>
      <c r="AM7243"/>
      <c r="AO7243"/>
      <c r="AP7243"/>
      <c r="AQ7243"/>
      <c r="AS7243"/>
      <c r="AT7243"/>
      <c r="AU7243"/>
      <c r="AW7243"/>
      <c r="AX7243"/>
      <c r="AY7243"/>
      <c r="BA7243"/>
      <c r="BB7243"/>
      <c r="BC7243"/>
      <c r="BE7243"/>
      <c r="BF7243"/>
      <c r="BG7243"/>
      <c r="BI7243"/>
      <c r="BJ7243"/>
      <c r="BK7243"/>
      <c r="BM7243"/>
      <c r="BN7243"/>
      <c r="BO7243"/>
    </row>
    <row r="7244" spans="1:67">
      <c r="A7244"/>
      <c r="B7244"/>
      <c r="C7244"/>
      <c r="E7244"/>
      <c r="F7244"/>
      <c r="G7244"/>
      <c r="I7244"/>
      <c r="J7244"/>
      <c r="K7244"/>
      <c r="M7244"/>
      <c r="N7244"/>
      <c r="O7244"/>
      <c r="Q7244"/>
      <c r="R7244"/>
      <c r="S7244"/>
      <c r="U7244"/>
      <c r="V7244"/>
      <c r="W7244"/>
      <c r="Y7244"/>
      <c r="Z7244"/>
      <c r="AA7244"/>
      <c r="AC7244"/>
      <c r="AD7244"/>
      <c r="AE7244"/>
      <c r="AG7244"/>
      <c r="AH7244"/>
      <c r="AI7244"/>
      <c r="AK7244"/>
      <c r="AL7244"/>
      <c r="AM7244"/>
      <c r="AO7244"/>
      <c r="AP7244"/>
      <c r="AQ7244"/>
      <c r="AS7244"/>
      <c r="AT7244"/>
      <c r="AU7244"/>
      <c r="AW7244"/>
      <c r="AX7244"/>
      <c r="AY7244"/>
      <c r="BA7244"/>
      <c r="BB7244"/>
      <c r="BC7244"/>
      <c r="BE7244"/>
      <c r="BF7244"/>
      <c r="BG7244"/>
      <c r="BI7244"/>
      <c r="BJ7244"/>
      <c r="BK7244"/>
      <c r="BM7244"/>
      <c r="BN7244"/>
      <c r="BO7244"/>
    </row>
    <row r="7245" spans="1:67">
      <c r="A7245"/>
      <c r="B7245"/>
      <c r="C7245"/>
      <c r="E7245"/>
      <c r="F7245"/>
      <c r="G7245"/>
      <c r="I7245"/>
      <c r="J7245"/>
      <c r="K7245"/>
      <c r="M7245"/>
      <c r="N7245"/>
      <c r="O7245"/>
      <c r="Q7245"/>
      <c r="R7245"/>
      <c r="S7245"/>
      <c r="U7245"/>
      <c r="V7245"/>
      <c r="W7245"/>
      <c r="Y7245"/>
      <c r="Z7245"/>
      <c r="AA7245"/>
      <c r="AC7245"/>
      <c r="AD7245"/>
      <c r="AE7245"/>
      <c r="AG7245"/>
      <c r="AH7245"/>
      <c r="AI7245"/>
      <c r="AK7245"/>
      <c r="AL7245"/>
      <c r="AM7245"/>
      <c r="AO7245"/>
      <c r="AP7245"/>
      <c r="AQ7245"/>
      <c r="AS7245"/>
      <c r="AT7245"/>
      <c r="AU7245"/>
      <c r="AW7245"/>
      <c r="AX7245"/>
      <c r="AY7245"/>
      <c r="BA7245"/>
      <c r="BB7245"/>
      <c r="BC7245"/>
      <c r="BE7245"/>
      <c r="BF7245"/>
      <c r="BG7245"/>
      <c r="BI7245"/>
      <c r="BJ7245"/>
      <c r="BK7245"/>
      <c r="BM7245"/>
      <c r="BN7245"/>
      <c r="BO7245"/>
    </row>
    <row r="7246" spans="1:67">
      <c r="A7246"/>
      <c r="B7246"/>
      <c r="C7246"/>
      <c r="E7246"/>
      <c r="F7246"/>
      <c r="G7246"/>
      <c r="I7246"/>
      <c r="J7246"/>
      <c r="K7246"/>
      <c r="M7246"/>
      <c r="N7246"/>
      <c r="O7246"/>
      <c r="Q7246"/>
      <c r="R7246"/>
      <c r="S7246"/>
      <c r="U7246"/>
      <c r="V7246"/>
      <c r="W7246"/>
      <c r="Y7246"/>
      <c r="Z7246"/>
      <c r="AA7246"/>
      <c r="AC7246"/>
      <c r="AD7246"/>
      <c r="AE7246"/>
      <c r="AG7246"/>
      <c r="AH7246"/>
      <c r="AI7246"/>
      <c r="AK7246"/>
      <c r="AL7246"/>
      <c r="AM7246"/>
      <c r="AO7246"/>
      <c r="AP7246"/>
      <c r="AQ7246"/>
      <c r="AS7246"/>
      <c r="AT7246"/>
      <c r="AU7246"/>
      <c r="AW7246"/>
      <c r="AX7246"/>
      <c r="AY7246"/>
      <c r="BA7246"/>
      <c r="BB7246"/>
      <c r="BC7246"/>
      <c r="BE7246"/>
      <c r="BF7246"/>
      <c r="BG7246"/>
      <c r="BI7246"/>
      <c r="BJ7246"/>
      <c r="BK7246"/>
      <c r="BM7246"/>
      <c r="BN7246"/>
      <c r="BO7246"/>
    </row>
    <row r="7247" spans="1:67">
      <c r="A7247"/>
      <c r="B7247"/>
      <c r="C7247"/>
      <c r="E7247"/>
      <c r="F7247"/>
      <c r="G7247"/>
      <c r="I7247"/>
      <c r="J7247"/>
      <c r="K7247"/>
      <c r="M7247"/>
      <c r="N7247"/>
      <c r="O7247"/>
      <c r="Q7247"/>
      <c r="R7247"/>
      <c r="S7247"/>
      <c r="U7247"/>
      <c r="V7247"/>
      <c r="W7247"/>
      <c r="Y7247"/>
      <c r="Z7247"/>
      <c r="AA7247"/>
      <c r="AC7247"/>
      <c r="AD7247"/>
      <c r="AE7247"/>
      <c r="AG7247"/>
      <c r="AH7247"/>
      <c r="AI7247"/>
      <c r="AK7247"/>
      <c r="AL7247"/>
      <c r="AM7247"/>
      <c r="AO7247"/>
      <c r="AP7247"/>
      <c r="AQ7247"/>
      <c r="AS7247"/>
      <c r="AT7247"/>
      <c r="AU7247"/>
      <c r="AW7247"/>
      <c r="AX7247"/>
      <c r="AY7247"/>
      <c r="BA7247"/>
      <c r="BB7247"/>
      <c r="BC7247"/>
      <c r="BE7247"/>
      <c r="BF7247"/>
      <c r="BG7247"/>
      <c r="BI7247"/>
      <c r="BJ7247"/>
      <c r="BK7247"/>
      <c r="BM7247"/>
      <c r="BN7247"/>
      <c r="BO7247"/>
    </row>
    <row r="7248" spans="1:67">
      <c r="A7248"/>
      <c r="B7248"/>
      <c r="C7248"/>
      <c r="E7248"/>
      <c r="F7248"/>
      <c r="G7248"/>
      <c r="I7248"/>
      <c r="J7248"/>
      <c r="K7248"/>
      <c r="M7248"/>
      <c r="N7248"/>
      <c r="O7248"/>
      <c r="Q7248"/>
      <c r="R7248"/>
      <c r="S7248"/>
      <c r="U7248"/>
      <c r="V7248"/>
      <c r="W7248"/>
      <c r="Y7248"/>
      <c r="Z7248"/>
      <c r="AA7248"/>
      <c r="AC7248"/>
      <c r="AD7248"/>
      <c r="AE7248"/>
      <c r="AG7248"/>
      <c r="AH7248"/>
      <c r="AI7248"/>
      <c r="AK7248"/>
      <c r="AL7248"/>
      <c r="AM7248"/>
      <c r="AO7248"/>
      <c r="AP7248"/>
      <c r="AQ7248"/>
      <c r="AS7248"/>
      <c r="AT7248"/>
      <c r="AU7248"/>
      <c r="AW7248"/>
      <c r="AX7248"/>
      <c r="AY7248"/>
      <c r="BA7248"/>
      <c r="BB7248"/>
      <c r="BC7248"/>
      <c r="BE7248"/>
      <c r="BF7248"/>
      <c r="BG7248"/>
      <c r="BI7248"/>
      <c r="BJ7248"/>
      <c r="BK7248"/>
      <c r="BM7248"/>
      <c r="BN7248"/>
      <c r="BO7248"/>
    </row>
    <row r="7249" spans="1:67">
      <c r="A7249"/>
      <c r="B7249"/>
      <c r="C7249"/>
      <c r="E7249"/>
      <c r="F7249"/>
      <c r="G7249"/>
      <c r="I7249"/>
      <c r="J7249"/>
      <c r="K7249"/>
      <c r="M7249"/>
      <c r="N7249"/>
      <c r="O7249"/>
      <c r="Q7249"/>
      <c r="R7249"/>
      <c r="S7249"/>
      <c r="U7249"/>
      <c r="V7249"/>
      <c r="W7249"/>
      <c r="Y7249"/>
      <c r="Z7249"/>
      <c r="AA7249"/>
      <c r="AC7249"/>
      <c r="AD7249"/>
      <c r="AE7249"/>
      <c r="AG7249"/>
      <c r="AH7249"/>
      <c r="AI7249"/>
      <c r="AK7249"/>
      <c r="AL7249"/>
      <c r="AM7249"/>
      <c r="AO7249"/>
      <c r="AP7249"/>
      <c r="AQ7249"/>
      <c r="AS7249"/>
      <c r="AT7249"/>
      <c r="AU7249"/>
      <c r="AW7249"/>
      <c r="AX7249"/>
      <c r="AY7249"/>
      <c r="BA7249"/>
      <c r="BB7249"/>
      <c r="BC7249"/>
      <c r="BE7249"/>
      <c r="BF7249"/>
      <c r="BG7249"/>
      <c r="BI7249"/>
      <c r="BJ7249"/>
      <c r="BK7249"/>
      <c r="BM7249"/>
      <c r="BN7249"/>
      <c r="BO7249"/>
    </row>
    <row r="7250" spans="1:67">
      <c r="A7250"/>
      <c r="B7250"/>
      <c r="C7250"/>
      <c r="E7250"/>
      <c r="F7250"/>
      <c r="G7250"/>
      <c r="I7250"/>
      <c r="J7250"/>
      <c r="K7250"/>
      <c r="M7250"/>
      <c r="N7250"/>
      <c r="O7250"/>
      <c r="Q7250"/>
      <c r="R7250"/>
      <c r="S7250"/>
      <c r="U7250"/>
      <c r="V7250"/>
      <c r="W7250"/>
      <c r="Y7250"/>
      <c r="Z7250"/>
      <c r="AA7250"/>
      <c r="AC7250"/>
      <c r="AD7250"/>
      <c r="AE7250"/>
      <c r="AG7250"/>
      <c r="AH7250"/>
      <c r="AI7250"/>
      <c r="AK7250"/>
      <c r="AL7250"/>
      <c r="AM7250"/>
      <c r="AO7250"/>
      <c r="AP7250"/>
      <c r="AQ7250"/>
      <c r="AS7250"/>
      <c r="AT7250"/>
      <c r="AU7250"/>
      <c r="AW7250"/>
      <c r="AX7250"/>
      <c r="AY7250"/>
      <c r="BA7250"/>
      <c r="BB7250"/>
      <c r="BC7250"/>
      <c r="BE7250"/>
      <c r="BF7250"/>
      <c r="BG7250"/>
      <c r="BI7250"/>
      <c r="BJ7250"/>
      <c r="BK7250"/>
      <c r="BM7250"/>
      <c r="BN7250"/>
      <c r="BO7250"/>
    </row>
    <row r="7251" spans="1:67">
      <c r="A7251"/>
      <c r="B7251"/>
      <c r="C7251"/>
      <c r="E7251"/>
      <c r="F7251"/>
      <c r="G7251"/>
      <c r="I7251"/>
      <c r="J7251"/>
      <c r="K7251"/>
      <c r="M7251"/>
      <c r="N7251"/>
      <c r="O7251"/>
      <c r="Q7251"/>
      <c r="R7251"/>
      <c r="S7251"/>
      <c r="U7251"/>
      <c r="V7251"/>
      <c r="W7251"/>
      <c r="Y7251"/>
      <c r="Z7251"/>
      <c r="AA7251"/>
      <c r="AC7251"/>
      <c r="AD7251"/>
      <c r="AE7251"/>
      <c r="AG7251"/>
      <c r="AH7251"/>
      <c r="AI7251"/>
      <c r="AK7251"/>
      <c r="AL7251"/>
      <c r="AM7251"/>
      <c r="AO7251"/>
      <c r="AP7251"/>
      <c r="AQ7251"/>
      <c r="AS7251"/>
      <c r="AT7251"/>
      <c r="AU7251"/>
      <c r="AW7251"/>
      <c r="AX7251"/>
      <c r="AY7251"/>
      <c r="BA7251"/>
      <c r="BB7251"/>
      <c r="BC7251"/>
      <c r="BE7251"/>
      <c r="BF7251"/>
      <c r="BG7251"/>
      <c r="BI7251"/>
      <c r="BJ7251"/>
      <c r="BK7251"/>
      <c r="BM7251"/>
      <c r="BN7251"/>
      <c r="BO7251"/>
    </row>
    <row r="7252" spans="1:67">
      <c r="A7252"/>
      <c r="B7252"/>
      <c r="C7252"/>
      <c r="E7252"/>
      <c r="F7252"/>
      <c r="G7252"/>
      <c r="I7252"/>
      <c r="J7252"/>
      <c r="K7252"/>
      <c r="M7252"/>
      <c r="N7252"/>
      <c r="O7252"/>
      <c r="Q7252"/>
      <c r="R7252"/>
      <c r="S7252"/>
      <c r="U7252"/>
      <c r="V7252"/>
      <c r="W7252"/>
      <c r="Y7252"/>
      <c r="Z7252"/>
      <c r="AA7252"/>
      <c r="AC7252"/>
      <c r="AD7252"/>
      <c r="AE7252"/>
      <c r="AG7252"/>
      <c r="AH7252"/>
      <c r="AI7252"/>
      <c r="AK7252"/>
      <c r="AL7252"/>
      <c r="AM7252"/>
      <c r="AO7252"/>
      <c r="AP7252"/>
      <c r="AQ7252"/>
      <c r="AS7252"/>
      <c r="AT7252"/>
      <c r="AU7252"/>
      <c r="AW7252"/>
      <c r="AX7252"/>
      <c r="AY7252"/>
      <c r="BA7252"/>
      <c r="BB7252"/>
      <c r="BC7252"/>
      <c r="BE7252"/>
      <c r="BF7252"/>
      <c r="BG7252"/>
      <c r="BI7252"/>
      <c r="BJ7252"/>
      <c r="BK7252"/>
      <c r="BM7252"/>
      <c r="BN7252"/>
      <c r="BO7252"/>
    </row>
    <row r="7253" spans="1:67">
      <c r="A7253"/>
      <c r="B7253"/>
      <c r="C7253"/>
      <c r="E7253"/>
      <c r="F7253"/>
      <c r="G7253"/>
      <c r="I7253"/>
      <c r="J7253"/>
      <c r="K7253"/>
      <c r="M7253"/>
      <c r="N7253"/>
      <c r="O7253"/>
      <c r="Q7253"/>
      <c r="R7253"/>
      <c r="S7253"/>
      <c r="U7253"/>
      <c r="V7253"/>
      <c r="W7253"/>
      <c r="Y7253"/>
      <c r="Z7253"/>
      <c r="AA7253"/>
      <c r="AC7253"/>
      <c r="AD7253"/>
      <c r="AE7253"/>
      <c r="AG7253"/>
      <c r="AH7253"/>
      <c r="AI7253"/>
      <c r="AK7253"/>
      <c r="AL7253"/>
      <c r="AM7253"/>
      <c r="AO7253"/>
      <c r="AP7253"/>
      <c r="AQ7253"/>
      <c r="AS7253"/>
      <c r="AT7253"/>
      <c r="AU7253"/>
      <c r="AW7253"/>
      <c r="AX7253"/>
      <c r="AY7253"/>
      <c r="BA7253"/>
      <c r="BB7253"/>
      <c r="BC7253"/>
      <c r="BE7253"/>
      <c r="BF7253"/>
      <c r="BG7253"/>
      <c r="BI7253"/>
      <c r="BJ7253"/>
      <c r="BK7253"/>
      <c r="BM7253"/>
      <c r="BN7253"/>
      <c r="BO7253"/>
    </row>
    <row r="7254" spans="1:67">
      <c r="A7254"/>
      <c r="B7254"/>
      <c r="C7254"/>
      <c r="E7254"/>
      <c r="F7254"/>
      <c r="G7254"/>
      <c r="I7254"/>
      <c r="J7254"/>
      <c r="K7254"/>
      <c r="M7254"/>
      <c r="N7254"/>
      <c r="O7254"/>
      <c r="Q7254"/>
      <c r="R7254"/>
      <c r="S7254"/>
      <c r="U7254"/>
      <c r="V7254"/>
      <c r="W7254"/>
      <c r="Y7254"/>
      <c r="Z7254"/>
      <c r="AA7254"/>
      <c r="AC7254"/>
      <c r="AD7254"/>
      <c r="AE7254"/>
      <c r="AG7254"/>
      <c r="AH7254"/>
      <c r="AI7254"/>
      <c r="AK7254"/>
      <c r="AL7254"/>
      <c r="AM7254"/>
      <c r="AO7254"/>
      <c r="AP7254"/>
      <c r="AQ7254"/>
      <c r="AS7254"/>
      <c r="AT7254"/>
      <c r="AU7254"/>
      <c r="AW7254"/>
      <c r="AX7254"/>
      <c r="AY7254"/>
      <c r="BA7254"/>
      <c r="BB7254"/>
      <c r="BC7254"/>
      <c r="BE7254"/>
      <c r="BF7254"/>
      <c r="BG7254"/>
      <c r="BI7254"/>
      <c r="BJ7254"/>
      <c r="BK7254"/>
      <c r="BM7254"/>
      <c r="BN7254"/>
      <c r="BO7254"/>
    </row>
    <row r="7255" spans="1:67">
      <c r="A7255"/>
      <c r="B7255"/>
      <c r="C7255"/>
      <c r="E7255"/>
      <c r="F7255"/>
      <c r="G7255"/>
      <c r="I7255"/>
      <c r="J7255"/>
      <c r="K7255"/>
      <c r="M7255"/>
      <c r="N7255"/>
      <c r="O7255"/>
      <c r="Q7255"/>
      <c r="R7255"/>
      <c r="S7255"/>
      <c r="U7255"/>
      <c r="V7255"/>
      <c r="W7255"/>
      <c r="Y7255"/>
      <c r="Z7255"/>
      <c r="AA7255"/>
      <c r="AC7255"/>
      <c r="AD7255"/>
      <c r="AE7255"/>
      <c r="AG7255"/>
      <c r="AH7255"/>
      <c r="AI7255"/>
      <c r="AK7255"/>
      <c r="AL7255"/>
      <c r="AM7255"/>
      <c r="AO7255"/>
      <c r="AP7255"/>
      <c r="AQ7255"/>
      <c r="AS7255"/>
      <c r="AT7255"/>
      <c r="AU7255"/>
      <c r="AW7255"/>
      <c r="AX7255"/>
      <c r="AY7255"/>
      <c r="BA7255"/>
      <c r="BB7255"/>
      <c r="BC7255"/>
      <c r="BE7255"/>
      <c r="BF7255"/>
      <c r="BG7255"/>
      <c r="BI7255"/>
      <c r="BJ7255"/>
      <c r="BK7255"/>
      <c r="BM7255"/>
      <c r="BN7255"/>
      <c r="BO7255"/>
    </row>
    <row r="7256" spans="1:67">
      <c r="A7256"/>
      <c r="B7256"/>
      <c r="C7256"/>
      <c r="E7256"/>
      <c r="F7256"/>
      <c r="G7256"/>
      <c r="I7256"/>
      <c r="J7256"/>
      <c r="K7256"/>
      <c r="M7256"/>
      <c r="N7256"/>
      <c r="O7256"/>
      <c r="Q7256"/>
      <c r="R7256"/>
      <c r="S7256"/>
      <c r="U7256"/>
      <c r="V7256"/>
      <c r="W7256"/>
      <c r="Y7256"/>
      <c r="Z7256"/>
      <c r="AA7256"/>
      <c r="AC7256"/>
      <c r="AD7256"/>
      <c r="AE7256"/>
      <c r="AG7256"/>
      <c r="AH7256"/>
      <c r="AI7256"/>
      <c r="AK7256"/>
      <c r="AL7256"/>
      <c r="AM7256"/>
      <c r="AO7256"/>
      <c r="AP7256"/>
      <c r="AQ7256"/>
      <c r="AS7256"/>
      <c r="AT7256"/>
      <c r="AU7256"/>
      <c r="AW7256"/>
      <c r="AX7256"/>
      <c r="AY7256"/>
      <c r="BA7256"/>
      <c r="BB7256"/>
      <c r="BC7256"/>
      <c r="BE7256"/>
      <c r="BF7256"/>
      <c r="BG7256"/>
      <c r="BI7256"/>
      <c r="BJ7256"/>
      <c r="BK7256"/>
      <c r="BM7256"/>
      <c r="BN7256"/>
      <c r="BO7256"/>
    </row>
    <row r="7257" spans="1:67">
      <c r="A7257"/>
      <c r="B7257"/>
      <c r="C7257"/>
      <c r="E7257"/>
      <c r="F7257"/>
      <c r="G7257"/>
      <c r="I7257"/>
      <c r="J7257"/>
      <c r="K7257"/>
      <c r="M7257"/>
      <c r="N7257"/>
      <c r="O7257"/>
      <c r="Q7257"/>
      <c r="R7257"/>
      <c r="S7257"/>
      <c r="U7257"/>
      <c r="V7257"/>
      <c r="W7257"/>
      <c r="Y7257"/>
      <c r="Z7257"/>
      <c r="AA7257"/>
      <c r="AC7257"/>
      <c r="AD7257"/>
      <c r="AE7257"/>
      <c r="AG7257"/>
      <c r="AH7257"/>
      <c r="AI7257"/>
      <c r="AK7257"/>
      <c r="AL7257"/>
      <c r="AM7257"/>
      <c r="AO7257"/>
      <c r="AP7257"/>
      <c r="AQ7257"/>
      <c r="AS7257"/>
      <c r="AT7257"/>
      <c r="AU7257"/>
      <c r="AW7257"/>
      <c r="AX7257"/>
      <c r="AY7257"/>
      <c r="BA7257"/>
      <c r="BB7257"/>
      <c r="BC7257"/>
      <c r="BE7257"/>
      <c r="BF7257"/>
      <c r="BG7257"/>
      <c r="BI7257"/>
      <c r="BJ7257"/>
      <c r="BK7257"/>
      <c r="BM7257"/>
      <c r="BN7257"/>
      <c r="BO7257"/>
    </row>
    <row r="7258" spans="1:67">
      <c r="A7258"/>
      <c r="B7258"/>
      <c r="C7258"/>
      <c r="E7258"/>
      <c r="F7258"/>
      <c r="G7258"/>
      <c r="I7258"/>
      <c r="J7258"/>
      <c r="K7258"/>
      <c r="M7258"/>
      <c r="N7258"/>
      <c r="O7258"/>
      <c r="Q7258"/>
      <c r="R7258"/>
      <c r="S7258"/>
      <c r="U7258"/>
      <c r="V7258"/>
      <c r="W7258"/>
      <c r="Y7258"/>
      <c r="Z7258"/>
      <c r="AA7258"/>
      <c r="AC7258"/>
      <c r="AD7258"/>
      <c r="AE7258"/>
      <c r="AG7258"/>
      <c r="AH7258"/>
      <c r="AI7258"/>
      <c r="AK7258"/>
      <c r="AL7258"/>
      <c r="AM7258"/>
      <c r="AO7258"/>
      <c r="AP7258"/>
      <c r="AQ7258"/>
      <c r="AS7258"/>
      <c r="AT7258"/>
      <c r="AU7258"/>
      <c r="AW7258"/>
      <c r="AX7258"/>
      <c r="AY7258"/>
      <c r="BA7258"/>
      <c r="BB7258"/>
      <c r="BC7258"/>
      <c r="BE7258"/>
      <c r="BF7258"/>
      <c r="BG7258"/>
      <c r="BI7258"/>
      <c r="BJ7258"/>
      <c r="BK7258"/>
      <c r="BM7258"/>
      <c r="BN7258"/>
      <c r="BO7258"/>
    </row>
    <row r="7259" spans="1:67">
      <c r="A7259"/>
      <c r="B7259"/>
      <c r="C7259"/>
      <c r="E7259"/>
      <c r="F7259"/>
      <c r="G7259"/>
      <c r="I7259"/>
      <c r="J7259"/>
      <c r="K7259"/>
      <c r="M7259"/>
      <c r="N7259"/>
      <c r="O7259"/>
      <c r="Q7259"/>
      <c r="R7259"/>
      <c r="S7259"/>
      <c r="U7259"/>
      <c r="V7259"/>
      <c r="W7259"/>
      <c r="Y7259"/>
      <c r="Z7259"/>
      <c r="AA7259"/>
      <c r="AC7259"/>
      <c r="AD7259"/>
      <c r="AE7259"/>
      <c r="AG7259"/>
      <c r="AH7259"/>
      <c r="AI7259"/>
      <c r="AK7259"/>
      <c r="AL7259"/>
      <c r="AM7259"/>
      <c r="AO7259"/>
      <c r="AP7259"/>
      <c r="AQ7259"/>
      <c r="AS7259"/>
      <c r="AT7259"/>
      <c r="AU7259"/>
      <c r="AW7259"/>
      <c r="AX7259"/>
      <c r="AY7259"/>
      <c r="BA7259"/>
      <c r="BB7259"/>
      <c r="BC7259"/>
      <c r="BE7259"/>
      <c r="BF7259"/>
      <c r="BG7259"/>
      <c r="BI7259"/>
      <c r="BJ7259"/>
      <c r="BK7259"/>
      <c r="BM7259"/>
      <c r="BN7259"/>
      <c r="BO7259"/>
    </row>
    <row r="7260" spans="1:67">
      <c r="A7260"/>
      <c r="B7260"/>
      <c r="C7260"/>
      <c r="E7260"/>
      <c r="F7260"/>
      <c r="G7260"/>
      <c r="I7260"/>
      <c r="J7260"/>
      <c r="K7260"/>
      <c r="M7260"/>
      <c r="N7260"/>
      <c r="O7260"/>
      <c r="Q7260"/>
      <c r="R7260"/>
      <c r="S7260"/>
      <c r="U7260"/>
      <c r="V7260"/>
      <c r="W7260"/>
      <c r="Y7260"/>
      <c r="Z7260"/>
      <c r="AA7260"/>
      <c r="AC7260"/>
      <c r="AD7260"/>
      <c r="AE7260"/>
      <c r="AG7260"/>
      <c r="AH7260"/>
      <c r="AI7260"/>
      <c r="AK7260"/>
      <c r="AL7260"/>
      <c r="AM7260"/>
      <c r="AO7260"/>
      <c r="AP7260"/>
      <c r="AQ7260"/>
      <c r="AS7260"/>
      <c r="AT7260"/>
      <c r="AU7260"/>
      <c r="AW7260"/>
      <c r="AX7260"/>
      <c r="AY7260"/>
      <c r="BA7260"/>
      <c r="BB7260"/>
      <c r="BC7260"/>
      <c r="BE7260"/>
      <c r="BF7260"/>
      <c r="BG7260"/>
      <c r="BI7260"/>
      <c r="BJ7260"/>
      <c r="BK7260"/>
      <c r="BM7260"/>
      <c r="BN7260"/>
      <c r="BO7260"/>
    </row>
    <row r="7261" spans="1:67">
      <c r="A7261"/>
      <c r="B7261"/>
      <c r="C7261"/>
      <c r="E7261"/>
      <c r="F7261"/>
      <c r="G7261"/>
      <c r="I7261"/>
      <c r="J7261"/>
      <c r="K7261"/>
      <c r="M7261"/>
      <c r="N7261"/>
      <c r="O7261"/>
      <c r="Q7261"/>
      <c r="R7261"/>
      <c r="S7261"/>
      <c r="U7261"/>
      <c r="V7261"/>
      <c r="W7261"/>
      <c r="Y7261"/>
      <c r="Z7261"/>
      <c r="AA7261"/>
      <c r="AC7261"/>
      <c r="AD7261"/>
      <c r="AE7261"/>
      <c r="AG7261"/>
      <c r="AH7261"/>
      <c r="AI7261"/>
      <c r="AK7261"/>
      <c r="AL7261"/>
      <c r="AM7261"/>
      <c r="AO7261"/>
      <c r="AP7261"/>
      <c r="AQ7261"/>
      <c r="AS7261"/>
      <c r="AT7261"/>
      <c r="AU7261"/>
      <c r="AW7261"/>
      <c r="AX7261"/>
      <c r="AY7261"/>
      <c r="BA7261"/>
      <c r="BB7261"/>
      <c r="BC7261"/>
      <c r="BE7261"/>
      <c r="BF7261"/>
      <c r="BG7261"/>
      <c r="BI7261"/>
      <c r="BJ7261"/>
      <c r="BK7261"/>
      <c r="BM7261"/>
      <c r="BN7261"/>
      <c r="BO7261"/>
    </row>
    <row r="7262" spans="1:67">
      <c r="A7262"/>
      <c r="B7262"/>
      <c r="C7262"/>
      <c r="E7262"/>
      <c r="F7262"/>
      <c r="G7262"/>
      <c r="I7262"/>
      <c r="J7262"/>
      <c r="K7262"/>
      <c r="M7262"/>
      <c r="N7262"/>
      <c r="O7262"/>
      <c r="Q7262"/>
      <c r="R7262"/>
      <c r="S7262"/>
      <c r="U7262"/>
      <c r="V7262"/>
      <c r="W7262"/>
      <c r="Y7262"/>
      <c r="Z7262"/>
      <c r="AA7262"/>
      <c r="AC7262"/>
      <c r="AD7262"/>
      <c r="AE7262"/>
      <c r="AG7262"/>
      <c r="AH7262"/>
      <c r="AI7262"/>
      <c r="AK7262"/>
      <c r="AL7262"/>
      <c r="AM7262"/>
      <c r="AO7262"/>
      <c r="AP7262"/>
      <c r="AQ7262"/>
      <c r="AS7262"/>
      <c r="AT7262"/>
      <c r="AU7262"/>
      <c r="AW7262"/>
      <c r="AX7262"/>
      <c r="AY7262"/>
      <c r="BA7262"/>
      <c r="BB7262"/>
      <c r="BC7262"/>
      <c r="BE7262"/>
      <c r="BF7262"/>
      <c r="BG7262"/>
      <c r="BI7262"/>
      <c r="BJ7262"/>
      <c r="BK7262"/>
      <c r="BM7262"/>
      <c r="BN7262"/>
      <c r="BO7262"/>
    </row>
    <row r="7263" spans="1:67">
      <c r="A7263"/>
      <c r="B7263"/>
      <c r="C7263"/>
      <c r="E7263"/>
      <c r="F7263"/>
      <c r="G7263"/>
      <c r="I7263"/>
      <c r="J7263"/>
      <c r="K7263"/>
      <c r="M7263"/>
      <c r="N7263"/>
      <c r="O7263"/>
      <c r="Q7263"/>
      <c r="R7263"/>
      <c r="S7263"/>
      <c r="U7263"/>
      <c r="V7263"/>
      <c r="W7263"/>
      <c r="Y7263"/>
      <c r="Z7263"/>
      <c r="AA7263"/>
      <c r="AC7263"/>
      <c r="AD7263"/>
      <c r="AE7263"/>
      <c r="AG7263"/>
      <c r="AH7263"/>
      <c r="AI7263"/>
      <c r="AK7263"/>
      <c r="AL7263"/>
      <c r="AM7263"/>
      <c r="AO7263"/>
      <c r="AP7263"/>
      <c r="AQ7263"/>
      <c r="AS7263"/>
      <c r="AT7263"/>
      <c r="AU7263"/>
      <c r="AW7263"/>
      <c r="AX7263"/>
      <c r="AY7263"/>
      <c r="BA7263"/>
      <c r="BB7263"/>
      <c r="BC7263"/>
      <c r="BE7263"/>
      <c r="BF7263"/>
      <c r="BG7263"/>
      <c r="BI7263"/>
      <c r="BJ7263"/>
      <c r="BK7263"/>
      <c r="BM7263"/>
      <c r="BN7263"/>
      <c r="BO7263"/>
    </row>
    <row r="7264" spans="1:67">
      <c r="A7264"/>
      <c r="B7264"/>
      <c r="C7264"/>
      <c r="E7264"/>
      <c r="F7264"/>
      <c r="G7264"/>
      <c r="I7264"/>
      <c r="J7264"/>
      <c r="K7264"/>
      <c r="M7264"/>
      <c r="N7264"/>
      <c r="O7264"/>
      <c r="Q7264"/>
      <c r="R7264"/>
      <c r="S7264"/>
      <c r="U7264"/>
      <c r="V7264"/>
      <c r="W7264"/>
      <c r="Y7264"/>
      <c r="Z7264"/>
      <c r="AA7264"/>
      <c r="AC7264"/>
      <c r="AD7264"/>
      <c r="AE7264"/>
      <c r="AG7264"/>
      <c r="AH7264"/>
      <c r="AI7264"/>
      <c r="AK7264"/>
      <c r="AL7264"/>
      <c r="AM7264"/>
      <c r="AO7264"/>
      <c r="AP7264"/>
      <c r="AQ7264"/>
      <c r="AS7264"/>
      <c r="AT7264"/>
      <c r="AU7264"/>
      <c r="AW7264"/>
      <c r="AX7264"/>
      <c r="AY7264"/>
      <c r="BA7264"/>
      <c r="BB7264"/>
      <c r="BC7264"/>
      <c r="BE7264"/>
      <c r="BF7264"/>
      <c r="BG7264"/>
      <c r="BI7264"/>
      <c r="BJ7264"/>
      <c r="BK7264"/>
      <c r="BM7264"/>
      <c r="BN7264"/>
      <c r="BO7264"/>
    </row>
    <row r="7265" spans="1:67">
      <c r="A7265"/>
      <c r="B7265"/>
      <c r="C7265"/>
      <c r="E7265"/>
      <c r="F7265"/>
      <c r="G7265"/>
      <c r="I7265"/>
      <c r="J7265"/>
      <c r="K7265"/>
      <c r="M7265"/>
      <c r="N7265"/>
      <c r="O7265"/>
      <c r="Q7265"/>
      <c r="R7265"/>
      <c r="S7265"/>
      <c r="U7265"/>
      <c r="V7265"/>
      <c r="W7265"/>
      <c r="Y7265"/>
      <c r="Z7265"/>
      <c r="AA7265"/>
      <c r="AC7265"/>
      <c r="AD7265"/>
      <c r="AE7265"/>
      <c r="AG7265"/>
      <c r="AH7265"/>
      <c r="AI7265"/>
      <c r="AK7265"/>
      <c r="AL7265"/>
      <c r="AM7265"/>
      <c r="AO7265"/>
      <c r="AP7265"/>
      <c r="AQ7265"/>
      <c r="AS7265"/>
      <c r="AT7265"/>
      <c r="AU7265"/>
      <c r="AW7265"/>
      <c r="AX7265"/>
      <c r="AY7265"/>
      <c r="BA7265"/>
      <c r="BB7265"/>
      <c r="BC7265"/>
      <c r="BE7265"/>
      <c r="BF7265"/>
      <c r="BG7265"/>
      <c r="BI7265"/>
      <c r="BJ7265"/>
      <c r="BK7265"/>
      <c r="BM7265"/>
      <c r="BN7265"/>
      <c r="BO7265"/>
    </row>
    <row r="7266" spans="1:67">
      <c r="A7266"/>
      <c r="B7266"/>
      <c r="C7266"/>
      <c r="E7266"/>
      <c r="F7266"/>
      <c r="G7266"/>
      <c r="I7266"/>
      <c r="J7266"/>
      <c r="K7266"/>
      <c r="M7266"/>
      <c r="N7266"/>
      <c r="O7266"/>
      <c r="Q7266"/>
      <c r="R7266"/>
      <c r="S7266"/>
      <c r="U7266"/>
      <c r="V7266"/>
      <c r="W7266"/>
      <c r="Y7266"/>
      <c r="Z7266"/>
      <c r="AA7266"/>
      <c r="AC7266"/>
      <c r="AD7266"/>
      <c r="AE7266"/>
      <c r="AG7266"/>
      <c r="AH7266"/>
      <c r="AI7266"/>
      <c r="AK7266"/>
      <c r="AL7266"/>
      <c r="AM7266"/>
      <c r="AO7266"/>
      <c r="AP7266"/>
      <c r="AQ7266"/>
      <c r="AS7266"/>
      <c r="AT7266"/>
      <c r="AU7266"/>
      <c r="AW7266"/>
      <c r="AX7266"/>
      <c r="AY7266"/>
      <c r="BA7266"/>
      <c r="BB7266"/>
      <c r="BC7266"/>
      <c r="BE7266"/>
      <c r="BF7266"/>
      <c r="BG7266"/>
      <c r="BI7266"/>
      <c r="BJ7266"/>
      <c r="BK7266"/>
      <c r="BM7266"/>
      <c r="BN7266"/>
      <c r="BO7266"/>
    </row>
    <row r="7267" spans="1:67">
      <c r="A7267"/>
      <c r="B7267"/>
      <c r="C7267"/>
      <c r="E7267"/>
      <c r="F7267"/>
      <c r="G7267"/>
      <c r="I7267"/>
      <c r="J7267"/>
      <c r="K7267"/>
      <c r="M7267"/>
      <c r="N7267"/>
      <c r="O7267"/>
      <c r="Q7267"/>
      <c r="R7267"/>
      <c r="S7267"/>
      <c r="U7267"/>
      <c r="V7267"/>
      <c r="W7267"/>
      <c r="Y7267"/>
      <c r="Z7267"/>
      <c r="AA7267"/>
      <c r="AC7267"/>
      <c r="AD7267"/>
      <c r="AE7267"/>
      <c r="AG7267"/>
      <c r="AH7267"/>
      <c r="AI7267"/>
      <c r="AK7267"/>
      <c r="AL7267"/>
      <c r="AM7267"/>
      <c r="AO7267"/>
      <c r="AP7267"/>
      <c r="AQ7267"/>
      <c r="AS7267"/>
      <c r="AT7267"/>
      <c r="AU7267"/>
      <c r="AW7267"/>
      <c r="AX7267"/>
      <c r="AY7267"/>
      <c r="BA7267"/>
      <c r="BB7267"/>
      <c r="BC7267"/>
      <c r="BE7267"/>
      <c r="BF7267"/>
      <c r="BG7267"/>
      <c r="BI7267"/>
      <c r="BJ7267"/>
      <c r="BK7267"/>
      <c r="BM7267"/>
      <c r="BN7267"/>
      <c r="BO7267"/>
    </row>
    <row r="7268" spans="1:67">
      <c r="A7268"/>
      <c r="B7268"/>
      <c r="C7268"/>
      <c r="E7268"/>
      <c r="F7268"/>
      <c r="G7268"/>
      <c r="I7268"/>
      <c r="J7268"/>
      <c r="K7268"/>
      <c r="M7268"/>
      <c r="N7268"/>
      <c r="O7268"/>
      <c r="Q7268"/>
      <c r="R7268"/>
      <c r="S7268"/>
      <c r="U7268"/>
      <c r="V7268"/>
      <c r="W7268"/>
      <c r="Y7268"/>
      <c r="Z7268"/>
      <c r="AA7268"/>
      <c r="AC7268"/>
      <c r="AD7268"/>
      <c r="AE7268"/>
      <c r="AG7268"/>
      <c r="AH7268"/>
      <c r="AI7268"/>
      <c r="AK7268"/>
      <c r="AL7268"/>
      <c r="AM7268"/>
      <c r="AO7268"/>
      <c r="AP7268"/>
      <c r="AQ7268"/>
      <c r="AS7268"/>
      <c r="AT7268"/>
      <c r="AU7268"/>
      <c r="AW7268"/>
      <c r="AX7268"/>
      <c r="AY7268"/>
      <c r="BA7268"/>
      <c r="BB7268"/>
      <c r="BC7268"/>
      <c r="BE7268"/>
      <c r="BF7268"/>
      <c r="BG7268"/>
      <c r="BI7268"/>
      <c r="BJ7268"/>
      <c r="BK7268"/>
      <c r="BM7268"/>
      <c r="BN7268"/>
      <c r="BO7268"/>
    </row>
    <row r="7269" spans="1:67">
      <c r="A7269"/>
      <c r="B7269"/>
      <c r="C7269"/>
      <c r="E7269"/>
      <c r="F7269"/>
      <c r="G7269"/>
      <c r="I7269"/>
      <c r="J7269"/>
      <c r="K7269"/>
      <c r="M7269"/>
      <c r="N7269"/>
      <c r="O7269"/>
      <c r="Q7269"/>
      <c r="R7269"/>
      <c r="S7269"/>
      <c r="U7269"/>
      <c r="V7269"/>
      <c r="W7269"/>
      <c r="Y7269"/>
      <c r="Z7269"/>
      <c r="AA7269"/>
      <c r="AC7269"/>
      <c r="AD7269"/>
      <c r="AE7269"/>
      <c r="AG7269"/>
      <c r="AH7269"/>
      <c r="AI7269"/>
      <c r="AK7269"/>
      <c r="AL7269"/>
      <c r="AM7269"/>
      <c r="AO7269"/>
      <c r="AP7269"/>
      <c r="AQ7269"/>
      <c r="AS7269"/>
      <c r="AT7269"/>
      <c r="AU7269"/>
      <c r="AW7269"/>
      <c r="AX7269"/>
      <c r="AY7269"/>
      <c r="BA7269"/>
      <c r="BB7269"/>
      <c r="BC7269"/>
      <c r="BE7269"/>
      <c r="BF7269"/>
      <c r="BG7269"/>
      <c r="BI7269"/>
      <c r="BJ7269"/>
      <c r="BK7269"/>
      <c r="BM7269"/>
      <c r="BN7269"/>
      <c r="BO7269"/>
    </row>
    <row r="7270" spans="1:67">
      <c r="A7270"/>
      <c r="B7270"/>
      <c r="C7270"/>
      <c r="E7270"/>
      <c r="F7270"/>
      <c r="G7270"/>
      <c r="I7270"/>
      <c r="J7270"/>
      <c r="K7270"/>
      <c r="M7270"/>
      <c r="N7270"/>
      <c r="O7270"/>
      <c r="Q7270"/>
      <c r="R7270"/>
      <c r="S7270"/>
      <c r="U7270"/>
      <c r="V7270"/>
      <c r="W7270"/>
      <c r="Y7270"/>
      <c r="Z7270"/>
      <c r="AA7270"/>
      <c r="AC7270"/>
      <c r="AD7270"/>
      <c r="AE7270"/>
      <c r="AG7270"/>
      <c r="AH7270"/>
      <c r="AI7270"/>
      <c r="AK7270"/>
      <c r="AL7270"/>
      <c r="AM7270"/>
      <c r="AO7270"/>
      <c r="AP7270"/>
      <c r="AQ7270"/>
      <c r="AS7270"/>
      <c r="AT7270"/>
      <c r="AU7270"/>
      <c r="AW7270"/>
      <c r="AX7270"/>
      <c r="AY7270"/>
      <c r="BA7270"/>
      <c r="BB7270"/>
      <c r="BC7270"/>
      <c r="BE7270"/>
      <c r="BF7270"/>
      <c r="BG7270"/>
      <c r="BI7270"/>
      <c r="BJ7270"/>
      <c r="BK7270"/>
      <c r="BM7270"/>
      <c r="BN7270"/>
      <c r="BO7270"/>
    </row>
    <row r="7271" spans="1:67">
      <c r="A7271"/>
      <c r="B7271"/>
      <c r="C7271"/>
      <c r="E7271"/>
      <c r="F7271"/>
      <c r="G7271"/>
      <c r="I7271"/>
      <c r="J7271"/>
      <c r="K7271"/>
      <c r="M7271"/>
      <c r="N7271"/>
      <c r="O7271"/>
      <c r="Q7271"/>
      <c r="R7271"/>
      <c r="S7271"/>
      <c r="U7271"/>
      <c r="V7271"/>
      <c r="W7271"/>
      <c r="Y7271"/>
      <c r="Z7271"/>
      <c r="AA7271"/>
      <c r="AC7271"/>
      <c r="AD7271"/>
      <c r="AE7271"/>
      <c r="AG7271"/>
      <c r="AH7271"/>
      <c r="AI7271"/>
      <c r="AK7271"/>
      <c r="AL7271"/>
      <c r="AM7271"/>
      <c r="AO7271"/>
      <c r="AP7271"/>
      <c r="AQ7271"/>
      <c r="AS7271"/>
      <c r="AT7271"/>
      <c r="AU7271"/>
      <c r="AW7271"/>
      <c r="AX7271"/>
      <c r="AY7271"/>
      <c r="BA7271"/>
      <c r="BB7271"/>
      <c r="BC7271"/>
      <c r="BE7271"/>
      <c r="BF7271"/>
      <c r="BG7271"/>
      <c r="BI7271"/>
      <c r="BJ7271"/>
      <c r="BK7271"/>
      <c r="BM7271"/>
      <c r="BN7271"/>
      <c r="BO7271"/>
    </row>
    <row r="7272" spans="1:67">
      <c r="A7272"/>
      <c r="B7272"/>
      <c r="C7272"/>
      <c r="E7272"/>
      <c r="F7272"/>
      <c r="G7272"/>
      <c r="I7272"/>
      <c r="J7272"/>
      <c r="K7272"/>
      <c r="M7272"/>
      <c r="N7272"/>
      <c r="O7272"/>
      <c r="Q7272"/>
      <c r="R7272"/>
      <c r="S7272"/>
      <c r="U7272"/>
      <c r="V7272"/>
      <c r="W7272"/>
      <c r="Y7272"/>
      <c r="Z7272"/>
      <c r="AA7272"/>
      <c r="AC7272"/>
      <c r="AD7272"/>
      <c r="AE7272"/>
      <c r="AG7272"/>
      <c r="AH7272"/>
      <c r="AI7272"/>
      <c r="AK7272"/>
      <c r="AL7272"/>
      <c r="AM7272"/>
      <c r="AO7272"/>
      <c r="AP7272"/>
      <c r="AQ7272"/>
      <c r="AS7272"/>
      <c r="AT7272"/>
      <c r="AU7272"/>
      <c r="AW7272"/>
      <c r="AX7272"/>
      <c r="AY7272"/>
      <c r="BA7272"/>
      <c r="BB7272"/>
      <c r="BC7272"/>
      <c r="BE7272"/>
      <c r="BF7272"/>
      <c r="BG7272"/>
      <c r="BI7272"/>
      <c r="BJ7272"/>
      <c r="BK7272"/>
      <c r="BM7272"/>
      <c r="BN7272"/>
      <c r="BO7272"/>
    </row>
    <row r="7273" spans="1:67">
      <c r="A7273"/>
      <c r="B7273"/>
      <c r="C7273"/>
      <c r="E7273"/>
      <c r="F7273"/>
      <c r="G7273"/>
      <c r="I7273"/>
      <c r="J7273"/>
      <c r="K7273"/>
      <c r="M7273"/>
      <c r="N7273"/>
      <c r="O7273"/>
      <c r="Q7273"/>
      <c r="R7273"/>
      <c r="S7273"/>
      <c r="U7273"/>
      <c r="V7273"/>
      <c r="W7273"/>
      <c r="Y7273"/>
      <c r="Z7273"/>
      <c r="AA7273"/>
      <c r="AC7273"/>
      <c r="AD7273"/>
      <c r="AE7273"/>
      <c r="AG7273"/>
      <c r="AH7273"/>
      <c r="AI7273"/>
      <c r="AK7273"/>
      <c r="AL7273"/>
      <c r="AM7273"/>
      <c r="AO7273"/>
      <c r="AP7273"/>
      <c r="AQ7273"/>
      <c r="AS7273"/>
      <c r="AT7273"/>
      <c r="AU7273"/>
      <c r="AW7273"/>
      <c r="AX7273"/>
      <c r="AY7273"/>
      <c r="BA7273"/>
      <c r="BB7273"/>
      <c r="BC7273"/>
      <c r="BE7273"/>
      <c r="BF7273"/>
      <c r="BG7273"/>
      <c r="BI7273"/>
      <c r="BJ7273"/>
      <c r="BK7273"/>
      <c r="BM7273"/>
      <c r="BN7273"/>
      <c r="BO7273"/>
    </row>
    <row r="7274" spans="1:67">
      <c r="A7274"/>
      <c r="B7274"/>
      <c r="C7274"/>
      <c r="E7274"/>
      <c r="F7274"/>
      <c r="G7274"/>
      <c r="I7274"/>
      <c r="J7274"/>
      <c r="K7274"/>
      <c r="M7274"/>
      <c r="N7274"/>
      <c r="O7274"/>
      <c r="Q7274"/>
      <c r="R7274"/>
      <c r="S7274"/>
      <c r="U7274"/>
      <c r="V7274"/>
      <c r="W7274"/>
      <c r="Y7274"/>
      <c r="Z7274"/>
      <c r="AA7274"/>
      <c r="AC7274"/>
      <c r="AD7274"/>
      <c r="AE7274"/>
      <c r="AG7274"/>
      <c r="AH7274"/>
      <c r="AI7274"/>
      <c r="AK7274"/>
      <c r="AL7274"/>
      <c r="AM7274"/>
      <c r="AO7274"/>
      <c r="AP7274"/>
      <c r="AQ7274"/>
      <c r="AS7274"/>
      <c r="AT7274"/>
      <c r="AU7274"/>
      <c r="AW7274"/>
      <c r="AX7274"/>
      <c r="AY7274"/>
      <c r="BA7274"/>
      <c r="BB7274"/>
      <c r="BC7274"/>
      <c r="BE7274"/>
      <c r="BF7274"/>
      <c r="BG7274"/>
      <c r="BI7274"/>
      <c r="BJ7274"/>
      <c r="BK7274"/>
      <c r="BM7274"/>
      <c r="BN7274"/>
      <c r="BO7274"/>
    </row>
    <row r="7275" spans="1:67">
      <c r="A7275"/>
      <c r="B7275"/>
      <c r="C7275"/>
      <c r="E7275"/>
      <c r="F7275"/>
      <c r="G7275"/>
      <c r="I7275"/>
      <c r="J7275"/>
      <c r="K7275"/>
      <c r="M7275"/>
      <c r="N7275"/>
      <c r="O7275"/>
      <c r="Q7275"/>
      <c r="R7275"/>
      <c r="S7275"/>
      <c r="U7275"/>
      <c r="V7275"/>
      <c r="W7275"/>
      <c r="Y7275"/>
      <c r="Z7275"/>
      <c r="AA7275"/>
      <c r="AC7275"/>
      <c r="AD7275"/>
      <c r="AE7275"/>
      <c r="AG7275"/>
      <c r="AH7275"/>
      <c r="AI7275"/>
      <c r="AK7275"/>
      <c r="AL7275"/>
      <c r="AM7275"/>
      <c r="AO7275"/>
      <c r="AP7275"/>
      <c r="AQ7275"/>
      <c r="AS7275"/>
      <c r="AT7275"/>
      <c r="AU7275"/>
      <c r="AW7275"/>
      <c r="AX7275"/>
      <c r="AY7275"/>
      <c r="BA7275"/>
      <c r="BB7275"/>
      <c r="BC7275"/>
      <c r="BE7275"/>
      <c r="BF7275"/>
      <c r="BG7275"/>
      <c r="BI7275"/>
      <c r="BJ7275"/>
      <c r="BK7275"/>
      <c r="BM7275"/>
      <c r="BN7275"/>
      <c r="BO7275"/>
    </row>
    <row r="7276" spans="1:67">
      <c r="A7276"/>
      <c r="B7276"/>
      <c r="C7276"/>
      <c r="E7276"/>
      <c r="F7276"/>
      <c r="G7276"/>
      <c r="I7276"/>
      <c r="J7276"/>
      <c r="K7276"/>
      <c r="M7276"/>
      <c r="N7276"/>
      <c r="O7276"/>
      <c r="Q7276"/>
      <c r="R7276"/>
      <c r="S7276"/>
      <c r="U7276"/>
      <c r="V7276"/>
      <c r="W7276"/>
      <c r="Y7276"/>
      <c r="Z7276"/>
      <c r="AA7276"/>
      <c r="AC7276"/>
      <c r="AD7276"/>
      <c r="AE7276"/>
      <c r="AG7276"/>
      <c r="AH7276"/>
      <c r="AI7276"/>
      <c r="AK7276"/>
      <c r="AL7276"/>
      <c r="AM7276"/>
      <c r="AO7276"/>
      <c r="AP7276"/>
      <c r="AQ7276"/>
      <c r="AS7276"/>
      <c r="AT7276"/>
      <c r="AU7276"/>
      <c r="AW7276"/>
      <c r="AX7276"/>
      <c r="AY7276"/>
      <c r="BA7276"/>
      <c r="BB7276"/>
      <c r="BC7276"/>
      <c r="BE7276"/>
      <c r="BF7276"/>
      <c r="BG7276"/>
      <c r="BI7276"/>
      <c r="BJ7276"/>
      <c r="BK7276"/>
      <c r="BM7276"/>
      <c r="BN7276"/>
      <c r="BO7276"/>
    </row>
    <row r="7277" spans="1:67">
      <c r="A7277"/>
      <c r="B7277"/>
      <c r="C7277"/>
      <c r="E7277"/>
      <c r="F7277"/>
      <c r="G7277"/>
      <c r="I7277"/>
      <c r="J7277"/>
      <c r="K7277"/>
      <c r="M7277"/>
      <c r="N7277"/>
      <c r="O7277"/>
      <c r="Q7277"/>
      <c r="R7277"/>
      <c r="S7277"/>
      <c r="U7277"/>
      <c r="V7277"/>
      <c r="W7277"/>
      <c r="Y7277"/>
      <c r="Z7277"/>
      <c r="AA7277"/>
      <c r="AC7277"/>
      <c r="AD7277"/>
      <c r="AE7277"/>
      <c r="AG7277"/>
      <c r="AH7277"/>
      <c r="AI7277"/>
      <c r="AK7277"/>
      <c r="AL7277"/>
      <c r="AM7277"/>
      <c r="AO7277"/>
      <c r="AP7277"/>
      <c r="AQ7277"/>
      <c r="AS7277"/>
      <c r="AT7277"/>
      <c r="AU7277"/>
      <c r="AW7277"/>
      <c r="AX7277"/>
      <c r="AY7277"/>
      <c r="BA7277"/>
      <c r="BB7277"/>
      <c r="BC7277"/>
      <c r="BE7277"/>
      <c r="BF7277"/>
      <c r="BG7277"/>
      <c r="BI7277"/>
      <c r="BJ7277"/>
      <c r="BK7277"/>
      <c r="BM7277"/>
      <c r="BN7277"/>
      <c r="BO7277"/>
    </row>
    <row r="7278" spans="1:67">
      <c r="A7278"/>
      <c r="B7278"/>
      <c r="C7278"/>
      <c r="E7278"/>
      <c r="F7278"/>
      <c r="G7278"/>
      <c r="I7278"/>
      <c r="J7278"/>
      <c r="K7278"/>
      <c r="M7278"/>
      <c r="N7278"/>
      <c r="O7278"/>
      <c r="Q7278"/>
      <c r="R7278"/>
      <c r="S7278"/>
      <c r="U7278"/>
      <c r="V7278"/>
      <c r="W7278"/>
      <c r="Y7278"/>
      <c r="Z7278"/>
      <c r="AA7278"/>
      <c r="AC7278"/>
      <c r="AD7278"/>
      <c r="AE7278"/>
      <c r="AG7278"/>
      <c r="AH7278"/>
      <c r="AI7278"/>
      <c r="AK7278"/>
      <c r="AL7278"/>
      <c r="AM7278"/>
      <c r="AO7278"/>
      <c r="AP7278"/>
      <c r="AQ7278"/>
      <c r="AS7278"/>
      <c r="AT7278"/>
      <c r="AU7278"/>
      <c r="AW7278"/>
      <c r="AX7278"/>
      <c r="AY7278"/>
      <c r="BA7278"/>
      <c r="BB7278"/>
      <c r="BC7278"/>
      <c r="BE7278"/>
      <c r="BF7278"/>
      <c r="BG7278"/>
      <c r="BI7278"/>
      <c r="BJ7278"/>
      <c r="BK7278"/>
      <c r="BM7278"/>
      <c r="BN7278"/>
      <c r="BO7278"/>
    </row>
    <row r="7279" spans="1:67">
      <c r="A7279"/>
      <c r="B7279"/>
      <c r="C7279"/>
      <c r="E7279"/>
      <c r="F7279"/>
      <c r="G7279"/>
      <c r="I7279"/>
      <c r="J7279"/>
      <c r="K7279"/>
      <c r="M7279"/>
      <c r="N7279"/>
      <c r="O7279"/>
      <c r="Q7279"/>
      <c r="R7279"/>
      <c r="S7279"/>
      <c r="U7279"/>
      <c r="V7279"/>
      <c r="W7279"/>
      <c r="Y7279"/>
      <c r="Z7279"/>
      <c r="AA7279"/>
      <c r="AC7279"/>
      <c r="AD7279"/>
      <c r="AE7279"/>
      <c r="AG7279"/>
      <c r="AH7279"/>
      <c r="AI7279"/>
      <c r="AK7279"/>
      <c r="AL7279"/>
      <c r="AM7279"/>
      <c r="AO7279"/>
      <c r="AP7279"/>
      <c r="AQ7279"/>
      <c r="AS7279"/>
      <c r="AT7279"/>
      <c r="AU7279"/>
      <c r="AW7279"/>
      <c r="AX7279"/>
      <c r="AY7279"/>
      <c r="BA7279"/>
      <c r="BB7279"/>
      <c r="BC7279"/>
      <c r="BE7279"/>
      <c r="BF7279"/>
      <c r="BG7279"/>
      <c r="BI7279"/>
      <c r="BJ7279"/>
      <c r="BK7279"/>
      <c r="BM7279"/>
      <c r="BN7279"/>
      <c r="BO7279"/>
    </row>
    <row r="7280" spans="1:67">
      <c r="A7280"/>
      <c r="B7280"/>
      <c r="C7280"/>
      <c r="E7280"/>
      <c r="F7280"/>
      <c r="G7280"/>
      <c r="I7280"/>
      <c r="J7280"/>
      <c r="K7280"/>
      <c r="M7280"/>
      <c r="N7280"/>
      <c r="O7280"/>
      <c r="Q7280"/>
      <c r="R7280"/>
      <c r="S7280"/>
      <c r="U7280"/>
      <c r="V7280"/>
      <c r="W7280"/>
      <c r="Y7280"/>
      <c r="Z7280"/>
      <c r="AA7280"/>
      <c r="AC7280"/>
      <c r="AD7280"/>
      <c r="AE7280"/>
      <c r="AG7280"/>
      <c r="AH7280"/>
      <c r="AI7280"/>
      <c r="AK7280"/>
      <c r="AL7280"/>
      <c r="AM7280"/>
      <c r="AO7280"/>
      <c r="AP7280"/>
      <c r="AQ7280"/>
      <c r="AS7280"/>
      <c r="AT7280"/>
      <c r="AU7280"/>
      <c r="AW7280"/>
      <c r="AX7280"/>
      <c r="AY7280"/>
      <c r="BA7280"/>
      <c r="BB7280"/>
      <c r="BC7280"/>
      <c r="BE7280"/>
      <c r="BF7280"/>
      <c r="BG7280"/>
      <c r="BI7280"/>
      <c r="BJ7280"/>
      <c r="BK7280"/>
      <c r="BM7280"/>
      <c r="BN7280"/>
      <c r="BO7280"/>
    </row>
    <row r="7281" spans="1:67">
      <c r="A7281"/>
      <c r="B7281"/>
      <c r="C7281"/>
      <c r="E7281"/>
      <c r="F7281"/>
      <c r="G7281"/>
      <c r="I7281"/>
      <c r="J7281"/>
      <c r="K7281"/>
      <c r="M7281"/>
      <c r="N7281"/>
      <c r="O7281"/>
      <c r="Q7281"/>
      <c r="R7281"/>
      <c r="S7281"/>
      <c r="U7281"/>
      <c r="V7281"/>
      <c r="W7281"/>
      <c r="Y7281"/>
      <c r="Z7281"/>
      <c r="AA7281"/>
      <c r="AC7281"/>
      <c r="AD7281"/>
      <c r="AE7281"/>
      <c r="AG7281"/>
      <c r="AH7281"/>
      <c r="AI7281"/>
      <c r="AK7281"/>
      <c r="AL7281"/>
      <c r="AM7281"/>
      <c r="AO7281"/>
      <c r="AP7281"/>
      <c r="AQ7281"/>
      <c r="AS7281"/>
      <c r="AT7281"/>
      <c r="AU7281"/>
      <c r="AW7281"/>
      <c r="AX7281"/>
      <c r="AY7281"/>
      <c r="BA7281"/>
      <c r="BB7281"/>
      <c r="BC7281"/>
      <c r="BE7281"/>
      <c r="BF7281"/>
      <c r="BG7281"/>
      <c r="BI7281"/>
      <c r="BJ7281"/>
      <c r="BK7281"/>
      <c r="BM7281"/>
      <c r="BN7281"/>
      <c r="BO7281"/>
    </row>
    <row r="7282" spans="1:67">
      <c r="A7282"/>
      <c r="B7282"/>
      <c r="C7282"/>
      <c r="E7282"/>
      <c r="F7282"/>
      <c r="G7282"/>
      <c r="I7282"/>
      <c r="J7282"/>
      <c r="K7282"/>
      <c r="M7282"/>
      <c r="N7282"/>
      <c r="O7282"/>
      <c r="Q7282"/>
      <c r="R7282"/>
      <c r="S7282"/>
      <c r="U7282"/>
      <c r="V7282"/>
      <c r="W7282"/>
      <c r="Y7282"/>
      <c r="Z7282"/>
      <c r="AA7282"/>
      <c r="AC7282"/>
      <c r="AD7282"/>
      <c r="AE7282"/>
      <c r="AG7282"/>
      <c r="AH7282"/>
      <c r="AI7282"/>
      <c r="AK7282"/>
      <c r="AL7282"/>
      <c r="AM7282"/>
      <c r="AO7282"/>
      <c r="AP7282"/>
      <c r="AQ7282"/>
      <c r="AS7282"/>
      <c r="AT7282"/>
      <c r="AU7282"/>
      <c r="AW7282"/>
      <c r="AX7282"/>
      <c r="AY7282"/>
      <c r="BA7282"/>
      <c r="BB7282"/>
      <c r="BC7282"/>
      <c r="BE7282"/>
      <c r="BF7282"/>
      <c r="BG7282"/>
      <c r="BI7282"/>
      <c r="BJ7282"/>
      <c r="BK7282"/>
      <c r="BM7282"/>
      <c r="BN7282"/>
      <c r="BO7282"/>
    </row>
    <row r="7283" spans="1:67">
      <c r="A7283"/>
      <c r="B7283"/>
      <c r="C7283"/>
      <c r="E7283"/>
      <c r="F7283"/>
      <c r="G7283"/>
      <c r="I7283"/>
      <c r="J7283"/>
      <c r="K7283"/>
      <c r="M7283"/>
      <c r="N7283"/>
      <c r="O7283"/>
      <c r="Q7283"/>
      <c r="R7283"/>
      <c r="S7283"/>
      <c r="U7283"/>
      <c r="V7283"/>
      <c r="W7283"/>
      <c r="Y7283"/>
      <c r="Z7283"/>
      <c r="AA7283"/>
      <c r="AC7283"/>
      <c r="AD7283"/>
      <c r="AE7283"/>
      <c r="AG7283"/>
      <c r="AH7283"/>
      <c r="AI7283"/>
      <c r="AK7283"/>
      <c r="AL7283"/>
      <c r="AM7283"/>
      <c r="AO7283"/>
      <c r="AP7283"/>
      <c r="AQ7283"/>
      <c r="AS7283"/>
      <c r="AT7283"/>
      <c r="AU7283"/>
      <c r="AW7283"/>
      <c r="AX7283"/>
      <c r="AY7283"/>
      <c r="BA7283"/>
      <c r="BB7283"/>
      <c r="BC7283"/>
      <c r="BE7283"/>
      <c r="BF7283"/>
      <c r="BG7283"/>
      <c r="BI7283"/>
      <c r="BJ7283"/>
      <c r="BK7283"/>
      <c r="BM7283"/>
      <c r="BN7283"/>
      <c r="BO7283"/>
    </row>
    <row r="7284" spans="1:67">
      <c r="A7284"/>
      <c r="B7284"/>
      <c r="C7284"/>
      <c r="E7284"/>
      <c r="F7284"/>
      <c r="G7284"/>
      <c r="I7284"/>
      <c r="J7284"/>
      <c r="K7284"/>
      <c r="M7284"/>
      <c r="N7284"/>
      <c r="O7284"/>
      <c r="Q7284"/>
      <c r="R7284"/>
      <c r="S7284"/>
      <c r="U7284"/>
      <c r="V7284"/>
      <c r="W7284"/>
      <c r="Y7284"/>
      <c r="Z7284"/>
      <c r="AA7284"/>
      <c r="AC7284"/>
      <c r="AD7284"/>
      <c r="AE7284"/>
      <c r="AG7284"/>
      <c r="AH7284"/>
      <c r="AI7284"/>
      <c r="AK7284"/>
      <c r="AL7284"/>
      <c r="AM7284"/>
      <c r="AO7284"/>
      <c r="AP7284"/>
      <c r="AQ7284"/>
      <c r="AS7284"/>
      <c r="AT7284"/>
      <c r="AU7284"/>
      <c r="AW7284"/>
      <c r="AX7284"/>
      <c r="AY7284"/>
      <c r="BA7284"/>
      <c r="BB7284"/>
      <c r="BC7284"/>
      <c r="BE7284"/>
      <c r="BF7284"/>
      <c r="BG7284"/>
      <c r="BI7284"/>
      <c r="BJ7284"/>
      <c r="BK7284"/>
      <c r="BM7284"/>
      <c r="BN7284"/>
      <c r="BO7284"/>
    </row>
    <row r="7285" spans="1:67">
      <c r="A7285"/>
      <c r="B7285"/>
      <c r="C7285"/>
      <c r="E7285"/>
      <c r="F7285"/>
      <c r="G7285"/>
      <c r="I7285"/>
      <c r="J7285"/>
      <c r="K7285"/>
      <c r="M7285"/>
      <c r="N7285"/>
      <c r="O7285"/>
      <c r="Q7285"/>
      <c r="R7285"/>
      <c r="S7285"/>
      <c r="U7285"/>
      <c r="V7285"/>
      <c r="W7285"/>
      <c r="Y7285"/>
      <c r="Z7285"/>
      <c r="AA7285"/>
      <c r="AC7285"/>
      <c r="AD7285"/>
      <c r="AE7285"/>
      <c r="AG7285"/>
      <c r="AH7285"/>
      <c r="AI7285"/>
      <c r="AK7285"/>
      <c r="AL7285"/>
      <c r="AM7285"/>
      <c r="AO7285"/>
      <c r="AP7285"/>
      <c r="AQ7285"/>
      <c r="AS7285"/>
      <c r="AT7285"/>
      <c r="AU7285"/>
      <c r="AW7285"/>
      <c r="AX7285"/>
      <c r="AY7285"/>
      <c r="BA7285"/>
      <c r="BB7285"/>
      <c r="BC7285"/>
      <c r="BE7285"/>
      <c r="BF7285"/>
      <c r="BG7285"/>
      <c r="BI7285"/>
      <c r="BJ7285"/>
      <c r="BK7285"/>
      <c r="BM7285"/>
      <c r="BN7285"/>
      <c r="BO7285"/>
    </row>
    <row r="7286" spans="1:67">
      <c r="A7286"/>
      <c r="B7286"/>
      <c r="C7286"/>
      <c r="E7286"/>
      <c r="F7286"/>
      <c r="G7286"/>
      <c r="I7286"/>
      <c r="J7286"/>
      <c r="K7286"/>
      <c r="M7286"/>
      <c r="N7286"/>
      <c r="O7286"/>
      <c r="Q7286"/>
      <c r="R7286"/>
      <c r="S7286"/>
      <c r="U7286"/>
      <c r="V7286"/>
      <c r="W7286"/>
      <c r="Y7286"/>
      <c r="Z7286"/>
      <c r="AA7286"/>
      <c r="AC7286"/>
      <c r="AD7286"/>
      <c r="AE7286"/>
      <c r="AG7286"/>
      <c r="AH7286"/>
      <c r="AI7286"/>
      <c r="AK7286"/>
      <c r="AL7286"/>
      <c r="AM7286"/>
      <c r="AO7286"/>
      <c r="AP7286"/>
      <c r="AQ7286"/>
      <c r="AS7286"/>
      <c r="AT7286"/>
      <c r="AU7286"/>
      <c r="AW7286"/>
      <c r="AX7286"/>
      <c r="AY7286"/>
      <c r="BA7286"/>
      <c r="BB7286"/>
      <c r="BC7286"/>
      <c r="BE7286"/>
      <c r="BF7286"/>
      <c r="BG7286"/>
      <c r="BI7286"/>
      <c r="BJ7286"/>
      <c r="BK7286"/>
      <c r="BM7286"/>
      <c r="BN7286"/>
      <c r="BO7286"/>
    </row>
    <row r="7287" spans="1:67">
      <c r="A7287"/>
      <c r="B7287"/>
      <c r="C7287"/>
      <c r="E7287"/>
      <c r="F7287"/>
      <c r="G7287"/>
      <c r="I7287"/>
      <c r="J7287"/>
      <c r="K7287"/>
      <c r="M7287"/>
      <c r="N7287"/>
      <c r="O7287"/>
      <c r="Q7287"/>
      <c r="R7287"/>
      <c r="S7287"/>
      <c r="U7287"/>
      <c r="V7287"/>
      <c r="W7287"/>
      <c r="Y7287"/>
      <c r="Z7287"/>
      <c r="AA7287"/>
      <c r="AC7287"/>
      <c r="AD7287"/>
      <c r="AE7287"/>
      <c r="AG7287"/>
      <c r="AH7287"/>
      <c r="AI7287"/>
      <c r="AK7287"/>
      <c r="AL7287"/>
      <c r="AM7287"/>
      <c r="AO7287"/>
      <c r="AP7287"/>
      <c r="AQ7287"/>
      <c r="AS7287"/>
      <c r="AT7287"/>
      <c r="AU7287"/>
      <c r="AW7287"/>
      <c r="AX7287"/>
      <c r="AY7287"/>
      <c r="BA7287"/>
      <c r="BB7287"/>
      <c r="BC7287"/>
      <c r="BE7287"/>
      <c r="BF7287"/>
      <c r="BG7287"/>
      <c r="BI7287"/>
      <c r="BJ7287"/>
      <c r="BK7287"/>
      <c r="BM7287"/>
      <c r="BN7287"/>
      <c r="BO7287"/>
    </row>
    <row r="7288" spans="1:67">
      <c r="A7288"/>
      <c r="B7288"/>
      <c r="C7288"/>
      <c r="E7288"/>
      <c r="F7288"/>
      <c r="G7288"/>
      <c r="I7288"/>
      <c r="J7288"/>
      <c r="K7288"/>
      <c r="M7288"/>
      <c r="N7288"/>
      <c r="O7288"/>
      <c r="Q7288"/>
      <c r="R7288"/>
      <c r="S7288"/>
      <c r="U7288"/>
      <c r="V7288"/>
      <c r="W7288"/>
      <c r="Y7288"/>
      <c r="Z7288"/>
      <c r="AA7288"/>
      <c r="AC7288"/>
      <c r="AD7288"/>
      <c r="AE7288"/>
      <c r="AG7288"/>
      <c r="AH7288"/>
      <c r="AI7288"/>
      <c r="AK7288"/>
      <c r="AL7288"/>
      <c r="AM7288"/>
      <c r="AO7288"/>
      <c r="AP7288"/>
      <c r="AQ7288"/>
      <c r="AS7288"/>
      <c r="AT7288"/>
      <c r="AU7288"/>
      <c r="AW7288"/>
      <c r="AX7288"/>
      <c r="AY7288"/>
      <c r="BA7288"/>
      <c r="BB7288"/>
      <c r="BC7288"/>
      <c r="BE7288"/>
      <c r="BF7288"/>
      <c r="BG7288"/>
      <c r="BI7288"/>
      <c r="BJ7288"/>
      <c r="BK7288"/>
      <c r="BM7288"/>
      <c r="BN7288"/>
      <c r="BO7288"/>
    </row>
    <row r="7289" spans="1:67">
      <c r="A7289"/>
      <c r="B7289"/>
      <c r="C7289"/>
      <c r="E7289"/>
      <c r="F7289"/>
      <c r="G7289"/>
      <c r="I7289"/>
      <c r="J7289"/>
      <c r="K7289"/>
      <c r="M7289"/>
      <c r="N7289"/>
      <c r="O7289"/>
      <c r="Q7289"/>
      <c r="R7289"/>
      <c r="S7289"/>
      <c r="U7289"/>
      <c r="V7289"/>
      <c r="W7289"/>
      <c r="Y7289"/>
      <c r="Z7289"/>
      <c r="AA7289"/>
      <c r="AC7289"/>
      <c r="AD7289"/>
      <c r="AE7289"/>
      <c r="AG7289"/>
      <c r="AH7289"/>
      <c r="AI7289"/>
      <c r="AK7289"/>
      <c r="AL7289"/>
      <c r="AM7289"/>
      <c r="AO7289"/>
      <c r="AP7289"/>
      <c r="AQ7289"/>
      <c r="AS7289"/>
      <c r="AT7289"/>
      <c r="AU7289"/>
      <c r="AW7289"/>
      <c r="AX7289"/>
      <c r="AY7289"/>
      <c r="BA7289"/>
      <c r="BB7289"/>
      <c r="BC7289"/>
      <c r="BE7289"/>
      <c r="BF7289"/>
      <c r="BG7289"/>
      <c r="BI7289"/>
      <c r="BJ7289"/>
      <c r="BK7289"/>
      <c r="BM7289"/>
      <c r="BN7289"/>
      <c r="BO7289"/>
    </row>
    <row r="7290" spans="1:67">
      <c r="A7290"/>
      <c r="B7290"/>
      <c r="C7290"/>
      <c r="E7290"/>
      <c r="F7290"/>
      <c r="G7290"/>
      <c r="I7290"/>
      <c r="J7290"/>
      <c r="K7290"/>
      <c r="M7290"/>
      <c r="N7290"/>
      <c r="O7290"/>
      <c r="Q7290"/>
      <c r="R7290"/>
      <c r="S7290"/>
      <c r="U7290"/>
      <c r="V7290"/>
      <c r="W7290"/>
      <c r="Y7290"/>
      <c r="Z7290"/>
      <c r="AA7290"/>
      <c r="AC7290"/>
      <c r="AD7290"/>
      <c r="AE7290"/>
      <c r="AG7290"/>
      <c r="AH7290"/>
      <c r="AI7290"/>
      <c r="AK7290"/>
      <c r="AL7290"/>
      <c r="AM7290"/>
      <c r="AO7290"/>
      <c r="AP7290"/>
      <c r="AQ7290"/>
      <c r="AS7290"/>
      <c r="AT7290"/>
      <c r="AU7290"/>
      <c r="AW7290"/>
      <c r="AX7290"/>
      <c r="AY7290"/>
      <c r="BA7290"/>
      <c r="BB7290"/>
      <c r="BC7290"/>
      <c r="BE7290"/>
      <c r="BF7290"/>
      <c r="BG7290"/>
      <c r="BI7290"/>
      <c r="BJ7290"/>
      <c r="BK7290"/>
      <c r="BM7290"/>
      <c r="BN7290"/>
      <c r="BO7290"/>
    </row>
    <row r="7291" spans="1:67">
      <c r="A7291"/>
      <c r="B7291"/>
      <c r="C7291"/>
      <c r="E7291"/>
      <c r="F7291"/>
      <c r="G7291"/>
      <c r="I7291"/>
      <c r="J7291"/>
      <c r="K7291"/>
      <c r="M7291"/>
      <c r="N7291"/>
      <c r="O7291"/>
      <c r="Q7291"/>
      <c r="R7291"/>
      <c r="S7291"/>
      <c r="U7291"/>
      <c r="V7291"/>
      <c r="W7291"/>
      <c r="Y7291"/>
      <c r="Z7291"/>
      <c r="AA7291"/>
      <c r="AC7291"/>
      <c r="AD7291"/>
      <c r="AE7291"/>
      <c r="AG7291"/>
      <c r="AH7291"/>
      <c r="AI7291"/>
      <c r="AK7291"/>
      <c r="AL7291"/>
      <c r="AM7291"/>
      <c r="AO7291"/>
      <c r="AP7291"/>
      <c r="AQ7291"/>
      <c r="AS7291"/>
      <c r="AT7291"/>
      <c r="AU7291"/>
      <c r="AW7291"/>
      <c r="AX7291"/>
      <c r="AY7291"/>
      <c r="BA7291"/>
      <c r="BB7291"/>
      <c r="BC7291"/>
      <c r="BE7291"/>
      <c r="BF7291"/>
      <c r="BG7291"/>
      <c r="BI7291"/>
      <c r="BJ7291"/>
      <c r="BK7291"/>
      <c r="BM7291"/>
      <c r="BN7291"/>
      <c r="BO7291"/>
    </row>
    <row r="7292" spans="1:67">
      <c r="A7292"/>
      <c r="B7292"/>
      <c r="C7292"/>
      <c r="E7292"/>
      <c r="F7292"/>
      <c r="G7292"/>
      <c r="I7292"/>
      <c r="J7292"/>
      <c r="K7292"/>
      <c r="M7292"/>
      <c r="N7292"/>
      <c r="O7292"/>
      <c r="Q7292"/>
      <c r="R7292"/>
      <c r="S7292"/>
      <c r="U7292"/>
      <c r="V7292"/>
      <c r="W7292"/>
      <c r="Y7292"/>
      <c r="Z7292"/>
      <c r="AA7292"/>
      <c r="AC7292"/>
      <c r="AD7292"/>
      <c r="AE7292"/>
      <c r="AG7292"/>
      <c r="AH7292"/>
      <c r="AI7292"/>
      <c r="AK7292"/>
      <c r="AL7292"/>
      <c r="AM7292"/>
      <c r="AO7292"/>
      <c r="AP7292"/>
      <c r="AQ7292"/>
      <c r="AS7292"/>
      <c r="AT7292"/>
      <c r="AU7292"/>
      <c r="AW7292"/>
      <c r="AX7292"/>
      <c r="AY7292"/>
      <c r="BA7292"/>
      <c r="BB7292"/>
      <c r="BC7292"/>
      <c r="BE7292"/>
      <c r="BF7292"/>
      <c r="BG7292"/>
      <c r="BI7292"/>
      <c r="BJ7292"/>
      <c r="BK7292"/>
      <c r="BM7292"/>
      <c r="BN7292"/>
      <c r="BO7292"/>
    </row>
    <row r="7293" spans="1:67">
      <c r="A7293"/>
      <c r="B7293"/>
      <c r="C7293"/>
      <c r="E7293"/>
      <c r="F7293"/>
      <c r="G7293"/>
      <c r="I7293"/>
      <c r="J7293"/>
      <c r="K7293"/>
      <c r="M7293"/>
      <c r="N7293"/>
      <c r="O7293"/>
      <c r="Q7293"/>
      <c r="R7293"/>
      <c r="S7293"/>
      <c r="U7293"/>
      <c r="V7293"/>
      <c r="W7293"/>
      <c r="Y7293"/>
      <c r="Z7293"/>
      <c r="AA7293"/>
      <c r="AC7293"/>
      <c r="AD7293"/>
      <c r="AE7293"/>
      <c r="AG7293"/>
      <c r="AH7293"/>
      <c r="AI7293"/>
      <c r="AK7293"/>
      <c r="AL7293"/>
      <c r="AM7293"/>
      <c r="AO7293"/>
      <c r="AP7293"/>
      <c r="AQ7293"/>
      <c r="AS7293"/>
      <c r="AT7293"/>
      <c r="AU7293"/>
      <c r="AW7293"/>
      <c r="AX7293"/>
      <c r="AY7293"/>
      <c r="BA7293"/>
      <c r="BB7293"/>
      <c r="BC7293"/>
      <c r="BE7293"/>
      <c r="BF7293"/>
      <c r="BG7293"/>
      <c r="BI7293"/>
      <c r="BJ7293"/>
      <c r="BK7293"/>
      <c r="BM7293"/>
      <c r="BN7293"/>
      <c r="BO7293"/>
    </row>
    <row r="7294" spans="1:67">
      <c r="A7294"/>
      <c r="B7294"/>
      <c r="C7294"/>
      <c r="E7294"/>
      <c r="F7294"/>
      <c r="G7294"/>
      <c r="I7294"/>
      <c r="J7294"/>
      <c r="K7294"/>
      <c r="M7294"/>
      <c r="N7294"/>
      <c r="O7294"/>
      <c r="Q7294"/>
      <c r="R7294"/>
      <c r="S7294"/>
      <c r="U7294"/>
      <c r="V7294"/>
      <c r="W7294"/>
      <c r="Y7294"/>
      <c r="Z7294"/>
      <c r="AA7294"/>
      <c r="AC7294"/>
      <c r="AD7294"/>
      <c r="AE7294"/>
      <c r="AG7294"/>
      <c r="AH7294"/>
      <c r="AI7294"/>
      <c r="AK7294"/>
      <c r="AL7294"/>
      <c r="AM7294"/>
      <c r="AO7294"/>
      <c r="AP7294"/>
      <c r="AQ7294"/>
      <c r="AS7294"/>
      <c r="AT7294"/>
      <c r="AU7294"/>
      <c r="AW7294"/>
      <c r="AX7294"/>
      <c r="AY7294"/>
      <c r="BA7294"/>
      <c r="BB7294"/>
      <c r="BC7294"/>
      <c r="BE7294"/>
      <c r="BF7294"/>
      <c r="BG7294"/>
      <c r="BI7294"/>
      <c r="BJ7294"/>
      <c r="BK7294"/>
      <c r="BM7294"/>
      <c r="BN7294"/>
      <c r="BO7294"/>
    </row>
    <row r="7295" spans="1:67">
      <c r="A7295"/>
      <c r="B7295"/>
      <c r="C7295"/>
      <c r="E7295"/>
      <c r="F7295"/>
      <c r="G7295"/>
      <c r="I7295"/>
      <c r="J7295"/>
      <c r="K7295"/>
      <c r="M7295"/>
      <c r="N7295"/>
      <c r="O7295"/>
      <c r="Q7295"/>
      <c r="R7295"/>
      <c r="S7295"/>
      <c r="U7295"/>
      <c r="V7295"/>
      <c r="W7295"/>
      <c r="Y7295"/>
      <c r="Z7295"/>
      <c r="AA7295"/>
      <c r="AC7295"/>
      <c r="AD7295"/>
      <c r="AE7295"/>
      <c r="AG7295"/>
      <c r="AH7295"/>
      <c r="AI7295"/>
      <c r="AK7295"/>
      <c r="AL7295"/>
      <c r="AM7295"/>
      <c r="AO7295"/>
      <c r="AP7295"/>
      <c r="AQ7295"/>
      <c r="AS7295"/>
      <c r="AT7295"/>
      <c r="AU7295"/>
      <c r="AW7295"/>
      <c r="AX7295"/>
      <c r="AY7295"/>
      <c r="BA7295"/>
      <c r="BB7295"/>
      <c r="BC7295"/>
      <c r="BE7295"/>
      <c r="BF7295"/>
      <c r="BG7295"/>
      <c r="BI7295"/>
      <c r="BJ7295"/>
      <c r="BK7295"/>
      <c r="BM7295"/>
      <c r="BN7295"/>
      <c r="BO7295"/>
    </row>
    <row r="7296" spans="1:67">
      <c r="A7296"/>
      <c r="B7296"/>
      <c r="C7296"/>
      <c r="E7296"/>
      <c r="F7296"/>
      <c r="G7296"/>
      <c r="I7296"/>
      <c r="J7296"/>
      <c r="K7296"/>
      <c r="M7296"/>
      <c r="N7296"/>
      <c r="O7296"/>
      <c r="Q7296"/>
      <c r="R7296"/>
      <c r="S7296"/>
      <c r="U7296"/>
      <c r="V7296"/>
      <c r="W7296"/>
      <c r="Y7296"/>
      <c r="Z7296"/>
      <c r="AA7296"/>
      <c r="AC7296"/>
      <c r="AD7296"/>
      <c r="AE7296"/>
      <c r="AG7296"/>
      <c r="AH7296"/>
      <c r="AI7296"/>
      <c r="AK7296"/>
      <c r="AL7296"/>
      <c r="AM7296"/>
      <c r="AO7296"/>
      <c r="AP7296"/>
      <c r="AQ7296"/>
      <c r="AS7296"/>
      <c r="AT7296"/>
      <c r="AU7296"/>
      <c r="AW7296"/>
      <c r="AX7296"/>
      <c r="AY7296"/>
      <c r="BA7296"/>
      <c r="BB7296"/>
      <c r="BC7296"/>
      <c r="BE7296"/>
      <c r="BF7296"/>
      <c r="BG7296"/>
      <c r="BI7296"/>
      <c r="BJ7296"/>
      <c r="BK7296"/>
      <c r="BM7296"/>
      <c r="BN7296"/>
      <c r="BO7296"/>
    </row>
    <row r="7297" spans="1:67">
      <c r="A7297"/>
      <c r="B7297"/>
      <c r="C7297"/>
      <c r="E7297"/>
      <c r="F7297"/>
      <c r="G7297"/>
      <c r="I7297"/>
      <c r="J7297"/>
      <c r="K7297"/>
      <c r="M7297"/>
      <c r="N7297"/>
      <c r="O7297"/>
      <c r="Q7297"/>
      <c r="R7297"/>
      <c r="S7297"/>
      <c r="U7297"/>
      <c r="V7297"/>
      <c r="W7297"/>
      <c r="Y7297"/>
      <c r="Z7297"/>
      <c r="AA7297"/>
      <c r="AC7297"/>
      <c r="AD7297"/>
      <c r="AE7297"/>
      <c r="AG7297"/>
      <c r="AH7297"/>
      <c r="AI7297"/>
      <c r="AK7297"/>
      <c r="AL7297"/>
      <c r="AM7297"/>
      <c r="AO7297"/>
      <c r="AP7297"/>
      <c r="AQ7297"/>
      <c r="AS7297"/>
      <c r="AT7297"/>
      <c r="AU7297"/>
      <c r="AW7297"/>
      <c r="AX7297"/>
      <c r="AY7297"/>
      <c r="BA7297"/>
      <c r="BB7297"/>
      <c r="BC7297"/>
      <c r="BE7297"/>
      <c r="BF7297"/>
      <c r="BG7297"/>
      <c r="BI7297"/>
      <c r="BJ7297"/>
      <c r="BK7297"/>
      <c r="BM7297"/>
      <c r="BN7297"/>
      <c r="BO7297"/>
    </row>
    <row r="7298" spans="1:67">
      <c r="A7298"/>
      <c r="B7298"/>
      <c r="C7298"/>
      <c r="E7298"/>
      <c r="F7298"/>
      <c r="G7298"/>
      <c r="I7298"/>
      <c r="J7298"/>
      <c r="K7298"/>
      <c r="M7298"/>
      <c r="N7298"/>
      <c r="O7298"/>
      <c r="Q7298"/>
      <c r="R7298"/>
      <c r="S7298"/>
      <c r="U7298"/>
      <c r="V7298"/>
      <c r="W7298"/>
      <c r="Y7298"/>
      <c r="Z7298"/>
      <c r="AA7298"/>
      <c r="AC7298"/>
      <c r="AD7298"/>
      <c r="AE7298"/>
      <c r="AG7298"/>
      <c r="AH7298"/>
      <c r="AI7298"/>
      <c r="AK7298"/>
      <c r="AL7298"/>
      <c r="AM7298"/>
      <c r="AO7298"/>
      <c r="AP7298"/>
      <c r="AQ7298"/>
      <c r="AS7298"/>
      <c r="AT7298"/>
      <c r="AU7298"/>
      <c r="AW7298"/>
      <c r="AX7298"/>
      <c r="AY7298"/>
      <c r="BA7298"/>
      <c r="BB7298"/>
      <c r="BC7298"/>
      <c r="BE7298"/>
      <c r="BF7298"/>
      <c r="BG7298"/>
      <c r="BI7298"/>
      <c r="BJ7298"/>
      <c r="BK7298"/>
      <c r="BM7298"/>
      <c r="BN7298"/>
      <c r="BO7298"/>
    </row>
    <row r="7299" spans="1:67">
      <c r="A7299"/>
      <c r="B7299"/>
      <c r="C7299"/>
      <c r="E7299"/>
      <c r="F7299"/>
      <c r="G7299"/>
      <c r="I7299"/>
      <c r="J7299"/>
      <c r="K7299"/>
      <c r="M7299"/>
      <c r="N7299"/>
      <c r="O7299"/>
      <c r="Q7299"/>
      <c r="R7299"/>
      <c r="S7299"/>
      <c r="U7299"/>
      <c r="V7299"/>
      <c r="W7299"/>
      <c r="Y7299"/>
      <c r="Z7299"/>
      <c r="AA7299"/>
      <c r="AC7299"/>
      <c r="AD7299"/>
      <c r="AE7299"/>
      <c r="AG7299"/>
      <c r="AH7299"/>
      <c r="AI7299"/>
      <c r="AK7299"/>
      <c r="AL7299"/>
      <c r="AM7299"/>
      <c r="AO7299"/>
      <c r="AP7299"/>
      <c r="AQ7299"/>
      <c r="AS7299"/>
      <c r="AT7299"/>
      <c r="AU7299"/>
      <c r="AW7299"/>
      <c r="AX7299"/>
      <c r="AY7299"/>
      <c r="BA7299"/>
      <c r="BB7299"/>
      <c r="BC7299"/>
      <c r="BE7299"/>
      <c r="BF7299"/>
      <c r="BG7299"/>
      <c r="BI7299"/>
      <c r="BJ7299"/>
      <c r="BK7299"/>
      <c r="BM7299"/>
      <c r="BN7299"/>
      <c r="BO7299"/>
    </row>
    <row r="7300" spans="1:67">
      <c r="A7300"/>
      <c r="B7300"/>
      <c r="C7300"/>
      <c r="E7300"/>
      <c r="F7300"/>
      <c r="G7300"/>
      <c r="I7300"/>
      <c r="J7300"/>
      <c r="K7300"/>
      <c r="M7300"/>
      <c r="N7300"/>
      <c r="O7300"/>
      <c r="Q7300"/>
      <c r="R7300"/>
      <c r="S7300"/>
      <c r="U7300"/>
      <c r="V7300"/>
      <c r="W7300"/>
      <c r="Y7300"/>
      <c r="Z7300"/>
      <c r="AA7300"/>
      <c r="AC7300"/>
      <c r="AD7300"/>
      <c r="AE7300"/>
      <c r="AG7300"/>
      <c r="AH7300"/>
      <c r="AI7300"/>
      <c r="AK7300"/>
      <c r="AL7300"/>
      <c r="AM7300"/>
      <c r="AO7300"/>
      <c r="AP7300"/>
      <c r="AQ7300"/>
      <c r="AS7300"/>
      <c r="AT7300"/>
      <c r="AU7300"/>
      <c r="AW7300"/>
      <c r="AX7300"/>
      <c r="AY7300"/>
      <c r="BA7300"/>
      <c r="BB7300"/>
      <c r="BC7300"/>
      <c r="BE7300"/>
      <c r="BF7300"/>
      <c r="BG7300"/>
      <c r="BI7300"/>
      <c r="BJ7300"/>
      <c r="BK7300"/>
      <c r="BM7300"/>
      <c r="BN7300"/>
      <c r="BO7300"/>
    </row>
    <row r="7301" spans="1:67">
      <c r="A7301"/>
      <c r="B7301"/>
      <c r="C7301"/>
      <c r="E7301"/>
      <c r="F7301"/>
      <c r="G7301"/>
      <c r="I7301"/>
      <c r="J7301"/>
      <c r="K7301"/>
      <c r="M7301"/>
      <c r="N7301"/>
      <c r="O7301"/>
      <c r="Q7301"/>
      <c r="R7301"/>
      <c r="S7301"/>
      <c r="U7301"/>
      <c r="V7301"/>
      <c r="W7301"/>
      <c r="Y7301"/>
      <c r="Z7301"/>
      <c r="AA7301"/>
      <c r="AC7301"/>
      <c r="AD7301"/>
      <c r="AE7301"/>
      <c r="AG7301"/>
      <c r="AH7301"/>
      <c r="AI7301"/>
      <c r="AK7301"/>
      <c r="AL7301"/>
      <c r="AM7301"/>
      <c r="AO7301"/>
      <c r="AP7301"/>
      <c r="AQ7301"/>
      <c r="AS7301"/>
      <c r="AT7301"/>
      <c r="AU7301"/>
      <c r="AW7301"/>
      <c r="AX7301"/>
      <c r="AY7301"/>
      <c r="BA7301"/>
      <c r="BB7301"/>
      <c r="BC7301"/>
      <c r="BE7301"/>
      <c r="BF7301"/>
      <c r="BG7301"/>
      <c r="BI7301"/>
      <c r="BJ7301"/>
      <c r="BK7301"/>
      <c r="BM7301"/>
      <c r="BN7301"/>
      <c r="BO7301"/>
    </row>
    <row r="7302" spans="1:67">
      <c r="A7302"/>
      <c r="B7302"/>
      <c r="C7302"/>
      <c r="E7302"/>
      <c r="F7302"/>
      <c r="G7302"/>
      <c r="I7302"/>
      <c r="J7302"/>
      <c r="K7302"/>
      <c r="M7302"/>
      <c r="N7302"/>
      <c r="O7302"/>
      <c r="Q7302"/>
      <c r="R7302"/>
      <c r="S7302"/>
      <c r="U7302"/>
      <c r="V7302"/>
      <c r="W7302"/>
      <c r="Y7302"/>
      <c r="Z7302"/>
      <c r="AA7302"/>
      <c r="AC7302"/>
      <c r="AD7302"/>
      <c r="AE7302"/>
      <c r="AG7302"/>
      <c r="AH7302"/>
      <c r="AI7302"/>
      <c r="AK7302"/>
      <c r="AL7302"/>
      <c r="AM7302"/>
      <c r="AO7302"/>
      <c r="AP7302"/>
      <c r="AQ7302"/>
      <c r="AS7302"/>
      <c r="AT7302"/>
      <c r="AU7302"/>
      <c r="AW7302"/>
      <c r="AX7302"/>
      <c r="AY7302"/>
      <c r="BA7302"/>
      <c r="BB7302"/>
      <c r="BC7302"/>
      <c r="BE7302"/>
      <c r="BF7302"/>
      <c r="BG7302"/>
      <c r="BI7302"/>
      <c r="BJ7302"/>
      <c r="BK7302"/>
      <c r="BM7302"/>
      <c r="BN7302"/>
      <c r="BO7302"/>
    </row>
    <row r="7303" spans="1:67">
      <c r="A7303"/>
      <c r="B7303"/>
      <c r="C7303"/>
      <c r="E7303"/>
      <c r="F7303"/>
      <c r="G7303"/>
      <c r="I7303"/>
      <c r="J7303"/>
      <c r="K7303"/>
      <c r="M7303"/>
      <c r="N7303"/>
      <c r="O7303"/>
      <c r="Q7303"/>
      <c r="R7303"/>
      <c r="S7303"/>
      <c r="U7303"/>
      <c r="V7303"/>
      <c r="W7303"/>
      <c r="Y7303"/>
      <c r="Z7303"/>
      <c r="AA7303"/>
      <c r="AC7303"/>
      <c r="AD7303"/>
      <c r="AE7303"/>
      <c r="AG7303"/>
      <c r="AH7303"/>
      <c r="AI7303"/>
      <c r="AK7303"/>
      <c r="AL7303"/>
      <c r="AM7303"/>
      <c r="AO7303"/>
      <c r="AP7303"/>
      <c r="AQ7303"/>
      <c r="AS7303"/>
      <c r="AT7303"/>
      <c r="AU7303"/>
      <c r="AW7303"/>
      <c r="AX7303"/>
      <c r="AY7303"/>
      <c r="BA7303"/>
      <c r="BB7303"/>
      <c r="BC7303"/>
      <c r="BE7303"/>
      <c r="BF7303"/>
      <c r="BG7303"/>
      <c r="BI7303"/>
      <c r="BJ7303"/>
      <c r="BK7303"/>
      <c r="BM7303"/>
      <c r="BN7303"/>
      <c r="BO7303"/>
    </row>
    <row r="7304" spans="1:67">
      <c r="A7304"/>
      <c r="B7304"/>
      <c r="C7304"/>
      <c r="E7304"/>
      <c r="F7304"/>
      <c r="G7304"/>
      <c r="I7304"/>
      <c r="J7304"/>
      <c r="K7304"/>
      <c r="M7304"/>
      <c r="N7304"/>
      <c r="O7304"/>
      <c r="Q7304"/>
      <c r="R7304"/>
      <c r="S7304"/>
      <c r="U7304"/>
      <c r="V7304"/>
      <c r="W7304"/>
      <c r="Y7304"/>
      <c r="Z7304"/>
      <c r="AA7304"/>
      <c r="AC7304"/>
      <c r="AD7304"/>
      <c r="AE7304"/>
      <c r="AG7304"/>
      <c r="AH7304"/>
      <c r="AI7304"/>
      <c r="AK7304"/>
      <c r="AL7304"/>
      <c r="AM7304"/>
      <c r="AO7304"/>
      <c r="AP7304"/>
      <c r="AQ7304"/>
      <c r="AS7304"/>
      <c r="AT7304"/>
      <c r="AU7304"/>
      <c r="AW7304"/>
      <c r="AX7304"/>
      <c r="AY7304"/>
      <c r="BA7304"/>
      <c r="BB7304"/>
      <c r="BC7304"/>
      <c r="BE7304"/>
      <c r="BF7304"/>
      <c r="BG7304"/>
      <c r="BI7304"/>
      <c r="BJ7304"/>
      <c r="BK7304"/>
      <c r="BM7304"/>
      <c r="BN7304"/>
      <c r="BO7304"/>
    </row>
    <row r="7305" spans="1:67">
      <c r="A7305"/>
      <c r="B7305"/>
      <c r="C7305"/>
      <c r="E7305"/>
      <c r="F7305"/>
      <c r="G7305"/>
      <c r="I7305"/>
      <c r="J7305"/>
      <c r="K7305"/>
      <c r="M7305"/>
      <c r="N7305"/>
      <c r="O7305"/>
      <c r="Q7305"/>
      <c r="R7305"/>
      <c r="S7305"/>
      <c r="U7305"/>
      <c r="V7305"/>
      <c r="W7305"/>
      <c r="Y7305"/>
      <c r="Z7305"/>
      <c r="AA7305"/>
      <c r="AC7305"/>
      <c r="AD7305"/>
      <c r="AE7305"/>
      <c r="AG7305"/>
      <c r="AH7305"/>
      <c r="AI7305"/>
      <c r="AK7305"/>
      <c r="AL7305"/>
      <c r="AM7305"/>
      <c r="AO7305"/>
      <c r="AP7305"/>
      <c r="AQ7305"/>
      <c r="AS7305"/>
      <c r="AT7305"/>
      <c r="AU7305"/>
      <c r="AW7305"/>
      <c r="AX7305"/>
      <c r="AY7305"/>
      <c r="BA7305"/>
      <c r="BB7305"/>
      <c r="BC7305"/>
      <c r="BE7305"/>
      <c r="BF7305"/>
      <c r="BG7305"/>
      <c r="BI7305"/>
      <c r="BJ7305"/>
      <c r="BK7305"/>
      <c r="BM7305"/>
      <c r="BN7305"/>
      <c r="BO7305"/>
    </row>
    <row r="7306" spans="1:67">
      <c r="A7306"/>
      <c r="B7306"/>
      <c r="C7306"/>
      <c r="E7306"/>
      <c r="F7306"/>
      <c r="G7306"/>
      <c r="I7306"/>
      <c r="J7306"/>
      <c r="K7306"/>
      <c r="M7306"/>
      <c r="N7306"/>
      <c r="O7306"/>
      <c r="Q7306"/>
      <c r="R7306"/>
      <c r="S7306"/>
      <c r="U7306"/>
      <c r="V7306"/>
      <c r="W7306"/>
      <c r="Y7306"/>
      <c r="Z7306"/>
      <c r="AA7306"/>
      <c r="AC7306"/>
      <c r="AD7306"/>
      <c r="AE7306"/>
      <c r="AG7306"/>
      <c r="AH7306"/>
      <c r="AI7306"/>
      <c r="AK7306"/>
      <c r="AL7306"/>
      <c r="AM7306"/>
      <c r="AO7306"/>
      <c r="AP7306"/>
      <c r="AQ7306"/>
      <c r="AS7306"/>
      <c r="AT7306"/>
      <c r="AU7306"/>
      <c r="AW7306"/>
      <c r="AX7306"/>
      <c r="AY7306"/>
      <c r="BA7306"/>
      <c r="BB7306"/>
      <c r="BC7306"/>
      <c r="BE7306"/>
      <c r="BF7306"/>
      <c r="BG7306"/>
      <c r="BI7306"/>
      <c r="BJ7306"/>
      <c r="BK7306"/>
      <c r="BM7306"/>
      <c r="BN7306"/>
      <c r="BO7306"/>
    </row>
    <row r="7307" spans="1:67">
      <c r="A7307"/>
      <c r="B7307"/>
      <c r="C7307"/>
      <c r="E7307"/>
      <c r="F7307"/>
      <c r="G7307"/>
      <c r="I7307"/>
      <c r="J7307"/>
      <c r="K7307"/>
      <c r="M7307"/>
      <c r="N7307"/>
      <c r="O7307"/>
      <c r="Q7307"/>
      <c r="R7307"/>
      <c r="S7307"/>
      <c r="U7307"/>
      <c r="V7307"/>
      <c r="W7307"/>
      <c r="Y7307"/>
      <c r="Z7307"/>
      <c r="AA7307"/>
      <c r="AC7307"/>
      <c r="AD7307"/>
      <c r="AE7307"/>
      <c r="AG7307"/>
      <c r="AH7307"/>
      <c r="AI7307"/>
      <c r="AK7307"/>
      <c r="AL7307"/>
      <c r="AM7307"/>
      <c r="AO7307"/>
      <c r="AP7307"/>
      <c r="AQ7307"/>
      <c r="AS7307"/>
      <c r="AT7307"/>
      <c r="AU7307"/>
      <c r="AW7307"/>
      <c r="AX7307"/>
      <c r="AY7307"/>
      <c r="BA7307"/>
      <c r="BB7307"/>
      <c r="BC7307"/>
      <c r="BE7307"/>
      <c r="BF7307"/>
      <c r="BG7307"/>
      <c r="BI7307"/>
      <c r="BJ7307"/>
      <c r="BK7307"/>
      <c r="BM7307"/>
      <c r="BN7307"/>
      <c r="BO7307"/>
    </row>
    <row r="7308" spans="1:67">
      <c r="A7308"/>
      <c r="B7308"/>
      <c r="C7308"/>
      <c r="E7308"/>
      <c r="F7308"/>
      <c r="G7308"/>
      <c r="I7308"/>
      <c r="J7308"/>
      <c r="K7308"/>
      <c r="M7308"/>
      <c r="N7308"/>
      <c r="O7308"/>
      <c r="Q7308"/>
      <c r="R7308"/>
      <c r="S7308"/>
      <c r="U7308"/>
      <c r="V7308"/>
      <c r="W7308"/>
      <c r="Y7308"/>
      <c r="Z7308"/>
      <c r="AA7308"/>
      <c r="AC7308"/>
      <c r="AD7308"/>
      <c r="AE7308"/>
      <c r="AG7308"/>
      <c r="AH7308"/>
      <c r="AI7308"/>
      <c r="AK7308"/>
      <c r="AL7308"/>
      <c r="AM7308"/>
      <c r="AO7308"/>
      <c r="AP7308"/>
      <c r="AQ7308"/>
      <c r="AS7308"/>
      <c r="AT7308"/>
      <c r="AU7308"/>
      <c r="AW7308"/>
      <c r="AX7308"/>
      <c r="AY7308"/>
      <c r="BA7308"/>
      <c r="BB7308"/>
      <c r="BC7308"/>
      <c r="BE7308"/>
      <c r="BF7308"/>
      <c r="BG7308"/>
      <c r="BI7308"/>
      <c r="BJ7308"/>
      <c r="BK7308"/>
      <c r="BM7308"/>
      <c r="BN7308"/>
      <c r="BO7308"/>
    </row>
    <row r="7309" spans="1:67">
      <c r="A7309"/>
      <c r="B7309"/>
      <c r="C7309"/>
      <c r="E7309"/>
      <c r="F7309"/>
      <c r="G7309"/>
      <c r="I7309"/>
      <c r="J7309"/>
      <c r="K7309"/>
      <c r="M7309"/>
      <c r="N7309"/>
      <c r="O7309"/>
      <c r="Q7309"/>
      <c r="R7309"/>
      <c r="S7309"/>
      <c r="U7309"/>
      <c r="V7309"/>
      <c r="W7309"/>
      <c r="Y7309"/>
      <c r="Z7309"/>
      <c r="AA7309"/>
      <c r="AC7309"/>
      <c r="AD7309"/>
      <c r="AE7309"/>
      <c r="AG7309"/>
      <c r="AH7309"/>
      <c r="AI7309"/>
      <c r="AK7309"/>
      <c r="AL7309"/>
      <c r="AM7309"/>
      <c r="AO7309"/>
      <c r="AP7309"/>
      <c r="AQ7309"/>
      <c r="AS7309"/>
      <c r="AT7309"/>
      <c r="AU7309"/>
      <c r="AW7309"/>
      <c r="AX7309"/>
      <c r="AY7309"/>
      <c r="BA7309"/>
      <c r="BB7309"/>
      <c r="BC7309"/>
      <c r="BE7309"/>
      <c r="BF7309"/>
      <c r="BG7309"/>
      <c r="BI7309"/>
      <c r="BJ7309"/>
      <c r="BK7309"/>
      <c r="BM7309"/>
      <c r="BN7309"/>
      <c r="BO7309"/>
    </row>
    <row r="7310" spans="1:67">
      <c r="A7310"/>
      <c r="B7310"/>
      <c r="C7310"/>
      <c r="E7310"/>
      <c r="F7310"/>
      <c r="G7310"/>
      <c r="I7310"/>
      <c r="J7310"/>
      <c r="K7310"/>
      <c r="M7310"/>
      <c r="N7310"/>
      <c r="O7310"/>
      <c r="Q7310"/>
      <c r="R7310"/>
      <c r="S7310"/>
      <c r="U7310"/>
      <c r="V7310"/>
      <c r="W7310"/>
      <c r="Y7310"/>
      <c r="Z7310"/>
      <c r="AA7310"/>
      <c r="AC7310"/>
      <c r="AD7310"/>
      <c r="AE7310"/>
      <c r="AG7310"/>
      <c r="AH7310"/>
      <c r="AI7310"/>
      <c r="AK7310"/>
      <c r="AL7310"/>
      <c r="AM7310"/>
      <c r="AO7310"/>
      <c r="AP7310"/>
      <c r="AQ7310"/>
      <c r="AS7310"/>
      <c r="AT7310"/>
      <c r="AU7310"/>
      <c r="AW7310"/>
      <c r="AX7310"/>
      <c r="AY7310"/>
      <c r="BA7310"/>
      <c r="BB7310"/>
      <c r="BC7310"/>
      <c r="BE7310"/>
      <c r="BF7310"/>
      <c r="BG7310"/>
      <c r="BI7310"/>
      <c r="BJ7310"/>
      <c r="BK7310"/>
      <c r="BM7310"/>
      <c r="BN7310"/>
      <c r="BO7310"/>
    </row>
    <row r="7311" spans="1:67">
      <c r="A7311"/>
      <c r="B7311"/>
      <c r="C7311"/>
      <c r="E7311"/>
      <c r="F7311"/>
      <c r="G7311"/>
      <c r="I7311"/>
      <c r="J7311"/>
      <c r="K7311"/>
      <c r="M7311"/>
      <c r="N7311"/>
      <c r="O7311"/>
      <c r="Q7311"/>
      <c r="R7311"/>
      <c r="S7311"/>
      <c r="U7311"/>
      <c r="V7311"/>
      <c r="W7311"/>
      <c r="Y7311"/>
      <c r="Z7311"/>
      <c r="AA7311"/>
      <c r="AC7311"/>
      <c r="AD7311"/>
      <c r="AE7311"/>
      <c r="AG7311"/>
      <c r="AH7311"/>
      <c r="AI7311"/>
      <c r="AK7311"/>
      <c r="AL7311"/>
      <c r="AM7311"/>
      <c r="AO7311"/>
      <c r="AP7311"/>
      <c r="AQ7311"/>
      <c r="AS7311"/>
      <c r="AT7311"/>
      <c r="AU7311"/>
      <c r="AW7311"/>
      <c r="AX7311"/>
      <c r="AY7311"/>
      <c r="BA7311"/>
      <c r="BB7311"/>
      <c r="BC7311"/>
      <c r="BE7311"/>
      <c r="BF7311"/>
      <c r="BG7311"/>
      <c r="BI7311"/>
      <c r="BJ7311"/>
      <c r="BK7311"/>
      <c r="BM7311"/>
      <c r="BN7311"/>
      <c r="BO7311"/>
    </row>
    <row r="7312" spans="1:67">
      <c r="A7312"/>
      <c r="B7312"/>
      <c r="C7312"/>
      <c r="E7312"/>
      <c r="F7312"/>
      <c r="G7312"/>
      <c r="I7312"/>
      <c r="J7312"/>
      <c r="K7312"/>
      <c r="M7312"/>
      <c r="N7312"/>
      <c r="O7312"/>
      <c r="Q7312"/>
      <c r="R7312"/>
      <c r="S7312"/>
      <c r="U7312"/>
      <c r="V7312"/>
      <c r="W7312"/>
      <c r="Y7312"/>
      <c r="Z7312"/>
      <c r="AA7312"/>
      <c r="AC7312"/>
      <c r="AD7312"/>
      <c r="AE7312"/>
      <c r="AG7312"/>
      <c r="AH7312"/>
      <c r="AI7312"/>
      <c r="AK7312"/>
      <c r="AL7312"/>
      <c r="AM7312"/>
      <c r="AO7312"/>
      <c r="AP7312"/>
      <c r="AQ7312"/>
      <c r="AS7312"/>
      <c r="AT7312"/>
      <c r="AU7312"/>
      <c r="AW7312"/>
      <c r="AX7312"/>
      <c r="AY7312"/>
      <c r="BA7312"/>
      <c r="BB7312"/>
      <c r="BC7312"/>
      <c r="BE7312"/>
      <c r="BF7312"/>
      <c r="BG7312"/>
      <c r="BI7312"/>
      <c r="BJ7312"/>
      <c r="BK7312"/>
      <c r="BM7312"/>
      <c r="BN7312"/>
      <c r="BO7312"/>
    </row>
    <row r="7313" spans="1:67">
      <c r="A7313"/>
      <c r="B7313"/>
      <c r="C7313"/>
      <c r="E7313"/>
      <c r="F7313"/>
      <c r="G7313"/>
      <c r="I7313"/>
      <c r="J7313"/>
      <c r="K7313"/>
      <c r="M7313"/>
      <c r="N7313"/>
      <c r="O7313"/>
      <c r="Q7313"/>
      <c r="R7313"/>
      <c r="S7313"/>
      <c r="U7313"/>
      <c r="V7313"/>
      <c r="W7313"/>
      <c r="Y7313"/>
      <c r="Z7313"/>
      <c r="AA7313"/>
      <c r="AC7313"/>
      <c r="AD7313"/>
      <c r="AE7313"/>
      <c r="AG7313"/>
      <c r="AH7313"/>
      <c r="AI7313"/>
      <c r="AK7313"/>
      <c r="AL7313"/>
      <c r="AM7313"/>
      <c r="AO7313"/>
      <c r="AP7313"/>
      <c r="AQ7313"/>
      <c r="AS7313"/>
      <c r="AT7313"/>
      <c r="AU7313"/>
      <c r="AW7313"/>
      <c r="AX7313"/>
      <c r="AY7313"/>
      <c r="BA7313"/>
      <c r="BB7313"/>
      <c r="BC7313"/>
      <c r="BE7313"/>
      <c r="BF7313"/>
      <c r="BG7313"/>
      <c r="BI7313"/>
      <c r="BJ7313"/>
      <c r="BK7313"/>
      <c r="BM7313"/>
      <c r="BN7313"/>
      <c r="BO7313"/>
    </row>
    <row r="7314" spans="1:67">
      <c r="A7314"/>
      <c r="B7314"/>
      <c r="C7314"/>
      <c r="E7314"/>
      <c r="F7314"/>
      <c r="G7314"/>
      <c r="I7314"/>
      <c r="J7314"/>
      <c r="K7314"/>
      <c r="M7314"/>
      <c r="N7314"/>
      <c r="O7314"/>
      <c r="Q7314"/>
      <c r="R7314"/>
      <c r="S7314"/>
      <c r="U7314"/>
      <c r="V7314"/>
      <c r="W7314"/>
      <c r="Y7314"/>
      <c r="Z7314"/>
      <c r="AA7314"/>
      <c r="AC7314"/>
      <c r="AD7314"/>
      <c r="AE7314"/>
      <c r="AG7314"/>
      <c r="AH7314"/>
      <c r="AI7314"/>
      <c r="AK7314"/>
      <c r="AL7314"/>
      <c r="AM7314"/>
      <c r="AO7314"/>
      <c r="AP7314"/>
      <c r="AQ7314"/>
      <c r="AS7314"/>
      <c r="AT7314"/>
      <c r="AU7314"/>
      <c r="AW7314"/>
      <c r="AX7314"/>
      <c r="AY7314"/>
      <c r="BA7314"/>
      <c r="BB7314"/>
      <c r="BC7314"/>
      <c r="BE7314"/>
      <c r="BF7314"/>
      <c r="BG7314"/>
      <c r="BI7314"/>
      <c r="BJ7314"/>
      <c r="BK7314"/>
      <c r="BM7314"/>
      <c r="BN7314"/>
      <c r="BO7314"/>
    </row>
    <row r="7315" spans="1:67">
      <c r="A7315"/>
      <c r="B7315"/>
      <c r="C7315"/>
      <c r="E7315"/>
      <c r="F7315"/>
      <c r="G7315"/>
      <c r="I7315"/>
      <c r="J7315"/>
      <c r="K7315"/>
      <c r="M7315"/>
      <c r="N7315"/>
      <c r="O7315"/>
      <c r="Q7315"/>
      <c r="R7315"/>
      <c r="S7315"/>
      <c r="U7315"/>
      <c r="V7315"/>
      <c r="W7315"/>
      <c r="Y7315"/>
      <c r="Z7315"/>
      <c r="AA7315"/>
      <c r="AC7315"/>
      <c r="AD7315"/>
      <c r="AE7315"/>
      <c r="AG7315"/>
      <c r="AH7315"/>
      <c r="AI7315"/>
      <c r="AK7315"/>
      <c r="AL7315"/>
      <c r="AM7315"/>
      <c r="AO7315"/>
      <c r="AP7315"/>
      <c r="AQ7315"/>
      <c r="AS7315"/>
      <c r="AT7315"/>
      <c r="AU7315"/>
      <c r="AW7315"/>
      <c r="AX7315"/>
      <c r="AY7315"/>
      <c r="BA7315"/>
      <c r="BB7315"/>
      <c r="BC7315"/>
      <c r="BE7315"/>
      <c r="BF7315"/>
      <c r="BG7315"/>
      <c r="BI7315"/>
      <c r="BJ7315"/>
      <c r="BK7315"/>
      <c r="BM7315"/>
      <c r="BN7315"/>
      <c r="BO7315"/>
    </row>
    <row r="7316" spans="1:67">
      <c r="A7316"/>
      <c r="B7316"/>
      <c r="C7316"/>
      <c r="E7316"/>
      <c r="F7316"/>
      <c r="G7316"/>
      <c r="I7316"/>
      <c r="J7316"/>
      <c r="K7316"/>
      <c r="M7316"/>
      <c r="N7316"/>
      <c r="O7316"/>
      <c r="Q7316"/>
      <c r="R7316"/>
      <c r="S7316"/>
      <c r="U7316"/>
      <c r="V7316"/>
      <c r="W7316"/>
      <c r="Y7316"/>
      <c r="Z7316"/>
      <c r="AA7316"/>
      <c r="AC7316"/>
      <c r="AD7316"/>
      <c r="AE7316"/>
      <c r="AG7316"/>
      <c r="AH7316"/>
      <c r="AI7316"/>
      <c r="AK7316"/>
      <c r="AL7316"/>
      <c r="AM7316"/>
      <c r="AO7316"/>
      <c r="AP7316"/>
      <c r="AQ7316"/>
      <c r="AS7316"/>
      <c r="AT7316"/>
      <c r="AU7316"/>
      <c r="AW7316"/>
      <c r="AX7316"/>
      <c r="AY7316"/>
      <c r="BA7316"/>
      <c r="BB7316"/>
      <c r="BC7316"/>
      <c r="BE7316"/>
      <c r="BF7316"/>
      <c r="BG7316"/>
      <c r="BI7316"/>
      <c r="BJ7316"/>
      <c r="BK7316"/>
      <c r="BM7316"/>
      <c r="BN7316"/>
      <c r="BO7316"/>
    </row>
    <row r="7317" spans="1:67">
      <c r="A7317"/>
      <c r="B7317"/>
      <c r="C7317"/>
      <c r="E7317"/>
      <c r="F7317"/>
      <c r="G7317"/>
      <c r="I7317"/>
      <c r="J7317"/>
      <c r="K7317"/>
      <c r="M7317"/>
      <c r="N7317"/>
      <c r="O7317"/>
      <c r="Q7317"/>
      <c r="R7317"/>
      <c r="S7317"/>
      <c r="U7317"/>
      <c r="V7317"/>
      <c r="W7317"/>
      <c r="Y7317"/>
      <c r="Z7317"/>
      <c r="AA7317"/>
      <c r="AC7317"/>
      <c r="AD7317"/>
      <c r="AE7317"/>
      <c r="AG7317"/>
      <c r="AH7317"/>
      <c r="AI7317"/>
      <c r="AK7317"/>
      <c r="AL7317"/>
      <c r="AM7317"/>
      <c r="AO7317"/>
      <c r="AP7317"/>
      <c r="AQ7317"/>
      <c r="AS7317"/>
      <c r="AT7317"/>
      <c r="AU7317"/>
      <c r="AW7317"/>
      <c r="AX7317"/>
      <c r="AY7317"/>
      <c r="BA7317"/>
      <c r="BB7317"/>
      <c r="BC7317"/>
      <c r="BE7317"/>
      <c r="BF7317"/>
      <c r="BG7317"/>
      <c r="BI7317"/>
      <c r="BJ7317"/>
      <c r="BK7317"/>
      <c r="BM7317"/>
      <c r="BN7317"/>
      <c r="BO7317"/>
    </row>
    <row r="7318" spans="1:67">
      <c r="A7318"/>
      <c r="B7318"/>
      <c r="C7318"/>
      <c r="E7318"/>
      <c r="F7318"/>
      <c r="G7318"/>
      <c r="I7318"/>
      <c r="J7318"/>
      <c r="K7318"/>
      <c r="M7318"/>
      <c r="N7318"/>
      <c r="O7318"/>
      <c r="Q7318"/>
      <c r="R7318"/>
      <c r="S7318"/>
      <c r="U7318"/>
      <c r="V7318"/>
      <c r="W7318"/>
      <c r="Y7318"/>
      <c r="Z7318"/>
      <c r="AA7318"/>
      <c r="AC7318"/>
      <c r="AD7318"/>
      <c r="AE7318"/>
      <c r="AG7318"/>
      <c r="AH7318"/>
      <c r="AI7318"/>
      <c r="AK7318"/>
      <c r="AL7318"/>
      <c r="AM7318"/>
      <c r="AO7318"/>
      <c r="AP7318"/>
      <c r="AQ7318"/>
      <c r="AS7318"/>
      <c r="AT7318"/>
      <c r="AU7318"/>
      <c r="AW7318"/>
      <c r="AX7318"/>
      <c r="AY7318"/>
      <c r="BA7318"/>
      <c r="BB7318"/>
      <c r="BC7318"/>
      <c r="BE7318"/>
      <c r="BF7318"/>
      <c r="BG7318"/>
      <c r="BI7318"/>
      <c r="BJ7318"/>
      <c r="BK7318"/>
      <c r="BM7318"/>
      <c r="BN7318"/>
      <c r="BO7318"/>
    </row>
    <row r="7319" spans="1:67">
      <c r="A7319"/>
      <c r="B7319"/>
      <c r="C7319"/>
      <c r="E7319"/>
      <c r="F7319"/>
      <c r="G7319"/>
      <c r="I7319"/>
      <c r="J7319"/>
      <c r="K7319"/>
      <c r="M7319"/>
      <c r="N7319"/>
      <c r="O7319"/>
      <c r="Q7319"/>
      <c r="R7319"/>
      <c r="S7319"/>
      <c r="U7319"/>
      <c r="V7319"/>
      <c r="W7319"/>
      <c r="Y7319"/>
      <c r="Z7319"/>
      <c r="AA7319"/>
      <c r="AC7319"/>
      <c r="AD7319"/>
      <c r="AE7319"/>
      <c r="AG7319"/>
      <c r="AH7319"/>
      <c r="AI7319"/>
      <c r="AK7319"/>
      <c r="AL7319"/>
      <c r="AM7319"/>
      <c r="AO7319"/>
      <c r="AP7319"/>
      <c r="AQ7319"/>
      <c r="AS7319"/>
      <c r="AT7319"/>
      <c r="AU7319"/>
      <c r="AW7319"/>
      <c r="AX7319"/>
      <c r="AY7319"/>
      <c r="BA7319"/>
      <c r="BB7319"/>
      <c r="BC7319"/>
      <c r="BE7319"/>
      <c r="BF7319"/>
      <c r="BG7319"/>
      <c r="BI7319"/>
      <c r="BJ7319"/>
      <c r="BK7319"/>
      <c r="BM7319"/>
      <c r="BN7319"/>
      <c r="BO7319"/>
    </row>
    <row r="7320" spans="1:67">
      <c r="A7320"/>
      <c r="B7320"/>
      <c r="C7320"/>
      <c r="E7320"/>
      <c r="F7320"/>
      <c r="G7320"/>
      <c r="I7320"/>
      <c r="J7320"/>
      <c r="K7320"/>
      <c r="M7320"/>
      <c r="N7320"/>
      <c r="O7320"/>
      <c r="Q7320"/>
      <c r="R7320"/>
      <c r="S7320"/>
      <c r="U7320"/>
      <c r="V7320"/>
      <c r="W7320"/>
      <c r="Y7320"/>
      <c r="Z7320"/>
      <c r="AA7320"/>
      <c r="AC7320"/>
      <c r="AD7320"/>
      <c r="AE7320"/>
      <c r="AG7320"/>
      <c r="AH7320"/>
      <c r="AI7320"/>
      <c r="AK7320"/>
      <c r="AL7320"/>
      <c r="AM7320"/>
      <c r="AO7320"/>
      <c r="AP7320"/>
      <c r="AQ7320"/>
      <c r="AS7320"/>
      <c r="AT7320"/>
      <c r="AU7320"/>
      <c r="AW7320"/>
      <c r="AX7320"/>
      <c r="AY7320"/>
      <c r="BA7320"/>
      <c r="BB7320"/>
      <c r="BC7320"/>
      <c r="BE7320"/>
      <c r="BF7320"/>
      <c r="BG7320"/>
      <c r="BI7320"/>
      <c r="BJ7320"/>
      <c r="BK7320"/>
      <c r="BM7320"/>
      <c r="BN7320"/>
      <c r="BO7320"/>
    </row>
    <row r="7321" spans="1:67">
      <c r="A7321"/>
      <c r="B7321"/>
      <c r="C7321"/>
      <c r="E7321"/>
      <c r="F7321"/>
      <c r="G7321"/>
      <c r="I7321"/>
      <c r="J7321"/>
      <c r="K7321"/>
      <c r="M7321"/>
      <c r="N7321"/>
      <c r="O7321"/>
      <c r="Q7321"/>
      <c r="R7321"/>
      <c r="S7321"/>
      <c r="U7321"/>
      <c r="V7321"/>
      <c r="W7321"/>
      <c r="Y7321"/>
      <c r="Z7321"/>
      <c r="AA7321"/>
      <c r="AC7321"/>
      <c r="AD7321"/>
      <c r="AE7321"/>
      <c r="AG7321"/>
      <c r="AH7321"/>
      <c r="AI7321"/>
      <c r="AK7321"/>
      <c r="AL7321"/>
      <c r="AM7321"/>
      <c r="AO7321"/>
      <c r="AP7321"/>
      <c r="AQ7321"/>
      <c r="AS7321"/>
      <c r="AT7321"/>
      <c r="AU7321"/>
      <c r="AW7321"/>
      <c r="AX7321"/>
      <c r="AY7321"/>
      <c r="BA7321"/>
      <c r="BB7321"/>
      <c r="BC7321"/>
      <c r="BE7321"/>
      <c r="BF7321"/>
      <c r="BG7321"/>
      <c r="BI7321"/>
      <c r="BJ7321"/>
      <c r="BK7321"/>
      <c r="BM7321"/>
      <c r="BN7321"/>
      <c r="BO7321"/>
    </row>
    <row r="7322" spans="1:67">
      <c r="A7322"/>
      <c r="B7322"/>
      <c r="C7322"/>
      <c r="E7322"/>
      <c r="F7322"/>
      <c r="G7322"/>
      <c r="I7322"/>
      <c r="J7322"/>
      <c r="K7322"/>
      <c r="M7322"/>
      <c r="N7322"/>
      <c r="O7322"/>
      <c r="Q7322"/>
      <c r="R7322"/>
      <c r="S7322"/>
      <c r="U7322"/>
      <c r="V7322"/>
      <c r="W7322"/>
      <c r="Y7322"/>
      <c r="Z7322"/>
      <c r="AA7322"/>
      <c r="AC7322"/>
      <c r="AD7322"/>
      <c r="AE7322"/>
      <c r="AG7322"/>
      <c r="AH7322"/>
      <c r="AI7322"/>
      <c r="AK7322"/>
      <c r="AL7322"/>
      <c r="AM7322"/>
      <c r="AO7322"/>
      <c r="AP7322"/>
      <c r="AQ7322"/>
      <c r="AS7322"/>
      <c r="AT7322"/>
      <c r="AU7322"/>
      <c r="AW7322"/>
      <c r="AX7322"/>
      <c r="AY7322"/>
      <c r="BA7322"/>
      <c r="BB7322"/>
      <c r="BC7322"/>
      <c r="BE7322"/>
      <c r="BF7322"/>
      <c r="BG7322"/>
      <c r="BI7322"/>
      <c r="BJ7322"/>
      <c r="BK7322"/>
      <c r="BM7322"/>
      <c r="BN7322"/>
      <c r="BO7322"/>
    </row>
    <row r="7323" spans="1:67">
      <c r="A7323"/>
      <c r="B7323"/>
      <c r="C7323"/>
      <c r="E7323"/>
      <c r="F7323"/>
      <c r="G7323"/>
      <c r="I7323"/>
      <c r="J7323"/>
      <c r="K7323"/>
      <c r="M7323"/>
      <c r="N7323"/>
      <c r="O7323"/>
      <c r="Q7323"/>
      <c r="R7323"/>
      <c r="S7323"/>
      <c r="U7323"/>
      <c r="V7323"/>
      <c r="W7323"/>
      <c r="Y7323"/>
      <c r="Z7323"/>
      <c r="AA7323"/>
      <c r="AC7323"/>
      <c r="AD7323"/>
      <c r="AE7323"/>
      <c r="AG7323"/>
      <c r="AH7323"/>
      <c r="AI7323"/>
      <c r="AK7323"/>
      <c r="AL7323"/>
      <c r="AM7323"/>
      <c r="AO7323"/>
      <c r="AP7323"/>
      <c r="AQ7323"/>
      <c r="AS7323"/>
      <c r="AT7323"/>
      <c r="AU7323"/>
      <c r="AW7323"/>
      <c r="AX7323"/>
      <c r="AY7323"/>
      <c r="BA7323"/>
      <c r="BB7323"/>
      <c r="BC7323"/>
      <c r="BE7323"/>
      <c r="BF7323"/>
      <c r="BG7323"/>
      <c r="BI7323"/>
      <c r="BJ7323"/>
      <c r="BK7323"/>
      <c r="BM7323"/>
      <c r="BN7323"/>
      <c r="BO7323"/>
    </row>
    <row r="7324" spans="1:67">
      <c r="A7324"/>
      <c r="B7324"/>
      <c r="C7324"/>
      <c r="E7324"/>
      <c r="F7324"/>
      <c r="G7324"/>
      <c r="I7324"/>
      <c r="J7324"/>
      <c r="K7324"/>
      <c r="M7324"/>
      <c r="N7324"/>
      <c r="O7324"/>
      <c r="Q7324"/>
      <c r="R7324"/>
      <c r="S7324"/>
      <c r="U7324"/>
      <c r="V7324"/>
      <c r="W7324"/>
      <c r="Y7324"/>
      <c r="Z7324"/>
      <c r="AA7324"/>
      <c r="AC7324"/>
      <c r="AD7324"/>
      <c r="AE7324"/>
      <c r="AG7324"/>
      <c r="AH7324"/>
      <c r="AI7324"/>
      <c r="AK7324"/>
      <c r="AL7324"/>
      <c r="AM7324"/>
      <c r="AO7324"/>
      <c r="AP7324"/>
      <c r="AQ7324"/>
      <c r="AS7324"/>
      <c r="AT7324"/>
      <c r="AU7324"/>
      <c r="AW7324"/>
      <c r="AX7324"/>
      <c r="AY7324"/>
      <c r="BA7324"/>
      <c r="BB7324"/>
      <c r="BC7324"/>
      <c r="BE7324"/>
      <c r="BF7324"/>
      <c r="BG7324"/>
      <c r="BI7324"/>
      <c r="BJ7324"/>
      <c r="BK7324"/>
      <c r="BM7324"/>
      <c r="BN7324"/>
      <c r="BO7324"/>
    </row>
    <row r="7325" spans="1:67">
      <c r="A7325"/>
      <c r="B7325"/>
      <c r="C7325"/>
      <c r="E7325"/>
      <c r="F7325"/>
      <c r="G7325"/>
      <c r="I7325"/>
      <c r="J7325"/>
      <c r="K7325"/>
      <c r="M7325"/>
      <c r="N7325"/>
      <c r="O7325"/>
      <c r="Q7325"/>
      <c r="R7325"/>
      <c r="S7325"/>
      <c r="U7325"/>
      <c r="V7325"/>
      <c r="W7325"/>
      <c r="Y7325"/>
      <c r="Z7325"/>
      <c r="AA7325"/>
      <c r="AC7325"/>
      <c r="AD7325"/>
      <c r="AE7325"/>
      <c r="AG7325"/>
      <c r="AH7325"/>
      <c r="AI7325"/>
      <c r="AK7325"/>
      <c r="AL7325"/>
      <c r="AM7325"/>
      <c r="AO7325"/>
      <c r="AP7325"/>
      <c r="AQ7325"/>
      <c r="AS7325"/>
      <c r="AT7325"/>
      <c r="AU7325"/>
      <c r="AW7325"/>
      <c r="AX7325"/>
      <c r="AY7325"/>
      <c r="BA7325"/>
      <c r="BB7325"/>
      <c r="BC7325"/>
      <c r="BE7325"/>
      <c r="BF7325"/>
      <c r="BG7325"/>
      <c r="BI7325"/>
      <c r="BJ7325"/>
      <c r="BK7325"/>
      <c r="BM7325"/>
      <c r="BN7325"/>
      <c r="BO7325"/>
    </row>
    <row r="7326" spans="1:67">
      <c r="A7326"/>
      <c r="B7326"/>
      <c r="C7326"/>
      <c r="E7326"/>
      <c r="F7326"/>
      <c r="G7326"/>
      <c r="I7326"/>
      <c r="J7326"/>
      <c r="K7326"/>
      <c r="M7326"/>
      <c r="N7326"/>
      <c r="O7326"/>
      <c r="Q7326"/>
      <c r="R7326"/>
      <c r="S7326"/>
      <c r="U7326"/>
      <c r="V7326"/>
      <c r="W7326"/>
      <c r="Y7326"/>
      <c r="Z7326"/>
      <c r="AA7326"/>
      <c r="AC7326"/>
      <c r="AD7326"/>
      <c r="AE7326"/>
      <c r="AG7326"/>
      <c r="AH7326"/>
      <c r="AI7326"/>
      <c r="AK7326"/>
      <c r="AL7326"/>
      <c r="AM7326"/>
      <c r="AO7326"/>
      <c r="AP7326"/>
      <c r="AQ7326"/>
      <c r="AS7326"/>
      <c r="AT7326"/>
      <c r="AU7326"/>
      <c r="AW7326"/>
      <c r="AX7326"/>
      <c r="AY7326"/>
      <c r="BA7326"/>
      <c r="BB7326"/>
      <c r="BC7326"/>
      <c r="BE7326"/>
      <c r="BF7326"/>
      <c r="BG7326"/>
      <c r="BI7326"/>
      <c r="BJ7326"/>
      <c r="BK7326"/>
      <c r="BM7326"/>
      <c r="BN7326"/>
      <c r="BO7326"/>
    </row>
    <row r="7327" spans="1:67">
      <c r="A7327"/>
      <c r="B7327"/>
      <c r="C7327"/>
      <c r="E7327"/>
      <c r="F7327"/>
      <c r="G7327"/>
      <c r="I7327"/>
      <c r="J7327"/>
      <c r="K7327"/>
      <c r="M7327"/>
      <c r="N7327"/>
      <c r="O7327"/>
      <c r="Q7327"/>
      <c r="R7327"/>
      <c r="S7327"/>
      <c r="U7327"/>
      <c r="V7327"/>
      <c r="W7327"/>
      <c r="Y7327"/>
      <c r="Z7327"/>
      <c r="AA7327"/>
      <c r="AC7327"/>
      <c r="AD7327"/>
      <c r="AE7327"/>
      <c r="AG7327"/>
      <c r="AH7327"/>
      <c r="AI7327"/>
      <c r="AK7327"/>
      <c r="AL7327"/>
      <c r="AM7327"/>
      <c r="AO7327"/>
      <c r="AP7327"/>
      <c r="AQ7327"/>
      <c r="AS7327"/>
      <c r="AT7327"/>
      <c r="AU7327"/>
      <c r="AW7327"/>
      <c r="AX7327"/>
      <c r="AY7327"/>
      <c r="BA7327"/>
      <c r="BB7327"/>
      <c r="BC7327"/>
      <c r="BE7327"/>
      <c r="BF7327"/>
      <c r="BG7327"/>
      <c r="BI7327"/>
      <c r="BJ7327"/>
      <c r="BK7327"/>
      <c r="BM7327"/>
      <c r="BN7327"/>
      <c r="BO7327"/>
    </row>
    <row r="7328" spans="1:67">
      <c r="A7328"/>
      <c r="B7328"/>
      <c r="C7328"/>
      <c r="E7328"/>
      <c r="F7328"/>
      <c r="G7328"/>
      <c r="I7328"/>
      <c r="J7328"/>
      <c r="K7328"/>
      <c r="M7328"/>
      <c r="N7328"/>
      <c r="O7328"/>
      <c r="Q7328"/>
      <c r="R7328"/>
      <c r="S7328"/>
      <c r="U7328"/>
      <c r="V7328"/>
      <c r="W7328"/>
      <c r="Y7328"/>
      <c r="Z7328"/>
      <c r="AA7328"/>
      <c r="AC7328"/>
      <c r="AD7328"/>
      <c r="AE7328"/>
      <c r="AG7328"/>
      <c r="AH7328"/>
      <c r="AI7328"/>
      <c r="AK7328"/>
      <c r="AL7328"/>
      <c r="AM7328"/>
      <c r="AO7328"/>
      <c r="AP7328"/>
      <c r="AQ7328"/>
      <c r="AS7328"/>
      <c r="AT7328"/>
      <c r="AU7328"/>
      <c r="AW7328"/>
      <c r="AX7328"/>
      <c r="AY7328"/>
      <c r="BA7328"/>
      <c r="BB7328"/>
      <c r="BC7328"/>
      <c r="BE7328"/>
      <c r="BF7328"/>
      <c r="BG7328"/>
      <c r="BI7328"/>
      <c r="BJ7328"/>
      <c r="BK7328"/>
      <c r="BM7328"/>
      <c r="BN7328"/>
      <c r="BO7328"/>
    </row>
    <row r="7329" spans="1:67">
      <c r="A7329"/>
      <c r="B7329"/>
      <c r="C7329"/>
      <c r="E7329"/>
      <c r="F7329"/>
      <c r="G7329"/>
      <c r="I7329"/>
      <c r="J7329"/>
      <c r="K7329"/>
      <c r="M7329"/>
      <c r="N7329"/>
      <c r="O7329"/>
      <c r="Q7329"/>
      <c r="R7329"/>
      <c r="S7329"/>
      <c r="U7329"/>
      <c r="V7329"/>
      <c r="W7329"/>
      <c r="Y7329"/>
      <c r="Z7329"/>
      <c r="AA7329"/>
      <c r="AC7329"/>
      <c r="AD7329"/>
      <c r="AE7329"/>
      <c r="AG7329"/>
      <c r="AH7329"/>
      <c r="AI7329"/>
      <c r="AK7329"/>
      <c r="AL7329"/>
      <c r="AM7329"/>
      <c r="AO7329"/>
      <c r="AP7329"/>
      <c r="AQ7329"/>
      <c r="AS7329"/>
      <c r="AT7329"/>
      <c r="AU7329"/>
      <c r="AW7329"/>
      <c r="AX7329"/>
      <c r="AY7329"/>
      <c r="BA7329"/>
      <c r="BB7329"/>
      <c r="BC7329"/>
      <c r="BE7329"/>
      <c r="BF7329"/>
      <c r="BG7329"/>
      <c r="BI7329"/>
      <c r="BJ7329"/>
      <c r="BK7329"/>
      <c r="BM7329"/>
      <c r="BN7329"/>
      <c r="BO7329"/>
    </row>
    <row r="7330" spans="1:67">
      <c r="A7330"/>
      <c r="B7330"/>
      <c r="C7330"/>
      <c r="E7330"/>
      <c r="F7330"/>
      <c r="G7330"/>
      <c r="I7330"/>
      <c r="J7330"/>
      <c r="K7330"/>
      <c r="M7330"/>
      <c r="N7330"/>
      <c r="O7330"/>
      <c r="Q7330"/>
      <c r="R7330"/>
      <c r="S7330"/>
      <c r="U7330"/>
      <c r="V7330"/>
      <c r="W7330"/>
      <c r="Y7330"/>
      <c r="Z7330"/>
      <c r="AA7330"/>
      <c r="AC7330"/>
      <c r="AD7330"/>
      <c r="AE7330"/>
      <c r="AG7330"/>
      <c r="AH7330"/>
      <c r="AI7330"/>
      <c r="AK7330"/>
      <c r="AL7330"/>
      <c r="AM7330"/>
      <c r="AO7330"/>
      <c r="AP7330"/>
      <c r="AQ7330"/>
      <c r="AS7330"/>
      <c r="AT7330"/>
      <c r="AU7330"/>
      <c r="AW7330"/>
      <c r="AX7330"/>
      <c r="AY7330"/>
      <c r="BA7330"/>
      <c r="BB7330"/>
      <c r="BC7330"/>
      <c r="BE7330"/>
      <c r="BF7330"/>
      <c r="BG7330"/>
      <c r="BI7330"/>
      <c r="BJ7330"/>
      <c r="BK7330"/>
      <c r="BM7330"/>
      <c r="BN7330"/>
      <c r="BO7330"/>
    </row>
    <row r="7331" spans="1:67">
      <c r="A7331"/>
      <c r="B7331"/>
      <c r="C7331"/>
      <c r="E7331"/>
      <c r="F7331"/>
      <c r="G7331"/>
      <c r="I7331"/>
      <c r="J7331"/>
      <c r="K7331"/>
      <c r="M7331"/>
      <c r="N7331"/>
      <c r="O7331"/>
      <c r="Q7331"/>
      <c r="R7331"/>
      <c r="S7331"/>
      <c r="U7331"/>
      <c r="V7331"/>
      <c r="W7331"/>
      <c r="Y7331"/>
      <c r="Z7331"/>
      <c r="AA7331"/>
      <c r="AC7331"/>
      <c r="AD7331"/>
      <c r="AE7331"/>
      <c r="AG7331"/>
      <c r="AH7331"/>
      <c r="AI7331"/>
      <c r="AK7331"/>
      <c r="AL7331"/>
      <c r="AM7331"/>
      <c r="AO7331"/>
      <c r="AP7331"/>
      <c r="AQ7331"/>
      <c r="AS7331"/>
      <c r="AT7331"/>
      <c r="AU7331"/>
      <c r="AW7331"/>
      <c r="AX7331"/>
      <c r="AY7331"/>
      <c r="BA7331"/>
      <c r="BB7331"/>
      <c r="BC7331"/>
      <c r="BE7331"/>
      <c r="BF7331"/>
      <c r="BG7331"/>
      <c r="BI7331"/>
      <c r="BJ7331"/>
      <c r="BK7331"/>
      <c r="BM7331"/>
      <c r="BN7331"/>
      <c r="BO7331"/>
    </row>
    <row r="7332" spans="1:67">
      <c r="A7332"/>
      <c r="B7332"/>
      <c r="C7332"/>
      <c r="E7332"/>
      <c r="F7332"/>
      <c r="G7332"/>
      <c r="I7332"/>
      <c r="J7332"/>
      <c r="K7332"/>
      <c r="M7332"/>
      <c r="N7332"/>
      <c r="O7332"/>
      <c r="Q7332"/>
      <c r="R7332"/>
      <c r="S7332"/>
      <c r="U7332"/>
      <c r="V7332"/>
      <c r="W7332"/>
      <c r="Y7332"/>
      <c r="Z7332"/>
      <c r="AA7332"/>
      <c r="AC7332"/>
      <c r="AD7332"/>
      <c r="AE7332"/>
      <c r="AG7332"/>
      <c r="AH7332"/>
      <c r="AI7332"/>
      <c r="AK7332"/>
      <c r="AL7332"/>
      <c r="AM7332"/>
      <c r="AO7332"/>
      <c r="AP7332"/>
      <c r="AQ7332"/>
      <c r="AS7332"/>
      <c r="AT7332"/>
      <c r="AU7332"/>
      <c r="AW7332"/>
      <c r="AX7332"/>
      <c r="AY7332"/>
      <c r="BA7332"/>
      <c r="BB7332"/>
      <c r="BC7332"/>
      <c r="BE7332"/>
      <c r="BF7332"/>
      <c r="BG7332"/>
      <c r="BI7332"/>
      <c r="BJ7332"/>
      <c r="BK7332"/>
      <c r="BM7332"/>
      <c r="BN7332"/>
      <c r="BO7332"/>
    </row>
    <row r="7333" spans="1:67">
      <c r="A7333"/>
      <c r="B7333"/>
      <c r="C7333"/>
      <c r="E7333"/>
      <c r="F7333"/>
      <c r="G7333"/>
      <c r="I7333"/>
      <c r="J7333"/>
      <c r="K7333"/>
      <c r="M7333"/>
      <c r="N7333"/>
      <c r="O7333"/>
      <c r="Q7333"/>
      <c r="R7333"/>
      <c r="S7333"/>
      <c r="U7333"/>
      <c r="V7333"/>
      <c r="W7333"/>
      <c r="Y7333"/>
      <c r="Z7333"/>
      <c r="AA7333"/>
      <c r="AC7333"/>
      <c r="AD7333"/>
      <c r="AE7333"/>
      <c r="AG7333"/>
      <c r="AH7333"/>
      <c r="AI7333"/>
      <c r="AK7333"/>
      <c r="AL7333"/>
      <c r="AM7333"/>
      <c r="AO7333"/>
      <c r="AP7333"/>
      <c r="AQ7333"/>
      <c r="AS7333"/>
      <c r="AT7333"/>
      <c r="AU7333"/>
      <c r="AW7333"/>
      <c r="AX7333"/>
      <c r="AY7333"/>
      <c r="BA7333"/>
      <c r="BB7333"/>
      <c r="BC7333"/>
      <c r="BE7333"/>
      <c r="BF7333"/>
      <c r="BG7333"/>
      <c r="BI7333"/>
      <c r="BJ7333"/>
      <c r="BK7333"/>
      <c r="BM7333"/>
      <c r="BN7333"/>
      <c r="BO7333"/>
    </row>
    <row r="7334" spans="1:67">
      <c r="A7334"/>
      <c r="B7334"/>
      <c r="C7334"/>
      <c r="E7334"/>
      <c r="F7334"/>
      <c r="G7334"/>
      <c r="I7334"/>
      <c r="J7334"/>
      <c r="K7334"/>
      <c r="M7334"/>
      <c r="N7334"/>
      <c r="O7334"/>
      <c r="Q7334"/>
      <c r="R7334"/>
      <c r="S7334"/>
      <c r="U7334"/>
      <c r="V7334"/>
      <c r="W7334"/>
      <c r="Y7334"/>
      <c r="Z7334"/>
      <c r="AA7334"/>
      <c r="AC7334"/>
      <c r="AD7334"/>
      <c r="AE7334"/>
      <c r="AG7334"/>
      <c r="AH7334"/>
      <c r="AI7334"/>
      <c r="AK7334"/>
      <c r="AL7334"/>
      <c r="AM7334"/>
      <c r="AO7334"/>
      <c r="AP7334"/>
      <c r="AQ7334"/>
      <c r="AS7334"/>
      <c r="AT7334"/>
      <c r="AU7334"/>
      <c r="AW7334"/>
      <c r="AX7334"/>
      <c r="AY7334"/>
      <c r="BA7334"/>
      <c r="BB7334"/>
      <c r="BC7334"/>
      <c r="BE7334"/>
      <c r="BF7334"/>
      <c r="BG7334"/>
      <c r="BI7334"/>
      <c r="BJ7334"/>
      <c r="BK7334"/>
      <c r="BM7334"/>
      <c r="BN7334"/>
      <c r="BO7334"/>
    </row>
    <row r="7335" spans="1:67">
      <c r="A7335"/>
      <c r="B7335"/>
      <c r="C7335"/>
      <c r="E7335"/>
      <c r="F7335"/>
      <c r="G7335"/>
      <c r="I7335"/>
      <c r="J7335"/>
      <c r="K7335"/>
      <c r="M7335"/>
      <c r="N7335"/>
      <c r="O7335"/>
      <c r="Q7335"/>
      <c r="R7335"/>
      <c r="S7335"/>
      <c r="U7335"/>
      <c r="V7335"/>
      <c r="W7335"/>
      <c r="Y7335"/>
      <c r="Z7335"/>
      <c r="AA7335"/>
      <c r="AC7335"/>
      <c r="AD7335"/>
      <c r="AE7335"/>
      <c r="AG7335"/>
      <c r="AH7335"/>
      <c r="AI7335"/>
      <c r="AK7335"/>
      <c r="AL7335"/>
      <c r="AM7335"/>
      <c r="AO7335"/>
      <c r="AP7335"/>
      <c r="AQ7335"/>
      <c r="AS7335"/>
      <c r="AT7335"/>
      <c r="AU7335"/>
      <c r="AW7335"/>
      <c r="AX7335"/>
      <c r="AY7335"/>
      <c r="BA7335"/>
      <c r="BB7335"/>
      <c r="BC7335"/>
      <c r="BE7335"/>
      <c r="BF7335"/>
      <c r="BG7335"/>
      <c r="BI7335"/>
      <c r="BJ7335"/>
      <c r="BK7335"/>
      <c r="BM7335"/>
      <c r="BN7335"/>
      <c r="BO7335"/>
    </row>
    <row r="7336" spans="1:67">
      <c r="A7336"/>
      <c r="B7336"/>
      <c r="C7336"/>
      <c r="E7336"/>
      <c r="F7336"/>
      <c r="G7336"/>
      <c r="I7336"/>
      <c r="J7336"/>
      <c r="K7336"/>
      <c r="M7336"/>
      <c r="N7336"/>
      <c r="O7336"/>
      <c r="Q7336"/>
      <c r="R7336"/>
      <c r="S7336"/>
      <c r="U7336"/>
      <c r="V7336"/>
      <c r="W7336"/>
      <c r="Y7336"/>
      <c r="Z7336"/>
      <c r="AA7336"/>
      <c r="AC7336"/>
      <c r="AD7336"/>
      <c r="AE7336"/>
      <c r="AG7336"/>
      <c r="AH7336"/>
      <c r="AI7336"/>
      <c r="AK7336"/>
      <c r="AL7336"/>
      <c r="AM7336"/>
      <c r="AO7336"/>
      <c r="AP7336"/>
      <c r="AQ7336"/>
      <c r="AS7336"/>
      <c r="AT7336"/>
      <c r="AU7336"/>
      <c r="AW7336"/>
      <c r="AX7336"/>
      <c r="AY7336"/>
      <c r="BA7336"/>
      <c r="BB7336"/>
      <c r="BC7336"/>
      <c r="BE7336"/>
      <c r="BF7336"/>
      <c r="BG7336"/>
      <c r="BI7336"/>
      <c r="BJ7336"/>
      <c r="BK7336"/>
      <c r="BM7336"/>
      <c r="BN7336"/>
      <c r="BO7336"/>
    </row>
    <row r="7337" spans="1:67">
      <c r="A7337"/>
      <c r="B7337"/>
      <c r="C7337"/>
      <c r="E7337"/>
      <c r="F7337"/>
      <c r="G7337"/>
      <c r="I7337"/>
      <c r="J7337"/>
      <c r="K7337"/>
      <c r="M7337"/>
      <c r="N7337"/>
      <c r="O7337"/>
      <c r="Q7337"/>
      <c r="R7337"/>
      <c r="S7337"/>
      <c r="U7337"/>
      <c r="V7337"/>
      <c r="W7337"/>
      <c r="Y7337"/>
      <c r="Z7337"/>
      <c r="AA7337"/>
      <c r="AC7337"/>
      <c r="AD7337"/>
      <c r="AE7337"/>
      <c r="AG7337"/>
      <c r="AH7337"/>
      <c r="AI7337"/>
      <c r="AK7337"/>
      <c r="AL7337"/>
      <c r="AM7337"/>
      <c r="AO7337"/>
      <c r="AP7337"/>
      <c r="AQ7337"/>
      <c r="AS7337"/>
      <c r="AT7337"/>
      <c r="AU7337"/>
      <c r="AW7337"/>
      <c r="AX7337"/>
      <c r="AY7337"/>
      <c r="BA7337"/>
      <c r="BB7337"/>
      <c r="BC7337"/>
      <c r="BE7337"/>
      <c r="BF7337"/>
      <c r="BG7337"/>
      <c r="BI7337"/>
      <c r="BJ7337"/>
      <c r="BK7337"/>
      <c r="BM7337"/>
      <c r="BN7337"/>
      <c r="BO7337"/>
    </row>
    <row r="7338" spans="1:67">
      <c r="A7338"/>
      <c r="B7338"/>
      <c r="C7338"/>
      <c r="E7338"/>
      <c r="F7338"/>
      <c r="G7338"/>
      <c r="I7338"/>
      <c r="J7338"/>
      <c r="K7338"/>
      <c r="M7338"/>
      <c r="N7338"/>
      <c r="O7338"/>
      <c r="Q7338"/>
      <c r="R7338"/>
      <c r="S7338"/>
      <c r="U7338"/>
      <c r="V7338"/>
      <c r="W7338"/>
      <c r="Y7338"/>
      <c r="Z7338"/>
      <c r="AA7338"/>
      <c r="AC7338"/>
      <c r="AD7338"/>
      <c r="AE7338"/>
      <c r="AG7338"/>
      <c r="AH7338"/>
      <c r="AI7338"/>
      <c r="AK7338"/>
      <c r="AL7338"/>
      <c r="AM7338"/>
      <c r="AO7338"/>
      <c r="AP7338"/>
      <c r="AQ7338"/>
      <c r="AS7338"/>
      <c r="AT7338"/>
      <c r="AU7338"/>
      <c r="AW7338"/>
      <c r="AX7338"/>
      <c r="AY7338"/>
      <c r="BA7338"/>
      <c r="BB7338"/>
      <c r="BC7338"/>
      <c r="BE7338"/>
      <c r="BF7338"/>
      <c r="BG7338"/>
      <c r="BI7338"/>
      <c r="BJ7338"/>
      <c r="BK7338"/>
      <c r="BM7338"/>
      <c r="BN7338"/>
      <c r="BO7338"/>
    </row>
    <row r="7339" spans="1:67">
      <c r="A7339"/>
      <c r="B7339"/>
      <c r="C7339"/>
      <c r="E7339"/>
      <c r="F7339"/>
      <c r="G7339"/>
      <c r="I7339"/>
      <c r="J7339"/>
      <c r="K7339"/>
      <c r="M7339"/>
      <c r="N7339"/>
      <c r="O7339"/>
      <c r="Q7339"/>
      <c r="R7339"/>
      <c r="S7339"/>
      <c r="U7339"/>
      <c r="V7339"/>
      <c r="W7339"/>
      <c r="Y7339"/>
      <c r="Z7339"/>
      <c r="AA7339"/>
      <c r="AC7339"/>
      <c r="AD7339"/>
      <c r="AE7339"/>
      <c r="AG7339"/>
      <c r="AH7339"/>
      <c r="AI7339"/>
      <c r="AK7339"/>
      <c r="AL7339"/>
      <c r="AM7339"/>
      <c r="AO7339"/>
      <c r="AP7339"/>
      <c r="AQ7339"/>
      <c r="AS7339"/>
      <c r="AT7339"/>
      <c r="AU7339"/>
      <c r="AW7339"/>
      <c r="AX7339"/>
      <c r="AY7339"/>
      <c r="BA7339"/>
      <c r="BB7339"/>
      <c r="BC7339"/>
      <c r="BE7339"/>
      <c r="BF7339"/>
      <c r="BG7339"/>
      <c r="BI7339"/>
      <c r="BJ7339"/>
      <c r="BK7339"/>
      <c r="BM7339"/>
      <c r="BN7339"/>
      <c r="BO7339"/>
    </row>
    <row r="7340" spans="1:67">
      <c r="A7340"/>
      <c r="B7340"/>
      <c r="C7340"/>
      <c r="E7340"/>
      <c r="F7340"/>
      <c r="G7340"/>
      <c r="I7340"/>
      <c r="J7340"/>
      <c r="K7340"/>
      <c r="M7340"/>
      <c r="N7340"/>
      <c r="O7340"/>
      <c r="Q7340"/>
      <c r="R7340"/>
      <c r="S7340"/>
      <c r="U7340"/>
      <c r="V7340"/>
      <c r="W7340"/>
      <c r="Y7340"/>
      <c r="Z7340"/>
      <c r="AA7340"/>
      <c r="AC7340"/>
      <c r="AD7340"/>
      <c r="AE7340"/>
      <c r="AG7340"/>
      <c r="AH7340"/>
      <c r="AI7340"/>
      <c r="AK7340"/>
      <c r="AL7340"/>
      <c r="AM7340"/>
      <c r="AO7340"/>
      <c r="AP7340"/>
      <c r="AQ7340"/>
      <c r="AS7340"/>
      <c r="AT7340"/>
      <c r="AU7340"/>
      <c r="AW7340"/>
      <c r="AX7340"/>
      <c r="AY7340"/>
      <c r="BA7340"/>
      <c r="BB7340"/>
      <c r="BC7340"/>
      <c r="BE7340"/>
      <c r="BF7340"/>
      <c r="BG7340"/>
      <c r="BI7340"/>
      <c r="BJ7340"/>
      <c r="BK7340"/>
      <c r="BM7340"/>
      <c r="BN7340"/>
      <c r="BO7340"/>
    </row>
    <row r="7341" spans="1:67">
      <c r="A7341"/>
      <c r="B7341"/>
      <c r="C7341"/>
      <c r="E7341"/>
      <c r="F7341"/>
      <c r="G7341"/>
      <c r="I7341"/>
      <c r="J7341"/>
      <c r="K7341"/>
      <c r="M7341"/>
      <c r="N7341"/>
      <c r="O7341"/>
      <c r="Q7341"/>
      <c r="R7341"/>
      <c r="S7341"/>
      <c r="U7341"/>
      <c r="V7341"/>
      <c r="W7341"/>
      <c r="Y7341"/>
      <c r="Z7341"/>
      <c r="AA7341"/>
      <c r="AC7341"/>
      <c r="AD7341"/>
      <c r="AE7341"/>
      <c r="AG7341"/>
      <c r="AH7341"/>
      <c r="AI7341"/>
      <c r="AK7341"/>
      <c r="AL7341"/>
      <c r="AM7341"/>
      <c r="AO7341"/>
      <c r="AP7341"/>
      <c r="AQ7341"/>
      <c r="AS7341"/>
      <c r="AT7341"/>
      <c r="AU7341"/>
      <c r="AW7341"/>
      <c r="AX7341"/>
      <c r="AY7341"/>
      <c r="BA7341"/>
      <c r="BB7341"/>
      <c r="BC7341"/>
      <c r="BE7341"/>
      <c r="BF7341"/>
      <c r="BG7341"/>
      <c r="BI7341"/>
      <c r="BJ7341"/>
      <c r="BK7341"/>
      <c r="BM7341"/>
      <c r="BN7341"/>
      <c r="BO7341"/>
    </row>
    <row r="7342" spans="1:67">
      <c r="A7342"/>
      <c r="B7342"/>
      <c r="C7342"/>
      <c r="E7342"/>
      <c r="F7342"/>
      <c r="G7342"/>
      <c r="I7342"/>
      <c r="J7342"/>
      <c r="K7342"/>
      <c r="M7342"/>
      <c r="N7342"/>
      <c r="O7342"/>
      <c r="Q7342"/>
      <c r="R7342"/>
      <c r="S7342"/>
      <c r="U7342"/>
      <c r="V7342"/>
      <c r="W7342"/>
      <c r="Y7342"/>
      <c r="Z7342"/>
      <c r="AA7342"/>
      <c r="AC7342"/>
      <c r="AD7342"/>
      <c r="AE7342"/>
      <c r="AG7342"/>
      <c r="AH7342"/>
      <c r="AI7342"/>
      <c r="AK7342"/>
      <c r="AL7342"/>
      <c r="AM7342"/>
      <c r="AO7342"/>
      <c r="AP7342"/>
      <c r="AQ7342"/>
      <c r="AS7342"/>
      <c r="AT7342"/>
      <c r="AU7342"/>
      <c r="AW7342"/>
      <c r="AX7342"/>
      <c r="AY7342"/>
      <c r="BA7342"/>
      <c r="BB7342"/>
      <c r="BC7342"/>
      <c r="BE7342"/>
      <c r="BF7342"/>
      <c r="BG7342"/>
      <c r="BI7342"/>
      <c r="BJ7342"/>
      <c r="BK7342"/>
      <c r="BM7342"/>
      <c r="BN7342"/>
      <c r="BO7342"/>
    </row>
    <row r="7343" spans="1:67">
      <c r="A7343"/>
      <c r="B7343"/>
      <c r="C7343"/>
      <c r="E7343"/>
      <c r="F7343"/>
      <c r="G7343"/>
      <c r="I7343"/>
      <c r="J7343"/>
      <c r="K7343"/>
      <c r="M7343"/>
      <c r="N7343"/>
      <c r="O7343"/>
      <c r="Q7343"/>
      <c r="R7343"/>
      <c r="S7343"/>
      <c r="U7343"/>
      <c r="V7343"/>
      <c r="W7343"/>
      <c r="Y7343"/>
      <c r="Z7343"/>
      <c r="AA7343"/>
      <c r="AC7343"/>
      <c r="AD7343"/>
      <c r="AE7343"/>
      <c r="AG7343"/>
      <c r="AH7343"/>
      <c r="AI7343"/>
      <c r="AK7343"/>
      <c r="AL7343"/>
      <c r="AM7343"/>
      <c r="AO7343"/>
      <c r="AP7343"/>
      <c r="AQ7343"/>
      <c r="AS7343"/>
      <c r="AT7343"/>
      <c r="AU7343"/>
      <c r="AW7343"/>
      <c r="AX7343"/>
      <c r="AY7343"/>
      <c r="BA7343"/>
      <c r="BB7343"/>
      <c r="BC7343"/>
      <c r="BE7343"/>
      <c r="BF7343"/>
      <c r="BG7343"/>
      <c r="BI7343"/>
      <c r="BJ7343"/>
      <c r="BK7343"/>
      <c r="BM7343"/>
      <c r="BN7343"/>
      <c r="BO7343"/>
    </row>
    <row r="7344" spans="1:67">
      <c r="A7344"/>
      <c r="B7344"/>
      <c r="C7344"/>
      <c r="E7344"/>
      <c r="F7344"/>
      <c r="G7344"/>
      <c r="I7344"/>
      <c r="J7344"/>
      <c r="K7344"/>
      <c r="M7344"/>
      <c r="N7344"/>
      <c r="O7344"/>
      <c r="Q7344"/>
      <c r="R7344"/>
      <c r="S7344"/>
      <c r="U7344"/>
      <c r="V7344"/>
      <c r="W7344"/>
      <c r="Y7344"/>
      <c r="Z7344"/>
      <c r="AA7344"/>
      <c r="AC7344"/>
      <c r="AD7344"/>
      <c r="AE7344"/>
      <c r="AG7344"/>
      <c r="AH7344"/>
      <c r="AI7344"/>
      <c r="AK7344"/>
      <c r="AL7344"/>
      <c r="AM7344"/>
      <c r="AO7344"/>
      <c r="AP7344"/>
      <c r="AQ7344"/>
      <c r="AS7344"/>
      <c r="AT7344"/>
      <c r="AU7344"/>
      <c r="AW7344"/>
      <c r="AX7344"/>
      <c r="AY7344"/>
      <c r="BA7344"/>
      <c r="BB7344"/>
      <c r="BC7344"/>
      <c r="BE7344"/>
      <c r="BF7344"/>
      <c r="BG7344"/>
      <c r="BI7344"/>
      <c r="BJ7344"/>
      <c r="BK7344"/>
      <c r="BM7344"/>
      <c r="BN7344"/>
      <c r="BO7344"/>
    </row>
    <row r="7345" spans="1:67">
      <c r="A7345"/>
      <c r="B7345"/>
      <c r="C7345"/>
      <c r="E7345"/>
      <c r="F7345"/>
      <c r="G7345"/>
      <c r="I7345"/>
      <c r="J7345"/>
      <c r="K7345"/>
      <c r="M7345"/>
      <c r="N7345"/>
      <c r="O7345"/>
      <c r="Q7345"/>
      <c r="R7345"/>
      <c r="S7345"/>
      <c r="U7345"/>
      <c r="V7345"/>
      <c r="W7345"/>
      <c r="Y7345"/>
      <c r="Z7345"/>
      <c r="AA7345"/>
      <c r="AC7345"/>
      <c r="AD7345"/>
      <c r="AE7345"/>
      <c r="AG7345"/>
      <c r="AH7345"/>
      <c r="AI7345"/>
      <c r="AK7345"/>
      <c r="AL7345"/>
      <c r="AM7345"/>
      <c r="AO7345"/>
      <c r="AP7345"/>
      <c r="AQ7345"/>
      <c r="AS7345"/>
      <c r="AT7345"/>
      <c r="AU7345"/>
      <c r="AW7345"/>
      <c r="AX7345"/>
      <c r="AY7345"/>
      <c r="BA7345"/>
      <c r="BB7345"/>
      <c r="BC7345"/>
      <c r="BE7345"/>
      <c r="BF7345"/>
      <c r="BG7345"/>
      <c r="BI7345"/>
      <c r="BJ7345"/>
      <c r="BK7345"/>
      <c r="BM7345"/>
      <c r="BN7345"/>
      <c r="BO7345"/>
    </row>
    <row r="7346" spans="1:67">
      <c r="A7346"/>
      <c r="B7346"/>
      <c r="C7346"/>
      <c r="E7346"/>
      <c r="F7346"/>
      <c r="G7346"/>
      <c r="I7346"/>
      <c r="J7346"/>
      <c r="K7346"/>
      <c r="M7346"/>
      <c r="N7346"/>
      <c r="O7346"/>
      <c r="Q7346"/>
      <c r="R7346"/>
      <c r="S7346"/>
      <c r="U7346"/>
      <c r="V7346"/>
      <c r="W7346"/>
      <c r="Y7346"/>
      <c r="Z7346"/>
      <c r="AA7346"/>
      <c r="AC7346"/>
      <c r="AD7346"/>
      <c r="AE7346"/>
      <c r="AG7346"/>
      <c r="AH7346"/>
      <c r="AI7346"/>
      <c r="AK7346"/>
      <c r="AL7346"/>
      <c r="AM7346"/>
      <c r="AO7346"/>
      <c r="AP7346"/>
      <c r="AQ7346"/>
      <c r="AS7346"/>
      <c r="AT7346"/>
      <c r="AU7346"/>
      <c r="AW7346"/>
      <c r="AX7346"/>
      <c r="AY7346"/>
      <c r="BA7346"/>
      <c r="BB7346"/>
      <c r="BC7346"/>
      <c r="BE7346"/>
      <c r="BF7346"/>
      <c r="BG7346"/>
      <c r="BI7346"/>
      <c r="BJ7346"/>
      <c r="BK7346"/>
      <c r="BM7346"/>
      <c r="BN7346"/>
      <c r="BO7346"/>
    </row>
    <row r="7347" spans="1:67">
      <c r="A7347"/>
      <c r="B7347"/>
      <c r="C7347"/>
      <c r="E7347"/>
      <c r="F7347"/>
      <c r="G7347"/>
      <c r="I7347"/>
      <c r="J7347"/>
      <c r="K7347"/>
      <c r="M7347"/>
      <c r="N7347"/>
      <c r="O7347"/>
      <c r="Q7347"/>
      <c r="R7347"/>
      <c r="S7347"/>
      <c r="U7347"/>
      <c r="V7347"/>
      <c r="W7347"/>
      <c r="Y7347"/>
      <c r="Z7347"/>
      <c r="AA7347"/>
      <c r="AC7347"/>
      <c r="AD7347"/>
      <c r="AE7347"/>
      <c r="AG7347"/>
      <c r="AH7347"/>
      <c r="AI7347"/>
      <c r="AK7347"/>
      <c r="AL7347"/>
      <c r="AM7347"/>
      <c r="AO7347"/>
      <c r="AP7347"/>
      <c r="AQ7347"/>
      <c r="AS7347"/>
      <c r="AT7347"/>
      <c r="AU7347"/>
      <c r="AW7347"/>
      <c r="AX7347"/>
      <c r="AY7347"/>
      <c r="BA7347"/>
      <c r="BB7347"/>
      <c r="BC7347"/>
      <c r="BE7347"/>
      <c r="BF7347"/>
      <c r="BG7347"/>
      <c r="BI7347"/>
      <c r="BJ7347"/>
      <c r="BK7347"/>
      <c r="BM7347"/>
      <c r="BN7347"/>
      <c r="BO7347"/>
    </row>
    <row r="7348" spans="1:67">
      <c r="A7348"/>
      <c r="B7348"/>
      <c r="C7348"/>
      <c r="E7348"/>
      <c r="F7348"/>
      <c r="G7348"/>
      <c r="I7348"/>
      <c r="J7348"/>
      <c r="K7348"/>
      <c r="M7348"/>
      <c r="N7348"/>
      <c r="O7348"/>
      <c r="Q7348"/>
      <c r="R7348"/>
      <c r="S7348"/>
      <c r="U7348"/>
      <c r="V7348"/>
      <c r="W7348"/>
      <c r="Y7348"/>
      <c r="Z7348"/>
      <c r="AA7348"/>
      <c r="AC7348"/>
      <c r="AD7348"/>
      <c r="AE7348"/>
      <c r="AG7348"/>
      <c r="AH7348"/>
      <c r="AI7348"/>
      <c r="AK7348"/>
      <c r="AL7348"/>
      <c r="AM7348"/>
      <c r="AO7348"/>
      <c r="AP7348"/>
      <c r="AQ7348"/>
      <c r="AS7348"/>
      <c r="AT7348"/>
      <c r="AU7348"/>
      <c r="AW7348"/>
      <c r="AX7348"/>
      <c r="AY7348"/>
      <c r="BA7348"/>
      <c r="BB7348"/>
      <c r="BC7348"/>
      <c r="BE7348"/>
      <c r="BF7348"/>
      <c r="BG7348"/>
      <c r="BI7348"/>
      <c r="BJ7348"/>
      <c r="BK7348"/>
      <c r="BM7348"/>
      <c r="BN7348"/>
      <c r="BO7348"/>
    </row>
    <row r="7349" spans="1:67">
      <c r="A7349"/>
      <c r="B7349"/>
      <c r="C7349"/>
      <c r="E7349"/>
      <c r="F7349"/>
      <c r="G7349"/>
      <c r="I7349"/>
      <c r="J7349"/>
      <c r="K7349"/>
      <c r="M7349"/>
      <c r="N7349"/>
      <c r="O7349"/>
      <c r="Q7349"/>
      <c r="R7349"/>
      <c r="S7349"/>
      <c r="U7349"/>
      <c r="V7349"/>
      <c r="W7349"/>
      <c r="Y7349"/>
      <c r="Z7349"/>
      <c r="AA7349"/>
      <c r="AC7349"/>
      <c r="AD7349"/>
      <c r="AE7349"/>
      <c r="AG7349"/>
      <c r="AH7349"/>
      <c r="AI7349"/>
      <c r="AK7349"/>
      <c r="AL7349"/>
      <c r="AM7349"/>
      <c r="AO7349"/>
      <c r="AP7349"/>
      <c r="AQ7349"/>
      <c r="AS7349"/>
      <c r="AT7349"/>
      <c r="AU7349"/>
      <c r="AW7349"/>
      <c r="AX7349"/>
      <c r="AY7349"/>
      <c r="BA7349"/>
      <c r="BB7349"/>
      <c r="BC7349"/>
      <c r="BE7349"/>
      <c r="BF7349"/>
      <c r="BG7349"/>
      <c r="BI7349"/>
      <c r="BJ7349"/>
      <c r="BK7349"/>
      <c r="BM7349"/>
      <c r="BN7349"/>
      <c r="BO7349"/>
    </row>
    <row r="7350" spans="1:67">
      <c r="A7350"/>
      <c r="B7350"/>
      <c r="C7350"/>
      <c r="E7350"/>
      <c r="F7350"/>
      <c r="G7350"/>
      <c r="I7350"/>
      <c r="J7350"/>
      <c r="K7350"/>
      <c r="M7350"/>
      <c r="N7350"/>
      <c r="O7350"/>
      <c r="Q7350"/>
      <c r="R7350"/>
      <c r="S7350"/>
      <c r="U7350"/>
      <c r="V7350"/>
      <c r="W7350"/>
      <c r="Y7350"/>
      <c r="Z7350"/>
      <c r="AA7350"/>
      <c r="AC7350"/>
      <c r="AD7350"/>
      <c r="AE7350"/>
      <c r="AG7350"/>
      <c r="AH7350"/>
      <c r="AI7350"/>
      <c r="AK7350"/>
      <c r="AL7350"/>
      <c r="AM7350"/>
      <c r="AO7350"/>
      <c r="AP7350"/>
      <c r="AQ7350"/>
      <c r="AS7350"/>
      <c r="AT7350"/>
      <c r="AU7350"/>
      <c r="AW7350"/>
      <c r="AX7350"/>
      <c r="AY7350"/>
      <c r="BA7350"/>
      <c r="BB7350"/>
      <c r="BC7350"/>
      <c r="BE7350"/>
      <c r="BF7350"/>
      <c r="BG7350"/>
      <c r="BI7350"/>
      <c r="BJ7350"/>
      <c r="BK7350"/>
      <c r="BM7350"/>
      <c r="BN7350"/>
      <c r="BO7350"/>
    </row>
    <row r="7351" spans="1:67">
      <c r="A7351"/>
      <c r="B7351"/>
      <c r="C7351"/>
      <c r="E7351"/>
      <c r="F7351"/>
      <c r="G7351"/>
      <c r="I7351"/>
      <c r="J7351"/>
      <c r="K7351"/>
      <c r="M7351"/>
      <c r="N7351"/>
      <c r="O7351"/>
      <c r="Q7351"/>
      <c r="R7351"/>
      <c r="S7351"/>
      <c r="U7351"/>
      <c r="V7351"/>
      <c r="W7351"/>
      <c r="Y7351"/>
      <c r="Z7351"/>
      <c r="AA7351"/>
      <c r="AC7351"/>
      <c r="AD7351"/>
      <c r="AE7351"/>
      <c r="AG7351"/>
      <c r="AH7351"/>
      <c r="AI7351"/>
      <c r="AK7351"/>
      <c r="AL7351"/>
      <c r="AM7351"/>
      <c r="AO7351"/>
      <c r="AP7351"/>
      <c r="AQ7351"/>
      <c r="AS7351"/>
      <c r="AT7351"/>
      <c r="AU7351"/>
      <c r="AW7351"/>
      <c r="AX7351"/>
      <c r="AY7351"/>
      <c r="BA7351"/>
      <c r="BB7351"/>
      <c r="BC7351"/>
      <c r="BE7351"/>
      <c r="BF7351"/>
      <c r="BG7351"/>
      <c r="BI7351"/>
      <c r="BJ7351"/>
      <c r="BK7351"/>
      <c r="BM7351"/>
      <c r="BN7351"/>
      <c r="BO7351"/>
    </row>
    <row r="7352" spans="1:67">
      <c r="A7352"/>
      <c r="B7352"/>
      <c r="C7352"/>
      <c r="E7352"/>
      <c r="F7352"/>
      <c r="G7352"/>
      <c r="I7352"/>
      <c r="J7352"/>
      <c r="K7352"/>
      <c r="M7352"/>
      <c r="N7352"/>
      <c r="O7352"/>
      <c r="Q7352"/>
      <c r="R7352"/>
      <c r="S7352"/>
      <c r="U7352"/>
      <c r="V7352"/>
      <c r="W7352"/>
      <c r="Y7352"/>
      <c r="Z7352"/>
      <c r="AA7352"/>
      <c r="AC7352"/>
      <c r="AD7352"/>
      <c r="AE7352"/>
      <c r="AG7352"/>
      <c r="AH7352"/>
      <c r="AI7352"/>
      <c r="AK7352"/>
      <c r="AL7352"/>
      <c r="AM7352"/>
      <c r="AO7352"/>
      <c r="AP7352"/>
      <c r="AQ7352"/>
      <c r="AS7352"/>
      <c r="AT7352"/>
      <c r="AU7352"/>
      <c r="AW7352"/>
      <c r="AX7352"/>
      <c r="AY7352"/>
      <c r="BA7352"/>
      <c r="BB7352"/>
      <c r="BC7352"/>
      <c r="BE7352"/>
      <c r="BF7352"/>
      <c r="BG7352"/>
      <c r="BI7352"/>
      <c r="BJ7352"/>
      <c r="BK7352"/>
      <c r="BM7352"/>
      <c r="BN7352"/>
      <c r="BO7352"/>
    </row>
    <row r="7353" spans="1:67">
      <c r="A7353"/>
      <c r="B7353"/>
      <c r="C7353"/>
      <c r="E7353"/>
      <c r="F7353"/>
      <c r="G7353"/>
      <c r="I7353"/>
      <c r="J7353"/>
      <c r="K7353"/>
      <c r="M7353"/>
      <c r="N7353"/>
      <c r="O7353"/>
      <c r="Q7353"/>
      <c r="R7353"/>
      <c r="S7353"/>
      <c r="U7353"/>
      <c r="V7353"/>
      <c r="W7353"/>
      <c r="Y7353"/>
      <c r="Z7353"/>
      <c r="AA7353"/>
      <c r="AC7353"/>
      <c r="AD7353"/>
      <c r="AE7353"/>
      <c r="AG7353"/>
      <c r="AH7353"/>
      <c r="AI7353"/>
      <c r="AK7353"/>
      <c r="AL7353"/>
      <c r="AM7353"/>
      <c r="AO7353"/>
      <c r="AP7353"/>
      <c r="AQ7353"/>
      <c r="AS7353"/>
      <c r="AT7353"/>
      <c r="AU7353"/>
      <c r="AW7353"/>
      <c r="AX7353"/>
      <c r="AY7353"/>
      <c r="BA7353"/>
      <c r="BB7353"/>
      <c r="BC7353"/>
      <c r="BE7353"/>
      <c r="BF7353"/>
      <c r="BG7353"/>
      <c r="BI7353"/>
      <c r="BJ7353"/>
      <c r="BK7353"/>
      <c r="BM7353"/>
      <c r="BN7353"/>
      <c r="BO7353"/>
    </row>
    <row r="7354" spans="1:67">
      <c r="A7354"/>
      <c r="B7354"/>
      <c r="C7354"/>
      <c r="E7354"/>
      <c r="F7354"/>
      <c r="G7354"/>
      <c r="I7354"/>
      <c r="J7354"/>
      <c r="K7354"/>
      <c r="M7354"/>
      <c r="N7354"/>
      <c r="O7354"/>
      <c r="Q7354"/>
      <c r="R7354"/>
      <c r="S7354"/>
      <c r="U7354"/>
      <c r="V7354"/>
      <c r="W7354"/>
      <c r="Y7354"/>
      <c r="Z7354"/>
      <c r="AA7354"/>
      <c r="AC7354"/>
      <c r="AD7354"/>
      <c r="AE7354"/>
      <c r="AG7354"/>
      <c r="AH7354"/>
      <c r="AI7354"/>
      <c r="AK7354"/>
      <c r="AL7354"/>
      <c r="AM7354"/>
      <c r="AO7354"/>
      <c r="AP7354"/>
      <c r="AQ7354"/>
      <c r="AS7354"/>
      <c r="AT7354"/>
      <c r="AU7354"/>
      <c r="AW7354"/>
      <c r="AX7354"/>
      <c r="AY7354"/>
      <c r="BA7354"/>
      <c r="BB7354"/>
      <c r="BC7354"/>
      <c r="BE7354"/>
      <c r="BF7354"/>
      <c r="BG7354"/>
      <c r="BI7354"/>
      <c r="BJ7354"/>
      <c r="BK7354"/>
      <c r="BM7354"/>
      <c r="BN7354"/>
      <c r="BO7354"/>
    </row>
    <row r="7355" spans="1:67">
      <c r="A7355"/>
      <c r="B7355"/>
      <c r="C7355"/>
      <c r="E7355"/>
      <c r="F7355"/>
      <c r="G7355"/>
      <c r="I7355"/>
      <c r="J7355"/>
      <c r="K7355"/>
      <c r="M7355"/>
      <c r="N7355"/>
      <c r="O7355"/>
      <c r="Q7355"/>
      <c r="R7355"/>
      <c r="S7355"/>
      <c r="U7355"/>
      <c r="V7355"/>
      <c r="W7355"/>
      <c r="Y7355"/>
      <c r="Z7355"/>
      <c r="AA7355"/>
      <c r="AC7355"/>
      <c r="AD7355"/>
      <c r="AE7355"/>
      <c r="AG7355"/>
      <c r="AH7355"/>
      <c r="AI7355"/>
      <c r="AK7355"/>
      <c r="AL7355"/>
      <c r="AM7355"/>
      <c r="AO7355"/>
      <c r="AP7355"/>
      <c r="AQ7355"/>
      <c r="AS7355"/>
      <c r="AT7355"/>
      <c r="AU7355"/>
      <c r="AW7355"/>
      <c r="AX7355"/>
      <c r="AY7355"/>
      <c r="BA7355"/>
      <c r="BB7355"/>
      <c r="BC7355"/>
      <c r="BE7355"/>
      <c r="BF7355"/>
      <c r="BG7355"/>
      <c r="BI7355"/>
      <c r="BJ7355"/>
      <c r="BK7355"/>
      <c r="BM7355"/>
      <c r="BN7355"/>
      <c r="BO7355"/>
    </row>
    <row r="7356" spans="1:67">
      <c r="A7356"/>
      <c r="B7356"/>
      <c r="C7356"/>
      <c r="E7356"/>
      <c r="F7356"/>
      <c r="G7356"/>
      <c r="I7356"/>
      <c r="J7356"/>
      <c r="K7356"/>
      <c r="M7356"/>
      <c r="N7356"/>
      <c r="O7356"/>
      <c r="Q7356"/>
      <c r="R7356"/>
      <c r="S7356"/>
      <c r="U7356"/>
      <c r="V7356"/>
      <c r="W7356"/>
      <c r="Y7356"/>
      <c r="Z7356"/>
      <c r="AA7356"/>
      <c r="AC7356"/>
      <c r="AD7356"/>
      <c r="AE7356"/>
      <c r="AG7356"/>
      <c r="AH7356"/>
      <c r="AI7356"/>
      <c r="AK7356"/>
      <c r="AL7356"/>
      <c r="AM7356"/>
      <c r="AO7356"/>
      <c r="AP7356"/>
      <c r="AQ7356"/>
      <c r="AS7356"/>
      <c r="AT7356"/>
      <c r="AU7356"/>
      <c r="AW7356"/>
      <c r="AX7356"/>
      <c r="AY7356"/>
      <c r="BA7356"/>
      <c r="BB7356"/>
      <c r="BC7356"/>
      <c r="BE7356"/>
      <c r="BF7356"/>
      <c r="BG7356"/>
      <c r="BI7356"/>
      <c r="BJ7356"/>
      <c r="BK7356"/>
      <c r="BM7356"/>
      <c r="BN7356"/>
      <c r="BO7356"/>
    </row>
    <row r="7357" spans="1:67">
      <c r="A7357"/>
      <c r="B7357"/>
      <c r="C7357"/>
      <c r="E7357"/>
      <c r="F7357"/>
      <c r="G7357"/>
      <c r="I7357"/>
      <c r="J7357"/>
      <c r="K7357"/>
      <c r="M7357"/>
      <c r="N7357"/>
      <c r="O7357"/>
      <c r="Q7357"/>
      <c r="R7357"/>
      <c r="S7357"/>
      <c r="U7357"/>
      <c r="V7357"/>
      <c r="W7357"/>
      <c r="Y7357"/>
      <c r="Z7357"/>
      <c r="AA7357"/>
      <c r="AC7357"/>
      <c r="AD7357"/>
      <c r="AE7357"/>
      <c r="AG7357"/>
      <c r="AH7357"/>
      <c r="AI7357"/>
      <c r="AK7357"/>
      <c r="AL7357"/>
      <c r="AM7357"/>
      <c r="AO7357"/>
      <c r="AP7357"/>
      <c r="AQ7357"/>
      <c r="AS7357"/>
      <c r="AT7357"/>
      <c r="AU7357"/>
      <c r="AW7357"/>
      <c r="AX7357"/>
      <c r="AY7357"/>
      <c r="BA7357"/>
      <c r="BB7357"/>
      <c r="BC7357"/>
      <c r="BE7357"/>
      <c r="BF7357"/>
      <c r="BG7357"/>
      <c r="BI7357"/>
      <c r="BJ7357"/>
      <c r="BK7357"/>
      <c r="BM7357"/>
      <c r="BN7357"/>
      <c r="BO7357"/>
    </row>
    <row r="7358" spans="1:67">
      <c r="A7358"/>
      <c r="B7358"/>
      <c r="C7358"/>
      <c r="E7358"/>
      <c r="F7358"/>
      <c r="G7358"/>
      <c r="I7358"/>
      <c r="J7358"/>
      <c r="K7358"/>
      <c r="M7358"/>
      <c r="N7358"/>
      <c r="O7358"/>
      <c r="Q7358"/>
      <c r="R7358"/>
      <c r="S7358"/>
      <c r="U7358"/>
      <c r="V7358"/>
      <c r="W7358"/>
      <c r="Y7358"/>
      <c r="Z7358"/>
      <c r="AA7358"/>
      <c r="AC7358"/>
      <c r="AD7358"/>
      <c r="AE7358"/>
      <c r="AG7358"/>
      <c r="AH7358"/>
      <c r="AI7358"/>
      <c r="AK7358"/>
      <c r="AL7358"/>
      <c r="AM7358"/>
      <c r="AO7358"/>
      <c r="AP7358"/>
      <c r="AQ7358"/>
      <c r="AS7358"/>
      <c r="AT7358"/>
      <c r="AU7358"/>
      <c r="AW7358"/>
      <c r="AX7358"/>
      <c r="AY7358"/>
      <c r="BA7358"/>
      <c r="BB7358"/>
      <c r="BC7358"/>
      <c r="BE7358"/>
      <c r="BF7358"/>
      <c r="BG7358"/>
      <c r="BI7358"/>
      <c r="BJ7358"/>
      <c r="BK7358"/>
      <c r="BM7358"/>
      <c r="BN7358"/>
      <c r="BO7358"/>
    </row>
    <row r="7359" spans="1:67">
      <c r="A7359"/>
      <c r="B7359"/>
      <c r="C7359"/>
      <c r="E7359"/>
      <c r="F7359"/>
      <c r="G7359"/>
      <c r="I7359"/>
      <c r="J7359"/>
      <c r="K7359"/>
      <c r="M7359"/>
      <c r="N7359"/>
      <c r="O7359"/>
      <c r="Q7359"/>
      <c r="R7359"/>
      <c r="S7359"/>
      <c r="U7359"/>
      <c r="V7359"/>
      <c r="W7359"/>
      <c r="Y7359"/>
      <c r="Z7359"/>
      <c r="AA7359"/>
      <c r="AC7359"/>
      <c r="AD7359"/>
      <c r="AE7359"/>
      <c r="AG7359"/>
      <c r="AH7359"/>
      <c r="AI7359"/>
      <c r="AK7359"/>
      <c r="AL7359"/>
      <c r="AM7359"/>
      <c r="AO7359"/>
      <c r="AP7359"/>
      <c r="AQ7359"/>
      <c r="AS7359"/>
      <c r="AT7359"/>
      <c r="AU7359"/>
      <c r="AW7359"/>
      <c r="AX7359"/>
      <c r="AY7359"/>
      <c r="BA7359"/>
      <c r="BB7359"/>
      <c r="BC7359"/>
      <c r="BE7359"/>
      <c r="BF7359"/>
      <c r="BG7359"/>
      <c r="BI7359"/>
      <c r="BJ7359"/>
      <c r="BK7359"/>
      <c r="BM7359"/>
      <c r="BN7359"/>
      <c r="BO7359"/>
    </row>
    <row r="7360" spans="1:67">
      <c r="A7360"/>
      <c r="B7360"/>
      <c r="C7360"/>
      <c r="E7360"/>
      <c r="F7360"/>
      <c r="G7360"/>
      <c r="I7360"/>
      <c r="J7360"/>
      <c r="K7360"/>
      <c r="M7360"/>
      <c r="N7360"/>
      <c r="O7360"/>
      <c r="Q7360"/>
      <c r="R7360"/>
      <c r="S7360"/>
      <c r="U7360"/>
      <c r="V7360"/>
      <c r="W7360"/>
      <c r="Y7360"/>
      <c r="Z7360"/>
      <c r="AA7360"/>
      <c r="AC7360"/>
      <c r="AD7360"/>
      <c r="AE7360"/>
      <c r="AG7360"/>
      <c r="AH7360"/>
      <c r="AI7360"/>
      <c r="AK7360"/>
      <c r="AL7360"/>
      <c r="AM7360"/>
      <c r="AO7360"/>
      <c r="AP7360"/>
      <c r="AQ7360"/>
      <c r="AS7360"/>
      <c r="AT7360"/>
      <c r="AU7360"/>
      <c r="AW7360"/>
      <c r="AX7360"/>
      <c r="AY7360"/>
      <c r="BA7360"/>
      <c r="BB7360"/>
      <c r="BC7360"/>
      <c r="BE7360"/>
      <c r="BF7360"/>
      <c r="BG7360"/>
      <c r="BI7360"/>
      <c r="BJ7360"/>
      <c r="BK7360"/>
      <c r="BM7360"/>
      <c r="BN7360"/>
      <c r="BO7360"/>
    </row>
    <row r="7361" spans="1:67">
      <c r="A7361"/>
      <c r="B7361"/>
      <c r="C7361"/>
      <c r="E7361"/>
      <c r="F7361"/>
      <c r="G7361"/>
      <c r="I7361"/>
      <c r="J7361"/>
      <c r="K7361"/>
      <c r="M7361"/>
      <c r="N7361"/>
      <c r="O7361"/>
      <c r="Q7361"/>
      <c r="R7361"/>
      <c r="S7361"/>
      <c r="U7361"/>
      <c r="V7361"/>
      <c r="W7361"/>
      <c r="Y7361"/>
      <c r="Z7361"/>
      <c r="AA7361"/>
      <c r="AC7361"/>
      <c r="AD7361"/>
      <c r="AE7361"/>
      <c r="AG7361"/>
      <c r="AH7361"/>
      <c r="AI7361"/>
      <c r="AK7361"/>
      <c r="AL7361"/>
      <c r="AM7361"/>
      <c r="AO7361"/>
      <c r="AP7361"/>
      <c r="AQ7361"/>
      <c r="AS7361"/>
      <c r="AT7361"/>
      <c r="AU7361"/>
      <c r="AW7361"/>
      <c r="AX7361"/>
      <c r="AY7361"/>
      <c r="BA7361"/>
      <c r="BB7361"/>
      <c r="BC7361"/>
      <c r="BE7361"/>
      <c r="BF7361"/>
      <c r="BG7361"/>
      <c r="BI7361"/>
      <c r="BJ7361"/>
      <c r="BK7361"/>
      <c r="BM7361"/>
      <c r="BN7361"/>
      <c r="BO7361"/>
    </row>
    <row r="7362" spans="1:67">
      <c r="A7362"/>
      <c r="B7362"/>
      <c r="C7362"/>
      <c r="E7362"/>
      <c r="F7362"/>
      <c r="G7362"/>
      <c r="I7362"/>
      <c r="J7362"/>
      <c r="K7362"/>
      <c r="M7362"/>
      <c r="N7362"/>
      <c r="O7362"/>
      <c r="Q7362"/>
      <c r="R7362"/>
      <c r="S7362"/>
      <c r="U7362"/>
      <c r="V7362"/>
      <c r="W7362"/>
      <c r="Y7362"/>
      <c r="Z7362"/>
      <c r="AA7362"/>
      <c r="AC7362"/>
      <c r="AD7362"/>
      <c r="AE7362"/>
      <c r="AG7362"/>
      <c r="AH7362"/>
      <c r="AI7362"/>
      <c r="AK7362"/>
      <c r="AL7362"/>
      <c r="AM7362"/>
      <c r="AO7362"/>
      <c r="AP7362"/>
      <c r="AQ7362"/>
      <c r="AS7362"/>
      <c r="AT7362"/>
      <c r="AU7362"/>
      <c r="AW7362"/>
      <c r="AX7362"/>
      <c r="AY7362"/>
      <c r="BA7362"/>
      <c r="BB7362"/>
      <c r="BC7362"/>
      <c r="BE7362"/>
      <c r="BF7362"/>
      <c r="BG7362"/>
      <c r="BI7362"/>
      <c r="BJ7362"/>
      <c r="BK7362"/>
      <c r="BM7362"/>
      <c r="BN7362"/>
      <c r="BO7362"/>
    </row>
    <row r="7363" spans="1:67">
      <c r="A7363"/>
      <c r="B7363"/>
      <c r="C7363"/>
      <c r="E7363"/>
      <c r="F7363"/>
      <c r="G7363"/>
      <c r="I7363"/>
      <c r="J7363"/>
      <c r="K7363"/>
      <c r="M7363"/>
      <c r="N7363"/>
      <c r="O7363"/>
      <c r="Q7363"/>
      <c r="R7363"/>
      <c r="S7363"/>
      <c r="U7363"/>
      <c r="V7363"/>
      <c r="W7363"/>
      <c r="Y7363"/>
      <c r="Z7363"/>
      <c r="AA7363"/>
      <c r="AC7363"/>
      <c r="AD7363"/>
      <c r="AE7363"/>
      <c r="AG7363"/>
      <c r="AH7363"/>
      <c r="AI7363"/>
      <c r="AK7363"/>
      <c r="AL7363"/>
      <c r="AM7363"/>
      <c r="AO7363"/>
      <c r="AP7363"/>
      <c r="AQ7363"/>
      <c r="AS7363"/>
      <c r="AT7363"/>
      <c r="AU7363"/>
      <c r="AW7363"/>
      <c r="AX7363"/>
      <c r="AY7363"/>
      <c r="BA7363"/>
      <c r="BB7363"/>
      <c r="BC7363"/>
      <c r="BE7363"/>
      <c r="BF7363"/>
      <c r="BG7363"/>
      <c r="BI7363"/>
      <c r="BJ7363"/>
      <c r="BK7363"/>
      <c r="BM7363"/>
      <c r="BN7363"/>
      <c r="BO7363"/>
    </row>
    <row r="7364" spans="1:67">
      <c r="A7364"/>
      <c r="B7364"/>
      <c r="C7364"/>
      <c r="E7364"/>
      <c r="F7364"/>
      <c r="G7364"/>
      <c r="I7364"/>
      <c r="J7364"/>
      <c r="K7364"/>
      <c r="M7364"/>
      <c r="N7364"/>
      <c r="O7364"/>
      <c r="Q7364"/>
      <c r="R7364"/>
      <c r="S7364"/>
      <c r="U7364"/>
      <c r="V7364"/>
      <c r="W7364"/>
      <c r="Y7364"/>
      <c r="Z7364"/>
      <c r="AA7364"/>
      <c r="AC7364"/>
      <c r="AD7364"/>
      <c r="AE7364"/>
      <c r="AG7364"/>
      <c r="AH7364"/>
      <c r="AI7364"/>
      <c r="AK7364"/>
      <c r="AL7364"/>
      <c r="AM7364"/>
      <c r="AO7364"/>
      <c r="AP7364"/>
      <c r="AQ7364"/>
      <c r="AS7364"/>
      <c r="AT7364"/>
      <c r="AU7364"/>
      <c r="AW7364"/>
      <c r="AX7364"/>
      <c r="AY7364"/>
      <c r="BA7364"/>
      <c r="BB7364"/>
      <c r="BC7364"/>
      <c r="BE7364"/>
      <c r="BF7364"/>
      <c r="BG7364"/>
      <c r="BI7364"/>
      <c r="BJ7364"/>
      <c r="BK7364"/>
      <c r="BM7364"/>
      <c r="BN7364"/>
      <c r="BO7364"/>
    </row>
    <row r="7365" spans="1:67">
      <c r="A7365"/>
      <c r="B7365"/>
      <c r="C7365"/>
      <c r="E7365"/>
      <c r="F7365"/>
      <c r="G7365"/>
      <c r="I7365"/>
      <c r="J7365"/>
      <c r="K7365"/>
      <c r="M7365"/>
      <c r="N7365"/>
      <c r="O7365"/>
      <c r="Q7365"/>
      <c r="R7365"/>
      <c r="S7365"/>
      <c r="U7365"/>
      <c r="V7365"/>
      <c r="W7365"/>
      <c r="Y7365"/>
      <c r="Z7365"/>
      <c r="AA7365"/>
      <c r="AC7365"/>
      <c r="AD7365"/>
      <c r="AE7365"/>
      <c r="AG7365"/>
      <c r="AH7365"/>
      <c r="AI7365"/>
      <c r="AK7365"/>
      <c r="AL7365"/>
      <c r="AM7365"/>
      <c r="AO7365"/>
      <c r="AP7365"/>
      <c r="AQ7365"/>
      <c r="AS7365"/>
      <c r="AT7365"/>
      <c r="AU7365"/>
      <c r="AW7365"/>
      <c r="AX7365"/>
      <c r="AY7365"/>
      <c r="BA7365"/>
      <c r="BB7365"/>
      <c r="BC7365"/>
      <c r="BE7365"/>
      <c r="BF7365"/>
      <c r="BG7365"/>
      <c r="BI7365"/>
      <c r="BJ7365"/>
      <c r="BK7365"/>
      <c r="BM7365"/>
      <c r="BN7365"/>
      <c r="BO7365"/>
    </row>
    <row r="7366" spans="1:67">
      <c r="A7366"/>
      <c r="B7366"/>
      <c r="C7366"/>
      <c r="E7366"/>
      <c r="F7366"/>
      <c r="G7366"/>
      <c r="I7366"/>
      <c r="J7366"/>
      <c r="K7366"/>
      <c r="M7366"/>
      <c r="N7366"/>
      <c r="O7366"/>
      <c r="Q7366"/>
      <c r="R7366"/>
      <c r="S7366"/>
      <c r="U7366"/>
      <c r="V7366"/>
      <c r="W7366"/>
      <c r="Y7366"/>
      <c r="Z7366"/>
      <c r="AA7366"/>
      <c r="AC7366"/>
      <c r="AD7366"/>
      <c r="AE7366"/>
      <c r="AG7366"/>
      <c r="AH7366"/>
      <c r="AI7366"/>
      <c r="AK7366"/>
      <c r="AL7366"/>
      <c r="AM7366"/>
      <c r="AO7366"/>
      <c r="AP7366"/>
      <c r="AQ7366"/>
      <c r="AS7366"/>
      <c r="AT7366"/>
      <c r="AU7366"/>
      <c r="AW7366"/>
      <c r="AX7366"/>
      <c r="AY7366"/>
      <c r="BA7366"/>
      <c r="BB7366"/>
      <c r="BC7366"/>
      <c r="BE7366"/>
      <c r="BF7366"/>
      <c r="BG7366"/>
      <c r="BI7366"/>
      <c r="BJ7366"/>
      <c r="BK7366"/>
      <c r="BM7366"/>
      <c r="BN7366"/>
      <c r="BO7366"/>
    </row>
    <row r="7367" spans="1:67">
      <c r="A7367"/>
      <c r="B7367"/>
      <c r="C7367"/>
      <c r="E7367"/>
      <c r="F7367"/>
      <c r="G7367"/>
      <c r="I7367"/>
      <c r="J7367"/>
      <c r="K7367"/>
      <c r="M7367"/>
      <c r="N7367"/>
      <c r="O7367"/>
      <c r="Q7367"/>
      <c r="R7367"/>
      <c r="S7367"/>
      <c r="U7367"/>
      <c r="V7367"/>
      <c r="W7367"/>
      <c r="Y7367"/>
      <c r="Z7367"/>
      <c r="AA7367"/>
      <c r="AC7367"/>
      <c r="AD7367"/>
      <c r="AE7367"/>
      <c r="AG7367"/>
      <c r="AH7367"/>
      <c r="AI7367"/>
      <c r="AK7367"/>
      <c r="AL7367"/>
      <c r="AM7367"/>
      <c r="AO7367"/>
      <c r="AP7367"/>
      <c r="AQ7367"/>
      <c r="AS7367"/>
      <c r="AT7367"/>
      <c r="AU7367"/>
      <c r="AW7367"/>
      <c r="AX7367"/>
      <c r="AY7367"/>
      <c r="BA7367"/>
      <c r="BB7367"/>
      <c r="BC7367"/>
      <c r="BE7367"/>
      <c r="BF7367"/>
      <c r="BG7367"/>
      <c r="BI7367"/>
      <c r="BJ7367"/>
      <c r="BK7367"/>
      <c r="BM7367"/>
      <c r="BN7367"/>
      <c r="BO7367"/>
    </row>
    <row r="7368" spans="1:67">
      <c r="A7368"/>
      <c r="B7368"/>
      <c r="C7368"/>
      <c r="E7368"/>
      <c r="F7368"/>
      <c r="G7368"/>
      <c r="I7368"/>
      <c r="J7368"/>
      <c r="K7368"/>
      <c r="M7368"/>
      <c r="N7368"/>
      <c r="O7368"/>
      <c r="Q7368"/>
      <c r="R7368"/>
      <c r="S7368"/>
      <c r="U7368"/>
      <c r="V7368"/>
      <c r="W7368"/>
      <c r="Y7368"/>
      <c r="Z7368"/>
      <c r="AA7368"/>
      <c r="AC7368"/>
      <c r="AD7368"/>
      <c r="AE7368"/>
      <c r="AG7368"/>
      <c r="AH7368"/>
      <c r="AI7368"/>
      <c r="AK7368"/>
      <c r="AL7368"/>
      <c r="AM7368"/>
      <c r="AO7368"/>
      <c r="AP7368"/>
      <c r="AQ7368"/>
      <c r="AS7368"/>
      <c r="AT7368"/>
      <c r="AU7368"/>
      <c r="AW7368"/>
      <c r="AX7368"/>
      <c r="AY7368"/>
      <c r="BA7368"/>
      <c r="BB7368"/>
      <c r="BC7368"/>
      <c r="BE7368"/>
      <c r="BF7368"/>
      <c r="BG7368"/>
      <c r="BI7368"/>
      <c r="BJ7368"/>
      <c r="BK7368"/>
      <c r="BM7368"/>
      <c r="BN7368"/>
      <c r="BO7368"/>
    </row>
    <row r="7369" spans="1:67">
      <c r="A7369"/>
      <c r="B7369"/>
      <c r="C7369"/>
      <c r="E7369"/>
      <c r="F7369"/>
      <c r="G7369"/>
      <c r="I7369"/>
      <c r="J7369"/>
      <c r="K7369"/>
      <c r="M7369"/>
      <c r="N7369"/>
      <c r="O7369"/>
      <c r="Q7369"/>
      <c r="R7369"/>
      <c r="S7369"/>
      <c r="U7369"/>
      <c r="V7369"/>
      <c r="W7369"/>
      <c r="Y7369"/>
      <c r="Z7369"/>
      <c r="AA7369"/>
      <c r="AC7369"/>
      <c r="AD7369"/>
      <c r="AE7369"/>
      <c r="AG7369"/>
      <c r="AH7369"/>
      <c r="AI7369"/>
      <c r="AK7369"/>
      <c r="AL7369"/>
      <c r="AM7369"/>
      <c r="AO7369"/>
      <c r="AP7369"/>
      <c r="AQ7369"/>
      <c r="AS7369"/>
      <c r="AT7369"/>
      <c r="AU7369"/>
      <c r="AW7369"/>
      <c r="AX7369"/>
      <c r="AY7369"/>
      <c r="BA7369"/>
      <c r="BB7369"/>
      <c r="BC7369"/>
      <c r="BE7369"/>
      <c r="BF7369"/>
      <c r="BG7369"/>
      <c r="BI7369"/>
      <c r="BJ7369"/>
      <c r="BK7369"/>
      <c r="BM7369"/>
      <c r="BN7369"/>
      <c r="BO7369"/>
    </row>
    <row r="7370" spans="1:67">
      <c r="A7370"/>
      <c r="B7370"/>
      <c r="C7370"/>
      <c r="E7370"/>
      <c r="F7370"/>
      <c r="G7370"/>
      <c r="I7370"/>
      <c r="J7370"/>
      <c r="K7370"/>
      <c r="M7370"/>
      <c r="N7370"/>
      <c r="O7370"/>
      <c r="Q7370"/>
      <c r="R7370"/>
      <c r="S7370"/>
      <c r="U7370"/>
      <c r="V7370"/>
      <c r="W7370"/>
      <c r="Y7370"/>
      <c r="Z7370"/>
      <c r="AA7370"/>
      <c r="AC7370"/>
      <c r="AD7370"/>
      <c r="AE7370"/>
      <c r="AG7370"/>
      <c r="AH7370"/>
      <c r="AI7370"/>
      <c r="AK7370"/>
      <c r="AL7370"/>
      <c r="AM7370"/>
      <c r="AO7370"/>
      <c r="AP7370"/>
      <c r="AQ7370"/>
      <c r="AS7370"/>
      <c r="AT7370"/>
      <c r="AU7370"/>
      <c r="AW7370"/>
      <c r="AX7370"/>
      <c r="AY7370"/>
      <c r="BA7370"/>
      <c r="BB7370"/>
      <c r="BC7370"/>
      <c r="BE7370"/>
      <c r="BF7370"/>
      <c r="BG7370"/>
      <c r="BI7370"/>
      <c r="BJ7370"/>
      <c r="BK7370"/>
      <c r="BM7370"/>
      <c r="BN7370"/>
      <c r="BO7370"/>
    </row>
    <row r="7371" spans="1:67">
      <c r="A7371"/>
      <c r="B7371"/>
      <c r="C7371"/>
      <c r="E7371"/>
      <c r="F7371"/>
      <c r="G7371"/>
      <c r="I7371"/>
      <c r="J7371"/>
      <c r="K7371"/>
      <c r="M7371"/>
      <c r="N7371"/>
      <c r="O7371"/>
      <c r="Q7371"/>
      <c r="R7371"/>
      <c r="S7371"/>
      <c r="U7371"/>
      <c r="V7371"/>
      <c r="W7371"/>
      <c r="Y7371"/>
      <c r="Z7371"/>
      <c r="AA7371"/>
      <c r="AC7371"/>
      <c r="AD7371"/>
      <c r="AE7371"/>
      <c r="AG7371"/>
      <c r="AH7371"/>
      <c r="AI7371"/>
      <c r="AK7371"/>
      <c r="AL7371"/>
      <c r="AM7371"/>
      <c r="AO7371"/>
      <c r="AP7371"/>
      <c r="AQ7371"/>
      <c r="AS7371"/>
      <c r="AT7371"/>
      <c r="AU7371"/>
      <c r="AW7371"/>
      <c r="AX7371"/>
      <c r="AY7371"/>
      <c r="BA7371"/>
      <c r="BB7371"/>
      <c r="BC7371"/>
      <c r="BE7371"/>
      <c r="BF7371"/>
      <c r="BG7371"/>
      <c r="BI7371"/>
      <c r="BJ7371"/>
      <c r="BK7371"/>
      <c r="BM7371"/>
      <c r="BN7371"/>
      <c r="BO7371"/>
    </row>
    <row r="7372" spans="1:67">
      <c r="A7372"/>
      <c r="B7372"/>
      <c r="C7372"/>
      <c r="E7372"/>
      <c r="F7372"/>
      <c r="G7372"/>
      <c r="I7372"/>
      <c r="J7372"/>
      <c r="K7372"/>
      <c r="M7372"/>
      <c r="N7372"/>
      <c r="O7372"/>
      <c r="Q7372"/>
      <c r="R7372"/>
      <c r="S7372"/>
      <c r="U7372"/>
      <c r="V7372"/>
      <c r="W7372"/>
      <c r="Y7372"/>
      <c r="Z7372"/>
      <c r="AA7372"/>
      <c r="AC7372"/>
      <c r="AD7372"/>
      <c r="AE7372"/>
      <c r="AG7372"/>
      <c r="AH7372"/>
      <c r="AI7372"/>
      <c r="AK7372"/>
      <c r="AL7372"/>
      <c r="AM7372"/>
      <c r="AO7372"/>
      <c r="AP7372"/>
      <c r="AQ7372"/>
      <c r="AS7372"/>
      <c r="AT7372"/>
      <c r="AU7372"/>
      <c r="AW7372"/>
      <c r="AX7372"/>
      <c r="AY7372"/>
      <c r="BA7372"/>
      <c r="BB7372"/>
      <c r="BC7372"/>
      <c r="BE7372"/>
      <c r="BF7372"/>
      <c r="BG7372"/>
      <c r="BI7372"/>
      <c r="BJ7372"/>
      <c r="BK7372"/>
      <c r="BM7372"/>
      <c r="BN7372"/>
      <c r="BO7372"/>
    </row>
    <row r="7373" spans="1:67">
      <c r="A7373"/>
      <c r="B7373"/>
      <c r="C7373"/>
      <c r="E7373"/>
      <c r="F7373"/>
      <c r="G7373"/>
      <c r="I7373"/>
      <c r="J7373"/>
      <c r="K7373"/>
      <c r="M7373"/>
      <c r="N7373"/>
      <c r="O7373"/>
      <c r="Q7373"/>
      <c r="R7373"/>
      <c r="S7373"/>
      <c r="U7373"/>
      <c r="V7373"/>
      <c r="W7373"/>
      <c r="Y7373"/>
      <c r="Z7373"/>
      <c r="AA7373"/>
      <c r="AC7373"/>
      <c r="AD7373"/>
      <c r="AE7373"/>
      <c r="AG7373"/>
      <c r="AH7373"/>
      <c r="AI7373"/>
      <c r="AK7373"/>
      <c r="AL7373"/>
      <c r="AM7373"/>
      <c r="AO7373"/>
      <c r="AP7373"/>
      <c r="AQ7373"/>
      <c r="AS7373"/>
      <c r="AT7373"/>
      <c r="AU7373"/>
      <c r="AW7373"/>
      <c r="AX7373"/>
      <c r="AY7373"/>
      <c r="BA7373"/>
      <c r="BB7373"/>
      <c r="BC7373"/>
      <c r="BE7373"/>
      <c r="BF7373"/>
      <c r="BG7373"/>
      <c r="BI7373"/>
      <c r="BJ7373"/>
      <c r="BK7373"/>
      <c r="BM7373"/>
      <c r="BN7373"/>
      <c r="BO7373"/>
    </row>
    <row r="7374" spans="1:67">
      <c r="A7374"/>
      <c r="B7374"/>
      <c r="C7374"/>
      <c r="E7374"/>
      <c r="F7374"/>
      <c r="G7374"/>
      <c r="I7374"/>
      <c r="J7374"/>
      <c r="K7374"/>
      <c r="M7374"/>
      <c r="N7374"/>
      <c r="O7374"/>
      <c r="Q7374"/>
      <c r="R7374"/>
      <c r="S7374"/>
      <c r="U7374"/>
      <c r="V7374"/>
      <c r="W7374"/>
      <c r="Y7374"/>
      <c r="Z7374"/>
      <c r="AA7374"/>
      <c r="AC7374"/>
      <c r="AD7374"/>
      <c r="AE7374"/>
      <c r="AG7374"/>
      <c r="AH7374"/>
      <c r="AI7374"/>
      <c r="AK7374"/>
      <c r="AL7374"/>
      <c r="AM7374"/>
      <c r="AO7374"/>
      <c r="AP7374"/>
      <c r="AQ7374"/>
      <c r="AS7374"/>
      <c r="AT7374"/>
      <c r="AU7374"/>
      <c r="AW7374"/>
      <c r="AX7374"/>
      <c r="AY7374"/>
      <c r="BA7374"/>
      <c r="BB7374"/>
      <c r="BC7374"/>
      <c r="BE7374"/>
      <c r="BF7374"/>
      <c r="BG7374"/>
      <c r="BI7374"/>
      <c r="BJ7374"/>
      <c r="BK7374"/>
      <c r="BM7374"/>
      <c r="BN7374"/>
      <c r="BO7374"/>
    </row>
    <row r="7375" spans="1:67">
      <c r="A7375"/>
      <c r="B7375"/>
      <c r="C7375"/>
      <c r="E7375"/>
      <c r="F7375"/>
      <c r="G7375"/>
      <c r="I7375"/>
      <c r="J7375"/>
      <c r="K7375"/>
      <c r="M7375"/>
      <c r="N7375"/>
      <c r="O7375"/>
      <c r="Q7375"/>
      <c r="R7375"/>
      <c r="S7375"/>
      <c r="U7375"/>
      <c r="V7375"/>
      <c r="W7375"/>
      <c r="Y7375"/>
      <c r="Z7375"/>
      <c r="AA7375"/>
      <c r="AC7375"/>
      <c r="AD7375"/>
      <c r="AE7375"/>
      <c r="AG7375"/>
      <c r="AH7375"/>
      <c r="AI7375"/>
      <c r="AK7375"/>
      <c r="AL7375"/>
      <c r="AM7375"/>
      <c r="AO7375"/>
      <c r="AP7375"/>
      <c r="AQ7375"/>
      <c r="AS7375"/>
      <c r="AT7375"/>
      <c r="AU7375"/>
      <c r="AW7375"/>
      <c r="AX7375"/>
      <c r="AY7375"/>
      <c r="BA7375"/>
      <c r="BB7375"/>
      <c r="BC7375"/>
      <c r="BE7375"/>
      <c r="BF7375"/>
      <c r="BG7375"/>
      <c r="BI7375"/>
      <c r="BJ7375"/>
      <c r="BK7375"/>
      <c r="BM7375"/>
      <c r="BN7375"/>
      <c r="BO7375"/>
    </row>
    <row r="7376" spans="1:67">
      <c r="A7376"/>
      <c r="B7376"/>
      <c r="C7376"/>
      <c r="E7376"/>
      <c r="F7376"/>
      <c r="G7376"/>
      <c r="I7376"/>
      <c r="J7376"/>
      <c r="K7376"/>
      <c r="M7376"/>
      <c r="N7376"/>
      <c r="O7376"/>
      <c r="Q7376"/>
      <c r="R7376"/>
      <c r="S7376"/>
      <c r="U7376"/>
      <c r="V7376"/>
      <c r="W7376"/>
      <c r="Y7376"/>
      <c r="Z7376"/>
      <c r="AA7376"/>
      <c r="AC7376"/>
      <c r="AD7376"/>
      <c r="AE7376"/>
      <c r="AG7376"/>
      <c r="AH7376"/>
      <c r="AI7376"/>
      <c r="AK7376"/>
      <c r="AL7376"/>
      <c r="AM7376"/>
      <c r="AO7376"/>
      <c r="AP7376"/>
      <c r="AQ7376"/>
      <c r="AS7376"/>
      <c r="AT7376"/>
      <c r="AU7376"/>
      <c r="AW7376"/>
      <c r="AX7376"/>
      <c r="AY7376"/>
      <c r="BA7376"/>
      <c r="BB7376"/>
      <c r="BC7376"/>
      <c r="BE7376"/>
      <c r="BF7376"/>
      <c r="BG7376"/>
      <c r="BI7376"/>
      <c r="BJ7376"/>
      <c r="BK7376"/>
      <c r="BM7376"/>
      <c r="BN7376"/>
      <c r="BO7376"/>
    </row>
    <row r="7377" spans="1:67">
      <c r="A7377"/>
      <c r="B7377"/>
      <c r="C7377"/>
      <c r="E7377"/>
      <c r="F7377"/>
      <c r="G7377"/>
      <c r="I7377"/>
      <c r="J7377"/>
      <c r="K7377"/>
      <c r="M7377"/>
      <c r="N7377"/>
      <c r="O7377"/>
      <c r="Q7377"/>
      <c r="R7377"/>
      <c r="S7377"/>
      <c r="U7377"/>
      <c r="V7377"/>
      <c r="W7377"/>
      <c r="Y7377"/>
      <c r="Z7377"/>
      <c r="AA7377"/>
      <c r="AC7377"/>
      <c r="AD7377"/>
      <c r="AE7377"/>
      <c r="AG7377"/>
      <c r="AH7377"/>
      <c r="AI7377"/>
      <c r="AK7377"/>
      <c r="AL7377"/>
      <c r="AM7377"/>
      <c r="AO7377"/>
      <c r="AP7377"/>
      <c r="AQ7377"/>
      <c r="AS7377"/>
      <c r="AT7377"/>
      <c r="AU7377"/>
      <c r="AW7377"/>
      <c r="AX7377"/>
      <c r="AY7377"/>
      <c r="BA7377"/>
      <c r="BB7377"/>
      <c r="BC7377"/>
      <c r="BE7377"/>
      <c r="BF7377"/>
      <c r="BG7377"/>
      <c r="BI7377"/>
      <c r="BJ7377"/>
      <c r="BK7377"/>
      <c r="BM7377"/>
      <c r="BN7377"/>
      <c r="BO7377"/>
    </row>
    <row r="7378" spans="1:67">
      <c r="A7378"/>
      <c r="B7378"/>
      <c r="C7378"/>
      <c r="E7378"/>
      <c r="F7378"/>
      <c r="G7378"/>
      <c r="I7378"/>
      <c r="J7378"/>
      <c r="K7378"/>
      <c r="M7378"/>
      <c r="N7378"/>
      <c r="O7378"/>
      <c r="Q7378"/>
      <c r="R7378"/>
      <c r="S7378"/>
      <c r="U7378"/>
      <c r="V7378"/>
      <c r="W7378"/>
      <c r="Y7378"/>
      <c r="Z7378"/>
      <c r="AA7378"/>
      <c r="AC7378"/>
      <c r="AD7378"/>
      <c r="AE7378"/>
      <c r="AG7378"/>
      <c r="AH7378"/>
      <c r="AI7378"/>
      <c r="AK7378"/>
      <c r="AL7378"/>
      <c r="AM7378"/>
      <c r="AO7378"/>
      <c r="AP7378"/>
      <c r="AQ7378"/>
      <c r="AS7378"/>
      <c r="AT7378"/>
      <c r="AU7378"/>
      <c r="AW7378"/>
      <c r="AX7378"/>
      <c r="AY7378"/>
      <c r="BA7378"/>
      <c r="BB7378"/>
      <c r="BC7378"/>
      <c r="BE7378"/>
      <c r="BF7378"/>
      <c r="BG7378"/>
      <c r="BI7378"/>
      <c r="BJ7378"/>
      <c r="BK7378"/>
      <c r="BM7378"/>
      <c r="BN7378"/>
      <c r="BO7378"/>
    </row>
    <row r="7379" spans="1:67">
      <c r="A7379"/>
      <c r="B7379"/>
      <c r="C7379"/>
      <c r="E7379"/>
      <c r="F7379"/>
      <c r="G7379"/>
      <c r="I7379"/>
      <c r="J7379"/>
      <c r="K7379"/>
      <c r="M7379"/>
      <c r="N7379"/>
      <c r="O7379"/>
      <c r="Q7379"/>
      <c r="R7379"/>
      <c r="S7379"/>
      <c r="U7379"/>
      <c r="V7379"/>
      <c r="W7379"/>
      <c r="Y7379"/>
      <c r="Z7379"/>
      <c r="AA7379"/>
      <c r="AC7379"/>
      <c r="AD7379"/>
      <c r="AE7379"/>
      <c r="AG7379"/>
      <c r="AH7379"/>
      <c r="AI7379"/>
      <c r="AK7379"/>
      <c r="AL7379"/>
      <c r="AM7379"/>
      <c r="AO7379"/>
      <c r="AP7379"/>
      <c r="AQ7379"/>
      <c r="AS7379"/>
      <c r="AT7379"/>
      <c r="AU7379"/>
      <c r="AW7379"/>
      <c r="AX7379"/>
      <c r="AY7379"/>
      <c r="BA7379"/>
      <c r="BB7379"/>
      <c r="BC7379"/>
      <c r="BE7379"/>
      <c r="BF7379"/>
      <c r="BG7379"/>
      <c r="BI7379"/>
      <c r="BJ7379"/>
      <c r="BK7379"/>
      <c r="BM7379"/>
      <c r="BN7379"/>
      <c r="BO7379"/>
    </row>
    <row r="7380" spans="1:67">
      <c r="A7380"/>
      <c r="B7380"/>
      <c r="C7380"/>
      <c r="E7380"/>
      <c r="F7380"/>
      <c r="G7380"/>
      <c r="I7380"/>
      <c r="J7380"/>
      <c r="K7380"/>
      <c r="M7380"/>
      <c r="N7380"/>
      <c r="O7380"/>
      <c r="Q7380"/>
      <c r="R7380"/>
      <c r="S7380"/>
      <c r="U7380"/>
      <c r="V7380"/>
      <c r="W7380"/>
      <c r="Y7380"/>
      <c r="Z7380"/>
      <c r="AA7380"/>
      <c r="AC7380"/>
      <c r="AD7380"/>
      <c r="AE7380"/>
      <c r="AG7380"/>
      <c r="AH7380"/>
      <c r="AI7380"/>
      <c r="AK7380"/>
      <c r="AL7380"/>
      <c r="AM7380"/>
      <c r="AO7380"/>
      <c r="AP7380"/>
      <c r="AQ7380"/>
      <c r="AS7380"/>
      <c r="AT7380"/>
      <c r="AU7380"/>
      <c r="AW7380"/>
      <c r="AX7380"/>
      <c r="AY7380"/>
      <c r="BA7380"/>
      <c r="BB7380"/>
      <c r="BC7380"/>
      <c r="BE7380"/>
      <c r="BF7380"/>
      <c r="BG7380"/>
      <c r="BI7380"/>
      <c r="BJ7380"/>
      <c r="BK7380"/>
      <c r="BM7380"/>
      <c r="BN7380"/>
      <c r="BO7380"/>
    </row>
    <row r="7381" spans="1:67">
      <c r="A7381"/>
      <c r="B7381"/>
      <c r="C7381"/>
      <c r="E7381"/>
      <c r="F7381"/>
      <c r="G7381"/>
      <c r="I7381"/>
      <c r="J7381"/>
      <c r="K7381"/>
      <c r="M7381"/>
      <c r="N7381"/>
      <c r="O7381"/>
      <c r="Q7381"/>
      <c r="R7381"/>
      <c r="S7381"/>
      <c r="U7381"/>
      <c r="V7381"/>
      <c r="W7381"/>
      <c r="Y7381"/>
      <c r="Z7381"/>
      <c r="AA7381"/>
      <c r="AC7381"/>
      <c r="AD7381"/>
      <c r="AE7381"/>
      <c r="AG7381"/>
      <c r="AH7381"/>
      <c r="AI7381"/>
      <c r="AK7381"/>
      <c r="AL7381"/>
      <c r="AM7381"/>
      <c r="AO7381"/>
      <c r="AP7381"/>
      <c r="AQ7381"/>
      <c r="AS7381"/>
      <c r="AT7381"/>
      <c r="AU7381"/>
      <c r="AW7381"/>
      <c r="AX7381"/>
      <c r="AY7381"/>
      <c r="BA7381"/>
      <c r="BB7381"/>
      <c r="BC7381"/>
      <c r="BE7381"/>
      <c r="BF7381"/>
      <c r="BG7381"/>
      <c r="BI7381"/>
      <c r="BJ7381"/>
      <c r="BK7381"/>
      <c r="BM7381"/>
      <c r="BN7381"/>
      <c r="BO7381"/>
    </row>
    <row r="7382" spans="1:67">
      <c r="A7382"/>
      <c r="B7382"/>
      <c r="C7382"/>
      <c r="E7382"/>
      <c r="F7382"/>
      <c r="G7382"/>
      <c r="I7382"/>
      <c r="J7382"/>
      <c r="K7382"/>
      <c r="M7382"/>
      <c r="N7382"/>
      <c r="O7382"/>
      <c r="Q7382"/>
      <c r="R7382"/>
      <c r="S7382"/>
      <c r="U7382"/>
      <c r="V7382"/>
      <c r="W7382"/>
      <c r="Y7382"/>
      <c r="Z7382"/>
      <c r="AA7382"/>
      <c r="AC7382"/>
      <c r="AD7382"/>
      <c r="AE7382"/>
      <c r="AG7382"/>
      <c r="AH7382"/>
      <c r="AI7382"/>
      <c r="AK7382"/>
      <c r="AL7382"/>
      <c r="AM7382"/>
      <c r="AO7382"/>
      <c r="AP7382"/>
      <c r="AQ7382"/>
      <c r="AS7382"/>
      <c r="AT7382"/>
      <c r="AU7382"/>
      <c r="AW7382"/>
      <c r="AX7382"/>
      <c r="AY7382"/>
      <c r="BA7382"/>
      <c r="BB7382"/>
      <c r="BC7382"/>
      <c r="BE7382"/>
      <c r="BF7382"/>
      <c r="BG7382"/>
      <c r="BI7382"/>
      <c r="BJ7382"/>
      <c r="BK7382"/>
      <c r="BM7382"/>
      <c r="BN7382"/>
      <c r="BO7382"/>
    </row>
    <row r="7383" spans="1:67">
      <c r="A7383"/>
      <c r="B7383"/>
      <c r="C7383"/>
      <c r="E7383"/>
      <c r="F7383"/>
      <c r="G7383"/>
      <c r="I7383"/>
      <c r="J7383"/>
      <c r="K7383"/>
      <c r="M7383"/>
      <c r="N7383"/>
      <c r="O7383"/>
      <c r="Q7383"/>
      <c r="R7383"/>
      <c r="S7383"/>
      <c r="U7383"/>
      <c r="V7383"/>
      <c r="W7383"/>
      <c r="Y7383"/>
      <c r="Z7383"/>
      <c r="AA7383"/>
      <c r="AC7383"/>
      <c r="AD7383"/>
      <c r="AE7383"/>
      <c r="AG7383"/>
      <c r="AH7383"/>
      <c r="AI7383"/>
      <c r="AK7383"/>
      <c r="AL7383"/>
      <c r="AM7383"/>
      <c r="AO7383"/>
      <c r="AP7383"/>
      <c r="AQ7383"/>
      <c r="AS7383"/>
      <c r="AT7383"/>
      <c r="AU7383"/>
      <c r="AW7383"/>
      <c r="AX7383"/>
      <c r="AY7383"/>
      <c r="BA7383"/>
      <c r="BB7383"/>
      <c r="BC7383"/>
      <c r="BE7383"/>
      <c r="BF7383"/>
      <c r="BG7383"/>
      <c r="BI7383"/>
      <c r="BJ7383"/>
      <c r="BK7383"/>
      <c r="BM7383"/>
      <c r="BN7383"/>
      <c r="BO7383"/>
    </row>
    <row r="7384" spans="1:67">
      <c r="A7384"/>
      <c r="B7384"/>
      <c r="C7384"/>
      <c r="E7384"/>
      <c r="F7384"/>
      <c r="G7384"/>
      <c r="I7384"/>
      <c r="J7384"/>
      <c r="K7384"/>
      <c r="M7384"/>
      <c r="N7384"/>
      <c r="O7384"/>
      <c r="Q7384"/>
      <c r="R7384"/>
      <c r="S7384"/>
      <c r="U7384"/>
      <c r="V7384"/>
      <c r="W7384"/>
      <c r="Y7384"/>
      <c r="Z7384"/>
      <c r="AA7384"/>
      <c r="AC7384"/>
      <c r="AD7384"/>
      <c r="AE7384"/>
      <c r="AG7384"/>
      <c r="AH7384"/>
      <c r="AI7384"/>
      <c r="AK7384"/>
      <c r="AL7384"/>
      <c r="AM7384"/>
      <c r="AO7384"/>
      <c r="AP7384"/>
      <c r="AQ7384"/>
      <c r="AS7384"/>
      <c r="AT7384"/>
      <c r="AU7384"/>
      <c r="AW7384"/>
      <c r="AX7384"/>
      <c r="AY7384"/>
      <c r="BA7384"/>
      <c r="BB7384"/>
      <c r="BC7384"/>
      <c r="BE7384"/>
      <c r="BF7384"/>
      <c r="BG7384"/>
      <c r="BI7384"/>
      <c r="BJ7384"/>
      <c r="BK7384"/>
      <c r="BM7384"/>
      <c r="BN7384"/>
      <c r="BO7384"/>
    </row>
    <row r="7385" spans="1:67">
      <c r="A7385"/>
      <c r="B7385"/>
      <c r="C7385"/>
      <c r="E7385"/>
      <c r="F7385"/>
      <c r="G7385"/>
      <c r="I7385"/>
      <c r="J7385"/>
      <c r="K7385"/>
      <c r="M7385"/>
      <c r="N7385"/>
      <c r="O7385"/>
      <c r="Q7385"/>
      <c r="R7385"/>
      <c r="S7385"/>
      <c r="U7385"/>
      <c r="V7385"/>
      <c r="W7385"/>
      <c r="Y7385"/>
      <c r="Z7385"/>
      <c r="AA7385"/>
      <c r="AC7385"/>
      <c r="AD7385"/>
      <c r="AE7385"/>
      <c r="AG7385"/>
      <c r="AH7385"/>
      <c r="AI7385"/>
      <c r="AK7385"/>
      <c r="AL7385"/>
      <c r="AM7385"/>
      <c r="AO7385"/>
      <c r="AP7385"/>
      <c r="AQ7385"/>
      <c r="AS7385"/>
      <c r="AT7385"/>
      <c r="AU7385"/>
      <c r="AW7385"/>
      <c r="AX7385"/>
      <c r="AY7385"/>
      <c r="BA7385"/>
      <c r="BB7385"/>
      <c r="BC7385"/>
      <c r="BE7385"/>
      <c r="BF7385"/>
      <c r="BG7385"/>
      <c r="BI7385"/>
      <c r="BJ7385"/>
      <c r="BK7385"/>
      <c r="BM7385"/>
      <c r="BN7385"/>
      <c r="BO7385"/>
    </row>
    <row r="7386" spans="1:67">
      <c r="A7386"/>
      <c r="B7386"/>
      <c r="C7386"/>
      <c r="E7386"/>
      <c r="F7386"/>
      <c r="G7386"/>
      <c r="I7386"/>
      <c r="J7386"/>
      <c r="K7386"/>
      <c r="M7386"/>
      <c r="N7386"/>
      <c r="O7386"/>
      <c r="Q7386"/>
      <c r="R7386"/>
      <c r="S7386"/>
      <c r="U7386"/>
      <c r="V7386"/>
      <c r="W7386"/>
      <c r="Y7386"/>
      <c r="Z7386"/>
      <c r="AA7386"/>
      <c r="AC7386"/>
      <c r="AD7386"/>
      <c r="AE7386"/>
      <c r="AG7386"/>
      <c r="AH7386"/>
      <c r="AI7386"/>
      <c r="AK7386"/>
      <c r="AL7386"/>
      <c r="AM7386"/>
      <c r="AO7386"/>
      <c r="AP7386"/>
      <c r="AQ7386"/>
      <c r="AS7386"/>
      <c r="AT7386"/>
      <c r="AU7386"/>
      <c r="AW7386"/>
      <c r="AX7386"/>
      <c r="AY7386"/>
      <c r="BA7386"/>
      <c r="BB7386"/>
      <c r="BC7386"/>
      <c r="BE7386"/>
      <c r="BF7386"/>
      <c r="BG7386"/>
      <c r="BI7386"/>
      <c r="BJ7386"/>
      <c r="BK7386"/>
      <c r="BM7386"/>
      <c r="BN7386"/>
      <c r="BO7386"/>
    </row>
    <row r="7387" spans="1:67">
      <c r="A7387"/>
      <c r="B7387"/>
      <c r="C7387"/>
      <c r="E7387"/>
      <c r="F7387"/>
      <c r="G7387"/>
      <c r="I7387"/>
      <c r="J7387"/>
      <c r="K7387"/>
      <c r="M7387"/>
      <c r="N7387"/>
      <c r="O7387"/>
      <c r="Q7387"/>
      <c r="R7387"/>
      <c r="S7387"/>
      <c r="U7387"/>
      <c r="V7387"/>
      <c r="W7387"/>
      <c r="Y7387"/>
      <c r="Z7387"/>
      <c r="AA7387"/>
      <c r="AC7387"/>
      <c r="AD7387"/>
      <c r="AE7387"/>
      <c r="AG7387"/>
      <c r="AH7387"/>
      <c r="AI7387"/>
      <c r="AK7387"/>
      <c r="AL7387"/>
      <c r="AM7387"/>
      <c r="AO7387"/>
      <c r="AP7387"/>
      <c r="AQ7387"/>
      <c r="AS7387"/>
      <c r="AT7387"/>
      <c r="AU7387"/>
      <c r="AW7387"/>
      <c r="AX7387"/>
      <c r="AY7387"/>
      <c r="BA7387"/>
      <c r="BB7387"/>
      <c r="BC7387"/>
      <c r="BE7387"/>
      <c r="BF7387"/>
      <c r="BG7387"/>
      <c r="BI7387"/>
      <c r="BJ7387"/>
      <c r="BK7387"/>
      <c r="BM7387"/>
      <c r="BN7387"/>
      <c r="BO7387"/>
    </row>
    <row r="7388" spans="1:67">
      <c r="A7388"/>
      <c r="B7388"/>
      <c r="C7388"/>
      <c r="E7388"/>
      <c r="F7388"/>
      <c r="G7388"/>
      <c r="I7388"/>
      <c r="J7388"/>
      <c r="K7388"/>
      <c r="M7388"/>
      <c r="N7388"/>
      <c r="O7388"/>
      <c r="Q7388"/>
      <c r="R7388"/>
      <c r="S7388"/>
      <c r="U7388"/>
      <c r="V7388"/>
      <c r="W7388"/>
      <c r="Y7388"/>
      <c r="Z7388"/>
      <c r="AA7388"/>
      <c r="AC7388"/>
      <c r="AD7388"/>
      <c r="AE7388"/>
      <c r="AG7388"/>
      <c r="AH7388"/>
      <c r="AI7388"/>
      <c r="AK7388"/>
      <c r="AL7388"/>
      <c r="AM7388"/>
      <c r="AO7388"/>
      <c r="AP7388"/>
      <c r="AQ7388"/>
      <c r="AS7388"/>
      <c r="AT7388"/>
      <c r="AU7388"/>
      <c r="AW7388"/>
      <c r="AX7388"/>
      <c r="AY7388"/>
      <c r="BA7388"/>
      <c r="BB7388"/>
      <c r="BC7388"/>
      <c r="BE7388"/>
      <c r="BF7388"/>
      <c r="BG7388"/>
      <c r="BI7388"/>
      <c r="BJ7388"/>
      <c r="BK7388"/>
      <c r="BM7388"/>
      <c r="BN7388"/>
      <c r="BO7388"/>
    </row>
    <row r="7389" spans="1:67">
      <c r="A7389"/>
      <c r="B7389"/>
      <c r="C7389"/>
      <c r="E7389"/>
      <c r="F7389"/>
      <c r="G7389"/>
      <c r="I7389"/>
      <c r="J7389"/>
      <c r="K7389"/>
      <c r="M7389"/>
      <c r="N7389"/>
      <c r="O7389"/>
      <c r="Q7389"/>
      <c r="R7389"/>
      <c r="S7389"/>
      <c r="U7389"/>
      <c r="V7389"/>
      <c r="W7389"/>
      <c r="Y7389"/>
      <c r="Z7389"/>
      <c r="AA7389"/>
      <c r="AC7389"/>
      <c r="AD7389"/>
      <c r="AE7389"/>
      <c r="AG7389"/>
      <c r="AH7389"/>
      <c r="AI7389"/>
      <c r="AK7389"/>
      <c r="AL7389"/>
      <c r="AM7389"/>
      <c r="AO7389"/>
      <c r="AP7389"/>
      <c r="AQ7389"/>
      <c r="AS7389"/>
      <c r="AT7389"/>
      <c r="AU7389"/>
      <c r="AW7389"/>
      <c r="AX7389"/>
      <c r="AY7389"/>
      <c r="BA7389"/>
      <c r="BB7389"/>
      <c r="BC7389"/>
      <c r="BE7389"/>
      <c r="BF7389"/>
      <c r="BG7389"/>
      <c r="BI7389"/>
      <c r="BJ7389"/>
      <c r="BK7389"/>
      <c r="BM7389"/>
      <c r="BN7389"/>
      <c r="BO7389"/>
    </row>
    <row r="7390" spans="1:67">
      <c r="A7390"/>
      <c r="B7390"/>
      <c r="C7390"/>
      <c r="E7390"/>
      <c r="F7390"/>
      <c r="G7390"/>
      <c r="I7390"/>
      <c r="J7390"/>
      <c r="K7390"/>
      <c r="M7390"/>
      <c r="N7390"/>
      <c r="O7390"/>
      <c r="Q7390"/>
      <c r="R7390"/>
      <c r="S7390"/>
      <c r="U7390"/>
      <c r="V7390"/>
      <c r="W7390"/>
      <c r="Y7390"/>
      <c r="Z7390"/>
      <c r="AA7390"/>
      <c r="AC7390"/>
      <c r="AD7390"/>
      <c r="AE7390"/>
      <c r="AG7390"/>
      <c r="AH7390"/>
      <c r="AI7390"/>
      <c r="AK7390"/>
      <c r="AL7390"/>
      <c r="AM7390"/>
      <c r="AO7390"/>
      <c r="AP7390"/>
      <c r="AQ7390"/>
      <c r="AS7390"/>
      <c r="AT7390"/>
      <c r="AU7390"/>
      <c r="AW7390"/>
      <c r="AX7390"/>
      <c r="AY7390"/>
      <c r="BA7390"/>
      <c r="BB7390"/>
      <c r="BC7390"/>
      <c r="BE7390"/>
      <c r="BF7390"/>
      <c r="BG7390"/>
      <c r="BI7390"/>
      <c r="BJ7390"/>
      <c r="BK7390"/>
      <c r="BM7390"/>
      <c r="BN7390"/>
      <c r="BO7390"/>
    </row>
    <row r="7391" spans="1:67">
      <c r="A7391"/>
      <c r="B7391"/>
      <c r="C7391"/>
      <c r="E7391"/>
      <c r="F7391"/>
      <c r="G7391"/>
      <c r="I7391"/>
      <c r="J7391"/>
      <c r="K7391"/>
      <c r="M7391"/>
      <c r="N7391"/>
      <c r="O7391"/>
      <c r="Q7391"/>
      <c r="R7391"/>
      <c r="S7391"/>
      <c r="U7391"/>
      <c r="V7391"/>
      <c r="W7391"/>
      <c r="Y7391"/>
      <c r="Z7391"/>
      <c r="AA7391"/>
      <c r="AC7391"/>
      <c r="AD7391"/>
      <c r="AE7391"/>
      <c r="AG7391"/>
      <c r="AH7391"/>
      <c r="AI7391"/>
      <c r="AK7391"/>
      <c r="AL7391"/>
      <c r="AM7391"/>
      <c r="AO7391"/>
      <c r="AP7391"/>
      <c r="AQ7391"/>
      <c r="AS7391"/>
      <c r="AT7391"/>
      <c r="AU7391"/>
      <c r="AW7391"/>
      <c r="AX7391"/>
      <c r="AY7391"/>
      <c r="BA7391"/>
      <c r="BB7391"/>
      <c r="BC7391"/>
      <c r="BE7391"/>
      <c r="BF7391"/>
      <c r="BG7391"/>
      <c r="BI7391"/>
      <c r="BJ7391"/>
      <c r="BK7391"/>
      <c r="BM7391"/>
      <c r="BN7391"/>
      <c r="BO7391"/>
    </row>
    <row r="7392" spans="1:67">
      <c r="A7392"/>
      <c r="B7392"/>
      <c r="C7392"/>
      <c r="E7392"/>
      <c r="F7392"/>
      <c r="G7392"/>
      <c r="I7392"/>
      <c r="J7392"/>
      <c r="K7392"/>
      <c r="M7392"/>
      <c r="N7392"/>
      <c r="O7392"/>
      <c r="Q7392"/>
      <c r="R7392"/>
      <c r="S7392"/>
      <c r="U7392"/>
      <c r="V7392"/>
      <c r="W7392"/>
      <c r="Y7392"/>
      <c r="Z7392"/>
      <c r="AA7392"/>
      <c r="AC7392"/>
      <c r="AD7392"/>
      <c r="AE7392"/>
      <c r="AG7392"/>
      <c r="AH7392"/>
      <c r="AI7392"/>
      <c r="AK7392"/>
      <c r="AL7392"/>
      <c r="AM7392"/>
      <c r="AO7392"/>
      <c r="AP7392"/>
      <c r="AQ7392"/>
      <c r="AS7392"/>
      <c r="AT7392"/>
      <c r="AU7392"/>
      <c r="AW7392"/>
      <c r="AX7392"/>
      <c r="AY7392"/>
      <c r="BA7392"/>
      <c r="BB7392"/>
      <c r="BC7392"/>
      <c r="BE7392"/>
      <c r="BF7392"/>
      <c r="BG7392"/>
      <c r="BI7392"/>
      <c r="BJ7392"/>
      <c r="BK7392"/>
      <c r="BM7392"/>
      <c r="BN7392"/>
      <c r="BO7392"/>
    </row>
    <row r="7393" spans="1:67">
      <c r="A7393"/>
      <c r="B7393"/>
      <c r="C7393"/>
      <c r="E7393"/>
      <c r="F7393"/>
      <c r="G7393"/>
      <c r="I7393"/>
      <c r="J7393"/>
      <c r="K7393"/>
      <c r="M7393"/>
      <c r="N7393"/>
      <c r="O7393"/>
      <c r="Q7393"/>
      <c r="R7393"/>
      <c r="S7393"/>
      <c r="U7393"/>
      <c r="V7393"/>
      <c r="W7393"/>
      <c r="Y7393"/>
      <c r="Z7393"/>
      <c r="AA7393"/>
      <c r="AC7393"/>
      <c r="AD7393"/>
      <c r="AE7393"/>
      <c r="AG7393"/>
      <c r="AH7393"/>
      <c r="AI7393"/>
      <c r="AK7393"/>
      <c r="AL7393"/>
      <c r="AM7393"/>
      <c r="AO7393"/>
      <c r="AP7393"/>
      <c r="AQ7393"/>
      <c r="AS7393"/>
      <c r="AT7393"/>
      <c r="AU7393"/>
      <c r="AW7393"/>
      <c r="AX7393"/>
      <c r="AY7393"/>
      <c r="BA7393"/>
      <c r="BB7393"/>
      <c r="BC7393"/>
      <c r="BE7393"/>
      <c r="BF7393"/>
      <c r="BG7393"/>
      <c r="BI7393"/>
      <c r="BJ7393"/>
      <c r="BK7393"/>
      <c r="BM7393"/>
      <c r="BN7393"/>
      <c r="BO7393"/>
    </row>
    <row r="7394" spans="1:67">
      <c r="A7394"/>
      <c r="B7394"/>
      <c r="C7394"/>
      <c r="E7394"/>
      <c r="F7394"/>
      <c r="G7394"/>
      <c r="I7394"/>
      <c r="J7394"/>
      <c r="K7394"/>
      <c r="M7394"/>
      <c r="N7394"/>
      <c r="O7394"/>
      <c r="Q7394"/>
      <c r="R7394"/>
      <c r="S7394"/>
      <c r="U7394"/>
      <c r="V7394"/>
      <c r="W7394"/>
      <c r="Y7394"/>
      <c r="Z7394"/>
      <c r="AA7394"/>
      <c r="AC7394"/>
      <c r="AD7394"/>
      <c r="AE7394"/>
      <c r="AG7394"/>
      <c r="AH7394"/>
      <c r="AI7394"/>
      <c r="AK7394"/>
      <c r="AL7394"/>
      <c r="AM7394"/>
      <c r="AO7394"/>
      <c r="AP7394"/>
      <c r="AQ7394"/>
      <c r="AS7394"/>
      <c r="AT7394"/>
      <c r="AU7394"/>
      <c r="AW7394"/>
      <c r="AX7394"/>
      <c r="AY7394"/>
      <c r="BA7394"/>
      <c r="BB7394"/>
      <c r="BC7394"/>
      <c r="BE7394"/>
      <c r="BF7394"/>
      <c r="BG7394"/>
      <c r="BI7394"/>
      <c r="BJ7394"/>
      <c r="BK7394"/>
      <c r="BM7394"/>
      <c r="BN7394"/>
      <c r="BO7394"/>
    </row>
    <row r="7395" spans="1:67">
      <c r="A7395"/>
      <c r="B7395"/>
      <c r="C7395"/>
      <c r="E7395"/>
      <c r="F7395"/>
      <c r="G7395"/>
      <c r="I7395"/>
      <c r="J7395"/>
      <c r="K7395"/>
      <c r="M7395"/>
      <c r="N7395"/>
      <c r="O7395"/>
      <c r="Q7395"/>
      <c r="R7395"/>
      <c r="S7395"/>
      <c r="U7395"/>
      <c r="V7395"/>
      <c r="W7395"/>
      <c r="Y7395"/>
      <c r="Z7395"/>
      <c r="AA7395"/>
      <c r="AC7395"/>
      <c r="AD7395"/>
      <c r="AE7395"/>
      <c r="AG7395"/>
      <c r="AH7395"/>
      <c r="AI7395"/>
      <c r="AK7395"/>
      <c r="AL7395"/>
      <c r="AM7395"/>
      <c r="AO7395"/>
      <c r="AP7395"/>
      <c r="AQ7395"/>
      <c r="AS7395"/>
      <c r="AT7395"/>
      <c r="AU7395"/>
      <c r="AW7395"/>
      <c r="AX7395"/>
      <c r="AY7395"/>
      <c r="BA7395"/>
      <c r="BB7395"/>
      <c r="BC7395"/>
      <c r="BE7395"/>
      <c r="BF7395"/>
      <c r="BG7395"/>
      <c r="BI7395"/>
      <c r="BJ7395"/>
      <c r="BK7395"/>
      <c r="BM7395"/>
      <c r="BN7395"/>
      <c r="BO7395"/>
    </row>
    <row r="7396" spans="1:67">
      <c r="A7396"/>
      <c r="B7396"/>
      <c r="C7396"/>
      <c r="E7396"/>
      <c r="F7396"/>
      <c r="G7396"/>
      <c r="I7396"/>
      <c r="J7396"/>
      <c r="K7396"/>
      <c r="M7396"/>
      <c r="N7396"/>
      <c r="O7396"/>
      <c r="Q7396"/>
      <c r="R7396"/>
      <c r="S7396"/>
      <c r="U7396"/>
      <c r="V7396"/>
      <c r="W7396"/>
      <c r="Y7396"/>
      <c r="Z7396"/>
      <c r="AA7396"/>
      <c r="AC7396"/>
      <c r="AD7396"/>
      <c r="AE7396"/>
      <c r="AG7396"/>
      <c r="AH7396"/>
      <c r="AI7396"/>
      <c r="AK7396"/>
      <c r="AL7396"/>
      <c r="AM7396"/>
      <c r="AO7396"/>
      <c r="AP7396"/>
      <c r="AQ7396"/>
      <c r="AS7396"/>
      <c r="AT7396"/>
      <c r="AU7396"/>
      <c r="AW7396"/>
      <c r="AX7396"/>
      <c r="AY7396"/>
      <c r="BA7396"/>
      <c r="BB7396"/>
      <c r="BC7396"/>
      <c r="BE7396"/>
      <c r="BF7396"/>
      <c r="BG7396"/>
      <c r="BI7396"/>
      <c r="BJ7396"/>
      <c r="BK7396"/>
      <c r="BM7396"/>
      <c r="BN7396"/>
      <c r="BO7396"/>
    </row>
    <row r="7397" spans="1:67">
      <c r="A7397"/>
      <c r="B7397"/>
      <c r="C7397"/>
      <c r="E7397"/>
      <c r="F7397"/>
      <c r="G7397"/>
      <c r="I7397"/>
      <c r="J7397"/>
      <c r="K7397"/>
      <c r="M7397"/>
      <c r="N7397"/>
      <c r="O7397"/>
      <c r="Q7397"/>
      <c r="R7397"/>
      <c r="S7397"/>
      <c r="U7397"/>
      <c r="V7397"/>
      <c r="W7397"/>
      <c r="Y7397"/>
      <c r="Z7397"/>
      <c r="AA7397"/>
      <c r="AC7397"/>
      <c r="AD7397"/>
      <c r="AE7397"/>
      <c r="AG7397"/>
      <c r="AH7397"/>
      <c r="AI7397"/>
      <c r="AK7397"/>
      <c r="AL7397"/>
      <c r="AM7397"/>
      <c r="AO7397"/>
      <c r="AP7397"/>
      <c r="AQ7397"/>
      <c r="AS7397"/>
      <c r="AT7397"/>
      <c r="AU7397"/>
      <c r="AW7397"/>
      <c r="AX7397"/>
      <c r="AY7397"/>
      <c r="BA7397"/>
      <c r="BB7397"/>
      <c r="BC7397"/>
      <c r="BE7397"/>
      <c r="BF7397"/>
      <c r="BG7397"/>
      <c r="BI7397"/>
      <c r="BJ7397"/>
      <c r="BK7397"/>
      <c r="BM7397"/>
      <c r="BN7397"/>
      <c r="BO7397"/>
    </row>
    <row r="7398" spans="1:67">
      <c r="A7398"/>
      <c r="B7398"/>
      <c r="C7398"/>
      <c r="E7398"/>
      <c r="F7398"/>
      <c r="G7398"/>
      <c r="I7398"/>
      <c r="J7398"/>
      <c r="K7398"/>
      <c r="M7398"/>
      <c r="N7398"/>
      <c r="O7398"/>
      <c r="Q7398"/>
      <c r="R7398"/>
      <c r="S7398"/>
      <c r="U7398"/>
      <c r="V7398"/>
      <c r="W7398"/>
      <c r="Y7398"/>
      <c r="Z7398"/>
      <c r="AA7398"/>
      <c r="AC7398"/>
      <c r="AD7398"/>
      <c r="AE7398"/>
      <c r="AG7398"/>
      <c r="AH7398"/>
      <c r="AI7398"/>
      <c r="AK7398"/>
      <c r="AL7398"/>
      <c r="AM7398"/>
      <c r="AO7398"/>
      <c r="AP7398"/>
      <c r="AQ7398"/>
      <c r="AS7398"/>
      <c r="AT7398"/>
      <c r="AU7398"/>
      <c r="AW7398"/>
      <c r="AX7398"/>
      <c r="AY7398"/>
      <c r="BA7398"/>
      <c r="BB7398"/>
      <c r="BC7398"/>
      <c r="BE7398"/>
      <c r="BF7398"/>
      <c r="BG7398"/>
      <c r="BI7398"/>
      <c r="BJ7398"/>
      <c r="BK7398"/>
      <c r="BM7398"/>
      <c r="BN7398"/>
      <c r="BO7398"/>
    </row>
    <row r="7399" spans="1:67">
      <c r="A7399"/>
      <c r="B7399"/>
      <c r="C7399"/>
      <c r="E7399"/>
      <c r="F7399"/>
      <c r="G7399"/>
      <c r="I7399"/>
      <c r="J7399"/>
      <c r="K7399"/>
      <c r="M7399"/>
      <c r="N7399"/>
      <c r="O7399"/>
      <c r="Q7399"/>
      <c r="R7399"/>
      <c r="S7399"/>
      <c r="U7399"/>
      <c r="V7399"/>
      <c r="W7399"/>
      <c r="Y7399"/>
      <c r="Z7399"/>
      <c r="AA7399"/>
      <c r="AC7399"/>
      <c r="AD7399"/>
      <c r="AE7399"/>
      <c r="AG7399"/>
      <c r="AH7399"/>
      <c r="AI7399"/>
      <c r="AK7399"/>
      <c r="AL7399"/>
      <c r="AM7399"/>
      <c r="AO7399"/>
      <c r="AP7399"/>
      <c r="AQ7399"/>
      <c r="AS7399"/>
      <c r="AT7399"/>
      <c r="AU7399"/>
      <c r="AW7399"/>
      <c r="AX7399"/>
      <c r="AY7399"/>
      <c r="BA7399"/>
      <c r="BB7399"/>
      <c r="BC7399"/>
      <c r="BE7399"/>
      <c r="BF7399"/>
      <c r="BG7399"/>
      <c r="BI7399"/>
      <c r="BJ7399"/>
      <c r="BK7399"/>
      <c r="BM7399"/>
      <c r="BN7399"/>
      <c r="BO7399"/>
    </row>
    <row r="7400" spans="1:67">
      <c r="A7400"/>
      <c r="B7400"/>
      <c r="C7400"/>
      <c r="E7400"/>
      <c r="F7400"/>
      <c r="G7400"/>
      <c r="I7400"/>
      <c r="J7400"/>
      <c r="K7400"/>
      <c r="M7400"/>
      <c r="N7400"/>
      <c r="O7400"/>
      <c r="Q7400"/>
      <c r="R7400"/>
      <c r="S7400"/>
      <c r="U7400"/>
      <c r="V7400"/>
      <c r="W7400"/>
      <c r="Y7400"/>
      <c r="Z7400"/>
      <c r="AA7400"/>
      <c r="AC7400"/>
      <c r="AD7400"/>
      <c r="AE7400"/>
      <c r="AG7400"/>
      <c r="AH7400"/>
      <c r="AI7400"/>
      <c r="AK7400"/>
      <c r="AL7400"/>
      <c r="AM7400"/>
      <c r="AO7400"/>
      <c r="AP7400"/>
      <c r="AQ7400"/>
      <c r="AS7400"/>
      <c r="AT7400"/>
      <c r="AU7400"/>
      <c r="AW7400"/>
      <c r="AX7400"/>
      <c r="AY7400"/>
      <c r="BA7400"/>
      <c r="BB7400"/>
      <c r="BC7400"/>
      <c r="BE7400"/>
      <c r="BF7400"/>
      <c r="BG7400"/>
      <c r="BI7400"/>
      <c r="BJ7400"/>
      <c r="BK7400"/>
      <c r="BM7400"/>
      <c r="BN7400"/>
      <c r="BO7400"/>
    </row>
    <row r="7401" spans="1:67">
      <c r="A7401"/>
      <c r="B7401"/>
      <c r="C7401"/>
      <c r="E7401"/>
      <c r="F7401"/>
      <c r="G7401"/>
      <c r="I7401"/>
      <c r="J7401"/>
      <c r="K7401"/>
      <c r="M7401"/>
      <c r="N7401"/>
      <c r="O7401"/>
      <c r="Q7401"/>
      <c r="R7401"/>
      <c r="S7401"/>
      <c r="U7401"/>
      <c r="V7401"/>
      <c r="W7401"/>
      <c r="Y7401"/>
      <c r="Z7401"/>
      <c r="AA7401"/>
      <c r="AC7401"/>
      <c r="AD7401"/>
      <c r="AE7401"/>
      <c r="AG7401"/>
      <c r="AH7401"/>
      <c r="AI7401"/>
      <c r="AK7401"/>
      <c r="AL7401"/>
      <c r="AM7401"/>
      <c r="AO7401"/>
      <c r="AP7401"/>
      <c r="AQ7401"/>
      <c r="AS7401"/>
      <c r="AT7401"/>
      <c r="AU7401"/>
      <c r="AW7401"/>
      <c r="AX7401"/>
      <c r="AY7401"/>
      <c r="BA7401"/>
      <c r="BB7401"/>
      <c r="BC7401"/>
      <c r="BE7401"/>
      <c r="BF7401"/>
      <c r="BG7401"/>
      <c r="BI7401"/>
      <c r="BJ7401"/>
      <c r="BK7401"/>
      <c r="BM7401"/>
      <c r="BN7401"/>
      <c r="BO7401"/>
    </row>
    <row r="7402" spans="1:67">
      <c r="A7402"/>
      <c r="B7402"/>
      <c r="C7402"/>
      <c r="E7402"/>
      <c r="F7402"/>
      <c r="G7402"/>
      <c r="I7402"/>
      <c r="J7402"/>
      <c r="K7402"/>
      <c r="M7402"/>
      <c r="N7402"/>
      <c r="O7402"/>
      <c r="Q7402"/>
      <c r="R7402"/>
      <c r="S7402"/>
      <c r="U7402"/>
      <c r="V7402"/>
      <c r="W7402"/>
      <c r="Y7402"/>
      <c r="Z7402"/>
      <c r="AA7402"/>
      <c r="AC7402"/>
      <c r="AD7402"/>
      <c r="AE7402"/>
      <c r="AG7402"/>
      <c r="AH7402"/>
      <c r="AI7402"/>
      <c r="AK7402"/>
      <c r="AL7402"/>
      <c r="AM7402"/>
      <c r="AO7402"/>
      <c r="AP7402"/>
      <c r="AQ7402"/>
      <c r="AS7402"/>
      <c r="AT7402"/>
      <c r="AU7402"/>
      <c r="AW7402"/>
      <c r="AX7402"/>
      <c r="AY7402"/>
      <c r="BA7402"/>
      <c r="BB7402"/>
      <c r="BC7402"/>
      <c r="BE7402"/>
      <c r="BF7402"/>
      <c r="BG7402"/>
      <c r="BI7402"/>
      <c r="BJ7402"/>
      <c r="BK7402"/>
      <c r="BM7402"/>
      <c r="BN7402"/>
      <c r="BO7402"/>
    </row>
    <row r="7403" spans="1:67">
      <c r="A7403"/>
      <c r="B7403"/>
      <c r="C7403"/>
      <c r="E7403"/>
      <c r="F7403"/>
      <c r="G7403"/>
      <c r="I7403"/>
      <c r="J7403"/>
      <c r="K7403"/>
      <c r="M7403"/>
      <c r="N7403"/>
      <c r="O7403"/>
      <c r="Q7403"/>
      <c r="R7403"/>
      <c r="S7403"/>
      <c r="U7403"/>
      <c r="V7403"/>
      <c r="W7403"/>
      <c r="Y7403"/>
      <c r="Z7403"/>
      <c r="AA7403"/>
      <c r="AC7403"/>
      <c r="AD7403"/>
      <c r="AE7403"/>
      <c r="AG7403"/>
      <c r="AH7403"/>
      <c r="AI7403"/>
      <c r="AK7403"/>
      <c r="AL7403"/>
      <c r="AM7403"/>
      <c r="AO7403"/>
      <c r="AP7403"/>
      <c r="AQ7403"/>
      <c r="AS7403"/>
      <c r="AT7403"/>
      <c r="AU7403"/>
      <c r="AW7403"/>
      <c r="AX7403"/>
      <c r="AY7403"/>
      <c r="BA7403"/>
      <c r="BB7403"/>
      <c r="BC7403"/>
      <c r="BE7403"/>
      <c r="BF7403"/>
      <c r="BG7403"/>
      <c r="BI7403"/>
      <c r="BJ7403"/>
      <c r="BK7403"/>
      <c r="BM7403"/>
      <c r="BN7403"/>
      <c r="BO7403"/>
    </row>
    <row r="7404" spans="1:67">
      <c r="A7404"/>
      <c r="B7404"/>
      <c r="C7404"/>
      <c r="E7404"/>
      <c r="F7404"/>
      <c r="G7404"/>
      <c r="I7404"/>
      <c r="J7404"/>
      <c r="K7404"/>
      <c r="M7404"/>
      <c r="N7404"/>
      <c r="O7404"/>
      <c r="Q7404"/>
      <c r="R7404"/>
      <c r="S7404"/>
      <c r="U7404"/>
      <c r="V7404"/>
      <c r="W7404"/>
      <c r="Y7404"/>
      <c r="Z7404"/>
      <c r="AA7404"/>
      <c r="AC7404"/>
      <c r="AD7404"/>
      <c r="AE7404"/>
      <c r="AG7404"/>
      <c r="AH7404"/>
      <c r="AI7404"/>
      <c r="AK7404"/>
      <c r="AL7404"/>
      <c r="AM7404"/>
      <c r="AO7404"/>
      <c r="AP7404"/>
      <c r="AQ7404"/>
      <c r="AS7404"/>
      <c r="AT7404"/>
      <c r="AU7404"/>
      <c r="AW7404"/>
      <c r="AX7404"/>
      <c r="AY7404"/>
      <c r="BA7404"/>
      <c r="BB7404"/>
      <c r="BC7404"/>
      <c r="BE7404"/>
      <c r="BF7404"/>
      <c r="BG7404"/>
      <c r="BI7404"/>
      <c r="BJ7404"/>
      <c r="BK7404"/>
      <c r="BM7404"/>
      <c r="BN7404"/>
      <c r="BO7404"/>
    </row>
    <row r="7405" spans="1:67">
      <c r="A7405"/>
      <c r="B7405"/>
      <c r="C7405"/>
      <c r="E7405"/>
      <c r="F7405"/>
      <c r="G7405"/>
      <c r="I7405"/>
      <c r="J7405"/>
      <c r="K7405"/>
      <c r="M7405"/>
      <c r="N7405"/>
      <c r="O7405"/>
      <c r="Q7405"/>
      <c r="R7405"/>
      <c r="S7405"/>
      <c r="U7405"/>
      <c r="V7405"/>
      <c r="W7405"/>
      <c r="Y7405"/>
      <c r="Z7405"/>
      <c r="AA7405"/>
      <c r="AC7405"/>
      <c r="AD7405"/>
      <c r="AE7405"/>
      <c r="AG7405"/>
      <c r="AH7405"/>
      <c r="AI7405"/>
      <c r="AK7405"/>
      <c r="AL7405"/>
      <c r="AM7405"/>
      <c r="AO7405"/>
      <c r="AP7405"/>
      <c r="AQ7405"/>
      <c r="AS7405"/>
      <c r="AT7405"/>
      <c r="AU7405"/>
      <c r="AW7405"/>
      <c r="AX7405"/>
      <c r="AY7405"/>
      <c r="BA7405"/>
      <c r="BB7405"/>
      <c r="BC7405"/>
      <c r="BE7405"/>
      <c r="BF7405"/>
      <c r="BG7405"/>
      <c r="BI7405"/>
      <c r="BJ7405"/>
      <c r="BK7405"/>
      <c r="BM7405"/>
      <c r="BN7405"/>
      <c r="BO7405"/>
    </row>
    <row r="7406" spans="1:67">
      <c r="A7406"/>
      <c r="B7406"/>
      <c r="C7406"/>
      <c r="E7406"/>
      <c r="F7406"/>
      <c r="G7406"/>
      <c r="I7406"/>
      <c r="J7406"/>
      <c r="K7406"/>
      <c r="M7406"/>
      <c r="N7406"/>
      <c r="O7406"/>
      <c r="Q7406"/>
      <c r="R7406"/>
      <c r="S7406"/>
      <c r="U7406"/>
      <c r="V7406"/>
      <c r="W7406"/>
      <c r="Y7406"/>
      <c r="Z7406"/>
      <c r="AA7406"/>
      <c r="AC7406"/>
      <c r="AD7406"/>
      <c r="AE7406"/>
      <c r="AG7406"/>
      <c r="AH7406"/>
      <c r="AI7406"/>
      <c r="AK7406"/>
      <c r="AL7406"/>
      <c r="AM7406"/>
      <c r="AO7406"/>
      <c r="AP7406"/>
      <c r="AQ7406"/>
      <c r="AS7406"/>
      <c r="AT7406"/>
      <c r="AU7406"/>
      <c r="AW7406"/>
      <c r="AX7406"/>
      <c r="AY7406"/>
      <c r="BA7406"/>
      <c r="BB7406"/>
      <c r="BC7406"/>
      <c r="BE7406"/>
      <c r="BF7406"/>
      <c r="BG7406"/>
      <c r="BI7406"/>
      <c r="BJ7406"/>
      <c r="BK7406"/>
      <c r="BM7406"/>
      <c r="BN7406"/>
      <c r="BO7406"/>
    </row>
    <row r="7407" spans="1:67">
      <c r="A7407"/>
      <c r="B7407"/>
      <c r="C7407"/>
      <c r="E7407"/>
      <c r="F7407"/>
      <c r="G7407"/>
      <c r="I7407"/>
      <c r="J7407"/>
      <c r="K7407"/>
      <c r="M7407"/>
      <c r="N7407"/>
      <c r="O7407"/>
      <c r="Q7407"/>
      <c r="R7407"/>
      <c r="S7407"/>
      <c r="U7407"/>
      <c r="V7407"/>
      <c r="W7407"/>
      <c r="Y7407"/>
      <c r="Z7407"/>
      <c r="AA7407"/>
      <c r="AC7407"/>
      <c r="AD7407"/>
      <c r="AE7407"/>
      <c r="AG7407"/>
      <c r="AH7407"/>
      <c r="AI7407"/>
      <c r="AK7407"/>
      <c r="AL7407"/>
      <c r="AM7407"/>
      <c r="AO7407"/>
      <c r="AP7407"/>
      <c r="AQ7407"/>
      <c r="AS7407"/>
      <c r="AT7407"/>
      <c r="AU7407"/>
      <c r="AW7407"/>
      <c r="AX7407"/>
      <c r="AY7407"/>
      <c r="BA7407"/>
      <c r="BB7407"/>
      <c r="BC7407"/>
      <c r="BE7407"/>
      <c r="BF7407"/>
      <c r="BG7407"/>
      <c r="BI7407"/>
      <c r="BJ7407"/>
      <c r="BK7407"/>
      <c r="BM7407"/>
      <c r="BN7407"/>
      <c r="BO7407"/>
    </row>
    <row r="7408" spans="1:67">
      <c r="A7408"/>
      <c r="B7408"/>
      <c r="C7408"/>
      <c r="E7408"/>
      <c r="F7408"/>
      <c r="G7408"/>
      <c r="I7408"/>
      <c r="J7408"/>
      <c r="K7408"/>
      <c r="M7408"/>
      <c r="N7408"/>
      <c r="O7408"/>
      <c r="Q7408"/>
      <c r="R7408"/>
      <c r="S7408"/>
      <c r="U7408"/>
      <c r="V7408"/>
      <c r="W7408"/>
      <c r="Y7408"/>
      <c r="Z7408"/>
      <c r="AA7408"/>
      <c r="AC7408"/>
      <c r="AD7408"/>
      <c r="AE7408"/>
      <c r="AG7408"/>
      <c r="AH7408"/>
      <c r="AI7408"/>
      <c r="AK7408"/>
      <c r="AL7408"/>
      <c r="AM7408"/>
      <c r="AO7408"/>
      <c r="AP7408"/>
      <c r="AQ7408"/>
      <c r="AS7408"/>
      <c r="AT7408"/>
      <c r="AU7408"/>
      <c r="AW7408"/>
      <c r="AX7408"/>
      <c r="AY7408"/>
      <c r="BA7408"/>
      <c r="BB7408"/>
      <c r="BC7408"/>
      <c r="BE7408"/>
      <c r="BF7408"/>
      <c r="BG7408"/>
      <c r="BI7408"/>
      <c r="BJ7408"/>
      <c r="BK7408"/>
      <c r="BM7408"/>
      <c r="BN7408"/>
      <c r="BO7408"/>
    </row>
    <row r="7409" spans="1:67">
      <c r="A7409"/>
      <c r="B7409"/>
      <c r="C7409"/>
      <c r="E7409"/>
      <c r="F7409"/>
      <c r="G7409"/>
      <c r="I7409"/>
      <c r="J7409"/>
      <c r="K7409"/>
      <c r="M7409"/>
      <c r="N7409"/>
      <c r="O7409"/>
      <c r="Q7409"/>
      <c r="R7409"/>
      <c r="S7409"/>
      <c r="U7409"/>
      <c r="V7409"/>
      <c r="W7409"/>
      <c r="Y7409"/>
      <c r="Z7409"/>
      <c r="AA7409"/>
      <c r="AC7409"/>
      <c r="AD7409"/>
      <c r="AE7409"/>
      <c r="AG7409"/>
      <c r="AH7409"/>
      <c r="AI7409"/>
      <c r="AK7409"/>
      <c r="AL7409"/>
      <c r="AM7409"/>
      <c r="AO7409"/>
      <c r="AP7409"/>
      <c r="AQ7409"/>
      <c r="AS7409"/>
      <c r="AT7409"/>
      <c r="AU7409"/>
      <c r="AW7409"/>
      <c r="AX7409"/>
      <c r="AY7409"/>
      <c r="BA7409"/>
      <c r="BB7409"/>
      <c r="BC7409"/>
      <c r="BE7409"/>
      <c r="BF7409"/>
      <c r="BG7409"/>
      <c r="BI7409"/>
      <c r="BJ7409"/>
      <c r="BK7409"/>
      <c r="BM7409"/>
      <c r="BN7409"/>
      <c r="BO7409"/>
    </row>
    <row r="7410" spans="1:67">
      <c r="A7410"/>
      <c r="B7410"/>
      <c r="C7410"/>
      <c r="E7410"/>
      <c r="F7410"/>
      <c r="G7410"/>
      <c r="I7410"/>
      <c r="J7410"/>
      <c r="K7410"/>
      <c r="M7410"/>
      <c r="N7410"/>
      <c r="O7410"/>
      <c r="Q7410"/>
      <c r="R7410"/>
      <c r="S7410"/>
      <c r="U7410"/>
      <c r="V7410"/>
      <c r="W7410"/>
      <c r="Y7410"/>
      <c r="Z7410"/>
      <c r="AA7410"/>
      <c r="AC7410"/>
      <c r="AD7410"/>
      <c r="AE7410"/>
      <c r="AG7410"/>
      <c r="AH7410"/>
      <c r="AI7410"/>
      <c r="AK7410"/>
      <c r="AL7410"/>
      <c r="AM7410"/>
      <c r="AO7410"/>
      <c r="AP7410"/>
      <c r="AQ7410"/>
      <c r="AS7410"/>
      <c r="AT7410"/>
      <c r="AU7410"/>
      <c r="AW7410"/>
      <c r="AX7410"/>
      <c r="AY7410"/>
      <c r="BA7410"/>
      <c r="BB7410"/>
      <c r="BC7410"/>
      <c r="BE7410"/>
      <c r="BF7410"/>
      <c r="BG7410"/>
      <c r="BI7410"/>
      <c r="BJ7410"/>
      <c r="BK7410"/>
      <c r="BM7410"/>
      <c r="BN7410"/>
      <c r="BO7410"/>
    </row>
    <row r="7411" spans="1:67">
      <c r="A7411"/>
      <c r="B7411"/>
      <c r="C7411"/>
      <c r="E7411"/>
      <c r="F7411"/>
      <c r="G7411"/>
      <c r="I7411"/>
      <c r="J7411"/>
      <c r="K7411"/>
      <c r="M7411"/>
      <c r="N7411"/>
      <c r="O7411"/>
      <c r="Q7411"/>
      <c r="R7411"/>
      <c r="S7411"/>
      <c r="U7411"/>
      <c r="V7411"/>
      <c r="W7411"/>
      <c r="Y7411"/>
      <c r="Z7411"/>
      <c r="AA7411"/>
      <c r="AC7411"/>
      <c r="AD7411"/>
      <c r="AE7411"/>
      <c r="AG7411"/>
      <c r="AH7411"/>
      <c r="AI7411"/>
      <c r="AK7411"/>
      <c r="AL7411"/>
      <c r="AM7411"/>
      <c r="AO7411"/>
      <c r="AP7411"/>
      <c r="AQ7411"/>
      <c r="AS7411"/>
      <c r="AT7411"/>
      <c r="AU7411"/>
      <c r="AW7411"/>
      <c r="AX7411"/>
      <c r="AY7411"/>
      <c r="BA7411"/>
      <c r="BB7411"/>
      <c r="BC7411"/>
      <c r="BE7411"/>
      <c r="BF7411"/>
      <c r="BG7411"/>
      <c r="BI7411"/>
      <c r="BJ7411"/>
      <c r="BK7411"/>
      <c r="BM7411"/>
      <c r="BN7411"/>
      <c r="BO7411"/>
    </row>
    <row r="7412" spans="1:67">
      <c r="A7412"/>
      <c r="B7412"/>
      <c r="C7412"/>
      <c r="E7412"/>
      <c r="F7412"/>
      <c r="G7412"/>
      <c r="I7412"/>
      <c r="J7412"/>
      <c r="K7412"/>
      <c r="M7412"/>
      <c r="N7412"/>
      <c r="O7412"/>
      <c r="Q7412"/>
      <c r="R7412"/>
      <c r="S7412"/>
      <c r="U7412"/>
      <c r="V7412"/>
      <c r="W7412"/>
      <c r="Y7412"/>
      <c r="Z7412"/>
      <c r="AA7412"/>
      <c r="AC7412"/>
      <c r="AD7412"/>
      <c r="AE7412"/>
      <c r="AG7412"/>
      <c r="AH7412"/>
      <c r="AI7412"/>
      <c r="AK7412"/>
      <c r="AL7412"/>
      <c r="AM7412"/>
      <c r="AO7412"/>
      <c r="AP7412"/>
      <c r="AQ7412"/>
      <c r="AS7412"/>
      <c r="AT7412"/>
      <c r="AU7412"/>
      <c r="AW7412"/>
      <c r="AX7412"/>
      <c r="AY7412"/>
      <c r="BA7412"/>
      <c r="BB7412"/>
      <c r="BC7412"/>
      <c r="BE7412"/>
      <c r="BF7412"/>
      <c r="BG7412"/>
      <c r="BI7412"/>
      <c r="BJ7412"/>
      <c r="BK7412"/>
      <c r="BM7412"/>
      <c r="BN7412"/>
      <c r="BO7412"/>
    </row>
    <row r="7413" spans="1:67">
      <c r="A7413"/>
      <c r="B7413"/>
      <c r="C7413"/>
      <c r="E7413"/>
      <c r="F7413"/>
      <c r="G7413"/>
      <c r="I7413"/>
      <c r="J7413"/>
      <c r="K7413"/>
      <c r="M7413"/>
      <c r="N7413"/>
      <c r="O7413"/>
      <c r="Q7413"/>
      <c r="R7413"/>
      <c r="S7413"/>
      <c r="U7413"/>
      <c r="V7413"/>
      <c r="W7413"/>
      <c r="Y7413"/>
      <c r="Z7413"/>
      <c r="AA7413"/>
      <c r="AC7413"/>
      <c r="AD7413"/>
      <c r="AE7413"/>
      <c r="AG7413"/>
      <c r="AH7413"/>
      <c r="AI7413"/>
      <c r="AK7413"/>
      <c r="AL7413"/>
      <c r="AM7413"/>
      <c r="AO7413"/>
      <c r="AP7413"/>
      <c r="AQ7413"/>
      <c r="AS7413"/>
      <c r="AT7413"/>
      <c r="AU7413"/>
      <c r="AW7413"/>
      <c r="AX7413"/>
      <c r="AY7413"/>
      <c r="BA7413"/>
      <c r="BB7413"/>
      <c r="BC7413"/>
      <c r="BE7413"/>
      <c r="BF7413"/>
      <c r="BG7413"/>
      <c r="BI7413"/>
      <c r="BJ7413"/>
      <c r="BK7413"/>
      <c r="BM7413"/>
      <c r="BN7413"/>
      <c r="BO7413"/>
    </row>
    <row r="7414" spans="1:67">
      <c r="A7414"/>
      <c r="B7414"/>
      <c r="C7414"/>
      <c r="E7414"/>
      <c r="F7414"/>
      <c r="G7414"/>
      <c r="I7414"/>
      <c r="J7414"/>
      <c r="K7414"/>
      <c r="M7414"/>
      <c r="N7414"/>
      <c r="O7414"/>
      <c r="Q7414"/>
      <c r="R7414"/>
      <c r="S7414"/>
      <c r="U7414"/>
      <c r="V7414"/>
      <c r="W7414"/>
      <c r="Y7414"/>
      <c r="Z7414"/>
      <c r="AA7414"/>
      <c r="AC7414"/>
      <c r="AD7414"/>
      <c r="AE7414"/>
      <c r="AG7414"/>
      <c r="AH7414"/>
      <c r="AI7414"/>
      <c r="AK7414"/>
      <c r="AL7414"/>
      <c r="AM7414"/>
      <c r="AO7414"/>
      <c r="AP7414"/>
      <c r="AQ7414"/>
      <c r="AS7414"/>
      <c r="AT7414"/>
      <c r="AU7414"/>
      <c r="AW7414"/>
      <c r="AX7414"/>
      <c r="AY7414"/>
      <c r="BA7414"/>
      <c r="BB7414"/>
      <c r="BC7414"/>
      <c r="BE7414"/>
      <c r="BF7414"/>
      <c r="BG7414"/>
      <c r="BI7414"/>
      <c r="BJ7414"/>
      <c r="BK7414"/>
      <c r="BM7414"/>
      <c r="BN7414"/>
      <c r="BO7414"/>
    </row>
    <row r="7415" spans="1:67">
      <c r="A7415"/>
      <c r="B7415"/>
      <c r="C7415"/>
      <c r="E7415"/>
      <c r="F7415"/>
      <c r="G7415"/>
      <c r="I7415"/>
      <c r="J7415"/>
      <c r="K7415"/>
      <c r="M7415"/>
      <c r="N7415"/>
      <c r="O7415"/>
      <c r="Q7415"/>
      <c r="R7415"/>
      <c r="S7415"/>
      <c r="U7415"/>
      <c r="V7415"/>
      <c r="W7415"/>
      <c r="Y7415"/>
      <c r="Z7415"/>
      <c r="AA7415"/>
      <c r="AC7415"/>
      <c r="AD7415"/>
      <c r="AE7415"/>
      <c r="AG7415"/>
      <c r="AH7415"/>
      <c r="AI7415"/>
      <c r="AK7415"/>
      <c r="AL7415"/>
      <c r="AM7415"/>
      <c r="AO7415"/>
      <c r="AP7415"/>
      <c r="AQ7415"/>
      <c r="AS7415"/>
      <c r="AT7415"/>
      <c r="AU7415"/>
      <c r="AW7415"/>
      <c r="AX7415"/>
      <c r="AY7415"/>
      <c r="BA7415"/>
      <c r="BB7415"/>
      <c r="BC7415"/>
      <c r="BE7415"/>
      <c r="BF7415"/>
      <c r="BG7415"/>
      <c r="BI7415"/>
      <c r="BJ7415"/>
      <c r="BK7415"/>
      <c r="BM7415"/>
      <c r="BN7415"/>
      <c r="BO7415"/>
    </row>
    <row r="7416" spans="1:67">
      <c r="A7416"/>
      <c r="B7416"/>
      <c r="C7416"/>
      <c r="E7416"/>
      <c r="F7416"/>
      <c r="G7416"/>
      <c r="I7416"/>
      <c r="J7416"/>
      <c r="K7416"/>
      <c r="M7416"/>
      <c r="N7416"/>
      <c r="O7416"/>
      <c r="Q7416"/>
      <c r="R7416"/>
      <c r="S7416"/>
      <c r="U7416"/>
      <c r="V7416"/>
      <c r="W7416"/>
      <c r="Y7416"/>
      <c r="Z7416"/>
      <c r="AA7416"/>
      <c r="AC7416"/>
      <c r="AD7416"/>
      <c r="AE7416"/>
      <c r="AG7416"/>
      <c r="AH7416"/>
      <c r="AI7416"/>
      <c r="AK7416"/>
      <c r="AL7416"/>
      <c r="AM7416"/>
      <c r="AO7416"/>
      <c r="AP7416"/>
      <c r="AQ7416"/>
      <c r="AS7416"/>
      <c r="AT7416"/>
      <c r="AU7416"/>
      <c r="AW7416"/>
      <c r="AX7416"/>
      <c r="AY7416"/>
      <c r="BA7416"/>
      <c r="BB7416"/>
      <c r="BC7416"/>
      <c r="BE7416"/>
      <c r="BF7416"/>
      <c r="BG7416"/>
      <c r="BI7416"/>
      <c r="BJ7416"/>
      <c r="BK7416"/>
      <c r="BM7416"/>
      <c r="BN7416"/>
      <c r="BO7416"/>
    </row>
    <row r="7417" spans="1:67">
      <c r="A7417"/>
      <c r="B7417"/>
      <c r="C7417"/>
      <c r="E7417"/>
      <c r="F7417"/>
      <c r="G7417"/>
      <c r="I7417"/>
      <c r="J7417"/>
      <c r="K7417"/>
      <c r="M7417"/>
      <c r="N7417"/>
      <c r="O7417"/>
      <c r="Q7417"/>
      <c r="R7417"/>
      <c r="S7417"/>
      <c r="U7417"/>
      <c r="V7417"/>
      <c r="W7417"/>
      <c r="Y7417"/>
      <c r="Z7417"/>
      <c r="AA7417"/>
      <c r="AC7417"/>
      <c r="AD7417"/>
      <c r="AE7417"/>
      <c r="AG7417"/>
      <c r="AH7417"/>
      <c r="AI7417"/>
      <c r="AK7417"/>
      <c r="AL7417"/>
      <c r="AM7417"/>
      <c r="AO7417"/>
      <c r="AP7417"/>
      <c r="AQ7417"/>
      <c r="AS7417"/>
      <c r="AT7417"/>
      <c r="AU7417"/>
      <c r="AW7417"/>
      <c r="AX7417"/>
      <c r="AY7417"/>
      <c r="BA7417"/>
      <c r="BB7417"/>
      <c r="BC7417"/>
      <c r="BE7417"/>
      <c r="BF7417"/>
      <c r="BG7417"/>
      <c r="BI7417"/>
      <c r="BJ7417"/>
      <c r="BK7417"/>
      <c r="BM7417"/>
      <c r="BN7417"/>
      <c r="BO7417"/>
    </row>
    <row r="7418" spans="1:67">
      <c r="A7418"/>
      <c r="B7418"/>
      <c r="C7418"/>
      <c r="E7418"/>
      <c r="F7418"/>
      <c r="G7418"/>
      <c r="I7418"/>
      <c r="J7418"/>
      <c r="K7418"/>
      <c r="M7418"/>
      <c r="N7418"/>
      <c r="O7418"/>
      <c r="Q7418"/>
      <c r="R7418"/>
      <c r="S7418"/>
      <c r="U7418"/>
      <c r="V7418"/>
      <c r="W7418"/>
      <c r="Y7418"/>
      <c r="Z7418"/>
      <c r="AA7418"/>
      <c r="AC7418"/>
      <c r="AD7418"/>
      <c r="AE7418"/>
      <c r="AG7418"/>
      <c r="AH7418"/>
      <c r="AI7418"/>
      <c r="AK7418"/>
      <c r="AL7418"/>
      <c r="AM7418"/>
      <c r="AO7418"/>
      <c r="AP7418"/>
      <c r="AQ7418"/>
      <c r="AS7418"/>
      <c r="AT7418"/>
      <c r="AU7418"/>
      <c r="AW7418"/>
      <c r="AX7418"/>
      <c r="AY7418"/>
      <c r="BA7418"/>
      <c r="BB7418"/>
      <c r="BC7418"/>
      <c r="BE7418"/>
      <c r="BF7418"/>
      <c r="BG7418"/>
      <c r="BI7418"/>
      <c r="BJ7418"/>
      <c r="BK7418"/>
      <c r="BM7418"/>
      <c r="BN7418"/>
      <c r="BO7418"/>
    </row>
    <row r="7419" spans="1:67">
      <c r="A7419"/>
      <c r="B7419"/>
      <c r="C7419"/>
      <c r="E7419"/>
      <c r="F7419"/>
      <c r="G7419"/>
      <c r="I7419"/>
      <c r="J7419"/>
      <c r="K7419"/>
      <c r="M7419"/>
      <c r="N7419"/>
      <c r="O7419"/>
      <c r="Q7419"/>
      <c r="R7419"/>
      <c r="S7419"/>
      <c r="U7419"/>
      <c r="V7419"/>
      <c r="W7419"/>
      <c r="Y7419"/>
      <c r="Z7419"/>
      <c r="AA7419"/>
      <c r="AC7419"/>
      <c r="AD7419"/>
      <c r="AE7419"/>
      <c r="AG7419"/>
      <c r="AH7419"/>
      <c r="AI7419"/>
      <c r="AK7419"/>
      <c r="AL7419"/>
      <c r="AM7419"/>
      <c r="AO7419"/>
      <c r="AP7419"/>
      <c r="AQ7419"/>
      <c r="AS7419"/>
      <c r="AT7419"/>
      <c r="AU7419"/>
      <c r="AW7419"/>
      <c r="AX7419"/>
      <c r="AY7419"/>
      <c r="BA7419"/>
      <c r="BB7419"/>
      <c r="BC7419"/>
      <c r="BE7419"/>
      <c r="BF7419"/>
      <c r="BG7419"/>
      <c r="BI7419"/>
      <c r="BJ7419"/>
      <c r="BK7419"/>
      <c r="BM7419"/>
      <c r="BN7419"/>
      <c r="BO7419"/>
    </row>
    <row r="7420" spans="1:67">
      <c r="A7420"/>
      <c r="B7420"/>
      <c r="C7420"/>
      <c r="E7420"/>
      <c r="F7420"/>
      <c r="G7420"/>
      <c r="I7420"/>
      <c r="J7420"/>
      <c r="K7420"/>
      <c r="M7420"/>
      <c r="N7420"/>
      <c r="O7420"/>
      <c r="Q7420"/>
      <c r="R7420"/>
      <c r="S7420"/>
      <c r="U7420"/>
      <c r="V7420"/>
      <c r="W7420"/>
      <c r="Y7420"/>
      <c r="Z7420"/>
      <c r="AA7420"/>
      <c r="AC7420"/>
      <c r="AD7420"/>
      <c r="AE7420"/>
      <c r="AG7420"/>
      <c r="AH7420"/>
      <c r="AI7420"/>
      <c r="AK7420"/>
      <c r="AL7420"/>
      <c r="AM7420"/>
      <c r="AO7420"/>
      <c r="AP7420"/>
      <c r="AQ7420"/>
      <c r="AS7420"/>
      <c r="AT7420"/>
      <c r="AU7420"/>
      <c r="AW7420"/>
      <c r="AX7420"/>
      <c r="AY7420"/>
      <c r="BA7420"/>
      <c r="BB7420"/>
      <c r="BC7420"/>
      <c r="BE7420"/>
      <c r="BF7420"/>
      <c r="BG7420"/>
      <c r="BI7420"/>
      <c r="BJ7420"/>
      <c r="BK7420"/>
      <c r="BM7420"/>
      <c r="BN7420"/>
      <c r="BO7420"/>
    </row>
    <row r="7421" spans="1:67">
      <c r="A7421"/>
      <c r="B7421"/>
      <c r="C7421"/>
      <c r="E7421"/>
      <c r="F7421"/>
      <c r="G7421"/>
      <c r="I7421"/>
      <c r="J7421"/>
      <c r="K7421"/>
      <c r="M7421"/>
      <c r="N7421"/>
      <c r="O7421"/>
      <c r="Q7421"/>
      <c r="R7421"/>
      <c r="S7421"/>
      <c r="U7421"/>
      <c r="V7421"/>
      <c r="W7421"/>
      <c r="Y7421"/>
      <c r="Z7421"/>
      <c r="AA7421"/>
      <c r="AC7421"/>
      <c r="AD7421"/>
      <c r="AE7421"/>
      <c r="AG7421"/>
      <c r="AH7421"/>
      <c r="AI7421"/>
      <c r="AK7421"/>
      <c r="AL7421"/>
      <c r="AM7421"/>
      <c r="AO7421"/>
      <c r="AP7421"/>
      <c r="AQ7421"/>
      <c r="AS7421"/>
      <c r="AT7421"/>
      <c r="AU7421"/>
      <c r="AW7421"/>
      <c r="AX7421"/>
      <c r="AY7421"/>
      <c r="BA7421"/>
      <c r="BB7421"/>
      <c r="BC7421"/>
      <c r="BE7421"/>
      <c r="BF7421"/>
      <c r="BG7421"/>
      <c r="BI7421"/>
      <c r="BJ7421"/>
      <c r="BK7421"/>
      <c r="BM7421"/>
      <c r="BN7421"/>
      <c r="BO7421"/>
    </row>
    <row r="7422" spans="1:67">
      <c r="A7422"/>
      <c r="B7422"/>
      <c r="C7422"/>
      <c r="E7422"/>
      <c r="F7422"/>
      <c r="G7422"/>
      <c r="I7422"/>
      <c r="J7422"/>
      <c r="K7422"/>
      <c r="M7422"/>
      <c r="N7422"/>
      <c r="O7422"/>
      <c r="Q7422"/>
      <c r="R7422"/>
      <c r="S7422"/>
      <c r="U7422"/>
      <c r="V7422"/>
      <c r="W7422"/>
      <c r="Y7422"/>
      <c r="Z7422"/>
      <c r="AA7422"/>
      <c r="AC7422"/>
      <c r="AD7422"/>
      <c r="AE7422"/>
      <c r="AG7422"/>
      <c r="AH7422"/>
      <c r="AI7422"/>
      <c r="AK7422"/>
      <c r="AL7422"/>
      <c r="AM7422"/>
      <c r="AO7422"/>
      <c r="AP7422"/>
      <c r="AQ7422"/>
      <c r="AS7422"/>
      <c r="AT7422"/>
      <c r="AU7422"/>
      <c r="AW7422"/>
      <c r="AX7422"/>
      <c r="AY7422"/>
      <c r="BA7422"/>
      <c r="BB7422"/>
      <c r="BC7422"/>
      <c r="BE7422"/>
      <c r="BF7422"/>
      <c r="BG7422"/>
      <c r="BI7422"/>
      <c r="BJ7422"/>
      <c r="BK7422"/>
      <c r="BM7422"/>
      <c r="BN7422"/>
      <c r="BO7422"/>
    </row>
    <row r="7423" spans="1:67">
      <c r="A7423"/>
      <c r="B7423"/>
      <c r="C7423"/>
      <c r="E7423"/>
      <c r="F7423"/>
      <c r="G7423"/>
      <c r="I7423"/>
      <c r="J7423"/>
      <c r="K7423"/>
      <c r="M7423"/>
      <c r="N7423"/>
      <c r="O7423"/>
      <c r="Q7423"/>
      <c r="R7423"/>
      <c r="S7423"/>
      <c r="U7423"/>
      <c r="V7423"/>
      <c r="W7423"/>
      <c r="Y7423"/>
      <c r="Z7423"/>
      <c r="AA7423"/>
      <c r="AC7423"/>
      <c r="AD7423"/>
      <c r="AE7423"/>
      <c r="AG7423"/>
      <c r="AH7423"/>
      <c r="AI7423"/>
      <c r="AK7423"/>
      <c r="AL7423"/>
      <c r="AM7423"/>
      <c r="AO7423"/>
      <c r="AP7423"/>
      <c r="AQ7423"/>
      <c r="AS7423"/>
      <c r="AT7423"/>
      <c r="AU7423"/>
      <c r="AW7423"/>
      <c r="AX7423"/>
      <c r="AY7423"/>
      <c r="BA7423"/>
      <c r="BB7423"/>
      <c r="BC7423"/>
      <c r="BE7423"/>
      <c r="BF7423"/>
      <c r="BG7423"/>
      <c r="BI7423"/>
      <c r="BJ7423"/>
      <c r="BK7423"/>
      <c r="BM7423"/>
      <c r="BN7423"/>
      <c r="BO7423"/>
    </row>
    <row r="7424" spans="1:67">
      <c r="A7424"/>
      <c r="B7424"/>
      <c r="C7424"/>
      <c r="E7424"/>
      <c r="F7424"/>
      <c r="G7424"/>
      <c r="I7424"/>
      <c r="J7424"/>
      <c r="K7424"/>
      <c r="M7424"/>
      <c r="N7424"/>
      <c r="O7424"/>
      <c r="Q7424"/>
      <c r="R7424"/>
      <c r="S7424"/>
      <c r="U7424"/>
      <c r="V7424"/>
      <c r="W7424"/>
      <c r="Y7424"/>
      <c r="Z7424"/>
      <c r="AA7424"/>
      <c r="AC7424"/>
      <c r="AD7424"/>
      <c r="AE7424"/>
      <c r="AG7424"/>
      <c r="AH7424"/>
      <c r="AI7424"/>
      <c r="AK7424"/>
      <c r="AL7424"/>
      <c r="AM7424"/>
      <c r="AO7424"/>
      <c r="AP7424"/>
      <c r="AQ7424"/>
      <c r="AS7424"/>
      <c r="AT7424"/>
      <c r="AU7424"/>
      <c r="AW7424"/>
      <c r="AX7424"/>
      <c r="AY7424"/>
      <c r="BA7424"/>
      <c r="BB7424"/>
      <c r="BC7424"/>
      <c r="BE7424"/>
      <c r="BF7424"/>
      <c r="BG7424"/>
      <c r="BI7424"/>
      <c r="BJ7424"/>
      <c r="BK7424"/>
      <c r="BM7424"/>
      <c r="BN7424"/>
      <c r="BO7424"/>
    </row>
    <row r="7425" spans="1:67">
      <c r="A7425"/>
      <c r="B7425"/>
      <c r="C7425"/>
      <c r="E7425"/>
      <c r="F7425"/>
      <c r="G7425"/>
      <c r="I7425"/>
      <c r="J7425"/>
      <c r="K7425"/>
      <c r="M7425"/>
      <c r="N7425"/>
      <c r="O7425"/>
      <c r="Q7425"/>
      <c r="R7425"/>
      <c r="S7425"/>
      <c r="U7425"/>
      <c r="V7425"/>
      <c r="W7425"/>
      <c r="Y7425"/>
      <c r="Z7425"/>
      <c r="AA7425"/>
      <c r="AC7425"/>
      <c r="AD7425"/>
      <c r="AE7425"/>
      <c r="AG7425"/>
      <c r="AH7425"/>
      <c r="AI7425"/>
      <c r="AK7425"/>
      <c r="AL7425"/>
      <c r="AM7425"/>
      <c r="AO7425"/>
      <c r="AP7425"/>
      <c r="AQ7425"/>
      <c r="AS7425"/>
      <c r="AT7425"/>
      <c r="AU7425"/>
      <c r="AW7425"/>
      <c r="AX7425"/>
      <c r="AY7425"/>
      <c r="BA7425"/>
      <c r="BB7425"/>
      <c r="BC7425"/>
      <c r="BE7425"/>
      <c r="BF7425"/>
      <c r="BG7425"/>
      <c r="BI7425"/>
      <c r="BJ7425"/>
      <c r="BK7425"/>
      <c r="BM7425"/>
      <c r="BN7425"/>
      <c r="BO7425"/>
    </row>
    <row r="7426" spans="1:67">
      <c r="A7426"/>
      <c r="B7426"/>
      <c r="C7426"/>
      <c r="E7426"/>
      <c r="F7426"/>
      <c r="G7426"/>
      <c r="I7426"/>
      <c r="J7426"/>
      <c r="K7426"/>
      <c r="M7426"/>
      <c r="N7426"/>
      <c r="O7426"/>
      <c r="Q7426"/>
      <c r="R7426"/>
      <c r="S7426"/>
      <c r="U7426"/>
      <c r="V7426"/>
      <c r="W7426"/>
      <c r="Y7426"/>
      <c r="Z7426"/>
      <c r="AA7426"/>
      <c r="AC7426"/>
      <c r="AD7426"/>
      <c r="AE7426"/>
      <c r="AG7426"/>
      <c r="AH7426"/>
      <c r="AI7426"/>
      <c r="AK7426"/>
      <c r="AL7426"/>
      <c r="AM7426"/>
      <c r="AO7426"/>
      <c r="AP7426"/>
      <c r="AQ7426"/>
      <c r="AS7426"/>
      <c r="AT7426"/>
      <c r="AU7426"/>
      <c r="AW7426"/>
      <c r="AX7426"/>
      <c r="AY7426"/>
      <c r="BA7426"/>
      <c r="BB7426"/>
      <c r="BC7426"/>
      <c r="BE7426"/>
      <c r="BF7426"/>
      <c r="BG7426"/>
      <c r="BI7426"/>
      <c r="BJ7426"/>
      <c r="BK7426"/>
      <c r="BM7426"/>
      <c r="BN7426"/>
      <c r="BO7426"/>
    </row>
    <row r="7427" spans="1:67">
      <c r="A7427"/>
      <c r="B7427"/>
      <c r="C7427"/>
      <c r="E7427"/>
      <c r="F7427"/>
      <c r="G7427"/>
      <c r="I7427"/>
      <c r="J7427"/>
      <c r="K7427"/>
      <c r="M7427"/>
      <c r="N7427"/>
      <c r="O7427"/>
      <c r="Q7427"/>
      <c r="R7427"/>
      <c r="S7427"/>
      <c r="U7427"/>
      <c r="V7427"/>
      <c r="W7427"/>
      <c r="Y7427"/>
      <c r="Z7427"/>
      <c r="AA7427"/>
      <c r="AC7427"/>
      <c r="AD7427"/>
      <c r="AE7427"/>
      <c r="AG7427"/>
      <c r="AH7427"/>
      <c r="AI7427"/>
      <c r="AK7427"/>
      <c r="AL7427"/>
      <c r="AM7427"/>
      <c r="AO7427"/>
      <c r="AP7427"/>
      <c r="AQ7427"/>
      <c r="AS7427"/>
      <c r="AT7427"/>
      <c r="AU7427"/>
      <c r="AW7427"/>
      <c r="AX7427"/>
      <c r="AY7427"/>
      <c r="BA7427"/>
      <c r="BB7427"/>
      <c r="BC7427"/>
      <c r="BE7427"/>
      <c r="BF7427"/>
      <c r="BG7427"/>
      <c r="BI7427"/>
      <c r="BJ7427"/>
      <c r="BK7427"/>
      <c r="BM7427"/>
      <c r="BN7427"/>
      <c r="BO7427"/>
    </row>
    <row r="7428" spans="1:67">
      <c r="A7428"/>
      <c r="B7428"/>
      <c r="C7428"/>
      <c r="E7428"/>
      <c r="F7428"/>
      <c r="G7428"/>
      <c r="I7428"/>
      <c r="J7428"/>
      <c r="K7428"/>
      <c r="M7428"/>
      <c r="N7428"/>
      <c r="O7428"/>
      <c r="Q7428"/>
      <c r="R7428"/>
      <c r="S7428"/>
      <c r="U7428"/>
      <c r="V7428"/>
      <c r="W7428"/>
      <c r="Y7428"/>
      <c r="Z7428"/>
      <c r="AA7428"/>
      <c r="AC7428"/>
      <c r="AD7428"/>
      <c r="AE7428"/>
      <c r="AG7428"/>
      <c r="AH7428"/>
      <c r="AI7428"/>
      <c r="AK7428"/>
      <c r="AL7428"/>
      <c r="AM7428"/>
      <c r="AO7428"/>
      <c r="AP7428"/>
      <c r="AQ7428"/>
      <c r="AS7428"/>
      <c r="AT7428"/>
      <c r="AU7428"/>
      <c r="AW7428"/>
      <c r="AX7428"/>
      <c r="AY7428"/>
      <c r="BA7428"/>
      <c r="BB7428"/>
      <c r="BC7428"/>
      <c r="BE7428"/>
      <c r="BF7428"/>
      <c r="BG7428"/>
      <c r="BI7428"/>
      <c r="BJ7428"/>
      <c r="BK7428"/>
      <c r="BM7428"/>
      <c r="BN7428"/>
      <c r="BO7428"/>
    </row>
    <row r="7429" spans="1:67">
      <c r="A7429"/>
      <c r="B7429"/>
      <c r="C7429"/>
      <c r="E7429"/>
      <c r="F7429"/>
      <c r="G7429"/>
      <c r="I7429"/>
      <c r="J7429"/>
      <c r="K7429"/>
      <c r="M7429"/>
      <c r="N7429"/>
      <c r="O7429"/>
      <c r="Q7429"/>
      <c r="R7429"/>
      <c r="S7429"/>
      <c r="U7429"/>
      <c r="V7429"/>
      <c r="W7429"/>
      <c r="Y7429"/>
      <c r="Z7429"/>
      <c r="AA7429"/>
      <c r="AC7429"/>
      <c r="AD7429"/>
      <c r="AE7429"/>
      <c r="AG7429"/>
      <c r="AH7429"/>
      <c r="AI7429"/>
      <c r="AK7429"/>
      <c r="AL7429"/>
      <c r="AM7429"/>
      <c r="AO7429"/>
      <c r="AP7429"/>
      <c r="AQ7429"/>
      <c r="AS7429"/>
      <c r="AT7429"/>
      <c r="AU7429"/>
      <c r="AW7429"/>
      <c r="AX7429"/>
      <c r="AY7429"/>
      <c r="BA7429"/>
      <c r="BB7429"/>
      <c r="BC7429"/>
      <c r="BE7429"/>
      <c r="BF7429"/>
      <c r="BG7429"/>
      <c r="BI7429"/>
      <c r="BJ7429"/>
      <c r="BK7429"/>
      <c r="BM7429"/>
      <c r="BN7429"/>
      <c r="BO7429"/>
    </row>
    <row r="7430" spans="1:67">
      <c r="A7430"/>
      <c r="B7430"/>
      <c r="C7430"/>
      <c r="E7430"/>
      <c r="F7430"/>
      <c r="G7430"/>
      <c r="I7430"/>
      <c r="J7430"/>
      <c r="K7430"/>
      <c r="M7430"/>
      <c r="N7430"/>
      <c r="O7430"/>
      <c r="Q7430"/>
      <c r="R7430"/>
      <c r="S7430"/>
      <c r="U7430"/>
      <c r="V7430"/>
      <c r="W7430"/>
      <c r="Y7430"/>
      <c r="Z7430"/>
      <c r="AA7430"/>
      <c r="AC7430"/>
      <c r="AD7430"/>
      <c r="AE7430"/>
      <c r="AG7430"/>
      <c r="AH7430"/>
      <c r="AI7430"/>
      <c r="AK7430"/>
      <c r="AL7430"/>
      <c r="AM7430"/>
      <c r="AO7430"/>
      <c r="AP7430"/>
      <c r="AQ7430"/>
      <c r="AS7430"/>
      <c r="AT7430"/>
      <c r="AU7430"/>
      <c r="AW7430"/>
      <c r="AX7430"/>
      <c r="AY7430"/>
      <c r="BA7430"/>
      <c r="BB7430"/>
      <c r="BC7430"/>
      <c r="BE7430"/>
      <c r="BF7430"/>
      <c r="BG7430"/>
      <c r="BI7430"/>
      <c r="BJ7430"/>
      <c r="BK7430"/>
      <c r="BM7430"/>
      <c r="BN7430"/>
      <c r="BO7430"/>
    </row>
    <row r="7431" spans="1:67">
      <c r="A7431"/>
      <c r="B7431"/>
      <c r="C7431"/>
      <c r="E7431"/>
      <c r="F7431"/>
      <c r="G7431"/>
      <c r="I7431"/>
      <c r="J7431"/>
      <c r="K7431"/>
      <c r="M7431"/>
      <c r="N7431"/>
      <c r="O7431"/>
      <c r="Q7431"/>
      <c r="R7431"/>
      <c r="S7431"/>
      <c r="U7431"/>
      <c r="V7431"/>
      <c r="W7431"/>
      <c r="Y7431"/>
      <c r="Z7431"/>
      <c r="AA7431"/>
      <c r="AC7431"/>
      <c r="AD7431"/>
      <c r="AE7431"/>
      <c r="AG7431"/>
      <c r="AH7431"/>
      <c r="AI7431"/>
      <c r="AK7431"/>
      <c r="AL7431"/>
      <c r="AM7431"/>
      <c r="AO7431"/>
      <c r="AP7431"/>
      <c r="AQ7431"/>
      <c r="AS7431"/>
      <c r="AT7431"/>
      <c r="AU7431"/>
      <c r="AW7431"/>
      <c r="AX7431"/>
      <c r="AY7431"/>
      <c r="BA7431"/>
      <c r="BB7431"/>
      <c r="BC7431"/>
      <c r="BE7431"/>
      <c r="BF7431"/>
      <c r="BG7431"/>
      <c r="BI7431"/>
      <c r="BJ7431"/>
      <c r="BK7431"/>
      <c r="BM7431"/>
      <c r="BN7431"/>
      <c r="BO7431"/>
    </row>
    <row r="7432" spans="1:67">
      <c r="A7432"/>
      <c r="B7432"/>
      <c r="C7432"/>
      <c r="E7432"/>
      <c r="F7432"/>
      <c r="G7432"/>
      <c r="I7432"/>
      <c r="J7432"/>
      <c r="K7432"/>
      <c r="M7432"/>
      <c r="N7432"/>
      <c r="O7432"/>
      <c r="Q7432"/>
      <c r="R7432"/>
      <c r="S7432"/>
      <c r="U7432"/>
      <c r="V7432"/>
      <c r="W7432"/>
      <c r="Y7432"/>
      <c r="Z7432"/>
      <c r="AA7432"/>
      <c r="AC7432"/>
      <c r="AD7432"/>
      <c r="AE7432"/>
      <c r="AG7432"/>
      <c r="AH7432"/>
      <c r="AI7432"/>
      <c r="AK7432"/>
      <c r="AL7432"/>
      <c r="AM7432"/>
      <c r="AO7432"/>
      <c r="AP7432"/>
      <c r="AQ7432"/>
      <c r="AS7432"/>
      <c r="AT7432"/>
      <c r="AU7432"/>
      <c r="AW7432"/>
      <c r="AX7432"/>
      <c r="AY7432"/>
      <c r="BA7432"/>
      <c r="BB7432"/>
      <c r="BC7432"/>
      <c r="BE7432"/>
      <c r="BF7432"/>
      <c r="BG7432"/>
      <c r="BI7432"/>
      <c r="BJ7432"/>
      <c r="BK7432"/>
      <c r="BM7432"/>
      <c r="BN7432"/>
      <c r="BO7432"/>
    </row>
    <row r="7433" spans="1:67">
      <c r="A7433"/>
      <c r="B7433"/>
      <c r="C7433"/>
      <c r="E7433"/>
      <c r="F7433"/>
      <c r="G7433"/>
      <c r="I7433"/>
      <c r="J7433"/>
      <c r="K7433"/>
      <c r="M7433"/>
      <c r="N7433"/>
      <c r="O7433"/>
      <c r="Q7433"/>
      <c r="R7433"/>
      <c r="S7433"/>
      <c r="U7433"/>
      <c r="V7433"/>
      <c r="W7433"/>
      <c r="Y7433"/>
      <c r="Z7433"/>
      <c r="AA7433"/>
      <c r="AC7433"/>
      <c r="AD7433"/>
      <c r="AE7433"/>
      <c r="AG7433"/>
      <c r="AH7433"/>
      <c r="AI7433"/>
      <c r="AK7433"/>
      <c r="AL7433"/>
      <c r="AM7433"/>
      <c r="AO7433"/>
      <c r="AP7433"/>
      <c r="AQ7433"/>
      <c r="AS7433"/>
      <c r="AT7433"/>
      <c r="AU7433"/>
      <c r="AW7433"/>
      <c r="AX7433"/>
      <c r="AY7433"/>
      <c r="BA7433"/>
      <c r="BB7433"/>
      <c r="BC7433"/>
      <c r="BE7433"/>
      <c r="BF7433"/>
      <c r="BG7433"/>
      <c r="BI7433"/>
      <c r="BJ7433"/>
      <c r="BK7433"/>
      <c r="BM7433"/>
      <c r="BN7433"/>
      <c r="BO7433"/>
    </row>
    <row r="7434" spans="1:67">
      <c r="A7434"/>
      <c r="B7434"/>
      <c r="C7434"/>
      <c r="E7434"/>
      <c r="F7434"/>
      <c r="G7434"/>
      <c r="I7434"/>
      <c r="J7434"/>
      <c r="K7434"/>
      <c r="M7434"/>
      <c r="N7434"/>
      <c r="O7434"/>
      <c r="Q7434"/>
      <c r="R7434"/>
      <c r="S7434"/>
      <c r="U7434"/>
      <c r="V7434"/>
      <c r="W7434"/>
      <c r="Y7434"/>
      <c r="Z7434"/>
      <c r="AA7434"/>
      <c r="AC7434"/>
      <c r="AD7434"/>
      <c r="AE7434"/>
      <c r="AG7434"/>
      <c r="AH7434"/>
      <c r="AI7434"/>
      <c r="AK7434"/>
      <c r="AL7434"/>
      <c r="AM7434"/>
      <c r="AO7434"/>
      <c r="AP7434"/>
      <c r="AQ7434"/>
      <c r="AS7434"/>
      <c r="AT7434"/>
      <c r="AU7434"/>
      <c r="AW7434"/>
      <c r="AX7434"/>
      <c r="AY7434"/>
      <c r="BA7434"/>
      <c r="BB7434"/>
      <c r="BC7434"/>
      <c r="BE7434"/>
      <c r="BF7434"/>
      <c r="BG7434"/>
      <c r="BI7434"/>
      <c r="BJ7434"/>
      <c r="BK7434"/>
      <c r="BM7434"/>
      <c r="BN7434"/>
      <c r="BO7434"/>
    </row>
    <row r="7435" spans="1:67">
      <c r="A7435"/>
      <c r="B7435"/>
      <c r="C7435"/>
      <c r="E7435"/>
      <c r="F7435"/>
      <c r="G7435"/>
      <c r="I7435"/>
      <c r="J7435"/>
      <c r="K7435"/>
      <c r="M7435"/>
      <c r="N7435"/>
      <c r="O7435"/>
      <c r="Q7435"/>
      <c r="R7435"/>
      <c r="S7435"/>
      <c r="U7435"/>
      <c r="V7435"/>
      <c r="W7435"/>
      <c r="Y7435"/>
      <c r="Z7435"/>
      <c r="AA7435"/>
      <c r="AC7435"/>
      <c r="AD7435"/>
      <c r="AE7435"/>
      <c r="AG7435"/>
      <c r="AH7435"/>
      <c r="AI7435"/>
      <c r="AK7435"/>
      <c r="AL7435"/>
      <c r="AM7435"/>
      <c r="AO7435"/>
      <c r="AP7435"/>
      <c r="AQ7435"/>
      <c r="AS7435"/>
      <c r="AT7435"/>
      <c r="AU7435"/>
      <c r="AW7435"/>
      <c r="AX7435"/>
      <c r="AY7435"/>
      <c r="BA7435"/>
      <c r="BB7435"/>
      <c r="BC7435"/>
      <c r="BE7435"/>
      <c r="BF7435"/>
      <c r="BG7435"/>
      <c r="BI7435"/>
      <c r="BJ7435"/>
      <c r="BK7435"/>
      <c r="BM7435"/>
      <c r="BN7435"/>
      <c r="BO7435"/>
    </row>
    <row r="7436" spans="1:67">
      <c r="A7436"/>
      <c r="B7436"/>
      <c r="C7436"/>
      <c r="E7436"/>
      <c r="F7436"/>
      <c r="G7436"/>
      <c r="I7436"/>
      <c r="J7436"/>
      <c r="K7436"/>
      <c r="M7436"/>
      <c r="N7436"/>
      <c r="O7436"/>
      <c r="Q7436"/>
      <c r="R7436"/>
      <c r="S7436"/>
      <c r="U7436"/>
      <c r="V7436"/>
      <c r="W7436"/>
      <c r="Y7436"/>
      <c r="Z7436"/>
      <c r="AA7436"/>
      <c r="AC7436"/>
      <c r="AD7436"/>
      <c r="AE7436"/>
      <c r="AG7436"/>
      <c r="AH7436"/>
      <c r="AI7436"/>
      <c r="AK7436"/>
      <c r="AL7436"/>
      <c r="AM7436"/>
      <c r="AO7436"/>
      <c r="AP7436"/>
      <c r="AQ7436"/>
      <c r="AS7436"/>
      <c r="AT7436"/>
      <c r="AU7436"/>
      <c r="AW7436"/>
      <c r="AX7436"/>
      <c r="AY7436"/>
      <c r="BA7436"/>
      <c r="BB7436"/>
      <c r="BC7436"/>
      <c r="BE7436"/>
      <c r="BF7436"/>
      <c r="BG7436"/>
      <c r="BI7436"/>
      <c r="BJ7436"/>
      <c r="BK7436"/>
      <c r="BM7436"/>
      <c r="BN7436"/>
      <c r="BO7436"/>
    </row>
    <row r="7437" spans="1:67">
      <c r="A7437"/>
      <c r="B7437"/>
      <c r="C7437"/>
      <c r="E7437"/>
      <c r="F7437"/>
      <c r="G7437"/>
      <c r="I7437"/>
      <c r="J7437"/>
      <c r="K7437"/>
      <c r="M7437"/>
      <c r="N7437"/>
      <c r="O7437"/>
      <c r="Q7437"/>
      <c r="R7437"/>
      <c r="S7437"/>
      <c r="U7437"/>
      <c r="V7437"/>
      <c r="W7437"/>
      <c r="Y7437"/>
      <c r="Z7437"/>
      <c r="AA7437"/>
      <c r="AC7437"/>
      <c r="AD7437"/>
      <c r="AE7437"/>
      <c r="AG7437"/>
      <c r="AH7437"/>
      <c r="AI7437"/>
      <c r="AK7437"/>
      <c r="AL7437"/>
      <c r="AM7437"/>
      <c r="AO7437"/>
      <c r="AP7437"/>
      <c r="AQ7437"/>
      <c r="AS7437"/>
      <c r="AT7437"/>
      <c r="AU7437"/>
      <c r="AW7437"/>
      <c r="AX7437"/>
      <c r="AY7437"/>
      <c r="BA7437"/>
      <c r="BB7437"/>
      <c r="BC7437"/>
      <c r="BE7437"/>
      <c r="BF7437"/>
      <c r="BG7437"/>
      <c r="BI7437"/>
      <c r="BJ7437"/>
      <c r="BK7437"/>
      <c r="BM7437"/>
      <c r="BN7437"/>
      <c r="BO7437"/>
    </row>
    <row r="7438" spans="1:67">
      <c r="A7438"/>
      <c r="B7438"/>
      <c r="C7438"/>
      <c r="E7438"/>
      <c r="F7438"/>
      <c r="G7438"/>
      <c r="I7438"/>
      <c r="J7438"/>
      <c r="K7438"/>
      <c r="M7438"/>
      <c r="N7438"/>
      <c r="O7438"/>
      <c r="Q7438"/>
      <c r="R7438"/>
      <c r="S7438"/>
      <c r="U7438"/>
      <c r="V7438"/>
      <c r="W7438"/>
      <c r="Y7438"/>
      <c r="Z7438"/>
      <c r="AA7438"/>
      <c r="AC7438"/>
      <c r="AD7438"/>
      <c r="AE7438"/>
      <c r="AG7438"/>
      <c r="AH7438"/>
      <c r="AI7438"/>
      <c r="AK7438"/>
      <c r="AL7438"/>
      <c r="AM7438"/>
      <c r="AO7438"/>
      <c r="AP7438"/>
      <c r="AQ7438"/>
      <c r="AS7438"/>
      <c r="AT7438"/>
      <c r="AU7438"/>
      <c r="AW7438"/>
      <c r="AX7438"/>
      <c r="AY7438"/>
      <c r="BA7438"/>
      <c r="BB7438"/>
      <c r="BC7438"/>
      <c r="BE7438"/>
      <c r="BF7438"/>
      <c r="BG7438"/>
      <c r="BI7438"/>
      <c r="BJ7438"/>
      <c r="BK7438"/>
      <c r="BM7438"/>
      <c r="BN7438"/>
      <c r="BO7438"/>
    </row>
    <row r="7439" spans="1:67">
      <c r="A7439"/>
      <c r="B7439"/>
      <c r="C7439"/>
      <c r="E7439"/>
      <c r="F7439"/>
      <c r="G7439"/>
      <c r="I7439"/>
      <c r="J7439"/>
      <c r="K7439"/>
      <c r="M7439"/>
      <c r="N7439"/>
      <c r="O7439"/>
      <c r="Q7439"/>
      <c r="R7439"/>
      <c r="S7439"/>
      <c r="U7439"/>
      <c r="V7439"/>
      <c r="W7439"/>
      <c r="Y7439"/>
      <c r="Z7439"/>
      <c r="AA7439"/>
      <c r="AC7439"/>
      <c r="AD7439"/>
      <c r="AE7439"/>
      <c r="AG7439"/>
      <c r="AH7439"/>
      <c r="AI7439"/>
      <c r="AK7439"/>
      <c r="AL7439"/>
      <c r="AM7439"/>
      <c r="AO7439"/>
      <c r="AP7439"/>
      <c r="AQ7439"/>
      <c r="AS7439"/>
      <c r="AT7439"/>
      <c r="AU7439"/>
      <c r="AW7439"/>
      <c r="AX7439"/>
      <c r="AY7439"/>
      <c r="BA7439"/>
      <c r="BB7439"/>
      <c r="BC7439"/>
      <c r="BE7439"/>
      <c r="BF7439"/>
      <c r="BG7439"/>
      <c r="BI7439"/>
      <c r="BJ7439"/>
      <c r="BK7439"/>
      <c r="BM7439"/>
      <c r="BN7439"/>
      <c r="BO7439"/>
    </row>
    <row r="7440" spans="1:67">
      <c r="A7440"/>
      <c r="B7440"/>
      <c r="C7440"/>
      <c r="E7440"/>
      <c r="F7440"/>
      <c r="G7440"/>
      <c r="I7440"/>
      <c r="J7440"/>
      <c r="K7440"/>
      <c r="M7440"/>
      <c r="N7440"/>
      <c r="O7440"/>
      <c r="Q7440"/>
      <c r="R7440"/>
      <c r="S7440"/>
      <c r="U7440"/>
      <c r="V7440"/>
      <c r="W7440"/>
      <c r="Y7440"/>
      <c r="Z7440"/>
      <c r="AA7440"/>
      <c r="AC7440"/>
      <c r="AD7440"/>
      <c r="AE7440"/>
      <c r="AG7440"/>
      <c r="AH7440"/>
      <c r="AI7440"/>
      <c r="AK7440"/>
      <c r="AL7440"/>
      <c r="AM7440"/>
      <c r="AO7440"/>
      <c r="AP7440"/>
      <c r="AQ7440"/>
      <c r="AS7440"/>
      <c r="AT7440"/>
      <c r="AU7440"/>
      <c r="AW7440"/>
      <c r="AX7440"/>
      <c r="AY7440"/>
      <c r="BA7440"/>
      <c r="BB7440"/>
      <c r="BC7440"/>
      <c r="BE7440"/>
      <c r="BF7440"/>
      <c r="BG7440"/>
      <c r="BI7440"/>
      <c r="BJ7440"/>
      <c r="BK7440"/>
      <c r="BM7440"/>
      <c r="BN7440"/>
      <c r="BO7440"/>
    </row>
    <row r="7441" spans="1:67">
      <c r="A7441"/>
      <c r="B7441"/>
      <c r="C7441"/>
      <c r="E7441"/>
      <c r="F7441"/>
      <c r="G7441"/>
      <c r="I7441"/>
      <c r="J7441"/>
      <c r="K7441"/>
      <c r="M7441"/>
      <c r="N7441"/>
      <c r="O7441"/>
      <c r="Q7441"/>
      <c r="R7441"/>
      <c r="S7441"/>
      <c r="U7441"/>
      <c r="V7441"/>
      <c r="W7441"/>
      <c r="Y7441"/>
      <c r="Z7441"/>
      <c r="AA7441"/>
      <c r="AC7441"/>
      <c r="AD7441"/>
      <c r="AE7441"/>
      <c r="AG7441"/>
      <c r="AH7441"/>
      <c r="AI7441"/>
      <c r="AK7441"/>
      <c r="AL7441"/>
      <c r="AM7441"/>
      <c r="AO7441"/>
      <c r="AP7441"/>
      <c r="AQ7441"/>
      <c r="AS7441"/>
      <c r="AT7441"/>
      <c r="AU7441"/>
      <c r="AW7441"/>
      <c r="AX7441"/>
      <c r="AY7441"/>
      <c r="BA7441"/>
      <c r="BB7441"/>
      <c r="BC7441"/>
      <c r="BE7441"/>
      <c r="BF7441"/>
      <c r="BG7441"/>
      <c r="BI7441"/>
      <c r="BJ7441"/>
      <c r="BK7441"/>
      <c r="BM7441"/>
      <c r="BN7441"/>
      <c r="BO7441"/>
    </row>
    <row r="7442" spans="1:67">
      <c r="A7442"/>
      <c r="B7442"/>
      <c r="C7442"/>
      <c r="E7442"/>
      <c r="F7442"/>
      <c r="G7442"/>
      <c r="I7442"/>
      <c r="J7442"/>
      <c r="K7442"/>
      <c r="M7442"/>
      <c r="N7442"/>
      <c r="O7442"/>
      <c r="Q7442"/>
      <c r="R7442"/>
      <c r="S7442"/>
      <c r="U7442"/>
      <c r="V7442"/>
      <c r="W7442"/>
      <c r="Y7442"/>
      <c r="Z7442"/>
      <c r="AA7442"/>
      <c r="AC7442"/>
      <c r="AD7442"/>
      <c r="AE7442"/>
      <c r="AG7442"/>
      <c r="AH7442"/>
      <c r="AI7442"/>
      <c r="AK7442"/>
      <c r="AL7442"/>
      <c r="AM7442"/>
      <c r="AO7442"/>
      <c r="AP7442"/>
      <c r="AQ7442"/>
      <c r="AS7442"/>
      <c r="AT7442"/>
      <c r="AU7442"/>
      <c r="AW7442"/>
      <c r="AX7442"/>
      <c r="AY7442"/>
      <c r="BA7442"/>
      <c r="BB7442"/>
      <c r="BC7442"/>
      <c r="BE7442"/>
      <c r="BF7442"/>
      <c r="BG7442"/>
      <c r="BI7442"/>
      <c r="BJ7442"/>
      <c r="BK7442"/>
      <c r="BM7442"/>
      <c r="BN7442"/>
      <c r="BO7442"/>
    </row>
    <row r="7443" spans="1:67">
      <c r="A7443"/>
      <c r="B7443"/>
      <c r="C7443"/>
      <c r="E7443"/>
      <c r="F7443"/>
      <c r="G7443"/>
      <c r="I7443"/>
      <c r="J7443"/>
      <c r="K7443"/>
      <c r="M7443"/>
      <c r="N7443"/>
      <c r="O7443"/>
      <c r="Q7443"/>
      <c r="R7443"/>
      <c r="S7443"/>
      <c r="U7443"/>
      <c r="V7443"/>
      <c r="W7443"/>
      <c r="Y7443"/>
      <c r="Z7443"/>
      <c r="AA7443"/>
      <c r="AC7443"/>
      <c r="AD7443"/>
      <c r="AE7443"/>
      <c r="AG7443"/>
      <c r="AH7443"/>
      <c r="AI7443"/>
      <c r="AK7443"/>
      <c r="AL7443"/>
      <c r="AM7443"/>
      <c r="AO7443"/>
      <c r="AP7443"/>
      <c r="AQ7443"/>
      <c r="AS7443"/>
      <c r="AT7443"/>
      <c r="AU7443"/>
      <c r="AW7443"/>
      <c r="AX7443"/>
      <c r="AY7443"/>
      <c r="BA7443"/>
      <c r="BB7443"/>
      <c r="BC7443"/>
      <c r="BE7443"/>
      <c r="BF7443"/>
      <c r="BG7443"/>
      <c r="BI7443"/>
      <c r="BJ7443"/>
      <c r="BK7443"/>
      <c r="BM7443"/>
      <c r="BN7443"/>
      <c r="BO7443"/>
    </row>
    <row r="7444" spans="1:67">
      <c r="A7444"/>
      <c r="B7444"/>
      <c r="C7444"/>
      <c r="E7444"/>
      <c r="F7444"/>
      <c r="G7444"/>
      <c r="I7444"/>
      <c r="J7444"/>
      <c r="K7444"/>
      <c r="M7444"/>
      <c r="N7444"/>
      <c r="O7444"/>
      <c r="Q7444"/>
      <c r="R7444"/>
      <c r="S7444"/>
      <c r="U7444"/>
      <c r="V7444"/>
      <c r="W7444"/>
      <c r="Y7444"/>
      <c r="Z7444"/>
      <c r="AA7444"/>
      <c r="AC7444"/>
      <c r="AD7444"/>
      <c r="AE7444"/>
      <c r="AG7444"/>
      <c r="AH7444"/>
      <c r="AI7444"/>
      <c r="AK7444"/>
      <c r="AL7444"/>
      <c r="AM7444"/>
      <c r="AO7444"/>
      <c r="AP7444"/>
      <c r="AQ7444"/>
      <c r="AS7444"/>
      <c r="AT7444"/>
      <c r="AU7444"/>
      <c r="AW7444"/>
      <c r="AX7444"/>
      <c r="AY7444"/>
      <c r="BA7444"/>
      <c r="BB7444"/>
      <c r="BC7444"/>
      <c r="BE7444"/>
      <c r="BF7444"/>
      <c r="BG7444"/>
      <c r="BI7444"/>
      <c r="BJ7444"/>
      <c r="BK7444"/>
      <c r="BM7444"/>
      <c r="BN7444"/>
      <c r="BO7444"/>
    </row>
    <row r="7445" spans="1:67">
      <c r="A7445"/>
      <c r="B7445"/>
      <c r="C7445"/>
      <c r="E7445"/>
      <c r="F7445"/>
      <c r="G7445"/>
      <c r="I7445"/>
      <c r="J7445"/>
      <c r="K7445"/>
      <c r="M7445"/>
      <c r="N7445"/>
      <c r="O7445"/>
      <c r="Q7445"/>
      <c r="R7445"/>
      <c r="S7445"/>
      <c r="U7445"/>
      <c r="V7445"/>
      <c r="W7445"/>
      <c r="Y7445"/>
      <c r="Z7445"/>
      <c r="AA7445"/>
      <c r="AC7445"/>
      <c r="AD7445"/>
      <c r="AE7445"/>
      <c r="AG7445"/>
      <c r="AH7445"/>
      <c r="AI7445"/>
      <c r="AK7445"/>
      <c r="AL7445"/>
      <c r="AM7445"/>
      <c r="AO7445"/>
      <c r="AP7445"/>
      <c r="AQ7445"/>
      <c r="AS7445"/>
      <c r="AT7445"/>
      <c r="AU7445"/>
      <c r="AW7445"/>
      <c r="AX7445"/>
      <c r="AY7445"/>
      <c r="BA7445"/>
      <c r="BB7445"/>
      <c r="BC7445"/>
      <c r="BE7445"/>
      <c r="BF7445"/>
      <c r="BG7445"/>
      <c r="BI7445"/>
      <c r="BJ7445"/>
      <c r="BK7445"/>
      <c r="BM7445"/>
      <c r="BN7445"/>
      <c r="BO7445"/>
    </row>
    <row r="7446" spans="1:67">
      <c r="A7446"/>
      <c r="B7446"/>
      <c r="C7446"/>
      <c r="E7446"/>
      <c r="F7446"/>
      <c r="G7446"/>
      <c r="I7446"/>
      <c r="J7446"/>
      <c r="K7446"/>
      <c r="M7446"/>
      <c r="N7446"/>
      <c r="O7446"/>
      <c r="Q7446"/>
      <c r="R7446"/>
      <c r="S7446"/>
      <c r="U7446"/>
      <c r="V7446"/>
      <c r="W7446"/>
      <c r="Y7446"/>
      <c r="Z7446"/>
      <c r="AA7446"/>
      <c r="AC7446"/>
      <c r="AD7446"/>
      <c r="AE7446"/>
      <c r="AG7446"/>
      <c r="AH7446"/>
      <c r="AI7446"/>
      <c r="AK7446"/>
      <c r="AL7446"/>
      <c r="AM7446"/>
      <c r="AO7446"/>
      <c r="AP7446"/>
      <c r="AQ7446"/>
      <c r="AS7446"/>
      <c r="AT7446"/>
      <c r="AU7446"/>
      <c r="AW7446"/>
      <c r="AX7446"/>
      <c r="AY7446"/>
      <c r="BA7446"/>
      <c r="BB7446"/>
      <c r="BC7446"/>
      <c r="BE7446"/>
      <c r="BF7446"/>
      <c r="BG7446"/>
      <c r="BI7446"/>
      <c r="BJ7446"/>
      <c r="BK7446"/>
      <c r="BM7446"/>
      <c r="BN7446"/>
      <c r="BO7446"/>
    </row>
    <row r="7447" spans="1:67">
      <c r="A7447"/>
      <c r="B7447"/>
      <c r="C7447"/>
      <c r="E7447"/>
      <c r="F7447"/>
      <c r="G7447"/>
      <c r="I7447"/>
      <c r="J7447"/>
      <c r="K7447"/>
      <c r="M7447"/>
      <c r="N7447"/>
      <c r="O7447"/>
      <c r="Q7447"/>
      <c r="R7447"/>
      <c r="S7447"/>
      <c r="U7447"/>
      <c r="V7447"/>
      <c r="W7447"/>
      <c r="Y7447"/>
      <c r="Z7447"/>
      <c r="AA7447"/>
      <c r="AC7447"/>
      <c r="AD7447"/>
      <c r="AE7447"/>
      <c r="AG7447"/>
      <c r="AH7447"/>
      <c r="AI7447"/>
      <c r="AK7447"/>
      <c r="AL7447"/>
      <c r="AM7447"/>
      <c r="AO7447"/>
      <c r="AP7447"/>
      <c r="AQ7447"/>
      <c r="AS7447"/>
      <c r="AT7447"/>
      <c r="AU7447"/>
      <c r="AW7447"/>
      <c r="AX7447"/>
      <c r="AY7447"/>
      <c r="BA7447"/>
      <c r="BB7447"/>
      <c r="BC7447"/>
      <c r="BE7447"/>
      <c r="BF7447"/>
      <c r="BG7447"/>
      <c r="BI7447"/>
      <c r="BJ7447"/>
      <c r="BK7447"/>
      <c r="BM7447"/>
      <c r="BN7447"/>
      <c r="BO7447"/>
    </row>
    <row r="7448" spans="1:67">
      <c r="A7448"/>
      <c r="B7448"/>
      <c r="C7448"/>
      <c r="E7448"/>
      <c r="F7448"/>
      <c r="G7448"/>
      <c r="I7448"/>
      <c r="J7448"/>
      <c r="K7448"/>
      <c r="M7448"/>
      <c r="N7448"/>
      <c r="O7448"/>
      <c r="Q7448"/>
      <c r="R7448"/>
      <c r="S7448"/>
      <c r="U7448"/>
      <c r="V7448"/>
      <c r="W7448"/>
      <c r="Y7448"/>
      <c r="Z7448"/>
      <c r="AA7448"/>
      <c r="AC7448"/>
      <c r="AD7448"/>
      <c r="AE7448"/>
      <c r="AG7448"/>
      <c r="AH7448"/>
      <c r="AI7448"/>
      <c r="AK7448"/>
      <c r="AL7448"/>
      <c r="AM7448"/>
      <c r="AO7448"/>
      <c r="AP7448"/>
      <c r="AQ7448"/>
      <c r="AS7448"/>
      <c r="AT7448"/>
      <c r="AU7448"/>
      <c r="AW7448"/>
      <c r="AX7448"/>
      <c r="AY7448"/>
      <c r="BA7448"/>
      <c r="BB7448"/>
      <c r="BC7448"/>
      <c r="BE7448"/>
      <c r="BF7448"/>
      <c r="BG7448"/>
      <c r="BI7448"/>
      <c r="BJ7448"/>
      <c r="BK7448"/>
      <c r="BM7448"/>
      <c r="BN7448"/>
      <c r="BO7448"/>
    </row>
    <row r="7449" spans="1:67">
      <c r="A7449"/>
      <c r="B7449"/>
      <c r="C7449"/>
      <c r="E7449"/>
      <c r="F7449"/>
      <c r="G7449"/>
      <c r="I7449"/>
      <c r="J7449"/>
      <c r="K7449"/>
      <c r="M7449"/>
      <c r="N7449"/>
      <c r="O7449"/>
      <c r="Q7449"/>
      <c r="R7449"/>
      <c r="S7449"/>
      <c r="U7449"/>
      <c r="V7449"/>
      <c r="W7449"/>
      <c r="Y7449"/>
      <c r="Z7449"/>
      <c r="AA7449"/>
      <c r="AC7449"/>
      <c r="AD7449"/>
      <c r="AE7449"/>
      <c r="AG7449"/>
      <c r="AH7449"/>
      <c r="AI7449"/>
      <c r="AK7449"/>
      <c r="AL7449"/>
      <c r="AM7449"/>
      <c r="AO7449"/>
      <c r="AP7449"/>
      <c r="AQ7449"/>
      <c r="AS7449"/>
      <c r="AT7449"/>
      <c r="AU7449"/>
      <c r="AW7449"/>
      <c r="AX7449"/>
      <c r="AY7449"/>
      <c r="BA7449"/>
      <c r="BB7449"/>
      <c r="BC7449"/>
      <c r="BE7449"/>
      <c r="BF7449"/>
      <c r="BG7449"/>
      <c r="BI7449"/>
      <c r="BJ7449"/>
      <c r="BK7449"/>
      <c r="BM7449"/>
      <c r="BN7449"/>
      <c r="BO7449"/>
    </row>
    <row r="7450" spans="1:67">
      <c r="A7450"/>
      <c r="B7450"/>
      <c r="C7450"/>
      <c r="E7450"/>
      <c r="F7450"/>
      <c r="G7450"/>
      <c r="I7450"/>
      <c r="J7450"/>
      <c r="K7450"/>
      <c r="M7450"/>
      <c r="N7450"/>
      <c r="O7450"/>
      <c r="Q7450"/>
      <c r="R7450"/>
      <c r="S7450"/>
      <c r="U7450"/>
      <c r="V7450"/>
      <c r="W7450"/>
      <c r="Y7450"/>
      <c r="Z7450"/>
      <c r="AA7450"/>
      <c r="AC7450"/>
      <c r="AD7450"/>
      <c r="AE7450"/>
      <c r="AG7450"/>
      <c r="AH7450"/>
      <c r="AI7450"/>
      <c r="AK7450"/>
      <c r="AL7450"/>
      <c r="AM7450"/>
      <c r="AO7450"/>
      <c r="AP7450"/>
      <c r="AQ7450"/>
      <c r="AS7450"/>
      <c r="AT7450"/>
      <c r="AU7450"/>
      <c r="AW7450"/>
      <c r="AX7450"/>
      <c r="AY7450"/>
      <c r="BA7450"/>
      <c r="BB7450"/>
      <c r="BC7450"/>
      <c r="BE7450"/>
      <c r="BF7450"/>
      <c r="BG7450"/>
      <c r="BI7450"/>
      <c r="BJ7450"/>
      <c r="BK7450"/>
      <c r="BM7450"/>
      <c r="BN7450"/>
      <c r="BO7450"/>
    </row>
    <row r="7451" spans="1:67">
      <c r="A7451"/>
      <c r="B7451"/>
      <c r="C7451"/>
      <c r="E7451"/>
      <c r="F7451"/>
      <c r="G7451"/>
      <c r="I7451"/>
      <c r="J7451"/>
      <c r="K7451"/>
      <c r="M7451"/>
      <c r="N7451"/>
      <c r="O7451"/>
      <c r="Q7451"/>
      <c r="R7451"/>
      <c r="S7451"/>
      <c r="U7451"/>
      <c r="V7451"/>
      <c r="W7451"/>
      <c r="Y7451"/>
      <c r="Z7451"/>
      <c r="AA7451"/>
      <c r="AC7451"/>
      <c r="AD7451"/>
      <c r="AE7451"/>
      <c r="AG7451"/>
      <c r="AH7451"/>
      <c r="AI7451"/>
      <c r="AK7451"/>
      <c r="AL7451"/>
      <c r="AM7451"/>
      <c r="AO7451"/>
      <c r="AP7451"/>
      <c r="AQ7451"/>
      <c r="AS7451"/>
      <c r="AT7451"/>
      <c r="AU7451"/>
      <c r="AW7451"/>
      <c r="AX7451"/>
      <c r="AY7451"/>
      <c r="BA7451"/>
      <c r="BB7451"/>
      <c r="BC7451"/>
      <c r="BE7451"/>
      <c r="BF7451"/>
      <c r="BG7451"/>
      <c r="BI7451"/>
      <c r="BJ7451"/>
      <c r="BK7451"/>
      <c r="BM7451"/>
      <c r="BN7451"/>
      <c r="BO7451"/>
    </row>
    <row r="7452" spans="1:67">
      <c r="A7452"/>
      <c r="B7452"/>
      <c r="C7452"/>
      <c r="E7452"/>
      <c r="F7452"/>
      <c r="G7452"/>
      <c r="I7452"/>
      <c r="J7452"/>
      <c r="K7452"/>
      <c r="M7452"/>
      <c r="N7452"/>
      <c r="O7452"/>
      <c r="Q7452"/>
      <c r="R7452"/>
      <c r="S7452"/>
      <c r="U7452"/>
      <c r="V7452"/>
      <c r="W7452"/>
      <c r="Y7452"/>
      <c r="Z7452"/>
      <c r="AA7452"/>
      <c r="AC7452"/>
      <c r="AD7452"/>
      <c r="AE7452"/>
      <c r="AG7452"/>
      <c r="AH7452"/>
      <c r="AI7452"/>
      <c r="AK7452"/>
      <c r="AL7452"/>
      <c r="AM7452"/>
      <c r="AO7452"/>
      <c r="AP7452"/>
      <c r="AQ7452"/>
      <c r="AS7452"/>
      <c r="AT7452"/>
      <c r="AU7452"/>
      <c r="AW7452"/>
      <c r="AX7452"/>
      <c r="AY7452"/>
      <c r="BA7452"/>
      <c r="BB7452"/>
      <c r="BC7452"/>
      <c r="BE7452"/>
      <c r="BF7452"/>
      <c r="BG7452"/>
      <c r="BI7452"/>
      <c r="BJ7452"/>
      <c r="BK7452"/>
      <c r="BM7452"/>
      <c r="BN7452"/>
      <c r="BO7452"/>
    </row>
    <row r="7453" spans="1:67">
      <c r="A7453"/>
      <c r="B7453"/>
      <c r="C7453"/>
      <c r="E7453"/>
      <c r="F7453"/>
      <c r="G7453"/>
      <c r="I7453"/>
      <c r="J7453"/>
      <c r="K7453"/>
      <c r="M7453"/>
      <c r="N7453"/>
      <c r="O7453"/>
      <c r="Q7453"/>
      <c r="R7453"/>
      <c r="S7453"/>
      <c r="U7453"/>
      <c r="V7453"/>
      <c r="W7453"/>
      <c r="Y7453"/>
      <c r="Z7453"/>
      <c r="AA7453"/>
      <c r="AC7453"/>
      <c r="AD7453"/>
      <c r="AE7453"/>
      <c r="AG7453"/>
      <c r="AH7453"/>
      <c r="AI7453"/>
      <c r="AK7453"/>
      <c r="AL7453"/>
      <c r="AM7453"/>
      <c r="AO7453"/>
      <c r="AP7453"/>
      <c r="AQ7453"/>
      <c r="AS7453"/>
      <c r="AT7453"/>
      <c r="AU7453"/>
      <c r="AW7453"/>
      <c r="AX7453"/>
      <c r="AY7453"/>
      <c r="BA7453"/>
      <c r="BB7453"/>
      <c r="BC7453"/>
      <c r="BE7453"/>
      <c r="BF7453"/>
      <c r="BG7453"/>
      <c r="BI7453"/>
      <c r="BJ7453"/>
      <c r="BK7453"/>
      <c r="BM7453"/>
      <c r="BN7453"/>
      <c r="BO7453"/>
    </row>
    <row r="7454" spans="1:67">
      <c r="A7454"/>
      <c r="B7454"/>
      <c r="C7454"/>
      <c r="E7454"/>
      <c r="F7454"/>
      <c r="G7454"/>
      <c r="I7454"/>
      <c r="J7454"/>
      <c r="K7454"/>
      <c r="M7454"/>
      <c r="N7454"/>
      <c r="O7454"/>
      <c r="Q7454"/>
      <c r="R7454"/>
      <c r="S7454"/>
      <c r="U7454"/>
      <c r="V7454"/>
      <c r="W7454"/>
      <c r="Y7454"/>
      <c r="Z7454"/>
      <c r="AA7454"/>
      <c r="AC7454"/>
      <c r="AD7454"/>
      <c r="AE7454"/>
      <c r="AG7454"/>
      <c r="AH7454"/>
      <c r="AI7454"/>
      <c r="AK7454"/>
      <c r="AL7454"/>
      <c r="AM7454"/>
      <c r="AO7454"/>
      <c r="AP7454"/>
      <c r="AQ7454"/>
      <c r="AS7454"/>
      <c r="AT7454"/>
      <c r="AU7454"/>
      <c r="AW7454"/>
      <c r="AX7454"/>
      <c r="AY7454"/>
      <c r="BA7454"/>
      <c r="BB7454"/>
      <c r="BC7454"/>
      <c r="BE7454"/>
      <c r="BF7454"/>
      <c r="BG7454"/>
      <c r="BI7454"/>
      <c r="BJ7454"/>
      <c r="BK7454"/>
      <c r="BM7454"/>
      <c r="BN7454"/>
      <c r="BO7454"/>
    </row>
    <row r="7455" spans="1:67">
      <c r="A7455"/>
      <c r="B7455"/>
      <c r="C7455"/>
      <c r="E7455"/>
      <c r="F7455"/>
      <c r="G7455"/>
      <c r="I7455"/>
      <c r="J7455"/>
      <c r="K7455"/>
      <c r="M7455"/>
      <c r="N7455"/>
      <c r="O7455"/>
      <c r="Q7455"/>
      <c r="R7455"/>
      <c r="S7455"/>
      <c r="U7455"/>
      <c r="V7455"/>
      <c r="W7455"/>
      <c r="Y7455"/>
      <c r="Z7455"/>
      <c r="AA7455"/>
      <c r="AC7455"/>
      <c r="AD7455"/>
      <c r="AE7455"/>
      <c r="AG7455"/>
      <c r="AH7455"/>
      <c r="AI7455"/>
      <c r="AK7455"/>
      <c r="AL7455"/>
      <c r="AM7455"/>
      <c r="AO7455"/>
      <c r="AP7455"/>
      <c r="AQ7455"/>
      <c r="AS7455"/>
      <c r="AT7455"/>
      <c r="AU7455"/>
      <c r="AW7455"/>
      <c r="AX7455"/>
      <c r="AY7455"/>
      <c r="BA7455"/>
      <c r="BB7455"/>
      <c r="BC7455"/>
      <c r="BE7455"/>
      <c r="BF7455"/>
      <c r="BG7455"/>
      <c r="BI7455"/>
      <c r="BJ7455"/>
      <c r="BK7455"/>
      <c r="BM7455"/>
      <c r="BN7455"/>
      <c r="BO7455"/>
    </row>
    <row r="7456" spans="1:67">
      <c r="A7456"/>
      <c r="B7456"/>
      <c r="C7456"/>
      <c r="E7456"/>
      <c r="F7456"/>
      <c r="G7456"/>
      <c r="I7456"/>
      <c r="J7456"/>
      <c r="K7456"/>
      <c r="M7456"/>
      <c r="N7456"/>
      <c r="O7456"/>
      <c r="Q7456"/>
      <c r="R7456"/>
      <c r="S7456"/>
      <c r="U7456"/>
      <c r="V7456"/>
      <c r="W7456"/>
      <c r="Y7456"/>
      <c r="Z7456"/>
      <c r="AA7456"/>
      <c r="AC7456"/>
      <c r="AD7456"/>
      <c r="AE7456"/>
      <c r="AG7456"/>
      <c r="AH7456"/>
      <c r="AI7456"/>
      <c r="AK7456"/>
      <c r="AL7456"/>
      <c r="AM7456"/>
      <c r="AO7456"/>
      <c r="AP7456"/>
      <c r="AQ7456"/>
      <c r="AS7456"/>
      <c r="AT7456"/>
      <c r="AU7456"/>
      <c r="AW7456"/>
      <c r="AX7456"/>
      <c r="AY7456"/>
      <c r="BA7456"/>
      <c r="BB7456"/>
      <c r="BC7456"/>
      <c r="BE7456"/>
      <c r="BF7456"/>
      <c r="BG7456"/>
      <c r="BI7456"/>
      <c r="BJ7456"/>
      <c r="BK7456"/>
      <c r="BM7456"/>
      <c r="BN7456"/>
      <c r="BO7456"/>
    </row>
    <row r="7457" spans="1:67">
      <c r="A7457"/>
      <c r="B7457"/>
      <c r="C7457"/>
      <c r="E7457"/>
      <c r="F7457"/>
      <c r="G7457"/>
      <c r="I7457"/>
      <c r="J7457"/>
      <c r="K7457"/>
      <c r="M7457"/>
      <c r="N7457"/>
      <c r="O7457"/>
      <c r="Q7457"/>
      <c r="R7457"/>
      <c r="S7457"/>
      <c r="U7457"/>
      <c r="V7457"/>
      <c r="W7457"/>
      <c r="Y7457"/>
      <c r="Z7457"/>
      <c r="AA7457"/>
      <c r="AC7457"/>
      <c r="AD7457"/>
      <c r="AE7457"/>
      <c r="AG7457"/>
      <c r="AH7457"/>
      <c r="AI7457"/>
      <c r="AK7457"/>
      <c r="AL7457"/>
      <c r="AM7457"/>
      <c r="AO7457"/>
      <c r="AP7457"/>
      <c r="AQ7457"/>
      <c r="AS7457"/>
      <c r="AT7457"/>
      <c r="AU7457"/>
      <c r="AW7457"/>
      <c r="AX7457"/>
      <c r="AY7457"/>
      <c r="BA7457"/>
      <c r="BB7457"/>
      <c r="BC7457"/>
      <c r="BE7457"/>
      <c r="BF7457"/>
      <c r="BG7457"/>
      <c r="BI7457"/>
      <c r="BJ7457"/>
      <c r="BK7457"/>
      <c r="BM7457"/>
      <c r="BN7457"/>
      <c r="BO7457"/>
    </row>
    <row r="7458" spans="1:67">
      <c r="A7458"/>
      <c r="B7458"/>
      <c r="C7458"/>
      <c r="E7458"/>
      <c r="F7458"/>
      <c r="G7458"/>
      <c r="I7458"/>
      <c r="J7458"/>
      <c r="K7458"/>
      <c r="M7458"/>
      <c r="N7458"/>
      <c r="O7458"/>
      <c r="Q7458"/>
      <c r="R7458"/>
      <c r="S7458"/>
      <c r="U7458"/>
      <c r="V7458"/>
      <c r="W7458"/>
      <c r="Y7458"/>
      <c r="Z7458"/>
      <c r="AA7458"/>
      <c r="AC7458"/>
      <c r="AD7458"/>
      <c r="AE7458"/>
      <c r="AG7458"/>
      <c r="AH7458"/>
      <c r="AI7458"/>
      <c r="AK7458"/>
      <c r="AL7458"/>
      <c r="AM7458"/>
      <c r="AO7458"/>
      <c r="AP7458"/>
      <c r="AQ7458"/>
      <c r="AS7458"/>
      <c r="AT7458"/>
      <c r="AU7458"/>
      <c r="AW7458"/>
      <c r="AX7458"/>
      <c r="AY7458"/>
      <c r="BA7458"/>
      <c r="BB7458"/>
      <c r="BC7458"/>
      <c r="BE7458"/>
      <c r="BF7458"/>
      <c r="BG7458"/>
      <c r="BI7458"/>
      <c r="BJ7458"/>
      <c r="BK7458"/>
      <c r="BM7458"/>
      <c r="BN7458"/>
      <c r="BO7458"/>
    </row>
    <row r="7459" spans="1:67">
      <c r="A7459"/>
      <c r="B7459"/>
      <c r="C7459"/>
      <c r="E7459"/>
      <c r="F7459"/>
      <c r="G7459"/>
      <c r="I7459"/>
      <c r="J7459"/>
      <c r="K7459"/>
      <c r="M7459"/>
      <c r="N7459"/>
      <c r="O7459"/>
      <c r="Q7459"/>
      <c r="R7459"/>
      <c r="S7459"/>
      <c r="U7459"/>
      <c r="V7459"/>
      <c r="W7459"/>
      <c r="Y7459"/>
      <c r="Z7459"/>
      <c r="AA7459"/>
      <c r="AC7459"/>
      <c r="AD7459"/>
      <c r="AE7459"/>
      <c r="AG7459"/>
      <c r="AH7459"/>
      <c r="AI7459"/>
      <c r="AK7459"/>
      <c r="AL7459"/>
      <c r="AM7459"/>
      <c r="AO7459"/>
      <c r="AP7459"/>
      <c r="AQ7459"/>
      <c r="AS7459"/>
      <c r="AT7459"/>
      <c r="AU7459"/>
      <c r="AW7459"/>
      <c r="AX7459"/>
      <c r="AY7459"/>
      <c r="BA7459"/>
      <c r="BB7459"/>
      <c r="BC7459"/>
      <c r="BE7459"/>
      <c r="BF7459"/>
      <c r="BG7459"/>
      <c r="BI7459"/>
      <c r="BJ7459"/>
      <c r="BK7459"/>
      <c r="BM7459"/>
      <c r="BN7459"/>
      <c r="BO7459"/>
    </row>
    <row r="7460" spans="1:67">
      <c r="A7460"/>
      <c r="B7460"/>
      <c r="C7460"/>
      <c r="E7460"/>
      <c r="F7460"/>
      <c r="G7460"/>
      <c r="I7460"/>
      <c r="J7460"/>
      <c r="K7460"/>
      <c r="M7460"/>
      <c r="N7460"/>
      <c r="O7460"/>
      <c r="Q7460"/>
      <c r="R7460"/>
      <c r="S7460"/>
      <c r="U7460"/>
      <c r="V7460"/>
      <c r="W7460"/>
      <c r="Y7460"/>
      <c r="Z7460"/>
      <c r="AA7460"/>
      <c r="AC7460"/>
      <c r="AD7460"/>
      <c r="AE7460"/>
      <c r="AG7460"/>
      <c r="AH7460"/>
      <c r="AI7460"/>
      <c r="AK7460"/>
      <c r="AL7460"/>
      <c r="AM7460"/>
      <c r="AO7460"/>
      <c r="AP7460"/>
      <c r="AQ7460"/>
      <c r="AS7460"/>
      <c r="AT7460"/>
      <c r="AU7460"/>
      <c r="AW7460"/>
      <c r="AX7460"/>
      <c r="AY7460"/>
      <c r="BA7460"/>
      <c r="BB7460"/>
      <c r="BC7460"/>
      <c r="BE7460"/>
      <c r="BF7460"/>
      <c r="BG7460"/>
      <c r="BI7460"/>
      <c r="BJ7460"/>
      <c r="BK7460"/>
      <c r="BM7460"/>
      <c r="BN7460"/>
      <c r="BO7460"/>
    </row>
    <row r="7461" spans="1:67">
      <c r="A7461"/>
      <c r="B7461"/>
      <c r="C7461"/>
      <c r="E7461"/>
      <c r="F7461"/>
      <c r="G7461"/>
      <c r="I7461"/>
      <c r="J7461"/>
      <c r="K7461"/>
      <c r="M7461"/>
      <c r="N7461"/>
      <c r="O7461"/>
      <c r="Q7461"/>
      <c r="R7461"/>
      <c r="S7461"/>
      <c r="U7461"/>
      <c r="V7461"/>
      <c r="W7461"/>
      <c r="Y7461"/>
      <c r="Z7461"/>
      <c r="AA7461"/>
      <c r="AC7461"/>
      <c r="AD7461"/>
      <c r="AE7461"/>
      <c r="AG7461"/>
      <c r="AH7461"/>
      <c r="AI7461"/>
      <c r="AK7461"/>
      <c r="AL7461"/>
      <c r="AM7461"/>
      <c r="AO7461"/>
      <c r="AP7461"/>
      <c r="AQ7461"/>
      <c r="AS7461"/>
      <c r="AT7461"/>
      <c r="AU7461"/>
      <c r="AW7461"/>
      <c r="AX7461"/>
      <c r="AY7461"/>
      <c r="BA7461"/>
      <c r="BB7461"/>
      <c r="BC7461"/>
      <c r="BE7461"/>
      <c r="BF7461"/>
      <c r="BG7461"/>
      <c r="BI7461"/>
      <c r="BJ7461"/>
      <c r="BK7461"/>
      <c r="BM7461"/>
      <c r="BN7461"/>
      <c r="BO7461"/>
    </row>
    <row r="7462" spans="1:67">
      <c r="A7462"/>
      <c r="B7462"/>
      <c r="C7462"/>
      <c r="E7462"/>
      <c r="F7462"/>
      <c r="G7462"/>
      <c r="I7462"/>
      <c r="J7462"/>
      <c r="K7462"/>
      <c r="M7462"/>
      <c r="N7462"/>
      <c r="O7462"/>
      <c r="Q7462"/>
      <c r="R7462"/>
      <c r="S7462"/>
      <c r="U7462"/>
      <c r="V7462"/>
      <c r="W7462"/>
      <c r="Y7462"/>
      <c r="Z7462"/>
      <c r="AA7462"/>
      <c r="AC7462"/>
      <c r="AD7462"/>
      <c r="AE7462"/>
      <c r="AG7462"/>
      <c r="AH7462"/>
      <c r="AI7462"/>
      <c r="AK7462"/>
      <c r="AL7462"/>
      <c r="AM7462"/>
      <c r="AO7462"/>
      <c r="AP7462"/>
      <c r="AQ7462"/>
      <c r="AS7462"/>
      <c r="AT7462"/>
      <c r="AU7462"/>
      <c r="AW7462"/>
      <c r="AX7462"/>
      <c r="AY7462"/>
      <c r="BA7462"/>
      <c r="BB7462"/>
      <c r="BC7462"/>
      <c r="BE7462"/>
      <c r="BF7462"/>
      <c r="BG7462"/>
      <c r="BI7462"/>
      <c r="BJ7462"/>
      <c r="BK7462"/>
      <c r="BM7462"/>
      <c r="BN7462"/>
      <c r="BO7462"/>
    </row>
    <row r="7463" spans="1:67">
      <c r="A7463"/>
      <c r="B7463"/>
      <c r="C7463"/>
      <c r="E7463"/>
      <c r="F7463"/>
      <c r="G7463"/>
      <c r="I7463"/>
      <c r="J7463"/>
      <c r="K7463"/>
      <c r="M7463"/>
      <c r="N7463"/>
      <c r="O7463"/>
      <c r="Q7463"/>
      <c r="R7463"/>
      <c r="S7463"/>
      <c r="U7463"/>
      <c r="V7463"/>
      <c r="W7463"/>
      <c r="Y7463"/>
      <c r="Z7463"/>
      <c r="AA7463"/>
      <c r="AC7463"/>
      <c r="AD7463"/>
      <c r="AE7463"/>
      <c r="AG7463"/>
      <c r="AH7463"/>
      <c r="AI7463"/>
      <c r="AK7463"/>
      <c r="AL7463"/>
      <c r="AM7463"/>
      <c r="AO7463"/>
      <c r="AP7463"/>
      <c r="AQ7463"/>
      <c r="AS7463"/>
      <c r="AT7463"/>
      <c r="AU7463"/>
      <c r="AW7463"/>
      <c r="AX7463"/>
      <c r="AY7463"/>
      <c r="BA7463"/>
      <c r="BB7463"/>
      <c r="BC7463"/>
      <c r="BE7463"/>
      <c r="BF7463"/>
      <c r="BG7463"/>
      <c r="BI7463"/>
      <c r="BJ7463"/>
      <c r="BK7463"/>
      <c r="BM7463"/>
      <c r="BN7463"/>
      <c r="BO7463"/>
    </row>
    <row r="7464" spans="1:67">
      <c r="A7464"/>
      <c r="B7464"/>
      <c r="C7464"/>
      <c r="E7464"/>
      <c r="F7464"/>
      <c r="G7464"/>
      <c r="I7464"/>
      <c r="J7464"/>
      <c r="K7464"/>
      <c r="M7464"/>
      <c r="N7464"/>
      <c r="O7464"/>
      <c r="Q7464"/>
      <c r="R7464"/>
      <c r="S7464"/>
      <c r="U7464"/>
      <c r="V7464"/>
      <c r="W7464"/>
      <c r="Y7464"/>
      <c r="Z7464"/>
      <c r="AA7464"/>
      <c r="AC7464"/>
      <c r="AD7464"/>
      <c r="AE7464"/>
      <c r="AG7464"/>
      <c r="AH7464"/>
      <c r="AI7464"/>
      <c r="AK7464"/>
      <c r="AL7464"/>
      <c r="AM7464"/>
      <c r="AO7464"/>
      <c r="AP7464"/>
      <c r="AQ7464"/>
      <c r="AS7464"/>
      <c r="AT7464"/>
      <c r="AU7464"/>
      <c r="AW7464"/>
      <c r="AX7464"/>
      <c r="AY7464"/>
      <c r="BA7464"/>
      <c r="BB7464"/>
      <c r="BC7464"/>
      <c r="BE7464"/>
      <c r="BF7464"/>
      <c r="BG7464"/>
      <c r="BI7464"/>
      <c r="BJ7464"/>
      <c r="BK7464"/>
      <c r="BM7464"/>
      <c r="BN7464"/>
      <c r="BO7464"/>
    </row>
    <row r="7465" spans="1:67">
      <c r="A7465"/>
      <c r="B7465"/>
      <c r="C7465"/>
      <c r="E7465"/>
      <c r="F7465"/>
      <c r="G7465"/>
      <c r="I7465"/>
      <c r="J7465"/>
      <c r="K7465"/>
      <c r="M7465"/>
      <c r="N7465"/>
      <c r="O7465"/>
      <c r="Q7465"/>
      <c r="R7465"/>
      <c r="S7465"/>
      <c r="U7465"/>
      <c r="V7465"/>
      <c r="W7465"/>
      <c r="Y7465"/>
      <c r="Z7465"/>
      <c r="AA7465"/>
      <c r="AC7465"/>
      <c r="AD7465"/>
      <c r="AE7465"/>
      <c r="AG7465"/>
      <c r="AH7465"/>
      <c r="AI7465"/>
      <c r="AK7465"/>
      <c r="AL7465"/>
      <c r="AM7465"/>
      <c r="AO7465"/>
      <c r="AP7465"/>
      <c r="AQ7465"/>
      <c r="AS7465"/>
      <c r="AT7465"/>
      <c r="AU7465"/>
      <c r="AW7465"/>
      <c r="AX7465"/>
      <c r="AY7465"/>
      <c r="BA7465"/>
      <c r="BB7465"/>
      <c r="BC7465"/>
      <c r="BE7465"/>
      <c r="BF7465"/>
      <c r="BG7465"/>
      <c r="BI7465"/>
      <c r="BJ7465"/>
      <c r="BK7465"/>
      <c r="BM7465"/>
      <c r="BN7465"/>
      <c r="BO7465"/>
    </row>
    <row r="7466" spans="1:67">
      <c r="A7466"/>
      <c r="B7466"/>
      <c r="C7466"/>
      <c r="E7466"/>
      <c r="F7466"/>
      <c r="G7466"/>
      <c r="I7466"/>
      <c r="J7466"/>
      <c r="K7466"/>
      <c r="M7466"/>
      <c r="N7466"/>
      <c r="O7466"/>
      <c r="Q7466"/>
      <c r="R7466"/>
      <c r="S7466"/>
      <c r="U7466"/>
      <c r="V7466"/>
      <c r="W7466"/>
      <c r="Y7466"/>
      <c r="Z7466"/>
      <c r="AA7466"/>
      <c r="AC7466"/>
      <c r="AD7466"/>
      <c r="AE7466"/>
      <c r="AG7466"/>
      <c r="AH7466"/>
      <c r="AI7466"/>
      <c r="AK7466"/>
      <c r="AL7466"/>
      <c r="AM7466"/>
      <c r="AO7466"/>
      <c r="AP7466"/>
      <c r="AQ7466"/>
      <c r="AS7466"/>
      <c r="AT7466"/>
      <c r="AU7466"/>
      <c r="AW7466"/>
      <c r="AX7466"/>
      <c r="AY7466"/>
      <c r="BA7466"/>
      <c r="BB7466"/>
      <c r="BC7466"/>
      <c r="BE7466"/>
      <c r="BF7466"/>
      <c r="BG7466"/>
      <c r="BI7466"/>
      <c r="BJ7466"/>
      <c r="BK7466"/>
      <c r="BM7466"/>
      <c r="BN7466"/>
      <c r="BO7466"/>
    </row>
    <row r="7467" spans="1:67">
      <c r="A7467"/>
      <c r="B7467"/>
      <c r="C7467"/>
      <c r="E7467"/>
      <c r="F7467"/>
      <c r="G7467"/>
      <c r="I7467"/>
      <c r="J7467"/>
      <c r="K7467"/>
      <c r="M7467"/>
      <c r="N7467"/>
      <c r="O7467"/>
      <c r="Q7467"/>
      <c r="R7467"/>
      <c r="S7467"/>
      <c r="U7467"/>
      <c r="V7467"/>
      <c r="W7467"/>
      <c r="Y7467"/>
      <c r="Z7467"/>
      <c r="AA7467"/>
      <c r="AC7467"/>
      <c r="AD7467"/>
      <c r="AE7467"/>
      <c r="AG7467"/>
      <c r="AH7467"/>
      <c r="AI7467"/>
      <c r="AK7467"/>
      <c r="AL7467"/>
      <c r="AM7467"/>
      <c r="AO7467"/>
      <c r="AP7467"/>
      <c r="AQ7467"/>
      <c r="AS7467"/>
      <c r="AT7467"/>
      <c r="AU7467"/>
      <c r="AW7467"/>
      <c r="AX7467"/>
      <c r="AY7467"/>
      <c r="BA7467"/>
      <c r="BB7467"/>
      <c r="BC7467"/>
      <c r="BE7467"/>
      <c r="BF7467"/>
      <c r="BG7467"/>
      <c r="BI7467"/>
      <c r="BJ7467"/>
      <c r="BK7467"/>
      <c r="BM7467"/>
      <c r="BN7467"/>
      <c r="BO7467"/>
    </row>
    <row r="7468" spans="1:67">
      <c r="A7468"/>
      <c r="B7468"/>
      <c r="C7468"/>
      <c r="E7468"/>
      <c r="F7468"/>
      <c r="G7468"/>
      <c r="I7468"/>
      <c r="J7468"/>
      <c r="K7468"/>
      <c r="M7468"/>
      <c r="N7468"/>
      <c r="O7468"/>
      <c r="Q7468"/>
      <c r="R7468"/>
      <c r="S7468"/>
      <c r="U7468"/>
      <c r="V7468"/>
      <c r="W7468"/>
      <c r="Y7468"/>
      <c r="Z7468"/>
      <c r="AA7468"/>
      <c r="AC7468"/>
      <c r="AD7468"/>
      <c r="AE7468"/>
      <c r="AG7468"/>
      <c r="AH7468"/>
      <c r="AI7468"/>
      <c r="AK7468"/>
      <c r="AL7468"/>
      <c r="AM7468"/>
      <c r="AO7468"/>
      <c r="AP7468"/>
      <c r="AQ7468"/>
      <c r="AS7468"/>
      <c r="AT7468"/>
      <c r="AU7468"/>
      <c r="AW7468"/>
      <c r="AX7468"/>
      <c r="AY7468"/>
      <c r="BA7468"/>
      <c r="BB7468"/>
      <c r="BC7468"/>
      <c r="BE7468"/>
      <c r="BF7468"/>
      <c r="BG7468"/>
      <c r="BI7468"/>
      <c r="BJ7468"/>
      <c r="BK7468"/>
      <c r="BM7468"/>
      <c r="BN7468"/>
      <c r="BO7468"/>
    </row>
    <row r="7469" spans="1:67">
      <c r="A7469"/>
      <c r="B7469"/>
      <c r="C7469"/>
      <c r="E7469"/>
      <c r="F7469"/>
      <c r="G7469"/>
      <c r="I7469"/>
      <c r="J7469"/>
      <c r="K7469"/>
      <c r="M7469"/>
      <c r="N7469"/>
      <c r="O7469"/>
      <c r="Q7469"/>
      <c r="R7469"/>
      <c r="S7469"/>
      <c r="U7469"/>
      <c r="V7469"/>
      <c r="W7469"/>
      <c r="Y7469"/>
      <c r="Z7469"/>
      <c r="AA7469"/>
      <c r="AC7469"/>
      <c r="AD7469"/>
      <c r="AE7469"/>
      <c r="AG7469"/>
      <c r="AH7469"/>
      <c r="AI7469"/>
      <c r="AK7469"/>
      <c r="AL7469"/>
      <c r="AM7469"/>
      <c r="AO7469"/>
      <c r="AP7469"/>
      <c r="AQ7469"/>
      <c r="AS7469"/>
      <c r="AT7469"/>
      <c r="AU7469"/>
      <c r="AW7469"/>
      <c r="AX7469"/>
      <c r="AY7469"/>
      <c r="BA7469"/>
      <c r="BB7469"/>
      <c r="BC7469"/>
      <c r="BE7469"/>
      <c r="BF7469"/>
      <c r="BG7469"/>
      <c r="BI7469"/>
      <c r="BJ7469"/>
      <c r="BK7469"/>
      <c r="BM7469"/>
      <c r="BN7469"/>
      <c r="BO7469"/>
    </row>
    <row r="7470" spans="1:67">
      <c r="A7470"/>
      <c r="B7470"/>
      <c r="C7470"/>
      <c r="E7470"/>
      <c r="F7470"/>
      <c r="G7470"/>
      <c r="I7470"/>
      <c r="J7470"/>
      <c r="K7470"/>
      <c r="M7470"/>
      <c r="N7470"/>
      <c r="O7470"/>
      <c r="Q7470"/>
      <c r="R7470"/>
      <c r="S7470"/>
      <c r="U7470"/>
      <c r="V7470"/>
      <c r="W7470"/>
      <c r="Y7470"/>
      <c r="Z7470"/>
      <c r="AA7470"/>
      <c r="AC7470"/>
      <c r="AD7470"/>
      <c r="AE7470"/>
      <c r="AG7470"/>
      <c r="AH7470"/>
      <c r="AI7470"/>
      <c r="AK7470"/>
      <c r="AL7470"/>
      <c r="AM7470"/>
      <c r="AO7470"/>
      <c r="AP7470"/>
      <c r="AQ7470"/>
      <c r="AS7470"/>
      <c r="AT7470"/>
      <c r="AU7470"/>
      <c r="AW7470"/>
      <c r="AX7470"/>
      <c r="AY7470"/>
      <c r="BA7470"/>
      <c r="BB7470"/>
      <c r="BC7470"/>
      <c r="BE7470"/>
      <c r="BF7470"/>
      <c r="BG7470"/>
      <c r="BI7470"/>
      <c r="BJ7470"/>
      <c r="BK7470"/>
      <c r="BM7470"/>
      <c r="BN7470"/>
      <c r="BO7470"/>
    </row>
    <row r="7471" spans="1:67">
      <c r="A7471"/>
      <c r="B7471"/>
      <c r="C7471"/>
      <c r="E7471"/>
      <c r="F7471"/>
      <c r="G7471"/>
      <c r="I7471"/>
      <c r="J7471"/>
      <c r="K7471"/>
      <c r="M7471"/>
      <c r="N7471"/>
      <c r="O7471"/>
      <c r="Q7471"/>
      <c r="R7471"/>
      <c r="S7471"/>
      <c r="U7471"/>
      <c r="V7471"/>
      <c r="W7471"/>
      <c r="Y7471"/>
      <c r="Z7471"/>
      <c r="AA7471"/>
      <c r="AC7471"/>
      <c r="AD7471"/>
      <c r="AE7471"/>
      <c r="AG7471"/>
      <c r="AH7471"/>
      <c r="AI7471"/>
      <c r="AK7471"/>
      <c r="AL7471"/>
      <c r="AM7471"/>
      <c r="AO7471"/>
      <c r="AP7471"/>
      <c r="AQ7471"/>
      <c r="AS7471"/>
      <c r="AT7471"/>
      <c r="AU7471"/>
      <c r="AW7471"/>
      <c r="AX7471"/>
      <c r="AY7471"/>
      <c r="BA7471"/>
      <c r="BB7471"/>
      <c r="BC7471"/>
      <c r="BE7471"/>
      <c r="BF7471"/>
      <c r="BG7471"/>
      <c r="BI7471"/>
      <c r="BJ7471"/>
      <c r="BK7471"/>
      <c r="BM7471"/>
      <c r="BN7471"/>
      <c r="BO7471"/>
    </row>
    <row r="7472" spans="1:67">
      <c r="A7472"/>
      <c r="B7472"/>
      <c r="C7472"/>
      <c r="E7472"/>
      <c r="F7472"/>
      <c r="G7472"/>
      <c r="I7472"/>
      <c r="J7472"/>
      <c r="K7472"/>
      <c r="M7472"/>
      <c r="N7472"/>
      <c r="O7472"/>
      <c r="Q7472"/>
      <c r="R7472"/>
      <c r="S7472"/>
      <c r="U7472"/>
      <c r="V7472"/>
      <c r="W7472"/>
      <c r="Y7472"/>
      <c r="Z7472"/>
      <c r="AA7472"/>
      <c r="AC7472"/>
      <c r="AD7472"/>
      <c r="AE7472"/>
      <c r="AG7472"/>
      <c r="AH7472"/>
      <c r="AI7472"/>
      <c r="AK7472"/>
      <c r="AL7472"/>
      <c r="AM7472"/>
      <c r="AO7472"/>
      <c r="AP7472"/>
      <c r="AQ7472"/>
      <c r="AS7472"/>
      <c r="AT7472"/>
      <c r="AU7472"/>
      <c r="AW7472"/>
      <c r="AX7472"/>
      <c r="AY7472"/>
      <c r="BA7472"/>
      <c r="BB7472"/>
      <c r="BC7472"/>
      <c r="BE7472"/>
      <c r="BF7472"/>
      <c r="BG7472"/>
      <c r="BI7472"/>
      <c r="BJ7472"/>
      <c r="BK7472"/>
      <c r="BM7472"/>
      <c r="BN7472"/>
      <c r="BO7472"/>
    </row>
    <row r="7473" spans="1:67">
      <c r="A7473"/>
      <c r="B7473"/>
      <c r="C7473"/>
      <c r="E7473"/>
      <c r="F7473"/>
      <c r="G7473"/>
      <c r="I7473"/>
      <c r="J7473"/>
      <c r="K7473"/>
      <c r="M7473"/>
      <c r="N7473"/>
      <c r="O7473"/>
      <c r="Q7473"/>
      <c r="R7473"/>
      <c r="S7473"/>
      <c r="U7473"/>
      <c r="V7473"/>
      <c r="W7473"/>
      <c r="Y7473"/>
      <c r="Z7473"/>
      <c r="AA7473"/>
      <c r="AC7473"/>
      <c r="AD7473"/>
      <c r="AE7473"/>
      <c r="AG7473"/>
      <c r="AH7473"/>
      <c r="AI7473"/>
      <c r="AK7473"/>
      <c r="AL7473"/>
      <c r="AM7473"/>
      <c r="AO7473"/>
      <c r="AP7473"/>
      <c r="AQ7473"/>
      <c r="AS7473"/>
      <c r="AT7473"/>
      <c r="AU7473"/>
      <c r="AW7473"/>
      <c r="AX7473"/>
      <c r="AY7473"/>
      <c r="BA7473"/>
      <c r="BB7473"/>
      <c r="BC7473"/>
      <c r="BE7473"/>
      <c r="BF7473"/>
      <c r="BG7473"/>
      <c r="BI7473"/>
      <c r="BJ7473"/>
      <c r="BK7473"/>
      <c r="BM7473"/>
      <c r="BN7473"/>
      <c r="BO7473"/>
    </row>
    <row r="7474" spans="1:67">
      <c r="A7474"/>
      <c r="B7474"/>
      <c r="C7474"/>
      <c r="E7474"/>
      <c r="F7474"/>
      <c r="G7474"/>
      <c r="I7474"/>
      <c r="J7474"/>
      <c r="K7474"/>
      <c r="M7474"/>
      <c r="N7474"/>
      <c r="O7474"/>
      <c r="Q7474"/>
      <c r="R7474"/>
      <c r="S7474"/>
      <c r="U7474"/>
      <c r="V7474"/>
      <c r="W7474"/>
      <c r="Y7474"/>
      <c r="Z7474"/>
      <c r="AA7474"/>
      <c r="AC7474"/>
      <c r="AD7474"/>
      <c r="AE7474"/>
      <c r="AG7474"/>
      <c r="AH7474"/>
      <c r="AI7474"/>
      <c r="AK7474"/>
      <c r="AL7474"/>
      <c r="AM7474"/>
      <c r="AO7474"/>
      <c r="AP7474"/>
      <c r="AQ7474"/>
      <c r="AS7474"/>
      <c r="AT7474"/>
      <c r="AU7474"/>
      <c r="AW7474"/>
      <c r="AX7474"/>
      <c r="AY7474"/>
      <c r="BA7474"/>
      <c r="BB7474"/>
      <c r="BC7474"/>
      <c r="BE7474"/>
      <c r="BF7474"/>
      <c r="BG7474"/>
      <c r="BI7474"/>
      <c r="BJ7474"/>
      <c r="BK7474"/>
      <c r="BM7474"/>
      <c r="BN7474"/>
      <c r="BO7474"/>
    </row>
    <row r="7475" spans="1:67">
      <c r="A7475"/>
      <c r="B7475"/>
      <c r="C7475"/>
      <c r="E7475"/>
      <c r="F7475"/>
      <c r="G7475"/>
      <c r="I7475"/>
      <c r="J7475"/>
      <c r="K7475"/>
      <c r="M7475"/>
      <c r="N7475"/>
      <c r="O7475"/>
      <c r="Q7475"/>
      <c r="R7475"/>
      <c r="S7475"/>
      <c r="U7475"/>
      <c r="V7475"/>
      <c r="W7475"/>
      <c r="Y7475"/>
      <c r="Z7475"/>
      <c r="AA7475"/>
      <c r="AC7475"/>
      <c r="AD7475"/>
      <c r="AE7475"/>
      <c r="AG7475"/>
      <c r="AH7475"/>
      <c r="AI7475"/>
      <c r="AK7475"/>
      <c r="AL7475"/>
      <c r="AM7475"/>
      <c r="AO7475"/>
      <c r="AP7475"/>
      <c r="AQ7475"/>
      <c r="AS7475"/>
      <c r="AT7475"/>
      <c r="AU7475"/>
      <c r="AW7475"/>
      <c r="AX7475"/>
      <c r="AY7475"/>
      <c r="BA7475"/>
      <c r="BB7475"/>
      <c r="BC7475"/>
      <c r="BE7475"/>
      <c r="BF7475"/>
      <c r="BG7475"/>
      <c r="BI7475"/>
      <c r="BJ7475"/>
      <c r="BK7475"/>
      <c r="BM7475"/>
      <c r="BN7475"/>
      <c r="BO7475"/>
    </row>
    <row r="7476" spans="1:67">
      <c r="A7476"/>
      <c r="B7476"/>
      <c r="C7476"/>
      <c r="E7476"/>
      <c r="F7476"/>
      <c r="G7476"/>
      <c r="I7476"/>
      <c r="J7476"/>
      <c r="K7476"/>
      <c r="M7476"/>
      <c r="N7476"/>
      <c r="O7476"/>
      <c r="Q7476"/>
      <c r="R7476"/>
      <c r="S7476"/>
      <c r="U7476"/>
      <c r="V7476"/>
      <c r="W7476"/>
      <c r="Y7476"/>
      <c r="Z7476"/>
      <c r="AA7476"/>
      <c r="AC7476"/>
      <c r="AD7476"/>
      <c r="AE7476"/>
      <c r="AG7476"/>
      <c r="AH7476"/>
      <c r="AI7476"/>
      <c r="AK7476"/>
      <c r="AL7476"/>
      <c r="AM7476"/>
      <c r="AO7476"/>
      <c r="AP7476"/>
      <c r="AQ7476"/>
      <c r="AS7476"/>
      <c r="AT7476"/>
      <c r="AU7476"/>
      <c r="AW7476"/>
      <c r="AX7476"/>
      <c r="AY7476"/>
      <c r="BA7476"/>
      <c r="BB7476"/>
      <c r="BC7476"/>
      <c r="BE7476"/>
      <c r="BF7476"/>
      <c r="BG7476"/>
      <c r="BI7476"/>
      <c r="BJ7476"/>
      <c r="BK7476"/>
      <c r="BM7476"/>
      <c r="BN7476"/>
      <c r="BO7476"/>
    </row>
    <row r="7477" spans="1:67">
      <c r="A7477"/>
      <c r="B7477"/>
      <c r="C7477"/>
      <c r="E7477"/>
      <c r="F7477"/>
      <c r="G7477"/>
      <c r="I7477"/>
      <c r="J7477"/>
      <c r="K7477"/>
      <c r="M7477"/>
      <c r="N7477"/>
      <c r="O7477"/>
      <c r="Q7477"/>
      <c r="R7477"/>
      <c r="S7477"/>
      <c r="U7477"/>
      <c r="V7477"/>
      <c r="W7477"/>
      <c r="Y7477"/>
      <c r="Z7477"/>
      <c r="AA7477"/>
      <c r="AC7477"/>
      <c r="AD7477"/>
      <c r="AE7477"/>
      <c r="AG7477"/>
      <c r="AH7477"/>
      <c r="AI7477"/>
      <c r="AK7477"/>
      <c r="AL7477"/>
      <c r="AM7477"/>
      <c r="AO7477"/>
      <c r="AP7477"/>
      <c r="AQ7477"/>
      <c r="AS7477"/>
      <c r="AT7477"/>
      <c r="AU7477"/>
      <c r="AW7477"/>
      <c r="AX7477"/>
      <c r="AY7477"/>
      <c r="BA7477"/>
      <c r="BB7477"/>
      <c r="BC7477"/>
      <c r="BE7477"/>
      <c r="BF7477"/>
      <c r="BG7477"/>
      <c r="BI7477"/>
      <c r="BJ7477"/>
      <c r="BK7477"/>
      <c r="BM7477"/>
      <c r="BN7477"/>
      <c r="BO7477"/>
    </row>
    <row r="7478" spans="1:67">
      <c r="A7478"/>
      <c r="B7478"/>
      <c r="C7478"/>
      <c r="E7478"/>
      <c r="F7478"/>
      <c r="G7478"/>
      <c r="I7478"/>
      <c r="J7478"/>
      <c r="K7478"/>
      <c r="M7478"/>
      <c r="N7478"/>
      <c r="O7478"/>
      <c r="Q7478"/>
      <c r="R7478"/>
      <c r="S7478"/>
      <c r="U7478"/>
      <c r="V7478"/>
      <c r="W7478"/>
      <c r="Y7478"/>
      <c r="Z7478"/>
      <c r="AA7478"/>
      <c r="AC7478"/>
      <c r="AD7478"/>
      <c r="AE7478"/>
      <c r="AG7478"/>
      <c r="AH7478"/>
      <c r="AI7478"/>
      <c r="AK7478"/>
      <c r="AL7478"/>
      <c r="AM7478"/>
      <c r="AO7478"/>
      <c r="AP7478"/>
      <c r="AQ7478"/>
      <c r="AS7478"/>
      <c r="AT7478"/>
      <c r="AU7478"/>
      <c r="AW7478"/>
      <c r="AX7478"/>
      <c r="AY7478"/>
      <c r="BA7478"/>
      <c r="BB7478"/>
      <c r="BC7478"/>
      <c r="BE7478"/>
      <c r="BF7478"/>
      <c r="BG7478"/>
      <c r="BI7478"/>
      <c r="BJ7478"/>
      <c r="BK7478"/>
      <c r="BM7478"/>
      <c r="BN7478"/>
      <c r="BO7478"/>
    </row>
    <row r="7479" spans="1:67">
      <c r="A7479"/>
      <c r="B7479"/>
      <c r="C7479"/>
      <c r="E7479"/>
      <c r="F7479"/>
      <c r="G7479"/>
      <c r="I7479"/>
      <c r="J7479"/>
      <c r="K7479"/>
      <c r="M7479"/>
      <c r="N7479"/>
      <c r="O7479"/>
      <c r="Q7479"/>
      <c r="R7479"/>
      <c r="S7479"/>
      <c r="U7479"/>
      <c r="V7479"/>
      <c r="W7479"/>
      <c r="Y7479"/>
      <c r="Z7479"/>
      <c r="AA7479"/>
      <c r="AC7479"/>
      <c r="AD7479"/>
      <c r="AE7479"/>
      <c r="AG7479"/>
      <c r="AH7479"/>
      <c r="AI7479"/>
      <c r="AK7479"/>
      <c r="AL7479"/>
      <c r="AM7479"/>
      <c r="AO7479"/>
      <c r="AP7479"/>
      <c r="AQ7479"/>
      <c r="AS7479"/>
      <c r="AT7479"/>
      <c r="AU7479"/>
      <c r="AW7479"/>
      <c r="AX7479"/>
      <c r="AY7479"/>
      <c r="BA7479"/>
      <c r="BB7479"/>
      <c r="BC7479"/>
      <c r="BE7479"/>
      <c r="BF7479"/>
      <c r="BG7479"/>
      <c r="BI7479"/>
      <c r="BJ7479"/>
      <c r="BK7479"/>
      <c r="BM7479"/>
      <c r="BN7479"/>
      <c r="BO7479"/>
    </row>
    <row r="7480" spans="1:67">
      <c r="A7480"/>
      <c r="B7480"/>
      <c r="C7480"/>
      <c r="E7480"/>
      <c r="F7480"/>
      <c r="G7480"/>
      <c r="I7480"/>
      <c r="J7480"/>
      <c r="K7480"/>
      <c r="M7480"/>
      <c r="N7480"/>
      <c r="O7480"/>
      <c r="Q7480"/>
      <c r="R7480"/>
      <c r="S7480"/>
      <c r="U7480"/>
      <c r="V7480"/>
      <c r="W7480"/>
      <c r="Y7480"/>
      <c r="Z7480"/>
      <c r="AA7480"/>
      <c r="AC7480"/>
      <c r="AD7480"/>
      <c r="AE7480"/>
      <c r="AG7480"/>
      <c r="AH7480"/>
      <c r="AI7480"/>
      <c r="AK7480"/>
      <c r="AL7480"/>
      <c r="AM7480"/>
      <c r="AO7480"/>
      <c r="AP7480"/>
      <c r="AQ7480"/>
      <c r="AS7480"/>
      <c r="AT7480"/>
      <c r="AU7480"/>
      <c r="AW7480"/>
      <c r="AX7480"/>
      <c r="AY7480"/>
      <c r="BA7480"/>
      <c r="BB7480"/>
      <c r="BC7480"/>
      <c r="BE7480"/>
      <c r="BF7480"/>
      <c r="BG7480"/>
      <c r="BI7480"/>
      <c r="BJ7480"/>
      <c r="BK7480"/>
      <c r="BM7480"/>
      <c r="BN7480"/>
      <c r="BO7480"/>
    </row>
    <row r="7481" spans="1:67">
      <c r="A7481"/>
      <c r="B7481"/>
      <c r="C7481"/>
      <c r="E7481"/>
      <c r="F7481"/>
      <c r="G7481"/>
      <c r="I7481"/>
      <c r="J7481"/>
      <c r="K7481"/>
      <c r="M7481"/>
      <c r="N7481"/>
      <c r="O7481"/>
      <c r="Q7481"/>
      <c r="R7481"/>
      <c r="S7481"/>
      <c r="U7481"/>
      <c r="V7481"/>
      <c r="W7481"/>
      <c r="Y7481"/>
      <c r="Z7481"/>
      <c r="AA7481"/>
      <c r="AC7481"/>
      <c r="AD7481"/>
      <c r="AE7481"/>
      <c r="AG7481"/>
      <c r="AH7481"/>
      <c r="AI7481"/>
      <c r="AK7481"/>
      <c r="AL7481"/>
      <c r="AM7481"/>
      <c r="AO7481"/>
      <c r="AP7481"/>
      <c r="AQ7481"/>
      <c r="AS7481"/>
      <c r="AT7481"/>
      <c r="AU7481"/>
      <c r="AW7481"/>
      <c r="AX7481"/>
      <c r="AY7481"/>
      <c r="BA7481"/>
      <c r="BB7481"/>
      <c r="BC7481"/>
      <c r="BE7481"/>
      <c r="BF7481"/>
      <c r="BG7481"/>
      <c r="BI7481"/>
      <c r="BJ7481"/>
      <c r="BK7481"/>
      <c r="BM7481"/>
      <c r="BN7481"/>
      <c r="BO7481"/>
    </row>
    <row r="7482" spans="1:67">
      <c r="A7482"/>
      <c r="B7482"/>
      <c r="C7482"/>
      <c r="E7482"/>
      <c r="F7482"/>
      <c r="G7482"/>
      <c r="I7482"/>
      <c r="J7482"/>
      <c r="K7482"/>
      <c r="M7482"/>
      <c r="N7482"/>
      <c r="O7482"/>
      <c r="Q7482"/>
      <c r="R7482"/>
      <c r="S7482"/>
      <c r="U7482"/>
      <c r="V7482"/>
      <c r="W7482"/>
      <c r="Y7482"/>
      <c r="Z7482"/>
      <c r="AA7482"/>
      <c r="AC7482"/>
      <c r="AD7482"/>
      <c r="AE7482"/>
      <c r="AG7482"/>
      <c r="AH7482"/>
      <c r="AI7482"/>
      <c r="AK7482"/>
      <c r="AL7482"/>
      <c r="AM7482"/>
      <c r="AO7482"/>
      <c r="AP7482"/>
      <c r="AQ7482"/>
      <c r="AS7482"/>
      <c r="AT7482"/>
      <c r="AU7482"/>
      <c r="AW7482"/>
      <c r="AX7482"/>
      <c r="AY7482"/>
      <c r="BA7482"/>
      <c r="BB7482"/>
      <c r="BC7482"/>
      <c r="BE7482"/>
      <c r="BF7482"/>
      <c r="BG7482"/>
      <c r="BI7482"/>
      <c r="BJ7482"/>
      <c r="BK7482"/>
      <c r="BM7482"/>
      <c r="BN7482"/>
      <c r="BO7482"/>
    </row>
    <row r="7483" spans="1:67">
      <c r="A7483"/>
      <c r="B7483"/>
      <c r="C7483"/>
      <c r="E7483"/>
      <c r="F7483"/>
      <c r="G7483"/>
      <c r="I7483"/>
      <c r="J7483"/>
      <c r="K7483"/>
      <c r="M7483"/>
      <c r="N7483"/>
      <c r="O7483"/>
      <c r="Q7483"/>
      <c r="R7483"/>
      <c r="S7483"/>
      <c r="U7483"/>
      <c r="V7483"/>
      <c r="W7483"/>
      <c r="Y7483"/>
      <c r="Z7483"/>
      <c r="AA7483"/>
      <c r="AC7483"/>
      <c r="AD7483"/>
      <c r="AE7483"/>
      <c r="AG7483"/>
      <c r="AH7483"/>
      <c r="AI7483"/>
      <c r="AK7483"/>
      <c r="AL7483"/>
      <c r="AM7483"/>
      <c r="AO7483"/>
      <c r="AP7483"/>
      <c r="AQ7483"/>
      <c r="AS7483"/>
      <c r="AT7483"/>
      <c r="AU7483"/>
      <c r="AW7483"/>
      <c r="AX7483"/>
      <c r="AY7483"/>
      <c r="BA7483"/>
      <c r="BB7483"/>
      <c r="BC7483"/>
      <c r="BE7483"/>
      <c r="BF7483"/>
      <c r="BG7483"/>
      <c r="BI7483"/>
      <c r="BJ7483"/>
      <c r="BK7483"/>
      <c r="BM7483"/>
      <c r="BN7483"/>
      <c r="BO7483"/>
    </row>
    <row r="7484" spans="1:67">
      <c r="A7484"/>
      <c r="B7484"/>
      <c r="C7484"/>
      <c r="E7484"/>
      <c r="F7484"/>
      <c r="G7484"/>
      <c r="I7484"/>
      <c r="J7484"/>
      <c r="K7484"/>
      <c r="M7484"/>
      <c r="N7484"/>
      <c r="O7484"/>
      <c r="Q7484"/>
      <c r="R7484"/>
      <c r="S7484"/>
      <c r="U7484"/>
      <c r="V7484"/>
      <c r="W7484"/>
      <c r="Y7484"/>
      <c r="Z7484"/>
      <c r="AA7484"/>
      <c r="AC7484"/>
      <c r="AD7484"/>
      <c r="AE7484"/>
      <c r="AG7484"/>
      <c r="AH7484"/>
      <c r="AI7484"/>
      <c r="AK7484"/>
      <c r="AL7484"/>
      <c r="AM7484"/>
      <c r="AO7484"/>
      <c r="AP7484"/>
      <c r="AQ7484"/>
      <c r="AS7484"/>
      <c r="AT7484"/>
      <c r="AU7484"/>
      <c r="AW7484"/>
      <c r="AX7484"/>
      <c r="AY7484"/>
      <c r="BA7484"/>
      <c r="BB7484"/>
      <c r="BC7484"/>
      <c r="BE7484"/>
      <c r="BF7484"/>
      <c r="BG7484"/>
      <c r="BI7484"/>
      <c r="BJ7484"/>
      <c r="BK7484"/>
      <c r="BM7484"/>
      <c r="BN7484"/>
      <c r="BO7484"/>
    </row>
    <row r="7485" spans="1:67">
      <c r="A7485"/>
      <c r="B7485"/>
      <c r="C7485"/>
      <c r="E7485"/>
      <c r="F7485"/>
      <c r="G7485"/>
      <c r="I7485"/>
      <c r="J7485"/>
      <c r="K7485"/>
      <c r="M7485"/>
      <c r="N7485"/>
      <c r="O7485"/>
      <c r="Q7485"/>
      <c r="R7485"/>
      <c r="S7485"/>
      <c r="U7485"/>
      <c r="V7485"/>
      <c r="W7485"/>
      <c r="Y7485"/>
      <c r="Z7485"/>
      <c r="AA7485"/>
      <c r="AC7485"/>
      <c r="AD7485"/>
      <c r="AE7485"/>
      <c r="AG7485"/>
      <c r="AH7485"/>
      <c r="AI7485"/>
      <c r="AK7485"/>
      <c r="AL7485"/>
      <c r="AM7485"/>
      <c r="AO7485"/>
      <c r="AP7485"/>
      <c r="AQ7485"/>
      <c r="AS7485"/>
      <c r="AT7485"/>
      <c r="AU7485"/>
      <c r="AW7485"/>
      <c r="AX7485"/>
      <c r="AY7485"/>
      <c r="BA7485"/>
      <c r="BB7485"/>
      <c r="BC7485"/>
      <c r="BE7485"/>
      <c r="BF7485"/>
      <c r="BG7485"/>
      <c r="BI7485"/>
      <c r="BJ7485"/>
      <c r="BK7485"/>
      <c r="BM7485"/>
      <c r="BN7485"/>
      <c r="BO7485"/>
    </row>
    <row r="7486" spans="1:67">
      <c r="A7486"/>
      <c r="B7486"/>
      <c r="C7486"/>
      <c r="E7486"/>
      <c r="F7486"/>
      <c r="G7486"/>
      <c r="I7486"/>
      <c r="J7486"/>
      <c r="K7486"/>
      <c r="M7486"/>
      <c r="N7486"/>
      <c r="O7486"/>
      <c r="Q7486"/>
      <c r="R7486"/>
      <c r="S7486"/>
      <c r="U7486"/>
      <c r="V7486"/>
      <c r="W7486"/>
      <c r="Y7486"/>
      <c r="Z7486"/>
      <c r="AA7486"/>
      <c r="AC7486"/>
      <c r="AD7486"/>
      <c r="AE7486"/>
      <c r="AG7486"/>
      <c r="AH7486"/>
      <c r="AI7486"/>
      <c r="AK7486"/>
      <c r="AL7486"/>
      <c r="AM7486"/>
      <c r="AO7486"/>
      <c r="AP7486"/>
      <c r="AQ7486"/>
      <c r="AS7486"/>
      <c r="AT7486"/>
      <c r="AU7486"/>
      <c r="AW7486"/>
      <c r="AX7486"/>
      <c r="AY7486"/>
      <c r="BA7486"/>
      <c r="BB7486"/>
      <c r="BC7486"/>
      <c r="BE7486"/>
      <c r="BF7486"/>
      <c r="BG7486"/>
      <c r="BI7486"/>
      <c r="BJ7486"/>
      <c r="BK7486"/>
      <c r="BM7486"/>
      <c r="BN7486"/>
      <c r="BO7486"/>
    </row>
    <row r="7487" spans="1:67">
      <c r="A7487"/>
      <c r="B7487"/>
      <c r="C7487"/>
      <c r="E7487"/>
      <c r="F7487"/>
      <c r="G7487"/>
      <c r="I7487"/>
      <c r="J7487"/>
      <c r="K7487"/>
      <c r="M7487"/>
      <c r="N7487"/>
      <c r="O7487"/>
      <c r="Q7487"/>
      <c r="R7487"/>
      <c r="S7487"/>
      <c r="U7487"/>
      <c r="V7487"/>
      <c r="W7487"/>
      <c r="Y7487"/>
      <c r="Z7487"/>
      <c r="AA7487"/>
      <c r="AC7487"/>
      <c r="AD7487"/>
      <c r="AE7487"/>
      <c r="AG7487"/>
      <c r="AH7487"/>
      <c r="AI7487"/>
      <c r="AK7487"/>
      <c r="AL7487"/>
      <c r="AM7487"/>
      <c r="AO7487"/>
      <c r="AP7487"/>
      <c r="AQ7487"/>
      <c r="AS7487"/>
      <c r="AT7487"/>
      <c r="AU7487"/>
      <c r="AW7487"/>
      <c r="AX7487"/>
      <c r="AY7487"/>
      <c r="BA7487"/>
      <c r="BB7487"/>
      <c r="BC7487"/>
      <c r="BE7487"/>
      <c r="BF7487"/>
      <c r="BG7487"/>
      <c r="BI7487"/>
      <c r="BJ7487"/>
      <c r="BK7487"/>
      <c r="BM7487"/>
      <c r="BN7487"/>
      <c r="BO7487"/>
    </row>
    <row r="7488" spans="1:67">
      <c r="A7488"/>
      <c r="B7488"/>
      <c r="C7488"/>
      <c r="E7488"/>
      <c r="F7488"/>
      <c r="G7488"/>
      <c r="I7488"/>
      <c r="J7488"/>
      <c r="K7488"/>
      <c r="M7488"/>
      <c r="N7488"/>
      <c r="O7488"/>
      <c r="Q7488"/>
      <c r="R7488"/>
      <c r="S7488"/>
      <c r="U7488"/>
      <c r="V7488"/>
      <c r="W7488"/>
      <c r="Y7488"/>
      <c r="Z7488"/>
      <c r="AA7488"/>
      <c r="AC7488"/>
      <c r="AD7488"/>
      <c r="AE7488"/>
      <c r="AG7488"/>
      <c r="AH7488"/>
      <c r="AI7488"/>
      <c r="AK7488"/>
      <c r="AL7488"/>
      <c r="AM7488"/>
      <c r="AO7488"/>
      <c r="AP7488"/>
      <c r="AQ7488"/>
      <c r="AS7488"/>
      <c r="AT7488"/>
      <c r="AU7488"/>
      <c r="AW7488"/>
      <c r="AX7488"/>
      <c r="AY7488"/>
      <c r="BA7488"/>
      <c r="BB7488"/>
      <c r="BC7488"/>
      <c r="BE7488"/>
      <c r="BF7488"/>
      <c r="BG7488"/>
      <c r="BI7488"/>
      <c r="BJ7488"/>
      <c r="BK7488"/>
      <c r="BM7488"/>
      <c r="BN7488"/>
      <c r="BO7488"/>
    </row>
    <row r="7489" spans="1:67">
      <c r="A7489"/>
      <c r="B7489"/>
      <c r="C7489"/>
      <c r="E7489"/>
      <c r="F7489"/>
      <c r="G7489"/>
      <c r="I7489"/>
      <c r="J7489"/>
      <c r="K7489"/>
      <c r="M7489"/>
      <c r="N7489"/>
      <c r="O7489"/>
      <c r="Q7489"/>
      <c r="R7489"/>
      <c r="S7489"/>
      <c r="U7489"/>
      <c r="V7489"/>
      <c r="W7489"/>
      <c r="Y7489"/>
      <c r="Z7489"/>
      <c r="AA7489"/>
      <c r="AC7489"/>
      <c r="AD7489"/>
      <c r="AE7489"/>
      <c r="AG7489"/>
      <c r="AH7489"/>
      <c r="AI7489"/>
      <c r="AK7489"/>
      <c r="AL7489"/>
      <c r="AM7489"/>
      <c r="AO7489"/>
      <c r="AP7489"/>
      <c r="AQ7489"/>
      <c r="AS7489"/>
      <c r="AT7489"/>
      <c r="AU7489"/>
      <c r="AW7489"/>
      <c r="AX7489"/>
      <c r="AY7489"/>
      <c r="BA7489"/>
      <c r="BB7489"/>
      <c r="BC7489"/>
      <c r="BE7489"/>
      <c r="BF7489"/>
      <c r="BG7489"/>
      <c r="BI7489"/>
      <c r="BJ7489"/>
      <c r="BK7489"/>
      <c r="BM7489"/>
      <c r="BN7489"/>
      <c r="BO7489"/>
    </row>
    <row r="7490" spans="1:67">
      <c r="A7490"/>
      <c r="B7490"/>
      <c r="C7490"/>
      <c r="E7490"/>
      <c r="F7490"/>
      <c r="G7490"/>
      <c r="I7490"/>
      <c r="J7490"/>
      <c r="K7490"/>
      <c r="M7490"/>
      <c r="N7490"/>
      <c r="O7490"/>
      <c r="Q7490"/>
      <c r="R7490"/>
      <c r="S7490"/>
      <c r="U7490"/>
      <c r="V7490"/>
      <c r="W7490"/>
      <c r="Y7490"/>
      <c r="Z7490"/>
      <c r="AA7490"/>
      <c r="AC7490"/>
      <c r="AD7490"/>
      <c r="AE7490"/>
      <c r="AG7490"/>
      <c r="AH7490"/>
      <c r="AI7490"/>
      <c r="AK7490"/>
      <c r="AL7490"/>
      <c r="AM7490"/>
      <c r="AO7490"/>
      <c r="AP7490"/>
      <c r="AQ7490"/>
      <c r="AS7490"/>
      <c r="AT7490"/>
      <c r="AU7490"/>
      <c r="AW7490"/>
      <c r="AX7490"/>
      <c r="AY7490"/>
      <c r="BA7490"/>
      <c r="BB7490"/>
      <c r="BC7490"/>
      <c r="BE7490"/>
      <c r="BF7490"/>
      <c r="BG7490"/>
      <c r="BI7490"/>
      <c r="BJ7490"/>
      <c r="BK7490"/>
      <c r="BM7490"/>
      <c r="BN7490"/>
      <c r="BO7490"/>
    </row>
    <row r="7491" spans="1:67">
      <c r="A7491"/>
      <c r="B7491"/>
      <c r="C7491"/>
      <c r="E7491"/>
      <c r="F7491"/>
      <c r="G7491"/>
      <c r="I7491"/>
      <c r="J7491"/>
      <c r="K7491"/>
      <c r="M7491"/>
      <c r="N7491"/>
      <c r="O7491"/>
      <c r="Q7491"/>
      <c r="R7491"/>
      <c r="S7491"/>
      <c r="U7491"/>
      <c r="V7491"/>
      <c r="W7491"/>
      <c r="Y7491"/>
      <c r="Z7491"/>
      <c r="AA7491"/>
      <c r="AC7491"/>
      <c r="AD7491"/>
      <c r="AE7491"/>
      <c r="AG7491"/>
      <c r="AH7491"/>
      <c r="AI7491"/>
      <c r="AK7491"/>
      <c r="AL7491"/>
      <c r="AM7491"/>
      <c r="AO7491"/>
      <c r="AP7491"/>
      <c r="AQ7491"/>
      <c r="AS7491"/>
      <c r="AT7491"/>
      <c r="AU7491"/>
      <c r="AW7491"/>
      <c r="AX7491"/>
      <c r="AY7491"/>
      <c r="BA7491"/>
      <c r="BB7491"/>
      <c r="BC7491"/>
      <c r="BE7491"/>
      <c r="BF7491"/>
      <c r="BG7491"/>
      <c r="BI7491"/>
      <c r="BJ7491"/>
      <c r="BK7491"/>
      <c r="BM7491"/>
      <c r="BN7491"/>
      <c r="BO7491"/>
    </row>
    <row r="7492" spans="1:67">
      <c r="A7492"/>
      <c r="B7492"/>
      <c r="C7492"/>
      <c r="E7492"/>
      <c r="F7492"/>
      <c r="G7492"/>
      <c r="I7492"/>
      <c r="J7492"/>
      <c r="K7492"/>
      <c r="M7492"/>
      <c r="N7492"/>
      <c r="O7492"/>
      <c r="Q7492"/>
      <c r="R7492"/>
      <c r="S7492"/>
      <c r="U7492"/>
      <c r="V7492"/>
      <c r="W7492"/>
      <c r="Y7492"/>
      <c r="Z7492"/>
      <c r="AA7492"/>
      <c r="AC7492"/>
      <c r="AD7492"/>
      <c r="AE7492"/>
      <c r="AG7492"/>
      <c r="AH7492"/>
      <c r="AI7492"/>
      <c r="AK7492"/>
      <c r="AL7492"/>
      <c r="AM7492"/>
      <c r="AO7492"/>
      <c r="AP7492"/>
      <c r="AQ7492"/>
      <c r="AS7492"/>
      <c r="AT7492"/>
      <c r="AU7492"/>
      <c r="AW7492"/>
      <c r="AX7492"/>
      <c r="AY7492"/>
      <c r="BA7492"/>
      <c r="BB7492"/>
      <c r="BC7492"/>
      <c r="BE7492"/>
      <c r="BF7492"/>
      <c r="BG7492"/>
      <c r="BI7492"/>
      <c r="BJ7492"/>
      <c r="BK7492"/>
      <c r="BM7492"/>
      <c r="BN7492"/>
      <c r="BO7492"/>
    </row>
    <row r="7493" spans="1:67">
      <c r="A7493"/>
      <c r="B7493"/>
      <c r="C7493"/>
      <c r="E7493"/>
      <c r="F7493"/>
      <c r="G7493"/>
      <c r="I7493"/>
      <c r="J7493"/>
      <c r="K7493"/>
      <c r="M7493"/>
      <c r="N7493"/>
      <c r="O7493"/>
      <c r="Q7493"/>
      <c r="R7493"/>
      <c r="S7493"/>
      <c r="U7493"/>
      <c r="V7493"/>
      <c r="W7493"/>
      <c r="Y7493"/>
      <c r="Z7493"/>
      <c r="AA7493"/>
      <c r="AC7493"/>
      <c r="AD7493"/>
      <c r="AE7493"/>
      <c r="AG7493"/>
      <c r="AH7493"/>
      <c r="AI7493"/>
      <c r="AK7493"/>
      <c r="AL7493"/>
      <c r="AM7493"/>
      <c r="AO7493"/>
      <c r="AP7493"/>
      <c r="AQ7493"/>
      <c r="AS7493"/>
      <c r="AT7493"/>
      <c r="AU7493"/>
      <c r="AW7493"/>
      <c r="AX7493"/>
      <c r="AY7493"/>
      <c r="BA7493"/>
      <c r="BB7493"/>
      <c r="BC7493"/>
      <c r="BE7493"/>
      <c r="BF7493"/>
      <c r="BG7493"/>
      <c r="BI7493"/>
      <c r="BJ7493"/>
      <c r="BK7493"/>
      <c r="BM7493"/>
      <c r="BN7493"/>
      <c r="BO7493"/>
    </row>
    <row r="7494" spans="1:67">
      <c r="A7494"/>
      <c r="B7494"/>
      <c r="C7494"/>
      <c r="E7494"/>
      <c r="F7494"/>
      <c r="G7494"/>
      <c r="I7494"/>
      <c r="J7494"/>
      <c r="K7494"/>
      <c r="M7494"/>
      <c r="N7494"/>
      <c r="O7494"/>
      <c r="Q7494"/>
      <c r="R7494"/>
      <c r="S7494"/>
      <c r="U7494"/>
      <c r="V7494"/>
      <c r="W7494"/>
      <c r="Y7494"/>
      <c r="Z7494"/>
      <c r="AA7494"/>
      <c r="AC7494"/>
      <c r="AD7494"/>
      <c r="AE7494"/>
      <c r="AG7494"/>
      <c r="AH7494"/>
      <c r="AI7494"/>
      <c r="AK7494"/>
      <c r="AL7494"/>
      <c r="AM7494"/>
      <c r="AO7494"/>
      <c r="AP7494"/>
      <c r="AQ7494"/>
      <c r="AS7494"/>
      <c r="AT7494"/>
      <c r="AU7494"/>
      <c r="AW7494"/>
      <c r="AX7494"/>
      <c r="AY7494"/>
      <c r="BA7494"/>
      <c r="BB7494"/>
      <c r="BC7494"/>
      <c r="BE7494"/>
      <c r="BF7494"/>
      <c r="BG7494"/>
      <c r="BI7494"/>
      <c r="BJ7494"/>
      <c r="BK7494"/>
      <c r="BM7494"/>
      <c r="BN7494"/>
      <c r="BO7494"/>
    </row>
    <row r="7495" spans="1:67">
      <c r="A7495"/>
      <c r="B7495"/>
      <c r="C7495"/>
      <c r="E7495"/>
      <c r="F7495"/>
      <c r="G7495"/>
      <c r="I7495"/>
      <c r="J7495"/>
      <c r="K7495"/>
      <c r="M7495"/>
      <c r="N7495"/>
      <c r="O7495"/>
      <c r="Q7495"/>
      <c r="R7495"/>
      <c r="S7495"/>
      <c r="U7495"/>
      <c r="V7495"/>
      <c r="W7495"/>
      <c r="Y7495"/>
      <c r="Z7495"/>
      <c r="AA7495"/>
      <c r="AC7495"/>
      <c r="AD7495"/>
      <c r="AE7495"/>
      <c r="AG7495"/>
      <c r="AH7495"/>
      <c r="AI7495"/>
      <c r="AK7495"/>
      <c r="AL7495"/>
      <c r="AM7495"/>
      <c r="AO7495"/>
      <c r="AP7495"/>
      <c r="AQ7495"/>
      <c r="AS7495"/>
      <c r="AT7495"/>
      <c r="AU7495"/>
      <c r="AW7495"/>
      <c r="AX7495"/>
      <c r="AY7495"/>
      <c r="BA7495"/>
      <c r="BB7495"/>
      <c r="BC7495"/>
      <c r="BE7495"/>
      <c r="BF7495"/>
      <c r="BG7495"/>
      <c r="BI7495"/>
      <c r="BJ7495"/>
      <c r="BK7495"/>
      <c r="BM7495"/>
      <c r="BN7495"/>
      <c r="BO7495"/>
    </row>
    <row r="7496" spans="1:67">
      <c r="A7496"/>
      <c r="B7496"/>
      <c r="C7496"/>
      <c r="E7496"/>
      <c r="F7496"/>
      <c r="G7496"/>
      <c r="I7496"/>
      <c r="J7496"/>
      <c r="K7496"/>
      <c r="M7496"/>
      <c r="N7496"/>
      <c r="O7496"/>
      <c r="Q7496"/>
      <c r="R7496"/>
      <c r="S7496"/>
      <c r="U7496"/>
      <c r="V7496"/>
      <c r="W7496"/>
      <c r="Y7496"/>
      <c r="Z7496"/>
      <c r="AA7496"/>
      <c r="AC7496"/>
      <c r="AD7496"/>
      <c r="AE7496"/>
      <c r="AG7496"/>
      <c r="AH7496"/>
      <c r="AI7496"/>
      <c r="AK7496"/>
      <c r="AL7496"/>
      <c r="AM7496"/>
      <c r="AO7496"/>
      <c r="AP7496"/>
      <c r="AQ7496"/>
      <c r="AS7496"/>
      <c r="AT7496"/>
      <c r="AU7496"/>
      <c r="AW7496"/>
      <c r="AX7496"/>
      <c r="AY7496"/>
      <c r="BA7496"/>
      <c r="BB7496"/>
      <c r="BC7496"/>
      <c r="BE7496"/>
      <c r="BF7496"/>
      <c r="BG7496"/>
      <c r="BI7496"/>
      <c r="BJ7496"/>
      <c r="BK7496"/>
      <c r="BM7496"/>
      <c r="BN7496"/>
      <c r="BO7496"/>
    </row>
    <row r="7497" spans="1:67">
      <c r="A7497"/>
      <c r="B7497"/>
      <c r="C7497"/>
      <c r="E7497"/>
      <c r="F7497"/>
      <c r="G7497"/>
      <c r="I7497"/>
      <c r="J7497"/>
      <c r="K7497"/>
      <c r="M7497"/>
      <c r="N7497"/>
      <c r="O7497"/>
      <c r="Q7497"/>
      <c r="R7497"/>
      <c r="S7497"/>
      <c r="U7497"/>
      <c r="V7497"/>
      <c r="W7497"/>
      <c r="Y7497"/>
      <c r="Z7497"/>
      <c r="AA7497"/>
      <c r="AC7497"/>
      <c r="AD7497"/>
      <c r="AE7497"/>
      <c r="AG7497"/>
      <c r="AH7497"/>
      <c r="AI7497"/>
      <c r="AK7497"/>
      <c r="AL7497"/>
      <c r="AM7497"/>
      <c r="AO7497"/>
      <c r="AP7497"/>
      <c r="AQ7497"/>
      <c r="AS7497"/>
      <c r="AT7497"/>
      <c r="AU7497"/>
      <c r="AW7497"/>
      <c r="AX7497"/>
      <c r="AY7497"/>
      <c r="BA7497"/>
      <c r="BB7497"/>
      <c r="BC7497"/>
      <c r="BE7497"/>
      <c r="BF7497"/>
      <c r="BG7497"/>
      <c r="BI7497"/>
      <c r="BJ7497"/>
      <c r="BK7497"/>
      <c r="BM7497"/>
      <c r="BN7497"/>
      <c r="BO7497"/>
    </row>
    <row r="7498" spans="1:67">
      <c r="A7498"/>
      <c r="B7498"/>
      <c r="C7498"/>
      <c r="E7498"/>
      <c r="F7498"/>
      <c r="G7498"/>
      <c r="I7498"/>
      <c r="J7498"/>
      <c r="K7498"/>
      <c r="M7498"/>
      <c r="N7498"/>
      <c r="O7498"/>
      <c r="Q7498"/>
      <c r="R7498"/>
      <c r="S7498"/>
      <c r="U7498"/>
      <c r="V7498"/>
      <c r="W7498"/>
      <c r="Y7498"/>
      <c r="Z7498"/>
      <c r="AA7498"/>
      <c r="AC7498"/>
      <c r="AD7498"/>
      <c r="AE7498"/>
      <c r="AG7498"/>
      <c r="AH7498"/>
      <c r="AI7498"/>
      <c r="AK7498"/>
      <c r="AL7498"/>
      <c r="AM7498"/>
      <c r="AO7498"/>
      <c r="AP7498"/>
      <c r="AQ7498"/>
      <c r="AS7498"/>
      <c r="AT7498"/>
      <c r="AU7498"/>
      <c r="AW7498"/>
      <c r="AX7498"/>
      <c r="AY7498"/>
      <c r="BA7498"/>
      <c r="BB7498"/>
      <c r="BC7498"/>
      <c r="BE7498"/>
      <c r="BF7498"/>
      <c r="BG7498"/>
      <c r="BI7498"/>
      <c r="BJ7498"/>
      <c r="BK7498"/>
      <c r="BM7498"/>
      <c r="BN7498"/>
      <c r="BO7498"/>
    </row>
    <row r="7499" spans="1:67">
      <c r="A7499"/>
      <c r="B7499"/>
      <c r="C7499"/>
      <c r="E7499"/>
      <c r="F7499"/>
      <c r="G7499"/>
      <c r="I7499"/>
      <c r="J7499"/>
      <c r="K7499"/>
      <c r="M7499"/>
      <c r="N7499"/>
      <c r="O7499"/>
      <c r="Q7499"/>
      <c r="R7499"/>
      <c r="S7499"/>
      <c r="U7499"/>
      <c r="V7499"/>
      <c r="W7499"/>
      <c r="Y7499"/>
      <c r="Z7499"/>
      <c r="AA7499"/>
      <c r="AC7499"/>
      <c r="AD7499"/>
      <c r="AE7499"/>
      <c r="AG7499"/>
      <c r="AH7499"/>
      <c r="AI7499"/>
      <c r="AK7499"/>
      <c r="AL7499"/>
      <c r="AM7499"/>
      <c r="AO7499"/>
      <c r="AP7499"/>
      <c r="AQ7499"/>
      <c r="AS7499"/>
      <c r="AT7499"/>
      <c r="AU7499"/>
      <c r="AW7499"/>
      <c r="AX7499"/>
      <c r="AY7499"/>
      <c r="BA7499"/>
      <c r="BB7499"/>
      <c r="BC7499"/>
      <c r="BE7499"/>
      <c r="BF7499"/>
      <c r="BG7499"/>
      <c r="BI7499"/>
      <c r="BJ7499"/>
      <c r="BK7499"/>
      <c r="BM7499"/>
      <c r="BN7499"/>
      <c r="BO7499"/>
    </row>
    <row r="7500" spans="1:67">
      <c r="A7500"/>
      <c r="B7500"/>
      <c r="C7500"/>
      <c r="E7500"/>
      <c r="F7500"/>
      <c r="G7500"/>
      <c r="I7500"/>
      <c r="J7500"/>
      <c r="K7500"/>
      <c r="M7500"/>
      <c r="N7500"/>
      <c r="O7500"/>
      <c r="Q7500"/>
      <c r="R7500"/>
      <c r="S7500"/>
      <c r="U7500"/>
      <c r="V7500"/>
      <c r="W7500"/>
      <c r="Y7500"/>
      <c r="Z7500"/>
      <c r="AA7500"/>
      <c r="AC7500"/>
      <c r="AD7500"/>
      <c r="AE7500"/>
      <c r="AG7500"/>
      <c r="AH7500"/>
      <c r="AI7500"/>
      <c r="AK7500"/>
      <c r="AL7500"/>
      <c r="AM7500"/>
      <c r="AO7500"/>
      <c r="AP7500"/>
      <c r="AQ7500"/>
      <c r="AS7500"/>
      <c r="AT7500"/>
      <c r="AU7500"/>
      <c r="AW7500"/>
      <c r="AX7500"/>
      <c r="AY7500"/>
      <c r="BA7500"/>
      <c r="BB7500"/>
      <c r="BC7500"/>
      <c r="BE7500"/>
      <c r="BF7500"/>
      <c r="BG7500"/>
      <c r="BI7500"/>
      <c r="BJ7500"/>
      <c r="BK7500"/>
      <c r="BM7500"/>
      <c r="BN7500"/>
      <c r="BO7500"/>
    </row>
    <row r="7501" spans="1:67">
      <c r="A7501"/>
      <c r="B7501"/>
      <c r="C7501"/>
      <c r="E7501"/>
      <c r="F7501"/>
      <c r="G7501"/>
      <c r="I7501"/>
      <c r="J7501"/>
      <c r="K7501"/>
      <c r="M7501"/>
      <c r="N7501"/>
      <c r="O7501"/>
      <c r="Q7501"/>
      <c r="R7501"/>
      <c r="S7501"/>
      <c r="U7501"/>
      <c r="V7501"/>
      <c r="W7501"/>
      <c r="Y7501"/>
      <c r="Z7501"/>
      <c r="AA7501"/>
      <c r="AC7501"/>
      <c r="AD7501"/>
      <c r="AE7501"/>
      <c r="AG7501"/>
      <c r="AH7501"/>
      <c r="AI7501"/>
      <c r="AK7501"/>
      <c r="AL7501"/>
      <c r="AM7501"/>
      <c r="AO7501"/>
      <c r="AP7501"/>
      <c r="AQ7501"/>
      <c r="AS7501"/>
      <c r="AT7501"/>
      <c r="AU7501"/>
      <c r="AW7501"/>
      <c r="AX7501"/>
      <c r="AY7501"/>
      <c r="BA7501"/>
      <c r="BB7501"/>
      <c r="BC7501"/>
      <c r="BE7501"/>
      <c r="BF7501"/>
      <c r="BG7501"/>
      <c r="BI7501"/>
      <c r="BJ7501"/>
      <c r="BK7501"/>
      <c r="BM7501"/>
      <c r="BN7501"/>
      <c r="BO7501"/>
    </row>
    <row r="7502" spans="1:67">
      <c r="A7502"/>
      <c r="B7502"/>
      <c r="C7502"/>
      <c r="E7502"/>
      <c r="F7502"/>
      <c r="G7502"/>
      <c r="I7502"/>
      <c r="J7502"/>
      <c r="K7502"/>
      <c r="M7502"/>
      <c r="N7502"/>
      <c r="O7502"/>
      <c r="Q7502"/>
      <c r="R7502"/>
      <c r="S7502"/>
      <c r="U7502"/>
      <c r="V7502"/>
      <c r="W7502"/>
      <c r="Y7502"/>
      <c r="Z7502"/>
      <c r="AA7502"/>
      <c r="AC7502"/>
      <c r="AD7502"/>
      <c r="AE7502"/>
      <c r="AG7502"/>
      <c r="AH7502"/>
      <c r="AI7502"/>
      <c r="AK7502"/>
      <c r="AL7502"/>
      <c r="AM7502"/>
      <c r="AO7502"/>
      <c r="AP7502"/>
      <c r="AQ7502"/>
      <c r="AS7502"/>
      <c r="AT7502"/>
      <c r="AU7502"/>
      <c r="AW7502"/>
      <c r="AX7502"/>
      <c r="AY7502"/>
      <c r="BA7502"/>
      <c r="BB7502"/>
      <c r="BC7502"/>
      <c r="BE7502"/>
      <c r="BF7502"/>
      <c r="BG7502"/>
      <c r="BI7502"/>
      <c r="BJ7502"/>
      <c r="BK7502"/>
      <c r="BM7502"/>
      <c r="BN7502"/>
      <c r="BO7502"/>
    </row>
    <row r="7503" spans="1:67">
      <c r="A7503"/>
      <c r="B7503"/>
      <c r="C7503"/>
      <c r="E7503"/>
      <c r="F7503"/>
      <c r="G7503"/>
      <c r="I7503"/>
      <c r="J7503"/>
      <c r="K7503"/>
      <c r="M7503"/>
      <c r="N7503"/>
      <c r="O7503"/>
      <c r="Q7503"/>
      <c r="R7503"/>
      <c r="S7503"/>
      <c r="U7503"/>
      <c r="V7503"/>
      <c r="W7503"/>
      <c r="Y7503"/>
      <c r="Z7503"/>
      <c r="AA7503"/>
      <c r="AC7503"/>
      <c r="AD7503"/>
      <c r="AE7503"/>
      <c r="AG7503"/>
      <c r="AH7503"/>
      <c r="AI7503"/>
      <c r="AK7503"/>
      <c r="AL7503"/>
      <c r="AM7503"/>
      <c r="AO7503"/>
      <c r="AP7503"/>
      <c r="AQ7503"/>
      <c r="AS7503"/>
      <c r="AT7503"/>
      <c r="AU7503"/>
      <c r="AW7503"/>
      <c r="AX7503"/>
      <c r="AY7503"/>
      <c r="BA7503"/>
      <c r="BB7503"/>
      <c r="BC7503"/>
      <c r="BE7503"/>
      <c r="BF7503"/>
      <c r="BG7503"/>
      <c r="BI7503"/>
      <c r="BJ7503"/>
      <c r="BK7503"/>
      <c r="BM7503"/>
      <c r="BN7503"/>
      <c r="BO7503"/>
    </row>
    <row r="7504" spans="1:67">
      <c r="A7504"/>
      <c r="B7504"/>
      <c r="C7504"/>
      <c r="E7504"/>
      <c r="F7504"/>
      <c r="G7504"/>
      <c r="I7504"/>
      <c r="J7504"/>
      <c r="K7504"/>
      <c r="M7504"/>
      <c r="N7504"/>
      <c r="O7504"/>
      <c r="Q7504"/>
      <c r="R7504"/>
      <c r="S7504"/>
      <c r="U7504"/>
      <c r="V7504"/>
      <c r="W7504"/>
      <c r="Y7504"/>
      <c r="Z7504"/>
      <c r="AA7504"/>
      <c r="AC7504"/>
      <c r="AD7504"/>
      <c r="AE7504"/>
      <c r="AG7504"/>
      <c r="AH7504"/>
      <c r="AI7504"/>
      <c r="AK7504"/>
      <c r="AL7504"/>
      <c r="AM7504"/>
      <c r="AO7504"/>
      <c r="AP7504"/>
      <c r="AQ7504"/>
      <c r="AS7504"/>
      <c r="AT7504"/>
      <c r="AU7504"/>
      <c r="AW7504"/>
      <c r="AX7504"/>
      <c r="AY7504"/>
      <c r="BA7504"/>
      <c r="BB7504"/>
      <c r="BC7504"/>
      <c r="BE7504"/>
      <c r="BF7504"/>
      <c r="BG7504"/>
      <c r="BI7504"/>
      <c r="BJ7504"/>
      <c r="BK7504"/>
      <c r="BM7504"/>
      <c r="BN7504"/>
      <c r="BO7504"/>
    </row>
    <row r="7505" spans="1:67">
      <c r="A7505"/>
      <c r="B7505"/>
      <c r="C7505"/>
      <c r="E7505"/>
      <c r="F7505"/>
      <c r="G7505"/>
      <c r="I7505"/>
      <c r="J7505"/>
      <c r="K7505"/>
      <c r="M7505"/>
      <c r="N7505"/>
      <c r="O7505"/>
      <c r="Q7505"/>
      <c r="R7505"/>
      <c r="S7505"/>
      <c r="U7505"/>
      <c r="V7505"/>
      <c r="W7505"/>
      <c r="Y7505"/>
      <c r="Z7505"/>
      <c r="AA7505"/>
      <c r="AC7505"/>
      <c r="AD7505"/>
      <c r="AE7505"/>
      <c r="AG7505"/>
      <c r="AH7505"/>
      <c r="AI7505"/>
      <c r="AK7505"/>
      <c r="AL7505"/>
      <c r="AM7505"/>
      <c r="AO7505"/>
      <c r="AP7505"/>
      <c r="AQ7505"/>
      <c r="AS7505"/>
      <c r="AT7505"/>
      <c r="AU7505"/>
      <c r="AW7505"/>
      <c r="AX7505"/>
      <c r="AY7505"/>
      <c r="BA7505"/>
      <c r="BB7505"/>
      <c r="BC7505"/>
      <c r="BE7505"/>
      <c r="BF7505"/>
      <c r="BG7505"/>
      <c r="BI7505"/>
      <c r="BJ7505"/>
      <c r="BK7505"/>
      <c r="BM7505"/>
      <c r="BN7505"/>
      <c r="BO7505"/>
    </row>
    <row r="7506" spans="1:67">
      <c r="A7506"/>
      <c r="B7506"/>
      <c r="C7506"/>
      <c r="E7506"/>
      <c r="F7506"/>
      <c r="G7506"/>
      <c r="I7506"/>
      <c r="J7506"/>
      <c r="K7506"/>
      <c r="M7506"/>
      <c r="N7506"/>
      <c r="O7506"/>
      <c r="Q7506"/>
      <c r="R7506"/>
      <c r="S7506"/>
      <c r="U7506"/>
      <c r="V7506"/>
      <c r="W7506"/>
      <c r="Y7506"/>
      <c r="Z7506"/>
      <c r="AA7506"/>
      <c r="AC7506"/>
      <c r="AD7506"/>
      <c r="AE7506"/>
      <c r="AG7506"/>
      <c r="AH7506"/>
      <c r="AI7506"/>
      <c r="AK7506"/>
      <c r="AL7506"/>
      <c r="AM7506"/>
      <c r="AO7506"/>
      <c r="AP7506"/>
      <c r="AQ7506"/>
      <c r="AS7506"/>
      <c r="AT7506"/>
      <c r="AU7506"/>
      <c r="AW7506"/>
      <c r="AX7506"/>
      <c r="AY7506"/>
      <c r="BA7506"/>
      <c r="BB7506"/>
      <c r="BC7506"/>
      <c r="BE7506"/>
      <c r="BF7506"/>
      <c r="BG7506"/>
      <c r="BI7506"/>
      <c r="BJ7506"/>
      <c r="BK7506"/>
      <c r="BM7506"/>
      <c r="BN7506"/>
      <c r="BO7506"/>
    </row>
    <row r="7507" spans="1:67">
      <c r="A7507"/>
      <c r="B7507"/>
      <c r="C7507"/>
      <c r="E7507"/>
      <c r="F7507"/>
      <c r="G7507"/>
      <c r="I7507"/>
      <c r="J7507"/>
      <c r="K7507"/>
      <c r="M7507"/>
      <c r="N7507"/>
      <c r="O7507"/>
      <c r="Q7507"/>
      <c r="R7507"/>
      <c r="S7507"/>
      <c r="U7507"/>
      <c r="V7507"/>
      <c r="W7507"/>
      <c r="Y7507"/>
      <c r="Z7507"/>
      <c r="AA7507"/>
      <c r="AC7507"/>
      <c r="AD7507"/>
      <c r="AE7507"/>
      <c r="AG7507"/>
      <c r="AH7507"/>
      <c r="AI7507"/>
      <c r="AK7507"/>
      <c r="AL7507"/>
      <c r="AM7507"/>
      <c r="AO7507"/>
      <c r="AP7507"/>
      <c r="AQ7507"/>
      <c r="AS7507"/>
      <c r="AT7507"/>
      <c r="AU7507"/>
      <c r="AW7507"/>
      <c r="AX7507"/>
      <c r="AY7507"/>
      <c r="BA7507"/>
      <c r="BB7507"/>
      <c r="BC7507"/>
      <c r="BE7507"/>
      <c r="BF7507"/>
      <c r="BG7507"/>
      <c r="BI7507"/>
      <c r="BJ7507"/>
      <c r="BK7507"/>
      <c r="BM7507"/>
      <c r="BN7507"/>
      <c r="BO7507"/>
    </row>
    <row r="7508" spans="1:67">
      <c r="A7508"/>
      <c r="B7508"/>
      <c r="C7508"/>
      <c r="E7508"/>
      <c r="F7508"/>
      <c r="G7508"/>
      <c r="I7508"/>
      <c r="J7508"/>
      <c r="K7508"/>
      <c r="M7508"/>
      <c r="N7508"/>
      <c r="O7508"/>
      <c r="Q7508"/>
      <c r="R7508"/>
      <c r="S7508"/>
      <c r="U7508"/>
      <c r="V7508"/>
      <c r="W7508"/>
      <c r="Y7508"/>
      <c r="Z7508"/>
      <c r="AA7508"/>
      <c r="AC7508"/>
      <c r="AD7508"/>
      <c r="AE7508"/>
      <c r="AG7508"/>
      <c r="AH7508"/>
      <c r="AI7508"/>
      <c r="AK7508"/>
      <c r="AL7508"/>
      <c r="AM7508"/>
      <c r="AO7508"/>
      <c r="AP7508"/>
      <c r="AQ7508"/>
      <c r="AS7508"/>
      <c r="AT7508"/>
      <c r="AU7508"/>
      <c r="AW7508"/>
      <c r="AX7508"/>
      <c r="AY7508"/>
      <c r="BA7508"/>
      <c r="BB7508"/>
      <c r="BC7508"/>
      <c r="BE7508"/>
      <c r="BF7508"/>
      <c r="BG7508"/>
      <c r="BI7508"/>
      <c r="BJ7508"/>
      <c r="BK7508"/>
      <c r="BM7508"/>
      <c r="BN7508"/>
      <c r="BO7508"/>
    </row>
    <row r="7509" spans="1:67">
      <c r="A7509"/>
      <c r="B7509"/>
      <c r="C7509"/>
      <c r="E7509"/>
      <c r="F7509"/>
      <c r="G7509"/>
      <c r="I7509"/>
      <c r="J7509"/>
      <c r="K7509"/>
      <c r="M7509"/>
      <c r="N7509"/>
      <c r="O7509"/>
      <c r="Q7509"/>
      <c r="R7509"/>
      <c r="S7509"/>
      <c r="U7509"/>
      <c r="V7509"/>
      <c r="W7509"/>
      <c r="Y7509"/>
      <c r="Z7509"/>
      <c r="AA7509"/>
      <c r="AC7509"/>
      <c r="AD7509"/>
      <c r="AE7509"/>
      <c r="AG7509"/>
      <c r="AH7509"/>
      <c r="AI7509"/>
      <c r="AK7509"/>
      <c r="AL7509"/>
      <c r="AM7509"/>
      <c r="AO7509"/>
      <c r="AP7509"/>
      <c r="AQ7509"/>
      <c r="AS7509"/>
      <c r="AT7509"/>
      <c r="AU7509"/>
      <c r="AW7509"/>
      <c r="AX7509"/>
      <c r="AY7509"/>
      <c r="BA7509"/>
      <c r="BB7509"/>
      <c r="BC7509"/>
      <c r="BE7509"/>
      <c r="BF7509"/>
      <c r="BG7509"/>
      <c r="BI7509"/>
      <c r="BJ7509"/>
      <c r="BK7509"/>
      <c r="BM7509"/>
      <c r="BN7509"/>
      <c r="BO7509"/>
    </row>
    <row r="7510" spans="1:67">
      <c r="A7510"/>
      <c r="B7510"/>
      <c r="C7510"/>
      <c r="E7510"/>
      <c r="F7510"/>
      <c r="G7510"/>
      <c r="I7510"/>
      <c r="J7510"/>
      <c r="K7510"/>
      <c r="M7510"/>
      <c r="N7510"/>
      <c r="O7510"/>
      <c r="Q7510"/>
      <c r="R7510"/>
      <c r="S7510"/>
      <c r="U7510"/>
      <c r="V7510"/>
      <c r="W7510"/>
      <c r="Y7510"/>
      <c r="Z7510"/>
      <c r="AA7510"/>
      <c r="AC7510"/>
      <c r="AD7510"/>
      <c r="AE7510"/>
      <c r="AG7510"/>
      <c r="AH7510"/>
      <c r="AI7510"/>
      <c r="AK7510"/>
      <c r="AL7510"/>
      <c r="AM7510"/>
      <c r="AO7510"/>
      <c r="AP7510"/>
      <c r="AQ7510"/>
      <c r="AS7510"/>
      <c r="AT7510"/>
      <c r="AU7510"/>
      <c r="AW7510"/>
      <c r="AX7510"/>
      <c r="AY7510"/>
      <c r="BA7510"/>
      <c r="BB7510"/>
      <c r="BC7510"/>
      <c r="BE7510"/>
      <c r="BF7510"/>
      <c r="BG7510"/>
      <c r="BI7510"/>
      <c r="BJ7510"/>
      <c r="BK7510"/>
      <c r="BM7510"/>
      <c r="BN7510"/>
      <c r="BO7510"/>
    </row>
    <row r="7511" spans="1:67">
      <c r="A7511"/>
      <c r="B7511"/>
      <c r="C7511"/>
      <c r="E7511"/>
      <c r="F7511"/>
      <c r="G7511"/>
      <c r="I7511"/>
      <c r="J7511"/>
      <c r="K7511"/>
      <c r="M7511"/>
      <c r="N7511"/>
      <c r="O7511"/>
      <c r="Q7511"/>
      <c r="R7511"/>
      <c r="S7511"/>
      <c r="U7511"/>
      <c r="V7511"/>
      <c r="W7511"/>
      <c r="Y7511"/>
      <c r="Z7511"/>
      <c r="AA7511"/>
      <c r="AC7511"/>
      <c r="AD7511"/>
      <c r="AE7511"/>
      <c r="AG7511"/>
      <c r="AH7511"/>
      <c r="AI7511"/>
      <c r="AK7511"/>
      <c r="AL7511"/>
      <c r="AM7511"/>
      <c r="AO7511"/>
      <c r="AP7511"/>
      <c r="AQ7511"/>
      <c r="AS7511"/>
      <c r="AT7511"/>
      <c r="AU7511"/>
      <c r="AW7511"/>
      <c r="AX7511"/>
      <c r="AY7511"/>
      <c r="BA7511"/>
      <c r="BB7511"/>
      <c r="BC7511"/>
      <c r="BE7511"/>
      <c r="BF7511"/>
      <c r="BG7511"/>
      <c r="BI7511"/>
      <c r="BJ7511"/>
      <c r="BK7511"/>
      <c r="BM7511"/>
      <c r="BN7511"/>
      <c r="BO7511"/>
    </row>
    <row r="7512" spans="1:67">
      <c r="A7512"/>
      <c r="B7512"/>
      <c r="C7512"/>
      <c r="E7512"/>
      <c r="F7512"/>
      <c r="G7512"/>
      <c r="I7512"/>
      <c r="J7512"/>
      <c r="K7512"/>
      <c r="M7512"/>
      <c r="N7512"/>
      <c r="O7512"/>
      <c r="Q7512"/>
      <c r="R7512"/>
      <c r="S7512"/>
      <c r="U7512"/>
      <c r="V7512"/>
      <c r="W7512"/>
      <c r="Y7512"/>
      <c r="Z7512"/>
      <c r="AA7512"/>
      <c r="AC7512"/>
      <c r="AD7512"/>
      <c r="AE7512"/>
      <c r="AG7512"/>
      <c r="AH7512"/>
      <c r="AI7512"/>
      <c r="AK7512"/>
      <c r="AL7512"/>
      <c r="AM7512"/>
      <c r="AO7512"/>
      <c r="AP7512"/>
      <c r="AQ7512"/>
      <c r="AS7512"/>
      <c r="AT7512"/>
      <c r="AU7512"/>
      <c r="AW7512"/>
      <c r="AX7512"/>
      <c r="AY7512"/>
      <c r="BA7512"/>
      <c r="BB7512"/>
      <c r="BC7512"/>
      <c r="BE7512"/>
      <c r="BF7512"/>
      <c r="BG7512"/>
      <c r="BI7512"/>
      <c r="BJ7512"/>
      <c r="BK7512"/>
      <c r="BM7512"/>
      <c r="BN7512"/>
      <c r="BO7512"/>
    </row>
    <row r="7513" spans="1:67">
      <c r="A7513"/>
      <c r="B7513"/>
      <c r="C7513"/>
      <c r="E7513"/>
      <c r="F7513"/>
      <c r="G7513"/>
      <c r="I7513"/>
      <c r="J7513"/>
      <c r="K7513"/>
      <c r="M7513"/>
      <c r="N7513"/>
      <c r="O7513"/>
      <c r="Q7513"/>
      <c r="R7513"/>
      <c r="S7513"/>
      <c r="U7513"/>
      <c r="V7513"/>
      <c r="W7513"/>
      <c r="Y7513"/>
      <c r="Z7513"/>
      <c r="AA7513"/>
      <c r="AC7513"/>
      <c r="AD7513"/>
      <c r="AE7513"/>
      <c r="AG7513"/>
      <c r="AH7513"/>
      <c r="AI7513"/>
      <c r="AK7513"/>
      <c r="AL7513"/>
      <c r="AM7513"/>
      <c r="AO7513"/>
      <c r="AP7513"/>
      <c r="AQ7513"/>
      <c r="AS7513"/>
      <c r="AT7513"/>
      <c r="AU7513"/>
      <c r="AW7513"/>
      <c r="AX7513"/>
      <c r="AY7513"/>
      <c r="BA7513"/>
      <c r="BB7513"/>
      <c r="BC7513"/>
      <c r="BE7513"/>
      <c r="BF7513"/>
      <c r="BG7513"/>
      <c r="BI7513"/>
      <c r="BJ7513"/>
      <c r="BK7513"/>
      <c r="BM7513"/>
      <c r="BN7513"/>
      <c r="BO7513"/>
    </row>
    <row r="7514" spans="1:67">
      <c r="A7514"/>
      <c r="B7514"/>
      <c r="C7514"/>
      <c r="E7514"/>
      <c r="F7514"/>
      <c r="G7514"/>
      <c r="I7514"/>
      <c r="J7514"/>
      <c r="K7514"/>
      <c r="M7514"/>
      <c r="N7514"/>
      <c r="O7514"/>
      <c r="Q7514"/>
      <c r="R7514"/>
      <c r="S7514"/>
      <c r="U7514"/>
      <c r="V7514"/>
      <c r="W7514"/>
      <c r="Y7514"/>
      <c r="Z7514"/>
      <c r="AA7514"/>
      <c r="AC7514"/>
      <c r="AD7514"/>
      <c r="AE7514"/>
      <c r="AG7514"/>
      <c r="AH7514"/>
      <c r="AI7514"/>
      <c r="AK7514"/>
      <c r="AL7514"/>
      <c r="AM7514"/>
      <c r="AO7514"/>
      <c r="AP7514"/>
      <c r="AQ7514"/>
      <c r="AS7514"/>
      <c r="AT7514"/>
      <c r="AU7514"/>
      <c r="AW7514"/>
      <c r="AX7514"/>
      <c r="AY7514"/>
      <c r="BA7514"/>
      <c r="BB7514"/>
      <c r="BC7514"/>
      <c r="BE7514"/>
      <c r="BF7514"/>
      <c r="BG7514"/>
      <c r="BI7514"/>
      <c r="BJ7514"/>
      <c r="BK7514"/>
      <c r="BM7514"/>
      <c r="BN7514"/>
      <c r="BO7514"/>
    </row>
    <row r="7515" spans="1:67">
      <c r="A7515"/>
      <c r="B7515"/>
      <c r="C7515"/>
      <c r="E7515"/>
      <c r="F7515"/>
      <c r="G7515"/>
      <c r="I7515"/>
      <c r="J7515"/>
      <c r="K7515"/>
      <c r="M7515"/>
      <c r="N7515"/>
      <c r="O7515"/>
      <c r="Q7515"/>
      <c r="R7515"/>
      <c r="S7515"/>
      <c r="U7515"/>
      <c r="V7515"/>
      <c r="W7515"/>
      <c r="Y7515"/>
      <c r="Z7515"/>
      <c r="AA7515"/>
      <c r="AC7515"/>
      <c r="AD7515"/>
      <c r="AE7515"/>
      <c r="AG7515"/>
      <c r="AH7515"/>
      <c r="AI7515"/>
      <c r="AK7515"/>
      <c r="AL7515"/>
      <c r="AM7515"/>
      <c r="AO7515"/>
      <c r="AP7515"/>
      <c r="AQ7515"/>
      <c r="AS7515"/>
      <c r="AT7515"/>
      <c r="AU7515"/>
      <c r="AW7515"/>
      <c r="AX7515"/>
      <c r="AY7515"/>
      <c r="BA7515"/>
      <c r="BB7515"/>
      <c r="BC7515"/>
      <c r="BE7515"/>
      <c r="BF7515"/>
      <c r="BG7515"/>
      <c r="BI7515"/>
      <c r="BJ7515"/>
      <c r="BK7515"/>
      <c r="BM7515"/>
      <c r="BN7515"/>
      <c r="BO7515"/>
    </row>
    <row r="7516" spans="1:67">
      <c r="A7516"/>
      <c r="B7516"/>
      <c r="C7516"/>
      <c r="E7516"/>
      <c r="F7516"/>
      <c r="G7516"/>
      <c r="I7516"/>
      <c r="J7516"/>
      <c r="K7516"/>
      <c r="M7516"/>
      <c r="N7516"/>
      <c r="O7516"/>
      <c r="Q7516"/>
      <c r="R7516"/>
      <c r="S7516"/>
      <c r="U7516"/>
      <c r="V7516"/>
      <c r="W7516"/>
      <c r="Y7516"/>
      <c r="Z7516"/>
      <c r="AA7516"/>
      <c r="AC7516"/>
      <c r="AD7516"/>
      <c r="AE7516"/>
      <c r="AG7516"/>
      <c r="AH7516"/>
      <c r="AI7516"/>
      <c r="AK7516"/>
      <c r="AL7516"/>
      <c r="AM7516"/>
      <c r="AO7516"/>
      <c r="AP7516"/>
      <c r="AQ7516"/>
      <c r="AS7516"/>
      <c r="AT7516"/>
      <c r="AU7516"/>
      <c r="AW7516"/>
      <c r="AX7516"/>
      <c r="AY7516"/>
      <c r="BA7516"/>
      <c r="BB7516"/>
      <c r="BC7516"/>
      <c r="BE7516"/>
      <c r="BF7516"/>
      <c r="BG7516"/>
      <c r="BI7516"/>
      <c r="BJ7516"/>
      <c r="BK7516"/>
      <c r="BM7516"/>
      <c r="BN7516"/>
      <c r="BO7516"/>
    </row>
    <row r="7517" spans="1:67">
      <c r="A7517"/>
      <c r="B7517"/>
      <c r="C7517"/>
      <c r="E7517"/>
      <c r="F7517"/>
      <c r="G7517"/>
      <c r="I7517"/>
      <c r="J7517"/>
      <c r="K7517"/>
      <c r="M7517"/>
      <c r="N7517"/>
      <c r="O7517"/>
      <c r="Q7517"/>
      <c r="R7517"/>
      <c r="S7517"/>
      <c r="U7517"/>
      <c r="V7517"/>
      <c r="W7517"/>
      <c r="Y7517"/>
      <c r="Z7517"/>
      <c r="AA7517"/>
      <c r="AC7517"/>
      <c r="AD7517"/>
      <c r="AE7517"/>
      <c r="AG7517"/>
      <c r="AH7517"/>
      <c r="AI7517"/>
      <c r="AK7517"/>
      <c r="AL7517"/>
      <c r="AM7517"/>
      <c r="AO7517"/>
      <c r="AP7517"/>
      <c r="AQ7517"/>
      <c r="AS7517"/>
      <c r="AT7517"/>
      <c r="AU7517"/>
      <c r="AW7517"/>
      <c r="AX7517"/>
      <c r="AY7517"/>
      <c r="BA7517"/>
      <c r="BB7517"/>
      <c r="BC7517"/>
      <c r="BE7517"/>
      <c r="BF7517"/>
      <c r="BG7517"/>
      <c r="BI7517"/>
      <c r="BJ7517"/>
      <c r="BK7517"/>
      <c r="BM7517"/>
      <c r="BN7517"/>
      <c r="BO7517"/>
    </row>
    <row r="7518" spans="1:67">
      <c r="A7518"/>
      <c r="B7518"/>
      <c r="C7518"/>
      <c r="E7518"/>
      <c r="F7518"/>
      <c r="G7518"/>
      <c r="I7518"/>
      <c r="J7518"/>
      <c r="K7518"/>
      <c r="M7518"/>
      <c r="N7518"/>
      <c r="O7518"/>
      <c r="Q7518"/>
      <c r="R7518"/>
      <c r="S7518"/>
      <c r="U7518"/>
      <c r="V7518"/>
      <c r="W7518"/>
      <c r="Y7518"/>
      <c r="Z7518"/>
      <c r="AA7518"/>
      <c r="AC7518"/>
      <c r="AD7518"/>
      <c r="AE7518"/>
      <c r="AG7518"/>
      <c r="AH7518"/>
      <c r="AI7518"/>
      <c r="AK7518"/>
      <c r="AL7518"/>
      <c r="AM7518"/>
      <c r="AO7518"/>
      <c r="AP7518"/>
      <c r="AQ7518"/>
      <c r="AS7518"/>
      <c r="AT7518"/>
      <c r="AU7518"/>
      <c r="AW7518"/>
      <c r="AX7518"/>
      <c r="AY7518"/>
      <c r="BA7518"/>
      <c r="BB7518"/>
      <c r="BC7518"/>
      <c r="BE7518"/>
      <c r="BF7518"/>
      <c r="BG7518"/>
      <c r="BI7518"/>
      <c r="BJ7518"/>
      <c r="BK7518"/>
      <c r="BM7518"/>
      <c r="BN7518"/>
      <c r="BO7518"/>
    </row>
    <row r="7519" spans="1:67">
      <c r="A7519"/>
      <c r="B7519"/>
      <c r="C7519"/>
      <c r="E7519"/>
      <c r="F7519"/>
      <c r="G7519"/>
      <c r="I7519"/>
      <c r="J7519"/>
      <c r="K7519"/>
      <c r="M7519"/>
      <c r="N7519"/>
      <c r="O7519"/>
      <c r="Q7519"/>
      <c r="R7519"/>
      <c r="S7519"/>
      <c r="U7519"/>
      <c r="V7519"/>
      <c r="W7519"/>
      <c r="Y7519"/>
      <c r="Z7519"/>
      <c r="AA7519"/>
      <c r="AC7519"/>
      <c r="AD7519"/>
      <c r="AE7519"/>
      <c r="AG7519"/>
      <c r="AH7519"/>
      <c r="AI7519"/>
      <c r="AK7519"/>
      <c r="AL7519"/>
      <c r="AM7519"/>
      <c r="AO7519"/>
      <c r="AP7519"/>
      <c r="AQ7519"/>
      <c r="AS7519"/>
      <c r="AT7519"/>
      <c r="AU7519"/>
      <c r="AW7519"/>
      <c r="AX7519"/>
      <c r="AY7519"/>
      <c r="BA7519"/>
      <c r="BB7519"/>
      <c r="BC7519"/>
      <c r="BE7519"/>
      <c r="BF7519"/>
      <c r="BG7519"/>
      <c r="BI7519"/>
      <c r="BJ7519"/>
      <c r="BK7519"/>
      <c r="BM7519"/>
      <c r="BN7519"/>
      <c r="BO7519"/>
    </row>
    <row r="7520" spans="1:67">
      <c r="A7520"/>
      <c r="B7520"/>
      <c r="C7520"/>
      <c r="E7520"/>
      <c r="F7520"/>
      <c r="G7520"/>
      <c r="I7520"/>
      <c r="J7520"/>
      <c r="K7520"/>
      <c r="M7520"/>
      <c r="N7520"/>
      <c r="O7520"/>
      <c r="Q7520"/>
      <c r="R7520"/>
      <c r="S7520"/>
      <c r="U7520"/>
      <c r="V7520"/>
      <c r="W7520"/>
      <c r="Y7520"/>
      <c r="Z7520"/>
      <c r="AA7520"/>
      <c r="AC7520"/>
      <c r="AD7520"/>
      <c r="AE7520"/>
      <c r="AG7520"/>
      <c r="AH7520"/>
      <c r="AI7520"/>
      <c r="AK7520"/>
      <c r="AL7520"/>
      <c r="AM7520"/>
      <c r="AO7520"/>
      <c r="AP7520"/>
      <c r="AQ7520"/>
      <c r="AS7520"/>
      <c r="AT7520"/>
      <c r="AU7520"/>
      <c r="AW7520"/>
      <c r="AX7520"/>
      <c r="AY7520"/>
      <c r="BA7520"/>
      <c r="BB7520"/>
      <c r="BC7520"/>
      <c r="BE7520"/>
      <c r="BF7520"/>
      <c r="BG7520"/>
      <c r="BI7520"/>
      <c r="BJ7520"/>
      <c r="BK7520"/>
      <c r="BM7520"/>
      <c r="BN7520"/>
      <c r="BO7520"/>
    </row>
    <row r="7521" spans="1:67">
      <c r="A7521"/>
      <c r="B7521"/>
      <c r="C7521"/>
      <c r="E7521"/>
      <c r="F7521"/>
      <c r="G7521"/>
      <c r="I7521"/>
      <c r="J7521"/>
      <c r="K7521"/>
      <c r="M7521"/>
      <c r="N7521"/>
      <c r="O7521"/>
      <c r="Q7521"/>
      <c r="R7521"/>
      <c r="S7521"/>
      <c r="U7521"/>
      <c r="V7521"/>
      <c r="W7521"/>
      <c r="Y7521"/>
      <c r="Z7521"/>
      <c r="AA7521"/>
      <c r="AC7521"/>
      <c r="AD7521"/>
      <c r="AE7521"/>
      <c r="AG7521"/>
      <c r="AH7521"/>
      <c r="AI7521"/>
      <c r="AK7521"/>
      <c r="AL7521"/>
      <c r="AM7521"/>
      <c r="AO7521"/>
      <c r="AP7521"/>
      <c r="AQ7521"/>
      <c r="AS7521"/>
      <c r="AT7521"/>
      <c r="AU7521"/>
      <c r="AW7521"/>
      <c r="AX7521"/>
      <c r="AY7521"/>
      <c r="BA7521"/>
      <c r="BB7521"/>
      <c r="BC7521"/>
      <c r="BE7521"/>
      <c r="BF7521"/>
      <c r="BG7521"/>
      <c r="BI7521"/>
      <c r="BJ7521"/>
      <c r="BK7521"/>
      <c r="BM7521"/>
      <c r="BN7521"/>
      <c r="BO7521"/>
    </row>
    <row r="7522" spans="1:67">
      <c r="A7522"/>
      <c r="B7522"/>
      <c r="C7522"/>
      <c r="E7522"/>
      <c r="F7522"/>
      <c r="G7522"/>
      <c r="I7522"/>
      <c r="J7522"/>
      <c r="K7522"/>
      <c r="M7522"/>
      <c r="N7522"/>
      <c r="O7522"/>
      <c r="Q7522"/>
      <c r="R7522"/>
      <c r="S7522"/>
      <c r="U7522"/>
      <c r="V7522"/>
      <c r="W7522"/>
      <c r="Y7522"/>
      <c r="Z7522"/>
      <c r="AA7522"/>
      <c r="AC7522"/>
      <c r="AD7522"/>
      <c r="AE7522"/>
      <c r="AG7522"/>
      <c r="AH7522"/>
      <c r="AI7522"/>
      <c r="AK7522"/>
      <c r="AL7522"/>
      <c r="AM7522"/>
      <c r="AO7522"/>
      <c r="AP7522"/>
      <c r="AQ7522"/>
      <c r="AS7522"/>
      <c r="AT7522"/>
      <c r="AU7522"/>
      <c r="AW7522"/>
      <c r="AX7522"/>
      <c r="AY7522"/>
      <c r="BA7522"/>
      <c r="BB7522"/>
      <c r="BC7522"/>
      <c r="BE7522"/>
      <c r="BF7522"/>
      <c r="BG7522"/>
      <c r="BI7522"/>
      <c r="BJ7522"/>
      <c r="BK7522"/>
      <c r="BM7522"/>
      <c r="BN7522"/>
      <c r="BO7522"/>
    </row>
    <row r="7523" spans="1:67">
      <c r="A7523"/>
      <c r="B7523"/>
      <c r="C7523"/>
      <c r="E7523"/>
      <c r="F7523"/>
      <c r="G7523"/>
      <c r="I7523"/>
      <c r="J7523"/>
      <c r="K7523"/>
      <c r="M7523"/>
      <c r="N7523"/>
      <c r="O7523"/>
      <c r="Q7523"/>
      <c r="R7523"/>
      <c r="S7523"/>
      <c r="U7523"/>
      <c r="V7523"/>
      <c r="W7523"/>
      <c r="Y7523"/>
      <c r="Z7523"/>
      <c r="AA7523"/>
      <c r="AC7523"/>
      <c r="AD7523"/>
      <c r="AE7523"/>
      <c r="AG7523"/>
      <c r="AH7523"/>
      <c r="AI7523"/>
      <c r="AK7523"/>
      <c r="AL7523"/>
      <c r="AM7523"/>
      <c r="AO7523"/>
      <c r="AP7523"/>
      <c r="AQ7523"/>
      <c r="AS7523"/>
      <c r="AT7523"/>
      <c r="AU7523"/>
      <c r="AW7523"/>
      <c r="AX7523"/>
      <c r="AY7523"/>
      <c r="BA7523"/>
      <c r="BB7523"/>
      <c r="BC7523"/>
      <c r="BE7523"/>
      <c r="BF7523"/>
      <c r="BG7523"/>
      <c r="BI7523"/>
      <c r="BJ7523"/>
      <c r="BK7523"/>
      <c r="BM7523"/>
      <c r="BN7523"/>
      <c r="BO7523"/>
    </row>
    <row r="7524" spans="1:67">
      <c r="A7524"/>
      <c r="B7524"/>
      <c r="C7524"/>
      <c r="E7524"/>
      <c r="F7524"/>
      <c r="G7524"/>
      <c r="I7524"/>
      <c r="J7524"/>
      <c r="K7524"/>
      <c r="M7524"/>
      <c r="N7524"/>
      <c r="O7524"/>
      <c r="Q7524"/>
      <c r="R7524"/>
      <c r="S7524"/>
      <c r="U7524"/>
      <c r="V7524"/>
      <c r="W7524"/>
      <c r="Y7524"/>
      <c r="Z7524"/>
      <c r="AA7524"/>
      <c r="AC7524"/>
      <c r="AD7524"/>
      <c r="AE7524"/>
      <c r="AG7524"/>
      <c r="AH7524"/>
      <c r="AI7524"/>
      <c r="AK7524"/>
      <c r="AL7524"/>
      <c r="AM7524"/>
      <c r="AO7524"/>
      <c r="AP7524"/>
      <c r="AQ7524"/>
      <c r="AS7524"/>
      <c r="AT7524"/>
      <c r="AU7524"/>
      <c r="AW7524"/>
      <c r="AX7524"/>
      <c r="AY7524"/>
      <c r="BA7524"/>
      <c r="BB7524"/>
      <c r="BC7524"/>
      <c r="BE7524"/>
      <c r="BF7524"/>
      <c r="BG7524"/>
      <c r="BI7524"/>
      <c r="BJ7524"/>
      <c r="BK7524"/>
      <c r="BM7524"/>
      <c r="BN7524"/>
      <c r="BO7524"/>
    </row>
    <row r="7525" spans="1:67">
      <c r="A7525"/>
      <c r="B7525"/>
      <c r="C7525"/>
      <c r="E7525"/>
      <c r="F7525"/>
      <c r="G7525"/>
      <c r="I7525"/>
      <c r="J7525"/>
      <c r="K7525"/>
      <c r="M7525"/>
      <c r="N7525"/>
      <c r="O7525"/>
      <c r="Q7525"/>
      <c r="R7525"/>
      <c r="S7525"/>
      <c r="U7525"/>
      <c r="V7525"/>
      <c r="W7525"/>
      <c r="Y7525"/>
      <c r="Z7525"/>
      <c r="AA7525"/>
      <c r="AC7525"/>
      <c r="AD7525"/>
      <c r="AE7525"/>
      <c r="AG7525"/>
      <c r="AH7525"/>
      <c r="AI7525"/>
      <c r="AK7525"/>
      <c r="AL7525"/>
      <c r="AM7525"/>
      <c r="AO7525"/>
      <c r="AP7525"/>
      <c r="AQ7525"/>
      <c r="AS7525"/>
      <c r="AT7525"/>
      <c r="AU7525"/>
      <c r="AW7525"/>
      <c r="AX7525"/>
      <c r="AY7525"/>
      <c r="BA7525"/>
      <c r="BB7525"/>
      <c r="BC7525"/>
      <c r="BE7525"/>
      <c r="BF7525"/>
      <c r="BG7525"/>
      <c r="BI7525"/>
      <c r="BJ7525"/>
      <c r="BK7525"/>
      <c r="BM7525"/>
      <c r="BN7525"/>
      <c r="BO7525"/>
    </row>
    <row r="7526" spans="1:67">
      <c r="A7526"/>
      <c r="B7526"/>
      <c r="C7526"/>
      <c r="E7526"/>
      <c r="F7526"/>
      <c r="G7526"/>
      <c r="I7526"/>
      <c r="J7526"/>
      <c r="K7526"/>
      <c r="M7526"/>
      <c r="N7526"/>
      <c r="O7526"/>
      <c r="Q7526"/>
      <c r="R7526"/>
      <c r="S7526"/>
      <c r="U7526"/>
      <c r="V7526"/>
      <c r="W7526"/>
      <c r="Y7526"/>
      <c r="Z7526"/>
      <c r="AA7526"/>
      <c r="AC7526"/>
      <c r="AD7526"/>
      <c r="AE7526"/>
      <c r="AG7526"/>
      <c r="AH7526"/>
      <c r="AI7526"/>
      <c r="AK7526"/>
      <c r="AL7526"/>
      <c r="AM7526"/>
      <c r="AO7526"/>
      <c r="AP7526"/>
      <c r="AQ7526"/>
      <c r="AS7526"/>
      <c r="AT7526"/>
      <c r="AU7526"/>
      <c r="AW7526"/>
      <c r="AX7526"/>
      <c r="AY7526"/>
      <c r="BA7526"/>
      <c r="BB7526"/>
      <c r="BC7526"/>
      <c r="BE7526"/>
      <c r="BF7526"/>
      <c r="BG7526"/>
      <c r="BI7526"/>
      <c r="BJ7526"/>
      <c r="BK7526"/>
      <c r="BM7526"/>
      <c r="BN7526"/>
      <c r="BO7526"/>
    </row>
    <row r="7527" spans="1:67">
      <c r="A7527"/>
      <c r="B7527"/>
      <c r="C7527"/>
      <c r="E7527"/>
      <c r="F7527"/>
      <c r="G7527"/>
      <c r="I7527"/>
      <c r="J7527"/>
      <c r="K7527"/>
      <c r="M7527"/>
      <c r="N7527"/>
      <c r="O7527"/>
      <c r="Q7527"/>
      <c r="R7527"/>
      <c r="S7527"/>
      <c r="U7527"/>
      <c r="V7527"/>
      <c r="W7527"/>
      <c r="Y7527"/>
      <c r="Z7527"/>
      <c r="AA7527"/>
      <c r="AC7527"/>
      <c r="AD7527"/>
      <c r="AE7527"/>
      <c r="AG7527"/>
      <c r="AH7527"/>
      <c r="AI7527"/>
      <c r="AK7527"/>
      <c r="AL7527"/>
      <c r="AM7527"/>
      <c r="AO7527"/>
      <c r="AP7527"/>
      <c r="AQ7527"/>
      <c r="AS7527"/>
      <c r="AT7527"/>
      <c r="AU7527"/>
      <c r="AW7527"/>
      <c r="AX7527"/>
      <c r="AY7527"/>
      <c r="BA7527"/>
      <c r="BB7527"/>
      <c r="BC7527"/>
      <c r="BE7527"/>
      <c r="BF7527"/>
      <c r="BG7527"/>
      <c r="BI7527"/>
      <c r="BJ7527"/>
      <c r="BK7527"/>
      <c r="BM7527"/>
      <c r="BN7527"/>
      <c r="BO7527"/>
    </row>
    <row r="7528" spans="1:67">
      <c r="A7528"/>
      <c r="B7528"/>
      <c r="C7528"/>
      <c r="E7528"/>
      <c r="F7528"/>
      <c r="G7528"/>
      <c r="I7528"/>
      <c r="J7528"/>
      <c r="K7528"/>
      <c r="M7528"/>
      <c r="N7528"/>
      <c r="O7528"/>
      <c r="Q7528"/>
      <c r="R7528"/>
      <c r="S7528"/>
      <c r="U7528"/>
      <c r="V7528"/>
      <c r="W7528"/>
      <c r="Y7528"/>
      <c r="Z7528"/>
      <c r="AA7528"/>
      <c r="AC7528"/>
      <c r="AD7528"/>
      <c r="AE7528"/>
      <c r="AG7528"/>
      <c r="AH7528"/>
      <c r="AI7528"/>
      <c r="AK7528"/>
      <c r="AL7528"/>
      <c r="AM7528"/>
      <c r="AO7528"/>
      <c r="AP7528"/>
      <c r="AQ7528"/>
      <c r="AS7528"/>
      <c r="AT7528"/>
      <c r="AU7528"/>
      <c r="AW7528"/>
      <c r="AX7528"/>
      <c r="AY7528"/>
      <c r="BA7528"/>
      <c r="BB7528"/>
      <c r="BC7528"/>
      <c r="BE7528"/>
      <c r="BF7528"/>
      <c r="BG7528"/>
      <c r="BI7528"/>
      <c r="BJ7528"/>
      <c r="BK7528"/>
      <c r="BM7528"/>
      <c r="BN7528"/>
      <c r="BO7528"/>
    </row>
    <row r="7529" spans="1:67">
      <c r="A7529"/>
      <c r="B7529"/>
      <c r="C7529"/>
      <c r="E7529"/>
      <c r="F7529"/>
      <c r="G7529"/>
      <c r="I7529"/>
      <c r="J7529"/>
      <c r="K7529"/>
      <c r="M7529"/>
      <c r="N7529"/>
      <c r="O7529"/>
      <c r="Q7529"/>
      <c r="R7529"/>
      <c r="S7529"/>
      <c r="U7529"/>
      <c r="V7529"/>
      <c r="W7529"/>
      <c r="Y7529"/>
      <c r="Z7529"/>
      <c r="AA7529"/>
      <c r="AC7529"/>
      <c r="AD7529"/>
      <c r="AE7529"/>
      <c r="AG7529"/>
      <c r="AH7529"/>
      <c r="AI7529"/>
      <c r="AK7529"/>
      <c r="AL7529"/>
      <c r="AM7529"/>
      <c r="AO7529"/>
      <c r="AP7529"/>
      <c r="AQ7529"/>
      <c r="AS7529"/>
      <c r="AT7529"/>
      <c r="AU7529"/>
      <c r="AW7529"/>
      <c r="AX7529"/>
      <c r="AY7529"/>
      <c r="BA7529"/>
      <c r="BB7529"/>
      <c r="BC7529"/>
      <c r="BE7529"/>
      <c r="BF7529"/>
      <c r="BG7529"/>
      <c r="BI7529"/>
      <c r="BJ7529"/>
      <c r="BK7529"/>
      <c r="BM7529"/>
      <c r="BN7529"/>
      <c r="BO7529"/>
    </row>
    <row r="7530" spans="1:67">
      <c r="A7530"/>
      <c r="B7530"/>
      <c r="C7530"/>
      <c r="E7530"/>
      <c r="F7530"/>
      <c r="G7530"/>
      <c r="I7530"/>
      <c r="J7530"/>
      <c r="K7530"/>
      <c r="M7530"/>
      <c r="N7530"/>
      <c r="O7530"/>
      <c r="Q7530"/>
      <c r="R7530"/>
      <c r="S7530"/>
      <c r="U7530"/>
      <c r="V7530"/>
      <c r="W7530"/>
      <c r="Y7530"/>
      <c r="Z7530"/>
      <c r="AA7530"/>
      <c r="AC7530"/>
      <c r="AD7530"/>
      <c r="AE7530"/>
      <c r="AG7530"/>
      <c r="AH7530"/>
      <c r="AI7530"/>
      <c r="AK7530"/>
      <c r="AL7530"/>
      <c r="AM7530"/>
      <c r="AO7530"/>
      <c r="AP7530"/>
      <c r="AQ7530"/>
      <c r="AS7530"/>
      <c r="AT7530"/>
      <c r="AU7530"/>
      <c r="AW7530"/>
      <c r="AX7530"/>
      <c r="AY7530"/>
      <c r="BA7530"/>
      <c r="BB7530"/>
      <c r="BC7530"/>
      <c r="BE7530"/>
      <c r="BF7530"/>
      <c r="BG7530"/>
      <c r="BI7530"/>
      <c r="BJ7530"/>
      <c r="BK7530"/>
      <c r="BM7530"/>
      <c r="BN7530"/>
      <c r="BO7530"/>
    </row>
    <row r="7531" spans="1:67">
      <c r="A7531"/>
      <c r="B7531"/>
      <c r="C7531"/>
      <c r="E7531"/>
      <c r="F7531"/>
      <c r="G7531"/>
      <c r="I7531"/>
      <c r="J7531"/>
      <c r="K7531"/>
      <c r="M7531"/>
      <c r="N7531"/>
      <c r="O7531"/>
      <c r="Q7531"/>
      <c r="R7531"/>
      <c r="S7531"/>
      <c r="U7531"/>
      <c r="V7531"/>
      <c r="W7531"/>
      <c r="Y7531"/>
      <c r="Z7531"/>
      <c r="AA7531"/>
      <c r="AC7531"/>
      <c r="AD7531"/>
      <c r="AE7531"/>
      <c r="AG7531"/>
      <c r="AH7531"/>
      <c r="AI7531"/>
      <c r="AK7531"/>
      <c r="AL7531"/>
      <c r="AM7531"/>
      <c r="AO7531"/>
      <c r="AP7531"/>
      <c r="AQ7531"/>
      <c r="AS7531"/>
      <c r="AT7531"/>
      <c r="AU7531"/>
      <c r="AW7531"/>
      <c r="AX7531"/>
      <c r="AY7531"/>
      <c r="BA7531"/>
      <c r="BB7531"/>
      <c r="BC7531"/>
      <c r="BE7531"/>
      <c r="BF7531"/>
      <c r="BG7531"/>
      <c r="BI7531"/>
      <c r="BJ7531"/>
      <c r="BK7531"/>
      <c r="BM7531"/>
      <c r="BN7531"/>
      <c r="BO7531"/>
    </row>
    <row r="7532" spans="1:67">
      <c r="A7532"/>
      <c r="B7532"/>
      <c r="C7532"/>
      <c r="E7532"/>
      <c r="F7532"/>
      <c r="G7532"/>
      <c r="I7532"/>
      <c r="J7532"/>
      <c r="K7532"/>
      <c r="M7532"/>
      <c r="N7532"/>
      <c r="O7532"/>
      <c r="Q7532"/>
      <c r="R7532"/>
      <c r="S7532"/>
      <c r="U7532"/>
      <c r="V7532"/>
      <c r="W7532"/>
      <c r="Y7532"/>
      <c r="Z7532"/>
      <c r="AA7532"/>
      <c r="AC7532"/>
      <c r="AD7532"/>
      <c r="AE7532"/>
      <c r="AG7532"/>
      <c r="AH7532"/>
      <c r="AI7532"/>
      <c r="AK7532"/>
      <c r="AL7532"/>
      <c r="AM7532"/>
      <c r="AO7532"/>
      <c r="AP7532"/>
      <c r="AQ7532"/>
      <c r="AS7532"/>
      <c r="AT7532"/>
      <c r="AU7532"/>
      <c r="AW7532"/>
      <c r="AX7532"/>
      <c r="AY7532"/>
      <c r="BA7532"/>
      <c r="BB7532"/>
      <c r="BC7532"/>
      <c r="BE7532"/>
      <c r="BF7532"/>
      <c r="BG7532"/>
      <c r="BI7532"/>
      <c r="BJ7532"/>
      <c r="BK7532"/>
      <c r="BM7532"/>
      <c r="BN7532"/>
      <c r="BO7532"/>
    </row>
    <row r="7533" spans="1:67">
      <c r="A7533"/>
      <c r="B7533"/>
      <c r="C7533"/>
      <c r="E7533"/>
      <c r="F7533"/>
      <c r="G7533"/>
      <c r="I7533"/>
      <c r="J7533"/>
      <c r="K7533"/>
      <c r="M7533"/>
      <c r="N7533"/>
      <c r="O7533"/>
      <c r="Q7533"/>
      <c r="R7533"/>
      <c r="S7533"/>
      <c r="U7533"/>
      <c r="V7533"/>
      <c r="W7533"/>
      <c r="Y7533"/>
      <c r="Z7533"/>
      <c r="AA7533"/>
      <c r="AC7533"/>
      <c r="AD7533"/>
      <c r="AE7533"/>
      <c r="AG7533"/>
      <c r="AH7533"/>
      <c r="AI7533"/>
      <c r="AK7533"/>
      <c r="AL7533"/>
      <c r="AM7533"/>
      <c r="AO7533"/>
      <c r="AP7533"/>
      <c r="AQ7533"/>
      <c r="AS7533"/>
      <c r="AT7533"/>
      <c r="AU7533"/>
      <c r="AW7533"/>
      <c r="AX7533"/>
      <c r="AY7533"/>
      <c r="BA7533"/>
      <c r="BB7533"/>
      <c r="BC7533"/>
      <c r="BE7533"/>
      <c r="BF7533"/>
      <c r="BG7533"/>
      <c r="BI7533"/>
      <c r="BJ7533"/>
      <c r="BK7533"/>
      <c r="BM7533"/>
      <c r="BN7533"/>
      <c r="BO7533"/>
    </row>
    <row r="7534" spans="1:67">
      <c r="A7534"/>
      <c r="B7534"/>
      <c r="C7534"/>
      <c r="E7534"/>
      <c r="F7534"/>
      <c r="G7534"/>
      <c r="I7534"/>
      <c r="J7534"/>
      <c r="K7534"/>
      <c r="M7534"/>
      <c r="N7534"/>
      <c r="O7534"/>
      <c r="Q7534"/>
      <c r="R7534"/>
      <c r="S7534"/>
      <c r="U7534"/>
      <c r="V7534"/>
      <c r="W7534"/>
      <c r="Y7534"/>
      <c r="Z7534"/>
      <c r="AA7534"/>
      <c r="AC7534"/>
      <c r="AD7534"/>
      <c r="AE7534"/>
      <c r="AG7534"/>
      <c r="AH7534"/>
      <c r="AI7534"/>
      <c r="AK7534"/>
      <c r="AL7534"/>
      <c r="AM7534"/>
      <c r="AO7534"/>
      <c r="AP7534"/>
      <c r="AQ7534"/>
      <c r="AS7534"/>
      <c r="AT7534"/>
      <c r="AU7534"/>
      <c r="AW7534"/>
      <c r="AX7534"/>
      <c r="AY7534"/>
      <c r="BA7534"/>
      <c r="BB7534"/>
      <c r="BC7534"/>
      <c r="BE7534"/>
      <c r="BF7534"/>
      <c r="BG7534"/>
      <c r="BI7534"/>
      <c r="BJ7534"/>
      <c r="BK7534"/>
      <c r="BM7534"/>
      <c r="BN7534"/>
      <c r="BO7534"/>
    </row>
    <row r="7535" spans="1:67">
      <c r="A7535"/>
      <c r="B7535"/>
      <c r="C7535"/>
      <c r="E7535"/>
      <c r="F7535"/>
      <c r="G7535"/>
      <c r="I7535"/>
      <c r="J7535"/>
      <c r="K7535"/>
      <c r="M7535"/>
      <c r="N7535"/>
      <c r="O7535"/>
      <c r="Q7535"/>
      <c r="R7535"/>
      <c r="S7535"/>
      <c r="U7535"/>
      <c r="V7535"/>
      <c r="W7535"/>
      <c r="Y7535"/>
      <c r="Z7535"/>
      <c r="AA7535"/>
      <c r="AC7535"/>
      <c r="AD7535"/>
      <c r="AE7535"/>
      <c r="AG7535"/>
      <c r="AH7535"/>
      <c r="AI7535"/>
      <c r="AK7535"/>
      <c r="AL7535"/>
      <c r="AM7535"/>
      <c r="AO7535"/>
      <c r="AP7535"/>
      <c r="AQ7535"/>
      <c r="AS7535"/>
      <c r="AT7535"/>
      <c r="AU7535"/>
      <c r="AW7535"/>
      <c r="AX7535"/>
      <c r="AY7535"/>
      <c r="BA7535"/>
      <c r="BB7535"/>
      <c r="BC7535"/>
      <c r="BE7535"/>
      <c r="BF7535"/>
      <c r="BG7535"/>
      <c r="BI7535"/>
      <c r="BJ7535"/>
      <c r="BK7535"/>
      <c r="BM7535"/>
      <c r="BN7535"/>
      <c r="BO7535"/>
    </row>
    <row r="7536" spans="1:67">
      <c r="A7536"/>
      <c r="B7536"/>
      <c r="C7536"/>
      <c r="E7536"/>
      <c r="F7536"/>
      <c r="G7536"/>
      <c r="I7536"/>
      <c r="J7536"/>
      <c r="K7536"/>
      <c r="M7536"/>
      <c r="N7536"/>
      <c r="O7536"/>
      <c r="Q7536"/>
      <c r="R7536"/>
      <c r="S7536"/>
      <c r="U7536"/>
      <c r="V7536"/>
      <c r="W7536"/>
      <c r="Y7536"/>
      <c r="Z7536"/>
      <c r="AA7536"/>
      <c r="AC7536"/>
      <c r="AD7536"/>
      <c r="AE7536"/>
      <c r="AG7536"/>
      <c r="AH7536"/>
      <c r="AI7536"/>
      <c r="AK7536"/>
      <c r="AL7536"/>
      <c r="AM7536"/>
      <c r="AO7536"/>
      <c r="AP7536"/>
      <c r="AQ7536"/>
      <c r="AS7536"/>
      <c r="AT7536"/>
      <c r="AU7536"/>
      <c r="AW7536"/>
      <c r="AX7536"/>
      <c r="AY7536"/>
      <c r="BA7536"/>
      <c r="BB7536"/>
      <c r="BC7536"/>
      <c r="BE7536"/>
      <c r="BF7536"/>
      <c r="BG7536"/>
      <c r="BI7536"/>
      <c r="BJ7536"/>
      <c r="BK7536"/>
      <c r="BM7536"/>
      <c r="BN7536"/>
      <c r="BO7536"/>
    </row>
    <row r="7537" spans="1:67">
      <c r="A7537"/>
      <c r="B7537"/>
      <c r="C7537"/>
      <c r="E7537"/>
      <c r="F7537"/>
      <c r="G7537"/>
      <c r="I7537"/>
      <c r="J7537"/>
      <c r="K7537"/>
      <c r="M7537"/>
      <c r="N7537"/>
      <c r="O7537"/>
      <c r="Q7537"/>
      <c r="R7537"/>
      <c r="S7537"/>
      <c r="U7537"/>
      <c r="V7537"/>
      <c r="W7537"/>
      <c r="Y7537"/>
      <c r="Z7537"/>
      <c r="AA7537"/>
      <c r="AC7537"/>
      <c r="AD7537"/>
      <c r="AE7537"/>
      <c r="AG7537"/>
      <c r="AH7537"/>
      <c r="AI7537"/>
      <c r="AK7537"/>
      <c r="AL7537"/>
      <c r="AM7537"/>
      <c r="AO7537"/>
      <c r="AP7537"/>
      <c r="AQ7537"/>
      <c r="AS7537"/>
      <c r="AT7537"/>
      <c r="AU7537"/>
      <c r="AW7537"/>
      <c r="AX7537"/>
      <c r="AY7537"/>
      <c r="BA7537"/>
      <c r="BB7537"/>
      <c r="BC7537"/>
      <c r="BE7537"/>
      <c r="BF7537"/>
      <c r="BG7537"/>
      <c r="BI7537"/>
      <c r="BJ7537"/>
      <c r="BK7537"/>
      <c r="BM7537"/>
      <c r="BN7537"/>
      <c r="BO7537"/>
    </row>
    <row r="7538" spans="1:67">
      <c r="A7538"/>
      <c r="B7538"/>
      <c r="C7538"/>
      <c r="E7538"/>
      <c r="F7538"/>
      <c r="G7538"/>
      <c r="I7538"/>
      <c r="J7538"/>
      <c r="K7538"/>
      <c r="M7538"/>
      <c r="N7538"/>
      <c r="O7538"/>
      <c r="Q7538"/>
      <c r="R7538"/>
      <c r="S7538"/>
      <c r="U7538"/>
      <c r="V7538"/>
      <c r="W7538"/>
      <c r="Y7538"/>
      <c r="Z7538"/>
      <c r="AA7538"/>
      <c r="AC7538"/>
      <c r="AD7538"/>
      <c r="AE7538"/>
      <c r="AG7538"/>
      <c r="AH7538"/>
      <c r="AI7538"/>
      <c r="AK7538"/>
      <c r="AL7538"/>
      <c r="AM7538"/>
      <c r="AO7538"/>
      <c r="AP7538"/>
      <c r="AQ7538"/>
      <c r="AS7538"/>
      <c r="AT7538"/>
      <c r="AU7538"/>
      <c r="AW7538"/>
      <c r="AX7538"/>
      <c r="AY7538"/>
      <c r="BA7538"/>
      <c r="BB7538"/>
      <c r="BC7538"/>
      <c r="BE7538"/>
      <c r="BF7538"/>
      <c r="BG7538"/>
      <c r="BI7538"/>
      <c r="BJ7538"/>
      <c r="BK7538"/>
      <c r="BM7538"/>
      <c r="BN7538"/>
      <c r="BO7538"/>
    </row>
    <row r="7539" spans="1:67">
      <c r="A7539"/>
      <c r="B7539"/>
      <c r="C7539"/>
      <c r="E7539"/>
      <c r="F7539"/>
      <c r="G7539"/>
      <c r="I7539"/>
      <c r="J7539"/>
      <c r="K7539"/>
      <c r="M7539"/>
      <c r="N7539"/>
      <c r="O7539"/>
      <c r="Q7539"/>
      <c r="R7539"/>
      <c r="S7539"/>
      <c r="U7539"/>
      <c r="V7539"/>
      <c r="W7539"/>
      <c r="Y7539"/>
      <c r="Z7539"/>
      <c r="AA7539"/>
      <c r="AC7539"/>
      <c r="AD7539"/>
      <c r="AE7539"/>
      <c r="AG7539"/>
      <c r="AH7539"/>
      <c r="AI7539"/>
      <c r="AK7539"/>
      <c r="AL7539"/>
      <c r="AM7539"/>
      <c r="AO7539"/>
      <c r="AP7539"/>
      <c r="AQ7539"/>
      <c r="AS7539"/>
      <c r="AT7539"/>
      <c r="AU7539"/>
      <c r="AW7539"/>
      <c r="AX7539"/>
      <c r="AY7539"/>
      <c r="BA7539"/>
      <c r="BB7539"/>
      <c r="BC7539"/>
      <c r="BE7539"/>
      <c r="BF7539"/>
      <c r="BG7539"/>
      <c r="BI7539"/>
      <c r="BJ7539"/>
      <c r="BK7539"/>
      <c r="BM7539"/>
      <c r="BN7539"/>
      <c r="BO7539"/>
    </row>
    <row r="7540" spans="1:67">
      <c r="A7540"/>
      <c r="B7540"/>
      <c r="C7540"/>
      <c r="E7540"/>
      <c r="F7540"/>
      <c r="G7540"/>
      <c r="I7540"/>
      <c r="J7540"/>
      <c r="K7540"/>
      <c r="M7540"/>
      <c r="N7540"/>
      <c r="O7540"/>
      <c r="Q7540"/>
      <c r="R7540"/>
      <c r="S7540"/>
      <c r="U7540"/>
      <c r="V7540"/>
      <c r="W7540"/>
      <c r="Y7540"/>
      <c r="Z7540"/>
      <c r="AA7540"/>
      <c r="AC7540"/>
      <c r="AD7540"/>
      <c r="AE7540"/>
      <c r="AG7540"/>
      <c r="AH7540"/>
      <c r="AI7540"/>
      <c r="AK7540"/>
      <c r="AL7540"/>
      <c r="AM7540"/>
      <c r="AO7540"/>
      <c r="AP7540"/>
      <c r="AQ7540"/>
      <c r="AS7540"/>
      <c r="AT7540"/>
      <c r="AU7540"/>
      <c r="AW7540"/>
      <c r="AX7540"/>
      <c r="AY7540"/>
      <c r="BA7540"/>
      <c r="BB7540"/>
      <c r="BC7540"/>
      <c r="BE7540"/>
      <c r="BF7540"/>
      <c r="BG7540"/>
      <c r="BI7540"/>
      <c r="BJ7540"/>
      <c r="BK7540"/>
      <c r="BM7540"/>
      <c r="BN7540"/>
      <c r="BO7540"/>
    </row>
    <row r="7541" spans="1:67">
      <c r="A7541"/>
      <c r="B7541"/>
      <c r="C7541"/>
      <c r="E7541"/>
      <c r="F7541"/>
      <c r="G7541"/>
      <c r="I7541"/>
      <c r="J7541"/>
      <c r="K7541"/>
      <c r="M7541"/>
      <c r="N7541"/>
      <c r="O7541"/>
      <c r="Q7541"/>
      <c r="R7541"/>
      <c r="S7541"/>
      <c r="U7541"/>
      <c r="V7541"/>
      <c r="W7541"/>
      <c r="Y7541"/>
      <c r="Z7541"/>
      <c r="AA7541"/>
      <c r="AC7541"/>
      <c r="AD7541"/>
      <c r="AE7541"/>
      <c r="AG7541"/>
      <c r="AH7541"/>
      <c r="AI7541"/>
      <c r="AK7541"/>
      <c r="AL7541"/>
      <c r="AM7541"/>
      <c r="AO7541"/>
      <c r="AP7541"/>
      <c r="AQ7541"/>
      <c r="AS7541"/>
      <c r="AT7541"/>
      <c r="AU7541"/>
      <c r="AW7541"/>
      <c r="AX7541"/>
      <c r="AY7541"/>
      <c r="BA7541"/>
      <c r="BB7541"/>
      <c r="BC7541"/>
      <c r="BE7541"/>
      <c r="BF7541"/>
      <c r="BG7541"/>
      <c r="BI7541"/>
      <c r="BJ7541"/>
      <c r="BK7541"/>
      <c r="BM7541"/>
      <c r="BN7541"/>
      <c r="BO7541"/>
    </row>
    <row r="7542" spans="1:67">
      <c r="A7542"/>
      <c r="B7542"/>
      <c r="C7542"/>
      <c r="E7542"/>
      <c r="F7542"/>
      <c r="G7542"/>
      <c r="I7542"/>
      <c r="J7542"/>
      <c r="K7542"/>
      <c r="M7542"/>
      <c r="N7542"/>
      <c r="O7542"/>
      <c r="Q7542"/>
      <c r="R7542"/>
      <c r="S7542"/>
      <c r="U7542"/>
      <c r="V7542"/>
      <c r="W7542"/>
      <c r="Y7542"/>
      <c r="Z7542"/>
      <c r="AA7542"/>
      <c r="AC7542"/>
      <c r="AD7542"/>
      <c r="AE7542"/>
      <c r="AG7542"/>
      <c r="AH7542"/>
      <c r="AI7542"/>
      <c r="AK7542"/>
      <c r="AL7542"/>
      <c r="AM7542"/>
      <c r="AO7542"/>
      <c r="AP7542"/>
      <c r="AQ7542"/>
      <c r="AS7542"/>
      <c r="AT7542"/>
      <c r="AU7542"/>
      <c r="AW7542"/>
      <c r="AX7542"/>
      <c r="AY7542"/>
      <c r="BA7542"/>
      <c r="BB7542"/>
      <c r="BC7542"/>
      <c r="BE7542"/>
      <c r="BF7542"/>
      <c r="BG7542"/>
      <c r="BI7542"/>
      <c r="BJ7542"/>
      <c r="BK7542"/>
      <c r="BM7542"/>
      <c r="BN7542"/>
      <c r="BO7542"/>
    </row>
    <row r="7543" spans="1:67">
      <c r="A7543"/>
      <c r="B7543"/>
      <c r="C7543"/>
      <c r="E7543"/>
      <c r="F7543"/>
      <c r="G7543"/>
      <c r="I7543"/>
      <c r="J7543"/>
      <c r="K7543"/>
      <c r="M7543"/>
      <c r="N7543"/>
      <c r="O7543"/>
      <c r="Q7543"/>
      <c r="R7543"/>
      <c r="S7543"/>
      <c r="U7543"/>
      <c r="V7543"/>
      <c r="W7543"/>
      <c r="Y7543"/>
      <c r="Z7543"/>
      <c r="AA7543"/>
      <c r="AC7543"/>
      <c r="AD7543"/>
      <c r="AE7543"/>
      <c r="AG7543"/>
      <c r="AH7543"/>
      <c r="AI7543"/>
      <c r="AK7543"/>
      <c r="AL7543"/>
      <c r="AM7543"/>
      <c r="AO7543"/>
      <c r="AP7543"/>
      <c r="AQ7543"/>
      <c r="AS7543"/>
      <c r="AT7543"/>
      <c r="AU7543"/>
      <c r="AW7543"/>
      <c r="AX7543"/>
      <c r="AY7543"/>
      <c r="BA7543"/>
      <c r="BB7543"/>
      <c r="BC7543"/>
      <c r="BE7543"/>
      <c r="BF7543"/>
      <c r="BG7543"/>
      <c r="BI7543"/>
      <c r="BJ7543"/>
      <c r="BK7543"/>
      <c r="BM7543"/>
      <c r="BN7543"/>
      <c r="BO7543"/>
    </row>
    <row r="7544" spans="1:67">
      <c r="A7544"/>
      <c r="B7544"/>
      <c r="C7544"/>
      <c r="E7544"/>
      <c r="F7544"/>
      <c r="G7544"/>
      <c r="I7544"/>
      <c r="J7544"/>
      <c r="K7544"/>
      <c r="M7544"/>
      <c r="N7544"/>
      <c r="O7544"/>
      <c r="Q7544"/>
      <c r="R7544"/>
      <c r="S7544"/>
      <c r="U7544"/>
      <c r="V7544"/>
      <c r="W7544"/>
      <c r="Y7544"/>
      <c r="Z7544"/>
      <c r="AA7544"/>
      <c r="AC7544"/>
      <c r="AD7544"/>
      <c r="AE7544"/>
      <c r="AG7544"/>
      <c r="AH7544"/>
      <c r="AI7544"/>
      <c r="AK7544"/>
      <c r="AL7544"/>
      <c r="AM7544"/>
      <c r="AO7544"/>
      <c r="AP7544"/>
      <c r="AQ7544"/>
      <c r="AS7544"/>
      <c r="AT7544"/>
      <c r="AU7544"/>
      <c r="AW7544"/>
      <c r="AX7544"/>
      <c r="AY7544"/>
      <c r="BA7544"/>
      <c r="BB7544"/>
      <c r="BC7544"/>
      <c r="BE7544"/>
      <c r="BF7544"/>
      <c r="BG7544"/>
      <c r="BI7544"/>
      <c r="BJ7544"/>
      <c r="BK7544"/>
      <c r="BM7544"/>
      <c r="BN7544"/>
      <c r="BO7544"/>
    </row>
    <row r="7545" spans="1:67">
      <c r="A7545"/>
      <c r="B7545"/>
      <c r="C7545"/>
      <c r="E7545"/>
      <c r="F7545"/>
      <c r="G7545"/>
      <c r="I7545"/>
      <c r="J7545"/>
      <c r="K7545"/>
      <c r="M7545"/>
      <c r="N7545"/>
      <c r="O7545"/>
      <c r="Q7545"/>
      <c r="R7545"/>
      <c r="S7545"/>
      <c r="U7545"/>
      <c r="V7545"/>
      <c r="W7545"/>
      <c r="Y7545"/>
      <c r="Z7545"/>
      <c r="AA7545"/>
      <c r="AC7545"/>
      <c r="AD7545"/>
      <c r="AE7545"/>
      <c r="AG7545"/>
      <c r="AH7545"/>
      <c r="AI7545"/>
      <c r="AK7545"/>
      <c r="AL7545"/>
      <c r="AM7545"/>
      <c r="AO7545"/>
      <c r="AP7545"/>
      <c r="AQ7545"/>
      <c r="AS7545"/>
      <c r="AT7545"/>
      <c r="AU7545"/>
      <c r="AW7545"/>
      <c r="AX7545"/>
      <c r="AY7545"/>
      <c r="BA7545"/>
      <c r="BB7545"/>
      <c r="BC7545"/>
      <c r="BE7545"/>
      <c r="BF7545"/>
      <c r="BG7545"/>
      <c r="BI7545"/>
      <c r="BJ7545"/>
      <c r="BK7545"/>
      <c r="BM7545"/>
      <c r="BN7545"/>
      <c r="BO7545"/>
    </row>
    <row r="7546" spans="1:67">
      <c r="A7546"/>
      <c r="B7546"/>
      <c r="C7546"/>
      <c r="E7546"/>
      <c r="F7546"/>
      <c r="G7546"/>
      <c r="I7546"/>
      <c r="J7546"/>
      <c r="K7546"/>
      <c r="M7546"/>
      <c r="N7546"/>
      <c r="O7546"/>
      <c r="Q7546"/>
      <c r="R7546"/>
      <c r="S7546"/>
      <c r="U7546"/>
      <c r="V7546"/>
      <c r="W7546"/>
      <c r="Y7546"/>
      <c r="Z7546"/>
      <c r="AA7546"/>
      <c r="AC7546"/>
      <c r="AD7546"/>
      <c r="AE7546"/>
      <c r="AG7546"/>
      <c r="AH7546"/>
      <c r="AI7546"/>
      <c r="AK7546"/>
      <c r="AL7546"/>
      <c r="AM7546"/>
      <c r="AO7546"/>
      <c r="AP7546"/>
      <c r="AQ7546"/>
      <c r="AS7546"/>
      <c r="AT7546"/>
      <c r="AU7546"/>
      <c r="AW7546"/>
      <c r="AX7546"/>
      <c r="AY7546"/>
      <c r="BA7546"/>
      <c r="BB7546"/>
      <c r="BC7546"/>
      <c r="BE7546"/>
      <c r="BF7546"/>
      <c r="BG7546"/>
      <c r="BI7546"/>
      <c r="BJ7546"/>
      <c r="BK7546"/>
      <c r="BM7546"/>
      <c r="BN7546"/>
      <c r="BO7546"/>
    </row>
    <row r="7547" spans="1:67">
      <c r="A7547"/>
      <c r="B7547"/>
      <c r="C7547"/>
      <c r="E7547"/>
      <c r="F7547"/>
      <c r="G7547"/>
      <c r="I7547"/>
      <c r="J7547"/>
      <c r="K7547"/>
      <c r="M7547"/>
      <c r="N7547"/>
      <c r="O7547"/>
      <c r="Q7547"/>
      <c r="R7547"/>
      <c r="S7547"/>
      <c r="U7547"/>
      <c r="V7547"/>
      <c r="W7547"/>
      <c r="Y7547"/>
      <c r="Z7547"/>
      <c r="AA7547"/>
      <c r="AC7547"/>
      <c r="AD7547"/>
      <c r="AE7547"/>
      <c r="AG7547"/>
      <c r="AH7547"/>
      <c r="AI7547"/>
      <c r="AK7547"/>
      <c r="AL7547"/>
      <c r="AM7547"/>
      <c r="AO7547"/>
      <c r="AP7547"/>
      <c r="AQ7547"/>
      <c r="AS7547"/>
      <c r="AT7547"/>
      <c r="AU7547"/>
      <c r="AW7547"/>
      <c r="AX7547"/>
      <c r="AY7547"/>
      <c r="BA7547"/>
      <c r="BB7547"/>
      <c r="BC7547"/>
      <c r="BE7547"/>
      <c r="BF7547"/>
      <c r="BG7547"/>
      <c r="BI7547"/>
      <c r="BJ7547"/>
      <c r="BK7547"/>
      <c r="BM7547"/>
      <c r="BN7547"/>
      <c r="BO7547"/>
    </row>
    <row r="7548" spans="1:67">
      <c r="A7548"/>
      <c r="B7548"/>
      <c r="C7548"/>
      <c r="E7548"/>
      <c r="F7548"/>
      <c r="G7548"/>
      <c r="I7548"/>
      <c r="J7548"/>
      <c r="K7548"/>
      <c r="M7548"/>
      <c r="N7548"/>
      <c r="O7548"/>
      <c r="Q7548"/>
      <c r="R7548"/>
      <c r="S7548"/>
      <c r="U7548"/>
      <c r="V7548"/>
      <c r="W7548"/>
      <c r="Y7548"/>
      <c r="Z7548"/>
      <c r="AA7548"/>
      <c r="AC7548"/>
      <c r="AD7548"/>
      <c r="AE7548"/>
      <c r="AG7548"/>
      <c r="AH7548"/>
      <c r="AI7548"/>
      <c r="AK7548"/>
      <c r="AL7548"/>
      <c r="AM7548"/>
      <c r="AO7548"/>
      <c r="AP7548"/>
      <c r="AQ7548"/>
      <c r="AS7548"/>
      <c r="AT7548"/>
      <c r="AU7548"/>
      <c r="AW7548"/>
      <c r="AX7548"/>
      <c r="AY7548"/>
      <c r="BA7548"/>
      <c r="BB7548"/>
      <c r="BC7548"/>
      <c r="BE7548"/>
      <c r="BF7548"/>
      <c r="BG7548"/>
      <c r="BI7548"/>
      <c r="BJ7548"/>
      <c r="BK7548"/>
      <c r="BM7548"/>
      <c r="BN7548"/>
      <c r="BO7548"/>
    </row>
    <row r="7549" spans="1:67">
      <c r="A7549"/>
      <c r="B7549"/>
      <c r="C7549"/>
      <c r="E7549"/>
      <c r="F7549"/>
      <c r="G7549"/>
      <c r="I7549"/>
      <c r="J7549"/>
      <c r="K7549"/>
      <c r="M7549"/>
      <c r="N7549"/>
      <c r="O7549"/>
      <c r="Q7549"/>
      <c r="R7549"/>
      <c r="S7549"/>
      <c r="U7549"/>
      <c r="V7549"/>
      <c r="W7549"/>
      <c r="Y7549"/>
      <c r="Z7549"/>
      <c r="AA7549"/>
      <c r="AC7549"/>
      <c r="AD7549"/>
      <c r="AE7549"/>
      <c r="AG7549"/>
      <c r="AH7549"/>
      <c r="AI7549"/>
      <c r="AK7549"/>
      <c r="AL7549"/>
      <c r="AM7549"/>
      <c r="AO7549"/>
      <c r="AP7549"/>
      <c r="AQ7549"/>
      <c r="AS7549"/>
      <c r="AT7549"/>
      <c r="AU7549"/>
      <c r="AW7549"/>
      <c r="AX7549"/>
      <c r="AY7549"/>
      <c r="BA7549"/>
      <c r="BB7549"/>
      <c r="BC7549"/>
      <c r="BE7549"/>
      <c r="BF7549"/>
      <c r="BG7549"/>
      <c r="BI7549"/>
      <c r="BJ7549"/>
      <c r="BK7549"/>
      <c r="BM7549"/>
      <c r="BN7549"/>
      <c r="BO7549"/>
    </row>
    <row r="7550" spans="1:67">
      <c r="A7550"/>
      <c r="B7550"/>
      <c r="C7550"/>
      <c r="E7550"/>
      <c r="F7550"/>
      <c r="G7550"/>
      <c r="I7550"/>
      <c r="J7550"/>
      <c r="K7550"/>
      <c r="M7550"/>
      <c r="N7550"/>
      <c r="O7550"/>
      <c r="Q7550"/>
      <c r="R7550"/>
      <c r="S7550"/>
      <c r="U7550"/>
      <c r="V7550"/>
      <c r="W7550"/>
      <c r="Y7550"/>
      <c r="Z7550"/>
      <c r="AA7550"/>
      <c r="AC7550"/>
      <c r="AD7550"/>
      <c r="AE7550"/>
      <c r="AG7550"/>
      <c r="AH7550"/>
      <c r="AI7550"/>
      <c r="AK7550"/>
      <c r="AL7550"/>
      <c r="AM7550"/>
      <c r="AO7550"/>
      <c r="AP7550"/>
      <c r="AQ7550"/>
      <c r="AS7550"/>
      <c r="AT7550"/>
      <c r="AU7550"/>
      <c r="AW7550"/>
      <c r="AX7550"/>
      <c r="AY7550"/>
      <c r="BA7550"/>
      <c r="BB7550"/>
      <c r="BC7550"/>
      <c r="BE7550"/>
      <c r="BF7550"/>
      <c r="BG7550"/>
      <c r="BI7550"/>
      <c r="BJ7550"/>
      <c r="BK7550"/>
      <c r="BM7550"/>
      <c r="BN7550"/>
      <c r="BO7550"/>
    </row>
    <row r="7551" spans="1:67">
      <c r="A7551"/>
      <c r="B7551"/>
      <c r="C7551"/>
      <c r="E7551"/>
      <c r="F7551"/>
      <c r="G7551"/>
      <c r="I7551"/>
      <c r="J7551"/>
      <c r="K7551"/>
      <c r="M7551"/>
      <c r="N7551"/>
      <c r="O7551"/>
      <c r="Q7551"/>
      <c r="R7551"/>
      <c r="S7551"/>
      <c r="U7551"/>
      <c r="V7551"/>
      <c r="W7551"/>
      <c r="Y7551"/>
      <c r="Z7551"/>
      <c r="AA7551"/>
      <c r="AC7551"/>
      <c r="AD7551"/>
      <c r="AE7551"/>
      <c r="AG7551"/>
      <c r="AH7551"/>
      <c r="AI7551"/>
      <c r="AK7551"/>
      <c r="AL7551"/>
      <c r="AM7551"/>
      <c r="AO7551"/>
      <c r="AP7551"/>
      <c r="AQ7551"/>
      <c r="AS7551"/>
      <c r="AT7551"/>
      <c r="AU7551"/>
      <c r="AW7551"/>
      <c r="AX7551"/>
      <c r="AY7551"/>
      <c r="BA7551"/>
      <c r="BB7551"/>
      <c r="BC7551"/>
      <c r="BE7551"/>
      <c r="BF7551"/>
      <c r="BG7551"/>
      <c r="BI7551"/>
      <c r="BJ7551"/>
      <c r="BK7551"/>
      <c r="BM7551"/>
      <c r="BN7551"/>
      <c r="BO7551"/>
    </row>
    <row r="7552" spans="1:67">
      <c r="A7552"/>
      <c r="B7552"/>
      <c r="C7552"/>
      <c r="E7552"/>
      <c r="F7552"/>
      <c r="G7552"/>
      <c r="I7552"/>
      <c r="J7552"/>
      <c r="K7552"/>
      <c r="M7552"/>
      <c r="N7552"/>
      <c r="O7552"/>
      <c r="Q7552"/>
      <c r="R7552"/>
      <c r="S7552"/>
      <c r="U7552"/>
      <c r="V7552"/>
      <c r="W7552"/>
      <c r="Y7552"/>
      <c r="Z7552"/>
      <c r="AA7552"/>
      <c r="AC7552"/>
      <c r="AD7552"/>
      <c r="AE7552"/>
      <c r="AG7552"/>
      <c r="AH7552"/>
      <c r="AI7552"/>
      <c r="AK7552"/>
      <c r="AL7552"/>
      <c r="AM7552"/>
      <c r="AO7552"/>
      <c r="AP7552"/>
      <c r="AQ7552"/>
      <c r="AS7552"/>
      <c r="AT7552"/>
      <c r="AU7552"/>
      <c r="AW7552"/>
      <c r="AX7552"/>
      <c r="AY7552"/>
      <c r="BA7552"/>
      <c r="BB7552"/>
      <c r="BC7552"/>
      <c r="BE7552"/>
      <c r="BF7552"/>
      <c r="BG7552"/>
      <c r="BI7552"/>
      <c r="BJ7552"/>
      <c r="BK7552"/>
      <c r="BM7552"/>
      <c r="BN7552"/>
      <c r="BO7552"/>
    </row>
    <row r="7553" spans="1:67">
      <c r="A7553"/>
      <c r="B7553"/>
      <c r="C7553"/>
      <c r="E7553"/>
      <c r="F7553"/>
      <c r="G7553"/>
      <c r="I7553"/>
      <c r="J7553"/>
      <c r="K7553"/>
      <c r="M7553"/>
      <c r="N7553"/>
      <c r="O7553"/>
      <c r="Q7553"/>
      <c r="R7553"/>
      <c r="S7553"/>
      <c r="U7553"/>
      <c r="V7553"/>
      <c r="W7553"/>
      <c r="Y7553"/>
      <c r="Z7553"/>
      <c r="AA7553"/>
      <c r="AC7553"/>
      <c r="AD7553"/>
      <c r="AE7553"/>
      <c r="AG7553"/>
      <c r="AH7553"/>
      <c r="AI7553"/>
      <c r="AK7553"/>
      <c r="AL7553"/>
      <c r="AM7553"/>
      <c r="AO7553"/>
      <c r="AP7553"/>
      <c r="AQ7553"/>
      <c r="AS7553"/>
      <c r="AT7553"/>
      <c r="AU7553"/>
      <c r="AW7553"/>
      <c r="AX7553"/>
      <c r="AY7553"/>
      <c r="BA7553"/>
      <c r="BB7553"/>
      <c r="BC7553"/>
      <c r="BE7553"/>
      <c r="BF7553"/>
      <c r="BG7553"/>
      <c r="BI7553"/>
      <c r="BJ7553"/>
      <c r="BK7553"/>
      <c r="BM7553"/>
      <c r="BN7553"/>
      <c r="BO7553"/>
    </row>
    <row r="7554" spans="1:67">
      <c r="A7554"/>
      <c r="B7554"/>
      <c r="C7554"/>
      <c r="E7554"/>
      <c r="F7554"/>
      <c r="G7554"/>
      <c r="I7554"/>
      <c r="J7554"/>
      <c r="K7554"/>
      <c r="M7554"/>
      <c r="N7554"/>
      <c r="O7554"/>
      <c r="Q7554"/>
      <c r="R7554"/>
      <c r="S7554"/>
      <c r="U7554"/>
      <c r="V7554"/>
      <c r="W7554"/>
      <c r="Y7554"/>
      <c r="Z7554"/>
      <c r="AA7554"/>
      <c r="AC7554"/>
      <c r="AD7554"/>
      <c r="AE7554"/>
      <c r="AG7554"/>
      <c r="AH7554"/>
      <c r="AI7554"/>
      <c r="AK7554"/>
      <c r="AL7554"/>
      <c r="AM7554"/>
      <c r="AO7554"/>
      <c r="AP7554"/>
      <c r="AQ7554"/>
      <c r="AS7554"/>
      <c r="AT7554"/>
      <c r="AU7554"/>
      <c r="AW7554"/>
      <c r="AX7554"/>
      <c r="AY7554"/>
      <c r="BA7554"/>
      <c r="BB7554"/>
      <c r="BC7554"/>
      <c r="BE7554"/>
      <c r="BF7554"/>
      <c r="BG7554"/>
      <c r="BI7554"/>
      <c r="BJ7554"/>
      <c r="BK7554"/>
      <c r="BM7554"/>
      <c r="BN7554"/>
      <c r="BO7554"/>
    </row>
    <row r="7555" spans="1:67">
      <c r="A7555"/>
      <c r="B7555"/>
      <c r="C7555"/>
      <c r="E7555"/>
      <c r="F7555"/>
      <c r="G7555"/>
      <c r="I7555"/>
      <c r="J7555"/>
      <c r="K7555"/>
      <c r="M7555"/>
      <c r="N7555"/>
      <c r="O7555"/>
      <c r="Q7555"/>
      <c r="R7555"/>
      <c r="S7555"/>
      <c r="U7555"/>
      <c r="V7555"/>
      <c r="W7555"/>
      <c r="Y7555"/>
      <c r="Z7555"/>
      <c r="AA7555"/>
      <c r="AC7555"/>
      <c r="AD7555"/>
      <c r="AE7555"/>
      <c r="AG7555"/>
      <c r="AH7555"/>
      <c r="AI7555"/>
      <c r="AK7555"/>
      <c r="AL7555"/>
      <c r="AM7555"/>
      <c r="AO7555"/>
      <c r="AP7555"/>
      <c r="AQ7555"/>
      <c r="AS7555"/>
      <c r="AT7555"/>
      <c r="AU7555"/>
      <c r="AW7555"/>
      <c r="AX7555"/>
      <c r="AY7555"/>
      <c r="BA7555"/>
      <c r="BB7555"/>
      <c r="BC7555"/>
      <c r="BE7555"/>
      <c r="BF7555"/>
      <c r="BG7555"/>
      <c r="BI7555"/>
      <c r="BJ7555"/>
      <c r="BK7555"/>
      <c r="BM7555"/>
      <c r="BN7555"/>
      <c r="BO7555"/>
    </row>
    <row r="7556" spans="1:67">
      <c r="A7556"/>
      <c r="B7556"/>
      <c r="C7556"/>
      <c r="E7556"/>
      <c r="F7556"/>
      <c r="G7556"/>
      <c r="I7556"/>
      <c r="J7556"/>
      <c r="K7556"/>
      <c r="M7556"/>
      <c r="N7556"/>
      <c r="O7556"/>
      <c r="Q7556"/>
      <c r="R7556"/>
      <c r="S7556"/>
      <c r="U7556"/>
      <c r="V7556"/>
      <c r="W7556"/>
      <c r="Y7556"/>
      <c r="Z7556"/>
      <c r="AA7556"/>
      <c r="AC7556"/>
      <c r="AD7556"/>
      <c r="AE7556"/>
      <c r="AG7556"/>
      <c r="AH7556"/>
      <c r="AI7556"/>
      <c r="AK7556"/>
      <c r="AL7556"/>
      <c r="AM7556"/>
      <c r="AO7556"/>
      <c r="AP7556"/>
      <c r="AQ7556"/>
      <c r="AS7556"/>
      <c r="AT7556"/>
      <c r="AU7556"/>
      <c r="AW7556"/>
      <c r="AX7556"/>
      <c r="AY7556"/>
      <c r="BA7556"/>
      <c r="BB7556"/>
      <c r="BC7556"/>
      <c r="BE7556"/>
      <c r="BF7556"/>
      <c r="BG7556"/>
      <c r="BI7556"/>
      <c r="BJ7556"/>
      <c r="BK7556"/>
      <c r="BM7556"/>
      <c r="BN7556"/>
      <c r="BO7556"/>
    </row>
    <row r="7557" spans="1:67">
      <c r="A7557"/>
      <c r="B7557"/>
      <c r="C7557"/>
      <c r="E7557"/>
      <c r="F7557"/>
      <c r="G7557"/>
      <c r="I7557"/>
      <c r="J7557"/>
      <c r="K7557"/>
      <c r="M7557"/>
      <c r="N7557"/>
      <c r="O7557"/>
      <c r="Q7557"/>
      <c r="R7557"/>
      <c r="S7557"/>
      <c r="U7557"/>
      <c r="V7557"/>
      <c r="W7557"/>
      <c r="Y7557"/>
      <c r="Z7557"/>
      <c r="AA7557"/>
      <c r="AC7557"/>
      <c r="AD7557"/>
      <c r="AE7557"/>
      <c r="AG7557"/>
      <c r="AH7557"/>
      <c r="AI7557"/>
      <c r="AK7557"/>
      <c r="AL7557"/>
      <c r="AM7557"/>
      <c r="AO7557"/>
      <c r="AP7557"/>
      <c r="AQ7557"/>
      <c r="AS7557"/>
      <c r="AT7557"/>
      <c r="AU7557"/>
      <c r="AW7557"/>
      <c r="AX7557"/>
      <c r="AY7557"/>
      <c r="BA7557"/>
      <c r="BB7557"/>
      <c r="BC7557"/>
      <c r="BE7557"/>
      <c r="BF7557"/>
      <c r="BG7557"/>
      <c r="BI7557"/>
      <c r="BJ7557"/>
      <c r="BK7557"/>
      <c r="BM7557"/>
      <c r="BN7557"/>
      <c r="BO7557"/>
    </row>
    <row r="7558" spans="1:67">
      <c r="A7558"/>
      <c r="B7558"/>
      <c r="C7558"/>
      <c r="E7558"/>
      <c r="F7558"/>
      <c r="G7558"/>
      <c r="I7558"/>
      <c r="J7558"/>
      <c r="K7558"/>
      <c r="M7558"/>
      <c r="N7558"/>
      <c r="O7558"/>
      <c r="Q7558"/>
      <c r="R7558"/>
      <c r="S7558"/>
      <c r="U7558"/>
      <c r="V7558"/>
      <c r="W7558"/>
      <c r="Y7558"/>
      <c r="Z7558"/>
      <c r="AA7558"/>
      <c r="AC7558"/>
      <c r="AD7558"/>
      <c r="AE7558"/>
      <c r="AG7558"/>
      <c r="AH7558"/>
      <c r="AI7558"/>
      <c r="AK7558"/>
      <c r="AL7558"/>
      <c r="AM7558"/>
      <c r="AO7558"/>
      <c r="AP7558"/>
      <c r="AQ7558"/>
      <c r="AS7558"/>
      <c r="AT7558"/>
      <c r="AU7558"/>
      <c r="AW7558"/>
      <c r="AX7558"/>
      <c r="AY7558"/>
      <c r="BA7558"/>
      <c r="BB7558"/>
      <c r="BC7558"/>
      <c r="BE7558"/>
      <c r="BF7558"/>
      <c r="BG7558"/>
      <c r="BI7558"/>
      <c r="BJ7558"/>
      <c r="BK7558"/>
      <c r="BM7558"/>
      <c r="BN7558"/>
      <c r="BO7558"/>
    </row>
    <row r="7559" spans="1:67">
      <c r="A7559"/>
      <c r="B7559"/>
      <c r="C7559"/>
      <c r="E7559"/>
      <c r="F7559"/>
      <c r="G7559"/>
      <c r="I7559"/>
      <c r="J7559"/>
      <c r="K7559"/>
      <c r="M7559"/>
      <c r="N7559"/>
      <c r="O7559"/>
      <c r="Q7559"/>
      <c r="R7559"/>
      <c r="S7559"/>
      <c r="U7559"/>
      <c r="V7559"/>
      <c r="W7559"/>
      <c r="Y7559"/>
      <c r="Z7559"/>
      <c r="AA7559"/>
      <c r="AC7559"/>
      <c r="AD7559"/>
      <c r="AE7559"/>
      <c r="AG7559"/>
      <c r="AH7559"/>
      <c r="AI7559"/>
      <c r="AK7559"/>
      <c r="AL7559"/>
      <c r="AM7559"/>
      <c r="AO7559"/>
      <c r="AP7559"/>
      <c r="AQ7559"/>
      <c r="AS7559"/>
      <c r="AT7559"/>
      <c r="AU7559"/>
      <c r="AW7559"/>
      <c r="AX7559"/>
      <c r="AY7559"/>
      <c r="BA7559"/>
      <c r="BB7559"/>
      <c r="BC7559"/>
      <c r="BE7559"/>
      <c r="BF7559"/>
      <c r="BG7559"/>
      <c r="BI7559"/>
      <c r="BJ7559"/>
      <c r="BK7559"/>
      <c r="BM7559"/>
      <c r="BN7559"/>
      <c r="BO7559"/>
    </row>
    <row r="7560" spans="1:67">
      <c r="A7560"/>
      <c r="B7560"/>
      <c r="C7560"/>
      <c r="E7560"/>
      <c r="F7560"/>
      <c r="G7560"/>
      <c r="I7560"/>
      <c r="J7560"/>
      <c r="K7560"/>
      <c r="M7560"/>
      <c r="N7560"/>
      <c r="O7560"/>
      <c r="Q7560"/>
      <c r="R7560"/>
      <c r="S7560"/>
      <c r="U7560"/>
      <c r="V7560"/>
      <c r="W7560"/>
      <c r="Y7560"/>
      <c r="Z7560"/>
      <c r="AA7560"/>
      <c r="AC7560"/>
      <c r="AD7560"/>
      <c r="AE7560"/>
      <c r="AG7560"/>
      <c r="AH7560"/>
      <c r="AI7560"/>
      <c r="AK7560"/>
      <c r="AL7560"/>
      <c r="AM7560"/>
      <c r="AO7560"/>
      <c r="AP7560"/>
      <c r="AQ7560"/>
      <c r="AS7560"/>
      <c r="AT7560"/>
      <c r="AU7560"/>
      <c r="AW7560"/>
      <c r="AX7560"/>
      <c r="AY7560"/>
      <c r="BA7560"/>
      <c r="BB7560"/>
      <c r="BC7560"/>
      <c r="BE7560"/>
      <c r="BF7560"/>
      <c r="BG7560"/>
      <c r="BI7560"/>
      <c r="BJ7560"/>
      <c r="BK7560"/>
      <c r="BM7560"/>
      <c r="BN7560"/>
      <c r="BO7560"/>
    </row>
    <row r="7561" spans="1:67">
      <c r="A7561"/>
      <c r="B7561"/>
      <c r="C7561"/>
      <c r="E7561"/>
      <c r="F7561"/>
      <c r="G7561"/>
      <c r="I7561"/>
      <c r="J7561"/>
      <c r="K7561"/>
      <c r="M7561"/>
      <c r="N7561"/>
      <c r="O7561"/>
      <c r="Q7561"/>
      <c r="R7561"/>
      <c r="S7561"/>
      <c r="U7561"/>
      <c r="V7561"/>
      <c r="W7561"/>
      <c r="Y7561"/>
      <c r="Z7561"/>
      <c r="AA7561"/>
      <c r="AC7561"/>
      <c r="AD7561"/>
      <c r="AE7561"/>
      <c r="AG7561"/>
      <c r="AH7561"/>
      <c r="AI7561"/>
      <c r="AK7561"/>
      <c r="AL7561"/>
      <c r="AM7561"/>
      <c r="AO7561"/>
      <c r="AP7561"/>
      <c r="AQ7561"/>
      <c r="AS7561"/>
      <c r="AT7561"/>
      <c r="AU7561"/>
      <c r="AW7561"/>
      <c r="AX7561"/>
      <c r="AY7561"/>
      <c r="BA7561"/>
      <c r="BB7561"/>
      <c r="BC7561"/>
      <c r="BE7561"/>
      <c r="BF7561"/>
      <c r="BG7561"/>
      <c r="BI7561"/>
      <c r="BJ7561"/>
      <c r="BK7561"/>
      <c r="BM7561"/>
      <c r="BN7561"/>
      <c r="BO7561"/>
    </row>
    <row r="7562" spans="1:67">
      <c r="A7562"/>
      <c r="B7562"/>
      <c r="C7562"/>
      <c r="E7562"/>
      <c r="F7562"/>
      <c r="G7562"/>
      <c r="I7562"/>
      <c r="J7562"/>
      <c r="K7562"/>
      <c r="M7562"/>
      <c r="N7562"/>
      <c r="O7562"/>
      <c r="Q7562"/>
      <c r="R7562"/>
      <c r="S7562"/>
      <c r="U7562"/>
      <c r="V7562"/>
      <c r="W7562"/>
      <c r="Y7562"/>
      <c r="Z7562"/>
      <c r="AA7562"/>
      <c r="AC7562"/>
      <c r="AD7562"/>
      <c r="AE7562"/>
      <c r="AG7562"/>
      <c r="AH7562"/>
      <c r="AI7562"/>
      <c r="AK7562"/>
      <c r="AL7562"/>
      <c r="AM7562"/>
      <c r="AO7562"/>
      <c r="AP7562"/>
      <c r="AQ7562"/>
      <c r="AS7562"/>
      <c r="AT7562"/>
      <c r="AU7562"/>
      <c r="AW7562"/>
      <c r="AX7562"/>
      <c r="AY7562"/>
      <c r="BA7562"/>
      <c r="BB7562"/>
      <c r="BC7562"/>
      <c r="BE7562"/>
      <c r="BF7562"/>
      <c r="BG7562"/>
      <c r="BI7562"/>
      <c r="BJ7562"/>
      <c r="BK7562"/>
      <c r="BM7562"/>
      <c r="BN7562"/>
      <c r="BO7562"/>
    </row>
    <row r="7563" spans="1:67">
      <c r="A7563"/>
      <c r="B7563"/>
      <c r="C7563"/>
      <c r="E7563"/>
      <c r="F7563"/>
      <c r="G7563"/>
      <c r="I7563"/>
      <c r="J7563"/>
      <c r="K7563"/>
      <c r="M7563"/>
      <c r="N7563"/>
      <c r="O7563"/>
      <c r="Q7563"/>
      <c r="R7563"/>
      <c r="S7563"/>
      <c r="U7563"/>
      <c r="V7563"/>
      <c r="W7563"/>
      <c r="Y7563"/>
      <c r="Z7563"/>
      <c r="AA7563"/>
      <c r="AC7563"/>
      <c r="AD7563"/>
      <c r="AE7563"/>
      <c r="AG7563"/>
      <c r="AH7563"/>
      <c r="AI7563"/>
      <c r="AK7563"/>
      <c r="AL7563"/>
      <c r="AM7563"/>
      <c r="AO7563"/>
      <c r="AP7563"/>
      <c r="AQ7563"/>
      <c r="AS7563"/>
      <c r="AT7563"/>
      <c r="AU7563"/>
      <c r="AW7563"/>
      <c r="AX7563"/>
      <c r="AY7563"/>
      <c r="BA7563"/>
      <c r="BB7563"/>
      <c r="BC7563"/>
      <c r="BE7563"/>
      <c r="BF7563"/>
      <c r="BG7563"/>
      <c r="BI7563"/>
      <c r="BJ7563"/>
      <c r="BK7563"/>
      <c r="BM7563"/>
      <c r="BN7563"/>
      <c r="BO7563"/>
    </row>
    <row r="7564" spans="1:67">
      <c r="A7564"/>
      <c r="B7564"/>
      <c r="C7564"/>
      <c r="E7564"/>
      <c r="F7564"/>
      <c r="G7564"/>
      <c r="I7564"/>
      <c r="J7564"/>
      <c r="K7564"/>
      <c r="M7564"/>
      <c r="N7564"/>
      <c r="O7564"/>
      <c r="Q7564"/>
      <c r="R7564"/>
      <c r="S7564"/>
      <c r="U7564"/>
      <c r="V7564"/>
      <c r="W7564"/>
      <c r="Y7564"/>
      <c r="Z7564"/>
      <c r="AA7564"/>
      <c r="AC7564"/>
      <c r="AD7564"/>
      <c r="AE7564"/>
      <c r="AG7564"/>
      <c r="AH7564"/>
      <c r="AI7564"/>
      <c r="AK7564"/>
      <c r="AL7564"/>
      <c r="AM7564"/>
      <c r="AO7564"/>
      <c r="AP7564"/>
      <c r="AQ7564"/>
      <c r="AS7564"/>
      <c r="AT7564"/>
      <c r="AU7564"/>
      <c r="AW7564"/>
      <c r="AX7564"/>
      <c r="AY7564"/>
      <c r="BA7564"/>
      <c r="BB7564"/>
      <c r="BC7564"/>
      <c r="BE7564"/>
      <c r="BF7564"/>
      <c r="BG7564"/>
      <c r="BI7564"/>
      <c r="BJ7564"/>
      <c r="BK7564"/>
      <c r="BM7564"/>
      <c r="BN7564"/>
      <c r="BO7564"/>
    </row>
    <row r="7565" spans="1:67">
      <c r="A7565"/>
      <c r="B7565"/>
      <c r="C7565"/>
      <c r="E7565"/>
      <c r="F7565"/>
      <c r="G7565"/>
      <c r="I7565"/>
      <c r="J7565"/>
      <c r="K7565"/>
      <c r="M7565"/>
      <c r="N7565"/>
      <c r="O7565"/>
      <c r="Q7565"/>
      <c r="R7565"/>
      <c r="S7565"/>
      <c r="U7565"/>
      <c r="V7565"/>
      <c r="W7565"/>
      <c r="Y7565"/>
      <c r="Z7565"/>
      <c r="AA7565"/>
      <c r="AC7565"/>
      <c r="AD7565"/>
      <c r="AE7565"/>
      <c r="AG7565"/>
      <c r="AH7565"/>
      <c r="AI7565"/>
      <c r="AK7565"/>
      <c r="AL7565"/>
      <c r="AM7565"/>
      <c r="AO7565"/>
      <c r="AP7565"/>
      <c r="AQ7565"/>
      <c r="AS7565"/>
      <c r="AT7565"/>
      <c r="AU7565"/>
      <c r="AW7565"/>
      <c r="AX7565"/>
      <c r="AY7565"/>
      <c r="BA7565"/>
      <c r="BB7565"/>
      <c r="BC7565"/>
      <c r="BE7565"/>
      <c r="BF7565"/>
      <c r="BG7565"/>
      <c r="BI7565"/>
      <c r="BJ7565"/>
      <c r="BK7565"/>
      <c r="BM7565"/>
      <c r="BN7565"/>
      <c r="BO7565"/>
    </row>
    <row r="7566" spans="1:67">
      <c r="A7566"/>
      <c r="B7566"/>
      <c r="C7566"/>
      <c r="E7566"/>
      <c r="F7566"/>
      <c r="G7566"/>
      <c r="I7566"/>
      <c r="J7566"/>
      <c r="K7566"/>
      <c r="M7566"/>
      <c r="N7566"/>
      <c r="O7566"/>
      <c r="Q7566"/>
      <c r="R7566"/>
      <c r="S7566"/>
      <c r="U7566"/>
      <c r="V7566"/>
      <c r="W7566"/>
      <c r="Y7566"/>
      <c r="Z7566"/>
      <c r="AA7566"/>
      <c r="AC7566"/>
      <c r="AD7566"/>
      <c r="AE7566"/>
      <c r="AG7566"/>
      <c r="AH7566"/>
      <c r="AI7566"/>
      <c r="AK7566"/>
      <c r="AL7566"/>
      <c r="AM7566"/>
      <c r="AO7566"/>
      <c r="AP7566"/>
      <c r="AQ7566"/>
      <c r="AS7566"/>
      <c r="AT7566"/>
      <c r="AU7566"/>
      <c r="AW7566"/>
      <c r="AX7566"/>
      <c r="AY7566"/>
      <c r="BA7566"/>
      <c r="BB7566"/>
      <c r="BC7566"/>
      <c r="BE7566"/>
      <c r="BF7566"/>
      <c r="BG7566"/>
      <c r="BI7566"/>
      <c r="BJ7566"/>
      <c r="BK7566"/>
      <c r="BM7566"/>
      <c r="BN7566"/>
      <c r="BO7566"/>
    </row>
    <row r="7567" spans="1:67">
      <c r="A7567"/>
      <c r="B7567"/>
      <c r="C7567"/>
      <c r="E7567"/>
      <c r="F7567"/>
      <c r="G7567"/>
      <c r="I7567"/>
      <c r="J7567"/>
      <c r="K7567"/>
      <c r="M7567"/>
      <c r="N7567"/>
      <c r="O7567"/>
      <c r="Q7567"/>
      <c r="R7567"/>
      <c r="S7567"/>
      <c r="U7567"/>
      <c r="V7567"/>
      <c r="W7567"/>
      <c r="Y7567"/>
      <c r="Z7567"/>
      <c r="AA7567"/>
      <c r="AC7567"/>
      <c r="AD7567"/>
      <c r="AE7567"/>
      <c r="AG7567"/>
      <c r="AH7567"/>
      <c r="AI7567"/>
      <c r="AK7567"/>
      <c r="AL7567"/>
      <c r="AM7567"/>
      <c r="AO7567"/>
      <c r="AP7567"/>
      <c r="AQ7567"/>
      <c r="AS7567"/>
      <c r="AT7567"/>
      <c r="AU7567"/>
      <c r="AW7567"/>
      <c r="AX7567"/>
      <c r="AY7567"/>
      <c r="BA7567"/>
      <c r="BB7567"/>
      <c r="BC7567"/>
      <c r="BE7567"/>
      <c r="BF7567"/>
      <c r="BG7567"/>
      <c r="BI7567"/>
      <c r="BJ7567"/>
      <c r="BK7567"/>
      <c r="BM7567"/>
      <c r="BN7567"/>
      <c r="BO7567"/>
    </row>
    <row r="7568" spans="1:67">
      <c r="A7568"/>
      <c r="B7568"/>
      <c r="C7568"/>
      <c r="E7568"/>
      <c r="F7568"/>
      <c r="G7568"/>
      <c r="I7568"/>
      <c r="J7568"/>
      <c r="K7568"/>
      <c r="M7568"/>
      <c r="N7568"/>
      <c r="O7568"/>
      <c r="Q7568"/>
      <c r="R7568"/>
      <c r="S7568"/>
      <c r="U7568"/>
      <c r="V7568"/>
      <c r="W7568"/>
      <c r="Y7568"/>
      <c r="Z7568"/>
      <c r="AA7568"/>
      <c r="AC7568"/>
      <c r="AD7568"/>
      <c r="AE7568"/>
      <c r="AG7568"/>
      <c r="AH7568"/>
      <c r="AI7568"/>
      <c r="AK7568"/>
      <c r="AL7568"/>
      <c r="AM7568"/>
      <c r="AO7568"/>
      <c r="AP7568"/>
      <c r="AQ7568"/>
      <c r="AS7568"/>
      <c r="AT7568"/>
      <c r="AU7568"/>
      <c r="AW7568"/>
      <c r="AX7568"/>
      <c r="AY7568"/>
      <c r="BA7568"/>
      <c r="BB7568"/>
      <c r="BC7568"/>
      <c r="BE7568"/>
      <c r="BF7568"/>
      <c r="BG7568"/>
      <c r="BI7568"/>
      <c r="BJ7568"/>
      <c r="BK7568"/>
      <c r="BM7568"/>
      <c r="BN7568"/>
      <c r="BO7568"/>
    </row>
    <row r="7569" spans="1:67">
      <c r="A7569"/>
      <c r="B7569"/>
      <c r="C7569"/>
      <c r="E7569"/>
      <c r="F7569"/>
      <c r="G7569"/>
      <c r="I7569"/>
      <c r="J7569"/>
      <c r="K7569"/>
      <c r="M7569"/>
      <c r="N7569"/>
      <c r="O7569"/>
      <c r="Q7569"/>
      <c r="R7569"/>
      <c r="S7569"/>
      <c r="U7569"/>
      <c r="V7569"/>
      <c r="W7569"/>
      <c r="Y7569"/>
      <c r="Z7569"/>
      <c r="AA7569"/>
      <c r="AC7569"/>
      <c r="AD7569"/>
      <c r="AE7569"/>
      <c r="AG7569"/>
      <c r="AH7569"/>
      <c r="AI7569"/>
      <c r="AK7569"/>
      <c r="AL7569"/>
      <c r="AM7569"/>
      <c r="AO7569"/>
      <c r="AP7569"/>
      <c r="AQ7569"/>
      <c r="AS7569"/>
      <c r="AT7569"/>
      <c r="AU7569"/>
      <c r="AW7569"/>
      <c r="AX7569"/>
      <c r="AY7569"/>
      <c r="BA7569"/>
      <c r="BB7569"/>
      <c r="BC7569"/>
      <c r="BE7569"/>
      <c r="BF7569"/>
      <c r="BG7569"/>
      <c r="BI7569"/>
      <c r="BJ7569"/>
      <c r="BK7569"/>
      <c r="BM7569"/>
      <c r="BN7569"/>
      <c r="BO7569"/>
    </row>
    <row r="7570" spans="1:67">
      <c r="A7570"/>
      <c r="B7570"/>
      <c r="C7570"/>
      <c r="E7570"/>
      <c r="F7570"/>
      <c r="G7570"/>
      <c r="I7570"/>
      <c r="J7570"/>
      <c r="K7570"/>
      <c r="M7570"/>
      <c r="N7570"/>
      <c r="O7570"/>
      <c r="Q7570"/>
      <c r="R7570"/>
      <c r="S7570"/>
      <c r="U7570"/>
      <c r="V7570"/>
      <c r="W7570"/>
      <c r="Y7570"/>
      <c r="Z7570"/>
      <c r="AA7570"/>
      <c r="AC7570"/>
      <c r="AD7570"/>
      <c r="AE7570"/>
      <c r="AG7570"/>
      <c r="AH7570"/>
      <c r="AI7570"/>
      <c r="AK7570"/>
      <c r="AL7570"/>
      <c r="AM7570"/>
      <c r="AO7570"/>
      <c r="AP7570"/>
      <c r="AQ7570"/>
      <c r="AS7570"/>
      <c r="AT7570"/>
      <c r="AU7570"/>
      <c r="AW7570"/>
      <c r="AX7570"/>
      <c r="AY7570"/>
      <c r="BA7570"/>
      <c r="BB7570"/>
      <c r="BC7570"/>
      <c r="BE7570"/>
      <c r="BF7570"/>
      <c r="BG7570"/>
      <c r="BI7570"/>
      <c r="BJ7570"/>
      <c r="BK7570"/>
      <c r="BM7570"/>
      <c r="BN7570"/>
      <c r="BO7570"/>
    </row>
    <row r="7571" spans="1:67">
      <c r="A7571"/>
      <c r="B7571"/>
      <c r="C7571"/>
      <c r="E7571"/>
      <c r="F7571"/>
      <c r="G7571"/>
      <c r="I7571"/>
      <c r="J7571"/>
      <c r="K7571"/>
      <c r="M7571"/>
      <c r="N7571"/>
      <c r="O7571"/>
      <c r="Q7571"/>
      <c r="R7571"/>
      <c r="S7571"/>
      <c r="U7571"/>
      <c r="V7571"/>
      <c r="W7571"/>
      <c r="Y7571"/>
      <c r="Z7571"/>
      <c r="AA7571"/>
      <c r="AC7571"/>
      <c r="AD7571"/>
      <c r="AE7571"/>
      <c r="AG7571"/>
      <c r="AH7571"/>
      <c r="AI7571"/>
      <c r="AK7571"/>
      <c r="AL7571"/>
      <c r="AM7571"/>
      <c r="AO7571"/>
      <c r="AP7571"/>
      <c r="AQ7571"/>
      <c r="AS7571"/>
      <c r="AT7571"/>
      <c r="AU7571"/>
      <c r="AW7571"/>
      <c r="AX7571"/>
      <c r="AY7571"/>
      <c r="BA7571"/>
      <c r="BB7571"/>
      <c r="BC7571"/>
      <c r="BE7571"/>
      <c r="BF7571"/>
      <c r="BG7571"/>
      <c r="BI7571"/>
      <c r="BJ7571"/>
      <c r="BK7571"/>
      <c r="BM7571"/>
      <c r="BN7571"/>
      <c r="BO7571"/>
    </row>
    <row r="7572" spans="1:67">
      <c r="A7572"/>
      <c r="B7572"/>
      <c r="C7572"/>
      <c r="E7572"/>
      <c r="F7572"/>
      <c r="G7572"/>
      <c r="I7572"/>
      <c r="J7572"/>
      <c r="K7572"/>
      <c r="M7572"/>
      <c r="N7572"/>
      <c r="O7572"/>
      <c r="Q7572"/>
      <c r="R7572"/>
      <c r="S7572"/>
      <c r="U7572"/>
      <c r="V7572"/>
      <c r="W7572"/>
      <c r="Y7572"/>
      <c r="Z7572"/>
      <c r="AA7572"/>
      <c r="AC7572"/>
      <c r="AD7572"/>
      <c r="AE7572"/>
      <c r="AG7572"/>
      <c r="AH7572"/>
      <c r="AI7572"/>
      <c r="AK7572"/>
      <c r="AL7572"/>
      <c r="AM7572"/>
      <c r="AO7572"/>
      <c r="AP7572"/>
      <c r="AQ7572"/>
      <c r="AS7572"/>
      <c r="AT7572"/>
      <c r="AU7572"/>
      <c r="AW7572"/>
      <c r="AX7572"/>
      <c r="AY7572"/>
      <c r="BA7572"/>
      <c r="BB7572"/>
      <c r="BC7572"/>
      <c r="BE7572"/>
      <c r="BF7572"/>
      <c r="BG7572"/>
      <c r="BI7572"/>
      <c r="BJ7572"/>
      <c r="BK7572"/>
      <c r="BM7572"/>
      <c r="BN7572"/>
      <c r="BO7572"/>
    </row>
    <row r="7573" spans="1:67">
      <c r="A7573"/>
      <c r="B7573"/>
      <c r="C7573"/>
      <c r="E7573"/>
      <c r="F7573"/>
      <c r="G7573"/>
      <c r="I7573"/>
      <c r="J7573"/>
      <c r="K7573"/>
      <c r="M7573"/>
      <c r="N7573"/>
      <c r="O7573"/>
      <c r="Q7573"/>
      <c r="R7573"/>
      <c r="S7573"/>
      <c r="U7573"/>
      <c r="V7573"/>
      <c r="W7573"/>
      <c r="Y7573"/>
      <c r="Z7573"/>
      <c r="AA7573"/>
      <c r="AC7573"/>
      <c r="AD7573"/>
      <c r="AE7573"/>
      <c r="AG7573"/>
      <c r="AH7573"/>
      <c r="AI7573"/>
      <c r="AK7573"/>
      <c r="AL7573"/>
      <c r="AM7573"/>
      <c r="AO7573"/>
      <c r="AP7573"/>
      <c r="AQ7573"/>
      <c r="AS7573"/>
      <c r="AT7573"/>
      <c r="AU7573"/>
      <c r="AW7573"/>
      <c r="AX7573"/>
      <c r="AY7573"/>
      <c r="BA7573"/>
      <c r="BB7573"/>
      <c r="BC7573"/>
      <c r="BE7573"/>
      <c r="BF7573"/>
      <c r="BG7573"/>
      <c r="BI7573"/>
      <c r="BJ7573"/>
      <c r="BK7573"/>
      <c r="BM7573"/>
      <c r="BN7573"/>
      <c r="BO7573"/>
    </row>
    <row r="7574" spans="1:67">
      <c r="A7574"/>
      <c r="B7574"/>
      <c r="C7574"/>
      <c r="E7574"/>
      <c r="F7574"/>
      <c r="G7574"/>
      <c r="I7574"/>
      <c r="J7574"/>
      <c r="K7574"/>
      <c r="M7574"/>
      <c r="N7574"/>
      <c r="O7574"/>
      <c r="Q7574"/>
      <c r="R7574"/>
      <c r="S7574"/>
      <c r="U7574"/>
      <c r="V7574"/>
      <c r="W7574"/>
      <c r="Y7574"/>
      <c r="Z7574"/>
      <c r="AA7574"/>
      <c r="AC7574"/>
      <c r="AD7574"/>
      <c r="AE7574"/>
      <c r="AG7574"/>
      <c r="AH7574"/>
      <c r="AI7574"/>
      <c r="AK7574"/>
      <c r="AL7574"/>
      <c r="AM7574"/>
      <c r="AO7574"/>
      <c r="AP7574"/>
      <c r="AQ7574"/>
      <c r="AS7574"/>
      <c r="AT7574"/>
      <c r="AU7574"/>
      <c r="AW7574"/>
      <c r="AX7574"/>
      <c r="AY7574"/>
      <c r="BA7574"/>
      <c r="BB7574"/>
      <c r="BC7574"/>
      <c r="BE7574"/>
      <c r="BF7574"/>
      <c r="BG7574"/>
      <c r="BI7574"/>
      <c r="BJ7574"/>
      <c r="BK7574"/>
      <c r="BM7574"/>
      <c r="BN7574"/>
      <c r="BO7574"/>
    </row>
    <row r="7575" spans="1:67">
      <c r="A7575"/>
      <c r="B7575"/>
      <c r="C7575"/>
      <c r="E7575"/>
      <c r="F7575"/>
      <c r="G7575"/>
      <c r="I7575"/>
      <c r="J7575"/>
      <c r="K7575"/>
      <c r="M7575"/>
      <c r="N7575"/>
      <c r="O7575"/>
      <c r="Q7575"/>
      <c r="R7575"/>
      <c r="S7575"/>
      <c r="U7575"/>
      <c r="V7575"/>
      <c r="W7575"/>
      <c r="Y7575"/>
      <c r="Z7575"/>
      <c r="AA7575"/>
      <c r="AC7575"/>
      <c r="AD7575"/>
      <c r="AE7575"/>
      <c r="AG7575"/>
      <c r="AH7575"/>
      <c r="AI7575"/>
      <c r="AK7575"/>
      <c r="AL7575"/>
      <c r="AM7575"/>
      <c r="AO7575"/>
      <c r="AP7575"/>
      <c r="AQ7575"/>
      <c r="AS7575"/>
      <c r="AT7575"/>
      <c r="AU7575"/>
      <c r="AW7575"/>
      <c r="AX7575"/>
      <c r="AY7575"/>
      <c r="BA7575"/>
      <c r="BB7575"/>
      <c r="BC7575"/>
      <c r="BE7575"/>
      <c r="BF7575"/>
      <c r="BG7575"/>
      <c r="BI7575"/>
      <c r="BJ7575"/>
      <c r="BK7575"/>
      <c r="BM7575"/>
      <c r="BN7575"/>
      <c r="BO7575"/>
    </row>
    <row r="7576" spans="1:67">
      <c r="A7576"/>
      <c r="B7576"/>
      <c r="C7576"/>
      <c r="E7576"/>
      <c r="F7576"/>
      <c r="G7576"/>
      <c r="I7576"/>
      <c r="J7576"/>
      <c r="K7576"/>
      <c r="M7576"/>
      <c r="N7576"/>
      <c r="O7576"/>
      <c r="Q7576"/>
      <c r="R7576"/>
      <c r="S7576"/>
      <c r="U7576"/>
      <c r="V7576"/>
      <c r="W7576"/>
      <c r="Y7576"/>
      <c r="Z7576"/>
      <c r="AA7576"/>
      <c r="AC7576"/>
      <c r="AD7576"/>
      <c r="AE7576"/>
      <c r="AG7576"/>
      <c r="AH7576"/>
      <c r="AI7576"/>
      <c r="AK7576"/>
      <c r="AL7576"/>
      <c r="AM7576"/>
      <c r="AO7576"/>
      <c r="AP7576"/>
      <c r="AQ7576"/>
      <c r="AS7576"/>
      <c r="AT7576"/>
      <c r="AU7576"/>
      <c r="AW7576"/>
      <c r="AX7576"/>
      <c r="AY7576"/>
      <c r="BA7576"/>
      <c r="BB7576"/>
      <c r="BC7576"/>
      <c r="BE7576"/>
      <c r="BF7576"/>
      <c r="BG7576"/>
      <c r="BI7576"/>
      <c r="BJ7576"/>
      <c r="BK7576"/>
      <c r="BM7576"/>
      <c r="BN7576"/>
      <c r="BO7576"/>
    </row>
    <row r="7577" spans="1:67">
      <c r="A7577"/>
      <c r="B7577"/>
      <c r="C7577"/>
      <c r="E7577"/>
      <c r="F7577"/>
      <c r="G7577"/>
      <c r="I7577"/>
      <c r="J7577"/>
      <c r="K7577"/>
      <c r="M7577"/>
      <c r="N7577"/>
      <c r="O7577"/>
      <c r="Q7577"/>
      <c r="R7577"/>
      <c r="S7577"/>
      <c r="U7577"/>
      <c r="V7577"/>
      <c r="W7577"/>
      <c r="Y7577"/>
      <c r="Z7577"/>
      <c r="AA7577"/>
      <c r="AC7577"/>
      <c r="AD7577"/>
      <c r="AE7577"/>
      <c r="AG7577"/>
      <c r="AH7577"/>
      <c r="AI7577"/>
      <c r="AK7577"/>
      <c r="AL7577"/>
      <c r="AM7577"/>
      <c r="AO7577"/>
      <c r="AP7577"/>
      <c r="AQ7577"/>
      <c r="AS7577"/>
      <c r="AT7577"/>
      <c r="AU7577"/>
      <c r="AW7577"/>
      <c r="AX7577"/>
      <c r="AY7577"/>
      <c r="BA7577"/>
      <c r="BB7577"/>
      <c r="BC7577"/>
      <c r="BE7577"/>
      <c r="BF7577"/>
      <c r="BG7577"/>
      <c r="BI7577"/>
      <c r="BJ7577"/>
      <c r="BK7577"/>
      <c r="BM7577"/>
      <c r="BN7577"/>
      <c r="BO7577"/>
    </row>
    <row r="7578" spans="1:67">
      <c r="A7578"/>
      <c r="B7578"/>
      <c r="C7578"/>
      <c r="E7578"/>
      <c r="F7578"/>
      <c r="G7578"/>
      <c r="I7578"/>
      <c r="J7578"/>
      <c r="K7578"/>
      <c r="M7578"/>
      <c r="N7578"/>
      <c r="O7578"/>
      <c r="Q7578"/>
      <c r="R7578"/>
      <c r="S7578"/>
      <c r="U7578"/>
      <c r="V7578"/>
      <c r="W7578"/>
      <c r="Y7578"/>
      <c r="Z7578"/>
      <c r="AA7578"/>
      <c r="AC7578"/>
      <c r="AD7578"/>
      <c r="AE7578"/>
      <c r="AG7578"/>
      <c r="AH7578"/>
      <c r="AI7578"/>
      <c r="AK7578"/>
      <c r="AL7578"/>
      <c r="AM7578"/>
      <c r="AO7578"/>
      <c r="AP7578"/>
      <c r="AQ7578"/>
      <c r="AS7578"/>
      <c r="AT7578"/>
      <c r="AU7578"/>
      <c r="AW7578"/>
      <c r="AX7578"/>
      <c r="AY7578"/>
      <c r="BA7578"/>
      <c r="BB7578"/>
      <c r="BC7578"/>
      <c r="BE7578"/>
      <c r="BF7578"/>
      <c r="BG7578"/>
      <c r="BI7578"/>
      <c r="BJ7578"/>
      <c r="BK7578"/>
      <c r="BM7578"/>
      <c r="BN7578"/>
      <c r="BO7578"/>
    </row>
    <row r="7579" spans="1:67">
      <c r="A7579"/>
      <c r="B7579"/>
      <c r="C7579"/>
      <c r="E7579"/>
      <c r="F7579"/>
      <c r="G7579"/>
      <c r="I7579"/>
      <c r="J7579"/>
      <c r="K7579"/>
      <c r="M7579"/>
      <c r="N7579"/>
      <c r="O7579"/>
      <c r="Q7579"/>
      <c r="R7579"/>
      <c r="S7579"/>
      <c r="U7579"/>
      <c r="V7579"/>
      <c r="W7579"/>
      <c r="Y7579"/>
      <c r="Z7579"/>
      <c r="AA7579"/>
      <c r="AC7579"/>
      <c r="AD7579"/>
      <c r="AE7579"/>
      <c r="AG7579"/>
      <c r="AH7579"/>
      <c r="AI7579"/>
      <c r="AK7579"/>
      <c r="AL7579"/>
      <c r="AM7579"/>
      <c r="AO7579"/>
      <c r="AP7579"/>
      <c r="AQ7579"/>
      <c r="AS7579"/>
      <c r="AT7579"/>
      <c r="AU7579"/>
      <c r="AW7579"/>
      <c r="AX7579"/>
      <c r="AY7579"/>
      <c r="BA7579"/>
      <c r="BB7579"/>
      <c r="BC7579"/>
      <c r="BE7579"/>
      <c r="BF7579"/>
      <c r="BG7579"/>
      <c r="BI7579"/>
      <c r="BJ7579"/>
      <c r="BK7579"/>
      <c r="BM7579"/>
      <c r="BN7579"/>
      <c r="BO7579"/>
    </row>
    <row r="7580" spans="1:67">
      <c r="A7580"/>
      <c r="B7580"/>
      <c r="C7580"/>
      <c r="E7580"/>
      <c r="F7580"/>
      <c r="G7580"/>
      <c r="I7580"/>
      <c r="J7580"/>
      <c r="K7580"/>
      <c r="M7580"/>
      <c r="N7580"/>
      <c r="O7580"/>
      <c r="Q7580"/>
      <c r="R7580"/>
      <c r="S7580"/>
      <c r="U7580"/>
      <c r="V7580"/>
      <c r="W7580"/>
      <c r="Y7580"/>
      <c r="Z7580"/>
      <c r="AA7580"/>
      <c r="AC7580"/>
      <c r="AD7580"/>
      <c r="AE7580"/>
      <c r="AG7580"/>
      <c r="AH7580"/>
      <c r="AI7580"/>
      <c r="AK7580"/>
      <c r="AL7580"/>
      <c r="AM7580"/>
      <c r="AO7580"/>
      <c r="AP7580"/>
      <c r="AQ7580"/>
      <c r="AS7580"/>
      <c r="AT7580"/>
      <c r="AU7580"/>
      <c r="AW7580"/>
      <c r="AX7580"/>
      <c r="AY7580"/>
      <c r="BA7580"/>
      <c r="BB7580"/>
      <c r="BC7580"/>
      <c r="BE7580"/>
      <c r="BF7580"/>
      <c r="BG7580"/>
      <c r="BI7580"/>
      <c r="BJ7580"/>
      <c r="BK7580"/>
      <c r="BM7580"/>
      <c r="BN7580"/>
      <c r="BO7580"/>
    </row>
    <row r="7581" spans="1:67">
      <c r="A7581"/>
      <c r="B7581"/>
      <c r="C7581"/>
      <c r="E7581"/>
      <c r="F7581"/>
      <c r="G7581"/>
      <c r="I7581"/>
      <c r="J7581"/>
      <c r="K7581"/>
      <c r="M7581"/>
      <c r="N7581"/>
      <c r="O7581"/>
      <c r="Q7581"/>
      <c r="R7581"/>
      <c r="S7581"/>
      <c r="U7581"/>
      <c r="V7581"/>
      <c r="W7581"/>
      <c r="Y7581"/>
      <c r="Z7581"/>
      <c r="AA7581"/>
      <c r="AC7581"/>
      <c r="AD7581"/>
      <c r="AE7581"/>
      <c r="AG7581"/>
      <c r="AH7581"/>
      <c r="AI7581"/>
      <c r="AK7581"/>
      <c r="AL7581"/>
      <c r="AM7581"/>
      <c r="AO7581"/>
      <c r="AP7581"/>
      <c r="AQ7581"/>
      <c r="AS7581"/>
      <c r="AT7581"/>
      <c r="AU7581"/>
      <c r="AW7581"/>
      <c r="AX7581"/>
      <c r="AY7581"/>
      <c r="BA7581"/>
      <c r="BB7581"/>
      <c r="BC7581"/>
      <c r="BE7581"/>
      <c r="BF7581"/>
      <c r="BG7581"/>
      <c r="BI7581"/>
      <c r="BJ7581"/>
      <c r="BK7581"/>
      <c r="BM7581"/>
      <c r="BN7581"/>
      <c r="BO7581"/>
    </row>
    <row r="7582" spans="1:67">
      <c r="A7582"/>
      <c r="B7582"/>
      <c r="C7582"/>
      <c r="E7582"/>
      <c r="F7582"/>
      <c r="G7582"/>
      <c r="I7582"/>
      <c r="J7582"/>
      <c r="K7582"/>
      <c r="M7582"/>
      <c r="N7582"/>
      <c r="O7582"/>
      <c r="Q7582"/>
      <c r="R7582"/>
      <c r="S7582"/>
      <c r="U7582"/>
      <c r="V7582"/>
      <c r="W7582"/>
      <c r="Y7582"/>
      <c r="Z7582"/>
      <c r="AA7582"/>
      <c r="AC7582"/>
      <c r="AD7582"/>
      <c r="AE7582"/>
      <c r="AG7582"/>
      <c r="AH7582"/>
      <c r="AI7582"/>
      <c r="AK7582"/>
      <c r="AL7582"/>
      <c r="AM7582"/>
      <c r="AO7582"/>
      <c r="AP7582"/>
      <c r="AQ7582"/>
      <c r="AS7582"/>
      <c r="AT7582"/>
      <c r="AU7582"/>
      <c r="AW7582"/>
      <c r="AX7582"/>
      <c r="AY7582"/>
      <c r="BA7582"/>
      <c r="BB7582"/>
      <c r="BC7582"/>
      <c r="BE7582"/>
      <c r="BF7582"/>
      <c r="BG7582"/>
      <c r="BI7582"/>
      <c r="BJ7582"/>
      <c r="BK7582"/>
      <c r="BM7582"/>
      <c r="BN7582"/>
      <c r="BO7582"/>
    </row>
    <row r="7583" spans="1:67">
      <c r="A7583"/>
      <c r="B7583"/>
      <c r="C7583"/>
      <c r="E7583"/>
      <c r="F7583"/>
      <c r="G7583"/>
      <c r="I7583"/>
      <c r="J7583"/>
      <c r="K7583"/>
      <c r="M7583"/>
      <c r="N7583"/>
      <c r="O7583"/>
      <c r="Q7583"/>
      <c r="R7583"/>
      <c r="S7583"/>
      <c r="U7583"/>
      <c r="V7583"/>
      <c r="W7583"/>
      <c r="Y7583"/>
      <c r="Z7583"/>
      <c r="AA7583"/>
      <c r="AC7583"/>
      <c r="AD7583"/>
      <c r="AE7583"/>
      <c r="AG7583"/>
      <c r="AH7583"/>
      <c r="AI7583"/>
      <c r="AK7583"/>
      <c r="AL7583"/>
      <c r="AM7583"/>
      <c r="AO7583"/>
      <c r="AP7583"/>
      <c r="AQ7583"/>
      <c r="AS7583"/>
      <c r="AT7583"/>
      <c r="AU7583"/>
      <c r="AW7583"/>
      <c r="AX7583"/>
      <c r="AY7583"/>
      <c r="BA7583"/>
      <c r="BB7583"/>
      <c r="BC7583"/>
      <c r="BE7583"/>
      <c r="BF7583"/>
      <c r="BG7583"/>
      <c r="BI7583"/>
      <c r="BJ7583"/>
      <c r="BK7583"/>
      <c r="BM7583"/>
      <c r="BN7583"/>
      <c r="BO7583"/>
    </row>
    <row r="7584" spans="1:67">
      <c r="A7584"/>
      <c r="B7584"/>
      <c r="C7584"/>
      <c r="E7584"/>
      <c r="F7584"/>
      <c r="G7584"/>
      <c r="I7584"/>
      <c r="J7584"/>
      <c r="K7584"/>
      <c r="M7584"/>
      <c r="N7584"/>
      <c r="O7584"/>
      <c r="Q7584"/>
      <c r="R7584"/>
      <c r="S7584"/>
      <c r="U7584"/>
      <c r="V7584"/>
      <c r="W7584"/>
      <c r="Y7584"/>
      <c r="Z7584"/>
      <c r="AA7584"/>
      <c r="AC7584"/>
      <c r="AD7584"/>
      <c r="AE7584"/>
      <c r="AG7584"/>
      <c r="AH7584"/>
      <c r="AI7584"/>
      <c r="AK7584"/>
      <c r="AL7584"/>
      <c r="AM7584"/>
      <c r="AO7584"/>
      <c r="AP7584"/>
      <c r="AQ7584"/>
      <c r="AS7584"/>
      <c r="AT7584"/>
      <c r="AU7584"/>
      <c r="AW7584"/>
      <c r="AX7584"/>
      <c r="AY7584"/>
      <c r="BA7584"/>
      <c r="BB7584"/>
      <c r="BC7584"/>
      <c r="BE7584"/>
      <c r="BF7584"/>
      <c r="BG7584"/>
      <c r="BI7584"/>
      <c r="BJ7584"/>
      <c r="BK7584"/>
      <c r="BM7584"/>
      <c r="BN7584"/>
      <c r="BO7584"/>
    </row>
    <row r="7585" spans="1:67">
      <c r="A7585"/>
      <c r="B7585"/>
      <c r="C7585"/>
      <c r="E7585"/>
      <c r="F7585"/>
      <c r="G7585"/>
      <c r="I7585"/>
      <c r="J7585"/>
      <c r="K7585"/>
      <c r="M7585"/>
      <c r="N7585"/>
      <c r="O7585"/>
      <c r="Q7585"/>
      <c r="R7585"/>
      <c r="S7585"/>
      <c r="U7585"/>
      <c r="V7585"/>
      <c r="W7585"/>
      <c r="Y7585"/>
      <c r="Z7585"/>
      <c r="AA7585"/>
      <c r="AC7585"/>
      <c r="AD7585"/>
      <c r="AE7585"/>
      <c r="AG7585"/>
      <c r="AH7585"/>
      <c r="AI7585"/>
      <c r="AK7585"/>
      <c r="AL7585"/>
      <c r="AM7585"/>
      <c r="AO7585"/>
      <c r="AP7585"/>
      <c r="AQ7585"/>
      <c r="AS7585"/>
      <c r="AT7585"/>
      <c r="AU7585"/>
      <c r="AW7585"/>
      <c r="AX7585"/>
      <c r="AY7585"/>
      <c r="BA7585"/>
      <c r="BB7585"/>
      <c r="BC7585"/>
      <c r="BE7585"/>
      <c r="BF7585"/>
      <c r="BG7585"/>
      <c r="BI7585"/>
      <c r="BJ7585"/>
      <c r="BK7585"/>
      <c r="BM7585"/>
      <c r="BN7585"/>
      <c r="BO7585"/>
    </row>
    <row r="7586" spans="1:67">
      <c r="A7586"/>
      <c r="B7586"/>
      <c r="C7586"/>
      <c r="E7586"/>
      <c r="F7586"/>
      <c r="G7586"/>
      <c r="I7586"/>
      <c r="J7586"/>
      <c r="K7586"/>
      <c r="M7586"/>
      <c r="N7586"/>
      <c r="O7586"/>
      <c r="Q7586"/>
      <c r="R7586"/>
      <c r="S7586"/>
      <c r="U7586"/>
      <c r="V7586"/>
      <c r="W7586"/>
      <c r="Y7586"/>
      <c r="Z7586"/>
      <c r="AA7586"/>
      <c r="AC7586"/>
      <c r="AD7586"/>
      <c r="AE7586"/>
      <c r="AG7586"/>
      <c r="AH7586"/>
      <c r="AI7586"/>
      <c r="AK7586"/>
      <c r="AL7586"/>
      <c r="AM7586"/>
      <c r="AO7586"/>
      <c r="AP7586"/>
      <c r="AQ7586"/>
      <c r="AS7586"/>
      <c r="AT7586"/>
      <c r="AU7586"/>
      <c r="AW7586"/>
      <c r="AX7586"/>
      <c r="AY7586"/>
      <c r="BA7586"/>
      <c r="BB7586"/>
      <c r="BC7586"/>
      <c r="BE7586"/>
      <c r="BF7586"/>
      <c r="BG7586"/>
      <c r="BI7586"/>
      <c r="BJ7586"/>
      <c r="BK7586"/>
      <c r="BM7586"/>
      <c r="BN7586"/>
      <c r="BO7586"/>
    </row>
    <row r="7587" spans="1:67">
      <c r="A7587"/>
      <c r="B7587"/>
      <c r="C7587"/>
      <c r="E7587"/>
      <c r="F7587"/>
      <c r="G7587"/>
      <c r="I7587"/>
      <c r="J7587"/>
      <c r="K7587"/>
      <c r="M7587"/>
      <c r="N7587"/>
      <c r="O7587"/>
      <c r="Q7587"/>
      <c r="R7587"/>
      <c r="S7587"/>
      <c r="U7587"/>
      <c r="V7587"/>
      <c r="W7587"/>
      <c r="Y7587"/>
      <c r="Z7587"/>
      <c r="AA7587"/>
      <c r="AC7587"/>
      <c r="AD7587"/>
      <c r="AE7587"/>
      <c r="AG7587"/>
      <c r="AH7587"/>
      <c r="AI7587"/>
      <c r="AK7587"/>
      <c r="AL7587"/>
      <c r="AM7587"/>
      <c r="AO7587"/>
      <c r="AP7587"/>
      <c r="AQ7587"/>
      <c r="AS7587"/>
      <c r="AT7587"/>
      <c r="AU7587"/>
      <c r="AW7587"/>
      <c r="AX7587"/>
      <c r="AY7587"/>
      <c r="BA7587"/>
      <c r="BB7587"/>
      <c r="BC7587"/>
      <c r="BE7587"/>
      <c r="BF7587"/>
      <c r="BG7587"/>
      <c r="BI7587"/>
      <c r="BJ7587"/>
      <c r="BK7587"/>
      <c r="BM7587"/>
      <c r="BN7587"/>
      <c r="BO7587"/>
    </row>
    <row r="7588" spans="1:67">
      <c r="A7588"/>
      <c r="B7588"/>
      <c r="C7588"/>
      <c r="E7588"/>
      <c r="F7588"/>
      <c r="G7588"/>
      <c r="I7588"/>
      <c r="J7588"/>
      <c r="K7588"/>
      <c r="M7588"/>
      <c r="N7588"/>
      <c r="O7588"/>
      <c r="Q7588"/>
      <c r="R7588"/>
      <c r="S7588"/>
      <c r="U7588"/>
      <c r="V7588"/>
      <c r="W7588"/>
      <c r="Y7588"/>
      <c r="Z7588"/>
      <c r="AA7588"/>
      <c r="AC7588"/>
      <c r="AD7588"/>
      <c r="AE7588"/>
      <c r="AG7588"/>
      <c r="AH7588"/>
      <c r="AI7588"/>
      <c r="AK7588"/>
      <c r="AL7588"/>
      <c r="AM7588"/>
      <c r="AO7588"/>
      <c r="AP7588"/>
      <c r="AQ7588"/>
      <c r="AS7588"/>
      <c r="AT7588"/>
      <c r="AU7588"/>
      <c r="AW7588"/>
      <c r="AX7588"/>
      <c r="AY7588"/>
      <c r="BA7588"/>
      <c r="BB7588"/>
      <c r="BC7588"/>
      <c r="BE7588"/>
      <c r="BF7588"/>
      <c r="BG7588"/>
      <c r="BI7588"/>
      <c r="BJ7588"/>
      <c r="BK7588"/>
      <c r="BM7588"/>
      <c r="BN7588"/>
      <c r="BO7588"/>
    </row>
    <row r="7589" spans="1:67">
      <c r="A7589"/>
      <c r="B7589"/>
      <c r="C7589"/>
      <c r="E7589"/>
      <c r="F7589"/>
      <c r="G7589"/>
      <c r="I7589"/>
      <c r="J7589"/>
      <c r="K7589"/>
      <c r="M7589"/>
      <c r="N7589"/>
      <c r="O7589"/>
      <c r="Q7589"/>
      <c r="R7589"/>
      <c r="S7589"/>
      <c r="U7589"/>
      <c r="V7589"/>
      <c r="W7589"/>
      <c r="Y7589"/>
      <c r="Z7589"/>
      <c r="AA7589"/>
      <c r="AC7589"/>
      <c r="AD7589"/>
      <c r="AE7589"/>
      <c r="AG7589"/>
      <c r="AH7589"/>
      <c r="AI7589"/>
      <c r="AK7589"/>
      <c r="AL7589"/>
      <c r="AM7589"/>
      <c r="AO7589"/>
      <c r="AP7589"/>
      <c r="AQ7589"/>
      <c r="AS7589"/>
      <c r="AT7589"/>
      <c r="AU7589"/>
      <c r="AW7589"/>
      <c r="AX7589"/>
      <c r="AY7589"/>
      <c r="BA7589"/>
      <c r="BB7589"/>
      <c r="BC7589"/>
      <c r="BE7589"/>
      <c r="BF7589"/>
      <c r="BG7589"/>
      <c r="BI7589"/>
      <c r="BJ7589"/>
      <c r="BK7589"/>
      <c r="BM7589"/>
      <c r="BN7589"/>
      <c r="BO7589"/>
    </row>
    <row r="7590" spans="1:67">
      <c r="A7590"/>
      <c r="B7590"/>
      <c r="C7590"/>
      <c r="E7590"/>
      <c r="F7590"/>
      <c r="G7590"/>
      <c r="I7590"/>
      <c r="J7590"/>
      <c r="K7590"/>
      <c r="M7590"/>
      <c r="N7590"/>
      <c r="O7590"/>
      <c r="Q7590"/>
      <c r="R7590"/>
      <c r="S7590"/>
      <c r="U7590"/>
      <c r="V7590"/>
      <c r="W7590"/>
      <c r="Y7590"/>
      <c r="Z7590"/>
      <c r="AA7590"/>
      <c r="AC7590"/>
      <c r="AD7590"/>
      <c r="AE7590"/>
      <c r="AG7590"/>
      <c r="AH7590"/>
      <c r="AI7590"/>
      <c r="AK7590"/>
      <c r="AL7590"/>
      <c r="AM7590"/>
      <c r="AO7590"/>
      <c r="AP7590"/>
      <c r="AQ7590"/>
      <c r="AS7590"/>
      <c r="AT7590"/>
      <c r="AU7590"/>
      <c r="AW7590"/>
      <c r="AX7590"/>
      <c r="AY7590"/>
      <c r="BA7590"/>
      <c r="BB7590"/>
      <c r="BC7590"/>
      <c r="BE7590"/>
      <c r="BF7590"/>
      <c r="BG7590"/>
      <c r="BI7590"/>
      <c r="BJ7590"/>
      <c r="BK7590"/>
      <c r="BM7590"/>
      <c r="BN7590"/>
      <c r="BO7590"/>
    </row>
    <row r="7591" spans="1:67">
      <c r="A7591"/>
      <c r="B7591"/>
      <c r="C7591"/>
      <c r="E7591"/>
      <c r="F7591"/>
      <c r="G7591"/>
      <c r="I7591"/>
      <c r="J7591"/>
      <c r="K7591"/>
      <c r="M7591"/>
      <c r="N7591"/>
      <c r="O7591"/>
      <c r="Q7591"/>
      <c r="R7591"/>
      <c r="S7591"/>
      <c r="U7591"/>
      <c r="V7591"/>
      <c r="W7591"/>
      <c r="Y7591"/>
      <c r="Z7591"/>
      <c r="AA7591"/>
      <c r="AC7591"/>
      <c r="AD7591"/>
      <c r="AE7591"/>
      <c r="AG7591"/>
      <c r="AH7591"/>
      <c r="AI7591"/>
      <c r="AK7591"/>
      <c r="AL7591"/>
      <c r="AM7591"/>
      <c r="AO7591"/>
      <c r="AP7591"/>
      <c r="AQ7591"/>
      <c r="AS7591"/>
      <c r="AT7591"/>
      <c r="AU7591"/>
      <c r="AW7591"/>
      <c r="AX7591"/>
      <c r="AY7591"/>
      <c r="BA7591"/>
      <c r="BB7591"/>
      <c r="BC7591"/>
      <c r="BE7591"/>
      <c r="BF7591"/>
      <c r="BG7591"/>
      <c r="BI7591"/>
      <c r="BJ7591"/>
      <c r="BK7591"/>
      <c r="BM7591"/>
      <c r="BN7591"/>
      <c r="BO7591"/>
    </row>
    <row r="7592" spans="1:67">
      <c r="A7592"/>
      <c r="B7592"/>
      <c r="C7592"/>
      <c r="E7592"/>
      <c r="F7592"/>
      <c r="G7592"/>
      <c r="I7592"/>
      <c r="J7592"/>
      <c r="K7592"/>
      <c r="M7592"/>
      <c r="N7592"/>
      <c r="O7592"/>
      <c r="Q7592"/>
      <c r="R7592"/>
      <c r="S7592"/>
      <c r="U7592"/>
      <c r="V7592"/>
      <c r="W7592"/>
      <c r="Y7592"/>
      <c r="Z7592"/>
      <c r="AA7592"/>
      <c r="AC7592"/>
      <c r="AD7592"/>
      <c r="AE7592"/>
      <c r="AG7592"/>
      <c r="AH7592"/>
      <c r="AI7592"/>
      <c r="AK7592"/>
      <c r="AL7592"/>
      <c r="AM7592"/>
      <c r="AO7592"/>
      <c r="AP7592"/>
      <c r="AQ7592"/>
      <c r="AS7592"/>
      <c r="AT7592"/>
      <c r="AU7592"/>
      <c r="AW7592"/>
      <c r="AX7592"/>
      <c r="AY7592"/>
      <c r="BA7592"/>
      <c r="BB7592"/>
      <c r="BC7592"/>
      <c r="BE7592"/>
      <c r="BF7592"/>
      <c r="BG7592"/>
      <c r="BI7592"/>
      <c r="BJ7592"/>
      <c r="BK7592"/>
      <c r="BM7592"/>
      <c r="BN7592"/>
      <c r="BO7592"/>
    </row>
    <row r="7593" spans="1:67">
      <c r="A7593"/>
      <c r="B7593"/>
      <c r="C7593"/>
      <c r="E7593"/>
      <c r="F7593"/>
      <c r="G7593"/>
      <c r="I7593"/>
      <c r="J7593"/>
      <c r="K7593"/>
      <c r="M7593"/>
      <c r="N7593"/>
      <c r="O7593"/>
      <c r="Q7593"/>
      <c r="R7593"/>
      <c r="S7593"/>
      <c r="U7593"/>
      <c r="V7593"/>
      <c r="W7593"/>
      <c r="Y7593"/>
      <c r="Z7593"/>
      <c r="AA7593"/>
      <c r="AC7593"/>
      <c r="AD7593"/>
      <c r="AE7593"/>
      <c r="AG7593"/>
      <c r="AH7593"/>
      <c r="AI7593"/>
      <c r="AK7593"/>
      <c r="AL7593"/>
      <c r="AM7593"/>
      <c r="AO7593"/>
      <c r="AP7593"/>
      <c r="AQ7593"/>
      <c r="AS7593"/>
      <c r="AT7593"/>
      <c r="AU7593"/>
      <c r="AW7593"/>
      <c r="AX7593"/>
      <c r="AY7593"/>
      <c r="BA7593"/>
      <c r="BB7593"/>
      <c r="BC7593"/>
      <c r="BE7593"/>
      <c r="BF7593"/>
      <c r="BG7593"/>
      <c r="BI7593"/>
      <c r="BJ7593"/>
      <c r="BK7593"/>
      <c r="BM7593"/>
      <c r="BN7593"/>
      <c r="BO7593"/>
    </row>
    <row r="7594" spans="1:67">
      <c r="A7594"/>
      <c r="B7594"/>
      <c r="C7594"/>
      <c r="E7594"/>
      <c r="F7594"/>
      <c r="G7594"/>
      <c r="I7594"/>
      <c r="J7594"/>
      <c r="K7594"/>
      <c r="M7594"/>
      <c r="N7594"/>
      <c r="O7594"/>
      <c r="Q7594"/>
      <c r="R7594"/>
      <c r="S7594"/>
      <c r="U7594"/>
      <c r="V7594"/>
      <c r="W7594"/>
      <c r="Y7594"/>
      <c r="Z7594"/>
      <c r="AA7594"/>
      <c r="AC7594"/>
      <c r="AD7594"/>
      <c r="AE7594"/>
      <c r="AG7594"/>
      <c r="AH7594"/>
      <c r="AI7594"/>
      <c r="AK7594"/>
      <c r="AL7594"/>
      <c r="AM7594"/>
      <c r="AO7594"/>
      <c r="AP7594"/>
      <c r="AQ7594"/>
      <c r="AS7594"/>
      <c r="AT7594"/>
      <c r="AU7594"/>
      <c r="AW7594"/>
      <c r="AX7594"/>
      <c r="AY7594"/>
      <c r="BA7594"/>
      <c r="BB7594"/>
      <c r="BC7594"/>
      <c r="BE7594"/>
      <c r="BF7594"/>
      <c r="BG7594"/>
      <c r="BI7594"/>
      <c r="BJ7594"/>
      <c r="BK7594"/>
      <c r="BM7594"/>
      <c r="BN7594"/>
      <c r="BO7594"/>
    </row>
    <row r="7595" spans="1:67">
      <c r="A7595"/>
      <c r="B7595"/>
      <c r="C7595"/>
      <c r="E7595"/>
      <c r="F7595"/>
      <c r="G7595"/>
      <c r="I7595"/>
      <c r="J7595"/>
      <c r="K7595"/>
      <c r="M7595"/>
      <c r="N7595"/>
      <c r="O7595"/>
      <c r="Q7595"/>
      <c r="R7595"/>
      <c r="S7595"/>
      <c r="U7595"/>
      <c r="V7595"/>
      <c r="W7595"/>
      <c r="Y7595"/>
      <c r="Z7595"/>
      <c r="AA7595"/>
      <c r="AC7595"/>
      <c r="AD7595"/>
      <c r="AE7595"/>
      <c r="AG7595"/>
      <c r="AH7595"/>
      <c r="AI7595"/>
      <c r="AK7595"/>
      <c r="AL7595"/>
      <c r="AM7595"/>
      <c r="AO7595"/>
      <c r="AP7595"/>
      <c r="AQ7595"/>
      <c r="AS7595"/>
      <c r="AT7595"/>
      <c r="AU7595"/>
      <c r="AW7595"/>
      <c r="AX7595"/>
      <c r="AY7595"/>
      <c r="BA7595"/>
      <c r="BB7595"/>
      <c r="BC7595"/>
      <c r="BE7595"/>
      <c r="BF7595"/>
      <c r="BG7595"/>
      <c r="BI7595"/>
      <c r="BJ7595"/>
      <c r="BK7595"/>
      <c r="BM7595"/>
      <c r="BN7595"/>
      <c r="BO7595"/>
    </row>
    <row r="7596" spans="1:67">
      <c r="A7596"/>
      <c r="B7596"/>
      <c r="C7596"/>
      <c r="E7596"/>
      <c r="F7596"/>
      <c r="G7596"/>
      <c r="I7596"/>
      <c r="J7596"/>
      <c r="K7596"/>
      <c r="M7596"/>
      <c r="N7596"/>
      <c r="O7596"/>
      <c r="Q7596"/>
      <c r="R7596"/>
      <c r="S7596"/>
      <c r="U7596"/>
      <c r="V7596"/>
      <c r="W7596"/>
      <c r="Y7596"/>
      <c r="Z7596"/>
      <c r="AA7596"/>
      <c r="AC7596"/>
      <c r="AD7596"/>
      <c r="AE7596"/>
      <c r="AG7596"/>
      <c r="AH7596"/>
      <c r="AI7596"/>
      <c r="AK7596"/>
      <c r="AL7596"/>
      <c r="AM7596"/>
      <c r="AO7596"/>
      <c r="AP7596"/>
      <c r="AQ7596"/>
      <c r="AS7596"/>
      <c r="AT7596"/>
      <c r="AU7596"/>
      <c r="AW7596"/>
      <c r="AX7596"/>
      <c r="AY7596"/>
      <c r="BA7596"/>
      <c r="BB7596"/>
      <c r="BC7596"/>
      <c r="BE7596"/>
      <c r="BF7596"/>
      <c r="BG7596"/>
      <c r="BI7596"/>
      <c r="BJ7596"/>
      <c r="BK7596"/>
      <c r="BM7596"/>
      <c r="BN7596"/>
      <c r="BO7596"/>
    </row>
    <row r="7597" spans="1:67">
      <c r="A7597"/>
      <c r="B7597"/>
      <c r="C7597"/>
      <c r="E7597"/>
      <c r="F7597"/>
      <c r="G7597"/>
      <c r="I7597"/>
      <c r="J7597"/>
      <c r="K7597"/>
      <c r="M7597"/>
      <c r="N7597"/>
      <c r="O7597"/>
      <c r="Q7597"/>
      <c r="R7597"/>
      <c r="S7597"/>
      <c r="U7597"/>
      <c r="V7597"/>
      <c r="W7597"/>
      <c r="Y7597"/>
      <c r="Z7597"/>
      <c r="AA7597"/>
      <c r="AC7597"/>
      <c r="AD7597"/>
      <c r="AE7597"/>
      <c r="AG7597"/>
      <c r="AH7597"/>
      <c r="AI7597"/>
      <c r="AK7597"/>
      <c r="AL7597"/>
      <c r="AM7597"/>
      <c r="AO7597"/>
      <c r="AP7597"/>
      <c r="AQ7597"/>
      <c r="AS7597"/>
      <c r="AT7597"/>
      <c r="AU7597"/>
      <c r="AW7597"/>
      <c r="AX7597"/>
      <c r="AY7597"/>
      <c r="BA7597"/>
      <c r="BB7597"/>
      <c r="BC7597"/>
      <c r="BE7597"/>
      <c r="BF7597"/>
      <c r="BG7597"/>
      <c r="BI7597"/>
      <c r="BJ7597"/>
      <c r="BK7597"/>
      <c r="BM7597"/>
      <c r="BN7597"/>
      <c r="BO7597"/>
    </row>
    <row r="7598" spans="1:67">
      <c r="A7598"/>
      <c r="B7598"/>
      <c r="C7598"/>
      <c r="E7598"/>
      <c r="F7598"/>
      <c r="G7598"/>
      <c r="I7598"/>
      <c r="J7598"/>
      <c r="K7598"/>
      <c r="M7598"/>
      <c r="N7598"/>
      <c r="O7598"/>
      <c r="Q7598"/>
      <c r="R7598"/>
      <c r="S7598"/>
      <c r="U7598"/>
      <c r="V7598"/>
      <c r="W7598"/>
      <c r="Y7598"/>
      <c r="Z7598"/>
      <c r="AA7598"/>
      <c r="AC7598"/>
      <c r="AD7598"/>
      <c r="AE7598"/>
      <c r="AG7598"/>
      <c r="AH7598"/>
      <c r="AI7598"/>
      <c r="AK7598"/>
      <c r="AL7598"/>
      <c r="AM7598"/>
      <c r="AO7598"/>
      <c r="AP7598"/>
      <c r="AQ7598"/>
      <c r="AS7598"/>
      <c r="AT7598"/>
      <c r="AU7598"/>
      <c r="AW7598"/>
      <c r="AX7598"/>
      <c r="AY7598"/>
      <c r="BA7598"/>
      <c r="BB7598"/>
      <c r="BC7598"/>
      <c r="BE7598"/>
      <c r="BF7598"/>
      <c r="BG7598"/>
      <c r="BI7598"/>
      <c r="BJ7598"/>
      <c r="BK7598"/>
      <c r="BM7598"/>
      <c r="BN7598"/>
      <c r="BO7598"/>
    </row>
    <row r="7599" spans="1:67">
      <c r="A7599"/>
      <c r="B7599"/>
      <c r="C7599"/>
      <c r="E7599"/>
      <c r="F7599"/>
      <c r="G7599"/>
      <c r="I7599"/>
      <c r="J7599"/>
      <c r="K7599"/>
      <c r="M7599"/>
      <c r="N7599"/>
      <c r="O7599"/>
      <c r="Q7599"/>
      <c r="R7599"/>
      <c r="S7599"/>
      <c r="U7599"/>
      <c r="V7599"/>
      <c r="W7599"/>
      <c r="Y7599"/>
      <c r="Z7599"/>
      <c r="AA7599"/>
      <c r="AC7599"/>
      <c r="AD7599"/>
      <c r="AE7599"/>
      <c r="AG7599"/>
      <c r="AH7599"/>
      <c r="AI7599"/>
      <c r="AK7599"/>
      <c r="AL7599"/>
      <c r="AM7599"/>
      <c r="AO7599"/>
      <c r="AP7599"/>
      <c r="AQ7599"/>
      <c r="AS7599"/>
      <c r="AT7599"/>
      <c r="AU7599"/>
      <c r="AW7599"/>
      <c r="AX7599"/>
      <c r="AY7599"/>
      <c r="BA7599"/>
      <c r="BB7599"/>
      <c r="BC7599"/>
      <c r="BE7599"/>
      <c r="BF7599"/>
      <c r="BG7599"/>
      <c r="BI7599"/>
      <c r="BJ7599"/>
      <c r="BK7599"/>
      <c r="BM7599"/>
      <c r="BN7599"/>
      <c r="BO7599"/>
    </row>
    <row r="7600" spans="1:67">
      <c r="A7600"/>
      <c r="B7600"/>
      <c r="C7600"/>
      <c r="E7600"/>
      <c r="F7600"/>
      <c r="G7600"/>
      <c r="I7600"/>
      <c r="J7600"/>
      <c r="K7600"/>
      <c r="M7600"/>
      <c r="N7600"/>
      <c r="O7600"/>
      <c r="Q7600"/>
      <c r="R7600"/>
      <c r="S7600"/>
      <c r="U7600"/>
      <c r="V7600"/>
      <c r="W7600"/>
      <c r="Y7600"/>
      <c r="Z7600"/>
      <c r="AA7600"/>
      <c r="AC7600"/>
      <c r="AD7600"/>
      <c r="AE7600"/>
      <c r="AG7600"/>
      <c r="AH7600"/>
      <c r="AI7600"/>
      <c r="AK7600"/>
      <c r="AL7600"/>
      <c r="AM7600"/>
      <c r="AO7600"/>
      <c r="AP7600"/>
      <c r="AQ7600"/>
      <c r="AS7600"/>
      <c r="AT7600"/>
      <c r="AU7600"/>
      <c r="AW7600"/>
      <c r="AX7600"/>
      <c r="AY7600"/>
      <c r="BA7600"/>
      <c r="BB7600"/>
      <c r="BC7600"/>
      <c r="BE7600"/>
      <c r="BF7600"/>
      <c r="BG7600"/>
      <c r="BI7600"/>
      <c r="BJ7600"/>
      <c r="BK7600"/>
      <c r="BM7600"/>
      <c r="BN7600"/>
      <c r="BO7600"/>
    </row>
    <row r="7601" spans="1:67">
      <c r="A7601"/>
      <c r="B7601"/>
      <c r="C7601"/>
      <c r="E7601"/>
      <c r="F7601"/>
      <c r="G7601"/>
      <c r="I7601"/>
      <c r="J7601"/>
      <c r="K7601"/>
      <c r="M7601"/>
      <c r="N7601"/>
      <c r="O7601"/>
      <c r="Q7601"/>
      <c r="R7601"/>
      <c r="S7601"/>
      <c r="U7601"/>
      <c r="V7601"/>
      <c r="W7601"/>
      <c r="Y7601"/>
      <c r="Z7601"/>
      <c r="AA7601"/>
      <c r="AC7601"/>
      <c r="AD7601"/>
      <c r="AE7601"/>
      <c r="AG7601"/>
      <c r="AH7601"/>
      <c r="AI7601"/>
      <c r="AK7601"/>
      <c r="AL7601"/>
      <c r="AM7601"/>
      <c r="AO7601"/>
      <c r="AP7601"/>
      <c r="AQ7601"/>
      <c r="AS7601"/>
      <c r="AT7601"/>
      <c r="AU7601"/>
      <c r="AW7601"/>
      <c r="AX7601"/>
      <c r="AY7601"/>
      <c r="BA7601"/>
      <c r="BB7601"/>
      <c r="BC7601"/>
      <c r="BE7601"/>
      <c r="BF7601"/>
      <c r="BG7601"/>
      <c r="BI7601"/>
      <c r="BJ7601"/>
      <c r="BK7601"/>
      <c r="BM7601"/>
      <c r="BN7601"/>
      <c r="BO7601"/>
    </row>
    <row r="7602" spans="1:67">
      <c r="A7602"/>
      <c r="B7602"/>
      <c r="C7602"/>
      <c r="E7602"/>
      <c r="F7602"/>
      <c r="G7602"/>
      <c r="I7602"/>
      <c r="J7602"/>
      <c r="K7602"/>
      <c r="M7602"/>
      <c r="N7602"/>
      <c r="O7602"/>
      <c r="Q7602"/>
      <c r="R7602"/>
      <c r="S7602"/>
      <c r="U7602"/>
      <c r="V7602"/>
      <c r="W7602"/>
      <c r="Y7602"/>
      <c r="Z7602"/>
      <c r="AA7602"/>
      <c r="AC7602"/>
      <c r="AD7602"/>
      <c r="AE7602"/>
      <c r="AG7602"/>
      <c r="AH7602"/>
      <c r="AI7602"/>
      <c r="AK7602"/>
      <c r="AL7602"/>
      <c r="AM7602"/>
      <c r="AO7602"/>
      <c r="AP7602"/>
      <c r="AQ7602"/>
      <c r="AS7602"/>
      <c r="AT7602"/>
      <c r="AU7602"/>
      <c r="AW7602"/>
      <c r="AX7602"/>
      <c r="AY7602"/>
      <c r="BA7602"/>
      <c r="BB7602"/>
      <c r="BC7602"/>
      <c r="BE7602"/>
      <c r="BF7602"/>
      <c r="BG7602"/>
      <c r="BI7602"/>
      <c r="BJ7602"/>
      <c r="BK7602"/>
      <c r="BM7602"/>
      <c r="BN7602"/>
      <c r="BO7602"/>
    </row>
    <row r="7603" spans="1:67">
      <c r="A7603"/>
      <c r="B7603"/>
      <c r="C7603"/>
      <c r="E7603"/>
      <c r="F7603"/>
      <c r="G7603"/>
      <c r="I7603"/>
      <c r="J7603"/>
      <c r="K7603"/>
      <c r="M7603"/>
      <c r="N7603"/>
      <c r="O7603"/>
      <c r="Q7603"/>
      <c r="R7603"/>
      <c r="S7603"/>
      <c r="U7603"/>
      <c r="V7603"/>
      <c r="W7603"/>
      <c r="Y7603"/>
      <c r="Z7603"/>
      <c r="AA7603"/>
      <c r="AC7603"/>
      <c r="AD7603"/>
      <c r="AE7603"/>
      <c r="AG7603"/>
      <c r="AH7603"/>
      <c r="AI7603"/>
      <c r="AK7603"/>
      <c r="AL7603"/>
      <c r="AM7603"/>
      <c r="AO7603"/>
      <c r="AP7603"/>
      <c r="AQ7603"/>
      <c r="AS7603"/>
      <c r="AT7603"/>
      <c r="AU7603"/>
      <c r="AW7603"/>
      <c r="AX7603"/>
      <c r="AY7603"/>
      <c r="BA7603"/>
      <c r="BB7603"/>
      <c r="BC7603"/>
      <c r="BE7603"/>
      <c r="BF7603"/>
      <c r="BG7603"/>
      <c r="BI7603"/>
      <c r="BJ7603"/>
      <c r="BK7603"/>
      <c r="BM7603"/>
      <c r="BN7603"/>
      <c r="BO7603"/>
    </row>
    <row r="7604" spans="1:67">
      <c r="A7604"/>
      <c r="B7604"/>
      <c r="C7604"/>
      <c r="E7604"/>
      <c r="F7604"/>
      <c r="G7604"/>
      <c r="I7604"/>
      <c r="J7604"/>
      <c r="K7604"/>
      <c r="M7604"/>
      <c r="N7604"/>
      <c r="O7604"/>
      <c r="Q7604"/>
      <c r="R7604"/>
      <c r="S7604"/>
      <c r="U7604"/>
      <c r="V7604"/>
      <c r="W7604"/>
      <c r="Y7604"/>
      <c r="Z7604"/>
      <c r="AA7604"/>
      <c r="AC7604"/>
      <c r="AD7604"/>
      <c r="AE7604"/>
      <c r="AG7604"/>
      <c r="AH7604"/>
      <c r="AI7604"/>
      <c r="AK7604"/>
      <c r="AL7604"/>
      <c r="AM7604"/>
      <c r="AO7604"/>
      <c r="AP7604"/>
      <c r="AQ7604"/>
      <c r="AS7604"/>
      <c r="AT7604"/>
      <c r="AU7604"/>
      <c r="AW7604"/>
      <c r="AX7604"/>
      <c r="AY7604"/>
      <c r="BA7604"/>
      <c r="BB7604"/>
      <c r="BC7604"/>
      <c r="BE7604"/>
      <c r="BF7604"/>
      <c r="BG7604"/>
      <c r="BI7604"/>
      <c r="BJ7604"/>
      <c r="BK7604"/>
      <c r="BM7604"/>
      <c r="BN7604"/>
      <c r="BO7604"/>
    </row>
    <row r="7605" spans="1:67">
      <c r="A7605"/>
      <c r="B7605"/>
      <c r="C7605"/>
      <c r="E7605"/>
      <c r="F7605"/>
      <c r="G7605"/>
      <c r="I7605"/>
      <c r="J7605"/>
      <c r="K7605"/>
      <c r="M7605"/>
      <c r="N7605"/>
      <c r="O7605"/>
      <c r="Q7605"/>
      <c r="R7605"/>
      <c r="S7605"/>
      <c r="U7605"/>
      <c r="V7605"/>
      <c r="W7605"/>
      <c r="Y7605"/>
      <c r="Z7605"/>
      <c r="AA7605"/>
      <c r="AC7605"/>
      <c r="AD7605"/>
      <c r="AE7605"/>
      <c r="AG7605"/>
      <c r="AH7605"/>
      <c r="AI7605"/>
      <c r="AK7605"/>
      <c r="AL7605"/>
      <c r="AM7605"/>
      <c r="AO7605"/>
      <c r="AP7605"/>
      <c r="AQ7605"/>
      <c r="AS7605"/>
      <c r="AT7605"/>
      <c r="AU7605"/>
      <c r="AW7605"/>
      <c r="AX7605"/>
      <c r="AY7605"/>
      <c r="BA7605"/>
      <c r="BB7605"/>
      <c r="BC7605"/>
      <c r="BE7605"/>
      <c r="BF7605"/>
      <c r="BG7605"/>
      <c r="BI7605"/>
      <c r="BJ7605"/>
      <c r="BK7605"/>
      <c r="BM7605"/>
      <c r="BN7605"/>
      <c r="BO7605"/>
    </row>
    <row r="7606" spans="1:67">
      <c r="A7606"/>
      <c r="B7606"/>
      <c r="C7606"/>
      <c r="E7606"/>
      <c r="F7606"/>
      <c r="G7606"/>
      <c r="I7606"/>
      <c r="J7606"/>
      <c r="K7606"/>
      <c r="M7606"/>
      <c r="N7606"/>
      <c r="O7606"/>
      <c r="Q7606"/>
      <c r="R7606"/>
      <c r="S7606"/>
      <c r="U7606"/>
      <c r="V7606"/>
      <c r="W7606"/>
      <c r="Y7606"/>
      <c r="Z7606"/>
      <c r="AA7606"/>
      <c r="AC7606"/>
      <c r="AD7606"/>
      <c r="AE7606"/>
      <c r="AG7606"/>
      <c r="AH7606"/>
      <c r="AI7606"/>
      <c r="AK7606"/>
      <c r="AL7606"/>
      <c r="AM7606"/>
      <c r="AO7606"/>
      <c r="AP7606"/>
      <c r="AQ7606"/>
      <c r="AS7606"/>
      <c r="AT7606"/>
      <c r="AU7606"/>
      <c r="AW7606"/>
      <c r="AX7606"/>
      <c r="AY7606"/>
      <c r="BA7606"/>
      <c r="BB7606"/>
      <c r="BC7606"/>
      <c r="BE7606"/>
      <c r="BF7606"/>
      <c r="BG7606"/>
      <c r="BI7606"/>
      <c r="BJ7606"/>
      <c r="BK7606"/>
      <c r="BM7606"/>
      <c r="BN7606"/>
      <c r="BO7606"/>
    </row>
    <row r="7607" spans="1:67">
      <c r="A7607"/>
      <c r="B7607"/>
      <c r="C7607"/>
      <c r="E7607"/>
      <c r="F7607"/>
      <c r="G7607"/>
      <c r="I7607"/>
      <c r="J7607"/>
      <c r="K7607"/>
      <c r="M7607"/>
      <c r="N7607"/>
      <c r="O7607"/>
      <c r="Q7607"/>
      <c r="R7607"/>
      <c r="S7607"/>
      <c r="U7607"/>
      <c r="V7607"/>
      <c r="W7607"/>
      <c r="Y7607"/>
      <c r="Z7607"/>
      <c r="AA7607"/>
      <c r="AC7607"/>
      <c r="AD7607"/>
      <c r="AE7607"/>
      <c r="AG7607"/>
      <c r="AH7607"/>
      <c r="AI7607"/>
      <c r="AK7607"/>
      <c r="AL7607"/>
      <c r="AM7607"/>
      <c r="AO7607"/>
      <c r="AP7607"/>
      <c r="AQ7607"/>
      <c r="AS7607"/>
      <c r="AT7607"/>
      <c r="AU7607"/>
      <c r="AW7607"/>
      <c r="AX7607"/>
      <c r="AY7607"/>
      <c r="BA7607"/>
      <c r="BB7607"/>
      <c r="BC7607"/>
      <c r="BE7607"/>
      <c r="BF7607"/>
      <c r="BG7607"/>
      <c r="BI7607"/>
      <c r="BJ7607"/>
      <c r="BK7607"/>
      <c r="BM7607"/>
      <c r="BN7607"/>
      <c r="BO7607"/>
    </row>
    <row r="7608" spans="1:67">
      <c r="A7608"/>
      <c r="B7608"/>
      <c r="C7608"/>
      <c r="E7608"/>
      <c r="F7608"/>
      <c r="G7608"/>
      <c r="I7608"/>
      <c r="J7608"/>
      <c r="K7608"/>
      <c r="M7608"/>
      <c r="N7608"/>
      <c r="O7608"/>
      <c r="Q7608"/>
      <c r="R7608"/>
      <c r="S7608"/>
      <c r="U7608"/>
      <c r="V7608"/>
      <c r="W7608"/>
      <c r="Y7608"/>
      <c r="Z7608"/>
      <c r="AA7608"/>
      <c r="AC7608"/>
      <c r="AD7608"/>
      <c r="AE7608"/>
      <c r="AG7608"/>
      <c r="AH7608"/>
      <c r="AI7608"/>
      <c r="AK7608"/>
      <c r="AL7608"/>
      <c r="AM7608"/>
      <c r="AO7608"/>
      <c r="AP7608"/>
      <c r="AQ7608"/>
      <c r="AS7608"/>
      <c r="AT7608"/>
      <c r="AU7608"/>
      <c r="AW7608"/>
      <c r="AX7608"/>
      <c r="AY7608"/>
      <c r="BA7608"/>
      <c r="BB7608"/>
      <c r="BC7608"/>
      <c r="BE7608"/>
      <c r="BF7608"/>
      <c r="BG7608"/>
      <c r="BI7608"/>
      <c r="BJ7608"/>
      <c r="BK7608"/>
      <c r="BM7608"/>
      <c r="BN7608"/>
      <c r="BO7608"/>
    </row>
    <row r="7609" spans="1:67">
      <c r="A7609"/>
      <c r="B7609"/>
      <c r="C7609"/>
      <c r="E7609"/>
      <c r="F7609"/>
      <c r="G7609"/>
      <c r="I7609"/>
      <c r="J7609"/>
      <c r="K7609"/>
      <c r="M7609"/>
      <c r="N7609"/>
      <c r="O7609"/>
      <c r="Q7609"/>
      <c r="R7609"/>
      <c r="S7609"/>
      <c r="U7609"/>
      <c r="V7609"/>
      <c r="W7609"/>
      <c r="Y7609"/>
      <c r="Z7609"/>
      <c r="AA7609"/>
      <c r="AC7609"/>
      <c r="AD7609"/>
      <c r="AE7609"/>
      <c r="AG7609"/>
      <c r="AH7609"/>
      <c r="AI7609"/>
      <c r="AK7609"/>
      <c r="AL7609"/>
      <c r="AM7609"/>
      <c r="AO7609"/>
      <c r="AP7609"/>
      <c r="AQ7609"/>
      <c r="AS7609"/>
      <c r="AT7609"/>
      <c r="AU7609"/>
      <c r="AW7609"/>
      <c r="AX7609"/>
      <c r="AY7609"/>
      <c r="BA7609"/>
      <c r="BB7609"/>
      <c r="BC7609"/>
      <c r="BE7609"/>
      <c r="BF7609"/>
      <c r="BG7609"/>
      <c r="BI7609"/>
      <c r="BJ7609"/>
      <c r="BK7609"/>
      <c r="BM7609"/>
      <c r="BN7609"/>
      <c r="BO7609"/>
    </row>
    <row r="7610" spans="1:67">
      <c r="A7610"/>
      <c r="B7610"/>
      <c r="C7610"/>
      <c r="E7610"/>
      <c r="F7610"/>
      <c r="G7610"/>
      <c r="I7610"/>
      <c r="J7610"/>
      <c r="K7610"/>
      <c r="M7610"/>
      <c r="N7610"/>
      <c r="O7610"/>
      <c r="Q7610"/>
      <c r="R7610"/>
      <c r="S7610"/>
      <c r="U7610"/>
      <c r="V7610"/>
      <c r="W7610"/>
      <c r="Y7610"/>
      <c r="Z7610"/>
      <c r="AA7610"/>
      <c r="AC7610"/>
      <c r="AD7610"/>
      <c r="AE7610"/>
      <c r="AG7610"/>
      <c r="AH7610"/>
      <c r="AI7610"/>
      <c r="AK7610"/>
      <c r="AL7610"/>
      <c r="AM7610"/>
      <c r="AO7610"/>
      <c r="AP7610"/>
      <c r="AQ7610"/>
      <c r="AS7610"/>
      <c r="AT7610"/>
      <c r="AU7610"/>
      <c r="AW7610"/>
      <c r="AX7610"/>
      <c r="AY7610"/>
      <c r="BA7610"/>
      <c r="BB7610"/>
      <c r="BC7610"/>
      <c r="BE7610"/>
      <c r="BF7610"/>
      <c r="BG7610"/>
      <c r="BI7610"/>
      <c r="BJ7610"/>
      <c r="BK7610"/>
      <c r="BM7610"/>
      <c r="BN7610"/>
      <c r="BO7610"/>
    </row>
    <row r="7611" spans="1:67">
      <c r="A7611"/>
      <c r="B7611"/>
      <c r="C7611"/>
      <c r="E7611"/>
      <c r="F7611"/>
      <c r="G7611"/>
      <c r="I7611"/>
      <c r="J7611"/>
      <c r="K7611"/>
      <c r="M7611"/>
      <c r="N7611"/>
      <c r="O7611"/>
      <c r="Q7611"/>
      <c r="R7611"/>
      <c r="S7611"/>
      <c r="U7611"/>
      <c r="V7611"/>
      <c r="W7611"/>
      <c r="Y7611"/>
      <c r="Z7611"/>
      <c r="AA7611"/>
      <c r="AC7611"/>
      <c r="AD7611"/>
      <c r="AE7611"/>
      <c r="AG7611"/>
      <c r="AH7611"/>
      <c r="AI7611"/>
      <c r="AK7611"/>
      <c r="AL7611"/>
      <c r="AM7611"/>
      <c r="AO7611"/>
      <c r="AP7611"/>
      <c r="AQ7611"/>
      <c r="AS7611"/>
      <c r="AT7611"/>
      <c r="AU7611"/>
      <c r="AW7611"/>
      <c r="AX7611"/>
      <c r="AY7611"/>
      <c r="BA7611"/>
      <c r="BB7611"/>
      <c r="BC7611"/>
      <c r="BE7611"/>
      <c r="BF7611"/>
      <c r="BG7611"/>
      <c r="BI7611"/>
      <c r="BJ7611"/>
      <c r="BK7611"/>
      <c r="BM7611"/>
      <c r="BN7611"/>
      <c r="BO7611"/>
    </row>
    <row r="7612" spans="1:67">
      <c r="A7612"/>
      <c r="B7612"/>
      <c r="C7612"/>
      <c r="E7612"/>
      <c r="F7612"/>
      <c r="G7612"/>
      <c r="I7612"/>
      <c r="J7612"/>
      <c r="K7612"/>
      <c r="M7612"/>
      <c r="N7612"/>
      <c r="O7612"/>
      <c r="Q7612"/>
      <c r="R7612"/>
      <c r="S7612"/>
      <c r="U7612"/>
      <c r="V7612"/>
      <c r="W7612"/>
      <c r="Y7612"/>
      <c r="Z7612"/>
      <c r="AA7612"/>
      <c r="AC7612"/>
      <c r="AD7612"/>
      <c r="AE7612"/>
      <c r="AG7612"/>
      <c r="AH7612"/>
      <c r="AI7612"/>
      <c r="AK7612"/>
      <c r="AL7612"/>
      <c r="AM7612"/>
      <c r="AO7612"/>
      <c r="AP7612"/>
      <c r="AQ7612"/>
      <c r="AS7612"/>
      <c r="AT7612"/>
      <c r="AU7612"/>
      <c r="AW7612"/>
      <c r="AX7612"/>
      <c r="AY7612"/>
      <c r="BA7612"/>
      <c r="BB7612"/>
      <c r="BC7612"/>
      <c r="BE7612"/>
      <c r="BF7612"/>
      <c r="BG7612"/>
      <c r="BI7612"/>
      <c r="BJ7612"/>
      <c r="BK7612"/>
      <c r="BM7612"/>
      <c r="BN7612"/>
      <c r="BO7612"/>
    </row>
    <row r="7613" spans="1:67">
      <c r="A7613"/>
      <c r="B7613"/>
      <c r="C7613"/>
      <c r="E7613"/>
      <c r="F7613"/>
      <c r="G7613"/>
      <c r="I7613"/>
      <c r="J7613"/>
      <c r="K7613"/>
      <c r="M7613"/>
      <c r="N7613"/>
      <c r="O7613"/>
      <c r="Q7613"/>
      <c r="R7613"/>
      <c r="S7613"/>
      <c r="U7613"/>
      <c r="V7613"/>
      <c r="W7613"/>
      <c r="Y7613"/>
      <c r="Z7613"/>
      <c r="AA7613"/>
      <c r="AC7613"/>
      <c r="AD7613"/>
      <c r="AE7613"/>
      <c r="AG7613"/>
      <c r="AH7613"/>
      <c r="AI7613"/>
      <c r="AK7613"/>
      <c r="AL7613"/>
      <c r="AM7613"/>
      <c r="AO7613"/>
      <c r="AP7613"/>
      <c r="AQ7613"/>
      <c r="AS7613"/>
      <c r="AT7613"/>
      <c r="AU7613"/>
      <c r="AW7613"/>
      <c r="AX7613"/>
      <c r="AY7613"/>
      <c r="BA7613"/>
      <c r="BB7613"/>
      <c r="BC7613"/>
      <c r="BE7613"/>
      <c r="BF7613"/>
      <c r="BG7613"/>
      <c r="BI7613"/>
      <c r="BJ7613"/>
      <c r="BK7613"/>
      <c r="BM7613"/>
      <c r="BN7613"/>
      <c r="BO7613"/>
    </row>
    <row r="7614" spans="1:67">
      <c r="A7614"/>
      <c r="B7614"/>
      <c r="C7614"/>
      <c r="E7614"/>
      <c r="F7614"/>
      <c r="G7614"/>
      <c r="I7614"/>
      <c r="J7614"/>
      <c r="K7614"/>
      <c r="M7614"/>
      <c r="N7614"/>
      <c r="O7614"/>
      <c r="Q7614"/>
      <c r="R7614"/>
      <c r="S7614"/>
      <c r="U7614"/>
      <c r="V7614"/>
      <c r="W7614"/>
      <c r="Y7614"/>
      <c r="Z7614"/>
      <c r="AA7614"/>
      <c r="AC7614"/>
      <c r="AD7614"/>
      <c r="AE7614"/>
      <c r="AG7614"/>
      <c r="AH7614"/>
      <c r="AI7614"/>
      <c r="AK7614"/>
      <c r="AL7614"/>
      <c r="AM7614"/>
      <c r="AO7614"/>
      <c r="AP7614"/>
      <c r="AQ7614"/>
      <c r="AS7614"/>
      <c r="AT7614"/>
      <c r="AU7614"/>
      <c r="AW7614"/>
      <c r="AX7614"/>
      <c r="AY7614"/>
      <c r="BA7614"/>
      <c r="BB7614"/>
      <c r="BC7614"/>
      <c r="BE7614"/>
      <c r="BF7614"/>
      <c r="BG7614"/>
      <c r="BI7614"/>
      <c r="BJ7614"/>
      <c r="BK7614"/>
      <c r="BM7614"/>
      <c r="BN7614"/>
      <c r="BO7614"/>
    </row>
    <row r="7615" spans="1:67">
      <c r="A7615"/>
      <c r="B7615"/>
      <c r="C7615"/>
      <c r="E7615"/>
      <c r="F7615"/>
      <c r="G7615"/>
      <c r="I7615"/>
      <c r="J7615"/>
      <c r="K7615"/>
      <c r="M7615"/>
      <c r="N7615"/>
      <c r="O7615"/>
      <c r="Q7615"/>
      <c r="R7615"/>
      <c r="S7615"/>
      <c r="U7615"/>
      <c r="V7615"/>
      <c r="W7615"/>
      <c r="Y7615"/>
      <c r="Z7615"/>
      <c r="AA7615"/>
      <c r="AC7615"/>
      <c r="AD7615"/>
      <c r="AE7615"/>
      <c r="AG7615"/>
      <c r="AH7615"/>
      <c r="AI7615"/>
      <c r="AK7615"/>
      <c r="AL7615"/>
      <c r="AM7615"/>
      <c r="AO7615"/>
      <c r="AP7615"/>
      <c r="AQ7615"/>
      <c r="AS7615"/>
      <c r="AT7615"/>
      <c r="AU7615"/>
      <c r="AW7615"/>
      <c r="AX7615"/>
      <c r="AY7615"/>
      <c r="BA7615"/>
      <c r="BB7615"/>
      <c r="BC7615"/>
      <c r="BE7615"/>
      <c r="BF7615"/>
      <c r="BG7615"/>
      <c r="BI7615"/>
      <c r="BJ7615"/>
      <c r="BK7615"/>
      <c r="BM7615"/>
      <c r="BN7615"/>
      <c r="BO7615"/>
    </row>
    <row r="7616" spans="1:67">
      <c r="A7616"/>
      <c r="B7616"/>
      <c r="C7616"/>
      <c r="E7616"/>
      <c r="F7616"/>
      <c r="G7616"/>
      <c r="I7616"/>
      <c r="J7616"/>
      <c r="K7616"/>
      <c r="M7616"/>
      <c r="N7616"/>
      <c r="O7616"/>
      <c r="Q7616"/>
      <c r="R7616"/>
      <c r="S7616"/>
      <c r="U7616"/>
      <c r="V7616"/>
      <c r="W7616"/>
      <c r="Y7616"/>
      <c r="Z7616"/>
      <c r="AA7616"/>
      <c r="AC7616"/>
      <c r="AD7616"/>
      <c r="AE7616"/>
      <c r="AG7616"/>
      <c r="AH7616"/>
      <c r="AI7616"/>
      <c r="AK7616"/>
      <c r="AL7616"/>
      <c r="AM7616"/>
      <c r="AO7616"/>
      <c r="AP7616"/>
      <c r="AQ7616"/>
      <c r="AS7616"/>
      <c r="AT7616"/>
      <c r="AU7616"/>
      <c r="AW7616"/>
      <c r="AX7616"/>
      <c r="AY7616"/>
      <c r="BA7616"/>
      <c r="BB7616"/>
      <c r="BC7616"/>
      <c r="BE7616"/>
      <c r="BF7616"/>
      <c r="BG7616"/>
      <c r="BI7616"/>
      <c r="BJ7616"/>
      <c r="BK7616"/>
      <c r="BM7616"/>
      <c r="BN7616"/>
      <c r="BO7616"/>
    </row>
    <row r="7617" spans="1:67">
      <c r="A7617"/>
      <c r="B7617"/>
      <c r="C7617"/>
      <c r="E7617"/>
      <c r="F7617"/>
      <c r="G7617"/>
      <c r="I7617"/>
      <c r="J7617"/>
      <c r="K7617"/>
      <c r="M7617"/>
      <c r="N7617"/>
      <c r="O7617"/>
      <c r="Q7617"/>
      <c r="R7617"/>
      <c r="S7617"/>
      <c r="U7617"/>
      <c r="V7617"/>
      <c r="W7617"/>
      <c r="Y7617"/>
      <c r="Z7617"/>
      <c r="AA7617"/>
      <c r="AC7617"/>
      <c r="AD7617"/>
      <c r="AE7617"/>
      <c r="AG7617"/>
      <c r="AH7617"/>
      <c r="AI7617"/>
      <c r="AK7617"/>
      <c r="AL7617"/>
      <c r="AM7617"/>
      <c r="AO7617"/>
      <c r="AP7617"/>
      <c r="AQ7617"/>
      <c r="AS7617"/>
      <c r="AT7617"/>
      <c r="AU7617"/>
      <c r="AW7617"/>
      <c r="AX7617"/>
      <c r="AY7617"/>
      <c r="BA7617"/>
      <c r="BB7617"/>
      <c r="BC7617"/>
      <c r="BE7617"/>
      <c r="BF7617"/>
      <c r="BG7617"/>
      <c r="BI7617"/>
      <c r="BJ7617"/>
      <c r="BK7617"/>
      <c r="BM7617"/>
      <c r="BN7617"/>
      <c r="BO7617"/>
    </row>
    <row r="7618" spans="1:67">
      <c r="A7618"/>
      <c r="B7618"/>
      <c r="C7618"/>
      <c r="E7618"/>
      <c r="F7618"/>
      <c r="G7618"/>
      <c r="I7618"/>
      <c r="J7618"/>
      <c r="K7618"/>
      <c r="M7618"/>
      <c r="N7618"/>
      <c r="O7618"/>
      <c r="Q7618"/>
      <c r="R7618"/>
      <c r="S7618"/>
      <c r="U7618"/>
      <c r="V7618"/>
      <c r="W7618"/>
      <c r="Y7618"/>
      <c r="Z7618"/>
      <c r="AA7618"/>
      <c r="AC7618"/>
      <c r="AD7618"/>
      <c r="AE7618"/>
      <c r="AG7618"/>
      <c r="AH7618"/>
      <c r="AI7618"/>
      <c r="AK7618"/>
      <c r="AL7618"/>
      <c r="AM7618"/>
      <c r="AO7618"/>
      <c r="AP7618"/>
      <c r="AQ7618"/>
      <c r="AS7618"/>
      <c r="AT7618"/>
      <c r="AU7618"/>
      <c r="AW7618"/>
      <c r="AX7618"/>
      <c r="AY7618"/>
      <c r="BA7618"/>
      <c r="BB7618"/>
      <c r="BC7618"/>
      <c r="BE7618"/>
      <c r="BF7618"/>
      <c r="BG7618"/>
      <c r="BI7618"/>
      <c r="BJ7618"/>
      <c r="BK7618"/>
      <c r="BM7618"/>
      <c r="BN7618"/>
      <c r="BO7618"/>
    </row>
    <row r="7619" spans="1:67">
      <c r="A7619"/>
      <c r="B7619"/>
      <c r="C7619"/>
      <c r="E7619"/>
      <c r="F7619"/>
      <c r="G7619"/>
      <c r="I7619"/>
      <c r="J7619"/>
      <c r="K7619"/>
      <c r="M7619"/>
      <c r="N7619"/>
      <c r="O7619"/>
      <c r="Q7619"/>
      <c r="R7619"/>
      <c r="S7619"/>
      <c r="U7619"/>
      <c r="V7619"/>
      <c r="W7619"/>
      <c r="Y7619"/>
      <c r="Z7619"/>
      <c r="AA7619"/>
      <c r="AC7619"/>
      <c r="AD7619"/>
      <c r="AE7619"/>
      <c r="AG7619"/>
      <c r="AH7619"/>
      <c r="AI7619"/>
      <c r="AK7619"/>
      <c r="AL7619"/>
      <c r="AM7619"/>
      <c r="AO7619"/>
      <c r="AP7619"/>
      <c r="AQ7619"/>
      <c r="AS7619"/>
      <c r="AT7619"/>
      <c r="AU7619"/>
      <c r="AW7619"/>
      <c r="AX7619"/>
      <c r="AY7619"/>
      <c r="BA7619"/>
      <c r="BB7619"/>
      <c r="BC7619"/>
      <c r="BE7619"/>
      <c r="BF7619"/>
      <c r="BG7619"/>
      <c r="BI7619"/>
      <c r="BJ7619"/>
      <c r="BK7619"/>
      <c r="BM7619"/>
      <c r="BN7619"/>
      <c r="BO7619"/>
    </row>
    <row r="7620" spans="1:67">
      <c r="A7620"/>
      <c r="B7620"/>
      <c r="C7620"/>
      <c r="E7620"/>
      <c r="F7620"/>
      <c r="G7620"/>
      <c r="I7620"/>
      <c r="J7620"/>
      <c r="K7620"/>
      <c r="M7620"/>
      <c r="N7620"/>
      <c r="O7620"/>
      <c r="Q7620"/>
      <c r="R7620"/>
      <c r="S7620"/>
      <c r="U7620"/>
      <c r="V7620"/>
      <c r="W7620"/>
      <c r="Y7620"/>
      <c r="Z7620"/>
      <c r="AA7620"/>
      <c r="AC7620"/>
      <c r="AD7620"/>
      <c r="AE7620"/>
      <c r="AG7620"/>
      <c r="AH7620"/>
      <c r="AI7620"/>
      <c r="AK7620"/>
      <c r="AL7620"/>
      <c r="AM7620"/>
      <c r="AO7620"/>
      <c r="AP7620"/>
      <c r="AQ7620"/>
      <c r="AS7620"/>
      <c r="AT7620"/>
      <c r="AU7620"/>
      <c r="AW7620"/>
      <c r="AX7620"/>
      <c r="AY7620"/>
      <c r="BA7620"/>
      <c r="BB7620"/>
      <c r="BC7620"/>
      <c r="BE7620"/>
      <c r="BF7620"/>
      <c r="BG7620"/>
      <c r="BI7620"/>
      <c r="BJ7620"/>
      <c r="BK7620"/>
      <c r="BM7620"/>
      <c r="BN7620"/>
      <c r="BO7620"/>
    </row>
    <row r="7621" spans="1:67">
      <c r="A7621"/>
      <c r="B7621"/>
      <c r="C7621"/>
      <c r="E7621"/>
      <c r="F7621"/>
      <c r="G7621"/>
      <c r="I7621"/>
      <c r="J7621"/>
      <c r="K7621"/>
      <c r="M7621"/>
      <c r="N7621"/>
      <c r="O7621"/>
      <c r="Q7621"/>
      <c r="R7621"/>
      <c r="S7621"/>
      <c r="U7621"/>
      <c r="V7621"/>
      <c r="W7621"/>
      <c r="Y7621"/>
      <c r="Z7621"/>
      <c r="AA7621"/>
      <c r="AC7621"/>
      <c r="AD7621"/>
      <c r="AE7621"/>
      <c r="AG7621"/>
      <c r="AH7621"/>
      <c r="AI7621"/>
      <c r="AK7621"/>
      <c r="AL7621"/>
      <c r="AM7621"/>
      <c r="AO7621"/>
      <c r="AP7621"/>
      <c r="AQ7621"/>
      <c r="AS7621"/>
      <c r="AT7621"/>
      <c r="AU7621"/>
      <c r="AW7621"/>
      <c r="AX7621"/>
      <c r="AY7621"/>
      <c r="BA7621"/>
      <c r="BB7621"/>
      <c r="BC7621"/>
      <c r="BE7621"/>
      <c r="BF7621"/>
      <c r="BG7621"/>
      <c r="BI7621"/>
      <c r="BJ7621"/>
      <c r="BK7621"/>
      <c r="BM7621"/>
      <c r="BN7621"/>
      <c r="BO7621"/>
    </row>
    <row r="7622" spans="1:67">
      <c r="A7622"/>
      <c r="B7622"/>
      <c r="C7622"/>
      <c r="E7622"/>
      <c r="F7622"/>
      <c r="G7622"/>
      <c r="I7622"/>
      <c r="J7622"/>
      <c r="K7622"/>
      <c r="M7622"/>
      <c r="N7622"/>
      <c r="O7622"/>
      <c r="Q7622"/>
      <c r="R7622"/>
      <c r="S7622"/>
      <c r="U7622"/>
      <c r="V7622"/>
      <c r="W7622"/>
      <c r="Y7622"/>
      <c r="Z7622"/>
      <c r="AA7622"/>
      <c r="AC7622"/>
      <c r="AD7622"/>
      <c r="AE7622"/>
      <c r="AG7622"/>
      <c r="AH7622"/>
      <c r="AI7622"/>
      <c r="AK7622"/>
      <c r="AL7622"/>
      <c r="AM7622"/>
      <c r="AO7622"/>
      <c r="AP7622"/>
      <c r="AQ7622"/>
      <c r="AS7622"/>
      <c r="AT7622"/>
      <c r="AU7622"/>
      <c r="AW7622"/>
      <c r="AX7622"/>
      <c r="AY7622"/>
      <c r="BA7622"/>
      <c r="BB7622"/>
      <c r="BC7622"/>
      <c r="BE7622"/>
      <c r="BF7622"/>
      <c r="BG7622"/>
      <c r="BI7622"/>
      <c r="BJ7622"/>
      <c r="BK7622"/>
      <c r="BM7622"/>
      <c r="BN7622"/>
      <c r="BO7622"/>
    </row>
    <row r="7623" spans="1:67">
      <c r="A7623"/>
      <c r="B7623"/>
      <c r="C7623"/>
      <c r="E7623"/>
      <c r="F7623"/>
      <c r="G7623"/>
      <c r="I7623"/>
      <c r="J7623"/>
      <c r="K7623"/>
      <c r="M7623"/>
      <c r="N7623"/>
      <c r="O7623"/>
      <c r="Q7623"/>
      <c r="R7623"/>
      <c r="S7623"/>
      <c r="U7623"/>
      <c r="V7623"/>
      <c r="W7623"/>
      <c r="Y7623"/>
      <c r="Z7623"/>
      <c r="AA7623"/>
      <c r="AC7623"/>
      <c r="AD7623"/>
      <c r="AE7623"/>
      <c r="AG7623"/>
      <c r="AH7623"/>
      <c r="AI7623"/>
      <c r="AK7623"/>
      <c r="AL7623"/>
      <c r="AM7623"/>
      <c r="AO7623"/>
      <c r="AP7623"/>
      <c r="AQ7623"/>
      <c r="AS7623"/>
      <c r="AT7623"/>
      <c r="AU7623"/>
      <c r="AW7623"/>
      <c r="AX7623"/>
      <c r="AY7623"/>
      <c r="BA7623"/>
      <c r="BB7623"/>
      <c r="BC7623"/>
      <c r="BE7623"/>
      <c r="BF7623"/>
      <c r="BG7623"/>
      <c r="BI7623"/>
      <c r="BJ7623"/>
      <c r="BK7623"/>
      <c r="BM7623"/>
      <c r="BN7623"/>
      <c r="BO7623"/>
    </row>
    <row r="7624" spans="1:67">
      <c r="A7624"/>
      <c r="B7624"/>
      <c r="C7624"/>
      <c r="E7624"/>
      <c r="F7624"/>
      <c r="G7624"/>
      <c r="I7624"/>
      <c r="J7624"/>
      <c r="K7624"/>
      <c r="M7624"/>
      <c r="N7624"/>
      <c r="O7624"/>
      <c r="Q7624"/>
      <c r="R7624"/>
      <c r="S7624"/>
      <c r="U7624"/>
      <c r="V7624"/>
      <c r="W7624"/>
      <c r="Y7624"/>
      <c r="Z7624"/>
      <c r="AA7624"/>
      <c r="AC7624"/>
      <c r="AD7624"/>
      <c r="AE7624"/>
      <c r="AG7624"/>
      <c r="AH7624"/>
      <c r="AI7624"/>
      <c r="AK7624"/>
      <c r="AL7624"/>
      <c r="AM7624"/>
      <c r="AO7624"/>
      <c r="AP7624"/>
      <c r="AQ7624"/>
      <c r="AS7624"/>
      <c r="AT7624"/>
      <c r="AU7624"/>
      <c r="AW7624"/>
      <c r="AX7624"/>
      <c r="AY7624"/>
      <c r="BA7624"/>
      <c r="BB7624"/>
      <c r="BC7624"/>
      <c r="BE7624"/>
      <c r="BF7624"/>
      <c r="BG7624"/>
      <c r="BI7624"/>
      <c r="BJ7624"/>
      <c r="BK7624"/>
      <c r="BM7624"/>
      <c r="BN7624"/>
      <c r="BO7624"/>
    </row>
    <row r="7625" spans="1:67">
      <c r="A7625"/>
      <c r="B7625"/>
      <c r="C7625"/>
      <c r="E7625"/>
      <c r="F7625"/>
      <c r="G7625"/>
      <c r="I7625"/>
      <c r="J7625"/>
      <c r="K7625"/>
      <c r="M7625"/>
      <c r="N7625"/>
      <c r="O7625"/>
      <c r="Q7625"/>
      <c r="R7625"/>
      <c r="S7625"/>
      <c r="U7625"/>
      <c r="V7625"/>
      <c r="W7625"/>
      <c r="Y7625"/>
      <c r="Z7625"/>
      <c r="AA7625"/>
      <c r="AC7625"/>
      <c r="AD7625"/>
      <c r="AE7625"/>
      <c r="AG7625"/>
      <c r="AH7625"/>
      <c r="AI7625"/>
      <c r="AK7625"/>
      <c r="AL7625"/>
      <c r="AM7625"/>
      <c r="AO7625"/>
      <c r="AP7625"/>
      <c r="AQ7625"/>
      <c r="AS7625"/>
      <c r="AT7625"/>
      <c r="AU7625"/>
      <c r="AW7625"/>
      <c r="AX7625"/>
      <c r="AY7625"/>
      <c r="BA7625"/>
      <c r="BB7625"/>
      <c r="BC7625"/>
      <c r="BE7625"/>
      <c r="BF7625"/>
      <c r="BG7625"/>
      <c r="BI7625"/>
      <c r="BJ7625"/>
      <c r="BK7625"/>
      <c r="BM7625"/>
      <c r="BN7625"/>
      <c r="BO7625"/>
    </row>
    <row r="7626" spans="1:67">
      <c r="A7626"/>
      <c r="B7626"/>
      <c r="C7626"/>
      <c r="E7626"/>
      <c r="F7626"/>
      <c r="G7626"/>
      <c r="I7626"/>
      <c r="J7626"/>
      <c r="K7626"/>
      <c r="M7626"/>
      <c r="N7626"/>
      <c r="O7626"/>
      <c r="Q7626"/>
      <c r="R7626"/>
      <c r="S7626"/>
      <c r="U7626"/>
      <c r="V7626"/>
      <c r="W7626"/>
      <c r="Y7626"/>
      <c r="Z7626"/>
      <c r="AA7626"/>
      <c r="AC7626"/>
      <c r="AD7626"/>
      <c r="AE7626"/>
      <c r="AG7626"/>
      <c r="AH7626"/>
      <c r="AI7626"/>
      <c r="AK7626"/>
      <c r="AL7626"/>
      <c r="AM7626"/>
      <c r="AO7626"/>
      <c r="AP7626"/>
      <c r="AQ7626"/>
      <c r="AS7626"/>
      <c r="AT7626"/>
      <c r="AU7626"/>
      <c r="AW7626"/>
      <c r="AX7626"/>
      <c r="AY7626"/>
      <c r="BA7626"/>
      <c r="BB7626"/>
      <c r="BC7626"/>
      <c r="BE7626"/>
      <c r="BF7626"/>
      <c r="BG7626"/>
      <c r="BI7626"/>
      <c r="BJ7626"/>
      <c r="BK7626"/>
      <c r="BM7626"/>
      <c r="BN7626"/>
      <c r="BO7626"/>
    </row>
    <row r="7627" spans="1:67">
      <c r="A7627"/>
      <c r="B7627"/>
      <c r="C7627"/>
      <c r="E7627"/>
      <c r="F7627"/>
      <c r="G7627"/>
      <c r="I7627"/>
      <c r="J7627"/>
      <c r="K7627"/>
      <c r="M7627"/>
      <c r="N7627"/>
      <c r="O7627"/>
      <c r="Q7627"/>
      <c r="R7627"/>
      <c r="S7627"/>
      <c r="U7627"/>
      <c r="V7627"/>
      <c r="W7627"/>
      <c r="Y7627"/>
      <c r="Z7627"/>
      <c r="AA7627"/>
      <c r="AC7627"/>
      <c r="AD7627"/>
      <c r="AE7627"/>
      <c r="AG7627"/>
      <c r="AH7627"/>
      <c r="AI7627"/>
      <c r="AK7627"/>
      <c r="AL7627"/>
      <c r="AM7627"/>
      <c r="AO7627"/>
      <c r="AP7627"/>
      <c r="AQ7627"/>
      <c r="AS7627"/>
      <c r="AT7627"/>
      <c r="AU7627"/>
      <c r="AW7627"/>
      <c r="AX7627"/>
      <c r="AY7627"/>
      <c r="BA7627"/>
      <c r="BB7627"/>
      <c r="BC7627"/>
      <c r="BE7627"/>
      <c r="BF7627"/>
      <c r="BG7627"/>
      <c r="BI7627"/>
      <c r="BJ7627"/>
      <c r="BK7627"/>
      <c r="BM7627"/>
      <c r="BN7627"/>
      <c r="BO7627"/>
    </row>
    <row r="7628" spans="1:67">
      <c r="A7628"/>
      <c r="B7628"/>
      <c r="C7628"/>
      <c r="E7628"/>
      <c r="F7628"/>
      <c r="G7628"/>
      <c r="I7628"/>
      <c r="J7628"/>
      <c r="K7628"/>
      <c r="M7628"/>
      <c r="N7628"/>
      <c r="O7628"/>
      <c r="Q7628"/>
      <c r="R7628"/>
      <c r="S7628"/>
      <c r="U7628"/>
      <c r="V7628"/>
      <c r="W7628"/>
      <c r="Y7628"/>
      <c r="Z7628"/>
      <c r="AA7628"/>
      <c r="AC7628"/>
      <c r="AD7628"/>
      <c r="AE7628"/>
      <c r="AG7628"/>
      <c r="AH7628"/>
      <c r="AI7628"/>
      <c r="AK7628"/>
      <c r="AL7628"/>
      <c r="AM7628"/>
      <c r="AO7628"/>
      <c r="AP7628"/>
      <c r="AQ7628"/>
      <c r="AS7628"/>
      <c r="AT7628"/>
      <c r="AU7628"/>
      <c r="AW7628"/>
      <c r="AX7628"/>
      <c r="AY7628"/>
      <c r="BA7628"/>
      <c r="BB7628"/>
      <c r="BC7628"/>
      <c r="BE7628"/>
      <c r="BF7628"/>
      <c r="BG7628"/>
      <c r="BI7628"/>
      <c r="BJ7628"/>
      <c r="BK7628"/>
      <c r="BM7628"/>
      <c r="BN7628"/>
      <c r="BO7628"/>
    </row>
    <row r="7629" spans="1:67">
      <c r="A7629"/>
      <c r="B7629"/>
      <c r="C7629"/>
      <c r="E7629"/>
      <c r="F7629"/>
      <c r="G7629"/>
      <c r="I7629"/>
      <c r="J7629"/>
      <c r="K7629"/>
      <c r="M7629"/>
      <c r="N7629"/>
      <c r="O7629"/>
      <c r="Q7629"/>
      <c r="R7629"/>
      <c r="S7629"/>
      <c r="U7629"/>
      <c r="V7629"/>
      <c r="W7629"/>
      <c r="Y7629"/>
      <c r="Z7629"/>
      <c r="AA7629"/>
      <c r="AC7629"/>
      <c r="AD7629"/>
      <c r="AE7629"/>
      <c r="AG7629"/>
      <c r="AH7629"/>
      <c r="AI7629"/>
      <c r="AK7629"/>
      <c r="AL7629"/>
      <c r="AM7629"/>
      <c r="AO7629"/>
      <c r="AP7629"/>
      <c r="AQ7629"/>
      <c r="AS7629"/>
      <c r="AT7629"/>
      <c r="AU7629"/>
      <c r="AW7629"/>
      <c r="AX7629"/>
      <c r="AY7629"/>
      <c r="BA7629"/>
      <c r="BB7629"/>
      <c r="BC7629"/>
      <c r="BE7629"/>
      <c r="BF7629"/>
      <c r="BG7629"/>
      <c r="BI7629"/>
      <c r="BJ7629"/>
      <c r="BK7629"/>
      <c r="BM7629"/>
      <c r="BN7629"/>
      <c r="BO7629"/>
    </row>
    <row r="7630" spans="1:67">
      <c r="A7630"/>
      <c r="B7630"/>
      <c r="C7630"/>
      <c r="E7630"/>
      <c r="F7630"/>
      <c r="G7630"/>
      <c r="I7630"/>
      <c r="J7630"/>
      <c r="K7630"/>
      <c r="M7630"/>
      <c r="N7630"/>
      <c r="O7630"/>
      <c r="Q7630"/>
      <c r="R7630"/>
      <c r="S7630"/>
      <c r="U7630"/>
      <c r="V7630"/>
      <c r="W7630"/>
      <c r="Y7630"/>
      <c r="Z7630"/>
      <c r="AA7630"/>
      <c r="AC7630"/>
      <c r="AD7630"/>
      <c r="AE7630"/>
      <c r="AG7630"/>
      <c r="AH7630"/>
      <c r="AI7630"/>
      <c r="AK7630"/>
      <c r="AL7630"/>
      <c r="AM7630"/>
      <c r="AO7630"/>
      <c r="AP7630"/>
      <c r="AQ7630"/>
      <c r="AS7630"/>
      <c r="AT7630"/>
      <c r="AU7630"/>
      <c r="AW7630"/>
      <c r="AX7630"/>
      <c r="AY7630"/>
      <c r="BA7630"/>
      <c r="BB7630"/>
      <c r="BC7630"/>
      <c r="BE7630"/>
      <c r="BF7630"/>
      <c r="BG7630"/>
      <c r="BI7630"/>
      <c r="BJ7630"/>
      <c r="BK7630"/>
      <c r="BM7630"/>
      <c r="BN7630"/>
      <c r="BO7630"/>
    </row>
    <row r="7631" spans="1:67">
      <c r="A7631"/>
      <c r="B7631"/>
      <c r="C7631"/>
      <c r="E7631"/>
      <c r="F7631"/>
      <c r="G7631"/>
      <c r="I7631"/>
      <c r="J7631"/>
      <c r="K7631"/>
      <c r="M7631"/>
      <c r="N7631"/>
      <c r="O7631"/>
      <c r="Q7631"/>
      <c r="R7631"/>
      <c r="S7631"/>
      <c r="U7631"/>
      <c r="V7631"/>
      <c r="W7631"/>
      <c r="Y7631"/>
      <c r="Z7631"/>
      <c r="AA7631"/>
      <c r="AC7631"/>
      <c r="AD7631"/>
      <c r="AE7631"/>
      <c r="AG7631"/>
      <c r="AH7631"/>
      <c r="AI7631"/>
      <c r="AK7631"/>
      <c r="AL7631"/>
      <c r="AM7631"/>
      <c r="AO7631"/>
      <c r="AP7631"/>
      <c r="AQ7631"/>
      <c r="AS7631"/>
      <c r="AT7631"/>
      <c r="AU7631"/>
      <c r="AW7631"/>
      <c r="AX7631"/>
      <c r="AY7631"/>
      <c r="BA7631"/>
      <c r="BB7631"/>
      <c r="BC7631"/>
      <c r="BE7631"/>
      <c r="BF7631"/>
      <c r="BG7631"/>
      <c r="BI7631"/>
      <c r="BJ7631"/>
      <c r="BK7631"/>
      <c r="BM7631"/>
      <c r="BN7631"/>
      <c r="BO7631"/>
    </row>
    <row r="7632" spans="1:67">
      <c r="A7632"/>
      <c r="B7632"/>
      <c r="C7632"/>
      <c r="E7632"/>
      <c r="F7632"/>
      <c r="G7632"/>
      <c r="I7632"/>
      <c r="J7632"/>
      <c r="K7632"/>
      <c r="M7632"/>
      <c r="N7632"/>
      <c r="O7632"/>
      <c r="Q7632"/>
      <c r="R7632"/>
      <c r="S7632"/>
      <c r="U7632"/>
      <c r="V7632"/>
      <c r="W7632"/>
      <c r="Y7632"/>
      <c r="Z7632"/>
      <c r="AA7632"/>
      <c r="AC7632"/>
      <c r="AD7632"/>
      <c r="AE7632"/>
      <c r="AG7632"/>
      <c r="AH7632"/>
      <c r="AI7632"/>
      <c r="AK7632"/>
      <c r="AL7632"/>
      <c r="AM7632"/>
      <c r="AO7632"/>
      <c r="AP7632"/>
      <c r="AQ7632"/>
      <c r="AS7632"/>
      <c r="AT7632"/>
      <c r="AU7632"/>
      <c r="AW7632"/>
      <c r="AX7632"/>
      <c r="AY7632"/>
      <c r="BA7632"/>
      <c r="BB7632"/>
      <c r="BC7632"/>
      <c r="BE7632"/>
      <c r="BF7632"/>
      <c r="BG7632"/>
      <c r="BI7632"/>
      <c r="BJ7632"/>
      <c r="BK7632"/>
      <c r="BM7632"/>
      <c r="BN7632"/>
      <c r="BO7632"/>
    </row>
    <row r="7633" spans="1:67">
      <c r="A7633"/>
      <c r="B7633"/>
      <c r="C7633"/>
      <c r="E7633"/>
      <c r="F7633"/>
      <c r="G7633"/>
      <c r="I7633"/>
      <c r="J7633"/>
      <c r="K7633"/>
      <c r="M7633"/>
      <c r="N7633"/>
      <c r="O7633"/>
      <c r="Q7633"/>
      <c r="R7633"/>
      <c r="S7633"/>
      <c r="U7633"/>
      <c r="V7633"/>
      <c r="W7633"/>
      <c r="Y7633"/>
      <c r="Z7633"/>
      <c r="AA7633"/>
      <c r="AC7633"/>
      <c r="AD7633"/>
      <c r="AE7633"/>
      <c r="AG7633"/>
      <c r="AH7633"/>
      <c r="AI7633"/>
      <c r="AK7633"/>
      <c r="AL7633"/>
      <c r="AM7633"/>
      <c r="AO7633"/>
      <c r="AP7633"/>
      <c r="AQ7633"/>
      <c r="AS7633"/>
      <c r="AT7633"/>
      <c r="AU7633"/>
      <c r="AW7633"/>
      <c r="AX7633"/>
      <c r="AY7633"/>
      <c r="BA7633"/>
      <c r="BB7633"/>
      <c r="BC7633"/>
      <c r="BE7633"/>
      <c r="BF7633"/>
      <c r="BG7633"/>
      <c r="BI7633"/>
      <c r="BJ7633"/>
      <c r="BK7633"/>
      <c r="BM7633"/>
      <c r="BN7633"/>
      <c r="BO7633"/>
    </row>
    <row r="7634" spans="1:67">
      <c r="A7634"/>
      <c r="B7634"/>
      <c r="C7634"/>
      <c r="E7634"/>
      <c r="F7634"/>
      <c r="G7634"/>
      <c r="I7634"/>
      <c r="J7634"/>
      <c r="K7634"/>
      <c r="M7634"/>
      <c r="N7634"/>
      <c r="O7634"/>
      <c r="Q7634"/>
      <c r="R7634"/>
      <c r="S7634"/>
      <c r="U7634"/>
      <c r="V7634"/>
      <c r="W7634"/>
      <c r="Y7634"/>
      <c r="Z7634"/>
      <c r="AA7634"/>
      <c r="AC7634"/>
      <c r="AD7634"/>
      <c r="AE7634"/>
      <c r="AG7634"/>
      <c r="AH7634"/>
      <c r="AI7634"/>
      <c r="AK7634"/>
      <c r="AL7634"/>
      <c r="AM7634"/>
      <c r="AO7634"/>
      <c r="AP7634"/>
      <c r="AQ7634"/>
      <c r="AS7634"/>
      <c r="AT7634"/>
      <c r="AU7634"/>
      <c r="AW7634"/>
      <c r="AX7634"/>
      <c r="AY7634"/>
      <c r="BA7634"/>
      <c r="BB7634"/>
      <c r="BC7634"/>
      <c r="BE7634"/>
      <c r="BF7634"/>
      <c r="BG7634"/>
      <c r="BI7634"/>
      <c r="BJ7634"/>
      <c r="BK7634"/>
      <c r="BM7634"/>
      <c r="BN7634"/>
      <c r="BO7634"/>
    </row>
    <row r="7635" spans="1:67">
      <c r="A7635"/>
      <c r="B7635"/>
      <c r="C7635"/>
      <c r="E7635"/>
      <c r="F7635"/>
      <c r="G7635"/>
      <c r="I7635"/>
      <c r="J7635"/>
      <c r="K7635"/>
      <c r="M7635"/>
      <c r="N7635"/>
      <c r="O7635"/>
      <c r="Q7635"/>
      <c r="R7635"/>
      <c r="S7635"/>
      <c r="U7635"/>
      <c r="V7635"/>
      <c r="W7635"/>
      <c r="Y7635"/>
      <c r="Z7635"/>
      <c r="AA7635"/>
      <c r="AC7635"/>
      <c r="AD7635"/>
      <c r="AE7635"/>
      <c r="AG7635"/>
      <c r="AH7635"/>
      <c r="AI7635"/>
      <c r="AK7635"/>
      <c r="AL7635"/>
      <c r="AM7635"/>
      <c r="AO7635"/>
      <c r="AP7635"/>
      <c r="AQ7635"/>
      <c r="AS7635"/>
      <c r="AT7635"/>
      <c r="AU7635"/>
      <c r="AW7635"/>
      <c r="AX7635"/>
      <c r="AY7635"/>
      <c r="BA7635"/>
      <c r="BB7635"/>
      <c r="BC7635"/>
      <c r="BE7635"/>
      <c r="BF7635"/>
      <c r="BG7635"/>
      <c r="BI7635"/>
      <c r="BJ7635"/>
      <c r="BK7635"/>
      <c r="BM7635"/>
      <c r="BN7635"/>
      <c r="BO7635"/>
    </row>
    <row r="7636" spans="1:67">
      <c r="A7636"/>
      <c r="B7636"/>
      <c r="C7636"/>
      <c r="E7636"/>
      <c r="F7636"/>
      <c r="G7636"/>
      <c r="I7636"/>
      <c r="J7636"/>
      <c r="K7636"/>
      <c r="M7636"/>
      <c r="N7636"/>
      <c r="O7636"/>
      <c r="Q7636"/>
      <c r="R7636"/>
      <c r="S7636"/>
      <c r="U7636"/>
      <c r="V7636"/>
      <c r="W7636"/>
      <c r="Y7636"/>
      <c r="Z7636"/>
      <c r="AA7636"/>
      <c r="AC7636"/>
      <c r="AD7636"/>
      <c r="AE7636"/>
      <c r="AG7636"/>
      <c r="AH7636"/>
      <c r="AI7636"/>
      <c r="AK7636"/>
      <c r="AL7636"/>
      <c r="AM7636"/>
      <c r="AO7636"/>
      <c r="AP7636"/>
      <c r="AQ7636"/>
      <c r="AS7636"/>
      <c r="AT7636"/>
      <c r="AU7636"/>
      <c r="AW7636"/>
      <c r="AX7636"/>
      <c r="AY7636"/>
      <c r="BA7636"/>
      <c r="BB7636"/>
      <c r="BC7636"/>
      <c r="BE7636"/>
      <c r="BF7636"/>
      <c r="BG7636"/>
      <c r="BI7636"/>
      <c r="BJ7636"/>
      <c r="BK7636"/>
      <c r="BM7636"/>
      <c r="BN7636"/>
      <c r="BO7636"/>
    </row>
    <row r="7637" spans="1:67">
      <c r="A7637"/>
      <c r="B7637"/>
      <c r="C7637"/>
      <c r="E7637"/>
      <c r="F7637"/>
      <c r="G7637"/>
      <c r="I7637"/>
      <c r="J7637"/>
      <c r="K7637"/>
      <c r="M7637"/>
      <c r="N7637"/>
      <c r="O7637"/>
      <c r="Q7637"/>
      <c r="R7637"/>
      <c r="S7637"/>
      <c r="U7637"/>
      <c r="V7637"/>
      <c r="W7637"/>
      <c r="Y7637"/>
      <c r="Z7637"/>
      <c r="AA7637"/>
      <c r="AC7637"/>
      <c r="AD7637"/>
      <c r="AE7637"/>
      <c r="AG7637"/>
      <c r="AH7637"/>
      <c r="AI7637"/>
      <c r="AK7637"/>
      <c r="AL7637"/>
      <c r="AM7637"/>
      <c r="AO7637"/>
      <c r="AP7637"/>
      <c r="AQ7637"/>
      <c r="AS7637"/>
      <c r="AT7637"/>
      <c r="AU7637"/>
      <c r="AW7637"/>
      <c r="AX7637"/>
      <c r="AY7637"/>
      <c r="BA7637"/>
      <c r="BB7637"/>
      <c r="BC7637"/>
      <c r="BE7637"/>
      <c r="BF7637"/>
      <c r="BG7637"/>
      <c r="BI7637"/>
      <c r="BJ7637"/>
      <c r="BK7637"/>
      <c r="BM7637"/>
      <c r="BN7637"/>
      <c r="BO7637"/>
    </row>
    <row r="7638" spans="1:67">
      <c r="A7638"/>
      <c r="B7638"/>
      <c r="C7638"/>
      <c r="E7638"/>
      <c r="F7638"/>
      <c r="G7638"/>
      <c r="I7638"/>
      <c r="J7638"/>
      <c r="K7638"/>
      <c r="M7638"/>
      <c r="N7638"/>
      <c r="O7638"/>
      <c r="Q7638"/>
      <c r="R7638"/>
      <c r="S7638"/>
      <c r="U7638"/>
      <c r="V7638"/>
      <c r="W7638"/>
      <c r="Y7638"/>
      <c r="Z7638"/>
      <c r="AA7638"/>
      <c r="AC7638"/>
      <c r="AD7638"/>
      <c r="AE7638"/>
      <c r="AG7638"/>
      <c r="AH7638"/>
      <c r="AI7638"/>
      <c r="AK7638"/>
      <c r="AL7638"/>
      <c r="AM7638"/>
      <c r="AO7638"/>
      <c r="AP7638"/>
      <c r="AQ7638"/>
      <c r="AS7638"/>
      <c r="AT7638"/>
      <c r="AU7638"/>
      <c r="AW7638"/>
      <c r="AX7638"/>
      <c r="AY7638"/>
      <c r="BA7638"/>
      <c r="BB7638"/>
      <c r="BC7638"/>
      <c r="BE7638"/>
      <c r="BF7638"/>
      <c r="BG7638"/>
      <c r="BI7638"/>
      <c r="BJ7638"/>
      <c r="BK7638"/>
      <c r="BM7638"/>
      <c r="BN7638"/>
      <c r="BO7638"/>
    </row>
    <row r="7639" spans="1:67">
      <c r="A7639"/>
      <c r="B7639"/>
      <c r="C7639"/>
      <c r="E7639"/>
      <c r="F7639"/>
      <c r="G7639"/>
      <c r="I7639"/>
      <c r="J7639"/>
      <c r="K7639"/>
      <c r="M7639"/>
      <c r="N7639"/>
      <c r="O7639"/>
      <c r="Q7639"/>
      <c r="R7639"/>
      <c r="S7639"/>
      <c r="U7639"/>
      <c r="V7639"/>
      <c r="W7639"/>
      <c r="Y7639"/>
      <c r="Z7639"/>
      <c r="AA7639"/>
      <c r="AC7639"/>
      <c r="AD7639"/>
      <c r="AE7639"/>
      <c r="AG7639"/>
      <c r="AH7639"/>
      <c r="AI7639"/>
      <c r="AK7639"/>
      <c r="AL7639"/>
      <c r="AM7639"/>
      <c r="AO7639"/>
      <c r="AP7639"/>
      <c r="AQ7639"/>
      <c r="AS7639"/>
      <c r="AT7639"/>
      <c r="AU7639"/>
      <c r="AW7639"/>
      <c r="AX7639"/>
      <c r="AY7639"/>
      <c r="BA7639"/>
      <c r="BB7639"/>
      <c r="BC7639"/>
      <c r="BE7639"/>
      <c r="BF7639"/>
      <c r="BG7639"/>
      <c r="BI7639"/>
      <c r="BJ7639"/>
      <c r="BK7639"/>
      <c r="BM7639"/>
      <c r="BN7639"/>
      <c r="BO7639"/>
    </row>
    <row r="7640" spans="1:67">
      <c r="A7640"/>
      <c r="B7640"/>
      <c r="C7640"/>
      <c r="E7640"/>
      <c r="F7640"/>
      <c r="G7640"/>
      <c r="I7640"/>
      <c r="J7640"/>
      <c r="K7640"/>
      <c r="M7640"/>
      <c r="N7640"/>
      <c r="O7640"/>
      <c r="Q7640"/>
      <c r="R7640"/>
      <c r="S7640"/>
      <c r="U7640"/>
      <c r="V7640"/>
      <c r="W7640"/>
      <c r="Y7640"/>
      <c r="Z7640"/>
      <c r="AA7640"/>
      <c r="AC7640"/>
      <c r="AD7640"/>
      <c r="AE7640"/>
      <c r="AG7640"/>
      <c r="AH7640"/>
      <c r="AI7640"/>
      <c r="AK7640"/>
      <c r="AL7640"/>
      <c r="AM7640"/>
      <c r="AO7640"/>
      <c r="AP7640"/>
      <c r="AQ7640"/>
      <c r="AS7640"/>
      <c r="AT7640"/>
      <c r="AU7640"/>
      <c r="AW7640"/>
      <c r="AX7640"/>
      <c r="AY7640"/>
      <c r="BA7640"/>
      <c r="BB7640"/>
      <c r="BC7640"/>
      <c r="BE7640"/>
      <c r="BF7640"/>
      <c r="BG7640"/>
      <c r="BI7640"/>
      <c r="BJ7640"/>
      <c r="BK7640"/>
      <c r="BM7640"/>
      <c r="BN7640"/>
      <c r="BO7640"/>
    </row>
    <row r="7641" spans="1:67">
      <c r="A7641"/>
      <c r="B7641"/>
      <c r="C7641"/>
      <c r="E7641"/>
      <c r="F7641"/>
      <c r="G7641"/>
      <c r="I7641"/>
      <c r="J7641"/>
      <c r="K7641"/>
      <c r="M7641"/>
      <c r="N7641"/>
      <c r="O7641"/>
      <c r="Q7641"/>
      <c r="R7641"/>
      <c r="S7641"/>
      <c r="U7641"/>
      <c r="V7641"/>
      <c r="W7641"/>
      <c r="Y7641"/>
      <c r="Z7641"/>
      <c r="AA7641"/>
      <c r="AC7641"/>
      <c r="AD7641"/>
      <c r="AE7641"/>
      <c r="AG7641"/>
      <c r="AH7641"/>
      <c r="AI7641"/>
      <c r="AK7641"/>
      <c r="AL7641"/>
      <c r="AM7641"/>
      <c r="AO7641"/>
      <c r="AP7641"/>
      <c r="AQ7641"/>
      <c r="AS7641"/>
      <c r="AT7641"/>
      <c r="AU7641"/>
      <c r="AW7641"/>
      <c r="AX7641"/>
      <c r="AY7641"/>
      <c r="BA7641"/>
      <c r="BB7641"/>
      <c r="BC7641"/>
      <c r="BE7641"/>
      <c r="BF7641"/>
      <c r="BG7641"/>
      <c r="BI7641"/>
      <c r="BJ7641"/>
      <c r="BK7641"/>
      <c r="BM7641"/>
      <c r="BN7641"/>
      <c r="BO7641"/>
    </row>
    <row r="7642" spans="1:67">
      <c r="A7642"/>
      <c r="B7642"/>
      <c r="C7642"/>
      <c r="E7642"/>
      <c r="F7642"/>
      <c r="G7642"/>
      <c r="I7642"/>
      <c r="J7642"/>
      <c r="K7642"/>
      <c r="M7642"/>
      <c r="N7642"/>
      <c r="O7642"/>
      <c r="Q7642"/>
      <c r="R7642"/>
      <c r="S7642"/>
      <c r="U7642"/>
      <c r="V7642"/>
      <c r="W7642"/>
      <c r="Y7642"/>
      <c r="Z7642"/>
      <c r="AA7642"/>
      <c r="AC7642"/>
      <c r="AD7642"/>
      <c r="AE7642"/>
      <c r="AG7642"/>
      <c r="AH7642"/>
      <c r="AI7642"/>
      <c r="AK7642"/>
      <c r="AL7642"/>
      <c r="AM7642"/>
      <c r="AO7642"/>
      <c r="AP7642"/>
      <c r="AQ7642"/>
      <c r="AS7642"/>
      <c r="AT7642"/>
      <c r="AU7642"/>
      <c r="AW7642"/>
      <c r="AX7642"/>
      <c r="AY7642"/>
      <c r="BA7642"/>
      <c r="BB7642"/>
      <c r="BC7642"/>
      <c r="BE7642"/>
      <c r="BF7642"/>
      <c r="BG7642"/>
      <c r="BI7642"/>
      <c r="BJ7642"/>
      <c r="BK7642"/>
      <c r="BM7642"/>
      <c r="BN7642"/>
      <c r="BO7642"/>
    </row>
    <row r="7643" spans="1:67">
      <c r="A7643"/>
      <c r="B7643"/>
      <c r="C7643"/>
      <c r="E7643"/>
      <c r="F7643"/>
      <c r="G7643"/>
      <c r="I7643"/>
      <c r="J7643"/>
      <c r="K7643"/>
      <c r="M7643"/>
      <c r="N7643"/>
      <c r="O7643"/>
      <c r="Q7643"/>
      <c r="R7643"/>
      <c r="S7643"/>
      <c r="U7643"/>
      <c r="V7643"/>
      <c r="W7643"/>
      <c r="Y7643"/>
      <c r="Z7643"/>
      <c r="AA7643"/>
      <c r="AC7643"/>
      <c r="AD7643"/>
      <c r="AE7643"/>
      <c r="AG7643"/>
      <c r="AH7643"/>
      <c r="AI7643"/>
      <c r="AK7643"/>
      <c r="AL7643"/>
      <c r="AM7643"/>
      <c r="AO7643"/>
      <c r="AP7643"/>
      <c r="AQ7643"/>
      <c r="AS7643"/>
      <c r="AT7643"/>
      <c r="AU7643"/>
      <c r="AW7643"/>
      <c r="AX7643"/>
      <c r="AY7643"/>
      <c r="BA7643"/>
      <c r="BB7643"/>
      <c r="BC7643"/>
      <c r="BE7643"/>
      <c r="BF7643"/>
      <c r="BG7643"/>
      <c r="BI7643"/>
      <c r="BJ7643"/>
      <c r="BK7643"/>
      <c r="BM7643"/>
      <c r="BN7643"/>
      <c r="BO7643"/>
    </row>
    <row r="7644" spans="1:67">
      <c r="A7644"/>
      <c r="B7644"/>
      <c r="C7644"/>
      <c r="E7644"/>
      <c r="F7644"/>
      <c r="G7644"/>
      <c r="I7644"/>
      <c r="J7644"/>
      <c r="K7644"/>
      <c r="M7644"/>
      <c r="N7644"/>
      <c r="O7644"/>
      <c r="Q7644"/>
      <c r="R7644"/>
      <c r="S7644"/>
      <c r="U7644"/>
      <c r="V7644"/>
      <c r="W7644"/>
      <c r="Y7644"/>
      <c r="Z7644"/>
      <c r="AA7644"/>
      <c r="AC7644"/>
      <c r="AD7644"/>
      <c r="AE7644"/>
      <c r="AG7644"/>
      <c r="AH7644"/>
      <c r="AI7644"/>
      <c r="AK7644"/>
      <c r="AL7644"/>
      <c r="AM7644"/>
      <c r="AO7644"/>
      <c r="AP7644"/>
      <c r="AQ7644"/>
      <c r="AS7644"/>
      <c r="AT7644"/>
      <c r="AU7644"/>
      <c r="AW7644"/>
      <c r="AX7644"/>
      <c r="AY7644"/>
      <c r="BA7644"/>
      <c r="BB7644"/>
      <c r="BC7644"/>
      <c r="BE7644"/>
      <c r="BF7644"/>
      <c r="BG7644"/>
      <c r="BI7644"/>
      <c r="BJ7644"/>
      <c r="BK7644"/>
      <c r="BM7644"/>
      <c r="BN7644"/>
      <c r="BO7644"/>
    </row>
    <row r="7645" spans="1:67">
      <c r="A7645"/>
      <c r="B7645"/>
      <c r="C7645"/>
      <c r="E7645"/>
      <c r="F7645"/>
      <c r="G7645"/>
      <c r="I7645"/>
      <c r="J7645"/>
      <c r="K7645"/>
      <c r="M7645"/>
      <c r="N7645"/>
      <c r="O7645"/>
      <c r="Q7645"/>
      <c r="R7645"/>
      <c r="S7645"/>
      <c r="U7645"/>
      <c r="V7645"/>
      <c r="W7645"/>
      <c r="Y7645"/>
      <c r="Z7645"/>
      <c r="AA7645"/>
      <c r="AC7645"/>
      <c r="AD7645"/>
      <c r="AE7645"/>
      <c r="AG7645"/>
      <c r="AH7645"/>
      <c r="AI7645"/>
      <c r="AK7645"/>
      <c r="AL7645"/>
      <c r="AM7645"/>
      <c r="AO7645"/>
      <c r="AP7645"/>
      <c r="AQ7645"/>
      <c r="AS7645"/>
      <c r="AT7645"/>
      <c r="AU7645"/>
      <c r="AW7645"/>
      <c r="AX7645"/>
      <c r="AY7645"/>
      <c r="BA7645"/>
      <c r="BB7645"/>
      <c r="BC7645"/>
      <c r="BE7645"/>
      <c r="BF7645"/>
      <c r="BG7645"/>
      <c r="BI7645"/>
      <c r="BJ7645"/>
      <c r="BK7645"/>
      <c r="BM7645"/>
      <c r="BN7645"/>
      <c r="BO7645"/>
    </row>
    <row r="7646" spans="1:67">
      <c r="A7646"/>
      <c r="B7646"/>
      <c r="C7646"/>
      <c r="E7646"/>
      <c r="F7646"/>
      <c r="G7646"/>
      <c r="I7646"/>
      <c r="J7646"/>
      <c r="K7646"/>
      <c r="M7646"/>
      <c r="N7646"/>
      <c r="O7646"/>
      <c r="Q7646"/>
      <c r="R7646"/>
      <c r="S7646"/>
      <c r="U7646"/>
      <c r="V7646"/>
      <c r="W7646"/>
      <c r="Y7646"/>
      <c r="Z7646"/>
      <c r="AA7646"/>
      <c r="AC7646"/>
      <c r="AD7646"/>
      <c r="AE7646"/>
      <c r="AG7646"/>
      <c r="AH7646"/>
      <c r="AI7646"/>
      <c r="AK7646"/>
      <c r="AL7646"/>
      <c r="AM7646"/>
      <c r="AO7646"/>
      <c r="AP7646"/>
      <c r="AQ7646"/>
      <c r="AS7646"/>
      <c r="AT7646"/>
      <c r="AU7646"/>
      <c r="AW7646"/>
      <c r="AX7646"/>
      <c r="AY7646"/>
      <c r="BA7646"/>
      <c r="BB7646"/>
      <c r="BC7646"/>
      <c r="BE7646"/>
      <c r="BF7646"/>
      <c r="BG7646"/>
      <c r="BI7646"/>
      <c r="BJ7646"/>
      <c r="BK7646"/>
      <c r="BM7646"/>
      <c r="BN7646"/>
      <c r="BO7646"/>
    </row>
    <row r="7647" spans="1:67">
      <c r="A7647"/>
      <c r="B7647"/>
      <c r="C7647"/>
      <c r="E7647"/>
      <c r="F7647"/>
      <c r="G7647"/>
      <c r="I7647"/>
      <c r="J7647"/>
      <c r="K7647"/>
      <c r="M7647"/>
      <c r="N7647"/>
      <c r="O7647"/>
      <c r="Q7647"/>
      <c r="R7647"/>
      <c r="S7647"/>
      <c r="U7647"/>
      <c r="V7647"/>
      <c r="W7647"/>
      <c r="Y7647"/>
      <c r="Z7647"/>
      <c r="AA7647"/>
      <c r="AC7647"/>
      <c r="AD7647"/>
      <c r="AE7647"/>
      <c r="AG7647"/>
      <c r="AH7647"/>
      <c r="AI7647"/>
      <c r="AK7647"/>
      <c r="AL7647"/>
      <c r="AM7647"/>
      <c r="AO7647"/>
      <c r="AP7647"/>
      <c r="AQ7647"/>
      <c r="AS7647"/>
      <c r="AT7647"/>
      <c r="AU7647"/>
      <c r="AW7647"/>
      <c r="AX7647"/>
      <c r="AY7647"/>
      <c r="BA7647"/>
      <c r="BB7647"/>
      <c r="BC7647"/>
      <c r="BE7647"/>
      <c r="BF7647"/>
      <c r="BG7647"/>
      <c r="BI7647"/>
      <c r="BJ7647"/>
      <c r="BK7647"/>
      <c r="BM7647"/>
      <c r="BN7647"/>
      <c r="BO7647"/>
    </row>
    <row r="7648" spans="1:67">
      <c r="A7648"/>
      <c r="B7648"/>
      <c r="C7648"/>
      <c r="E7648"/>
      <c r="F7648"/>
      <c r="G7648"/>
      <c r="I7648"/>
      <c r="J7648"/>
      <c r="K7648"/>
      <c r="M7648"/>
      <c r="N7648"/>
      <c r="O7648"/>
      <c r="Q7648"/>
      <c r="R7648"/>
      <c r="S7648"/>
      <c r="U7648"/>
      <c r="V7648"/>
      <c r="W7648"/>
      <c r="Y7648"/>
      <c r="Z7648"/>
      <c r="AA7648"/>
      <c r="AC7648"/>
      <c r="AD7648"/>
      <c r="AE7648"/>
      <c r="AG7648"/>
      <c r="AH7648"/>
      <c r="AI7648"/>
      <c r="AK7648"/>
      <c r="AL7648"/>
      <c r="AM7648"/>
      <c r="AO7648"/>
      <c r="AP7648"/>
      <c r="AQ7648"/>
      <c r="AS7648"/>
      <c r="AT7648"/>
      <c r="AU7648"/>
      <c r="AW7648"/>
      <c r="AX7648"/>
      <c r="AY7648"/>
      <c r="BA7648"/>
      <c r="BB7648"/>
      <c r="BC7648"/>
      <c r="BE7648"/>
      <c r="BF7648"/>
      <c r="BG7648"/>
      <c r="BI7648"/>
      <c r="BJ7648"/>
      <c r="BK7648"/>
      <c r="BM7648"/>
      <c r="BN7648"/>
      <c r="BO7648"/>
    </row>
    <row r="7649" spans="1:67">
      <c r="A7649"/>
      <c r="B7649"/>
      <c r="C7649"/>
      <c r="E7649"/>
      <c r="F7649"/>
      <c r="G7649"/>
      <c r="I7649"/>
      <c r="J7649"/>
      <c r="K7649"/>
      <c r="M7649"/>
      <c r="N7649"/>
      <c r="O7649"/>
      <c r="Q7649"/>
      <c r="R7649"/>
      <c r="S7649"/>
      <c r="U7649"/>
      <c r="V7649"/>
      <c r="W7649"/>
      <c r="Y7649"/>
      <c r="Z7649"/>
      <c r="AA7649"/>
      <c r="AC7649"/>
      <c r="AD7649"/>
      <c r="AE7649"/>
      <c r="AG7649"/>
      <c r="AH7649"/>
      <c r="AI7649"/>
      <c r="AK7649"/>
      <c r="AL7649"/>
      <c r="AM7649"/>
      <c r="AO7649"/>
      <c r="AP7649"/>
      <c r="AQ7649"/>
      <c r="AS7649"/>
      <c r="AT7649"/>
      <c r="AU7649"/>
      <c r="AW7649"/>
      <c r="AX7649"/>
      <c r="AY7649"/>
      <c r="BA7649"/>
      <c r="BB7649"/>
      <c r="BC7649"/>
      <c r="BE7649"/>
      <c r="BF7649"/>
      <c r="BG7649"/>
      <c r="BI7649"/>
      <c r="BJ7649"/>
      <c r="BK7649"/>
      <c r="BM7649"/>
      <c r="BN7649"/>
      <c r="BO7649"/>
    </row>
    <row r="7650" spans="1:67">
      <c r="A7650"/>
      <c r="B7650"/>
      <c r="C7650"/>
      <c r="E7650"/>
      <c r="F7650"/>
      <c r="G7650"/>
      <c r="I7650"/>
      <c r="J7650"/>
      <c r="K7650"/>
      <c r="M7650"/>
      <c r="N7650"/>
      <c r="O7650"/>
      <c r="Q7650"/>
      <c r="R7650"/>
      <c r="S7650"/>
      <c r="U7650"/>
      <c r="V7650"/>
      <c r="W7650"/>
      <c r="Y7650"/>
      <c r="Z7650"/>
      <c r="AA7650"/>
      <c r="AC7650"/>
      <c r="AD7650"/>
      <c r="AE7650"/>
      <c r="AG7650"/>
      <c r="AH7650"/>
      <c r="AI7650"/>
      <c r="AK7650"/>
      <c r="AL7650"/>
      <c r="AM7650"/>
      <c r="AO7650"/>
      <c r="AP7650"/>
      <c r="AQ7650"/>
      <c r="AS7650"/>
      <c r="AT7650"/>
      <c r="AU7650"/>
      <c r="AW7650"/>
      <c r="AX7650"/>
      <c r="AY7650"/>
      <c r="BA7650"/>
      <c r="BB7650"/>
      <c r="BC7650"/>
      <c r="BE7650"/>
      <c r="BF7650"/>
      <c r="BG7650"/>
      <c r="BI7650"/>
      <c r="BJ7650"/>
      <c r="BK7650"/>
      <c r="BM7650"/>
      <c r="BN7650"/>
      <c r="BO7650"/>
    </row>
    <row r="7651" spans="1:67">
      <c r="A7651"/>
      <c r="B7651"/>
      <c r="C7651"/>
      <c r="E7651"/>
      <c r="F7651"/>
      <c r="G7651"/>
      <c r="I7651"/>
      <c r="J7651"/>
      <c r="K7651"/>
      <c r="M7651"/>
      <c r="N7651"/>
      <c r="O7651"/>
      <c r="Q7651"/>
      <c r="R7651"/>
      <c r="S7651"/>
      <c r="U7651"/>
      <c r="V7651"/>
      <c r="W7651"/>
      <c r="Y7651"/>
      <c r="Z7651"/>
      <c r="AA7651"/>
      <c r="AC7651"/>
      <c r="AD7651"/>
      <c r="AE7651"/>
      <c r="AG7651"/>
      <c r="AH7651"/>
      <c r="AI7651"/>
      <c r="AK7651"/>
      <c r="AL7651"/>
      <c r="AM7651"/>
      <c r="AO7651"/>
      <c r="AP7651"/>
      <c r="AQ7651"/>
      <c r="AS7651"/>
      <c r="AT7651"/>
      <c r="AU7651"/>
      <c r="AW7651"/>
      <c r="AX7651"/>
      <c r="AY7651"/>
      <c r="BA7651"/>
      <c r="BB7651"/>
      <c r="BC7651"/>
      <c r="BE7651"/>
      <c r="BF7651"/>
      <c r="BG7651"/>
      <c r="BI7651"/>
      <c r="BJ7651"/>
      <c r="BK7651"/>
      <c r="BM7651"/>
      <c r="BN7651"/>
      <c r="BO7651"/>
    </row>
    <row r="7652" spans="1:67">
      <c r="A7652"/>
      <c r="B7652"/>
      <c r="C7652"/>
      <c r="E7652"/>
      <c r="F7652"/>
      <c r="G7652"/>
      <c r="I7652"/>
      <c r="J7652"/>
      <c r="K7652"/>
      <c r="M7652"/>
      <c r="N7652"/>
      <c r="O7652"/>
      <c r="Q7652"/>
      <c r="R7652"/>
      <c r="S7652"/>
      <c r="U7652"/>
      <c r="V7652"/>
      <c r="W7652"/>
      <c r="Y7652"/>
      <c r="Z7652"/>
      <c r="AA7652"/>
      <c r="AC7652"/>
      <c r="AD7652"/>
      <c r="AE7652"/>
      <c r="AG7652"/>
      <c r="AH7652"/>
      <c r="AI7652"/>
      <c r="AK7652"/>
      <c r="AL7652"/>
      <c r="AM7652"/>
      <c r="AO7652"/>
      <c r="AP7652"/>
      <c r="AQ7652"/>
      <c r="AS7652"/>
      <c r="AT7652"/>
      <c r="AU7652"/>
      <c r="AW7652"/>
      <c r="AX7652"/>
      <c r="AY7652"/>
      <c r="BA7652"/>
      <c r="BB7652"/>
      <c r="BC7652"/>
      <c r="BE7652"/>
      <c r="BF7652"/>
      <c r="BG7652"/>
      <c r="BI7652"/>
      <c r="BJ7652"/>
      <c r="BK7652"/>
      <c r="BM7652"/>
      <c r="BN7652"/>
      <c r="BO7652"/>
    </row>
    <row r="7653" spans="1:67">
      <c r="A7653"/>
      <c r="B7653"/>
      <c r="C7653"/>
      <c r="E7653"/>
      <c r="F7653"/>
      <c r="G7653"/>
      <c r="I7653"/>
      <c r="J7653"/>
      <c r="K7653"/>
      <c r="M7653"/>
      <c r="N7653"/>
      <c r="O7653"/>
      <c r="Q7653"/>
      <c r="R7653"/>
      <c r="S7653"/>
      <c r="U7653"/>
      <c r="V7653"/>
      <c r="W7653"/>
      <c r="Y7653"/>
      <c r="Z7653"/>
      <c r="AA7653"/>
      <c r="AC7653"/>
      <c r="AD7653"/>
      <c r="AE7653"/>
      <c r="AG7653"/>
      <c r="AH7653"/>
      <c r="AI7653"/>
      <c r="AK7653"/>
      <c r="AL7653"/>
      <c r="AM7653"/>
      <c r="AO7653"/>
      <c r="AP7653"/>
      <c r="AQ7653"/>
      <c r="AS7653"/>
      <c r="AT7653"/>
      <c r="AU7653"/>
      <c r="AW7653"/>
      <c r="AX7653"/>
      <c r="AY7653"/>
      <c r="BA7653"/>
      <c r="BB7653"/>
      <c r="BC7653"/>
      <c r="BE7653"/>
      <c r="BF7653"/>
      <c r="BG7653"/>
      <c r="BI7653"/>
      <c r="BJ7653"/>
      <c r="BK7653"/>
      <c r="BM7653"/>
      <c r="BN7653"/>
      <c r="BO7653"/>
    </row>
    <row r="7654" spans="1:67">
      <c r="A7654"/>
      <c r="B7654"/>
      <c r="C7654"/>
      <c r="E7654"/>
      <c r="F7654"/>
      <c r="G7654"/>
      <c r="I7654"/>
      <c r="J7654"/>
      <c r="K7654"/>
      <c r="M7654"/>
      <c r="N7654"/>
      <c r="O7654"/>
      <c r="Q7654"/>
      <c r="R7654"/>
      <c r="S7654"/>
      <c r="U7654"/>
      <c r="V7654"/>
      <c r="W7654"/>
      <c r="Y7654"/>
      <c r="Z7654"/>
      <c r="AA7654"/>
      <c r="AC7654"/>
      <c r="AD7654"/>
      <c r="AE7654"/>
      <c r="AG7654"/>
      <c r="AH7654"/>
      <c r="AI7654"/>
      <c r="AK7654"/>
      <c r="AL7654"/>
      <c r="AM7654"/>
      <c r="AO7654"/>
      <c r="AP7654"/>
      <c r="AQ7654"/>
      <c r="AS7654"/>
      <c r="AT7654"/>
      <c r="AU7654"/>
      <c r="AW7654"/>
      <c r="AX7654"/>
      <c r="AY7654"/>
      <c r="BA7654"/>
      <c r="BB7654"/>
      <c r="BC7654"/>
      <c r="BE7654"/>
      <c r="BF7654"/>
      <c r="BG7654"/>
      <c r="BI7654"/>
      <c r="BJ7654"/>
      <c r="BK7654"/>
      <c r="BM7654"/>
      <c r="BN7654"/>
      <c r="BO7654"/>
    </row>
    <row r="7655" spans="1:67">
      <c r="A7655"/>
      <c r="B7655"/>
      <c r="C7655"/>
      <c r="E7655"/>
      <c r="F7655"/>
      <c r="G7655"/>
      <c r="I7655"/>
      <c r="J7655"/>
      <c r="K7655"/>
      <c r="M7655"/>
      <c r="N7655"/>
      <c r="O7655"/>
      <c r="Q7655"/>
      <c r="R7655"/>
      <c r="S7655"/>
      <c r="U7655"/>
      <c r="V7655"/>
      <c r="W7655"/>
      <c r="Y7655"/>
      <c r="Z7655"/>
      <c r="AA7655"/>
      <c r="AC7655"/>
      <c r="AD7655"/>
      <c r="AE7655"/>
      <c r="AG7655"/>
      <c r="AH7655"/>
      <c r="AI7655"/>
      <c r="AK7655"/>
      <c r="AL7655"/>
      <c r="AM7655"/>
      <c r="AO7655"/>
      <c r="AP7655"/>
      <c r="AQ7655"/>
      <c r="AS7655"/>
      <c r="AT7655"/>
      <c r="AU7655"/>
      <c r="AW7655"/>
      <c r="AX7655"/>
      <c r="AY7655"/>
      <c r="BA7655"/>
      <c r="BB7655"/>
      <c r="BC7655"/>
      <c r="BE7655"/>
      <c r="BF7655"/>
      <c r="BG7655"/>
      <c r="BI7655"/>
      <c r="BJ7655"/>
      <c r="BK7655"/>
      <c r="BM7655"/>
      <c r="BN7655"/>
      <c r="BO7655"/>
    </row>
    <row r="7656" spans="1:67">
      <c r="A7656"/>
      <c r="B7656"/>
      <c r="C7656"/>
      <c r="E7656"/>
      <c r="F7656"/>
      <c r="G7656"/>
      <c r="I7656"/>
      <c r="J7656"/>
      <c r="K7656"/>
      <c r="M7656"/>
      <c r="N7656"/>
      <c r="O7656"/>
      <c r="Q7656"/>
      <c r="R7656"/>
      <c r="S7656"/>
      <c r="U7656"/>
      <c r="V7656"/>
      <c r="W7656"/>
      <c r="Y7656"/>
      <c r="Z7656"/>
      <c r="AA7656"/>
      <c r="AC7656"/>
      <c r="AD7656"/>
      <c r="AE7656"/>
      <c r="AG7656"/>
      <c r="AH7656"/>
      <c r="AI7656"/>
      <c r="AK7656"/>
      <c r="AL7656"/>
      <c r="AM7656"/>
      <c r="AO7656"/>
      <c r="AP7656"/>
      <c r="AQ7656"/>
      <c r="AS7656"/>
      <c r="AT7656"/>
      <c r="AU7656"/>
      <c r="AW7656"/>
      <c r="AX7656"/>
      <c r="AY7656"/>
      <c r="BA7656"/>
      <c r="BB7656"/>
      <c r="BC7656"/>
      <c r="BE7656"/>
      <c r="BF7656"/>
      <c r="BG7656"/>
      <c r="BI7656"/>
      <c r="BJ7656"/>
      <c r="BK7656"/>
      <c r="BM7656"/>
      <c r="BN7656"/>
      <c r="BO7656"/>
    </row>
    <row r="7657" spans="1:67">
      <c r="A7657"/>
      <c r="B7657"/>
      <c r="C7657"/>
      <c r="E7657"/>
      <c r="F7657"/>
      <c r="G7657"/>
      <c r="I7657"/>
      <c r="J7657"/>
      <c r="K7657"/>
      <c r="M7657"/>
      <c r="N7657"/>
      <c r="O7657"/>
      <c r="Q7657"/>
      <c r="R7657"/>
      <c r="S7657"/>
      <c r="U7657"/>
      <c r="V7657"/>
      <c r="W7657"/>
      <c r="Y7657"/>
      <c r="Z7657"/>
      <c r="AA7657"/>
      <c r="AC7657"/>
      <c r="AD7657"/>
      <c r="AE7657"/>
      <c r="AG7657"/>
      <c r="AH7657"/>
      <c r="AI7657"/>
      <c r="AK7657"/>
      <c r="AL7657"/>
      <c r="AM7657"/>
      <c r="AO7657"/>
      <c r="AP7657"/>
      <c r="AQ7657"/>
      <c r="AS7657"/>
      <c r="AT7657"/>
      <c r="AU7657"/>
      <c r="AW7657"/>
      <c r="AX7657"/>
      <c r="AY7657"/>
      <c r="BA7657"/>
      <c r="BB7657"/>
      <c r="BC7657"/>
      <c r="BE7657"/>
      <c r="BF7657"/>
      <c r="BG7657"/>
      <c r="BI7657"/>
      <c r="BJ7657"/>
      <c r="BK7657"/>
      <c r="BM7657"/>
      <c r="BN7657"/>
      <c r="BO7657"/>
    </row>
    <row r="7658" spans="1:67">
      <c r="A7658"/>
      <c r="B7658"/>
      <c r="C7658"/>
      <c r="E7658"/>
      <c r="F7658"/>
      <c r="G7658"/>
      <c r="I7658"/>
      <c r="J7658"/>
      <c r="K7658"/>
      <c r="M7658"/>
      <c r="N7658"/>
      <c r="O7658"/>
      <c r="Q7658"/>
      <c r="R7658"/>
      <c r="S7658"/>
      <c r="U7658"/>
      <c r="V7658"/>
      <c r="W7658"/>
      <c r="Y7658"/>
      <c r="Z7658"/>
      <c r="AA7658"/>
      <c r="AC7658"/>
      <c r="AD7658"/>
      <c r="AE7658"/>
      <c r="AG7658"/>
      <c r="AH7658"/>
      <c r="AI7658"/>
      <c r="AK7658"/>
      <c r="AL7658"/>
      <c r="AM7658"/>
      <c r="AO7658"/>
      <c r="AP7658"/>
      <c r="AQ7658"/>
      <c r="AS7658"/>
      <c r="AT7658"/>
      <c r="AU7658"/>
      <c r="AW7658"/>
      <c r="AX7658"/>
      <c r="AY7658"/>
      <c r="BA7658"/>
      <c r="BB7658"/>
      <c r="BC7658"/>
      <c r="BE7658"/>
      <c r="BF7658"/>
      <c r="BG7658"/>
      <c r="BI7658"/>
      <c r="BJ7658"/>
      <c r="BK7658"/>
      <c r="BM7658"/>
      <c r="BN7658"/>
      <c r="BO7658"/>
    </row>
    <row r="7659" spans="1:67">
      <c r="A7659"/>
      <c r="B7659"/>
      <c r="C7659"/>
      <c r="E7659"/>
      <c r="F7659"/>
      <c r="G7659"/>
      <c r="I7659"/>
      <c r="J7659"/>
      <c r="K7659"/>
      <c r="M7659"/>
      <c r="N7659"/>
      <c r="O7659"/>
      <c r="Q7659"/>
      <c r="R7659"/>
      <c r="S7659"/>
      <c r="U7659"/>
      <c r="V7659"/>
      <c r="W7659"/>
      <c r="Y7659"/>
      <c r="Z7659"/>
      <c r="AA7659"/>
      <c r="AC7659"/>
      <c r="AD7659"/>
      <c r="AE7659"/>
      <c r="AG7659"/>
      <c r="AH7659"/>
      <c r="AI7659"/>
      <c r="AK7659"/>
      <c r="AL7659"/>
      <c r="AM7659"/>
      <c r="AO7659"/>
      <c r="AP7659"/>
      <c r="AQ7659"/>
      <c r="AS7659"/>
      <c r="AT7659"/>
      <c r="AU7659"/>
      <c r="AW7659"/>
      <c r="AX7659"/>
      <c r="AY7659"/>
      <c r="BA7659"/>
      <c r="BB7659"/>
      <c r="BC7659"/>
      <c r="BE7659"/>
      <c r="BF7659"/>
      <c r="BG7659"/>
      <c r="BI7659"/>
      <c r="BJ7659"/>
      <c r="BK7659"/>
      <c r="BM7659"/>
      <c r="BN7659"/>
      <c r="BO7659"/>
    </row>
    <row r="7660" spans="1:67">
      <c r="A7660"/>
      <c r="B7660"/>
      <c r="C7660"/>
      <c r="E7660"/>
      <c r="F7660"/>
      <c r="G7660"/>
      <c r="I7660"/>
      <c r="J7660"/>
      <c r="K7660"/>
      <c r="M7660"/>
      <c r="N7660"/>
      <c r="O7660"/>
      <c r="Q7660"/>
      <c r="R7660"/>
      <c r="S7660"/>
      <c r="U7660"/>
      <c r="V7660"/>
      <c r="W7660"/>
      <c r="Y7660"/>
      <c r="Z7660"/>
      <c r="AA7660"/>
      <c r="AC7660"/>
      <c r="AD7660"/>
      <c r="AE7660"/>
      <c r="AG7660"/>
      <c r="AH7660"/>
      <c r="AI7660"/>
      <c r="AK7660"/>
      <c r="AL7660"/>
      <c r="AM7660"/>
      <c r="AO7660"/>
      <c r="AP7660"/>
      <c r="AQ7660"/>
      <c r="AS7660"/>
      <c r="AT7660"/>
      <c r="AU7660"/>
      <c r="AW7660"/>
      <c r="AX7660"/>
      <c r="AY7660"/>
      <c r="BA7660"/>
      <c r="BB7660"/>
      <c r="BC7660"/>
      <c r="BE7660"/>
      <c r="BF7660"/>
      <c r="BG7660"/>
      <c r="BI7660"/>
      <c r="BJ7660"/>
      <c r="BK7660"/>
      <c r="BM7660"/>
      <c r="BN7660"/>
      <c r="BO7660"/>
    </row>
    <row r="7661" spans="1:67">
      <c r="A7661"/>
      <c r="B7661"/>
      <c r="C7661"/>
      <c r="E7661"/>
      <c r="F7661"/>
      <c r="G7661"/>
      <c r="I7661"/>
      <c r="J7661"/>
      <c r="K7661"/>
      <c r="M7661"/>
      <c r="N7661"/>
      <c r="O7661"/>
      <c r="Q7661"/>
      <c r="R7661"/>
      <c r="S7661"/>
      <c r="U7661"/>
      <c r="V7661"/>
      <c r="W7661"/>
      <c r="Y7661"/>
      <c r="Z7661"/>
      <c r="AA7661"/>
      <c r="AC7661"/>
      <c r="AD7661"/>
      <c r="AE7661"/>
      <c r="AG7661"/>
      <c r="AH7661"/>
      <c r="AI7661"/>
      <c r="AK7661"/>
      <c r="AL7661"/>
      <c r="AM7661"/>
      <c r="AO7661"/>
      <c r="AP7661"/>
      <c r="AQ7661"/>
      <c r="AS7661"/>
      <c r="AT7661"/>
      <c r="AU7661"/>
      <c r="AW7661"/>
      <c r="AX7661"/>
      <c r="AY7661"/>
      <c r="BA7661"/>
      <c r="BB7661"/>
      <c r="BC7661"/>
      <c r="BE7661"/>
      <c r="BF7661"/>
      <c r="BG7661"/>
      <c r="BI7661"/>
      <c r="BJ7661"/>
      <c r="BK7661"/>
      <c r="BM7661"/>
      <c r="BN7661"/>
      <c r="BO7661"/>
    </row>
    <row r="7662" spans="1:67">
      <c r="A7662"/>
      <c r="B7662"/>
      <c r="C7662"/>
      <c r="E7662"/>
      <c r="F7662"/>
      <c r="G7662"/>
      <c r="I7662"/>
      <c r="J7662"/>
      <c r="K7662"/>
      <c r="M7662"/>
      <c r="N7662"/>
      <c r="O7662"/>
      <c r="Q7662"/>
      <c r="R7662"/>
      <c r="S7662"/>
      <c r="U7662"/>
      <c r="V7662"/>
      <c r="W7662"/>
      <c r="Y7662"/>
      <c r="Z7662"/>
      <c r="AA7662"/>
      <c r="AC7662"/>
      <c r="AD7662"/>
      <c r="AE7662"/>
      <c r="AG7662"/>
      <c r="AH7662"/>
      <c r="AI7662"/>
      <c r="AK7662"/>
      <c r="AL7662"/>
      <c r="AM7662"/>
      <c r="AO7662"/>
      <c r="AP7662"/>
      <c r="AQ7662"/>
      <c r="AS7662"/>
      <c r="AT7662"/>
      <c r="AU7662"/>
      <c r="AW7662"/>
      <c r="AX7662"/>
      <c r="AY7662"/>
      <c r="BA7662"/>
      <c r="BB7662"/>
      <c r="BC7662"/>
      <c r="BE7662"/>
      <c r="BF7662"/>
      <c r="BG7662"/>
      <c r="BI7662"/>
      <c r="BJ7662"/>
      <c r="BK7662"/>
      <c r="BM7662"/>
      <c r="BN7662"/>
      <c r="BO7662"/>
    </row>
    <row r="7663" spans="1:67">
      <c r="A7663"/>
      <c r="B7663"/>
      <c r="C7663"/>
      <c r="E7663"/>
      <c r="F7663"/>
      <c r="G7663"/>
      <c r="I7663"/>
      <c r="J7663"/>
      <c r="K7663"/>
      <c r="M7663"/>
      <c r="N7663"/>
      <c r="O7663"/>
      <c r="Q7663"/>
      <c r="R7663"/>
      <c r="S7663"/>
      <c r="U7663"/>
      <c r="V7663"/>
      <c r="W7663"/>
      <c r="Y7663"/>
      <c r="Z7663"/>
      <c r="AA7663"/>
      <c r="AC7663"/>
      <c r="AD7663"/>
      <c r="AE7663"/>
      <c r="AG7663"/>
      <c r="AH7663"/>
      <c r="AI7663"/>
      <c r="AK7663"/>
      <c r="AL7663"/>
      <c r="AM7663"/>
      <c r="AO7663"/>
      <c r="AP7663"/>
      <c r="AQ7663"/>
      <c r="AS7663"/>
      <c r="AT7663"/>
      <c r="AU7663"/>
      <c r="AW7663"/>
      <c r="AX7663"/>
      <c r="AY7663"/>
      <c r="BA7663"/>
      <c r="BB7663"/>
      <c r="BC7663"/>
      <c r="BE7663"/>
      <c r="BF7663"/>
      <c r="BG7663"/>
      <c r="BI7663"/>
      <c r="BJ7663"/>
      <c r="BK7663"/>
      <c r="BM7663"/>
      <c r="BN7663"/>
      <c r="BO7663"/>
    </row>
    <row r="7664" spans="1:67">
      <c r="A7664"/>
      <c r="B7664"/>
      <c r="C7664"/>
      <c r="E7664"/>
      <c r="F7664"/>
      <c r="G7664"/>
      <c r="I7664"/>
      <c r="J7664"/>
      <c r="K7664"/>
      <c r="M7664"/>
      <c r="N7664"/>
      <c r="O7664"/>
      <c r="Q7664"/>
      <c r="R7664"/>
      <c r="S7664"/>
      <c r="U7664"/>
      <c r="V7664"/>
      <c r="W7664"/>
      <c r="Y7664"/>
      <c r="Z7664"/>
      <c r="AA7664"/>
      <c r="AC7664"/>
      <c r="AD7664"/>
      <c r="AE7664"/>
      <c r="AG7664"/>
      <c r="AH7664"/>
      <c r="AI7664"/>
      <c r="AK7664"/>
      <c r="AL7664"/>
      <c r="AM7664"/>
      <c r="AO7664"/>
      <c r="AP7664"/>
      <c r="AQ7664"/>
      <c r="AS7664"/>
      <c r="AT7664"/>
      <c r="AU7664"/>
      <c r="AW7664"/>
      <c r="AX7664"/>
      <c r="AY7664"/>
      <c r="BA7664"/>
      <c r="BB7664"/>
      <c r="BC7664"/>
      <c r="BE7664"/>
      <c r="BF7664"/>
      <c r="BG7664"/>
      <c r="BI7664"/>
      <c r="BJ7664"/>
      <c r="BK7664"/>
      <c r="BM7664"/>
      <c r="BN7664"/>
      <c r="BO7664"/>
    </row>
    <row r="7665" spans="1:67">
      <c r="A7665"/>
      <c r="B7665"/>
      <c r="C7665"/>
      <c r="E7665"/>
      <c r="F7665"/>
      <c r="G7665"/>
      <c r="I7665"/>
      <c r="J7665"/>
      <c r="K7665"/>
      <c r="M7665"/>
      <c r="N7665"/>
      <c r="O7665"/>
      <c r="Q7665"/>
      <c r="R7665"/>
      <c r="S7665"/>
      <c r="U7665"/>
      <c r="V7665"/>
      <c r="W7665"/>
      <c r="Y7665"/>
      <c r="Z7665"/>
      <c r="AA7665"/>
      <c r="AC7665"/>
      <c r="AD7665"/>
      <c r="AE7665"/>
      <c r="AG7665"/>
      <c r="AH7665"/>
      <c r="AI7665"/>
      <c r="AK7665"/>
      <c r="AL7665"/>
      <c r="AM7665"/>
      <c r="AO7665"/>
      <c r="AP7665"/>
      <c r="AQ7665"/>
      <c r="AS7665"/>
      <c r="AT7665"/>
      <c r="AU7665"/>
      <c r="AW7665"/>
      <c r="AX7665"/>
      <c r="AY7665"/>
      <c r="BA7665"/>
      <c r="BB7665"/>
      <c r="BC7665"/>
      <c r="BE7665"/>
      <c r="BF7665"/>
      <c r="BG7665"/>
      <c r="BI7665"/>
      <c r="BJ7665"/>
      <c r="BK7665"/>
      <c r="BM7665"/>
      <c r="BN7665"/>
      <c r="BO7665"/>
    </row>
    <row r="7666" spans="1:67">
      <c r="A7666"/>
      <c r="B7666"/>
      <c r="C7666"/>
      <c r="E7666"/>
      <c r="F7666"/>
      <c r="G7666"/>
      <c r="I7666"/>
      <c r="J7666"/>
      <c r="K7666"/>
      <c r="M7666"/>
      <c r="N7666"/>
      <c r="O7666"/>
      <c r="Q7666"/>
      <c r="R7666"/>
      <c r="S7666"/>
      <c r="U7666"/>
      <c r="V7666"/>
      <c r="W7666"/>
      <c r="Y7666"/>
      <c r="Z7666"/>
      <c r="AA7666"/>
      <c r="AC7666"/>
      <c r="AD7666"/>
      <c r="AE7666"/>
      <c r="AG7666"/>
      <c r="AH7666"/>
      <c r="AI7666"/>
      <c r="AK7666"/>
      <c r="AL7666"/>
      <c r="AM7666"/>
      <c r="AO7666"/>
      <c r="AP7666"/>
      <c r="AQ7666"/>
      <c r="AS7666"/>
      <c r="AT7666"/>
      <c r="AU7666"/>
      <c r="AW7666"/>
      <c r="AX7666"/>
      <c r="AY7666"/>
      <c r="BA7666"/>
      <c r="BB7666"/>
      <c r="BC7666"/>
      <c r="BE7666"/>
      <c r="BF7666"/>
      <c r="BG7666"/>
      <c r="BI7666"/>
      <c r="BJ7666"/>
      <c r="BK7666"/>
      <c r="BM7666"/>
      <c r="BN7666"/>
      <c r="BO7666"/>
    </row>
    <row r="7667" spans="1:67">
      <c r="A7667"/>
      <c r="B7667"/>
      <c r="C7667"/>
      <c r="E7667"/>
      <c r="F7667"/>
      <c r="G7667"/>
      <c r="I7667"/>
      <c r="J7667"/>
      <c r="K7667"/>
      <c r="M7667"/>
      <c r="N7667"/>
      <c r="O7667"/>
      <c r="Q7667"/>
      <c r="R7667"/>
      <c r="S7667"/>
      <c r="U7667"/>
      <c r="V7667"/>
      <c r="W7667"/>
      <c r="Y7667"/>
      <c r="Z7667"/>
      <c r="AA7667"/>
      <c r="AC7667"/>
      <c r="AD7667"/>
      <c r="AE7667"/>
      <c r="AG7667"/>
      <c r="AH7667"/>
      <c r="AI7667"/>
      <c r="AK7667"/>
      <c r="AL7667"/>
      <c r="AM7667"/>
      <c r="AO7667"/>
      <c r="AP7667"/>
      <c r="AQ7667"/>
      <c r="AS7667"/>
      <c r="AT7667"/>
      <c r="AU7667"/>
      <c r="AW7667"/>
      <c r="AX7667"/>
      <c r="AY7667"/>
      <c r="BA7667"/>
      <c r="BB7667"/>
      <c r="BC7667"/>
      <c r="BE7667"/>
      <c r="BF7667"/>
      <c r="BG7667"/>
      <c r="BI7667"/>
      <c r="BJ7667"/>
      <c r="BK7667"/>
      <c r="BM7667"/>
      <c r="BN7667"/>
      <c r="BO7667"/>
    </row>
    <row r="7668" spans="1:67">
      <c r="A7668"/>
      <c r="B7668"/>
      <c r="C7668"/>
      <c r="E7668"/>
      <c r="F7668"/>
      <c r="G7668"/>
      <c r="I7668"/>
      <c r="J7668"/>
      <c r="K7668"/>
      <c r="M7668"/>
      <c r="N7668"/>
      <c r="O7668"/>
      <c r="Q7668"/>
      <c r="R7668"/>
      <c r="S7668"/>
      <c r="U7668"/>
      <c r="V7668"/>
      <c r="W7668"/>
      <c r="Y7668"/>
      <c r="Z7668"/>
      <c r="AA7668"/>
      <c r="AC7668"/>
      <c r="AD7668"/>
      <c r="AE7668"/>
      <c r="AG7668"/>
      <c r="AH7668"/>
      <c r="AI7668"/>
      <c r="AK7668"/>
      <c r="AL7668"/>
      <c r="AM7668"/>
      <c r="AO7668"/>
      <c r="AP7668"/>
      <c r="AQ7668"/>
      <c r="AS7668"/>
      <c r="AT7668"/>
      <c r="AU7668"/>
      <c r="AW7668"/>
      <c r="AX7668"/>
      <c r="AY7668"/>
      <c r="BA7668"/>
      <c r="BB7668"/>
      <c r="BC7668"/>
      <c r="BE7668"/>
      <c r="BF7668"/>
      <c r="BG7668"/>
      <c r="BI7668"/>
      <c r="BJ7668"/>
      <c r="BK7668"/>
      <c r="BM7668"/>
      <c r="BN7668"/>
      <c r="BO7668"/>
    </row>
    <row r="7669" spans="1:67">
      <c r="A7669"/>
      <c r="B7669"/>
      <c r="C7669"/>
      <c r="E7669"/>
      <c r="F7669"/>
      <c r="G7669"/>
      <c r="I7669"/>
      <c r="J7669"/>
      <c r="K7669"/>
      <c r="M7669"/>
      <c r="N7669"/>
      <c r="O7669"/>
      <c r="Q7669"/>
      <c r="R7669"/>
      <c r="S7669"/>
      <c r="U7669"/>
      <c r="V7669"/>
      <c r="W7669"/>
      <c r="Y7669"/>
      <c r="Z7669"/>
      <c r="AA7669"/>
      <c r="AC7669"/>
      <c r="AD7669"/>
      <c r="AE7669"/>
      <c r="AG7669"/>
      <c r="AH7669"/>
      <c r="AI7669"/>
      <c r="AK7669"/>
      <c r="AL7669"/>
      <c r="AM7669"/>
      <c r="AO7669"/>
      <c r="AP7669"/>
      <c r="AQ7669"/>
      <c r="AS7669"/>
      <c r="AT7669"/>
      <c r="AU7669"/>
      <c r="AW7669"/>
      <c r="AX7669"/>
      <c r="AY7669"/>
      <c r="BA7669"/>
      <c r="BB7669"/>
      <c r="BC7669"/>
      <c r="BE7669"/>
      <c r="BF7669"/>
      <c r="BG7669"/>
      <c r="BI7669"/>
      <c r="BJ7669"/>
      <c r="BK7669"/>
      <c r="BM7669"/>
      <c r="BN7669"/>
      <c r="BO7669"/>
    </row>
    <row r="7670" spans="1:67">
      <c r="A7670"/>
      <c r="B7670"/>
      <c r="C7670"/>
      <c r="E7670"/>
      <c r="F7670"/>
      <c r="G7670"/>
      <c r="I7670"/>
      <c r="J7670"/>
      <c r="K7670"/>
      <c r="M7670"/>
      <c r="N7670"/>
      <c r="O7670"/>
      <c r="Q7670"/>
      <c r="R7670"/>
      <c r="S7670"/>
      <c r="U7670"/>
      <c r="V7670"/>
      <c r="W7670"/>
      <c r="Y7670"/>
      <c r="Z7670"/>
      <c r="AA7670"/>
      <c r="AC7670"/>
      <c r="AD7670"/>
      <c r="AE7670"/>
      <c r="AG7670"/>
      <c r="AH7670"/>
      <c r="AI7670"/>
      <c r="AK7670"/>
      <c r="AL7670"/>
      <c r="AM7670"/>
      <c r="AO7670"/>
      <c r="AP7670"/>
      <c r="AQ7670"/>
      <c r="AS7670"/>
      <c r="AT7670"/>
      <c r="AU7670"/>
      <c r="AW7670"/>
      <c r="AX7670"/>
      <c r="AY7670"/>
      <c r="BA7670"/>
      <c r="BB7670"/>
      <c r="BC7670"/>
      <c r="BE7670"/>
      <c r="BF7670"/>
      <c r="BG7670"/>
      <c r="BI7670"/>
      <c r="BJ7670"/>
      <c r="BK7670"/>
      <c r="BM7670"/>
      <c r="BN7670"/>
      <c r="BO7670"/>
    </row>
    <row r="7671" spans="1:67">
      <c r="A7671"/>
      <c r="B7671"/>
      <c r="C7671"/>
      <c r="E7671"/>
      <c r="F7671"/>
      <c r="G7671"/>
      <c r="I7671"/>
      <c r="J7671"/>
      <c r="K7671"/>
      <c r="M7671"/>
      <c r="N7671"/>
      <c r="O7671"/>
      <c r="Q7671"/>
      <c r="R7671"/>
      <c r="S7671"/>
      <c r="U7671"/>
      <c r="V7671"/>
      <c r="W7671"/>
      <c r="Y7671"/>
      <c r="Z7671"/>
      <c r="AA7671"/>
      <c r="AC7671"/>
      <c r="AD7671"/>
      <c r="AE7671"/>
      <c r="AG7671"/>
      <c r="AH7671"/>
      <c r="AI7671"/>
      <c r="AK7671"/>
      <c r="AL7671"/>
      <c r="AM7671"/>
      <c r="AO7671"/>
      <c r="AP7671"/>
      <c r="AQ7671"/>
      <c r="AS7671"/>
      <c r="AT7671"/>
      <c r="AU7671"/>
      <c r="AW7671"/>
      <c r="AX7671"/>
      <c r="AY7671"/>
      <c r="BA7671"/>
      <c r="BB7671"/>
      <c r="BC7671"/>
      <c r="BE7671"/>
      <c r="BF7671"/>
      <c r="BG7671"/>
      <c r="BI7671"/>
      <c r="BJ7671"/>
      <c r="BK7671"/>
      <c r="BM7671"/>
      <c r="BN7671"/>
      <c r="BO7671"/>
    </row>
    <row r="7672" spans="1:67">
      <c r="A7672"/>
      <c r="B7672"/>
      <c r="C7672"/>
      <c r="E7672"/>
      <c r="F7672"/>
      <c r="G7672"/>
      <c r="I7672"/>
      <c r="J7672"/>
      <c r="K7672"/>
      <c r="M7672"/>
      <c r="N7672"/>
      <c r="O7672"/>
      <c r="Q7672"/>
      <c r="R7672"/>
      <c r="S7672"/>
      <c r="U7672"/>
      <c r="V7672"/>
      <c r="W7672"/>
      <c r="Y7672"/>
      <c r="Z7672"/>
      <c r="AA7672"/>
      <c r="AC7672"/>
      <c r="AD7672"/>
      <c r="AE7672"/>
      <c r="AG7672"/>
      <c r="AH7672"/>
      <c r="AI7672"/>
      <c r="AK7672"/>
      <c r="AL7672"/>
      <c r="AM7672"/>
      <c r="AO7672"/>
      <c r="AP7672"/>
      <c r="AQ7672"/>
      <c r="AS7672"/>
      <c r="AT7672"/>
      <c r="AU7672"/>
      <c r="AW7672"/>
      <c r="AX7672"/>
      <c r="AY7672"/>
      <c r="BA7672"/>
      <c r="BB7672"/>
      <c r="BC7672"/>
      <c r="BE7672"/>
      <c r="BF7672"/>
      <c r="BG7672"/>
      <c r="BI7672"/>
      <c r="BJ7672"/>
      <c r="BK7672"/>
      <c r="BM7672"/>
      <c r="BN7672"/>
      <c r="BO7672"/>
    </row>
    <row r="7673" spans="1:67">
      <c r="A7673"/>
      <c r="B7673"/>
      <c r="C7673"/>
      <c r="E7673"/>
      <c r="F7673"/>
      <c r="G7673"/>
      <c r="I7673"/>
      <c r="J7673"/>
      <c r="K7673"/>
      <c r="M7673"/>
      <c r="N7673"/>
      <c r="O7673"/>
      <c r="Q7673"/>
      <c r="R7673"/>
      <c r="S7673"/>
      <c r="U7673"/>
      <c r="V7673"/>
      <c r="W7673"/>
      <c r="Y7673"/>
      <c r="Z7673"/>
      <c r="AA7673"/>
      <c r="AC7673"/>
      <c r="AD7673"/>
      <c r="AE7673"/>
      <c r="AG7673"/>
      <c r="AH7673"/>
      <c r="AI7673"/>
      <c r="AK7673"/>
      <c r="AL7673"/>
      <c r="AM7673"/>
      <c r="AO7673"/>
      <c r="AP7673"/>
      <c r="AQ7673"/>
      <c r="AS7673"/>
      <c r="AT7673"/>
      <c r="AU7673"/>
      <c r="AW7673"/>
      <c r="AX7673"/>
      <c r="AY7673"/>
      <c r="BA7673"/>
      <c r="BB7673"/>
      <c r="BC7673"/>
      <c r="BE7673"/>
      <c r="BF7673"/>
      <c r="BG7673"/>
      <c r="BI7673"/>
      <c r="BJ7673"/>
      <c r="BK7673"/>
      <c r="BM7673"/>
      <c r="BN7673"/>
      <c r="BO7673"/>
    </row>
    <row r="7674" spans="1:67">
      <c r="A7674"/>
      <c r="B7674"/>
      <c r="C7674"/>
      <c r="E7674"/>
      <c r="F7674"/>
      <c r="G7674"/>
      <c r="I7674"/>
      <c r="J7674"/>
      <c r="K7674"/>
      <c r="M7674"/>
      <c r="N7674"/>
      <c r="O7674"/>
      <c r="Q7674"/>
      <c r="R7674"/>
      <c r="S7674"/>
      <c r="U7674"/>
      <c r="V7674"/>
      <c r="W7674"/>
      <c r="Y7674"/>
      <c r="Z7674"/>
      <c r="AA7674"/>
      <c r="AC7674"/>
      <c r="AD7674"/>
      <c r="AE7674"/>
      <c r="AG7674"/>
      <c r="AH7674"/>
      <c r="AI7674"/>
      <c r="AK7674"/>
      <c r="AL7674"/>
      <c r="AM7674"/>
      <c r="AO7674"/>
      <c r="AP7674"/>
      <c r="AQ7674"/>
      <c r="AS7674"/>
      <c r="AT7674"/>
      <c r="AU7674"/>
      <c r="AW7674"/>
      <c r="AX7674"/>
      <c r="AY7674"/>
      <c r="BA7674"/>
      <c r="BB7674"/>
      <c r="BC7674"/>
      <c r="BE7674"/>
      <c r="BF7674"/>
      <c r="BG7674"/>
      <c r="BI7674"/>
      <c r="BJ7674"/>
      <c r="BK7674"/>
      <c r="BM7674"/>
      <c r="BN7674"/>
      <c r="BO7674"/>
    </row>
    <row r="7675" spans="1:67">
      <c r="A7675"/>
      <c r="B7675"/>
      <c r="C7675"/>
      <c r="E7675"/>
      <c r="F7675"/>
      <c r="G7675"/>
      <c r="I7675"/>
      <c r="J7675"/>
      <c r="K7675"/>
      <c r="M7675"/>
      <c r="N7675"/>
      <c r="O7675"/>
      <c r="Q7675"/>
      <c r="R7675"/>
      <c r="S7675"/>
      <c r="U7675"/>
      <c r="V7675"/>
      <c r="W7675"/>
      <c r="Y7675"/>
      <c r="Z7675"/>
      <c r="AA7675"/>
      <c r="AC7675"/>
      <c r="AD7675"/>
      <c r="AE7675"/>
      <c r="AG7675"/>
      <c r="AH7675"/>
      <c r="AI7675"/>
      <c r="AK7675"/>
      <c r="AL7675"/>
      <c r="AM7675"/>
      <c r="AO7675"/>
      <c r="AP7675"/>
      <c r="AQ7675"/>
      <c r="AS7675"/>
      <c r="AT7675"/>
      <c r="AU7675"/>
      <c r="AW7675"/>
      <c r="AX7675"/>
      <c r="AY7675"/>
      <c r="BA7675"/>
      <c r="BB7675"/>
      <c r="BC7675"/>
      <c r="BE7675"/>
      <c r="BF7675"/>
      <c r="BG7675"/>
      <c r="BI7675"/>
      <c r="BJ7675"/>
      <c r="BK7675"/>
      <c r="BM7675"/>
      <c r="BN7675"/>
      <c r="BO7675"/>
    </row>
    <row r="7676" spans="1:67">
      <c r="A7676"/>
      <c r="B7676"/>
      <c r="C7676"/>
      <c r="E7676"/>
      <c r="F7676"/>
      <c r="G7676"/>
      <c r="I7676"/>
      <c r="J7676"/>
      <c r="K7676"/>
      <c r="M7676"/>
      <c r="N7676"/>
      <c r="O7676"/>
      <c r="Q7676"/>
      <c r="R7676"/>
      <c r="S7676"/>
      <c r="U7676"/>
      <c r="V7676"/>
      <c r="W7676"/>
      <c r="Y7676"/>
      <c r="Z7676"/>
      <c r="AA7676"/>
      <c r="AC7676"/>
      <c r="AD7676"/>
      <c r="AE7676"/>
      <c r="AG7676"/>
      <c r="AH7676"/>
      <c r="AI7676"/>
      <c r="AK7676"/>
      <c r="AL7676"/>
      <c r="AM7676"/>
      <c r="AO7676"/>
      <c r="AP7676"/>
      <c r="AQ7676"/>
      <c r="AS7676"/>
      <c r="AT7676"/>
      <c r="AU7676"/>
      <c r="AW7676"/>
      <c r="AX7676"/>
      <c r="AY7676"/>
      <c r="BA7676"/>
      <c r="BB7676"/>
      <c r="BC7676"/>
      <c r="BE7676"/>
      <c r="BF7676"/>
      <c r="BG7676"/>
      <c r="BI7676"/>
      <c r="BJ7676"/>
      <c r="BK7676"/>
      <c r="BM7676"/>
      <c r="BN7676"/>
      <c r="BO7676"/>
    </row>
    <row r="7677" spans="1:67">
      <c r="A7677"/>
      <c r="B7677"/>
      <c r="C7677"/>
      <c r="E7677"/>
      <c r="F7677"/>
      <c r="G7677"/>
      <c r="I7677"/>
      <c r="J7677"/>
      <c r="K7677"/>
      <c r="M7677"/>
      <c r="N7677"/>
      <c r="O7677"/>
      <c r="Q7677"/>
      <c r="R7677"/>
      <c r="S7677"/>
      <c r="U7677"/>
      <c r="V7677"/>
      <c r="W7677"/>
      <c r="Y7677"/>
      <c r="Z7677"/>
      <c r="AA7677"/>
      <c r="AC7677"/>
      <c r="AD7677"/>
      <c r="AE7677"/>
      <c r="AG7677"/>
      <c r="AH7677"/>
      <c r="AI7677"/>
      <c r="AK7677"/>
      <c r="AL7677"/>
      <c r="AM7677"/>
      <c r="AO7677"/>
      <c r="AP7677"/>
      <c r="AQ7677"/>
      <c r="AS7677"/>
      <c r="AT7677"/>
      <c r="AU7677"/>
      <c r="AW7677"/>
      <c r="AX7677"/>
      <c r="AY7677"/>
      <c r="BA7677"/>
      <c r="BB7677"/>
      <c r="BC7677"/>
      <c r="BE7677"/>
      <c r="BF7677"/>
      <c r="BG7677"/>
      <c r="BI7677"/>
      <c r="BJ7677"/>
      <c r="BK7677"/>
      <c r="BM7677"/>
      <c r="BN7677"/>
      <c r="BO7677"/>
    </row>
    <row r="7678" spans="1:67">
      <c r="A7678"/>
      <c r="B7678"/>
      <c r="C7678"/>
      <c r="E7678"/>
      <c r="F7678"/>
      <c r="G7678"/>
      <c r="I7678"/>
      <c r="J7678"/>
      <c r="K7678"/>
      <c r="M7678"/>
      <c r="N7678"/>
      <c r="O7678"/>
      <c r="Q7678"/>
      <c r="R7678"/>
      <c r="S7678"/>
      <c r="U7678"/>
      <c r="V7678"/>
      <c r="W7678"/>
      <c r="Y7678"/>
      <c r="Z7678"/>
      <c r="AA7678"/>
      <c r="AC7678"/>
      <c r="AD7678"/>
      <c r="AE7678"/>
      <c r="AG7678"/>
      <c r="AH7678"/>
      <c r="AI7678"/>
      <c r="AK7678"/>
      <c r="AL7678"/>
      <c r="AM7678"/>
      <c r="AO7678"/>
      <c r="AP7678"/>
      <c r="AQ7678"/>
      <c r="AS7678"/>
      <c r="AT7678"/>
      <c r="AU7678"/>
      <c r="AW7678"/>
      <c r="AX7678"/>
      <c r="AY7678"/>
      <c r="BA7678"/>
      <c r="BB7678"/>
      <c r="BC7678"/>
      <c r="BE7678"/>
      <c r="BF7678"/>
      <c r="BG7678"/>
      <c r="BI7678"/>
      <c r="BJ7678"/>
      <c r="BK7678"/>
      <c r="BM7678"/>
      <c r="BN7678"/>
      <c r="BO7678"/>
    </row>
    <row r="7679" spans="1:67">
      <c r="A7679"/>
      <c r="B7679"/>
      <c r="C7679"/>
      <c r="E7679"/>
      <c r="F7679"/>
      <c r="G7679"/>
      <c r="I7679"/>
      <c r="J7679"/>
      <c r="K7679"/>
      <c r="M7679"/>
      <c r="N7679"/>
      <c r="O7679"/>
      <c r="Q7679"/>
      <c r="R7679"/>
      <c r="S7679"/>
      <c r="U7679"/>
      <c r="V7679"/>
      <c r="W7679"/>
      <c r="Y7679"/>
      <c r="Z7679"/>
      <c r="AA7679"/>
      <c r="AC7679"/>
      <c r="AD7679"/>
      <c r="AE7679"/>
      <c r="AG7679"/>
      <c r="AH7679"/>
      <c r="AI7679"/>
      <c r="AK7679"/>
      <c r="AL7679"/>
      <c r="AM7679"/>
      <c r="AO7679"/>
      <c r="AP7679"/>
      <c r="AQ7679"/>
      <c r="AS7679"/>
      <c r="AT7679"/>
      <c r="AU7679"/>
      <c r="AW7679"/>
      <c r="AX7679"/>
      <c r="AY7679"/>
      <c r="BA7679"/>
      <c r="BB7679"/>
      <c r="BC7679"/>
      <c r="BE7679"/>
      <c r="BF7679"/>
      <c r="BG7679"/>
      <c r="BI7679"/>
      <c r="BJ7679"/>
      <c r="BK7679"/>
      <c r="BM7679"/>
      <c r="BN7679"/>
      <c r="BO7679"/>
    </row>
    <row r="7680" spans="1:67">
      <c r="A7680"/>
      <c r="B7680"/>
      <c r="C7680"/>
      <c r="E7680"/>
      <c r="F7680"/>
      <c r="G7680"/>
      <c r="I7680"/>
      <c r="J7680"/>
      <c r="K7680"/>
      <c r="M7680"/>
      <c r="N7680"/>
      <c r="O7680"/>
      <c r="Q7680"/>
      <c r="R7680"/>
      <c r="S7680"/>
      <c r="U7680"/>
      <c r="V7680"/>
      <c r="W7680"/>
      <c r="Y7680"/>
      <c r="Z7680"/>
      <c r="AA7680"/>
      <c r="AC7680"/>
      <c r="AD7680"/>
      <c r="AE7680"/>
      <c r="AG7680"/>
      <c r="AH7680"/>
      <c r="AI7680"/>
      <c r="AK7680"/>
      <c r="AL7680"/>
      <c r="AM7680"/>
      <c r="AO7680"/>
      <c r="AP7680"/>
      <c r="AQ7680"/>
      <c r="AS7680"/>
      <c r="AT7680"/>
      <c r="AU7680"/>
      <c r="AW7680"/>
      <c r="AX7680"/>
      <c r="AY7680"/>
      <c r="BA7680"/>
      <c r="BB7680"/>
      <c r="BC7680"/>
      <c r="BE7680"/>
      <c r="BF7680"/>
      <c r="BG7680"/>
      <c r="BI7680"/>
      <c r="BJ7680"/>
      <c r="BK7680"/>
      <c r="BM7680"/>
      <c r="BN7680"/>
      <c r="BO7680"/>
    </row>
    <row r="7681" spans="1:67">
      <c r="A7681"/>
      <c r="B7681"/>
      <c r="C7681"/>
      <c r="E7681"/>
      <c r="F7681"/>
      <c r="G7681"/>
      <c r="I7681"/>
      <c r="J7681"/>
      <c r="K7681"/>
      <c r="M7681"/>
      <c r="N7681"/>
      <c r="O7681"/>
      <c r="Q7681"/>
      <c r="R7681"/>
      <c r="S7681"/>
      <c r="U7681"/>
      <c r="V7681"/>
      <c r="W7681"/>
      <c r="Y7681"/>
      <c r="Z7681"/>
      <c r="AA7681"/>
      <c r="AC7681"/>
      <c r="AD7681"/>
      <c r="AE7681"/>
      <c r="AG7681"/>
      <c r="AH7681"/>
      <c r="AI7681"/>
      <c r="AK7681"/>
      <c r="AL7681"/>
      <c r="AM7681"/>
      <c r="AO7681"/>
      <c r="AP7681"/>
      <c r="AQ7681"/>
      <c r="AS7681"/>
      <c r="AT7681"/>
      <c r="AU7681"/>
      <c r="AW7681"/>
      <c r="AX7681"/>
      <c r="AY7681"/>
      <c r="BA7681"/>
      <c r="BB7681"/>
      <c r="BC7681"/>
      <c r="BE7681"/>
      <c r="BF7681"/>
      <c r="BG7681"/>
      <c r="BI7681"/>
      <c r="BJ7681"/>
      <c r="BK7681"/>
      <c r="BM7681"/>
      <c r="BN7681"/>
      <c r="BO7681"/>
    </row>
    <row r="7682" spans="1:67">
      <c r="A7682"/>
      <c r="B7682"/>
      <c r="C7682"/>
      <c r="E7682"/>
      <c r="F7682"/>
      <c r="G7682"/>
      <c r="I7682"/>
      <c r="J7682"/>
      <c r="K7682"/>
      <c r="M7682"/>
      <c r="N7682"/>
      <c r="O7682"/>
      <c r="Q7682"/>
      <c r="R7682"/>
      <c r="S7682"/>
      <c r="U7682"/>
      <c r="V7682"/>
      <c r="W7682"/>
      <c r="Y7682"/>
      <c r="Z7682"/>
      <c r="AA7682"/>
      <c r="AC7682"/>
      <c r="AD7682"/>
      <c r="AE7682"/>
      <c r="AG7682"/>
      <c r="AH7682"/>
      <c r="AI7682"/>
      <c r="AK7682"/>
      <c r="AL7682"/>
      <c r="AM7682"/>
      <c r="AO7682"/>
      <c r="AP7682"/>
      <c r="AQ7682"/>
      <c r="AS7682"/>
      <c r="AT7682"/>
      <c r="AU7682"/>
      <c r="AW7682"/>
      <c r="AX7682"/>
      <c r="AY7682"/>
      <c r="BA7682"/>
      <c r="BB7682"/>
      <c r="BC7682"/>
      <c r="BE7682"/>
      <c r="BF7682"/>
      <c r="BG7682"/>
      <c r="BI7682"/>
      <c r="BJ7682"/>
      <c r="BK7682"/>
      <c r="BM7682"/>
      <c r="BN7682"/>
      <c r="BO7682"/>
    </row>
    <row r="7683" spans="1:67">
      <c r="A7683"/>
      <c r="B7683"/>
      <c r="C7683"/>
      <c r="E7683"/>
      <c r="F7683"/>
      <c r="G7683"/>
      <c r="I7683"/>
      <c r="J7683"/>
      <c r="K7683"/>
      <c r="M7683"/>
      <c r="N7683"/>
      <c r="O7683"/>
      <c r="Q7683"/>
      <c r="R7683"/>
      <c r="S7683"/>
      <c r="U7683"/>
      <c r="V7683"/>
      <c r="W7683"/>
      <c r="Y7683"/>
      <c r="Z7683"/>
      <c r="AA7683"/>
      <c r="AC7683"/>
      <c r="AD7683"/>
      <c r="AE7683"/>
      <c r="AG7683"/>
      <c r="AH7683"/>
      <c r="AI7683"/>
      <c r="AK7683"/>
      <c r="AL7683"/>
      <c r="AM7683"/>
      <c r="AO7683"/>
      <c r="AP7683"/>
      <c r="AQ7683"/>
      <c r="AS7683"/>
      <c r="AT7683"/>
      <c r="AU7683"/>
      <c r="AW7683"/>
      <c r="AX7683"/>
      <c r="AY7683"/>
      <c r="BA7683"/>
      <c r="BB7683"/>
      <c r="BC7683"/>
      <c r="BE7683"/>
      <c r="BF7683"/>
      <c r="BG7683"/>
      <c r="BI7683"/>
      <c r="BJ7683"/>
      <c r="BK7683"/>
      <c r="BM7683"/>
      <c r="BN7683"/>
      <c r="BO7683"/>
    </row>
    <row r="7684" spans="1:67">
      <c r="A7684"/>
      <c r="B7684"/>
      <c r="C7684"/>
      <c r="E7684"/>
      <c r="F7684"/>
      <c r="G7684"/>
      <c r="I7684"/>
      <c r="J7684"/>
      <c r="K7684"/>
      <c r="M7684"/>
      <c r="N7684"/>
      <c r="O7684"/>
      <c r="Q7684"/>
      <c r="R7684"/>
      <c r="S7684"/>
      <c r="U7684"/>
      <c r="V7684"/>
      <c r="W7684"/>
      <c r="Y7684"/>
      <c r="Z7684"/>
      <c r="AA7684"/>
      <c r="AC7684"/>
      <c r="AD7684"/>
      <c r="AE7684"/>
      <c r="AG7684"/>
      <c r="AH7684"/>
      <c r="AI7684"/>
      <c r="AK7684"/>
      <c r="AL7684"/>
      <c r="AM7684"/>
      <c r="AO7684"/>
      <c r="AP7684"/>
      <c r="AQ7684"/>
      <c r="AS7684"/>
      <c r="AT7684"/>
      <c r="AU7684"/>
      <c r="AW7684"/>
      <c r="AX7684"/>
      <c r="AY7684"/>
      <c r="BA7684"/>
      <c r="BB7684"/>
      <c r="BC7684"/>
      <c r="BE7684"/>
      <c r="BF7684"/>
      <c r="BG7684"/>
      <c r="BI7684"/>
      <c r="BJ7684"/>
      <c r="BK7684"/>
      <c r="BM7684"/>
      <c r="BN7684"/>
      <c r="BO7684"/>
    </row>
    <row r="7685" spans="1:67">
      <c r="A7685"/>
      <c r="B7685"/>
      <c r="C7685"/>
      <c r="E7685"/>
      <c r="F7685"/>
      <c r="G7685"/>
      <c r="I7685"/>
      <c r="J7685"/>
      <c r="K7685"/>
      <c r="M7685"/>
      <c r="N7685"/>
      <c r="O7685"/>
      <c r="Q7685"/>
      <c r="R7685"/>
      <c r="S7685"/>
      <c r="U7685"/>
      <c r="V7685"/>
      <c r="W7685"/>
      <c r="Y7685"/>
      <c r="Z7685"/>
      <c r="AA7685"/>
      <c r="AC7685"/>
      <c r="AD7685"/>
      <c r="AE7685"/>
      <c r="AG7685"/>
      <c r="AH7685"/>
      <c r="AI7685"/>
      <c r="AK7685"/>
      <c r="AL7685"/>
      <c r="AM7685"/>
      <c r="AO7685"/>
      <c r="AP7685"/>
      <c r="AQ7685"/>
      <c r="AS7685"/>
      <c r="AT7685"/>
      <c r="AU7685"/>
      <c r="AW7685"/>
      <c r="AX7685"/>
      <c r="AY7685"/>
      <c r="BA7685"/>
      <c r="BB7685"/>
      <c r="BC7685"/>
      <c r="BE7685"/>
      <c r="BF7685"/>
      <c r="BG7685"/>
      <c r="BI7685"/>
      <c r="BJ7685"/>
      <c r="BK7685"/>
      <c r="BM7685"/>
      <c r="BN7685"/>
      <c r="BO7685"/>
    </row>
    <row r="7686" spans="1:67">
      <c r="A7686"/>
      <c r="B7686"/>
      <c r="C7686"/>
      <c r="E7686"/>
      <c r="F7686"/>
      <c r="G7686"/>
      <c r="I7686"/>
      <c r="J7686"/>
      <c r="K7686"/>
      <c r="M7686"/>
      <c r="N7686"/>
      <c r="O7686"/>
      <c r="Q7686"/>
      <c r="R7686"/>
      <c r="S7686"/>
      <c r="U7686"/>
      <c r="V7686"/>
      <c r="W7686"/>
      <c r="Y7686"/>
      <c r="Z7686"/>
      <c r="AA7686"/>
      <c r="AC7686"/>
      <c r="AD7686"/>
      <c r="AE7686"/>
      <c r="AG7686"/>
      <c r="AH7686"/>
      <c r="AI7686"/>
      <c r="AK7686"/>
      <c r="AL7686"/>
      <c r="AM7686"/>
      <c r="AO7686"/>
      <c r="AP7686"/>
      <c r="AQ7686"/>
      <c r="AS7686"/>
      <c r="AT7686"/>
      <c r="AU7686"/>
      <c r="AW7686"/>
      <c r="AX7686"/>
      <c r="AY7686"/>
      <c r="BA7686"/>
      <c r="BB7686"/>
      <c r="BC7686"/>
      <c r="BE7686"/>
      <c r="BF7686"/>
      <c r="BG7686"/>
      <c r="BI7686"/>
      <c r="BJ7686"/>
      <c r="BK7686"/>
      <c r="BM7686"/>
      <c r="BN7686"/>
      <c r="BO7686"/>
    </row>
    <row r="7687" spans="1:67">
      <c r="A7687"/>
      <c r="B7687"/>
      <c r="C7687"/>
      <c r="E7687"/>
      <c r="F7687"/>
      <c r="G7687"/>
      <c r="I7687"/>
      <c r="J7687"/>
      <c r="K7687"/>
      <c r="M7687"/>
      <c r="N7687"/>
      <c r="O7687"/>
      <c r="Q7687"/>
      <c r="R7687"/>
      <c r="S7687"/>
      <c r="U7687"/>
      <c r="V7687"/>
      <c r="W7687"/>
      <c r="Y7687"/>
      <c r="Z7687"/>
      <c r="AA7687"/>
      <c r="AC7687"/>
      <c r="AD7687"/>
      <c r="AE7687"/>
      <c r="AG7687"/>
      <c r="AH7687"/>
      <c r="AI7687"/>
      <c r="AK7687"/>
      <c r="AL7687"/>
      <c r="AM7687"/>
      <c r="AO7687"/>
      <c r="AP7687"/>
      <c r="AQ7687"/>
      <c r="AS7687"/>
      <c r="AT7687"/>
      <c r="AU7687"/>
      <c r="AW7687"/>
      <c r="AX7687"/>
      <c r="AY7687"/>
      <c r="BA7687"/>
      <c r="BB7687"/>
      <c r="BC7687"/>
      <c r="BE7687"/>
      <c r="BF7687"/>
      <c r="BG7687"/>
      <c r="BI7687"/>
      <c r="BJ7687"/>
      <c r="BK7687"/>
      <c r="BM7687"/>
      <c r="BN7687"/>
      <c r="BO7687"/>
    </row>
    <row r="7688" spans="1:67">
      <c r="A7688"/>
      <c r="B7688"/>
      <c r="C7688"/>
      <c r="E7688"/>
      <c r="F7688"/>
      <c r="G7688"/>
      <c r="I7688"/>
      <c r="J7688"/>
      <c r="K7688"/>
      <c r="M7688"/>
      <c r="N7688"/>
      <c r="O7688"/>
      <c r="Q7688"/>
      <c r="R7688"/>
      <c r="S7688"/>
      <c r="U7688"/>
      <c r="V7688"/>
      <c r="W7688"/>
      <c r="Y7688"/>
      <c r="Z7688"/>
      <c r="AA7688"/>
      <c r="AC7688"/>
      <c r="AD7688"/>
      <c r="AE7688"/>
      <c r="AG7688"/>
      <c r="AH7688"/>
      <c r="AI7688"/>
      <c r="AK7688"/>
      <c r="AL7688"/>
      <c r="AM7688"/>
      <c r="AO7688"/>
      <c r="AP7688"/>
      <c r="AQ7688"/>
      <c r="AS7688"/>
      <c r="AT7688"/>
      <c r="AU7688"/>
      <c r="AW7688"/>
      <c r="AX7688"/>
      <c r="AY7688"/>
      <c r="BA7688"/>
      <c r="BB7688"/>
      <c r="BC7688"/>
      <c r="BE7688"/>
      <c r="BF7688"/>
      <c r="BG7688"/>
      <c r="BI7688"/>
      <c r="BJ7688"/>
      <c r="BK7688"/>
      <c r="BM7688"/>
      <c r="BN7688"/>
      <c r="BO7688"/>
    </row>
    <row r="7689" spans="1:67">
      <c r="A7689"/>
      <c r="B7689"/>
      <c r="C7689"/>
      <c r="E7689"/>
      <c r="F7689"/>
      <c r="G7689"/>
      <c r="I7689"/>
      <c r="J7689"/>
      <c r="K7689"/>
      <c r="M7689"/>
      <c r="N7689"/>
      <c r="O7689"/>
      <c r="Q7689"/>
      <c r="R7689"/>
      <c r="S7689"/>
      <c r="U7689"/>
      <c r="V7689"/>
      <c r="W7689"/>
      <c r="Y7689"/>
      <c r="Z7689"/>
      <c r="AA7689"/>
      <c r="AC7689"/>
      <c r="AD7689"/>
      <c r="AE7689"/>
      <c r="AG7689"/>
      <c r="AH7689"/>
      <c r="AI7689"/>
      <c r="AK7689"/>
      <c r="AL7689"/>
      <c r="AM7689"/>
      <c r="AO7689"/>
      <c r="AP7689"/>
      <c r="AQ7689"/>
      <c r="AS7689"/>
      <c r="AT7689"/>
      <c r="AU7689"/>
      <c r="AW7689"/>
      <c r="AX7689"/>
      <c r="AY7689"/>
      <c r="BA7689"/>
      <c r="BB7689"/>
      <c r="BC7689"/>
      <c r="BE7689"/>
      <c r="BF7689"/>
      <c r="BG7689"/>
      <c r="BI7689"/>
      <c r="BJ7689"/>
      <c r="BK7689"/>
      <c r="BM7689"/>
      <c r="BN7689"/>
      <c r="BO7689"/>
    </row>
    <row r="7690" spans="1:67">
      <c r="A7690"/>
      <c r="B7690"/>
      <c r="C7690"/>
      <c r="E7690"/>
      <c r="F7690"/>
      <c r="G7690"/>
      <c r="I7690"/>
      <c r="J7690"/>
      <c r="K7690"/>
      <c r="M7690"/>
      <c r="N7690"/>
      <c r="O7690"/>
      <c r="Q7690"/>
      <c r="R7690"/>
      <c r="S7690"/>
      <c r="U7690"/>
      <c r="V7690"/>
      <c r="W7690"/>
      <c r="Y7690"/>
      <c r="Z7690"/>
      <c r="AA7690"/>
      <c r="AC7690"/>
      <c r="AD7690"/>
      <c r="AE7690"/>
      <c r="AG7690"/>
      <c r="AH7690"/>
      <c r="AI7690"/>
      <c r="AK7690"/>
      <c r="AL7690"/>
      <c r="AM7690"/>
      <c r="AO7690"/>
      <c r="AP7690"/>
      <c r="AQ7690"/>
      <c r="AS7690"/>
      <c r="AT7690"/>
      <c r="AU7690"/>
      <c r="AW7690"/>
      <c r="AX7690"/>
      <c r="AY7690"/>
      <c r="BA7690"/>
      <c r="BB7690"/>
      <c r="BC7690"/>
      <c r="BE7690"/>
      <c r="BF7690"/>
      <c r="BG7690"/>
      <c r="BI7690"/>
      <c r="BJ7690"/>
      <c r="BK7690"/>
      <c r="BM7690"/>
      <c r="BN7690"/>
      <c r="BO7690"/>
    </row>
    <row r="7691" spans="1:67">
      <c r="A7691"/>
      <c r="B7691"/>
      <c r="C7691"/>
      <c r="E7691"/>
      <c r="F7691"/>
      <c r="G7691"/>
      <c r="I7691"/>
      <c r="J7691"/>
      <c r="K7691"/>
      <c r="M7691"/>
      <c r="N7691"/>
      <c r="O7691"/>
      <c r="Q7691"/>
      <c r="R7691"/>
      <c r="S7691"/>
      <c r="U7691"/>
      <c r="V7691"/>
      <c r="W7691"/>
      <c r="Y7691"/>
      <c r="Z7691"/>
      <c r="AA7691"/>
      <c r="AC7691"/>
      <c r="AD7691"/>
      <c r="AE7691"/>
      <c r="AG7691"/>
      <c r="AH7691"/>
      <c r="AI7691"/>
      <c r="AK7691"/>
      <c r="AL7691"/>
      <c r="AM7691"/>
      <c r="AO7691"/>
      <c r="AP7691"/>
      <c r="AQ7691"/>
      <c r="AS7691"/>
      <c r="AT7691"/>
      <c r="AU7691"/>
      <c r="AW7691"/>
      <c r="AX7691"/>
      <c r="AY7691"/>
      <c r="BA7691"/>
      <c r="BB7691"/>
      <c r="BC7691"/>
      <c r="BE7691"/>
      <c r="BF7691"/>
      <c r="BG7691"/>
      <c r="BI7691"/>
      <c r="BJ7691"/>
      <c r="BK7691"/>
      <c r="BM7691"/>
      <c r="BN7691"/>
      <c r="BO7691"/>
    </row>
    <row r="7692" spans="1:67">
      <c r="A7692"/>
      <c r="B7692"/>
      <c r="C7692"/>
      <c r="E7692"/>
      <c r="F7692"/>
      <c r="G7692"/>
      <c r="I7692"/>
      <c r="J7692"/>
      <c r="K7692"/>
      <c r="M7692"/>
      <c r="N7692"/>
      <c r="O7692"/>
      <c r="Q7692"/>
      <c r="R7692"/>
      <c r="S7692"/>
      <c r="U7692"/>
      <c r="V7692"/>
      <c r="W7692"/>
      <c r="Y7692"/>
      <c r="Z7692"/>
      <c r="AA7692"/>
      <c r="AC7692"/>
      <c r="AD7692"/>
      <c r="AE7692"/>
      <c r="AG7692"/>
      <c r="AH7692"/>
      <c r="AI7692"/>
      <c r="AK7692"/>
      <c r="AL7692"/>
      <c r="AM7692"/>
      <c r="AO7692"/>
      <c r="AP7692"/>
      <c r="AQ7692"/>
      <c r="AS7692"/>
      <c r="AT7692"/>
      <c r="AU7692"/>
      <c r="AW7692"/>
      <c r="AX7692"/>
      <c r="AY7692"/>
      <c r="BA7692"/>
      <c r="BB7692"/>
      <c r="BC7692"/>
      <c r="BE7692"/>
      <c r="BF7692"/>
      <c r="BG7692"/>
      <c r="BI7692"/>
      <c r="BJ7692"/>
      <c r="BK7692"/>
      <c r="BM7692"/>
      <c r="BN7692"/>
      <c r="BO7692"/>
    </row>
    <row r="7693" spans="1:67">
      <c r="A7693"/>
      <c r="B7693"/>
      <c r="C7693"/>
      <c r="E7693"/>
      <c r="F7693"/>
      <c r="G7693"/>
      <c r="I7693"/>
      <c r="J7693"/>
      <c r="K7693"/>
      <c r="M7693"/>
      <c r="N7693"/>
      <c r="O7693"/>
      <c r="Q7693"/>
      <c r="R7693"/>
      <c r="S7693"/>
      <c r="U7693"/>
      <c r="V7693"/>
      <c r="W7693"/>
      <c r="Y7693"/>
      <c r="Z7693"/>
      <c r="AA7693"/>
      <c r="AC7693"/>
      <c r="AD7693"/>
      <c r="AE7693"/>
      <c r="AG7693"/>
      <c r="AH7693"/>
      <c r="AI7693"/>
      <c r="AK7693"/>
      <c r="AL7693"/>
      <c r="AM7693"/>
      <c r="AO7693"/>
      <c r="AP7693"/>
      <c r="AQ7693"/>
      <c r="AS7693"/>
      <c r="AT7693"/>
      <c r="AU7693"/>
      <c r="AW7693"/>
      <c r="AX7693"/>
      <c r="AY7693"/>
      <c r="BA7693"/>
      <c r="BB7693"/>
      <c r="BC7693"/>
      <c r="BE7693"/>
      <c r="BF7693"/>
      <c r="BG7693"/>
      <c r="BI7693"/>
      <c r="BJ7693"/>
      <c r="BK7693"/>
      <c r="BM7693"/>
      <c r="BN7693"/>
      <c r="BO7693"/>
    </row>
    <row r="7694" spans="1:67">
      <c r="A7694"/>
      <c r="B7694"/>
      <c r="C7694"/>
      <c r="E7694"/>
      <c r="F7694"/>
      <c r="G7694"/>
      <c r="I7694"/>
      <c r="J7694"/>
      <c r="K7694"/>
      <c r="M7694"/>
      <c r="N7694"/>
      <c r="O7694"/>
      <c r="Q7694"/>
      <c r="R7694"/>
      <c r="S7694"/>
      <c r="U7694"/>
      <c r="V7694"/>
      <c r="W7694"/>
      <c r="Y7694"/>
      <c r="Z7694"/>
      <c r="AA7694"/>
      <c r="AC7694"/>
      <c r="AD7694"/>
      <c r="AE7694"/>
      <c r="AG7694"/>
      <c r="AH7694"/>
      <c r="AI7694"/>
      <c r="AK7694"/>
      <c r="AL7694"/>
      <c r="AM7694"/>
      <c r="AO7694"/>
      <c r="AP7694"/>
      <c r="AQ7694"/>
      <c r="AS7694"/>
      <c r="AT7694"/>
      <c r="AU7694"/>
      <c r="AW7694"/>
      <c r="AX7694"/>
      <c r="AY7694"/>
      <c r="BA7694"/>
      <c r="BB7694"/>
      <c r="BC7694"/>
      <c r="BE7694"/>
      <c r="BF7694"/>
      <c r="BG7694"/>
      <c r="BI7694"/>
      <c r="BJ7694"/>
      <c r="BK7694"/>
      <c r="BM7694"/>
      <c r="BN7694"/>
      <c r="BO7694"/>
    </row>
    <row r="7695" spans="1:67">
      <c r="A7695"/>
      <c r="B7695"/>
      <c r="C7695"/>
      <c r="E7695"/>
      <c r="F7695"/>
      <c r="G7695"/>
      <c r="I7695"/>
      <c r="J7695"/>
      <c r="K7695"/>
      <c r="M7695"/>
      <c r="N7695"/>
      <c r="O7695"/>
      <c r="Q7695"/>
      <c r="R7695"/>
      <c r="S7695"/>
      <c r="U7695"/>
      <c r="V7695"/>
      <c r="W7695"/>
      <c r="Y7695"/>
      <c r="Z7695"/>
      <c r="AA7695"/>
      <c r="AC7695"/>
      <c r="AD7695"/>
      <c r="AE7695"/>
      <c r="AG7695"/>
      <c r="AH7695"/>
      <c r="AI7695"/>
      <c r="AK7695"/>
      <c r="AL7695"/>
      <c r="AM7695"/>
      <c r="AO7695"/>
      <c r="AP7695"/>
      <c r="AQ7695"/>
      <c r="AS7695"/>
      <c r="AT7695"/>
      <c r="AU7695"/>
      <c r="AW7695"/>
      <c r="AX7695"/>
      <c r="AY7695"/>
      <c r="BA7695"/>
      <c r="BB7695"/>
      <c r="BC7695"/>
      <c r="BE7695"/>
      <c r="BF7695"/>
      <c r="BG7695"/>
      <c r="BI7695"/>
      <c r="BJ7695"/>
      <c r="BK7695"/>
      <c r="BM7695"/>
      <c r="BN7695"/>
      <c r="BO7695"/>
    </row>
    <row r="7696" spans="1:67">
      <c r="A7696"/>
      <c r="B7696"/>
      <c r="C7696"/>
      <c r="E7696"/>
      <c r="F7696"/>
      <c r="G7696"/>
      <c r="I7696"/>
      <c r="J7696"/>
      <c r="K7696"/>
      <c r="M7696"/>
      <c r="N7696"/>
      <c r="O7696"/>
      <c r="Q7696"/>
      <c r="R7696"/>
      <c r="S7696"/>
      <c r="U7696"/>
      <c r="V7696"/>
      <c r="W7696"/>
      <c r="Y7696"/>
      <c r="Z7696"/>
      <c r="AA7696"/>
      <c r="AC7696"/>
      <c r="AD7696"/>
      <c r="AE7696"/>
      <c r="AG7696"/>
      <c r="AH7696"/>
      <c r="AI7696"/>
      <c r="AK7696"/>
      <c r="AL7696"/>
      <c r="AM7696"/>
      <c r="AO7696"/>
      <c r="AP7696"/>
      <c r="AQ7696"/>
      <c r="AS7696"/>
      <c r="AT7696"/>
      <c r="AU7696"/>
      <c r="AW7696"/>
      <c r="AX7696"/>
      <c r="AY7696"/>
      <c r="BA7696"/>
      <c r="BB7696"/>
      <c r="BC7696"/>
      <c r="BE7696"/>
      <c r="BF7696"/>
      <c r="BG7696"/>
      <c r="BI7696"/>
      <c r="BJ7696"/>
      <c r="BK7696"/>
      <c r="BM7696"/>
      <c r="BN7696"/>
      <c r="BO7696"/>
    </row>
    <row r="7697" spans="1:67">
      <c r="A7697"/>
      <c r="B7697"/>
      <c r="C7697"/>
      <c r="E7697"/>
      <c r="F7697"/>
      <c r="G7697"/>
      <c r="I7697"/>
      <c r="J7697"/>
      <c r="K7697"/>
      <c r="M7697"/>
      <c r="N7697"/>
      <c r="O7697"/>
      <c r="Q7697"/>
      <c r="R7697"/>
      <c r="S7697"/>
      <c r="U7697"/>
      <c r="V7697"/>
      <c r="W7697"/>
      <c r="Y7697"/>
      <c r="Z7697"/>
      <c r="AA7697"/>
      <c r="AC7697"/>
      <c r="AD7697"/>
      <c r="AE7697"/>
      <c r="AG7697"/>
      <c r="AH7697"/>
      <c r="AI7697"/>
      <c r="AK7697"/>
      <c r="AL7697"/>
      <c r="AM7697"/>
      <c r="AO7697"/>
      <c r="AP7697"/>
      <c r="AQ7697"/>
      <c r="AS7697"/>
      <c r="AT7697"/>
      <c r="AU7697"/>
      <c r="AW7697"/>
      <c r="AX7697"/>
      <c r="AY7697"/>
      <c r="BA7697"/>
      <c r="BB7697"/>
      <c r="BC7697"/>
      <c r="BE7697"/>
      <c r="BF7697"/>
      <c r="BG7697"/>
      <c r="BI7697"/>
      <c r="BJ7697"/>
      <c r="BK7697"/>
      <c r="BM7697"/>
      <c r="BN7697"/>
      <c r="BO7697"/>
    </row>
    <row r="7698" spans="1:67">
      <c r="A7698"/>
      <c r="B7698"/>
      <c r="C7698"/>
      <c r="E7698"/>
      <c r="F7698"/>
      <c r="G7698"/>
      <c r="I7698"/>
      <c r="J7698"/>
      <c r="K7698"/>
      <c r="M7698"/>
      <c r="N7698"/>
      <c r="O7698"/>
      <c r="Q7698"/>
      <c r="R7698"/>
      <c r="S7698"/>
      <c r="U7698"/>
      <c r="V7698"/>
      <c r="W7698"/>
      <c r="Y7698"/>
      <c r="Z7698"/>
      <c r="AA7698"/>
      <c r="AC7698"/>
      <c r="AD7698"/>
      <c r="AE7698"/>
      <c r="AG7698"/>
      <c r="AH7698"/>
      <c r="AI7698"/>
      <c r="AK7698"/>
      <c r="AL7698"/>
      <c r="AM7698"/>
      <c r="AO7698"/>
      <c r="AP7698"/>
      <c r="AQ7698"/>
      <c r="AS7698"/>
      <c r="AT7698"/>
      <c r="AU7698"/>
      <c r="AW7698"/>
      <c r="AX7698"/>
      <c r="AY7698"/>
      <c r="BA7698"/>
      <c r="BB7698"/>
      <c r="BC7698"/>
      <c r="BE7698"/>
      <c r="BF7698"/>
      <c r="BG7698"/>
      <c r="BI7698"/>
      <c r="BJ7698"/>
      <c r="BK7698"/>
      <c r="BM7698"/>
      <c r="BN7698"/>
      <c r="BO7698"/>
    </row>
    <row r="7699" spans="1:67">
      <c r="A7699"/>
      <c r="B7699"/>
      <c r="C7699"/>
      <c r="E7699"/>
      <c r="F7699"/>
      <c r="G7699"/>
      <c r="I7699"/>
      <c r="J7699"/>
      <c r="K7699"/>
      <c r="M7699"/>
      <c r="N7699"/>
      <c r="O7699"/>
      <c r="Q7699"/>
      <c r="R7699"/>
      <c r="S7699"/>
      <c r="U7699"/>
      <c r="V7699"/>
      <c r="W7699"/>
      <c r="Y7699"/>
      <c r="Z7699"/>
      <c r="AA7699"/>
      <c r="AC7699"/>
      <c r="AD7699"/>
      <c r="AE7699"/>
      <c r="AG7699"/>
      <c r="AH7699"/>
      <c r="AI7699"/>
      <c r="AK7699"/>
      <c r="AL7699"/>
      <c r="AM7699"/>
      <c r="AO7699"/>
      <c r="AP7699"/>
      <c r="AQ7699"/>
      <c r="AS7699"/>
      <c r="AT7699"/>
      <c r="AU7699"/>
      <c r="AW7699"/>
      <c r="AX7699"/>
      <c r="AY7699"/>
      <c r="BA7699"/>
      <c r="BB7699"/>
      <c r="BC7699"/>
      <c r="BE7699"/>
      <c r="BF7699"/>
      <c r="BG7699"/>
      <c r="BI7699"/>
      <c r="BJ7699"/>
      <c r="BK7699"/>
      <c r="BM7699"/>
      <c r="BN7699"/>
      <c r="BO7699"/>
    </row>
    <row r="7700" spans="1:67">
      <c r="A7700"/>
      <c r="B7700"/>
      <c r="C7700"/>
      <c r="E7700"/>
      <c r="F7700"/>
      <c r="G7700"/>
      <c r="I7700"/>
      <c r="J7700"/>
      <c r="K7700"/>
      <c r="M7700"/>
      <c r="N7700"/>
      <c r="O7700"/>
      <c r="Q7700"/>
      <c r="R7700"/>
      <c r="S7700"/>
      <c r="U7700"/>
      <c r="V7700"/>
      <c r="W7700"/>
      <c r="Y7700"/>
      <c r="Z7700"/>
      <c r="AA7700"/>
      <c r="AC7700"/>
      <c r="AD7700"/>
      <c r="AE7700"/>
      <c r="AG7700"/>
      <c r="AH7700"/>
      <c r="AI7700"/>
      <c r="AK7700"/>
      <c r="AL7700"/>
      <c r="AM7700"/>
      <c r="AO7700"/>
      <c r="AP7700"/>
      <c r="AQ7700"/>
      <c r="AS7700"/>
      <c r="AT7700"/>
      <c r="AU7700"/>
      <c r="AW7700"/>
      <c r="AX7700"/>
      <c r="AY7700"/>
      <c r="BA7700"/>
      <c r="BB7700"/>
      <c r="BC7700"/>
      <c r="BE7700"/>
      <c r="BF7700"/>
      <c r="BG7700"/>
      <c r="BI7700"/>
      <c r="BJ7700"/>
      <c r="BK7700"/>
      <c r="BM7700"/>
      <c r="BN7700"/>
      <c r="BO7700"/>
    </row>
    <row r="7701" spans="1:67">
      <c r="A7701"/>
      <c r="B7701"/>
      <c r="C7701"/>
      <c r="E7701"/>
      <c r="F7701"/>
      <c r="G7701"/>
      <c r="I7701"/>
      <c r="J7701"/>
      <c r="K7701"/>
      <c r="M7701"/>
      <c r="N7701"/>
      <c r="O7701"/>
      <c r="Q7701"/>
      <c r="R7701"/>
      <c r="S7701"/>
      <c r="U7701"/>
      <c r="V7701"/>
      <c r="W7701"/>
      <c r="Y7701"/>
      <c r="Z7701"/>
      <c r="AA7701"/>
      <c r="AC7701"/>
      <c r="AD7701"/>
      <c r="AE7701"/>
      <c r="AG7701"/>
      <c r="AH7701"/>
      <c r="AI7701"/>
      <c r="AK7701"/>
      <c r="AL7701"/>
      <c r="AM7701"/>
      <c r="AO7701"/>
      <c r="AP7701"/>
      <c r="AQ7701"/>
      <c r="AS7701"/>
      <c r="AT7701"/>
      <c r="AU7701"/>
      <c r="AW7701"/>
      <c r="AX7701"/>
      <c r="AY7701"/>
      <c r="BA7701"/>
      <c r="BB7701"/>
      <c r="BC7701"/>
      <c r="BE7701"/>
      <c r="BF7701"/>
      <c r="BG7701"/>
      <c r="BI7701"/>
      <c r="BJ7701"/>
      <c r="BK7701"/>
      <c r="BM7701"/>
      <c r="BN7701"/>
      <c r="BO7701"/>
    </row>
    <row r="7702" spans="1:67">
      <c r="A7702"/>
      <c r="B7702"/>
      <c r="C7702"/>
      <c r="E7702"/>
      <c r="F7702"/>
      <c r="G7702"/>
      <c r="I7702"/>
      <c r="J7702"/>
      <c r="K7702"/>
      <c r="M7702"/>
      <c r="N7702"/>
      <c r="O7702"/>
      <c r="Q7702"/>
      <c r="R7702"/>
      <c r="S7702"/>
      <c r="U7702"/>
      <c r="V7702"/>
      <c r="W7702"/>
      <c r="Y7702"/>
      <c r="Z7702"/>
      <c r="AA7702"/>
      <c r="AC7702"/>
      <c r="AD7702"/>
      <c r="AE7702"/>
      <c r="AG7702"/>
      <c r="AH7702"/>
      <c r="AI7702"/>
      <c r="AK7702"/>
      <c r="AL7702"/>
      <c r="AM7702"/>
      <c r="AO7702"/>
      <c r="AP7702"/>
      <c r="AQ7702"/>
      <c r="AS7702"/>
      <c r="AT7702"/>
      <c r="AU7702"/>
      <c r="AW7702"/>
      <c r="AX7702"/>
      <c r="AY7702"/>
      <c r="BA7702"/>
      <c r="BB7702"/>
      <c r="BC7702"/>
      <c r="BE7702"/>
      <c r="BF7702"/>
      <c r="BG7702"/>
      <c r="BI7702"/>
      <c r="BJ7702"/>
      <c r="BK7702"/>
      <c r="BM7702"/>
      <c r="BN7702"/>
      <c r="BO7702"/>
    </row>
    <row r="7703" spans="1:67">
      <c r="A7703"/>
      <c r="B7703"/>
      <c r="C7703"/>
      <c r="E7703"/>
      <c r="F7703"/>
      <c r="G7703"/>
      <c r="I7703"/>
      <c r="J7703"/>
      <c r="K7703"/>
      <c r="M7703"/>
      <c r="N7703"/>
      <c r="O7703"/>
      <c r="Q7703"/>
      <c r="R7703"/>
      <c r="S7703"/>
      <c r="U7703"/>
      <c r="V7703"/>
      <c r="W7703"/>
      <c r="Y7703"/>
      <c r="Z7703"/>
      <c r="AA7703"/>
      <c r="AC7703"/>
      <c r="AD7703"/>
      <c r="AE7703"/>
      <c r="AG7703"/>
      <c r="AH7703"/>
      <c r="AI7703"/>
      <c r="AK7703"/>
      <c r="AL7703"/>
      <c r="AM7703"/>
      <c r="AO7703"/>
      <c r="AP7703"/>
      <c r="AQ7703"/>
      <c r="AS7703"/>
      <c r="AT7703"/>
      <c r="AU7703"/>
      <c r="AW7703"/>
      <c r="AX7703"/>
      <c r="AY7703"/>
      <c r="BA7703"/>
      <c r="BB7703"/>
      <c r="BC7703"/>
      <c r="BE7703"/>
      <c r="BF7703"/>
      <c r="BG7703"/>
      <c r="BI7703"/>
      <c r="BJ7703"/>
      <c r="BK7703"/>
      <c r="BM7703"/>
      <c r="BN7703"/>
      <c r="BO7703"/>
    </row>
    <row r="7704" spans="1:67">
      <c r="A7704"/>
      <c r="B7704"/>
      <c r="C7704"/>
      <c r="E7704"/>
      <c r="F7704"/>
      <c r="G7704"/>
      <c r="I7704"/>
      <c r="J7704"/>
      <c r="K7704"/>
      <c r="M7704"/>
      <c r="N7704"/>
      <c r="O7704"/>
      <c r="Q7704"/>
      <c r="R7704"/>
      <c r="S7704"/>
      <c r="U7704"/>
      <c r="V7704"/>
      <c r="W7704"/>
      <c r="Y7704"/>
      <c r="Z7704"/>
      <c r="AA7704"/>
      <c r="AC7704"/>
      <c r="AD7704"/>
      <c r="AE7704"/>
      <c r="AG7704"/>
      <c r="AH7704"/>
      <c r="AI7704"/>
      <c r="AK7704"/>
      <c r="AL7704"/>
      <c r="AM7704"/>
      <c r="AO7704"/>
      <c r="AP7704"/>
      <c r="AQ7704"/>
      <c r="AS7704"/>
      <c r="AT7704"/>
      <c r="AU7704"/>
      <c r="AW7704"/>
      <c r="AX7704"/>
      <c r="AY7704"/>
      <c r="BA7704"/>
      <c r="BB7704"/>
      <c r="BC7704"/>
      <c r="BE7704"/>
      <c r="BF7704"/>
      <c r="BG7704"/>
      <c r="BI7704"/>
      <c r="BJ7704"/>
      <c r="BK7704"/>
      <c r="BM7704"/>
      <c r="BN7704"/>
      <c r="BO7704"/>
    </row>
    <row r="7705" spans="1:67">
      <c r="A7705"/>
      <c r="B7705"/>
      <c r="C7705"/>
      <c r="E7705"/>
      <c r="F7705"/>
      <c r="G7705"/>
      <c r="I7705"/>
      <c r="J7705"/>
      <c r="K7705"/>
      <c r="M7705"/>
      <c r="N7705"/>
      <c r="O7705"/>
      <c r="Q7705"/>
      <c r="R7705"/>
      <c r="S7705"/>
      <c r="U7705"/>
      <c r="V7705"/>
      <c r="W7705"/>
      <c r="Y7705"/>
      <c r="Z7705"/>
      <c r="AA7705"/>
      <c r="AC7705"/>
      <c r="AD7705"/>
      <c r="AE7705"/>
      <c r="AG7705"/>
      <c r="AH7705"/>
      <c r="AI7705"/>
      <c r="AK7705"/>
      <c r="AL7705"/>
      <c r="AM7705"/>
      <c r="AO7705"/>
      <c r="AP7705"/>
      <c r="AQ7705"/>
      <c r="AS7705"/>
      <c r="AT7705"/>
      <c r="AU7705"/>
      <c r="AW7705"/>
      <c r="AX7705"/>
      <c r="AY7705"/>
      <c r="BA7705"/>
      <c r="BB7705"/>
      <c r="BC7705"/>
      <c r="BE7705"/>
      <c r="BF7705"/>
      <c r="BG7705"/>
      <c r="BI7705"/>
      <c r="BJ7705"/>
      <c r="BK7705"/>
      <c r="BM7705"/>
      <c r="BN7705"/>
      <c r="BO7705"/>
    </row>
    <row r="7706" spans="1:67">
      <c r="A7706"/>
      <c r="B7706"/>
      <c r="C7706"/>
      <c r="E7706"/>
      <c r="F7706"/>
      <c r="G7706"/>
      <c r="I7706"/>
      <c r="J7706"/>
      <c r="K7706"/>
      <c r="M7706"/>
      <c r="N7706"/>
      <c r="O7706"/>
      <c r="Q7706"/>
      <c r="R7706"/>
      <c r="S7706"/>
      <c r="U7706"/>
      <c r="V7706"/>
      <c r="W7706"/>
      <c r="Y7706"/>
      <c r="Z7706"/>
      <c r="AA7706"/>
      <c r="AC7706"/>
      <c r="AD7706"/>
      <c r="AE7706"/>
      <c r="AG7706"/>
      <c r="AH7706"/>
      <c r="AI7706"/>
      <c r="AK7706"/>
      <c r="AL7706"/>
      <c r="AM7706"/>
      <c r="AO7706"/>
      <c r="AP7706"/>
      <c r="AQ7706"/>
      <c r="AS7706"/>
      <c r="AT7706"/>
      <c r="AU7706"/>
      <c r="AW7706"/>
      <c r="AX7706"/>
      <c r="AY7706"/>
      <c r="BA7706"/>
      <c r="BB7706"/>
      <c r="BC7706"/>
      <c r="BE7706"/>
      <c r="BF7706"/>
      <c r="BG7706"/>
      <c r="BI7706"/>
      <c r="BJ7706"/>
      <c r="BK7706"/>
      <c r="BM7706"/>
      <c r="BN7706"/>
      <c r="BO7706"/>
    </row>
    <row r="7707" spans="1:67">
      <c r="A7707"/>
      <c r="B7707"/>
      <c r="C7707"/>
      <c r="E7707"/>
      <c r="F7707"/>
      <c r="G7707"/>
      <c r="I7707"/>
      <c r="J7707"/>
      <c r="K7707"/>
      <c r="M7707"/>
      <c r="N7707"/>
      <c r="O7707"/>
      <c r="Q7707"/>
      <c r="R7707"/>
      <c r="S7707"/>
      <c r="U7707"/>
      <c r="V7707"/>
      <c r="W7707"/>
      <c r="Y7707"/>
      <c r="Z7707"/>
      <c r="AA7707"/>
      <c r="AC7707"/>
      <c r="AD7707"/>
      <c r="AE7707"/>
      <c r="AG7707"/>
      <c r="AH7707"/>
      <c r="AI7707"/>
      <c r="AK7707"/>
      <c r="AL7707"/>
      <c r="AM7707"/>
      <c r="AO7707"/>
      <c r="AP7707"/>
      <c r="AQ7707"/>
      <c r="AS7707"/>
      <c r="AT7707"/>
      <c r="AU7707"/>
      <c r="AW7707"/>
      <c r="AX7707"/>
      <c r="AY7707"/>
      <c r="BA7707"/>
      <c r="BB7707"/>
      <c r="BC7707"/>
      <c r="BE7707"/>
      <c r="BF7707"/>
      <c r="BG7707"/>
      <c r="BI7707"/>
      <c r="BJ7707"/>
      <c r="BK7707"/>
      <c r="BM7707"/>
      <c r="BN7707"/>
      <c r="BO7707"/>
    </row>
    <row r="7708" spans="1:67">
      <c r="A7708"/>
      <c r="B7708"/>
      <c r="C7708"/>
      <c r="E7708"/>
      <c r="F7708"/>
      <c r="G7708"/>
      <c r="I7708"/>
      <c r="J7708"/>
      <c r="K7708"/>
      <c r="M7708"/>
      <c r="N7708"/>
      <c r="O7708"/>
      <c r="Q7708"/>
      <c r="R7708"/>
      <c r="S7708"/>
      <c r="U7708"/>
      <c r="V7708"/>
      <c r="W7708"/>
      <c r="Y7708"/>
      <c r="Z7708"/>
      <c r="AA7708"/>
      <c r="AC7708"/>
      <c r="AD7708"/>
      <c r="AE7708"/>
      <c r="AG7708"/>
      <c r="AH7708"/>
      <c r="AI7708"/>
      <c r="AK7708"/>
      <c r="AL7708"/>
      <c r="AM7708"/>
      <c r="AO7708"/>
      <c r="AP7708"/>
      <c r="AQ7708"/>
      <c r="AS7708"/>
      <c r="AT7708"/>
      <c r="AU7708"/>
      <c r="AW7708"/>
      <c r="AX7708"/>
      <c r="AY7708"/>
      <c r="BA7708"/>
      <c r="BB7708"/>
      <c r="BC7708"/>
      <c r="BE7708"/>
      <c r="BF7708"/>
      <c r="BG7708"/>
      <c r="BI7708"/>
      <c r="BJ7708"/>
      <c r="BK7708"/>
      <c r="BM7708"/>
      <c r="BN7708"/>
      <c r="BO7708"/>
    </row>
    <row r="7709" spans="1:67">
      <c r="A7709"/>
      <c r="B7709"/>
      <c r="C7709"/>
      <c r="E7709"/>
      <c r="F7709"/>
      <c r="G7709"/>
      <c r="I7709"/>
      <c r="J7709"/>
      <c r="K7709"/>
      <c r="M7709"/>
      <c r="N7709"/>
      <c r="O7709"/>
      <c r="Q7709"/>
      <c r="R7709"/>
      <c r="S7709"/>
      <c r="U7709"/>
      <c r="V7709"/>
      <c r="W7709"/>
      <c r="Y7709"/>
      <c r="Z7709"/>
      <c r="AA7709"/>
      <c r="AC7709"/>
      <c r="AD7709"/>
      <c r="AE7709"/>
      <c r="AG7709"/>
      <c r="AH7709"/>
      <c r="AI7709"/>
      <c r="AK7709"/>
      <c r="AL7709"/>
      <c r="AM7709"/>
      <c r="AO7709"/>
      <c r="AP7709"/>
      <c r="AQ7709"/>
      <c r="AS7709"/>
      <c r="AT7709"/>
      <c r="AU7709"/>
      <c r="AW7709"/>
      <c r="AX7709"/>
      <c r="AY7709"/>
      <c r="BA7709"/>
      <c r="BB7709"/>
      <c r="BC7709"/>
      <c r="BE7709"/>
      <c r="BF7709"/>
      <c r="BG7709"/>
      <c r="BI7709"/>
      <c r="BJ7709"/>
      <c r="BK7709"/>
      <c r="BM7709"/>
      <c r="BN7709"/>
      <c r="BO7709"/>
    </row>
    <row r="7710" spans="1:67">
      <c r="A7710"/>
      <c r="B7710"/>
      <c r="C7710"/>
      <c r="E7710"/>
      <c r="F7710"/>
      <c r="G7710"/>
      <c r="I7710"/>
      <c r="J7710"/>
      <c r="K7710"/>
      <c r="M7710"/>
      <c r="N7710"/>
      <c r="O7710"/>
      <c r="Q7710"/>
      <c r="R7710"/>
      <c r="S7710"/>
      <c r="U7710"/>
      <c r="V7710"/>
      <c r="W7710"/>
      <c r="Y7710"/>
      <c r="Z7710"/>
      <c r="AA7710"/>
      <c r="AC7710"/>
      <c r="AD7710"/>
      <c r="AE7710"/>
      <c r="AG7710"/>
      <c r="AH7710"/>
      <c r="AI7710"/>
      <c r="AK7710"/>
      <c r="AL7710"/>
      <c r="AM7710"/>
      <c r="AO7710"/>
      <c r="AP7710"/>
      <c r="AQ7710"/>
      <c r="AS7710"/>
      <c r="AT7710"/>
      <c r="AU7710"/>
      <c r="AW7710"/>
      <c r="AX7710"/>
      <c r="AY7710"/>
      <c r="BA7710"/>
      <c r="BB7710"/>
      <c r="BC7710"/>
      <c r="BE7710"/>
      <c r="BF7710"/>
      <c r="BG7710"/>
      <c r="BI7710"/>
      <c r="BJ7710"/>
      <c r="BK7710"/>
      <c r="BM7710"/>
      <c r="BN7710"/>
      <c r="BO7710"/>
    </row>
    <row r="7711" spans="1:67">
      <c r="A7711"/>
      <c r="B7711"/>
      <c r="C7711"/>
      <c r="E7711"/>
      <c r="F7711"/>
      <c r="G7711"/>
      <c r="I7711"/>
      <c r="J7711"/>
      <c r="K7711"/>
      <c r="M7711"/>
      <c r="N7711"/>
      <c r="O7711"/>
      <c r="Q7711"/>
      <c r="R7711"/>
      <c r="S7711"/>
      <c r="U7711"/>
      <c r="V7711"/>
      <c r="W7711"/>
      <c r="Y7711"/>
      <c r="Z7711"/>
      <c r="AA7711"/>
      <c r="AC7711"/>
      <c r="AD7711"/>
      <c r="AE7711"/>
      <c r="AG7711"/>
      <c r="AH7711"/>
      <c r="AI7711"/>
      <c r="AK7711"/>
      <c r="AL7711"/>
      <c r="AM7711"/>
      <c r="AO7711"/>
      <c r="AP7711"/>
      <c r="AQ7711"/>
      <c r="AS7711"/>
      <c r="AT7711"/>
      <c r="AU7711"/>
      <c r="AW7711"/>
      <c r="AX7711"/>
      <c r="AY7711"/>
      <c r="BA7711"/>
      <c r="BB7711"/>
      <c r="BC7711"/>
      <c r="BE7711"/>
      <c r="BF7711"/>
      <c r="BG7711"/>
      <c r="BI7711"/>
      <c r="BJ7711"/>
      <c r="BK7711"/>
      <c r="BM7711"/>
      <c r="BN7711"/>
      <c r="BO7711"/>
    </row>
    <row r="7712" spans="1:67">
      <c r="A7712"/>
      <c r="B7712"/>
      <c r="C7712"/>
      <c r="E7712"/>
      <c r="F7712"/>
      <c r="G7712"/>
      <c r="I7712"/>
      <c r="J7712"/>
      <c r="K7712"/>
      <c r="M7712"/>
      <c r="N7712"/>
      <c r="O7712"/>
      <c r="Q7712"/>
      <c r="R7712"/>
      <c r="S7712"/>
      <c r="U7712"/>
      <c r="V7712"/>
      <c r="W7712"/>
      <c r="Y7712"/>
      <c r="Z7712"/>
      <c r="AA7712"/>
      <c r="AC7712"/>
      <c r="AD7712"/>
      <c r="AE7712"/>
      <c r="AG7712"/>
      <c r="AH7712"/>
      <c r="AI7712"/>
      <c r="AK7712"/>
      <c r="AL7712"/>
      <c r="AM7712"/>
      <c r="AO7712"/>
      <c r="AP7712"/>
      <c r="AQ7712"/>
      <c r="AS7712"/>
      <c r="AT7712"/>
      <c r="AU7712"/>
      <c r="AW7712"/>
      <c r="AX7712"/>
      <c r="AY7712"/>
      <c r="BA7712"/>
      <c r="BB7712"/>
      <c r="BC7712"/>
      <c r="BE7712"/>
      <c r="BF7712"/>
      <c r="BG7712"/>
      <c r="BI7712"/>
      <c r="BJ7712"/>
      <c r="BK7712"/>
      <c r="BM7712"/>
      <c r="BN7712"/>
      <c r="BO7712"/>
    </row>
    <row r="7713" spans="1:67">
      <c r="A7713"/>
      <c r="B7713"/>
      <c r="C7713"/>
      <c r="E7713"/>
      <c r="F7713"/>
      <c r="G7713"/>
      <c r="I7713"/>
      <c r="J7713"/>
      <c r="K7713"/>
      <c r="M7713"/>
      <c r="N7713"/>
      <c r="O7713"/>
      <c r="Q7713"/>
      <c r="R7713"/>
      <c r="S7713"/>
      <c r="U7713"/>
      <c r="V7713"/>
      <c r="W7713"/>
      <c r="Y7713"/>
      <c r="Z7713"/>
      <c r="AA7713"/>
      <c r="AC7713"/>
      <c r="AD7713"/>
      <c r="AE7713"/>
      <c r="AG7713"/>
      <c r="AH7713"/>
      <c r="AI7713"/>
      <c r="AK7713"/>
      <c r="AL7713"/>
      <c r="AM7713"/>
      <c r="AO7713"/>
      <c r="AP7713"/>
      <c r="AQ7713"/>
      <c r="AS7713"/>
      <c r="AT7713"/>
      <c r="AU7713"/>
      <c r="AW7713"/>
      <c r="AX7713"/>
      <c r="AY7713"/>
      <c r="BA7713"/>
      <c r="BB7713"/>
      <c r="BC7713"/>
      <c r="BE7713"/>
      <c r="BF7713"/>
      <c r="BG7713"/>
      <c r="BI7713"/>
      <c r="BJ7713"/>
      <c r="BK7713"/>
      <c r="BM7713"/>
      <c r="BN7713"/>
      <c r="BO7713"/>
    </row>
    <row r="7714" spans="1:67">
      <c r="A7714"/>
      <c r="B7714"/>
      <c r="C7714"/>
      <c r="E7714"/>
      <c r="F7714"/>
      <c r="G7714"/>
      <c r="I7714"/>
      <c r="J7714"/>
      <c r="K7714"/>
      <c r="M7714"/>
      <c r="N7714"/>
      <c r="O7714"/>
      <c r="Q7714"/>
      <c r="R7714"/>
      <c r="S7714"/>
      <c r="U7714"/>
      <c r="V7714"/>
      <c r="W7714"/>
      <c r="Y7714"/>
      <c r="Z7714"/>
      <c r="AA7714"/>
      <c r="AC7714"/>
      <c r="AD7714"/>
      <c r="AE7714"/>
      <c r="AG7714"/>
      <c r="AH7714"/>
      <c r="AI7714"/>
      <c r="AK7714"/>
      <c r="AL7714"/>
      <c r="AM7714"/>
      <c r="AO7714"/>
      <c r="AP7714"/>
      <c r="AQ7714"/>
      <c r="AS7714"/>
      <c r="AT7714"/>
      <c r="AU7714"/>
      <c r="AW7714"/>
      <c r="AX7714"/>
      <c r="AY7714"/>
      <c r="BA7714"/>
      <c r="BB7714"/>
      <c r="BC7714"/>
      <c r="BE7714"/>
      <c r="BF7714"/>
      <c r="BG7714"/>
      <c r="BI7714"/>
      <c r="BJ7714"/>
      <c r="BK7714"/>
      <c r="BM7714"/>
      <c r="BN7714"/>
      <c r="BO7714"/>
    </row>
    <row r="7715" spans="1:67">
      <c r="A7715"/>
      <c r="B7715"/>
      <c r="C7715"/>
      <c r="E7715"/>
      <c r="F7715"/>
      <c r="G7715"/>
      <c r="I7715"/>
      <c r="J7715"/>
      <c r="K7715"/>
      <c r="M7715"/>
      <c r="N7715"/>
      <c r="O7715"/>
      <c r="Q7715"/>
      <c r="R7715"/>
      <c r="S7715"/>
      <c r="U7715"/>
      <c r="V7715"/>
      <c r="W7715"/>
      <c r="Y7715"/>
      <c r="Z7715"/>
      <c r="AA7715"/>
      <c r="AC7715"/>
      <c r="AD7715"/>
      <c r="AE7715"/>
      <c r="AG7715"/>
      <c r="AH7715"/>
      <c r="AI7715"/>
      <c r="AK7715"/>
      <c r="AL7715"/>
      <c r="AM7715"/>
      <c r="AO7715"/>
      <c r="AP7715"/>
      <c r="AQ7715"/>
      <c r="AS7715"/>
      <c r="AT7715"/>
      <c r="AU7715"/>
      <c r="AW7715"/>
      <c r="AX7715"/>
      <c r="AY7715"/>
      <c r="BA7715"/>
      <c r="BB7715"/>
      <c r="BC7715"/>
      <c r="BE7715"/>
      <c r="BF7715"/>
      <c r="BG7715"/>
      <c r="BI7715"/>
      <c r="BJ7715"/>
      <c r="BK7715"/>
      <c r="BM7715"/>
      <c r="BN7715"/>
      <c r="BO7715"/>
    </row>
    <row r="7716" spans="1:67">
      <c r="A7716"/>
      <c r="B7716"/>
      <c r="C7716"/>
      <c r="E7716"/>
      <c r="F7716"/>
      <c r="G7716"/>
      <c r="I7716"/>
      <c r="J7716"/>
      <c r="K7716"/>
      <c r="M7716"/>
      <c r="N7716"/>
      <c r="O7716"/>
      <c r="Q7716"/>
      <c r="R7716"/>
      <c r="S7716"/>
      <c r="U7716"/>
      <c r="V7716"/>
      <c r="W7716"/>
      <c r="Y7716"/>
      <c r="Z7716"/>
      <c r="AA7716"/>
      <c r="AC7716"/>
      <c r="AD7716"/>
      <c r="AE7716"/>
      <c r="AG7716"/>
      <c r="AH7716"/>
      <c r="AI7716"/>
      <c r="AK7716"/>
      <c r="AL7716"/>
      <c r="AM7716"/>
      <c r="AO7716"/>
      <c r="AP7716"/>
      <c r="AQ7716"/>
      <c r="AS7716"/>
      <c r="AT7716"/>
      <c r="AU7716"/>
      <c r="AW7716"/>
      <c r="AX7716"/>
      <c r="AY7716"/>
      <c r="BA7716"/>
      <c r="BB7716"/>
      <c r="BC7716"/>
      <c r="BE7716"/>
      <c r="BF7716"/>
      <c r="BG7716"/>
      <c r="BI7716"/>
      <c r="BJ7716"/>
      <c r="BK7716"/>
      <c r="BM7716"/>
      <c r="BN7716"/>
      <c r="BO7716"/>
    </row>
    <row r="7717" spans="1:67">
      <c r="A7717"/>
      <c r="B7717"/>
      <c r="C7717"/>
      <c r="E7717"/>
      <c r="F7717"/>
      <c r="G7717"/>
      <c r="I7717"/>
      <c r="J7717"/>
      <c r="K7717"/>
      <c r="M7717"/>
      <c r="N7717"/>
      <c r="O7717"/>
      <c r="Q7717"/>
      <c r="R7717"/>
      <c r="S7717"/>
      <c r="U7717"/>
      <c r="V7717"/>
      <c r="W7717"/>
      <c r="Y7717"/>
      <c r="Z7717"/>
      <c r="AA7717"/>
      <c r="AC7717"/>
      <c r="AD7717"/>
      <c r="AE7717"/>
      <c r="AG7717"/>
      <c r="AH7717"/>
      <c r="AI7717"/>
      <c r="AK7717"/>
      <c r="AL7717"/>
      <c r="AM7717"/>
      <c r="AO7717"/>
      <c r="AP7717"/>
      <c r="AQ7717"/>
      <c r="AS7717"/>
      <c r="AT7717"/>
      <c r="AU7717"/>
      <c r="AW7717"/>
      <c r="AX7717"/>
      <c r="AY7717"/>
      <c r="BA7717"/>
      <c r="BB7717"/>
      <c r="BC7717"/>
      <c r="BE7717"/>
      <c r="BF7717"/>
      <c r="BG7717"/>
      <c r="BI7717"/>
      <c r="BJ7717"/>
      <c r="BK7717"/>
      <c r="BM7717"/>
      <c r="BN7717"/>
      <c r="BO7717"/>
    </row>
    <row r="7718" spans="1:67">
      <c r="A7718"/>
      <c r="B7718"/>
      <c r="C7718"/>
      <c r="E7718"/>
      <c r="F7718"/>
      <c r="G7718"/>
      <c r="I7718"/>
      <c r="J7718"/>
      <c r="K7718"/>
      <c r="M7718"/>
      <c r="N7718"/>
      <c r="O7718"/>
      <c r="Q7718"/>
      <c r="R7718"/>
      <c r="S7718"/>
      <c r="U7718"/>
      <c r="V7718"/>
      <c r="W7718"/>
      <c r="Y7718"/>
      <c r="Z7718"/>
      <c r="AA7718"/>
      <c r="AC7718"/>
      <c r="AD7718"/>
      <c r="AE7718"/>
      <c r="AG7718"/>
      <c r="AH7718"/>
      <c r="AI7718"/>
      <c r="AK7718"/>
      <c r="AL7718"/>
      <c r="AM7718"/>
      <c r="AO7718"/>
      <c r="AP7718"/>
      <c r="AQ7718"/>
      <c r="AS7718"/>
      <c r="AT7718"/>
      <c r="AU7718"/>
      <c r="AW7718"/>
      <c r="AX7718"/>
      <c r="AY7718"/>
      <c r="BA7718"/>
      <c r="BB7718"/>
      <c r="BC7718"/>
      <c r="BE7718"/>
      <c r="BF7718"/>
      <c r="BG7718"/>
      <c r="BI7718"/>
      <c r="BJ7718"/>
      <c r="BK7718"/>
      <c r="BM7718"/>
      <c r="BN7718"/>
      <c r="BO7718"/>
    </row>
    <row r="7719" spans="1:67">
      <c r="A7719"/>
      <c r="B7719"/>
      <c r="C7719"/>
      <c r="E7719"/>
      <c r="F7719"/>
      <c r="G7719"/>
      <c r="I7719"/>
      <c r="J7719"/>
      <c r="K7719"/>
      <c r="M7719"/>
      <c r="N7719"/>
      <c r="O7719"/>
      <c r="Q7719"/>
      <c r="R7719"/>
      <c r="S7719"/>
      <c r="U7719"/>
      <c r="V7719"/>
      <c r="W7719"/>
      <c r="Y7719"/>
      <c r="Z7719"/>
      <c r="AA7719"/>
      <c r="AC7719"/>
      <c r="AD7719"/>
      <c r="AE7719"/>
      <c r="AG7719"/>
      <c r="AH7719"/>
      <c r="AI7719"/>
      <c r="AK7719"/>
      <c r="AL7719"/>
      <c r="AM7719"/>
      <c r="AO7719"/>
      <c r="AP7719"/>
      <c r="AQ7719"/>
      <c r="AS7719"/>
      <c r="AT7719"/>
      <c r="AU7719"/>
      <c r="AW7719"/>
      <c r="AX7719"/>
      <c r="AY7719"/>
      <c r="BA7719"/>
      <c r="BB7719"/>
      <c r="BC7719"/>
      <c r="BE7719"/>
      <c r="BF7719"/>
      <c r="BG7719"/>
      <c r="BI7719"/>
      <c r="BJ7719"/>
      <c r="BK7719"/>
      <c r="BM7719"/>
      <c r="BN7719"/>
      <c r="BO7719"/>
    </row>
    <row r="7720" spans="1:67">
      <c r="A7720"/>
      <c r="B7720"/>
      <c r="C7720"/>
      <c r="E7720"/>
      <c r="F7720"/>
      <c r="G7720"/>
      <c r="I7720"/>
      <c r="J7720"/>
      <c r="K7720"/>
      <c r="M7720"/>
      <c r="N7720"/>
      <c r="O7720"/>
      <c r="Q7720"/>
      <c r="R7720"/>
      <c r="S7720"/>
      <c r="U7720"/>
      <c r="V7720"/>
      <c r="W7720"/>
      <c r="Y7720"/>
      <c r="Z7720"/>
      <c r="AA7720"/>
      <c r="AC7720"/>
      <c r="AD7720"/>
      <c r="AE7720"/>
      <c r="AG7720"/>
      <c r="AH7720"/>
      <c r="AI7720"/>
      <c r="AK7720"/>
      <c r="AL7720"/>
      <c r="AM7720"/>
      <c r="AO7720"/>
      <c r="AP7720"/>
      <c r="AQ7720"/>
      <c r="AS7720"/>
      <c r="AT7720"/>
      <c r="AU7720"/>
      <c r="AW7720"/>
      <c r="AX7720"/>
      <c r="AY7720"/>
      <c r="BA7720"/>
      <c r="BB7720"/>
      <c r="BC7720"/>
      <c r="BE7720"/>
      <c r="BF7720"/>
      <c r="BG7720"/>
      <c r="BI7720"/>
      <c r="BJ7720"/>
      <c r="BK7720"/>
      <c r="BM7720"/>
      <c r="BN7720"/>
      <c r="BO7720"/>
    </row>
    <row r="7721" spans="1:67">
      <c r="A7721"/>
      <c r="B7721"/>
      <c r="C7721"/>
      <c r="E7721"/>
      <c r="F7721"/>
      <c r="G7721"/>
      <c r="I7721"/>
      <c r="J7721"/>
      <c r="K7721"/>
      <c r="M7721"/>
      <c r="N7721"/>
      <c r="O7721"/>
      <c r="Q7721"/>
      <c r="R7721"/>
      <c r="S7721"/>
      <c r="U7721"/>
      <c r="V7721"/>
      <c r="W7721"/>
      <c r="Y7721"/>
      <c r="Z7721"/>
      <c r="AA7721"/>
      <c r="AC7721"/>
      <c r="AD7721"/>
      <c r="AE7721"/>
      <c r="AG7721"/>
      <c r="AH7721"/>
      <c r="AI7721"/>
      <c r="AK7721"/>
      <c r="AL7721"/>
      <c r="AM7721"/>
      <c r="AO7721"/>
      <c r="AP7721"/>
      <c r="AQ7721"/>
      <c r="AS7721"/>
      <c r="AT7721"/>
      <c r="AU7721"/>
      <c r="AW7721"/>
      <c r="AX7721"/>
      <c r="AY7721"/>
      <c r="BA7721"/>
      <c r="BB7721"/>
      <c r="BC7721"/>
      <c r="BE7721"/>
      <c r="BF7721"/>
      <c r="BG7721"/>
      <c r="BI7721"/>
      <c r="BJ7721"/>
      <c r="BK7721"/>
      <c r="BM7721"/>
      <c r="BN7721"/>
      <c r="BO7721"/>
    </row>
    <row r="7722" spans="1:67">
      <c r="A7722"/>
      <c r="B7722"/>
      <c r="C7722"/>
      <c r="E7722"/>
      <c r="F7722"/>
      <c r="G7722"/>
      <c r="I7722"/>
      <c r="J7722"/>
      <c r="K7722"/>
      <c r="M7722"/>
      <c r="N7722"/>
      <c r="O7722"/>
      <c r="Q7722"/>
      <c r="R7722"/>
      <c r="S7722"/>
      <c r="U7722"/>
      <c r="V7722"/>
      <c r="W7722"/>
      <c r="Y7722"/>
      <c r="Z7722"/>
      <c r="AA7722"/>
      <c r="AC7722"/>
      <c r="AD7722"/>
      <c r="AE7722"/>
      <c r="AG7722"/>
      <c r="AH7722"/>
      <c r="AI7722"/>
      <c r="AK7722"/>
      <c r="AL7722"/>
      <c r="AM7722"/>
      <c r="AO7722"/>
      <c r="AP7722"/>
      <c r="AQ7722"/>
      <c r="AS7722"/>
      <c r="AT7722"/>
      <c r="AU7722"/>
      <c r="AW7722"/>
      <c r="AX7722"/>
      <c r="AY7722"/>
      <c r="BA7722"/>
      <c r="BB7722"/>
      <c r="BC7722"/>
      <c r="BE7722"/>
      <c r="BF7722"/>
      <c r="BG7722"/>
      <c r="BI7722"/>
      <c r="BJ7722"/>
      <c r="BK7722"/>
      <c r="BM7722"/>
      <c r="BN7722"/>
      <c r="BO7722"/>
    </row>
    <row r="7723" spans="1:67">
      <c r="A7723"/>
      <c r="B7723"/>
      <c r="C7723"/>
      <c r="E7723"/>
      <c r="F7723"/>
      <c r="G7723"/>
      <c r="I7723"/>
      <c r="J7723"/>
      <c r="K7723"/>
      <c r="M7723"/>
      <c r="N7723"/>
      <c r="O7723"/>
      <c r="Q7723"/>
      <c r="R7723"/>
      <c r="S7723"/>
      <c r="U7723"/>
      <c r="V7723"/>
      <c r="W7723"/>
      <c r="Y7723"/>
      <c r="Z7723"/>
      <c r="AA7723"/>
      <c r="AC7723"/>
      <c r="AD7723"/>
      <c r="AE7723"/>
      <c r="AG7723"/>
      <c r="AH7723"/>
      <c r="AI7723"/>
      <c r="AK7723"/>
      <c r="AL7723"/>
      <c r="AM7723"/>
      <c r="AO7723"/>
      <c r="AP7723"/>
      <c r="AQ7723"/>
      <c r="AS7723"/>
      <c r="AT7723"/>
      <c r="AU7723"/>
      <c r="AW7723"/>
      <c r="AX7723"/>
      <c r="AY7723"/>
      <c r="BA7723"/>
      <c r="BB7723"/>
      <c r="BC7723"/>
      <c r="BE7723"/>
      <c r="BF7723"/>
      <c r="BG7723"/>
      <c r="BI7723"/>
      <c r="BJ7723"/>
      <c r="BK7723"/>
      <c r="BM7723"/>
      <c r="BN7723"/>
      <c r="BO7723"/>
    </row>
    <row r="7724" spans="1:67">
      <c r="A7724"/>
      <c r="B7724"/>
      <c r="C7724"/>
      <c r="E7724"/>
      <c r="F7724"/>
      <c r="G7724"/>
      <c r="I7724"/>
      <c r="J7724"/>
      <c r="K7724"/>
      <c r="M7724"/>
      <c r="N7724"/>
      <c r="O7724"/>
      <c r="Q7724"/>
      <c r="R7724"/>
      <c r="S7724"/>
      <c r="U7724"/>
      <c r="V7724"/>
      <c r="W7724"/>
      <c r="Y7724"/>
      <c r="Z7724"/>
      <c r="AA7724"/>
      <c r="AC7724"/>
      <c r="AD7724"/>
      <c r="AE7724"/>
      <c r="AG7724"/>
      <c r="AH7724"/>
      <c r="AI7724"/>
      <c r="AK7724"/>
      <c r="AL7724"/>
      <c r="AM7724"/>
      <c r="AO7724"/>
      <c r="AP7724"/>
      <c r="AQ7724"/>
      <c r="AS7724"/>
      <c r="AT7724"/>
      <c r="AU7724"/>
      <c r="AW7724"/>
      <c r="AX7724"/>
      <c r="AY7724"/>
      <c r="BA7724"/>
      <c r="BB7724"/>
      <c r="BC7724"/>
      <c r="BE7724"/>
      <c r="BF7724"/>
      <c r="BG7724"/>
      <c r="BI7724"/>
      <c r="BJ7724"/>
      <c r="BK7724"/>
      <c r="BM7724"/>
      <c r="BN7724"/>
      <c r="BO7724"/>
    </row>
    <row r="7725" spans="1:67">
      <c r="A7725"/>
      <c r="B7725"/>
      <c r="C7725"/>
      <c r="E7725"/>
      <c r="F7725"/>
      <c r="G7725"/>
      <c r="I7725"/>
      <c r="J7725"/>
      <c r="K7725"/>
      <c r="M7725"/>
      <c r="N7725"/>
      <c r="O7725"/>
      <c r="Q7725"/>
      <c r="R7725"/>
      <c r="S7725"/>
      <c r="U7725"/>
      <c r="V7725"/>
      <c r="W7725"/>
      <c r="Y7725"/>
      <c r="Z7725"/>
      <c r="AA7725"/>
      <c r="AC7725"/>
      <c r="AD7725"/>
      <c r="AE7725"/>
      <c r="AG7725"/>
      <c r="AH7725"/>
      <c r="AI7725"/>
      <c r="AK7725"/>
      <c r="AL7725"/>
      <c r="AM7725"/>
      <c r="AO7725"/>
      <c r="AP7725"/>
      <c r="AQ7725"/>
      <c r="AS7725"/>
      <c r="AT7725"/>
      <c r="AU7725"/>
      <c r="AW7725"/>
      <c r="AX7725"/>
      <c r="AY7725"/>
      <c r="BA7725"/>
      <c r="BB7725"/>
      <c r="BC7725"/>
      <c r="BE7725"/>
      <c r="BF7725"/>
      <c r="BG7725"/>
      <c r="BI7725"/>
      <c r="BJ7725"/>
      <c r="BK7725"/>
      <c r="BM7725"/>
      <c r="BN7725"/>
      <c r="BO7725"/>
    </row>
    <row r="7726" spans="1:67">
      <c r="A7726"/>
      <c r="B7726"/>
      <c r="C7726"/>
      <c r="E7726"/>
      <c r="F7726"/>
      <c r="G7726"/>
      <c r="I7726"/>
      <c r="J7726"/>
      <c r="K7726"/>
      <c r="M7726"/>
      <c r="N7726"/>
      <c r="O7726"/>
      <c r="Q7726"/>
      <c r="R7726"/>
      <c r="S7726"/>
      <c r="U7726"/>
      <c r="V7726"/>
      <c r="W7726"/>
      <c r="Y7726"/>
      <c r="Z7726"/>
      <c r="AA7726"/>
      <c r="AC7726"/>
      <c r="AD7726"/>
      <c r="AE7726"/>
      <c r="AG7726"/>
      <c r="AH7726"/>
      <c r="AI7726"/>
      <c r="AK7726"/>
      <c r="AL7726"/>
      <c r="AM7726"/>
      <c r="AO7726"/>
      <c r="AP7726"/>
      <c r="AQ7726"/>
      <c r="AS7726"/>
      <c r="AT7726"/>
      <c r="AU7726"/>
      <c r="AW7726"/>
      <c r="AX7726"/>
      <c r="AY7726"/>
      <c r="BA7726"/>
      <c r="BB7726"/>
      <c r="BC7726"/>
      <c r="BE7726"/>
      <c r="BF7726"/>
      <c r="BG7726"/>
      <c r="BI7726"/>
      <c r="BJ7726"/>
      <c r="BK7726"/>
      <c r="BM7726"/>
      <c r="BN7726"/>
      <c r="BO7726"/>
    </row>
    <row r="7727" spans="1:67">
      <c r="A7727"/>
      <c r="B7727"/>
      <c r="C7727"/>
      <c r="E7727"/>
      <c r="F7727"/>
      <c r="G7727"/>
      <c r="I7727"/>
      <c r="J7727"/>
      <c r="K7727"/>
      <c r="M7727"/>
      <c r="N7727"/>
      <c r="O7727"/>
      <c r="Q7727"/>
      <c r="R7727"/>
      <c r="S7727"/>
      <c r="U7727"/>
      <c r="V7727"/>
      <c r="W7727"/>
      <c r="Y7727"/>
      <c r="Z7727"/>
      <c r="AA7727"/>
      <c r="AC7727"/>
      <c r="AD7727"/>
      <c r="AE7727"/>
      <c r="AG7727"/>
      <c r="AH7727"/>
      <c r="AI7727"/>
      <c r="AK7727"/>
      <c r="AL7727"/>
      <c r="AM7727"/>
      <c r="AO7727"/>
      <c r="AP7727"/>
      <c r="AQ7727"/>
      <c r="AS7727"/>
      <c r="AT7727"/>
      <c r="AU7727"/>
      <c r="AW7727"/>
      <c r="AX7727"/>
      <c r="AY7727"/>
      <c r="BA7727"/>
      <c r="BB7727"/>
      <c r="BC7727"/>
      <c r="BE7727"/>
      <c r="BF7727"/>
      <c r="BG7727"/>
      <c r="BI7727"/>
      <c r="BJ7727"/>
      <c r="BK7727"/>
      <c r="BM7727"/>
      <c r="BN7727"/>
      <c r="BO7727"/>
    </row>
    <row r="7728" spans="1:67">
      <c r="A7728"/>
      <c r="B7728"/>
      <c r="C7728"/>
      <c r="E7728"/>
      <c r="F7728"/>
      <c r="G7728"/>
      <c r="I7728"/>
      <c r="J7728"/>
      <c r="K7728"/>
      <c r="M7728"/>
      <c r="N7728"/>
      <c r="O7728"/>
      <c r="Q7728"/>
      <c r="R7728"/>
      <c r="S7728"/>
      <c r="U7728"/>
      <c r="V7728"/>
      <c r="W7728"/>
      <c r="Y7728"/>
      <c r="Z7728"/>
      <c r="AA7728"/>
      <c r="AC7728"/>
      <c r="AD7728"/>
      <c r="AE7728"/>
      <c r="AG7728"/>
      <c r="AH7728"/>
      <c r="AI7728"/>
      <c r="AK7728"/>
      <c r="AL7728"/>
      <c r="AM7728"/>
      <c r="AO7728"/>
      <c r="AP7728"/>
      <c r="AQ7728"/>
      <c r="AS7728"/>
      <c r="AT7728"/>
      <c r="AU7728"/>
      <c r="AW7728"/>
      <c r="AX7728"/>
      <c r="AY7728"/>
      <c r="BA7728"/>
      <c r="BB7728"/>
      <c r="BC7728"/>
      <c r="BE7728"/>
      <c r="BF7728"/>
      <c r="BG7728"/>
      <c r="BI7728"/>
      <c r="BJ7728"/>
      <c r="BK7728"/>
      <c r="BM7728"/>
      <c r="BN7728"/>
      <c r="BO7728"/>
    </row>
    <row r="7729" spans="1:67">
      <c r="A7729"/>
      <c r="B7729"/>
      <c r="C7729"/>
      <c r="E7729"/>
      <c r="F7729"/>
      <c r="G7729"/>
      <c r="I7729"/>
      <c r="J7729"/>
      <c r="K7729"/>
      <c r="M7729"/>
      <c r="N7729"/>
      <c r="O7729"/>
      <c r="Q7729"/>
      <c r="R7729"/>
      <c r="S7729"/>
      <c r="U7729"/>
      <c r="V7729"/>
      <c r="W7729"/>
      <c r="Y7729"/>
      <c r="Z7729"/>
      <c r="AA7729"/>
      <c r="AC7729"/>
      <c r="AD7729"/>
      <c r="AE7729"/>
      <c r="AG7729"/>
      <c r="AH7729"/>
      <c r="AI7729"/>
      <c r="AK7729"/>
      <c r="AL7729"/>
      <c r="AM7729"/>
      <c r="AO7729"/>
      <c r="AP7729"/>
      <c r="AQ7729"/>
      <c r="AS7729"/>
      <c r="AT7729"/>
      <c r="AU7729"/>
      <c r="AW7729"/>
      <c r="AX7729"/>
      <c r="AY7729"/>
      <c r="BA7729"/>
      <c r="BB7729"/>
      <c r="BC7729"/>
      <c r="BE7729"/>
      <c r="BF7729"/>
      <c r="BG7729"/>
      <c r="BI7729"/>
      <c r="BJ7729"/>
      <c r="BK7729"/>
      <c r="BM7729"/>
      <c r="BN7729"/>
      <c r="BO7729"/>
    </row>
    <row r="7730" spans="1:67">
      <c r="A7730"/>
      <c r="B7730"/>
      <c r="C7730"/>
      <c r="E7730"/>
      <c r="F7730"/>
      <c r="G7730"/>
      <c r="I7730"/>
      <c r="J7730"/>
      <c r="K7730"/>
      <c r="M7730"/>
      <c r="N7730"/>
      <c r="O7730"/>
      <c r="Q7730"/>
      <c r="R7730"/>
      <c r="S7730"/>
      <c r="U7730"/>
      <c r="V7730"/>
      <c r="W7730"/>
      <c r="Y7730"/>
      <c r="Z7730"/>
      <c r="AA7730"/>
      <c r="AC7730"/>
      <c r="AD7730"/>
      <c r="AE7730"/>
      <c r="AG7730"/>
      <c r="AH7730"/>
      <c r="AI7730"/>
      <c r="AK7730"/>
      <c r="AL7730"/>
      <c r="AM7730"/>
      <c r="AO7730"/>
      <c r="AP7730"/>
      <c r="AQ7730"/>
      <c r="AS7730"/>
      <c r="AT7730"/>
      <c r="AU7730"/>
      <c r="AW7730"/>
      <c r="AX7730"/>
      <c r="AY7730"/>
      <c r="BA7730"/>
      <c r="BB7730"/>
      <c r="BC7730"/>
      <c r="BE7730"/>
      <c r="BF7730"/>
      <c r="BG7730"/>
      <c r="BI7730"/>
      <c r="BJ7730"/>
      <c r="BK7730"/>
      <c r="BM7730"/>
      <c r="BN7730"/>
      <c r="BO7730"/>
    </row>
    <row r="7731" spans="1:67">
      <c r="A7731"/>
      <c r="B7731"/>
      <c r="C7731"/>
      <c r="E7731"/>
      <c r="F7731"/>
      <c r="G7731"/>
      <c r="I7731"/>
      <c r="J7731"/>
      <c r="K7731"/>
      <c r="M7731"/>
      <c r="N7731"/>
      <c r="O7731"/>
      <c r="Q7731"/>
      <c r="R7731"/>
      <c r="S7731"/>
      <c r="U7731"/>
      <c r="V7731"/>
      <c r="W7731"/>
      <c r="Y7731"/>
      <c r="Z7731"/>
      <c r="AA7731"/>
      <c r="AC7731"/>
      <c r="AD7731"/>
      <c r="AE7731"/>
      <c r="AG7731"/>
      <c r="AH7731"/>
      <c r="AI7731"/>
      <c r="AK7731"/>
      <c r="AL7731"/>
      <c r="AM7731"/>
      <c r="AO7731"/>
      <c r="AP7731"/>
      <c r="AQ7731"/>
      <c r="AS7731"/>
      <c r="AT7731"/>
      <c r="AU7731"/>
      <c r="AW7731"/>
      <c r="AX7731"/>
      <c r="AY7731"/>
      <c r="BA7731"/>
      <c r="BB7731"/>
      <c r="BC7731"/>
      <c r="BE7731"/>
      <c r="BF7731"/>
      <c r="BG7731"/>
      <c r="BI7731"/>
      <c r="BJ7731"/>
      <c r="BK7731"/>
      <c r="BM7731"/>
      <c r="BN7731"/>
      <c r="BO7731"/>
    </row>
    <row r="7732" spans="1:67">
      <c r="A7732"/>
      <c r="B7732"/>
      <c r="C7732"/>
      <c r="E7732"/>
      <c r="F7732"/>
      <c r="G7732"/>
      <c r="I7732"/>
      <c r="J7732"/>
      <c r="K7732"/>
      <c r="M7732"/>
      <c r="N7732"/>
      <c r="O7732"/>
      <c r="Q7732"/>
      <c r="R7732"/>
      <c r="S7732"/>
      <c r="U7732"/>
      <c r="V7732"/>
      <c r="W7732"/>
      <c r="Y7732"/>
      <c r="Z7732"/>
      <c r="AA7732"/>
      <c r="AC7732"/>
      <c r="AD7732"/>
      <c r="AE7732"/>
      <c r="AG7732"/>
      <c r="AH7732"/>
      <c r="AI7732"/>
      <c r="AK7732"/>
      <c r="AL7732"/>
      <c r="AM7732"/>
      <c r="AO7732"/>
      <c r="AP7732"/>
      <c r="AQ7732"/>
      <c r="AS7732"/>
      <c r="AT7732"/>
      <c r="AU7732"/>
      <c r="AW7732"/>
      <c r="AX7732"/>
      <c r="AY7732"/>
      <c r="BA7732"/>
      <c r="BB7732"/>
      <c r="BC7732"/>
      <c r="BE7732"/>
      <c r="BF7732"/>
      <c r="BG7732"/>
      <c r="BI7732"/>
      <c r="BJ7732"/>
      <c r="BK7732"/>
      <c r="BM7732"/>
      <c r="BN7732"/>
      <c r="BO7732"/>
    </row>
    <row r="7733" spans="1:67">
      <c r="A7733"/>
      <c r="B7733"/>
      <c r="C7733"/>
      <c r="E7733"/>
      <c r="F7733"/>
      <c r="G7733"/>
      <c r="I7733"/>
      <c r="J7733"/>
      <c r="K7733"/>
      <c r="M7733"/>
      <c r="N7733"/>
      <c r="O7733"/>
      <c r="Q7733"/>
      <c r="R7733"/>
      <c r="S7733"/>
      <c r="U7733"/>
      <c r="V7733"/>
      <c r="W7733"/>
      <c r="Y7733"/>
      <c r="Z7733"/>
      <c r="AA7733"/>
      <c r="AC7733"/>
      <c r="AD7733"/>
      <c r="AE7733"/>
      <c r="AG7733"/>
      <c r="AH7733"/>
      <c r="AI7733"/>
      <c r="AK7733"/>
      <c r="AL7733"/>
      <c r="AM7733"/>
      <c r="AO7733"/>
      <c r="AP7733"/>
      <c r="AQ7733"/>
      <c r="AS7733"/>
      <c r="AT7733"/>
      <c r="AU7733"/>
      <c r="AW7733"/>
      <c r="AX7733"/>
      <c r="AY7733"/>
      <c r="BA7733"/>
      <c r="BB7733"/>
      <c r="BC7733"/>
      <c r="BE7733"/>
      <c r="BF7733"/>
      <c r="BG7733"/>
      <c r="BI7733"/>
      <c r="BJ7733"/>
      <c r="BK7733"/>
      <c r="BM7733"/>
      <c r="BN7733"/>
      <c r="BO7733"/>
    </row>
    <row r="7734" spans="1:67">
      <c r="A7734"/>
      <c r="B7734"/>
      <c r="C7734"/>
      <c r="E7734"/>
      <c r="F7734"/>
      <c r="G7734"/>
      <c r="I7734"/>
      <c r="J7734"/>
      <c r="K7734"/>
      <c r="M7734"/>
      <c r="N7734"/>
      <c r="O7734"/>
      <c r="Q7734"/>
      <c r="R7734"/>
      <c r="S7734"/>
      <c r="U7734"/>
      <c r="V7734"/>
      <c r="W7734"/>
      <c r="Y7734"/>
      <c r="Z7734"/>
      <c r="AA7734"/>
      <c r="AC7734"/>
      <c r="AD7734"/>
      <c r="AE7734"/>
      <c r="AG7734"/>
      <c r="AH7734"/>
      <c r="AI7734"/>
      <c r="AK7734"/>
      <c r="AL7734"/>
      <c r="AM7734"/>
      <c r="AO7734"/>
      <c r="AP7734"/>
      <c r="AQ7734"/>
      <c r="AS7734"/>
      <c r="AT7734"/>
      <c r="AU7734"/>
      <c r="AW7734"/>
      <c r="AX7734"/>
      <c r="AY7734"/>
      <c r="BA7734"/>
      <c r="BB7734"/>
      <c r="BC7734"/>
      <c r="BE7734"/>
      <c r="BF7734"/>
      <c r="BG7734"/>
      <c r="BI7734"/>
      <c r="BJ7734"/>
      <c r="BK7734"/>
      <c r="BM7734"/>
      <c r="BN7734"/>
      <c r="BO7734"/>
    </row>
    <row r="7735" spans="1:67">
      <c r="A7735"/>
      <c r="B7735"/>
      <c r="C7735"/>
      <c r="E7735"/>
      <c r="F7735"/>
      <c r="G7735"/>
      <c r="I7735"/>
      <c r="J7735"/>
      <c r="K7735"/>
      <c r="M7735"/>
      <c r="N7735"/>
      <c r="O7735"/>
      <c r="Q7735"/>
      <c r="R7735"/>
      <c r="S7735"/>
      <c r="U7735"/>
      <c r="V7735"/>
      <c r="W7735"/>
      <c r="Y7735"/>
      <c r="Z7735"/>
      <c r="AA7735"/>
      <c r="AC7735"/>
      <c r="AD7735"/>
      <c r="AE7735"/>
      <c r="AG7735"/>
      <c r="AH7735"/>
      <c r="AI7735"/>
      <c r="AK7735"/>
      <c r="AL7735"/>
      <c r="AM7735"/>
      <c r="AO7735"/>
      <c r="AP7735"/>
      <c r="AQ7735"/>
      <c r="AS7735"/>
      <c r="AT7735"/>
      <c r="AU7735"/>
      <c r="AW7735"/>
      <c r="AX7735"/>
      <c r="AY7735"/>
      <c r="BA7735"/>
      <c r="BB7735"/>
      <c r="BC7735"/>
      <c r="BE7735"/>
      <c r="BF7735"/>
      <c r="BG7735"/>
      <c r="BI7735"/>
      <c r="BJ7735"/>
      <c r="BK7735"/>
      <c r="BM7735"/>
      <c r="BN7735"/>
      <c r="BO7735"/>
    </row>
    <row r="7736" spans="1:67">
      <c r="A7736"/>
      <c r="B7736"/>
      <c r="C7736"/>
      <c r="E7736"/>
      <c r="F7736"/>
      <c r="G7736"/>
      <c r="I7736"/>
      <c r="J7736"/>
      <c r="K7736"/>
      <c r="M7736"/>
      <c r="N7736"/>
      <c r="O7736"/>
      <c r="Q7736"/>
      <c r="R7736"/>
      <c r="S7736"/>
      <c r="U7736"/>
      <c r="V7736"/>
      <c r="W7736"/>
      <c r="Y7736"/>
      <c r="Z7736"/>
      <c r="AA7736"/>
      <c r="AC7736"/>
      <c r="AD7736"/>
      <c r="AE7736"/>
      <c r="AG7736"/>
      <c r="AH7736"/>
      <c r="AI7736"/>
      <c r="AK7736"/>
      <c r="AL7736"/>
      <c r="AM7736"/>
      <c r="AO7736"/>
      <c r="AP7736"/>
      <c r="AQ7736"/>
      <c r="AS7736"/>
      <c r="AT7736"/>
      <c r="AU7736"/>
      <c r="AW7736"/>
      <c r="AX7736"/>
      <c r="AY7736"/>
      <c r="BA7736"/>
      <c r="BB7736"/>
      <c r="BC7736"/>
      <c r="BE7736"/>
      <c r="BF7736"/>
      <c r="BG7736"/>
      <c r="BI7736"/>
      <c r="BJ7736"/>
      <c r="BK7736"/>
      <c r="BM7736"/>
      <c r="BN7736"/>
      <c r="BO7736"/>
    </row>
    <row r="7737" spans="1:67">
      <c r="A7737"/>
      <c r="B7737"/>
      <c r="C7737"/>
      <c r="E7737"/>
      <c r="F7737"/>
      <c r="G7737"/>
      <c r="I7737"/>
      <c r="J7737"/>
      <c r="K7737"/>
      <c r="M7737"/>
      <c r="N7737"/>
      <c r="O7737"/>
      <c r="Q7737"/>
      <c r="R7737"/>
      <c r="S7737"/>
      <c r="U7737"/>
      <c r="V7737"/>
      <c r="W7737"/>
      <c r="Y7737"/>
      <c r="Z7737"/>
      <c r="AA7737"/>
      <c r="AC7737"/>
      <c r="AD7737"/>
      <c r="AE7737"/>
      <c r="AG7737"/>
      <c r="AH7737"/>
      <c r="AI7737"/>
      <c r="AK7737"/>
      <c r="AL7737"/>
      <c r="AM7737"/>
      <c r="AO7737"/>
      <c r="AP7737"/>
      <c r="AQ7737"/>
      <c r="AS7737"/>
      <c r="AT7737"/>
      <c r="AU7737"/>
      <c r="AW7737"/>
      <c r="AX7737"/>
      <c r="AY7737"/>
      <c r="BA7737"/>
      <c r="BB7737"/>
      <c r="BC7737"/>
      <c r="BE7737"/>
      <c r="BF7737"/>
      <c r="BG7737"/>
      <c r="BI7737"/>
      <c r="BJ7737"/>
      <c r="BK7737"/>
      <c r="BM7737"/>
      <c r="BN7737"/>
      <c r="BO7737"/>
    </row>
    <row r="7738" spans="1:67">
      <c r="A7738"/>
      <c r="B7738"/>
      <c r="C7738"/>
      <c r="E7738"/>
      <c r="F7738"/>
      <c r="G7738"/>
      <c r="I7738"/>
      <c r="J7738"/>
      <c r="K7738"/>
      <c r="M7738"/>
      <c r="N7738"/>
      <c r="O7738"/>
      <c r="Q7738"/>
      <c r="R7738"/>
      <c r="S7738"/>
      <c r="U7738"/>
      <c r="V7738"/>
      <c r="W7738"/>
      <c r="Y7738"/>
      <c r="Z7738"/>
      <c r="AA7738"/>
      <c r="AC7738"/>
      <c r="AD7738"/>
      <c r="AE7738"/>
      <c r="AG7738"/>
      <c r="AH7738"/>
      <c r="AI7738"/>
      <c r="AK7738"/>
      <c r="AL7738"/>
      <c r="AM7738"/>
      <c r="AO7738"/>
      <c r="AP7738"/>
      <c r="AQ7738"/>
      <c r="AS7738"/>
      <c r="AT7738"/>
      <c r="AU7738"/>
      <c r="AW7738"/>
      <c r="AX7738"/>
      <c r="AY7738"/>
      <c r="BA7738"/>
      <c r="BB7738"/>
      <c r="BC7738"/>
      <c r="BE7738"/>
      <c r="BF7738"/>
      <c r="BG7738"/>
      <c r="BI7738"/>
      <c r="BJ7738"/>
      <c r="BK7738"/>
      <c r="BM7738"/>
      <c r="BN7738"/>
      <c r="BO7738"/>
    </row>
    <row r="7739" spans="1:67">
      <c r="A7739"/>
      <c r="B7739"/>
      <c r="C7739"/>
      <c r="E7739"/>
      <c r="F7739"/>
      <c r="G7739"/>
      <c r="I7739"/>
      <c r="J7739"/>
      <c r="K7739"/>
      <c r="M7739"/>
      <c r="N7739"/>
      <c r="O7739"/>
      <c r="Q7739"/>
      <c r="R7739"/>
      <c r="S7739"/>
      <c r="U7739"/>
      <c r="V7739"/>
      <c r="W7739"/>
      <c r="Y7739"/>
      <c r="Z7739"/>
      <c r="AA7739"/>
      <c r="AC7739"/>
      <c r="AD7739"/>
      <c r="AE7739"/>
      <c r="AG7739"/>
      <c r="AH7739"/>
      <c r="AI7739"/>
      <c r="AK7739"/>
      <c r="AL7739"/>
      <c r="AM7739"/>
      <c r="AO7739"/>
      <c r="AP7739"/>
      <c r="AQ7739"/>
      <c r="AS7739"/>
      <c r="AT7739"/>
      <c r="AU7739"/>
      <c r="AW7739"/>
      <c r="AX7739"/>
      <c r="AY7739"/>
      <c r="BA7739"/>
      <c r="BB7739"/>
      <c r="BC7739"/>
      <c r="BE7739"/>
      <c r="BF7739"/>
      <c r="BG7739"/>
      <c r="BI7739"/>
      <c r="BJ7739"/>
      <c r="BK7739"/>
      <c r="BM7739"/>
      <c r="BN7739"/>
      <c r="BO7739"/>
    </row>
    <row r="7740" spans="1:67">
      <c r="A7740"/>
      <c r="B7740"/>
      <c r="C7740"/>
      <c r="E7740"/>
      <c r="F7740"/>
      <c r="G7740"/>
      <c r="I7740"/>
      <c r="J7740"/>
      <c r="K7740"/>
      <c r="M7740"/>
      <c r="N7740"/>
      <c r="O7740"/>
      <c r="Q7740"/>
      <c r="R7740"/>
      <c r="S7740"/>
      <c r="U7740"/>
      <c r="V7740"/>
      <c r="W7740"/>
      <c r="Y7740"/>
      <c r="Z7740"/>
      <c r="AA7740"/>
      <c r="AC7740"/>
      <c r="AD7740"/>
      <c r="AE7740"/>
      <c r="AG7740"/>
      <c r="AH7740"/>
      <c r="AI7740"/>
      <c r="AK7740"/>
      <c r="AL7740"/>
      <c r="AM7740"/>
      <c r="AO7740"/>
      <c r="AP7740"/>
      <c r="AQ7740"/>
      <c r="AS7740"/>
      <c r="AT7740"/>
      <c r="AU7740"/>
      <c r="AW7740"/>
      <c r="AX7740"/>
      <c r="AY7740"/>
      <c r="BA7740"/>
      <c r="BB7740"/>
      <c r="BC7740"/>
      <c r="BE7740"/>
      <c r="BF7740"/>
      <c r="BG7740"/>
      <c r="BI7740"/>
      <c r="BJ7740"/>
      <c r="BK7740"/>
      <c r="BM7740"/>
      <c r="BN7740"/>
      <c r="BO7740"/>
    </row>
    <row r="7741" spans="1:67">
      <c r="A7741"/>
      <c r="B7741"/>
      <c r="C7741"/>
      <c r="E7741"/>
      <c r="F7741"/>
      <c r="G7741"/>
      <c r="I7741"/>
      <c r="J7741"/>
      <c r="K7741"/>
      <c r="M7741"/>
      <c r="N7741"/>
      <c r="O7741"/>
      <c r="Q7741"/>
      <c r="R7741"/>
      <c r="S7741"/>
      <c r="U7741"/>
      <c r="V7741"/>
      <c r="W7741"/>
      <c r="Y7741"/>
      <c r="Z7741"/>
      <c r="AA7741"/>
      <c r="AC7741"/>
      <c r="AD7741"/>
      <c r="AE7741"/>
      <c r="AG7741"/>
      <c r="AH7741"/>
      <c r="AI7741"/>
      <c r="AK7741"/>
      <c r="AL7741"/>
      <c r="AM7741"/>
      <c r="AO7741"/>
      <c r="AP7741"/>
      <c r="AQ7741"/>
      <c r="AS7741"/>
      <c r="AT7741"/>
      <c r="AU7741"/>
      <c r="AW7741"/>
      <c r="AX7741"/>
      <c r="AY7741"/>
      <c r="BA7741"/>
      <c r="BB7741"/>
      <c r="BC7741"/>
      <c r="BE7741"/>
      <c r="BF7741"/>
      <c r="BG7741"/>
      <c r="BI7741"/>
      <c r="BJ7741"/>
      <c r="BK7741"/>
      <c r="BM7741"/>
      <c r="BN7741"/>
      <c r="BO7741"/>
    </row>
    <row r="7742" spans="1:67">
      <c r="A7742"/>
      <c r="B7742"/>
      <c r="C7742"/>
      <c r="E7742"/>
      <c r="F7742"/>
      <c r="G7742"/>
      <c r="I7742"/>
      <c r="J7742"/>
      <c r="K7742"/>
      <c r="M7742"/>
      <c r="N7742"/>
      <c r="O7742"/>
      <c r="Q7742"/>
      <c r="R7742"/>
      <c r="S7742"/>
      <c r="U7742"/>
      <c r="V7742"/>
      <c r="W7742"/>
      <c r="Y7742"/>
      <c r="Z7742"/>
      <c r="AA7742"/>
      <c r="AC7742"/>
      <c r="AD7742"/>
      <c r="AE7742"/>
      <c r="AG7742"/>
      <c r="AH7742"/>
      <c r="AI7742"/>
      <c r="AK7742"/>
      <c r="AL7742"/>
      <c r="AM7742"/>
      <c r="AO7742"/>
      <c r="AP7742"/>
      <c r="AQ7742"/>
      <c r="AS7742"/>
      <c r="AT7742"/>
      <c r="AU7742"/>
      <c r="AW7742"/>
      <c r="AX7742"/>
      <c r="AY7742"/>
      <c r="BA7742"/>
      <c r="BB7742"/>
      <c r="BC7742"/>
      <c r="BE7742"/>
      <c r="BF7742"/>
      <c r="BG7742"/>
      <c r="BI7742"/>
      <c r="BJ7742"/>
      <c r="BK7742"/>
      <c r="BM7742"/>
      <c r="BN7742"/>
      <c r="BO7742"/>
    </row>
    <row r="7743" spans="1:67">
      <c r="A7743"/>
      <c r="B7743"/>
      <c r="C7743"/>
      <c r="E7743"/>
      <c r="F7743"/>
      <c r="G7743"/>
      <c r="I7743"/>
      <c r="J7743"/>
      <c r="K7743"/>
      <c r="M7743"/>
      <c r="N7743"/>
      <c r="O7743"/>
      <c r="Q7743"/>
      <c r="R7743"/>
      <c r="S7743"/>
      <c r="U7743"/>
      <c r="V7743"/>
      <c r="W7743"/>
      <c r="Y7743"/>
      <c r="Z7743"/>
      <c r="AA7743"/>
      <c r="AC7743"/>
      <c r="AD7743"/>
      <c r="AE7743"/>
      <c r="AG7743"/>
      <c r="AH7743"/>
      <c r="AI7743"/>
      <c r="AK7743"/>
      <c r="AL7743"/>
      <c r="AM7743"/>
      <c r="AO7743"/>
      <c r="AP7743"/>
      <c r="AQ7743"/>
      <c r="AS7743"/>
      <c r="AT7743"/>
      <c r="AU7743"/>
      <c r="AW7743"/>
      <c r="AX7743"/>
      <c r="AY7743"/>
      <c r="BA7743"/>
      <c r="BB7743"/>
      <c r="BC7743"/>
      <c r="BE7743"/>
      <c r="BF7743"/>
      <c r="BG7743"/>
      <c r="BI7743"/>
      <c r="BJ7743"/>
      <c r="BK7743"/>
      <c r="BM7743"/>
      <c r="BN7743"/>
      <c r="BO7743"/>
    </row>
    <row r="7744" spans="1:67">
      <c r="A7744"/>
      <c r="B7744"/>
      <c r="C7744"/>
      <c r="E7744"/>
      <c r="F7744"/>
      <c r="G7744"/>
      <c r="I7744"/>
      <c r="J7744"/>
      <c r="K7744"/>
      <c r="M7744"/>
      <c r="N7744"/>
      <c r="O7744"/>
      <c r="Q7744"/>
      <c r="R7744"/>
      <c r="S7744"/>
      <c r="U7744"/>
      <c r="V7744"/>
      <c r="W7744"/>
      <c r="Y7744"/>
      <c r="Z7744"/>
      <c r="AA7744"/>
      <c r="AC7744"/>
      <c r="AD7744"/>
      <c r="AE7744"/>
      <c r="AG7744"/>
      <c r="AH7744"/>
      <c r="AI7744"/>
      <c r="AK7744"/>
      <c r="AL7744"/>
      <c r="AM7744"/>
      <c r="AO7744"/>
      <c r="AP7744"/>
      <c r="AQ7744"/>
      <c r="AS7744"/>
      <c r="AT7744"/>
      <c r="AU7744"/>
      <c r="AW7744"/>
      <c r="AX7744"/>
      <c r="AY7744"/>
      <c r="BA7744"/>
      <c r="BB7744"/>
      <c r="BC7744"/>
      <c r="BE7744"/>
      <c r="BF7744"/>
      <c r="BG7744"/>
      <c r="BI7744"/>
      <c r="BJ7744"/>
      <c r="BK7744"/>
      <c r="BM7744"/>
      <c r="BN7744"/>
      <c r="BO7744"/>
    </row>
    <row r="7745" spans="1:67">
      <c r="A7745"/>
      <c r="B7745"/>
      <c r="C7745"/>
      <c r="E7745"/>
      <c r="F7745"/>
      <c r="G7745"/>
      <c r="I7745"/>
      <c r="J7745"/>
      <c r="K7745"/>
      <c r="M7745"/>
      <c r="N7745"/>
      <c r="O7745"/>
      <c r="Q7745"/>
      <c r="R7745"/>
      <c r="S7745"/>
      <c r="U7745"/>
      <c r="V7745"/>
      <c r="W7745"/>
      <c r="Y7745"/>
      <c r="Z7745"/>
      <c r="AA7745"/>
      <c r="AC7745"/>
      <c r="AD7745"/>
      <c r="AE7745"/>
      <c r="AG7745"/>
      <c r="AH7745"/>
      <c r="AI7745"/>
      <c r="AK7745"/>
      <c r="AL7745"/>
      <c r="AM7745"/>
      <c r="AO7745"/>
      <c r="AP7745"/>
      <c r="AQ7745"/>
      <c r="AS7745"/>
      <c r="AT7745"/>
      <c r="AU7745"/>
      <c r="AW7745"/>
      <c r="AX7745"/>
      <c r="AY7745"/>
      <c r="BA7745"/>
      <c r="BB7745"/>
      <c r="BC7745"/>
      <c r="BE7745"/>
      <c r="BF7745"/>
      <c r="BG7745"/>
      <c r="BI7745"/>
      <c r="BJ7745"/>
      <c r="BK7745"/>
      <c r="BM7745"/>
      <c r="BN7745"/>
      <c r="BO7745"/>
    </row>
    <row r="7746" spans="1:67">
      <c r="A7746"/>
      <c r="B7746"/>
      <c r="C7746"/>
      <c r="E7746"/>
      <c r="F7746"/>
      <c r="G7746"/>
      <c r="I7746"/>
      <c r="J7746"/>
      <c r="K7746"/>
      <c r="M7746"/>
      <c r="N7746"/>
      <c r="O7746"/>
      <c r="Q7746"/>
      <c r="R7746"/>
      <c r="S7746"/>
      <c r="U7746"/>
      <c r="V7746"/>
      <c r="W7746"/>
      <c r="Y7746"/>
      <c r="Z7746"/>
      <c r="AA7746"/>
      <c r="AC7746"/>
      <c r="AD7746"/>
      <c r="AE7746"/>
      <c r="AG7746"/>
      <c r="AH7746"/>
      <c r="AI7746"/>
      <c r="AK7746"/>
      <c r="AL7746"/>
      <c r="AM7746"/>
      <c r="AO7746"/>
      <c r="AP7746"/>
      <c r="AQ7746"/>
      <c r="AS7746"/>
      <c r="AT7746"/>
      <c r="AU7746"/>
      <c r="AW7746"/>
      <c r="AX7746"/>
      <c r="AY7746"/>
      <c r="BA7746"/>
      <c r="BB7746"/>
      <c r="BC7746"/>
      <c r="BE7746"/>
      <c r="BF7746"/>
      <c r="BG7746"/>
      <c r="BI7746"/>
      <c r="BJ7746"/>
      <c r="BK7746"/>
      <c r="BM7746"/>
      <c r="BN7746"/>
      <c r="BO7746"/>
    </row>
    <row r="7747" spans="1:67">
      <c r="A7747"/>
      <c r="B7747"/>
      <c r="C7747"/>
      <c r="E7747"/>
      <c r="F7747"/>
      <c r="G7747"/>
      <c r="I7747"/>
      <c r="J7747"/>
      <c r="K7747"/>
      <c r="M7747"/>
      <c r="N7747"/>
      <c r="O7747"/>
      <c r="Q7747"/>
      <c r="R7747"/>
      <c r="S7747"/>
      <c r="U7747"/>
      <c r="V7747"/>
      <c r="W7747"/>
      <c r="Y7747"/>
      <c r="Z7747"/>
      <c r="AA7747"/>
      <c r="AC7747"/>
      <c r="AD7747"/>
      <c r="AE7747"/>
      <c r="AG7747"/>
      <c r="AH7747"/>
      <c r="AI7747"/>
      <c r="AK7747"/>
      <c r="AL7747"/>
      <c r="AM7747"/>
      <c r="AO7747"/>
      <c r="AP7747"/>
      <c r="AQ7747"/>
      <c r="AS7747"/>
      <c r="AT7747"/>
      <c r="AU7747"/>
      <c r="AW7747"/>
      <c r="AX7747"/>
      <c r="AY7747"/>
      <c r="BA7747"/>
      <c r="BB7747"/>
      <c r="BC7747"/>
      <c r="BE7747"/>
      <c r="BF7747"/>
      <c r="BG7747"/>
      <c r="BI7747"/>
      <c r="BJ7747"/>
      <c r="BK7747"/>
      <c r="BM7747"/>
      <c r="BN7747"/>
      <c r="BO7747"/>
    </row>
    <row r="7748" spans="1:67">
      <c r="A7748"/>
      <c r="B7748"/>
      <c r="C7748"/>
      <c r="E7748"/>
      <c r="F7748"/>
      <c r="G7748"/>
      <c r="I7748"/>
      <c r="J7748"/>
      <c r="K7748"/>
      <c r="M7748"/>
      <c r="N7748"/>
      <c r="O7748"/>
      <c r="Q7748"/>
      <c r="R7748"/>
      <c r="S7748"/>
      <c r="U7748"/>
      <c r="V7748"/>
      <c r="W7748"/>
      <c r="Y7748"/>
      <c r="Z7748"/>
      <c r="AA7748"/>
      <c r="AC7748"/>
      <c r="AD7748"/>
      <c r="AE7748"/>
      <c r="AG7748"/>
      <c r="AH7748"/>
      <c r="AI7748"/>
      <c r="AK7748"/>
      <c r="AL7748"/>
      <c r="AM7748"/>
      <c r="AO7748"/>
      <c r="AP7748"/>
      <c r="AQ7748"/>
      <c r="AS7748"/>
      <c r="AT7748"/>
      <c r="AU7748"/>
      <c r="AW7748"/>
      <c r="AX7748"/>
      <c r="AY7748"/>
      <c r="BA7748"/>
      <c r="BB7748"/>
      <c r="BC7748"/>
      <c r="BE7748"/>
      <c r="BF7748"/>
      <c r="BG7748"/>
      <c r="BI7748"/>
      <c r="BJ7748"/>
      <c r="BK7748"/>
      <c r="BM7748"/>
      <c r="BN7748"/>
      <c r="BO7748"/>
    </row>
    <row r="7749" spans="1:67">
      <c r="A7749"/>
      <c r="B7749"/>
      <c r="C7749"/>
      <c r="E7749"/>
      <c r="F7749"/>
      <c r="G7749"/>
      <c r="I7749"/>
      <c r="J7749"/>
      <c r="K7749"/>
      <c r="M7749"/>
      <c r="N7749"/>
      <c r="O7749"/>
      <c r="Q7749"/>
      <c r="R7749"/>
      <c r="S7749"/>
      <c r="U7749"/>
      <c r="V7749"/>
      <c r="W7749"/>
      <c r="Y7749"/>
      <c r="Z7749"/>
      <c r="AA7749"/>
      <c r="AC7749"/>
      <c r="AD7749"/>
      <c r="AE7749"/>
      <c r="AG7749"/>
      <c r="AH7749"/>
      <c r="AI7749"/>
      <c r="AK7749"/>
      <c r="AL7749"/>
      <c r="AM7749"/>
      <c r="AO7749"/>
      <c r="AP7749"/>
      <c r="AQ7749"/>
      <c r="AS7749"/>
      <c r="AT7749"/>
      <c r="AU7749"/>
      <c r="AW7749"/>
      <c r="AX7749"/>
      <c r="AY7749"/>
      <c r="BA7749"/>
      <c r="BB7749"/>
      <c r="BC7749"/>
      <c r="BE7749"/>
      <c r="BF7749"/>
      <c r="BG7749"/>
      <c r="BI7749"/>
      <c r="BJ7749"/>
      <c r="BK7749"/>
      <c r="BM7749"/>
      <c r="BN7749"/>
      <c r="BO7749"/>
    </row>
    <row r="7750" spans="1:67">
      <c r="A7750"/>
      <c r="B7750"/>
      <c r="C7750"/>
      <c r="E7750"/>
      <c r="F7750"/>
      <c r="G7750"/>
      <c r="I7750"/>
      <c r="J7750"/>
      <c r="K7750"/>
      <c r="M7750"/>
      <c r="N7750"/>
      <c r="O7750"/>
      <c r="Q7750"/>
      <c r="R7750"/>
      <c r="S7750"/>
      <c r="U7750"/>
      <c r="V7750"/>
      <c r="W7750"/>
      <c r="Y7750"/>
      <c r="Z7750"/>
      <c r="AA7750"/>
      <c r="AC7750"/>
      <c r="AD7750"/>
      <c r="AE7750"/>
      <c r="AG7750"/>
      <c r="AH7750"/>
      <c r="AI7750"/>
      <c r="AK7750"/>
      <c r="AL7750"/>
      <c r="AM7750"/>
      <c r="AO7750"/>
      <c r="AP7750"/>
      <c r="AQ7750"/>
      <c r="AS7750"/>
      <c r="AT7750"/>
      <c r="AU7750"/>
      <c r="AW7750"/>
      <c r="AX7750"/>
      <c r="AY7750"/>
      <c r="BA7750"/>
      <c r="BB7750"/>
      <c r="BC7750"/>
      <c r="BE7750"/>
      <c r="BF7750"/>
      <c r="BG7750"/>
      <c r="BI7750"/>
      <c r="BJ7750"/>
      <c r="BK7750"/>
      <c r="BM7750"/>
      <c r="BN7750"/>
      <c r="BO7750"/>
    </row>
    <row r="7751" spans="1:67">
      <c r="A7751"/>
      <c r="B7751"/>
      <c r="C7751"/>
      <c r="E7751"/>
      <c r="F7751"/>
      <c r="G7751"/>
      <c r="I7751"/>
      <c r="J7751"/>
      <c r="K7751"/>
      <c r="M7751"/>
      <c r="N7751"/>
      <c r="O7751"/>
      <c r="Q7751"/>
      <c r="R7751"/>
      <c r="S7751"/>
      <c r="U7751"/>
      <c r="V7751"/>
      <c r="W7751"/>
      <c r="Y7751"/>
      <c r="Z7751"/>
      <c r="AA7751"/>
      <c r="AC7751"/>
      <c r="AD7751"/>
      <c r="AE7751"/>
      <c r="AG7751"/>
      <c r="AH7751"/>
      <c r="AI7751"/>
      <c r="AK7751"/>
      <c r="AL7751"/>
      <c r="AM7751"/>
      <c r="AO7751"/>
      <c r="AP7751"/>
      <c r="AQ7751"/>
      <c r="AS7751"/>
      <c r="AT7751"/>
      <c r="AU7751"/>
      <c r="AW7751"/>
      <c r="AX7751"/>
      <c r="AY7751"/>
      <c r="BA7751"/>
      <c r="BB7751"/>
      <c r="BC7751"/>
      <c r="BE7751"/>
      <c r="BF7751"/>
      <c r="BG7751"/>
      <c r="BI7751"/>
      <c r="BJ7751"/>
      <c r="BK7751"/>
      <c r="BM7751"/>
      <c r="BN7751"/>
      <c r="BO7751"/>
    </row>
    <row r="7752" spans="1:67">
      <c r="A7752"/>
      <c r="B7752"/>
      <c r="C7752"/>
      <c r="E7752"/>
      <c r="F7752"/>
      <c r="G7752"/>
      <c r="I7752"/>
      <c r="J7752"/>
      <c r="K7752"/>
      <c r="M7752"/>
      <c r="N7752"/>
      <c r="O7752"/>
      <c r="Q7752"/>
      <c r="R7752"/>
      <c r="S7752"/>
      <c r="U7752"/>
      <c r="V7752"/>
      <c r="W7752"/>
      <c r="Y7752"/>
      <c r="Z7752"/>
      <c r="AA7752"/>
      <c r="AC7752"/>
      <c r="AD7752"/>
      <c r="AE7752"/>
      <c r="AG7752"/>
      <c r="AH7752"/>
      <c r="AI7752"/>
      <c r="AK7752"/>
      <c r="AL7752"/>
      <c r="AM7752"/>
      <c r="AO7752"/>
      <c r="AP7752"/>
      <c r="AQ7752"/>
      <c r="AS7752"/>
      <c r="AT7752"/>
      <c r="AU7752"/>
      <c r="AW7752"/>
      <c r="AX7752"/>
      <c r="AY7752"/>
      <c r="BA7752"/>
      <c r="BB7752"/>
      <c r="BC7752"/>
      <c r="BE7752"/>
      <c r="BF7752"/>
      <c r="BG7752"/>
      <c r="BI7752"/>
      <c r="BJ7752"/>
      <c r="BK7752"/>
      <c r="BM7752"/>
      <c r="BN7752"/>
      <c r="BO7752"/>
    </row>
    <row r="7753" spans="1:67">
      <c r="A7753"/>
      <c r="B7753"/>
      <c r="C7753"/>
      <c r="E7753"/>
      <c r="F7753"/>
      <c r="G7753"/>
      <c r="I7753"/>
      <c r="J7753"/>
      <c r="K7753"/>
      <c r="M7753"/>
      <c r="N7753"/>
      <c r="O7753"/>
      <c r="Q7753"/>
      <c r="R7753"/>
      <c r="S7753"/>
      <c r="U7753"/>
      <c r="V7753"/>
      <c r="W7753"/>
      <c r="Y7753"/>
      <c r="Z7753"/>
      <c r="AA7753"/>
      <c r="AC7753"/>
      <c r="AD7753"/>
      <c r="AE7753"/>
      <c r="AG7753"/>
      <c r="AH7753"/>
      <c r="AI7753"/>
      <c r="AK7753"/>
      <c r="AL7753"/>
      <c r="AM7753"/>
      <c r="AO7753"/>
      <c r="AP7753"/>
      <c r="AQ7753"/>
      <c r="AS7753"/>
      <c r="AT7753"/>
      <c r="AU7753"/>
      <c r="AW7753"/>
      <c r="AX7753"/>
      <c r="AY7753"/>
      <c r="BA7753"/>
      <c r="BB7753"/>
      <c r="BC7753"/>
      <c r="BE7753"/>
      <c r="BF7753"/>
      <c r="BG7753"/>
      <c r="BI7753"/>
      <c r="BJ7753"/>
      <c r="BK7753"/>
      <c r="BM7753"/>
      <c r="BN7753"/>
      <c r="BO7753"/>
    </row>
    <row r="7754" spans="1:67">
      <c r="A7754"/>
      <c r="B7754"/>
      <c r="C7754"/>
      <c r="E7754"/>
      <c r="F7754"/>
      <c r="G7754"/>
      <c r="I7754"/>
      <c r="J7754"/>
      <c r="K7754"/>
      <c r="M7754"/>
      <c r="N7754"/>
      <c r="O7754"/>
      <c r="Q7754"/>
      <c r="R7754"/>
      <c r="S7754"/>
      <c r="U7754"/>
      <c r="V7754"/>
      <c r="W7754"/>
      <c r="Y7754"/>
      <c r="Z7754"/>
      <c r="AA7754"/>
      <c r="AC7754"/>
      <c r="AD7754"/>
      <c r="AE7754"/>
      <c r="AG7754"/>
      <c r="AH7754"/>
      <c r="AI7754"/>
      <c r="AK7754"/>
      <c r="AL7754"/>
      <c r="AM7754"/>
      <c r="AO7754"/>
      <c r="AP7754"/>
      <c r="AQ7754"/>
      <c r="AS7754"/>
      <c r="AT7754"/>
      <c r="AU7754"/>
      <c r="AW7754"/>
      <c r="AX7754"/>
      <c r="AY7754"/>
      <c r="BA7754"/>
      <c r="BB7754"/>
      <c r="BC7754"/>
      <c r="BE7754"/>
      <c r="BF7754"/>
      <c r="BG7754"/>
      <c r="BI7754"/>
      <c r="BJ7754"/>
      <c r="BK7754"/>
      <c r="BM7754"/>
      <c r="BN7754"/>
      <c r="BO7754"/>
    </row>
    <row r="7755" spans="1:67">
      <c r="A7755"/>
      <c r="B7755"/>
      <c r="C7755"/>
      <c r="E7755"/>
      <c r="F7755"/>
      <c r="G7755"/>
      <c r="I7755"/>
      <c r="J7755"/>
      <c r="K7755"/>
      <c r="M7755"/>
      <c r="N7755"/>
      <c r="O7755"/>
      <c r="Q7755"/>
      <c r="R7755"/>
      <c r="S7755"/>
      <c r="U7755"/>
      <c r="V7755"/>
      <c r="W7755"/>
      <c r="Y7755"/>
      <c r="Z7755"/>
      <c r="AA7755"/>
      <c r="AC7755"/>
      <c r="AD7755"/>
      <c r="AE7755"/>
      <c r="AG7755"/>
      <c r="AH7755"/>
      <c r="AI7755"/>
      <c r="AK7755"/>
      <c r="AL7755"/>
      <c r="AM7755"/>
      <c r="AO7755"/>
      <c r="AP7755"/>
      <c r="AQ7755"/>
      <c r="AS7755"/>
      <c r="AT7755"/>
      <c r="AU7755"/>
      <c r="AW7755"/>
      <c r="AX7755"/>
      <c r="AY7755"/>
      <c r="BA7755"/>
      <c r="BB7755"/>
      <c r="BC7755"/>
      <c r="BE7755"/>
      <c r="BF7755"/>
      <c r="BG7755"/>
      <c r="BI7755"/>
      <c r="BJ7755"/>
      <c r="BK7755"/>
      <c r="BM7755"/>
      <c r="BN7755"/>
      <c r="BO7755"/>
    </row>
    <row r="7756" spans="1:67">
      <c r="A7756"/>
      <c r="B7756"/>
      <c r="C7756"/>
      <c r="E7756"/>
      <c r="F7756"/>
      <c r="G7756"/>
      <c r="I7756"/>
      <c r="J7756"/>
      <c r="K7756"/>
      <c r="M7756"/>
      <c r="N7756"/>
      <c r="O7756"/>
      <c r="Q7756"/>
      <c r="R7756"/>
      <c r="S7756"/>
      <c r="U7756"/>
      <c r="V7756"/>
      <c r="W7756"/>
      <c r="Y7756"/>
      <c r="Z7756"/>
      <c r="AA7756"/>
      <c r="AC7756"/>
      <c r="AD7756"/>
      <c r="AE7756"/>
      <c r="AG7756"/>
      <c r="AH7756"/>
      <c r="AI7756"/>
      <c r="AK7756"/>
      <c r="AL7756"/>
      <c r="AM7756"/>
      <c r="AO7756"/>
      <c r="AP7756"/>
      <c r="AQ7756"/>
      <c r="AS7756"/>
      <c r="AT7756"/>
      <c r="AU7756"/>
      <c r="AW7756"/>
      <c r="AX7756"/>
      <c r="AY7756"/>
      <c r="BA7756"/>
      <c r="BB7756"/>
      <c r="BC7756"/>
      <c r="BE7756"/>
      <c r="BF7756"/>
      <c r="BG7756"/>
      <c r="BI7756"/>
      <c r="BJ7756"/>
      <c r="BK7756"/>
      <c r="BM7756"/>
      <c r="BN7756"/>
      <c r="BO7756"/>
    </row>
    <row r="7757" spans="1:67">
      <c r="A7757"/>
      <c r="B7757"/>
      <c r="C7757"/>
      <c r="E7757"/>
      <c r="F7757"/>
      <c r="G7757"/>
      <c r="I7757"/>
      <c r="J7757"/>
      <c r="K7757"/>
      <c r="M7757"/>
      <c r="N7757"/>
      <c r="O7757"/>
      <c r="Q7757"/>
      <c r="R7757"/>
      <c r="S7757"/>
      <c r="U7757"/>
      <c r="V7757"/>
      <c r="W7757"/>
      <c r="Y7757"/>
      <c r="Z7757"/>
      <c r="AA7757"/>
      <c r="AC7757"/>
      <c r="AD7757"/>
      <c r="AE7757"/>
      <c r="AG7757"/>
      <c r="AH7757"/>
      <c r="AI7757"/>
      <c r="AK7757"/>
      <c r="AL7757"/>
      <c r="AM7757"/>
      <c r="AO7757"/>
      <c r="AP7757"/>
      <c r="AQ7757"/>
      <c r="AS7757"/>
      <c r="AT7757"/>
      <c r="AU7757"/>
      <c r="AW7757"/>
      <c r="AX7757"/>
      <c r="AY7757"/>
      <c r="BA7757"/>
      <c r="BB7757"/>
      <c r="BC7757"/>
      <c r="BE7757"/>
      <c r="BF7757"/>
      <c r="BG7757"/>
      <c r="BI7757"/>
      <c r="BJ7757"/>
      <c r="BK7757"/>
      <c r="BM7757"/>
      <c r="BN7757"/>
      <c r="BO7757"/>
    </row>
    <row r="7758" spans="1:67">
      <c r="A7758"/>
      <c r="B7758"/>
      <c r="C7758"/>
      <c r="E7758"/>
      <c r="F7758"/>
      <c r="G7758"/>
      <c r="I7758"/>
      <c r="J7758"/>
      <c r="K7758"/>
      <c r="M7758"/>
      <c r="N7758"/>
      <c r="O7758"/>
      <c r="Q7758"/>
      <c r="R7758"/>
      <c r="S7758"/>
      <c r="U7758"/>
      <c r="V7758"/>
      <c r="W7758"/>
      <c r="Y7758"/>
      <c r="Z7758"/>
      <c r="AA7758"/>
      <c r="AC7758"/>
      <c r="AD7758"/>
      <c r="AE7758"/>
      <c r="AG7758"/>
      <c r="AH7758"/>
      <c r="AI7758"/>
      <c r="AK7758"/>
      <c r="AL7758"/>
      <c r="AM7758"/>
      <c r="AO7758"/>
      <c r="AP7758"/>
      <c r="AQ7758"/>
      <c r="AS7758"/>
      <c r="AT7758"/>
      <c r="AU7758"/>
      <c r="AW7758"/>
      <c r="AX7758"/>
      <c r="AY7758"/>
      <c r="BA7758"/>
      <c r="BB7758"/>
      <c r="BC7758"/>
      <c r="BE7758"/>
      <c r="BF7758"/>
      <c r="BG7758"/>
      <c r="BI7758"/>
      <c r="BJ7758"/>
      <c r="BK7758"/>
      <c r="BM7758"/>
      <c r="BN7758"/>
      <c r="BO7758"/>
    </row>
    <row r="7759" spans="1:67">
      <c r="A7759"/>
      <c r="B7759"/>
      <c r="C7759"/>
      <c r="E7759"/>
      <c r="F7759"/>
      <c r="G7759"/>
      <c r="I7759"/>
      <c r="J7759"/>
      <c r="K7759"/>
      <c r="M7759"/>
      <c r="N7759"/>
      <c r="O7759"/>
      <c r="Q7759"/>
      <c r="R7759"/>
      <c r="S7759"/>
      <c r="U7759"/>
      <c r="V7759"/>
      <c r="W7759"/>
      <c r="Y7759"/>
      <c r="Z7759"/>
      <c r="AA7759"/>
      <c r="AC7759"/>
      <c r="AD7759"/>
      <c r="AE7759"/>
      <c r="AG7759"/>
      <c r="AH7759"/>
      <c r="AI7759"/>
      <c r="AK7759"/>
      <c r="AL7759"/>
      <c r="AM7759"/>
      <c r="AO7759"/>
      <c r="AP7759"/>
      <c r="AQ7759"/>
      <c r="AS7759"/>
      <c r="AT7759"/>
      <c r="AU7759"/>
      <c r="AW7759"/>
      <c r="AX7759"/>
      <c r="AY7759"/>
      <c r="BA7759"/>
      <c r="BB7759"/>
      <c r="BC7759"/>
      <c r="BE7759"/>
      <c r="BF7759"/>
      <c r="BG7759"/>
      <c r="BI7759"/>
      <c r="BJ7759"/>
      <c r="BK7759"/>
      <c r="BM7759"/>
      <c r="BN7759"/>
      <c r="BO7759"/>
    </row>
    <row r="7760" spans="1:67">
      <c r="A7760"/>
      <c r="B7760"/>
      <c r="C7760"/>
      <c r="E7760"/>
      <c r="F7760"/>
      <c r="G7760"/>
      <c r="I7760"/>
      <c r="J7760"/>
      <c r="K7760"/>
      <c r="M7760"/>
      <c r="N7760"/>
      <c r="O7760"/>
      <c r="Q7760"/>
      <c r="R7760"/>
      <c r="S7760"/>
      <c r="U7760"/>
      <c r="V7760"/>
      <c r="W7760"/>
      <c r="Y7760"/>
      <c r="Z7760"/>
      <c r="AA7760"/>
      <c r="AC7760"/>
      <c r="AD7760"/>
      <c r="AE7760"/>
      <c r="AG7760"/>
      <c r="AH7760"/>
      <c r="AI7760"/>
      <c r="AK7760"/>
      <c r="AL7760"/>
      <c r="AM7760"/>
      <c r="AO7760"/>
      <c r="AP7760"/>
      <c r="AQ7760"/>
      <c r="AS7760"/>
      <c r="AT7760"/>
      <c r="AU7760"/>
      <c r="AW7760"/>
      <c r="AX7760"/>
      <c r="AY7760"/>
      <c r="BA7760"/>
      <c r="BB7760"/>
      <c r="BC7760"/>
      <c r="BE7760"/>
      <c r="BF7760"/>
      <c r="BG7760"/>
      <c r="BI7760"/>
      <c r="BJ7760"/>
      <c r="BK7760"/>
      <c r="BM7760"/>
      <c r="BN7760"/>
      <c r="BO7760"/>
    </row>
    <row r="7761" spans="1:67">
      <c r="A7761"/>
      <c r="B7761"/>
      <c r="C7761"/>
      <c r="E7761"/>
      <c r="F7761"/>
      <c r="G7761"/>
      <c r="I7761"/>
      <c r="J7761"/>
      <c r="K7761"/>
      <c r="M7761"/>
      <c r="N7761"/>
      <c r="O7761"/>
      <c r="Q7761"/>
      <c r="R7761"/>
      <c r="S7761"/>
      <c r="U7761"/>
      <c r="V7761"/>
      <c r="W7761"/>
      <c r="Y7761"/>
      <c r="Z7761"/>
      <c r="AA7761"/>
      <c r="AC7761"/>
      <c r="AD7761"/>
      <c r="AE7761"/>
      <c r="AG7761"/>
      <c r="AH7761"/>
      <c r="AI7761"/>
      <c r="AK7761"/>
      <c r="AL7761"/>
      <c r="AM7761"/>
      <c r="AO7761"/>
      <c r="AP7761"/>
      <c r="AQ7761"/>
      <c r="AS7761"/>
      <c r="AT7761"/>
      <c r="AU7761"/>
      <c r="AW7761"/>
      <c r="AX7761"/>
      <c r="AY7761"/>
      <c r="BA7761"/>
      <c r="BB7761"/>
      <c r="BC7761"/>
      <c r="BE7761"/>
      <c r="BF7761"/>
      <c r="BG7761"/>
      <c r="BI7761"/>
      <c r="BJ7761"/>
      <c r="BK7761"/>
      <c r="BM7761"/>
      <c r="BN7761"/>
      <c r="BO7761"/>
    </row>
    <row r="7762" spans="1:67">
      <c r="A7762"/>
      <c r="B7762"/>
      <c r="C7762"/>
      <c r="E7762"/>
      <c r="F7762"/>
      <c r="G7762"/>
      <c r="I7762"/>
      <c r="J7762"/>
      <c r="K7762"/>
      <c r="M7762"/>
      <c r="N7762"/>
      <c r="O7762"/>
      <c r="Q7762"/>
      <c r="R7762"/>
      <c r="S7762"/>
      <c r="U7762"/>
      <c r="V7762"/>
      <c r="W7762"/>
      <c r="Y7762"/>
      <c r="Z7762"/>
      <c r="AA7762"/>
      <c r="AC7762"/>
      <c r="AD7762"/>
      <c r="AE7762"/>
      <c r="AG7762"/>
      <c r="AH7762"/>
      <c r="AI7762"/>
      <c r="AK7762"/>
      <c r="AL7762"/>
      <c r="AM7762"/>
      <c r="AO7762"/>
      <c r="AP7762"/>
      <c r="AQ7762"/>
      <c r="AS7762"/>
      <c r="AT7762"/>
      <c r="AU7762"/>
      <c r="AW7762"/>
      <c r="AX7762"/>
      <c r="AY7762"/>
      <c r="BA7762"/>
      <c r="BB7762"/>
      <c r="BC7762"/>
      <c r="BE7762"/>
      <c r="BF7762"/>
      <c r="BG7762"/>
      <c r="BI7762"/>
      <c r="BJ7762"/>
      <c r="BK7762"/>
      <c r="BM7762"/>
      <c r="BN7762"/>
      <c r="BO7762"/>
    </row>
    <row r="7763" spans="1:67">
      <c r="A7763"/>
      <c r="B7763"/>
      <c r="C7763"/>
      <c r="E7763"/>
      <c r="F7763"/>
      <c r="G7763"/>
      <c r="I7763"/>
      <c r="J7763"/>
      <c r="K7763"/>
      <c r="M7763"/>
      <c r="N7763"/>
      <c r="O7763"/>
      <c r="Q7763"/>
      <c r="R7763"/>
      <c r="S7763"/>
      <c r="U7763"/>
      <c r="V7763"/>
      <c r="W7763"/>
      <c r="Y7763"/>
      <c r="Z7763"/>
      <c r="AA7763"/>
      <c r="AC7763"/>
      <c r="AD7763"/>
      <c r="AE7763"/>
      <c r="AG7763"/>
      <c r="AH7763"/>
      <c r="AI7763"/>
      <c r="AK7763"/>
      <c r="AL7763"/>
      <c r="AM7763"/>
      <c r="AO7763"/>
      <c r="AP7763"/>
      <c r="AQ7763"/>
      <c r="AS7763"/>
      <c r="AT7763"/>
      <c r="AU7763"/>
      <c r="AW7763"/>
      <c r="AX7763"/>
      <c r="AY7763"/>
      <c r="BA7763"/>
      <c r="BB7763"/>
      <c r="BC7763"/>
      <c r="BE7763"/>
      <c r="BF7763"/>
      <c r="BG7763"/>
      <c r="BI7763"/>
      <c r="BJ7763"/>
      <c r="BK7763"/>
      <c r="BM7763"/>
      <c r="BN7763"/>
      <c r="BO7763"/>
    </row>
    <row r="7764" spans="1:67">
      <c r="A7764"/>
      <c r="B7764"/>
      <c r="C7764"/>
      <c r="E7764"/>
      <c r="F7764"/>
      <c r="G7764"/>
      <c r="I7764"/>
      <c r="J7764"/>
      <c r="K7764"/>
      <c r="M7764"/>
      <c r="N7764"/>
      <c r="O7764"/>
      <c r="Q7764"/>
      <c r="R7764"/>
      <c r="S7764"/>
      <c r="U7764"/>
      <c r="V7764"/>
      <c r="W7764"/>
      <c r="Y7764"/>
      <c r="Z7764"/>
      <c r="AA7764"/>
      <c r="AC7764"/>
      <c r="AD7764"/>
      <c r="AE7764"/>
      <c r="AG7764"/>
      <c r="AH7764"/>
      <c r="AI7764"/>
      <c r="AK7764"/>
      <c r="AL7764"/>
      <c r="AM7764"/>
      <c r="AO7764"/>
      <c r="AP7764"/>
      <c r="AQ7764"/>
      <c r="AS7764"/>
      <c r="AT7764"/>
      <c r="AU7764"/>
      <c r="AW7764"/>
      <c r="AX7764"/>
      <c r="AY7764"/>
      <c r="BA7764"/>
      <c r="BB7764"/>
      <c r="BC7764"/>
      <c r="BE7764"/>
      <c r="BF7764"/>
      <c r="BG7764"/>
      <c r="BI7764"/>
      <c r="BJ7764"/>
      <c r="BK7764"/>
      <c r="BM7764"/>
      <c r="BN7764"/>
      <c r="BO7764"/>
    </row>
    <row r="7765" spans="1:67">
      <c r="A7765"/>
      <c r="B7765"/>
      <c r="C7765"/>
      <c r="E7765"/>
      <c r="F7765"/>
      <c r="G7765"/>
      <c r="I7765"/>
      <c r="J7765"/>
      <c r="K7765"/>
      <c r="M7765"/>
      <c r="N7765"/>
      <c r="O7765"/>
      <c r="Q7765"/>
      <c r="R7765"/>
      <c r="S7765"/>
      <c r="U7765"/>
      <c r="V7765"/>
      <c r="W7765"/>
      <c r="Y7765"/>
      <c r="Z7765"/>
      <c r="AA7765"/>
      <c r="AC7765"/>
      <c r="AD7765"/>
      <c r="AE7765"/>
      <c r="AG7765"/>
      <c r="AH7765"/>
      <c r="AI7765"/>
      <c r="AK7765"/>
      <c r="AL7765"/>
      <c r="AM7765"/>
      <c r="AO7765"/>
      <c r="AP7765"/>
      <c r="AQ7765"/>
      <c r="AS7765"/>
      <c r="AT7765"/>
      <c r="AU7765"/>
      <c r="AW7765"/>
      <c r="AX7765"/>
      <c r="AY7765"/>
      <c r="BA7765"/>
      <c r="BB7765"/>
      <c r="BC7765"/>
      <c r="BE7765"/>
      <c r="BF7765"/>
      <c r="BG7765"/>
      <c r="BI7765"/>
      <c r="BJ7765"/>
      <c r="BK7765"/>
      <c r="BM7765"/>
      <c r="BN7765"/>
      <c r="BO7765"/>
    </row>
    <row r="7766" spans="1:67">
      <c r="A7766"/>
      <c r="B7766"/>
      <c r="C7766"/>
      <c r="E7766"/>
      <c r="F7766"/>
      <c r="G7766"/>
      <c r="I7766"/>
      <c r="J7766"/>
      <c r="K7766"/>
      <c r="M7766"/>
      <c r="N7766"/>
      <c r="O7766"/>
      <c r="Q7766"/>
      <c r="R7766"/>
      <c r="S7766"/>
      <c r="U7766"/>
      <c r="V7766"/>
      <c r="W7766"/>
      <c r="Y7766"/>
      <c r="Z7766"/>
      <c r="AA7766"/>
      <c r="AC7766"/>
      <c r="AD7766"/>
      <c r="AE7766"/>
      <c r="AG7766"/>
      <c r="AH7766"/>
      <c r="AI7766"/>
      <c r="AK7766"/>
      <c r="AL7766"/>
      <c r="AM7766"/>
      <c r="AO7766"/>
      <c r="AP7766"/>
      <c r="AQ7766"/>
      <c r="AS7766"/>
      <c r="AT7766"/>
      <c r="AU7766"/>
      <c r="AW7766"/>
      <c r="AX7766"/>
      <c r="AY7766"/>
      <c r="BA7766"/>
      <c r="BB7766"/>
      <c r="BC7766"/>
      <c r="BE7766"/>
      <c r="BF7766"/>
      <c r="BG7766"/>
      <c r="BI7766"/>
      <c r="BJ7766"/>
      <c r="BK7766"/>
      <c r="BM7766"/>
      <c r="BN7766"/>
      <c r="BO7766"/>
    </row>
    <row r="7767" spans="1:67">
      <c r="A7767"/>
      <c r="B7767"/>
      <c r="C7767"/>
      <c r="E7767"/>
      <c r="F7767"/>
      <c r="G7767"/>
      <c r="I7767"/>
      <c r="J7767"/>
      <c r="K7767"/>
      <c r="M7767"/>
      <c r="N7767"/>
      <c r="O7767"/>
      <c r="Q7767"/>
      <c r="R7767"/>
      <c r="S7767"/>
      <c r="U7767"/>
      <c r="V7767"/>
      <c r="W7767"/>
      <c r="Y7767"/>
      <c r="Z7767"/>
      <c r="AA7767"/>
      <c r="AC7767"/>
      <c r="AD7767"/>
      <c r="AE7767"/>
      <c r="AG7767"/>
      <c r="AH7767"/>
      <c r="AI7767"/>
      <c r="AK7767"/>
      <c r="AL7767"/>
      <c r="AM7767"/>
      <c r="AO7767"/>
      <c r="AP7767"/>
      <c r="AQ7767"/>
      <c r="AS7767"/>
      <c r="AT7767"/>
      <c r="AU7767"/>
      <c r="AW7767"/>
      <c r="AX7767"/>
      <c r="AY7767"/>
      <c r="BA7767"/>
      <c r="BB7767"/>
      <c r="BC7767"/>
      <c r="BE7767"/>
      <c r="BF7767"/>
      <c r="BG7767"/>
      <c r="BI7767"/>
      <c r="BJ7767"/>
      <c r="BK7767"/>
      <c r="BM7767"/>
      <c r="BN7767"/>
      <c r="BO7767"/>
    </row>
    <row r="7768" spans="1:67">
      <c r="A7768"/>
      <c r="B7768"/>
      <c r="C7768"/>
      <c r="E7768"/>
      <c r="F7768"/>
      <c r="G7768"/>
      <c r="I7768"/>
      <c r="J7768"/>
      <c r="K7768"/>
      <c r="M7768"/>
      <c r="N7768"/>
      <c r="O7768"/>
      <c r="Q7768"/>
      <c r="R7768"/>
      <c r="S7768"/>
      <c r="U7768"/>
      <c r="V7768"/>
      <c r="W7768"/>
      <c r="Y7768"/>
      <c r="Z7768"/>
      <c r="AA7768"/>
      <c r="AC7768"/>
      <c r="AD7768"/>
      <c r="AE7768"/>
      <c r="AG7768"/>
      <c r="AH7768"/>
      <c r="AI7768"/>
      <c r="AK7768"/>
      <c r="AL7768"/>
      <c r="AM7768"/>
      <c r="AO7768"/>
      <c r="AP7768"/>
      <c r="AQ7768"/>
      <c r="AS7768"/>
      <c r="AT7768"/>
      <c r="AU7768"/>
      <c r="AW7768"/>
      <c r="AX7768"/>
      <c r="AY7768"/>
      <c r="BA7768"/>
      <c r="BB7768"/>
      <c r="BC7768"/>
      <c r="BE7768"/>
      <c r="BF7768"/>
      <c r="BG7768"/>
      <c r="BI7768"/>
      <c r="BJ7768"/>
      <c r="BK7768"/>
      <c r="BM7768"/>
      <c r="BN7768"/>
      <c r="BO7768"/>
    </row>
    <row r="7769" spans="1:67">
      <c r="A7769"/>
      <c r="B7769"/>
      <c r="C7769"/>
      <c r="E7769"/>
      <c r="F7769"/>
      <c r="G7769"/>
      <c r="I7769"/>
      <c r="J7769"/>
      <c r="K7769"/>
      <c r="M7769"/>
      <c r="N7769"/>
      <c r="O7769"/>
      <c r="Q7769"/>
      <c r="R7769"/>
      <c r="S7769"/>
      <c r="U7769"/>
      <c r="V7769"/>
      <c r="W7769"/>
      <c r="Y7769"/>
      <c r="Z7769"/>
      <c r="AA7769"/>
      <c r="AC7769"/>
      <c r="AD7769"/>
      <c r="AE7769"/>
      <c r="AG7769"/>
      <c r="AH7769"/>
      <c r="AI7769"/>
      <c r="AK7769"/>
      <c r="AL7769"/>
      <c r="AM7769"/>
      <c r="AO7769"/>
      <c r="AP7769"/>
      <c r="AQ7769"/>
      <c r="AS7769"/>
      <c r="AT7769"/>
      <c r="AU7769"/>
      <c r="AW7769"/>
      <c r="AX7769"/>
      <c r="AY7769"/>
      <c r="BA7769"/>
      <c r="BB7769"/>
      <c r="BC7769"/>
      <c r="BE7769"/>
      <c r="BF7769"/>
      <c r="BG7769"/>
      <c r="BI7769"/>
      <c r="BJ7769"/>
      <c r="BK7769"/>
      <c r="BM7769"/>
      <c r="BN7769"/>
      <c r="BO7769"/>
    </row>
    <row r="7770" spans="1:67">
      <c r="A7770"/>
      <c r="B7770"/>
      <c r="C7770"/>
      <c r="E7770"/>
      <c r="F7770"/>
      <c r="G7770"/>
      <c r="I7770"/>
      <c r="J7770"/>
      <c r="K7770"/>
      <c r="M7770"/>
      <c r="N7770"/>
      <c r="O7770"/>
      <c r="Q7770"/>
      <c r="R7770"/>
      <c r="S7770"/>
      <c r="U7770"/>
      <c r="V7770"/>
      <c r="W7770"/>
      <c r="Y7770"/>
      <c r="Z7770"/>
      <c r="AA7770"/>
      <c r="AC7770"/>
      <c r="AD7770"/>
      <c r="AE7770"/>
      <c r="AG7770"/>
      <c r="AH7770"/>
      <c r="AI7770"/>
      <c r="AK7770"/>
      <c r="AL7770"/>
      <c r="AM7770"/>
      <c r="AO7770"/>
      <c r="AP7770"/>
      <c r="AQ7770"/>
      <c r="AS7770"/>
      <c r="AT7770"/>
      <c r="AU7770"/>
      <c r="AW7770"/>
      <c r="AX7770"/>
      <c r="AY7770"/>
      <c r="BA7770"/>
      <c r="BB7770"/>
      <c r="BC7770"/>
      <c r="BE7770"/>
      <c r="BF7770"/>
      <c r="BG7770"/>
      <c r="BI7770"/>
      <c r="BJ7770"/>
      <c r="BK7770"/>
      <c r="BM7770"/>
      <c r="BN7770"/>
      <c r="BO7770"/>
    </row>
    <row r="7771" spans="1:67">
      <c r="A7771"/>
      <c r="B7771"/>
      <c r="C7771"/>
      <c r="E7771"/>
      <c r="F7771"/>
      <c r="G7771"/>
      <c r="I7771"/>
      <c r="J7771"/>
      <c r="K7771"/>
      <c r="M7771"/>
      <c r="N7771"/>
      <c r="O7771"/>
      <c r="Q7771"/>
      <c r="R7771"/>
      <c r="S7771"/>
      <c r="U7771"/>
      <c r="V7771"/>
      <c r="W7771"/>
      <c r="Y7771"/>
      <c r="Z7771"/>
      <c r="AA7771"/>
      <c r="AC7771"/>
      <c r="AD7771"/>
      <c r="AE7771"/>
      <c r="AG7771"/>
      <c r="AH7771"/>
      <c r="AI7771"/>
      <c r="AK7771"/>
      <c r="AL7771"/>
      <c r="AM7771"/>
      <c r="AO7771"/>
      <c r="AP7771"/>
      <c r="AQ7771"/>
      <c r="AS7771"/>
      <c r="AT7771"/>
      <c r="AU7771"/>
      <c r="AW7771"/>
      <c r="AX7771"/>
      <c r="AY7771"/>
      <c r="BA7771"/>
      <c r="BB7771"/>
      <c r="BC7771"/>
      <c r="BE7771"/>
      <c r="BF7771"/>
      <c r="BG7771"/>
      <c r="BI7771"/>
      <c r="BJ7771"/>
      <c r="BK7771"/>
      <c r="BM7771"/>
      <c r="BN7771"/>
      <c r="BO7771"/>
    </row>
    <row r="7772" spans="1:67">
      <c r="A7772"/>
      <c r="B7772"/>
      <c r="C7772"/>
      <c r="E7772"/>
      <c r="F7772"/>
      <c r="G7772"/>
      <c r="I7772"/>
      <c r="J7772"/>
      <c r="K7772"/>
      <c r="M7772"/>
      <c r="N7772"/>
      <c r="O7772"/>
      <c r="Q7772"/>
      <c r="R7772"/>
      <c r="S7772"/>
      <c r="U7772"/>
      <c r="V7772"/>
      <c r="W7772"/>
      <c r="Y7772"/>
      <c r="Z7772"/>
      <c r="AA7772"/>
      <c r="AC7772"/>
      <c r="AD7772"/>
      <c r="AE7772"/>
      <c r="AG7772"/>
      <c r="AH7772"/>
      <c r="AI7772"/>
      <c r="AK7772"/>
      <c r="AL7772"/>
      <c r="AM7772"/>
      <c r="AO7772"/>
      <c r="AP7772"/>
      <c r="AQ7772"/>
      <c r="AS7772"/>
      <c r="AT7772"/>
      <c r="AU7772"/>
      <c r="AW7772"/>
      <c r="AX7772"/>
      <c r="AY7772"/>
      <c r="BA7772"/>
      <c r="BB7772"/>
      <c r="BC7772"/>
      <c r="BE7772"/>
      <c r="BF7772"/>
      <c r="BG7772"/>
      <c r="BI7772"/>
      <c r="BJ7772"/>
      <c r="BK7772"/>
      <c r="BM7772"/>
      <c r="BN7772"/>
      <c r="BO7772"/>
    </row>
    <row r="7773" spans="1:67">
      <c r="A7773"/>
      <c r="B7773"/>
      <c r="C7773"/>
      <c r="E7773"/>
      <c r="F7773"/>
      <c r="G7773"/>
      <c r="I7773"/>
      <c r="J7773"/>
      <c r="K7773"/>
      <c r="M7773"/>
      <c r="N7773"/>
      <c r="O7773"/>
      <c r="Q7773"/>
      <c r="R7773"/>
      <c r="S7773"/>
      <c r="U7773"/>
      <c r="V7773"/>
      <c r="W7773"/>
      <c r="Y7773"/>
      <c r="Z7773"/>
      <c r="AA7773"/>
      <c r="AC7773"/>
      <c r="AD7773"/>
      <c r="AE7773"/>
      <c r="AG7773"/>
      <c r="AH7773"/>
      <c r="AI7773"/>
      <c r="AK7773"/>
      <c r="AL7773"/>
      <c r="AM7773"/>
      <c r="AO7773"/>
      <c r="AP7773"/>
      <c r="AQ7773"/>
      <c r="AS7773"/>
      <c r="AT7773"/>
      <c r="AU7773"/>
      <c r="AW7773"/>
      <c r="AX7773"/>
      <c r="AY7773"/>
      <c r="BA7773"/>
      <c r="BB7773"/>
      <c r="BC7773"/>
      <c r="BE7773"/>
      <c r="BF7773"/>
      <c r="BG7773"/>
      <c r="BI7773"/>
      <c r="BJ7773"/>
      <c r="BK7773"/>
      <c r="BM7773"/>
      <c r="BN7773"/>
      <c r="BO7773"/>
    </row>
    <row r="7774" spans="1:67">
      <c r="A7774"/>
      <c r="B7774"/>
      <c r="C7774"/>
      <c r="E7774"/>
      <c r="F7774"/>
      <c r="G7774"/>
      <c r="I7774"/>
      <c r="J7774"/>
      <c r="K7774"/>
      <c r="M7774"/>
      <c r="N7774"/>
      <c r="O7774"/>
      <c r="Q7774"/>
      <c r="R7774"/>
      <c r="S7774"/>
      <c r="U7774"/>
      <c r="V7774"/>
      <c r="W7774"/>
      <c r="Y7774"/>
      <c r="Z7774"/>
      <c r="AA7774"/>
      <c r="AC7774"/>
      <c r="AD7774"/>
      <c r="AE7774"/>
      <c r="AG7774"/>
      <c r="AH7774"/>
      <c r="AI7774"/>
      <c r="AK7774"/>
      <c r="AL7774"/>
      <c r="AM7774"/>
      <c r="AO7774"/>
      <c r="AP7774"/>
      <c r="AQ7774"/>
      <c r="AS7774"/>
      <c r="AT7774"/>
      <c r="AU7774"/>
      <c r="AW7774"/>
      <c r="AX7774"/>
      <c r="AY7774"/>
      <c r="BA7774"/>
      <c r="BB7774"/>
      <c r="BC7774"/>
      <c r="BE7774"/>
      <c r="BF7774"/>
      <c r="BG7774"/>
      <c r="BI7774"/>
      <c r="BJ7774"/>
      <c r="BK7774"/>
      <c r="BM7774"/>
      <c r="BN7774"/>
      <c r="BO7774"/>
    </row>
    <row r="7775" spans="1:67">
      <c r="A7775"/>
      <c r="B7775"/>
      <c r="C7775"/>
      <c r="E7775"/>
      <c r="F7775"/>
      <c r="G7775"/>
      <c r="I7775"/>
      <c r="J7775"/>
      <c r="K7775"/>
      <c r="M7775"/>
      <c r="N7775"/>
      <c r="O7775"/>
      <c r="Q7775"/>
      <c r="R7775"/>
      <c r="S7775"/>
      <c r="U7775"/>
      <c r="V7775"/>
      <c r="W7775"/>
      <c r="Y7775"/>
      <c r="Z7775"/>
      <c r="AA7775"/>
      <c r="AC7775"/>
      <c r="AD7775"/>
      <c r="AE7775"/>
      <c r="AG7775"/>
      <c r="AH7775"/>
      <c r="AI7775"/>
      <c r="AK7775"/>
      <c r="AL7775"/>
      <c r="AM7775"/>
      <c r="AO7775"/>
      <c r="AP7775"/>
      <c r="AQ7775"/>
      <c r="AS7775"/>
      <c r="AT7775"/>
      <c r="AU7775"/>
      <c r="AW7775"/>
      <c r="AX7775"/>
      <c r="AY7775"/>
      <c r="BA7775"/>
      <c r="BB7775"/>
      <c r="BC7775"/>
      <c r="BE7775"/>
      <c r="BF7775"/>
      <c r="BG7775"/>
      <c r="BI7775"/>
      <c r="BJ7775"/>
      <c r="BK7775"/>
      <c r="BM7775"/>
      <c r="BN7775"/>
      <c r="BO7775"/>
    </row>
    <row r="7776" spans="1:67">
      <c r="A7776"/>
      <c r="B7776"/>
      <c r="C7776"/>
      <c r="E7776"/>
      <c r="F7776"/>
      <c r="G7776"/>
      <c r="I7776"/>
      <c r="J7776"/>
      <c r="K7776"/>
      <c r="M7776"/>
      <c r="N7776"/>
      <c r="O7776"/>
      <c r="Q7776"/>
      <c r="R7776"/>
      <c r="S7776"/>
      <c r="U7776"/>
      <c r="V7776"/>
      <c r="W7776"/>
      <c r="Y7776"/>
      <c r="Z7776"/>
      <c r="AA7776"/>
      <c r="AC7776"/>
      <c r="AD7776"/>
      <c r="AE7776"/>
      <c r="AG7776"/>
      <c r="AH7776"/>
      <c r="AI7776"/>
      <c r="AK7776"/>
      <c r="AL7776"/>
      <c r="AM7776"/>
      <c r="AO7776"/>
      <c r="AP7776"/>
      <c r="AQ7776"/>
      <c r="AS7776"/>
      <c r="AT7776"/>
      <c r="AU7776"/>
      <c r="AW7776"/>
      <c r="AX7776"/>
      <c r="AY7776"/>
      <c r="BA7776"/>
      <c r="BB7776"/>
      <c r="BC7776"/>
      <c r="BE7776"/>
      <c r="BF7776"/>
      <c r="BG7776"/>
      <c r="BI7776"/>
      <c r="BJ7776"/>
      <c r="BK7776"/>
      <c r="BM7776"/>
      <c r="BN7776"/>
      <c r="BO7776"/>
    </row>
    <row r="7777" spans="1:67">
      <c r="A7777"/>
      <c r="B7777"/>
      <c r="C7777"/>
      <c r="E7777"/>
      <c r="F7777"/>
      <c r="G7777"/>
      <c r="I7777"/>
      <c r="J7777"/>
      <c r="K7777"/>
      <c r="M7777"/>
      <c r="N7777"/>
      <c r="O7777"/>
      <c r="Q7777"/>
      <c r="R7777"/>
      <c r="S7777"/>
      <c r="U7777"/>
      <c r="V7777"/>
      <c r="W7777"/>
      <c r="Y7777"/>
      <c r="Z7777"/>
      <c r="AA7777"/>
      <c r="AC7777"/>
      <c r="AD7777"/>
      <c r="AE7777"/>
      <c r="AG7777"/>
      <c r="AH7777"/>
      <c r="AI7777"/>
      <c r="AK7777"/>
      <c r="AL7777"/>
      <c r="AM7777"/>
      <c r="AO7777"/>
      <c r="AP7777"/>
      <c r="AQ7777"/>
      <c r="AS7777"/>
      <c r="AT7777"/>
      <c r="AU7777"/>
      <c r="AW7777"/>
      <c r="AX7777"/>
      <c r="AY7777"/>
      <c r="BA7777"/>
      <c r="BB7777"/>
      <c r="BC7777"/>
      <c r="BE7777"/>
      <c r="BF7777"/>
      <c r="BG7777"/>
      <c r="BI7777"/>
      <c r="BJ7777"/>
      <c r="BK7777"/>
      <c r="BM7777"/>
      <c r="BN7777"/>
      <c r="BO7777"/>
    </row>
    <row r="7778" spans="1:67">
      <c r="A7778"/>
      <c r="B7778"/>
      <c r="C7778"/>
      <c r="E7778"/>
      <c r="F7778"/>
      <c r="G7778"/>
      <c r="I7778"/>
      <c r="J7778"/>
      <c r="K7778"/>
      <c r="M7778"/>
      <c r="N7778"/>
      <c r="O7778"/>
      <c r="Q7778"/>
      <c r="R7778"/>
      <c r="S7778"/>
      <c r="U7778"/>
      <c r="V7778"/>
      <c r="W7778"/>
      <c r="Y7778"/>
      <c r="Z7778"/>
      <c r="AA7778"/>
      <c r="AC7778"/>
      <c r="AD7778"/>
      <c r="AE7778"/>
      <c r="AG7778"/>
      <c r="AH7778"/>
      <c r="AI7778"/>
      <c r="AK7778"/>
      <c r="AL7778"/>
      <c r="AM7778"/>
      <c r="AO7778"/>
      <c r="AP7778"/>
      <c r="AQ7778"/>
      <c r="AS7778"/>
      <c r="AT7778"/>
      <c r="AU7778"/>
      <c r="AW7778"/>
      <c r="AX7778"/>
      <c r="AY7778"/>
      <c r="BA7778"/>
      <c r="BB7778"/>
      <c r="BC7778"/>
      <c r="BE7778"/>
      <c r="BF7778"/>
      <c r="BG7778"/>
      <c r="BI7778"/>
      <c r="BJ7778"/>
      <c r="BK7778"/>
      <c r="BM7778"/>
      <c r="BN7778"/>
      <c r="BO7778"/>
    </row>
    <row r="7779" spans="1:67">
      <c r="A7779"/>
      <c r="B7779"/>
      <c r="C7779"/>
      <c r="E7779"/>
      <c r="F7779"/>
      <c r="G7779"/>
      <c r="I7779"/>
      <c r="J7779"/>
      <c r="K7779"/>
      <c r="M7779"/>
      <c r="N7779"/>
      <c r="O7779"/>
      <c r="Q7779"/>
      <c r="R7779"/>
      <c r="S7779"/>
      <c r="U7779"/>
      <c r="V7779"/>
      <c r="W7779"/>
      <c r="Y7779"/>
      <c r="Z7779"/>
      <c r="AA7779"/>
      <c r="AC7779"/>
      <c r="AD7779"/>
      <c r="AE7779"/>
      <c r="AG7779"/>
      <c r="AH7779"/>
      <c r="AI7779"/>
      <c r="AK7779"/>
      <c r="AL7779"/>
      <c r="AM7779"/>
      <c r="AO7779"/>
      <c r="AP7779"/>
      <c r="AQ7779"/>
      <c r="AS7779"/>
      <c r="AT7779"/>
      <c r="AU7779"/>
      <c r="AW7779"/>
      <c r="AX7779"/>
      <c r="AY7779"/>
      <c r="BA7779"/>
      <c r="BB7779"/>
      <c r="BC7779"/>
      <c r="BE7779"/>
      <c r="BF7779"/>
      <c r="BG7779"/>
      <c r="BI7779"/>
      <c r="BJ7779"/>
      <c r="BK7779"/>
      <c r="BM7779"/>
      <c r="BN7779"/>
      <c r="BO7779"/>
    </row>
    <row r="7780" spans="1:67">
      <c r="A7780"/>
      <c r="B7780"/>
      <c r="C7780"/>
      <c r="E7780"/>
      <c r="F7780"/>
      <c r="G7780"/>
      <c r="I7780"/>
      <c r="J7780"/>
      <c r="K7780"/>
      <c r="M7780"/>
      <c r="N7780"/>
      <c r="O7780"/>
      <c r="Q7780"/>
      <c r="R7780"/>
      <c r="S7780"/>
      <c r="U7780"/>
      <c r="V7780"/>
      <c r="W7780"/>
      <c r="Y7780"/>
      <c r="Z7780"/>
      <c r="AA7780"/>
      <c r="AC7780"/>
      <c r="AD7780"/>
      <c r="AE7780"/>
      <c r="AG7780"/>
      <c r="AH7780"/>
      <c r="AI7780"/>
      <c r="AK7780"/>
      <c r="AL7780"/>
      <c r="AM7780"/>
      <c r="AO7780"/>
      <c r="AP7780"/>
      <c r="AQ7780"/>
      <c r="AS7780"/>
      <c r="AT7780"/>
      <c r="AU7780"/>
      <c r="AW7780"/>
      <c r="AX7780"/>
      <c r="AY7780"/>
      <c r="BA7780"/>
      <c r="BB7780"/>
      <c r="BC7780"/>
      <c r="BE7780"/>
      <c r="BF7780"/>
      <c r="BG7780"/>
      <c r="BI7780"/>
      <c r="BJ7780"/>
      <c r="BK7780"/>
      <c r="BM7780"/>
      <c r="BN7780"/>
      <c r="BO7780"/>
    </row>
    <row r="7781" spans="1:67">
      <c r="A7781"/>
      <c r="B7781"/>
      <c r="C7781"/>
      <c r="E7781"/>
      <c r="F7781"/>
      <c r="G7781"/>
      <c r="I7781"/>
      <c r="J7781"/>
      <c r="K7781"/>
      <c r="M7781"/>
      <c r="N7781"/>
      <c r="O7781"/>
      <c r="Q7781"/>
      <c r="R7781"/>
      <c r="S7781"/>
      <c r="U7781"/>
      <c r="V7781"/>
      <c r="W7781"/>
      <c r="Y7781"/>
      <c r="Z7781"/>
      <c r="AA7781"/>
      <c r="AC7781"/>
      <c r="AD7781"/>
      <c r="AE7781"/>
      <c r="AG7781"/>
      <c r="AH7781"/>
      <c r="AI7781"/>
      <c r="AK7781"/>
      <c r="AL7781"/>
      <c r="AM7781"/>
      <c r="AO7781"/>
      <c r="AP7781"/>
      <c r="AQ7781"/>
      <c r="AS7781"/>
      <c r="AT7781"/>
      <c r="AU7781"/>
      <c r="AW7781"/>
      <c r="AX7781"/>
      <c r="AY7781"/>
      <c r="BA7781"/>
      <c r="BB7781"/>
      <c r="BC7781"/>
      <c r="BE7781"/>
      <c r="BF7781"/>
      <c r="BG7781"/>
      <c r="BI7781"/>
      <c r="BJ7781"/>
      <c r="BK7781"/>
      <c r="BM7781"/>
      <c r="BN7781"/>
      <c r="BO7781"/>
    </row>
    <row r="7782" spans="1:67">
      <c r="A7782"/>
      <c r="B7782"/>
      <c r="C7782"/>
      <c r="E7782"/>
      <c r="F7782"/>
      <c r="G7782"/>
      <c r="I7782"/>
      <c r="J7782"/>
      <c r="K7782"/>
      <c r="M7782"/>
      <c r="N7782"/>
      <c r="O7782"/>
      <c r="Q7782"/>
      <c r="R7782"/>
      <c r="S7782"/>
      <c r="U7782"/>
      <c r="V7782"/>
      <c r="W7782"/>
      <c r="Y7782"/>
      <c r="Z7782"/>
      <c r="AA7782"/>
      <c r="AC7782"/>
      <c r="AD7782"/>
      <c r="AE7782"/>
      <c r="AG7782"/>
      <c r="AH7782"/>
      <c r="AI7782"/>
      <c r="AK7782"/>
      <c r="AL7782"/>
      <c r="AM7782"/>
      <c r="AO7782"/>
      <c r="AP7782"/>
      <c r="AQ7782"/>
      <c r="AS7782"/>
      <c r="AT7782"/>
      <c r="AU7782"/>
      <c r="AW7782"/>
      <c r="AX7782"/>
      <c r="AY7782"/>
      <c r="BA7782"/>
      <c r="BB7782"/>
      <c r="BC7782"/>
      <c r="BE7782"/>
      <c r="BF7782"/>
      <c r="BG7782"/>
      <c r="BI7782"/>
      <c r="BJ7782"/>
      <c r="BK7782"/>
      <c r="BM7782"/>
      <c r="BN7782"/>
      <c r="BO7782"/>
    </row>
    <row r="7783" spans="1:67">
      <c r="A7783"/>
      <c r="B7783"/>
      <c r="C7783"/>
      <c r="E7783"/>
      <c r="F7783"/>
      <c r="G7783"/>
      <c r="I7783"/>
      <c r="J7783"/>
      <c r="K7783"/>
      <c r="M7783"/>
      <c r="N7783"/>
      <c r="O7783"/>
      <c r="Q7783"/>
      <c r="R7783"/>
      <c r="S7783"/>
      <c r="U7783"/>
      <c r="V7783"/>
      <c r="W7783"/>
      <c r="Y7783"/>
      <c r="Z7783"/>
      <c r="AA7783"/>
      <c r="AC7783"/>
      <c r="AD7783"/>
      <c r="AE7783"/>
      <c r="AG7783"/>
      <c r="AH7783"/>
      <c r="AI7783"/>
      <c r="AK7783"/>
      <c r="AL7783"/>
      <c r="AM7783"/>
      <c r="AO7783"/>
      <c r="AP7783"/>
      <c r="AQ7783"/>
      <c r="AS7783"/>
      <c r="AT7783"/>
      <c r="AU7783"/>
      <c r="AW7783"/>
      <c r="AX7783"/>
      <c r="AY7783"/>
      <c r="BA7783"/>
      <c r="BB7783"/>
      <c r="BC7783"/>
      <c r="BE7783"/>
      <c r="BF7783"/>
      <c r="BG7783"/>
      <c r="BI7783"/>
      <c r="BJ7783"/>
      <c r="BK7783"/>
      <c r="BM7783"/>
      <c r="BN7783"/>
      <c r="BO7783"/>
    </row>
    <row r="7784" spans="1:67">
      <c r="A7784"/>
      <c r="B7784"/>
      <c r="C7784"/>
      <c r="E7784"/>
      <c r="F7784"/>
      <c r="G7784"/>
      <c r="I7784"/>
      <c r="J7784"/>
      <c r="K7784"/>
      <c r="M7784"/>
      <c r="N7784"/>
      <c r="O7784"/>
      <c r="Q7784"/>
      <c r="R7784"/>
      <c r="S7784"/>
      <c r="U7784"/>
      <c r="V7784"/>
      <c r="W7784"/>
      <c r="Y7784"/>
      <c r="Z7784"/>
      <c r="AA7784"/>
      <c r="AC7784"/>
      <c r="AD7784"/>
      <c r="AE7784"/>
      <c r="AG7784"/>
      <c r="AH7784"/>
      <c r="AI7784"/>
      <c r="AK7784"/>
      <c r="AL7784"/>
      <c r="AM7784"/>
      <c r="AO7784"/>
      <c r="AP7784"/>
      <c r="AQ7784"/>
      <c r="AS7784"/>
      <c r="AT7784"/>
      <c r="AU7784"/>
      <c r="AW7784"/>
      <c r="AX7784"/>
      <c r="AY7784"/>
      <c r="BA7784"/>
      <c r="BB7784"/>
      <c r="BC7784"/>
      <c r="BE7784"/>
      <c r="BF7784"/>
      <c r="BG7784"/>
      <c r="BI7784"/>
      <c r="BJ7784"/>
      <c r="BK7784"/>
      <c r="BM7784"/>
      <c r="BN7784"/>
      <c r="BO7784"/>
    </row>
    <row r="7785" spans="1:67">
      <c r="A7785"/>
      <c r="B7785"/>
      <c r="C7785"/>
      <c r="E7785"/>
      <c r="F7785"/>
      <c r="G7785"/>
      <c r="I7785"/>
      <c r="J7785"/>
      <c r="K7785"/>
      <c r="M7785"/>
      <c r="N7785"/>
      <c r="O7785"/>
      <c r="Q7785"/>
      <c r="R7785"/>
      <c r="S7785"/>
      <c r="U7785"/>
      <c r="V7785"/>
      <c r="W7785"/>
      <c r="Y7785"/>
      <c r="Z7785"/>
      <c r="AA7785"/>
      <c r="AC7785"/>
      <c r="AD7785"/>
      <c r="AE7785"/>
      <c r="AG7785"/>
      <c r="AH7785"/>
      <c r="AI7785"/>
      <c r="AK7785"/>
      <c r="AL7785"/>
      <c r="AM7785"/>
      <c r="AO7785"/>
      <c r="AP7785"/>
      <c r="AQ7785"/>
      <c r="AS7785"/>
      <c r="AT7785"/>
      <c r="AU7785"/>
      <c r="AW7785"/>
      <c r="AX7785"/>
      <c r="AY7785"/>
      <c r="BA7785"/>
      <c r="BB7785"/>
      <c r="BC7785"/>
      <c r="BE7785"/>
      <c r="BF7785"/>
      <c r="BG7785"/>
      <c r="BI7785"/>
      <c r="BJ7785"/>
      <c r="BK7785"/>
      <c r="BM7785"/>
      <c r="BN7785"/>
      <c r="BO7785"/>
    </row>
    <row r="7786" spans="1:67">
      <c r="A7786"/>
      <c r="B7786"/>
      <c r="C7786"/>
      <c r="E7786"/>
      <c r="F7786"/>
      <c r="G7786"/>
      <c r="I7786"/>
      <c r="J7786"/>
      <c r="K7786"/>
      <c r="M7786"/>
      <c r="N7786"/>
      <c r="O7786"/>
      <c r="Q7786"/>
      <c r="R7786"/>
      <c r="S7786"/>
      <c r="U7786"/>
      <c r="V7786"/>
      <c r="W7786"/>
      <c r="Y7786"/>
      <c r="Z7786"/>
      <c r="AA7786"/>
      <c r="AC7786"/>
      <c r="AD7786"/>
      <c r="AE7786"/>
      <c r="AG7786"/>
      <c r="AH7786"/>
      <c r="AI7786"/>
      <c r="AK7786"/>
      <c r="AL7786"/>
      <c r="AM7786"/>
      <c r="AO7786"/>
      <c r="AP7786"/>
      <c r="AQ7786"/>
      <c r="AS7786"/>
      <c r="AT7786"/>
      <c r="AU7786"/>
      <c r="AW7786"/>
      <c r="AX7786"/>
      <c r="AY7786"/>
      <c r="BA7786"/>
      <c r="BB7786"/>
      <c r="BC7786"/>
      <c r="BE7786"/>
      <c r="BF7786"/>
      <c r="BG7786"/>
      <c r="BI7786"/>
      <c r="BJ7786"/>
      <c r="BK7786"/>
      <c r="BM7786"/>
      <c r="BN7786"/>
      <c r="BO7786"/>
    </row>
    <row r="7787" spans="1:67">
      <c r="A7787"/>
      <c r="B7787"/>
      <c r="C7787"/>
      <c r="E7787"/>
      <c r="F7787"/>
      <c r="G7787"/>
      <c r="I7787"/>
      <c r="J7787"/>
      <c r="K7787"/>
      <c r="M7787"/>
      <c r="N7787"/>
      <c r="O7787"/>
      <c r="Q7787"/>
      <c r="R7787"/>
      <c r="S7787"/>
      <c r="U7787"/>
      <c r="V7787"/>
      <c r="W7787"/>
      <c r="Y7787"/>
      <c r="Z7787"/>
      <c r="AA7787"/>
      <c r="AC7787"/>
      <c r="AD7787"/>
      <c r="AE7787"/>
      <c r="AG7787"/>
      <c r="AH7787"/>
      <c r="AI7787"/>
      <c r="AK7787"/>
      <c r="AL7787"/>
      <c r="AM7787"/>
      <c r="AO7787"/>
      <c r="AP7787"/>
      <c r="AQ7787"/>
      <c r="AS7787"/>
      <c r="AT7787"/>
      <c r="AU7787"/>
      <c r="AW7787"/>
      <c r="AX7787"/>
      <c r="AY7787"/>
      <c r="BA7787"/>
      <c r="BB7787"/>
      <c r="BC7787"/>
      <c r="BE7787"/>
      <c r="BF7787"/>
      <c r="BG7787"/>
      <c r="BI7787"/>
      <c r="BJ7787"/>
      <c r="BK7787"/>
      <c r="BM7787"/>
      <c r="BN7787"/>
      <c r="BO7787"/>
    </row>
    <row r="7788" spans="1:67">
      <c r="A7788"/>
      <c r="B7788"/>
      <c r="C7788"/>
      <c r="E7788"/>
      <c r="F7788"/>
      <c r="G7788"/>
      <c r="I7788"/>
      <c r="J7788"/>
      <c r="K7788"/>
      <c r="M7788"/>
      <c r="N7788"/>
      <c r="O7788"/>
      <c r="Q7788"/>
      <c r="R7788"/>
      <c r="S7788"/>
      <c r="U7788"/>
      <c r="V7788"/>
      <c r="W7788"/>
      <c r="Y7788"/>
      <c r="Z7788"/>
      <c r="AA7788"/>
      <c r="AC7788"/>
      <c r="AD7788"/>
      <c r="AE7788"/>
      <c r="AG7788"/>
      <c r="AH7788"/>
      <c r="AI7788"/>
      <c r="AK7788"/>
      <c r="AL7788"/>
      <c r="AM7788"/>
      <c r="AO7788"/>
      <c r="AP7788"/>
      <c r="AQ7788"/>
      <c r="AS7788"/>
      <c r="AT7788"/>
      <c r="AU7788"/>
      <c r="AW7788"/>
      <c r="AX7788"/>
      <c r="AY7788"/>
      <c r="BA7788"/>
      <c r="BB7788"/>
      <c r="BC7788"/>
      <c r="BE7788"/>
      <c r="BF7788"/>
      <c r="BG7788"/>
      <c r="BI7788"/>
      <c r="BJ7788"/>
      <c r="BK7788"/>
      <c r="BM7788"/>
      <c r="BN7788"/>
      <c r="BO7788"/>
    </row>
    <row r="7789" spans="1:67">
      <c r="A7789"/>
      <c r="B7789"/>
      <c r="C7789"/>
      <c r="E7789"/>
      <c r="F7789"/>
      <c r="G7789"/>
      <c r="I7789"/>
      <c r="J7789"/>
      <c r="K7789"/>
      <c r="M7789"/>
      <c r="N7789"/>
      <c r="O7789"/>
      <c r="Q7789"/>
      <c r="R7789"/>
      <c r="S7789"/>
      <c r="U7789"/>
      <c r="V7789"/>
      <c r="W7789"/>
      <c r="Y7789"/>
      <c r="Z7789"/>
      <c r="AA7789"/>
      <c r="AC7789"/>
      <c r="AD7789"/>
      <c r="AE7789"/>
      <c r="AG7789"/>
      <c r="AH7789"/>
      <c r="AI7789"/>
      <c r="AK7789"/>
      <c r="AL7789"/>
      <c r="AM7789"/>
      <c r="AO7789"/>
      <c r="AP7789"/>
      <c r="AQ7789"/>
      <c r="AS7789"/>
      <c r="AT7789"/>
      <c r="AU7789"/>
      <c r="AW7789"/>
      <c r="AX7789"/>
      <c r="AY7789"/>
      <c r="BA7789"/>
      <c r="BB7789"/>
      <c r="BC7789"/>
      <c r="BE7789"/>
      <c r="BF7789"/>
      <c r="BG7789"/>
      <c r="BI7789"/>
      <c r="BJ7789"/>
      <c r="BK7789"/>
      <c r="BM7789"/>
      <c r="BN7789"/>
      <c r="BO7789"/>
    </row>
    <row r="7790" spans="1:67">
      <c r="A7790"/>
      <c r="B7790"/>
      <c r="C7790"/>
      <c r="E7790"/>
      <c r="F7790"/>
      <c r="G7790"/>
      <c r="I7790"/>
      <c r="J7790"/>
      <c r="K7790"/>
      <c r="M7790"/>
      <c r="N7790"/>
      <c r="O7790"/>
      <c r="Q7790"/>
      <c r="R7790"/>
      <c r="S7790"/>
      <c r="U7790"/>
      <c r="V7790"/>
      <c r="W7790"/>
      <c r="Y7790"/>
      <c r="Z7790"/>
      <c r="AA7790"/>
      <c r="AC7790"/>
      <c r="AD7790"/>
      <c r="AE7790"/>
      <c r="AG7790"/>
      <c r="AH7790"/>
      <c r="AI7790"/>
      <c r="AK7790"/>
      <c r="AL7790"/>
      <c r="AM7790"/>
      <c r="AO7790"/>
      <c r="AP7790"/>
      <c r="AQ7790"/>
      <c r="AS7790"/>
      <c r="AT7790"/>
      <c r="AU7790"/>
      <c r="AW7790"/>
      <c r="AX7790"/>
      <c r="AY7790"/>
      <c r="BA7790"/>
      <c r="BB7790"/>
      <c r="BC7790"/>
      <c r="BE7790"/>
      <c r="BF7790"/>
      <c r="BG7790"/>
      <c r="BI7790"/>
      <c r="BJ7790"/>
      <c r="BK7790"/>
      <c r="BM7790"/>
      <c r="BN7790"/>
      <c r="BO7790"/>
    </row>
    <row r="7791" spans="1:67">
      <c r="A7791"/>
      <c r="B7791"/>
      <c r="C7791"/>
      <c r="E7791"/>
      <c r="F7791"/>
      <c r="G7791"/>
      <c r="I7791"/>
      <c r="J7791"/>
      <c r="K7791"/>
      <c r="M7791"/>
      <c r="N7791"/>
      <c r="O7791"/>
      <c r="Q7791"/>
      <c r="R7791"/>
      <c r="S7791"/>
      <c r="U7791"/>
      <c r="V7791"/>
      <c r="W7791"/>
      <c r="Y7791"/>
      <c r="Z7791"/>
      <c r="AA7791"/>
      <c r="AC7791"/>
      <c r="AD7791"/>
      <c r="AE7791"/>
      <c r="AG7791"/>
      <c r="AH7791"/>
      <c r="AI7791"/>
      <c r="AK7791"/>
      <c r="AL7791"/>
      <c r="AM7791"/>
      <c r="AO7791"/>
      <c r="AP7791"/>
      <c r="AQ7791"/>
      <c r="AS7791"/>
      <c r="AT7791"/>
      <c r="AU7791"/>
      <c r="AW7791"/>
      <c r="AX7791"/>
      <c r="AY7791"/>
      <c r="BA7791"/>
      <c r="BB7791"/>
      <c r="BC7791"/>
      <c r="BE7791"/>
      <c r="BF7791"/>
      <c r="BG7791"/>
      <c r="BI7791"/>
      <c r="BJ7791"/>
      <c r="BK7791"/>
      <c r="BM7791"/>
      <c r="BN7791"/>
      <c r="BO7791"/>
    </row>
    <row r="7792" spans="1:67">
      <c r="A7792"/>
      <c r="B7792"/>
      <c r="C7792"/>
      <c r="E7792"/>
      <c r="F7792"/>
      <c r="G7792"/>
      <c r="I7792"/>
      <c r="J7792"/>
      <c r="K7792"/>
      <c r="M7792"/>
      <c r="N7792"/>
      <c r="O7792"/>
      <c r="Q7792"/>
      <c r="R7792"/>
      <c r="S7792"/>
      <c r="U7792"/>
      <c r="V7792"/>
      <c r="W7792"/>
      <c r="Y7792"/>
      <c r="Z7792"/>
      <c r="AA7792"/>
      <c r="AC7792"/>
      <c r="AD7792"/>
      <c r="AE7792"/>
      <c r="AG7792"/>
      <c r="AH7792"/>
      <c r="AI7792"/>
      <c r="AK7792"/>
      <c r="AL7792"/>
      <c r="AM7792"/>
      <c r="AO7792"/>
      <c r="AP7792"/>
      <c r="AQ7792"/>
      <c r="AS7792"/>
      <c r="AT7792"/>
      <c r="AU7792"/>
      <c r="AW7792"/>
      <c r="AX7792"/>
      <c r="AY7792"/>
      <c r="BA7792"/>
      <c r="BB7792"/>
      <c r="BC7792"/>
      <c r="BE7792"/>
      <c r="BF7792"/>
      <c r="BG7792"/>
      <c r="BI7792"/>
      <c r="BJ7792"/>
      <c r="BK7792"/>
      <c r="BM7792"/>
      <c r="BN7792"/>
      <c r="BO7792"/>
    </row>
    <row r="7793" spans="1:67">
      <c r="A7793"/>
      <c r="B7793"/>
      <c r="C7793"/>
      <c r="E7793"/>
      <c r="F7793"/>
      <c r="G7793"/>
      <c r="I7793"/>
      <c r="J7793"/>
      <c r="K7793"/>
      <c r="M7793"/>
      <c r="N7793"/>
      <c r="O7793"/>
      <c r="Q7793"/>
      <c r="R7793"/>
      <c r="S7793"/>
      <c r="U7793"/>
      <c r="V7793"/>
      <c r="W7793"/>
      <c r="Y7793"/>
      <c r="Z7793"/>
      <c r="AA7793"/>
      <c r="AC7793"/>
      <c r="AD7793"/>
      <c r="AE7793"/>
      <c r="AG7793"/>
      <c r="AH7793"/>
      <c r="AI7793"/>
      <c r="AK7793"/>
      <c r="AL7793"/>
      <c r="AM7793"/>
      <c r="AO7793"/>
      <c r="AP7793"/>
      <c r="AQ7793"/>
      <c r="AS7793"/>
      <c r="AT7793"/>
      <c r="AU7793"/>
      <c r="AW7793"/>
      <c r="AX7793"/>
      <c r="AY7793"/>
      <c r="BA7793"/>
      <c r="BB7793"/>
      <c r="BC7793"/>
      <c r="BE7793"/>
      <c r="BF7793"/>
      <c r="BG7793"/>
      <c r="BI7793"/>
      <c r="BJ7793"/>
      <c r="BK7793"/>
      <c r="BM7793"/>
      <c r="BN7793"/>
      <c r="BO7793"/>
    </row>
    <row r="7794" spans="1:67">
      <c r="A7794"/>
      <c r="B7794"/>
      <c r="C7794"/>
      <c r="E7794"/>
      <c r="F7794"/>
      <c r="G7794"/>
      <c r="I7794"/>
      <c r="J7794"/>
      <c r="K7794"/>
      <c r="M7794"/>
      <c r="N7794"/>
      <c r="O7794"/>
      <c r="Q7794"/>
      <c r="R7794"/>
      <c r="S7794"/>
      <c r="U7794"/>
      <c r="V7794"/>
      <c r="W7794"/>
      <c r="Y7794"/>
      <c r="Z7794"/>
      <c r="AA7794"/>
      <c r="AC7794"/>
      <c r="AD7794"/>
      <c r="AE7794"/>
      <c r="AG7794"/>
      <c r="AH7794"/>
      <c r="AI7794"/>
      <c r="AK7794"/>
      <c r="AL7794"/>
      <c r="AM7794"/>
      <c r="AO7794"/>
      <c r="AP7794"/>
      <c r="AQ7794"/>
      <c r="AS7794"/>
      <c r="AT7794"/>
      <c r="AU7794"/>
      <c r="AW7794"/>
      <c r="AX7794"/>
      <c r="AY7794"/>
      <c r="BA7794"/>
      <c r="BB7794"/>
      <c r="BC7794"/>
      <c r="BE7794"/>
      <c r="BF7794"/>
      <c r="BG7794"/>
      <c r="BI7794"/>
      <c r="BJ7794"/>
      <c r="BK7794"/>
      <c r="BM7794"/>
      <c r="BN7794"/>
      <c r="BO7794"/>
    </row>
    <row r="7795" spans="1:67">
      <c r="A7795"/>
      <c r="B7795"/>
      <c r="C7795"/>
      <c r="E7795"/>
      <c r="F7795"/>
      <c r="G7795"/>
      <c r="I7795"/>
      <c r="J7795"/>
      <c r="K7795"/>
      <c r="M7795"/>
      <c r="N7795"/>
      <c r="O7795"/>
      <c r="Q7795"/>
      <c r="R7795"/>
      <c r="S7795"/>
      <c r="U7795"/>
      <c r="V7795"/>
      <c r="W7795"/>
      <c r="Y7795"/>
      <c r="Z7795"/>
      <c r="AA7795"/>
      <c r="AC7795"/>
      <c r="AD7795"/>
      <c r="AE7795"/>
      <c r="AG7795"/>
      <c r="AH7795"/>
      <c r="AI7795"/>
      <c r="AK7795"/>
      <c r="AL7795"/>
      <c r="AM7795"/>
      <c r="AO7795"/>
      <c r="AP7795"/>
      <c r="AQ7795"/>
      <c r="AS7795"/>
      <c r="AT7795"/>
      <c r="AU7795"/>
      <c r="AW7795"/>
      <c r="AX7795"/>
      <c r="AY7795"/>
      <c r="BA7795"/>
      <c r="BB7795"/>
      <c r="BC7795"/>
      <c r="BE7795"/>
      <c r="BF7795"/>
      <c r="BG7795"/>
      <c r="BI7795"/>
      <c r="BJ7795"/>
      <c r="BK7795"/>
      <c r="BM7795"/>
      <c r="BN7795"/>
      <c r="BO7795"/>
    </row>
    <row r="7796" spans="1:67">
      <c r="A7796"/>
      <c r="B7796"/>
      <c r="C7796"/>
      <c r="E7796"/>
      <c r="F7796"/>
      <c r="G7796"/>
      <c r="I7796"/>
      <c r="J7796"/>
      <c r="K7796"/>
      <c r="M7796"/>
      <c r="N7796"/>
      <c r="O7796"/>
      <c r="Q7796"/>
      <c r="R7796"/>
      <c r="S7796"/>
      <c r="U7796"/>
      <c r="V7796"/>
      <c r="W7796"/>
      <c r="Y7796"/>
      <c r="Z7796"/>
      <c r="AA7796"/>
      <c r="AC7796"/>
      <c r="AD7796"/>
      <c r="AE7796"/>
      <c r="AG7796"/>
      <c r="AH7796"/>
      <c r="AI7796"/>
      <c r="AK7796"/>
      <c r="AL7796"/>
      <c r="AM7796"/>
      <c r="AO7796"/>
      <c r="AP7796"/>
      <c r="AQ7796"/>
      <c r="AS7796"/>
      <c r="AT7796"/>
      <c r="AU7796"/>
      <c r="AW7796"/>
      <c r="AX7796"/>
      <c r="AY7796"/>
      <c r="BA7796"/>
      <c r="BB7796"/>
      <c r="BC7796"/>
      <c r="BE7796"/>
      <c r="BF7796"/>
      <c r="BG7796"/>
      <c r="BI7796"/>
      <c r="BJ7796"/>
      <c r="BK7796"/>
      <c r="BM7796"/>
      <c r="BN7796"/>
      <c r="BO7796"/>
    </row>
    <row r="7797" spans="1:67">
      <c r="A7797"/>
      <c r="B7797"/>
      <c r="C7797"/>
      <c r="E7797"/>
      <c r="F7797"/>
      <c r="G7797"/>
      <c r="I7797"/>
      <c r="J7797"/>
      <c r="K7797"/>
      <c r="M7797"/>
      <c r="N7797"/>
      <c r="O7797"/>
      <c r="Q7797"/>
      <c r="R7797"/>
      <c r="S7797"/>
      <c r="U7797"/>
      <c r="V7797"/>
      <c r="W7797"/>
      <c r="Y7797"/>
      <c r="Z7797"/>
      <c r="AA7797"/>
      <c r="AC7797"/>
      <c r="AD7797"/>
      <c r="AE7797"/>
      <c r="AG7797"/>
      <c r="AH7797"/>
      <c r="AI7797"/>
      <c r="AK7797"/>
      <c r="AL7797"/>
      <c r="AM7797"/>
      <c r="AO7797"/>
      <c r="AP7797"/>
      <c r="AQ7797"/>
      <c r="AS7797"/>
      <c r="AT7797"/>
      <c r="AU7797"/>
      <c r="AW7797"/>
      <c r="AX7797"/>
      <c r="AY7797"/>
      <c r="BA7797"/>
      <c r="BB7797"/>
      <c r="BC7797"/>
      <c r="BE7797"/>
      <c r="BF7797"/>
      <c r="BG7797"/>
      <c r="BI7797"/>
      <c r="BJ7797"/>
      <c r="BK7797"/>
      <c r="BM7797"/>
      <c r="BN7797"/>
      <c r="BO7797"/>
    </row>
    <row r="7798" spans="1:67">
      <c r="A7798"/>
      <c r="B7798"/>
      <c r="C7798"/>
      <c r="E7798"/>
      <c r="F7798"/>
      <c r="G7798"/>
      <c r="I7798"/>
      <c r="J7798"/>
      <c r="K7798"/>
      <c r="M7798"/>
      <c r="N7798"/>
      <c r="O7798"/>
      <c r="Q7798"/>
      <c r="R7798"/>
      <c r="S7798"/>
      <c r="U7798"/>
      <c r="V7798"/>
      <c r="W7798"/>
      <c r="Y7798"/>
      <c r="Z7798"/>
      <c r="AA7798"/>
      <c r="AC7798"/>
      <c r="AD7798"/>
      <c r="AE7798"/>
      <c r="AG7798"/>
      <c r="AH7798"/>
      <c r="AI7798"/>
      <c r="AK7798"/>
      <c r="AL7798"/>
      <c r="AM7798"/>
      <c r="AO7798"/>
      <c r="AP7798"/>
      <c r="AQ7798"/>
      <c r="AS7798"/>
      <c r="AT7798"/>
      <c r="AU7798"/>
      <c r="AW7798"/>
      <c r="AX7798"/>
      <c r="AY7798"/>
      <c r="BA7798"/>
      <c r="BB7798"/>
      <c r="BC7798"/>
      <c r="BE7798"/>
      <c r="BF7798"/>
      <c r="BG7798"/>
      <c r="BI7798"/>
      <c r="BJ7798"/>
      <c r="BK7798"/>
      <c r="BM7798"/>
      <c r="BN7798"/>
      <c r="BO7798"/>
    </row>
    <row r="7799" spans="1:67">
      <c r="A7799"/>
      <c r="B7799"/>
      <c r="C7799"/>
      <c r="E7799"/>
      <c r="F7799"/>
      <c r="G7799"/>
      <c r="I7799"/>
      <c r="J7799"/>
      <c r="K7799"/>
      <c r="M7799"/>
      <c r="N7799"/>
      <c r="O7799"/>
      <c r="Q7799"/>
      <c r="R7799"/>
      <c r="S7799"/>
      <c r="U7799"/>
      <c r="V7799"/>
      <c r="W7799"/>
      <c r="Y7799"/>
      <c r="Z7799"/>
      <c r="AA7799"/>
      <c r="AC7799"/>
      <c r="AD7799"/>
      <c r="AE7799"/>
      <c r="AG7799"/>
      <c r="AH7799"/>
      <c r="AI7799"/>
      <c r="AK7799"/>
      <c r="AL7799"/>
      <c r="AM7799"/>
      <c r="AO7799"/>
      <c r="AP7799"/>
      <c r="AQ7799"/>
      <c r="AS7799"/>
      <c r="AT7799"/>
      <c r="AU7799"/>
      <c r="AW7799"/>
      <c r="AX7799"/>
      <c r="AY7799"/>
      <c r="BA7799"/>
      <c r="BB7799"/>
      <c r="BC7799"/>
      <c r="BE7799"/>
      <c r="BF7799"/>
      <c r="BG7799"/>
      <c r="BI7799"/>
      <c r="BJ7799"/>
      <c r="BK7799"/>
      <c r="BM7799"/>
      <c r="BN7799"/>
      <c r="BO7799"/>
    </row>
    <row r="7800" spans="1:67">
      <c r="A7800"/>
      <c r="B7800"/>
      <c r="C7800"/>
      <c r="E7800"/>
      <c r="F7800"/>
      <c r="G7800"/>
      <c r="I7800"/>
      <c r="J7800"/>
      <c r="K7800"/>
      <c r="M7800"/>
      <c r="N7800"/>
      <c r="O7800"/>
      <c r="Q7800"/>
      <c r="R7800"/>
      <c r="S7800"/>
      <c r="U7800"/>
      <c r="V7800"/>
      <c r="W7800"/>
      <c r="Y7800"/>
      <c r="Z7800"/>
      <c r="AA7800"/>
      <c r="AC7800"/>
      <c r="AD7800"/>
      <c r="AE7800"/>
      <c r="AG7800"/>
      <c r="AH7800"/>
      <c r="AI7800"/>
      <c r="AK7800"/>
      <c r="AL7800"/>
      <c r="AM7800"/>
      <c r="AO7800"/>
      <c r="AP7800"/>
      <c r="AQ7800"/>
      <c r="AS7800"/>
      <c r="AT7800"/>
      <c r="AU7800"/>
      <c r="AW7800"/>
      <c r="AX7800"/>
      <c r="AY7800"/>
      <c r="BA7800"/>
      <c r="BB7800"/>
      <c r="BC7800"/>
      <c r="BE7800"/>
      <c r="BF7800"/>
      <c r="BG7800"/>
      <c r="BI7800"/>
      <c r="BJ7800"/>
      <c r="BK7800"/>
      <c r="BM7800"/>
      <c r="BN7800"/>
      <c r="BO7800"/>
    </row>
    <row r="7801" spans="1:67">
      <c r="A7801"/>
      <c r="B7801"/>
      <c r="C7801"/>
      <c r="E7801"/>
      <c r="F7801"/>
      <c r="G7801"/>
      <c r="I7801"/>
      <c r="J7801"/>
      <c r="K7801"/>
      <c r="M7801"/>
      <c r="N7801"/>
      <c r="O7801"/>
      <c r="Q7801"/>
      <c r="R7801"/>
      <c r="S7801"/>
      <c r="U7801"/>
      <c r="V7801"/>
      <c r="W7801"/>
      <c r="Y7801"/>
      <c r="Z7801"/>
      <c r="AA7801"/>
      <c r="AC7801"/>
      <c r="AD7801"/>
      <c r="AE7801"/>
      <c r="AG7801"/>
      <c r="AH7801"/>
      <c r="AI7801"/>
      <c r="AK7801"/>
      <c r="AL7801"/>
      <c r="AM7801"/>
      <c r="AO7801"/>
      <c r="AP7801"/>
      <c r="AQ7801"/>
      <c r="AS7801"/>
      <c r="AT7801"/>
      <c r="AU7801"/>
      <c r="AW7801"/>
      <c r="AX7801"/>
      <c r="AY7801"/>
      <c r="BA7801"/>
      <c r="BB7801"/>
      <c r="BC7801"/>
      <c r="BE7801"/>
      <c r="BF7801"/>
      <c r="BG7801"/>
      <c r="BI7801"/>
      <c r="BJ7801"/>
      <c r="BK7801"/>
      <c r="BM7801"/>
      <c r="BN7801"/>
      <c r="BO7801"/>
    </row>
    <row r="7802" spans="1:67">
      <c r="A7802"/>
      <c r="B7802"/>
      <c r="C7802"/>
      <c r="E7802"/>
      <c r="F7802"/>
      <c r="G7802"/>
      <c r="I7802"/>
      <c r="J7802"/>
      <c r="K7802"/>
      <c r="M7802"/>
      <c r="N7802"/>
      <c r="O7802"/>
      <c r="Q7802"/>
      <c r="R7802"/>
      <c r="S7802"/>
      <c r="U7802"/>
      <c r="V7802"/>
      <c r="W7802"/>
      <c r="Y7802"/>
      <c r="Z7802"/>
      <c r="AA7802"/>
      <c r="AC7802"/>
      <c r="AD7802"/>
      <c r="AE7802"/>
      <c r="AG7802"/>
      <c r="AH7802"/>
      <c r="AI7802"/>
      <c r="AK7802"/>
      <c r="AL7802"/>
      <c r="AM7802"/>
      <c r="AO7802"/>
      <c r="AP7802"/>
      <c r="AQ7802"/>
      <c r="AS7802"/>
      <c r="AT7802"/>
      <c r="AU7802"/>
      <c r="AW7802"/>
      <c r="AX7802"/>
      <c r="AY7802"/>
      <c r="BA7802"/>
      <c r="BB7802"/>
      <c r="BC7802"/>
      <c r="BE7802"/>
      <c r="BF7802"/>
      <c r="BG7802"/>
      <c r="BI7802"/>
      <c r="BJ7802"/>
      <c r="BK7802"/>
      <c r="BM7802"/>
      <c r="BN7802"/>
      <c r="BO7802"/>
    </row>
    <row r="7803" spans="1:67">
      <c r="A7803"/>
      <c r="B7803"/>
      <c r="C7803"/>
      <c r="E7803"/>
      <c r="F7803"/>
      <c r="G7803"/>
      <c r="I7803"/>
      <c r="J7803"/>
      <c r="K7803"/>
      <c r="M7803"/>
      <c r="N7803"/>
      <c r="O7803"/>
      <c r="Q7803"/>
      <c r="R7803"/>
      <c r="S7803"/>
      <c r="U7803"/>
      <c r="V7803"/>
      <c r="W7803"/>
      <c r="Y7803"/>
      <c r="Z7803"/>
      <c r="AA7803"/>
      <c r="AC7803"/>
      <c r="AD7803"/>
      <c r="AE7803"/>
      <c r="AG7803"/>
      <c r="AH7803"/>
      <c r="AI7803"/>
      <c r="AK7803"/>
      <c r="AL7803"/>
      <c r="AM7803"/>
      <c r="AO7803"/>
      <c r="AP7803"/>
      <c r="AQ7803"/>
      <c r="AS7803"/>
      <c r="AT7803"/>
      <c r="AU7803"/>
      <c r="AW7803"/>
      <c r="AX7803"/>
      <c r="AY7803"/>
      <c r="BA7803"/>
      <c r="BB7803"/>
      <c r="BC7803"/>
      <c r="BE7803"/>
      <c r="BF7803"/>
      <c r="BG7803"/>
      <c r="BI7803"/>
      <c r="BJ7803"/>
      <c r="BK7803"/>
      <c r="BM7803"/>
      <c r="BN7803"/>
      <c r="BO7803"/>
    </row>
    <row r="7804" spans="1:67">
      <c r="A7804"/>
      <c r="B7804"/>
      <c r="C7804"/>
      <c r="E7804"/>
      <c r="F7804"/>
      <c r="G7804"/>
      <c r="I7804"/>
      <c r="J7804"/>
      <c r="K7804"/>
      <c r="M7804"/>
      <c r="N7804"/>
      <c r="O7804"/>
      <c r="Q7804"/>
      <c r="R7804"/>
      <c r="S7804"/>
      <c r="U7804"/>
      <c r="V7804"/>
      <c r="W7804"/>
      <c r="Y7804"/>
      <c r="Z7804"/>
      <c r="AA7804"/>
      <c r="AC7804"/>
      <c r="AD7804"/>
      <c r="AE7804"/>
      <c r="AG7804"/>
      <c r="AH7804"/>
      <c r="AI7804"/>
      <c r="AK7804"/>
      <c r="AL7804"/>
      <c r="AM7804"/>
      <c r="AO7804"/>
      <c r="AP7804"/>
      <c r="AQ7804"/>
      <c r="AS7804"/>
      <c r="AT7804"/>
      <c r="AU7804"/>
      <c r="AW7804"/>
      <c r="AX7804"/>
      <c r="AY7804"/>
      <c r="BA7804"/>
      <c r="BB7804"/>
      <c r="BC7804"/>
      <c r="BE7804"/>
      <c r="BF7804"/>
      <c r="BG7804"/>
      <c r="BI7804"/>
      <c r="BJ7804"/>
      <c r="BK7804"/>
      <c r="BM7804"/>
      <c r="BN7804"/>
      <c r="BO7804"/>
    </row>
    <row r="7805" spans="1:67">
      <c r="A7805"/>
      <c r="B7805"/>
      <c r="C7805"/>
      <c r="E7805"/>
      <c r="F7805"/>
      <c r="G7805"/>
      <c r="I7805"/>
      <c r="J7805"/>
      <c r="K7805"/>
      <c r="M7805"/>
      <c r="N7805"/>
      <c r="O7805"/>
      <c r="Q7805"/>
      <c r="R7805"/>
      <c r="S7805"/>
      <c r="U7805"/>
      <c r="V7805"/>
      <c r="W7805"/>
      <c r="Y7805"/>
      <c r="Z7805"/>
      <c r="AA7805"/>
      <c r="AC7805"/>
      <c r="AD7805"/>
      <c r="AE7805"/>
      <c r="AG7805"/>
      <c r="AH7805"/>
      <c r="AI7805"/>
      <c r="AK7805"/>
      <c r="AL7805"/>
      <c r="AM7805"/>
      <c r="AO7805"/>
      <c r="AP7805"/>
      <c r="AQ7805"/>
      <c r="AS7805"/>
      <c r="AT7805"/>
      <c r="AU7805"/>
      <c r="AW7805"/>
      <c r="AX7805"/>
      <c r="AY7805"/>
      <c r="BA7805"/>
      <c r="BB7805"/>
      <c r="BC7805"/>
      <c r="BE7805"/>
      <c r="BF7805"/>
      <c r="BG7805"/>
      <c r="BI7805"/>
      <c r="BJ7805"/>
      <c r="BK7805"/>
      <c r="BM7805"/>
      <c r="BN7805"/>
      <c r="BO7805"/>
    </row>
    <row r="7806" spans="1:67">
      <c r="A7806"/>
      <c r="B7806"/>
      <c r="C7806"/>
      <c r="E7806"/>
      <c r="F7806"/>
      <c r="G7806"/>
      <c r="I7806"/>
      <c r="J7806"/>
      <c r="K7806"/>
      <c r="M7806"/>
      <c r="N7806"/>
      <c r="O7806"/>
      <c r="Q7806"/>
      <c r="R7806"/>
      <c r="S7806"/>
      <c r="U7806"/>
      <c r="V7806"/>
      <c r="W7806"/>
      <c r="Y7806"/>
      <c r="Z7806"/>
      <c r="AA7806"/>
      <c r="AC7806"/>
      <c r="AD7806"/>
      <c r="AE7806"/>
      <c r="AG7806"/>
      <c r="AH7806"/>
      <c r="AI7806"/>
      <c r="AK7806"/>
      <c r="AL7806"/>
      <c r="AM7806"/>
      <c r="AO7806"/>
      <c r="AP7806"/>
      <c r="AQ7806"/>
      <c r="AS7806"/>
      <c r="AT7806"/>
      <c r="AU7806"/>
      <c r="AW7806"/>
      <c r="AX7806"/>
      <c r="AY7806"/>
      <c r="BA7806"/>
      <c r="BB7806"/>
      <c r="BC7806"/>
      <c r="BE7806"/>
      <c r="BF7806"/>
      <c r="BG7806"/>
      <c r="BI7806"/>
      <c r="BJ7806"/>
      <c r="BK7806"/>
      <c r="BM7806"/>
      <c r="BN7806"/>
      <c r="BO7806"/>
    </row>
    <row r="7807" spans="1:67">
      <c r="A7807"/>
      <c r="B7807"/>
      <c r="C7807"/>
      <c r="E7807"/>
      <c r="F7807"/>
      <c r="G7807"/>
      <c r="I7807"/>
      <c r="J7807"/>
      <c r="K7807"/>
      <c r="M7807"/>
      <c r="N7807"/>
      <c r="O7807"/>
      <c r="Q7807"/>
      <c r="R7807"/>
      <c r="S7807"/>
      <c r="U7807"/>
      <c r="V7807"/>
      <c r="W7807"/>
      <c r="Y7807"/>
      <c r="Z7807"/>
      <c r="AA7807"/>
      <c r="AC7807"/>
      <c r="AD7807"/>
      <c r="AE7807"/>
      <c r="AG7807"/>
      <c r="AH7807"/>
      <c r="AI7807"/>
      <c r="AK7807"/>
      <c r="AL7807"/>
      <c r="AM7807"/>
      <c r="AO7807"/>
      <c r="AP7807"/>
      <c r="AQ7807"/>
      <c r="AS7807"/>
      <c r="AT7807"/>
      <c r="AU7807"/>
      <c r="AW7807"/>
      <c r="AX7807"/>
      <c r="AY7807"/>
      <c r="BA7807"/>
      <c r="BB7807"/>
      <c r="BC7807"/>
      <c r="BE7807"/>
      <c r="BF7807"/>
      <c r="BG7807"/>
      <c r="BI7807"/>
      <c r="BJ7807"/>
      <c r="BK7807"/>
      <c r="BM7807"/>
      <c r="BN7807"/>
      <c r="BO7807"/>
    </row>
    <row r="7808" spans="1:67">
      <c r="A7808"/>
      <c r="B7808"/>
      <c r="C7808"/>
      <c r="E7808"/>
      <c r="F7808"/>
      <c r="G7808"/>
      <c r="I7808"/>
      <c r="J7808"/>
      <c r="K7808"/>
      <c r="M7808"/>
      <c r="N7808"/>
      <c r="O7808"/>
      <c r="Q7808"/>
      <c r="R7808"/>
      <c r="S7808"/>
      <c r="U7808"/>
      <c r="V7808"/>
      <c r="W7808"/>
      <c r="Y7808"/>
      <c r="Z7808"/>
      <c r="AA7808"/>
      <c r="AC7808"/>
      <c r="AD7808"/>
      <c r="AE7808"/>
      <c r="AG7808"/>
      <c r="AH7808"/>
      <c r="AI7808"/>
      <c r="AK7808"/>
      <c r="AL7808"/>
      <c r="AM7808"/>
      <c r="AO7808"/>
      <c r="AP7808"/>
      <c r="AQ7808"/>
      <c r="AS7808"/>
      <c r="AT7808"/>
      <c r="AU7808"/>
      <c r="AW7808"/>
      <c r="AX7808"/>
      <c r="AY7808"/>
      <c r="BA7808"/>
      <c r="BB7808"/>
      <c r="BC7808"/>
      <c r="BE7808"/>
      <c r="BF7808"/>
      <c r="BG7808"/>
      <c r="BI7808"/>
      <c r="BJ7808"/>
      <c r="BK7808"/>
      <c r="BM7808"/>
      <c r="BN7808"/>
      <c r="BO7808"/>
    </row>
    <row r="7809" spans="1:67">
      <c r="A7809"/>
      <c r="B7809"/>
      <c r="C7809"/>
      <c r="E7809"/>
      <c r="F7809"/>
      <c r="G7809"/>
      <c r="I7809"/>
      <c r="J7809"/>
      <c r="K7809"/>
      <c r="M7809"/>
      <c r="N7809"/>
      <c r="O7809"/>
      <c r="Q7809"/>
      <c r="R7809"/>
      <c r="S7809"/>
      <c r="U7809"/>
      <c r="V7809"/>
      <c r="W7809"/>
      <c r="Y7809"/>
      <c r="Z7809"/>
      <c r="AA7809"/>
      <c r="AC7809"/>
      <c r="AD7809"/>
      <c r="AE7809"/>
      <c r="AG7809"/>
      <c r="AH7809"/>
      <c r="AI7809"/>
      <c r="AK7809"/>
      <c r="AL7809"/>
      <c r="AM7809"/>
      <c r="AO7809"/>
      <c r="AP7809"/>
      <c r="AQ7809"/>
      <c r="AS7809"/>
      <c r="AT7809"/>
      <c r="AU7809"/>
      <c r="AW7809"/>
      <c r="AX7809"/>
      <c r="AY7809"/>
      <c r="BA7809"/>
      <c r="BB7809"/>
      <c r="BC7809"/>
      <c r="BE7809"/>
      <c r="BF7809"/>
      <c r="BG7809"/>
      <c r="BI7809"/>
      <c r="BJ7809"/>
      <c r="BK7809"/>
      <c r="BM7809"/>
      <c r="BN7809"/>
      <c r="BO7809"/>
    </row>
    <row r="7810" spans="1:67">
      <c r="A7810"/>
      <c r="B7810"/>
      <c r="C7810"/>
      <c r="E7810"/>
      <c r="F7810"/>
      <c r="G7810"/>
      <c r="I7810"/>
      <c r="J7810"/>
      <c r="K7810"/>
      <c r="M7810"/>
      <c r="N7810"/>
      <c r="O7810"/>
      <c r="Q7810"/>
      <c r="R7810"/>
      <c r="S7810"/>
      <c r="U7810"/>
      <c r="V7810"/>
      <c r="W7810"/>
      <c r="Y7810"/>
      <c r="Z7810"/>
      <c r="AA7810"/>
      <c r="AC7810"/>
      <c r="AD7810"/>
      <c r="AE7810"/>
      <c r="AG7810"/>
      <c r="AH7810"/>
      <c r="AI7810"/>
      <c r="AK7810"/>
      <c r="AL7810"/>
      <c r="AM7810"/>
      <c r="AO7810"/>
      <c r="AP7810"/>
      <c r="AQ7810"/>
      <c r="AS7810"/>
      <c r="AT7810"/>
      <c r="AU7810"/>
      <c r="AW7810"/>
      <c r="AX7810"/>
      <c r="AY7810"/>
      <c r="BA7810"/>
      <c r="BB7810"/>
      <c r="BC7810"/>
      <c r="BE7810"/>
      <c r="BF7810"/>
      <c r="BG7810"/>
      <c r="BI7810"/>
      <c r="BJ7810"/>
      <c r="BK7810"/>
      <c r="BM7810"/>
      <c r="BN7810"/>
      <c r="BO7810"/>
    </row>
    <row r="7811" spans="1:67">
      <c r="A7811"/>
      <c r="B7811"/>
      <c r="C7811"/>
      <c r="E7811"/>
      <c r="F7811"/>
      <c r="G7811"/>
      <c r="I7811"/>
      <c r="J7811"/>
      <c r="K7811"/>
      <c r="M7811"/>
      <c r="N7811"/>
      <c r="O7811"/>
      <c r="Q7811"/>
      <c r="R7811"/>
      <c r="S7811"/>
      <c r="U7811"/>
      <c r="V7811"/>
      <c r="W7811"/>
      <c r="Y7811"/>
      <c r="Z7811"/>
      <c r="AA7811"/>
      <c r="AC7811"/>
      <c r="AD7811"/>
      <c r="AE7811"/>
      <c r="AG7811"/>
      <c r="AH7811"/>
      <c r="AI7811"/>
      <c r="AK7811"/>
      <c r="AL7811"/>
      <c r="AM7811"/>
      <c r="AO7811"/>
      <c r="AP7811"/>
      <c r="AQ7811"/>
      <c r="AS7811"/>
      <c r="AT7811"/>
      <c r="AU7811"/>
      <c r="AW7811"/>
      <c r="AX7811"/>
      <c r="AY7811"/>
      <c r="BA7811"/>
      <c r="BB7811"/>
      <c r="BC7811"/>
      <c r="BE7811"/>
      <c r="BF7811"/>
      <c r="BG7811"/>
      <c r="BI7811"/>
      <c r="BJ7811"/>
      <c r="BK7811"/>
      <c r="BM7811"/>
      <c r="BN7811"/>
      <c r="BO7811"/>
    </row>
    <row r="7812" spans="1:67">
      <c r="A7812"/>
      <c r="B7812"/>
      <c r="C7812"/>
      <c r="E7812"/>
      <c r="F7812"/>
      <c r="G7812"/>
      <c r="I7812"/>
      <c r="J7812"/>
      <c r="K7812"/>
      <c r="M7812"/>
      <c r="N7812"/>
      <c r="O7812"/>
      <c r="Q7812"/>
      <c r="R7812"/>
      <c r="S7812"/>
      <c r="U7812"/>
      <c r="V7812"/>
      <c r="W7812"/>
      <c r="Y7812"/>
      <c r="Z7812"/>
      <c r="AA7812"/>
      <c r="AC7812"/>
      <c r="AD7812"/>
      <c r="AE7812"/>
      <c r="AG7812"/>
      <c r="AH7812"/>
      <c r="AI7812"/>
      <c r="AK7812"/>
      <c r="AL7812"/>
      <c r="AM7812"/>
      <c r="AO7812"/>
      <c r="AP7812"/>
      <c r="AQ7812"/>
      <c r="AS7812"/>
      <c r="AT7812"/>
      <c r="AU7812"/>
      <c r="AW7812"/>
      <c r="AX7812"/>
      <c r="AY7812"/>
      <c r="BA7812"/>
      <c r="BB7812"/>
      <c r="BC7812"/>
      <c r="BE7812"/>
      <c r="BF7812"/>
      <c r="BG7812"/>
      <c r="BI7812"/>
      <c r="BJ7812"/>
      <c r="BK7812"/>
      <c r="BM7812"/>
      <c r="BN7812"/>
      <c r="BO7812"/>
    </row>
    <row r="7813" spans="1:67">
      <c r="A7813"/>
      <c r="B7813"/>
      <c r="C7813"/>
      <c r="E7813"/>
      <c r="F7813"/>
      <c r="G7813"/>
      <c r="I7813"/>
      <c r="J7813"/>
      <c r="K7813"/>
      <c r="M7813"/>
      <c r="N7813"/>
      <c r="O7813"/>
      <c r="Q7813"/>
      <c r="R7813"/>
      <c r="S7813"/>
      <c r="U7813"/>
      <c r="V7813"/>
      <c r="W7813"/>
      <c r="Y7813"/>
      <c r="Z7813"/>
      <c r="AA7813"/>
      <c r="AC7813"/>
      <c r="AD7813"/>
      <c r="AE7813"/>
      <c r="AG7813"/>
      <c r="AH7813"/>
      <c r="AI7813"/>
      <c r="AK7813"/>
      <c r="AL7813"/>
      <c r="AM7813"/>
      <c r="AO7813"/>
      <c r="AP7813"/>
      <c r="AQ7813"/>
      <c r="AS7813"/>
      <c r="AT7813"/>
      <c r="AU7813"/>
      <c r="AW7813"/>
      <c r="AX7813"/>
      <c r="AY7813"/>
      <c r="BA7813"/>
      <c r="BB7813"/>
      <c r="BC7813"/>
      <c r="BE7813"/>
      <c r="BF7813"/>
      <c r="BG7813"/>
      <c r="BI7813"/>
      <c r="BJ7813"/>
      <c r="BK7813"/>
      <c r="BM7813"/>
      <c r="BN7813"/>
      <c r="BO7813"/>
    </row>
    <row r="7814" spans="1:67">
      <c r="A7814"/>
      <c r="B7814"/>
      <c r="C7814"/>
      <c r="E7814"/>
      <c r="F7814"/>
      <c r="G7814"/>
      <c r="I7814"/>
      <c r="J7814"/>
      <c r="K7814"/>
      <c r="M7814"/>
      <c r="N7814"/>
      <c r="O7814"/>
      <c r="Q7814"/>
      <c r="R7814"/>
      <c r="S7814"/>
      <c r="U7814"/>
      <c r="V7814"/>
      <c r="W7814"/>
      <c r="Y7814"/>
      <c r="Z7814"/>
      <c r="AA7814"/>
      <c r="AC7814"/>
      <c r="AD7814"/>
      <c r="AE7814"/>
      <c r="AG7814"/>
      <c r="AH7814"/>
      <c r="AI7814"/>
      <c r="AK7814"/>
      <c r="AL7814"/>
      <c r="AM7814"/>
      <c r="AO7814"/>
      <c r="AP7814"/>
      <c r="AQ7814"/>
      <c r="AS7814"/>
      <c r="AT7814"/>
      <c r="AU7814"/>
      <c r="AW7814"/>
      <c r="AX7814"/>
      <c r="AY7814"/>
      <c r="BA7814"/>
      <c r="BB7814"/>
      <c r="BC7814"/>
      <c r="BE7814"/>
      <c r="BF7814"/>
      <c r="BG7814"/>
      <c r="BI7814"/>
      <c r="BJ7814"/>
      <c r="BK7814"/>
      <c r="BM7814"/>
      <c r="BN7814"/>
      <c r="BO7814"/>
    </row>
    <row r="7815" spans="1:67">
      <c r="A7815"/>
      <c r="B7815"/>
      <c r="C7815"/>
      <c r="E7815"/>
      <c r="F7815"/>
      <c r="G7815"/>
      <c r="I7815"/>
      <c r="J7815"/>
      <c r="K7815"/>
      <c r="M7815"/>
      <c r="N7815"/>
      <c r="O7815"/>
      <c r="Q7815"/>
      <c r="R7815"/>
      <c r="S7815"/>
      <c r="U7815"/>
      <c r="V7815"/>
      <c r="W7815"/>
      <c r="Y7815"/>
      <c r="Z7815"/>
      <c r="AA7815"/>
      <c r="AC7815"/>
      <c r="AD7815"/>
      <c r="AE7815"/>
      <c r="AG7815"/>
      <c r="AH7815"/>
      <c r="AI7815"/>
      <c r="AK7815"/>
      <c r="AL7815"/>
      <c r="AM7815"/>
      <c r="AO7815"/>
      <c r="AP7815"/>
      <c r="AQ7815"/>
      <c r="AS7815"/>
      <c r="AT7815"/>
      <c r="AU7815"/>
      <c r="AW7815"/>
      <c r="AX7815"/>
      <c r="AY7815"/>
      <c r="BA7815"/>
      <c r="BB7815"/>
      <c r="BC7815"/>
      <c r="BE7815"/>
      <c r="BF7815"/>
      <c r="BG7815"/>
      <c r="BI7815"/>
      <c r="BJ7815"/>
      <c r="BK7815"/>
      <c r="BM7815"/>
      <c r="BN7815"/>
      <c r="BO7815"/>
    </row>
    <row r="7816" spans="1:67">
      <c r="A7816"/>
      <c r="B7816"/>
      <c r="C7816"/>
      <c r="E7816"/>
      <c r="F7816"/>
      <c r="G7816"/>
      <c r="I7816"/>
      <c r="J7816"/>
      <c r="K7816"/>
      <c r="M7816"/>
      <c r="N7816"/>
      <c r="O7816"/>
      <c r="Q7816"/>
      <c r="R7816"/>
      <c r="S7816"/>
      <c r="U7816"/>
      <c r="V7816"/>
      <c r="W7816"/>
      <c r="Y7816"/>
      <c r="Z7816"/>
      <c r="AA7816"/>
      <c r="AC7816"/>
      <c r="AD7816"/>
      <c r="AE7816"/>
      <c r="AG7816"/>
      <c r="AH7816"/>
      <c r="AI7816"/>
      <c r="AK7816"/>
      <c r="AL7816"/>
      <c r="AM7816"/>
      <c r="AO7816"/>
      <c r="AP7816"/>
      <c r="AQ7816"/>
      <c r="AS7816"/>
      <c r="AT7816"/>
      <c r="AU7816"/>
      <c r="AW7816"/>
      <c r="AX7816"/>
      <c r="AY7816"/>
      <c r="BA7816"/>
      <c r="BB7816"/>
      <c r="BC7816"/>
      <c r="BE7816"/>
      <c r="BF7816"/>
      <c r="BG7816"/>
      <c r="BI7816"/>
      <c r="BJ7816"/>
      <c r="BK7816"/>
      <c r="BM7816"/>
      <c r="BN7816"/>
      <c r="BO7816"/>
    </row>
    <row r="7817" spans="1:67">
      <c r="A7817"/>
      <c r="B7817"/>
      <c r="C7817"/>
      <c r="E7817"/>
      <c r="F7817"/>
      <c r="G7817"/>
      <c r="I7817"/>
      <c r="J7817"/>
      <c r="K7817"/>
      <c r="M7817"/>
      <c r="N7817"/>
      <c r="O7817"/>
      <c r="Q7817"/>
      <c r="R7817"/>
      <c r="S7817"/>
      <c r="U7817"/>
      <c r="V7817"/>
      <c r="W7817"/>
      <c r="Y7817"/>
      <c r="Z7817"/>
      <c r="AA7817"/>
      <c r="AC7817"/>
      <c r="AD7817"/>
      <c r="AE7817"/>
      <c r="AG7817"/>
      <c r="AH7817"/>
      <c r="AI7817"/>
      <c r="AK7817"/>
      <c r="AL7817"/>
      <c r="AM7817"/>
      <c r="AO7817"/>
      <c r="AP7817"/>
      <c r="AQ7817"/>
      <c r="AS7817"/>
      <c r="AT7817"/>
      <c r="AU7817"/>
      <c r="AW7817"/>
      <c r="AX7817"/>
      <c r="AY7817"/>
      <c r="BA7817"/>
      <c r="BB7817"/>
      <c r="BC7817"/>
      <c r="BE7817"/>
      <c r="BF7817"/>
      <c r="BG7817"/>
      <c r="BI7817"/>
      <c r="BJ7817"/>
      <c r="BK7817"/>
      <c r="BM7817"/>
      <c r="BN7817"/>
      <c r="BO7817"/>
    </row>
    <row r="7818" spans="1:67">
      <c r="A7818"/>
      <c r="B7818"/>
      <c r="C7818"/>
      <c r="E7818"/>
      <c r="F7818"/>
      <c r="G7818"/>
      <c r="I7818"/>
      <c r="J7818"/>
      <c r="K7818"/>
      <c r="M7818"/>
      <c r="N7818"/>
      <c r="O7818"/>
      <c r="Q7818"/>
      <c r="R7818"/>
      <c r="S7818"/>
      <c r="U7818"/>
      <c r="V7818"/>
      <c r="W7818"/>
      <c r="Y7818"/>
      <c r="Z7818"/>
      <c r="AA7818"/>
      <c r="AC7818"/>
      <c r="AD7818"/>
      <c r="AE7818"/>
      <c r="AG7818"/>
      <c r="AH7818"/>
      <c r="AI7818"/>
      <c r="AK7818"/>
      <c r="AL7818"/>
      <c r="AM7818"/>
      <c r="AO7818"/>
      <c r="AP7818"/>
      <c r="AQ7818"/>
      <c r="AS7818"/>
      <c r="AT7818"/>
      <c r="AU7818"/>
      <c r="AW7818"/>
      <c r="AX7818"/>
      <c r="AY7818"/>
      <c r="BA7818"/>
      <c r="BB7818"/>
      <c r="BC7818"/>
      <c r="BE7818"/>
      <c r="BF7818"/>
      <c r="BG7818"/>
      <c r="BI7818"/>
      <c r="BJ7818"/>
      <c r="BK7818"/>
      <c r="BM7818"/>
      <c r="BN7818"/>
      <c r="BO7818"/>
    </row>
    <row r="7819" spans="1:67">
      <c r="A7819"/>
      <c r="B7819"/>
      <c r="C7819"/>
      <c r="E7819"/>
      <c r="F7819"/>
      <c r="G7819"/>
      <c r="I7819"/>
      <c r="J7819"/>
      <c r="K7819"/>
      <c r="M7819"/>
      <c r="N7819"/>
      <c r="O7819"/>
      <c r="Q7819"/>
      <c r="R7819"/>
      <c r="S7819"/>
      <c r="U7819"/>
      <c r="V7819"/>
      <c r="W7819"/>
      <c r="Y7819"/>
      <c r="Z7819"/>
      <c r="AA7819"/>
      <c r="AC7819"/>
      <c r="AD7819"/>
      <c r="AE7819"/>
      <c r="AG7819"/>
      <c r="AH7819"/>
      <c r="AI7819"/>
      <c r="AK7819"/>
      <c r="AL7819"/>
      <c r="AM7819"/>
      <c r="AO7819"/>
      <c r="AP7819"/>
      <c r="AQ7819"/>
      <c r="AS7819"/>
      <c r="AT7819"/>
      <c r="AU7819"/>
      <c r="AW7819"/>
      <c r="AX7819"/>
      <c r="AY7819"/>
      <c r="BA7819"/>
      <c r="BB7819"/>
      <c r="BC7819"/>
      <c r="BE7819"/>
      <c r="BF7819"/>
      <c r="BG7819"/>
      <c r="BI7819"/>
      <c r="BJ7819"/>
      <c r="BK7819"/>
      <c r="BM7819"/>
      <c r="BN7819"/>
      <c r="BO7819"/>
    </row>
    <row r="7820" spans="1:67">
      <c r="A7820"/>
      <c r="B7820"/>
      <c r="C7820"/>
      <c r="E7820"/>
      <c r="F7820"/>
      <c r="G7820"/>
      <c r="I7820"/>
      <c r="J7820"/>
      <c r="K7820"/>
      <c r="M7820"/>
      <c r="N7820"/>
      <c r="O7820"/>
      <c r="Q7820"/>
      <c r="R7820"/>
      <c r="S7820"/>
      <c r="U7820"/>
      <c r="V7820"/>
      <c r="W7820"/>
      <c r="Y7820"/>
      <c r="Z7820"/>
      <c r="AA7820"/>
      <c r="AC7820"/>
      <c r="AD7820"/>
      <c r="AE7820"/>
      <c r="AG7820"/>
      <c r="AH7820"/>
      <c r="AI7820"/>
      <c r="AK7820"/>
      <c r="AL7820"/>
      <c r="AM7820"/>
      <c r="AO7820"/>
      <c r="AP7820"/>
      <c r="AQ7820"/>
      <c r="AS7820"/>
      <c r="AT7820"/>
      <c r="AU7820"/>
      <c r="AW7820"/>
      <c r="AX7820"/>
      <c r="AY7820"/>
      <c r="BA7820"/>
      <c r="BB7820"/>
      <c r="BC7820"/>
      <c r="BE7820"/>
      <c r="BF7820"/>
      <c r="BG7820"/>
      <c r="BI7820"/>
      <c r="BJ7820"/>
      <c r="BK7820"/>
      <c r="BM7820"/>
      <c r="BN7820"/>
      <c r="BO7820"/>
    </row>
    <row r="7821" spans="1:67">
      <c r="A7821"/>
      <c r="B7821"/>
      <c r="C7821"/>
      <c r="E7821"/>
      <c r="F7821"/>
      <c r="G7821"/>
      <c r="I7821"/>
      <c r="J7821"/>
      <c r="K7821"/>
      <c r="M7821"/>
      <c r="N7821"/>
      <c r="O7821"/>
      <c r="Q7821"/>
      <c r="R7821"/>
      <c r="S7821"/>
      <c r="U7821"/>
      <c r="V7821"/>
      <c r="W7821"/>
      <c r="Y7821"/>
      <c r="Z7821"/>
      <c r="AA7821"/>
      <c r="AC7821"/>
      <c r="AD7821"/>
      <c r="AE7821"/>
      <c r="AG7821"/>
      <c r="AH7821"/>
      <c r="AI7821"/>
      <c r="AK7821"/>
      <c r="AL7821"/>
      <c r="AM7821"/>
      <c r="AO7821"/>
      <c r="AP7821"/>
      <c r="AQ7821"/>
      <c r="AS7821"/>
      <c r="AT7821"/>
      <c r="AU7821"/>
      <c r="AW7821"/>
      <c r="AX7821"/>
      <c r="AY7821"/>
      <c r="BA7821"/>
      <c r="BB7821"/>
      <c r="BC7821"/>
      <c r="BE7821"/>
      <c r="BF7821"/>
      <c r="BG7821"/>
      <c r="BI7821"/>
      <c r="BJ7821"/>
      <c r="BK7821"/>
      <c r="BM7821"/>
      <c r="BN7821"/>
      <c r="BO7821"/>
    </row>
    <row r="7822" spans="1:67">
      <c r="A7822"/>
      <c r="B7822"/>
      <c r="C7822"/>
      <c r="E7822"/>
      <c r="F7822"/>
      <c r="G7822"/>
      <c r="I7822"/>
      <c r="J7822"/>
      <c r="K7822"/>
      <c r="M7822"/>
      <c r="N7822"/>
      <c r="O7822"/>
      <c r="Q7822"/>
      <c r="R7822"/>
      <c r="S7822"/>
      <c r="U7822"/>
      <c r="V7822"/>
      <c r="W7822"/>
      <c r="Y7822"/>
      <c r="Z7822"/>
      <c r="AA7822"/>
      <c r="AC7822"/>
      <c r="AD7822"/>
      <c r="AE7822"/>
      <c r="AG7822"/>
      <c r="AH7822"/>
      <c r="AI7822"/>
      <c r="AK7822"/>
      <c r="AL7822"/>
      <c r="AM7822"/>
      <c r="AO7822"/>
      <c r="AP7822"/>
      <c r="AQ7822"/>
      <c r="AS7822"/>
      <c r="AT7822"/>
      <c r="AU7822"/>
      <c r="AW7822"/>
      <c r="AX7822"/>
      <c r="AY7822"/>
      <c r="BA7822"/>
      <c r="BB7822"/>
      <c r="BC7822"/>
      <c r="BE7822"/>
      <c r="BF7822"/>
      <c r="BG7822"/>
      <c r="BI7822"/>
      <c r="BJ7822"/>
      <c r="BK7822"/>
      <c r="BM7822"/>
      <c r="BN7822"/>
      <c r="BO7822"/>
    </row>
    <row r="7823" spans="1:67">
      <c r="A7823"/>
      <c r="B7823"/>
      <c r="C7823"/>
      <c r="E7823"/>
      <c r="F7823"/>
      <c r="G7823"/>
      <c r="I7823"/>
      <c r="J7823"/>
      <c r="K7823"/>
      <c r="M7823"/>
      <c r="N7823"/>
      <c r="O7823"/>
      <c r="Q7823"/>
      <c r="R7823"/>
      <c r="S7823"/>
      <c r="U7823"/>
      <c r="V7823"/>
      <c r="W7823"/>
      <c r="Y7823"/>
      <c r="Z7823"/>
      <c r="AA7823"/>
      <c r="AC7823"/>
      <c r="AD7823"/>
      <c r="AE7823"/>
      <c r="AG7823"/>
      <c r="AH7823"/>
      <c r="AI7823"/>
      <c r="AK7823"/>
      <c r="AL7823"/>
      <c r="AM7823"/>
      <c r="AO7823"/>
      <c r="AP7823"/>
      <c r="AQ7823"/>
      <c r="AS7823"/>
      <c r="AT7823"/>
      <c r="AU7823"/>
      <c r="AW7823"/>
      <c r="AX7823"/>
      <c r="AY7823"/>
      <c r="BA7823"/>
      <c r="BB7823"/>
      <c r="BC7823"/>
      <c r="BE7823"/>
      <c r="BF7823"/>
      <c r="BG7823"/>
      <c r="BI7823"/>
      <c r="BJ7823"/>
      <c r="BK7823"/>
      <c r="BM7823"/>
      <c r="BN7823"/>
      <c r="BO7823"/>
    </row>
    <row r="7824" spans="1:67">
      <c r="A7824"/>
      <c r="B7824"/>
      <c r="C7824"/>
      <c r="E7824"/>
      <c r="F7824"/>
      <c r="G7824"/>
      <c r="I7824"/>
      <c r="J7824"/>
      <c r="K7824"/>
      <c r="M7824"/>
      <c r="N7824"/>
      <c r="O7824"/>
      <c r="Q7824"/>
      <c r="R7824"/>
      <c r="S7824"/>
      <c r="U7824"/>
      <c r="V7824"/>
      <c r="W7824"/>
      <c r="Y7824"/>
      <c r="Z7824"/>
      <c r="AA7824"/>
      <c r="AC7824"/>
      <c r="AD7824"/>
      <c r="AE7824"/>
      <c r="AG7824"/>
      <c r="AH7824"/>
      <c r="AI7824"/>
      <c r="AK7824"/>
      <c r="AL7824"/>
      <c r="AM7824"/>
      <c r="AO7824"/>
      <c r="AP7824"/>
      <c r="AQ7824"/>
      <c r="AS7824"/>
      <c r="AT7824"/>
      <c r="AU7824"/>
      <c r="AW7824"/>
      <c r="AX7824"/>
      <c r="AY7824"/>
      <c r="BA7824"/>
      <c r="BB7824"/>
      <c r="BC7824"/>
      <c r="BE7824"/>
      <c r="BF7824"/>
      <c r="BG7824"/>
      <c r="BI7824"/>
      <c r="BJ7824"/>
      <c r="BK7824"/>
      <c r="BM7824"/>
      <c r="BN7824"/>
      <c r="BO7824"/>
    </row>
    <row r="7825" spans="1:67">
      <c r="A7825"/>
      <c r="B7825"/>
      <c r="C7825"/>
      <c r="E7825"/>
      <c r="F7825"/>
      <c r="G7825"/>
      <c r="I7825"/>
      <c r="J7825"/>
      <c r="K7825"/>
      <c r="M7825"/>
      <c r="N7825"/>
      <c r="O7825"/>
      <c r="Q7825"/>
      <c r="R7825"/>
      <c r="S7825"/>
      <c r="U7825"/>
      <c r="V7825"/>
      <c r="W7825"/>
      <c r="Y7825"/>
      <c r="Z7825"/>
      <c r="AA7825"/>
      <c r="AC7825"/>
      <c r="AD7825"/>
      <c r="AE7825"/>
      <c r="AG7825"/>
      <c r="AH7825"/>
      <c r="AI7825"/>
      <c r="AK7825"/>
      <c r="AL7825"/>
      <c r="AM7825"/>
      <c r="AO7825"/>
      <c r="AP7825"/>
      <c r="AQ7825"/>
      <c r="AS7825"/>
      <c r="AT7825"/>
      <c r="AU7825"/>
      <c r="AW7825"/>
      <c r="AX7825"/>
      <c r="AY7825"/>
      <c r="BA7825"/>
      <c r="BB7825"/>
      <c r="BC7825"/>
      <c r="BE7825"/>
      <c r="BF7825"/>
      <c r="BG7825"/>
      <c r="BI7825"/>
      <c r="BJ7825"/>
      <c r="BK7825"/>
      <c r="BM7825"/>
      <c r="BN7825"/>
      <c r="BO7825"/>
    </row>
    <row r="7826" spans="1:67">
      <c r="A7826"/>
      <c r="B7826"/>
      <c r="C7826"/>
      <c r="E7826"/>
      <c r="F7826"/>
      <c r="G7826"/>
      <c r="I7826"/>
      <c r="J7826"/>
      <c r="K7826"/>
      <c r="M7826"/>
      <c r="N7826"/>
      <c r="O7826"/>
      <c r="Q7826"/>
      <c r="R7826"/>
      <c r="S7826"/>
      <c r="U7826"/>
      <c r="V7826"/>
      <c r="W7826"/>
      <c r="Y7826"/>
      <c r="Z7826"/>
      <c r="AA7826"/>
      <c r="AC7826"/>
      <c r="AD7826"/>
      <c r="AE7826"/>
      <c r="AG7826"/>
      <c r="AH7826"/>
      <c r="AI7826"/>
      <c r="AK7826"/>
      <c r="AL7826"/>
      <c r="AM7826"/>
      <c r="AO7826"/>
      <c r="AP7826"/>
      <c r="AQ7826"/>
      <c r="AS7826"/>
      <c r="AT7826"/>
      <c r="AU7826"/>
      <c r="AW7826"/>
      <c r="AX7826"/>
      <c r="AY7826"/>
      <c r="BA7826"/>
      <c r="BB7826"/>
      <c r="BC7826"/>
      <c r="BE7826"/>
      <c r="BF7826"/>
      <c r="BG7826"/>
      <c r="BI7826"/>
      <c r="BJ7826"/>
      <c r="BK7826"/>
      <c r="BM7826"/>
      <c r="BN7826"/>
      <c r="BO7826"/>
    </row>
    <row r="7827" spans="1:67">
      <c r="A7827"/>
      <c r="B7827"/>
      <c r="C7827"/>
      <c r="E7827"/>
      <c r="F7827"/>
      <c r="G7827"/>
      <c r="I7827"/>
      <c r="J7827"/>
      <c r="K7827"/>
      <c r="M7827"/>
      <c r="N7827"/>
      <c r="O7827"/>
      <c r="Q7827"/>
      <c r="R7827"/>
      <c r="S7827"/>
      <c r="U7827"/>
      <c r="V7827"/>
      <c r="W7827"/>
      <c r="Y7827"/>
      <c r="Z7827"/>
      <c r="AA7827"/>
      <c r="AC7827"/>
      <c r="AD7827"/>
      <c r="AE7827"/>
      <c r="AG7827"/>
      <c r="AH7827"/>
      <c r="AI7827"/>
      <c r="AK7827"/>
      <c r="AL7827"/>
      <c r="AM7827"/>
      <c r="AO7827"/>
      <c r="AP7827"/>
      <c r="AQ7827"/>
      <c r="AS7827"/>
      <c r="AT7827"/>
      <c r="AU7827"/>
      <c r="AW7827"/>
      <c r="AX7827"/>
      <c r="AY7827"/>
      <c r="BA7827"/>
      <c r="BB7827"/>
      <c r="BC7827"/>
      <c r="BE7827"/>
      <c r="BF7827"/>
      <c r="BG7827"/>
      <c r="BI7827"/>
      <c r="BJ7827"/>
      <c r="BK7827"/>
      <c r="BM7827"/>
      <c r="BN7827"/>
      <c r="BO7827"/>
    </row>
    <row r="7828" spans="1:67">
      <c r="A7828"/>
      <c r="B7828"/>
      <c r="C7828"/>
      <c r="E7828"/>
      <c r="F7828"/>
      <c r="G7828"/>
      <c r="I7828"/>
      <c r="J7828"/>
      <c r="K7828"/>
      <c r="M7828"/>
      <c r="N7828"/>
      <c r="O7828"/>
      <c r="Q7828"/>
      <c r="R7828"/>
      <c r="S7828"/>
      <c r="U7828"/>
      <c r="V7828"/>
      <c r="W7828"/>
      <c r="Y7828"/>
      <c r="Z7828"/>
      <c r="AA7828"/>
      <c r="AC7828"/>
      <c r="AD7828"/>
      <c r="AE7828"/>
      <c r="AG7828"/>
      <c r="AH7828"/>
      <c r="AI7828"/>
      <c r="AK7828"/>
      <c r="AL7828"/>
      <c r="AM7828"/>
      <c r="AO7828"/>
      <c r="AP7828"/>
      <c r="AQ7828"/>
      <c r="AS7828"/>
      <c r="AT7828"/>
      <c r="AU7828"/>
      <c r="AW7828"/>
      <c r="AX7828"/>
      <c r="AY7828"/>
      <c r="BA7828"/>
      <c r="BB7828"/>
      <c r="BC7828"/>
      <c r="BE7828"/>
      <c r="BF7828"/>
      <c r="BG7828"/>
      <c r="BI7828"/>
      <c r="BJ7828"/>
      <c r="BK7828"/>
      <c r="BM7828"/>
      <c r="BN7828"/>
      <c r="BO7828"/>
    </row>
    <row r="7829" spans="1:67">
      <c r="A7829"/>
      <c r="B7829"/>
      <c r="C7829"/>
      <c r="E7829"/>
      <c r="F7829"/>
      <c r="G7829"/>
      <c r="I7829"/>
      <c r="J7829"/>
      <c r="K7829"/>
      <c r="M7829"/>
      <c r="N7829"/>
      <c r="O7829"/>
      <c r="Q7829"/>
      <c r="R7829"/>
      <c r="S7829"/>
      <c r="U7829"/>
      <c r="V7829"/>
      <c r="W7829"/>
      <c r="Y7829"/>
      <c r="Z7829"/>
      <c r="AA7829"/>
      <c r="AC7829"/>
      <c r="AD7829"/>
      <c r="AE7829"/>
      <c r="AG7829"/>
      <c r="AH7829"/>
      <c r="AI7829"/>
      <c r="AK7829"/>
      <c r="AL7829"/>
      <c r="AM7829"/>
      <c r="AO7829"/>
      <c r="AP7829"/>
      <c r="AQ7829"/>
      <c r="AS7829"/>
      <c r="AT7829"/>
      <c r="AU7829"/>
      <c r="AW7829"/>
      <c r="AX7829"/>
      <c r="AY7829"/>
      <c r="BA7829"/>
      <c r="BB7829"/>
      <c r="BC7829"/>
      <c r="BE7829"/>
      <c r="BF7829"/>
      <c r="BG7829"/>
      <c r="BI7829"/>
      <c r="BJ7829"/>
      <c r="BK7829"/>
      <c r="BM7829"/>
      <c r="BN7829"/>
      <c r="BO7829"/>
    </row>
    <row r="7830" spans="1:67">
      <c r="A7830"/>
      <c r="B7830"/>
      <c r="C7830"/>
      <c r="E7830"/>
      <c r="F7830"/>
      <c r="G7830"/>
      <c r="I7830"/>
      <c r="J7830"/>
      <c r="K7830"/>
      <c r="M7830"/>
      <c r="N7830"/>
      <c r="O7830"/>
      <c r="Q7830"/>
      <c r="R7830"/>
      <c r="S7830"/>
      <c r="U7830"/>
      <c r="V7830"/>
      <c r="W7830"/>
      <c r="Y7830"/>
      <c r="Z7830"/>
      <c r="AA7830"/>
      <c r="AC7830"/>
      <c r="AD7830"/>
      <c r="AE7830"/>
      <c r="AG7830"/>
      <c r="AH7830"/>
      <c r="AI7830"/>
      <c r="AK7830"/>
      <c r="AL7830"/>
      <c r="AM7830"/>
      <c r="AO7830"/>
      <c r="AP7830"/>
      <c r="AQ7830"/>
      <c r="AS7830"/>
      <c r="AT7830"/>
      <c r="AU7830"/>
      <c r="AW7830"/>
      <c r="AX7830"/>
      <c r="AY7830"/>
      <c r="BA7830"/>
      <c r="BB7830"/>
      <c r="BC7830"/>
      <c r="BE7830"/>
      <c r="BF7830"/>
      <c r="BG7830"/>
      <c r="BI7830"/>
      <c r="BJ7830"/>
      <c r="BK7830"/>
      <c r="BM7830"/>
      <c r="BN7830"/>
      <c r="BO7830"/>
    </row>
    <row r="7831" spans="1:67">
      <c r="A7831"/>
      <c r="B7831"/>
      <c r="C7831"/>
      <c r="E7831"/>
      <c r="F7831"/>
      <c r="G7831"/>
      <c r="I7831"/>
      <c r="J7831"/>
      <c r="K7831"/>
      <c r="M7831"/>
      <c r="N7831"/>
      <c r="O7831"/>
      <c r="Q7831"/>
      <c r="R7831"/>
      <c r="S7831"/>
      <c r="U7831"/>
      <c r="V7831"/>
      <c r="W7831"/>
      <c r="Y7831"/>
      <c r="Z7831"/>
      <c r="AA7831"/>
      <c r="AC7831"/>
      <c r="AD7831"/>
      <c r="AE7831"/>
      <c r="AG7831"/>
      <c r="AH7831"/>
      <c r="AI7831"/>
      <c r="AK7831"/>
      <c r="AL7831"/>
      <c r="AM7831"/>
      <c r="AO7831"/>
      <c r="AP7831"/>
      <c r="AQ7831"/>
      <c r="AS7831"/>
      <c r="AT7831"/>
      <c r="AU7831"/>
      <c r="AW7831"/>
      <c r="AX7831"/>
      <c r="AY7831"/>
      <c r="BA7831"/>
      <c r="BB7831"/>
      <c r="BC7831"/>
      <c r="BE7831"/>
      <c r="BF7831"/>
      <c r="BG7831"/>
      <c r="BI7831"/>
      <c r="BJ7831"/>
      <c r="BK7831"/>
      <c r="BM7831"/>
      <c r="BN7831"/>
      <c r="BO7831"/>
    </row>
    <row r="7832" spans="1:67">
      <c r="A7832"/>
      <c r="B7832"/>
      <c r="C7832"/>
      <c r="E7832"/>
      <c r="F7832"/>
      <c r="G7832"/>
      <c r="I7832"/>
      <c r="J7832"/>
      <c r="K7832"/>
      <c r="M7832"/>
      <c r="N7832"/>
      <c r="O7832"/>
      <c r="Q7832"/>
      <c r="R7832"/>
      <c r="S7832"/>
      <c r="U7832"/>
      <c r="V7832"/>
      <c r="W7832"/>
      <c r="Y7832"/>
      <c r="Z7832"/>
      <c r="AA7832"/>
      <c r="AC7832"/>
      <c r="AD7832"/>
      <c r="AE7832"/>
      <c r="AG7832"/>
      <c r="AH7832"/>
      <c r="AI7832"/>
      <c r="AK7832"/>
      <c r="AL7832"/>
      <c r="AM7832"/>
      <c r="AO7832"/>
      <c r="AP7832"/>
      <c r="AQ7832"/>
      <c r="AS7832"/>
      <c r="AT7832"/>
      <c r="AU7832"/>
      <c r="AW7832"/>
      <c r="AX7832"/>
      <c r="AY7832"/>
      <c r="BA7832"/>
      <c r="BB7832"/>
      <c r="BC7832"/>
      <c r="BE7832"/>
      <c r="BF7832"/>
      <c r="BG7832"/>
      <c r="BI7832"/>
      <c r="BJ7832"/>
      <c r="BK7832"/>
      <c r="BM7832"/>
      <c r="BN7832"/>
      <c r="BO7832"/>
    </row>
    <row r="7833" spans="1:67">
      <c r="A7833"/>
      <c r="B7833"/>
      <c r="C7833"/>
      <c r="E7833"/>
      <c r="F7833"/>
      <c r="G7833"/>
      <c r="I7833"/>
      <c r="J7833"/>
      <c r="K7833"/>
      <c r="M7833"/>
      <c r="N7833"/>
      <c r="O7833"/>
      <c r="Q7833"/>
      <c r="R7833"/>
      <c r="S7833"/>
      <c r="U7833"/>
      <c r="V7833"/>
      <c r="W7833"/>
      <c r="Y7833"/>
      <c r="Z7833"/>
      <c r="AA7833"/>
      <c r="AC7833"/>
      <c r="AD7833"/>
      <c r="AE7833"/>
      <c r="AG7833"/>
      <c r="AH7833"/>
      <c r="AI7833"/>
      <c r="AK7833"/>
      <c r="AL7833"/>
      <c r="AM7833"/>
      <c r="AO7833"/>
      <c r="AP7833"/>
      <c r="AQ7833"/>
      <c r="AS7833"/>
      <c r="AT7833"/>
      <c r="AU7833"/>
      <c r="AW7833"/>
      <c r="AX7833"/>
      <c r="AY7833"/>
      <c r="BA7833"/>
      <c r="BB7833"/>
      <c r="BC7833"/>
      <c r="BE7833"/>
      <c r="BF7833"/>
      <c r="BG7833"/>
      <c r="BI7833"/>
      <c r="BJ7833"/>
      <c r="BK7833"/>
      <c r="BM7833"/>
      <c r="BN7833"/>
      <c r="BO7833"/>
    </row>
    <row r="7834" spans="1:67">
      <c r="A7834"/>
      <c r="B7834"/>
      <c r="C7834"/>
      <c r="E7834"/>
      <c r="F7834"/>
      <c r="G7834"/>
      <c r="I7834"/>
      <c r="J7834"/>
      <c r="K7834"/>
      <c r="M7834"/>
      <c r="N7834"/>
      <c r="O7834"/>
      <c r="Q7834"/>
      <c r="R7834"/>
      <c r="S7834"/>
      <c r="U7834"/>
      <c r="V7834"/>
      <c r="W7834"/>
      <c r="Y7834"/>
      <c r="Z7834"/>
      <c r="AA7834"/>
      <c r="AC7834"/>
      <c r="AD7834"/>
      <c r="AE7834"/>
      <c r="AG7834"/>
      <c r="AH7834"/>
      <c r="AI7834"/>
      <c r="AK7834"/>
      <c r="AL7834"/>
      <c r="AM7834"/>
      <c r="AO7834"/>
      <c r="AP7834"/>
      <c r="AQ7834"/>
      <c r="AS7834"/>
      <c r="AT7834"/>
      <c r="AU7834"/>
      <c r="AW7834"/>
      <c r="AX7834"/>
      <c r="AY7834"/>
      <c r="BA7834"/>
      <c r="BB7834"/>
      <c r="BC7834"/>
      <c r="BE7834"/>
      <c r="BF7834"/>
      <c r="BG7834"/>
      <c r="BI7834"/>
      <c r="BJ7834"/>
      <c r="BK7834"/>
      <c r="BM7834"/>
      <c r="BN7834"/>
      <c r="BO7834"/>
    </row>
    <row r="7835" spans="1:67">
      <c r="A7835"/>
      <c r="B7835"/>
      <c r="C7835"/>
      <c r="E7835"/>
      <c r="F7835"/>
      <c r="G7835"/>
      <c r="I7835"/>
      <c r="J7835"/>
      <c r="K7835"/>
      <c r="M7835"/>
      <c r="N7835"/>
      <c r="O7835"/>
      <c r="Q7835"/>
      <c r="R7835"/>
      <c r="S7835"/>
      <c r="U7835"/>
      <c r="V7835"/>
      <c r="W7835"/>
      <c r="Y7835"/>
      <c r="Z7835"/>
      <c r="AA7835"/>
      <c r="AC7835"/>
      <c r="AD7835"/>
      <c r="AE7835"/>
      <c r="AG7835"/>
      <c r="AH7835"/>
      <c r="AI7835"/>
      <c r="AK7835"/>
      <c r="AL7835"/>
      <c r="AM7835"/>
      <c r="AO7835"/>
      <c r="AP7835"/>
      <c r="AQ7835"/>
      <c r="AS7835"/>
      <c r="AT7835"/>
      <c r="AU7835"/>
      <c r="AW7835"/>
      <c r="AX7835"/>
      <c r="AY7835"/>
      <c r="BA7835"/>
      <c r="BB7835"/>
      <c r="BC7835"/>
      <c r="BE7835"/>
      <c r="BF7835"/>
      <c r="BG7835"/>
      <c r="BI7835"/>
      <c r="BJ7835"/>
      <c r="BK7835"/>
      <c r="BM7835"/>
      <c r="BN7835"/>
      <c r="BO7835"/>
    </row>
    <row r="7836" spans="1:67">
      <c r="A7836"/>
      <c r="B7836"/>
      <c r="C7836"/>
      <c r="E7836"/>
      <c r="F7836"/>
      <c r="G7836"/>
      <c r="I7836"/>
      <c r="J7836"/>
      <c r="K7836"/>
      <c r="M7836"/>
      <c r="N7836"/>
      <c r="O7836"/>
      <c r="Q7836"/>
      <c r="R7836"/>
      <c r="S7836"/>
      <c r="U7836"/>
      <c r="V7836"/>
      <c r="W7836"/>
      <c r="Y7836"/>
      <c r="Z7836"/>
      <c r="AA7836"/>
      <c r="AC7836"/>
      <c r="AD7836"/>
      <c r="AE7836"/>
      <c r="AG7836"/>
      <c r="AH7836"/>
      <c r="AI7836"/>
      <c r="AK7836"/>
      <c r="AL7836"/>
      <c r="AM7836"/>
      <c r="AO7836"/>
      <c r="AP7836"/>
      <c r="AQ7836"/>
      <c r="AS7836"/>
      <c r="AT7836"/>
      <c r="AU7836"/>
      <c r="AW7836"/>
      <c r="AX7836"/>
      <c r="AY7836"/>
      <c r="BA7836"/>
      <c r="BB7836"/>
      <c r="BC7836"/>
      <c r="BE7836"/>
      <c r="BF7836"/>
      <c r="BG7836"/>
      <c r="BI7836"/>
      <c r="BJ7836"/>
      <c r="BK7836"/>
      <c r="BM7836"/>
      <c r="BN7836"/>
      <c r="BO7836"/>
    </row>
    <row r="7837" spans="1:67">
      <c r="A7837"/>
      <c r="B7837"/>
      <c r="C7837"/>
      <c r="E7837"/>
      <c r="F7837"/>
      <c r="G7837"/>
      <c r="I7837"/>
      <c r="J7837"/>
      <c r="K7837"/>
      <c r="M7837"/>
      <c r="N7837"/>
      <c r="O7837"/>
      <c r="Q7837"/>
      <c r="R7837"/>
      <c r="S7837"/>
      <c r="U7837"/>
      <c r="V7837"/>
      <c r="W7837"/>
      <c r="Y7837"/>
      <c r="Z7837"/>
      <c r="AA7837"/>
      <c r="AC7837"/>
      <c r="AD7837"/>
      <c r="AE7837"/>
      <c r="AG7837"/>
      <c r="AH7837"/>
      <c r="AI7837"/>
      <c r="AK7837"/>
      <c r="AL7837"/>
      <c r="AM7837"/>
      <c r="AO7837"/>
      <c r="AP7837"/>
      <c r="AQ7837"/>
      <c r="AS7837"/>
      <c r="AT7837"/>
      <c r="AU7837"/>
      <c r="AW7837"/>
      <c r="AX7837"/>
      <c r="AY7837"/>
      <c r="BA7837"/>
      <c r="BB7837"/>
      <c r="BC7837"/>
      <c r="BE7837"/>
      <c r="BF7837"/>
      <c r="BG7837"/>
      <c r="BI7837"/>
      <c r="BJ7837"/>
      <c r="BK7837"/>
      <c r="BM7837"/>
      <c r="BN7837"/>
      <c r="BO7837"/>
    </row>
    <row r="7838" spans="1:67">
      <c r="A7838"/>
      <c r="B7838"/>
      <c r="C7838"/>
      <c r="E7838"/>
      <c r="F7838"/>
      <c r="G7838"/>
      <c r="I7838"/>
      <c r="J7838"/>
      <c r="K7838"/>
      <c r="M7838"/>
      <c r="N7838"/>
      <c r="O7838"/>
      <c r="Q7838"/>
      <c r="R7838"/>
      <c r="S7838"/>
      <c r="U7838"/>
      <c r="V7838"/>
      <c r="W7838"/>
      <c r="Y7838"/>
      <c r="Z7838"/>
      <c r="AA7838"/>
      <c r="AC7838"/>
      <c r="AD7838"/>
      <c r="AE7838"/>
      <c r="AG7838"/>
      <c r="AH7838"/>
      <c r="AI7838"/>
      <c r="AK7838"/>
      <c r="AL7838"/>
      <c r="AM7838"/>
      <c r="AO7838"/>
      <c r="AP7838"/>
      <c r="AQ7838"/>
      <c r="AS7838"/>
      <c r="AT7838"/>
      <c r="AU7838"/>
      <c r="AW7838"/>
      <c r="AX7838"/>
      <c r="AY7838"/>
      <c r="BA7838"/>
      <c r="BB7838"/>
      <c r="BC7838"/>
      <c r="BE7838"/>
      <c r="BF7838"/>
      <c r="BG7838"/>
      <c r="BI7838"/>
      <c r="BJ7838"/>
      <c r="BK7838"/>
      <c r="BM7838"/>
      <c r="BN7838"/>
      <c r="BO7838"/>
    </row>
    <row r="7839" spans="1:67">
      <c r="A7839"/>
      <c r="B7839"/>
      <c r="C7839"/>
      <c r="E7839"/>
      <c r="F7839"/>
      <c r="G7839"/>
      <c r="I7839"/>
      <c r="J7839"/>
      <c r="K7839"/>
      <c r="M7839"/>
      <c r="N7839"/>
      <c r="O7839"/>
      <c r="Q7839"/>
      <c r="R7839"/>
      <c r="S7839"/>
      <c r="U7839"/>
      <c r="V7839"/>
      <c r="W7839"/>
      <c r="Y7839"/>
      <c r="Z7839"/>
      <c r="AA7839"/>
      <c r="AC7839"/>
      <c r="AD7839"/>
      <c r="AE7839"/>
      <c r="AG7839"/>
      <c r="AH7839"/>
      <c r="AI7839"/>
      <c r="AK7839"/>
      <c r="AL7839"/>
      <c r="AM7839"/>
      <c r="AO7839"/>
      <c r="AP7839"/>
      <c r="AQ7839"/>
      <c r="AS7839"/>
      <c r="AT7839"/>
      <c r="AU7839"/>
      <c r="AW7839"/>
      <c r="AX7839"/>
      <c r="AY7839"/>
      <c r="BA7839"/>
      <c r="BB7839"/>
      <c r="BC7839"/>
      <c r="BE7839"/>
      <c r="BF7839"/>
      <c r="BG7839"/>
      <c r="BI7839"/>
      <c r="BJ7839"/>
      <c r="BK7839"/>
      <c r="BM7839"/>
      <c r="BN7839"/>
      <c r="BO7839"/>
    </row>
    <row r="7840" spans="1:67">
      <c r="A7840"/>
      <c r="B7840"/>
      <c r="C7840"/>
      <c r="E7840"/>
      <c r="F7840"/>
      <c r="G7840"/>
      <c r="I7840"/>
      <c r="J7840"/>
      <c r="K7840"/>
      <c r="M7840"/>
      <c r="N7840"/>
      <c r="O7840"/>
      <c r="Q7840"/>
      <c r="R7840"/>
      <c r="S7840"/>
      <c r="U7840"/>
      <c r="V7840"/>
      <c r="W7840"/>
      <c r="Y7840"/>
      <c r="Z7840"/>
      <c r="AA7840"/>
      <c r="AC7840"/>
      <c r="AD7840"/>
      <c r="AE7840"/>
      <c r="AG7840"/>
      <c r="AH7840"/>
      <c r="AI7840"/>
      <c r="AK7840"/>
      <c r="AL7840"/>
      <c r="AM7840"/>
      <c r="AO7840"/>
      <c r="AP7840"/>
      <c r="AQ7840"/>
      <c r="AS7840"/>
      <c r="AT7840"/>
      <c r="AU7840"/>
      <c r="AW7840"/>
      <c r="AX7840"/>
      <c r="AY7840"/>
      <c r="BA7840"/>
      <c r="BB7840"/>
      <c r="BC7840"/>
      <c r="BE7840"/>
      <c r="BF7840"/>
      <c r="BG7840"/>
      <c r="BI7840"/>
      <c r="BJ7840"/>
      <c r="BK7840"/>
      <c r="BM7840"/>
      <c r="BN7840"/>
      <c r="BO7840"/>
    </row>
    <row r="7841" spans="1:67">
      <c r="A7841"/>
      <c r="B7841"/>
      <c r="C7841"/>
      <c r="E7841"/>
      <c r="F7841"/>
      <c r="G7841"/>
      <c r="I7841"/>
      <c r="J7841"/>
      <c r="K7841"/>
      <c r="M7841"/>
      <c r="N7841"/>
      <c r="O7841"/>
      <c r="Q7841"/>
      <c r="R7841"/>
      <c r="S7841"/>
      <c r="U7841"/>
      <c r="V7841"/>
      <c r="W7841"/>
      <c r="Y7841"/>
      <c r="Z7841"/>
      <c r="AA7841"/>
      <c r="AC7841"/>
      <c r="AD7841"/>
      <c r="AE7841"/>
      <c r="AG7841"/>
      <c r="AH7841"/>
      <c r="AI7841"/>
      <c r="AK7841"/>
      <c r="AL7841"/>
      <c r="AM7841"/>
      <c r="AO7841"/>
      <c r="AP7841"/>
      <c r="AQ7841"/>
      <c r="AS7841"/>
      <c r="AT7841"/>
      <c r="AU7841"/>
      <c r="AW7841"/>
      <c r="AX7841"/>
      <c r="AY7841"/>
      <c r="BA7841"/>
      <c r="BB7841"/>
      <c r="BC7841"/>
      <c r="BE7841"/>
      <c r="BF7841"/>
      <c r="BG7841"/>
      <c r="BI7841"/>
      <c r="BJ7841"/>
      <c r="BK7841"/>
      <c r="BM7841"/>
      <c r="BN7841"/>
      <c r="BO7841"/>
    </row>
    <row r="7842" spans="1:67">
      <c r="A7842"/>
      <c r="B7842"/>
      <c r="C7842"/>
      <c r="E7842"/>
      <c r="F7842"/>
      <c r="G7842"/>
      <c r="I7842"/>
      <c r="J7842"/>
      <c r="K7842"/>
      <c r="M7842"/>
      <c r="N7842"/>
      <c r="O7842"/>
      <c r="Q7842"/>
      <c r="R7842"/>
      <c r="S7842"/>
      <c r="U7842"/>
      <c r="V7842"/>
      <c r="W7842"/>
      <c r="Y7842"/>
      <c r="Z7842"/>
      <c r="AA7842"/>
      <c r="AC7842"/>
      <c r="AD7842"/>
      <c r="AE7842"/>
      <c r="AG7842"/>
      <c r="AH7842"/>
      <c r="AI7842"/>
      <c r="AK7842"/>
      <c r="AL7842"/>
      <c r="AM7842"/>
      <c r="AO7842"/>
      <c r="AP7842"/>
      <c r="AQ7842"/>
      <c r="AS7842"/>
      <c r="AT7842"/>
      <c r="AU7842"/>
      <c r="AW7842"/>
      <c r="AX7842"/>
      <c r="AY7842"/>
      <c r="BA7842"/>
      <c r="BB7842"/>
      <c r="BC7842"/>
      <c r="BE7842"/>
      <c r="BF7842"/>
      <c r="BG7842"/>
      <c r="BI7842"/>
      <c r="BJ7842"/>
      <c r="BK7842"/>
      <c r="BM7842"/>
      <c r="BN7842"/>
      <c r="BO7842"/>
    </row>
    <row r="7843" spans="1:67">
      <c r="A7843"/>
      <c r="B7843"/>
      <c r="C7843"/>
      <c r="E7843"/>
      <c r="F7843"/>
      <c r="G7843"/>
      <c r="I7843"/>
      <c r="J7843"/>
      <c r="K7843"/>
      <c r="M7843"/>
      <c r="N7843"/>
      <c r="O7843"/>
      <c r="Q7843"/>
      <c r="R7843"/>
      <c r="S7843"/>
      <c r="U7843"/>
      <c r="V7843"/>
      <c r="W7843"/>
      <c r="Y7843"/>
      <c r="Z7843"/>
      <c r="AA7843"/>
      <c r="AC7843"/>
      <c r="AD7843"/>
      <c r="AE7843"/>
      <c r="AG7843"/>
      <c r="AH7843"/>
      <c r="AI7843"/>
      <c r="AK7843"/>
      <c r="AL7843"/>
      <c r="AM7843"/>
      <c r="AO7843"/>
      <c r="AP7843"/>
      <c r="AQ7843"/>
      <c r="AS7843"/>
      <c r="AT7843"/>
      <c r="AU7843"/>
      <c r="AW7843"/>
      <c r="AX7843"/>
      <c r="AY7843"/>
      <c r="BA7843"/>
      <c r="BB7843"/>
      <c r="BC7843"/>
      <c r="BE7843"/>
      <c r="BF7843"/>
      <c r="BG7843"/>
      <c r="BI7843"/>
      <c r="BJ7843"/>
      <c r="BK7843"/>
      <c r="BM7843"/>
      <c r="BN7843"/>
      <c r="BO7843"/>
    </row>
    <row r="7844" spans="1:67">
      <c r="A7844"/>
      <c r="B7844"/>
      <c r="C7844"/>
      <c r="E7844"/>
      <c r="F7844"/>
      <c r="G7844"/>
      <c r="I7844"/>
      <c r="J7844"/>
      <c r="K7844"/>
      <c r="M7844"/>
      <c r="N7844"/>
      <c r="O7844"/>
      <c r="Q7844"/>
      <c r="R7844"/>
      <c r="S7844"/>
      <c r="U7844"/>
      <c r="V7844"/>
      <c r="W7844"/>
      <c r="Y7844"/>
      <c r="Z7844"/>
      <c r="AA7844"/>
      <c r="AC7844"/>
      <c r="AD7844"/>
      <c r="AE7844"/>
      <c r="AG7844"/>
      <c r="AH7844"/>
      <c r="AI7844"/>
      <c r="AK7844"/>
      <c r="AL7844"/>
      <c r="AM7844"/>
      <c r="AO7844"/>
      <c r="AP7844"/>
      <c r="AQ7844"/>
      <c r="AS7844"/>
      <c r="AT7844"/>
      <c r="AU7844"/>
      <c r="AW7844"/>
      <c r="AX7844"/>
      <c r="AY7844"/>
      <c r="BA7844"/>
      <c r="BB7844"/>
      <c r="BC7844"/>
      <c r="BE7844"/>
      <c r="BF7844"/>
      <c r="BG7844"/>
      <c r="BI7844"/>
      <c r="BJ7844"/>
      <c r="BK7844"/>
      <c r="BM7844"/>
      <c r="BN7844"/>
      <c r="BO7844"/>
    </row>
    <row r="7845" spans="1:67">
      <c r="A7845"/>
      <c r="B7845"/>
      <c r="C7845"/>
      <c r="E7845"/>
      <c r="F7845"/>
      <c r="G7845"/>
      <c r="I7845"/>
      <c r="J7845"/>
      <c r="K7845"/>
      <c r="M7845"/>
      <c r="N7845"/>
      <c r="O7845"/>
      <c r="Q7845"/>
      <c r="R7845"/>
      <c r="S7845"/>
      <c r="U7845"/>
      <c r="V7845"/>
      <c r="W7845"/>
      <c r="Y7845"/>
      <c r="Z7845"/>
      <c r="AA7845"/>
      <c r="AC7845"/>
      <c r="AD7845"/>
      <c r="AE7845"/>
      <c r="AG7845"/>
      <c r="AH7845"/>
      <c r="AI7845"/>
      <c r="AK7845"/>
      <c r="AL7845"/>
      <c r="AM7845"/>
      <c r="AO7845"/>
      <c r="AP7845"/>
      <c r="AQ7845"/>
      <c r="AS7845"/>
      <c r="AT7845"/>
      <c r="AU7845"/>
      <c r="AW7845"/>
      <c r="AX7845"/>
      <c r="AY7845"/>
      <c r="BA7845"/>
      <c r="BB7845"/>
      <c r="BC7845"/>
      <c r="BE7845"/>
      <c r="BF7845"/>
      <c r="BG7845"/>
      <c r="BI7845"/>
      <c r="BJ7845"/>
      <c r="BK7845"/>
      <c r="BM7845"/>
      <c r="BN7845"/>
      <c r="BO7845"/>
    </row>
    <row r="7846" spans="1:67">
      <c r="A7846"/>
      <c r="B7846"/>
      <c r="C7846"/>
      <c r="E7846"/>
      <c r="F7846"/>
      <c r="G7846"/>
      <c r="I7846"/>
      <c r="J7846"/>
      <c r="K7846"/>
      <c r="M7846"/>
      <c r="N7846"/>
      <c r="O7846"/>
      <c r="Q7846"/>
      <c r="R7846"/>
      <c r="S7846"/>
      <c r="U7846"/>
      <c r="V7846"/>
      <c r="W7846"/>
      <c r="Y7846"/>
      <c r="Z7846"/>
      <c r="AA7846"/>
      <c r="AC7846"/>
      <c r="AD7846"/>
      <c r="AE7846"/>
      <c r="AG7846"/>
      <c r="AH7846"/>
      <c r="AI7846"/>
      <c r="AK7846"/>
      <c r="AL7846"/>
      <c r="AM7846"/>
      <c r="AO7846"/>
      <c r="AP7846"/>
      <c r="AQ7846"/>
      <c r="AS7846"/>
      <c r="AT7846"/>
      <c r="AU7846"/>
      <c r="AW7846"/>
      <c r="AX7846"/>
      <c r="AY7846"/>
      <c r="BA7846"/>
      <c r="BB7846"/>
      <c r="BC7846"/>
      <c r="BE7846"/>
      <c r="BF7846"/>
      <c r="BG7846"/>
      <c r="BI7846"/>
      <c r="BJ7846"/>
      <c r="BK7846"/>
      <c r="BM7846"/>
      <c r="BN7846"/>
      <c r="BO7846"/>
    </row>
    <row r="7847" spans="1:67">
      <c r="A7847"/>
      <c r="B7847"/>
      <c r="C7847"/>
      <c r="E7847"/>
      <c r="F7847"/>
      <c r="G7847"/>
      <c r="I7847"/>
      <c r="J7847"/>
      <c r="K7847"/>
      <c r="M7847"/>
      <c r="N7847"/>
      <c r="O7847"/>
      <c r="Q7847"/>
      <c r="R7847"/>
      <c r="S7847"/>
      <c r="U7847"/>
      <c r="V7847"/>
      <c r="W7847"/>
      <c r="Y7847"/>
      <c r="Z7847"/>
      <c r="AA7847"/>
      <c r="AC7847"/>
      <c r="AD7847"/>
      <c r="AE7847"/>
      <c r="AG7847"/>
      <c r="AH7847"/>
      <c r="AI7847"/>
      <c r="AK7847"/>
      <c r="AL7847"/>
      <c r="AM7847"/>
      <c r="AO7847"/>
      <c r="AP7847"/>
      <c r="AQ7847"/>
      <c r="AS7847"/>
      <c r="AT7847"/>
      <c r="AU7847"/>
      <c r="AW7847"/>
      <c r="AX7847"/>
      <c r="AY7847"/>
      <c r="BA7847"/>
      <c r="BB7847"/>
      <c r="BC7847"/>
      <c r="BE7847"/>
      <c r="BF7847"/>
      <c r="BG7847"/>
      <c r="BI7847"/>
      <c r="BJ7847"/>
      <c r="BK7847"/>
      <c r="BM7847"/>
      <c r="BN7847"/>
      <c r="BO7847"/>
    </row>
    <row r="7848" spans="1:67">
      <c r="A7848"/>
      <c r="B7848"/>
      <c r="C7848"/>
      <c r="E7848"/>
      <c r="F7848"/>
      <c r="G7848"/>
      <c r="I7848"/>
      <c r="J7848"/>
      <c r="K7848"/>
      <c r="M7848"/>
      <c r="N7848"/>
      <c r="O7848"/>
      <c r="Q7848"/>
      <c r="R7848"/>
      <c r="S7848"/>
      <c r="U7848"/>
      <c r="V7848"/>
      <c r="W7848"/>
      <c r="Y7848"/>
      <c r="Z7848"/>
      <c r="AA7848"/>
      <c r="AC7848"/>
      <c r="AD7848"/>
      <c r="AE7848"/>
      <c r="AG7848"/>
      <c r="AH7848"/>
      <c r="AI7848"/>
      <c r="AK7848"/>
      <c r="AL7848"/>
      <c r="AM7848"/>
      <c r="AO7848"/>
      <c r="AP7848"/>
      <c r="AQ7848"/>
      <c r="AS7848"/>
      <c r="AT7848"/>
      <c r="AU7848"/>
      <c r="AW7848"/>
      <c r="AX7848"/>
      <c r="AY7848"/>
      <c r="BA7848"/>
      <c r="BB7848"/>
      <c r="BC7848"/>
      <c r="BE7848"/>
      <c r="BF7848"/>
      <c r="BG7848"/>
      <c r="BI7848"/>
      <c r="BJ7848"/>
      <c r="BK7848"/>
      <c r="BM7848"/>
      <c r="BN7848"/>
      <c r="BO7848"/>
    </row>
    <row r="7849" spans="1:67">
      <c r="A7849"/>
      <c r="B7849"/>
      <c r="C7849"/>
      <c r="E7849"/>
      <c r="F7849"/>
      <c r="G7849"/>
      <c r="I7849"/>
      <c r="J7849"/>
      <c r="K7849"/>
      <c r="M7849"/>
      <c r="N7849"/>
      <c r="O7849"/>
      <c r="Q7849"/>
      <c r="R7849"/>
      <c r="S7849"/>
      <c r="U7849"/>
      <c r="V7849"/>
      <c r="W7849"/>
      <c r="Y7849"/>
      <c r="Z7849"/>
      <c r="AA7849"/>
      <c r="AC7849"/>
      <c r="AD7849"/>
      <c r="AE7849"/>
      <c r="AG7849"/>
      <c r="AH7849"/>
      <c r="AI7849"/>
      <c r="AK7849"/>
      <c r="AL7849"/>
      <c r="AM7849"/>
      <c r="AO7849"/>
      <c r="AP7849"/>
      <c r="AQ7849"/>
      <c r="AS7849"/>
      <c r="AT7849"/>
      <c r="AU7849"/>
      <c r="AW7849"/>
      <c r="AX7849"/>
      <c r="AY7849"/>
      <c r="BA7849"/>
      <c r="BB7849"/>
      <c r="BC7849"/>
      <c r="BE7849"/>
      <c r="BF7849"/>
      <c r="BG7849"/>
      <c r="BI7849"/>
      <c r="BJ7849"/>
      <c r="BK7849"/>
      <c r="BM7849"/>
      <c r="BN7849"/>
      <c r="BO7849"/>
    </row>
    <row r="7850" spans="1:67">
      <c r="A7850"/>
      <c r="B7850"/>
      <c r="C7850"/>
      <c r="E7850"/>
      <c r="F7850"/>
      <c r="G7850"/>
      <c r="I7850"/>
      <c r="J7850"/>
      <c r="K7850"/>
      <c r="M7850"/>
      <c r="N7850"/>
      <c r="O7850"/>
      <c r="Q7850"/>
      <c r="R7850"/>
      <c r="S7850"/>
      <c r="U7850"/>
      <c r="V7850"/>
      <c r="W7850"/>
      <c r="Y7850"/>
      <c r="Z7850"/>
      <c r="AA7850"/>
      <c r="AC7850"/>
      <c r="AD7850"/>
      <c r="AE7850"/>
      <c r="AG7850"/>
      <c r="AH7850"/>
      <c r="AI7850"/>
      <c r="AK7850"/>
      <c r="AL7850"/>
      <c r="AM7850"/>
      <c r="AO7850"/>
      <c r="AP7850"/>
      <c r="AQ7850"/>
      <c r="AS7850"/>
      <c r="AT7850"/>
      <c r="AU7850"/>
      <c r="AW7850"/>
      <c r="AX7850"/>
      <c r="AY7850"/>
      <c r="BA7850"/>
      <c r="BB7850"/>
      <c r="BC7850"/>
      <c r="BE7850"/>
      <c r="BF7850"/>
      <c r="BG7850"/>
      <c r="BI7850"/>
      <c r="BJ7850"/>
      <c r="BK7850"/>
      <c r="BM7850"/>
      <c r="BN7850"/>
      <c r="BO7850"/>
    </row>
    <row r="7851" spans="1:67">
      <c r="A7851"/>
      <c r="B7851"/>
      <c r="C7851"/>
      <c r="E7851"/>
      <c r="F7851"/>
      <c r="G7851"/>
      <c r="I7851"/>
      <c r="J7851"/>
      <c r="K7851"/>
      <c r="M7851"/>
      <c r="N7851"/>
      <c r="O7851"/>
      <c r="Q7851"/>
      <c r="R7851"/>
      <c r="S7851"/>
      <c r="U7851"/>
      <c r="V7851"/>
      <c r="W7851"/>
      <c r="Y7851"/>
      <c r="Z7851"/>
      <c r="AA7851"/>
      <c r="AC7851"/>
      <c r="AD7851"/>
      <c r="AE7851"/>
      <c r="AG7851"/>
      <c r="AH7851"/>
      <c r="AI7851"/>
      <c r="AK7851"/>
      <c r="AL7851"/>
      <c r="AM7851"/>
      <c r="AO7851"/>
      <c r="AP7851"/>
      <c r="AQ7851"/>
      <c r="AS7851"/>
      <c r="AT7851"/>
      <c r="AU7851"/>
      <c r="AW7851"/>
      <c r="AX7851"/>
      <c r="AY7851"/>
      <c r="BA7851"/>
      <c r="BB7851"/>
      <c r="BC7851"/>
      <c r="BE7851"/>
      <c r="BF7851"/>
      <c r="BG7851"/>
      <c r="BI7851"/>
      <c r="BJ7851"/>
      <c r="BK7851"/>
      <c r="BM7851"/>
      <c r="BN7851"/>
      <c r="BO7851"/>
    </row>
    <row r="7852" spans="1:67">
      <c r="A7852"/>
      <c r="B7852"/>
      <c r="C7852"/>
      <c r="E7852"/>
      <c r="F7852"/>
      <c r="G7852"/>
      <c r="I7852"/>
      <c r="J7852"/>
      <c r="K7852"/>
      <c r="M7852"/>
      <c r="N7852"/>
      <c r="O7852"/>
      <c r="Q7852"/>
      <c r="R7852"/>
      <c r="S7852"/>
      <c r="U7852"/>
      <c r="V7852"/>
      <c r="W7852"/>
      <c r="Y7852"/>
      <c r="Z7852"/>
      <c r="AA7852"/>
      <c r="AC7852"/>
      <c r="AD7852"/>
      <c r="AE7852"/>
      <c r="AG7852"/>
      <c r="AH7852"/>
      <c r="AI7852"/>
      <c r="AK7852"/>
      <c r="AL7852"/>
      <c r="AM7852"/>
      <c r="AO7852"/>
      <c r="AP7852"/>
      <c r="AQ7852"/>
      <c r="AS7852"/>
      <c r="AT7852"/>
      <c r="AU7852"/>
      <c r="AW7852"/>
      <c r="AX7852"/>
      <c r="AY7852"/>
      <c r="BA7852"/>
      <c r="BB7852"/>
      <c r="BC7852"/>
      <c r="BE7852"/>
      <c r="BF7852"/>
      <c r="BG7852"/>
      <c r="BI7852"/>
      <c r="BJ7852"/>
      <c r="BK7852"/>
      <c r="BM7852"/>
      <c r="BN7852"/>
      <c r="BO7852"/>
    </row>
    <row r="7853" spans="1:67">
      <c r="A7853"/>
      <c r="B7853"/>
      <c r="C7853"/>
      <c r="E7853"/>
      <c r="F7853"/>
      <c r="G7853"/>
      <c r="I7853"/>
      <c r="J7853"/>
      <c r="K7853"/>
      <c r="M7853"/>
      <c r="N7853"/>
      <c r="O7853"/>
      <c r="Q7853"/>
      <c r="R7853"/>
      <c r="S7853"/>
      <c r="U7853"/>
      <c r="V7853"/>
      <c r="W7853"/>
      <c r="Y7853"/>
      <c r="Z7853"/>
      <c r="AA7853"/>
      <c r="AC7853"/>
      <c r="AD7853"/>
      <c r="AE7853"/>
      <c r="AG7853"/>
      <c r="AH7853"/>
      <c r="AI7853"/>
      <c r="AK7853"/>
      <c r="AL7853"/>
      <c r="AM7853"/>
      <c r="AO7853"/>
      <c r="AP7853"/>
      <c r="AQ7853"/>
      <c r="AS7853"/>
      <c r="AT7853"/>
      <c r="AU7853"/>
      <c r="AW7853"/>
      <c r="AX7853"/>
      <c r="AY7853"/>
      <c r="BA7853"/>
      <c r="BB7853"/>
      <c r="BC7853"/>
      <c r="BE7853"/>
      <c r="BF7853"/>
      <c r="BG7853"/>
      <c r="BI7853"/>
      <c r="BJ7853"/>
      <c r="BK7853"/>
      <c r="BM7853"/>
      <c r="BN7853"/>
      <c r="BO7853"/>
    </row>
    <row r="7854" spans="1:67">
      <c r="A7854"/>
      <c r="B7854"/>
      <c r="C7854"/>
      <c r="E7854"/>
      <c r="F7854"/>
      <c r="G7854"/>
      <c r="I7854"/>
      <c r="J7854"/>
      <c r="K7854"/>
      <c r="M7854"/>
      <c r="N7854"/>
      <c r="O7854"/>
      <c r="Q7854"/>
      <c r="R7854"/>
      <c r="S7854"/>
      <c r="U7854"/>
      <c r="V7854"/>
      <c r="W7854"/>
      <c r="Y7854"/>
      <c r="Z7854"/>
      <c r="AA7854"/>
      <c r="AC7854"/>
      <c r="AD7854"/>
      <c r="AE7854"/>
      <c r="AG7854"/>
      <c r="AH7854"/>
      <c r="AI7854"/>
      <c r="AK7854"/>
      <c r="AL7854"/>
      <c r="AM7854"/>
      <c r="AO7854"/>
      <c r="AP7854"/>
      <c r="AQ7854"/>
      <c r="AS7854"/>
      <c r="AT7854"/>
      <c r="AU7854"/>
      <c r="AW7854"/>
      <c r="AX7854"/>
      <c r="AY7854"/>
      <c r="BA7854"/>
      <c r="BB7854"/>
      <c r="BC7854"/>
      <c r="BE7854"/>
      <c r="BF7854"/>
      <c r="BG7854"/>
      <c r="BI7854"/>
      <c r="BJ7854"/>
      <c r="BK7854"/>
      <c r="BM7854"/>
      <c r="BN7854"/>
      <c r="BO7854"/>
    </row>
    <row r="7855" spans="1:67">
      <c r="A7855"/>
      <c r="B7855"/>
      <c r="C7855"/>
      <c r="E7855"/>
      <c r="F7855"/>
      <c r="G7855"/>
      <c r="I7855"/>
      <c r="J7855"/>
      <c r="K7855"/>
      <c r="M7855"/>
      <c r="N7855"/>
      <c r="O7855"/>
      <c r="Q7855"/>
      <c r="R7855"/>
      <c r="S7855"/>
      <c r="U7855"/>
      <c r="V7855"/>
      <c r="W7855"/>
      <c r="Y7855"/>
      <c r="Z7855"/>
      <c r="AA7855"/>
      <c r="AC7855"/>
      <c r="AD7855"/>
      <c r="AE7855"/>
      <c r="AG7855"/>
      <c r="AH7855"/>
      <c r="AI7855"/>
      <c r="AK7855"/>
      <c r="AL7855"/>
      <c r="AM7855"/>
      <c r="AO7855"/>
      <c r="AP7855"/>
      <c r="AQ7855"/>
      <c r="AS7855"/>
      <c r="AT7855"/>
      <c r="AU7855"/>
      <c r="AW7855"/>
      <c r="AX7855"/>
      <c r="AY7855"/>
      <c r="BA7855"/>
      <c r="BB7855"/>
      <c r="BC7855"/>
      <c r="BE7855"/>
      <c r="BF7855"/>
      <c r="BG7855"/>
      <c r="BI7855"/>
      <c r="BJ7855"/>
      <c r="BK7855"/>
      <c r="BM7855"/>
      <c r="BN7855"/>
      <c r="BO7855"/>
    </row>
    <row r="7856" spans="1:67">
      <c r="A7856"/>
      <c r="B7856"/>
      <c r="C7856"/>
      <c r="E7856"/>
      <c r="F7856"/>
      <c r="G7856"/>
      <c r="I7856"/>
      <c r="J7856"/>
      <c r="K7856"/>
      <c r="M7856"/>
      <c r="N7856"/>
      <c r="O7856"/>
      <c r="Q7856"/>
      <c r="R7856"/>
      <c r="S7856"/>
      <c r="U7856"/>
      <c r="V7856"/>
      <c r="W7856"/>
      <c r="Y7856"/>
      <c r="Z7856"/>
      <c r="AA7856"/>
      <c r="AC7856"/>
      <c r="AD7856"/>
      <c r="AE7856"/>
      <c r="AG7856"/>
      <c r="AH7856"/>
      <c r="AI7856"/>
      <c r="AK7856"/>
      <c r="AL7856"/>
      <c r="AM7856"/>
      <c r="AO7856"/>
      <c r="AP7856"/>
      <c r="AQ7856"/>
      <c r="AS7856"/>
      <c r="AT7856"/>
      <c r="AU7856"/>
      <c r="AW7856"/>
      <c r="AX7856"/>
      <c r="AY7856"/>
      <c r="BA7856"/>
      <c r="BB7856"/>
      <c r="BC7856"/>
      <c r="BE7856"/>
      <c r="BF7856"/>
      <c r="BG7856"/>
      <c r="BI7856"/>
      <c r="BJ7856"/>
      <c r="BK7856"/>
      <c r="BM7856"/>
      <c r="BN7856"/>
      <c r="BO7856"/>
    </row>
    <row r="7857" spans="1:67">
      <c r="A7857"/>
      <c r="B7857"/>
      <c r="C7857"/>
      <c r="E7857"/>
      <c r="F7857"/>
      <c r="G7857"/>
      <c r="I7857"/>
      <c r="J7857"/>
      <c r="K7857"/>
      <c r="M7857"/>
      <c r="N7857"/>
      <c r="O7857"/>
      <c r="Q7857"/>
      <c r="R7857"/>
      <c r="S7857"/>
      <c r="U7857"/>
      <c r="V7857"/>
      <c r="W7857"/>
      <c r="Y7857"/>
      <c r="Z7857"/>
      <c r="AA7857"/>
      <c r="AC7857"/>
      <c r="AD7857"/>
      <c r="AE7857"/>
      <c r="AG7857"/>
      <c r="AH7857"/>
      <c r="AI7857"/>
      <c r="AK7857"/>
      <c r="AL7857"/>
      <c r="AM7857"/>
      <c r="AO7857"/>
      <c r="AP7857"/>
      <c r="AQ7857"/>
      <c r="AS7857"/>
      <c r="AT7857"/>
      <c r="AU7857"/>
      <c r="AW7857"/>
      <c r="AX7857"/>
      <c r="AY7857"/>
      <c r="BA7857"/>
      <c r="BB7857"/>
      <c r="BC7857"/>
      <c r="BE7857"/>
      <c r="BF7857"/>
      <c r="BG7857"/>
      <c r="BI7857"/>
      <c r="BJ7857"/>
      <c r="BK7857"/>
      <c r="BM7857"/>
      <c r="BN7857"/>
      <c r="BO7857"/>
    </row>
    <row r="7858" spans="1:67">
      <c r="A7858"/>
      <c r="B7858"/>
      <c r="C7858"/>
      <c r="E7858"/>
      <c r="F7858"/>
      <c r="G7858"/>
      <c r="I7858"/>
      <c r="J7858"/>
      <c r="K7858"/>
      <c r="M7858"/>
      <c r="N7858"/>
      <c r="O7858"/>
      <c r="Q7858"/>
      <c r="R7858"/>
      <c r="S7858"/>
      <c r="U7858"/>
      <c r="V7858"/>
      <c r="W7858"/>
      <c r="Y7858"/>
      <c r="Z7858"/>
      <c r="AA7858"/>
      <c r="AC7858"/>
      <c r="AD7858"/>
      <c r="AE7858"/>
      <c r="AG7858"/>
      <c r="AH7858"/>
      <c r="AI7858"/>
      <c r="AK7858"/>
      <c r="AL7858"/>
      <c r="AM7858"/>
      <c r="AO7858"/>
      <c r="AP7858"/>
      <c r="AQ7858"/>
      <c r="AS7858"/>
      <c r="AT7858"/>
      <c r="AU7858"/>
      <c r="AW7858"/>
      <c r="AX7858"/>
      <c r="AY7858"/>
      <c r="BA7858"/>
      <c r="BB7858"/>
      <c r="BC7858"/>
      <c r="BE7858"/>
      <c r="BF7858"/>
      <c r="BG7858"/>
      <c r="BI7858"/>
      <c r="BJ7858"/>
      <c r="BK7858"/>
      <c r="BM7858"/>
      <c r="BN7858"/>
      <c r="BO7858"/>
    </row>
    <row r="7859" spans="1:67">
      <c r="A7859"/>
      <c r="B7859"/>
      <c r="C7859"/>
      <c r="E7859"/>
      <c r="F7859"/>
      <c r="G7859"/>
      <c r="I7859"/>
      <c r="J7859"/>
      <c r="K7859"/>
      <c r="M7859"/>
      <c r="N7859"/>
      <c r="O7859"/>
      <c r="Q7859"/>
      <c r="R7859"/>
      <c r="S7859"/>
      <c r="U7859"/>
      <c r="V7859"/>
      <c r="W7859"/>
      <c r="Y7859"/>
      <c r="Z7859"/>
      <c r="AA7859"/>
      <c r="AC7859"/>
      <c r="AD7859"/>
      <c r="AE7859"/>
      <c r="AG7859"/>
      <c r="AH7859"/>
      <c r="AI7859"/>
      <c r="AK7859"/>
      <c r="AL7859"/>
      <c r="AM7859"/>
      <c r="AO7859"/>
      <c r="AP7859"/>
      <c r="AQ7859"/>
      <c r="AS7859"/>
      <c r="AT7859"/>
      <c r="AU7859"/>
      <c r="AW7859"/>
      <c r="AX7859"/>
      <c r="AY7859"/>
      <c r="BA7859"/>
      <c r="BB7859"/>
      <c r="BC7859"/>
      <c r="BE7859"/>
      <c r="BF7859"/>
      <c r="BG7859"/>
      <c r="BI7859"/>
      <c r="BJ7859"/>
      <c r="BK7859"/>
      <c r="BM7859"/>
      <c r="BN7859"/>
      <c r="BO7859"/>
    </row>
    <row r="7860" spans="1:67">
      <c r="A7860"/>
      <c r="B7860"/>
      <c r="C7860"/>
      <c r="E7860"/>
      <c r="F7860"/>
      <c r="G7860"/>
      <c r="I7860"/>
      <c r="J7860"/>
      <c r="K7860"/>
      <c r="M7860"/>
      <c r="N7860"/>
      <c r="O7860"/>
      <c r="Q7860"/>
      <c r="R7860"/>
      <c r="S7860"/>
      <c r="U7860"/>
      <c r="V7860"/>
      <c r="W7860"/>
      <c r="Y7860"/>
      <c r="Z7860"/>
      <c r="AA7860"/>
      <c r="AC7860"/>
      <c r="AD7860"/>
      <c r="AE7860"/>
      <c r="AG7860"/>
      <c r="AH7860"/>
      <c r="AI7860"/>
      <c r="AK7860"/>
      <c r="AL7860"/>
      <c r="AM7860"/>
      <c r="AO7860"/>
      <c r="AP7860"/>
      <c r="AQ7860"/>
      <c r="AS7860"/>
      <c r="AT7860"/>
      <c r="AU7860"/>
      <c r="AW7860"/>
      <c r="AX7860"/>
      <c r="AY7860"/>
      <c r="BA7860"/>
      <c r="BB7860"/>
      <c r="BC7860"/>
      <c r="BE7860"/>
      <c r="BF7860"/>
      <c r="BG7860"/>
      <c r="BI7860"/>
      <c r="BJ7860"/>
      <c r="BK7860"/>
      <c r="BM7860"/>
      <c r="BN7860"/>
      <c r="BO7860"/>
    </row>
    <row r="7861" spans="1:67">
      <c r="A7861"/>
      <c r="B7861"/>
      <c r="C7861"/>
      <c r="E7861"/>
      <c r="F7861"/>
      <c r="G7861"/>
      <c r="I7861"/>
      <c r="J7861"/>
      <c r="K7861"/>
      <c r="M7861"/>
      <c r="N7861"/>
      <c r="O7861"/>
      <c r="Q7861"/>
      <c r="R7861"/>
      <c r="S7861"/>
      <c r="U7861"/>
      <c r="V7861"/>
      <c r="W7861"/>
      <c r="Y7861"/>
      <c r="Z7861"/>
      <c r="AA7861"/>
      <c r="AC7861"/>
      <c r="AD7861"/>
      <c r="AE7861"/>
      <c r="AG7861"/>
      <c r="AH7861"/>
      <c r="AI7861"/>
      <c r="AK7861"/>
      <c r="AL7861"/>
      <c r="AM7861"/>
      <c r="AO7861"/>
      <c r="AP7861"/>
      <c r="AQ7861"/>
      <c r="AS7861"/>
      <c r="AT7861"/>
      <c r="AU7861"/>
      <c r="AW7861"/>
      <c r="AX7861"/>
      <c r="AY7861"/>
      <c r="BA7861"/>
      <c r="BB7861"/>
      <c r="BC7861"/>
      <c r="BE7861"/>
      <c r="BF7861"/>
      <c r="BG7861"/>
      <c r="BI7861"/>
      <c r="BJ7861"/>
      <c r="BK7861"/>
      <c r="BM7861"/>
      <c r="BN7861"/>
      <c r="BO7861"/>
    </row>
    <row r="7862" spans="1:67">
      <c r="A7862"/>
      <c r="B7862"/>
      <c r="C7862"/>
      <c r="E7862"/>
      <c r="F7862"/>
      <c r="G7862"/>
      <c r="I7862"/>
      <c r="J7862"/>
      <c r="K7862"/>
      <c r="M7862"/>
      <c r="N7862"/>
      <c r="O7862"/>
      <c r="Q7862"/>
      <c r="R7862"/>
      <c r="S7862"/>
      <c r="U7862"/>
      <c r="V7862"/>
      <c r="W7862"/>
      <c r="Y7862"/>
      <c r="Z7862"/>
      <c r="AA7862"/>
      <c r="AC7862"/>
      <c r="AD7862"/>
      <c r="AE7862"/>
      <c r="AG7862"/>
      <c r="AH7862"/>
      <c r="AI7862"/>
      <c r="AK7862"/>
      <c r="AL7862"/>
      <c r="AM7862"/>
      <c r="AO7862"/>
      <c r="AP7862"/>
      <c r="AQ7862"/>
      <c r="AS7862"/>
      <c r="AT7862"/>
      <c r="AU7862"/>
      <c r="AW7862"/>
      <c r="AX7862"/>
      <c r="AY7862"/>
      <c r="BA7862"/>
      <c r="BB7862"/>
      <c r="BC7862"/>
      <c r="BE7862"/>
      <c r="BF7862"/>
      <c r="BG7862"/>
      <c r="BI7862"/>
      <c r="BJ7862"/>
      <c r="BK7862"/>
      <c r="BM7862"/>
      <c r="BN7862"/>
      <c r="BO7862"/>
    </row>
    <row r="7863" spans="1:67">
      <c r="A7863"/>
      <c r="B7863"/>
      <c r="C7863"/>
      <c r="E7863"/>
      <c r="F7863"/>
      <c r="G7863"/>
      <c r="I7863"/>
      <c r="J7863"/>
      <c r="K7863"/>
      <c r="M7863"/>
      <c r="N7863"/>
      <c r="O7863"/>
      <c r="Q7863"/>
      <c r="R7863"/>
      <c r="S7863"/>
      <c r="U7863"/>
      <c r="V7863"/>
      <c r="W7863"/>
      <c r="Y7863"/>
      <c r="Z7863"/>
      <c r="AA7863"/>
      <c r="AC7863"/>
      <c r="AD7863"/>
      <c r="AE7863"/>
      <c r="AG7863"/>
      <c r="AH7863"/>
      <c r="AI7863"/>
      <c r="AK7863"/>
      <c r="AL7863"/>
      <c r="AM7863"/>
      <c r="AO7863"/>
      <c r="AP7863"/>
      <c r="AQ7863"/>
      <c r="AS7863"/>
      <c r="AT7863"/>
      <c r="AU7863"/>
      <c r="AW7863"/>
      <c r="AX7863"/>
      <c r="AY7863"/>
      <c r="BA7863"/>
      <c r="BB7863"/>
      <c r="BC7863"/>
      <c r="BE7863"/>
      <c r="BF7863"/>
      <c r="BG7863"/>
      <c r="BI7863"/>
      <c r="BJ7863"/>
      <c r="BK7863"/>
      <c r="BM7863"/>
      <c r="BN7863"/>
      <c r="BO7863"/>
    </row>
    <row r="7864" spans="1:67">
      <c r="A7864"/>
      <c r="B7864"/>
      <c r="C7864"/>
      <c r="E7864"/>
      <c r="F7864"/>
      <c r="G7864"/>
      <c r="I7864"/>
      <c r="J7864"/>
      <c r="K7864"/>
      <c r="M7864"/>
      <c r="N7864"/>
      <c r="O7864"/>
      <c r="Q7864"/>
      <c r="R7864"/>
      <c r="S7864"/>
      <c r="U7864"/>
      <c r="V7864"/>
      <c r="W7864"/>
      <c r="Y7864"/>
      <c r="Z7864"/>
      <c r="AA7864"/>
      <c r="AC7864"/>
      <c r="AD7864"/>
      <c r="AE7864"/>
      <c r="AG7864"/>
      <c r="AH7864"/>
      <c r="AI7864"/>
      <c r="AK7864"/>
      <c r="AL7864"/>
      <c r="AM7864"/>
      <c r="AO7864"/>
      <c r="AP7864"/>
      <c r="AQ7864"/>
      <c r="AS7864"/>
      <c r="AT7864"/>
      <c r="AU7864"/>
      <c r="AW7864"/>
      <c r="AX7864"/>
      <c r="AY7864"/>
      <c r="BA7864"/>
      <c r="BB7864"/>
      <c r="BC7864"/>
      <c r="BE7864"/>
      <c r="BF7864"/>
      <c r="BG7864"/>
      <c r="BI7864"/>
      <c r="BJ7864"/>
      <c r="BK7864"/>
      <c r="BM7864"/>
      <c r="BN7864"/>
      <c r="BO7864"/>
    </row>
    <row r="7865" spans="1:67">
      <c r="A7865"/>
      <c r="B7865"/>
      <c r="C7865"/>
      <c r="E7865"/>
      <c r="F7865"/>
      <c r="G7865"/>
      <c r="I7865"/>
      <c r="J7865"/>
      <c r="K7865"/>
      <c r="M7865"/>
      <c r="N7865"/>
      <c r="O7865"/>
      <c r="Q7865"/>
      <c r="R7865"/>
      <c r="S7865"/>
      <c r="U7865"/>
      <c r="V7865"/>
      <c r="W7865"/>
      <c r="Y7865"/>
      <c r="Z7865"/>
      <c r="AA7865"/>
      <c r="AC7865"/>
      <c r="AD7865"/>
      <c r="AE7865"/>
      <c r="AG7865"/>
      <c r="AH7865"/>
      <c r="AI7865"/>
      <c r="AK7865"/>
      <c r="AL7865"/>
      <c r="AM7865"/>
      <c r="AO7865"/>
      <c r="AP7865"/>
      <c r="AQ7865"/>
      <c r="AS7865"/>
      <c r="AT7865"/>
      <c r="AU7865"/>
      <c r="AW7865"/>
      <c r="AX7865"/>
      <c r="AY7865"/>
      <c r="BA7865"/>
      <c r="BB7865"/>
      <c r="BC7865"/>
      <c r="BE7865"/>
      <c r="BF7865"/>
      <c r="BG7865"/>
      <c r="BI7865"/>
      <c r="BJ7865"/>
      <c r="BK7865"/>
      <c r="BM7865"/>
      <c r="BN7865"/>
      <c r="BO7865"/>
    </row>
    <row r="7866" spans="1:67">
      <c r="A7866"/>
      <c r="B7866"/>
      <c r="C7866"/>
      <c r="E7866"/>
      <c r="F7866"/>
      <c r="G7866"/>
      <c r="I7866"/>
      <c r="J7866"/>
      <c r="K7866"/>
      <c r="M7866"/>
      <c r="N7866"/>
      <c r="O7866"/>
      <c r="Q7866"/>
      <c r="R7866"/>
      <c r="S7866"/>
      <c r="U7866"/>
      <c r="V7866"/>
      <c r="W7866"/>
      <c r="Y7866"/>
      <c r="Z7866"/>
      <c r="AA7866"/>
      <c r="AC7866"/>
      <c r="AD7866"/>
      <c r="AE7866"/>
      <c r="AG7866"/>
      <c r="AH7866"/>
      <c r="AI7866"/>
      <c r="AK7866"/>
      <c r="AL7866"/>
      <c r="AM7866"/>
      <c r="AO7866"/>
      <c r="AP7866"/>
      <c r="AQ7866"/>
      <c r="AS7866"/>
      <c r="AT7866"/>
      <c r="AU7866"/>
      <c r="AW7866"/>
      <c r="AX7866"/>
      <c r="AY7866"/>
      <c r="BA7866"/>
      <c r="BB7866"/>
      <c r="BC7866"/>
      <c r="BE7866"/>
      <c r="BF7866"/>
      <c r="BG7866"/>
      <c r="BI7866"/>
      <c r="BJ7866"/>
      <c r="BK7866"/>
      <c r="BM7866"/>
      <c r="BN7866"/>
      <c r="BO7866"/>
    </row>
    <row r="7867" spans="1:67">
      <c r="A7867"/>
      <c r="B7867"/>
      <c r="C7867"/>
      <c r="E7867"/>
      <c r="F7867"/>
      <c r="G7867"/>
      <c r="I7867"/>
      <c r="J7867"/>
      <c r="K7867"/>
      <c r="M7867"/>
      <c r="N7867"/>
      <c r="O7867"/>
      <c r="Q7867"/>
      <c r="R7867"/>
      <c r="S7867"/>
      <c r="U7867"/>
      <c r="V7867"/>
      <c r="W7867"/>
      <c r="Y7867"/>
      <c r="Z7867"/>
      <c r="AA7867"/>
      <c r="AC7867"/>
      <c r="AD7867"/>
      <c r="AE7867"/>
      <c r="AG7867"/>
      <c r="AH7867"/>
      <c r="AI7867"/>
      <c r="AK7867"/>
      <c r="AL7867"/>
      <c r="AM7867"/>
      <c r="AO7867"/>
      <c r="AP7867"/>
      <c r="AQ7867"/>
      <c r="AS7867"/>
      <c r="AT7867"/>
      <c r="AU7867"/>
      <c r="AW7867"/>
      <c r="AX7867"/>
      <c r="AY7867"/>
      <c r="BA7867"/>
      <c r="BB7867"/>
      <c r="BC7867"/>
      <c r="BE7867"/>
      <c r="BF7867"/>
      <c r="BG7867"/>
      <c r="BI7867"/>
      <c r="BJ7867"/>
      <c r="BK7867"/>
      <c r="BM7867"/>
      <c r="BN7867"/>
      <c r="BO7867"/>
    </row>
    <row r="7868" spans="1:67">
      <c r="A7868"/>
      <c r="B7868"/>
      <c r="C7868"/>
      <c r="E7868"/>
      <c r="F7868"/>
      <c r="G7868"/>
      <c r="I7868"/>
      <c r="J7868"/>
      <c r="K7868"/>
      <c r="M7868"/>
      <c r="N7868"/>
      <c r="O7868"/>
      <c r="Q7868"/>
      <c r="R7868"/>
      <c r="S7868"/>
      <c r="U7868"/>
      <c r="V7868"/>
      <c r="W7868"/>
      <c r="Y7868"/>
      <c r="Z7868"/>
      <c r="AA7868"/>
      <c r="AC7868"/>
      <c r="AD7868"/>
      <c r="AE7868"/>
      <c r="AG7868"/>
      <c r="AH7868"/>
      <c r="AI7868"/>
      <c r="AK7868"/>
      <c r="AL7868"/>
      <c r="AM7868"/>
      <c r="AO7868"/>
      <c r="AP7868"/>
      <c r="AQ7868"/>
      <c r="AS7868"/>
      <c r="AT7868"/>
      <c r="AU7868"/>
      <c r="AW7868"/>
      <c r="AX7868"/>
      <c r="AY7868"/>
      <c r="BA7868"/>
      <c r="BB7868"/>
      <c r="BC7868"/>
      <c r="BE7868"/>
      <c r="BF7868"/>
      <c r="BG7868"/>
      <c r="BI7868"/>
      <c r="BJ7868"/>
      <c r="BK7868"/>
      <c r="BM7868"/>
      <c r="BN7868"/>
      <c r="BO7868"/>
    </row>
    <row r="7869" spans="1:67">
      <c r="A7869"/>
      <c r="B7869"/>
      <c r="C7869"/>
      <c r="E7869"/>
      <c r="F7869"/>
      <c r="G7869"/>
      <c r="I7869"/>
      <c r="J7869"/>
      <c r="K7869"/>
      <c r="M7869"/>
      <c r="N7869"/>
      <c r="O7869"/>
      <c r="Q7869"/>
      <c r="R7869"/>
      <c r="S7869"/>
      <c r="U7869"/>
      <c r="V7869"/>
      <c r="W7869"/>
      <c r="Y7869"/>
      <c r="Z7869"/>
      <c r="AA7869"/>
      <c r="AC7869"/>
      <c r="AD7869"/>
      <c r="AE7869"/>
      <c r="AG7869"/>
      <c r="AH7869"/>
      <c r="AI7869"/>
      <c r="AK7869"/>
      <c r="AL7869"/>
      <c r="AM7869"/>
      <c r="AO7869"/>
      <c r="AP7869"/>
      <c r="AQ7869"/>
      <c r="AS7869"/>
      <c r="AT7869"/>
      <c r="AU7869"/>
      <c r="AW7869"/>
      <c r="AX7869"/>
      <c r="AY7869"/>
      <c r="BA7869"/>
      <c r="BB7869"/>
      <c r="BC7869"/>
      <c r="BE7869"/>
      <c r="BF7869"/>
      <c r="BG7869"/>
      <c r="BI7869"/>
      <c r="BJ7869"/>
      <c r="BK7869"/>
      <c r="BM7869"/>
      <c r="BN7869"/>
      <c r="BO7869"/>
    </row>
    <row r="7870" spans="1:67">
      <c r="A7870"/>
      <c r="B7870"/>
      <c r="C7870"/>
      <c r="E7870"/>
      <c r="F7870"/>
      <c r="G7870"/>
      <c r="I7870"/>
      <c r="J7870"/>
      <c r="K7870"/>
      <c r="M7870"/>
      <c r="N7870"/>
      <c r="O7870"/>
      <c r="Q7870"/>
      <c r="R7870"/>
      <c r="S7870"/>
      <c r="U7870"/>
      <c r="V7870"/>
      <c r="W7870"/>
      <c r="Y7870"/>
      <c r="Z7870"/>
      <c r="AA7870"/>
      <c r="AC7870"/>
      <c r="AD7870"/>
      <c r="AE7870"/>
      <c r="AG7870"/>
      <c r="AH7870"/>
      <c r="AI7870"/>
      <c r="AK7870"/>
      <c r="AL7870"/>
      <c r="AM7870"/>
      <c r="AO7870"/>
      <c r="AP7870"/>
      <c r="AQ7870"/>
      <c r="AS7870"/>
      <c r="AT7870"/>
      <c r="AU7870"/>
      <c r="AW7870"/>
      <c r="AX7870"/>
      <c r="AY7870"/>
      <c r="BA7870"/>
      <c r="BB7870"/>
      <c r="BC7870"/>
      <c r="BE7870"/>
      <c r="BF7870"/>
      <c r="BG7870"/>
      <c r="BI7870"/>
      <c r="BJ7870"/>
      <c r="BK7870"/>
      <c r="BM7870"/>
      <c r="BN7870"/>
      <c r="BO7870"/>
    </row>
    <row r="7871" spans="1:67">
      <c r="A7871"/>
      <c r="B7871"/>
      <c r="C7871"/>
      <c r="E7871"/>
      <c r="F7871"/>
      <c r="G7871"/>
      <c r="I7871"/>
      <c r="J7871"/>
      <c r="K7871"/>
      <c r="M7871"/>
      <c r="N7871"/>
      <c r="O7871"/>
      <c r="Q7871"/>
      <c r="R7871"/>
      <c r="S7871"/>
      <c r="U7871"/>
      <c r="V7871"/>
      <c r="W7871"/>
      <c r="Y7871"/>
      <c r="Z7871"/>
      <c r="AA7871"/>
      <c r="AC7871"/>
      <c r="AD7871"/>
      <c r="AE7871"/>
      <c r="AG7871"/>
      <c r="AH7871"/>
      <c r="AI7871"/>
      <c r="AK7871"/>
      <c r="AL7871"/>
      <c r="AM7871"/>
      <c r="AO7871"/>
      <c r="AP7871"/>
      <c r="AQ7871"/>
      <c r="AS7871"/>
      <c r="AT7871"/>
      <c r="AU7871"/>
      <c r="AW7871"/>
      <c r="AX7871"/>
      <c r="AY7871"/>
      <c r="BA7871"/>
      <c r="BB7871"/>
      <c r="BC7871"/>
      <c r="BE7871"/>
      <c r="BF7871"/>
      <c r="BG7871"/>
      <c r="BI7871"/>
      <c r="BJ7871"/>
      <c r="BK7871"/>
      <c r="BM7871"/>
      <c r="BN7871"/>
      <c r="BO7871"/>
    </row>
    <row r="7872" spans="1:67">
      <c r="A7872"/>
      <c r="B7872"/>
      <c r="C7872"/>
      <c r="E7872"/>
      <c r="F7872"/>
      <c r="G7872"/>
      <c r="I7872"/>
      <c r="J7872"/>
      <c r="K7872"/>
      <c r="M7872"/>
      <c r="N7872"/>
      <c r="O7872"/>
      <c r="Q7872"/>
      <c r="R7872"/>
      <c r="S7872"/>
      <c r="U7872"/>
      <c r="V7872"/>
      <c r="W7872"/>
      <c r="Y7872"/>
      <c r="Z7872"/>
      <c r="AA7872"/>
      <c r="AC7872"/>
      <c r="AD7872"/>
      <c r="AE7872"/>
      <c r="AG7872"/>
      <c r="AH7872"/>
      <c r="AI7872"/>
      <c r="AK7872"/>
      <c r="AL7872"/>
      <c r="AM7872"/>
      <c r="AO7872"/>
      <c r="AP7872"/>
      <c r="AQ7872"/>
      <c r="AS7872"/>
      <c r="AT7872"/>
      <c r="AU7872"/>
      <c r="AW7872"/>
      <c r="AX7872"/>
      <c r="AY7872"/>
      <c r="BA7872"/>
      <c r="BB7872"/>
      <c r="BC7872"/>
      <c r="BE7872"/>
      <c r="BF7872"/>
      <c r="BG7872"/>
      <c r="BI7872"/>
      <c r="BJ7872"/>
      <c r="BK7872"/>
      <c r="BM7872"/>
      <c r="BN7872"/>
      <c r="BO7872"/>
    </row>
    <row r="7873" spans="1:67">
      <c r="A7873"/>
      <c r="B7873"/>
      <c r="C7873"/>
      <c r="E7873"/>
      <c r="F7873"/>
      <c r="G7873"/>
      <c r="I7873"/>
      <c r="J7873"/>
      <c r="K7873"/>
      <c r="M7873"/>
      <c r="N7873"/>
      <c r="O7873"/>
      <c r="Q7873"/>
      <c r="R7873"/>
      <c r="S7873"/>
      <c r="U7873"/>
      <c r="V7873"/>
      <c r="W7873"/>
      <c r="Y7873"/>
      <c r="Z7873"/>
      <c r="AA7873"/>
      <c r="AC7873"/>
      <c r="AD7873"/>
      <c r="AE7873"/>
      <c r="AG7873"/>
      <c r="AH7873"/>
      <c r="AI7873"/>
      <c r="AK7873"/>
      <c r="AL7873"/>
      <c r="AM7873"/>
      <c r="AO7873"/>
      <c r="AP7873"/>
      <c r="AQ7873"/>
      <c r="AS7873"/>
      <c r="AT7873"/>
      <c r="AU7873"/>
      <c r="AW7873"/>
      <c r="AX7873"/>
      <c r="AY7873"/>
      <c r="BA7873"/>
      <c r="BB7873"/>
      <c r="BC7873"/>
      <c r="BE7873"/>
      <c r="BF7873"/>
      <c r="BG7873"/>
      <c r="BI7873"/>
      <c r="BJ7873"/>
      <c r="BK7873"/>
      <c r="BM7873"/>
      <c r="BN7873"/>
      <c r="BO7873"/>
    </row>
    <row r="7874" spans="1:67">
      <c r="A7874"/>
      <c r="B7874"/>
      <c r="C7874"/>
      <c r="E7874"/>
      <c r="F7874"/>
      <c r="G7874"/>
      <c r="I7874"/>
      <c r="J7874"/>
      <c r="K7874"/>
      <c r="M7874"/>
      <c r="N7874"/>
      <c r="O7874"/>
      <c r="Q7874"/>
      <c r="R7874"/>
      <c r="S7874"/>
      <c r="U7874"/>
      <c r="V7874"/>
      <c r="W7874"/>
      <c r="Y7874"/>
      <c r="Z7874"/>
      <c r="AA7874"/>
      <c r="AC7874"/>
      <c r="AD7874"/>
      <c r="AE7874"/>
      <c r="AG7874"/>
      <c r="AH7874"/>
      <c r="AI7874"/>
      <c r="AK7874"/>
      <c r="AL7874"/>
      <c r="AM7874"/>
      <c r="AO7874"/>
      <c r="AP7874"/>
      <c r="AQ7874"/>
      <c r="AS7874"/>
      <c r="AT7874"/>
      <c r="AU7874"/>
      <c r="AW7874"/>
      <c r="AX7874"/>
      <c r="AY7874"/>
      <c r="BA7874"/>
      <c r="BB7874"/>
      <c r="BC7874"/>
      <c r="BE7874"/>
      <c r="BF7874"/>
      <c r="BG7874"/>
      <c r="BI7874"/>
      <c r="BJ7874"/>
      <c r="BK7874"/>
      <c r="BM7874"/>
      <c r="BN7874"/>
      <c r="BO7874"/>
    </row>
    <row r="7875" spans="1:67">
      <c r="A7875"/>
      <c r="B7875"/>
      <c r="C7875"/>
      <c r="E7875"/>
      <c r="F7875"/>
      <c r="G7875"/>
      <c r="I7875"/>
      <c r="J7875"/>
      <c r="K7875"/>
      <c r="M7875"/>
      <c r="N7875"/>
      <c r="O7875"/>
      <c r="Q7875"/>
      <c r="R7875"/>
      <c r="S7875"/>
      <c r="U7875"/>
      <c r="V7875"/>
      <c r="W7875"/>
      <c r="Y7875"/>
      <c r="Z7875"/>
      <c r="AA7875"/>
      <c r="AC7875"/>
      <c r="AD7875"/>
      <c r="AE7875"/>
      <c r="AG7875"/>
      <c r="AH7875"/>
      <c r="AI7875"/>
      <c r="AK7875"/>
      <c r="AL7875"/>
      <c r="AM7875"/>
      <c r="AO7875"/>
      <c r="AP7875"/>
      <c r="AQ7875"/>
      <c r="AS7875"/>
      <c r="AT7875"/>
      <c r="AU7875"/>
      <c r="AW7875"/>
      <c r="AX7875"/>
      <c r="AY7875"/>
      <c r="BA7875"/>
      <c r="BB7875"/>
      <c r="BC7875"/>
      <c r="BE7875"/>
      <c r="BF7875"/>
      <c r="BG7875"/>
      <c r="BI7875"/>
      <c r="BJ7875"/>
      <c r="BK7875"/>
      <c r="BM7875"/>
      <c r="BN7875"/>
      <c r="BO7875"/>
    </row>
    <row r="7876" spans="1:67">
      <c r="A7876"/>
      <c r="B7876"/>
      <c r="C7876"/>
      <c r="E7876"/>
      <c r="F7876"/>
      <c r="G7876"/>
      <c r="I7876"/>
      <c r="J7876"/>
      <c r="K7876"/>
      <c r="M7876"/>
      <c r="N7876"/>
      <c r="O7876"/>
      <c r="Q7876"/>
      <c r="R7876"/>
      <c r="S7876"/>
      <c r="U7876"/>
      <c r="V7876"/>
      <c r="W7876"/>
      <c r="Y7876"/>
      <c r="Z7876"/>
      <c r="AA7876"/>
      <c r="AC7876"/>
      <c r="AD7876"/>
      <c r="AE7876"/>
      <c r="AG7876"/>
      <c r="AH7876"/>
      <c r="AI7876"/>
      <c r="AK7876"/>
      <c r="AL7876"/>
      <c r="AM7876"/>
      <c r="AO7876"/>
      <c r="AP7876"/>
      <c r="AQ7876"/>
      <c r="AS7876"/>
      <c r="AT7876"/>
      <c r="AU7876"/>
      <c r="AW7876"/>
      <c r="AX7876"/>
      <c r="AY7876"/>
      <c r="BA7876"/>
      <c r="BB7876"/>
      <c r="BC7876"/>
      <c r="BE7876"/>
      <c r="BF7876"/>
      <c r="BG7876"/>
      <c r="BI7876"/>
      <c r="BJ7876"/>
      <c r="BK7876"/>
      <c r="BM7876"/>
      <c r="BN7876"/>
      <c r="BO7876"/>
    </row>
    <row r="7877" spans="1:67">
      <c r="A7877"/>
      <c r="B7877"/>
      <c r="C7877"/>
      <c r="E7877"/>
      <c r="F7877"/>
      <c r="G7877"/>
      <c r="I7877"/>
      <c r="J7877"/>
      <c r="K7877"/>
      <c r="M7877"/>
      <c r="N7877"/>
      <c r="O7877"/>
      <c r="Q7877"/>
      <c r="R7877"/>
      <c r="S7877"/>
      <c r="U7877"/>
      <c r="V7877"/>
      <c r="W7877"/>
      <c r="Y7877"/>
      <c r="Z7877"/>
      <c r="AA7877"/>
      <c r="AC7877"/>
      <c r="AD7877"/>
      <c r="AE7877"/>
      <c r="AG7877"/>
      <c r="AH7877"/>
      <c r="AI7877"/>
      <c r="AK7877"/>
      <c r="AL7877"/>
      <c r="AM7877"/>
      <c r="AO7877"/>
      <c r="AP7877"/>
      <c r="AQ7877"/>
      <c r="AS7877"/>
      <c r="AT7877"/>
      <c r="AU7877"/>
      <c r="AW7877"/>
      <c r="AX7877"/>
      <c r="AY7877"/>
      <c r="BA7877"/>
      <c r="BB7877"/>
      <c r="BC7877"/>
      <c r="BE7877"/>
      <c r="BF7877"/>
      <c r="BG7877"/>
      <c r="BI7877"/>
      <c r="BJ7877"/>
      <c r="BK7877"/>
      <c r="BM7877"/>
      <c r="BN7877"/>
      <c r="BO7877"/>
    </row>
    <row r="7878" spans="1:67">
      <c r="A7878"/>
      <c r="B7878"/>
      <c r="C7878"/>
      <c r="E7878"/>
      <c r="F7878"/>
      <c r="G7878"/>
      <c r="I7878"/>
      <c r="J7878"/>
      <c r="K7878"/>
      <c r="M7878"/>
      <c r="N7878"/>
      <c r="O7878"/>
      <c r="Q7878"/>
      <c r="R7878"/>
      <c r="S7878"/>
      <c r="U7878"/>
      <c r="V7878"/>
      <c r="W7878"/>
      <c r="Y7878"/>
      <c r="Z7878"/>
      <c r="AA7878"/>
      <c r="AC7878"/>
      <c r="AD7878"/>
      <c r="AE7878"/>
      <c r="AG7878"/>
      <c r="AH7878"/>
      <c r="AI7878"/>
      <c r="AK7878"/>
      <c r="AL7878"/>
      <c r="AM7878"/>
      <c r="AO7878"/>
      <c r="AP7878"/>
      <c r="AQ7878"/>
      <c r="AS7878"/>
      <c r="AT7878"/>
      <c r="AU7878"/>
      <c r="AW7878"/>
      <c r="AX7878"/>
      <c r="AY7878"/>
      <c r="BA7878"/>
      <c r="BB7878"/>
      <c r="BC7878"/>
      <c r="BE7878"/>
      <c r="BF7878"/>
      <c r="BG7878"/>
      <c r="BI7878"/>
      <c r="BJ7878"/>
      <c r="BK7878"/>
      <c r="BM7878"/>
      <c r="BN7878"/>
      <c r="BO7878"/>
    </row>
    <row r="7879" spans="1:67">
      <c r="A7879"/>
      <c r="B7879"/>
      <c r="C7879"/>
      <c r="E7879"/>
      <c r="F7879"/>
      <c r="G7879"/>
      <c r="I7879"/>
      <c r="J7879"/>
      <c r="K7879"/>
      <c r="M7879"/>
      <c r="N7879"/>
      <c r="O7879"/>
      <c r="Q7879"/>
      <c r="R7879"/>
      <c r="S7879"/>
      <c r="U7879"/>
      <c r="V7879"/>
      <c r="W7879"/>
      <c r="Y7879"/>
      <c r="Z7879"/>
      <c r="AA7879"/>
      <c r="AC7879"/>
      <c r="AD7879"/>
      <c r="AE7879"/>
      <c r="AG7879"/>
      <c r="AH7879"/>
      <c r="AI7879"/>
      <c r="AK7879"/>
      <c r="AL7879"/>
      <c r="AM7879"/>
      <c r="AO7879"/>
      <c r="AP7879"/>
      <c r="AQ7879"/>
      <c r="AS7879"/>
      <c r="AT7879"/>
      <c r="AU7879"/>
      <c r="AW7879"/>
      <c r="AX7879"/>
      <c r="AY7879"/>
      <c r="BA7879"/>
      <c r="BB7879"/>
      <c r="BC7879"/>
      <c r="BE7879"/>
      <c r="BF7879"/>
      <c r="BG7879"/>
      <c r="BI7879"/>
      <c r="BJ7879"/>
      <c r="BK7879"/>
      <c r="BM7879"/>
      <c r="BN7879"/>
      <c r="BO7879"/>
    </row>
    <row r="7880" spans="1:67">
      <c r="A7880"/>
      <c r="B7880"/>
      <c r="C7880"/>
      <c r="E7880"/>
      <c r="F7880"/>
      <c r="G7880"/>
      <c r="I7880"/>
      <c r="J7880"/>
      <c r="K7880"/>
      <c r="M7880"/>
      <c r="N7880"/>
      <c r="O7880"/>
      <c r="Q7880"/>
      <c r="R7880"/>
      <c r="S7880"/>
      <c r="U7880"/>
      <c r="V7880"/>
      <c r="W7880"/>
      <c r="Y7880"/>
      <c r="Z7880"/>
      <c r="AA7880"/>
      <c r="AC7880"/>
      <c r="AD7880"/>
      <c r="AE7880"/>
      <c r="AG7880"/>
      <c r="AH7880"/>
      <c r="AI7880"/>
      <c r="AK7880"/>
      <c r="AL7880"/>
      <c r="AM7880"/>
      <c r="AO7880"/>
      <c r="AP7880"/>
      <c r="AQ7880"/>
      <c r="AS7880"/>
      <c r="AT7880"/>
      <c r="AU7880"/>
      <c r="AW7880"/>
      <c r="AX7880"/>
      <c r="AY7880"/>
      <c r="BA7880"/>
      <c r="BB7880"/>
      <c r="BC7880"/>
      <c r="BE7880"/>
      <c r="BF7880"/>
      <c r="BG7880"/>
      <c r="BI7880"/>
      <c r="BJ7880"/>
      <c r="BK7880"/>
      <c r="BM7880"/>
      <c r="BN7880"/>
      <c r="BO7880"/>
    </row>
    <row r="7881" spans="1:67">
      <c r="A7881"/>
      <c r="B7881"/>
      <c r="C7881"/>
      <c r="E7881"/>
      <c r="F7881"/>
      <c r="G7881"/>
      <c r="I7881"/>
      <c r="J7881"/>
      <c r="K7881"/>
      <c r="M7881"/>
      <c r="N7881"/>
      <c r="O7881"/>
      <c r="Q7881"/>
      <c r="R7881"/>
      <c r="S7881"/>
      <c r="U7881"/>
      <c r="V7881"/>
      <c r="W7881"/>
      <c r="Y7881"/>
      <c r="Z7881"/>
      <c r="AA7881"/>
      <c r="AC7881"/>
      <c r="AD7881"/>
      <c r="AE7881"/>
      <c r="AG7881"/>
      <c r="AH7881"/>
      <c r="AI7881"/>
      <c r="AK7881"/>
      <c r="AL7881"/>
      <c r="AM7881"/>
      <c r="AO7881"/>
      <c r="AP7881"/>
      <c r="AQ7881"/>
      <c r="AS7881"/>
      <c r="AT7881"/>
      <c r="AU7881"/>
      <c r="AW7881"/>
      <c r="AX7881"/>
      <c r="AY7881"/>
      <c r="BA7881"/>
      <c r="BB7881"/>
      <c r="BC7881"/>
      <c r="BE7881"/>
      <c r="BF7881"/>
      <c r="BG7881"/>
      <c r="BI7881"/>
      <c r="BJ7881"/>
      <c r="BK7881"/>
      <c r="BM7881"/>
      <c r="BN7881"/>
      <c r="BO7881"/>
    </row>
    <row r="7882" spans="1:67">
      <c r="A7882"/>
      <c r="B7882"/>
      <c r="C7882"/>
      <c r="E7882"/>
      <c r="F7882"/>
      <c r="G7882"/>
      <c r="I7882"/>
      <c r="J7882"/>
      <c r="K7882"/>
      <c r="M7882"/>
      <c r="N7882"/>
      <c r="O7882"/>
      <c r="Q7882"/>
      <c r="R7882"/>
      <c r="S7882"/>
      <c r="U7882"/>
      <c r="V7882"/>
      <c r="W7882"/>
      <c r="Y7882"/>
      <c r="Z7882"/>
      <c r="AA7882"/>
      <c r="AC7882"/>
      <c r="AD7882"/>
      <c r="AE7882"/>
      <c r="AG7882"/>
      <c r="AH7882"/>
      <c r="AI7882"/>
      <c r="AK7882"/>
      <c r="AL7882"/>
      <c r="AM7882"/>
      <c r="AO7882"/>
      <c r="AP7882"/>
      <c r="AQ7882"/>
      <c r="AS7882"/>
      <c r="AT7882"/>
      <c r="AU7882"/>
      <c r="AW7882"/>
      <c r="AX7882"/>
      <c r="AY7882"/>
      <c r="BA7882"/>
      <c r="BB7882"/>
      <c r="BC7882"/>
      <c r="BE7882"/>
      <c r="BF7882"/>
      <c r="BG7882"/>
      <c r="BI7882"/>
      <c r="BJ7882"/>
      <c r="BK7882"/>
      <c r="BM7882"/>
      <c r="BN7882"/>
      <c r="BO7882"/>
    </row>
    <row r="7883" spans="1:67">
      <c r="A7883"/>
      <c r="B7883"/>
      <c r="C7883"/>
      <c r="E7883"/>
      <c r="F7883"/>
      <c r="G7883"/>
      <c r="I7883"/>
      <c r="J7883"/>
      <c r="K7883"/>
      <c r="M7883"/>
      <c r="N7883"/>
      <c r="O7883"/>
      <c r="Q7883"/>
      <c r="R7883"/>
      <c r="S7883"/>
      <c r="U7883"/>
      <c r="V7883"/>
      <c r="W7883"/>
      <c r="Y7883"/>
      <c r="Z7883"/>
      <c r="AA7883"/>
      <c r="AC7883"/>
      <c r="AD7883"/>
      <c r="AE7883"/>
      <c r="AG7883"/>
      <c r="AH7883"/>
      <c r="AI7883"/>
      <c r="AK7883"/>
      <c r="AL7883"/>
      <c r="AM7883"/>
      <c r="AO7883"/>
      <c r="AP7883"/>
      <c r="AQ7883"/>
      <c r="AS7883"/>
      <c r="AT7883"/>
      <c r="AU7883"/>
      <c r="AW7883"/>
      <c r="AX7883"/>
      <c r="AY7883"/>
      <c r="BA7883"/>
      <c r="BB7883"/>
      <c r="BC7883"/>
      <c r="BE7883"/>
      <c r="BF7883"/>
      <c r="BG7883"/>
      <c r="BI7883"/>
      <c r="BJ7883"/>
      <c r="BK7883"/>
      <c r="BM7883"/>
      <c r="BN7883"/>
      <c r="BO7883"/>
    </row>
    <row r="7884" spans="1:67">
      <c r="A7884"/>
      <c r="B7884"/>
      <c r="C7884"/>
      <c r="E7884"/>
      <c r="F7884"/>
      <c r="G7884"/>
      <c r="I7884"/>
      <c r="J7884"/>
      <c r="K7884"/>
      <c r="M7884"/>
      <c r="N7884"/>
      <c r="O7884"/>
      <c r="Q7884"/>
      <c r="R7884"/>
      <c r="S7884"/>
      <c r="U7884"/>
      <c r="V7884"/>
      <c r="W7884"/>
      <c r="Y7884"/>
      <c r="Z7884"/>
      <c r="AA7884"/>
      <c r="AC7884"/>
      <c r="AD7884"/>
      <c r="AE7884"/>
      <c r="AG7884"/>
      <c r="AH7884"/>
      <c r="AI7884"/>
      <c r="AK7884"/>
      <c r="AL7884"/>
      <c r="AM7884"/>
      <c r="AO7884"/>
      <c r="AP7884"/>
      <c r="AQ7884"/>
      <c r="AS7884"/>
      <c r="AT7884"/>
      <c r="AU7884"/>
      <c r="AW7884"/>
      <c r="AX7884"/>
      <c r="AY7884"/>
      <c r="BA7884"/>
      <c r="BB7884"/>
      <c r="BC7884"/>
      <c r="BE7884"/>
      <c r="BF7884"/>
      <c r="BG7884"/>
      <c r="BI7884"/>
      <c r="BJ7884"/>
      <c r="BK7884"/>
      <c r="BM7884"/>
      <c r="BN7884"/>
      <c r="BO7884"/>
    </row>
    <row r="7885" spans="1:67">
      <c r="A7885"/>
      <c r="B7885"/>
      <c r="C7885"/>
      <c r="E7885"/>
      <c r="F7885"/>
      <c r="G7885"/>
      <c r="I7885"/>
      <c r="J7885"/>
      <c r="K7885"/>
      <c r="M7885"/>
      <c r="N7885"/>
      <c r="O7885"/>
      <c r="Q7885"/>
      <c r="R7885"/>
      <c r="S7885"/>
      <c r="U7885"/>
      <c r="V7885"/>
      <c r="W7885"/>
      <c r="Y7885"/>
      <c r="Z7885"/>
      <c r="AA7885"/>
      <c r="AC7885"/>
      <c r="AD7885"/>
      <c r="AE7885"/>
      <c r="AG7885"/>
      <c r="AH7885"/>
      <c r="AI7885"/>
      <c r="AK7885"/>
      <c r="AL7885"/>
      <c r="AM7885"/>
      <c r="AO7885"/>
      <c r="AP7885"/>
      <c r="AQ7885"/>
      <c r="AS7885"/>
      <c r="AT7885"/>
      <c r="AU7885"/>
      <c r="AW7885"/>
      <c r="AX7885"/>
      <c r="AY7885"/>
      <c r="BA7885"/>
      <c r="BB7885"/>
      <c r="BC7885"/>
      <c r="BE7885"/>
      <c r="BF7885"/>
      <c r="BG7885"/>
      <c r="BI7885"/>
      <c r="BJ7885"/>
      <c r="BK7885"/>
      <c r="BM7885"/>
      <c r="BN7885"/>
      <c r="BO7885"/>
    </row>
    <row r="7886" spans="1:67">
      <c r="A7886"/>
      <c r="B7886"/>
      <c r="C7886"/>
      <c r="E7886"/>
      <c r="F7886"/>
      <c r="G7886"/>
      <c r="I7886"/>
      <c r="J7886"/>
      <c r="K7886"/>
      <c r="M7886"/>
      <c r="N7886"/>
      <c r="O7886"/>
      <c r="Q7886"/>
      <c r="R7886"/>
      <c r="S7886"/>
      <c r="U7886"/>
      <c r="V7886"/>
      <c r="W7886"/>
      <c r="Y7886"/>
      <c r="Z7886"/>
      <c r="AA7886"/>
      <c r="AC7886"/>
      <c r="AD7886"/>
      <c r="AE7886"/>
      <c r="AG7886"/>
      <c r="AH7886"/>
      <c r="AI7886"/>
      <c r="AK7886"/>
      <c r="AL7886"/>
      <c r="AM7886"/>
      <c r="AO7886"/>
      <c r="AP7886"/>
      <c r="AQ7886"/>
      <c r="AS7886"/>
      <c r="AT7886"/>
      <c r="AU7886"/>
      <c r="AW7886"/>
      <c r="AX7886"/>
      <c r="AY7886"/>
      <c r="BA7886"/>
      <c r="BB7886"/>
      <c r="BC7886"/>
      <c r="BE7886"/>
      <c r="BF7886"/>
      <c r="BG7886"/>
      <c r="BI7886"/>
      <c r="BJ7886"/>
      <c r="BK7886"/>
      <c r="BM7886"/>
      <c r="BN7886"/>
      <c r="BO7886"/>
    </row>
    <row r="7887" spans="1:67">
      <c r="A7887"/>
      <c r="B7887"/>
      <c r="C7887"/>
      <c r="E7887"/>
      <c r="F7887"/>
      <c r="G7887"/>
      <c r="I7887"/>
      <c r="J7887"/>
      <c r="K7887"/>
      <c r="M7887"/>
      <c r="N7887"/>
      <c r="O7887"/>
      <c r="Q7887"/>
      <c r="R7887"/>
      <c r="S7887"/>
      <c r="U7887"/>
      <c r="V7887"/>
      <c r="W7887"/>
      <c r="Y7887"/>
      <c r="Z7887"/>
      <c r="AA7887"/>
      <c r="AC7887"/>
      <c r="AD7887"/>
      <c r="AE7887"/>
      <c r="AG7887"/>
      <c r="AH7887"/>
      <c r="AI7887"/>
      <c r="AK7887"/>
      <c r="AL7887"/>
      <c r="AM7887"/>
      <c r="AO7887"/>
      <c r="AP7887"/>
      <c r="AQ7887"/>
      <c r="AS7887"/>
      <c r="AT7887"/>
      <c r="AU7887"/>
      <c r="AW7887"/>
      <c r="AX7887"/>
      <c r="AY7887"/>
      <c r="BA7887"/>
      <c r="BB7887"/>
      <c r="BC7887"/>
      <c r="BE7887"/>
      <c r="BF7887"/>
      <c r="BG7887"/>
      <c r="BI7887"/>
      <c r="BJ7887"/>
      <c r="BK7887"/>
      <c r="BM7887"/>
      <c r="BN7887"/>
      <c r="BO7887"/>
    </row>
    <row r="7888" spans="1:67">
      <c r="A7888"/>
      <c r="B7888"/>
      <c r="C7888"/>
      <c r="E7888"/>
      <c r="F7888"/>
      <c r="G7888"/>
      <c r="I7888"/>
      <c r="J7888"/>
      <c r="K7888"/>
      <c r="M7888"/>
      <c r="N7888"/>
      <c r="O7888"/>
      <c r="Q7888"/>
      <c r="R7888"/>
      <c r="S7888"/>
      <c r="U7888"/>
      <c r="V7888"/>
      <c r="W7888"/>
      <c r="Y7888"/>
      <c r="Z7888"/>
      <c r="AA7888"/>
      <c r="AC7888"/>
      <c r="AD7888"/>
      <c r="AE7888"/>
      <c r="AG7888"/>
      <c r="AH7888"/>
      <c r="AI7888"/>
      <c r="AK7888"/>
      <c r="AL7888"/>
      <c r="AM7888"/>
      <c r="AO7888"/>
      <c r="AP7888"/>
      <c r="AQ7888"/>
      <c r="AS7888"/>
      <c r="AT7888"/>
      <c r="AU7888"/>
      <c r="AW7888"/>
      <c r="AX7888"/>
      <c r="AY7888"/>
      <c r="BA7888"/>
      <c r="BB7888"/>
      <c r="BC7888"/>
      <c r="BE7888"/>
      <c r="BF7888"/>
      <c r="BG7888"/>
      <c r="BI7888"/>
      <c r="BJ7888"/>
      <c r="BK7888"/>
      <c r="BM7888"/>
      <c r="BN7888"/>
      <c r="BO7888"/>
    </row>
    <row r="7889" spans="1:67">
      <c r="A7889"/>
      <c r="B7889"/>
      <c r="C7889"/>
      <c r="E7889"/>
      <c r="F7889"/>
      <c r="G7889"/>
      <c r="I7889"/>
      <c r="J7889"/>
      <c r="K7889"/>
      <c r="M7889"/>
      <c r="N7889"/>
      <c r="O7889"/>
      <c r="Q7889"/>
      <c r="R7889"/>
      <c r="S7889"/>
      <c r="U7889"/>
      <c r="V7889"/>
      <c r="W7889"/>
      <c r="Y7889"/>
      <c r="Z7889"/>
      <c r="AA7889"/>
      <c r="AC7889"/>
      <c r="AD7889"/>
      <c r="AE7889"/>
      <c r="AG7889"/>
      <c r="AH7889"/>
      <c r="AI7889"/>
      <c r="AK7889"/>
      <c r="AL7889"/>
      <c r="AM7889"/>
      <c r="AO7889"/>
      <c r="AP7889"/>
      <c r="AQ7889"/>
      <c r="AS7889"/>
      <c r="AT7889"/>
      <c r="AU7889"/>
      <c r="AW7889"/>
      <c r="AX7889"/>
      <c r="AY7889"/>
      <c r="BA7889"/>
      <c r="BB7889"/>
      <c r="BC7889"/>
      <c r="BE7889"/>
      <c r="BF7889"/>
      <c r="BG7889"/>
      <c r="BI7889"/>
      <c r="BJ7889"/>
      <c r="BK7889"/>
      <c r="BM7889"/>
      <c r="BN7889"/>
      <c r="BO7889"/>
    </row>
    <row r="7890" spans="1:67">
      <c r="A7890"/>
      <c r="B7890"/>
      <c r="C7890"/>
      <c r="E7890"/>
      <c r="F7890"/>
      <c r="G7890"/>
      <c r="I7890"/>
      <c r="J7890"/>
      <c r="K7890"/>
      <c r="M7890"/>
      <c r="N7890"/>
      <c r="O7890"/>
      <c r="Q7890"/>
      <c r="R7890"/>
      <c r="S7890"/>
      <c r="U7890"/>
      <c r="V7890"/>
      <c r="W7890"/>
      <c r="Y7890"/>
      <c r="Z7890"/>
      <c r="AA7890"/>
      <c r="AC7890"/>
      <c r="AD7890"/>
      <c r="AE7890"/>
      <c r="AG7890"/>
      <c r="AH7890"/>
      <c r="AI7890"/>
      <c r="AK7890"/>
      <c r="AL7890"/>
      <c r="AM7890"/>
      <c r="AO7890"/>
      <c r="AP7890"/>
      <c r="AQ7890"/>
      <c r="AS7890"/>
      <c r="AT7890"/>
      <c r="AU7890"/>
      <c r="AW7890"/>
      <c r="AX7890"/>
      <c r="AY7890"/>
      <c r="BA7890"/>
      <c r="BB7890"/>
      <c r="BC7890"/>
      <c r="BE7890"/>
      <c r="BF7890"/>
      <c r="BG7890"/>
      <c r="BI7890"/>
      <c r="BJ7890"/>
      <c r="BK7890"/>
      <c r="BM7890"/>
      <c r="BN7890"/>
      <c r="BO7890"/>
    </row>
    <row r="7891" spans="1:67">
      <c r="A7891"/>
      <c r="B7891"/>
      <c r="C7891"/>
      <c r="E7891"/>
      <c r="F7891"/>
      <c r="G7891"/>
      <c r="I7891"/>
      <c r="J7891"/>
      <c r="K7891"/>
      <c r="M7891"/>
      <c r="N7891"/>
      <c r="O7891"/>
      <c r="Q7891"/>
      <c r="R7891"/>
      <c r="S7891"/>
      <c r="U7891"/>
      <c r="V7891"/>
      <c r="W7891"/>
      <c r="Y7891"/>
      <c r="Z7891"/>
      <c r="AA7891"/>
      <c r="AC7891"/>
      <c r="AD7891"/>
      <c r="AE7891"/>
      <c r="AG7891"/>
      <c r="AH7891"/>
      <c r="AI7891"/>
      <c r="AK7891"/>
      <c r="AL7891"/>
      <c r="AM7891"/>
      <c r="AO7891"/>
      <c r="AP7891"/>
      <c r="AQ7891"/>
      <c r="AS7891"/>
      <c r="AT7891"/>
      <c r="AU7891"/>
      <c r="AW7891"/>
      <c r="AX7891"/>
      <c r="AY7891"/>
      <c r="BA7891"/>
      <c r="BB7891"/>
      <c r="BC7891"/>
      <c r="BE7891"/>
      <c r="BF7891"/>
      <c r="BG7891"/>
      <c r="BI7891"/>
      <c r="BJ7891"/>
      <c r="BK7891"/>
      <c r="BM7891"/>
      <c r="BN7891"/>
      <c r="BO7891"/>
    </row>
    <row r="7892" spans="1:67">
      <c r="A7892"/>
      <c r="B7892"/>
      <c r="C7892"/>
      <c r="E7892"/>
      <c r="F7892"/>
      <c r="G7892"/>
      <c r="I7892"/>
      <c r="J7892"/>
      <c r="K7892"/>
      <c r="M7892"/>
      <c r="N7892"/>
      <c r="O7892"/>
      <c r="Q7892"/>
      <c r="R7892"/>
      <c r="S7892"/>
      <c r="U7892"/>
      <c r="V7892"/>
      <c r="W7892"/>
      <c r="Y7892"/>
      <c r="Z7892"/>
      <c r="AA7892"/>
      <c r="AC7892"/>
      <c r="AD7892"/>
      <c r="AE7892"/>
      <c r="AG7892"/>
      <c r="AH7892"/>
      <c r="AI7892"/>
      <c r="AK7892"/>
      <c r="AL7892"/>
      <c r="AM7892"/>
      <c r="AO7892"/>
      <c r="AP7892"/>
      <c r="AQ7892"/>
      <c r="AS7892"/>
      <c r="AT7892"/>
      <c r="AU7892"/>
      <c r="AW7892"/>
      <c r="AX7892"/>
      <c r="AY7892"/>
      <c r="BA7892"/>
      <c r="BB7892"/>
      <c r="BC7892"/>
      <c r="BE7892"/>
      <c r="BF7892"/>
      <c r="BG7892"/>
      <c r="BI7892"/>
      <c r="BJ7892"/>
      <c r="BK7892"/>
      <c r="BM7892"/>
      <c r="BN7892"/>
      <c r="BO7892"/>
    </row>
    <row r="7893" spans="1:67">
      <c r="A7893"/>
      <c r="B7893"/>
      <c r="C7893"/>
      <c r="E7893"/>
      <c r="F7893"/>
      <c r="G7893"/>
      <c r="I7893"/>
      <c r="J7893"/>
      <c r="K7893"/>
      <c r="M7893"/>
      <c r="N7893"/>
      <c r="O7893"/>
      <c r="Q7893"/>
      <c r="R7893"/>
      <c r="S7893"/>
      <c r="U7893"/>
      <c r="V7893"/>
      <c r="W7893"/>
      <c r="Y7893"/>
      <c r="Z7893"/>
      <c r="AA7893"/>
      <c r="AC7893"/>
      <c r="AD7893"/>
      <c r="AE7893"/>
      <c r="AG7893"/>
      <c r="AH7893"/>
      <c r="AI7893"/>
      <c r="AK7893"/>
      <c r="AL7893"/>
      <c r="AM7893"/>
      <c r="AO7893"/>
      <c r="AP7893"/>
      <c r="AQ7893"/>
      <c r="AS7893"/>
      <c r="AT7893"/>
      <c r="AU7893"/>
      <c r="AW7893"/>
      <c r="AX7893"/>
      <c r="AY7893"/>
      <c r="BA7893"/>
      <c r="BB7893"/>
      <c r="BC7893"/>
      <c r="BE7893"/>
      <c r="BF7893"/>
      <c r="BG7893"/>
      <c r="BI7893"/>
      <c r="BJ7893"/>
      <c r="BK7893"/>
      <c r="BM7893"/>
      <c r="BN7893"/>
      <c r="BO7893"/>
    </row>
    <row r="7894" spans="1:67">
      <c r="A7894"/>
      <c r="B7894"/>
      <c r="C7894"/>
      <c r="E7894"/>
      <c r="F7894"/>
      <c r="G7894"/>
      <c r="I7894"/>
      <c r="J7894"/>
      <c r="K7894"/>
      <c r="M7894"/>
      <c r="N7894"/>
      <c r="O7894"/>
      <c r="Q7894"/>
      <c r="R7894"/>
      <c r="S7894"/>
      <c r="U7894"/>
      <c r="V7894"/>
      <c r="W7894"/>
      <c r="Y7894"/>
      <c r="Z7894"/>
      <c r="AA7894"/>
      <c r="AC7894"/>
      <c r="AD7894"/>
      <c r="AE7894"/>
      <c r="AG7894"/>
      <c r="AH7894"/>
      <c r="AI7894"/>
      <c r="AK7894"/>
      <c r="AL7894"/>
      <c r="AM7894"/>
      <c r="AO7894"/>
      <c r="AP7894"/>
      <c r="AQ7894"/>
      <c r="AS7894"/>
      <c r="AT7894"/>
      <c r="AU7894"/>
      <c r="AW7894"/>
      <c r="AX7894"/>
      <c r="AY7894"/>
      <c r="BA7894"/>
      <c r="BB7894"/>
      <c r="BC7894"/>
      <c r="BE7894"/>
      <c r="BF7894"/>
      <c r="BG7894"/>
      <c r="BI7894"/>
      <c r="BJ7894"/>
      <c r="BK7894"/>
      <c r="BM7894"/>
      <c r="BN7894"/>
      <c r="BO7894"/>
    </row>
    <row r="7895" spans="1:67">
      <c r="A7895"/>
      <c r="B7895"/>
      <c r="C7895"/>
      <c r="E7895"/>
      <c r="F7895"/>
      <c r="G7895"/>
      <c r="I7895"/>
      <c r="J7895"/>
      <c r="K7895"/>
      <c r="M7895"/>
      <c r="N7895"/>
      <c r="O7895"/>
      <c r="Q7895"/>
      <c r="R7895"/>
      <c r="S7895"/>
      <c r="U7895"/>
      <c r="V7895"/>
      <c r="W7895"/>
      <c r="Y7895"/>
      <c r="Z7895"/>
      <c r="AA7895"/>
      <c r="AC7895"/>
      <c r="AD7895"/>
      <c r="AE7895"/>
      <c r="AG7895"/>
      <c r="AH7895"/>
      <c r="AI7895"/>
      <c r="AK7895"/>
      <c r="AL7895"/>
      <c r="AM7895"/>
      <c r="AO7895"/>
      <c r="AP7895"/>
      <c r="AQ7895"/>
      <c r="AS7895"/>
      <c r="AT7895"/>
      <c r="AU7895"/>
      <c r="AW7895"/>
      <c r="AX7895"/>
      <c r="AY7895"/>
      <c r="BA7895"/>
      <c r="BB7895"/>
      <c r="BC7895"/>
      <c r="BE7895"/>
      <c r="BF7895"/>
      <c r="BG7895"/>
      <c r="BI7895"/>
      <c r="BJ7895"/>
      <c r="BK7895"/>
      <c r="BM7895"/>
      <c r="BN7895"/>
      <c r="BO7895"/>
    </row>
    <row r="7896" spans="1:67">
      <c r="A7896"/>
      <c r="B7896"/>
      <c r="C7896"/>
      <c r="E7896"/>
      <c r="F7896"/>
      <c r="G7896"/>
      <c r="I7896"/>
      <c r="J7896"/>
      <c r="K7896"/>
      <c r="M7896"/>
      <c r="N7896"/>
      <c r="O7896"/>
      <c r="Q7896"/>
      <c r="R7896"/>
      <c r="S7896"/>
      <c r="U7896"/>
      <c r="V7896"/>
      <c r="W7896"/>
      <c r="Y7896"/>
      <c r="Z7896"/>
      <c r="AA7896"/>
      <c r="AC7896"/>
      <c r="AD7896"/>
      <c r="AE7896"/>
      <c r="AG7896"/>
      <c r="AH7896"/>
      <c r="AI7896"/>
      <c r="AK7896"/>
      <c r="AL7896"/>
      <c r="AM7896"/>
      <c r="AO7896"/>
      <c r="AP7896"/>
      <c r="AQ7896"/>
      <c r="AS7896"/>
      <c r="AT7896"/>
      <c r="AU7896"/>
      <c r="AW7896"/>
      <c r="AX7896"/>
      <c r="AY7896"/>
      <c r="BA7896"/>
      <c r="BB7896"/>
      <c r="BC7896"/>
      <c r="BE7896"/>
      <c r="BF7896"/>
      <c r="BG7896"/>
      <c r="BI7896"/>
      <c r="BJ7896"/>
      <c r="BK7896"/>
      <c r="BM7896"/>
      <c r="BN7896"/>
      <c r="BO7896"/>
    </row>
    <row r="7897" spans="1:67">
      <c r="A7897"/>
      <c r="B7897"/>
      <c r="C7897"/>
      <c r="E7897"/>
      <c r="F7897"/>
      <c r="G7897"/>
      <c r="I7897"/>
      <c r="J7897"/>
      <c r="K7897"/>
      <c r="M7897"/>
      <c r="N7897"/>
      <c r="O7897"/>
      <c r="Q7897"/>
      <c r="R7897"/>
      <c r="S7897"/>
      <c r="U7897"/>
      <c r="V7897"/>
      <c r="W7897"/>
      <c r="Y7897"/>
      <c r="Z7897"/>
      <c r="AA7897"/>
      <c r="AC7897"/>
      <c r="AD7897"/>
      <c r="AE7897"/>
      <c r="AG7897"/>
      <c r="AH7897"/>
      <c r="AI7897"/>
      <c r="AK7897"/>
      <c r="AL7897"/>
      <c r="AM7897"/>
      <c r="AO7897"/>
      <c r="AP7897"/>
      <c r="AQ7897"/>
      <c r="AS7897"/>
      <c r="AT7897"/>
      <c r="AU7897"/>
      <c r="AW7897"/>
      <c r="AX7897"/>
      <c r="AY7897"/>
      <c r="BA7897"/>
      <c r="BB7897"/>
      <c r="BC7897"/>
      <c r="BE7897"/>
      <c r="BF7897"/>
      <c r="BG7897"/>
      <c r="BI7897"/>
      <c r="BJ7897"/>
      <c r="BK7897"/>
      <c r="BM7897"/>
      <c r="BN7897"/>
      <c r="BO7897"/>
    </row>
    <row r="7898" spans="1:67">
      <c r="A7898"/>
      <c r="B7898"/>
      <c r="C7898"/>
      <c r="E7898"/>
      <c r="F7898"/>
      <c r="G7898"/>
      <c r="I7898"/>
      <c r="J7898"/>
      <c r="K7898"/>
      <c r="M7898"/>
      <c r="N7898"/>
      <c r="O7898"/>
      <c r="Q7898"/>
      <c r="R7898"/>
      <c r="S7898"/>
      <c r="U7898"/>
      <c r="V7898"/>
      <c r="W7898"/>
      <c r="Y7898"/>
      <c r="Z7898"/>
      <c r="AA7898"/>
      <c r="AC7898"/>
      <c r="AD7898"/>
      <c r="AE7898"/>
      <c r="AG7898"/>
      <c r="AH7898"/>
      <c r="AI7898"/>
      <c r="AK7898"/>
      <c r="AL7898"/>
      <c r="AM7898"/>
      <c r="AO7898"/>
      <c r="AP7898"/>
      <c r="AQ7898"/>
      <c r="AS7898"/>
      <c r="AT7898"/>
      <c r="AU7898"/>
      <c r="AW7898"/>
      <c r="AX7898"/>
      <c r="AY7898"/>
      <c r="BA7898"/>
      <c r="BB7898"/>
      <c r="BC7898"/>
      <c r="BE7898"/>
      <c r="BF7898"/>
      <c r="BG7898"/>
      <c r="BI7898"/>
      <c r="BJ7898"/>
      <c r="BK7898"/>
      <c r="BM7898"/>
      <c r="BN7898"/>
      <c r="BO7898"/>
    </row>
    <row r="7899" spans="1:67">
      <c r="A7899"/>
      <c r="B7899"/>
      <c r="C7899"/>
      <c r="E7899"/>
      <c r="F7899"/>
      <c r="G7899"/>
      <c r="I7899"/>
      <c r="J7899"/>
      <c r="K7899"/>
      <c r="M7899"/>
      <c r="N7899"/>
      <c r="O7899"/>
      <c r="Q7899"/>
      <c r="R7899"/>
      <c r="S7899"/>
      <c r="U7899"/>
      <c r="V7899"/>
      <c r="W7899"/>
      <c r="Y7899"/>
      <c r="Z7899"/>
      <c r="AA7899"/>
      <c r="AC7899"/>
      <c r="AD7899"/>
      <c r="AE7899"/>
      <c r="AG7899"/>
      <c r="AH7899"/>
      <c r="AI7899"/>
      <c r="AK7899"/>
      <c r="AL7899"/>
      <c r="AM7899"/>
      <c r="AO7899"/>
      <c r="AP7899"/>
      <c r="AQ7899"/>
      <c r="AS7899"/>
      <c r="AT7899"/>
      <c r="AU7899"/>
      <c r="AW7899"/>
      <c r="AX7899"/>
      <c r="AY7899"/>
      <c r="BA7899"/>
      <c r="BB7899"/>
      <c r="BC7899"/>
      <c r="BE7899"/>
      <c r="BF7899"/>
      <c r="BG7899"/>
      <c r="BI7899"/>
      <c r="BJ7899"/>
      <c r="BK7899"/>
      <c r="BM7899"/>
      <c r="BN7899"/>
      <c r="BO7899"/>
    </row>
    <row r="7900" spans="1:67">
      <c r="A7900"/>
      <c r="B7900"/>
      <c r="C7900"/>
      <c r="E7900"/>
      <c r="F7900"/>
      <c r="G7900"/>
      <c r="I7900"/>
      <c r="J7900"/>
      <c r="K7900"/>
      <c r="M7900"/>
      <c r="N7900"/>
      <c r="O7900"/>
      <c r="Q7900"/>
      <c r="R7900"/>
      <c r="S7900"/>
      <c r="U7900"/>
      <c r="V7900"/>
      <c r="W7900"/>
      <c r="Y7900"/>
      <c r="Z7900"/>
      <c r="AA7900"/>
      <c r="AC7900"/>
      <c r="AD7900"/>
      <c r="AE7900"/>
      <c r="AG7900"/>
      <c r="AH7900"/>
      <c r="AI7900"/>
      <c r="AK7900"/>
      <c r="AL7900"/>
      <c r="AM7900"/>
      <c r="AO7900"/>
      <c r="AP7900"/>
      <c r="AQ7900"/>
      <c r="AS7900"/>
      <c r="AT7900"/>
      <c r="AU7900"/>
      <c r="AW7900"/>
      <c r="AX7900"/>
      <c r="AY7900"/>
      <c r="BA7900"/>
      <c r="BB7900"/>
      <c r="BC7900"/>
      <c r="BE7900"/>
      <c r="BF7900"/>
      <c r="BG7900"/>
      <c r="BI7900"/>
      <c r="BJ7900"/>
      <c r="BK7900"/>
      <c r="BM7900"/>
      <c r="BN7900"/>
      <c r="BO7900"/>
    </row>
    <row r="7901" spans="1:67">
      <c r="A7901"/>
      <c r="B7901"/>
      <c r="C7901"/>
      <c r="E7901"/>
      <c r="F7901"/>
      <c r="G7901"/>
      <c r="I7901"/>
      <c r="J7901"/>
      <c r="K7901"/>
      <c r="M7901"/>
      <c r="N7901"/>
      <c r="O7901"/>
      <c r="Q7901"/>
      <c r="R7901"/>
      <c r="S7901"/>
      <c r="U7901"/>
      <c r="V7901"/>
      <c r="W7901"/>
      <c r="Y7901"/>
      <c r="Z7901"/>
      <c r="AA7901"/>
      <c r="AC7901"/>
      <c r="AD7901"/>
      <c r="AE7901"/>
      <c r="AG7901"/>
      <c r="AH7901"/>
      <c r="AI7901"/>
      <c r="AK7901"/>
      <c r="AL7901"/>
      <c r="AM7901"/>
      <c r="AO7901"/>
      <c r="AP7901"/>
      <c r="AQ7901"/>
      <c r="AS7901"/>
      <c r="AT7901"/>
      <c r="AU7901"/>
      <c r="AW7901"/>
      <c r="AX7901"/>
      <c r="AY7901"/>
      <c r="BA7901"/>
      <c r="BB7901"/>
      <c r="BC7901"/>
      <c r="BE7901"/>
      <c r="BF7901"/>
      <c r="BG7901"/>
      <c r="BI7901"/>
      <c r="BJ7901"/>
      <c r="BK7901"/>
      <c r="BM7901"/>
      <c r="BN7901"/>
      <c r="BO7901"/>
    </row>
    <row r="7902" spans="1:67">
      <c r="A7902"/>
      <c r="B7902"/>
      <c r="C7902"/>
      <c r="E7902"/>
      <c r="F7902"/>
      <c r="G7902"/>
      <c r="I7902"/>
      <c r="J7902"/>
      <c r="K7902"/>
      <c r="M7902"/>
      <c r="N7902"/>
      <c r="O7902"/>
      <c r="Q7902"/>
      <c r="R7902"/>
      <c r="S7902"/>
      <c r="U7902"/>
      <c r="V7902"/>
      <c r="W7902"/>
      <c r="Y7902"/>
      <c r="Z7902"/>
      <c r="AA7902"/>
      <c r="AC7902"/>
      <c r="AD7902"/>
      <c r="AE7902"/>
      <c r="AG7902"/>
      <c r="AH7902"/>
      <c r="AI7902"/>
      <c r="AK7902"/>
      <c r="AL7902"/>
      <c r="AM7902"/>
      <c r="AO7902"/>
      <c r="AP7902"/>
      <c r="AQ7902"/>
      <c r="AS7902"/>
      <c r="AT7902"/>
      <c r="AU7902"/>
      <c r="AW7902"/>
      <c r="AX7902"/>
      <c r="AY7902"/>
      <c r="BA7902"/>
      <c r="BB7902"/>
      <c r="BC7902"/>
      <c r="BE7902"/>
      <c r="BF7902"/>
      <c r="BG7902"/>
      <c r="BI7902"/>
      <c r="BJ7902"/>
      <c r="BK7902"/>
      <c r="BM7902"/>
      <c r="BN7902"/>
      <c r="BO7902"/>
    </row>
    <row r="7903" spans="1:67">
      <c r="A7903"/>
      <c r="B7903"/>
      <c r="C7903"/>
      <c r="E7903"/>
      <c r="F7903"/>
      <c r="G7903"/>
      <c r="I7903"/>
      <c r="J7903"/>
      <c r="K7903"/>
      <c r="M7903"/>
      <c r="N7903"/>
      <c r="O7903"/>
      <c r="Q7903"/>
      <c r="R7903"/>
      <c r="S7903"/>
      <c r="U7903"/>
      <c r="V7903"/>
      <c r="W7903"/>
      <c r="Y7903"/>
      <c r="Z7903"/>
      <c r="AA7903"/>
      <c r="AC7903"/>
      <c r="AD7903"/>
      <c r="AE7903"/>
      <c r="AG7903"/>
      <c r="AH7903"/>
      <c r="AI7903"/>
      <c r="AK7903"/>
      <c r="AL7903"/>
      <c r="AM7903"/>
      <c r="AO7903"/>
      <c r="AP7903"/>
      <c r="AQ7903"/>
      <c r="AS7903"/>
      <c r="AT7903"/>
      <c r="AU7903"/>
      <c r="AW7903"/>
      <c r="AX7903"/>
      <c r="AY7903"/>
      <c r="BA7903"/>
      <c r="BB7903"/>
      <c r="BC7903"/>
      <c r="BE7903"/>
      <c r="BF7903"/>
      <c r="BG7903"/>
      <c r="BI7903"/>
      <c r="BJ7903"/>
      <c r="BK7903"/>
      <c r="BM7903"/>
      <c r="BN7903"/>
      <c r="BO7903"/>
    </row>
    <row r="7904" spans="1:67">
      <c r="A7904"/>
      <c r="B7904"/>
      <c r="C7904"/>
      <c r="E7904"/>
      <c r="F7904"/>
      <c r="G7904"/>
      <c r="I7904"/>
      <c r="J7904"/>
      <c r="K7904"/>
      <c r="M7904"/>
      <c r="N7904"/>
      <c r="O7904"/>
      <c r="Q7904"/>
      <c r="R7904"/>
      <c r="S7904"/>
      <c r="U7904"/>
      <c r="V7904"/>
      <c r="W7904"/>
      <c r="Y7904"/>
      <c r="Z7904"/>
      <c r="AA7904"/>
      <c r="AC7904"/>
      <c r="AD7904"/>
      <c r="AE7904"/>
      <c r="AG7904"/>
      <c r="AH7904"/>
      <c r="AI7904"/>
      <c r="AK7904"/>
      <c r="AL7904"/>
      <c r="AM7904"/>
      <c r="AO7904"/>
      <c r="AP7904"/>
      <c r="AQ7904"/>
      <c r="AS7904"/>
      <c r="AT7904"/>
      <c r="AU7904"/>
      <c r="AW7904"/>
      <c r="AX7904"/>
      <c r="AY7904"/>
      <c r="BA7904"/>
      <c r="BB7904"/>
      <c r="BC7904"/>
      <c r="BE7904"/>
      <c r="BF7904"/>
      <c r="BG7904"/>
      <c r="BI7904"/>
      <c r="BJ7904"/>
      <c r="BK7904"/>
      <c r="BM7904"/>
      <c r="BN7904"/>
      <c r="BO7904"/>
    </row>
    <row r="7905" spans="1:67">
      <c r="A7905"/>
      <c r="B7905"/>
      <c r="C7905"/>
      <c r="E7905"/>
      <c r="F7905"/>
      <c r="G7905"/>
      <c r="I7905"/>
      <c r="J7905"/>
      <c r="K7905"/>
      <c r="M7905"/>
      <c r="N7905"/>
      <c r="O7905"/>
      <c r="Q7905"/>
      <c r="R7905"/>
      <c r="S7905"/>
      <c r="U7905"/>
      <c r="V7905"/>
      <c r="W7905"/>
      <c r="Y7905"/>
      <c r="Z7905"/>
      <c r="AA7905"/>
      <c r="AC7905"/>
      <c r="AD7905"/>
      <c r="AE7905"/>
      <c r="AG7905"/>
      <c r="AH7905"/>
      <c r="AI7905"/>
      <c r="AK7905"/>
      <c r="AL7905"/>
      <c r="AM7905"/>
      <c r="AO7905"/>
      <c r="AP7905"/>
      <c r="AQ7905"/>
      <c r="AS7905"/>
      <c r="AT7905"/>
      <c r="AU7905"/>
      <c r="AW7905"/>
      <c r="AX7905"/>
      <c r="AY7905"/>
      <c r="BA7905"/>
      <c r="BB7905"/>
      <c r="BC7905"/>
      <c r="BE7905"/>
      <c r="BF7905"/>
      <c r="BG7905"/>
      <c r="BI7905"/>
      <c r="BJ7905"/>
      <c r="BK7905"/>
      <c r="BM7905"/>
      <c r="BN7905"/>
      <c r="BO7905"/>
    </row>
    <row r="7906" spans="1:67">
      <c r="A7906"/>
      <c r="B7906"/>
      <c r="C7906"/>
      <c r="E7906"/>
      <c r="F7906"/>
      <c r="G7906"/>
      <c r="I7906"/>
      <c r="J7906"/>
      <c r="K7906"/>
      <c r="M7906"/>
      <c r="N7906"/>
      <c r="O7906"/>
      <c r="Q7906"/>
      <c r="R7906"/>
      <c r="S7906"/>
      <c r="U7906"/>
      <c r="V7906"/>
      <c r="W7906"/>
      <c r="Y7906"/>
      <c r="Z7906"/>
      <c r="AA7906"/>
      <c r="AC7906"/>
      <c r="AD7906"/>
      <c r="AE7906"/>
      <c r="AG7906"/>
      <c r="AH7906"/>
      <c r="AI7906"/>
      <c r="AK7906"/>
      <c r="AL7906"/>
      <c r="AM7906"/>
      <c r="AO7906"/>
      <c r="AP7906"/>
      <c r="AQ7906"/>
      <c r="AS7906"/>
      <c r="AT7906"/>
      <c r="AU7906"/>
      <c r="AW7906"/>
      <c r="AX7906"/>
      <c r="AY7906"/>
      <c r="BA7906"/>
      <c r="BB7906"/>
      <c r="BC7906"/>
      <c r="BE7906"/>
      <c r="BF7906"/>
      <c r="BG7906"/>
      <c r="BI7906"/>
      <c r="BJ7906"/>
      <c r="BK7906"/>
      <c r="BM7906"/>
      <c r="BN7906"/>
      <c r="BO7906"/>
    </row>
    <row r="7907" spans="1:67">
      <c r="A7907"/>
      <c r="B7907"/>
      <c r="C7907"/>
      <c r="E7907"/>
      <c r="F7907"/>
      <c r="G7907"/>
      <c r="I7907"/>
      <c r="J7907"/>
      <c r="K7907"/>
      <c r="M7907"/>
      <c r="N7907"/>
      <c r="O7907"/>
      <c r="Q7907"/>
      <c r="R7907"/>
      <c r="S7907"/>
      <c r="U7907"/>
      <c r="V7907"/>
      <c r="W7907"/>
      <c r="Y7907"/>
      <c r="Z7907"/>
      <c r="AA7907"/>
      <c r="AC7907"/>
      <c r="AD7907"/>
      <c r="AE7907"/>
      <c r="AG7907"/>
      <c r="AH7907"/>
      <c r="AI7907"/>
      <c r="AK7907"/>
      <c r="AL7907"/>
      <c r="AM7907"/>
      <c r="AO7907"/>
      <c r="AP7907"/>
      <c r="AQ7907"/>
      <c r="AS7907"/>
      <c r="AT7907"/>
      <c r="AU7907"/>
      <c r="AW7907"/>
      <c r="AX7907"/>
      <c r="AY7907"/>
      <c r="BA7907"/>
      <c r="BB7907"/>
      <c r="BC7907"/>
      <c r="BE7907"/>
      <c r="BF7907"/>
      <c r="BG7907"/>
      <c r="BI7907"/>
      <c r="BJ7907"/>
      <c r="BK7907"/>
      <c r="BM7907"/>
      <c r="BN7907"/>
      <c r="BO7907"/>
    </row>
    <row r="7908" spans="1:67">
      <c r="A7908"/>
      <c r="B7908"/>
      <c r="C7908"/>
      <c r="E7908"/>
      <c r="F7908"/>
      <c r="G7908"/>
      <c r="I7908"/>
      <c r="J7908"/>
      <c r="K7908"/>
      <c r="M7908"/>
      <c r="N7908"/>
      <c r="O7908"/>
      <c r="Q7908"/>
      <c r="R7908"/>
      <c r="S7908"/>
      <c r="U7908"/>
      <c r="V7908"/>
      <c r="W7908"/>
      <c r="Y7908"/>
      <c r="Z7908"/>
      <c r="AA7908"/>
      <c r="AC7908"/>
      <c r="AD7908"/>
      <c r="AE7908"/>
      <c r="AG7908"/>
      <c r="AH7908"/>
      <c r="AI7908"/>
      <c r="AK7908"/>
      <c r="AL7908"/>
      <c r="AM7908"/>
      <c r="AO7908"/>
      <c r="AP7908"/>
      <c r="AQ7908"/>
      <c r="AS7908"/>
      <c r="AT7908"/>
      <c r="AU7908"/>
      <c r="AW7908"/>
      <c r="AX7908"/>
      <c r="AY7908"/>
      <c r="BA7908"/>
      <c r="BB7908"/>
      <c r="BC7908"/>
      <c r="BE7908"/>
      <c r="BF7908"/>
      <c r="BG7908"/>
      <c r="BI7908"/>
      <c r="BJ7908"/>
      <c r="BK7908"/>
      <c r="BM7908"/>
      <c r="BN7908"/>
      <c r="BO7908"/>
    </row>
    <row r="7909" spans="1:67">
      <c r="A7909"/>
      <c r="B7909"/>
      <c r="C7909"/>
      <c r="E7909"/>
      <c r="F7909"/>
      <c r="G7909"/>
      <c r="I7909"/>
      <c r="J7909"/>
      <c r="K7909"/>
      <c r="M7909"/>
      <c r="N7909"/>
      <c r="O7909"/>
      <c r="Q7909"/>
      <c r="R7909"/>
      <c r="S7909"/>
      <c r="U7909"/>
      <c r="V7909"/>
      <c r="W7909"/>
      <c r="Y7909"/>
      <c r="Z7909"/>
      <c r="AA7909"/>
      <c r="AC7909"/>
      <c r="AD7909"/>
      <c r="AE7909"/>
      <c r="AG7909"/>
      <c r="AH7909"/>
      <c r="AI7909"/>
      <c r="AK7909"/>
      <c r="AL7909"/>
      <c r="AM7909"/>
      <c r="AO7909"/>
      <c r="AP7909"/>
      <c r="AQ7909"/>
      <c r="AS7909"/>
      <c r="AT7909"/>
      <c r="AU7909"/>
      <c r="AW7909"/>
      <c r="AX7909"/>
      <c r="AY7909"/>
      <c r="BA7909"/>
      <c r="BB7909"/>
      <c r="BC7909"/>
      <c r="BE7909"/>
      <c r="BF7909"/>
      <c r="BG7909"/>
      <c r="BI7909"/>
      <c r="BJ7909"/>
      <c r="BK7909"/>
      <c r="BM7909"/>
      <c r="BN7909"/>
      <c r="BO7909"/>
    </row>
    <row r="7910" spans="1:67">
      <c r="A7910"/>
      <c r="B7910"/>
      <c r="C7910"/>
      <c r="E7910"/>
      <c r="F7910"/>
      <c r="G7910"/>
      <c r="I7910"/>
      <c r="J7910"/>
      <c r="K7910"/>
      <c r="M7910"/>
      <c r="N7910"/>
      <c r="O7910"/>
      <c r="Q7910"/>
      <c r="R7910"/>
      <c r="S7910"/>
      <c r="U7910"/>
      <c r="V7910"/>
      <c r="W7910"/>
      <c r="Y7910"/>
      <c r="Z7910"/>
      <c r="AA7910"/>
      <c r="AC7910"/>
      <c r="AD7910"/>
      <c r="AE7910"/>
      <c r="AG7910"/>
      <c r="AH7910"/>
      <c r="AI7910"/>
      <c r="AK7910"/>
      <c r="AL7910"/>
      <c r="AM7910"/>
      <c r="AO7910"/>
      <c r="AP7910"/>
      <c r="AQ7910"/>
      <c r="AS7910"/>
      <c r="AT7910"/>
      <c r="AU7910"/>
      <c r="AW7910"/>
      <c r="AX7910"/>
      <c r="AY7910"/>
      <c r="BA7910"/>
      <c r="BB7910"/>
      <c r="BC7910"/>
      <c r="BE7910"/>
      <c r="BF7910"/>
      <c r="BG7910"/>
      <c r="BI7910"/>
      <c r="BJ7910"/>
      <c r="BK7910"/>
      <c r="BM7910"/>
      <c r="BN7910"/>
      <c r="BO7910"/>
    </row>
    <row r="7911" spans="1:67">
      <c r="A7911"/>
      <c r="B7911"/>
      <c r="C7911"/>
      <c r="E7911"/>
      <c r="F7911"/>
      <c r="G7911"/>
      <c r="I7911"/>
      <c r="J7911"/>
      <c r="K7911"/>
      <c r="M7911"/>
      <c r="N7911"/>
      <c r="O7911"/>
      <c r="Q7911"/>
      <c r="R7911"/>
      <c r="S7911"/>
      <c r="U7911"/>
      <c r="V7911"/>
      <c r="W7911"/>
      <c r="Y7911"/>
      <c r="Z7911"/>
      <c r="AA7911"/>
      <c r="AC7911"/>
      <c r="AD7911"/>
      <c r="AE7911"/>
      <c r="AG7911"/>
      <c r="AH7911"/>
      <c r="AI7911"/>
      <c r="AK7911"/>
      <c r="AL7911"/>
      <c r="AM7911"/>
      <c r="AO7911"/>
      <c r="AP7911"/>
      <c r="AQ7911"/>
      <c r="AS7911"/>
      <c r="AT7911"/>
      <c r="AU7911"/>
      <c r="AW7911"/>
      <c r="AX7911"/>
      <c r="AY7911"/>
      <c r="BA7911"/>
      <c r="BB7911"/>
      <c r="BC7911"/>
      <c r="BE7911"/>
      <c r="BF7911"/>
      <c r="BG7911"/>
      <c r="BI7911"/>
      <c r="BJ7911"/>
      <c r="BK7911"/>
      <c r="BM7911"/>
      <c r="BN7911"/>
      <c r="BO7911"/>
    </row>
    <row r="7912" spans="1:67">
      <c r="A7912"/>
      <c r="B7912"/>
      <c r="C7912"/>
      <c r="E7912"/>
      <c r="F7912"/>
      <c r="G7912"/>
      <c r="I7912"/>
      <c r="J7912"/>
      <c r="K7912"/>
      <c r="M7912"/>
      <c r="N7912"/>
      <c r="O7912"/>
      <c r="Q7912"/>
      <c r="R7912"/>
      <c r="S7912"/>
      <c r="U7912"/>
      <c r="V7912"/>
      <c r="W7912"/>
      <c r="Y7912"/>
      <c r="Z7912"/>
      <c r="AA7912"/>
      <c r="AC7912"/>
      <c r="AD7912"/>
      <c r="AE7912"/>
      <c r="AG7912"/>
      <c r="AH7912"/>
      <c r="AI7912"/>
      <c r="AK7912"/>
      <c r="AL7912"/>
      <c r="AM7912"/>
      <c r="AO7912"/>
      <c r="AP7912"/>
      <c r="AQ7912"/>
      <c r="AS7912"/>
      <c r="AT7912"/>
      <c r="AU7912"/>
      <c r="AW7912"/>
      <c r="AX7912"/>
      <c r="AY7912"/>
      <c r="BA7912"/>
      <c r="BB7912"/>
      <c r="BC7912"/>
      <c r="BE7912"/>
      <c r="BF7912"/>
      <c r="BG7912"/>
      <c r="BI7912"/>
      <c r="BJ7912"/>
      <c r="BK7912"/>
      <c r="BM7912"/>
      <c r="BN7912"/>
      <c r="BO7912"/>
    </row>
    <row r="7913" spans="1:67">
      <c r="A7913"/>
      <c r="B7913"/>
      <c r="C7913"/>
      <c r="E7913"/>
      <c r="F7913"/>
      <c r="G7913"/>
      <c r="I7913"/>
      <c r="J7913"/>
      <c r="K7913"/>
      <c r="M7913"/>
      <c r="N7913"/>
      <c r="O7913"/>
      <c r="Q7913"/>
      <c r="R7913"/>
      <c r="S7913"/>
      <c r="U7913"/>
      <c r="V7913"/>
      <c r="W7913"/>
      <c r="Y7913"/>
      <c r="Z7913"/>
      <c r="AA7913"/>
      <c r="AC7913"/>
      <c r="AD7913"/>
      <c r="AE7913"/>
      <c r="AG7913"/>
      <c r="AH7913"/>
      <c r="AI7913"/>
      <c r="AK7913"/>
      <c r="AL7913"/>
      <c r="AM7913"/>
      <c r="AO7913"/>
      <c r="AP7913"/>
      <c r="AQ7913"/>
      <c r="AS7913"/>
      <c r="AT7913"/>
      <c r="AU7913"/>
      <c r="AW7913"/>
      <c r="AX7913"/>
      <c r="AY7913"/>
      <c r="BA7913"/>
      <c r="BB7913"/>
      <c r="BC7913"/>
      <c r="BE7913"/>
      <c r="BF7913"/>
      <c r="BG7913"/>
      <c r="BI7913"/>
      <c r="BJ7913"/>
      <c r="BK7913"/>
      <c r="BM7913"/>
      <c r="BN7913"/>
      <c r="BO7913"/>
    </row>
    <row r="7914" spans="1:67">
      <c r="A7914"/>
      <c r="B7914"/>
      <c r="C7914"/>
      <c r="E7914"/>
      <c r="F7914"/>
      <c r="G7914"/>
      <c r="I7914"/>
      <c r="J7914"/>
      <c r="K7914"/>
      <c r="M7914"/>
      <c r="N7914"/>
      <c r="O7914"/>
      <c r="Q7914"/>
      <c r="R7914"/>
      <c r="S7914"/>
      <c r="U7914"/>
      <c r="V7914"/>
      <c r="W7914"/>
      <c r="Y7914"/>
      <c r="Z7914"/>
      <c r="AA7914"/>
      <c r="AC7914"/>
      <c r="AD7914"/>
      <c r="AE7914"/>
      <c r="AG7914"/>
      <c r="AH7914"/>
      <c r="AI7914"/>
      <c r="AK7914"/>
      <c r="AL7914"/>
      <c r="AM7914"/>
      <c r="AO7914"/>
      <c r="AP7914"/>
      <c r="AQ7914"/>
      <c r="AS7914"/>
      <c r="AT7914"/>
      <c r="AU7914"/>
      <c r="AW7914"/>
      <c r="AX7914"/>
      <c r="AY7914"/>
      <c r="BA7914"/>
      <c r="BB7914"/>
      <c r="BC7914"/>
      <c r="BE7914"/>
      <c r="BF7914"/>
      <c r="BG7914"/>
      <c r="BI7914"/>
      <c r="BJ7914"/>
      <c r="BK7914"/>
      <c r="BM7914"/>
      <c r="BN7914"/>
      <c r="BO7914"/>
    </row>
    <row r="7915" spans="1:67">
      <c r="A7915"/>
      <c r="B7915"/>
      <c r="C7915"/>
      <c r="E7915"/>
      <c r="F7915"/>
      <c r="G7915"/>
      <c r="I7915"/>
      <c r="J7915"/>
      <c r="K7915"/>
      <c r="M7915"/>
      <c r="N7915"/>
      <c r="O7915"/>
      <c r="Q7915"/>
      <c r="R7915"/>
      <c r="S7915"/>
      <c r="U7915"/>
      <c r="V7915"/>
      <c r="W7915"/>
      <c r="Y7915"/>
      <c r="Z7915"/>
      <c r="AA7915"/>
      <c r="AC7915"/>
      <c r="AD7915"/>
      <c r="AE7915"/>
      <c r="AG7915"/>
      <c r="AH7915"/>
      <c r="AI7915"/>
      <c r="AK7915"/>
      <c r="AL7915"/>
      <c r="AM7915"/>
      <c r="AO7915"/>
      <c r="AP7915"/>
      <c r="AQ7915"/>
      <c r="AS7915"/>
      <c r="AT7915"/>
      <c r="AU7915"/>
      <c r="AW7915"/>
      <c r="AX7915"/>
      <c r="AY7915"/>
      <c r="BA7915"/>
      <c r="BB7915"/>
      <c r="BC7915"/>
      <c r="BE7915"/>
      <c r="BF7915"/>
      <c r="BG7915"/>
      <c r="BI7915"/>
      <c r="BJ7915"/>
      <c r="BK7915"/>
      <c r="BM7915"/>
      <c r="BN7915"/>
      <c r="BO7915"/>
    </row>
    <row r="7916" spans="1:67">
      <c r="A7916"/>
      <c r="B7916"/>
      <c r="C7916"/>
      <c r="E7916"/>
      <c r="F7916"/>
      <c r="G7916"/>
      <c r="I7916"/>
      <c r="J7916"/>
      <c r="K7916"/>
      <c r="M7916"/>
      <c r="N7916"/>
      <c r="O7916"/>
      <c r="Q7916"/>
      <c r="R7916"/>
      <c r="S7916"/>
      <c r="U7916"/>
      <c r="V7916"/>
      <c r="W7916"/>
      <c r="Y7916"/>
      <c r="Z7916"/>
      <c r="AA7916"/>
      <c r="AC7916"/>
      <c r="AD7916"/>
      <c r="AE7916"/>
      <c r="AG7916"/>
      <c r="AH7916"/>
      <c r="AI7916"/>
      <c r="AK7916"/>
      <c r="AL7916"/>
      <c r="AM7916"/>
      <c r="AO7916"/>
      <c r="AP7916"/>
      <c r="AQ7916"/>
      <c r="AS7916"/>
      <c r="AT7916"/>
      <c r="AU7916"/>
      <c r="AW7916"/>
      <c r="AX7916"/>
      <c r="AY7916"/>
      <c r="BA7916"/>
      <c r="BB7916"/>
      <c r="BC7916"/>
      <c r="BE7916"/>
      <c r="BF7916"/>
      <c r="BG7916"/>
      <c r="BI7916"/>
      <c r="BJ7916"/>
      <c r="BK7916"/>
      <c r="BM7916"/>
      <c r="BN7916"/>
      <c r="BO7916"/>
    </row>
    <row r="7917" spans="1:67">
      <c r="A7917"/>
      <c r="B7917"/>
      <c r="C7917"/>
      <c r="E7917"/>
      <c r="F7917"/>
      <c r="G7917"/>
      <c r="I7917"/>
      <c r="J7917"/>
      <c r="K7917"/>
      <c r="M7917"/>
      <c r="N7917"/>
      <c r="O7917"/>
      <c r="Q7917"/>
      <c r="R7917"/>
      <c r="S7917"/>
      <c r="U7917"/>
      <c r="V7917"/>
      <c r="W7917"/>
      <c r="Y7917"/>
      <c r="Z7917"/>
      <c r="AA7917"/>
      <c r="AC7917"/>
      <c r="AD7917"/>
      <c r="AE7917"/>
      <c r="AG7917"/>
      <c r="AH7917"/>
      <c r="AI7917"/>
      <c r="AK7917"/>
      <c r="AL7917"/>
      <c r="AM7917"/>
      <c r="AO7917"/>
      <c r="AP7917"/>
      <c r="AQ7917"/>
      <c r="AS7917"/>
      <c r="AT7917"/>
      <c r="AU7917"/>
      <c r="AW7917"/>
      <c r="AX7917"/>
      <c r="AY7917"/>
      <c r="BA7917"/>
      <c r="BB7917"/>
      <c r="BC7917"/>
      <c r="BE7917"/>
      <c r="BF7917"/>
      <c r="BG7917"/>
      <c r="BI7917"/>
      <c r="BJ7917"/>
      <c r="BK7917"/>
      <c r="BM7917"/>
      <c r="BN7917"/>
      <c r="BO7917"/>
    </row>
    <row r="7918" spans="1:67">
      <c r="A7918"/>
      <c r="B7918"/>
      <c r="C7918"/>
      <c r="E7918"/>
      <c r="F7918"/>
      <c r="G7918"/>
      <c r="I7918"/>
      <c r="J7918"/>
      <c r="K7918"/>
      <c r="M7918"/>
      <c r="N7918"/>
      <c r="O7918"/>
      <c r="Q7918"/>
      <c r="R7918"/>
      <c r="S7918"/>
      <c r="U7918"/>
      <c r="V7918"/>
      <c r="W7918"/>
      <c r="Y7918"/>
      <c r="Z7918"/>
      <c r="AA7918"/>
      <c r="AC7918"/>
      <c r="AD7918"/>
      <c r="AE7918"/>
      <c r="AG7918"/>
      <c r="AH7918"/>
      <c r="AI7918"/>
      <c r="AK7918"/>
      <c r="AL7918"/>
      <c r="AM7918"/>
      <c r="AO7918"/>
      <c r="AP7918"/>
      <c r="AQ7918"/>
      <c r="AS7918"/>
      <c r="AT7918"/>
      <c r="AU7918"/>
      <c r="AW7918"/>
      <c r="AX7918"/>
      <c r="AY7918"/>
      <c r="BA7918"/>
      <c r="BB7918"/>
      <c r="BC7918"/>
      <c r="BE7918"/>
      <c r="BF7918"/>
      <c r="BG7918"/>
      <c r="BI7918"/>
      <c r="BJ7918"/>
      <c r="BK7918"/>
      <c r="BM7918"/>
      <c r="BN7918"/>
      <c r="BO7918"/>
    </row>
    <row r="7919" spans="1:67">
      <c r="A7919"/>
      <c r="B7919"/>
      <c r="C7919"/>
      <c r="E7919"/>
      <c r="F7919"/>
      <c r="G7919"/>
      <c r="I7919"/>
      <c r="J7919"/>
      <c r="K7919"/>
      <c r="M7919"/>
      <c r="N7919"/>
      <c r="O7919"/>
      <c r="Q7919"/>
      <c r="R7919"/>
      <c r="S7919"/>
      <c r="U7919"/>
      <c r="V7919"/>
      <c r="W7919"/>
      <c r="Y7919"/>
      <c r="Z7919"/>
      <c r="AA7919"/>
      <c r="AC7919"/>
      <c r="AD7919"/>
      <c r="AE7919"/>
      <c r="AG7919"/>
      <c r="AH7919"/>
      <c r="AI7919"/>
      <c r="AK7919"/>
      <c r="AL7919"/>
      <c r="AM7919"/>
      <c r="AO7919"/>
      <c r="AP7919"/>
      <c r="AQ7919"/>
      <c r="AS7919"/>
      <c r="AT7919"/>
      <c r="AU7919"/>
      <c r="AW7919"/>
      <c r="AX7919"/>
      <c r="AY7919"/>
      <c r="BA7919"/>
      <c r="BB7919"/>
      <c r="BC7919"/>
      <c r="BE7919"/>
      <c r="BF7919"/>
      <c r="BG7919"/>
      <c r="BI7919"/>
      <c r="BJ7919"/>
      <c r="BK7919"/>
      <c r="BM7919"/>
      <c r="BN7919"/>
      <c r="BO7919"/>
    </row>
    <row r="7920" spans="1:67">
      <c r="A7920"/>
      <c r="B7920"/>
      <c r="C7920"/>
      <c r="E7920"/>
      <c r="F7920"/>
      <c r="G7920"/>
      <c r="I7920"/>
      <c r="J7920"/>
      <c r="K7920"/>
      <c r="M7920"/>
      <c r="N7920"/>
      <c r="O7920"/>
      <c r="Q7920"/>
      <c r="R7920"/>
      <c r="S7920"/>
      <c r="U7920"/>
      <c r="V7920"/>
      <c r="W7920"/>
      <c r="Y7920"/>
      <c r="Z7920"/>
      <c r="AA7920"/>
      <c r="AC7920"/>
      <c r="AD7920"/>
      <c r="AE7920"/>
      <c r="AG7920"/>
      <c r="AH7920"/>
      <c r="AI7920"/>
      <c r="AK7920"/>
      <c r="AL7920"/>
      <c r="AM7920"/>
      <c r="AO7920"/>
      <c r="AP7920"/>
      <c r="AQ7920"/>
      <c r="AS7920"/>
      <c r="AT7920"/>
      <c r="AU7920"/>
      <c r="AW7920"/>
      <c r="AX7920"/>
      <c r="AY7920"/>
      <c r="BA7920"/>
      <c r="BB7920"/>
      <c r="BC7920"/>
      <c r="BE7920"/>
      <c r="BF7920"/>
      <c r="BG7920"/>
      <c r="BI7920"/>
      <c r="BJ7920"/>
      <c r="BK7920"/>
      <c r="BM7920"/>
      <c r="BN7920"/>
      <c r="BO7920"/>
    </row>
    <row r="7921" spans="1:67">
      <c r="A7921"/>
      <c r="B7921"/>
      <c r="C7921"/>
      <c r="E7921"/>
      <c r="F7921"/>
      <c r="G7921"/>
      <c r="I7921"/>
      <c r="J7921"/>
      <c r="K7921"/>
      <c r="M7921"/>
      <c r="N7921"/>
      <c r="O7921"/>
      <c r="Q7921"/>
      <c r="R7921"/>
      <c r="S7921"/>
      <c r="U7921"/>
      <c r="V7921"/>
      <c r="W7921"/>
      <c r="Y7921"/>
      <c r="Z7921"/>
      <c r="AA7921"/>
      <c r="AC7921"/>
      <c r="AD7921"/>
      <c r="AE7921"/>
      <c r="AG7921"/>
      <c r="AH7921"/>
      <c r="AI7921"/>
      <c r="AK7921"/>
      <c r="AL7921"/>
      <c r="AM7921"/>
      <c r="AO7921"/>
      <c r="AP7921"/>
      <c r="AQ7921"/>
      <c r="AS7921"/>
      <c r="AT7921"/>
      <c r="AU7921"/>
      <c r="AW7921"/>
      <c r="AX7921"/>
      <c r="AY7921"/>
      <c r="BA7921"/>
      <c r="BB7921"/>
      <c r="BC7921"/>
      <c r="BE7921"/>
      <c r="BF7921"/>
      <c r="BG7921"/>
      <c r="BI7921"/>
      <c r="BJ7921"/>
      <c r="BK7921"/>
      <c r="BM7921"/>
      <c r="BN7921"/>
      <c r="BO7921"/>
    </row>
    <row r="7922" spans="1:67">
      <c r="A7922"/>
      <c r="B7922"/>
      <c r="C7922"/>
      <c r="E7922"/>
      <c r="F7922"/>
      <c r="G7922"/>
      <c r="I7922"/>
      <c r="J7922"/>
      <c r="K7922"/>
      <c r="M7922"/>
      <c r="N7922"/>
      <c r="O7922"/>
      <c r="Q7922"/>
      <c r="R7922"/>
      <c r="S7922"/>
      <c r="U7922"/>
      <c r="V7922"/>
      <c r="W7922"/>
      <c r="Y7922"/>
      <c r="Z7922"/>
      <c r="AA7922"/>
      <c r="AC7922"/>
      <c r="AD7922"/>
      <c r="AE7922"/>
      <c r="AG7922"/>
      <c r="AH7922"/>
      <c r="AI7922"/>
      <c r="AK7922"/>
      <c r="AL7922"/>
      <c r="AM7922"/>
      <c r="AO7922"/>
      <c r="AP7922"/>
      <c r="AQ7922"/>
      <c r="AS7922"/>
      <c r="AT7922"/>
      <c r="AU7922"/>
      <c r="AW7922"/>
      <c r="AX7922"/>
      <c r="AY7922"/>
      <c r="BA7922"/>
      <c r="BB7922"/>
      <c r="BC7922"/>
      <c r="BE7922"/>
      <c r="BF7922"/>
      <c r="BG7922"/>
      <c r="BI7922"/>
      <c r="BJ7922"/>
      <c r="BK7922"/>
      <c r="BM7922"/>
      <c r="BN7922"/>
      <c r="BO7922"/>
    </row>
    <row r="7923" spans="1:67">
      <c r="A7923"/>
      <c r="B7923"/>
      <c r="C7923"/>
      <c r="E7923"/>
      <c r="F7923"/>
      <c r="G7923"/>
      <c r="I7923"/>
      <c r="J7923"/>
      <c r="K7923"/>
      <c r="M7923"/>
      <c r="N7923"/>
      <c r="O7923"/>
      <c r="Q7923"/>
      <c r="R7923"/>
      <c r="S7923"/>
      <c r="U7923"/>
      <c r="V7923"/>
      <c r="W7923"/>
      <c r="Y7923"/>
      <c r="Z7923"/>
      <c r="AA7923"/>
      <c r="AC7923"/>
      <c r="AD7923"/>
      <c r="AE7923"/>
      <c r="AG7923"/>
      <c r="AH7923"/>
      <c r="AI7923"/>
      <c r="AK7923"/>
      <c r="AL7923"/>
      <c r="AM7923"/>
      <c r="AO7923"/>
      <c r="AP7923"/>
      <c r="AQ7923"/>
      <c r="AS7923"/>
      <c r="AT7923"/>
      <c r="AU7923"/>
      <c r="AW7923"/>
      <c r="AX7923"/>
      <c r="AY7923"/>
      <c r="BA7923"/>
      <c r="BB7923"/>
      <c r="BC7923"/>
      <c r="BE7923"/>
      <c r="BF7923"/>
      <c r="BG7923"/>
      <c r="BI7923"/>
      <c r="BJ7923"/>
      <c r="BK7923"/>
      <c r="BM7923"/>
      <c r="BN7923"/>
      <c r="BO7923"/>
    </row>
    <row r="7924" spans="1:67">
      <c r="A7924"/>
      <c r="B7924"/>
      <c r="C7924"/>
      <c r="E7924"/>
      <c r="F7924"/>
      <c r="G7924"/>
      <c r="I7924"/>
      <c r="J7924"/>
      <c r="K7924"/>
      <c r="M7924"/>
      <c r="N7924"/>
      <c r="O7924"/>
      <c r="Q7924"/>
      <c r="R7924"/>
      <c r="S7924"/>
      <c r="U7924"/>
      <c r="V7924"/>
      <c r="W7924"/>
      <c r="Y7924"/>
      <c r="Z7924"/>
      <c r="AA7924"/>
      <c r="AC7924"/>
      <c r="AD7924"/>
      <c r="AE7924"/>
      <c r="AG7924"/>
      <c r="AH7924"/>
      <c r="AI7924"/>
      <c r="AK7924"/>
      <c r="AL7924"/>
      <c r="AM7924"/>
      <c r="AO7924"/>
      <c r="AP7924"/>
      <c r="AQ7924"/>
      <c r="AS7924"/>
      <c r="AT7924"/>
      <c r="AU7924"/>
      <c r="AW7924"/>
      <c r="AX7924"/>
      <c r="AY7924"/>
      <c r="BA7924"/>
      <c r="BB7924"/>
      <c r="BC7924"/>
      <c r="BE7924"/>
      <c r="BF7924"/>
      <c r="BG7924"/>
      <c r="BI7924"/>
      <c r="BJ7924"/>
      <c r="BK7924"/>
      <c r="BM7924"/>
      <c r="BN7924"/>
      <c r="BO7924"/>
    </row>
    <row r="7925" spans="1:67">
      <c r="A7925"/>
      <c r="B7925"/>
      <c r="C7925"/>
      <c r="E7925"/>
      <c r="F7925"/>
      <c r="G7925"/>
      <c r="I7925"/>
      <c r="J7925"/>
      <c r="K7925"/>
      <c r="M7925"/>
      <c r="N7925"/>
      <c r="O7925"/>
      <c r="Q7925"/>
      <c r="R7925"/>
      <c r="S7925"/>
      <c r="U7925"/>
      <c r="V7925"/>
      <c r="W7925"/>
      <c r="Y7925"/>
      <c r="Z7925"/>
      <c r="AA7925"/>
      <c r="AC7925"/>
      <c r="AD7925"/>
      <c r="AE7925"/>
      <c r="AG7925"/>
      <c r="AH7925"/>
      <c r="AI7925"/>
      <c r="AK7925"/>
      <c r="AL7925"/>
      <c r="AM7925"/>
      <c r="AO7925"/>
      <c r="AP7925"/>
      <c r="AQ7925"/>
      <c r="AS7925"/>
      <c r="AT7925"/>
      <c r="AU7925"/>
      <c r="AW7925"/>
      <c r="AX7925"/>
      <c r="AY7925"/>
      <c r="BA7925"/>
      <c r="BB7925"/>
      <c r="BC7925"/>
      <c r="BE7925"/>
      <c r="BF7925"/>
      <c r="BG7925"/>
      <c r="BI7925"/>
      <c r="BJ7925"/>
      <c r="BK7925"/>
      <c r="BM7925"/>
      <c r="BN7925"/>
      <c r="BO7925"/>
    </row>
    <row r="7926" spans="1:67">
      <c r="A7926"/>
      <c r="B7926"/>
      <c r="C7926"/>
      <c r="E7926"/>
      <c r="F7926"/>
      <c r="G7926"/>
      <c r="I7926"/>
      <c r="J7926"/>
      <c r="K7926"/>
      <c r="M7926"/>
      <c r="N7926"/>
      <c r="O7926"/>
      <c r="Q7926"/>
      <c r="R7926"/>
      <c r="S7926"/>
      <c r="U7926"/>
      <c r="V7926"/>
      <c r="W7926"/>
      <c r="Y7926"/>
      <c r="Z7926"/>
      <c r="AA7926"/>
      <c r="AC7926"/>
      <c r="AD7926"/>
      <c r="AE7926"/>
      <c r="AG7926"/>
      <c r="AH7926"/>
      <c r="AI7926"/>
      <c r="AK7926"/>
      <c r="AL7926"/>
      <c r="AM7926"/>
      <c r="AO7926"/>
      <c r="AP7926"/>
      <c r="AQ7926"/>
      <c r="AS7926"/>
      <c r="AT7926"/>
      <c r="AU7926"/>
      <c r="AW7926"/>
      <c r="AX7926"/>
      <c r="AY7926"/>
      <c r="BA7926"/>
      <c r="BB7926"/>
      <c r="BC7926"/>
      <c r="BE7926"/>
      <c r="BF7926"/>
      <c r="BG7926"/>
      <c r="BI7926"/>
      <c r="BJ7926"/>
      <c r="BK7926"/>
      <c r="BM7926"/>
      <c r="BN7926"/>
      <c r="BO7926"/>
    </row>
    <row r="7927" spans="1:67">
      <c r="A7927"/>
      <c r="B7927"/>
      <c r="C7927"/>
      <c r="E7927"/>
      <c r="F7927"/>
      <c r="G7927"/>
      <c r="I7927"/>
      <c r="J7927"/>
      <c r="K7927"/>
      <c r="M7927"/>
      <c r="N7927"/>
      <c r="O7927"/>
      <c r="Q7927"/>
      <c r="R7927"/>
      <c r="S7927"/>
      <c r="U7927"/>
      <c r="V7927"/>
      <c r="W7927"/>
      <c r="Y7927"/>
      <c r="Z7927"/>
      <c r="AA7927"/>
      <c r="AC7927"/>
      <c r="AD7927"/>
      <c r="AE7927"/>
      <c r="AG7927"/>
      <c r="AH7927"/>
      <c r="AI7927"/>
      <c r="AK7927"/>
      <c r="AL7927"/>
      <c r="AM7927"/>
      <c r="AO7927"/>
      <c r="AP7927"/>
      <c r="AQ7927"/>
      <c r="AS7927"/>
      <c r="AT7927"/>
      <c r="AU7927"/>
      <c r="AW7927"/>
      <c r="AX7927"/>
      <c r="AY7927"/>
      <c r="BA7927"/>
      <c r="BB7927"/>
      <c r="BC7927"/>
      <c r="BE7927"/>
      <c r="BF7927"/>
      <c r="BG7927"/>
      <c r="BI7927"/>
      <c r="BJ7927"/>
      <c r="BK7927"/>
      <c r="BM7927"/>
      <c r="BN7927"/>
      <c r="BO7927"/>
    </row>
    <row r="7928" spans="1:67">
      <c r="A7928"/>
      <c r="B7928"/>
      <c r="C7928"/>
      <c r="E7928"/>
      <c r="F7928"/>
      <c r="G7928"/>
      <c r="I7928"/>
      <c r="J7928"/>
      <c r="K7928"/>
      <c r="M7928"/>
      <c r="N7928"/>
      <c r="O7928"/>
      <c r="Q7928"/>
      <c r="R7928"/>
      <c r="S7928"/>
      <c r="U7928"/>
      <c r="V7928"/>
      <c r="W7928"/>
      <c r="Y7928"/>
      <c r="Z7928"/>
      <c r="AA7928"/>
      <c r="AC7928"/>
      <c r="AD7928"/>
      <c r="AE7928"/>
      <c r="AG7928"/>
      <c r="AH7928"/>
      <c r="AI7928"/>
      <c r="AK7928"/>
      <c r="AL7928"/>
      <c r="AM7928"/>
      <c r="AO7928"/>
      <c r="AP7928"/>
      <c r="AQ7928"/>
      <c r="AS7928"/>
      <c r="AT7928"/>
      <c r="AU7928"/>
      <c r="AW7928"/>
      <c r="AX7928"/>
      <c r="AY7928"/>
      <c r="BA7928"/>
      <c r="BB7928"/>
      <c r="BC7928"/>
      <c r="BE7928"/>
      <c r="BF7928"/>
      <c r="BG7928"/>
      <c r="BI7928"/>
      <c r="BJ7928"/>
      <c r="BK7928"/>
      <c r="BM7928"/>
      <c r="BN7928"/>
      <c r="BO7928"/>
    </row>
    <row r="7929" spans="1:67">
      <c r="A7929"/>
      <c r="B7929"/>
      <c r="C7929"/>
      <c r="E7929"/>
      <c r="F7929"/>
      <c r="G7929"/>
      <c r="I7929"/>
      <c r="J7929"/>
      <c r="K7929"/>
      <c r="M7929"/>
      <c r="N7929"/>
      <c r="O7929"/>
      <c r="Q7929"/>
      <c r="R7929"/>
      <c r="S7929"/>
      <c r="U7929"/>
      <c r="V7929"/>
      <c r="W7929"/>
      <c r="Y7929"/>
      <c r="Z7929"/>
      <c r="AA7929"/>
      <c r="AC7929"/>
      <c r="AD7929"/>
      <c r="AE7929"/>
      <c r="AG7929"/>
      <c r="AH7929"/>
      <c r="AI7929"/>
      <c r="AK7929"/>
      <c r="AL7929"/>
      <c r="AM7929"/>
      <c r="AO7929"/>
      <c r="AP7929"/>
      <c r="AQ7929"/>
      <c r="AS7929"/>
      <c r="AT7929"/>
      <c r="AU7929"/>
      <c r="AW7929"/>
      <c r="AX7929"/>
      <c r="AY7929"/>
      <c r="BA7929"/>
      <c r="BB7929"/>
      <c r="BC7929"/>
      <c r="BE7929"/>
      <c r="BF7929"/>
      <c r="BG7929"/>
      <c r="BI7929"/>
      <c r="BJ7929"/>
      <c r="BK7929"/>
      <c r="BM7929"/>
      <c r="BN7929"/>
      <c r="BO7929"/>
    </row>
    <row r="7930" spans="1:67">
      <c r="A7930"/>
      <c r="B7930"/>
      <c r="C7930"/>
      <c r="E7930"/>
      <c r="F7930"/>
      <c r="G7930"/>
      <c r="I7930"/>
      <c r="J7930"/>
      <c r="K7930"/>
      <c r="M7930"/>
      <c r="N7930"/>
      <c r="O7930"/>
      <c r="Q7930"/>
      <c r="R7930"/>
      <c r="S7930"/>
      <c r="U7930"/>
      <c r="V7930"/>
      <c r="W7930"/>
      <c r="Y7930"/>
      <c r="Z7930"/>
      <c r="AA7930"/>
      <c r="AC7930"/>
      <c r="AD7930"/>
      <c r="AE7930"/>
      <c r="AG7930"/>
      <c r="AH7930"/>
      <c r="AI7930"/>
      <c r="AK7930"/>
      <c r="AL7930"/>
      <c r="AM7930"/>
      <c r="AO7930"/>
      <c r="AP7930"/>
      <c r="AQ7930"/>
      <c r="AS7930"/>
      <c r="AT7930"/>
      <c r="AU7930"/>
      <c r="AW7930"/>
      <c r="AX7930"/>
      <c r="AY7930"/>
      <c r="BA7930"/>
      <c r="BB7930"/>
      <c r="BC7930"/>
      <c r="BE7930"/>
      <c r="BF7930"/>
      <c r="BG7930"/>
      <c r="BI7930"/>
      <c r="BJ7930"/>
      <c r="BK7930"/>
      <c r="BM7930"/>
      <c r="BN7930"/>
      <c r="BO7930"/>
    </row>
    <row r="7931" spans="1:67">
      <c r="A7931"/>
      <c r="B7931"/>
      <c r="C7931"/>
      <c r="E7931"/>
      <c r="F7931"/>
      <c r="G7931"/>
      <c r="I7931"/>
      <c r="J7931"/>
      <c r="K7931"/>
      <c r="M7931"/>
      <c r="N7931"/>
      <c r="O7931"/>
      <c r="Q7931"/>
      <c r="R7931"/>
      <c r="S7931"/>
      <c r="U7931"/>
      <c r="V7931"/>
      <c r="W7931"/>
      <c r="Y7931"/>
      <c r="Z7931"/>
      <c r="AA7931"/>
      <c r="AC7931"/>
      <c r="AD7931"/>
      <c r="AE7931"/>
      <c r="AG7931"/>
      <c r="AH7931"/>
      <c r="AI7931"/>
      <c r="AK7931"/>
      <c r="AL7931"/>
      <c r="AM7931"/>
      <c r="AO7931"/>
      <c r="AP7931"/>
      <c r="AQ7931"/>
      <c r="AS7931"/>
      <c r="AT7931"/>
      <c r="AU7931"/>
      <c r="AW7931"/>
      <c r="AX7931"/>
      <c r="AY7931"/>
      <c r="BA7931"/>
      <c r="BB7931"/>
      <c r="BC7931"/>
      <c r="BE7931"/>
      <c r="BF7931"/>
      <c r="BG7931"/>
      <c r="BI7931"/>
      <c r="BJ7931"/>
      <c r="BK7931"/>
      <c r="BM7931"/>
      <c r="BN7931"/>
      <c r="BO7931"/>
    </row>
    <row r="7932" spans="1:67">
      <c r="A7932"/>
      <c r="B7932"/>
      <c r="C7932"/>
      <c r="E7932"/>
      <c r="F7932"/>
      <c r="G7932"/>
      <c r="I7932"/>
      <c r="J7932"/>
      <c r="K7932"/>
      <c r="M7932"/>
      <c r="N7932"/>
      <c r="O7932"/>
      <c r="Q7932"/>
      <c r="R7932"/>
      <c r="S7932"/>
      <c r="U7932"/>
      <c r="V7932"/>
      <c r="W7932"/>
      <c r="Y7932"/>
      <c r="Z7932"/>
      <c r="AA7932"/>
      <c r="AC7932"/>
      <c r="AD7932"/>
      <c r="AE7932"/>
      <c r="AG7932"/>
      <c r="AH7932"/>
      <c r="AI7932"/>
      <c r="AK7932"/>
      <c r="AL7932"/>
      <c r="AM7932"/>
      <c r="AO7932"/>
      <c r="AP7932"/>
      <c r="AQ7932"/>
      <c r="AS7932"/>
      <c r="AT7932"/>
      <c r="AU7932"/>
      <c r="AW7932"/>
      <c r="AX7932"/>
      <c r="AY7932"/>
      <c r="BA7932"/>
      <c r="BB7932"/>
      <c r="BC7932"/>
      <c r="BE7932"/>
      <c r="BF7932"/>
      <c r="BG7932"/>
      <c r="BI7932"/>
      <c r="BJ7932"/>
      <c r="BK7932"/>
      <c r="BM7932"/>
      <c r="BN7932"/>
      <c r="BO7932"/>
    </row>
    <row r="7933" spans="1:67">
      <c r="A7933"/>
      <c r="B7933"/>
      <c r="C7933"/>
      <c r="E7933"/>
      <c r="F7933"/>
      <c r="G7933"/>
      <c r="I7933"/>
      <c r="J7933"/>
      <c r="K7933"/>
      <c r="M7933"/>
      <c r="N7933"/>
      <c r="O7933"/>
      <c r="Q7933"/>
      <c r="R7933"/>
      <c r="S7933"/>
      <c r="U7933"/>
      <c r="V7933"/>
      <c r="W7933"/>
      <c r="Y7933"/>
      <c r="Z7933"/>
      <c r="AA7933"/>
      <c r="AC7933"/>
      <c r="AD7933"/>
      <c r="AE7933"/>
      <c r="AG7933"/>
      <c r="AH7933"/>
      <c r="AI7933"/>
      <c r="AK7933"/>
      <c r="AL7933"/>
      <c r="AM7933"/>
      <c r="AO7933"/>
      <c r="AP7933"/>
      <c r="AQ7933"/>
      <c r="AS7933"/>
      <c r="AT7933"/>
      <c r="AU7933"/>
      <c r="AW7933"/>
      <c r="AX7933"/>
      <c r="AY7933"/>
      <c r="BA7933"/>
      <c r="BB7933"/>
      <c r="BC7933"/>
      <c r="BE7933"/>
      <c r="BF7933"/>
      <c r="BG7933"/>
      <c r="BI7933"/>
      <c r="BJ7933"/>
      <c r="BK7933"/>
      <c r="BM7933"/>
      <c r="BN7933"/>
      <c r="BO7933"/>
    </row>
    <row r="7934" spans="1:67">
      <c r="A7934"/>
      <c r="B7934"/>
      <c r="C7934"/>
      <c r="E7934"/>
      <c r="F7934"/>
      <c r="G7934"/>
      <c r="I7934"/>
      <c r="J7934"/>
      <c r="K7934"/>
      <c r="M7934"/>
      <c r="N7934"/>
      <c r="O7934"/>
      <c r="Q7934"/>
      <c r="R7934"/>
      <c r="S7934"/>
      <c r="U7934"/>
      <c r="V7934"/>
      <c r="W7934"/>
      <c r="Y7934"/>
      <c r="Z7934"/>
      <c r="AA7934"/>
      <c r="AC7934"/>
      <c r="AD7934"/>
      <c r="AE7934"/>
      <c r="AG7934"/>
      <c r="AH7934"/>
      <c r="AI7934"/>
      <c r="AK7934"/>
      <c r="AL7934"/>
      <c r="AM7934"/>
      <c r="AO7934"/>
      <c r="AP7934"/>
      <c r="AQ7934"/>
      <c r="AS7934"/>
      <c r="AT7934"/>
      <c r="AU7934"/>
      <c r="AW7934"/>
      <c r="AX7934"/>
      <c r="AY7934"/>
      <c r="BA7934"/>
      <c r="BB7934"/>
      <c r="BC7934"/>
      <c r="BE7934"/>
      <c r="BF7934"/>
      <c r="BG7934"/>
      <c r="BI7934"/>
      <c r="BJ7934"/>
      <c r="BK7934"/>
      <c r="BM7934"/>
      <c r="BN7934"/>
      <c r="BO7934"/>
    </row>
    <row r="7935" spans="1:67">
      <c r="A7935"/>
      <c r="B7935"/>
      <c r="C7935"/>
      <c r="E7935"/>
      <c r="F7935"/>
      <c r="G7935"/>
      <c r="I7935"/>
      <c r="J7935"/>
      <c r="K7935"/>
      <c r="M7935"/>
      <c r="N7935"/>
      <c r="O7935"/>
      <c r="Q7935"/>
      <c r="R7935"/>
      <c r="S7935"/>
      <c r="U7935"/>
      <c r="V7935"/>
      <c r="W7935"/>
      <c r="Y7935"/>
      <c r="Z7935"/>
      <c r="AA7935"/>
      <c r="AC7935"/>
      <c r="AD7935"/>
      <c r="AE7935"/>
      <c r="AG7935"/>
      <c r="AH7935"/>
      <c r="AI7935"/>
      <c r="AK7935"/>
      <c r="AL7935"/>
      <c r="AM7935"/>
      <c r="AO7935"/>
      <c r="AP7935"/>
      <c r="AQ7935"/>
      <c r="AS7935"/>
      <c r="AT7935"/>
      <c r="AU7935"/>
      <c r="AW7935"/>
      <c r="AX7935"/>
      <c r="AY7935"/>
      <c r="BA7935"/>
      <c r="BB7935"/>
      <c r="BC7935"/>
      <c r="BE7935"/>
      <c r="BF7935"/>
      <c r="BG7935"/>
      <c r="BI7935"/>
      <c r="BJ7935"/>
      <c r="BK7935"/>
      <c r="BM7935"/>
      <c r="BN7935"/>
      <c r="BO7935"/>
    </row>
    <row r="7936" spans="1:67">
      <c r="A7936"/>
      <c r="B7936"/>
      <c r="C7936"/>
      <c r="E7936"/>
      <c r="F7936"/>
      <c r="G7936"/>
      <c r="I7936"/>
      <c r="J7936"/>
      <c r="K7936"/>
      <c r="M7936"/>
      <c r="N7936"/>
      <c r="O7936"/>
      <c r="Q7936"/>
      <c r="R7936"/>
      <c r="S7936"/>
      <c r="U7936"/>
      <c r="V7936"/>
      <c r="W7936"/>
      <c r="Y7936"/>
      <c r="Z7936"/>
      <c r="AA7936"/>
      <c r="AC7936"/>
      <c r="AD7936"/>
      <c r="AE7936"/>
      <c r="AG7936"/>
      <c r="AH7936"/>
      <c r="AI7936"/>
      <c r="AK7936"/>
      <c r="AL7936"/>
      <c r="AM7936"/>
      <c r="AO7936"/>
      <c r="AP7936"/>
      <c r="AQ7936"/>
      <c r="AS7936"/>
      <c r="AT7936"/>
      <c r="AU7936"/>
      <c r="AW7936"/>
      <c r="AX7936"/>
      <c r="AY7936"/>
      <c r="BA7936"/>
      <c r="BB7936"/>
      <c r="BC7936"/>
      <c r="BE7936"/>
      <c r="BF7936"/>
      <c r="BG7936"/>
      <c r="BI7936"/>
      <c r="BJ7936"/>
      <c r="BK7936"/>
      <c r="BM7936"/>
      <c r="BN7936"/>
      <c r="BO7936"/>
    </row>
    <row r="7937" spans="1:67">
      <c r="A7937"/>
      <c r="B7937"/>
      <c r="C7937"/>
      <c r="E7937"/>
      <c r="F7937"/>
      <c r="G7937"/>
      <c r="I7937"/>
      <c r="J7937"/>
      <c r="K7937"/>
      <c r="M7937"/>
      <c r="N7937"/>
      <c r="O7937"/>
      <c r="Q7937"/>
      <c r="R7937"/>
      <c r="S7937"/>
      <c r="U7937"/>
      <c r="V7937"/>
      <c r="W7937"/>
      <c r="Y7937"/>
      <c r="Z7937"/>
      <c r="AA7937"/>
      <c r="AC7937"/>
      <c r="AD7937"/>
      <c r="AE7937"/>
      <c r="AG7937"/>
      <c r="AH7937"/>
      <c r="AI7937"/>
      <c r="AK7937"/>
      <c r="AL7937"/>
      <c r="AM7937"/>
      <c r="AO7937"/>
      <c r="AP7937"/>
      <c r="AQ7937"/>
      <c r="AS7937"/>
      <c r="AT7937"/>
      <c r="AU7937"/>
      <c r="AW7937"/>
      <c r="AX7937"/>
      <c r="AY7937"/>
      <c r="BA7937"/>
      <c r="BB7937"/>
      <c r="BC7937"/>
      <c r="BE7937"/>
      <c r="BF7937"/>
      <c r="BG7937"/>
      <c r="BI7937"/>
      <c r="BJ7937"/>
      <c r="BK7937"/>
      <c r="BM7937"/>
      <c r="BN7937"/>
      <c r="BO7937"/>
    </row>
    <row r="7938" spans="1:67">
      <c r="A7938"/>
      <c r="B7938"/>
      <c r="C7938"/>
      <c r="E7938"/>
      <c r="F7938"/>
      <c r="G7938"/>
      <c r="I7938"/>
      <c r="J7938"/>
      <c r="K7938"/>
      <c r="M7938"/>
      <c r="N7938"/>
      <c r="O7938"/>
      <c r="Q7938"/>
      <c r="R7938"/>
      <c r="S7938"/>
      <c r="U7938"/>
      <c r="V7938"/>
      <c r="W7938"/>
      <c r="Y7938"/>
      <c r="Z7938"/>
      <c r="AA7938"/>
      <c r="AC7938"/>
      <c r="AD7938"/>
      <c r="AE7938"/>
      <c r="AG7938"/>
      <c r="AH7938"/>
      <c r="AI7938"/>
      <c r="AK7938"/>
      <c r="AL7938"/>
      <c r="AM7938"/>
      <c r="AO7938"/>
      <c r="AP7938"/>
      <c r="AQ7938"/>
      <c r="AS7938"/>
      <c r="AT7938"/>
      <c r="AU7938"/>
      <c r="AW7938"/>
      <c r="AX7938"/>
      <c r="AY7938"/>
      <c r="BA7938"/>
      <c r="BB7938"/>
      <c r="BC7938"/>
      <c r="BE7938"/>
      <c r="BF7938"/>
      <c r="BG7938"/>
      <c r="BI7938"/>
      <c r="BJ7938"/>
      <c r="BK7938"/>
      <c r="BM7938"/>
      <c r="BN7938"/>
      <c r="BO7938"/>
    </row>
    <row r="7939" spans="1:67">
      <c r="A7939"/>
      <c r="B7939"/>
      <c r="C7939"/>
      <c r="E7939"/>
      <c r="F7939"/>
      <c r="G7939"/>
      <c r="I7939"/>
      <c r="J7939"/>
      <c r="K7939"/>
      <c r="M7939"/>
      <c r="N7939"/>
      <c r="O7939"/>
      <c r="Q7939"/>
      <c r="R7939"/>
      <c r="S7939"/>
      <c r="U7939"/>
      <c r="V7939"/>
      <c r="W7939"/>
      <c r="Y7939"/>
      <c r="Z7939"/>
      <c r="AA7939"/>
      <c r="AC7939"/>
      <c r="AD7939"/>
      <c r="AE7939"/>
      <c r="AG7939"/>
      <c r="AH7939"/>
      <c r="AI7939"/>
      <c r="AK7939"/>
      <c r="AL7939"/>
      <c r="AM7939"/>
      <c r="AO7939"/>
      <c r="AP7939"/>
      <c r="AQ7939"/>
      <c r="AS7939"/>
      <c r="AT7939"/>
      <c r="AU7939"/>
      <c r="AW7939"/>
      <c r="AX7939"/>
      <c r="AY7939"/>
      <c r="BA7939"/>
      <c r="BB7939"/>
      <c r="BC7939"/>
      <c r="BE7939"/>
      <c r="BF7939"/>
      <c r="BG7939"/>
      <c r="BI7939"/>
      <c r="BJ7939"/>
      <c r="BK7939"/>
      <c r="BM7939"/>
      <c r="BN7939"/>
      <c r="BO7939"/>
    </row>
    <row r="7940" spans="1:67">
      <c r="A7940"/>
      <c r="B7940"/>
      <c r="C7940"/>
      <c r="E7940"/>
      <c r="F7940"/>
      <c r="G7940"/>
      <c r="I7940"/>
      <c r="J7940"/>
      <c r="K7940"/>
      <c r="M7940"/>
      <c r="N7940"/>
      <c r="O7940"/>
      <c r="Q7940"/>
      <c r="R7940"/>
      <c r="S7940"/>
      <c r="U7940"/>
      <c r="V7940"/>
      <c r="W7940"/>
      <c r="Y7940"/>
      <c r="Z7940"/>
      <c r="AA7940"/>
      <c r="AC7940"/>
      <c r="AD7940"/>
      <c r="AE7940"/>
      <c r="AG7940"/>
      <c r="AH7940"/>
      <c r="AI7940"/>
      <c r="AK7940"/>
      <c r="AL7940"/>
      <c r="AM7940"/>
      <c r="AO7940"/>
      <c r="AP7940"/>
      <c r="AQ7940"/>
      <c r="AS7940"/>
      <c r="AT7940"/>
      <c r="AU7940"/>
      <c r="AW7940"/>
      <c r="AX7940"/>
      <c r="AY7940"/>
      <c r="BA7940"/>
      <c r="BB7940"/>
      <c r="BC7940"/>
      <c r="BE7940"/>
      <c r="BF7940"/>
      <c r="BG7940"/>
      <c r="BI7940"/>
      <c r="BJ7940"/>
      <c r="BK7940"/>
      <c r="BM7940"/>
      <c r="BN7940"/>
      <c r="BO7940"/>
    </row>
    <row r="7941" spans="1:67">
      <c r="A7941"/>
      <c r="B7941"/>
      <c r="C7941"/>
      <c r="E7941"/>
      <c r="F7941"/>
      <c r="G7941"/>
      <c r="I7941"/>
      <c r="J7941"/>
      <c r="K7941"/>
      <c r="M7941"/>
      <c r="N7941"/>
      <c r="O7941"/>
      <c r="Q7941"/>
      <c r="R7941"/>
      <c r="S7941"/>
      <c r="U7941"/>
      <c r="V7941"/>
      <c r="W7941"/>
      <c r="Y7941"/>
      <c r="Z7941"/>
      <c r="AA7941"/>
      <c r="AC7941"/>
      <c r="AD7941"/>
      <c r="AE7941"/>
      <c r="AG7941"/>
      <c r="AH7941"/>
      <c r="AI7941"/>
      <c r="AK7941"/>
      <c r="AL7941"/>
      <c r="AM7941"/>
      <c r="AO7941"/>
      <c r="AP7941"/>
      <c r="AQ7941"/>
      <c r="AS7941"/>
      <c r="AT7941"/>
      <c r="AU7941"/>
      <c r="AW7941"/>
      <c r="AX7941"/>
      <c r="AY7941"/>
      <c r="BA7941"/>
      <c r="BB7941"/>
      <c r="BC7941"/>
      <c r="BE7941"/>
      <c r="BF7941"/>
      <c r="BG7941"/>
      <c r="BI7941"/>
      <c r="BJ7941"/>
      <c r="BK7941"/>
      <c r="BM7941"/>
      <c r="BN7941"/>
      <c r="BO7941"/>
    </row>
    <row r="7942" spans="1:67">
      <c r="A7942"/>
      <c r="B7942"/>
      <c r="C7942"/>
      <c r="E7942"/>
      <c r="F7942"/>
      <c r="G7942"/>
      <c r="I7942"/>
      <c r="J7942"/>
      <c r="K7942"/>
      <c r="M7942"/>
      <c r="N7942"/>
      <c r="O7942"/>
      <c r="Q7942"/>
      <c r="R7942"/>
      <c r="S7942"/>
      <c r="U7942"/>
      <c r="V7942"/>
      <c r="W7942"/>
      <c r="Y7942"/>
      <c r="Z7942"/>
      <c r="AA7942"/>
      <c r="AC7942"/>
      <c r="AD7942"/>
      <c r="AE7942"/>
      <c r="AG7942"/>
      <c r="AH7942"/>
      <c r="AI7942"/>
      <c r="AK7942"/>
      <c r="AL7942"/>
      <c r="AM7942"/>
      <c r="AO7942"/>
      <c r="AP7942"/>
      <c r="AQ7942"/>
      <c r="AS7942"/>
      <c r="AT7942"/>
      <c r="AU7942"/>
      <c r="AW7942"/>
      <c r="AX7942"/>
      <c r="AY7942"/>
      <c r="BA7942"/>
      <c r="BB7942"/>
      <c r="BC7942"/>
      <c r="BE7942"/>
      <c r="BF7942"/>
      <c r="BG7942"/>
      <c r="BI7942"/>
      <c r="BJ7942"/>
      <c r="BK7942"/>
      <c r="BM7942"/>
      <c r="BN7942"/>
      <c r="BO7942"/>
    </row>
    <row r="7943" spans="1:67">
      <c r="A7943"/>
      <c r="B7943"/>
      <c r="C7943"/>
      <c r="E7943"/>
      <c r="F7943"/>
      <c r="G7943"/>
      <c r="I7943"/>
      <c r="J7943"/>
      <c r="K7943"/>
      <c r="M7943"/>
      <c r="N7943"/>
      <c r="O7943"/>
      <c r="Q7943"/>
      <c r="R7943"/>
      <c r="S7943"/>
      <c r="U7943"/>
      <c r="V7943"/>
      <c r="W7943"/>
      <c r="Y7943"/>
      <c r="Z7943"/>
      <c r="AA7943"/>
      <c r="AC7943"/>
      <c r="AD7943"/>
      <c r="AE7943"/>
      <c r="AG7943"/>
      <c r="AH7943"/>
      <c r="AI7943"/>
      <c r="AK7943"/>
      <c r="AL7943"/>
      <c r="AM7943"/>
      <c r="AO7943"/>
      <c r="AP7943"/>
      <c r="AQ7943"/>
      <c r="AS7943"/>
      <c r="AT7943"/>
      <c r="AU7943"/>
      <c r="AW7943"/>
      <c r="AX7943"/>
      <c r="AY7943"/>
      <c r="BA7943"/>
      <c r="BB7943"/>
      <c r="BC7943"/>
      <c r="BE7943"/>
      <c r="BF7943"/>
      <c r="BG7943"/>
      <c r="BI7943"/>
      <c r="BJ7943"/>
      <c r="BK7943"/>
      <c r="BM7943"/>
      <c r="BN7943"/>
      <c r="BO7943"/>
    </row>
    <row r="7944" spans="1:67">
      <c r="A7944"/>
      <c r="B7944"/>
      <c r="C7944"/>
      <c r="E7944"/>
      <c r="F7944"/>
      <c r="G7944"/>
      <c r="I7944"/>
      <c r="J7944"/>
      <c r="K7944"/>
      <c r="M7944"/>
      <c r="N7944"/>
      <c r="O7944"/>
      <c r="Q7944"/>
      <c r="R7944"/>
      <c r="S7944"/>
      <c r="U7944"/>
      <c r="V7944"/>
      <c r="W7944"/>
      <c r="Y7944"/>
      <c r="Z7944"/>
      <c r="AA7944"/>
      <c r="AC7944"/>
      <c r="AD7944"/>
      <c r="AE7944"/>
      <c r="AG7944"/>
      <c r="AH7944"/>
      <c r="AI7944"/>
      <c r="AK7944"/>
      <c r="AL7944"/>
      <c r="AM7944"/>
      <c r="AO7944"/>
      <c r="AP7944"/>
      <c r="AQ7944"/>
      <c r="AS7944"/>
      <c r="AT7944"/>
      <c r="AU7944"/>
      <c r="AW7944"/>
      <c r="AX7944"/>
      <c r="AY7944"/>
      <c r="BA7944"/>
      <c r="BB7944"/>
      <c r="BC7944"/>
      <c r="BE7944"/>
      <c r="BF7944"/>
      <c r="BG7944"/>
      <c r="BI7944"/>
      <c r="BJ7944"/>
      <c r="BK7944"/>
      <c r="BM7944"/>
      <c r="BN7944"/>
      <c r="BO7944"/>
    </row>
    <row r="7945" spans="1:67">
      <c r="A7945"/>
      <c r="B7945"/>
      <c r="C7945"/>
      <c r="E7945"/>
      <c r="F7945"/>
      <c r="G7945"/>
      <c r="I7945"/>
      <c r="J7945"/>
      <c r="K7945"/>
      <c r="M7945"/>
      <c r="N7945"/>
      <c r="O7945"/>
      <c r="Q7945"/>
      <c r="R7945"/>
      <c r="S7945"/>
      <c r="U7945"/>
      <c r="V7945"/>
      <c r="W7945"/>
      <c r="Y7945"/>
      <c r="Z7945"/>
      <c r="AA7945"/>
      <c r="AC7945"/>
      <c r="AD7945"/>
      <c r="AE7945"/>
      <c r="AG7945"/>
      <c r="AH7945"/>
      <c r="AI7945"/>
      <c r="AK7945"/>
      <c r="AL7945"/>
      <c r="AM7945"/>
      <c r="AO7945"/>
      <c r="AP7945"/>
      <c r="AQ7945"/>
      <c r="AS7945"/>
      <c r="AT7945"/>
      <c r="AU7945"/>
      <c r="AW7945"/>
      <c r="AX7945"/>
      <c r="AY7945"/>
      <c r="BA7945"/>
      <c r="BB7945"/>
      <c r="BC7945"/>
      <c r="BE7945"/>
      <c r="BF7945"/>
      <c r="BG7945"/>
      <c r="BI7945"/>
      <c r="BJ7945"/>
      <c r="BK7945"/>
      <c r="BM7945"/>
      <c r="BN7945"/>
      <c r="BO7945"/>
    </row>
    <row r="7946" spans="1:67">
      <c r="A7946"/>
      <c r="B7946"/>
      <c r="C7946"/>
      <c r="E7946"/>
      <c r="F7946"/>
      <c r="G7946"/>
      <c r="I7946"/>
      <c r="J7946"/>
      <c r="K7946"/>
      <c r="M7946"/>
      <c r="N7946"/>
      <c r="O7946"/>
      <c r="Q7946"/>
      <c r="R7946"/>
      <c r="S7946"/>
      <c r="U7946"/>
      <c r="V7946"/>
      <c r="W7946"/>
      <c r="Y7946"/>
      <c r="Z7946"/>
      <c r="AA7946"/>
      <c r="AC7946"/>
      <c r="AD7946"/>
      <c r="AE7946"/>
      <c r="AG7946"/>
      <c r="AH7946"/>
      <c r="AI7946"/>
      <c r="AK7946"/>
      <c r="AL7946"/>
      <c r="AM7946"/>
      <c r="AO7946"/>
      <c r="AP7946"/>
      <c r="AQ7946"/>
      <c r="AS7946"/>
      <c r="AT7946"/>
      <c r="AU7946"/>
      <c r="AW7946"/>
      <c r="AX7946"/>
      <c r="AY7946"/>
      <c r="BA7946"/>
      <c r="BB7946"/>
      <c r="BC7946"/>
      <c r="BE7946"/>
      <c r="BF7946"/>
      <c r="BG7946"/>
      <c r="BI7946"/>
      <c r="BJ7946"/>
      <c r="BK7946"/>
      <c r="BM7946"/>
      <c r="BN7946"/>
      <c r="BO7946"/>
    </row>
    <row r="7947" spans="1:67">
      <c r="A7947"/>
      <c r="B7947"/>
      <c r="C7947"/>
      <c r="E7947"/>
      <c r="F7947"/>
      <c r="G7947"/>
      <c r="I7947"/>
      <c r="J7947"/>
      <c r="K7947"/>
      <c r="M7947"/>
      <c r="N7947"/>
      <c r="O7947"/>
      <c r="Q7947"/>
      <c r="R7947"/>
      <c r="S7947"/>
      <c r="U7947"/>
      <c r="V7947"/>
      <c r="W7947"/>
      <c r="Y7947"/>
      <c r="Z7947"/>
      <c r="AA7947"/>
      <c r="AC7947"/>
      <c r="AD7947"/>
      <c r="AE7947"/>
      <c r="AG7947"/>
      <c r="AH7947"/>
      <c r="AI7947"/>
      <c r="AK7947"/>
      <c r="AL7947"/>
      <c r="AM7947"/>
      <c r="AO7947"/>
      <c r="AP7947"/>
      <c r="AQ7947"/>
      <c r="AS7947"/>
      <c r="AT7947"/>
      <c r="AU7947"/>
      <c r="AW7947"/>
      <c r="AX7947"/>
      <c r="AY7947"/>
      <c r="BA7947"/>
      <c r="BB7947"/>
      <c r="BC7947"/>
      <c r="BE7947"/>
      <c r="BF7947"/>
      <c r="BG7947"/>
      <c r="BI7947"/>
      <c r="BJ7947"/>
      <c r="BK7947"/>
      <c r="BM7947"/>
      <c r="BN7947"/>
      <c r="BO7947"/>
    </row>
    <row r="7948" spans="1:67">
      <c r="A7948"/>
      <c r="B7948"/>
      <c r="C7948"/>
      <c r="E7948"/>
      <c r="F7948"/>
      <c r="G7948"/>
      <c r="I7948"/>
      <c r="J7948"/>
      <c r="K7948"/>
      <c r="M7948"/>
      <c r="N7948"/>
      <c r="O7948"/>
      <c r="Q7948"/>
      <c r="R7948"/>
      <c r="S7948"/>
      <c r="U7948"/>
      <c r="V7948"/>
      <c r="W7948"/>
      <c r="Y7948"/>
      <c r="Z7948"/>
      <c r="AA7948"/>
      <c r="AC7948"/>
      <c r="AD7948"/>
      <c r="AE7948"/>
      <c r="AG7948"/>
      <c r="AH7948"/>
      <c r="AI7948"/>
      <c r="AK7948"/>
      <c r="AL7948"/>
      <c r="AM7948"/>
      <c r="AO7948"/>
      <c r="AP7948"/>
      <c r="AQ7948"/>
      <c r="AS7948"/>
      <c r="AT7948"/>
      <c r="AU7948"/>
      <c r="AW7948"/>
      <c r="AX7948"/>
      <c r="AY7948"/>
      <c r="BA7948"/>
      <c r="BB7948"/>
      <c r="BC7948"/>
      <c r="BE7948"/>
      <c r="BF7948"/>
      <c r="BG7948"/>
      <c r="BI7948"/>
      <c r="BJ7948"/>
      <c r="BK7948"/>
      <c r="BM7948"/>
      <c r="BN7948"/>
      <c r="BO7948"/>
    </row>
    <row r="7949" spans="1:67">
      <c r="A7949"/>
      <c r="B7949"/>
      <c r="C7949"/>
      <c r="E7949"/>
      <c r="F7949"/>
      <c r="G7949"/>
      <c r="I7949"/>
      <c r="J7949"/>
      <c r="K7949"/>
      <c r="M7949"/>
      <c r="N7949"/>
      <c r="O7949"/>
      <c r="Q7949"/>
      <c r="R7949"/>
      <c r="S7949"/>
      <c r="U7949"/>
      <c r="V7949"/>
      <c r="W7949"/>
      <c r="Y7949"/>
      <c r="Z7949"/>
      <c r="AA7949"/>
      <c r="AC7949"/>
      <c r="AD7949"/>
      <c r="AE7949"/>
      <c r="AG7949"/>
      <c r="AH7949"/>
      <c r="AI7949"/>
      <c r="AK7949"/>
      <c r="AL7949"/>
      <c r="AM7949"/>
      <c r="AO7949"/>
      <c r="AP7949"/>
      <c r="AQ7949"/>
      <c r="AS7949"/>
      <c r="AT7949"/>
      <c r="AU7949"/>
      <c r="AW7949"/>
      <c r="AX7949"/>
      <c r="AY7949"/>
      <c r="BA7949"/>
      <c r="BB7949"/>
      <c r="BC7949"/>
      <c r="BE7949"/>
      <c r="BF7949"/>
      <c r="BG7949"/>
      <c r="BI7949"/>
      <c r="BJ7949"/>
      <c r="BK7949"/>
      <c r="BM7949"/>
      <c r="BN7949"/>
      <c r="BO7949"/>
    </row>
    <row r="7950" spans="1:67">
      <c r="A7950"/>
      <c r="B7950"/>
      <c r="C7950"/>
      <c r="E7950"/>
      <c r="F7950"/>
      <c r="G7950"/>
      <c r="I7950"/>
      <c r="J7950"/>
      <c r="K7950"/>
      <c r="M7950"/>
      <c r="N7950"/>
      <c r="O7950"/>
      <c r="Q7950"/>
      <c r="R7950"/>
      <c r="S7950"/>
      <c r="U7950"/>
      <c r="V7950"/>
      <c r="W7950"/>
      <c r="Y7950"/>
      <c r="Z7950"/>
      <c r="AA7950"/>
      <c r="AC7950"/>
      <c r="AD7950"/>
      <c r="AE7950"/>
      <c r="AG7950"/>
      <c r="AH7950"/>
      <c r="AI7950"/>
      <c r="AK7950"/>
      <c r="AL7950"/>
      <c r="AM7950"/>
      <c r="AO7950"/>
      <c r="AP7950"/>
      <c r="AQ7950"/>
      <c r="AS7950"/>
      <c r="AT7950"/>
      <c r="AU7950"/>
      <c r="AW7950"/>
      <c r="AX7950"/>
      <c r="AY7950"/>
      <c r="BA7950"/>
      <c r="BB7950"/>
      <c r="BC7950"/>
      <c r="BE7950"/>
      <c r="BF7950"/>
      <c r="BG7950"/>
      <c r="BI7950"/>
      <c r="BJ7950"/>
      <c r="BK7950"/>
      <c r="BM7950"/>
      <c r="BN7950"/>
      <c r="BO7950"/>
    </row>
    <row r="7951" spans="1:67">
      <c r="A7951"/>
      <c r="B7951"/>
      <c r="C7951"/>
      <c r="E7951"/>
      <c r="F7951"/>
      <c r="G7951"/>
      <c r="I7951"/>
      <c r="J7951"/>
      <c r="K7951"/>
      <c r="M7951"/>
      <c r="N7951"/>
      <c r="O7951"/>
      <c r="Q7951"/>
      <c r="R7951"/>
      <c r="S7951"/>
      <c r="U7951"/>
      <c r="V7951"/>
      <c r="W7951"/>
      <c r="Y7951"/>
      <c r="Z7951"/>
      <c r="AA7951"/>
      <c r="AC7951"/>
      <c r="AD7951"/>
      <c r="AE7951"/>
      <c r="AG7951"/>
      <c r="AH7951"/>
      <c r="AI7951"/>
      <c r="AK7951"/>
      <c r="AL7951"/>
      <c r="AM7951"/>
      <c r="AO7951"/>
      <c r="AP7951"/>
      <c r="AQ7951"/>
      <c r="AS7951"/>
      <c r="AT7951"/>
      <c r="AU7951"/>
      <c r="AW7951"/>
      <c r="AX7951"/>
      <c r="AY7951"/>
      <c r="BA7951"/>
      <c r="BB7951"/>
      <c r="BC7951"/>
      <c r="BE7951"/>
      <c r="BF7951"/>
      <c r="BG7951"/>
      <c r="BI7951"/>
      <c r="BJ7951"/>
      <c r="BK7951"/>
      <c r="BM7951"/>
      <c r="BN7951"/>
      <c r="BO7951"/>
    </row>
    <row r="7952" spans="1:67">
      <c r="A7952"/>
      <c r="B7952"/>
      <c r="C7952"/>
      <c r="E7952"/>
      <c r="F7952"/>
      <c r="G7952"/>
      <c r="I7952"/>
      <c r="J7952"/>
      <c r="K7952"/>
      <c r="M7952"/>
      <c r="N7952"/>
      <c r="O7952"/>
      <c r="Q7952"/>
      <c r="R7952"/>
      <c r="S7952"/>
      <c r="U7952"/>
      <c r="V7952"/>
      <c r="W7952"/>
      <c r="Y7952"/>
      <c r="Z7952"/>
      <c r="AA7952"/>
      <c r="AC7952"/>
      <c r="AD7952"/>
      <c r="AE7952"/>
      <c r="AG7952"/>
      <c r="AH7952"/>
      <c r="AI7952"/>
      <c r="AK7952"/>
      <c r="AL7952"/>
      <c r="AM7952"/>
      <c r="AO7952"/>
      <c r="AP7952"/>
      <c r="AQ7952"/>
      <c r="AS7952"/>
      <c r="AT7952"/>
      <c r="AU7952"/>
      <c r="AW7952"/>
      <c r="AX7952"/>
      <c r="AY7952"/>
      <c r="BA7952"/>
      <c r="BB7952"/>
      <c r="BC7952"/>
      <c r="BE7952"/>
      <c r="BF7952"/>
      <c r="BG7952"/>
      <c r="BI7952"/>
      <c r="BJ7952"/>
      <c r="BK7952"/>
      <c r="BM7952"/>
      <c r="BN7952"/>
      <c r="BO7952"/>
    </row>
    <row r="7953" spans="1:67">
      <c r="A7953"/>
      <c r="B7953"/>
      <c r="C7953"/>
      <c r="E7953"/>
      <c r="F7953"/>
      <c r="G7953"/>
      <c r="I7953"/>
      <c r="J7953"/>
      <c r="K7953"/>
      <c r="M7953"/>
      <c r="N7953"/>
      <c r="O7953"/>
      <c r="Q7953"/>
      <c r="R7953"/>
      <c r="S7953"/>
      <c r="U7953"/>
      <c r="V7953"/>
      <c r="W7953"/>
      <c r="Y7953"/>
      <c r="Z7953"/>
      <c r="AA7953"/>
      <c r="AC7953"/>
      <c r="AD7953"/>
      <c r="AE7953"/>
      <c r="AG7953"/>
      <c r="AH7953"/>
      <c r="AI7953"/>
      <c r="AK7953"/>
      <c r="AL7953"/>
      <c r="AM7953"/>
      <c r="AO7953"/>
      <c r="AP7953"/>
      <c r="AQ7953"/>
      <c r="AS7953"/>
      <c r="AT7953"/>
      <c r="AU7953"/>
      <c r="AW7953"/>
      <c r="AX7953"/>
      <c r="AY7953"/>
      <c r="BA7953"/>
      <c r="BB7953"/>
      <c r="BC7953"/>
      <c r="BE7953"/>
      <c r="BF7953"/>
      <c r="BG7953"/>
      <c r="BI7953"/>
      <c r="BJ7953"/>
      <c r="BK7953"/>
      <c r="BM7953"/>
      <c r="BN7953"/>
      <c r="BO7953"/>
    </row>
    <row r="7954" spans="1:67">
      <c r="A7954"/>
      <c r="B7954"/>
      <c r="C7954"/>
      <c r="E7954"/>
      <c r="F7954"/>
      <c r="G7954"/>
      <c r="I7954"/>
      <c r="J7954"/>
      <c r="K7954"/>
      <c r="M7954"/>
      <c r="N7954"/>
      <c r="O7954"/>
      <c r="Q7954"/>
      <c r="R7954"/>
      <c r="S7954"/>
      <c r="U7954"/>
      <c r="V7954"/>
      <c r="W7954"/>
      <c r="Y7954"/>
      <c r="Z7954"/>
      <c r="AA7954"/>
      <c r="AC7954"/>
      <c r="AD7954"/>
      <c r="AE7954"/>
      <c r="AG7954"/>
      <c r="AH7954"/>
      <c r="AI7954"/>
      <c r="AK7954"/>
      <c r="AL7954"/>
      <c r="AM7954"/>
      <c r="AO7954"/>
      <c r="AP7954"/>
      <c r="AQ7954"/>
      <c r="AS7954"/>
      <c r="AT7954"/>
      <c r="AU7954"/>
      <c r="AW7954"/>
      <c r="AX7954"/>
      <c r="AY7954"/>
      <c r="BA7954"/>
      <c r="BB7954"/>
      <c r="BC7954"/>
      <c r="BE7954"/>
      <c r="BF7954"/>
      <c r="BG7954"/>
      <c r="BI7954"/>
      <c r="BJ7954"/>
      <c r="BK7954"/>
      <c r="BM7954"/>
      <c r="BN7954"/>
      <c r="BO7954"/>
    </row>
    <row r="7955" spans="1:67">
      <c r="A7955"/>
      <c r="B7955"/>
      <c r="C7955"/>
      <c r="E7955"/>
      <c r="F7955"/>
      <c r="G7955"/>
      <c r="I7955"/>
      <c r="J7955"/>
      <c r="K7955"/>
      <c r="M7955"/>
      <c r="N7955"/>
      <c r="O7955"/>
      <c r="Q7955"/>
      <c r="R7955"/>
      <c r="S7955"/>
      <c r="U7955"/>
      <c r="V7955"/>
      <c r="W7955"/>
      <c r="Y7955"/>
      <c r="Z7955"/>
      <c r="AA7955"/>
      <c r="AC7955"/>
      <c r="AD7955"/>
      <c r="AE7955"/>
      <c r="AG7955"/>
      <c r="AH7955"/>
      <c r="AI7955"/>
      <c r="AK7955"/>
      <c r="AL7955"/>
      <c r="AM7955"/>
      <c r="AO7955"/>
      <c r="AP7955"/>
      <c r="AQ7955"/>
      <c r="AS7955"/>
      <c r="AT7955"/>
      <c r="AU7955"/>
      <c r="AW7955"/>
      <c r="AX7955"/>
      <c r="AY7955"/>
      <c r="BA7955"/>
      <c r="BB7955"/>
      <c r="BC7955"/>
      <c r="BE7955"/>
      <c r="BF7955"/>
      <c r="BG7955"/>
      <c r="BI7955"/>
      <c r="BJ7955"/>
      <c r="BK7955"/>
      <c r="BM7955"/>
      <c r="BN7955"/>
      <c r="BO7955"/>
    </row>
    <row r="7956" spans="1:67">
      <c r="A7956"/>
      <c r="B7956"/>
      <c r="C7956"/>
      <c r="E7956"/>
      <c r="F7956"/>
      <c r="G7956"/>
      <c r="I7956"/>
      <c r="J7956"/>
      <c r="K7956"/>
      <c r="M7956"/>
      <c r="N7956"/>
      <c r="O7956"/>
      <c r="Q7956"/>
      <c r="R7956"/>
      <c r="S7956"/>
      <c r="U7956"/>
      <c r="V7956"/>
      <c r="W7956"/>
      <c r="Y7956"/>
      <c r="Z7956"/>
      <c r="AA7956"/>
      <c r="AC7956"/>
      <c r="AD7956"/>
      <c r="AE7956"/>
      <c r="AG7956"/>
      <c r="AH7956"/>
      <c r="AI7956"/>
      <c r="AK7956"/>
      <c r="AL7956"/>
      <c r="AM7956"/>
      <c r="AO7956"/>
      <c r="AP7956"/>
      <c r="AQ7956"/>
      <c r="AS7956"/>
      <c r="AT7956"/>
      <c r="AU7956"/>
      <c r="AW7956"/>
      <c r="AX7956"/>
      <c r="AY7956"/>
      <c r="BA7956"/>
      <c r="BB7956"/>
      <c r="BC7956"/>
      <c r="BE7956"/>
      <c r="BF7956"/>
      <c r="BG7956"/>
      <c r="BI7956"/>
      <c r="BJ7956"/>
      <c r="BK7956"/>
      <c r="BM7956"/>
      <c r="BN7956"/>
      <c r="BO7956"/>
    </row>
    <row r="7957" spans="1:67">
      <c r="A7957"/>
      <c r="B7957"/>
      <c r="C7957"/>
      <c r="E7957"/>
      <c r="F7957"/>
      <c r="G7957"/>
      <c r="I7957"/>
      <c r="J7957"/>
      <c r="K7957"/>
      <c r="M7957"/>
      <c r="N7957"/>
      <c r="O7957"/>
      <c r="Q7957"/>
      <c r="R7957"/>
      <c r="S7957"/>
      <c r="U7957"/>
      <c r="V7957"/>
      <c r="W7957"/>
      <c r="Y7957"/>
      <c r="Z7957"/>
      <c r="AA7957"/>
      <c r="AC7957"/>
      <c r="AD7957"/>
      <c r="AE7957"/>
      <c r="AG7957"/>
      <c r="AH7957"/>
      <c r="AI7957"/>
      <c r="AK7957"/>
      <c r="AL7957"/>
      <c r="AM7957"/>
      <c r="AO7957"/>
      <c r="AP7957"/>
      <c r="AQ7957"/>
      <c r="AS7957"/>
      <c r="AT7957"/>
      <c r="AU7957"/>
      <c r="AW7957"/>
      <c r="AX7957"/>
      <c r="AY7957"/>
      <c r="BA7957"/>
      <c r="BB7957"/>
      <c r="BC7957"/>
      <c r="BE7957"/>
      <c r="BF7957"/>
      <c r="BG7957"/>
      <c r="BI7957"/>
      <c r="BJ7957"/>
      <c r="BK7957"/>
      <c r="BM7957"/>
      <c r="BN7957"/>
      <c r="BO7957"/>
    </row>
    <row r="7958" spans="1:67">
      <c r="A7958"/>
      <c r="B7958"/>
      <c r="C7958"/>
      <c r="E7958"/>
      <c r="F7958"/>
      <c r="G7958"/>
      <c r="I7958"/>
      <c r="J7958"/>
      <c r="K7958"/>
      <c r="M7958"/>
      <c r="N7958"/>
      <c r="O7958"/>
      <c r="Q7958"/>
      <c r="R7958"/>
      <c r="S7958"/>
      <c r="U7958"/>
      <c r="V7958"/>
      <c r="W7958"/>
      <c r="Y7958"/>
      <c r="Z7958"/>
      <c r="AA7958"/>
      <c r="AC7958"/>
      <c r="AD7958"/>
      <c r="AE7958"/>
      <c r="AG7958"/>
      <c r="AH7958"/>
      <c r="AI7958"/>
      <c r="AK7958"/>
      <c r="AL7958"/>
      <c r="AM7958"/>
      <c r="AO7958"/>
      <c r="AP7958"/>
      <c r="AQ7958"/>
      <c r="AS7958"/>
      <c r="AT7958"/>
      <c r="AU7958"/>
      <c r="AW7958"/>
      <c r="AX7958"/>
      <c r="AY7958"/>
      <c r="BA7958"/>
      <c r="BB7958"/>
      <c r="BC7958"/>
      <c r="BE7958"/>
      <c r="BF7958"/>
      <c r="BG7958"/>
      <c r="BI7958"/>
      <c r="BJ7958"/>
      <c r="BK7958"/>
      <c r="BM7958"/>
      <c r="BN7958"/>
      <c r="BO7958"/>
    </row>
    <row r="7959" spans="1:67">
      <c r="A7959"/>
      <c r="B7959"/>
      <c r="C7959"/>
      <c r="E7959"/>
      <c r="F7959"/>
      <c r="G7959"/>
      <c r="I7959"/>
      <c r="J7959"/>
      <c r="K7959"/>
      <c r="M7959"/>
      <c r="N7959"/>
      <c r="O7959"/>
      <c r="Q7959"/>
      <c r="R7959"/>
      <c r="S7959"/>
      <c r="U7959"/>
      <c r="V7959"/>
      <c r="W7959"/>
      <c r="Y7959"/>
      <c r="Z7959"/>
      <c r="AA7959"/>
      <c r="AC7959"/>
      <c r="AD7959"/>
      <c r="AE7959"/>
      <c r="AG7959"/>
      <c r="AH7959"/>
      <c r="AI7959"/>
      <c r="AK7959"/>
      <c r="AL7959"/>
      <c r="AM7959"/>
      <c r="AO7959"/>
      <c r="AP7959"/>
      <c r="AQ7959"/>
      <c r="AS7959"/>
      <c r="AT7959"/>
      <c r="AU7959"/>
      <c r="AW7959"/>
      <c r="AX7959"/>
      <c r="AY7959"/>
      <c r="BA7959"/>
      <c r="BB7959"/>
      <c r="BC7959"/>
      <c r="BE7959"/>
      <c r="BF7959"/>
      <c r="BG7959"/>
      <c r="BI7959"/>
      <c r="BJ7959"/>
      <c r="BK7959"/>
      <c r="BM7959"/>
      <c r="BN7959"/>
      <c r="BO7959"/>
    </row>
    <row r="7960" spans="1:67">
      <c r="A7960"/>
      <c r="B7960"/>
      <c r="C7960"/>
      <c r="E7960"/>
      <c r="F7960"/>
      <c r="G7960"/>
      <c r="I7960"/>
      <c r="J7960"/>
      <c r="K7960"/>
      <c r="M7960"/>
      <c r="N7960"/>
      <c r="O7960"/>
      <c r="Q7960"/>
      <c r="R7960"/>
      <c r="S7960"/>
      <c r="U7960"/>
      <c r="V7960"/>
      <c r="W7960"/>
      <c r="Y7960"/>
      <c r="Z7960"/>
      <c r="AA7960"/>
      <c r="AC7960"/>
      <c r="AD7960"/>
      <c r="AE7960"/>
      <c r="AG7960"/>
      <c r="AH7960"/>
      <c r="AI7960"/>
      <c r="AK7960"/>
      <c r="AL7960"/>
      <c r="AM7960"/>
      <c r="AO7960"/>
      <c r="AP7960"/>
      <c r="AQ7960"/>
      <c r="AS7960"/>
      <c r="AT7960"/>
      <c r="AU7960"/>
      <c r="AW7960"/>
      <c r="AX7960"/>
      <c r="AY7960"/>
      <c r="BA7960"/>
      <c r="BB7960"/>
      <c r="BC7960"/>
      <c r="BE7960"/>
      <c r="BF7960"/>
      <c r="BG7960"/>
      <c r="BI7960"/>
      <c r="BJ7960"/>
      <c r="BK7960"/>
      <c r="BM7960"/>
      <c r="BN7960"/>
      <c r="BO7960"/>
    </row>
    <row r="7961" spans="1:67">
      <c r="A7961"/>
      <c r="B7961"/>
      <c r="C7961"/>
      <c r="E7961"/>
      <c r="F7961"/>
      <c r="G7961"/>
      <c r="I7961"/>
      <c r="J7961"/>
      <c r="K7961"/>
      <c r="M7961"/>
      <c r="N7961"/>
      <c r="O7961"/>
      <c r="Q7961"/>
      <c r="R7961"/>
      <c r="S7961"/>
      <c r="U7961"/>
      <c r="V7961"/>
      <c r="W7961"/>
      <c r="Y7961"/>
      <c r="Z7961"/>
      <c r="AA7961"/>
      <c r="AC7961"/>
      <c r="AD7961"/>
      <c r="AE7961"/>
      <c r="AG7961"/>
      <c r="AH7961"/>
      <c r="AI7961"/>
      <c r="AK7961"/>
      <c r="AL7961"/>
      <c r="AM7961"/>
      <c r="AO7961"/>
      <c r="AP7961"/>
      <c r="AQ7961"/>
      <c r="AS7961"/>
      <c r="AT7961"/>
      <c r="AU7961"/>
      <c r="AW7961"/>
      <c r="AX7961"/>
      <c r="AY7961"/>
      <c r="BA7961"/>
      <c r="BB7961"/>
      <c r="BC7961"/>
      <c r="BE7961"/>
      <c r="BF7961"/>
      <c r="BG7961"/>
      <c r="BI7961"/>
      <c r="BJ7961"/>
      <c r="BK7961"/>
      <c r="BM7961"/>
      <c r="BN7961"/>
      <c r="BO7961"/>
    </row>
    <row r="7962" spans="1:67">
      <c r="A7962"/>
      <c r="B7962"/>
      <c r="C7962"/>
      <c r="E7962"/>
      <c r="F7962"/>
      <c r="G7962"/>
      <c r="I7962"/>
      <c r="J7962"/>
      <c r="K7962"/>
      <c r="M7962"/>
      <c r="N7962"/>
      <c r="O7962"/>
      <c r="Q7962"/>
      <c r="R7962"/>
      <c r="S7962"/>
      <c r="U7962"/>
      <c r="V7962"/>
      <c r="W7962"/>
      <c r="Y7962"/>
      <c r="Z7962"/>
      <c r="AA7962"/>
      <c r="AC7962"/>
      <c r="AD7962"/>
      <c r="AE7962"/>
      <c r="AG7962"/>
      <c r="AH7962"/>
      <c r="AI7962"/>
      <c r="AK7962"/>
      <c r="AL7962"/>
      <c r="AM7962"/>
      <c r="AO7962"/>
      <c r="AP7962"/>
      <c r="AQ7962"/>
      <c r="AS7962"/>
      <c r="AT7962"/>
      <c r="AU7962"/>
      <c r="AW7962"/>
      <c r="AX7962"/>
      <c r="AY7962"/>
      <c r="BA7962"/>
      <c r="BB7962"/>
      <c r="BC7962"/>
      <c r="BE7962"/>
      <c r="BF7962"/>
      <c r="BG7962"/>
      <c r="BI7962"/>
      <c r="BJ7962"/>
      <c r="BK7962"/>
      <c r="BM7962"/>
      <c r="BN7962"/>
      <c r="BO7962"/>
    </row>
    <row r="7963" spans="1:67">
      <c r="A7963"/>
      <c r="B7963"/>
      <c r="C7963"/>
      <c r="E7963"/>
      <c r="F7963"/>
      <c r="G7963"/>
      <c r="I7963"/>
      <c r="J7963"/>
      <c r="K7963"/>
      <c r="M7963"/>
      <c r="N7963"/>
      <c r="O7963"/>
      <c r="Q7963"/>
      <c r="R7963"/>
      <c r="S7963"/>
      <c r="U7963"/>
      <c r="V7963"/>
      <c r="W7963"/>
      <c r="Y7963"/>
      <c r="Z7963"/>
      <c r="AA7963"/>
      <c r="AC7963"/>
      <c r="AD7963"/>
      <c r="AE7963"/>
      <c r="AG7963"/>
      <c r="AH7963"/>
      <c r="AI7963"/>
      <c r="AK7963"/>
      <c r="AL7963"/>
      <c r="AM7963"/>
      <c r="AO7963"/>
      <c r="AP7963"/>
      <c r="AQ7963"/>
      <c r="AS7963"/>
      <c r="AT7963"/>
      <c r="AU7963"/>
      <c r="AW7963"/>
      <c r="AX7963"/>
      <c r="AY7963"/>
      <c r="BA7963"/>
      <c r="BB7963"/>
      <c r="BC7963"/>
      <c r="BE7963"/>
      <c r="BF7963"/>
      <c r="BG7963"/>
      <c r="BI7963"/>
      <c r="BJ7963"/>
      <c r="BK7963"/>
      <c r="BM7963"/>
      <c r="BN7963"/>
      <c r="BO7963"/>
    </row>
    <row r="7964" spans="1:67">
      <c r="A7964"/>
      <c r="B7964"/>
      <c r="C7964"/>
      <c r="E7964"/>
      <c r="F7964"/>
      <c r="G7964"/>
      <c r="I7964"/>
      <c r="J7964"/>
      <c r="K7964"/>
      <c r="M7964"/>
      <c r="N7964"/>
      <c r="O7964"/>
      <c r="Q7964"/>
      <c r="R7964"/>
      <c r="S7964"/>
      <c r="U7964"/>
      <c r="V7964"/>
      <c r="W7964"/>
      <c r="Y7964"/>
      <c r="Z7964"/>
      <c r="AA7964"/>
      <c r="AC7964"/>
      <c r="AD7964"/>
      <c r="AE7964"/>
      <c r="AG7964"/>
      <c r="AH7964"/>
      <c r="AI7964"/>
      <c r="AK7964"/>
      <c r="AL7964"/>
      <c r="AM7964"/>
      <c r="AO7964"/>
      <c r="AP7964"/>
      <c r="AQ7964"/>
      <c r="AS7964"/>
      <c r="AT7964"/>
      <c r="AU7964"/>
      <c r="AW7964"/>
      <c r="AX7964"/>
      <c r="AY7964"/>
      <c r="BA7964"/>
      <c r="BB7964"/>
      <c r="BC7964"/>
      <c r="BE7964"/>
      <c r="BF7964"/>
      <c r="BG7964"/>
      <c r="BI7964"/>
      <c r="BJ7964"/>
      <c r="BK7964"/>
      <c r="BM7964"/>
      <c r="BN7964"/>
      <c r="BO7964"/>
    </row>
    <row r="7965" spans="1:67">
      <c r="A7965"/>
      <c r="B7965"/>
      <c r="C7965"/>
      <c r="E7965"/>
      <c r="F7965"/>
      <c r="G7965"/>
      <c r="I7965"/>
      <c r="J7965"/>
      <c r="K7965"/>
      <c r="M7965"/>
      <c r="N7965"/>
      <c r="O7965"/>
      <c r="Q7965"/>
      <c r="R7965"/>
      <c r="S7965"/>
      <c r="U7965"/>
      <c r="V7965"/>
      <c r="W7965"/>
      <c r="Y7965"/>
      <c r="Z7965"/>
      <c r="AA7965"/>
      <c r="AC7965"/>
      <c r="AD7965"/>
      <c r="AE7965"/>
      <c r="AG7965"/>
      <c r="AH7965"/>
      <c r="AI7965"/>
      <c r="AK7965"/>
      <c r="AL7965"/>
      <c r="AM7965"/>
      <c r="AO7965"/>
      <c r="AP7965"/>
      <c r="AQ7965"/>
      <c r="AS7965"/>
      <c r="AT7965"/>
      <c r="AU7965"/>
      <c r="AW7965"/>
      <c r="AX7965"/>
      <c r="AY7965"/>
      <c r="BA7965"/>
      <c r="BB7965"/>
      <c r="BC7965"/>
      <c r="BE7965"/>
      <c r="BF7965"/>
      <c r="BG7965"/>
      <c r="BI7965"/>
      <c r="BJ7965"/>
      <c r="BK7965"/>
      <c r="BM7965"/>
      <c r="BN7965"/>
      <c r="BO7965"/>
    </row>
    <row r="7966" spans="1:67">
      <c r="A7966"/>
      <c r="B7966"/>
      <c r="C7966"/>
      <c r="E7966"/>
      <c r="F7966"/>
      <c r="G7966"/>
      <c r="I7966"/>
      <c r="J7966"/>
      <c r="K7966"/>
      <c r="M7966"/>
      <c r="N7966"/>
      <c r="O7966"/>
      <c r="Q7966"/>
      <c r="R7966"/>
      <c r="S7966"/>
      <c r="U7966"/>
      <c r="V7966"/>
      <c r="W7966"/>
      <c r="Y7966"/>
      <c r="Z7966"/>
      <c r="AA7966"/>
      <c r="AC7966"/>
      <c r="AD7966"/>
      <c r="AE7966"/>
      <c r="AG7966"/>
      <c r="AH7966"/>
      <c r="AI7966"/>
      <c r="AK7966"/>
      <c r="AL7966"/>
      <c r="AM7966"/>
      <c r="AO7966"/>
      <c r="AP7966"/>
      <c r="AQ7966"/>
      <c r="AS7966"/>
      <c r="AT7966"/>
      <c r="AU7966"/>
      <c r="AW7966"/>
      <c r="AX7966"/>
      <c r="AY7966"/>
      <c r="BA7966"/>
      <c r="BB7966"/>
      <c r="BC7966"/>
      <c r="BE7966"/>
      <c r="BF7966"/>
      <c r="BG7966"/>
      <c r="BI7966"/>
      <c r="BJ7966"/>
      <c r="BK7966"/>
      <c r="BM7966"/>
      <c r="BN7966"/>
      <c r="BO7966"/>
    </row>
    <row r="7967" spans="1:67">
      <c r="A7967"/>
      <c r="B7967"/>
      <c r="C7967"/>
      <c r="E7967"/>
      <c r="F7967"/>
      <c r="G7967"/>
      <c r="I7967"/>
      <c r="J7967"/>
      <c r="K7967"/>
      <c r="M7967"/>
      <c r="N7967"/>
      <c r="O7967"/>
      <c r="Q7967"/>
      <c r="R7967"/>
      <c r="S7967"/>
      <c r="U7967"/>
      <c r="V7967"/>
      <c r="W7967"/>
      <c r="Y7967"/>
      <c r="Z7967"/>
      <c r="AA7967"/>
      <c r="AC7967"/>
      <c r="AD7967"/>
      <c r="AE7967"/>
      <c r="AG7967"/>
      <c r="AH7967"/>
      <c r="AI7967"/>
      <c r="AK7967"/>
      <c r="AL7967"/>
      <c r="AM7967"/>
      <c r="AO7967"/>
      <c r="AP7967"/>
      <c r="AQ7967"/>
      <c r="AS7967"/>
      <c r="AT7967"/>
      <c r="AU7967"/>
      <c r="AW7967"/>
      <c r="AX7967"/>
      <c r="AY7967"/>
      <c r="BA7967"/>
      <c r="BB7967"/>
      <c r="BC7967"/>
      <c r="BE7967"/>
      <c r="BF7967"/>
      <c r="BG7967"/>
      <c r="BI7967"/>
      <c r="BJ7967"/>
      <c r="BK7967"/>
      <c r="BM7967"/>
      <c r="BN7967"/>
      <c r="BO7967"/>
    </row>
    <row r="7968" spans="1:67">
      <c r="A7968"/>
      <c r="B7968"/>
      <c r="C7968"/>
      <c r="E7968"/>
      <c r="F7968"/>
      <c r="G7968"/>
      <c r="I7968"/>
      <c r="J7968"/>
      <c r="K7968"/>
      <c r="M7968"/>
      <c r="N7968"/>
      <c r="O7968"/>
      <c r="Q7968"/>
      <c r="R7968"/>
      <c r="S7968"/>
      <c r="U7968"/>
      <c r="V7968"/>
      <c r="W7968"/>
      <c r="Y7968"/>
      <c r="Z7968"/>
      <c r="AA7968"/>
      <c r="AC7968"/>
      <c r="AD7968"/>
      <c r="AE7968"/>
      <c r="AG7968"/>
      <c r="AH7968"/>
      <c r="AI7968"/>
      <c r="AK7968"/>
      <c r="AL7968"/>
      <c r="AM7968"/>
      <c r="AO7968"/>
      <c r="AP7968"/>
      <c r="AQ7968"/>
      <c r="AS7968"/>
      <c r="AT7968"/>
      <c r="AU7968"/>
      <c r="AW7968"/>
      <c r="AX7968"/>
      <c r="AY7968"/>
      <c r="BA7968"/>
      <c r="BB7968"/>
      <c r="BC7968"/>
      <c r="BE7968"/>
      <c r="BF7968"/>
      <c r="BG7968"/>
      <c r="BI7968"/>
      <c r="BJ7968"/>
      <c r="BK7968"/>
      <c r="BM7968"/>
      <c r="BN7968"/>
      <c r="BO7968"/>
    </row>
    <row r="7969" spans="1:67">
      <c r="A7969"/>
      <c r="B7969"/>
      <c r="C7969"/>
      <c r="E7969"/>
      <c r="F7969"/>
      <c r="G7969"/>
      <c r="I7969"/>
      <c r="J7969"/>
      <c r="K7969"/>
      <c r="M7969"/>
      <c r="N7969"/>
      <c r="O7969"/>
      <c r="Q7969"/>
      <c r="R7969"/>
      <c r="S7969"/>
      <c r="U7969"/>
      <c r="V7969"/>
      <c r="W7969"/>
      <c r="Y7969"/>
      <c r="Z7969"/>
      <c r="AA7969"/>
      <c r="AC7969"/>
      <c r="AD7969"/>
      <c r="AE7969"/>
      <c r="AG7969"/>
      <c r="AH7969"/>
      <c r="AI7969"/>
      <c r="AK7969"/>
      <c r="AL7969"/>
      <c r="AM7969"/>
      <c r="AO7969"/>
      <c r="AP7969"/>
      <c r="AQ7969"/>
      <c r="AS7969"/>
      <c r="AT7969"/>
      <c r="AU7969"/>
      <c r="AW7969"/>
      <c r="AX7969"/>
      <c r="AY7969"/>
      <c r="BA7969"/>
      <c r="BB7969"/>
      <c r="BC7969"/>
      <c r="BE7969"/>
      <c r="BF7969"/>
      <c r="BG7969"/>
      <c r="BI7969"/>
      <c r="BJ7969"/>
      <c r="BK7969"/>
      <c r="BM7969"/>
      <c r="BN7969"/>
      <c r="BO7969"/>
    </row>
    <row r="7970" spans="1:67">
      <c r="A7970"/>
      <c r="B7970"/>
      <c r="C7970"/>
      <c r="E7970"/>
      <c r="F7970"/>
      <c r="G7970"/>
      <c r="I7970"/>
      <c r="J7970"/>
      <c r="K7970"/>
      <c r="M7970"/>
      <c r="N7970"/>
      <c r="O7970"/>
      <c r="Q7970"/>
      <c r="R7970"/>
      <c r="S7970"/>
      <c r="U7970"/>
      <c r="V7970"/>
      <c r="W7970"/>
      <c r="Y7970"/>
      <c r="Z7970"/>
      <c r="AA7970"/>
      <c r="AC7970"/>
      <c r="AD7970"/>
      <c r="AE7970"/>
      <c r="AG7970"/>
      <c r="AH7970"/>
      <c r="AI7970"/>
      <c r="AK7970"/>
      <c r="AL7970"/>
      <c r="AM7970"/>
      <c r="AO7970"/>
      <c r="AP7970"/>
      <c r="AQ7970"/>
      <c r="AS7970"/>
      <c r="AT7970"/>
      <c r="AU7970"/>
      <c r="AW7970"/>
      <c r="AX7970"/>
      <c r="AY7970"/>
      <c r="BA7970"/>
      <c r="BB7970"/>
      <c r="BC7970"/>
      <c r="BE7970"/>
      <c r="BF7970"/>
      <c r="BG7970"/>
      <c r="BI7970"/>
      <c r="BJ7970"/>
      <c r="BK7970"/>
      <c r="BM7970"/>
      <c r="BN7970"/>
      <c r="BO7970"/>
    </row>
    <row r="7971" spans="1:67">
      <c r="A7971"/>
      <c r="B7971"/>
      <c r="C7971"/>
      <c r="E7971"/>
      <c r="F7971"/>
      <c r="G7971"/>
      <c r="I7971"/>
      <c r="J7971"/>
      <c r="K7971"/>
      <c r="M7971"/>
      <c r="N7971"/>
      <c r="O7971"/>
      <c r="Q7971"/>
      <c r="R7971"/>
      <c r="S7971"/>
      <c r="U7971"/>
      <c r="V7971"/>
      <c r="W7971"/>
      <c r="Y7971"/>
      <c r="Z7971"/>
      <c r="AA7971"/>
      <c r="AC7971"/>
      <c r="AD7971"/>
      <c r="AE7971"/>
      <c r="AG7971"/>
      <c r="AH7971"/>
      <c r="AI7971"/>
      <c r="AK7971"/>
      <c r="AL7971"/>
      <c r="AM7971"/>
      <c r="AO7971"/>
      <c r="AP7971"/>
      <c r="AQ7971"/>
      <c r="AS7971"/>
      <c r="AT7971"/>
      <c r="AU7971"/>
      <c r="AW7971"/>
      <c r="AX7971"/>
      <c r="AY7971"/>
      <c r="BA7971"/>
      <c r="BB7971"/>
      <c r="BC7971"/>
      <c r="BE7971"/>
      <c r="BF7971"/>
      <c r="BG7971"/>
      <c r="BI7971"/>
      <c r="BJ7971"/>
      <c r="BK7971"/>
      <c r="BM7971"/>
      <c r="BN7971"/>
      <c r="BO7971"/>
    </row>
    <row r="7972" spans="1:67">
      <c r="A7972"/>
      <c r="B7972"/>
      <c r="C7972"/>
      <c r="E7972"/>
      <c r="F7972"/>
      <c r="G7972"/>
      <c r="I7972"/>
      <c r="J7972"/>
      <c r="K7972"/>
      <c r="M7972"/>
      <c r="N7972"/>
      <c r="O7972"/>
      <c r="Q7972"/>
      <c r="R7972"/>
      <c r="S7972"/>
      <c r="U7972"/>
      <c r="V7972"/>
      <c r="W7972"/>
      <c r="Y7972"/>
      <c r="Z7972"/>
      <c r="AA7972"/>
      <c r="AC7972"/>
      <c r="AD7972"/>
      <c r="AE7972"/>
      <c r="AG7972"/>
      <c r="AH7972"/>
      <c r="AI7972"/>
      <c r="AK7972"/>
      <c r="AL7972"/>
      <c r="AM7972"/>
      <c r="AO7972"/>
      <c r="AP7972"/>
      <c r="AQ7972"/>
      <c r="AS7972"/>
      <c r="AT7972"/>
      <c r="AU7972"/>
      <c r="AW7972"/>
      <c r="AX7972"/>
      <c r="AY7972"/>
      <c r="BA7972"/>
      <c r="BB7972"/>
      <c r="BC7972"/>
      <c r="BE7972"/>
      <c r="BF7972"/>
      <c r="BG7972"/>
      <c r="BI7972"/>
      <c r="BJ7972"/>
      <c r="BK7972"/>
      <c r="BM7972"/>
      <c r="BN7972"/>
      <c r="BO7972"/>
    </row>
    <row r="7973" spans="1:67">
      <c r="A7973"/>
      <c r="B7973"/>
      <c r="C7973"/>
      <c r="E7973"/>
      <c r="F7973"/>
      <c r="G7973"/>
      <c r="I7973"/>
      <c r="J7973"/>
      <c r="K7973"/>
      <c r="M7973"/>
      <c r="N7973"/>
      <c r="O7973"/>
      <c r="Q7973"/>
      <c r="R7973"/>
      <c r="S7973"/>
      <c r="U7973"/>
      <c r="V7973"/>
      <c r="W7973"/>
      <c r="Y7973"/>
      <c r="Z7973"/>
      <c r="AA7973"/>
      <c r="AC7973"/>
      <c r="AD7973"/>
      <c r="AE7973"/>
      <c r="AG7973"/>
      <c r="AH7973"/>
      <c r="AI7973"/>
      <c r="AK7973"/>
      <c r="AL7973"/>
      <c r="AM7973"/>
      <c r="AO7973"/>
      <c r="AP7973"/>
      <c r="AQ7973"/>
      <c r="AS7973"/>
      <c r="AT7973"/>
      <c r="AU7973"/>
      <c r="AW7973"/>
      <c r="AX7973"/>
      <c r="AY7973"/>
      <c r="BA7973"/>
      <c r="BB7973"/>
      <c r="BC7973"/>
      <c r="BE7973"/>
      <c r="BF7973"/>
      <c r="BG7973"/>
      <c r="BI7973"/>
      <c r="BJ7973"/>
      <c r="BK7973"/>
      <c r="BM7973"/>
      <c r="BN7973"/>
      <c r="BO7973"/>
    </row>
    <row r="7974" spans="1:67">
      <c r="A7974"/>
      <c r="B7974"/>
      <c r="C7974"/>
      <c r="E7974"/>
      <c r="F7974"/>
      <c r="G7974"/>
      <c r="I7974"/>
      <c r="J7974"/>
      <c r="K7974"/>
      <c r="M7974"/>
      <c r="N7974"/>
      <c r="O7974"/>
      <c r="Q7974"/>
      <c r="R7974"/>
      <c r="S7974"/>
      <c r="U7974"/>
      <c r="V7974"/>
      <c r="W7974"/>
      <c r="Y7974"/>
      <c r="Z7974"/>
      <c r="AA7974"/>
      <c r="AC7974"/>
      <c r="AD7974"/>
      <c r="AE7974"/>
      <c r="AG7974"/>
      <c r="AH7974"/>
      <c r="AI7974"/>
      <c r="AK7974"/>
      <c r="AL7974"/>
      <c r="AM7974"/>
      <c r="AO7974"/>
      <c r="AP7974"/>
      <c r="AQ7974"/>
      <c r="AS7974"/>
      <c r="AT7974"/>
      <c r="AU7974"/>
      <c r="AW7974"/>
      <c r="AX7974"/>
      <c r="AY7974"/>
      <c r="BA7974"/>
      <c r="BB7974"/>
      <c r="BC7974"/>
      <c r="BE7974"/>
      <c r="BF7974"/>
      <c r="BG7974"/>
      <c r="BI7974"/>
      <c r="BJ7974"/>
      <c r="BK7974"/>
      <c r="BM7974"/>
      <c r="BN7974"/>
      <c r="BO7974"/>
    </row>
    <row r="7975" spans="1:67">
      <c r="A7975"/>
      <c r="B7975"/>
      <c r="C7975"/>
      <c r="E7975"/>
      <c r="F7975"/>
      <c r="G7975"/>
      <c r="I7975"/>
      <c r="J7975"/>
      <c r="K7975"/>
      <c r="M7975"/>
      <c r="N7975"/>
      <c r="O7975"/>
      <c r="Q7975"/>
      <c r="R7975"/>
      <c r="S7975"/>
      <c r="U7975"/>
      <c r="V7975"/>
      <c r="W7975"/>
      <c r="Y7975"/>
      <c r="Z7975"/>
      <c r="AA7975"/>
      <c r="AC7975"/>
      <c r="AD7975"/>
      <c r="AE7975"/>
      <c r="AG7975"/>
      <c r="AH7975"/>
      <c r="AI7975"/>
      <c r="AK7975"/>
      <c r="AL7975"/>
      <c r="AM7975"/>
      <c r="AO7975"/>
      <c r="AP7975"/>
      <c r="AQ7975"/>
      <c r="AS7975"/>
      <c r="AT7975"/>
      <c r="AU7975"/>
      <c r="AW7975"/>
      <c r="AX7975"/>
      <c r="AY7975"/>
      <c r="BA7975"/>
      <c r="BB7975"/>
      <c r="BC7975"/>
      <c r="BE7975"/>
      <c r="BF7975"/>
      <c r="BG7975"/>
      <c r="BI7975"/>
      <c r="BJ7975"/>
      <c r="BK7975"/>
      <c r="BM7975"/>
      <c r="BN7975"/>
      <c r="BO7975"/>
    </row>
    <row r="7976" spans="1:67">
      <c r="A7976"/>
      <c r="B7976"/>
      <c r="C7976"/>
      <c r="E7976"/>
      <c r="F7976"/>
      <c r="G7976"/>
      <c r="I7976"/>
      <c r="J7976"/>
      <c r="K7976"/>
      <c r="M7976"/>
      <c r="N7976"/>
      <c r="O7976"/>
      <c r="Q7976"/>
      <c r="R7976"/>
      <c r="S7976"/>
      <c r="U7976"/>
      <c r="V7976"/>
      <c r="W7976"/>
      <c r="Y7976"/>
      <c r="Z7976"/>
      <c r="AA7976"/>
      <c r="AC7976"/>
      <c r="AD7976"/>
      <c r="AE7976"/>
      <c r="AG7976"/>
      <c r="AH7976"/>
      <c r="AI7976"/>
      <c r="AK7976"/>
      <c r="AL7976"/>
      <c r="AM7976"/>
      <c r="AO7976"/>
      <c r="AP7976"/>
      <c r="AQ7976"/>
      <c r="AS7976"/>
      <c r="AT7976"/>
      <c r="AU7976"/>
      <c r="AW7976"/>
      <c r="AX7976"/>
      <c r="AY7976"/>
      <c r="BA7976"/>
      <c r="BB7976"/>
      <c r="BC7976"/>
      <c r="BE7976"/>
      <c r="BF7976"/>
      <c r="BG7976"/>
      <c r="BI7976"/>
      <c r="BJ7976"/>
      <c r="BK7976"/>
      <c r="BM7976"/>
      <c r="BN7976"/>
      <c r="BO7976"/>
    </row>
    <row r="7977" spans="1:67">
      <c r="A7977"/>
      <c r="B7977"/>
      <c r="C7977"/>
      <c r="E7977"/>
      <c r="F7977"/>
      <c r="G7977"/>
      <c r="I7977"/>
      <c r="J7977"/>
      <c r="K7977"/>
      <c r="M7977"/>
      <c r="N7977"/>
      <c r="O7977"/>
      <c r="Q7977"/>
      <c r="R7977"/>
      <c r="S7977"/>
      <c r="U7977"/>
      <c r="V7977"/>
      <c r="W7977"/>
      <c r="Y7977"/>
      <c r="Z7977"/>
      <c r="AA7977"/>
      <c r="AC7977"/>
      <c r="AD7977"/>
      <c r="AE7977"/>
      <c r="AG7977"/>
      <c r="AH7977"/>
      <c r="AI7977"/>
      <c r="AK7977"/>
      <c r="AL7977"/>
      <c r="AM7977"/>
      <c r="AO7977"/>
      <c r="AP7977"/>
      <c r="AQ7977"/>
      <c r="AS7977"/>
      <c r="AT7977"/>
      <c r="AU7977"/>
      <c r="AW7977"/>
      <c r="AX7977"/>
      <c r="AY7977"/>
      <c r="BA7977"/>
      <c r="BB7977"/>
      <c r="BC7977"/>
      <c r="BE7977"/>
      <c r="BF7977"/>
      <c r="BG7977"/>
      <c r="BI7977"/>
      <c r="BJ7977"/>
      <c r="BK7977"/>
      <c r="BM7977"/>
      <c r="BN7977"/>
      <c r="BO7977"/>
    </row>
    <row r="7978" spans="1:67">
      <c r="A7978"/>
      <c r="B7978"/>
      <c r="C7978"/>
      <c r="E7978"/>
      <c r="F7978"/>
      <c r="G7978"/>
      <c r="I7978"/>
      <c r="J7978"/>
      <c r="K7978"/>
      <c r="M7978"/>
      <c r="N7978"/>
      <c r="O7978"/>
      <c r="Q7978"/>
      <c r="R7978"/>
      <c r="S7978"/>
      <c r="U7978"/>
      <c r="V7978"/>
      <c r="W7978"/>
      <c r="Y7978"/>
      <c r="Z7978"/>
      <c r="AA7978"/>
      <c r="AC7978"/>
      <c r="AD7978"/>
      <c r="AE7978"/>
      <c r="AG7978"/>
      <c r="AH7978"/>
      <c r="AI7978"/>
      <c r="AK7978"/>
      <c r="AL7978"/>
      <c r="AM7978"/>
      <c r="AO7978"/>
      <c r="AP7978"/>
      <c r="AQ7978"/>
      <c r="AS7978"/>
      <c r="AT7978"/>
      <c r="AU7978"/>
      <c r="AW7978"/>
      <c r="AX7978"/>
      <c r="AY7978"/>
      <c r="BA7978"/>
      <c r="BB7978"/>
      <c r="BC7978"/>
      <c r="BE7978"/>
      <c r="BF7978"/>
      <c r="BG7978"/>
      <c r="BI7978"/>
      <c r="BJ7978"/>
      <c r="BK7978"/>
      <c r="BM7978"/>
      <c r="BN7978"/>
      <c r="BO7978"/>
    </row>
    <row r="7979" spans="1:67">
      <c r="A7979"/>
      <c r="B7979"/>
      <c r="C7979"/>
      <c r="E7979"/>
      <c r="F7979"/>
      <c r="G7979"/>
      <c r="I7979"/>
      <c r="J7979"/>
      <c r="K7979"/>
      <c r="M7979"/>
      <c r="N7979"/>
      <c r="O7979"/>
      <c r="Q7979"/>
      <c r="R7979"/>
      <c r="S7979"/>
      <c r="U7979"/>
      <c r="V7979"/>
      <c r="W7979"/>
      <c r="Y7979"/>
      <c r="Z7979"/>
      <c r="AA7979"/>
      <c r="AC7979"/>
      <c r="AD7979"/>
      <c r="AE7979"/>
      <c r="AG7979"/>
      <c r="AH7979"/>
      <c r="AI7979"/>
      <c r="AK7979"/>
      <c r="AL7979"/>
      <c r="AM7979"/>
      <c r="AO7979"/>
      <c r="AP7979"/>
      <c r="AQ7979"/>
      <c r="AS7979"/>
      <c r="AT7979"/>
      <c r="AU7979"/>
      <c r="AW7979"/>
      <c r="AX7979"/>
      <c r="AY7979"/>
      <c r="BA7979"/>
      <c r="BB7979"/>
      <c r="BC7979"/>
      <c r="BE7979"/>
      <c r="BF7979"/>
      <c r="BG7979"/>
      <c r="BI7979"/>
      <c r="BJ7979"/>
      <c r="BK7979"/>
      <c r="BM7979"/>
      <c r="BN7979"/>
      <c r="BO7979"/>
    </row>
    <row r="7980" spans="1:67">
      <c r="A7980"/>
      <c r="B7980"/>
      <c r="C7980"/>
      <c r="E7980"/>
      <c r="F7980"/>
      <c r="G7980"/>
      <c r="I7980"/>
      <c r="J7980"/>
      <c r="K7980"/>
      <c r="M7980"/>
      <c r="N7980"/>
      <c r="O7980"/>
      <c r="Q7980"/>
      <c r="R7980"/>
      <c r="S7980"/>
      <c r="U7980"/>
      <c r="V7980"/>
      <c r="W7980"/>
      <c r="Y7980"/>
      <c r="Z7980"/>
      <c r="AA7980"/>
      <c r="AC7980"/>
      <c r="AD7980"/>
      <c r="AE7980"/>
      <c r="AG7980"/>
      <c r="AH7980"/>
      <c r="AI7980"/>
      <c r="AK7980"/>
      <c r="AL7980"/>
      <c r="AM7980"/>
      <c r="AO7980"/>
      <c r="AP7980"/>
      <c r="AQ7980"/>
      <c r="AS7980"/>
      <c r="AT7980"/>
      <c r="AU7980"/>
      <c r="AW7980"/>
      <c r="AX7980"/>
      <c r="AY7980"/>
      <c r="BA7980"/>
      <c r="BB7980"/>
      <c r="BC7980"/>
      <c r="BE7980"/>
      <c r="BF7980"/>
      <c r="BG7980"/>
      <c r="BI7980"/>
      <c r="BJ7980"/>
      <c r="BK7980"/>
      <c r="BM7980"/>
      <c r="BN7980"/>
      <c r="BO7980"/>
    </row>
    <row r="7981" spans="1:67">
      <c r="A7981"/>
      <c r="B7981"/>
      <c r="C7981"/>
      <c r="E7981"/>
      <c r="F7981"/>
      <c r="G7981"/>
      <c r="I7981"/>
      <c r="J7981"/>
      <c r="K7981"/>
      <c r="M7981"/>
      <c r="N7981"/>
      <c r="O7981"/>
      <c r="Q7981"/>
      <c r="R7981"/>
      <c r="S7981"/>
      <c r="U7981"/>
      <c r="V7981"/>
      <c r="W7981"/>
      <c r="Y7981"/>
      <c r="Z7981"/>
      <c r="AA7981"/>
      <c r="AC7981"/>
      <c r="AD7981"/>
      <c r="AE7981"/>
      <c r="AG7981"/>
      <c r="AH7981"/>
      <c r="AI7981"/>
      <c r="AK7981"/>
      <c r="AL7981"/>
      <c r="AM7981"/>
      <c r="AO7981"/>
      <c r="AP7981"/>
      <c r="AQ7981"/>
      <c r="AS7981"/>
      <c r="AT7981"/>
      <c r="AU7981"/>
      <c r="AW7981"/>
      <c r="AX7981"/>
      <c r="AY7981"/>
      <c r="BA7981"/>
      <c r="BB7981"/>
      <c r="BC7981"/>
      <c r="BE7981"/>
      <c r="BF7981"/>
      <c r="BG7981"/>
      <c r="BI7981"/>
      <c r="BJ7981"/>
      <c r="BK7981"/>
      <c r="BM7981"/>
      <c r="BN7981"/>
      <c r="BO7981"/>
    </row>
    <row r="7982" spans="1:67">
      <c r="A7982"/>
      <c r="B7982"/>
      <c r="C7982"/>
      <c r="E7982"/>
      <c r="F7982"/>
      <c r="G7982"/>
      <c r="I7982"/>
      <c r="J7982"/>
      <c r="K7982"/>
      <c r="M7982"/>
      <c r="N7982"/>
      <c r="O7982"/>
      <c r="Q7982"/>
      <c r="R7982"/>
      <c r="S7982"/>
      <c r="U7982"/>
      <c r="V7982"/>
      <c r="W7982"/>
      <c r="Y7982"/>
      <c r="Z7982"/>
      <c r="AA7982"/>
      <c r="AC7982"/>
      <c r="AD7982"/>
      <c r="AE7982"/>
      <c r="AG7982"/>
      <c r="AH7982"/>
      <c r="AI7982"/>
      <c r="AK7982"/>
      <c r="AL7982"/>
      <c r="AM7982"/>
      <c r="AO7982"/>
      <c r="AP7982"/>
      <c r="AQ7982"/>
      <c r="AS7982"/>
      <c r="AT7982"/>
      <c r="AU7982"/>
      <c r="AW7982"/>
      <c r="AX7982"/>
      <c r="AY7982"/>
      <c r="BA7982"/>
      <c r="BB7982"/>
      <c r="BC7982"/>
      <c r="BE7982"/>
      <c r="BF7982"/>
      <c r="BG7982"/>
      <c r="BI7982"/>
      <c r="BJ7982"/>
      <c r="BK7982"/>
      <c r="BM7982"/>
      <c r="BN7982"/>
      <c r="BO7982"/>
    </row>
    <row r="7983" spans="1:67">
      <c r="A7983"/>
      <c r="B7983"/>
      <c r="C7983"/>
      <c r="E7983"/>
      <c r="F7983"/>
      <c r="G7983"/>
      <c r="I7983"/>
      <c r="J7983"/>
      <c r="K7983"/>
      <c r="M7983"/>
      <c r="N7983"/>
      <c r="O7983"/>
      <c r="Q7983"/>
      <c r="R7983"/>
      <c r="S7983"/>
      <c r="U7983"/>
      <c r="V7983"/>
      <c r="W7983"/>
      <c r="Y7983"/>
      <c r="Z7983"/>
      <c r="AA7983"/>
      <c r="AC7983"/>
      <c r="AD7983"/>
      <c r="AE7983"/>
      <c r="AG7983"/>
      <c r="AH7983"/>
      <c r="AI7983"/>
      <c r="AK7983"/>
      <c r="AL7983"/>
      <c r="AM7983"/>
      <c r="AO7983"/>
      <c r="AP7983"/>
      <c r="AQ7983"/>
      <c r="AS7983"/>
      <c r="AT7983"/>
      <c r="AU7983"/>
      <c r="AW7983"/>
      <c r="AX7983"/>
      <c r="AY7983"/>
      <c r="BA7983"/>
      <c r="BB7983"/>
      <c r="BC7983"/>
      <c r="BE7983"/>
      <c r="BF7983"/>
      <c r="BG7983"/>
      <c r="BI7983"/>
      <c r="BJ7983"/>
      <c r="BK7983"/>
      <c r="BM7983"/>
      <c r="BN7983"/>
      <c r="BO7983"/>
    </row>
    <row r="7984" spans="1:67">
      <c r="A7984"/>
      <c r="B7984"/>
      <c r="C7984"/>
      <c r="E7984"/>
      <c r="F7984"/>
      <c r="G7984"/>
      <c r="I7984"/>
      <c r="J7984"/>
      <c r="K7984"/>
      <c r="M7984"/>
      <c r="N7984"/>
      <c r="O7984"/>
      <c r="Q7984"/>
      <c r="R7984"/>
      <c r="S7984"/>
      <c r="U7984"/>
      <c r="V7984"/>
      <c r="W7984"/>
      <c r="Y7984"/>
      <c r="Z7984"/>
      <c r="AA7984"/>
      <c r="AC7984"/>
      <c r="AD7984"/>
      <c r="AE7984"/>
      <c r="AG7984"/>
      <c r="AH7984"/>
      <c r="AI7984"/>
      <c r="AK7984"/>
      <c r="AL7984"/>
      <c r="AM7984"/>
      <c r="AO7984"/>
      <c r="AP7984"/>
      <c r="AQ7984"/>
      <c r="AS7984"/>
      <c r="AT7984"/>
      <c r="AU7984"/>
      <c r="AW7984"/>
      <c r="AX7984"/>
      <c r="AY7984"/>
      <c r="BA7984"/>
      <c r="BB7984"/>
      <c r="BC7984"/>
      <c r="BE7984"/>
      <c r="BF7984"/>
      <c r="BG7984"/>
      <c r="BI7984"/>
      <c r="BJ7984"/>
      <c r="BK7984"/>
      <c r="BM7984"/>
      <c r="BN7984"/>
      <c r="BO7984"/>
    </row>
    <row r="7985" spans="1:67">
      <c r="A7985"/>
      <c r="B7985"/>
      <c r="C7985"/>
      <c r="E7985"/>
      <c r="F7985"/>
      <c r="G7985"/>
      <c r="I7985"/>
      <c r="J7985"/>
      <c r="K7985"/>
      <c r="M7985"/>
      <c r="N7985"/>
      <c r="O7985"/>
      <c r="Q7985"/>
      <c r="R7985"/>
      <c r="S7985"/>
      <c r="U7985"/>
      <c r="V7985"/>
      <c r="W7985"/>
      <c r="Y7985"/>
      <c r="Z7985"/>
      <c r="AA7985"/>
      <c r="AC7985"/>
      <c r="AD7985"/>
      <c r="AE7985"/>
      <c r="AG7985"/>
      <c r="AH7985"/>
      <c r="AI7985"/>
      <c r="AK7985"/>
      <c r="AL7985"/>
      <c r="AM7985"/>
      <c r="AO7985"/>
      <c r="AP7985"/>
      <c r="AQ7985"/>
      <c r="AS7985"/>
      <c r="AT7985"/>
      <c r="AU7985"/>
      <c r="AW7985"/>
      <c r="AX7985"/>
      <c r="AY7985"/>
      <c r="BA7985"/>
      <c r="BB7985"/>
      <c r="BC7985"/>
      <c r="BE7985"/>
      <c r="BF7985"/>
      <c r="BG7985"/>
      <c r="BI7985"/>
      <c r="BJ7985"/>
      <c r="BK7985"/>
      <c r="BM7985"/>
      <c r="BN7985"/>
      <c r="BO7985"/>
    </row>
    <row r="7986" spans="1:67">
      <c r="A7986"/>
      <c r="B7986"/>
      <c r="C7986"/>
      <c r="E7986"/>
      <c r="F7986"/>
      <c r="G7986"/>
      <c r="I7986"/>
      <c r="J7986"/>
      <c r="K7986"/>
      <c r="M7986"/>
      <c r="N7986"/>
      <c r="O7986"/>
      <c r="Q7986"/>
      <c r="R7986"/>
      <c r="S7986"/>
      <c r="U7986"/>
      <c r="V7986"/>
      <c r="W7986"/>
      <c r="Y7986"/>
      <c r="Z7986"/>
      <c r="AA7986"/>
      <c r="AC7986"/>
      <c r="AD7986"/>
      <c r="AE7986"/>
      <c r="AG7986"/>
      <c r="AH7986"/>
      <c r="AI7986"/>
      <c r="AK7986"/>
      <c r="AL7986"/>
      <c r="AM7986"/>
      <c r="AO7986"/>
      <c r="AP7986"/>
      <c r="AQ7986"/>
      <c r="AS7986"/>
      <c r="AT7986"/>
      <c r="AU7986"/>
      <c r="AW7986"/>
      <c r="AX7986"/>
      <c r="AY7986"/>
      <c r="BA7986"/>
      <c r="BB7986"/>
      <c r="BC7986"/>
      <c r="BE7986"/>
      <c r="BF7986"/>
      <c r="BG7986"/>
      <c r="BI7986"/>
      <c r="BJ7986"/>
      <c r="BK7986"/>
      <c r="BM7986"/>
      <c r="BN7986"/>
      <c r="BO7986"/>
    </row>
    <row r="7987" spans="1:67">
      <c r="A7987"/>
      <c r="B7987"/>
      <c r="C7987"/>
      <c r="E7987"/>
      <c r="F7987"/>
      <c r="G7987"/>
      <c r="I7987"/>
      <c r="J7987"/>
      <c r="K7987"/>
      <c r="M7987"/>
      <c r="N7987"/>
      <c r="O7987"/>
      <c r="Q7987"/>
      <c r="R7987"/>
      <c r="S7987"/>
      <c r="U7987"/>
      <c r="V7987"/>
      <c r="W7987"/>
      <c r="Y7987"/>
      <c r="Z7987"/>
      <c r="AA7987"/>
      <c r="AC7987"/>
      <c r="AD7987"/>
      <c r="AE7987"/>
      <c r="AG7987"/>
      <c r="AH7987"/>
      <c r="AI7987"/>
      <c r="AK7987"/>
      <c r="AL7987"/>
      <c r="AM7987"/>
      <c r="AO7987"/>
      <c r="AP7987"/>
      <c r="AQ7987"/>
      <c r="AS7987"/>
      <c r="AT7987"/>
      <c r="AU7987"/>
      <c r="AW7987"/>
      <c r="AX7987"/>
      <c r="AY7987"/>
      <c r="BA7987"/>
      <c r="BB7987"/>
      <c r="BC7987"/>
      <c r="BE7987"/>
      <c r="BF7987"/>
      <c r="BG7987"/>
      <c r="BI7987"/>
      <c r="BJ7987"/>
      <c r="BK7987"/>
      <c r="BM7987"/>
      <c r="BN7987"/>
      <c r="BO7987"/>
    </row>
    <row r="7988" spans="1:67">
      <c r="A7988"/>
      <c r="B7988"/>
      <c r="C7988"/>
      <c r="E7988"/>
      <c r="F7988"/>
      <c r="G7988"/>
      <c r="I7988"/>
      <c r="J7988"/>
      <c r="K7988"/>
      <c r="M7988"/>
      <c r="N7988"/>
      <c r="O7988"/>
      <c r="Q7988"/>
      <c r="R7988"/>
      <c r="S7988"/>
      <c r="U7988"/>
      <c r="V7988"/>
      <c r="W7988"/>
      <c r="Y7988"/>
      <c r="Z7988"/>
      <c r="AA7988"/>
      <c r="AC7988"/>
      <c r="AD7988"/>
      <c r="AE7988"/>
      <c r="AG7988"/>
      <c r="AH7988"/>
      <c r="AI7988"/>
      <c r="AK7988"/>
      <c r="AL7988"/>
      <c r="AM7988"/>
      <c r="AO7988"/>
      <c r="AP7988"/>
      <c r="AQ7988"/>
      <c r="AS7988"/>
      <c r="AT7988"/>
      <c r="AU7988"/>
      <c r="AW7988"/>
      <c r="AX7988"/>
      <c r="AY7988"/>
      <c r="BA7988"/>
      <c r="BB7988"/>
      <c r="BC7988"/>
      <c r="BE7988"/>
      <c r="BF7988"/>
      <c r="BG7988"/>
      <c r="BI7988"/>
      <c r="BJ7988"/>
      <c r="BK7988"/>
      <c r="BM7988"/>
      <c r="BN7988"/>
      <c r="BO7988"/>
    </row>
    <row r="7989" spans="1:67">
      <c r="A7989"/>
      <c r="B7989"/>
      <c r="C7989"/>
      <c r="E7989"/>
      <c r="F7989"/>
      <c r="G7989"/>
      <c r="I7989"/>
      <c r="J7989"/>
      <c r="K7989"/>
      <c r="M7989"/>
      <c r="N7989"/>
      <c r="O7989"/>
      <c r="Q7989"/>
      <c r="R7989"/>
      <c r="S7989"/>
      <c r="U7989"/>
      <c r="V7989"/>
      <c r="W7989"/>
      <c r="Y7989"/>
      <c r="Z7989"/>
      <c r="AA7989"/>
      <c r="AC7989"/>
      <c r="AD7989"/>
      <c r="AE7989"/>
      <c r="AG7989"/>
      <c r="AH7989"/>
      <c r="AI7989"/>
      <c r="AK7989"/>
      <c r="AL7989"/>
      <c r="AM7989"/>
      <c r="AO7989"/>
      <c r="AP7989"/>
      <c r="AQ7989"/>
      <c r="AS7989"/>
      <c r="AT7989"/>
      <c r="AU7989"/>
      <c r="AW7989"/>
      <c r="AX7989"/>
      <c r="AY7989"/>
      <c r="BA7989"/>
      <c r="BB7989"/>
      <c r="BC7989"/>
      <c r="BE7989"/>
      <c r="BF7989"/>
      <c r="BG7989"/>
      <c r="BI7989"/>
      <c r="BJ7989"/>
      <c r="BK7989"/>
      <c r="BM7989"/>
      <c r="BN7989"/>
      <c r="BO7989"/>
    </row>
    <row r="7990" spans="1:67">
      <c r="A7990"/>
      <c r="B7990"/>
      <c r="C7990"/>
      <c r="E7990"/>
      <c r="F7990"/>
      <c r="G7990"/>
      <c r="I7990"/>
      <c r="J7990"/>
      <c r="K7990"/>
      <c r="M7990"/>
      <c r="N7990"/>
      <c r="O7990"/>
      <c r="Q7990"/>
      <c r="R7990"/>
      <c r="S7990"/>
      <c r="U7990"/>
      <c r="V7990"/>
      <c r="W7990"/>
      <c r="Y7990"/>
      <c r="Z7990"/>
      <c r="AA7990"/>
      <c r="AC7990"/>
      <c r="AD7990"/>
      <c r="AE7990"/>
      <c r="AG7990"/>
      <c r="AH7990"/>
      <c r="AI7990"/>
      <c r="AK7990"/>
      <c r="AL7990"/>
      <c r="AM7990"/>
      <c r="AO7990"/>
      <c r="AP7990"/>
      <c r="AQ7990"/>
      <c r="AS7990"/>
      <c r="AT7990"/>
      <c r="AU7990"/>
      <c r="AW7990"/>
      <c r="AX7990"/>
      <c r="AY7990"/>
      <c r="BA7990"/>
      <c r="BB7990"/>
      <c r="BC7990"/>
      <c r="BE7990"/>
      <c r="BF7990"/>
      <c r="BG7990"/>
      <c r="BI7990"/>
      <c r="BJ7990"/>
      <c r="BK7990"/>
      <c r="BM7990"/>
      <c r="BN7990"/>
      <c r="BO7990"/>
    </row>
    <row r="7991" spans="1:67">
      <c r="A7991"/>
      <c r="B7991"/>
      <c r="C7991"/>
      <c r="E7991"/>
      <c r="F7991"/>
      <c r="G7991"/>
      <c r="I7991"/>
      <c r="J7991"/>
      <c r="K7991"/>
      <c r="M7991"/>
      <c r="N7991"/>
      <c r="O7991"/>
      <c r="Q7991"/>
      <c r="R7991"/>
      <c r="S7991"/>
      <c r="U7991"/>
      <c r="V7991"/>
      <c r="W7991"/>
      <c r="Y7991"/>
      <c r="Z7991"/>
      <c r="AA7991"/>
      <c r="AC7991"/>
      <c r="AD7991"/>
      <c r="AE7991"/>
      <c r="AG7991"/>
      <c r="AH7991"/>
      <c r="AI7991"/>
      <c r="AK7991"/>
      <c r="AL7991"/>
      <c r="AM7991"/>
      <c r="AO7991"/>
      <c r="AP7991"/>
      <c r="AQ7991"/>
      <c r="AS7991"/>
      <c r="AT7991"/>
      <c r="AU7991"/>
      <c r="AW7991"/>
      <c r="AX7991"/>
      <c r="AY7991"/>
      <c r="BA7991"/>
      <c r="BB7991"/>
      <c r="BC7991"/>
      <c r="BE7991"/>
      <c r="BF7991"/>
      <c r="BG7991"/>
      <c r="BI7991"/>
      <c r="BJ7991"/>
      <c r="BK7991"/>
      <c r="BM7991"/>
      <c r="BN7991"/>
      <c r="BO7991"/>
    </row>
    <row r="7992" spans="1:67">
      <c r="A7992"/>
      <c r="B7992"/>
      <c r="C7992"/>
      <c r="E7992"/>
      <c r="F7992"/>
      <c r="G7992"/>
      <c r="I7992"/>
      <c r="J7992"/>
      <c r="K7992"/>
      <c r="M7992"/>
      <c r="N7992"/>
      <c r="O7992"/>
      <c r="Q7992"/>
      <c r="R7992"/>
      <c r="S7992"/>
      <c r="U7992"/>
      <c r="V7992"/>
      <c r="W7992"/>
      <c r="Y7992"/>
      <c r="Z7992"/>
      <c r="AA7992"/>
      <c r="AC7992"/>
      <c r="AD7992"/>
      <c r="AE7992"/>
      <c r="AG7992"/>
      <c r="AH7992"/>
      <c r="AI7992"/>
      <c r="AK7992"/>
      <c r="AL7992"/>
      <c r="AM7992"/>
      <c r="AO7992"/>
      <c r="AP7992"/>
      <c r="AQ7992"/>
      <c r="AS7992"/>
      <c r="AT7992"/>
      <c r="AU7992"/>
      <c r="AW7992"/>
      <c r="AX7992"/>
      <c r="AY7992"/>
      <c r="BA7992"/>
      <c r="BB7992"/>
      <c r="BC7992"/>
      <c r="BE7992"/>
      <c r="BF7992"/>
      <c r="BG7992"/>
      <c r="BI7992"/>
      <c r="BJ7992"/>
      <c r="BK7992"/>
      <c r="BM7992"/>
      <c r="BN7992"/>
      <c r="BO7992"/>
    </row>
    <row r="7993" spans="1:67">
      <c r="A7993"/>
      <c r="B7993"/>
      <c r="C7993"/>
      <c r="E7993"/>
      <c r="F7993"/>
      <c r="G7993"/>
      <c r="I7993"/>
      <c r="J7993"/>
      <c r="K7993"/>
      <c r="M7993"/>
      <c r="N7993"/>
      <c r="O7993"/>
      <c r="Q7993"/>
      <c r="R7993"/>
      <c r="S7993"/>
      <c r="U7993"/>
      <c r="V7993"/>
      <c r="W7993"/>
      <c r="Y7993"/>
      <c r="Z7993"/>
      <c r="AA7993"/>
      <c r="AC7993"/>
      <c r="AD7993"/>
      <c r="AE7993"/>
      <c r="AG7993"/>
      <c r="AH7993"/>
      <c r="AI7993"/>
      <c r="AK7993"/>
      <c r="AL7993"/>
      <c r="AM7993"/>
      <c r="AO7993"/>
      <c r="AP7993"/>
      <c r="AQ7993"/>
      <c r="AS7993"/>
      <c r="AT7993"/>
      <c r="AU7993"/>
      <c r="AW7993"/>
      <c r="AX7993"/>
      <c r="AY7993"/>
      <c r="BA7993"/>
      <c r="BB7993"/>
      <c r="BC7993"/>
      <c r="BE7993"/>
      <c r="BF7993"/>
      <c r="BG7993"/>
      <c r="BI7993"/>
      <c r="BJ7993"/>
      <c r="BK7993"/>
      <c r="BM7993"/>
      <c r="BN7993"/>
      <c r="BO7993"/>
    </row>
    <row r="7994" spans="1:67">
      <c r="A7994"/>
      <c r="B7994"/>
      <c r="C7994"/>
      <c r="E7994"/>
      <c r="F7994"/>
      <c r="G7994"/>
      <c r="I7994"/>
      <c r="J7994"/>
      <c r="K7994"/>
      <c r="M7994"/>
      <c r="N7994"/>
      <c r="O7994"/>
      <c r="Q7994"/>
      <c r="R7994"/>
      <c r="S7994"/>
      <c r="U7994"/>
      <c r="V7994"/>
      <c r="W7994"/>
      <c r="Y7994"/>
      <c r="Z7994"/>
      <c r="AA7994"/>
      <c r="AC7994"/>
      <c r="AD7994"/>
      <c r="AE7994"/>
      <c r="AG7994"/>
      <c r="AH7994"/>
      <c r="AI7994"/>
      <c r="AK7994"/>
      <c r="AL7994"/>
      <c r="AM7994"/>
      <c r="AO7994"/>
      <c r="AP7994"/>
      <c r="AQ7994"/>
      <c r="AS7994"/>
      <c r="AT7994"/>
      <c r="AU7994"/>
      <c r="AW7994"/>
      <c r="AX7994"/>
      <c r="AY7994"/>
      <c r="BA7994"/>
      <c r="BB7994"/>
      <c r="BC7994"/>
      <c r="BE7994"/>
      <c r="BF7994"/>
      <c r="BG7994"/>
      <c r="BI7994"/>
      <c r="BJ7994"/>
      <c r="BK7994"/>
      <c r="BM7994"/>
      <c r="BN7994"/>
      <c r="BO7994"/>
    </row>
    <row r="7995" spans="1:67">
      <c r="A7995"/>
      <c r="B7995"/>
      <c r="C7995"/>
      <c r="E7995"/>
      <c r="F7995"/>
      <c r="G7995"/>
      <c r="I7995"/>
      <c r="J7995"/>
      <c r="K7995"/>
      <c r="M7995"/>
      <c r="N7995"/>
      <c r="O7995"/>
      <c r="Q7995"/>
      <c r="R7995"/>
      <c r="S7995"/>
      <c r="U7995"/>
      <c r="V7995"/>
      <c r="W7995"/>
      <c r="Y7995"/>
      <c r="Z7995"/>
      <c r="AA7995"/>
      <c r="AC7995"/>
      <c r="AD7995"/>
      <c r="AE7995"/>
      <c r="AG7995"/>
      <c r="AH7995"/>
      <c r="AI7995"/>
      <c r="AK7995"/>
      <c r="AL7995"/>
      <c r="AM7995"/>
      <c r="AO7995"/>
      <c r="AP7995"/>
      <c r="AQ7995"/>
      <c r="AS7995"/>
      <c r="AT7995"/>
      <c r="AU7995"/>
      <c r="AW7995"/>
      <c r="AX7995"/>
      <c r="AY7995"/>
      <c r="BA7995"/>
      <c r="BB7995"/>
      <c r="BC7995"/>
      <c r="BE7995"/>
      <c r="BF7995"/>
      <c r="BG7995"/>
      <c r="BI7995"/>
      <c r="BJ7995"/>
      <c r="BK7995"/>
      <c r="BM7995"/>
      <c r="BN7995"/>
      <c r="BO7995"/>
    </row>
    <row r="7996" spans="1:67">
      <c r="A7996"/>
      <c r="B7996"/>
      <c r="C7996"/>
      <c r="E7996"/>
      <c r="F7996"/>
      <c r="G7996"/>
      <c r="I7996"/>
      <c r="J7996"/>
      <c r="K7996"/>
      <c r="M7996"/>
      <c r="N7996"/>
      <c r="O7996"/>
      <c r="Q7996"/>
      <c r="R7996"/>
      <c r="S7996"/>
      <c r="U7996"/>
      <c r="V7996"/>
      <c r="W7996"/>
      <c r="Y7996"/>
      <c r="Z7996"/>
      <c r="AA7996"/>
      <c r="AC7996"/>
      <c r="AD7996"/>
      <c r="AE7996"/>
      <c r="AG7996"/>
      <c r="AH7996"/>
      <c r="AI7996"/>
      <c r="AK7996"/>
      <c r="AL7996"/>
      <c r="AM7996"/>
      <c r="AO7996"/>
      <c r="AP7996"/>
      <c r="AQ7996"/>
      <c r="AS7996"/>
      <c r="AT7996"/>
      <c r="AU7996"/>
      <c r="AW7996"/>
      <c r="AX7996"/>
      <c r="AY7996"/>
      <c r="BA7996"/>
      <c r="BB7996"/>
      <c r="BC7996"/>
      <c r="BE7996"/>
      <c r="BF7996"/>
      <c r="BG7996"/>
      <c r="BI7996"/>
      <c r="BJ7996"/>
      <c r="BK7996"/>
      <c r="BM7996"/>
      <c r="BN7996"/>
      <c r="BO7996"/>
    </row>
    <row r="7997" spans="1:67">
      <c r="A7997"/>
      <c r="B7997"/>
      <c r="C7997"/>
      <c r="E7997"/>
      <c r="F7997"/>
      <c r="G7997"/>
      <c r="I7997"/>
      <c r="J7997"/>
      <c r="K7997"/>
      <c r="M7997"/>
      <c r="N7997"/>
      <c r="O7997"/>
      <c r="Q7997"/>
      <c r="R7997"/>
      <c r="S7997"/>
      <c r="U7997"/>
      <c r="V7997"/>
      <c r="W7997"/>
      <c r="Y7997"/>
      <c r="Z7997"/>
      <c r="AA7997"/>
      <c r="AC7997"/>
      <c r="AD7997"/>
      <c r="AE7997"/>
      <c r="AG7997"/>
      <c r="AH7997"/>
      <c r="AI7997"/>
      <c r="AK7997"/>
      <c r="AL7997"/>
      <c r="AM7997"/>
      <c r="AO7997"/>
      <c r="AP7997"/>
      <c r="AQ7997"/>
      <c r="AS7997"/>
      <c r="AT7997"/>
      <c r="AU7997"/>
      <c r="AW7997"/>
      <c r="AX7997"/>
      <c r="AY7997"/>
      <c r="BA7997"/>
      <c r="BB7997"/>
      <c r="BC7997"/>
      <c r="BE7997"/>
      <c r="BF7997"/>
      <c r="BG7997"/>
      <c r="BI7997"/>
      <c r="BJ7997"/>
      <c r="BK7997"/>
      <c r="BM7997"/>
      <c r="BN7997"/>
      <c r="BO7997"/>
    </row>
    <row r="7998" spans="1:67">
      <c r="A7998"/>
      <c r="B7998"/>
      <c r="C7998"/>
      <c r="E7998"/>
      <c r="F7998"/>
      <c r="G7998"/>
      <c r="I7998"/>
      <c r="J7998"/>
      <c r="K7998"/>
      <c r="M7998"/>
      <c r="N7998"/>
      <c r="O7998"/>
      <c r="Q7998"/>
      <c r="R7998"/>
      <c r="S7998"/>
      <c r="U7998"/>
      <c r="V7998"/>
      <c r="W7998"/>
      <c r="Y7998"/>
      <c r="Z7998"/>
      <c r="AA7998"/>
      <c r="AC7998"/>
      <c r="AD7998"/>
      <c r="AE7998"/>
      <c r="AG7998"/>
      <c r="AH7998"/>
      <c r="AI7998"/>
      <c r="AK7998"/>
      <c r="AL7998"/>
      <c r="AM7998"/>
      <c r="AO7998"/>
      <c r="AP7998"/>
      <c r="AQ7998"/>
      <c r="AS7998"/>
      <c r="AT7998"/>
      <c r="AU7998"/>
      <c r="AW7998"/>
      <c r="AX7998"/>
      <c r="AY7998"/>
      <c r="BA7998"/>
      <c r="BB7998"/>
      <c r="BC7998"/>
      <c r="BE7998"/>
      <c r="BF7998"/>
      <c r="BG7998"/>
      <c r="BI7998"/>
      <c r="BJ7998"/>
      <c r="BK7998"/>
      <c r="BM7998"/>
      <c r="BN7998"/>
      <c r="BO7998"/>
    </row>
    <row r="7999" spans="1:67">
      <c r="A7999"/>
      <c r="B7999"/>
      <c r="C7999"/>
      <c r="E7999"/>
      <c r="F7999"/>
      <c r="G7999"/>
      <c r="I7999"/>
      <c r="J7999"/>
      <c r="K7999"/>
      <c r="M7999"/>
      <c r="N7999"/>
      <c r="O7999"/>
      <c r="Q7999"/>
      <c r="R7999"/>
      <c r="S7999"/>
      <c r="U7999"/>
      <c r="V7999"/>
      <c r="W7999"/>
      <c r="Y7999"/>
      <c r="Z7999"/>
      <c r="AA7999"/>
      <c r="AC7999"/>
      <c r="AD7999"/>
      <c r="AE7999"/>
      <c r="AG7999"/>
      <c r="AH7999"/>
      <c r="AI7999"/>
      <c r="AK7999"/>
      <c r="AL7999"/>
      <c r="AM7999"/>
      <c r="AO7999"/>
      <c r="AP7999"/>
      <c r="AQ7999"/>
      <c r="AS7999"/>
      <c r="AT7999"/>
      <c r="AU7999"/>
      <c r="AW7999"/>
      <c r="AX7999"/>
      <c r="AY7999"/>
      <c r="BA7999"/>
      <c r="BB7999"/>
      <c r="BC7999"/>
      <c r="BE7999"/>
      <c r="BF7999"/>
      <c r="BG7999"/>
      <c r="BI7999"/>
      <c r="BJ7999"/>
      <c r="BK7999"/>
      <c r="BM7999"/>
      <c r="BN7999"/>
      <c r="BO7999"/>
    </row>
    <row r="8000" spans="1:67">
      <c r="A8000"/>
      <c r="B8000"/>
      <c r="C8000"/>
      <c r="E8000"/>
      <c r="F8000"/>
      <c r="G8000"/>
      <c r="I8000"/>
      <c r="J8000"/>
      <c r="K8000"/>
      <c r="M8000"/>
      <c r="N8000"/>
      <c r="O8000"/>
      <c r="Q8000"/>
      <c r="R8000"/>
      <c r="S8000"/>
      <c r="U8000"/>
      <c r="V8000"/>
      <c r="W8000"/>
      <c r="Y8000"/>
      <c r="Z8000"/>
      <c r="AA8000"/>
      <c r="AC8000"/>
      <c r="AD8000"/>
      <c r="AE8000"/>
      <c r="AG8000"/>
      <c r="AH8000"/>
      <c r="AI8000"/>
      <c r="AK8000"/>
      <c r="AL8000"/>
      <c r="AM8000"/>
      <c r="AO8000"/>
      <c r="AP8000"/>
      <c r="AQ8000"/>
      <c r="AS8000"/>
      <c r="AT8000"/>
      <c r="AU8000"/>
      <c r="AW8000"/>
      <c r="AX8000"/>
      <c r="AY8000"/>
      <c r="BA8000"/>
      <c r="BB8000"/>
      <c r="BC8000"/>
      <c r="BE8000"/>
      <c r="BF8000"/>
      <c r="BG8000"/>
      <c r="BI8000"/>
      <c r="BJ8000"/>
      <c r="BK8000"/>
      <c r="BM8000"/>
      <c r="BN8000"/>
      <c r="BO8000"/>
    </row>
    <row r="8001" spans="1:67">
      <c r="A8001"/>
      <c r="B8001"/>
      <c r="C8001"/>
      <c r="E8001"/>
      <c r="F8001"/>
      <c r="G8001"/>
      <c r="I8001"/>
      <c r="J8001"/>
      <c r="K8001"/>
      <c r="M8001"/>
      <c r="N8001"/>
      <c r="O8001"/>
      <c r="Q8001"/>
      <c r="R8001"/>
      <c r="S8001"/>
      <c r="U8001"/>
      <c r="V8001"/>
      <c r="W8001"/>
      <c r="Y8001"/>
      <c r="Z8001"/>
      <c r="AA8001"/>
      <c r="AC8001"/>
      <c r="AD8001"/>
      <c r="AE8001"/>
      <c r="AG8001"/>
      <c r="AH8001"/>
      <c r="AI8001"/>
      <c r="AK8001"/>
      <c r="AL8001"/>
      <c r="AM8001"/>
      <c r="AO8001"/>
      <c r="AP8001"/>
      <c r="AQ8001"/>
      <c r="AS8001"/>
      <c r="AT8001"/>
      <c r="AU8001"/>
      <c r="AW8001"/>
      <c r="AX8001"/>
      <c r="AY8001"/>
      <c r="BA8001"/>
      <c r="BB8001"/>
      <c r="BC8001"/>
      <c r="BE8001"/>
      <c r="BF8001"/>
      <c r="BG8001"/>
      <c r="BI8001"/>
      <c r="BJ8001"/>
      <c r="BK8001"/>
      <c r="BM8001"/>
      <c r="BN8001"/>
      <c r="BO8001"/>
    </row>
    <row r="8002" spans="1:67">
      <c r="A8002"/>
      <c r="B8002"/>
      <c r="C8002"/>
      <c r="E8002"/>
      <c r="F8002"/>
      <c r="G8002"/>
      <c r="I8002"/>
      <c r="J8002"/>
      <c r="K8002"/>
      <c r="M8002"/>
      <c r="N8002"/>
      <c r="O8002"/>
      <c r="Q8002"/>
      <c r="R8002"/>
      <c r="S8002"/>
      <c r="U8002"/>
      <c r="V8002"/>
      <c r="W8002"/>
      <c r="Y8002"/>
      <c r="Z8002"/>
      <c r="AA8002"/>
      <c r="AC8002"/>
      <c r="AD8002"/>
      <c r="AE8002"/>
      <c r="AG8002"/>
      <c r="AH8002"/>
      <c r="AI8002"/>
      <c r="AK8002"/>
      <c r="AL8002"/>
      <c r="AM8002"/>
      <c r="AO8002"/>
      <c r="AP8002"/>
      <c r="AQ8002"/>
      <c r="AS8002"/>
      <c r="AT8002"/>
      <c r="AU8002"/>
      <c r="AW8002"/>
      <c r="AX8002"/>
      <c r="AY8002"/>
      <c r="BA8002"/>
      <c r="BB8002"/>
      <c r="BC8002"/>
      <c r="BE8002"/>
      <c r="BF8002"/>
      <c r="BG8002"/>
      <c r="BI8002"/>
      <c r="BJ8002"/>
      <c r="BK8002"/>
      <c r="BM8002"/>
      <c r="BN8002"/>
      <c r="BO8002"/>
    </row>
    <row r="8003" spans="1:67">
      <c r="A8003"/>
      <c r="B8003"/>
      <c r="C8003"/>
      <c r="E8003"/>
      <c r="F8003"/>
      <c r="G8003"/>
      <c r="I8003"/>
      <c r="J8003"/>
      <c r="K8003"/>
      <c r="M8003"/>
      <c r="N8003"/>
      <c r="O8003"/>
      <c r="Q8003"/>
      <c r="R8003"/>
      <c r="S8003"/>
      <c r="U8003"/>
      <c r="V8003"/>
      <c r="W8003"/>
      <c r="Y8003"/>
      <c r="Z8003"/>
      <c r="AA8003"/>
      <c r="AC8003"/>
      <c r="AD8003"/>
      <c r="AE8003"/>
      <c r="AG8003"/>
      <c r="AH8003"/>
      <c r="AI8003"/>
      <c r="AK8003"/>
      <c r="AL8003"/>
      <c r="AM8003"/>
      <c r="AO8003"/>
      <c r="AP8003"/>
      <c r="AQ8003"/>
      <c r="AS8003"/>
      <c r="AT8003"/>
      <c r="AU8003"/>
      <c r="AW8003"/>
      <c r="AX8003"/>
      <c r="AY8003"/>
      <c r="BA8003"/>
      <c r="BB8003"/>
      <c r="BC8003"/>
      <c r="BE8003"/>
      <c r="BF8003"/>
      <c r="BG8003"/>
      <c r="BI8003"/>
      <c r="BJ8003"/>
      <c r="BK8003"/>
      <c r="BM8003"/>
      <c r="BN8003"/>
      <c r="BO8003"/>
    </row>
    <row r="8004" spans="1:67">
      <c r="A8004"/>
      <c r="B8004"/>
      <c r="C8004"/>
      <c r="E8004"/>
      <c r="F8004"/>
      <c r="G8004"/>
      <c r="I8004"/>
      <c r="J8004"/>
      <c r="K8004"/>
      <c r="M8004"/>
      <c r="N8004"/>
      <c r="O8004"/>
      <c r="Q8004"/>
      <c r="R8004"/>
      <c r="S8004"/>
      <c r="U8004"/>
      <c r="V8004"/>
      <c r="W8004"/>
      <c r="Y8004"/>
      <c r="Z8004"/>
      <c r="AA8004"/>
      <c r="AC8004"/>
      <c r="AD8004"/>
      <c r="AE8004"/>
      <c r="AG8004"/>
      <c r="AH8004"/>
      <c r="AI8004"/>
      <c r="AK8004"/>
      <c r="AL8004"/>
      <c r="AM8004"/>
      <c r="AO8004"/>
      <c r="AP8004"/>
      <c r="AQ8004"/>
      <c r="AS8004"/>
      <c r="AT8004"/>
      <c r="AU8004"/>
      <c r="AW8004"/>
      <c r="AX8004"/>
      <c r="AY8004"/>
      <c r="BA8004"/>
      <c r="BB8004"/>
      <c r="BC8004"/>
      <c r="BE8004"/>
      <c r="BF8004"/>
      <c r="BG8004"/>
      <c r="BI8004"/>
      <c r="BJ8004"/>
      <c r="BK8004"/>
      <c r="BM8004"/>
      <c r="BN8004"/>
      <c r="BO8004"/>
    </row>
    <row r="8005" spans="1:67">
      <c r="A8005"/>
      <c r="B8005"/>
      <c r="C8005"/>
      <c r="E8005"/>
      <c r="F8005"/>
      <c r="G8005"/>
      <c r="I8005"/>
      <c r="J8005"/>
      <c r="K8005"/>
      <c r="M8005"/>
      <c r="N8005"/>
      <c r="O8005"/>
      <c r="Q8005"/>
      <c r="R8005"/>
      <c r="S8005"/>
      <c r="U8005"/>
      <c r="V8005"/>
      <c r="W8005"/>
      <c r="Y8005"/>
      <c r="Z8005"/>
      <c r="AA8005"/>
      <c r="AC8005"/>
      <c r="AD8005"/>
      <c r="AE8005"/>
      <c r="AG8005"/>
      <c r="AH8005"/>
      <c r="AI8005"/>
      <c r="AK8005"/>
      <c r="AL8005"/>
      <c r="AM8005"/>
      <c r="AO8005"/>
      <c r="AP8005"/>
      <c r="AQ8005"/>
      <c r="AS8005"/>
      <c r="AT8005"/>
      <c r="AU8005"/>
      <c r="AW8005"/>
      <c r="AX8005"/>
      <c r="AY8005"/>
      <c r="BA8005"/>
      <c r="BB8005"/>
      <c r="BC8005"/>
      <c r="BE8005"/>
      <c r="BF8005"/>
      <c r="BG8005"/>
      <c r="BI8005"/>
      <c r="BJ8005"/>
      <c r="BK8005"/>
      <c r="BM8005"/>
      <c r="BN8005"/>
      <c r="BO8005"/>
    </row>
    <row r="8006" spans="1:67">
      <c r="A8006"/>
      <c r="B8006"/>
      <c r="C8006"/>
      <c r="E8006"/>
      <c r="F8006"/>
      <c r="G8006"/>
      <c r="I8006"/>
      <c r="J8006"/>
      <c r="K8006"/>
      <c r="M8006"/>
      <c r="N8006"/>
      <c r="O8006"/>
      <c r="Q8006"/>
      <c r="R8006"/>
      <c r="S8006"/>
      <c r="U8006"/>
      <c r="V8006"/>
      <c r="W8006"/>
      <c r="Y8006"/>
      <c r="Z8006"/>
      <c r="AA8006"/>
      <c r="AC8006"/>
      <c r="AD8006"/>
      <c r="AE8006"/>
      <c r="AG8006"/>
      <c r="AH8006"/>
      <c r="AI8006"/>
      <c r="AK8006"/>
      <c r="AL8006"/>
      <c r="AM8006"/>
      <c r="AO8006"/>
      <c r="AP8006"/>
      <c r="AQ8006"/>
      <c r="AS8006"/>
      <c r="AT8006"/>
      <c r="AU8006"/>
      <c r="AW8006"/>
      <c r="AX8006"/>
      <c r="AY8006"/>
      <c r="BA8006"/>
      <c r="BB8006"/>
      <c r="BC8006"/>
      <c r="BE8006"/>
      <c r="BF8006"/>
      <c r="BG8006"/>
      <c r="BI8006"/>
      <c r="BJ8006"/>
      <c r="BK8006"/>
      <c r="BM8006"/>
      <c r="BN8006"/>
      <c r="BO8006"/>
    </row>
    <row r="8007" spans="1:67">
      <c r="A8007"/>
      <c r="B8007"/>
      <c r="C8007"/>
      <c r="E8007"/>
      <c r="F8007"/>
      <c r="G8007"/>
      <c r="I8007"/>
      <c r="J8007"/>
      <c r="K8007"/>
      <c r="M8007"/>
      <c r="N8007"/>
      <c r="O8007"/>
      <c r="Q8007"/>
      <c r="R8007"/>
      <c r="S8007"/>
      <c r="U8007"/>
      <c r="V8007"/>
      <c r="W8007"/>
      <c r="Y8007"/>
      <c r="Z8007"/>
      <c r="AA8007"/>
      <c r="AC8007"/>
      <c r="AD8007"/>
      <c r="AE8007"/>
      <c r="AG8007"/>
      <c r="AH8007"/>
      <c r="AI8007"/>
      <c r="AK8007"/>
      <c r="AL8007"/>
      <c r="AM8007"/>
      <c r="AO8007"/>
      <c r="AP8007"/>
      <c r="AQ8007"/>
      <c r="AS8007"/>
      <c r="AT8007"/>
      <c r="AU8007"/>
      <c r="AW8007"/>
      <c r="AX8007"/>
      <c r="AY8007"/>
      <c r="BA8007"/>
      <c r="BB8007"/>
      <c r="BC8007"/>
      <c r="BE8007"/>
      <c r="BF8007"/>
      <c r="BG8007"/>
      <c r="BI8007"/>
      <c r="BJ8007"/>
      <c r="BK8007"/>
      <c r="BM8007"/>
      <c r="BN8007"/>
      <c r="BO8007"/>
    </row>
    <row r="8008" spans="1:67">
      <c r="A8008"/>
      <c r="B8008"/>
      <c r="C8008"/>
      <c r="E8008"/>
      <c r="F8008"/>
      <c r="G8008"/>
      <c r="I8008"/>
      <c r="J8008"/>
      <c r="K8008"/>
      <c r="M8008"/>
      <c r="N8008"/>
      <c r="O8008"/>
      <c r="Q8008"/>
      <c r="R8008"/>
      <c r="S8008"/>
      <c r="U8008"/>
      <c r="V8008"/>
      <c r="W8008"/>
      <c r="Y8008"/>
      <c r="Z8008"/>
      <c r="AA8008"/>
      <c r="AC8008"/>
      <c r="AD8008"/>
      <c r="AE8008"/>
      <c r="AG8008"/>
      <c r="AH8008"/>
      <c r="AI8008"/>
      <c r="AK8008"/>
      <c r="AL8008"/>
      <c r="AM8008"/>
      <c r="AO8008"/>
      <c r="AP8008"/>
      <c r="AQ8008"/>
      <c r="AS8008"/>
      <c r="AT8008"/>
      <c r="AU8008"/>
      <c r="AW8008"/>
      <c r="AX8008"/>
      <c r="AY8008"/>
      <c r="BA8008"/>
      <c r="BB8008"/>
      <c r="BC8008"/>
      <c r="BE8008"/>
      <c r="BF8008"/>
      <c r="BG8008"/>
      <c r="BI8008"/>
      <c r="BJ8008"/>
      <c r="BK8008"/>
      <c r="BM8008"/>
      <c r="BN8008"/>
      <c r="BO8008"/>
    </row>
    <row r="8009" spans="1:67">
      <c r="A8009"/>
      <c r="B8009"/>
      <c r="C8009"/>
      <c r="E8009"/>
      <c r="F8009"/>
      <c r="G8009"/>
      <c r="I8009"/>
      <c r="J8009"/>
      <c r="K8009"/>
      <c r="M8009"/>
      <c r="N8009"/>
      <c r="O8009"/>
      <c r="Q8009"/>
      <c r="R8009"/>
      <c r="S8009"/>
      <c r="U8009"/>
      <c r="V8009"/>
      <c r="W8009"/>
      <c r="Y8009"/>
      <c r="Z8009"/>
      <c r="AA8009"/>
      <c r="AC8009"/>
      <c r="AD8009"/>
      <c r="AE8009"/>
      <c r="AG8009"/>
      <c r="AH8009"/>
      <c r="AI8009"/>
      <c r="AK8009"/>
      <c r="AL8009"/>
      <c r="AM8009"/>
      <c r="AO8009"/>
      <c r="AP8009"/>
      <c r="AQ8009"/>
      <c r="AS8009"/>
      <c r="AT8009"/>
      <c r="AU8009"/>
      <c r="AW8009"/>
      <c r="AX8009"/>
      <c r="AY8009"/>
      <c r="BA8009"/>
      <c r="BB8009"/>
      <c r="BC8009"/>
      <c r="BE8009"/>
      <c r="BF8009"/>
      <c r="BG8009"/>
      <c r="BI8009"/>
      <c r="BJ8009"/>
      <c r="BK8009"/>
      <c r="BM8009"/>
      <c r="BN8009"/>
      <c r="BO8009"/>
    </row>
    <row r="8010" spans="1:67">
      <c r="A8010"/>
      <c r="B8010"/>
      <c r="C8010"/>
      <c r="E8010"/>
      <c r="F8010"/>
      <c r="G8010"/>
      <c r="I8010"/>
      <c r="J8010"/>
      <c r="K8010"/>
      <c r="M8010"/>
      <c r="N8010"/>
      <c r="O8010"/>
      <c r="Q8010"/>
      <c r="R8010"/>
      <c r="S8010"/>
      <c r="U8010"/>
      <c r="V8010"/>
      <c r="W8010"/>
      <c r="Y8010"/>
      <c r="Z8010"/>
      <c r="AA8010"/>
      <c r="AC8010"/>
      <c r="AD8010"/>
      <c r="AE8010"/>
      <c r="AG8010"/>
      <c r="AH8010"/>
      <c r="AI8010"/>
      <c r="AK8010"/>
      <c r="AL8010"/>
      <c r="AM8010"/>
      <c r="AO8010"/>
      <c r="AP8010"/>
      <c r="AQ8010"/>
      <c r="AS8010"/>
      <c r="AT8010"/>
      <c r="AU8010"/>
      <c r="AW8010"/>
      <c r="AX8010"/>
      <c r="AY8010"/>
      <c r="BA8010"/>
      <c r="BB8010"/>
      <c r="BC8010"/>
      <c r="BE8010"/>
      <c r="BF8010"/>
      <c r="BG8010"/>
      <c r="BI8010"/>
      <c r="BJ8010"/>
      <c r="BK8010"/>
      <c r="BM8010"/>
      <c r="BN8010"/>
      <c r="BO8010"/>
    </row>
    <row r="8011" spans="1:67">
      <c r="A8011"/>
      <c r="B8011"/>
      <c r="C8011"/>
      <c r="E8011"/>
      <c r="F8011"/>
      <c r="G8011"/>
      <c r="I8011"/>
      <c r="J8011"/>
      <c r="K8011"/>
      <c r="M8011"/>
      <c r="N8011"/>
      <c r="O8011"/>
      <c r="Q8011"/>
      <c r="R8011"/>
      <c r="S8011"/>
      <c r="U8011"/>
      <c r="V8011"/>
      <c r="W8011"/>
      <c r="Y8011"/>
      <c r="Z8011"/>
      <c r="AA8011"/>
      <c r="AC8011"/>
      <c r="AD8011"/>
      <c r="AE8011"/>
      <c r="AG8011"/>
      <c r="AH8011"/>
      <c r="AI8011"/>
      <c r="AK8011"/>
      <c r="AL8011"/>
      <c r="AM8011"/>
      <c r="AO8011"/>
      <c r="AP8011"/>
      <c r="AQ8011"/>
      <c r="AS8011"/>
      <c r="AT8011"/>
      <c r="AU8011"/>
      <c r="AW8011"/>
      <c r="AX8011"/>
      <c r="AY8011"/>
      <c r="BA8011"/>
      <c r="BB8011"/>
      <c r="BC8011"/>
      <c r="BE8011"/>
      <c r="BF8011"/>
      <c r="BG8011"/>
      <c r="BI8011"/>
      <c r="BJ8011"/>
      <c r="BK8011"/>
      <c r="BM8011"/>
      <c r="BN8011"/>
      <c r="BO8011"/>
    </row>
    <row r="8012" spans="1:67">
      <c r="A8012"/>
      <c r="B8012"/>
      <c r="C8012"/>
      <c r="E8012"/>
      <c r="F8012"/>
      <c r="G8012"/>
      <c r="I8012"/>
      <c r="J8012"/>
      <c r="K8012"/>
      <c r="M8012"/>
      <c r="N8012"/>
      <c r="O8012"/>
      <c r="Q8012"/>
      <c r="R8012"/>
      <c r="S8012"/>
      <c r="U8012"/>
      <c r="V8012"/>
      <c r="W8012"/>
      <c r="Y8012"/>
      <c r="Z8012"/>
      <c r="AA8012"/>
      <c r="AC8012"/>
      <c r="AD8012"/>
      <c r="AE8012"/>
      <c r="AG8012"/>
      <c r="AH8012"/>
      <c r="AI8012"/>
      <c r="AK8012"/>
      <c r="AL8012"/>
      <c r="AM8012"/>
      <c r="AO8012"/>
      <c r="AP8012"/>
      <c r="AQ8012"/>
      <c r="AS8012"/>
      <c r="AT8012"/>
      <c r="AU8012"/>
      <c r="AW8012"/>
      <c r="AX8012"/>
      <c r="AY8012"/>
      <c r="BA8012"/>
      <c r="BB8012"/>
      <c r="BC8012"/>
      <c r="BE8012"/>
      <c r="BF8012"/>
      <c r="BG8012"/>
      <c r="BI8012"/>
      <c r="BJ8012"/>
      <c r="BK8012"/>
      <c r="BM8012"/>
      <c r="BN8012"/>
      <c r="BO8012"/>
    </row>
    <row r="8013" spans="1:67">
      <c r="A8013"/>
      <c r="B8013"/>
      <c r="C8013"/>
      <c r="E8013"/>
      <c r="F8013"/>
      <c r="G8013"/>
      <c r="I8013"/>
      <c r="J8013"/>
      <c r="K8013"/>
      <c r="M8013"/>
      <c r="N8013"/>
      <c r="O8013"/>
      <c r="Q8013"/>
      <c r="R8013"/>
      <c r="S8013"/>
      <c r="U8013"/>
      <c r="V8013"/>
      <c r="W8013"/>
      <c r="Y8013"/>
      <c r="Z8013"/>
      <c r="AA8013"/>
      <c r="AC8013"/>
      <c r="AD8013"/>
      <c r="AE8013"/>
      <c r="AG8013"/>
      <c r="AH8013"/>
      <c r="AI8013"/>
      <c r="AK8013"/>
      <c r="AL8013"/>
      <c r="AM8013"/>
      <c r="AO8013"/>
      <c r="AP8013"/>
      <c r="AQ8013"/>
      <c r="AS8013"/>
      <c r="AT8013"/>
      <c r="AU8013"/>
      <c r="AW8013"/>
      <c r="AX8013"/>
      <c r="AY8013"/>
      <c r="BA8013"/>
      <c r="BB8013"/>
      <c r="BC8013"/>
      <c r="BE8013"/>
      <c r="BF8013"/>
      <c r="BG8013"/>
      <c r="BI8013"/>
      <c r="BJ8013"/>
      <c r="BK8013"/>
      <c r="BM8013"/>
      <c r="BN8013"/>
      <c r="BO8013"/>
    </row>
    <row r="8014" spans="1:67">
      <c r="A8014"/>
      <c r="B8014"/>
      <c r="C8014"/>
      <c r="E8014"/>
      <c r="F8014"/>
      <c r="G8014"/>
      <c r="I8014"/>
      <c r="J8014"/>
      <c r="K8014"/>
      <c r="M8014"/>
      <c r="N8014"/>
      <c r="O8014"/>
      <c r="Q8014"/>
      <c r="R8014"/>
      <c r="S8014"/>
      <c r="U8014"/>
      <c r="V8014"/>
      <c r="W8014"/>
      <c r="Y8014"/>
      <c r="Z8014"/>
      <c r="AA8014"/>
      <c r="AC8014"/>
      <c r="AD8014"/>
      <c r="AE8014"/>
      <c r="AG8014"/>
      <c r="AH8014"/>
      <c r="AI8014"/>
      <c r="AK8014"/>
      <c r="AL8014"/>
      <c r="AM8014"/>
      <c r="AO8014"/>
      <c r="AP8014"/>
      <c r="AQ8014"/>
      <c r="AS8014"/>
      <c r="AT8014"/>
      <c r="AU8014"/>
      <c r="AW8014"/>
      <c r="AX8014"/>
      <c r="AY8014"/>
      <c r="BA8014"/>
      <c r="BB8014"/>
      <c r="BC8014"/>
      <c r="BE8014"/>
      <c r="BF8014"/>
      <c r="BG8014"/>
      <c r="BI8014"/>
      <c r="BJ8014"/>
      <c r="BK8014"/>
      <c r="BM8014"/>
      <c r="BN8014"/>
      <c r="BO8014"/>
    </row>
    <row r="8015" spans="1:67">
      <c r="A8015"/>
      <c r="B8015"/>
      <c r="C8015"/>
      <c r="E8015"/>
      <c r="F8015"/>
      <c r="G8015"/>
      <c r="I8015"/>
      <c r="J8015"/>
      <c r="K8015"/>
      <c r="M8015"/>
      <c r="N8015"/>
      <c r="O8015"/>
      <c r="Q8015"/>
      <c r="R8015"/>
      <c r="S8015"/>
      <c r="U8015"/>
      <c r="V8015"/>
      <c r="W8015"/>
      <c r="Y8015"/>
      <c r="Z8015"/>
      <c r="AA8015"/>
      <c r="AC8015"/>
      <c r="AD8015"/>
      <c r="AE8015"/>
      <c r="AG8015"/>
      <c r="AH8015"/>
      <c r="AI8015"/>
      <c r="AK8015"/>
      <c r="AL8015"/>
      <c r="AM8015"/>
      <c r="AO8015"/>
      <c r="AP8015"/>
      <c r="AQ8015"/>
      <c r="AS8015"/>
      <c r="AT8015"/>
      <c r="AU8015"/>
      <c r="AW8015"/>
      <c r="AX8015"/>
      <c r="AY8015"/>
      <c r="BA8015"/>
      <c r="BB8015"/>
      <c r="BC8015"/>
      <c r="BE8015"/>
      <c r="BF8015"/>
      <c r="BG8015"/>
      <c r="BI8015"/>
      <c r="BJ8015"/>
      <c r="BK8015"/>
      <c r="BM8015"/>
      <c r="BN8015"/>
      <c r="BO8015"/>
    </row>
    <row r="8016" spans="1:67">
      <c r="A8016"/>
      <c r="B8016"/>
      <c r="C8016"/>
      <c r="E8016"/>
      <c r="F8016"/>
      <c r="G8016"/>
      <c r="I8016"/>
      <c r="J8016"/>
      <c r="K8016"/>
      <c r="M8016"/>
      <c r="N8016"/>
      <c r="O8016"/>
      <c r="Q8016"/>
      <c r="R8016"/>
      <c r="S8016"/>
      <c r="U8016"/>
      <c r="V8016"/>
      <c r="W8016"/>
      <c r="Y8016"/>
      <c r="Z8016"/>
      <c r="AA8016"/>
      <c r="AC8016"/>
      <c r="AD8016"/>
      <c r="AE8016"/>
      <c r="AG8016"/>
      <c r="AH8016"/>
      <c r="AI8016"/>
      <c r="AK8016"/>
      <c r="AL8016"/>
      <c r="AM8016"/>
      <c r="AO8016"/>
      <c r="AP8016"/>
      <c r="AQ8016"/>
      <c r="AS8016"/>
      <c r="AT8016"/>
      <c r="AU8016"/>
      <c r="AW8016"/>
      <c r="AX8016"/>
      <c r="AY8016"/>
      <c r="BA8016"/>
      <c r="BB8016"/>
      <c r="BC8016"/>
      <c r="BE8016"/>
      <c r="BF8016"/>
      <c r="BG8016"/>
      <c r="BI8016"/>
      <c r="BJ8016"/>
      <c r="BK8016"/>
      <c r="BM8016"/>
      <c r="BN8016"/>
      <c r="BO8016"/>
    </row>
    <row r="8017" spans="1:67">
      <c r="A8017"/>
      <c r="B8017"/>
      <c r="C8017"/>
      <c r="E8017"/>
      <c r="F8017"/>
      <c r="G8017"/>
      <c r="I8017"/>
      <c r="J8017"/>
      <c r="K8017"/>
      <c r="M8017"/>
      <c r="N8017"/>
      <c r="O8017"/>
      <c r="Q8017"/>
      <c r="R8017"/>
      <c r="S8017"/>
      <c r="U8017"/>
      <c r="V8017"/>
      <c r="W8017"/>
      <c r="Y8017"/>
      <c r="Z8017"/>
      <c r="AA8017"/>
      <c r="AC8017"/>
      <c r="AD8017"/>
      <c r="AE8017"/>
      <c r="AG8017"/>
      <c r="AH8017"/>
      <c r="AI8017"/>
      <c r="AK8017"/>
      <c r="AL8017"/>
      <c r="AM8017"/>
      <c r="AO8017"/>
      <c r="AP8017"/>
      <c r="AQ8017"/>
      <c r="AS8017"/>
      <c r="AT8017"/>
      <c r="AU8017"/>
      <c r="AW8017"/>
      <c r="AX8017"/>
      <c r="AY8017"/>
      <c r="BA8017"/>
      <c r="BB8017"/>
      <c r="BC8017"/>
      <c r="BE8017"/>
      <c r="BF8017"/>
      <c r="BG8017"/>
      <c r="BI8017"/>
      <c r="BJ8017"/>
      <c r="BK8017"/>
      <c r="BM8017"/>
      <c r="BN8017"/>
      <c r="BO8017"/>
    </row>
    <row r="8018" spans="1:67">
      <c r="A8018"/>
      <c r="B8018"/>
      <c r="C8018"/>
      <c r="E8018"/>
      <c r="F8018"/>
      <c r="G8018"/>
      <c r="I8018"/>
      <c r="J8018"/>
      <c r="K8018"/>
      <c r="M8018"/>
      <c r="N8018"/>
      <c r="O8018"/>
      <c r="Q8018"/>
      <c r="R8018"/>
      <c r="S8018"/>
      <c r="U8018"/>
      <c r="V8018"/>
      <c r="W8018"/>
      <c r="Y8018"/>
      <c r="Z8018"/>
      <c r="AA8018"/>
      <c r="AC8018"/>
      <c r="AD8018"/>
      <c r="AE8018"/>
      <c r="AG8018"/>
      <c r="AH8018"/>
      <c r="AI8018"/>
      <c r="AK8018"/>
      <c r="AL8018"/>
      <c r="AM8018"/>
      <c r="AO8018"/>
      <c r="AP8018"/>
      <c r="AQ8018"/>
      <c r="AS8018"/>
      <c r="AT8018"/>
      <c r="AU8018"/>
      <c r="AW8018"/>
      <c r="AX8018"/>
      <c r="AY8018"/>
      <c r="BA8018"/>
      <c r="BB8018"/>
      <c r="BC8018"/>
      <c r="BE8018"/>
      <c r="BF8018"/>
      <c r="BG8018"/>
      <c r="BI8018"/>
      <c r="BJ8018"/>
      <c r="BK8018"/>
      <c r="BM8018"/>
      <c r="BN8018"/>
      <c r="BO8018"/>
    </row>
    <row r="8019" spans="1:67">
      <c r="A8019"/>
      <c r="B8019"/>
      <c r="C8019"/>
      <c r="E8019"/>
      <c r="F8019"/>
      <c r="G8019"/>
      <c r="I8019"/>
      <c r="J8019"/>
      <c r="K8019"/>
      <c r="M8019"/>
      <c r="N8019"/>
      <c r="O8019"/>
      <c r="Q8019"/>
      <c r="R8019"/>
      <c r="S8019"/>
      <c r="U8019"/>
      <c r="V8019"/>
      <c r="W8019"/>
      <c r="Y8019"/>
      <c r="Z8019"/>
      <c r="AA8019"/>
      <c r="AC8019"/>
      <c r="AD8019"/>
      <c r="AE8019"/>
      <c r="AG8019"/>
      <c r="AH8019"/>
      <c r="AI8019"/>
      <c r="AK8019"/>
      <c r="AL8019"/>
      <c r="AM8019"/>
      <c r="AO8019"/>
      <c r="AP8019"/>
      <c r="AQ8019"/>
      <c r="AS8019"/>
      <c r="AT8019"/>
      <c r="AU8019"/>
      <c r="AW8019"/>
      <c r="AX8019"/>
      <c r="AY8019"/>
      <c r="BA8019"/>
      <c r="BB8019"/>
      <c r="BC8019"/>
      <c r="BE8019"/>
      <c r="BF8019"/>
      <c r="BG8019"/>
      <c r="BI8019"/>
      <c r="BJ8019"/>
      <c r="BK8019"/>
      <c r="BM8019"/>
      <c r="BN8019"/>
      <c r="BO8019"/>
    </row>
    <row r="8020" spans="1:67">
      <c r="A8020"/>
      <c r="B8020"/>
      <c r="C8020"/>
      <c r="E8020"/>
      <c r="F8020"/>
      <c r="G8020"/>
      <c r="I8020"/>
      <c r="J8020"/>
      <c r="K8020"/>
      <c r="M8020"/>
      <c r="N8020"/>
      <c r="O8020"/>
      <c r="Q8020"/>
      <c r="R8020"/>
      <c r="S8020"/>
      <c r="U8020"/>
      <c r="V8020"/>
      <c r="W8020"/>
      <c r="Y8020"/>
      <c r="Z8020"/>
      <c r="AA8020"/>
      <c r="AC8020"/>
      <c r="AD8020"/>
      <c r="AE8020"/>
      <c r="AG8020"/>
      <c r="AH8020"/>
      <c r="AI8020"/>
      <c r="AK8020"/>
      <c r="AL8020"/>
      <c r="AM8020"/>
      <c r="AO8020"/>
      <c r="AP8020"/>
      <c r="AQ8020"/>
      <c r="AS8020"/>
      <c r="AT8020"/>
      <c r="AU8020"/>
      <c r="AW8020"/>
      <c r="AX8020"/>
      <c r="AY8020"/>
      <c r="BA8020"/>
      <c r="BB8020"/>
      <c r="BC8020"/>
      <c r="BE8020"/>
      <c r="BF8020"/>
      <c r="BG8020"/>
      <c r="BI8020"/>
      <c r="BJ8020"/>
      <c r="BK8020"/>
      <c r="BM8020"/>
      <c r="BN8020"/>
      <c r="BO8020"/>
    </row>
    <row r="8021" spans="1:67">
      <c r="A8021"/>
      <c r="B8021"/>
      <c r="C8021"/>
      <c r="E8021"/>
      <c r="F8021"/>
      <c r="G8021"/>
      <c r="I8021"/>
      <c r="J8021"/>
      <c r="K8021"/>
      <c r="M8021"/>
      <c r="N8021"/>
      <c r="O8021"/>
      <c r="Q8021"/>
      <c r="R8021"/>
      <c r="S8021"/>
      <c r="U8021"/>
      <c r="V8021"/>
      <c r="W8021"/>
      <c r="Y8021"/>
      <c r="Z8021"/>
      <c r="AA8021"/>
      <c r="AC8021"/>
      <c r="AD8021"/>
      <c r="AE8021"/>
      <c r="AG8021"/>
      <c r="AH8021"/>
      <c r="AI8021"/>
      <c r="AK8021"/>
      <c r="AL8021"/>
      <c r="AM8021"/>
      <c r="AO8021"/>
      <c r="AP8021"/>
      <c r="AQ8021"/>
      <c r="AS8021"/>
      <c r="AT8021"/>
      <c r="AU8021"/>
      <c r="AW8021"/>
      <c r="AX8021"/>
      <c r="AY8021"/>
      <c r="BA8021"/>
      <c r="BB8021"/>
      <c r="BC8021"/>
      <c r="BE8021"/>
      <c r="BF8021"/>
      <c r="BG8021"/>
      <c r="BI8021"/>
      <c r="BJ8021"/>
      <c r="BK8021"/>
      <c r="BM8021"/>
      <c r="BN8021"/>
      <c r="BO8021"/>
    </row>
    <row r="8022" spans="1:67">
      <c r="A8022"/>
      <c r="B8022"/>
      <c r="C8022"/>
      <c r="E8022"/>
      <c r="F8022"/>
      <c r="G8022"/>
      <c r="I8022"/>
      <c r="J8022"/>
      <c r="K8022"/>
      <c r="M8022"/>
      <c r="N8022"/>
      <c r="O8022"/>
      <c r="Q8022"/>
      <c r="R8022"/>
      <c r="S8022"/>
      <c r="U8022"/>
      <c r="V8022"/>
      <c r="W8022"/>
      <c r="Y8022"/>
      <c r="Z8022"/>
      <c r="AA8022"/>
      <c r="AC8022"/>
      <c r="AD8022"/>
      <c r="AE8022"/>
      <c r="AG8022"/>
      <c r="AH8022"/>
      <c r="AI8022"/>
      <c r="AK8022"/>
      <c r="AL8022"/>
      <c r="AM8022"/>
      <c r="AO8022"/>
      <c r="AP8022"/>
      <c r="AQ8022"/>
      <c r="AS8022"/>
      <c r="AT8022"/>
      <c r="AU8022"/>
      <c r="AW8022"/>
      <c r="AX8022"/>
      <c r="AY8022"/>
      <c r="BA8022"/>
      <c r="BB8022"/>
      <c r="BC8022"/>
      <c r="BE8022"/>
      <c r="BF8022"/>
      <c r="BG8022"/>
      <c r="BI8022"/>
      <c r="BJ8022"/>
      <c r="BK8022"/>
      <c r="BM8022"/>
      <c r="BN8022"/>
      <c r="BO8022"/>
    </row>
    <row r="8023" spans="1:67">
      <c r="A8023"/>
      <c r="B8023"/>
      <c r="C8023"/>
      <c r="E8023"/>
      <c r="F8023"/>
      <c r="G8023"/>
      <c r="I8023"/>
      <c r="J8023"/>
      <c r="K8023"/>
      <c r="M8023"/>
      <c r="N8023"/>
      <c r="O8023"/>
      <c r="Q8023"/>
      <c r="R8023"/>
      <c r="S8023"/>
      <c r="U8023"/>
      <c r="V8023"/>
      <c r="W8023"/>
      <c r="Y8023"/>
      <c r="Z8023"/>
      <c r="AA8023"/>
      <c r="AC8023"/>
      <c r="AD8023"/>
      <c r="AE8023"/>
      <c r="AG8023"/>
      <c r="AH8023"/>
      <c r="AI8023"/>
      <c r="AK8023"/>
      <c r="AL8023"/>
      <c r="AM8023"/>
      <c r="AO8023"/>
      <c r="AP8023"/>
      <c r="AQ8023"/>
      <c r="AS8023"/>
      <c r="AT8023"/>
      <c r="AU8023"/>
      <c r="AW8023"/>
      <c r="AX8023"/>
      <c r="AY8023"/>
      <c r="BA8023"/>
      <c r="BB8023"/>
      <c r="BC8023"/>
      <c r="BE8023"/>
      <c r="BF8023"/>
      <c r="BG8023"/>
      <c r="BI8023"/>
      <c r="BJ8023"/>
      <c r="BK8023"/>
      <c r="BM8023"/>
      <c r="BN8023"/>
      <c r="BO8023"/>
    </row>
    <row r="8024" spans="1:67">
      <c r="A8024"/>
      <c r="B8024"/>
      <c r="C8024"/>
      <c r="E8024"/>
      <c r="F8024"/>
      <c r="G8024"/>
      <c r="I8024"/>
      <c r="J8024"/>
      <c r="K8024"/>
      <c r="M8024"/>
      <c r="N8024"/>
      <c r="O8024"/>
      <c r="Q8024"/>
      <c r="R8024"/>
      <c r="S8024"/>
      <c r="U8024"/>
      <c r="V8024"/>
      <c r="W8024"/>
      <c r="Y8024"/>
      <c r="Z8024"/>
      <c r="AA8024"/>
      <c r="AC8024"/>
      <c r="AD8024"/>
      <c r="AE8024"/>
      <c r="AG8024"/>
      <c r="AH8024"/>
      <c r="AI8024"/>
      <c r="AK8024"/>
      <c r="AL8024"/>
      <c r="AM8024"/>
      <c r="AO8024"/>
      <c r="AP8024"/>
      <c r="AQ8024"/>
      <c r="AS8024"/>
      <c r="AT8024"/>
      <c r="AU8024"/>
      <c r="AW8024"/>
      <c r="AX8024"/>
      <c r="AY8024"/>
      <c r="BA8024"/>
      <c r="BB8024"/>
      <c r="BC8024"/>
      <c r="BE8024"/>
      <c r="BF8024"/>
      <c r="BG8024"/>
      <c r="BI8024"/>
      <c r="BJ8024"/>
      <c r="BK8024"/>
      <c r="BM8024"/>
      <c r="BN8024"/>
      <c r="BO8024"/>
    </row>
    <row r="8025" spans="1:67">
      <c r="A8025"/>
      <c r="B8025"/>
      <c r="C8025"/>
      <c r="E8025"/>
      <c r="F8025"/>
      <c r="G8025"/>
      <c r="I8025"/>
      <c r="J8025"/>
      <c r="K8025"/>
      <c r="M8025"/>
      <c r="N8025"/>
      <c r="O8025"/>
      <c r="Q8025"/>
      <c r="R8025"/>
      <c r="S8025"/>
      <c r="U8025"/>
      <c r="V8025"/>
      <c r="W8025"/>
      <c r="Y8025"/>
      <c r="Z8025"/>
      <c r="AA8025"/>
      <c r="AC8025"/>
      <c r="AD8025"/>
      <c r="AE8025"/>
      <c r="AG8025"/>
      <c r="AH8025"/>
      <c r="AI8025"/>
      <c r="AK8025"/>
      <c r="AL8025"/>
      <c r="AM8025"/>
      <c r="AO8025"/>
      <c r="AP8025"/>
      <c r="AQ8025"/>
      <c r="AS8025"/>
      <c r="AT8025"/>
      <c r="AU8025"/>
      <c r="AW8025"/>
      <c r="AX8025"/>
      <c r="AY8025"/>
      <c r="BA8025"/>
      <c r="BB8025"/>
      <c r="BC8025"/>
      <c r="BE8025"/>
      <c r="BF8025"/>
      <c r="BG8025"/>
      <c r="BI8025"/>
      <c r="BJ8025"/>
      <c r="BK8025"/>
      <c r="BM8025"/>
      <c r="BN8025"/>
      <c r="BO8025"/>
    </row>
    <row r="8026" spans="1:67">
      <c r="A8026"/>
      <c r="B8026"/>
      <c r="C8026"/>
      <c r="E8026"/>
      <c r="F8026"/>
      <c r="G8026"/>
      <c r="I8026"/>
      <c r="J8026"/>
      <c r="K8026"/>
      <c r="M8026"/>
      <c r="N8026"/>
      <c r="O8026"/>
      <c r="Q8026"/>
      <c r="R8026"/>
      <c r="S8026"/>
      <c r="U8026"/>
      <c r="V8026"/>
      <c r="W8026"/>
      <c r="Y8026"/>
      <c r="Z8026"/>
      <c r="AA8026"/>
      <c r="AC8026"/>
      <c r="AD8026"/>
      <c r="AE8026"/>
      <c r="AG8026"/>
      <c r="AH8026"/>
      <c r="AI8026"/>
      <c r="AK8026"/>
      <c r="AL8026"/>
      <c r="AM8026"/>
      <c r="AO8026"/>
      <c r="AP8026"/>
      <c r="AQ8026"/>
      <c r="AS8026"/>
      <c r="AT8026"/>
      <c r="AU8026"/>
      <c r="AW8026"/>
      <c r="AX8026"/>
      <c r="AY8026"/>
      <c r="BA8026"/>
      <c r="BB8026"/>
      <c r="BC8026"/>
      <c r="BE8026"/>
      <c r="BF8026"/>
      <c r="BG8026"/>
      <c r="BI8026"/>
      <c r="BJ8026"/>
      <c r="BK8026"/>
      <c r="BM8026"/>
      <c r="BN8026"/>
      <c r="BO8026"/>
    </row>
    <row r="8027" spans="1:67">
      <c r="A8027"/>
      <c r="B8027"/>
      <c r="C8027"/>
      <c r="E8027"/>
      <c r="F8027"/>
      <c r="G8027"/>
      <c r="I8027"/>
      <c r="J8027"/>
      <c r="K8027"/>
      <c r="M8027"/>
      <c r="N8027"/>
      <c r="O8027"/>
      <c r="Q8027"/>
      <c r="R8027"/>
      <c r="S8027"/>
      <c r="U8027"/>
      <c r="V8027"/>
      <c r="W8027"/>
      <c r="Y8027"/>
      <c r="Z8027"/>
      <c r="AA8027"/>
      <c r="AC8027"/>
      <c r="AD8027"/>
      <c r="AE8027"/>
      <c r="AG8027"/>
      <c r="AH8027"/>
      <c r="AI8027"/>
      <c r="AK8027"/>
      <c r="AL8027"/>
      <c r="AM8027"/>
      <c r="AO8027"/>
      <c r="AP8027"/>
      <c r="AQ8027"/>
      <c r="AS8027"/>
      <c r="AT8027"/>
      <c r="AU8027"/>
      <c r="AW8027"/>
      <c r="AX8027"/>
      <c r="AY8027"/>
      <c r="BA8027"/>
      <c r="BB8027"/>
      <c r="BC8027"/>
      <c r="BE8027"/>
      <c r="BF8027"/>
      <c r="BG8027"/>
      <c r="BI8027"/>
      <c r="BJ8027"/>
      <c r="BK8027"/>
      <c r="BM8027"/>
      <c r="BN8027"/>
      <c r="BO8027"/>
    </row>
    <row r="8028" spans="1:67">
      <c r="A8028"/>
      <c r="B8028"/>
      <c r="C8028"/>
      <c r="E8028"/>
      <c r="F8028"/>
      <c r="G8028"/>
      <c r="I8028"/>
      <c r="J8028"/>
      <c r="K8028"/>
      <c r="M8028"/>
      <c r="N8028"/>
      <c r="O8028"/>
      <c r="Q8028"/>
      <c r="R8028"/>
      <c r="S8028"/>
      <c r="U8028"/>
      <c r="V8028"/>
      <c r="W8028"/>
      <c r="Y8028"/>
      <c r="Z8028"/>
      <c r="AA8028"/>
      <c r="AC8028"/>
      <c r="AD8028"/>
      <c r="AE8028"/>
      <c r="AG8028"/>
      <c r="AH8028"/>
      <c r="AI8028"/>
      <c r="AK8028"/>
      <c r="AL8028"/>
      <c r="AM8028"/>
      <c r="AO8028"/>
      <c r="AP8028"/>
      <c r="AQ8028"/>
      <c r="AS8028"/>
      <c r="AT8028"/>
      <c r="AU8028"/>
      <c r="AW8028"/>
      <c r="AX8028"/>
      <c r="AY8028"/>
      <c r="BA8028"/>
      <c r="BB8028"/>
      <c r="BC8028"/>
      <c r="BE8028"/>
      <c r="BF8028"/>
      <c r="BG8028"/>
      <c r="BI8028"/>
      <c r="BJ8028"/>
      <c r="BK8028"/>
      <c r="BM8028"/>
      <c r="BN8028"/>
      <c r="BO8028"/>
    </row>
    <row r="8029" spans="1:67">
      <c r="A8029"/>
      <c r="B8029"/>
      <c r="C8029"/>
      <c r="E8029"/>
      <c r="F8029"/>
      <c r="G8029"/>
      <c r="I8029"/>
      <c r="J8029"/>
      <c r="K8029"/>
      <c r="M8029"/>
      <c r="N8029"/>
      <c r="O8029"/>
      <c r="Q8029"/>
      <c r="R8029"/>
      <c r="S8029"/>
      <c r="U8029"/>
      <c r="V8029"/>
      <c r="W8029"/>
      <c r="Y8029"/>
      <c r="Z8029"/>
      <c r="AA8029"/>
      <c r="AC8029"/>
      <c r="AD8029"/>
      <c r="AE8029"/>
      <c r="AG8029"/>
      <c r="AH8029"/>
      <c r="AI8029"/>
      <c r="AK8029"/>
      <c r="AL8029"/>
      <c r="AM8029"/>
      <c r="AO8029"/>
      <c r="AP8029"/>
      <c r="AQ8029"/>
      <c r="AS8029"/>
      <c r="AT8029"/>
      <c r="AU8029"/>
      <c r="AW8029"/>
      <c r="AX8029"/>
      <c r="AY8029"/>
      <c r="BA8029"/>
      <c r="BB8029"/>
      <c r="BC8029"/>
      <c r="BE8029"/>
      <c r="BF8029"/>
      <c r="BG8029"/>
      <c r="BI8029"/>
      <c r="BJ8029"/>
      <c r="BK8029"/>
      <c r="BM8029"/>
      <c r="BN8029"/>
      <c r="BO8029"/>
    </row>
    <row r="8030" spans="1:67">
      <c r="A8030"/>
      <c r="B8030"/>
      <c r="C8030"/>
      <c r="E8030"/>
      <c r="F8030"/>
      <c r="G8030"/>
      <c r="I8030"/>
      <c r="J8030"/>
      <c r="K8030"/>
      <c r="M8030"/>
      <c r="N8030"/>
      <c r="O8030"/>
      <c r="Q8030"/>
      <c r="R8030"/>
      <c r="S8030"/>
      <c r="U8030"/>
      <c r="V8030"/>
      <c r="W8030"/>
      <c r="Y8030"/>
      <c r="Z8030"/>
      <c r="AA8030"/>
      <c r="AC8030"/>
      <c r="AD8030"/>
      <c r="AE8030"/>
      <c r="AG8030"/>
      <c r="AH8030"/>
      <c r="AI8030"/>
      <c r="AK8030"/>
      <c r="AL8030"/>
      <c r="AM8030"/>
      <c r="AO8030"/>
      <c r="AP8030"/>
      <c r="AQ8030"/>
      <c r="AS8030"/>
      <c r="AT8030"/>
      <c r="AU8030"/>
      <c r="AW8030"/>
      <c r="AX8030"/>
      <c r="AY8030"/>
      <c r="BA8030"/>
      <c r="BB8030"/>
      <c r="BC8030"/>
      <c r="BE8030"/>
      <c r="BF8030"/>
      <c r="BG8030"/>
      <c r="BI8030"/>
      <c r="BJ8030"/>
      <c r="BK8030"/>
      <c r="BM8030"/>
      <c r="BN8030"/>
      <c r="BO8030"/>
    </row>
    <row r="8031" spans="1:67">
      <c r="A8031"/>
      <c r="B8031"/>
      <c r="C8031"/>
      <c r="E8031"/>
      <c r="F8031"/>
      <c r="G8031"/>
      <c r="I8031"/>
      <c r="J8031"/>
      <c r="K8031"/>
      <c r="M8031"/>
      <c r="N8031"/>
      <c r="O8031"/>
      <c r="Q8031"/>
      <c r="R8031"/>
      <c r="S8031"/>
      <c r="U8031"/>
      <c r="V8031"/>
      <c r="W8031"/>
      <c r="Y8031"/>
      <c r="Z8031"/>
      <c r="AA8031"/>
      <c r="AC8031"/>
      <c r="AD8031"/>
      <c r="AE8031"/>
      <c r="AG8031"/>
      <c r="AH8031"/>
      <c r="AI8031"/>
      <c r="AK8031"/>
      <c r="AL8031"/>
      <c r="AM8031"/>
      <c r="AO8031"/>
      <c r="AP8031"/>
      <c r="AQ8031"/>
      <c r="AS8031"/>
      <c r="AT8031"/>
      <c r="AU8031"/>
      <c r="AW8031"/>
      <c r="AX8031"/>
      <c r="AY8031"/>
      <c r="BA8031"/>
      <c r="BB8031"/>
      <c r="BC8031"/>
      <c r="BE8031"/>
      <c r="BF8031"/>
      <c r="BG8031"/>
      <c r="BI8031"/>
      <c r="BJ8031"/>
      <c r="BK8031"/>
      <c r="BM8031"/>
      <c r="BN8031"/>
      <c r="BO8031"/>
    </row>
    <row r="8032" spans="1:67">
      <c r="A8032"/>
      <c r="B8032"/>
      <c r="C8032"/>
      <c r="E8032"/>
      <c r="F8032"/>
      <c r="G8032"/>
      <c r="I8032"/>
      <c r="J8032"/>
      <c r="K8032"/>
      <c r="M8032"/>
      <c r="N8032"/>
      <c r="O8032"/>
      <c r="Q8032"/>
      <c r="R8032"/>
      <c r="S8032"/>
      <c r="U8032"/>
      <c r="V8032"/>
      <c r="W8032"/>
      <c r="Y8032"/>
      <c r="Z8032"/>
      <c r="AA8032"/>
      <c r="AC8032"/>
      <c r="AD8032"/>
      <c r="AE8032"/>
      <c r="AG8032"/>
      <c r="AH8032"/>
      <c r="AI8032"/>
      <c r="AK8032"/>
      <c r="AL8032"/>
      <c r="AM8032"/>
      <c r="AO8032"/>
      <c r="AP8032"/>
      <c r="AQ8032"/>
      <c r="AS8032"/>
      <c r="AT8032"/>
      <c r="AU8032"/>
      <c r="AW8032"/>
      <c r="AX8032"/>
      <c r="AY8032"/>
      <c r="BA8032"/>
      <c r="BB8032"/>
      <c r="BC8032"/>
      <c r="BE8032"/>
      <c r="BF8032"/>
      <c r="BG8032"/>
      <c r="BI8032"/>
      <c r="BJ8032"/>
      <c r="BK8032"/>
      <c r="BM8032"/>
      <c r="BN8032"/>
      <c r="BO8032"/>
    </row>
    <row r="8033" spans="1:67">
      <c r="A8033"/>
      <c r="B8033"/>
      <c r="C8033"/>
      <c r="E8033"/>
      <c r="F8033"/>
      <c r="G8033"/>
      <c r="I8033"/>
      <c r="J8033"/>
      <c r="K8033"/>
      <c r="M8033"/>
      <c r="N8033"/>
      <c r="O8033"/>
      <c r="Q8033"/>
      <c r="R8033"/>
      <c r="S8033"/>
      <c r="U8033"/>
      <c r="V8033"/>
      <c r="W8033"/>
      <c r="Y8033"/>
      <c r="Z8033"/>
      <c r="AA8033"/>
      <c r="AC8033"/>
      <c r="AD8033"/>
      <c r="AE8033"/>
      <c r="AG8033"/>
      <c r="AH8033"/>
      <c r="AI8033"/>
      <c r="AK8033"/>
      <c r="AL8033"/>
      <c r="AM8033"/>
      <c r="AO8033"/>
      <c r="AP8033"/>
      <c r="AQ8033"/>
      <c r="AS8033"/>
      <c r="AT8033"/>
      <c r="AU8033"/>
      <c r="AW8033"/>
      <c r="AX8033"/>
      <c r="AY8033"/>
      <c r="BA8033"/>
      <c r="BB8033"/>
      <c r="BC8033"/>
      <c r="BE8033"/>
      <c r="BF8033"/>
      <c r="BG8033"/>
      <c r="BI8033"/>
      <c r="BJ8033"/>
      <c r="BK8033"/>
      <c r="BM8033"/>
      <c r="BN8033"/>
      <c r="BO8033"/>
    </row>
    <row r="8034" spans="1:67">
      <c r="A8034"/>
      <c r="B8034"/>
      <c r="C8034"/>
      <c r="E8034"/>
      <c r="F8034"/>
      <c r="G8034"/>
      <c r="I8034"/>
      <c r="J8034"/>
      <c r="K8034"/>
      <c r="M8034"/>
      <c r="N8034"/>
      <c r="O8034"/>
      <c r="Q8034"/>
      <c r="R8034"/>
      <c r="S8034"/>
      <c r="U8034"/>
      <c r="V8034"/>
      <c r="W8034"/>
      <c r="Y8034"/>
      <c r="Z8034"/>
      <c r="AA8034"/>
      <c r="AC8034"/>
      <c r="AD8034"/>
      <c r="AE8034"/>
      <c r="AG8034"/>
      <c r="AH8034"/>
      <c r="AI8034"/>
      <c r="AK8034"/>
      <c r="AL8034"/>
      <c r="AM8034"/>
      <c r="AO8034"/>
      <c r="AP8034"/>
      <c r="AQ8034"/>
      <c r="AS8034"/>
      <c r="AT8034"/>
      <c r="AU8034"/>
      <c r="AW8034"/>
      <c r="AX8034"/>
      <c r="AY8034"/>
      <c r="BA8034"/>
      <c r="BB8034"/>
      <c r="BC8034"/>
      <c r="BE8034"/>
      <c r="BF8034"/>
      <c r="BG8034"/>
      <c r="BI8034"/>
      <c r="BJ8034"/>
      <c r="BK8034"/>
      <c r="BM8034"/>
      <c r="BN8034"/>
      <c r="BO8034"/>
    </row>
    <row r="8035" spans="1:67">
      <c r="A8035"/>
      <c r="B8035"/>
      <c r="C8035"/>
      <c r="E8035"/>
      <c r="F8035"/>
      <c r="G8035"/>
      <c r="I8035"/>
      <c r="J8035"/>
      <c r="K8035"/>
      <c r="M8035"/>
      <c r="N8035"/>
      <c r="O8035"/>
      <c r="Q8035"/>
      <c r="R8035"/>
      <c r="S8035"/>
      <c r="U8035"/>
      <c r="V8035"/>
      <c r="W8035"/>
      <c r="Y8035"/>
      <c r="Z8035"/>
      <c r="AA8035"/>
      <c r="AC8035"/>
      <c r="AD8035"/>
      <c r="AE8035"/>
      <c r="AG8035"/>
      <c r="AH8035"/>
      <c r="AI8035"/>
      <c r="AK8035"/>
      <c r="AL8035"/>
      <c r="AM8035"/>
      <c r="AO8035"/>
      <c r="AP8035"/>
      <c r="AQ8035"/>
      <c r="AS8035"/>
      <c r="AT8035"/>
      <c r="AU8035"/>
      <c r="AW8035"/>
      <c r="AX8035"/>
      <c r="AY8035"/>
      <c r="BA8035"/>
      <c r="BB8035"/>
      <c r="BC8035"/>
      <c r="BE8035"/>
      <c r="BF8035"/>
      <c r="BG8035"/>
      <c r="BI8035"/>
      <c r="BJ8035"/>
      <c r="BK8035"/>
      <c r="BM8035"/>
      <c r="BN8035"/>
      <c r="BO8035"/>
    </row>
    <row r="8036" spans="1:67">
      <c r="A8036"/>
      <c r="B8036"/>
      <c r="C8036"/>
      <c r="E8036"/>
      <c r="F8036"/>
      <c r="G8036"/>
      <c r="I8036"/>
      <c r="J8036"/>
      <c r="K8036"/>
      <c r="M8036"/>
      <c r="N8036"/>
      <c r="O8036"/>
      <c r="Q8036"/>
      <c r="R8036"/>
      <c r="S8036"/>
      <c r="U8036"/>
      <c r="V8036"/>
      <c r="W8036"/>
      <c r="Y8036"/>
      <c r="Z8036"/>
      <c r="AA8036"/>
      <c r="AC8036"/>
      <c r="AD8036"/>
      <c r="AE8036"/>
      <c r="AG8036"/>
      <c r="AH8036"/>
      <c r="AI8036"/>
      <c r="AK8036"/>
      <c r="AL8036"/>
      <c r="AM8036"/>
      <c r="AO8036"/>
      <c r="AP8036"/>
      <c r="AQ8036"/>
      <c r="AS8036"/>
      <c r="AT8036"/>
      <c r="AU8036"/>
      <c r="AW8036"/>
      <c r="AX8036"/>
      <c r="AY8036"/>
      <c r="BA8036"/>
      <c r="BB8036"/>
      <c r="BC8036"/>
      <c r="BE8036"/>
      <c r="BF8036"/>
      <c r="BG8036"/>
      <c r="BI8036"/>
      <c r="BJ8036"/>
      <c r="BK8036"/>
      <c r="BM8036"/>
      <c r="BN8036"/>
      <c r="BO8036"/>
    </row>
    <row r="8037" spans="1:67">
      <c r="A8037"/>
      <c r="B8037"/>
      <c r="C8037"/>
      <c r="E8037"/>
      <c r="F8037"/>
      <c r="G8037"/>
      <c r="I8037"/>
      <c r="J8037"/>
      <c r="K8037"/>
      <c r="M8037"/>
      <c r="N8037"/>
      <c r="O8037"/>
      <c r="Q8037"/>
      <c r="R8037"/>
      <c r="S8037"/>
      <c r="U8037"/>
      <c r="V8037"/>
      <c r="W8037"/>
      <c r="Y8037"/>
      <c r="Z8037"/>
      <c r="AA8037"/>
      <c r="AC8037"/>
      <c r="AD8037"/>
      <c r="AE8037"/>
      <c r="AG8037"/>
      <c r="AH8037"/>
      <c r="AI8037"/>
      <c r="AK8037"/>
      <c r="AL8037"/>
      <c r="AM8037"/>
      <c r="AO8037"/>
      <c r="AP8037"/>
      <c r="AQ8037"/>
      <c r="AS8037"/>
      <c r="AT8037"/>
      <c r="AU8037"/>
      <c r="AW8037"/>
      <c r="AX8037"/>
      <c r="AY8037"/>
      <c r="BA8037"/>
      <c r="BB8037"/>
      <c r="BC8037"/>
      <c r="BE8037"/>
      <c r="BF8037"/>
      <c r="BG8037"/>
      <c r="BI8037"/>
      <c r="BJ8037"/>
      <c r="BK8037"/>
      <c r="BM8037"/>
      <c r="BN8037"/>
      <c r="BO8037"/>
    </row>
    <row r="8038" spans="1:67">
      <c r="A8038"/>
      <c r="B8038"/>
      <c r="C8038"/>
      <c r="E8038"/>
      <c r="F8038"/>
      <c r="G8038"/>
      <c r="I8038"/>
      <c r="J8038"/>
      <c r="K8038"/>
      <c r="M8038"/>
      <c r="N8038"/>
      <c r="O8038"/>
      <c r="Q8038"/>
      <c r="R8038"/>
      <c r="S8038"/>
      <c r="U8038"/>
      <c r="V8038"/>
      <c r="W8038"/>
      <c r="Y8038"/>
      <c r="Z8038"/>
      <c r="AA8038"/>
      <c r="AC8038"/>
      <c r="AD8038"/>
      <c r="AE8038"/>
      <c r="AG8038"/>
      <c r="AH8038"/>
      <c r="AI8038"/>
      <c r="AK8038"/>
      <c r="AL8038"/>
      <c r="AM8038"/>
      <c r="AO8038"/>
      <c r="AP8038"/>
      <c r="AQ8038"/>
      <c r="AS8038"/>
      <c r="AT8038"/>
      <c r="AU8038"/>
      <c r="AW8038"/>
      <c r="AX8038"/>
      <c r="AY8038"/>
      <c r="BA8038"/>
      <c r="BB8038"/>
      <c r="BC8038"/>
      <c r="BE8038"/>
      <c r="BF8038"/>
      <c r="BG8038"/>
      <c r="BI8038"/>
      <c r="BJ8038"/>
      <c r="BK8038"/>
      <c r="BM8038"/>
      <c r="BN8038"/>
      <c r="BO8038"/>
    </row>
    <row r="8039" spans="1:67">
      <c r="A8039"/>
      <c r="B8039"/>
      <c r="C8039"/>
      <c r="E8039"/>
      <c r="F8039"/>
      <c r="G8039"/>
      <c r="I8039"/>
      <c r="J8039"/>
      <c r="K8039"/>
      <c r="M8039"/>
      <c r="N8039"/>
      <c r="O8039"/>
      <c r="Q8039"/>
      <c r="R8039"/>
      <c r="S8039"/>
      <c r="U8039"/>
      <c r="V8039"/>
      <c r="W8039"/>
      <c r="Y8039"/>
      <c r="Z8039"/>
      <c r="AA8039"/>
      <c r="AC8039"/>
      <c r="AD8039"/>
      <c r="AE8039"/>
      <c r="AG8039"/>
      <c r="AH8039"/>
      <c r="AI8039"/>
      <c r="AK8039"/>
      <c r="AL8039"/>
      <c r="AM8039"/>
      <c r="AO8039"/>
      <c r="AP8039"/>
      <c r="AQ8039"/>
      <c r="AS8039"/>
      <c r="AT8039"/>
      <c r="AU8039"/>
      <c r="AW8039"/>
      <c r="AX8039"/>
      <c r="AY8039"/>
      <c r="BA8039"/>
      <c r="BB8039"/>
      <c r="BC8039"/>
      <c r="BE8039"/>
      <c r="BF8039"/>
      <c r="BG8039"/>
      <c r="BI8039"/>
      <c r="BJ8039"/>
      <c r="BK8039"/>
      <c r="BM8039"/>
      <c r="BN8039"/>
      <c r="BO8039"/>
    </row>
    <row r="8040" spans="1:67">
      <c r="A8040"/>
      <c r="B8040"/>
      <c r="C8040"/>
      <c r="E8040"/>
      <c r="F8040"/>
      <c r="G8040"/>
      <c r="I8040"/>
      <c r="J8040"/>
      <c r="K8040"/>
      <c r="M8040"/>
      <c r="N8040"/>
      <c r="O8040"/>
      <c r="Q8040"/>
      <c r="R8040"/>
      <c r="S8040"/>
      <c r="U8040"/>
      <c r="V8040"/>
      <c r="W8040"/>
      <c r="Y8040"/>
      <c r="Z8040"/>
      <c r="AA8040"/>
      <c r="AC8040"/>
      <c r="AD8040"/>
      <c r="AE8040"/>
      <c r="AG8040"/>
      <c r="AH8040"/>
      <c r="AI8040"/>
      <c r="AK8040"/>
      <c r="AL8040"/>
      <c r="AM8040"/>
      <c r="AO8040"/>
      <c r="AP8040"/>
      <c r="AQ8040"/>
      <c r="AS8040"/>
      <c r="AT8040"/>
      <c r="AU8040"/>
      <c r="AW8040"/>
      <c r="AX8040"/>
      <c r="AY8040"/>
      <c r="BA8040"/>
      <c r="BB8040"/>
      <c r="BC8040"/>
      <c r="BE8040"/>
      <c r="BF8040"/>
      <c r="BG8040"/>
      <c r="BI8040"/>
      <c r="BJ8040"/>
      <c r="BK8040"/>
      <c r="BM8040"/>
      <c r="BN8040"/>
      <c r="BO8040"/>
    </row>
    <row r="8041" spans="1:67">
      <c r="A8041"/>
      <c r="B8041"/>
      <c r="C8041"/>
      <c r="E8041"/>
      <c r="F8041"/>
      <c r="G8041"/>
      <c r="I8041"/>
      <c r="J8041"/>
      <c r="K8041"/>
      <c r="M8041"/>
      <c r="N8041"/>
      <c r="O8041"/>
      <c r="Q8041"/>
      <c r="R8041"/>
      <c r="S8041"/>
      <c r="U8041"/>
      <c r="V8041"/>
      <c r="W8041"/>
      <c r="Y8041"/>
      <c r="Z8041"/>
      <c r="AA8041"/>
      <c r="AC8041"/>
      <c r="AD8041"/>
      <c r="AE8041"/>
      <c r="AG8041"/>
      <c r="AH8041"/>
      <c r="AI8041"/>
      <c r="AK8041"/>
      <c r="AL8041"/>
      <c r="AM8041"/>
      <c r="AO8041"/>
      <c r="AP8041"/>
      <c r="AQ8041"/>
      <c r="AS8041"/>
      <c r="AT8041"/>
      <c r="AU8041"/>
      <c r="AW8041"/>
      <c r="AX8041"/>
      <c r="AY8041"/>
      <c r="BA8041"/>
      <c r="BB8041"/>
      <c r="BC8041"/>
      <c r="BE8041"/>
      <c r="BF8041"/>
      <c r="BG8041"/>
      <c r="BI8041"/>
      <c r="BJ8041"/>
      <c r="BK8041"/>
      <c r="BM8041"/>
      <c r="BN8041"/>
      <c r="BO8041"/>
    </row>
    <row r="8042" spans="1:67">
      <c r="A8042"/>
      <c r="B8042"/>
      <c r="C8042"/>
      <c r="E8042"/>
      <c r="F8042"/>
      <c r="G8042"/>
      <c r="I8042"/>
      <c r="J8042"/>
      <c r="K8042"/>
      <c r="M8042"/>
      <c r="N8042"/>
      <c r="O8042"/>
      <c r="Q8042"/>
      <c r="R8042"/>
      <c r="S8042"/>
      <c r="U8042"/>
      <c r="V8042"/>
      <c r="W8042"/>
      <c r="Y8042"/>
      <c r="Z8042"/>
      <c r="AA8042"/>
      <c r="AC8042"/>
      <c r="AD8042"/>
      <c r="AE8042"/>
      <c r="AG8042"/>
      <c r="AH8042"/>
      <c r="AI8042"/>
      <c r="AK8042"/>
      <c r="AL8042"/>
      <c r="AM8042"/>
      <c r="AO8042"/>
      <c r="AP8042"/>
      <c r="AQ8042"/>
      <c r="AS8042"/>
      <c r="AT8042"/>
      <c r="AU8042"/>
      <c r="AW8042"/>
      <c r="AX8042"/>
      <c r="AY8042"/>
      <c r="BA8042"/>
      <c r="BB8042"/>
      <c r="BC8042"/>
      <c r="BE8042"/>
      <c r="BF8042"/>
      <c r="BG8042"/>
      <c r="BI8042"/>
      <c r="BJ8042"/>
      <c r="BK8042"/>
      <c r="BM8042"/>
      <c r="BN8042"/>
      <c r="BO8042"/>
    </row>
    <row r="8043" spans="1:67">
      <c r="A8043"/>
      <c r="B8043"/>
      <c r="C8043"/>
      <c r="E8043"/>
      <c r="F8043"/>
      <c r="G8043"/>
      <c r="I8043"/>
      <c r="J8043"/>
      <c r="K8043"/>
      <c r="M8043"/>
      <c r="N8043"/>
      <c r="O8043"/>
      <c r="Q8043"/>
      <c r="R8043"/>
      <c r="S8043"/>
      <c r="U8043"/>
      <c r="V8043"/>
      <c r="W8043"/>
      <c r="Y8043"/>
      <c r="Z8043"/>
      <c r="AA8043"/>
      <c r="AC8043"/>
      <c r="AD8043"/>
      <c r="AE8043"/>
      <c r="AG8043"/>
      <c r="AH8043"/>
      <c r="AI8043"/>
      <c r="AK8043"/>
      <c r="AL8043"/>
      <c r="AM8043"/>
      <c r="AO8043"/>
      <c r="AP8043"/>
      <c r="AQ8043"/>
      <c r="AS8043"/>
      <c r="AT8043"/>
      <c r="AU8043"/>
      <c r="AW8043"/>
      <c r="AX8043"/>
      <c r="AY8043"/>
      <c r="BA8043"/>
      <c r="BB8043"/>
      <c r="BC8043"/>
      <c r="BE8043"/>
      <c r="BF8043"/>
      <c r="BG8043"/>
      <c r="BI8043"/>
      <c r="BJ8043"/>
      <c r="BK8043"/>
      <c r="BM8043"/>
      <c r="BN8043"/>
      <c r="BO8043"/>
    </row>
    <row r="8044" spans="1:67">
      <c r="A8044"/>
      <c r="B8044"/>
      <c r="C8044"/>
      <c r="E8044"/>
      <c r="F8044"/>
      <c r="G8044"/>
      <c r="I8044"/>
      <c r="J8044"/>
      <c r="K8044"/>
      <c r="M8044"/>
      <c r="N8044"/>
      <c r="O8044"/>
      <c r="Q8044"/>
      <c r="R8044"/>
      <c r="S8044"/>
      <c r="U8044"/>
      <c r="V8044"/>
      <c r="W8044"/>
      <c r="Y8044"/>
      <c r="Z8044"/>
      <c r="AA8044"/>
      <c r="AC8044"/>
      <c r="AD8044"/>
      <c r="AE8044"/>
      <c r="AG8044"/>
      <c r="AH8044"/>
      <c r="AI8044"/>
      <c r="AK8044"/>
      <c r="AL8044"/>
      <c r="AM8044"/>
      <c r="AO8044"/>
      <c r="AP8044"/>
      <c r="AQ8044"/>
      <c r="AS8044"/>
      <c r="AT8044"/>
      <c r="AU8044"/>
      <c r="AW8044"/>
      <c r="AX8044"/>
      <c r="AY8044"/>
      <c r="BA8044"/>
      <c r="BB8044"/>
      <c r="BC8044"/>
      <c r="BE8044"/>
      <c r="BF8044"/>
      <c r="BG8044"/>
      <c r="BI8044"/>
      <c r="BJ8044"/>
      <c r="BK8044"/>
      <c r="BM8044"/>
      <c r="BN8044"/>
      <c r="BO8044"/>
    </row>
    <row r="8045" spans="1:67">
      <c r="A8045"/>
      <c r="B8045"/>
      <c r="C8045"/>
      <c r="E8045"/>
      <c r="F8045"/>
      <c r="G8045"/>
      <c r="I8045"/>
      <c r="J8045"/>
      <c r="K8045"/>
      <c r="M8045"/>
      <c r="N8045"/>
      <c r="O8045"/>
      <c r="Q8045"/>
      <c r="R8045"/>
      <c r="S8045"/>
      <c r="U8045"/>
      <c r="V8045"/>
      <c r="W8045"/>
      <c r="Y8045"/>
      <c r="Z8045"/>
      <c r="AA8045"/>
      <c r="AC8045"/>
      <c r="AD8045"/>
      <c r="AE8045"/>
      <c r="AG8045"/>
      <c r="AH8045"/>
      <c r="AI8045"/>
      <c r="AK8045"/>
      <c r="AL8045"/>
      <c r="AM8045"/>
      <c r="AO8045"/>
      <c r="AP8045"/>
      <c r="AQ8045"/>
      <c r="AS8045"/>
      <c r="AT8045"/>
      <c r="AU8045"/>
      <c r="AW8045"/>
      <c r="AX8045"/>
      <c r="AY8045"/>
      <c r="BA8045"/>
      <c r="BB8045"/>
      <c r="BC8045"/>
      <c r="BE8045"/>
      <c r="BF8045"/>
      <c r="BG8045"/>
      <c r="BI8045"/>
      <c r="BJ8045"/>
      <c r="BK8045"/>
      <c r="BM8045"/>
      <c r="BN8045"/>
      <c r="BO8045"/>
    </row>
    <row r="8046" spans="1:67">
      <c r="A8046"/>
      <c r="B8046"/>
      <c r="C8046"/>
      <c r="E8046"/>
      <c r="F8046"/>
      <c r="G8046"/>
      <c r="I8046"/>
      <c r="J8046"/>
      <c r="K8046"/>
      <c r="M8046"/>
      <c r="N8046"/>
      <c r="O8046"/>
      <c r="Q8046"/>
      <c r="R8046"/>
      <c r="S8046"/>
      <c r="U8046"/>
      <c r="V8046"/>
      <c r="W8046"/>
      <c r="Y8046"/>
      <c r="Z8046"/>
      <c r="AA8046"/>
      <c r="AC8046"/>
      <c r="AD8046"/>
      <c r="AE8046"/>
      <c r="AG8046"/>
      <c r="AH8046"/>
      <c r="AI8046"/>
      <c r="AK8046"/>
      <c r="AL8046"/>
      <c r="AM8046"/>
      <c r="AO8046"/>
      <c r="AP8046"/>
      <c r="AQ8046"/>
      <c r="AS8046"/>
      <c r="AT8046"/>
      <c r="AU8046"/>
      <c r="AW8046"/>
      <c r="AX8046"/>
      <c r="AY8046"/>
      <c r="BA8046"/>
      <c r="BB8046"/>
      <c r="BC8046"/>
      <c r="BE8046"/>
      <c r="BF8046"/>
      <c r="BG8046"/>
      <c r="BI8046"/>
      <c r="BJ8046"/>
      <c r="BK8046"/>
      <c r="BM8046"/>
      <c r="BN8046"/>
      <c r="BO8046"/>
    </row>
    <row r="8047" spans="1:67">
      <c r="A8047"/>
      <c r="B8047"/>
      <c r="C8047"/>
      <c r="E8047"/>
      <c r="F8047"/>
      <c r="G8047"/>
      <c r="I8047"/>
      <c r="J8047"/>
      <c r="K8047"/>
      <c r="M8047"/>
      <c r="N8047"/>
      <c r="O8047"/>
      <c r="Q8047"/>
      <c r="R8047"/>
      <c r="S8047"/>
      <c r="U8047"/>
      <c r="V8047"/>
      <c r="W8047"/>
      <c r="Y8047"/>
      <c r="Z8047"/>
      <c r="AA8047"/>
      <c r="AC8047"/>
      <c r="AD8047"/>
      <c r="AE8047"/>
      <c r="AG8047"/>
      <c r="AH8047"/>
      <c r="AI8047"/>
      <c r="AK8047"/>
      <c r="AL8047"/>
      <c r="AM8047"/>
      <c r="AO8047"/>
      <c r="AP8047"/>
      <c r="AQ8047"/>
      <c r="AS8047"/>
      <c r="AT8047"/>
      <c r="AU8047"/>
      <c r="AW8047"/>
      <c r="AX8047"/>
      <c r="AY8047"/>
      <c r="BA8047"/>
      <c r="BB8047"/>
      <c r="BC8047"/>
      <c r="BE8047"/>
      <c r="BF8047"/>
      <c r="BG8047"/>
      <c r="BI8047"/>
      <c r="BJ8047"/>
      <c r="BK8047"/>
      <c r="BM8047"/>
      <c r="BN8047"/>
      <c r="BO8047"/>
    </row>
    <row r="8048" spans="1:67">
      <c r="A8048"/>
      <c r="B8048"/>
      <c r="C8048"/>
      <c r="E8048"/>
      <c r="F8048"/>
      <c r="G8048"/>
      <c r="I8048"/>
      <c r="J8048"/>
      <c r="K8048"/>
      <c r="M8048"/>
      <c r="N8048"/>
      <c r="O8048"/>
      <c r="Q8048"/>
      <c r="R8048"/>
      <c r="S8048"/>
      <c r="U8048"/>
      <c r="V8048"/>
      <c r="W8048"/>
      <c r="Y8048"/>
      <c r="Z8048"/>
      <c r="AA8048"/>
      <c r="AC8048"/>
      <c r="AD8048"/>
      <c r="AE8048"/>
      <c r="AG8048"/>
      <c r="AH8048"/>
      <c r="AI8048"/>
      <c r="AK8048"/>
      <c r="AL8048"/>
      <c r="AM8048"/>
      <c r="AO8048"/>
      <c r="AP8048"/>
      <c r="AQ8048"/>
      <c r="AS8048"/>
      <c r="AT8048"/>
      <c r="AU8048"/>
      <c r="AW8048"/>
      <c r="AX8048"/>
      <c r="AY8048"/>
      <c r="BA8048"/>
      <c r="BB8048"/>
      <c r="BC8048"/>
      <c r="BE8048"/>
      <c r="BF8048"/>
      <c r="BG8048"/>
      <c r="BI8048"/>
      <c r="BJ8048"/>
      <c r="BK8048"/>
      <c r="BM8048"/>
      <c r="BN8048"/>
      <c r="BO8048"/>
    </row>
    <row r="8049" spans="1:67">
      <c r="A8049"/>
      <c r="B8049"/>
      <c r="C8049"/>
      <c r="E8049"/>
      <c r="F8049"/>
      <c r="G8049"/>
      <c r="I8049"/>
      <c r="J8049"/>
      <c r="K8049"/>
      <c r="M8049"/>
      <c r="N8049"/>
      <c r="O8049"/>
      <c r="Q8049"/>
      <c r="R8049"/>
      <c r="S8049"/>
      <c r="U8049"/>
      <c r="V8049"/>
      <c r="W8049"/>
      <c r="Y8049"/>
      <c r="Z8049"/>
      <c r="AA8049"/>
      <c r="AC8049"/>
      <c r="AD8049"/>
      <c r="AE8049"/>
      <c r="AG8049"/>
      <c r="AH8049"/>
      <c r="AI8049"/>
      <c r="AK8049"/>
      <c r="AL8049"/>
      <c r="AM8049"/>
      <c r="AO8049"/>
      <c r="AP8049"/>
      <c r="AQ8049"/>
      <c r="AS8049"/>
      <c r="AT8049"/>
      <c r="AU8049"/>
      <c r="AW8049"/>
      <c r="AX8049"/>
      <c r="AY8049"/>
      <c r="BA8049"/>
      <c r="BB8049"/>
      <c r="BC8049"/>
      <c r="BE8049"/>
      <c r="BF8049"/>
      <c r="BG8049"/>
      <c r="BI8049"/>
      <c r="BJ8049"/>
      <c r="BK8049"/>
      <c r="BM8049"/>
      <c r="BN8049"/>
      <c r="BO8049"/>
    </row>
    <row r="8050" spans="1:67">
      <c r="A8050"/>
      <c r="B8050"/>
      <c r="C8050"/>
      <c r="E8050"/>
      <c r="F8050"/>
      <c r="G8050"/>
      <c r="I8050"/>
      <c r="J8050"/>
      <c r="K8050"/>
      <c r="M8050"/>
      <c r="N8050"/>
      <c r="O8050"/>
      <c r="Q8050"/>
      <c r="R8050"/>
      <c r="S8050"/>
      <c r="U8050"/>
      <c r="V8050"/>
      <c r="W8050"/>
      <c r="Y8050"/>
      <c r="Z8050"/>
      <c r="AA8050"/>
      <c r="AC8050"/>
      <c r="AD8050"/>
      <c r="AE8050"/>
      <c r="AG8050"/>
      <c r="AH8050"/>
      <c r="AI8050"/>
      <c r="AK8050"/>
      <c r="AL8050"/>
      <c r="AM8050"/>
      <c r="AO8050"/>
      <c r="AP8050"/>
      <c r="AQ8050"/>
      <c r="AS8050"/>
      <c r="AT8050"/>
      <c r="AU8050"/>
      <c r="AW8050"/>
      <c r="AX8050"/>
      <c r="AY8050"/>
      <c r="BA8050"/>
      <c r="BB8050"/>
      <c r="BC8050"/>
      <c r="BE8050"/>
      <c r="BF8050"/>
      <c r="BG8050"/>
      <c r="BI8050"/>
      <c r="BJ8050"/>
      <c r="BK8050"/>
      <c r="BM8050"/>
      <c r="BN8050"/>
      <c r="BO8050"/>
    </row>
    <row r="8051" spans="1:67">
      <c r="A8051"/>
      <c r="B8051"/>
      <c r="C8051"/>
      <c r="E8051"/>
      <c r="F8051"/>
      <c r="G8051"/>
      <c r="I8051"/>
      <c r="J8051"/>
      <c r="K8051"/>
      <c r="M8051"/>
      <c r="N8051"/>
      <c r="O8051"/>
      <c r="Q8051"/>
      <c r="R8051"/>
      <c r="S8051"/>
      <c r="U8051"/>
      <c r="V8051"/>
      <c r="W8051"/>
      <c r="Y8051"/>
      <c r="Z8051"/>
      <c r="AA8051"/>
      <c r="AC8051"/>
      <c r="AD8051"/>
      <c r="AE8051"/>
      <c r="AG8051"/>
      <c r="AH8051"/>
      <c r="AI8051"/>
      <c r="AK8051"/>
      <c r="AL8051"/>
      <c r="AM8051"/>
      <c r="AO8051"/>
      <c r="AP8051"/>
      <c r="AQ8051"/>
      <c r="AS8051"/>
      <c r="AT8051"/>
      <c r="AU8051"/>
      <c r="AW8051"/>
      <c r="AX8051"/>
      <c r="AY8051"/>
      <c r="BA8051"/>
      <c r="BB8051"/>
      <c r="BC8051"/>
      <c r="BE8051"/>
      <c r="BF8051"/>
      <c r="BG8051"/>
      <c r="BI8051"/>
      <c r="BJ8051"/>
      <c r="BK8051"/>
      <c r="BM8051"/>
      <c r="BN8051"/>
      <c r="BO8051"/>
    </row>
    <row r="8052" spans="1:67">
      <c r="A8052"/>
      <c r="B8052"/>
      <c r="C8052"/>
      <c r="E8052"/>
      <c r="F8052"/>
      <c r="G8052"/>
      <c r="I8052"/>
      <c r="J8052"/>
      <c r="K8052"/>
      <c r="M8052"/>
      <c r="N8052"/>
      <c r="O8052"/>
      <c r="Q8052"/>
      <c r="R8052"/>
      <c r="S8052"/>
      <c r="U8052"/>
      <c r="V8052"/>
      <c r="W8052"/>
      <c r="Y8052"/>
      <c r="Z8052"/>
      <c r="AA8052"/>
      <c r="AC8052"/>
      <c r="AD8052"/>
      <c r="AE8052"/>
      <c r="AG8052"/>
      <c r="AH8052"/>
      <c r="AI8052"/>
      <c r="AK8052"/>
      <c r="AL8052"/>
      <c r="AM8052"/>
      <c r="AO8052"/>
      <c r="AP8052"/>
      <c r="AQ8052"/>
      <c r="AS8052"/>
      <c r="AT8052"/>
      <c r="AU8052"/>
      <c r="AW8052"/>
      <c r="AX8052"/>
      <c r="AY8052"/>
      <c r="BA8052"/>
      <c r="BB8052"/>
      <c r="BC8052"/>
      <c r="BE8052"/>
      <c r="BF8052"/>
      <c r="BG8052"/>
      <c r="BI8052"/>
      <c r="BJ8052"/>
      <c r="BK8052"/>
      <c r="BM8052"/>
      <c r="BN8052"/>
      <c r="BO8052"/>
    </row>
    <row r="8053" spans="1:67">
      <c r="A8053"/>
      <c r="B8053"/>
      <c r="C8053"/>
      <c r="E8053"/>
      <c r="F8053"/>
      <c r="G8053"/>
      <c r="I8053"/>
      <c r="J8053"/>
      <c r="K8053"/>
      <c r="M8053"/>
      <c r="N8053"/>
      <c r="O8053"/>
      <c r="Q8053"/>
      <c r="R8053"/>
      <c r="S8053"/>
      <c r="U8053"/>
      <c r="V8053"/>
      <c r="W8053"/>
      <c r="Y8053"/>
      <c r="Z8053"/>
      <c r="AA8053"/>
      <c r="AC8053"/>
      <c r="AD8053"/>
      <c r="AE8053"/>
      <c r="AG8053"/>
      <c r="AH8053"/>
      <c r="AI8053"/>
      <c r="AK8053"/>
      <c r="AL8053"/>
      <c r="AM8053"/>
      <c r="AO8053"/>
      <c r="AP8053"/>
      <c r="AQ8053"/>
      <c r="AS8053"/>
      <c r="AT8053"/>
      <c r="AU8053"/>
      <c r="AW8053"/>
      <c r="AX8053"/>
      <c r="AY8053"/>
      <c r="BA8053"/>
      <c r="BB8053"/>
      <c r="BC8053"/>
      <c r="BE8053"/>
      <c r="BF8053"/>
      <c r="BG8053"/>
      <c r="BI8053"/>
      <c r="BJ8053"/>
      <c r="BK8053"/>
      <c r="BM8053"/>
      <c r="BN8053"/>
      <c r="BO8053"/>
    </row>
    <row r="8054" spans="1:67">
      <c r="A8054"/>
      <c r="B8054"/>
      <c r="C8054"/>
      <c r="E8054"/>
      <c r="F8054"/>
      <c r="G8054"/>
      <c r="I8054"/>
      <c r="J8054"/>
      <c r="K8054"/>
      <c r="M8054"/>
      <c r="N8054"/>
      <c r="O8054"/>
      <c r="Q8054"/>
      <c r="R8054"/>
      <c r="S8054"/>
      <c r="U8054"/>
      <c r="V8054"/>
      <c r="W8054"/>
      <c r="Y8054"/>
      <c r="Z8054"/>
      <c r="AA8054"/>
      <c r="AC8054"/>
      <c r="AD8054"/>
      <c r="AE8054"/>
      <c r="AG8054"/>
      <c r="AH8054"/>
      <c r="AI8054"/>
      <c r="AK8054"/>
      <c r="AL8054"/>
      <c r="AM8054"/>
      <c r="AO8054"/>
      <c r="AP8054"/>
      <c r="AQ8054"/>
      <c r="AS8054"/>
      <c r="AT8054"/>
      <c r="AU8054"/>
      <c r="AW8054"/>
      <c r="AX8054"/>
      <c r="AY8054"/>
      <c r="BA8054"/>
      <c r="BB8054"/>
      <c r="BC8054"/>
      <c r="BE8054"/>
      <c r="BF8054"/>
      <c r="BG8054"/>
      <c r="BI8054"/>
      <c r="BJ8054"/>
      <c r="BK8054"/>
      <c r="BM8054"/>
      <c r="BN8054"/>
      <c r="BO8054"/>
    </row>
    <row r="8055" spans="1:67">
      <c r="A8055"/>
      <c r="B8055"/>
      <c r="C8055"/>
      <c r="E8055"/>
      <c r="F8055"/>
      <c r="G8055"/>
      <c r="I8055"/>
      <c r="J8055"/>
      <c r="K8055"/>
      <c r="M8055"/>
      <c r="N8055"/>
      <c r="O8055"/>
      <c r="Q8055"/>
      <c r="R8055"/>
      <c r="S8055"/>
      <c r="U8055"/>
      <c r="V8055"/>
      <c r="W8055"/>
      <c r="Y8055"/>
      <c r="Z8055"/>
      <c r="AA8055"/>
      <c r="AC8055"/>
      <c r="AD8055"/>
      <c r="AE8055"/>
      <c r="AG8055"/>
      <c r="AH8055"/>
      <c r="AI8055"/>
      <c r="AK8055"/>
      <c r="AL8055"/>
      <c r="AM8055"/>
      <c r="AO8055"/>
      <c r="AP8055"/>
      <c r="AQ8055"/>
      <c r="AS8055"/>
      <c r="AT8055"/>
      <c r="AU8055"/>
      <c r="AW8055"/>
      <c r="AX8055"/>
      <c r="AY8055"/>
      <c r="BA8055"/>
      <c r="BB8055"/>
      <c r="BC8055"/>
      <c r="BE8055"/>
      <c r="BF8055"/>
      <c r="BG8055"/>
      <c r="BI8055"/>
      <c r="BJ8055"/>
      <c r="BK8055"/>
      <c r="BM8055"/>
      <c r="BN8055"/>
      <c r="BO8055"/>
    </row>
    <row r="8056" spans="1:67">
      <c r="A8056"/>
      <c r="B8056"/>
      <c r="C8056"/>
      <c r="E8056"/>
      <c r="F8056"/>
      <c r="G8056"/>
      <c r="I8056"/>
      <c r="J8056"/>
      <c r="K8056"/>
      <c r="M8056"/>
      <c r="N8056"/>
      <c r="O8056"/>
      <c r="Q8056"/>
      <c r="R8056"/>
      <c r="S8056"/>
      <c r="U8056"/>
      <c r="V8056"/>
      <c r="W8056"/>
      <c r="Y8056"/>
      <c r="Z8056"/>
      <c r="AA8056"/>
      <c r="AC8056"/>
      <c r="AD8056"/>
      <c r="AE8056"/>
      <c r="AG8056"/>
      <c r="AH8056"/>
      <c r="AI8056"/>
      <c r="AK8056"/>
      <c r="AL8056"/>
      <c r="AM8056"/>
      <c r="AO8056"/>
      <c r="AP8056"/>
      <c r="AQ8056"/>
      <c r="AS8056"/>
      <c r="AT8056"/>
      <c r="AU8056"/>
      <c r="AW8056"/>
      <c r="AX8056"/>
      <c r="AY8056"/>
      <c r="BA8056"/>
      <c r="BB8056"/>
      <c r="BC8056"/>
      <c r="BE8056"/>
      <c r="BF8056"/>
      <c r="BG8056"/>
      <c r="BI8056"/>
      <c r="BJ8056"/>
      <c r="BK8056"/>
      <c r="BM8056"/>
      <c r="BN8056"/>
      <c r="BO8056"/>
    </row>
    <row r="8057" spans="1:67">
      <c r="A8057"/>
      <c r="B8057"/>
      <c r="C8057"/>
      <c r="E8057"/>
      <c r="F8057"/>
      <c r="G8057"/>
      <c r="I8057"/>
      <c r="J8057"/>
      <c r="K8057"/>
      <c r="M8057"/>
      <c r="N8057"/>
      <c r="O8057"/>
      <c r="Q8057"/>
      <c r="R8057"/>
      <c r="S8057"/>
      <c r="U8057"/>
      <c r="V8057"/>
      <c r="W8057"/>
      <c r="Y8057"/>
      <c r="Z8057"/>
      <c r="AA8057"/>
      <c r="AC8057"/>
      <c r="AD8057"/>
      <c r="AE8057"/>
      <c r="AG8057"/>
      <c r="AH8057"/>
      <c r="AI8057"/>
      <c r="AK8057"/>
      <c r="AL8057"/>
      <c r="AM8057"/>
      <c r="AO8057"/>
      <c r="AP8057"/>
      <c r="AQ8057"/>
      <c r="AS8057"/>
      <c r="AT8057"/>
      <c r="AU8057"/>
      <c r="AW8057"/>
      <c r="AX8057"/>
      <c r="AY8057"/>
      <c r="BA8057"/>
      <c r="BB8057"/>
      <c r="BC8057"/>
      <c r="BE8057"/>
      <c r="BF8057"/>
      <c r="BG8057"/>
      <c r="BI8057"/>
      <c r="BJ8057"/>
      <c r="BK8057"/>
      <c r="BM8057"/>
      <c r="BN8057"/>
      <c r="BO8057"/>
    </row>
    <row r="8058" spans="1:67">
      <c r="A8058"/>
      <c r="B8058"/>
      <c r="C8058"/>
      <c r="E8058"/>
      <c r="F8058"/>
      <c r="G8058"/>
      <c r="I8058"/>
      <c r="J8058"/>
      <c r="K8058"/>
      <c r="M8058"/>
      <c r="N8058"/>
      <c r="O8058"/>
      <c r="Q8058"/>
      <c r="R8058"/>
      <c r="S8058"/>
      <c r="U8058"/>
      <c r="V8058"/>
      <c r="W8058"/>
      <c r="Y8058"/>
      <c r="Z8058"/>
      <c r="AA8058"/>
      <c r="AC8058"/>
      <c r="AD8058"/>
      <c r="AE8058"/>
      <c r="AG8058"/>
      <c r="AH8058"/>
      <c r="AI8058"/>
      <c r="AK8058"/>
      <c r="AL8058"/>
      <c r="AM8058"/>
      <c r="AO8058"/>
      <c r="AP8058"/>
      <c r="AQ8058"/>
      <c r="AS8058"/>
      <c r="AT8058"/>
      <c r="AU8058"/>
      <c r="AW8058"/>
      <c r="AX8058"/>
      <c r="AY8058"/>
      <c r="BA8058"/>
      <c r="BB8058"/>
      <c r="BC8058"/>
      <c r="BE8058"/>
      <c r="BF8058"/>
      <c r="BG8058"/>
      <c r="BI8058"/>
      <c r="BJ8058"/>
      <c r="BK8058"/>
      <c r="BM8058"/>
      <c r="BN8058"/>
      <c r="BO8058"/>
    </row>
    <row r="8059" spans="1:67">
      <c r="A8059"/>
      <c r="B8059"/>
      <c r="C8059"/>
      <c r="E8059"/>
      <c r="F8059"/>
      <c r="G8059"/>
      <c r="I8059"/>
      <c r="J8059"/>
      <c r="K8059"/>
      <c r="M8059"/>
      <c r="N8059"/>
      <c r="O8059"/>
      <c r="Q8059"/>
      <c r="R8059"/>
      <c r="S8059"/>
      <c r="U8059"/>
      <c r="V8059"/>
      <c r="W8059"/>
      <c r="Y8059"/>
      <c r="Z8059"/>
      <c r="AA8059"/>
      <c r="AC8059"/>
      <c r="AD8059"/>
      <c r="AE8059"/>
      <c r="AG8059"/>
      <c r="AH8059"/>
      <c r="AI8059"/>
      <c r="AK8059"/>
      <c r="AL8059"/>
      <c r="AM8059"/>
      <c r="AO8059"/>
      <c r="AP8059"/>
      <c r="AQ8059"/>
      <c r="AS8059"/>
      <c r="AT8059"/>
      <c r="AU8059"/>
      <c r="AW8059"/>
      <c r="AX8059"/>
      <c r="AY8059"/>
      <c r="BA8059"/>
      <c r="BB8059"/>
      <c r="BC8059"/>
      <c r="BE8059"/>
      <c r="BF8059"/>
      <c r="BG8059"/>
      <c r="BI8059"/>
      <c r="BJ8059"/>
      <c r="BK8059"/>
      <c r="BM8059"/>
      <c r="BN8059"/>
      <c r="BO8059"/>
    </row>
    <row r="8060" spans="1:67">
      <c r="A8060"/>
      <c r="B8060"/>
      <c r="C8060"/>
      <c r="E8060"/>
      <c r="F8060"/>
      <c r="G8060"/>
      <c r="I8060"/>
      <c r="J8060"/>
      <c r="K8060"/>
      <c r="M8060"/>
      <c r="N8060"/>
      <c r="O8060"/>
      <c r="Q8060"/>
      <c r="R8060"/>
      <c r="S8060"/>
      <c r="U8060"/>
      <c r="V8060"/>
      <c r="W8060"/>
      <c r="Y8060"/>
      <c r="Z8060"/>
      <c r="AA8060"/>
      <c r="AC8060"/>
      <c r="AD8060"/>
      <c r="AE8060"/>
      <c r="AG8060"/>
      <c r="AH8060"/>
      <c r="AI8060"/>
      <c r="AK8060"/>
      <c r="AL8060"/>
      <c r="AM8060"/>
      <c r="AO8060"/>
      <c r="AP8060"/>
      <c r="AQ8060"/>
      <c r="AS8060"/>
      <c r="AT8060"/>
      <c r="AU8060"/>
      <c r="AW8060"/>
      <c r="AX8060"/>
      <c r="AY8060"/>
      <c r="BA8060"/>
      <c r="BB8060"/>
      <c r="BC8060"/>
      <c r="BE8060"/>
      <c r="BF8060"/>
      <c r="BG8060"/>
      <c r="BI8060"/>
      <c r="BJ8060"/>
      <c r="BK8060"/>
      <c r="BM8060"/>
      <c r="BN8060"/>
      <c r="BO8060"/>
    </row>
    <row r="8061" spans="1:67">
      <c r="A8061"/>
      <c r="B8061"/>
      <c r="C8061"/>
      <c r="E8061"/>
      <c r="F8061"/>
      <c r="G8061"/>
      <c r="I8061"/>
      <c r="J8061"/>
      <c r="K8061"/>
      <c r="M8061"/>
      <c r="N8061"/>
      <c r="O8061"/>
      <c r="Q8061"/>
      <c r="R8061"/>
      <c r="S8061"/>
      <c r="U8061"/>
      <c r="V8061"/>
      <c r="W8061"/>
      <c r="Y8061"/>
      <c r="Z8061"/>
      <c r="AA8061"/>
      <c r="AC8061"/>
      <c r="AD8061"/>
      <c r="AE8061"/>
      <c r="AG8061"/>
      <c r="AH8061"/>
      <c r="AI8061"/>
      <c r="AK8061"/>
      <c r="AL8061"/>
      <c r="AM8061"/>
      <c r="AO8061"/>
      <c r="AP8061"/>
      <c r="AQ8061"/>
      <c r="AS8061"/>
      <c r="AT8061"/>
      <c r="AU8061"/>
      <c r="AW8061"/>
      <c r="AX8061"/>
      <c r="AY8061"/>
      <c r="BA8061"/>
      <c r="BB8061"/>
      <c r="BC8061"/>
      <c r="BE8061"/>
      <c r="BF8061"/>
      <c r="BG8061"/>
      <c r="BI8061"/>
      <c r="BJ8061"/>
      <c r="BK8061"/>
      <c r="BM8061"/>
      <c r="BN8061"/>
      <c r="BO8061"/>
    </row>
    <row r="8062" spans="1:67">
      <c r="A8062"/>
      <c r="B8062"/>
      <c r="C8062"/>
      <c r="E8062"/>
      <c r="F8062"/>
      <c r="G8062"/>
      <c r="I8062"/>
      <c r="J8062"/>
      <c r="K8062"/>
      <c r="M8062"/>
      <c r="N8062"/>
      <c r="O8062"/>
      <c r="Q8062"/>
      <c r="R8062"/>
      <c r="S8062"/>
      <c r="U8062"/>
      <c r="V8062"/>
      <c r="W8062"/>
      <c r="Y8062"/>
      <c r="Z8062"/>
      <c r="AA8062"/>
      <c r="AC8062"/>
      <c r="AD8062"/>
      <c r="AE8062"/>
      <c r="AG8062"/>
      <c r="AH8062"/>
      <c r="AI8062"/>
      <c r="AK8062"/>
      <c r="AL8062"/>
      <c r="AM8062"/>
      <c r="AO8062"/>
      <c r="AP8062"/>
      <c r="AQ8062"/>
      <c r="AS8062"/>
      <c r="AT8062"/>
      <c r="AU8062"/>
      <c r="AW8062"/>
      <c r="AX8062"/>
      <c r="AY8062"/>
      <c r="BA8062"/>
      <c r="BB8062"/>
      <c r="BC8062"/>
      <c r="BE8062"/>
      <c r="BF8062"/>
      <c r="BG8062"/>
      <c r="BI8062"/>
      <c r="BJ8062"/>
      <c r="BK8062"/>
      <c r="BM8062"/>
      <c r="BN8062"/>
      <c r="BO8062"/>
    </row>
    <row r="8063" spans="1:67">
      <c r="A8063"/>
      <c r="B8063"/>
      <c r="C8063"/>
      <c r="E8063"/>
      <c r="F8063"/>
      <c r="G8063"/>
      <c r="I8063"/>
      <c r="J8063"/>
      <c r="K8063"/>
      <c r="M8063"/>
      <c r="N8063"/>
      <c r="O8063"/>
      <c r="Q8063"/>
      <c r="R8063"/>
      <c r="S8063"/>
      <c r="U8063"/>
      <c r="V8063"/>
      <c r="W8063"/>
      <c r="Y8063"/>
      <c r="Z8063"/>
      <c r="AA8063"/>
      <c r="AC8063"/>
      <c r="AD8063"/>
      <c r="AE8063"/>
      <c r="AG8063"/>
      <c r="AH8063"/>
      <c r="AI8063"/>
      <c r="AK8063"/>
      <c r="AL8063"/>
      <c r="AM8063"/>
      <c r="AO8063"/>
      <c r="AP8063"/>
      <c r="AQ8063"/>
      <c r="AS8063"/>
      <c r="AT8063"/>
      <c r="AU8063"/>
      <c r="AW8063"/>
      <c r="AX8063"/>
      <c r="AY8063"/>
      <c r="BA8063"/>
      <c r="BB8063"/>
      <c r="BC8063"/>
      <c r="BE8063"/>
      <c r="BF8063"/>
      <c r="BG8063"/>
      <c r="BI8063"/>
      <c r="BJ8063"/>
      <c r="BK8063"/>
      <c r="BM8063"/>
      <c r="BN8063"/>
      <c r="BO8063"/>
    </row>
    <row r="8064" spans="1:67">
      <c r="A8064"/>
      <c r="B8064"/>
      <c r="C8064"/>
      <c r="E8064"/>
      <c r="F8064"/>
      <c r="G8064"/>
      <c r="I8064"/>
      <c r="J8064"/>
      <c r="K8064"/>
      <c r="M8064"/>
      <c r="N8064"/>
      <c r="O8064"/>
      <c r="Q8064"/>
      <c r="R8064"/>
      <c r="S8064"/>
      <c r="U8064"/>
      <c r="V8064"/>
      <c r="W8064"/>
      <c r="Y8064"/>
      <c r="Z8064"/>
      <c r="AA8064"/>
      <c r="AC8064"/>
      <c r="AD8064"/>
      <c r="AE8064"/>
      <c r="AG8064"/>
      <c r="AH8064"/>
      <c r="AI8064"/>
      <c r="AK8064"/>
      <c r="AL8064"/>
      <c r="AM8064"/>
      <c r="AO8064"/>
      <c r="AP8064"/>
      <c r="AQ8064"/>
      <c r="AS8064"/>
      <c r="AT8064"/>
      <c r="AU8064"/>
      <c r="AW8064"/>
      <c r="AX8064"/>
      <c r="AY8064"/>
      <c r="BA8064"/>
      <c r="BB8064"/>
      <c r="BC8064"/>
      <c r="BE8064"/>
      <c r="BF8064"/>
      <c r="BG8064"/>
      <c r="BI8064"/>
      <c r="BJ8064"/>
      <c r="BK8064"/>
      <c r="BM8064"/>
      <c r="BN8064"/>
      <c r="BO8064"/>
    </row>
    <row r="8065" spans="1:67">
      <c r="A8065"/>
      <c r="B8065"/>
      <c r="C8065"/>
      <c r="E8065"/>
      <c r="F8065"/>
      <c r="G8065"/>
      <c r="I8065"/>
      <c r="J8065"/>
      <c r="K8065"/>
      <c r="M8065"/>
      <c r="N8065"/>
      <c r="O8065"/>
      <c r="Q8065"/>
      <c r="R8065"/>
      <c r="S8065"/>
      <c r="U8065"/>
      <c r="V8065"/>
      <c r="W8065"/>
      <c r="Y8065"/>
      <c r="Z8065"/>
      <c r="AA8065"/>
      <c r="AC8065"/>
      <c r="AD8065"/>
      <c r="AE8065"/>
      <c r="AG8065"/>
      <c r="AH8065"/>
      <c r="AI8065"/>
      <c r="AK8065"/>
      <c r="AL8065"/>
      <c r="AM8065"/>
      <c r="AO8065"/>
      <c r="AP8065"/>
      <c r="AQ8065"/>
      <c r="AS8065"/>
      <c r="AT8065"/>
      <c r="AU8065"/>
      <c r="AW8065"/>
      <c r="AX8065"/>
      <c r="AY8065"/>
      <c r="BA8065"/>
      <c r="BB8065"/>
      <c r="BC8065"/>
      <c r="BE8065"/>
      <c r="BF8065"/>
      <c r="BG8065"/>
      <c r="BI8065"/>
      <c r="BJ8065"/>
      <c r="BK8065"/>
      <c r="BM8065"/>
      <c r="BN8065"/>
      <c r="BO8065"/>
    </row>
    <row r="8066" spans="1:67">
      <c r="A8066"/>
      <c r="B8066"/>
      <c r="C8066"/>
      <c r="E8066"/>
      <c r="F8066"/>
      <c r="G8066"/>
      <c r="I8066"/>
      <c r="J8066"/>
      <c r="K8066"/>
      <c r="M8066"/>
      <c r="N8066"/>
      <c r="O8066"/>
      <c r="Q8066"/>
      <c r="R8066"/>
      <c r="S8066"/>
      <c r="U8066"/>
      <c r="V8066"/>
      <c r="W8066"/>
      <c r="Y8066"/>
      <c r="Z8066"/>
      <c r="AA8066"/>
      <c r="AC8066"/>
      <c r="AD8066"/>
      <c r="AE8066"/>
      <c r="AG8066"/>
      <c r="AH8066"/>
      <c r="AI8066"/>
      <c r="AK8066"/>
      <c r="AL8066"/>
      <c r="AM8066"/>
      <c r="AO8066"/>
      <c r="AP8066"/>
      <c r="AQ8066"/>
      <c r="AS8066"/>
      <c r="AT8066"/>
      <c r="AU8066"/>
      <c r="AW8066"/>
      <c r="AX8066"/>
      <c r="AY8066"/>
      <c r="BA8066"/>
      <c r="BB8066"/>
      <c r="BC8066"/>
      <c r="BE8066"/>
      <c r="BF8066"/>
      <c r="BG8066"/>
      <c r="BI8066"/>
      <c r="BJ8066"/>
      <c r="BK8066"/>
      <c r="BM8066"/>
      <c r="BN8066"/>
      <c r="BO8066"/>
    </row>
    <row r="8067" spans="1:67">
      <c r="A8067"/>
      <c r="B8067"/>
      <c r="C8067"/>
      <c r="E8067"/>
      <c r="F8067"/>
      <c r="G8067"/>
      <c r="I8067"/>
      <c r="J8067"/>
      <c r="K8067"/>
      <c r="M8067"/>
      <c r="N8067"/>
      <c r="O8067"/>
      <c r="Q8067"/>
      <c r="R8067"/>
      <c r="S8067"/>
      <c r="U8067"/>
      <c r="V8067"/>
      <c r="W8067"/>
      <c r="Y8067"/>
      <c r="Z8067"/>
      <c r="AA8067"/>
      <c r="AC8067"/>
      <c r="AD8067"/>
      <c r="AE8067"/>
      <c r="AG8067"/>
      <c r="AH8067"/>
      <c r="AI8067"/>
      <c r="AK8067"/>
      <c r="AL8067"/>
      <c r="AM8067"/>
      <c r="AO8067"/>
      <c r="AP8067"/>
      <c r="AQ8067"/>
      <c r="AS8067"/>
      <c r="AT8067"/>
      <c r="AU8067"/>
      <c r="AW8067"/>
      <c r="AX8067"/>
      <c r="AY8067"/>
      <c r="BA8067"/>
      <c r="BB8067"/>
      <c r="BC8067"/>
      <c r="BE8067"/>
      <c r="BF8067"/>
      <c r="BG8067"/>
      <c r="BI8067"/>
      <c r="BJ8067"/>
      <c r="BK8067"/>
      <c r="BM8067"/>
      <c r="BN8067"/>
      <c r="BO8067"/>
    </row>
    <row r="8068" spans="1:67">
      <c r="A8068"/>
      <c r="B8068"/>
      <c r="C8068"/>
      <c r="E8068"/>
      <c r="F8068"/>
      <c r="G8068"/>
      <c r="I8068"/>
      <c r="J8068"/>
      <c r="K8068"/>
      <c r="M8068"/>
      <c r="N8068"/>
      <c r="O8068"/>
      <c r="Q8068"/>
      <c r="R8068"/>
      <c r="S8068"/>
      <c r="U8068"/>
      <c r="V8068"/>
      <c r="W8068"/>
      <c r="Y8068"/>
      <c r="Z8068"/>
      <c r="AA8068"/>
      <c r="AC8068"/>
      <c r="AD8068"/>
      <c r="AE8068"/>
      <c r="AG8068"/>
      <c r="AH8068"/>
      <c r="AI8068"/>
      <c r="AK8068"/>
      <c r="AL8068"/>
      <c r="AM8068"/>
      <c r="AO8068"/>
      <c r="AP8068"/>
      <c r="AQ8068"/>
      <c r="AS8068"/>
      <c r="AT8068"/>
      <c r="AU8068"/>
      <c r="AW8068"/>
      <c r="AX8068"/>
      <c r="AY8068"/>
      <c r="BA8068"/>
      <c r="BB8068"/>
      <c r="BC8068"/>
      <c r="BE8068"/>
      <c r="BF8068"/>
      <c r="BG8068"/>
      <c r="BI8068"/>
      <c r="BJ8068"/>
      <c r="BK8068"/>
      <c r="BM8068"/>
      <c r="BN8068"/>
      <c r="BO8068"/>
    </row>
    <row r="8069" spans="1:67">
      <c r="A8069"/>
      <c r="B8069"/>
      <c r="C8069"/>
      <c r="E8069"/>
      <c r="F8069"/>
      <c r="G8069"/>
      <c r="I8069"/>
      <c r="J8069"/>
      <c r="K8069"/>
      <c r="M8069"/>
      <c r="N8069"/>
      <c r="O8069"/>
      <c r="Q8069"/>
      <c r="R8069"/>
      <c r="S8069"/>
      <c r="U8069"/>
      <c r="V8069"/>
      <c r="W8069"/>
      <c r="Y8069"/>
      <c r="Z8069"/>
      <c r="AA8069"/>
      <c r="AC8069"/>
      <c r="AD8069"/>
      <c r="AE8069"/>
      <c r="AG8069"/>
      <c r="AH8069"/>
      <c r="AI8069"/>
      <c r="AK8069"/>
      <c r="AL8069"/>
      <c r="AM8069"/>
      <c r="AO8069"/>
      <c r="AP8069"/>
      <c r="AQ8069"/>
      <c r="AS8069"/>
      <c r="AT8069"/>
      <c r="AU8069"/>
      <c r="AW8069"/>
      <c r="AX8069"/>
      <c r="AY8069"/>
      <c r="BA8069"/>
      <c r="BB8069"/>
      <c r="BC8069"/>
      <c r="BE8069"/>
      <c r="BF8069"/>
      <c r="BG8069"/>
      <c r="BI8069"/>
      <c r="BJ8069"/>
      <c r="BK8069"/>
      <c r="BM8069"/>
      <c r="BN8069"/>
      <c r="BO8069"/>
    </row>
    <row r="8070" spans="1:67">
      <c r="A8070"/>
      <c r="B8070"/>
      <c r="C8070"/>
      <c r="E8070"/>
      <c r="F8070"/>
      <c r="G8070"/>
      <c r="I8070"/>
      <c r="J8070"/>
      <c r="K8070"/>
      <c r="M8070"/>
      <c r="N8070"/>
      <c r="O8070"/>
      <c r="Q8070"/>
      <c r="R8070"/>
      <c r="S8070"/>
      <c r="U8070"/>
      <c r="V8070"/>
      <c r="W8070"/>
      <c r="Y8070"/>
      <c r="Z8070"/>
      <c r="AA8070"/>
      <c r="AC8070"/>
      <c r="AD8070"/>
      <c r="AE8070"/>
      <c r="AG8070"/>
      <c r="AH8070"/>
      <c r="AI8070"/>
      <c r="AK8070"/>
      <c r="AL8070"/>
      <c r="AM8070"/>
      <c r="AO8070"/>
      <c r="AP8070"/>
      <c r="AQ8070"/>
      <c r="AS8070"/>
      <c r="AT8070"/>
      <c r="AU8070"/>
      <c r="AW8070"/>
      <c r="AX8070"/>
      <c r="AY8070"/>
      <c r="BA8070"/>
      <c r="BB8070"/>
      <c r="BC8070"/>
      <c r="BE8070"/>
      <c r="BF8070"/>
      <c r="BG8070"/>
      <c r="BI8070"/>
      <c r="BJ8070"/>
      <c r="BK8070"/>
      <c r="BM8070"/>
      <c r="BN8070"/>
      <c r="BO8070"/>
    </row>
    <row r="8071" spans="1:67">
      <c r="A8071"/>
      <c r="B8071"/>
      <c r="C8071"/>
      <c r="E8071"/>
      <c r="F8071"/>
      <c r="G8071"/>
      <c r="I8071"/>
      <c r="J8071"/>
      <c r="K8071"/>
      <c r="M8071"/>
      <c r="N8071"/>
      <c r="O8071"/>
      <c r="Q8071"/>
      <c r="R8071"/>
      <c r="S8071"/>
      <c r="U8071"/>
      <c r="V8071"/>
      <c r="W8071"/>
      <c r="Y8071"/>
      <c r="Z8071"/>
      <c r="AA8071"/>
      <c r="AC8071"/>
      <c r="AD8071"/>
      <c r="AE8071"/>
      <c r="AG8071"/>
      <c r="AH8071"/>
      <c r="AI8071"/>
      <c r="AK8071"/>
      <c r="AL8071"/>
      <c r="AM8071"/>
      <c r="AO8071"/>
      <c r="AP8071"/>
      <c r="AQ8071"/>
      <c r="AS8071"/>
      <c r="AT8071"/>
      <c r="AU8071"/>
      <c r="AW8071"/>
      <c r="AX8071"/>
      <c r="AY8071"/>
      <c r="BA8071"/>
      <c r="BB8071"/>
      <c r="BC8071"/>
      <c r="BE8071"/>
      <c r="BF8071"/>
      <c r="BG8071"/>
      <c r="BI8071"/>
      <c r="BJ8071"/>
      <c r="BK8071"/>
      <c r="BM8071"/>
      <c r="BN8071"/>
      <c r="BO8071"/>
    </row>
    <row r="8072" spans="1:67">
      <c r="A8072"/>
      <c r="B8072"/>
      <c r="C8072"/>
      <c r="E8072"/>
      <c r="F8072"/>
      <c r="G8072"/>
      <c r="I8072"/>
      <c r="J8072"/>
      <c r="K8072"/>
      <c r="M8072"/>
      <c r="N8072"/>
      <c r="O8072"/>
      <c r="Q8072"/>
      <c r="R8072"/>
      <c r="S8072"/>
      <c r="U8072"/>
      <c r="V8072"/>
      <c r="W8072"/>
      <c r="Y8072"/>
      <c r="Z8072"/>
      <c r="AA8072"/>
      <c r="AC8072"/>
      <c r="AD8072"/>
      <c r="AE8072"/>
      <c r="AG8072"/>
      <c r="AH8072"/>
      <c r="AI8072"/>
      <c r="AK8072"/>
      <c r="AL8072"/>
      <c r="AM8072"/>
      <c r="AO8072"/>
      <c r="AP8072"/>
      <c r="AQ8072"/>
      <c r="AS8072"/>
      <c r="AT8072"/>
      <c r="AU8072"/>
      <c r="AW8072"/>
      <c r="AX8072"/>
      <c r="AY8072"/>
      <c r="BA8072"/>
      <c r="BB8072"/>
      <c r="BC8072"/>
      <c r="BE8072"/>
      <c r="BF8072"/>
      <c r="BG8072"/>
      <c r="BI8072"/>
      <c r="BJ8072"/>
      <c r="BK8072"/>
      <c r="BM8072"/>
      <c r="BN8072"/>
      <c r="BO8072"/>
    </row>
    <row r="8073" spans="1:67">
      <c r="A8073"/>
      <c r="B8073"/>
      <c r="C8073"/>
      <c r="E8073"/>
      <c r="F8073"/>
      <c r="G8073"/>
      <c r="I8073"/>
      <c r="J8073"/>
      <c r="K8073"/>
      <c r="M8073"/>
      <c r="N8073"/>
      <c r="O8073"/>
      <c r="Q8073"/>
      <c r="R8073"/>
      <c r="S8073"/>
      <c r="U8073"/>
      <c r="V8073"/>
      <c r="W8073"/>
      <c r="Y8073"/>
      <c r="Z8073"/>
      <c r="AA8073"/>
      <c r="AC8073"/>
      <c r="AD8073"/>
      <c r="AE8073"/>
      <c r="AG8073"/>
      <c r="AH8073"/>
      <c r="AI8073"/>
      <c r="AK8073"/>
      <c r="AL8073"/>
      <c r="AM8073"/>
      <c r="AO8073"/>
      <c r="AP8073"/>
      <c r="AQ8073"/>
      <c r="AS8073"/>
      <c r="AT8073"/>
      <c r="AU8073"/>
      <c r="AW8073"/>
      <c r="AX8073"/>
      <c r="AY8073"/>
      <c r="BA8073"/>
      <c r="BB8073"/>
      <c r="BC8073"/>
      <c r="BE8073"/>
      <c r="BF8073"/>
      <c r="BG8073"/>
      <c r="BI8073"/>
      <c r="BJ8073"/>
      <c r="BK8073"/>
      <c r="BM8073"/>
      <c r="BN8073"/>
      <c r="BO8073"/>
    </row>
    <row r="8074" spans="1:67">
      <c r="A8074"/>
      <c r="B8074"/>
      <c r="C8074"/>
      <c r="E8074"/>
      <c r="F8074"/>
      <c r="G8074"/>
      <c r="I8074"/>
      <c r="J8074"/>
      <c r="K8074"/>
      <c r="M8074"/>
      <c r="N8074"/>
      <c r="O8074"/>
      <c r="Q8074"/>
      <c r="R8074"/>
      <c r="S8074"/>
      <c r="U8074"/>
      <c r="V8074"/>
      <c r="W8074"/>
      <c r="Y8074"/>
      <c r="Z8074"/>
      <c r="AA8074"/>
      <c r="AC8074"/>
      <c r="AD8074"/>
      <c r="AE8074"/>
      <c r="AG8074"/>
      <c r="AH8074"/>
      <c r="AI8074"/>
      <c r="AK8074"/>
      <c r="AL8074"/>
      <c r="AM8074"/>
      <c r="AO8074"/>
      <c r="AP8074"/>
      <c r="AQ8074"/>
      <c r="AS8074"/>
      <c r="AT8074"/>
      <c r="AU8074"/>
      <c r="AW8074"/>
      <c r="AX8074"/>
      <c r="AY8074"/>
      <c r="BA8074"/>
      <c r="BB8074"/>
      <c r="BC8074"/>
      <c r="BE8074"/>
      <c r="BF8074"/>
      <c r="BG8074"/>
      <c r="BI8074"/>
      <c r="BJ8074"/>
      <c r="BK8074"/>
      <c r="BM8074"/>
      <c r="BN8074"/>
      <c r="BO8074"/>
    </row>
    <row r="8075" spans="1:67">
      <c r="A8075"/>
      <c r="B8075"/>
      <c r="C8075"/>
      <c r="E8075"/>
      <c r="F8075"/>
      <c r="G8075"/>
      <c r="I8075"/>
      <c r="J8075"/>
      <c r="K8075"/>
      <c r="M8075"/>
      <c r="N8075"/>
      <c r="O8075"/>
      <c r="Q8075"/>
      <c r="R8075"/>
      <c r="S8075"/>
      <c r="U8075"/>
      <c r="V8075"/>
      <c r="W8075"/>
      <c r="Y8075"/>
      <c r="Z8075"/>
      <c r="AA8075"/>
      <c r="AC8075"/>
      <c r="AD8075"/>
      <c r="AE8075"/>
      <c r="AG8075"/>
      <c r="AH8075"/>
      <c r="AI8075"/>
      <c r="AK8075"/>
      <c r="AL8075"/>
      <c r="AM8075"/>
      <c r="AO8075"/>
      <c r="AP8075"/>
      <c r="AQ8075"/>
      <c r="AS8075"/>
      <c r="AT8075"/>
      <c r="AU8075"/>
      <c r="AW8075"/>
      <c r="AX8075"/>
      <c r="AY8075"/>
      <c r="BA8075"/>
      <c r="BB8075"/>
      <c r="BC8075"/>
      <c r="BE8075"/>
      <c r="BF8075"/>
      <c r="BG8075"/>
      <c r="BI8075"/>
      <c r="BJ8075"/>
      <c r="BK8075"/>
      <c r="BM8075"/>
      <c r="BN8075"/>
      <c r="BO8075"/>
    </row>
    <row r="8076" spans="1:67">
      <c r="A8076"/>
      <c r="B8076"/>
      <c r="C8076"/>
      <c r="E8076"/>
      <c r="F8076"/>
      <c r="G8076"/>
      <c r="I8076"/>
      <c r="J8076"/>
      <c r="K8076"/>
      <c r="M8076"/>
      <c r="N8076"/>
      <c r="O8076"/>
      <c r="Q8076"/>
      <c r="R8076"/>
      <c r="S8076"/>
      <c r="U8076"/>
      <c r="V8076"/>
      <c r="W8076"/>
      <c r="Y8076"/>
      <c r="Z8076"/>
      <c r="AA8076"/>
      <c r="AC8076"/>
      <c r="AD8076"/>
      <c r="AE8076"/>
      <c r="AG8076"/>
      <c r="AH8076"/>
      <c r="AI8076"/>
      <c r="AK8076"/>
      <c r="AL8076"/>
      <c r="AM8076"/>
      <c r="AO8076"/>
      <c r="AP8076"/>
      <c r="AQ8076"/>
      <c r="AS8076"/>
      <c r="AT8076"/>
      <c r="AU8076"/>
      <c r="AW8076"/>
      <c r="AX8076"/>
      <c r="AY8076"/>
      <c r="BA8076"/>
      <c r="BB8076"/>
      <c r="BC8076"/>
      <c r="BE8076"/>
      <c r="BF8076"/>
      <c r="BG8076"/>
      <c r="BI8076"/>
      <c r="BJ8076"/>
      <c r="BK8076"/>
      <c r="BM8076"/>
      <c r="BN8076"/>
      <c r="BO8076"/>
    </row>
    <row r="8077" spans="1:67">
      <c r="A8077"/>
      <c r="B8077"/>
      <c r="C8077"/>
      <c r="E8077"/>
      <c r="F8077"/>
      <c r="G8077"/>
      <c r="I8077"/>
      <c r="J8077"/>
      <c r="K8077"/>
      <c r="M8077"/>
      <c r="N8077"/>
      <c r="O8077"/>
      <c r="Q8077"/>
      <c r="R8077"/>
      <c r="S8077"/>
      <c r="U8077"/>
      <c r="V8077"/>
      <c r="W8077"/>
      <c r="Y8077"/>
      <c r="Z8077"/>
      <c r="AA8077"/>
      <c r="AC8077"/>
      <c r="AD8077"/>
      <c r="AE8077"/>
      <c r="AG8077"/>
      <c r="AH8077"/>
      <c r="AI8077"/>
      <c r="AK8077"/>
      <c r="AL8077"/>
      <c r="AM8077"/>
      <c r="AO8077"/>
      <c r="AP8077"/>
      <c r="AQ8077"/>
      <c r="AS8077"/>
      <c r="AT8077"/>
      <c r="AU8077"/>
      <c r="AW8077"/>
      <c r="AX8077"/>
      <c r="AY8077"/>
      <c r="BA8077"/>
      <c r="BB8077"/>
      <c r="BC8077"/>
      <c r="BE8077"/>
      <c r="BF8077"/>
      <c r="BG8077"/>
      <c r="BI8077"/>
      <c r="BJ8077"/>
      <c r="BK8077"/>
      <c r="BM8077"/>
      <c r="BN8077"/>
      <c r="BO8077"/>
    </row>
    <row r="8078" spans="1:67">
      <c r="A8078"/>
      <c r="B8078"/>
      <c r="C8078"/>
      <c r="E8078"/>
      <c r="F8078"/>
      <c r="G8078"/>
      <c r="I8078"/>
      <c r="J8078"/>
      <c r="K8078"/>
      <c r="M8078"/>
      <c r="N8078"/>
      <c r="O8078"/>
      <c r="Q8078"/>
      <c r="R8078"/>
      <c r="S8078"/>
      <c r="U8078"/>
      <c r="V8078"/>
      <c r="W8078"/>
      <c r="Y8078"/>
      <c r="Z8078"/>
      <c r="AA8078"/>
      <c r="AC8078"/>
      <c r="AD8078"/>
      <c r="AE8078"/>
      <c r="AG8078"/>
      <c r="AH8078"/>
      <c r="AI8078"/>
      <c r="AK8078"/>
      <c r="AL8078"/>
      <c r="AM8078"/>
      <c r="AO8078"/>
      <c r="AP8078"/>
      <c r="AQ8078"/>
      <c r="AS8078"/>
      <c r="AT8078"/>
      <c r="AU8078"/>
      <c r="AW8078"/>
      <c r="AX8078"/>
      <c r="AY8078"/>
      <c r="BA8078"/>
      <c r="BB8078"/>
      <c r="BC8078"/>
      <c r="BE8078"/>
      <c r="BF8078"/>
      <c r="BG8078"/>
      <c r="BI8078"/>
      <c r="BJ8078"/>
      <c r="BK8078"/>
      <c r="BM8078"/>
      <c r="BN8078"/>
      <c r="BO8078"/>
    </row>
    <row r="8079" spans="1:67">
      <c r="A8079"/>
      <c r="B8079"/>
      <c r="C8079"/>
      <c r="E8079"/>
      <c r="F8079"/>
      <c r="G8079"/>
      <c r="I8079"/>
      <c r="J8079"/>
      <c r="K8079"/>
      <c r="M8079"/>
      <c r="N8079"/>
      <c r="O8079"/>
      <c r="Q8079"/>
      <c r="R8079"/>
      <c r="S8079"/>
      <c r="U8079"/>
      <c r="V8079"/>
      <c r="W8079"/>
      <c r="Y8079"/>
      <c r="Z8079"/>
      <c r="AA8079"/>
      <c r="AC8079"/>
      <c r="AD8079"/>
      <c r="AE8079"/>
      <c r="AG8079"/>
      <c r="AH8079"/>
      <c r="AI8079"/>
      <c r="AK8079"/>
      <c r="AL8079"/>
      <c r="AM8079"/>
      <c r="AO8079"/>
      <c r="AP8079"/>
      <c r="AQ8079"/>
      <c r="AS8079"/>
      <c r="AT8079"/>
      <c r="AU8079"/>
      <c r="AW8079"/>
      <c r="AX8079"/>
      <c r="AY8079"/>
      <c r="BA8079"/>
      <c r="BB8079"/>
      <c r="BC8079"/>
      <c r="BE8079"/>
      <c r="BF8079"/>
      <c r="BG8079"/>
      <c r="BI8079"/>
      <c r="BJ8079"/>
      <c r="BK8079"/>
      <c r="BM8079"/>
      <c r="BN8079"/>
      <c r="BO8079"/>
    </row>
    <row r="8080" spans="1:67">
      <c r="A8080"/>
      <c r="B8080"/>
      <c r="C8080"/>
      <c r="E8080"/>
      <c r="F8080"/>
      <c r="G8080"/>
      <c r="I8080"/>
      <c r="J8080"/>
      <c r="K8080"/>
      <c r="M8080"/>
      <c r="N8080"/>
      <c r="O8080"/>
      <c r="Q8080"/>
      <c r="R8080"/>
      <c r="S8080"/>
      <c r="U8080"/>
      <c r="V8080"/>
      <c r="W8080"/>
      <c r="Y8080"/>
      <c r="Z8080"/>
      <c r="AA8080"/>
      <c r="AC8080"/>
      <c r="AD8080"/>
      <c r="AE8080"/>
      <c r="AG8080"/>
      <c r="AH8080"/>
      <c r="AI8080"/>
      <c r="AK8080"/>
      <c r="AL8080"/>
      <c r="AM8080"/>
      <c r="AO8080"/>
      <c r="AP8080"/>
      <c r="AQ8080"/>
      <c r="AS8080"/>
      <c r="AT8080"/>
      <c r="AU8080"/>
      <c r="AW8080"/>
      <c r="AX8080"/>
      <c r="AY8080"/>
      <c r="BA8080"/>
      <c r="BB8080"/>
      <c r="BC8080"/>
      <c r="BE8080"/>
      <c r="BF8080"/>
      <c r="BG8080"/>
      <c r="BI8080"/>
      <c r="BJ8080"/>
      <c r="BK8080"/>
      <c r="BM8080"/>
      <c r="BN8080"/>
      <c r="BO8080"/>
    </row>
    <row r="8081" spans="1:67">
      <c r="A8081"/>
      <c r="B8081"/>
      <c r="C8081"/>
      <c r="E8081"/>
      <c r="F8081"/>
      <c r="G8081"/>
      <c r="I8081"/>
      <c r="J8081"/>
      <c r="K8081"/>
      <c r="M8081"/>
      <c r="N8081"/>
      <c r="O8081"/>
      <c r="Q8081"/>
      <c r="R8081"/>
      <c r="S8081"/>
      <c r="U8081"/>
      <c r="V8081"/>
      <c r="W8081"/>
      <c r="Y8081"/>
      <c r="Z8081"/>
      <c r="AA8081"/>
      <c r="AC8081"/>
      <c r="AD8081"/>
      <c r="AE8081"/>
      <c r="AG8081"/>
      <c r="AH8081"/>
      <c r="AI8081"/>
      <c r="AK8081"/>
      <c r="AL8081"/>
      <c r="AM8081"/>
      <c r="AO8081"/>
      <c r="AP8081"/>
      <c r="AQ8081"/>
      <c r="AS8081"/>
      <c r="AT8081"/>
      <c r="AU8081"/>
      <c r="AW8081"/>
      <c r="AX8081"/>
      <c r="AY8081"/>
      <c r="BA8081"/>
      <c r="BB8081"/>
      <c r="BC8081"/>
      <c r="BE8081"/>
      <c r="BF8081"/>
      <c r="BG8081"/>
      <c r="BI8081"/>
      <c r="BJ8081"/>
      <c r="BK8081"/>
      <c r="BM8081"/>
      <c r="BN8081"/>
      <c r="BO8081"/>
    </row>
    <row r="8082" spans="1:67">
      <c r="A8082"/>
      <c r="B8082"/>
      <c r="C8082"/>
      <c r="E8082"/>
      <c r="F8082"/>
      <c r="G8082"/>
      <c r="I8082"/>
      <c r="J8082"/>
      <c r="K8082"/>
      <c r="M8082"/>
      <c r="N8082"/>
      <c r="O8082"/>
      <c r="Q8082"/>
      <c r="R8082"/>
      <c r="S8082"/>
      <c r="U8082"/>
      <c r="V8082"/>
      <c r="W8082"/>
      <c r="Y8082"/>
      <c r="Z8082"/>
      <c r="AA8082"/>
      <c r="AC8082"/>
      <c r="AD8082"/>
      <c r="AE8082"/>
      <c r="AG8082"/>
      <c r="AH8082"/>
      <c r="AI8082"/>
      <c r="AK8082"/>
      <c r="AL8082"/>
      <c r="AM8082"/>
      <c r="AO8082"/>
      <c r="AP8082"/>
      <c r="AQ8082"/>
      <c r="AS8082"/>
      <c r="AT8082"/>
      <c r="AU8082"/>
      <c r="AW8082"/>
      <c r="AX8082"/>
      <c r="AY8082"/>
      <c r="BA8082"/>
      <c r="BB8082"/>
      <c r="BC8082"/>
      <c r="BE8082"/>
      <c r="BF8082"/>
      <c r="BG8082"/>
      <c r="BI8082"/>
      <c r="BJ8082"/>
      <c r="BK8082"/>
      <c r="BM8082"/>
      <c r="BN8082"/>
      <c r="BO8082"/>
    </row>
    <row r="8083" spans="1:67">
      <c r="A8083"/>
      <c r="B8083"/>
      <c r="C8083"/>
      <c r="E8083"/>
      <c r="F8083"/>
      <c r="G8083"/>
      <c r="I8083"/>
      <c r="J8083"/>
      <c r="K8083"/>
      <c r="M8083"/>
      <c r="N8083"/>
      <c r="O8083"/>
      <c r="Q8083"/>
      <c r="R8083"/>
      <c r="S8083"/>
      <c r="U8083"/>
      <c r="V8083"/>
      <c r="W8083"/>
      <c r="Y8083"/>
      <c r="Z8083"/>
      <c r="AA8083"/>
      <c r="AC8083"/>
      <c r="AD8083"/>
      <c r="AE8083"/>
      <c r="AG8083"/>
      <c r="AH8083"/>
      <c r="AI8083"/>
      <c r="AK8083"/>
      <c r="AL8083"/>
      <c r="AM8083"/>
      <c r="AO8083"/>
      <c r="AP8083"/>
      <c r="AQ8083"/>
      <c r="AS8083"/>
      <c r="AT8083"/>
      <c r="AU8083"/>
      <c r="AW8083"/>
      <c r="AX8083"/>
      <c r="AY8083"/>
      <c r="BA8083"/>
      <c r="BB8083"/>
      <c r="BC8083"/>
      <c r="BE8083"/>
      <c r="BF8083"/>
      <c r="BG8083"/>
      <c r="BI8083"/>
      <c r="BJ8083"/>
      <c r="BK8083"/>
      <c r="BM8083"/>
      <c r="BN8083"/>
      <c r="BO8083"/>
    </row>
    <row r="8084" spans="1:67">
      <c r="A8084"/>
      <c r="B8084"/>
      <c r="C8084"/>
      <c r="E8084"/>
      <c r="F8084"/>
      <c r="G8084"/>
      <c r="I8084"/>
      <c r="J8084"/>
      <c r="K8084"/>
      <c r="M8084"/>
      <c r="N8084"/>
      <c r="O8084"/>
      <c r="Q8084"/>
      <c r="R8084"/>
      <c r="S8084"/>
      <c r="U8084"/>
      <c r="V8084"/>
      <c r="W8084"/>
      <c r="Y8084"/>
      <c r="Z8084"/>
      <c r="AA8084"/>
      <c r="AC8084"/>
      <c r="AD8084"/>
      <c r="AE8084"/>
      <c r="AG8084"/>
      <c r="AH8084"/>
      <c r="AI8084"/>
      <c r="AK8084"/>
      <c r="AL8084"/>
      <c r="AM8084"/>
      <c r="AO8084"/>
      <c r="AP8084"/>
      <c r="AQ8084"/>
      <c r="AS8084"/>
      <c r="AT8084"/>
      <c r="AU8084"/>
      <c r="AW8084"/>
      <c r="AX8084"/>
      <c r="AY8084"/>
      <c r="BA8084"/>
      <c r="BB8084"/>
      <c r="BC8084"/>
      <c r="BE8084"/>
      <c r="BF8084"/>
      <c r="BG8084"/>
      <c r="BI8084"/>
      <c r="BJ8084"/>
      <c r="BK8084"/>
      <c r="BM8084"/>
      <c r="BN8084"/>
      <c r="BO8084"/>
    </row>
    <row r="8085" spans="1:67">
      <c r="A8085"/>
      <c r="B8085"/>
      <c r="C8085"/>
      <c r="E8085"/>
      <c r="F8085"/>
      <c r="G8085"/>
      <c r="I8085"/>
      <c r="J8085"/>
      <c r="K8085"/>
      <c r="M8085"/>
      <c r="N8085"/>
      <c r="O8085"/>
      <c r="Q8085"/>
      <c r="R8085"/>
      <c r="S8085"/>
      <c r="U8085"/>
      <c r="V8085"/>
      <c r="W8085"/>
      <c r="Y8085"/>
      <c r="Z8085"/>
      <c r="AA8085"/>
      <c r="AC8085"/>
      <c r="AD8085"/>
      <c r="AE8085"/>
      <c r="AG8085"/>
      <c r="AH8085"/>
      <c r="AI8085"/>
      <c r="AK8085"/>
      <c r="AL8085"/>
      <c r="AM8085"/>
      <c r="AO8085"/>
      <c r="AP8085"/>
      <c r="AQ8085"/>
      <c r="AS8085"/>
      <c r="AT8085"/>
      <c r="AU8085"/>
      <c r="AW8085"/>
      <c r="AX8085"/>
      <c r="AY8085"/>
      <c r="BA8085"/>
      <c r="BB8085"/>
      <c r="BC8085"/>
      <c r="BE8085"/>
      <c r="BF8085"/>
      <c r="BG8085"/>
      <c r="BI8085"/>
      <c r="BJ8085"/>
      <c r="BK8085"/>
      <c r="BM8085"/>
      <c r="BN8085"/>
      <c r="BO8085"/>
    </row>
    <row r="8086" spans="1:67">
      <c r="A8086"/>
      <c r="B8086"/>
      <c r="C8086"/>
      <c r="E8086"/>
      <c r="F8086"/>
      <c r="G8086"/>
      <c r="I8086"/>
      <c r="J8086"/>
      <c r="K8086"/>
      <c r="M8086"/>
      <c r="N8086"/>
      <c r="O8086"/>
      <c r="Q8086"/>
      <c r="R8086"/>
      <c r="S8086"/>
      <c r="U8086"/>
      <c r="V8086"/>
      <c r="W8086"/>
      <c r="Y8086"/>
      <c r="Z8086"/>
      <c r="AA8086"/>
      <c r="AC8086"/>
      <c r="AD8086"/>
      <c r="AE8086"/>
      <c r="AG8086"/>
      <c r="AH8086"/>
      <c r="AI8086"/>
      <c r="AK8086"/>
      <c r="AL8086"/>
      <c r="AM8086"/>
      <c r="AO8086"/>
      <c r="AP8086"/>
      <c r="AQ8086"/>
      <c r="AS8086"/>
      <c r="AT8086"/>
      <c r="AU8086"/>
      <c r="AW8086"/>
      <c r="AX8086"/>
      <c r="AY8086"/>
      <c r="BA8086"/>
      <c r="BB8086"/>
      <c r="BC8086"/>
      <c r="BE8086"/>
      <c r="BF8086"/>
      <c r="BG8086"/>
      <c r="BI8086"/>
      <c r="BJ8086"/>
      <c r="BK8086"/>
      <c r="BM8086"/>
      <c r="BN8086"/>
      <c r="BO8086"/>
    </row>
    <row r="8087" spans="1:67">
      <c r="A8087"/>
      <c r="B8087"/>
      <c r="C8087"/>
      <c r="E8087"/>
      <c r="F8087"/>
      <c r="G8087"/>
      <c r="I8087"/>
      <c r="J8087"/>
      <c r="K8087"/>
      <c r="M8087"/>
      <c r="N8087"/>
      <c r="O8087"/>
      <c r="Q8087"/>
      <c r="R8087"/>
      <c r="S8087"/>
      <c r="U8087"/>
      <c r="V8087"/>
      <c r="W8087"/>
      <c r="Y8087"/>
      <c r="Z8087"/>
      <c r="AA8087"/>
      <c r="AC8087"/>
      <c r="AD8087"/>
      <c r="AE8087"/>
      <c r="AG8087"/>
      <c r="AH8087"/>
      <c r="AI8087"/>
      <c r="AK8087"/>
      <c r="AL8087"/>
      <c r="AM8087"/>
      <c r="AO8087"/>
      <c r="AP8087"/>
      <c r="AQ8087"/>
      <c r="AS8087"/>
      <c r="AT8087"/>
      <c r="AU8087"/>
      <c r="AW8087"/>
      <c r="AX8087"/>
      <c r="AY8087"/>
      <c r="BA8087"/>
      <c r="BB8087"/>
      <c r="BC8087"/>
      <c r="BE8087"/>
      <c r="BF8087"/>
      <c r="BG8087"/>
      <c r="BI8087"/>
      <c r="BJ8087"/>
      <c r="BK8087"/>
      <c r="BM8087"/>
      <c r="BN8087"/>
      <c r="BO8087"/>
    </row>
    <row r="8088" spans="1:67">
      <c r="A8088"/>
      <c r="B8088"/>
      <c r="C8088"/>
      <c r="E8088"/>
      <c r="F8088"/>
      <c r="G8088"/>
      <c r="I8088"/>
      <c r="J8088"/>
      <c r="K8088"/>
      <c r="M8088"/>
      <c r="N8088"/>
      <c r="O8088"/>
      <c r="Q8088"/>
      <c r="R8088"/>
      <c r="S8088"/>
      <c r="U8088"/>
      <c r="V8088"/>
      <c r="W8088"/>
      <c r="Y8088"/>
      <c r="Z8088"/>
      <c r="AA8088"/>
      <c r="AC8088"/>
      <c r="AD8088"/>
      <c r="AE8088"/>
      <c r="AG8088"/>
      <c r="AH8088"/>
      <c r="AI8088"/>
      <c r="AK8088"/>
      <c r="AL8088"/>
      <c r="AM8088"/>
      <c r="AO8088"/>
      <c r="AP8088"/>
      <c r="AQ8088"/>
      <c r="AS8088"/>
      <c r="AT8088"/>
      <c r="AU8088"/>
      <c r="AW8088"/>
      <c r="AX8088"/>
      <c r="AY8088"/>
      <c r="BA8088"/>
      <c r="BB8088"/>
      <c r="BC8088"/>
      <c r="BE8088"/>
      <c r="BF8088"/>
      <c r="BG8088"/>
      <c r="BI8088"/>
      <c r="BJ8088"/>
      <c r="BK8088"/>
      <c r="BM8088"/>
      <c r="BN8088"/>
      <c r="BO8088"/>
    </row>
    <row r="8089" spans="1:67">
      <c r="A8089"/>
      <c r="B8089"/>
      <c r="C8089"/>
      <c r="E8089"/>
      <c r="F8089"/>
      <c r="G8089"/>
      <c r="I8089"/>
      <c r="J8089"/>
      <c r="K8089"/>
      <c r="M8089"/>
      <c r="N8089"/>
      <c r="O8089"/>
      <c r="Q8089"/>
      <c r="R8089"/>
      <c r="S8089"/>
      <c r="U8089"/>
      <c r="V8089"/>
      <c r="W8089"/>
      <c r="Y8089"/>
      <c r="Z8089"/>
      <c r="AA8089"/>
      <c r="AC8089"/>
      <c r="AD8089"/>
      <c r="AE8089"/>
      <c r="AG8089"/>
      <c r="AH8089"/>
      <c r="AI8089"/>
      <c r="AK8089"/>
      <c r="AL8089"/>
      <c r="AM8089"/>
      <c r="AO8089"/>
      <c r="AP8089"/>
      <c r="AQ8089"/>
      <c r="AS8089"/>
      <c r="AT8089"/>
      <c r="AU8089"/>
      <c r="AW8089"/>
      <c r="AX8089"/>
      <c r="AY8089"/>
      <c r="BA8089"/>
      <c r="BB8089"/>
      <c r="BC8089"/>
      <c r="BE8089"/>
      <c r="BF8089"/>
      <c r="BG8089"/>
      <c r="BI8089"/>
      <c r="BJ8089"/>
      <c r="BK8089"/>
      <c r="BM8089"/>
      <c r="BN8089"/>
      <c r="BO8089"/>
    </row>
    <row r="8090" spans="1:67">
      <c r="A8090"/>
      <c r="B8090"/>
      <c r="C8090"/>
      <c r="E8090"/>
      <c r="F8090"/>
      <c r="G8090"/>
      <c r="I8090"/>
      <c r="J8090"/>
      <c r="K8090"/>
      <c r="M8090"/>
      <c r="N8090"/>
      <c r="O8090"/>
      <c r="Q8090"/>
      <c r="R8090"/>
      <c r="S8090"/>
      <c r="U8090"/>
      <c r="V8090"/>
      <c r="W8090"/>
      <c r="Y8090"/>
      <c r="Z8090"/>
      <c r="AA8090"/>
      <c r="AC8090"/>
      <c r="AD8090"/>
      <c r="AE8090"/>
      <c r="AG8090"/>
      <c r="AH8090"/>
      <c r="AI8090"/>
      <c r="AK8090"/>
      <c r="AL8090"/>
      <c r="AM8090"/>
      <c r="AO8090"/>
      <c r="AP8090"/>
      <c r="AQ8090"/>
      <c r="AS8090"/>
      <c r="AT8090"/>
      <c r="AU8090"/>
      <c r="AW8090"/>
      <c r="AX8090"/>
      <c r="AY8090"/>
      <c r="BA8090"/>
      <c r="BB8090"/>
      <c r="BC8090"/>
      <c r="BE8090"/>
      <c r="BF8090"/>
      <c r="BG8090"/>
      <c r="BI8090"/>
      <c r="BJ8090"/>
      <c r="BK8090"/>
      <c r="BM8090"/>
      <c r="BN8090"/>
      <c r="BO8090"/>
    </row>
    <row r="8091" spans="1:67">
      <c r="A8091"/>
      <c r="B8091"/>
      <c r="C8091"/>
      <c r="E8091"/>
      <c r="F8091"/>
      <c r="G8091"/>
      <c r="I8091"/>
      <c r="J8091"/>
      <c r="K8091"/>
      <c r="M8091"/>
      <c r="N8091"/>
      <c r="O8091"/>
      <c r="Q8091"/>
      <c r="R8091"/>
      <c r="S8091"/>
      <c r="U8091"/>
      <c r="V8091"/>
      <c r="W8091"/>
      <c r="Y8091"/>
      <c r="Z8091"/>
      <c r="AA8091"/>
      <c r="AC8091"/>
      <c r="AD8091"/>
      <c r="AE8091"/>
      <c r="AG8091"/>
      <c r="AH8091"/>
      <c r="AI8091"/>
      <c r="AK8091"/>
      <c r="AL8091"/>
      <c r="AM8091"/>
      <c r="AO8091"/>
      <c r="AP8091"/>
      <c r="AQ8091"/>
      <c r="AS8091"/>
      <c r="AT8091"/>
      <c r="AU8091"/>
      <c r="AW8091"/>
      <c r="AX8091"/>
      <c r="AY8091"/>
      <c r="BA8091"/>
      <c r="BB8091"/>
      <c r="BC8091"/>
      <c r="BE8091"/>
      <c r="BF8091"/>
      <c r="BG8091"/>
      <c r="BI8091"/>
      <c r="BJ8091"/>
      <c r="BK8091"/>
      <c r="BM8091"/>
      <c r="BN8091"/>
      <c r="BO8091"/>
    </row>
    <row r="8092" spans="1:67">
      <c r="A8092"/>
      <c r="B8092"/>
      <c r="C8092"/>
      <c r="E8092"/>
      <c r="F8092"/>
      <c r="G8092"/>
      <c r="I8092"/>
      <c r="J8092"/>
      <c r="K8092"/>
      <c r="M8092"/>
      <c r="N8092"/>
      <c r="O8092"/>
      <c r="Q8092"/>
      <c r="R8092"/>
      <c r="S8092"/>
      <c r="U8092"/>
      <c r="V8092"/>
      <c r="W8092"/>
      <c r="Y8092"/>
      <c r="Z8092"/>
      <c r="AA8092"/>
      <c r="AC8092"/>
      <c r="AD8092"/>
      <c r="AE8092"/>
      <c r="AG8092"/>
      <c r="AH8092"/>
      <c r="AI8092"/>
      <c r="AK8092"/>
      <c r="AL8092"/>
      <c r="AM8092"/>
      <c r="AO8092"/>
      <c r="AP8092"/>
      <c r="AQ8092"/>
      <c r="AS8092"/>
      <c r="AT8092"/>
      <c r="AU8092"/>
      <c r="AW8092"/>
      <c r="AX8092"/>
      <c r="AY8092"/>
      <c r="BA8092"/>
      <c r="BB8092"/>
      <c r="BC8092"/>
      <c r="BE8092"/>
      <c r="BF8092"/>
      <c r="BG8092"/>
      <c r="BI8092"/>
      <c r="BJ8092"/>
      <c r="BK8092"/>
      <c r="BM8092"/>
      <c r="BN8092"/>
      <c r="BO8092"/>
    </row>
    <row r="8093" spans="1:67">
      <c r="A8093"/>
      <c r="B8093"/>
      <c r="C8093"/>
      <c r="E8093"/>
      <c r="F8093"/>
      <c r="G8093"/>
      <c r="I8093"/>
      <c r="J8093"/>
      <c r="K8093"/>
      <c r="M8093"/>
      <c r="N8093"/>
      <c r="O8093"/>
      <c r="Q8093"/>
      <c r="R8093"/>
      <c r="S8093"/>
      <c r="U8093"/>
      <c r="V8093"/>
      <c r="W8093"/>
      <c r="Y8093"/>
      <c r="Z8093"/>
      <c r="AA8093"/>
      <c r="AC8093"/>
      <c r="AD8093"/>
      <c r="AE8093"/>
      <c r="AG8093"/>
      <c r="AH8093"/>
      <c r="AI8093"/>
      <c r="AK8093"/>
      <c r="AL8093"/>
      <c r="AM8093"/>
      <c r="AO8093"/>
      <c r="AP8093"/>
      <c r="AQ8093"/>
      <c r="AS8093"/>
      <c r="AT8093"/>
      <c r="AU8093"/>
      <c r="AW8093"/>
      <c r="AX8093"/>
      <c r="AY8093"/>
      <c r="BA8093"/>
      <c r="BB8093"/>
      <c r="BC8093"/>
      <c r="BE8093"/>
      <c r="BF8093"/>
      <c r="BG8093"/>
      <c r="BI8093"/>
      <c r="BJ8093"/>
      <c r="BK8093"/>
      <c r="BM8093"/>
      <c r="BN8093"/>
      <c r="BO8093"/>
    </row>
    <row r="8094" spans="1:67">
      <c r="A8094"/>
      <c r="B8094"/>
      <c r="C8094"/>
      <c r="E8094"/>
      <c r="F8094"/>
      <c r="G8094"/>
      <c r="I8094"/>
      <c r="J8094"/>
      <c r="K8094"/>
      <c r="M8094"/>
      <c r="N8094"/>
      <c r="O8094"/>
      <c r="Q8094"/>
      <c r="R8094"/>
      <c r="S8094"/>
      <c r="U8094"/>
      <c r="V8094"/>
      <c r="W8094"/>
      <c r="Y8094"/>
      <c r="Z8094"/>
      <c r="AA8094"/>
      <c r="AC8094"/>
      <c r="AD8094"/>
      <c r="AE8094"/>
      <c r="AG8094"/>
      <c r="AH8094"/>
      <c r="AI8094"/>
      <c r="AK8094"/>
      <c r="AL8094"/>
      <c r="AM8094"/>
      <c r="AO8094"/>
      <c r="AP8094"/>
      <c r="AQ8094"/>
      <c r="AS8094"/>
      <c r="AT8094"/>
      <c r="AU8094"/>
      <c r="AW8094"/>
      <c r="AX8094"/>
      <c r="AY8094"/>
      <c r="BA8094"/>
      <c r="BB8094"/>
      <c r="BC8094"/>
      <c r="BE8094"/>
      <c r="BF8094"/>
      <c r="BG8094"/>
      <c r="BI8094"/>
      <c r="BJ8094"/>
      <c r="BK8094"/>
      <c r="BM8094"/>
      <c r="BN8094"/>
      <c r="BO8094"/>
    </row>
    <row r="8095" spans="1:67">
      <c r="A8095"/>
      <c r="B8095"/>
      <c r="C8095"/>
      <c r="E8095"/>
      <c r="F8095"/>
      <c r="G8095"/>
      <c r="I8095"/>
      <c r="J8095"/>
      <c r="K8095"/>
      <c r="M8095"/>
      <c r="N8095"/>
      <c r="O8095"/>
      <c r="Q8095"/>
      <c r="R8095"/>
      <c r="S8095"/>
      <c r="U8095"/>
      <c r="V8095"/>
      <c r="W8095"/>
      <c r="Y8095"/>
      <c r="Z8095"/>
      <c r="AA8095"/>
      <c r="AC8095"/>
      <c r="AD8095"/>
      <c r="AE8095"/>
      <c r="AG8095"/>
      <c r="AH8095"/>
      <c r="AI8095"/>
      <c r="AK8095"/>
      <c r="AL8095"/>
      <c r="AM8095"/>
      <c r="AO8095"/>
      <c r="AP8095"/>
      <c r="AQ8095"/>
      <c r="AS8095"/>
      <c r="AT8095"/>
      <c r="AU8095"/>
      <c r="AW8095"/>
      <c r="AX8095"/>
      <c r="AY8095"/>
      <c r="BA8095"/>
      <c r="BB8095"/>
      <c r="BC8095"/>
      <c r="BE8095"/>
      <c r="BF8095"/>
      <c r="BG8095"/>
      <c r="BI8095"/>
      <c r="BJ8095"/>
      <c r="BK8095"/>
      <c r="BM8095"/>
      <c r="BN8095"/>
      <c r="BO8095"/>
    </row>
    <row r="8096" spans="1:67">
      <c r="A8096"/>
      <c r="B8096"/>
      <c r="C8096"/>
      <c r="E8096"/>
      <c r="F8096"/>
      <c r="G8096"/>
      <c r="I8096"/>
      <c r="J8096"/>
      <c r="K8096"/>
      <c r="M8096"/>
      <c r="N8096"/>
      <c r="O8096"/>
      <c r="Q8096"/>
      <c r="R8096"/>
      <c r="S8096"/>
      <c r="U8096"/>
      <c r="V8096"/>
      <c r="W8096"/>
      <c r="Y8096"/>
      <c r="Z8096"/>
      <c r="AA8096"/>
      <c r="AC8096"/>
      <c r="AD8096"/>
      <c r="AE8096"/>
      <c r="AG8096"/>
      <c r="AH8096"/>
      <c r="AI8096"/>
      <c r="AK8096"/>
      <c r="AL8096"/>
      <c r="AM8096"/>
      <c r="AO8096"/>
      <c r="AP8096"/>
      <c r="AQ8096"/>
      <c r="AS8096"/>
      <c r="AT8096"/>
      <c r="AU8096"/>
      <c r="AW8096"/>
      <c r="AX8096"/>
      <c r="AY8096"/>
      <c r="BA8096"/>
      <c r="BB8096"/>
      <c r="BC8096"/>
      <c r="BE8096"/>
      <c r="BF8096"/>
      <c r="BG8096"/>
      <c r="BI8096"/>
      <c r="BJ8096"/>
      <c r="BK8096"/>
      <c r="BM8096"/>
      <c r="BN8096"/>
      <c r="BO8096"/>
    </row>
    <row r="8097" spans="1:67">
      <c r="A8097"/>
      <c r="B8097"/>
      <c r="C8097"/>
      <c r="E8097"/>
      <c r="F8097"/>
      <c r="G8097"/>
      <c r="I8097"/>
      <c r="J8097"/>
      <c r="K8097"/>
      <c r="M8097"/>
      <c r="N8097"/>
      <c r="O8097"/>
      <c r="Q8097"/>
      <c r="R8097"/>
      <c r="S8097"/>
      <c r="U8097"/>
      <c r="V8097"/>
      <c r="W8097"/>
      <c r="Y8097"/>
      <c r="Z8097"/>
      <c r="AA8097"/>
      <c r="AC8097"/>
      <c r="AD8097"/>
      <c r="AE8097"/>
      <c r="AG8097"/>
      <c r="AH8097"/>
      <c r="AI8097"/>
      <c r="AK8097"/>
      <c r="AL8097"/>
      <c r="AM8097"/>
      <c r="AO8097"/>
      <c r="AP8097"/>
      <c r="AQ8097"/>
      <c r="AS8097"/>
      <c r="AT8097"/>
      <c r="AU8097"/>
      <c r="AW8097"/>
      <c r="AX8097"/>
      <c r="AY8097"/>
      <c r="BA8097"/>
      <c r="BB8097"/>
      <c r="BC8097"/>
      <c r="BE8097"/>
      <c r="BF8097"/>
      <c r="BG8097"/>
      <c r="BI8097"/>
      <c r="BJ8097"/>
      <c r="BK8097"/>
      <c r="BM8097"/>
      <c r="BN8097"/>
      <c r="BO8097"/>
    </row>
    <row r="8098" spans="1:67">
      <c r="A8098"/>
      <c r="B8098"/>
      <c r="C8098"/>
      <c r="E8098"/>
      <c r="F8098"/>
      <c r="G8098"/>
      <c r="I8098"/>
      <c r="J8098"/>
      <c r="K8098"/>
      <c r="M8098"/>
      <c r="N8098"/>
      <c r="O8098"/>
      <c r="Q8098"/>
      <c r="R8098"/>
      <c r="S8098"/>
      <c r="U8098"/>
      <c r="V8098"/>
      <c r="W8098"/>
      <c r="Y8098"/>
      <c r="Z8098"/>
      <c r="AA8098"/>
      <c r="AC8098"/>
      <c r="AD8098"/>
      <c r="AE8098"/>
      <c r="AG8098"/>
      <c r="AH8098"/>
      <c r="AI8098"/>
      <c r="AK8098"/>
      <c r="AL8098"/>
      <c r="AM8098"/>
      <c r="AO8098"/>
      <c r="AP8098"/>
      <c r="AQ8098"/>
      <c r="AS8098"/>
      <c r="AT8098"/>
      <c r="AU8098"/>
      <c r="AW8098"/>
      <c r="AX8098"/>
      <c r="AY8098"/>
      <c r="BA8098"/>
      <c r="BB8098"/>
      <c r="BC8098"/>
      <c r="BE8098"/>
      <c r="BF8098"/>
      <c r="BG8098"/>
      <c r="BI8098"/>
      <c r="BJ8098"/>
      <c r="BK8098"/>
      <c r="BM8098"/>
      <c r="BN8098"/>
      <c r="BO8098"/>
    </row>
    <row r="8099" spans="1:67">
      <c r="A8099"/>
      <c r="B8099"/>
      <c r="C8099"/>
      <c r="E8099"/>
      <c r="F8099"/>
      <c r="G8099"/>
      <c r="I8099"/>
      <c r="J8099"/>
      <c r="K8099"/>
      <c r="M8099"/>
      <c r="N8099"/>
      <c r="O8099"/>
      <c r="Q8099"/>
      <c r="R8099"/>
      <c r="S8099"/>
      <c r="U8099"/>
      <c r="V8099"/>
      <c r="W8099"/>
      <c r="Y8099"/>
      <c r="Z8099"/>
      <c r="AA8099"/>
      <c r="AC8099"/>
      <c r="AD8099"/>
      <c r="AE8099"/>
      <c r="AG8099"/>
      <c r="AH8099"/>
      <c r="AI8099"/>
      <c r="AK8099"/>
      <c r="AL8099"/>
      <c r="AM8099"/>
      <c r="AO8099"/>
      <c r="AP8099"/>
      <c r="AQ8099"/>
      <c r="AS8099"/>
      <c r="AT8099"/>
      <c r="AU8099"/>
      <c r="AW8099"/>
      <c r="AX8099"/>
      <c r="AY8099"/>
      <c r="BA8099"/>
      <c r="BB8099"/>
      <c r="BC8099"/>
      <c r="BE8099"/>
      <c r="BF8099"/>
      <c r="BG8099"/>
      <c r="BI8099"/>
      <c r="BJ8099"/>
      <c r="BK8099"/>
      <c r="BM8099"/>
      <c r="BN8099"/>
      <c r="BO8099"/>
    </row>
    <row r="8100" spans="1:67">
      <c r="A8100"/>
      <c r="B8100"/>
      <c r="C8100"/>
      <c r="E8100"/>
      <c r="F8100"/>
      <c r="G8100"/>
      <c r="I8100"/>
      <c r="J8100"/>
      <c r="K8100"/>
      <c r="M8100"/>
      <c r="N8100"/>
      <c r="O8100"/>
      <c r="Q8100"/>
      <c r="R8100"/>
      <c r="S8100"/>
      <c r="U8100"/>
      <c r="V8100"/>
      <c r="W8100"/>
      <c r="Y8100"/>
      <c r="Z8100"/>
      <c r="AA8100"/>
      <c r="AC8100"/>
      <c r="AD8100"/>
      <c r="AE8100"/>
      <c r="AG8100"/>
      <c r="AH8100"/>
      <c r="AI8100"/>
      <c r="AK8100"/>
      <c r="AL8100"/>
      <c r="AM8100"/>
      <c r="AO8100"/>
      <c r="AP8100"/>
      <c r="AQ8100"/>
      <c r="AS8100"/>
      <c r="AT8100"/>
      <c r="AU8100"/>
      <c r="AW8100"/>
      <c r="AX8100"/>
      <c r="AY8100"/>
      <c r="BA8100"/>
      <c r="BB8100"/>
      <c r="BC8100"/>
      <c r="BE8100"/>
      <c r="BF8100"/>
      <c r="BG8100"/>
      <c r="BI8100"/>
      <c r="BJ8100"/>
      <c r="BK8100"/>
      <c r="BM8100"/>
      <c r="BN8100"/>
      <c r="BO8100"/>
    </row>
    <row r="8101" spans="1:67">
      <c r="A8101"/>
      <c r="B8101"/>
      <c r="C8101"/>
      <c r="E8101"/>
      <c r="F8101"/>
      <c r="G8101"/>
      <c r="I8101"/>
      <c r="J8101"/>
      <c r="K8101"/>
      <c r="M8101"/>
      <c r="N8101"/>
      <c r="O8101"/>
      <c r="Q8101"/>
      <c r="R8101"/>
      <c r="S8101"/>
      <c r="U8101"/>
      <c r="V8101"/>
      <c r="W8101"/>
      <c r="Y8101"/>
      <c r="Z8101"/>
      <c r="AA8101"/>
      <c r="AC8101"/>
      <c r="AD8101"/>
      <c r="AE8101"/>
      <c r="AG8101"/>
      <c r="AH8101"/>
      <c r="AI8101"/>
      <c r="AK8101"/>
      <c r="AL8101"/>
      <c r="AM8101"/>
      <c r="AO8101"/>
      <c r="AP8101"/>
      <c r="AQ8101"/>
      <c r="AS8101"/>
      <c r="AT8101"/>
      <c r="AU8101"/>
      <c r="AW8101"/>
      <c r="AX8101"/>
      <c r="AY8101"/>
      <c r="BA8101"/>
      <c r="BB8101"/>
      <c r="BC8101"/>
      <c r="BE8101"/>
      <c r="BF8101"/>
      <c r="BG8101"/>
      <c r="BI8101"/>
      <c r="BJ8101"/>
      <c r="BK8101"/>
      <c r="BM8101"/>
      <c r="BN8101"/>
      <c r="BO8101"/>
    </row>
    <row r="8102" spans="1:67">
      <c r="A8102"/>
      <c r="B8102"/>
      <c r="C8102"/>
      <c r="E8102"/>
      <c r="F8102"/>
      <c r="G8102"/>
      <c r="I8102"/>
      <c r="J8102"/>
      <c r="K8102"/>
      <c r="M8102"/>
      <c r="N8102"/>
      <c r="O8102"/>
      <c r="Q8102"/>
      <c r="R8102"/>
      <c r="S8102"/>
      <c r="U8102"/>
      <c r="V8102"/>
      <c r="W8102"/>
      <c r="Y8102"/>
      <c r="Z8102"/>
      <c r="AA8102"/>
      <c r="AC8102"/>
      <c r="AD8102"/>
      <c r="AE8102"/>
      <c r="AG8102"/>
      <c r="AH8102"/>
      <c r="AI8102"/>
      <c r="AK8102"/>
      <c r="AL8102"/>
      <c r="AM8102"/>
      <c r="AO8102"/>
      <c r="AP8102"/>
      <c r="AQ8102"/>
      <c r="AS8102"/>
      <c r="AT8102"/>
      <c r="AU8102"/>
      <c r="AW8102"/>
      <c r="AX8102"/>
      <c r="AY8102"/>
      <c r="BA8102"/>
      <c r="BB8102"/>
      <c r="BC8102"/>
      <c r="BE8102"/>
      <c r="BF8102"/>
      <c r="BG8102"/>
      <c r="BI8102"/>
      <c r="BJ8102"/>
      <c r="BK8102"/>
      <c r="BM8102"/>
      <c r="BN8102"/>
      <c r="BO8102"/>
    </row>
    <row r="8103" spans="1:67">
      <c r="A8103"/>
      <c r="B8103"/>
      <c r="C8103"/>
      <c r="E8103"/>
      <c r="F8103"/>
      <c r="G8103"/>
      <c r="I8103"/>
      <c r="J8103"/>
      <c r="K8103"/>
      <c r="M8103"/>
      <c r="N8103"/>
      <c r="O8103"/>
      <c r="Q8103"/>
      <c r="R8103"/>
      <c r="S8103"/>
      <c r="U8103"/>
      <c r="V8103"/>
      <c r="W8103"/>
      <c r="Y8103"/>
      <c r="Z8103"/>
      <c r="AA8103"/>
      <c r="AC8103"/>
      <c r="AD8103"/>
      <c r="AE8103"/>
      <c r="AG8103"/>
      <c r="AH8103"/>
      <c r="AI8103"/>
      <c r="AK8103"/>
      <c r="AL8103"/>
      <c r="AM8103"/>
      <c r="AO8103"/>
      <c r="AP8103"/>
      <c r="AQ8103"/>
      <c r="AS8103"/>
      <c r="AT8103"/>
      <c r="AU8103"/>
      <c r="AW8103"/>
      <c r="AX8103"/>
      <c r="AY8103"/>
      <c r="BA8103"/>
      <c r="BB8103"/>
      <c r="BC8103"/>
      <c r="BE8103"/>
      <c r="BF8103"/>
      <c r="BG8103"/>
      <c r="BI8103"/>
      <c r="BJ8103"/>
      <c r="BK8103"/>
      <c r="BM8103"/>
      <c r="BN8103"/>
      <c r="BO8103"/>
    </row>
    <row r="8104" spans="1:67">
      <c r="A8104"/>
      <c r="B8104"/>
      <c r="C8104"/>
      <c r="E8104"/>
      <c r="F8104"/>
      <c r="G8104"/>
      <c r="I8104"/>
      <c r="J8104"/>
      <c r="K8104"/>
      <c r="M8104"/>
      <c r="N8104"/>
      <c r="O8104"/>
      <c r="Q8104"/>
      <c r="R8104"/>
      <c r="S8104"/>
      <c r="U8104"/>
      <c r="V8104"/>
      <c r="W8104"/>
      <c r="Y8104"/>
      <c r="Z8104"/>
      <c r="AA8104"/>
      <c r="AC8104"/>
      <c r="AD8104"/>
      <c r="AE8104"/>
      <c r="AG8104"/>
      <c r="AH8104"/>
      <c r="AI8104"/>
      <c r="AK8104"/>
      <c r="AL8104"/>
      <c r="AM8104"/>
      <c r="AO8104"/>
      <c r="AP8104"/>
      <c r="AQ8104"/>
      <c r="AS8104"/>
      <c r="AT8104"/>
      <c r="AU8104"/>
      <c r="AW8104"/>
      <c r="AX8104"/>
      <c r="AY8104"/>
      <c r="BA8104"/>
      <c r="BB8104"/>
      <c r="BC8104"/>
      <c r="BE8104"/>
      <c r="BF8104"/>
      <c r="BG8104"/>
      <c r="BI8104"/>
      <c r="BJ8104"/>
      <c r="BK8104"/>
      <c r="BM8104"/>
      <c r="BN8104"/>
      <c r="BO8104"/>
    </row>
    <row r="8105" spans="1:67">
      <c r="A8105"/>
      <c r="B8105"/>
      <c r="C8105"/>
      <c r="E8105"/>
      <c r="F8105"/>
      <c r="G8105"/>
      <c r="I8105"/>
      <c r="J8105"/>
      <c r="K8105"/>
      <c r="M8105"/>
      <c r="N8105"/>
      <c r="O8105"/>
      <c r="Q8105"/>
      <c r="R8105"/>
      <c r="S8105"/>
      <c r="U8105"/>
      <c r="V8105"/>
      <c r="W8105"/>
      <c r="Y8105"/>
      <c r="Z8105"/>
      <c r="AA8105"/>
      <c r="AC8105"/>
      <c r="AD8105"/>
      <c r="AE8105"/>
      <c r="AG8105"/>
      <c r="AH8105"/>
      <c r="AI8105"/>
      <c r="AK8105"/>
      <c r="AL8105"/>
      <c r="AM8105"/>
      <c r="AO8105"/>
      <c r="AP8105"/>
      <c r="AQ8105"/>
      <c r="AS8105"/>
      <c r="AT8105"/>
      <c r="AU8105"/>
      <c r="AW8105"/>
      <c r="AX8105"/>
      <c r="AY8105"/>
      <c r="BA8105"/>
      <c r="BB8105"/>
      <c r="BC8105"/>
      <c r="BE8105"/>
      <c r="BF8105"/>
      <c r="BG8105"/>
      <c r="BI8105"/>
      <c r="BJ8105"/>
      <c r="BK8105"/>
      <c r="BM8105"/>
      <c r="BN8105"/>
      <c r="BO8105"/>
    </row>
    <row r="8106" spans="1:67">
      <c r="A8106"/>
      <c r="B8106"/>
      <c r="C8106"/>
      <c r="E8106"/>
      <c r="F8106"/>
      <c r="G8106"/>
      <c r="I8106"/>
      <c r="J8106"/>
      <c r="K8106"/>
      <c r="M8106"/>
      <c r="N8106"/>
      <c r="O8106"/>
      <c r="Q8106"/>
      <c r="R8106"/>
      <c r="S8106"/>
      <c r="U8106"/>
      <c r="V8106"/>
      <c r="W8106"/>
      <c r="Y8106"/>
      <c r="Z8106"/>
      <c r="AA8106"/>
      <c r="AC8106"/>
      <c r="AD8106"/>
      <c r="AE8106"/>
      <c r="AG8106"/>
      <c r="AH8106"/>
      <c r="AI8106"/>
      <c r="AK8106"/>
      <c r="AL8106"/>
      <c r="AM8106"/>
      <c r="AO8106"/>
      <c r="AP8106"/>
      <c r="AQ8106"/>
      <c r="AS8106"/>
      <c r="AT8106"/>
      <c r="AU8106"/>
      <c r="AW8106"/>
      <c r="AX8106"/>
      <c r="AY8106"/>
      <c r="BA8106"/>
      <c r="BB8106"/>
      <c r="BC8106"/>
      <c r="BE8106"/>
      <c r="BF8106"/>
      <c r="BG8106"/>
      <c r="BI8106"/>
      <c r="BJ8106"/>
      <c r="BK8106"/>
      <c r="BM8106"/>
      <c r="BN8106"/>
      <c r="BO8106"/>
    </row>
    <row r="8107" spans="1:67">
      <c r="A8107"/>
      <c r="B8107"/>
      <c r="C8107"/>
      <c r="E8107"/>
      <c r="F8107"/>
      <c r="G8107"/>
      <c r="I8107"/>
      <c r="J8107"/>
      <c r="K8107"/>
      <c r="M8107"/>
      <c r="N8107"/>
      <c r="O8107"/>
      <c r="Q8107"/>
      <c r="R8107"/>
      <c r="S8107"/>
      <c r="U8107"/>
      <c r="V8107"/>
      <c r="W8107"/>
      <c r="Y8107"/>
      <c r="Z8107"/>
      <c r="AA8107"/>
      <c r="AC8107"/>
      <c r="AD8107"/>
      <c r="AE8107"/>
      <c r="AG8107"/>
      <c r="AH8107"/>
      <c r="AI8107"/>
      <c r="AK8107"/>
      <c r="AL8107"/>
      <c r="AM8107"/>
      <c r="AO8107"/>
      <c r="AP8107"/>
      <c r="AQ8107"/>
      <c r="AS8107"/>
      <c r="AT8107"/>
      <c r="AU8107"/>
      <c r="AW8107"/>
      <c r="AX8107"/>
      <c r="AY8107"/>
      <c r="BA8107"/>
      <c r="BB8107"/>
      <c r="BC8107"/>
      <c r="BE8107"/>
      <c r="BF8107"/>
      <c r="BG8107"/>
      <c r="BI8107"/>
      <c r="BJ8107"/>
      <c r="BK8107"/>
      <c r="BM8107"/>
      <c r="BN8107"/>
      <c r="BO8107"/>
    </row>
    <row r="8108" spans="1:67">
      <c r="A8108"/>
      <c r="B8108"/>
      <c r="C8108"/>
      <c r="E8108"/>
      <c r="F8108"/>
      <c r="G8108"/>
      <c r="I8108"/>
      <c r="J8108"/>
      <c r="K8108"/>
      <c r="M8108"/>
      <c r="N8108"/>
      <c r="O8108"/>
      <c r="Q8108"/>
      <c r="R8108"/>
      <c r="S8108"/>
      <c r="U8108"/>
      <c r="V8108"/>
      <c r="W8108"/>
      <c r="Y8108"/>
      <c r="Z8108"/>
      <c r="AA8108"/>
      <c r="AC8108"/>
      <c r="AD8108"/>
      <c r="AE8108"/>
      <c r="AG8108"/>
      <c r="AH8108"/>
      <c r="AI8108"/>
      <c r="AK8108"/>
      <c r="AL8108"/>
      <c r="AM8108"/>
      <c r="AO8108"/>
      <c r="AP8108"/>
      <c r="AQ8108"/>
      <c r="AS8108"/>
      <c r="AT8108"/>
      <c r="AU8108"/>
      <c r="AW8108"/>
      <c r="AX8108"/>
      <c r="AY8108"/>
      <c r="BA8108"/>
      <c r="BB8108"/>
      <c r="BC8108"/>
      <c r="BE8108"/>
      <c r="BF8108"/>
      <c r="BG8108"/>
      <c r="BI8108"/>
      <c r="BJ8108"/>
      <c r="BK8108"/>
      <c r="BM8108"/>
      <c r="BN8108"/>
      <c r="BO8108"/>
    </row>
    <row r="8109" spans="1:67">
      <c r="A8109"/>
      <c r="B8109"/>
      <c r="C8109"/>
      <c r="E8109"/>
      <c r="F8109"/>
      <c r="G8109"/>
      <c r="I8109"/>
      <c r="J8109"/>
      <c r="K8109"/>
      <c r="M8109"/>
      <c r="N8109"/>
      <c r="O8109"/>
      <c r="Q8109"/>
      <c r="R8109"/>
      <c r="S8109"/>
      <c r="U8109"/>
      <c r="V8109"/>
      <c r="W8109"/>
      <c r="Y8109"/>
      <c r="Z8109"/>
      <c r="AA8109"/>
      <c r="AC8109"/>
      <c r="AD8109"/>
      <c r="AE8109"/>
      <c r="AG8109"/>
      <c r="AH8109"/>
      <c r="AI8109"/>
      <c r="AK8109"/>
      <c r="AL8109"/>
      <c r="AM8109"/>
      <c r="AO8109"/>
      <c r="AP8109"/>
      <c r="AQ8109"/>
      <c r="AS8109"/>
      <c r="AT8109"/>
      <c r="AU8109"/>
      <c r="AW8109"/>
      <c r="AX8109"/>
      <c r="AY8109"/>
      <c r="BA8109"/>
      <c r="BB8109"/>
      <c r="BC8109"/>
      <c r="BE8109"/>
      <c r="BF8109"/>
      <c r="BG8109"/>
      <c r="BI8109"/>
      <c r="BJ8109"/>
      <c r="BK8109"/>
      <c r="BM8109"/>
      <c r="BN8109"/>
      <c r="BO8109"/>
    </row>
    <row r="8110" spans="1:67">
      <c r="A8110"/>
      <c r="B8110"/>
      <c r="C8110"/>
      <c r="E8110"/>
      <c r="F8110"/>
      <c r="G8110"/>
      <c r="I8110"/>
      <c r="J8110"/>
      <c r="K8110"/>
      <c r="M8110"/>
      <c r="N8110"/>
      <c r="O8110"/>
      <c r="Q8110"/>
      <c r="R8110"/>
      <c r="S8110"/>
      <c r="U8110"/>
      <c r="V8110"/>
      <c r="W8110"/>
      <c r="Y8110"/>
      <c r="Z8110"/>
      <c r="AA8110"/>
      <c r="AC8110"/>
      <c r="AD8110"/>
      <c r="AE8110"/>
      <c r="AG8110"/>
      <c r="AH8110"/>
      <c r="AI8110"/>
      <c r="AK8110"/>
      <c r="AL8110"/>
      <c r="AM8110"/>
      <c r="AO8110"/>
      <c r="AP8110"/>
      <c r="AQ8110"/>
      <c r="AS8110"/>
      <c r="AT8110"/>
      <c r="AU8110"/>
      <c r="AW8110"/>
      <c r="AX8110"/>
      <c r="AY8110"/>
      <c r="BA8110"/>
      <c r="BB8110"/>
      <c r="BC8110"/>
      <c r="BE8110"/>
      <c r="BF8110"/>
      <c r="BG8110"/>
      <c r="BI8110"/>
      <c r="BJ8110"/>
      <c r="BK8110"/>
      <c r="BM8110"/>
      <c r="BN8110"/>
      <c r="BO8110"/>
    </row>
    <row r="8111" spans="1:67">
      <c r="A8111"/>
      <c r="B8111"/>
      <c r="C8111"/>
      <c r="E8111"/>
      <c r="F8111"/>
      <c r="G8111"/>
      <c r="I8111"/>
      <c r="J8111"/>
      <c r="K8111"/>
      <c r="M8111"/>
      <c r="N8111"/>
      <c r="O8111"/>
      <c r="Q8111"/>
      <c r="R8111"/>
      <c r="S8111"/>
      <c r="U8111"/>
      <c r="V8111"/>
      <c r="W8111"/>
      <c r="Y8111"/>
      <c r="Z8111"/>
      <c r="AA8111"/>
      <c r="AC8111"/>
      <c r="AD8111"/>
      <c r="AE8111"/>
      <c r="AG8111"/>
      <c r="AH8111"/>
      <c r="AI8111"/>
      <c r="AK8111"/>
      <c r="AL8111"/>
      <c r="AM8111"/>
      <c r="AO8111"/>
      <c r="AP8111"/>
      <c r="AQ8111"/>
      <c r="AS8111"/>
      <c r="AT8111"/>
      <c r="AU8111"/>
      <c r="AW8111"/>
      <c r="AX8111"/>
      <c r="AY8111"/>
      <c r="BA8111"/>
      <c r="BB8111"/>
      <c r="BC8111"/>
      <c r="BE8111"/>
      <c r="BF8111"/>
      <c r="BG8111"/>
      <c r="BI8111"/>
      <c r="BJ8111"/>
      <c r="BK8111"/>
      <c r="BM8111"/>
      <c r="BN8111"/>
      <c r="BO8111"/>
    </row>
    <row r="8112" spans="1:67">
      <c r="A8112"/>
      <c r="B8112"/>
      <c r="C8112"/>
      <c r="E8112"/>
      <c r="F8112"/>
      <c r="G8112"/>
      <c r="I8112"/>
      <c r="J8112"/>
      <c r="K8112"/>
      <c r="M8112"/>
      <c r="N8112"/>
      <c r="O8112"/>
      <c r="Q8112"/>
      <c r="R8112"/>
      <c r="S8112"/>
      <c r="U8112"/>
      <c r="V8112"/>
      <c r="W8112"/>
      <c r="Y8112"/>
      <c r="Z8112"/>
      <c r="AA8112"/>
      <c r="AC8112"/>
      <c r="AD8112"/>
      <c r="AE8112"/>
      <c r="AG8112"/>
      <c r="AH8112"/>
      <c r="AI8112"/>
      <c r="AK8112"/>
      <c r="AL8112"/>
      <c r="AM8112"/>
      <c r="AO8112"/>
      <c r="AP8112"/>
      <c r="AQ8112"/>
      <c r="AS8112"/>
      <c r="AT8112"/>
      <c r="AU8112"/>
      <c r="AW8112"/>
      <c r="AX8112"/>
      <c r="AY8112"/>
      <c r="BA8112"/>
      <c r="BB8112"/>
      <c r="BC8112"/>
      <c r="BE8112"/>
      <c r="BF8112"/>
      <c r="BG8112"/>
      <c r="BI8112"/>
      <c r="BJ8112"/>
      <c r="BK8112"/>
      <c r="BM8112"/>
      <c r="BN8112"/>
      <c r="BO8112"/>
    </row>
    <row r="8113" spans="1:67">
      <c r="A8113"/>
      <c r="B8113"/>
      <c r="C8113"/>
      <c r="E8113"/>
      <c r="F8113"/>
      <c r="G8113"/>
      <c r="I8113"/>
      <c r="J8113"/>
      <c r="K8113"/>
      <c r="M8113"/>
      <c r="N8113"/>
      <c r="O8113"/>
      <c r="Q8113"/>
      <c r="R8113"/>
      <c r="S8113"/>
      <c r="U8113"/>
      <c r="V8113"/>
      <c r="W8113"/>
      <c r="Y8113"/>
      <c r="Z8113"/>
      <c r="AA8113"/>
      <c r="AC8113"/>
      <c r="AD8113"/>
      <c r="AE8113"/>
      <c r="AG8113"/>
      <c r="AH8113"/>
      <c r="AI8113"/>
      <c r="AK8113"/>
      <c r="AL8113"/>
      <c r="AM8113"/>
      <c r="AO8113"/>
      <c r="AP8113"/>
      <c r="AQ8113"/>
      <c r="AS8113"/>
      <c r="AT8113"/>
      <c r="AU8113"/>
      <c r="AW8113"/>
      <c r="AX8113"/>
      <c r="AY8113"/>
      <c r="BA8113"/>
      <c r="BB8113"/>
      <c r="BC8113"/>
      <c r="BE8113"/>
      <c r="BF8113"/>
      <c r="BG8113"/>
      <c r="BI8113"/>
      <c r="BJ8113"/>
      <c r="BK8113"/>
      <c r="BM8113"/>
      <c r="BN8113"/>
      <c r="BO8113"/>
    </row>
    <row r="8114" spans="1:67">
      <c r="A8114"/>
      <c r="B8114"/>
      <c r="C8114"/>
      <c r="E8114"/>
      <c r="F8114"/>
      <c r="G8114"/>
      <c r="I8114"/>
      <c r="J8114"/>
      <c r="K8114"/>
      <c r="M8114"/>
      <c r="N8114"/>
      <c r="O8114"/>
      <c r="Q8114"/>
      <c r="R8114"/>
      <c r="S8114"/>
      <c r="U8114"/>
      <c r="V8114"/>
      <c r="W8114"/>
      <c r="Y8114"/>
      <c r="Z8114"/>
      <c r="AA8114"/>
      <c r="AC8114"/>
      <c r="AD8114"/>
      <c r="AE8114"/>
      <c r="AG8114"/>
      <c r="AH8114"/>
      <c r="AI8114"/>
      <c r="AK8114"/>
      <c r="AL8114"/>
      <c r="AM8114"/>
      <c r="AO8114"/>
      <c r="AP8114"/>
      <c r="AQ8114"/>
      <c r="AS8114"/>
      <c r="AT8114"/>
      <c r="AU8114"/>
      <c r="AW8114"/>
      <c r="AX8114"/>
      <c r="AY8114"/>
      <c r="BA8114"/>
      <c r="BB8114"/>
      <c r="BC8114"/>
      <c r="BE8114"/>
      <c r="BF8114"/>
      <c r="BG8114"/>
      <c r="BI8114"/>
      <c r="BJ8114"/>
      <c r="BK8114"/>
      <c r="BM8114"/>
      <c r="BN8114"/>
      <c r="BO8114"/>
    </row>
    <row r="8115" spans="1:67">
      <c r="A8115"/>
      <c r="B8115"/>
      <c r="C8115"/>
      <c r="E8115"/>
      <c r="F8115"/>
      <c r="G8115"/>
      <c r="I8115"/>
      <c r="J8115"/>
      <c r="K8115"/>
      <c r="M8115"/>
      <c r="N8115"/>
      <c r="O8115"/>
      <c r="Q8115"/>
      <c r="R8115"/>
      <c r="S8115"/>
      <c r="U8115"/>
      <c r="V8115"/>
      <c r="W8115"/>
      <c r="Y8115"/>
      <c r="Z8115"/>
      <c r="AA8115"/>
      <c r="AC8115"/>
      <c r="AD8115"/>
      <c r="AE8115"/>
      <c r="AG8115"/>
      <c r="AH8115"/>
      <c r="AI8115"/>
      <c r="AK8115"/>
      <c r="AL8115"/>
      <c r="AM8115"/>
      <c r="AO8115"/>
      <c r="AP8115"/>
      <c r="AQ8115"/>
      <c r="AS8115"/>
      <c r="AT8115"/>
      <c r="AU8115"/>
      <c r="AW8115"/>
      <c r="AX8115"/>
      <c r="AY8115"/>
      <c r="BA8115"/>
      <c r="BB8115"/>
      <c r="BC8115"/>
      <c r="BE8115"/>
      <c r="BF8115"/>
      <c r="BG8115"/>
      <c r="BI8115"/>
      <c r="BJ8115"/>
      <c r="BK8115"/>
      <c r="BM8115"/>
      <c r="BN8115"/>
      <c r="BO8115"/>
    </row>
    <row r="8116" spans="1:67">
      <c r="A8116"/>
      <c r="B8116"/>
      <c r="C8116"/>
      <c r="E8116"/>
      <c r="F8116"/>
      <c r="G8116"/>
      <c r="I8116"/>
      <c r="J8116"/>
      <c r="K8116"/>
      <c r="M8116"/>
      <c r="N8116"/>
      <c r="O8116"/>
      <c r="Q8116"/>
      <c r="R8116"/>
      <c r="S8116"/>
      <c r="U8116"/>
      <c r="V8116"/>
      <c r="W8116"/>
      <c r="Y8116"/>
      <c r="Z8116"/>
      <c r="AA8116"/>
      <c r="AC8116"/>
      <c r="AD8116"/>
      <c r="AE8116"/>
      <c r="AG8116"/>
      <c r="AH8116"/>
      <c r="AI8116"/>
      <c r="AK8116"/>
      <c r="AL8116"/>
      <c r="AM8116"/>
      <c r="AO8116"/>
      <c r="AP8116"/>
      <c r="AQ8116"/>
      <c r="AS8116"/>
      <c r="AT8116"/>
      <c r="AU8116"/>
      <c r="AW8116"/>
      <c r="AX8116"/>
      <c r="AY8116"/>
      <c r="BA8116"/>
      <c r="BB8116"/>
      <c r="BC8116"/>
      <c r="BE8116"/>
      <c r="BF8116"/>
      <c r="BG8116"/>
      <c r="BI8116"/>
      <c r="BJ8116"/>
      <c r="BK8116"/>
      <c r="BM8116"/>
      <c r="BN8116"/>
      <c r="BO8116"/>
    </row>
    <row r="8117" spans="1:67">
      <c r="A8117"/>
      <c r="B8117"/>
      <c r="C8117"/>
      <c r="E8117"/>
      <c r="F8117"/>
      <c r="G8117"/>
      <c r="I8117"/>
      <c r="J8117"/>
      <c r="K8117"/>
      <c r="M8117"/>
      <c r="N8117"/>
      <c r="O8117"/>
      <c r="Q8117"/>
      <c r="R8117"/>
      <c r="S8117"/>
      <c r="U8117"/>
      <c r="V8117"/>
      <c r="W8117"/>
      <c r="Y8117"/>
      <c r="Z8117"/>
      <c r="AA8117"/>
      <c r="AC8117"/>
      <c r="AD8117"/>
      <c r="AE8117"/>
      <c r="AG8117"/>
      <c r="AH8117"/>
      <c r="AI8117"/>
      <c r="AK8117"/>
      <c r="AL8117"/>
      <c r="AM8117"/>
      <c r="AO8117"/>
      <c r="AP8117"/>
      <c r="AQ8117"/>
      <c r="AS8117"/>
      <c r="AT8117"/>
      <c r="AU8117"/>
      <c r="AW8117"/>
      <c r="AX8117"/>
      <c r="AY8117"/>
      <c r="BA8117"/>
      <c r="BB8117"/>
      <c r="BC8117"/>
      <c r="BE8117"/>
      <c r="BF8117"/>
      <c r="BG8117"/>
      <c r="BI8117"/>
      <c r="BJ8117"/>
      <c r="BK8117"/>
      <c r="BM8117"/>
      <c r="BN8117"/>
      <c r="BO8117"/>
    </row>
    <row r="8118" spans="1:67">
      <c r="A8118"/>
      <c r="B8118"/>
      <c r="C8118"/>
      <c r="E8118"/>
      <c r="F8118"/>
      <c r="G8118"/>
      <c r="I8118"/>
      <c r="J8118"/>
      <c r="K8118"/>
      <c r="M8118"/>
      <c r="N8118"/>
      <c r="O8118"/>
      <c r="Q8118"/>
      <c r="R8118"/>
      <c r="S8118"/>
      <c r="U8118"/>
      <c r="V8118"/>
      <c r="W8118"/>
      <c r="Y8118"/>
      <c r="Z8118"/>
      <c r="AA8118"/>
      <c r="AC8118"/>
      <c r="AD8118"/>
      <c r="AE8118"/>
      <c r="AG8118"/>
      <c r="AH8118"/>
      <c r="AI8118"/>
      <c r="AK8118"/>
      <c r="AL8118"/>
      <c r="AM8118"/>
      <c r="AO8118"/>
      <c r="AP8118"/>
      <c r="AQ8118"/>
      <c r="AS8118"/>
      <c r="AT8118"/>
      <c r="AU8118"/>
      <c r="AW8118"/>
      <c r="AX8118"/>
      <c r="AY8118"/>
      <c r="BA8118"/>
      <c r="BB8118"/>
      <c r="BC8118"/>
      <c r="BE8118"/>
      <c r="BF8118"/>
      <c r="BG8118"/>
      <c r="BI8118"/>
      <c r="BJ8118"/>
      <c r="BK8118"/>
      <c r="BM8118"/>
      <c r="BN8118"/>
      <c r="BO8118"/>
    </row>
    <row r="8119" spans="1:67">
      <c r="A8119"/>
      <c r="B8119"/>
      <c r="C8119"/>
      <c r="E8119"/>
      <c r="F8119"/>
      <c r="G8119"/>
      <c r="I8119"/>
      <c r="J8119"/>
      <c r="K8119"/>
      <c r="M8119"/>
      <c r="N8119"/>
      <c r="O8119"/>
      <c r="Q8119"/>
      <c r="R8119"/>
      <c r="S8119"/>
      <c r="U8119"/>
      <c r="V8119"/>
      <c r="W8119"/>
      <c r="Y8119"/>
      <c r="Z8119"/>
      <c r="AA8119"/>
      <c r="AC8119"/>
      <c r="AD8119"/>
      <c r="AE8119"/>
      <c r="AG8119"/>
      <c r="AH8119"/>
      <c r="AI8119"/>
      <c r="AK8119"/>
      <c r="AL8119"/>
      <c r="AM8119"/>
      <c r="AO8119"/>
      <c r="AP8119"/>
      <c r="AQ8119"/>
      <c r="AS8119"/>
      <c r="AT8119"/>
      <c r="AU8119"/>
      <c r="AW8119"/>
      <c r="AX8119"/>
      <c r="AY8119"/>
      <c r="BA8119"/>
      <c r="BB8119"/>
      <c r="BC8119"/>
      <c r="BE8119"/>
      <c r="BF8119"/>
      <c r="BG8119"/>
      <c r="BI8119"/>
      <c r="BJ8119"/>
      <c r="BK8119"/>
      <c r="BM8119"/>
      <c r="BN8119"/>
      <c r="BO8119"/>
    </row>
    <row r="8120" spans="1:67">
      <c r="A8120"/>
      <c r="B8120"/>
      <c r="C8120"/>
      <c r="E8120"/>
      <c r="F8120"/>
      <c r="G8120"/>
      <c r="I8120"/>
      <c r="J8120"/>
      <c r="K8120"/>
      <c r="M8120"/>
      <c r="N8120"/>
      <c r="O8120"/>
      <c r="Q8120"/>
      <c r="R8120"/>
      <c r="S8120"/>
      <c r="U8120"/>
      <c r="V8120"/>
      <c r="W8120"/>
      <c r="Y8120"/>
      <c r="Z8120"/>
      <c r="AA8120"/>
      <c r="AC8120"/>
      <c r="AD8120"/>
      <c r="AE8120"/>
      <c r="AG8120"/>
      <c r="AH8120"/>
      <c r="AI8120"/>
      <c r="AK8120"/>
      <c r="AL8120"/>
      <c r="AM8120"/>
      <c r="AO8120"/>
      <c r="AP8120"/>
      <c r="AQ8120"/>
      <c r="AS8120"/>
      <c r="AT8120"/>
      <c r="AU8120"/>
      <c r="AW8120"/>
      <c r="AX8120"/>
      <c r="AY8120"/>
      <c r="BA8120"/>
      <c r="BB8120"/>
      <c r="BC8120"/>
      <c r="BE8120"/>
      <c r="BF8120"/>
      <c r="BG8120"/>
      <c r="BI8120"/>
      <c r="BJ8120"/>
      <c r="BK8120"/>
      <c r="BM8120"/>
      <c r="BN8120"/>
      <c r="BO8120"/>
    </row>
    <row r="8121" spans="1:67">
      <c r="A8121"/>
      <c r="B8121"/>
      <c r="C8121"/>
      <c r="E8121"/>
      <c r="F8121"/>
      <c r="G8121"/>
      <c r="I8121"/>
      <c r="J8121"/>
      <c r="K8121"/>
      <c r="M8121"/>
      <c r="N8121"/>
      <c r="O8121"/>
      <c r="Q8121"/>
      <c r="R8121"/>
      <c r="S8121"/>
      <c r="U8121"/>
      <c r="V8121"/>
      <c r="W8121"/>
      <c r="Y8121"/>
      <c r="Z8121"/>
      <c r="AA8121"/>
      <c r="AC8121"/>
      <c r="AD8121"/>
      <c r="AE8121"/>
      <c r="AG8121"/>
      <c r="AH8121"/>
      <c r="AI8121"/>
      <c r="AK8121"/>
      <c r="AL8121"/>
      <c r="AM8121"/>
      <c r="AO8121"/>
      <c r="AP8121"/>
      <c r="AQ8121"/>
      <c r="AS8121"/>
      <c r="AT8121"/>
      <c r="AU8121"/>
      <c r="AW8121"/>
      <c r="AX8121"/>
      <c r="AY8121"/>
      <c r="BA8121"/>
      <c r="BB8121"/>
      <c r="BC8121"/>
      <c r="BE8121"/>
      <c r="BF8121"/>
      <c r="BG8121"/>
      <c r="BI8121"/>
      <c r="BJ8121"/>
      <c r="BK8121"/>
      <c r="BM8121"/>
      <c r="BN8121"/>
      <c r="BO8121"/>
    </row>
    <row r="8122" spans="1:67">
      <c r="A8122"/>
      <c r="B8122"/>
      <c r="C8122"/>
      <c r="E8122"/>
      <c r="F8122"/>
      <c r="G8122"/>
      <c r="I8122"/>
      <c r="J8122"/>
      <c r="K8122"/>
      <c r="M8122"/>
      <c r="N8122"/>
      <c r="O8122"/>
      <c r="Q8122"/>
      <c r="R8122"/>
      <c r="S8122"/>
      <c r="U8122"/>
      <c r="V8122"/>
      <c r="W8122"/>
      <c r="Y8122"/>
      <c r="Z8122"/>
      <c r="AA8122"/>
      <c r="AC8122"/>
      <c r="AD8122"/>
      <c r="AE8122"/>
      <c r="AG8122"/>
      <c r="AH8122"/>
      <c r="AI8122"/>
      <c r="AK8122"/>
      <c r="AL8122"/>
      <c r="AM8122"/>
      <c r="AO8122"/>
      <c r="AP8122"/>
      <c r="AQ8122"/>
      <c r="AS8122"/>
      <c r="AT8122"/>
      <c r="AU8122"/>
      <c r="AW8122"/>
      <c r="AX8122"/>
      <c r="AY8122"/>
      <c r="BA8122"/>
      <c r="BB8122"/>
      <c r="BC8122"/>
      <c r="BE8122"/>
      <c r="BF8122"/>
      <c r="BG8122"/>
      <c r="BI8122"/>
      <c r="BJ8122"/>
      <c r="BK8122"/>
      <c r="BM8122"/>
      <c r="BN8122"/>
      <c r="BO8122"/>
    </row>
    <row r="8123" spans="1:67">
      <c r="A8123"/>
      <c r="B8123"/>
      <c r="C8123"/>
      <c r="E8123"/>
      <c r="F8123"/>
      <c r="G8123"/>
      <c r="I8123"/>
      <c r="J8123"/>
      <c r="K8123"/>
      <c r="M8123"/>
      <c r="N8123"/>
      <c r="O8123"/>
      <c r="Q8123"/>
      <c r="R8123"/>
      <c r="S8123"/>
      <c r="U8123"/>
      <c r="V8123"/>
      <c r="W8123"/>
      <c r="Y8123"/>
      <c r="Z8123"/>
      <c r="AA8123"/>
      <c r="AC8123"/>
      <c r="AD8123"/>
      <c r="AE8123"/>
      <c r="AG8123"/>
      <c r="AH8123"/>
      <c r="AI8123"/>
      <c r="AK8123"/>
      <c r="AL8123"/>
      <c r="AM8123"/>
      <c r="AO8123"/>
      <c r="AP8123"/>
      <c r="AQ8123"/>
      <c r="AS8123"/>
      <c r="AT8123"/>
      <c r="AU8123"/>
      <c r="AW8123"/>
      <c r="AX8123"/>
      <c r="AY8123"/>
      <c r="BA8123"/>
      <c r="BB8123"/>
      <c r="BC8123"/>
      <c r="BE8123"/>
      <c r="BF8123"/>
      <c r="BG8123"/>
      <c r="BI8123"/>
      <c r="BJ8123"/>
      <c r="BK8123"/>
      <c r="BM8123"/>
      <c r="BN8123"/>
      <c r="BO8123"/>
    </row>
    <row r="8124" spans="1:67">
      <c r="A8124"/>
      <c r="B8124"/>
      <c r="C8124"/>
      <c r="E8124"/>
      <c r="F8124"/>
      <c r="G8124"/>
      <c r="I8124"/>
      <c r="J8124"/>
      <c r="K8124"/>
      <c r="M8124"/>
      <c r="N8124"/>
      <c r="O8124"/>
      <c r="Q8124"/>
      <c r="R8124"/>
      <c r="S8124"/>
      <c r="U8124"/>
      <c r="V8124"/>
      <c r="W8124"/>
      <c r="Y8124"/>
      <c r="Z8124"/>
      <c r="AA8124"/>
      <c r="AC8124"/>
      <c r="AD8124"/>
      <c r="AE8124"/>
      <c r="AG8124"/>
      <c r="AH8124"/>
      <c r="AI8124"/>
      <c r="AK8124"/>
      <c r="AL8124"/>
      <c r="AM8124"/>
      <c r="AO8124"/>
      <c r="AP8124"/>
      <c r="AQ8124"/>
      <c r="AS8124"/>
      <c r="AT8124"/>
      <c r="AU8124"/>
      <c r="AW8124"/>
      <c r="AX8124"/>
      <c r="AY8124"/>
      <c r="BA8124"/>
      <c r="BB8124"/>
      <c r="BC8124"/>
      <c r="BE8124"/>
      <c r="BF8124"/>
      <c r="BG8124"/>
      <c r="BI8124"/>
      <c r="BJ8124"/>
      <c r="BK8124"/>
      <c r="BM8124"/>
      <c r="BN8124"/>
      <c r="BO8124"/>
    </row>
    <row r="8125" spans="1:67">
      <c r="A8125"/>
      <c r="B8125"/>
      <c r="C8125"/>
      <c r="E8125"/>
      <c r="F8125"/>
      <c r="G8125"/>
      <c r="I8125"/>
      <c r="J8125"/>
      <c r="K8125"/>
      <c r="M8125"/>
      <c r="N8125"/>
      <c r="O8125"/>
      <c r="Q8125"/>
      <c r="R8125"/>
      <c r="S8125"/>
      <c r="U8125"/>
      <c r="V8125"/>
      <c r="W8125"/>
      <c r="Y8125"/>
      <c r="Z8125"/>
      <c r="AA8125"/>
      <c r="AC8125"/>
      <c r="AD8125"/>
      <c r="AE8125"/>
      <c r="AG8125"/>
      <c r="AH8125"/>
      <c r="AI8125"/>
      <c r="AK8125"/>
      <c r="AL8125"/>
      <c r="AM8125"/>
      <c r="AO8125"/>
      <c r="AP8125"/>
      <c r="AQ8125"/>
      <c r="AS8125"/>
      <c r="AT8125"/>
      <c r="AU8125"/>
      <c r="AW8125"/>
      <c r="AX8125"/>
      <c r="AY8125"/>
      <c r="BA8125"/>
      <c r="BB8125"/>
      <c r="BC8125"/>
      <c r="BE8125"/>
      <c r="BF8125"/>
      <c r="BG8125"/>
      <c r="BI8125"/>
      <c r="BJ8125"/>
      <c r="BK8125"/>
      <c r="BM8125"/>
      <c r="BN8125"/>
      <c r="BO8125"/>
    </row>
    <row r="8126" spans="1:67">
      <c r="A8126"/>
      <c r="B8126"/>
      <c r="C8126"/>
      <c r="E8126"/>
      <c r="F8126"/>
      <c r="G8126"/>
      <c r="I8126"/>
      <c r="J8126"/>
      <c r="K8126"/>
      <c r="M8126"/>
      <c r="N8126"/>
      <c r="O8126"/>
      <c r="Q8126"/>
      <c r="R8126"/>
      <c r="S8126"/>
      <c r="U8126"/>
      <c r="V8126"/>
      <c r="W8126"/>
      <c r="Y8126"/>
      <c r="Z8126"/>
      <c r="AA8126"/>
      <c r="AC8126"/>
      <c r="AD8126"/>
      <c r="AE8126"/>
      <c r="AG8126"/>
      <c r="AH8126"/>
      <c r="AI8126"/>
      <c r="AK8126"/>
      <c r="AL8126"/>
      <c r="AM8126"/>
      <c r="AO8126"/>
      <c r="AP8126"/>
      <c r="AQ8126"/>
      <c r="AS8126"/>
      <c r="AT8126"/>
      <c r="AU8126"/>
      <c r="AW8126"/>
      <c r="AX8126"/>
      <c r="AY8126"/>
      <c r="BA8126"/>
      <c r="BB8126"/>
      <c r="BC8126"/>
      <c r="BE8126"/>
      <c r="BF8126"/>
      <c r="BG8126"/>
      <c r="BI8126"/>
      <c r="BJ8126"/>
      <c r="BK8126"/>
      <c r="BM8126"/>
      <c r="BN8126"/>
      <c r="BO8126"/>
    </row>
    <row r="8127" spans="1:67">
      <c r="A8127"/>
      <c r="B8127"/>
      <c r="C8127"/>
      <c r="E8127"/>
      <c r="F8127"/>
      <c r="G8127"/>
      <c r="I8127"/>
      <c r="J8127"/>
      <c r="K8127"/>
      <c r="M8127"/>
      <c r="N8127"/>
      <c r="O8127"/>
      <c r="Q8127"/>
      <c r="R8127"/>
      <c r="S8127"/>
      <c r="U8127"/>
      <c r="V8127"/>
      <c r="W8127"/>
      <c r="Y8127"/>
      <c r="Z8127"/>
      <c r="AA8127"/>
      <c r="AC8127"/>
      <c r="AD8127"/>
      <c r="AE8127"/>
      <c r="AG8127"/>
      <c r="AH8127"/>
      <c r="AI8127"/>
      <c r="AK8127"/>
      <c r="AL8127"/>
      <c r="AM8127"/>
      <c r="AO8127"/>
      <c r="AP8127"/>
      <c r="AQ8127"/>
      <c r="AS8127"/>
      <c r="AT8127"/>
      <c r="AU8127"/>
      <c r="AW8127"/>
      <c r="AX8127"/>
      <c r="AY8127"/>
      <c r="BA8127"/>
      <c r="BB8127"/>
      <c r="BC8127"/>
      <c r="BE8127"/>
      <c r="BF8127"/>
      <c r="BG8127"/>
      <c r="BI8127"/>
      <c r="BJ8127"/>
      <c r="BK8127"/>
      <c r="BM8127"/>
      <c r="BN8127"/>
      <c r="BO8127"/>
    </row>
    <row r="8128" spans="1:67">
      <c r="A8128"/>
      <c r="B8128"/>
      <c r="C8128"/>
      <c r="E8128"/>
      <c r="F8128"/>
      <c r="G8128"/>
      <c r="I8128"/>
      <c r="J8128"/>
      <c r="K8128"/>
      <c r="M8128"/>
      <c r="N8128"/>
      <c r="O8128"/>
      <c r="Q8128"/>
      <c r="R8128"/>
      <c r="S8128"/>
      <c r="U8128"/>
      <c r="V8128"/>
      <c r="W8128"/>
      <c r="Y8128"/>
      <c r="Z8128"/>
      <c r="AA8128"/>
      <c r="AC8128"/>
      <c r="AD8128"/>
      <c r="AE8128"/>
      <c r="AG8128"/>
      <c r="AH8128"/>
      <c r="AI8128"/>
      <c r="AK8128"/>
      <c r="AL8128"/>
      <c r="AM8128"/>
      <c r="AO8128"/>
      <c r="AP8128"/>
      <c r="AQ8128"/>
      <c r="AS8128"/>
      <c r="AT8128"/>
      <c r="AU8128"/>
      <c r="AW8128"/>
      <c r="AX8128"/>
      <c r="AY8128"/>
      <c r="BA8128"/>
      <c r="BB8128"/>
      <c r="BC8128"/>
      <c r="BE8128"/>
      <c r="BF8128"/>
      <c r="BG8128"/>
      <c r="BI8128"/>
      <c r="BJ8128"/>
      <c r="BK8128"/>
      <c r="BM8128"/>
      <c r="BN8128"/>
      <c r="BO8128"/>
    </row>
    <row r="8129" spans="1:67">
      <c r="A8129"/>
      <c r="B8129"/>
      <c r="C8129"/>
      <c r="E8129"/>
      <c r="F8129"/>
      <c r="G8129"/>
      <c r="I8129"/>
      <c r="J8129"/>
      <c r="K8129"/>
      <c r="M8129"/>
      <c r="N8129"/>
      <c r="O8129"/>
      <c r="Q8129"/>
      <c r="R8129"/>
      <c r="S8129"/>
      <c r="U8129"/>
      <c r="V8129"/>
      <c r="W8129"/>
      <c r="Y8129"/>
      <c r="Z8129"/>
      <c r="AA8129"/>
      <c r="AC8129"/>
      <c r="AD8129"/>
      <c r="AE8129"/>
      <c r="AG8129"/>
      <c r="AH8129"/>
      <c r="AI8129"/>
      <c r="AK8129"/>
      <c r="AL8129"/>
      <c r="AM8129"/>
      <c r="AO8129"/>
      <c r="AP8129"/>
      <c r="AQ8129"/>
      <c r="AS8129"/>
      <c r="AT8129"/>
      <c r="AU8129"/>
      <c r="AW8129"/>
      <c r="AX8129"/>
      <c r="AY8129"/>
      <c r="BA8129"/>
      <c r="BB8129"/>
      <c r="BC8129"/>
      <c r="BE8129"/>
      <c r="BF8129"/>
      <c r="BG8129"/>
      <c r="BI8129"/>
      <c r="BJ8129"/>
      <c r="BK8129"/>
      <c r="BM8129"/>
      <c r="BN8129"/>
      <c r="BO8129"/>
    </row>
    <row r="8130" spans="1:67">
      <c r="A8130"/>
      <c r="B8130"/>
      <c r="C8130"/>
      <c r="E8130"/>
      <c r="F8130"/>
      <c r="G8130"/>
      <c r="I8130"/>
      <c r="J8130"/>
      <c r="K8130"/>
      <c r="M8130"/>
      <c r="N8130"/>
      <c r="O8130"/>
      <c r="Q8130"/>
      <c r="R8130"/>
      <c r="S8130"/>
      <c r="U8130"/>
      <c r="V8130"/>
      <c r="W8130"/>
      <c r="Y8130"/>
      <c r="Z8130"/>
      <c r="AA8130"/>
      <c r="AC8130"/>
      <c r="AD8130"/>
      <c r="AE8130"/>
      <c r="AG8130"/>
      <c r="AH8130"/>
      <c r="AI8130"/>
      <c r="AK8130"/>
      <c r="AL8130"/>
      <c r="AM8130"/>
      <c r="AO8130"/>
      <c r="AP8130"/>
      <c r="AQ8130"/>
      <c r="AS8130"/>
      <c r="AT8130"/>
      <c r="AU8130"/>
      <c r="AW8130"/>
      <c r="AX8130"/>
      <c r="AY8130"/>
      <c r="BA8130"/>
      <c r="BB8130"/>
      <c r="BC8130"/>
      <c r="BE8130"/>
      <c r="BF8130"/>
      <c r="BG8130"/>
      <c r="BI8130"/>
      <c r="BJ8130"/>
      <c r="BK8130"/>
      <c r="BM8130"/>
      <c r="BN8130"/>
      <c r="BO8130"/>
    </row>
    <row r="8131" spans="1:67">
      <c r="A8131"/>
      <c r="B8131"/>
      <c r="C8131"/>
      <c r="E8131"/>
      <c r="F8131"/>
      <c r="G8131"/>
      <c r="I8131"/>
      <c r="J8131"/>
      <c r="K8131"/>
      <c r="M8131"/>
      <c r="N8131"/>
      <c r="O8131"/>
      <c r="Q8131"/>
      <c r="R8131"/>
      <c r="S8131"/>
      <c r="U8131"/>
      <c r="V8131"/>
      <c r="W8131"/>
      <c r="Y8131"/>
      <c r="Z8131"/>
      <c r="AA8131"/>
      <c r="AC8131"/>
      <c r="AD8131"/>
      <c r="AE8131"/>
      <c r="AG8131"/>
      <c r="AH8131"/>
      <c r="AI8131"/>
      <c r="AK8131"/>
      <c r="AL8131"/>
      <c r="AM8131"/>
      <c r="AO8131"/>
      <c r="AP8131"/>
      <c r="AQ8131"/>
      <c r="AS8131"/>
      <c r="AT8131"/>
      <c r="AU8131"/>
      <c r="AW8131"/>
      <c r="AX8131"/>
      <c r="AY8131"/>
      <c r="BA8131"/>
      <c r="BB8131"/>
      <c r="BC8131"/>
      <c r="BE8131"/>
      <c r="BF8131"/>
      <c r="BG8131"/>
      <c r="BI8131"/>
      <c r="BJ8131"/>
      <c r="BK8131"/>
      <c r="BM8131"/>
      <c r="BN8131"/>
      <c r="BO8131"/>
    </row>
    <row r="8132" spans="1:67">
      <c r="A8132"/>
      <c r="B8132"/>
      <c r="C8132"/>
      <c r="E8132"/>
      <c r="F8132"/>
      <c r="G8132"/>
      <c r="I8132"/>
      <c r="J8132"/>
      <c r="K8132"/>
      <c r="M8132"/>
      <c r="N8132"/>
      <c r="O8132"/>
      <c r="Q8132"/>
      <c r="R8132"/>
      <c r="S8132"/>
      <c r="U8132"/>
      <c r="V8132"/>
      <c r="W8132"/>
      <c r="Y8132"/>
      <c r="Z8132"/>
      <c r="AA8132"/>
      <c r="AC8132"/>
      <c r="AD8132"/>
      <c r="AE8132"/>
      <c r="AG8132"/>
      <c r="AH8132"/>
      <c r="AI8132"/>
      <c r="AK8132"/>
      <c r="AL8132"/>
      <c r="AM8132"/>
      <c r="AO8132"/>
      <c r="AP8132"/>
      <c r="AQ8132"/>
      <c r="AS8132"/>
      <c r="AT8132"/>
      <c r="AU8132"/>
      <c r="AW8132"/>
      <c r="AX8132"/>
      <c r="AY8132"/>
      <c r="BA8132"/>
      <c r="BB8132"/>
      <c r="BC8132"/>
      <c r="BE8132"/>
      <c r="BF8132"/>
      <c r="BG8132"/>
      <c r="BI8132"/>
      <c r="BJ8132"/>
      <c r="BK8132"/>
      <c r="BM8132"/>
      <c r="BN8132"/>
      <c r="BO8132"/>
    </row>
    <row r="8133" spans="1:67">
      <c r="A8133"/>
      <c r="B8133"/>
      <c r="C8133"/>
      <c r="E8133"/>
      <c r="F8133"/>
      <c r="G8133"/>
      <c r="I8133"/>
      <c r="J8133"/>
      <c r="K8133"/>
      <c r="M8133"/>
      <c r="N8133"/>
      <c r="O8133"/>
      <c r="Q8133"/>
      <c r="R8133"/>
      <c r="S8133"/>
      <c r="U8133"/>
      <c r="V8133"/>
      <c r="W8133"/>
      <c r="Y8133"/>
      <c r="Z8133"/>
      <c r="AA8133"/>
      <c r="AC8133"/>
      <c r="AD8133"/>
      <c r="AE8133"/>
      <c r="AG8133"/>
      <c r="AH8133"/>
      <c r="AI8133"/>
      <c r="AK8133"/>
      <c r="AL8133"/>
      <c r="AM8133"/>
      <c r="AO8133"/>
      <c r="AP8133"/>
      <c r="AQ8133"/>
      <c r="AS8133"/>
      <c r="AT8133"/>
      <c r="AU8133"/>
      <c r="AW8133"/>
      <c r="AX8133"/>
      <c r="AY8133"/>
      <c r="BA8133"/>
      <c r="BB8133"/>
      <c r="BC8133"/>
      <c r="BE8133"/>
      <c r="BF8133"/>
      <c r="BG8133"/>
      <c r="BI8133"/>
      <c r="BJ8133"/>
      <c r="BK8133"/>
      <c r="BM8133"/>
      <c r="BN8133"/>
      <c r="BO8133"/>
    </row>
    <row r="8134" spans="1:67">
      <c r="A8134"/>
      <c r="B8134"/>
      <c r="C8134"/>
      <c r="E8134"/>
      <c r="F8134"/>
      <c r="G8134"/>
      <c r="I8134"/>
      <c r="J8134"/>
      <c r="K8134"/>
      <c r="M8134"/>
      <c r="N8134"/>
      <c r="O8134"/>
      <c r="Q8134"/>
      <c r="R8134"/>
      <c r="S8134"/>
      <c r="U8134"/>
      <c r="V8134"/>
      <c r="W8134"/>
      <c r="Y8134"/>
      <c r="Z8134"/>
      <c r="AA8134"/>
      <c r="AC8134"/>
      <c r="AD8134"/>
      <c r="AE8134"/>
      <c r="AG8134"/>
      <c r="AH8134"/>
      <c r="AI8134"/>
      <c r="AK8134"/>
      <c r="AL8134"/>
      <c r="AM8134"/>
      <c r="AO8134"/>
      <c r="AP8134"/>
      <c r="AQ8134"/>
      <c r="AS8134"/>
      <c r="AT8134"/>
      <c r="AU8134"/>
      <c r="AW8134"/>
      <c r="AX8134"/>
      <c r="AY8134"/>
      <c r="BA8134"/>
      <c r="BB8134"/>
      <c r="BC8134"/>
      <c r="BE8134"/>
      <c r="BF8134"/>
      <c r="BG8134"/>
      <c r="BI8134"/>
      <c r="BJ8134"/>
      <c r="BK8134"/>
      <c r="BM8134"/>
      <c r="BN8134"/>
      <c r="BO8134"/>
    </row>
    <row r="8135" spans="1:67">
      <c r="A8135"/>
      <c r="B8135"/>
      <c r="C8135"/>
      <c r="E8135"/>
      <c r="F8135"/>
      <c r="G8135"/>
      <c r="I8135"/>
      <c r="J8135"/>
      <c r="K8135"/>
      <c r="M8135"/>
      <c r="N8135"/>
      <c r="O8135"/>
      <c r="Q8135"/>
      <c r="R8135"/>
      <c r="S8135"/>
      <c r="U8135"/>
      <c r="V8135"/>
      <c r="W8135"/>
      <c r="Y8135"/>
      <c r="Z8135"/>
      <c r="AA8135"/>
      <c r="AC8135"/>
      <c r="AD8135"/>
      <c r="AE8135"/>
      <c r="AG8135"/>
      <c r="AH8135"/>
      <c r="AI8135"/>
      <c r="AK8135"/>
      <c r="AL8135"/>
      <c r="AM8135"/>
      <c r="AO8135"/>
      <c r="AP8135"/>
      <c r="AQ8135"/>
      <c r="AS8135"/>
      <c r="AT8135"/>
      <c r="AU8135"/>
      <c r="AW8135"/>
      <c r="AX8135"/>
      <c r="AY8135"/>
      <c r="BA8135"/>
      <c r="BB8135"/>
      <c r="BC8135"/>
      <c r="BE8135"/>
      <c r="BF8135"/>
      <c r="BG8135"/>
      <c r="BI8135"/>
      <c r="BJ8135"/>
      <c r="BK8135"/>
      <c r="BM8135"/>
      <c r="BN8135"/>
      <c r="BO8135"/>
    </row>
    <row r="8136" spans="1:67">
      <c r="A8136"/>
      <c r="B8136"/>
      <c r="C8136"/>
      <c r="E8136"/>
      <c r="F8136"/>
      <c r="G8136"/>
      <c r="I8136"/>
      <c r="J8136"/>
      <c r="K8136"/>
      <c r="M8136"/>
      <c r="N8136"/>
      <c r="O8136"/>
      <c r="Q8136"/>
      <c r="R8136"/>
      <c r="S8136"/>
      <c r="U8136"/>
      <c r="V8136"/>
      <c r="W8136"/>
      <c r="Y8136"/>
      <c r="Z8136"/>
      <c r="AA8136"/>
      <c r="AC8136"/>
      <c r="AD8136"/>
      <c r="AE8136"/>
      <c r="AG8136"/>
      <c r="AH8136"/>
      <c r="AI8136"/>
      <c r="AK8136"/>
      <c r="AL8136"/>
      <c r="AM8136"/>
      <c r="AO8136"/>
      <c r="AP8136"/>
      <c r="AQ8136"/>
      <c r="AS8136"/>
      <c r="AT8136"/>
      <c r="AU8136"/>
      <c r="AW8136"/>
      <c r="AX8136"/>
      <c r="AY8136"/>
      <c r="BA8136"/>
      <c r="BB8136"/>
      <c r="BC8136"/>
      <c r="BE8136"/>
      <c r="BF8136"/>
      <c r="BG8136"/>
      <c r="BI8136"/>
      <c r="BJ8136"/>
      <c r="BK8136"/>
      <c r="BM8136"/>
      <c r="BN8136"/>
      <c r="BO8136"/>
    </row>
    <row r="8137" spans="1:67">
      <c r="A8137"/>
      <c r="B8137"/>
      <c r="C8137"/>
      <c r="E8137"/>
      <c r="F8137"/>
      <c r="G8137"/>
      <c r="I8137"/>
      <c r="J8137"/>
      <c r="K8137"/>
      <c r="M8137"/>
      <c r="N8137"/>
      <c r="O8137"/>
      <c r="Q8137"/>
      <c r="R8137"/>
      <c r="S8137"/>
      <c r="U8137"/>
      <c r="V8137"/>
      <c r="W8137"/>
      <c r="Y8137"/>
      <c r="Z8137"/>
      <c r="AA8137"/>
      <c r="AC8137"/>
      <c r="AD8137"/>
      <c r="AE8137"/>
      <c r="AG8137"/>
      <c r="AH8137"/>
      <c r="AI8137"/>
      <c r="AK8137"/>
      <c r="AL8137"/>
      <c r="AM8137"/>
      <c r="AO8137"/>
      <c r="AP8137"/>
      <c r="AQ8137"/>
      <c r="AS8137"/>
      <c r="AT8137"/>
      <c r="AU8137"/>
      <c r="AW8137"/>
      <c r="AX8137"/>
      <c r="AY8137"/>
      <c r="BA8137"/>
      <c r="BB8137"/>
      <c r="BC8137"/>
      <c r="BE8137"/>
      <c r="BF8137"/>
      <c r="BG8137"/>
      <c r="BI8137"/>
      <c r="BJ8137"/>
      <c r="BK8137"/>
      <c r="BM8137"/>
      <c r="BN8137"/>
      <c r="BO8137"/>
    </row>
    <row r="8138" spans="1:67">
      <c r="A8138"/>
      <c r="B8138"/>
      <c r="C8138"/>
      <c r="E8138"/>
      <c r="F8138"/>
      <c r="G8138"/>
      <c r="I8138"/>
      <c r="J8138"/>
      <c r="K8138"/>
      <c r="M8138"/>
      <c r="N8138"/>
      <c r="O8138"/>
      <c r="Q8138"/>
      <c r="R8138"/>
      <c r="S8138"/>
      <c r="U8138"/>
      <c r="V8138"/>
      <c r="W8138"/>
      <c r="Y8138"/>
      <c r="Z8138"/>
      <c r="AA8138"/>
      <c r="AC8138"/>
      <c r="AD8138"/>
      <c r="AE8138"/>
      <c r="AG8138"/>
      <c r="AH8138"/>
      <c r="AI8138"/>
      <c r="AK8138"/>
      <c r="AL8138"/>
      <c r="AM8138"/>
      <c r="AO8138"/>
      <c r="AP8138"/>
      <c r="AQ8138"/>
      <c r="AS8138"/>
      <c r="AT8138"/>
      <c r="AU8138"/>
      <c r="AW8138"/>
      <c r="AX8138"/>
      <c r="AY8138"/>
      <c r="BA8138"/>
      <c r="BB8138"/>
      <c r="BC8138"/>
      <c r="BE8138"/>
      <c r="BF8138"/>
      <c r="BG8138"/>
      <c r="BI8138"/>
      <c r="BJ8138"/>
      <c r="BK8138"/>
      <c r="BM8138"/>
      <c r="BN8138"/>
      <c r="BO8138"/>
    </row>
    <row r="8139" spans="1:67">
      <c r="A8139"/>
      <c r="B8139"/>
      <c r="C8139"/>
      <c r="E8139"/>
      <c r="F8139"/>
      <c r="G8139"/>
      <c r="I8139"/>
      <c r="J8139"/>
      <c r="K8139"/>
      <c r="M8139"/>
      <c r="N8139"/>
      <c r="O8139"/>
      <c r="Q8139"/>
      <c r="R8139"/>
      <c r="S8139"/>
      <c r="U8139"/>
      <c r="V8139"/>
      <c r="W8139"/>
      <c r="Y8139"/>
      <c r="Z8139"/>
      <c r="AA8139"/>
      <c r="AC8139"/>
      <c r="AD8139"/>
      <c r="AE8139"/>
      <c r="AG8139"/>
      <c r="AH8139"/>
      <c r="AI8139"/>
      <c r="AK8139"/>
      <c r="AL8139"/>
      <c r="AM8139"/>
      <c r="AO8139"/>
      <c r="AP8139"/>
      <c r="AQ8139"/>
      <c r="AS8139"/>
      <c r="AT8139"/>
      <c r="AU8139"/>
      <c r="AW8139"/>
      <c r="AX8139"/>
      <c r="AY8139"/>
      <c r="BA8139"/>
      <c r="BB8139"/>
      <c r="BC8139"/>
      <c r="BE8139"/>
      <c r="BF8139"/>
      <c r="BG8139"/>
      <c r="BI8139"/>
      <c r="BJ8139"/>
      <c r="BK8139"/>
      <c r="BM8139"/>
      <c r="BN8139"/>
      <c r="BO8139"/>
    </row>
    <row r="8140" spans="1:67">
      <c r="A8140"/>
      <c r="B8140"/>
      <c r="C8140"/>
      <c r="E8140"/>
      <c r="F8140"/>
      <c r="G8140"/>
      <c r="I8140"/>
      <c r="J8140"/>
      <c r="K8140"/>
      <c r="M8140"/>
      <c r="N8140"/>
      <c r="O8140"/>
      <c r="Q8140"/>
      <c r="R8140"/>
      <c r="S8140"/>
      <c r="U8140"/>
      <c r="V8140"/>
      <c r="W8140"/>
      <c r="Y8140"/>
      <c r="Z8140"/>
      <c r="AA8140"/>
      <c r="AC8140"/>
      <c r="AD8140"/>
      <c r="AE8140"/>
      <c r="AG8140"/>
      <c r="AH8140"/>
      <c r="AI8140"/>
      <c r="AK8140"/>
      <c r="AL8140"/>
      <c r="AM8140"/>
      <c r="AO8140"/>
      <c r="AP8140"/>
      <c r="AQ8140"/>
      <c r="AS8140"/>
      <c r="AT8140"/>
      <c r="AU8140"/>
      <c r="AW8140"/>
      <c r="AX8140"/>
      <c r="AY8140"/>
      <c r="BA8140"/>
      <c r="BB8140"/>
      <c r="BC8140"/>
      <c r="BE8140"/>
      <c r="BF8140"/>
      <c r="BG8140"/>
      <c r="BI8140"/>
      <c r="BJ8140"/>
      <c r="BK8140"/>
      <c r="BM8140"/>
      <c r="BN8140"/>
      <c r="BO8140"/>
    </row>
    <row r="8141" spans="1:67">
      <c r="A8141"/>
      <c r="B8141"/>
      <c r="C8141"/>
      <c r="E8141"/>
      <c r="F8141"/>
      <c r="G8141"/>
      <c r="I8141"/>
      <c r="J8141"/>
      <c r="K8141"/>
      <c r="M8141"/>
      <c r="N8141"/>
      <c r="O8141"/>
      <c r="Q8141"/>
      <c r="R8141"/>
      <c r="S8141"/>
      <c r="U8141"/>
      <c r="V8141"/>
      <c r="W8141"/>
      <c r="Y8141"/>
      <c r="Z8141"/>
      <c r="AA8141"/>
      <c r="AC8141"/>
      <c r="AD8141"/>
      <c r="AE8141"/>
      <c r="AG8141"/>
      <c r="AH8141"/>
      <c r="AI8141"/>
      <c r="AK8141"/>
      <c r="AL8141"/>
      <c r="AM8141"/>
      <c r="AO8141"/>
      <c r="AP8141"/>
      <c r="AQ8141"/>
      <c r="AS8141"/>
      <c r="AT8141"/>
      <c r="AU8141"/>
      <c r="AW8141"/>
      <c r="AX8141"/>
      <c r="AY8141"/>
      <c r="BA8141"/>
      <c r="BB8141"/>
      <c r="BC8141"/>
      <c r="BE8141"/>
      <c r="BF8141"/>
      <c r="BG8141"/>
      <c r="BI8141"/>
      <c r="BJ8141"/>
      <c r="BK8141"/>
      <c r="BM8141"/>
      <c r="BN8141"/>
      <c r="BO8141"/>
    </row>
    <row r="8142" spans="1:67">
      <c r="A8142"/>
      <c r="B8142"/>
      <c r="C8142"/>
      <c r="E8142"/>
      <c r="F8142"/>
      <c r="G8142"/>
      <c r="I8142"/>
      <c r="J8142"/>
      <c r="K8142"/>
      <c r="M8142"/>
      <c r="N8142"/>
      <c r="O8142"/>
      <c r="Q8142"/>
      <c r="R8142"/>
      <c r="S8142"/>
      <c r="U8142"/>
      <c r="V8142"/>
      <c r="W8142"/>
      <c r="Y8142"/>
      <c r="Z8142"/>
      <c r="AA8142"/>
      <c r="AC8142"/>
      <c r="AD8142"/>
      <c r="AE8142"/>
      <c r="AG8142"/>
      <c r="AH8142"/>
      <c r="AI8142"/>
      <c r="AK8142"/>
      <c r="AL8142"/>
      <c r="AM8142"/>
      <c r="AO8142"/>
      <c r="AP8142"/>
      <c r="AQ8142"/>
      <c r="AS8142"/>
      <c r="AT8142"/>
      <c r="AU8142"/>
      <c r="AW8142"/>
      <c r="AX8142"/>
      <c r="AY8142"/>
      <c r="BA8142"/>
      <c r="BB8142"/>
      <c r="BC8142"/>
      <c r="BE8142"/>
      <c r="BF8142"/>
      <c r="BG8142"/>
      <c r="BI8142"/>
      <c r="BJ8142"/>
      <c r="BK8142"/>
      <c r="BM8142"/>
      <c r="BN8142"/>
      <c r="BO8142"/>
    </row>
    <row r="8143" spans="1:67">
      <c r="A8143"/>
      <c r="B8143"/>
      <c r="C8143"/>
      <c r="E8143"/>
      <c r="F8143"/>
      <c r="G8143"/>
      <c r="I8143"/>
      <c r="J8143"/>
      <c r="K8143"/>
      <c r="M8143"/>
      <c r="N8143"/>
      <c r="O8143"/>
      <c r="Q8143"/>
      <c r="R8143"/>
      <c r="S8143"/>
      <c r="U8143"/>
      <c r="V8143"/>
      <c r="W8143"/>
      <c r="Y8143"/>
      <c r="Z8143"/>
      <c r="AA8143"/>
      <c r="AC8143"/>
      <c r="AD8143"/>
      <c r="AE8143"/>
      <c r="AG8143"/>
      <c r="AH8143"/>
      <c r="AI8143"/>
      <c r="AK8143"/>
      <c r="AL8143"/>
      <c r="AM8143"/>
      <c r="AO8143"/>
      <c r="AP8143"/>
      <c r="AQ8143"/>
      <c r="AS8143"/>
      <c r="AT8143"/>
      <c r="AU8143"/>
      <c r="AW8143"/>
      <c r="AX8143"/>
      <c r="AY8143"/>
      <c r="BA8143"/>
      <c r="BB8143"/>
      <c r="BC8143"/>
      <c r="BE8143"/>
      <c r="BF8143"/>
      <c r="BG8143"/>
      <c r="BI8143"/>
      <c r="BJ8143"/>
      <c r="BK8143"/>
      <c r="BM8143"/>
      <c r="BN8143"/>
      <c r="BO8143"/>
    </row>
    <row r="8144" spans="1:67">
      <c r="A8144"/>
      <c r="B8144"/>
      <c r="C8144"/>
      <c r="E8144"/>
      <c r="F8144"/>
      <c r="G8144"/>
      <c r="I8144"/>
      <c r="J8144"/>
      <c r="K8144"/>
      <c r="M8144"/>
      <c r="N8144"/>
      <c r="O8144"/>
      <c r="Q8144"/>
      <c r="R8144"/>
      <c r="S8144"/>
      <c r="U8144"/>
      <c r="V8144"/>
      <c r="W8144"/>
      <c r="Y8144"/>
      <c r="Z8144"/>
      <c r="AA8144"/>
      <c r="AC8144"/>
      <c r="AD8144"/>
      <c r="AE8144"/>
      <c r="AG8144"/>
      <c r="AH8144"/>
      <c r="AI8144"/>
      <c r="AK8144"/>
      <c r="AL8144"/>
      <c r="AM8144"/>
      <c r="AO8144"/>
      <c r="AP8144"/>
      <c r="AQ8144"/>
      <c r="AS8144"/>
      <c r="AT8144"/>
      <c r="AU8144"/>
      <c r="AW8144"/>
      <c r="AX8144"/>
      <c r="AY8144"/>
      <c r="BA8144"/>
      <c r="BB8144"/>
      <c r="BC8144"/>
      <c r="BE8144"/>
      <c r="BF8144"/>
      <c r="BG8144"/>
      <c r="BI8144"/>
      <c r="BJ8144"/>
      <c r="BK8144"/>
      <c r="BM8144"/>
      <c r="BN8144"/>
      <c r="BO8144"/>
    </row>
    <row r="8145" spans="1:67">
      <c r="A8145"/>
      <c r="B8145"/>
      <c r="C8145"/>
      <c r="E8145"/>
      <c r="F8145"/>
      <c r="G8145"/>
      <c r="I8145"/>
      <c r="J8145"/>
      <c r="K8145"/>
      <c r="M8145"/>
      <c r="N8145"/>
      <c r="O8145"/>
      <c r="Q8145"/>
      <c r="R8145"/>
      <c r="S8145"/>
      <c r="U8145"/>
      <c r="V8145"/>
      <c r="W8145"/>
      <c r="Y8145"/>
      <c r="Z8145"/>
      <c r="AA8145"/>
      <c r="AC8145"/>
      <c r="AD8145"/>
      <c r="AE8145"/>
      <c r="AG8145"/>
      <c r="AH8145"/>
      <c r="AI8145"/>
      <c r="AK8145"/>
      <c r="AL8145"/>
      <c r="AM8145"/>
      <c r="AO8145"/>
      <c r="AP8145"/>
      <c r="AQ8145"/>
      <c r="AS8145"/>
      <c r="AT8145"/>
      <c r="AU8145"/>
      <c r="AW8145"/>
      <c r="AX8145"/>
      <c r="AY8145"/>
      <c r="BA8145"/>
      <c r="BB8145"/>
      <c r="BC8145"/>
      <c r="BE8145"/>
      <c r="BF8145"/>
      <c r="BG8145"/>
      <c r="BI8145"/>
      <c r="BJ8145"/>
      <c r="BK8145"/>
      <c r="BM8145"/>
      <c r="BN8145"/>
      <c r="BO8145"/>
    </row>
    <row r="8146" spans="1:67">
      <c r="A8146"/>
      <c r="B8146"/>
      <c r="C8146"/>
      <c r="E8146"/>
      <c r="F8146"/>
      <c r="G8146"/>
      <c r="I8146"/>
      <c r="J8146"/>
      <c r="K8146"/>
      <c r="M8146"/>
      <c r="N8146"/>
      <c r="O8146"/>
      <c r="Q8146"/>
      <c r="R8146"/>
      <c r="S8146"/>
      <c r="U8146"/>
      <c r="V8146"/>
      <c r="W8146"/>
      <c r="Y8146"/>
      <c r="Z8146"/>
      <c r="AA8146"/>
      <c r="AC8146"/>
      <c r="AD8146"/>
      <c r="AE8146"/>
      <c r="AG8146"/>
      <c r="AH8146"/>
      <c r="AI8146"/>
      <c r="AK8146"/>
      <c r="AL8146"/>
      <c r="AM8146"/>
      <c r="AO8146"/>
      <c r="AP8146"/>
      <c r="AQ8146"/>
      <c r="AS8146"/>
      <c r="AT8146"/>
      <c r="AU8146"/>
      <c r="AW8146"/>
      <c r="AX8146"/>
      <c r="AY8146"/>
      <c r="BA8146"/>
      <c r="BB8146"/>
      <c r="BC8146"/>
      <c r="BE8146"/>
      <c r="BF8146"/>
      <c r="BG8146"/>
      <c r="BI8146"/>
      <c r="BJ8146"/>
      <c r="BK8146"/>
      <c r="BM8146"/>
      <c r="BN8146"/>
      <c r="BO8146"/>
    </row>
    <row r="8147" spans="1:67">
      <c r="A8147"/>
      <c r="B8147"/>
      <c r="C8147"/>
      <c r="E8147"/>
      <c r="F8147"/>
      <c r="G8147"/>
      <c r="I8147"/>
      <c r="J8147"/>
      <c r="K8147"/>
      <c r="M8147"/>
      <c r="N8147"/>
      <c r="O8147"/>
      <c r="Q8147"/>
      <c r="R8147"/>
      <c r="S8147"/>
      <c r="U8147"/>
      <c r="V8147"/>
      <c r="W8147"/>
      <c r="Y8147"/>
      <c r="Z8147"/>
      <c r="AA8147"/>
      <c r="AC8147"/>
      <c r="AD8147"/>
      <c r="AE8147"/>
      <c r="AG8147"/>
      <c r="AH8147"/>
      <c r="AI8147"/>
      <c r="AK8147"/>
      <c r="AL8147"/>
      <c r="AM8147"/>
      <c r="AO8147"/>
      <c r="AP8147"/>
      <c r="AQ8147"/>
      <c r="AS8147"/>
      <c r="AT8147"/>
      <c r="AU8147"/>
      <c r="AW8147"/>
      <c r="AX8147"/>
      <c r="AY8147"/>
      <c r="BA8147"/>
      <c r="BB8147"/>
      <c r="BC8147"/>
      <c r="BE8147"/>
      <c r="BF8147"/>
      <c r="BG8147"/>
      <c r="BI8147"/>
      <c r="BJ8147"/>
      <c r="BK8147"/>
      <c r="BM8147"/>
      <c r="BN8147"/>
      <c r="BO8147"/>
    </row>
    <row r="8148" spans="1:67">
      <c r="A8148"/>
      <c r="B8148"/>
      <c r="C8148"/>
      <c r="E8148"/>
      <c r="F8148"/>
      <c r="G8148"/>
      <c r="I8148"/>
      <c r="J8148"/>
      <c r="K8148"/>
      <c r="M8148"/>
      <c r="N8148"/>
      <c r="O8148"/>
      <c r="Q8148"/>
      <c r="R8148"/>
      <c r="S8148"/>
      <c r="U8148"/>
      <c r="V8148"/>
      <c r="W8148"/>
      <c r="Y8148"/>
      <c r="Z8148"/>
      <c r="AA8148"/>
      <c r="AC8148"/>
      <c r="AD8148"/>
      <c r="AE8148"/>
      <c r="AG8148"/>
      <c r="AH8148"/>
      <c r="AI8148"/>
      <c r="AK8148"/>
      <c r="AL8148"/>
      <c r="AM8148"/>
      <c r="AO8148"/>
      <c r="AP8148"/>
      <c r="AQ8148"/>
      <c r="AS8148"/>
      <c r="AT8148"/>
      <c r="AU8148"/>
      <c r="AW8148"/>
      <c r="AX8148"/>
      <c r="AY8148"/>
      <c r="BA8148"/>
      <c r="BB8148"/>
      <c r="BC8148"/>
      <c r="BE8148"/>
      <c r="BF8148"/>
      <c r="BG8148"/>
      <c r="BI8148"/>
      <c r="BJ8148"/>
      <c r="BK8148"/>
      <c r="BM8148"/>
      <c r="BN8148"/>
      <c r="BO8148"/>
    </row>
    <row r="8149" spans="1:67">
      <c r="A8149"/>
      <c r="B8149"/>
      <c r="C8149"/>
      <c r="E8149"/>
      <c r="F8149"/>
      <c r="G8149"/>
      <c r="I8149"/>
      <c r="J8149"/>
      <c r="K8149"/>
      <c r="M8149"/>
      <c r="N8149"/>
      <c r="O8149"/>
      <c r="Q8149"/>
      <c r="R8149"/>
      <c r="S8149"/>
      <c r="U8149"/>
      <c r="V8149"/>
      <c r="W8149"/>
      <c r="Y8149"/>
      <c r="Z8149"/>
      <c r="AA8149"/>
      <c r="AC8149"/>
      <c r="AD8149"/>
      <c r="AE8149"/>
      <c r="AG8149"/>
      <c r="AH8149"/>
      <c r="AI8149"/>
      <c r="AK8149"/>
      <c r="AL8149"/>
      <c r="AM8149"/>
      <c r="AO8149"/>
      <c r="AP8149"/>
      <c r="AQ8149"/>
      <c r="AS8149"/>
      <c r="AT8149"/>
      <c r="AU8149"/>
      <c r="AW8149"/>
      <c r="AX8149"/>
      <c r="AY8149"/>
      <c r="BA8149"/>
      <c r="BB8149"/>
      <c r="BC8149"/>
      <c r="BE8149"/>
      <c r="BF8149"/>
      <c r="BG8149"/>
      <c r="BI8149"/>
      <c r="BJ8149"/>
      <c r="BK8149"/>
      <c r="BM8149"/>
      <c r="BN8149"/>
      <c r="BO8149"/>
    </row>
    <row r="8150" spans="1:67">
      <c r="A8150"/>
      <c r="B8150"/>
      <c r="C8150"/>
      <c r="E8150"/>
      <c r="F8150"/>
      <c r="G8150"/>
      <c r="I8150"/>
      <c r="J8150"/>
      <c r="K8150"/>
      <c r="M8150"/>
      <c r="N8150"/>
      <c r="O8150"/>
      <c r="Q8150"/>
      <c r="R8150"/>
      <c r="S8150"/>
      <c r="U8150"/>
      <c r="V8150"/>
      <c r="W8150"/>
      <c r="Y8150"/>
      <c r="Z8150"/>
      <c r="AA8150"/>
      <c r="AC8150"/>
      <c r="AD8150"/>
      <c r="AE8150"/>
      <c r="AG8150"/>
      <c r="AH8150"/>
      <c r="AI8150"/>
      <c r="AK8150"/>
      <c r="AL8150"/>
      <c r="AM8150"/>
      <c r="AO8150"/>
      <c r="AP8150"/>
      <c r="AQ8150"/>
      <c r="AS8150"/>
      <c r="AT8150"/>
      <c r="AU8150"/>
      <c r="AW8150"/>
      <c r="AX8150"/>
      <c r="AY8150"/>
      <c r="BA8150"/>
      <c r="BB8150"/>
      <c r="BC8150"/>
      <c r="BE8150"/>
      <c r="BF8150"/>
      <c r="BG8150"/>
      <c r="BI8150"/>
      <c r="BJ8150"/>
      <c r="BK8150"/>
      <c r="BM8150"/>
      <c r="BN8150"/>
      <c r="BO8150"/>
    </row>
    <row r="8151" spans="1:67">
      <c r="A8151"/>
      <c r="B8151"/>
      <c r="C8151"/>
      <c r="E8151"/>
      <c r="F8151"/>
      <c r="G8151"/>
      <c r="I8151"/>
      <c r="J8151"/>
      <c r="K8151"/>
      <c r="M8151"/>
      <c r="N8151"/>
      <c r="O8151"/>
      <c r="Q8151"/>
      <c r="R8151"/>
      <c r="S8151"/>
      <c r="U8151"/>
      <c r="V8151"/>
      <c r="W8151"/>
      <c r="Y8151"/>
      <c r="Z8151"/>
      <c r="AA8151"/>
      <c r="AC8151"/>
      <c r="AD8151"/>
      <c r="AE8151"/>
      <c r="AG8151"/>
      <c r="AH8151"/>
      <c r="AI8151"/>
      <c r="AK8151"/>
      <c r="AL8151"/>
      <c r="AM8151"/>
      <c r="AO8151"/>
      <c r="AP8151"/>
      <c r="AQ8151"/>
      <c r="AS8151"/>
      <c r="AT8151"/>
      <c r="AU8151"/>
      <c r="AW8151"/>
      <c r="AX8151"/>
      <c r="AY8151"/>
      <c r="BA8151"/>
      <c r="BB8151"/>
      <c r="BC8151"/>
      <c r="BE8151"/>
      <c r="BF8151"/>
      <c r="BG8151"/>
      <c r="BI8151"/>
      <c r="BJ8151"/>
      <c r="BK8151"/>
      <c r="BM8151"/>
      <c r="BN8151"/>
      <c r="BO8151"/>
    </row>
    <row r="8152" spans="1:67">
      <c r="A8152"/>
      <c r="B8152"/>
      <c r="C8152"/>
      <c r="E8152"/>
      <c r="F8152"/>
      <c r="G8152"/>
      <c r="I8152"/>
      <c r="J8152"/>
      <c r="K8152"/>
      <c r="M8152"/>
      <c r="N8152"/>
      <c r="O8152"/>
      <c r="Q8152"/>
      <c r="R8152"/>
      <c r="S8152"/>
      <c r="U8152"/>
      <c r="V8152"/>
      <c r="W8152"/>
      <c r="Y8152"/>
      <c r="Z8152"/>
      <c r="AA8152"/>
      <c r="AC8152"/>
      <c r="AD8152"/>
      <c r="AE8152"/>
      <c r="AG8152"/>
      <c r="AH8152"/>
      <c r="AI8152"/>
      <c r="AK8152"/>
      <c r="AL8152"/>
      <c r="AM8152"/>
      <c r="AO8152"/>
      <c r="AP8152"/>
      <c r="AQ8152"/>
      <c r="AS8152"/>
      <c r="AT8152"/>
      <c r="AU8152"/>
      <c r="AW8152"/>
      <c r="AX8152"/>
      <c r="AY8152"/>
      <c r="BA8152"/>
      <c r="BB8152"/>
      <c r="BC8152"/>
      <c r="BE8152"/>
      <c r="BF8152"/>
      <c r="BG8152"/>
      <c r="BI8152"/>
      <c r="BJ8152"/>
      <c r="BK8152"/>
      <c r="BM8152"/>
      <c r="BN8152"/>
      <c r="BO8152"/>
    </row>
    <row r="8153" spans="1:67">
      <c r="A8153"/>
      <c r="B8153"/>
      <c r="C8153"/>
      <c r="E8153"/>
      <c r="F8153"/>
      <c r="G8153"/>
      <c r="I8153"/>
      <c r="J8153"/>
      <c r="K8153"/>
      <c r="M8153"/>
      <c r="N8153"/>
      <c r="O8153"/>
      <c r="Q8153"/>
      <c r="R8153"/>
      <c r="S8153"/>
      <c r="U8153"/>
      <c r="V8153"/>
      <c r="W8153"/>
      <c r="Y8153"/>
      <c r="Z8153"/>
      <c r="AA8153"/>
      <c r="AC8153"/>
      <c r="AD8153"/>
      <c r="AE8153"/>
      <c r="AG8153"/>
      <c r="AH8153"/>
      <c r="AI8153"/>
      <c r="AK8153"/>
      <c r="AL8153"/>
      <c r="AM8153"/>
      <c r="AO8153"/>
      <c r="AP8153"/>
      <c r="AQ8153"/>
      <c r="AS8153"/>
      <c r="AT8153"/>
      <c r="AU8153"/>
      <c r="AW8153"/>
      <c r="AX8153"/>
      <c r="AY8153"/>
      <c r="BA8153"/>
      <c r="BB8153"/>
      <c r="BC8153"/>
      <c r="BE8153"/>
      <c r="BF8153"/>
      <c r="BG8153"/>
      <c r="BI8153"/>
      <c r="BJ8153"/>
      <c r="BK8153"/>
      <c r="BM8153"/>
      <c r="BN8153"/>
      <c r="BO8153"/>
    </row>
    <row r="8154" spans="1:67">
      <c r="A8154"/>
      <c r="B8154"/>
      <c r="C8154"/>
      <c r="E8154"/>
      <c r="F8154"/>
      <c r="G8154"/>
      <c r="I8154"/>
      <c r="J8154"/>
      <c r="K8154"/>
      <c r="M8154"/>
      <c r="N8154"/>
      <c r="O8154"/>
      <c r="Q8154"/>
      <c r="R8154"/>
      <c r="S8154"/>
      <c r="U8154"/>
      <c r="V8154"/>
      <c r="W8154"/>
      <c r="Y8154"/>
      <c r="Z8154"/>
      <c r="AA8154"/>
      <c r="AC8154"/>
      <c r="AD8154"/>
      <c r="AE8154"/>
      <c r="AG8154"/>
      <c r="AH8154"/>
      <c r="AI8154"/>
      <c r="AK8154"/>
      <c r="AL8154"/>
      <c r="AM8154"/>
      <c r="AO8154"/>
      <c r="AP8154"/>
      <c r="AQ8154"/>
      <c r="AS8154"/>
      <c r="AT8154"/>
      <c r="AU8154"/>
      <c r="AW8154"/>
      <c r="AX8154"/>
      <c r="AY8154"/>
      <c r="BA8154"/>
      <c r="BB8154"/>
      <c r="BC8154"/>
      <c r="BE8154"/>
      <c r="BF8154"/>
      <c r="BG8154"/>
      <c r="BI8154"/>
      <c r="BJ8154"/>
      <c r="BK8154"/>
      <c r="BM8154"/>
      <c r="BN8154"/>
      <c r="BO8154"/>
    </row>
    <row r="8155" spans="1:67">
      <c r="A8155"/>
      <c r="B8155"/>
      <c r="C8155"/>
      <c r="E8155"/>
      <c r="F8155"/>
      <c r="G8155"/>
      <c r="I8155"/>
      <c r="J8155"/>
      <c r="K8155"/>
      <c r="M8155"/>
      <c r="N8155"/>
      <c r="O8155"/>
      <c r="Q8155"/>
      <c r="R8155"/>
      <c r="S8155"/>
      <c r="U8155"/>
      <c r="V8155"/>
      <c r="W8155"/>
      <c r="Y8155"/>
      <c r="Z8155"/>
      <c r="AA8155"/>
      <c r="AC8155"/>
      <c r="AD8155"/>
      <c r="AE8155"/>
      <c r="AG8155"/>
      <c r="AH8155"/>
      <c r="AI8155"/>
      <c r="AK8155"/>
      <c r="AL8155"/>
      <c r="AM8155"/>
      <c r="AO8155"/>
      <c r="AP8155"/>
      <c r="AQ8155"/>
      <c r="AS8155"/>
      <c r="AT8155"/>
      <c r="AU8155"/>
      <c r="AW8155"/>
      <c r="AX8155"/>
      <c r="AY8155"/>
      <c r="BA8155"/>
      <c r="BB8155"/>
      <c r="BC8155"/>
      <c r="BE8155"/>
      <c r="BF8155"/>
      <c r="BG8155"/>
      <c r="BI8155"/>
      <c r="BJ8155"/>
      <c r="BK8155"/>
      <c r="BM8155"/>
      <c r="BN8155"/>
      <c r="BO8155"/>
    </row>
    <row r="8156" spans="1:67">
      <c r="A8156"/>
      <c r="B8156"/>
      <c r="C8156"/>
      <c r="E8156"/>
      <c r="F8156"/>
      <c r="G8156"/>
      <c r="I8156"/>
      <c r="J8156"/>
      <c r="K8156"/>
      <c r="M8156"/>
      <c r="N8156"/>
      <c r="O8156"/>
      <c r="Q8156"/>
      <c r="R8156"/>
      <c r="S8156"/>
      <c r="U8156"/>
      <c r="V8156"/>
      <c r="W8156"/>
      <c r="Y8156"/>
      <c r="Z8156"/>
      <c r="AA8156"/>
      <c r="AC8156"/>
      <c r="AD8156"/>
      <c r="AE8156"/>
      <c r="AG8156"/>
      <c r="AH8156"/>
      <c r="AI8156"/>
      <c r="AK8156"/>
      <c r="AL8156"/>
      <c r="AM8156"/>
      <c r="AO8156"/>
      <c r="AP8156"/>
      <c r="AQ8156"/>
      <c r="AS8156"/>
      <c r="AT8156"/>
      <c r="AU8156"/>
      <c r="AW8156"/>
      <c r="AX8156"/>
      <c r="AY8156"/>
      <c r="BA8156"/>
      <c r="BB8156"/>
      <c r="BC8156"/>
      <c r="BE8156"/>
      <c r="BF8156"/>
      <c r="BG8156"/>
      <c r="BI8156"/>
      <c r="BJ8156"/>
      <c r="BK8156"/>
      <c r="BM8156"/>
      <c r="BN8156"/>
      <c r="BO8156"/>
    </row>
    <row r="8157" spans="1:67">
      <c r="A8157"/>
      <c r="B8157"/>
      <c r="C8157"/>
      <c r="E8157"/>
      <c r="F8157"/>
      <c r="G8157"/>
      <c r="I8157"/>
      <c r="J8157"/>
      <c r="K8157"/>
      <c r="M8157"/>
      <c r="N8157"/>
      <c r="O8157"/>
      <c r="Q8157"/>
      <c r="R8157"/>
      <c r="S8157"/>
      <c r="U8157"/>
      <c r="V8157"/>
      <c r="W8157"/>
      <c r="Y8157"/>
      <c r="Z8157"/>
      <c r="AA8157"/>
      <c r="AC8157"/>
      <c r="AD8157"/>
      <c r="AE8157"/>
      <c r="AG8157"/>
      <c r="AH8157"/>
      <c r="AI8157"/>
      <c r="AK8157"/>
      <c r="AL8157"/>
      <c r="AM8157"/>
      <c r="AO8157"/>
      <c r="AP8157"/>
      <c r="AQ8157"/>
      <c r="AS8157"/>
      <c r="AT8157"/>
      <c r="AU8157"/>
      <c r="AW8157"/>
      <c r="AX8157"/>
      <c r="AY8157"/>
      <c r="BA8157"/>
      <c r="BB8157"/>
      <c r="BC8157"/>
      <c r="BE8157"/>
      <c r="BF8157"/>
      <c r="BG8157"/>
      <c r="BI8157"/>
      <c r="BJ8157"/>
      <c r="BK8157"/>
      <c r="BM8157"/>
      <c r="BN8157"/>
      <c r="BO8157"/>
    </row>
    <row r="8158" spans="1:67">
      <c r="A8158"/>
      <c r="B8158"/>
      <c r="C8158"/>
      <c r="E8158"/>
      <c r="F8158"/>
      <c r="G8158"/>
      <c r="I8158"/>
      <c r="J8158"/>
      <c r="K8158"/>
      <c r="M8158"/>
      <c r="N8158"/>
      <c r="O8158"/>
      <c r="Q8158"/>
      <c r="R8158"/>
      <c r="S8158"/>
      <c r="U8158"/>
      <c r="V8158"/>
      <c r="W8158"/>
      <c r="Y8158"/>
      <c r="Z8158"/>
      <c r="AA8158"/>
      <c r="AC8158"/>
      <c r="AD8158"/>
      <c r="AE8158"/>
      <c r="AG8158"/>
      <c r="AH8158"/>
      <c r="AI8158"/>
      <c r="AK8158"/>
      <c r="AL8158"/>
      <c r="AM8158"/>
      <c r="AO8158"/>
      <c r="AP8158"/>
      <c r="AQ8158"/>
      <c r="AS8158"/>
      <c r="AT8158"/>
      <c r="AU8158"/>
      <c r="AW8158"/>
      <c r="AX8158"/>
      <c r="AY8158"/>
      <c r="BA8158"/>
      <c r="BB8158"/>
      <c r="BC8158"/>
      <c r="BE8158"/>
      <c r="BF8158"/>
      <c r="BG8158"/>
      <c r="BI8158"/>
      <c r="BJ8158"/>
      <c r="BK8158"/>
      <c r="BM8158"/>
      <c r="BN8158"/>
      <c r="BO8158"/>
    </row>
    <row r="8159" spans="1:67">
      <c r="A8159"/>
      <c r="B8159"/>
      <c r="C8159"/>
      <c r="E8159"/>
      <c r="F8159"/>
      <c r="G8159"/>
      <c r="I8159"/>
      <c r="J8159"/>
      <c r="K8159"/>
      <c r="M8159"/>
      <c r="N8159"/>
      <c r="O8159"/>
      <c r="Q8159"/>
      <c r="R8159"/>
      <c r="S8159"/>
      <c r="U8159"/>
      <c r="V8159"/>
      <c r="W8159"/>
      <c r="Y8159"/>
      <c r="Z8159"/>
      <c r="AA8159"/>
      <c r="AC8159"/>
      <c r="AD8159"/>
      <c r="AE8159"/>
      <c r="AG8159"/>
      <c r="AH8159"/>
      <c r="AI8159"/>
      <c r="AK8159"/>
      <c r="AL8159"/>
      <c r="AM8159"/>
      <c r="AO8159"/>
      <c r="AP8159"/>
      <c r="AQ8159"/>
      <c r="AS8159"/>
      <c r="AT8159"/>
      <c r="AU8159"/>
      <c r="AW8159"/>
      <c r="AX8159"/>
      <c r="AY8159"/>
      <c r="BA8159"/>
      <c r="BB8159"/>
      <c r="BC8159"/>
      <c r="BE8159"/>
      <c r="BF8159"/>
      <c r="BG8159"/>
      <c r="BI8159"/>
      <c r="BJ8159"/>
      <c r="BK8159"/>
      <c r="BM8159"/>
      <c r="BN8159"/>
      <c r="BO8159"/>
    </row>
    <row r="8160" spans="1:67">
      <c r="A8160"/>
      <c r="B8160"/>
      <c r="C8160"/>
      <c r="E8160"/>
      <c r="F8160"/>
      <c r="G8160"/>
      <c r="I8160"/>
      <c r="J8160"/>
      <c r="K8160"/>
      <c r="M8160"/>
      <c r="N8160"/>
      <c r="O8160"/>
      <c r="Q8160"/>
      <c r="R8160"/>
      <c r="S8160"/>
      <c r="U8160"/>
      <c r="V8160"/>
      <c r="W8160"/>
      <c r="Y8160"/>
      <c r="Z8160"/>
      <c r="AA8160"/>
      <c r="AC8160"/>
      <c r="AD8160"/>
      <c r="AE8160"/>
      <c r="AG8160"/>
      <c r="AH8160"/>
      <c r="AI8160"/>
      <c r="AK8160"/>
      <c r="AL8160"/>
      <c r="AM8160"/>
      <c r="AO8160"/>
      <c r="AP8160"/>
      <c r="AQ8160"/>
      <c r="AS8160"/>
      <c r="AT8160"/>
      <c r="AU8160"/>
      <c r="AW8160"/>
      <c r="AX8160"/>
      <c r="AY8160"/>
      <c r="BA8160"/>
      <c r="BB8160"/>
      <c r="BC8160"/>
      <c r="BE8160"/>
      <c r="BF8160"/>
      <c r="BG8160"/>
      <c r="BI8160"/>
      <c r="BJ8160"/>
      <c r="BK8160"/>
      <c r="BM8160"/>
      <c r="BN8160"/>
      <c r="BO8160"/>
    </row>
    <row r="8161" spans="1:67">
      <c r="A8161"/>
      <c r="B8161"/>
      <c r="C8161"/>
      <c r="E8161"/>
      <c r="F8161"/>
      <c r="G8161"/>
      <c r="I8161"/>
      <c r="J8161"/>
      <c r="K8161"/>
      <c r="M8161"/>
      <c r="N8161"/>
      <c r="O8161"/>
      <c r="Q8161"/>
      <c r="R8161"/>
      <c r="S8161"/>
      <c r="U8161"/>
      <c r="V8161"/>
      <c r="W8161"/>
      <c r="Y8161"/>
      <c r="Z8161"/>
      <c r="AA8161"/>
      <c r="AC8161"/>
      <c r="AD8161"/>
      <c r="AE8161"/>
      <c r="AG8161"/>
      <c r="AH8161"/>
      <c r="AI8161"/>
      <c r="AK8161"/>
      <c r="AL8161"/>
      <c r="AM8161"/>
      <c r="AO8161"/>
      <c r="AP8161"/>
      <c r="AQ8161"/>
      <c r="AS8161"/>
      <c r="AT8161"/>
      <c r="AU8161"/>
      <c r="AW8161"/>
      <c r="AX8161"/>
      <c r="AY8161"/>
      <c r="BA8161"/>
      <c r="BB8161"/>
      <c r="BC8161"/>
      <c r="BE8161"/>
      <c r="BF8161"/>
      <c r="BG8161"/>
      <c r="BI8161"/>
      <c r="BJ8161"/>
      <c r="BK8161"/>
      <c r="BM8161"/>
      <c r="BN8161"/>
      <c r="BO8161"/>
    </row>
    <row r="8162" spans="1:67">
      <c r="A8162"/>
      <c r="B8162"/>
      <c r="C8162"/>
      <c r="E8162"/>
      <c r="F8162"/>
      <c r="G8162"/>
      <c r="I8162"/>
      <c r="J8162"/>
      <c r="K8162"/>
      <c r="M8162"/>
      <c r="N8162"/>
      <c r="O8162"/>
      <c r="Q8162"/>
      <c r="R8162"/>
      <c r="S8162"/>
      <c r="U8162"/>
      <c r="V8162"/>
      <c r="W8162"/>
      <c r="Y8162"/>
      <c r="Z8162"/>
      <c r="AA8162"/>
      <c r="AC8162"/>
      <c r="AD8162"/>
      <c r="AE8162"/>
      <c r="AG8162"/>
      <c r="AH8162"/>
      <c r="AI8162"/>
      <c r="AK8162"/>
      <c r="AL8162"/>
      <c r="AM8162"/>
      <c r="AO8162"/>
      <c r="AP8162"/>
      <c r="AQ8162"/>
      <c r="AS8162"/>
      <c r="AT8162"/>
      <c r="AU8162"/>
      <c r="AW8162"/>
      <c r="AX8162"/>
      <c r="AY8162"/>
      <c r="BA8162"/>
      <c r="BB8162"/>
      <c r="BC8162"/>
      <c r="BE8162"/>
      <c r="BF8162"/>
      <c r="BG8162"/>
      <c r="BI8162"/>
      <c r="BJ8162"/>
      <c r="BK8162"/>
      <c r="BM8162"/>
      <c r="BN8162"/>
      <c r="BO8162"/>
    </row>
    <row r="8163" spans="1:67">
      <c r="A8163"/>
      <c r="B8163"/>
      <c r="C8163"/>
      <c r="E8163"/>
      <c r="F8163"/>
      <c r="G8163"/>
      <c r="I8163"/>
      <c r="J8163"/>
      <c r="K8163"/>
      <c r="M8163"/>
      <c r="N8163"/>
      <c r="O8163"/>
      <c r="Q8163"/>
      <c r="R8163"/>
      <c r="S8163"/>
      <c r="U8163"/>
      <c r="V8163"/>
      <c r="W8163"/>
      <c r="Y8163"/>
      <c r="Z8163"/>
      <c r="AA8163"/>
      <c r="AC8163"/>
      <c r="AD8163"/>
      <c r="AE8163"/>
      <c r="AG8163"/>
      <c r="AH8163"/>
      <c r="AI8163"/>
      <c r="AK8163"/>
      <c r="AL8163"/>
      <c r="AM8163"/>
      <c r="AO8163"/>
      <c r="AP8163"/>
      <c r="AQ8163"/>
      <c r="AS8163"/>
      <c r="AT8163"/>
      <c r="AU8163"/>
      <c r="AW8163"/>
      <c r="AX8163"/>
      <c r="AY8163"/>
      <c r="BA8163"/>
      <c r="BB8163"/>
      <c r="BC8163"/>
      <c r="BE8163"/>
      <c r="BF8163"/>
      <c r="BG8163"/>
      <c r="BI8163"/>
      <c r="BJ8163"/>
      <c r="BK8163"/>
      <c r="BM8163"/>
      <c r="BN8163"/>
      <c r="BO8163"/>
    </row>
    <row r="8164" spans="1:67">
      <c r="A8164"/>
      <c r="B8164"/>
      <c r="C8164"/>
      <c r="E8164"/>
      <c r="F8164"/>
      <c r="G8164"/>
      <c r="I8164"/>
      <c r="J8164"/>
      <c r="K8164"/>
      <c r="M8164"/>
      <c r="N8164"/>
      <c r="O8164"/>
      <c r="Q8164"/>
      <c r="R8164"/>
      <c r="S8164"/>
      <c r="U8164"/>
      <c r="V8164"/>
      <c r="W8164"/>
      <c r="Y8164"/>
      <c r="Z8164"/>
      <c r="AA8164"/>
      <c r="AC8164"/>
      <c r="AD8164"/>
      <c r="AE8164"/>
      <c r="AG8164"/>
      <c r="AH8164"/>
      <c r="AI8164"/>
      <c r="AK8164"/>
      <c r="AL8164"/>
      <c r="AM8164"/>
      <c r="AO8164"/>
      <c r="AP8164"/>
      <c r="AQ8164"/>
      <c r="AS8164"/>
      <c r="AT8164"/>
      <c r="AU8164"/>
      <c r="AW8164"/>
      <c r="AX8164"/>
      <c r="AY8164"/>
      <c r="BA8164"/>
      <c r="BB8164"/>
      <c r="BC8164"/>
      <c r="BE8164"/>
      <c r="BF8164"/>
      <c r="BG8164"/>
      <c r="BI8164"/>
      <c r="BJ8164"/>
      <c r="BK8164"/>
      <c r="BM8164"/>
      <c r="BN8164"/>
      <c r="BO8164"/>
    </row>
    <row r="8165" spans="1:67">
      <c r="A8165"/>
      <c r="B8165"/>
      <c r="C8165"/>
      <c r="E8165"/>
      <c r="F8165"/>
      <c r="G8165"/>
      <c r="I8165"/>
      <c r="J8165"/>
      <c r="K8165"/>
      <c r="M8165"/>
      <c r="N8165"/>
      <c r="O8165"/>
      <c r="Q8165"/>
      <c r="R8165"/>
      <c r="S8165"/>
      <c r="U8165"/>
      <c r="V8165"/>
      <c r="W8165"/>
      <c r="Y8165"/>
      <c r="Z8165"/>
      <c r="AA8165"/>
      <c r="AC8165"/>
      <c r="AD8165"/>
      <c r="AE8165"/>
      <c r="AG8165"/>
      <c r="AH8165"/>
      <c r="AI8165"/>
      <c r="AK8165"/>
      <c r="AL8165"/>
      <c r="AM8165"/>
      <c r="AO8165"/>
      <c r="AP8165"/>
      <c r="AQ8165"/>
      <c r="AS8165"/>
      <c r="AT8165"/>
      <c r="AU8165"/>
      <c r="AW8165"/>
      <c r="AX8165"/>
      <c r="AY8165"/>
      <c r="BA8165"/>
      <c r="BB8165"/>
      <c r="BC8165"/>
      <c r="BE8165"/>
      <c r="BF8165"/>
      <c r="BG8165"/>
      <c r="BI8165"/>
      <c r="BJ8165"/>
      <c r="BK8165"/>
      <c r="BM8165"/>
      <c r="BN8165"/>
      <c r="BO8165"/>
    </row>
    <row r="8166" spans="1:67">
      <c r="A8166"/>
      <c r="B8166"/>
      <c r="C8166"/>
      <c r="E8166"/>
      <c r="F8166"/>
      <c r="G8166"/>
      <c r="I8166"/>
      <c r="J8166"/>
      <c r="K8166"/>
      <c r="M8166"/>
      <c r="N8166"/>
      <c r="O8166"/>
      <c r="Q8166"/>
      <c r="R8166"/>
      <c r="S8166"/>
      <c r="U8166"/>
      <c r="V8166"/>
      <c r="W8166"/>
      <c r="Y8166"/>
      <c r="Z8166"/>
      <c r="AA8166"/>
      <c r="AC8166"/>
      <c r="AD8166"/>
      <c r="AE8166"/>
      <c r="AG8166"/>
      <c r="AH8166"/>
      <c r="AI8166"/>
      <c r="AK8166"/>
      <c r="AL8166"/>
      <c r="AM8166"/>
      <c r="AO8166"/>
      <c r="AP8166"/>
      <c r="AQ8166"/>
      <c r="AS8166"/>
      <c r="AT8166"/>
      <c r="AU8166"/>
      <c r="AW8166"/>
      <c r="AX8166"/>
      <c r="AY8166"/>
      <c r="BA8166"/>
      <c r="BB8166"/>
      <c r="BC8166"/>
      <c r="BE8166"/>
      <c r="BF8166"/>
      <c r="BG8166"/>
      <c r="BI8166"/>
      <c r="BJ8166"/>
      <c r="BK8166"/>
      <c r="BM8166"/>
      <c r="BN8166"/>
      <c r="BO8166"/>
    </row>
    <row r="8167" spans="1:67">
      <c r="A8167"/>
      <c r="B8167"/>
      <c r="C8167"/>
      <c r="E8167"/>
      <c r="F8167"/>
      <c r="G8167"/>
      <c r="I8167"/>
      <c r="J8167"/>
      <c r="K8167"/>
      <c r="M8167"/>
      <c r="N8167"/>
      <c r="O8167"/>
      <c r="Q8167"/>
      <c r="R8167"/>
      <c r="S8167"/>
      <c r="U8167"/>
      <c r="V8167"/>
      <c r="W8167"/>
      <c r="Y8167"/>
      <c r="Z8167"/>
      <c r="AA8167"/>
      <c r="AC8167"/>
      <c r="AD8167"/>
      <c r="AE8167"/>
      <c r="AG8167"/>
      <c r="AH8167"/>
      <c r="AI8167"/>
      <c r="AK8167"/>
      <c r="AL8167"/>
      <c r="AM8167"/>
      <c r="AO8167"/>
      <c r="AP8167"/>
      <c r="AQ8167"/>
      <c r="AS8167"/>
      <c r="AT8167"/>
      <c r="AU8167"/>
      <c r="AW8167"/>
      <c r="AX8167"/>
      <c r="AY8167"/>
      <c r="BA8167"/>
      <c r="BB8167"/>
      <c r="BC8167"/>
      <c r="BE8167"/>
      <c r="BF8167"/>
      <c r="BG8167"/>
      <c r="BI8167"/>
      <c r="BJ8167"/>
      <c r="BK8167"/>
      <c r="BM8167"/>
      <c r="BN8167"/>
      <c r="BO8167"/>
    </row>
    <row r="8168" spans="1:67">
      <c r="A8168"/>
      <c r="B8168"/>
      <c r="C8168"/>
      <c r="E8168"/>
      <c r="F8168"/>
      <c r="G8168"/>
      <c r="I8168"/>
      <c r="J8168"/>
      <c r="K8168"/>
      <c r="M8168"/>
      <c r="N8168"/>
      <c r="O8168"/>
      <c r="Q8168"/>
      <c r="R8168"/>
      <c r="S8168"/>
      <c r="U8168"/>
      <c r="V8168"/>
      <c r="W8168"/>
      <c r="Y8168"/>
      <c r="Z8168"/>
      <c r="AA8168"/>
      <c r="AC8168"/>
      <c r="AD8168"/>
      <c r="AE8168"/>
      <c r="AG8168"/>
      <c r="AH8168"/>
      <c r="AI8168"/>
      <c r="AK8168"/>
      <c r="AL8168"/>
      <c r="AM8168"/>
      <c r="AO8168"/>
      <c r="AP8168"/>
      <c r="AQ8168"/>
      <c r="AS8168"/>
      <c r="AT8168"/>
      <c r="AU8168"/>
      <c r="AW8168"/>
      <c r="AX8168"/>
      <c r="AY8168"/>
      <c r="BA8168"/>
      <c r="BB8168"/>
      <c r="BC8168"/>
      <c r="BE8168"/>
      <c r="BF8168"/>
      <c r="BG8168"/>
      <c r="BI8168"/>
      <c r="BJ8168"/>
      <c r="BK8168"/>
      <c r="BM8168"/>
      <c r="BN8168"/>
      <c r="BO8168"/>
    </row>
    <row r="8169" spans="1:67">
      <c r="A8169"/>
      <c r="B8169"/>
      <c r="C8169"/>
      <c r="E8169"/>
      <c r="F8169"/>
      <c r="G8169"/>
      <c r="I8169"/>
      <c r="J8169"/>
      <c r="K8169"/>
      <c r="M8169"/>
      <c r="N8169"/>
      <c r="O8169"/>
      <c r="Q8169"/>
      <c r="R8169"/>
      <c r="S8169"/>
      <c r="U8169"/>
      <c r="V8169"/>
      <c r="W8169"/>
      <c r="Y8169"/>
      <c r="Z8169"/>
      <c r="AA8169"/>
      <c r="AC8169"/>
      <c r="AD8169"/>
      <c r="AE8169"/>
      <c r="AG8169"/>
      <c r="AH8169"/>
      <c r="AI8169"/>
      <c r="AK8169"/>
      <c r="AL8169"/>
      <c r="AM8169"/>
      <c r="AO8169"/>
      <c r="AP8169"/>
      <c r="AQ8169"/>
      <c r="AS8169"/>
      <c r="AT8169"/>
      <c r="AU8169"/>
      <c r="AW8169"/>
      <c r="AX8169"/>
      <c r="AY8169"/>
      <c r="BA8169"/>
      <c r="BB8169"/>
      <c r="BC8169"/>
      <c r="BE8169"/>
      <c r="BF8169"/>
      <c r="BG8169"/>
      <c r="BI8169"/>
      <c r="BJ8169"/>
      <c r="BK8169"/>
      <c r="BM8169"/>
      <c r="BN8169"/>
      <c r="BO8169"/>
    </row>
    <row r="8170" spans="1:67">
      <c r="A8170"/>
      <c r="B8170"/>
      <c r="C8170"/>
      <c r="E8170"/>
      <c r="F8170"/>
      <c r="G8170"/>
      <c r="I8170"/>
      <c r="J8170"/>
      <c r="K8170"/>
      <c r="M8170"/>
      <c r="N8170"/>
      <c r="O8170"/>
      <c r="Q8170"/>
      <c r="R8170"/>
      <c r="S8170"/>
      <c r="U8170"/>
      <c r="V8170"/>
      <c r="W8170"/>
      <c r="Y8170"/>
      <c r="Z8170"/>
      <c r="AA8170"/>
      <c r="AC8170"/>
      <c r="AD8170"/>
      <c r="AE8170"/>
      <c r="AG8170"/>
      <c r="AH8170"/>
      <c r="AI8170"/>
      <c r="AK8170"/>
      <c r="AL8170"/>
      <c r="AM8170"/>
      <c r="AO8170"/>
      <c r="AP8170"/>
      <c r="AQ8170"/>
      <c r="AS8170"/>
      <c r="AT8170"/>
      <c r="AU8170"/>
      <c r="AW8170"/>
      <c r="AX8170"/>
      <c r="AY8170"/>
      <c r="BA8170"/>
      <c r="BB8170"/>
      <c r="BC8170"/>
      <c r="BE8170"/>
      <c r="BF8170"/>
      <c r="BG8170"/>
      <c r="BI8170"/>
      <c r="BJ8170"/>
      <c r="BK8170"/>
      <c r="BM8170"/>
      <c r="BN8170"/>
      <c r="BO8170"/>
    </row>
    <row r="8171" spans="1:67">
      <c r="A8171"/>
      <c r="B8171"/>
      <c r="C8171"/>
      <c r="E8171"/>
      <c r="F8171"/>
      <c r="G8171"/>
      <c r="I8171"/>
      <c r="J8171"/>
      <c r="K8171"/>
      <c r="M8171"/>
      <c r="N8171"/>
      <c r="O8171"/>
      <c r="Q8171"/>
      <c r="R8171"/>
      <c r="S8171"/>
      <c r="U8171"/>
      <c r="V8171"/>
      <c r="W8171"/>
      <c r="Y8171"/>
      <c r="Z8171"/>
      <c r="AA8171"/>
      <c r="AC8171"/>
      <c r="AD8171"/>
      <c r="AE8171"/>
      <c r="AG8171"/>
      <c r="AH8171"/>
      <c r="AI8171"/>
      <c r="AK8171"/>
      <c r="AL8171"/>
      <c r="AM8171"/>
      <c r="AO8171"/>
      <c r="AP8171"/>
      <c r="AQ8171"/>
      <c r="AS8171"/>
      <c r="AT8171"/>
      <c r="AU8171"/>
      <c r="AW8171"/>
      <c r="AX8171"/>
      <c r="AY8171"/>
      <c r="BA8171"/>
      <c r="BB8171"/>
      <c r="BC8171"/>
      <c r="BE8171"/>
      <c r="BF8171"/>
      <c r="BG8171"/>
      <c r="BI8171"/>
      <c r="BJ8171"/>
      <c r="BK8171"/>
      <c r="BM8171"/>
      <c r="BN8171"/>
      <c r="BO8171"/>
    </row>
    <row r="8172" spans="1:67">
      <c r="A8172"/>
      <c r="B8172"/>
      <c r="C8172"/>
      <c r="E8172"/>
      <c r="F8172"/>
      <c r="G8172"/>
      <c r="I8172"/>
      <c r="J8172"/>
      <c r="K8172"/>
      <c r="M8172"/>
      <c r="N8172"/>
      <c r="O8172"/>
      <c r="Q8172"/>
      <c r="R8172"/>
      <c r="S8172"/>
      <c r="U8172"/>
      <c r="V8172"/>
      <c r="W8172"/>
      <c r="Y8172"/>
      <c r="Z8172"/>
      <c r="AA8172"/>
      <c r="AC8172"/>
      <c r="AD8172"/>
      <c r="AE8172"/>
      <c r="AG8172"/>
      <c r="AH8172"/>
      <c r="AI8172"/>
      <c r="AK8172"/>
      <c r="AL8172"/>
      <c r="AM8172"/>
      <c r="AO8172"/>
      <c r="AP8172"/>
      <c r="AQ8172"/>
      <c r="AS8172"/>
      <c r="AT8172"/>
      <c r="AU8172"/>
      <c r="AW8172"/>
      <c r="AX8172"/>
      <c r="AY8172"/>
      <c r="BA8172"/>
      <c r="BB8172"/>
      <c r="BC8172"/>
      <c r="BE8172"/>
      <c r="BF8172"/>
      <c r="BG8172"/>
      <c r="BI8172"/>
      <c r="BJ8172"/>
      <c r="BK8172"/>
      <c r="BM8172"/>
      <c r="BN8172"/>
      <c r="BO8172"/>
    </row>
    <row r="8173" spans="1:67">
      <c r="A8173"/>
      <c r="B8173"/>
      <c r="C8173"/>
      <c r="E8173"/>
      <c r="F8173"/>
      <c r="G8173"/>
      <c r="I8173"/>
      <c r="J8173"/>
      <c r="K8173"/>
      <c r="M8173"/>
      <c r="N8173"/>
      <c r="O8173"/>
      <c r="Q8173"/>
      <c r="R8173"/>
      <c r="S8173"/>
      <c r="U8173"/>
      <c r="V8173"/>
      <c r="W8173"/>
      <c r="Y8173"/>
      <c r="Z8173"/>
      <c r="AA8173"/>
      <c r="AC8173"/>
      <c r="AD8173"/>
      <c r="AE8173"/>
      <c r="AG8173"/>
      <c r="AH8173"/>
      <c r="AI8173"/>
      <c r="AK8173"/>
      <c r="AL8173"/>
      <c r="AM8173"/>
      <c r="AO8173"/>
      <c r="AP8173"/>
      <c r="AQ8173"/>
      <c r="AS8173"/>
      <c r="AT8173"/>
      <c r="AU8173"/>
      <c r="AW8173"/>
      <c r="AX8173"/>
      <c r="AY8173"/>
      <c r="BA8173"/>
      <c r="BB8173"/>
      <c r="BC8173"/>
      <c r="BE8173"/>
      <c r="BF8173"/>
      <c r="BG8173"/>
      <c r="BI8173"/>
      <c r="BJ8173"/>
      <c r="BK8173"/>
      <c r="BM8173"/>
      <c r="BN8173"/>
      <c r="BO8173"/>
    </row>
    <row r="8174" spans="1:67">
      <c r="A8174"/>
      <c r="B8174"/>
      <c r="C8174"/>
      <c r="E8174"/>
      <c r="F8174"/>
      <c r="G8174"/>
      <c r="I8174"/>
      <c r="J8174"/>
      <c r="K8174"/>
      <c r="M8174"/>
      <c r="N8174"/>
      <c r="O8174"/>
      <c r="Q8174"/>
      <c r="R8174"/>
      <c r="S8174"/>
      <c r="U8174"/>
      <c r="V8174"/>
      <c r="W8174"/>
      <c r="Y8174"/>
      <c r="Z8174"/>
      <c r="AA8174"/>
      <c r="AC8174"/>
      <c r="AD8174"/>
      <c r="AE8174"/>
      <c r="AG8174"/>
      <c r="AH8174"/>
      <c r="AI8174"/>
      <c r="AK8174"/>
      <c r="AL8174"/>
      <c r="AM8174"/>
      <c r="AO8174"/>
      <c r="AP8174"/>
      <c r="AQ8174"/>
      <c r="AS8174"/>
      <c r="AT8174"/>
      <c r="AU8174"/>
      <c r="AW8174"/>
      <c r="AX8174"/>
      <c r="AY8174"/>
      <c r="BA8174"/>
      <c r="BB8174"/>
      <c r="BC8174"/>
      <c r="BE8174"/>
      <c r="BF8174"/>
      <c r="BG8174"/>
      <c r="BI8174"/>
      <c r="BJ8174"/>
      <c r="BK8174"/>
      <c r="BM8174"/>
      <c r="BN8174"/>
      <c r="BO8174"/>
    </row>
    <row r="8175" spans="1:67">
      <c r="A8175"/>
      <c r="B8175"/>
      <c r="C8175"/>
      <c r="E8175"/>
      <c r="F8175"/>
      <c r="G8175"/>
      <c r="I8175"/>
      <c r="J8175"/>
      <c r="K8175"/>
      <c r="M8175"/>
      <c r="N8175"/>
      <c r="O8175"/>
      <c r="Q8175"/>
      <c r="R8175"/>
      <c r="S8175"/>
      <c r="U8175"/>
      <c r="V8175"/>
      <c r="W8175"/>
      <c r="Y8175"/>
      <c r="Z8175"/>
      <c r="AA8175"/>
      <c r="AC8175"/>
      <c r="AD8175"/>
      <c r="AE8175"/>
      <c r="AG8175"/>
      <c r="AH8175"/>
      <c r="AI8175"/>
      <c r="AK8175"/>
      <c r="AL8175"/>
      <c r="AM8175"/>
      <c r="AO8175"/>
      <c r="AP8175"/>
      <c r="AQ8175"/>
      <c r="AS8175"/>
      <c r="AT8175"/>
      <c r="AU8175"/>
      <c r="AW8175"/>
      <c r="AX8175"/>
      <c r="AY8175"/>
      <c r="BA8175"/>
      <c r="BB8175"/>
      <c r="BC8175"/>
      <c r="BE8175"/>
      <c r="BF8175"/>
      <c r="BG8175"/>
      <c r="BI8175"/>
      <c r="BJ8175"/>
      <c r="BK8175"/>
      <c r="BM8175"/>
      <c r="BN8175"/>
      <c r="BO8175"/>
    </row>
    <row r="8176" spans="1:67">
      <c r="A8176"/>
      <c r="B8176"/>
      <c r="C8176"/>
      <c r="E8176"/>
      <c r="F8176"/>
      <c r="G8176"/>
      <c r="I8176"/>
      <c r="J8176"/>
      <c r="K8176"/>
      <c r="M8176"/>
      <c r="N8176"/>
      <c r="O8176"/>
      <c r="Q8176"/>
      <c r="R8176"/>
      <c r="S8176"/>
      <c r="U8176"/>
      <c r="V8176"/>
      <c r="W8176"/>
      <c r="Y8176"/>
      <c r="Z8176"/>
      <c r="AA8176"/>
      <c r="AC8176"/>
      <c r="AD8176"/>
      <c r="AE8176"/>
      <c r="AG8176"/>
      <c r="AH8176"/>
      <c r="AI8176"/>
      <c r="AK8176"/>
      <c r="AL8176"/>
      <c r="AM8176"/>
      <c r="AO8176"/>
      <c r="AP8176"/>
      <c r="AQ8176"/>
      <c r="AS8176"/>
      <c r="AT8176"/>
      <c r="AU8176"/>
      <c r="AW8176"/>
      <c r="AX8176"/>
      <c r="AY8176"/>
      <c r="BA8176"/>
      <c r="BB8176"/>
      <c r="BC8176"/>
      <c r="BE8176"/>
      <c r="BF8176"/>
      <c r="BG8176"/>
      <c r="BI8176"/>
      <c r="BJ8176"/>
      <c r="BK8176"/>
      <c r="BM8176"/>
      <c r="BN8176"/>
      <c r="BO8176"/>
    </row>
    <row r="8177" spans="1:67">
      <c r="A8177"/>
      <c r="B8177"/>
      <c r="C8177"/>
      <c r="E8177"/>
      <c r="F8177"/>
      <c r="G8177"/>
      <c r="I8177"/>
      <c r="J8177"/>
      <c r="K8177"/>
      <c r="M8177"/>
      <c r="N8177"/>
      <c r="O8177"/>
      <c r="Q8177"/>
      <c r="R8177"/>
      <c r="S8177"/>
      <c r="U8177"/>
      <c r="V8177"/>
      <c r="W8177"/>
      <c r="Y8177"/>
      <c r="Z8177"/>
      <c r="AA8177"/>
      <c r="AC8177"/>
      <c r="AD8177"/>
      <c r="AE8177"/>
      <c r="AG8177"/>
      <c r="AH8177"/>
      <c r="AI8177"/>
      <c r="AK8177"/>
      <c r="AL8177"/>
      <c r="AM8177"/>
      <c r="AO8177"/>
      <c r="AP8177"/>
      <c r="AQ8177"/>
      <c r="AS8177"/>
      <c r="AT8177"/>
      <c r="AU8177"/>
      <c r="AW8177"/>
      <c r="AX8177"/>
      <c r="AY8177"/>
      <c r="BA8177"/>
      <c r="BB8177"/>
      <c r="BC8177"/>
      <c r="BE8177"/>
      <c r="BF8177"/>
      <c r="BG8177"/>
      <c r="BI8177"/>
      <c r="BJ8177"/>
      <c r="BK8177"/>
      <c r="BM8177"/>
      <c r="BN8177"/>
      <c r="BO8177"/>
    </row>
    <row r="8178" spans="1:67">
      <c r="A8178"/>
      <c r="B8178"/>
      <c r="C8178"/>
      <c r="E8178"/>
      <c r="F8178"/>
      <c r="G8178"/>
      <c r="I8178"/>
      <c r="J8178"/>
      <c r="K8178"/>
      <c r="M8178"/>
      <c r="N8178"/>
      <c r="O8178"/>
      <c r="Q8178"/>
      <c r="R8178"/>
      <c r="S8178"/>
      <c r="U8178"/>
      <c r="V8178"/>
      <c r="W8178"/>
      <c r="Y8178"/>
      <c r="Z8178"/>
      <c r="AA8178"/>
      <c r="AC8178"/>
      <c r="AD8178"/>
      <c r="AE8178"/>
      <c r="AG8178"/>
      <c r="AH8178"/>
      <c r="AI8178"/>
      <c r="AK8178"/>
      <c r="AL8178"/>
      <c r="AM8178"/>
      <c r="AO8178"/>
      <c r="AP8178"/>
      <c r="AQ8178"/>
      <c r="AS8178"/>
      <c r="AT8178"/>
      <c r="AU8178"/>
      <c r="AW8178"/>
      <c r="AX8178"/>
      <c r="AY8178"/>
      <c r="BA8178"/>
      <c r="BB8178"/>
      <c r="BC8178"/>
      <c r="BE8178"/>
      <c r="BF8178"/>
      <c r="BG8178"/>
      <c r="BI8178"/>
      <c r="BJ8178"/>
      <c r="BK8178"/>
      <c r="BM8178"/>
      <c r="BN8178"/>
      <c r="BO8178"/>
    </row>
    <row r="8179" spans="1:67">
      <c r="A8179"/>
      <c r="B8179"/>
      <c r="C8179"/>
      <c r="E8179"/>
      <c r="F8179"/>
      <c r="G8179"/>
      <c r="I8179"/>
      <c r="J8179"/>
      <c r="K8179"/>
      <c r="M8179"/>
      <c r="N8179"/>
      <c r="O8179"/>
      <c r="Q8179"/>
      <c r="R8179"/>
      <c r="S8179"/>
      <c r="U8179"/>
      <c r="V8179"/>
      <c r="W8179"/>
      <c r="Y8179"/>
      <c r="Z8179"/>
      <c r="AA8179"/>
      <c r="AC8179"/>
      <c r="AD8179"/>
      <c r="AE8179"/>
      <c r="AG8179"/>
      <c r="AH8179"/>
      <c r="AI8179"/>
      <c r="AK8179"/>
      <c r="AL8179"/>
      <c r="AM8179"/>
      <c r="AO8179"/>
      <c r="AP8179"/>
      <c r="AQ8179"/>
      <c r="AS8179"/>
      <c r="AT8179"/>
      <c r="AU8179"/>
      <c r="AW8179"/>
      <c r="AX8179"/>
      <c r="AY8179"/>
      <c r="BA8179"/>
      <c r="BB8179"/>
      <c r="BC8179"/>
      <c r="BE8179"/>
      <c r="BF8179"/>
      <c r="BG8179"/>
      <c r="BI8179"/>
      <c r="BJ8179"/>
      <c r="BK8179"/>
      <c r="BM8179"/>
      <c r="BN8179"/>
      <c r="BO8179"/>
    </row>
    <row r="8180" spans="1:67">
      <c r="A8180"/>
      <c r="B8180"/>
      <c r="C8180"/>
      <c r="E8180"/>
      <c r="F8180"/>
      <c r="G8180"/>
      <c r="I8180"/>
      <c r="J8180"/>
      <c r="K8180"/>
      <c r="M8180"/>
      <c r="N8180"/>
      <c r="O8180"/>
      <c r="Q8180"/>
      <c r="R8180"/>
      <c r="S8180"/>
      <c r="U8180"/>
      <c r="V8180"/>
      <c r="W8180"/>
      <c r="Y8180"/>
      <c r="Z8180"/>
      <c r="AA8180"/>
      <c r="AC8180"/>
      <c r="AD8180"/>
      <c r="AE8180"/>
      <c r="AG8180"/>
      <c r="AH8180"/>
      <c r="AI8180"/>
      <c r="AK8180"/>
      <c r="AL8180"/>
      <c r="AM8180"/>
      <c r="AO8180"/>
      <c r="AP8180"/>
      <c r="AQ8180"/>
      <c r="AS8180"/>
      <c r="AT8180"/>
      <c r="AU8180"/>
      <c r="AW8180"/>
      <c r="AX8180"/>
      <c r="AY8180"/>
      <c r="BA8180"/>
      <c r="BB8180"/>
      <c r="BC8180"/>
      <c r="BE8180"/>
      <c r="BF8180"/>
      <c r="BG8180"/>
      <c r="BI8180"/>
      <c r="BJ8180"/>
      <c r="BK8180"/>
      <c r="BM8180"/>
      <c r="BN8180"/>
      <c r="BO8180"/>
    </row>
    <row r="8181" spans="1:67">
      <c r="A8181"/>
      <c r="B8181"/>
      <c r="C8181"/>
      <c r="E8181"/>
      <c r="F8181"/>
      <c r="G8181"/>
      <c r="I8181"/>
      <c r="J8181"/>
      <c r="K8181"/>
      <c r="M8181"/>
      <c r="N8181"/>
      <c r="O8181"/>
      <c r="Q8181"/>
      <c r="R8181"/>
      <c r="S8181"/>
      <c r="U8181"/>
      <c r="V8181"/>
      <c r="W8181"/>
      <c r="Y8181"/>
      <c r="Z8181"/>
      <c r="AA8181"/>
      <c r="AC8181"/>
      <c r="AD8181"/>
      <c r="AE8181"/>
      <c r="AG8181"/>
      <c r="AH8181"/>
      <c r="AI8181"/>
      <c r="AK8181"/>
      <c r="AL8181"/>
      <c r="AM8181"/>
      <c r="AO8181"/>
      <c r="AP8181"/>
      <c r="AQ8181"/>
      <c r="AS8181"/>
      <c r="AT8181"/>
      <c r="AU8181"/>
      <c r="AW8181"/>
      <c r="AX8181"/>
      <c r="AY8181"/>
      <c r="BA8181"/>
      <c r="BB8181"/>
      <c r="BC8181"/>
      <c r="BE8181"/>
      <c r="BF8181"/>
      <c r="BG8181"/>
      <c r="BI8181"/>
      <c r="BJ8181"/>
      <c r="BK8181"/>
      <c r="BM8181"/>
      <c r="BN8181"/>
      <c r="BO8181"/>
    </row>
    <row r="8182" spans="1:67">
      <c r="A8182"/>
      <c r="B8182"/>
      <c r="C8182"/>
      <c r="E8182"/>
      <c r="F8182"/>
      <c r="G8182"/>
      <c r="I8182"/>
      <c r="J8182"/>
      <c r="K8182"/>
      <c r="M8182"/>
      <c r="N8182"/>
      <c r="O8182"/>
      <c r="Q8182"/>
      <c r="R8182"/>
      <c r="S8182"/>
      <c r="U8182"/>
      <c r="V8182"/>
      <c r="W8182"/>
      <c r="Y8182"/>
      <c r="Z8182"/>
      <c r="AA8182"/>
      <c r="AC8182"/>
      <c r="AD8182"/>
      <c r="AE8182"/>
      <c r="AG8182"/>
      <c r="AH8182"/>
      <c r="AI8182"/>
      <c r="AK8182"/>
      <c r="AL8182"/>
      <c r="AM8182"/>
      <c r="AO8182"/>
      <c r="AP8182"/>
      <c r="AQ8182"/>
      <c r="AS8182"/>
      <c r="AT8182"/>
      <c r="AU8182"/>
      <c r="AW8182"/>
      <c r="AX8182"/>
      <c r="AY8182"/>
      <c r="BA8182"/>
      <c r="BB8182"/>
      <c r="BC8182"/>
      <c r="BE8182"/>
      <c r="BF8182"/>
      <c r="BG8182"/>
      <c r="BI8182"/>
      <c r="BJ8182"/>
      <c r="BK8182"/>
      <c r="BM8182"/>
      <c r="BN8182"/>
      <c r="BO8182"/>
    </row>
    <row r="8183" spans="1:67">
      <c r="A8183"/>
      <c r="B8183"/>
      <c r="C8183"/>
      <c r="E8183"/>
      <c r="F8183"/>
      <c r="G8183"/>
      <c r="I8183"/>
      <c r="J8183"/>
      <c r="K8183"/>
      <c r="M8183"/>
      <c r="N8183"/>
      <c r="O8183"/>
      <c r="Q8183"/>
      <c r="R8183"/>
      <c r="S8183"/>
      <c r="U8183"/>
      <c r="V8183"/>
      <c r="W8183"/>
      <c r="Y8183"/>
      <c r="Z8183"/>
      <c r="AA8183"/>
      <c r="AC8183"/>
      <c r="AD8183"/>
      <c r="AE8183"/>
      <c r="AG8183"/>
      <c r="AH8183"/>
      <c r="AI8183"/>
      <c r="AK8183"/>
      <c r="AL8183"/>
      <c r="AM8183"/>
      <c r="AO8183"/>
      <c r="AP8183"/>
      <c r="AQ8183"/>
      <c r="AS8183"/>
      <c r="AT8183"/>
      <c r="AU8183"/>
      <c r="AW8183"/>
      <c r="AX8183"/>
      <c r="AY8183"/>
      <c r="BA8183"/>
      <c r="BB8183"/>
      <c r="BC8183"/>
      <c r="BE8183"/>
      <c r="BF8183"/>
      <c r="BG8183"/>
      <c r="BI8183"/>
      <c r="BJ8183"/>
      <c r="BK8183"/>
      <c r="BM8183"/>
      <c r="BN8183"/>
      <c r="BO8183"/>
    </row>
    <row r="8184" spans="1:67">
      <c r="A8184"/>
      <c r="B8184"/>
      <c r="C8184"/>
      <c r="E8184"/>
      <c r="F8184"/>
      <c r="G8184"/>
      <c r="I8184"/>
      <c r="J8184"/>
      <c r="K8184"/>
      <c r="M8184"/>
      <c r="N8184"/>
      <c r="O8184"/>
      <c r="Q8184"/>
      <c r="R8184"/>
      <c r="S8184"/>
      <c r="U8184"/>
      <c r="V8184"/>
      <c r="W8184"/>
      <c r="Y8184"/>
      <c r="Z8184"/>
      <c r="AA8184"/>
      <c r="AC8184"/>
      <c r="AD8184"/>
      <c r="AE8184"/>
      <c r="AG8184"/>
      <c r="AH8184"/>
      <c r="AI8184"/>
      <c r="AK8184"/>
      <c r="AL8184"/>
      <c r="AM8184"/>
      <c r="AO8184"/>
      <c r="AP8184"/>
      <c r="AQ8184"/>
      <c r="AS8184"/>
      <c r="AT8184"/>
      <c r="AU8184"/>
      <c r="AW8184"/>
      <c r="AX8184"/>
      <c r="AY8184"/>
      <c r="BA8184"/>
      <c r="BB8184"/>
      <c r="BC8184"/>
      <c r="BE8184"/>
      <c r="BF8184"/>
      <c r="BG8184"/>
      <c r="BI8184"/>
      <c r="BJ8184"/>
      <c r="BK8184"/>
      <c r="BM8184"/>
      <c r="BN8184"/>
      <c r="BO8184"/>
    </row>
    <row r="8185" spans="1:67">
      <c r="A8185"/>
      <c r="B8185"/>
      <c r="C8185"/>
      <c r="E8185"/>
      <c r="F8185"/>
      <c r="G8185"/>
      <c r="I8185"/>
      <c r="J8185"/>
      <c r="K8185"/>
      <c r="M8185"/>
      <c r="N8185"/>
      <c r="O8185"/>
      <c r="Q8185"/>
      <c r="R8185"/>
      <c r="S8185"/>
      <c r="U8185"/>
      <c r="V8185"/>
      <c r="W8185"/>
      <c r="Y8185"/>
      <c r="Z8185"/>
      <c r="AA8185"/>
      <c r="AC8185"/>
      <c r="AD8185"/>
      <c r="AE8185"/>
      <c r="AG8185"/>
      <c r="AH8185"/>
      <c r="AI8185"/>
      <c r="AK8185"/>
      <c r="AL8185"/>
      <c r="AM8185"/>
      <c r="AO8185"/>
      <c r="AP8185"/>
      <c r="AQ8185"/>
      <c r="AS8185"/>
      <c r="AT8185"/>
      <c r="AU8185"/>
      <c r="AW8185"/>
      <c r="AX8185"/>
      <c r="AY8185"/>
      <c r="BA8185"/>
      <c r="BB8185"/>
      <c r="BC8185"/>
      <c r="BE8185"/>
      <c r="BF8185"/>
      <c r="BG8185"/>
      <c r="BI8185"/>
      <c r="BJ8185"/>
      <c r="BK8185"/>
      <c r="BM8185"/>
      <c r="BN8185"/>
      <c r="BO8185"/>
    </row>
    <row r="8186" spans="1:67">
      <c r="A8186"/>
      <c r="B8186"/>
      <c r="C8186"/>
      <c r="E8186"/>
      <c r="F8186"/>
      <c r="G8186"/>
      <c r="I8186"/>
      <c r="J8186"/>
      <c r="K8186"/>
      <c r="M8186"/>
      <c r="N8186"/>
      <c r="O8186"/>
      <c r="Q8186"/>
      <c r="R8186"/>
      <c r="S8186"/>
      <c r="U8186"/>
      <c r="V8186"/>
      <c r="W8186"/>
      <c r="Y8186"/>
      <c r="Z8186"/>
      <c r="AA8186"/>
      <c r="AC8186"/>
      <c r="AD8186"/>
      <c r="AE8186"/>
      <c r="AG8186"/>
      <c r="AH8186"/>
      <c r="AI8186"/>
      <c r="AK8186"/>
      <c r="AL8186"/>
      <c r="AM8186"/>
      <c r="AO8186"/>
      <c r="AP8186"/>
      <c r="AQ8186"/>
      <c r="AS8186"/>
      <c r="AT8186"/>
      <c r="AU8186"/>
      <c r="AW8186"/>
      <c r="AX8186"/>
      <c r="AY8186"/>
      <c r="BA8186"/>
      <c r="BB8186"/>
      <c r="BC8186"/>
      <c r="BE8186"/>
      <c r="BF8186"/>
      <c r="BG8186"/>
      <c r="BI8186"/>
      <c r="BJ8186"/>
      <c r="BK8186"/>
      <c r="BM8186"/>
      <c r="BN8186"/>
      <c r="BO8186"/>
    </row>
    <row r="8187" spans="1:67">
      <c r="A8187"/>
      <c r="B8187"/>
      <c r="C8187"/>
      <c r="E8187"/>
      <c r="F8187"/>
      <c r="G8187"/>
      <c r="I8187"/>
      <c r="J8187"/>
      <c r="K8187"/>
      <c r="M8187"/>
      <c r="N8187"/>
      <c r="O8187"/>
      <c r="Q8187"/>
      <c r="R8187"/>
      <c r="S8187"/>
      <c r="U8187"/>
      <c r="V8187"/>
      <c r="W8187"/>
      <c r="Y8187"/>
      <c r="Z8187"/>
      <c r="AA8187"/>
      <c r="AC8187"/>
      <c r="AD8187"/>
      <c r="AE8187"/>
      <c r="AG8187"/>
      <c r="AH8187"/>
      <c r="AI8187"/>
      <c r="AK8187"/>
      <c r="AL8187"/>
      <c r="AM8187"/>
      <c r="AO8187"/>
      <c r="AP8187"/>
      <c r="AQ8187"/>
      <c r="AS8187"/>
      <c r="AT8187"/>
      <c r="AU8187"/>
      <c r="AW8187"/>
      <c r="AX8187"/>
      <c r="AY8187"/>
      <c r="BA8187"/>
      <c r="BB8187"/>
      <c r="BC8187"/>
      <c r="BE8187"/>
      <c r="BF8187"/>
      <c r="BG8187"/>
      <c r="BI8187"/>
      <c r="BJ8187"/>
      <c r="BK8187"/>
      <c r="BM8187"/>
      <c r="BN8187"/>
      <c r="BO8187"/>
    </row>
    <row r="8188" spans="1:67">
      <c r="A8188"/>
      <c r="B8188"/>
      <c r="C8188"/>
      <c r="E8188"/>
      <c r="F8188"/>
      <c r="G8188"/>
      <c r="I8188"/>
      <c r="J8188"/>
      <c r="K8188"/>
      <c r="M8188"/>
      <c r="N8188"/>
      <c r="O8188"/>
      <c r="Q8188"/>
      <c r="R8188"/>
      <c r="S8188"/>
      <c r="U8188"/>
      <c r="V8188"/>
      <c r="W8188"/>
      <c r="Y8188"/>
      <c r="Z8188"/>
      <c r="AA8188"/>
      <c r="AC8188"/>
      <c r="AD8188"/>
      <c r="AE8188"/>
      <c r="AG8188"/>
      <c r="AH8188"/>
      <c r="AI8188"/>
      <c r="AK8188"/>
      <c r="AL8188"/>
      <c r="AM8188"/>
      <c r="AO8188"/>
      <c r="AP8188"/>
      <c r="AQ8188"/>
      <c r="AS8188"/>
      <c r="AT8188"/>
      <c r="AU8188"/>
      <c r="AW8188"/>
      <c r="AX8188"/>
      <c r="AY8188"/>
      <c r="BA8188"/>
      <c r="BB8188"/>
      <c r="BC8188"/>
      <c r="BE8188"/>
      <c r="BF8188"/>
      <c r="BG8188"/>
      <c r="BI8188"/>
      <c r="BJ8188"/>
      <c r="BK8188"/>
      <c r="BM8188"/>
      <c r="BN8188"/>
      <c r="BO8188"/>
    </row>
    <row r="8189" spans="1:67">
      <c r="A8189"/>
      <c r="B8189"/>
      <c r="C8189"/>
      <c r="E8189"/>
      <c r="F8189"/>
      <c r="G8189"/>
      <c r="I8189"/>
      <c r="J8189"/>
      <c r="K8189"/>
      <c r="M8189"/>
      <c r="N8189"/>
      <c r="O8189"/>
      <c r="Q8189"/>
      <c r="R8189"/>
      <c r="S8189"/>
      <c r="U8189"/>
      <c r="V8189"/>
      <c r="W8189"/>
      <c r="Y8189"/>
      <c r="Z8189"/>
      <c r="AA8189"/>
      <c r="AC8189"/>
      <c r="AD8189"/>
      <c r="AE8189"/>
      <c r="AG8189"/>
      <c r="AH8189"/>
      <c r="AI8189"/>
      <c r="AK8189"/>
      <c r="AL8189"/>
      <c r="AM8189"/>
      <c r="AO8189"/>
      <c r="AP8189"/>
      <c r="AQ8189"/>
      <c r="AS8189"/>
      <c r="AT8189"/>
      <c r="AU8189"/>
      <c r="AW8189"/>
      <c r="AX8189"/>
      <c r="AY8189"/>
      <c r="BA8189"/>
      <c r="BB8189"/>
      <c r="BC8189"/>
      <c r="BE8189"/>
      <c r="BF8189"/>
      <c r="BG8189"/>
      <c r="BI8189"/>
      <c r="BJ8189"/>
      <c r="BK8189"/>
      <c r="BM8189"/>
      <c r="BN8189"/>
      <c r="BO8189"/>
    </row>
    <row r="8190" spans="1:67">
      <c r="A8190"/>
      <c r="B8190"/>
      <c r="C8190"/>
      <c r="E8190"/>
      <c r="F8190"/>
      <c r="G8190"/>
      <c r="I8190"/>
      <c r="J8190"/>
      <c r="K8190"/>
      <c r="M8190"/>
      <c r="N8190"/>
      <c r="O8190"/>
      <c r="Q8190"/>
      <c r="R8190"/>
      <c r="S8190"/>
      <c r="U8190"/>
      <c r="V8190"/>
      <c r="W8190"/>
      <c r="Y8190"/>
      <c r="Z8190"/>
      <c r="AA8190"/>
      <c r="AC8190"/>
      <c r="AD8190"/>
      <c r="AE8190"/>
      <c r="AG8190"/>
      <c r="AH8190"/>
      <c r="AI8190"/>
      <c r="AK8190"/>
      <c r="AL8190"/>
      <c r="AM8190"/>
      <c r="AO8190"/>
      <c r="AP8190"/>
      <c r="AQ8190"/>
      <c r="AS8190"/>
      <c r="AT8190"/>
      <c r="AU8190"/>
      <c r="AW8190"/>
      <c r="AX8190"/>
      <c r="AY8190"/>
      <c r="BA8190"/>
      <c r="BB8190"/>
      <c r="BC8190"/>
      <c r="BE8190"/>
      <c r="BF8190"/>
      <c r="BG8190"/>
      <c r="BI8190"/>
      <c r="BJ8190"/>
      <c r="BK8190"/>
      <c r="BM8190"/>
      <c r="BN8190"/>
      <c r="BO8190"/>
    </row>
    <row r="8191" spans="1:67">
      <c r="A8191"/>
      <c r="B8191"/>
      <c r="C8191"/>
      <c r="E8191"/>
      <c r="F8191"/>
      <c r="G8191"/>
      <c r="I8191"/>
      <c r="J8191"/>
      <c r="K8191"/>
      <c r="M8191"/>
      <c r="N8191"/>
      <c r="O8191"/>
      <c r="Q8191"/>
      <c r="R8191"/>
      <c r="S8191"/>
      <c r="U8191"/>
      <c r="V8191"/>
      <c r="W8191"/>
      <c r="Y8191"/>
      <c r="Z8191"/>
      <c r="AA8191"/>
      <c r="AC8191"/>
      <c r="AD8191"/>
      <c r="AE8191"/>
      <c r="AG8191"/>
      <c r="AH8191"/>
      <c r="AI8191"/>
      <c r="AK8191"/>
      <c r="AL8191"/>
      <c r="AM8191"/>
      <c r="AO8191"/>
      <c r="AP8191"/>
      <c r="AQ8191"/>
      <c r="AS8191"/>
      <c r="AT8191"/>
      <c r="AU8191"/>
      <c r="AW8191"/>
      <c r="AX8191"/>
      <c r="AY8191"/>
      <c r="BA8191"/>
      <c r="BB8191"/>
      <c r="BC8191"/>
      <c r="BE8191"/>
      <c r="BF8191"/>
      <c r="BG8191"/>
      <c r="BI8191"/>
      <c r="BJ8191"/>
      <c r="BK8191"/>
      <c r="BM8191"/>
      <c r="BN8191"/>
      <c r="BO8191"/>
    </row>
    <row r="8192" spans="1:67">
      <c r="A8192"/>
      <c r="B8192"/>
      <c r="C8192"/>
      <c r="E8192"/>
      <c r="F8192"/>
      <c r="G8192"/>
      <c r="I8192"/>
      <c r="J8192"/>
      <c r="K8192"/>
      <c r="M8192"/>
      <c r="N8192"/>
      <c r="O8192"/>
      <c r="Q8192"/>
      <c r="R8192"/>
      <c r="S8192"/>
      <c r="U8192"/>
      <c r="V8192"/>
      <c r="W8192"/>
      <c r="Y8192"/>
      <c r="Z8192"/>
      <c r="AA8192"/>
      <c r="AC8192"/>
      <c r="AD8192"/>
      <c r="AE8192"/>
      <c r="AG8192"/>
      <c r="AH8192"/>
      <c r="AI8192"/>
      <c r="AK8192"/>
      <c r="AL8192"/>
      <c r="AM8192"/>
      <c r="AO8192"/>
      <c r="AP8192"/>
      <c r="AQ8192"/>
      <c r="AS8192"/>
      <c r="AT8192"/>
      <c r="AU8192"/>
      <c r="AW8192"/>
      <c r="AX8192"/>
      <c r="AY8192"/>
      <c r="BA8192"/>
      <c r="BB8192"/>
      <c r="BC8192"/>
      <c r="BE8192"/>
      <c r="BF8192"/>
      <c r="BG8192"/>
      <c r="BI8192"/>
      <c r="BJ8192"/>
      <c r="BK8192"/>
      <c r="BM8192"/>
      <c r="BN8192"/>
      <c r="BO8192"/>
    </row>
    <row r="8193" spans="1:67">
      <c r="A8193"/>
      <c r="B8193"/>
      <c r="C8193"/>
      <c r="E8193"/>
      <c r="F8193"/>
      <c r="G8193"/>
      <c r="I8193"/>
      <c r="J8193"/>
      <c r="K8193"/>
      <c r="M8193"/>
      <c r="N8193"/>
      <c r="O8193"/>
      <c r="Q8193"/>
      <c r="R8193"/>
      <c r="S8193"/>
      <c r="U8193"/>
      <c r="V8193"/>
      <c r="W8193"/>
      <c r="Y8193"/>
      <c r="Z8193"/>
      <c r="AA8193"/>
      <c r="AC8193"/>
      <c r="AD8193"/>
      <c r="AE8193"/>
      <c r="AG8193"/>
      <c r="AH8193"/>
      <c r="AI8193"/>
      <c r="AK8193"/>
      <c r="AL8193"/>
      <c r="AM8193"/>
      <c r="AO8193"/>
      <c r="AP8193"/>
      <c r="AQ8193"/>
      <c r="AS8193"/>
      <c r="AT8193"/>
      <c r="AU8193"/>
      <c r="AW8193"/>
      <c r="AX8193"/>
      <c r="AY8193"/>
      <c r="BA8193"/>
      <c r="BB8193"/>
      <c r="BC8193"/>
      <c r="BE8193"/>
      <c r="BF8193"/>
      <c r="BG8193"/>
      <c r="BI8193"/>
      <c r="BJ8193"/>
      <c r="BK8193"/>
      <c r="BM8193"/>
      <c r="BN8193"/>
      <c r="BO8193"/>
    </row>
    <row r="8194" spans="1:67">
      <c r="A8194"/>
      <c r="B8194"/>
      <c r="C8194"/>
      <c r="E8194"/>
      <c r="F8194"/>
      <c r="G8194"/>
      <c r="I8194"/>
      <c r="J8194"/>
      <c r="K8194"/>
      <c r="M8194"/>
      <c r="N8194"/>
      <c r="O8194"/>
      <c r="Q8194"/>
      <c r="R8194"/>
      <c r="S8194"/>
      <c r="U8194"/>
      <c r="V8194"/>
      <c r="W8194"/>
      <c r="Y8194"/>
      <c r="Z8194"/>
      <c r="AA8194"/>
      <c r="AC8194"/>
      <c r="AD8194"/>
      <c r="AE8194"/>
      <c r="AG8194"/>
      <c r="AH8194"/>
      <c r="AI8194"/>
      <c r="AK8194"/>
      <c r="AL8194"/>
      <c r="AM8194"/>
      <c r="AO8194"/>
      <c r="AP8194"/>
      <c r="AQ8194"/>
      <c r="AS8194"/>
      <c r="AT8194"/>
      <c r="AU8194"/>
      <c r="AW8194"/>
      <c r="AX8194"/>
      <c r="AY8194"/>
      <c r="BA8194"/>
      <c r="BB8194"/>
      <c r="BC8194"/>
      <c r="BE8194"/>
      <c r="BF8194"/>
      <c r="BG8194"/>
      <c r="BI8194"/>
      <c r="BJ8194"/>
      <c r="BK8194"/>
      <c r="BM8194"/>
      <c r="BN8194"/>
      <c r="BO8194"/>
    </row>
    <row r="8195" spans="1:67">
      <c r="A8195"/>
      <c r="B8195"/>
      <c r="C8195"/>
      <c r="E8195"/>
      <c r="F8195"/>
      <c r="G8195"/>
      <c r="I8195"/>
      <c r="J8195"/>
      <c r="K8195"/>
      <c r="M8195"/>
      <c r="N8195"/>
      <c r="O8195"/>
      <c r="Q8195"/>
      <c r="R8195"/>
      <c r="S8195"/>
      <c r="U8195"/>
      <c r="V8195"/>
      <c r="W8195"/>
      <c r="Y8195"/>
      <c r="Z8195"/>
      <c r="AA8195"/>
      <c r="AC8195"/>
      <c r="AD8195"/>
      <c r="AE8195"/>
      <c r="AG8195"/>
      <c r="AH8195"/>
      <c r="AI8195"/>
      <c r="AK8195"/>
      <c r="AL8195"/>
      <c r="AM8195"/>
      <c r="AO8195"/>
      <c r="AP8195"/>
      <c r="AQ8195"/>
      <c r="AS8195"/>
      <c r="AT8195"/>
      <c r="AU8195"/>
      <c r="AW8195"/>
      <c r="AX8195"/>
      <c r="AY8195"/>
      <c r="BA8195"/>
      <c r="BB8195"/>
      <c r="BC8195"/>
      <c r="BE8195"/>
      <c r="BF8195"/>
      <c r="BG8195"/>
      <c r="BI8195"/>
      <c r="BJ8195"/>
      <c r="BK8195"/>
      <c r="BM8195"/>
      <c r="BN8195"/>
      <c r="BO8195"/>
    </row>
    <row r="8196" spans="1:67">
      <c r="A8196"/>
      <c r="B8196"/>
      <c r="C8196"/>
      <c r="E8196"/>
      <c r="F8196"/>
      <c r="G8196"/>
      <c r="I8196"/>
      <c r="J8196"/>
      <c r="K8196"/>
      <c r="M8196"/>
      <c r="N8196"/>
      <c r="O8196"/>
      <c r="Q8196"/>
      <c r="R8196"/>
      <c r="S8196"/>
      <c r="U8196"/>
      <c r="V8196"/>
      <c r="W8196"/>
      <c r="Y8196"/>
      <c r="Z8196"/>
      <c r="AA8196"/>
      <c r="AC8196"/>
      <c r="AD8196"/>
      <c r="AE8196"/>
      <c r="AG8196"/>
      <c r="AH8196"/>
      <c r="AI8196"/>
      <c r="AK8196"/>
      <c r="AL8196"/>
      <c r="AM8196"/>
      <c r="AO8196"/>
      <c r="AP8196"/>
      <c r="AQ8196"/>
      <c r="AS8196"/>
      <c r="AT8196"/>
      <c r="AU8196"/>
      <c r="AW8196"/>
      <c r="AX8196"/>
      <c r="AY8196"/>
      <c r="BA8196"/>
      <c r="BB8196"/>
      <c r="BC8196"/>
      <c r="BE8196"/>
      <c r="BF8196"/>
      <c r="BG8196"/>
      <c r="BI8196"/>
      <c r="BJ8196"/>
      <c r="BK8196"/>
      <c r="BM8196"/>
      <c r="BN8196"/>
      <c r="BO8196"/>
    </row>
    <row r="8197" spans="1:67">
      <c r="A8197"/>
      <c r="B8197"/>
      <c r="C8197"/>
      <c r="E8197"/>
      <c r="F8197"/>
      <c r="G8197"/>
      <c r="I8197"/>
      <c r="J8197"/>
      <c r="K8197"/>
      <c r="M8197"/>
      <c r="N8197"/>
      <c r="O8197"/>
      <c r="Q8197"/>
      <c r="R8197"/>
      <c r="S8197"/>
      <c r="U8197"/>
      <c r="V8197"/>
      <c r="W8197"/>
      <c r="Y8197"/>
      <c r="Z8197"/>
      <c r="AA8197"/>
      <c r="AC8197"/>
      <c r="AD8197"/>
      <c r="AE8197"/>
      <c r="AG8197"/>
      <c r="AH8197"/>
      <c r="AI8197"/>
      <c r="AK8197"/>
      <c r="AL8197"/>
      <c r="AM8197"/>
      <c r="AO8197"/>
      <c r="AP8197"/>
      <c r="AQ8197"/>
      <c r="AS8197"/>
      <c r="AT8197"/>
      <c r="AU8197"/>
      <c r="AW8197"/>
      <c r="AX8197"/>
      <c r="AY8197"/>
      <c r="BA8197"/>
      <c r="BB8197"/>
      <c r="BC8197"/>
      <c r="BE8197"/>
      <c r="BF8197"/>
      <c r="BG8197"/>
      <c r="BI8197"/>
      <c r="BJ8197"/>
      <c r="BK8197"/>
      <c r="BM8197"/>
      <c r="BN8197"/>
      <c r="BO8197"/>
    </row>
    <row r="8198" spans="1:67">
      <c r="A8198"/>
      <c r="B8198"/>
      <c r="C8198"/>
      <c r="E8198"/>
      <c r="F8198"/>
      <c r="G8198"/>
      <c r="I8198"/>
      <c r="J8198"/>
      <c r="K8198"/>
      <c r="M8198"/>
      <c r="N8198"/>
      <c r="O8198"/>
      <c r="Q8198"/>
      <c r="R8198"/>
      <c r="S8198"/>
      <c r="U8198"/>
      <c r="V8198"/>
      <c r="W8198"/>
      <c r="Y8198"/>
      <c r="Z8198"/>
      <c r="AA8198"/>
      <c r="AC8198"/>
      <c r="AD8198"/>
      <c r="AE8198"/>
      <c r="AG8198"/>
      <c r="AH8198"/>
      <c r="AI8198"/>
      <c r="AK8198"/>
      <c r="AL8198"/>
      <c r="AM8198"/>
      <c r="AO8198"/>
      <c r="AP8198"/>
      <c r="AQ8198"/>
      <c r="AS8198"/>
      <c r="AT8198"/>
      <c r="AU8198"/>
      <c r="AW8198"/>
      <c r="AX8198"/>
      <c r="AY8198"/>
      <c r="BA8198"/>
      <c r="BB8198"/>
      <c r="BC8198"/>
      <c r="BE8198"/>
      <c r="BF8198"/>
      <c r="BG8198"/>
      <c r="BI8198"/>
      <c r="BJ8198"/>
      <c r="BK8198"/>
      <c r="BM8198"/>
      <c r="BN8198"/>
      <c r="BO8198"/>
    </row>
    <row r="8199" spans="1:67">
      <c r="A8199"/>
      <c r="B8199"/>
      <c r="C8199"/>
      <c r="E8199"/>
      <c r="F8199"/>
      <c r="G8199"/>
      <c r="I8199"/>
      <c r="J8199"/>
      <c r="K8199"/>
      <c r="M8199"/>
      <c r="N8199"/>
      <c r="O8199"/>
      <c r="Q8199"/>
      <c r="R8199"/>
      <c r="S8199"/>
      <c r="U8199"/>
      <c r="V8199"/>
      <c r="W8199"/>
      <c r="Y8199"/>
      <c r="Z8199"/>
      <c r="AA8199"/>
      <c r="AC8199"/>
      <c r="AD8199"/>
      <c r="AE8199"/>
      <c r="AG8199"/>
      <c r="AH8199"/>
      <c r="AI8199"/>
      <c r="AK8199"/>
      <c r="AL8199"/>
      <c r="AM8199"/>
      <c r="AO8199"/>
      <c r="AP8199"/>
      <c r="AQ8199"/>
      <c r="AS8199"/>
      <c r="AT8199"/>
      <c r="AU8199"/>
      <c r="AW8199"/>
      <c r="AX8199"/>
      <c r="AY8199"/>
      <c r="BA8199"/>
      <c r="BB8199"/>
      <c r="BC8199"/>
      <c r="BE8199"/>
      <c r="BF8199"/>
      <c r="BG8199"/>
      <c r="BI8199"/>
      <c r="BJ8199"/>
      <c r="BK8199"/>
      <c r="BM8199"/>
      <c r="BN8199"/>
      <c r="BO8199"/>
    </row>
    <row r="8200" spans="1:67">
      <c r="A8200"/>
      <c r="B8200"/>
      <c r="C8200"/>
      <c r="E8200"/>
      <c r="F8200"/>
      <c r="G8200"/>
      <c r="I8200"/>
      <c r="J8200"/>
      <c r="K8200"/>
      <c r="M8200"/>
      <c r="N8200"/>
      <c r="O8200"/>
      <c r="Q8200"/>
      <c r="R8200"/>
      <c r="S8200"/>
      <c r="U8200"/>
      <c r="V8200"/>
      <c r="W8200"/>
      <c r="Y8200"/>
      <c r="Z8200"/>
      <c r="AA8200"/>
      <c r="AC8200"/>
      <c r="AD8200"/>
      <c r="AE8200"/>
      <c r="AG8200"/>
      <c r="AH8200"/>
      <c r="AI8200"/>
      <c r="AK8200"/>
      <c r="AL8200"/>
      <c r="AM8200"/>
      <c r="AO8200"/>
      <c r="AP8200"/>
      <c r="AQ8200"/>
      <c r="AS8200"/>
      <c r="AT8200"/>
      <c r="AU8200"/>
      <c r="AW8200"/>
      <c r="AX8200"/>
      <c r="AY8200"/>
      <c r="BA8200"/>
      <c r="BB8200"/>
      <c r="BC8200"/>
      <c r="BE8200"/>
      <c r="BF8200"/>
      <c r="BG8200"/>
      <c r="BI8200"/>
      <c r="BJ8200"/>
      <c r="BK8200"/>
      <c r="BM8200"/>
      <c r="BN8200"/>
      <c r="BO8200"/>
    </row>
    <row r="8201" spans="1:67">
      <c r="A8201"/>
      <c r="B8201"/>
      <c r="C8201"/>
      <c r="E8201"/>
      <c r="F8201"/>
      <c r="G8201"/>
      <c r="I8201"/>
      <c r="J8201"/>
      <c r="K8201"/>
      <c r="M8201"/>
      <c r="N8201"/>
      <c r="O8201"/>
      <c r="Q8201"/>
      <c r="R8201"/>
      <c r="S8201"/>
      <c r="U8201"/>
      <c r="V8201"/>
      <c r="W8201"/>
      <c r="Y8201"/>
      <c r="Z8201"/>
      <c r="AA8201"/>
      <c r="AC8201"/>
      <c r="AD8201"/>
      <c r="AE8201"/>
      <c r="AG8201"/>
      <c r="AH8201"/>
      <c r="AI8201"/>
      <c r="AK8201"/>
      <c r="AL8201"/>
      <c r="AM8201"/>
      <c r="AO8201"/>
      <c r="AP8201"/>
      <c r="AQ8201"/>
      <c r="AS8201"/>
      <c r="AT8201"/>
      <c r="AU8201"/>
      <c r="AW8201"/>
      <c r="AX8201"/>
      <c r="AY8201"/>
      <c r="BA8201"/>
      <c r="BB8201"/>
      <c r="BC8201"/>
      <c r="BE8201"/>
      <c r="BF8201"/>
      <c r="BG8201"/>
      <c r="BI8201"/>
      <c r="BJ8201"/>
      <c r="BK8201"/>
      <c r="BM8201"/>
      <c r="BN8201"/>
      <c r="BO8201"/>
    </row>
    <row r="8202" spans="1:67">
      <c r="A8202"/>
      <c r="B8202"/>
      <c r="C8202"/>
      <c r="E8202"/>
      <c r="F8202"/>
      <c r="G8202"/>
      <c r="I8202"/>
      <c r="J8202"/>
      <c r="K8202"/>
      <c r="M8202"/>
      <c r="N8202"/>
      <c r="O8202"/>
      <c r="Q8202"/>
      <c r="R8202"/>
      <c r="S8202"/>
      <c r="U8202"/>
      <c r="V8202"/>
      <c r="W8202"/>
      <c r="Y8202"/>
      <c r="Z8202"/>
      <c r="AA8202"/>
      <c r="AC8202"/>
      <c r="AD8202"/>
      <c r="AE8202"/>
      <c r="AG8202"/>
      <c r="AH8202"/>
      <c r="AI8202"/>
      <c r="AK8202"/>
      <c r="AL8202"/>
      <c r="AM8202"/>
      <c r="AO8202"/>
      <c r="AP8202"/>
      <c r="AQ8202"/>
      <c r="AS8202"/>
      <c r="AT8202"/>
      <c r="AU8202"/>
      <c r="AW8202"/>
      <c r="AX8202"/>
      <c r="AY8202"/>
      <c r="BA8202"/>
      <c r="BB8202"/>
      <c r="BC8202"/>
      <c r="BE8202"/>
      <c r="BF8202"/>
      <c r="BG8202"/>
      <c r="BI8202"/>
      <c r="BJ8202"/>
      <c r="BK8202"/>
      <c r="BM8202"/>
      <c r="BN8202"/>
      <c r="BO8202"/>
    </row>
    <row r="8203" spans="1:67">
      <c r="A8203"/>
      <c r="B8203"/>
      <c r="C8203"/>
      <c r="E8203"/>
      <c r="F8203"/>
      <c r="G8203"/>
      <c r="I8203"/>
      <c r="J8203"/>
      <c r="K8203"/>
      <c r="M8203"/>
      <c r="N8203"/>
      <c r="O8203"/>
      <c r="Q8203"/>
      <c r="R8203"/>
      <c r="S8203"/>
      <c r="U8203"/>
      <c r="V8203"/>
      <c r="W8203"/>
      <c r="Y8203"/>
      <c r="Z8203"/>
      <c r="AA8203"/>
      <c r="AC8203"/>
      <c r="AD8203"/>
      <c r="AE8203"/>
      <c r="AG8203"/>
      <c r="AH8203"/>
      <c r="AI8203"/>
      <c r="AK8203"/>
      <c r="AL8203"/>
      <c r="AM8203"/>
      <c r="AO8203"/>
      <c r="AP8203"/>
      <c r="AQ8203"/>
      <c r="AS8203"/>
      <c r="AT8203"/>
      <c r="AU8203"/>
      <c r="AW8203"/>
      <c r="AX8203"/>
      <c r="AY8203"/>
      <c r="BA8203"/>
      <c r="BB8203"/>
      <c r="BC8203"/>
      <c r="BE8203"/>
      <c r="BF8203"/>
      <c r="BG8203"/>
      <c r="BI8203"/>
      <c r="BJ8203"/>
      <c r="BK8203"/>
      <c r="BM8203"/>
      <c r="BN8203"/>
      <c r="BO8203"/>
    </row>
    <row r="8204" spans="1:67">
      <c r="A8204"/>
      <c r="B8204"/>
      <c r="C8204"/>
      <c r="E8204"/>
      <c r="F8204"/>
      <c r="G8204"/>
      <c r="I8204"/>
      <c r="J8204"/>
      <c r="K8204"/>
      <c r="M8204"/>
      <c r="N8204"/>
      <c r="O8204"/>
      <c r="Q8204"/>
      <c r="R8204"/>
      <c r="S8204"/>
      <c r="U8204"/>
      <c r="V8204"/>
      <c r="W8204"/>
      <c r="Y8204"/>
      <c r="Z8204"/>
      <c r="AA8204"/>
      <c r="AC8204"/>
      <c r="AD8204"/>
      <c r="AE8204"/>
      <c r="AG8204"/>
      <c r="AH8204"/>
      <c r="AI8204"/>
      <c r="AK8204"/>
      <c r="AL8204"/>
      <c r="AM8204"/>
      <c r="AO8204"/>
      <c r="AP8204"/>
      <c r="AQ8204"/>
      <c r="AS8204"/>
      <c r="AT8204"/>
      <c r="AU8204"/>
      <c r="AW8204"/>
      <c r="AX8204"/>
      <c r="AY8204"/>
      <c r="BA8204"/>
      <c r="BB8204"/>
      <c r="BC8204"/>
      <c r="BE8204"/>
      <c r="BF8204"/>
      <c r="BG8204"/>
      <c r="BI8204"/>
      <c r="BJ8204"/>
      <c r="BK8204"/>
      <c r="BM8204"/>
      <c r="BN8204"/>
      <c r="BO8204"/>
    </row>
    <row r="8205" spans="1:67">
      <c r="A8205"/>
      <c r="B8205"/>
      <c r="C8205"/>
      <c r="E8205"/>
      <c r="F8205"/>
      <c r="G8205"/>
      <c r="I8205"/>
      <c r="J8205"/>
      <c r="K8205"/>
      <c r="M8205"/>
      <c r="N8205"/>
      <c r="O8205"/>
      <c r="Q8205"/>
      <c r="R8205"/>
      <c r="S8205"/>
      <c r="U8205"/>
      <c r="V8205"/>
      <c r="W8205"/>
      <c r="Y8205"/>
      <c r="Z8205"/>
      <c r="AA8205"/>
      <c r="AC8205"/>
      <c r="AD8205"/>
      <c r="AE8205"/>
      <c r="AG8205"/>
      <c r="AH8205"/>
      <c r="AI8205"/>
      <c r="AK8205"/>
      <c r="AL8205"/>
      <c r="AM8205"/>
      <c r="AO8205"/>
      <c r="AP8205"/>
      <c r="AQ8205"/>
      <c r="AS8205"/>
      <c r="AT8205"/>
      <c r="AU8205"/>
      <c r="AW8205"/>
      <c r="AX8205"/>
      <c r="AY8205"/>
      <c r="BA8205"/>
      <c r="BB8205"/>
      <c r="BC8205"/>
      <c r="BE8205"/>
      <c r="BF8205"/>
      <c r="BG8205"/>
      <c r="BI8205"/>
      <c r="BJ8205"/>
      <c r="BK8205"/>
      <c r="BM8205"/>
      <c r="BN8205"/>
      <c r="BO8205"/>
    </row>
    <row r="8206" spans="1:67">
      <c r="A8206"/>
      <c r="B8206"/>
      <c r="C8206"/>
      <c r="E8206"/>
      <c r="F8206"/>
      <c r="G8206"/>
      <c r="I8206"/>
      <c r="J8206"/>
      <c r="K8206"/>
      <c r="M8206"/>
      <c r="N8206"/>
      <c r="O8206"/>
      <c r="Q8206"/>
      <c r="R8206"/>
      <c r="S8206"/>
      <c r="U8206"/>
      <c r="V8206"/>
      <c r="W8206"/>
      <c r="Y8206"/>
      <c r="Z8206"/>
      <c r="AA8206"/>
      <c r="AC8206"/>
      <c r="AD8206"/>
      <c r="AE8206"/>
      <c r="AG8206"/>
      <c r="AH8206"/>
      <c r="AI8206"/>
      <c r="AK8206"/>
      <c r="AL8206"/>
      <c r="AM8206"/>
      <c r="AO8206"/>
      <c r="AP8206"/>
      <c r="AQ8206"/>
      <c r="AS8206"/>
      <c r="AT8206"/>
      <c r="AU8206"/>
      <c r="AW8206"/>
      <c r="AX8206"/>
      <c r="AY8206"/>
      <c r="BA8206"/>
      <c r="BB8206"/>
      <c r="BC8206"/>
      <c r="BE8206"/>
      <c r="BF8206"/>
      <c r="BG8206"/>
      <c r="BI8206"/>
      <c r="BJ8206"/>
      <c r="BK8206"/>
      <c r="BM8206"/>
      <c r="BN8206"/>
      <c r="BO8206"/>
    </row>
    <row r="8207" spans="1:67">
      <c r="A8207"/>
      <c r="B8207"/>
      <c r="C8207"/>
      <c r="E8207"/>
      <c r="F8207"/>
      <c r="G8207"/>
      <c r="I8207"/>
      <c r="J8207"/>
      <c r="K8207"/>
      <c r="M8207"/>
      <c r="N8207"/>
      <c r="O8207"/>
      <c r="Q8207"/>
      <c r="R8207"/>
      <c r="S8207"/>
      <c r="U8207"/>
      <c r="V8207"/>
      <c r="W8207"/>
      <c r="Y8207"/>
      <c r="Z8207"/>
      <c r="AA8207"/>
      <c r="AC8207"/>
      <c r="AD8207"/>
      <c r="AE8207"/>
      <c r="AG8207"/>
      <c r="AH8207"/>
      <c r="AI8207"/>
      <c r="AK8207"/>
      <c r="AL8207"/>
      <c r="AM8207"/>
      <c r="AO8207"/>
      <c r="AP8207"/>
      <c r="AQ8207"/>
      <c r="AS8207"/>
      <c r="AT8207"/>
      <c r="AU8207"/>
      <c r="AW8207"/>
      <c r="AX8207"/>
      <c r="AY8207"/>
      <c r="BA8207"/>
      <c r="BB8207"/>
      <c r="BC8207"/>
      <c r="BE8207"/>
      <c r="BF8207"/>
      <c r="BG8207"/>
      <c r="BI8207"/>
      <c r="BJ8207"/>
      <c r="BK8207"/>
      <c r="BM8207"/>
      <c r="BN8207"/>
      <c r="BO8207"/>
    </row>
    <row r="8208" spans="1:67">
      <c r="A8208"/>
      <c r="B8208"/>
      <c r="C8208"/>
      <c r="E8208"/>
      <c r="F8208"/>
      <c r="G8208"/>
      <c r="I8208"/>
      <c r="J8208"/>
      <c r="K8208"/>
      <c r="M8208"/>
      <c r="N8208"/>
      <c r="O8208"/>
      <c r="Q8208"/>
      <c r="R8208"/>
      <c r="S8208"/>
      <c r="U8208"/>
      <c r="V8208"/>
      <c r="W8208"/>
      <c r="Y8208"/>
      <c r="Z8208"/>
      <c r="AA8208"/>
      <c r="AC8208"/>
      <c r="AD8208"/>
      <c r="AE8208"/>
      <c r="AG8208"/>
      <c r="AH8208"/>
      <c r="AI8208"/>
      <c r="AK8208"/>
      <c r="AL8208"/>
      <c r="AM8208"/>
      <c r="AO8208"/>
      <c r="AP8208"/>
      <c r="AQ8208"/>
      <c r="AS8208"/>
      <c r="AT8208"/>
      <c r="AU8208"/>
      <c r="AW8208"/>
      <c r="AX8208"/>
      <c r="AY8208"/>
      <c r="BA8208"/>
      <c r="BB8208"/>
      <c r="BC8208"/>
      <c r="BE8208"/>
      <c r="BF8208"/>
      <c r="BG8208"/>
      <c r="BI8208"/>
      <c r="BJ8208"/>
      <c r="BK8208"/>
      <c r="BM8208"/>
      <c r="BN8208"/>
      <c r="BO8208"/>
    </row>
    <row r="8209" spans="1:67">
      <c r="A8209"/>
      <c r="B8209"/>
      <c r="C8209"/>
      <c r="E8209"/>
      <c r="F8209"/>
      <c r="G8209"/>
      <c r="I8209"/>
      <c r="J8209"/>
      <c r="K8209"/>
      <c r="M8209"/>
      <c r="N8209"/>
      <c r="O8209"/>
      <c r="Q8209"/>
      <c r="R8209"/>
      <c r="S8209"/>
      <c r="U8209"/>
      <c r="V8209"/>
      <c r="W8209"/>
      <c r="Y8209"/>
      <c r="Z8209"/>
      <c r="AA8209"/>
      <c r="AC8209"/>
      <c r="AD8209"/>
      <c r="AE8209"/>
      <c r="AG8209"/>
      <c r="AH8209"/>
      <c r="AI8209"/>
      <c r="AK8209"/>
      <c r="AL8209"/>
      <c r="AM8209"/>
      <c r="AO8209"/>
      <c r="AP8209"/>
      <c r="AQ8209"/>
      <c r="AS8209"/>
      <c r="AT8209"/>
      <c r="AU8209"/>
      <c r="AW8209"/>
      <c r="AX8209"/>
      <c r="AY8209"/>
      <c r="BA8209"/>
      <c r="BB8209"/>
      <c r="BC8209"/>
      <c r="BE8209"/>
      <c r="BF8209"/>
      <c r="BG8209"/>
      <c r="BI8209"/>
      <c r="BJ8209"/>
      <c r="BK8209"/>
      <c r="BM8209"/>
      <c r="BN8209"/>
      <c r="BO8209"/>
    </row>
    <row r="8210" spans="1:67">
      <c r="A8210"/>
      <c r="B8210"/>
      <c r="C8210"/>
      <c r="E8210"/>
      <c r="F8210"/>
      <c r="G8210"/>
      <c r="I8210"/>
      <c r="J8210"/>
      <c r="K8210"/>
      <c r="M8210"/>
      <c r="N8210"/>
      <c r="O8210"/>
      <c r="Q8210"/>
      <c r="R8210"/>
      <c r="S8210"/>
      <c r="U8210"/>
      <c r="V8210"/>
      <c r="W8210"/>
      <c r="Y8210"/>
      <c r="Z8210"/>
      <c r="AA8210"/>
      <c r="AC8210"/>
      <c r="AD8210"/>
      <c r="AE8210"/>
      <c r="AG8210"/>
      <c r="AH8210"/>
      <c r="AI8210"/>
      <c r="AK8210"/>
      <c r="AL8210"/>
      <c r="AM8210"/>
      <c r="AO8210"/>
      <c r="AP8210"/>
      <c r="AQ8210"/>
      <c r="AS8210"/>
      <c r="AT8210"/>
      <c r="AU8210"/>
      <c r="AW8210"/>
      <c r="AX8210"/>
      <c r="AY8210"/>
      <c r="BA8210"/>
      <c r="BB8210"/>
      <c r="BC8210"/>
      <c r="BE8210"/>
      <c r="BF8210"/>
      <c r="BG8210"/>
      <c r="BI8210"/>
      <c r="BJ8210"/>
      <c r="BK8210"/>
      <c r="BM8210"/>
      <c r="BN8210"/>
      <c r="BO8210"/>
    </row>
    <row r="8211" spans="1:67">
      <c r="A8211"/>
      <c r="B8211"/>
      <c r="C8211"/>
      <c r="E8211"/>
      <c r="F8211"/>
      <c r="G8211"/>
      <c r="I8211"/>
      <c r="J8211"/>
      <c r="K8211"/>
      <c r="M8211"/>
      <c r="N8211"/>
      <c r="O8211"/>
      <c r="Q8211"/>
      <c r="R8211"/>
      <c r="S8211"/>
      <c r="U8211"/>
      <c r="V8211"/>
      <c r="W8211"/>
      <c r="Y8211"/>
      <c r="Z8211"/>
      <c r="AA8211"/>
      <c r="AC8211"/>
      <c r="AD8211"/>
      <c r="AE8211"/>
      <c r="AG8211"/>
      <c r="AH8211"/>
      <c r="AI8211"/>
      <c r="AK8211"/>
      <c r="AL8211"/>
      <c r="AM8211"/>
      <c r="AO8211"/>
      <c r="AP8211"/>
      <c r="AQ8211"/>
      <c r="AS8211"/>
      <c r="AT8211"/>
      <c r="AU8211"/>
      <c r="AW8211"/>
      <c r="AX8211"/>
      <c r="AY8211"/>
      <c r="BA8211"/>
      <c r="BB8211"/>
      <c r="BC8211"/>
      <c r="BE8211"/>
      <c r="BF8211"/>
      <c r="BG8211"/>
      <c r="BI8211"/>
      <c r="BJ8211"/>
      <c r="BK8211"/>
      <c r="BM8211"/>
      <c r="BN8211"/>
      <c r="BO8211"/>
    </row>
    <row r="8212" spans="1:67">
      <c r="A8212"/>
      <c r="B8212"/>
      <c r="C8212"/>
      <c r="E8212"/>
      <c r="F8212"/>
      <c r="G8212"/>
      <c r="I8212"/>
      <c r="J8212"/>
      <c r="K8212"/>
      <c r="M8212"/>
      <c r="N8212"/>
      <c r="O8212"/>
      <c r="Q8212"/>
      <c r="R8212"/>
      <c r="S8212"/>
      <c r="U8212"/>
      <c r="V8212"/>
      <c r="W8212"/>
      <c r="Y8212"/>
      <c r="Z8212"/>
      <c r="AA8212"/>
      <c r="AC8212"/>
      <c r="AD8212"/>
      <c r="AE8212"/>
      <c r="AG8212"/>
      <c r="AH8212"/>
      <c r="AI8212"/>
      <c r="AK8212"/>
      <c r="AL8212"/>
      <c r="AM8212"/>
      <c r="AO8212"/>
      <c r="AP8212"/>
      <c r="AQ8212"/>
      <c r="AS8212"/>
      <c r="AT8212"/>
      <c r="AU8212"/>
      <c r="AW8212"/>
      <c r="AX8212"/>
      <c r="AY8212"/>
      <c r="BA8212"/>
      <c r="BB8212"/>
      <c r="BC8212"/>
      <c r="BE8212"/>
      <c r="BF8212"/>
      <c r="BG8212"/>
      <c r="BI8212"/>
      <c r="BJ8212"/>
      <c r="BK8212"/>
      <c r="BM8212"/>
      <c r="BN8212"/>
      <c r="BO8212"/>
    </row>
    <row r="8213" spans="1:67">
      <c r="A8213"/>
      <c r="B8213"/>
      <c r="C8213"/>
      <c r="E8213"/>
      <c r="F8213"/>
      <c r="G8213"/>
      <c r="I8213"/>
      <c r="J8213"/>
      <c r="K8213"/>
      <c r="M8213"/>
      <c r="N8213"/>
      <c r="O8213"/>
      <c r="Q8213"/>
      <c r="R8213"/>
      <c r="S8213"/>
      <c r="U8213"/>
      <c r="V8213"/>
      <c r="W8213"/>
      <c r="Y8213"/>
      <c r="Z8213"/>
      <c r="AA8213"/>
      <c r="AC8213"/>
      <c r="AD8213"/>
      <c r="AE8213"/>
      <c r="AG8213"/>
      <c r="AH8213"/>
      <c r="AI8213"/>
      <c r="AK8213"/>
      <c r="AL8213"/>
      <c r="AM8213"/>
      <c r="AO8213"/>
      <c r="AP8213"/>
      <c r="AQ8213"/>
      <c r="AS8213"/>
      <c r="AT8213"/>
      <c r="AU8213"/>
      <c r="AW8213"/>
      <c r="AX8213"/>
      <c r="AY8213"/>
      <c r="BA8213"/>
      <c r="BB8213"/>
      <c r="BC8213"/>
      <c r="BE8213"/>
      <c r="BF8213"/>
      <c r="BG8213"/>
      <c r="BI8213"/>
      <c r="BJ8213"/>
      <c r="BK8213"/>
      <c r="BM8213"/>
      <c r="BN8213"/>
      <c r="BO8213"/>
    </row>
    <row r="8214" spans="1:67">
      <c r="A8214"/>
      <c r="B8214"/>
      <c r="C8214"/>
      <c r="E8214"/>
      <c r="F8214"/>
      <c r="G8214"/>
      <c r="I8214"/>
      <c r="J8214"/>
      <c r="K8214"/>
      <c r="M8214"/>
      <c r="N8214"/>
      <c r="O8214"/>
      <c r="Q8214"/>
      <c r="R8214"/>
      <c r="S8214"/>
      <c r="U8214"/>
      <c r="V8214"/>
      <c r="W8214"/>
      <c r="Y8214"/>
      <c r="Z8214"/>
      <c r="AA8214"/>
      <c r="AC8214"/>
      <c r="AD8214"/>
      <c r="AE8214"/>
      <c r="AG8214"/>
      <c r="AH8214"/>
      <c r="AI8214"/>
      <c r="AK8214"/>
      <c r="AL8214"/>
      <c r="AM8214"/>
      <c r="AO8214"/>
      <c r="AP8214"/>
      <c r="AQ8214"/>
      <c r="AS8214"/>
      <c r="AT8214"/>
      <c r="AU8214"/>
      <c r="AW8214"/>
      <c r="AX8214"/>
      <c r="AY8214"/>
      <c r="BA8214"/>
      <c r="BB8214"/>
      <c r="BC8214"/>
      <c r="BE8214"/>
      <c r="BF8214"/>
      <c r="BG8214"/>
      <c r="BI8214"/>
      <c r="BJ8214"/>
      <c r="BK8214"/>
      <c r="BM8214"/>
      <c r="BN8214"/>
      <c r="BO8214"/>
    </row>
    <row r="8215" spans="1:67">
      <c r="A8215"/>
      <c r="B8215"/>
      <c r="C8215"/>
      <c r="E8215"/>
      <c r="F8215"/>
      <c r="G8215"/>
      <c r="I8215"/>
      <c r="J8215"/>
      <c r="K8215"/>
      <c r="M8215"/>
      <c r="N8215"/>
      <c r="O8215"/>
      <c r="Q8215"/>
      <c r="R8215"/>
      <c r="S8215"/>
      <c r="U8215"/>
      <c r="V8215"/>
      <c r="W8215"/>
      <c r="Y8215"/>
      <c r="Z8215"/>
      <c r="AA8215"/>
      <c r="AC8215"/>
      <c r="AD8215"/>
      <c r="AE8215"/>
      <c r="AG8215"/>
      <c r="AH8215"/>
      <c r="AI8215"/>
      <c r="AK8215"/>
      <c r="AL8215"/>
      <c r="AM8215"/>
      <c r="AO8215"/>
      <c r="AP8215"/>
      <c r="AQ8215"/>
      <c r="AS8215"/>
      <c r="AT8215"/>
      <c r="AU8215"/>
      <c r="AW8215"/>
      <c r="AX8215"/>
      <c r="AY8215"/>
      <c r="BA8215"/>
      <c r="BB8215"/>
      <c r="BC8215"/>
      <c r="BE8215"/>
      <c r="BF8215"/>
      <c r="BG8215"/>
      <c r="BI8215"/>
      <c r="BJ8215"/>
      <c r="BK8215"/>
      <c r="BM8215"/>
      <c r="BN8215"/>
      <c r="BO8215"/>
    </row>
    <row r="8216" spans="1:67">
      <c r="A8216"/>
      <c r="B8216"/>
      <c r="C8216"/>
      <c r="E8216"/>
      <c r="F8216"/>
      <c r="G8216"/>
      <c r="I8216"/>
      <c r="J8216"/>
      <c r="K8216"/>
      <c r="M8216"/>
      <c r="N8216"/>
      <c r="O8216"/>
      <c r="Q8216"/>
      <c r="R8216"/>
      <c r="S8216"/>
      <c r="U8216"/>
      <c r="V8216"/>
      <c r="W8216"/>
      <c r="Y8216"/>
      <c r="Z8216"/>
      <c r="AA8216"/>
      <c r="AC8216"/>
      <c r="AD8216"/>
      <c r="AE8216"/>
      <c r="AG8216"/>
      <c r="AH8216"/>
      <c r="AI8216"/>
      <c r="AK8216"/>
      <c r="AL8216"/>
      <c r="AM8216"/>
      <c r="AO8216"/>
      <c r="AP8216"/>
      <c r="AQ8216"/>
      <c r="AS8216"/>
      <c r="AT8216"/>
      <c r="AU8216"/>
      <c r="AW8216"/>
      <c r="AX8216"/>
      <c r="AY8216"/>
      <c r="BA8216"/>
      <c r="BB8216"/>
      <c r="BC8216"/>
      <c r="BE8216"/>
      <c r="BF8216"/>
      <c r="BG8216"/>
      <c r="BI8216"/>
      <c r="BJ8216"/>
      <c r="BK8216"/>
      <c r="BM8216"/>
      <c r="BN8216"/>
      <c r="BO8216"/>
    </row>
    <row r="8217" spans="1:67">
      <c r="A8217"/>
      <c r="B8217"/>
      <c r="C8217"/>
      <c r="E8217"/>
      <c r="F8217"/>
      <c r="G8217"/>
      <c r="I8217"/>
      <c r="J8217"/>
      <c r="K8217"/>
      <c r="M8217"/>
      <c r="N8217"/>
      <c r="O8217"/>
      <c r="Q8217"/>
      <c r="R8217"/>
      <c r="S8217"/>
      <c r="U8217"/>
      <c r="V8217"/>
      <c r="W8217"/>
      <c r="Y8217"/>
      <c r="Z8217"/>
      <c r="AA8217"/>
      <c r="AC8217"/>
      <c r="AD8217"/>
      <c r="AE8217"/>
      <c r="AG8217"/>
      <c r="AH8217"/>
      <c r="AI8217"/>
      <c r="AK8217"/>
      <c r="AL8217"/>
      <c r="AM8217"/>
      <c r="AO8217"/>
      <c r="AP8217"/>
      <c r="AQ8217"/>
      <c r="AS8217"/>
      <c r="AT8217"/>
      <c r="AU8217"/>
      <c r="AW8217"/>
      <c r="AX8217"/>
      <c r="AY8217"/>
      <c r="BA8217"/>
      <c r="BB8217"/>
      <c r="BC8217"/>
      <c r="BE8217"/>
      <c r="BF8217"/>
      <c r="BG8217"/>
      <c r="BI8217"/>
      <c r="BJ8217"/>
      <c r="BK8217"/>
      <c r="BM8217"/>
      <c r="BN8217"/>
      <c r="BO8217"/>
    </row>
    <row r="8218" spans="1:67">
      <c r="A8218"/>
      <c r="B8218"/>
      <c r="C8218"/>
      <c r="E8218"/>
      <c r="F8218"/>
      <c r="G8218"/>
      <c r="I8218"/>
      <c r="J8218"/>
      <c r="K8218"/>
      <c r="M8218"/>
      <c r="N8218"/>
      <c r="O8218"/>
      <c r="Q8218"/>
      <c r="R8218"/>
      <c r="S8218"/>
      <c r="U8218"/>
      <c r="V8218"/>
      <c r="W8218"/>
      <c r="Y8218"/>
      <c r="Z8218"/>
      <c r="AA8218"/>
      <c r="AC8218"/>
      <c r="AD8218"/>
      <c r="AE8218"/>
      <c r="AG8218"/>
      <c r="AH8218"/>
      <c r="AI8218"/>
      <c r="AK8218"/>
      <c r="AL8218"/>
      <c r="AM8218"/>
      <c r="AO8218"/>
      <c r="AP8218"/>
      <c r="AQ8218"/>
      <c r="AS8218"/>
      <c r="AT8218"/>
      <c r="AU8218"/>
      <c r="AW8218"/>
      <c r="AX8218"/>
      <c r="AY8218"/>
      <c r="BA8218"/>
      <c r="BB8218"/>
      <c r="BC8218"/>
      <c r="BE8218"/>
      <c r="BF8218"/>
      <c r="BG8218"/>
      <c r="BI8218"/>
      <c r="BJ8218"/>
      <c r="BK8218"/>
      <c r="BM8218"/>
      <c r="BN8218"/>
      <c r="BO8218"/>
    </row>
    <row r="8219" spans="1:67">
      <c r="A8219"/>
      <c r="B8219"/>
      <c r="C8219"/>
      <c r="E8219"/>
      <c r="F8219"/>
      <c r="G8219"/>
      <c r="I8219"/>
      <c r="J8219"/>
      <c r="K8219"/>
      <c r="M8219"/>
      <c r="N8219"/>
      <c r="O8219"/>
      <c r="Q8219"/>
      <c r="R8219"/>
      <c r="S8219"/>
      <c r="U8219"/>
      <c r="V8219"/>
      <c r="W8219"/>
      <c r="Y8219"/>
      <c r="Z8219"/>
      <c r="AA8219"/>
      <c r="AC8219"/>
      <c r="AD8219"/>
      <c r="AE8219"/>
      <c r="AG8219"/>
      <c r="AH8219"/>
      <c r="AI8219"/>
      <c r="AK8219"/>
      <c r="AL8219"/>
      <c r="AM8219"/>
      <c r="AO8219"/>
      <c r="AP8219"/>
      <c r="AQ8219"/>
      <c r="AS8219"/>
      <c r="AT8219"/>
      <c r="AU8219"/>
      <c r="AW8219"/>
      <c r="AX8219"/>
      <c r="AY8219"/>
      <c r="BA8219"/>
      <c r="BB8219"/>
      <c r="BC8219"/>
      <c r="BE8219"/>
      <c r="BF8219"/>
      <c r="BG8219"/>
      <c r="BI8219"/>
      <c r="BJ8219"/>
      <c r="BK8219"/>
      <c r="BM8219"/>
      <c r="BN8219"/>
      <c r="BO8219"/>
    </row>
    <row r="8220" spans="1:67">
      <c r="A8220"/>
      <c r="B8220"/>
      <c r="C8220"/>
      <c r="E8220"/>
      <c r="F8220"/>
      <c r="G8220"/>
      <c r="I8220"/>
      <c r="J8220"/>
      <c r="K8220"/>
      <c r="M8220"/>
      <c r="N8220"/>
      <c r="O8220"/>
      <c r="Q8220"/>
      <c r="R8220"/>
      <c r="S8220"/>
      <c r="U8220"/>
      <c r="V8220"/>
      <c r="W8220"/>
      <c r="Y8220"/>
      <c r="Z8220"/>
      <c r="AA8220"/>
      <c r="AC8220"/>
      <c r="AD8220"/>
      <c r="AE8220"/>
      <c r="AG8220"/>
      <c r="AH8220"/>
      <c r="AI8220"/>
      <c r="AK8220"/>
      <c r="AL8220"/>
      <c r="AM8220"/>
      <c r="AO8220"/>
      <c r="AP8220"/>
      <c r="AQ8220"/>
      <c r="AS8220"/>
      <c r="AT8220"/>
      <c r="AU8220"/>
      <c r="AW8220"/>
      <c r="AX8220"/>
      <c r="AY8220"/>
      <c r="BA8220"/>
      <c r="BB8220"/>
      <c r="BC8220"/>
      <c r="BE8220"/>
      <c r="BF8220"/>
      <c r="BG8220"/>
      <c r="BI8220"/>
      <c r="BJ8220"/>
      <c r="BK8220"/>
      <c r="BM8220"/>
      <c r="BN8220"/>
      <c r="BO8220"/>
    </row>
    <row r="8221" spans="1:67">
      <c r="A8221"/>
      <c r="B8221"/>
      <c r="C8221"/>
      <c r="E8221"/>
      <c r="F8221"/>
      <c r="G8221"/>
      <c r="I8221"/>
      <c r="J8221"/>
      <c r="K8221"/>
      <c r="M8221"/>
      <c r="N8221"/>
      <c r="O8221"/>
      <c r="Q8221"/>
      <c r="R8221"/>
      <c r="S8221"/>
      <c r="U8221"/>
      <c r="V8221"/>
      <c r="W8221"/>
      <c r="Y8221"/>
      <c r="Z8221"/>
      <c r="AA8221"/>
      <c r="AC8221"/>
      <c r="AD8221"/>
      <c r="AE8221"/>
      <c r="AG8221"/>
      <c r="AH8221"/>
      <c r="AI8221"/>
      <c r="AK8221"/>
      <c r="AL8221"/>
      <c r="AM8221"/>
      <c r="AO8221"/>
      <c r="AP8221"/>
      <c r="AQ8221"/>
      <c r="AS8221"/>
      <c r="AT8221"/>
      <c r="AU8221"/>
      <c r="AW8221"/>
      <c r="AX8221"/>
      <c r="AY8221"/>
      <c r="BA8221"/>
      <c r="BB8221"/>
      <c r="BC8221"/>
      <c r="BE8221"/>
      <c r="BF8221"/>
      <c r="BG8221"/>
      <c r="BI8221"/>
      <c r="BJ8221"/>
      <c r="BK8221"/>
      <c r="BM8221"/>
      <c r="BN8221"/>
      <c r="BO8221"/>
    </row>
    <row r="8222" spans="1:67">
      <c r="A8222"/>
      <c r="B8222"/>
      <c r="C8222"/>
      <c r="E8222"/>
      <c r="F8222"/>
      <c r="G8222"/>
      <c r="I8222"/>
      <c r="J8222"/>
      <c r="K8222"/>
      <c r="M8222"/>
      <c r="N8222"/>
      <c r="O8222"/>
      <c r="Q8222"/>
      <c r="R8222"/>
      <c r="S8222"/>
      <c r="U8222"/>
      <c r="V8222"/>
      <c r="W8222"/>
      <c r="Y8222"/>
      <c r="Z8222"/>
      <c r="AA8222"/>
      <c r="AC8222"/>
      <c r="AD8222"/>
      <c r="AE8222"/>
      <c r="AG8222"/>
      <c r="AH8222"/>
      <c r="AI8222"/>
      <c r="AK8222"/>
      <c r="AL8222"/>
      <c r="AM8222"/>
      <c r="AO8222"/>
      <c r="AP8222"/>
      <c r="AQ8222"/>
      <c r="AS8222"/>
      <c r="AT8222"/>
      <c r="AU8222"/>
      <c r="AW8222"/>
      <c r="AX8222"/>
      <c r="AY8222"/>
      <c r="BA8222"/>
      <c r="BB8222"/>
      <c r="BC8222"/>
      <c r="BE8222"/>
      <c r="BF8222"/>
      <c r="BG8222"/>
      <c r="BI8222"/>
      <c r="BJ8222"/>
      <c r="BK8222"/>
      <c r="BM8222"/>
      <c r="BN8222"/>
      <c r="BO8222"/>
    </row>
    <row r="8223" spans="1:67">
      <c r="A8223"/>
      <c r="B8223"/>
      <c r="C8223"/>
      <c r="E8223"/>
      <c r="F8223"/>
      <c r="G8223"/>
      <c r="I8223"/>
      <c r="J8223"/>
      <c r="K8223"/>
      <c r="M8223"/>
      <c r="N8223"/>
      <c r="O8223"/>
      <c r="Q8223"/>
      <c r="R8223"/>
      <c r="S8223"/>
      <c r="U8223"/>
      <c r="V8223"/>
      <c r="W8223"/>
      <c r="Y8223"/>
      <c r="Z8223"/>
      <c r="AA8223"/>
      <c r="AC8223"/>
      <c r="AD8223"/>
      <c r="AE8223"/>
      <c r="AG8223"/>
      <c r="AH8223"/>
      <c r="AI8223"/>
      <c r="AK8223"/>
      <c r="AL8223"/>
      <c r="AM8223"/>
      <c r="AO8223"/>
      <c r="AP8223"/>
      <c r="AQ8223"/>
      <c r="AS8223"/>
      <c r="AT8223"/>
      <c r="AU8223"/>
      <c r="AW8223"/>
      <c r="AX8223"/>
      <c r="AY8223"/>
      <c r="BA8223"/>
      <c r="BB8223"/>
      <c r="BC8223"/>
      <c r="BE8223"/>
      <c r="BF8223"/>
      <c r="BG8223"/>
      <c r="BI8223"/>
      <c r="BJ8223"/>
      <c r="BK8223"/>
      <c r="BM8223"/>
      <c r="BN8223"/>
      <c r="BO8223"/>
    </row>
    <row r="8224" spans="1:67">
      <c r="A8224"/>
      <c r="B8224"/>
      <c r="C8224"/>
      <c r="E8224"/>
      <c r="F8224"/>
      <c r="G8224"/>
      <c r="I8224"/>
      <c r="J8224"/>
      <c r="K8224"/>
      <c r="M8224"/>
      <c r="N8224"/>
      <c r="O8224"/>
      <c r="Q8224"/>
      <c r="R8224"/>
      <c r="S8224"/>
      <c r="U8224"/>
      <c r="V8224"/>
      <c r="W8224"/>
      <c r="Y8224"/>
      <c r="Z8224"/>
      <c r="AA8224"/>
      <c r="AC8224"/>
      <c r="AD8224"/>
      <c r="AE8224"/>
      <c r="AG8224"/>
      <c r="AH8224"/>
      <c r="AI8224"/>
      <c r="AK8224"/>
      <c r="AL8224"/>
      <c r="AM8224"/>
      <c r="AO8224"/>
      <c r="AP8224"/>
      <c r="AQ8224"/>
      <c r="AS8224"/>
      <c r="AT8224"/>
      <c r="AU8224"/>
      <c r="AW8224"/>
      <c r="AX8224"/>
      <c r="AY8224"/>
      <c r="BA8224"/>
      <c r="BB8224"/>
      <c r="BC8224"/>
      <c r="BE8224"/>
      <c r="BF8224"/>
      <c r="BG8224"/>
      <c r="BI8224"/>
      <c r="BJ8224"/>
      <c r="BK8224"/>
      <c r="BM8224"/>
      <c r="BN8224"/>
      <c r="BO8224"/>
    </row>
    <row r="8225" spans="1:67">
      <c r="A8225"/>
      <c r="B8225"/>
      <c r="C8225"/>
      <c r="E8225"/>
      <c r="F8225"/>
      <c r="G8225"/>
      <c r="I8225"/>
      <c r="J8225"/>
      <c r="K8225"/>
      <c r="M8225"/>
      <c r="N8225"/>
      <c r="O8225"/>
      <c r="Q8225"/>
      <c r="R8225"/>
      <c r="S8225"/>
      <c r="U8225"/>
      <c r="V8225"/>
      <c r="W8225"/>
      <c r="Y8225"/>
      <c r="Z8225"/>
      <c r="AA8225"/>
      <c r="AC8225"/>
      <c r="AD8225"/>
      <c r="AE8225"/>
      <c r="AG8225"/>
      <c r="AH8225"/>
      <c r="AI8225"/>
      <c r="AK8225"/>
      <c r="AL8225"/>
      <c r="AM8225"/>
      <c r="AO8225"/>
      <c r="AP8225"/>
      <c r="AQ8225"/>
      <c r="AS8225"/>
      <c r="AT8225"/>
      <c r="AU8225"/>
      <c r="AW8225"/>
      <c r="AX8225"/>
      <c r="AY8225"/>
      <c r="BA8225"/>
      <c r="BB8225"/>
      <c r="BC8225"/>
      <c r="BE8225"/>
      <c r="BF8225"/>
      <c r="BG8225"/>
      <c r="BI8225"/>
      <c r="BJ8225"/>
      <c r="BK8225"/>
      <c r="BM8225"/>
      <c r="BN8225"/>
      <c r="BO8225"/>
    </row>
    <row r="8226" spans="1:67">
      <c r="A8226"/>
      <c r="B8226"/>
      <c r="C8226"/>
      <c r="E8226"/>
      <c r="F8226"/>
      <c r="G8226"/>
      <c r="I8226"/>
      <c r="J8226"/>
      <c r="K8226"/>
      <c r="M8226"/>
      <c r="N8226"/>
      <c r="O8226"/>
      <c r="Q8226"/>
      <c r="R8226"/>
      <c r="S8226"/>
      <c r="U8226"/>
      <c r="V8226"/>
      <c r="W8226"/>
      <c r="Y8226"/>
      <c r="Z8226"/>
      <c r="AA8226"/>
      <c r="AC8226"/>
      <c r="AD8226"/>
      <c r="AE8226"/>
      <c r="AG8226"/>
      <c r="AH8226"/>
      <c r="AI8226"/>
      <c r="AK8226"/>
      <c r="AL8226"/>
      <c r="AM8226"/>
      <c r="AO8226"/>
      <c r="AP8226"/>
      <c r="AQ8226"/>
      <c r="AS8226"/>
      <c r="AT8226"/>
      <c r="AU8226"/>
      <c r="AW8226"/>
      <c r="AX8226"/>
      <c r="AY8226"/>
      <c r="BA8226"/>
      <c r="BB8226"/>
      <c r="BC8226"/>
      <c r="BE8226"/>
      <c r="BF8226"/>
      <c r="BG8226"/>
      <c r="BI8226"/>
      <c r="BJ8226"/>
      <c r="BK8226"/>
      <c r="BM8226"/>
      <c r="BN8226"/>
      <c r="BO8226"/>
    </row>
    <row r="8227" spans="1:67">
      <c r="A8227"/>
      <c r="B8227"/>
      <c r="C8227"/>
      <c r="E8227"/>
      <c r="F8227"/>
      <c r="G8227"/>
      <c r="I8227"/>
      <c r="J8227"/>
      <c r="K8227"/>
      <c r="M8227"/>
      <c r="N8227"/>
      <c r="O8227"/>
      <c r="Q8227"/>
      <c r="R8227"/>
      <c r="S8227"/>
      <c r="U8227"/>
      <c r="V8227"/>
      <c r="W8227"/>
      <c r="Y8227"/>
      <c r="Z8227"/>
      <c r="AA8227"/>
      <c r="AC8227"/>
      <c r="AD8227"/>
      <c r="AE8227"/>
      <c r="AG8227"/>
      <c r="AH8227"/>
      <c r="AI8227"/>
      <c r="AK8227"/>
      <c r="AL8227"/>
      <c r="AM8227"/>
      <c r="AO8227"/>
      <c r="AP8227"/>
      <c r="AQ8227"/>
      <c r="AS8227"/>
      <c r="AT8227"/>
      <c r="AU8227"/>
      <c r="AW8227"/>
      <c r="AX8227"/>
      <c r="AY8227"/>
      <c r="BA8227"/>
      <c r="BB8227"/>
      <c r="BC8227"/>
      <c r="BE8227"/>
      <c r="BF8227"/>
      <c r="BG8227"/>
      <c r="BI8227"/>
      <c r="BJ8227"/>
      <c r="BK8227"/>
      <c r="BM8227"/>
      <c r="BN8227"/>
      <c r="BO8227"/>
    </row>
    <row r="8228" spans="1:67">
      <c r="A8228"/>
      <c r="B8228"/>
      <c r="C8228"/>
      <c r="E8228"/>
      <c r="F8228"/>
      <c r="G8228"/>
      <c r="I8228"/>
      <c r="J8228"/>
      <c r="K8228"/>
      <c r="M8228"/>
      <c r="N8228"/>
      <c r="O8228"/>
      <c r="Q8228"/>
      <c r="R8228"/>
      <c r="S8228"/>
      <c r="U8228"/>
      <c r="V8228"/>
      <c r="W8228"/>
      <c r="Y8228"/>
      <c r="Z8228"/>
      <c r="AA8228"/>
      <c r="AC8228"/>
      <c r="AD8228"/>
      <c r="AE8228"/>
      <c r="AG8228"/>
      <c r="AH8228"/>
      <c r="AI8228"/>
      <c r="AK8228"/>
      <c r="AL8228"/>
      <c r="AM8228"/>
      <c r="AO8228"/>
      <c r="AP8228"/>
      <c r="AQ8228"/>
      <c r="AS8228"/>
      <c r="AT8228"/>
      <c r="AU8228"/>
      <c r="AW8228"/>
      <c r="AX8228"/>
      <c r="AY8228"/>
      <c r="BA8228"/>
      <c r="BB8228"/>
      <c r="BC8228"/>
      <c r="BE8228"/>
      <c r="BF8228"/>
      <c r="BG8228"/>
      <c r="BI8228"/>
      <c r="BJ8228"/>
      <c r="BK8228"/>
      <c r="BM8228"/>
      <c r="BN8228"/>
      <c r="BO8228"/>
    </row>
    <row r="8229" spans="1:67">
      <c r="A8229"/>
      <c r="B8229"/>
      <c r="C8229"/>
      <c r="E8229"/>
      <c r="F8229"/>
      <c r="G8229"/>
      <c r="I8229"/>
      <c r="J8229"/>
      <c r="K8229"/>
      <c r="M8229"/>
      <c r="N8229"/>
      <c r="O8229"/>
      <c r="Q8229"/>
      <c r="R8229"/>
      <c r="S8229"/>
      <c r="U8229"/>
      <c r="V8229"/>
      <c r="W8229"/>
      <c r="Y8229"/>
      <c r="Z8229"/>
      <c r="AA8229"/>
      <c r="AC8229"/>
      <c r="AD8229"/>
      <c r="AE8229"/>
      <c r="AG8229"/>
      <c r="AH8229"/>
      <c r="AI8229"/>
      <c r="AK8229"/>
      <c r="AL8229"/>
      <c r="AM8229"/>
      <c r="AO8229"/>
      <c r="AP8229"/>
      <c r="AQ8229"/>
      <c r="AS8229"/>
      <c r="AT8229"/>
      <c r="AU8229"/>
      <c r="AW8229"/>
      <c r="AX8229"/>
      <c r="AY8229"/>
      <c r="BA8229"/>
      <c r="BB8229"/>
      <c r="BC8229"/>
      <c r="BE8229"/>
      <c r="BF8229"/>
      <c r="BG8229"/>
      <c r="BI8229"/>
      <c r="BJ8229"/>
      <c r="BK8229"/>
      <c r="BM8229"/>
      <c r="BN8229"/>
      <c r="BO8229"/>
    </row>
    <row r="8230" spans="1:67">
      <c r="A8230"/>
      <c r="B8230"/>
      <c r="C8230"/>
      <c r="E8230"/>
      <c r="F8230"/>
      <c r="G8230"/>
      <c r="I8230"/>
      <c r="J8230"/>
      <c r="K8230"/>
      <c r="M8230"/>
      <c r="N8230"/>
      <c r="O8230"/>
      <c r="Q8230"/>
      <c r="R8230"/>
      <c r="S8230"/>
      <c r="U8230"/>
      <c r="V8230"/>
      <c r="W8230"/>
      <c r="Y8230"/>
      <c r="Z8230"/>
      <c r="AA8230"/>
      <c r="AC8230"/>
      <c r="AD8230"/>
      <c r="AE8230"/>
      <c r="AG8230"/>
      <c r="AH8230"/>
      <c r="AI8230"/>
      <c r="AK8230"/>
      <c r="AL8230"/>
      <c r="AM8230"/>
      <c r="AO8230"/>
      <c r="AP8230"/>
      <c r="AQ8230"/>
      <c r="AS8230"/>
      <c r="AT8230"/>
      <c r="AU8230"/>
      <c r="AW8230"/>
      <c r="AX8230"/>
      <c r="AY8230"/>
      <c r="BA8230"/>
      <c r="BB8230"/>
      <c r="BC8230"/>
      <c r="BE8230"/>
      <c r="BF8230"/>
      <c r="BG8230"/>
      <c r="BI8230"/>
      <c r="BJ8230"/>
      <c r="BK8230"/>
      <c r="BM8230"/>
      <c r="BN8230"/>
      <c r="BO8230"/>
    </row>
    <row r="8231" spans="1:67">
      <c r="A8231"/>
      <c r="B8231"/>
      <c r="C8231"/>
      <c r="E8231"/>
      <c r="F8231"/>
      <c r="G8231"/>
      <c r="I8231"/>
      <c r="J8231"/>
      <c r="K8231"/>
      <c r="M8231"/>
      <c r="N8231"/>
      <c r="O8231"/>
      <c r="Q8231"/>
      <c r="R8231"/>
      <c r="S8231"/>
      <c r="U8231"/>
      <c r="V8231"/>
      <c r="W8231"/>
      <c r="Y8231"/>
      <c r="Z8231"/>
      <c r="AA8231"/>
      <c r="AC8231"/>
      <c r="AD8231"/>
      <c r="AE8231"/>
      <c r="AG8231"/>
      <c r="AH8231"/>
      <c r="AI8231"/>
      <c r="AK8231"/>
      <c r="AL8231"/>
      <c r="AM8231"/>
      <c r="AO8231"/>
      <c r="AP8231"/>
      <c r="AQ8231"/>
      <c r="AS8231"/>
      <c r="AT8231"/>
      <c r="AU8231"/>
      <c r="AW8231"/>
      <c r="AX8231"/>
      <c r="AY8231"/>
      <c r="BA8231"/>
      <c r="BB8231"/>
      <c r="BC8231"/>
      <c r="BE8231"/>
      <c r="BF8231"/>
      <c r="BG8231"/>
      <c r="BI8231"/>
      <c r="BJ8231"/>
      <c r="BK8231"/>
      <c r="BM8231"/>
      <c r="BN8231"/>
      <c r="BO8231"/>
    </row>
    <row r="8232" spans="1:67">
      <c r="A8232"/>
      <c r="B8232"/>
      <c r="C8232"/>
      <c r="E8232"/>
      <c r="F8232"/>
      <c r="G8232"/>
      <c r="I8232"/>
      <c r="J8232"/>
      <c r="K8232"/>
      <c r="M8232"/>
      <c r="N8232"/>
      <c r="O8232"/>
      <c r="Q8232"/>
      <c r="R8232"/>
      <c r="S8232"/>
      <c r="U8232"/>
      <c r="V8232"/>
      <c r="W8232"/>
      <c r="Y8232"/>
      <c r="Z8232"/>
      <c r="AA8232"/>
      <c r="AC8232"/>
      <c r="AD8232"/>
      <c r="AE8232"/>
      <c r="AG8232"/>
      <c r="AH8232"/>
      <c r="AI8232"/>
      <c r="AK8232"/>
      <c r="AL8232"/>
      <c r="AM8232"/>
      <c r="AO8232"/>
      <c r="AP8232"/>
      <c r="AQ8232"/>
      <c r="AS8232"/>
      <c r="AT8232"/>
      <c r="AU8232"/>
      <c r="AW8232"/>
      <c r="AX8232"/>
      <c r="AY8232"/>
      <c r="BA8232"/>
      <c r="BB8232"/>
      <c r="BC8232"/>
      <c r="BE8232"/>
      <c r="BF8232"/>
      <c r="BG8232"/>
      <c r="BI8232"/>
      <c r="BJ8232"/>
      <c r="BK8232"/>
      <c r="BM8232"/>
      <c r="BN8232"/>
      <c r="BO8232"/>
    </row>
    <row r="8233" spans="1:67">
      <c r="A8233"/>
      <c r="B8233"/>
      <c r="C8233"/>
      <c r="E8233"/>
      <c r="F8233"/>
      <c r="G8233"/>
      <c r="I8233"/>
      <c r="J8233"/>
      <c r="K8233"/>
      <c r="M8233"/>
      <c r="N8233"/>
      <c r="O8233"/>
      <c r="Q8233"/>
      <c r="R8233"/>
      <c r="S8233"/>
      <c r="U8233"/>
      <c r="V8233"/>
      <c r="W8233"/>
      <c r="Y8233"/>
      <c r="Z8233"/>
      <c r="AA8233"/>
      <c r="AC8233"/>
      <c r="AD8233"/>
      <c r="AE8233"/>
      <c r="AG8233"/>
      <c r="AH8233"/>
      <c r="AI8233"/>
      <c r="AK8233"/>
      <c r="AL8233"/>
      <c r="AM8233"/>
      <c r="AO8233"/>
      <c r="AP8233"/>
      <c r="AQ8233"/>
      <c r="AS8233"/>
      <c r="AT8233"/>
      <c r="AU8233"/>
      <c r="AW8233"/>
      <c r="AX8233"/>
      <c r="AY8233"/>
      <c r="BA8233"/>
      <c r="BB8233"/>
      <c r="BC8233"/>
      <c r="BE8233"/>
      <c r="BF8233"/>
      <c r="BG8233"/>
      <c r="BI8233"/>
      <c r="BJ8233"/>
      <c r="BK8233"/>
      <c r="BM8233"/>
      <c r="BN8233"/>
      <c r="BO8233"/>
    </row>
    <row r="8234" spans="1:67">
      <c r="A8234"/>
      <c r="B8234"/>
      <c r="C8234"/>
      <c r="E8234"/>
      <c r="F8234"/>
      <c r="G8234"/>
      <c r="I8234"/>
      <c r="J8234"/>
      <c r="K8234"/>
      <c r="M8234"/>
      <c r="N8234"/>
      <c r="O8234"/>
      <c r="Q8234"/>
      <c r="R8234"/>
      <c r="S8234"/>
      <c r="U8234"/>
      <c r="V8234"/>
      <c r="W8234"/>
      <c r="Y8234"/>
      <c r="Z8234"/>
      <c r="AA8234"/>
      <c r="AC8234"/>
      <c r="AD8234"/>
      <c r="AE8234"/>
      <c r="AG8234"/>
      <c r="AH8234"/>
      <c r="AI8234"/>
      <c r="AK8234"/>
      <c r="AL8234"/>
      <c r="AM8234"/>
      <c r="AO8234"/>
      <c r="AP8234"/>
      <c r="AQ8234"/>
      <c r="AS8234"/>
      <c r="AT8234"/>
      <c r="AU8234"/>
      <c r="AW8234"/>
      <c r="AX8234"/>
      <c r="AY8234"/>
      <c r="BA8234"/>
      <c r="BB8234"/>
      <c r="BC8234"/>
      <c r="BE8234"/>
      <c r="BF8234"/>
      <c r="BG8234"/>
      <c r="BI8234"/>
      <c r="BJ8234"/>
      <c r="BK8234"/>
      <c r="BM8234"/>
      <c r="BN8234"/>
      <c r="BO8234"/>
    </row>
    <row r="8235" spans="1:67">
      <c r="A8235"/>
      <c r="B8235"/>
      <c r="C8235"/>
      <c r="E8235"/>
      <c r="F8235"/>
      <c r="G8235"/>
      <c r="I8235"/>
      <c r="J8235"/>
      <c r="K8235"/>
      <c r="M8235"/>
      <c r="N8235"/>
      <c r="O8235"/>
      <c r="Q8235"/>
      <c r="R8235"/>
      <c r="S8235"/>
      <c r="U8235"/>
      <c r="V8235"/>
      <c r="W8235"/>
      <c r="Y8235"/>
      <c r="Z8235"/>
      <c r="AA8235"/>
      <c r="AC8235"/>
      <c r="AD8235"/>
      <c r="AE8235"/>
      <c r="AG8235"/>
      <c r="AH8235"/>
      <c r="AI8235"/>
      <c r="AK8235"/>
      <c r="AL8235"/>
      <c r="AM8235"/>
      <c r="AO8235"/>
      <c r="AP8235"/>
      <c r="AQ8235"/>
      <c r="AS8235"/>
      <c r="AT8235"/>
      <c r="AU8235"/>
      <c r="AW8235"/>
      <c r="AX8235"/>
      <c r="AY8235"/>
      <c r="BA8235"/>
      <c r="BB8235"/>
      <c r="BC8235"/>
      <c r="BE8235"/>
      <c r="BF8235"/>
      <c r="BG8235"/>
      <c r="BI8235"/>
      <c r="BJ8235"/>
      <c r="BK8235"/>
      <c r="BM8235"/>
      <c r="BN8235"/>
      <c r="BO8235"/>
    </row>
    <row r="8236" spans="1:67">
      <c r="A8236"/>
      <c r="B8236"/>
      <c r="C8236"/>
      <c r="E8236"/>
      <c r="F8236"/>
      <c r="G8236"/>
      <c r="I8236"/>
      <c r="J8236"/>
      <c r="K8236"/>
      <c r="M8236"/>
      <c r="N8236"/>
      <c r="O8236"/>
      <c r="Q8236"/>
      <c r="R8236"/>
      <c r="S8236"/>
      <c r="U8236"/>
      <c r="V8236"/>
      <c r="W8236"/>
      <c r="Y8236"/>
      <c r="Z8236"/>
      <c r="AA8236"/>
      <c r="AC8236"/>
      <c r="AD8236"/>
      <c r="AE8236"/>
      <c r="AG8236"/>
      <c r="AH8236"/>
      <c r="AI8236"/>
      <c r="AK8236"/>
      <c r="AL8236"/>
      <c r="AM8236"/>
      <c r="AO8236"/>
      <c r="AP8236"/>
      <c r="AQ8236"/>
      <c r="AS8236"/>
      <c r="AT8236"/>
      <c r="AU8236"/>
      <c r="AW8236"/>
      <c r="AX8236"/>
      <c r="AY8236"/>
      <c r="BA8236"/>
      <c r="BB8236"/>
      <c r="BC8236"/>
      <c r="BE8236"/>
      <c r="BF8236"/>
      <c r="BG8236"/>
      <c r="BI8236"/>
      <c r="BJ8236"/>
      <c r="BK8236"/>
      <c r="BM8236"/>
      <c r="BN8236"/>
      <c r="BO8236"/>
    </row>
    <row r="8237" spans="1:67">
      <c r="A8237"/>
      <c r="B8237"/>
      <c r="C8237"/>
      <c r="E8237"/>
      <c r="F8237"/>
      <c r="G8237"/>
      <c r="I8237"/>
      <c r="J8237"/>
      <c r="K8237"/>
      <c r="M8237"/>
      <c r="N8237"/>
      <c r="O8237"/>
      <c r="Q8237"/>
      <c r="R8237"/>
      <c r="S8237"/>
      <c r="U8237"/>
      <c r="V8237"/>
      <c r="W8237"/>
      <c r="Y8237"/>
      <c r="Z8237"/>
      <c r="AA8237"/>
      <c r="AC8237"/>
      <c r="AD8237"/>
      <c r="AE8237"/>
      <c r="AG8237"/>
      <c r="AH8237"/>
      <c r="AI8237"/>
      <c r="AK8237"/>
      <c r="AL8237"/>
      <c r="AM8237"/>
      <c r="AO8237"/>
      <c r="AP8237"/>
      <c r="AQ8237"/>
      <c r="AS8237"/>
      <c r="AT8237"/>
      <c r="AU8237"/>
      <c r="AW8237"/>
      <c r="AX8237"/>
      <c r="AY8237"/>
      <c r="BA8237"/>
      <c r="BB8237"/>
      <c r="BC8237"/>
      <c r="BE8237"/>
      <c r="BF8237"/>
      <c r="BG8237"/>
      <c r="BI8237"/>
      <c r="BJ8237"/>
      <c r="BK8237"/>
      <c r="BM8237"/>
      <c r="BN8237"/>
      <c r="BO8237"/>
    </row>
    <row r="8238" spans="1:67">
      <c r="A8238"/>
      <c r="B8238"/>
      <c r="C8238"/>
      <c r="E8238"/>
      <c r="F8238"/>
      <c r="G8238"/>
      <c r="I8238"/>
      <c r="J8238"/>
      <c r="K8238"/>
      <c r="M8238"/>
      <c r="N8238"/>
      <c r="O8238"/>
      <c r="Q8238"/>
      <c r="R8238"/>
      <c r="S8238"/>
      <c r="U8238"/>
      <c r="V8238"/>
      <c r="W8238"/>
      <c r="Y8238"/>
      <c r="Z8238"/>
      <c r="AA8238"/>
      <c r="AC8238"/>
      <c r="AD8238"/>
      <c r="AE8238"/>
      <c r="AG8238"/>
      <c r="AH8238"/>
      <c r="AI8238"/>
      <c r="AK8238"/>
      <c r="AL8238"/>
      <c r="AM8238"/>
      <c r="AO8238"/>
      <c r="AP8238"/>
      <c r="AQ8238"/>
      <c r="AS8238"/>
      <c r="AT8238"/>
      <c r="AU8238"/>
      <c r="AW8238"/>
      <c r="AX8238"/>
      <c r="AY8238"/>
      <c r="BA8238"/>
      <c r="BB8238"/>
      <c r="BC8238"/>
      <c r="BE8238"/>
      <c r="BF8238"/>
      <c r="BG8238"/>
      <c r="BI8238"/>
      <c r="BJ8238"/>
      <c r="BK8238"/>
      <c r="BM8238"/>
      <c r="BN8238"/>
      <c r="BO8238"/>
    </row>
    <row r="8239" spans="1:67">
      <c r="A8239"/>
      <c r="B8239"/>
      <c r="C8239"/>
      <c r="E8239"/>
      <c r="F8239"/>
      <c r="G8239"/>
      <c r="I8239"/>
      <c r="J8239"/>
      <c r="K8239"/>
      <c r="M8239"/>
      <c r="N8239"/>
      <c r="O8239"/>
      <c r="Q8239"/>
      <c r="R8239"/>
      <c r="S8239"/>
      <c r="U8239"/>
      <c r="V8239"/>
      <c r="W8239"/>
      <c r="Y8239"/>
      <c r="Z8239"/>
      <c r="AA8239"/>
      <c r="AC8239"/>
      <c r="AD8239"/>
      <c r="AE8239"/>
      <c r="AG8239"/>
      <c r="AH8239"/>
      <c r="AI8239"/>
      <c r="AK8239"/>
      <c r="AL8239"/>
      <c r="AM8239"/>
      <c r="AO8239"/>
      <c r="AP8239"/>
      <c r="AQ8239"/>
      <c r="AS8239"/>
      <c r="AT8239"/>
      <c r="AU8239"/>
      <c r="AW8239"/>
      <c r="AX8239"/>
      <c r="AY8239"/>
      <c r="BA8239"/>
      <c r="BB8239"/>
      <c r="BC8239"/>
      <c r="BE8239"/>
      <c r="BF8239"/>
      <c r="BG8239"/>
      <c r="BI8239"/>
      <c r="BJ8239"/>
      <c r="BK8239"/>
      <c r="BM8239"/>
      <c r="BN8239"/>
      <c r="BO8239"/>
    </row>
    <row r="8240" spans="1:67">
      <c r="A8240"/>
      <c r="B8240"/>
      <c r="C8240"/>
      <c r="E8240"/>
      <c r="F8240"/>
      <c r="G8240"/>
      <c r="I8240"/>
      <c r="J8240"/>
      <c r="K8240"/>
      <c r="M8240"/>
      <c r="N8240"/>
      <c r="O8240"/>
      <c r="Q8240"/>
      <c r="R8240"/>
      <c r="S8240"/>
      <c r="U8240"/>
      <c r="V8240"/>
      <c r="W8240"/>
      <c r="Y8240"/>
      <c r="Z8240"/>
      <c r="AA8240"/>
      <c r="AC8240"/>
      <c r="AD8240"/>
      <c r="AE8240"/>
      <c r="AG8240"/>
      <c r="AH8240"/>
      <c r="AI8240"/>
      <c r="AK8240"/>
      <c r="AL8240"/>
      <c r="AM8240"/>
      <c r="AO8240"/>
      <c r="AP8240"/>
      <c r="AQ8240"/>
      <c r="AS8240"/>
      <c r="AT8240"/>
      <c r="AU8240"/>
      <c r="AW8240"/>
      <c r="AX8240"/>
      <c r="AY8240"/>
      <c r="BA8240"/>
      <c r="BB8240"/>
      <c r="BC8240"/>
      <c r="BE8240"/>
      <c r="BF8240"/>
      <c r="BG8240"/>
      <c r="BI8240"/>
      <c r="BJ8240"/>
      <c r="BK8240"/>
      <c r="BM8240"/>
      <c r="BN8240"/>
      <c r="BO8240"/>
    </row>
    <row r="8241" spans="1:67">
      <c r="A8241"/>
      <c r="B8241"/>
      <c r="C8241"/>
      <c r="E8241"/>
      <c r="F8241"/>
      <c r="G8241"/>
      <c r="I8241"/>
      <c r="J8241"/>
      <c r="K8241"/>
      <c r="M8241"/>
      <c r="N8241"/>
      <c r="O8241"/>
      <c r="Q8241"/>
      <c r="R8241"/>
      <c r="S8241"/>
      <c r="U8241"/>
      <c r="V8241"/>
      <c r="W8241"/>
      <c r="Y8241"/>
      <c r="Z8241"/>
      <c r="AA8241"/>
      <c r="AC8241"/>
      <c r="AD8241"/>
      <c r="AE8241"/>
      <c r="AG8241"/>
      <c r="AH8241"/>
      <c r="AI8241"/>
      <c r="AK8241"/>
      <c r="AL8241"/>
      <c r="AM8241"/>
      <c r="AO8241"/>
      <c r="AP8241"/>
      <c r="AQ8241"/>
      <c r="AS8241"/>
      <c r="AT8241"/>
      <c r="AU8241"/>
      <c r="AW8241"/>
      <c r="AX8241"/>
      <c r="AY8241"/>
      <c r="BA8241"/>
      <c r="BB8241"/>
      <c r="BC8241"/>
      <c r="BE8241"/>
      <c r="BF8241"/>
      <c r="BG8241"/>
      <c r="BI8241"/>
      <c r="BJ8241"/>
      <c r="BK8241"/>
      <c r="BM8241"/>
      <c r="BN8241"/>
      <c r="BO8241"/>
    </row>
    <row r="8242" spans="1:67">
      <c r="A8242"/>
      <c r="B8242"/>
      <c r="C8242"/>
      <c r="E8242"/>
      <c r="F8242"/>
      <c r="G8242"/>
      <c r="I8242"/>
      <c r="J8242"/>
      <c r="K8242"/>
      <c r="M8242"/>
      <c r="N8242"/>
      <c r="O8242"/>
      <c r="Q8242"/>
      <c r="R8242"/>
      <c r="S8242"/>
      <c r="U8242"/>
      <c r="V8242"/>
      <c r="W8242"/>
      <c r="Y8242"/>
      <c r="Z8242"/>
      <c r="AA8242"/>
      <c r="AC8242"/>
      <c r="AD8242"/>
      <c r="AE8242"/>
      <c r="AG8242"/>
      <c r="AH8242"/>
      <c r="AI8242"/>
      <c r="AK8242"/>
      <c r="AL8242"/>
      <c r="AM8242"/>
      <c r="AO8242"/>
      <c r="AP8242"/>
      <c r="AQ8242"/>
      <c r="AS8242"/>
      <c r="AT8242"/>
      <c r="AU8242"/>
      <c r="AW8242"/>
      <c r="AX8242"/>
      <c r="AY8242"/>
      <c r="BA8242"/>
      <c r="BB8242"/>
      <c r="BC8242"/>
      <c r="BE8242"/>
      <c r="BF8242"/>
      <c r="BG8242"/>
      <c r="BI8242"/>
      <c r="BJ8242"/>
      <c r="BK8242"/>
      <c r="BM8242"/>
      <c r="BN8242"/>
      <c r="BO8242"/>
    </row>
    <row r="8243" spans="1:67">
      <c r="A8243"/>
      <c r="B8243"/>
      <c r="C8243"/>
      <c r="E8243"/>
      <c r="F8243"/>
      <c r="G8243"/>
      <c r="I8243"/>
      <c r="J8243"/>
      <c r="K8243"/>
      <c r="M8243"/>
      <c r="N8243"/>
      <c r="O8243"/>
      <c r="Q8243"/>
      <c r="R8243"/>
      <c r="S8243"/>
      <c r="U8243"/>
      <c r="V8243"/>
      <c r="W8243"/>
      <c r="Y8243"/>
      <c r="Z8243"/>
      <c r="AA8243"/>
      <c r="AC8243"/>
      <c r="AD8243"/>
      <c r="AE8243"/>
      <c r="AG8243"/>
      <c r="AH8243"/>
      <c r="AI8243"/>
      <c r="AK8243"/>
      <c r="AL8243"/>
      <c r="AM8243"/>
      <c r="AO8243"/>
      <c r="AP8243"/>
      <c r="AQ8243"/>
      <c r="AS8243"/>
      <c r="AT8243"/>
      <c r="AU8243"/>
      <c r="AW8243"/>
      <c r="AX8243"/>
      <c r="AY8243"/>
      <c r="BA8243"/>
      <c r="BB8243"/>
      <c r="BC8243"/>
      <c r="BE8243"/>
      <c r="BF8243"/>
      <c r="BG8243"/>
      <c r="BI8243"/>
      <c r="BJ8243"/>
      <c r="BK8243"/>
      <c r="BM8243"/>
      <c r="BN8243"/>
      <c r="BO8243"/>
    </row>
    <row r="8244" spans="1:67">
      <c r="A8244"/>
      <c r="B8244"/>
      <c r="C8244"/>
      <c r="E8244"/>
      <c r="F8244"/>
      <c r="G8244"/>
      <c r="I8244"/>
      <c r="J8244"/>
      <c r="K8244"/>
      <c r="M8244"/>
      <c r="N8244"/>
      <c r="O8244"/>
      <c r="Q8244"/>
      <c r="R8244"/>
      <c r="S8244"/>
      <c r="U8244"/>
      <c r="V8244"/>
      <c r="W8244"/>
      <c r="Y8244"/>
      <c r="Z8244"/>
      <c r="AA8244"/>
      <c r="AC8244"/>
      <c r="AD8244"/>
      <c r="AE8244"/>
      <c r="AG8244"/>
      <c r="AH8244"/>
      <c r="AI8244"/>
      <c r="AK8244"/>
      <c r="AL8244"/>
      <c r="AM8244"/>
      <c r="AO8244"/>
      <c r="AP8244"/>
      <c r="AQ8244"/>
      <c r="AS8244"/>
      <c r="AT8244"/>
      <c r="AU8244"/>
      <c r="AW8244"/>
      <c r="AX8244"/>
      <c r="AY8244"/>
      <c r="BA8244"/>
      <c r="BB8244"/>
      <c r="BC8244"/>
      <c r="BE8244"/>
      <c r="BF8244"/>
      <c r="BG8244"/>
      <c r="BI8244"/>
      <c r="BJ8244"/>
      <c r="BK8244"/>
      <c r="BM8244"/>
      <c r="BN8244"/>
      <c r="BO8244"/>
    </row>
    <row r="8245" spans="1:67">
      <c r="A8245"/>
      <c r="B8245"/>
      <c r="C8245"/>
      <c r="E8245"/>
      <c r="F8245"/>
      <c r="G8245"/>
      <c r="I8245"/>
      <c r="J8245"/>
      <c r="K8245"/>
      <c r="M8245"/>
      <c r="N8245"/>
      <c r="O8245"/>
      <c r="Q8245"/>
      <c r="R8245"/>
      <c r="S8245"/>
      <c r="U8245"/>
      <c r="V8245"/>
      <c r="W8245"/>
      <c r="Y8245"/>
      <c r="Z8245"/>
      <c r="AA8245"/>
      <c r="AC8245"/>
      <c r="AD8245"/>
      <c r="AE8245"/>
      <c r="AG8245"/>
      <c r="AH8245"/>
      <c r="AI8245"/>
      <c r="AK8245"/>
      <c r="AL8245"/>
      <c r="AM8245"/>
      <c r="AO8245"/>
      <c r="AP8245"/>
      <c r="AQ8245"/>
      <c r="AS8245"/>
      <c r="AT8245"/>
      <c r="AU8245"/>
      <c r="AW8245"/>
      <c r="AX8245"/>
      <c r="AY8245"/>
      <c r="BA8245"/>
      <c r="BB8245"/>
      <c r="BC8245"/>
      <c r="BE8245"/>
      <c r="BF8245"/>
      <c r="BG8245"/>
      <c r="BI8245"/>
      <c r="BJ8245"/>
      <c r="BK8245"/>
      <c r="BM8245"/>
      <c r="BN8245"/>
      <c r="BO8245"/>
    </row>
    <row r="8246" spans="1:67">
      <c r="A8246"/>
      <c r="B8246"/>
      <c r="C8246"/>
      <c r="E8246"/>
      <c r="F8246"/>
      <c r="G8246"/>
      <c r="I8246"/>
      <c r="J8246"/>
      <c r="K8246"/>
      <c r="M8246"/>
      <c r="N8246"/>
      <c r="O8246"/>
      <c r="Q8246"/>
      <c r="R8246"/>
      <c r="S8246"/>
      <c r="U8246"/>
      <c r="V8246"/>
      <c r="W8246"/>
      <c r="Y8246"/>
      <c r="Z8246"/>
      <c r="AA8246"/>
      <c r="AC8246"/>
      <c r="AD8246"/>
      <c r="AE8246"/>
      <c r="AG8246"/>
      <c r="AH8246"/>
      <c r="AI8246"/>
      <c r="AK8246"/>
      <c r="AL8246"/>
      <c r="AM8246"/>
      <c r="AO8246"/>
      <c r="AP8246"/>
      <c r="AQ8246"/>
      <c r="AS8246"/>
      <c r="AT8246"/>
      <c r="AU8246"/>
      <c r="AW8246"/>
      <c r="AX8246"/>
      <c r="AY8246"/>
      <c r="BA8246"/>
      <c r="BB8246"/>
      <c r="BC8246"/>
      <c r="BE8246"/>
      <c r="BF8246"/>
      <c r="BG8246"/>
      <c r="BI8246"/>
      <c r="BJ8246"/>
      <c r="BK8246"/>
      <c r="BM8246"/>
      <c r="BN8246"/>
      <c r="BO8246"/>
    </row>
    <row r="8247" spans="1:67">
      <c r="A8247"/>
      <c r="B8247"/>
      <c r="C8247"/>
      <c r="E8247"/>
      <c r="F8247"/>
      <c r="G8247"/>
      <c r="I8247"/>
      <c r="J8247"/>
      <c r="K8247"/>
      <c r="M8247"/>
      <c r="N8247"/>
      <c r="O8247"/>
      <c r="Q8247"/>
      <c r="R8247"/>
      <c r="S8247"/>
      <c r="U8247"/>
      <c r="V8247"/>
      <c r="W8247"/>
      <c r="Y8247"/>
      <c r="Z8247"/>
      <c r="AA8247"/>
      <c r="AC8247"/>
      <c r="AD8247"/>
      <c r="AE8247"/>
      <c r="AG8247"/>
      <c r="AH8247"/>
      <c r="AI8247"/>
      <c r="AK8247"/>
      <c r="AL8247"/>
      <c r="AM8247"/>
      <c r="AO8247"/>
      <c r="AP8247"/>
      <c r="AQ8247"/>
      <c r="AS8247"/>
      <c r="AT8247"/>
      <c r="AU8247"/>
      <c r="AW8247"/>
      <c r="AX8247"/>
      <c r="AY8247"/>
      <c r="BA8247"/>
      <c r="BB8247"/>
      <c r="BC8247"/>
      <c r="BE8247"/>
      <c r="BF8247"/>
      <c r="BG8247"/>
      <c r="BI8247"/>
      <c r="BJ8247"/>
      <c r="BK8247"/>
      <c r="BM8247"/>
      <c r="BN8247"/>
      <c r="BO8247"/>
    </row>
    <row r="8248" spans="1:67">
      <c r="A8248"/>
      <c r="B8248"/>
      <c r="C8248"/>
      <c r="E8248"/>
      <c r="F8248"/>
      <c r="G8248"/>
      <c r="I8248"/>
      <c r="J8248"/>
      <c r="K8248"/>
      <c r="M8248"/>
      <c r="N8248"/>
      <c r="O8248"/>
      <c r="Q8248"/>
      <c r="R8248"/>
      <c r="S8248"/>
      <c r="U8248"/>
      <c r="V8248"/>
      <c r="W8248"/>
      <c r="Y8248"/>
      <c r="Z8248"/>
      <c r="AA8248"/>
      <c r="AC8248"/>
      <c r="AD8248"/>
      <c r="AE8248"/>
      <c r="AG8248"/>
      <c r="AH8248"/>
      <c r="AI8248"/>
      <c r="AK8248"/>
      <c r="AL8248"/>
      <c r="AM8248"/>
      <c r="AO8248"/>
      <c r="AP8248"/>
      <c r="AQ8248"/>
      <c r="AS8248"/>
      <c r="AT8248"/>
      <c r="AU8248"/>
      <c r="AW8248"/>
      <c r="AX8248"/>
      <c r="AY8248"/>
      <c r="BA8248"/>
      <c r="BB8248"/>
      <c r="BC8248"/>
      <c r="BE8248"/>
      <c r="BF8248"/>
      <c r="BG8248"/>
      <c r="BI8248"/>
      <c r="BJ8248"/>
      <c r="BK8248"/>
      <c r="BM8248"/>
      <c r="BN8248"/>
      <c r="BO8248"/>
    </row>
    <row r="8249" spans="1:67">
      <c r="A8249"/>
      <c r="B8249"/>
      <c r="C8249"/>
      <c r="E8249"/>
      <c r="F8249"/>
      <c r="G8249"/>
      <c r="I8249"/>
      <c r="J8249"/>
      <c r="K8249"/>
      <c r="M8249"/>
      <c r="N8249"/>
      <c r="O8249"/>
      <c r="Q8249"/>
      <c r="R8249"/>
      <c r="S8249"/>
      <c r="U8249"/>
      <c r="V8249"/>
      <c r="W8249"/>
      <c r="Y8249"/>
      <c r="Z8249"/>
      <c r="AA8249"/>
      <c r="AC8249"/>
      <c r="AD8249"/>
      <c r="AE8249"/>
      <c r="AG8249"/>
      <c r="AH8249"/>
      <c r="AI8249"/>
      <c r="AK8249"/>
      <c r="AL8249"/>
      <c r="AM8249"/>
      <c r="AO8249"/>
      <c r="AP8249"/>
      <c r="AQ8249"/>
      <c r="AS8249"/>
      <c r="AT8249"/>
      <c r="AU8249"/>
      <c r="AW8249"/>
      <c r="AX8249"/>
      <c r="AY8249"/>
      <c r="BA8249"/>
      <c r="BB8249"/>
      <c r="BC8249"/>
      <c r="BE8249"/>
      <c r="BF8249"/>
      <c r="BG8249"/>
      <c r="BI8249"/>
      <c r="BJ8249"/>
      <c r="BK8249"/>
      <c r="BM8249"/>
      <c r="BN8249"/>
      <c r="BO8249"/>
    </row>
    <row r="8250" spans="1:67">
      <c r="A8250"/>
      <c r="B8250"/>
      <c r="C8250"/>
      <c r="E8250"/>
      <c r="F8250"/>
      <c r="G8250"/>
      <c r="I8250"/>
      <c r="J8250"/>
      <c r="K8250"/>
      <c r="M8250"/>
      <c r="N8250"/>
      <c r="O8250"/>
      <c r="Q8250"/>
      <c r="R8250"/>
      <c r="S8250"/>
      <c r="U8250"/>
      <c r="V8250"/>
      <c r="W8250"/>
      <c r="Y8250"/>
      <c r="Z8250"/>
      <c r="AA8250"/>
      <c r="AC8250"/>
      <c r="AD8250"/>
      <c r="AE8250"/>
      <c r="AG8250"/>
      <c r="AH8250"/>
      <c r="AI8250"/>
      <c r="AK8250"/>
      <c r="AL8250"/>
      <c r="AM8250"/>
      <c r="AO8250"/>
      <c r="AP8250"/>
      <c r="AQ8250"/>
      <c r="AS8250"/>
      <c r="AT8250"/>
      <c r="AU8250"/>
      <c r="AW8250"/>
      <c r="AX8250"/>
      <c r="AY8250"/>
      <c r="BA8250"/>
      <c r="BB8250"/>
      <c r="BC8250"/>
      <c r="BE8250"/>
      <c r="BF8250"/>
      <c r="BG8250"/>
      <c r="BI8250"/>
      <c r="BJ8250"/>
      <c r="BK8250"/>
      <c r="BM8250"/>
      <c r="BN8250"/>
      <c r="BO8250"/>
    </row>
    <row r="8251" spans="1:67">
      <c r="A8251"/>
      <c r="B8251"/>
      <c r="C8251"/>
      <c r="E8251"/>
      <c r="F8251"/>
      <c r="G8251"/>
      <c r="I8251"/>
      <c r="J8251"/>
      <c r="K8251"/>
      <c r="M8251"/>
      <c r="N8251"/>
      <c r="O8251"/>
      <c r="Q8251"/>
      <c r="R8251"/>
      <c r="S8251"/>
      <c r="U8251"/>
      <c r="V8251"/>
      <c r="W8251"/>
      <c r="Y8251"/>
      <c r="Z8251"/>
      <c r="AA8251"/>
      <c r="AC8251"/>
      <c r="AD8251"/>
      <c r="AE8251"/>
      <c r="AG8251"/>
      <c r="AH8251"/>
      <c r="AI8251"/>
      <c r="AK8251"/>
      <c r="AL8251"/>
      <c r="AM8251"/>
      <c r="AO8251"/>
      <c r="AP8251"/>
      <c r="AQ8251"/>
      <c r="AS8251"/>
      <c r="AT8251"/>
      <c r="AU8251"/>
      <c r="AW8251"/>
      <c r="AX8251"/>
      <c r="AY8251"/>
      <c r="BA8251"/>
      <c r="BB8251"/>
      <c r="BC8251"/>
      <c r="BE8251"/>
      <c r="BF8251"/>
      <c r="BG8251"/>
      <c r="BI8251"/>
      <c r="BJ8251"/>
      <c r="BK8251"/>
      <c r="BM8251"/>
      <c r="BN8251"/>
      <c r="BO8251"/>
    </row>
    <row r="8252" spans="1:67">
      <c r="A8252"/>
      <c r="B8252"/>
      <c r="C8252"/>
      <c r="E8252"/>
      <c r="F8252"/>
      <c r="G8252"/>
      <c r="I8252"/>
      <c r="J8252"/>
      <c r="K8252"/>
      <c r="M8252"/>
      <c r="N8252"/>
      <c r="O8252"/>
      <c r="Q8252"/>
      <c r="R8252"/>
      <c r="S8252"/>
      <c r="U8252"/>
      <c r="V8252"/>
      <c r="W8252"/>
      <c r="Y8252"/>
      <c r="Z8252"/>
      <c r="AA8252"/>
      <c r="AC8252"/>
      <c r="AD8252"/>
      <c r="AE8252"/>
      <c r="AG8252"/>
      <c r="AH8252"/>
      <c r="AI8252"/>
      <c r="AK8252"/>
      <c r="AL8252"/>
      <c r="AM8252"/>
      <c r="AO8252"/>
      <c r="AP8252"/>
      <c r="AQ8252"/>
      <c r="AS8252"/>
      <c r="AT8252"/>
      <c r="AU8252"/>
      <c r="AW8252"/>
      <c r="AX8252"/>
      <c r="AY8252"/>
      <c r="BA8252"/>
      <c r="BB8252"/>
      <c r="BC8252"/>
      <c r="BE8252"/>
      <c r="BF8252"/>
      <c r="BG8252"/>
      <c r="BI8252"/>
      <c r="BJ8252"/>
      <c r="BK8252"/>
      <c r="BM8252"/>
      <c r="BN8252"/>
      <c r="BO8252"/>
    </row>
    <row r="8253" spans="1:67">
      <c r="A8253"/>
      <c r="B8253"/>
      <c r="C8253"/>
      <c r="E8253"/>
      <c r="F8253"/>
      <c r="G8253"/>
      <c r="I8253"/>
      <c r="J8253"/>
      <c r="K8253"/>
      <c r="M8253"/>
      <c r="N8253"/>
      <c r="O8253"/>
      <c r="Q8253"/>
      <c r="R8253"/>
      <c r="S8253"/>
      <c r="U8253"/>
      <c r="V8253"/>
      <c r="W8253"/>
      <c r="Y8253"/>
      <c r="Z8253"/>
      <c r="AA8253"/>
      <c r="AC8253"/>
      <c r="AD8253"/>
      <c r="AE8253"/>
      <c r="AG8253"/>
      <c r="AH8253"/>
      <c r="AI8253"/>
      <c r="AK8253"/>
      <c r="AL8253"/>
      <c r="AM8253"/>
      <c r="AO8253"/>
      <c r="AP8253"/>
      <c r="AQ8253"/>
      <c r="AS8253"/>
      <c r="AT8253"/>
      <c r="AU8253"/>
      <c r="AW8253"/>
      <c r="AX8253"/>
      <c r="AY8253"/>
      <c r="BA8253"/>
      <c r="BB8253"/>
      <c r="BC8253"/>
      <c r="BE8253"/>
      <c r="BF8253"/>
      <c r="BG8253"/>
      <c r="BI8253"/>
      <c r="BJ8253"/>
      <c r="BK8253"/>
      <c r="BM8253"/>
      <c r="BN8253"/>
      <c r="BO8253"/>
    </row>
    <row r="8254" spans="1:67">
      <c r="A8254"/>
      <c r="B8254"/>
      <c r="C8254"/>
      <c r="E8254"/>
      <c r="F8254"/>
      <c r="G8254"/>
      <c r="I8254"/>
      <c r="J8254"/>
      <c r="K8254"/>
      <c r="M8254"/>
      <c r="N8254"/>
      <c r="O8254"/>
      <c r="Q8254"/>
      <c r="R8254"/>
      <c r="S8254"/>
      <c r="U8254"/>
      <c r="V8254"/>
      <c r="W8254"/>
      <c r="Y8254"/>
      <c r="Z8254"/>
      <c r="AA8254"/>
      <c r="AC8254"/>
      <c r="AD8254"/>
      <c r="AE8254"/>
      <c r="AG8254"/>
      <c r="AH8254"/>
      <c r="AI8254"/>
      <c r="AK8254"/>
      <c r="AL8254"/>
      <c r="AM8254"/>
      <c r="AO8254"/>
      <c r="AP8254"/>
      <c r="AQ8254"/>
      <c r="AS8254"/>
      <c r="AT8254"/>
      <c r="AU8254"/>
      <c r="AW8254"/>
      <c r="AX8254"/>
      <c r="AY8254"/>
      <c r="BA8254"/>
      <c r="BB8254"/>
      <c r="BC8254"/>
      <c r="BE8254"/>
      <c r="BF8254"/>
      <c r="BG8254"/>
      <c r="BI8254"/>
      <c r="BJ8254"/>
      <c r="BK8254"/>
      <c r="BM8254"/>
      <c r="BN8254"/>
      <c r="BO8254"/>
    </row>
    <row r="8255" spans="1:67">
      <c r="A8255"/>
      <c r="B8255"/>
      <c r="C8255"/>
      <c r="E8255"/>
      <c r="F8255"/>
      <c r="G8255"/>
      <c r="I8255"/>
      <c r="J8255"/>
      <c r="K8255"/>
      <c r="M8255"/>
      <c r="N8255"/>
      <c r="O8255"/>
      <c r="Q8255"/>
      <c r="R8255"/>
      <c r="S8255"/>
      <c r="U8255"/>
      <c r="V8255"/>
      <c r="W8255"/>
      <c r="Y8255"/>
      <c r="Z8255"/>
      <c r="AA8255"/>
      <c r="AC8255"/>
      <c r="AD8255"/>
      <c r="AE8255"/>
      <c r="AG8255"/>
      <c r="AH8255"/>
      <c r="AI8255"/>
      <c r="AK8255"/>
      <c r="AL8255"/>
      <c r="AM8255"/>
      <c r="AO8255"/>
      <c r="AP8255"/>
      <c r="AQ8255"/>
      <c r="AS8255"/>
      <c r="AT8255"/>
      <c r="AU8255"/>
      <c r="AW8255"/>
      <c r="AX8255"/>
      <c r="AY8255"/>
      <c r="BA8255"/>
      <c r="BB8255"/>
      <c r="BC8255"/>
      <c r="BE8255"/>
      <c r="BF8255"/>
      <c r="BG8255"/>
      <c r="BI8255"/>
      <c r="BJ8255"/>
      <c r="BK8255"/>
      <c r="BM8255"/>
      <c r="BN8255"/>
      <c r="BO8255"/>
    </row>
    <row r="8256" spans="1:67">
      <c r="A8256"/>
      <c r="B8256"/>
      <c r="C8256"/>
      <c r="E8256"/>
      <c r="F8256"/>
      <c r="G8256"/>
      <c r="I8256"/>
      <c r="J8256"/>
      <c r="K8256"/>
      <c r="M8256"/>
      <c r="N8256"/>
      <c r="O8256"/>
      <c r="Q8256"/>
      <c r="R8256"/>
      <c r="S8256"/>
      <c r="U8256"/>
      <c r="V8256"/>
      <c r="W8256"/>
      <c r="Y8256"/>
      <c r="Z8256"/>
      <c r="AA8256"/>
      <c r="AC8256"/>
      <c r="AD8256"/>
      <c r="AE8256"/>
      <c r="AG8256"/>
      <c r="AH8256"/>
      <c r="AI8256"/>
      <c r="AK8256"/>
      <c r="AL8256"/>
      <c r="AM8256"/>
      <c r="AO8256"/>
      <c r="AP8256"/>
      <c r="AQ8256"/>
      <c r="AS8256"/>
      <c r="AT8256"/>
      <c r="AU8256"/>
      <c r="AW8256"/>
      <c r="AX8256"/>
      <c r="AY8256"/>
      <c r="BA8256"/>
      <c r="BB8256"/>
      <c r="BC8256"/>
      <c r="BE8256"/>
      <c r="BF8256"/>
      <c r="BG8256"/>
      <c r="BI8256"/>
      <c r="BJ8256"/>
      <c r="BK8256"/>
      <c r="BM8256"/>
      <c r="BN8256"/>
      <c r="BO8256"/>
    </row>
    <row r="8257" spans="1:67">
      <c r="A8257"/>
      <c r="B8257"/>
      <c r="C8257"/>
      <c r="E8257"/>
      <c r="F8257"/>
      <c r="G8257"/>
      <c r="I8257"/>
      <c r="J8257"/>
      <c r="K8257"/>
      <c r="M8257"/>
      <c r="N8257"/>
      <c r="O8257"/>
      <c r="Q8257"/>
      <c r="R8257"/>
      <c r="S8257"/>
      <c r="U8257"/>
      <c r="V8257"/>
      <c r="W8257"/>
      <c r="Y8257"/>
      <c r="Z8257"/>
      <c r="AA8257"/>
      <c r="AC8257"/>
      <c r="AD8257"/>
      <c r="AE8257"/>
      <c r="AG8257"/>
      <c r="AH8257"/>
      <c r="AI8257"/>
      <c r="AK8257"/>
      <c r="AL8257"/>
      <c r="AM8257"/>
      <c r="AO8257"/>
      <c r="AP8257"/>
      <c r="AQ8257"/>
      <c r="AS8257"/>
      <c r="AT8257"/>
      <c r="AU8257"/>
      <c r="AW8257"/>
      <c r="AX8257"/>
      <c r="AY8257"/>
      <c r="BA8257"/>
      <c r="BB8257"/>
      <c r="BC8257"/>
      <c r="BE8257"/>
      <c r="BF8257"/>
      <c r="BG8257"/>
      <c r="BI8257"/>
      <c r="BJ8257"/>
      <c r="BK8257"/>
      <c r="BM8257"/>
      <c r="BN8257"/>
      <c r="BO8257"/>
    </row>
    <row r="8258" spans="1:67">
      <c r="A8258"/>
      <c r="B8258"/>
      <c r="C8258"/>
      <c r="E8258"/>
      <c r="F8258"/>
      <c r="G8258"/>
      <c r="I8258"/>
      <c r="J8258"/>
      <c r="K8258"/>
      <c r="M8258"/>
      <c r="N8258"/>
      <c r="O8258"/>
      <c r="Q8258"/>
      <c r="R8258"/>
      <c r="S8258"/>
      <c r="U8258"/>
      <c r="V8258"/>
      <c r="W8258"/>
      <c r="Y8258"/>
      <c r="Z8258"/>
      <c r="AA8258"/>
      <c r="AC8258"/>
      <c r="AD8258"/>
      <c r="AE8258"/>
      <c r="AG8258"/>
      <c r="AH8258"/>
      <c r="AI8258"/>
      <c r="AK8258"/>
      <c r="AL8258"/>
      <c r="AM8258"/>
      <c r="AO8258"/>
      <c r="AP8258"/>
      <c r="AQ8258"/>
      <c r="AS8258"/>
      <c r="AT8258"/>
      <c r="AU8258"/>
      <c r="AW8258"/>
      <c r="AX8258"/>
      <c r="AY8258"/>
      <c r="BA8258"/>
      <c r="BB8258"/>
      <c r="BC8258"/>
      <c r="BE8258"/>
      <c r="BF8258"/>
      <c r="BG8258"/>
      <c r="BI8258"/>
      <c r="BJ8258"/>
      <c r="BK8258"/>
      <c r="BM8258"/>
      <c r="BN8258"/>
      <c r="BO8258"/>
    </row>
    <row r="8259" spans="1:67">
      <c r="A8259"/>
      <c r="B8259"/>
      <c r="C8259"/>
      <c r="E8259"/>
      <c r="F8259"/>
      <c r="G8259"/>
      <c r="I8259"/>
      <c r="J8259"/>
      <c r="K8259"/>
      <c r="M8259"/>
      <c r="N8259"/>
      <c r="O8259"/>
      <c r="Q8259"/>
      <c r="R8259"/>
      <c r="S8259"/>
      <c r="U8259"/>
      <c r="V8259"/>
      <c r="W8259"/>
      <c r="Y8259"/>
      <c r="Z8259"/>
      <c r="AA8259"/>
      <c r="AC8259"/>
      <c r="AD8259"/>
      <c r="AE8259"/>
      <c r="AG8259"/>
      <c r="AH8259"/>
      <c r="AI8259"/>
      <c r="AK8259"/>
      <c r="AL8259"/>
      <c r="AM8259"/>
      <c r="AO8259"/>
      <c r="AP8259"/>
      <c r="AQ8259"/>
      <c r="AS8259"/>
      <c r="AT8259"/>
      <c r="AU8259"/>
      <c r="AW8259"/>
      <c r="AX8259"/>
      <c r="AY8259"/>
      <c r="BA8259"/>
      <c r="BB8259"/>
      <c r="BC8259"/>
      <c r="BE8259"/>
      <c r="BF8259"/>
      <c r="BG8259"/>
      <c r="BI8259"/>
      <c r="BJ8259"/>
      <c r="BK8259"/>
      <c r="BM8259"/>
      <c r="BN8259"/>
      <c r="BO8259"/>
    </row>
    <row r="8260" spans="1:67">
      <c r="A8260"/>
      <c r="B8260"/>
      <c r="C8260"/>
      <c r="E8260"/>
      <c r="F8260"/>
      <c r="G8260"/>
      <c r="I8260"/>
      <c r="J8260"/>
      <c r="K8260"/>
      <c r="M8260"/>
      <c r="N8260"/>
      <c r="O8260"/>
      <c r="Q8260"/>
      <c r="R8260"/>
      <c r="S8260"/>
      <c r="U8260"/>
      <c r="V8260"/>
      <c r="W8260"/>
      <c r="Y8260"/>
      <c r="Z8260"/>
      <c r="AA8260"/>
      <c r="AC8260"/>
      <c r="AD8260"/>
      <c r="AE8260"/>
      <c r="AG8260"/>
      <c r="AH8260"/>
      <c r="AI8260"/>
      <c r="AK8260"/>
      <c r="AL8260"/>
      <c r="AM8260"/>
      <c r="AO8260"/>
      <c r="AP8260"/>
      <c r="AQ8260"/>
      <c r="AS8260"/>
      <c r="AT8260"/>
      <c r="AU8260"/>
      <c r="AW8260"/>
      <c r="AX8260"/>
      <c r="AY8260"/>
      <c r="BA8260"/>
      <c r="BB8260"/>
      <c r="BC8260"/>
      <c r="BE8260"/>
      <c r="BF8260"/>
      <c r="BG8260"/>
      <c r="BI8260"/>
      <c r="BJ8260"/>
      <c r="BK8260"/>
      <c r="BM8260"/>
      <c r="BN8260"/>
      <c r="BO8260"/>
    </row>
    <row r="8261" spans="1:67">
      <c r="A8261"/>
      <c r="B8261"/>
      <c r="C8261"/>
      <c r="E8261"/>
      <c r="F8261"/>
      <c r="G8261"/>
      <c r="I8261"/>
      <c r="J8261"/>
      <c r="K8261"/>
      <c r="M8261"/>
      <c r="N8261"/>
      <c r="O8261"/>
      <c r="Q8261"/>
      <c r="R8261"/>
      <c r="S8261"/>
      <c r="U8261"/>
      <c r="V8261"/>
      <c r="W8261"/>
      <c r="Y8261"/>
      <c r="Z8261"/>
      <c r="AA8261"/>
      <c r="AC8261"/>
      <c r="AD8261"/>
      <c r="AE8261"/>
      <c r="AG8261"/>
      <c r="AH8261"/>
      <c r="AI8261"/>
      <c r="AK8261"/>
      <c r="AL8261"/>
      <c r="AM8261"/>
      <c r="AO8261"/>
      <c r="AP8261"/>
      <c r="AQ8261"/>
      <c r="AS8261"/>
      <c r="AT8261"/>
      <c r="AU8261"/>
      <c r="AW8261"/>
      <c r="AX8261"/>
      <c r="AY8261"/>
      <c r="BA8261"/>
      <c r="BB8261"/>
      <c r="BC8261"/>
      <c r="BE8261"/>
      <c r="BF8261"/>
      <c r="BG8261"/>
      <c r="BI8261"/>
      <c r="BJ8261"/>
      <c r="BK8261"/>
      <c r="BM8261"/>
      <c r="BN8261"/>
      <c r="BO8261"/>
    </row>
    <row r="8262" spans="1:67">
      <c r="A8262"/>
      <c r="B8262"/>
      <c r="C8262"/>
      <c r="E8262"/>
      <c r="F8262"/>
      <c r="G8262"/>
      <c r="I8262"/>
      <c r="J8262"/>
      <c r="K8262"/>
      <c r="M8262"/>
      <c r="N8262"/>
      <c r="O8262"/>
      <c r="Q8262"/>
      <c r="R8262"/>
      <c r="S8262"/>
      <c r="U8262"/>
      <c r="V8262"/>
      <c r="W8262"/>
      <c r="Y8262"/>
      <c r="Z8262"/>
      <c r="AA8262"/>
      <c r="AC8262"/>
      <c r="AD8262"/>
      <c r="AE8262"/>
      <c r="AG8262"/>
      <c r="AH8262"/>
      <c r="AI8262"/>
      <c r="AK8262"/>
      <c r="AL8262"/>
      <c r="AM8262"/>
      <c r="AO8262"/>
      <c r="AP8262"/>
      <c r="AQ8262"/>
      <c r="AS8262"/>
      <c r="AT8262"/>
      <c r="AU8262"/>
      <c r="AW8262"/>
      <c r="AX8262"/>
      <c r="AY8262"/>
      <c r="BA8262"/>
      <c r="BB8262"/>
      <c r="BC8262"/>
      <c r="BE8262"/>
      <c r="BF8262"/>
      <c r="BG8262"/>
      <c r="BI8262"/>
      <c r="BJ8262"/>
      <c r="BK8262"/>
      <c r="BM8262"/>
      <c r="BN8262"/>
      <c r="BO8262"/>
    </row>
    <row r="8263" spans="1:67">
      <c r="A8263"/>
      <c r="B8263"/>
      <c r="C8263"/>
      <c r="E8263"/>
      <c r="F8263"/>
      <c r="G8263"/>
      <c r="I8263"/>
      <c r="J8263"/>
      <c r="K8263"/>
      <c r="M8263"/>
      <c r="N8263"/>
      <c r="O8263"/>
      <c r="Q8263"/>
      <c r="R8263"/>
      <c r="S8263"/>
      <c r="U8263"/>
      <c r="V8263"/>
      <c r="W8263"/>
      <c r="Y8263"/>
      <c r="Z8263"/>
      <c r="AA8263"/>
      <c r="AC8263"/>
      <c r="AD8263"/>
      <c r="AE8263"/>
      <c r="AG8263"/>
      <c r="AH8263"/>
      <c r="AI8263"/>
      <c r="AK8263"/>
      <c r="AL8263"/>
      <c r="AM8263"/>
      <c r="AO8263"/>
      <c r="AP8263"/>
      <c r="AQ8263"/>
      <c r="AS8263"/>
      <c r="AT8263"/>
      <c r="AU8263"/>
      <c r="AW8263"/>
      <c r="AX8263"/>
      <c r="AY8263"/>
      <c r="BA8263"/>
      <c r="BB8263"/>
      <c r="BC8263"/>
      <c r="BE8263"/>
      <c r="BF8263"/>
      <c r="BG8263"/>
      <c r="BI8263"/>
      <c r="BJ8263"/>
      <c r="BK8263"/>
      <c r="BM8263"/>
      <c r="BN8263"/>
      <c r="BO8263"/>
    </row>
    <row r="8264" spans="1:67">
      <c r="A8264"/>
      <c r="B8264"/>
      <c r="C8264"/>
      <c r="E8264"/>
      <c r="F8264"/>
      <c r="G8264"/>
      <c r="I8264"/>
      <c r="J8264"/>
      <c r="K8264"/>
      <c r="M8264"/>
      <c r="N8264"/>
      <c r="O8264"/>
      <c r="Q8264"/>
      <c r="R8264"/>
      <c r="S8264"/>
      <c r="U8264"/>
      <c r="V8264"/>
      <c r="W8264"/>
      <c r="Y8264"/>
      <c r="Z8264"/>
      <c r="AA8264"/>
      <c r="AC8264"/>
      <c r="AD8264"/>
      <c r="AE8264"/>
      <c r="AG8264"/>
      <c r="AH8264"/>
      <c r="AI8264"/>
      <c r="AK8264"/>
      <c r="AL8264"/>
      <c r="AM8264"/>
      <c r="AO8264"/>
      <c r="AP8264"/>
      <c r="AQ8264"/>
      <c r="AS8264"/>
      <c r="AT8264"/>
      <c r="AU8264"/>
      <c r="AW8264"/>
      <c r="AX8264"/>
      <c r="AY8264"/>
      <c r="BA8264"/>
      <c r="BB8264"/>
      <c r="BC8264"/>
      <c r="BE8264"/>
      <c r="BF8264"/>
      <c r="BG8264"/>
      <c r="BI8264"/>
      <c r="BJ8264"/>
      <c r="BK8264"/>
      <c r="BM8264"/>
      <c r="BN8264"/>
      <c r="BO8264"/>
    </row>
    <row r="8265" spans="1:67">
      <c r="A8265"/>
      <c r="B8265"/>
      <c r="C8265"/>
      <c r="E8265"/>
      <c r="F8265"/>
      <c r="G8265"/>
      <c r="I8265"/>
      <c r="J8265"/>
      <c r="K8265"/>
      <c r="M8265"/>
      <c r="N8265"/>
      <c r="O8265"/>
      <c r="Q8265"/>
      <c r="R8265"/>
      <c r="S8265"/>
      <c r="U8265"/>
      <c r="V8265"/>
      <c r="W8265"/>
      <c r="Y8265"/>
      <c r="Z8265"/>
      <c r="AA8265"/>
      <c r="AC8265"/>
      <c r="AD8265"/>
      <c r="AE8265"/>
      <c r="AG8265"/>
      <c r="AH8265"/>
      <c r="AI8265"/>
      <c r="AK8265"/>
      <c r="AL8265"/>
      <c r="AM8265"/>
      <c r="AO8265"/>
      <c r="AP8265"/>
      <c r="AQ8265"/>
      <c r="AS8265"/>
      <c r="AT8265"/>
      <c r="AU8265"/>
      <c r="AW8265"/>
      <c r="AX8265"/>
      <c r="AY8265"/>
      <c r="BA8265"/>
      <c r="BB8265"/>
      <c r="BC8265"/>
      <c r="BE8265"/>
      <c r="BF8265"/>
      <c r="BG8265"/>
      <c r="BI8265"/>
      <c r="BJ8265"/>
      <c r="BK8265"/>
      <c r="BM8265"/>
      <c r="BN8265"/>
      <c r="BO8265"/>
    </row>
    <row r="8266" spans="1:67">
      <c r="A8266"/>
      <c r="B8266"/>
      <c r="C8266"/>
      <c r="E8266"/>
      <c r="F8266"/>
      <c r="G8266"/>
      <c r="I8266"/>
      <c r="J8266"/>
      <c r="K8266"/>
      <c r="M8266"/>
      <c r="N8266"/>
      <c r="O8266"/>
      <c r="Q8266"/>
      <c r="R8266"/>
      <c r="S8266"/>
      <c r="U8266"/>
      <c r="V8266"/>
      <c r="W8266"/>
      <c r="Y8266"/>
      <c r="Z8266"/>
      <c r="AA8266"/>
      <c r="AC8266"/>
      <c r="AD8266"/>
      <c r="AE8266"/>
      <c r="AG8266"/>
      <c r="AH8266"/>
      <c r="AI8266"/>
      <c r="AK8266"/>
      <c r="AL8266"/>
      <c r="AM8266"/>
      <c r="AO8266"/>
      <c r="AP8266"/>
      <c r="AQ8266"/>
      <c r="AS8266"/>
      <c r="AT8266"/>
      <c r="AU8266"/>
      <c r="AW8266"/>
      <c r="AX8266"/>
      <c r="AY8266"/>
      <c r="BA8266"/>
      <c r="BB8266"/>
      <c r="BC8266"/>
      <c r="BE8266"/>
      <c r="BF8266"/>
      <c r="BG8266"/>
      <c r="BI8266"/>
      <c r="BJ8266"/>
      <c r="BK8266"/>
      <c r="BM8266"/>
      <c r="BN8266"/>
      <c r="BO8266"/>
    </row>
    <row r="8267" spans="1:67">
      <c r="A8267"/>
      <c r="B8267"/>
      <c r="C8267"/>
      <c r="E8267"/>
      <c r="F8267"/>
      <c r="G8267"/>
      <c r="I8267"/>
      <c r="J8267"/>
      <c r="K8267"/>
      <c r="M8267"/>
      <c r="N8267"/>
      <c r="O8267"/>
      <c r="Q8267"/>
      <c r="R8267"/>
      <c r="S8267"/>
      <c r="U8267"/>
      <c r="V8267"/>
      <c r="W8267"/>
      <c r="Y8267"/>
      <c r="Z8267"/>
      <c r="AA8267"/>
      <c r="AC8267"/>
      <c r="AD8267"/>
      <c r="AE8267"/>
      <c r="AG8267"/>
      <c r="AH8267"/>
      <c r="AI8267"/>
      <c r="AK8267"/>
      <c r="AL8267"/>
      <c r="AM8267"/>
      <c r="AO8267"/>
      <c r="AP8267"/>
      <c r="AQ8267"/>
      <c r="AS8267"/>
      <c r="AT8267"/>
      <c r="AU8267"/>
      <c r="AW8267"/>
      <c r="AX8267"/>
      <c r="AY8267"/>
      <c r="BA8267"/>
      <c r="BB8267"/>
      <c r="BC8267"/>
      <c r="BE8267"/>
      <c r="BF8267"/>
      <c r="BG8267"/>
      <c r="BI8267"/>
      <c r="BJ8267"/>
      <c r="BK8267"/>
      <c r="BM8267"/>
      <c r="BN8267"/>
      <c r="BO8267"/>
    </row>
    <row r="8268" spans="1:67">
      <c r="A8268"/>
      <c r="B8268"/>
      <c r="C8268"/>
      <c r="E8268"/>
      <c r="F8268"/>
      <c r="G8268"/>
      <c r="I8268"/>
      <c r="J8268"/>
      <c r="K8268"/>
      <c r="M8268"/>
      <c r="N8268"/>
      <c r="O8268"/>
      <c r="Q8268"/>
      <c r="R8268"/>
      <c r="S8268"/>
      <c r="U8268"/>
      <c r="V8268"/>
      <c r="W8268"/>
      <c r="Y8268"/>
      <c r="Z8268"/>
      <c r="AA8268"/>
      <c r="AC8268"/>
      <c r="AD8268"/>
      <c r="AE8268"/>
      <c r="AG8268"/>
      <c r="AH8268"/>
      <c r="AI8268"/>
      <c r="AK8268"/>
      <c r="AL8268"/>
      <c r="AM8268"/>
      <c r="AO8268"/>
      <c r="AP8268"/>
      <c r="AQ8268"/>
      <c r="AS8268"/>
      <c r="AT8268"/>
      <c r="AU8268"/>
      <c r="AW8268"/>
      <c r="AX8268"/>
      <c r="AY8268"/>
      <c r="BA8268"/>
      <c r="BB8268"/>
      <c r="BC8268"/>
      <c r="BE8268"/>
      <c r="BF8268"/>
      <c r="BG8268"/>
      <c r="BI8268"/>
      <c r="BJ8268"/>
      <c r="BK8268"/>
      <c r="BM8268"/>
      <c r="BN8268"/>
      <c r="BO8268"/>
    </row>
    <row r="8269" spans="1:67">
      <c r="A8269"/>
      <c r="B8269"/>
      <c r="C8269"/>
      <c r="E8269"/>
      <c r="F8269"/>
      <c r="G8269"/>
      <c r="I8269"/>
      <c r="J8269"/>
      <c r="K8269"/>
      <c r="M8269"/>
      <c r="N8269"/>
      <c r="O8269"/>
      <c r="Q8269"/>
      <c r="R8269"/>
      <c r="S8269"/>
      <c r="U8269"/>
      <c r="V8269"/>
      <c r="W8269"/>
      <c r="Y8269"/>
      <c r="Z8269"/>
      <c r="AA8269"/>
      <c r="AC8269"/>
      <c r="AD8269"/>
      <c r="AE8269"/>
      <c r="AG8269"/>
      <c r="AH8269"/>
      <c r="AI8269"/>
      <c r="AK8269"/>
      <c r="AL8269"/>
      <c r="AM8269"/>
      <c r="AO8269"/>
      <c r="AP8269"/>
      <c r="AQ8269"/>
      <c r="AS8269"/>
      <c r="AT8269"/>
      <c r="AU8269"/>
      <c r="AW8269"/>
      <c r="AX8269"/>
      <c r="AY8269"/>
      <c r="BA8269"/>
      <c r="BB8269"/>
      <c r="BC8269"/>
      <c r="BE8269"/>
      <c r="BF8269"/>
      <c r="BG8269"/>
      <c r="BI8269"/>
      <c r="BJ8269"/>
      <c r="BK8269"/>
      <c r="BM8269"/>
      <c r="BN8269"/>
      <c r="BO8269"/>
    </row>
    <row r="8270" spans="1:67">
      <c r="A8270"/>
      <c r="B8270"/>
      <c r="C8270"/>
      <c r="E8270"/>
      <c r="F8270"/>
      <c r="G8270"/>
      <c r="I8270"/>
      <c r="J8270"/>
      <c r="K8270"/>
      <c r="M8270"/>
      <c r="N8270"/>
      <c r="O8270"/>
      <c r="Q8270"/>
      <c r="R8270"/>
      <c r="S8270"/>
      <c r="U8270"/>
      <c r="V8270"/>
      <c r="W8270"/>
      <c r="Y8270"/>
      <c r="Z8270"/>
      <c r="AA8270"/>
      <c r="AC8270"/>
      <c r="AD8270"/>
      <c r="AE8270"/>
      <c r="AG8270"/>
      <c r="AH8270"/>
      <c r="AI8270"/>
      <c r="AK8270"/>
      <c r="AL8270"/>
      <c r="AM8270"/>
      <c r="AO8270"/>
      <c r="AP8270"/>
      <c r="AQ8270"/>
      <c r="AS8270"/>
      <c r="AT8270"/>
      <c r="AU8270"/>
      <c r="AW8270"/>
      <c r="AX8270"/>
      <c r="AY8270"/>
      <c r="BA8270"/>
      <c r="BB8270"/>
      <c r="BC8270"/>
      <c r="BE8270"/>
      <c r="BF8270"/>
      <c r="BG8270"/>
      <c r="BI8270"/>
      <c r="BJ8270"/>
      <c r="BK8270"/>
      <c r="BM8270"/>
      <c r="BN8270"/>
      <c r="BO8270"/>
    </row>
    <row r="8271" spans="1:67">
      <c r="A8271"/>
      <c r="B8271"/>
      <c r="C8271"/>
      <c r="E8271"/>
      <c r="F8271"/>
      <c r="G8271"/>
      <c r="I8271"/>
      <c r="J8271"/>
      <c r="K8271"/>
      <c r="M8271"/>
      <c r="N8271"/>
      <c r="O8271"/>
      <c r="Q8271"/>
      <c r="R8271"/>
      <c r="S8271"/>
      <c r="U8271"/>
      <c r="V8271"/>
      <c r="W8271"/>
      <c r="Y8271"/>
      <c r="Z8271"/>
      <c r="AA8271"/>
      <c r="AC8271"/>
      <c r="AD8271"/>
      <c r="AE8271"/>
      <c r="AG8271"/>
      <c r="AH8271"/>
      <c r="AI8271"/>
      <c r="AK8271"/>
      <c r="AL8271"/>
      <c r="AM8271"/>
      <c r="AO8271"/>
      <c r="AP8271"/>
      <c r="AQ8271"/>
      <c r="AS8271"/>
      <c r="AT8271"/>
      <c r="AU8271"/>
      <c r="AW8271"/>
      <c r="AX8271"/>
      <c r="AY8271"/>
      <c r="BA8271"/>
      <c r="BB8271"/>
      <c r="BC8271"/>
      <c r="BE8271"/>
      <c r="BF8271"/>
      <c r="BG8271"/>
      <c r="BI8271"/>
      <c r="BJ8271"/>
      <c r="BK8271"/>
      <c r="BM8271"/>
      <c r="BN8271"/>
      <c r="BO8271"/>
    </row>
    <row r="8272" spans="1:67">
      <c r="A8272"/>
      <c r="B8272"/>
      <c r="C8272"/>
      <c r="E8272"/>
      <c r="F8272"/>
      <c r="G8272"/>
      <c r="I8272"/>
      <c r="J8272"/>
      <c r="K8272"/>
      <c r="M8272"/>
      <c r="N8272"/>
      <c r="O8272"/>
      <c r="Q8272"/>
      <c r="R8272"/>
      <c r="S8272"/>
      <c r="U8272"/>
      <c r="V8272"/>
      <c r="W8272"/>
      <c r="Y8272"/>
      <c r="Z8272"/>
      <c r="AA8272"/>
      <c r="AC8272"/>
      <c r="AD8272"/>
      <c r="AE8272"/>
      <c r="AG8272"/>
      <c r="AH8272"/>
      <c r="AI8272"/>
      <c r="AK8272"/>
      <c r="AL8272"/>
      <c r="AM8272"/>
      <c r="AO8272"/>
      <c r="AP8272"/>
      <c r="AQ8272"/>
      <c r="AS8272"/>
      <c r="AT8272"/>
      <c r="AU8272"/>
      <c r="AW8272"/>
      <c r="AX8272"/>
      <c r="AY8272"/>
      <c r="BA8272"/>
      <c r="BB8272"/>
      <c r="BC8272"/>
      <c r="BE8272"/>
      <c r="BF8272"/>
      <c r="BG8272"/>
      <c r="BI8272"/>
      <c r="BJ8272"/>
      <c r="BK8272"/>
      <c r="BM8272"/>
      <c r="BN8272"/>
      <c r="BO8272"/>
    </row>
    <row r="8273" spans="1:67">
      <c r="A8273"/>
      <c r="B8273"/>
      <c r="C8273"/>
      <c r="E8273"/>
      <c r="F8273"/>
      <c r="G8273"/>
      <c r="I8273"/>
      <c r="J8273"/>
      <c r="K8273"/>
      <c r="M8273"/>
      <c r="N8273"/>
      <c r="O8273"/>
      <c r="Q8273"/>
      <c r="R8273"/>
      <c r="S8273"/>
      <c r="U8273"/>
      <c r="V8273"/>
      <c r="W8273"/>
      <c r="Y8273"/>
      <c r="Z8273"/>
      <c r="AA8273"/>
      <c r="AC8273"/>
      <c r="AD8273"/>
      <c r="AE8273"/>
      <c r="AG8273"/>
      <c r="AH8273"/>
      <c r="AI8273"/>
      <c r="AK8273"/>
      <c r="AL8273"/>
      <c r="AM8273"/>
      <c r="AO8273"/>
      <c r="AP8273"/>
      <c r="AQ8273"/>
      <c r="AS8273"/>
      <c r="AT8273"/>
      <c r="AU8273"/>
      <c r="AW8273"/>
      <c r="AX8273"/>
      <c r="AY8273"/>
      <c r="BA8273"/>
      <c r="BB8273"/>
      <c r="BC8273"/>
      <c r="BE8273"/>
      <c r="BF8273"/>
      <c r="BG8273"/>
      <c r="BI8273"/>
      <c r="BJ8273"/>
      <c r="BK8273"/>
      <c r="BM8273"/>
      <c r="BN8273"/>
      <c r="BO8273"/>
    </row>
    <row r="8274" spans="1:67">
      <c r="A8274"/>
      <c r="B8274"/>
      <c r="C8274"/>
      <c r="E8274"/>
      <c r="F8274"/>
      <c r="G8274"/>
      <c r="I8274"/>
      <c r="J8274"/>
      <c r="K8274"/>
      <c r="M8274"/>
      <c r="N8274"/>
      <c r="O8274"/>
      <c r="Q8274"/>
      <c r="R8274"/>
      <c r="S8274"/>
      <c r="U8274"/>
      <c r="V8274"/>
      <c r="W8274"/>
      <c r="Y8274"/>
      <c r="Z8274"/>
      <c r="AA8274"/>
      <c r="AC8274"/>
      <c r="AD8274"/>
      <c r="AE8274"/>
      <c r="AG8274"/>
      <c r="AH8274"/>
      <c r="AI8274"/>
      <c r="AK8274"/>
      <c r="AL8274"/>
      <c r="AM8274"/>
      <c r="AO8274"/>
      <c r="AP8274"/>
      <c r="AQ8274"/>
      <c r="AS8274"/>
      <c r="AT8274"/>
      <c r="AU8274"/>
      <c r="AW8274"/>
      <c r="AX8274"/>
      <c r="AY8274"/>
      <c r="BA8274"/>
      <c r="BB8274"/>
      <c r="BC8274"/>
      <c r="BE8274"/>
      <c r="BF8274"/>
      <c r="BG8274"/>
      <c r="BI8274"/>
      <c r="BJ8274"/>
      <c r="BK8274"/>
      <c r="BM8274"/>
      <c r="BN8274"/>
      <c r="BO8274"/>
    </row>
    <row r="8275" spans="1:67">
      <c r="A8275"/>
      <c r="B8275"/>
      <c r="C8275"/>
      <c r="E8275"/>
      <c r="F8275"/>
      <c r="G8275"/>
      <c r="I8275"/>
      <c r="J8275"/>
      <c r="K8275"/>
      <c r="M8275"/>
      <c r="N8275"/>
      <c r="O8275"/>
      <c r="Q8275"/>
      <c r="R8275"/>
      <c r="S8275"/>
      <c r="U8275"/>
      <c r="V8275"/>
      <c r="W8275"/>
      <c r="Y8275"/>
      <c r="Z8275"/>
      <c r="AA8275"/>
      <c r="AC8275"/>
      <c r="AD8275"/>
      <c r="AE8275"/>
      <c r="AG8275"/>
      <c r="AH8275"/>
      <c r="AI8275"/>
      <c r="AK8275"/>
      <c r="AL8275"/>
      <c r="AM8275"/>
      <c r="AO8275"/>
      <c r="AP8275"/>
      <c r="AQ8275"/>
      <c r="AS8275"/>
      <c r="AT8275"/>
      <c r="AU8275"/>
      <c r="AW8275"/>
      <c r="AX8275"/>
      <c r="AY8275"/>
      <c r="BA8275"/>
      <c r="BB8275"/>
      <c r="BC8275"/>
      <c r="BE8275"/>
      <c r="BF8275"/>
      <c r="BG8275"/>
      <c r="BI8275"/>
      <c r="BJ8275"/>
      <c r="BK8275"/>
      <c r="BM8275"/>
      <c r="BN8275"/>
      <c r="BO8275"/>
    </row>
    <row r="8276" spans="1:67">
      <c r="A8276"/>
      <c r="B8276"/>
      <c r="C8276"/>
      <c r="E8276"/>
      <c r="F8276"/>
      <c r="G8276"/>
      <c r="I8276"/>
      <c r="J8276"/>
      <c r="K8276"/>
      <c r="M8276"/>
      <c r="N8276"/>
      <c r="O8276"/>
      <c r="Q8276"/>
      <c r="R8276"/>
      <c r="S8276"/>
      <c r="U8276"/>
      <c r="V8276"/>
      <c r="W8276"/>
      <c r="Y8276"/>
      <c r="Z8276"/>
      <c r="AA8276"/>
      <c r="AC8276"/>
      <c r="AD8276"/>
      <c r="AE8276"/>
      <c r="AG8276"/>
      <c r="AH8276"/>
      <c r="AI8276"/>
      <c r="AK8276"/>
      <c r="AL8276"/>
      <c r="AM8276"/>
      <c r="AO8276"/>
      <c r="AP8276"/>
      <c r="AQ8276"/>
      <c r="AS8276"/>
      <c r="AT8276"/>
      <c r="AU8276"/>
      <c r="AW8276"/>
      <c r="AX8276"/>
      <c r="AY8276"/>
      <c r="BA8276"/>
      <c r="BB8276"/>
      <c r="BC8276"/>
      <c r="BE8276"/>
      <c r="BF8276"/>
      <c r="BG8276"/>
      <c r="BI8276"/>
      <c r="BJ8276"/>
      <c r="BK8276"/>
      <c r="BM8276"/>
      <c r="BN8276"/>
      <c r="BO8276"/>
    </row>
    <row r="8277" spans="1:67">
      <c r="A8277"/>
      <c r="B8277"/>
      <c r="C8277"/>
      <c r="E8277"/>
      <c r="F8277"/>
      <c r="G8277"/>
      <c r="I8277"/>
      <c r="J8277"/>
      <c r="K8277"/>
      <c r="M8277"/>
      <c r="N8277"/>
      <c r="O8277"/>
      <c r="Q8277"/>
      <c r="R8277"/>
      <c r="S8277"/>
      <c r="U8277"/>
      <c r="V8277"/>
      <c r="W8277"/>
      <c r="Y8277"/>
      <c r="Z8277"/>
      <c r="AA8277"/>
      <c r="AC8277"/>
      <c r="AD8277"/>
      <c r="AE8277"/>
      <c r="AG8277"/>
      <c r="AH8277"/>
      <c r="AI8277"/>
      <c r="AK8277"/>
      <c r="AL8277"/>
      <c r="AM8277"/>
      <c r="AO8277"/>
      <c r="AP8277"/>
      <c r="AQ8277"/>
      <c r="AS8277"/>
      <c r="AT8277"/>
      <c r="AU8277"/>
      <c r="AW8277"/>
      <c r="AX8277"/>
      <c r="AY8277"/>
      <c r="BA8277"/>
      <c r="BB8277"/>
      <c r="BC8277"/>
      <c r="BE8277"/>
      <c r="BF8277"/>
      <c r="BG8277"/>
      <c r="BI8277"/>
      <c r="BJ8277"/>
      <c r="BK8277"/>
      <c r="BM8277"/>
      <c r="BN8277"/>
      <c r="BO8277"/>
    </row>
    <row r="8278" spans="1:67">
      <c r="A8278"/>
      <c r="B8278"/>
      <c r="C8278"/>
      <c r="E8278"/>
      <c r="F8278"/>
      <c r="G8278"/>
      <c r="I8278"/>
      <c r="J8278"/>
      <c r="K8278"/>
      <c r="M8278"/>
      <c r="N8278"/>
      <c r="O8278"/>
      <c r="Q8278"/>
      <c r="R8278"/>
      <c r="S8278"/>
      <c r="U8278"/>
      <c r="V8278"/>
      <c r="W8278"/>
      <c r="Y8278"/>
      <c r="Z8278"/>
      <c r="AA8278"/>
      <c r="AC8278"/>
      <c r="AD8278"/>
      <c r="AE8278"/>
      <c r="AG8278"/>
      <c r="AH8278"/>
      <c r="AI8278"/>
      <c r="AK8278"/>
      <c r="AL8278"/>
      <c r="AM8278"/>
      <c r="AO8278"/>
      <c r="AP8278"/>
      <c r="AQ8278"/>
      <c r="AS8278"/>
      <c r="AT8278"/>
      <c r="AU8278"/>
      <c r="AW8278"/>
      <c r="AX8278"/>
      <c r="AY8278"/>
      <c r="BA8278"/>
      <c r="BB8278"/>
      <c r="BC8278"/>
      <c r="BE8278"/>
      <c r="BF8278"/>
      <c r="BG8278"/>
      <c r="BI8278"/>
      <c r="BJ8278"/>
      <c r="BK8278"/>
      <c r="BM8278"/>
      <c r="BN8278"/>
      <c r="BO8278"/>
    </row>
    <row r="8279" spans="1:67">
      <c r="A8279"/>
      <c r="B8279"/>
      <c r="C8279"/>
      <c r="E8279"/>
      <c r="F8279"/>
      <c r="G8279"/>
      <c r="I8279"/>
      <c r="J8279"/>
      <c r="K8279"/>
      <c r="M8279"/>
      <c r="N8279"/>
      <c r="O8279"/>
      <c r="Q8279"/>
      <c r="R8279"/>
      <c r="S8279"/>
      <c r="U8279"/>
      <c r="V8279"/>
      <c r="W8279"/>
      <c r="Y8279"/>
      <c r="Z8279"/>
      <c r="AA8279"/>
      <c r="AC8279"/>
      <c r="AD8279"/>
      <c r="AE8279"/>
      <c r="AG8279"/>
      <c r="AH8279"/>
      <c r="AI8279"/>
      <c r="AK8279"/>
      <c r="AL8279"/>
      <c r="AM8279"/>
      <c r="AO8279"/>
      <c r="AP8279"/>
      <c r="AQ8279"/>
      <c r="AS8279"/>
      <c r="AT8279"/>
      <c r="AU8279"/>
      <c r="AW8279"/>
      <c r="AX8279"/>
      <c r="AY8279"/>
      <c r="BA8279"/>
      <c r="BB8279"/>
      <c r="BC8279"/>
      <c r="BE8279"/>
      <c r="BF8279"/>
      <c r="BG8279"/>
      <c r="BI8279"/>
      <c r="BJ8279"/>
      <c r="BK8279"/>
      <c r="BM8279"/>
      <c r="BN8279"/>
      <c r="BO8279"/>
    </row>
    <row r="8280" spans="1:67">
      <c r="A8280"/>
      <c r="B8280"/>
      <c r="C8280"/>
      <c r="E8280"/>
      <c r="F8280"/>
      <c r="G8280"/>
      <c r="I8280"/>
      <c r="J8280"/>
      <c r="K8280"/>
      <c r="M8280"/>
      <c r="N8280"/>
      <c r="O8280"/>
      <c r="Q8280"/>
      <c r="R8280"/>
      <c r="S8280"/>
      <c r="U8280"/>
      <c r="V8280"/>
      <c r="W8280"/>
      <c r="Y8280"/>
      <c r="Z8280"/>
      <c r="AA8280"/>
      <c r="AC8280"/>
      <c r="AD8280"/>
      <c r="AE8280"/>
      <c r="AG8280"/>
      <c r="AH8280"/>
      <c r="AI8280"/>
      <c r="AK8280"/>
      <c r="AL8280"/>
      <c r="AM8280"/>
      <c r="AO8280"/>
      <c r="AP8280"/>
      <c r="AQ8280"/>
      <c r="AS8280"/>
      <c r="AT8280"/>
      <c r="AU8280"/>
      <c r="AW8280"/>
      <c r="AX8280"/>
      <c r="AY8280"/>
      <c r="BA8280"/>
      <c r="BB8280"/>
      <c r="BC8280"/>
      <c r="BE8280"/>
      <c r="BF8280"/>
      <c r="BG8280"/>
      <c r="BI8280"/>
      <c r="BJ8280"/>
      <c r="BK8280"/>
      <c r="BM8280"/>
      <c r="BN8280"/>
      <c r="BO8280"/>
    </row>
    <row r="8281" spans="1:67">
      <c r="A8281"/>
      <c r="B8281"/>
      <c r="C8281"/>
      <c r="E8281"/>
      <c r="F8281"/>
      <c r="G8281"/>
      <c r="I8281"/>
      <c r="J8281"/>
      <c r="K8281"/>
      <c r="M8281"/>
      <c r="N8281"/>
      <c r="O8281"/>
      <c r="Q8281"/>
      <c r="R8281"/>
      <c r="S8281"/>
      <c r="U8281"/>
      <c r="V8281"/>
      <c r="W8281"/>
      <c r="Y8281"/>
      <c r="Z8281"/>
      <c r="AA8281"/>
      <c r="AC8281"/>
      <c r="AD8281"/>
      <c r="AE8281"/>
      <c r="AG8281"/>
      <c r="AH8281"/>
      <c r="AI8281"/>
      <c r="AK8281"/>
      <c r="AL8281"/>
      <c r="AM8281"/>
      <c r="AO8281"/>
      <c r="AP8281"/>
      <c r="AQ8281"/>
      <c r="AS8281"/>
      <c r="AT8281"/>
      <c r="AU8281"/>
      <c r="AW8281"/>
      <c r="AX8281"/>
      <c r="AY8281"/>
      <c r="BA8281"/>
      <c r="BB8281"/>
      <c r="BC8281"/>
      <c r="BE8281"/>
      <c r="BF8281"/>
      <c r="BG8281"/>
      <c r="BI8281"/>
      <c r="BJ8281"/>
      <c r="BK8281"/>
      <c r="BM8281"/>
      <c r="BN8281"/>
      <c r="BO8281"/>
    </row>
    <row r="8282" spans="1:67">
      <c r="A8282"/>
      <c r="B8282"/>
      <c r="C8282"/>
      <c r="E8282"/>
      <c r="F8282"/>
      <c r="G8282"/>
      <c r="I8282"/>
      <c r="J8282"/>
      <c r="K8282"/>
      <c r="M8282"/>
      <c r="N8282"/>
      <c r="O8282"/>
      <c r="Q8282"/>
      <c r="R8282"/>
      <c r="S8282"/>
      <c r="U8282"/>
      <c r="V8282"/>
      <c r="W8282"/>
      <c r="Y8282"/>
      <c r="Z8282"/>
      <c r="AA8282"/>
      <c r="AC8282"/>
      <c r="AD8282"/>
      <c r="AE8282"/>
      <c r="AG8282"/>
      <c r="AH8282"/>
      <c r="AI8282"/>
      <c r="AK8282"/>
      <c r="AL8282"/>
      <c r="AM8282"/>
      <c r="AO8282"/>
      <c r="AP8282"/>
      <c r="AQ8282"/>
      <c r="AS8282"/>
      <c r="AT8282"/>
      <c r="AU8282"/>
      <c r="AW8282"/>
      <c r="AX8282"/>
      <c r="AY8282"/>
      <c r="BA8282"/>
      <c r="BB8282"/>
      <c r="BC8282"/>
      <c r="BE8282"/>
      <c r="BF8282"/>
      <c r="BG8282"/>
      <c r="BI8282"/>
      <c r="BJ8282"/>
      <c r="BK8282"/>
      <c r="BM8282"/>
      <c r="BN8282"/>
      <c r="BO8282"/>
    </row>
    <row r="8283" spans="1:67">
      <c r="A8283"/>
      <c r="B8283"/>
      <c r="C8283"/>
      <c r="E8283"/>
      <c r="F8283"/>
      <c r="G8283"/>
      <c r="I8283"/>
      <c r="J8283"/>
      <c r="K8283"/>
      <c r="M8283"/>
      <c r="N8283"/>
      <c r="O8283"/>
      <c r="Q8283"/>
      <c r="R8283"/>
      <c r="S8283"/>
      <c r="U8283"/>
      <c r="V8283"/>
      <c r="W8283"/>
      <c r="Y8283"/>
      <c r="Z8283"/>
      <c r="AA8283"/>
      <c r="AC8283"/>
      <c r="AD8283"/>
      <c r="AE8283"/>
      <c r="AG8283"/>
      <c r="AH8283"/>
      <c r="AI8283"/>
      <c r="AK8283"/>
      <c r="AL8283"/>
      <c r="AM8283"/>
      <c r="AO8283"/>
      <c r="AP8283"/>
      <c r="AQ8283"/>
      <c r="AS8283"/>
      <c r="AT8283"/>
      <c r="AU8283"/>
      <c r="AW8283"/>
      <c r="AX8283"/>
      <c r="AY8283"/>
      <c r="BA8283"/>
      <c r="BB8283"/>
      <c r="BC8283"/>
      <c r="BE8283"/>
      <c r="BF8283"/>
      <c r="BG8283"/>
      <c r="BI8283"/>
      <c r="BJ8283"/>
      <c r="BK8283"/>
      <c r="BM8283"/>
      <c r="BN8283"/>
      <c r="BO8283"/>
    </row>
    <row r="8284" spans="1:67">
      <c r="A8284"/>
      <c r="B8284"/>
      <c r="C8284"/>
      <c r="E8284"/>
      <c r="F8284"/>
      <c r="G8284"/>
      <c r="I8284"/>
      <c r="J8284"/>
      <c r="K8284"/>
      <c r="M8284"/>
      <c r="N8284"/>
      <c r="O8284"/>
      <c r="Q8284"/>
      <c r="R8284"/>
      <c r="S8284"/>
      <c r="U8284"/>
      <c r="V8284"/>
      <c r="W8284"/>
      <c r="Y8284"/>
      <c r="Z8284"/>
      <c r="AA8284"/>
      <c r="AC8284"/>
      <c r="AD8284"/>
      <c r="AE8284"/>
      <c r="AG8284"/>
      <c r="AH8284"/>
      <c r="AI8284"/>
      <c r="AK8284"/>
      <c r="AL8284"/>
      <c r="AM8284"/>
      <c r="AO8284"/>
      <c r="AP8284"/>
      <c r="AQ8284"/>
      <c r="AS8284"/>
      <c r="AT8284"/>
      <c r="AU8284"/>
      <c r="AW8284"/>
      <c r="AX8284"/>
      <c r="AY8284"/>
      <c r="BA8284"/>
      <c r="BB8284"/>
      <c r="BC8284"/>
      <c r="BE8284"/>
      <c r="BF8284"/>
      <c r="BG8284"/>
      <c r="BI8284"/>
      <c r="BJ8284"/>
      <c r="BK8284"/>
      <c r="BM8284"/>
      <c r="BN8284"/>
      <c r="BO8284"/>
    </row>
    <row r="8285" spans="1:67">
      <c r="A8285"/>
      <c r="B8285"/>
      <c r="C8285"/>
      <c r="E8285"/>
      <c r="F8285"/>
      <c r="G8285"/>
      <c r="I8285"/>
      <c r="J8285"/>
      <c r="K8285"/>
      <c r="M8285"/>
      <c r="N8285"/>
      <c r="O8285"/>
      <c r="Q8285"/>
      <c r="R8285"/>
      <c r="S8285"/>
      <c r="U8285"/>
      <c r="V8285"/>
      <c r="W8285"/>
      <c r="Y8285"/>
      <c r="Z8285"/>
      <c r="AA8285"/>
      <c r="AC8285"/>
      <c r="AD8285"/>
      <c r="AE8285"/>
      <c r="AG8285"/>
      <c r="AH8285"/>
      <c r="AI8285"/>
      <c r="AK8285"/>
      <c r="AL8285"/>
      <c r="AM8285"/>
      <c r="AO8285"/>
      <c r="AP8285"/>
      <c r="AQ8285"/>
      <c r="AS8285"/>
      <c r="AT8285"/>
      <c r="AU8285"/>
      <c r="AW8285"/>
      <c r="AX8285"/>
      <c r="AY8285"/>
      <c r="BA8285"/>
      <c r="BB8285"/>
      <c r="BC8285"/>
      <c r="BE8285"/>
      <c r="BF8285"/>
      <c r="BG8285"/>
      <c r="BI8285"/>
      <c r="BJ8285"/>
      <c r="BK8285"/>
      <c r="BM8285"/>
      <c r="BN8285"/>
      <c r="BO8285"/>
    </row>
    <row r="8286" spans="1:67">
      <c r="A8286"/>
      <c r="B8286"/>
      <c r="C8286"/>
      <c r="E8286"/>
      <c r="F8286"/>
      <c r="G8286"/>
      <c r="I8286"/>
      <c r="J8286"/>
      <c r="K8286"/>
      <c r="M8286"/>
      <c r="N8286"/>
      <c r="O8286"/>
      <c r="Q8286"/>
      <c r="R8286"/>
      <c r="S8286"/>
      <c r="U8286"/>
      <c r="V8286"/>
      <c r="W8286"/>
      <c r="Y8286"/>
      <c r="Z8286"/>
      <c r="AA8286"/>
      <c r="AC8286"/>
      <c r="AD8286"/>
      <c r="AE8286"/>
      <c r="AG8286"/>
      <c r="AH8286"/>
      <c r="AI8286"/>
      <c r="AK8286"/>
      <c r="AL8286"/>
      <c r="AM8286"/>
      <c r="AO8286"/>
      <c r="AP8286"/>
      <c r="AQ8286"/>
      <c r="AS8286"/>
      <c r="AT8286"/>
      <c r="AU8286"/>
      <c r="AW8286"/>
      <c r="AX8286"/>
      <c r="AY8286"/>
      <c r="BA8286"/>
      <c r="BB8286"/>
      <c r="BC8286"/>
      <c r="BE8286"/>
      <c r="BF8286"/>
      <c r="BG8286"/>
      <c r="BI8286"/>
      <c r="BJ8286"/>
      <c r="BK8286"/>
      <c r="BM8286"/>
      <c r="BN8286"/>
      <c r="BO8286"/>
    </row>
    <row r="8287" spans="1:67">
      <c r="A8287"/>
      <c r="B8287"/>
      <c r="C8287"/>
      <c r="E8287"/>
      <c r="F8287"/>
      <c r="G8287"/>
      <c r="I8287"/>
      <c r="J8287"/>
      <c r="K8287"/>
      <c r="M8287"/>
      <c r="N8287"/>
      <c r="O8287"/>
      <c r="Q8287"/>
      <c r="R8287"/>
      <c r="S8287"/>
      <c r="U8287"/>
      <c r="V8287"/>
      <c r="W8287"/>
      <c r="Y8287"/>
      <c r="Z8287"/>
      <c r="AA8287"/>
      <c r="AC8287"/>
      <c r="AD8287"/>
      <c r="AE8287"/>
      <c r="AG8287"/>
      <c r="AH8287"/>
      <c r="AI8287"/>
      <c r="AK8287"/>
      <c r="AL8287"/>
      <c r="AM8287"/>
      <c r="AO8287"/>
      <c r="AP8287"/>
      <c r="AQ8287"/>
      <c r="AS8287"/>
      <c r="AT8287"/>
      <c r="AU8287"/>
      <c r="AW8287"/>
      <c r="AX8287"/>
      <c r="AY8287"/>
      <c r="BA8287"/>
      <c r="BB8287"/>
      <c r="BC8287"/>
      <c r="BE8287"/>
      <c r="BF8287"/>
      <c r="BG8287"/>
      <c r="BI8287"/>
      <c r="BJ8287"/>
      <c r="BK8287"/>
      <c r="BM8287"/>
      <c r="BN8287"/>
      <c r="BO8287"/>
    </row>
    <row r="8288" spans="1:67">
      <c r="A8288"/>
      <c r="B8288"/>
      <c r="C8288"/>
      <c r="E8288"/>
      <c r="F8288"/>
      <c r="G8288"/>
      <c r="I8288"/>
      <c r="J8288"/>
      <c r="K8288"/>
      <c r="M8288"/>
      <c r="N8288"/>
      <c r="O8288"/>
      <c r="Q8288"/>
      <c r="R8288"/>
      <c r="S8288"/>
      <c r="U8288"/>
      <c r="V8288"/>
      <c r="W8288"/>
      <c r="Y8288"/>
      <c r="Z8288"/>
      <c r="AA8288"/>
      <c r="AC8288"/>
      <c r="AD8288"/>
      <c r="AE8288"/>
      <c r="AG8288"/>
      <c r="AH8288"/>
      <c r="AI8288"/>
      <c r="AK8288"/>
      <c r="AL8288"/>
      <c r="AM8288"/>
      <c r="AO8288"/>
      <c r="AP8288"/>
      <c r="AQ8288"/>
      <c r="AS8288"/>
      <c r="AT8288"/>
      <c r="AU8288"/>
      <c r="AW8288"/>
      <c r="AX8288"/>
      <c r="AY8288"/>
      <c r="BA8288"/>
      <c r="BB8288"/>
      <c r="BC8288"/>
      <c r="BE8288"/>
      <c r="BF8288"/>
      <c r="BG8288"/>
      <c r="BI8288"/>
      <c r="BJ8288"/>
      <c r="BK8288"/>
      <c r="BM8288"/>
      <c r="BN8288"/>
      <c r="BO8288"/>
    </row>
    <row r="8289" spans="1:67">
      <c r="A8289"/>
      <c r="B8289"/>
      <c r="C8289"/>
      <c r="E8289"/>
      <c r="F8289"/>
      <c r="G8289"/>
      <c r="I8289"/>
      <c r="J8289"/>
      <c r="K8289"/>
      <c r="M8289"/>
      <c r="N8289"/>
      <c r="O8289"/>
      <c r="Q8289"/>
      <c r="R8289"/>
      <c r="S8289"/>
      <c r="U8289"/>
      <c r="V8289"/>
      <c r="W8289"/>
      <c r="Y8289"/>
      <c r="Z8289"/>
      <c r="AA8289"/>
      <c r="AC8289"/>
      <c r="AD8289"/>
      <c r="AE8289"/>
      <c r="AG8289"/>
      <c r="AH8289"/>
      <c r="AI8289"/>
      <c r="AK8289"/>
      <c r="AL8289"/>
      <c r="AM8289"/>
      <c r="AO8289"/>
      <c r="AP8289"/>
      <c r="AQ8289"/>
      <c r="AS8289"/>
      <c r="AT8289"/>
      <c r="AU8289"/>
      <c r="AW8289"/>
      <c r="AX8289"/>
      <c r="AY8289"/>
      <c r="BA8289"/>
      <c r="BB8289"/>
      <c r="BC8289"/>
      <c r="BE8289"/>
      <c r="BF8289"/>
      <c r="BG8289"/>
      <c r="BI8289"/>
      <c r="BJ8289"/>
      <c r="BK8289"/>
      <c r="BM8289"/>
      <c r="BN8289"/>
      <c r="BO8289"/>
    </row>
    <row r="8290" spans="1:67">
      <c r="A8290"/>
      <c r="B8290"/>
      <c r="C8290"/>
      <c r="E8290"/>
      <c r="F8290"/>
      <c r="G8290"/>
      <c r="I8290"/>
      <c r="J8290"/>
      <c r="K8290"/>
      <c r="M8290"/>
      <c r="N8290"/>
      <c r="O8290"/>
      <c r="Q8290"/>
      <c r="R8290"/>
      <c r="S8290"/>
      <c r="U8290"/>
      <c r="V8290"/>
      <c r="W8290"/>
      <c r="Y8290"/>
      <c r="Z8290"/>
      <c r="AA8290"/>
      <c r="AC8290"/>
      <c r="AD8290"/>
      <c r="AE8290"/>
      <c r="AG8290"/>
      <c r="AH8290"/>
      <c r="AI8290"/>
      <c r="AK8290"/>
      <c r="AL8290"/>
      <c r="AM8290"/>
      <c r="AO8290"/>
      <c r="AP8290"/>
      <c r="AQ8290"/>
      <c r="AS8290"/>
      <c r="AT8290"/>
      <c r="AU8290"/>
      <c r="AW8290"/>
      <c r="AX8290"/>
      <c r="AY8290"/>
      <c r="BA8290"/>
      <c r="BB8290"/>
      <c r="BC8290"/>
      <c r="BE8290"/>
      <c r="BF8290"/>
      <c r="BG8290"/>
      <c r="BI8290"/>
      <c r="BJ8290"/>
      <c r="BK8290"/>
      <c r="BM8290"/>
      <c r="BN8290"/>
      <c r="BO8290"/>
    </row>
    <row r="8291" spans="1:67">
      <c r="A8291"/>
      <c r="B8291"/>
      <c r="C8291"/>
      <c r="E8291"/>
      <c r="F8291"/>
      <c r="G8291"/>
      <c r="I8291"/>
      <c r="J8291"/>
      <c r="K8291"/>
      <c r="M8291"/>
      <c r="N8291"/>
      <c r="O8291"/>
      <c r="Q8291"/>
      <c r="R8291"/>
      <c r="S8291"/>
      <c r="U8291"/>
      <c r="V8291"/>
      <c r="W8291"/>
      <c r="Y8291"/>
      <c r="Z8291"/>
      <c r="AA8291"/>
      <c r="AC8291"/>
      <c r="AD8291"/>
      <c r="AE8291"/>
      <c r="AG8291"/>
      <c r="AH8291"/>
      <c r="AI8291"/>
      <c r="AK8291"/>
      <c r="AL8291"/>
      <c r="AM8291"/>
      <c r="AO8291"/>
      <c r="AP8291"/>
      <c r="AQ8291"/>
      <c r="AS8291"/>
      <c r="AT8291"/>
      <c r="AU8291"/>
      <c r="AW8291"/>
      <c r="AX8291"/>
      <c r="AY8291"/>
      <c r="BA8291"/>
      <c r="BB8291"/>
      <c r="BC8291"/>
      <c r="BE8291"/>
      <c r="BF8291"/>
      <c r="BG8291"/>
      <c r="BI8291"/>
      <c r="BJ8291"/>
      <c r="BK8291"/>
      <c r="BM8291"/>
      <c r="BN8291"/>
      <c r="BO8291"/>
    </row>
    <row r="8292" spans="1:67">
      <c r="A8292"/>
      <c r="B8292"/>
      <c r="C8292"/>
      <c r="E8292"/>
      <c r="F8292"/>
      <c r="G8292"/>
      <c r="I8292"/>
      <c r="J8292"/>
      <c r="K8292"/>
      <c r="M8292"/>
      <c r="N8292"/>
      <c r="O8292"/>
      <c r="Q8292"/>
      <c r="R8292"/>
      <c r="S8292"/>
      <c r="U8292"/>
      <c r="V8292"/>
      <c r="W8292"/>
      <c r="Y8292"/>
      <c r="Z8292"/>
      <c r="AA8292"/>
      <c r="AC8292"/>
      <c r="AD8292"/>
      <c r="AE8292"/>
      <c r="AG8292"/>
      <c r="AH8292"/>
      <c r="AI8292"/>
      <c r="AK8292"/>
      <c r="AL8292"/>
      <c r="AM8292"/>
      <c r="AO8292"/>
      <c r="AP8292"/>
      <c r="AQ8292"/>
      <c r="AS8292"/>
      <c r="AT8292"/>
      <c r="AU8292"/>
      <c r="AW8292"/>
      <c r="AX8292"/>
      <c r="AY8292"/>
      <c r="BA8292"/>
      <c r="BB8292"/>
      <c r="BC8292"/>
      <c r="BE8292"/>
      <c r="BF8292"/>
      <c r="BG8292"/>
      <c r="BI8292"/>
      <c r="BJ8292"/>
      <c r="BK8292"/>
      <c r="BM8292"/>
      <c r="BN8292"/>
      <c r="BO8292"/>
    </row>
    <row r="8293" spans="1:67">
      <c r="A8293"/>
      <c r="B8293"/>
      <c r="C8293"/>
      <c r="E8293"/>
      <c r="F8293"/>
      <c r="G8293"/>
      <c r="I8293"/>
      <c r="J8293"/>
      <c r="K8293"/>
      <c r="M8293"/>
      <c r="N8293"/>
      <c r="O8293"/>
      <c r="Q8293"/>
      <c r="R8293"/>
      <c r="S8293"/>
      <c r="U8293"/>
      <c r="V8293"/>
      <c r="W8293"/>
      <c r="Y8293"/>
      <c r="Z8293"/>
      <c r="AA8293"/>
      <c r="AC8293"/>
      <c r="AD8293"/>
      <c r="AE8293"/>
      <c r="AG8293"/>
      <c r="AH8293"/>
      <c r="AI8293"/>
      <c r="AK8293"/>
      <c r="AL8293"/>
      <c r="AM8293"/>
      <c r="AO8293"/>
      <c r="AP8293"/>
      <c r="AQ8293"/>
      <c r="AS8293"/>
      <c r="AT8293"/>
      <c r="AU8293"/>
      <c r="AW8293"/>
      <c r="AX8293"/>
      <c r="AY8293"/>
      <c r="BA8293"/>
      <c r="BB8293"/>
      <c r="BC8293"/>
      <c r="BE8293"/>
      <c r="BF8293"/>
      <c r="BG8293"/>
      <c r="BI8293"/>
      <c r="BJ8293"/>
      <c r="BK8293"/>
      <c r="BM8293"/>
      <c r="BN8293"/>
      <c r="BO8293"/>
    </row>
    <row r="8294" spans="1:67">
      <c r="A8294"/>
      <c r="B8294"/>
      <c r="C8294"/>
      <c r="E8294"/>
      <c r="F8294"/>
      <c r="G8294"/>
      <c r="I8294"/>
      <c r="J8294"/>
      <c r="K8294"/>
      <c r="M8294"/>
      <c r="N8294"/>
      <c r="O8294"/>
      <c r="Q8294"/>
      <c r="R8294"/>
      <c r="S8294"/>
      <c r="U8294"/>
      <c r="V8294"/>
      <c r="W8294"/>
      <c r="Y8294"/>
      <c r="Z8294"/>
      <c r="AA8294"/>
      <c r="AC8294"/>
      <c r="AD8294"/>
      <c r="AE8294"/>
      <c r="AG8294"/>
      <c r="AH8294"/>
      <c r="AI8294"/>
      <c r="AK8294"/>
      <c r="AL8294"/>
      <c r="AM8294"/>
      <c r="AO8294"/>
      <c r="AP8294"/>
      <c r="AQ8294"/>
      <c r="AS8294"/>
      <c r="AT8294"/>
      <c r="AU8294"/>
      <c r="AW8294"/>
      <c r="AX8294"/>
      <c r="AY8294"/>
      <c r="BA8294"/>
      <c r="BB8294"/>
      <c r="BC8294"/>
      <c r="BE8294"/>
      <c r="BF8294"/>
      <c r="BG8294"/>
      <c r="BI8294"/>
      <c r="BJ8294"/>
      <c r="BK8294"/>
      <c r="BM8294"/>
      <c r="BN8294"/>
      <c r="BO8294"/>
    </row>
    <row r="8295" spans="1:67">
      <c r="A8295"/>
      <c r="B8295"/>
      <c r="C8295"/>
      <c r="E8295"/>
      <c r="F8295"/>
      <c r="G8295"/>
      <c r="I8295"/>
      <c r="J8295"/>
      <c r="K8295"/>
      <c r="M8295"/>
      <c r="N8295"/>
      <c r="O8295"/>
      <c r="Q8295"/>
      <c r="R8295"/>
      <c r="S8295"/>
      <c r="U8295"/>
      <c r="V8295"/>
      <c r="W8295"/>
      <c r="Y8295"/>
      <c r="Z8295"/>
      <c r="AA8295"/>
      <c r="AC8295"/>
      <c r="AD8295"/>
      <c r="AE8295"/>
      <c r="AG8295"/>
      <c r="AH8295"/>
      <c r="AI8295"/>
      <c r="AK8295"/>
      <c r="AL8295"/>
      <c r="AM8295"/>
      <c r="AO8295"/>
      <c r="AP8295"/>
      <c r="AQ8295"/>
      <c r="AS8295"/>
      <c r="AT8295"/>
      <c r="AU8295"/>
      <c r="AW8295"/>
      <c r="AX8295"/>
      <c r="AY8295"/>
      <c r="BA8295"/>
      <c r="BB8295"/>
      <c r="BC8295"/>
      <c r="BE8295"/>
      <c r="BF8295"/>
      <c r="BG8295"/>
      <c r="BI8295"/>
      <c r="BJ8295"/>
      <c r="BK8295"/>
      <c r="BM8295"/>
      <c r="BN8295"/>
      <c r="BO8295"/>
    </row>
    <row r="8296" spans="1:67">
      <c r="A8296"/>
      <c r="B8296"/>
      <c r="C8296"/>
      <c r="E8296"/>
      <c r="F8296"/>
      <c r="G8296"/>
      <c r="I8296"/>
      <c r="J8296"/>
      <c r="K8296"/>
      <c r="M8296"/>
      <c r="N8296"/>
      <c r="O8296"/>
      <c r="Q8296"/>
      <c r="R8296"/>
      <c r="S8296"/>
      <c r="U8296"/>
      <c r="V8296"/>
      <c r="W8296"/>
      <c r="Y8296"/>
      <c r="Z8296"/>
      <c r="AA8296"/>
      <c r="AC8296"/>
      <c r="AD8296"/>
      <c r="AE8296"/>
      <c r="AG8296"/>
      <c r="AH8296"/>
      <c r="AI8296"/>
      <c r="AK8296"/>
      <c r="AL8296"/>
      <c r="AM8296"/>
      <c r="AO8296"/>
      <c r="AP8296"/>
      <c r="AQ8296"/>
      <c r="AS8296"/>
      <c r="AT8296"/>
      <c r="AU8296"/>
      <c r="AW8296"/>
      <c r="AX8296"/>
      <c r="AY8296"/>
      <c r="BA8296"/>
      <c r="BB8296"/>
      <c r="BC8296"/>
      <c r="BE8296"/>
      <c r="BF8296"/>
      <c r="BG8296"/>
      <c r="BI8296"/>
      <c r="BJ8296"/>
      <c r="BK8296"/>
      <c r="BM8296"/>
      <c r="BN8296"/>
      <c r="BO8296"/>
    </row>
    <row r="8297" spans="1:67">
      <c r="A8297"/>
      <c r="B8297"/>
      <c r="C8297"/>
      <c r="E8297"/>
      <c r="F8297"/>
      <c r="G8297"/>
      <c r="I8297"/>
      <c r="J8297"/>
      <c r="K8297"/>
      <c r="M8297"/>
      <c r="N8297"/>
      <c r="O8297"/>
      <c r="Q8297"/>
      <c r="R8297"/>
      <c r="S8297"/>
      <c r="U8297"/>
      <c r="V8297"/>
      <c r="W8297"/>
      <c r="Y8297"/>
      <c r="Z8297"/>
      <c r="AA8297"/>
      <c r="AC8297"/>
      <c r="AD8297"/>
      <c r="AE8297"/>
      <c r="AG8297"/>
      <c r="AH8297"/>
      <c r="AI8297"/>
      <c r="AK8297"/>
      <c r="AL8297"/>
      <c r="AM8297"/>
      <c r="AO8297"/>
      <c r="AP8297"/>
      <c r="AQ8297"/>
      <c r="AS8297"/>
      <c r="AT8297"/>
      <c r="AU8297"/>
      <c r="AW8297"/>
      <c r="AX8297"/>
      <c r="AY8297"/>
      <c r="BA8297"/>
      <c r="BB8297"/>
      <c r="BC8297"/>
      <c r="BE8297"/>
      <c r="BF8297"/>
      <c r="BG8297"/>
      <c r="BI8297"/>
      <c r="BJ8297"/>
      <c r="BK8297"/>
      <c r="BM8297"/>
      <c r="BN8297"/>
      <c r="BO8297"/>
    </row>
    <row r="8298" spans="1:67">
      <c r="A8298"/>
      <c r="B8298"/>
      <c r="C8298"/>
      <c r="E8298"/>
      <c r="F8298"/>
      <c r="G8298"/>
      <c r="I8298"/>
      <c r="J8298"/>
      <c r="K8298"/>
      <c r="M8298"/>
      <c r="N8298"/>
      <c r="O8298"/>
      <c r="Q8298"/>
      <c r="R8298"/>
      <c r="S8298"/>
      <c r="U8298"/>
      <c r="V8298"/>
      <c r="W8298"/>
      <c r="Y8298"/>
      <c r="Z8298"/>
      <c r="AA8298"/>
      <c r="AC8298"/>
      <c r="AD8298"/>
      <c r="AE8298"/>
      <c r="AG8298"/>
      <c r="AH8298"/>
      <c r="AI8298"/>
      <c r="AK8298"/>
      <c r="AL8298"/>
      <c r="AM8298"/>
      <c r="AO8298"/>
      <c r="AP8298"/>
      <c r="AQ8298"/>
      <c r="AS8298"/>
      <c r="AT8298"/>
      <c r="AU8298"/>
      <c r="AW8298"/>
      <c r="AX8298"/>
      <c r="AY8298"/>
      <c r="BA8298"/>
      <c r="BB8298"/>
      <c r="BC8298"/>
      <c r="BE8298"/>
      <c r="BF8298"/>
      <c r="BG8298"/>
      <c r="BI8298"/>
      <c r="BJ8298"/>
      <c r="BK8298"/>
      <c r="BM8298"/>
      <c r="BN8298"/>
      <c r="BO8298"/>
    </row>
    <row r="8299" spans="1:67">
      <c r="A8299"/>
      <c r="B8299"/>
      <c r="C8299"/>
      <c r="E8299"/>
      <c r="F8299"/>
      <c r="G8299"/>
      <c r="I8299"/>
      <c r="J8299"/>
      <c r="K8299"/>
      <c r="M8299"/>
      <c r="N8299"/>
      <c r="O8299"/>
      <c r="Q8299"/>
      <c r="R8299"/>
      <c r="S8299"/>
      <c r="U8299"/>
      <c r="V8299"/>
      <c r="W8299"/>
      <c r="Y8299"/>
      <c r="Z8299"/>
      <c r="AA8299"/>
      <c r="AC8299"/>
      <c r="AD8299"/>
      <c r="AE8299"/>
      <c r="AG8299"/>
      <c r="AH8299"/>
      <c r="AI8299"/>
      <c r="AK8299"/>
      <c r="AL8299"/>
      <c r="AM8299"/>
      <c r="AO8299"/>
      <c r="AP8299"/>
      <c r="AQ8299"/>
      <c r="AS8299"/>
      <c r="AT8299"/>
      <c r="AU8299"/>
      <c r="AW8299"/>
      <c r="AX8299"/>
      <c r="AY8299"/>
      <c r="BA8299"/>
      <c r="BB8299"/>
      <c r="BC8299"/>
      <c r="BE8299"/>
      <c r="BF8299"/>
      <c r="BG8299"/>
      <c r="BI8299"/>
      <c r="BJ8299"/>
      <c r="BK8299"/>
      <c r="BM8299"/>
      <c r="BN8299"/>
      <c r="BO8299"/>
    </row>
    <row r="8300" spans="1:67">
      <c r="A8300"/>
      <c r="B8300"/>
      <c r="C8300"/>
      <c r="E8300"/>
      <c r="F8300"/>
      <c r="G8300"/>
      <c r="I8300"/>
      <c r="J8300"/>
      <c r="K8300"/>
      <c r="M8300"/>
      <c r="N8300"/>
      <c r="O8300"/>
      <c r="Q8300"/>
      <c r="R8300"/>
      <c r="S8300"/>
      <c r="U8300"/>
      <c r="V8300"/>
      <c r="W8300"/>
      <c r="Y8300"/>
      <c r="Z8300"/>
      <c r="AA8300"/>
      <c r="AC8300"/>
      <c r="AD8300"/>
      <c r="AE8300"/>
      <c r="AG8300"/>
      <c r="AH8300"/>
      <c r="AI8300"/>
      <c r="AK8300"/>
      <c r="AL8300"/>
      <c r="AM8300"/>
      <c r="AO8300"/>
      <c r="AP8300"/>
      <c r="AQ8300"/>
      <c r="AS8300"/>
      <c r="AT8300"/>
      <c r="AU8300"/>
      <c r="AW8300"/>
      <c r="AX8300"/>
      <c r="AY8300"/>
      <c r="BA8300"/>
      <c r="BB8300"/>
      <c r="BC8300"/>
      <c r="BE8300"/>
      <c r="BF8300"/>
      <c r="BG8300"/>
      <c r="BI8300"/>
      <c r="BJ8300"/>
      <c r="BK8300"/>
      <c r="BM8300"/>
      <c r="BN8300"/>
      <c r="BO8300"/>
    </row>
    <row r="8301" spans="1:67">
      <c r="A8301"/>
      <c r="B8301"/>
      <c r="C8301"/>
      <c r="E8301"/>
      <c r="F8301"/>
      <c r="G8301"/>
      <c r="I8301"/>
      <c r="J8301"/>
      <c r="K8301"/>
      <c r="M8301"/>
      <c r="N8301"/>
      <c r="O8301"/>
      <c r="Q8301"/>
      <c r="R8301"/>
      <c r="S8301"/>
      <c r="U8301"/>
      <c r="V8301"/>
      <c r="W8301"/>
      <c r="Y8301"/>
      <c r="Z8301"/>
      <c r="AA8301"/>
      <c r="AC8301"/>
      <c r="AD8301"/>
      <c r="AE8301"/>
      <c r="AG8301"/>
      <c r="AH8301"/>
      <c r="AI8301"/>
      <c r="AK8301"/>
      <c r="AL8301"/>
      <c r="AM8301"/>
      <c r="AO8301"/>
      <c r="AP8301"/>
      <c r="AQ8301"/>
      <c r="AS8301"/>
      <c r="AT8301"/>
      <c r="AU8301"/>
      <c r="AW8301"/>
      <c r="AX8301"/>
      <c r="AY8301"/>
      <c r="BA8301"/>
      <c r="BB8301"/>
      <c r="BC8301"/>
      <c r="BE8301"/>
      <c r="BF8301"/>
      <c r="BG8301"/>
      <c r="BI8301"/>
      <c r="BJ8301"/>
      <c r="BK8301"/>
      <c r="BM8301"/>
      <c r="BN8301"/>
      <c r="BO8301"/>
    </row>
    <row r="8302" spans="1:67">
      <c r="A8302"/>
      <c r="B8302"/>
      <c r="C8302"/>
      <c r="E8302"/>
      <c r="F8302"/>
      <c r="G8302"/>
      <c r="I8302"/>
      <c r="J8302"/>
      <c r="K8302"/>
      <c r="M8302"/>
      <c r="N8302"/>
      <c r="O8302"/>
      <c r="Q8302"/>
      <c r="R8302"/>
      <c r="S8302"/>
      <c r="U8302"/>
      <c r="V8302"/>
      <c r="W8302"/>
      <c r="Y8302"/>
      <c r="Z8302"/>
      <c r="AA8302"/>
      <c r="AC8302"/>
      <c r="AD8302"/>
      <c r="AE8302"/>
      <c r="AG8302"/>
      <c r="AH8302"/>
      <c r="AI8302"/>
      <c r="AK8302"/>
      <c r="AL8302"/>
      <c r="AM8302"/>
      <c r="AO8302"/>
      <c r="AP8302"/>
      <c r="AQ8302"/>
      <c r="AS8302"/>
      <c r="AT8302"/>
      <c r="AU8302"/>
      <c r="AW8302"/>
      <c r="AX8302"/>
      <c r="AY8302"/>
      <c r="BA8302"/>
      <c r="BB8302"/>
      <c r="BC8302"/>
      <c r="BE8302"/>
      <c r="BF8302"/>
      <c r="BG8302"/>
      <c r="BI8302"/>
      <c r="BJ8302"/>
      <c r="BK8302"/>
      <c r="BM8302"/>
      <c r="BN8302"/>
      <c r="BO8302"/>
    </row>
    <row r="8303" spans="1:67">
      <c r="A8303"/>
      <c r="B8303"/>
      <c r="C8303"/>
      <c r="E8303"/>
      <c r="F8303"/>
      <c r="G8303"/>
      <c r="I8303"/>
      <c r="J8303"/>
      <c r="K8303"/>
      <c r="M8303"/>
      <c r="N8303"/>
      <c r="O8303"/>
      <c r="Q8303"/>
      <c r="R8303"/>
      <c r="S8303"/>
      <c r="U8303"/>
      <c r="V8303"/>
      <c r="W8303"/>
      <c r="Y8303"/>
      <c r="Z8303"/>
      <c r="AA8303"/>
      <c r="AC8303"/>
      <c r="AD8303"/>
      <c r="AE8303"/>
      <c r="AG8303"/>
      <c r="AH8303"/>
      <c r="AI8303"/>
      <c r="AK8303"/>
      <c r="AL8303"/>
      <c r="AM8303"/>
      <c r="AO8303"/>
      <c r="AP8303"/>
      <c r="AQ8303"/>
      <c r="AS8303"/>
      <c r="AT8303"/>
      <c r="AU8303"/>
      <c r="AW8303"/>
      <c r="AX8303"/>
      <c r="AY8303"/>
      <c r="BA8303"/>
      <c r="BB8303"/>
      <c r="BC8303"/>
      <c r="BE8303"/>
      <c r="BF8303"/>
      <c r="BG8303"/>
      <c r="BI8303"/>
      <c r="BJ8303"/>
      <c r="BK8303"/>
      <c r="BM8303"/>
      <c r="BN8303"/>
      <c r="BO8303"/>
    </row>
    <row r="8304" spans="1:67">
      <c r="A8304"/>
      <c r="B8304"/>
      <c r="C8304"/>
      <c r="E8304"/>
      <c r="F8304"/>
      <c r="G8304"/>
      <c r="I8304"/>
      <c r="J8304"/>
      <c r="K8304"/>
      <c r="M8304"/>
      <c r="N8304"/>
      <c r="O8304"/>
      <c r="Q8304"/>
      <c r="R8304"/>
      <c r="S8304"/>
      <c r="U8304"/>
      <c r="V8304"/>
      <c r="W8304"/>
      <c r="Y8304"/>
      <c r="Z8304"/>
      <c r="AA8304"/>
      <c r="AC8304"/>
      <c r="AD8304"/>
      <c r="AE8304"/>
      <c r="AG8304"/>
      <c r="AH8304"/>
      <c r="AI8304"/>
      <c r="AK8304"/>
      <c r="AL8304"/>
      <c r="AM8304"/>
      <c r="AO8304"/>
      <c r="AP8304"/>
      <c r="AQ8304"/>
      <c r="AS8304"/>
      <c r="AT8304"/>
      <c r="AU8304"/>
      <c r="AW8304"/>
      <c r="AX8304"/>
      <c r="AY8304"/>
      <c r="BA8304"/>
      <c r="BB8304"/>
      <c r="BC8304"/>
      <c r="BE8304"/>
      <c r="BF8304"/>
      <c r="BG8304"/>
      <c r="BI8304"/>
      <c r="BJ8304"/>
      <c r="BK8304"/>
      <c r="BM8304"/>
      <c r="BN8304"/>
      <c r="BO8304"/>
    </row>
    <row r="8305" spans="1:67">
      <c r="A8305"/>
      <c r="B8305"/>
      <c r="C8305"/>
      <c r="E8305"/>
      <c r="F8305"/>
      <c r="G8305"/>
      <c r="I8305"/>
      <c r="J8305"/>
      <c r="K8305"/>
      <c r="M8305"/>
      <c r="N8305"/>
      <c r="O8305"/>
      <c r="Q8305"/>
      <c r="R8305"/>
      <c r="S8305"/>
      <c r="U8305"/>
      <c r="V8305"/>
      <c r="W8305"/>
      <c r="Y8305"/>
      <c r="Z8305"/>
      <c r="AA8305"/>
      <c r="AC8305"/>
      <c r="AD8305"/>
      <c r="AE8305"/>
      <c r="AG8305"/>
      <c r="AH8305"/>
      <c r="AI8305"/>
      <c r="AK8305"/>
      <c r="AL8305"/>
      <c r="AM8305"/>
      <c r="AO8305"/>
      <c r="AP8305"/>
      <c r="AQ8305"/>
      <c r="AS8305"/>
      <c r="AT8305"/>
      <c r="AU8305"/>
      <c r="AW8305"/>
      <c r="AX8305"/>
      <c r="AY8305"/>
      <c r="BA8305"/>
      <c r="BB8305"/>
      <c r="BC8305"/>
      <c r="BE8305"/>
      <c r="BF8305"/>
      <c r="BG8305"/>
      <c r="BI8305"/>
      <c r="BJ8305"/>
      <c r="BK8305"/>
      <c r="BM8305"/>
      <c r="BN8305"/>
      <c r="BO8305"/>
    </row>
    <row r="8306" spans="1:67">
      <c r="A8306"/>
      <c r="B8306"/>
      <c r="C8306"/>
      <c r="E8306"/>
      <c r="F8306"/>
      <c r="G8306"/>
      <c r="I8306"/>
      <c r="J8306"/>
      <c r="K8306"/>
      <c r="M8306"/>
      <c r="N8306"/>
      <c r="O8306"/>
      <c r="Q8306"/>
      <c r="R8306"/>
      <c r="S8306"/>
      <c r="U8306"/>
      <c r="V8306"/>
      <c r="W8306"/>
      <c r="Y8306"/>
      <c r="Z8306"/>
      <c r="AA8306"/>
      <c r="AC8306"/>
      <c r="AD8306"/>
      <c r="AE8306"/>
      <c r="AG8306"/>
      <c r="AH8306"/>
      <c r="AI8306"/>
      <c r="AK8306"/>
      <c r="AL8306"/>
      <c r="AM8306"/>
      <c r="AO8306"/>
      <c r="AP8306"/>
      <c r="AQ8306"/>
      <c r="AS8306"/>
      <c r="AT8306"/>
      <c r="AU8306"/>
      <c r="AW8306"/>
      <c r="AX8306"/>
      <c r="AY8306"/>
      <c r="BA8306"/>
      <c r="BB8306"/>
      <c r="BC8306"/>
      <c r="BE8306"/>
      <c r="BF8306"/>
      <c r="BG8306"/>
      <c r="BI8306"/>
      <c r="BJ8306"/>
      <c r="BK8306"/>
      <c r="BM8306"/>
      <c r="BN8306"/>
      <c r="BO8306"/>
    </row>
    <row r="8307" spans="1:67">
      <c r="A8307"/>
      <c r="B8307"/>
      <c r="C8307"/>
      <c r="E8307"/>
      <c r="F8307"/>
      <c r="G8307"/>
      <c r="I8307"/>
      <c r="J8307"/>
      <c r="K8307"/>
      <c r="M8307"/>
      <c r="N8307"/>
      <c r="O8307"/>
      <c r="Q8307"/>
      <c r="R8307"/>
      <c r="S8307"/>
      <c r="U8307"/>
      <c r="V8307"/>
      <c r="W8307"/>
      <c r="Y8307"/>
      <c r="Z8307"/>
      <c r="AA8307"/>
      <c r="AC8307"/>
      <c r="AD8307"/>
      <c r="AE8307"/>
      <c r="AG8307"/>
      <c r="AH8307"/>
      <c r="AI8307"/>
      <c r="AK8307"/>
      <c r="AL8307"/>
      <c r="AM8307"/>
      <c r="AO8307"/>
      <c r="AP8307"/>
      <c r="AQ8307"/>
      <c r="AS8307"/>
      <c r="AT8307"/>
      <c r="AU8307"/>
      <c r="AW8307"/>
      <c r="AX8307"/>
      <c r="AY8307"/>
      <c r="BA8307"/>
      <c r="BB8307"/>
      <c r="BC8307"/>
      <c r="BE8307"/>
      <c r="BF8307"/>
      <c r="BG8307"/>
      <c r="BI8307"/>
      <c r="BJ8307"/>
      <c r="BK8307"/>
      <c r="BM8307"/>
      <c r="BN8307"/>
      <c r="BO8307"/>
    </row>
    <row r="8308" spans="1:67">
      <c r="A8308"/>
      <c r="B8308"/>
      <c r="C8308"/>
      <c r="E8308"/>
      <c r="F8308"/>
      <c r="G8308"/>
      <c r="I8308"/>
      <c r="J8308"/>
      <c r="K8308"/>
      <c r="M8308"/>
      <c r="N8308"/>
      <c r="O8308"/>
      <c r="Q8308"/>
      <c r="R8308"/>
      <c r="S8308"/>
      <c r="U8308"/>
      <c r="V8308"/>
      <c r="W8308"/>
      <c r="Y8308"/>
      <c r="Z8308"/>
      <c r="AA8308"/>
      <c r="AC8308"/>
      <c r="AD8308"/>
      <c r="AE8308"/>
      <c r="AG8308"/>
      <c r="AH8308"/>
      <c r="AI8308"/>
      <c r="AK8308"/>
      <c r="AL8308"/>
      <c r="AM8308"/>
      <c r="AO8308"/>
      <c r="AP8308"/>
      <c r="AQ8308"/>
      <c r="AS8308"/>
      <c r="AT8308"/>
      <c r="AU8308"/>
      <c r="AW8308"/>
      <c r="AX8308"/>
      <c r="AY8308"/>
      <c r="BA8308"/>
      <c r="BB8308"/>
      <c r="BC8308"/>
      <c r="BE8308"/>
      <c r="BF8308"/>
      <c r="BG8308"/>
      <c r="BI8308"/>
      <c r="BJ8308"/>
      <c r="BK8308"/>
      <c r="BM8308"/>
      <c r="BN8308"/>
      <c r="BO8308"/>
    </row>
    <row r="8309" spans="1:67">
      <c r="A8309"/>
      <c r="B8309"/>
      <c r="C8309"/>
      <c r="E8309"/>
      <c r="F8309"/>
      <c r="G8309"/>
      <c r="I8309"/>
      <c r="J8309"/>
      <c r="K8309"/>
      <c r="M8309"/>
      <c r="N8309"/>
      <c r="O8309"/>
      <c r="Q8309"/>
      <c r="R8309"/>
      <c r="S8309"/>
      <c r="U8309"/>
      <c r="V8309"/>
      <c r="W8309"/>
      <c r="Y8309"/>
      <c r="Z8309"/>
      <c r="AA8309"/>
      <c r="AC8309"/>
      <c r="AD8309"/>
      <c r="AE8309"/>
      <c r="AG8309"/>
      <c r="AH8309"/>
      <c r="AI8309"/>
      <c r="AK8309"/>
      <c r="AL8309"/>
      <c r="AM8309"/>
      <c r="AO8309"/>
      <c r="AP8309"/>
      <c r="AQ8309"/>
      <c r="AS8309"/>
      <c r="AT8309"/>
      <c r="AU8309"/>
      <c r="AW8309"/>
      <c r="AX8309"/>
      <c r="AY8309"/>
      <c r="BA8309"/>
      <c r="BB8309"/>
      <c r="BC8309"/>
      <c r="BE8309"/>
      <c r="BF8309"/>
      <c r="BG8309"/>
      <c r="BI8309"/>
      <c r="BJ8309"/>
      <c r="BK8309"/>
      <c r="BM8309"/>
      <c r="BN8309"/>
      <c r="BO8309"/>
    </row>
    <row r="8310" spans="1:67">
      <c r="A8310"/>
      <c r="B8310"/>
      <c r="C8310"/>
      <c r="E8310"/>
      <c r="F8310"/>
      <c r="G8310"/>
      <c r="I8310"/>
      <c r="J8310"/>
      <c r="K8310"/>
      <c r="M8310"/>
      <c r="N8310"/>
      <c r="O8310"/>
      <c r="Q8310"/>
      <c r="R8310"/>
      <c r="S8310"/>
      <c r="U8310"/>
      <c r="V8310"/>
      <c r="W8310"/>
      <c r="Y8310"/>
      <c r="Z8310"/>
      <c r="AA8310"/>
      <c r="AC8310"/>
      <c r="AD8310"/>
      <c r="AE8310"/>
      <c r="AG8310"/>
      <c r="AH8310"/>
      <c r="AI8310"/>
      <c r="AK8310"/>
      <c r="AL8310"/>
      <c r="AM8310"/>
      <c r="AO8310"/>
      <c r="AP8310"/>
      <c r="AQ8310"/>
      <c r="AS8310"/>
      <c r="AT8310"/>
      <c r="AU8310"/>
      <c r="AW8310"/>
      <c r="AX8310"/>
      <c r="AY8310"/>
      <c r="BA8310"/>
      <c r="BB8310"/>
      <c r="BC8310"/>
      <c r="BE8310"/>
      <c r="BF8310"/>
      <c r="BG8310"/>
      <c r="BI8310"/>
      <c r="BJ8310"/>
      <c r="BK8310"/>
      <c r="BM8310"/>
      <c r="BN8310"/>
      <c r="BO8310"/>
    </row>
    <row r="8311" spans="1:67">
      <c r="A8311"/>
      <c r="B8311"/>
      <c r="C8311"/>
      <c r="E8311"/>
      <c r="F8311"/>
      <c r="G8311"/>
      <c r="I8311"/>
      <c r="J8311"/>
      <c r="K8311"/>
      <c r="M8311"/>
      <c r="N8311"/>
      <c r="O8311"/>
      <c r="Q8311"/>
      <c r="R8311"/>
      <c r="S8311"/>
      <c r="U8311"/>
      <c r="V8311"/>
      <c r="W8311"/>
      <c r="Y8311"/>
      <c r="Z8311"/>
      <c r="AA8311"/>
      <c r="AC8311"/>
      <c r="AD8311"/>
      <c r="AE8311"/>
      <c r="AG8311"/>
      <c r="AH8311"/>
      <c r="AI8311"/>
      <c r="AK8311"/>
      <c r="AL8311"/>
      <c r="AM8311"/>
      <c r="AO8311"/>
      <c r="AP8311"/>
      <c r="AQ8311"/>
      <c r="AS8311"/>
      <c r="AT8311"/>
      <c r="AU8311"/>
      <c r="AW8311"/>
      <c r="AX8311"/>
      <c r="AY8311"/>
      <c r="BA8311"/>
      <c r="BB8311"/>
      <c r="BC8311"/>
      <c r="BE8311"/>
      <c r="BF8311"/>
      <c r="BG8311"/>
      <c r="BI8311"/>
      <c r="BJ8311"/>
      <c r="BK8311"/>
      <c r="BM8311"/>
      <c r="BN8311"/>
      <c r="BO8311"/>
    </row>
    <row r="8312" spans="1:67">
      <c r="A8312"/>
      <c r="B8312"/>
      <c r="C8312"/>
      <c r="E8312"/>
      <c r="F8312"/>
      <c r="G8312"/>
      <c r="I8312"/>
      <c r="J8312"/>
      <c r="K8312"/>
      <c r="M8312"/>
      <c r="N8312"/>
      <c r="O8312"/>
      <c r="Q8312"/>
      <c r="R8312"/>
      <c r="S8312"/>
      <c r="U8312"/>
      <c r="V8312"/>
      <c r="W8312"/>
      <c r="Y8312"/>
      <c r="Z8312"/>
      <c r="AA8312"/>
      <c r="AC8312"/>
      <c r="AD8312"/>
      <c r="AE8312"/>
      <c r="AG8312"/>
      <c r="AH8312"/>
      <c r="AI8312"/>
      <c r="AK8312"/>
      <c r="AL8312"/>
      <c r="AM8312"/>
      <c r="AO8312"/>
      <c r="AP8312"/>
      <c r="AQ8312"/>
      <c r="AS8312"/>
      <c r="AT8312"/>
      <c r="AU8312"/>
      <c r="AW8312"/>
      <c r="AX8312"/>
      <c r="AY8312"/>
      <c r="BA8312"/>
      <c r="BB8312"/>
      <c r="BC8312"/>
      <c r="BE8312"/>
      <c r="BF8312"/>
      <c r="BG8312"/>
      <c r="BI8312"/>
      <c r="BJ8312"/>
      <c r="BK8312"/>
      <c r="BM8312"/>
      <c r="BN8312"/>
      <c r="BO8312"/>
    </row>
    <row r="8313" spans="1:67">
      <c r="A8313"/>
      <c r="B8313"/>
      <c r="C8313"/>
      <c r="E8313"/>
      <c r="F8313"/>
      <c r="G8313"/>
      <c r="I8313"/>
      <c r="J8313"/>
      <c r="K8313"/>
      <c r="M8313"/>
      <c r="N8313"/>
      <c r="O8313"/>
      <c r="Q8313"/>
      <c r="R8313"/>
      <c r="S8313"/>
      <c r="U8313"/>
      <c r="V8313"/>
      <c r="W8313"/>
      <c r="Y8313"/>
      <c r="Z8313"/>
      <c r="AA8313"/>
      <c r="AC8313"/>
      <c r="AD8313"/>
      <c r="AE8313"/>
      <c r="AG8313"/>
      <c r="AH8313"/>
      <c r="AI8313"/>
      <c r="AK8313"/>
      <c r="AL8313"/>
      <c r="AM8313"/>
      <c r="AO8313"/>
      <c r="AP8313"/>
      <c r="AQ8313"/>
      <c r="AS8313"/>
      <c r="AT8313"/>
      <c r="AU8313"/>
      <c r="AW8313"/>
      <c r="AX8313"/>
      <c r="AY8313"/>
      <c r="BA8313"/>
      <c r="BB8313"/>
      <c r="BC8313"/>
      <c r="BE8313"/>
      <c r="BF8313"/>
      <c r="BG8313"/>
      <c r="BI8313"/>
      <c r="BJ8313"/>
      <c r="BK8313"/>
      <c r="BM8313"/>
      <c r="BN8313"/>
      <c r="BO8313"/>
    </row>
    <row r="8314" spans="1:67">
      <c r="A8314"/>
      <c r="B8314"/>
      <c r="C8314"/>
      <c r="E8314"/>
      <c r="F8314"/>
      <c r="G8314"/>
      <c r="I8314"/>
      <c r="J8314"/>
      <c r="K8314"/>
      <c r="M8314"/>
      <c r="N8314"/>
      <c r="O8314"/>
      <c r="Q8314"/>
      <c r="R8314"/>
      <c r="S8314"/>
      <c r="U8314"/>
      <c r="V8314"/>
      <c r="W8314"/>
      <c r="Y8314"/>
      <c r="Z8314"/>
      <c r="AA8314"/>
      <c r="AC8314"/>
      <c r="AD8314"/>
      <c r="AE8314"/>
      <c r="AG8314"/>
      <c r="AH8314"/>
      <c r="AI8314"/>
      <c r="AK8314"/>
      <c r="AL8314"/>
      <c r="AM8314"/>
      <c r="AO8314"/>
      <c r="AP8314"/>
      <c r="AQ8314"/>
      <c r="AS8314"/>
      <c r="AT8314"/>
      <c r="AU8314"/>
      <c r="AW8314"/>
      <c r="AX8314"/>
      <c r="AY8314"/>
      <c r="BA8314"/>
      <c r="BB8314"/>
      <c r="BC8314"/>
      <c r="BE8314"/>
      <c r="BF8314"/>
      <c r="BG8314"/>
      <c r="BI8314"/>
      <c r="BJ8314"/>
      <c r="BK8314"/>
      <c r="BM8314"/>
      <c r="BN8314"/>
      <c r="BO8314"/>
    </row>
    <row r="8315" spans="1:67">
      <c r="A8315"/>
      <c r="B8315"/>
      <c r="C8315"/>
      <c r="E8315"/>
      <c r="F8315"/>
      <c r="G8315"/>
      <c r="I8315"/>
      <c r="J8315"/>
      <c r="K8315"/>
      <c r="M8315"/>
      <c r="N8315"/>
      <c r="O8315"/>
      <c r="Q8315"/>
      <c r="R8315"/>
      <c r="S8315"/>
      <c r="U8315"/>
      <c r="V8315"/>
      <c r="W8315"/>
      <c r="Y8315"/>
      <c r="Z8315"/>
      <c r="AA8315"/>
      <c r="AC8315"/>
      <c r="AD8315"/>
      <c r="AE8315"/>
      <c r="AG8315"/>
      <c r="AH8315"/>
      <c r="AI8315"/>
      <c r="AK8315"/>
      <c r="AL8315"/>
      <c r="AM8315"/>
      <c r="AO8315"/>
      <c r="AP8315"/>
      <c r="AQ8315"/>
      <c r="AS8315"/>
      <c r="AT8315"/>
      <c r="AU8315"/>
      <c r="AW8315"/>
      <c r="AX8315"/>
      <c r="AY8315"/>
      <c r="BA8315"/>
      <c r="BB8315"/>
      <c r="BC8315"/>
      <c r="BE8315"/>
      <c r="BF8315"/>
      <c r="BG8315"/>
      <c r="BI8315"/>
      <c r="BJ8315"/>
      <c r="BK8315"/>
      <c r="BM8315"/>
      <c r="BN8315"/>
      <c r="BO8315"/>
    </row>
    <row r="8316" spans="1:67">
      <c r="A8316"/>
      <c r="B8316"/>
      <c r="C8316"/>
      <c r="E8316"/>
      <c r="F8316"/>
      <c r="G8316"/>
      <c r="I8316"/>
      <c r="J8316"/>
      <c r="K8316"/>
      <c r="M8316"/>
      <c r="N8316"/>
      <c r="O8316"/>
      <c r="Q8316"/>
      <c r="R8316"/>
      <c r="S8316"/>
      <c r="U8316"/>
      <c r="V8316"/>
      <c r="W8316"/>
      <c r="Y8316"/>
      <c r="Z8316"/>
      <c r="AA8316"/>
      <c r="AC8316"/>
      <c r="AD8316"/>
      <c r="AE8316"/>
      <c r="AG8316"/>
      <c r="AH8316"/>
      <c r="AI8316"/>
      <c r="AK8316"/>
      <c r="AL8316"/>
      <c r="AM8316"/>
      <c r="AO8316"/>
      <c r="AP8316"/>
      <c r="AQ8316"/>
      <c r="AS8316"/>
      <c r="AT8316"/>
      <c r="AU8316"/>
      <c r="AW8316"/>
      <c r="AX8316"/>
      <c r="AY8316"/>
      <c r="BA8316"/>
      <c r="BB8316"/>
      <c r="BC8316"/>
      <c r="BE8316"/>
      <c r="BF8316"/>
      <c r="BG8316"/>
      <c r="BI8316"/>
      <c r="BJ8316"/>
      <c r="BK8316"/>
      <c r="BM8316"/>
      <c r="BN8316"/>
      <c r="BO8316"/>
    </row>
    <row r="8317" spans="1:67">
      <c r="A8317"/>
      <c r="B8317"/>
      <c r="C8317"/>
      <c r="E8317"/>
      <c r="F8317"/>
      <c r="G8317"/>
      <c r="I8317"/>
      <c r="J8317"/>
      <c r="K8317"/>
      <c r="M8317"/>
      <c r="N8317"/>
      <c r="O8317"/>
      <c r="Q8317"/>
      <c r="R8317"/>
      <c r="S8317"/>
      <c r="U8317"/>
      <c r="V8317"/>
      <c r="W8317"/>
      <c r="Y8317"/>
      <c r="Z8317"/>
      <c r="AA8317"/>
      <c r="AC8317"/>
      <c r="AD8317"/>
      <c r="AE8317"/>
      <c r="AG8317"/>
      <c r="AH8317"/>
      <c r="AI8317"/>
      <c r="AK8317"/>
      <c r="AL8317"/>
      <c r="AM8317"/>
      <c r="AO8317"/>
      <c r="AP8317"/>
      <c r="AQ8317"/>
      <c r="AS8317"/>
      <c r="AT8317"/>
      <c r="AU8317"/>
      <c r="AW8317"/>
      <c r="AX8317"/>
      <c r="AY8317"/>
      <c r="BA8317"/>
      <c r="BB8317"/>
      <c r="BC8317"/>
      <c r="BE8317"/>
      <c r="BF8317"/>
      <c r="BG8317"/>
      <c r="BI8317"/>
      <c r="BJ8317"/>
      <c r="BK8317"/>
      <c r="BM8317"/>
      <c r="BN8317"/>
      <c r="BO8317"/>
    </row>
    <row r="8318" spans="1:67">
      <c r="A8318"/>
      <c r="B8318"/>
      <c r="C8318"/>
      <c r="E8318"/>
      <c r="F8318"/>
      <c r="G8318"/>
      <c r="I8318"/>
      <c r="J8318"/>
      <c r="K8318"/>
      <c r="M8318"/>
      <c r="N8318"/>
      <c r="O8318"/>
      <c r="Q8318"/>
      <c r="R8318"/>
      <c r="S8318"/>
      <c r="U8318"/>
      <c r="V8318"/>
      <c r="W8318"/>
      <c r="Y8318"/>
      <c r="Z8318"/>
      <c r="AA8318"/>
      <c r="AC8318"/>
      <c r="AD8318"/>
      <c r="AE8318"/>
      <c r="AG8318"/>
      <c r="AH8318"/>
      <c r="AI8318"/>
      <c r="AK8318"/>
      <c r="AL8318"/>
      <c r="AM8318"/>
      <c r="AO8318"/>
      <c r="AP8318"/>
      <c r="AQ8318"/>
      <c r="AS8318"/>
      <c r="AT8318"/>
      <c r="AU8318"/>
      <c r="AW8318"/>
      <c r="AX8318"/>
      <c r="AY8318"/>
      <c r="BA8318"/>
      <c r="BB8318"/>
      <c r="BC8318"/>
      <c r="BE8318"/>
      <c r="BF8318"/>
      <c r="BG8318"/>
      <c r="BI8318"/>
      <c r="BJ8318"/>
      <c r="BK8318"/>
      <c r="BM8318"/>
      <c r="BN8318"/>
      <c r="BO8318"/>
    </row>
    <row r="8319" spans="1:67">
      <c r="A8319"/>
      <c r="B8319"/>
      <c r="C8319"/>
      <c r="E8319"/>
      <c r="F8319"/>
      <c r="G8319"/>
      <c r="I8319"/>
      <c r="J8319"/>
      <c r="K8319"/>
      <c r="M8319"/>
      <c r="N8319"/>
      <c r="O8319"/>
      <c r="Q8319"/>
      <c r="R8319"/>
      <c r="S8319"/>
      <c r="U8319"/>
      <c r="V8319"/>
      <c r="W8319"/>
      <c r="Y8319"/>
      <c r="Z8319"/>
      <c r="AA8319"/>
      <c r="AC8319"/>
      <c r="AD8319"/>
      <c r="AE8319"/>
      <c r="AG8319"/>
      <c r="AH8319"/>
      <c r="AI8319"/>
      <c r="AK8319"/>
      <c r="AL8319"/>
      <c r="AM8319"/>
      <c r="AO8319"/>
      <c r="AP8319"/>
      <c r="AQ8319"/>
      <c r="AS8319"/>
      <c r="AT8319"/>
      <c r="AU8319"/>
      <c r="AW8319"/>
      <c r="AX8319"/>
      <c r="AY8319"/>
      <c r="BA8319"/>
      <c r="BB8319"/>
      <c r="BC8319"/>
      <c r="BE8319"/>
      <c r="BF8319"/>
      <c r="BG8319"/>
      <c r="BI8319"/>
      <c r="BJ8319"/>
      <c r="BK8319"/>
      <c r="BM8319"/>
      <c r="BN8319"/>
      <c r="BO8319"/>
    </row>
    <row r="8320" spans="1:67">
      <c r="A8320"/>
      <c r="B8320"/>
      <c r="C8320"/>
      <c r="E8320"/>
      <c r="F8320"/>
      <c r="G8320"/>
      <c r="I8320"/>
      <c r="J8320"/>
      <c r="K8320"/>
      <c r="M8320"/>
      <c r="N8320"/>
      <c r="O8320"/>
      <c r="Q8320"/>
      <c r="R8320"/>
      <c r="S8320"/>
      <c r="U8320"/>
      <c r="V8320"/>
      <c r="W8320"/>
      <c r="Y8320"/>
      <c r="Z8320"/>
      <c r="AA8320"/>
      <c r="AC8320"/>
      <c r="AD8320"/>
      <c r="AE8320"/>
      <c r="AG8320"/>
      <c r="AH8320"/>
      <c r="AI8320"/>
      <c r="AK8320"/>
      <c r="AL8320"/>
      <c r="AM8320"/>
      <c r="AO8320"/>
      <c r="AP8320"/>
      <c r="AQ8320"/>
      <c r="AS8320"/>
      <c r="AT8320"/>
      <c r="AU8320"/>
      <c r="AW8320"/>
      <c r="AX8320"/>
      <c r="AY8320"/>
      <c r="BA8320"/>
      <c r="BB8320"/>
      <c r="BC8320"/>
      <c r="BE8320"/>
      <c r="BF8320"/>
      <c r="BG8320"/>
      <c r="BI8320"/>
      <c r="BJ8320"/>
      <c r="BK8320"/>
      <c r="BM8320"/>
      <c r="BN8320"/>
      <c r="BO8320"/>
    </row>
    <row r="8321" spans="1:67">
      <c r="A8321"/>
      <c r="B8321"/>
      <c r="C8321"/>
      <c r="E8321"/>
      <c r="F8321"/>
      <c r="G8321"/>
      <c r="I8321"/>
      <c r="J8321"/>
      <c r="K8321"/>
      <c r="M8321"/>
      <c r="N8321"/>
      <c r="O8321"/>
      <c r="Q8321"/>
      <c r="R8321"/>
      <c r="S8321"/>
      <c r="U8321"/>
      <c r="V8321"/>
      <c r="W8321"/>
      <c r="Y8321"/>
      <c r="Z8321"/>
      <c r="AA8321"/>
      <c r="AC8321"/>
      <c r="AD8321"/>
      <c r="AE8321"/>
      <c r="AG8321"/>
      <c r="AH8321"/>
      <c r="AI8321"/>
      <c r="AK8321"/>
      <c r="AL8321"/>
      <c r="AM8321"/>
      <c r="AO8321"/>
      <c r="AP8321"/>
      <c r="AQ8321"/>
      <c r="AS8321"/>
      <c r="AT8321"/>
      <c r="AU8321"/>
      <c r="AW8321"/>
      <c r="AX8321"/>
      <c r="AY8321"/>
      <c r="BA8321"/>
      <c r="BB8321"/>
      <c r="BC8321"/>
      <c r="BE8321"/>
      <c r="BF8321"/>
      <c r="BG8321"/>
      <c r="BI8321"/>
      <c r="BJ8321"/>
      <c r="BK8321"/>
      <c r="BM8321"/>
      <c r="BN8321"/>
      <c r="BO8321"/>
    </row>
    <row r="8322" spans="1:67">
      <c r="A8322"/>
      <c r="B8322"/>
      <c r="C8322"/>
      <c r="E8322"/>
      <c r="F8322"/>
      <c r="G8322"/>
      <c r="I8322"/>
      <c r="J8322"/>
      <c r="K8322"/>
      <c r="M8322"/>
      <c r="N8322"/>
      <c r="O8322"/>
      <c r="Q8322"/>
      <c r="R8322"/>
      <c r="S8322"/>
      <c r="U8322"/>
      <c r="V8322"/>
      <c r="W8322"/>
      <c r="Y8322"/>
      <c r="Z8322"/>
      <c r="AA8322"/>
      <c r="AC8322"/>
      <c r="AD8322"/>
      <c r="AE8322"/>
      <c r="AG8322"/>
      <c r="AH8322"/>
      <c r="AI8322"/>
      <c r="AK8322"/>
      <c r="AL8322"/>
      <c r="AM8322"/>
      <c r="AO8322"/>
      <c r="AP8322"/>
      <c r="AQ8322"/>
      <c r="AS8322"/>
      <c r="AT8322"/>
      <c r="AU8322"/>
      <c r="AW8322"/>
      <c r="AX8322"/>
      <c r="AY8322"/>
      <c r="BA8322"/>
      <c r="BB8322"/>
      <c r="BC8322"/>
      <c r="BE8322"/>
      <c r="BF8322"/>
      <c r="BG8322"/>
      <c r="BI8322"/>
      <c r="BJ8322"/>
      <c r="BK8322"/>
      <c r="BM8322"/>
      <c r="BN8322"/>
      <c r="BO8322"/>
    </row>
    <row r="8323" spans="1:67">
      <c r="A8323"/>
      <c r="B8323"/>
      <c r="C8323"/>
      <c r="E8323"/>
      <c r="F8323"/>
      <c r="G8323"/>
      <c r="I8323"/>
      <c r="J8323"/>
      <c r="K8323"/>
      <c r="M8323"/>
      <c r="N8323"/>
      <c r="O8323"/>
      <c r="Q8323"/>
      <c r="R8323"/>
      <c r="S8323"/>
      <c r="U8323"/>
      <c r="V8323"/>
      <c r="W8323"/>
      <c r="Y8323"/>
      <c r="Z8323"/>
      <c r="AA8323"/>
      <c r="AC8323"/>
      <c r="AD8323"/>
      <c r="AE8323"/>
      <c r="AG8323"/>
      <c r="AH8323"/>
      <c r="AI8323"/>
      <c r="AK8323"/>
      <c r="AL8323"/>
      <c r="AM8323"/>
      <c r="AO8323"/>
      <c r="AP8323"/>
      <c r="AQ8323"/>
      <c r="AS8323"/>
      <c r="AT8323"/>
      <c r="AU8323"/>
      <c r="AW8323"/>
      <c r="AX8323"/>
      <c r="AY8323"/>
      <c r="BA8323"/>
      <c r="BB8323"/>
      <c r="BC8323"/>
      <c r="BE8323"/>
      <c r="BF8323"/>
      <c r="BG8323"/>
      <c r="BI8323"/>
      <c r="BJ8323"/>
      <c r="BK8323"/>
      <c r="BM8323"/>
      <c r="BN8323"/>
      <c r="BO8323"/>
    </row>
    <row r="8324" spans="1:67">
      <c r="A8324"/>
      <c r="B8324"/>
      <c r="C8324"/>
      <c r="E8324"/>
      <c r="F8324"/>
      <c r="G8324"/>
      <c r="I8324"/>
      <c r="J8324"/>
      <c r="K8324"/>
      <c r="M8324"/>
      <c r="N8324"/>
      <c r="O8324"/>
      <c r="Q8324"/>
      <c r="R8324"/>
      <c r="S8324"/>
      <c r="U8324"/>
      <c r="V8324"/>
      <c r="W8324"/>
      <c r="Y8324"/>
      <c r="Z8324"/>
      <c r="AA8324"/>
      <c r="AC8324"/>
      <c r="AD8324"/>
      <c r="AE8324"/>
      <c r="AG8324"/>
      <c r="AH8324"/>
      <c r="AI8324"/>
      <c r="AK8324"/>
      <c r="AL8324"/>
      <c r="AM8324"/>
      <c r="AO8324"/>
      <c r="AP8324"/>
      <c r="AQ8324"/>
      <c r="AS8324"/>
      <c r="AT8324"/>
      <c r="AU8324"/>
      <c r="AW8324"/>
      <c r="AX8324"/>
      <c r="AY8324"/>
      <c r="BA8324"/>
      <c r="BB8324"/>
      <c r="BC8324"/>
      <c r="BE8324"/>
      <c r="BF8324"/>
      <c r="BG8324"/>
      <c r="BI8324"/>
      <c r="BJ8324"/>
      <c r="BK8324"/>
      <c r="BM8324"/>
      <c r="BN8324"/>
      <c r="BO8324"/>
    </row>
    <row r="8325" spans="1:67">
      <c r="A8325"/>
      <c r="B8325"/>
      <c r="C8325"/>
      <c r="E8325"/>
      <c r="F8325"/>
      <c r="G8325"/>
      <c r="I8325"/>
      <c r="J8325"/>
      <c r="K8325"/>
      <c r="M8325"/>
      <c r="N8325"/>
      <c r="O8325"/>
      <c r="Q8325"/>
      <c r="R8325"/>
      <c r="S8325"/>
      <c r="U8325"/>
      <c r="V8325"/>
      <c r="W8325"/>
      <c r="Y8325"/>
      <c r="Z8325"/>
      <c r="AA8325"/>
      <c r="AC8325"/>
      <c r="AD8325"/>
      <c r="AE8325"/>
      <c r="AG8325"/>
      <c r="AH8325"/>
      <c r="AI8325"/>
      <c r="AK8325"/>
      <c r="AL8325"/>
      <c r="AM8325"/>
      <c r="AO8325"/>
      <c r="AP8325"/>
      <c r="AQ8325"/>
      <c r="AS8325"/>
      <c r="AT8325"/>
      <c r="AU8325"/>
      <c r="AW8325"/>
      <c r="AX8325"/>
      <c r="AY8325"/>
      <c r="BA8325"/>
      <c r="BB8325"/>
      <c r="BC8325"/>
      <c r="BE8325"/>
      <c r="BF8325"/>
      <c r="BG8325"/>
      <c r="BI8325"/>
      <c r="BJ8325"/>
      <c r="BK8325"/>
      <c r="BM8325"/>
      <c r="BN8325"/>
      <c r="BO8325"/>
    </row>
    <row r="8326" spans="1:67">
      <c r="A8326"/>
      <c r="B8326"/>
      <c r="C8326"/>
      <c r="E8326"/>
      <c r="F8326"/>
      <c r="G8326"/>
      <c r="I8326"/>
      <c r="J8326"/>
      <c r="K8326"/>
      <c r="M8326"/>
      <c r="N8326"/>
      <c r="O8326"/>
      <c r="Q8326"/>
      <c r="R8326"/>
      <c r="S8326"/>
      <c r="U8326"/>
      <c r="V8326"/>
      <c r="W8326"/>
      <c r="Y8326"/>
      <c r="Z8326"/>
      <c r="AA8326"/>
      <c r="AC8326"/>
      <c r="AD8326"/>
      <c r="AE8326"/>
      <c r="AG8326"/>
      <c r="AH8326"/>
      <c r="AI8326"/>
      <c r="AK8326"/>
      <c r="AL8326"/>
      <c r="AM8326"/>
      <c r="AO8326"/>
      <c r="AP8326"/>
      <c r="AQ8326"/>
      <c r="AS8326"/>
      <c r="AT8326"/>
      <c r="AU8326"/>
      <c r="AW8326"/>
      <c r="AX8326"/>
      <c r="AY8326"/>
      <c r="BA8326"/>
      <c r="BB8326"/>
      <c r="BC8326"/>
      <c r="BE8326"/>
      <c r="BF8326"/>
      <c r="BG8326"/>
      <c r="BI8326"/>
      <c r="BJ8326"/>
      <c r="BK8326"/>
      <c r="BM8326"/>
      <c r="BN8326"/>
      <c r="BO8326"/>
    </row>
    <row r="8327" spans="1:67">
      <c r="A8327"/>
      <c r="B8327"/>
      <c r="C8327"/>
      <c r="E8327"/>
      <c r="F8327"/>
      <c r="G8327"/>
      <c r="I8327"/>
      <c r="J8327"/>
      <c r="K8327"/>
      <c r="M8327"/>
      <c r="N8327"/>
      <c r="O8327"/>
      <c r="Q8327"/>
      <c r="R8327"/>
      <c r="S8327"/>
      <c r="U8327"/>
      <c r="V8327"/>
      <c r="W8327"/>
      <c r="Y8327"/>
      <c r="Z8327"/>
      <c r="AA8327"/>
      <c r="AC8327"/>
      <c r="AD8327"/>
      <c r="AE8327"/>
      <c r="AG8327"/>
      <c r="AH8327"/>
      <c r="AI8327"/>
      <c r="AK8327"/>
      <c r="AL8327"/>
      <c r="AM8327"/>
      <c r="AO8327"/>
      <c r="AP8327"/>
      <c r="AQ8327"/>
      <c r="AS8327"/>
      <c r="AT8327"/>
      <c r="AU8327"/>
      <c r="AW8327"/>
      <c r="AX8327"/>
      <c r="AY8327"/>
      <c r="BA8327"/>
      <c r="BB8327"/>
      <c r="BC8327"/>
      <c r="BE8327"/>
      <c r="BF8327"/>
      <c r="BG8327"/>
      <c r="BI8327"/>
      <c r="BJ8327"/>
      <c r="BK8327"/>
      <c r="BM8327"/>
      <c r="BN8327"/>
      <c r="BO8327"/>
    </row>
    <row r="8328" spans="1:67">
      <c r="A8328"/>
      <c r="B8328"/>
      <c r="C8328"/>
      <c r="E8328"/>
      <c r="F8328"/>
      <c r="G8328"/>
      <c r="I8328"/>
      <c r="J8328"/>
      <c r="K8328"/>
      <c r="M8328"/>
      <c r="N8328"/>
      <c r="O8328"/>
      <c r="Q8328"/>
      <c r="R8328"/>
      <c r="S8328"/>
      <c r="U8328"/>
      <c r="V8328"/>
      <c r="W8328"/>
      <c r="Y8328"/>
      <c r="Z8328"/>
      <c r="AA8328"/>
      <c r="AC8328"/>
      <c r="AD8328"/>
      <c r="AE8328"/>
      <c r="AG8328"/>
      <c r="AH8328"/>
      <c r="AI8328"/>
      <c r="AK8328"/>
      <c r="AL8328"/>
      <c r="AM8328"/>
      <c r="AO8328"/>
      <c r="AP8328"/>
      <c r="AQ8328"/>
      <c r="AS8328"/>
      <c r="AT8328"/>
      <c r="AU8328"/>
      <c r="AW8328"/>
      <c r="AX8328"/>
      <c r="AY8328"/>
      <c r="BA8328"/>
      <c r="BB8328"/>
      <c r="BC8328"/>
      <c r="BE8328"/>
      <c r="BF8328"/>
      <c r="BG8328"/>
      <c r="BI8328"/>
      <c r="BJ8328"/>
      <c r="BK8328"/>
      <c r="BM8328"/>
      <c r="BN8328"/>
      <c r="BO8328"/>
    </row>
    <row r="8329" spans="1:67">
      <c r="A8329"/>
      <c r="B8329"/>
      <c r="C8329"/>
      <c r="E8329"/>
      <c r="F8329"/>
      <c r="G8329"/>
      <c r="I8329"/>
      <c r="J8329"/>
      <c r="K8329"/>
      <c r="M8329"/>
      <c r="N8329"/>
      <c r="O8329"/>
      <c r="Q8329"/>
      <c r="R8329"/>
      <c r="S8329"/>
      <c r="U8329"/>
      <c r="V8329"/>
      <c r="W8329"/>
      <c r="Y8329"/>
      <c r="Z8329"/>
      <c r="AA8329"/>
      <c r="AC8329"/>
      <c r="AD8329"/>
      <c r="AE8329"/>
      <c r="AG8329"/>
      <c r="AH8329"/>
      <c r="AI8329"/>
      <c r="AK8329"/>
      <c r="AL8329"/>
      <c r="AM8329"/>
      <c r="AO8329"/>
      <c r="AP8329"/>
      <c r="AQ8329"/>
      <c r="AS8329"/>
      <c r="AT8329"/>
      <c r="AU8329"/>
      <c r="AW8329"/>
      <c r="AX8329"/>
      <c r="AY8329"/>
      <c r="BA8329"/>
      <c r="BB8329"/>
      <c r="BC8329"/>
      <c r="BE8329"/>
      <c r="BF8329"/>
      <c r="BG8329"/>
      <c r="BI8329"/>
      <c r="BJ8329"/>
      <c r="BK8329"/>
      <c r="BM8329"/>
      <c r="BN8329"/>
      <c r="BO8329"/>
    </row>
    <row r="8330" spans="1:67">
      <c r="A8330"/>
      <c r="B8330"/>
      <c r="C8330"/>
      <c r="E8330"/>
      <c r="F8330"/>
      <c r="G8330"/>
      <c r="I8330"/>
      <c r="J8330"/>
      <c r="K8330"/>
      <c r="M8330"/>
      <c r="N8330"/>
      <c r="O8330"/>
      <c r="Q8330"/>
      <c r="R8330"/>
      <c r="S8330"/>
      <c r="U8330"/>
      <c r="V8330"/>
      <c r="W8330"/>
      <c r="Y8330"/>
      <c r="Z8330"/>
      <c r="AA8330"/>
      <c r="AC8330"/>
      <c r="AD8330"/>
      <c r="AE8330"/>
      <c r="AG8330"/>
      <c r="AH8330"/>
      <c r="AI8330"/>
      <c r="AK8330"/>
      <c r="AL8330"/>
      <c r="AM8330"/>
      <c r="AO8330"/>
      <c r="AP8330"/>
      <c r="AQ8330"/>
      <c r="AS8330"/>
      <c r="AT8330"/>
      <c r="AU8330"/>
      <c r="AW8330"/>
      <c r="AX8330"/>
      <c r="AY8330"/>
      <c r="BA8330"/>
      <c r="BB8330"/>
      <c r="BC8330"/>
      <c r="BE8330"/>
      <c r="BF8330"/>
      <c r="BG8330"/>
      <c r="BI8330"/>
      <c r="BJ8330"/>
      <c r="BK8330"/>
      <c r="BM8330"/>
      <c r="BN8330"/>
      <c r="BO8330"/>
    </row>
    <row r="8331" spans="1:67">
      <c r="A8331"/>
      <c r="B8331"/>
      <c r="C8331"/>
      <c r="E8331"/>
      <c r="F8331"/>
      <c r="G8331"/>
      <c r="I8331"/>
      <c r="J8331"/>
      <c r="K8331"/>
      <c r="M8331"/>
      <c r="N8331"/>
      <c r="O8331"/>
      <c r="Q8331"/>
      <c r="R8331"/>
      <c r="S8331"/>
      <c r="U8331"/>
      <c r="V8331"/>
      <c r="W8331"/>
      <c r="Y8331"/>
      <c r="Z8331"/>
      <c r="AA8331"/>
      <c r="AC8331"/>
      <c r="AD8331"/>
      <c r="AE8331"/>
      <c r="AG8331"/>
      <c r="AH8331"/>
      <c r="AI8331"/>
      <c r="AK8331"/>
      <c r="AL8331"/>
      <c r="AM8331"/>
      <c r="AO8331"/>
      <c r="AP8331"/>
      <c r="AQ8331"/>
      <c r="AS8331"/>
      <c r="AT8331"/>
      <c r="AU8331"/>
      <c r="AW8331"/>
      <c r="AX8331"/>
      <c r="AY8331"/>
      <c r="BA8331"/>
      <c r="BB8331"/>
      <c r="BC8331"/>
      <c r="BE8331"/>
      <c r="BF8331"/>
      <c r="BG8331"/>
      <c r="BI8331"/>
      <c r="BJ8331"/>
      <c r="BK8331"/>
      <c r="BM8331"/>
      <c r="BN8331"/>
      <c r="BO8331"/>
    </row>
    <row r="8332" spans="1:67">
      <c r="A8332"/>
      <c r="B8332"/>
      <c r="C8332"/>
      <c r="E8332"/>
      <c r="F8332"/>
      <c r="G8332"/>
      <c r="I8332"/>
      <c r="J8332"/>
      <c r="K8332"/>
      <c r="M8332"/>
      <c r="N8332"/>
      <c r="O8332"/>
      <c r="Q8332"/>
      <c r="R8332"/>
      <c r="S8332"/>
      <c r="U8332"/>
      <c r="V8332"/>
      <c r="W8332"/>
      <c r="Y8332"/>
      <c r="Z8332"/>
      <c r="AA8332"/>
      <c r="AC8332"/>
      <c r="AD8332"/>
      <c r="AE8332"/>
      <c r="AG8332"/>
      <c r="AH8332"/>
      <c r="AI8332"/>
      <c r="AK8332"/>
      <c r="AL8332"/>
      <c r="AM8332"/>
      <c r="AO8332"/>
      <c r="AP8332"/>
      <c r="AQ8332"/>
      <c r="AS8332"/>
      <c r="AT8332"/>
      <c r="AU8332"/>
      <c r="AW8332"/>
      <c r="AX8332"/>
      <c r="AY8332"/>
      <c r="BA8332"/>
      <c r="BB8332"/>
      <c r="BC8332"/>
      <c r="BE8332"/>
      <c r="BF8332"/>
      <c r="BG8332"/>
      <c r="BI8332"/>
      <c r="BJ8332"/>
      <c r="BK8332"/>
      <c r="BM8332"/>
      <c r="BN8332"/>
      <c r="BO8332"/>
    </row>
    <row r="8333" spans="1:67">
      <c r="A8333"/>
      <c r="B8333"/>
      <c r="C8333"/>
      <c r="E8333"/>
      <c r="F8333"/>
      <c r="G8333"/>
      <c r="I8333"/>
      <c r="J8333"/>
      <c r="K8333"/>
      <c r="M8333"/>
      <c r="N8333"/>
      <c r="O8333"/>
      <c r="Q8333"/>
      <c r="R8333"/>
      <c r="S8333"/>
      <c r="U8333"/>
      <c r="V8333"/>
      <c r="W8333"/>
      <c r="Y8333"/>
      <c r="Z8333"/>
      <c r="AA8333"/>
      <c r="AC8333"/>
      <c r="AD8333"/>
      <c r="AE8333"/>
      <c r="AG8333"/>
      <c r="AH8333"/>
      <c r="AI8333"/>
      <c r="AK8333"/>
      <c r="AL8333"/>
      <c r="AM8333"/>
      <c r="AO8333"/>
      <c r="AP8333"/>
      <c r="AQ8333"/>
      <c r="AS8333"/>
      <c r="AT8333"/>
      <c r="AU8333"/>
      <c r="AW8333"/>
      <c r="AX8333"/>
      <c r="AY8333"/>
      <c r="BA8333"/>
      <c r="BB8333"/>
      <c r="BC8333"/>
      <c r="BE8333"/>
      <c r="BF8333"/>
      <c r="BG8333"/>
      <c r="BI8333"/>
      <c r="BJ8333"/>
      <c r="BK8333"/>
      <c r="BM8333"/>
      <c r="BN8333"/>
      <c r="BO8333"/>
    </row>
    <row r="8334" spans="1:67">
      <c r="A8334"/>
      <c r="B8334"/>
      <c r="C8334"/>
      <c r="E8334"/>
      <c r="F8334"/>
      <c r="G8334"/>
      <c r="I8334"/>
      <c r="J8334"/>
      <c r="K8334"/>
      <c r="M8334"/>
      <c r="N8334"/>
      <c r="O8334"/>
      <c r="Q8334"/>
      <c r="R8334"/>
      <c r="S8334"/>
      <c r="U8334"/>
      <c r="V8334"/>
      <c r="W8334"/>
      <c r="Y8334"/>
      <c r="Z8334"/>
      <c r="AA8334"/>
      <c r="AC8334"/>
      <c r="AD8334"/>
      <c r="AE8334"/>
      <c r="AG8334"/>
      <c r="AH8334"/>
      <c r="AI8334"/>
      <c r="AK8334"/>
      <c r="AL8334"/>
      <c r="AM8334"/>
      <c r="AO8334"/>
      <c r="AP8334"/>
      <c r="AQ8334"/>
      <c r="AS8334"/>
      <c r="AT8334"/>
      <c r="AU8334"/>
      <c r="AW8334"/>
      <c r="AX8334"/>
      <c r="AY8334"/>
      <c r="BA8334"/>
      <c r="BB8334"/>
      <c r="BC8334"/>
      <c r="BE8334"/>
      <c r="BF8334"/>
      <c r="BG8334"/>
      <c r="BI8334"/>
      <c r="BJ8334"/>
      <c r="BK8334"/>
      <c r="BM8334"/>
      <c r="BN8334"/>
      <c r="BO8334"/>
    </row>
    <row r="8335" spans="1:67">
      <c r="A8335"/>
      <c r="B8335"/>
      <c r="C8335"/>
      <c r="E8335"/>
      <c r="F8335"/>
      <c r="G8335"/>
      <c r="I8335"/>
      <c r="J8335"/>
      <c r="K8335"/>
      <c r="M8335"/>
      <c r="N8335"/>
      <c r="O8335"/>
      <c r="Q8335"/>
      <c r="R8335"/>
      <c r="S8335"/>
      <c r="U8335"/>
      <c r="V8335"/>
      <c r="W8335"/>
      <c r="Y8335"/>
      <c r="Z8335"/>
      <c r="AA8335"/>
      <c r="AC8335"/>
      <c r="AD8335"/>
      <c r="AE8335"/>
      <c r="AG8335"/>
      <c r="AH8335"/>
      <c r="AI8335"/>
      <c r="AK8335"/>
      <c r="AL8335"/>
      <c r="AM8335"/>
      <c r="AO8335"/>
      <c r="AP8335"/>
      <c r="AQ8335"/>
      <c r="AS8335"/>
      <c r="AT8335"/>
      <c r="AU8335"/>
      <c r="AW8335"/>
      <c r="AX8335"/>
      <c r="AY8335"/>
      <c r="BA8335"/>
      <c r="BB8335"/>
      <c r="BC8335"/>
      <c r="BE8335"/>
      <c r="BF8335"/>
      <c r="BG8335"/>
      <c r="BI8335"/>
      <c r="BJ8335"/>
      <c r="BK8335"/>
      <c r="BM8335"/>
      <c r="BN8335"/>
      <c r="BO8335"/>
    </row>
    <row r="8336" spans="1:67">
      <c r="A8336"/>
      <c r="B8336"/>
      <c r="C8336"/>
      <c r="E8336"/>
      <c r="F8336"/>
      <c r="G8336"/>
      <c r="I8336"/>
      <c r="J8336"/>
      <c r="K8336"/>
      <c r="M8336"/>
      <c r="N8336"/>
      <c r="O8336"/>
      <c r="Q8336"/>
      <c r="R8336"/>
      <c r="S8336"/>
      <c r="U8336"/>
      <c r="V8336"/>
      <c r="W8336"/>
      <c r="Y8336"/>
      <c r="Z8336"/>
      <c r="AA8336"/>
      <c r="AC8336"/>
      <c r="AD8336"/>
      <c r="AE8336"/>
      <c r="AG8336"/>
      <c r="AH8336"/>
      <c r="AI8336"/>
      <c r="AK8336"/>
      <c r="AL8336"/>
      <c r="AM8336"/>
      <c r="AO8336"/>
      <c r="AP8336"/>
      <c r="AQ8336"/>
      <c r="AS8336"/>
      <c r="AT8336"/>
      <c r="AU8336"/>
      <c r="AW8336"/>
      <c r="AX8336"/>
      <c r="AY8336"/>
      <c r="BA8336"/>
      <c r="BB8336"/>
      <c r="BC8336"/>
      <c r="BE8336"/>
      <c r="BF8336"/>
      <c r="BG8336"/>
      <c r="BI8336"/>
      <c r="BJ8336"/>
      <c r="BK8336"/>
      <c r="BM8336"/>
      <c r="BN8336"/>
      <c r="BO8336"/>
    </row>
    <row r="8337" spans="1:67">
      <c r="A8337"/>
      <c r="B8337"/>
      <c r="C8337"/>
      <c r="E8337"/>
      <c r="F8337"/>
      <c r="G8337"/>
      <c r="I8337"/>
      <c r="J8337"/>
      <c r="K8337"/>
      <c r="M8337"/>
      <c r="N8337"/>
      <c r="O8337"/>
      <c r="Q8337"/>
      <c r="R8337"/>
      <c r="S8337"/>
      <c r="U8337"/>
      <c r="V8337"/>
      <c r="W8337"/>
      <c r="Y8337"/>
      <c r="Z8337"/>
      <c r="AA8337"/>
      <c r="AC8337"/>
      <c r="AD8337"/>
      <c r="AE8337"/>
      <c r="AG8337"/>
      <c r="AH8337"/>
      <c r="AI8337"/>
      <c r="AK8337"/>
      <c r="AL8337"/>
      <c r="AM8337"/>
      <c r="AO8337"/>
      <c r="AP8337"/>
      <c r="AQ8337"/>
      <c r="AS8337"/>
      <c r="AT8337"/>
      <c r="AU8337"/>
      <c r="AW8337"/>
      <c r="AX8337"/>
      <c r="AY8337"/>
      <c r="BA8337"/>
      <c r="BB8337"/>
      <c r="BC8337"/>
      <c r="BE8337"/>
      <c r="BF8337"/>
      <c r="BG8337"/>
      <c r="BI8337"/>
      <c r="BJ8337"/>
      <c r="BK8337"/>
      <c r="BM8337"/>
      <c r="BN8337"/>
      <c r="BO8337"/>
    </row>
    <row r="8338" spans="1:67">
      <c r="A8338"/>
      <c r="B8338"/>
      <c r="C8338"/>
      <c r="E8338"/>
      <c r="F8338"/>
      <c r="G8338"/>
      <c r="I8338"/>
      <c r="J8338"/>
      <c r="K8338"/>
      <c r="M8338"/>
      <c r="N8338"/>
      <c r="O8338"/>
      <c r="Q8338"/>
      <c r="R8338"/>
      <c r="S8338"/>
      <c r="U8338"/>
      <c r="V8338"/>
      <c r="W8338"/>
      <c r="Y8338"/>
      <c r="Z8338"/>
      <c r="AA8338"/>
      <c r="AC8338"/>
      <c r="AD8338"/>
      <c r="AE8338"/>
      <c r="AG8338"/>
      <c r="AH8338"/>
      <c r="AI8338"/>
      <c r="AK8338"/>
      <c r="AL8338"/>
      <c r="AM8338"/>
      <c r="AO8338"/>
      <c r="AP8338"/>
      <c r="AQ8338"/>
      <c r="AS8338"/>
      <c r="AT8338"/>
      <c r="AU8338"/>
      <c r="AW8338"/>
      <c r="AX8338"/>
      <c r="AY8338"/>
      <c r="BA8338"/>
      <c r="BB8338"/>
      <c r="BC8338"/>
      <c r="BE8338"/>
      <c r="BF8338"/>
      <c r="BG8338"/>
      <c r="BI8338"/>
      <c r="BJ8338"/>
      <c r="BK8338"/>
      <c r="BM8338"/>
      <c r="BN8338"/>
      <c r="BO8338"/>
    </row>
    <row r="8339" spans="1:67">
      <c r="A8339"/>
      <c r="B8339"/>
      <c r="C8339"/>
      <c r="E8339"/>
      <c r="F8339"/>
      <c r="G8339"/>
      <c r="I8339"/>
      <c r="J8339"/>
      <c r="K8339"/>
      <c r="M8339"/>
      <c r="N8339"/>
      <c r="O8339"/>
      <c r="Q8339"/>
      <c r="R8339"/>
      <c r="S8339"/>
      <c r="U8339"/>
      <c r="V8339"/>
      <c r="W8339"/>
      <c r="Y8339"/>
      <c r="Z8339"/>
      <c r="AA8339"/>
      <c r="AC8339"/>
      <c r="AD8339"/>
      <c r="AE8339"/>
      <c r="AG8339"/>
      <c r="AH8339"/>
      <c r="AI8339"/>
      <c r="AK8339"/>
      <c r="AL8339"/>
      <c r="AM8339"/>
      <c r="AO8339"/>
      <c r="AP8339"/>
      <c r="AQ8339"/>
      <c r="AS8339"/>
      <c r="AT8339"/>
      <c r="AU8339"/>
      <c r="AW8339"/>
      <c r="AX8339"/>
      <c r="AY8339"/>
      <c r="BA8339"/>
      <c r="BB8339"/>
      <c r="BC8339"/>
      <c r="BE8339"/>
      <c r="BF8339"/>
      <c r="BG8339"/>
      <c r="BI8339"/>
      <c r="BJ8339"/>
      <c r="BK8339"/>
      <c r="BM8339"/>
      <c r="BN8339"/>
      <c r="BO8339"/>
    </row>
    <row r="8340" spans="1:67">
      <c r="A8340"/>
      <c r="B8340"/>
      <c r="C8340"/>
      <c r="E8340"/>
      <c r="F8340"/>
      <c r="G8340"/>
      <c r="I8340"/>
      <c r="J8340"/>
      <c r="K8340"/>
      <c r="M8340"/>
      <c r="N8340"/>
      <c r="O8340"/>
      <c r="Q8340"/>
      <c r="R8340"/>
      <c r="S8340"/>
      <c r="U8340"/>
      <c r="V8340"/>
      <c r="W8340"/>
      <c r="Y8340"/>
      <c r="Z8340"/>
      <c r="AA8340"/>
      <c r="AC8340"/>
      <c r="AD8340"/>
      <c r="AE8340"/>
      <c r="AG8340"/>
      <c r="AH8340"/>
      <c r="AI8340"/>
      <c r="AK8340"/>
      <c r="AL8340"/>
      <c r="AM8340"/>
      <c r="AO8340"/>
      <c r="AP8340"/>
      <c r="AQ8340"/>
      <c r="AS8340"/>
      <c r="AT8340"/>
      <c r="AU8340"/>
      <c r="AW8340"/>
      <c r="AX8340"/>
      <c r="AY8340"/>
      <c r="BA8340"/>
      <c r="BB8340"/>
      <c r="BC8340"/>
      <c r="BE8340"/>
      <c r="BF8340"/>
      <c r="BG8340"/>
      <c r="BI8340"/>
      <c r="BJ8340"/>
      <c r="BK8340"/>
      <c r="BM8340"/>
      <c r="BN8340"/>
      <c r="BO8340"/>
    </row>
    <row r="8341" spans="1:67">
      <c r="A8341"/>
      <c r="B8341"/>
      <c r="C8341"/>
      <c r="E8341"/>
      <c r="F8341"/>
      <c r="G8341"/>
      <c r="I8341"/>
      <c r="J8341"/>
      <c r="K8341"/>
      <c r="M8341"/>
      <c r="N8341"/>
      <c r="O8341"/>
      <c r="Q8341"/>
      <c r="R8341"/>
      <c r="S8341"/>
      <c r="U8341"/>
      <c r="V8341"/>
      <c r="W8341"/>
      <c r="Y8341"/>
      <c r="Z8341"/>
      <c r="AA8341"/>
      <c r="AC8341"/>
      <c r="AD8341"/>
      <c r="AE8341"/>
      <c r="AG8341"/>
      <c r="AH8341"/>
      <c r="AI8341"/>
      <c r="AK8341"/>
      <c r="AL8341"/>
      <c r="AM8341"/>
      <c r="AO8341"/>
      <c r="AP8341"/>
      <c r="AQ8341"/>
      <c r="AS8341"/>
      <c r="AT8341"/>
      <c r="AU8341"/>
      <c r="AW8341"/>
      <c r="AX8341"/>
      <c r="AY8341"/>
      <c r="BA8341"/>
      <c r="BB8341"/>
      <c r="BC8341"/>
      <c r="BE8341"/>
      <c r="BF8341"/>
      <c r="BG8341"/>
      <c r="BI8341"/>
      <c r="BJ8341"/>
      <c r="BK8341"/>
      <c r="BM8341"/>
      <c r="BN8341"/>
      <c r="BO8341"/>
    </row>
    <row r="8342" spans="1:67">
      <c r="A8342"/>
      <c r="B8342"/>
      <c r="C8342"/>
      <c r="E8342"/>
      <c r="F8342"/>
      <c r="G8342"/>
      <c r="I8342"/>
      <c r="J8342"/>
      <c r="K8342"/>
      <c r="M8342"/>
      <c r="N8342"/>
      <c r="O8342"/>
      <c r="Q8342"/>
      <c r="R8342"/>
      <c r="S8342"/>
      <c r="U8342"/>
      <c r="V8342"/>
      <c r="W8342"/>
      <c r="Y8342"/>
      <c r="Z8342"/>
      <c r="AA8342"/>
      <c r="AC8342"/>
      <c r="AD8342"/>
      <c r="AE8342"/>
      <c r="AG8342"/>
      <c r="AH8342"/>
      <c r="AI8342"/>
      <c r="AK8342"/>
      <c r="AL8342"/>
      <c r="AM8342"/>
      <c r="AO8342"/>
      <c r="AP8342"/>
      <c r="AQ8342"/>
      <c r="AS8342"/>
      <c r="AT8342"/>
      <c r="AU8342"/>
      <c r="AW8342"/>
      <c r="AX8342"/>
      <c r="AY8342"/>
      <c r="BA8342"/>
      <c r="BB8342"/>
      <c r="BC8342"/>
      <c r="BE8342"/>
      <c r="BF8342"/>
      <c r="BG8342"/>
      <c r="BI8342"/>
      <c r="BJ8342"/>
      <c r="BK8342"/>
      <c r="BM8342"/>
      <c r="BN8342"/>
      <c r="BO8342"/>
    </row>
    <row r="8343" spans="1:67">
      <c r="A8343"/>
      <c r="B8343"/>
      <c r="C8343"/>
      <c r="E8343"/>
      <c r="F8343"/>
      <c r="G8343"/>
      <c r="I8343"/>
      <c r="J8343"/>
      <c r="K8343"/>
      <c r="M8343"/>
      <c r="N8343"/>
      <c r="O8343"/>
      <c r="Q8343"/>
      <c r="R8343"/>
      <c r="S8343"/>
      <c r="U8343"/>
      <c r="V8343"/>
      <c r="W8343"/>
      <c r="Y8343"/>
      <c r="Z8343"/>
      <c r="AA8343"/>
      <c r="AC8343"/>
      <c r="AD8343"/>
      <c r="AE8343"/>
      <c r="AG8343"/>
      <c r="AH8343"/>
      <c r="AI8343"/>
      <c r="AK8343"/>
      <c r="AL8343"/>
      <c r="AM8343"/>
      <c r="AO8343"/>
      <c r="AP8343"/>
      <c r="AQ8343"/>
      <c r="AS8343"/>
      <c r="AT8343"/>
      <c r="AU8343"/>
      <c r="AW8343"/>
      <c r="AX8343"/>
      <c r="AY8343"/>
      <c r="BA8343"/>
      <c r="BB8343"/>
      <c r="BC8343"/>
      <c r="BE8343"/>
      <c r="BF8343"/>
      <c r="BG8343"/>
      <c r="BI8343"/>
      <c r="BJ8343"/>
      <c r="BK8343"/>
      <c r="BM8343"/>
      <c r="BN8343"/>
      <c r="BO8343"/>
    </row>
    <row r="8344" spans="1:67">
      <c r="A8344"/>
      <c r="B8344"/>
      <c r="C8344"/>
      <c r="E8344"/>
      <c r="F8344"/>
      <c r="G8344"/>
      <c r="I8344"/>
      <c r="J8344"/>
      <c r="K8344"/>
      <c r="M8344"/>
      <c r="N8344"/>
      <c r="O8344"/>
      <c r="Q8344"/>
      <c r="R8344"/>
      <c r="S8344"/>
      <c r="U8344"/>
      <c r="V8344"/>
      <c r="W8344"/>
      <c r="Y8344"/>
      <c r="Z8344"/>
      <c r="AA8344"/>
      <c r="AC8344"/>
      <c r="AD8344"/>
      <c r="AE8344"/>
      <c r="AG8344"/>
      <c r="AH8344"/>
      <c r="AI8344"/>
      <c r="AK8344"/>
      <c r="AL8344"/>
      <c r="AM8344"/>
      <c r="AO8344"/>
      <c r="AP8344"/>
      <c r="AQ8344"/>
      <c r="AS8344"/>
      <c r="AT8344"/>
      <c r="AU8344"/>
      <c r="AW8344"/>
      <c r="AX8344"/>
      <c r="AY8344"/>
      <c r="BA8344"/>
      <c r="BB8344"/>
      <c r="BC8344"/>
      <c r="BE8344"/>
      <c r="BF8344"/>
      <c r="BG8344"/>
      <c r="BI8344"/>
      <c r="BJ8344"/>
      <c r="BK8344"/>
      <c r="BM8344"/>
      <c r="BN8344"/>
      <c r="BO8344"/>
    </row>
    <row r="8345" spans="1:67">
      <c r="A8345"/>
      <c r="B8345"/>
      <c r="C8345"/>
      <c r="E8345"/>
      <c r="F8345"/>
      <c r="G8345"/>
      <c r="I8345"/>
      <c r="J8345"/>
      <c r="K8345"/>
      <c r="M8345"/>
      <c r="N8345"/>
      <c r="O8345"/>
      <c r="Q8345"/>
      <c r="R8345"/>
      <c r="S8345"/>
      <c r="U8345"/>
      <c r="V8345"/>
      <c r="W8345"/>
      <c r="Y8345"/>
      <c r="Z8345"/>
      <c r="AA8345"/>
      <c r="AC8345"/>
      <c r="AD8345"/>
      <c r="AE8345"/>
      <c r="AG8345"/>
      <c r="AH8345"/>
      <c r="AI8345"/>
      <c r="AK8345"/>
      <c r="AL8345"/>
      <c r="AM8345"/>
      <c r="AO8345"/>
      <c r="AP8345"/>
      <c r="AQ8345"/>
      <c r="AS8345"/>
      <c r="AT8345"/>
      <c r="AU8345"/>
      <c r="AW8345"/>
      <c r="AX8345"/>
      <c r="AY8345"/>
      <c r="BA8345"/>
      <c r="BB8345"/>
      <c r="BC8345"/>
      <c r="BE8345"/>
      <c r="BF8345"/>
      <c r="BG8345"/>
      <c r="BI8345"/>
      <c r="BJ8345"/>
      <c r="BK8345"/>
      <c r="BM8345"/>
      <c r="BN8345"/>
      <c r="BO8345"/>
    </row>
    <row r="8346" spans="1:67">
      <c r="A8346"/>
      <c r="B8346"/>
      <c r="C8346"/>
      <c r="E8346"/>
      <c r="F8346"/>
      <c r="G8346"/>
      <c r="I8346"/>
      <c r="J8346"/>
      <c r="K8346"/>
      <c r="M8346"/>
      <c r="N8346"/>
      <c r="O8346"/>
      <c r="Q8346"/>
      <c r="R8346"/>
      <c r="S8346"/>
      <c r="U8346"/>
      <c r="V8346"/>
      <c r="W8346"/>
      <c r="Y8346"/>
      <c r="Z8346"/>
      <c r="AA8346"/>
      <c r="AC8346"/>
      <c r="AD8346"/>
      <c r="AE8346"/>
      <c r="AG8346"/>
      <c r="AH8346"/>
      <c r="AI8346"/>
      <c r="AK8346"/>
      <c r="AL8346"/>
      <c r="AM8346"/>
      <c r="AO8346"/>
      <c r="AP8346"/>
      <c r="AQ8346"/>
      <c r="AS8346"/>
      <c r="AT8346"/>
      <c r="AU8346"/>
      <c r="AW8346"/>
      <c r="AX8346"/>
      <c r="AY8346"/>
      <c r="BA8346"/>
      <c r="BB8346"/>
      <c r="BC8346"/>
      <c r="BE8346"/>
      <c r="BF8346"/>
      <c r="BG8346"/>
      <c r="BI8346"/>
      <c r="BJ8346"/>
      <c r="BK8346"/>
      <c r="BM8346"/>
      <c r="BN8346"/>
      <c r="BO8346"/>
    </row>
    <row r="8347" spans="1:67">
      <c r="A8347"/>
      <c r="B8347"/>
      <c r="C8347"/>
      <c r="E8347"/>
      <c r="F8347"/>
      <c r="G8347"/>
      <c r="I8347"/>
      <c r="J8347"/>
      <c r="K8347"/>
      <c r="M8347"/>
      <c r="N8347"/>
      <c r="O8347"/>
      <c r="Q8347"/>
      <c r="R8347"/>
      <c r="S8347"/>
      <c r="U8347"/>
      <c r="V8347"/>
      <c r="W8347"/>
      <c r="Y8347"/>
      <c r="Z8347"/>
      <c r="AA8347"/>
      <c r="AC8347"/>
      <c r="AD8347"/>
      <c r="AE8347"/>
      <c r="AG8347"/>
      <c r="AH8347"/>
      <c r="AI8347"/>
      <c r="AK8347"/>
      <c r="AL8347"/>
      <c r="AM8347"/>
      <c r="AO8347"/>
      <c r="AP8347"/>
      <c r="AQ8347"/>
      <c r="AS8347"/>
      <c r="AT8347"/>
      <c r="AU8347"/>
      <c r="AW8347"/>
      <c r="AX8347"/>
      <c r="AY8347"/>
      <c r="BA8347"/>
      <c r="BB8347"/>
      <c r="BC8347"/>
      <c r="BE8347"/>
      <c r="BF8347"/>
      <c r="BG8347"/>
      <c r="BI8347"/>
      <c r="BJ8347"/>
      <c r="BK8347"/>
      <c r="BM8347"/>
      <c r="BN8347"/>
      <c r="BO8347"/>
    </row>
    <row r="8348" spans="1:67">
      <c r="A8348"/>
      <c r="B8348"/>
      <c r="C8348"/>
      <c r="E8348"/>
      <c r="F8348"/>
      <c r="G8348"/>
      <c r="I8348"/>
      <c r="J8348"/>
      <c r="K8348"/>
      <c r="M8348"/>
      <c r="N8348"/>
      <c r="O8348"/>
      <c r="Q8348"/>
      <c r="R8348"/>
      <c r="S8348"/>
      <c r="U8348"/>
      <c r="V8348"/>
      <c r="W8348"/>
      <c r="Y8348"/>
      <c r="Z8348"/>
      <c r="AA8348"/>
      <c r="AC8348"/>
      <c r="AD8348"/>
      <c r="AE8348"/>
      <c r="AG8348"/>
      <c r="AH8348"/>
      <c r="AI8348"/>
      <c r="AK8348"/>
      <c r="AL8348"/>
      <c r="AM8348"/>
      <c r="AO8348"/>
      <c r="AP8348"/>
      <c r="AQ8348"/>
      <c r="AS8348"/>
      <c r="AT8348"/>
      <c r="AU8348"/>
      <c r="AW8348"/>
      <c r="AX8348"/>
      <c r="AY8348"/>
      <c r="BA8348"/>
      <c r="BB8348"/>
      <c r="BC8348"/>
      <c r="BE8348"/>
      <c r="BF8348"/>
      <c r="BG8348"/>
      <c r="BI8348"/>
      <c r="BJ8348"/>
      <c r="BK8348"/>
      <c r="BM8348"/>
      <c r="BN8348"/>
      <c r="BO8348"/>
    </row>
    <row r="8349" spans="1:67">
      <c r="A8349"/>
      <c r="B8349"/>
      <c r="C8349"/>
      <c r="E8349"/>
      <c r="F8349"/>
      <c r="G8349"/>
      <c r="I8349"/>
      <c r="J8349"/>
      <c r="K8349"/>
      <c r="M8349"/>
      <c r="N8349"/>
      <c r="O8349"/>
      <c r="Q8349"/>
      <c r="R8349"/>
      <c r="S8349"/>
      <c r="U8349"/>
      <c r="V8349"/>
      <c r="W8349"/>
      <c r="Y8349"/>
      <c r="Z8349"/>
      <c r="AA8349"/>
      <c r="AC8349"/>
      <c r="AD8349"/>
      <c r="AE8349"/>
      <c r="AG8349"/>
      <c r="AH8349"/>
      <c r="AI8349"/>
      <c r="AK8349"/>
      <c r="AL8349"/>
      <c r="AM8349"/>
      <c r="AO8349"/>
      <c r="AP8349"/>
      <c r="AQ8349"/>
      <c r="AS8349"/>
      <c r="AT8349"/>
      <c r="AU8349"/>
      <c r="AW8349"/>
      <c r="AX8349"/>
      <c r="AY8349"/>
      <c r="BA8349"/>
      <c r="BB8349"/>
      <c r="BC8349"/>
      <c r="BE8349"/>
      <c r="BF8349"/>
      <c r="BG8349"/>
      <c r="BI8349"/>
      <c r="BJ8349"/>
      <c r="BK8349"/>
      <c r="BM8349"/>
      <c r="BN8349"/>
      <c r="BO8349"/>
    </row>
    <row r="8350" spans="1:67">
      <c r="A8350"/>
      <c r="B8350"/>
      <c r="C8350"/>
      <c r="E8350"/>
      <c r="F8350"/>
      <c r="G8350"/>
      <c r="I8350"/>
      <c r="J8350"/>
      <c r="K8350"/>
      <c r="M8350"/>
      <c r="N8350"/>
      <c r="O8350"/>
      <c r="Q8350"/>
      <c r="R8350"/>
      <c r="S8350"/>
      <c r="U8350"/>
      <c r="V8350"/>
      <c r="W8350"/>
      <c r="Y8350"/>
      <c r="Z8350"/>
      <c r="AA8350"/>
      <c r="AC8350"/>
      <c r="AD8350"/>
      <c r="AE8350"/>
      <c r="AG8350"/>
      <c r="AH8350"/>
      <c r="AI8350"/>
      <c r="AK8350"/>
      <c r="AL8350"/>
      <c r="AM8350"/>
      <c r="AO8350"/>
      <c r="AP8350"/>
      <c r="AQ8350"/>
      <c r="AS8350"/>
      <c r="AT8350"/>
      <c r="AU8350"/>
      <c r="AW8350"/>
      <c r="AX8350"/>
      <c r="AY8350"/>
      <c r="BA8350"/>
      <c r="BB8350"/>
      <c r="BC8350"/>
      <c r="BE8350"/>
      <c r="BF8350"/>
      <c r="BG8350"/>
      <c r="BI8350"/>
      <c r="BJ8350"/>
      <c r="BK8350"/>
      <c r="BM8350"/>
      <c r="BN8350"/>
      <c r="BO8350"/>
    </row>
    <row r="8351" spans="1:67">
      <c r="A8351"/>
      <c r="B8351"/>
      <c r="C8351"/>
      <c r="E8351"/>
      <c r="F8351"/>
      <c r="G8351"/>
      <c r="I8351"/>
      <c r="J8351"/>
      <c r="K8351"/>
      <c r="M8351"/>
      <c r="N8351"/>
      <c r="O8351"/>
      <c r="Q8351"/>
      <c r="R8351"/>
      <c r="S8351"/>
      <c r="U8351"/>
      <c r="V8351"/>
      <c r="W8351"/>
      <c r="Y8351"/>
      <c r="Z8351"/>
      <c r="AA8351"/>
      <c r="AC8351"/>
      <c r="AD8351"/>
      <c r="AE8351"/>
      <c r="AG8351"/>
      <c r="AH8351"/>
      <c r="AI8351"/>
      <c r="AK8351"/>
      <c r="AL8351"/>
      <c r="AM8351"/>
      <c r="AO8351"/>
      <c r="AP8351"/>
      <c r="AQ8351"/>
      <c r="AS8351"/>
      <c r="AT8351"/>
      <c r="AU8351"/>
      <c r="AW8351"/>
      <c r="AX8351"/>
      <c r="AY8351"/>
      <c r="BA8351"/>
      <c r="BB8351"/>
      <c r="BC8351"/>
      <c r="BE8351"/>
      <c r="BF8351"/>
      <c r="BG8351"/>
      <c r="BI8351"/>
      <c r="BJ8351"/>
      <c r="BK8351"/>
      <c r="BM8351"/>
      <c r="BN8351"/>
      <c r="BO8351"/>
    </row>
    <row r="8352" spans="1:67">
      <c r="A8352"/>
      <c r="B8352"/>
      <c r="C8352"/>
      <c r="E8352"/>
      <c r="F8352"/>
      <c r="G8352"/>
      <c r="I8352"/>
      <c r="J8352"/>
      <c r="K8352"/>
      <c r="M8352"/>
      <c r="N8352"/>
      <c r="O8352"/>
      <c r="Q8352"/>
      <c r="R8352"/>
      <c r="S8352"/>
      <c r="U8352"/>
      <c r="V8352"/>
      <c r="W8352"/>
      <c r="Y8352"/>
      <c r="Z8352"/>
      <c r="AA8352"/>
      <c r="AC8352"/>
      <c r="AD8352"/>
      <c r="AE8352"/>
      <c r="AG8352"/>
      <c r="AH8352"/>
      <c r="AI8352"/>
      <c r="AK8352"/>
      <c r="AL8352"/>
      <c r="AM8352"/>
      <c r="AO8352"/>
      <c r="AP8352"/>
      <c r="AQ8352"/>
      <c r="AS8352"/>
      <c r="AT8352"/>
      <c r="AU8352"/>
      <c r="AW8352"/>
      <c r="AX8352"/>
      <c r="AY8352"/>
      <c r="BA8352"/>
      <c r="BB8352"/>
      <c r="BC8352"/>
      <c r="BE8352"/>
      <c r="BF8352"/>
      <c r="BG8352"/>
      <c r="BI8352"/>
      <c r="BJ8352"/>
      <c r="BK8352"/>
      <c r="BM8352"/>
      <c r="BN8352"/>
      <c r="BO8352"/>
    </row>
    <row r="8353" spans="1:67">
      <c r="A8353"/>
      <c r="B8353"/>
      <c r="C8353"/>
      <c r="E8353"/>
      <c r="F8353"/>
      <c r="G8353"/>
      <c r="I8353"/>
      <c r="J8353"/>
      <c r="K8353"/>
      <c r="M8353"/>
      <c r="N8353"/>
      <c r="O8353"/>
      <c r="Q8353"/>
      <c r="R8353"/>
      <c r="S8353"/>
      <c r="U8353"/>
      <c r="V8353"/>
      <c r="W8353"/>
      <c r="Y8353"/>
      <c r="Z8353"/>
      <c r="AA8353"/>
      <c r="AC8353"/>
      <c r="AD8353"/>
      <c r="AE8353"/>
      <c r="AG8353"/>
      <c r="AH8353"/>
      <c r="AI8353"/>
      <c r="AK8353"/>
      <c r="AL8353"/>
      <c r="AM8353"/>
      <c r="AO8353"/>
      <c r="AP8353"/>
      <c r="AQ8353"/>
      <c r="AS8353"/>
      <c r="AT8353"/>
      <c r="AU8353"/>
      <c r="AW8353"/>
      <c r="AX8353"/>
      <c r="AY8353"/>
      <c r="BA8353"/>
      <c r="BB8353"/>
      <c r="BC8353"/>
      <c r="BE8353"/>
      <c r="BF8353"/>
      <c r="BG8353"/>
      <c r="BI8353"/>
      <c r="BJ8353"/>
      <c r="BK8353"/>
      <c r="BM8353"/>
      <c r="BN8353"/>
      <c r="BO8353"/>
    </row>
    <row r="8354" spans="1:67">
      <c r="A8354"/>
      <c r="B8354"/>
      <c r="C8354"/>
      <c r="E8354"/>
      <c r="F8354"/>
      <c r="G8354"/>
      <c r="I8354"/>
      <c r="J8354"/>
      <c r="K8354"/>
      <c r="M8354"/>
      <c r="N8354"/>
      <c r="O8354"/>
      <c r="Q8354"/>
      <c r="R8354"/>
      <c r="S8354"/>
      <c r="U8354"/>
      <c r="V8354"/>
      <c r="W8354"/>
      <c r="Y8354"/>
      <c r="Z8354"/>
      <c r="AA8354"/>
      <c r="AC8354"/>
      <c r="AD8354"/>
      <c r="AE8354"/>
      <c r="AG8354"/>
      <c r="AH8354"/>
      <c r="AI8354"/>
      <c r="AK8354"/>
      <c r="AL8354"/>
      <c r="AM8354"/>
      <c r="AO8354"/>
      <c r="AP8354"/>
      <c r="AQ8354"/>
      <c r="AS8354"/>
      <c r="AT8354"/>
      <c r="AU8354"/>
      <c r="AW8354"/>
      <c r="AX8354"/>
      <c r="AY8354"/>
      <c r="BA8354"/>
      <c r="BB8354"/>
      <c r="BC8354"/>
      <c r="BE8354"/>
      <c r="BF8354"/>
      <c r="BG8354"/>
      <c r="BI8354"/>
      <c r="BJ8354"/>
      <c r="BK8354"/>
      <c r="BM8354"/>
      <c r="BN8354"/>
      <c r="BO8354"/>
    </row>
    <row r="8355" spans="1:67">
      <c r="A8355"/>
      <c r="B8355"/>
      <c r="C8355"/>
      <c r="E8355"/>
      <c r="F8355"/>
      <c r="G8355"/>
      <c r="I8355"/>
      <c r="J8355"/>
      <c r="K8355"/>
      <c r="M8355"/>
      <c r="N8355"/>
      <c r="O8355"/>
      <c r="Q8355"/>
      <c r="R8355"/>
      <c r="S8355"/>
      <c r="U8355"/>
      <c r="V8355"/>
      <c r="W8355"/>
      <c r="Y8355"/>
      <c r="Z8355"/>
      <c r="AA8355"/>
      <c r="AC8355"/>
      <c r="AD8355"/>
      <c r="AE8355"/>
      <c r="AG8355"/>
      <c r="AH8355"/>
      <c r="AI8355"/>
      <c r="AK8355"/>
      <c r="AL8355"/>
      <c r="AM8355"/>
      <c r="AO8355"/>
      <c r="AP8355"/>
      <c r="AQ8355"/>
      <c r="AS8355"/>
      <c r="AT8355"/>
      <c r="AU8355"/>
      <c r="AW8355"/>
      <c r="AX8355"/>
      <c r="AY8355"/>
      <c r="BA8355"/>
      <c r="BB8355"/>
      <c r="BC8355"/>
      <c r="BE8355"/>
      <c r="BF8355"/>
      <c r="BG8355"/>
      <c r="BI8355"/>
      <c r="BJ8355"/>
      <c r="BK8355"/>
      <c r="BM8355"/>
      <c r="BN8355"/>
      <c r="BO8355"/>
    </row>
    <row r="8356" spans="1:67">
      <c r="A8356"/>
      <c r="B8356"/>
      <c r="C8356"/>
      <c r="E8356"/>
      <c r="F8356"/>
      <c r="G8356"/>
      <c r="I8356"/>
      <c r="J8356"/>
      <c r="K8356"/>
      <c r="M8356"/>
      <c r="N8356"/>
      <c r="O8356"/>
      <c r="Q8356"/>
      <c r="R8356"/>
      <c r="S8356"/>
      <c r="U8356"/>
      <c r="V8356"/>
      <c r="W8356"/>
      <c r="Y8356"/>
      <c r="Z8356"/>
      <c r="AA8356"/>
      <c r="AC8356"/>
      <c r="AD8356"/>
      <c r="AE8356"/>
      <c r="AG8356"/>
      <c r="AH8356"/>
      <c r="AI8356"/>
      <c r="AK8356"/>
      <c r="AL8356"/>
      <c r="AM8356"/>
      <c r="AO8356"/>
      <c r="AP8356"/>
      <c r="AQ8356"/>
      <c r="AS8356"/>
      <c r="AT8356"/>
      <c r="AU8356"/>
      <c r="AW8356"/>
      <c r="AX8356"/>
      <c r="AY8356"/>
      <c r="BA8356"/>
      <c r="BB8356"/>
      <c r="BC8356"/>
      <c r="BE8356"/>
      <c r="BF8356"/>
      <c r="BG8356"/>
      <c r="BI8356"/>
      <c r="BJ8356"/>
      <c r="BK8356"/>
      <c r="BM8356"/>
      <c r="BN8356"/>
      <c r="BO8356"/>
    </row>
    <row r="8357" spans="1:67">
      <c r="A8357"/>
      <c r="B8357"/>
      <c r="C8357"/>
      <c r="E8357"/>
      <c r="F8357"/>
      <c r="G8357"/>
      <c r="I8357"/>
      <c r="J8357"/>
      <c r="K8357"/>
      <c r="M8357"/>
      <c r="N8357"/>
      <c r="O8357"/>
      <c r="Q8357"/>
      <c r="R8357"/>
      <c r="S8357"/>
      <c r="U8357"/>
      <c r="V8357"/>
      <c r="W8357"/>
      <c r="Y8357"/>
      <c r="Z8357"/>
      <c r="AA8357"/>
      <c r="AC8357"/>
      <c r="AD8357"/>
      <c r="AE8357"/>
      <c r="AG8357"/>
      <c r="AH8357"/>
      <c r="AI8357"/>
      <c r="AK8357"/>
      <c r="AL8357"/>
      <c r="AM8357"/>
      <c r="AO8357"/>
      <c r="AP8357"/>
      <c r="AQ8357"/>
      <c r="AS8357"/>
      <c r="AT8357"/>
      <c r="AU8357"/>
      <c r="AW8357"/>
      <c r="AX8357"/>
      <c r="AY8357"/>
      <c r="BA8357"/>
      <c r="BB8357"/>
      <c r="BC8357"/>
      <c r="BE8357"/>
      <c r="BF8357"/>
      <c r="BG8357"/>
      <c r="BI8357"/>
      <c r="BJ8357"/>
      <c r="BK8357"/>
      <c r="BM8357"/>
      <c r="BN8357"/>
      <c r="BO8357"/>
    </row>
    <row r="8358" spans="1:67">
      <c r="A8358"/>
      <c r="B8358"/>
      <c r="C8358"/>
      <c r="E8358"/>
      <c r="F8358"/>
      <c r="G8358"/>
      <c r="I8358"/>
      <c r="J8358"/>
      <c r="K8358"/>
      <c r="M8358"/>
      <c r="N8358"/>
      <c r="O8358"/>
      <c r="Q8358"/>
      <c r="R8358"/>
      <c r="S8358"/>
      <c r="U8358"/>
      <c r="V8358"/>
      <c r="W8358"/>
      <c r="Y8358"/>
      <c r="Z8358"/>
      <c r="AA8358"/>
      <c r="AC8358"/>
      <c r="AD8358"/>
      <c r="AE8358"/>
      <c r="AG8358"/>
      <c r="AH8358"/>
      <c r="AI8358"/>
      <c r="AK8358"/>
      <c r="AL8358"/>
      <c r="AM8358"/>
      <c r="AO8358"/>
      <c r="AP8358"/>
      <c r="AQ8358"/>
      <c r="AS8358"/>
      <c r="AT8358"/>
      <c r="AU8358"/>
      <c r="AW8358"/>
      <c r="AX8358"/>
      <c r="AY8358"/>
      <c r="BA8358"/>
      <c r="BB8358"/>
      <c r="BC8358"/>
      <c r="BE8358"/>
      <c r="BF8358"/>
      <c r="BG8358"/>
      <c r="BI8358"/>
      <c r="BJ8358"/>
      <c r="BK8358"/>
      <c r="BM8358"/>
      <c r="BN8358"/>
      <c r="BO8358"/>
    </row>
    <row r="8359" spans="1:67">
      <c r="A8359"/>
      <c r="B8359"/>
      <c r="C8359"/>
      <c r="E8359"/>
      <c r="F8359"/>
      <c r="G8359"/>
      <c r="I8359"/>
      <c r="J8359"/>
      <c r="K8359"/>
      <c r="M8359"/>
      <c r="N8359"/>
      <c r="O8359"/>
      <c r="Q8359"/>
      <c r="R8359"/>
      <c r="S8359"/>
      <c r="U8359"/>
      <c r="V8359"/>
      <c r="W8359"/>
      <c r="Y8359"/>
      <c r="Z8359"/>
      <c r="AA8359"/>
      <c r="AC8359"/>
      <c r="AD8359"/>
      <c r="AE8359"/>
      <c r="AG8359"/>
      <c r="AH8359"/>
      <c r="AI8359"/>
      <c r="AK8359"/>
      <c r="AL8359"/>
      <c r="AM8359"/>
      <c r="AO8359"/>
      <c r="AP8359"/>
      <c r="AQ8359"/>
      <c r="AS8359"/>
      <c r="AT8359"/>
      <c r="AU8359"/>
      <c r="AW8359"/>
      <c r="AX8359"/>
      <c r="AY8359"/>
      <c r="BA8359"/>
      <c r="BB8359"/>
      <c r="BC8359"/>
      <c r="BE8359"/>
      <c r="BF8359"/>
      <c r="BG8359"/>
      <c r="BI8359"/>
      <c r="BJ8359"/>
      <c r="BK8359"/>
      <c r="BM8359"/>
      <c r="BN8359"/>
      <c r="BO8359"/>
    </row>
    <row r="8360" spans="1:67">
      <c r="A8360"/>
      <c r="B8360"/>
      <c r="C8360"/>
      <c r="E8360"/>
      <c r="F8360"/>
      <c r="G8360"/>
      <c r="I8360"/>
      <c r="J8360"/>
      <c r="K8360"/>
      <c r="M8360"/>
      <c r="N8360"/>
      <c r="O8360"/>
      <c r="Q8360"/>
      <c r="R8360"/>
      <c r="S8360"/>
      <c r="U8360"/>
      <c r="V8360"/>
      <c r="W8360"/>
      <c r="Y8360"/>
      <c r="Z8360"/>
      <c r="AA8360"/>
      <c r="AC8360"/>
      <c r="AD8360"/>
      <c r="AE8360"/>
      <c r="AG8360"/>
      <c r="AH8360"/>
      <c r="AI8360"/>
      <c r="AK8360"/>
      <c r="AL8360"/>
      <c r="AM8360"/>
      <c r="AO8360"/>
      <c r="AP8360"/>
      <c r="AQ8360"/>
      <c r="AS8360"/>
      <c r="AT8360"/>
      <c r="AU8360"/>
      <c r="AW8360"/>
      <c r="AX8360"/>
      <c r="AY8360"/>
      <c r="BA8360"/>
      <c r="BB8360"/>
      <c r="BC8360"/>
      <c r="BE8360"/>
      <c r="BF8360"/>
      <c r="BG8360"/>
      <c r="BI8360"/>
      <c r="BJ8360"/>
      <c r="BK8360"/>
      <c r="BM8360"/>
      <c r="BN8360"/>
      <c r="BO8360"/>
    </row>
    <row r="8361" spans="1:67">
      <c r="A8361"/>
      <c r="B8361"/>
      <c r="C8361"/>
      <c r="E8361"/>
      <c r="F8361"/>
      <c r="G8361"/>
      <c r="I8361"/>
      <c r="J8361"/>
      <c r="K8361"/>
      <c r="M8361"/>
      <c r="N8361"/>
      <c r="O8361"/>
      <c r="Q8361"/>
      <c r="R8361"/>
      <c r="S8361"/>
      <c r="U8361"/>
      <c r="V8361"/>
      <c r="W8361"/>
      <c r="Y8361"/>
      <c r="Z8361"/>
      <c r="AA8361"/>
      <c r="AC8361"/>
      <c r="AD8361"/>
      <c r="AE8361"/>
      <c r="AG8361"/>
      <c r="AH8361"/>
      <c r="AI8361"/>
      <c r="AK8361"/>
      <c r="AL8361"/>
      <c r="AM8361"/>
      <c r="AO8361"/>
      <c r="AP8361"/>
      <c r="AQ8361"/>
      <c r="AS8361"/>
      <c r="AT8361"/>
      <c r="AU8361"/>
      <c r="AW8361"/>
      <c r="AX8361"/>
      <c r="AY8361"/>
      <c r="BA8361"/>
      <c r="BB8361"/>
      <c r="BC8361"/>
      <c r="BE8361"/>
      <c r="BF8361"/>
      <c r="BG8361"/>
      <c r="BI8361"/>
      <c r="BJ8361"/>
      <c r="BK8361"/>
      <c r="BM8361"/>
      <c r="BN8361"/>
      <c r="BO8361"/>
    </row>
    <row r="8362" spans="1:67">
      <c r="A8362"/>
      <c r="B8362"/>
      <c r="C8362"/>
      <c r="E8362"/>
      <c r="F8362"/>
      <c r="G8362"/>
      <c r="I8362"/>
      <c r="J8362"/>
      <c r="K8362"/>
      <c r="M8362"/>
      <c r="N8362"/>
      <c r="O8362"/>
      <c r="Q8362"/>
      <c r="R8362"/>
      <c r="S8362"/>
      <c r="U8362"/>
      <c r="V8362"/>
      <c r="W8362"/>
      <c r="Y8362"/>
      <c r="Z8362"/>
      <c r="AA8362"/>
      <c r="AC8362"/>
      <c r="AD8362"/>
      <c r="AE8362"/>
      <c r="AG8362"/>
      <c r="AH8362"/>
      <c r="AI8362"/>
      <c r="AK8362"/>
      <c r="AL8362"/>
      <c r="AM8362"/>
      <c r="AO8362"/>
      <c r="AP8362"/>
      <c r="AQ8362"/>
      <c r="AS8362"/>
      <c r="AT8362"/>
      <c r="AU8362"/>
      <c r="AW8362"/>
      <c r="AX8362"/>
      <c r="AY8362"/>
      <c r="BA8362"/>
      <c r="BB8362"/>
      <c r="BC8362"/>
      <c r="BE8362"/>
      <c r="BF8362"/>
      <c r="BG8362"/>
      <c r="BI8362"/>
      <c r="BJ8362"/>
      <c r="BK8362"/>
      <c r="BM8362"/>
      <c r="BN8362"/>
      <c r="BO8362"/>
    </row>
    <row r="8363" spans="1:67">
      <c r="A8363"/>
      <c r="B8363"/>
      <c r="C8363"/>
      <c r="E8363"/>
      <c r="F8363"/>
      <c r="G8363"/>
      <c r="I8363"/>
      <c r="J8363"/>
      <c r="K8363"/>
      <c r="M8363"/>
      <c r="N8363"/>
      <c r="O8363"/>
      <c r="Q8363"/>
      <c r="R8363"/>
      <c r="S8363"/>
      <c r="U8363"/>
      <c r="V8363"/>
      <c r="W8363"/>
      <c r="Y8363"/>
      <c r="Z8363"/>
      <c r="AA8363"/>
      <c r="AC8363"/>
      <c r="AD8363"/>
      <c r="AE8363"/>
      <c r="AG8363"/>
      <c r="AH8363"/>
      <c r="AI8363"/>
      <c r="AK8363"/>
      <c r="AL8363"/>
      <c r="AM8363"/>
      <c r="AO8363"/>
      <c r="AP8363"/>
      <c r="AQ8363"/>
      <c r="AS8363"/>
      <c r="AT8363"/>
      <c r="AU8363"/>
      <c r="AW8363"/>
      <c r="AX8363"/>
      <c r="AY8363"/>
      <c r="BA8363"/>
      <c r="BB8363"/>
      <c r="BC8363"/>
      <c r="BE8363"/>
      <c r="BF8363"/>
      <c r="BG8363"/>
      <c r="BI8363"/>
      <c r="BJ8363"/>
      <c r="BK8363"/>
      <c r="BM8363"/>
      <c r="BN8363"/>
      <c r="BO8363"/>
    </row>
    <row r="8364" spans="1:67">
      <c r="A8364"/>
      <c r="B8364"/>
      <c r="C8364"/>
      <c r="E8364"/>
      <c r="F8364"/>
      <c r="G8364"/>
      <c r="I8364"/>
      <c r="J8364"/>
      <c r="K8364"/>
      <c r="M8364"/>
      <c r="N8364"/>
      <c r="O8364"/>
      <c r="Q8364"/>
      <c r="R8364"/>
      <c r="S8364"/>
      <c r="U8364"/>
      <c r="V8364"/>
      <c r="W8364"/>
      <c r="Y8364"/>
      <c r="Z8364"/>
      <c r="AA8364"/>
      <c r="AC8364"/>
      <c r="AD8364"/>
      <c r="AE8364"/>
      <c r="AG8364"/>
      <c r="AH8364"/>
      <c r="AI8364"/>
      <c r="AK8364"/>
      <c r="AL8364"/>
      <c r="AM8364"/>
      <c r="AO8364"/>
      <c r="AP8364"/>
      <c r="AQ8364"/>
      <c r="AS8364"/>
      <c r="AT8364"/>
      <c r="AU8364"/>
      <c r="AW8364"/>
      <c r="AX8364"/>
      <c r="AY8364"/>
      <c r="BA8364"/>
      <c r="BB8364"/>
      <c r="BC8364"/>
      <c r="BE8364"/>
      <c r="BF8364"/>
      <c r="BG8364"/>
      <c r="BI8364"/>
      <c r="BJ8364"/>
      <c r="BK8364"/>
      <c r="BM8364"/>
      <c r="BN8364"/>
      <c r="BO8364"/>
    </row>
    <row r="8365" spans="1:67">
      <c r="A8365"/>
      <c r="B8365"/>
      <c r="C8365"/>
      <c r="E8365"/>
      <c r="F8365"/>
      <c r="G8365"/>
      <c r="I8365"/>
      <c r="J8365"/>
      <c r="K8365"/>
      <c r="M8365"/>
      <c r="N8365"/>
      <c r="O8365"/>
      <c r="Q8365"/>
      <c r="R8365"/>
      <c r="S8365"/>
      <c r="U8365"/>
      <c r="V8365"/>
      <c r="W8365"/>
      <c r="Y8365"/>
      <c r="Z8365"/>
      <c r="AA8365"/>
      <c r="AC8365"/>
      <c r="AD8365"/>
      <c r="AE8365"/>
      <c r="AG8365"/>
      <c r="AH8365"/>
      <c r="AI8365"/>
      <c r="AK8365"/>
      <c r="AL8365"/>
      <c r="AM8365"/>
      <c r="AO8365"/>
      <c r="AP8365"/>
      <c r="AQ8365"/>
      <c r="AS8365"/>
      <c r="AT8365"/>
      <c r="AU8365"/>
      <c r="AW8365"/>
      <c r="AX8365"/>
      <c r="AY8365"/>
      <c r="BA8365"/>
      <c r="BB8365"/>
      <c r="BC8365"/>
      <c r="BE8365"/>
      <c r="BF8365"/>
      <c r="BG8365"/>
      <c r="BI8365"/>
      <c r="BJ8365"/>
      <c r="BK8365"/>
      <c r="BM8365"/>
      <c r="BN8365"/>
      <c r="BO8365"/>
    </row>
    <row r="8366" spans="1:67">
      <c r="A8366"/>
      <c r="B8366"/>
      <c r="C8366"/>
      <c r="E8366"/>
      <c r="F8366"/>
      <c r="G8366"/>
      <c r="I8366"/>
      <c r="J8366"/>
      <c r="K8366"/>
      <c r="M8366"/>
      <c r="N8366"/>
      <c r="O8366"/>
      <c r="Q8366"/>
      <c r="R8366"/>
      <c r="S8366"/>
      <c r="U8366"/>
      <c r="V8366"/>
      <c r="W8366"/>
      <c r="Y8366"/>
      <c r="Z8366"/>
      <c r="AA8366"/>
      <c r="AC8366"/>
      <c r="AD8366"/>
      <c r="AE8366"/>
      <c r="AG8366"/>
      <c r="AH8366"/>
      <c r="AI8366"/>
      <c r="AK8366"/>
      <c r="AL8366"/>
      <c r="AM8366"/>
      <c r="AO8366"/>
      <c r="AP8366"/>
      <c r="AQ8366"/>
      <c r="AS8366"/>
      <c r="AT8366"/>
      <c r="AU8366"/>
      <c r="AW8366"/>
      <c r="AX8366"/>
      <c r="AY8366"/>
      <c r="BA8366"/>
      <c r="BB8366"/>
      <c r="BC8366"/>
      <c r="BE8366"/>
      <c r="BF8366"/>
      <c r="BG8366"/>
      <c r="BI8366"/>
      <c r="BJ8366"/>
      <c r="BK8366"/>
      <c r="BM8366"/>
      <c r="BN8366"/>
      <c r="BO8366"/>
    </row>
    <row r="8367" spans="1:67">
      <c r="A8367"/>
      <c r="B8367"/>
      <c r="C8367"/>
      <c r="E8367"/>
      <c r="F8367"/>
      <c r="G8367"/>
      <c r="I8367"/>
      <c r="J8367"/>
      <c r="K8367"/>
      <c r="M8367"/>
      <c r="N8367"/>
      <c r="O8367"/>
      <c r="Q8367"/>
      <c r="R8367"/>
      <c r="S8367"/>
      <c r="U8367"/>
      <c r="V8367"/>
      <c r="W8367"/>
      <c r="Y8367"/>
      <c r="Z8367"/>
      <c r="AA8367"/>
      <c r="AC8367"/>
      <c r="AD8367"/>
      <c r="AE8367"/>
      <c r="AG8367"/>
      <c r="AH8367"/>
      <c r="AI8367"/>
      <c r="AK8367"/>
      <c r="AL8367"/>
      <c r="AM8367"/>
      <c r="AO8367"/>
      <c r="AP8367"/>
      <c r="AQ8367"/>
      <c r="AS8367"/>
      <c r="AT8367"/>
      <c r="AU8367"/>
      <c r="AW8367"/>
      <c r="AX8367"/>
      <c r="AY8367"/>
      <c r="BA8367"/>
      <c r="BB8367"/>
      <c r="BC8367"/>
      <c r="BE8367"/>
      <c r="BF8367"/>
      <c r="BG8367"/>
      <c r="BI8367"/>
      <c r="BJ8367"/>
      <c r="BK8367"/>
      <c r="BM8367"/>
      <c r="BN8367"/>
      <c r="BO8367"/>
    </row>
    <row r="8368" spans="1:67">
      <c r="A8368"/>
      <c r="B8368"/>
      <c r="C8368"/>
      <c r="E8368"/>
      <c r="F8368"/>
      <c r="G8368"/>
      <c r="I8368"/>
      <c r="J8368"/>
      <c r="K8368"/>
      <c r="M8368"/>
      <c r="N8368"/>
      <c r="O8368"/>
      <c r="Q8368"/>
      <c r="R8368"/>
      <c r="S8368"/>
      <c r="U8368"/>
      <c r="V8368"/>
      <c r="W8368"/>
      <c r="Y8368"/>
      <c r="Z8368"/>
      <c r="AA8368"/>
      <c r="AC8368"/>
      <c r="AD8368"/>
      <c r="AE8368"/>
      <c r="AG8368"/>
      <c r="AH8368"/>
      <c r="AI8368"/>
      <c r="AK8368"/>
      <c r="AL8368"/>
      <c r="AM8368"/>
      <c r="AO8368"/>
      <c r="AP8368"/>
      <c r="AQ8368"/>
      <c r="AS8368"/>
      <c r="AT8368"/>
      <c r="AU8368"/>
      <c r="AW8368"/>
      <c r="AX8368"/>
      <c r="AY8368"/>
      <c r="BA8368"/>
      <c r="BB8368"/>
      <c r="BC8368"/>
      <c r="BE8368"/>
      <c r="BF8368"/>
      <c r="BG8368"/>
      <c r="BI8368"/>
      <c r="BJ8368"/>
      <c r="BK8368"/>
      <c r="BM8368"/>
      <c r="BN8368"/>
      <c r="BO8368"/>
    </row>
    <row r="8369" spans="1:67">
      <c r="A8369"/>
      <c r="B8369"/>
      <c r="C8369"/>
      <c r="E8369"/>
      <c r="F8369"/>
      <c r="G8369"/>
      <c r="I8369"/>
      <c r="J8369"/>
      <c r="K8369"/>
      <c r="M8369"/>
      <c r="N8369"/>
      <c r="O8369"/>
      <c r="Q8369"/>
      <c r="R8369"/>
      <c r="S8369"/>
      <c r="U8369"/>
      <c r="V8369"/>
      <c r="W8369"/>
      <c r="Y8369"/>
      <c r="Z8369"/>
      <c r="AA8369"/>
      <c r="AC8369"/>
      <c r="AD8369"/>
      <c r="AE8369"/>
      <c r="AG8369"/>
      <c r="AH8369"/>
      <c r="AI8369"/>
      <c r="AK8369"/>
      <c r="AL8369"/>
      <c r="AM8369"/>
      <c r="AO8369"/>
      <c r="AP8369"/>
      <c r="AQ8369"/>
      <c r="AS8369"/>
      <c r="AT8369"/>
      <c r="AU8369"/>
      <c r="AW8369"/>
      <c r="AX8369"/>
      <c r="AY8369"/>
      <c r="BA8369"/>
      <c r="BB8369"/>
      <c r="BC8369"/>
      <c r="BE8369"/>
      <c r="BF8369"/>
      <c r="BG8369"/>
      <c r="BI8369"/>
      <c r="BJ8369"/>
      <c r="BK8369"/>
      <c r="BM8369"/>
      <c r="BN8369"/>
      <c r="BO8369"/>
    </row>
    <row r="8370" spans="1:67">
      <c r="A8370"/>
      <c r="B8370"/>
      <c r="C8370"/>
      <c r="E8370"/>
      <c r="F8370"/>
      <c r="G8370"/>
      <c r="I8370"/>
      <c r="J8370"/>
      <c r="K8370"/>
      <c r="M8370"/>
      <c r="N8370"/>
      <c r="O8370"/>
      <c r="Q8370"/>
      <c r="R8370"/>
      <c r="S8370"/>
      <c r="U8370"/>
      <c r="V8370"/>
      <c r="W8370"/>
      <c r="Y8370"/>
      <c r="Z8370"/>
      <c r="AA8370"/>
      <c r="AC8370"/>
      <c r="AD8370"/>
      <c r="AE8370"/>
      <c r="AG8370"/>
      <c r="AH8370"/>
      <c r="AI8370"/>
      <c r="AK8370"/>
      <c r="AL8370"/>
      <c r="AM8370"/>
      <c r="AO8370"/>
      <c r="AP8370"/>
      <c r="AQ8370"/>
      <c r="AS8370"/>
      <c r="AT8370"/>
      <c r="AU8370"/>
      <c r="AW8370"/>
      <c r="AX8370"/>
      <c r="AY8370"/>
      <c r="BA8370"/>
      <c r="BB8370"/>
      <c r="BC8370"/>
      <c r="BE8370"/>
      <c r="BF8370"/>
      <c r="BG8370"/>
      <c r="BI8370"/>
      <c r="BJ8370"/>
      <c r="BK8370"/>
      <c r="BM8370"/>
      <c r="BN8370"/>
      <c r="BO8370"/>
    </row>
    <row r="8371" spans="1:67">
      <c r="A8371"/>
      <c r="B8371"/>
      <c r="C8371"/>
      <c r="E8371"/>
      <c r="F8371"/>
      <c r="G8371"/>
      <c r="I8371"/>
      <c r="J8371"/>
      <c r="K8371"/>
      <c r="M8371"/>
      <c r="N8371"/>
      <c r="O8371"/>
      <c r="Q8371"/>
      <c r="R8371"/>
      <c r="S8371"/>
      <c r="U8371"/>
      <c r="V8371"/>
      <c r="W8371"/>
      <c r="Y8371"/>
      <c r="Z8371"/>
      <c r="AA8371"/>
      <c r="AC8371"/>
      <c r="AD8371"/>
      <c r="AE8371"/>
      <c r="AG8371"/>
      <c r="AH8371"/>
      <c r="AI8371"/>
      <c r="AK8371"/>
      <c r="AL8371"/>
      <c r="AM8371"/>
      <c r="AO8371"/>
      <c r="AP8371"/>
      <c r="AQ8371"/>
      <c r="AS8371"/>
      <c r="AT8371"/>
      <c r="AU8371"/>
      <c r="AW8371"/>
      <c r="AX8371"/>
      <c r="AY8371"/>
      <c r="BA8371"/>
      <c r="BB8371"/>
      <c r="BC8371"/>
      <c r="BE8371"/>
      <c r="BF8371"/>
      <c r="BG8371"/>
      <c r="BI8371"/>
      <c r="BJ8371"/>
      <c r="BK8371"/>
      <c r="BM8371"/>
      <c r="BN8371"/>
      <c r="BO8371"/>
    </row>
    <row r="8372" spans="1:67">
      <c r="A8372"/>
      <c r="B8372"/>
      <c r="C8372"/>
      <c r="E8372"/>
      <c r="F8372"/>
      <c r="G8372"/>
      <c r="I8372"/>
      <c r="J8372"/>
      <c r="K8372"/>
      <c r="M8372"/>
      <c r="N8372"/>
      <c r="O8372"/>
      <c r="Q8372"/>
      <c r="R8372"/>
      <c r="S8372"/>
      <c r="U8372"/>
      <c r="V8372"/>
      <c r="W8372"/>
      <c r="Y8372"/>
      <c r="Z8372"/>
      <c r="AA8372"/>
      <c r="AC8372"/>
      <c r="AD8372"/>
      <c r="AE8372"/>
      <c r="AG8372"/>
      <c r="AH8372"/>
      <c r="AI8372"/>
      <c r="AK8372"/>
      <c r="AL8372"/>
      <c r="AM8372"/>
      <c r="AO8372"/>
      <c r="AP8372"/>
      <c r="AQ8372"/>
      <c r="AS8372"/>
      <c r="AT8372"/>
      <c r="AU8372"/>
      <c r="AW8372"/>
      <c r="AX8372"/>
      <c r="AY8372"/>
      <c r="BA8372"/>
      <c r="BB8372"/>
      <c r="BC8372"/>
      <c r="BE8372"/>
      <c r="BF8372"/>
      <c r="BG8372"/>
      <c r="BI8372"/>
      <c r="BJ8372"/>
      <c r="BK8372"/>
      <c r="BM8372"/>
      <c r="BN8372"/>
      <c r="BO8372"/>
    </row>
    <row r="8373" spans="1:67">
      <c r="A8373"/>
      <c r="B8373"/>
      <c r="C8373"/>
      <c r="E8373"/>
      <c r="F8373"/>
      <c r="G8373"/>
      <c r="I8373"/>
      <c r="J8373"/>
      <c r="K8373"/>
      <c r="M8373"/>
      <c r="N8373"/>
      <c r="O8373"/>
      <c r="Q8373"/>
      <c r="R8373"/>
      <c r="S8373"/>
      <c r="U8373"/>
      <c r="V8373"/>
      <c r="W8373"/>
      <c r="Y8373"/>
      <c r="Z8373"/>
      <c r="AA8373"/>
      <c r="AC8373"/>
      <c r="AD8373"/>
      <c r="AE8373"/>
      <c r="AG8373"/>
      <c r="AH8373"/>
      <c r="AI8373"/>
      <c r="AK8373"/>
      <c r="AL8373"/>
      <c r="AM8373"/>
      <c r="AO8373"/>
      <c r="AP8373"/>
      <c r="AQ8373"/>
      <c r="AS8373"/>
      <c r="AT8373"/>
      <c r="AU8373"/>
      <c r="AW8373"/>
      <c r="AX8373"/>
      <c r="AY8373"/>
      <c r="BA8373"/>
      <c r="BB8373"/>
      <c r="BC8373"/>
      <c r="BE8373"/>
      <c r="BF8373"/>
      <c r="BG8373"/>
      <c r="BI8373"/>
      <c r="BJ8373"/>
      <c r="BK8373"/>
      <c r="BM8373"/>
      <c r="BN8373"/>
      <c r="BO8373"/>
    </row>
    <row r="8374" spans="1:67">
      <c r="A8374"/>
      <c r="B8374"/>
      <c r="C8374"/>
      <c r="E8374"/>
      <c r="F8374"/>
      <c r="G8374"/>
      <c r="I8374"/>
      <c r="J8374"/>
      <c r="K8374"/>
      <c r="M8374"/>
      <c r="N8374"/>
      <c r="O8374"/>
      <c r="Q8374"/>
      <c r="R8374"/>
      <c r="S8374"/>
      <c r="U8374"/>
      <c r="V8374"/>
      <c r="W8374"/>
      <c r="Y8374"/>
      <c r="Z8374"/>
      <c r="AA8374"/>
      <c r="AC8374"/>
      <c r="AD8374"/>
      <c r="AE8374"/>
      <c r="AG8374"/>
      <c r="AH8374"/>
      <c r="AI8374"/>
      <c r="AK8374"/>
      <c r="AL8374"/>
      <c r="AM8374"/>
      <c r="AO8374"/>
      <c r="AP8374"/>
      <c r="AQ8374"/>
      <c r="AS8374"/>
      <c r="AT8374"/>
      <c r="AU8374"/>
      <c r="AW8374"/>
      <c r="AX8374"/>
      <c r="AY8374"/>
      <c r="BA8374"/>
      <c r="BB8374"/>
      <c r="BC8374"/>
      <c r="BE8374"/>
      <c r="BF8374"/>
      <c r="BG8374"/>
      <c r="BI8374"/>
      <c r="BJ8374"/>
      <c r="BK8374"/>
      <c r="BM8374"/>
      <c r="BN8374"/>
      <c r="BO8374"/>
    </row>
    <row r="8375" spans="1:67">
      <c r="A8375"/>
      <c r="B8375"/>
      <c r="C8375"/>
      <c r="E8375"/>
      <c r="F8375"/>
      <c r="G8375"/>
      <c r="I8375"/>
      <c r="J8375"/>
      <c r="K8375"/>
      <c r="M8375"/>
      <c r="N8375"/>
      <c r="O8375"/>
      <c r="Q8375"/>
      <c r="R8375"/>
      <c r="S8375"/>
      <c r="U8375"/>
      <c r="V8375"/>
      <c r="W8375"/>
      <c r="Y8375"/>
      <c r="Z8375"/>
      <c r="AA8375"/>
      <c r="AC8375"/>
      <c r="AD8375"/>
      <c r="AE8375"/>
      <c r="AG8375"/>
      <c r="AH8375"/>
      <c r="AI8375"/>
      <c r="AK8375"/>
      <c r="AL8375"/>
      <c r="AM8375"/>
      <c r="AO8375"/>
      <c r="AP8375"/>
      <c r="AQ8375"/>
      <c r="AS8375"/>
      <c r="AT8375"/>
      <c r="AU8375"/>
      <c r="AW8375"/>
      <c r="AX8375"/>
      <c r="AY8375"/>
      <c r="BA8375"/>
      <c r="BB8375"/>
      <c r="BC8375"/>
      <c r="BE8375"/>
      <c r="BF8375"/>
      <c r="BG8375"/>
      <c r="BI8375"/>
      <c r="BJ8375"/>
      <c r="BK8375"/>
      <c r="BM8375"/>
      <c r="BN8375"/>
      <c r="BO8375"/>
    </row>
    <row r="8376" spans="1:67">
      <c r="A8376"/>
      <c r="B8376"/>
      <c r="C8376"/>
      <c r="E8376"/>
      <c r="F8376"/>
      <c r="G8376"/>
      <c r="I8376"/>
      <c r="J8376"/>
      <c r="K8376"/>
      <c r="M8376"/>
      <c r="N8376"/>
      <c r="O8376"/>
      <c r="Q8376"/>
      <c r="R8376"/>
      <c r="S8376"/>
      <c r="U8376"/>
      <c r="V8376"/>
      <c r="W8376"/>
      <c r="Y8376"/>
      <c r="Z8376"/>
      <c r="AA8376"/>
      <c r="AC8376"/>
      <c r="AD8376"/>
      <c r="AE8376"/>
      <c r="AG8376"/>
      <c r="AH8376"/>
      <c r="AI8376"/>
      <c r="AK8376"/>
      <c r="AL8376"/>
      <c r="AM8376"/>
      <c r="AO8376"/>
      <c r="AP8376"/>
      <c r="AQ8376"/>
      <c r="AS8376"/>
      <c r="AT8376"/>
      <c r="AU8376"/>
      <c r="AW8376"/>
      <c r="AX8376"/>
      <c r="AY8376"/>
      <c r="BA8376"/>
      <c r="BB8376"/>
      <c r="BC8376"/>
      <c r="BE8376"/>
      <c r="BF8376"/>
      <c r="BG8376"/>
      <c r="BI8376"/>
      <c r="BJ8376"/>
      <c r="BK8376"/>
      <c r="BM8376"/>
      <c r="BN8376"/>
      <c r="BO8376"/>
    </row>
    <row r="8377" spans="1:67">
      <c r="A8377"/>
      <c r="B8377"/>
      <c r="C8377"/>
      <c r="E8377"/>
      <c r="F8377"/>
      <c r="G8377"/>
      <c r="I8377"/>
      <c r="J8377"/>
      <c r="K8377"/>
      <c r="M8377"/>
      <c r="N8377"/>
      <c r="O8377"/>
      <c r="Q8377"/>
      <c r="R8377"/>
      <c r="S8377"/>
      <c r="U8377"/>
      <c r="V8377"/>
      <c r="W8377"/>
      <c r="Y8377"/>
      <c r="Z8377"/>
      <c r="AA8377"/>
      <c r="AC8377"/>
      <c r="AD8377"/>
      <c r="AE8377"/>
      <c r="AG8377"/>
      <c r="AH8377"/>
      <c r="AI8377"/>
      <c r="AK8377"/>
      <c r="AL8377"/>
      <c r="AM8377"/>
      <c r="AO8377"/>
      <c r="AP8377"/>
      <c r="AQ8377"/>
      <c r="AS8377"/>
      <c r="AT8377"/>
      <c r="AU8377"/>
      <c r="AW8377"/>
      <c r="AX8377"/>
      <c r="AY8377"/>
      <c r="BA8377"/>
      <c r="BB8377"/>
      <c r="BC8377"/>
      <c r="BE8377"/>
      <c r="BF8377"/>
      <c r="BG8377"/>
      <c r="BI8377"/>
      <c r="BJ8377"/>
      <c r="BK8377"/>
      <c r="BM8377"/>
      <c r="BN8377"/>
      <c r="BO8377"/>
    </row>
    <row r="8378" spans="1:67">
      <c r="A8378"/>
      <c r="B8378"/>
      <c r="C8378"/>
      <c r="E8378"/>
      <c r="F8378"/>
      <c r="G8378"/>
      <c r="I8378"/>
      <c r="J8378"/>
      <c r="K8378"/>
      <c r="M8378"/>
      <c r="N8378"/>
      <c r="O8378"/>
      <c r="Q8378"/>
      <c r="R8378"/>
      <c r="S8378"/>
      <c r="U8378"/>
      <c r="V8378"/>
      <c r="W8378"/>
      <c r="Y8378"/>
      <c r="Z8378"/>
      <c r="AA8378"/>
      <c r="AC8378"/>
      <c r="AD8378"/>
      <c r="AE8378"/>
      <c r="AG8378"/>
      <c r="AH8378"/>
      <c r="AI8378"/>
      <c r="AK8378"/>
      <c r="AL8378"/>
      <c r="AM8378"/>
      <c r="AO8378"/>
      <c r="AP8378"/>
      <c r="AQ8378"/>
      <c r="AS8378"/>
      <c r="AT8378"/>
      <c r="AU8378"/>
      <c r="AW8378"/>
      <c r="AX8378"/>
      <c r="AY8378"/>
      <c r="BA8378"/>
      <c r="BB8378"/>
      <c r="BC8378"/>
      <c r="BE8378"/>
      <c r="BF8378"/>
      <c r="BG8378"/>
      <c r="BI8378"/>
      <c r="BJ8378"/>
      <c r="BK8378"/>
      <c r="BM8378"/>
      <c r="BN8378"/>
      <c r="BO8378"/>
    </row>
    <row r="8379" spans="1:67">
      <c r="A8379"/>
      <c r="B8379"/>
      <c r="C8379"/>
      <c r="E8379"/>
      <c r="F8379"/>
      <c r="G8379"/>
      <c r="I8379"/>
      <c r="J8379"/>
      <c r="K8379"/>
      <c r="M8379"/>
      <c r="N8379"/>
      <c r="O8379"/>
      <c r="Q8379"/>
      <c r="R8379"/>
      <c r="S8379"/>
      <c r="U8379"/>
      <c r="V8379"/>
      <c r="W8379"/>
      <c r="Y8379"/>
      <c r="Z8379"/>
      <c r="AA8379"/>
      <c r="AC8379"/>
      <c r="AD8379"/>
      <c r="AE8379"/>
      <c r="AG8379"/>
      <c r="AH8379"/>
      <c r="AI8379"/>
      <c r="AK8379"/>
      <c r="AL8379"/>
      <c r="AM8379"/>
      <c r="AO8379"/>
      <c r="AP8379"/>
      <c r="AQ8379"/>
      <c r="AS8379"/>
      <c r="AT8379"/>
      <c r="AU8379"/>
      <c r="AW8379"/>
      <c r="AX8379"/>
      <c r="AY8379"/>
      <c r="BA8379"/>
      <c r="BB8379"/>
      <c r="BC8379"/>
      <c r="BE8379"/>
      <c r="BF8379"/>
      <c r="BG8379"/>
      <c r="BI8379"/>
      <c r="BJ8379"/>
      <c r="BK8379"/>
      <c r="BM8379"/>
      <c r="BN8379"/>
      <c r="BO8379"/>
    </row>
    <row r="8380" spans="1:67">
      <c r="A8380"/>
      <c r="B8380"/>
      <c r="C8380"/>
      <c r="E8380"/>
      <c r="F8380"/>
      <c r="G8380"/>
      <c r="I8380"/>
      <c r="J8380"/>
      <c r="K8380"/>
      <c r="M8380"/>
      <c r="N8380"/>
      <c r="O8380"/>
      <c r="Q8380"/>
      <c r="R8380"/>
      <c r="S8380"/>
      <c r="U8380"/>
      <c r="V8380"/>
      <c r="W8380"/>
      <c r="Y8380"/>
      <c r="Z8380"/>
      <c r="AA8380"/>
      <c r="AC8380"/>
      <c r="AD8380"/>
      <c r="AE8380"/>
      <c r="AG8380"/>
      <c r="AH8380"/>
      <c r="AI8380"/>
      <c r="AK8380"/>
      <c r="AL8380"/>
      <c r="AM8380"/>
      <c r="AO8380"/>
      <c r="AP8380"/>
      <c r="AQ8380"/>
      <c r="AS8380"/>
      <c r="AT8380"/>
      <c r="AU8380"/>
      <c r="AW8380"/>
      <c r="AX8380"/>
      <c r="AY8380"/>
      <c r="BA8380"/>
      <c r="BB8380"/>
      <c r="BC8380"/>
      <c r="BE8380"/>
      <c r="BF8380"/>
      <c r="BG8380"/>
      <c r="BI8380"/>
      <c r="BJ8380"/>
      <c r="BK8380"/>
      <c r="BM8380"/>
      <c r="BN8380"/>
      <c r="BO8380"/>
    </row>
    <row r="8381" spans="1:67">
      <c r="A8381"/>
      <c r="B8381"/>
      <c r="C8381"/>
      <c r="E8381"/>
      <c r="F8381"/>
      <c r="G8381"/>
      <c r="I8381"/>
      <c r="J8381"/>
      <c r="K8381"/>
      <c r="M8381"/>
      <c r="N8381"/>
      <c r="O8381"/>
      <c r="Q8381"/>
      <c r="R8381"/>
      <c r="S8381"/>
      <c r="U8381"/>
      <c r="V8381"/>
      <c r="W8381"/>
      <c r="Y8381"/>
      <c r="Z8381"/>
      <c r="AA8381"/>
      <c r="AC8381"/>
      <c r="AD8381"/>
      <c r="AE8381"/>
      <c r="AG8381"/>
      <c r="AH8381"/>
      <c r="AI8381"/>
      <c r="AK8381"/>
      <c r="AL8381"/>
      <c r="AM8381"/>
      <c r="AO8381"/>
      <c r="AP8381"/>
      <c r="AQ8381"/>
      <c r="AS8381"/>
      <c r="AT8381"/>
      <c r="AU8381"/>
      <c r="AW8381"/>
      <c r="AX8381"/>
      <c r="AY8381"/>
      <c r="BA8381"/>
      <c r="BB8381"/>
      <c r="BC8381"/>
      <c r="BE8381"/>
      <c r="BF8381"/>
      <c r="BG8381"/>
      <c r="BI8381"/>
      <c r="BJ8381"/>
      <c r="BK8381"/>
      <c r="BM8381"/>
      <c r="BN8381"/>
      <c r="BO8381"/>
    </row>
    <row r="8382" spans="1:67">
      <c r="A8382"/>
      <c r="B8382"/>
      <c r="C8382"/>
      <c r="E8382"/>
      <c r="F8382"/>
      <c r="G8382"/>
      <c r="I8382"/>
      <c r="J8382"/>
      <c r="K8382"/>
      <c r="M8382"/>
      <c r="N8382"/>
      <c r="O8382"/>
      <c r="Q8382"/>
      <c r="R8382"/>
      <c r="S8382"/>
      <c r="U8382"/>
      <c r="V8382"/>
      <c r="W8382"/>
      <c r="Y8382"/>
      <c r="Z8382"/>
      <c r="AA8382"/>
      <c r="AC8382"/>
      <c r="AD8382"/>
      <c r="AE8382"/>
      <c r="AG8382"/>
      <c r="AH8382"/>
      <c r="AI8382"/>
      <c r="AK8382"/>
      <c r="AL8382"/>
      <c r="AM8382"/>
      <c r="AO8382"/>
      <c r="AP8382"/>
      <c r="AQ8382"/>
      <c r="AS8382"/>
      <c r="AT8382"/>
      <c r="AU8382"/>
      <c r="AW8382"/>
      <c r="AX8382"/>
      <c r="AY8382"/>
      <c r="BA8382"/>
      <c r="BB8382"/>
      <c r="BC8382"/>
      <c r="BE8382"/>
      <c r="BF8382"/>
      <c r="BG8382"/>
      <c r="BI8382"/>
      <c r="BJ8382"/>
      <c r="BK8382"/>
      <c r="BM8382"/>
      <c r="BN8382"/>
      <c r="BO8382"/>
    </row>
    <row r="8383" spans="1:67">
      <c r="A8383"/>
      <c r="B8383"/>
      <c r="C8383"/>
      <c r="E8383"/>
      <c r="F8383"/>
      <c r="G8383"/>
      <c r="I8383"/>
      <c r="J8383"/>
      <c r="K8383"/>
      <c r="M8383"/>
      <c r="N8383"/>
      <c r="O8383"/>
      <c r="Q8383"/>
      <c r="R8383"/>
      <c r="S8383"/>
      <c r="U8383"/>
      <c r="V8383"/>
      <c r="W8383"/>
      <c r="Y8383"/>
      <c r="Z8383"/>
      <c r="AA8383"/>
      <c r="AC8383"/>
      <c r="AD8383"/>
      <c r="AE8383"/>
      <c r="AG8383"/>
      <c r="AH8383"/>
      <c r="AI8383"/>
      <c r="AK8383"/>
      <c r="AL8383"/>
      <c r="AM8383"/>
      <c r="AO8383"/>
      <c r="AP8383"/>
      <c r="AQ8383"/>
      <c r="AS8383"/>
      <c r="AT8383"/>
      <c r="AU8383"/>
      <c r="AW8383"/>
      <c r="AX8383"/>
      <c r="AY8383"/>
      <c r="BA8383"/>
      <c r="BB8383"/>
      <c r="BC8383"/>
      <c r="BE8383"/>
      <c r="BF8383"/>
      <c r="BG8383"/>
      <c r="BI8383"/>
      <c r="BJ8383"/>
      <c r="BK8383"/>
      <c r="BM8383"/>
      <c r="BN8383"/>
      <c r="BO8383"/>
    </row>
    <row r="8384" spans="1:67">
      <c r="A8384"/>
      <c r="B8384"/>
      <c r="C8384"/>
      <c r="E8384"/>
      <c r="F8384"/>
      <c r="G8384"/>
      <c r="I8384"/>
      <c r="J8384"/>
      <c r="K8384"/>
      <c r="M8384"/>
      <c r="N8384"/>
      <c r="O8384"/>
      <c r="Q8384"/>
      <c r="R8384"/>
      <c r="S8384"/>
      <c r="U8384"/>
      <c r="V8384"/>
      <c r="W8384"/>
      <c r="Y8384"/>
      <c r="Z8384"/>
      <c r="AA8384"/>
      <c r="AC8384"/>
      <c r="AD8384"/>
      <c r="AE8384"/>
      <c r="AG8384"/>
      <c r="AH8384"/>
      <c r="AI8384"/>
      <c r="AK8384"/>
      <c r="AL8384"/>
      <c r="AM8384"/>
      <c r="AO8384"/>
      <c r="AP8384"/>
      <c r="AQ8384"/>
      <c r="AS8384"/>
      <c r="AT8384"/>
      <c r="AU8384"/>
      <c r="AW8384"/>
      <c r="AX8384"/>
      <c r="AY8384"/>
      <c r="BA8384"/>
      <c r="BB8384"/>
      <c r="BC8384"/>
      <c r="BE8384"/>
      <c r="BF8384"/>
      <c r="BG8384"/>
      <c r="BI8384"/>
      <c r="BJ8384"/>
      <c r="BK8384"/>
      <c r="BM8384"/>
      <c r="BN8384"/>
      <c r="BO8384"/>
    </row>
    <row r="8385" spans="1:67">
      <c r="A8385"/>
      <c r="B8385"/>
      <c r="C8385"/>
      <c r="E8385"/>
      <c r="F8385"/>
      <c r="G8385"/>
      <c r="I8385"/>
      <c r="J8385"/>
      <c r="K8385"/>
      <c r="M8385"/>
      <c r="N8385"/>
      <c r="O8385"/>
      <c r="Q8385"/>
      <c r="R8385"/>
      <c r="S8385"/>
      <c r="U8385"/>
      <c r="V8385"/>
      <c r="W8385"/>
      <c r="Y8385"/>
      <c r="Z8385"/>
      <c r="AA8385"/>
      <c r="AC8385"/>
      <c r="AD8385"/>
      <c r="AE8385"/>
      <c r="AG8385"/>
      <c r="AH8385"/>
      <c r="AI8385"/>
      <c r="AK8385"/>
      <c r="AL8385"/>
      <c r="AM8385"/>
      <c r="AO8385"/>
      <c r="AP8385"/>
      <c r="AQ8385"/>
      <c r="AS8385"/>
      <c r="AT8385"/>
      <c r="AU8385"/>
      <c r="AW8385"/>
      <c r="AX8385"/>
      <c r="AY8385"/>
      <c r="BA8385"/>
      <c r="BB8385"/>
      <c r="BC8385"/>
      <c r="BE8385"/>
      <c r="BF8385"/>
      <c r="BG8385"/>
      <c r="BI8385"/>
      <c r="BJ8385"/>
      <c r="BK8385"/>
      <c r="BM8385"/>
      <c r="BN8385"/>
      <c r="BO8385"/>
    </row>
    <row r="8386" spans="1:67">
      <c r="A8386"/>
      <c r="B8386"/>
      <c r="C8386"/>
      <c r="E8386"/>
      <c r="F8386"/>
      <c r="G8386"/>
      <c r="I8386"/>
      <c r="J8386"/>
      <c r="K8386"/>
      <c r="M8386"/>
      <c r="N8386"/>
      <c r="O8386"/>
      <c r="Q8386"/>
      <c r="R8386"/>
      <c r="S8386"/>
      <c r="U8386"/>
      <c r="V8386"/>
      <c r="W8386"/>
      <c r="Y8386"/>
      <c r="Z8386"/>
      <c r="AA8386"/>
      <c r="AC8386"/>
      <c r="AD8386"/>
      <c r="AE8386"/>
      <c r="AG8386"/>
      <c r="AH8386"/>
      <c r="AI8386"/>
      <c r="AK8386"/>
      <c r="AL8386"/>
      <c r="AM8386"/>
      <c r="AO8386"/>
      <c r="AP8386"/>
      <c r="AQ8386"/>
      <c r="AS8386"/>
      <c r="AT8386"/>
      <c r="AU8386"/>
      <c r="AW8386"/>
      <c r="AX8386"/>
      <c r="AY8386"/>
      <c r="BA8386"/>
      <c r="BB8386"/>
      <c r="BC8386"/>
      <c r="BE8386"/>
      <c r="BF8386"/>
      <c r="BG8386"/>
      <c r="BI8386"/>
      <c r="BJ8386"/>
      <c r="BK8386"/>
      <c r="BM8386"/>
      <c r="BN8386"/>
      <c r="BO8386"/>
    </row>
    <row r="8387" spans="1:67">
      <c r="A8387"/>
      <c r="B8387"/>
      <c r="C8387"/>
      <c r="E8387"/>
      <c r="F8387"/>
      <c r="G8387"/>
      <c r="I8387"/>
      <c r="J8387"/>
      <c r="K8387"/>
      <c r="M8387"/>
      <c r="N8387"/>
      <c r="O8387"/>
      <c r="Q8387"/>
      <c r="R8387"/>
      <c r="S8387"/>
      <c r="U8387"/>
      <c r="V8387"/>
      <c r="W8387"/>
      <c r="Y8387"/>
      <c r="Z8387"/>
      <c r="AA8387"/>
      <c r="AC8387"/>
      <c r="AD8387"/>
      <c r="AE8387"/>
      <c r="AG8387"/>
      <c r="AH8387"/>
      <c r="AI8387"/>
      <c r="AK8387"/>
      <c r="AL8387"/>
      <c r="AM8387"/>
      <c r="AO8387"/>
      <c r="AP8387"/>
      <c r="AQ8387"/>
      <c r="AS8387"/>
      <c r="AT8387"/>
      <c r="AU8387"/>
      <c r="AW8387"/>
      <c r="AX8387"/>
      <c r="AY8387"/>
      <c r="BA8387"/>
      <c r="BB8387"/>
      <c r="BC8387"/>
      <c r="BE8387"/>
      <c r="BF8387"/>
      <c r="BG8387"/>
      <c r="BI8387"/>
      <c r="BJ8387"/>
      <c r="BK8387"/>
      <c r="BM8387"/>
      <c r="BN8387"/>
      <c r="BO8387"/>
    </row>
    <row r="8388" spans="1:67">
      <c r="A8388"/>
      <c r="B8388"/>
      <c r="C8388"/>
      <c r="E8388"/>
      <c r="F8388"/>
      <c r="G8388"/>
      <c r="I8388"/>
      <c r="J8388"/>
      <c r="K8388"/>
      <c r="M8388"/>
      <c r="N8388"/>
      <c r="O8388"/>
      <c r="Q8388"/>
      <c r="R8388"/>
      <c r="S8388"/>
      <c r="U8388"/>
      <c r="V8388"/>
      <c r="W8388"/>
      <c r="Y8388"/>
      <c r="Z8388"/>
      <c r="AA8388"/>
      <c r="AC8388"/>
      <c r="AD8388"/>
      <c r="AE8388"/>
      <c r="AG8388"/>
      <c r="AH8388"/>
      <c r="AI8388"/>
      <c r="AK8388"/>
      <c r="AL8388"/>
      <c r="AM8388"/>
      <c r="AO8388"/>
      <c r="AP8388"/>
      <c r="AQ8388"/>
      <c r="AS8388"/>
      <c r="AT8388"/>
      <c r="AU8388"/>
      <c r="AW8388"/>
      <c r="AX8388"/>
      <c r="AY8388"/>
      <c r="BA8388"/>
      <c r="BB8388"/>
      <c r="BC8388"/>
      <c r="BE8388"/>
      <c r="BF8388"/>
      <c r="BG8388"/>
      <c r="BI8388"/>
      <c r="BJ8388"/>
      <c r="BK8388"/>
      <c r="BM8388"/>
      <c r="BN8388"/>
      <c r="BO8388"/>
    </row>
    <row r="8389" spans="1:67">
      <c r="A8389"/>
      <c r="B8389"/>
      <c r="C8389"/>
      <c r="E8389"/>
      <c r="F8389"/>
      <c r="G8389"/>
      <c r="I8389"/>
      <c r="J8389"/>
      <c r="K8389"/>
      <c r="M8389"/>
      <c r="N8389"/>
      <c r="O8389"/>
      <c r="Q8389"/>
      <c r="R8389"/>
      <c r="S8389"/>
      <c r="U8389"/>
      <c r="V8389"/>
      <c r="W8389"/>
      <c r="Y8389"/>
      <c r="Z8389"/>
      <c r="AA8389"/>
      <c r="AC8389"/>
      <c r="AD8389"/>
      <c r="AE8389"/>
      <c r="AG8389"/>
      <c r="AH8389"/>
      <c r="AI8389"/>
      <c r="AK8389"/>
      <c r="AL8389"/>
      <c r="AM8389"/>
      <c r="AO8389"/>
      <c r="AP8389"/>
      <c r="AQ8389"/>
      <c r="AS8389"/>
      <c r="AT8389"/>
      <c r="AU8389"/>
      <c r="AW8389"/>
      <c r="AX8389"/>
      <c r="AY8389"/>
      <c r="BA8389"/>
      <c r="BB8389"/>
      <c r="BC8389"/>
      <c r="BE8389"/>
      <c r="BF8389"/>
      <c r="BG8389"/>
      <c r="BI8389"/>
      <c r="BJ8389"/>
      <c r="BK8389"/>
      <c r="BM8389"/>
      <c r="BN8389"/>
      <c r="BO8389"/>
    </row>
    <row r="8390" spans="1:67">
      <c r="A8390"/>
      <c r="B8390"/>
      <c r="C8390"/>
      <c r="E8390"/>
      <c r="F8390"/>
      <c r="G8390"/>
      <c r="I8390"/>
      <c r="J8390"/>
      <c r="K8390"/>
      <c r="M8390"/>
      <c r="N8390"/>
      <c r="O8390"/>
      <c r="Q8390"/>
      <c r="R8390"/>
      <c r="S8390"/>
      <c r="U8390"/>
      <c r="V8390"/>
      <c r="W8390"/>
      <c r="Y8390"/>
      <c r="Z8390"/>
      <c r="AA8390"/>
      <c r="AC8390"/>
      <c r="AD8390"/>
      <c r="AE8390"/>
      <c r="AG8390"/>
      <c r="AH8390"/>
      <c r="AI8390"/>
      <c r="AK8390"/>
      <c r="AL8390"/>
      <c r="AM8390"/>
      <c r="AO8390"/>
      <c r="AP8390"/>
      <c r="AQ8390"/>
      <c r="AS8390"/>
      <c r="AT8390"/>
      <c r="AU8390"/>
      <c r="AW8390"/>
      <c r="AX8390"/>
      <c r="AY8390"/>
      <c r="BA8390"/>
      <c r="BB8390"/>
      <c r="BC8390"/>
      <c r="BE8390"/>
      <c r="BF8390"/>
      <c r="BG8390"/>
      <c r="BI8390"/>
      <c r="BJ8390"/>
      <c r="BK8390"/>
      <c r="BM8390"/>
      <c r="BN8390"/>
      <c r="BO8390"/>
    </row>
    <row r="8391" spans="1:67">
      <c r="A8391"/>
      <c r="B8391"/>
      <c r="C8391"/>
      <c r="E8391"/>
      <c r="F8391"/>
      <c r="G8391"/>
      <c r="I8391"/>
      <c r="J8391"/>
      <c r="K8391"/>
      <c r="M8391"/>
      <c r="N8391"/>
      <c r="O8391"/>
      <c r="Q8391"/>
      <c r="R8391"/>
      <c r="S8391"/>
      <c r="U8391"/>
      <c r="V8391"/>
      <c r="W8391"/>
      <c r="Y8391"/>
      <c r="Z8391"/>
      <c r="AA8391"/>
      <c r="AC8391"/>
      <c r="AD8391"/>
      <c r="AE8391"/>
      <c r="AG8391"/>
      <c r="AH8391"/>
      <c r="AI8391"/>
      <c r="AK8391"/>
      <c r="AL8391"/>
      <c r="AM8391"/>
      <c r="AO8391"/>
      <c r="AP8391"/>
      <c r="AQ8391"/>
      <c r="AS8391"/>
      <c r="AT8391"/>
      <c r="AU8391"/>
      <c r="AW8391"/>
      <c r="AX8391"/>
      <c r="AY8391"/>
      <c r="BA8391"/>
      <c r="BB8391"/>
      <c r="BC8391"/>
      <c r="BE8391"/>
      <c r="BF8391"/>
      <c r="BG8391"/>
      <c r="BI8391"/>
      <c r="BJ8391"/>
      <c r="BK8391"/>
      <c r="BM8391"/>
      <c r="BN8391"/>
      <c r="BO8391"/>
    </row>
    <row r="8392" spans="1:67">
      <c r="A8392"/>
      <c r="B8392"/>
      <c r="C8392"/>
      <c r="E8392"/>
      <c r="F8392"/>
      <c r="G8392"/>
      <c r="I8392"/>
      <c r="J8392"/>
      <c r="K8392"/>
      <c r="M8392"/>
      <c r="N8392"/>
      <c r="O8392"/>
      <c r="Q8392"/>
      <c r="R8392"/>
      <c r="S8392"/>
      <c r="U8392"/>
      <c r="V8392"/>
      <c r="W8392"/>
      <c r="Y8392"/>
      <c r="Z8392"/>
      <c r="AA8392"/>
      <c r="AC8392"/>
      <c r="AD8392"/>
      <c r="AE8392"/>
      <c r="AG8392"/>
      <c r="AH8392"/>
      <c r="AI8392"/>
      <c r="AK8392"/>
      <c r="AL8392"/>
      <c r="AM8392"/>
      <c r="AO8392"/>
      <c r="AP8392"/>
      <c r="AQ8392"/>
      <c r="AS8392"/>
      <c r="AT8392"/>
      <c r="AU8392"/>
      <c r="AW8392"/>
      <c r="AX8392"/>
      <c r="AY8392"/>
      <c r="BA8392"/>
      <c r="BB8392"/>
      <c r="BC8392"/>
      <c r="BE8392"/>
      <c r="BF8392"/>
      <c r="BG8392"/>
      <c r="BI8392"/>
      <c r="BJ8392"/>
      <c r="BK8392"/>
      <c r="BM8392"/>
      <c r="BN8392"/>
      <c r="BO8392"/>
    </row>
    <row r="8393" spans="1:67">
      <c r="A8393"/>
      <c r="B8393"/>
      <c r="C8393"/>
      <c r="E8393"/>
      <c r="F8393"/>
      <c r="G8393"/>
      <c r="I8393"/>
      <c r="J8393"/>
      <c r="K8393"/>
      <c r="M8393"/>
      <c r="N8393"/>
      <c r="O8393"/>
      <c r="Q8393"/>
      <c r="R8393"/>
      <c r="S8393"/>
      <c r="U8393"/>
      <c r="V8393"/>
      <c r="W8393"/>
      <c r="Y8393"/>
      <c r="Z8393"/>
      <c r="AA8393"/>
      <c r="AC8393"/>
      <c r="AD8393"/>
      <c r="AE8393"/>
      <c r="AG8393"/>
      <c r="AH8393"/>
      <c r="AI8393"/>
      <c r="AK8393"/>
      <c r="AL8393"/>
      <c r="AM8393"/>
      <c r="AO8393"/>
      <c r="AP8393"/>
      <c r="AQ8393"/>
      <c r="AS8393"/>
      <c r="AT8393"/>
      <c r="AU8393"/>
      <c r="AW8393"/>
      <c r="AX8393"/>
      <c r="AY8393"/>
      <c r="BA8393"/>
      <c r="BB8393"/>
      <c r="BC8393"/>
      <c r="BE8393"/>
      <c r="BF8393"/>
      <c r="BG8393"/>
      <c r="BI8393"/>
      <c r="BJ8393"/>
      <c r="BK8393"/>
      <c r="BM8393"/>
      <c r="BN8393"/>
      <c r="BO8393"/>
    </row>
    <row r="8394" spans="1:67">
      <c r="A8394"/>
      <c r="B8394"/>
      <c r="C8394"/>
      <c r="E8394"/>
      <c r="F8394"/>
      <c r="G8394"/>
      <c r="I8394"/>
      <c r="J8394"/>
      <c r="K8394"/>
      <c r="M8394"/>
      <c r="N8394"/>
      <c r="O8394"/>
      <c r="Q8394"/>
      <c r="R8394"/>
      <c r="S8394"/>
      <c r="U8394"/>
      <c r="V8394"/>
      <c r="W8394"/>
      <c r="Y8394"/>
      <c r="Z8394"/>
      <c r="AA8394"/>
      <c r="AC8394"/>
      <c r="AD8394"/>
      <c r="AE8394"/>
      <c r="AG8394"/>
      <c r="AH8394"/>
      <c r="AI8394"/>
      <c r="AK8394"/>
      <c r="AL8394"/>
      <c r="AM8394"/>
      <c r="AO8394"/>
      <c r="AP8394"/>
      <c r="AQ8394"/>
      <c r="AS8394"/>
      <c r="AT8394"/>
      <c r="AU8394"/>
      <c r="AW8394"/>
      <c r="AX8394"/>
      <c r="AY8394"/>
      <c r="BA8394"/>
      <c r="BB8394"/>
      <c r="BC8394"/>
      <c r="BE8394"/>
      <c r="BF8394"/>
      <c r="BG8394"/>
      <c r="BI8394"/>
      <c r="BJ8394"/>
      <c r="BK8394"/>
      <c r="BM8394"/>
      <c r="BN8394"/>
      <c r="BO8394"/>
    </row>
    <row r="8395" spans="1:67">
      <c r="A8395"/>
      <c r="B8395"/>
      <c r="C8395"/>
      <c r="E8395"/>
      <c r="F8395"/>
      <c r="G8395"/>
      <c r="I8395"/>
      <c r="J8395"/>
      <c r="K8395"/>
      <c r="M8395"/>
      <c r="N8395"/>
      <c r="O8395"/>
      <c r="Q8395"/>
      <c r="R8395"/>
      <c r="S8395"/>
      <c r="U8395"/>
      <c r="V8395"/>
      <c r="W8395"/>
      <c r="Y8395"/>
      <c r="Z8395"/>
      <c r="AA8395"/>
      <c r="AC8395"/>
      <c r="AD8395"/>
      <c r="AE8395"/>
      <c r="AG8395"/>
      <c r="AH8395"/>
      <c r="AI8395"/>
      <c r="AK8395"/>
      <c r="AL8395"/>
      <c r="AM8395"/>
      <c r="AO8395"/>
      <c r="AP8395"/>
      <c r="AQ8395"/>
      <c r="AS8395"/>
      <c r="AT8395"/>
      <c r="AU8395"/>
      <c r="AW8395"/>
      <c r="AX8395"/>
      <c r="AY8395"/>
      <c r="BA8395"/>
      <c r="BB8395"/>
      <c r="BC8395"/>
      <c r="BE8395"/>
      <c r="BF8395"/>
      <c r="BG8395"/>
      <c r="BI8395"/>
      <c r="BJ8395"/>
      <c r="BK8395"/>
      <c r="BM8395"/>
      <c r="BN8395"/>
      <c r="BO8395"/>
    </row>
    <row r="8396" spans="1:67">
      <c r="A8396"/>
      <c r="B8396"/>
      <c r="C8396"/>
      <c r="E8396"/>
      <c r="F8396"/>
      <c r="G8396"/>
      <c r="I8396"/>
      <c r="J8396"/>
      <c r="K8396"/>
      <c r="M8396"/>
      <c r="N8396"/>
      <c r="O8396"/>
      <c r="Q8396"/>
      <c r="R8396"/>
      <c r="S8396"/>
      <c r="U8396"/>
      <c r="V8396"/>
      <c r="W8396"/>
      <c r="Y8396"/>
      <c r="Z8396"/>
      <c r="AA8396"/>
      <c r="AC8396"/>
      <c r="AD8396"/>
      <c r="AE8396"/>
      <c r="AG8396"/>
      <c r="AH8396"/>
      <c r="AI8396"/>
      <c r="AK8396"/>
      <c r="AL8396"/>
      <c r="AM8396"/>
      <c r="AO8396"/>
      <c r="AP8396"/>
      <c r="AQ8396"/>
      <c r="AS8396"/>
      <c r="AT8396"/>
      <c r="AU8396"/>
      <c r="AW8396"/>
      <c r="AX8396"/>
      <c r="AY8396"/>
      <c r="BA8396"/>
      <c r="BB8396"/>
      <c r="BC8396"/>
      <c r="BE8396"/>
      <c r="BF8396"/>
      <c r="BG8396"/>
      <c r="BI8396"/>
      <c r="BJ8396"/>
      <c r="BK8396"/>
      <c r="BM8396"/>
      <c r="BN8396"/>
      <c r="BO8396"/>
    </row>
    <row r="8397" spans="1:67">
      <c r="A8397"/>
      <c r="B8397"/>
      <c r="C8397"/>
      <c r="E8397"/>
      <c r="F8397"/>
      <c r="G8397"/>
      <c r="I8397"/>
      <c r="J8397"/>
      <c r="K8397"/>
      <c r="M8397"/>
      <c r="N8397"/>
      <c r="O8397"/>
      <c r="Q8397"/>
      <c r="R8397"/>
      <c r="S8397"/>
      <c r="U8397"/>
      <c r="V8397"/>
      <c r="W8397"/>
      <c r="Y8397"/>
      <c r="Z8397"/>
      <c r="AA8397"/>
      <c r="AC8397"/>
      <c r="AD8397"/>
      <c r="AE8397"/>
      <c r="AG8397"/>
      <c r="AH8397"/>
      <c r="AI8397"/>
      <c r="AK8397"/>
      <c r="AL8397"/>
      <c r="AM8397"/>
      <c r="AO8397"/>
      <c r="AP8397"/>
      <c r="AQ8397"/>
      <c r="AS8397"/>
      <c r="AT8397"/>
      <c r="AU8397"/>
      <c r="AW8397"/>
      <c r="AX8397"/>
      <c r="AY8397"/>
      <c r="BA8397"/>
      <c r="BB8397"/>
      <c r="BC8397"/>
      <c r="BE8397"/>
      <c r="BF8397"/>
      <c r="BG8397"/>
      <c r="BI8397"/>
      <c r="BJ8397"/>
      <c r="BK8397"/>
      <c r="BM8397"/>
      <c r="BN8397"/>
      <c r="BO8397"/>
    </row>
    <row r="8398" spans="1:67">
      <c r="A8398"/>
      <c r="B8398"/>
      <c r="C8398"/>
      <c r="E8398"/>
      <c r="F8398"/>
      <c r="G8398"/>
      <c r="I8398"/>
      <c r="J8398"/>
      <c r="K8398"/>
      <c r="M8398"/>
      <c r="N8398"/>
      <c r="O8398"/>
      <c r="Q8398"/>
      <c r="R8398"/>
      <c r="S8398"/>
      <c r="U8398"/>
      <c r="V8398"/>
      <c r="W8398"/>
      <c r="Y8398"/>
      <c r="Z8398"/>
      <c r="AA8398"/>
      <c r="AC8398"/>
      <c r="AD8398"/>
      <c r="AE8398"/>
      <c r="AG8398"/>
      <c r="AH8398"/>
      <c r="AI8398"/>
      <c r="AK8398"/>
      <c r="AL8398"/>
      <c r="AM8398"/>
      <c r="AO8398"/>
      <c r="AP8398"/>
      <c r="AQ8398"/>
      <c r="AS8398"/>
      <c r="AT8398"/>
      <c r="AU8398"/>
      <c r="AW8398"/>
      <c r="AX8398"/>
      <c r="AY8398"/>
      <c r="BA8398"/>
      <c r="BB8398"/>
      <c r="BC8398"/>
      <c r="BE8398"/>
      <c r="BF8398"/>
      <c r="BG8398"/>
      <c r="BI8398"/>
      <c r="BJ8398"/>
      <c r="BK8398"/>
      <c r="BM8398"/>
      <c r="BN8398"/>
      <c r="BO8398"/>
    </row>
    <row r="8399" spans="1:67">
      <c r="A8399"/>
      <c r="B8399"/>
      <c r="C8399"/>
      <c r="E8399"/>
      <c r="F8399"/>
      <c r="G8399"/>
      <c r="I8399"/>
      <c r="J8399"/>
      <c r="K8399"/>
      <c r="M8399"/>
      <c r="N8399"/>
      <c r="O8399"/>
      <c r="Q8399"/>
      <c r="R8399"/>
      <c r="S8399"/>
      <c r="U8399"/>
      <c r="V8399"/>
      <c r="W8399"/>
      <c r="Y8399"/>
      <c r="Z8399"/>
      <c r="AA8399"/>
      <c r="AC8399"/>
      <c r="AD8399"/>
      <c r="AE8399"/>
      <c r="AG8399"/>
      <c r="AH8399"/>
      <c r="AI8399"/>
      <c r="AK8399"/>
      <c r="AL8399"/>
      <c r="AM8399"/>
      <c r="AO8399"/>
      <c r="AP8399"/>
      <c r="AQ8399"/>
      <c r="AS8399"/>
      <c r="AT8399"/>
      <c r="AU8399"/>
      <c r="AW8399"/>
      <c r="AX8399"/>
      <c r="AY8399"/>
      <c r="BA8399"/>
      <c r="BB8399"/>
      <c r="BC8399"/>
      <c r="BE8399"/>
      <c r="BF8399"/>
      <c r="BG8399"/>
      <c r="BI8399"/>
      <c r="BJ8399"/>
      <c r="BK8399"/>
      <c r="BM8399"/>
      <c r="BN8399"/>
      <c r="BO8399"/>
    </row>
    <row r="8400" spans="1:67">
      <c r="A8400"/>
      <c r="B8400"/>
      <c r="C8400"/>
      <c r="E8400"/>
      <c r="F8400"/>
      <c r="G8400"/>
      <c r="I8400"/>
      <c r="J8400"/>
      <c r="K8400"/>
      <c r="M8400"/>
      <c r="N8400"/>
      <c r="O8400"/>
      <c r="Q8400"/>
      <c r="R8400"/>
      <c r="S8400"/>
      <c r="U8400"/>
      <c r="V8400"/>
      <c r="W8400"/>
      <c r="Y8400"/>
      <c r="Z8400"/>
      <c r="AA8400"/>
      <c r="AC8400"/>
      <c r="AD8400"/>
      <c r="AE8400"/>
      <c r="AG8400"/>
      <c r="AH8400"/>
      <c r="AI8400"/>
      <c r="AK8400"/>
      <c r="AL8400"/>
      <c r="AM8400"/>
      <c r="AO8400"/>
      <c r="AP8400"/>
      <c r="AQ8400"/>
      <c r="AS8400"/>
      <c r="AT8400"/>
      <c r="AU8400"/>
      <c r="AW8400"/>
      <c r="AX8400"/>
      <c r="AY8400"/>
      <c r="BA8400"/>
      <c r="BB8400"/>
      <c r="BC8400"/>
      <c r="BE8400"/>
      <c r="BF8400"/>
      <c r="BG8400"/>
      <c r="BI8400"/>
      <c r="BJ8400"/>
      <c r="BK8400"/>
      <c r="BM8400"/>
      <c r="BN8400"/>
      <c r="BO8400"/>
    </row>
    <row r="8401" spans="1:67">
      <c r="A8401"/>
      <c r="B8401"/>
      <c r="C8401"/>
      <c r="E8401"/>
      <c r="F8401"/>
      <c r="G8401"/>
      <c r="I8401"/>
      <c r="J8401"/>
      <c r="K8401"/>
      <c r="M8401"/>
      <c r="N8401"/>
      <c r="O8401"/>
      <c r="Q8401"/>
      <c r="R8401"/>
      <c r="S8401"/>
      <c r="U8401"/>
      <c r="V8401"/>
      <c r="W8401"/>
      <c r="Y8401"/>
      <c r="Z8401"/>
      <c r="AA8401"/>
      <c r="AC8401"/>
      <c r="AD8401"/>
      <c r="AE8401"/>
      <c r="AG8401"/>
      <c r="AH8401"/>
      <c r="AI8401"/>
      <c r="AK8401"/>
      <c r="AL8401"/>
      <c r="AM8401"/>
      <c r="AO8401"/>
      <c r="AP8401"/>
      <c r="AQ8401"/>
      <c r="AS8401"/>
      <c r="AT8401"/>
      <c r="AU8401"/>
      <c r="AW8401"/>
      <c r="AX8401"/>
      <c r="AY8401"/>
      <c r="BA8401"/>
      <c r="BB8401"/>
      <c r="BC8401"/>
      <c r="BE8401"/>
      <c r="BF8401"/>
      <c r="BG8401"/>
      <c r="BI8401"/>
      <c r="BJ8401"/>
      <c r="BK8401"/>
      <c r="BM8401"/>
      <c r="BN8401"/>
      <c r="BO8401"/>
    </row>
    <row r="8402" spans="1:67">
      <c r="A8402"/>
      <c r="B8402"/>
      <c r="C8402"/>
      <c r="E8402"/>
      <c r="F8402"/>
      <c r="G8402"/>
      <c r="I8402"/>
      <c r="J8402"/>
      <c r="K8402"/>
      <c r="M8402"/>
      <c r="N8402"/>
      <c r="O8402"/>
      <c r="Q8402"/>
      <c r="R8402"/>
      <c r="S8402"/>
      <c r="U8402"/>
      <c r="V8402"/>
      <c r="W8402"/>
      <c r="Y8402"/>
      <c r="Z8402"/>
      <c r="AA8402"/>
      <c r="AC8402"/>
      <c r="AD8402"/>
      <c r="AE8402"/>
      <c r="AG8402"/>
      <c r="AH8402"/>
      <c r="AI8402"/>
      <c r="AK8402"/>
      <c r="AL8402"/>
      <c r="AM8402"/>
      <c r="AO8402"/>
      <c r="AP8402"/>
      <c r="AQ8402"/>
      <c r="AS8402"/>
      <c r="AT8402"/>
      <c r="AU8402"/>
      <c r="AW8402"/>
      <c r="AX8402"/>
      <c r="AY8402"/>
      <c r="BA8402"/>
      <c r="BB8402"/>
      <c r="BC8402"/>
      <c r="BE8402"/>
      <c r="BF8402"/>
      <c r="BG8402"/>
      <c r="BI8402"/>
      <c r="BJ8402"/>
      <c r="BK8402"/>
      <c r="BM8402"/>
      <c r="BN8402"/>
      <c r="BO8402"/>
    </row>
    <row r="8403" spans="1:67">
      <c r="A8403"/>
      <c r="B8403"/>
      <c r="C8403"/>
      <c r="E8403"/>
      <c r="F8403"/>
      <c r="G8403"/>
      <c r="I8403"/>
      <c r="J8403"/>
      <c r="K8403"/>
      <c r="M8403"/>
      <c r="N8403"/>
      <c r="O8403"/>
      <c r="Q8403"/>
      <c r="R8403"/>
      <c r="S8403"/>
      <c r="U8403"/>
      <c r="V8403"/>
      <c r="W8403"/>
      <c r="Y8403"/>
      <c r="Z8403"/>
      <c r="AA8403"/>
      <c r="AC8403"/>
      <c r="AD8403"/>
      <c r="AE8403"/>
      <c r="AG8403"/>
      <c r="AH8403"/>
      <c r="AI8403"/>
      <c r="AK8403"/>
      <c r="AL8403"/>
      <c r="AM8403"/>
      <c r="AO8403"/>
      <c r="AP8403"/>
      <c r="AQ8403"/>
      <c r="AS8403"/>
      <c r="AT8403"/>
      <c r="AU8403"/>
      <c r="AW8403"/>
      <c r="AX8403"/>
      <c r="AY8403"/>
      <c r="BA8403"/>
      <c r="BB8403"/>
      <c r="BC8403"/>
      <c r="BE8403"/>
      <c r="BF8403"/>
      <c r="BG8403"/>
      <c r="BI8403"/>
      <c r="BJ8403"/>
      <c r="BK8403"/>
      <c r="BM8403"/>
      <c r="BN8403"/>
      <c r="BO8403"/>
    </row>
    <row r="8404" spans="1:67">
      <c r="A8404"/>
      <c r="B8404"/>
      <c r="C8404"/>
      <c r="E8404"/>
      <c r="F8404"/>
      <c r="G8404"/>
      <c r="I8404"/>
      <c r="J8404"/>
      <c r="K8404"/>
      <c r="M8404"/>
      <c r="N8404"/>
      <c r="O8404"/>
      <c r="Q8404"/>
      <c r="R8404"/>
      <c r="S8404"/>
      <c r="U8404"/>
      <c r="V8404"/>
      <c r="W8404"/>
      <c r="Y8404"/>
      <c r="Z8404"/>
      <c r="AA8404"/>
      <c r="AC8404"/>
      <c r="AD8404"/>
      <c r="AE8404"/>
      <c r="AG8404"/>
      <c r="AH8404"/>
      <c r="AI8404"/>
      <c r="AK8404"/>
      <c r="AL8404"/>
      <c r="AM8404"/>
      <c r="AO8404"/>
      <c r="AP8404"/>
      <c r="AQ8404"/>
      <c r="AS8404"/>
      <c r="AT8404"/>
      <c r="AU8404"/>
      <c r="AW8404"/>
      <c r="AX8404"/>
      <c r="AY8404"/>
      <c r="BA8404"/>
      <c r="BB8404"/>
      <c r="BC8404"/>
      <c r="BE8404"/>
      <c r="BF8404"/>
      <c r="BG8404"/>
      <c r="BI8404"/>
      <c r="BJ8404"/>
      <c r="BK8404"/>
      <c r="BM8404"/>
      <c r="BN8404"/>
      <c r="BO8404"/>
    </row>
    <row r="8405" spans="1:67">
      <c r="A8405"/>
      <c r="B8405"/>
      <c r="C8405"/>
      <c r="E8405"/>
      <c r="F8405"/>
      <c r="G8405"/>
      <c r="I8405"/>
      <c r="J8405"/>
      <c r="K8405"/>
      <c r="M8405"/>
      <c r="N8405"/>
      <c r="O8405"/>
      <c r="Q8405"/>
      <c r="R8405"/>
      <c r="S8405"/>
      <c r="U8405"/>
      <c r="V8405"/>
      <c r="W8405"/>
      <c r="Y8405"/>
      <c r="Z8405"/>
      <c r="AA8405"/>
      <c r="AC8405"/>
      <c r="AD8405"/>
      <c r="AE8405"/>
      <c r="AG8405"/>
      <c r="AH8405"/>
      <c r="AI8405"/>
      <c r="AK8405"/>
      <c r="AL8405"/>
      <c r="AM8405"/>
      <c r="AO8405"/>
      <c r="AP8405"/>
      <c r="AQ8405"/>
      <c r="AS8405"/>
      <c r="AT8405"/>
      <c r="AU8405"/>
      <c r="AW8405"/>
      <c r="AX8405"/>
      <c r="AY8405"/>
      <c r="BA8405"/>
      <c r="BB8405"/>
      <c r="BC8405"/>
      <c r="BE8405"/>
      <c r="BF8405"/>
      <c r="BG8405"/>
      <c r="BI8405"/>
      <c r="BJ8405"/>
      <c r="BK8405"/>
      <c r="BM8405"/>
      <c r="BN8405"/>
      <c r="BO8405"/>
    </row>
    <row r="8406" spans="1:67">
      <c r="A8406"/>
      <c r="B8406"/>
      <c r="C8406"/>
      <c r="E8406"/>
      <c r="F8406"/>
      <c r="G8406"/>
      <c r="I8406"/>
      <c r="J8406"/>
      <c r="K8406"/>
      <c r="M8406"/>
      <c r="N8406"/>
      <c r="O8406"/>
      <c r="Q8406"/>
      <c r="R8406"/>
      <c r="S8406"/>
      <c r="U8406"/>
      <c r="V8406"/>
      <c r="W8406"/>
      <c r="Y8406"/>
      <c r="Z8406"/>
      <c r="AA8406"/>
      <c r="AC8406"/>
      <c r="AD8406"/>
      <c r="AE8406"/>
      <c r="AG8406"/>
      <c r="AH8406"/>
      <c r="AI8406"/>
      <c r="AK8406"/>
      <c r="AL8406"/>
      <c r="AM8406"/>
      <c r="AO8406"/>
      <c r="AP8406"/>
      <c r="AQ8406"/>
      <c r="AS8406"/>
      <c r="AT8406"/>
      <c r="AU8406"/>
      <c r="AW8406"/>
      <c r="AX8406"/>
      <c r="AY8406"/>
      <c r="BA8406"/>
      <c r="BB8406"/>
      <c r="BC8406"/>
      <c r="BE8406"/>
      <c r="BF8406"/>
      <c r="BG8406"/>
      <c r="BI8406"/>
      <c r="BJ8406"/>
      <c r="BK8406"/>
      <c r="BM8406"/>
      <c r="BN8406"/>
      <c r="BO8406"/>
    </row>
    <row r="8407" spans="1:67">
      <c r="A8407"/>
      <c r="B8407"/>
      <c r="C8407"/>
      <c r="E8407"/>
      <c r="F8407"/>
      <c r="G8407"/>
      <c r="I8407"/>
      <c r="J8407"/>
      <c r="K8407"/>
      <c r="M8407"/>
      <c r="N8407"/>
      <c r="O8407"/>
      <c r="Q8407"/>
      <c r="R8407"/>
      <c r="S8407"/>
      <c r="U8407"/>
      <c r="V8407"/>
      <c r="W8407"/>
      <c r="Y8407"/>
      <c r="Z8407"/>
      <c r="AA8407"/>
      <c r="AC8407"/>
      <c r="AD8407"/>
      <c r="AE8407"/>
      <c r="AG8407"/>
      <c r="AH8407"/>
      <c r="AI8407"/>
      <c r="AK8407"/>
      <c r="AL8407"/>
      <c r="AM8407"/>
      <c r="AO8407"/>
      <c r="AP8407"/>
      <c r="AQ8407"/>
      <c r="AS8407"/>
      <c r="AT8407"/>
      <c r="AU8407"/>
      <c r="AW8407"/>
      <c r="AX8407"/>
      <c r="AY8407"/>
      <c r="BA8407"/>
      <c r="BB8407"/>
      <c r="BC8407"/>
      <c r="BE8407"/>
      <c r="BF8407"/>
      <c r="BG8407"/>
      <c r="BI8407"/>
      <c r="BJ8407"/>
      <c r="BK8407"/>
      <c r="BM8407"/>
      <c r="BN8407"/>
      <c r="BO8407"/>
    </row>
    <row r="8408" spans="1:67">
      <c r="A8408"/>
      <c r="B8408"/>
      <c r="C8408"/>
      <c r="E8408"/>
      <c r="F8408"/>
      <c r="G8408"/>
      <c r="I8408"/>
      <c r="J8408"/>
      <c r="K8408"/>
      <c r="M8408"/>
      <c r="N8408"/>
      <c r="O8408"/>
      <c r="Q8408"/>
      <c r="R8408"/>
      <c r="S8408"/>
      <c r="U8408"/>
      <c r="V8408"/>
      <c r="W8408"/>
      <c r="Y8408"/>
      <c r="Z8408"/>
      <c r="AA8408"/>
      <c r="AC8408"/>
      <c r="AD8408"/>
      <c r="AE8408"/>
      <c r="AG8408"/>
      <c r="AH8408"/>
      <c r="AI8408"/>
      <c r="AK8408"/>
      <c r="AL8408"/>
      <c r="AM8408"/>
      <c r="AO8408"/>
      <c r="AP8408"/>
      <c r="AQ8408"/>
      <c r="AS8408"/>
      <c r="AT8408"/>
      <c r="AU8408"/>
      <c r="AW8408"/>
      <c r="AX8408"/>
      <c r="AY8408"/>
      <c r="BA8408"/>
      <c r="BB8408"/>
      <c r="BC8408"/>
      <c r="BE8408"/>
      <c r="BF8408"/>
      <c r="BG8408"/>
      <c r="BI8408"/>
      <c r="BJ8408"/>
      <c r="BK8408"/>
      <c r="BM8408"/>
      <c r="BN8408"/>
      <c r="BO8408"/>
    </row>
    <row r="8409" spans="1:67">
      <c r="A8409"/>
      <c r="B8409"/>
      <c r="C8409"/>
      <c r="E8409"/>
      <c r="F8409"/>
      <c r="G8409"/>
      <c r="I8409"/>
      <c r="J8409"/>
      <c r="K8409"/>
      <c r="M8409"/>
      <c r="N8409"/>
      <c r="O8409"/>
      <c r="Q8409"/>
      <c r="R8409"/>
      <c r="S8409"/>
      <c r="U8409"/>
      <c r="V8409"/>
      <c r="W8409"/>
      <c r="Y8409"/>
      <c r="Z8409"/>
      <c r="AA8409"/>
      <c r="AC8409"/>
      <c r="AD8409"/>
      <c r="AE8409"/>
      <c r="AG8409"/>
      <c r="AH8409"/>
      <c r="AI8409"/>
      <c r="AK8409"/>
      <c r="AL8409"/>
      <c r="AM8409"/>
      <c r="AO8409"/>
      <c r="AP8409"/>
      <c r="AQ8409"/>
      <c r="AS8409"/>
      <c r="AT8409"/>
      <c r="AU8409"/>
      <c r="AW8409"/>
      <c r="AX8409"/>
      <c r="AY8409"/>
      <c r="BA8409"/>
      <c r="BB8409"/>
      <c r="BC8409"/>
      <c r="BE8409"/>
      <c r="BF8409"/>
      <c r="BG8409"/>
      <c r="BI8409"/>
      <c r="BJ8409"/>
      <c r="BK8409"/>
      <c r="BM8409"/>
      <c r="BN8409"/>
      <c r="BO8409"/>
    </row>
    <row r="8410" spans="1:67">
      <c r="A8410"/>
      <c r="B8410"/>
      <c r="C8410"/>
      <c r="E8410"/>
      <c r="F8410"/>
      <c r="G8410"/>
      <c r="I8410"/>
      <c r="J8410"/>
      <c r="K8410"/>
      <c r="M8410"/>
      <c r="N8410"/>
      <c r="O8410"/>
      <c r="Q8410"/>
      <c r="R8410"/>
      <c r="S8410"/>
      <c r="U8410"/>
      <c r="V8410"/>
      <c r="W8410"/>
      <c r="Y8410"/>
      <c r="Z8410"/>
      <c r="AA8410"/>
      <c r="AC8410"/>
      <c r="AD8410"/>
      <c r="AE8410"/>
      <c r="AG8410"/>
      <c r="AH8410"/>
      <c r="AI8410"/>
      <c r="AK8410"/>
      <c r="AL8410"/>
      <c r="AM8410"/>
      <c r="AO8410"/>
      <c r="AP8410"/>
      <c r="AQ8410"/>
      <c r="AS8410"/>
      <c r="AT8410"/>
      <c r="AU8410"/>
      <c r="AW8410"/>
      <c r="AX8410"/>
      <c r="AY8410"/>
      <c r="BA8410"/>
      <c r="BB8410"/>
      <c r="BC8410"/>
      <c r="BE8410"/>
      <c r="BF8410"/>
      <c r="BG8410"/>
      <c r="BI8410"/>
      <c r="BJ8410"/>
      <c r="BK8410"/>
      <c r="BM8410"/>
      <c r="BN8410"/>
      <c r="BO8410"/>
    </row>
    <row r="8411" spans="1:67">
      <c r="A8411"/>
      <c r="B8411"/>
      <c r="C8411"/>
      <c r="E8411"/>
      <c r="F8411"/>
      <c r="G8411"/>
      <c r="I8411"/>
      <c r="J8411"/>
      <c r="K8411"/>
      <c r="M8411"/>
      <c r="N8411"/>
      <c r="O8411"/>
      <c r="Q8411"/>
      <c r="R8411"/>
      <c r="S8411"/>
      <c r="U8411"/>
      <c r="V8411"/>
      <c r="W8411"/>
      <c r="Y8411"/>
      <c r="Z8411"/>
      <c r="AA8411"/>
      <c r="AC8411"/>
      <c r="AD8411"/>
      <c r="AE8411"/>
      <c r="AG8411"/>
      <c r="AH8411"/>
      <c r="AI8411"/>
      <c r="AK8411"/>
      <c r="AL8411"/>
      <c r="AM8411"/>
      <c r="AO8411"/>
      <c r="AP8411"/>
      <c r="AQ8411"/>
      <c r="AS8411"/>
      <c r="AT8411"/>
      <c r="AU8411"/>
      <c r="AW8411"/>
      <c r="AX8411"/>
      <c r="AY8411"/>
      <c r="BA8411"/>
      <c r="BB8411"/>
      <c r="BC8411"/>
      <c r="BE8411"/>
      <c r="BF8411"/>
      <c r="BG8411"/>
      <c r="BI8411"/>
      <c r="BJ8411"/>
      <c r="BK8411"/>
      <c r="BM8411"/>
      <c r="BN8411"/>
      <c r="BO8411"/>
    </row>
    <row r="8412" spans="1:67">
      <c r="A8412"/>
      <c r="B8412"/>
      <c r="C8412"/>
      <c r="E8412"/>
      <c r="F8412"/>
      <c r="G8412"/>
      <c r="I8412"/>
      <c r="J8412"/>
      <c r="K8412"/>
      <c r="M8412"/>
      <c r="N8412"/>
      <c r="O8412"/>
      <c r="Q8412"/>
      <c r="R8412"/>
      <c r="S8412"/>
      <c r="U8412"/>
      <c r="V8412"/>
      <c r="W8412"/>
      <c r="Y8412"/>
      <c r="Z8412"/>
      <c r="AA8412"/>
      <c r="AC8412"/>
      <c r="AD8412"/>
      <c r="AE8412"/>
      <c r="AG8412"/>
      <c r="AH8412"/>
      <c r="AI8412"/>
      <c r="AK8412"/>
      <c r="AL8412"/>
      <c r="AM8412"/>
      <c r="AO8412"/>
      <c r="AP8412"/>
      <c r="AQ8412"/>
      <c r="AS8412"/>
      <c r="AT8412"/>
      <c r="AU8412"/>
      <c r="AW8412"/>
      <c r="AX8412"/>
      <c r="AY8412"/>
      <c r="BA8412"/>
      <c r="BB8412"/>
      <c r="BC8412"/>
      <c r="BE8412"/>
      <c r="BF8412"/>
      <c r="BG8412"/>
      <c r="BI8412"/>
      <c r="BJ8412"/>
      <c r="BK8412"/>
      <c r="BM8412"/>
      <c r="BN8412"/>
      <c r="BO8412"/>
    </row>
    <row r="8413" spans="1:67">
      <c r="A8413"/>
      <c r="B8413"/>
      <c r="C8413"/>
      <c r="E8413"/>
      <c r="F8413"/>
      <c r="G8413"/>
      <c r="I8413"/>
      <c r="J8413"/>
      <c r="K8413"/>
      <c r="M8413"/>
      <c r="N8413"/>
      <c r="O8413"/>
      <c r="Q8413"/>
      <c r="R8413"/>
      <c r="S8413"/>
      <c r="U8413"/>
      <c r="V8413"/>
      <c r="W8413"/>
      <c r="Y8413"/>
      <c r="Z8413"/>
      <c r="AA8413"/>
      <c r="AC8413"/>
      <c r="AD8413"/>
      <c r="AE8413"/>
      <c r="AG8413"/>
      <c r="AH8413"/>
      <c r="AI8413"/>
      <c r="AK8413"/>
      <c r="AL8413"/>
      <c r="AM8413"/>
      <c r="AO8413"/>
      <c r="AP8413"/>
      <c r="AQ8413"/>
      <c r="AS8413"/>
      <c r="AT8413"/>
      <c r="AU8413"/>
      <c r="AW8413"/>
      <c r="AX8413"/>
      <c r="AY8413"/>
      <c r="BA8413"/>
      <c r="BB8413"/>
      <c r="BC8413"/>
      <c r="BE8413"/>
      <c r="BF8413"/>
      <c r="BG8413"/>
      <c r="BI8413"/>
      <c r="BJ8413"/>
      <c r="BK8413"/>
      <c r="BM8413"/>
      <c r="BN8413"/>
      <c r="BO8413"/>
    </row>
    <row r="8414" spans="1:67">
      <c r="A8414"/>
      <c r="B8414"/>
      <c r="C8414"/>
      <c r="E8414"/>
      <c r="F8414"/>
      <c r="G8414"/>
      <c r="I8414"/>
      <c r="J8414"/>
      <c r="K8414"/>
      <c r="M8414"/>
      <c r="N8414"/>
      <c r="O8414"/>
      <c r="Q8414"/>
      <c r="R8414"/>
      <c r="S8414"/>
      <c r="U8414"/>
      <c r="V8414"/>
      <c r="W8414"/>
      <c r="Y8414"/>
      <c r="Z8414"/>
      <c r="AA8414"/>
      <c r="AC8414"/>
      <c r="AD8414"/>
      <c r="AE8414"/>
      <c r="AG8414"/>
      <c r="AH8414"/>
      <c r="AI8414"/>
      <c r="AK8414"/>
      <c r="AL8414"/>
      <c r="AM8414"/>
      <c r="AO8414"/>
      <c r="AP8414"/>
      <c r="AQ8414"/>
      <c r="AS8414"/>
      <c r="AT8414"/>
      <c r="AU8414"/>
      <c r="AW8414"/>
      <c r="AX8414"/>
      <c r="AY8414"/>
      <c r="BA8414"/>
      <c r="BB8414"/>
      <c r="BC8414"/>
      <c r="BE8414"/>
      <c r="BF8414"/>
      <c r="BG8414"/>
      <c r="BI8414"/>
      <c r="BJ8414"/>
      <c r="BK8414"/>
      <c r="BM8414"/>
      <c r="BN8414"/>
      <c r="BO8414"/>
    </row>
    <row r="8415" spans="1:67">
      <c r="A8415"/>
      <c r="B8415"/>
      <c r="C8415"/>
      <c r="E8415"/>
      <c r="F8415"/>
      <c r="G8415"/>
      <c r="I8415"/>
      <c r="J8415"/>
      <c r="K8415"/>
      <c r="M8415"/>
      <c r="N8415"/>
      <c r="O8415"/>
      <c r="Q8415"/>
      <c r="R8415"/>
      <c r="S8415"/>
      <c r="U8415"/>
      <c r="V8415"/>
      <c r="W8415"/>
      <c r="Y8415"/>
      <c r="Z8415"/>
      <c r="AA8415"/>
      <c r="AC8415"/>
      <c r="AD8415"/>
      <c r="AE8415"/>
      <c r="AG8415"/>
      <c r="AH8415"/>
      <c r="AI8415"/>
      <c r="AK8415"/>
      <c r="AL8415"/>
      <c r="AM8415"/>
      <c r="AO8415"/>
      <c r="AP8415"/>
      <c r="AQ8415"/>
      <c r="AS8415"/>
      <c r="AT8415"/>
      <c r="AU8415"/>
      <c r="AW8415"/>
      <c r="AX8415"/>
      <c r="AY8415"/>
      <c r="BA8415"/>
      <c r="BB8415"/>
      <c r="BC8415"/>
      <c r="BE8415"/>
      <c r="BF8415"/>
      <c r="BG8415"/>
      <c r="BI8415"/>
      <c r="BJ8415"/>
      <c r="BK8415"/>
      <c r="BM8415"/>
      <c r="BN8415"/>
      <c r="BO8415"/>
    </row>
    <row r="8416" spans="1:67">
      <c r="A8416"/>
      <c r="B8416"/>
      <c r="C8416"/>
      <c r="E8416"/>
      <c r="F8416"/>
      <c r="G8416"/>
      <c r="I8416"/>
      <c r="J8416"/>
      <c r="K8416"/>
      <c r="M8416"/>
      <c r="N8416"/>
      <c r="O8416"/>
      <c r="Q8416"/>
      <c r="R8416"/>
      <c r="S8416"/>
      <c r="U8416"/>
      <c r="V8416"/>
      <c r="W8416"/>
      <c r="Y8416"/>
      <c r="Z8416"/>
      <c r="AA8416"/>
      <c r="AC8416"/>
      <c r="AD8416"/>
      <c r="AE8416"/>
      <c r="AG8416"/>
      <c r="AH8416"/>
      <c r="AI8416"/>
      <c r="AK8416"/>
      <c r="AL8416"/>
      <c r="AM8416"/>
      <c r="AO8416"/>
      <c r="AP8416"/>
      <c r="AQ8416"/>
      <c r="AS8416"/>
      <c r="AT8416"/>
      <c r="AU8416"/>
      <c r="AW8416"/>
      <c r="AX8416"/>
      <c r="AY8416"/>
      <c r="BA8416"/>
      <c r="BB8416"/>
      <c r="BC8416"/>
      <c r="BE8416"/>
      <c r="BF8416"/>
      <c r="BG8416"/>
      <c r="BI8416"/>
      <c r="BJ8416"/>
      <c r="BK8416"/>
      <c r="BM8416"/>
      <c r="BN8416"/>
      <c r="BO8416"/>
    </row>
    <row r="8417" spans="1:67">
      <c r="A8417"/>
      <c r="B8417"/>
      <c r="C8417"/>
      <c r="E8417"/>
      <c r="F8417"/>
      <c r="G8417"/>
      <c r="I8417"/>
      <c r="J8417"/>
      <c r="K8417"/>
      <c r="M8417"/>
      <c r="N8417"/>
      <c r="O8417"/>
      <c r="Q8417"/>
      <c r="R8417"/>
      <c r="S8417"/>
      <c r="U8417"/>
      <c r="V8417"/>
      <c r="W8417"/>
      <c r="Y8417"/>
      <c r="Z8417"/>
      <c r="AA8417"/>
      <c r="AC8417"/>
      <c r="AD8417"/>
      <c r="AE8417"/>
      <c r="AG8417"/>
      <c r="AH8417"/>
      <c r="AI8417"/>
      <c r="AK8417"/>
      <c r="AL8417"/>
      <c r="AM8417"/>
      <c r="AO8417"/>
      <c r="AP8417"/>
      <c r="AQ8417"/>
      <c r="AS8417"/>
      <c r="AT8417"/>
      <c r="AU8417"/>
      <c r="AW8417"/>
      <c r="AX8417"/>
      <c r="AY8417"/>
      <c r="BA8417"/>
      <c r="BB8417"/>
      <c r="BC8417"/>
      <c r="BE8417"/>
      <c r="BF8417"/>
      <c r="BG8417"/>
      <c r="BI8417"/>
      <c r="BJ8417"/>
      <c r="BK8417"/>
      <c r="BM8417"/>
      <c r="BN8417"/>
      <c r="BO8417"/>
    </row>
    <row r="8418" spans="1:67">
      <c r="A8418"/>
      <c r="B8418"/>
      <c r="C8418"/>
      <c r="E8418"/>
      <c r="F8418"/>
      <c r="G8418"/>
      <c r="I8418"/>
      <c r="J8418"/>
      <c r="K8418"/>
      <c r="M8418"/>
      <c r="N8418"/>
      <c r="O8418"/>
      <c r="Q8418"/>
      <c r="R8418"/>
      <c r="S8418"/>
      <c r="U8418"/>
      <c r="V8418"/>
      <c r="W8418"/>
      <c r="Y8418"/>
      <c r="Z8418"/>
      <c r="AA8418"/>
      <c r="AC8418"/>
      <c r="AD8418"/>
      <c r="AE8418"/>
      <c r="AG8418"/>
      <c r="AH8418"/>
      <c r="AI8418"/>
      <c r="AK8418"/>
      <c r="AL8418"/>
      <c r="AM8418"/>
      <c r="AO8418"/>
      <c r="AP8418"/>
      <c r="AQ8418"/>
      <c r="AS8418"/>
      <c r="AT8418"/>
      <c r="AU8418"/>
      <c r="AW8418"/>
      <c r="AX8418"/>
      <c r="AY8418"/>
      <c r="BA8418"/>
      <c r="BB8418"/>
      <c r="BC8418"/>
      <c r="BE8418"/>
      <c r="BF8418"/>
      <c r="BG8418"/>
      <c r="BI8418"/>
      <c r="BJ8418"/>
      <c r="BK8418"/>
      <c r="BM8418"/>
      <c r="BN8418"/>
      <c r="BO8418"/>
    </row>
    <row r="8419" spans="1:67">
      <c r="A8419"/>
      <c r="B8419"/>
      <c r="C8419"/>
      <c r="E8419"/>
      <c r="F8419"/>
      <c r="G8419"/>
      <c r="I8419"/>
      <c r="J8419"/>
      <c r="K8419"/>
      <c r="M8419"/>
      <c r="N8419"/>
      <c r="O8419"/>
      <c r="Q8419"/>
      <c r="R8419"/>
      <c r="S8419"/>
      <c r="U8419"/>
      <c r="V8419"/>
      <c r="W8419"/>
      <c r="Y8419"/>
      <c r="Z8419"/>
      <c r="AA8419"/>
      <c r="AC8419"/>
      <c r="AD8419"/>
      <c r="AE8419"/>
      <c r="AG8419"/>
      <c r="AH8419"/>
      <c r="AI8419"/>
      <c r="AK8419"/>
      <c r="AL8419"/>
      <c r="AM8419"/>
      <c r="AO8419"/>
      <c r="AP8419"/>
      <c r="AQ8419"/>
      <c r="AS8419"/>
      <c r="AT8419"/>
      <c r="AU8419"/>
      <c r="AW8419"/>
      <c r="AX8419"/>
      <c r="AY8419"/>
      <c r="BA8419"/>
      <c r="BB8419"/>
      <c r="BC8419"/>
      <c r="BE8419"/>
      <c r="BF8419"/>
      <c r="BG8419"/>
      <c r="BI8419"/>
      <c r="BJ8419"/>
      <c r="BK8419"/>
      <c r="BM8419"/>
      <c r="BN8419"/>
      <c r="BO8419"/>
    </row>
    <row r="8420" spans="1:67">
      <c r="A8420"/>
      <c r="B8420"/>
      <c r="C8420"/>
      <c r="E8420"/>
      <c r="F8420"/>
      <c r="G8420"/>
      <c r="I8420"/>
      <c r="J8420"/>
      <c r="K8420"/>
      <c r="M8420"/>
      <c r="N8420"/>
      <c r="O8420"/>
      <c r="Q8420"/>
      <c r="R8420"/>
      <c r="S8420"/>
      <c r="U8420"/>
      <c r="V8420"/>
      <c r="W8420"/>
      <c r="Y8420"/>
      <c r="Z8420"/>
      <c r="AA8420"/>
      <c r="AC8420"/>
      <c r="AD8420"/>
      <c r="AE8420"/>
      <c r="AG8420"/>
      <c r="AH8420"/>
      <c r="AI8420"/>
      <c r="AK8420"/>
      <c r="AL8420"/>
      <c r="AM8420"/>
      <c r="AO8420"/>
      <c r="AP8420"/>
      <c r="AQ8420"/>
      <c r="AS8420"/>
      <c r="AT8420"/>
      <c r="AU8420"/>
      <c r="AW8420"/>
      <c r="AX8420"/>
      <c r="AY8420"/>
      <c r="BA8420"/>
      <c r="BB8420"/>
      <c r="BC8420"/>
      <c r="BE8420"/>
      <c r="BF8420"/>
      <c r="BG8420"/>
      <c r="BI8420"/>
      <c r="BJ8420"/>
      <c r="BK8420"/>
      <c r="BM8420"/>
      <c r="BN8420"/>
      <c r="BO8420"/>
    </row>
    <row r="8421" spans="1:67">
      <c r="A8421"/>
      <c r="B8421"/>
      <c r="C8421"/>
      <c r="E8421"/>
      <c r="F8421"/>
      <c r="G8421"/>
      <c r="I8421"/>
      <c r="J8421"/>
      <c r="K8421"/>
      <c r="M8421"/>
      <c r="N8421"/>
      <c r="O8421"/>
      <c r="Q8421"/>
      <c r="R8421"/>
      <c r="S8421"/>
      <c r="U8421"/>
      <c r="V8421"/>
      <c r="W8421"/>
      <c r="Y8421"/>
      <c r="Z8421"/>
      <c r="AA8421"/>
      <c r="AC8421"/>
      <c r="AD8421"/>
      <c r="AE8421"/>
      <c r="AG8421"/>
      <c r="AH8421"/>
      <c r="AI8421"/>
      <c r="AK8421"/>
      <c r="AL8421"/>
      <c r="AM8421"/>
      <c r="AO8421"/>
      <c r="AP8421"/>
      <c r="AQ8421"/>
      <c r="AS8421"/>
      <c r="AT8421"/>
      <c r="AU8421"/>
      <c r="AW8421"/>
      <c r="AX8421"/>
      <c r="AY8421"/>
      <c r="BA8421"/>
      <c r="BB8421"/>
      <c r="BC8421"/>
      <c r="BE8421"/>
      <c r="BF8421"/>
      <c r="BG8421"/>
      <c r="BI8421"/>
      <c r="BJ8421"/>
      <c r="BK8421"/>
      <c r="BM8421"/>
      <c r="BN8421"/>
      <c r="BO8421"/>
    </row>
    <row r="8422" spans="1:67">
      <c r="A8422"/>
      <c r="B8422"/>
      <c r="C8422"/>
      <c r="E8422"/>
      <c r="F8422"/>
      <c r="G8422"/>
      <c r="I8422"/>
      <c r="J8422"/>
      <c r="K8422"/>
      <c r="M8422"/>
      <c r="N8422"/>
      <c r="O8422"/>
      <c r="Q8422"/>
      <c r="R8422"/>
      <c r="S8422"/>
      <c r="U8422"/>
      <c r="V8422"/>
      <c r="W8422"/>
      <c r="Y8422"/>
      <c r="Z8422"/>
      <c r="AA8422"/>
      <c r="AC8422"/>
      <c r="AD8422"/>
      <c r="AE8422"/>
      <c r="AG8422"/>
      <c r="AH8422"/>
      <c r="AI8422"/>
      <c r="AK8422"/>
      <c r="AL8422"/>
      <c r="AM8422"/>
      <c r="AO8422"/>
      <c r="AP8422"/>
      <c r="AQ8422"/>
      <c r="AS8422"/>
      <c r="AT8422"/>
      <c r="AU8422"/>
      <c r="AW8422"/>
      <c r="AX8422"/>
      <c r="AY8422"/>
      <c r="BA8422"/>
      <c r="BB8422"/>
      <c r="BC8422"/>
      <c r="BE8422"/>
      <c r="BF8422"/>
      <c r="BG8422"/>
      <c r="BI8422"/>
      <c r="BJ8422"/>
      <c r="BK8422"/>
      <c r="BM8422"/>
      <c r="BN8422"/>
      <c r="BO8422"/>
    </row>
    <row r="8423" spans="1:67">
      <c r="A8423"/>
      <c r="B8423"/>
      <c r="C8423"/>
      <c r="E8423"/>
      <c r="F8423"/>
      <c r="G8423"/>
      <c r="I8423"/>
      <c r="J8423"/>
      <c r="K8423"/>
      <c r="M8423"/>
      <c r="N8423"/>
      <c r="O8423"/>
      <c r="Q8423"/>
      <c r="R8423"/>
      <c r="S8423"/>
      <c r="U8423"/>
      <c r="V8423"/>
      <c r="W8423"/>
      <c r="Y8423"/>
      <c r="Z8423"/>
      <c r="AA8423"/>
      <c r="AC8423"/>
      <c r="AD8423"/>
      <c r="AE8423"/>
      <c r="AG8423"/>
      <c r="AH8423"/>
      <c r="AI8423"/>
      <c r="AK8423"/>
      <c r="AL8423"/>
      <c r="AM8423"/>
      <c r="AO8423"/>
      <c r="AP8423"/>
      <c r="AQ8423"/>
      <c r="AS8423"/>
      <c r="AT8423"/>
      <c r="AU8423"/>
      <c r="AW8423"/>
      <c r="AX8423"/>
      <c r="AY8423"/>
      <c r="BA8423"/>
      <c r="BB8423"/>
      <c r="BC8423"/>
      <c r="BE8423"/>
      <c r="BF8423"/>
      <c r="BG8423"/>
      <c r="BI8423"/>
      <c r="BJ8423"/>
      <c r="BK8423"/>
      <c r="BM8423"/>
      <c r="BN8423"/>
      <c r="BO8423"/>
    </row>
    <row r="8424" spans="1:67">
      <c r="A8424"/>
      <c r="B8424"/>
      <c r="C8424"/>
      <c r="E8424"/>
      <c r="F8424"/>
      <c r="G8424"/>
      <c r="I8424"/>
      <c r="J8424"/>
      <c r="K8424"/>
      <c r="M8424"/>
      <c r="N8424"/>
      <c r="O8424"/>
      <c r="Q8424"/>
      <c r="R8424"/>
      <c r="S8424"/>
      <c r="U8424"/>
      <c r="V8424"/>
      <c r="W8424"/>
      <c r="Y8424"/>
      <c r="Z8424"/>
      <c r="AA8424"/>
      <c r="AC8424"/>
      <c r="AD8424"/>
      <c r="AE8424"/>
      <c r="AG8424"/>
      <c r="AH8424"/>
      <c r="AI8424"/>
      <c r="AK8424"/>
      <c r="AL8424"/>
      <c r="AM8424"/>
      <c r="AO8424"/>
      <c r="AP8424"/>
      <c r="AQ8424"/>
      <c r="AS8424"/>
      <c r="AT8424"/>
      <c r="AU8424"/>
      <c r="AW8424"/>
      <c r="AX8424"/>
      <c r="AY8424"/>
      <c r="BA8424"/>
      <c r="BB8424"/>
      <c r="BC8424"/>
      <c r="BE8424"/>
      <c r="BF8424"/>
      <c r="BG8424"/>
      <c r="BI8424"/>
      <c r="BJ8424"/>
      <c r="BK8424"/>
      <c r="BM8424"/>
      <c r="BN8424"/>
      <c r="BO8424"/>
    </row>
    <row r="8425" spans="1:67">
      <c r="A8425"/>
      <c r="B8425"/>
      <c r="C8425"/>
      <c r="E8425"/>
      <c r="F8425"/>
      <c r="G8425"/>
      <c r="I8425"/>
      <c r="J8425"/>
      <c r="K8425"/>
      <c r="M8425"/>
      <c r="N8425"/>
      <c r="O8425"/>
      <c r="Q8425"/>
      <c r="R8425"/>
      <c r="S8425"/>
      <c r="U8425"/>
      <c r="V8425"/>
      <c r="W8425"/>
      <c r="Y8425"/>
      <c r="Z8425"/>
      <c r="AA8425"/>
      <c r="AC8425"/>
      <c r="AD8425"/>
      <c r="AE8425"/>
      <c r="AG8425"/>
      <c r="AH8425"/>
      <c r="AI8425"/>
      <c r="AK8425"/>
      <c r="AL8425"/>
      <c r="AM8425"/>
      <c r="AO8425"/>
      <c r="AP8425"/>
      <c r="AQ8425"/>
      <c r="AS8425"/>
      <c r="AT8425"/>
      <c r="AU8425"/>
      <c r="AW8425"/>
      <c r="AX8425"/>
      <c r="AY8425"/>
      <c r="BA8425"/>
      <c r="BB8425"/>
      <c r="BC8425"/>
      <c r="BE8425"/>
      <c r="BF8425"/>
      <c r="BG8425"/>
      <c r="BI8425"/>
      <c r="BJ8425"/>
      <c r="BK8425"/>
      <c r="BM8425"/>
      <c r="BN8425"/>
      <c r="BO8425"/>
    </row>
    <row r="8426" spans="1:67">
      <c r="A8426"/>
      <c r="B8426"/>
      <c r="C8426"/>
      <c r="E8426"/>
      <c r="F8426"/>
      <c r="G8426"/>
      <c r="I8426"/>
      <c r="J8426"/>
      <c r="K8426"/>
      <c r="M8426"/>
      <c r="N8426"/>
      <c r="O8426"/>
      <c r="Q8426"/>
      <c r="R8426"/>
      <c r="S8426"/>
      <c r="U8426"/>
      <c r="V8426"/>
      <c r="W8426"/>
      <c r="Y8426"/>
      <c r="Z8426"/>
      <c r="AA8426"/>
      <c r="AC8426"/>
      <c r="AD8426"/>
      <c r="AE8426"/>
      <c r="AG8426"/>
      <c r="AH8426"/>
      <c r="AI8426"/>
      <c r="AK8426"/>
      <c r="AL8426"/>
      <c r="AM8426"/>
      <c r="AO8426"/>
      <c r="AP8426"/>
      <c r="AQ8426"/>
      <c r="AS8426"/>
      <c r="AT8426"/>
      <c r="AU8426"/>
      <c r="AW8426"/>
      <c r="AX8426"/>
      <c r="AY8426"/>
      <c r="BA8426"/>
      <c r="BB8426"/>
      <c r="BC8426"/>
      <c r="BE8426"/>
      <c r="BF8426"/>
      <c r="BG8426"/>
      <c r="BI8426"/>
      <c r="BJ8426"/>
      <c r="BK8426"/>
      <c r="BM8426"/>
      <c r="BN8426"/>
      <c r="BO8426"/>
    </row>
    <row r="8427" spans="1:67">
      <c r="A8427"/>
      <c r="B8427"/>
      <c r="C8427"/>
      <c r="E8427"/>
      <c r="F8427"/>
      <c r="G8427"/>
      <c r="I8427"/>
      <c r="J8427"/>
      <c r="K8427"/>
      <c r="M8427"/>
      <c r="N8427"/>
      <c r="O8427"/>
      <c r="Q8427"/>
      <c r="R8427"/>
      <c r="S8427"/>
      <c r="U8427"/>
      <c r="V8427"/>
      <c r="W8427"/>
      <c r="Y8427"/>
      <c r="Z8427"/>
      <c r="AA8427"/>
      <c r="AC8427"/>
      <c r="AD8427"/>
      <c r="AE8427"/>
      <c r="AG8427"/>
      <c r="AH8427"/>
      <c r="AI8427"/>
      <c r="AK8427"/>
      <c r="AL8427"/>
      <c r="AM8427"/>
      <c r="AO8427"/>
      <c r="AP8427"/>
      <c r="AQ8427"/>
      <c r="AS8427"/>
      <c r="AT8427"/>
      <c r="AU8427"/>
      <c r="AW8427"/>
      <c r="AX8427"/>
      <c r="AY8427"/>
      <c r="BA8427"/>
      <c r="BB8427"/>
      <c r="BC8427"/>
      <c r="BE8427"/>
      <c r="BF8427"/>
      <c r="BG8427"/>
      <c r="BI8427"/>
      <c r="BJ8427"/>
      <c r="BK8427"/>
      <c r="BM8427"/>
      <c r="BN8427"/>
      <c r="BO8427"/>
    </row>
    <row r="8428" spans="1:67">
      <c r="A8428"/>
      <c r="B8428"/>
      <c r="C8428"/>
      <c r="E8428"/>
      <c r="F8428"/>
      <c r="G8428"/>
      <c r="I8428"/>
      <c r="J8428"/>
      <c r="K8428"/>
      <c r="M8428"/>
      <c r="N8428"/>
      <c r="O8428"/>
      <c r="Q8428"/>
      <c r="R8428"/>
      <c r="S8428"/>
      <c r="U8428"/>
      <c r="V8428"/>
      <c r="W8428"/>
      <c r="Y8428"/>
      <c r="Z8428"/>
      <c r="AA8428"/>
      <c r="AC8428"/>
      <c r="AD8428"/>
      <c r="AE8428"/>
      <c r="AG8428"/>
      <c r="AH8428"/>
      <c r="AI8428"/>
      <c r="AK8428"/>
      <c r="AL8428"/>
      <c r="AM8428"/>
      <c r="AO8428"/>
      <c r="AP8428"/>
      <c r="AQ8428"/>
      <c r="AS8428"/>
      <c r="AT8428"/>
      <c r="AU8428"/>
      <c r="AW8428"/>
      <c r="AX8428"/>
      <c r="AY8428"/>
      <c r="BA8428"/>
      <c r="BB8428"/>
      <c r="BC8428"/>
      <c r="BE8428"/>
      <c r="BF8428"/>
      <c r="BG8428"/>
      <c r="BI8428"/>
      <c r="BJ8428"/>
      <c r="BK8428"/>
      <c r="BM8428"/>
      <c r="BN8428"/>
      <c r="BO8428"/>
    </row>
    <row r="8429" spans="1:67">
      <c r="A8429"/>
      <c r="B8429"/>
      <c r="C8429"/>
      <c r="E8429"/>
      <c r="F8429"/>
      <c r="G8429"/>
      <c r="I8429"/>
      <c r="J8429"/>
      <c r="K8429"/>
      <c r="M8429"/>
      <c r="N8429"/>
      <c r="O8429"/>
      <c r="Q8429"/>
      <c r="R8429"/>
      <c r="S8429"/>
      <c r="U8429"/>
      <c r="V8429"/>
      <c r="W8429"/>
      <c r="Y8429"/>
      <c r="Z8429"/>
      <c r="AA8429"/>
      <c r="AC8429"/>
      <c r="AD8429"/>
      <c r="AE8429"/>
      <c r="AG8429"/>
      <c r="AH8429"/>
      <c r="AI8429"/>
      <c r="AK8429"/>
      <c r="AL8429"/>
      <c r="AM8429"/>
      <c r="AO8429"/>
      <c r="AP8429"/>
      <c r="AQ8429"/>
      <c r="AS8429"/>
      <c r="AT8429"/>
      <c r="AU8429"/>
      <c r="AW8429"/>
      <c r="AX8429"/>
      <c r="AY8429"/>
      <c r="BA8429"/>
      <c r="BB8429"/>
      <c r="BC8429"/>
      <c r="BE8429"/>
      <c r="BF8429"/>
      <c r="BG8429"/>
      <c r="BI8429"/>
      <c r="BJ8429"/>
      <c r="BK8429"/>
      <c r="BM8429"/>
      <c r="BN8429"/>
      <c r="BO8429"/>
    </row>
    <row r="8430" spans="1:67">
      <c r="A8430"/>
      <c r="B8430"/>
      <c r="C8430"/>
      <c r="E8430"/>
      <c r="F8430"/>
      <c r="G8430"/>
      <c r="I8430"/>
      <c r="J8430"/>
      <c r="K8430"/>
      <c r="M8430"/>
      <c r="N8430"/>
      <c r="O8430"/>
      <c r="Q8430"/>
      <c r="R8430"/>
      <c r="S8430"/>
      <c r="U8430"/>
      <c r="V8430"/>
      <c r="W8430"/>
      <c r="Y8430"/>
      <c r="Z8430"/>
      <c r="AA8430"/>
      <c r="AC8430"/>
      <c r="AD8430"/>
      <c r="AE8430"/>
      <c r="AG8430"/>
      <c r="AH8430"/>
      <c r="AI8430"/>
      <c r="AK8430"/>
      <c r="AL8430"/>
      <c r="AM8430"/>
      <c r="AO8430"/>
      <c r="AP8430"/>
      <c r="AQ8430"/>
      <c r="AS8430"/>
      <c r="AT8430"/>
      <c r="AU8430"/>
      <c r="AW8430"/>
      <c r="AX8430"/>
      <c r="AY8430"/>
      <c r="BA8430"/>
      <c r="BB8430"/>
      <c r="BC8430"/>
      <c r="BE8430"/>
      <c r="BF8430"/>
      <c r="BG8430"/>
      <c r="BI8430"/>
      <c r="BJ8430"/>
      <c r="BK8430"/>
      <c r="BM8430"/>
      <c r="BN8430"/>
      <c r="BO8430"/>
    </row>
    <row r="8431" spans="1:67">
      <c r="A8431"/>
      <c r="B8431"/>
      <c r="C8431"/>
      <c r="E8431"/>
      <c r="F8431"/>
      <c r="G8431"/>
      <c r="I8431"/>
      <c r="J8431"/>
      <c r="K8431"/>
      <c r="M8431"/>
      <c r="N8431"/>
      <c r="O8431"/>
      <c r="Q8431"/>
      <c r="R8431"/>
      <c r="S8431"/>
      <c r="U8431"/>
      <c r="V8431"/>
      <c r="W8431"/>
      <c r="Y8431"/>
      <c r="Z8431"/>
      <c r="AA8431"/>
      <c r="AC8431"/>
      <c r="AD8431"/>
      <c r="AE8431"/>
      <c r="AG8431"/>
      <c r="AH8431"/>
      <c r="AI8431"/>
      <c r="AK8431"/>
      <c r="AL8431"/>
      <c r="AM8431"/>
      <c r="AO8431"/>
      <c r="AP8431"/>
      <c r="AQ8431"/>
      <c r="AS8431"/>
      <c r="AT8431"/>
      <c r="AU8431"/>
      <c r="AW8431"/>
      <c r="AX8431"/>
      <c r="AY8431"/>
      <c r="BA8431"/>
      <c r="BB8431"/>
      <c r="BC8431"/>
      <c r="BE8431"/>
      <c r="BF8431"/>
      <c r="BG8431"/>
      <c r="BI8431"/>
      <c r="BJ8431"/>
      <c r="BK8431"/>
      <c r="BM8431"/>
      <c r="BN8431"/>
      <c r="BO8431"/>
    </row>
    <row r="8432" spans="1:67">
      <c r="A8432"/>
      <c r="B8432"/>
      <c r="C8432"/>
      <c r="E8432"/>
      <c r="F8432"/>
      <c r="G8432"/>
      <c r="I8432"/>
      <c r="J8432"/>
      <c r="K8432"/>
      <c r="M8432"/>
      <c r="N8432"/>
      <c r="O8432"/>
      <c r="Q8432"/>
      <c r="R8432"/>
      <c r="S8432"/>
      <c r="U8432"/>
      <c r="V8432"/>
      <c r="W8432"/>
      <c r="Y8432"/>
      <c r="Z8432"/>
      <c r="AA8432"/>
      <c r="AC8432"/>
      <c r="AD8432"/>
      <c r="AE8432"/>
      <c r="AG8432"/>
      <c r="AH8432"/>
      <c r="AI8432"/>
      <c r="AK8432"/>
      <c r="AL8432"/>
      <c r="AM8432"/>
      <c r="AO8432"/>
      <c r="AP8432"/>
      <c r="AQ8432"/>
      <c r="AS8432"/>
      <c r="AT8432"/>
      <c r="AU8432"/>
      <c r="AW8432"/>
      <c r="AX8432"/>
      <c r="AY8432"/>
      <c r="BA8432"/>
      <c r="BB8432"/>
      <c r="BC8432"/>
      <c r="BE8432"/>
      <c r="BF8432"/>
      <c r="BG8432"/>
      <c r="BI8432"/>
      <c r="BJ8432"/>
      <c r="BK8432"/>
      <c r="BM8432"/>
      <c r="BN8432"/>
      <c r="BO8432"/>
    </row>
    <row r="8433" spans="1:67">
      <c r="A8433"/>
      <c r="B8433"/>
      <c r="C8433"/>
      <c r="E8433"/>
      <c r="F8433"/>
      <c r="G8433"/>
      <c r="I8433"/>
      <c r="J8433"/>
      <c r="K8433"/>
      <c r="M8433"/>
      <c r="N8433"/>
      <c r="O8433"/>
      <c r="Q8433"/>
      <c r="R8433"/>
      <c r="S8433"/>
      <c r="U8433"/>
      <c r="V8433"/>
      <c r="W8433"/>
      <c r="Y8433"/>
      <c r="Z8433"/>
      <c r="AA8433"/>
      <c r="AC8433"/>
      <c r="AD8433"/>
      <c r="AE8433"/>
      <c r="AG8433"/>
      <c r="AH8433"/>
      <c r="AI8433"/>
      <c r="AK8433"/>
      <c r="AL8433"/>
      <c r="AM8433"/>
      <c r="AO8433"/>
      <c r="AP8433"/>
      <c r="AQ8433"/>
      <c r="AS8433"/>
      <c r="AT8433"/>
      <c r="AU8433"/>
      <c r="AW8433"/>
      <c r="AX8433"/>
      <c r="AY8433"/>
      <c r="BA8433"/>
      <c r="BB8433"/>
      <c r="BC8433"/>
      <c r="BE8433"/>
      <c r="BF8433"/>
      <c r="BG8433"/>
      <c r="BI8433"/>
      <c r="BJ8433"/>
      <c r="BK8433"/>
      <c r="BM8433"/>
      <c r="BN8433"/>
      <c r="BO8433"/>
    </row>
    <row r="8434" spans="1:67">
      <c r="A8434"/>
      <c r="B8434"/>
      <c r="C8434"/>
      <c r="E8434"/>
      <c r="F8434"/>
      <c r="G8434"/>
      <c r="I8434"/>
      <c r="J8434"/>
      <c r="K8434"/>
      <c r="M8434"/>
      <c r="N8434"/>
      <c r="O8434"/>
      <c r="Q8434"/>
      <c r="R8434"/>
      <c r="S8434"/>
      <c r="U8434"/>
      <c r="V8434"/>
      <c r="W8434"/>
      <c r="Y8434"/>
      <c r="Z8434"/>
      <c r="AA8434"/>
      <c r="AC8434"/>
      <c r="AD8434"/>
      <c r="AE8434"/>
      <c r="AG8434"/>
      <c r="AH8434"/>
      <c r="AI8434"/>
      <c r="AK8434"/>
      <c r="AL8434"/>
      <c r="AM8434"/>
      <c r="AO8434"/>
      <c r="AP8434"/>
      <c r="AQ8434"/>
      <c r="AS8434"/>
      <c r="AT8434"/>
      <c r="AU8434"/>
      <c r="AW8434"/>
      <c r="AX8434"/>
      <c r="AY8434"/>
      <c r="BA8434"/>
      <c r="BB8434"/>
      <c r="BC8434"/>
      <c r="BE8434"/>
      <c r="BF8434"/>
      <c r="BG8434"/>
      <c r="BI8434"/>
      <c r="BJ8434"/>
      <c r="BK8434"/>
      <c r="BM8434"/>
      <c r="BN8434"/>
      <c r="BO8434"/>
    </row>
    <row r="8435" spans="1:67">
      <c r="A8435"/>
      <c r="B8435"/>
      <c r="C8435"/>
      <c r="E8435"/>
      <c r="F8435"/>
      <c r="G8435"/>
      <c r="I8435"/>
      <c r="J8435"/>
      <c r="K8435"/>
      <c r="M8435"/>
      <c r="N8435"/>
      <c r="O8435"/>
      <c r="Q8435"/>
      <c r="R8435"/>
      <c r="S8435"/>
      <c r="U8435"/>
      <c r="V8435"/>
      <c r="W8435"/>
      <c r="Y8435"/>
      <c r="Z8435"/>
      <c r="AA8435"/>
      <c r="AC8435"/>
      <c r="AD8435"/>
      <c r="AE8435"/>
      <c r="AG8435"/>
      <c r="AH8435"/>
      <c r="AI8435"/>
      <c r="AK8435"/>
      <c r="AL8435"/>
      <c r="AM8435"/>
      <c r="AO8435"/>
      <c r="AP8435"/>
      <c r="AQ8435"/>
      <c r="AS8435"/>
      <c r="AT8435"/>
      <c r="AU8435"/>
      <c r="AW8435"/>
      <c r="AX8435"/>
      <c r="AY8435"/>
      <c r="BA8435"/>
      <c r="BB8435"/>
      <c r="BC8435"/>
      <c r="BE8435"/>
      <c r="BF8435"/>
      <c r="BG8435"/>
      <c r="BI8435"/>
      <c r="BJ8435"/>
      <c r="BK8435"/>
      <c r="BM8435"/>
      <c r="BN8435"/>
      <c r="BO8435"/>
    </row>
    <row r="8436" spans="1:67">
      <c r="A8436"/>
      <c r="B8436"/>
      <c r="C8436"/>
      <c r="E8436"/>
      <c r="F8436"/>
      <c r="G8436"/>
      <c r="I8436"/>
      <c r="J8436"/>
      <c r="K8436"/>
      <c r="M8436"/>
      <c r="N8436"/>
      <c r="O8436"/>
      <c r="Q8436"/>
      <c r="R8436"/>
      <c r="S8436"/>
      <c r="U8436"/>
      <c r="V8436"/>
      <c r="W8436"/>
      <c r="Y8436"/>
      <c r="Z8436"/>
      <c r="AA8436"/>
      <c r="AC8436"/>
      <c r="AD8436"/>
      <c r="AE8436"/>
      <c r="AG8436"/>
      <c r="AH8436"/>
      <c r="AI8436"/>
      <c r="AK8436"/>
      <c r="AL8436"/>
      <c r="AM8436"/>
      <c r="AO8436"/>
      <c r="AP8436"/>
      <c r="AQ8436"/>
      <c r="AS8436"/>
      <c r="AT8436"/>
      <c r="AU8436"/>
      <c r="AW8436"/>
      <c r="AX8436"/>
      <c r="AY8436"/>
      <c r="BA8436"/>
      <c r="BB8436"/>
      <c r="BC8436"/>
      <c r="BE8436"/>
      <c r="BF8436"/>
      <c r="BG8436"/>
      <c r="BI8436"/>
      <c r="BJ8436"/>
      <c r="BK8436"/>
      <c r="BM8436"/>
      <c r="BN8436"/>
      <c r="BO8436"/>
    </row>
    <row r="8437" spans="1:67">
      <c r="A8437"/>
      <c r="B8437"/>
      <c r="C8437"/>
      <c r="E8437"/>
      <c r="F8437"/>
      <c r="G8437"/>
      <c r="I8437"/>
      <c r="J8437"/>
      <c r="K8437"/>
      <c r="M8437"/>
      <c r="N8437"/>
      <c r="O8437"/>
      <c r="Q8437"/>
      <c r="R8437"/>
      <c r="S8437"/>
      <c r="U8437"/>
      <c r="V8437"/>
      <c r="W8437"/>
      <c r="Y8437"/>
      <c r="Z8437"/>
      <c r="AA8437"/>
      <c r="AC8437"/>
      <c r="AD8437"/>
      <c r="AE8437"/>
      <c r="AG8437"/>
      <c r="AH8437"/>
      <c r="AI8437"/>
      <c r="AK8437"/>
      <c r="AL8437"/>
      <c r="AM8437"/>
      <c r="AO8437"/>
      <c r="AP8437"/>
      <c r="AQ8437"/>
      <c r="AS8437"/>
      <c r="AT8437"/>
      <c r="AU8437"/>
      <c r="AW8437"/>
      <c r="AX8437"/>
      <c r="AY8437"/>
      <c r="BA8437"/>
      <c r="BB8437"/>
      <c r="BC8437"/>
      <c r="BE8437"/>
      <c r="BF8437"/>
      <c r="BG8437"/>
      <c r="BI8437"/>
      <c r="BJ8437"/>
      <c r="BK8437"/>
      <c r="BM8437"/>
      <c r="BN8437"/>
      <c r="BO8437"/>
    </row>
    <row r="8438" spans="1:67">
      <c r="A8438"/>
      <c r="B8438"/>
      <c r="C8438"/>
      <c r="E8438"/>
      <c r="F8438"/>
      <c r="G8438"/>
      <c r="I8438"/>
      <c r="J8438"/>
      <c r="K8438"/>
      <c r="M8438"/>
      <c r="N8438"/>
      <c r="O8438"/>
      <c r="Q8438"/>
      <c r="R8438"/>
      <c r="S8438"/>
      <c r="U8438"/>
      <c r="V8438"/>
      <c r="W8438"/>
      <c r="Y8438"/>
      <c r="Z8438"/>
      <c r="AA8438"/>
      <c r="AC8438"/>
      <c r="AD8438"/>
      <c r="AE8438"/>
      <c r="AG8438"/>
      <c r="AH8438"/>
      <c r="AI8438"/>
      <c r="AK8438"/>
      <c r="AL8438"/>
      <c r="AM8438"/>
      <c r="AO8438"/>
      <c r="AP8438"/>
      <c r="AQ8438"/>
      <c r="AS8438"/>
      <c r="AT8438"/>
      <c r="AU8438"/>
      <c r="AW8438"/>
      <c r="AX8438"/>
      <c r="AY8438"/>
      <c r="BA8438"/>
      <c r="BB8438"/>
      <c r="BC8438"/>
      <c r="BE8438"/>
      <c r="BF8438"/>
      <c r="BG8438"/>
      <c r="BI8438"/>
      <c r="BJ8438"/>
      <c r="BK8438"/>
      <c r="BM8438"/>
      <c r="BN8438"/>
      <c r="BO8438"/>
    </row>
    <row r="8439" spans="1:67">
      <c r="A8439"/>
      <c r="B8439"/>
      <c r="C8439"/>
      <c r="E8439"/>
      <c r="F8439"/>
      <c r="G8439"/>
      <c r="I8439"/>
      <c r="J8439"/>
      <c r="K8439"/>
      <c r="M8439"/>
      <c r="N8439"/>
      <c r="O8439"/>
      <c r="Q8439"/>
      <c r="R8439"/>
      <c r="S8439"/>
      <c r="U8439"/>
      <c r="V8439"/>
      <c r="W8439"/>
      <c r="Y8439"/>
      <c r="Z8439"/>
      <c r="AA8439"/>
      <c r="AC8439"/>
      <c r="AD8439"/>
      <c r="AE8439"/>
      <c r="AG8439"/>
      <c r="AH8439"/>
      <c r="AI8439"/>
      <c r="AK8439"/>
      <c r="AL8439"/>
      <c r="AM8439"/>
      <c r="AO8439"/>
      <c r="AP8439"/>
      <c r="AQ8439"/>
      <c r="AS8439"/>
      <c r="AT8439"/>
      <c r="AU8439"/>
      <c r="AW8439"/>
      <c r="AX8439"/>
      <c r="AY8439"/>
      <c r="BA8439"/>
      <c r="BB8439"/>
      <c r="BC8439"/>
      <c r="BE8439"/>
      <c r="BF8439"/>
      <c r="BG8439"/>
      <c r="BI8439"/>
      <c r="BJ8439"/>
      <c r="BK8439"/>
      <c r="BM8439"/>
      <c r="BN8439"/>
      <c r="BO8439"/>
    </row>
    <row r="8440" spans="1:67">
      <c r="A8440"/>
      <c r="B8440"/>
      <c r="C8440"/>
      <c r="E8440"/>
      <c r="F8440"/>
      <c r="G8440"/>
      <c r="I8440"/>
      <c r="J8440"/>
      <c r="K8440"/>
      <c r="M8440"/>
      <c r="N8440"/>
      <c r="O8440"/>
      <c r="Q8440"/>
      <c r="R8440"/>
      <c r="S8440"/>
      <c r="U8440"/>
      <c r="V8440"/>
      <c r="W8440"/>
      <c r="Y8440"/>
      <c r="Z8440"/>
      <c r="AA8440"/>
      <c r="AC8440"/>
      <c r="AD8440"/>
      <c r="AE8440"/>
      <c r="AG8440"/>
      <c r="AH8440"/>
      <c r="AI8440"/>
      <c r="AK8440"/>
      <c r="AL8440"/>
      <c r="AM8440"/>
      <c r="AO8440"/>
      <c r="AP8440"/>
      <c r="AQ8440"/>
      <c r="AS8440"/>
      <c r="AT8440"/>
      <c r="AU8440"/>
      <c r="AW8440"/>
      <c r="AX8440"/>
      <c r="AY8440"/>
      <c r="BA8440"/>
      <c r="BB8440"/>
      <c r="BC8440"/>
      <c r="BE8440"/>
      <c r="BF8440"/>
      <c r="BG8440"/>
      <c r="BI8440"/>
      <c r="BJ8440"/>
      <c r="BK8440"/>
      <c r="BM8440"/>
      <c r="BN8440"/>
      <c r="BO8440"/>
    </row>
    <row r="8441" spans="1:67">
      <c r="A8441"/>
      <c r="B8441"/>
      <c r="C8441"/>
      <c r="E8441"/>
      <c r="F8441"/>
      <c r="G8441"/>
      <c r="I8441"/>
      <c r="J8441"/>
      <c r="K8441"/>
      <c r="M8441"/>
      <c r="N8441"/>
      <c r="O8441"/>
      <c r="Q8441"/>
      <c r="R8441"/>
      <c r="S8441"/>
      <c r="U8441"/>
      <c r="V8441"/>
      <c r="W8441"/>
      <c r="Y8441"/>
      <c r="Z8441"/>
      <c r="AA8441"/>
      <c r="AC8441"/>
      <c r="AD8441"/>
      <c r="AE8441"/>
      <c r="AG8441"/>
      <c r="AH8441"/>
      <c r="AI8441"/>
      <c r="AK8441"/>
      <c r="AL8441"/>
      <c r="AM8441"/>
      <c r="AO8441"/>
      <c r="AP8441"/>
      <c r="AQ8441"/>
      <c r="AS8441"/>
      <c r="AT8441"/>
      <c r="AU8441"/>
      <c r="AW8441"/>
      <c r="AX8441"/>
      <c r="AY8441"/>
      <c r="BA8441"/>
      <c r="BB8441"/>
      <c r="BC8441"/>
      <c r="BE8441"/>
      <c r="BF8441"/>
      <c r="BG8441"/>
      <c r="BI8441"/>
      <c r="BJ8441"/>
      <c r="BK8441"/>
      <c r="BM8441"/>
      <c r="BN8441"/>
      <c r="BO8441"/>
    </row>
    <row r="8442" spans="1:67">
      <c r="A8442"/>
      <c r="B8442"/>
      <c r="C8442"/>
      <c r="E8442"/>
      <c r="F8442"/>
      <c r="G8442"/>
      <c r="I8442"/>
      <c r="J8442"/>
      <c r="K8442"/>
      <c r="M8442"/>
      <c r="N8442"/>
      <c r="O8442"/>
      <c r="Q8442"/>
      <c r="R8442"/>
      <c r="S8442"/>
      <c r="U8442"/>
      <c r="V8442"/>
      <c r="W8442"/>
      <c r="Y8442"/>
      <c r="Z8442"/>
      <c r="AA8442"/>
      <c r="AC8442"/>
      <c r="AD8442"/>
      <c r="AE8442"/>
      <c r="AG8442"/>
      <c r="AH8442"/>
      <c r="AI8442"/>
      <c r="AK8442"/>
      <c r="AL8442"/>
      <c r="AM8442"/>
      <c r="AO8442"/>
      <c r="AP8442"/>
      <c r="AQ8442"/>
      <c r="AS8442"/>
      <c r="AT8442"/>
      <c r="AU8442"/>
      <c r="AW8442"/>
      <c r="AX8442"/>
      <c r="AY8442"/>
      <c r="BA8442"/>
      <c r="BB8442"/>
      <c r="BC8442"/>
      <c r="BE8442"/>
      <c r="BF8442"/>
      <c r="BG8442"/>
      <c r="BI8442"/>
      <c r="BJ8442"/>
      <c r="BK8442"/>
      <c r="BM8442"/>
      <c r="BN8442"/>
      <c r="BO8442"/>
    </row>
    <row r="8443" spans="1:67">
      <c r="A8443"/>
      <c r="B8443"/>
      <c r="C8443"/>
      <c r="E8443"/>
      <c r="F8443"/>
      <c r="G8443"/>
      <c r="I8443"/>
      <c r="J8443"/>
      <c r="K8443"/>
      <c r="M8443"/>
      <c r="N8443"/>
      <c r="O8443"/>
      <c r="Q8443"/>
      <c r="R8443"/>
      <c r="S8443"/>
      <c r="U8443"/>
      <c r="V8443"/>
      <c r="W8443"/>
      <c r="Y8443"/>
      <c r="Z8443"/>
      <c r="AA8443"/>
      <c r="AC8443"/>
      <c r="AD8443"/>
      <c r="AE8443"/>
      <c r="AG8443"/>
      <c r="AH8443"/>
      <c r="AI8443"/>
      <c r="AK8443"/>
      <c r="AL8443"/>
      <c r="AM8443"/>
      <c r="AO8443"/>
      <c r="AP8443"/>
      <c r="AQ8443"/>
      <c r="AS8443"/>
      <c r="AT8443"/>
      <c r="AU8443"/>
      <c r="AW8443"/>
      <c r="AX8443"/>
      <c r="AY8443"/>
      <c r="BA8443"/>
      <c r="BB8443"/>
      <c r="BC8443"/>
      <c r="BE8443"/>
      <c r="BF8443"/>
      <c r="BG8443"/>
      <c r="BI8443"/>
      <c r="BJ8443"/>
      <c r="BK8443"/>
      <c r="BM8443"/>
      <c r="BN8443"/>
      <c r="BO8443"/>
    </row>
    <row r="8444" spans="1:67">
      <c r="A8444"/>
      <c r="B8444"/>
      <c r="C8444"/>
      <c r="E8444"/>
      <c r="F8444"/>
      <c r="G8444"/>
      <c r="I8444"/>
      <c r="J8444"/>
      <c r="K8444"/>
      <c r="M8444"/>
      <c r="N8444"/>
      <c r="O8444"/>
      <c r="Q8444"/>
      <c r="R8444"/>
      <c r="S8444"/>
      <c r="U8444"/>
      <c r="V8444"/>
      <c r="W8444"/>
      <c r="Y8444"/>
      <c r="Z8444"/>
      <c r="AA8444"/>
      <c r="AC8444"/>
      <c r="AD8444"/>
      <c r="AE8444"/>
      <c r="AG8444"/>
      <c r="AH8444"/>
      <c r="AI8444"/>
      <c r="AK8444"/>
      <c r="AL8444"/>
      <c r="AM8444"/>
      <c r="AO8444"/>
      <c r="AP8444"/>
      <c r="AQ8444"/>
      <c r="AS8444"/>
      <c r="AT8444"/>
      <c r="AU8444"/>
      <c r="AW8444"/>
      <c r="AX8444"/>
      <c r="AY8444"/>
      <c r="BA8444"/>
      <c r="BB8444"/>
      <c r="BC8444"/>
      <c r="BE8444"/>
      <c r="BF8444"/>
      <c r="BG8444"/>
      <c r="BI8444"/>
      <c r="BJ8444"/>
      <c r="BK8444"/>
      <c r="BM8444"/>
      <c r="BN8444"/>
      <c r="BO8444"/>
    </row>
    <row r="8445" spans="1:67">
      <c r="A8445"/>
      <c r="B8445"/>
      <c r="C8445"/>
      <c r="E8445"/>
      <c r="F8445"/>
      <c r="G8445"/>
      <c r="I8445"/>
      <c r="J8445"/>
      <c r="K8445"/>
      <c r="M8445"/>
      <c r="N8445"/>
      <c r="O8445"/>
      <c r="Q8445"/>
      <c r="R8445"/>
      <c r="S8445"/>
      <c r="U8445"/>
      <c r="V8445"/>
      <c r="W8445"/>
      <c r="Y8445"/>
      <c r="Z8445"/>
      <c r="AA8445"/>
      <c r="AC8445"/>
      <c r="AD8445"/>
      <c r="AE8445"/>
      <c r="AG8445"/>
      <c r="AH8445"/>
      <c r="AI8445"/>
      <c r="AK8445"/>
      <c r="AL8445"/>
      <c r="AM8445"/>
      <c r="AO8445"/>
      <c r="AP8445"/>
      <c r="AQ8445"/>
      <c r="AS8445"/>
      <c r="AT8445"/>
      <c r="AU8445"/>
      <c r="AW8445"/>
      <c r="AX8445"/>
      <c r="AY8445"/>
      <c r="BA8445"/>
      <c r="BB8445"/>
      <c r="BC8445"/>
      <c r="BE8445"/>
      <c r="BF8445"/>
      <c r="BG8445"/>
      <c r="BI8445"/>
      <c r="BJ8445"/>
      <c r="BK8445"/>
      <c r="BM8445"/>
      <c r="BN8445"/>
      <c r="BO8445"/>
    </row>
    <row r="8446" spans="1:67">
      <c r="A8446"/>
      <c r="B8446"/>
      <c r="C8446"/>
      <c r="E8446"/>
      <c r="F8446"/>
      <c r="G8446"/>
      <c r="I8446"/>
      <c r="J8446"/>
      <c r="K8446"/>
      <c r="M8446"/>
      <c r="N8446"/>
      <c r="O8446"/>
      <c r="Q8446"/>
      <c r="R8446"/>
      <c r="S8446"/>
      <c r="U8446"/>
      <c r="V8446"/>
      <c r="W8446"/>
      <c r="Y8446"/>
      <c r="Z8446"/>
      <c r="AA8446"/>
      <c r="AC8446"/>
      <c r="AD8446"/>
      <c r="AE8446"/>
      <c r="AG8446"/>
      <c r="AH8446"/>
      <c r="AI8446"/>
      <c r="AK8446"/>
      <c r="AL8446"/>
      <c r="AM8446"/>
      <c r="AO8446"/>
      <c r="AP8446"/>
      <c r="AQ8446"/>
      <c r="AS8446"/>
      <c r="AT8446"/>
      <c r="AU8446"/>
      <c r="AW8446"/>
      <c r="AX8446"/>
      <c r="AY8446"/>
      <c r="BA8446"/>
      <c r="BB8446"/>
      <c r="BC8446"/>
      <c r="BE8446"/>
      <c r="BF8446"/>
      <c r="BG8446"/>
      <c r="BI8446"/>
      <c r="BJ8446"/>
      <c r="BK8446"/>
      <c r="BM8446"/>
      <c r="BN8446"/>
      <c r="BO8446"/>
    </row>
    <row r="8447" spans="1:67">
      <c r="A8447"/>
      <c r="B8447"/>
      <c r="C8447"/>
      <c r="E8447"/>
      <c r="F8447"/>
      <c r="G8447"/>
      <c r="I8447"/>
      <c r="J8447"/>
      <c r="K8447"/>
      <c r="M8447"/>
      <c r="N8447"/>
      <c r="O8447"/>
      <c r="Q8447"/>
      <c r="R8447"/>
      <c r="S8447"/>
      <c r="U8447"/>
      <c r="V8447"/>
      <c r="W8447"/>
      <c r="Y8447"/>
      <c r="Z8447"/>
      <c r="AA8447"/>
      <c r="AC8447"/>
      <c r="AD8447"/>
      <c r="AE8447"/>
      <c r="AG8447"/>
      <c r="AH8447"/>
      <c r="AI8447"/>
      <c r="AK8447"/>
      <c r="AL8447"/>
      <c r="AM8447"/>
      <c r="AO8447"/>
      <c r="AP8447"/>
      <c r="AQ8447"/>
      <c r="AS8447"/>
      <c r="AT8447"/>
      <c r="AU8447"/>
      <c r="AW8447"/>
      <c r="AX8447"/>
      <c r="AY8447"/>
      <c r="BA8447"/>
      <c r="BB8447"/>
      <c r="BC8447"/>
      <c r="BE8447"/>
      <c r="BF8447"/>
      <c r="BG8447"/>
      <c r="BI8447"/>
      <c r="BJ8447"/>
      <c r="BK8447"/>
      <c r="BM8447"/>
      <c r="BN8447"/>
      <c r="BO8447"/>
    </row>
    <row r="8448" spans="1:67">
      <c r="A8448"/>
      <c r="B8448"/>
      <c r="C8448"/>
      <c r="E8448"/>
      <c r="F8448"/>
      <c r="G8448"/>
      <c r="I8448"/>
      <c r="J8448"/>
      <c r="K8448"/>
      <c r="M8448"/>
      <c r="N8448"/>
      <c r="O8448"/>
      <c r="Q8448"/>
      <c r="R8448"/>
      <c r="S8448"/>
      <c r="U8448"/>
      <c r="V8448"/>
      <c r="W8448"/>
      <c r="Y8448"/>
      <c r="Z8448"/>
      <c r="AA8448"/>
      <c r="AC8448"/>
      <c r="AD8448"/>
      <c r="AE8448"/>
      <c r="AG8448"/>
      <c r="AH8448"/>
      <c r="AI8448"/>
      <c r="AK8448"/>
      <c r="AL8448"/>
      <c r="AM8448"/>
      <c r="AO8448"/>
      <c r="AP8448"/>
      <c r="AQ8448"/>
      <c r="AS8448"/>
      <c r="AT8448"/>
      <c r="AU8448"/>
      <c r="AW8448"/>
      <c r="AX8448"/>
      <c r="AY8448"/>
      <c r="BA8448"/>
      <c r="BB8448"/>
      <c r="BC8448"/>
      <c r="BE8448"/>
      <c r="BF8448"/>
      <c r="BG8448"/>
      <c r="BI8448"/>
      <c r="BJ8448"/>
      <c r="BK8448"/>
      <c r="BM8448"/>
      <c r="BN8448"/>
      <c r="BO8448"/>
    </row>
    <row r="8449" spans="1:67">
      <c r="A8449"/>
      <c r="B8449"/>
      <c r="C8449"/>
      <c r="E8449"/>
      <c r="F8449"/>
      <c r="G8449"/>
      <c r="I8449"/>
      <c r="J8449"/>
      <c r="K8449"/>
      <c r="M8449"/>
      <c r="N8449"/>
      <c r="O8449"/>
      <c r="Q8449"/>
      <c r="R8449"/>
      <c r="S8449"/>
      <c r="U8449"/>
      <c r="V8449"/>
      <c r="W8449"/>
      <c r="Y8449"/>
      <c r="Z8449"/>
      <c r="AA8449"/>
      <c r="AC8449"/>
      <c r="AD8449"/>
      <c r="AE8449"/>
      <c r="AG8449"/>
      <c r="AH8449"/>
      <c r="AI8449"/>
      <c r="AK8449"/>
      <c r="AL8449"/>
      <c r="AM8449"/>
      <c r="AO8449"/>
      <c r="AP8449"/>
      <c r="AQ8449"/>
      <c r="AS8449"/>
      <c r="AT8449"/>
      <c r="AU8449"/>
      <c r="AW8449"/>
      <c r="AX8449"/>
      <c r="AY8449"/>
      <c r="BA8449"/>
      <c r="BB8449"/>
      <c r="BC8449"/>
      <c r="BE8449"/>
      <c r="BF8449"/>
      <c r="BG8449"/>
      <c r="BI8449"/>
      <c r="BJ8449"/>
      <c r="BK8449"/>
      <c r="BM8449"/>
      <c r="BN8449"/>
      <c r="BO8449"/>
    </row>
    <row r="8450" spans="1:67">
      <c r="A8450"/>
      <c r="B8450"/>
      <c r="C8450"/>
      <c r="E8450"/>
      <c r="F8450"/>
      <c r="G8450"/>
      <c r="I8450"/>
      <c r="J8450"/>
      <c r="K8450"/>
      <c r="M8450"/>
      <c r="N8450"/>
      <c r="O8450"/>
      <c r="Q8450"/>
      <c r="R8450"/>
      <c r="S8450"/>
      <c r="U8450"/>
      <c r="V8450"/>
      <c r="W8450"/>
      <c r="Y8450"/>
      <c r="Z8450"/>
      <c r="AA8450"/>
      <c r="AC8450"/>
      <c r="AD8450"/>
      <c r="AE8450"/>
      <c r="AG8450"/>
      <c r="AH8450"/>
      <c r="AI8450"/>
      <c r="AK8450"/>
      <c r="AL8450"/>
      <c r="AM8450"/>
      <c r="AO8450"/>
      <c r="AP8450"/>
      <c r="AQ8450"/>
      <c r="AS8450"/>
      <c r="AT8450"/>
      <c r="AU8450"/>
      <c r="AW8450"/>
      <c r="AX8450"/>
      <c r="AY8450"/>
      <c r="BA8450"/>
      <c r="BB8450"/>
      <c r="BC8450"/>
      <c r="BE8450"/>
      <c r="BF8450"/>
      <c r="BG8450"/>
      <c r="BI8450"/>
      <c r="BJ8450"/>
      <c r="BK8450"/>
      <c r="BM8450"/>
      <c r="BN8450"/>
      <c r="BO8450"/>
    </row>
    <row r="8451" spans="1:67">
      <c r="A8451"/>
      <c r="B8451"/>
      <c r="C8451"/>
      <c r="E8451"/>
      <c r="F8451"/>
      <c r="G8451"/>
      <c r="I8451"/>
      <c r="J8451"/>
      <c r="K8451"/>
      <c r="M8451"/>
      <c r="N8451"/>
      <c r="O8451"/>
      <c r="Q8451"/>
      <c r="R8451"/>
      <c r="S8451"/>
      <c r="U8451"/>
      <c r="V8451"/>
      <c r="W8451"/>
      <c r="Y8451"/>
      <c r="Z8451"/>
      <c r="AA8451"/>
      <c r="AC8451"/>
      <c r="AD8451"/>
      <c r="AE8451"/>
      <c r="AG8451"/>
      <c r="AH8451"/>
      <c r="AI8451"/>
      <c r="AK8451"/>
      <c r="AL8451"/>
      <c r="AM8451"/>
      <c r="AO8451"/>
      <c r="AP8451"/>
      <c r="AQ8451"/>
      <c r="AS8451"/>
      <c r="AT8451"/>
      <c r="AU8451"/>
      <c r="AW8451"/>
      <c r="AX8451"/>
      <c r="AY8451"/>
      <c r="BA8451"/>
      <c r="BB8451"/>
      <c r="BC8451"/>
      <c r="BE8451"/>
      <c r="BF8451"/>
      <c r="BG8451"/>
      <c r="BI8451"/>
      <c r="BJ8451"/>
      <c r="BK8451"/>
      <c r="BM8451"/>
      <c r="BN8451"/>
      <c r="BO8451"/>
    </row>
    <row r="8452" spans="1:67">
      <c r="A8452"/>
      <c r="B8452"/>
      <c r="C8452"/>
      <c r="E8452"/>
      <c r="F8452"/>
      <c r="G8452"/>
      <c r="I8452"/>
      <c r="J8452"/>
      <c r="K8452"/>
      <c r="M8452"/>
      <c r="N8452"/>
      <c r="O8452"/>
      <c r="Q8452"/>
      <c r="R8452"/>
      <c r="S8452"/>
      <c r="U8452"/>
      <c r="V8452"/>
      <c r="W8452"/>
      <c r="Y8452"/>
      <c r="Z8452"/>
      <c r="AA8452"/>
      <c r="AC8452"/>
      <c r="AD8452"/>
      <c r="AE8452"/>
      <c r="AG8452"/>
      <c r="AH8452"/>
      <c r="AI8452"/>
      <c r="AK8452"/>
      <c r="AL8452"/>
      <c r="AM8452"/>
      <c r="AO8452"/>
      <c r="AP8452"/>
      <c r="AQ8452"/>
      <c r="AS8452"/>
      <c r="AT8452"/>
      <c r="AU8452"/>
      <c r="AW8452"/>
      <c r="AX8452"/>
      <c r="AY8452"/>
      <c r="BA8452"/>
      <c r="BB8452"/>
      <c r="BC8452"/>
      <c r="BE8452"/>
      <c r="BF8452"/>
      <c r="BG8452"/>
      <c r="BI8452"/>
      <c r="BJ8452"/>
      <c r="BK8452"/>
      <c r="BM8452"/>
      <c r="BN8452"/>
      <c r="BO8452"/>
    </row>
    <row r="8453" spans="1:67">
      <c r="A8453"/>
      <c r="B8453"/>
      <c r="C8453"/>
      <c r="E8453"/>
      <c r="F8453"/>
      <c r="G8453"/>
      <c r="I8453"/>
      <c r="J8453"/>
      <c r="K8453"/>
      <c r="M8453"/>
      <c r="N8453"/>
      <c r="O8453"/>
      <c r="Q8453"/>
      <c r="R8453"/>
      <c r="S8453"/>
      <c r="U8453"/>
      <c r="V8453"/>
      <c r="W8453"/>
      <c r="Y8453"/>
      <c r="Z8453"/>
      <c r="AA8453"/>
      <c r="AC8453"/>
      <c r="AD8453"/>
      <c r="AE8453"/>
      <c r="AG8453"/>
      <c r="AH8453"/>
      <c r="AI8453"/>
      <c r="AK8453"/>
      <c r="AL8453"/>
      <c r="AM8453"/>
      <c r="AO8453"/>
      <c r="AP8453"/>
      <c r="AQ8453"/>
      <c r="AS8453"/>
      <c r="AT8453"/>
      <c r="AU8453"/>
      <c r="AW8453"/>
      <c r="AX8453"/>
      <c r="AY8453"/>
      <c r="BA8453"/>
      <c r="BB8453"/>
      <c r="BC8453"/>
      <c r="BE8453"/>
      <c r="BF8453"/>
      <c r="BG8453"/>
      <c r="BI8453"/>
      <c r="BJ8453"/>
      <c r="BK8453"/>
      <c r="BM8453"/>
      <c r="BN8453"/>
      <c r="BO8453"/>
    </row>
    <row r="8454" spans="1:67">
      <c r="A8454"/>
      <c r="B8454"/>
      <c r="C8454"/>
      <c r="E8454"/>
      <c r="F8454"/>
      <c r="G8454"/>
      <c r="I8454"/>
      <c r="J8454"/>
      <c r="K8454"/>
      <c r="M8454"/>
      <c r="N8454"/>
      <c r="O8454"/>
      <c r="Q8454"/>
      <c r="R8454"/>
      <c r="S8454"/>
      <c r="U8454"/>
      <c r="V8454"/>
      <c r="W8454"/>
      <c r="Y8454"/>
      <c r="Z8454"/>
      <c r="AA8454"/>
      <c r="AC8454"/>
      <c r="AD8454"/>
      <c r="AE8454"/>
      <c r="AG8454"/>
      <c r="AH8454"/>
      <c r="AI8454"/>
      <c r="AK8454"/>
      <c r="AL8454"/>
      <c r="AM8454"/>
      <c r="AO8454"/>
      <c r="AP8454"/>
      <c r="AQ8454"/>
      <c r="AS8454"/>
      <c r="AT8454"/>
      <c r="AU8454"/>
      <c r="AW8454"/>
      <c r="AX8454"/>
      <c r="AY8454"/>
      <c r="BA8454"/>
      <c r="BB8454"/>
      <c r="BC8454"/>
      <c r="BE8454"/>
      <c r="BF8454"/>
      <c r="BG8454"/>
      <c r="BI8454"/>
      <c r="BJ8454"/>
      <c r="BK8454"/>
      <c r="BM8454"/>
      <c r="BN8454"/>
      <c r="BO8454"/>
    </row>
    <row r="8455" spans="1:67">
      <c r="A8455"/>
      <c r="B8455"/>
      <c r="C8455"/>
      <c r="E8455"/>
      <c r="F8455"/>
      <c r="G8455"/>
      <c r="I8455"/>
      <c r="J8455"/>
      <c r="K8455"/>
      <c r="M8455"/>
      <c r="N8455"/>
      <c r="O8455"/>
      <c r="Q8455"/>
      <c r="R8455"/>
      <c r="S8455"/>
      <c r="U8455"/>
      <c r="V8455"/>
      <c r="W8455"/>
      <c r="Y8455"/>
      <c r="Z8455"/>
      <c r="AA8455"/>
      <c r="AC8455"/>
      <c r="AD8455"/>
      <c r="AE8455"/>
      <c r="AG8455"/>
      <c r="AH8455"/>
      <c r="AI8455"/>
      <c r="AK8455"/>
      <c r="AL8455"/>
      <c r="AM8455"/>
      <c r="AO8455"/>
      <c r="AP8455"/>
      <c r="AQ8455"/>
      <c r="AS8455"/>
      <c r="AT8455"/>
      <c r="AU8455"/>
      <c r="AW8455"/>
      <c r="AX8455"/>
      <c r="AY8455"/>
      <c r="BA8455"/>
      <c r="BB8455"/>
      <c r="BC8455"/>
      <c r="BE8455"/>
      <c r="BF8455"/>
      <c r="BG8455"/>
      <c r="BI8455"/>
      <c r="BJ8455"/>
      <c r="BK8455"/>
      <c r="BM8455"/>
      <c r="BN8455"/>
      <c r="BO8455"/>
    </row>
    <row r="8456" spans="1:67">
      <c r="A8456"/>
      <c r="B8456"/>
      <c r="C8456"/>
      <c r="E8456"/>
      <c r="F8456"/>
      <c r="G8456"/>
      <c r="I8456"/>
      <c r="J8456"/>
      <c r="K8456"/>
      <c r="M8456"/>
      <c r="N8456"/>
      <c r="O8456"/>
      <c r="Q8456"/>
      <c r="R8456"/>
      <c r="S8456"/>
      <c r="U8456"/>
      <c r="V8456"/>
      <c r="W8456"/>
      <c r="Y8456"/>
      <c r="Z8456"/>
      <c r="AA8456"/>
      <c r="AC8456"/>
      <c r="AD8456"/>
      <c r="AE8456"/>
      <c r="AG8456"/>
      <c r="AH8456"/>
      <c r="AI8456"/>
      <c r="AK8456"/>
      <c r="AL8456"/>
      <c r="AM8456"/>
      <c r="AO8456"/>
      <c r="AP8456"/>
      <c r="AQ8456"/>
      <c r="AS8456"/>
      <c r="AT8456"/>
      <c r="AU8456"/>
      <c r="AW8456"/>
      <c r="AX8456"/>
      <c r="AY8456"/>
      <c r="BA8456"/>
      <c r="BB8456"/>
      <c r="BC8456"/>
      <c r="BE8456"/>
      <c r="BF8456"/>
      <c r="BG8456"/>
      <c r="BI8456"/>
      <c r="BJ8456"/>
      <c r="BK8456"/>
      <c r="BM8456"/>
      <c r="BN8456"/>
      <c r="BO8456"/>
    </row>
    <row r="8457" spans="1:67">
      <c r="A8457"/>
      <c r="B8457"/>
      <c r="C8457"/>
      <c r="E8457"/>
      <c r="F8457"/>
      <c r="G8457"/>
      <c r="I8457"/>
      <c r="J8457"/>
      <c r="K8457"/>
      <c r="M8457"/>
      <c r="N8457"/>
      <c r="O8457"/>
      <c r="Q8457"/>
      <c r="R8457"/>
      <c r="S8457"/>
      <c r="U8457"/>
      <c r="V8457"/>
      <c r="W8457"/>
      <c r="Y8457"/>
      <c r="Z8457"/>
      <c r="AA8457"/>
      <c r="AC8457"/>
      <c r="AD8457"/>
      <c r="AE8457"/>
      <c r="AG8457"/>
      <c r="AH8457"/>
      <c r="AI8457"/>
      <c r="AK8457"/>
      <c r="AL8457"/>
      <c r="AM8457"/>
      <c r="AO8457"/>
      <c r="AP8457"/>
      <c r="AQ8457"/>
      <c r="AS8457"/>
      <c r="AT8457"/>
      <c r="AU8457"/>
      <c r="AW8457"/>
      <c r="AX8457"/>
      <c r="AY8457"/>
      <c r="BA8457"/>
      <c r="BB8457"/>
      <c r="BC8457"/>
      <c r="BE8457"/>
      <c r="BF8457"/>
      <c r="BG8457"/>
      <c r="BI8457"/>
      <c r="BJ8457"/>
      <c r="BK8457"/>
      <c r="BM8457"/>
      <c r="BN8457"/>
      <c r="BO8457"/>
    </row>
    <row r="8458" spans="1:67">
      <c r="A8458"/>
      <c r="B8458"/>
      <c r="C8458"/>
      <c r="E8458"/>
      <c r="F8458"/>
      <c r="G8458"/>
      <c r="I8458"/>
      <c r="J8458"/>
      <c r="K8458"/>
      <c r="M8458"/>
      <c r="N8458"/>
      <c r="O8458"/>
      <c r="Q8458"/>
      <c r="R8458"/>
      <c r="S8458"/>
      <c r="U8458"/>
      <c r="V8458"/>
      <c r="W8458"/>
      <c r="Y8458"/>
      <c r="Z8458"/>
      <c r="AA8458"/>
      <c r="AC8458"/>
      <c r="AD8458"/>
      <c r="AE8458"/>
      <c r="AG8458"/>
      <c r="AH8458"/>
      <c r="AI8458"/>
      <c r="AK8458"/>
      <c r="AL8458"/>
      <c r="AM8458"/>
      <c r="AO8458"/>
      <c r="AP8458"/>
      <c r="AQ8458"/>
      <c r="AS8458"/>
      <c r="AT8458"/>
      <c r="AU8458"/>
      <c r="AW8458"/>
      <c r="AX8458"/>
      <c r="AY8458"/>
      <c r="BA8458"/>
      <c r="BB8458"/>
      <c r="BC8458"/>
      <c r="BE8458"/>
      <c r="BF8458"/>
      <c r="BG8458"/>
      <c r="BI8458"/>
      <c r="BJ8458"/>
      <c r="BK8458"/>
      <c r="BM8458"/>
      <c r="BN8458"/>
      <c r="BO8458"/>
    </row>
    <row r="8459" spans="1:67">
      <c r="A8459"/>
      <c r="B8459"/>
      <c r="C8459"/>
      <c r="E8459"/>
      <c r="F8459"/>
      <c r="G8459"/>
      <c r="I8459"/>
      <c r="J8459"/>
      <c r="K8459"/>
      <c r="M8459"/>
      <c r="N8459"/>
      <c r="O8459"/>
      <c r="Q8459"/>
      <c r="R8459"/>
      <c r="S8459"/>
      <c r="U8459"/>
      <c r="V8459"/>
      <c r="W8459"/>
      <c r="Y8459"/>
      <c r="Z8459"/>
      <c r="AA8459"/>
      <c r="AC8459"/>
      <c r="AD8459"/>
      <c r="AE8459"/>
      <c r="AG8459"/>
      <c r="AH8459"/>
      <c r="AI8459"/>
      <c r="AK8459"/>
      <c r="AL8459"/>
      <c r="AM8459"/>
      <c r="AO8459"/>
      <c r="AP8459"/>
      <c r="AQ8459"/>
      <c r="AS8459"/>
      <c r="AT8459"/>
      <c r="AU8459"/>
      <c r="AW8459"/>
      <c r="AX8459"/>
      <c r="AY8459"/>
      <c r="BA8459"/>
      <c r="BB8459"/>
      <c r="BC8459"/>
      <c r="BE8459"/>
      <c r="BF8459"/>
      <c r="BG8459"/>
      <c r="BI8459"/>
      <c r="BJ8459"/>
      <c r="BK8459"/>
      <c r="BM8459"/>
      <c r="BN8459"/>
      <c r="BO8459"/>
    </row>
    <row r="8460" spans="1:67">
      <c r="A8460"/>
      <c r="B8460"/>
      <c r="C8460"/>
      <c r="E8460"/>
      <c r="F8460"/>
      <c r="G8460"/>
      <c r="I8460"/>
      <c r="J8460"/>
      <c r="K8460"/>
      <c r="M8460"/>
      <c r="N8460"/>
      <c r="O8460"/>
      <c r="Q8460"/>
      <c r="R8460"/>
      <c r="S8460"/>
      <c r="U8460"/>
      <c r="V8460"/>
      <c r="W8460"/>
      <c r="Y8460"/>
      <c r="Z8460"/>
      <c r="AA8460"/>
      <c r="AC8460"/>
      <c r="AD8460"/>
      <c r="AE8460"/>
      <c r="AG8460"/>
      <c r="AH8460"/>
      <c r="AI8460"/>
      <c r="AK8460"/>
      <c r="AL8460"/>
      <c r="AM8460"/>
      <c r="AO8460"/>
      <c r="AP8460"/>
      <c r="AQ8460"/>
      <c r="AS8460"/>
      <c r="AT8460"/>
      <c r="AU8460"/>
      <c r="AW8460"/>
      <c r="AX8460"/>
      <c r="AY8460"/>
      <c r="BA8460"/>
      <c r="BB8460"/>
      <c r="BC8460"/>
      <c r="BE8460"/>
      <c r="BF8460"/>
      <c r="BG8460"/>
      <c r="BI8460"/>
      <c r="BJ8460"/>
      <c r="BK8460"/>
      <c r="BM8460"/>
      <c r="BN8460"/>
      <c r="BO8460"/>
    </row>
    <row r="8461" spans="1:67">
      <c r="A8461"/>
      <c r="B8461"/>
      <c r="C8461"/>
      <c r="E8461"/>
      <c r="F8461"/>
      <c r="G8461"/>
      <c r="I8461"/>
      <c r="J8461"/>
      <c r="K8461"/>
      <c r="M8461"/>
      <c r="N8461"/>
      <c r="O8461"/>
      <c r="Q8461"/>
      <c r="R8461"/>
      <c r="S8461"/>
      <c r="U8461"/>
      <c r="V8461"/>
      <c r="W8461"/>
      <c r="Y8461"/>
      <c r="Z8461"/>
      <c r="AA8461"/>
      <c r="AC8461"/>
      <c r="AD8461"/>
      <c r="AE8461"/>
      <c r="AG8461"/>
      <c r="AH8461"/>
      <c r="AI8461"/>
      <c r="AK8461"/>
      <c r="AL8461"/>
      <c r="AM8461"/>
      <c r="AO8461"/>
      <c r="AP8461"/>
      <c r="AQ8461"/>
      <c r="AS8461"/>
      <c r="AT8461"/>
      <c r="AU8461"/>
      <c r="AW8461"/>
      <c r="AX8461"/>
      <c r="AY8461"/>
      <c r="BA8461"/>
      <c r="BB8461"/>
      <c r="BC8461"/>
      <c r="BE8461"/>
      <c r="BF8461"/>
      <c r="BG8461"/>
      <c r="BI8461"/>
      <c r="BJ8461"/>
      <c r="BK8461"/>
      <c r="BM8461"/>
      <c r="BN8461"/>
      <c r="BO8461"/>
    </row>
    <row r="8462" spans="1:67">
      <c r="A8462"/>
      <c r="B8462"/>
      <c r="C8462"/>
      <c r="E8462"/>
      <c r="F8462"/>
      <c r="G8462"/>
      <c r="I8462"/>
      <c r="J8462"/>
      <c r="K8462"/>
      <c r="M8462"/>
      <c r="N8462"/>
      <c r="O8462"/>
      <c r="Q8462"/>
      <c r="R8462"/>
      <c r="S8462"/>
      <c r="U8462"/>
      <c r="V8462"/>
      <c r="W8462"/>
      <c r="Y8462"/>
      <c r="Z8462"/>
      <c r="AA8462"/>
      <c r="AC8462"/>
      <c r="AD8462"/>
      <c r="AE8462"/>
      <c r="AG8462"/>
      <c r="AH8462"/>
      <c r="AI8462"/>
      <c r="AK8462"/>
      <c r="AL8462"/>
      <c r="AM8462"/>
      <c r="AO8462"/>
      <c r="AP8462"/>
      <c r="AQ8462"/>
      <c r="AS8462"/>
      <c r="AT8462"/>
      <c r="AU8462"/>
      <c r="AW8462"/>
      <c r="AX8462"/>
      <c r="AY8462"/>
      <c r="BA8462"/>
      <c r="BB8462"/>
      <c r="BC8462"/>
      <c r="BE8462"/>
      <c r="BF8462"/>
      <c r="BG8462"/>
      <c r="BI8462"/>
      <c r="BJ8462"/>
      <c r="BK8462"/>
      <c r="BM8462"/>
      <c r="BN8462"/>
      <c r="BO8462"/>
    </row>
    <row r="8463" spans="1:67">
      <c r="A8463"/>
      <c r="B8463"/>
      <c r="C8463"/>
      <c r="E8463"/>
      <c r="F8463"/>
      <c r="G8463"/>
      <c r="I8463"/>
      <c r="J8463"/>
      <c r="K8463"/>
      <c r="M8463"/>
      <c r="N8463"/>
      <c r="O8463"/>
      <c r="Q8463"/>
      <c r="R8463"/>
      <c r="S8463"/>
      <c r="U8463"/>
      <c r="V8463"/>
      <c r="W8463"/>
      <c r="Y8463"/>
      <c r="Z8463"/>
      <c r="AA8463"/>
      <c r="AC8463"/>
      <c r="AD8463"/>
      <c r="AE8463"/>
      <c r="AG8463"/>
      <c r="AH8463"/>
      <c r="AI8463"/>
      <c r="AK8463"/>
      <c r="AL8463"/>
      <c r="AM8463"/>
      <c r="AO8463"/>
      <c r="AP8463"/>
      <c r="AQ8463"/>
      <c r="AS8463"/>
      <c r="AT8463"/>
      <c r="AU8463"/>
      <c r="AW8463"/>
      <c r="AX8463"/>
      <c r="AY8463"/>
      <c r="BA8463"/>
      <c r="BB8463"/>
      <c r="BC8463"/>
      <c r="BE8463"/>
      <c r="BF8463"/>
      <c r="BG8463"/>
      <c r="BI8463"/>
      <c r="BJ8463"/>
      <c r="BK8463"/>
      <c r="BM8463"/>
      <c r="BN8463"/>
      <c r="BO8463"/>
    </row>
    <row r="8464" spans="1:67">
      <c r="A8464"/>
      <c r="B8464"/>
      <c r="C8464"/>
      <c r="E8464"/>
      <c r="F8464"/>
      <c r="G8464"/>
      <c r="I8464"/>
      <c r="J8464"/>
      <c r="K8464"/>
      <c r="M8464"/>
      <c r="N8464"/>
      <c r="O8464"/>
      <c r="Q8464"/>
      <c r="R8464"/>
      <c r="S8464"/>
      <c r="U8464"/>
      <c r="V8464"/>
      <c r="W8464"/>
      <c r="Y8464"/>
      <c r="Z8464"/>
      <c r="AA8464"/>
      <c r="AC8464"/>
      <c r="AD8464"/>
      <c r="AE8464"/>
      <c r="AG8464"/>
      <c r="AH8464"/>
      <c r="AI8464"/>
      <c r="AK8464"/>
      <c r="AL8464"/>
      <c r="AM8464"/>
      <c r="AO8464"/>
      <c r="AP8464"/>
      <c r="AQ8464"/>
      <c r="AS8464"/>
      <c r="AT8464"/>
      <c r="AU8464"/>
      <c r="AW8464"/>
      <c r="AX8464"/>
      <c r="AY8464"/>
      <c r="BA8464"/>
      <c r="BB8464"/>
      <c r="BC8464"/>
      <c r="BE8464"/>
      <c r="BF8464"/>
      <c r="BG8464"/>
      <c r="BI8464"/>
      <c r="BJ8464"/>
      <c r="BK8464"/>
      <c r="BM8464"/>
      <c r="BN8464"/>
      <c r="BO8464"/>
    </row>
    <row r="8465" spans="1:67">
      <c r="A8465"/>
      <c r="B8465"/>
      <c r="C8465"/>
      <c r="E8465"/>
      <c r="F8465"/>
      <c r="G8465"/>
      <c r="I8465"/>
      <c r="J8465"/>
      <c r="K8465"/>
      <c r="M8465"/>
      <c r="N8465"/>
      <c r="O8465"/>
      <c r="Q8465"/>
      <c r="R8465"/>
      <c r="S8465"/>
      <c r="U8465"/>
      <c r="V8465"/>
      <c r="W8465"/>
      <c r="Y8465"/>
      <c r="Z8465"/>
      <c r="AA8465"/>
      <c r="AC8465"/>
      <c r="AD8465"/>
      <c r="AE8465"/>
      <c r="AG8465"/>
      <c r="AH8465"/>
      <c r="AI8465"/>
      <c r="AK8465"/>
      <c r="AL8465"/>
      <c r="AM8465"/>
      <c r="AO8465"/>
      <c r="AP8465"/>
      <c r="AQ8465"/>
      <c r="AS8465"/>
      <c r="AT8465"/>
      <c r="AU8465"/>
      <c r="AW8465"/>
      <c r="AX8465"/>
      <c r="AY8465"/>
      <c r="BA8465"/>
      <c r="BB8465"/>
      <c r="BC8465"/>
      <c r="BE8465"/>
      <c r="BF8465"/>
      <c r="BG8465"/>
      <c r="BI8465"/>
      <c r="BJ8465"/>
      <c r="BK8465"/>
      <c r="BM8465"/>
      <c r="BN8465"/>
      <c r="BO8465"/>
    </row>
    <row r="8466" spans="1:67">
      <c r="A8466"/>
      <c r="B8466"/>
      <c r="C8466"/>
      <c r="E8466"/>
      <c r="F8466"/>
      <c r="G8466"/>
      <c r="I8466"/>
      <c r="J8466"/>
      <c r="K8466"/>
      <c r="M8466"/>
      <c r="N8466"/>
      <c r="O8466"/>
      <c r="Q8466"/>
      <c r="R8466"/>
      <c r="S8466"/>
      <c r="U8466"/>
      <c r="V8466"/>
      <c r="W8466"/>
      <c r="Y8466"/>
      <c r="Z8466"/>
      <c r="AA8466"/>
      <c r="AC8466"/>
      <c r="AD8466"/>
      <c r="AE8466"/>
      <c r="AG8466"/>
      <c r="AH8466"/>
      <c r="AI8466"/>
      <c r="AK8466"/>
      <c r="AL8466"/>
      <c r="AM8466"/>
      <c r="AO8466"/>
      <c r="AP8466"/>
      <c r="AQ8466"/>
      <c r="AS8466"/>
      <c r="AT8466"/>
      <c r="AU8466"/>
      <c r="AW8466"/>
      <c r="AX8466"/>
      <c r="AY8466"/>
      <c r="BA8466"/>
      <c r="BB8466"/>
      <c r="BC8466"/>
      <c r="BE8466"/>
      <c r="BF8466"/>
      <c r="BG8466"/>
      <c r="BI8466"/>
      <c r="BJ8466"/>
      <c r="BK8466"/>
      <c r="BM8466"/>
      <c r="BN8466"/>
      <c r="BO8466"/>
    </row>
    <row r="8467" spans="1:67">
      <c r="A8467"/>
      <c r="B8467"/>
      <c r="C8467"/>
      <c r="E8467"/>
      <c r="F8467"/>
      <c r="G8467"/>
      <c r="I8467"/>
      <c r="J8467"/>
      <c r="K8467"/>
      <c r="M8467"/>
      <c r="N8467"/>
      <c r="O8467"/>
      <c r="Q8467"/>
      <c r="R8467"/>
      <c r="S8467"/>
      <c r="U8467"/>
      <c r="V8467"/>
      <c r="W8467"/>
      <c r="Y8467"/>
      <c r="Z8467"/>
      <c r="AA8467"/>
      <c r="AC8467"/>
      <c r="AD8467"/>
      <c r="AE8467"/>
      <c r="AG8467"/>
      <c r="AH8467"/>
      <c r="AI8467"/>
      <c r="AK8467"/>
      <c r="AL8467"/>
      <c r="AM8467"/>
      <c r="AO8467"/>
      <c r="AP8467"/>
      <c r="AQ8467"/>
      <c r="AS8467"/>
      <c r="AT8467"/>
      <c r="AU8467"/>
      <c r="AW8467"/>
      <c r="AX8467"/>
      <c r="AY8467"/>
      <c r="BA8467"/>
      <c r="BB8467"/>
      <c r="BC8467"/>
      <c r="BE8467"/>
      <c r="BF8467"/>
      <c r="BG8467"/>
      <c r="BI8467"/>
      <c r="BJ8467"/>
      <c r="BK8467"/>
      <c r="BM8467"/>
      <c r="BN8467"/>
      <c r="BO8467"/>
    </row>
    <row r="8468" spans="1:67">
      <c r="A8468"/>
      <c r="B8468"/>
      <c r="C8468"/>
      <c r="E8468"/>
      <c r="F8468"/>
      <c r="G8468"/>
      <c r="I8468"/>
      <c r="J8468"/>
      <c r="K8468"/>
      <c r="M8468"/>
      <c r="N8468"/>
      <c r="O8468"/>
      <c r="Q8468"/>
      <c r="R8468"/>
      <c r="S8468"/>
      <c r="U8468"/>
      <c r="V8468"/>
      <c r="W8468"/>
      <c r="Y8468"/>
      <c r="Z8468"/>
      <c r="AA8468"/>
      <c r="AC8468"/>
      <c r="AD8468"/>
      <c r="AE8468"/>
      <c r="AG8468"/>
      <c r="AH8468"/>
      <c r="AI8468"/>
      <c r="AK8468"/>
      <c r="AL8468"/>
      <c r="AM8468"/>
      <c r="AO8468"/>
      <c r="AP8468"/>
      <c r="AQ8468"/>
      <c r="AS8468"/>
      <c r="AT8468"/>
      <c r="AU8468"/>
      <c r="AW8468"/>
      <c r="AX8468"/>
      <c r="AY8468"/>
      <c r="BA8468"/>
      <c r="BB8468"/>
      <c r="BC8468"/>
      <c r="BE8468"/>
      <c r="BF8468"/>
      <c r="BG8468"/>
      <c r="BI8468"/>
      <c r="BJ8468"/>
      <c r="BK8468"/>
      <c r="BM8468"/>
      <c r="BN8468"/>
      <c r="BO8468"/>
    </row>
    <row r="8469" spans="1:67">
      <c r="A8469"/>
      <c r="B8469"/>
      <c r="C8469"/>
      <c r="E8469"/>
      <c r="F8469"/>
      <c r="G8469"/>
      <c r="I8469"/>
      <c r="J8469"/>
      <c r="K8469"/>
      <c r="M8469"/>
      <c r="N8469"/>
      <c r="O8469"/>
      <c r="Q8469"/>
      <c r="R8469"/>
      <c r="S8469"/>
      <c r="U8469"/>
      <c r="V8469"/>
      <c r="W8469"/>
      <c r="Y8469"/>
      <c r="Z8469"/>
      <c r="AA8469"/>
      <c r="AC8469"/>
      <c r="AD8469"/>
      <c r="AE8469"/>
      <c r="AG8469"/>
      <c r="AH8469"/>
      <c r="AI8469"/>
      <c r="AK8469"/>
      <c r="AL8469"/>
      <c r="AM8469"/>
      <c r="AO8469"/>
      <c r="AP8469"/>
      <c r="AQ8469"/>
      <c r="AS8469"/>
      <c r="AT8469"/>
      <c r="AU8469"/>
      <c r="AW8469"/>
      <c r="AX8469"/>
      <c r="AY8469"/>
      <c r="BA8469"/>
      <c r="BB8469"/>
      <c r="BC8469"/>
      <c r="BE8469"/>
      <c r="BF8469"/>
      <c r="BG8469"/>
      <c r="BI8469"/>
      <c r="BJ8469"/>
      <c r="BK8469"/>
      <c r="BM8469"/>
      <c r="BN8469"/>
      <c r="BO8469"/>
    </row>
    <row r="8470" spans="1:67">
      <c r="A8470"/>
      <c r="B8470"/>
      <c r="C8470"/>
      <c r="E8470"/>
      <c r="F8470"/>
      <c r="G8470"/>
      <c r="I8470"/>
      <c r="J8470"/>
      <c r="K8470"/>
      <c r="M8470"/>
      <c r="N8470"/>
      <c r="O8470"/>
      <c r="Q8470"/>
      <c r="R8470"/>
      <c r="S8470"/>
      <c r="U8470"/>
      <c r="V8470"/>
      <c r="W8470"/>
      <c r="Y8470"/>
      <c r="Z8470"/>
      <c r="AA8470"/>
      <c r="AC8470"/>
      <c r="AD8470"/>
      <c r="AE8470"/>
      <c r="AG8470"/>
      <c r="AH8470"/>
      <c r="AI8470"/>
      <c r="AK8470"/>
      <c r="AL8470"/>
      <c r="AM8470"/>
      <c r="AO8470"/>
      <c r="AP8470"/>
      <c r="AQ8470"/>
      <c r="AS8470"/>
      <c r="AT8470"/>
      <c r="AU8470"/>
      <c r="AW8470"/>
      <c r="AX8470"/>
      <c r="AY8470"/>
      <c r="BA8470"/>
      <c r="BB8470"/>
      <c r="BC8470"/>
      <c r="BE8470"/>
      <c r="BF8470"/>
      <c r="BG8470"/>
      <c r="BI8470"/>
      <c r="BJ8470"/>
      <c r="BK8470"/>
      <c r="BM8470"/>
      <c r="BN8470"/>
      <c r="BO8470"/>
    </row>
    <row r="8471" spans="1:67">
      <c r="A8471"/>
      <c r="B8471"/>
      <c r="C8471"/>
      <c r="E8471"/>
      <c r="F8471"/>
      <c r="G8471"/>
      <c r="I8471"/>
      <c r="J8471"/>
      <c r="K8471"/>
      <c r="M8471"/>
      <c r="N8471"/>
      <c r="O8471"/>
      <c r="Q8471"/>
      <c r="R8471"/>
      <c r="S8471"/>
      <c r="U8471"/>
      <c r="V8471"/>
      <c r="W8471"/>
      <c r="Y8471"/>
      <c r="Z8471"/>
      <c r="AA8471"/>
      <c r="AC8471"/>
      <c r="AD8471"/>
      <c r="AE8471"/>
      <c r="AG8471"/>
      <c r="AH8471"/>
      <c r="AI8471"/>
      <c r="AK8471"/>
      <c r="AL8471"/>
      <c r="AM8471"/>
      <c r="AO8471"/>
      <c r="AP8471"/>
      <c r="AQ8471"/>
      <c r="AS8471"/>
      <c r="AT8471"/>
      <c r="AU8471"/>
      <c r="AW8471"/>
      <c r="AX8471"/>
      <c r="AY8471"/>
      <c r="BA8471"/>
      <c r="BB8471"/>
      <c r="BC8471"/>
      <c r="BE8471"/>
      <c r="BF8471"/>
      <c r="BG8471"/>
      <c r="BI8471"/>
      <c r="BJ8471"/>
      <c r="BK8471"/>
      <c r="BM8471"/>
      <c r="BN8471"/>
      <c r="BO8471"/>
    </row>
    <row r="8472" spans="1:67">
      <c r="A8472"/>
      <c r="B8472"/>
      <c r="C8472"/>
      <c r="E8472"/>
      <c r="F8472"/>
      <c r="G8472"/>
      <c r="I8472"/>
      <c r="J8472"/>
      <c r="K8472"/>
      <c r="M8472"/>
      <c r="N8472"/>
      <c r="O8472"/>
      <c r="Q8472"/>
      <c r="R8472"/>
      <c r="S8472"/>
      <c r="U8472"/>
      <c r="V8472"/>
      <c r="W8472"/>
      <c r="Y8472"/>
      <c r="Z8472"/>
      <c r="AA8472"/>
      <c r="AC8472"/>
      <c r="AD8472"/>
      <c r="AE8472"/>
      <c r="AG8472"/>
      <c r="AH8472"/>
      <c r="AI8472"/>
      <c r="AK8472"/>
      <c r="AL8472"/>
      <c r="AM8472"/>
      <c r="AO8472"/>
      <c r="AP8472"/>
      <c r="AQ8472"/>
      <c r="AS8472"/>
      <c r="AT8472"/>
      <c r="AU8472"/>
      <c r="AW8472"/>
      <c r="AX8472"/>
      <c r="AY8472"/>
      <c r="BA8472"/>
      <c r="BB8472"/>
      <c r="BC8472"/>
      <c r="BE8472"/>
      <c r="BF8472"/>
      <c r="BG8472"/>
      <c r="BI8472"/>
      <c r="BJ8472"/>
      <c r="BK8472"/>
      <c r="BM8472"/>
      <c r="BN8472"/>
      <c r="BO8472"/>
    </row>
    <row r="8473" spans="1:67">
      <c r="A8473"/>
      <c r="B8473"/>
      <c r="C8473"/>
      <c r="E8473"/>
      <c r="F8473"/>
      <c r="G8473"/>
      <c r="I8473"/>
      <c r="J8473"/>
      <c r="K8473"/>
      <c r="M8473"/>
      <c r="N8473"/>
      <c r="O8473"/>
      <c r="Q8473"/>
      <c r="R8473"/>
      <c r="S8473"/>
      <c r="U8473"/>
      <c r="V8473"/>
      <c r="W8473"/>
      <c r="Y8473"/>
      <c r="Z8473"/>
      <c r="AA8473"/>
      <c r="AC8473"/>
      <c r="AD8473"/>
      <c r="AE8473"/>
      <c r="AG8473"/>
      <c r="AH8473"/>
      <c r="AI8473"/>
      <c r="AK8473"/>
      <c r="AL8473"/>
      <c r="AM8473"/>
      <c r="AO8473"/>
      <c r="AP8473"/>
      <c r="AQ8473"/>
      <c r="AS8473"/>
      <c r="AT8473"/>
      <c r="AU8473"/>
      <c r="AW8473"/>
      <c r="AX8473"/>
      <c r="AY8473"/>
      <c r="BA8473"/>
      <c r="BB8473"/>
      <c r="BC8473"/>
      <c r="BE8473"/>
      <c r="BF8473"/>
      <c r="BG8473"/>
      <c r="BI8473"/>
      <c r="BJ8473"/>
      <c r="BK8473"/>
      <c r="BM8473"/>
      <c r="BN8473"/>
      <c r="BO8473"/>
    </row>
    <row r="8474" spans="1:67">
      <c r="A8474"/>
      <c r="B8474"/>
      <c r="C8474"/>
      <c r="E8474"/>
      <c r="F8474"/>
      <c r="G8474"/>
      <c r="I8474"/>
      <c r="J8474"/>
      <c r="K8474"/>
      <c r="M8474"/>
      <c r="N8474"/>
      <c r="O8474"/>
      <c r="Q8474"/>
      <c r="R8474"/>
      <c r="S8474"/>
      <c r="U8474"/>
      <c r="V8474"/>
      <c r="W8474"/>
      <c r="Y8474"/>
      <c r="Z8474"/>
      <c r="AA8474"/>
      <c r="AC8474"/>
      <c r="AD8474"/>
      <c r="AE8474"/>
      <c r="AG8474"/>
      <c r="AH8474"/>
      <c r="AI8474"/>
      <c r="AK8474"/>
      <c r="AL8474"/>
      <c r="AM8474"/>
      <c r="AO8474"/>
      <c r="AP8474"/>
      <c r="AQ8474"/>
      <c r="AS8474"/>
      <c r="AT8474"/>
      <c r="AU8474"/>
      <c r="AW8474"/>
      <c r="AX8474"/>
      <c r="AY8474"/>
      <c r="BA8474"/>
      <c r="BB8474"/>
      <c r="BC8474"/>
      <c r="BE8474"/>
      <c r="BF8474"/>
      <c r="BG8474"/>
      <c r="BI8474"/>
      <c r="BJ8474"/>
      <c r="BK8474"/>
      <c r="BM8474"/>
      <c r="BN8474"/>
      <c r="BO8474"/>
    </row>
    <row r="8475" spans="1:67">
      <c r="A8475"/>
      <c r="B8475"/>
      <c r="C8475"/>
      <c r="E8475"/>
      <c r="F8475"/>
      <c r="G8475"/>
      <c r="I8475"/>
      <c r="J8475"/>
      <c r="K8475"/>
      <c r="M8475"/>
      <c r="N8475"/>
      <c r="O8475"/>
      <c r="Q8475"/>
      <c r="R8475"/>
      <c r="S8475"/>
      <c r="U8475"/>
      <c r="V8475"/>
      <c r="W8475"/>
      <c r="Y8475"/>
      <c r="Z8475"/>
      <c r="AA8475"/>
      <c r="AC8475"/>
      <c r="AD8475"/>
      <c r="AE8475"/>
      <c r="AG8475"/>
      <c r="AH8475"/>
      <c r="AI8475"/>
      <c r="AK8475"/>
      <c r="AL8475"/>
      <c r="AM8475"/>
      <c r="AO8475"/>
      <c r="AP8475"/>
      <c r="AQ8475"/>
      <c r="AS8475"/>
      <c r="AT8475"/>
      <c r="AU8475"/>
      <c r="AW8475"/>
      <c r="AX8475"/>
      <c r="AY8475"/>
      <c r="BA8475"/>
      <c r="BB8475"/>
      <c r="BC8475"/>
      <c r="BE8475"/>
      <c r="BF8475"/>
      <c r="BG8475"/>
      <c r="BI8475"/>
      <c r="BJ8475"/>
      <c r="BK8475"/>
      <c r="BM8475"/>
      <c r="BN8475"/>
      <c r="BO8475"/>
    </row>
    <row r="8476" spans="1:67">
      <c r="A8476"/>
      <c r="B8476"/>
      <c r="C8476"/>
      <c r="E8476"/>
      <c r="F8476"/>
      <c r="G8476"/>
      <c r="I8476"/>
      <c r="J8476"/>
      <c r="K8476"/>
      <c r="M8476"/>
      <c r="N8476"/>
      <c r="O8476"/>
      <c r="Q8476"/>
      <c r="R8476"/>
      <c r="S8476"/>
      <c r="U8476"/>
      <c r="V8476"/>
      <c r="W8476"/>
      <c r="Y8476"/>
      <c r="Z8476"/>
      <c r="AA8476"/>
      <c r="AC8476"/>
      <c r="AD8476"/>
      <c r="AE8476"/>
      <c r="AG8476"/>
      <c r="AH8476"/>
      <c r="AI8476"/>
      <c r="AK8476"/>
      <c r="AL8476"/>
      <c r="AM8476"/>
      <c r="AO8476"/>
      <c r="AP8476"/>
      <c r="AQ8476"/>
      <c r="AS8476"/>
      <c r="AT8476"/>
      <c r="AU8476"/>
      <c r="AW8476"/>
      <c r="AX8476"/>
      <c r="AY8476"/>
      <c r="BA8476"/>
      <c r="BB8476"/>
      <c r="BC8476"/>
      <c r="BE8476"/>
      <c r="BF8476"/>
      <c r="BG8476"/>
      <c r="BI8476"/>
      <c r="BJ8476"/>
      <c r="BK8476"/>
      <c r="BM8476"/>
      <c r="BN8476"/>
      <c r="BO8476"/>
    </row>
    <row r="8477" spans="1:67">
      <c r="A8477"/>
      <c r="B8477"/>
      <c r="C8477"/>
      <c r="E8477"/>
      <c r="F8477"/>
      <c r="G8477"/>
      <c r="I8477"/>
      <c r="J8477"/>
      <c r="K8477"/>
      <c r="M8477"/>
      <c r="N8477"/>
      <c r="O8477"/>
      <c r="Q8477"/>
      <c r="R8477"/>
      <c r="S8477"/>
      <c r="U8477"/>
      <c r="V8477"/>
      <c r="W8477"/>
      <c r="Y8477"/>
      <c r="Z8477"/>
      <c r="AA8477"/>
      <c r="AC8477"/>
      <c r="AD8477"/>
      <c r="AE8477"/>
      <c r="AG8477"/>
      <c r="AH8477"/>
      <c r="AI8477"/>
      <c r="AK8477"/>
      <c r="AL8477"/>
      <c r="AM8477"/>
      <c r="AO8477"/>
      <c r="AP8477"/>
      <c r="AQ8477"/>
      <c r="AS8477"/>
      <c r="AT8477"/>
      <c r="AU8477"/>
      <c r="AW8477"/>
      <c r="AX8477"/>
      <c r="AY8477"/>
      <c r="BA8477"/>
      <c r="BB8477"/>
      <c r="BC8477"/>
      <c r="BE8477"/>
      <c r="BF8477"/>
      <c r="BG8477"/>
      <c r="BI8477"/>
      <c r="BJ8477"/>
      <c r="BK8477"/>
      <c r="BM8477"/>
      <c r="BN8477"/>
      <c r="BO8477"/>
    </row>
    <row r="8478" spans="1:67">
      <c r="A8478"/>
      <c r="B8478"/>
      <c r="C8478"/>
      <c r="E8478"/>
      <c r="F8478"/>
      <c r="G8478"/>
      <c r="I8478"/>
      <c r="J8478"/>
      <c r="K8478"/>
      <c r="M8478"/>
      <c r="N8478"/>
      <c r="O8478"/>
      <c r="Q8478"/>
      <c r="R8478"/>
      <c r="S8478"/>
      <c r="U8478"/>
      <c r="V8478"/>
      <c r="W8478"/>
      <c r="Y8478"/>
      <c r="Z8478"/>
      <c r="AA8478"/>
      <c r="AC8478"/>
      <c r="AD8478"/>
      <c r="AE8478"/>
      <c r="AG8478"/>
      <c r="AH8478"/>
      <c r="AI8478"/>
      <c r="AK8478"/>
      <c r="AL8478"/>
      <c r="AM8478"/>
      <c r="AO8478"/>
      <c r="AP8478"/>
      <c r="AQ8478"/>
      <c r="AS8478"/>
      <c r="AT8478"/>
      <c r="AU8478"/>
      <c r="AW8478"/>
      <c r="AX8478"/>
      <c r="AY8478"/>
      <c r="BA8478"/>
      <c r="BB8478"/>
      <c r="BC8478"/>
      <c r="BE8478"/>
      <c r="BF8478"/>
      <c r="BG8478"/>
      <c r="BI8478"/>
      <c r="BJ8478"/>
      <c r="BK8478"/>
      <c r="BM8478"/>
      <c r="BN8478"/>
      <c r="BO8478"/>
    </row>
    <row r="8479" spans="1:67">
      <c r="A8479"/>
      <c r="B8479"/>
      <c r="C8479"/>
      <c r="E8479"/>
      <c r="F8479"/>
      <c r="G8479"/>
      <c r="I8479"/>
      <c r="J8479"/>
      <c r="K8479"/>
      <c r="M8479"/>
      <c r="N8479"/>
      <c r="O8479"/>
      <c r="Q8479"/>
      <c r="R8479"/>
      <c r="S8479"/>
      <c r="U8479"/>
      <c r="V8479"/>
      <c r="W8479"/>
      <c r="Y8479"/>
      <c r="Z8479"/>
      <c r="AA8479"/>
      <c r="AC8479"/>
      <c r="AD8479"/>
      <c r="AE8479"/>
      <c r="AG8479"/>
      <c r="AH8479"/>
      <c r="AI8479"/>
      <c r="AK8479"/>
      <c r="AL8479"/>
      <c r="AM8479"/>
      <c r="AO8479"/>
      <c r="AP8479"/>
      <c r="AQ8479"/>
      <c r="AS8479"/>
      <c r="AT8479"/>
      <c r="AU8479"/>
      <c r="AW8479"/>
      <c r="AX8479"/>
      <c r="AY8479"/>
      <c r="BA8479"/>
      <c r="BB8479"/>
      <c r="BC8479"/>
      <c r="BE8479"/>
      <c r="BF8479"/>
      <c r="BG8479"/>
      <c r="BI8479"/>
      <c r="BJ8479"/>
      <c r="BK8479"/>
      <c r="BM8479"/>
      <c r="BN8479"/>
      <c r="BO8479"/>
    </row>
    <row r="8480" spans="1:67">
      <c r="A8480"/>
      <c r="B8480"/>
      <c r="C8480"/>
      <c r="E8480"/>
      <c r="F8480"/>
      <c r="G8480"/>
      <c r="I8480"/>
      <c r="J8480"/>
      <c r="K8480"/>
      <c r="M8480"/>
      <c r="N8480"/>
      <c r="O8480"/>
      <c r="Q8480"/>
      <c r="R8480"/>
      <c r="S8480"/>
      <c r="U8480"/>
      <c r="V8480"/>
      <c r="W8480"/>
      <c r="Y8480"/>
      <c r="Z8480"/>
      <c r="AA8480"/>
      <c r="AC8480"/>
      <c r="AD8480"/>
      <c r="AE8480"/>
      <c r="AG8480"/>
      <c r="AH8480"/>
      <c r="AI8480"/>
      <c r="AK8480"/>
      <c r="AL8480"/>
      <c r="AM8480"/>
      <c r="AO8480"/>
      <c r="AP8480"/>
      <c r="AQ8480"/>
      <c r="AS8480"/>
      <c r="AT8480"/>
      <c r="AU8480"/>
      <c r="AW8480"/>
      <c r="AX8480"/>
      <c r="AY8480"/>
      <c r="BA8480"/>
      <c r="BB8480"/>
      <c r="BC8480"/>
      <c r="BE8480"/>
      <c r="BF8480"/>
      <c r="BG8480"/>
      <c r="BI8480"/>
      <c r="BJ8480"/>
      <c r="BK8480"/>
      <c r="BM8480"/>
      <c r="BN8480"/>
      <c r="BO8480"/>
    </row>
    <row r="8481" spans="1:67">
      <c r="A8481"/>
      <c r="B8481"/>
      <c r="C8481"/>
      <c r="E8481"/>
      <c r="F8481"/>
      <c r="G8481"/>
      <c r="I8481"/>
      <c r="J8481"/>
      <c r="K8481"/>
      <c r="M8481"/>
      <c r="N8481"/>
      <c r="O8481"/>
      <c r="Q8481"/>
      <c r="R8481"/>
      <c r="S8481"/>
      <c r="U8481"/>
      <c r="V8481"/>
      <c r="W8481"/>
      <c r="Y8481"/>
      <c r="Z8481"/>
      <c r="AA8481"/>
      <c r="AC8481"/>
      <c r="AD8481"/>
      <c r="AE8481"/>
      <c r="AG8481"/>
      <c r="AH8481"/>
      <c r="AI8481"/>
      <c r="AK8481"/>
      <c r="AL8481"/>
      <c r="AM8481"/>
      <c r="AO8481"/>
      <c r="AP8481"/>
      <c r="AQ8481"/>
      <c r="AS8481"/>
      <c r="AT8481"/>
      <c r="AU8481"/>
      <c r="AW8481"/>
      <c r="AX8481"/>
      <c r="AY8481"/>
      <c r="BA8481"/>
      <c r="BB8481"/>
      <c r="BC8481"/>
      <c r="BE8481"/>
      <c r="BF8481"/>
      <c r="BG8481"/>
      <c r="BI8481"/>
      <c r="BJ8481"/>
      <c r="BK8481"/>
      <c r="BM8481"/>
      <c r="BN8481"/>
      <c r="BO8481"/>
    </row>
    <row r="8482" spans="1:67">
      <c r="A8482"/>
      <c r="B8482"/>
      <c r="C8482"/>
      <c r="E8482"/>
      <c r="F8482"/>
      <c r="G8482"/>
      <c r="I8482"/>
      <c r="J8482"/>
      <c r="K8482"/>
      <c r="M8482"/>
      <c r="N8482"/>
      <c r="O8482"/>
      <c r="Q8482"/>
      <c r="R8482"/>
      <c r="S8482"/>
      <c r="U8482"/>
      <c r="V8482"/>
      <c r="W8482"/>
      <c r="Y8482"/>
      <c r="Z8482"/>
      <c r="AA8482"/>
      <c r="AC8482"/>
      <c r="AD8482"/>
      <c r="AE8482"/>
      <c r="AG8482"/>
      <c r="AH8482"/>
      <c r="AI8482"/>
      <c r="AK8482"/>
      <c r="AL8482"/>
      <c r="AM8482"/>
      <c r="AO8482"/>
      <c r="AP8482"/>
      <c r="AQ8482"/>
      <c r="AS8482"/>
      <c r="AT8482"/>
      <c r="AU8482"/>
      <c r="AW8482"/>
      <c r="AX8482"/>
      <c r="AY8482"/>
      <c r="BA8482"/>
      <c r="BB8482"/>
      <c r="BC8482"/>
      <c r="BE8482"/>
      <c r="BF8482"/>
      <c r="BG8482"/>
      <c r="BI8482"/>
      <c r="BJ8482"/>
      <c r="BK8482"/>
      <c r="BM8482"/>
      <c r="BN8482"/>
      <c r="BO8482"/>
    </row>
    <row r="8483" spans="1:67">
      <c r="A8483"/>
      <c r="B8483"/>
      <c r="C8483"/>
      <c r="E8483"/>
      <c r="F8483"/>
      <c r="G8483"/>
      <c r="I8483"/>
      <c r="J8483"/>
      <c r="K8483"/>
      <c r="M8483"/>
      <c r="N8483"/>
      <c r="O8483"/>
      <c r="Q8483"/>
      <c r="R8483"/>
      <c r="S8483"/>
      <c r="U8483"/>
      <c r="V8483"/>
      <c r="W8483"/>
      <c r="Y8483"/>
      <c r="Z8483"/>
      <c r="AA8483"/>
      <c r="AC8483"/>
      <c r="AD8483"/>
      <c r="AE8483"/>
      <c r="AG8483"/>
      <c r="AH8483"/>
      <c r="AI8483"/>
      <c r="AK8483"/>
      <c r="AL8483"/>
      <c r="AM8483"/>
      <c r="AO8483"/>
      <c r="AP8483"/>
      <c r="AQ8483"/>
      <c r="AS8483"/>
      <c r="AT8483"/>
      <c r="AU8483"/>
      <c r="AW8483"/>
      <c r="AX8483"/>
      <c r="AY8483"/>
      <c r="BA8483"/>
      <c r="BB8483"/>
      <c r="BC8483"/>
      <c r="BE8483"/>
      <c r="BF8483"/>
      <c r="BG8483"/>
      <c r="BI8483"/>
      <c r="BJ8483"/>
      <c r="BK8483"/>
      <c r="BM8483"/>
      <c r="BN8483"/>
      <c r="BO8483"/>
    </row>
    <row r="8484" spans="1:67">
      <c r="A8484"/>
      <c r="B8484"/>
      <c r="C8484"/>
      <c r="E8484"/>
      <c r="F8484"/>
      <c r="G8484"/>
      <c r="I8484"/>
      <c r="J8484"/>
      <c r="K8484"/>
      <c r="M8484"/>
      <c r="N8484"/>
      <c r="O8484"/>
      <c r="Q8484"/>
      <c r="R8484"/>
      <c r="S8484"/>
      <c r="U8484"/>
      <c r="V8484"/>
      <c r="W8484"/>
      <c r="Y8484"/>
      <c r="Z8484"/>
      <c r="AA8484"/>
      <c r="AC8484"/>
      <c r="AD8484"/>
      <c r="AE8484"/>
      <c r="AG8484"/>
      <c r="AH8484"/>
      <c r="AI8484"/>
      <c r="AK8484"/>
      <c r="AL8484"/>
      <c r="AM8484"/>
      <c r="AO8484"/>
      <c r="AP8484"/>
      <c r="AQ8484"/>
      <c r="AS8484"/>
      <c r="AT8484"/>
      <c r="AU8484"/>
      <c r="AW8484"/>
      <c r="AX8484"/>
      <c r="AY8484"/>
      <c r="BA8484"/>
      <c r="BB8484"/>
      <c r="BC8484"/>
      <c r="BE8484"/>
      <c r="BF8484"/>
      <c r="BG8484"/>
      <c r="BI8484"/>
      <c r="BJ8484"/>
      <c r="BK8484"/>
      <c r="BM8484"/>
      <c r="BN8484"/>
      <c r="BO8484"/>
    </row>
    <row r="8485" spans="1:67">
      <c r="A8485"/>
      <c r="B8485"/>
      <c r="C8485"/>
      <c r="E8485"/>
      <c r="F8485"/>
      <c r="G8485"/>
      <c r="I8485"/>
      <c r="J8485"/>
      <c r="K8485"/>
      <c r="M8485"/>
      <c r="N8485"/>
      <c r="O8485"/>
      <c r="Q8485"/>
      <c r="R8485"/>
      <c r="S8485"/>
      <c r="U8485"/>
      <c r="V8485"/>
      <c r="W8485"/>
      <c r="Y8485"/>
      <c r="Z8485"/>
      <c r="AA8485"/>
      <c r="AC8485"/>
      <c r="AD8485"/>
      <c r="AE8485"/>
      <c r="AG8485"/>
      <c r="AH8485"/>
      <c r="AI8485"/>
      <c r="AK8485"/>
      <c r="AL8485"/>
      <c r="AM8485"/>
      <c r="AO8485"/>
      <c r="AP8485"/>
      <c r="AQ8485"/>
      <c r="AS8485"/>
      <c r="AT8485"/>
      <c r="AU8485"/>
      <c r="AW8485"/>
      <c r="AX8485"/>
      <c r="AY8485"/>
      <c r="BA8485"/>
      <c r="BB8485"/>
      <c r="BC8485"/>
      <c r="BE8485"/>
      <c r="BF8485"/>
      <c r="BG8485"/>
      <c r="BI8485"/>
      <c r="BJ8485"/>
      <c r="BK8485"/>
      <c r="BM8485"/>
      <c r="BN8485"/>
      <c r="BO8485"/>
    </row>
    <row r="8486" spans="1:67">
      <c r="A8486"/>
      <c r="B8486"/>
      <c r="C8486"/>
      <c r="E8486"/>
      <c r="F8486"/>
      <c r="G8486"/>
      <c r="I8486"/>
      <c r="J8486"/>
      <c r="K8486"/>
      <c r="M8486"/>
      <c r="N8486"/>
      <c r="O8486"/>
      <c r="Q8486"/>
      <c r="R8486"/>
      <c r="S8486"/>
      <c r="U8486"/>
      <c r="V8486"/>
      <c r="W8486"/>
      <c r="Y8486"/>
      <c r="Z8486"/>
      <c r="AA8486"/>
      <c r="AC8486"/>
      <c r="AD8486"/>
      <c r="AE8486"/>
      <c r="AG8486"/>
      <c r="AH8486"/>
      <c r="AI8486"/>
      <c r="AK8486"/>
      <c r="AL8486"/>
      <c r="AM8486"/>
      <c r="AO8486"/>
      <c r="AP8486"/>
      <c r="AQ8486"/>
      <c r="AS8486"/>
      <c r="AT8486"/>
      <c r="AU8486"/>
      <c r="AW8486"/>
      <c r="AX8486"/>
      <c r="AY8486"/>
      <c r="BA8486"/>
      <c r="BB8486"/>
      <c r="BC8486"/>
      <c r="BE8486"/>
      <c r="BF8486"/>
      <c r="BG8486"/>
      <c r="BI8486"/>
      <c r="BJ8486"/>
      <c r="BK8486"/>
      <c r="BM8486"/>
      <c r="BN8486"/>
      <c r="BO8486"/>
    </row>
    <row r="8487" spans="1:67">
      <c r="A8487"/>
      <c r="B8487"/>
      <c r="C8487"/>
      <c r="E8487"/>
      <c r="F8487"/>
      <c r="G8487"/>
      <c r="I8487"/>
      <c r="J8487"/>
      <c r="K8487"/>
      <c r="M8487"/>
      <c r="N8487"/>
      <c r="O8487"/>
      <c r="Q8487"/>
      <c r="R8487"/>
      <c r="S8487"/>
      <c r="U8487"/>
      <c r="V8487"/>
      <c r="W8487"/>
      <c r="Y8487"/>
      <c r="Z8487"/>
      <c r="AA8487"/>
      <c r="AC8487"/>
      <c r="AD8487"/>
      <c r="AE8487"/>
      <c r="AG8487"/>
      <c r="AH8487"/>
      <c r="AI8487"/>
      <c r="AK8487"/>
      <c r="AL8487"/>
      <c r="AM8487"/>
      <c r="AO8487"/>
      <c r="AP8487"/>
      <c r="AQ8487"/>
      <c r="AS8487"/>
      <c r="AT8487"/>
      <c r="AU8487"/>
      <c r="AW8487"/>
      <c r="AX8487"/>
      <c r="AY8487"/>
      <c r="BA8487"/>
      <c r="BB8487"/>
      <c r="BC8487"/>
      <c r="BE8487"/>
      <c r="BF8487"/>
      <c r="BG8487"/>
      <c r="BI8487"/>
      <c r="BJ8487"/>
      <c r="BK8487"/>
      <c r="BM8487"/>
      <c r="BN8487"/>
      <c r="BO8487"/>
    </row>
    <row r="8488" spans="1:67">
      <c r="A8488"/>
      <c r="B8488"/>
      <c r="C8488"/>
      <c r="E8488"/>
      <c r="F8488"/>
      <c r="G8488"/>
      <c r="I8488"/>
      <c r="J8488"/>
      <c r="K8488"/>
      <c r="M8488"/>
      <c r="N8488"/>
      <c r="O8488"/>
      <c r="Q8488"/>
      <c r="R8488"/>
      <c r="S8488"/>
      <c r="U8488"/>
      <c r="V8488"/>
      <c r="W8488"/>
      <c r="Y8488"/>
      <c r="Z8488"/>
      <c r="AA8488"/>
      <c r="AC8488"/>
      <c r="AD8488"/>
      <c r="AE8488"/>
      <c r="AG8488"/>
      <c r="AH8488"/>
      <c r="AI8488"/>
      <c r="AK8488"/>
      <c r="AL8488"/>
      <c r="AM8488"/>
      <c r="AO8488"/>
      <c r="AP8488"/>
      <c r="AQ8488"/>
      <c r="AS8488"/>
      <c r="AT8488"/>
      <c r="AU8488"/>
      <c r="AW8488"/>
      <c r="AX8488"/>
      <c r="AY8488"/>
      <c r="BA8488"/>
      <c r="BB8488"/>
      <c r="BC8488"/>
      <c r="BE8488"/>
      <c r="BF8488"/>
      <c r="BG8488"/>
      <c r="BI8488"/>
      <c r="BJ8488"/>
      <c r="BK8488"/>
      <c r="BM8488"/>
      <c r="BN8488"/>
      <c r="BO8488"/>
    </row>
    <row r="8489" spans="1:67">
      <c r="A8489"/>
      <c r="B8489"/>
      <c r="C8489"/>
      <c r="E8489"/>
      <c r="F8489"/>
      <c r="G8489"/>
      <c r="I8489"/>
      <c r="J8489"/>
      <c r="K8489"/>
      <c r="M8489"/>
      <c r="N8489"/>
      <c r="O8489"/>
      <c r="Q8489"/>
      <c r="R8489"/>
      <c r="S8489"/>
      <c r="U8489"/>
      <c r="V8489"/>
      <c r="W8489"/>
      <c r="Y8489"/>
      <c r="Z8489"/>
      <c r="AA8489"/>
      <c r="AC8489"/>
      <c r="AD8489"/>
      <c r="AE8489"/>
      <c r="AG8489"/>
      <c r="AH8489"/>
      <c r="AI8489"/>
      <c r="AK8489"/>
      <c r="AL8489"/>
      <c r="AM8489"/>
      <c r="AO8489"/>
      <c r="AP8489"/>
      <c r="AQ8489"/>
      <c r="AS8489"/>
      <c r="AT8489"/>
      <c r="AU8489"/>
      <c r="AW8489"/>
      <c r="AX8489"/>
      <c r="AY8489"/>
      <c r="BA8489"/>
      <c r="BB8489"/>
      <c r="BC8489"/>
      <c r="BE8489"/>
      <c r="BF8489"/>
      <c r="BG8489"/>
      <c r="BI8489"/>
      <c r="BJ8489"/>
      <c r="BK8489"/>
      <c r="BM8489"/>
      <c r="BN8489"/>
      <c r="BO8489"/>
    </row>
    <row r="8490" spans="1:67">
      <c r="A8490"/>
      <c r="B8490"/>
      <c r="C8490"/>
      <c r="E8490"/>
      <c r="F8490"/>
      <c r="G8490"/>
      <c r="I8490"/>
      <c r="J8490"/>
      <c r="K8490"/>
      <c r="M8490"/>
      <c r="N8490"/>
      <c r="O8490"/>
      <c r="Q8490"/>
      <c r="R8490"/>
      <c r="S8490"/>
      <c r="U8490"/>
      <c r="V8490"/>
      <c r="W8490"/>
      <c r="Y8490"/>
      <c r="Z8490"/>
      <c r="AA8490"/>
      <c r="AC8490"/>
      <c r="AD8490"/>
      <c r="AE8490"/>
      <c r="AG8490"/>
      <c r="AH8490"/>
      <c r="AI8490"/>
      <c r="AK8490"/>
      <c r="AL8490"/>
      <c r="AM8490"/>
      <c r="AO8490"/>
      <c r="AP8490"/>
      <c r="AQ8490"/>
      <c r="AS8490"/>
      <c r="AT8490"/>
      <c r="AU8490"/>
      <c r="AW8490"/>
      <c r="AX8490"/>
      <c r="AY8490"/>
      <c r="BA8490"/>
      <c r="BB8490"/>
      <c r="BC8490"/>
      <c r="BE8490"/>
      <c r="BF8490"/>
      <c r="BG8490"/>
      <c r="BI8490"/>
      <c r="BJ8490"/>
      <c r="BK8490"/>
      <c r="BM8490"/>
      <c r="BN8490"/>
      <c r="BO8490"/>
    </row>
    <row r="8491" spans="1:67">
      <c r="A8491"/>
      <c r="B8491"/>
      <c r="C8491"/>
      <c r="E8491"/>
      <c r="F8491"/>
      <c r="G8491"/>
      <c r="I8491"/>
      <c r="J8491"/>
      <c r="K8491"/>
      <c r="M8491"/>
      <c r="N8491"/>
      <c r="O8491"/>
      <c r="Q8491"/>
      <c r="R8491"/>
      <c r="S8491"/>
      <c r="U8491"/>
      <c r="V8491"/>
      <c r="W8491"/>
      <c r="Y8491"/>
      <c r="Z8491"/>
      <c r="AA8491"/>
      <c r="AC8491"/>
      <c r="AD8491"/>
      <c r="AE8491"/>
      <c r="AG8491"/>
      <c r="AH8491"/>
      <c r="AI8491"/>
      <c r="AK8491"/>
      <c r="AL8491"/>
      <c r="AM8491"/>
      <c r="AO8491"/>
      <c r="AP8491"/>
      <c r="AQ8491"/>
      <c r="AS8491"/>
      <c r="AT8491"/>
      <c r="AU8491"/>
      <c r="AW8491"/>
      <c r="AX8491"/>
      <c r="AY8491"/>
      <c r="BA8491"/>
      <c r="BB8491"/>
      <c r="BC8491"/>
      <c r="BE8491"/>
      <c r="BF8491"/>
      <c r="BG8491"/>
      <c r="BI8491"/>
      <c r="BJ8491"/>
      <c r="BK8491"/>
      <c r="BM8491"/>
      <c r="BN8491"/>
      <c r="BO8491"/>
    </row>
    <row r="8492" spans="1:67">
      <c r="A8492"/>
      <c r="B8492"/>
      <c r="C8492"/>
      <c r="E8492"/>
      <c r="F8492"/>
      <c r="G8492"/>
      <c r="I8492"/>
      <c r="J8492"/>
      <c r="K8492"/>
      <c r="M8492"/>
      <c r="N8492"/>
      <c r="O8492"/>
      <c r="Q8492"/>
      <c r="R8492"/>
      <c r="S8492"/>
      <c r="U8492"/>
      <c r="V8492"/>
      <c r="W8492"/>
      <c r="Y8492"/>
      <c r="Z8492"/>
      <c r="AA8492"/>
      <c r="AC8492"/>
      <c r="AD8492"/>
      <c r="AE8492"/>
      <c r="AG8492"/>
      <c r="AH8492"/>
      <c r="AI8492"/>
      <c r="AK8492"/>
      <c r="AL8492"/>
      <c r="AM8492"/>
      <c r="AO8492"/>
      <c r="AP8492"/>
      <c r="AQ8492"/>
      <c r="AS8492"/>
      <c r="AT8492"/>
      <c r="AU8492"/>
      <c r="AW8492"/>
      <c r="AX8492"/>
      <c r="AY8492"/>
      <c r="BA8492"/>
      <c r="BB8492"/>
      <c r="BC8492"/>
      <c r="BE8492"/>
      <c r="BF8492"/>
      <c r="BG8492"/>
      <c r="BI8492"/>
      <c r="BJ8492"/>
      <c r="BK8492"/>
      <c r="BM8492"/>
      <c r="BN8492"/>
      <c r="BO8492"/>
    </row>
    <row r="8493" spans="1:67">
      <c r="A8493"/>
      <c r="B8493"/>
      <c r="C8493"/>
      <c r="E8493"/>
      <c r="F8493"/>
      <c r="G8493"/>
      <c r="I8493"/>
      <c r="J8493"/>
      <c r="K8493"/>
      <c r="M8493"/>
      <c r="N8493"/>
      <c r="O8493"/>
      <c r="Q8493"/>
      <c r="R8493"/>
      <c r="S8493"/>
      <c r="U8493"/>
      <c r="V8493"/>
      <c r="W8493"/>
      <c r="Y8493"/>
      <c r="Z8493"/>
      <c r="AA8493"/>
      <c r="AC8493"/>
      <c r="AD8493"/>
      <c r="AE8493"/>
      <c r="AG8493"/>
      <c r="AH8493"/>
      <c r="AI8493"/>
      <c r="AK8493"/>
      <c r="AL8493"/>
      <c r="AM8493"/>
      <c r="AO8493"/>
      <c r="AP8493"/>
      <c r="AQ8493"/>
      <c r="AS8493"/>
      <c r="AT8493"/>
      <c r="AU8493"/>
      <c r="AW8493"/>
      <c r="AX8493"/>
      <c r="AY8493"/>
      <c r="BA8493"/>
      <c r="BB8493"/>
      <c r="BC8493"/>
      <c r="BE8493"/>
      <c r="BF8493"/>
      <c r="BG8493"/>
      <c r="BI8493"/>
      <c r="BJ8493"/>
      <c r="BK8493"/>
      <c r="BM8493"/>
      <c r="BN8493"/>
      <c r="BO8493"/>
    </row>
    <row r="8494" spans="1:67">
      <c r="A8494"/>
      <c r="B8494"/>
      <c r="C8494"/>
      <c r="E8494"/>
      <c r="F8494"/>
      <c r="G8494"/>
      <c r="I8494"/>
      <c r="J8494"/>
      <c r="K8494"/>
      <c r="M8494"/>
      <c r="N8494"/>
      <c r="O8494"/>
      <c r="Q8494"/>
      <c r="R8494"/>
      <c r="S8494"/>
      <c r="U8494"/>
      <c r="V8494"/>
      <c r="W8494"/>
      <c r="Y8494"/>
      <c r="Z8494"/>
      <c r="AA8494"/>
      <c r="AC8494"/>
      <c r="AD8494"/>
      <c r="AE8494"/>
      <c r="AG8494"/>
      <c r="AH8494"/>
      <c r="AI8494"/>
      <c r="AK8494"/>
      <c r="AL8494"/>
      <c r="AM8494"/>
      <c r="AO8494"/>
      <c r="AP8494"/>
      <c r="AQ8494"/>
      <c r="AS8494"/>
      <c r="AT8494"/>
      <c r="AU8494"/>
      <c r="AW8494"/>
      <c r="AX8494"/>
      <c r="AY8494"/>
      <c r="BA8494"/>
      <c r="BB8494"/>
      <c r="BC8494"/>
      <c r="BE8494"/>
      <c r="BF8494"/>
      <c r="BG8494"/>
      <c r="BI8494"/>
      <c r="BJ8494"/>
      <c r="BK8494"/>
      <c r="BM8494"/>
      <c r="BN8494"/>
      <c r="BO8494"/>
    </row>
    <row r="8495" spans="1:67">
      <c r="A8495"/>
      <c r="B8495"/>
      <c r="C8495"/>
      <c r="E8495"/>
      <c r="F8495"/>
      <c r="G8495"/>
      <c r="I8495"/>
      <c r="J8495"/>
      <c r="K8495"/>
      <c r="M8495"/>
      <c r="N8495"/>
      <c r="O8495"/>
      <c r="Q8495"/>
      <c r="R8495"/>
      <c r="S8495"/>
      <c r="U8495"/>
      <c r="V8495"/>
      <c r="W8495"/>
      <c r="Y8495"/>
      <c r="Z8495"/>
      <c r="AA8495"/>
      <c r="AC8495"/>
      <c r="AD8495"/>
      <c r="AE8495"/>
      <c r="AG8495"/>
      <c r="AH8495"/>
      <c r="AI8495"/>
      <c r="AK8495"/>
      <c r="AL8495"/>
      <c r="AM8495"/>
      <c r="AO8495"/>
      <c r="AP8495"/>
      <c r="AQ8495"/>
      <c r="AS8495"/>
      <c r="AT8495"/>
      <c r="AU8495"/>
      <c r="AW8495"/>
      <c r="AX8495"/>
      <c r="AY8495"/>
      <c r="BA8495"/>
      <c r="BB8495"/>
      <c r="BC8495"/>
      <c r="BE8495"/>
      <c r="BF8495"/>
      <c r="BG8495"/>
      <c r="BI8495"/>
      <c r="BJ8495"/>
      <c r="BK8495"/>
      <c r="BM8495"/>
      <c r="BN8495"/>
      <c r="BO8495"/>
    </row>
    <row r="8496" spans="1:67">
      <c r="A8496"/>
      <c r="B8496"/>
      <c r="C8496"/>
      <c r="E8496"/>
      <c r="F8496"/>
      <c r="G8496"/>
      <c r="I8496"/>
      <c r="J8496"/>
      <c r="K8496"/>
      <c r="M8496"/>
      <c r="N8496"/>
      <c r="O8496"/>
      <c r="Q8496"/>
      <c r="R8496"/>
      <c r="S8496"/>
      <c r="U8496"/>
      <c r="V8496"/>
      <c r="W8496"/>
      <c r="Y8496"/>
      <c r="Z8496"/>
      <c r="AA8496"/>
      <c r="AC8496"/>
      <c r="AD8496"/>
      <c r="AE8496"/>
      <c r="AG8496"/>
      <c r="AH8496"/>
      <c r="AI8496"/>
      <c r="AK8496"/>
      <c r="AL8496"/>
      <c r="AM8496"/>
      <c r="AO8496"/>
      <c r="AP8496"/>
      <c r="AQ8496"/>
      <c r="AS8496"/>
      <c r="AT8496"/>
      <c r="AU8496"/>
      <c r="AW8496"/>
      <c r="AX8496"/>
      <c r="AY8496"/>
      <c r="BA8496"/>
      <c r="BB8496"/>
      <c r="BC8496"/>
      <c r="BE8496"/>
      <c r="BF8496"/>
      <c r="BG8496"/>
      <c r="BI8496"/>
      <c r="BJ8496"/>
      <c r="BK8496"/>
      <c r="BM8496"/>
      <c r="BN8496"/>
      <c r="BO8496"/>
    </row>
    <row r="8497" spans="1:67">
      <c r="A8497"/>
      <c r="B8497"/>
      <c r="C8497"/>
      <c r="E8497"/>
      <c r="F8497"/>
      <c r="G8497"/>
      <c r="I8497"/>
      <c r="J8497"/>
      <c r="K8497"/>
      <c r="M8497"/>
      <c r="N8497"/>
      <c r="O8497"/>
      <c r="Q8497"/>
      <c r="R8497"/>
      <c r="S8497"/>
      <c r="U8497"/>
      <c r="V8497"/>
      <c r="W8497"/>
      <c r="Y8497"/>
      <c r="Z8497"/>
      <c r="AA8497"/>
      <c r="AC8497"/>
      <c r="AD8497"/>
      <c r="AE8497"/>
      <c r="AG8497"/>
      <c r="AH8497"/>
      <c r="AI8497"/>
      <c r="AK8497"/>
      <c r="AL8497"/>
      <c r="AM8497"/>
      <c r="AO8497"/>
      <c r="AP8497"/>
      <c r="AQ8497"/>
      <c r="AS8497"/>
      <c r="AT8497"/>
      <c r="AU8497"/>
      <c r="AW8497"/>
      <c r="AX8497"/>
      <c r="AY8497"/>
      <c r="BA8497"/>
      <c r="BB8497"/>
      <c r="BC8497"/>
      <c r="BE8497"/>
      <c r="BF8497"/>
      <c r="BG8497"/>
      <c r="BI8497"/>
      <c r="BJ8497"/>
      <c r="BK8497"/>
      <c r="BM8497"/>
      <c r="BN8497"/>
      <c r="BO8497"/>
    </row>
    <row r="8498" spans="1:67">
      <c r="A8498"/>
      <c r="B8498"/>
      <c r="C8498"/>
      <c r="E8498"/>
      <c r="F8498"/>
      <c r="G8498"/>
      <c r="I8498"/>
      <c r="J8498"/>
      <c r="K8498"/>
      <c r="M8498"/>
      <c r="N8498"/>
      <c r="O8498"/>
      <c r="Q8498"/>
      <c r="R8498"/>
      <c r="S8498"/>
      <c r="U8498"/>
      <c r="V8498"/>
      <c r="W8498"/>
      <c r="Y8498"/>
      <c r="Z8498"/>
      <c r="AA8498"/>
      <c r="AC8498"/>
      <c r="AD8498"/>
      <c r="AE8498"/>
      <c r="AG8498"/>
      <c r="AH8498"/>
      <c r="AI8498"/>
      <c r="AK8498"/>
      <c r="AL8498"/>
      <c r="AM8498"/>
      <c r="AO8498"/>
      <c r="AP8498"/>
      <c r="AQ8498"/>
      <c r="AS8498"/>
      <c r="AT8498"/>
      <c r="AU8498"/>
      <c r="AW8498"/>
      <c r="AX8498"/>
      <c r="AY8498"/>
      <c r="BA8498"/>
      <c r="BB8498"/>
      <c r="BC8498"/>
      <c r="BE8498"/>
      <c r="BF8498"/>
      <c r="BG8498"/>
      <c r="BI8498"/>
      <c r="BJ8498"/>
      <c r="BK8498"/>
      <c r="BM8498"/>
      <c r="BN8498"/>
      <c r="BO8498"/>
    </row>
    <row r="8499" spans="1:67">
      <c r="A8499"/>
      <c r="B8499"/>
      <c r="C8499"/>
      <c r="E8499"/>
      <c r="F8499"/>
      <c r="G8499"/>
      <c r="I8499"/>
      <c r="J8499"/>
      <c r="K8499"/>
      <c r="M8499"/>
      <c r="N8499"/>
      <c r="O8499"/>
      <c r="Q8499"/>
      <c r="R8499"/>
      <c r="S8499"/>
      <c r="U8499"/>
      <c r="V8499"/>
      <c r="W8499"/>
      <c r="Y8499"/>
      <c r="Z8499"/>
      <c r="AA8499"/>
      <c r="AC8499"/>
      <c r="AD8499"/>
      <c r="AE8499"/>
      <c r="AG8499"/>
      <c r="AH8499"/>
      <c r="AI8499"/>
      <c r="AK8499"/>
      <c r="AL8499"/>
      <c r="AM8499"/>
      <c r="AO8499"/>
      <c r="AP8499"/>
      <c r="AQ8499"/>
      <c r="AS8499"/>
      <c r="AT8499"/>
      <c r="AU8499"/>
      <c r="AW8499"/>
      <c r="AX8499"/>
      <c r="AY8499"/>
      <c r="BA8499"/>
      <c r="BB8499"/>
      <c r="BC8499"/>
      <c r="BE8499"/>
      <c r="BF8499"/>
      <c r="BG8499"/>
      <c r="BI8499"/>
      <c r="BJ8499"/>
      <c r="BK8499"/>
      <c r="BM8499"/>
      <c r="BN8499"/>
      <c r="BO8499"/>
    </row>
    <row r="8500" spans="1:67">
      <c r="A8500"/>
      <c r="B8500"/>
      <c r="C8500"/>
      <c r="E8500"/>
      <c r="F8500"/>
      <c r="G8500"/>
      <c r="I8500"/>
      <c r="J8500"/>
      <c r="K8500"/>
      <c r="M8500"/>
      <c r="N8500"/>
      <c r="O8500"/>
      <c r="Q8500"/>
      <c r="R8500"/>
      <c r="S8500"/>
      <c r="U8500"/>
      <c r="V8500"/>
      <c r="W8500"/>
      <c r="Y8500"/>
      <c r="Z8500"/>
      <c r="AA8500"/>
      <c r="AC8500"/>
      <c r="AD8500"/>
      <c r="AE8500"/>
      <c r="AG8500"/>
      <c r="AH8500"/>
      <c r="AI8500"/>
      <c r="AK8500"/>
      <c r="AL8500"/>
      <c r="AM8500"/>
      <c r="AO8500"/>
      <c r="AP8500"/>
      <c r="AQ8500"/>
      <c r="AS8500"/>
      <c r="AT8500"/>
      <c r="AU8500"/>
      <c r="AW8500"/>
      <c r="AX8500"/>
      <c r="AY8500"/>
      <c r="BA8500"/>
      <c r="BB8500"/>
      <c r="BC8500"/>
      <c r="BE8500"/>
      <c r="BF8500"/>
      <c r="BG8500"/>
      <c r="BI8500"/>
      <c r="BJ8500"/>
      <c r="BK8500"/>
      <c r="BM8500"/>
      <c r="BN8500"/>
      <c r="BO8500"/>
    </row>
    <row r="8501" spans="1:67">
      <c r="A8501"/>
      <c r="B8501"/>
      <c r="C8501"/>
      <c r="E8501"/>
      <c r="F8501"/>
      <c r="G8501"/>
      <c r="I8501"/>
      <c r="J8501"/>
      <c r="K8501"/>
      <c r="M8501"/>
      <c r="N8501"/>
      <c r="O8501"/>
      <c r="Q8501"/>
      <c r="R8501"/>
      <c r="S8501"/>
      <c r="U8501"/>
      <c r="V8501"/>
      <c r="W8501"/>
      <c r="Y8501"/>
      <c r="Z8501"/>
      <c r="AA8501"/>
      <c r="AC8501"/>
      <c r="AD8501"/>
      <c r="AE8501"/>
      <c r="AG8501"/>
      <c r="AH8501"/>
      <c r="AI8501"/>
      <c r="AK8501"/>
      <c r="AL8501"/>
      <c r="AM8501"/>
      <c r="AO8501"/>
      <c r="AP8501"/>
      <c r="AQ8501"/>
      <c r="AS8501"/>
      <c r="AT8501"/>
      <c r="AU8501"/>
      <c r="AW8501"/>
      <c r="AX8501"/>
      <c r="AY8501"/>
      <c r="BA8501"/>
      <c r="BB8501"/>
      <c r="BC8501"/>
      <c r="BE8501"/>
      <c r="BF8501"/>
      <c r="BG8501"/>
      <c r="BI8501"/>
      <c r="BJ8501"/>
      <c r="BK8501"/>
      <c r="BM8501"/>
      <c r="BN8501"/>
      <c r="BO8501"/>
    </row>
    <row r="8502" spans="1:67">
      <c r="A8502"/>
      <c r="B8502"/>
      <c r="C8502"/>
      <c r="E8502"/>
      <c r="F8502"/>
      <c r="G8502"/>
      <c r="I8502"/>
      <c r="J8502"/>
      <c r="K8502"/>
      <c r="M8502"/>
      <c r="N8502"/>
      <c r="O8502"/>
      <c r="Q8502"/>
      <c r="R8502"/>
      <c r="S8502"/>
      <c r="U8502"/>
      <c r="V8502"/>
      <c r="W8502"/>
      <c r="Y8502"/>
      <c r="Z8502"/>
      <c r="AA8502"/>
      <c r="AC8502"/>
      <c r="AD8502"/>
      <c r="AE8502"/>
      <c r="AG8502"/>
      <c r="AH8502"/>
      <c r="AI8502"/>
      <c r="AK8502"/>
      <c r="AL8502"/>
      <c r="AM8502"/>
      <c r="AO8502"/>
      <c r="AP8502"/>
      <c r="AQ8502"/>
      <c r="AS8502"/>
      <c r="AT8502"/>
      <c r="AU8502"/>
      <c r="AW8502"/>
      <c r="AX8502"/>
      <c r="AY8502"/>
      <c r="BA8502"/>
      <c r="BB8502"/>
      <c r="BC8502"/>
      <c r="BE8502"/>
      <c r="BF8502"/>
      <c r="BG8502"/>
      <c r="BI8502"/>
      <c r="BJ8502"/>
      <c r="BK8502"/>
      <c r="BM8502"/>
      <c r="BN8502"/>
      <c r="BO8502"/>
    </row>
    <row r="8503" spans="1:67">
      <c r="A8503"/>
      <c r="B8503"/>
      <c r="C8503"/>
      <c r="E8503"/>
      <c r="F8503"/>
      <c r="G8503"/>
      <c r="I8503"/>
      <c r="J8503"/>
      <c r="K8503"/>
      <c r="M8503"/>
      <c r="N8503"/>
      <c r="O8503"/>
      <c r="Q8503"/>
      <c r="R8503"/>
      <c r="S8503"/>
      <c r="U8503"/>
      <c r="V8503"/>
      <c r="W8503"/>
      <c r="Y8503"/>
      <c r="Z8503"/>
      <c r="AA8503"/>
      <c r="AC8503"/>
      <c r="AD8503"/>
      <c r="AE8503"/>
      <c r="AG8503"/>
      <c r="AH8503"/>
      <c r="AI8503"/>
      <c r="AK8503"/>
      <c r="AL8503"/>
      <c r="AM8503"/>
      <c r="AO8503"/>
      <c r="AP8503"/>
      <c r="AQ8503"/>
      <c r="AS8503"/>
      <c r="AT8503"/>
      <c r="AU8503"/>
      <c r="AW8503"/>
      <c r="AX8503"/>
      <c r="AY8503"/>
      <c r="BA8503"/>
      <c r="BB8503"/>
      <c r="BC8503"/>
      <c r="BE8503"/>
      <c r="BF8503"/>
      <c r="BG8503"/>
      <c r="BI8503"/>
      <c r="BJ8503"/>
      <c r="BK8503"/>
      <c r="BM8503"/>
      <c r="BN8503"/>
      <c r="BO8503"/>
    </row>
    <row r="8504" spans="1:67">
      <c r="A8504"/>
      <c r="B8504"/>
      <c r="C8504"/>
      <c r="E8504"/>
      <c r="F8504"/>
      <c r="G8504"/>
      <c r="I8504"/>
      <c r="J8504"/>
      <c r="K8504"/>
      <c r="M8504"/>
      <c r="N8504"/>
      <c r="O8504"/>
      <c r="Q8504"/>
      <c r="R8504"/>
      <c r="S8504"/>
      <c r="U8504"/>
      <c r="V8504"/>
      <c r="W8504"/>
      <c r="Y8504"/>
      <c r="Z8504"/>
      <c r="AA8504"/>
      <c r="AC8504"/>
      <c r="AD8504"/>
      <c r="AE8504"/>
      <c r="AG8504"/>
      <c r="AH8504"/>
      <c r="AI8504"/>
      <c r="AK8504"/>
      <c r="AL8504"/>
      <c r="AM8504"/>
      <c r="AO8504"/>
      <c r="AP8504"/>
      <c r="AQ8504"/>
      <c r="AS8504"/>
      <c r="AT8504"/>
      <c r="AU8504"/>
      <c r="AW8504"/>
      <c r="AX8504"/>
      <c r="AY8504"/>
      <c r="BA8504"/>
      <c r="BB8504"/>
      <c r="BC8504"/>
      <c r="BE8504"/>
      <c r="BF8504"/>
      <c r="BG8504"/>
      <c r="BI8504"/>
      <c r="BJ8504"/>
      <c r="BK8504"/>
      <c r="BM8504"/>
      <c r="BN8504"/>
      <c r="BO8504"/>
    </row>
    <row r="8505" spans="1:67">
      <c r="A8505"/>
      <c r="B8505"/>
      <c r="C8505"/>
      <c r="E8505"/>
      <c r="F8505"/>
      <c r="G8505"/>
      <c r="I8505"/>
      <c r="J8505"/>
      <c r="K8505"/>
      <c r="M8505"/>
      <c r="N8505"/>
      <c r="O8505"/>
      <c r="Q8505"/>
      <c r="R8505"/>
      <c r="S8505"/>
      <c r="U8505"/>
      <c r="V8505"/>
      <c r="W8505"/>
      <c r="Y8505"/>
      <c r="Z8505"/>
      <c r="AA8505"/>
      <c r="AC8505"/>
      <c r="AD8505"/>
      <c r="AE8505"/>
      <c r="AG8505"/>
      <c r="AH8505"/>
      <c r="AI8505"/>
      <c r="AK8505"/>
      <c r="AL8505"/>
      <c r="AM8505"/>
      <c r="AO8505"/>
      <c r="AP8505"/>
      <c r="AQ8505"/>
      <c r="AS8505"/>
      <c r="AT8505"/>
      <c r="AU8505"/>
      <c r="AW8505"/>
      <c r="AX8505"/>
      <c r="AY8505"/>
      <c r="BA8505"/>
      <c r="BB8505"/>
      <c r="BC8505"/>
      <c r="BE8505"/>
      <c r="BF8505"/>
      <c r="BG8505"/>
      <c r="BI8505"/>
      <c r="BJ8505"/>
      <c r="BK8505"/>
      <c r="BM8505"/>
      <c r="BN8505"/>
      <c r="BO8505"/>
    </row>
    <row r="8506" spans="1:67">
      <c r="A8506"/>
      <c r="B8506"/>
      <c r="C8506"/>
      <c r="E8506"/>
      <c r="F8506"/>
      <c r="G8506"/>
      <c r="I8506"/>
      <c r="J8506"/>
      <c r="K8506"/>
      <c r="M8506"/>
      <c r="N8506"/>
      <c r="O8506"/>
      <c r="Q8506"/>
      <c r="R8506"/>
      <c r="S8506"/>
      <c r="U8506"/>
      <c r="V8506"/>
      <c r="W8506"/>
      <c r="Y8506"/>
      <c r="Z8506"/>
      <c r="AA8506"/>
      <c r="AC8506"/>
      <c r="AD8506"/>
      <c r="AE8506"/>
      <c r="AG8506"/>
      <c r="AH8506"/>
      <c r="AI8506"/>
      <c r="AK8506"/>
      <c r="AL8506"/>
      <c r="AM8506"/>
      <c r="AO8506"/>
      <c r="AP8506"/>
      <c r="AQ8506"/>
      <c r="AS8506"/>
      <c r="AT8506"/>
      <c r="AU8506"/>
      <c r="AW8506"/>
      <c r="AX8506"/>
      <c r="AY8506"/>
      <c r="BA8506"/>
      <c r="BB8506"/>
      <c r="BC8506"/>
      <c r="BE8506"/>
      <c r="BF8506"/>
      <c r="BG8506"/>
      <c r="BI8506"/>
      <c r="BJ8506"/>
      <c r="BK8506"/>
      <c r="BM8506"/>
      <c r="BN8506"/>
      <c r="BO8506"/>
    </row>
    <row r="8507" spans="1:67">
      <c r="A8507"/>
      <c r="B8507"/>
      <c r="C8507"/>
      <c r="E8507"/>
      <c r="F8507"/>
      <c r="G8507"/>
      <c r="I8507"/>
      <c r="J8507"/>
      <c r="K8507"/>
      <c r="M8507"/>
      <c r="N8507"/>
      <c r="O8507"/>
      <c r="Q8507"/>
      <c r="R8507"/>
      <c r="S8507"/>
      <c r="U8507"/>
      <c r="V8507"/>
      <c r="W8507"/>
      <c r="Y8507"/>
      <c r="Z8507"/>
      <c r="AA8507"/>
      <c r="AC8507"/>
      <c r="AD8507"/>
      <c r="AE8507"/>
      <c r="AG8507"/>
      <c r="AH8507"/>
      <c r="AI8507"/>
      <c r="AK8507"/>
      <c r="AL8507"/>
      <c r="AM8507"/>
      <c r="AO8507"/>
      <c r="AP8507"/>
      <c r="AQ8507"/>
      <c r="AS8507"/>
      <c r="AT8507"/>
      <c r="AU8507"/>
      <c r="AW8507"/>
      <c r="AX8507"/>
      <c r="AY8507"/>
      <c r="BA8507"/>
      <c r="BB8507"/>
      <c r="BC8507"/>
      <c r="BE8507"/>
      <c r="BF8507"/>
      <c r="BG8507"/>
      <c r="BI8507"/>
      <c r="BJ8507"/>
      <c r="BK8507"/>
      <c r="BM8507"/>
      <c r="BN8507"/>
      <c r="BO8507"/>
    </row>
    <row r="8508" spans="1:67">
      <c r="A8508"/>
      <c r="B8508"/>
      <c r="C8508"/>
      <c r="E8508"/>
      <c r="F8508"/>
      <c r="G8508"/>
      <c r="I8508"/>
      <c r="J8508"/>
      <c r="K8508"/>
      <c r="M8508"/>
      <c r="N8508"/>
      <c r="O8508"/>
      <c r="Q8508"/>
      <c r="R8508"/>
      <c r="S8508"/>
      <c r="U8508"/>
      <c r="V8508"/>
      <c r="W8508"/>
      <c r="Y8508"/>
      <c r="Z8508"/>
      <c r="AA8508"/>
      <c r="AC8508"/>
      <c r="AD8508"/>
      <c r="AE8508"/>
      <c r="AG8508"/>
      <c r="AH8508"/>
      <c r="AI8508"/>
      <c r="AK8508"/>
      <c r="AL8508"/>
      <c r="AM8508"/>
      <c r="AO8508"/>
      <c r="AP8508"/>
      <c r="AQ8508"/>
      <c r="AS8508"/>
      <c r="AT8508"/>
      <c r="AU8508"/>
      <c r="AW8508"/>
      <c r="AX8508"/>
      <c r="AY8508"/>
      <c r="BA8508"/>
      <c r="BB8508"/>
      <c r="BC8508"/>
      <c r="BE8508"/>
      <c r="BF8508"/>
      <c r="BG8508"/>
      <c r="BI8508"/>
      <c r="BJ8508"/>
      <c r="BK8508"/>
      <c r="BM8508"/>
      <c r="BN8508"/>
      <c r="BO8508"/>
    </row>
    <row r="8509" spans="1:67">
      <c r="A8509"/>
      <c r="B8509"/>
      <c r="C8509"/>
      <c r="E8509"/>
      <c r="F8509"/>
      <c r="G8509"/>
      <c r="I8509"/>
      <c r="J8509"/>
      <c r="K8509"/>
      <c r="M8509"/>
      <c r="N8509"/>
      <c r="O8509"/>
      <c r="Q8509"/>
      <c r="R8509"/>
      <c r="S8509"/>
      <c r="U8509"/>
      <c r="V8509"/>
      <c r="W8509"/>
      <c r="Y8509"/>
      <c r="Z8509"/>
      <c r="AA8509"/>
      <c r="AC8509"/>
      <c r="AD8509"/>
      <c r="AE8509"/>
      <c r="AG8509"/>
      <c r="AH8509"/>
      <c r="AI8509"/>
      <c r="AK8509"/>
      <c r="AL8509"/>
      <c r="AM8509"/>
      <c r="AO8509"/>
      <c r="AP8509"/>
      <c r="AQ8509"/>
      <c r="AS8509"/>
      <c r="AT8509"/>
      <c r="AU8509"/>
      <c r="AW8509"/>
      <c r="AX8509"/>
      <c r="AY8509"/>
      <c r="BA8509"/>
      <c r="BB8509"/>
      <c r="BC8509"/>
      <c r="BE8509"/>
      <c r="BF8509"/>
      <c r="BG8509"/>
      <c r="BI8509"/>
      <c r="BJ8509"/>
      <c r="BK8509"/>
      <c r="BM8509"/>
      <c r="BN8509"/>
      <c r="BO8509"/>
    </row>
    <row r="8510" spans="1:67">
      <c r="A8510"/>
      <c r="B8510"/>
      <c r="C8510"/>
      <c r="E8510"/>
      <c r="F8510"/>
      <c r="G8510"/>
      <c r="I8510"/>
      <c r="J8510"/>
      <c r="K8510"/>
      <c r="M8510"/>
      <c r="N8510"/>
      <c r="O8510"/>
      <c r="Q8510"/>
      <c r="R8510"/>
      <c r="S8510"/>
      <c r="U8510"/>
      <c r="V8510"/>
      <c r="W8510"/>
      <c r="Y8510"/>
      <c r="Z8510"/>
      <c r="AA8510"/>
      <c r="AC8510"/>
      <c r="AD8510"/>
      <c r="AE8510"/>
      <c r="AG8510"/>
      <c r="AH8510"/>
      <c r="AI8510"/>
      <c r="AK8510"/>
      <c r="AL8510"/>
      <c r="AM8510"/>
      <c r="AO8510"/>
      <c r="AP8510"/>
      <c r="AQ8510"/>
      <c r="AS8510"/>
      <c r="AT8510"/>
      <c r="AU8510"/>
      <c r="AW8510"/>
      <c r="AX8510"/>
      <c r="AY8510"/>
      <c r="BA8510"/>
      <c r="BB8510"/>
      <c r="BC8510"/>
      <c r="BE8510"/>
      <c r="BF8510"/>
      <c r="BG8510"/>
      <c r="BI8510"/>
      <c r="BJ8510"/>
      <c r="BK8510"/>
      <c r="BM8510"/>
      <c r="BN8510"/>
      <c r="BO8510"/>
    </row>
    <row r="8511" spans="1:67">
      <c r="A8511"/>
      <c r="B8511"/>
      <c r="C8511"/>
      <c r="E8511"/>
      <c r="F8511"/>
      <c r="G8511"/>
      <c r="I8511"/>
      <c r="J8511"/>
      <c r="K8511"/>
      <c r="M8511"/>
      <c r="N8511"/>
      <c r="O8511"/>
      <c r="Q8511"/>
      <c r="R8511"/>
      <c r="S8511"/>
      <c r="U8511"/>
      <c r="V8511"/>
      <c r="W8511"/>
      <c r="Y8511"/>
      <c r="Z8511"/>
      <c r="AA8511"/>
      <c r="AC8511"/>
      <c r="AD8511"/>
      <c r="AE8511"/>
      <c r="AG8511"/>
      <c r="AH8511"/>
      <c r="AI8511"/>
      <c r="AK8511"/>
      <c r="AL8511"/>
      <c r="AM8511"/>
      <c r="AO8511"/>
      <c r="AP8511"/>
      <c r="AQ8511"/>
      <c r="AS8511"/>
      <c r="AT8511"/>
      <c r="AU8511"/>
      <c r="AW8511"/>
      <c r="AX8511"/>
      <c r="AY8511"/>
      <c r="BA8511"/>
      <c r="BB8511"/>
      <c r="BC8511"/>
      <c r="BE8511"/>
      <c r="BF8511"/>
      <c r="BG8511"/>
      <c r="BI8511"/>
      <c r="BJ8511"/>
      <c r="BK8511"/>
      <c r="BM8511"/>
      <c r="BN8511"/>
      <c r="BO8511"/>
    </row>
    <row r="8512" spans="1:67">
      <c r="A8512"/>
      <c r="B8512"/>
      <c r="C8512"/>
      <c r="E8512"/>
      <c r="F8512"/>
      <c r="G8512"/>
      <c r="I8512"/>
      <c r="J8512"/>
      <c r="K8512"/>
      <c r="M8512"/>
      <c r="N8512"/>
      <c r="O8512"/>
      <c r="Q8512"/>
      <c r="R8512"/>
      <c r="S8512"/>
      <c r="U8512"/>
      <c r="V8512"/>
      <c r="W8512"/>
      <c r="Y8512"/>
      <c r="Z8512"/>
      <c r="AA8512"/>
      <c r="AC8512"/>
      <c r="AD8512"/>
      <c r="AE8512"/>
      <c r="AG8512"/>
      <c r="AH8512"/>
      <c r="AI8512"/>
      <c r="AK8512"/>
      <c r="AL8512"/>
      <c r="AM8512"/>
      <c r="AO8512"/>
      <c r="AP8512"/>
      <c r="AQ8512"/>
      <c r="AS8512"/>
      <c r="AT8512"/>
      <c r="AU8512"/>
      <c r="AW8512"/>
      <c r="AX8512"/>
      <c r="AY8512"/>
      <c r="BA8512"/>
      <c r="BB8512"/>
      <c r="BC8512"/>
      <c r="BE8512"/>
      <c r="BF8512"/>
      <c r="BG8512"/>
      <c r="BI8512"/>
      <c r="BJ8512"/>
      <c r="BK8512"/>
      <c r="BM8512"/>
      <c r="BN8512"/>
      <c r="BO8512"/>
    </row>
    <row r="8513" spans="1:67">
      <c r="A8513"/>
      <c r="B8513"/>
      <c r="C8513"/>
      <c r="E8513"/>
      <c r="F8513"/>
      <c r="G8513"/>
      <c r="I8513"/>
      <c r="J8513"/>
      <c r="K8513"/>
      <c r="M8513"/>
      <c r="N8513"/>
      <c r="O8513"/>
      <c r="Q8513"/>
      <c r="R8513"/>
      <c r="S8513"/>
      <c r="U8513"/>
      <c r="V8513"/>
      <c r="W8513"/>
      <c r="Y8513"/>
      <c r="Z8513"/>
      <c r="AA8513"/>
      <c r="AC8513"/>
      <c r="AD8513"/>
      <c r="AE8513"/>
      <c r="AG8513"/>
      <c r="AH8513"/>
      <c r="AI8513"/>
      <c r="AK8513"/>
      <c r="AL8513"/>
      <c r="AM8513"/>
      <c r="AO8513"/>
      <c r="AP8513"/>
      <c r="AQ8513"/>
      <c r="AS8513"/>
      <c r="AT8513"/>
      <c r="AU8513"/>
      <c r="AW8513"/>
      <c r="AX8513"/>
      <c r="AY8513"/>
      <c r="BA8513"/>
      <c r="BB8513"/>
      <c r="BC8513"/>
      <c r="BE8513"/>
      <c r="BF8513"/>
      <c r="BG8513"/>
      <c r="BI8513"/>
      <c r="BJ8513"/>
      <c r="BK8513"/>
      <c r="BM8513"/>
      <c r="BN8513"/>
      <c r="BO8513"/>
    </row>
    <row r="8514" spans="1:67">
      <c r="A8514"/>
      <c r="B8514"/>
      <c r="C8514"/>
      <c r="E8514"/>
      <c r="F8514"/>
      <c r="G8514"/>
      <c r="I8514"/>
      <c r="J8514"/>
      <c r="K8514"/>
      <c r="M8514"/>
      <c r="N8514"/>
      <c r="O8514"/>
      <c r="Q8514"/>
      <c r="R8514"/>
      <c r="S8514"/>
      <c r="U8514"/>
      <c r="V8514"/>
      <c r="W8514"/>
      <c r="Y8514"/>
      <c r="Z8514"/>
      <c r="AA8514"/>
      <c r="AC8514"/>
      <c r="AD8514"/>
      <c r="AE8514"/>
      <c r="AG8514"/>
      <c r="AH8514"/>
      <c r="AI8514"/>
      <c r="AK8514"/>
      <c r="AL8514"/>
      <c r="AM8514"/>
      <c r="AO8514"/>
      <c r="AP8514"/>
      <c r="AQ8514"/>
      <c r="AS8514"/>
      <c r="AT8514"/>
      <c r="AU8514"/>
      <c r="AW8514"/>
      <c r="AX8514"/>
      <c r="AY8514"/>
      <c r="BA8514"/>
      <c r="BB8514"/>
      <c r="BC8514"/>
      <c r="BE8514"/>
      <c r="BF8514"/>
      <c r="BG8514"/>
      <c r="BI8514"/>
      <c r="BJ8514"/>
      <c r="BK8514"/>
      <c r="BM8514"/>
      <c r="BN8514"/>
      <c r="BO8514"/>
    </row>
    <row r="8515" spans="1:67">
      <c r="A8515"/>
      <c r="B8515"/>
      <c r="C8515"/>
      <c r="E8515"/>
      <c r="F8515"/>
      <c r="G8515"/>
      <c r="I8515"/>
      <c r="J8515"/>
      <c r="K8515"/>
      <c r="M8515"/>
      <c r="N8515"/>
      <c r="O8515"/>
      <c r="Q8515"/>
      <c r="R8515"/>
      <c r="S8515"/>
      <c r="U8515"/>
      <c r="V8515"/>
      <c r="W8515"/>
      <c r="Y8515"/>
      <c r="Z8515"/>
      <c r="AA8515"/>
      <c r="AC8515"/>
      <c r="AD8515"/>
      <c r="AE8515"/>
      <c r="AG8515"/>
      <c r="AH8515"/>
      <c r="AI8515"/>
      <c r="AK8515"/>
      <c r="AL8515"/>
      <c r="AM8515"/>
      <c r="AO8515"/>
      <c r="AP8515"/>
      <c r="AQ8515"/>
      <c r="AS8515"/>
      <c r="AT8515"/>
      <c r="AU8515"/>
      <c r="AW8515"/>
      <c r="AX8515"/>
      <c r="AY8515"/>
      <c r="BA8515"/>
      <c r="BB8515"/>
      <c r="BC8515"/>
      <c r="BE8515"/>
      <c r="BF8515"/>
      <c r="BG8515"/>
      <c r="BI8515"/>
      <c r="BJ8515"/>
      <c r="BK8515"/>
      <c r="BM8515"/>
      <c r="BN8515"/>
      <c r="BO8515"/>
    </row>
    <row r="8516" spans="1:67">
      <c r="A8516"/>
      <c r="B8516"/>
      <c r="C8516"/>
      <c r="E8516"/>
      <c r="F8516"/>
      <c r="G8516"/>
      <c r="I8516"/>
      <c r="J8516"/>
      <c r="K8516"/>
      <c r="M8516"/>
      <c r="N8516"/>
      <c r="O8516"/>
      <c r="Q8516"/>
      <c r="R8516"/>
      <c r="S8516"/>
      <c r="U8516"/>
      <c r="V8516"/>
      <c r="W8516"/>
      <c r="Y8516"/>
      <c r="Z8516"/>
      <c r="AA8516"/>
      <c r="AC8516"/>
      <c r="AD8516"/>
      <c r="AE8516"/>
      <c r="AG8516"/>
      <c r="AH8516"/>
      <c r="AI8516"/>
      <c r="AK8516"/>
      <c r="AL8516"/>
      <c r="AM8516"/>
      <c r="AO8516"/>
      <c r="AP8516"/>
      <c r="AQ8516"/>
      <c r="AS8516"/>
      <c r="AT8516"/>
      <c r="AU8516"/>
      <c r="AW8516"/>
      <c r="AX8516"/>
      <c r="AY8516"/>
      <c r="BA8516"/>
      <c r="BB8516"/>
      <c r="BC8516"/>
      <c r="BE8516"/>
      <c r="BF8516"/>
      <c r="BG8516"/>
      <c r="BI8516"/>
      <c r="BJ8516"/>
      <c r="BK8516"/>
      <c r="BM8516"/>
      <c r="BN8516"/>
      <c r="BO8516"/>
    </row>
    <row r="8517" spans="1:67">
      <c r="A8517"/>
      <c r="B8517"/>
      <c r="C8517"/>
      <c r="E8517"/>
      <c r="F8517"/>
      <c r="G8517"/>
      <c r="I8517"/>
      <c r="J8517"/>
      <c r="K8517"/>
      <c r="M8517"/>
      <c r="N8517"/>
      <c r="O8517"/>
      <c r="Q8517"/>
      <c r="R8517"/>
      <c r="S8517"/>
      <c r="U8517"/>
      <c r="V8517"/>
      <c r="W8517"/>
      <c r="Y8517"/>
      <c r="Z8517"/>
      <c r="AA8517"/>
      <c r="AC8517"/>
      <c r="AD8517"/>
      <c r="AE8517"/>
      <c r="AG8517"/>
      <c r="AH8517"/>
      <c r="AI8517"/>
      <c r="AK8517"/>
      <c r="AL8517"/>
      <c r="AM8517"/>
      <c r="AO8517"/>
      <c r="AP8517"/>
      <c r="AQ8517"/>
      <c r="AS8517"/>
      <c r="AT8517"/>
      <c r="AU8517"/>
      <c r="AW8517"/>
      <c r="AX8517"/>
      <c r="AY8517"/>
      <c r="BA8517"/>
      <c r="BB8517"/>
      <c r="BC8517"/>
      <c r="BE8517"/>
      <c r="BF8517"/>
      <c r="BG8517"/>
      <c r="BI8517"/>
      <c r="BJ8517"/>
      <c r="BK8517"/>
      <c r="BM8517"/>
      <c r="BN8517"/>
      <c r="BO8517"/>
    </row>
    <row r="8518" spans="1:67">
      <c r="A8518"/>
      <c r="B8518"/>
      <c r="C8518"/>
      <c r="E8518"/>
      <c r="F8518"/>
      <c r="G8518"/>
      <c r="I8518"/>
      <c r="J8518"/>
      <c r="K8518"/>
      <c r="M8518"/>
      <c r="N8518"/>
      <c r="O8518"/>
      <c r="Q8518"/>
      <c r="R8518"/>
      <c r="S8518"/>
      <c r="U8518"/>
      <c r="V8518"/>
      <c r="W8518"/>
      <c r="Y8518"/>
      <c r="Z8518"/>
      <c r="AA8518"/>
      <c r="AC8518"/>
      <c r="AD8518"/>
      <c r="AE8518"/>
      <c r="AG8518"/>
      <c r="AH8518"/>
      <c r="AI8518"/>
      <c r="AK8518"/>
      <c r="AL8518"/>
      <c r="AM8518"/>
      <c r="AO8518"/>
      <c r="AP8518"/>
      <c r="AQ8518"/>
      <c r="AS8518"/>
      <c r="AT8518"/>
      <c r="AU8518"/>
      <c r="AW8518"/>
      <c r="AX8518"/>
      <c r="AY8518"/>
      <c r="BA8518"/>
      <c r="BB8518"/>
      <c r="BC8518"/>
      <c r="BE8518"/>
      <c r="BF8518"/>
      <c r="BG8518"/>
      <c r="BI8518"/>
      <c r="BJ8518"/>
      <c r="BK8518"/>
      <c r="BM8518"/>
      <c r="BN8518"/>
      <c r="BO8518"/>
    </row>
    <row r="8519" spans="1:67">
      <c r="A8519"/>
      <c r="B8519"/>
      <c r="C8519"/>
      <c r="E8519"/>
      <c r="F8519"/>
      <c r="G8519"/>
      <c r="I8519"/>
      <c r="J8519"/>
      <c r="K8519"/>
      <c r="M8519"/>
      <c r="N8519"/>
      <c r="O8519"/>
      <c r="Q8519"/>
      <c r="R8519"/>
      <c r="S8519"/>
      <c r="U8519"/>
      <c r="V8519"/>
      <c r="W8519"/>
      <c r="Y8519"/>
      <c r="Z8519"/>
      <c r="AA8519"/>
      <c r="AC8519"/>
      <c r="AD8519"/>
      <c r="AE8519"/>
      <c r="AG8519"/>
      <c r="AH8519"/>
      <c r="AI8519"/>
      <c r="AK8519"/>
      <c r="AL8519"/>
      <c r="AM8519"/>
      <c r="AO8519"/>
      <c r="AP8519"/>
      <c r="AQ8519"/>
      <c r="AS8519"/>
      <c r="AT8519"/>
      <c r="AU8519"/>
      <c r="AW8519"/>
      <c r="AX8519"/>
      <c r="AY8519"/>
      <c r="BA8519"/>
      <c r="BB8519"/>
      <c r="BC8519"/>
      <c r="BE8519"/>
      <c r="BF8519"/>
      <c r="BG8519"/>
      <c r="BI8519"/>
      <c r="BJ8519"/>
      <c r="BK8519"/>
      <c r="BM8519"/>
      <c r="BN8519"/>
      <c r="BO8519"/>
    </row>
    <row r="8520" spans="1:67">
      <c r="A8520"/>
      <c r="B8520"/>
      <c r="C8520"/>
      <c r="E8520"/>
      <c r="F8520"/>
      <c r="G8520"/>
      <c r="I8520"/>
      <c r="J8520"/>
      <c r="K8520"/>
      <c r="M8520"/>
      <c r="N8520"/>
      <c r="O8520"/>
      <c r="Q8520"/>
      <c r="R8520"/>
      <c r="S8520"/>
      <c r="U8520"/>
      <c r="V8520"/>
      <c r="W8520"/>
      <c r="Y8520"/>
      <c r="Z8520"/>
      <c r="AA8520"/>
      <c r="AC8520"/>
      <c r="AD8520"/>
      <c r="AE8520"/>
      <c r="AG8520"/>
      <c r="AH8520"/>
      <c r="AI8520"/>
      <c r="AK8520"/>
      <c r="AL8520"/>
      <c r="AM8520"/>
      <c r="AO8520"/>
      <c r="AP8520"/>
      <c r="AQ8520"/>
      <c r="AS8520"/>
      <c r="AT8520"/>
      <c r="AU8520"/>
      <c r="AW8520"/>
      <c r="AX8520"/>
      <c r="AY8520"/>
      <c r="BA8520"/>
      <c r="BB8520"/>
      <c r="BC8520"/>
      <c r="BE8520"/>
      <c r="BF8520"/>
      <c r="BG8520"/>
      <c r="BI8520"/>
      <c r="BJ8520"/>
      <c r="BK8520"/>
      <c r="BM8520"/>
      <c r="BN8520"/>
      <c r="BO8520"/>
    </row>
    <row r="8521" spans="1:67">
      <c r="A8521"/>
      <c r="B8521"/>
      <c r="C8521"/>
      <c r="E8521"/>
      <c r="F8521"/>
      <c r="G8521"/>
      <c r="I8521"/>
      <c r="J8521"/>
      <c r="K8521"/>
      <c r="M8521"/>
      <c r="N8521"/>
      <c r="O8521"/>
      <c r="Q8521"/>
      <c r="R8521"/>
      <c r="S8521"/>
      <c r="U8521"/>
      <c r="V8521"/>
      <c r="W8521"/>
      <c r="Y8521"/>
      <c r="Z8521"/>
      <c r="AA8521"/>
      <c r="AC8521"/>
      <c r="AD8521"/>
      <c r="AE8521"/>
      <c r="AG8521"/>
      <c r="AH8521"/>
      <c r="AI8521"/>
      <c r="AK8521"/>
      <c r="AL8521"/>
      <c r="AM8521"/>
      <c r="AO8521"/>
      <c r="AP8521"/>
      <c r="AQ8521"/>
      <c r="AS8521"/>
      <c r="AT8521"/>
      <c r="AU8521"/>
      <c r="AW8521"/>
      <c r="AX8521"/>
      <c r="AY8521"/>
      <c r="BA8521"/>
      <c r="BB8521"/>
      <c r="BC8521"/>
      <c r="BE8521"/>
      <c r="BF8521"/>
      <c r="BG8521"/>
      <c r="BI8521"/>
      <c r="BJ8521"/>
      <c r="BK8521"/>
      <c r="BM8521"/>
      <c r="BN8521"/>
      <c r="BO8521"/>
    </row>
    <row r="8522" spans="1:67">
      <c r="A8522"/>
      <c r="B8522"/>
      <c r="C8522"/>
      <c r="E8522"/>
      <c r="F8522"/>
      <c r="G8522"/>
      <c r="I8522"/>
      <c r="J8522"/>
      <c r="K8522"/>
      <c r="M8522"/>
      <c r="N8522"/>
      <c r="O8522"/>
      <c r="Q8522"/>
      <c r="R8522"/>
      <c r="S8522"/>
      <c r="U8522"/>
      <c r="V8522"/>
      <c r="W8522"/>
      <c r="Y8522"/>
      <c r="Z8522"/>
      <c r="AA8522"/>
      <c r="AC8522"/>
      <c r="AD8522"/>
      <c r="AE8522"/>
      <c r="AG8522"/>
      <c r="AH8522"/>
      <c r="AI8522"/>
      <c r="AK8522"/>
      <c r="AL8522"/>
      <c r="AM8522"/>
      <c r="AO8522"/>
      <c r="AP8522"/>
      <c r="AQ8522"/>
      <c r="AS8522"/>
      <c r="AT8522"/>
      <c r="AU8522"/>
      <c r="AW8522"/>
      <c r="AX8522"/>
      <c r="AY8522"/>
      <c r="BA8522"/>
      <c r="BB8522"/>
      <c r="BC8522"/>
      <c r="BE8522"/>
      <c r="BF8522"/>
      <c r="BG8522"/>
      <c r="BI8522"/>
      <c r="BJ8522"/>
      <c r="BK8522"/>
      <c r="BM8522"/>
      <c r="BN8522"/>
      <c r="BO8522"/>
    </row>
    <row r="8523" spans="1:67">
      <c r="A8523"/>
      <c r="B8523"/>
      <c r="C8523"/>
      <c r="E8523"/>
      <c r="F8523"/>
      <c r="G8523"/>
      <c r="I8523"/>
      <c r="J8523"/>
      <c r="K8523"/>
      <c r="M8523"/>
      <c r="N8523"/>
      <c r="O8523"/>
      <c r="Q8523"/>
      <c r="R8523"/>
      <c r="S8523"/>
      <c r="U8523"/>
      <c r="V8523"/>
      <c r="W8523"/>
      <c r="Y8523"/>
      <c r="Z8523"/>
      <c r="AA8523"/>
      <c r="AC8523"/>
      <c r="AD8523"/>
      <c r="AE8523"/>
      <c r="AG8523"/>
      <c r="AH8523"/>
      <c r="AI8523"/>
      <c r="AK8523"/>
      <c r="AL8523"/>
      <c r="AM8523"/>
      <c r="AO8523"/>
      <c r="AP8523"/>
      <c r="AQ8523"/>
      <c r="AS8523"/>
      <c r="AT8523"/>
      <c r="AU8523"/>
      <c r="AW8523"/>
      <c r="AX8523"/>
      <c r="AY8523"/>
      <c r="BA8523"/>
      <c r="BB8523"/>
      <c r="BC8523"/>
      <c r="BE8523"/>
      <c r="BF8523"/>
      <c r="BG8523"/>
      <c r="BI8523"/>
      <c r="BJ8523"/>
      <c r="BK8523"/>
      <c r="BM8523"/>
      <c r="BN8523"/>
      <c r="BO8523"/>
    </row>
    <row r="8524" spans="1:67">
      <c r="A8524"/>
      <c r="B8524"/>
      <c r="C8524"/>
      <c r="E8524"/>
      <c r="F8524"/>
      <c r="G8524"/>
      <c r="I8524"/>
      <c r="J8524"/>
      <c r="K8524"/>
      <c r="M8524"/>
      <c r="N8524"/>
      <c r="O8524"/>
      <c r="Q8524"/>
      <c r="R8524"/>
      <c r="S8524"/>
      <c r="U8524"/>
      <c r="V8524"/>
      <c r="W8524"/>
      <c r="Y8524"/>
      <c r="Z8524"/>
      <c r="AA8524"/>
      <c r="AC8524"/>
      <c r="AD8524"/>
      <c r="AE8524"/>
      <c r="AG8524"/>
      <c r="AH8524"/>
      <c r="AI8524"/>
      <c r="AK8524"/>
      <c r="AL8524"/>
      <c r="AM8524"/>
      <c r="AO8524"/>
      <c r="AP8524"/>
      <c r="AQ8524"/>
      <c r="AS8524"/>
      <c r="AT8524"/>
      <c r="AU8524"/>
      <c r="AW8524"/>
      <c r="AX8524"/>
      <c r="AY8524"/>
      <c r="BA8524"/>
      <c r="BB8524"/>
      <c r="BC8524"/>
      <c r="BE8524"/>
      <c r="BF8524"/>
      <c r="BG8524"/>
      <c r="BI8524"/>
      <c r="BJ8524"/>
      <c r="BK8524"/>
      <c r="BM8524"/>
      <c r="BN8524"/>
      <c r="BO8524"/>
    </row>
    <row r="8525" spans="1:67">
      <c r="A8525"/>
      <c r="B8525"/>
      <c r="C8525"/>
      <c r="E8525"/>
      <c r="F8525"/>
      <c r="G8525"/>
      <c r="I8525"/>
      <c r="J8525"/>
      <c r="K8525"/>
      <c r="M8525"/>
      <c r="N8525"/>
      <c r="O8525"/>
      <c r="Q8525"/>
      <c r="R8525"/>
      <c r="S8525"/>
      <c r="U8525"/>
      <c r="V8525"/>
      <c r="W8525"/>
      <c r="Y8525"/>
      <c r="Z8525"/>
      <c r="AA8525"/>
      <c r="AC8525"/>
      <c r="AD8525"/>
      <c r="AE8525"/>
      <c r="AG8525"/>
      <c r="AH8525"/>
      <c r="AI8525"/>
      <c r="AK8525"/>
      <c r="AL8525"/>
      <c r="AM8525"/>
      <c r="AO8525"/>
      <c r="AP8525"/>
      <c r="AQ8525"/>
      <c r="AS8525"/>
      <c r="AT8525"/>
      <c r="AU8525"/>
      <c r="AW8525"/>
      <c r="AX8525"/>
      <c r="AY8525"/>
      <c r="BA8525"/>
      <c r="BB8525"/>
      <c r="BC8525"/>
      <c r="BE8525"/>
      <c r="BF8525"/>
      <c r="BG8525"/>
      <c r="BI8525"/>
      <c r="BJ8525"/>
      <c r="BK8525"/>
      <c r="BM8525"/>
      <c r="BN8525"/>
      <c r="BO8525"/>
    </row>
    <row r="8526" spans="1:67">
      <c r="A8526"/>
      <c r="B8526"/>
      <c r="C8526"/>
      <c r="E8526"/>
      <c r="F8526"/>
      <c r="G8526"/>
      <c r="I8526"/>
      <c r="J8526"/>
      <c r="K8526"/>
      <c r="M8526"/>
      <c r="N8526"/>
      <c r="O8526"/>
      <c r="Q8526"/>
      <c r="R8526"/>
      <c r="S8526"/>
      <c r="U8526"/>
      <c r="V8526"/>
      <c r="W8526"/>
      <c r="Y8526"/>
      <c r="Z8526"/>
      <c r="AA8526"/>
      <c r="AC8526"/>
      <c r="AD8526"/>
      <c r="AE8526"/>
      <c r="AG8526"/>
      <c r="AH8526"/>
      <c r="AI8526"/>
      <c r="AK8526"/>
      <c r="AL8526"/>
      <c r="AM8526"/>
      <c r="AO8526"/>
      <c r="AP8526"/>
      <c r="AQ8526"/>
      <c r="AS8526"/>
      <c r="AT8526"/>
      <c r="AU8526"/>
      <c r="AW8526"/>
      <c r="AX8526"/>
      <c r="AY8526"/>
      <c r="BA8526"/>
      <c r="BB8526"/>
      <c r="BC8526"/>
      <c r="BE8526"/>
      <c r="BF8526"/>
      <c r="BG8526"/>
      <c r="BI8526"/>
      <c r="BJ8526"/>
      <c r="BK8526"/>
      <c r="BM8526"/>
      <c r="BN8526"/>
      <c r="BO8526"/>
    </row>
    <row r="8527" spans="1:67">
      <c r="A8527"/>
      <c r="B8527"/>
      <c r="C8527"/>
      <c r="E8527"/>
      <c r="F8527"/>
      <c r="G8527"/>
      <c r="I8527"/>
      <c r="J8527"/>
      <c r="K8527"/>
      <c r="M8527"/>
      <c r="N8527"/>
      <c r="O8527"/>
      <c r="Q8527"/>
      <c r="R8527"/>
      <c r="S8527"/>
      <c r="U8527"/>
      <c r="V8527"/>
      <c r="W8527"/>
      <c r="Y8527"/>
      <c r="Z8527"/>
      <c r="AA8527"/>
      <c r="AC8527"/>
      <c r="AD8527"/>
      <c r="AE8527"/>
      <c r="AG8527"/>
      <c r="AH8527"/>
      <c r="AI8527"/>
      <c r="AK8527"/>
      <c r="AL8527"/>
      <c r="AM8527"/>
      <c r="AO8527"/>
      <c r="AP8527"/>
      <c r="AQ8527"/>
      <c r="AS8527"/>
      <c r="AT8527"/>
      <c r="AU8527"/>
      <c r="AW8527"/>
      <c r="AX8527"/>
      <c r="AY8527"/>
      <c r="BA8527"/>
      <c r="BB8527"/>
      <c r="BC8527"/>
      <c r="BE8527"/>
      <c r="BF8527"/>
      <c r="BG8527"/>
      <c r="BI8527"/>
      <c r="BJ8527"/>
      <c r="BK8527"/>
      <c r="BM8527"/>
      <c r="BN8527"/>
      <c r="BO8527"/>
    </row>
    <row r="8528" spans="1:67">
      <c r="A8528"/>
      <c r="B8528"/>
      <c r="C8528"/>
      <c r="E8528"/>
      <c r="F8528"/>
      <c r="G8528"/>
      <c r="I8528"/>
      <c r="J8528"/>
      <c r="K8528"/>
      <c r="M8528"/>
      <c r="N8528"/>
      <c r="O8528"/>
      <c r="Q8528"/>
      <c r="R8528"/>
      <c r="S8528"/>
      <c r="U8528"/>
      <c r="V8528"/>
      <c r="W8528"/>
      <c r="Y8528"/>
      <c r="Z8528"/>
      <c r="AA8528"/>
      <c r="AC8528"/>
      <c r="AD8528"/>
      <c r="AE8528"/>
      <c r="AG8528"/>
      <c r="AH8528"/>
      <c r="AI8528"/>
      <c r="AK8528"/>
      <c r="AL8528"/>
      <c r="AM8528"/>
      <c r="AO8528"/>
      <c r="AP8528"/>
      <c r="AQ8528"/>
      <c r="AS8528"/>
      <c r="AT8528"/>
      <c r="AU8528"/>
      <c r="AW8528"/>
      <c r="AX8528"/>
      <c r="AY8528"/>
      <c r="BA8528"/>
      <c r="BB8528"/>
      <c r="BC8528"/>
      <c r="BE8528"/>
      <c r="BF8528"/>
      <c r="BG8528"/>
      <c r="BI8528"/>
      <c r="BJ8528"/>
      <c r="BK8528"/>
      <c r="BM8528"/>
      <c r="BN8528"/>
      <c r="BO8528"/>
    </row>
    <row r="8529" spans="1:67">
      <c r="A8529"/>
      <c r="B8529"/>
      <c r="C8529"/>
      <c r="E8529"/>
      <c r="F8529"/>
      <c r="G8529"/>
      <c r="I8529"/>
      <c r="J8529"/>
      <c r="K8529"/>
      <c r="M8529"/>
      <c r="N8529"/>
      <c r="O8529"/>
      <c r="Q8529"/>
      <c r="R8529"/>
      <c r="S8529"/>
      <c r="U8529"/>
      <c r="V8529"/>
      <c r="W8529"/>
      <c r="Y8529"/>
      <c r="Z8529"/>
      <c r="AA8529"/>
      <c r="AC8529"/>
      <c r="AD8529"/>
      <c r="AE8529"/>
      <c r="AG8529"/>
      <c r="AH8529"/>
      <c r="AI8529"/>
      <c r="AK8529"/>
      <c r="AL8529"/>
      <c r="AM8529"/>
      <c r="AO8529"/>
      <c r="AP8529"/>
      <c r="AQ8529"/>
      <c r="AS8529"/>
      <c r="AT8529"/>
      <c r="AU8529"/>
      <c r="AW8529"/>
      <c r="AX8529"/>
      <c r="AY8529"/>
      <c r="BA8529"/>
      <c r="BB8529"/>
      <c r="BC8529"/>
      <c r="BE8529"/>
      <c r="BF8529"/>
      <c r="BG8529"/>
      <c r="BI8529"/>
      <c r="BJ8529"/>
      <c r="BK8529"/>
      <c r="BM8529"/>
      <c r="BN8529"/>
      <c r="BO8529"/>
    </row>
    <row r="8530" spans="1:67">
      <c r="A8530"/>
      <c r="B8530"/>
      <c r="C8530"/>
      <c r="E8530"/>
      <c r="F8530"/>
      <c r="G8530"/>
      <c r="I8530"/>
      <c r="J8530"/>
      <c r="K8530"/>
      <c r="M8530"/>
      <c r="N8530"/>
      <c r="O8530"/>
      <c r="Q8530"/>
      <c r="R8530"/>
      <c r="S8530"/>
      <c r="U8530"/>
      <c r="V8530"/>
      <c r="W8530"/>
      <c r="Y8530"/>
      <c r="Z8530"/>
      <c r="AA8530"/>
      <c r="AC8530"/>
      <c r="AD8530"/>
      <c r="AE8530"/>
      <c r="AG8530"/>
      <c r="AH8530"/>
      <c r="AI8530"/>
      <c r="AK8530"/>
      <c r="AL8530"/>
      <c r="AM8530"/>
      <c r="AO8530"/>
      <c r="AP8530"/>
      <c r="AQ8530"/>
      <c r="AS8530"/>
      <c r="AT8530"/>
      <c r="AU8530"/>
      <c r="AW8530"/>
      <c r="AX8530"/>
      <c r="AY8530"/>
      <c r="BA8530"/>
      <c r="BB8530"/>
      <c r="BC8530"/>
      <c r="BE8530"/>
      <c r="BF8530"/>
      <c r="BG8530"/>
      <c r="BI8530"/>
      <c r="BJ8530"/>
      <c r="BK8530"/>
      <c r="BM8530"/>
      <c r="BN8530"/>
      <c r="BO8530"/>
    </row>
    <row r="8531" spans="1:67">
      <c r="A8531"/>
      <c r="B8531"/>
      <c r="C8531"/>
      <c r="E8531"/>
      <c r="F8531"/>
      <c r="G8531"/>
      <c r="I8531"/>
      <c r="J8531"/>
      <c r="K8531"/>
      <c r="M8531"/>
      <c r="N8531"/>
      <c r="O8531"/>
      <c r="Q8531"/>
      <c r="R8531"/>
      <c r="S8531"/>
      <c r="U8531"/>
      <c r="V8531"/>
      <c r="W8531"/>
      <c r="Y8531"/>
      <c r="Z8531"/>
      <c r="AA8531"/>
      <c r="AC8531"/>
      <c r="AD8531"/>
      <c r="AE8531"/>
      <c r="AG8531"/>
      <c r="AH8531"/>
      <c r="AI8531"/>
      <c r="AK8531"/>
      <c r="AL8531"/>
      <c r="AM8531"/>
      <c r="AO8531"/>
      <c r="AP8531"/>
      <c r="AQ8531"/>
      <c r="AS8531"/>
      <c r="AT8531"/>
      <c r="AU8531"/>
      <c r="AW8531"/>
      <c r="AX8531"/>
      <c r="AY8531"/>
      <c r="BA8531"/>
      <c r="BB8531"/>
      <c r="BC8531"/>
      <c r="BE8531"/>
      <c r="BF8531"/>
      <c r="BG8531"/>
      <c r="BI8531"/>
      <c r="BJ8531"/>
      <c r="BK8531"/>
      <c r="BM8531"/>
      <c r="BN8531"/>
      <c r="BO8531"/>
    </row>
    <row r="8532" spans="1:67">
      <c r="A8532"/>
      <c r="B8532"/>
      <c r="C8532"/>
      <c r="E8532"/>
      <c r="F8532"/>
      <c r="G8532"/>
      <c r="I8532"/>
      <c r="J8532"/>
      <c r="K8532"/>
      <c r="M8532"/>
      <c r="N8532"/>
      <c r="O8532"/>
      <c r="Q8532"/>
      <c r="R8532"/>
      <c r="S8532"/>
      <c r="U8532"/>
      <c r="V8532"/>
      <c r="W8532"/>
      <c r="Y8532"/>
      <c r="Z8532"/>
      <c r="AA8532"/>
      <c r="AC8532"/>
      <c r="AD8532"/>
      <c r="AE8532"/>
      <c r="AG8532"/>
      <c r="AH8532"/>
      <c r="AI8532"/>
      <c r="AK8532"/>
      <c r="AL8532"/>
      <c r="AM8532"/>
      <c r="AO8532"/>
      <c r="AP8532"/>
      <c r="AQ8532"/>
      <c r="AS8532"/>
      <c r="AT8532"/>
      <c r="AU8532"/>
      <c r="AW8532"/>
      <c r="AX8532"/>
      <c r="AY8532"/>
      <c r="BA8532"/>
      <c r="BB8532"/>
      <c r="BC8532"/>
      <c r="BE8532"/>
      <c r="BF8532"/>
      <c r="BG8532"/>
      <c r="BI8532"/>
      <c r="BJ8532"/>
      <c r="BK8532"/>
      <c r="BM8532"/>
      <c r="BN8532"/>
      <c r="BO8532"/>
    </row>
    <row r="8533" spans="1:67">
      <c r="A8533"/>
      <c r="B8533"/>
      <c r="C8533"/>
      <c r="E8533"/>
      <c r="F8533"/>
      <c r="G8533"/>
      <c r="I8533"/>
      <c r="J8533"/>
      <c r="K8533"/>
      <c r="M8533"/>
      <c r="N8533"/>
      <c r="O8533"/>
      <c r="Q8533"/>
      <c r="R8533"/>
      <c r="S8533"/>
      <c r="U8533"/>
      <c r="V8533"/>
      <c r="W8533"/>
      <c r="Y8533"/>
      <c r="Z8533"/>
      <c r="AA8533"/>
      <c r="AC8533"/>
      <c r="AD8533"/>
      <c r="AE8533"/>
      <c r="AG8533"/>
      <c r="AH8533"/>
      <c r="AI8533"/>
      <c r="AK8533"/>
      <c r="AL8533"/>
      <c r="AM8533"/>
      <c r="AO8533"/>
      <c r="AP8533"/>
      <c r="AQ8533"/>
      <c r="AS8533"/>
      <c r="AT8533"/>
      <c r="AU8533"/>
      <c r="AW8533"/>
      <c r="AX8533"/>
      <c r="AY8533"/>
      <c r="BA8533"/>
      <c r="BB8533"/>
      <c r="BC8533"/>
      <c r="BE8533"/>
      <c r="BF8533"/>
      <c r="BG8533"/>
      <c r="BI8533"/>
      <c r="BJ8533"/>
      <c r="BK8533"/>
      <c r="BM8533"/>
      <c r="BN8533"/>
      <c r="BO8533"/>
    </row>
    <row r="8534" spans="1:67">
      <c r="A8534"/>
      <c r="B8534"/>
      <c r="C8534"/>
      <c r="E8534"/>
      <c r="F8534"/>
      <c r="G8534"/>
      <c r="I8534"/>
      <c r="J8534"/>
      <c r="K8534"/>
      <c r="M8534"/>
      <c r="N8534"/>
      <c r="O8534"/>
      <c r="Q8534"/>
      <c r="R8534"/>
      <c r="S8534"/>
      <c r="U8534"/>
      <c r="V8534"/>
      <c r="W8534"/>
      <c r="Y8534"/>
      <c r="Z8534"/>
      <c r="AA8534"/>
      <c r="AC8534"/>
      <c r="AD8534"/>
      <c r="AE8534"/>
      <c r="AG8534"/>
      <c r="AH8534"/>
      <c r="AI8534"/>
      <c r="AK8534"/>
      <c r="AL8534"/>
      <c r="AM8534"/>
      <c r="AO8534"/>
      <c r="AP8534"/>
      <c r="AQ8534"/>
      <c r="AS8534"/>
      <c r="AT8534"/>
      <c r="AU8534"/>
      <c r="AW8534"/>
      <c r="AX8534"/>
      <c r="AY8534"/>
      <c r="BA8534"/>
      <c r="BB8534"/>
      <c r="BC8534"/>
      <c r="BE8534"/>
      <c r="BF8534"/>
      <c r="BG8534"/>
      <c r="BI8534"/>
      <c r="BJ8534"/>
      <c r="BK8534"/>
      <c r="BM8534"/>
      <c r="BN8534"/>
      <c r="BO8534"/>
    </row>
    <row r="8535" spans="1:67">
      <c r="A8535"/>
      <c r="B8535"/>
      <c r="C8535"/>
      <c r="E8535"/>
      <c r="F8535"/>
      <c r="G8535"/>
      <c r="I8535"/>
      <c r="J8535"/>
      <c r="K8535"/>
      <c r="M8535"/>
      <c r="N8535"/>
      <c r="O8535"/>
      <c r="Q8535"/>
      <c r="R8535"/>
      <c r="S8535"/>
      <c r="U8535"/>
      <c r="V8535"/>
      <c r="W8535"/>
      <c r="Y8535"/>
      <c r="Z8535"/>
      <c r="AA8535"/>
      <c r="AC8535"/>
      <c r="AD8535"/>
      <c r="AE8535"/>
      <c r="AG8535"/>
      <c r="AH8535"/>
      <c r="AI8535"/>
      <c r="AK8535"/>
      <c r="AL8535"/>
      <c r="AM8535"/>
      <c r="AO8535"/>
      <c r="AP8535"/>
      <c r="AQ8535"/>
      <c r="AS8535"/>
      <c r="AT8535"/>
      <c r="AU8535"/>
      <c r="AW8535"/>
      <c r="AX8535"/>
      <c r="AY8535"/>
      <c r="BA8535"/>
      <c r="BB8535"/>
      <c r="BC8535"/>
      <c r="BE8535"/>
      <c r="BF8535"/>
      <c r="BG8535"/>
      <c r="BI8535"/>
      <c r="BJ8535"/>
      <c r="BK8535"/>
      <c r="BM8535"/>
      <c r="BN8535"/>
      <c r="BO8535"/>
    </row>
    <row r="8536" spans="1:67">
      <c r="A8536"/>
      <c r="B8536"/>
      <c r="C8536"/>
      <c r="E8536"/>
      <c r="F8536"/>
      <c r="G8536"/>
      <c r="I8536"/>
      <c r="J8536"/>
      <c r="K8536"/>
      <c r="M8536"/>
      <c r="N8536"/>
      <c r="O8536"/>
      <c r="Q8536"/>
      <c r="R8536"/>
      <c r="S8536"/>
      <c r="U8536"/>
      <c r="V8536"/>
      <c r="W8536"/>
      <c r="Y8536"/>
      <c r="Z8536"/>
      <c r="AA8536"/>
      <c r="AC8536"/>
      <c r="AD8536"/>
      <c r="AE8536"/>
      <c r="AG8536"/>
      <c r="AH8536"/>
      <c r="AI8536"/>
      <c r="AK8536"/>
      <c r="AL8536"/>
      <c r="AM8536"/>
      <c r="AO8536"/>
      <c r="AP8536"/>
      <c r="AQ8536"/>
      <c r="AS8536"/>
      <c r="AT8536"/>
      <c r="AU8536"/>
      <c r="AW8536"/>
      <c r="AX8536"/>
      <c r="AY8536"/>
      <c r="BA8536"/>
      <c r="BB8536"/>
      <c r="BC8536"/>
      <c r="BE8536"/>
      <c r="BF8536"/>
      <c r="BG8536"/>
      <c r="BI8536"/>
      <c r="BJ8536"/>
      <c r="BK8536"/>
      <c r="BM8536"/>
      <c r="BN8536"/>
      <c r="BO8536"/>
    </row>
    <row r="8537" spans="1:67">
      <c r="A8537"/>
      <c r="B8537"/>
      <c r="C8537"/>
      <c r="E8537"/>
      <c r="F8537"/>
      <c r="G8537"/>
      <c r="I8537"/>
      <c r="J8537"/>
      <c r="K8537"/>
      <c r="M8537"/>
      <c r="N8537"/>
      <c r="O8537"/>
      <c r="Q8537"/>
      <c r="R8537"/>
      <c r="S8537"/>
      <c r="U8537"/>
      <c r="V8537"/>
      <c r="W8537"/>
      <c r="Y8537"/>
      <c r="Z8537"/>
      <c r="AA8537"/>
      <c r="AC8537"/>
      <c r="AD8537"/>
      <c r="AE8537"/>
      <c r="AG8537"/>
      <c r="AH8537"/>
      <c r="AI8537"/>
      <c r="AK8537"/>
      <c r="AL8537"/>
      <c r="AM8537"/>
      <c r="AO8537"/>
      <c r="AP8537"/>
      <c r="AQ8537"/>
      <c r="AS8537"/>
      <c r="AT8537"/>
      <c r="AU8537"/>
      <c r="AW8537"/>
      <c r="AX8537"/>
      <c r="AY8537"/>
      <c r="BA8537"/>
      <c r="BB8537"/>
      <c r="BC8537"/>
      <c r="BE8537"/>
      <c r="BF8537"/>
      <c r="BG8537"/>
      <c r="BI8537"/>
      <c r="BJ8537"/>
      <c r="BK8537"/>
      <c r="BM8537"/>
      <c r="BN8537"/>
      <c r="BO8537"/>
    </row>
    <row r="8538" spans="1:67">
      <c r="A8538"/>
      <c r="B8538"/>
      <c r="C8538"/>
      <c r="E8538"/>
      <c r="F8538"/>
      <c r="G8538"/>
      <c r="I8538"/>
      <c r="J8538"/>
      <c r="K8538"/>
      <c r="M8538"/>
      <c r="N8538"/>
      <c r="O8538"/>
      <c r="Q8538"/>
      <c r="R8538"/>
      <c r="S8538"/>
      <c r="U8538"/>
      <c r="V8538"/>
      <c r="W8538"/>
      <c r="Y8538"/>
      <c r="Z8538"/>
      <c r="AA8538"/>
      <c r="AC8538"/>
      <c r="AD8538"/>
      <c r="AE8538"/>
      <c r="AG8538"/>
      <c r="AH8538"/>
      <c r="AI8538"/>
      <c r="AK8538"/>
      <c r="AL8538"/>
      <c r="AM8538"/>
      <c r="AO8538"/>
      <c r="AP8538"/>
      <c r="AQ8538"/>
      <c r="AS8538"/>
      <c r="AT8538"/>
      <c r="AU8538"/>
      <c r="AW8538"/>
      <c r="AX8538"/>
      <c r="AY8538"/>
      <c r="BA8538"/>
      <c r="BB8538"/>
      <c r="BC8538"/>
      <c r="BE8538"/>
      <c r="BF8538"/>
      <c r="BG8538"/>
      <c r="BI8538"/>
      <c r="BJ8538"/>
      <c r="BK8538"/>
      <c r="BM8538"/>
      <c r="BN8538"/>
      <c r="BO8538"/>
    </row>
    <row r="8539" spans="1:67">
      <c r="A8539"/>
      <c r="B8539"/>
      <c r="C8539"/>
      <c r="E8539"/>
      <c r="F8539"/>
      <c r="G8539"/>
      <c r="I8539"/>
      <c r="J8539"/>
      <c r="K8539"/>
      <c r="M8539"/>
      <c r="N8539"/>
      <c r="O8539"/>
      <c r="Q8539"/>
      <c r="R8539"/>
      <c r="S8539"/>
      <c r="U8539"/>
      <c r="V8539"/>
      <c r="W8539"/>
      <c r="Y8539"/>
      <c r="Z8539"/>
      <c r="AA8539"/>
      <c r="AC8539"/>
      <c r="AD8539"/>
      <c r="AE8539"/>
      <c r="AG8539"/>
      <c r="AH8539"/>
      <c r="AI8539"/>
      <c r="AK8539"/>
      <c r="AL8539"/>
      <c r="AM8539"/>
      <c r="AO8539"/>
      <c r="AP8539"/>
      <c r="AQ8539"/>
      <c r="AS8539"/>
      <c r="AT8539"/>
      <c r="AU8539"/>
      <c r="AW8539"/>
      <c r="AX8539"/>
      <c r="AY8539"/>
      <c r="BA8539"/>
      <c r="BB8539"/>
      <c r="BC8539"/>
      <c r="BE8539"/>
      <c r="BF8539"/>
      <c r="BG8539"/>
      <c r="BI8539"/>
      <c r="BJ8539"/>
      <c r="BK8539"/>
      <c r="BM8539"/>
      <c r="BN8539"/>
      <c r="BO8539"/>
    </row>
    <row r="8540" spans="1:67">
      <c r="A8540"/>
      <c r="B8540"/>
      <c r="C8540"/>
      <c r="E8540"/>
      <c r="F8540"/>
      <c r="G8540"/>
      <c r="I8540"/>
      <c r="J8540"/>
      <c r="K8540"/>
      <c r="M8540"/>
      <c r="N8540"/>
      <c r="O8540"/>
      <c r="Q8540"/>
      <c r="R8540"/>
      <c r="S8540"/>
      <c r="U8540"/>
      <c r="V8540"/>
      <c r="W8540"/>
      <c r="Y8540"/>
      <c r="Z8540"/>
      <c r="AA8540"/>
      <c r="AC8540"/>
      <c r="AD8540"/>
      <c r="AE8540"/>
      <c r="AG8540"/>
      <c r="AH8540"/>
      <c r="AI8540"/>
      <c r="AK8540"/>
      <c r="AL8540"/>
      <c r="AM8540"/>
      <c r="AO8540"/>
      <c r="AP8540"/>
      <c r="AQ8540"/>
      <c r="AS8540"/>
      <c r="AT8540"/>
      <c r="AU8540"/>
      <c r="AW8540"/>
      <c r="AX8540"/>
      <c r="AY8540"/>
      <c r="BA8540"/>
      <c r="BB8540"/>
      <c r="BC8540"/>
      <c r="BE8540"/>
      <c r="BF8540"/>
      <c r="BG8540"/>
      <c r="BI8540"/>
      <c r="BJ8540"/>
      <c r="BK8540"/>
      <c r="BM8540"/>
      <c r="BN8540"/>
      <c r="BO8540"/>
    </row>
    <row r="8541" spans="1:67">
      <c r="A8541"/>
      <c r="B8541"/>
      <c r="C8541"/>
      <c r="E8541"/>
      <c r="F8541"/>
      <c r="G8541"/>
      <c r="I8541"/>
      <c r="J8541"/>
      <c r="K8541"/>
      <c r="M8541"/>
      <c r="N8541"/>
      <c r="O8541"/>
      <c r="Q8541"/>
      <c r="R8541"/>
      <c r="S8541"/>
      <c r="U8541"/>
      <c r="V8541"/>
      <c r="W8541"/>
      <c r="Y8541"/>
      <c r="Z8541"/>
      <c r="AA8541"/>
      <c r="AC8541"/>
      <c r="AD8541"/>
      <c r="AE8541"/>
      <c r="AG8541"/>
      <c r="AH8541"/>
      <c r="AI8541"/>
      <c r="AK8541"/>
      <c r="AL8541"/>
      <c r="AM8541"/>
      <c r="AO8541"/>
      <c r="AP8541"/>
      <c r="AQ8541"/>
      <c r="AS8541"/>
      <c r="AT8541"/>
      <c r="AU8541"/>
      <c r="AW8541"/>
      <c r="AX8541"/>
      <c r="AY8541"/>
      <c r="BA8541"/>
      <c r="BB8541"/>
      <c r="BC8541"/>
      <c r="BE8541"/>
      <c r="BF8541"/>
      <c r="BG8541"/>
      <c r="BI8541"/>
      <c r="BJ8541"/>
      <c r="BK8541"/>
      <c r="BM8541"/>
      <c r="BN8541"/>
      <c r="BO8541"/>
    </row>
    <row r="8542" spans="1:67">
      <c r="A8542"/>
      <c r="B8542"/>
      <c r="C8542"/>
      <c r="E8542"/>
      <c r="F8542"/>
      <c r="G8542"/>
      <c r="I8542"/>
      <c r="J8542"/>
      <c r="K8542"/>
      <c r="M8542"/>
      <c r="N8542"/>
      <c r="O8542"/>
      <c r="Q8542"/>
      <c r="R8542"/>
      <c r="S8542"/>
      <c r="U8542"/>
      <c r="V8542"/>
      <c r="W8542"/>
      <c r="Y8542"/>
      <c r="Z8542"/>
      <c r="AA8542"/>
      <c r="AC8542"/>
      <c r="AD8542"/>
      <c r="AE8542"/>
      <c r="AG8542"/>
      <c r="AH8542"/>
      <c r="AI8542"/>
      <c r="AK8542"/>
      <c r="AL8542"/>
      <c r="AM8542"/>
      <c r="AO8542"/>
      <c r="AP8542"/>
      <c r="AQ8542"/>
      <c r="AS8542"/>
      <c r="AT8542"/>
      <c r="AU8542"/>
      <c r="AW8542"/>
      <c r="AX8542"/>
      <c r="AY8542"/>
      <c r="BA8542"/>
      <c r="BB8542"/>
      <c r="BC8542"/>
      <c r="BE8542"/>
      <c r="BF8542"/>
      <c r="BG8542"/>
      <c r="BI8542"/>
      <c r="BJ8542"/>
      <c r="BK8542"/>
      <c r="BM8542"/>
      <c r="BN8542"/>
      <c r="BO8542"/>
    </row>
    <row r="8543" spans="1:67">
      <c r="A8543"/>
      <c r="B8543"/>
      <c r="C8543"/>
      <c r="E8543"/>
      <c r="F8543"/>
      <c r="G8543"/>
      <c r="I8543"/>
      <c r="J8543"/>
      <c r="K8543"/>
      <c r="M8543"/>
      <c r="N8543"/>
      <c r="O8543"/>
      <c r="Q8543"/>
      <c r="R8543"/>
      <c r="S8543"/>
      <c r="U8543"/>
      <c r="V8543"/>
      <c r="W8543"/>
      <c r="Y8543"/>
      <c r="Z8543"/>
      <c r="AA8543"/>
      <c r="AC8543"/>
      <c r="AD8543"/>
      <c r="AE8543"/>
      <c r="AG8543"/>
      <c r="AH8543"/>
      <c r="AI8543"/>
      <c r="AK8543"/>
      <c r="AL8543"/>
      <c r="AM8543"/>
      <c r="AO8543"/>
      <c r="AP8543"/>
      <c r="AQ8543"/>
      <c r="AS8543"/>
      <c r="AT8543"/>
      <c r="AU8543"/>
      <c r="AW8543"/>
      <c r="AX8543"/>
      <c r="AY8543"/>
      <c r="BA8543"/>
      <c r="BB8543"/>
      <c r="BC8543"/>
      <c r="BE8543"/>
      <c r="BF8543"/>
      <c r="BG8543"/>
      <c r="BI8543"/>
      <c r="BJ8543"/>
      <c r="BK8543"/>
      <c r="BM8543"/>
      <c r="BN8543"/>
      <c r="BO8543"/>
    </row>
    <row r="8544" spans="1:67">
      <c r="A8544"/>
      <c r="B8544"/>
      <c r="C8544"/>
      <c r="E8544"/>
      <c r="F8544"/>
      <c r="G8544"/>
      <c r="I8544"/>
      <c r="J8544"/>
      <c r="K8544"/>
      <c r="M8544"/>
      <c r="N8544"/>
      <c r="O8544"/>
      <c r="Q8544"/>
      <c r="R8544"/>
      <c r="S8544"/>
      <c r="U8544"/>
      <c r="V8544"/>
      <c r="W8544"/>
      <c r="Y8544"/>
      <c r="Z8544"/>
      <c r="AA8544"/>
      <c r="AC8544"/>
      <c r="AD8544"/>
      <c r="AE8544"/>
      <c r="AG8544"/>
      <c r="AH8544"/>
      <c r="AI8544"/>
      <c r="AK8544"/>
      <c r="AL8544"/>
      <c r="AM8544"/>
      <c r="AO8544"/>
      <c r="AP8544"/>
      <c r="AQ8544"/>
      <c r="AS8544"/>
      <c r="AT8544"/>
      <c r="AU8544"/>
      <c r="AW8544"/>
      <c r="AX8544"/>
      <c r="AY8544"/>
      <c r="BA8544"/>
      <c r="BB8544"/>
      <c r="BC8544"/>
      <c r="BE8544"/>
      <c r="BF8544"/>
      <c r="BG8544"/>
      <c r="BI8544"/>
      <c r="BJ8544"/>
      <c r="BK8544"/>
      <c r="BM8544"/>
      <c r="BN8544"/>
      <c r="BO8544"/>
    </row>
    <row r="8545" spans="1:67">
      <c r="A8545"/>
      <c r="B8545"/>
      <c r="C8545"/>
      <c r="E8545"/>
      <c r="F8545"/>
      <c r="G8545"/>
      <c r="I8545"/>
      <c r="J8545"/>
      <c r="K8545"/>
      <c r="M8545"/>
      <c r="N8545"/>
      <c r="O8545"/>
      <c r="Q8545"/>
      <c r="R8545"/>
      <c r="S8545"/>
      <c r="U8545"/>
      <c r="V8545"/>
      <c r="W8545"/>
      <c r="Y8545"/>
      <c r="Z8545"/>
      <c r="AA8545"/>
      <c r="AC8545"/>
      <c r="AD8545"/>
      <c r="AE8545"/>
      <c r="AG8545"/>
      <c r="AH8545"/>
      <c r="AI8545"/>
      <c r="AK8545"/>
      <c r="AL8545"/>
      <c r="AM8545"/>
      <c r="AO8545"/>
      <c r="AP8545"/>
      <c r="AQ8545"/>
      <c r="AS8545"/>
      <c r="AT8545"/>
      <c r="AU8545"/>
      <c r="AW8545"/>
      <c r="AX8545"/>
      <c r="AY8545"/>
      <c r="BA8545"/>
      <c r="BB8545"/>
      <c r="BC8545"/>
      <c r="BE8545"/>
      <c r="BF8545"/>
      <c r="BG8545"/>
      <c r="BI8545"/>
      <c r="BJ8545"/>
      <c r="BK8545"/>
      <c r="BM8545"/>
      <c r="BN8545"/>
      <c r="BO8545"/>
    </row>
    <row r="8546" spans="1:67">
      <c r="A8546"/>
      <c r="B8546"/>
      <c r="C8546"/>
      <c r="E8546"/>
      <c r="F8546"/>
      <c r="G8546"/>
      <c r="I8546"/>
      <c r="J8546"/>
      <c r="K8546"/>
      <c r="M8546"/>
      <c r="N8546"/>
      <c r="O8546"/>
      <c r="Q8546"/>
      <c r="R8546"/>
      <c r="S8546"/>
      <c r="U8546"/>
      <c r="V8546"/>
      <c r="W8546"/>
      <c r="Y8546"/>
      <c r="Z8546"/>
      <c r="AA8546"/>
      <c r="AC8546"/>
      <c r="AD8546"/>
      <c r="AE8546"/>
      <c r="AG8546"/>
      <c r="AH8546"/>
      <c r="AI8546"/>
      <c r="AK8546"/>
      <c r="AL8546"/>
      <c r="AM8546"/>
      <c r="AO8546"/>
      <c r="AP8546"/>
      <c r="AQ8546"/>
      <c r="AS8546"/>
      <c r="AT8546"/>
      <c r="AU8546"/>
      <c r="AW8546"/>
      <c r="AX8546"/>
      <c r="AY8546"/>
      <c r="BA8546"/>
      <c r="BB8546"/>
      <c r="BC8546"/>
      <c r="BE8546"/>
      <c r="BF8546"/>
      <c r="BG8546"/>
      <c r="BI8546"/>
      <c r="BJ8546"/>
      <c r="BK8546"/>
      <c r="BM8546"/>
      <c r="BN8546"/>
      <c r="BO8546"/>
    </row>
    <row r="8547" spans="1:67">
      <c r="A8547"/>
      <c r="B8547"/>
      <c r="C8547"/>
      <c r="E8547"/>
      <c r="F8547"/>
      <c r="G8547"/>
      <c r="I8547"/>
      <c r="J8547"/>
      <c r="K8547"/>
      <c r="M8547"/>
      <c r="N8547"/>
      <c r="O8547"/>
      <c r="Q8547"/>
      <c r="R8547"/>
      <c r="S8547"/>
      <c r="U8547"/>
      <c r="V8547"/>
      <c r="W8547"/>
      <c r="Y8547"/>
      <c r="Z8547"/>
      <c r="AA8547"/>
      <c r="AC8547"/>
      <c r="AD8547"/>
      <c r="AE8547"/>
      <c r="AG8547"/>
      <c r="AH8547"/>
      <c r="AI8547"/>
      <c r="AK8547"/>
      <c r="AL8547"/>
      <c r="AM8547"/>
      <c r="AO8547"/>
      <c r="AP8547"/>
      <c r="AQ8547"/>
      <c r="AS8547"/>
      <c r="AT8547"/>
      <c r="AU8547"/>
      <c r="AW8547"/>
      <c r="AX8547"/>
      <c r="AY8547"/>
      <c r="BA8547"/>
      <c r="BB8547"/>
      <c r="BC8547"/>
      <c r="BE8547"/>
      <c r="BF8547"/>
      <c r="BG8547"/>
      <c r="BI8547"/>
      <c r="BJ8547"/>
      <c r="BK8547"/>
      <c r="BM8547"/>
      <c r="BN8547"/>
      <c r="BO8547"/>
    </row>
    <row r="8548" spans="1:67">
      <c r="A8548"/>
      <c r="B8548"/>
      <c r="C8548"/>
      <c r="E8548"/>
      <c r="F8548"/>
      <c r="G8548"/>
      <c r="I8548"/>
      <c r="J8548"/>
      <c r="K8548"/>
      <c r="M8548"/>
      <c r="N8548"/>
      <c r="O8548"/>
      <c r="Q8548"/>
      <c r="R8548"/>
      <c r="S8548"/>
      <c r="U8548"/>
      <c r="V8548"/>
      <c r="W8548"/>
      <c r="Y8548"/>
      <c r="Z8548"/>
      <c r="AA8548"/>
      <c r="AC8548"/>
      <c r="AD8548"/>
      <c r="AE8548"/>
      <c r="AG8548"/>
      <c r="AH8548"/>
      <c r="AI8548"/>
      <c r="AK8548"/>
      <c r="AL8548"/>
      <c r="AM8548"/>
      <c r="AO8548"/>
      <c r="AP8548"/>
      <c r="AQ8548"/>
      <c r="AS8548"/>
      <c r="AT8548"/>
      <c r="AU8548"/>
      <c r="AW8548"/>
      <c r="AX8548"/>
      <c r="AY8548"/>
      <c r="BA8548"/>
      <c r="BB8548"/>
      <c r="BC8548"/>
      <c r="BE8548"/>
      <c r="BF8548"/>
      <c r="BG8548"/>
      <c r="BI8548"/>
      <c r="BJ8548"/>
      <c r="BK8548"/>
      <c r="BM8548"/>
      <c r="BN8548"/>
      <c r="BO8548"/>
    </row>
    <row r="8549" spans="1:67">
      <c r="A8549"/>
      <c r="B8549"/>
      <c r="C8549"/>
      <c r="E8549"/>
      <c r="F8549"/>
      <c r="G8549"/>
      <c r="I8549"/>
      <c r="J8549"/>
      <c r="K8549"/>
      <c r="M8549"/>
      <c r="N8549"/>
      <c r="O8549"/>
      <c r="Q8549"/>
      <c r="R8549"/>
      <c r="S8549"/>
      <c r="U8549"/>
      <c r="V8549"/>
      <c r="W8549"/>
      <c r="Y8549"/>
      <c r="Z8549"/>
      <c r="AA8549"/>
      <c r="AC8549"/>
      <c r="AD8549"/>
      <c r="AE8549"/>
      <c r="AG8549"/>
      <c r="AH8549"/>
      <c r="AI8549"/>
      <c r="AK8549"/>
      <c r="AL8549"/>
      <c r="AM8549"/>
      <c r="AO8549"/>
      <c r="AP8549"/>
      <c r="AQ8549"/>
      <c r="AS8549"/>
      <c r="AT8549"/>
      <c r="AU8549"/>
      <c r="AW8549"/>
      <c r="AX8549"/>
      <c r="AY8549"/>
      <c r="BA8549"/>
      <c r="BB8549"/>
      <c r="BC8549"/>
      <c r="BE8549"/>
      <c r="BF8549"/>
      <c r="BG8549"/>
      <c r="BI8549"/>
      <c r="BJ8549"/>
      <c r="BK8549"/>
      <c r="BM8549"/>
      <c r="BN8549"/>
      <c r="BO8549"/>
    </row>
    <row r="8550" spans="1:67">
      <c r="A8550"/>
      <c r="B8550"/>
      <c r="C8550"/>
      <c r="E8550"/>
      <c r="F8550"/>
      <c r="G8550"/>
      <c r="I8550"/>
      <c r="J8550"/>
      <c r="K8550"/>
      <c r="M8550"/>
      <c r="N8550"/>
      <c r="O8550"/>
      <c r="Q8550"/>
      <c r="R8550"/>
      <c r="S8550"/>
      <c r="U8550"/>
      <c r="V8550"/>
      <c r="W8550"/>
      <c r="Y8550"/>
      <c r="Z8550"/>
      <c r="AA8550"/>
      <c r="AC8550"/>
      <c r="AD8550"/>
      <c r="AE8550"/>
      <c r="AG8550"/>
      <c r="AH8550"/>
      <c r="AI8550"/>
      <c r="AK8550"/>
      <c r="AL8550"/>
      <c r="AM8550"/>
      <c r="AO8550"/>
      <c r="AP8550"/>
      <c r="AQ8550"/>
      <c r="AS8550"/>
      <c r="AT8550"/>
      <c r="AU8550"/>
      <c r="AW8550"/>
      <c r="AX8550"/>
      <c r="AY8550"/>
      <c r="BA8550"/>
      <c r="BB8550"/>
      <c r="BC8550"/>
      <c r="BE8550"/>
      <c r="BF8550"/>
      <c r="BG8550"/>
      <c r="BI8550"/>
      <c r="BJ8550"/>
      <c r="BK8550"/>
      <c r="BM8550"/>
      <c r="BN8550"/>
      <c r="BO8550"/>
    </row>
    <row r="8551" spans="1:67">
      <c r="A8551"/>
      <c r="B8551"/>
      <c r="C8551"/>
      <c r="E8551"/>
      <c r="F8551"/>
      <c r="G8551"/>
      <c r="I8551"/>
      <c r="J8551"/>
      <c r="K8551"/>
      <c r="M8551"/>
      <c r="N8551"/>
      <c r="O8551"/>
      <c r="Q8551"/>
      <c r="R8551"/>
      <c r="S8551"/>
      <c r="U8551"/>
      <c r="V8551"/>
      <c r="W8551"/>
      <c r="Y8551"/>
      <c r="Z8551"/>
      <c r="AA8551"/>
      <c r="AC8551"/>
      <c r="AD8551"/>
      <c r="AE8551"/>
      <c r="AG8551"/>
      <c r="AH8551"/>
      <c r="AI8551"/>
      <c r="AK8551"/>
      <c r="AL8551"/>
      <c r="AM8551"/>
      <c r="AO8551"/>
      <c r="AP8551"/>
      <c r="AQ8551"/>
      <c r="AS8551"/>
      <c r="AT8551"/>
      <c r="AU8551"/>
      <c r="AW8551"/>
      <c r="AX8551"/>
      <c r="AY8551"/>
      <c r="BA8551"/>
      <c r="BB8551"/>
      <c r="BC8551"/>
      <c r="BE8551"/>
      <c r="BF8551"/>
      <c r="BG8551"/>
      <c r="BI8551"/>
      <c r="BJ8551"/>
      <c r="BK8551"/>
      <c r="BM8551"/>
      <c r="BN8551"/>
      <c r="BO8551"/>
    </row>
    <row r="8552" spans="1:67">
      <c r="A8552"/>
      <c r="B8552"/>
      <c r="C8552"/>
      <c r="E8552"/>
      <c r="F8552"/>
      <c r="G8552"/>
      <c r="I8552"/>
      <c r="J8552"/>
      <c r="K8552"/>
      <c r="M8552"/>
      <c r="N8552"/>
      <c r="O8552"/>
      <c r="Q8552"/>
      <c r="R8552"/>
      <c r="S8552"/>
      <c r="U8552"/>
      <c r="V8552"/>
      <c r="W8552"/>
      <c r="Y8552"/>
      <c r="Z8552"/>
      <c r="AA8552"/>
      <c r="AC8552"/>
      <c r="AD8552"/>
      <c r="AE8552"/>
      <c r="AG8552"/>
      <c r="AH8552"/>
      <c r="AI8552"/>
      <c r="AK8552"/>
      <c r="AL8552"/>
      <c r="AM8552"/>
      <c r="AO8552"/>
      <c r="AP8552"/>
      <c r="AQ8552"/>
      <c r="AS8552"/>
      <c r="AT8552"/>
      <c r="AU8552"/>
      <c r="AW8552"/>
      <c r="AX8552"/>
      <c r="AY8552"/>
      <c r="BA8552"/>
      <c r="BB8552"/>
      <c r="BC8552"/>
      <c r="BE8552"/>
      <c r="BF8552"/>
      <c r="BG8552"/>
      <c r="BI8552"/>
      <c r="BJ8552"/>
      <c r="BK8552"/>
      <c r="BM8552"/>
      <c r="BN8552"/>
      <c r="BO8552"/>
    </row>
    <row r="8553" spans="1:67">
      <c r="A8553"/>
      <c r="B8553"/>
      <c r="C8553"/>
      <c r="E8553"/>
      <c r="F8553"/>
      <c r="G8553"/>
      <c r="I8553"/>
      <c r="J8553"/>
      <c r="K8553"/>
      <c r="M8553"/>
      <c r="N8553"/>
      <c r="O8553"/>
      <c r="Q8553"/>
      <c r="R8553"/>
      <c r="S8553"/>
      <c r="U8553"/>
      <c r="V8553"/>
      <c r="W8553"/>
      <c r="Y8553"/>
      <c r="Z8553"/>
      <c r="AA8553"/>
      <c r="AC8553"/>
      <c r="AD8553"/>
      <c r="AE8553"/>
      <c r="AG8553"/>
      <c r="AH8553"/>
      <c r="AI8553"/>
      <c r="AK8553"/>
      <c r="AL8553"/>
      <c r="AM8553"/>
      <c r="AO8553"/>
      <c r="AP8553"/>
      <c r="AQ8553"/>
      <c r="AS8553"/>
      <c r="AT8553"/>
      <c r="AU8553"/>
      <c r="AW8553"/>
      <c r="AX8553"/>
      <c r="AY8553"/>
      <c r="BA8553"/>
      <c r="BB8553"/>
      <c r="BC8553"/>
      <c r="BE8553"/>
      <c r="BF8553"/>
      <c r="BG8553"/>
      <c r="BI8553"/>
      <c r="BJ8553"/>
      <c r="BK8553"/>
      <c r="BM8553"/>
      <c r="BN8553"/>
      <c r="BO8553"/>
    </row>
    <row r="8554" spans="1:67">
      <c r="A8554"/>
      <c r="B8554"/>
      <c r="C8554"/>
      <c r="E8554"/>
      <c r="F8554"/>
      <c r="G8554"/>
      <c r="I8554"/>
      <c r="J8554"/>
      <c r="K8554"/>
      <c r="M8554"/>
      <c r="N8554"/>
      <c r="O8554"/>
      <c r="Q8554"/>
      <c r="R8554"/>
      <c r="S8554"/>
      <c r="U8554"/>
      <c r="V8554"/>
      <c r="W8554"/>
      <c r="Y8554"/>
      <c r="Z8554"/>
      <c r="AA8554"/>
      <c r="AC8554"/>
      <c r="AD8554"/>
      <c r="AE8554"/>
      <c r="AG8554"/>
      <c r="AH8554"/>
      <c r="AI8554"/>
      <c r="AK8554"/>
      <c r="AL8554"/>
      <c r="AM8554"/>
      <c r="AO8554"/>
      <c r="AP8554"/>
      <c r="AQ8554"/>
      <c r="AS8554"/>
      <c r="AT8554"/>
      <c r="AU8554"/>
      <c r="AW8554"/>
      <c r="AX8554"/>
      <c r="AY8554"/>
      <c r="BA8554"/>
      <c r="BB8554"/>
      <c r="BC8554"/>
      <c r="BE8554"/>
      <c r="BF8554"/>
      <c r="BG8554"/>
      <c r="BI8554"/>
      <c r="BJ8554"/>
      <c r="BK8554"/>
      <c r="BM8554"/>
      <c r="BN8554"/>
      <c r="BO8554"/>
    </row>
    <row r="8555" spans="1:67">
      <c r="A8555"/>
      <c r="B8555"/>
      <c r="C8555"/>
      <c r="E8555"/>
      <c r="F8555"/>
      <c r="G8555"/>
      <c r="I8555"/>
      <c r="J8555"/>
      <c r="K8555"/>
      <c r="M8555"/>
      <c r="N8555"/>
      <c r="O8555"/>
      <c r="Q8555"/>
      <c r="R8555"/>
      <c r="S8555"/>
      <c r="U8555"/>
      <c r="V8555"/>
      <c r="W8555"/>
      <c r="Y8555"/>
      <c r="Z8555"/>
      <c r="AA8555"/>
      <c r="AC8555"/>
      <c r="AD8555"/>
      <c r="AE8555"/>
      <c r="AG8555"/>
      <c r="AH8555"/>
      <c r="AI8555"/>
      <c r="AK8555"/>
      <c r="AL8555"/>
      <c r="AM8555"/>
      <c r="AO8555"/>
      <c r="AP8555"/>
      <c r="AQ8555"/>
      <c r="AS8555"/>
      <c r="AT8555"/>
      <c r="AU8555"/>
      <c r="AW8555"/>
      <c r="AX8555"/>
      <c r="AY8555"/>
      <c r="BA8555"/>
      <c r="BB8555"/>
      <c r="BC8555"/>
      <c r="BE8555"/>
      <c r="BF8555"/>
      <c r="BG8555"/>
      <c r="BI8555"/>
      <c r="BJ8555"/>
      <c r="BK8555"/>
      <c r="BM8555"/>
      <c r="BN8555"/>
      <c r="BO8555"/>
    </row>
    <row r="8556" spans="1:67">
      <c r="A8556"/>
      <c r="B8556"/>
      <c r="C8556"/>
      <c r="E8556"/>
      <c r="F8556"/>
      <c r="G8556"/>
      <c r="I8556"/>
      <c r="J8556"/>
      <c r="K8556"/>
      <c r="M8556"/>
      <c r="N8556"/>
      <c r="O8556"/>
      <c r="Q8556"/>
      <c r="R8556"/>
      <c r="S8556"/>
      <c r="U8556"/>
      <c r="V8556"/>
      <c r="W8556"/>
      <c r="Y8556"/>
      <c r="Z8556"/>
      <c r="AA8556"/>
      <c r="AC8556"/>
      <c r="AD8556"/>
      <c r="AE8556"/>
      <c r="AG8556"/>
      <c r="AH8556"/>
      <c r="AI8556"/>
      <c r="AK8556"/>
      <c r="AL8556"/>
      <c r="AM8556"/>
      <c r="AO8556"/>
      <c r="AP8556"/>
      <c r="AQ8556"/>
      <c r="AS8556"/>
      <c r="AT8556"/>
      <c r="AU8556"/>
      <c r="AW8556"/>
      <c r="AX8556"/>
      <c r="AY8556"/>
      <c r="BA8556"/>
      <c r="BB8556"/>
      <c r="BC8556"/>
      <c r="BE8556"/>
      <c r="BF8556"/>
      <c r="BG8556"/>
      <c r="BI8556"/>
      <c r="BJ8556"/>
      <c r="BK8556"/>
      <c r="BM8556"/>
      <c r="BN8556"/>
      <c r="BO8556"/>
    </row>
    <row r="8557" spans="1:67">
      <c r="A8557"/>
      <c r="B8557"/>
      <c r="C8557"/>
      <c r="E8557"/>
      <c r="F8557"/>
      <c r="G8557"/>
      <c r="I8557"/>
      <c r="J8557"/>
      <c r="K8557"/>
      <c r="M8557"/>
      <c r="N8557"/>
      <c r="O8557"/>
      <c r="Q8557"/>
      <c r="R8557"/>
      <c r="S8557"/>
      <c r="U8557"/>
      <c r="V8557"/>
      <c r="W8557"/>
      <c r="Y8557"/>
      <c r="Z8557"/>
      <c r="AA8557"/>
      <c r="AC8557"/>
      <c r="AD8557"/>
      <c r="AE8557"/>
      <c r="AG8557"/>
      <c r="AH8557"/>
      <c r="AI8557"/>
      <c r="AK8557"/>
      <c r="AL8557"/>
      <c r="AM8557"/>
      <c r="AO8557"/>
      <c r="AP8557"/>
      <c r="AQ8557"/>
      <c r="AS8557"/>
      <c r="AT8557"/>
      <c r="AU8557"/>
      <c r="AW8557"/>
      <c r="AX8557"/>
      <c r="AY8557"/>
      <c r="BA8557"/>
      <c r="BB8557"/>
      <c r="BC8557"/>
      <c r="BE8557"/>
      <c r="BF8557"/>
      <c r="BG8557"/>
      <c r="BI8557"/>
      <c r="BJ8557"/>
      <c r="BK8557"/>
      <c r="BM8557"/>
      <c r="BN8557"/>
      <c r="BO8557"/>
    </row>
    <row r="8558" spans="1:67">
      <c r="A8558"/>
      <c r="B8558"/>
      <c r="C8558"/>
      <c r="E8558"/>
      <c r="F8558"/>
      <c r="G8558"/>
      <c r="I8558"/>
      <c r="J8558"/>
      <c r="K8558"/>
      <c r="M8558"/>
      <c r="N8558"/>
      <c r="O8558"/>
      <c r="Q8558"/>
      <c r="R8558"/>
      <c r="S8558"/>
      <c r="U8558"/>
      <c r="V8558"/>
      <c r="W8558"/>
      <c r="Y8558"/>
      <c r="Z8558"/>
      <c r="AA8558"/>
      <c r="AC8558"/>
      <c r="AD8558"/>
      <c r="AE8558"/>
      <c r="AG8558"/>
      <c r="AH8558"/>
      <c r="AI8558"/>
      <c r="AK8558"/>
      <c r="AL8558"/>
      <c r="AM8558"/>
      <c r="AO8558"/>
      <c r="AP8558"/>
      <c r="AQ8558"/>
      <c r="AS8558"/>
      <c r="AT8558"/>
      <c r="AU8558"/>
      <c r="AW8558"/>
      <c r="AX8558"/>
      <c r="AY8558"/>
      <c r="BA8558"/>
      <c r="BB8558"/>
      <c r="BC8558"/>
      <c r="BE8558"/>
      <c r="BF8558"/>
      <c r="BG8558"/>
      <c r="BI8558"/>
      <c r="BJ8558"/>
      <c r="BK8558"/>
      <c r="BM8558"/>
      <c r="BN8558"/>
      <c r="BO8558"/>
    </row>
    <row r="8559" spans="1:67">
      <c r="A8559"/>
      <c r="B8559"/>
      <c r="C8559"/>
      <c r="E8559"/>
      <c r="F8559"/>
      <c r="G8559"/>
      <c r="I8559"/>
      <c r="J8559"/>
      <c r="K8559"/>
      <c r="M8559"/>
      <c r="N8559"/>
      <c r="O8559"/>
      <c r="Q8559"/>
      <c r="R8559"/>
      <c r="S8559"/>
      <c r="U8559"/>
      <c r="V8559"/>
      <c r="W8559"/>
      <c r="Y8559"/>
      <c r="Z8559"/>
      <c r="AA8559"/>
      <c r="AC8559"/>
      <c r="AD8559"/>
      <c r="AE8559"/>
      <c r="AG8559"/>
      <c r="AH8559"/>
      <c r="AI8559"/>
      <c r="AK8559"/>
      <c r="AL8559"/>
      <c r="AM8559"/>
      <c r="AO8559"/>
      <c r="AP8559"/>
      <c r="AQ8559"/>
      <c r="AS8559"/>
      <c r="AT8559"/>
      <c r="AU8559"/>
      <c r="AW8559"/>
      <c r="AX8559"/>
      <c r="AY8559"/>
      <c r="BA8559"/>
      <c r="BB8559"/>
      <c r="BC8559"/>
      <c r="BE8559"/>
      <c r="BF8559"/>
      <c r="BG8559"/>
      <c r="BI8559"/>
      <c r="BJ8559"/>
      <c r="BK8559"/>
      <c r="BM8559"/>
      <c r="BN8559"/>
      <c r="BO8559"/>
    </row>
    <row r="8560" spans="1:67">
      <c r="A8560"/>
      <c r="B8560"/>
      <c r="C8560"/>
      <c r="E8560"/>
      <c r="F8560"/>
      <c r="G8560"/>
      <c r="I8560"/>
      <c r="J8560"/>
      <c r="K8560"/>
      <c r="M8560"/>
      <c r="N8560"/>
      <c r="O8560"/>
      <c r="Q8560"/>
      <c r="R8560"/>
      <c r="S8560"/>
      <c r="U8560"/>
      <c r="V8560"/>
      <c r="W8560"/>
      <c r="Y8560"/>
      <c r="Z8560"/>
      <c r="AA8560"/>
      <c r="AC8560"/>
      <c r="AD8560"/>
      <c r="AE8560"/>
      <c r="AG8560"/>
      <c r="AH8560"/>
      <c r="AI8560"/>
      <c r="AK8560"/>
      <c r="AL8560"/>
      <c r="AM8560"/>
      <c r="AO8560"/>
      <c r="AP8560"/>
      <c r="AQ8560"/>
      <c r="AS8560"/>
      <c r="AT8560"/>
      <c r="AU8560"/>
      <c r="AW8560"/>
      <c r="AX8560"/>
      <c r="AY8560"/>
      <c r="BA8560"/>
      <c r="BB8560"/>
      <c r="BC8560"/>
      <c r="BE8560"/>
      <c r="BF8560"/>
      <c r="BG8560"/>
      <c r="BI8560"/>
      <c r="BJ8560"/>
      <c r="BK8560"/>
      <c r="BM8560"/>
      <c r="BN8560"/>
      <c r="BO8560"/>
    </row>
    <row r="8561" spans="1:67">
      <c r="A8561"/>
      <c r="B8561"/>
      <c r="C8561"/>
      <c r="E8561"/>
      <c r="F8561"/>
      <c r="G8561"/>
      <c r="I8561"/>
      <c r="J8561"/>
      <c r="K8561"/>
      <c r="M8561"/>
      <c r="N8561"/>
      <c r="O8561"/>
      <c r="Q8561"/>
      <c r="R8561"/>
      <c r="S8561"/>
      <c r="U8561"/>
      <c r="V8561"/>
      <c r="W8561"/>
      <c r="Y8561"/>
      <c r="Z8561"/>
      <c r="AA8561"/>
      <c r="AC8561"/>
      <c r="AD8561"/>
      <c r="AE8561"/>
      <c r="AG8561"/>
      <c r="AH8561"/>
      <c r="AI8561"/>
      <c r="AK8561"/>
      <c r="AL8561"/>
      <c r="AM8561"/>
      <c r="AO8561"/>
      <c r="AP8561"/>
      <c r="AQ8561"/>
      <c r="AS8561"/>
      <c r="AT8561"/>
      <c r="AU8561"/>
      <c r="AW8561"/>
      <c r="AX8561"/>
      <c r="AY8561"/>
      <c r="BA8561"/>
      <c r="BB8561"/>
      <c r="BC8561"/>
      <c r="BE8561"/>
      <c r="BF8561"/>
      <c r="BG8561"/>
      <c r="BI8561"/>
      <c r="BJ8561"/>
      <c r="BK8561"/>
      <c r="BM8561"/>
      <c r="BN8561"/>
      <c r="BO8561"/>
    </row>
    <row r="8562" spans="1:67">
      <c r="A8562"/>
      <c r="B8562"/>
      <c r="C8562"/>
      <c r="E8562"/>
      <c r="F8562"/>
      <c r="G8562"/>
      <c r="I8562"/>
      <c r="J8562"/>
      <c r="K8562"/>
      <c r="M8562"/>
      <c r="N8562"/>
      <c r="O8562"/>
      <c r="Q8562"/>
      <c r="R8562"/>
      <c r="S8562"/>
      <c r="U8562"/>
      <c r="V8562"/>
      <c r="W8562"/>
      <c r="Y8562"/>
      <c r="Z8562"/>
      <c r="AA8562"/>
      <c r="AC8562"/>
      <c r="AD8562"/>
      <c r="AE8562"/>
      <c r="AG8562"/>
      <c r="AH8562"/>
      <c r="AI8562"/>
      <c r="AK8562"/>
      <c r="AL8562"/>
      <c r="AM8562"/>
      <c r="AO8562"/>
      <c r="AP8562"/>
      <c r="AQ8562"/>
      <c r="AS8562"/>
      <c r="AT8562"/>
      <c r="AU8562"/>
      <c r="AW8562"/>
      <c r="AX8562"/>
      <c r="AY8562"/>
      <c r="BA8562"/>
      <c r="BB8562"/>
      <c r="BC8562"/>
      <c r="BE8562"/>
      <c r="BF8562"/>
      <c r="BG8562"/>
      <c r="BI8562"/>
      <c r="BJ8562"/>
      <c r="BK8562"/>
      <c r="BM8562"/>
      <c r="BN8562"/>
      <c r="BO8562"/>
    </row>
    <row r="8563" spans="1:67">
      <c r="A8563"/>
      <c r="B8563"/>
      <c r="C8563"/>
      <c r="E8563"/>
      <c r="F8563"/>
      <c r="G8563"/>
      <c r="I8563"/>
      <c r="J8563"/>
      <c r="K8563"/>
      <c r="M8563"/>
      <c r="N8563"/>
      <c r="O8563"/>
      <c r="Q8563"/>
      <c r="R8563"/>
      <c r="S8563"/>
      <c r="U8563"/>
      <c r="V8563"/>
      <c r="W8563"/>
      <c r="Y8563"/>
      <c r="Z8563"/>
      <c r="AA8563"/>
      <c r="AC8563"/>
      <c r="AD8563"/>
      <c r="AE8563"/>
      <c r="AG8563"/>
      <c r="AH8563"/>
      <c r="AI8563"/>
      <c r="AK8563"/>
      <c r="AL8563"/>
      <c r="AM8563"/>
      <c r="AO8563"/>
      <c r="AP8563"/>
      <c r="AQ8563"/>
      <c r="AS8563"/>
      <c r="AT8563"/>
      <c r="AU8563"/>
      <c r="AW8563"/>
      <c r="AX8563"/>
      <c r="AY8563"/>
      <c r="BA8563"/>
      <c r="BB8563"/>
      <c r="BC8563"/>
      <c r="BE8563"/>
      <c r="BF8563"/>
      <c r="BG8563"/>
      <c r="BI8563"/>
      <c r="BJ8563"/>
      <c r="BK8563"/>
      <c r="BM8563"/>
      <c r="BN8563"/>
      <c r="BO8563"/>
    </row>
    <row r="8564" spans="1:67">
      <c r="A8564"/>
      <c r="B8564"/>
      <c r="C8564"/>
      <c r="E8564"/>
      <c r="F8564"/>
      <c r="G8564"/>
      <c r="I8564"/>
      <c r="J8564"/>
      <c r="K8564"/>
      <c r="M8564"/>
      <c r="N8564"/>
      <c r="O8564"/>
      <c r="Q8564"/>
      <c r="R8564"/>
      <c r="S8564"/>
      <c r="U8564"/>
      <c r="V8564"/>
      <c r="W8564"/>
      <c r="Y8564"/>
      <c r="Z8564"/>
      <c r="AA8564"/>
      <c r="AC8564"/>
      <c r="AD8564"/>
      <c r="AE8564"/>
      <c r="AG8564"/>
      <c r="AH8564"/>
      <c r="AI8564"/>
      <c r="AK8564"/>
      <c r="AL8564"/>
      <c r="AM8564"/>
      <c r="AO8564"/>
      <c r="AP8564"/>
      <c r="AQ8564"/>
      <c r="AS8564"/>
      <c r="AT8564"/>
      <c r="AU8564"/>
      <c r="AW8564"/>
      <c r="AX8564"/>
      <c r="AY8564"/>
      <c r="BA8564"/>
      <c r="BB8564"/>
      <c r="BC8564"/>
      <c r="BE8564"/>
      <c r="BF8564"/>
      <c r="BG8564"/>
      <c r="BI8564"/>
      <c r="BJ8564"/>
      <c r="BK8564"/>
      <c r="BM8564"/>
      <c r="BN8564"/>
      <c r="BO8564"/>
    </row>
    <row r="8565" spans="1:67">
      <c r="A8565"/>
      <c r="B8565"/>
      <c r="C8565"/>
      <c r="E8565"/>
      <c r="F8565"/>
      <c r="G8565"/>
      <c r="I8565"/>
      <c r="J8565"/>
      <c r="K8565"/>
      <c r="M8565"/>
      <c r="N8565"/>
      <c r="O8565"/>
      <c r="Q8565"/>
      <c r="R8565"/>
      <c r="S8565"/>
      <c r="U8565"/>
      <c r="V8565"/>
      <c r="W8565"/>
      <c r="Y8565"/>
      <c r="Z8565"/>
      <c r="AA8565"/>
      <c r="AC8565"/>
      <c r="AD8565"/>
      <c r="AE8565"/>
      <c r="AG8565"/>
      <c r="AH8565"/>
      <c r="AI8565"/>
      <c r="AK8565"/>
      <c r="AL8565"/>
      <c r="AM8565"/>
      <c r="AO8565"/>
      <c r="AP8565"/>
      <c r="AQ8565"/>
      <c r="AS8565"/>
      <c r="AT8565"/>
      <c r="AU8565"/>
      <c r="AW8565"/>
      <c r="AX8565"/>
      <c r="AY8565"/>
      <c r="BA8565"/>
      <c r="BB8565"/>
      <c r="BC8565"/>
      <c r="BE8565"/>
      <c r="BF8565"/>
      <c r="BG8565"/>
      <c r="BI8565"/>
      <c r="BJ8565"/>
      <c r="BK8565"/>
      <c r="BM8565"/>
      <c r="BN8565"/>
      <c r="BO8565"/>
    </row>
    <row r="8566" spans="1:67">
      <c r="A8566"/>
      <c r="B8566"/>
      <c r="C8566"/>
      <c r="E8566"/>
      <c r="F8566"/>
      <c r="G8566"/>
      <c r="I8566"/>
      <c r="J8566"/>
      <c r="K8566"/>
      <c r="M8566"/>
      <c r="N8566"/>
      <c r="O8566"/>
      <c r="Q8566"/>
      <c r="R8566"/>
      <c r="S8566"/>
      <c r="U8566"/>
      <c r="V8566"/>
      <c r="W8566"/>
      <c r="Y8566"/>
      <c r="Z8566"/>
      <c r="AA8566"/>
      <c r="AC8566"/>
      <c r="AD8566"/>
      <c r="AE8566"/>
      <c r="AG8566"/>
      <c r="AH8566"/>
      <c r="AI8566"/>
      <c r="AK8566"/>
      <c r="AL8566"/>
      <c r="AM8566"/>
      <c r="AO8566"/>
      <c r="AP8566"/>
      <c r="AQ8566"/>
      <c r="AS8566"/>
      <c r="AT8566"/>
      <c r="AU8566"/>
      <c r="AW8566"/>
      <c r="AX8566"/>
      <c r="AY8566"/>
      <c r="BA8566"/>
      <c r="BB8566"/>
      <c r="BC8566"/>
      <c r="BE8566"/>
      <c r="BF8566"/>
      <c r="BG8566"/>
      <c r="BI8566"/>
      <c r="BJ8566"/>
      <c r="BK8566"/>
      <c r="BM8566"/>
      <c r="BN8566"/>
      <c r="BO8566"/>
    </row>
    <row r="8567" spans="1:67">
      <c r="A8567"/>
      <c r="B8567"/>
      <c r="C8567"/>
      <c r="E8567"/>
      <c r="F8567"/>
      <c r="G8567"/>
      <c r="I8567"/>
      <c r="J8567"/>
      <c r="K8567"/>
      <c r="M8567"/>
      <c r="N8567"/>
      <c r="O8567"/>
      <c r="Q8567"/>
      <c r="R8567"/>
      <c r="S8567"/>
      <c r="U8567"/>
      <c r="V8567"/>
      <c r="W8567"/>
      <c r="Y8567"/>
      <c r="Z8567"/>
      <c r="AA8567"/>
      <c r="AC8567"/>
      <c r="AD8567"/>
      <c r="AE8567"/>
      <c r="AG8567"/>
      <c r="AH8567"/>
      <c r="AI8567"/>
      <c r="AK8567"/>
      <c r="AL8567"/>
      <c r="AM8567"/>
      <c r="AO8567"/>
      <c r="AP8567"/>
      <c r="AQ8567"/>
      <c r="AS8567"/>
      <c r="AT8567"/>
      <c r="AU8567"/>
      <c r="AW8567"/>
      <c r="AX8567"/>
      <c r="AY8567"/>
      <c r="BA8567"/>
      <c r="BB8567"/>
      <c r="BC8567"/>
      <c r="BE8567"/>
      <c r="BF8567"/>
      <c r="BG8567"/>
      <c r="BI8567"/>
      <c r="BJ8567"/>
      <c r="BK8567"/>
      <c r="BM8567"/>
      <c r="BN8567"/>
      <c r="BO8567"/>
    </row>
    <row r="8568" spans="1:67">
      <c r="A8568"/>
      <c r="B8568"/>
      <c r="C8568"/>
      <c r="E8568"/>
      <c r="F8568"/>
      <c r="G8568"/>
      <c r="I8568"/>
      <c r="J8568"/>
      <c r="K8568"/>
      <c r="M8568"/>
      <c r="N8568"/>
      <c r="O8568"/>
      <c r="Q8568"/>
      <c r="R8568"/>
      <c r="S8568"/>
      <c r="U8568"/>
      <c r="V8568"/>
      <c r="W8568"/>
      <c r="Y8568"/>
      <c r="Z8568"/>
      <c r="AA8568"/>
      <c r="AC8568"/>
      <c r="AD8568"/>
      <c r="AE8568"/>
      <c r="AG8568"/>
      <c r="AH8568"/>
      <c r="AI8568"/>
      <c r="AK8568"/>
      <c r="AL8568"/>
      <c r="AM8568"/>
      <c r="AO8568"/>
      <c r="AP8568"/>
      <c r="AQ8568"/>
      <c r="AS8568"/>
      <c r="AT8568"/>
      <c r="AU8568"/>
      <c r="AW8568"/>
      <c r="AX8568"/>
      <c r="AY8568"/>
      <c r="BA8568"/>
      <c r="BB8568"/>
      <c r="BC8568"/>
      <c r="BE8568"/>
      <c r="BF8568"/>
      <c r="BG8568"/>
      <c r="BI8568"/>
      <c r="BJ8568"/>
      <c r="BK8568"/>
      <c r="BM8568"/>
      <c r="BN8568"/>
      <c r="BO8568"/>
    </row>
    <row r="8569" spans="1:67">
      <c r="A8569"/>
      <c r="B8569"/>
      <c r="C8569"/>
      <c r="E8569"/>
      <c r="F8569"/>
      <c r="G8569"/>
      <c r="I8569"/>
      <c r="J8569"/>
      <c r="K8569"/>
      <c r="M8569"/>
      <c r="N8569"/>
      <c r="O8569"/>
      <c r="Q8569"/>
      <c r="R8569"/>
      <c r="S8569"/>
      <c r="U8569"/>
      <c r="V8569"/>
      <c r="W8569"/>
      <c r="Y8569"/>
      <c r="Z8569"/>
      <c r="AA8569"/>
      <c r="AC8569"/>
      <c r="AD8569"/>
      <c r="AE8569"/>
      <c r="AG8569"/>
      <c r="AH8569"/>
      <c r="AI8569"/>
      <c r="AK8569"/>
      <c r="AL8569"/>
      <c r="AM8569"/>
      <c r="AO8569"/>
      <c r="AP8569"/>
      <c r="AQ8569"/>
      <c r="AS8569"/>
      <c r="AT8569"/>
      <c r="AU8569"/>
      <c r="AW8569"/>
      <c r="AX8569"/>
      <c r="AY8569"/>
      <c r="BA8569"/>
      <c r="BB8569"/>
      <c r="BC8569"/>
      <c r="BE8569"/>
      <c r="BF8569"/>
      <c r="BG8569"/>
      <c r="BI8569"/>
      <c r="BJ8569"/>
      <c r="BK8569"/>
      <c r="BM8569"/>
      <c r="BN8569"/>
      <c r="BO8569"/>
    </row>
    <row r="8570" spans="1:67">
      <c r="A8570"/>
      <c r="B8570"/>
      <c r="C8570"/>
      <c r="E8570"/>
      <c r="F8570"/>
      <c r="G8570"/>
      <c r="I8570"/>
      <c r="J8570"/>
      <c r="K8570"/>
      <c r="M8570"/>
      <c r="N8570"/>
      <c r="O8570"/>
      <c r="Q8570"/>
      <c r="R8570"/>
      <c r="S8570"/>
      <c r="U8570"/>
      <c r="V8570"/>
      <c r="W8570"/>
      <c r="Y8570"/>
      <c r="Z8570"/>
      <c r="AA8570"/>
      <c r="AC8570"/>
      <c r="AD8570"/>
      <c r="AE8570"/>
      <c r="AG8570"/>
      <c r="AH8570"/>
      <c r="AI8570"/>
      <c r="AK8570"/>
      <c r="AL8570"/>
      <c r="AM8570"/>
      <c r="AO8570"/>
      <c r="AP8570"/>
      <c r="AQ8570"/>
      <c r="AS8570"/>
      <c r="AT8570"/>
      <c r="AU8570"/>
      <c r="AW8570"/>
      <c r="AX8570"/>
      <c r="AY8570"/>
      <c r="BA8570"/>
      <c r="BB8570"/>
      <c r="BC8570"/>
      <c r="BE8570"/>
      <c r="BF8570"/>
      <c r="BG8570"/>
      <c r="BI8570"/>
      <c r="BJ8570"/>
      <c r="BK8570"/>
      <c r="BM8570"/>
      <c r="BN8570"/>
      <c r="BO8570"/>
    </row>
    <row r="8571" spans="1:67">
      <c r="A8571"/>
      <c r="B8571"/>
      <c r="C8571"/>
      <c r="E8571"/>
      <c r="F8571"/>
      <c r="G8571"/>
      <c r="I8571"/>
      <c r="J8571"/>
      <c r="K8571"/>
      <c r="M8571"/>
      <c r="N8571"/>
      <c r="O8571"/>
      <c r="Q8571"/>
      <c r="R8571"/>
      <c r="S8571"/>
      <c r="U8571"/>
      <c r="V8571"/>
      <c r="W8571"/>
      <c r="Y8571"/>
      <c r="Z8571"/>
      <c r="AA8571"/>
      <c r="AC8571"/>
      <c r="AD8571"/>
      <c r="AE8571"/>
      <c r="AG8571"/>
      <c r="AH8571"/>
      <c r="AI8571"/>
      <c r="AK8571"/>
      <c r="AL8571"/>
      <c r="AM8571"/>
      <c r="AO8571"/>
      <c r="AP8571"/>
      <c r="AQ8571"/>
      <c r="AS8571"/>
      <c r="AT8571"/>
      <c r="AU8571"/>
      <c r="AW8571"/>
      <c r="AX8571"/>
      <c r="AY8571"/>
      <c r="BA8571"/>
      <c r="BB8571"/>
      <c r="BC8571"/>
      <c r="BE8571"/>
      <c r="BF8571"/>
      <c r="BG8571"/>
      <c r="BI8571"/>
      <c r="BJ8571"/>
      <c r="BK8571"/>
      <c r="BM8571"/>
      <c r="BN8571"/>
      <c r="BO8571"/>
    </row>
    <row r="8572" spans="1:67">
      <c r="A8572"/>
      <c r="B8572"/>
      <c r="C8572"/>
      <c r="E8572"/>
      <c r="F8572"/>
      <c r="G8572"/>
      <c r="I8572"/>
      <c r="J8572"/>
      <c r="K8572"/>
      <c r="M8572"/>
      <c r="N8572"/>
      <c r="O8572"/>
      <c r="Q8572"/>
      <c r="R8572"/>
      <c r="S8572"/>
      <c r="U8572"/>
      <c r="V8572"/>
      <c r="W8572"/>
      <c r="Y8572"/>
      <c r="Z8572"/>
      <c r="AA8572"/>
      <c r="AC8572"/>
      <c r="AD8572"/>
      <c r="AE8572"/>
      <c r="AG8572"/>
      <c r="AH8572"/>
      <c r="AI8572"/>
      <c r="AK8572"/>
      <c r="AL8572"/>
      <c r="AM8572"/>
      <c r="AO8572"/>
      <c r="AP8572"/>
      <c r="AQ8572"/>
      <c r="AS8572"/>
      <c r="AT8572"/>
      <c r="AU8572"/>
      <c r="AW8572"/>
      <c r="AX8572"/>
      <c r="AY8572"/>
      <c r="BA8572"/>
      <c r="BB8572"/>
      <c r="BC8572"/>
      <c r="BE8572"/>
      <c r="BF8572"/>
      <c r="BG8572"/>
      <c r="BI8572"/>
      <c r="BJ8572"/>
      <c r="BK8572"/>
      <c r="BM8572"/>
      <c r="BN8572"/>
      <c r="BO8572"/>
    </row>
    <row r="8573" spans="1:67">
      <c r="A8573"/>
      <c r="B8573"/>
      <c r="C8573"/>
      <c r="E8573"/>
      <c r="F8573"/>
      <c r="G8573"/>
      <c r="I8573"/>
      <c r="J8573"/>
      <c r="K8573"/>
      <c r="M8573"/>
      <c r="N8573"/>
      <c r="O8573"/>
      <c r="Q8573"/>
      <c r="R8573"/>
      <c r="S8573"/>
      <c r="U8573"/>
      <c r="V8573"/>
      <c r="W8573"/>
      <c r="Y8573"/>
      <c r="Z8573"/>
      <c r="AA8573"/>
      <c r="AC8573"/>
      <c r="AD8573"/>
      <c r="AE8573"/>
      <c r="AG8573"/>
      <c r="AH8573"/>
      <c r="AI8573"/>
      <c r="AK8573"/>
      <c r="AL8573"/>
      <c r="AM8573"/>
      <c r="AO8573"/>
      <c r="AP8573"/>
      <c r="AQ8573"/>
      <c r="AS8573"/>
      <c r="AT8573"/>
      <c r="AU8573"/>
      <c r="AW8573"/>
      <c r="AX8573"/>
      <c r="AY8573"/>
      <c r="BA8573"/>
      <c r="BB8573"/>
      <c r="BC8573"/>
      <c r="BE8573"/>
      <c r="BF8573"/>
      <c r="BG8573"/>
      <c r="BI8573"/>
      <c r="BJ8573"/>
      <c r="BK8573"/>
      <c r="BM8573"/>
      <c r="BN8573"/>
      <c r="BO8573"/>
    </row>
    <row r="8574" spans="1:67">
      <c r="A8574"/>
      <c r="B8574"/>
      <c r="C8574"/>
      <c r="E8574"/>
      <c r="F8574"/>
      <c r="G8574"/>
      <c r="I8574"/>
      <c r="J8574"/>
      <c r="K8574"/>
      <c r="M8574"/>
      <c r="N8574"/>
      <c r="O8574"/>
      <c r="Q8574"/>
      <c r="R8574"/>
      <c r="S8574"/>
      <c r="U8574"/>
      <c r="V8574"/>
      <c r="W8574"/>
      <c r="Y8574"/>
      <c r="Z8574"/>
      <c r="AA8574"/>
      <c r="AC8574"/>
      <c r="AD8574"/>
      <c r="AE8574"/>
      <c r="AG8574"/>
      <c r="AH8574"/>
      <c r="AI8574"/>
      <c r="AK8574"/>
      <c r="AL8574"/>
      <c r="AM8574"/>
      <c r="AO8574"/>
      <c r="AP8574"/>
      <c r="AQ8574"/>
      <c r="AS8574"/>
      <c r="AT8574"/>
      <c r="AU8574"/>
      <c r="AW8574"/>
      <c r="AX8574"/>
      <c r="AY8574"/>
      <c r="BA8574"/>
      <c r="BB8574"/>
      <c r="BC8574"/>
      <c r="BE8574"/>
      <c r="BF8574"/>
      <c r="BG8574"/>
      <c r="BI8574"/>
      <c r="BJ8574"/>
      <c r="BK8574"/>
      <c r="BM8574"/>
      <c r="BN8574"/>
      <c r="BO8574"/>
    </row>
    <row r="8575" spans="1:67">
      <c r="A8575"/>
      <c r="B8575"/>
      <c r="C8575"/>
      <c r="E8575"/>
      <c r="F8575"/>
      <c r="G8575"/>
      <c r="I8575"/>
      <c r="J8575"/>
      <c r="K8575"/>
      <c r="M8575"/>
      <c r="N8575"/>
      <c r="O8575"/>
      <c r="Q8575"/>
      <c r="R8575"/>
      <c r="S8575"/>
      <c r="U8575"/>
      <c r="V8575"/>
      <c r="W8575"/>
      <c r="Y8575"/>
      <c r="Z8575"/>
      <c r="AA8575"/>
      <c r="AC8575"/>
      <c r="AD8575"/>
      <c r="AE8575"/>
      <c r="AG8575"/>
      <c r="AH8575"/>
      <c r="AI8575"/>
      <c r="AK8575"/>
      <c r="AL8575"/>
      <c r="AM8575"/>
      <c r="AO8575"/>
      <c r="AP8575"/>
      <c r="AQ8575"/>
      <c r="AS8575"/>
      <c r="AT8575"/>
      <c r="AU8575"/>
      <c r="AW8575"/>
      <c r="AX8575"/>
      <c r="AY8575"/>
      <c r="BA8575"/>
      <c r="BB8575"/>
      <c r="BC8575"/>
      <c r="BE8575"/>
      <c r="BF8575"/>
      <c r="BG8575"/>
      <c r="BI8575"/>
      <c r="BJ8575"/>
      <c r="BK8575"/>
      <c r="BM8575"/>
      <c r="BN8575"/>
      <c r="BO8575"/>
    </row>
    <row r="8576" spans="1:67">
      <c r="A8576"/>
      <c r="B8576"/>
      <c r="C8576"/>
      <c r="E8576"/>
      <c r="F8576"/>
      <c r="G8576"/>
      <c r="I8576"/>
      <c r="J8576"/>
      <c r="K8576"/>
      <c r="M8576"/>
      <c r="N8576"/>
      <c r="O8576"/>
      <c r="Q8576"/>
      <c r="R8576"/>
      <c r="S8576"/>
      <c r="U8576"/>
      <c r="V8576"/>
      <c r="W8576"/>
      <c r="Y8576"/>
      <c r="Z8576"/>
      <c r="AA8576"/>
      <c r="AC8576"/>
      <c r="AD8576"/>
      <c r="AE8576"/>
      <c r="AG8576"/>
      <c r="AH8576"/>
      <c r="AI8576"/>
      <c r="AK8576"/>
      <c r="AL8576"/>
      <c r="AM8576"/>
      <c r="AO8576"/>
      <c r="AP8576"/>
      <c r="AQ8576"/>
      <c r="AS8576"/>
      <c r="AT8576"/>
      <c r="AU8576"/>
      <c r="AW8576"/>
      <c r="AX8576"/>
      <c r="AY8576"/>
      <c r="BA8576"/>
      <c r="BB8576"/>
      <c r="BC8576"/>
      <c r="BE8576"/>
      <c r="BF8576"/>
      <c r="BG8576"/>
      <c r="BI8576"/>
      <c r="BJ8576"/>
      <c r="BK8576"/>
      <c r="BM8576"/>
      <c r="BN8576"/>
      <c r="BO8576"/>
    </row>
    <row r="8577" spans="1:67">
      <c r="A8577"/>
      <c r="B8577"/>
      <c r="C8577"/>
      <c r="E8577"/>
      <c r="F8577"/>
      <c r="G8577"/>
      <c r="I8577"/>
      <c r="J8577"/>
      <c r="K8577"/>
      <c r="M8577"/>
      <c r="N8577"/>
      <c r="O8577"/>
      <c r="Q8577"/>
      <c r="R8577"/>
      <c r="S8577"/>
      <c r="U8577"/>
      <c r="V8577"/>
      <c r="W8577"/>
      <c r="Y8577"/>
      <c r="Z8577"/>
      <c r="AA8577"/>
      <c r="AC8577"/>
      <c r="AD8577"/>
      <c r="AE8577"/>
      <c r="AG8577"/>
      <c r="AH8577"/>
      <c r="AI8577"/>
      <c r="AK8577"/>
      <c r="AL8577"/>
      <c r="AM8577"/>
      <c r="AO8577"/>
      <c r="AP8577"/>
      <c r="AQ8577"/>
      <c r="AS8577"/>
      <c r="AT8577"/>
      <c r="AU8577"/>
      <c r="AW8577"/>
      <c r="AX8577"/>
      <c r="AY8577"/>
      <c r="BA8577"/>
      <c r="BB8577"/>
      <c r="BC8577"/>
      <c r="BE8577"/>
      <c r="BF8577"/>
      <c r="BG8577"/>
      <c r="BI8577"/>
      <c r="BJ8577"/>
      <c r="BK8577"/>
      <c r="BM8577"/>
      <c r="BN8577"/>
      <c r="BO8577"/>
    </row>
    <row r="8578" spans="1:67">
      <c r="A8578"/>
      <c r="B8578"/>
      <c r="C8578"/>
      <c r="E8578"/>
      <c r="F8578"/>
      <c r="G8578"/>
      <c r="I8578"/>
      <c r="J8578"/>
      <c r="K8578"/>
      <c r="M8578"/>
      <c r="N8578"/>
      <c r="O8578"/>
      <c r="Q8578"/>
      <c r="R8578"/>
      <c r="S8578"/>
      <c r="U8578"/>
      <c r="V8578"/>
      <c r="W8578"/>
      <c r="Y8578"/>
      <c r="Z8578"/>
      <c r="AA8578"/>
      <c r="AC8578"/>
      <c r="AD8578"/>
      <c r="AE8578"/>
      <c r="AG8578"/>
      <c r="AH8578"/>
      <c r="AI8578"/>
      <c r="AK8578"/>
      <c r="AL8578"/>
      <c r="AM8578"/>
      <c r="AO8578"/>
      <c r="AP8578"/>
      <c r="AQ8578"/>
      <c r="AS8578"/>
      <c r="AT8578"/>
      <c r="AU8578"/>
      <c r="AW8578"/>
      <c r="AX8578"/>
      <c r="AY8578"/>
      <c r="BA8578"/>
      <c r="BB8578"/>
      <c r="BC8578"/>
      <c r="BE8578"/>
      <c r="BF8578"/>
      <c r="BG8578"/>
      <c r="BI8578"/>
      <c r="BJ8578"/>
      <c r="BK8578"/>
      <c r="BM8578"/>
      <c r="BN8578"/>
      <c r="BO8578"/>
    </row>
    <row r="8579" spans="1:67">
      <c r="A8579"/>
      <c r="B8579"/>
      <c r="C8579"/>
      <c r="E8579"/>
      <c r="F8579"/>
      <c r="G8579"/>
      <c r="I8579"/>
      <c r="J8579"/>
      <c r="K8579"/>
      <c r="M8579"/>
      <c r="N8579"/>
      <c r="O8579"/>
      <c r="Q8579"/>
      <c r="R8579"/>
      <c r="S8579"/>
      <c r="U8579"/>
      <c r="V8579"/>
      <c r="W8579"/>
      <c r="Y8579"/>
      <c r="Z8579"/>
      <c r="AA8579"/>
      <c r="AC8579"/>
      <c r="AD8579"/>
      <c r="AE8579"/>
      <c r="AG8579"/>
      <c r="AH8579"/>
      <c r="AI8579"/>
      <c r="AK8579"/>
      <c r="AL8579"/>
      <c r="AM8579"/>
      <c r="AO8579"/>
      <c r="AP8579"/>
      <c r="AQ8579"/>
      <c r="AS8579"/>
      <c r="AT8579"/>
      <c r="AU8579"/>
      <c r="AW8579"/>
      <c r="AX8579"/>
      <c r="AY8579"/>
      <c r="BA8579"/>
      <c r="BB8579"/>
      <c r="BC8579"/>
      <c r="BE8579"/>
      <c r="BF8579"/>
      <c r="BG8579"/>
      <c r="BI8579"/>
      <c r="BJ8579"/>
      <c r="BK8579"/>
      <c r="BM8579"/>
      <c r="BN8579"/>
      <c r="BO8579"/>
    </row>
    <row r="8580" spans="1:67">
      <c r="A8580"/>
      <c r="B8580"/>
      <c r="C8580"/>
      <c r="E8580"/>
      <c r="F8580"/>
      <c r="G8580"/>
      <c r="I8580"/>
      <c r="J8580"/>
      <c r="K8580"/>
      <c r="M8580"/>
      <c r="N8580"/>
      <c r="O8580"/>
      <c r="Q8580"/>
      <c r="R8580"/>
      <c r="S8580"/>
      <c r="U8580"/>
      <c r="V8580"/>
      <c r="W8580"/>
      <c r="Y8580"/>
      <c r="Z8580"/>
      <c r="AA8580"/>
      <c r="AC8580"/>
      <c r="AD8580"/>
      <c r="AE8580"/>
      <c r="AG8580"/>
      <c r="AH8580"/>
      <c r="AI8580"/>
      <c r="AK8580"/>
      <c r="AL8580"/>
      <c r="AM8580"/>
      <c r="AO8580"/>
      <c r="AP8580"/>
      <c r="AQ8580"/>
      <c r="AS8580"/>
      <c r="AT8580"/>
      <c r="AU8580"/>
      <c r="AW8580"/>
      <c r="AX8580"/>
      <c r="AY8580"/>
      <c r="BA8580"/>
      <c r="BB8580"/>
      <c r="BC8580"/>
      <c r="BE8580"/>
      <c r="BF8580"/>
      <c r="BG8580"/>
      <c r="BI8580"/>
      <c r="BJ8580"/>
      <c r="BK8580"/>
      <c r="BM8580"/>
      <c r="BN8580"/>
      <c r="BO8580"/>
    </row>
    <row r="8581" spans="1:67">
      <c r="A8581"/>
      <c r="B8581"/>
      <c r="C8581"/>
      <c r="E8581"/>
      <c r="F8581"/>
      <c r="G8581"/>
      <c r="I8581"/>
      <c r="J8581"/>
      <c r="K8581"/>
      <c r="M8581"/>
      <c r="N8581"/>
      <c r="O8581"/>
      <c r="Q8581"/>
      <c r="R8581"/>
      <c r="S8581"/>
      <c r="U8581"/>
      <c r="V8581"/>
      <c r="W8581"/>
      <c r="Y8581"/>
      <c r="Z8581"/>
      <c r="AA8581"/>
      <c r="AC8581"/>
      <c r="AD8581"/>
      <c r="AE8581"/>
      <c r="AG8581"/>
      <c r="AH8581"/>
      <c r="AI8581"/>
      <c r="AK8581"/>
      <c r="AL8581"/>
      <c r="AM8581"/>
      <c r="AO8581"/>
      <c r="AP8581"/>
      <c r="AQ8581"/>
      <c r="AS8581"/>
      <c r="AT8581"/>
      <c r="AU8581"/>
      <c r="AW8581"/>
      <c r="AX8581"/>
      <c r="AY8581"/>
      <c r="BA8581"/>
      <c r="BB8581"/>
      <c r="BC8581"/>
      <c r="BE8581"/>
      <c r="BF8581"/>
      <c r="BG8581"/>
      <c r="BI8581"/>
      <c r="BJ8581"/>
      <c r="BK8581"/>
      <c r="BM8581"/>
      <c r="BN8581"/>
      <c r="BO8581"/>
    </row>
    <row r="8582" spans="1:67">
      <c r="A8582"/>
      <c r="B8582"/>
      <c r="C8582"/>
      <c r="E8582"/>
      <c r="F8582"/>
      <c r="G8582"/>
      <c r="I8582"/>
      <c r="J8582"/>
      <c r="K8582"/>
      <c r="M8582"/>
      <c r="N8582"/>
      <c r="O8582"/>
      <c r="Q8582"/>
      <c r="R8582"/>
      <c r="S8582"/>
      <c r="U8582"/>
      <c r="V8582"/>
      <c r="W8582"/>
      <c r="Y8582"/>
      <c r="Z8582"/>
      <c r="AA8582"/>
      <c r="AC8582"/>
      <c r="AD8582"/>
      <c r="AE8582"/>
      <c r="AG8582"/>
      <c r="AH8582"/>
      <c r="AI8582"/>
      <c r="AK8582"/>
      <c r="AL8582"/>
      <c r="AM8582"/>
      <c r="AO8582"/>
      <c r="AP8582"/>
      <c r="AQ8582"/>
      <c r="AS8582"/>
      <c r="AT8582"/>
      <c r="AU8582"/>
      <c r="AW8582"/>
      <c r="AX8582"/>
      <c r="AY8582"/>
      <c r="BA8582"/>
      <c r="BB8582"/>
      <c r="BC8582"/>
      <c r="BE8582"/>
      <c r="BF8582"/>
      <c r="BG8582"/>
      <c r="BI8582"/>
      <c r="BJ8582"/>
      <c r="BK8582"/>
      <c r="BM8582"/>
      <c r="BN8582"/>
      <c r="BO8582"/>
    </row>
    <row r="8583" spans="1:67">
      <c r="A8583"/>
      <c r="B8583"/>
      <c r="C8583"/>
      <c r="E8583"/>
      <c r="F8583"/>
      <c r="G8583"/>
      <c r="I8583"/>
      <c r="J8583"/>
      <c r="K8583"/>
      <c r="M8583"/>
      <c r="N8583"/>
      <c r="O8583"/>
      <c r="Q8583"/>
      <c r="R8583"/>
      <c r="S8583"/>
      <c r="U8583"/>
      <c r="V8583"/>
      <c r="W8583"/>
      <c r="Y8583"/>
      <c r="Z8583"/>
      <c r="AA8583"/>
      <c r="AC8583"/>
      <c r="AD8583"/>
      <c r="AE8583"/>
      <c r="AG8583"/>
      <c r="AH8583"/>
      <c r="AI8583"/>
      <c r="AK8583"/>
      <c r="AL8583"/>
      <c r="AM8583"/>
      <c r="AO8583"/>
      <c r="AP8583"/>
      <c r="AQ8583"/>
      <c r="AS8583"/>
      <c r="AT8583"/>
      <c r="AU8583"/>
      <c r="AW8583"/>
      <c r="AX8583"/>
      <c r="AY8583"/>
      <c r="BA8583"/>
      <c r="BB8583"/>
      <c r="BC8583"/>
      <c r="BE8583"/>
      <c r="BF8583"/>
      <c r="BG8583"/>
      <c r="BI8583"/>
      <c r="BJ8583"/>
      <c r="BK8583"/>
      <c r="BM8583"/>
      <c r="BN8583"/>
      <c r="BO8583"/>
    </row>
    <row r="8584" spans="1:67">
      <c r="A8584"/>
      <c r="B8584"/>
      <c r="C8584"/>
      <c r="E8584"/>
      <c r="F8584"/>
      <c r="G8584"/>
      <c r="I8584"/>
      <c r="J8584"/>
      <c r="K8584"/>
      <c r="M8584"/>
      <c r="N8584"/>
      <c r="O8584"/>
      <c r="Q8584"/>
      <c r="R8584"/>
      <c r="S8584"/>
      <c r="U8584"/>
      <c r="V8584"/>
      <c r="W8584"/>
      <c r="Y8584"/>
      <c r="Z8584"/>
      <c r="AA8584"/>
      <c r="AC8584"/>
      <c r="AD8584"/>
      <c r="AE8584"/>
      <c r="AG8584"/>
      <c r="AH8584"/>
      <c r="AI8584"/>
      <c r="AK8584"/>
      <c r="AL8584"/>
      <c r="AM8584"/>
      <c r="AO8584"/>
      <c r="AP8584"/>
      <c r="AQ8584"/>
      <c r="AS8584"/>
      <c r="AT8584"/>
      <c r="AU8584"/>
      <c r="AW8584"/>
      <c r="AX8584"/>
      <c r="AY8584"/>
      <c r="BA8584"/>
      <c r="BB8584"/>
      <c r="BC8584"/>
      <c r="BE8584"/>
      <c r="BF8584"/>
      <c r="BG8584"/>
      <c r="BI8584"/>
      <c r="BJ8584"/>
      <c r="BK8584"/>
      <c r="BM8584"/>
      <c r="BN8584"/>
      <c r="BO8584"/>
    </row>
    <row r="8585" spans="1:67">
      <c r="A8585"/>
      <c r="B8585"/>
      <c r="C8585"/>
      <c r="E8585"/>
      <c r="F8585"/>
      <c r="G8585"/>
      <c r="I8585"/>
      <c r="J8585"/>
      <c r="K8585"/>
      <c r="M8585"/>
      <c r="N8585"/>
      <c r="O8585"/>
      <c r="Q8585"/>
      <c r="R8585"/>
      <c r="S8585"/>
      <c r="U8585"/>
      <c r="V8585"/>
      <c r="W8585"/>
      <c r="Y8585"/>
      <c r="Z8585"/>
      <c r="AA8585"/>
      <c r="AC8585"/>
      <c r="AD8585"/>
      <c r="AE8585"/>
      <c r="AG8585"/>
      <c r="AH8585"/>
      <c r="AI8585"/>
      <c r="AK8585"/>
      <c r="AL8585"/>
      <c r="AM8585"/>
      <c r="AO8585"/>
      <c r="AP8585"/>
      <c r="AQ8585"/>
      <c r="AS8585"/>
      <c r="AT8585"/>
      <c r="AU8585"/>
      <c r="AW8585"/>
      <c r="AX8585"/>
      <c r="AY8585"/>
      <c r="BA8585"/>
      <c r="BB8585"/>
      <c r="BC8585"/>
      <c r="BE8585"/>
      <c r="BF8585"/>
      <c r="BG8585"/>
      <c r="BI8585"/>
      <c r="BJ8585"/>
      <c r="BK8585"/>
      <c r="BM8585"/>
      <c r="BN8585"/>
      <c r="BO8585"/>
    </row>
    <row r="8586" spans="1:67">
      <c r="A8586"/>
      <c r="B8586"/>
      <c r="C8586"/>
      <c r="E8586"/>
      <c r="F8586"/>
      <c r="G8586"/>
      <c r="I8586"/>
      <c r="J8586"/>
      <c r="K8586"/>
      <c r="M8586"/>
      <c r="N8586"/>
      <c r="O8586"/>
      <c r="Q8586"/>
      <c r="R8586"/>
      <c r="S8586"/>
      <c r="U8586"/>
      <c r="V8586"/>
      <c r="W8586"/>
      <c r="Y8586"/>
      <c r="Z8586"/>
      <c r="AA8586"/>
      <c r="AC8586"/>
      <c r="AD8586"/>
      <c r="AE8586"/>
      <c r="AG8586"/>
      <c r="AH8586"/>
      <c r="AI8586"/>
      <c r="AK8586"/>
      <c r="AL8586"/>
      <c r="AM8586"/>
      <c r="AO8586"/>
      <c r="AP8586"/>
      <c r="AQ8586"/>
      <c r="AS8586"/>
      <c r="AT8586"/>
      <c r="AU8586"/>
      <c r="AW8586"/>
      <c r="AX8586"/>
      <c r="AY8586"/>
      <c r="BA8586"/>
      <c r="BB8586"/>
      <c r="BC8586"/>
      <c r="BE8586"/>
      <c r="BF8586"/>
      <c r="BG8586"/>
      <c r="BI8586"/>
      <c r="BJ8586"/>
      <c r="BK8586"/>
      <c r="BM8586"/>
      <c r="BN8586"/>
      <c r="BO8586"/>
    </row>
    <row r="8587" spans="1:67">
      <c r="A8587"/>
      <c r="B8587"/>
      <c r="C8587"/>
      <c r="E8587"/>
      <c r="F8587"/>
      <c r="G8587"/>
      <c r="I8587"/>
      <c r="J8587"/>
      <c r="K8587"/>
      <c r="M8587"/>
      <c r="N8587"/>
      <c r="O8587"/>
      <c r="Q8587"/>
      <c r="R8587"/>
      <c r="S8587"/>
      <c r="U8587"/>
      <c r="V8587"/>
      <c r="W8587"/>
      <c r="Y8587"/>
      <c r="Z8587"/>
      <c r="AA8587"/>
      <c r="AC8587"/>
      <c r="AD8587"/>
      <c r="AE8587"/>
      <c r="AG8587"/>
      <c r="AH8587"/>
      <c r="AI8587"/>
      <c r="AK8587"/>
      <c r="AL8587"/>
      <c r="AM8587"/>
      <c r="AO8587"/>
      <c r="AP8587"/>
      <c r="AQ8587"/>
      <c r="AS8587"/>
      <c r="AT8587"/>
      <c r="AU8587"/>
      <c r="AW8587"/>
      <c r="AX8587"/>
      <c r="AY8587"/>
      <c r="BA8587"/>
      <c r="BB8587"/>
      <c r="BC8587"/>
      <c r="BE8587"/>
      <c r="BF8587"/>
      <c r="BG8587"/>
      <c r="BI8587"/>
      <c r="BJ8587"/>
      <c r="BK8587"/>
      <c r="BM8587"/>
      <c r="BN8587"/>
      <c r="BO8587"/>
    </row>
    <row r="8588" spans="1:67">
      <c r="A8588"/>
      <c r="B8588"/>
      <c r="C8588"/>
      <c r="E8588"/>
      <c r="F8588"/>
      <c r="G8588"/>
      <c r="I8588"/>
      <c r="J8588"/>
      <c r="K8588"/>
      <c r="M8588"/>
      <c r="N8588"/>
      <c r="O8588"/>
      <c r="Q8588"/>
      <c r="R8588"/>
      <c r="S8588"/>
      <c r="U8588"/>
      <c r="V8588"/>
      <c r="W8588"/>
      <c r="Y8588"/>
      <c r="Z8588"/>
      <c r="AA8588"/>
      <c r="AC8588"/>
      <c r="AD8588"/>
      <c r="AE8588"/>
      <c r="AG8588"/>
      <c r="AH8588"/>
      <c r="AI8588"/>
      <c r="AK8588"/>
      <c r="AL8588"/>
      <c r="AM8588"/>
      <c r="AO8588"/>
      <c r="AP8588"/>
      <c r="AQ8588"/>
      <c r="AS8588"/>
      <c r="AT8588"/>
      <c r="AU8588"/>
      <c r="AW8588"/>
      <c r="AX8588"/>
      <c r="AY8588"/>
      <c r="BA8588"/>
      <c r="BB8588"/>
      <c r="BC8588"/>
      <c r="BE8588"/>
      <c r="BF8588"/>
      <c r="BG8588"/>
      <c r="BI8588"/>
      <c r="BJ8588"/>
      <c r="BK8588"/>
      <c r="BM8588"/>
      <c r="BN8588"/>
      <c r="BO8588"/>
    </row>
    <row r="8589" spans="1:67">
      <c r="A8589"/>
      <c r="B8589"/>
      <c r="C8589"/>
      <c r="E8589"/>
      <c r="F8589"/>
      <c r="G8589"/>
      <c r="I8589"/>
      <c r="J8589"/>
      <c r="K8589"/>
      <c r="M8589"/>
      <c r="N8589"/>
      <c r="O8589"/>
      <c r="Q8589"/>
      <c r="R8589"/>
      <c r="S8589"/>
      <c r="U8589"/>
      <c r="V8589"/>
      <c r="W8589"/>
      <c r="Y8589"/>
      <c r="Z8589"/>
      <c r="AA8589"/>
      <c r="AC8589"/>
      <c r="AD8589"/>
      <c r="AE8589"/>
      <c r="AG8589"/>
      <c r="AH8589"/>
      <c r="AI8589"/>
      <c r="AK8589"/>
      <c r="AL8589"/>
      <c r="AM8589"/>
      <c r="AO8589"/>
      <c r="AP8589"/>
      <c r="AQ8589"/>
      <c r="AS8589"/>
      <c r="AT8589"/>
      <c r="AU8589"/>
      <c r="AW8589"/>
      <c r="AX8589"/>
      <c r="AY8589"/>
      <c r="BA8589"/>
      <c r="BB8589"/>
      <c r="BC8589"/>
      <c r="BE8589"/>
      <c r="BF8589"/>
      <c r="BG8589"/>
      <c r="BI8589"/>
      <c r="BJ8589"/>
      <c r="BK8589"/>
      <c r="BM8589"/>
      <c r="BN8589"/>
      <c r="BO8589"/>
    </row>
    <row r="8590" spans="1:67">
      <c r="A8590"/>
      <c r="B8590"/>
      <c r="C8590"/>
      <c r="E8590"/>
      <c r="F8590"/>
      <c r="G8590"/>
      <c r="I8590"/>
      <c r="J8590"/>
      <c r="K8590"/>
      <c r="M8590"/>
      <c r="N8590"/>
      <c r="O8590"/>
      <c r="Q8590"/>
      <c r="R8590"/>
      <c r="S8590"/>
      <c r="U8590"/>
      <c r="V8590"/>
      <c r="W8590"/>
      <c r="Y8590"/>
      <c r="Z8590"/>
      <c r="AA8590"/>
      <c r="AC8590"/>
      <c r="AD8590"/>
      <c r="AE8590"/>
      <c r="AG8590"/>
      <c r="AH8590"/>
      <c r="AI8590"/>
      <c r="AK8590"/>
      <c r="AL8590"/>
      <c r="AM8590"/>
      <c r="AO8590"/>
      <c r="AP8590"/>
      <c r="AQ8590"/>
      <c r="AS8590"/>
      <c r="AT8590"/>
      <c r="AU8590"/>
      <c r="AW8590"/>
      <c r="AX8590"/>
      <c r="AY8590"/>
      <c r="BA8590"/>
      <c r="BB8590"/>
      <c r="BC8590"/>
      <c r="BE8590"/>
      <c r="BF8590"/>
      <c r="BG8590"/>
      <c r="BI8590"/>
      <c r="BJ8590"/>
      <c r="BK8590"/>
      <c r="BM8590"/>
      <c r="BN8590"/>
      <c r="BO8590"/>
    </row>
    <row r="8591" spans="1:67">
      <c r="A8591"/>
      <c r="B8591"/>
      <c r="C8591"/>
      <c r="E8591"/>
      <c r="F8591"/>
      <c r="G8591"/>
      <c r="I8591"/>
      <c r="J8591"/>
      <c r="K8591"/>
      <c r="M8591"/>
      <c r="N8591"/>
      <c r="O8591"/>
      <c r="Q8591"/>
      <c r="R8591"/>
      <c r="S8591"/>
      <c r="U8591"/>
      <c r="V8591"/>
      <c r="W8591"/>
      <c r="Y8591"/>
      <c r="Z8591"/>
      <c r="AA8591"/>
      <c r="AC8591"/>
      <c r="AD8591"/>
      <c r="AE8591"/>
      <c r="AG8591"/>
      <c r="AH8591"/>
      <c r="AI8591"/>
      <c r="AK8591"/>
      <c r="AL8591"/>
      <c r="AM8591"/>
      <c r="AO8591"/>
      <c r="AP8591"/>
      <c r="AQ8591"/>
      <c r="AS8591"/>
      <c r="AT8591"/>
      <c r="AU8591"/>
      <c r="AW8591"/>
      <c r="AX8591"/>
      <c r="AY8591"/>
      <c r="BA8591"/>
      <c r="BB8591"/>
      <c r="BC8591"/>
      <c r="BE8591"/>
      <c r="BF8591"/>
      <c r="BG8591"/>
      <c r="BI8591"/>
      <c r="BJ8591"/>
      <c r="BK8591"/>
      <c r="BM8591"/>
      <c r="BN8591"/>
      <c r="BO8591"/>
    </row>
    <row r="8592" spans="1:67">
      <c r="A8592"/>
      <c r="B8592"/>
      <c r="C8592"/>
      <c r="E8592"/>
      <c r="F8592"/>
      <c r="G8592"/>
      <c r="I8592"/>
      <c r="J8592"/>
      <c r="K8592"/>
      <c r="M8592"/>
      <c r="N8592"/>
      <c r="O8592"/>
      <c r="Q8592"/>
      <c r="R8592"/>
      <c r="S8592"/>
      <c r="U8592"/>
      <c r="V8592"/>
      <c r="W8592"/>
      <c r="Y8592"/>
      <c r="Z8592"/>
      <c r="AA8592"/>
      <c r="AC8592"/>
      <c r="AD8592"/>
      <c r="AE8592"/>
      <c r="AG8592"/>
      <c r="AH8592"/>
      <c r="AI8592"/>
      <c r="AK8592"/>
      <c r="AL8592"/>
      <c r="AM8592"/>
      <c r="AO8592"/>
      <c r="AP8592"/>
      <c r="AQ8592"/>
      <c r="AS8592"/>
      <c r="AT8592"/>
      <c r="AU8592"/>
      <c r="AW8592"/>
      <c r="AX8592"/>
      <c r="AY8592"/>
      <c r="BA8592"/>
      <c r="BB8592"/>
      <c r="BC8592"/>
      <c r="BE8592"/>
      <c r="BF8592"/>
      <c r="BG8592"/>
      <c r="BI8592"/>
      <c r="BJ8592"/>
      <c r="BK8592"/>
      <c r="BM8592"/>
      <c r="BN8592"/>
      <c r="BO8592"/>
    </row>
    <row r="8593" spans="1:67">
      <c r="A8593"/>
      <c r="B8593"/>
      <c r="C8593"/>
      <c r="E8593"/>
      <c r="F8593"/>
      <c r="G8593"/>
      <c r="I8593"/>
      <c r="J8593"/>
      <c r="K8593"/>
      <c r="M8593"/>
      <c r="N8593"/>
      <c r="O8593"/>
      <c r="Q8593"/>
      <c r="R8593"/>
      <c r="S8593"/>
      <c r="U8593"/>
      <c r="V8593"/>
      <c r="W8593"/>
      <c r="Y8593"/>
      <c r="Z8593"/>
      <c r="AA8593"/>
      <c r="AC8593"/>
      <c r="AD8593"/>
      <c r="AE8593"/>
      <c r="AG8593"/>
      <c r="AH8593"/>
      <c r="AI8593"/>
      <c r="AK8593"/>
      <c r="AL8593"/>
      <c r="AM8593"/>
      <c r="AO8593"/>
      <c r="AP8593"/>
      <c r="AQ8593"/>
      <c r="AS8593"/>
      <c r="AT8593"/>
      <c r="AU8593"/>
      <c r="AW8593"/>
      <c r="AX8593"/>
      <c r="AY8593"/>
      <c r="BA8593"/>
      <c r="BB8593"/>
      <c r="BC8593"/>
      <c r="BE8593"/>
      <c r="BF8593"/>
      <c r="BG8593"/>
      <c r="BI8593"/>
      <c r="BJ8593"/>
      <c r="BK8593"/>
      <c r="BM8593"/>
      <c r="BN8593"/>
      <c r="BO8593"/>
    </row>
    <row r="8594" spans="1:67">
      <c r="A8594"/>
      <c r="B8594"/>
      <c r="C8594"/>
      <c r="E8594"/>
      <c r="F8594"/>
      <c r="G8594"/>
      <c r="I8594"/>
      <c r="J8594"/>
      <c r="K8594"/>
      <c r="M8594"/>
      <c r="N8594"/>
      <c r="O8594"/>
      <c r="Q8594"/>
      <c r="R8594"/>
      <c r="S8594"/>
      <c r="U8594"/>
      <c r="V8594"/>
      <c r="W8594"/>
      <c r="Y8594"/>
      <c r="Z8594"/>
      <c r="AA8594"/>
      <c r="AC8594"/>
      <c r="AD8594"/>
      <c r="AE8594"/>
      <c r="AG8594"/>
      <c r="AH8594"/>
      <c r="AI8594"/>
      <c r="AK8594"/>
      <c r="AL8594"/>
      <c r="AM8594"/>
      <c r="AO8594"/>
      <c r="AP8594"/>
      <c r="AQ8594"/>
      <c r="AS8594"/>
      <c r="AT8594"/>
      <c r="AU8594"/>
      <c r="AW8594"/>
      <c r="AX8594"/>
      <c r="AY8594"/>
      <c r="BA8594"/>
      <c r="BB8594"/>
      <c r="BC8594"/>
      <c r="BE8594"/>
      <c r="BF8594"/>
      <c r="BG8594"/>
      <c r="BI8594"/>
      <c r="BJ8594"/>
      <c r="BK8594"/>
      <c r="BM8594"/>
      <c r="BN8594"/>
      <c r="BO8594"/>
    </row>
    <row r="8595" spans="1:67">
      <c r="A8595"/>
      <c r="B8595"/>
      <c r="C8595"/>
      <c r="E8595"/>
      <c r="F8595"/>
      <c r="G8595"/>
      <c r="I8595"/>
      <c r="J8595"/>
      <c r="K8595"/>
      <c r="M8595"/>
      <c r="N8595"/>
      <c r="O8595"/>
      <c r="Q8595"/>
      <c r="R8595"/>
      <c r="S8595"/>
      <c r="U8595"/>
      <c r="V8595"/>
      <c r="W8595"/>
      <c r="Y8595"/>
      <c r="Z8595"/>
      <c r="AA8595"/>
      <c r="AC8595"/>
      <c r="AD8595"/>
      <c r="AE8595"/>
      <c r="AG8595"/>
      <c r="AH8595"/>
      <c r="AI8595"/>
      <c r="AK8595"/>
      <c r="AL8595"/>
      <c r="AM8595"/>
      <c r="AO8595"/>
      <c r="AP8595"/>
      <c r="AQ8595"/>
      <c r="AS8595"/>
      <c r="AT8595"/>
      <c r="AU8595"/>
      <c r="AW8595"/>
      <c r="AX8595"/>
      <c r="AY8595"/>
      <c r="BA8595"/>
      <c r="BB8595"/>
      <c r="BC8595"/>
      <c r="BE8595"/>
      <c r="BF8595"/>
      <c r="BG8595"/>
      <c r="BI8595"/>
      <c r="BJ8595"/>
      <c r="BK8595"/>
      <c r="BM8595"/>
      <c r="BN8595"/>
      <c r="BO8595"/>
    </row>
    <row r="8596" spans="1:67">
      <c r="A8596"/>
      <c r="B8596"/>
      <c r="C8596"/>
      <c r="E8596"/>
      <c r="F8596"/>
      <c r="G8596"/>
      <c r="I8596"/>
      <c r="J8596"/>
      <c r="K8596"/>
      <c r="M8596"/>
      <c r="N8596"/>
      <c r="O8596"/>
      <c r="Q8596"/>
      <c r="R8596"/>
      <c r="S8596"/>
      <c r="U8596"/>
      <c r="V8596"/>
      <c r="W8596"/>
      <c r="Y8596"/>
      <c r="Z8596"/>
      <c r="AA8596"/>
      <c r="AC8596"/>
      <c r="AD8596"/>
      <c r="AE8596"/>
      <c r="AG8596"/>
      <c r="AH8596"/>
      <c r="AI8596"/>
      <c r="AK8596"/>
      <c r="AL8596"/>
      <c r="AM8596"/>
      <c r="AO8596"/>
      <c r="AP8596"/>
      <c r="AQ8596"/>
      <c r="AS8596"/>
      <c r="AT8596"/>
      <c r="AU8596"/>
      <c r="AW8596"/>
      <c r="AX8596"/>
      <c r="AY8596"/>
      <c r="BA8596"/>
      <c r="BB8596"/>
      <c r="BC8596"/>
      <c r="BE8596"/>
      <c r="BF8596"/>
      <c r="BG8596"/>
      <c r="BI8596"/>
      <c r="BJ8596"/>
      <c r="BK8596"/>
      <c r="BM8596"/>
      <c r="BN8596"/>
      <c r="BO8596"/>
    </row>
    <row r="8597" spans="1:67">
      <c r="A8597"/>
      <c r="B8597"/>
      <c r="C8597"/>
      <c r="E8597"/>
      <c r="F8597"/>
      <c r="G8597"/>
      <c r="I8597"/>
      <c r="J8597"/>
      <c r="K8597"/>
      <c r="M8597"/>
      <c r="N8597"/>
      <c r="O8597"/>
      <c r="Q8597"/>
      <c r="R8597"/>
      <c r="S8597"/>
      <c r="U8597"/>
      <c r="V8597"/>
      <c r="W8597"/>
      <c r="Y8597"/>
      <c r="Z8597"/>
      <c r="AA8597"/>
      <c r="AC8597"/>
      <c r="AD8597"/>
      <c r="AE8597"/>
      <c r="AG8597"/>
      <c r="AH8597"/>
      <c r="AI8597"/>
      <c r="AK8597"/>
      <c r="AL8597"/>
      <c r="AM8597"/>
      <c r="AO8597"/>
      <c r="AP8597"/>
      <c r="AQ8597"/>
      <c r="AS8597"/>
      <c r="AT8597"/>
      <c r="AU8597"/>
      <c r="AW8597"/>
      <c r="AX8597"/>
      <c r="AY8597"/>
      <c r="BA8597"/>
      <c r="BB8597"/>
      <c r="BC8597"/>
      <c r="BE8597"/>
      <c r="BF8597"/>
      <c r="BG8597"/>
      <c r="BI8597"/>
      <c r="BJ8597"/>
      <c r="BK8597"/>
      <c r="BM8597"/>
      <c r="BN8597"/>
      <c r="BO8597"/>
    </row>
    <row r="8598" spans="1:67">
      <c r="A8598"/>
      <c r="B8598"/>
      <c r="C8598"/>
      <c r="E8598"/>
      <c r="F8598"/>
      <c r="G8598"/>
      <c r="I8598"/>
      <c r="J8598"/>
      <c r="K8598"/>
      <c r="M8598"/>
      <c r="N8598"/>
      <c r="O8598"/>
      <c r="Q8598"/>
      <c r="R8598"/>
      <c r="S8598"/>
      <c r="U8598"/>
      <c r="V8598"/>
      <c r="W8598"/>
      <c r="Y8598"/>
      <c r="Z8598"/>
      <c r="AA8598"/>
      <c r="AC8598"/>
      <c r="AD8598"/>
      <c r="AE8598"/>
      <c r="AG8598"/>
      <c r="AH8598"/>
      <c r="AI8598"/>
      <c r="AK8598"/>
      <c r="AL8598"/>
      <c r="AM8598"/>
      <c r="AO8598"/>
      <c r="AP8598"/>
      <c r="AQ8598"/>
      <c r="AS8598"/>
      <c r="AT8598"/>
      <c r="AU8598"/>
      <c r="AW8598"/>
      <c r="AX8598"/>
      <c r="AY8598"/>
      <c r="BA8598"/>
      <c r="BB8598"/>
      <c r="BC8598"/>
      <c r="BE8598"/>
      <c r="BF8598"/>
      <c r="BG8598"/>
      <c r="BI8598"/>
      <c r="BJ8598"/>
      <c r="BK8598"/>
      <c r="BM8598"/>
      <c r="BN8598"/>
      <c r="BO8598"/>
    </row>
    <row r="8599" spans="1:67">
      <c r="A8599"/>
      <c r="B8599"/>
      <c r="C8599"/>
      <c r="E8599"/>
      <c r="F8599"/>
      <c r="G8599"/>
      <c r="I8599"/>
      <c r="J8599"/>
      <c r="K8599"/>
      <c r="M8599"/>
      <c r="N8599"/>
      <c r="O8599"/>
      <c r="Q8599"/>
      <c r="R8599"/>
      <c r="S8599"/>
      <c r="U8599"/>
      <c r="V8599"/>
      <c r="W8599"/>
      <c r="Y8599"/>
      <c r="Z8599"/>
      <c r="AA8599"/>
      <c r="AC8599"/>
      <c r="AD8599"/>
      <c r="AE8599"/>
      <c r="AG8599"/>
      <c r="AH8599"/>
      <c r="AI8599"/>
      <c r="AK8599"/>
      <c r="AL8599"/>
      <c r="AM8599"/>
      <c r="AO8599"/>
      <c r="AP8599"/>
      <c r="AQ8599"/>
      <c r="AS8599"/>
      <c r="AT8599"/>
      <c r="AU8599"/>
      <c r="AW8599"/>
      <c r="AX8599"/>
      <c r="AY8599"/>
      <c r="BA8599"/>
      <c r="BB8599"/>
      <c r="BC8599"/>
      <c r="BE8599"/>
      <c r="BF8599"/>
      <c r="BG8599"/>
      <c r="BI8599"/>
      <c r="BJ8599"/>
      <c r="BK8599"/>
      <c r="BM8599"/>
      <c r="BN8599"/>
      <c r="BO8599"/>
    </row>
    <row r="8600" spans="1:67">
      <c r="A8600"/>
      <c r="B8600"/>
      <c r="C8600"/>
      <c r="E8600"/>
      <c r="F8600"/>
      <c r="G8600"/>
      <c r="I8600"/>
      <c r="J8600"/>
      <c r="K8600"/>
      <c r="M8600"/>
      <c r="N8600"/>
      <c r="O8600"/>
      <c r="Q8600"/>
      <c r="R8600"/>
      <c r="S8600"/>
      <c r="U8600"/>
      <c r="V8600"/>
      <c r="W8600"/>
      <c r="Y8600"/>
      <c r="Z8600"/>
      <c r="AA8600"/>
      <c r="AC8600"/>
      <c r="AD8600"/>
      <c r="AE8600"/>
      <c r="AG8600"/>
      <c r="AH8600"/>
      <c r="AI8600"/>
      <c r="AK8600"/>
      <c r="AL8600"/>
      <c r="AM8600"/>
      <c r="AO8600"/>
      <c r="AP8600"/>
      <c r="AQ8600"/>
      <c r="AS8600"/>
      <c r="AT8600"/>
      <c r="AU8600"/>
      <c r="AW8600"/>
      <c r="AX8600"/>
      <c r="AY8600"/>
      <c r="BA8600"/>
      <c r="BB8600"/>
      <c r="BC8600"/>
      <c r="BE8600"/>
      <c r="BF8600"/>
      <c r="BG8600"/>
      <c r="BI8600"/>
      <c r="BJ8600"/>
      <c r="BK8600"/>
      <c r="BM8600"/>
      <c r="BN8600"/>
      <c r="BO8600"/>
    </row>
    <row r="8601" spans="1:67">
      <c r="A8601"/>
      <c r="B8601"/>
      <c r="C8601"/>
      <c r="E8601"/>
      <c r="F8601"/>
      <c r="G8601"/>
      <c r="I8601"/>
      <c r="J8601"/>
      <c r="K8601"/>
      <c r="M8601"/>
      <c r="N8601"/>
      <c r="O8601"/>
      <c r="Q8601"/>
      <c r="R8601"/>
      <c r="S8601"/>
      <c r="U8601"/>
      <c r="V8601"/>
      <c r="W8601"/>
      <c r="Y8601"/>
      <c r="Z8601"/>
      <c r="AA8601"/>
      <c r="AC8601"/>
      <c r="AD8601"/>
      <c r="AE8601"/>
      <c r="AG8601"/>
      <c r="AH8601"/>
      <c r="AI8601"/>
      <c r="AK8601"/>
      <c r="AL8601"/>
      <c r="AM8601"/>
      <c r="AO8601"/>
      <c r="AP8601"/>
      <c r="AQ8601"/>
      <c r="AS8601"/>
      <c r="AT8601"/>
      <c r="AU8601"/>
      <c r="AW8601"/>
      <c r="AX8601"/>
      <c r="AY8601"/>
      <c r="BA8601"/>
      <c r="BB8601"/>
      <c r="BC8601"/>
      <c r="BE8601"/>
      <c r="BF8601"/>
      <c r="BG8601"/>
      <c r="BI8601"/>
      <c r="BJ8601"/>
      <c r="BK8601"/>
      <c r="BM8601"/>
      <c r="BN8601"/>
      <c r="BO8601"/>
    </row>
    <row r="8602" spans="1:67">
      <c r="A8602"/>
      <c r="B8602"/>
      <c r="C8602"/>
      <c r="E8602"/>
      <c r="F8602"/>
      <c r="G8602"/>
      <c r="I8602"/>
      <c r="J8602"/>
      <c r="K8602"/>
      <c r="M8602"/>
      <c r="N8602"/>
      <c r="O8602"/>
      <c r="Q8602"/>
      <c r="R8602"/>
      <c r="S8602"/>
      <c r="U8602"/>
      <c r="V8602"/>
      <c r="W8602"/>
      <c r="Y8602"/>
      <c r="Z8602"/>
      <c r="AA8602"/>
      <c r="AC8602"/>
      <c r="AD8602"/>
      <c r="AE8602"/>
      <c r="AG8602"/>
      <c r="AH8602"/>
      <c r="AI8602"/>
      <c r="AK8602"/>
      <c r="AL8602"/>
      <c r="AM8602"/>
      <c r="AO8602"/>
      <c r="AP8602"/>
      <c r="AQ8602"/>
      <c r="AS8602"/>
      <c r="AT8602"/>
      <c r="AU8602"/>
      <c r="AW8602"/>
      <c r="AX8602"/>
      <c r="AY8602"/>
      <c r="BA8602"/>
      <c r="BB8602"/>
      <c r="BC8602"/>
      <c r="BE8602"/>
      <c r="BF8602"/>
      <c r="BG8602"/>
      <c r="BI8602"/>
      <c r="BJ8602"/>
      <c r="BK8602"/>
      <c r="BM8602"/>
      <c r="BN8602"/>
      <c r="BO8602"/>
    </row>
    <row r="8603" spans="1:67">
      <c r="A8603"/>
      <c r="B8603"/>
      <c r="C8603"/>
      <c r="E8603"/>
      <c r="F8603"/>
      <c r="G8603"/>
      <c r="I8603"/>
      <c r="J8603"/>
      <c r="K8603"/>
      <c r="M8603"/>
      <c r="N8603"/>
      <c r="O8603"/>
      <c r="Q8603"/>
      <c r="R8603"/>
      <c r="S8603"/>
      <c r="U8603"/>
      <c r="V8603"/>
      <c r="W8603"/>
      <c r="Y8603"/>
      <c r="Z8603"/>
      <c r="AA8603"/>
      <c r="AC8603"/>
      <c r="AD8603"/>
      <c r="AE8603"/>
      <c r="AG8603"/>
      <c r="AH8603"/>
      <c r="AI8603"/>
      <c r="AK8603"/>
      <c r="AL8603"/>
      <c r="AM8603"/>
      <c r="AO8603"/>
      <c r="AP8603"/>
      <c r="AQ8603"/>
      <c r="AS8603"/>
      <c r="AT8603"/>
      <c r="AU8603"/>
      <c r="AW8603"/>
      <c r="AX8603"/>
      <c r="AY8603"/>
      <c r="BA8603"/>
      <c r="BB8603"/>
      <c r="BC8603"/>
      <c r="BE8603"/>
      <c r="BF8603"/>
      <c r="BG8603"/>
      <c r="BI8603"/>
      <c r="BJ8603"/>
      <c r="BK8603"/>
      <c r="BM8603"/>
      <c r="BN8603"/>
      <c r="BO8603"/>
    </row>
    <row r="8604" spans="1:67">
      <c r="A8604"/>
      <c r="B8604"/>
      <c r="C8604"/>
      <c r="E8604"/>
      <c r="F8604"/>
      <c r="G8604"/>
      <c r="I8604"/>
      <c r="J8604"/>
      <c r="K8604"/>
      <c r="M8604"/>
      <c r="N8604"/>
      <c r="O8604"/>
      <c r="Q8604"/>
      <c r="R8604"/>
      <c r="S8604"/>
      <c r="U8604"/>
      <c r="V8604"/>
      <c r="W8604"/>
      <c r="Y8604"/>
      <c r="Z8604"/>
      <c r="AA8604"/>
      <c r="AC8604"/>
      <c r="AD8604"/>
      <c r="AE8604"/>
      <c r="AG8604"/>
      <c r="AH8604"/>
      <c r="AI8604"/>
      <c r="AK8604"/>
      <c r="AL8604"/>
      <c r="AM8604"/>
      <c r="AO8604"/>
      <c r="AP8604"/>
      <c r="AQ8604"/>
      <c r="AS8604"/>
      <c r="AT8604"/>
      <c r="AU8604"/>
      <c r="AW8604"/>
      <c r="AX8604"/>
      <c r="AY8604"/>
      <c r="BA8604"/>
      <c r="BB8604"/>
      <c r="BC8604"/>
      <c r="BE8604"/>
      <c r="BF8604"/>
      <c r="BG8604"/>
      <c r="BI8604"/>
      <c r="BJ8604"/>
      <c r="BK8604"/>
      <c r="BM8604"/>
      <c r="BN8604"/>
      <c r="BO8604"/>
    </row>
    <row r="8605" spans="1:67">
      <c r="A8605"/>
      <c r="B8605"/>
      <c r="C8605"/>
      <c r="E8605"/>
      <c r="F8605"/>
      <c r="G8605"/>
      <c r="I8605"/>
      <c r="J8605"/>
      <c r="K8605"/>
      <c r="M8605"/>
      <c r="N8605"/>
      <c r="O8605"/>
      <c r="Q8605"/>
      <c r="R8605"/>
      <c r="S8605"/>
      <c r="U8605"/>
      <c r="V8605"/>
      <c r="W8605"/>
      <c r="Y8605"/>
      <c r="Z8605"/>
      <c r="AA8605"/>
      <c r="AC8605"/>
      <c r="AD8605"/>
      <c r="AE8605"/>
      <c r="AG8605"/>
      <c r="AH8605"/>
      <c r="AI8605"/>
      <c r="AK8605"/>
      <c r="AL8605"/>
      <c r="AM8605"/>
      <c r="AO8605"/>
      <c r="AP8605"/>
      <c r="AQ8605"/>
      <c r="AS8605"/>
      <c r="AT8605"/>
      <c r="AU8605"/>
      <c r="AW8605"/>
      <c r="AX8605"/>
      <c r="AY8605"/>
      <c r="BA8605"/>
      <c r="BB8605"/>
      <c r="BC8605"/>
      <c r="BE8605"/>
      <c r="BF8605"/>
      <c r="BG8605"/>
      <c r="BI8605"/>
      <c r="BJ8605"/>
      <c r="BK8605"/>
      <c r="BM8605"/>
      <c r="BN8605"/>
      <c r="BO8605"/>
    </row>
    <row r="8606" spans="1:67">
      <c r="A8606"/>
      <c r="B8606"/>
      <c r="C8606"/>
      <c r="E8606"/>
      <c r="F8606"/>
      <c r="G8606"/>
      <c r="I8606"/>
      <c r="J8606"/>
      <c r="K8606"/>
      <c r="M8606"/>
      <c r="N8606"/>
      <c r="O8606"/>
      <c r="Q8606"/>
      <c r="R8606"/>
      <c r="S8606"/>
      <c r="U8606"/>
      <c r="V8606"/>
      <c r="W8606"/>
      <c r="Y8606"/>
      <c r="Z8606"/>
      <c r="AA8606"/>
      <c r="AC8606"/>
      <c r="AD8606"/>
      <c r="AE8606"/>
      <c r="AG8606"/>
      <c r="AH8606"/>
      <c r="AI8606"/>
      <c r="AK8606"/>
      <c r="AL8606"/>
      <c r="AM8606"/>
      <c r="AO8606"/>
      <c r="AP8606"/>
      <c r="AQ8606"/>
      <c r="AS8606"/>
      <c r="AT8606"/>
      <c r="AU8606"/>
      <c r="AW8606"/>
      <c r="AX8606"/>
      <c r="AY8606"/>
      <c r="BA8606"/>
      <c r="BB8606"/>
      <c r="BC8606"/>
      <c r="BE8606"/>
      <c r="BF8606"/>
      <c r="BG8606"/>
      <c r="BI8606"/>
      <c r="BJ8606"/>
      <c r="BK8606"/>
      <c r="BM8606"/>
      <c r="BN8606"/>
      <c r="BO8606"/>
    </row>
    <row r="8607" spans="1:67">
      <c r="A8607"/>
      <c r="B8607"/>
      <c r="C8607"/>
      <c r="E8607"/>
      <c r="F8607"/>
      <c r="G8607"/>
      <c r="I8607"/>
      <c r="J8607"/>
      <c r="K8607"/>
      <c r="M8607"/>
      <c r="N8607"/>
      <c r="O8607"/>
      <c r="Q8607"/>
      <c r="R8607"/>
      <c r="S8607"/>
      <c r="U8607"/>
      <c r="V8607"/>
      <c r="W8607"/>
      <c r="Y8607"/>
      <c r="Z8607"/>
      <c r="AA8607"/>
      <c r="AC8607"/>
      <c r="AD8607"/>
      <c r="AE8607"/>
      <c r="AG8607"/>
      <c r="AH8607"/>
      <c r="AI8607"/>
      <c r="AK8607"/>
      <c r="AL8607"/>
      <c r="AM8607"/>
      <c r="AO8607"/>
      <c r="AP8607"/>
      <c r="AQ8607"/>
      <c r="AS8607"/>
      <c r="AT8607"/>
      <c r="AU8607"/>
      <c r="AW8607"/>
      <c r="AX8607"/>
      <c r="AY8607"/>
      <c r="BA8607"/>
      <c r="BB8607"/>
      <c r="BC8607"/>
      <c r="BE8607"/>
      <c r="BF8607"/>
      <c r="BG8607"/>
      <c r="BI8607"/>
      <c r="BJ8607"/>
      <c r="BK8607"/>
      <c r="BM8607"/>
      <c r="BN8607"/>
      <c r="BO8607"/>
    </row>
    <row r="8608" spans="1:67">
      <c r="A8608"/>
      <c r="B8608"/>
      <c r="C8608"/>
      <c r="E8608"/>
      <c r="F8608"/>
      <c r="G8608"/>
      <c r="I8608"/>
      <c r="J8608"/>
      <c r="K8608"/>
      <c r="M8608"/>
      <c r="N8608"/>
      <c r="O8608"/>
      <c r="Q8608"/>
      <c r="R8608"/>
      <c r="S8608"/>
      <c r="U8608"/>
      <c r="V8608"/>
      <c r="W8608"/>
      <c r="Y8608"/>
      <c r="Z8608"/>
      <c r="AA8608"/>
      <c r="AC8608"/>
      <c r="AD8608"/>
      <c r="AE8608"/>
      <c r="AG8608"/>
      <c r="AH8608"/>
      <c r="AI8608"/>
      <c r="AK8608"/>
      <c r="AL8608"/>
      <c r="AM8608"/>
      <c r="AO8608"/>
      <c r="AP8608"/>
      <c r="AQ8608"/>
      <c r="AS8608"/>
      <c r="AT8608"/>
      <c r="AU8608"/>
      <c r="AW8608"/>
      <c r="AX8608"/>
      <c r="AY8608"/>
      <c r="BA8608"/>
      <c r="BB8608"/>
      <c r="BC8608"/>
      <c r="BE8608"/>
      <c r="BF8608"/>
      <c r="BG8608"/>
      <c r="BI8608"/>
      <c r="BJ8608"/>
      <c r="BK8608"/>
      <c r="BM8608"/>
      <c r="BN8608"/>
      <c r="BO8608"/>
    </row>
    <row r="8609" spans="1:67">
      <c r="A8609"/>
      <c r="B8609"/>
      <c r="C8609"/>
      <c r="E8609"/>
      <c r="F8609"/>
      <c r="G8609"/>
      <c r="I8609"/>
      <c r="J8609"/>
      <c r="K8609"/>
      <c r="M8609"/>
      <c r="N8609"/>
      <c r="O8609"/>
      <c r="Q8609"/>
      <c r="R8609"/>
      <c r="S8609"/>
      <c r="U8609"/>
      <c r="V8609"/>
      <c r="W8609"/>
      <c r="Y8609"/>
      <c r="Z8609"/>
      <c r="AA8609"/>
      <c r="AC8609"/>
      <c r="AD8609"/>
      <c r="AE8609"/>
      <c r="AG8609"/>
      <c r="AH8609"/>
      <c r="AI8609"/>
      <c r="AK8609"/>
      <c r="AL8609"/>
      <c r="AM8609"/>
      <c r="AO8609"/>
      <c r="AP8609"/>
      <c r="AQ8609"/>
      <c r="AS8609"/>
      <c r="AT8609"/>
      <c r="AU8609"/>
      <c r="AW8609"/>
      <c r="AX8609"/>
      <c r="AY8609"/>
      <c r="BA8609"/>
      <c r="BB8609"/>
      <c r="BC8609"/>
      <c r="BE8609"/>
      <c r="BF8609"/>
      <c r="BG8609"/>
      <c r="BI8609"/>
      <c r="BJ8609"/>
      <c r="BK8609"/>
      <c r="BM8609"/>
      <c r="BN8609"/>
      <c r="BO8609"/>
    </row>
    <row r="8610" spans="1:67">
      <c r="A8610"/>
      <c r="B8610"/>
      <c r="C8610"/>
      <c r="E8610"/>
      <c r="F8610"/>
      <c r="G8610"/>
      <c r="I8610"/>
      <c r="J8610"/>
      <c r="K8610"/>
      <c r="M8610"/>
      <c r="N8610"/>
      <c r="O8610"/>
      <c r="Q8610"/>
      <c r="R8610"/>
      <c r="S8610"/>
      <c r="U8610"/>
      <c r="V8610"/>
      <c r="W8610"/>
      <c r="Y8610"/>
      <c r="Z8610"/>
      <c r="AA8610"/>
      <c r="AC8610"/>
      <c r="AD8610"/>
      <c r="AE8610"/>
      <c r="AG8610"/>
      <c r="AH8610"/>
      <c r="AI8610"/>
      <c r="AK8610"/>
      <c r="AL8610"/>
      <c r="AM8610"/>
      <c r="AO8610"/>
      <c r="AP8610"/>
      <c r="AQ8610"/>
      <c r="AS8610"/>
      <c r="AT8610"/>
      <c r="AU8610"/>
      <c r="AW8610"/>
      <c r="AX8610"/>
      <c r="AY8610"/>
      <c r="BA8610"/>
      <c r="BB8610"/>
      <c r="BC8610"/>
      <c r="BE8610"/>
      <c r="BF8610"/>
      <c r="BG8610"/>
      <c r="BI8610"/>
      <c r="BJ8610"/>
      <c r="BK8610"/>
      <c r="BM8610"/>
      <c r="BN8610"/>
      <c r="BO8610"/>
    </row>
    <row r="8611" spans="1:67">
      <c r="A8611"/>
      <c r="B8611"/>
      <c r="C8611"/>
      <c r="E8611"/>
      <c r="F8611"/>
      <c r="G8611"/>
      <c r="I8611"/>
      <c r="J8611"/>
      <c r="K8611"/>
      <c r="M8611"/>
      <c r="N8611"/>
      <c r="O8611"/>
      <c r="Q8611"/>
      <c r="R8611"/>
      <c r="S8611"/>
      <c r="U8611"/>
      <c r="V8611"/>
      <c r="W8611"/>
      <c r="Y8611"/>
      <c r="Z8611"/>
      <c r="AA8611"/>
      <c r="AC8611"/>
      <c r="AD8611"/>
      <c r="AE8611"/>
      <c r="AG8611"/>
      <c r="AH8611"/>
      <c r="AI8611"/>
      <c r="AK8611"/>
      <c r="AL8611"/>
      <c r="AM8611"/>
      <c r="AO8611"/>
      <c r="AP8611"/>
      <c r="AQ8611"/>
      <c r="AS8611"/>
      <c r="AT8611"/>
      <c r="AU8611"/>
      <c r="AW8611"/>
      <c r="AX8611"/>
      <c r="AY8611"/>
      <c r="BA8611"/>
      <c r="BB8611"/>
      <c r="BC8611"/>
      <c r="BE8611"/>
      <c r="BF8611"/>
      <c r="BG8611"/>
      <c r="BI8611"/>
      <c r="BJ8611"/>
      <c r="BK8611"/>
      <c r="BM8611"/>
      <c r="BN8611"/>
      <c r="BO8611"/>
    </row>
    <row r="8612" spans="1:67">
      <c r="A8612"/>
      <c r="B8612"/>
      <c r="C8612"/>
      <c r="E8612"/>
      <c r="F8612"/>
      <c r="G8612"/>
      <c r="I8612"/>
      <c r="J8612"/>
      <c r="K8612"/>
      <c r="M8612"/>
      <c r="N8612"/>
      <c r="O8612"/>
      <c r="Q8612"/>
      <c r="R8612"/>
      <c r="S8612"/>
      <c r="U8612"/>
      <c r="V8612"/>
      <c r="W8612"/>
      <c r="Y8612"/>
      <c r="Z8612"/>
      <c r="AA8612"/>
      <c r="AC8612"/>
      <c r="AD8612"/>
      <c r="AE8612"/>
      <c r="AG8612"/>
      <c r="AH8612"/>
      <c r="AI8612"/>
      <c r="AK8612"/>
      <c r="AL8612"/>
      <c r="AM8612"/>
      <c r="AO8612"/>
      <c r="AP8612"/>
      <c r="AQ8612"/>
      <c r="AS8612"/>
      <c r="AT8612"/>
      <c r="AU8612"/>
      <c r="AW8612"/>
      <c r="AX8612"/>
      <c r="AY8612"/>
      <c r="BA8612"/>
      <c r="BB8612"/>
      <c r="BC8612"/>
      <c r="BE8612"/>
      <c r="BF8612"/>
      <c r="BG8612"/>
      <c r="BI8612"/>
      <c r="BJ8612"/>
      <c r="BK8612"/>
      <c r="BM8612"/>
      <c r="BN8612"/>
      <c r="BO8612"/>
    </row>
    <row r="8613" spans="1:67">
      <c r="A8613"/>
      <c r="B8613"/>
      <c r="C8613"/>
      <c r="E8613"/>
      <c r="F8613"/>
      <c r="G8613"/>
      <c r="I8613"/>
      <c r="J8613"/>
      <c r="K8613"/>
      <c r="M8613"/>
      <c r="N8613"/>
      <c r="O8613"/>
      <c r="Q8613"/>
      <c r="R8613"/>
      <c r="S8613"/>
      <c r="U8613"/>
      <c r="V8613"/>
      <c r="W8613"/>
      <c r="Y8613"/>
      <c r="Z8613"/>
      <c r="AA8613"/>
      <c r="AC8613"/>
      <c r="AD8613"/>
      <c r="AE8613"/>
      <c r="AG8613"/>
      <c r="AH8613"/>
      <c r="AI8613"/>
      <c r="AK8613"/>
      <c r="AL8613"/>
      <c r="AM8613"/>
      <c r="AO8613"/>
      <c r="AP8613"/>
      <c r="AQ8613"/>
      <c r="AS8613"/>
      <c r="AT8613"/>
      <c r="AU8613"/>
      <c r="AW8613"/>
      <c r="AX8613"/>
      <c r="AY8613"/>
      <c r="BA8613"/>
      <c r="BB8613"/>
      <c r="BC8613"/>
      <c r="BE8613"/>
      <c r="BF8613"/>
      <c r="BG8613"/>
      <c r="BI8613"/>
      <c r="BJ8613"/>
      <c r="BK8613"/>
      <c r="BM8613"/>
      <c r="BN8613"/>
      <c r="BO8613"/>
    </row>
    <row r="8614" spans="1:67">
      <c r="A8614"/>
      <c r="B8614"/>
      <c r="C8614"/>
      <c r="E8614"/>
      <c r="F8614"/>
      <c r="G8614"/>
      <c r="I8614"/>
      <c r="J8614"/>
      <c r="K8614"/>
      <c r="M8614"/>
      <c r="N8614"/>
      <c r="O8614"/>
      <c r="Q8614"/>
      <c r="R8614"/>
      <c r="S8614"/>
      <c r="U8614"/>
      <c r="V8614"/>
      <c r="W8614"/>
      <c r="Y8614"/>
      <c r="Z8614"/>
      <c r="AA8614"/>
      <c r="AC8614"/>
      <c r="AD8614"/>
      <c r="AE8614"/>
      <c r="AG8614"/>
      <c r="AH8614"/>
      <c r="AI8614"/>
      <c r="AK8614"/>
      <c r="AL8614"/>
      <c r="AM8614"/>
      <c r="AO8614"/>
      <c r="AP8614"/>
      <c r="AQ8614"/>
      <c r="AS8614"/>
      <c r="AT8614"/>
      <c r="AU8614"/>
      <c r="AW8614"/>
      <c r="AX8614"/>
      <c r="AY8614"/>
      <c r="BA8614"/>
      <c r="BB8614"/>
      <c r="BC8614"/>
      <c r="BE8614"/>
      <c r="BF8614"/>
      <c r="BG8614"/>
      <c r="BI8614"/>
      <c r="BJ8614"/>
      <c r="BK8614"/>
      <c r="BM8614"/>
      <c r="BN8614"/>
      <c r="BO8614"/>
    </row>
    <row r="8615" spans="1:67">
      <c r="A8615"/>
      <c r="B8615"/>
      <c r="C8615"/>
      <c r="E8615"/>
      <c r="F8615"/>
      <c r="G8615"/>
      <c r="I8615"/>
      <c r="J8615"/>
      <c r="K8615"/>
      <c r="M8615"/>
      <c r="N8615"/>
      <c r="O8615"/>
      <c r="Q8615"/>
      <c r="R8615"/>
      <c r="S8615"/>
      <c r="U8615"/>
      <c r="V8615"/>
      <c r="W8615"/>
      <c r="Y8615"/>
      <c r="Z8615"/>
      <c r="AA8615"/>
      <c r="AC8615"/>
      <c r="AD8615"/>
      <c r="AE8615"/>
      <c r="AG8615"/>
      <c r="AH8615"/>
      <c r="AI8615"/>
      <c r="AK8615"/>
      <c r="AL8615"/>
      <c r="AM8615"/>
      <c r="AO8615"/>
      <c r="AP8615"/>
      <c r="AQ8615"/>
      <c r="AS8615"/>
      <c r="AT8615"/>
      <c r="AU8615"/>
      <c r="AW8615"/>
      <c r="AX8615"/>
      <c r="AY8615"/>
      <c r="BA8615"/>
      <c r="BB8615"/>
      <c r="BC8615"/>
      <c r="BE8615"/>
      <c r="BF8615"/>
      <c r="BG8615"/>
      <c r="BI8615"/>
      <c r="BJ8615"/>
      <c r="BK8615"/>
      <c r="BM8615"/>
      <c r="BN8615"/>
      <c r="BO8615"/>
    </row>
    <row r="8616" spans="1:67">
      <c r="A8616"/>
      <c r="B8616"/>
      <c r="C8616"/>
      <c r="E8616"/>
      <c r="F8616"/>
      <c r="G8616"/>
      <c r="I8616"/>
      <c r="J8616"/>
      <c r="K8616"/>
      <c r="M8616"/>
      <c r="N8616"/>
      <c r="O8616"/>
      <c r="Q8616"/>
      <c r="R8616"/>
      <c r="S8616"/>
      <c r="U8616"/>
      <c r="V8616"/>
      <c r="W8616"/>
      <c r="Y8616"/>
      <c r="Z8616"/>
      <c r="AA8616"/>
      <c r="AC8616"/>
      <c r="AD8616"/>
      <c r="AE8616"/>
      <c r="AG8616"/>
      <c r="AH8616"/>
      <c r="AI8616"/>
      <c r="AK8616"/>
      <c r="AL8616"/>
      <c r="AM8616"/>
      <c r="AO8616"/>
      <c r="AP8616"/>
      <c r="AQ8616"/>
      <c r="AS8616"/>
      <c r="AT8616"/>
      <c r="AU8616"/>
      <c r="AW8616"/>
      <c r="AX8616"/>
      <c r="AY8616"/>
      <c r="BA8616"/>
      <c r="BB8616"/>
      <c r="BC8616"/>
      <c r="BE8616"/>
      <c r="BF8616"/>
      <c r="BG8616"/>
      <c r="BI8616"/>
      <c r="BJ8616"/>
      <c r="BK8616"/>
      <c r="BM8616"/>
      <c r="BN8616"/>
      <c r="BO8616"/>
    </row>
    <row r="8617" spans="1:67">
      <c r="A8617"/>
      <c r="B8617"/>
      <c r="C8617"/>
      <c r="E8617"/>
      <c r="F8617"/>
      <c r="G8617"/>
      <c r="I8617"/>
      <c r="J8617"/>
      <c r="K8617"/>
      <c r="M8617"/>
      <c r="N8617"/>
      <c r="O8617"/>
      <c r="Q8617"/>
      <c r="R8617"/>
      <c r="S8617"/>
      <c r="U8617"/>
      <c r="V8617"/>
      <c r="W8617"/>
      <c r="Y8617"/>
      <c r="Z8617"/>
      <c r="AA8617"/>
      <c r="AC8617"/>
      <c r="AD8617"/>
      <c r="AE8617"/>
      <c r="AG8617"/>
      <c r="AH8617"/>
      <c r="AI8617"/>
      <c r="AK8617"/>
      <c r="AL8617"/>
      <c r="AM8617"/>
      <c r="AO8617"/>
      <c r="AP8617"/>
      <c r="AQ8617"/>
      <c r="AS8617"/>
      <c r="AT8617"/>
      <c r="AU8617"/>
      <c r="AW8617"/>
      <c r="AX8617"/>
      <c r="AY8617"/>
      <c r="BA8617"/>
      <c r="BB8617"/>
      <c r="BC8617"/>
      <c r="BE8617"/>
      <c r="BF8617"/>
      <c r="BG8617"/>
      <c r="BI8617"/>
      <c r="BJ8617"/>
      <c r="BK8617"/>
      <c r="BM8617"/>
      <c r="BN8617"/>
      <c r="BO8617"/>
    </row>
    <row r="8618" spans="1:67">
      <c r="A8618"/>
      <c r="B8618"/>
      <c r="C8618"/>
      <c r="E8618"/>
      <c r="F8618"/>
      <c r="G8618"/>
      <c r="I8618"/>
      <c r="J8618"/>
      <c r="K8618"/>
      <c r="M8618"/>
      <c r="N8618"/>
      <c r="O8618"/>
      <c r="Q8618"/>
      <c r="R8618"/>
      <c r="S8618"/>
      <c r="U8618"/>
      <c r="V8618"/>
      <c r="W8618"/>
      <c r="Y8618"/>
      <c r="Z8618"/>
      <c r="AA8618"/>
      <c r="AC8618"/>
      <c r="AD8618"/>
      <c r="AE8618"/>
      <c r="AG8618"/>
      <c r="AH8618"/>
      <c r="AI8618"/>
      <c r="AK8618"/>
      <c r="AL8618"/>
      <c r="AM8618"/>
      <c r="AO8618"/>
      <c r="AP8618"/>
      <c r="AQ8618"/>
      <c r="AS8618"/>
      <c r="AT8618"/>
      <c r="AU8618"/>
      <c r="AW8618"/>
      <c r="AX8618"/>
      <c r="AY8618"/>
      <c r="BA8618"/>
      <c r="BB8618"/>
      <c r="BC8618"/>
      <c r="BE8618"/>
      <c r="BF8618"/>
      <c r="BG8618"/>
      <c r="BI8618"/>
      <c r="BJ8618"/>
      <c r="BK8618"/>
      <c r="BM8618"/>
      <c r="BN8618"/>
      <c r="BO8618"/>
    </row>
    <row r="8619" spans="1:67">
      <c r="A8619"/>
      <c r="B8619"/>
      <c r="C8619"/>
      <c r="E8619"/>
      <c r="F8619"/>
      <c r="G8619"/>
      <c r="I8619"/>
      <c r="J8619"/>
      <c r="K8619"/>
      <c r="M8619"/>
      <c r="N8619"/>
      <c r="O8619"/>
      <c r="Q8619"/>
      <c r="R8619"/>
      <c r="S8619"/>
      <c r="U8619"/>
      <c r="V8619"/>
      <c r="W8619"/>
      <c r="Y8619"/>
      <c r="Z8619"/>
      <c r="AA8619"/>
      <c r="AC8619"/>
      <c r="AD8619"/>
      <c r="AE8619"/>
      <c r="AG8619"/>
      <c r="AH8619"/>
      <c r="AI8619"/>
      <c r="AK8619"/>
      <c r="AL8619"/>
      <c r="AM8619"/>
      <c r="AO8619"/>
      <c r="AP8619"/>
      <c r="AQ8619"/>
      <c r="AS8619"/>
      <c r="AT8619"/>
      <c r="AU8619"/>
      <c r="AW8619"/>
      <c r="AX8619"/>
      <c r="AY8619"/>
      <c r="BA8619"/>
      <c r="BB8619"/>
      <c r="BC8619"/>
      <c r="BE8619"/>
      <c r="BF8619"/>
      <c r="BG8619"/>
      <c r="BI8619"/>
      <c r="BJ8619"/>
      <c r="BK8619"/>
      <c r="BM8619"/>
      <c r="BN8619"/>
      <c r="BO8619"/>
    </row>
    <row r="8620" spans="1:67">
      <c r="A8620"/>
      <c r="B8620"/>
      <c r="C8620"/>
      <c r="E8620"/>
      <c r="F8620"/>
      <c r="G8620"/>
      <c r="I8620"/>
      <c r="J8620"/>
      <c r="K8620"/>
      <c r="M8620"/>
      <c r="N8620"/>
      <c r="O8620"/>
      <c r="Q8620"/>
      <c r="R8620"/>
      <c r="S8620"/>
      <c r="U8620"/>
      <c r="V8620"/>
      <c r="W8620"/>
      <c r="Y8620"/>
      <c r="Z8620"/>
      <c r="AA8620"/>
      <c r="AC8620"/>
      <c r="AD8620"/>
      <c r="AE8620"/>
      <c r="AG8620"/>
      <c r="AH8620"/>
      <c r="AI8620"/>
      <c r="AK8620"/>
      <c r="AL8620"/>
      <c r="AM8620"/>
      <c r="AO8620"/>
      <c r="AP8620"/>
      <c r="AQ8620"/>
      <c r="AS8620"/>
      <c r="AT8620"/>
      <c r="AU8620"/>
      <c r="AW8620"/>
      <c r="AX8620"/>
      <c r="AY8620"/>
      <c r="BA8620"/>
      <c r="BB8620"/>
      <c r="BC8620"/>
      <c r="BE8620"/>
      <c r="BF8620"/>
      <c r="BG8620"/>
      <c r="BI8620"/>
      <c r="BJ8620"/>
      <c r="BK8620"/>
      <c r="BM8620"/>
      <c r="BN8620"/>
      <c r="BO8620"/>
    </row>
    <row r="8621" spans="1:67">
      <c r="A8621"/>
      <c r="B8621"/>
      <c r="C8621"/>
      <c r="E8621"/>
      <c r="F8621"/>
      <c r="G8621"/>
      <c r="I8621"/>
      <c r="J8621"/>
      <c r="K8621"/>
      <c r="M8621"/>
      <c r="N8621"/>
      <c r="O8621"/>
      <c r="Q8621"/>
      <c r="R8621"/>
      <c r="S8621"/>
      <c r="U8621"/>
      <c r="V8621"/>
      <c r="W8621"/>
      <c r="Y8621"/>
      <c r="Z8621"/>
      <c r="AA8621"/>
      <c r="AC8621"/>
      <c r="AD8621"/>
      <c r="AE8621"/>
      <c r="AG8621"/>
      <c r="AH8621"/>
      <c r="AI8621"/>
      <c r="AK8621"/>
      <c r="AL8621"/>
      <c r="AM8621"/>
      <c r="AO8621"/>
      <c r="AP8621"/>
      <c r="AQ8621"/>
      <c r="AS8621"/>
      <c r="AT8621"/>
      <c r="AU8621"/>
      <c r="AW8621"/>
      <c r="AX8621"/>
      <c r="AY8621"/>
      <c r="BA8621"/>
      <c r="BB8621"/>
      <c r="BC8621"/>
      <c r="BE8621"/>
      <c r="BF8621"/>
      <c r="BG8621"/>
      <c r="BI8621"/>
      <c r="BJ8621"/>
      <c r="BK8621"/>
      <c r="BM8621"/>
      <c r="BN8621"/>
      <c r="BO8621"/>
    </row>
    <row r="8622" spans="1:67">
      <c r="A8622"/>
      <c r="B8622"/>
      <c r="C8622"/>
      <c r="E8622"/>
      <c r="F8622"/>
      <c r="G8622"/>
      <c r="I8622"/>
      <c r="J8622"/>
      <c r="K8622"/>
      <c r="M8622"/>
      <c r="N8622"/>
      <c r="O8622"/>
      <c r="Q8622"/>
      <c r="R8622"/>
      <c r="S8622"/>
      <c r="U8622"/>
      <c r="V8622"/>
      <c r="W8622"/>
      <c r="Y8622"/>
      <c r="Z8622"/>
      <c r="AA8622"/>
      <c r="AC8622"/>
      <c r="AD8622"/>
      <c r="AE8622"/>
      <c r="AG8622"/>
      <c r="AH8622"/>
      <c r="AI8622"/>
      <c r="AK8622"/>
      <c r="AL8622"/>
      <c r="AM8622"/>
      <c r="AO8622"/>
      <c r="AP8622"/>
      <c r="AQ8622"/>
      <c r="AS8622"/>
      <c r="AT8622"/>
      <c r="AU8622"/>
      <c r="AW8622"/>
      <c r="AX8622"/>
      <c r="AY8622"/>
      <c r="BA8622"/>
      <c r="BB8622"/>
      <c r="BC8622"/>
      <c r="BE8622"/>
      <c r="BF8622"/>
      <c r="BG8622"/>
      <c r="BI8622"/>
      <c r="BJ8622"/>
      <c r="BK8622"/>
      <c r="BM8622"/>
      <c r="BN8622"/>
      <c r="BO8622"/>
    </row>
    <row r="8623" spans="1:67">
      <c r="A8623"/>
      <c r="B8623"/>
      <c r="C8623"/>
      <c r="E8623"/>
      <c r="F8623"/>
      <c r="G8623"/>
      <c r="I8623"/>
      <c r="J8623"/>
      <c r="K8623"/>
      <c r="M8623"/>
      <c r="N8623"/>
      <c r="O8623"/>
      <c r="Q8623"/>
      <c r="R8623"/>
      <c r="S8623"/>
      <c r="U8623"/>
      <c r="V8623"/>
      <c r="W8623"/>
      <c r="Y8623"/>
      <c r="Z8623"/>
      <c r="AA8623"/>
      <c r="AC8623"/>
      <c r="AD8623"/>
      <c r="AE8623"/>
      <c r="AG8623"/>
      <c r="AH8623"/>
      <c r="AI8623"/>
      <c r="AK8623"/>
      <c r="AL8623"/>
      <c r="AM8623"/>
      <c r="AO8623"/>
      <c r="AP8623"/>
      <c r="AQ8623"/>
      <c r="AS8623"/>
      <c r="AT8623"/>
      <c r="AU8623"/>
      <c r="AW8623"/>
      <c r="AX8623"/>
      <c r="AY8623"/>
      <c r="BA8623"/>
      <c r="BB8623"/>
      <c r="BC8623"/>
      <c r="BE8623"/>
      <c r="BF8623"/>
      <c r="BG8623"/>
      <c r="BI8623"/>
      <c r="BJ8623"/>
      <c r="BK8623"/>
      <c r="BM8623"/>
      <c r="BN8623"/>
      <c r="BO8623"/>
    </row>
    <row r="8624" spans="1:67">
      <c r="A8624"/>
      <c r="B8624"/>
      <c r="C8624"/>
      <c r="E8624"/>
      <c r="F8624"/>
      <c r="G8624"/>
      <c r="I8624"/>
      <c r="J8624"/>
      <c r="K8624"/>
      <c r="M8624"/>
      <c r="N8624"/>
      <c r="O8624"/>
      <c r="Q8624"/>
      <c r="R8624"/>
      <c r="S8624"/>
      <c r="U8624"/>
      <c r="V8624"/>
      <c r="W8624"/>
      <c r="Y8624"/>
      <c r="Z8624"/>
      <c r="AA8624"/>
      <c r="AC8624"/>
      <c r="AD8624"/>
      <c r="AE8624"/>
      <c r="AG8624"/>
      <c r="AH8624"/>
      <c r="AI8624"/>
      <c r="AK8624"/>
      <c r="AL8624"/>
      <c r="AM8624"/>
      <c r="AO8624"/>
      <c r="AP8624"/>
      <c r="AQ8624"/>
      <c r="AS8624"/>
      <c r="AT8624"/>
      <c r="AU8624"/>
      <c r="AW8624"/>
      <c r="AX8624"/>
      <c r="AY8624"/>
      <c r="BA8624"/>
      <c r="BB8624"/>
      <c r="BC8624"/>
      <c r="BE8624"/>
      <c r="BF8624"/>
      <c r="BG8624"/>
      <c r="BI8624"/>
      <c r="BJ8624"/>
      <c r="BK8624"/>
      <c r="BM8624"/>
      <c r="BN8624"/>
      <c r="BO8624"/>
    </row>
    <row r="8625" spans="1:67">
      <c r="A8625"/>
      <c r="B8625"/>
      <c r="C8625"/>
      <c r="E8625"/>
      <c r="F8625"/>
      <c r="G8625"/>
      <c r="I8625"/>
      <c r="J8625"/>
      <c r="K8625"/>
      <c r="M8625"/>
      <c r="N8625"/>
      <c r="O8625"/>
      <c r="Q8625"/>
      <c r="R8625"/>
      <c r="S8625"/>
      <c r="U8625"/>
      <c r="V8625"/>
      <c r="W8625"/>
      <c r="Y8625"/>
      <c r="Z8625"/>
      <c r="AA8625"/>
      <c r="AC8625"/>
      <c r="AD8625"/>
      <c r="AE8625"/>
      <c r="AG8625"/>
      <c r="AH8625"/>
      <c r="AI8625"/>
      <c r="AK8625"/>
      <c r="AL8625"/>
      <c r="AM8625"/>
      <c r="AO8625"/>
      <c r="AP8625"/>
      <c r="AQ8625"/>
      <c r="AS8625"/>
      <c r="AT8625"/>
      <c r="AU8625"/>
      <c r="AW8625"/>
      <c r="AX8625"/>
      <c r="AY8625"/>
      <c r="BA8625"/>
      <c r="BB8625"/>
      <c r="BC8625"/>
      <c r="BE8625"/>
      <c r="BF8625"/>
      <c r="BG8625"/>
      <c r="BI8625"/>
      <c r="BJ8625"/>
      <c r="BK8625"/>
      <c r="BM8625"/>
      <c r="BN8625"/>
      <c r="BO8625"/>
    </row>
    <row r="8626" spans="1:67">
      <c r="A8626"/>
      <c r="B8626"/>
      <c r="C8626"/>
      <c r="E8626"/>
      <c r="F8626"/>
      <c r="G8626"/>
      <c r="I8626"/>
      <c r="J8626"/>
      <c r="K8626"/>
      <c r="M8626"/>
      <c r="N8626"/>
      <c r="O8626"/>
      <c r="Q8626"/>
      <c r="R8626"/>
      <c r="S8626"/>
      <c r="U8626"/>
      <c r="V8626"/>
      <c r="W8626"/>
      <c r="Y8626"/>
      <c r="Z8626"/>
      <c r="AA8626"/>
      <c r="AC8626"/>
      <c r="AD8626"/>
      <c r="AE8626"/>
      <c r="AG8626"/>
      <c r="AH8626"/>
      <c r="AI8626"/>
      <c r="AK8626"/>
      <c r="AL8626"/>
      <c r="AM8626"/>
      <c r="AO8626"/>
      <c r="AP8626"/>
      <c r="AQ8626"/>
      <c r="AS8626"/>
      <c r="AT8626"/>
      <c r="AU8626"/>
      <c r="AW8626"/>
      <c r="AX8626"/>
      <c r="AY8626"/>
      <c r="BA8626"/>
      <c r="BB8626"/>
      <c r="BC8626"/>
      <c r="BE8626"/>
      <c r="BF8626"/>
      <c r="BG8626"/>
      <c r="BI8626"/>
      <c r="BJ8626"/>
      <c r="BK8626"/>
      <c r="BM8626"/>
      <c r="BN8626"/>
      <c r="BO8626"/>
    </row>
    <row r="8627" spans="1:67">
      <c r="A8627"/>
      <c r="B8627"/>
      <c r="C8627"/>
      <c r="E8627"/>
      <c r="F8627"/>
      <c r="G8627"/>
      <c r="I8627"/>
      <c r="J8627"/>
      <c r="K8627"/>
      <c r="M8627"/>
      <c r="N8627"/>
      <c r="O8627"/>
      <c r="Q8627"/>
      <c r="R8627"/>
      <c r="S8627"/>
      <c r="U8627"/>
      <c r="V8627"/>
      <c r="W8627"/>
      <c r="Y8627"/>
      <c r="Z8627"/>
      <c r="AA8627"/>
      <c r="AC8627"/>
      <c r="AD8627"/>
      <c r="AE8627"/>
      <c r="AG8627"/>
      <c r="AH8627"/>
      <c r="AI8627"/>
      <c r="AK8627"/>
      <c r="AL8627"/>
      <c r="AM8627"/>
      <c r="AO8627"/>
      <c r="AP8627"/>
      <c r="AQ8627"/>
      <c r="AS8627"/>
      <c r="AT8627"/>
      <c r="AU8627"/>
      <c r="AW8627"/>
      <c r="AX8627"/>
      <c r="AY8627"/>
      <c r="BA8627"/>
      <c r="BB8627"/>
      <c r="BC8627"/>
      <c r="BE8627"/>
      <c r="BF8627"/>
      <c r="BG8627"/>
      <c r="BI8627"/>
      <c r="BJ8627"/>
      <c r="BK8627"/>
      <c r="BM8627"/>
      <c r="BN8627"/>
      <c r="BO8627"/>
    </row>
    <row r="8628" spans="1:67">
      <c r="A8628"/>
      <c r="B8628"/>
      <c r="C8628"/>
      <c r="E8628"/>
      <c r="F8628"/>
      <c r="G8628"/>
      <c r="I8628"/>
      <c r="J8628"/>
      <c r="K8628"/>
      <c r="M8628"/>
      <c r="N8628"/>
      <c r="O8628"/>
      <c r="Q8628"/>
      <c r="R8628"/>
      <c r="S8628"/>
      <c r="U8628"/>
      <c r="V8628"/>
      <c r="W8628"/>
      <c r="Y8628"/>
      <c r="Z8628"/>
      <c r="AA8628"/>
      <c r="AC8628"/>
      <c r="AD8628"/>
      <c r="AE8628"/>
      <c r="AG8628"/>
      <c r="AH8628"/>
      <c r="AI8628"/>
      <c r="AK8628"/>
      <c r="AL8628"/>
      <c r="AM8628"/>
      <c r="AO8628"/>
      <c r="AP8628"/>
      <c r="AQ8628"/>
      <c r="AS8628"/>
      <c r="AT8628"/>
      <c r="AU8628"/>
      <c r="AW8628"/>
      <c r="AX8628"/>
      <c r="AY8628"/>
      <c r="BA8628"/>
      <c r="BB8628"/>
      <c r="BC8628"/>
      <c r="BE8628"/>
      <c r="BF8628"/>
      <c r="BG8628"/>
      <c r="BI8628"/>
      <c r="BJ8628"/>
      <c r="BK8628"/>
      <c r="BM8628"/>
      <c r="BN8628"/>
      <c r="BO8628"/>
    </row>
    <row r="8629" spans="1:67">
      <c r="A8629"/>
      <c r="B8629"/>
      <c r="C8629"/>
      <c r="E8629"/>
      <c r="F8629"/>
      <c r="G8629"/>
      <c r="I8629"/>
      <c r="J8629"/>
      <c r="K8629"/>
      <c r="M8629"/>
      <c r="N8629"/>
      <c r="O8629"/>
      <c r="Q8629"/>
      <c r="R8629"/>
      <c r="S8629"/>
      <c r="U8629"/>
      <c r="V8629"/>
      <c r="W8629"/>
      <c r="Y8629"/>
      <c r="Z8629"/>
      <c r="AA8629"/>
      <c r="AC8629"/>
      <c r="AD8629"/>
      <c r="AE8629"/>
      <c r="AG8629"/>
      <c r="AH8629"/>
      <c r="AI8629"/>
      <c r="AK8629"/>
      <c r="AL8629"/>
      <c r="AM8629"/>
      <c r="AO8629"/>
      <c r="AP8629"/>
      <c r="AQ8629"/>
      <c r="AS8629"/>
      <c r="AT8629"/>
      <c r="AU8629"/>
      <c r="AW8629"/>
      <c r="AX8629"/>
      <c r="AY8629"/>
      <c r="BA8629"/>
      <c r="BB8629"/>
      <c r="BC8629"/>
      <c r="BE8629"/>
      <c r="BF8629"/>
      <c r="BG8629"/>
      <c r="BI8629"/>
      <c r="BJ8629"/>
      <c r="BK8629"/>
      <c r="BM8629"/>
      <c r="BN8629"/>
      <c r="BO8629"/>
    </row>
    <row r="8630" spans="1:67">
      <c r="A8630"/>
      <c r="B8630"/>
      <c r="C8630"/>
      <c r="E8630"/>
      <c r="F8630"/>
      <c r="G8630"/>
      <c r="I8630"/>
      <c r="J8630"/>
      <c r="K8630"/>
      <c r="M8630"/>
      <c r="N8630"/>
      <c r="O8630"/>
      <c r="Q8630"/>
      <c r="R8630"/>
      <c r="S8630"/>
      <c r="U8630"/>
      <c r="V8630"/>
      <c r="W8630"/>
      <c r="Y8630"/>
      <c r="Z8630"/>
      <c r="AA8630"/>
      <c r="AC8630"/>
      <c r="AD8630"/>
      <c r="AE8630"/>
      <c r="AG8630"/>
      <c r="AH8630"/>
      <c r="AI8630"/>
      <c r="AK8630"/>
      <c r="AL8630"/>
      <c r="AM8630"/>
      <c r="AO8630"/>
      <c r="AP8630"/>
      <c r="AQ8630"/>
      <c r="AS8630"/>
      <c r="AT8630"/>
      <c r="AU8630"/>
      <c r="AW8630"/>
      <c r="AX8630"/>
      <c r="AY8630"/>
      <c r="BA8630"/>
      <c r="BB8630"/>
      <c r="BC8630"/>
      <c r="BE8630"/>
      <c r="BF8630"/>
      <c r="BG8630"/>
      <c r="BI8630"/>
      <c r="BJ8630"/>
      <c r="BK8630"/>
      <c r="BM8630"/>
      <c r="BN8630"/>
      <c r="BO8630"/>
    </row>
    <row r="8631" spans="1:67">
      <c r="A8631"/>
      <c r="B8631"/>
      <c r="C8631"/>
      <c r="E8631"/>
      <c r="F8631"/>
      <c r="G8631"/>
      <c r="I8631"/>
      <c r="J8631"/>
      <c r="K8631"/>
      <c r="M8631"/>
      <c r="N8631"/>
      <c r="O8631"/>
      <c r="Q8631"/>
      <c r="R8631"/>
      <c r="S8631"/>
      <c r="U8631"/>
      <c r="V8631"/>
      <c r="W8631"/>
      <c r="Y8631"/>
      <c r="Z8631"/>
      <c r="AA8631"/>
      <c r="AC8631"/>
      <c r="AD8631"/>
      <c r="AE8631"/>
      <c r="AG8631"/>
      <c r="AH8631"/>
      <c r="AI8631"/>
      <c r="AK8631"/>
      <c r="AL8631"/>
      <c r="AM8631"/>
      <c r="AO8631"/>
      <c r="AP8631"/>
      <c r="AQ8631"/>
      <c r="AS8631"/>
      <c r="AT8631"/>
      <c r="AU8631"/>
      <c r="AW8631"/>
      <c r="AX8631"/>
      <c r="AY8631"/>
      <c r="BA8631"/>
      <c r="BB8631"/>
      <c r="BC8631"/>
      <c r="BE8631"/>
      <c r="BF8631"/>
      <c r="BG8631"/>
      <c r="BI8631"/>
      <c r="BJ8631"/>
      <c r="BK8631"/>
      <c r="BM8631"/>
      <c r="BN8631"/>
      <c r="BO8631"/>
    </row>
    <row r="8632" spans="1:67">
      <c r="A8632"/>
      <c r="B8632"/>
      <c r="C8632"/>
      <c r="E8632"/>
      <c r="F8632"/>
      <c r="G8632"/>
      <c r="I8632"/>
      <c r="J8632"/>
      <c r="K8632"/>
      <c r="M8632"/>
      <c r="N8632"/>
      <c r="O8632"/>
      <c r="Q8632"/>
      <c r="R8632"/>
      <c r="S8632"/>
      <c r="U8632"/>
      <c r="V8632"/>
      <c r="W8632"/>
      <c r="Y8632"/>
      <c r="Z8632"/>
      <c r="AA8632"/>
      <c r="AC8632"/>
      <c r="AD8632"/>
      <c r="AE8632"/>
      <c r="AG8632"/>
      <c r="AH8632"/>
      <c r="AI8632"/>
      <c r="AK8632"/>
      <c r="AL8632"/>
      <c r="AM8632"/>
      <c r="AO8632"/>
      <c r="AP8632"/>
      <c r="AQ8632"/>
      <c r="AS8632"/>
      <c r="AT8632"/>
      <c r="AU8632"/>
      <c r="AW8632"/>
      <c r="AX8632"/>
      <c r="AY8632"/>
      <c r="BA8632"/>
      <c r="BB8632"/>
      <c r="BC8632"/>
      <c r="BE8632"/>
      <c r="BF8632"/>
      <c r="BG8632"/>
      <c r="BI8632"/>
      <c r="BJ8632"/>
      <c r="BK8632"/>
      <c r="BM8632"/>
      <c r="BN8632"/>
      <c r="BO8632"/>
    </row>
    <row r="8633" spans="1:67">
      <c r="A8633"/>
      <c r="B8633"/>
      <c r="C8633"/>
      <c r="E8633"/>
      <c r="F8633"/>
      <c r="G8633"/>
      <c r="I8633"/>
      <c r="J8633"/>
      <c r="K8633"/>
      <c r="M8633"/>
      <c r="N8633"/>
      <c r="O8633"/>
      <c r="Q8633"/>
      <c r="R8633"/>
      <c r="S8633"/>
      <c r="U8633"/>
      <c r="V8633"/>
      <c r="W8633"/>
      <c r="Y8633"/>
      <c r="Z8633"/>
      <c r="AA8633"/>
      <c r="AC8633"/>
      <c r="AD8633"/>
      <c r="AE8633"/>
      <c r="AG8633"/>
      <c r="AH8633"/>
      <c r="AI8633"/>
      <c r="AK8633"/>
      <c r="AL8633"/>
      <c r="AM8633"/>
      <c r="AO8633"/>
      <c r="AP8633"/>
      <c r="AQ8633"/>
      <c r="AS8633"/>
      <c r="AT8633"/>
      <c r="AU8633"/>
      <c r="AW8633"/>
      <c r="AX8633"/>
      <c r="AY8633"/>
      <c r="BA8633"/>
      <c r="BB8633"/>
      <c r="BC8633"/>
      <c r="BE8633"/>
      <c r="BF8633"/>
      <c r="BG8633"/>
      <c r="BI8633"/>
      <c r="BJ8633"/>
      <c r="BK8633"/>
      <c r="BM8633"/>
      <c r="BN8633"/>
      <c r="BO8633"/>
    </row>
    <row r="8634" spans="1:67">
      <c r="A8634"/>
      <c r="B8634"/>
      <c r="C8634"/>
      <c r="E8634"/>
      <c r="F8634"/>
      <c r="G8634"/>
      <c r="I8634"/>
      <c r="J8634"/>
      <c r="K8634"/>
      <c r="M8634"/>
      <c r="N8634"/>
      <c r="O8634"/>
      <c r="Q8634"/>
      <c r="R8634"/>
      <c r="S8634"/>
      <c r="U8634"/>
      <c r="V8634"/>
      <c r="W8634"/>
      <c r="Y8634"/>
      <c r="Z8634"/>
      <c r="AA8634"/>
      <c r="AC8634"/>
      <c r="AD8634"/>
      <c r="AE8634"/>
      <c r="AG8634"/>
      <c r="AH8634"/>
      <c r="AI8634"/>
      <c r="AK8634"/>
      <c r="AL8634"/>
      <c r="AM8634"/>
      <c r="AO8634"/>
      <c r="AP8634"/>
      <c r="AQ8634"/>
      <c r="AS8634"/>
      <c r="AT8634"/>
      <c r="AU8634"/>
      <c r="AW8634"/>
      <c r="AX8634"/>
      <c r="AY8634"/>
      <c r="BA8634"/>
      <c r="BB8634"/>
      <c r="BC8634"/>
      <c r="BE8634"/>
      <c r="BF8634"/>
      <c r="BG8634"/>
      <c r="BI8634"/>
      <c r="BJ8634"/>
      <c r="BK8634"/>
      <c r="BM8634"/>
      <c r="BN8634"/>
      <c r="BO8634"/>
    </row>
    <row r="8635" spans="1:67">
      <c r="A8635"/>
      <c r="B8635"/>
      <c r="C8635"/>
      <c r="E8635"/>
      <c r="F8635"/>
      <c r="G8635"/>
      <c r="I8635"/>
      <c r="J8635"/>
      <c r="K8635"/>
      <c r="M8635"/>
      <c r="N8635"/>
      <c r="O8635"/>
      <c r="Q8635"/>
      <c r="R8635"/>
      <c r="S8635"/>
      <c r="U8635"/>
      <c r="V8635"/>
      <c r="W8635"/>
      <c r="Y8635"/>
      <c r="Z8635"/>
      <c r="AA8635"/>
      <c r="AC8635"/>
      <c r="AD8635"/>
      <c r="AE8635"/>
      <c r="AG8635"/>
      <c r="AH8635"/>
      <c r="AI8635"/>
      <c r="AK8635"/>
      <c r="AL8635"/>
      <c r="AM8635"/>
      <c r="AO8635"/>
      <c r="AP8635"/>
      <c r="AQ8635"/>
      <c r="AS8635"/>
      <c r="AT8635"/>
      <c r="AU8635"/>
      <c r="AW8635"/>
      <c r="AX8635"/>
      <c r="AY8635"/>
      <c r="BA8635"/>
      <c r="BB8635"/>
      <c r="BC8635"/>
      <c r="BE8635"/>
      <c r="BF8635"/>
      <c r="BG8635"/>
      <c r="BI8635"/>
      <c r="BJ8635"/>
      <c r="BK8635"/>
      <c r="BM8635"/>
      <c r="BN8635"/>
      <c r="BO8635"/>
    </row>
    <row r="8636" spans="1:67">
      <c r="A8636"/>
      <c r="B8636"/>
      <c r="C8636"/>
      <c r="E8636"/>
      <c r="F8636"/>
      <c r="G8636"/>
      <c r="I8636"/>
      <c r="J8636"/>
      <c r="K8636"/>
      <c r="M8636"/>
      <c r="N8636"/>
      <c r="O8636"/>
      <c r="Q8636"/>
      <c r="R8636"/>
      <c r="S8636"/>
      <c r="U8636"/>
      <c r="V8636"/>
      <c r="W8636"/>
      <c r="Y8636"/>
      <c r="Z8636"/>
      <c r="AA8636"/>
      <c r="AC8636"/>
      <c r="AD8636"/>
      <c r="AE8636"/>
      <c r="AG8636"/>
      <c r="AH8636"/>
      <c r="AI8636"/>
      <c r="AK8636"/>
      <c r="AL8636"/>
      <c r="AM8636"/>
      <c r="AO8636"/>
      <c r="AP8636"/>
      <c r="AQ8636"/>
      <c r="AS8636"/>
      <c r="AT8636"/>
      <c r="AU8636"/>
      <c r="AW8636"/>
      <c r="AX8636"/>
      <c r="AY8636"/>
      <c r="BA8636"/>
      <c r="BB8636"/>
      <c r="BC8636"/>
      <c r="BE8636"/>
      <c r="BF8636"/>
      <c r="BG8636"/>
      <c r="BI8636"/>
      <c r="BJ8636"/>
      <c r="BK8636"/>
      <c r="BM8636"/>
      <c r="BN8636"/>
      <c r="BO8636"/>
    </row>
    <row r="8637" spans="1:67">
      <c r="A8637"/>
      <c r="B8637"/>
      <c r="C8637"/>
      <c r="E8637"/>
      <c r="F8637"/>
      <c r="G8637"/>
      <c r="I8637"/>
      <c r="J8637"/>
      <c r="K8637"/>
      <c r="M8637"/>
      <c r="N8637"/>
      <c r="O8637"/>
      <c r="Q8637"/>
      <c r="R8637"/>
      <c r="S8637"/>
      <c r="U8637"/>
      <c r="V8637"/>
      <c r="W8637"/>
      <c r="Y8637"/>
      <c r="Z8637"/>
      <c r="AA8637"/>
      <c r="AC8637"/>
      <c r="AD8637"/>
      <c r="AE8637"/>
      <c r="AG8637"/>
      <c r="AH8637"/>
      <c r="AI8637"/>
      <c r="AK8637"/>
      <c r="AL8637"/>
      <c r="AM8637"/>
      <c r="AO8637"/>
      <c r="AP8637"/>
      <c r="AQ8637"/>
      <c r="AS8637"/>
      <c r="AT8637"/>
      <c r="AU8637"/>
      <c r="AW8637"/>
      <c r="AX8637"/>
      <c r="AY8637"/>
      <c r="BA8637"/>
      <c r="BB8637"/>
      <c r="BC8637"/>
      <c r="BE8637"/>
      <c r="BF8637"/>
      <c r="BG8637"/>
      <c r="BI8637"/>
      <c r="BJ8637"/>
      <c r="BK8637"/>
      <c r="BM8637"/>
      <c r="BN8637"/>
      <c r="BO8637"/>
    </row>
    <row r="8638" spans="1:67">
      <c r="A8638"/>
      <c r="B8638"/>
      <c r="C8638"/>
      <c r="E8638"/>
      <c r="F8638"/>
      <c r="G8638"/>
      <c r="I8638"/>
      <c r="J8638"/>
      <c r="K8638"/>
      <c r="M8638"/>
      <c r="N8638"/>
      <c r="O8638"/>
      <c r="Q8638"/>
      <c r="R8638"/>
      <c r="S8638"/>
      <c r="U8638"/>
      <c r="V8638"/>
      <c r="W8638"/>
      <c r="Y8638"/>
      <c r="Z8638"/>
      <c r="AA8638"/>
      <c r="AC8638"/>
      <c r="AD8638"/>
      <c r="AE8638"/>
      <c r="AG8638"/>
      <c r="AH8638"/>
      <c r="AI8638"/>
      <c r="AK8638"/>
      <c r="AL8638"/>
      <c r="AM8638"/>
      <c r="AO8638"/>
      <c r="AP8638"/>
      <c r="AQ8638"/>
      <c r="AS8638"/>
      <c r="AT8638"/>
      <c r="AU8638"/>
      <c r="AW8638"/>
      <c r="AX8638"/>
      <c r="AY8638"/>
      <c r="BA8638"/>
      <c r="BB8638"/>
      <c r="BC8638"/>
      <c r="BE8638"/>
      <c r="BF8638"/>
      <c r="BG8638"/>
      <c r="BI8638"/>
      <c r="BJ8638"/>
      <c r="BK8638"/>
      <c r="BM8638"/>
      <c r="BN8638"/>
      <c r="BO8638"/>
    </row>
    <row r="8639" spans="1:67">
      <c r="A8639"/>
      <c r="B8639"/>
      <c r="C8639"/>
      <c r="E8639"/>
      <c r="F8639"/>
      <c r="G8639"/>
      <c r="I8639"/>
      <c r="J8639"/>
      <c r="K8639"/>
      <c r="M8639"/>
      <c r="N8639"/>
      <c r="O8639"/>
      <c r="Q8639"/>
      <c r="R8639"/>
      <c r="S8639"/>
      <c r="U8639"/>
      <c r="V8639"/>
      <c r="W8639"/>
      <c r="Y8639"/>
      <c r="Z8639"/>
      <c r="AA8639"/>
      <c r="AC8639"/>
      <c r="AD8639"/>
      <c r="AE8639"/>
      <c r="AG8639"/>
      <c r="AH8639"/>
      <c r="AI8639"/>
      <c r="AK8639"/>
      <c r="AL8639"/>
      <c r="AM8639"/>
      <c r="AO8639"/>
      <c r="AP8639"/>
      <c r="AQ8639"/>
      <c r="AS8639"/>
      <c r="AT8639"/>
      <c r="AU8639"/>
      <c r="AW8639"/>
      <c r="AX8639"/>
      <c r="AY8639"/>
      <c r="BA8639"/>
      <c r="BB8639"/>
      <c r="BC8639"/>
      <c r="BE8639"/>
      <c r="BF8639"/>
      <c r="BG8639"/>
      <c r="BI8639"/>
      <c r="BJ8639"/>
      <c r="BK8639"/>
      <c r="BM8639"/>
      <c r="BN8639"/>
      <c r="BO8639"/>
    </row>
    <row r="8640" spans="1:67">
      <c r="A8640"/>
      <c r="B8640"/>
      <c r="C8640"/>
      <c r="E8640"/>
      <c r="F8640"/>
      <c r="G8640"/>
      <c r="I8640"/>
      <c r="J8640"/>
      <c r="K8640"/>
      <c r="M8640"/>
      <c r="N8640"/>
      <c r="O8640"/>
      <c r="Q8640"/>
      <c r="R8640"/>
      <c r="S8640"/>
      <c r="U8640"/>
      <c r="V8640"/>
      <c r="W8640"/>
      <c r="Y8640"/>
      <c r="Z8640"/>
      <c r="AA8640"/>
      <c r="AC8640"/>
      <c r="AD8640"/>
      <c r="AE8640"/>
      <c r="AG8640"/>
      <c r="AH8640"/>
      <c r="AI8640"/>
      <c r="AK8640"/>
      <c r="AL8640"/>
      <c r="AM8640"/>
      <c r="AO8640"/>
      <c r="AP8640"/>
      <c r="AQ8640"/>
      <c r="AS8640"/>
      <c r="AT8640"/>
      <c r="AU8640"/>
      <c r="AW8640"/>
      <c r="AX8640"/>
      <c r="AY8640"/>
      <c r="BA8640"/>
      <c r="BB8640"/>
      <c r="BC8640"/>
      <c r="BE8640"/>
      <c r="BF8640"/>
      <c r="BG8640"/>
      <c r="BI8640"/>
      <c r="BJ8640"/>
      <c r="BK8640"/>
      <c r="BM8640"/>
      <c r="BN8640"/>
      <c r="BO8640"/>
    </row>
    <row r="8641" spans="1:67">
      <c r="A8641"/>
      <c r="B8641"/>
      <c r="C8641"/>
      <c r="E8641"/>
      <c r="F8641"/>
      <c r="G8641"/>
      <c r="I8641"/>
      <c r="J8641"/>
      <c r="K8641"/>
      <c r="M8641"/>
      <c r="N8641"/>
      <c r="O8641"/>
      <c r="Q8641"/>
      <c r="R8641"/>
      <c r="S8641"/>
      <c r="U8641"/>
      <c r="V8641"/>
      <c r="W8641"/>
      <c r="Y8641"/>
      <c r="Z8641"/>
      <c r="AA8641"/>
      <c r="AC8641"/>
      <c r="AD8641"/>
      <c r="AE8641"/>
      <c r="AG8641"/>
      <c r="AH8641"/>
      <c r="AI8641"/>
      <c r="AK8641"/>
      <c r="AL8641"/>
      <c r="AM8641"/>
      <c r="AO8641"/>
      <c r="AP8641"/>
      <c r="AQ8641"/>
      <c r="AS8641"/>
      <c r="AT8641"/>
      <c r="AU8641"/>
      <c r="AW8641"/>
      <c r="AX8641"/>
      <c r="AY8641"/>
      <c r="BA8641"/>
      <c r="BB8641"/>
      <c r="BC8641"/>
      <c r="BE8641"/>
      <c r="BF8641"/>
      <c r="BG8641"/>
      <c r="BI8641"/>
      <c r="BJ8641"/>
      <c r="BK8641"/>
      <c r="BM8641"/>
      <c r="BN8641"/>
      <c r="BO8641"/>
    </row>
    <row r="8642" spans="1:67">
      <c r="A8642"/>
      <c r="B8642"/>
      <c r="C8642"/>
      <c r="E8642"/>
      <c r="F8642"/>
      <c r="G8642"/>
      <c r="I8642"/>
      <c r="J8642"/>
      <c r="K8642"/>
      <c r="M8642"/>
      <c r="N8642"/>
      <c r="O8642"/>
      <c r="Q8642"/>
      <c r="R8642"/>
      <c r="S8642"/>
      <c r="U8642"/>
      <c r="V8642"/>
      <c r="W8642"/>
      <c r="Y8642"/>
      <c r="Z8642"/>
      <c r="AA8642"/>
      <c r="AC8642"/>
      <c r="AD8642"/>
      <c r="AE8642"/>
      <c r="AG8642"/>
      <c r="AH8642"/>
      <c r="AI8642"/>
      <c r="AK8642"/>
      <c r="AL8642"/>
      <c r="AM8642"/>
      <c r="AO8642"/>
      <c r="AP8642"/>
      <c r="AQ8642"/>
      <c r="AS8642"/>
      <c r="AT8642"/>
      <c r="AU8642"/>
      <c r="AW8642"/>
      <c r="AX8642"/>
      <c r="AY8642"/>
      <c r="BA8642"/>
      <c r="BB8642"/>
      <c r="BC8642"/>
      <c r="BE8642"/>
      <c r="BF8642"/>
      <c r="BG8642"/>
      <c r="BI8642"/>
      <c r="BJ8642"/>
      <c r="BK8642"/>
      <c r="BM8642"/>
      <c r="BN8642"/>
      <c r="BO8642"/>
    </row>
    <row r="8643" spans="1:67">
      <c r="A8643"/>
      <c r="B8643"/>
      <c r="C8643"/>
      <c r="E8643"/>
      <c r="F8643"/>
      <c r="G8643"/>
      <c r="I8643"/>
      <c r="J8643"/>
      <c r="K8643"/>
      <c r="M8643"/>
      <c r="N8643"/>
      <c r="O8643"/>
      <c r="Q8643"/>
      <c r="R8643"/>
      <c r="S8643"/>
      <c r="U8643"/>
      <c r="V8643"/>
      <c r="W8643"/>
      <c r="Y8643"/>
      <c r="Z8643"/>
      <c r="AA8643"/>
      <c r="AC8643"/>
      <c r="AD8643"/>
      <c r="AE8643"/>
      <c r="AG8643"/>
      <c r="AH8643"/>
      <c r="AI8643"/>
      <c r="AK8643"/>
      <c r="AL8643"/>
      <c r="AM8643"/>
      <c r="AO8643"/>
      <c r="AP8643"/>
      <c r="AQ8643"/>
      <c r="AS8643"/>
      <c r="AT8643"/>
      <c r="AU8643"/>
      <c r="AW8643"/>
      <c r="AX8643"/>
      <c r="AY8643"/>
      <c r="BA8643"/>
      <c r="BB8643"/>
      <c r="BC8643"/>
      <c r="BE8643"/>
      <c r="BF8643"/>
      <c r="BG8643"/>
      <c r="BI8643"/>
      <c r="BJ8643"/>
      <c r="BK8643"/>
      <c r="BM8643"/>
      <c r="BN8643"/>
      <c r="BO8643"/>
    </row>
    <row r="8644" spans="1:67">
      <c r="A8644"/>
      <c r="B8644"/>
      <c r="C8644"/>
      <c r="E8644"/>
      <c r="F8644"/>
      <c r="G8644"/>
      <c r="I8644"/>
      <c r="J8644"/>
      <c r="K8644"/>
      <c r="M8644"/>
      <c r="N8644"/>
      <c r="O8644"/>
      <c r="Q8644"/>
      <c r="R8644"/>
      <c r="S8644"/>
      <c r="U8644"/>
      <c r="V8644"/>
      <c r="W8644"/>
      <c r="Y8644"/>
      <c r="Z8644"/>
      <c r="AA8644"/>
      <c r="AC8644"/>
      <c r="AD8644"/>
      <c r="AE8644"/>
      <c r="AG8644"/>
      <c r="AH8644"/>
      <c r="AI8644"/>
      <c r="AK8644"/>
      <c r="AL8644"/>
      <c r="AM8644"/>
      <c r="AO8644"/>
      <c r="AP8644"/>
      <c r="AQ8644"/>
      <c r="AS8644"/>
      <c r="AT8644"/>
      <c r="AU8644"/>
      <c r="AW8644"/>
      <c r="AX8644"/>
      <c r="AY8644"/>
      <c r="BA8644"/>
      <c r="BB8644"/>
      <c r="BC8644"/>
      <c r="BE8644"/>
      <c r="BF8644"/>
      <c r="BG8644"/>
      <c r="BI8644"/>
      <c r="BJ8644"/>
      <c r="BK8644"/>
      <c r="BM8644"/>
      <c r="BN8644"/>
      <c r="BO8644"/>
    </row>
    <row r="8645" spans="1:67">
      <c r="A8645"/>
      <c r="B8645"/>
      <c r="C8645"/>
      <c r="E8645"/>
      <c r="F8645"/>
      <c r="G8645"/>
      <c r="I8645"/>
      <c r="J8645"/>
      <c r="K8645"/>
      <c r="M8645"/>
      <c r="N8645"/>
      <c r="O8645"/>
      <c r="Q8645"/>
      <c r="R8645"/>
      <c r="S8645"/>
      <c r="U8645"/>
      <c r="V8645"/>
      <c r="W8645"/>
      <c r="Y8645"/>
      <c r="Z8645"/>
      <c r="AA8645"/>
      <c r="AC8645"/>
      <c r="AD8645"/>
      <c r="AE8645"/>
      <c r="AG8645"/>
      <c r="AH8645"/>
      <c r="AI8645"/>
      <c r="AK8645"/>
      <c r="AL8645"/>
      <c r="AM8645"/>
      <c r="AO8645"/>
      <c r="AP8645"/>
      <c r="AQ8645"/>
      <c r="AS8645"/>
      <c r="AT8645"/>
      <c r="AU8645"/>
      <c r="AW8645"/>
      <c r="AX8645"/>
      <c r="AY8645"/>
      <c r="BA8645"/>
      <c r="BB8645"/>
      <c r="BC8645"/>
      <c r="BE8645"/>
      <c r="BF8645"/>
      <c r="BG8645"/>
      <c r="BI8645"/>
      <c r="BJ8645"/>
      <c r="BK8645"/>
      <c r="BM8645"/>
      <c r="BN8645"/>
      <c r="BO8645"/>
    </row>
    <row r="8646" spans="1:67">
      <c r="A8646"/>
      <c r="B8646"/>
      <c r="C8646"/>
      <c r="E8646"/>
      <c r="F8646"/>
      <c r="G8646"/>
      <c r="I8646"/>
      <c r="J8646"/>
      <c r="K8646"/>
      <c r="M8646"/>
      <c r="N8646"/>
      <c r="O8646"/>
      <c r="Q8646"/>
      <c r="R8646"/>
      <c r="S8646"/>
      <c r="U8646"/>
      <c r="V8646"/>
      <c r="W8646"/>
      <c r="Y8646"/>
      <c r="Z8646"/>
      <c r="AA8646"/>
      <c r="AC8646"/>
      <c r="AD8646"/>
      <c r="AE8646"/>
      <c r="AG8646"/>
      <c r="AH8646"/>
      <c r="AI8646"/>
      <c r="AK8646"/>
      <c r="AL8646"/>
      <c r="AM8646"/>
      <c r="AO8646"/>
      <c r="AP8646"/>
      <c r="AQ8646"/>
      <c r="AS8646"/>
      <c r="AT8646"/>
      <c r="AU8646"/>
      <c r="AW8646"/>
      <c r="AX8646"/>
      <c r="AY8646"/>
      <c r="BA8646"/>
      <c r="BB8646"/>
      <c r="BC8646"/>
      <c r="BE8646"/>
      <c r="BF8646"/>
      <c r="BG8646"/>
      <c r="BI8646"/>
      <c r="BJ8646"/>
      <c r="BK8646"/>
      <c r="BM8646"/>
      <c r="BN8646"/>
      <c r="BO8646"/>
    </row>
    <row r="8647" spans="1:67">
      <c r="A8647"/>
      <c r="B8647"/>
      <c r="C8647"/>
      <c r="E8647"/>
      <c r="F8647"/>
      <c r="G8647"/>
      <c r="I8647"/>
      <c r="J8647"/>
      <c r="K8647"/>
      <c r="M8647"/>
      <c r="N8647"/>
      <c r="O8647"/>
      <c r="Q8647"/>
      <c r="R8647"/>
      <c r="S8647"/>
      <c r="U8647"/>
      <c r="V8647"/>
      <c r="W8647"/>
      <c r="Y8647"/>
      <c r="Z8647"/>
      <c r="AA8647"/>
      <c r="AC8647"/>
      <c r="AD8647"/>
      <c r="AE8647"/>
      <c r="AG8647"/>
      <c r="AH8647"/>
      <c r="AI8647"/>
      <c r="AK8647"/>
      <c r="AL8647"/>
      <c r="AM8647"/>
      <c r="AO8647"/>
      <c r="AP8647"/>
      <c r="AQ8647"/>
      <c r="AS8647"/>
      <c r="AT8647"/>
      <c r="AU8647"/>
      <c r="AW8647"/>
      <c r="AX8647"/>
      <c r="AY8647"/>
      <c r="BA8647"/>
      <c r="BB8647"/>
      <c r="BC8647"/>
      <c r="BE8647"/>
      <c r="BF8647"/>
      <c r="BG8647"/>
      <c r="BI8647"/>
      <c r="BJ8647"/>
      <c r="BK8647"/>
      <c r="BM8647"/>
      <c r="BN8647"/>
      <c r="BO8647"/>
    </row>
    <row r="8648" spans="1:67">
      <c r="A8648"/>
      <c r="B8648"/>
      <c r="C8648"/>
      <c r="E8648"/>
      <c r="F8648"/>
      <c r="G8648"/>
      <c r="I8648"/>
      <c r="J8648"/>
      <c r="K8648"/>
      <c r="M8648"/>
      <c r="N8648"/>
      <c r="O8648"/>
      <c r="Q8648"/>
      <c r="R8648"/>
      <c r="S8648"/>
      <c r="U8648"/>
      <c r="V8648"/>
      <c r="W8648"/>
      <c r="Y8648"/>
      <c r="Z8648"/>
      <c r="AA8648"/>
      <c r="AC8648"/>
      <c r="AD8648"/>
      <c r="AE8648"/>
      <c r="AG8648"/>
      <c r="AH8648"/>
      <c r="AI8648"/>
      <c r="AK8648"/>
      <c r="AL8648"/>
      <c r="AM8648"/>
      <c r="AO8648"/>
      <c r="AP8648"/>
      <c r="AQ8648"/>
      <c r="AS8648"/>
      <c r="AT8648"/>
      <c r="AU8648"/>
      <c r="AW8648"/>
      <c r="AX8648"/>
      <c r="AY8648"/>
      <c r="BA8648"/>
      <c r="BB8648"/>
      <c r="BC8648"/>
      <c r="BE8648"/>
      <c r="BF8648"/>
      <c r="BG8648"/>
      <c r="BI8648"/>
      <c r="BJ8648"/>
      <c r="BK8648"/>
      <c r="BM8648"/>
      <c r="BN8648"/>
      <c r="BO8648"/>
    </row>
    <row r="8649" spans="1:67">
      <c r="A8649"/>
      <c r="B8649"/>
      <c r="C8649"/>
      <c r="E8649"/>
      <c r="F8649"/>
      <c r="G8649"/>
      <c r="I8649"/>
      <c r="J8649"/>
      <c r="K8649"/>
      <c r="M8649"/>
      <c r="N8649"/>
      <c r="O8649"/>
      <c r="Q8649"/>
      <c r="R8649"/>
      <c r="S8649"/>
      <c r="U8649"/>
      <c r="V8649"/>
      <c r="W8649"/>
      <c r="Y8649"/>
      <c r="Z8649"/>
      <c r="AA8649"/>
      <c r="AC8649"/>
      <c r="AD8649"/>
      <c r="AE8649"/>
      <c r="AG8649"/>
      <c r="AH8649"/>
      <c r="AI8649"/>
      <c r="AK8649"/>
      <c r="AL8649"/>
      <c r="AM8649"/>
      <c r="AO8649"/>
      <c r="AP8649"/>
      <c r="AQ8649"/>
      <c r="AS8649"/>
      <c r="AT8649"/>
      <c r="AU8649"/>
      <c r="AW8649"/>
      <c r="AX8649"/>
      <c r="AY8649"/>
      <c r="BA8649"/>
      <c r="BB8649"/>
      <c r="BC8649"/>
      <c r="BE8649"/>
      <c r="BF8649"/>
      <c r="BG8649"/>
      <c r="BI8649"/>
      <c r="BJ8649"/>
      <c r="BK8649"/>
      <c r="BM8649"/>
      <c r="BN8649"/>
      <c r="BO8649"/>
    </row>
    <row r="8650" spans="1:67">
      <c r="A8650"/>
      <c r="B8650"/>
      <c r="C8650"/>
      <c r="E8650"/>
      <c r="F8650"/>
      <c r="G8650"/>
      <c r="I8650"/>
      <c r="J8650"/>
      <c r="K8650"/>
      <c r="M8650"/>
      <c r="N8650"/>
      <c r="O8650"/>
      <c r="Q8650"/>
      <c r="R8650"/>
      <c r="S8650"/>
      <c r="U8650"/>
      <c r="V8650"/>
      <c r="W8650"/>
      <c r="Y8650"/>
      <c r="Z8650"/>
      <c r="AA8650"/>
      <c r="AC8650"/>
      <c r="AD8650"/>
      <c r="AE8650"/>
      <c r="AG8650"/>
      <c r="AH8650"/>
      <c r="AI8650"/>
      <c r="AK8650"/>
      <c r="AL8650"/>
      <c r="AM8650"/>
      <c r="AO8650"/>
      <c r="AP8650"/>
      <c r="AQ8650"/>
      <c r="AS8650"/>
      <c r="AT8650"/>
      <c r="AU8650"/>
      <c r="AW8650"/>
      <c r="AX8650"/>
      <c r="AY8650"/>
      <c r="BA8650"/>
      <c r="BB8650"/>
      <c r="BC8650"/>
      <c r="BE8650"/>
      <c r="BF8650"/>
      <c r="BG8650"/>
      <c r="BI8650"/>
      <c r="BJ8650"/>
      <c r="BK8650"/>
      <c r="BM8650"/>
      <c r="BN8650"/>
      <c r="BO8650"/>
    </row>
    <row r="8651" spans="1:67">
      <c r="A8651"/>
      <c r="B8651"/>
      <c r="C8651"/>
      <c r="E8651"/>
      <c r="F8651"/>
      <c r="G8651"/>
      <c r="I8651"/>
      <c r="J8651"/>
      <c r="K8651"/>
      <c r="M8651"/>
      <c r="N8651"/>
      <c r="O8651"/>
      <c r="Q8651"/>
      <c r="R8651"/>
      <c r="S8651"/>
      <c r="U8651"/>
      <c r="V8651"/>
      <c r="W8651"/>
      <c r="Y8651"/>
      <c r="Z8651"/>
      <c r="AA8651"/>
      <c r="AC8651"/>
      <c r="AD8651"/>
      <c r="AE8651"/>
      <c r="AG8651"/>
      <c r="AH8651"/>
      <c r="AI8651"/>
      <c r="AK8651"/>
      <c r="AL8651"/>
      <c r="AM8651"/>
      <c r="AO8651"/>
      <c r="AP8651"/>
      <c r="AQ8651"/>
      <c r="AS8651"/>
      <c r="AT8651"/>
      <c r="AU8651"/>
      <c r="AW8651"/>
      <c r="AX8651"/>
      <c r="AY8651"/>
      <c r="BA8651"/>
      <c r="BB8651"/>
      <c r="BC8651"/>
      <c r="BE8651"/>
      <c r="BF8651"/>
      <c r="BG8651"/>
      <c r="BI8651"/>
      <c r="BJ8651"/>
      <c r="BK8651"/>
      <c r="BM8651"/>
      <c r="BN8651"/>
      <c r="BO8651"/>
    </row>
    <row r="8652" spans="1:67">
      <c r="A8652"/>
      <c r="B8652"/>
      <c r="C8652"/>
      <c r="E8652"/>
      <c r="F8652"/>
      <c r="G8652"/>
      <c r="I8652"/>
      <c r="J8652"/>
      <c r="K8652"/>
      <c r="M8652"/>
      <c r="N8652"/>
      <c r="O8652"/>
      <c r="Q8652"/>
      <c r="R8652"/>
      <c r="S8652"/>
      <c r="U8652"/>
      <c r="V8652"/>
      <c r="W8652"/>
      <c r="Y8652"/>
      <c r="Z8652"/>
      <c r="AA8652"/>
      <c r="AC8652"/>
      <c r="AD8652"/>
      <c r="AE8652"/>
      <c r="AG8652"/>
      <c r="AH8652"/>
      <c r="AI8652"/>
      <c r="AK8652"/>
      <c r="AL8652"/>
      <c r="AM8652"/>
      <c r="AO8652"/>
      <c r="AP8652"/>
      <c r="AQ8652"/>
      <c r="AS8652"/>
      <c r="AT8652"/>
      <c r="AU8652"/>
      <c r="AW8652"/>
      <c r="AX8652"/>
      <c r="AY8652"/>
      <c r="BA8652"/>
      <c r="BB8652"/>
      <c r="BC8652"/>
      <c r="BE8652"/>
      <c r="BF8652"/>
      <c r="BG8652"/>
      <c r="BI8652"/>
      <c r="BJ8652"/>
      <c r="BK8652"/>
      <c r="BM8652"/>
      <c r="BN8652"/>
      <c r="BO8652"/>
    </row>
    <row r="8653" spans="1:67">
      <c r="A8653"/>
      <c r="B8653"/>
      <c r="C8653"/>
      <c r="E8653"/>
      <c r="F8653"/>
      <c r="G8653"/>
      <c r="I8653"/>
      <c r="J8653"/>
      <c r="K8653"/>
      <c r="M8653"/>
      <c r="N8653"/>
      <c r="O8653"/>
      <c r="Q8653"/>
      <c r="R8653"/>
      <c r="S8653"/>
      <c r="U8653"/>
      <c r="V8653"/>
      <c r="W8653"/>
      <c r="Y8653"/>
      <c r="Z8653"/>
      <c r="AA8653"/>
      <c r="AC8653"/>
      <c r="AD8653"/>
      <c r="AE8653"/>
      <c r="AG8653"/>
      <c r="AH8653"/>
      <c r="AI8653"/>
      <c r="AK8653"/>
      <c r="AL8653"/>
      <c r="AM8653"/>
      <c r="AO8653"/>
      <c r="AP8653"/>
      <c r="AQ8653"/>
      <c r="AS8653"/>
      <c r="AT8653"/>
      <c r="AU8653"/>
      <c r="AW8653"/>
      <c r="AX8653"/>
      <c r="AY8653"/>
      <c r="BA8653"/>
      <c r="BB8653"/>
      <c r="BC8653"/>
      <c r="BE8653"/>
      <c r="BF8653"/>
      <c r="BG8653"/>
      <c r="BI8653"/>
      <c r="BJ8653"/>
      <c r="BK8653"/>
      <c r="BM8653"/>
      <c r="BN8653"/>
      <c r="BO8653"/>
    </row>
    <row r="8654" spans="1:67">
      <c r="A8654"/>
      <c r="B8654"/>
      <c r="C8654"/>
      <c r="E8654"/>
      <c r="F8654"/>
      <c r="G8654"/>
      <c r="I8654"/>
      <c r="J8654"/>
      <c r="K8654"/>
      <c r="M8654"/>
      <c r="N8654"/>
      <c r="O8654"/>
      <c r="Q8654"/>
      <c r="R8654"/>
      <c r="S8654"/>
      <c r="U8654"/>
      <c r="V8654"/>
      <c r="W8654"/>
      <c r="Y8654"/>
      <c r="Z8654"/>
      <c r="AA8654"/>
      <c r="AC8654"/>
      <c r="AD8654"/>
      <c r="AE8654"/>
      <c r="AG8654"/>
      <c r="AH8654"/>
      <c r="AI8654"/>
      <c r="AK8654"/>
      <c r="AL8654"/>
      <c r="AM8654"/>
      <c r="AO8654"/>
      <c r="AP8654"/>
      <c r="AQ8654"/>
      <c r="AS8654"/>
      <c r="AT8654"/>
      <c r="AU8654"/>
      <c r="AW8654"/>
      <c r="AX8654"/>
      <c r="AY8654"/>
      <c r="BA8654"/>
      <c r="BB8654"/>
      <c r="BC8654"/>
      <c r="BE8654"/>
      <c r="BF8654"/>
      <c r="BG8654"/>
      <c r="BI8654"/>
      <c r="BJ8654"/>
      <c r="BK8654"/>
      <c r="BM8654"/>
      <c r="BN8654"/>
      <c r="BO8654"/>
    </row>
    <row r="8655" spans="1:67">
      <c r="A8655"/>
      <c r="B8655"/>
      <c r="C8655"/>
      <c r="E8655"/>
      <c r="F8655"/>
      <c r="G8655"/>
      <c r="I8655"/>
      <c r="J8655"/>
      <c r="K8655"/>
      <c r="M8655"/>
      <c r="N8655"/>
      <c r="O8655"/>
      <c r="Q8655"/>
      <c r="R8655"/>
      <c r="S8655"/>
      <c r="U8655"/>
      <c r="V8655"/>
      <c r="W8655"/>
      <c r="Y8655"/>
      <c r="Z8655"/>
      <c r="AA8655"/>
      <c r="AC8655"/>
      <c r="AD8655"/>
      <c r="AE8655"/>
      <c r="AG8655"/>
      <c r="AH8655"/>
      <c r="AI8655"/>
      <c r="AK8655"/>
      <c r="AL8655"/>
      <c r="AM8655"/>
      <c r="AO8655"/>
      <c r="AP8655"/>
      <c r="AQ8655"/>
      <c r="AS8655"/>
      <c r="AT8655"/>
      <c r="AU8655"/>
      <c r="AW8655"/>
      <c r="AX8655"/>
      <c r="AY8655"/>
      <c r="BA8655"/>
      <c r="BB8655"/>
      <c r="BC8655"/>
      <c r="BE8655"/>
      <c r="BF8655"/>
      <c r="BG8655"/>
      <c r="BI8655"/>
      <c r="BJ8655"/>
      <c r="BK8655"/>
      <c r="BM8655"/>
      <c r="BN8655"/>
      <c r="BO8655"/>
    </row>
    <row r="8656" spans="1:67">
      <c r="A8656"/>
      <c r="B8656"/>
      <c r="C8656"/>
      <c r="E8656"/>
      <c r="F8656"/>
      <c r="G8656"/>
      <c r="I8656"/>
      <c r="J8656"/>
      <c r="K8656"/>
      <c r="M8656"/>
      <c r="N8656"/>
      <c r="O8656"/>
      <c r="Q8656"/>
      <c r="R8656"/>
      <c r="S8656"/>
      <c r="U8656"/>
      <c r="V8656"/>
      <c r="W8656"/>
      <c r="Y8656"/>
      <c r="Z8656"/>
      <c r="AA8656"/>
      <c r="AC8656"/>
      <c r="AD8656"/>
      <c r="AE8656"/>
      <c r="AG8656"/>
      <c r="AH8656"/>
      <c r="AI8656"/>
      <c r="AK8656"/>
      <c r="AL8656"/>
      <c r="AM8656"/>
      <c r="AO8656"/>
      <c r="AP8656"/>
      <c r="AQ8656"/>
      <c r="AS8656"/>
      <c r="AT8656"/>
      <c r="AU8656"/>
      <c r="AW8656"/>
      <c r="AX8656"/>
      <c r="AY8656"/>
      <c r="BA8656"/>
      <c r="BB8656"/>
      <c r="BC8656"/>
      <c r="BE8656"/>
      <c r="BF8656"/>
      <c r="BG8656"/>
      <c r="BI8656"/>
      <c r="BJ8656"/>
      <c r="BK8656"/>
      <c r="BM8656"/>
      <c r="BN8656"/>
      <c r="BO8656"/>
    </row>
    <row r="8657" spans="1:67">
      <c r="A8657"/>
      <c r="B8657"/>
      <c r="C8657"/>
      <c r="E8657"/>
      <c r="F8657"/>
      <c r="G8657"/>
      <c r="I8657"/>
      <c r="J8657"/>
      <c r="K8657"/>
      <c r="M8657"/>
      <c r="N8657"/>
      <c r="O8657"/>
      <c r="Q8657"/>
      <c r="R8657"/>
      <c r="S8657"/>
      <c r="U8657"/>
      <c r="V8657"/>
      <c r="W8657"/>
      <c r="Y8657"/>
      <c r="Z8657"/>
      <c r="AA8657"/>
      <c r="AC8657"/>
      <c r="AD8657"/>
      <c r="AE8657"/>
      <c r="AG8657"/>
      <c r="AH8657"/>
      <c r="AI8657"/>
      <c r="AK8657"/>
      <c r="AL8657"/>
      <c r="AM8657"/>
      <c r="AO8657"/>
      <c r="AP8657"/>
      <c r="AQ8657"/>
      <c r="AS8657"/>
      <c r="AT8657"/>
      <c r="AU8657"/>
      <c r="AW8657"/>
      <c r="AX8657"/>
      <c r="AY8657"/>
      <c r="BA8657"/>
      <c r="BB8657"/>
      <c r="BC8657"/>
      <c r="BE8657"/>
      <c r="BF8657"/>
      <c r="BG8657"/>
      <c r="BI8657"/>
      <c r="BJ8657"/>
      <c r="BK8657"/>
      <c r="BM8657"/>
      <c r="BN8657"/>
      <c r="BO8657"/>
    </row>
    <row r="8658" spans="1:67">
      <c r="A8658"/>
      <c r="B8658"/>
      <c r="C8658"/>
      <c r="E8658"/>
      <c r="F8658"/>
      <c r="G8658"/>
      <c r="I8658"/>
      <c r="J8658"/>
      <c r="K8658"/>
      <c r="M8658"/>
      <c r="N8658"/>
      <c r="O8658"/>
      <c r="Q8658"/>
      <c r="R8658"/>
      <c r="S8658"/>
      <c r="U8658"/>
      <c r="V8658"/>
      <c r="W8658"/>
      <c r="Y8658"/>
      <c r="Z8658"/>
      <c r="AA8658"/>
      <c r="AC8658"/>
      <c r="AD8658"/>
      <c r="AE8658"/>
      <c r="AG8658"/>
      <c r="AH8658"/>
      <c r="AI8658"/>
      <c r="AK8658"/>
      <c r="AL8658"/>
      <c r="AM8658"/>
      <c r="AO8658"/>
      <c r="AP8658"/>
      <c r="AQ8658"/>
      <c r="AS8658"/>
      <c r="AT8658"/>
      <c r="AU8658"/>
      <c r="AW8658"/>
      <c r="AX8658"/>
      <c r="AY8658"/>
      <c r="BA8658"/>
      <c r="BB8658"/>
      <c r="BC8658"/>
      <c r="BE8658"/>
      <c r="BF8658"/>
      <c r="BG8658"/>
      <c r="BI8658"/>
      <c r="BJ8658"/>
      <c r="BK8658"/>
      <c r="BM8658"/>
      <c r="BN8658"/>
      <c r="BO8658"/>
    </row>
    <row r="8659" spans="1:67">
      <c r="A8659"/>
      <c r="B8659"/>
      <c r="C8659"/>
      <c r="E8659"/>
      <c r="F8659"/>
      <c r="G8659"/>
      <c r="I8659"/>
      <c r="J8659"/>
      <c r="K8659"/>
      <c r="M8659"/>
      <c r="N8659"/>
      <c r="O8659"/>
      <c r="Q8659"/>
      <c r="R8659"/>
      <c r="S8659"/>
      <c r="U8659"/>
      <c r="V8659"/>
      <c r="W8659"/>
      <c r="Y8659"/>
      <c r="Z8659"/>
      <c r="AA8659"/>
      <c r="AC8659"/>
      <c r="AD8659"/>
      <c r="AE8659"/>
      <c r="AG8659"/>
      <c r="AH8659"/>
      <c r="AI8659"/>
      <c r="AK8659"/>
      <c r="AL8659"/>
      <c r="AM8659"/>
      <c r="AO8659"/>
      <c r="AP8659"/>
      <c r="AQ8659"/>
      <c r="AS8659"/>
      <c r="AT8659"/>
      <c r="AU8659"/>
      <c r="AW8659"/>
      <c r="AX8659"/>
      <c r="AY8659"/>
      <c r="BA8659"/>
      <c r="BB8659"/>
      <c r="BC8659"/>
      <c r="BE8659"/>
      <c r="BF8659"/>
      <c r="BG8659"/>
      <c r="BI8659"/>
      <c r="BJ8659"/>
      <c r="BK8659"/>
      <c r="BM8659"/>
      <c r="BN8659"/>
      <c r="BO8659"/>
    </row>
    <row r="8660" spans="1:67">
      <c r="A8660"/>
      <c r="B8660"/>
      <c r="C8660"/>
      <c r="E8660"/>
      <c r="F8660"/>
      <c r="G8660"/>
      <c r="I8660"/>
      <c r="J8660"/>
      <c r="K8660"/>
      <c r="M8660"/>
      <c r="N8660"/>
      <c r="O8660"/>
      <c r="Q8660"/>
      <c r="R8660"/>
      <c r="S8660"/>
      <c r="U8660"/>
      <c r="V8660"/>
      <c r="W8660"/>
      <c r="Y8660"/>
      <c r="Z8660"/>
      <c r="AA8660"/>
      <c r="AC8660"/>
      <c r="AD8660"/>
      <c r="AE8660"/>
      <c r="AG8660"/>
      <c r="AH8660"/>
      <c r="AI8660"/>
      <c r="AK8660"/>
      <c r="AL8660"/>
      <c r="AM8660"/>
      <c r="AO8660"/>
      <c r="AP8660"/>
      <c r="AQ8660"/>
      <c r="AS8660"/>
      <c r="AT8660"/>
      <c r="AU8660"/>
      <c r="AW8660"/>
      <c r="AX8660"/>
      <c r="AY8660"/>
      <c r="BA8660"/>
      <c r="BB8660"/>
      <c r="BC8660"/>
      <c r="BE8660"/>
      <c r="BF8660"/>
      <c r="BG8660"/>
      <c r="BI8660"/>
      <c r="BJ8660"/>
      <c r="BK8660"/>
      <c r="BM8660"/>
      <c r="BN8660"/>
      <c r="BO8660"/>
    </row>
    <row r="8661" spans="1:67">
      <c r="A8661"/>
      <c r="B8661"/>
      <c r="C8661"/>
      <c r="E8661"/>
      <c r="F8661"/>
      <c r="G8661"/>
      <c r="I8661"/>
      <c r="J8661"/>
      <c r="K8661"/>
      <c r="M8661"/>
      <c r="N8661"/>
      <c r="O8661"/>
      <c r="Q8661"/>
      <c r="R8661"/>
      <c r="S8661"/>
      <c r="U8661"/>
      <c r="V8661"/>
      <c r="W8661"/>
      <c r="Y8661"/>
      <c r="Z8661"/>
      <c r="AA8661"/>
      <c r="AC8661"/>
      <c r="AD8661"/>
      <c r="AE8661"/>
      <c r="AG8661"/>
      <c r="AH8661"/>
      <c r="AI8661"/>
      <c r="AK8661"/>
      <c r="AL8661"/>
      <c r="AM8661"/>
      <c r="AO8661"/>
      <c r="AP8661"/>
      <c r="AQ8661"/>
      <c r="AS8661"/>
      <c r="AT8661"/>
      <c r="AU8661"/>
      <c r="AW8661"/>
      <c r="AX8661"/>
      <c r="AY8661"/>
      <c r="BA8661"/>
      <c r="BB8661"/>
      <c r="BC8661"/>
      <c r="BE8661"/>
      <c r="BF8661"/>
      <c r="BG8661"/>
      <c r="BI8661"/>
      <c r="BJ8661"/>
      <c r="BK8661"/>
      <c r="BM8661"/>
      <c r="BN8661"/>
      <c r="BO8661"/>
    </row>
    <row r="8662" spans="1:67">
      <c r="A8662"/>
      <c r="B8662"/>
      <c r="C8662"/>
      <c r="E8662"/>
      <c r="F8662"/>
      <c r="G8662"/>
      <c r="I8662"/>
      <c r="J8662"/>
      <c r="K8662"/>
      <c r="M8662"/>
      <c r="N8662"/>
      <c r="O8662"/>
      <c r="Q8662"/>
      <c r="R8662"/>
      <c r="S8662"/>
      <c r="U8662"/>
      <c r="V8662"/>
      <c r="W8662"/>
      <c r="Y8662"/>
      <c r="Z8662"/>
      <c r="AA8662"/>
      <c r="AC8662"/>
      <c r="AD8662"/>
      <c r="AE8662"/>
      <c r="AG8662"/>
      <c r="AH8662"/>
      <c r="AI8662"/>
      <c r="AK8662"/>
      <c r="AL8662"/>
      <c r="AM8662"/>
      <c r="AO8662"/>
      <c r="AP8662"/>
      <c r="AQ8662"/>
      <c r="AS8662"/>
      <c r="AT8662"/>
      <c r="AU8662"/>
      <c r="AW8662"/>
      <c r="AX8662"/>
      <c r="AY8662"/>
      <c r="BA8662"/>
      <c r="BB8662"/>
      <c r="BC8662"/>
      <c r="BE8662"/>
      <c r="BF8662"/>
      <c r="BG8662"/>
      <c r="BI8662"/>
      <c r="BJ8662"/>
      <c r="BK8662"/>
      <c r="BM8662"/>
      <c r="BN8662"/>
      <c r="BO8662"/>
    </row>
    <row r="8663" spans="1:67">
      <c r="A8663"/>
      <c r="B8663"/>
      <c r="C8663"/>
      <c r="E8663"/>
      <c r="F8663"/>
      <c r="G8663"/>
      <c r="I8663"/>
      <c r="J8663"/>
      <c r="K8663"/>
      <c r="M8663"/>
      <c r="N8663"/>
      <c r="O8663"/>
      <c r="Q8663"/>
      <c r="R8663"/>
      <c r="S8663"/>
      <c r="U8663"/>
      <c r="V8663"/>
      <c r="W8663"/>
      <c r="Y8663"/>
      <c r="Z8663"/>
      <c r="AA8663"/>
      <c r="AC8663"/>
      <c r="AD8663"/>
      <c r="AE8663"/>
      <c r="AG8663"/>
      <c r="AH8663"/>
      <c r="AI8663"/>
      <c r="AK8663"/>
      <c r="AL8663"/>
      <c r="AM8663"/>
      <c r="AO8663"/>
      <c r="AP8663"/>
      <c r="AQ8663"/>
      <c r="AS8663"/>
      <c r="AT8663"/>
      <c r="AU8663"/>
      <c r="AW8663"/>
      <c r="AX8663"/>
      <c r="AY8663"/>
      <c r="BA8663"/>
      <c r="BB8663"/>
      <c r="BC8663"/>
      <c r="BE8663"/>
      <c r="BF8663"/>
      <c r="BG8663"/>
      <c r="BI8663"/>
      <c r="BJ8663"/>
      <c r="BK8663"/>
      <c r="BM8663"/>
      <c r="BN8663"/>
      <c r="BO8663"/>
    </row>
    <row r="8664" spans="1:67">
      <c r="A8664"/>
      <c r="B8664"/>
      <c r="C8664"/>
      <c r="E8664"/>
      <c r="F8664"/>
      <c r="G8664"/>
      <c r="I8664"/>
      <c r="J8664"/>
      <c r="K8664"/>
      <c r="M8664"/>
      <c r="N8664"/>
      <c r="O8664"/>
      <c r="Q8664"/>
      <c r="R8664"/>
      <c r="S8664"/>
      <c r="U8664"/>
      <c r="V8664"/>
      <c r="W8664"/>
      <c r="Y8664"/>
      <c r="Z8664"/>
      <c r="AA8664"/>
      <c r="AC8664"/>
      <c r="AD8664"/>
      <c r="AE8664"/>
      <c r="AG8664"/>
      <c r="AH8664"/>
      <c r="AI8664"/>
      <c r="AK8664"/>
      <c r="AL8664"/>
      <c r="AM8664"/>
      <c r="AO8664"/>
      <c r="AP8664"/>
      <c r="AQ8664"/>
      <c r="AS8664"/>
      <c r="AT8664"/>
      <c r="AU8664"/>
      <c r="AW8664"/>
      <c r="AX8664"/>
      <c r="AY8664"/>
      <c r="BA8664"/>
      <c r="BB8664"/>
      <c r="BC8664"/>
      <c r="BE8664"/>
      <c r="BF8664"/>
      <c r="BG8664"/>
      <c r="BI8664"/>
      <c r="BJ8664"/>
      <c r="BK8664"/>
      <c r="BM8664"/>
      <c r="BN8664"/>
      <c r="BO8664"/>
    </row>
    <row r="8665" spans="1:67">
      <c r="A8665"/>
      <c r="B8665"/>
      <c r="C8665"/>
      <c r="E8665"/>
      <c r="F8665"/>
      <c r="G8665"/>
      <c r="I8665"/>
      <c r="J8665"/>
      <c r="K8665"/>
      <c r="M8665"/>
      <c r="N8665"/>
      <c r="O8665"/>
      <c r="Q8665"/>
      <c r="R8665"/>
      <c r="S8665"/>
      <c r="U8665"/>
      <c r="V8665"/>
      <c r="W8665"/>
      <c r="Y8665"/>
      <c r="Z8665"/>
      <c r="AA8665"/>
      <c r="AC8665"/>
      <c r="AD8665"/>
      <c r="AE8665"/>
      <c r="AG8665"/>
      <c r="AH8665"/>
      <c r="AI8665"/>
      <c r="AK8665"/>
      <c r="AL8665"/>
      <c r="AM8665"/>
      <c r="AO8665"/>
      <c r="AP8665"/>
      <c r="AQ8665"/>
      <c r="AS8665"/>
      <c r="AT8665"/>
      <c r="AU8665"/>
      <c r="AW8665"/>
      <c r="AX8665"/>
      <c r="AY8665"/>
      <c r="BA8665"/>
      <c r="BB8665"/>
      <c r="BC8665"/>
      <c r="BE8665"/>
      <c r="BF8665"/>
      <c r="BG8665"/>
      <c r="BI8665"/>
      <c r="BJ8665"/>
      <c r="BK8665"/>
      <c r="BM8665"/>
      <c r="BN8665"/>
      <c r="BO8665"/>
    </row>
    <row r="8666" spans="1:67">
      <c r="A8666"/>
      <c r="B8666"/>
      <c r="C8666"/>
      <c r="E8666"/>
      <c r="F8666"/>
      <c r="G8666"/>
      <c r="I8666"/>
      <c r="J8666"/>
      <c r="K8666"/>
      <c r="M8666"/>
      <c r="N8666"/>
      <c r="O8666"/>
      <c r="Q8666"/>
      <c r="R8666"/>
      <c r="S8666"/>
      <c r="U8666"/>
      <c r="V8666"/>
      <c r="W8666"/>
      <c r="Y8666"/>
      <c r="Z8666"/>
      <c r="AA8666"/>
      <c r="AC8666"/>
      <c r="AD8666"/>
      <c r="AE8666"/>
      <c r="AG8666"/>
      <c r="AH8666"/>
      <c r="AI8666"/>
      <c r="AK8666"/>
      <c r="AL8666"/>
      <c r="AM8666"/>
      <c r="AO8666"/>
      <c r="AP8666"/>
      <c r="AQ8666"/>
      <c r="AS8666"/>
      <c r="AT8666"/>
      <c r="AU8666"/>
      <c r="AW8666"/>
      <c r="AX8666"/>
      <c r="AY8666"/>
      <c r="BA8666"/>
      <c r="BB8666"/>
      <c r="BC8666"/>
      <c r="BE8666"/>
      <c r="BF8666"/>
      <c r="BG8666"/>
      <c r="BI8666"/>
      <c r="BJ8666"/>
      <c r="BK8666"/>
      <c r="BM8666"/>
      <c r="BN8666"/>
      <c r="BO8666"/>
    </row>
    <row r="8667" spans="1:67">
      <c r="A8667"/>
      <c r="B8667"/>
      <c r="C8667"/>
      <c r="E8667"/>
      <c r="F8667"/>
      <c r="G8667"/>
      <c r="I8667"/>
      <c r="J8667"/>
      <c r="K8667"/>
      <c r="M8667"/>
      <c r="N8667"/>
      <c r="O8667"/>
      <c r="Q8667"/>
      <c r="R8667"/>
      <c r="S8667"/>
      <c r="U8667"/>
      <c r="V8667"/>
      <c r="W8667"/>
      <c r="Y8667"/>
      <c r="Z8667"/>
      <c r="AA8667"/>
      <c r="AC8667"/>
      <c r="AD8667"/>
      <c r="AE8667"/>
      <c r="AG8667"/>
      <c r="AH8667"/>
      <c r="AI8667"/>
      <c r="AK8667"/>
      <c r="AL8667"/>
      <c r="AM8667"/>
      <c r="AO8667"/>
      <c r="AP8667"/>
      <c r="AQ8667"/>
      <c r="AS8667"/>
      <c r="AT8667"/>
      <c r="AU8667"/>
      <c r="AW8667"/>
      <c r="AX8667"/>
      <c r="AY8667"/>
      <c r="BA8667"/>
      <c r="BB8667"/>
      <c r="BC8667"/>
      <c r="BE8667"/>
      <c r="BF8667"/>
      <c r="BG8667"/>
      <c r="BI8667"/>
      <c r="BJ8667"/>
      <c r="BK8667"/>
      <c r="BM8667"/>
      <c r="BN8667"/>
      <c r="BO8667"/>
    </row>
    <row r="8668" spans="1:67">
      <c r="A8668"/>
      <c r="B8668"/>
      <c r="C8668"/>
      <c r="E8668"/>
      <c r="F8668"/>
      <c r="G8668"/>
      <c r="I8668"/>
      <c r="J8668"/>
      <c r="K8668"/>
      <c r="M8668"/>
      <c r="N8668"/>
      <c r="O8668"/>
      <c r="Q8668"/>
      <c r="R8668"/>
      <c r="S8668"/>
      <c r="U8668"/>
      <c r="V8668"/>
      <c r="W8668"/>
      <c r="Y8668"/>
      <c r="Z8668"/>
      <c r="AA8668"/>
      <c r="AC8668"/>
      <c r="AD8668"/>
      <c r="AE8668"/>
      <c r="AG8668"/>
      <c r="AH8668"/>
      <c r="AI8668"/>
      <c r="AK8668"/>
      <c r="AL8668"/>
      <c r="AM8668"/>
      <c r="AO8668"/>
      <c r="AP8668"/>
      <c r="AQ8668"/>
      <c r="AS8668"/>
      <c r="AT8668"/>
      <c r="AU8668"/>
      <c r="AW8668"/>
      <c r="AX8668"/>
      <c r="AY8668"/>
      <c r="BA8668"/>
      <c r="BB8668"/>
      <c r="BC8668"/>
      <c r="BE8668"/>
      <c r="BF8668"/>
      <c r="BG8668"/>
      <c r="BI8668"/>
      <c r="BJ8668"/>
      <c r="BK8668"/>
      <c r="BM8668"/>
      <c r="BN8668"/>
      <c r="BO8668"/>
    </row>
    <row r="8669" spans="1:67">
      <c r="A8669"/>
      <c r="B8669"/>
      <c r="C8669"/>
      <c r="E8669"/>
      <c r="F8669"/>
      <c r="G8669"/>
      <c r="I8669"/>
      <c r="J8669"/>
      <c r="K8669"/>
      <c r="M8669"/>
      <c r="N8669"/>
      <c r="O8669"/>
      <c r="Q8669"/>
      <c r="R8669"/>
      <c r="S8669"/>
      <c r="U8669"/>
      <c r="V8669"/>
      <c r="W8669"/>
      <c r="Y8669"/>
      <c r="Z8669"/>
      <c r="AA8669"/>
      <c r="AC8669"/>
      <c r="AD8669"/>
      <c r="AE8669"/>
      <c r="AG8669"/>
      <c r="AH8669"/>
      <c r="AI8669"/>
      <c r="AK8669"/>
      <c r="AL8669"/>
      <c r="AM8669"/>
      <c r="AO8669"/>
      <c r="AP8669"/>
      <c r="AQ8669"/>
      <c r="AS8669"/>
      <c r="AT8669"/>
      <c r="AU8669"/>
      <c r="AW8669"/>
      <c r="AX8669"/>
      <c r="AY8669"/>
      <c r="BA8669"/>
      <c r="BB8669"/>
      <c r="BC8669"/>
      <c r="BE8669"/>
      <c r="BF8669"/>
      <c r="BG8669"/>
      <c r="BI8669"/>
      <c r="BJ8669"/>
      <c r="BK8669"/>
      <c r="BM8669"/>
      <c r="BN8669"/>
      <c r="BO8669"/>
    </row>
    <row r="8670" spans="1:67">
      <c r="A8670"/>
      <c r="B8670"/>
      <c r="C8670"/>
      <c r="E8670"/>
      <c r="F8670"/>
      <c r="G8670"/>
      <c r="I8670"/>
      <c r="J8670"/>
      <c r="K8670"/>
      <c r="M8670"/>
      <c r="N8670"/>
      <c r="O8670"/>
      <c r="Q8670"/>
      <c r="R8670"/>
      <c r="S8670"/>
      <c r="U8670"/>
      <c r="V8670"/>
      <c r="W8670"/>
      <c r="Y8670"/>
      <c r="Z8670"/>
      <c r="AA8670"/>
      <c r="AC8670"/>
      <c r="AD8670"/>
      <c r="AE8670"/>
      <c r="AG8670"/>
      <c r="AH8670"/>
      <c r="AI8670"/>
      <c r="AK8670"/>
      <c r="AL8670"/>
      <c r="AM8670"/>
      <c r="AO8670"/>
      <c r="AP8670"/>
      <c r="AQ8670"/>
      <c r="AS8670"/>
      <c r="AT8670"/>
      <c r="AU8670"/>
      <c r="AW8670"/>
      <c r="AX8670"/>
      <c r="AY8670"/>
      <c r="BA8670"/>
      <c r="BB8670"/>
      <c r="BC8670"/>
      <c r="BE8670"/>
      <c r="BF8670"/>
      <c r="BG8670"/>
      <c r="BI8670"/>
      <c r="BJ8670"/>
      <c r="BK8670"/>
      <c r="BM8670"/>
      <c r="BN8670"/>
      <c r="BO8670"/>
    </row>
    <row r="8671" spans="1:67">
      <c r="A8671"/>
      <c r="B8671"/>
      <c r="C8671"/>
      <c r="E8671"/>
      <c r="F8671"/>
      <c r="G8671"/>
      <c r="I8671"/>
      <c r="J8671"/>
      <c r="K8671"/>
      <c r="M8671"/>
      <c r="N8671"/>
      <c r="O8671"/>
      <c r="Q8671"/>
      <c r="R8671"/>
      <c r="S8671"/>
      <c r="U8671"/>
      <c r="V8671"/>
      <c r="W8671"/>
      <c r="Y8671"/>
      <c r="Z8671"/>
      <c r="AA8671"/>
      <c r="AC8671"/>
      <c r="AD8671"/>
      <c r="AE8671"/>
      <c r="AG8671"/>
      <c r="AH8671"/>
      <c r="AI8671"/>
      <c r="AK8671"/>
      <c r="AL8671"/>
      <c r="AM8671"/>
      <c r="AO8671"/>
      <c r="AP8671"/>
      <c r="AQ8671"/>
      <c r="AS8671"/>
      <c r="AT8671"/>
      <c r="AU8671"/>
      <c r="AW8671"/>
      <c r="AX8671"/>
      <c r="AY8671"/>
      <c r="BA8671"/>
      <c r="BB8671"/>
      <c r="BC8671"/>
      <c r="BE8671"/>
      <c r="BF8671"/>
      <c r="BG8671"/>
      <c r="BI8671"/>
      <c r="BJ8671"/>
      <c r="BK8671"/>
      <c r="BM8671"/>
      <c r="BN8671"/>
      <c r="BO8671"/>
    </row>
    <row r="8672" spans="1:67">
      <c r="A8672"/>
      <c r="B8672"/>
      <c r="C8672"/>
      <c r="E8672"/>
      <c r="F8672"/>
      <c r="G8672"/>
      <c r="I8672"/>
      <c r="J8672"/>
      <c r="K8672"/>
      <c r="M8672"/>
      <c r="N8672"/>
      <c r="O8672"/>
      <c r="Q8672"/>
      <c r="R8672"/>
      <c r="S8672"/>
      <c r="U8672"/>
      <c r="V8672"/>
      <c r="W8672"/>
      <c r="Y8672"/>
      <c r="Z8672"/>
      <c r="AA8672"/>
      <c r="AC8672"/>
      <c r="AD8672"/>
      <c r="AE8672"/>
      <c r="AG8672"/>
      <c r="AH8672"/>
      <c r="AI8672"/>
      <c r="AK8672"/>
      <c r="AL8672"/>
      <c r="AM8672"/>
      <c r="AO8672"/>
      <c r="AP8672"/>
      <c r="AQ8672"/>
      <c r="AS8672"/>
      <c r="AT8672"/>
      <c r="AU8672"/>
      <c r="AW8672"/>
      <c r="AX8672"/>
      <c r="AY8672"/>
      <c r="BA8672"/>
      <c r="BB8672"/>
      <c r="BC8672"/>
      <c r="BE8672"/>
      <c r="BF8672"/>
      <c r="BG8672"/>
      <c r="BI8672"/>
      <c r="BJ8672"/>
      <c r="BK8672"/>
      <c r="BM8672"/>
      <c r="BN8672"/>
      <c r="BO8672"/>
    </row>
    <row r="8673" spans="1:67">
      <c r="A8673"/>
      <c r="B8673"/>
      <c r="C8673"/>
      <c r="E8673"/>
      <c r="F8673"/>
      <c r="G8673"/>
      <c r="I8673"/>
      <c r="J8673"/>
      <c r="K8673"/>
      <c r="M8673"/>
      <c r="N8673"/>
      <c r="O8673"/>
      <c r="Q8673"/>
      <c r="R8673"/>
      <c r="S8673"/>
      <c r="U8673"/>
      <c r="V8673"/>
      <c r="W8673"/>
      <c r="Y8673"/>
      <c r="Z8673"/>
      <c r="AA8673"/>
      <c r="AC8673"/>
      <c r="AD8673"/>
      <c r="AE8673"/>
      <c r="AG8673"/>
      <c r="AH8673"/>
      <c r="AI8673"/>
      <c r="AK8673"/>
      <c r="AL8673"/>
      <c r="AM8673"/>
      <c r="AO8673"/>
      <c r="AP8673"/>
      <c r="AQ8673"/>
      <c r="AS8673"/>
      <c r="AT8673"/>
      <c r="AU8673"/>
      <c r="AW8673"/>
      <c r="AX8673"/>
      <c r="AY8673"/>
      <c r="BA8673"/>
      <c r="BB8673"/>
      <c r="BC8673"/>
      <c r="BE8673"/>
      <c r="BF8673"/>
      <c r="BG8673"/>
      <c r="BI8673"/>
      <c r="BJ8673"/>
      <c r="BK8673"/>
      <c r="BM8673"/>
      <c r="BN8673"/>
      <c r="BO8673"/>
    </row>
    <row r="8674" spans="1:67">
      <c r="A8674"/>
      <c r="B8674"/>
      <c r="C8674"/>
      <c r="E8674"/>
      <c r="F8674"/>
      <c r="G8674"/>
      <c r="I8674"/>
      <c r="J8674"/>
      <c r="K8674"/>
      <c r="M8674"/>
      <c r="N8674"/>
      <c r="O8674"/>
      <c r="Q8674"/>
      <c r="R8674"/>
      <c r="S8674"/>
      <c r="U8674"/>
      <c r="V8674"/>
      <c r="W8674"/>
      <c r="Y8674"/>
      <c r="Z8674"/>
      <c r="AA8674"/>
      <c r="AC8674"/>
      <c r="AD8674"/>
      <c r="AE8674"/>
      <c r="AG8674"/>
      <c r="AH8674"/>
      <c r="AI8674"/>
      <c r="AK8674"/>
      <c r="AL8674"/>
      <c r="AM8674"/>
      <c r="AO8674"/>
      <c r="AP8674"/>
      <c r="AQ8674"/>
      <c r="AS8674"/>
      <c r="AT8674"/>
      <c r="AU8674"/>
      <c r="AW8674"/>
      <c r="AX8674"/>
      <c r="AY8674"/>
      <c r="BA8674"/>
      <c r="BB8674"/>
      <c r="BC8674"/>
      <c r="BE8674"/>
      <c r="BF8674"/>
      <c r="BG8674"/>
      <c r="BI8674"/>
      <c r="BJ8674"/>
      <c r="BK8674"/>
      <c r="BM8674"/>
      <c r="BN8674"/>
      <c r="BO8674"/>
    </row>
    <row r="8675" spans="1:67">
      <c r="A8675"/>
      <c r="B8675"/>
      <c r="C8675"/>
      <c r="E8675"/>
      <c r="F8675"/>
      <c r="G8675"/>
      <c r="I8675"/>
      <c r="J8675"/>
      <c r="K8675"/>
      <c r="M8675"/>
      <c r="N8675"/>
      <c r="O8675"/>
      <c r="Q8675"/>
      <c r="R8675"/>
      <c r="S8675"/>
      <c r="U8675"/>
      <c r="V8675"/>
      <c r="W8675"/>
      <c r="Y8675"/>
      <c r="Z8675"/>
      <c r="AA8675"/>
      <c r="AC8675"/>
      <c r="AD8675"/>
      <c r="AE8675"/>
      <c r="AG8675"/>
      <c r="AH8675"/>
      <c r="AI8675"/>
      <c r="AK8675"/>
      <c r="AL8675"/>
      <c r="AM8675"/>
      <c r="AO8675"/>
      <c r="AP8675"/>
      <c r="AQ8675"/>
      <c r="AS8675"/>
      <c r="AT8675"/>
      <c r="AU8675"/>
      <c r="AW8675"/>
      <c r="AX8675"/>
      <c r="AY8675"/>
      <c r="BA8675"/>
      <c r="BB8675"/>
      <c r="BC8675"/>
      <c r="BE8675"/>
      <c r="BF8675"/>
      <c r="BG8675"/>
      <c r="BI8675"/>
      <c r="BJ8675"/>
      <c r="BK8675"/>
      <c r="BM8675"/>
      <c r="BN8675"/>
      <c r="BO8675"/>
    </row>
    <row r="8676" spans="1:67">
      <c r="A8676"/>
      <c r="B8676"/>
      <c r="C8676"/>
      <c r="E8676"/>
      <c r="F8676"/>
      <c r="G8676"/>
      <c r="I8676"/>
      <c r="J8676"/>
      <c r="K8676"/>
      <c r="M8676"/>
      <c r="N8676"/>
      <c r="O8676"/>
      <c r="Q8676"/>
      <c r="R8676"/>
      <c r="S8676"/>
      <c r="U8676"/>
      <c r="V8676"/>
      <c r="W8676"/>
      <c r="Y8676"/>
      <c r="Z8676"/>
      <c r="AA8676"/>
      <c r="AC8676"/>
      <c r="AD8676"/>
      <c r="AE8676"/>
      <c r="AG8676"/>
      <c r="AH8676"/>
      <c r="AI8676"/>
      <c r="AK8676"/>
      <c r="AL8676"/>
      <c r="AM8676"/>
      <c r="AO8676"/>
      <c r="AP8676"/>
      <c r="AQ8676"/>
      <c r="AS8676"/>
      <c r="AT8676"/>
      <c r="AU8676"/>
      <c r="AW8676"/>
      <c r="AX8676"/>
      <c r="AY8676"/>
      <c r="BA8676"/>
      <c r="BB8676"/>
      <c r="BC8676"/>
      <c r="BE8676"/>
      <c r="BF8676"/>
      <c r="BG8676"/>
      <c r="BI8676"/>
      <c r="BJ8676"/>
      <c r="BK8676"/>
      <c r="BM8676"/>
      <c r="BN8676"/>
      <c r="BO8676"/>
    </row>
    <row r="8677" spans="1:67">
      <c r="A8677"/>
      <c r="B8677"/>
      <c r="C8677"/>
      <c r="E8677"/>
      <c r="F8677"/>
      <c r="G8677"/>
      <c r="I8677"/>
      <c r="J8677"/>
      <c r="K8677"/>
      <c r="M8677"/>
      <c r="N8677"/>
      <c r="O8677"/>
      <c r="Q8677"/>
      <c r="R8677"/>
      <c r="S8677"/>
      <c r="U8677"/>
      <c r="V8677"/>
      <c r="W8677"/>
      <c r="Y8677"/>
      <c r="Z8677"/>
      <c r="AA8677"/>
      <c r="AC8677"/>
      <c r="AD8677"/>
      <c r="AE8677"/>
      <c r="AG8677"/>
      <c r="AH8677"/>
      <c r="AI8677"/>
      <c r="AK8677"/>
      <c r="AL8677"/>
      <c r="AM8677"/>
      <c r="AO8677"/>
      <c r="AP8677"/>
      <c r="AQ8677"/>
      <c r="AS8677"/>
      <c r="AT8677"/>
      <c r="AU8677"/>
      <c r="AW8677"/>
      <c r="AX8677"/>
      <c r="AY8677"/>
      <c r="BA8677"/>
      <c r="BB8677"/>
      <c r="BC8677"/>
      <c r="BE8677"/>
      <c r="BF8677"/>
      <c r="BG8677"/>
      <c r="BI8677"/>
      <c r="BJ8677"/>
      <c r="BK8677"/>
      <c r="BM8677"/>
      <c r="BN8677"/>
      <c r="BO8677"/>
    </row>
    <row r="8678" spans="1:67">
      <c r="A8678"/>
      <c r="B8678"/>
      <c r="C8678"/>
      <c r="E8678"/>
      <c r="F8678"/>
      <c r="G8678"/>
      <c r="I8678"/>
      <c r="J8678"/>
      <c r="K8678"/>
      <c r="M8678"/>
      <c r="N8678"/>
      <c r="O8678"/>
      <c r="Q8678"/>
      <c r="R8678"/>
      <c r="S8678"/>
      <c r="U8678"/>
      <c r="V8678"/>
      <c r="W8678"/>
      <c r="Y8678"/>
      <c r="Z8678"/>
      <c r="AA8678"/>
      <c r="AC8678"/>
      <c r="AD8678"/>
      <c r="AE8678"/>
      <c r="AG8678"/>
      <c r="AH8678"/>
      <c r="AI8678"/>
      <c r="AK8678"/>
      <c r="AL8678"/>
      <c r="AM8678"/>
      <c r="AO8678"/>
      <c r="AP8678"/>
      <c r="AQ8678"/>
      <c r="AS8678"/>
      <c r="AT8678"/>
      <c r="AU8678"/>
      <c r="AW8678"/>
      <c r="AX8678"/>
      <c r="AY8678"/>
      <c r="BA8678"/>
      <c r="BB8678"/>
      <c r="BC8678"/>
      <c r="BE8678"/>
      <c r="BF8678"/>
      <c r="BG8678"/>
      <c r="BI8678"/>
      <c r="BJ8678"/>
      <c r="BK8678"/>
      <c r="BM8678"/>
      <c r="BN8678"/>
      <c r="BO8678"/>
    </row>
    <row r="8679" spans="1:67">
      <c r="A8679"/>
      <c r="B8679"/>
      <c r="C8679"/>
      <c r="E8679"/>
      <c r="F8679"/>
      <c r="G8679"/>
      <c r="I8679"/>
      <c r="J8679"/>
      <c r="K8679"/>
      <c r="M8679"/>
      <c r="N8679"/>
      <c r="O8679"/>
      <c r="Q8679"/>
      <c r="R8679"/>
      <c r="S8679"/>
      <c r="U8679"/>
      <c r="V8679"/>
      <c r="W8679"/>
      <c r="Y8679"/>
      <c r="Z8679"/>
      <c r="AA8679"/>
      <c r="AC8679"/>
      <c r="AD8679"/>
      <c r="AE8679"/>
      <c r="AG8679"/>
      <c r="AH8679"/>
      <c r="AI8679"/>
      <c r="AK8679"/>
      <c r="AL8679"/>
      <c r="AM8679"/>
      <c r="AO8679"/>
      <c r="AP8679"/>
      <c r="AQ8679"/>
      <c r="AS8679"/>
      <c r="AT8679"/>
      <c r="AU8679"/>
      <c r="AW8679"/>
      <c r="AX8679"/>
      <c r="AY8679"/>
      <c r="BA8679"/>
      <c r="BB8679"/>
      <c r="BC8679"/>
      <c r="BE8679"/>
      <c r="BF8679"/>
      <c r="BG8679"/>
      <c r="BI8679"/>
      <c r="BJ8679"/>
      <c r="BK8679"/>
      <c r="BM8679"/>
      <c r="BN8679"/>
      <c r="BO8679"/>
    </row>
    <row r="8680" spans="1:67">
      <c r="A8680"/>
      <c r="B8680"/>
      <c r="C8680"/>
      <c r="E8680"/>
      <c r="F8680"/>
      <c r="G8680"/>
      <c r="I8680"/>
      <c r="J8680"/>
      <c r="K8680"/>
      <c r="M8680"/>
      <c r="N8680"/>
      <c r="O8680"/>
      <c r="Q8680"/>
      <c r="R8680"/>
      <c r="S8680"/>
      <c r="U8680"/>
      <c r="V8680"/>
      <c r="W8680"/>
      <c r="Y8680"/>
      <c r="Z8680"/>
      <c r="AA8680"/>
      <c r="AC8680"/>
      <c r="AD8680"/>
      <c r="AE8680"/>
      <c r="AG8680"/>
      <c r="AH8680"/>
      <c r="AI8680"/>
      <c r="AK8680"/>
      <c r="AL8680"/>
      <c r="AM8680"/>
      <c r="AO8680"/>
      <c r="AP8680"/>
      <c r="AQ8680"/>
      <c r="AS8680"/>
      <c r="AT8680"/>
      <c r="AU8680"/>
      <c r="AW8680"/>
      <c r="AX8680"/>
      <c r="AY8680"/>
      <c r="BA8680"/>
      <c r="BB8680"/>
      <c r="BC8680"/>
      <c r="BE8680"/>
      <c r="BF8680"/>
      <c r="BG8680"/>
      <c r="BI8680"/>
      <c r="BJ8680"/>
      <c r="BK8680"/>
      <c r="BM8680"/>
      <c r="BN8680"/>
      <c r="BO8680"/>
    </row>
    <row r="8681" spans="1:67">
      <c r="A8681"/>
      <c r="B8681"/>
      <c r="C8681"/>
      <c r="E8681"/>
      <c r="F8681"/>
      <c r="G8681"/>
      <c r="I8681"/>
      <c r="J8681"/>
      <c r="K8681"/>
      <c r="M8681"/>
      <c r="N8681"/>
      <c r="O8681"/>
      <c r="Q8681"/>
      <c r="R8681"/>
      <c r="S8681"/>
      <c r="U8681"/>
      <c r="V8681"/>
      <c r="W8681"/>
      <c r="Y8681"/>
      <c r="Z8681"/>
      <c r="AA8681"/>
      <c r="AC8681"/>
      <c r="AD8681"/>
      <c r="AE8681"/>
      <c r="AG8681"/>
      <c r="AH8681"/>
      <c r="AI8681"/>
      <c r="AK8681"/>
      <c r="AL8681"/>
      <c r="AM8681"/>
      <c r="AO8681"/>
      <c r="AP8681"/>
      <c r="AQ8681"/>
      <c r="AS8681"/>
      <c r="AT8681"/>
      <c r="AU8681"/>
      <c r="AW8681"/>
      <c r="AX8681"/>
      <c r="AY8681"/>
      <c r="BA8681"/>
      <c r="BB8681"/>
      <c r="BC8681"/>
      <c r="BE8681"/>
      <c r="BF8681"/>
      <c r="BG8681"/>
      <c r="BI8681"/>
      <c r="BJ8681"/>
      <c r="BK8681"/>
      <c r="BM8681"/>
      <c r="BN8681"/>
      <c r="BO8681"/>
    </row>
    <row r="8682" spans="1:67">
      <c r="A8682"/>
      <c r="B8682"/>
      <c r="C8682"/>
      <c r="E8682"/>
      <c r="F8682"/>
      <c r="G8682"/>
      <c r="I8682"/>
      <c r="J8682"/>
      <c r="K8682"/>
      <c r="M8682"/>
      <c r="N8682"/>
      <c r="O8682"/>
      <c r="Q8682"/>
      <c r="R8682"/>
      <c r="S8682"/>
      <c r="U8682"/>
      <c r="V8682"/>
      <c r="W8682"/>
      <c r="Y8682"/>
      <c r="Z8682"/>
      <c r="AA8682"/>
      <c r="AC8682"/>
      <c r="AD8682"/>
      <c r="AE8682"/>
      <c r="AG8682"/>
      <c r="AH8682"/>
      <c r="AI8682"/>
      <c r="AK8682"/>
      <c r="AL8682"/>
      <c r="AM8682"/>
      <c r="AO8682"/>
      <c r="AP8682"/>
      <c r="AQ8682"/>
      <c r="AS8682"/>
      <c r="AT8682"/>
      <c r="AU8682"/>
      <c r="AW8682"/>
      <c r="AX8682"/>
      <c r="AY8682"/>
      <c r="BA8682"/>
      <c r="BB8682"/>
      <c r="BC8682"/>
      <c r="BE8682"/>
      <c r="BF8682"/>
      <c r="BG8682"/>
      <c r="BI8682"/>
      <c r="BJ8682"/>
      <c r="BK8682"/>
      <c r="BM8682"/>
      <c r="BN8682"/>
      <c r="BO8682"/>
    </row>
    <row r="8683" spans="1:67">
      <c r="A8683"/>
      <c r="B8683"/>
      <c r="C8683"/>
      <c r="E8683"/>
      <c r="F8683"/>
      <c r="G8683"/>
      <c r="I8683"/>
      <c r="J8683"/>
      <c r="K8683"/>
      <c r="M8683"/>
      <c r="N8683"/>
      <c r="O8683"/>
      <c r="Q8683"/>
      <c r="R8683"/>
      <c r="S8683"/>
      <c r="U8683"/>
      <c r="V8683"/>
      <c r="W8683"/>
      <c r="Y8683"/>
      <c r="Z8683"/>
      <c r="AA8683"/>
      <c r="AC8683"/>
      <c r="AD8683"/>
      <c r="AE8683"/>
      <c r="AG8683"/>
      <c r="AH8683"/>
      <c r="AI8683"/>
      <c r="AK8683"/>
      <c r="AL8683"/>
      <c r="AM8683"/>
      <c r="AO8683"/>
      <c r="AP8683"/>
      <c r="AQ8683"/>
      <c r="AS8683"/>
      <c r="AT8683"/>
      <c r="AU8683"/>
      <c r="AW8683"/>
      <c r="AX8683"/>
      <c r="AY8683"/>
      <c r="BA8683"/>
      <c r="BB8683"/>
      <c r="BC8683"/>
      <c r="BE8683"/>
      <c r="BF8683"/>
      <c r="BG8683"/>
      <c r="BI8683"/>
      <c r="BJ8683"/>
      <c r="BK8683"/>
      <c r="BM8683"/>
      <c r="BN8683"/>
      <c r="BO8683"/>
    </row>
    <row r="8684" spans="1:67">
      <c r="A8684"/>
      <c r="B8684"/>
      <c r="C8684"/>
      <c r="E8684"/>
      <c r="F8684"/>
      <c r="G8684"/>
      <c r="I8684"/>
      <c r="J8684"/>
      <c r="K8684"/>
      <c r="M8684"/>
      <c r="N8684"/>
      <c r="O8684"/>
      <c r="Q8684"/>
      <c r="R8684"/>
      <c r="S8684"/>
      <c r="U8684"/>
      <c r="V8684"/>
      <c r="W8684"/>
      <c r="Y8684"/>
      <c r="Z8684"/>
      <c r="AA8684"/>
      <c r="AC8684"/>
      <c r="AD8684"/>
      <c r="AE8684"/>
      <c r="AG8684"/>
      <c r="AH8684"/>
      <c r="AI8684"/>
      <c r="AK8684"/>
      <c r="AL8684"/>
      <c r="AM8684"/>
      <c r="AO8684"/>
      <c r="AP8684"/>
      <c r="AQ8684"/>
      <c r="AS8684"/>
      <c r="AT8684"/>
      <c r="AU8684"/>
      <c r="AW8684"/>
      <c r="AX8684"/>
      <c r="AY8684"/>
      <c r="BA8684"/>
      <c r="BB8684"/>
      <c r="BC8684"/>
      <c r="BE8684"/>
      <c r="BF8684"/>
      <c r="BG8684"/>
      <c r="BI8684"/>
      <c r="BJ8684"/>
      <c r="BK8684"/>
      <c r="BM8684"/>
      <c r="BN8684"/>
      <c r="BO8684"/>
    </row>
    <row r="8685" spans="1:67">
      <c r="A8685"/>
      <c r="B8685"/>
      <c r="C8685"/>
      <c r="E8685"/>
      <c r="F8685"/>
      <c r="G8685"/>
      <c r="I8685"/>
      <c r="J8685"/>
      <c r="K8685"/>
      <c r="M8685"/>
      <c r="N8685"/>
      <c r="O8685"/>
      <c r="Q8685"/>
      <c r="R8685"/>
      <c r="S8685"/>
      <c r="U8685"/>
      <c r="V8685"/>
      <c r="W8685"/>
      <c r="Y8685"/>
      <c r="Z8685"/>
      <c r="AA8685"/>
      <c r="AC8685"/>
      <c r="AD8685"/>
      <c r="AE8685"/>
      <c r="AG8685"/>
      <c r="AH8685"/>
      <c r="AI8685"/>
      <c r="AK8685"/>
      <c r="AL8685"/>
      <c r="AM8685"/>
      <c r="AO8685"/>
      <c r="AP8685"/>
      <c r="AQ8685"/>
      <c r="AS8685"/>
      <c r="AT8685"/>
      <c r="AU8685"/>
      <c r="AW8685"/>
      <c r="AX8685"/>
      <c r="AY8685"/>
      <c r="BA8685"/>
      <c r="BB8685"/>
      <c r="BC8685"/>
      <c r="BE8685"/>
      <c r="BF8685"/>
      <c r="BG8685"/>
      <c r="BI8685"/>
      <c r="BJ8685"/>
      <c r="BK8685"/>
      <c r="BM8685"/>
      <c r="BN8685"/>
      <c r="BO8685"/>
    </row>
    <row r="8686" spans="1:67">
      <c r="A8686"/>
      <c r="B8686"/>
      <c r="C8686"/>
      <c r="E8686"/>
      <c r="F8686"/>
      <c r="G8686"/>
      <c r="I8686"/>
      <c r="J8686"/>
      <c r="K8686"/>
      <c r="M8686"/>
      <c r="N8686"/>
      <c r="O8686"/>
      <c r="Q8686"/>
      <c r="R8686"/>
      <c r="S8686"/>
      <c r="U8686"/>
      <c r="V8686"/>
      <c r="W8686"/>
      <c r="Y8686"/>
      <c r="Z8686"/>
      <c r="AA8686"/>
      <c r="AC8686"/>
      <c r="AD8686"/>
      <c r="AE8686"/>
      <c r="AG8686"/>
      <c r="AH8686"/>
      <c r="AI8686"/>
      <c r="AK8686"/>
      <c r="AL8686"/>
      <c r="AM8686"/>
      <c r="AO8686"/>
      <c r="AP8686"/>
      <c r="AQ8686"/>
      <c r="AS8686"/>
      <c r="AT8686"/>
      <c r="AU8686"/>
      <c r="AW8686"/>
      <c r="AX8686"/>
      <c r="AY8686"/>
      <c r="BA8686"/>
      <c r="BB8686"/>
      <c r="BC8686"/>
      <c r="BE8686"/>
      <c r="BF8686"/>
      <c r="BG8686"/>
      <c r="BI8686"/>
      <c r="BJ8686"/>
      <c r="BK8686"/>
      <c r="BM8686"/>
      <c r="BN8686"/>
      <c r="BO8686"/>
    </row>
    <row r="8687" spans="1:67">
      <c r="A8687"/>
      <c r="B8687"/>
      <c r="C8687"/>
      <c r="E8687"/>
      <c r="F8687"/>
      <c r="G8687"/>
      <c r="I8687"/>
      <c r="J8687"/>
      <c r="K8687"/>
      <c r="M8687"/>
      <c r="N8687"/>
      <c r="O8687"/>
      <c r="Q8687"/>
      <c r="R8687"/>
      <c r="S8687"/>
      <c r="U8687"/>
      <c r="V8687"/>
      <c r="W8687"/>
      <c r="Y8687"/>
      <c r="Z8687"/>
      <c r="AA8687"/>
      <c r="AC8687"/>
      <c r="AD8687"/>
      <c r="AE8687"/>
      <c r="AG8687"/>
      <c r="AH8687"/>
      <c r="AI8687"/>
      <c r="AK8687"/>
      <c r="AL8687"/>
      <c r="AM8687"/>
      <c r="AO8687"/>
      <c r="AP8687"/>
      <c r="AQ8687"/>
      <c r="AS8687"/>
      <c r="AT8687"/>
      <c r="AU8687"/>
      <c r="AW8687"/>
      <c r="AX8687"/>
      <c r="AY8687"/>
      <c r="BA8687"/>
      <c r="BB8687"/>
      <c r="BC8687"/>
      <c r="BE8687"/>
      <c r="BF8687"/>
      <c r="BG8687"/>
      <c r="BI8687"/>
      <c r="BJ8687"/>
      <c r="BK8687"/>
      <c r="BM8687"/>
      <c r="BN8687"/>
      <c r="BO8687"/>
    </row>
    <row r="8688" spans="1:67">
      <c r="A8688"/>
      <c r="B8688"/>
      <c r="C8688"/>
      <c r="E8688"/>
      <c r="F8688"/>
      <c r="G8688"/>
      <c r="I8688"/>
      <c r="J8688"/>
      <c r="K8688"/>
      <c r="M8688"/>
      <c r="N8688"/>
      <c r="O8688"/>
      <c r="Q8688"/>
      <c r="R8688"/>
      <c r="S8688"/>
      <c r="U8688"/>
      <c r="V8688"/>
      <c r="W8688"/>
      <c r="Y8688"/>
      <c r="Z8688"/>
      <c r="AA8688"/>
      <c r="AC8688"/>
      <c r="AD8688"/>
      <c r="AE8688"/>
      <c r="AG8688"/>
      <c r="AH8688"/>
      <c r="AI8688"/>
      <c r="AK8688"/>
      <c r="AL8688"/>
      <c r="AM8688"/>
      <c r="AO8688"/>
      <c r="AP8688"/>
      <c r="AQ8688"/>
      <c r="AS8688"/>
      <c r="AT8688"/>
      <c r="AU8688"/>
      <c r="AW8688"/>
      <c r="AX8688"/>
      <c r="AY8688"/>
      <c r="BA8688"/>
      <c r="BB8688"/>
      <c r="BC8688"/>
      <c r="BE8688"/>
      <c r="BF8688"/>
      <c r="BG8688"/>
      <c r="BI8688"/>
      <c r="BJ8688"/>
      <c r="BK8688"/>
      <c r="BM8688"/>
      <c r="BN8688"/>
      <c r="BO8688"/>
    </row>
    <row r="8689" spans="1:67">
      <c r="A8689"/>
      <c r="B8689"/>
      <c r="C8689"/>
      <c r="E8689"/>
      <c r="F8689"/>
      <c r="G8689"/>
      <c r="I8689"/>
      <c r="J8689"/>
      <c r="K8689"/>
      <c r="M8689"/>
      <c r="N8689"/>
      <c r="O8689"/>
      <c r="Q8689"/>
      <c r="R8689"/>
      <c r="S8689"/>
      <c r="U8689"/>
      <c r="V8689"/>
      <c r="W8689"/>
      <c r="Y8689"/>
      <c r="Z8689"/>
      <c r="AA8689"/>
      <c r="AC8689"/>
      <c r="AD8689"/>
      <c r="AE8689"/>
      <c r="AG8689"/>
      <c r="AH8689"/>
      <c r="AI8689"/>
      <c r="AK8689"/>
      <c r="AL8689"/>
      <c r="AM8689"/>
      <c r="AO8689"/>
      <c r="AP8689"/>
      <c r="AQ8689"/>
      <c r="AS8689"/>
      <c r="AT8689"/>
      <c r="AU8689"/>
      <c r="AW8689"/>
      <c r="AX8689"/>
      <c r="AY8689"/>
      <c r="BA8689"/>
      <c r="BB8689"/>
      <c r="BC8689"/>
      <c r="BE8689"/>
      <c r="BF8689"/>
      <c r="BG8689"/>
      <c r="BI8689"/>
      <c r="BJ8689"/>
      <c r="BK8689"/>
      <c r="BM8689"/>
      <c r="BN8689"/>
      <c r="BO8689"/>
    </row>
    <row r="8690" spans="1:67">
      <c r="A8690"/>
      <c r="B8690"/>
      <c r="C8690"/>
      <c r="E8690"/>
      <c r="F8690"/>
      <c r="G8690"/>
      <c r="I8690"/>
      <c r="J8690"/>
      <c r="K8690"/>
      <c r="M8690"/>
      <c r="N8690"/>
      <c r="O8690"/>
      <c r="Q8690"/>
      <c r="R8690"/>
      <c r="S8690"/>
      <c r="U8690"/>
      <c r="V8690"/>
      <c r="W8690"/>
      <c r="Y8690"/>
      <c r="Z8690"/>
      <c r="AA8690"/>
      <c r="AC8690"/>
      <c r="AD8690"/>
      <c r="AE8690"/>
      <c r="AG8690"/>
      <c r="AH8690"/>
      <c r="AI8690"/>
      <c r="AK8690"/>
      <c r="AL8690"/>
      <c r="AM8690"/>
      <c r="AO8690"/>
      <c r="AP8690"/>
      <c r="AQ8690"/>
      <c r="AS8690"/>
      <c r="AT8690"/>
      <c r="AU8690"/>
      <c r="AW8690"/>
      <c r="AX8690"/>
      <c r="AY8690"/>
      <c r="BA8690"/>
      <c r="BB8690"/>
      <c r="BC8690"/>
      <c r="BE8690"/>
      <c r="BF8690"/>
      <c r="BG8690"/>
      <c r="BI8690"/>
      <c r="BJ8690"/>
      <c r="BK8690"/>
      <c r="BM8690"/>
      <c r="BN8690"/>
      <c r="BO8690"/>
    </row>
    <row r="8691" spans="1:67">
      <c r="A8691"/>
      <c r="B8691"/>
      <c r="C8691"/>
      <c r="E8691"/>
      <c r="F8691"/>
      <c r="G8691"/>
      <c r="I8691"/>
      <c r="J8691"/>
      <c r="K8691"/>
      <c r="M8691"/>
      <c r="N8691"/>
      <c r="O8691"/>
      <c r="Q8691"/>
      <c r="R8691"/>
      <c r="S8691"/>
      <c r="U8691"/>
      <c r="V8691"/>
      <c r="W8691"/>
      <c r="Y8691"/>
      <c r="Z8691"/>
      <c r="AA8691"/>
      <c r="AC8691"/>
      <c r="AD8691"/>
      <c r="AE8691"/>
      <c r="AG8691"/>
      <c r="AH8691"/>
      <c r="AI8691"/>
      <c r="AK8691"/>
      <c r="AL8691"/>
      <c r="AM8691"/>
      <c r="AO8691"/>
      <c r="AP8691"/>
      <c r="AQ8691"/>
      <c r="AS8691"/>
      <c r="AT8691"/>
      <c r="AU8691"/>
      <c r="AW8691"/>
      <c r="AX8691"/>
      <c r="AY8691"/>
      <c r="BA8691"/>
      <c r="BB8691"/>
      <c r="BC8691"/>
      <c r="BE8691"/>
      <c r="BF8691"/>
      <c r="BG8691"/>
      <c r="BI8691"/>
      <c r="BJ8691"/>
      <c r="BK8691"/>
      <c r="BM8691"/>
      <c r="BN8691"/>
      <c r="BO8691"/>
    </row>
    <row r="8692" spans="1:67">
      <c r="A8692"/>
      <c r="B8692"/>
      <c r="C8692"/>
      <c r="E8692"/>
      <c r="F8692"/>
      <c r="G8692"/>
      <c r="I8692"/>
      <c r="J8692"/>
      <c r="K8692"/>
      <c r="M8692"/>
      <c r="N8692"/>
      <c r="O8692"/>
      <c r="Q8692"/>
      <c r="R8692"/>
      <c r="S8692"/>
      <c r="U8692"/>
      <c r="V8692"/>
      <c r="W8692"/>
      <c r="Y8692"/>
      <c r="Z8692"/>
      <c r="AA8692"/>
      <c r="AC8692"/>
      <c r="AD8692"/>
      <c r="AE8692"/>
      <c r="AG8692"/>
      <c r="AH8692"/>
      <c r="AI8692"/>
      <c r="AK8692"/>
      <c r="AL8692"/>
      <c r="AM8692"/>
      <c r="AO8692"/>
      <c r="AP8692"/>
      <c r="AQ8692"/>
      <c r="AS8692"/>
      <c r="AT8692"/>
      <c r="AU8692"/>
      <c r="AW8692"/>
      <c r="AX8692"/>
      <c r="AY8692"/>
      <c r="BA8692"/>
      <c r="BB8692"/>
      <c r="BC8692"/>
      <c r="BE8692"/>
      <c r="BF8692"/>
      <c r="BG8692"/>
      <c r="BI8692"/>
      <c r="BJ8692"/>
      <c r="BK8692"/>
      <c r="BM8692"/>
      <c r="BN8692"/>
      <c r="BO8692"/>
    </row>
    <row r="8693" spans="1:67">
      <c r="A8693"/>
      <c r="B8693"/>
      <c r="C8693"/>
      <c r="E8693"/>
      <c r="F8693"/>
      <c r="G8693"/>
      <c r="I8693"/>
      <c r="J8693"/>
      <c r="K8693"/>
      <c r="M8693"/>
      <c r="N8693"/>
      <c r="O8693"/>
      <c r="Q8693"/>
      <c r="R8693"/>
      <c r="S8693"/>
      <c r="U8693"/>
      <c r="V8693"/>
      <c r="W8693"/>
      <c r="Y8693"/>
      <c r="Z8693"/>
      <c r="AA8693"/>
      <c r="AC8693"/>
      <c r="AD8693"/>
      <c r="AE8693"/>
      <c r="AG8693"/>
      <c r="AH8693"/>
      <c r="AI8693"/>
      <c r="AK8693"/>
      <c r="AL8693"/>
      <c r="AM8693"/>
      <c r="AO8693"/>
      <c r="AP8693"/>
      <c r="AQ8693"/>
      <c r="AS8693"/>
      <c r="AT8693"/>
      <c r="AU8693"/>
      <c r="AW8693"/>
      <c r="AX8693"/>
      <c r="AY8693"/>
      <c r="BA8693"/>
      <c r="BB8693"/>
      <c r="BC8693"/>
      <c r="BE8693"/>
      <c r="BF8693"/>
      <c r="BG8693"/>
      <c r="BI8693"/>
      <c r="BJ8693"/>
      <c r="BK8693"/>
      <c r="BM8693"/>
      <c r="BN8693"/>
      <c r="BO8693"/>
    </row>
    <row r="8694" spans="1:67">
      <c r="A8694"/>
      <c r="B8694"/>
      <c r="C8694"/>
      <c r="E8694"/>
      <c r="F8694"/>
      <c r="G8694"/>
      <c r="I8694"/>
      <c r="J8694"/>
      <c r="K8694"/>
      <c r="M8694"/>
      <c r="N8694"/>
      <c r="O8694"/>
      <c r="Q8694"/>
      <c r="R8694"/>
      <c r="S8694"/>
      <c r="U8694"/>
      <c r="V8694"/>
      <c r="W8694"/>
      <c r="Y8694"/>
      <c r="Z8694"/>
      <c r="AA8694"/>
      <c r="AC8694"/>
      <c r="AD8694"/>
      <c r="AE8694"/>
      <c r="AG8694"/>
      <c r="AH8694"/>
      <c r="AI8694"/>
      <c r="AK8694"/>
      <c r="AL8694"/>
      <c r="AM8694"/>
      <c r="AO8694"/>
      <c r="AP8694"/>
      <c r="AQ8694"/>
      <c r="AS8694"/>
      <c r="AT8694"/>
      <c r="AU8694"/>
      <c r="AW8694"/>
      <c r="AX8694"/>
      <c r="AY8694"/>
      <c r="BA8694"/>
      <c r="BB8694"/>
      <c r="BC8694"/>
      <c r="BE8694"/>
      <c r="BF8694"/>
      <c r="BG8694"/>
      <c r="BI8694"/>
      <c r="BJ8694"/>
      <c r="BK8694"/>
      <c r="BM8694"/>
      <c r="BN8694"/>
      <c r="BO8694"/>
    </row>
    <row r="8695" spans="1:67">
      <c r="A8695"/>
      <c r="B8695"/>
      <c r="C8695"/>
      <c r="E8695"/>
      <c r="F8695"/>
      <c r="G8695"/>
      <c r="I8695"/>
      <c r="J8695"/>
      <c r="K8695"/>
      <c r="M8695"/>
      <c r="N8695"/>
      <c r="O8695"/>
      <c r="Q8695"/>
      <c r="R8695"/>
      <c r="S8695"/>
      <c r="U8695"/>
      <c r="V8695"/>
      <c r="W8695"/>
      <c r="Y8695"/>
      <c r="Z8695"/>
      <c r="AA8695"/>
      <c r="AC8695"/>
      <c r="AD8695"/>
      <c r="AE8695"/>
      <c r="AG8695"/>
      <c r="AH8695"/>
      <c r="AI8695"/>
      <c r="AK8695"/>
      <c r="AL8695"/>
      <c r="AM8695"/>
      <c r="AO8695"/>
      <c r="AP8695"/>
      <c r="AQ8695"/>
      <c r="AS8695"/>
      <c r="AT8695"/>
      <c r="AU8695"/>
      <c r="AW8695"/>
      <c r="AX8695"/>
      <c r="AY8695"/>
      <c r="BA8695"/>
      <c r="BB8695"/>
      <c r="BC8695"/>
      <c r="BE8695"/>
      <c r="BF8695"/>
      <c r="BG8695"/>
      <c r="BI8695"/>
      <c r="BJ8695"/>
      <c r="BK8695"/>
      <c r="BM8695"/>
      <c r="BN8695"/>
      <c r="BO8695"/>
    </row>
    <row r="8696" spans="1:67">
      <c r="A8696"/>
      <c r="B8696"/>
      <c r="C8696"/>
      <c r="E8696"/>
      <c r="F8696"/>
      <c r="G8696"/>
      <c r="I8696"/>
      <c r="J8696"/>
      <c r="K8696"/>
      <c r="M8696"/>
      <c r="N8696"/>
      <c r="O8696"/>
      <c r="Q8696"/>
      <c r="R8696"/>
      <c r="S8696"/>
      <c r="U8696"/>
      <c r="V8696"/>
      <c r="W8696"/>
      <c r="Y8696"/>
      <c r="Z8696"/>
      <c r="AA8696"/>
      <c r="AC8696"/>
      <c r="AD8696"/>
      <c r="AE8696"/>
      <c r="AG8696"/>
      <c r="AH8696"/>
      <c r="AI8696"/>
      <c r="AK8696"/>
      <c r="AL8696"/>
      <c r="AM8696"/>
      <c r="AO8696"/>
      <c r="AP8696"/>
      <c r="AQ8696"/>
      <c r="AS8696"/>
      <c r="AT8696"/>
      <c r="AU8696"/>
      <c r="AW8696"/>
      <c r="AX8696"/>
      <c r="AY8696"/>
      <c r="BA8696"/>
      <c r="BB8696"/>
      <c r="BC8696"/>
      <c r="BE8696"/>
      <c r="BF8696"/>
      <c r="BG8696"/>
      <c r="BI8696"/>
      <c r="BJ8696"/>
      <c r="BK8696"/>
      <c r="BM8696"/>
      <c r="BN8696"/>
      <c r="BO8696"/>
    </row>
    <row r="8697" spans="1:67">
      <c r="A8697"/>
      <c r="B8697"/>
      <c r="C8697"/>
      <c r="E8697"/>
      <c r="F8697"/>
      <c r="G8697"/>
      <c r="I8697"/>
      <c r="J8697"/>
      <c r="K8697"/>
      <c r="M8697"/>
      <c r="N8697"/>
      <c r="O8697"/>
      <c r="Q8697"/>
      <c r="R8697"/>
      <c r="S8697"/>
      <c r="U8697"/>
      <c r="V8697"/>
      <c r="W8697"/>
      <c r="Y8697"/>
      <c r="Z8697"/>
      <c r="AA8697"/>
      <c r="AC8697"/>
      <c r="AD8697"/>
      <c r="AE8697"/>
      <c r="AG8697"/>
      <c r="AH8697"/>
      <c r="AI8697"/>
      <c r="AK8697"/>
      <c r="AL8697"/>
      <c r="AM8697"/>
      <c r="AO8697"/>
      <c r="AP8697"/>
      <c r="AQ8697"/>
      <c r="AS8697"/>
      <c r="AT8697"/>
      <c r="AU8697"/>
      <c r="AW8697"/>
      <c r="AX8697"/>
      <c r="AY8697"/>
      <c r="BA8697"/>
      <c r="BB8697"/>
      <c r="BC8697"/>
      <c r="BE8697"/>
      <c r="BF8697"/>
      <c r="BG8697"/>
      <c r="BI8697"/>
      <c r="BJ8697"/>
      <c r="BK8697"/>
      <c r="BM8697"/>
      <c r="BN8697"/>
      <c r="BO8697"/>
    </row>
    <row r="8698" spans="1:67">
      <c r="A8698"/>
      <c r="B8698"/>
      <c r="C8698"/>
      <c r="E8698"/>
      <c r="F8698"/>
      <c r="G8698"/>
      <c r="I8698"/>
      <c r="J8698"/>
      <c r="K8698"/>
      <c r="M8698"/>
      <c r="N8698"/>
      <c r="O8698"/>
      <c r="Q8698"/>
      <c r="R8698"/>
      <c r="S8698"/>
      <c r="U8698"/>
      <c r="V8698"/>
      <c r="W8698"/>
      <c r="Y8698"/>
      <c r="Z8698"/>
      <c r="AA8698"/>
      <c r="AC8698"/>
      <c r="AD8698"/>
      <c r="AE8698"/>
      <c r="AG8698"/>
      <c r="AH8698"/>
      <c r="AI8698"/>
      <c r="AK8698"/>
      <c r="AL8698"/>
      <c r="AM8698"/>
      <c r="AO8698"/>
      <c r="AP8698"/>
      <c r="AQ8698"/>
      <c r="AS8698"/>
      <c r="AT8698"/>
      <c r="AU8698"/>
      <c r="AW8698"/>
      <c r="AX8698"/>
      <c r="AY8698"/>
      <c r="BA8698"/>
      <c r="BB8698"/>
      <c r="BC8698"/>
      <c r="BE8698"/>
      <c r="BF8698"/>
      <c r="BG8698"/>
      <c r="BI8698"/>
      <c r="BJ8698"/>
      <c r="BK8698"/>
      <c r="BM8698"/>
      <c r="BN8698"/>
      <c r="BO8698"/>
    </row>
    <row r="8699" spans="1:67">
      <c r="A8699"/>
      <c r="B8699"/>
      <c r="C8699"/>
      <c r="E8699"/>
      <c r="F8699"/>
      <c r="G8699"/>
      <c r="I8699"/>
      <c r="J8699"/>
      <c r="K8699"/>
      <c r="M8699"/>
      <c r="N8699"/>
      <c r="O8699"/>
      <c r="Q8699"/>
      <c r="R8699"/>
      <c r="S8699"/>
      <c r="U8699"/>
      <c r="V8699"/>
      <c r="W8699"/>
      <c r="Y8699"/>
      <c r="Z8699"/>
      <c r="AA8699"/>
      <c r="AC8699"/>
      <c r="AD8699"/>
      <c r="AE8699"/>
      <c r="AG8699"/>
      <c r="AH8699"/>
      <c r="AI8699"/>
      <c r="AK8699"/>
      <c r="AL8699"/>
      <c r="AM8699"/>
      <c r="AO8699"/>
      <c r="AP8699"/>
      <c r="AQ8699"/>
      <c r="AS8699"/>
      <c r="AT8699"/>
      <c r="AU8699"/>
      <c r="AW8699"/>
      <c r="AX8699"/>
      <c r="AY8699"/>
      <c r="BA8699"/>
      <c r="BB8699"/>
      <c r="BC8699"/>
      <c r="BE8699"/>
      <c r="BF8699"/>
      <c r="BG8699"/>
      <c r="BI8699"/>
      <c r="BJ8699"/>
      <c r="BK8699"/>
      <c r="BM8699"/>
      <c r="BN8699"/>
      <c r="BO8699"/>
    </row>
    <row r="8700" spans="1:67">
      <c r="A8700"/>
      <c r="B8700"/>
      <c r="C8700"/>
      <c r="E8700"/>
      <c r="F8700"/>
      <c r="G8700"/>
      <c r="I8700"/>
      <c r="J8700"/>
      <c r="K8700"/>
      <c r="M8700"/>
      <c r="N8700"/>
      <c r="O8700"/>
      <c r="Q8700"/>
      <c r="R8700"/>
      <c r="S8700"/>
      <c r="U8700"/>
      <c r="V8700"/>
      <c r="W8700"/>
      <c r="Y8700"/>
      <c r="Z8700"/>
      <c r="AA8700"/>
      <c r="AC8700"/>
      <c r="AD8700"/>
      <c r="AE8700"/>
      <c r="AG8700"/>
      <c r="AH8700"/>
      <c r="AI8700"/>
      <c r="AK8700"/>
      <c r="AL8700"/>
      <c r="AM8700"/>
      <c r="AO8700"/>
      <c r="AP8700"/>
      <c r="AQ8700"/>
      <c r="AS8700"/>
      <c r="AT8700"/>
      <c r="AU8700"/>
      <c r="AW8700"/>
      <c r="AX8700"/>
      <c r="AY8700"/>
      <c r="BA8700"/>
      <c r="BB8700"/>
      <c r="BC8700"/>
      <c r="BE8700"/>
      <c r="BF8700"/>
      <c r="BG8700"/>
      <c r="BI8700"/>
      <c r="BJ8700"/>
      <c r="BK8700"/>
      <c r="BM8700"/>
      <c r="BN8700"/>
      <c r="BO8700"/>
    </row>
    <row r="8701" spans="1:67">
      <c r="A8701"/>
      <c r="B8701"/>
      <c r="C8701"/>
      <c r="E8701"/>
      <c r="F8701"/>
      <c r="G8701"/>
      <c r="I8701"/>
      <c r="J8701"/>
      <c r="K8701"/>
      <c r="M8701"/>
      <c r="N8701"/>
      <c r="O8701"/>
      <c r="Q8701"/>
      <c r="R8701"/>
      <c r="S8701"/>
      <c r="U8701"/>
      <c r="V8701"/>
      <c r="W8701"/>
      <c r="Y8701"/>
      <c r="Z8701"/>
      <c r="AA8701"/>
      <c r="AC8701"/>
      <c r="AD8701"/>
      <c r="AE8701"/>
      <c r="AG8701"/>
      <c r="AH8701"/>
      <c r="AI8701"/>
      <c r="AK8701"/>
      <c r="AL8701"/>
      <c r="AM8701"/>
      <c r="AO8701"/>
      <c r="AP8701"/>
      <c r="AQ8701"/>
      <c r="AS8701"/>
      <c r="AT8701"/>
      <c r="AU8701"/>
      <c r="AW8701"/>
      <c r="AX8701"/>
      <c r="AY8701"/>
      <c r="BA8701"/>
      <c r="BB8701"/>
      <c r="BC8701"/>
      <c r="BE8701"/>
      <c r="BF8701"/>
      <c r="BG8701"/>
      <c r="BI8701"/>
      <c r="BJ8701"/>
      <c r="BK8701"/>
      <c r="BM8701"/>
      <c r="BN8701"/>
      <c r="BO8701"/>
    </row>
    <row r="8702" spans="1:67">
      <c r="A8702"/>
      <c r="B8702"/>
      <c r="C8702"/>
      <c r="E8702"/>
      <c r="F8702"/>
      <c r="G8702"/>
      <c r="I8702"/>
      <c r="J8702"/>
      <c r="K8702"/>
      <c r="M8702"/>
      <c r="N8702"/>
      <c r="O8702"/>
      <c r="Q8702"/>
      <c r="R8702"/>
      <c r="S8702"/>
      <c r="U8702"/>
      <c r="V8702"/>
      <c r="W8702"/>
      <c r="Y8702"/>
      <c r="Z8702"/>
      <c r="AA8702"/>
      <c r="AC8702"/>
      <c r="AD8702"/>
      <c r="AE8702"/>
      <c r="AG8702"/>
      <c r="AH8702"/>
      <c r="AI8702"/>
      <c r="AK8702"/>
      <c r="AL8702"/>
      <c r="AM8702"/>
      <c r="AO8702"/>
      <c r="AP8702"/>
      <c r="AQ8702"/>
      <c r="AS8702"/>
      <c r="AT8702"/>
      <c r="AU8702"/>
      <c r="AW8702"/>
      <c r="AX8702"/>
      <c r="AY8702"/>
      <c r="BA8702"/>
      <c r="BB8702"/>
      <c r="BC8702"/>
      <c r="BE8702"/>
      <c r="BF8702"/>
      <c r="BG8702"/>
      <c r="BI8702"/>
      <c r="BJ8702"/>
      <c r="BK8702"/>
      <c r="BM8702"/>
      <c r="BN8702"/>
      <c r="BO8702"/>
    </row>
    <row r="8703" spans="1:67">
      <c r="A8703"/>
      <c r="B8703"/>
      <c r="C8703"/>
      <c r="E8703"/>
      <c r="F8703"/>
      <c r="G8703"/>
      <c r="I8703"/>
      <c r="J8703"/>
      <c r="K8703"/>
      <c r="M8703"/>
      <c r="N8703"/>
      <c r="O8703"/>
      <c r="Q8703"/>
      <c r="R8703"/>
      <c r="S8703"/>
      <c r="U8703"/>
      <c r="V8703"/>
      <c r="W8703"/>
      <c r="Y8703"/>
      <c r="Z8703"/>
      <c r="AA8703"/>
      <c r="AC8703"/>
      <c r="AD8703"/>
      <c r="AE8703"/>
      <c r="AG8703"/>
      <c r="AH8703"/>
      <c r="AI8703"/>
      <c r="AK8703"/>
      <c r="AL8703"/>
      <c r="AM8703"/>
      <c r="AO8703"/>
      <c r="AP8703"/>
      <c r="AQ8703"/>
      <c r="AS8703"/>
      <c r="AT8703"/>
      <c r="AU8703"/>
      <c r="AW8703"/>
      <c r="AX8703"/>
      <c r="AY8703"/>
      <c r="BA8703"/>
      <c r="BB8703"/>
      <c r="BC8703"/>
      <c r="BE8703"/>
      <c r="BF8703"/>
      <c r="BG8703"/>
      <c r="BI8703"/>
      <c r="BJ8703"/>
      <c r="BK8703"/>
      <c r="BM8703"/>
      <c r="BN8703"/>
      <c r="BO8703"/>
    </row>
    <row r="8704" spans="1:67">
      <c r="A8704"/>
      <c r="B8704"/>
      <c r="C8704"/>
      <c r="E8704"/>
      <c r="F8704"/>
      <c r="G8704"/>
      <c r="I8704"/>
      <c r="J8704"/>
      <c r="K8704"/>
      <c r="M8704"/>
      <c r="N8704"/>
      <c r="O8704"/>
      <c r="Q8704"/>
      <c r="R8704"/>
      <c r="S8704"/>
      <c r="U8704"/>
      <c r="V8704"/>
      <c r="W8704"/>
      <c r="Y8704"/>
      <c r="Z8704"/>
      <c r="AA8704"/>
      <c r="AC8704"/>
      <c r="AD8704"/>
      <c r="AE8704"/>
      <c r="AG8704"/>
      <c r="AH8704"/>
      <c r="AI8704"/>
      <c r="AK8704"/>
      <c r="AL8704"/>
      <c r="AM8704"/>
      <c r="AO8704"/>
      <c r="AP8704"/>
      <c r="AQ8704"/>
      <c r="AS8704"/>
      <c r="AT8704"/>
      <c r="AU8704"/>
      <c r="AW8704"/>
      <c r="AX8704"/>
      <c r="AY8704"/>
      <c r="BA8704"/>
      <c r="BB8704"/>
      <c r="BC8704"/>
      <c r="BE8704"/>
      <c r="BF8704"/>
      <c r="BG8704"/>
      <c r="BI8704"/>
      <c r="BJ8704"/>
      <c r="BK8704"/>
      <c r="BM8704"/>
      <c r="BN8704"/>
      <c r="BO8704"/>
    </row>
    <row r="8705" spans="1:67">
      <c r="A8705"/>
      <c r="B8705"/>
      <c r="C8705"/>
      <c r="E8705"/>
      <c r="F8705"/>
      <c r="G8705"/>
      <c r="I8705"/>
      <c r="J8705"/>
      <c r="K8705"/>
      <c r="M8705"/>
      <c r="N8705"/>
      <c r="O8705"/>
      <c r="Q8705"/>
      <c r="R8705"/>
      <c r="S8705"/>
      <c r="U8705"/>
      <c r="V8705"/>
      <c r="W8705"/>
      <c r="Y8705"/>
      <c r="Z8705"/>
      <c r="AA8705"/>
      <c r="AC8705"/>
      <c r="AD8705"/>
      <c r="AE8705"/>
      <c r="AG8705"/>
      <c r="AH8705"/>
      <c r="AI8705"/>
      <c r="AK8705"/>
      <c r="AL8705"/>
      <c r="AM8705"/>
      <c r="AO8705"/>
      <c r="AP8705"/>
      <c r="AQ8705"/>
      <c r="AS8705"/>
      <c r="AT8705"/>
      <c r="AU8705"/>
      <c r="AW8705"/>
      <c r="AX8705"/>
      <c r="AY8705"/>
      <c r="BA8705"/>
      <c r="BB8705"/>
      <c r="BC8705"/>
      <c r="BE8705"/>
      <c r="BF8705"/>
      <c r="BG8705"/>
      <c r="BI8705"/>
      <c r="BJ8705"/>
      <c r="BK8705"/>
      <c r="BM8705"/>
      <c r="BN8705"/>
      <c r="BO8705"/>
    </row>
    <row r="8706" spans="1:67">
      <c r="A8706"/>
      <c r="B8706"/>
      <c r="C8706"/>
      <c r="E8706"/>
      <c r="F8706"/>
      <c r="G8706"/>
      <c r="I8706"/>
      <c r="J8706"/>
      <c r="K8706"/>
      <c r="M8706"/>
      <c r="N8706"/>
      <c r="O8706"/>
      <c r="Q8706"/>
      <c r="R8706"/>
      <c r="S8706"/>
      <c r="U8706"/>
      <c r="V8706"/>
      <c r="W8706"/>
      <c r="Y8706"/>
      <c r="Z8706"/>
      <c r="AA8706"/>
      <c r="AC8706"/>
      <c r="AD8706"/>
      <c r="AE8706"/>
      <c r="AG8706"/>
      <c r="AH8706"/>
      <c r="AI8706"/>
      <c r="AK8706"/>
      <c r="AL8706"/>
      <c r="AM8706"/>
      <c r="AO8706"/>
      <c r="AP8706"/>
      <c r="AQ8706"/>
      <c r="AS8706"/>
      <c r="AT8706"/>
      <c r="AU8706"/>
      <c r="AW8706"/>
      <c r="AX8706"/>
      <c r="AY8706"/>
      <c r="BA8706"/>
      <c r="BB8706"/>
      <c r="BC8706"/>
      <c r="BE8706"/>
      <c r="BF8706"/>
      <c r="BG8706"/>
      <c r="BI8706"/>
      <c r="BJ8706"/>
      <c r="BK8706"/>
      <c r="BM8706"/>
      <c r="BN8706"/>
      <c r="BO8706"/>
    </row>
    <row r="8707" spans="1:67">
      <c r="A8707"/>
      <c r="B8707"/>
      <c r="C8707"/>
      <c r="E8707"/>
      <c r="F8707"/>
      <c r="G8707"/>
      <c r="I8707"/>
      <c r="J8707"/>
      <c r="K8707"/>
      <c r="M8707"/>
      <c r="N8707"/>
      <c r="O8707"/>
      <c r="Q8707"/>
      <c r="R8707"/>
      <c r="S8707"/>
      <c r="U8707"/>
      <c r="V8707"/>
      <c r="W8707"/>
      <c r="Y8707"/>
      <c r="Z8707"/>
      <c r="AA8707"/>
      <c r="AC8707"/>
      <c r="AD8707"/>
      <c r="AE8707"/>
      <c r="AG8707"/>
      <c r="AH8707"/>
      <c r="AI8707"/>
      <c r="AK8707"/>
      <c r="AL8707"/>
      <c r="AM8707"/>
      <c r="AO8707"/>
      <c r="AP8707"/>
      <c r="AQ8707"/>
      <c r="AS8707"/>
      <c r="AT8707"/>
      <c r="AU8707"/>
      <c r="AW8707"/>
      <c r="AX8707"/>
      <c r="AY8707"/>
      <c r="BA8707"/>
      <c r="BB8707"/>
      <c r="BC8707"/>
      <c r="BE8707"/>
      <c r="BF8707"/>
      <c r="BG8707"/>
      <c r="BI8707"/>
      <c r="BJ8707"/>
      <c r="BK8707"/>
      <c r="BM8707"/>
      <c r="BN8707"/>
      <c r="BO8707"/>
    </row>
    <row r="8708" spans="1:67">
      <c r="A8708"/>
      <c r="B8708"/>
      <c r="C8708"/>
      <c r="E8708"/>
      <c r="F8708"/>
      <c r="G8708"/>
      <c r="I8708"/>
      <c r="J8708"/>
      <c r="K8708"/>
      <c r="M8708"/>
      <c r="N8708"/>
      <c r="O8708"/>
      <c r="Q8708"/>
      <c r="R8708"/>
      <c r="S8708"/>
      <c r="U8708"/>
      <c r="V8708"/>
      <c r="W8708"/>
      <c r="Y8708"/>
      <c r="Z8708"/>
      <c r="AA8708"/>
      <c r="AC8708"/>
      <c r="AD8708"/>
      <c r="AE8708"/>
      <c r="AG8708"/>
      <c r="AH8708"/>
      <c r="AI8708"/>
      <c r="AK8708"/>
      <c r="AL8708"/>
      <c r="AM8708"/>
      <c r="AO8708"/>
      <c r="AP8708"/>
      <c r="AQ8708"/>
      <c r="AS8708"/>
      <c r="AT8708"/>
      <c r="AU8708"/>
      <c r="AW8708"/>
      <c r="AX8708"/>
      <c r="AY8708"/>
      <c r="BA8708"/>
      <c r="BB8708"/>
      <c r="BC8708"/>
      <c r="BE8708"/>
      <c r="BF8708"/>
      <c r="BG8708"/>
      <c r="BI8708"/>
      <c r="BJ8708"/>
      <c r="BK8708"/>
      <c r="BM8708"/>
      <c r="BN8708"/>
      <c r="BO8708"/>
    </row>
    <row r="8709" spans="1:67">
      <c r="A8709"/>
      <c r="B8709"/>
      <c r="C8709"/>
      <c r="E8709"/>
      <c r="F8709"/>
      <c r="G8709"/>
      <c r="I8709"/>
      <c r="J8709"/>
      <c r="K8709"/>
      <c r="M8709"/>
      <c r="N8709"/>
      <c r="O8709"/>
      <c r="Q8709"/>
      <c r="R8709"/>
      <c r="S8709"/>
      <c r="U8709"/>
      <c r="V8709"/>
      <c r="W8709"/>
      <c r="Y8709"/>
      <c r="Z8709"/>
      <c r="AA8709"/>
      <c r="AC8709"/>
      <c r="AD8709"/>
      <c r="AE8709"/>
      <c r="AG8709"/>
      <c r="AH8709"/>
      <c r="AI8709"/>
      <c r="AK8709"/>
      <c r="AL8709"/>
      <c r="AM8709"/>
      <c r="AO8709"/>
      <c r="AP8709"/>
      <c r="AQ8709"/>
      <c r="AS8709"/>
      <c r="AT8709"/>
      <c r="AU8709"/>
      <c r="AW8709"/>
      <c r="AX8709"/>
      <c r="AY8709"/>
      <c r="BA8709"/>
      <c r="BB8709"/>
      <c r="BC8709"/>
      <c r="BE8709"/>
      <c r="BF8709"/>
      <c r="BG8709"/>
      <c r="BI8709"/>
      <c r="BJ8709"/>
      <c r="BK8709"/>
      <c r="BM8709"/>
      <c r="BN8709"/>
      <c r="BO8709"/>
    </row>
    <row r="8710" spans="1:67">
      <c r="A8710"/>
      <c r="B8710"/>
      <c r="C8710"/>
      <c r="E8710"/>
      <c r="F8710"/>
      <c r="G8710"/>
      <c r="I8710"/>
      <c r="J8710"/>
      <c r="K8710"/>
      <c r="M8710"/>
      <c r="N8710"/>
      <c r="O8710"/>
      <c r="Q8710"/>
      <c r="R8710"/>
      <c r="S8710"/>
      <c r="U8710"/>
      <c r="V8710"/>
      <c r="W8710"/>
      <c r="Y8710"/>
      <c r="Z8710"/>
      <c r="AA8710"/>
      <c r="AC8710"/>
      <c r="AD8710"/>
      <c r="AE8710"/>
      <c r="AG8710"/>
      <c r="AH8710"/>
      <c r="AI8710"/>
      <c r="AK8710"/>
      <c r="AL8710"/>
      <c r="AM8710"/>
      <c r="AO8710"/>
      <c r="AP8710"/>
      <c r="AQ8710"/>
      <c r="AS8710"/>
      <c r="AT8710"/>
      <c r="AU8710"/>
      <c r="AW8710"/>
      <c r="AX8710"/>
      <c r="AY8710"/>
      <c r="BA8710"/>
      <c r="BB8710"/>
      <c r="BC8710"/>
      <c r="BE8710"/>
      <c r="BF8710"/>
      <c r="BG8710"/>
      <c r="BI8710"/>
      <c r="BJ8710"/>
      <c r="BK8710"/>
      <c r="BM8710"/>
      <c r="BN8710"/>
      <c r="BO8710"/>
    </row>
    <row r="8711" spans="1:67">
      <c r="A8711"/>
      <c r="B8711"/>
      <c r="C8711"/>
      <c r="E8711"/>
      <c r="F8711"/>
      <c r="G8711"/>
      <c r="I8711"/>
      <c r="J8711"/>
      <c r="K8711"/>
      <c r="M8711"/>
      <c r="N8711"/>
      <c r="O8711"/>
      <c r="Q8711"/>
      <c r="R8711"/>
      <c r="S8711"/>
      <c r="U8711"/>
      <c r="V8711"/>
      <c r="W8711"/>
      <c r="Y8711"/>
      <c r="Z8711"/>
      <c r="AA8711"/>
      <c r="AC8711"/>
      <c r="AD8711"/>
      <c r="AE8711"/>
      <c r="AG8711"/>
      <c r="AH8711"/>
      <c r="AI8711"/>
      <c r="AK8711"/>
      <c r="AL8711"/>
      <c r="AM8711"/>
      <c r="AO8711"/>
      <c r="AP8711"/>
      <c r="AQ8711"/>
      <c r="AS8711"/>
      <c r="AT8711"/>
      <c r="AU8711"/>
      <c r="AW8711"/>
      <c r="AX8711"/>
      <c r="AY8711"/>
      <c r="BA8711"/>
      <c r="BB8711"/>
      <c r="BC8711"/>
      <c r="BE8711"/>
      <c r="BF8711"/>
      <c r="BG8711"/>
      <c r="BI8711"/>
      <c r="BJ8711"/>
      <c r="BK8711"/>
      <c r="BM8711"/>
      <c r="BN8711"/>
      <c r="BO8711"/>
    </row>
    <row r="8712" spans="1:67">
      <c r="A8712"/>
      <c r="B8712"/>
      <c r="C8712"/>
      <c r="E8712"/>
      <c r="F8712"/>
      <c r="G8712"/>
      <c r="I8712"/>
      <c r="J8712"/>
      <c r="K8712"/>
      <c r="M8712"/>
      <c r="N8712"/>
      <c r="O8712"/>
      <c r="Q8712"/>
      <c r="R8712"/>
      <c r="S8712"/>
      <c r="U8712"/>
      <c r="V8712"/>
      <c r="W8712"/>
      <c r="Y8712"/>
      <c r="Z8712"/>
      <c r="AA8712"/>
      <c r="AC8712"/>
      <c r="AD8712"/>
      <c r="AE8712"/>
      <c r="AG8712"/>
      <c r="AH8712"/>
      <c r="AI8712"/>
      <c r="AK8712"/>
      <c r="AL8712"/>
      <c r="AM8712"/>
      <c r="AO8712"/>
      <c r="AP8712"/>
      <c r="AQ8712"/>
      <c r="AS8712"/>
      <c r="AT8712"/>
      <c r="AU8712"/>
      <c r="AW8712"/>
      <c r="AX8712"/>
      <c r="AY8712"/>
      <c r="BA8712"/>
      <c r="BB8712"/>
      <c r="BC8712"/>
      <c r="BE8712"/>
      <c r="BF8712"/>
      <c r="BG8712"/>
      <c r="BI8712"/>
      <c r="BJ8712"/>
      <c r="BK8712"/>
      <c r="BM8712"/>
      <c r="BN8712"/>
      <c r="BO8712"/>
    </row>
    <row r="8713" spans="1:67">
      <c r="A8713"/>
      <c r="B8713"/>
      <c r="C8713"/>
      <c r="E8713"/>
      <c r="F8713"/>
      <c r="G8713"/>
      <c r="I8713"/>
      <c r="J8713"/>
      <c r="K8713"/>
      <c r="M8713"/>
      <c r="N8713"/>
      <c r="O8713"/>
      <c r="Q8713"/>
      <c r="R8713"/>
      <c r="S8713"/>
      <c r="U8713"/>
      <c r="V8713"/>
      <c r="W8713"/>
      <c r="Y8713"/>
      <c r="Z8713"/>
      <c r="AA8713"/>
      <c r="AC8713"/>
      <c r="AD8713"/>
      <c r="AE8713"/>
      <c r="AG8713"/>
      <c r="AH8713"/>
      <c r="AI8713"/>
      <c r="AK8713"/>
      <c r="AL8713"/>
      <c r="AM8713"/>
      <c r="AO8713"/>
      <c r="AP8713"/>
      <c r="AQ8713"/>
      <c r="AS8713"/>
      <c r="AT8713"/>
      <c r="AU8713"/>
      <c r="AW8713"/>
      <c r="AX8713"/>
      <c r="AY8713"/>
      <c r="BA8713"/>
      <c r="BB8713"/>
      <c r="BC8713"/>
      <c r="BE8713"/>
      <c r="BF8713"/>
      <c r="BG8713"/>
      <c r="BI8713"/>
      <c r="BJ8713"/>
      <c r="BK8713"/>
      <c r="BM8713"/>
      <c r="BN8713"/>
      <c r="BO8713"/>
    </row>
    <row r="8714" spans="1:67">
      <c r="A8714"/>
      <c r="B8714"/>
      <c r="C8714"/>
      <c r="E8714"/>
      <c r="F8714"/>
      <c r="G8714"/>
      <c r="I8714"/>
      <c r="J8714"/>
      <c r="K8714"/>
      <c r="M8714"/>
      <c r="N8714"/>
      <c r="O8714"/>
      <c r="Q8714"/>
      <c r="R8714"/>
      <c r="S8714"/>
      <c r="U8714"/>
      <c r="V8714"/>
      <c r="W8714"/>
      <c r="Y8714"/>
      <c r="Z8714"/>
      <c r="AA8714"/>
      <c r="AC8714"/>
      <c r="AD8714"/>
      <c r="AE8714"/>
      <c r="AG8714"/>
      <c r="AH8714"/>
      <c r="AI8714"/>
      <c r="AK8714"/>
      <c r="AL8714"/>
      <c r="AM8714"/>
      <c r="AO8714"/>
      <c r="AP8714"/>
      <c r="AQ8714"/>
      <c r="AS8714"/>
      <c r="AT8714"/>
      <c r="AU8714"/>
      <c r="AW8714"/>
      <c r="AX8714"/>
      <c r="AY8714"/>
      <c r="BA8714"/>
      <c r="BB8714"/>
      <c r="BC8714"/>
      <c r="BE8714"/>
      <c r="BF8714"/>
      <c r="BG8714"/>
      <c r="BI8714"/>
      <c r="BJ8714"/>
      <c r="BK8714"/>
      <c r="BM8714"/>
      <c r="BN8714"/>
      <c r="BO8714"/>
    </row>
    <row r="8715" spans="1:67">
      <c r="A8715"/>
      <c r="B8715"/>
      <c r="C8715"/>
      <c r="E8715"/>
      <c r="F8715"/>
      <c r="G8715"/>
      <c r="I8715"/>
      <c r="J8715"/>
      <c r="K8715"/>
      <c r="M8715"/>
      <c r="N8715"/>
      <c r="O8715"/>
      <c r="Q8715"/>
      <c r="R8715"/>
      <c r="S8715"/>
      <c r="U8715"/>
      <c r="V8715"/>
      <c r="W8715"/>
      <c r="Y8715"/>
      <c r="Z8715"/>
      <c r="AA8715"/>
      <c r="AC8715"/>
      <c r="AD8715"/>
      <c r="AE8715"/>
      <c r="AG8715"/>
      <c r="AH8715"/>
      <c r="AI8715"/>
      <c r="AK8715"/>
      <c r="AL8715"/>
      <c r="AM8715"/>
      <c r="AO8715"/>
      <c r="AP8715"/>
      <c r="AQ8715"/>
      <c r="AS8715"/>
      <c r="AT8715"/>
      <c r="AU8715"/>
      <c r="AW8715"/>
      <c r="AX8715"/>
      <c r="AY8715"/>
      <c r="BA8715"/>
      <c r="BB8715"/>
      <c r="BC8715"/>
      <c r="BE8715"/>
      <c r="BF8715"/>
      <c r="BG8715"/>
      <c r="BI8715"/>
      <c r="BJ8715"/>
      <c r="BK8715"/>
      <c r="BM8715"/>
      <c r="BN8715"/>
      <c r="BO8715"/>
    </row>
    <row r="8716" spans="1:67">
      <c r="A8716"/>
      <c r="B8716"/>
      <c r="C8716"/>
      <c r="E8716"/>
      <c r="F8716"/>
      <c r="G8716"/>
      <c r="I8716"/>
      <c r="J8716"/>
      <c r="K8716"/>
      <c r="M8716"/>
      <c r="N8716"/>
      <c r="O8716"/>
      <c r="Q8716"/>
      <c r="R8716"/>
      <c r="S8716"/>
      <c r="U8716"/>
      <c r="V8716"/>
      <c r="W8716"/>
      <c r="Y8716"/>
      <c r="Z8716"/>
      <c r="AA8716"/>
      <c r="AC8716"/>
      <c r="AD8716"/>
      <c r="AE8716"/>
      <c r="AG8716"/>
      <c r="AH8716"/>
      <c r="AI8716"/>
      <c r="AK8716"/>
      <c r="AL8716"/>
      <c r="AM8716"/>
      <c r="AO8716"/>
      <c r="AP8716"/>
      <c r="AQ8716"/>
      <c r="AS8716"/>
      <c r="AT8716"/>
      <c r="AU8716"/>
      <c r="AW8716"/>
      <c r="AX8716"/>
      <c r="AY8716"/>
      <c r="BA8716"/>
      <c r="BB8716"/>
      <c r="BC8716"/>
      <c r="BE8716"/>
      <c r="BF8716"/>
      <c r="BG8716"/>
      <c r="BI8716"/>
      <c r="BJ8716"/>
      <c r="BK8716"/>
      <c r="BM8716"/>
      <c r="BN8716"/>
      <c r="BO8716"/>
    </row>
    <row r="8717" spans="1:67">
      <c r="A8717"/>
      <c r="B8717"/>
      <c r="C8717"/>
      <c r="E8717"/>
      <c r="F8717"/>
      <c r="G8717"/>
      <c r="I8717"/>
      <c r="J8717"/>
      <c r="K8717"/>
      <c r="M8717"/>
      <c r="N8717"/>
      <c r="O8717"/>
      <c r="Q8717"/>
      <c r="R8717"/>
      <c r="S8717"/>
      <c r="U8717"/>
      <c r="V8717"/>
      <c r="W8717"/>
      <c r="Y8717"/>
      <c r="Z8717"/>
      <c r="AA8717"/>
      <c r="AC8717"/>
      <c r="AD8717"/>
      <c r="AE8717"/>
      <c r="AG8717"/>
      <c r="AH8717"/>
      <c r="AI8717"/>
      <c r="AK8717"/>
      <c r="AL8717"/>
      <c r="AM8717"/>
      <c r="AO8717"/>
      <c r="AP8717"/>
      <c r="AQ8717"/>
      <c r="AS8717"/>
      <c r="AT8717"/>
      <c r="AU8717"/>
      <c r="AW8717"/>
      <c r="AX8717"/>
      <c r="AY8717"/>
      <c r="BA8717"/>
      <c r="BB8717"/>
      <c r="BC8717"/>
      <c r="BE8717"/>
      <c r="BF8717"/>
      <c r="BG8717"/>
      <c r="BI8717"/>
      <c r="BJ8717"/>
      <c r="BK8717"/>
      <c r="BM8717"/>
      <c r="BN8717"/>
      <c r="BO8717"/>
    </row>
    <row r="8718" spans="1:67">
      <c r="A8718"/>
      <c r="B8718"/>
      <c r="C8718"/>
      <c r="E8718"/>
      <c r="F8718"/>
      <c r="G8718"/>
      <c r="I8718"/>
      <c r="J8718"/>
      <c r="K8718"/>
      <c r="M8718"/>
      <c r="N8718"/>
      <c r="O8718"/>
      <c r="Q8718"/>
      <c r="R8718"/>
      <c r="S8718"/>
      <c r="U8718"/>
      <c r="V8718"/>
      <c r="W8718"/>
      <c r="Y8718"/>
      <c r="Z8718"/>
      <c r="AA8718"/>
      <c r="AC8718"/>
      <c r="AD8718"/>
      <c r="AE8718"/>
      <c r="AG8718"/>
      <c r="AH8718"/>
      <c r="AI8718"/>
      <c r="AK8718"/>
      <c r="AL8718"/>
      <c r="AM8718"/>
      <c r="AO8718"/>
      <c r="AP8718"/>
      <c r="AQ8718"/>
      <c r="AS8718"/>
      <c r="AT8718"/>
      <c r="AU8718"/>
      <c r="AW8718"/>
      <c r="AX8718"/>
      <c r="AY8718"/>
      <c r="BA8718"/>
      <c r="BB8718"/>
      <c r="BC8718"/>
      <c r="BE8718"/>
      <c r="BF8718"/>
      <c r="BG8718"/>
      <c r="BI8718"/>
      <c r="BJ8718"/>
      <c r="BK8718"/>
      <c r="BM8718"/>
      <c r="BN8718"/>
      <c r="BO8718"/>
    </row>
    <row r="8719" spans="1:67">
      <c r="A8719"/>
      <c r="B8719"/>
      <c r="C8719"/>
      <c r="E8719"/>
      <c r="F8719"/>
      <c r="G8719"/>
      <c r="I8719"/>
      <c r="J8719"/>
      <c r="K8719"/>
      <c r="M8719"/>
      <c r="N8719"/>
      <c r="O8719"/>
      <c r="Q8719"/>
      <c r="R8719"/>
      <c r="S8719"/>
      <c r="U8719"/>
      <c r="V8719"/>
      <c r="W8719"/>
      <c r="Y8719"/>
      <c r="Z8719"/>
      <c r="AA8719"/>
      <c r="AC8719"/>
      <c r="AD8719"/>
      <c r="AE8719"/>
      <c r="AG8719"/>
      <c r="AH8719"/>
      <c r="AI8719"/>
      <c r="AK8719"/>
      <c r="AL8719"/>
      <c r="AM8719"/>
      <c r="AO8719"/>
      <c r="AP8719"/>
      <c r="AQ8719"/>
      <c r="AS8719"/>
      <c r="AT8719"/>
      <c r="AU8719"/>
      <c r="AW8719"/>
      <c r="AX8719"/>
      <c r="AY8719"/>
      <c r="BA8719"/>
      <c r="BB8719"/>
      <c r="BC8719"/>
      <c r="BE8719"/>
      <c r="BF8719"/>
      <c r="BG8719"/>
      <c r="BI8719"/>
      <c r="BJ8719"/>
      <c r="BK8719"/>
      <c r="BM8719"/>
      <c r="BN8719"/>
      <c r="BO8719"/>
    </row>
    <row r="8720" spans="1:67">
      <c r="A8720"/>
      <c r="B8720"/>
      <c r="C8720"/>
      <c r="E8720"/>
      <c r="F8720"/>
      <c r="G8720"/>
      <c r="I8720"/>
      <c r="J8720"/>
      <c r="K8720"/>
      <c r="M8720"/>
      <c r="N8720"/>
      <c r="O8720"/>
      <c r="Q8720"/>
      <c r="R8720"/>
      <c r="S8720"/>
      <c r="U8720"/>
      <c r="V8720"/>
      <c r="W8720"/>
      <c r="Y8720"/>
      <c r="Z8720"/>
      <c r="AA8720"/>
      <c r="AC8720"/>
      <c r="AD8720"/>
      <c r="AE8720"/>
      <c r="AG8720"/>
      <c r="AH8720"/>
      <c r="AI8720"/>
      <c r="AK8720"/>
      <c r="AL8720"/>
      <c r="AM8720"/>
      <c r="AO8720"/>
      <c r="AP8720"/>
      <c r="AQ8720"/>
      <c r="AS8720"/>
      <c r="AT8720"/>
      <c r="AU8720"/>
      <c r="AW8720"/>
      <c r="AX8720"/>
      <c r="AY8720"/>
      <c r="BA8720"/>
      <c r="BB8720"/>
      <c r="BC8720"/>
      <c r="BE8720"/>
      <c r="BF8720"/>
      <c r="BG8720"/>
      <c r="BI8720"/>
      <c r="BJ8720"/>
      <c r="BK8720"/>
      <c r="BM8720"/>
      <c r="BN8720"/>
      <c r="BO8720"/>
    </row>
    <row r="8721" spans="1:67">
      <c r="A8721"/>
      <c r="B8721"/>
      <c r="C8721"/>
      <c r="E8721"/>
      <c r="F8721"/>
      <c r="G8721"/>
      <c r="I8721"/>
      <c r="J8721"/>
      <c r="K8721"/>
      <c r="M8721"/>
      <c r="N8721"/>
      <c r="O8721"/>
      <c r="Q8721"/>
      <c r="R8721"/>
      <c r="S8721"/>
      <c r="U8721"/>
      <c r="V8721"/>
      <c r="W8721"/>
      <c r="Y8721"/>
      <c r="Z8721"/>
      <c r="AA8721"/>
      <c r="AC8721"/>
      <c r="AD8721"/>
      <c r="AE8721"/>
      <c r="AG8721"/>
      <c r="AH8721"/>
      <c r="AI8721"/>
      <c r="AK8721"/>
      <c r="AL8721"/>
      <c r="AM8721"/>
      <c r="AO8721"/>
      <c r="AP8721"/>
      <c r="AQ8721"/>
      <c r="AS8721"/>
      <c r="AT8721"/>
      <c r="AU8721"/>
      <c r="AW8721"/>
      <c r="AX8721"/>
      <c r="AY8721"/>
      <c r="BA8721"/>
      <c r="BB8721"/>
      <c r="BC8721"/>
      <c r="BE8721"/>
      <c r="BF8721"/>
      <c r="BG8721"/>
      <c r="BI8721"/>
      <c r="BJ8721"/>
      <c r="BK8721"/>
      <c r="BM8721"/>
      <c r="BN8721"/>
      <c r="BO8721"/>
    </row>
    <row r="8722" spans="1:67">
      <c r="A8722"/>
      <c r="B8722"/>
      <c r="C8722"/>
      <c r="E8722"/>
      <c r="F8722"/>
      <c r="G8722"/>
      <c r="I8722"/>
      <c r="J8722"/>
      <c r="K8722"/>
      <c r="M8722"/>
      <c r="N8722"/>
      <c r="O8722"/>
      <c r="Q8722"/>
      <c r="R8722"/>
      <c r="S8722"/>
      <c r="U8722"/>
      <c r="V8722"/>
      <c r="W8722"/>
      <c r="Y8722"/>
      <c r="Z8722"/>
      <c r="AA8722"/>
      <c r="AC8722"/>
      <c r="AD8722"/>
      <c r="AE8722"/>
      <c r="AG8722"/>
      <c r="AH8722"/>
      <c r="AI8722"/>
      <c r="AK8722"/>
      <c r="AL8722"/>
      <c r="AM8722"/>
      <c r="AO8722"/>
      <c r="AP8722"/>
      <c r="AQ8722"/>
      <c r="AS8722"/>
      <c r="AT8722"/>
      <c r="AU8722"/>
      <c r="AW8722"/>
      <c r="AX8722"/>
      <c r="AY8722"/>
      <c r="BA8722"/>
      <c r="BB8722"/>
      <c r="BC8722"/>
      <c r="BE8722"/>
      <c r="BF8722"/>
      <c r="BG8722"/>
      <c r="BI8722"/>
      <c r="BJ8722"/>
      <c r="BK8722"/>
      <c r="BM8722"/>
      <c r="BN8722"/>
      <c r="BO8722"/>
    </row>
    <row r="8723" spans="1:67">
      <c r="A8723"/>
      <c r="B8723"/>
      <c r="C8723"/>
      <c r="E8723"/>
      <c r="F8723"/>
      <c r="G8723"/>
      <c r="I8723"/>
      <c r="J8723"/>
      <c r="K8723"/>
      <c r="M8723"/>
      <c r="N8723"/>
      <c r="O8723"/>
      <c r="Q8723"/>
      <c r="R8723"/>
      <c r="S8723"/>
      <c r="U8723"/>
      <c r="V8723"/>
      <c r="W8723"/>
      <c r="Y8723"/>
      <c r="Z8723"/>
      <c r="AA8723"/>
      <c r="AC8723"/>
      <c r="AD8723"/>
      <c r="AE8723"/>
      <c r="AG8723"/>
      <c r="AH8723"/>
      <c r="AI8723"/>
      <c r="AK8723"/>
      <c r="AL8723"/>
      <c r="AM8723"/>
      <c r="AO8723"/>
      <c r="AP8723"/>
      <c r="AQ8723"/>
      <c r="AS8723"/>
      <c r="AT8723"/>
      <c r="AU8723"/>
      <c r="AW8723"/>
      <c r="AX8723"/>
      <c r="AY8723"/>
      <c r="BA8723"/>
      <c r="BB8723"/>
      <c r="BC8723"/>
      <c r="BE8723"/>
      <c r="BF8723"/>
      <c r="BG8723"/>
      <c r="BI8723"/>
      <c r="BJ8723"/>
      <c r="BK8723"/>
      <c r="BM8723"/>
      <c r="BN8723"/>
      <c r="BO8723"/>
    </row>
    <row r="8724" spans="1:67">
      <c r="A8724"/>
      <c r="B8724"/>
      <c r="C8724"/>
      <c r="E8724"/>
      <c r="F8724"/>
      <c r="G8724"/>
      <c r="I8724"/>
      <c r="J8724"/>
      <c r="K8724"/>
      <c r="M8724"/>
      <c r="N8724"/>
      <c r="O8724"/>
      <c r="Q8724"/>
      <c r="R8724"/>
      <c r="S8724"/>
      <c r="U8724"/>
      <c r="V8724"/>
      <c r="W8724"/>
      <c r="Y8724"/>
      <c r="Z8724"/>
      <c r="AA8724"/>
      <c r="AC8724"/>
      <c r="AD8724"/>
      <c r="AE8724"/>
      <c r="AG8724"/>
      <c r="AH8724"/>
      <c r="AI8724"/>
      <c r="AK8724"/>
      <c r="AL8724"/>
      <c r="AM8724"/>
      <c r="AO8724"/>
      <c r="AP8724"/>
      <c r="AQ8724"/>
      <c r="AS8724"/>
      <c r="AT8724"/>
      <c r="AU8724"/>
      <c r="AW8724"/>
      <c r="AX8724"/>
      <c r="AY8724"/>
      <c r="BA8724"/>
      <c r="BB8724"/>
      <c r="BC8724"/>
      <c r="BE8724"/>
      <c r="BF8724"/>
      <c r="BG8724"/>
      <c r="BI8724"/>
      <c r="BJ8724"/>
      <c r="BK8724"/>
      <c r="BM8724"/>
      <c r="BN8724"/>
      <c r="BO8724"/>
    </row>
    <row r="8725" spans="1:67">
      <c r="A8725"/>
      <c r="B8725"/>
      <c r="C8725"/>
      <c r="E8725"/>
      <c r="F8725"/>
      <c r="G8725"/>
      <c r="I8725"/>
      <c r="J8725"/>
      <c r="K8725"/>
      <c r="M8725"/>
      <c r="N8725"/>
      <c r="O8725"/>
      <c r="Q8725"/>
      <c r="R8725"/>
      <c r="S8725"/>
      <c r="U8725"/>
      <c r="V8725"/>
      <c r="W8725"/>
      <c r="Y8725"/>
      <c r="Z8725"/>
      <c r="AA8725"/>
      <c r="AC8725"/>
      <c r="AD8725"/>
      <c r="AE8725"/>
      <c r="AG8725"/>
      <c r="AH8725"/>
      <c r="AI8725"/>
      <c r="AK8725"/>
      <c r="AL8725"/>
      <c r="AM8725"/>
      <c r="AO8725"/>
      <c r="AP8725"/>
      <c r="AQ8725"/>
      <c r="AS8725"/>
      <c r="AT8725"/>
      <c r="AU8725"/>
      <c r="AW8725"/>
      <c r="AX8725"/>
      <c r="AY8725"/>
      <c r="BA8725"/>
      <c r="BB8725"/>
      <c r="BC8725"/>
      <c r="BE8725"/>
      <c r="BF8725"/>
      <c r="BG8725"/>
      <c r="BI8725"/>
      <c r="BJ8725"/>
      <c r="BK8725"/>
      <c r="BM8725"/>
      <c r="BN8725"/>
      <c r="BO8725"/>
    </row>
    <row r="8726" spans="1:67">
      <c r="A8726"/>
      <c r="B8726"/>
      <c r="C8726"/>
      <c r="E8726"/>
      <c r="F8726"/>
      <c r="G8726"/>
      <c r="I8726"/>
      <c r="J8726"/>
      <c r="K8726"/>
      <c r="M8726"/>
      <c r="N8726"/>
      <c r="O8726"/>
      <c r="Q8726"/>
      <c r="R8726"/>
      <c r="S8726"/>
      <c r="U8726"/>
      <c r="V8726"/>
      <c r="W8726"/>
      <c r="Y8726"/>
      <c r="Z8726"/>
      <c r="AA8726"/>
      <c r="AC8726"/>
      <c r="AD8726"/>
      <c r="AE8726"/>
      <c r="AG8726"/>
      <c r="AH8726"/>
      <c r="AI8726"/>
      <c r="AK8726"/>
      <c r="AL8726"/>
      <c r="AM8726"/>
      <c r="AO8726"/>
      <c r="AP8726"/>
      <c r="AQ8726"/>
      <c r="AS8726"/>
      <c r="AT8726"/>
      <c r="AU8726"/>
      <c r="AW8726"/>
      <c r="AX8726"/>
      <c r="AY8726"/>
      <c r="BA8726"/>
      <c r="BB8726"/>
      <c r="BC8726"/>
      <c r="BE8726"/>
      <c r="BF8726"/>
      <c r="BG8726"/>
      <c r="BI8726"/>
      <c r="BJ8726"/>
      <c r="BK8726"/>
      <c r="BM8726"/>
      <c r="BN8726"/>
      <c r="BO8726"/>
    </row>
    <row r="8727" spans="1:67">
      <c r="A8727"/>
      <c r="B8727"/>
      <c r="C8727"/>
      <c r="E8727"/>
      <c r="F8727"/>
      <c r="G8727"/>
      <c r="I8727"/>
      <c r="J8727"/>
      <c r="K8727"/>
      <c r="M8727"/>
      <c r="N8727"/>
      <c r="O8727"/>
      <c r="Q8727"/>
      <c r="R8727"/>
      <c r="S8727"/>
      <c r="U8727"/>
      <c r="V8727"/>
      <c r="W8727"/>
      <c r="Y8727"/>
      <c r="Z8727"/>
      <c r="AA8727"/>
      <c r="AC8727"/>
      <c r="AD8727"/>
      <c r="AE8727"/>
      <c r="AG8727"/>
      <c r="AH8727"/>
      <c r="AI8727"/>
      <c r="AK8727"/>
      <c r="AL8727"/>
      <c r="AM8727"/>
      <c r="AO8727"/>
      <c r="AP8727"/>
      <c r="AQ8727"/>
      <c r="AS8727"/>
      <c r="AT8727"/>
      <c r="AU8727"/>
      <c r="AW8727"/>
      <c r="AX8727"/>
      <c r="AY8727"/>
      <c r="BA8727"/>
      <c r="BB8727"/>
      <c r="BC8727"/>
      <c r="BE8727"/>
      <c r="BF8727"/>
      <c r="BG8727"/>
      <c r="BI8727"/>
      <c r="BJ8727"/>
      <c r="BK8727"/>
      <c r="BM8727"/>
      <c r="BN8727"/>
      <c r="BO8727"/>
    </row>
    <row r="8728" spans="1:67">
      <c r="A8728"/>
      <c r="B8728"/>
      <c r="C8728"/>
      <c r="E8728"/>
      <c r="F8728"/>
      <c r="G8728"/>
      <c r="I8728"/>
      <c r="J8728"/>
      <c r="K8728"/>
      <c r="M8728"/>
      <c r="N8728"/>
      <c r="O8728"/>
      <c r="Q8728"/>
      <c r="R8728"/>
      <c r="S8728"/>
      <c r="U8728"/>
      <c r="V8728"/>
      <c r="W8728"/>
      <c r="Y8728"/>
      <c r="Z8728"/>
      <c r="AA8728"/>
      <c r="AC8728"/>
      <c r="AD8728"/>
      <c r="AE8728"/>
      <c r="AG8728"/>
      <c r="AH8728"/>
      <c r="AI8728"/>
      <c r="AK8728"/>
      <c r="AL8728"/>
      <c r="AM8728"/>
      <c r="AO8728"/>
      <c r="AP8728"/>
      <c r="AQ8728"/>
      <c r="AS8728"/>
      <c r="AT8728"/>
      <c r="AU8728"/>
      <c r="AW8728"/>
      <c r="AX8728"/>
      <c r="AY8728"/>
      <c r="BA8728"/>
      <c r="BB8728"/>
      <c r="BC8728"/>
      <c r="BE8728"/>
      <c r="BF8728"/>
      <c r="BG8728"/>
      <c r="BI8728"/>
      <c r="BJ8728"/>
      <c r="BK8728"/>
      <c r="BM8728"/>
      <c r="BN8728"/>
      <c r="BO8728"/>
    </row>
    <row r="8729" spans="1:67">
      <c r="A8729"/>
      <c r="B8729"/>
      <c r="C8729"/>
      <c r="E8729"/>
      <c r="F8729"/>
      <c r="G8729"/>
      <c r="I8729"/>
      <c r="J8729"/>
      <c r="K8729"/>
      <c r="M8729"/>
      <c r="N8729"/>
      <c r="O8729"/>
      <c r="Q8729"/>
      <c r="R8729"/>
      <c r="S8729"/>
      <c r="U8729"/>
      <c r="V8729"/>
      <c r="W8729"/>
      <c r="Y8729"/>
      <c r="Z8729"/>
      <c r="AA8729"/>
      <c r="AC8729"/>
      <c r="AD8729"/>
      <c r="AE8729"/>
      <c r="AG8729"/>
      <c r="AH8729"/>
      <c r="AI8729"/>
      <c r="AK8729"/>
      <c r="AL8729"/>
      <c r="AM8729"/>
      <c r="AO8729"/>
      <c r="AP8729"/>
      <c r="AQ8729"/>
      <c r="AS8729"/>
      <c r="AT8729"/>
      <c r="AU8729"/>
      <c r="AW8729"/>
      <c r="AX8729"/>
      <c r="AY8729"/>
      <c r="BA8729"/>
      <c r="BB8729"/>
      <c r="BC8729"/>
      <c r="BE8729"/>
      <c r="BF8729"/>
      <c r="BG8729"/>
      <c r="BI8729"/>
      <c r="BJ8729"/>
      <c r="BK8729"/>
      <c r="BM8729"/>
      <c r="BN8729"/>
      <c r="BO8729"/>
    </row>
    <row r="8730" spans="1:67">
      <c r="A8730"/>
      <c r="B8730"/>
      <c r="C8730"/>
      <c r="E8730"/>
      <c r="F8730"/>
      <c r="G8730"/>
      <c r="I8730"/>
      <c r="J8730"/>
      <c r="K8730"/>
      <c r="M8730"/>
      <c r="N8730"/>
      <c r="O8730"/>
      <c r="Q8730"/>
      <c r="R8730"/>
      <c r="S8730"/>
      <c r="U8730"/>
      <c r="V8730"/>
      <c r="W8730"/>
      <c r="Y8730"/>
      <c r="Z8730"/>
      <c r="AA8730"/>
      <c r="AC8730"/>
      <c r="AD8730"/>
      <c r="AE8730"/>
      <c r="AG8730"/>
      <c r="AH8730"/>
      <c r="AI8730"/>
      <c r="AK8730"/>
      <c r="AL8730"/>
      <c r="AM8730"/>
      <c r="AO8730"/>
      <c r="AP8730"/>
      <c r="AQ8730"/>
      <c r="AS8730"/>
      <c r="AT8730"/>
      <c r="AU8730"/>
      <c r="AW8730"/>
      <c r="AX8730"/>
      <c r="AY8730"/>
      <c r="BA8730"/>
      <c r="BB8730"/>
      <c r="BC8730"/>
      <c r="BE8730"/>
      <c r="BF8730"/>
      <c r="BG8730"/>
      <c r="BI8730"/>
      <c r="BJ8730"/>
      <c r="BK8730"/>
      <c r="BM8730"/>
      <c r="BN8730"/>
      <c r="BO8730"/>
    </row>
    <row r="8731" spans="1:67">
      <c r="A8731"/>
      <c r="B8731"/>
      <c r="C8731"/>
      <c r="E8731"/>
      <c r="F8731"/>
      <c r="G8731"/>
      <c r="I8731"/>
      <c r="J8731"/>
      <c r="K8731"/>
      <c r="M8731"/>
      <c r="N8731"/>
      <c r="O8731"/>
      <c r="Q8731"/>
      <c r="R8731"/>
      <c r="S8731"/>
      <c r="U8731"/>
      <c r="V8731"/>
      <c r="W8731"/>
      <c r="Y8731"/>
      <c r="Z8731"/>
      <c r="AA8731"/>
      <c r="AC8731"/>
      <c r="AD8731"/>
      <c r="AE8731"/>
      <c r="AG8731"/>
      <c r="AH8731"/>
      <c r="AI8731"/>
      <c r="AK8731"/>
      <c r="AL8731"/>
      <c r="AM8731"/>
      <c r="AO8731"/>
      <c r="AP8731"/>
      <c r="AQ8731"/>
      <c r="AS8731"/>
      <c r="AT8731"/>
      <c r="AU8731"/>
      <c r="AW8731"/>
      <c r="AX8731"/>
      <c r="AY8731"/>
      <c r="BA8731"/>
      <c r="BB8731"/>
      <c r="BC8731"/>
      <c r="BE8731"/>
      <c r="BF8731"/>
      <c r="BG8731"/>
      <c r="BI8731"/>
      <c r="BJ8731"/>
      <c r="BK8731"/>
      <c r="BM8731"/>
      <c r="BN8731"/>
      <c r="BO8731"/>
    </row>
    <row r="8732" spans="1:67">
      <c r="A8732"/>
      <c r="B8732"/>
      <c r="C8732"/>
      <c r="E8732"/>
      <c r="F8732"/>
      <c r="G8732"/>
      <c r="I8732"/>
      <c r="J8732"/>
      <c r="K8732"/>
      <c r="M8732"/>
      <c r="N8732"/>
      <c r="O8732"/>
      <c r="Q8732"/>
      <c r="R8732"/>
      <c r="S8732"/>
      <c r="U8732"/>
      <c r="V8732"/>
      <c r="W8732"/>
      <c r="Y8732"/>
      <c r="Z8732"/>
      <c r="AA8732"/>
      <c r="AC8732"/>
      <c r="AD8732"/>
      <c r="AE8732"/>
      <c r="AG8732"/>
      <c r="AH8732"/>
      <c r="AI8732"/>
      <c r="AK8732"/>
      <c r="AL8732"/>
      <c r="AM8732"/>
      <c r="AO8732"/>
      <c r="AP8732"/>
      <c r="AQ8732"/>
      <c r="AS8732"/>
      <c r="AT8732"/>
      <c r="AU8732"/>
      <c r="AW8732"/>
      <c r="AX8732"/>
      <c r="AY8732"/>
      <c r="BA8732"/>
      <c r="BB8732"/>
      <c r="BC8732"/>
      <c r="BE8732"/>
      <c r="BF8732"/>
      <c r="BG8732"/>
      <c r="BI8732"/>
      <c r="BJ8732"/>
      <c r="BK8732"/>
      <c r="BM8732"/>
      <c r="BN8732"/>
      <c r="BO8732"/>
    </row>
    <row r="8733" spans="1:67">
      <c r="A8733"/>
      <c r="B8733"/>
      <c r="C8733"/>
      <c r="E8733"/>
      <c r="F8733"/>
      <c r="G8733"/>
      <c r="I8733"/>
      <c r="J8733"/>
      <c r="K8733"/>
      <c r="M8733"/>
      <c r="N8733"/>
      <c r="O8733"/>
      <c r="Q8733"/>
      <c r="R8733"/>
      <c r="S8733"/>
      <c r="U8733"/>
      <c r="V8733"/>
      <c r="W8733"/>
      <c r="Y8733"/>
      <c r="Z8733"/>
      <c r="AA8733"/>
      <c r="AC8733"/>
      <c r="AD8733"/>
      <c r="AE8733"/>
      <c r="AG8733"/>
      <c r="AH8733"/>
      <c r="AI8733"/>
      <c r="AK8733"/>
      <c r="AL8733"/>
      <c r="AM8733"/>
      <c r="AO8733"/>
      <c r="AP8733"/>
      <c r="AQ8733"/>
      <c r="AS8733"/>
      <c r="AT8733"/>
      <c r="AU8733"/>
      <c r="AW8733"/>
      <c r="AX8733"/>
      <c r="AY8733"/>
      <c r="BA8733"/>
      <c r="BB8733"/>
      <c r="BC8733"/>
      <c r="BE8733"/>
      <c r="BF8733"/>
      <c r="BG8733"/>
      <c r="BI8733"/>
      <c r="BJ8733"/>
      <c r="BK8733"/>
      <c r="BM8733"/>
      <c r="BN8733"/>
      <c r="BO8733"/>
    </row>
    <row r="8734" spans="1:67">
      <c r="A8734"/>
      <c r="B8734"/>
      <c r="C8734"/>
      <c r="E8734"/>
      <c r="F8734"/>
      <c r="G8734"/>
      <c r="I8734"/>
      <c r="J8734"/>
      <c r="K8734"/>
      <c r="M8734"/>
      <c r="N8734"/>
      <c r="O8734"/>
      <c r="Q8734"/>
      <c r="R8734"/>
      <c r="S8734"/>
      <c r="U8734"/>
      <c r="V8734"/>
      <c r="W8734"/>
      <c r="Y8734"/>
      <c r="Z8734"/>
      <c r="AA8734"/>
      <c r="AC8734"/>
      <c r="AD8734"/>
      <c r="AE8734"/>
      <c r="AG8734"/>
      <c r="AH8734"/>
      <c r="AI8734"/>
      <c r="AK8734"/>
      <c r="AL8734"/>
      <c r="AM8734"/>
      <c r="AO8734"/>
      <c r="AP8734"/>
      <c r="AQ8734"/>
      <c r="AS8734"/>
      <c r="AT8734"/>
      <c r="AU8734"/>
      <c r="AW8734"/>
      <c r="AX8734"/>
      <c r="AY8734"/>
      <c r="BA8734"/>
      <c r="BB8734"/>
      <c r="BC8734"/>
      <c r="BE8734"/>
      <c r="BF8734"/>
      <c r="BG8734"/>
      <c r="BI8734"/>
      <c r="BJ8734"/>
      <c r="BK8734"/>
      <c r="BM8734"/>
      <c r="BN8734"/>
      <c r="BO8734"/>
    </row>
    <row r="8735" spans="1:67">
      <c r="A8735"/>
      <c r="B8735"/>
      <c r="C8735"/>
      <c r="E8735"/>
      <c r="F8735"/>
      <c r="G8735"/>
      <c r="I8735"/>
      <c r="J8735"/>
      <c r="K8735"/>
      <c r="M8735"/>
      <c r="N8735"/>
      <c r="O8735"/>
      <c r="Q8735"/>
      <c r="R8735"/>
      <c r="S8735"/>
      <c r="U8735"/>
      <c r="V8735"/>
      <c r="W8735"/>
      <c r="Y8735"/>
      <c r="Z8735"/>
      <c r="AA8735"/>
      <c r="AC8735"/>
      <c r="AD8735"/>
      <c r="AE8735"/>
      <c r="AG8735"/>
      <c r="AH8735"/>
      <c r="AI8735"/>
      <c r="AK8735"/>
      <c r="AL8735"/>
      <c r="AM8735"/>
      <c r="AO8735"/>
      <c r="AP8735"/>
      <c r="AQ8735"/>
      <c r="AS8735"/>
      <c r="AT8735"/>
      <c r="AU8735"/>
      <c r="AW8735"/>
      <c r="AX8735"/>
      <c r="AY8735"/>
      <c r="BA8735"/>
      <c r="BB8735"/>
      <c r="BC8735"/>
      <c r="BE8735"/>
      <c r="BF8735"/>
      <c r="BG8735"/>
      <c r="BI8735"/>
      <c r="BJ8735"/>
      <c r="BK8735"/>
      <c r="BM8735"/>
      <c r="BN8735"/>
      <c r="BO8735"/>
    </row>
    <row r="8736" spans="1:67">
      <c r="A8736"/>
      <c r="B8736"/>
      <c r="C8736"/>
      <c r="E8736"/>
      <c r="F8736"/>
      <c r="G8736"/>
      <c r="I8736"/>
      <c r="J8736"/>
      <c r="K8736"/>
      <c r="M8736"/>
      <c r="N8736"/>
      <c r="O8736"/>
      <c r="Q8736"/>
      <c r="R8736"/>
      <c r="S8736"/>
      <c r="U8736"/>
      <c r="V8736"/>
      <c r="W8736"/>
      <c r="Y8736"/>
      <c r="Z8736"/>
      <c r="AA8736"/>
      <c r="AC8736"/>
      <c r="AD8736"/>
      <c r="AE8736"/>
      <c r="AG8736"/>
      <c r="AH8736"/>
      <c r="AI8736"/>
      <c r="AK8736"/>
      <c r="AL8736"/>
      <c r="AM8736"/>
      <c r="AO8736"/>
      <c r="AP8736"/>
      <c r="AQ8736"/>
      <c r="AS8736"/>
      <c r="AT8736"/>
      <c r="AU8736"/>
      <c r="AW8736"/>
      <c r="AX8736"/>
      <c r="AY8736"/>
      <c r="BA8736"/>
      <c r="BB8736"/>
      <c r="BC8736"/>
      <c r="BE8736"/>
      <c r="BF8736"/>
      <c r="BG8736"/>
      <c r="BI8736"/>
      <c r="BJ8736"/>
      <c r="BK8736"/>
      <c r="BM8736"/>
      <c r="BN8736"/>
      <c r="BO8736"/>
    </row>
    <row r="8737" spans="1:67">
      <c r="A8737"/>
      <c r="B8737"/>
      <c r="C8737"/>
      <c r="E8737"/>
      <c r="F8737"/>
      <c r="G8737"/>
      <c r="I8737"/>
      <c r="J8737"/>
      <c r="K8737"/>
      <c r="M8737"/>
      <c r="N8737"/>
      <c r="O8737"/>
      <c r="Q8737"/>
      <c r="R8737"/>
      <c r="S8737"/>
      <c r="U8737"/>
      <c r="V8737"/>
      <c r="W8737"/>
      <c r="Y8737"/>
      <c r="Z8737"/>
      <c r="AA8737"/>
      <c r="AC8737"/>
      <c r="AD8737"/>
      <c r="AE8737"/>
      <c r="AG8737"/>
      <c r="AH8737"/>
      <c r="AI8737"/>
      <c r="AK8737"/>
      <c r="AL8737"/>
      <c r="AM8737"/>
      <c r="AO8737"/>
      <c r="AP8737"/>
      <c r="AQ8737"/>
      <c r="AS8737"/>
      <c r="AT8737"/>
      <c r="AU8737"/>
      <c r="AW8737"/>
      <c r="AX8737"/>
      <c r="AY8737"/>
      <c r="BA8737"/>
      <c r="BB8737"/>
      <c r="BC8737"/>
      <c r="BE8737"/>
      <c r="BF8737"/>
      <c r="BG8737"/>
      <c r="BI8737"/>
      <c r="BJ8737"/>
      <c r="BK8737"/>
      <c r="BM8737"/>
      <c r="BN8737"/>
      <c r="BO8737"/>
    </row>
    <row r="8738" spans="1:67">
      <c r="A8738"/>
      <c r="B8738"/>
      <c r="C8738"/>
      <c r="E8738"/>
      <c r="F8738"/>
      <c r="G8738"/>
      <c r="I8738"/>
      <c r="J8738"/>
      <c r="K8738"/>
      <c r="M8738"/>
      <c r="N8738"/>
      <c r="O8738"/>
      <c r="Q8738"/>
      <c r="R8738"/>
      <c r="S8738"/>
      <c r="U8738"/>
      <c r="V8738"/>
      <c r="W8738"/>
      <c r="Y8738"/>
      <c r="Z8738"/>
      <c r="AA8738"/>
      <c r="AC8738"/>
      <c r="AD8738"/>
      <c r="AE8738"/>
      <c r="AG8738"/>
      <c r="AH8738"/>
      <c r="AI8738"/>
      <c r="AK8738"/>
      <c r="AL8738"/>
      <c r="AM8738"/>
      <c r="AO8738"/>
      <c r="AP8738"/>
      <c r="AQ8738"/>
      <c r="AS8738"/>
      <c r="AT8738"/>
      <c r="AU8738"/>
      <c r="AW8738"/>
      <c r="AX8738"/>
      <c r="AY8738"/>
      <c r="BA8738"/>
      <c r="BB8738"/>
      <c r="BC8738"/>
      <c r="BE8738"/>
      <c r="BF8738"/>
      <c r="BG8738"/>
      <c r="BI8738"/>
      <c r="BJ8738"/>
      <c r="BK8738"/>
      <c r="BM8738"/>
      <c r="BN8738"/>
      <c r="BO8738"/>
    </row>
    <row r="8739" spans="1:67">
      <c r="A8739"/>
      <c r="B8739"/>
      <c r="C8739"/>
      <c r="E8739"/>
      <c r="F8739"/>
      <c r="G8739"/>
      <c r="I8739"/>
      <c r="J8739"/>
      <c r="K8739"/>
      <c r="M8739"/>
      <c r="N8739"/>
      <c r="O8739"/>
      <c r="Q8739"/>
      <c r="R8739"/>
      <c r="S8739"/>
      <c r="U8739"/>
      <c r="V8739"/>
      <c r="W8739"/>
      <c r="Y8739"/>
      <c r="Z8739"/>
      <c r="AA8739"/>
      <c r="AC8739"/>
      <c r="AD8739"/>
      <c r="AE8739"/>
      <c r="AG8739"/>
      <c r="AH8739"/>
      <c r="AI8739"/>
      <c r="AK8739"/>
      <c r="AL8739"/>
      <c r="AM8739"/>
      <c r="AO8739"/>
      <c r="AP8739"/>
      <c r="AQ8739"/>
      <c r="AS8739"/>
      <c r="AT8739"/>
      <c r="AU8739"/>
      <c r="AW8739"/>
      <c r="AX8739"/>
      <c r="AY8739"/>
      <c r="BA8739"/>
      <c r="BB8739"/>
      <c r="BC8739"/>
      <c r="BE8739"/>
      <c r="BF8739"/>
      <c r="BG8739"/>
      <c r="BI8739"/>
      <c r="BJ8739"/>
      <c r="BK8739"/>
      <c r="BM8739"/>
      <c r="BN8739"/>
      <c r="BO8739"/>
    </row>
    <row r="8740" spans="1:67">
      <c r="A8740"/>
      <c r="B8740"/>
      <c r="C8740"/>
      <c r="E8740"/>
      <c r="F8740"/>
      <c r="G8740"/>
      <c r="I8740"/>
      <c r="J8740"/>
      <c r="K8740"/>
      <c r="M8740"/>
      <c r="N8740"/>
      <c r="O8740"/>
      <c r="Q8740"/>
      <c r="R8740"/>
      <c r="S8740"/>
      <c r="U8740"/>
      <c r="V8740"/>
      <c r="W8740"/>
      <c r="Y8740"/>
      <c r="Z8740"/>
      <c r="AA8740"/>
      <c r="AC8740"/>
      <c r="AD8740"/>
      <c r="AE8740"/>
      <c r="AG8740"/>
      <c r="AH8740"/>
      <c r="AI8740"/>
      <c r="AK8740"/>
      <c r="AL8740"/>
      <c r="AM8740"/>
      <c r="AO8740"/>
      <c r="AP8740"/>
      <c r="AQ8740"/>
      <c r="AS8740"/>
      <c r="AT8740"/>
      <c r="AU8740"/>
      <c r="AW8740"/>
      <c r="AX8740"/>
      <c r="AY8740"/>
      <c r="BA8740"/>
      <c r="BB8740"/>
      <c r="BC8740"/>
      <c r="BE8740"/>
      <c r="BF8740"/>
      <c r="BG8740"/>
      <c r="BI8740"/>
      <c r="BJ8740"/>
      <c r="BK8740"/>
      <c r="BM8740"/>
      <c r="BN8740"/>
      <c r="BO8740"/>
    </row>
    <row r="8741" spans="1:67">
      <c r="A8741"/>
      <c r="B8741"/>
      <c r="C8741"/>
      <c r="E8741"/>
      <c r="F8741"/>
      <c r="G8741"/>
      <c r="I8741"/>
      <c r="J8741"/>
      <c r="K8741"/>
      <c r="M8741"/>
      <c r="N8741"/>
      <c r="O8741"/>
      <c r="Q8741"/>
      <c r="R8741"/>
      <c r="S8741"/>
      <c r="U8741"/>
      <c r="V8741"/>
      <c r="W8741"/>
      <c r="Y8741"/>
      <c r="Z8741"/>
      <c r="AA8741"/>
      <c r="AC8741"/>
      <c r="AD8741"/>
      <c r="AE8741"/>
      <c r="AG8741"/>
      <c r="AH8741"/>
      <c r="AI8741"/>
      <c r="AK8741"/>
      <c r="AL8741"/>
      <c r="AM8741"/>
      <c r="AO8741"/>
      <c r="AP8741"/>
      <c r="AQ8741"/>
      <c r="AS8741"/>
      <c r="AT8741"/>
      <c r="AU8741"/>
      <c r="AW8741"/>
      <c r="AX8741"/>
      <c r="AY8741"/>
      <c r="BA8741"/>
      <c r="BB8741"/>
      <c r="BC8741"/>
      <c r="BE8741"/>
      <c r="BF8741"/>
      <c r="BG8741"/>
      <c r="BI8741"/>
      <c r="BJ8741"/>
      <c r="BK8741"/>
      <c r="BM8741"/>
      <c r="BN8741"/>
      <c r="BO8741"/>
    </row>
    <row r="8742" spans="1:67">
      <c r="A8742"/>
      <c r="B8742"/>
      <c r="C8742"/>
      <c r="E8742"/>
      <c r="F8742"/>
      <c r="G8742"/>
      <c r="I8742"/>
      <c r="J8742"/>
      <c r="K8742"/>
      <c r="M8742"/>
      <c r="N8742"/>
      <c r="O8742"/>
      <c r="Q8742"/>
      <c r="R8742"/>
      <c r="S8742"/>
      <c r="U8742"/>
      <c r="V8742"/>
      <c r="W8742"/>
      <c r="Y8742"/>
      <c r="Z8742"/>
      <c r="AA8742"/>
      <c r="AC8742"/>
      <c r="AD8742"/>
      <c r="AE8742"/>
      <c r="AG8742"/>
      <c r="AH8742"/>
      <c r="AI8742"/>
      <c r="AK8742"/>
      <c r="AL8742"/>
      <c r="AM8742"/>
      <c r="AO8742"/>
      <c r="AP8742"/>
      <c r="AQ8742"/>
      <c r="AS8742"/>
      <c r="AT8742"/>
      <c r="AU8742"/>
      <c r="AW8742"/>
      <c r="AX8742"/>
      <c r="AY8742"/>
      <c r="BA8742"/>
      <c r="BB8742"/>
      <c r="BC8742"/>
      <c r="BE8742"/>
      <c r="BF8742"/>
      <c r="BG8742"/>
      <c r="BI8742"/>
      <c r="BJ8742"/>
      <c r="BK8742"/>
      <c r="BM8742"/>
      <c r="BN8742"/>
      <c r="BO8742"/>
    </row>
    <row r="8743" spans="1:67">
      <c r="A8743"/>
      <c r="B8743"/>
      <c r="C8743"/>
      <c r="E8743"/>
      <c r="F8743"/>
      <c r="G8743"/>
      <c r="I8743"/>
      <c r="J8743"/>
      <c r="K8743"/>
      <c r="M8743"/>
      <c r="N8743"/>
      <c r="O8743"/>
      <c r="Q8743"/>
      <c r="R8743"/>
      <c r="S8743"/>
      <c r="U8743"/>
      <c r="V8743"/>
      <c r="W8743"/>
      <c r="Y8743"/>
      <c r="Z8743"/>
      <c r="AA8743"/>
      <c r="AC8743"/>
      <c r="AD8743"/>
      <c r="AE8743"/>
      <c r="AG8743"/>
      <c r="AH8743"/>
      <c r="AI8743"/>
      <c r="AK8743"/>
      <c r="AL8743"/>
      <c r="AM8743"/>
      <c r="AO8743"/>
      <c r="AP8743"/>
      <c r="AQ8743"/>
      <c r="AS8743"/>
      <c r="AT8743"/>
      <c r="AU8743"/>
      <c r="AW8743"/>
      <c r="AX8743"/>
      <c r="AY8743"/>
      <c r="BA8743"/>
      <c r="BB8743"/>
      <c r="BC8743"/>
      <c r="BE8743"/>
      <c r="BF8743"/>
      <c r="BG8743"/>
      <c r="BI8743"/>
      <c r="BJ8743"/>
      <c r="BK8743"/>
      <c r="BM8743"/>
      <c r="BN8743"/>
      <c r="BO8743"/>
    </row>
    <row r="8744" spans="1:67">
      <c r="A8744"/>
      <c r="B8744"/>
      <c r="C8744"/>
      <c r="E8744"/>
      <c r="F8744"/>
      <c r="G8744"/>
      <c r="I8744"/>
      <c r="J8744"/>
      <c r="K8744"/>
      <c r="M8744"/>
      <c r="N8744"/>
      <c r="O8744"/>
      <c r="Q8744"/>
      <c r="R8744"/>
      <c r="S8744"/>
      <c r="U8744"/>
      <c r="V8744"/>
      <c r="W8744"/>
      <c r="Y8744"/>
      <c r="Z8744"/>
      <c r="AA8744"/>
      <c r="AC8744"/>
      <c r="AD8744"/>
      <c r="AE8744"/>
      <c r="AG8744"/>
      <c r="AH8744"/>
      <c r="AI8744"/>
      <c r="AK8744"/>
      <c r="AL8744"/>
      <c r="AM8744"/>
      <c r="AO8744"/>
      <c r="AP8744"/>
      <c r="AQ8744"/>
      <c r="AS8744"/>
      <c r="AT8744"/>
      <c r="AU8744"/>
      <c r="AW8744"/>
      <c r="AX8744"/>
      <c r="AY8744"/>
      <c r="BA8744"/>
      <c r="BB8744"/>
      <c r="BC8744"/>
      <c r="BE8744"/>
      <c r="BF8744"/>
      <c r="BG8744"/>
      <c r="BI8744"/>
      <c r="BJ8744"/>
      <c r="BK8744"/>
      <c r="BM8744"/>
      <c r="BN8744"/>
      <c r="BO8744"/>
    </row>
    <row r="8745" spans="1:67">
      <c r="A8745"/>
      <c r="B8745"/>
      <c r="C8745"/>
      <c r="E8745"/>
      <c r="F8745"/>
      <c r="G8745"/>
      <c r="I8745"/>
      <c r="J8745"/>
      <c r="K8745"/>
      <c r="M8745"/>
      <c r="N8745"/>
      <c r="O8745"/>
      <c r="Q8745"/>
      <c r="R8745"/>
      <c r="S8745"/>
      <c r="U8745"/>
      <c r="V8745"/>
      <c r="W8745"/>
      <c r="Y8745"/>
      <c r="Z8745"/>
      <c r="AA8745"/>
      <c r="AC8745"/>
      <c r="AD8745"/>
      <c r="AE8745"/>
      <c r="AG8745"/>
      <c r="AH8745"/>
      <c r="AI8745"/>
      <c r="AK8745"/>
      <c r="AL8745"/>
      <c r="AM8745"/>
      <c r="AO8745"/>
      <c r="AP8745"/>
      <c r="AQ8745"/>
      <c r="AS8745"/>
      <c r="AT8745"/>
      <c r="AU8745"/>
      <c r="AW8745"/>
      <c r="AX8745"/>
      <c r="AY8745"/>
      <c r="BA8745"/>
      <c r="BB8745"/>
      <c r="BC8745"/>
      <c r="BE8745"/>
      <c r="BF8745"/>
      <c r="BG8745"/>
      <c r="BI8745"/>
      <c r="BJ8745"/>
      <c r="BK8745"/>
      <c r="BM8745"/>
      <c r="BN8745"/>
      <c r="BO8745"/>
    </row>
    <row r="8746" spans="1:67">
      <c r="A8746"/>
      <c r="B8746"/>
      <c r="C8746"/>
      <c r="E8746"/>
      <c r="F8746"/>
      <c r="G8746"/>
      <c r="I8746"/>
      <c r="J8746"/>
      <c r="K8746"/>
      <c r="M8746"/>
      <c r="N8746"/>
      <c r="O8746"/>
      <c r="Q8746"/>
      <c r="R8746"/>
      <c r="S8746"/>
      <c r="U8746"/>
      <c r="V8746"/>
      <c r="W8746"/>
      <c r="Y8746"/>
      <c r="Z8746"/>
      <c r="AA8746"/>
      <c r="AC8746"/>
      <c r="AD8746"/>
      <c r="AE8746"/>
      <c r="AG8746"/>
      <c r="AH8746"/>
      <c r="AI8746"/>
      <c r="AK8746"/>
      <c r="AL8746"/>
      <c r="AM8746"/>
      <c r="AO8746"/>
      <c r="AP8746"/>
      <c r="AQ8746"/>
      <c r="AS8746"/>
      <c r="AT8746"/>
      <c r="AU8746"/>
      <c r="AW8746"/>
      <c r="AX8746"/>
      <c r="AY8746"/>
      <c r="BA8746"/>
      <c r="BB8746"/>
      <c r="BC8746"/>
      <c r="BE8746"/>
      <c r="BF8746"/>
      <c r="BG8746"/>
      <c r="BI8746"/>
      <c r="BJ8746"/>
      <c r="BK8746"/>
      <c r="BM8746"/>
      <c r="BN8746"/>
      <c r="BO8746"/>
    </row>
    <row r="8747" spans="1:67">
      <c r="A8747"/>
      <c r="B8747"/>
      <c r="C8747"/>
      <c r="E8747"/>
      <c r="F8747"/>
      <c r="G8747"/>
      <c r="I8747"/>
      <c r="J8747"/>
      <c r="K8747"/>
      <c r="M8747"/>
      <c r="N8747"/>
      <c r="O8747"/>
      <c r="Q8747"/>
      <c r="R8747"/>
      <c r="S8747"/>
      <c r="U8747"/>
      <c r="V8747"/>
      <c r="W8747"/>
      <c r="Y8747"/>
      <c r="Z8747"/>
      <c r="AA8747"/>
      <c r="AC8747"/>
      <c r="AD8747"/>
      <c r="AE8747"/>
      <c r="AG8747"/>
      <c r="AH8747"/>
      <c r="AI8747"/>
      <c r="AK8747"/>
      <c r="AL8747"/>
      <c r="AM8747"/>
      <c r="AO8747"/>
      <c r="AP8747"/>
      <c r="AQ8747"/>
      <c r="AS8747"/>
      <c r="AT8747"/>
      <c r="AU8747"/>
      <c r="AW8747"/>
      <c r="AX8747"/>
      <c r="AY8747"/>
      <c r="BA8747"/>
      <c r="BB8747"/>
      <c r="BC8747"/>
      <c r="BE8747"/>
      <c r="BF8747"/>
      <c r="BG8747"/>
      <c r="BI8747"/>
      <c r="BJ8747"/>
      <c r="BK8747"/>
      <c r="BM8747"/>
      <c r="BN8747"/>
      <c r="BO8747"/>
    </row>
    <row r="8748" spans="1:67">
      <c r="A8748"/>
      <c r="B8748"/>
      <c r="C8748"/>
      <c r="E8748"/>
      <c r="F8748"/>
      <c r="G8748"/>
      <c r="I8748"/>
      <c r="J8748"/>
      <c r="K8748"/>
      <c r="M8748"/>
      <c r="N8748"/>
      <c r="O8748"/>
      <c r="Q8748"/>
      <c r="R8748"/>
      <c r="S8748"/>
      <c r="U8748"/>
      <c r="V8748"/>
      <c r="W8748"/>
      <c r="Y8748"/>
      <c r="Z8748"/>
      <c r="AA8748"/>
      <c r="AC8748"/>
      <c r="AD8748"/>
      <c r="AE8748"/>
      <c r="AG8748"/>
      <c r="AH8748"/>
      <c r="AI8748"/>
      <c r="AK8748"/>
      <c r="AL8748"/>
      <c r="AM8748"/>
      <c r="AO8748"/>
      <c r="AP8748"/>
      <c r="AQ8748"/>
      <c r="AS8748"/>
      <c r="AT8748"/>
      <c r="AU8748"/>
      <c r="AW8748"/>
      <c r="AX8748"/>
      <c r="AY8748"/>
      <c r="BA8748"/>
      <c r="BB8748"/>
      <c r="BC8748"/>
      <c r="BE8748"/>
      <c r="BF8748"/>
      <c r="BG8748"/>
      <c r="BI8748"/>
      <c r="BJ8748"/>
      <c r="BK8748"/>
      <c r="BM8748"/>
      <c r="BN8748"/>
      <c r="BO8748"/>
    </row>
    <row r="8749" spans="1:67">
      <c r="A8749"/>
      <c r="B8749"/>
      <c r="C8749"/>
      <c r="E8749"/>
      <c r="F8749"/>
      <c r="G8749"/>
      <c r="I8749"/>
      <c r="J8749"/>
      <c r="K8749"/>
      <c r="M8749"/>
      <c r="N8749"/>
      <c r="O8749"/>
      <c r="Q8749"/>
      <c r="R8749"/>
      <c r="S8749"/>
      <c r="U8749"/>
      <c r="V8749"/>
      <c r="W8749"/>
      <c r="Y8749"/>
      <c r="Z8749"/>
      <c r="AA8749"/>
      <c r="AC8749"/>
      <c r="AD8749"/>
      <c r="AE8749"/>
      <c r="AG8749"/>
      <c r="AH8749"/>
      <c r="AI8749"/>
      <c r="AK8749"/>
      <c r="AL8749"/>
      <c r="AM8749"/>
      <c r="AO8749"/>
      <c r="AP8749"/>
      <c r="AQ8749"/>
      <c r="AS8749"/>
      <c r="AT8749"/>
      <c r="AU8749"/>
      <c r="AW8749"/>
      <c r="AX8749"/>
      <c r="AY8749"/>
      <c r="BA8749"/>
      <c r="BB8749"/>
      <c r="BC8749"/>
      <c r="BE8749"/>
      <c r="BF8749"/>
      <c r="BG8749"/>
      <c r="BI8749"/>
      <c r="BJ8749"/>
      <c r="BK8749"/>
      <c r="BM8749"/>
      <c r="BN8749"/>
      <c r="BO8749"/>
    </row>
    <row r="8750" spans="1:67">
      <c r="A8750"/>
      <c r="B8750"/>
      <c r="C8750"/>
      <c r="E8750"/>
      <c r="F8750"/>
      <c r="G8750"/>
      <c r="I8750"/>
      <c r="J8750"/>
      <c r="K8750"/>
      <c r="M8750"/>
      <c r="N8750"/>
      <c r="O8750"/>
      <c r="Q8750"/>
      <c r="R8750"/>
      <c r="S8750"/>
      <c r="U8750"/>
      <c r="V8750"/>
      <c r="W8750"/>
      <c r="Y8750"/>
      <c r="Z8750"/>
      <c r="AA8750"/>
      <c r="AC8750"/>
      <c r="AD8750"/>
      <c r="AE8750"/>
      <c r="AG8750"/>
      <c r="AH8750"/>
      <c r="AI8750"/>
      <c r="AK8750"/>
      <c r="AL8750"/>
      <c r="AM8750"/>
      <c r="AO8750"/>
      <c r="AP8750"/>
      <c r="AQ8750"/>
      <c r="AS8750"/>
      <c r="AT8750"/>
      <c r="AU8750"/>
      <c r="AW8750"/>
      <c r="AX8750"/>
      <c r="AY8750"/>
      <c r="BA8750"/>
      <c r="BB8750"/>
      <c r="BC8750"/>
      <c r="BE8750"/>
      <c r="BF8750"/>
      <c r="BG8750"/>
      <c r="BI8750"/>
      <c r="BJ8750"/>
      <c r="BK8750"/>
      <c r="BM8750"/>
      <c r="BN8750"/>
      <c r="BO8750"/>
    </row>
    <row r="8751" spans="1:67">
      <c r="A8751"/>
      <c r="B8751"/>
      <c r="C8751"/>
      <c r="E8751"/>
      <c r="F8751"/>
      <c r="G8751"/>
      <c r="I8751"/>
      <c r="J8751"/>
      <c r="K8751"/>
      <c r="M8751"/>
      <c r="N8751"/>
      <c r="O8751"/>
      <c r="Q8751"/>
      <c r="R8751"/>
      <c r="S8751"/>
      <c r="U8751"/>
      <c r="V8751"/>
      <c r="W8751"/>
      <c r="Y8751"/>
      <c r="Z8751"/>
      <c r="AA8751"/>
      <c r="AC8751"/>
      <c r="AD8751"/>
      <c r="AE8751"/>
      <c r="AG8751"/>
      <c r="AH8751"/>
      <c r="AI8751"/>
      <c r="AK8751"/>
      <c r="AL8751"/>
      <c r="AM8751"/>
      <c r="AO8751"/>
      <c r="AP8751"/>
      <c r="AQ8751"/>
      <c r="AS8751"/>
      <c r="AT8751"/>
      <c r="AU8751"/>
      <c r="AW8751"/>
      <c r="AX8751"/>
      <c r="AY8751"/>
      <c r="BA8751"/>
      <c r="BB8751"/>
      <c r="BC8751"/>
      <c r="BE8751"/>
      <c r="BF8751"/>
      <c r="BG8751"/>
      <c r="BI8751"/>
      <c r="BJ8751"/>
      <c r="BK8751"/>
      <c r="BM8751"/>
      <c r="BN8751"/>
      <c r="BO8751"/>
    </row>
    <row r="8752" spans="1:67">
      <c r="A8752"/>
      <c r="B8752"/>
      <c r="C8752"/>
      <c r="E8752"/>
      <c r="F8752"/>
      <c r="G8752"/>
      <c r="I8752"/>
      <c r="J8752"/>
      <c r="K8752"/>
      <c r="M8752"/>
      <c r="N8752"/>
      <c r="O8752"/>
      <c r="Q8752"/>
      <c r="R8752"/>
      <c r="S8752"/>
      <c r="U8752"/>
      <c r="V8752"/>
      <c r="W8752"/>
      <c r="Y8752"/>
      <c r="Z8752"/>
      <c r="AA8752"/>
      <c r="AC8752"/>
      <c r="AD8752"/>
      <c r="AE8752"/>
      <c r="AG8752"/>
      <c r="AH8752"/>
      <c r="AI8752"/>
      <c r="AK8752"/>
      <c r="AL8752"/>
      <c r="AM8752"/>
      <c r="AO8752"/>
      <c r="AP8752"/>
      <c r="AQ8752"/>
      <c r="AS8752"/>
      <c r="AT8752"/>
      <c r="AU8752"/>
      <c r="AW8752"/>
      <c r="AX8752"/>
      <c r="AY8752"/>
      <c r="BA8752"/>
      <c r="BB8752"/>
      <c r="BC8752"/>
      <c r="BE8752"/>
      <c r="BF8752"/>
      <c r="BG8752"/>
      <c r="BI8752"/>
      <c r="BJ8752"/>
      <c r="BK8752"/>
      <c r="BM8752"/>
      <c r="BN8752"/>
      <c r="BO8752"/>
    </row>
    <row r="8753" spans="1:67">
      <c r="A8753"/>
      <c r="B8753"/>
      <c r="C8753"/>
      <c r="E8753"/>
      <c r="F8753"/>
      <c r="G8753"/>
      <c r="I8753"/>
      <c r="J8753"/>
      <c r="K8753"/>
      <c r="M8753"/>
      <c r="N8753"/>
      <c r="O8753"/>
      <c r="Q8753"/>
      <c r="R8753"/>
      <c r="S8753"/>
      <c r="U8753"/>
      <c r="V8753"/>
      <c r="W8753"/>
      <c r="Y8753"/>
      <c r="Z8753"/>
      <c r="AA8753"/>
      <c r="AC8753"/>
      <c r="AD8753"/>
      <c r="AE8753"/>
      <c r="AG8753"/>
      <c r="AH8753"/>
      <c r="AI8753"/>
      <c r="AK8753"/>
      <c r="AL8753"/>
      <c r="AM8753"/>
      <c r="AO8753"/>
      <c r="AP8753"/>
      <c r="AQ8753"/>
      <c r="AS8753"/>
      <c r="AT8753"/>
      <c r="AU8753"/>
      <c r="AW8753"/>
      <c r="AX8753"/>
      <c r="AY8753"/>
      <c r="BA8753"/>
      <c r="BB8753"/>
      <c r="BC8753"/>
      <c r="BE8753"/>
      <c r="BF8753"/>
      <c r="BG8753"/>
      <c r="BI8753"/>
      <c r="BJ8753"/>
      <c r="BK8753"/>
      <c r="BM8753"/>
      <c r="BN8753"/>
      <c r="BO8753"/>
    </row>
    <row r="8754" spans="1:67">
      <c r="A8754"/>
      <c r="B8754"/>
      <c r="C8754"/>
      <c r="E8754"/>
      <c r="F8754"/>
      <c r="G8754"/>
      <c r="I8754"/>
      <c r="J8754"/>
      <c r="K8754"/>
      <c r="M8754"/>
      <c r="N8754"/>
      <c r="O8754"/>
      <c r="Q8754"/>
      <c r="R8754"/>
      <c r="S8754"/>
      <c r="U8754"/>
      <c r="V8754"/>
      <c r="W8754"/>
      <c r="Y8754"/>
      <c r="Z8754"/>
      <c r="AA8754"/>
      <c r="AC8754"/>
      <c r="AD8754"/>
      <c r="AE8754"/>
      <c r="AG8754"/>
      <c r="AH8754"/>
      <c r="AI8754"/>
      <c r="AK8754"/>
      <c r="AL8754"/>
      <c r="AM8754"/>
      <c r="AO8754"/>
      <c r="AP8754"/>
      <c r="AQ8754"/>
      <c r="AS8754"/>
      <c r="AT8754"/>
      <c r="AU8754"/>
      <c r="AW8754"/>
      <c r="AX8754"/>
      <c r="AY8754"/>
      <c r="BA8754"/>
      <c r="BB8754"/>
      <c r="BC8754"/>
      <c r="BE8754"/>
      <c r="BF8754"/>
      <c r="BG8754"/>
      <c r="BI8754"/>
      <c r="BJ8754"/>
      <c r="BK8754"/>
      <c r="BM8754"/>
      <c r="BN8754"/>
      <c r="BO8754"/>
    </row>
    <row r="8755" spans="1:67">
      <c r="A8755"/>
      <c r="B8755"/>
      <c r="C8755"/>
      <c r="E8755"/>
      <c r="F8755"/>
      <c r="G8755"/>
      <c r="I8755"/>
      <c r="J8755"/>
      <c r="K8755"/>
      <c r="M8755"/>
      <c r="N8755"/>
      <c r="O8755"/>
      <c r="Q8755"/>
      <c r="R8755"/>
      <c r="S8755"/>
      <c r="U8755"/>
      <c r="V8755"/>
      <c r="W8755"/>
      <c r="Y8755"/>
      <c r="Z8755"/>
      <c r="AA8755"/>
      <c r="AC8755"/>
      <c r="AD8755"/>
      <c r="AE8755"/>
      <c r="AG8755"/>
      <c r="AH8755"/>
      <c r="AI8755"/>
      <c r="AK8755"/>
      <c r="AL8755"/>
      <c r="AM8755"/>
      <c r="AO8755"/>
      <c r="AP8755"/>
      <c r="AQ8755"/>
      <c r="AS8755"/>
      <c r="AT8755"/>
      <c r="AU8755"/>
      <c r="AW8755"/>
      <c r="AX8755"/>
      <c r="AY8755"/>
      <c r="BA8755"/>
      <c r="BB8755"/>
      <c r="BC8755"/>
      <c r="BE8755"/>
      <c r="BF8755"/>
      <c r="BG8755"/>
      <c r="BI8755"/>
      <c r="BJ8755"/>
      <c r="BK8755"/>
      <c r="BM8755"/>
      <c r="BN8755"/>
      <c r="BO8755"/>
    </row>
    <row r="8756" spans="1:67">
      <c r="A8756"/>
      <c r="B8756"/>
      <c r="C8756"/>
      <c r="E8756"/>
      <c r="F8756"/>
      <c r="G8756"/>
      <c r="I8756"/>
      <c r="J8756"/>
      <c r="K8756"/>
      <c r="M8756"/>
      <c r="N8756"/>
      <c r="O8756"/>
      <c r="Q8756"/>
      <c r="R8756"/>
      <c r="S8756"/>
      <c r="U8756"/>
      <c r="V8756"/>
      <c r="W8756"/>
      <c r="Y8756"/>
      <c r="Z8756"/>
      <c r="AA8756"/>
      <c r="AC8756"/>
      <c r="AD8756"/>
      <c r="AE8756"/>
      <c r="AG8756"/>
      <c r="AH8756"/>
      <c r="AI8756"/>
      <c r="AK8756"/>
      <c r="AL8756"/>
      <c r="AM8756"/>
      <c r="AO8756"/>
      <c r="AP8756"/>
      <c r="AQ8756"/>
      <c r="AS8756"/>
      <c r="AT8756"/>
      <c r="AU8756"/>
      <c r="AW8756"/>
      <c r="AX8756"/>
      <c r="AY8756"/>
      <c r="BA8756"/>
      <c r="BB8756"/>
      <c r="BC8756"/>
      <c r="BE8756"/>
      <c r="BF8756"/>
      <c r="BG8756"/>
      <c r="BI8756"/>
      <c r="BJ8756"/>
      <c r="BK8756"/>
      <c r="BM8756"/>
      <c r="BN8756"/>
      <c r="BO8756"/>
    </row>
    <row r="8757" spans="1:67">
      <c r="A8757"/>
      <c r="B8757"/>
      <c r="C8757"/>
      <c r="E8757"/>
      <c r="F8757"/>
      <c r="G8757"/>
      <c r="I8757"/>
      <c r="J8757"/>
      <c r="K8757"/>
      <c r="M8757"/>
      <c r="N8757"/>
      <c r="O8757"/>
      <c r="Q8757"/>
      <c r="R8757"/>
      <c r="S8757"/>
      <c r="U8757"/>
      <c r="V8757"/>
      <c r="W8757"/>
      <c r="Y8757"/>
      <c r="Z8757"/>
      <c r="AA8757"/>
      <c r="AC8757"/>
      <c r="AD8757"/>
      <c r="AE8757"/>
      <c r="AG8757"/>
      <c r="AH8757"/>
      <c r="AI8757"/>
      <c r="AK8757"/>
      <c r="AL8757"/>
      <c r="AM8757"/>
      <c r="AO8757"/>
      <c r="AP8757"/>
      <c r="AQ8757"/>
      <c r="AS8757"/>
      <c r="AT8757"/>
      <c r="AU8757"/>
      <c r="AW8757"/>
      <c r="AX8757"/>
      <c r="AY8757"/>
      <c r="BA8757"/>
      <c r="BB8757"/>
      <c r="BC8757"/>
      <c r="BE8757"/>
      <c r="BF8757"/>
      <c r="BG8757"/>
      <c r="BI8757"/>
      <c r="BJ8757"/>
      <c r="BK8757"/>
      <c r="BM8757"/>
      <c r="BN8757"/>
      <c r="BO8757"/>
    </row>
    <row r="8758" spans="1:67">
      <c r="A8758"/>
      <c r="B8758"/>
      <c r="C8758"/>
      <c r="E8758"/>
      <c r="F8758"/>
      <c r="G8758"/>
      <c r="I8758"/>
      <c r="J8758"/>
      <c r="K8758"/>
      <c r="M8758"/>
      <c r="N8758"/>
      <c r="O8758"/>
      <c r="Q8758"/>
      <c r="R8758"/>
      <c r="S8758"/>
      <c r="U8758"/>
      <c r="V8758"/>
      <c r="W8758"/>
      <c r="Y8758"/>
      <c r="Z8758"/>
      <c r="AA8758"/>
      <c r="AC8758"/>
      <c r="AD8758"/>
      <c r="AE8758"/>
      <c r="AG8758"/>
      <c r="AH8758"/>
      <c r="AI8758"/>
      <c r="AK8758"/>
      <c r="AL8758"/>
      <c r="AM8758"/>
      <c r="AO8758"/>
      <c r="AP8758"/>
      <c r="AQ8758"/>
      <c r="AS8758"/>
      <c r="AT8758"/>
      <c r="AU8758"/>
      <c r="AW8758"/>
      <c r="AX8758"/>
      <c r="AY8758"/>
      <c r="BA8758"/>
      <c r="BB8758"/>
      <c r="BC8758"/>
      <c r="BE8758"/>
      <c r="BF8758"/>
      <c r="BG8758"/>
      <c r="BI8758"/>
      <c r="BJ8758"/>
      <c r="BK8758"/>
      <c r="BM8758"/>
      <c r="BN8758"/>
      <c r="BO8758"/>
    </row>
    <row r="8759" spans="1:67">
      <c r="A8759"/>
      <c r="B8759"/>
      <c r="C8759"/>
      <c r="E8759"/>
      <c r="F8759"/>
      <c r="G8759"/>
      <c r="I8759"/>
      <c r="J8759"/>
      <c r="K8759"/>
      <c r="M8759"/>
      <c r="N8759"/>
      <c r="O8759"/>
      <c r="Q8759"/>
      <c r="R8759"/>
      <c r="S8759"/>
      <c r="U8759"/>
      <c r="V8759"/>
      <c r="W8759"/>
      <c r="Y8759"/>
      <c r="Z8759"/>
      <c r="AA8759"/>
      <c r="AC8759"/>
      <c r="AD8759"/>
      <c r="AE8759"/>
      <c r="AG8759"/>
      <c r="AH8759"/>
      <c r="AI8759"/>
      <c r="AK8759"/>
      <c r="AL8759"/>
      <c r="AM8759"/>
      <c r="AO8759"/>
      <c r="AP8759"/>
      <c r="AQ8759"/>
      <c r="AS8759"/>
      <c r="AT8759"/>
      <c r="AU8759"/>
      <c r="AW8759"/>
      <c r="AX8759"/>
      <c r="AY8759"/>
      <c r="BA8759"/>
      <c r="BB8759"/>
      <c r="BC8759"/>
      <c r="BE8759"/>
      <c r="BF8759"/>
      <c r="BG8759"/>
      <c r="BI8759"/>
      <c r="BJ8759"/>
      <c r="BK8759"/>
      <c r="BM8759"/>
      <c r="BN8759"/>
      <c r="BO8759"/>
    </row>
    <row r="8760" spans="1:67">
      <c r="A8760"/>
      <c r="B8760"/>
      <c r="C8760"/>
      <c r="E8760"/>
      <c r="F8760"/>
      <c r="G8760"/>
      <c r="I8760"/>
      <c r="J8760"/>
      <c r="K8760"/>
      <c r="M8760"/>
      <c r="N8760"/>
      <c r="O8760"/>
      <c r="Q8760"/>
      <c r="R8760"/>
      <c r="S8760"/>
      <c r="U8760"/>
      <c r="V8760"/>
      <c r="W8760"/>
      <c r="Y8760"/>
      <c r="Z8760"/>
      <c r="AA8760"/>
      <c r="AC8760"/>
      <c r="AD8760"/>
      <c r="AE8760"/>
      <c r="AG8760"/>
      <c r="AH8760"/>
      <c r="AI8760"/>
      <c r="AK8760"/>
      <c r="AL8760"/>
      <c r="AM8760"/>
      <c r="AO8760"/>
      <c r="AP8760"/>
      <c r="AQ8760"/>
      <c r="AS8760"/>
      <c r="AT8760"/>
      <c r="AU8760"/>
      <c r="AW8760"/>
      <c r="AX8760"/>
      <c r="AY8760"/>
      <c r="BA8760"/>
      <c r="BB8760"/>
      <c r="BC8760"/>
      <c r="BE8760"/>
      <c r="BF8760"/>
      <c r="BG8760"/>
      <c r="BI8760"/>
      <c r="BJ8760"/>
      <c r="BK8760"/>
      <c r="BM8760"/>
      <c r="BN8760"/>
      <c r="BO8760"/>
    </row>
    <row r="8761" spans="1:67">
      <c r="A8761"/>
      <c r="B8761"/>
      <c r="C8761"/>
      <c r="E8761"/>
      <c r="F8761"/>
      <c r="G8761"/>
      <c r="I8761"/>
      <c r="J8761"/>
      <c r="K8761"/>
      <c r="M8761"/>
      <c r="N8761"/>
      <c r="O8761"/>
      <c r="Q8761"/>
      <c r="R8761"/>
      <c r="S8761"/>
      <c r="U8761"/>
      <c r="V8761"/>
      <c r="W8761"/>
      <c r="Y8761"/>
      <c r="Z8761"/>
      <c r="AA8761"/>
      <c r="AC8761"/>
      <c r="AD8761"/>
      <c r="AE8761"/>
      <c r="AG8761"/>
      <c r="AH8761"/>
      <c r="AI8761"/>
      <c r="AK8761"/>
      <c r="AL8761"/>
      <c r="AM8761"/>
      <c r="AO8761"/>
      <c r="AP8761"/>
      <c r="AQ8761"/>
      <c r="AS8761"/>
      <c r="AT8761"/>
      <c r="AU8761"/>
      <c r="AW8761"/>
      <c r="AX8761"/>
      <c r="AY8761"/>
      <c r="BA8761"/>
      <c r="BB8761"/>
      <c r="BC8761"/>
      <c r="BE8761"/>
      <c r="BF8761"/>
      <c r="BG8761"/>
      <c r="BI8761"/>
      <c r="BJ8761"/>
      <c r="BK8761"/>
      <c r="BM8761"/>
      <c r="BN8761"/>
      <c r="BO8761"/>
    </row>
    <row r="8762" spans="1:67">
      <c r="A8762"/>
      <c r="B8762"/>
      <c r="C8762"/>
      <c r="E8762"/>
      <c r="F8762"/>
      <c r="G8762"/>
      <c r="I8762"/>
      <c r="J8762"/>
      <c r="K8762"/>
      <c r="M8762"/>
      <c r="N8762"/>
      <c r="O8762"/>
      <c r="Q8762"/>
      <c r="R8762"/>
      <c r="S8762"/>
      <c r="U8762"/>
      <c r="V8762"/>
      <c r="W8762"/>
      <c r="Y8762"/>
      <c r="Z8762"/>
      <c r="AA8762"/>
      <c r="AC8762"/>
      <c r="AD8762"/>
      <c r="AE8762"/>
      <c r="AG8762"/>
      <c r="AH8762"/>
      <c r="AI8762"/>
      <c r="AK8762"/>
      <c r="AL8762"/>
      <c r="AM8762"/>
      <c r="AO8762"/>
      <c r="AP8762"/>
      <c r="AQ8762"/>
      <c r="AS8762"/>
      <c r="AT8762"/>
      <c r="AU8762"/>
      <c r="AW8762"/>
      <c r="AX8762"/>
      <c r="AY8762"/>
      <c r="BA8762"/>
      <c r="BB8762"/>
      <c r="BC8762"/>
      <c r="BE8762"/>
      <c r="BF8762"/>
      <c r="BG8762"/>
      <c r="BI8762"/>
      <c r="BJ8762"/>
      <c r="BK8762"/>
      <c r="BM8762"/>
      <c r="BN8762"/>
      <c r="BO8762"/>
    </row>
    <row r="8763" spans="1:67">
      <c r="A8763"/>
      <c r="B8763"/>
      <c r="C8763"/>
      <c r="E8763"/>
      <c r="F8763"/>
      <c r="G8763"/>
      <c r="I8763"/>
      <c r="J8763"/>
      <c r="K8763"/>
      <c r="M8763"/>
      <c r="N8763"/>
      <c r="O8763"/>
      <c r="Q8763"/>
      <c r="R8763"/>
      <c r="S8763"/>
      <c r="U8763"/>
      <c r="V8763"/>
      <c r="W8763"/>
      <c r="Y8763"/>
      <c r="Z8763"/>
      <c r="AA8763"/>
      <c r="AC8763"/>
      <c r="AD8763"/>
      <c r="AE8763"/>
      <c r="AG8763"/>
      <c r="AH8763"/>
      <c r="AI8763"/>
      <c r="AK8763"/>
      <c r="AL8763"/>
      <c r="AM8763"/>
      <c r="AO8763"/>
      <c r="AP8763"/>
      <c r="AQ8763"/>
      <c r="AS8763"/>
      <c r="AT8763"/>
      <c r="AU8763"/>
      <c r="AW8763"/>
      <c r="AX8763"/>
      <c r="AY8763"/>
      <c r="BA8763"/>
      <c r="BB8763"/>
      <c r="BC8763"/>
      <c r="BE8763"/>
      <c r="BF8763"/>
      <c r="BG8763"/>
      <c r="BI8763"/>
      <c r="BJ8763"/>
      <c r="BK8763"/>
      <c r="BM8763"/>
      <c r="BN8763"/>
      <c r="BO8763"/>
    </row>
    <row r="8764" spans="1:67">
      <c r="A8764"/>
      <c r="B8764"/>
      <c r="C8764"/>
      <c r="E8764"/>
      <c r="F8764"/>
      <c r="G8764"/>
      <c r="I8764"/>
      <c r="J8764"/>
      <c r="K8764"/>
      <c r="M8764"/>
      <c r="N8764"/>
      <c r="O8764"/>
      <c r="Q8764"/>
      <c r="R8764"/>
      <c r="S8764"/>
      <c r="U8764"/>
      <c r="V8764"/>
      <c r="W8764"/>
      <c r="Y8764"/>
      <c r="Z8764"/>
      <c r="AA8764"/>
      <c r="AC8764"/>
      <c r="AD8764"/>
      <c r="AE8764"/>
      <c r="AG8764"/>
      <c r="AH8764"/>
      <c r="AI8764"/>
      <c r="AK8764"/>
      <c r="AL8764"/>
      <c r="AM8764"/>
      <c r="AO8764"/>
      <c r="AP8764"/>
      <c r="AQ8764"/>
      <c r="AS8764"/>
      <c r="AT8764"/>
      <c r="AU8764"/>
      <c r="AW8764"/>
      <c r="AX8764"/>
      <c r="AY8764"/>
      <c r="BA8764"/>
      <c r="BB8764"/>
      <c r="BC8764"/>
      <c r="BE8764"/>
      <c r="BF8764"/>
      <c r="BG8764"/>
      <c r="BI8764"/>
      <c r="BJ8764"/>
      <c r="BK8764"/>
      <c r="BM8764"/>
      <c r="BN8764"/>
      <c r="BO8764"/>
    </row>
    <row r="8765" spans="1:67">
      <c r="A8765"/>
      <c r="B8765"/>
      <c r="C8765"/>
      <c r="E8765"/>
      <c r="F8765"/>
      <c r="G8765"/>
      <c r="I8765"/>
      <c r="J8765"/>
      <c r="K8765"/>
      <c r="M8765"/>
      <c r="N8765"/>
      <c r="O8765"/>
      <c r="Q8765"/>
      <c r="R8765"/>
      <c r="S8765"/>
      <c r="U8765"/>
      <c r="V8765"/>
      <c r="W8765"/>
      <c r="Y8765"/>
      <c r="Z8765"/>
      <c r="AA8765"/>
      <c r="AC8765"/>
      <c r="AD8765"/>
      <c r="AE8765"/>
      <c r="AG8765"/>
      <c r="AH8765"/>
      <c r="AI8765"/>
      <c r="AK8765"/>
      <c r="AL8765"/>
      <c r="AM8765"/>
      <c r="AO8765"/>
      <c r="AP8765"/>
      <c r="AQ8765"/>
      <c r="AS8765"/>
      <c r="AT8765"/>
      <c r="AU8765"/>
      <c r="AW8765"/>
      <c r="AX8765"/>
      <c r="AY8765"/>
      <c r="BA8765"/>
      <c r="BB8765"/>
      <c r="BC8765"/>
      <c r="BE8765"/>
      <c r="BF8765"/>
      <c r="BG8765"/>
      <c r="BI8765"/>
      <c r="BJ8765"/>
      <c r="BK8765"/>
      <c r="BM8765"/>
      <c r="BN8765"/>
      <c r="BO8765"/>
    </row>
    <row r="8766" spans="1:67">
      <c r="A8766"/>
      <c r="B8766"/>
      <c r="C8766"/>
      <c r="E8766"/>
      <c r="F8766"/>
      <c r="G8766"/>
      <c r="I8766"/>
      <c r="J8766"/>
      <c r="K8766"/>
      <c r="M8766"/>
      <c r="N8766"/>
      <c r="O8766"/>
      <c r="Q8766"/>
      <c r="R8766"/>
      <c r="S8766"/>
      <c r="U8766"/>
      <c r="V8766"/>
      <c r="W8766"/>
      <c r="Y8766"/>
      <c r="Z8766"/>
      <c r="AA8766"/>
      <c r="AC8766"/>
      <c r="AD8766"/>
      <c r="AE8766"/>
      <c r="AG8766"/>
      <c r="AH8766"/>
      <c r="AI8766"/>
      <c r="AK8766"/>
      <c r="AL8766"/>
      <c r="AM8766"/>
      <c r="AO8766"/>
      <c r="AP8766"/>
      <c r="AQ8766"/>
      <c r="AS8766"/>
      <c r="AT8766"/>
      <c r="AU8766"/>
      <c r="AW8766"/>
      <c r="AX8766"/>
      <c r="AY8766"/>
      <c r="BA8766"/>
      <c r="BB8766"/>
      <c r="BC8766"/>
      <c r="BE8766"/>
      <c r="BF8766"/>
      <c r="BG8766"/>
      <c r="BI8766"/>
      <c r="BJ8766"/>
      <c r="BK8766"/>
      <c r="BM8766"/>
      <c r="BN8766"/>
      <c r="BO8766"/>
    </row>
    <row r="8767" spans="1:67">
      <c r="A8767"/>
      <c r="B8767"/>
      <c r="C8767"/>
      <c r="E8767"/>
      <c r="F8767"/>
      <c r="G8767"/>
      <c r="I8767"/>
      <c r="J8767"/>
      <c r="K8767"/>
      <c r="M8767"/>
      <c r="N8767"/>
      <c r="O8767"/>
      <c r="Q8767"/>
      <c r="R8767"/>
      <c r="S8767"/>
      <c r="U8767"/>
      <c r="V8767"/>
      <c r="W8767"/>
      <c r="Y8767"/>
      <c r="Z8767"/>
      <c r="AA8767"/>
      <c r="AC8767"/>
      <c r="AD8767"/>
      <c r="AE8767"/>
      <c r="AG8767"/>
      <c r="AH8767"/>
      <c r="AI8767"/>
      <c r="AK8767"/>
      <c r="AL8767"/>
      <c r="AM8767"/>
      <c r="AO8767"/>
      <c r="AP8767"/>
      <c r="AQ8767"/>
      <c r="AS8767"/>
      <c r="AT8767"/>
      <c r="AU8767"/>
      <c r="AW8767"/>
      <c r="AX8767"/>
      <c r="AY8767"/>
      <c r="BA8767"/>
      <c r="BB8767"/>
      <c r="BC8767"/>
      <c r="BE8767"/>
      <c r="BF8767"/>
      <c r="BG8767"/>
      <c r="BI8767"/>
      <c r="BJ8767"/>
      <c r="BK8767"/>
      <c r="BM8767"/>
      <c r="BN8767"/>
      <c r="BO8767"/>
    </row>
    <row r="8768" spans="1:67">
      <c r="A8768"/>
      <c r="B8768"/>
      <c r="C8768"/>
      <c r="E8768"/>
      <c r="F8768"/>
      <c r="G8768"/>
      <c r="I8768"/>
      <c r="J8768"/>
      <c r="K8768"/>
      <c r="M8768"/>
      <c r="N8768"/>
      <c r="O8768"/>
      <c r="Q8768"/>
      <c r="R8768"/>
      <c r="S8768"/>
      <c r="U8768"/>
      <c r="V8768"/>
      <c r="W8768"/>
      <c r="Y8768"/>
      <c r="Z8768"/>
      <c r="AA8768"/>
      <c r="AC8768"/>
      <c r="AD8768"/>
      <c r="AE8768"/>
      <c r="AG8768"/>
      <c r="AH8768"/>
      <c r="AI8768"/>
      <c r="AK8768"/>
      <c r="AL8768"/>
      <c r="AM8768"/>
      <c r="AO8768"/>
      <c r="AP8768"/>
      <c r="AQ8768"/>
      <c r="AS8768"/>
      <c r="AT8768"/>
      <c r="AU8768"/>
      <c r="AW8768"/>
      <c r="AX8768"/>
      <c r="AY8768"/>
      <c r="BA8768"/>
      <c r="BB8768"/>
      <c r="BC8768"/>
      <c r="BE8768"/>
      <c r="BF8768"/>
      <c r="BG8768"/>
      <c r="BI8768"/>
      <c r="BJ8768"/>
      <c r="BK8768"/>
      <c r="BM8768"/>
      <c r="BN8768"/>
      <c r="BO8768"/>
    </row>
    <row r="8769" spans="1:67">
      <c r="A8769"/>
      <c r="B8769"/>
      <c r="C8769"/>
      <c r="E8769"/>
      <c r="F8769"/>
      <c r="G8769"/>
      <c r="I8769"/>
      <c r="J8769"/>
      <c r="K8769"/>
      <c r="M8769"/>
      <c r="N8769"/>
      <c r="O8769"/>
      <c r="Q8769"/>
      <c r="R8769"/>
      <c r="S8769"/>
      <c r="U8769"/>
      <c r="V8769"/>
      <c r="W8769"/>
      <c r="Y8769"/>
      <c r="Z8769"/>
      <c r="AA8769"/>
      <c r="AC8769"/>
      <c r="AD8769"/>
      <c r="AE8769"/>
      <c r="AG8769"/>
      <c r="AH8769"/>
      <c r="AI8769"/>
      <c r="AK8769"/>
      <c r="AL8769"/>
      <c r="AM8769"/>
      <c r="AO8769"/>
      <c r="AP8769"/>
      <c r="AQ8769"/>
      <c r="AS8769"/>
      <c r="AT8769"/>
      <c r="AU8769"/>
      <c r="AW8769"/>
      <c r="AX8769"/>
      <c r="AY8769"/>
      <c r="BA8769"/>
      <c r="BB8769"/>
      <c r="BC8769"/>
      <c r="BE8769"/>
      <c r="BF8769"/>
      <c r="BG8769"/>
      <c r="BI8769"/>
      <c r="BJ8769"/>
      <c r="BK8769"/>
      <c r="BM8769"/>
      <c r="BN8769"/>
      <c r="BO8769"/>
    </row>
    <row r="8770" spans="1:67">
      <c r="A8770"/>
      <c r="B8770"/>
      <c r="C8770"/>
      <c r="E8770"/>
      <c r="F8770"/>
      <c r="G8770"/>
      <c r="I8770"/>
      <c r="J8770"/>
      <c r="K8770"/>
      <c r="M8770"/>
      <c r="N8770"/>
      <c r="O8770"/>
      <c r="Q8770"/>
      <c r="R8770"/>
      <c r="S8770"/>
      <c r="U8770"/>
      <c r="V8770"/>
      <c r="W8770"/>
      <c r="Y8770"/>
      <c r="Z8770"/>
      <c r="AA8770"/>
      <c r="AC8770"/>
      <c r="AD8770"/>
      <c r="AE8770"/>
      <c r="AG8770"/>
      <c r="AH8770"/>
      <c r="AI8770"/>
      <c r="AK8770"/>
      <c r="AL8770"/>
      <c r="AM8770"/>
      <c r="AO8770"/>
      <c r="AP8770"/>
      <c r="AQ8770"/>
      <c r="AS8770"/>
      <c r="AT8770"/>
      <c r="AU8770"/>
      <c r="AW8770"/>
      <c r="AX8770"/>
      <c r="AY8770"/>
      <c r="BA8770"/>
      <c r="BB8770"/>
      <c r="BC8770"/>
      <c r="BE8770"/>
      <c r="BF8770"/>
      <c r="BG8770"/>
      <c r="BI8770"/>
      <c r="BJ8770"/>
      <c r="BK8770"/>
      <c r="BM8770"/>
      <c r="BN8770"/>
      <c r="BO8770"/>
    </row>
    <row r="8771" spans="1:67">
      <c r="A8771"/>
      <c r="B8771"/>
      <c r="C8771"/>
      <c r="E8771"/>
      <c r="F8771"/>
      <c r="G8771"/>
      <c r="I8771"/>
      <c r="J8771"/>
      <c r="K8771"/>
      <c r="M8771"/>
      <c r="N8771"/>
      <c r="O8771"/>
      <c r="Q8771"/>
      <c r="R8771"/>
      <c r="S8771"/>
      <c r="U8771"/>
      <c r="V8771"/>
      <c r="W8771"/>
      <c r="Y8771"/>
      <c r="Z8771"/>
      <c r="AA8771"/>
      <c r="AC8771"/>
      <c r="AD8771"/>
      <c r="AE8771"/>
      <c r="AG8771"/>
      <c r="AH8771"/>
      <c r="AI8771"/>
      <c r="AK8771"/>
      <c r="AL8771"/>
      <c r="AM8771"/>
      <c r="AO8771"/>
      <c r="AP8771"/>
      <c r="AQ8771"/>
      <c r="AS8771"/>
      <c r="AT8771"/>
      <c r="AU8771"/>
      <c r="AW8771"/>
      <c r="AX8771"/>
      <c r="AY8771"/>
      <c r="BA8771"/>
      <c r="BB8771"/>
      <c r="BC8771"/>
      <c r="BE8771"/>
      <c r="BF8771"/>
      <c r="BG8771"/>
      <c r="BI8771"/>
      <c r="BJ8771"/>
      <c r="BK8771"/>
      <c r="BM8771"/>
      <c r="BN8771"/>
      <c r="BO8771"/>
    </row>
    <row r="8772" spans="1:67">
      <c r="A8772"/>
      <c r="B8772"/>
      <c r="C8772"/>
      <c r="E8772"/>
      <c r="F8772"/>
      <c r="G8772"/>
      <c r="I8772"/>
      <c r="J8772"/>
      <c r="K8772"/>
      <c r="M8772"/>
      <c r="N8772"/>
      <c r="O8772"/>
      <c r="Q8772"/>
      <c r="R8772"/>
      <c r="S8772"/>
      <c r="U8772"/>
      <c r="V8772"/>
      <c r="W8772"/>
      <c r="Y8772"/>
      <c r="Z8772"/>
      <c r="AA8772"/>
      <c r="AC8772"/>
      <c r="AD8772"/>
      <c r="AE8772"/>
      <c r="AG8772"/>
      <c r="AH8772"/>
      <c r="AI8772"/>
      <c r="AK8772"/>
      <c r="AL8772"/>
      <c r="AM8772"/>
      <c r="AO8772"/>
      <c r="AP8772"/>
      <c r="AQ8772"/>
      <c r="AS8772"/>
      <c r="AT8772"/>
      <c r="AU8772"/>
      <c r="AW8772"/>
      <c r="AX8772"/>
      <c r="AY8772"/>
      <c r="BA8772"/>
      <c r="BB8772"/>
      <c r="BC8772"/>
      <c r="BE8772"/>
      <c r="BF8772"/>
      <c r="BG8772"/>
      <c r="BI8772"/>
      <c r="BJ8772"/>
      <c r="BK8772"/>
      <c r="BM8772"/>
      <c r="BN8772"/>
      <c r="BO8772"/>
    </row>
    <row r="8773" spans="1:67">
      <c r="A8773"/>
      <c r="B8773"/>
      <c r="C8773"/>
      <c r="E8773"/>
      <c r="F8773"/>
      <c r="G8773"/>
      <c r="I8773"/>
      <c r="J8773"/>
      <c r="K8773"/>
      <c r="M8773"/>
      <c r="N8773"/>
      <c r="O8773"/>
      <c r="Q8773"/>
      <c r="R8773"/>
      <c r="S8773"/>
      <c r="U8773"/>
      <c r="V8773"/>
      <c r="W8773"/>
      <c r="Y8773"/>
      <c r="Z8773"/>
      <c r="AA8773"/>
      <c r="AC8773"/>
      <c r="AD8773"/>
      <c r="AE8773"/>
      <c r="AG8773"/>
      <c r="AH8773"/>
      <c r="AI8773"/>
      <c r="AK8773"/>
      <c r="AL8773"/>
      <c r="AM8773"/>
      <c r="AO8773"/>
      <c r="AP8773"/>
      <c r="AQ8773"/>
      <c r="AS8773"/>
      <c r="AT8773"/>
      <c r="AU8773"/>
      <c r="AW8773"/>
      <c r="AX8773"/>
      <c r="AY8773"/>
      <c r="BA8773"/>
      <c r="BB8773"/>
      <c r="BC8773"/>
      <c r="BE8773"/>
      <c r="BF8773"/>
      <c r="BG8773"/>
      <c r="BI8773"/>
      <c r="BJ8773"/>
      <c r="BK8773"/>
      <c r="BM8773"/>
      <c r="BN8773"/>
      <c r="BO8773"/>
    </row>
    <row r="8774" spans="1:67">
      <c r="A8774"/>
      <c r="B8774"/>
      <c r="C8774"/>
      <c r="E8774"/>
      <c r="F8774"/>
      <c r="G8774"/>
      <c r="I8774"/>
      <c r="J8774"/>
      <c r="K8774"/>
      <c r="M8774"/>
      <c r="N8774"/>
      <c r="O8774"/>
      <c r="Q8774"/>
      <c r="R8774"/>
      <c r="S8774"/>
      <c r="U8774"/>
      <c r="V8774"/>
      <c r="W8774"/>
      <c r="Y8774"/>
      <c r="Z8774"/>
      <c r="AA8774"/>
      <c r="AC8774"/>
      <c r="AD8774"/>
      <c r="AE8774"/>
      <c r="AG8774"/>
      <c r="AH8774"/>
      <c r="AI8774"/>
      <c r="AK8774"/>
      <c r="AL8774"/>
      <c r="AM8774"/>
      <c r="AO8774"/>
      <c r="AP8774"/>
      <c r="AQ8774"/>
      <c r="AS8774"/>
      <c r="AT8774"/>
      <c r="AU8774"/>
      <c r="AW8774"/>
      <c r="AX8774"/>
      <c r="AY8774"/>
      <c r="BA8774"/>
      <c r="BB8774"/>
      <c r="BC8774"/>
      <c r="BE8774"/>
      <c r="BF8774"/>
      <c r="BG8774"/>
      <c r="BI8774"/>
      <c r="BJ8774"/>
      <c r="BK8774"/>
      <c r="BM8774"/>
      <c r="BN8774"/>
      <c r="BO8774"/>
    </row>
    <row r="8775" spans="1:67">
      <c r="A8775"/>
      <c r="B8775"/>
      <c r="C8775"/>
      <c r="E8775"/>
      <c r="F8775"/>
      <c r="G8775"/>
      <c r="I8775"/>
      <c r="J8775"/>
      <c r="K8775"/>
      <c r="M8775"/>
      <c r="N8775"/>
      <c r="O8775"/>
      <c r="Q8775"/>
      <c r="R8775"/>
      <c r="S8775"/>
      <c r="U8775"/>
      <c r="V8775"/>
      <c r="W8775"/>
      <c r="Y8775"/>
      <c r="Z8775"/>
      <c r="AA8775"/>
      <c r="AC8775"/>
      <c r="AD8775"/>
      <c r="AE8775"/>
      <c r="AG8775"/>
      <c r="AH8775"/>
      <c r="AI8775"/>
      <c r="AK8775"/>
      <c r="AL8775"/>
      <c r="AM8775"/>
      <c r="AO8775"/>
      <c r="AP8775"/>
      <c r="AQ8775"/>
      <c r="AS8775"/>
      <c r="AT8775"/>
      <c r="AU8775"/>
      <c r="AW8775"/>
      <c r="AX8775"/>
      <c r="AY8775"/>
      <c r="BA8775"/>
      <c r="BB8775"/>
      <c r="BC8775"/>
      <c r="BE8775"/>
      <c r="BF8775"/>
      <c r="BG8775"/>
      <c r="BI8775"/>
      <c r="BJ8775"/>
      <c r="BK8775"/>
      <c r="BM8775"/>
      <c r="BN8775"/>
      <c r="BO8775"/>
    </row>
    <row r="8776" spans="1:67">
      <c r="A8776"/>
      <c r="B8776"/>
      <c r="C8776"/>
      <c r="E8776"/>
      <c r="F8776"/>
      <c r="G8776"/>
      <c r="I8776"/>
      <c r="J8776"/>
      <c r="K8776"/>
      <c r="M8776"/>
      <c r="N8776"/>
      <c r="O8776"/>
      <c r="Q8776"/>
      <c r="R8776"/>
      <c r="S8776"/>
      <c r="U8776"/>
      <c r="V8776"/>
      <c r="W8776"/>
      <c r="Y8776"/>
      <c r="Z8776"/>
      <c r="AA8776"/>
      <c r="AC8776"/>
      <c r="AD8776"/>
      <c r="AE8776"/>
      <c r="AG8776"/>
      <c r="AH8776"/>
      <c r="AI8776"/>
      <c r="AK8776"/>
      <c r="AL8776"/>
      <c r="AM8776"/>
      <c r="AO8776"/>
      <c r="AP8776"/>
      <c r="AQ8776"/>
      <c r="AS8776"/>
      <c r="AT8776"/>
      <c r="AU8776"/>
      <c r="AW8776"/>
      <c r="AX8776"/>
      <c r="AY8776"/>
      <c r="BA8776"/>
      <c r="BB8776"/>
      <c r="BC8776"/>
      <c r="BE8776"/>
      <c r="BF8776"/>
      <c r="BG8776"/>
      <c r="BI8776"/>
      <c r="BJ8776"/>
      <c r="BK8776"/>
      <c r="BM8776"/>
      <c r="BN8776"/>
      <c r="BO8776"/>
    </row>
    <row r="8777" spans="1:67">
      <c r="A8777"/>
      <c r="B8777"/>
      <c r="C8777"/>
      <c r="E8777"/>
      <c r="F8777"/>
      <c r="G8777"/>
      <c r="I8777"/>
      <c r="J8777"/>
      <c r="K8777"/>
      <c r="M8777"/>
      <c r="N8777"/>
      <c r="O8777"/>
      <c r="Q8777"/>
      <c r="R8777"/>
      <c r="S8777"/>
      <c r="U8777"/>
      <c r="V8777"/>
      <c r="W8777"/>
      <c r="Y8777"/>
      <c r="Z8777"/>
      <c r="AA8777"/>
      <c r="AC8777"/>
      <c r="AD8777"/>
      <c r="AE8777"/>
      <c r="AG8777"/>
      <c r="AH8777"/>
      <c r="AI8777"/>
      <c r="AK8777"/>
      <c r="AL8777"/>
      <c r="AM8777"/>
      <c r="AO8777"/>
      <c r="AP8777"/>
      <c r="AQ8777"/>
      <c r="AS8777"/>
      <c r="AT8777"/>
      <c r="AU8777"/>
      <c r="AW8777"/>
      <c r="AX8777"/>
      <c r="AY8777"/>
      <c r="BA8777"/>
      <c r="BB8777"/>
      <c r="BC8777"/>
      <c r="BE8777"/>
      <c r="BF8777"/>
      <c r="BG8777"/>
      <c r="BI8777"/>
      <c r="BJ8777"/>
      <c r="BK8777"/>
      <c r="BM8777"/>
      <c r="BN8777"/>
      <c r="BO8777"/>
    </row>
    <row r="8778" spans="1:67">
      <c r="A8778"/>
      <c r="B8778"/>
      <c r="C8778"/>
      <c r="E8778"/>
      <c r="F8778"/>
      <c r="G8778"/>
      <c r="I8778"/>
      <c r="J8778"/>
      <c r="K8778"/>
      <c r="M8778"/>
      <c r="N8778"/>
      <c r="O8778"/>
      <c r="Q8778"/>
      <c r="R8778"/>
      <c r="S8778"/>
      <c r="U8778"/>
      <c r="V8778"/>
      <c r="W8778"/>
      <c r="Y8778"/>
      <c r="Z8778"/>
      <c r="AA8778"/>
      <c r="AC8778"/>
      <c r="AD8778"/>
      <c r="AE8778"/>
      <c r="AG8778"/>
      <c r="AH8778"/>
      <c r="AI8778"/>
      <c r="AK8778"/>
      <c r="AL8778"/>
      <c r="AM8778"/>
      <c r="AO8778"/>
      <c r="AP8778"/>
      <c r="AQ8778"/>
      <c r="AS8778"/>
      <c r="AT8778"/>
      <c r="AU8778"/>
      <c r="AW8778"/>
      <c r="AX8778"/>
      <c r="AY8778"/>
      <c r="BA8778"/>
      <c r="BB8778"/>
      <c r="BC8778"/>
      <c r="BE8778"/>
      <c r="BF8778"/>
      <c r="BG8778"/>
      <c r="BI8778"/>
      <c r="BJ8778"/>
      <c r="BK8778"/>
      <c r="BM8778"/>
      <c r="BN8778"/>
      <c r="BO8778"/>
    </row>
    <row r="8779" spans="1:67">
      <c r="A8779"/>
      <c r="B8779"/>
      <c r="C8779"/>
      <c r="E8779"/>
      <c r="F8779"/>
      <c r="G8779"/>
      <c r="I8779"/>
      <c r="J8779"/>
      <c r="K8779"/>
      <c r="M8779"/>
      <c r="N8779"/>
      <c r="O8779"/>
      <c r="Q8779"/>
      <c r="R8779"/>
      <c r="S8779"/>
      <c r="U8779"/>
      <c r="V8779"/>
      <c r="W8779"/>
      <c r="Y8779"/>
      <c r="Z8779"/>
      <c r="AA8779"/>
      <c r="AC8779"/>
      <c r="AD8779"/>
      <c r="AE8779"/>
      <c r="AG8779"/>
      <c r="AH8779"/>
      <c r="AI8779"/>
      <c r="AK8779"/>
      <c r="AL8779"/>
      <c r="AM8779"/>
      <c r="AO8779"/>
      <c r="AP8779"/>
      <c r="AQ8779"/>
      <c r="AS8779"/>
      <c r="AT8779"/>
      <c r="AU8779"/>
      <c r="AW8779"/>
      <c r="AX8779"/>
      <c r="AY8779"/>
      <c r="BA8779"/>
      <c r="BB8779"/>
      <c r="BC8779"/>
      <c r="BE8779"/>
      <c r="BF8779"/>
      <c r="BG8779"/>
      <c r="BI8779"/>
      <c r="BJ8779"/>
      <c r="BK8779"/>
      <c r="BM8779"/>
      <c r="BN8779"/>
      <c r="BO8779"/>
    </row>
    <row r="8780" spans="1:67">
      <c r="A8780"/>
      <c r="B8780"/>
      <c r="C8780"/>
      <c r="E8780"/>
      <c r="F8780"/>
      <c r="G8780"/>
      <c r="I8780"/>
      <c r="J8780"/>
      <c r="K8780"/>
      <c r="M8780"/>
      <c r="N8780"/>
      <c r="O8780"/>
      <c r="Q8780"/>
      <c r="R8780"/>
      <c r="S8780"/>
      <c r="U8780"/>
      <c r="V8780"/>
      <c r="W8780"/>
      <c r="Y8780"/>
      <c r="Z8780"/>
      <c r="AA8780"/>
      <c r="AC8780"/>
      <c r="AD8780"/>
      <c r="AE8780"/>
      <c r="AG8780"/>
      <c r="AH8780"/>
      <c r="AI8780"/>
      <c r="AK8780"/>
      <c r="AL8780"/>
      <c r="AM8780"/>
      <c r="AO8780"/>
      <c r="AP8780"/>
      <c r="AQ8780"/>
      <c r="AS8780"/>
      <c r="AT8780"/>
      <c r="AU8780"/>
      <c r="AW8780"/>
      <c r="AX8780"/>
      <c r="AY8780"/>
      <c r="BA8780"/>
      <c r="BB8780"/>
      <c r="BC8780"/>
      <c r="BE8780"/>
      <c r="BF8780"/>
      <c r="BG8780"/>
      <c r="BI8780"/>
      <c r="BJ8780"/>
      <c r="BK8780"/>
      <c r="BM8780"/>
      <c r="BN8780"/>
      <c r="BO8780"/>
    </row>
    <row r="8781" spans="1:67">
      <c r="A8781"/>
      <c r="B8781"/>
      <c r="C8781"/>
      <c r="E8781"/>
      <c r="F8781"/>
      <c r="G8781"/>
      <c r="I8781"/>
      <c r="J8781"/>
      <c r="K8781"/>
      <c r="M8781"/>
      <c r="N8781"/>
      <c r="O8781"/>
      <c r="Q8781"/>
      <c r="R8781"/>
      <c r="S8781"/>
      <c r="U8781"/>
      <c r="V8781"/>
      <c r="W8781"/>
      <c r="Y8781"/>
      <c r="Z8781"/>
      <c r="AA8781"/>
      <c r="AC8781"/>
      <c r="AD8781"/>
      <c r="AE8781"/>
      <c r="AG8781"/>
      <c r="AH8781"/>
      <c r="AI8781"/>
      <c r="AK8781"/>
      <c r="AL8781"/>
      <c r="AM8781"/>
      <c r="AO8781"/>
      <c r="AP8781"/>
      <c r="AQ8781"/>
      <c r="AS8781"/>
      <c r="AT8781"/>
      <c r="AU8781"/>
      <c r="AW8781"/>
      <c r="AX8781"/>
      <c r="AY8781"/>
      <c r="BA8781"/>
      <c r="BB8781"/>
      <c r="BC8781"/>
      <c r="BE8781"/>
      <c r="BF8781"/>
      <c r="BG8781"/>
      <c r="BI8781"/>
      <c r="BJ8781"/>
      <c r="BK8781"/>
      <c r="BM8781"/>
      <c r="BN8781"/>
      <c r="BO8781"/>
    </row>
    <row r="8782" spans="1:67">
      <c r="A8782"/>
      <c r="B8782"/>
      <c r="C8782"/>
      <c r="E8782"/>
      <c r="F8782"/>
      <c r="G8782"/>
      <c r="I8782"/>
      <c r="J8782"/>
      <c r="K8782"/>
      <c r="M8782"/>
      <c r="N8782"/>
      <c r="O8782"/>
      <c r="Q8782"/>
      <c r="R8782"/>
      <c r="S8782"/>
      <c r="U8782"/>
      <c r="V8782"/>
      <c r="W8782"/>
      <c r="Y8782"/>
      <c r="Z8782"/>
      <c r="AA8782"/>
      <c r="AC8782"/>
      <c r="AD8782"/>
      <c r="AE8782"/>
      <c r="AG8782"/>
      <c r="AH8782"/>
      <c r="AI8782"/>
      <c r="AK8782"/>
      <c r="AL8782"/>
      <c r="AM8782"/>
      <c r="AO8782"/>
      <c r="AP8782"/>
      <c r="AQ8782"/>
      <c r="AS8782"/>
      <c r="AT8782"/>
      <c r="AU8782"/>
      <c r="AW8782"/>
      <c r="AX8782"/>
      <c r="AY8782"/>
      <c r="BA8782"/>
      <c r="BB8782"/>
      <c r="BC8782"/>
      <c r="BE8782"/>
      <c r="BF8782"/>
      <c r="BG8782"/>
      <c r="BI8782"/>
      <c r="BJ8782"/>
      <c r="BK8782"/>
      <c r="BM8782"/>
      <c r="BN8782"/>
      <c r="BO8782"/>
    </row>
    <row r="8783" spans="1:67">
      <c r="A8783"/>
      <c r="B8783"/>
      <c r="C8783"/>
      <c r="E8783"/>
      <c r="F8783"/>
      <c r="G8783"/>
      <c r="I8783"/>
      <c r="J8783"/>
      <c r="K8783"/>
      <c r="M8783"/>
      <c r="N8783"/>
      <c r="O8783"/>
      <c r="Q8783"/>
      <c r="R8783"/>
      <c r="S8783"/>
      <c r="U8783"/>
      <c r="V8783"/>
      <c r="W8783"/>
      <c r="Y8783"/>
      <c r="Z8783"/>
      <c r="AA8783"/>
      <c r="AC8783"/>
      <c r="AD8783"/>
      <c r="AE8783"/>
      <c r="AG8783"/>
      <c r="AH8783"/>
      <c r="AI8783"/>
      <c r="AK8783"/>
      <c r="AL8783"/>
      <c r="AM8783"/>
      <c r="AO8783"/>
      <c r="AP8783"/>
      <c r="AQ8783"/>
      <c r="AS8783"/>
      <c r="AT8783"/>
      <c r="AU8783"/>
      <c r="AW8783"/>
      <c r="AX8783"/>
      <c r="AY8783"/>
      <c r="BA8783"/>
      <c r="BB8783"/>
      <c r="BC8783"/>
      <c r="BE8783"/>
      <c r="BF8783"/>
      <c r="BG8783"/>
      <c r="BI8783"/>
      <c r="BJ8783"/>
      <c r="BK8783"/>
      <c r="BM8783"/>
      <c r="BN8783"/>
      <c r="BO8783"/>
    </row>
    <row r="8784" spans="1:67">
      <c r="A8784"/>
      <c r="B8784"/>
      <c r="C8784"/>
      <c r="E8784"/>
      <c r="F8784"/>
      <c r="G8784"/>
      <c r="I8784"/>
      <c r="J8784"/>
      <c r="K8784"/>
      <c r="M8784"/>
      <c r="N8784"/>
      <c r="O8784"/>
      <c r="Q8784"/>
      <c r="R8784"/>
      <c r="S8784"/>
      <c r="U8784"/>
      <c r="V8784"/>
      <c r="W8784"/>
      <c r="Y8784"/>
      <c r="Z8784"/>
      <c r="AA8784"/>
      <c r="AC8784"/>
      <c r="AD8784"/>
      <c r="AE8784"/>
      <c r="AG8784"/>
      <c r="AH8784"/>
      <c r="AI8784"/>
      <c r="AK8784"/>
      <c r="AL8784"/>
      <c r="AM8784"/>
      <c r="AO8784"/>
      <c r="AP8784"/>
      <c r="AQ8784"/>
      <c r="AS8784"/>
      <c r="AT8784"/>
      <c r="AU8784"/>
      <c r="AW8784"/>
      <c r="AX8784"/>
      <c r="AY8784"/>
      <c r="BA8784"/>
      <c r="BB8784"/>
      <c r="BC8784"/>
      <c r="BE8784"/>
      <c r="BF8784"/>
      <c r="BG8784"/>
      <c r="BI8784"/>
      <c r="BJ8784"/>
      <c r="BK8784"/>
      <c r="BM8784"/>
      <c r="BN8784"/>
      <c r="BO8784"/>
    </row>
    <row r="8785" spans="1:67">
      <c r="A8785"/>
      <c r="B8785"/>
      <c r="C8785"/>
      <c r="E8785"/>
      <c r="F8785"/>
      <c r="G8785"/>
      <c r="I8785"/>
      <c r="J8785"/>
      <c r="K8785"/>
      <c r="M8785"/>
      <c r="N8785"/>
      <c r="O8785"/>
      <c r="Q8785"/>
      <c r="R8785"/>
      <c r="S8785"/>
      <c r="U8785"/>
      <c r="V8785"/>
      <c r="W8785"/>
      <c r="Y8785"/>
      <c r="Z8785"/>
      <c r="AA8785"/>
      <c r="AC8785"/>
      <c r="AD8785"/>
      <c r="AE8785"/>
      <c r="AG8785"/>
      <c r="AH8785"/>
      <c r="AI8785"/>
      <c r="AK8785"/>
      <c r="AL8785"/>
      <c r="AM8785"/>
      <c r="AO8785"/>
      <c r="AP8785"/>
      <c r="AQ8785"/>
      <c r="AS8785"/>
      <c r="AT8785"/>
      <c r="AU8785"/>
      <c r="AW8785"/>
      <c r="AX8785"/>
      <c r="AY8785"/>
      <c r="BA8785"/>
      <c r="BB8785"/>
      <c r="BC8785"/>
      <c r="BE8785"/>
      <c r="BF8785"/>
      <c r="BG8785"/>
      <c r="BI8785"/>
      <c r="BJ8785"/>
      <c r="BK8785"/>
      <c r="BM8785"/>
      <c r="BN8785"/>
      <c r="BO8785"/>
    </row>
    <row r="8786" spans="1:67">
      <c r="A8786"/>
      <c r="B8786"/>
      <c r="C8786"/>
      <c r="E8786"/>
      <c r="F8786"/>
      <c r="G8786"/>
      <c r="I8786"/>
      <c r="J8786"/>
      <c r="K8786"/>
      <c r="M8786"/>
      <c r="N8786"/>
      <c r="O8786"/>
      <c r="Q8786"/>
      <c r="R8786"/>
      <c r="S8786"/>
      <c r="U8786"/>
      <c r="V8786"/>
      <c r="W8786"/>
      <c r="Y8786"/>
      <c r="Z8786"/>
      <c r="AA8786"/>
      <c r="AC8786"/>
      <c r="AD8786"/>
      <c r="AE8786"/>
      <c r="AG8786"/>
      <c r="AH8786"/>
      <c r="AI8786"/>
      <c r="AK8786"/>
      <c r="AL8786"/>
      <c r="AM8786"/>
      <c r="AO8786"/>
      <c r="AP8786"/>
      <c r="AQ8786"/>
      <c r="AS8786"/>
      <c r="AT8786"/>
      <c r="AU8786"/>
      <c r="AW8786"/>
      <c r="AX8786"/>
      <c r="AY8786"/>
      <c r="BA8786"/>
      <c r="BB8786"/>
      <c r="BC8786"/>
      <c r="BE8786"/>
      <c r="BF8786"/>
      <c r="BG8786"/>
      <c r="BI8786"/>
      <c r="BJ8786"/>
      <c r="BK8786"/>
      <c r="BM8786"/>
      <c r="BN8786"/>
      <c r="BO8786"/>
    </row>
    <row r="8787" spans="1:67">
      <c r="A8787"/>
      <c r="B8787"/>
      <c r="C8787"/>
      <c r="E8787"/>
      <c r="F8787"/>
      <c r="G8787"/>
      <c r="I8787"/>
      <c r="J8787"/>
      <c r="K8787"/>
      <c r="M8787"/>
      <c r="N8787"/>
      <c r="O8787"/>
      <c r="Q8787"/>
      <c r="R8787"/>
      <c r="S8787"/>
      <c r="U8787"/>
      <c r="V8787"/>
      <c r="W8787"/>
      <c r="Y8787"/>
      <c r="Z8787"/>
      <c r="AA8787"/>
      <c r="AC8787"/>
      <c r="AD8787"/>
      <c r="AE8787"/>
      <c r="AG8787"/>
      <c r="AH8787"/>
      <c r="AI8787"/>
      <c r="AK8787"/>
      <c r="AL8787"/>
      <c r="AM8787"/>
      <c r="AO8787"/>
      <c r="AP8787"/>
      <c r="AQ8787"/>
      <c r="AS8787"/>
      <c r="AT8787"/>
      <c r="AU8787"/>
      <c r="AW8787"/>
      <c r="AX8787"/>
      <c r="AY8787"/>
      <c r="BA8787"/>
      <c r="BB8787"/>
      <c r="BC8787"/>
      <c r="BE8787"/>
      <c r="BF8787"/>
      <c r="BG8787"/>
      <c r="BI8787"/>
      <c r="BJ8787"/>
      <c r="BK8787"/>
      <c r="BM8787"/>
      <c r="BN8787"/>
      <c r="BO8787"/>
    </row>
    <row r="8788" spans="1:67">
      <c r="A8788"/>
      <c r="B8788"/>
      <c r="C8788"/>
      <c r="E8788"/>
      <c r="F8788"/>
      <c r="G8788"/>
      <c r="I8788"/>
      <c r="J8788"/>
      <c r="K8788"/>
      <c r="M8788"/>
      <c r="N8788"/>
      <c r="O8788"/>
      <c r="Q8788"/>
      <c r="R8788"/>
      <c r="S8788"/>
      <c r="U8788"/>
      <c r="V8788"/>
      <c r="W8788"/>
      <c r="Y8788"/>
      <c r="Z8788"/>
      <c r="AA8788"/>
      <c r="AC8788"/>
      <c r="AD8788"/>
      <c r="AE8788"/>
      <c r="AG8788"/>
      <c r="AH8788"/>
      <c r="AI8788"/>
      <c r="AK8788"/>
      <c r="AL8788"/>
      <c r="AM8788"/>
      <c r="AO8788"/>
      <c r="AP8788"/>
      <c r="AQ8788"/>
      <c r="AS8788"/>
      <c r="AT8788"/>
      <c r="AU8788"/>
      <c r="AW8788"/>
      <c r="AX8788"/>
      <c r="AY8788"/>
      <c r="BA8788"/>
      <c r="BB8788"/>
      <c r="BC8788"/>
      <c r="BE8788"/>
      <c r="BF8788"/>
      <c r="BG8788"/>
      <c r="BI8788"/>
      <c r="BJ8788"/>
      <c r="BK8788"/>
      <c r="BM8788"/>
      <c r="BN8788"/>
      <c r="BO8788"/>
    </row>
    <row r="8789" spans="1:67">
      <c r="A8789"/>
      <c r="B8789"/>
      <c r="C8789"/>
      <c r="E8789"/>
      <c r="F8789"/>
      <c r="G8789"/>
      <c r="I8789"/>
      <c r="J8789"/>
      <c r="K8789"/>
      <c r="M8789"/>
      <c r="N8789"/>
      <c r="O8789"/>
      <c r="Q8789"/>
      <c r="R8789"/>
      <c r="S8789"/>
      <c r="U8789"/>
      <c r="V8789"/>
      <c r="W8789"/>
      <c r="Y8789"/>
      <c r="Z8789"/>
      <c r="AA8789"/>
      <c r="AC8789"/>
      <c r="AD8789"/>
      <c r="AE8789"/>
      <c r="AG8789"/>
      <c r="AH8789"/>
      <c r="AI8789"/>
      <c r="AK8789"/>
      <c r="AL8789"/>
      <c r="AM8789"/>
      <c r="AO8789"/>
      <c r="AP8789"/>
      <c r="AQ8789"/>
      <c r="AS8789"/>
      <c r="AT8789"/>
      <c r="AU8789"/>
      <c r="AW8789"/>
      <c r="AX8789"/>
      <c r="AY8789"/>
      <c r="BA8789"/>
      <c r="BB8789"/>
      <c r="BC8789"/>
      <c r="BE8789"/>
      <c r="BF8789"/>
      <c r="BG8789"/>
      <c r="BI8789"/>
      <c r="BJ8789"/>
      <c r="BK8789"/>
      <c r="BM8789"/>
      <c r="BN8789"/>
      <c r="BO8789"/>
    </row>
    <row r="8790" spans="1:67">
      <c r="A8790"/>
      <c r="B8790"/>
      <c r="C8790"/>
      <c r="E8790"/>
      <c r="F8790"/>
      <c r="G8790"/>
      <c r="I8790"/>
      <c r="J8790"/>
      <c r="K8790"/>
      <c r="M8790"/>
      <c r="N8790"/>
      <c r="O8790"/>
      <c r="Q8790"/>
      <c r="R8790"/>
      <c r="S8790"/>
      <c r="U8790"/>
      <c r="V8790"/>
      <c r="W8790"/>
      <c r="Y8790"/>
      <c r="Z8790"/>
      <c r="AA8790"/>
      <c r="AC8790"/>
      <c r="AD8790"/>
      <c r="AE8790"/>
      <c r="AG8790"/>
      <c r="AH8790"/>
      <c r="AI8790"/>
      <c r="AK8790"/>
      <c r="AL8790"/>
      <c r="AM8790"/>
      <c r="AO8790"/>
      <c r="AP8790"/>
      <c r="AQ8790"/>
      <c r="AS8790"/>
      <c r="AT8790"/>
      <c r="AU8790"/>
      <c r="AW8790"/>
      <c r="AX8790"/>
      <c r="AY8790"/>
      <c r="BA8790"/>
      <c r="BB8790"/>
      <c r="BC8790"/>
      <c r="BE8790"/>
      <c r="BF8790"/>
      <c r="BG8790"/>
      <c r="BI8790"/>
      <c r="BJ8790"/>
      <c r="BK8790"/>
      <c r="BM8790"/>
      <c r="BN8790"/>
      <c r="BO8790"/>
    </row>
    <row r="8791" spans="1:67">
      <c r="A8791"/>
      <c r="B8791"/>
      <c r="C8791"/>
      <c r="E8791"/>
      <c r="F8791"/>
      <c r="G8791"/>
      <c r="I8791"/>
      <c r="J8791"/>
      <c r="K8791"/>
      <c r="M8791"/>
      <c r="N8791"/>
      <c r="O8791"/>
      <c r="Q8791"/>
      <c r="R8791"/>
      <c r="S8791"/>
      <c r="U8791"/>
      <c r="V8791"/>
      <c r="W8791"/>
      <c r="Y8791"/>
      <c r="Z8791"/>
      <c r="AA8791"/>
      <c r="AC8791"/>
      <c r="AD8791"/>
      <c r="AE8791"/>
      <c r="AG8791"/>
      <c r="AH8791"/>
      <c r="AI8791"/>
      <c r="AK8791"/>
      <c r="AL8791"/>
      <c r="AM8791"/>
      <c r="AO8791"/>
      <c r="AP8791"/>
      <c r="AQ8791"/>
      <c r="AS8791"/>
      <c r="AT8791"/>
      <c r="AU8791"/>
      <c r="AW8791"/>
      <c r="AX8791"/>
      <c r="AY8791"/>
      <c r="BA8791"/>
      <c r="BB8791"/>
      <c r="BC8791"/>
      <c r="BE8791"/>
      <c r="BF8791"/>
      <c r="BG8791"/>
      <c r="BI8791"/>
      <c r="BJ8791"/>
      <c r="BK8791"/>
      <c r="BM8791"/>
      <c r="BN8791"/>
      <c r="BO8791"/>
    </row>
    <row r="8792" spans="1:67">
      <c r="A8792"/>
      <c r="B8792"/>
      <c r="C8792"/>
      <c r="E8792"/>
      <c r="F8792"/>
      <c r="G8792"/>
      <c r="I8792"/>
      <c r="J8792"/>
      <c r="K8792"/>
      <c r="M8792"/>
      <c r="N8792"/>
      <c r="O8792"/>
      <c r="Q8792"/>
      <c r="R8792"/>
      <c r="S8792"/>
      <c r="U8792"/>
      <c r="V8792"/>
      <c r="W8792"/>
      <c r="Y8792"/>
      <c r="Z8792"/>
      <c r="AA8792"/>
      <c r="AC8792"/>
      <c r="AD8792"/>
      <c r="AE8792"/>
      <c r="AG8792"/>
      <c r="AH8792"/>
      <c r="AI8792"/>
      <c r="AK8792"/>
      <c r="AL8792"/>
      <c r="AM8792"/>
      <c r="AO8792"/>
      <c r="AP8792"/>
      <c r="AQ8792"/>
      <c r="AS8792"/>
      <c r="AT8792"/>
      <c r="AU8792"/>
      <c r="AW8792"/>
      <c r="AX8792"/>
      <c r="AY8792"/>
      <c r="BA8792"/>
      <c r="BB8792"/>
      <c r="BC8792"/>
      <c r="BE8792"/>
      <c r="BF8792"/>
      <c r="BG8792"/>
      <c r="BI8792"/>
      <c r="BJ8792"/>
      <c r="BK8792"/>
      <c r="BM8792"/>
      <c r="BN8792"/>
      <c r="BO8792"/>
    </row>
    <row r="8793" spans="1:67">
      <c r="A8793"/>
      <c r="B8793"/>
      <c r="C8793"/>
      <c r="E8793"/>
      <c r="F8793"/>
      <c r="G8793"/>
      <c r="I8793"/>
      <c r="J8793"/>
      <c r="K8793"/>
      <c r="M8793"/>
      <c r="N8793"/>
      <c r="O8793"/>
      <c r="Q8793"/>
      <c r="R8793"/>
      <c r="S8793"/>
      <c r="U8793"/>
      <c r="V8793"/>
      <c r="W8793"/>
      <c r="Y8793"/>
      <c r="Z8793"/>
      <c r="AA8793"/>
      <c r="AC8793"/>
      <c r="AD8793"/>
      <c r="AE8793"/>
      <c r="AG8793"/>
      <c r="AH8793"/>
      <c r="AI8793"/>
      <c r="AK8793"/>
      <c r="AL8793"/>
      <c r="AM8793"/>
      <c r="AO8793"/>
      <c r="AP8793"/>
      <c r="AQ8793"/>
      <c r="AS8793"/>
      <c r="AT8793"/>
      <c r="AU8793"/>
      <c r="AW8793"/>
      <c r="AX8793"/>
      <c r="AY8793"/>
      <c r="BA8793"/>
      <c r="BB8793"/>
      <c r="BC8793"/>
      <c r="BE8793"/>
      <c r="BF8793"/>
      <c r="BG8793"/>
      <c r="BI8793"/>
      <c r="BJ8793"/>
      <c r="BK8793"/>
      <c r="BM8793"/>
      <c r="BN8793"/>
      <c r="BO8793"/>
    </row>
    <row r="8794" spans="1:67">
      <c r="A8794"/>
      <c r="B8794"/>
      <c r="C8794"/>
      <c r="E8794"/>
      <c r="F8794"/>
      <c r="G8794"/>
      <c r="I8794"/>
      <c r="J8794"/>
      <c r="K8794"/>
      <c r="M8794"/>
      <c r="N8794"/>
      <c r="O8794"/>
      <c r="Q8794"/>
      <c r="R8794"/>
      <c r="S8794"/>
      <c r="U8794"/>
      <c r="V8794"/>
      <c r="W8794"/>
      <c r="Y8794"/>
      <c r="Z8794"/>
      <c r="AA8794"/>
      <c r="AC8794"/>
      <c r="AD8794"/>
      <c r="AE8794"/>
      <c r="AG8794"/>
      <c r="AH8794"/>
      <c r="AI8794"/>
      <c r="AK8794"/>
      <c r="AL8794"/>
      <c r="AM8794"/>
      <c r="AO8794"/>
      <c r="AP8794"/>
      <c r="AQ8794"/>
      <c r="AS8794"/>
      <c r="AT8794"/>
      <c r="AU8794"/>
      <c r="AW8794"/>
      <c r="AX8794"/>
      <c r="AY8794"/>
      <c r="BA8794"/>
      <c r="BB8794"/>
      <c r="BC8794"/>
      <c r="BE8794"/>
      <c r="BF8794"/>
      <c r="BG8794"/>
      <c r="BI8794"/>
      <c r="BJ8794"/>
      <c r="BK8794"/>
      <c r="BM8794"/>
      <c r="BN8794"/>
      <c r="BO8794"/>
    </row>
    <row r="8795" spans="1:67">
      <c r="A8795"/>
      <c r="B8795"/>
      <c r="C8795"/>
      <c r="E8795"/>
      <c r="F8795"/>
      <c r="G8795"/>
      <c r="I8795"/>
      <c r="J8795"/>
      <c r="K8795"/>
      <c r="M8795"/>
      <c r="N8795"/>
      <c r="O8795"/>
      <c r="Q8795"/>
      <c r="R8795"/>
      <c r="S8795"/>
      <c r="U8795"/>
      <c r="V8795"/>
      <c r="W8795"/>
      <c r="Y8795"/>
      <c r="Z8795"/>
      <c r="AA8795"/>
      <c r="AC8795"/>
      <c r="AD8795"/>
      <c r="AE8795"/>
      <c r="AG8795"/>
      <c r="AH8795"/>
      <c r="AI8795"/>
      <c r="AK8795"/>
      <c r="AL8795"/>
      <c r="AM8795"/>
      <c r="AO8795"/>
      <c r="AP8795"/>
      <c r="AQ8795"/>
      <c r="AS8795"/>
      <c r="AT8795"/>
      <c r="AU8795"/>
      <c r="AW8795"/>
      <c r="AX8795"/>
      <c r="AY8795"/>
      <c r="BA8795"/>
      <c r="BB8795"/>
      <c r="BC8795"/>
      <c r="BE8795"/>
      <c r="BF8795"/>
      <c r="BG8795"/>
      <c r="BI8795"/>
      <c r="BJ8795"/>
      <c r="BK8795"/>
      <c r="BM8795"/>
      <c r="BN8795"/>
      <c r="BO8795"/>
    </row>
    <row r="8796" spans="1:67">
      <c r="A8796"/>
      <c r="B8796"/>
      <c r="C8796"/>
      <c r="E8796"/>
      <c r="F8796"/>
      <c r="G8796"/>
      <c r="I8796"/>
      <c r="J8796"/>
      <c r="K8796"/>
      <c r="M8796"/>
      <c r="N8796"/>
      <c r="O8796"/>
      <c r="Q8796"/>
      <c r="R8796"/>
      <c r="S8796"/>
      <c r="U8796"/>
      <c r="V8796"/>
      <c r="W8796"/>
      <c r="Y8796"/>
      <c r="Z8796"/>
      <c r="AA8796"/>
      <c r="AC8796"/>
      <c r="AD8796"/>
      <c r="AE8796"/>
      <c r="AG8796"/>
      <c r="AH8796"/>
      <c r="AI8796"/>
      <c r="AK8796"/>
      <c r="AL8796"/>
      <c r="AM8796"/>
      <c r="AO8796"/>
      <c r="AP8796"/>
      <c r="AQ8796"/>
      <c r="AS8796"/>
      <c r="AT8796"/>
      <c r="AU8796"/>
      <c r="AW8796"/>
      <c r="AX8796"/>
      <c r="AY8796"/>
      <c r="BA8796"/>
      <c r="BB8796"/>
      <c r="BC8796"/>
      <c r="BE8796"/>
      <c r="BF8796"/>
      <c r="BG8796"/>
      <c r="BI8796"/>
      <c r="BJ8796"/>
      <c r="BK8796"/>
      <c r="BM8796"/>
      <c r="BN8796"/>
      <c r="BO8796"/>
    </row>
    <row r="8797" spans="1:67">
      <c r="A8797"/>
      <c r="B8797"/>
      <c r="C8797"/>
      <c r="E8797"/>
      <c r="F8797"/>
      <c r="G8797"/>
      <c r="I8797"/>
      <c r="J8797"/>
      <c r="K8797"/>
      <c r="M8797"/>
      <c r="N8797"/>
      <c r="O8797"/>
      <c r="Q8797"/>
      <c r="R8797"/>
      <c r="S8797"/>
      <c r="U8797"/>
      <c r="V8797"/>
      <c r="W8797"/>
      <c r="Y8797"/>
      <c r="Z8797"/>
      <c r="AA8797"/>
      <c r="AC8797"/>
      <c r="AD8797"/>
      <c r="AE8797"/>
      <c r="AG8797"/>
      <c r="AH8797"/>
      <c r="AI8797"/>
      <c r="AK8797"/>
      <c r="AL8797"/>
      <c r="AM8797"/>
      <c r="AO8797"/>
      <c r="AP8797"/>
      <c r="AQ8797"/>
      <c r="AS8797"/>
      <c r="AT8797"/>
      <c r="AU8797"/>
      <c r="AW8797"/>
      <c r="AX8797"/>
      <c r="AY8797"/>
      <c r="BA8797"/>
      <c r="BB8797"/>
      <c r="BC8797"/>
      <c r="BE8797"/>
      <c r="BF8797"/>
      <c r="BG8797"/>
      <c r="BI8797"/>
      <c r="BJ8797"/>
      <c r="BK8797"/>
      <c r="BM8797"/>
      <c r="BN8797"/>
      <c r="BO8797"/>
    </row>
    <row r="8798" spans="1:67">
      <c r="A8798"/>
      <c r="B8798"/>
      <c r="C8798"/>
      <c r="E8798"/>
      <c r="F8798"/>
      <c r="G8798"/>
      <c r="I8798"/>
      <c r="J8798"/>
      <c r="K8798"/>
      <c r="M8798"/>
      <c r="N8798"/>
      <c r="O8798"/>
      <c r="Q8798"/>
      <c r="R8798"/>
      <c r="S8798"/>
      <c r="U8798"/>
      <c r="V8798"/>
      <c r="W8798"/>
      <c r="Y8798"/>
      <c r="Z8798"/>
      <c r="AA8798"/>
      <c r="AC8798"/>
      <c r="AD8798"/>
      <c r="AE8798"/>
      <c r="AG8798"/>
      <c r="AH8798"/>
      <c r="AI8798"/>
      <c r="AK8798"/>
      <c r="AL8798"/>
      <c r="AM8798"/>
      <c r="AO8798"/>
      <c r="AP8798"/>
      <c r="AQ8798"/>
      <c r="AS8798"/>
      <c r="AT8798"/>
      <c r="AU8798"/>
      <c r="AW8798"/>
      <c r="AX8798"/>
      <c r="AY8798"/>
      <c r="BA8798"/>
      <c r="BB8798"/>
      <c r="BC8798"/>
      <c r="BE8798"/>
      <c r="BF8798"/>
      <c r="BG8798"/>
      <c r="BI8798"/>
      <c r="BJ8798"/>
      <c r="BK8798"/>
      <c r="BM8798"/>
      <c r="BN8798"/>
      <c r="BO8798"/>
    </row>
    <row r="8799" spans="1:67">
      <c r="A8799"/>
      <c r="B8799"/>
      <c r="C8799"/>
      <c r="E8799"/>
      <c r="F8799"/>
      <c r="G8799"/>
      <c r="I8799"/>
      <c r="J8799"/>
      <c r="K8799"/>
      <c r="M8799"/>
      <c r="N8799"/>
      <c r="O8799"/>
      <c r="Q8799"/>
      <c r="R8799"/>
      <c r="S8799"/>
      <c r="U8799"/>
      <c r="V8799"/>
      <c r="W8799"/>
      <c r="Y8799"/>
      <c r="Z8799"/>
      <c r="AA8799"/>
      <c r="AC8799"/>
      <c r="AD8799"/>
      <c r="AE8799"/>
      <c r="AG8799"/>
      <c r="AH8799"/>
      <c r="AI8799"/>
      <c r="AK8799"/>
      <c r="AL8799"/>
      <c r="AM8799"/>
      <c r="AO8799"/>
      <c r="AP8799"/>
      <c r="AQ8799"/>
      <c r="AS8799"/>
      <c r="AT8799"/>
      <c r="AU8799"/>
      <c r="AW8799"/>
      <c r="AX8799"/>
      <c r="AY8799"/>
      <c r="BA8799"/>
      <c r="BB8799"/>
      <c r="BC8799"/>
      <c r="BE8799"/>
      <c r="BF8799"/>
      <c r="BG8799"/>
      <c r="BI8799"/>
      <c r="BJ8799"/>
      <c r="BK8799"/>
      <c r="BM8799"/>
      <c r="BN8799"/>
      <c r="BO8799"/>
    </row>
    <row r="8800" spans="1:67">
      <c r="A8800"/>
      <c r="B8800"/>
      <c r="C8800"/>
      <c r="E8800"/>
      <c r="F8800"/>
      <c r="G8800"/>
      <c r="I8800"/>
      <c r="J8800"/>
      <c r="K8800"/>
      <c r="M8800"/>
      <c r="N8800"/>
      <c r="O8800"/>
      <c r="Q8800"/>
      <c r="R8800"/>
      <c r="S8800"/>
      <c r="U8800"/>
      <c r="V8800"/>
      <c r="W8800"/>
      <c r="Y8800"/>
      <c r="Z8800"/>
      <c r="AA8800"/>
      <c r="AC8800"/>
      <c r="AD8800"/>
      <c r="AE8800"/>
      <c r="AG8800"/>
      <c r="AH8800"/>
      <c r="AI8800"/>
      <c r="AK8800"/>
      <c r="AL8800"/>
      <c r="AM8800"/>
      <c r="AO8800"/>
      <c r="AP8800"/>
      <c r="AQ8800"/>
      <c r="AS8800"/>
      <c r="AT8800"/>
      <c r="AU8800"/>
      <c r="AW8800"/>
      <c r="AX8800"/>
      <c r="AY8800"/>
      <c r="BA8800"/>
      <c r="BB8800"/>
      <c r="BC8800"/>
      <c r="BE8800"/>
      <c r="BF8800"/>
      <c r="BG8800"/>
      <c r="BI8800"/>
      <c r="BJ8800"/>
      <c r="BK8800"/>
      <c r="BM8800"/>
      <c r="BN8800"/>
      <c r="BO8800"/>
    </row>
    <row r="8801" spans="1:67">
      <c r="A8801"/>
      <c r="B8801"/>
      <c r="C8801"/>
      <c r="E8801"/>
      <c r="F8801"/>
      <c r="G8801"/>
      <c r="I8801"/>
      <c r="J8801"/>
      <c r="K8801"/>
      <c r="M8801"/>
      <c r="N8801"/>
      <c r="O8801"/>
      <c r="Q8801"/>
      <c r="R8801"/>
      <c r="S8801"/>
      <c r="U8801"/>
      <c r="V8801"/>
      <c r="W8801"/>
      <c r="Y8801"/>
      <c r="Z8801"/>
      <c r="AA8801"/>
      <c r="AC8801"/>
      <c r="AD8801"/>
      <c r="AE8801"/>
      <c r="AG8801"/>
      <c r="AH8801"/>
      <c r="AI8801"/>
      <c r="AK8801"/>
      <c r="AL8801"/>
      <c r="AM8801"/>
      <c r="AO8801"/>
      <c r="AP8801"/>
      <c r="AQ8801"/>
      <c r="AS8801"/>
      <c r="AT8801"/>
      <c r="AU8801"/>
      <c r="AW8801"/>
      <c r="AX8801"/>
      <c r="AY8801"/>
      <c r="BA8801"/>
      <c r="BB8801"/>
      <c r="BC8801"/>
      <c r="BE8801"/>
      <c r="BF8801"/>
      <c r="BG8801"/>
      <c r="BI8801"/>
      <c r="BJ8801"/>
      <c r="BK8801"/>
      <c r="BM8801"/>
      <c r="BN8801"/>
      <c r="BO8801"/>
    </row>
    <row r="8802" spans="1:67">
      <c r="A8802"/>
      <c r="B8802"/>
      <c r="C8802"/>
      <c r="E8802"/>
      <c r="F8802"/>
      <c r="G8802"/>
      <c r="I8802"/>
      <c r="J8802"/>
      <c r="K8802"/>
      <c r="M8802"/>
      <c r="N8802"/>
      <c r="O8802"/>
      <c r="Q8802"/>
      <c r="R8802"/>
      <c r="S8802"/>
      <c r="U8802"/>
      <c r="V8802"/>
      <c r="W8802"/>
      <c r="Y8802"/>
      <c r="Z8802"/>
      <c r="AA8802"/>
      <c r="AC8802"/>
      <c r="AD8802"/>
      <c r="AE8802"/>
      <c r="AG8802"/>
      <c r="AH8802"/>
      <c r="AI8802"/>
      <c r="AK8802"/>
      <c r="AL8802"/>
      <c r="AM8802"/>
      <c r="AO8802"/>
      <c r="AP8802"/>
      <c r="AQ8802"/>
      <c r="AS8802"/>
      <c r="AT8802"/>
      <c r="AU8802"/>
      <c r="AW8802"/>
      <c r="AX8802"/>
      <c r="AY8802"/>
      <c r="BA8802"/>
      <c r="BB8802"/>
      <c r="BC8802"/>
      <c r="BE8802"/>
      <c r="BF8802"/>
      <c r="BG8802"/>
      <c r="BI8802"/>
      <c r="BJ8802"/>
      <c r="BK8802"/>
      <c r="BM8802"/>
      <c r="BN8802"/>
      <c r="BO8802"/>
    </row>
    <row r="8803" spans="1:67">
      <c r="A8803"/>
      <c r="B8803"/>
      <c r="C8803"/>
      <c r="E8803"/>
      <c r="F8803"/>
      <c r="G8803"/>
      <c r="I8803"/>
      <c r="J8803"/>
      <c r="K8803"/>
      <c r="M8803"/>
      <c r="N8803"/>
      <c r="O8803"/>
      <c r="Q8803"/>
      <c r="R8803"/>
      <c r="S8803"/>
      <c r="U8803"/>
      <c r="V8803"/>
      <c r="W8803"/>
      <c r="Y8803"/>
      <c r="Z8803"/>
      <c r="AA8803"/>
      <c r="AC8803"/>
      <c r="AD8803"/>
      <c r="AE8803"/>
      <c r="AG8803"/>
      <c r="AH8803"/>
      <c r="AI8803"/>
      <c r="AK8803"/>
      <c r="AL8803"/>
      <c r="AM8803"/>
      <c r="AO8803"/>
      <c r="AP8803"/>
      <c r="AQ8803"/>
      <c r="AS8803"/>
      <c r="AT8803"/>
      <c r="AU8803"/>
      <c r="AW8803"/>
      <c r="AX8803"/>
      <c r="AY8803"/>
      <c r="BA8803"/>
      <c r="BB8803"/>
      <c r="BC8803"/>
      <c r="BE8803"/>
      <c r="BF8803"/>
      <c r="BG8803"/>
      <c r="BI8803"/>
      <c r="BJ8803"/>
      <c r="BK8803"/>
      <c r="BM8803"/>
      <c r="BN8803"/>
      <c r="BO8803"/>
    </row>
    <row r="8804" spans="1:67">
      <c r="A8804"/>
      <c r="B8804"/>
      <c r="C8804"/>
      <c r="E8804"/>
      <c r="F8804"/>
      <c r="G8804"/>
      <c r="I8804"/>
      <c r="J8804"/>
      <c r="K8804"/>
      <c r="M8804"/>
      <c r="N8804"/>
      <c r="O8804"/>
      <c r="Q8804"/>
      <c r="R8804"/>
      <c r="S8804"/>
      <c r="U8804"/>
      <c r="V8804"/>
      <c r="W8804"/>
      <c r="Y8804"/>
      <c r="Z8804"/>
      <c r="AA8804"/>
      <c r="AC8804"/>
      <c r="AD8804"/>
      <c r="AE8804"/>
      <c r="AG8804"/>
      <c r="AH8804"/>
      <c r="AI8804"/>
      <c r="AK8804"/>
      <c r="AL8804"/>
      <c r="AM8804"/>
      <c r="AO8804"/>
      <c r="AP8804"/>
      <c r="AQ8804"/>
      <c r="AS8804"/>
      <c r="AT8804"/>
      <c r="AU8804"/>
      <c r="AW8804"/>
      <c r="AX8804"/>
      <c r="AY8804"/>
      <c r="BA8804"/>
      <c r="BB8804"/>
      <c r="BC8804"/>
      <c r="BE8804"/>
      <c r="BF8804"/>
      <c r="BG8804"/>
      <c r="BI8804"/>
      <c r="BJ8804"/>
      <c r="BK8804"/>
      <c r="BM8804"/>
      <c r="BN8804"/>
      <c r="BO8804"/>
    </row>
    <row r="8805" spans="1:67">
      <c r="A8805"/>
      <c r="B8805"/>
      <c r="C8805"/>
      <c r="E8805"/>
      <c r="F8805"/>
      <c r="G8805"/>
      <c r="I8805"/>
      <c r="J8805"/>
      <c r="K8805"/>
      <c r="M8805"/>
      <c r="N8805"/>
      <c r="O8805"/>
      <c r="Q8805"/>
      <c r="R8805"/>
      <c r="S8805"/>
      <c r="U8805"/>
      <c r="V8805"/>
      <c r="W8805"/>
      <c r="Y8805"/>
      <c r="Z8805"/>
      <c r="AA8805"/>
      <c r="AC8805"/>
      <c r="AD8805"/>
      <c r="AE8805"/>
      <c r="AG8805"/>
      <c r="AH8805"/>
      <c r="AI8805"/>
      <c r="AK8805"/>
      <c r="AL8805"/>
      <c r="AM8805"/>
      <c r="AO8805"/>
      <c r="AP8805"/>
      <c r="AQ8805"/>
      <c r="AS8805"/>
      <c r="AT8805"/>
      <c r="AU8805"/>
      <c r="AW8805"/>
      <c r="AX8805"/>
      <c r="AY8805"/>
      <c r="BA8805"/>
      <c r="BB8805"/>
      <c r="BC8805"/>
      <c r="BE8805"/>
      <c r="BF8805"/>
      <c r="BG8805"/>
      <c r="BI8805"/>
      <c r="BJ8805"/>
      <c r="BK8805"/>
      <c r="BM8805"/>
      <c r="BN8805"/>
      <c r="BO8805"/>
    </row>
    <row r="8806" spans="1:67">
      <c r="A8806"/>
      <c r="B8806"/>
      <c r="C8806"/>
      <c r="E8806"/>
      <c r="F8806"/>
      <c r="G8806"/>
      <c r="I8806"/>
      <c r="J8806"/>
      <c r="K8806"/>
      <c r="M8806"/>
      <c r="N8806"/>
      <c r="O8806"/>
      <c r="Q8806"/>
      <c r="R8806"/>
      <c r="S8806"/>
      <c r="U8806"/>
      <c r="V8806"/>
      <c r="W8806"/>
      <c r="Y8806"/>
      <c r="Z8806"/>
      <c r="AA8806"/>
      <c r="AC8806"/>
      <c r="AD8806"/>
      <c r="AE8806"/>
      <c r="AG8806"/>
      <c r="AH8806"/>
      <c r="AI8806"/>
      <c r="AK8806"/>
      <c r="AL8806"/>
      <c r="AM8806"/>
      <c r="AO8806"/>
      <c r="AP8806"/>
      <c r="AQ8806"/>
      <c r="AS8806"/>
      <c r="AT8806"/>
      <c r="AU8806"/>
      <c r="AW8806"/>
      <c r="AX8806"/>
      <c r="AY8806"/>
      <c r="BA8806"/>
      <c r="BB8806"/>
      <c r="BC8806"/>
      <c r="BE8806"/>
      <c r="BF8806"/>
      <c r="BG8806"/>
      <c r="BI8806"/>
      <c r="BJ8806"/>
      <c r="BK8806"/>
      <c r="BM8806"/>
      <c r="BN8806"/>
      <c r="BO8806"/>
    </row>
    <row r="8807" spans="1:67">
      <c r="A8807"/>
      <c r="B8807"/>
      <c r="C8807"/>
      <c r="E8807"/>
      <c r="F8807"/>
      <c r="G8807"/>
      <c r="I8807"/>
      <c r="J8807"/>
      <c r="K8807"/>
      <c r="M8807"/>
      <c r="N8807"/>
      <c r="O8807"/>
      <c r="Q8807"/>
      <c r="R8807"/>
      <c r="S8807"/>
      <c r="U8807"/>
      <c r="V8807"/>
      <c r="W8807"/>
      <c r="Y8807"/>
      <c r="Z8807"/>
      <c r="AA8807"/>
      <c r="AC8807"/>
      <c r="AD8807"/>
      <c r="AE8807"/>
      <c r="AG8807"/>
      <c r="AH8807"/>
      <c r="AI8807"/>
      <c r="AK8807"/>
      <c r="AL8807"/>
      <c r="AM8807"/>
      <c r="AO8807"/>
      <c r="AP8807"/>
      <c r="AQ8807"/>
      <c r="AS8807"/>
      <c r="AT8807"/>
      <c r="AU8807"/>
      <c r="AW8807"/>
      <c r="AX8807"/>
      <c r="AY8807"/>
      <c r="BA8807"/>
      <c r="BB8807"/>
      <c r="BC8807"/>
      <c r="BE8807"/>
      <c r="BF8807"/>
      <c r="BG8807"/>
      <c r="BI8807"/>
      <c r="BJ8807"/>
      <c r="BK8807"/>
      <c r="BM8807"/>
      <c r="BN8807"/>
      <c r="BO8807"/>
    </row>
    <row r="8808" spans="1:67">
      <c r="A8808"/>
      <c r="B8808"/>
      <c r="C8808"/>
      <c r="E8808"/>
      <c r="F8808"/>
      <c r="G8808"/>
      <c r="I8808"/>
      <c r="J8808"/>
      <c r="K8808"/>
      <c r="M8808"/>
      <c r="N8808"/>
      <c r="O8808"/>
      <c r="Q8808"/>
      <c r="R8808"/>
      <c r="S8808"/>
      <c r="U8808"/>
      <c r="V8808"/>
      <c r="W8808"/>
      <c r="Y8808"/>
      <c r="Z8808"/>
      <c r="AA8808"/>
      <c r="AC8808"/>
      <c r="AD8808"/>
      <c r="AE8808"/>
      <c r="AG8808"/>
      <c r="AH8808"/>
      <c r="AI8808"/>
      <c r="AK8808"/>
      <c r="AL8808"/>
      <c r="AM8808"/>
      <c r="AO8808"/>
      <c r="AP8808"/>
      <c r="AQ8808"/>
      <c r="AS8808"/>
      <c r="AT8808"/>
      <c r="AU8808"/>
      <c r="AW8808"/>
      <c r="AX8808"/>
      <c r="AY8808"/>
      <c r="BA8808"/>
      <c r="BB8808"/>
      <c r="BC8808"/>
      <c r="BE8808"/>
      <c r="BF8808"/>
      <c r="BG8808"/>
      <c r="BI8808"/>
      <c r="BJ8808"/>
      <c r="BK8808"/>
      <c r="BM8808"/>
      <c r="BN8808"/>
      <c r="BO8808"/>
    </row>
    <row r="8809" spans="1:67">
      <c r="A8809"/>
      <c r="B8809"/>
      <c r="C8809"/>
      <c r="E8809"/>
      <c r="F8809"/>
      <c r="G8809"/>
      <c r="I8809"/>
      <c r="J8809"/>
      <c r="K8809"/>
      <c r="M8809"/>
      <c r="N8809"/>
      <c r="O8809"/>
      <c r="Q8809"/>
      <c r="R8809"/>
      <c r="S8809"/>
      <c r="U8809"/>
      <c r="V8809"/>
      <c r="W8809"/>
      <c r="Y8809"/>
      <c r="Z8809"/>
      <c r="AA8809"/>
      <c r="AC8809"/>
      <c r="AD8809"/>
      <c r="AE8809"/>
      <c r="AG8809"/>
      <c r="AH8809"/>
      <c r="AI8809"/>
      <c r="AK8809"/>
      <c r="AL8809"/>
      <c r="AM8809"/>
      <c r="AO8809"/>
      <c r="AP8809"/>
      <c r="AQ8809"/>
      <c r="AS8809"/>
      <c r="AT8809"/>
      <c r="AU8809"/>
      <c r="AW8809"/>
      <c r="AX8809"/>
      <c r="AY8809"/>
      <c r="BA8809"/>
      <c r="BB8809"/>
      <c r="BC8809"/>
      <c r="BE8809"/>
      <c r="BF8809"/>
      <c r="BG8809"/>
      <c r="BI8809"/>
      <c r="BJ8809"/>
      <c r="BK8809"/>
      <c r="BM8809"/>
      <c r="BN8809"/>
      <c r="BO8809"/>
    </row>
    <row r="8810" spans="1:67">
      <c r="A8810"/>
      <c r="B8810"/>
      <c r="C8810"/>
      <c r="E8810"/>
      <c r="F8810"/>
      <c r="G8810"/>
      <c r="I8810"/>
      <c r="J8810"/>
      <c r="K8810"/>
      <c r="M8810"/>
      <c r="N8810"/>
      <c r="O8810"/>
      <c r="Q8810"/>
      <c r="R8810"/>
      <c r="S8810"/>
      <c r="U8810"/>
      <c r="V8810"/>
      <c r="W8810"/>
      <c r="Y8810"/>
      <c r="Z8810"/>
      <c r="AA8810"/>
      <c r="AC8810"/>
      <c r="AD8810"/>
      <c r="AE8810"/>
      <c r="AG8810"/>
      <c r="AH8810"/>
      <c r="AI8810"/>
      <c r="AK8810"/>
      <c r="AL8810"/>
      <c r="AM8810"/>
      <c r="AO8810"/>
      <c r="AP8810"/>
      <c r="AQ8810"/>
      <c r="AS8810"/>
      <c r="AT8810"/>
      <c r="AU8810"/>
      <c r="AW8810"/>
      <c r="AX8810"/>
      <c r="AY8810"/>
      <c r="BA8810"/>
      <c r="BB8810"/>
      <c r="BC8810"/>
      <c r="BE8810"/>
      <c r="BF8810"/>
      <c r="BG8810"/>
      <c r="BI8810"/>
      <c r="BJ8810"/>
      <c r="BK8810"/>
      <c r="BM8810"/>
      <c r="BN8810"/>
      <c r="BO8810"/>
    </row>
    <row r="8811" spans="1:67">
      <c r="A8811"/>
      <c r="B8811"/>
      <c r="C8811"/>
      <c r="E8811"/>
      <c r="F8811"/>
      <c r="G8811"/>
      <c r="I8811"/>
      <c r="J8811"/>
      <c r="K8811"/>
      <c r="M8811"/>
      <c r="N8811"/>
      <c r="O8811"/>
      <c r="Q8811"/>
      <c r="R8811"/>
      <c r="S8811"/>
      <c r="U8811"/>
      <c r="V8811"/>
      <c r="W8811"/>
      <c r="Y8811"/>
      <c r="Z8811"/>
      <c r="AA8811"/>
      <c r="AC8811"/>
      <c r="AD8811"/>
      <c r="AE8811"/>
      <c r="AG8811"/>
      <c r="AH8811"/>
      <c r="AI8811"/>
      <c r="AK8811"/>
      <c r="AL8811"/>
      <c r="AM8811"/>
      <c r="AO8811"/>
      <c r="AP8811"/>
      <c r="AQ8811"/>
      <c r="AS8811"/>
      <c r="AT8811"/>
      <c r="AU8811"/>
      <c r="AW8811"/>
      <c r="AX8811"/>
      <c r="AY8811"/>
      <c r="BA8811"/>
      <c r="BB8811"/>
      <c r="BC8811"/>
      <c r="BE8811"/>
      <c r="BF8811"/>
      <c r="BG8811"/>
      <c r="BI8811"/>
      <c r="BJ8811"/>
      <c r="BK8811"/>
      <c r="BM8811"/>
      <c r="BN8811"/>
      <c r="BO8811"/>
    </row>
    <row r="8812" spans="1:67">
      <c r="A8812"/>
      <c r="B8812"/>
      <c r="C8812"/>
      <c r="E8812"/>
      <c r="F8812"/>
      <c r="G8812"/>
      <c r="I8812"/>
      <c r="J8812"/>
      <c r="K8812"/>
      <c r="M8812"/>
      <c r="N8812"/>
      <c r="O8812"/>
      <c r="Q8812"/>
      <c r="R8812"/>
      <c r="S8812"/>
      <c r="U8812"/>
      <c r="V8812"/>
      <c r="W8812"/>
      <c r="Y8812"/>
      <c r="Z8812"/>
      <c r="AA8812"/>
      <c r="AC8812"/>
      <c r="AD8812"/>
      <c r="AE8812"/>
      <c r="AG8812"/>
      <c r="AH8812"/>
      <c r="AI8812"/>
      <c r="AK8812"/>
      <c r="AL8812"/>
      <c r="AM8812"/>
      <c r="AO8812"/>
      <c r="AP8812"/>
      <c r="AQ8812"/>
      <c r="AS8812"/>
      <c r="AT8812"/>
      <c r="AU8812"/>
      <c r="AW8812"/>
      <c r="AX8812"/>
      <c r="AY8812"/>
      <c r="BA8812"/>
      <c r="BB8812"/>
      <c r="BC8812"/>
      <c r="BE8812"/>
      <c r="BF8812"/>
      <c r="BG8812"/>
      <c r="BI8812"/>
      <c r="BJ8812"/>
      <c r="BK8812"/>
      <c r="BM8812"/>
      <c r="BN8812"/>
      <c r="BO8812"/>
    </row>
    <row r="8813" spans="1:67">
      <c r="A8813"/>
      <c r="B8813"/>
      <c r="C8813"/>
      <c r="E8813"/>
      <c r="F8813"/>
      <c r="G8813"/>
      <c r="I8813"/>
      <c r="J8813"/>
      <c r="K8813"/>
      <c r="M8813"/>
      <c r="N8813"/>
      <c r="O8813"/>
      <c r="Q8813"/>
      <c r="R8813"/>
      <c r="S8813"/>
      <c r="U8813"/>
      <c r="V8813"/>
      <c r="W8813"/>
      <c r="Y8813"/>
      <c r="Z8813"/>
      <c r="AA8813"/>
      <c r="AC8813"/>
      <c r="AD8813"/>
      <c r="AE8813"/>
      <c r="AG8813"/>
      <c r="AH8813"/>
      <c r="AI8813"/>
      <c r="AK8813"/>
      <c r="AL8813"/>
      <c r="AM8813"/>
      <c r="AO8813"/>
      <c r="AP8813"/>
      <c r="AQ8813"/>
      <c r="AS8813"/>
      <c r="AT8813"/>
      <c r="AU8813"/>
      <c r="AW8813"/>
      <c r="AX8813"/>
      <c r="AY8813"/>
      <c r="BA8813"/>
      <c r="BB8813"/>
      <c r="BC8813"/>
      <c r="BE8813"/>
      <c r="BF8813"/>
      <c r="BG8813"/>
      <c r="BI8813"/>
      <c r="BJ8813"/>
      <c r="BK8813"/>
      <c r="BM8813"/>
      <c r="BN8813"/>
      <c r="BO8813"/>
    </row>
    <row r="8814" spans="1:67">
      <c r="A8814"/>
      <c r="B8814"/>
      <c r="C8814"/>
      <c r="E8814"/>
      <c r="F8814"/>
      <c r="G8814"/>
      <c r="I8814"/>
      <c r="J8814"/>
      <c r="K8814"/>
      <c r="M8814"/>
      <c r="N8814"/>
      <c r="O8814"/>
      <c r="Q8814"/>
      <c r="R8814"/>
      <c r="S8814"/>
      <c r="U8814"/>
      <c r="V8814"/>
      <c r="W8814"/>
      <c r="Y8814"/>
      <c r="Z8814"/>
      <c r="AA8814"/>
      <c r="AC8814"/>
      <c r="AD8814"/>
      <c r="AE8814"/>
      <c r="AG8814"/>
      <c r="AH8814"/>
      <c r="AI8814"/>
      <c r="AK8814"/>
      <c r="AL8814"/>
      <c r="AM8814"/>
      <c r="AO8814"/>
      <c r="AP8814"/>
      <c r="AQ8814"/>
      <c r="AS8814"/>
      <c r="AT8814"/>
      <c r="AU8814"/>
      <c r="AW8814"/>
      <c r="AX8814"/>
      <c r="AY8814"/>
      <c r="BA8814"/>
      <c r="BB8814"/>
      <c r="BC8814"/>
      <c r="BE8814"/>
      <c r="BF8814"/>
      <c r="BG8814"/>
      <c r="BI8814"/>
      <c r="BJ8814"/>
      <c r="BK8814"/>
      <c r="BM8814"/>
      <c r="BN8814"/>
      <c r="BO8814"/>
    </row>
    <row r="8815" spans="1:67">
      <c r="A8815"/>
      <c r="B8815"/>
      <c r="C8815"/>
      <c r="E8815"/>
      <c r="F8815"/>
      <c r="G8815"/>
      <c r="I8815"/>
      <c r="J8815"/>
      <c r="K8815"/>
      <c r="M8815"/>
      <c r="N8815"/>
      <c r="O8815"/>
      <c r="Q8815"/>
      <c r="R8815"/>
      <c r="S8815"/>
      <c r="U8815"/>
      <c r="V8815"/>
      <c r="W8815"/>
      <c r="Y8815"/>
      <c r="Z8815"/>
      <c r="AA8815"/>
      <c r="AC8815"/>
      <c r="AD8815"/>
      <c r="AE8815"/>
      <c r="AG8815"/>
      <c r="AH8815"/>
      <c r="AI8815"/>
      <c r="AK8815"/>
      <c r="AL8815"/>
      <c r="AM8815"/>
      <c r="AO8815"/>
      <c r="AP8815"/>
      <c r="AQ8815"/>
      <c r="AS8815"/>
      <c r="AT8815"/>
      <c r="AU8815"/>
      <c r="AW8815"/>
      <c r="AX8815"/>
      <c r="AY8815"/>
      <c r="BA8815"/>
      <c r="BB8815"/>
      <c r="BC8815"/>
      <c r="BE8815"/>
      <c r="BF8815"/>
      <c r="BG8815"/>
      <c r="BI8815"/>
      <c r="BJ8815"/>
      <c r="BK8815"/>
      <c r="BM8815"/>
      <c r="BN8815"/>
      <c r="BO8815"/>
    </row>
    <row r="8816" spans="1:67">
      <c r="A8816"/>
      <c r="B8816"/>
      <c r="C8816"/>
      <c r="E8816"/>
      <c r="F8816"/>
      <c r="G8816"/>
      <c r="I8816"/>
      <c r="J8816"/>
      <c r="K8816"/>
      <c r="M8816"/>
      <c r="N8816"/>
      <c r="O8816"/>
      <c r="Q8816"/>
      <c r="R8816"/>
      <c r="S8816"/>
      <c r="U8816"/>
      <c r="V8816"/>
      <c r="W8816"/>
      <c r="Y8816"/>
      <c r="Z8816"/>
      <c r="AA8816"/>
      <c r="AC8816"/>
      <c r="AD8816"/>
      <c r="AE8816"/>
      <c r="AG8816"/>
      <c r="AH8816"/>
      <c r="AI8816"/>
      <c r="AK8816"/>
      <c r="AL8816"/>
      <c r="AM8816"/>
      <c r="AO8816"/>
      <c r="AP8816"/>
      <c r="AQ8816"/>
      <c r="AS8816"/>
      <c r="AT8816"/>
      <c r="AU8816"/>
      <c r="AW8816"/>
      <c r="AX8816"/>
      <c r="AY8816"/>
      <c r="BA8816"/>
      <c r="BB8816"/>
      <c r="BC8816"/>
      <c r="BE8816"/>
      <c r="BF8816"/>
      <c r="BG8816"/>
      <c r="BI8816"/>
      <c r="BJ8816"/>
      <c r="BK8816"/>
      <c r="BM8816"/>
      <c r="BN8816"/>
      <c r="BO8816"/>
    </row>
    <row r="8817" spans="1:67">
      <c r="A8817"/>
      <c r="B8817"/>
      <c r="C8817"/>
      <c r="E8817"/>
      <c r="F8817"/>
      <c r="G8817"/>
      <c r="I8817"/>
      <c r="J8817"/>
      <c r="K8817"/>
      <c r="M8817"/>
      <c r="N8817"/>
      <c r="O8817"/>
      <c r="Q8817"/>
      <c r="R8817"/>
      <c r="S8817"/>
      <c r="U8817"/>
      <c r="V8817"/>
      <c r="W8817"/>
      <c r="Y8817"/>
      <c r="Z8817"/>
      <c r="AA8817"/>
      <c r="AC8817"/>
      <c r="AD8817"/>
      <c r="AE8817"/>
      <c r="AG8817"/>
      <c r="AH8817"/>
      <c r="AI8817"/>
      <c r="AK8817"/>
      <c r="AL8817"/>
      <c r="AM8817"/>
      <c r="AO8817"/>
      <c r="AP8817"/>
      <c r="AQ8817"/>
      <c r="AS8817"/>
      <c r="AT8817"/>
      <c r="AU8817"/>
      <c r="AW8817"/>
      <c r="AX8817"/>
      <c r="AY8817"/>
      <c r="BA8817"/>
      <c r="BB8817"/>
      <c r="BC8817"/>
      <c r="BE8817"/>
      <c r="BF8817"/>
      <c r="BG8817"/>
      <c r="BI8817"/>
      <c r="BJ8817"/>
      <c r="BK8817"/>
      <c r="BM8817"/>
      <c r="BN8817"/>
      <c r="BO8817"/>
    </row>
    <row r="8818" spans="1:67">
      <c r="A8818"/>
      <c r="B8818"/>
      <c r="C8818"/>
      <c r="E8818"/>
      <c r="F8818"/>
      <c r="G8818"/>
      <c r="I8818"/>
      <c r="J8818"/>
      <c r="K8818"/>
      <c r="M8818"/>
      <c r="N8818"/>
      <c r="O8818"/>
      <c r="Q8818"/>
      <c r="R8818"/>
      <c r="S8818"/>
      <c r="U8818"/>
      <c r="V8818"/>
      <c r="W8818"/>
      <c r="Y8818"/>
      <c r="Z8818"/>
      <c r="AA8818"/>
      <c r="AC8818"/>
      <c r="AD8818"/>
      <c r="AE8818"/>
      <c r="AG8818"/>
      <c r="AH8818"/>
      <c r="AI8818"/>
      <c r="AK8818"/>
      <c r="AL8818"/>
      <c r="AM8818"/>
      <c r="AO8818"/>
      <c r="AP8818"/>
      <c r="AQ8818"/>
      <c r="AS8818"/>
      <c r="AT8818"/>
      <c r="AU8818"/>
      <c r="AW8818"/>
      <c r="AX8818"/>
      <c r="AY8818"/>
      <c r="BA8818"/>
      <c r="BB8818"/>
      <c r="BC8818"/>
      <c r="BE8818"/>
      <c r="BF8818"/>
      <c r="BG8818"/>
      <c r="BI8818"/>
      <c r="BJ8818"/>
      <c r="BK8818"/>
      <c r="BM8818"/>
      <c r="BN8818"/>
      <c r="BO8818"/>
    </row>
    <row r="8819" spans="1:67">
      <c r="A8819"/>
      <c r="B8819"/>
      <c r="C8819"/>
      <c r="E8819"/>
      <c r="F8819"/>
      <c r="G8819"/>
      <c r="I8819"/>
      <c r="J8819"/>
      <c r="K8819"/>
      <c r="M8819"/>
      <c r="N8819"/>
      <c r="O8819"/>
      <c r="Q8819"/>
      <c r="R8819"/>
      <c r="S8819"/>
      <c r="U8819"/>
      <c r="V8819"/>
      <c r="W8819"/>
      <c r="Y8819"/>
      <c r="Z8819"/>
      <c r="AA8819"/>
      <c r="AC8819"/>
      <c r="AD8819"/>
      <c r="AE8819"/>
      <c r="AG8819"/>
      <c r="AH8819"/>
      <c r="AI8819"/>
      <c r="AK8819"/>
      <c r="AL8819"/>
      <c r="AM8819"/>
      <c r="AO8819"/>
      <c r="AP8819"/>
      <c r="AQ8819"/>
      <c r="AS8819"/>
      <c r="AT8819"/>
      <c r="AU8819"/>
      <c r="AW8819"/>
      <c r="AX8819"/>
      <c r="AY8819"/>
      <c r="BA8819"/>
      <c r="BB8819"/>
      <c r="BC8819"/>
      <c r="BE8819"/>
      <c r="BF8819"/>
      <c r="BG8819"/>
      <c r="BI8819"/>
      <c r="BJ8819"/>
      <c r="BK8819"/>
      <c r="BM8819"/>
      <c r="BN8819"/>
      <c r="BO8819"/>
    </row>
    <row r="8820" spans="1:67">
      <c r="A8820"/>
      <c r="B8820"/>
      <c r="C8820"/>
      <c r="E8820"/>
      <c r="F8820"/>
      <c r="G8820"/>
      <c r="I8820"/>
      <c r="J8820"/>
      <c r="K8820"/>
      <c r="M8820"/>
      <c r="N8820"/>
      <c r="O8820"/>
      <c r="Q8820"/>
      <c r="R8820"/>
      <c r="S8820"/>
      <c r="U8820"/>
      <c r="V8820"/>
      <c r="W8820"/>
      <c r="Y8820"/>
      <c r="Z8820"/>
      <c r="AA8820"/>
      <c r="AC8820"/>
      <c r="AD8820"/>
      <c r="AE8820"/>
      <c r="AG8820"/>
      <c r="AH8820"/>
      <c r="AI8820"/>
      <c r="AK8820"/>
      <c r="AL8820"/>
      <c r="AM8820"/>
      <c r="AO8820"/>
      <c r="AP8820"/>
      <c r="AQ8820"/>
      <c r="AS8820"/>
      <c r="AT8820"/>
      <c r="AU8820"/>
      <c r="AW8820"/>
      <c r="AX8820"/>
      <c r="AY8820"/>
      <c r="BA8820"/>
      <c r="BB8820"/>
      <c r="BC8820"/>
      <c r="BE8820"/>
      <c r="BF8820"/>
      <c r="BG8820"/>
      <c r="BI8820"/>
      <c r="BJ8820"/>
      <c r="BK8820"/>
      <c r="BM8820"/>
      <c r="BN8820"/>
      <c r="BO8820"/>
    </row>
    <row r="8821" spans="1:67">
      <c r="A8821"/>
      <c r="B8821"/>
      <c r="C8821"/>
      <c r="E8821"/>
      <c r="F8821"/>
      <c r="G8821"/>
      <c r="I8821"/>
      <c r="J8821"/>
      <c r="K8821"/>
      <c r="M8821"/>
      <c r="N8821"/>
      <c r="O8821"/>
      <c r="Q8821"/>
      <c r="R8821"/>
      <c r="S8821"/>
      <c r="U8821"/>
      <c r="V8821"/>
      <c r="W8821"/>
      <c r="Y8821"/>
      <c r="Z8821"/>
      <c r="AA8821"/>
      <c r="AC8821"/>
      <c r="AD8821"/>
      <c r="AE8821"/>
      <c r="AG8821"/>
      <c r="AH8821"/>
      <c r="AI8821"/>
      <c r="AK8821"/>
      <c r="AL8821"/>
      <c r="AM8821"/>
      <c r="AO8821"/>
      <c r="AP8821"/>
      <c r="AQ8821"/>
      <c r="AS8821"/>
      <c r="AT8821"/>
      <c r="AU8821"/>
      <c r="AW8821"/>
      <c r="AX8821"/>
      <c r="AY8821"/>
      <c r="BA8821"/>
      <c r="BB8821"/>
      <c r="BC8821"/>
      <c r="BE8821"/>
      <c r="BF8821"/>
      <c r="BG8821"/>
      <c r="BI8821"/>
      <c r="BJ8821"/>
      <c r="BK8821"/>
      <c r="BM8821"/>
      <c r="BN8821"/>
      <c r="BO8821"/>
    </row>
    <row r="8822" spans="1:67">
      <c r="A8822"/>
      <c r="B8822"/>
      <c r="C8822"/>
      <c r="E8822"/>
      <c r="F8822"/>
      <c r="G8822"/>
      <c r="I8822"/>
      <c r="J8822"/>
      <c r="K8822"/>
      <c r="M8822"/>
      <c r="N8822"/>
      <c r="O8822"/>
      <c r="Q8822"/>
      <c r="R8822"/>
      <c r="S8822"/>
      <c r="U8822"/>
      <c r="V8822"/>
      <c r="W8822"/>
      <c r="Y8822"/>
      <c r="Z8822"/>
      <c r="AA8822"/>
      <c r="AC8822"/>
      <c r="AD8822"/>
      <c r="AE8822"/>
      <c r="AG8822"/>
      <c r="AH8822"/>
      <c r="AI8822"/>
      <c r="AK8822"/>
      <c r="AL8822"/>
      <c r="AM8822"/>
      <c r="AO8822"/>
      <c r="AP8822"/>
      <c r="AQ8822"/>
      <c r="AS8822"/>
      <c r="AT8822"/>
      <c r="AU8822"/>
      <c r="AW8822"/>
      <c r="AX8822"/>
      <c r="AY8822"/>
      <c r="BA8822"/>
      <c r="BB8822"/>
      <c r="BC8822"/>
      <c r="BE8822"/>
      <c r="BF8822"/>
      <c r="BG8822"/>
      <c r="BI8822"/>
      <c r="BJ8822"/>
      <c r="BK8822"/>
      <c r="BM8822"/>
      <c r="BN8822"/>
      <c r="BO8822"/>
    </row>
    <row r="8823" spans="1:67">
      <c r="A8823"/>
      <c r="B8823"/>
      <c r="C8823"/>
      <c r="E8823"/>
      <c r="F8823"/>
      <c r="G8823"/>
      <c r="I8823"/>
      <c r="J8823"/>
      <c r="K8823"/>
      <c r="M8823"/>
      <c r="N8823"/>
      <c r="O8823"/>
      <c r="Q8823"/>
      <c r="R8823"/>
      <c r="S8823"/>
      <c r="U8823"/>
      <c r="V8823"/>
      <c r="W8823"/>
      <c r="Y8823"/>
      <c r="Z8823"/>
      <c r="AA8823"/>
      <c r="AC8823"/>
      <c r="AD8823"/>
      <c r="AE8823"/>
      <c r="AG8823"/>
      <c r="AH8823"/>
      <c r="AI8823"/>
      <c r="AK8823"/>
      <c r="AL8823"/>
      <c r="AM8823"/>
      <c r="AO8823"/>
      <c r="AP8823"/>
      <c r="AQ8823"/>
      <c r="AS8823"/>
      <c r="AT8823"/>
      <c r="AU8823"/>
      <c r="AW8823"/>
      <c r="AX8823"/>
      <c r="AY8823"/>
      <c r="BA8823"/>
      <c r="BB8823"/>
      <c r="BC8823"/>
      <c r="BE8823"/>
      <c r="BF8823"/>
      <c r="BG8823"/>
      <c r="BI8823"/>
      <c r="BJ8823"/>
      <c r="BK8823"/>
      <c r="BM8823"/>
      <c r="BN8823"/>
      <c r="BO8823"/>
    </row>
    <row r="8824" spans="1:67">
      <c r="A8824"/>
      <c r="B8824"/>
      <c r="C8824"/>
      <c r="E8824"/>
      <c r="F8824"/>
      <c r="G8824"/>
      <c r="I8824"/>
      <c r="J8824"/>
      <c r="K8824"/>
      <c r="M8824"/>
      <c r="N8824"/>
      <c r="O8824"/>
      <c r="Q8824"/>
      <c r="R8824"/>
      <c r="S8824"/>
      <c r="U8824"/>
      <c r="V8824"/>
      <c r="W8824"/>
      <c r="Y8824"/>
      <c r="Z8824"/>
      <c r="AA8824"/>
      <c r="AC8824"/>
      <c r="AD8824"/>
      <c r="AE8824"/>
      <c r="AG8824"/>
      <c r="AH8824"/>
      <c r="AI8824"/>
      <c r="AK8824"/>
      <c r="AL8824"/>
      <c r="AM8824"/>
      <c r="AO8824"/>
      <c r="AP8824"/>
      <c r="AQ8824"/>
      <c r="AS8824"/>
      <c r="AT8824"/>
      <c r="AU8824"/>
      <c r="AW8824"/>
      <c r="AX8824"/>
      <c r="AY8824"/>
      <c r="BA8824"/>
      <c r="BB8824"/>
      <c r="BC8824"/>
      <c r="BE8824"/>
      <c r="BF8824"/>
      <c r="BG8824"/>
      <c r="BI8824"/>
      <c r="BJ8824"/>
      <c r="BK8824"/>
      <c r="BM8824"/>
      <c r="BN8824"/>
      <c r="BO8824"/>
    </row>
    <row r="8825" spans="1:67">
      <c r="A8825"/>
      <c r="B8825"/>
      <c r="C8825"/>
      <c r="E8825"/>
      <c r="F8825"/>
      <c r="G8825"/>
      <c r="I8825"/>
      <c r="J8825"/>
      <c r="K8825"/>
      <c r="M8825"/>
      <c r="N8825"/>
      <c r="O8825"/>
      <c r="Q8825"/>
      <c r="R8825"/>
      <c r="S8825"/>
      <c r="U8825"/>
      <c r="V8825"/>
      <c r="W8825"/>
      <c r="Y8825"/>
      <c r="Z8825"/>
      <c r="AA8825"/>
      <c r="AC8825"/>
      <c r="AD8825"/>
      <c r="AE8825"/>
      <c r="AG8825"/>
      <c r="AH8825"/>
      <c r="AI8825"/>
      <c r="AK8825"/>
      <c r="AL8825"/>
      <c r="AM8825"/>
      <c r="AO8825"/>
      <c r="AP8825"/>
      <c r="AQ8825"/>
      <c r="AS8825"/>
      <c r="AT8825"/>
      <c r="AU8825"/>
      <c r="AW8825"/>
      <c r="AX8825"/>
      <c r="AY8825"/>
      <c r="BA8825"/>
      <c r="BB8825"/>
      <c r="BC8825"/>
      <c r="BE8825"/>
      <c r="BF8825"/>
      <c r="BG8825"/>
      <c r="BI8825"/>
      <c r="BJ8825"/>
      <c r="BK8825"/>
      <c r="BM8825"/>
      <c r="BN8825"/>
      <c r="BO8825"/>
    </row>
    <row r="8826" spans="1:67">
      <c r="A8826"/>
      <c r="B8826"/>
      <c r="C8826"/>
      <c r="E8826"/>
      <c r="F8826"/>
      <c r="G8826"/>
      <c r="I8826"/>
      <c r="J8826"/>
      <c r="K8826"/>
      <c r="M8826"/>
      <c r="N8826"/>
      <c r="O8826"/>
      <c r="Q8826"/>
      <c r="R8826"/>
      <c r="S8826"/>
      <c r="U8826"/>
      <c r="V8826"/>
      <c r="W8826"/>
      <c r="Y8826"/>
      <c r="Z8826"/>
      <c r="AA8826"/>
      <c r="AC8826"/>
      <c r="AD8826"/>
      <c r="AE8826"/>
      <c r="AG8826"/>
      <c r="AH8826"/>
      <c r="AI8826"/>
      <c r="AK8826"/>
      <c r="AL8826"/>
      <c r="AM8826"/>
      <c r="AO8826"/>
      <c r="AP8826"/>
      <c r="AQ8826"/>
      <c r="AS8826"/>
      <c r="AT8826"/>
      <c r="AU8826"/>
      <c r="AW8826"/>
      <c r="AX8826"/>
      <c r="AY8826"/>
      <c r="BA8826"/>
      <c r="BB8826"/>
      <c r="BC8826"/>
      <c r="BE8826"/>
      <c r="BF8826"/>
      <c r="BG8826"/>
      <c r="BI8826"/>
      <c r="BJ8826"/>
      <c r="BK8826"/>
      <c r="BM8826"/>
      <c r="BN8826"/>
      <c r="BO8826"/>
    </row>
    <row r="8827" spans="1:67">
      <c r="A8827"/>
      <c r="B8827"/>
      <c r="C8827"/>
      <c r="E8827"/>
      <c r="F8827"/>
      <c r="G8827"/>
      <c r="I8827"/>
      <c r="J8827"/>
      <c r="K8827"/>
      <c r="M8827"/>
      <c r="N8827"/>
      <c r="O8827"/>
      <c r="Q8827"/>
      <c r="R8827"/>
      <c r="S8827"/>
      <c r="U8827"/>
      <c r="V8827"/>
      <c r="W8827"/>
      <c r="Y8827"/>
      <c r="Z8827"/>
      <c r="AA8827"/>
      <c r="AC8827"/>
      <c r="AD8827"/>
      <c r="AE8827"/>
      <c r="AG8827"/>
      <c r="AH8827"/>
      <c r="AI8827"/>
      <c r="AK8827"/>
      <c r="AL8827"/>
      <c r="AM8827"/>
      <c r="AO8827"/>
      <c r="AP8827"/>
      <c r="AQ8827"/>
      <c r="AS8827"/>
      <c r="AT8827"/>
      <c r="AU8827"/>
      <c r="AW8827"/>
      <c r="AX8827"/>
      <c r="AY8827"/>
      <c r="BA8827"/>
      <c r="BB8827"/>
      <c r="BC8827"/>
      <c r="BE8827"/>
      <c r="BF8827"/>
      <c r="BG8827"/>
      <c r="BI8827"/>
      <c r="BJ8827"/>
      <c r="BK8827"/>
      <c r="BM8827"/>
      <c r="BN8827"/>
      <c r="BO8827"/>
    </row>
    <row r="8828" spans="1:67">
      <c r="A8828"/>
      <c r="B8828"/>
      <c r="C8828"/>
      <c r="E8828"/>
      <c r="F8828"/>
      <c r="G8828"/>
      <c r="I8828"/>
      <c r="J8828"/>
      <c r="K8828"/>
      <c r="M8828"/>
      <c r="N8828"/>
      <c r="O8828"/>
      <c r="Q8828"/>
      <c r="R8828"/>
      <c r="S8828"/>
      <c r="U8828"/>
      <c r="V8828"/>
      <c r="W8828"/>
      <c r="Y8828"/>
      <c r="Z8828"/>
      <c r="AA8828"/>
      <c r="AC8828"/>
      <c r="AD8828"/>
      <c r="AE8828"/>
      <c r="AG8828"/>
      <c r="AH8828"/>
      <c r="AI8828"/>
      <c r="AK8828"/>
      <c r="AL8828"/>
      <c r="AM8828"/>
      <c r="AO8828"/>
      <c r="AP8828"/>
      <c r="AQ8828"/>
      <c r="AS8828"/>
      <c r="AT8828"/>
      <c r="AU8828"/>
      <c r="AW8828"/>
      <c r="AX8828"/>
      <c r="AY8828"/>
      <c r="BA8828"/>
      <c r="BB8828"/>
      <c r="BC8828"/>
      <c r="BE8828"/>
      <c r="BF8828"/>
      <c r="BG8828"/>
      <c r="BI8828"/>
      <c r="BJ8828"/>
      <c r="BK8828"/>
      <c r="BM8828"/>
      <c r="BN8828"/>
      <c r="BO8828"/>
    </row>
    <row r="8829" spans="1:67">
      <c r="A8829"/>
      <c r="B8829"/>
      <c r="C8829"/>
      <c r="E8829"/>
      <c r="F8829"/>
      <c r="G8829"/>
      <c r="I8829"/>
      <c r="J8829"/>
      <c r="K8829"/>
      <c r="M8829"/>
      <c r="N8829"/>
      <c r="O8829"/>
      <c r="Q8829"/>
      <c r="R8829"/>
      <c r="S8829"/>
      <c r="U8829"/>
      <c r="V8829"/>
      <c r="W8829"/>
      <c r="Y8829"/>
      <c r="Z8829"/>
      <c r="AA8829"/>
      <c r="AC8829"/>
      <c r="AD8829"/>
      <c r="AE8829"/>
      <c r="AG8829"/>
      <c r="AH8829"/>
      <c r="AI8829"/>
      <c r="AK8829"/>
      <c r="AL8829"/>
      <c r="AM8829"/>
      <c r="AO8829"/>
      <c r="AP8829"/>
      <c r="AQ8829"/>
      <c r="AS8829"/>
      <c r="AT8829"/>
      <c r="AU8829"/>
      <c r="AW8829"/>
      <c r="AX8829"/>
      <c r="AY8829"/>
      <c r="BA8829"/>
      <c r="BB8829"/>
      <c r="BC8829"/>
      <c r="BE8829"/>
      <c r="BF8829"/>
      <c r="BG8829"/>
      <c r="BI8829"/>
      <c r="BJ8829"/>
      <c r="BK8829"/>
      <c r="BM8829"/>
      <c r="BN8829"/>
      <c r="BO8829"/>
    </row>
    <row r="8830" spans="1:67">
      <c r="A8830"/>
      <c r="B8830"/>
      <c r="C8830"/>
      <c r="E8830"/>
      <c r="F8830"/>
      <c r="G8830"/>
      <c r="I8830"/>
      <c r="J8830"/>
      <c r="K8830"/>
      <c r="M8830"/>
      <c r="N8830"/>
      <c r="O8830"/>
      <c r="Q8830"/>
      <c r="R8830"/>
      <c r="S8830"/>
      <c r="U8830"/>
      <c r="V8830"/>
      <c r="W8830"/>
      <c r="Y8830"/>
      <c r="Z8830"/>
      <c r="AA8830"/>
      <c r="AC8830"/>
      <c r="AD8830"/>
      <c r="AE8830"/>
      <c r="AG8830"/>
      <c r="AH8830"/>
      <c r="AI8830"/>
      <c r="AK8830"/>
      <c r="AL8830"/>
      <c r="AM8830"/>
      <c r="AO8830"/>
      <c r="AP8830"/>
      <c r="AQ8830"/>
      <c r="AS8830"/>
      <c r="AT8830"/>
      <c r="AU8830"/>
      <c r="AW8830"/>
      <c r="AX8830"/>
      <c r="AY8830"/>
      <c r="BA8830"/>
      <c r="BB8830"/>
      <c r="BC8830"/>
      <c r="BE8830"/>
      <c r="BF8830"/>
      <c r="BG8830"/>
      <c r="BI8830"/>
      <c r="BJ8830"/>
      <c r="BK8830"/>
      <c r="BM8830"/>
      <c r="BN8830"/>
      <c r="BO8830"/>
    </row>
    <row r="8831" spans="1:67">
      <c r="A8831"/>
      <c r="B8831"/>
      <c r="C8831"/>
      <c r="E8831"/>
      <c r="F8831"/>
      <c r="G8831"/>
      <c r="I8831"/>
      <c r="J8831"/>
      <c r="K8831"/>
      <c r="M8831"/>
      <c r="N8831"/>
      <c r="O8831"/>
      <c r="Q8831"/>
      <c r="R8831"/>
      <c r="S8831"/>
      <c r="U8831"/>
      <c r="V8831"/>
      <c r="W8831"/>
      <c r="Y8831"/>
      <c r="Z8831"/>
      <c r="AA8831"/>
      <c r="AC8831"/>
      <c r="AD8831"/>
      <c r="AE8831"/>
      <c r="AG8831"/>
      <c r="AH8831"/>
      <c r="AI8831"/>
      <c r="AK8831"/>
      <c r="AL8831"/>
      <c r="AM8831"/>
      <c r="AO8831"/>
      <c r="AP8831"/>
      <c r="AQ8831"/>
      <c r="AS8831"/>
      <c r="AT8831"/>
      <c r="AU8831"/>
      <c r="AW8831"/>
      <c r="AX8831"/>
      <c r="AY8831"/>
      <c r="BA8831"/>
      <c r="BB8831"/>
      <c r="BC8831"/>
      <c r="BE8831"/>
      <c r="BF8831"/>
      <c r="BG8831"/>
      <c r="BI8831"/>
      <c r="BJ8831"/>
      <c r="BK8831"/>
      <c r="BM8831"/>
      <c r="BN8831"/>
      <c r="BO8831"/>
    </row>
    <row r="8832" spans="1:67">
      <c r="A8832"/>
      <c r="B8832"/>
      <c r="C8832"/>
      <c r="E8832"/>
      <c r="F8832"/>
      <c r="G8832"/>
      <c r="I8832"/>
      <c r="J8832"/>
      <c r="K8832"/>
      <c r="M8832"/>
      <c r="N8832"/>
      <c r="O8832"/>
      <c r="Q8832"/>
      <c r="R8832"/>
      <c r="S8832"/>
      <c r="U8832"/>
      <c r="V8832"/>
      <c r="W8832"/>
      <c r="Y8832"/>
      <c r="Z8832"/>
      <c r="AA8832"/>
      <c r="AC8832"/>
      <c r="AD8832"/>
      <c r="AE8832"/>
      <c r="AG8832"/>
      <c r="AH8832"/>
      <c r="AI8832"/>
      <c r="AK8832"/>
      <c r="AL8832"/>
      <c r="AM8832"/>
      <c r="AO8832"/>
      <c r="AP8832"/>
      <c r="AQ8832"/>
      <c r="AS8832"/>
      <c r="AT8832"/>
      <c r="AU8832"/>
      <c r="AW8832"/>
      <c r="AX8832"/>
      <c r="AY8832"/>
      <c r="BA8832"/>
      <c r="BB8832"/>
      <c r="BC8832"/>
      <c r="BE8832"/>
      <c r="BF8832"/>
      <c r="BG8832"/>
      <c r="BI8832"/>
      <c r="BJ8832"/>
      <c r="BK8832"/>
      <c r="BM8832"/>
      <c r="BN8832"/>
      <c r="BO8832"/>
    </row>
    <row r="8833" spans="1:67">
      <c r="A8833"/>
      <c r="B8833"/>
      <c r="C8833"/>
      <c r="E8833"/>
      <c r="F8833"/>
      <c r="G8833"/>
      <c r="I8833"/>
      <c r="J8833"/>
      <c r="K8833"/>
      <c r="M8833"/>
      <c r="N8833"/>
      <c r="O8833"/>
      <c r="Q8833"/>
      <c r="R8833"/>
      <c r="S8833"/>
      <c r="U8833"/>
      <c r="V8833"/>
      <c r="W8833"/>
      <c r="Y8833"/>
      <c r="Z8833"/>
      <c r="AA8833"/>
      <c r="AC8833"/>
      <c r="AD8833"/>
      <c r="AE8833"/>
      <c r="AG8833"/>
      <c r="AH8833"/>
      <c r="AI8833"/>
      <c r="AK8833"/>
      <c r="AL8833"/>
      <c r="AM8833"/>
      <c r="AO8833"/>
      <c r="AP8833"/>
      <c r="AQ8833"/>
      <c r="AS8833"/>
      <c r="AT8833"/>
      <c r="AU8833"/>
      <c r="AW8833"/>
      <c r="AX8833"/>
      <c r="AY8833"/>
      <c r="BA8833"/>
      <c r="BB8833"/>
      <c r="BC8833"/>
      <c r="BE8833"/>
      <c r="BF8833"/>
      <c r="BG8833"/>
      <c r="BI8833"/>
      <c r="BJ8833"/>
      <c r="BK8833"/>
      <c r="BM8833"/>
      <c r="BN8833"/>
      <c r="BO8833"/>
    </row>
    <row r="8834" spans="1:67">
      <c r="A8834"/>
      <c r="B8834"/>
      <c r="C8834"/>
      <c r="E8834"/>
      <c r="F8834"/>
      <c r="G8834"/>
      <c r="I8834"/>
      <c r="J8834"/>
      <c r="K8834"/>
      <c r="M8834"/>
      <c r="N8834"/>
      <c r="O8834"/>
      <c r="Q8834"/>
      <c r="R8834"/>
      <c r="S8834"/>
      <c r="U8834"/>
      <c r="V8834"/>
      <c r="W8834"/>
      <c r="Y8834"/>
      <c r="Z8834"/>
      <c r="AA8834"/>
      <c r="AC8834"/>
      <c r="AD8834"/>
      <c r="AE8834"/>
      <c r="AG8834"/>
      <c r="AH8834"/>
      <c r="AI8834"/>
      <c r="AK8834"/>
      <c r="AL8834"/>
      <c r="AM8834"/>
      <c r="AO8834"/>
      <c r="AP8834"/>
      <c r="AQ8834"/>
      <c r="AS8834"/>
      <c r="AT8834"/>
      <c r="AU8834"/>
      <c r="AW8834"/>
      <c r="AX8834"/>
      <c r="AY8834"/>
      <c r="BA8834"/>
      <c r="BB8834"/>
      <c r="BC8834"/>
      <c r="BE8834"/>
      <c r="BF8834"/>
      <c r="BG8834"/>
      <c r="BI8834"/>
      <c r="BJ8834"/>
      <c r="BK8834"/>
      <c r="BM8834"/>
      <c r="BN8834"/>
      <c r="BO8834"/>
    </row>
    <row r="8835" spans="1:67">
      <c r="A8835"/>
      <c r="B8835"/>
      <c r="C8835"/>
      <c r="E8835"/>
      <c r="F8835"/>
      <c r="G8835"/>
      <c r="I8835"/>
      <c r="J8835"/>
      <c r="K8835"/>
      <c r="M8835"/>
      <c r="N8835"/>
      <c r="O8835"/>
      <c r="Q8835"/>
      <c r="R8835"/>
      <c r="S8835"/>
      <c r="U8835"/>
      <c r="V8835"/>
      <c r="W8835"/>
      <c r="Y8835"/>
      <c r="Z8835"/>
      <c r="AA8835"/>
      <c r="AC8835"/>
      <c r="AD8835"/>
      <c r="AE8835"/>
      <c r="AG8835"/>
      <c r="AH8835"/>
      <c r="AI8835"/>
      <c r="AK8835"/>
      <c r="AL8835"/>
      <c r="AM8835"/>
      <c r="AO8835"/>
      <c r="AP8835"/>
      <c r="AQ8835"/>
      <c r="AS8835"/>
      <c r="AT8835"/>
      <c r="AU8835"/>
      <c r="AW8835"/>
      <c r="AX8835"/>
      <c r="AY8835"/>
      <c r="BA8835"/>
      <c r="BB8835"/>
      <c r="BC8835"/>
      <c r="BE8835"/>
      <c r="BF8835"/>
      <c r="BG8835"/>
      <c r="BI8835"/>
      <c r="BJ8835"/>
      <c r="BK8835"/>
      <c r="BM8835"/>
      <c r="BN8835"/>
      <c r="BO8835"/>
    </row>
    <row r="8836" spans="1:67">
      <c r="A8836"/>
      <c r="B8836"/>
      <c r="C8836"/>
      <c r="E8836"/>
      <c r="F8836"/>
      <c r="G8836"/>
      <c r="I8836"/>
      <c r="J8836"/>
      <c r="K8836"/>
      <c r="M8836"/>
      <c r="N8836"/>
      <c r="O8836"/>
      <c r="Q8836"/>
      <c r="R8836"/>
      <c r="S8836"/>
      <c r="U8836"/>
      <c r="V8836"/>
      <c r="W8836"/>
      <c r="Y8836"/>
      <c r="Z8836"/>
      <c r="AA8836"/>
      <c r="AC8836"/>
      <c r="AD8836"/>
      <c r="AE8836"/>
      <c r="AG8836"/>
      <c r="AH8836"/>
      <c r="AI8836"/>
      <c r="AK8836"/>
      <c r="AL8836"/>
      <c r="AM8836"/>
      <c r="AO8836"/>
      <c r="AP8836"/>
      <c r="AQ8836"/>
      <c r="AS8836"/>
      <c r="AT8836"/>
      <c r="AU8836"/>
      <c r="AW8836"/>
      <c r="AX8836"/>
      <c r="AY8836"/>
      <c r="BA8836"/>
      <c r="BB8836"/>
      <c r="BC8836"/>
      <c r="BE8836"/>
      <c r="BF8836"/>
      <c r="BG8836"/>
      <c r="BI8836"/>
      <c r="BJ8836"/>
      <c r="BK8836"/>
      <c r="BM8836"/>
      <c r="BN8836"/>
      <c r="BO8836"/>
    </row>
    <row r="8837" spans="1:67">
      <c r="A8837"/>
      <c r="B8837"/>
      <c r="C8837"/>
      <c r="E8837"/>
      <c r="F8837"/>
      <c r="G8837"/>
      <c r="I8837"/>
      <c r="J8837"/>
      <c r="K8837"/>
      <c r="M8837"/>
      <c r="N8837"/>
      <c r="O8837"/>
      <c r="Q8837"/>
      <c r="R8837"/>
      <c r="S8837"/>
      <c r="U8837"/>
      <c r="V8837"/>
      <c r="W8837"/>
      <c r="Y8837"/>
      <c r="Z8837"/>
      <c r="AA8837"/>
      <c r="AC8837"/>
      <c r="AD8837"/>
      <c r="AE8837"/>
      <c r="AG8837"/>
      <c r="AH8837"/>
      <c r="AI8837"/>
      <c r="AK8837"/>
      <c r="AL8837"/>
      <c r="AM8837"/>
      <c r="AO8837"/>
      <c r="AP8837"/>
      <c r="AQ8837"/>
      <c r="AS8837"/>
      <c r="AT8837"/>
      <c r="AU8837"/>
      <c r="AW8837"/>
      <c r="AX8837"/>
      <c r="AY8837"/>
      <c r="BA8837"/>
      <c r="BB8837"/>
      <c r="BC8837"/>
      <c r="BE8837"/>
      <c r="BF8837"/>
      <c r="BG8837"/>
      <c r="BI8837"/>
      <c r="BJ8837"/>
      <c r="BK8837"/>
      <c r="BM8837"/>
      <c r="BN8837"/>
      <c r="BO8837"/>
    </row>
    <row r="8838" spans="1:67">
      <c r="A8838"/>
      <c r="B8838"/>
      <c r="C8838"/>
      <c r="E8838"/>
      <c r="F8838"/>
      <c r="G8838"/>
      <c r="I8838"/>
      <c r="J8838"/>
      <c r="K8838"/>
      <c r="M8838"/>
      <c r="N8838"/>
      <c r="O8838"/>
      <c r="Q8838"/>
      <c r="R8838"/>
      <c r="S8838"/>
      <c r="U8838"/>
      <c r="V8838"/>
      <c r="W8838"/>
      <c r="Y8838"/>
      <c r="Z8838"/>
      <c r="AA8838"/>
      <c r="AC8838"/>
      <c r="AD8838"/>
      <c r="AE8838"/>
      <c r="AG8838"/>
      <c r="AH8838"/>
      <c r="AI8838"/>
      <c r="AK8838"/>
      <c r="AL8838"/>
      <c r="AM8838"/>
      <c r="AO8838"/>
      <c r="AP8838"/>
      <c r="AQ8838"/>
      <c r="AS8838"/>
      <c r="AT8838"/>
      <c r="AU8838"/>
      <c r="AW8838"/>
      <c r="AX8838"/>
      <c r="AY8838"/>
      <c r="BA8838"/>
      <c r="BB8838"/>
      <c r="BC8838"/>
      <c r="BE8838"/>
      <c r="BF8838"/>
      <c r="BG8838"/>
      <c r="BI8838"/>
      <c r="BJ8838"/>
      <c r="BK8838"/>
      <c r="BM8838"/>
      <c r="BN8838"/>
      <c r="BO8838"/>
    </row>
    <row r="8839" spans="1:67">
      <c r="A8839"/>
      <c r="B8839"/>
      <c r="C8839"/>
      <c r="E8839"/>
      <c r="F8839"/>
      <c r="G8839"/>
      <c r="I8839"/>
      <c r="J8839"/>
      <c r="K8839"/>
      <c r="M8839"/>
      <c r="N8839"/>
      <c r="O8839"/>
      <c r="Q8839"/>
      <c r="R8839"/>
      <c r="S8839"/>
      <c r="U8839"/>
      <c r="V8839"/>
      <c r="W8839"/>
      <c r="Y8839"/>
      <c r="Z8839"/>
      <c r="AA8839"/>
      <c r="AC8839"/>
      <c r="AD8839"/>
      <c r="AE8839"/>
      <c r="AG8839"/>
      <c r="AH8839"/>
      <c r="AI8839"/>
      <c r="AK8839"/>
      <c r="AL8839"/>
      <c r="AM8839"/>
      <c r="AO8839"/>
      <c r="AP8839"/>
      <c r="AQ8839"/>
      <c r="AS8839"/>
      <c r="AT8839"/>
      <c r="AU8839"/>
      <c r="AW8839"/>
      <c r="AX8839"/>
      <c r="AY8839"/>
      <c r="BA8839"/>
      <c r="BB8839"/>
      <c r="BC8839"/>
      <c r="BE8839"/>
      <c r="BF8839"/>
      <c r="BG8839"/>
      <c r="BI8839"/>
      <c r="BJ8839"/>
      <c r="BK8839"/>
      <c r="BM8839"/>
      <c r="BN8839"/>
      <c r="BO8839"/>
    </row>
    <row r="8840" spans="1:67">
      <c r="A8840"/>
      <c r="B8840"/>
      <c r="C8840"/>
      <c r="E8840"/>
      <c r="F8840"/>
      <c r="G8840"/>
      <c r="I8840"/>
      <c r="J8840"/>
      <c r="K8840"/>
      <c r="M8840"/>
      <c r="N8840"/>
      <c r="O8840"/>
      <c r="Q8840"/>
      <c r="R8840"/>
      <c r="S8840"/>
      <c r="U8840"/>
      <c r="V8840"/>
      <c r="W8840"/>
      <c r="Y8840"/>
      <c r="Z8840"/>
      <c r="AA8840"/>
      <c r="AC8840"/>
      <c r="AD8840"/>
      <c r="AE8840"/>
      <c r="AG8840"/>
      <c r="AH8840"/>
      <c r="AI8840"/>
      <c r="AK8840"/>
      <c r="AL8840"/>
      <c r="AM8840"/>
      <c r="AO8840"/>
      <c r="AP8840"/>
      <c r="AQ8840"/>
      <c r="AS8840"/>
      <c r="AT8840"/>
      <c r="AU8840"/>
      <c r="AW8840"/>
      <c r="AX8840"/>
      <c r="AY8840"/>
      <c r="BA8840"/>
      <c r="BB8840"/>
      <c r="BC8840"/>
      <c r="BE8840"/>
      <c r="BF8840"/>
      <c r="BG8840"/>
      <c r="BI8840"/>
      <c r="BJ8840"/>
      <c r="BK8840"/>
      <c r="BM8840"/>
      <c r="BN8840"/>
      <c r="BO8840"/>
    </row>
    <row r="8841" spans="1:67">
      <c r="A8841"/>
      <c r="B8841"/>
      <c r="C8841"/>
      <c r="E8841"/>
      <c r="F8841"/>
      <c r="G8841"/>
      <c r="I8841"/>
      <c r="J8841"/>
      <c r="K8841"/>
      <c r="M8841"/>
      <c r="N8841"/>
      <c r="O8841"/>
      <c r="Q8841"/>
      <c r="R8841"/>
      <c r="S8841"/>
      <c r="U8841"/>
      <c r="V8841"/>
      <c r="W8841"/>
      <c r="Y8841"/>
      <c r="Z8841"/>
      <c r="AA8841"/>
      <c r="AC8841"/>
      <c r="AD8841"/>
      <c r="AE8841"/>
      <c r="AG8841"/>
      <c r="AH8841"/>
      <c r="AI8841"/>
      <c r="AK8841"/>
      <c r="AL8841"/>
      <c r="AM8841"/>
      <c r="AO8841"/>
      <c r="AP8841"/>
      <c r="AQ8841"/>
      <c r="AS8841"/>
      <c r="AT8841"/>
      <c r="AU8841"/>
      <c r="AW8841"/>
      <c r="AX8841"/>
      <c r="AY8841"/>
      <c r="BA8841"/>
      <c r="BB8841"/>
      <c r="BC8841"/>
      <c r="BE8841"/>
      <c r="BF8841"/>
      <c r="BG8841"/>
      <c r="BI8841"/>
      <c r="BJ8841"/>
      <c r="BK8841"/>
      <c r="BM8841"/>
      <c r="BN8841"/>
      <c r="BO8841"/>
    </row>
    <row r="8842" spans="1:67">
      <c r="A8842"/>
      <c r="B8842"/>
      <c r="C8842"/>
      <c r="E8842"/>
      <c r="F8842"/>
      <c r="G8842"/>
      <c r="I8842"/>
      <c r="J8842"/>
      <c r="K8842"/>
      <c r="M8842"/>
      <c r="N8842"/>
      <c r="O8842"/>
      <c r="Q8842"/>
      <c r="R8842"/>
      <c r="S8842"/>
      <c r="U8842"/>
      <c r="V8842"/>
      <c r="W8842"/>
      <c r="Y8842"/>
      <c r="Z8842"/>
      <c r="AA8842"/>
      <c r="AC8842"/>
      <c r="AD8842"/>
      <c r="AE8842"/>
      <c r="AG8842"/>
      <c r="AH8842"/>
      <c r="AI8842"/>
      <c r="AK8842"/>
      <c r="AL8842"/>
      <c r="AM8842"/>
      <c r="AO8842"/>
      <c r="AP8842"/>
      <c r="AQ8842"/>
      <c r="AS8842"/>
      <c r="AT8842"/>
      <c r="AU8842"/>
      <c r="AW8842"/>
      <c r="AX8842"/>
      <c r="AY8842"/>
      <c r="BA8842"/>
      <c r="BB8842"/>
      <c r="BC8842"/>
      <c r="BE8842"/>
      <c r="BF8842"/>
      <c r="BG8842"/>
      <c r="BI8842"/>
      <c r="BJ8842"/>
      <c r="BK8842"/>
      <c r="BM8842"/>
      <c r="BN8842"/>
      <c r="BO8842"/>
    </row>
    <row r="8843" spans="1:67">
      <c r="A8843"/>
      <c r="B8843"/>
      <c r="C8843"/>
      <c r="E8843"/>
      <c r="F8843"/>
      <c r="G8843"/>
      <c r="I8843"/>
      <c r="J8843"/>
      <c r="K8843"/>
      <c r="M8843"/>
      <c r="N8843"/>
      <c r="O8843"/>
      <c r="Q8843"/>
      <c r="R8843"/>
      <c r="S8843"/>
      <c r="U8843"/>
      <c r="V8843"/>
      <c r="W8843"/>
      <c r="Y8843"/>
      <c r="Z8843"/>
      <c r="AA8843"/>
      <c r="AC8843"/>
      <c r="AD8843"/>
      <c r="AE8843"/>
      <c r="AG8843"/>
      <c r="AH8843"/>
      <c r="AI8843"/>
      <c r="AK8843"/>
      <c r="AL8843"/>
      <c r="AM8843"/>
      <c r="AO8843"/>
      <c r="AP8843"/>
      <c r="AQ8843"/>
      <c r="AS8843"/>
      <c r="AT8843"/>
      <c r="AU8843"/>
      <c r="AW8843"/>
      <c r="AX8843"/>
      <c r="AY8843"/>
      <c r="BA8843"/>
      <c r="BB8843"/>
      <c r="BC8843"/>
      <c r="BE8843"/>
      <c r="BF8843"/>
      <c r="BG8843"/>
      <c r="BI8843"/>
      <c r="BJ8843"/>
      <c r="BK8843"/>
      <c r="BM8843"/>
      <c r="BN8843"/>
      <c r="BO8843"/>
    </row>
    <row r="8844" spans="1:67">
      <c r="A8844"/>
      <c r="B8844"/>
      <c r="C8844"/>
      <c r="E8844"/>
      <c r="F8844"/>
      <c r="G8844"/>
      <c r="I8844"/>
      <c r="J8844"/>
      <c r="K8844"/>
      <c r="M8844"/>
      <c r="N8844"/>
      <c r="O8844"/>
      <c r="Q8844"/>
      <c r="R8844"/>
      <c r="S8844"/>
      <c r="U8844"/>
      <c r="V8844"/>
      <c r="W8844"/>
      <c r="Y8844"/>
      <c r="Z8844"/>
      <c r="AA8844"/>
      <c r="AC8844"/>
      <c r="AD8844"/>
      <c r="AE8844"/>
      <c r="AG8844"/>
      <c r="AH8844"/>
      <c r="AI8844"/>
      <c r="AK8844"/>
      <c r="AL8844"/>
      <c r="AM8844"/>
      <c r="AO8844"/>
      <c r="AP8844"/>
      <c r="AQ8844"/>
      <c r="AS8844"/>
      <c r="AT8844"/>
      <c r="AU8844"/>
      <c r="AW8844"/>
      <c r="AX8844"/>
      <c r="AY8844"/>
      <c r="BA8844"/>
      <c r="BB8844"/>
      <c r="BC8844"/>
      <c r="BE8844"/>
      <c r="BF8844"/>
      <c r="BG8844"/>
      <c r="BI8844"/>
      <c r="BJ8844"/>
      <c r="BK8844"/>
      <c r="BM8844"/>
      <c r="BN8844"/>
      <c r="BO8844"/>
    </row>
    <row r="8845" spans="1:67">
      <c r="A8845"/>
      <c r="B8845"/>
      <c r="C8845"/>
      <c r="E8845"/>
      <c r="F8845"/>
      <c r="G8845"/>
      <c r="I8845"/>
      <c r="J8845"/>
      <c r="K8845"/>
      <c r="M8845"/>
      <c r="N8845"/>
      <c r="O8845"/>
      <c r="Q8845"/>
      <c r="R8845"/>
      <c r="S8845"/>
      <c r="U8845"/>
      <c r="V8845"/>
      <c r="W8845"/>
      <c r="Y8845"/>
      <c r="Z8845"/>
      <c r="AA8845"/>
      <c r="AC8845"/>
      <c r="AD8845"/>
      <c r="AE8845"/>
      <c r="AG8845"/>
      <c r="AH8845"/>
      <c r="AI8845"/>
      <c r="AK8845"/>
      <c r="AL8845"/>
      <c r="AM8845"/>
      <c r="AO8845"/>
      <c r="AP8845"/>
      <c r="AQ8845"/>
      <c r="AS8845"/>
      <c r="AT8845"/>
      <c r="AU8845"/>
      <c r="AW8845"/>
      <c r="AX8845"/>
      <c r="AY8845"/>
      <c r="BA8845"/>
      <c r="BB8845"/>
      <c r="BC8845"/>
      <c r="BE8845"/>
      <c r="BF8845"/>
      <c r="BG8845"/>
      <c r="BI8845"/>
      <c r="BJ8845"/>
      <c r="BK8845"/>
      <c r="BM8845"/>
      <c r="BN8845"/>
      <c r="BO8845"/>
    </row>
    <row r="8846" spans="1:67">
      <c r="A8846"/>
      <c r="B8846"/>
      <c r="C8846"/>
      <c r="E8846"/>
      <c r="F8846"/>
      <c r="G8846"/>
      <c r="I8846"/>
      <c r="J8846"/>
      <c r="K8846"/>
      <c r="M8846"/>
      <c r="N8846"/>
      <c r="O8846"/>
      <c r="Q8846"/>
      <c r="R8846"/>
      <c r="S8846"/>
      <c r="U8846"/>
      <c r="V8846"/>
      <c r="W8846"/>
      <c r="Y8846"/>
      <c r="Z8846"/>
      <c r="AA8846"/>
      <c r="AC8846"/>
      <c r="AD8846"/>
      <c r="AE8846"/>
      <c r="AG8846"/>
      <c r="AH8846"/>
      <c r="AI8846"/>
      <c r="AK8846"/>
      <c r="AL8846"/>
      <c r="AM8846"/>
      <c r="AO8846"/>
      <c r="AP8846"/>
      <c r="AQ8846"/>
      <c r="AS8846"/>
      <c r="AT8846"/>
      <c r="AU8846"/>
      <c r="AW8846"/>
      <c r="AX8846"/>
      <c r="AY8846"/>
      <c r="BA8846"/>
      <c r="BB8846"/>
      <c r="BC8846"/>
      <c r="BE8846"/>
      <c r="BF8846"/>
      <c r="BG8846"/>
      <c r="BI8846"/>
      <c r="BJ8846"/>
      <c r="BK8846"/>
      <c r="BM8846"/>
      <c r="BN8846"/>
      <c r="BO8846"/>
    </row>
    <row r="8847" spans="1:67">
      <c r="A8847"/>
      <c r="B8847"/>
      <c r="C8847"/>
      <c r="E8847"/>
      <c r="F8847"/>
      <c r="G8847"/>
      <c r="I8847"/>
      <c r="J8847"/>
      <c r="K8847"/>
      <c r="M8847"/>
      <c r="N8847"/>
      <c r="O8847"/>
      <c r="Q8847"/>
      <c r="R8847"/>
      <c r="S8847"/>
      <c r="U8847"/>
      <c r="V8847"/>
      <c r="W8847"/>
      <c r="Y8847"/>
      <c r="Z8847"/>
      <c r="AA8847"/>
      <c r="AC8847"/>
      <c r="AD8847"/>
      <c r="AE8847"/>
      <c r="AG8847"/>
      <c r="AH8847"/>
      <c r="AI8847"/>
      <c r="AK8847"/>
      <c r="AL8847"/>
      <c r="AM8847"/>
      <c r="AO8847"/>
      <c r="AP8847"/>
      <c r="AQ8847"/>
      <c r="AS8847"/>
      <c r="AT8847"/>
      <c r="AU8847"/>
      <c r="AW8847"/>
      <c r="AX8847"/>
      <c r="AY8847"/>
      <c r="BA8847"/>
      <c r="BB8847"/>
      <c r="BC8847"/>
      <c r="BE8847"/>
      <c r="BF8847"/>
      <c r="BG8847"/>
      <c r="BI8847"/>
      <c r="BJ8847"/>
      <c r="BK8847"/>
      <c r="BM8847"/>
      <c r="BN8847"/>
      <c r="BO8847"/>
    </row>
    <row r="8848" spans="1:67">
      <c r="A8848"/>
      <c r="B8848"/>
      <c r="C8848"/>
      <c r="E8848"/>
      <c r="F8848"/>
      <c r="G8848"/>
      <c r="I8848"/>
      <c r="J8848"/>
      <c r="K8848"/>
      <c r="M8848"/>
      <c r="N8848"/>
      <c r="O8848"/>
      <c r="Q8848"/>
      <c r="R8848"/>
      <c r="S8848"/>
      <c r="U8848"/>
      <c r="V8848"/>
      <c r="W8848"/>
      <c r="Y8848"/>
      <c r="Z8848"/>
      <c r="AA8848"/>
      <c r="AC8848"/>
      <c r="AD8848"/>
      <c r="AE8848"/>
      <c r="AG8848"/>
      <c r="AH8848"/>
      <c r="AI8848"/>
      <c r="AK8848"/>
      <c r="AL8848"/>
      <c r="AM8848"/>
      <c r="AO8848"/>
      <c r="AP8848"/>
      <c r="AQ8848"/>
      <c r="AS8848"/>
      <c r="AT8848"/>
      <c r="AU8848"/>
      <c r="AW8848"/>
      <c r="AX8848"/>
      <c r="AY8848"/>
      <c r="BA8848"/>
      <c r="BB8848"/>
      <c r="BC8848"/>
      <c r="BE8848"/>
      <c r="BF8848"/>
      <c r="BG8848"/>
      <c r="BI8848"/>
      <c r="BJ8848"/>
      <c r="BK8848"/>
      <c r="BM8848"/>
      <c r="BN8848"/>
      <c r="BO8848"/>
    </row>
    <row r="8849" spans="1:67">
      <c r="A8849"/>
      <c r="B8849"/>
      <c r="C8849"/>
      <c r="E8849"/>
      <c r="F8849"/>
      <c r="G8849"/>
      <c r="I8849"/>
      <c r="J8849"/>
      <c r="K8849"/>
      <c r="M8849"/>
      <c r="N8849"/>
      <c r="O8849"/>
      <c r="Q8849"/>
      <c r="R8849"/>
      <c r="S8849"/>
      <c r="U8849"/>
      <c r="V8849"/>
      <c r="W8849"/>
      <c r="Y8849"/>
      <c r="Z8849"/>
      <c r="AA8849"/>
      <c r="AC8849"/>
      <c r="AD8849"/>
      <c r="AE8849"/>
      <c r="AG8849"/>
      <c r="AH8849"/>
      <c r="AI8849"/>
      <c r="AK8849"/>
      <c r="AL8849"/>
      <c r="AM8849"/>
      <c r="AO8849"/>
      <c r="AP8849"/>
      <c r="AQ8849"/>
      <c r="AS8849"/>
      <c r="AT8849"/>
      <c r="AU8849"/>
      <c r="AW8849"/>
      <c r="AX8849"/>
      <c r="AY8849"/>
      <c r="BA8849"/>
      <c r="BB8849"/>
      <c r="BC8849"/>
      <c r="BE8849"/>
      <c r="BF8849"/>
      <c r="BG8849"/>
      <c r="BI8849"/>
      <c r="BJ8849"/>
      <c r="BK8849"/>
      <c r="BM8849"/>
      <c r="BN8849"/>
      <c r="BO8849"/>
    </row>
    <row r="8850" spans="1:67">
      <c r="A8850"/>
      <c r="B8850"/>
      <c r="C8850"/>
      <c r="E8850"/>
      <c r="F8850"/>
      <c r="G8850"/>
      <c r="I8850"/>
      <c r="J8850"/>
      <c r="K8850"/>
      <c r="M8850"/>
      <c r="N8850"/>
      <c r="O8850"/>
      <c r="Q8850"/>
      <c r="R8850"/>
      <c r="S8850"/>
      <c r="U8850"/>
      <c r="V8850"/>
      <c r="W8850"/>
      <c r="Y8850"/>
      <c r="Z8850"/>
      <c r="AA8850"/>
      <c r="AC8850"/>
      <c r="AD8850"/>
      <c r="AE8850"/>
      <c r="AG8850"/>
      <c r="AH8850"/>
      <c r="AI8850"/>
      <c r="AK8850"/>
      <c r="AL8850"/>
      <c r="AM8850"/>
      <c r="AO8850"/>
      <c r="AP8850"/>
      <c r="AQ8850"/>
      <c r="AS8850"/>
      <c r="AT8850"/>
      <c r="AU8850"/>
      <c r="AW8850"/>
      <c r="AX8850"/>
      <c r="AY8850"/>
      <c r="BA8850"/>
      <c r="BB8850"/>
      <c r="BC8850"/>
      <c r="BE8850"/>
      <c r="BF8850"/>
      <c r="BG8850"/>
      <c r="BI8850"/>
      <c r="BJ8850"/>
      <c r="BK8850"/>
      <c r="BM8850"/>
      <c r="BN8850"/>
      <c r="BO8850"/>
    </row>
    <row r="8851" spans="1:67">
      <c r="A8851"/>
      <c r="B8851"/>
      <c r="C8851"/>
      <c r="E8851"/>
      <c r="F8851"/>
      <c r="G8851"/>
      <c r="I8851"/>
      <c r="J8851"/>
      <c r="K8851"/>
      <c r="M8851"/>
      <c r="N8851"/>
      <c r="O8851"/>
      <c r="Q8851"/>
      <c r="R8851"/>
      <c r="S8851"/>
      <c r="U8851"/>
      <c r="V8851"/>
      <c r="W8851"/>
      <c r="Y8851"/>
      <c r="Z8851"/>
      <c r="AA8851"/>
      <c r="AC8851"/>
      <c r="AD8851"/>
      <c r="AE8851"/>
      <c r="AG8851"/>
      <c r="AH8851"/>
      <c r="AI8851"/>
      <c r="AK8851"/>
      <c r="AL8851"/>
      <c r="AM8851"/>
      <c r="AO8851"/>
      <c r="AP8851"/>
      <c r="AQ8851"/>
      <c r="AS8851"/>
      <c r="AT8851"/>
      <c r="AU8851"/>
      <c r="AW8851"/>
      <c r="AX8851"/>
      <c r="AY8851"/>
      <c r="BA8851"/>
      <c r="BB8851"/>
      <c r="BC8851"/>
      <c r="BE8851"/>
      <c r="BF8851"/>
      <c r="BG8851"/>
      <c r="BI8851"/>
      <c r="BJ8851"/>
      <c r="BK8851"/>
      <c r="BM8851"/>
      <c r="BN8851"/>
      <c r="BO8851"/>
    </row>
    <row r="8852" spans="1:67">
      <c r="A8852"/>
      <c r="B8852"/>
      <c r="C8852"/>
      <c r="E8852"/>
      <c r="F8852"/>
      <c r="G8852"/>
      <c r="I8852"/>
      <c r="J8852"/>
      <c r="K8852"/>
      <c r="M8852"/>
      <c r="N8852"/>
      <c r="O8852"/>
      <c r="Q8852"/>
      <c r="R8852"/>
      <c r="S8852"/>
      <c r="U8852"/>
      <c r="V8852"/>
      <c r="W8852"/>
      <c r="Y8852"/>
      <c r="Z8852"/>
      <c r="AA8852"/>
      <c r="AC8852"/>
      <c r="AD8852"/>
      <c r="AE8852"/>
      <c r="AG8852"/>
      <c r="AH8852"/>
      <c r="AI8852"/>
      <c r="AK8852"/>
      <c r="AL8852"/>
      <c r="AM8852"/>
      <c r="AO8852"/>
      <c r="AP8852"/>
      <c r="AQ8852"/>
      <c r="AS8852"/>
      <c r="AT8852"/>
      <c r="AU8852"/>
      <c r="AW8852"/>
      <c r="AX8852"/>
      <c r="AY8852"/>
      <c r="BA8852"/>
      <c r="BB8852"/>
      <c r="BC8852"/>
      <c r="BE8852"/>
      <c r="BF8852"/>
      <c r="BG8852"/>
      <c r="BI8852"/>
      <c r="BJ8852"/>
      <c r="BK8852"/>
      <c r="BM8852"/>
      <c r="BN8852"/>
      <c r="BO8852"/>
    </row>
    <row r="8853" spans="1:67">
      <c r="A8853"/>
      <c r="B8853"/>
      <c r="C8853"/>
      <c r="E8853"/>
      <c r="F8853"/>
      <c r="G8853"/>
      <c r="I8853"/>
      <c r="J8853"/>
      <c r="K8853"/>
      <c r="M8853"/>
      <c r="N8853"/>
      <c r="O8853"/>
      <c r="Q8853"/>
      <c r="R8853"/>
      <c r="S8853"/>
      <c r="U8853"/>
      <c r="V8853"/>
      <c r="W8853"/>
      <c r="Y8853"/>
      <c r="Z8853"/>
      <c r="AA8853"/>
      <c r="AC8853"/>
      <c r="AD8853"/>
      <c r="AE8853"/>
      <c r="AG8853"/>
      <c r="AH8853"/>
      <c r="AI8853"/>
      <c r="AK8853"/>
      <c r="AL8853"/>
      <c r="AM8853"/>
      <c r="AO8853"/>
      <c r="AP8853"/>
      <c r="AQ8853"/>
      <c r="AS8853"/>
      <c r="AT8853"/>
      <c r="AU8853"/>
      <c r="AW8853"/>
      <c r="AX8853"/>
      <c r="AY8853"/>
      <c r="BA8853"/>
      <c r="BB8853"/>
      <c r="BC8853"/>
      <c r="BE8853"/>
      <c r="BF8853"/>
      <c r="BG8853"/>
      <c r="BI8853"/>
      <c r="BJ8853"/>
      <c r="BK8853"/>
      <c r="BM8853"/>
      <c r="BN8853"/>
      <c r="BO8853"/>
    </row>
    <row r="8854" spans="1:67">
      <c r="A8854"/>
      <c r="B8854"/>
      <c r="C8854"/>
      <c r="E8854"/>
      <c r="F8854"/>
      <c r="G8854"/>
      <c r="I8854"/>
      <c r="J8854"/>
      <c r="K8854"/>
      <c r="M8854"/>
      <c r="N8854"/>
      <c r="O8854"/>
      <c r="Q8854"/>
      <c r="R8854"/>
      <c r="S8854"/>
      <c r="U8854"/>
      <c r="V8854"/>
      <c r="W8854"/>
      <c r="Y8854"/>
      <c r="Z8854"/>
      <c r="AA8854"/>
      <c r="AC8854"/>
      <c r="AD8854"/>
      <c r="AE8854"/>
      <c r="AG8854"/>
      <c r="AH8854"/>
      <c r="AI8854"/>
      <c r="AK8854"/>
      <c r="AL8854"/>
      <c r="AM8854"/>
      <c r="AO8854"/>
      <c r="AP8854"/>
      <c r="AQ8854"/>
      <c r="AS8854"/>
      <c r="AT8854"/>
      <c r="AU8854"/>
      <c r="AW8854"/>
      <c r="AX8854"/>
      <c r="AY8854"/>
      <c r="BA8854"/>
      <c r="BB8854"/>
      <c r="BC8854"/>
      <c r="BE8854"/>
      <c r="BF8854"/>
      <c r="BG8854"/>
      <c r="BI8854"/>
      <c r="BJ8854"/>
      <c r="BK8854"/>
      <c r="BM8854"/>
      <c r="BN8854"/>
      <c r="BO8854"/>
    </row>
    <row r="8855" spans="1:67">
      <c r="A8855"/>
      <c r="B8855"/>
      <c r="C8855"/>
      <c r="E8855"/>
      <c r="F8855"/>
      <c r="G8855"/>
      <c r="I8855"/>
      <c r="J8855"/>
      <c r="K8855"/>
      <c r="M8855"/>
      <c r="N8855"/>
      <c r="O8855"/>
      <c r="Q8855"/>
      <c r="R8855"/>
      <c r="S8855"/>
      <c r="U8855"/>
      <c r="V8855"/>
      <c r="W8855"/>
      <c r="Y8855"/>
      <c r="Z8855"/>
      <c r="AA8855"/>
      <c r="AC8855"/>
      <c r="AD8855"/>
      <c r="AE8855"/>
      <c r="AG8855"/>
      <c r="AH8855"/>
      <c r="AI8855"/>
      <c r="AK8855"/>
      <c r="AL8855"/>
      <c r="AM8855"/>
      <c r="AO8855"/>
      <c r="AP8855"/>
      <c r="AQ8855"/>
      <c r="AS8855"/>
      <c r="AT8855"/>
      <c r="AU8855"/>
      <c r="AW8855"/>
      <c r="AX8855"/>
      <c r="AY8855"/>
      <c r="BA8855"/>
      <c r="BB8855"/>
      <c r="BC8855"/>
      <c r="BE8855"/>
      <c r="BF8855"/>
      <c r="BG8855"/>
      <c r="BI8855"/>
      <c r="BJ8855"/>
      <c r="BK8855"/>
      <c r="BM8855"/>
      <c r="BN8855"/>
      <c r="BO8855"/>
    </row>
    <row r="8856" spans="1:67">
      <c r="A8856"/>
      <c r="B8856"/>
      <c r="C8856"/>
      <c r="E8856"/>
      <c r="F8856"/>
      <c r="G8856"/>
      <c r="I8856"/>
      <c r="J8856"/>
      <c r="K8856"/>
      <c r="M8856"/>
      <c r="N8856"/>
      <c r="O8856"/>
      <c r="Q8856"/>
      <c r="R8856"/>
      <c r="S8856"/>
      <c r="U8856"/>
      <c r="V8856"/>
      <c r="W8856"/>
      <c r="Y8856"/>
      <c r="Z8856"/>
      <c r="AA8856"/>
      <c r="AC8856"/>
      <c r="AD8856"/>
      <c r="AE8856"/>
      <c r="AG8856"/>
      <c r="AH8856"/>
      <c r="AI8856"/>
      <c r="AK8856"/>
      <c r="AL8856"/>
      <c r="AM8856"/>
      <c r="AO8856"/>
      <c r="AP8856"/>
      <c r="AQ8856"/>
      <c r="AS8856"/>
      <c r="AT8856"/>
      <c r="AU8856"/>
      <c r="AW8856"/>
      <c r="AX8856"/>
      <c r="AY8856"/>
      <c r="BA8856"/>
      <c r="BB8856"/>
      <c r="BC8856"/>
      <c r="BE8856"/>
      <c r="BF8856"/>
      <c r="BG8856"/>
      <c r="BI8856"/>
      <c r="BJ8856"/>
      <c r="BK8856"/>
      <c r="BM8856"/>
      <c r="BN8856"/>
      <c r="BO8856"/>
    </row>
    <row r="8857" spans="1:67">
      <c r="A8857"/>
      <c r="B8857"/>
      <c r="C8857"/>
      <c r="E8857"/>
      <c r="F8857"/>
      <c r="G8857"/>
      <c r="I8857"/>
      <c r="J8857"/>
      <c r="K8857"/>
      <c r="M8857"/>
      <c r="N8857"/>
      <c r="O8857"/>
      <c r="Q8857"/>
      <c r="R8857"/>
      <c r="S8857"/>
      <c r="U8857"/>
      <c r="V8857"/>
      <c r="W8857"/>
      <c r="Y8857"/>
      <c r="Z8857"/>
      <c r="AA8857"/>
      <c r="AC8857"/>
      <c r="AD8857"/>
      <c r="AE8857"/>
      <c r="AG8857"/>
      <c r="AH8857"/>
      <c r="AI8857"/>
      <c r="AK8857"/>
      <c r="AL8857"/>
      <c r="AM8857"/>
      <c r="AO8857"/>
      <c r="AP8857"/>
      <c r="AQ8857"/>
      <c r="AS8857"/>
      <c r="AT8857"/>
      <c r="AU8857"/>
      <c r="AW8857"/>
      <c r="AX8857"/>
      <c r="AY8857"/>
      <c r="BA8857"/>
      <c r="BB8857"/>
      <c r="BC8857"/>
      <c r="BE8857"/>
      <c r="BF8857"/>
      <c r="BG8857"/>
      <c r="BI8857"/>
      <c r="BJ8857"/>
      <c r="BK8857"/>
      <c r="BM8857"/>
      <c r="BN8857"/>
      <c r="BO8857"/>
    </row>
    <row r="8858" spans="1:67">
      <c r="A8858"/>
      <c r="B8858"/>
      <c r="C8858"/>
      <c r="E8858"/>
      <c r="F8858"/>
      <c r="G8858"/>
      <c r="I8858"/>
      <c r="J8858"/>
      <c r="K8858"/>
      <c r="M8858"/>
      <c r="N8858"/>
      <c r="O8858"/>
      <c r="Q8858"/>
      <c r="R8858"/>
      <c r="S8858"/>
      <c r="U8858"/>
      <c r="V8858"/>
      <c r="W8858"/>
      <c r="Y8858"/>
      <c r="Z8858"/>
      <c r="AA8858"/>
      <c r="AC8858"/>
      <c r="AD8858"/>
      <c r="AE8858"/>
      <c r="AG8858"/>
      <c r="AH8858"/>
      <c r="AI8858"/>
      <c r="AK8858"/>
      <c r="AL8858"/>
      <c r="AM8858"/>
      <c r="AO8858"/>
      <c r="AP8858"/>
      <c r="AQ8858"/>
      <c r="AS8858"/>
      <c r="AT8858"/>
      <c r="AU8858"/>
      <c r="AW8858"/>
      <c r="AX8858"/>
      <c r="AY8858"/>
      <c r="BA8858"/>
      <c r="BB8858"/>
      <c r="BC8858"/>
      <c r="BE8858"/>
      <c r="BF8858"/>
      <c r="BG8858"/>
      <c r="BI8858"/>
      <c r="BJ8858"/>
      <c r="BK8858"/>
      <c r="BM8858"/>
      <c r="BN8858"/>
      <c r="BO8858"/>
    </row>
    <row r="8859" spans="1:67">
      <c r="A8859"/>
      <c r="B8859"/>
      <c r="C8859"/>
      <c r="E8859"/>
      <c r="F8859"/>
      <c r="G8859"/>
      <c r="I8859"/>
      <c r="J8859"/>
      <c r="K8859"/>
      <c r="M8859"/>
      <c r="N8859"/>
      <c r="O8859"/>
      <c r="Q8859"/>
      <c r="R8859"/>
      <c r="S8859"/>
      <c r="U8859"/>
      <c r="V8859"/>
      <c r="W8859"/>
      <c r="Y8859"/>
      <c r="Z8859"/>
      <c r="AA8859"/>
      <c r="AC8859"/>
      <c r="AD8859"/>
      <c r="AE8859"/>
      <c r="AG8859"/>
      <c r="AH8859"/>
      <c r="AI8859"/>
      <c r="AK8859"/>
      <c r="AL8859"/>
      <c r="AM8859"/>
      <c r="AO8859"/>
      <c r="AP8859"/>
      <c r="AQ8859"/>
      <c r="AS8859"/>
      <c r="AT8859"/>
      <c r="AU8859"/>
      <c r="AW8859"/>
      <c r="AX8859"/>
      <c r="AY8859"/>
      <c r="BA8859"/>
      <c r="BB8859"/>
      <c r="BC8859"/>
      <c r="BE8859"/>
      <c r="BF8859"/>
      <c r="BG8859"/>
      <c r="BI8859"/>
      <c r="BJ8859"/>
      <c r="BK8859"/>
      <c r="BM8859"/>
      <c r="BN8859"/>
      <c r="BO8859"/>
    </row>
    <row r="8860" spans="1:67">
      <c r="A8860"/>
      <c r="B8860"/>
      <c r="C8860"/>
      <c r="E8860"/>
      <c r="F8860"/>
      <c r="G8860"/>
      <c r="I8860"/>
      <c r="J8860"/>
      <c r="K8860"/>
      <c r="M8860"/>
      <c r="N8860"/>
      <c r="O8860"/>
      <c r="Q8860"/>
      <c r="R8860"/>
      <c r="S8860"/>
      <c r="U8860"/>
      <c r="V8860"/>
      <c r="W8860"/>
      <c r="Y8860"/>
      <c r="Z8860"/>
      <c r="AA8860"/>
      <c r="AC8860"/>
      <c r="AD8860"/>
      <c r="AE8860"/>
      <c r="AG8860"/>
      <c r="AH8860"/>
      <c r="AI8860"/>
      <c r="AK8860"/>
      <c r="AL8860"/>
      <c r="AM8860"/>
      <c r="AO8860"/>
      <c r="AP8860"/>
      <c r="AQ8860"/>
      <c r="AS8860"/>
      <c r="AT8860"/>
      <c r="AU8860"/>
      <c r="AW8860"/>
      <c r="AX8860"/>
      <c r="AY8860"/>
      <c r="BA8860"/>
      <c r="BB8860"/>
      <c r="BC8860"/>
      <c r="BE8860"/>
      <c r="BF8860"/>
      <c r="BG8860"/>
      <c r="BI8860"/>
      <c r="BJ8860"/>
      <c r="BK8860"/>
      <c r="BM8860"/>
      <c r="BN8860"/>
      <c r="BO8860"/>
    </row>
    <row r="8861" spans="1:67">
      <c r="A8861"/>
      <c r="B8861"/>
      <c r="C8861"/>
      <c r="E8861"/>
      <c r="F8861"/>
      <c r="G8861"/>
      <c r="I8861"/>
      <c r="J8861"/>
      <c r="K8861"/>
      <c r="M8861"/>
      <c r="N8861"/>
      <c r="O8861"/>
      <c r="Q8861"/>
      <c r="R8861"/>
      <c r="S8861"/>
      <c r="U8861"/>
      <c r="V8861"/>
      <c r="W8861"/>
      <c r="Y8861"/>
      <c r="Z8861"/>
      <c r="AA8861"/>
      <c r="AC8861"/>
      <c r="AD8861"/>
      <c r="AE8861"/>
      <c r="AG8861"/>
      <c r="AH8861"/>
      <c r="AI8861"/>
      <c r="AK8861"/>
      <c r="AL8861"/>
      <c r="AM8861"/>
      <c r="AO8861"/>
      <c r="AP8861"/>
      <c r="AQ8861"/>
      <c r="AS8861"/>
      <c r="AT8861"/>
      <c r="AU8861"/>
      <c r="AW8861"/>
      <c r="AX8861"/>
      <c r="AY8861"/>
      <c r="BA8861"/>
      <c r="BB8861"/>
      <c r="BC8861"/>
      <c r="BE8861"/>
      <c r="BF8861"/>
      <c r="BG8861"/>
      <c r="BI8861"/>
      <c r="BJ8861"/>
      <c r="BK8861"/>
      <c r="BM8861"/>
      <c r="BN8861"/>
      <c r="BO8861"/>
    </row>
    <row r="8862" spans="1:67">
      <c r="A8862"/>
      <c r="B8862"/>
      <c r="C8862"/>
      <c r="E8862"/>
      <c r="F8862"/>
      <c r="G8862"/>
      <c r="I8862"/>
      <c r="J8862"/>
      <c r="K8862"/>
      <c r="M8862"/>
      <c r="N8862"/>
      <c r="O8862"/>
      <c r="Q8862"/>
      <c r="R8862"/>
      <c r="S8862"/>
      <c r="U8862"/>
      <c r="V8862"/>
      <c r="W8862"/>
      <c r="Y8862"/>
      <c r="Z8862"/>
      <c r="AA8862"/>
      <c r="AC8862"/>
      <c r="AD8862"/>
      <c r="AE8862"/>
      <c r="AG8862"/>
      <c r="AH8862"/>
      <c r="AI8862"/>
      <c r="AK8862"/>
      <c r="AL8862"/>
      <c r="AM8862"/>
      <c r="AO8862"/>
      <c r="AP8862"/>
      <c r="AQ8862"/>
      <c r="AS8862"/>
      <c r="AT8862"/>
      <c r="AU8862"/>
      <c r="AW8862"/>
      <c r="AX8862"/>
      <c r="AY8862"/>
      <c r="BA8862"/>
      <c r="BB8862"/>
      <c r="BC8862"/>
      <c r="BE8862"/>
      <c r="BF8862"/>
      <c r="BG8862"/>
      <c r="BI8862"/>
      <c r="BJ8862"/>
      <c r="BK8862"/>
      <c r="BM8862"/>
      <c r="BN8862"/>
      <c r="BO8862"/>
    </row>
    <row r="8863" spans="1:67">
      <c r="A8863"/>
      <c r="B8863"/>
      <c r="C8863"/>
      <c r="E8863"/>
      <c r="F8863"/>
      <c r="G8863"/>
      <c r="I8863"/>
      <c r="J8863"/>
      <c r="K8863"/>
      <c r="M8863"/>
      <c r="N8863"/>
      <c r="O8863"/>
      <c r="Q8863"/>
      <c r="R8863"/>
      <c r="S8863"/>
      <c r="U8863"/>
      <c r="V8863"/>
      <c r="W8863"/>
      <c r="Y8863"/>
      <c r="Z8863"/>
      <c r="AA8863"/>
      <c r="AC8863"/>
      <c r="AD8863"/>
      <c r="AE8863"/>
      <c r="AG8863"/>
      <c r="AH8863"/>
      <c r="AI8863"/>
      <c r="AK8863"/>
      <c r="AL8863"/>
      <c r="AM8863"/>
      <c r="AO8863"/>
      <c r="AP8863"/>
      <c r="AQ8863"/>
      <c r="AS8863"/>
      <c r="AT8863"/>
      <c r="AU8863"/>
      <c r="AW8863"/>
      <c r="AX8863"/>
      <c r="AY8863"/>
      <c r="BA8863"/>
      <c r="BB8863"/>
      <c r="BC8863"/>
      <c r="BE8863"/>
      <c r="BF8863"/>
      <c r="BG8863"/>
      <c r="BI8863"/>
      <c r="BJ8863"/>
      <c r="BK8863"/>
      <c r="BM8863"/>
      <c r="BN8863"/>
      <c r="BO8863"/>
    </row>
    <row r="8864" spans="1:67">
      <c r="A8864"/>
      <c r="B8864"/>
      <c r="C8864"/>
      <c r="E8864"/>
      <c r="F8864"/>
      <c r="G8864"/>
      <c r="I8864"/>
      <c r="J8864"/>
      <c r="K8864"/>
      <c r="M8864"/>
      <c r="N8864"/>
      <c r="O8864"/>
      <c r="Q8864"/>
      <c r="R8864"/>
      <c r="S8864"/>
      <c r="U8864"/>
      <c r="V8864"/>
      <c r="W8864"/>
      <c r="Y8864"/>
      <c r="Z8864"/>
      <c r="AA8864"/>
      <c r="AC8864"/>
      <c r="AD8864"/>
      <c r="AE8864"/>
      <c r="AG8864"/>
      <c r="AH8864"/>
      <c r="AI8864"/>
      <c r="AK8864"/>
      <c r="AL8864"/>
      <c r="AM8864"/>
      <c r="AO8864"/>
      <c r="AP8864"/>
      <c r="AQ8864"/>
      <c r="AS8864"/>
      <c r="AT8864"/>
      <c r="AU8864"/>
      <c r="AW8864"/>
      <c r="AX8864"/>
      <c r="AY8864"/>
      <c r="BA8864"/>
      <c r="BB8864"/>
      <c r="BC8864"/>
      <c r="BE8864"/>
      <c r="BF8864"/>
      <c r="BG8864"/>
      <c r="BI8864"/>
      <c r="BJ8864"/>
      <c r="BK8864"/>
      <c r="BM8864"/>
      <c r="BN8864"/>
      <c r="BO8864"/>
    </row>
    <row r="8865" spans="1:67">
      <c r="A8865"/>
      <c r="B8865"/>
      <c r="C8865"/>
      <c r="E8865"/>
      <c r="F8865"/>
      <c r="G8865"/>
      <c r="I8865"/>
      <c r="J8865"/>
      <c r="K8865"/>
      <c r="M8865"/>
      <c r="N8865"/>
      <c r="O8865"/>
      <c r="Q8865"/>
      <c r="R8865"/>
      <c r="S8865"/>
      <c r="U8865"/>
      <c r="V8865"/>
      <c r="W8865"/>
      <c r="Y8865"/>
      <c r="Z8865"/>
      <c r="AA8865"/>
      <c r="AC8865"/>
      <c r="AD8865"/>
      <c r="AE8865"/>
      <c r="AG8865"/>
      <c r="AH8865"/>
      <c r="AI8865"/>
      <c r="AK8865"/>
      <c r="AL8865"/>
      <c r="AM8865"/>
      <c r="AO8865"/>
      <c r="AP8865"/>
      <c r="AQ8865"/>
      <c r="AS8865"/>
      <c r="AT8865"/>
      <c r="AU8865"/>
      <c r="AW8865"/>
      <c r="AX8865"/>
      <c r="AY8865"/>
      <c r="BA8865"/>
      <c r="BB8865"/>
      <c r="BC8865"/>
      <c r="BE8865"/>
      <c r="BF8865"/>
      <c r="BG8865"/>
      <c r="BI8865"/>
      <c r="BJ8865"/>
      <c r="BK8865"/>
      <c r="BM8865"/>
      <c r="BN8865"/>
      <c r="BO8865"/>
    </row>
    <row r="8866" spans="1:67">
      <c r="A8866"/>
      <c r="B8866"/>
      <c r="C8866"/>
      <c r="E8866"/>
      <c r="F8866"/>
      <c r="G8866"/>
      <c r="I8866"/>
      <c r="J8866"/>
      <c r="K8866"/>
      <c r="M8866"/>
      <c r="N8866"/>
      <c r="O8866"/>
      <c r="Q8866"/>
      <c r="R8866"/>
      <c r="S8866"/>
      <c r="U8866"/>
      <c r="V8866"/>
      <c r="W8866"/>
      <c r="Y8866"/>
      <c r="Z8866"/>
      <c r="AA8866"/>
      <c r="AC8866"/>
      <c r="AD8866"/>
      <c r="AE8866"/>
      <c r="AG8866"/>
      <c r="AH8866"/>
      <c r="AI8866"/>
      <c r="AK8866"/>
      <c r="AL8866"/>
      <c r="AM8866"/>
      <c r="AO8866"/>
      <c r="AP8866"/>
      <c r="AQ8866"/>
      <c r="AS8866"/>
      <c r="AT8866"/>
      <c r="AU8866"/>
      <c r="AW8866"/>
      <c r="AX8866"/>
      <c r="AY8866"/>
      <c r="BA8866"/>
      <c r="BB8866"/>
      <c r="BC8866"/>
      <c r="BE8866"/>
      <c r="BF8866"/>
      <c r="BG8866"/>
      <c r="BI8866"/>
      <c r="BJ8866"/>
      <c r="BK8866"/>
      <c r="BM8866"/>
      <c r="BN8866"/>
      <c r="BO8866"/>
    </row>
    <row r="8867" spans="1:67">
      <c r="A8867"/>
      <c r="B8867"/>
      <c r="C8867"/>
      <c r="E8867"/>
      <c r="F8867"/>
      <c r="G8867"/>
      <c r="I8867"/>
      <c r="J8867"/>
      <c r="K8867"/>
      <c r="M8867"/>
      <c r="N8867"/>
      <c r="O8867"/>
      <c r="Q8867"/>
      <c r="R8867"/>
      <c r="S8867"/>
      <c r="U8867"/>
      <c r="V8867"/>
      <c r="W8867"/>
      <c r="Y8867"/>
      <c r="Z8867"/>
      <c r="AA8867"/>
      <c r="AC8867"/>
      <c r="AD8867"/>
      <c r="AE8867"/>
      <c r="AG8867"/>
      <c r="AH8867"/>
      <c r="AI8867"/>
      <c r="AK8867"/>
      <c r="AL8867"/>
      <c r="AM8867"/>
      <c r="AO8867"/>
      <c r="AP8867"/>
      <c r="AQ8867"/>
      <c r="AS8867"/>
      <c r="AT8867"/>
      <c r="AU8867"/>
      <c r="AW8867"/>
      <c r="AX8867"/>
      <c r="AY8867"/>
      <c r="BA8867"/>
      <c r="BB8867"/>
      <c r="BC8867"/>
      <c r="BE8867"/>
      <c r="BF8867"/>
      <c r="BG8867"/>
      <c r="BI8867"/>
      <c r="BJ8867"/>
      <c r="BK8867"/>
      <c r="BM8867"/>
      <c r="BN8867"/>
      <c r="BO8867"/>
    </row>
    <row r="8868" spans="1:67">
      <c r="A8868"/>
      <c r="B8868"/>
      <c r="C8868"/>
      <c r="E8868"/>
      <c r="F8868"/>
      <c r="G8868"/>
      <c r="I8868"/>
      <c r="J8868"/>
      <c r="K8868"/>
      <c r="M8868"/>
      <c r="N8868"/>
      <c r="O8868"/>
      <c r="Q8868"/>
      <c r="R8868"/>
      <c r="S8868"/>
      <c r="U8868"/>
      <c r="V8868"/>
      <c r="W8868"/>
      <c r="Y8868"/>
      <c r="Z8868"/>
      <c r="AA8868"/>
      <c r="AC8868"/>
      <c r="AD8868"/>
      <c r="AE8868"/>
      <c r="AG8868"/>
      <c r="AH8868"/>
      <c r="AI8868"/>
      <c r="AK8868"/>
      <c r="AL8868"/>
      <c r="AM8868"/>
      <c r="AO8868"/>
      <c r="AP8868"/>
      <c r="AQ8868"/>
      <c r="AS8868"/>
      <c r="AT8868"/>
      <c r="AU8868"/>
      <c r="AW8868"/>
      <c r="AX8868"/>
      <c r="AY8868"/>
      <c r="BA8868"/>
      <c r="BB8868"/>
      <c r="BC8868"/>
      <c r="BE8868"/>
      <c r="BF8868"/>
      <c r="BG8868"/>
      <c r="BI8868"/>
      <c r="BJ8868"/>
      <c r="BK8868"/>
      <c r="BM8868"/>
      <c r="BN8868"/>
      <c r="BO8868"/>
    </row>
    <row r="8869" spans="1:67">
      <c r="A8869"/>
      <c r="B8869"/>
      <c r="C8869"/>
      <c r="E8869"/>
      <c r="F8869"/>
      <c r="G8869"/>
      <c r="I8869"/>
      <c r="J8869"/>
      <c r="K8869"/>
      <c r="M8869"/>
      <c r="N8869"/>
      <c r="O8869"/>
      <c r="Q8869"/>
      <c r="R8869"/>
      <c r="S8869"/>
      <c r="U8869"/>
      <c r="V8869"/>
      <c r="W8869"/>
      <c r="Y8869"/>
      <c r="Z8869"/>
      <c r="AA8869"/>
      <c r="AC8869"/>
      <c r="AD8869"/>
      <c r="AE8869"/>
      <c r="AG8869"/>
      <c r="AH8869"/>
      <c r="AI8869"/>
      <c r="AK8869"/>
      <c r="AL8869"/>
      <c r="AM8869"/>
      <c r="AO8869"/>
      <c r="AP8869"/>
      <c r="AQ8869"/>
      <c r="AS8869"/>
      <c r="AT8869"/>
      <c r="AU8869"/>
      <c r="AW8869"/>
      <c r="AX8869"/>
      <c r="AY8869"/>
      <c r="BA8869"/>
      <c r="BB8869"/>
      <c r="BC8869"/>
      <c r="BE8869"/>
      <c r="BF8869"/>
      <c r="BG8869"/>
      <c r="BI8869"/>
      <c r="BJ8869"/>
      <c r="BK8869"/>
      <c r="BM8869"/>
      <c r="BN8869"/>
      <c r="BO8869"/>
    </row>
    <row r="8870" spans="1:67">
      <c r="A8870"/>
      <c r="B8870"/>
      <c r="C8870"/>
      <c r="E8870"/>
      <c r="F8870"/>
      <c r="G8870"/>
      <c r="I8870"/>
      <c r="J8870"/>
      <c r="K8870"/>
      <c r="M8870"/>
      <c r="N8870"/>
      <c r="O8870"/>
      <c r="Q8870"/>
      <c r="R8870"/>
      <c r="S8870"/>
      <c r="U8870"/>
      <c r="V8870"/>
      <c r="W8870"/>
      <c r="Y8870"/>
      <c r="Z8870"/>
      <c r="AA8870"/>
      <c r="AC8870"/>
      <c r="AD8870"/>
      <c r="AE8870"/>
      <c r="AG8870"/>
      <c r="AH8870"/>
      <c r="AI8870"/>
      <c r="AK8870"/>
      <c r="AL8870"/>
      <c r="AM8870"/>
      <c r="AO8870"/>
      <c r="AP8870"/>
      <c r="AQ8870"/>
      <c r="AS8870"/>
      <c r="AT8870"/>
      <c r="AU8870"/>
      <c r="AW8870"/>
      <c r="AX8870"/>
      <c r="AY8870"/>
      <c r="BA8870"/>
      <c r="BB8870"/>
      <c r="BC8870"/>
      <c r="BE8870"/>
      <c r="BF8870"/>
      <c r="BG8870"/>
      <c r="BI8870"/>
      <c r="BJ8870"/>
      <c r="BK8870"/>
      <c r="BM8870"/>
      <c r="BN8870"/>
      <c r="BO8870"/>
    </row>
    <row r="8871" spans="1:67">
      <c r="A8871"/>
      <c r="B8871"/>
      <c r="C8871"/>
      <c r="E8871"/>
      <c r="F8871"/>
      <c r="G8871"/>
      <c r="I8871"/>
      <c r="J8871"/>
      <c r="K8871"/>
      <c r="M8871"/>
      <c r="N8871"/>
      <c r="O8871"/>
      <c r="Q8871"/>
      <c r="R8871"/>
      <c r="S8871"/>
      <c r="U8871"/>
      <c r="V8871"/>
      <c r="W8871"/>
      <c r="Y8871"/>
      <c r="Z8871"/>
      <c r="AA8871"/>
      <c r="AC8871"/>
      <c r="AD8871"/>
      <c r="AE8871"/>
      <c r="AG8871"/>
      <c r="AH8871"/>
      <c r="AI8871"/>
      <c r="AK8871"/>
      <c r="AL8871"/>
      <c r="AM8871"/>
      <c r="AO8871"/>
      <c r="AP8871"/>
      <c r="AQ8871"/>
      <c r="AS8871"/>
      <c r="AT8871"/>
      <c r="AU8871"/>
      <c r="AW8871"/>
      <c r="AX8871"/>
      <c r="AY8871"/>
      <c r="BA8871"/>
      <c r="BB8871"/>
      <c r="BC8871"/>
      <c r="BE8871"/>
      <c r="BF8871"/>
      <c r="BG8871"/>
      <c r="BI8871"/>
      <c r="BJ8871"/>
      <c r="BK8871"/>
      <c r="BM8871"/>
      <c r="BN8871"/>
      <c r="BO8871"/>
    </row>
    <row r="8872" spans="1:67">
      <c r="A8872"/>
      <c r="B8872"/>
      <c r="C8872"/>
      <c r="E8872"/>
      <c r="F8872"/>
      <c r="G8872"/>
      <c r="I8872"/>
      <c r="J8872"/>
      <c r="K8872"/>
      <c r="M8872"/>
      <c r="N8872"/>
      <c r="O8872"/>
      <c r="Q8872"/>
      <c r="R8872"/>
      <c r="S8872"/>
      <c r="U8872"/>
      <c r="V8872"/>
      <c r="W8872"/>
      <c r="Y8872"/>
      <c r="Z8872"/>
      <c r="AA8872"/>
      <c r="AC8872"/>
      <c r="AD8872"/>
      <c r="AE8872"/>
      <c r="AG8872"/>
      <c r="AH8872"/>
      <c r="AI8872"/>
      <c r="AK8872"/>
      <c r="AL8872"/>
      <c r="AM8872"/>
      <c r="AO8872"/>
      <c r="AP8872"/>
      <c r="AQ8872"/>
      <c r="AS8872"/>
      <c r="AT8872"/>
      <c r="AU8872"/>
      <c r="AW8872"/>
      <c r="AX8872"/>
      <c r="AY8872"/>
      <c r="BA8872"/>
      <c r="BB8872"/>
      <c r="BC8872"/>
      <c r="BE8872"/>
      <c r="BF8872"/>
      <c r="BG8872"/>
      <c r="BI8872"/>
      <c r="BJ8872"/>
      <c r="BK8872"/>
      <c r="BM8872"/>
      <c r="BN8872"/>
      <c r="BO8872"/>
    </row>
    <row r="8873" spans="1:67">
      <c r="A8873"/>
      <c r="B8873"/>
      <c r="C8873"/>
      <c r="E8873"/>
      <c r="F8873"/>
      <c r="G8873"/>
      <c r="I8873"/>
      <c r="J8873"/>
      <c r="K8873"/>
      <c r="M8873"/>
      <c r="N8873"/>
      <c r="O8873"/>
      <c r="Q8873"/>
      <c r="R8873"/>
      <c r="S8873"/>
      <c r="U8873"/>
      <c r="V8873"/>
      <c r="W8873"/>
      <c r="Y8873"/>
      <c r="Z8873"/>
      <c r="AA8873"/>
      <c r="AC8873"/>
      <c r="AD8873"/>
      <c r="AE8873"/>
      <c r="AG8873"/>
      <c r="AH8873"/>
      <c r="AI8873"/>
      <c r="AK8873"/>
      <c r="AL8873"/>
      <c r="AM8873"/>
      <c r="AO8873"/>
      <c r="AP8873"/>
      <c r="AQ8873"/>
      <c r="AS8873"/>
      <c r="AT8873"/>
      <c r="AU8873"/>
      <c r="AW8873"/>
      <c r="AX8873"/>
      <c r="AY8873"/>
      <c r="BA8873"/>
      <c r="BB8873"/>
      <c r="BC8873"/>
      <c r="BE8873"/>
      <c r="BF8873"/>
      <c r="BG8873"/>
      <c r="BI8873"/>
      <c r="BJ8873"/>
      <c r="BK8873"/>
      <c r="BM8873"/>
      <c r="BN8873"/>
      <c r="BO8873"/>
    </row>
    <row r="8874" spans="1:67">
      <c r="A8874"/>
      <c r="B8874"/>
      <c r="C8874"/>
      <c r="E8874"/>
      <c r="F8874"/>
      <c r="G8874"/>
      <c r="I8874"/>
      <c r="J8874"/>
      <c r="K8874"/>
      <c r="M8874"/>
      <c r="N8874"/>
      <c r="O8874"/>
      <c r="Q8874"/>
      <c r="R8874"/>
      <c r="S8874"/>
      <c r="U8874"/>
      <c r="V8874"/>
      <c r="W8874"/>
      <c r="Y8874"/>
      <c r="Z8874"/>
      <c r="AA8874"/>
      <c r="AC8874"/>
      <c r="AD8874"/>
      <c r="AE8874"/>
      <c r="AG8874"/>
      <c r="AH8874"/>
      <c r="AI8874"/>
      <c r="AK8874"/>
      <c r="AL8874"/>
      <c r="AM8874"/>
      <c r="AO8874"/>
      <c r="AP8874"/>
      <c r="AQ8874"/>
      <c r="AS8874"/>
      <c r="AT8874"/>
      <c r="AU8874"/>
      <c r="AW8874"/>
      <c r="AX8874"/>
      <c r="AY8874"/>
      <c r="BA8874"/>
      <c r="BB8874"/>
      <c r="BC8874"/>
      <c r="BE8874"/>
      <c r="BF8874"/>
      <c r="BG8874"/>
      <c r="BI8874"/>
      <c r="BJ8874"/>
      <c r="BK8874"/>
      <c r="BM8874"/>
      <c r="BN8874"/>
      <c r="BO8874"/>
    </row>
    <row r="8875" spans="1:67">
      <c r="A8875"/>
      <c r="B8875"/>
      <c r="C8875"/>
      <c r="E8875"/>
      <c r="F8875"/>
      <c r="G8875"/>
      <c r="I8875"/>
      <c r="J8875"/>
      <c r="K8875"/>
      <c r="M8875"/>
      <c r="N8875"/>
      <c r="O8875"/>
      <c r="Q8875"/>
      <c r="R8875"/>
      <c r="S8875"/>
      <c r="U8875"/>
      <c r="V8875"/>
      <c r="W8875"/>
      <c r="Y8875"/>
      <c r="Z8875"/>
      <c r="AA8875"/>
      <c r="AC8875"/>
      <c r="AD8875"/>
      <c r="AE8875"/>
      <c r="AG8875"/>
      <c r="AH8875"/>
      <c r="AI8875"/>
      <c r="AK8875"/>
      <c r="AL8875"/>
      <c r="AM8875"/>
      <c r="AO8875"/>
      <c r="AP8875"/>
      <c r="AQ8875"/>
      <c r="AS8875"/>
      <c r="AT8875"/>
      <c r="AU8875"/>
      <c r="AW8875"/>
      <c r="AX8875"/>
      <c r="AY8875"/>
      <c r="BA8875"/>
      <c r="BB8875"/>
      <c r="BC8875"/>
      <c r="BE8875"/>
      <c r="BF8875"/>
      <c r="BG8875"/>
      <c r="BI8875"/>
      <c r="BJ8875"/>
      <c r="BK8875"/>
      <c r="BM8875"/>
      <c r="BN8875"/>
      <c r="BO8875"/>
    </row>
    <row r="8876" spans="1:67">
      <c r="A8876"/>
      <c r="B8876"/>
      <c r="C8876"/>
      <c r="E8876"/>
      <c r="F8876"/>
      <c r="G8876"/>
      <c r="I8876"/>
      <c r="J8876"/>
      <c r="K8876"/>
      <c r="M8876"/>
      <c r="N8876"/>
      <c r="O8876"/>
      <c r="Q8876"/>
      <c r="R8876"/>
      <c r="S8876"/>
      <c r="U8876"/>
      <c r="V8876"/>
      <c r="W8876"/>
      <c r="Y8876"/>
      <c r="Z8876"/>
      <c r="AA8876"/>
      <c r="AC8876"/>
      <c r="AD8876"/>
      <c r="AE8876"/>
      <c r="AG8876"/>
      <c r="AH8876"/>
      <c r="AI8876"/>
      <c r="AK8876"/>
      <c r="AL8876"/>
      <c r="AM8876"/>
      <c r="AO8876"/>
      <c r="AP8876"/>
      <c r="AQ8876"/>
      <c r="AS8876"/>
      <c r="AT8876"/>
      <c r="AU8876"/>
      <c r="AW8876"/>
      <c r="AX8876"/>
      <c r="AY8876"/>
      <c r="BA8876"/>
      <c r="BB8876"/>
      <c r="BC8876"/>
      <c r="BE8876"/>
      <c r="BF8876"/>
      <c r="BG8876"/>
      <c r="BI8876"/>
      <c r="BJ8876"/>
      <c r="BK8876"/>
      <c r="BM8876"/>
      <c r="BN8876"/>
      <c r="BO8876"/>
    </row>
    <row r="8877" spans="1:67">
      <c r="A8877"/>
      <c r="B8877"/>
      <c r="C8877"/>
      <c r="E8877"/>
      <c r="F8877"/>
      <c r="G8877"/>
      <c r="I8877"/>
      <c r="J8877"/>
      <c r="K8877"/>
      <c r="M8877"/>
      <c r="N8877"/>
      <c r="O8877"/>
      <c r="Q8877"/>
      <c r="R8877"/>
      <c r="S8877"/>
      <c r="U8877"/>
      <c r="V8877"/>
      <c r="W8877"/>
      <c r="Y8877"/>
      <c r="Z8877"/>
      <c r="AA8877"/>
      <c r="AC8877"/>
      <c r="AD8877"/>
      <c r="AE8877"/>
      <c r="AG8877"/>
      <c r="AH8877"/>
      <c r="AI8877"/>
      <c r="AK8877"/>
      <c r="AL8877"/>
      <c r="AM8877"/>
      <c r="AO8877"/>
      <c r="AP8877"/>
      <c r="AQ8877"/>
      <c r="AS8877"/>
      <c r="AT8877"/>
      <c r="AU8877"/>
      <c r="AW8877"/>
      <c r="AX8877"/>
      <c r="AY8877"/>
      <c r="BA8877"/>
      <c r="BB8877"/>
      <c r="BC8877"/>
      <c r="BE8877"/>
      <c r="BF8877"/>
      <c r="BG8877"/>
      <c r="BI8877"/>
      <c r="BJ8877"/>
      <c r="BK8877"/>
      <c r="BM8877"/>
      <c r="BN8877"/>
      <c r="BO8877"/>
    </row>
    <row r="8878" spans="1:67">
      <c r="A8878"/>
      <c r="B8878"/>
      <c r="C8878"/>
      <c r="E8878"/>
      <c r="F8878"/>
      <c r="G8878"/>
      <c r="I8878"/>
      <c r="J8878"/>
      <c r="K8878"/>
      <c r="M8878"/>
      <c r="N8878"/>
      <c r="O8878"/>
      <c r="Q8878"/>
      <c r="R8878"/>
      <c r="S8878"/>
      <c r="U8878"/>
      <c r="V8878"/>
      <c r="W8878"/>
      <c r="Y8878"/>
      <c r="Z8878"/>
      <c r="AA8878"/>
      <c r="AC8878"/>
      <c r="AD8878"/>
      <c r="AE8878"/>
      <c r="AG8878"/>
      <c r="AH8878"/>
      <c r="AI8878"/>
      <c r="AK8878"/>
      <c r="AL8878"/>
      <c r="AM8878"/>
      <c r="AO8878"/>
      <c r="AP8878"/>
      <c r="AQ8878"/>
      <c r="AS8878"/>
      <c r="AT8878"/>
      <c r="AU8878"/>
      <c r="AW8878"/>
      <c r="AX8878"/>
      <c r="AY8878"/>
      <c r="BA8878"/>
      <c r="BB8878"/>
      <c r="BC8878"/>
      <c r="BE8878"/>
      <c r="BF8878"/>
      <c r="BG8878"/>
      <c r="BI8878"/>
      <c r="BJ8878"/>
      <c r="BK8878"/>
      <c r="BM8878"/>
      <c r="BN8878"/>
      <c r="BO8878"/>
    </row>
    <row r="8879" spans="1:67">
      <c r="A8879"/>
      <c r="B8879"/>
      <c r="C8879"/>
      <c r="E8879"/>
      <c r="F8879"/>
      <c r="G8879"/>
      <c r="I8879"/>
      <c r="J8879"/>
      <c r="K8879"/>
      <c r="M8879"/>
      <c r="N8879"/>
      <c r="O8879"/>
      <c r="Q8879"/>
      <c r="R8879"/>
      <c r="S8879"/>
      <c r="U8879"/>
      <c r="V8879"/>
      <c r="W8879"/>
      <c r="Y8879"/>
      <c r="Z8879"/>
      <c r="AA8879"/>
      <c r="AC8879"/>
      <c r="AD8879"/>
      <c r="AE8879"/>
      <c r="AG8879"/>
      <c r="AH8879"/>
      <c r="AI8879"/>
      <c r="AK8879"/>
      <c r="AL8879"/>
      <c r="AM8879"/>
      <c r="AO8879"/>
      <c r="AP8879"/>
      <c r="AQ8879"/>
      <c r="AS8879"/>
      <c r="AT8879"/>
      <c r="AU8879"/>
      <c r="AW8879"/>
      <c r="AX8879"/>
      <c r="AY8879"/>
      <c r="BA8879"/>
      <c r="BB8879"/>
      <c r="BC8879"/>
      <c r="BE8879"/>
      <c r="BF8879"/>
      <c r="BG8879"/>
      <c r="BI8879"/>
      <c r="BJ8879"/>
      <c r="BK8879"/>
      <c r="BM8879"/>
      <c r="BN8879"/>
      <c r="BO8879"/>
    </row>
    <row r="8880" spans="1:67">
      <c r="A8880"/>
      <c r="B8880"/>
      <c r="C8880"/>
      <c r="E8880"/>
      <c r="F8880"/>
      <c r="G8880"/>
      <c r="I8880"/>
      <c r="J8880"/>
      <c r="K8880"/>
      <c r="M8880"/>
      <c r="N8880"/>
      <c r="O8880"/>
      <c r="Q8880"/>
      <c r="R8880"/>
      <c r="S8880"/>
      <c r="U8880"/>
      <c r="V8880"/>
      <c r="W8880"/>
      <c r="Y8880"/>
      <c r="Z8880"/>
      <c r="AA8880"/>
      <c r="AC8880"/>
      <c r="AD8880"/>
      <c r="AE8880"/>
      <c r="AG8880"/>
      <c r="AH8880"/>
      <c r="AI8880"/>
      <c r="AK8880"/>
      <c r="AL8880"/>
      <c r="AM8880"/>
      <c r="AO8880"/>
      <c r="AP8880"/>
      <c r="AQ8880"/>
      <c r="AS8880"/>
      <c r="AT8880"/>
      <c r="AU8880"/>
      <c r="AW8880"/>
      <c r="AX8880"/>
      <c r="AY8880"/>
      <c r="BA8880"/>
      <c r="BB8880"/>
      <c r="BC8880"/>
      <c r="BE8880"/>
      <c r="BF8880"/>
      <c r="BG8880"/>
      <c r="BI8880"/>
      <c r="BJ8880"/>
      <c r="BK8880"/>
      <c r="BM8880"/>
      <c r="BN8880"/>
      <c r="BO8880"/>
    </row>
    <row r="8881" spans="1:67">
      <c r="A8881"/>
      <c r="B8881"/>
      <c r="C8881"/>
      <c r="E8881"/>
      <c r="F8881"/>
      <c r="G8881"/>
      <c r="I8881"/>
      <c r="J8881"/>
      <c r="K8881"/>
      <c r="M8881"/>
      <c r="N8881"/>
      <c r="O8881"/>
      <c r="Q8881"/>
      <c r="R8881"/>
      <c r="S8881"/>
      <c r="U8881"/>
      <c r="V8881"/>
      <c r="W8881"/>
      <c r="Y8881"/>
      <c r="Z8881"/>
      <c r="AA8881"/>
      <c r="AC8881"/>
      <c r="AD8881"/>
      <c r="AE8881"/>
      <c r="AG8881"/>
      <c r="AH8881"/>
      <c r="AI8881"/>
      <c r="AK8881"/>
      <c r="AL8881"/>
      <c r="AM8881"/>
      <c r="AO8881"/>
      <c r="AP8881"/>
      <c r="AQ8881"/>
      <c r="AS8881"/>
      <c r="AT8881"/>
      <c r="AU8881"/>
      <c r="AW8881"/>
      <c r="AX8881"/>
      <c r="AY8881"/>
      <c r="BA8881"/>
      <c r="BB8881"/>
      <c r="BC8881"/>
      <c r="BE8881"/>
      <c r="BF8881"/>
      <c r="BG8881"/>
      <c r="BI8881"/>
      <c r="BJ8881"/>
      <c r="BK8881"/>
      <c r="BM8881"/>
      <c r="BN8881"/>
      <c r="BO8881"/>
    </row>
    <row r="8882" spans="1:67">
      <c r="A8882"/>
      <c r="B8882"/>
      <c r="C8882"/>
      <c r="E8882"/>
      <c r="F8882"/>
      <c r="G8882"/>
      <c r="I8882"/>
      <c r="J8882"/>
      <c r="K8882"/>
      <c r="M8882"/>
      <c r="N8882"/>
      <c r="O8882"/>
      <c r="Q8882"/>
      <c r="R8882"/>
      <c r="S8882"/>
      <c r="U8882"/>
      <c r="V8882"/>
      <c r="W8882"/>
      <c r="Y8882"/>
      <c r="Z8882"/>
      <c r="AA8882"/>
      <c r="AC8882"/>
      <c r="AD8882"/>
      <c r="AE8882"/>
      <c r="AG8882"/>
      <c r="AH8882"/>
      <c r="AI8882"/>
      <c r="AK8882"/>
      <c r="AL8882"/>
      <c r="AM8882"/>
      <c r="AO8882"/>
      <c r="AP8882"/>
      <c r="AQ8882"/>
      <c r="AS8882"/>
      <c r="AT8882"/>
      <c r="AU8882"/>
      <c r="AW8882"/>
      <c r="AX8882"/>
      <c r="AY8882"/>
      <c r="BA8882"/>
      <c r="BB8882"/>
      <c r="BC8882"/>
      <c r="BE8882"/>
      <c r="BF8882"/>
      <c r="BG8882"/>
      <c r="BI8882"/>
      <c r="BJ8882"/>
      <c r="BK8882"/>
      <c r="BM8882"/>
      <c r="BN8882"/>
      <c r="BO8882"/>
    </row>
    <row r="8883" spans="1:67">
      <c r="A8883"/>
      <c r="B8883"/>
      <c r="C8883"/>
      <c r="E8883"/>
      <c r="F8883"/>
      <c r="G8883"/>
      <c r="I8883"/>
      <c r="J8883"/>
      <c r="K8883"/>
      <c r="M8883"/>
      <c r="N8883"/>
      <c r="O8883"/>
      <c r="Q8883"/>
      <c r="R8883"/>
      <c r="S8883"/>
      <c r="U8883"/>
      <c r="V8883"/>
      <c r="W8883"/>
      <c r="Y8883"/>
      <c r="Z8883"/>
      <c r="AA8883"/>
      <c r="AC8883"/>
      <c r="AD8883"/>
      <c r="AE8883"/>
      <c r="AG8883"/>
      <c r="AH8883"/>
      <c r="AI8883"/>
      <c r="AK8883"/>
      <c r="AL8883"/>
      <c r="AM8883"/>
      <c r="AO8883"/>
      <c r="AP8883"/>
      <c r="AQ8883"/>
      <c r="AS8883"/>
      <c r="AT8883"/>
      <c r="AU8883"/>
      <c r="AW8883"/>
      <c r="AX8883"/>
      <c r="AY8883"/>
      <c r="BA8883"/>
      <c r="BB8883"/>
      <c r="BC8883"/>
      <c r="BE8883"/>
      <c r="BF8883"/>
      <c r="BG8883"/>
      <c r="BI8883"/>
      <c r="BJ8883"/>
      <c r="BK8883"/>
      <c r="BM8883"/>
      <c r="BN8883"/>
      <c r="BO8883"/>
    </row>
    <row r="8884" spans="1:67">
      <c r="A8884"/>
      <c r="B8884"/>
      <c r="C8884"/>
      <c r="E8884"/>
      <c r="F8884"/>
      <c r="G8884"/>
      <c r="I8884"/>
      <c r="J8884"/>
      <c r="K8884"/>
      <c r="M8884"/>
      <c r="N8884"/>
      <c r="O8884"/>
      <c r="Q8884"/>
      <c r="R8884"/>
      <c r="S8884"/>
      <c r="U8884"/>
      <c r="V8884"/>
      <c r="W8884"/>
      <c r="Y8884"/>
      <c r="Z8884"/>
      <c r="AA8884"/>
      <c r="AC8884"/>
      <c r="AD8884"/>
      <c r="AE8884"/>
      <c r="AG8884"/>
      <c r="AH8884"/>
      <c r="AI8884"/>
      <c r="AK8884"/>
      <c r="AL8884"/>
      <c r="AM8884"/>
      <c r="AO8884"/>
      <c r="AP8884"/>
      <c r="AQ8884"/>
      <c r="AS8884"/>
      <c r="AT8884"/>
      <c r="AU8884"/>
      <c r="AW8884"/>
      <c r="AX8884"/>
      <c r="AY8884"/>
      <c r="BA8884"/>
      <c r="BB8884"/>
      <c r="BC8884"/>
      <c r="BE8884"/>
      <c r="BF8884"/>
      <c r="BG8884"/>
      <c r="BI8884"/>
      <c r="BJ8884"/>
      <c r="BK8884"/>
      <c r="BM8884"/>
      <c r="BN8884"/>
      <c r="BO8884"/>
    </row>
    <row r="8885" spans="1:67">
      <c r="A8885"/>
      <c r="B8885"/>
      <c r="C8885"/>
      <c r="E8885"/>
      <c r="F8885"/>
      <c r="G8885"/>
      <c r="I8885"/>
      <c r="J8885"/>
      <c r="K8885"/>
      <c r="M8885"/>
      <c r="N8885"/>
      <c r="O8885"/>
      <c r="Q8885"/>
      <c r="R8885"/>
      <c r="S8885"/>
      <c r="U8885"/>
      <c r="V8885"/>
      <c r="W8885"/>
      <c r="Y8885"/>
      <c r="Z8885"/>
      <c r="AA8885"/>
      <c r="AC8885"/>
      <c r="AD8885"/>
      <c r="AE8885"/>
      <c r="AG8885"/>
      <c r="AH8885"/>
      <c r="AI8885"/>
      <c r="AK8885"/>
      <c r="AL8885"/>
      <c r="AM8885"/>
      <c r="AO8885"/>
      <c r="AP8885"/>
      <c r="AQ8885"/>
      <c r="AS8885"/>
      <c r="AT8885"/>
      <c r="AU8885"/>
      <c r="AW8885"/>
      <c r="AX8885"/>
      <c r="AY8885"/>
      <c r="BA8885"/>
      <c r="BB8885"/>
      <c r="BC8885"/>
      <c r="BE8885"/>
      <c r="BF8885"/>
      <c r="BG8885"/>
      <c r="BI8885"/>
      <c r="BJ8885"/>
      <c r="BK8885"/>
      <c r="BM8885"/>
      <c r="BN8885"/>
      <c r="BO8885"/>
    </row>
    <row r="8886" spans="1:67">
      <c r="A8886"/>
      <c r="B8886"/>
      <c r="C8886"/>
      <c r="E8886"/>
      <c r="F8886"/>
      <c r="G8886"/>
      <c r="I8886"/>
      <c r="J8886"/>
      <c r="K8886"/>
      <c r="M8886"/>
      <c r="N8886"/>
      <c r="O8886"/>
      <c r="Q8886"/>
      <c r="R8886"/>
      <c r="S8886"/>
      <c r="U8886"/>
      <c r="V8886"/>
      <c r="W8886"/>
      <c r="Y8886"/>
      <c r="Z8886"/>
      <c r="AA8886"/>
      <c r="AC8886"/>
      <c r="AD8886"/>
      <c r="AE8886"/>
      <c r="AG8886"/>
      <c r="AH8886"/>
      <c r="AI8886"/>
      <c r="AK8886"/>
      <c r="AL8886"/>
      <c r="AM8886"/>
      <c r="AO8886"/>
      <c r="AP8886"/>
      <c r="AQ8886"/>
      <c r="AS8886"/>
      <c r="AT8886"/>
      <c r="AU8886"/>
      <c r="AW8886"/>
      <c r="AX8886"/>
      <c r="AY8886"/>
      <c r="BA8886"/>
      <c r="BB8886"/>
      <c r="BC8886"/>
      <c r="BE8886"/>
      <c r="BF8886"/>
      <c r="BG8886"/>
      <c r="BI8886"/>
      <c r="BJ8886"/>
      <c r="BK8886"/>
      <c r="BM8886"/>
      <c r="BN8886"/>
      <c r="BO8886"/>
    </row>
    <row r="8887" spans="1:67">
      <c r="A8887"/>
      <c r="B8887"/>
      <c r="C8887"/>
      <c r="E8887"/>
      <c r="F8887"/>
      <c r="G8887"/>
      <c r="I8887"/>
      <c r="J8887"/>
      <c r="K8887"/>
      <c r="M8887"/>
      <c r="N8887"/>
      <c r="O8887"/>
      <c r="Q8887"/>
      <c r="R8887"/>
      <c r="S8887"/>
      <c r="U8887"/>
      <c r="V8887"/>
      <c r="W8887"/>
      <c r="Y8887"/>
      <c r="Z8887"/>
      <c r="AA8887"/>
      <c r="AC8887"/>
      <c r="AD8887"/>
      <c r="AE8887"/>
      <c r="AG8887"/>
      <c r="AH8887"/>
      <c r="AI8887"/>
      <c r="AK8887"/>
      <c r="AL8887"/>
      <c r="AM8887"/>
      <c r="AO8887"/>
      <c r="AP8887"/>
      <c r="AQ8887"/>
      <c r="AS8887"/>
      <c r="AT8887"/>
      <c r="AU8887"/>
      <c r="AW8887"/>
      <c r="AX8887"/>
      <c r="AY8887"/>
      <c r="BA8887"/>
      <c r="BB8887"/>
      <c r="BC8887"/>
      <c r="BE8887"/>
      <c r="BF8887"/>
      <c r="BG8887"/>
      <c r="BI8887"/>
      <c r="BJ8887"/>
      <c r="BK8887"/>
      <c r="BM8887"/>
      <c r="BN8887"/>
      <c r="BO8887"/>
    </row>
    <row r="8888" spans="1:67">
      <c r="A8888"/>
      <c r="B8888"/>
      <c r="C8888"/>
      <c r="E8888"/>
      <c r="F8888"/>
      <c r="G8888"/>
      <c r="I8888"/>
      <c r="J8888"/>
      <c r="K8888"/>
      <c r="M8888"/>
      <c r="N8888"/>
      <c r="O8888"/>
      <c r="Q8888"/>
      <c r="R8888"/>
      <c r="S8888"/>
      <c r="U8888"/>
      <c r="V8888"/>
      <c r="W8888"/>
      <c r="Y8888"/>
      <c r="Z8888"/>
      <c r="AA8888"/>
      <c r="AC8888"/>
      <c r="AD8888"/>
      <c r="AE8888"/>
      <c r="AG8888"/>
      <c r="AH8888"/>
      <c r="AI8888"/>
      <c r="AK8888"/>
      <c r="AL8888"/>
      <c r="AM8888"/>
      <c r="AO8888"/>
      <c r="AP8888"/>
      <c r="AQ8888"/>
      <c r="AS8888"/>
      <c r="AT8888"/>
      <c r="AU8888"/>
      <c r="AW8888"/>
      <c r="AX8888"/>
      <c r="AY8888"/>
      <c r="BA8888"/>
      <c r="BB8888"/>
      <c r="BC8888"/>
      <c r="BE8888"/>
      <c r="BF8888"/>
      <c r="BG8888"/>
      <c r="BI8888"/>
      <c r="BJ8888"/>
      <c r="BK8888"/>
      <c r="BM8888"/>
      <c r="BN8888"/>
      <c r="BO8888"/>
    </row>
    <row r="8889" spans="1:67">
      <c r="A8889"/>
      <c r="B8889"/>
      <c r="C8889"/>
      <c r="E8889"/>
      <c r="F8889"/>
      <c r="G8889"/>
      <c r="I8889"/>
      <c r="J8889"/>
      <c r="K8889"/>
      <c r="M8889"/>
      <c r="N8889"/>
      <c r="O8889"/>
      <c r="Q8889"/>
      <c r="R8889"/>
      <c r="S8889"/>
      <c r="U8889"/>
      <c r="V8889"/>
      <c r="W8889"/>
      <c r="Y8889"/>
      <c r="Z8889"/>
      <c r="AA8889"/>
      <c r="AC8889"/>
      <c r="AD8889"/>
      <c r="AE8889"/>
      <c r="AG8889"/>
      <c r="AH8889"/>
      <c r="AI8889"/>
      <c r="AK8889"/>
      <c r="AL8889"/>
      <c r="AM8889"/>
      <c r="AO8889"/>
      <c r="AP8889"/>
      <c r="AQ8889"/>
      <c r="AS8889"/>
      <c r="AT8889"/>
      <c r="AU8889"/>
      <c r="AW8889"/>
      <c r="AX8889"/>
      <c r="AY8889"/>
      <c r="BA8889"/>
      <c r="BB8889"/>
      <c r="BC8889"/>
      <c r="BE8889"/>
      <c r="BF8889"/>
      <c r="BG8889"/>
      <c r="BI8889"/>
      <c r="BJ8889"/>
      <c r="BK8889"/>
      <c r="BM8889"/>
      <c r="BN8889"/>
      <c r="BO8889"/>
    </row>
    <row r="8890" spans="1:67">
      <c r="A8890"/>
      <c r="B8890"/>
      <c r="C8890"/>
      <c r="E8890"/>
      <c r="F8890"/>
      <c r="G8890"/>
      <c r="I8890"/>
      <c r="J8890"/>
      <c r="K8890"/>
      <c r="M8890"/>
      <c r="N8890"/>
      <c r="O8890"/>
      <c r="Q8890"/>
      <c r="R8890"/>
      <c r="S8890"/>
      <c r="U8890"/>
      <c r="V8890"/>
      <c r="W8890"/>
      <c r="Y8890"/>
      <c r="Z8890"/>
      <c r="AA8890"/>
      <c r="AC8890"/>
      <c r="AD8890"/>
      <c r="AE8890"/>
      <c r="AG8890"/>
      <c r="AH8890"/>
      <c r="AI8890"/>
      <c r="AK8890"/>
      <c r="AL8890"/>
      <c r="AM8890"/>
      <c r="AO8890"/>
      <c r="AP8890"/>
      <c r="AQ8890"/>
      <c r="AS8890"/>
      <c r="AT8890"/>
      <c r="AU8890"/>
      <c r="AW8890"/>
      <c r="AX8890"/>
      <c r="AY8890"/>
      <c r="BA8890"/>
      <c r="BB8890"/>
      <c r="BC8890"/>
      <c r="BE8890"/>
      <c r="BF8890"/>
      <c r="BG8890"/>
      <c r="BI8890"/>
      <c r="BJ8890"/>
      <c r="BK8890"/>
      <c r="BM8890"/>
      <c r="BN8890"/>
      <c r="BO8890"/>
    </row>
    <row r="8891" spans="1:67">
      <c r="A8891"/>
      <c r="B8891"/>
      <c r="C8891"/>
      <c r="E8891"/>
      <c r="F8891"/>
      <c r="G8891"/>
      <c r="I8891"/>
      <c r="J8891"/>
      <c r="K8891"/>
      <c r="M8891"/>
      <c r="N8891"/>
      <c r="O8891"/>
      <c r="Q8891"/>
      <c r="R8891"/>
      <c r="S8891"/>
      <c r="U8891"/>
      <c r="V8891"/>
      <c r="W8891"/>
      <c r="Y8891"/>
      <c r="Z8891"/>
      <c r="AA8891"/>
      <c r="AC8891"/>
      <c r="AD8891"/>
      <c r="AE8891"/>
      <c r="AG8891"/>
      <c r="AH8891"/>
      <c r="AI8891"/>
      <c r="AK8891"/>
      <c r="AL8891"/>
      <c r="AM8891"/>
      <c r="AO8891"/>
      <c r="AP8891"/>
      <c r="AQ8891"/>
      <c r="AS8891"/>
      <c r="AT8891"/>
      <c r="AU8891"/>
      <c r="AW8891"/>
      <c r="AX8891"/>
      <c r="AY8891"/>
      <c r="BA8891"/>
      <c r="BB8891"/>
      <c r="BC8891"/>
      <c r="BE8891"/>
      <c r="BF8891"/>
      <c r="BG8891"/>
      <c r="BI8891"/>
      <c r="BJ8891"/>
      <c r="BK8891"/>
      <c r="BM8891"/>
      <c r="BN8891"/>
      <c r="BO8891"/>
    </row>
    <row r="8892" spans="1:67">
      <c r="A8892"/>
      <c r="B8892"/>
      <c r="C8892"/>
      <c r="E8892"/>
      <c r="F8892"/>
      <c r="G8892"/>
      <c r="I8892"/>
      <c r="J8892"/>
      <c r="K8892"/>
      <c r="M8892"/>
      <c r="N8892"/>
      <c r="O8892"/>
      <c r="Q8892"/>
      <c r="R8892"/>
      <c r="S8892"/>
      <c r="U8892"/>
      <c r="V8892"/>
      <c r="W8892"/>
      <c r="Y8892"/>
      <c r="Z8892"/>
      <c r="AA8892"/>
      <c r="AC8892"/>
      <c r="AD8892"/>
      <c r="AE8892"/>
      <c r="AG8892"/>
      <c r="AH8892"/>
      <c r="AI8892"/>
      <c r="AK8892"/>
      <c r="AL8892"/>
      <c r="AM8892"/>
      <c r="AO8892"/>
      <c r="AP8892"/>
      <c r="AQ8892"/>
      <c r="AS8892"/>
      <c r="AT8892"/>
      <c r="AU8892"/>
      <c r="AW8892"/>
      <c r="AX8892"/>
      <c r="AY8892"/>
      <c r="BA8892"/>
      <c r="BB8892"/>
      <c r="BC8892"/>
      <c r="BE8892"/>
      <c r="BF8892"/>
      <c r="BG8892"/>
      <c r="BI8892"/>
      <c r="BJ8892"/>
      <c r="BK8892"/>
      <c r="BM8892"/>
      <c r="BN8892"/>
      <c r="BO8892"/>
    </row>
    <row r="8893" spans="1:67">
      <c r="A8893"/>
      <c r="B8893"/>
      <c r="C8893"/>
      <c r="E8893"/>
      <c r="F8893"/>
      <c r="G8893"/>
      <c r="I8893"/>
      <c r="J8893"/>
      <c r="K8893"/>
      <c r="M8893"/>
      <c r="N8893"/>
      <c r="O8893"/>
      <c r="Q8893"/>
      <c r="R8893"/>
      <c r="S8893"/>
      <c r="U8893"/>
      <c r="V8893"/>
      <c r="W8893"/>
      <c r="Y8893"/>
      <c r="Z8893"/>
      <c r="AA8893"/>
      <c r="AC8893"/>
      <c r="AD8893"/>
      <c r="AE8893"/>
      <c r="AG8893"/>
      <c r="AH8893"/>
      <c r="AI8893"/>
      <c r="AK8893"/>
      <c r="AL8893"/>
      <c r="AM8893"/>
      <c r="AO8893"/>
      <c r="AP8893"/>
      <c r="AQ8893"/>
      <c r="AS8893"/>
      <c r="AT8893"/>
      <c r="AU8893"/>
      <c r="AW8893"/>
      <c r="AX8893"/>
      <c r="AY8893"/>
      <c r="BA8893"/>
      <c r="BB8893"/>
      <c r="BC8893"/>
      <c r="BE8893"/>
      <c r="BF8893"/>
      <c r="BG8893"/>
      <c r="BI8893"/>
      <c r="BJ8893"/>
      <c r="BK8893"/>
      <c r="BM8893"/>
      <c r="BN8893"/>
      <c r="BO8893"/>
    </row>
    <row r="8894" spans="1:67">
      <c r="A8894"/>
      <c r="B8894"/>
      <c r="C8894"/>
      <c r="E8894"/>
      <c r="F8894"/>
      <c r="G8894"/>
      <c r="I8894"/>
      <c r="J8894"/>
      <c r="K8894"/>
      <c r="M8894"/>
      <c r="N8894"/>
      <c r="O8894"/>
      <c r="Q8894"/>
      <c r="R8894"/>
      <c r="S8894"/>
      <c r="U8894"/>
      <c r="V8894"/>
      <c r="W8894"/>
      <c r="Y8894"/>
      <c r="Z8894"/>
      <c r="AA8894"/>
      <c r="AC8894"/>
      <c r="AD8894"/>
      <c r="AE8894"/>
      <c r="AG8894"/>
      <c r="AH8894"/>
      <c r="AI8894"/>
      <c r="AK8894"/>
      <c r="AL8894"/>
      <c r="AM8894"/>
      <c r="AO8894"/>
      <c r="AP8894"/>
      <c r="AQ8894"/>
      <c r="AS8894"/>
      <c r="AT8894"/>
      <c r="AU8894"/>
      <c r="AW8894"/>
      <c r="AX8894"/>
      <c r="AY8894"/>
      <c r="BA8894"/>
      <c r="BB8894"/>
      <c r="BC8894"/>
      <c r="BE8894"/>
      <c r="BF8894"/>
      <c r="BG8894"/>
      <c r="BI8894"/>
      <c r="BJ8894"/>
      <c r="BK8894"/>
      <c r="BM8894"/>
      <c r="BN8894"/>
      <c r="BO8894"/>
    </row>
    <row r="8895" spans="1:67">
      <c r="A8895"/>
      <c r="B8895"/>
      <c r="C8895"/>
      <c r="E8895"/>
      <c r="F8895"/>
      <c r="G8895"/>
      <c r="I8895"/>
      <c r="J8895"/>
      <c r="K8895"/>
      <c r="M8895"/>
      <c r="N8895"/>
      <c r="O8895"/>
      <c r="Q8895"/>
      <c r="R8895"/>
      <c r="S8895"/>
      <c r="U8895"/>
      <c r="V8895"/>
      <c r="W8895"/>
      <c r="Y8895"/>
      <c r="Z8895"/>
      <c r="AA8895"/>
      <c r="AC8895"/>
      <c r="AD8895"/>
      <c r="AE8895"/>
      <c r="AG8895"/>
      <c r="AH8895"/>
      <c r="AI8895"/>
      <c r="AK8895"/>
      <c r="AL8895"/>
      <c r="AM8895"/>
      <c r="AO8895"/>
      <c r="AP8895"/>
      <c r="AQ8895"/>
      <c r="AS8895"/>
      <c r="AT8895"/>
      <c r="AU8895"/>
      <c r="AW8895"/>
      <c r="AX8895"/>
      <c r="AY8895"/>
      <c r="BA8895"/>
      <c r="BB8895"/>
      <c r="BC8895"/>
      <c r="BE8895"/>
      <c r="BF8895"/>
      <c r="BG8895"/>
      <c r="BI8895"/>
      <c r="BJ8895"/>
      <c r="BK8895"/>
      <c r="BM8895"/>
      <c r="BN8895"/>
      <c r="BO8895"/>
    </row>
    <row r="8896" spans="1:67">
      <c r="A8896"/>
      <c r="B8896"/>
      <c r="C8896"/>
      <c r="E8896"/>
      <c r="F8896"/>
      <c r="G8896"/>
      <c r="I8896"/>
      <c r="J8896"/>
      <c r="K8896"/>
      <c r="M8896"/>
      <c r="N8896"/>
      <c r="O8896"/>
      <c r="Q8896"/>
      <c r="R8896"/>
      <c r="S8896"/>
      <c r="U8896"/>
      <c r="V8896"/>
      <c r="W8896"/>
      <c r="Y8896"/>
      <c r="Z8896"/>
      <c r="AA8896"/>
      <c r="AC8896"/>
      <c r="AD8896"/>
      <c r="AE8896"/>
      <c r="AG8896"/>
      <c r="AH8896"/>
      <c r="AI8896"/>
      <c r="AK8896"/>
      <c r="AL8896"/>
      <c r="AM8896"/>
      <c r="AO8896"/>
      <c r="AP8896"/>
      <c r="AQ8896"/>
      <c r="AS8896"/>
      <c r="AT8896"/>
      <c r="AU8896"/>
      <c r="AW8896"/>
      <c r="AX8896"/>
      <c r="AY8896"/>
      <c r="BA8896"/>
      <c r="BB8896"/>
      <c r="BC8896"/>
      <c r="BE8896"/>
      <c r="BF8896"/>
      <c r="BG8896"/>
      <c r="BI8896"/>
      <c r="BJ8896"/>
      <c r="BK8896"/>
      <c r="BM8896"/>
      <c r="BN8896"/>
      <c r="BO8896"/>
    </row>
    <row r="8897" spans="1:67">
      <c r="A8897"/>
      <c r="B8897"/>
      <c r="C8897"/>
      <c r="E8897"/>
      <c r="F8897"/>
      <c r="G8897"/>
      <c r="I8897"/>
      <c r="J8897"/>
      <c r="K8897"/>
      <c r="M8897"/>
      <c r="N8897"/>
      <c r="O8897"/>
      <c r="Q8897"/>
      <c r="R8897"/>
      <c r="S8897"/>
      <c r="U8897"/>
      <c r="V8897"/>
      <c r="W8897"/>
      <c r="Y8897"/>
      <c r="Z8897"/>
      <c r="AA8897"/>
      <c r="AC8897"/>
      <c r="AD8897"/>
      <c r="AE8897"/>
      <c r="AG8897"/>
      <c r="AH8897"/>
      <c r="AI8897"/>
      <c r="AK8897"/>
      <c r="AL8897"/>
      <c r="AM8897"/>
      <c r="AO8897"/>
      <c r="AP8897"/>
      <c r="AQ8897"/>
      <c r="AS8897"/>
      <c r="AT8897"/>
      <c r="AU8897"/>
      <c r="AW8897"/>
      <c r="AX8897"/>
      <c r="AY8897"/>
      <c r="BA8897"/>
      <c r="BB8897"/>
      <c r="BC8897"/>
      <c r="BE8897"/>
      <c r="BF8897"/>
      <c r="BG8897"/>
      <c r="BI8897"/>
      <c r="BJ8897"/>
      <c r="BK8897"/>
      <c r="BM8897"/>
      <c r="BN8897"/>
      <c r="BO8897"/>
    </row>
    <row r="8898" spans="1:67">
      <c r="A8898"/>
      <c r="B8898"/>
      <c r="C8898"/>
      <c r="E8898"/>
      <c r="F8898"/>
      <c r="G8898"/>
      <c r="I8898"/>
      <c r="J8898"/>
      <c r="K8898"/>
      <c r="M8898"/>
      <c r="N8898"/>
      <c r="O8898"/>
      <c r="Q8898"/>
      <c r="R8898"/>
      <c r="S8898"/>
      <c r="U8898"/>
      <c r="V8898"/>
      <c r="W8898"/>
      <c r="Y8898"/>
      <c r="Z8898"/>
      <c r="AA8898"/>
      <c r="AC8898"/>
      <c r="AD8898"/>
      <c r="AE8898"/>
      <c r="AG8898"/>
      <c r="AH8898"/>
      <c r="AI8898"/>
      <c r="AK8898"/>
      <c r="AL8898"/>
      <c r="AM8898"/>
      <c r="AO8898"/>
      <c r="AP8898"/>
      <c r="AQ8898"/>
      <c r="AS8898"/>
      <c r="AT8898"/>
      <c r="AU8898"/>
      <c r="AW8898"/>
      <c r="AX8898"/>
      <c r="AY8898"/>
      <c r="BA8898"/>
      <c r="BB8898"/>
      <c r="BC8898"/>
      <c r="BE8898"/>
      <c r="BF8898"/>
      <c r="BG8898"/>
      <c r="BI8898"/>
      <c r="BJ8898"/>
      <c r="BK8898"/>
      <c r="BM8898"/>
      <c r="BN8898"/>
      <c r="BO8898"/>
    </row>
    <row r="8899" spans="1:67">
      <c r="A8899"/>
      <c r="B8899"/>
      <c r="C8899"/>
      <c r="E8899"/>
      <c r="F8899"/>
      <c r="G8899"/>
      <c r="I8899"/>
      <c r="J8899"/>
      <c r="K8899"/>
      <c r="M8899"/>
      <c r="N8899"/>
      <c r="O8899"/>
      <c r="Q8899"/>
      <c r="R8899"/>
      <c r="S8899"/>
      <c r="U8899"/>
      <c r="V8899"/>
      <c r="W8899"/>
      <c r="Y8899"/>
      <c r="Z8899"/>
      <c r="AA8899"/>
      <c r="AC8899"/>
      <c r="AD8899"/>
      <c r="AE8899"/>
      <c r="AG8899"/>
      <c r="AH8899"/>
      <c r="AI8899"/>
      <c r="AK8899"/>
      <c r="AL8899"/>
      <c r="AM8899"/>
      <c r="AO8899"/>
      <c r="AP8899"/>
      <c r="AQ8899"/>
      <c r="AS8899"/>
      <c r="AT8899"/>
      <c r="AU8899"/>
      <c r="AW8899"/>
      <c r="AX8899"/>
      <c r="AY8899"/>
      <c r="BA8899"/>
      <c r="BB8899"/>
      <c r="BC8899"/>
      <c r="BE8899"/>
      <c r="BF8899"/>
      <c r="BG8899"/>
      <c r="BI8899"/>
      <c r="BJ8899"/>
      <c r="BK8899"/>
      <c r="BM8899"/>
      <c r="BN8899"/>
      <c r="BO8899"/>
    </row>
    <row r="8900" spans="1:67">
      <c r="A8900"/>
      <c r="B8900"/>
      <c r="C8900"/>
      <c r="E8900"/>
      <c r="F8900"/>
      <c r="G8900"/>
      <c r="I8900"/>
      <c r="J8900"/>
      <c r="K8900"/>
      <c r="M8900"/>
      <c r="N8900"/>
      <c r="O8900"/>
      <c r="Q8900"/>
      <c r="R8900"/>
      <c r="S8900"/>
      <c r="U8900"/>
      <c r="V8900"/>
      <c r="W8900"/>
      <c r="Y8900"/>
      <c r="Z8900"/>
      <c r="AA8900"/>
      <c r="AC8900"/>
      <c r="AD8900"/>
      <c r="AE8900"/>
      <c r="AG8900"/>
      <c r="AH8900"/>
      <c r="AI8900"/>
      <c r="AK8900"/>
      <c r="AL8900"/>
      <c r="AM8900"/>
      <c r="AO8900"/>
      <c r="AP8900"/>
      <c r="AQ8900"/>
      <c r="AS8900"/>
      <c r="AT8900"/>
      <c r="AU8900"/>
      <c r="AW8900"/>
      <c r="AX8900"/>
      <c r="AY8900"/>
      <c r="BA8900"/>
      <c r="BB8900"/>
      <c r="BC8900"/>
      <c r="BE8900"/>
      <c r="BF8900"/>
      <c r="BG8900"/>
      <c r="BI8900"/>
      <c r="BJ8900"/>
      <c r="BK8900"/>
      <c r="BM8900"/>
      <c r="BN8900"/>
      <c r="BO8900"/>
    </row>
    <row r="8901" spans="1:67">
      <c r="A8901"/>
      <c r="B8901"/>
      <c r="C8901"/>
      <c r="E8901"/>
      <c r="F8901"/>
      <c r="G8901"/>
      <c r="I8901"/>
      <c r="J8901"/>
      <c r="K8901"/>
      <c r="M8901"/>
      <c r="N8901"/>
      <c r="O8901"/>
      <c r="Q8901"/>
      <c r="R8901"/>
      <c r="S8901"/>
      <c r="U8901"/>
      <c r="V8901"/>
      <c r="W8901"/>
      <c r="Y8901"/>
      <c r="Z8901"/>
      <c r="AA8901"/>
      <c r="AC8901"/>
      <c r="AD8901"/>
      <c r="AE8901"/>
      <c r="AG8901"/>
      <c r="AH8901"/>
      <c r="AI8901"/>
      <c r="AK8901"/>
      <c r="AL8901"/>
      <c r="AM8901"/>
      <c r="AO8901"/>
      <c r="AP8901"/>
      <c r="AQ8901"/>
      <c r="AS8901"/>
      <c r="AT8901"/>
      <c r="AU8901"/>
      <c r="AW8901"/>
      <c r="AX8901"/>
      <c r="AY8901"/>
      <c r="BA8901"/>
      <c r="BB8901"/>
      <c r="BC8901"/>
      <c r="BE8901"/>
      <c r="BF8901"/>
      <c r="BG8901"/>
      <c r="BI8901"/>
      <c r="BJ8901"/>
      <c r="BK8901"/>
      <c r="BM8901"/>
      <c r="BN8901"/>
      <c r="BO8901"/>
    </row>
    <row r="8902" spans="1:67">
      <c r="A8902"/>
      <c r="B8902"/>
      <c r="C8902"/>
      <c r="E8902"/>
      <c r="F8902"/>
      <c r="G8902"/>
      <c r="I8902"/>
      <c r="J8902"/>
      <c r="K8902"/>
      <c r="M8902"/>
      <c r="N8902"/>
      <c r="O8902"/>
      <c r="Q8902"/>
      <c r="R8902"/>
      <c r="S8902"/>
      <c r="U8902"/>
      <c r="V8902"/>
      <c r="W8902"/>
      <c r="Y8902"/>
      <c r="Z8902"/>
      <c r="AA8902"/>
      <c r="AC8902"/>
      <c r="AD8902"/>
      <c r="AE8902"/>
      <c r="AG8902"/>
      <c r="AH8902"/>
      <c r="AI8902"/>
      <c r="AK8902"/>
      <c r="AL8902"/>
      <c r="AM8902"/>
      <c r="AO8902"/>
      <c r="AP8902"/>
      <c r="AQ8902"/>
      <c r="AS8902"/>
      <c r="AT8902"/>
      <c r="AU8902"/>
      <c r="AW8902"/>
      <c r="AX8902"/>
      <c r="AY8902"/>
      <c r="BA8902"/>
      <c r="BB8902"/>
      <c r="BC8902"/>
      <c r="BE8902"/>
      <c r="BF8902"/>
      <c r="BG8902"/>
      <c r="BI8902"/>
      <c r="BJ8902"/>
      <c r="BK8902"/>
      <c r="BM8902"/>
      <c r="BN8902"/>
      <c r="BO8902"/>
    </row>
    <row r="8903" spans="1:67">
      <c r="A8903"/>
      <c r="B8903"/>
      <c r="C8903"/>
      <c r="E8903"/>
      <c r="F8903"/>
      <c r="G8903"/>
      <c r="I8903"/>
      <c r="J8903"/>
      <c r="K8903"/>
      <c r="M8903"/>
      <c r="N8903"/>
      <c r="O8903"/>
      <c r="Q8903"/>
      <c r="R8903"/>
      <c r="S8903"/>
      <c r="U8903"/>
      <c r="V8903"/>
      <c r="W8903"/>
      <c r="Y8903"/>
      <c r="Z8903"/>
      <c r="AA8903"/>
      <c r="AC8903"/>
      <c r="AD8903"/>
      <c r="AE8903"/>
      <c r="AG8903"/>
      <c r="AH8903"/>
      <c r="AI8903"/>
      <c r="AK8903"/>
      <c r="AL8903"/>
      <c r="AM8903"/>
      <c r="AO8903"/>
      <c r="AP8903"/>
      <c r="AQ8903"/>
      <c r="AS8903"/>
      <c r="AT8903"/>
      <c r="AU8903"/>
      <c r="AW8903"/>
      <c r="AX8903"/>
      <c r="AY8903"/>
      <c r="BA8903"/>
      <c r="BB8903"/>
      <c r="BC8903"/>
      <c r="BE8903"/>
      <c r="BF8903"/>
      <c r="BG8903"/>
      <c r="BI8903"/>
      <c r="BJ8903"/>
      <c r="BK8903"/>
      <c r="BM8903"/>
      <c r="BN8903"/>
      <c r="BO8903"/>
    </row>
    <row r="8904" spans="1:67">
      <c r="A8904"/>
      <c r="B8904"/>
      <c r="C8904"/>
      <c r="E8904"/>
      <c r="F8904"/>
      <c r="G8904"/>
      <c r="I8904"/>
      <c r="J8904"/>
      <c r="K8904"/>
      <c r="M8904"/>
      <c r="N8904"/>
      <c r="O8904"/>
      <c r="Q8904"/>
      <c r="R8904"/>
      <c r="S8904"/>
      <c r="U8904"/>
      <c r="V8904"/>
      <c r="W8904"/>
      <c r="Y8904"/>
      <c r="Z8904"/>
      <c r="AA8904"/>
      <c r="AC8904"/>
      <c r="AD8904"/>
      <c r="AE8904"/>
      <c r="AG8904"/>
      <c r="AH8904"/>
      <c r="AI8904"/>
      <c r="AK8904"/>
      <c r="AL8904"/>
      <c r="AM8904"/>
      <c r="AO8904"/>
      <c r="AP8904"/>
      <c r="AQ8904"/>
      <c r="AS8904"/>
      <c r="AT8904"/>
      <c r="AU8904"/>
      <c r="AW8904"/>
      <c r="AX8904"/>
      <c r="AY8904"/>
      <c r="BA8904"/>
      <c r="BB8904"/>
      <c r="BC8904"/>
      <c r="BE8904"/>
      <c r="BF8904"/>
      <c r="BG8904"/>
      <c r="BI8904"/>
      <c r="BJ8904"/>
      <c r="BK8904"/>
      <c r="BM8904"/>
      <c r="BN8904"/>
      <c r="BO8904"/>
    </row>
    <row r="8905" spans="1:67">
      <c r="A8905"/>
      <c r="B8905"/>
      <c r="C8905"/>
      <c r="E8905"/>
      <c r="F8905"/>
      <c r="G8905"/>
      <c r="I8905"/>
      <c r="J8905"/>
      <c r="K8905"/>
      <c r="M8905"/>
      <c r="N8905"/>
      <c r="O8905"/>
      <c r="Q8905"/>
      <c r="R8905"/>
      <c r="S8905"/>
      <c r="U8905"/>
      <c r="V8905"/>
      <c r="W8905"/>
      <c r="Y8905"/>
      <c r="Z8905"/>
      <c r="AA8905"/>
      <c r="AC8905"/>
      <c r="AD8905"/>
      <c r="AE8905"/>
      <c r="AG8905"/>
      <c r="AH8905"/>
      <c r="AI8905"/>
      <c r="AK8905"/>
      <c r="AL8905"/>
      <c r="AM8905"/>
      <c r="AO8905"/>
      <c r="AP8905"/>
      <c r="AQ8905"/>
      <c r="AS8905"/>
      <c r="AT8905"/>
      <c r="AU8905"/>
      <c r="AW8905"/>
      <c r="AX8905"/>
      <c r="AY8905"/>
      <c r="BA8905"/>
      <c r="BB8905"/>
      <c r="BC8905"/>
      <c r="BE8905"/>
      <c r="BF8905"/>
      <c r="BG8905"/>
      <c r="BI8905"/>
      <c r="BJ8905"/>
      <c r="BK8905"/>
      <c r="BM8905"/>
      <c r="BN8905"/>
      <c r="BO8905"/>
    </row>
    <row r="8906" spans="1:67">
      <c r="A8906"/>
      <c r="B8906"/>
      <c r="C8906"/>
      <c r="E8906"/>
      <c r="F8906"/>
      <c r="G8906"/>
      <c r="I8906"/>
      <c r="J8906"/>
      <c r="K8906"/>
      <c r="M8906"/>
      <c r="N8906"/>
      <c r="O8906"/>
      <c r="Q8906"/>
      <c r="R8906"/>
      <c r="S8906"/>
      <c r="U8906"/>
      <c r="V8906"/>
      <c r="W8906"/>
      <c r="Y8906"/>
      <c r="Z8906"/>
      <c r="AA8906"/>
      <c r="AC8906"/>
      <c r="AD8906"/>
      <c r="AE8906"/>
      <c r="AG8906"/>
      <c r="AH8906"/>
      <c r="AI8906"/>
      <c r="AK8906"/>
      <c r="AL8906"/>
      <c r="AM8906"/>
      <c r="AO8906"/>
      <c r="AP8906"/>
      <c r="AQ8906"/>
      <c r="AS8906"/>
      <c r="AT8906"/>
      <c r="AU8906"/>
      <c r="AW8906"/>
      <c r="AX8906"/>
      <c r="AY8906"/>
      <c r="BA8906"/>
      <c r="BB8906"/>
      <c r="BC8906"/>
      <c r="BE8906"/>
      <c r="BF8906"/>
      <c r="BG8906"/>
      <c r="BI8906"/>
      <c r="BJ8906"/>
      <c r="BK8906"/>
      <c r="BM8906"/>
      <c r="BN8906"/>
      <c r="BO8906"/>
    </row>
    <row r="8907" spans="1:67">
      <c r="A8907"/>
      <c r="B8907"/>
      <c r="C8907"/>
      <c r="E8907"/>
      <c r="F8907"/>
      <c r="G8907"/>
      <c r="I8907"/>
      <c r="J8907"/>
      <c r="K8907"/>
      <c r="M8907"/>
      <c r="N8907"/>
      <c r="O8907"/>
      <c r="Q8907"/>
      <c r="R8907"/>
      <c r="S8907"/>
      <c r="U8907"/>
      <c r="V8907"/>
      <c r="W8907"/>
      <c r="Y8907"/>
      <c r="Z8907"/>
      <c r="AA8907"/>
      <c r="AC8907"/>
      <c r="AD8907"/>
      <c r="AE8907"/>
      <c r="AG8907"/>
      <c r="AH8907"/>
      <c r="AI8907"/>
      <c r="AK8907"/>
      <c r="AL8907"/>
      <c r="AM8907"/>
      <c r="AO8907"/>
      <c r="AP8907"/>
      <c r="AQ8907"/>
      <c r="AS8907"/>
      <c r="AT8907"/>
      <c r="AU8907"/>
      <c r="AW8907"/>
      <c r="AX8907"/>
      <c r="AY8907"/>
      <c r="BA8907"/>
      <c r="BB8907"/>
      <c r="BC8907"/>
      <c r="BE8907"/>
      <c r="BF8907"/>
      <c r="BG8907"/>
      <c r="BI8907"/>
      <c r="BJ8907"/>
      <c r="BK8907"/>
      <c r="BM8907"/>
      <c r="BN8907"/>
      <c r="BO8907"/>
    </row>
    <row r="8908" spans="1:67">
      <c r="A8908"/>
      <c r="B8908"/>
      <c r="C8908"/>
      <c r="E8908"/>
      <c r="F8908"/>
      <c r="G8908"/>
      <c r="I8908"/>
      <c r="J8908"/>
      <c r="K8908"/>
      <c r="M8908"/>
      <c r="N8908"/>
      <c r="O8908"/>
      <c r="Q8908"/>
      <c r="R8908"/>
      <c r="S8908"/>
      <c r="U8908"/>
      <c r="V8908"/>
      <c r="W8908"/>
      <c r="Y8908"/>
      <c r="Z8908"/>
      <c r="AA8908"/>
      <c r="AC8908"/>
      <c r="AD8908"/>
      <c r="AE8908"/>
      <c r="AG8908"/>
      <c r="AH8908"/>
      <c r="AI8908"/>
      <c r="AK8908"/>
      <c r="AL8908"/>
      <c r="AM8908"/>
      <c r="AO8908"/>
      <c r="AP8908"/>
      <c r="AQ8908"/>
      <c r="AS8908"/>
      <c r="AT8908"/>
      <c r="AU8908"/>
      <c r="AW8908"/>
      <c r="AX8908"/>
      <c r="AY8908"/>
      <c r="BA8908"/>
      <c r="BB8908"/>
      <c r="BC8908"/>
      <c r="BE8908"/>
      <c r="BF8908"/>
      <c r="BG8908"/>
      <c r="BI8908"/>
      <c r="BJ8908"/>
      <c r="BK8908"/>
      <c r="BM8908"/>
      <c r="BN8908"/>
      <c r="BO8908"/>
    </row>
    <row r="8909" spans="1:67">
      <c r="A8909"/>
      <c r="B8909"/>
      <c r="C8909"/>
      <c r="E8909"/>
      <c r="F8909"/>
      <c r="G8909"/>
      <c r="I8909"/>
      <c r="J8909"/>
      <c r="K8909"/>
      <c r="M8909"/>
      <c r="N8909"/>
      <c r="O8909"/>
      <c r="Q8909"/>
      <c r="R8909"/>
      <c r="S8909"/>
      <c r="U8909"/>
      <c r="V8909"/>
      <c r="W8909"/>
      <c r="Y8909"/>
      <c r="Z8909"/>
      <c r="AA8909"/>
      <c r="AC8909"/>
      <c r="AD8909"/>
      <c r="AE8909"/>
      <c r="AG8909"/>
      <c r="AH8909"/>
      <c r="AI8909"/>
      <c r="AK8909"/>
      <c r="AL8909"/>
      <c r="AM8909"/>
      <c r="AO8909"/>
      <c r="AP8909"/>
      <c r="AQ8909"/>
      <c r="AS8909"/>
      <c r="AT8909"/>
      <c r="AU8909"/>
      <c r="AW8909"/>
      <c r="AX8909"/>
      <c r="AY8909"/>
      <c r="BA8909"/>
      <c r="BB8909"/>
      <c r="BC8909"/>
      <c r="BE8909"/>
      <c r="BF8909"/>
      <c r="BG8909"/>
      <c r="BI8909"/>
      <c r="BJ8909"/>
      <c r="BK8909"/>
      <c r="BM8909"/>
      <c r="BN8909"/>
      <c r="BO8909"/>
    </row>
    <row r="8910" spans="1:67">
      <c r="A8910"/>
      <c r="B8910"/>
      <c r="C8910"/>
      <c r="E8910"/>
      <c r="F8910"/>
      <c r="G8910"/>
      <c r="I8910"/>
      <c r="J8910"/>
      <c r="K8910"/>
      <c r="M8910"/>
      <c r="N8910"/>
      <c r="O8910"/>
      <c r="Q8910"/>
      <c r="R8910"/>
      <c r="S8910"/>
      <c r="U8910"/>
      <c r="V8910"/>
      <c r="W8910"/>
      <c r="Y8910"/>
      <c r="Z8910"/>
      <c r="AA8910"/>
      <c r="AC8910"/>
      <c r="AD8910"/>
      <c r="AE8910"/>
      <c r="AG8910"/>
      <c r="AH8910"/>
      <c r="AI8910"/>
      <c r="AK8910"/>
      <c r="AL8910"/>
      <c r="AM8910"/>
      <c r="AO8910"/>
      <c r="AP8910"/>
      <c r="AQ8910"/>
      <c r="AS8910"/>
      <c r="AT8910"/>
      <c r="AU8910"/>
      <c r="AW8910"/>
      <c r="AX8910"/>
      <c r="AY8910"/>
      <c r="BA8910"/>
      <c r="BB8910"/>
      <c r="BC8910"/>
      <c r="BE8910"/>
      <c r="BF8910"/>
      <c r="BG8910"/>
      <c r="BI8910"/>
      <c r="BJ8910"/>
      <c r="BK8910"/>
      <c r="BM8910"/>
      <c r="BN8910"/>
      <c r="BO8910"/>
    </row>
    <row r="8911" spans="1:67">
      <c r="A8911"/>
      <c r="B8911"/>
      <c r="C8911"/>
      <c r="E8911"/>
      <c r="F8911"/>
      <c r="G8911"/>
      <c r="I8911"/>
      <c r="J8911"/>
      <c r="K8911"/>
      <c r="M8911"/>
      <c r="N8911"/>
      <c r="O8911"/>
      <c r="Q8911"/>
      <c r="R8911"/>
      <c r="S8911"/>
      <c r="U8911"/>
      <c r="V8911"/>
      <c r="W8911"/>
      <c r="Y8911"/>
      <c r="Z8911"/>
      <c r="AA8911"/>
      <c r="AC8911"/>
      <c r="AD8911"/>
      <c r="AE8911"/>
      <c r="AG8911"/>
      <c r="AH8911"/>
      <c r="AI8911"/>
      <c r="AK8911"/>
      <c r="AL8911"/>
      <c r="AM8911"/>
      <c r="AO8911"/>
      <c r="AP8911"/>
      <c r="AQ8911"/>
      <c r="AS8911"/>
      <c r="AT8911"/>
      <c r="AU8911"/>
      <c r="AW8911"/>
      <c r="AX8911"/>
      <c r="AY8911"/>
      <c r="BA8911"/>
      <c r="BB8911"/>
      <c r="BC8911"/>
      <c r="BE8911"/>
      <c r="BF8911"/>
      <c r="BG8911"/>
      <c r="BI8911"/>
      <c r="BJ8911"/>
      <c r="BK8911"/>
      <c r="BM8911"/>
      <c r="BN8911"/>
      <c r="BO8911"/>
    </row>
    <row r="8912" spans="1:67">
      <c r="A8912"/>
      <c r="B8912"/>
      <c r="C8912"/>
      <c r="E8912"/>
      <c r="F8912"/>
      <c r="G8912"/>
      <c r="I8912"/>
      <c r="J8912"/>
      <c r="K8912"/>
      <c r="M8912"/>
      <c r="N8912"/>
      <c r="O8912"/>
      <c r="Q8912"/>
      <c r="R8912"/>
      <c r="S8912"/>
      <c r="U8912"/>
      <c r="V8912"/>
      <c r="W8912"/>
      <c r="Y8912"/>
      <c r="Z8912"/>
      <c r="AA8912"/>
      <c r="AC8912"/>
      <c r="AD8912"/>
      <c r="AE8912"/>
      <c r="AG8912"/>
      <c r="AH8912"/>
      <c r="AI8912"/>
      <c r="AK8912"/>
      <c r="AL8912"/>
      <c r="AM8912"/>
      <c r="AO8912"/>
      <c r="AP8912"/>
      <c r="AQ8912"/>
      <c r="AS8912"/>
      <c r="AT8912"/>
      <c r="AU8912"/>
      <c r="AW8912"/>
      <c r="AX8912"/>
      <c r="AY8912"/>
      <c r="BA8912"/>
      <c r="BB8912"/>
      <c r="BC8912"/>
      <c r="BE8912"/>
      <c r="BF8912"/>
      <c r="BG8912"/>
      <c r="BI8912"/>
      <c r="BJ8912"/>
      <c r="BK8912"/>
      <c r="BM8912"/>
      <c r="BN8912"/>
      <c r="BO8912"/>
    </row>
    <row r="8913" spans="1:67">
      <c r="A8913"/>
      <c r="B8913"/>
      <c r="C8913"/>
      <c r="E8913"/>
      <c r="F8913"/>
      <c r="G8913"/>
      <c r="I8913"/>
      <c r="J8913"/>
      <c r="K8913"/>
      <c r="M8913"/>
      <c r="N8913"/>
      <c r="O8913"/>
      <c r="Q8913"/>
      <c r="R8913"/>
      <c r="S8913"/>
      <c r="U8913"/>
      <c r="V8913"/>
      <c r="W8913"/>
      <c r="Y8913"/>
      <c r="Z8913"/>
      <c r="AA8913"/>
      <c r="AC8913"/>
      <c r="AD8913"/>
      <c r="AE8913"/>
      <c r="AG8913"/>
      <c r="AH8913"/>
      <c r="AI8913"/>
      <c r="AK8913"/>
      <c r="AL8913"/>
      <c r="AM8913"/>
      <c r="AO8913"/>
      <c r="AP8913"/>
      <c r="AQ8913"/>
      <c r="AS8913"/>
      <c r="AT8913"/>
      <c r="AU8913"/>
      <c r="AW8913"/>
      <c r="AX8913"/>
      <c r="AY8913"/>
      <c r="BA8913"/>
      <c r="BB8913"/>
      <c r="BC8913"/>
      <c r="BE8913"/>
      <c r="BF8913"/>
      <c r="BG8913"/>
      <c r="BI8913"/>
      <c r="BJ8913"/>
      <c r="BK8913"/>
      <c r="BM8913"/>
      <c r="BN8913"/>
      <c r="BO8913"/>
    </row>
    <row r="8914" spans="1:67">
      <c r="A8914"/>
      <c r="B8914"/>
      <c r="C8914"/>
      <c r="E8914"/>
      <c r="F8914"/>
      <c r="G8914"/>
      <c r="I8914"/>
      <c r="J8914"/>
      <c r="K8914"/>
      <c r="M8914"/>
      <c r="N8914"/>
      <c r="O8914"/>
      <c r="Q8914"/>
      <c r="R8914"/>
      <c r="S8914"/>
      <c r="U8914"/>
      <c r="V8914"/>
      <c r="W8914"/>
      <c r="Y8914"/>
      <c r="Z8914"/>
      <c r="AA8914"/>
      <c r="AC8914"/>
      <c r="AD8914"/>
      <c r="AE8914"/>
      <c r="AG8914"/>
      <c r="AH8914"/>
      <c r="AI8914"/>
      <c r="AK8914"/>
      <c r="AL8914"/>
      <c r="AM8914"/>
      <c r="AO8914"/>
      <c r="AP8914"/>
      <c r="AQ8914"/>
      <c r="AS8914"/>
      <c r="AT8914"/>
      <c r="AU8914"/>
      <c r="AW8914"/>
      <c r="AX8914"/>
      <c r="AY8914"/>
      <c r="BA8914"/>
      <c r="BB8914"/>
      <c r="BC8914"/>
      <c r="BE8914"/>
      <c r="BF8914"/>
      <c r="BG8914"/>
      <c r="BI8914"/>
      <c r="BJ8914"/>
      <c r="BK8914"/>
      <c r="BM8914"/>
      <c r="BN8914"/>
      <c r="BO8914"/>
    </row>
    <row r="8915" spans="1:67">
      <c r="A8915"/>
      <c r="B8915"/>
      <c r="C8915"/>
      <c r="E8915"/>
      <c r="F8915"/>
      <c r="G8915"/>
      <c r="I8915"/>
      <c r="J8915"/>
      <c r="K8915"/>
      <c r="M8915"/>
      <c r="N8915"/>
      <c r="O8915"/>
      <c r="Q8915"/>
      <c r="R8915"/>
      <c r="S8915"/>
      <c r="U8915"/>
      <c r="V8915"/>
      <c r="W8915"/>
      <c r="Y8915"/>
      <c r="Z8915"/>
      <c r="AA8915"/>
      <c r="AC8915"/>
      <c r="AD8915"/>
      <c r="AE8915"/>
      <c r="AG8915"/>
      <c r="AH8915"/>
      <c r="AI8915"/>
      <c r="AK8915"/>
      <c r="AL8915"/>
      <c r="AM8915"/>
      <c r="AO8915"/>
      <c r="AP8915"/>
      <c r="AQ8915"/>
      <c r="AS8915"/>
      <c r="AT8915"/>
      <c r="AU8915"/>
      <c r="AW8915"/>
      <c r="AX8915"/>
      <c r="AY8915"/>
      <c r="BA8915"/>
      <c r="BB8915"/>
      <c r="BC8915"/>
      <c r="BE8915"/>
      <c r="BF8915"/>
      <c r="BG8915"/>
      <c r="BI8915"/>
      <c r="BJ8915"/>
      <c r="BK8915"/>
      <c r="BM8915"/>
      <c r="BN8915"/>
      <c r="BO8915"/>
    </row>
    <row r="8916" spans="1:67">
      <c r="A8916"/>
      <c r="B8916"/>
      <c r="C8916"/>
      <c r="E8916"/>
      <c r="F8916"/>
      <c r="G8916"/>
      <c r="I8916"/>
      <c r="J8916"/>
      <c r="K8916"/>
      <c r="M8916"/>
      <c r="N8916"/>
      <c r="O8916"/>
      <c r="Q8916"/>
      <c r="R8916"/>
      <c r="S8916"/>
      <c r="U8916"/>
      <c r="V8916"/>
      <c r="W8916"/>
      <c r="Y8916"/>
      <c r="Z8916"/>
      <c r="AA8916"/>
      <c r="AC8916"/>
      <c r="AD8916"/>
      <c r="AE8916"/>
      <c r="AG8916"/>
      <c r="AH8916"/>
      <c r="AI8916"/>
      <c r="AK8916"/>
      <c r="AL8916"/>
      <c r="AM8916"/>
      <c r="AO8916"/>
      <c r="AP8916"/>
      <c r="AQ8916"/>
      <c r="AS8916"/>
      <c r="AT8916"/>
      <c r="AU8916"/>
      <c r="AW8916"/>
      <c r="AX8916"/>
      <c r="AY8916"/>
      <c r="BA8916"/>
      <c r="BB8916"/>
      <c r="BC8916"/>
      <c r="BE8916"/>
      <c r="BF8916"/>
      <c r="BG8916"/>
      <c r="BI8916"/>
      <c r="BJ8916"/>
      <c r="BK8916"/>
      <c r="BM8916"/>
      <c r="BN8916"/>
      <c r="BO8916"/>
    </row>
    <row r="8917" spans="1:67">
      <c r="A8917"/>
      <c r="B8917"/>
      <c r="C8917"/>
      <c r="E8917"/>
      <c r="F8917"/>
      <c r="G8917"/>
      <c r="I8917"/>
      <c r="J8917"/>
      <c r="K8917"/>
      <c r="M8917"/>
      <c r="N8917"/>
      <c r="O8917"/>
      <c r="Q8917"/>
      <c r="R8917"/>
      <c r="S8917"/>
      <c r="U8917"/>
      <c r="V8917"/>
      <c r="W8917"/>
      <c r="Y8917"/>
      <c r="Z8917"/>
      <c r="AA8917"/>
      <c r="AC8917"/>
      <c r="AD8917"/>
      <c r="AE8917"/>
      <c r="AG8917"/>
      <c r="AH8917"/>
      <c r="AI8917"/>
      <c r="AK8917"/>
      <c r="AL8917"/>
      <c r="AM8917"/>
      <c r="AO8917"/>
      <c r="AP8917"/>
      <c r="AQ8917"/>
      <c r="AS8917"/>
      <c r="AT8917"/>
      <c r="AU8917"/>
      <c r="AW8917"/>
      <c r="AX8917"/>
      <c r="AY8917"/>
      <c r="BA8917"/>
      <c r="BB8917"/>
      <c r="BC8917"/>
      <c r="BE8917"/>
      <c r="BF8917"/>
      <c r="BG8917"/>
      <c r="BI8917"/>
      <c r="BJ8917"/>
      <c r="BK8917"/>
      <c r="BM8917"/>
      <c r="BN8917"/>
      <c r="BO8917"/>
    </row>
    <row r="8918" spans="1:67">
      <c r="A8918"/>
      <c r="B8918"/>
      <c r="C8918"/>
      <c r="E8918"/>
      <c r="F8918"/>
      <c r="G8918"/>
      <c r="I8918"/>
      <c r="J8918"/>
      <c r="K8918"/>
      <c r="M8918"/>
      <c r="N8918"/>
      <c r="O8918"/>
      <c r="Q8918"/>
      <c r="R8918"/>
      <c r="S8918"/>
      <c r="U8918"/>
      <c r="V8918"/>
      <c r="W8918"/>
      <c r="Y8918"/>
      <c r="Z8918"/>
      <c r="AA8918"/>
      <c r="AC8918"/>
      <c r="AD8918"/>
      <c r="AE8918"/>
      <c r="AG8918"/>
      <c r="AH8918"/>
      <c r="AI8918"/>
      <c r="AK8918"/>
      <c r="AL8918"/>
      <c r="AM8918"/>
      <c r="AO8918"/>
      <c r="AP8918"/>
      <c r="AQ8918"/>
      <c r="AS8918"/>
      <c r="AT8918"/>
      <c r="AU8918"/>
      <c r="AW8918"/>
      <c r="AX8918"/>
      <c r="AY8918"/>
      <c r="BA8918"/>
      <c r="BB8918"/>
      <c r="BC8918"/>
      <c r="BE8918"/>
      <c r="BF8918"/>
      <c r="BG8918"/>
      <c r="BI8918"/>
      <c r="BJ8918"/>
      <c r="BK8918"/>
      <c r="BM8918"/>
      <c r="BN8918"/>
      <c r="BO8918"/>
    </row>
    <row r="8919" spans="1:67">
      <c r="A8919"/>
      <c r="B8919"/>
      <c r="C8919"/>
      <c r="E8919"/>
      <c r="F8919"/>
      <c r="G8919"/>
      <c r="I8919"/>
      <c r="J8919"/>
      <c r="K8919"/>
      <c r="M8919"/>
      <c r="N8919"/>
      <c r="O8919"/>
      <c r="Q8919"/>
      <c r="R8919"/>
      <c r="S8919"/>
      <c r="U8919"/>
      <c r="V8919"/>
      <c r="W8919"/>
      <c r="Y8919"/>
      <c r="Z8919"/>
      <c r="AA8919"/>
      <c r="AC8919"/>
      <c r="AD8919"/>
      <c r="AE8919"/>
      <c r="AG8919"/>
      <c r="AH8919"/>
      <c r="AI8919"/>
      <c r="AK8919"/>
      <c r="AL8919"/>
      <c r="AM8919"/>
      <c r="AO8919"/>
      <c r="AP8919"/>
      <c r="AQ8919"/>
      <c r="AS8919"/>
      <c r="AT8919"/>
      <c r="AU8919"/>
      <c r="AW8919"/>
      <c r="AX8919"/>
      <c r="AY8919"/>
      <c r="BA8919"/>
      <c r="BB8919"/>
      <c r="BC8919"/>
      <c r="BE8919"/>
      <c r="BF8919"/>
      <c r="BG8919"/>
      <c r="BI8919"/>
      <c r="BJ8919"/>
      <c r="BK8919"/>
      <c r="BM8919"/>
      <c r="BN8919"/>
      <c r="BO8919"/>
    </row>
    <row r="8920" spans="1:67">
      <c r="A8920"/>
      <c r="B8920"/>
      <c r="C8920"/>
      <c r="E8920"/>
      <c r="F8920"/>
      <c r="G8920"/>
      <c r="I8920"/>
      <c r="J8920"/>
      <c r="K8920"/>
      <c r="M8920"/>
      <c r="N8920"/>
      <c r="O8920"/>
      <c r="Q8920"/>
      <c r="R8920"/>
      <c r="S8920"/>
      <c r="U8920"/>
      <c r="V8920"/>
      <c r="W8920"/>
      <c r="Y8920"/>
      <c r="Z8920"/>
      <c r="AA8920"/>
      <c r="AC8920"/>
      <c r="AD8920"/>
      <c r="AE8920"/>
      <c r="AG8920"/>
      <c r="AH8920"/>
      <c r="AI8920"/>
      <c r="AK8920"/>
      <c r="AL8920"/>
      <c r="AM8920"/>
      <c r="AO8920"/>
      <c r="AP8920"/>
      <c r="AQ8920"/>
      <c r="AS8920"/>
      <c r="AT8920"/>
      <c r="AU8920"/>
      <c r="AW8920"/>
      <c r="AX8920"/>
      <c r="AY8920"/>
      <c r="BA8920"/>
      <c r="BB8920"/>
      <c r="BC8920"/>
      <c r="BE8920"/>
      <c r="BF8920"/>
      <c r="BG8920"/>
      <c r="BI8920"/>
      <c r="BJ8920"/>
      <c r="BK8920"/>
      <c r="BM8920"/>
      <c r="BN8920"/>
      <c r="BO8920"/>
    </row>
    <row r="8921" spans="1:67">
      <c r="A8921"/>
      <c r="B8921"/>
      <c r="C8921"/>
      <c r="E8921"/>
      <c r="F8921"/>
      <c r="G8921"/>
      <c r="I8921"/>
      <c r="J8921"/>
      <c r="K8921"/>
      <c r="M8921"/>
      <c r="N8921"/>
      <c r="O8921"/>
      <c r="Q8921"/>
      <c r="R8921"/>
      <c r="S8921"/>
      <c r="U8921"/>
      <c r="V8921"/>
      <c r="W8921"/>
      <c r="Y8921"/>
      <c r="Z8921"/>
      <c r="AA8921"/>
      <c r="AC8921"/>
      <c r="AD8921"/>
      <c r="AE8921"/>
      <c r="AG8921"/>
      <c r="AH8921"/>
      <c r="AI8921"/>
      <c r="AK8921"/>
      <c r="AL8921"/>
      <c r="AM8921"/>
      <c r="AO8921"/>
      <c r="AP8921"/>
      <c r="AQ8921"/>
      <c r="AS8921"/>
      <c r="AT8921"/>
      <c r="AU8921"/>
      <c r="AW8921"/>
      <c r="AX8921"/>
      <c r="AY8921"/>
      <c r="BA8921"/>
      <c r="BB8921"/>
      <c r="BC8921"/>
      <c r="BE8921"/>
      <c r="BF8921"/>
      <c r="BG8921"/>
      <c r="BI8921"/>
      <c r="BJ8921"/>
      <c r="BK8921"/>
      <c r="BM8921"/>
      <c r="BN8921"/>
      <c r="BO8921"/>
    </row>
    <row r="8922" spans="1:67">
      <c r="A8922"/>
      <c r="B8922"/>
      <c r="C8922"/>
      <c r="E8922"/>
      <c r="F8922"/>
      <c r="G8922"/>
      <c r="I8922"/>
      <c r="J8922"/>
      <c r="K8922"/>
      <c r="M8922"/>
      <c r="N8922"/>
      <c r="O8922"/>
      <c r="Q8922"/>
      <c r="R8922"/>
      <c r="S8922"/>
      <c r="U8922"/>
      <c r="V8922"/>
      <c r="W8922"/>
      <c r="Y8922"/>
      <c r="Z8922"/>
      <c r="AA8922"/>
      <c r="AC8922"/>
      <c r="AD8922"/>
      <c r="AE8922"/>
      <c r="AG8922"/>
      <c r="AH8922"/>
      <c r="AI8922"/>
      <c r="AK8922"/>
      <c r="AL8922"/>
      <c r="AM8922"/>
      <c r="AO8922"/>
      <c r="AP8922"/>
      <c r="AQ8922"/>
      <c r="AS8922"/>
      <c r="AT8922"/>
      <c r="AU8922"/>
      <c r="AW8922"/>
      <c r="AX8922"/>
      <c r="AY8922"/>
      <c r="BA8922"/>
      <c r="BB8922"/>
      <c r="BC8922"/>
      <c r="BE8922"/>
      <c r="BF8922"/>
      <c r="BG8922"/>
      <c r="BI8922"/>
      <c r="BJ8922"/>
      <c r="BK8922"/>
      <c r="BM8922"/>
      <c r="BN8922"/>
      <c r="BO8922"/>
    </row>
    <row r="8923" spans="1:67">
      <c r="A8923"/>
      <c r="B8923"/>
      <c r="C8923"/>
      <c r="E8923"/>
      <c r="F8923"/>
      <c r="G8923"/>
      <c r="I8923"/>
      <c r="J8923"/>
      <c r="K8923"/>
      <c r="M8923"/>
      <c r="N8923"/>
      <c r="O8923"/>
      <c r="Q8923"/>
      <c r="R8923"/>
      <c r="S8923"/>
      <c r="U8923"/>
      <c r="V8923"/>
      <c r="W8923"/>
      <c r="Y8923"/>
      <c r="Z8923"/>
      <c r="AA8923"/>
      <c r="AC8923"/>
      <c r="AD8923"/>
      <c r="AE8923"/>
      <c r="AG8923"/>
      <c r="AH8923"/>
      <c r="AI8923"/>
      <c r="AK8923"/>
      <c r="AL8923"/>
      <c r="AM8923"/>
      <c r="AO8923"/>
      <c r="AP8923"/>
      <c r="AQ8923"/>
      <c r="AS8923"/>
      <c r="AT8923"/>
      <c r="AU8923"/>
      <c r="AW8923"/>
      <c r="AX8923"/>
      <c r="AY8923"/>
      <c r="BA8923"/>
      <c r="BB8923"/>
      <c r="BC8923"/>
      <c r="BE8923"/>
      <c r="BF8923"/>
      <c r="BG8923"/>
      <c r="BI8923"/>
      <c r="BJ8923"/>
      <c r="BK8923"/>
      <c r="BM8923"/>
      <c r="BN8923"/>
      <c r="BO8923"/>
    </row>
    <row r="8924" spans="1:67">
      <c r="A8924"/>
      <c r="B8924"/>
      <c r="C8924"/>
      <c r="E8924"/>
      <c r="F8924"/>
      <c r="G8924"/>
      <c r="I8924"/>
      <c r="J8924"/>
      <c r="K8924"/>
      <c r="M8924"/>
      <c r="N8924"/>
      <c r="O8924"/>
      <c r="Q8924"/>
      <c r="R8924"/>
      <c r="S8924"/>
      <c r="U8924"/>
      <c r="V8924"/>
      <c r="W8924"/>
      <c r="Y8924"/>
      <c r="Z8924"/>
      <c r="AA8924"/>
      <c r="AC8924"/>
      <c r="AD8924"/>
      <c r="AE8924"/>
      <c r="AG8924"/>
      <c r="AH8924"/>
      <c r="AI8924"/>
      <c r="AK8924"/>
      <c r="AL8924"/>
      <c r="AM8924"/>
      <c r="AO8924"/>
      <c r="AP8924"/>
      <c r="AQ8924"/>
      <c r="AS8924"/>
      <c r="AT8924"/>
      <c r="AU8924"/>
      <c r="AW8924"/>
      <c r="AX8924"/>
      <c r="AY8924"/>
      <c r="BA8924"/>
      <c r="BB8924"/>
      <c r="BC8924"/>
      <c r="BE8924"/>
      <c r="BF8924"/>
      <c r="BG8924"/>
      <c r="BI8924"/>
      <c r="BJ8924"/>
      <c r="BK8924"/>
      <c r="BM8924"/>
      <c r="BN8924"/>
      <c r="BO8924"/>
    </row>
    <row r="8925" spans="1:67">
      <c r="A8925"/>
      <c r="B8925"/>
      <c r="C8925"/>
      <c r="E8925"/>
      <c r="F8925"/>
      <c r="G8925"/>
      <c r="I8925"/>
      <c r="J8925"/>
      <c r="K8925"/>
      <c r="M8925"/>
      <c r="N8925"/>
      <c r="O8925"/>
      <c r="Q8925"/>
      <c r="R8925"/>
      <c r="S8925"/>
      <c r="U8925"/>
      <c r="V8925"/>
      <c r="W8925"/>
      <c r="Y8925"/>
      <c r="Z8925"/>
      <c r="AA8925"/>
      <c r="AC8925"/>
      <c r="AD8925"/>
      <c r="AE8925"/>
      <c r="AG8925"/>
      <c r="AH8925"/>
      <c r="AI8925"/>
      <c r="AK8925"/>
      <c r="AL8925"/>
      <c r="AM8925"/>
      <c r="AO8925"/>
      <c r="AP8925"/>
      <c r="AQ8925"/>
      <c r="AS8925"/>
      <c r="AT8925"/>
      <c r="AU8925"/>
      <c r="AW8925"/>
      <c r="AX8925"/>
      <c r="AY8925"/>
      <c r="BA8925"/>
      <c r="BB8925"/>
      <c r="BC8925"/>
      <c r="BE8925"/>
      <c r="BF8925"/>
      <c r="BG8925"/>
      <c r="BI8925"/>
      <c r="BJ8925"/>
      <c r="BK8925"/>
      <c r="BM8925"/>
      <c r="BN8925"/>
      <c r="BO8925"/>
    </row>
    <row r="8926" spans="1:67">
      <c r="A8926"/>
      <c r="B8926"/>
      <c r="C8926"/>
      <c r="E8926"/>
      <c r="F8926"/>
      <c r="G8926"/>
      <c r="I8926"/>
      <c r="J8926"/>
      <c r="K8926"/>
      <c r="M8926"/>
      <c r="N8926"/>
      <c r="O8926"/>
      <c r="Q8926"/>
      <c r="R8926"/>
      <c r="S8926"/>
      <c r="U8926"/>
      <c r="V8926"/>
      <c r="W8926"/>
      <c r="Y8926"/>
      <c r="Z8926"/>
      <c r="AA8926"/>
      <c r="AC8926"/>
      <c r="AD8926"/>
      <c r="AE8926"/>
      <c r="AG8926"/>
      <c r="AH8926"/>
      <c r="AI8926"/>
      <c r="AK8926"/>
      <c r="AL8926"/>
      <c r="AM8926"/>
      <c r="AO8926"/>
      <c r="AP8926"/>
      <c r="AQ8926"/>
      <c r="AS8926"/>
      <c r="AT8926"/>
      <c r="AU8926"/>
      <c r="AW8926"/>
      <c r="AX8926"/>
      <c r="AY8926"/>
      <c r="BA8926"/>
      <c r="BB8926"/>
      <c r="BC8926"/>
      <c r="BE8926"/>
      <c r="BF8926"/>
      <c r="BG8926"/>
      <c r="BI8926"/>
      <c r="BJ8926"/>
      <c r="BK8926"/>
      <c r="BM8926"/>
      <c r="BN8926"/>
      <c r="BO8926"/>
    </row>
    <row r="8927" spans="1:67">
      <c r="A8927"/>
      <c r="B8927"/>
      <c r="C8927"/>
      <c r="E8927"/>
      <c r="F8927"/>
      <c r="G8927"/>
      <c r="I8927"/>
      <c r="J8927"/>
      <c r="K8927"/>
      <c r="M8927"/>
      <c r="N8927"/>
      <c r="O8927"/>
      <c r="Q8927"/>
      <c r="R8927"/>
      <c r="S8927"/>
      <c r="U8927"/>
      <c r="V8927"/>
      <c r="W8927"/>
      <c r="Y8927"/>
      <c r="Z8927"/>
      <c r="AA8927"/>
      <c r="AC8927"/>
      <c r="AD8927"/>
      <c r="AE8927"/>
      <c r="AG8927"/>
      <c r="AH8927"/>
      <c r="AI8927"/>
      <c r="AK8927"/>
      <c r="AL8927"/>
      <c r="AM8927"/>
      <c r="AO8927"/>
      <c r="AP8927"/>
      <c r="AQ8927"/>
      <c r="AS8927"/>
      <c r="AT8927"/>
      <c r="AU8927"/>
      <c r="AW8927"/>
      <c r="AX8927"/>
      <c r="AY8927"/>
      <c r="BA8927"/>
      <c r="BB8927"/>
      <c r="BC8927"/>
      <c r="BE8927"/>
      <c r="BF8927"/>
      <c r="BG8927"/>
      <c r="BI8927"/>
      <c r="BJ8927"/>
      <c r="BK8927"/>
      <c r="BM8927"/>
      <c r="BN8927"/>
      <c r="BO8927"/>
    </row>
    <row r="8928" spans="1:67">
      <c r="A8928"/>
      <c r="B8928"/>
      <c r="C8928"/>
      <c r="E8928"/>
      <c r="F8928"/>
      <c r="G8928"/>
      <c r="I8928"/>
      <c r="J8928"/>
      <c r="K8928"/>
      <c r="M8928"/>
      <c r="N8928"/>
      <c r="O8928"/>
      <c r="Q8928"/>
      <c r="R8928"/>
      <c r="S8928"/>
      <c r="U8928"/>
      <c r="V8928"/>
      <c r="W8928"/>
      <c r="Y8928"/>
      <c r="Z8928"/>
      <c r="AA8928"/>
      <c r="AC8928"/>
      <c r="AD8928"/>
      <c r="AE8928"/>
      <c r="AG8928"/>
      <c r="AH8928"/>
      <c r="AI8928"/>
      <c r="AK8928"/>
      <c r="AL8928"/>
      <c r="AM8928"/>
      <c r="AO8928"/>
      <c r="AP8928"/>
      <c r="AQ8928"/>
      <c r="AS8928"/>
      <c r="AT8928"/>
      <c r="AU8928"/>
      <c r="AW8928"/>
      <c r="AX8928"/>
      <c r="AY8928"/>
      <c r="BA8928"/>
      <c r="BB8928"/>
      <c r="BC8928"/>
      <c r="BE8928"/>
      <c r="BF8928"/>
      <c r="BG8928"/>
      <c r="BI8928"/>
      <c r="BJ8928"/>
      <c r="BK8928"/>
      <c r="BM8928"/>
      <c r="BN8928"/>
      <c r="BO8928"/>
    </row>
    <row r="8929" spans="1:67">
      <c r="A8929"/>
      <c r="B8929"/>
      <c r="C8929"/>
      <c r="E8929"/>
      <c r="F8929"/>
      <c r="G8929"/>
      <c r="I8929"/>
      <c r="J8929"/>
      <c r="K8929"/>
      <c r="M8929"/>
      <c r="N8929"/>
      <c r="O8929"/>
      <c r="Q8929"/>
      <c r="R8929"/>
      <c r="S8929"/>
      <c r="U8929"/>
      <c r="V8929"/>
      <c r="W8929"/>
      <c r="Y8929"/>
      <c r="Z8929"/>
      <c r="AA8929"/>
      <c r="AC8929"/>
      <c r="AD8929"/>
      <c r="AE8929"/>
      <c r="AG8929"/>
      <c r="AH8929"/>
      <c r="AI8929"/>
      <c r="AK8929"/>
      <c r="AL8929"/>
      <c r="AM8929"/>
      <c r="AO8929"/>
      <c r="AP8929"/>
      <c r="AQ8929"/>
      <c r="AS8929"/>
      <c r="AT8929"/>
      <c r="AU8929"/>
      <c r="AW8929"/>
      <c r="AX8929"/>
      <c r="AY8929"/>
      <c r="BA8929"/>
      <c r="BB8929"/>
      <c r="BC8929"/>
      <c r="BE8929"/>
      <c r="BF8929"/>
      <c r="BG8929"/>
      <c r="BI8929"/>
      <c r="BJ8929"/>
      <c r="BK8929"/>
      <c r="BM8929"/>
      <c r="BN8929"/>
      <c r="BO8929"/>
    </row>
    <row r="8930" spans="1:67">
      <c r="A8930"/>
      <c r="B8930"/>
      <c r="C8930"/>
      <c r="E8930"/>
      <c r="F8930"/>
      <c r="G8930"/>
      <c r="I8930"/>
      <c r="J8930"/>
      <c r="K8930"/>
      <c r="M8930"/>
      <c r="N8930"/>
      <c r="O8930"/>
      <c r="Q8930"/>
      <c r="R8930"/>
      <c r="S8930"/>
      <c r="U8930"/>
      <c r="V8930"/>
      <c r="W8930"/>
      <c r="Y8930"/>
      <c r="Z8930"/>
      <c r="AA8930"/>
      <c r="AC8930"/>
      <c r="AD8930"/>
      <c r="AE8930"/>
      <c r="AG8930"/>
      <c r="AH8930"/>
      <c r="AI8930"/>
      <c r="AK8930"/>
      <c r="AL8930"/>
      <c r="AM8930"/>
      <c r="AO8930"/>
      <c r="AP8930"/>
      <c r="AQ8930"/>
      <c r="AS8930"/>
      <c r="AT8930"/>
      <c r="AU8930"/>
      <c r="AW8930"/>
      <c r="AX8930"/>
      <c r="AY8930"/>
      <c r="BA8930"/>
      <c r="BB8930"/>
      <c r="BC8930"/>
      <c r="BE8930"/>
      <c r="BF8930"/>
      <c r="BG8930"/>
      <c r="BI8930"/>
      <c r="BJ8930"/>
      <c r="BK8930"/>
      <c r="BM8930"/>
      <c r="BN8930"/>
      <c r="BO8930"/>
    </row>
    <row r="8931" spans="1:67">
      <c r="A8931"/>
      <c r="B8931"/>
      <c r="C8931"/>
      <c r="E8931"/>
      <c r="F8931"/>
      <c r="G8931"/>
      <c r="I8931"/>
      <c r="J8931"/>
      <c r="K8931"/>
      <c r="M8931"/>
      <c r="N8931"/>
      <c r="O8931"/>
      <c r="Q8931"/>
      <c r="R8931"/>
      <c r="S8931"/>
      <c r="U8931"/>
      <c r="V8931"/>
      <c r="W8931"/>
      <c r="Y8931"/>
      <c r="Z8931"/>
      <c r="AA8931"/>
      <c r="AC8931"/>
      <c r="AD8931"/>
      <c r="AE8931"/>
      <c r="AG8931"/>
      <c r="AH8931"/>
      <c r="AI8931"/>
      <c r="AK8931"/>
      <c r="AL8931"/>
      <c r="AM8931"/>
      <c r="AO8931"/>
      <c r="AP8931"/>
      <c r="AQ8931"/>
      <c r="AS8931"/>
      <c r="AT8931"/>
      <c r="AU8931"/>
      <c r="AW8931"/>
      <c r="AX8931"/>
      <c r="AY8931"/>
      <c r="BA8931"/>
      <c r="BB8931"/>
      <c r="BC8931"/>
      <c r="BE8931"/>
      <c r="BF8931"/>
      <c r="BG8931"/>
      <c r="BI8931"/>
      <c r="BJ8931"/>
      <c r="BK8931"/>
      <c r="BM8931"/>
      <c r="BN8931"/>
      <c r="BO8931"/>
    </row>
    <row r="8932" spans="1:67">
      <c r="A8932"/>
      <c r="B8932"/>
      <c r="C8932"/>
      <c r="E8932"/>
      <c r="F8932"/>
      <c r="G8932"/>
      <c r="I8932"/>
      <c r="J8932"/>
      <c r="K8932"/>
      <c r="M8932"/>
      <c r="N8932"/>
      <c r="O8932"/>
      <c r="Q8932"/>
      <c r="R8932"/>
      <c r="S8932"/>
      <c r="U8932"/>
      <c r="V8932"/>
      <c r="W8932"/>
      <c r="Y8932"/>
      <c r="Z8932"/>
      <c r="AA8932"/>
      <c r="AC8932"/>
      <c r="AD8932"/>
      <c r="AE8932"/>
      <c r="AG8932"/>
      <c r="AH8932"/>
      <c r="AI8932"/>
      <c r="AK8932"/>
      <c r="AL8932"/>
      <c r="AM8932"/>
      <c r="AO8932"/>
      <c r="AP8932"/>
      <c r="AQ8932"/>
      <c r="AS8932"/>
      <c r="AT8932"/>
      <c r="AU8932"/>
      <c r="AW8932"/>
      <c r="AX8932"/>
      <c r="AY8932"/>
      <c r="BA8932"/>
      <c r="BB8932"/>
      <c r="BC8932"/>
      <c r="BE8932"/>
      <c r="BF8932"/>
      <c r="BG8932"/>
      <c r="BI8932"/>
      <c r="BJ8932"/>
      <c r="BK8932"/>
      <c r="BM8932"/>
      <c r="BN8932"/>
      <c r="BO8932"/>
    </row>
    <row r="8933" spans="1:67">
      <c r="A8933"/>
      <c r="B8933"/>
      <c r="C8933"/>
      <c r="E8933"/>
      <c r="F8933"/>
      <c r="G8933"/>
      <c r="I8933"/>
      <c r="J8933"/>
      <c r="K8933"/>
      <c r="M8933"/>
      <c r="N8933"/>
      <c r="O8933"/>
      <c r="Q8933"/>
      <c r="R8933"/>
      <c r="S8933"/>
      <c r="U8933"/>
      <c r="V8933"/>
      <c r="W8933"/>
      <c r="Y8933"/>
      <c r="Z8933"/>
      <c r="AA8933"/>
      <c r="AC8933"/>
      <c r="AD8933"/>
      <c r="AE8933"/>
      <c r="AG8933"/>
      <c r="AH8933"/>
      <c r="AI8933"/>
      <c r="AK8933"/>
      <c r="AL8933"/>
      <c r="AM8933"/>
      <c r="AO8933"/>
      <c r="AP8933"/>
      <c r="AQ8933"/>
      <c r="AS8933"/>
      <c r="AT8933"/>
      <c r="AU8933"/>
      <c r="AW8933"/>
      <c r="AX8933"/>
      <c r="AY8933"/>
      <c r="BA8933"/>
      <c r="BB8933"/>
      <c r="BC8933"/>
      <c r="BE8933"/>
      <c r="BF8933"/>
      <c r="BG8933"/>
      <c r="BI8933"/>
      <c r="BJ8933"/>
      <c r="BK8933"/>
      <c r="BM8933"/>
      <c r="BN8933"/>
      <c r="BO8933"/>
    </row>
    <row r="8934" spans="1:67">
      <c r="A8934"/>
      <c r="B8934"/>
      <c r="C8934"/>
      <c r="E8934"/>
      <c r="F8934"/>
      <c r="G8934"/>
      <c r="I8934"/>
      <c r="J8934"/>
      <c r="K8934"/>
      <c r="M8934"/>
      <c r="N8934"/>
      <c r="O8934"/>
      <c r="Q8934"/>
      <c r="R8934"/>
      <c r="S8934"/>
      <c r="U8934"/>
      <c r="V8934"/>
      <c r="W8934"/>
      <c r="Y8934"/>
      <c r="Z8934"/>
      <c r="AA8934"/>
      <c r="AC8934"/>
      <c r="AD8934"/>
      <c r="AE8934"/>
      <c r="AG8934"/>
      <c r="AH8934"/>
      <c r="AI8934"/>
      <c r="AK8934"/>
      <c r="AL8934"/>
      <c r="AM8934"/>
      <c r="AO8934"/>
      <c r="AP8934"/>
      <c r="AQ8934"/>
      <c r="AS8934"/>
      <c r="AT8934"/>
      <c r="AU8934"/>
      <c r="AW8934"/>
      <c r="AX8934"/>
      <c r="AY8934"/>
      <c r="BA8934"/>
      <c r="BB8934"/>
      <c r="BC8934"/>
      <c r="BE8934"/>
      <c r="BF8934"/>
      <c r="BG8934"/>
      <c r="BI8934"/>
      <c r="BJ8934"/>
      <c r="BK8934"/>
      <c r="BM8934"/>
      <c r="BN8934"/>
      <c r="BO8934"/>
    </row>
    <row r="8935" spans="1:67">
      <c r="A8935"/>
      <c r="B8935"/>
      <c r="C8935"/>
      <c r="E8935"/>
      <c r="F8935"/>
      <c r="G8935"/>
      <c r="I8935"/>
      <c r="J8935"/>
      <c r="K8935"/>
      <c r="M8935"/>
      <c r="N8935"/>
      <c r="O8935"/>
      <c r="Q8935"/>
      <c r="R8935"/>
      <c r="S8935"/>
      <c r="U8935"/>
      <c r="V8935"/>
      <c r="W8935"/>
      <c r="Y8935"/>
      <c r="Z8935"/>
      <c r="AA8935"/>
      <c r="AC8935"/>
      <c r="AD8935"/>
      <c r="AE8935"/>
      <c r="AG8935"/>
      <c r="AH8935"/>
      <c r="AI8935"/>
      <c r="AK8935"/>
      <c r="AL8935"/>
      <c r="AM8935"/>
      <c r="AO8935"/>
      <c r="AP8935"/>
      <c r="AQ8935"/>
      <c r="AS8935"/>
      <c r="AT8935"/>
      <c r="AU8935"/>
      <c r="AW8935"/>
      <c r="AX8935"/>
      <c r="AY8935"/>
      <c r="BA8935"/>
      <c r="BB8935"/>
      <c r="BC8935"/>
      <c r="BE8935"/>
      <c r="BF8935"/>
      <c r="BG8935"/>
      <c r="BI8935"/>
      <c r="BJ8935"/>
      <c r="BK8935"/>
      <c r="BM8935"/>
      <c r="BN8935"/>
      <c r="BO8935"/>
    </row>
    <row r="8936" spans="1:67">
      <c r="A8936"/>
      <c r="B8936"/>
      <c r="C8936"/>
      <c r="E8936"/>
      <c r="F8936"/>
      <c r="G8936"/>
      <c r="I8936"/>
      <c r="J8936"/>
      <c r="K8936"/>
      <c r="M8936"/>
      <c r="N8936"/>
      <c r="O8936"/>
      <c r="Q8936"/>
      <c r="R8936"/>
      <c r="S8936"/>
      <c r="U8936"/>
      <c r="V8936"/>
      <c r="W8936"/>
      <c r="Y8936"/>
      <c r="Z8936"/>
      <c r="AA8936"/>
      <c r="AC8936"/>
      <c r="AD8936"/>
      <c r="AE8936"/>
      <c r="AG8936"/>
      <c r="AH8936"/>
      <c r="AI8936"/>
      <c r="AK8936"/>
      <c r="AL8936"/>
      <c r="AM8936"/>
      <c r="AO8936"/>
      <c r="AP8936"/>
      <c r="AQ8936"/>
      <c r="AS8936"/>
      <c r="AT8936"/>
      <c r="AU8936"/>
      <c r="AW8936"/>
      <c r="AX8936"/>
      <c r="AY8936"/>
      <c r="BA8936"/>
      <c r="BB8936"/>
      <c r="BC8936"/>
      <c r="BE8936"/>
      <c r="BF8936"/>
      <c r="BG8936"/>
      <c r="BI8936"/>
      <c r="BJ8936"/>
      <c r="BK8936"/>
      <c r="BM8936"/>
      <c r="BN8936"/>
      <c r="BO8936"/>
    </row>
    <row r="8937" spans="1:67">
      <c r="A8937"/>
      <c r="B8937"/>
      <c r="C8937"/>
      <c r="E8937"/>
      <c r="F8937"/>
      <c r="G8937"/>
      <c r="I8937"/>
      <c r="J8937"/>
      <c r="K8937"/>
      <c r="M8937"/>
      <c r="N8937"/>
      <c r="O8937"/>
      <c r="Q8937"/>
      <c r="R8937"/>
      <c r="S8937"/>
      <c r="U8937"/>
      <c r="V8937"/>
      <c r="W8937"/>
      <c r="Y8937"/>
      <c r="Z8937"/>
      <c r="AA8937"/>
      <c r="AC8937"/>
      <c r="AD8937"/>
      <c r="AE8937"/>
      <c r="AG8937"/>
      <c r="AH8937"/>
      <c r="AI8937"/>
      <c r="AK8937"/>
      <c r="AL8937"/>
      <c r="AM8937"/>
      <c r="AO8937"/>
      <c r="AP8937"/>
      <c r="AQ8937"/>
      <c r="AS8937"/>
      <c r="AT8937"/>
      <c r="AU8937"/>
      <c r="AW8937"/>
      <c r="AX8937"/>
      <c r="AY8937"/>
      <c r="BA8937"/>
      <c r="BB8937"/>
      <c r="BC8937"/>
      <c r="BE8937"/>
      <c r="BF8937"/>
      <c r="BG8937"/>
      <c r="BI8937"/>
      <c r="BJ8937"/>
      <c r="BK8937"/>
      <c r="BM8937"/>
      <c r="BN8937"/>
      <c r="BO8937"/>
    </row>
    <row r="8938" spans="1:67">
      <c r="A8938"/>
      <c r="B8938"/>
      <c r="C8938"/>
      <c r="E8938"/>
      <c r="F8938"/>
      <c r="G8938"/>
      <c r="I8938"/>
      <c r="J8938"/>
      <c r="K8938"/>
      <c r="M8938"/>
      <c r="N8938"/>
      <c r="O8938"/>
      <c r="Q8938"/>
      <c r="R8938"/>
      <c r="S8938"/>
      <c r="U8938"/>
      <c r="V8938"/>
      <c r="W8938"/>
      <c r="Y8938"/>
      <c r="Z8938"/>
      <c r="AA8938"/>
      <c r="AC8938"/>
      <c r="AD8938"/>
      <c r="AE8938"/>
      <c r="AG8938"/>
      <c r="AH8938"/>
      <c r="AI8938"/>
      <c r="AK8938"/>
      <c r="AL8938"/>
      <c r="AM8938"/>
      <c r="AO8938"/>
      <c r="AP8938"/>
      <c r="AQ8938"/>
      <c r="AS8938"/>
      <c r="AT8938"/>
      <c r="AU8938"/>
      <c r="AW8938"/>
      <c r="AX8938"/>
      <c r="AY8938"/>
      <c r="BA8938"/>
      <c r="BB8938"/>
      <c r="BC8938"/>
      <c r="BE8938"/>
      <c r="BF8938"/>
      <c r="BG8938"/>
      <c r="BI8938"/>
      <c r="BJ8938"/>
      <c r="BK8938"/>
      <c r="BM8938"/>
      <c r="BN8938"/>
      <c r="BO8938"/>
    </row>
    <row r="8939" spans="1:67">
      <c r="A8939"/>
      <c r="B8939"/>
      <c r="C8939"/>
      <c r="E8939"/>
      <c r="F8939"/>
      <c r="G8939"/>
      <c r="I8939"/>
      <c r="J8939"/>
      <c r="K8939"/>
      <c r="M8939"/>
      <c r="N8939"/>
      <c r="O8939"/>
      <c r="Q8939"/>
      <c r="R8939"/>
      <c r="S8939"/>
      <c r="U8939"/>
      <c r="V8939"/>
      <c r="W8939"/>
      <c r="Y8939"/>
      <c r="Z8939"/>
      <c r="AA8939"/>
      <c r="AC8939"/>
      <c r="AD8939"/>
      <c r="AE8939"/>
      <c r="AG8939"/>
      <c r="AH8939"/>
      <c r="AI8939"/>
      <c r="AK8939"/>
      <c r="AL8939"/>
      <c r="AM8939"/>
      <c r="AO8939"/>
      <c r="AP8939"/>
      <c r="AQ8939"/>
      <c r="AS8939"/>
      <c r="AT8939"/>
      <c r="AU8939"/>
      <c r="AW8939"/>
      <c r="AX8939"/>
      <c r="AY8939"/>
      <c r="BA8939"/>
      <c r="BB8939"/>
      <c r="BC8939"/>
      <c r="BE8939"/>
      <c r="BF8939"/>
      <c r="BG8939"/>
      <c r="BI8939"/>
      <c r="BJ8939"/>
      <c r="BK8939"/>
      <c r="BM8939"/>
      <c r="BN8939"/>
      <c r="BO8939"/>
    </row>
    <row r="8940" spans="1:67">
      <c r="A8940"/>
      <c r="B8940"/>
      <c r="C8940"/>
      <c r="E8940"/>
      <c r="F8940"/>
      <c r="G8940"/>
      <c r="I8940"/>
      <c r="J8940"/>
      <c r="K8940"/>
      <c r="M8940"/>
      <c r="N8940"/>
      <c r="O8940"/>
      <c r="Q8940"/>
      <c r="R8940"/>
      <c r="S8940"/>
      <c r="U8940"/>
      <c r="V8940"/>
      <c r="W8940"/>
      <c r="Y8940"/>
      <c r="Z8940"/>
      <c r="AA8940"/>
      <c r="AC8940"/>
      <c r="AD8940"/>
      <c r="AE8940"/>
      <c r="AG8940"/>
      <c r="AH8940"/>
      <c r="AI8940"/>
      <c r="AK8940"/>
      <c r="AL8940"/>
      <c r="AM8940"/>
      <c r="AO8940"/>
      <c r="AP8940"/>
      <c r="AQ8940"/>
      <c r="AS8940"/>
      <c r="AT8940"/>
      <c r="AU8940"/>
      <c r="AW8940"/>
      <c r="AX8940"/>
      <c r="AY8940"/>
      <c r="BA8940"/>
      <c r="BB8940"/>
      <c r="BC8940"/>
      <c r="BE8940"/>
      <c r="BF8940"/>
      <c r="BG8940"/>
      <c r="BI8940"/>
      <c r="BJ8940"/>
      <c r="BK8940"/>
      <c r="BM8940"/>
      <c r="BN8940"/>
      <c r="BO8940"/>
    </row>
    <row r="8941" spans="1:67">
      <c r="A8941"/>
      <c r="B8941"/>
      <c r="C8941"/>
      <c r="E8941"/>
      <c r="F8941"/>
      <c r="G8941"/>
      <c r="I8941"/>
      <c r="J8941"/>
      <c r="K8941"/>
      <c r="M8941"/>
      <c r="N8941"/>
      <c r="O8941"/>
      <c r="Q8941"/>
      <c r="R8941"/>
      <c r="S8941"/>
      <c r="U8941"/>
      <c r="V8941"/>
      <c r="W8941"/>
      <c r="Y8941"/>
      <c r="Z8941"/>
      <c r="AA8941"/>
      <c r="AC8941"/>
      <c r="AD8941"/>
      <c r="AE8941"/>
      <c r="AG8941"/>
      <c r="AH8941"/>
      <c r="AI8941"/>
      <c r="AK8941"/>
      <c r="AL8941"/>
      <c r="AM8941"/>
      <c r="AO8941"/>
      <c r="AP8941"/>
      <c r="AQ8941"/>
      <c r="AS8941"/>
      <c r="AT8941"/>
      <c r="AU8941"/>
      <c r="AW8941"/>
      <c r="AX8941"/>
      <c r="AY8941"/>
      <c r="BA8941"/>
      <c r="BB8941"/>
      <c r="BC8941"/>
      <c r="BE8941"/>
      <c r="BF8941"/>
      <c r="BG8941"/>
      <c r="BI8941"/>
      <c r="BJ8941"/>
      <c r="BK8941"/>
      <c r="BM8941"/>
      <c r="BN8941"/>
      <c r="BO8941"/>
    </row>
    <row r="8942" spans="1:67">
      <c r="A8942"/>
      <c r="B8942"/>
      <c r="C8942"/>
      <c r="E8942"/>
      <c r="F8942"/>
      <c r="G8942"/>
      <c r="I8942"/>
      <c r="J8942"/>
      <c r="K8942"/>
      <c r="M8942"/>
      <c r="N8942"/>
      <c r="O8942"/>
      <c r="Q8942"/>
      <c r="R8942"/>
      <c r="S8942"/>
      <c r="U8942"/>
      <c r="V8942"/>
      <c r="W8942"/>
      <c r="Y8942"/>
      <c r="Z8942"/>
      <c r="AA8942"/>
      <c r="AC8942"/>
      <c r="AD8942"/>
      <c r="AE8942"/>
      <c r="AG8942"/>
      <c r="AH8942"/>
      <c r="AI8942"/>
      <c r="AK8942"/>
      <c r="AL8942"/>
      <c r="AM8942"/>
      <c r="AO8942"/>
      <c r="AP8942"/>
      <c r="AQ8942"/>
      <c r="AS8942"/>
      <c r="AT8942"/>
      <c r="AU8942"/>
      <c r="AW8942"/>
      <c r="AX8942"/>
      <c r="AY8942"/>
      <c r="BA8942"/>
      <c r="BB8942"/>
      <c r="BC8942"/>
      <c r="BE8942"/>
      <c r="BF8942"/>
      <c r="BG8942"/>
      <c r="BI8942"/>
      <c r="BJ8942"/>
      <c r="BK8942"/>
      <c r="BM8942"/>
      <c r="BN8942"/>
      <c r="BO8942"/>
    </row>
    <row r="8943" spans="1:67">
      <c r="A8943"/>
      <c r="B8943"/>
      <c r="C8943"/>
      <c r="E8943"/>
      <c r="F8943"/>
      <c r="G8943"/>
      <c r="I8943"/>
      <c r="J8943"/>
      <c r="K8943"/>
      <c r="M8943"/>
      <c r="N8943"/>
      <c r="O8943"/>
      <c r="Q8943"/>
      <c r="R8943"/>
      <c r="S8943"/>
      <c r="U8943"/>
      <c r="V8943"/>
      <c r="W8943"/>
      <c r="Y8943"/>
      <c r="Z8943"/>
      <c r="AA8943"/>
      <c r="AC8943"/>
      <c r="AD8943"/>
      <c r="AE8943"/>
      <c r="AG8943"/>
      <c r="AH8943"/>
      <c r="AI8943"/>
      <c r="AK8943"/>
      <c r="AL8943"/>
      <c r="AM8943"/>
      <c r="AO8943"/>
      <c r="AP8943"/>
      <c r="AQ8943"/>
      <c r="AS8943"/>
      <c r="AT8943"/>
      <c r="AU8943"/>
      <c r="AW8943"/>
      <c r="AX8943"/>
      <c r="AY8943"/>
      <c r="BA8943"/>
      <c r="BB8943"/>
      <c r="BC8943"/>
      <c r="BE8943"/>
      <c r="BF8943"/>
      <c r="BG8943"/>
      <c r="BI8943"/>
      <c r="BJ8943"/>
      <c r="BK8943"/>
      <c r="BM8943"/>
      <c r="BN8943"/>
      <c r="BO8943"/>
    </row>
    <row r="8944" spans="1:67">
      <c r="A8944"/>
      <c r="B8944"/>
      <c r="C8944"/>
      <c r="E8944"/>
      <c r="F8944"/>
      <c r="G8944"/>
      <c r="I8944"/>
      <c r="J8944"/>
      <c r="K8944"/>
      <c r="M8944"/>
      <c r="N8944"/>
      <c r="O8944"/>
      <c r="Q8944"/>
      <c r="R8944"/>
      <c r="S8944"/>
      <c r="U8944"/>
      <c r="V8944"/>
      <c r="W8944"/>
      <c r="Y8944"/>
      <c r="Z8944"/>
      <c r="AA8944"/>
      <c r="AC8944"/>
      <c r="AD8944"/>
      <c r="AE8944"/>
      <c r="AG8944"/>
      <c r="AH8944"/>
      <c r="AI8944"/>
      <c r="AK8944"/>
      <c r="AL8944"/>
      <c r="AM8944"/>
      <c r="AO8944"/>
      <c r="AP8944"/>
      <c r="AQ8944"/>
      <c r="AS8944"/>
      <c r="AT8944"/>
      <c r="AU8944"/>
      <c r="AW8944"/>
      <c r="AX8944"/>
      <c r="AY8944"/>
      <c r="BA8944"/>
      <c r="BB8944"/>
      <c r="BC8944"/>
      <c r="BE8944"/>
      <c r="BF8944"/>
      <c r="BG8944"/>
      <c r="BI8944"/>
      <c r="BJ8944"/>
      <c r="BK8944"/>
      <c r="BM8944"/>
      <c r="BN8944"/>
      <c r="BO8944"/>
    </row>
    <row r="8945" spans="1:67">
      <c r="A8945"/>
      <c r="B8945"/>
      <c r="C8945"/>
      <c r="E8945"/>
      <c r="F8945"/>
      <c r="G8945"/>
      <c r="I8945"/>
      <c r="J8945"/>
      <c r="K8945"/>
      <c r="M8945"/>
      <c r="N8945"/>
      <c r="O8945"/>
      <c r="Q8945"/>
      <c r="R8945"/>
      <c r="S8945"/>
      <c r="U8945"/>
      <c r="V8945"/>
      <c r="W8945"/>
      <c r="Y8945"/>
      <c r="Z8945"/>
      <c r="AA8945"/>
      <c r="AC8945"/>
      <c r="AD8945"/>
      <c r="AE8945"/>
      <c r="AG8945"/>
      <c r="AH8945"/>
      <c r="AI8945"/>
      <c r="AK8945"/>
      <c r="AL8945"/>
      <c r="AM8945"/>
      <c r="AO8945"/>
      <c r="AP8945"/>
      <c r="AQ8945"/>
      <c r="AS8945"/>
      <c r="AT8945"/>
      <c r="AU8945"/>
      <c r="AW8945"/>
      <c r="AX8945"/>
      <c r="AY8945"/>
      <c r="BA8945"/>
      <c r="BB8945"/>
      <c r="BC8945"/>
      <c r="BE8945"/>
      <c r="BF8945"/>
      <c r="BG8945"/>
      <c r="BI8945"/>
      <c r="BJ8945"/>
      <c r="BK8945"/>
      <c r="BM8945"/>
      <c r="BN8945"/>
      <c r="BO8945"/>
    </row>
    <row r="8946" spans="1:67">
      <c r="A8946"/>
      <c r="B8946"/>
      <c r="C8946"/>
      <c r="E8946"/>
      <c r="F8946"/>
      <c r="G8946"/>
      <c r="I8946"/>
      <c r="J8946"/>
      <c r="K8946"/>
      <c r="M8946"/>
      <c r="N8946"/>
      <c r="O8946"/>
      <c r="Q8946"/>
      <c r="R8946"/>
      <c r="S8946"/>
      <c r="U8946"/>
      <c r="V8946"/>
      <c r="W8946"/>
      <c r="Y8946"/>
      <c r="Z8946"/>
      <c r="AA8946"/>
      <c r="AC8946"/>
      <c r="AD8946"/>
      <c r="AE8946"/>
      <c r="AG8946"/>
      <c r="AH8946"/>
      <c r="AI8946"/>
      <c r="AK8946"/>
      <c r="AL8946"/>
      <c r="AM8946"/>
      <c r="AO8946"/>
      <c r="AP8946"/>
      <c r="AQ8946"/>
      <c r="AS8946"/>
      <c r="AT8946"/>
      <c r="AU8946"/>
      <c r="AW8946"/>
      <c r="AX8946"/>
      <c r="AY8946"/>
      <c r="BA8946"/>
      <c r="BB8946"/>
      <c r="BC8946"/>
      <c r="BE8946"/>
      <c r="BF8946"/>
      <c r="BG8946"/>
      <c r="BI8946"/>
      <c r="BJ8946"/>
      <c r="BK8946"/>
      <c r="BM8946"/>
      <c r="BN8946"/>
      <c r="BO8946"/>
    </row>
    <row r="8947" spans="1:67">
      <c r="A8947"/>
      <c r="B8947"/>
      <c r="C8947"/>
      <c r="E8947"/>
      <c r="F8947"/>
      <c r="G8947"/>
      <c r="I8947"/>
      <c r="J8947"/>
      <c r="K8947"/>
      <c r="M8947"/>
      <c r="N8947"/>
      <c r="O8947"/>
      <c r="Q8947"/>
      <c r="R8947"/>
      <c r="S8947"/>
      <c r="U8947"/>
      <c r="V8947"/>
      <c r="W8947"/>
      <c r="Y8947"/>
      <c r="Z8947"/>
      <c r="AA8947"/>
      <c r="AC8947"/>
      <c r="AD8947"/>
      <c r="AE8947"/>
      <c r="AG8947"/>
      <c r="AH8947"/>
      <c r="AI8947"/>
      <c r="AK8947"/>
      <c r="AL8947"/>
      <c r="AM8947"/>
      <c r="AO8947"/>
      <c r="AP8947"/>
      <c r="AQ8947"/>
      <c r="AS8947"/>
      <c r="AT8947"/>
      <c r="AU8947"/>
      <c r="AW8947"/>
      <c r="AX8947"/>
      <c r="AY8947"/>
      <c r="BA8947"/>
      <c r="BB8947"/>
      <c r="BC8947"/>
      <c r="BE8947"/>
      <c r="BF8947"/>
      <c r="BG8947"/>
      <c r="BI8947"/>
      <c r="BJ8947"/>
      <c r="BK8947"/>
      <c r="BM8947"/>
      <c r="BN8947"/>
      <c r="BO8947"/>
    </row>
    <row r="8948" spans="1:67">
      <c r="A8948"/>
      <c r="B8948"/>
      <c r="C8948"/>
      <c r="E8948"/>
      <c r="F8948"/>
      <c r="G8948"/>
      <c r="I8948"/>
      <c r="J8948"/>
      <c r="K8948"/>
      <c r="M8948"/>
      <c r="N8948"/>
      <c r="O8948"/>
      <c r="Q8948"/>
      <c r="R8948"/>
      <c r="S8948"/>
      <c r="U8948"/>
      <c r="V8948"/>
      <c r="W8948"/>
      <c r="Y8948"/>
      <c r="Z8948"/>
      <c r="AA8948"/>
      <c r="AC8948"/>
      <c r="AD8948"/>
      <c r="AE8948"/>
      <c r="AG8948"/>
      <c r="AH8948"/>
      <c r="AI8948"/>
      <c r="AK8948"/>
      <c r="AL8948"/>
      <c r="AM8948"/>
      <c r="AO8948"/>
      <c r="AP8948"/>
      <c r="AQ8948"/>
      <c r="AS8948"/>
      <c r="AT8948"/>
      <c r="AU8948"/>
      <c r="AW8948"/>
      <c r="AX8948"/>
      <c r="AY8948"/>
      <c r="BA8948"/>
      <c r="BB8948"/>
      <c r="BC8948"/>
      <c r="BE8948"/>
      <c r="BF8948"/>
      <c r="BG8948"/>
      <c r="BI8948"/>
      <c r="BJ8948"/>
      <c r="BK8948"/>
      <c r="BM8948"/>
      <c r="BN8948"/>
      <c r="BO8948"/>
    </row>
    <row r="8949" spans="1:67">
      <c r="A8949"/>
      <c r="B8949"/>
      <c r="C8949"/>
      <c r="E8949"/>
      <c r="F8949"/>
      <c r="G8949"/>
      <c r="I8949"/>
      <c r="J8949"/>
      <c r="K8949"/>
      <c r="M8949"/>
      <c r="N8949"/>
      <c r="O8949"/>
      <c r="Q8949"/>
      <c r="R8949"/>
      <c r="S8949"/>
      <c r="U8949"/>
      <c r="V8949"/>
      <c r="W8949"/>
      <c r="Y8949"/>
      <c r="Z8949"/>
      <c r="AA8949"/>
      <c r="AC8949"/>
      <c r="AD8949"/>
      <c r="AE8949"/>
      <c r="AG8949"/>
      <c r="AH8949"/>
      <c r="AI8949"/>
      <c r="AK8949"/>
      <c r="AL8949"/>
      <c r="AM8949"/>
      <c r="AO8949"/>
      <c r="AP8949"/>
      <c r="AQ8949"/>
      <c r="AS8949"/>
      <c r="AT8949"/>
      <c r="AU8949"/>
      <c r="AW8949"/>
      <c r="AX8949"/>
      <c r="AY8949"/>
      <c r="BA8949"/>
      <c r="BB8949"/>
      <c r="BC8949"/>
      <c r="BE8949"/>
      <c r="BF8949"/>
      <c r="BG8949"/>
      <c r="BI8949"/>
      <c r="BJ8949"/>
      <c r="BK8949"/>
      <c r="BM8949"/>
      <c r="BN8949"/>
      <c r="BO8949"/>
    </row>
    <row r="8950" spans="1:67">
      <c r="A8950"/>
      <c r="B8950"/>
      <c r="C8950"/>
      <c r="E8950"/>
      <c r="F8950"/>
      <c r="G8950"/>
      <c r="I8950"/>
      <c r="J8950"/>
      <c r="K8950"/>
      <c r="M8950"/>
      <c r="N8950"/>
      <c r="O8950"/>
      <c r="Q8950"/>
      <c r="R8950"/>
      <c r="S8950"/>
      <c r="U8950"/>
      <c r="V8950"/>
      <c r="W8950"/>
      <c r="Y8950"/>
      <c r="Z8950"/>
      <c r="AA8950"/>
      <c r="AC8950"/>
      <c r="AD8950"/>
      <c r="AE8950"/>
      <c r="AG8950"/>
      <c r="AH8950"/>
      <c r="AI8950"/>
      <c r="AK8950"/>
      <c r="AL8950"/>
      <c r="AM8950"/>
      <c r="AO8950"/>
      <c r="AP8950"/>
      <c r="AQ8950"/>
      <c r="AS8950"/>
      <c r="AT8950"/>
      <c r="AU8950"/>
      <c r="AW8950"/>
      <c r="AX8950"/>
      <c r="AY8950"/>
      <c r="BA8950"/>
      <c r="BB8950"/>
      <c r="BC8950"/>
      <c r="BE8950"/>
      <c r="BF8950"/>
      <c r="BG8950"/>
      <c r="BI8950"/>
      <c r="BJ8950"/>
      <c r="BK8950"/>
      <c r="BM8950"/>
      <c r="BN8950"/>
      <c r="BO8950"/>
    </row>
    <row r="8951" spans="1:67">
      <c r="A8951"/>
      <c r="B8951"/>
      <c r="C8951"/>
      <c r="E8951"/>
      <c r="F8951"/>
      <c r="G8951"/>
      <c r="I8951"/>
      <c r="J8951"/>
      <c r="K8951"/>
      <c r="M8951"/>
      <c r="N8951"/>
      <c r="O8951"/>
      <c r="Q8951"/>
      <c r="R8951"/>
      <c r="S8951"/>
      <c r="U8951"/>
      <c r="V8951"/>
      <c r="W8951"/>
      <c r="Y8951"/>
      <c r="Z8951"/>
      <c r="AA8951"/>
      <c r="AC8951"/>
      <c r="AD8951"/>
      <c r="AE8951"/>
      <c r="AG8951"/>
      <c r="AH8951"/>
      <c r="AI8951"/>
      <c r="AK8951"/>
      <c r="AL8951"/>
      <c r="AM8951"/>
      <c r="AO8951"/>
      <c r="AP8951"/>
      <c r="AQ8951"/>
      <c r="AS8951"/>
      <c r="AT8951"/>
      <c r="AU8951"/>
      <c r="AW8951"/>
      <c r="AX8951"/>
      <c r="AY8951"/>
      <c r="BA8951"/>
      <c r="BB8951"/>
      <c r="BC8951"/>
      <c r="BE8951"/>
      <c r="BF8951"/>
      <c r="BG8951"/>
      <c r="BI8951"/>
      <c r="BJ8951"/>
      <c r="BK8951"/>
      <c r="BM8951"/>
      <c r="BN8951"/>
      <c r="BO8951"/>
    </row>
    <row r="8952" spans="1:67">
      <c r="A8952"/>
      <c r="B8952"/>
      <c r="C8952"/>
      <c r="E8952"/>
      <c r="F8952"/>
      <c r="G8952"/>
      <c r="I8952"/>
      <c r="J8952"/>
      <c r="K8952"/>
      <c r="M8952"/>
      <c r="N8952"/>
      <c r="O8952"/>
      <c r="Q8952"/>
      <c r="R8952"/>
      <c r="S8952"/>
      <c r="U8952"/>
      <c r="V8952"/>
      <c r="W8952"/>
      <c r="Y8952"/>
      <c r="Z8952"/>
      <c r="AA8952"/>
      <c r="AC8952"/>
      <c r="AD8952"/>
      <c r="AE8952"/>
      <c r="AG8952"/>
      <c r="AH8952"/>
      <c r="AI8952"/>
      <c r="AK8952"/>
      <c r="AL8952"/>
      <c r="AM8952"/>
      <c r="AO8952"/>
      <c r="AP8952"/>
      <c r="AQ8952"/>
      <c r="AS8952"/>
      <c r="AT8952"/>
      <c r="AU8952"/>
      <c r="AW8952"/>
      <c r="AX8952"/>
      <c r="AY8952"/>
      <c r="BA8952"/>
      <c r="BB8952"/>
      <c r="BC8952"/>
      <c r="BE8952"/>
      <c r="BF8952"/>
      <c r="BG8952"/>
      <c r="BI8952"/>
      <c r="BJ8952"/>
      <c r="BK8952"/>
      <c r="BM8952"/>
      <c r="BN8952"/>
      <c r="BO8952"/>
    </row>
    <row r="8953" spans="1:67">
      <c r="A8953"/>
      <c r="B8953"/>
      <c r="C8953"/>
      <c r="E8953"/>
      <c r="F8953"/>
      <c r="G8953"/>
      <c r="I8953"/>
      <c r="J8953"/>
      <c r="K8953"/>
      <c r="M8953"/>
      <c r="N8953"/>
      <c r="O8953"/>
      <c r="Q8953"/>
      <c r="R8953"/>
      <c r="S8953"/>
      <c r="U8953"/>
      <c r="V8953"/>
      <c r="W8953"/>
      <c r="Y8953"/>
      <c r="Z8953"/>
      <c r="AA8953"/>
      <c r="AC8953"/>
      <c r="AD8953"/>
      <c r="AE8953"/>
      <c r="AG8953"/>
      <c r="AH8953"/>
      <c r="AI8953"/>
      <c r="AK8953"/>
      <c r="AL8953"/>
      <c r="AM8953"/>
      <c r="AO8953"/>
      <c r="AP8953"/>
      <c r="AQ8953"/>
      <c r="AS8953"/>
      <c r="AT8953"/>
      <c r="AU8953"/>
      <c r="AW8953"/>
      <c r="AX8953"/>
      <c r="AY8953"/>
      <c r="BA8953"/>
      <c r="BB8953"/>
      <c r="BC8953"/>
      <c r="BE8953"/>
      <c r="BF8953"/>
      <c r="BG8953"/>
      <c r="BI8953"/>
      <c r="BJ8953"/>
      <c r="BK8953"/>
      <c r="BM8953"/>
      <c r="BN8953"/>
      <c r="BO8953"/>
    </row>
    <row r="8954" spans="1:67">
      <c r="A8954"/>
      <c r="B8954"/>
      <c r="C8954"/>
      <c r="E8954"/>
      <c r="F8954"/>
      <c r="G8954"/>
      <c r="I8954"/>
      <c r="J8954"/>
      <c r="K8954"/>
      <c r="M8954"/>
      <c r="N8954"/>
      <c r="O8954"/>
      <c r="Q8954"/>
      <c r="R8954"/>
      <c r="S8954"/>
      <c r="U8954"/>
      <c r="V8954"/>
      <c r="W8954"/>
      <c r="Y8954"/>
      <c r="Z8954"/>
      <c r="AA8954"/>
      <c r="AC8954"/>
      <c r="AD8954"/>
      <c r="AE8954"/>
      <c r="AG8954"/>
      <c r="AH8954"/>
      <c r="AI8954"/>
      <c r="AK8954"/>
      <c r="AL8954"/>
      <c r="AM8954"/>
      <c r="AO8954"/>
      <c r="AP8954"/>
      <c r="AQ8954"/>
      <c r="AS8954"/>
      <c r="AT8954"/>
      <c r="AU8954"/>
      <c r="AW8954"/>
      <c r="AX8954"/>
      <c r="AY8954"/>
      <c r="BA8954"/>
      <c r="BB8954"/>
      <c r="BC8954"/>
      <c r="BE8954"/>
      <c r="BF8954"/>
      <c r="BG8954"/>
      <c r="BI8954"/>
      <c r="BJ8954"/>
      <c r="BK8954"/>
      <c r="BM8954"/>
      <c r="BN8954"/>
      <c r="BO8954"/>
    </row>
    <row r="8955" spans="1:67">
      <c r="A8955"/>
      <c r="B8955"/>
      <c r="C8955"/>
      <c r="E8955"/>
      <c r="F8955"/>
      <c r="G8955"/>
      <c r="I8955"/>
      <c r="J8955"/>
      <c r="K8955"/>
      <c r="M8955"/>
      <c r="N8955"/>
      <c r="O8955"/>
      <c r="Q8955"/>
      <c r="R8955"/>
      <c r="S8955"/>
      <c r="U8955"/>
      <c r="V8955"/>
      <c r="W8955"/>
      <c r="Y8955"/>
      <c r="Z8955"/>
      <c r="AA8955"/>
      <c r="AC8955"/>
      <c r="AD8955"/>
      <c r="AE8955"/>
      <c r="AG8955"/>
      <c r="AH8955"/>
      <c r="AI8955"/>
      <c r="AK8955"/>
      <c r="AL8955"/>
      <c r="AM8955"/>
      <c r="AO8955"/>
      <c r="AP8955"/>
      <c r="AQ8955"/>
      <c r="AS8955"/>
      <c r="AT8955"/>
      <c r="AU8955"/>
      <c r="AW8955"/>
      <c r="AX8955"/>
      <c r="AY8955"/>
      <c r="BA8955"/>
      <c r="BB8955"/>
      <c r="BC8955"/>
      <c r="BE8955"/>
      <c r="BF8955"/>
      <c r="BG8955"/>
      <c r="BI8955"/>
      <c r="BJ8955"/>
      <c r="BK8955"/>
      <c r="BM8955"/>
      <c r="BN8955"/>
      <c r="BO8955"/>
    </row>
    <row r="8956" spans="1:67">
      <c r="A8956"/>
      <c r="B8956"/>
      <c r="C8956"/>
      <c r="E8956"/>
      <c r="F8956"/>
      <c r="G8956"/>
      <c r="I8956"/>
      <c r="J8956"/>
      <c r="K8956"/>
      <c r="M8956"/>
      <c r="N8956"/>
      <c r="O8956"/>
      <c r="Q8956"/>
      <c r="R8956"/>
      <c r="S8956"/>
      <c r="U8956"/>
      <c r="V8956"/>
      <c r="W8956"/>
      <c r="Y8956"/>
      <c r="Z8956"/>
      <c r="AA8956"/>
      <c r="AC8956"/>
      <c r="AD8956"/>
      <c r="AE8956"/>
      <c r="AG8956"/>
      <c r="AH8956"/>
      <c r="AI8956"/>
      <c r="AK8956"/>
      <c r="AL8956"/>
      <c r="AM8956"/>
      <c r="AO8956"/>
      <c r="AP8956"/>
      <c r="AQ8956"/>
      <c r="AS8956"/>
      <c r="AT8956"/>
      <c r="AU8956"/>
      <c r="AW8956"/>
      <c r="AX8956"/>
      <c r="AY8956"/>
      <c r="BA8956"/>
      <c r="BB8956"/>
      <c r="BC8956"/>
      <c r="BE8956"/>
      <c r="BF8956"/>
      <c r="BG8956"/>
      <c r="BI8956"/>
      <c r="BJ8956"/>
      <c r="BK8956"/>
      <c r="BM8956"/>
      <c r="BN8956"/>
      <c r="BO8956"/>
    </row>
    <row r="8957" spans="1:67">
      <c r="A8957"/>
      <c r="B8957"/>
      <c r="C8957"/>
      <c r="E8957"/>
      <c r="F8957"/>
      <c r="G8957"/>
      <c r="I8957"/>
      <c r="J8957"/>
      <c r="K8957"/>
      <c r="M8957"/>
      <c r="N8957"/>
      <c r="O8957"/>
      <c r="Q8957"/>
      <c r="R8957"/>
      <c r="S8957"/>
      <c r="U8957"/>
      <c r="V8957"/>
      <c r="W8957"/>
      <c r="Y8957"/>
      <c r="Z8957"/>
      <c r="AA8957"/>
      <c r="AC8957"/>
      <c r="AD8957"/>
      <c r="AE8957"/>
      <c r="AG8957"/>
      <c r="AH8957"/>
      <c r="AI8957"/>
      <c r="AK8957"/>
      <c r="AL8957"/>
      <c r="AM8957"/>
      <c r="AO8957"/>
      <c r="AP8957"/>
      <c r="AQ8957"/>
      <c r="AS8957"/>
      <c r="AT8957"/>
      <c r="AU8957"/>
      <c r="AW8957"/>
      <c r="AX8957"/>
      <c r="AY8957"/>
      <c r="BA8957"/>
      <c r="BB8957"/>
      <c r="BC8957"/>
      <c r="BE8957"/>
      <c r="BF8957"/>
      <c r="BG8957"/>
      <c r="BI8957"/>
      <c r="BJ8957"/>
      <c r="BK8957"/>
      <c r="BM8957"/>
      <c r="BN8957"/>
      <c r="BO8957"/>
    </row>
    <row r="8958" spans="1:67">
      <c r="A8958"/>
      <c r="B8958"/>
      <c r="C8958"/>
      <c r="E8958"/>
      <c r="F8958"/>
      <c r="G8958"/>
      <c r="I8958"/>
      <c r="J8958"/>
      <c r="K8958"/>
      <c r="M8958"/>
      <c r="N8958"/>
      <c r="O8958"/>
      <c r="Q8958"/>
      <c r="R8958"/>
      <c r="S8958"/>
      <c r="U8958"/>
      <c r="V8958"/>
      <c r="W8958"/>
      <c r="Y8958"/>
      <c r="Z8958"/>
      <c r="AA8958"/>
      <c r="AC8958"/>
      <c r="AD8958"/>
      <c r="AE8958"/>
      <c r="AG8958"/>
      <c r="AH8958"/>
      <c r="AI8958"/>
      <c r="AK8958"/>
      <c r="AL8958"/>
      <c r="AM8958"/>
      <c r="AO8958"/>
      <c r="AP8958"/>
      <c r="AQ8958"/>
      <c r="AS8958"/>
      <c r="AT8958"/>
      <c r="AU8958"/>
      <c r="AW8958"/>
      <c r="AX8958"/>
      <c r="AY8958"/>
      <c r="BA8958"/>
      <c r="BB8958"/>
      <c r="BC8958"/>
      <c r="BE8958"/>
      <c r="BF8958"/>
      <c r="BG8958"/>
      <c r="BI8958"/>
      <c r="BJ8958"/>
      <c r="BK8958"/>
      <c r="BM8958"/>
      <c r="BN8958"/>
      <c r="BO8958"/>
    </row>
    <row r="8959" spans="1:67">
      <c r="A8959"/>
      <c r="B8959"/>
      <c r="C8959"/>
      <c r="E8959"/>
      <c r="F8959"/>
      <c r="G8959"/>
      <c r="I8959"/>
      <c r="J8959"/>
      <c r="K8959"/>
      <c r="M8959"/>
      <c r="N8959"/>
      <c r="O8959"/>
      <c r="Q8959"/>
      <c r="R8959"/>
      <c r="S8959"/>
      <c r="U8959"/>
      <c r="V8959"/>
      <c r="W8959"/>
      <c r="Y8959"/>
      <c r="Z8959"/>
      <c r="AA8959"/>
      <c r="AC8959"/>
      <c r="AD8959"/>
      <c r="AE8959"/>
      <c r="AG8959"/>
      <c r="AH8959"/>
      <c r="AI8959"/>
      <c r="AK8959"/>
      <c r="AL8959"/>
      <c r="AM8959"/>
      <c r="AO8959"/>
      <c r="AP8959"/>
      <c r="AQ8959"/>
      <c r="AS8959"/>
      <c r="AT8959"/>
      <c r="AU8959"/>
      <c r="AW8959"/>
      <c r="AX8959"/>
      <c r="AY8959"/>
      <c r="BA8959"/>
      <c r="BB8959"/>
      <c r="BC8959"/>
      <c r="BE8959"/>
      <c r="BF8959"/>
      <c r="BG8959"/>
      <c r="BI8959"/>
      <c r="BJ8959"/>
      <c r="BK8959"/>
      <c r="BM8959"/>
      <c r="BN8959"/>
      <c r="BO8959"/>
    </row>
    <row r="8960" spans="1:67">
      <c r="A8960"/>
      <c r="B8960"/>
      <c r="C8960"/>
      <c r="E8960"/>
      <c r="F8960"/>
      <c r="G8960"/>
      <c r="I8960"/>
      <c r="J8960"/>
      <c r="K8960"/>
      <c r="M8960"/>
      <c r="N8960"/>
      <c r="O8960"/>
      <c r="Q8960"/>
      <c r="R8960"/>
      <c r="S8960"/>
      <c r="U8960"/>
      <c r="V8960"/>
      <c r="W8960"/>
      <c r="Y8960"/>
      <c r="Z8960"/>
      <c r="AA8960"/>
      <c r="AC8960"/>
      <c r="AD8960"/>
      <c r="AE8960"/>
      <c r="AG8960"/>
      <c r="AH8960"/>
      <c r="AI8960"/>
      <c r="AK8960"/>
      <c r="AL8960"/>
      <c r="AM8960"/>
      <c r="AO8960"/>
      <c r="AP8960"/>
      <c r="AQ8960"/>
      <c r="AS8960"/>
      <c r="AT8960"/>
      <c r="AU8960"/>
      <c r="AW8960"/>
      <c r="AX8960"/>
      <c r="AY8960"/>
      <c r="BA8960"/>
      <c r="BB8960"/>
      <c r="BC8960"/>
      <c r="BE8960"/>
      <c r="BF8960"/>
      <c r="BG8960"/>
      <c r="BI8960"/>
      <c r="BJ8960"/>
      <c r="BK8960"/>
      <c r="BM8960"/>
      <c r="BN8960"/>
      <c r="BO8960"/>
    </row>
    <row r="8961" spans="1:67">
      <c r="A8961"/>
      <c r="B8961"/>
      <c r="C8961"/>
      <c r="E8961"/>
      <c r="F8961"/>
      <c r="G8961"/>
      <c r="I8961"/>
      <c r="J8961"/>
      <c r="K8961"/>
      <c r="M8961"/>
      <c r="N8961"/>
      <c r="O8961"/>
      <c r="Q8961"/>
      <c r="R8961"/>
      <c r="S8961"/>
      <c r="U8961"/>
      <c r="V8961"/>
      <c r="W8961"/>
      <c r="Y8961"/>
      <c r="Z8961"/>
      <c r="AA8961"/>
      <c r="AC8961"/>
      <c r="AD8961"/>
      <c r="AE8961"/>
      <c r="AG8961"/>
      <c r="AH8961"/>
      <c r="AI8961"/>
      <c r="AK8961"/>
      <c r="AL8961"/>
      <c r="AM8961"/>
      <c r="AO8961"/>
      <c r="AP8961"/>
      <c r="AQ8961"/>
      <c r="AS8961"/>
      <c r="AT8961"/>
      <c r="AU8961"/>
      <c r="AW8961"/>
      <c r="AX8961"/>
      <c r="AY8961"/>
      <c r="BA8961"/>
      <c r="BB8961"/>
      <c r="BC8961"/>
      <c r="BE8961"/>
      <c r="BF8961"/>
      <c r="BG8961"/>
      <c r="BI8961"/>
      <c r="BJ8961"/>
      <c r="BK8961"/>
      <c r="BM8961"/>
      <c r="BN8961"/>
      <c r="BO8961"/>
    </row>
    <row r="8962" spans="1:67">
      <c r="A8962"/>
      <c r="B8962"/>
      <c r="C8962"/>
      <c r="E8962"/>
      <c r="F8962"/>
      <c r="G8962"/>
      <c r="I8962"/>
      <c r="J8962"/>
      <c r="K8962"/>
      <c r="M8962"/>
      <c r="N8962"/>
      <c r="O8962"/>
      <c r="Q8962"/>
      <c r="R8962"/>
      <c r="S8962"/>
      <c r="U8962"/>
      <c r="V8962"/>
      <c r="W8962"/>
      <c r="Y8962"/>
      <c r="Z8962"/>
      <c r="AA8962"/>
      <c r="AC8962"/>
      <c r="AD8962"/>
      <c r="AE8962"/>
      <c r="AG8962"/>
      <c r="AH8962"/>
      <c r="AI8962"/>
      <c r="AK8962"/>
      <c r="AL8962"/>
      <c r="AM8962"/>
      <c r="AO8962"/>
      <c r="AP8962"/>
      <c r="AQ8962"/>
      <c r="AS8962"/>
      <c r="AT8962"/>
      <c r="AU8962"/>
      <c r="AW8962"/>
      <c r="AX8962"/>
      <c r="AY8962"/>
      <c r="BA8962"/>
      <c r="BB8962"/>
      <c r="BC8962"/>
      <c r="BE8962"/>
      <c r="BF8962"/>
      <c r="BG8962"/>
      <c r="BI8962"/>
      <c r="BJ8962"/>
      <c r="BK8962"/>
      <c r="BM8962"/>
      <c r="BN8962"/>
      <c r="BO8962"/>
    </row>
    <row r="8963" spans="1:67">
      <c r="A8963"/>
      <c r="B8963"/>
      <c r="C8963"/>
      <c r="E8963"/>
      <c r="F8963"/>
      <c r="G8963"/>
      <c r="I8963"/>
      <c r="J8963"/>
      <c r="K8963"/>
      <c r="M8963"/>
      <c r="N8963"/>
      <c r="O8963"/>
      <c r="Q8963"/>
      <c r="R8963"/>
      <c r="S8963"/>
      <c r="U8963"/>
      <c r="V8963"/>
      <c r="W8963"/>
      <c r="Y8963"/>
      <c r="Z8963"/>
      <c r="AA8963"/>
      <c r="AC8963"/>
      <c r="AD8963"/>
      <c r="AE8963"/>
      <c r="AG8963"/>
      <c r="AH8963"/>
      <c r="AI8963"/>
      <c r="AK8963"/>
      <c r="AL8963"/>
      <c r="AM8963"/>
      <c r="AO8963"/>
      <c r="AP8963"/>
      <c r="AQ8963"/>
      <c r="AS8963"/>
      <c r="AT8963"/>
      <c r="AU8963"/>
      <c r="AW8963"/>
      <c r="AX8963"/>
      <c r="AY8963"/>
      <c r="BA8963"/>
      <c r="BB8963"/>
      <c r="BC8963"/>
      <c r="BE8963"/>
      <c r="BF8963"/>
      <c r="BG8963"/>
      <c r="BI8963"/>
      <c r="BJ8963"/>
      <c r="BK8963"/>
      <c r="BM8963"/>
      <c r="BN8963"/>
      <c r="BO8963"/>
    </row>
    <row r="8964" spans="1:67">
      <c r="A8964"/>
      <c r="B8964"/>
      <c r="C8964"/>
      <c r="E8964"/>
      <c r="F8964"/>
      <c r="G8964"/>
      <c r="I8964"/>
      <c r="J8964"/>
      <c r="K8964"/>
      <c r="M8964"/>
      <c r="N8964"/>
      <c r="O8964"/>
      <c r="Q8964"/>
      <c r="R8964"/>
      <c r="S8964"/>
      <c r="U8964"/>
      <c r="V8964"/>
      <c r="W8964"/>
      <c r="Y8964"/>
      <c r="Z8964"/>
      <c r="AA8964"/>
      <c r="AC8964"/>
      <c r="AD8964"/>
      <c r="AE8964"/>
      <c r="AG8964"/>
      <c r="AH8964"/>
      <c r="AI8964"/>
      <c r="AK8964"/>
      <c r="AL8964"/>
      <c r="AM8964"/>
      <c r="AO8964"/>
      <c r="AP8964"/>
      <c r="AQ8964"/>
      <c r="AS8964"/>
      <c r="AT8964"/>
      <c r="AU8964"/>
      <c r="AW8964"/>
      <c r="AX8964"/>
      <c r="AY8964"/>
      <c r="BA8964"/>
      <c r="BB8964"/>
      <c r="BC8964"/>
      <c r="BE8964"/>
      <c r="BF8964"/>
      <c r="BG8964"/>
      <c r="BI8964"/>
      <c r="BJ8964"/>
      <c r="BK8964"/>
      <c r="BM8964"/>
      <c r="BN8964"/>
      <c r="BO8964"/>
    </row>
    <row r="8965" spans="1:67">
      <c r="A8965"/>
      <c r="B8965"/>
      <c r="C8965"/>
      <c r="E8965"/>
      <c r="F8965"/>
      <c r="G8965"/>
      <c r="I8965"/>
      <c r="J8965"/>
      <c r="K8965"/>
      <c r="M8965"/>
      <c r="N8965"/>
      <c r="O8965"/>
      <c r="Q8965"/>
      <c r="R8965"/>
      <c r="S8965"/>
      <c r="U8965"/>
      <c r="V8965"/>
      <c r="W8965"/>
      <c r="Y8965"/>
      <c r="Z8965"/>
      <c r="AA8965"/>
      <c r="AC8965"/>
      <c r="AD8965"/>
      <c r="AE8965"/>
      <c r="AG8965"/>
      <c r="AH8965"/>
      <c r="AI8965"/>
      <c r="AK8965"/>
      <c r="AL8965"/>
      <c r="AM8965"/>
      <c r="AO8965"/>
      <c r="AP8965"/>
      <c r="AQ8965"/>
      <c r="AS8965"/>
      <c r="AT8965"/>
      <c r="AU8965"/>
      <c r="AW8965"/>
      <c r="AX8965"/>
      <c r="AY8965"/>
      <c r="BA8965"/>
      <c r="BB8965"/>
      <c r="BC8965"/>
      <c r="BE8965"/>
      <c r="BF8965"/>
      <c r="BG8965"/>
      <c r="BI8965"/>
      <c r="BJ8965"/>
      <c r="BK8965"/>
      <c r="BM8965"/>
      <c r="BN8965"/>
      <c r="BO8965"/>
    </row>
    <row r="8966" spans="1:67">
      <c r="A8966"/>
      <c r="B8966"/>
      <c r="C8966"/>
      <c r="E8966"/>
      <c r="F8966"/>
      <c r="G8966"/>
      <c r="I8966"/>
      <c r="J8966"/>
      <c r="K8966"/>
      <c r="M8966"/>
      <c r="N8966"/>
      <c r="O8966"/>
      <c r="Q8966"/>
      <c r="R8966"/>
      <c r="S8966"/>
      <c r="U8966"/>
      <c r="V8966"/>
      <c r="W8966"/>
      <c r="Y8966"/>
      <c r="Z8966"/>
      <c r="AA8966"/>
      <c r="AC8966"/>
      <c r="AD8966"/>
      <c r="AE8966"/>
      <c r="AG8966"/>
      <c r="AH8966"/>
      <c r="AI8966"/>
      <c r="AK8966"/>
      <c r="AL8966"/>
      <c r="AM8966"/>
      <c r="AO8966"/>
      <c r="AP8966"/>
      <c r="AQ8966"/>
      <c r="AS8966"/>
      <c r="AT8966"/>
      <c r="AU8966"/>
      <c r="AW8966"/>
      <c r="AX8966"/>
      <c r="AY8966"/>
      <c r="BA8966"/>
      <c r="BB8966"/>
      <c r="BC8966"/>
      <c r="BE8966"/>
      <c r="BF8966"/>
      <c r="BG8966"/>
      <c r="BI8966"/>
      <c r="BJ8966"/>
      <c r="BK8966"/>
      <c r="BM8966"/>
      <c r="BN8966"/>
      <c r="BO8966"/>
    </row>
    <row r="8967" spans="1:67">
      <c r="A8967"/>
      <c r="B8967"/>
      <c r="C8967"/>
      <c r="E8967"/>
      <c r="F8967"/>
      <c r="G8967"/>
      <c r="I8967"/>
      <c r="J8967"/>
      <c r="K8967"/>
      <c r="M8967"/>
      <c r="N8967"/>
      <c r="O8967"/>
      <c r="Q8967"/>
      <c r="R8967"/>
      <c r="S8967"/>
      <c r="U8967"/>
      <c r="V8967"/>
      <c r="W8967"/>
      <c r="Y8967"/>
      <c r="Z8967"/>
      <c r="AA8967"/>
      <c r="AC8967"/>
      <c r="AD8967"/>
      <c r="AE8967"/>
      <c r="AG8967"/>
      <c r="AH8967"/>
      <c r="AI8967"/>
      <c r="AK8967"/>
      <c r="AL8967"/>
      <c r="AM8967"/>
      <c r="AO8967"/>
      <c r="AP8967"/>
      <c r="AQ8967"/>
      <c r="AS8967"/>
      <c r="AT8967"/>
      <c r="AU8967"/>
      <c r="AW8967"/>
      <c r="AX8967"/>
      <c r="AY8967"/>
      <c r="BA8967"/>
      <c r="BB8967"/>
      <c r="BC8967"/>
      <c r="BE8967"/>
      <c r="BF8967"/>
      <c r="BG8967"/>
      <c r="BI8967"/>
      <c r="BJ8967"/>
      <c r="BK8967"/>
      <c r="BM8967"/>
      <c r="BN8967"/>
      <c r="BO8967"/>
    </row>
    <row r="8968" spans="1:67">
      <c r="A8968"/>
      <c r="B8968"/>
      <c r="C8968"/>
      <c r="E8968"/>
      <c r="F8968"/>
      <c r="G8968"/>
      <c r="I8968"/>
      <c r="J8968"/>
      <c r="K8968"/>
      <c r="M8968"/>
      <c r="N8968"/>
      <c r="O8968"/>
      <c r="Q8968"/>
      <c r="R8968"/>
      <c r="S8968"/>
      <c r="U8968"/>
      <c r="V8968"/>
      <c r="W8968"/>
      <c r="Y8968"/>
      <c r="Z8968"/>
      <c r="AA8968"/>
      <c r="AC8968"/>
      <c r="AD8968"/>
      <c r="AE8968"/>
      <c r="AG8968"/>
      <c r="AH8968"/>
      <c r="AI8968"/>
      <c r="AK8968"/>
      <c r="AL8968"/>
      <c r="AM8968"/>
      <c r="AO8968"/>
      <c r="AP8968"/>
      <c r="AQ8968"/>
      <c r="AS8968"/>
      <c r="AT8968"/>
      <c r="AU8968"/>
      <c r="AW8968"/>
      <c r="AX8968"/>
      <c r="AY8968"/>
      <c r="BA8968"/>
      <c r="BB8968"/>
      <c r="BC8968"/>
      <c r="BE8968"/>
      <c r="BF8968"/>
      <c r="BG8968"/>
      <c r="BI8968"/>
      <c r="BJ8968"/>
      <c r="BK8968"/>
      <c r="BM8968"/>
      <c r="BN8968"/>
      <c r="BO8968"/>
    </row>
    <row r="8969" spans="1:67">
      <c r="A8969"/>
      <c r="B8969"/>
      <c r="C8969"/>
      <c r="E8969"/>
      <c r="F8969"/>
      <c r="G8969"/>
      <c r="I8969"/>
      <c r="J8969"/>
      <c r="K8969"/>
      <c r="M8969"/>
      <c r="N8969"/>
      <c r="O8969"/>
      <c r="Q8969"/>
      <c r="R8969"/>
      <c r="S8969"/>
      <c r="U8969"/>
      <c r="V8969"/>
      <c r="W8969"/>
      <c r="Y8969"/>
      <c r="Z8969"/>
      <c r="AA8969"/>
      <c r="AC8969"/>
      <c r="AD8969"/>
      <c r="AE8969"/>
      <c r="AG8969"/>
      <c r="AH8969"/>
      <c r="AI8969"/>
      <c r="AK8969"/>
      <c r="AL8969"/>
      <c r="AM8969"/>
      <c r="AO8969"/>
      <c r="AP8969"/>
      <c r="AQ8969"/>
      <c r="AS8969"/>
      <c r="AT8969"/>
      <c r="AU8969"/>
      <c r="AW8969"/>
      <c r="AX8969"/>
      <c r="AY8969"/>
      <c r="BA8969"/>
      <c r="BB8969"/>
      <c r="BC8969"/>
      <c r="BE8969"/>
      <c r="BF8969"/>
      <c r="BG8969"/>
      <c r="BI8969"/>
      <c r="BJ8969"/>
      <c r="BK8969"/>
      <c r="BM8969"/>
      <c r="BN8969"/>
      <c r="BO8969"/>
    </row>
    <row r="8970" spans="1:67">
      <c r="A8970"/>
      <c r="B8970"/>
      <c r="C8970"/>
      <c r="E8970"/>
      <c r="F8970"/>
      <c r="G8970"/>
      <c r="I8970"/>
      <c r="J8970"/>
      <c r="K8970"/>
      <c r="M8970"/>
      <c r="N8970"/>
      <c r="O8970"/>
      <c r="Q8970"/>
      <c r="R8970"/>
      <c r="S8970"/>
      <c r="U8970"/>
      <c r="V8970"/>
      <c r="W8970"/>
      <c r="Y8970"/>
      <c r="Z8970"/>
      <c r="AA8970"/>
      <c r="AC8970"/>
      <c r="AD8970"/>
      <c r="AE8970"/>
      <c r="AG8970"/>
      <c r="AH8970"/>
      <c r="AI8970"/>
      <c r="AK8970"/>
      <c r="AL8970"/>
      <c r="AM8970"/>
      <c r="AO8970"/>
      <c r="AP8970"/>
      <c r="AQ8970"/>
      <c r="AS8970"/>
      <c r="AT8970"/>
      <c r="AU8970"/>
      <c r="AW8970"/>
      <c r="AX8970"/>
      <c r="AY8970"/>
      <c r="BA8970"/>
      <c r="BB8970"/>
      <c r="BC8970"/>
      <c r="BE8970"/>
      <c r="BF8970"/>
      <c r="BG8970"/>
      <c r="BI8970"/>
      <c r="BJ8970"/>
      <c r="BK8970"/>
      <c r="BM8970"/>
      <c r="BN8970"/>
      <c r="BO8970"/>
    </row>
    <row r="8971" spans="1:67">
      <c r="A8971"/>
      <c r="B8971"/>
      <c r="C8971"/>
      <c r="E8971"/>
      <c r="F8971"/>
      <c r="G8971"/>
      <c r="I8971"/>
      <c r="J8971"/>
      <c r="K8971"/>
      <c r="M8971"/>
      <c r="N8971"/>
      <c r="O8971"/>
      <c r="Q8971"/>
      <c r="R8971"/>
      <c r="S8971"/>
      <c r="U8971"/>
      <c r="V8971"/>
      <c r="W8971"/>
      <c r="Y8971"/>
      <c r="Z8971"/>
      <c r="AA8971"/>
      <c r="AC8971"/>
      <c r="AD8971"/>
      <c r="AE8971"/>
      <c r="AG8971"/>
      <c r="AH8971"/>
      <c r="AI8971"/>
      <c r="AK8971"/>
      <c r="AL8971"/>
      <c r="AM8971"/>
      <c r="AO8971"/>
      <c r="AP8971"/>
      <c r="AQ8971"/>
      <c r="AS8971"/>
      <c r="AT8971"/>
      <c r="AU8971"/>
      <c r="AW8971"/>
      <c r="AX8971"/>
      <c r="AY8971"/>
      <c r="BA8971"/>
      <c r="BB8971"/>
      <c r="BC8971"/>
      <c r="BE8971"/>
      <c r="BF8971"/>
      <c r="BG8971"/>
      <c r="BI8971"/>
      <c r="BJ8971"/>
      <c r="BK8971"/>
      <c r="BM8971"/>
      <c r="BN8971"/>
      <c r="BO8971"/>
    </row>
    <row r="8972" spans="1:67">
      <c r="A8972"/>
      <c r="B8972"/>
      <c r="C8972"/>
      <c r="E8972"/>
      <c r="F8972"/>
      <c r="G8972"/>
      <c r="I8972"/>
      <c r="J8972"/>
      <c r="K8972"/>
      <c r="M8972"/>
      <c r="N8972"/>
      <c r="O8972"/>
      <c r="Q8972"/>
      <c r="R8972"/>
      <c r="S8972"/>
      <c r="U8972"/>
      <c r="V8972"/>
      <c r="W8972"/>
      <c r="Y8972"/>
      <c r="Z8972"/>
      <c r="AA8972"/>
      <c r="AC8972"/>
      <c r="AD8972"/>
      <c r="AE8972"/>
      <c r="AG8972"/>
      <c r="AH8972"/>
      <c r="AI8972"/>
      <c r="AK8972"/>
      <c r="AL8972"/>
      <c r="AM8972"/>
      <c r="AO8972"/>
      <c r="AP8972"/>
      <c r="AQ8972"/>
      <c r="AS8972"/>
      <c r="AT8972"/>
      <c r="AU8972"/>
      <c r="AW8972"/>
      <c r="AX8972"/>
      <c r="AY8972"/>
      <c r="BA8972"/>
      <c r="BB8972"/>
      <c r="BC8972"/>
      <c r="BE8972"/>
      <c r="BF8972"/>
      <c r="BG8972"/>
      <c r="BI8972"/>
      <c r="BJ8972"/>
      <c r="BK8972"/>
      <c r="BM8972"/>
      <c r="BN8972"/>
      <c r="BO8972"/>
    </row>
    <row r="8973" spans="1:67">
      <c r="A8973"/>
      <c r="B8973"/>
      <c r="C8973"/>
      <c r="E8973"/>
      <c r="F8973"/>
      <c r="G8973"/>
      <c r="I8973"/>
      <c r="J8973"/>
      <c r="K8973"/>
      <c r="M8973"/>
      <c r="N8973"/>
      <c r="O8973"/>
      <c r="Q8973"/>
      <c r="R8973"/>
      <c r="S8973"/>
      <c r="U8973"/>
      <c r="V8973"/>
      <c r="W8973"/>
      <c r="Y8973"/>
      <c r="Z8973"/>
      <c r="AA8973"/>
      <c r="AC8973"/>
      <c r="AD8973"/>
      <c r="AE8973"/>
      <c r="AG8973"/>
      <c r="AH8973"/>
      <c r="AI8973"/>
      <c r="AK8973"/>
      <c r="AL8973"/>
      <c r="AM8973"/>
      <c r="AO8973"/>
      <c r="AP8973"/>
      <c r="AQ8973"/>
      <c r="AS8973"/>
      <c r="AT8973"/>
      <c r="AU8973"/>
      <c r="AW8973"/>
      <c r="AX8973"/>
      <c r="AY8973"/>
      <c r="BA8973"/>
      <c r="BB8973"/>
      <c r="BC8973"/>
      <c r="BE8973"/>
      <c r="BF8973"/>
      <c r="BG8973"/>
      <c r="BI8973"/>
      <c r="BJ8973"/>
      <c r="BK8973"/>
      <c r="BM8973"/>
      <c r="BN8973"/>
      <c r="BO8973"/>
    </row>
    <row r="8974" spans="1:67">
      <c r="A8974"/>
      <c r="B8974"/>
      <c r="C8974"/>
      <c r="E8974"/>
      <c r="F8974"/>
      <c r="G8974"/>
      <c r="I8974"/>
      <c r="J8974"/>
      <c r="K8974"/>
      <c r="M8974"/>
      <c r="N8974"/>
      <c r="O8974"/>
      <c r="Q8974"/>
      <c r="R8974"/>
      <c r="S8974"/>
      <c r="U8974"/>
      <c r="V8974"/>
      <c r="W8974"/>
      <c r="Y8974"/>
      <c r="Z8974"/>
      <c r="AA8974"/>
      <c r="AC8974"/>
      <c r="AD8974"/>
      <c r="AE8974"/>
      <c r="AG8974"/>
      <c r="AH8974"/>
      <c r="AI8974"/>
      <c r="AK8974"/>
      <c r="AL8974"/>
      <c r="AM8974"/>
      <c r="AO8974"/>
      <c r="AP8974"/>
      <c r="AQ8974"/>
      <c r="AS8974"/>
      <c r="AT8974"/>
      <c r="AU8974"/>
      <c r="AW8974"/>
      <c r="AX8974"/>
      <c r="AY8974"/>
      <c r="BA8974"/>
      <c r="BB8974"/>
      <c r="BC8974"/>
      <c r="BE8974"/>
      <c r="BF8974"/>
      <c r="BG8974"/>
      <c r="BI8974"/>
      <c r="BJ8974"/>
      <c r="BK8974"/>
      <c r="BM8974"/>
      <c r="BN8974"/>
      <c r="BO8974"/>
    </row>
    <row r="8975" spans="1:67">
      <c r="A8975"/>
      <c r="B8975"/>
      <c r="C8975"/>
      <c r="E8975"/>
      <c r="F8975"/>
      <c r="G8975"/>
      <c r="I8975"/>
      <c r="J8975"/>
      <c r="K8975"/>
      <c r="M8975"/>
      <c r="N8975"/>
      <c r="O8975"/>
      <c r="Q8975"/>
      <c r="R8975"/>
      <c r="S8975"/>
      <c r="U8975"/>
      <c r="V8975"/>
      <c r="W8975"/>
      <c r="Y8975"/>
      <c r="Z8975"/>
      <c r="AA8975"/>
      <c r="AC8975"/>
      <c r="AD8975"/>
      <c r="AE8975"/>
      <c r="AG8975"/>
      <c r="AH8975"/>
      <c r="AI8975"/>
      <c r="AK8975"/>
      <c r="AL8975"/>
      <c r="AM8975"/>
      <c r="AO8975"/>
      <c r="AP8975"/>
      <c r="AQ8975"/>
      <c r="AS8975"/>
      <c r="AT8975"/>
      <c r="AU8975"/>
      <c r="AW8975"/>
      <c r="AX8975"/>
      <c r="AY8975"/>
      <c r="BA8975"/>
      <c r="BB8975"/>
      <c r="BC8975"/>
      <c r="BE8975"/>
      <c r="BF8975"/>
      <c r="BG8975"/>
      <c r="BI8975"/>
      <c r="BJ8975"/>
      <c r="BK8975"/>
      <c r="BM8975"/>
      <c r="BN8975"/>
      <c r="BO8975"/>
    </row>
    <row r="8976" spans="1:67">
      <c r="A8976"/>
      <c r="B8976"/>
      <c r="C8976"/>
      <c r="E8976"/>
      <c r="F8976"/>
      <c r="G8976"/>
      <c r="I8976"/>
      <c r="J8976"/>
      <c r="K8976"/>
      <c r="M8976"/>
      <c r="N8976"/>
      <c r="O8976"/>
      <c r="Q8976"/>
      <c r="R8976"/>
      <c r="S8976"/>
      <c r="U8976"/>
      <c r="V8976"/>
      <c r="W8976"/>
      <c r="Y8976"/>
      <c r="Z8976"/>
      <c r="AA8976"/>
      <c r="AC8976"/>
      <c r="AD8976"/>
      <c r="AE8976"/>
      <c r="AG8976"/>
      <c r="AH8976"/>
      <c r="AI8976"/>
      <c r="AK8976"/>
      <c r="AL8976"/>
      <c r="AM8976"/>
      <c r="AO8976"/>
      <c r="AP8976"/>
      <c r="AQ8976"/>
      <c r="AS8976"/>
      <c r="AT8976"/>
      <c r="AU8976"/>
      <c r="AW8976"/>
      <c r="AX8976"/>
      <c r="AY8976"/>
      <c r="BA8976"/>
      <c r="BB8976"/>
      <c r="BC8976"/>
      <c r="BE8976"/>
      <c r="BF8976"/>
      <c r="BG8976"/>
      <c r="BI8976"/>
      <c r="BJ8976"/>
      <c r="BK8976"/>
      <c r="BM8976"/>
      <c r="BN8976"/>
      <c r="BO8976"/>
    </row>
    <row r="8977" spans="1:67">
      <c r="A8977"/>
      <c r="B8977"/>
      <c r="C8977"/>
      <c r="E8977"/>
      <c r="F8977"/>
      <c r="G8977"/>
      <c r="I8977"/>
      <c r="J8977"/>
      <c r="K8977"/>
      <c r="M8977"/>
      <c r="N8977"/>
      <c r="O8977"/>
      <c r="Q8977"/>
      <c r="R8977"/>
      <c r="S8977"/>
      <c r="U8977"/>
      <c r="V8977"/>
      <c r="W8977"/>
      <c r="Y8977"/>
      <c r="Z8977"/>
      <c r="AA8977"/>
      <c r="AC8977"/>
      <c r="AD8977"/>
      <c r="AE8977"/>
      <c r="AG8977"/>
      <c r="AH8977"/>
      <c r="AI8977"/>
      <c r="AK8977"/>
      <c r="AL8977"/>
      <c r="AM8977"/>
      <c r="AO8977"/>
      <c r="AP8977"/>
      <c r="AQ8977"/>
      <c r="AS8977"/>
      <c r="AT8977"/>
      <c r="AU8977"/>
      <c r="AW8977"/>
      <c r="AX8977"/>
      <c r="AY8977"/>
      <c r="BA8977"/>
      <c r="BB8977"/>
      <c r="BC8977"/>
      <c r="BE8977"/>
      <c r="BF8977"/>
      <c r="BG8977"/>
      <c r="BI8977"/>
      <c r="BJ8977"/>
      <c r="BK8977"/>
      <c r="BM8977"/>
      <c r="BN8977"/>
      <c r="BO8977"/>
    </row>
    <row r="8978" spans="1:67">
      <c r="A8978"/>
      <c r="B8978"/>
      <c r="C8978"/>
      <c r="E8978"/>
      <c r="F8978"/>
      <c r="G8978"/>
      <c r="I8978"/>
      <c r="J8978"/>
      <c r="K8978"/>
      <c r="M8978"/>
      <c r="N8978"/>
      <c r="O8978"/>
      <c r="Q8978"/>
      <c r="R8978"/>
      <c r="S8978"/>
      <c r="U8978"/>
      <c r="V8978"/>
      <c r="W8978"/>
      <c r="Y8978"/>
      <c r="Z8978"/>
      <c r="AA8978"/>
      <c r="AC8978"/>
      <c r="AD8978"/>
      <c r="AE8978"/>
      <c r="AG8978"/>
      <c r="AH8978"/>
      <c r="AI8978"/>
      <c r="AK8978"/>
      <c r="AL8978"/>
      <c r="AM8978"/>
      <c r="AO8978"/>
      <c r="AP8978"/>
      <c r="AQ8978"/>
      <c r="AS8978"/>
      <c r="AT8978"/>
      <c r="AU8978"/>
      <c r="AW8978"/>
      <c r="AX8978"/>
      <c r="AY8978"/>
      <c r="BA8978"/>
      <c r="BB8978"/>
      <c r="BC8978"/>
      <c r="BE8978"/>
      <c r="BF8978"/>
      <c r="BG8978"/>
      <c r="BI8978"/>
      <c r="BJ8978"/>
      <c r="BK8978"/>
      <c r="BM8978"/>
      <c r="BN8978"/>
      <c r="BO8978"/>
    </row>
    <row r="8979" spans="1:67">
      <c r="A8979"/>
      <c r="B8979"/>
      <c r="C8979"/>
      <c r="E8979"/>
      <c r="F8979"/>
      <c r="G8979"/>
      <c r="I8979"/>
      <c r="J8979"/>
      <c r="K8979"/>
      <c r="M8979"/>
      <c r="N8979"/>
      <c r="O8979"/>
      <c r="Q8979"/>
      <c r="R8979"/>
      <c r="S8979"/>
      <c r="U8979"/>
      <c r="V8979"/>
      <c r="W8979"/>
      <c r="Y8979"/>
      <c r="Z8979"/>
      <c r="AA8979"/>
      <c r="AC8979"/>
      <c r="AD8979"/>
      <c r="AE8979"/>
      <c r="AG8979"/>
      <c r="AH8979"/>
      <c r="AI8979"/>
      <c r="AK8979"/>
      <c r="AL8979"/>
      <c r="AM8979"/>
      <c r="AO8979"/>
      <c r="AP8979"/>
      <c r="AQ8979"/>
      <c r="AS8979"/>
      <c r="AT8979"/>
      <c r="AU8979"/>
      <c r="AW8979"/>
      <c r="AX8979"/>
      <c r="AY8979"/>
      <c r="BA8979"/>
      <c r="BB8979"/>
      <c r="BC8979"/>
      <c r="BE8979"/>
      <c r="BF8979"/>
      <c r="BG8979"/>
      <c r="BI8979"/>
      <c r="BJ8979"/>
      <c r="BK8979"/>
      <c r="BM8979"/>
      <c r="BN8979"/>
      <c r="BO8979"/>
    </row>
    <row r="8980" spans="1:67">
      <c r="A8980"/>
      <c r="B8980"/>
      <c r="C8980"/>
      <c r="E8980"/>
      <c r="F8980"/>
      <c r="G8980"/>
      <c r="I8980"/>
      <c r="J8980"/>
      <c r="K8980"/>
      <c r="M8980"/>
      <c r="N8980"/>
      <c r="O8980"/>
      <c r="Q8980"/>
      <c r="R8980"/>
      <c r="S8980"/>
      <c r="U8980"/>
      <c r="V8980"/>
      <c r="W8980"/>
      <c r="Y8980"/>
      <c r="Z8980"/>
      <c r="AA8980"/>
      <c r="AC8980"/>
      <c r="AD8980"/>
      <c r="AE8980"/>
      <c r="AG8980"/>
      <c r="AH8980"/>
      <c r="AI8980"/>
      <c r="AK8980"/>
      <c r="AL8980"/>
      <c r="AM8980"/>
      <c r="AO8980"/>
      <c r="AP8980"/>
      <c r="AQ8980"/>
      <c r="AS8980"/>
      <c r="AT8980"/>
      <c r="AU8980"/>
      <c r="AW8980"/>
      <c r="AX8980"/>
      <c r="AY8980"/>
      <c r="BA8980"/>
      <c r="BB8980"/>
      <c r="BC8980"/>
      <c r="BE8980"/>
      <c r="BF8980"/>
      <c r="BG8980"/>
      <c r="BI8980"/>
      <c r="BJ8980"/>
      <c r="BK8980"/>
      <c r="BM8980"/>
      <c r="BN8980"/>
      <c r="BO8980"/>
    </row>
    <row r="8981" spans="1:67">
      <c r="A8981"/>
      <c r="B8981"/>
      <c r="C8981"/>
      <c r="E8981"/>
      <c r="F8981"/>
      <c r="G8981"/>
      <c r="I8981"/>
      <c r="J8981"/>
      <c r="K8981"/>
      <c r="M8981"/>
      <c r="N8981"/>
      <c r="O8981"/>
      <c r="Q8981"/>
      <c r="R8981"/>
      <c r="S8981"/>
      <c r="U8981"/>
      <c r="V8981"/>
      <c r="W8981"/>
      <c r="Y8981"/>
      <c r="Z8981"/>
      <c r="AA8981"/>
      <c r="AC8981"/>
      <c r="AD8981"/>
      <c r="AE8981"/>
      <c r="AG8981"/>
      <c r="AH8981"/>
      <c r="AI8981"/>
      <c r="AK8981"/>
      <c r="AL8981"/>
      <c r="AM8981"/>
      <c r="AO8981"/>
      <c r="AP8981"/>
      <c r="AQ8981"/>
      <c r="AS8981"/>
      <c r="AT8981"/>
      <c r="AU8981"/>
      <c r="AW8981"/>
      <c r="AX8981"/>
      <c r="AY8981"/>
      <c r="BA8981"/>
      <c r="BB8981"/>
      <c r="BC8981"/>
      <c r="BE8981"/>
      <c r="BF8981"/>
      <c r="BG8981"/>
      <c r="BI8981"/>
      <c r="BJ8981"/>
      <c r="BK8981"/>
      <c r="BM8981"/>
      <c r="BN8981"/>
      <c r="BO8981"/>
    </row>
    <row r="8982" spans="1:67">
      <c r="A8982"/>
      <c r="B8982"/>
      <c r="C8982"/>
      <c r="E8982"/>
      <c r="F8982"/>
      <c r="G8982"/>
      <c r="I8982"/>
      <c r="J8982"/>
      <c r="K8982"/>
      <c r="M8982"/>
      <c r="N8982"/>
      <c r="O8982"/>
      <c r="Q8982"/>
      <c r="R8982"/>
      <c r="S8982"/>
      <c r="U8982"/>
      <c r="V8982"/>
      <c r="W8982"/>
      <c r="Y8982"/>
      <c r="Z8982"/>
      <c r="AA8982"/>
      <c r="AC8982"/>
      <c r="AD8982"/>
      <c r="AE8982"/>
      <c r="AG8982"/>
      <c r="AH8982"/>
      <c r="AI8982"/>
      <c r="AK8982"/>
      <c r="AL8982"/>
      <c r="AM8982"/>
      <c r="AO8982"/>
      <c r="AP8982"/>
      <c r="AQ8982"/>
      <c r="AS8982"/>
      <c r="AT8982"/>
      <c r="AU8982"/>
      <c r="AW8982"/>
      <c r="AX8982"/>
      <c r="AY8982"/>
      <c r="BA8982"/>
      <c r="BB8982"/>
      <c r="BC8982"/>
      <c r="BE8982"/>
      <c r="BF8982"/>
      <c r="BG8982"/>
      <c r="BI8982"/>
      <c r="BJ8982"/>
      <c r="BK8982"/>
      <c r="BM8982"/>
      <c r="BN8982"/>
      <c r="BO8982"/>
    </row>
    <row r="8983" spans="1:67">
      <c r="A8983"/>
      <c r="B8983"/>
      <c r="C8983"/>
      <c r="E8983"/>
      <c r="F8983"/>
      <c r="G8983"/>
      <c r="I8983"/>
      <c r="J8983"/>
      <c r="K8983"/>
      <c r="M8983"/>
      <c r="N8983"/>
      <c r="O8983"/>
      <c r="Q8983"/>
      <c r="R8983"/>
      <c r="S8983"/>
      <c r="U8983"/>
      <c r="V8983"/>
      <c r="W8983"/>
      <c r="Y8983"/>
      <c r="Z8983"/>
      <c r="AA8983"/>
      <c r="AC8983"/>
      <c r="AD8983"/>
      <c r="AE8983"/>
      <c r="AG8983"/>
      <c r="AH8983"/>
      <c r="AI8983"/>
      <c r="AK8983"/>
      <c r="AL8983"/>
      <c r="AM8983"/>
      <c r="AO8983"/>
      <c r="AP8983"/>
      <c r="AQ8983"/>
      <c r="AS8983"/>
      <c r="AT8983"/>
      <c r="AU8983"/>
      <c r="AW8983"/>
      <c r="AX8983"/>
      <c r="AY8983"/>
      <c r="BA8983"/>
      <c r="BB8983"/>
      <c r="BC8983"/>
      <c r="BE8983"/>
      <c r="BF8983"/>
      <c r="BG8983"/>
      <c r="BI8983"/>
      <c r="BJ8983"/>
      <c r="BK8983"/>
      <c r="BM8983"/>
      <c r="BN8983"/>
      <c r="BO8983"/>
    </row>
    <row r="8984" spans="1:67">
      <c r="A8984"/>
      <c r="B8984"/>
      <c r="C8984"/>
      <c r="E8984"/>
      <c r="F8984"/>
      <c r="G8984"/>
      <c r="I8984"/>
      <c r="J8984"/>
      <c r="K8984"/>
      <c r="M8984"/>
      <c r="N8984"/>
      <c r="O8984"/>
      <c r="Q8984"/>
      <c r="R8984"/>
      <c r="S8984"/>
      <c r="U8984"/>
      <c r="V8984"/>
      <c r="W8984"/>
      <c r="Y8984"/>
      <c r="Z8984"/>
      <c r="AA8984"/>
      <c r="AC8984"/>
      <c r="AD8984"/>
      <c r="AE8984"/>
      <c r="AG8984"/>
      <c r="AH8984"/>
      <c r="AI8984"/>
      <c r="AK8984"/>
      <c r="AL8984"/>
      <c r="AM8984"/>
      <c r="AO8984"/>
      <c r="AP8984"/>
      <c r="AQ8984"/>
      <c r="AS8984"/>
      <c r="AT8984"/>
      <c r="AU8984"/>
      <c r="AW8984"/>
      <c r="AX8984"/>
      <c r="AY8984"/>
      <c r="BA8984"/>
      <c r="BB8984"/>
      <c r="BC8984"/>
      <c r="BE8984"/>
      <c r="BF8984"/>
      <c r="BG8984"/>
      <c r="BI8984"/>
      <c r="BJ8984"/>
      <c r="BK8984"/>
      <c r="BM8984"/>
      <c r="BN8984"/>
      <c r="BO8984"/>
    </row>
    <row r="8985" spans="1:67">
      <c r="A8985"/>
      <c r="B8985"/>
      <c r="C8985"/>
      <c r="E8985"/>
      <c r="F8985"/>
      <c r="G8985"/>
      <c r="I8985"/>
      <c r="J8985"/>
      <c r="K8985"/>
      <c r="M8985"/>
      <c r="N8985"/>
      <c r="O8985"/>
      <c r="Q8985"/>
      <c r="R8985"/>
      <c r="S8985"/>
      <c r="U8985"/>
      <c r="V8985"/>
      <c r="W8985"/>
      <c r="Y8985"/>
      <c r="Z8985"/>
      <c r="AA8985"/>
      <c r="AC8985"/>
      <c r="AD8985"/>
      <c r="AE8985"/>
      <c r="AG8985"/>
      <c r="AH8985"/>
      <c r="AI8985"/>
      <c r="AK8985"/>
      <c r="AL8985"/>
      <c r="AM8985"/>
      <c r="AO8985"/>
      <c r="AP8985"/>
      <c r="AQ8985"/>
      <c r="AS8985"/>
      <c r="AT8985"/>
      <c r="AU8985"/>
      <c r="AW8985"/>
      <c r="AX8985"/>
      <c r="AY8985"/>
      <c r="BA8985"/>
      <c r="BB8985"/>
      <c r="BC8985"/>
      <c r="BE8985"/>
      <c r="BF8985"/>
      <c r="BG8985"/>
      <c r="BI8985"/>
      <c r="BJ8985"/>
      <c r="BK8985"/>
      <c r="BM8985"/>
      <c r="BN8985"/>
      <c r="BO8985"/>
    </row>
    <row r="8986" spans="1:67">
      <c r="A8986"/>
      <c r="B8986"/>
      <c r="C8986"/>
      <c r="E8986"/>
      <c r="F8986"/>
      <c r="G8986"/>
      <c r="I8986"/>
      <c r="J8986"/>
      <c r="K8986"/>
      <c r="M8986"/>
      <c r="N8986"/>
      <c r="O8986"/>
      <c r="Q8986"/>
      <c r="R8986"/>
      <c r="S8986"/>
      <c r="U8986"/>
      <c r="V8986"/>
      <c r="W8986"/>
      <c r="Y8986"/>
      <c r="Z8986"/>
      <c r="AA8986"/>
      <c r="AC8986"/>
      <c r="AD8986"/>
      <c r="AE8986"/>
      <c r="AG8986"/>
      <c r="AH8986"/>
      <c r="AI8986"/>
      <c r="AK8986"/>
      <c r="AL8986"/>
      <c r="AM8986"/>
      <c r="AO8986"/>
      <c r="AP8986"/>
      <c r="AQ8986"/>
      <c r="AS8986"/>
      <c r="AT8986"/>
      <c r="AU8986"/>
      <c r="AW8986"/>
      <c r="AX8986"/>
      <c r="AY8986"/>
      <c r="BA8986"/>
      <c r="BB8986"/>
      <c r="BC8986"/>
      <c r="BE8986"/>
      <c r="BF8986"/>
      <c r="BG8986"/>
      <c r="BI8986"/>
      <c r="BJ8986"/>
      <c r="BK8986"/>
      <c r="BM8986"/>
      <c r="BN8986"/>
      <c r="BO8986"/>
    </row>
    <row r="8987" spans="1:67">
      <c r="A8987"/>
      <c r="B8987"/>
      <c r="C8987"/>
      <c r="E8987"/>
      <c r="F8987"/>
      <c r="G8987"/>
      <c r="I8987"/>
      <c r="J8987"/>
      <c r="K8987"/>
      <c r="M8987"/>
      <c r="N8987"/>
      <c r="O8987"/>
      <c r="Q8987"/>
      <c r="R8987"/>
      <c r="S8987"/>
      <c r="U8987"/>
      <c r="V8987"/>
      <c r="W8987"/>
      <c r="Y8987"/>
      <c r="Z8987"/>
      <c r="AA8987"/>
      <c r="AC8987"/>
      <c r="AD8987"/>
      <c r="AE8987"/>
      <c r="AG8987"/>
      <c r="AH8987"/>
      <c r="AI8987"/>
      <c r="AK8987"/>
      <c r="AL8987"/>
      <c r="AM8987"/>
      <c r="AO8987"/>
      <c r="AP8987"/>
      <c r="AQ8987"/>
      <c r="AS8987"/>
      <c r="AT8987"/>
      <c r="AU8987"/>
      <c r="AW8987"/>
      <c r="AX8987"/>
      <c r="AY8987"/>
      <c r="BA8987"/>
      <c r="BB8987"/>
      <c r="BC8987"/>
      <c r="BE8987"/>
      <c r="BF8987"/>
      <c r="BG8987"/>
      <c r="BI8987"/>
      <c r="BJ8987"/>
      <c r="BK8987"/>
      <c r="BM8987"/>
      <c r="BN8987"/>
      <c r="BO8987"/>
    </row>
    <row r="8988" spans="1:67">
      <c r="A8988"/>
      <c r="B8988"/>
      <c r="C8988"/>
      <c r="E8988"/>
      <c r="F8988"/>
      <c r="G8988"/>
      <c r="I8988"/>
      <c r="J8988"/>
      <c r="K8988"/>
      <c r="M8988"/>
      <c r="N8988"/>
      <c r="O8988"/>
      <c r="Q8988"/>
      <c r="R8988"/>
      <c r="S8988"/>
      <c r="U8988"/>
      <c r="V8988"/>
      <c r="W8988"/>
      <c r="Y8988"/>
      <c r="Z8988"/>
      <c r="AA8988"/>
      <c r="AC8988"/>
      <c r="AD8988"/>
      <c r="AE8988"/>
      <c r="AG8988"/>
      <c r="AH8988"/>
      <c r="AI8988"/>
      <c r="AK8988"/>
      <c r="AL8988"/>
      <c r="AM8988"/>
      <c r="AO8988"/>
      <c r="AP8988"/>
      <c r="AQ8988"/>
      <c r="AS8988"/>
      <c r="AT8988"/>
      <c r="AU8988"/>
      <c r="AW8988"/>
      <c r="AX8988"/>
      <c r="AY8988"/>
      <c r="BA8988"/>
      <c r="BB8988"/>
      <c r="BC8988"/>
      <c r="BE8988"/>
      <c r="BF8988"/>
      <c r="BG8988"/>
      <c r="BI8988"/>
      <c r="BJ8988"/>
      <c r="BK8988"/>
      <c r="BM8988"/>
      <c r="BN8988"/>
      <c r="BO8988"/>
    </row>
    <row r="8989" spans="1:67">
      <c r="A8989"/>
      <c r="B8989"/>
      <c r="C8989"/>
      <c r="E8989"/>
      <c r="F8989"/>
      <c r="G8989"/>
      <c r="I8989"/>
      <c r="J8989"/>
      <c r="K8989"/>
      <c r="M8989"/>
      <c r="N8989"/>
      <c r="O8989"/>
      <c r="Q8989"/>
      <c r="R8989"/>
      <c r="S8989"/>
      <c r="U8989"/>
      <c r="V8989"/>
      <c r="W8989"/>
      <c r="Y8989"/>
      <c r="Z8989"/>
      <c r="AA8989"/>
      <c r="AC8989"/>
      <c r="AD8989"/>
      <c r="AE8989"/>
      <c r="AG8989"/>
      <c r="AH8989"/>
      <c r="AI8989"/>
      <c r="AK8989"/>
      <c r="AL8989"/>
      <c r="AM8989"/>
      <c r="AO8989"/>
      <c r="AP8989"/>
      <c r="AQ8989"/>
      <c r="AS8989"/>
      <c r="AT8989"/>
      <c r="AU8989"/>
      <c r="AW8989"/>
      <c r="AX8989"/>
      <c r="AY8989"/>
      <c r="BA8989"/>
      <c r="BB8989"/>
      <c r="BC8989"/>
      <c r="BE8989"/>
      <c r="BF8989"/>
      <c r="BG8989"/>
      <c r="BI8989"/>
      <c r="BJ8989"/>
      <c r="BK8989"/>
      <c r="BM8989"/>
      <c r="BN8989"/>
      <c r="BO8989"/>
    </row>
    <row r="8990" spans="1:67">
      <c r="A8990"/>
      <c r="B8990"/>
      <c r="C8990"/>
      <c r="E8990"/>
      <c r="F8990"/>
      <c r="G8990"/>
      <c r="I8990"/>
      <c r="J8990"/>
      <c r="K8990"/>
      <c r="M8990"/>
      <c r="N8990"/>
      <c r="O8990"/>
      <c r="Q8990"/>
      <c r="R8990"/>
      <c r="S8990"/>
      <c r="U8990"/>
      <c r="V8990"/>
      <c r="W8990"/>
      <c r="Y8990"/>
      <c r="Z8990"/>
      <c r="AA8990"/>
      <c r="AC8990"/>
      <c r="AD8990"/>
      <c r="AE8990"/>
      <c r="AG8990"/>
      <c r="AH8990"/>
      <c r="AI8990"/>
      <c r="AK8990"/>
      <c r="AL8990"/>
      <c r="AM8990"/>
      <c r="AO8990"/>
      <c r="AP8990"/>
      <c r="AQ8990"/>
      <c r="AS8990"/>
      <c r="AT8990"/>
      <c r="AU8990"/>
      <c r="AW8990"/>
      <c r="AX8990"/>
      <c r="AY8990"/>
      <c r="BA8990"/>
      <c r="BB8990"/>
      <c r="BC8990"/>
      <c r="BE8990"/>
      <c r="BF8990"/>
      <c r="BG8990"/>
      <c r="BI8990"/>
      <c r="BJ8990"/>
      <c r="BK8990"/>
      <c r="BM8990"/>
      <c r="BN8990"/>
      <c r="BO8990"/>
    </row>
    <row r="8991" spans="1:67">
      <c r="A8991"/>
      <c r="B8991"/>
      <c r="C8991"/>
      <c r="E8991"/>
      <c r="F8991"/>
      <c r="G8991"/>
      <c r="I8991"/>
      <c r="J8991"/>
      <c r="K8991"/>
      <c r="M8991"/>
      <c r="N8991"/>
      <c r="O8991"/>
      <c r="Q8991"/>
      <c r="R8991"/>
      <c r="S8991"/>
      <c r="U8991"/>
      <c r="V8991"/>
      <c r="W8991"/>
      <c r="Y8991"/>
      <c r="Z8991"/>
      <c r="AA8991"/>
      <c r="AC8991"/>
      <c r="AD8991"/>
      <c r="AE8991"/>
      <c r="AG8991"/>
      <c r="AH8991"/>
      <c r="AI8991"/>
      <c r="AK8991"/>
      <c r="AL8991"/>
      <c r="AM8991"/>
      <c r="AO8991"/>
      <c r="AP8991"/>
      <c r="AQ8991"/>
      <c r="AS8991"/>
      <c r="AT8991"/>
      <c r="AU8991"/>
      <c r="AW8991"/>
      <c r="AX8991"/>
      <c r="AY8991"/>
      <c r="BA8991"/>
      <c r="BB8991"/>
      <c r="BC8991"/>
      <c r="BE8991"/>
      <c r="BF8991"/>
      <c r="BG8991"/>
      <c r="BI8991"/>
      <c r="BJ8991"/>
      <c r="BK8991"/>
      <c r="BM8991"/>
      <c r="BN8991"/>
      <c r="BO8991"/>
    </row>
    <row r="8992" spans="1:67">
      <c r="A8992"/>
      <c r="B8992"/>
      <c r="C8992"/>
      <c r="E8992"/>
      <c r="F8992"/>
      <c r="G8992"/>
      <c r="I8992"/>
      <c r="J8992"/>
      <c r="K8992"/>
      <c r="M8992"/>
      <c r="N8992"/>
      <c r="O8992"/>
      <c r="Q8992"/>
      <c r="R8992"/>
      <c r="S8992"/>
      <c r="U8992"/>
      <c r="V8992"/>
      <c r="W8992"/>
      <c r="Y8992"/>
      <c r="Z8992"/>
      <c r="AA8992"/>
      <c r="AC8992"/>
      <c r="AD8992"/>
      <c r="AE8992"/>
      <c r="AG8992"/>
      <c r="AH8992"/>
      <c r="AI8992"/>
      <c r="AK8992"/>
      <c r="AL8992"/>
      <c r="AM8992"/>
      <c r="AO8992"/>
      <c r="AP8992"/>
      <c r="AQ8992"/>
      <c r="AS8992"/>
      <c r="AT8992"/>
      <c r="AU8992"/>
      <c r="AW8992"/>
      <c r="AX8992"/>
      <c r="AY8992"/>
      <c r="BA8992"/>
      <c r="BB8992"/>
      <c r="BC8992"/>
      <c r="BE8992"/>
      <c r="BF8992"/>
      <c r="BG8992"/>
      <c r="BI8992"/>
      <c r="BJ8992"/>
      <c r="BK8992"/>
      <c r="BM8992"/>
      <c r="BN8992"/>
      <c r="BO8992"/>
    </row>
    <row r="8993" spans="1:67">
      <c r="A8993"/>
      <c r="B8993"/>
      <c r="C8993"/>
      <c r="E8993"/>
      <c r="F8993"/>
      <c r="G8993"/>
      <c r="I8993"/>
      <c r="J8993"/>
      <c r="K8993"/>
      <c r="M8993"/>
      <c r="N8993"/>
      <c r="O8993"/>
      <c r="Q8993"/>
      <c r="R8993"/>
      <c r="S8993"/>
      <c r="U8993"/>
      <c r="V8993"/>
      <c r="W8993"/>
      <c r="Y8993"/>
      <c r="Z8993"/>
      <c r="AA8993"/>
      <c r="AC8993"/>
      <c r="AD8993"/>
      <c r="AE8993"/>
      <c r="AG8993"/>
      <c r="AH8993"/>
      <c r="AI8993"/>
      <c r="AK8993"/>
      <c r="AL8993"/>
      <c r="AM8993"/>
      <c r="AO8993"/>
      <c r="AP8993"/>
      <c r="AQ8993"/>
      <c r="AS8993"/>
      <c r="AT8993"/>
      <c r="AU8993"/>
      <c r="AW8993"/>
      <c r="AX8993"/>
      <c r="AY8993"/>
      <c r="BA8993"/>
      <c r="BB8993"/>
      <c r="BC8993"/>
      <c r="BE8993"/>
      <c r="BF8993"/>
      <c r="BG8993"/>
      <c r="BI8993"/>
      <c r="BJ8993"/>
      <c r="BK8993"/>
      <c r="BM8993"/>
      <c r="BN8993"/>
      <c r="BO8993"/>
    </row>
    <row r="8994" spans="1:67">
      <c r="A8994"/>
      <c r="B8994"/>
      <c r="C8994"/>
      <c r="E8994"/>
      <c r="F8994"/>
      <c r="G8994"/>
      <c r="I8994"/>
      <c r="J8994"/>
      <c r="K8994"/>
      <c r="M8994"/>
      <c r="N8994"/>
      <c r="O8994"/>
      <c r="Q8994"/>
      <c r="R8994"/>
      <c r="S8994"/>
      <c r="U8994"/>
      <c r="V8994"/>
      <c r="W8994"/>
      <c r="Y8994"/>
      <c r="Z8994"/>
      <c r="AA8994"/>
      <c r="AC8994"/>
      <c r="AD8994"/>
      <c r="AE8994"/>
      <c r="AG8994"/>
      <c r="AH8994"/>
      <c r="AI8994"/>
      <c r="AK8994"/>
      <c r="AL8994"/>
      <c r="AM8994"/>
      <c r="AO8994"/>
      <c r="AP8994"/>
      <c r="AQ8994"/>
      <c r="AS8994"/>
      <c r="AT8994"/>
      <c r="AU8994"/>
      <c r="AW8994"/>
      <c r="AX8994"/>
      <c r="AY8994"/>
      <c r="BA8994"/>
      <c r="BB8994"/>
      <c r="BC8994"/>
      <c r="BE8994"/>
      <c r="BF8994"/>
      <c r="BG8994"/>
      <c r="BI8994"/>
      <c r="BJ8994"/>
      <c r="BK8994"/>
      <c r="BM8994"/>
      <c r="BN8994"/>
      <c r="BO8994"/>
    </row>
    <row r="8995" spans="1:67">
      <c r="A8995"/>
      <c r="B8995"/>
      <c r="C8995"/>
      <c r="E8995"/>
      <c r="F8995"/>
      <c r="G8995"/>
      <c r="I8995"/>
      <c r="J8995"/>
      <c r="K8995"/>
      <c r="M8995"/>
      <c r="N8995"/>
      <c r="O8995"/>
      <c r="Q8995"/>
      <c r="R8995"/>
      <c r="S8995"/>
      <c r="U8995"/>
      <c r="V8995"/>
      <c r="W8995"/>
      <c r="Y8995"/>
      <c r="Z8995"/>
      <c r="AA8995"/>
      <c r="AC8995"/>
      <c r="AD8995"/>
      <c r="AE8995"/>
      <c r="AG8995"/>
      <c r="AH8995"/>
      <c r="AI8995"/>
      <c r="AK8995"/>
      <c r="AL8995"/>
      <c r="AM8995"/>
      <c r="AO8995"/>
      <c r="AP8995"/>
      <c r="AQ8995"/>
      <c r="AS8995"/>
      <c r="AT8995"/>
      <c r="AU8995"/>
      <c r="AW8995"/>
      <c r="AX8995"/>
      <c r="AY8995"/>
      <c r="BA8995"/>
      <c r="BB8995"/>
      <c r="BC8995"/>
      <c r="BE8995"/>
      <c r="BF8995"/>
      <c r="BG8995"/>
      <c r="BI8995"/>
      <c r="BJ8995"/>
      <c r="BK8995"/>
      <c r="BM8995"/>
      <c r="BN8995"/>
      <c r="BO8995"/>
    </row>
    <row r="8996" spans="1:67">
      <c r="A8996"/>
      <c r="B8996"/>
      <c r="C8996"/>
      <c r="E8996"/>
      <c r="F8996"/>
      <c r="G8996"/>
      <c r="I8996"/>
      <c r="J8996"/>
      <c r="K8996"/>
      <c r="M8996"/>
      <c r="N8996"/>
      <c r="O8996"/>
      <c r="Q8996"/>
      <c r="R8996"/>
      <c r="S8996"/>
      <c r="U8996"/>
      <c r="V8996"/>
      <c r="W8996"/>
      <c r="Y8996"/>
      <c r="Z8996"/>
      <c r="AA8996"/>
      <c r="AC8996"/>
      <c r="AD8996"/>
      <c r="AE8996"/>
      <c r="AG8996"/>
      <c r="AH8996"/>
      <c r="AI8996"/>
      <c r="AK8996"/>
      <c r="AL8996"/>
      <c r="AM8996"/>
      <c r="AO8996"/>
      <c r="AP8996"/>
      <c r="AQ8996"/>
      <c r="AS8996"/>
      <c r="AT8996"/>
      <c r="AU8996"/>
      <c r="AW8996"/>
      <c r="AX8996"/>
      <c r="AY8996"/>
      <c r="BA8996"/>
      <c r="BB8996"/>
      <c r="BC8996"/>
      <c r="BE8996"/>
      <c r="BF8996"/>
      <c r="BG8996"/>
      <c r="BI8996"/>
      <c r="BJ8996"/>
      <c r="BK8996"/>
      <c r="BM8996"/>
      <c r="BN8996"/>
      <c r="BO8996"/>
    </row>
    <row r="8997" spans="1:67">
      <c r="A8997"/>
      <c r="B8997"/>
      <c r="C8997"/>
      <c r="E8997"/>
      <c r="F8997"/>
      <c r="G8997"/>
      <c r="I8997"/>
      <c r="J8997"/>
      <c r="K8997"/>
      <c r="M8997"/>
      <c r="N8997"/>
      <c r="O8997"/>
      <c r="Q8997"/>
      <c r="R8997"/>
      <c r="S8997"/>
      <c r="U8997"/>
      <c r="V8997"/>
      <c r="W8997"/>
      <c r="Y8997"/>
      <c r="Z8997"/>
      <c r="AA8997"/>
      <c r="AC8997"/>
      <c r="AD8997"/>
      <c r="AE8997"/>
      <c r="AG8997"/>
      <c r="AH8997"/>
      <c r="AI8997"/>
      <c r="AK8997"/>
      <c r="AL8997"/>
      <c r="AM8997"/>
      <c r="AO8997"/>
      <c r="AP8997"/>
      <c r="AQ8997"/>
      <c r="AS8997"/>
      <c r="AT8997"/>
      <c r="AU8997"/>
      <c r="AW8997"/>
      <c r="AX8997"/>
      <c r="AY8997"/>
      <c r="BA8997"/>
      <c r="BB8997"/>
      <c r="BC8997"/>
      <c r="BE8997"/>
      <c r="BF8997"/>
      <c r="BG8997"/>
      <c r="BI8997"/>
      <c r="BJ8997"/>
      <c r="BK8997"/>
      <c r="BM8997"/>
      <c r="BN8997"/>
      <c r="BO8997"/>
    </row>
    <row r="8998" spans="1:67">
      <c r="A8998"/>
      <c r="B8998"/>
      <c r="C8998"/>
      <c r="E8998"/>
      <c r="F8998"/>
      <c r="G8998"/>
      <c r="I8998"/>
      <c r="J8998"/>
      <c r="K8998"/>
      <c r="M8998"/>
      <c r="N8998"/>
      <c r="O8998"/>
      <c r="Q8998"/>
      <c r="R8998"/>
      <c r="S8998"/>
      <c r="U8998"/>
      <c r="V8998"/>
      <c r="W8998"/>
      <c r="Y8998"/>
      <c r="Z8998"/>
      <c r="AA8998"/>
      <c r="AC8998"/>
      <c r="AD8998"/>
      <c r="AE8998"/>
      <c r="AG8998"/>
      <c r="AH8998"/>
      <c r="AI8998"/>
      <c r="AK8998"/>
      <c r="AL8998"/>
      <c r="AM8998"/>
      <c r="AO8998"/>
      <c r="AP8998"/>
      <c r="AQ8998"/>
      <c r="AS8998"/>
      <c r="AT8998"/>
      <c r="AU8998"/>
      <c r="AW8998"/>
      <c r="AX8998"/>
      <c r="AY8998"/>
      <c r="BA8998"/>
      <c r="BB8998"/>
      <c r="BC8998"/>
      <c r="BE8998"/>
      <c r="BF8998"/>
      <c r="BG8998"/>
      <c r="BI8998"/>
      <c r="BJ8998"/>
      <c r="BK8998"/>
      <c r="BM8998"/>
      <c r="BN8998"/>
      <c r="BO8998"/>
    </row>
    <row r="8999" spans="1:67">
      <c r="A8999"/>
      <c r="B8999"/>
      <c r="C8999"/>
      <c r="E8999"/>
      <c r="F8999"/>
      <c r="G8999"/>
      <c r="I8999"/>
      <c r="J8999"/>
      <c r="K8999"/>
      <c r="M8999"/>
      <c r="N8999"/>
      <c r="O8999"/>
      <c r="Q8999"/>
      <c r="R8999"/>
      <c r="S8999"/>
      <c r="U8999"/>
      <c r="V8999"/>
      <c r="W8999"/>
      <c r="Y8999"/>
      <c r="Z8999"/>
      <c r="AA8999"/>
      <c r="AC8999"/>
      <c r="AD8999"/>
      <c r="AE8999"/>
      <c r="AG8999"/>
      <c r="AH8999"/>
      <c r="AI8999"/>
      <c r="AK8999"/>
      <c r="AL8999"/>
      <c r="AM8999"/>
      <c r="AO8999"/>
      <c r="AP8999"/>
      <c r="AQ8999"/>
      <c r="AS8999"/>
      <c r="AT8999"/>
      <c r="AU8999"/>
      <c r="AW8999"/>
      <c r="AX8999"/>
      <c r="AY8999"/>
      <c r="BA8999"/>
      <c r="BB8999"/>
      <c r="BC8999"/>
      <c r="BE8999"/>
      <c r="BF8999"/>
      <c r="BG8999"/>
      <c r="BI8999"/>
      <c r="BJ8999"/>
      <c r="BK8999"/>
      <c r="BM8999"/>
      <c r="BN8999"/>
      <c r="BO8999"/>
    </row>
    <row r="9000" spans="1:67">
      <c r="A9000"/>
      <c r="B9000"/>
      <c r="C9000"/>
      <c r="E9000"/>
      <c r="F9000"/>
      <c r="G9000"/>
      <c r="I9000"/>
      <c r="J9000"/>
      <c r="K9000"/>
      <c r="M9000"/>
      <c r="N9000"/>
      <c r="O9000"/>
      <c r="Q9000"/>
      <c r="R9000"/>
      <c r="S9000"/>
      <c r="U9000"/>
      <c r="V9000"/>
      <c r="W9000"/>
      <c r="Y9000"/>
      <c r="Z9000"/>
      <c r="AA9000"/>
      <c r="AC9000"/>
      <c r="AD9000"/>
      <c r="AE9000"/>
      <c r="AG9000"/>
      <c r="AH9000"/>
      <c r="AI9000"/>
      <c r="AK9000"/>
      <c r="AL9000"/>
      <c r="AM9000"/>
      <c r="AO9000"/>
      <c r="AP9000"/>
      <c r="AQ9000"/>
      <c r="AS9000"/>
      <c r="AT9000"/>
      <c r="AU9000"/>
      <c r="AW9000"/>
      <c r="AX9000"/>
      <c r="AY9000"/>
      <c r="BA9000"/>
      <c r="BB9000"/>
      <c r="BC9000"/>
      <c r="BE9000"/>
      <c r="BF9000"/>
      <c r="BG9000"/>
      <c r="BI9000"/>
      <c r="BJ9000"/>
      <c r="BK9000"/>
      <c r="BM9000"/>
      <c r="BN9000"/>
      <c r="BO9000"/>
    </row>
    <row r="9001" spans="1:67">
      <c r="A9001"/>
      <c r="B9001"/>
      <c r="C9001"/>
      <c r="E9001"/>
      <c r="F9001"/>
      <c r="G9001"/>
      <c r="I9001"/>
      <c r="J9001"/>
      <c r="K9001"/>
      <c r="M9001"/>
      <c r="N9001"/>
      <c r="O9001"/>
      <c r="Q9001"/>
      <c r="R9001"/>
      <c r="S9001"/>
      <c r="U9001"/>
      <c r="V9001"/>
      <c r="W9001"/>
      <c r="Y9001"/>
      <c r="Z9001"/>
      <c r="AA9001"/>
      <c r="AC9001"/>
      <c r="AD9001"/>
      <c r="AE9001"/>
      <c r="AG9001"/>
      <c r="AH9001"/>
      <c r="AI9001"/>
      <c r="AK9001"/>
      <c r="AL9001"/>
      <c r="AM9001"/>
      <c r="AO9001"/>
      <c r="AP9001"/>
      <c r="AQ9001"/>
      <c r="AS9001"/>
      <c r="AT9001"/>
      <c r="AU9001"/>
      <c r="AW9001"/>
      <c r="AX9001"/>
      <c r="AY9001"/>
      <c r="BA9001"/>
      <c r="BB9001"/>
      <c r="BC9001"/>
      <c r="BE9001"/>
      <c r="BF9001"/>
      <c r="BG9001"/>
      <c r="BI9001"/>
      <c r="BJ9001"/>
      <c r="BK9001"/>
      <c r="BM9001"/>
      <c r="BN9001"/>
      <c r="BO9001"/>
    </row>
    <row r="9002" spans="1:67">
      <c r="A9002"/>
      <c r="B9002"/>
      <c r="C9002"/>
      <c r="E9002"/>
      <c r="F9002"/>
      <c r="G9002"/>
      <c r="I9002"/>
      <c r="J9002"/>
      <c r="K9002"/>
      <c r="M9002"/>
      <c r="N9002"/>
      <c r="O9002"/>
      <c r="Q9002"/>
      <c r="R9002"/>
      <c r="S9002"/>
      <c r="U9002"/>
      <c r="V9002"/>
      <c r="W9002"/>
      <c r="Y9002"/>
      <c r="Z9002"/>
      <c r="AA9002"/>
      <c r="AC9002"/>
      <c r="AD9002"/>
      <c r="AE9002"/>
      <c r="AG9002"/>
      <c r="AH9002"/>
      <c r="AI9002"/>
      <c r="AK9002"/>
      <c r="AL9002"/>
      <c r="AM9002"/>
      <c r="AO9002"/>
      <c r="AP9002"/>
      <c r="AQ9002"/>
      <c r="AS9002"/>
      <c r="AT9002"/>
      <c r="AU9002"/>
      <c r="AW9002"/>
      <c r="AX9002"/>
      <c r="AY9002"/>
      <c r="BA9002"/>
      <c r="BB9002"/>
      <c r="BC9002"/>
      <c r="BE9002"/>
      <c r="BF9002"/>
      <c r="BG9002"/>
      <c r="BI9002"/>
      <c r="BJ9002"/>
      <c r="BK9002"/>
      <c r="BM9002"/>
      <c r="BN9002"/>
      <c r="BO9002"/>
    </row>
    <row r="9003" spans="1:67">
      <c r="A9003"/>
      <c r="B9003"/>
      <c r="C9003"/>
      <c r="E9003"/>
      <c r="F9003"/>
      <c r="G9003"/>
      <c r="I9003"/>
      <c r="J9003"/>
      <c r="K9003"/>
      <c r="M9003"/>
      <c r="N9003"/>
      <c r="O9003"/>
      <c r="Q9003"/>
      <c r="R9003"/>
      <c r="S9003"/>
      <c r="U9003"/>
      <c r="V9003"/>
      <c r="W9003"/>
      <c r="Y9003"/>
      <c r="Z9003"/>
      <c r="AA9003"/>
      <c r="AC9003"/>
      <c r="AD9003"/>
      <c r="AE9003"/>
      <c r="AG9003"/>
      <c r="AH9003"/>
      <c r="AI9003"/>
      <c r="AK9003"/>
      <c r="AL9003"/>
      <c r="AM9003"/>
      <c r="AO9003"/>
      <c r="AP9003"/>
      <c r="AQ9003"/>
      <c r="AS9003"/>
      <c r="AT9003"/>
      <c r="AU9003"/>
      <c r="AW9003"/>
      <c r="AX9003"/>
      <c r="AY9003"/>
      <c r="BA9003"/>
      <c r="BB9003"/>
      <c r="BC9003"/>
      <c r="BE9003"/>
      <c r="BF9003"/>
      <c r="BG9003"/>
      <c r="BI9003"/>
      <c r="BJ9003"/>
      <c r="BK9003"/>
      <c r="BM9003"/>
      <c r="BN9003"/>
      <c r="BO9003"/>
    </row>
    <row r="9004" spans="1:67">
      <c r="A9004"/>
      <c r="B9004"/>
      <c r="C9004"/>
      <c r="E9004"/>
      <c r="F9004"/>
      <c r="G9004"/>
      <c r="I9004"/>
      <c r="J9004"/>
      <c r="K9004"/>
      <c r="M9004"/>
      <c r="N9004"/>
      <c r="O9004"/>
      <c r="Q9004"/>
      <c r="R9004"/>
      <c r="S9004"/>
      <c r="U9004"/>
      <c r="V9004"/>
      <c r="W9004"/>
      <c r="Y9004"/>
      <c r="Z9004"/>
      <c r="AA9004"/>
      <c r="AC9004"/>
      <c r="AD9004"/>
      <c r="AE9004"/>
      <c r="AG9004"/>
      <c r="AH9004"/>
      <c r="AI9004"/>
      <c r="AK9004"/>
      <c r="AL9004"/>
      <c r="AM9004"/>
      <c r="AO9004"/>
      <c r="AP9004"/>
      <c r="AQ9004"/>
      <c r="AS9004"/>
      <c r="AT9004"/>
      <c r="AU9004"/>
      <c r="AW9004"/>
      <c r="AX9004"/>
      <c r="AY9004"/>
      <c r="BA9004"/>
      <c r="BB9004"/>
      <c r="BC9004"/>
      <c r="BE9004"/>
      <c r="BF9004"/>
      <c r="BG9004"/>
      <c r="BI9004"/>
      <c r="BJ9004"/>
      <c r="BK9004"/>
      <c r="BM9004"/>
      <c r="BN9004"/>
      <c r="BO9004"/>
    </row>
    <row r="9005" spans="1:67">
      <c r="A9005"/>
      <c r="B9005"/>
      <c r="C9005"/>
      <c r="E9005"/>
      <c r="F9005"/>
      <c r="G9005"/>
      <c r="I9005"/>
      <c r="J9005"/>
      <c r="K9005"/>
      <c r="M9005"/>
      <c r="N9005"/>
      <c r="O9005"/>
      <c r="Q9005"/>
      <c r="R9005"/>
      <c r="S9005"/>
      <c r="U9005"/>
      <c r="V9005"/>
      <c r="W9005"/>
      <c r="Y9005"/>
      <c r="Z9005"/>
      <c r="AA9005"/>
      <c r="AC9005"/>
      <c r="AD9005"/>
      <c r="AE9005"/>
      <c r="AG9005"/>
      <c r="AH9005"/>
      <c r="AI9005"/>
      <c r="AK9005"/>
      <c r="AL9005"/>
      <c r="AM9005"/>
      <c r="AO9005"/>
      <c r="AP9005"/>
      <c r="AQ9005"/>
      <c r="AS9005"/>
      <c r="AT9005"/>
      <c r="AU9005"/>
      <c r="AW9005"/>
      <c r="AX9005"/>
      <c r="AY9005"/>
      <c r="BA9005"/>
      <c r="BB9005"/>
      <c r="BC9005"/>
      <c r="BE9005"/>
      <c r="BF9005"/>
      <c r="BG9005"/>
      <c r="BI9005"/>
      <c r="BJ9005"/>
      <c r="BK9005"/>
      <c r="BM9005"/>
      <c r="BN9005"/>
      <c r="BO9005"/>
    </row>
    <row r="9006" spans="1:67">
      <c r="A9006"/>
      <c r="B9006"/>
      <c r="C9006"/>
      <c r="E9006"/>
      <c r="F9006"/>
      <c r="G9006"/>
      <c r="I9006"/>
      <c r="J9006"/>
      <c r="K9006"/>
      <c r="M9006"/>
      <c r="N9006"/>
      <c r="O9006"/>
      <c r="Q9006"/>
      <c r="R9006"/>
      <c r="S9006"/>
      <c r="U9006"/>
      <c r="V9006"/>
      <c r="W9006"/>
      <c r="Y9006"/>
      <c r="Z9006"/>
      <c r="AA9006"/>
      <c r="AC9006"/>
      <c r="AD9006"/>
      <c r="AE9006"/>
      <c r="AG9006"/>
      <c r="AH9006"/>
      <c r="AI9006"/>
      <c r="AK9006"/>
      <c r="AL9006"/>
      <c r="AM9006"/>
      <c r="AO9006"/>
      <c r="AP9006"/>
      <c r="AQ9006"/>
      <c r="AS9006"/>
      <c r="AT9006"/>
      <c r="AU9006"/>
      <c r="AW9006"/>
      <c r="AX9006"/>
      <c r="AY9006"/>
      <c r="BA9006"/>
      <c r="BB9006"/>
      <c r="BC9006"/>
      <c r="BE9006"/>
      <c r="BF9006"/>
      <c r="BG9006"/>
      <c r="BI9006"/>
      <c r="BJ9006"/>
      <c r="BK9006"/>
      <c r="BM9006"/>
      <c r="BN9006"/>
      <c r="BO9006"/>
    </row>
    <row r="9007" spans="1:67">
      <c r="A9007"/>
      <c r="B9007"/>
      <c r="C9007"/>
      <c r="E9007"/>
      <c r="F9007"/>
      <c r="G9007"/>
      <c r="I9007"/>
      <c r="J9007"/>
      <c r="K9007"/>
      <c r="M9007"/>
      <c r="N9007"/>
      <c r="O9007"/>
      <c r="Q9007"/>
      <c r="R9007"/>
      <c r="S9007"/>
      <c r="U9007"/>
      <c r="V9007"/>
      <c r="W9007"/>
      <c r="Y9007"/>
      <c r="Z9007"/>
      <c r="AA9007"/>
      <c r="AC9007"/>
      <c r="AD9007"/>
      <c r="AE9007"/>
      <c r="AG9007"/>
      <c r="AH9007"/>
      <c r="AI9007"/>
      <c r="AK9007"/>
      <c r="AL9007"/>
      <c r="AM9007"/>
      <c r="AO9007"/>
      <c r="AP9007"/>
      <c r="AQ9007"/>
      <c r="AS9007"/>
      <c r="AT9007"/>
      <c r="AU9007"/>
      <c r="AW9007"/>
      <c r="AX9007"/>
      <c r="AY9007"/>
      <c r="BA9007"/>
      <c r="BB9007"/>
      <c r="BC9007"/>
      <c r="BE9007"/>
      <c r="BF9007"/>
      <c r="BG9007"/>
      <c r="BI9007"/>
      <c r="BJ9007"/>
      <c r="BK9007"/>
      <c r="BM9007"/>
      <c r="BN9007"/>
      <c r="BO9007"/>
    </row>
    <row r="9008" spans="1:67">
      <c r="A9008"/>
      <c r="B9008"/>
      <c r="C9008"/>
      <c r="E9008"/>
      <c r="F9008"/>
      <c r="G9008"/>
      <c r="I9008"/>
      <c r="J9008"/>
      <c r="K9008"/>
      <c r="M9008"/>
      <c r="N9008"/>
      <c r="O9008"/>
      <c r="Q9008"/>
      <c r="R9008"/>
      <c r="S9008"/>
      <c r="U9008"/>
      <c r="V9008"/>
      <c r="W9008"/>
      <c r="Y9008"/>
      <c r="Z9008"/>
      <c r="AA9008"/>
      <c r="AC9008"/>
      <c r="AD9008"/>
      <c r="AE9008"/>
      <c r="AG9008"/>
      <c r="AH9008"/>
      <c r="AI9008"/>
      <c r="AK9008"/>
      <c r="AL9008"/>
      <c r="AM9008"/>
      <c r="AO9008"/>
      <c r="AP9008"/>
      <c r="AQ9008"/>
      <c r="AS9008"/>
      <c r="AT9008"/>
      <c r="AU9008"/>
      <c r="AW9008"/>
      <c r="AX9008"/>
      <c r="AY9008"/>
      <c r="BA9008"/>
      <c r="BB9008"/>
      <c r="BC9008"/>
      <c r="BE9008"/>
      <c r="BF9008"/>
      <c r="BG9008"/>
      <c r="BI9008"/>
      <c r="BJ9008"/>
      <c r="BK9008"/>
      <c r="BM9008"/>
      <c r="BN9008"/>
      <c r="BO9008"/>
    </row>
    <row r="9009" spans="1:67">
      <c r="A9009"/>
      <c r="B9009"/>
      <c r="C9009"/>
      <c r="E9009"/>
      <c r="F9009"/>
      <c r="G9009"/>
      <c r="I9009"/>
      <c r="J9009"/>
      <c r="K9009"/>
      <c r="M9009"/>
      <c r="N9009"/>
      <c r="O9009"/>
      <c r="Q9009"/>
      <c r="R9009"/>
      <c r="S9009"/>
      <c r="U9009"/>
      <c r="V9009"/>
      <c r="W9009"/>
      <c r="Y9009"/>
      <c r="Z9009"/>
      <c r="AA9009"/>
      <c r="AC9009"/>
      <c r="AD9009"/>
      <c r="AE9009"/>
      <c r="AG9009"/>
      <c r="AH9009"/>
      <c r="AI9009"/>
      <c r="AK9009"/>
      <c r="AL9009"/>
      <c r="AM9009"/>
      <c r="AO9009"/>
      <c r="AP9009"/>
      <c r="AQ9009"/>
      <c r="AS9009"/>
      <c r="AT9009"/>
      <c r="AU9009"/>
      <c r="AW9009"/>
      <c r="AX9009"/>
      <c r="AY9009"/>
      <c r="BA9009"/>
      <c r="BB9009"/>
      <c r="BC9009"/>
      <c r="BE9009"/>
      <c r="BF9009"/>
      <c r="BG9009"/>
      <c r="BI9009"/>
      <c r="BJ9009"/>
      <c r="BK9009"/>
      <c r="BM9009"/>
      <c r="BN9009"/>
      <c r="BO9009"/>
    </row>
    <row r="9010" spans="1:67">
      <c r="A9010"/>
      <c r="B9010"/>
      <c r="C9010"/>
      <c r="E9010"/>
      <c r="F9010"/>
      <c r="G9010"/>
      <c r="I9010"/>
      <c r="J9010"/>
      <c r="K9010"/>
      <c r="M9010"/>
      <c r="N9010"/>
      <c r="O9010"/>
      <c r="Q9010"/>
      <c r="R9010"/>
      <c r="S9010"/>
      <c r="U9010"/>
      <c r="V9010"/>
      <c r="W9010"/>
      <c r="Y9010"/>
      <c r="Z9010"/>
      <c r="AA9010"/>
      <c r="AC9010"/>
      <c r="AD9010"/>
      <c r="AE9010"/>
      <c r="AG9010"/>
      <c r="AH9010"/>
      <c r="AI9010"/>
      <c r="AK9010"/>
      <c r="AL9010"/>
      <c r="AM9010"/>
      <c r="AO9010"/>
      <c r="AP9010"/>
      <c r="AQ9010"/>
      <c r="AS9010"/>
      <c r="AT9010"/>
      <c r="AU9010"/>
      <c r="AW9010"/>
      <c r="AX9010"/>
      <c r="AY9010"/>
      <c r="BA9010"/>
      <c r="BB9010"/>
      <c r="BC9010"/>
      <c r="BE9010"/>
      <c r="BF9010"/>
      <c r="BG9010"/>
      <c r="BI9010"/>
      <c r="BJ9010"/>
      <c r="BK9010"/>
      <c r="BM9010"/>
      <c r="BN9010"/>
      <c r="BO9010"/>
    </row>
    <row r="9011" spans="1:67">
      <c r="A9011"/>
      <c r="B9011"/>
      <c r="C9011"/>
      <c r="E9011"/>
      <c r="F9011"/>
      <c r="G9011"/>
      <c r="I9011"/>
      <c r="J9011"/>
      <c r="K9011"/>
      <c r="M9011"/>
      <c r="N9011"/>
      <c r="O9011"/>
      <c r="Q9011"/>
      <c r="R9011"/>
      <c r="S9011"/>
      <c r="U9011"/>
      <c r="V9011"/>
      <c r="W9011"/>
      <c r="Y9011"/>
      <c r="Z9011"/>
      <c r="AA9011"/>
      <c r="AC9011"/>
      <c r="AD9011"/>
      <c r="AE9011"/>
      <c r="AG9011"/>
      <c r="AH9011"/>
      <c r="AI9011"/>
      <c r="AK9011"/>
      <c r="AL9011"/>
      <c r="AM9011"/>
      <c r="AO9011"/>
      <c r="AP9011"/>
      <c r="AQ9011"/>
      <c r="AS9011"/>
      <c r="AT9011"/>
      <c r="AU9011"/>
      <c r="AW9011"/>
      <c r="AX9011"/>
      <c r="AY9011"/>
      <c r="BA9011"/>
      <c r="BB9011"/>
      <c r="BC9011"/>
      <c r="BE9011"/>
      <c r="BF9011"/>
      <c r="BG9011"/>
      <c r="BI9011"/>
      <c r="BJ9011"/>
      <c r="BK9011"/>
      <c r="BM9011"/>
      <c r="BN9011"/>
      <c r="BO9011"/>
    </row>
    <row r="9012" spans="1:67">
      <c r="A9012"/>
      <c r="B9012"/>
      <c r="C9012"/>
      <c r="E9012"/>
      <c r="F9012"/>
      <c r="G9012"/>
      <c r="I9012"/>
      <c r="J9012"/>
      <c r="K9012"/>
      <c r="M9012"/>
      <c r="N9012"/>
      <c r="O9012"/>
      <c r="Q9012"/>
      <c r="R9012"/>
      <c r="S9012"/>
      <c r="U9012"/>
      <c r="V9012"/>
      <c r="W9012"/>
      <c r="Y9012"/>
      <c r="Z9012"/>
      <c r="AA9012"/>
      <c r="AC9012"/>
      <c r="AD9012"/>
      <c r="AE9012"/>
      <c r="AG9012"/>
      <c r="AH9012"/>
      <c r="AI9012"/>
      <c r="AK9012"/>
      <c r="AL9012"/>
      <c r="AM9012"/>
      <c r="AO9012"/>
      <c r="AP9012"/>
      <c r="AQ9012"/>
      <c r="AS9012"/>
      <c r="AT9012"/>
      <c r="AU9012"/>
      <c r="AW9012"/>
      <c r="AX9012"/>
      <c r="AY9012"/>
      <c r="BA9012"/>
      <c r="BB9012"/>
      <c r="BC9012"/>
      <c r="BE9012"/>
      <c r="BF9012"/>
      <c r="BG9012"/>
      <c r="BI9012"/>
      <c r="BJ9012"/>
      <c r="BK9012"/>
      <c r="BM9012"/>
      <c r="BN9012"/>
      <c r="BO9012"/>
    </row>
    <row r="9013" spans="1:67">
      <c r="A9013"/>
      <c r="B9013"/>
      <c r="C9013"/>
      <c r="E9013"/>
      <c r="F9013"/>
      <c r="G9013"/>
      <c r="I9013"/>
      <c r="J9013"/>
      <c r="K9013"/>
      <c r="M9013"/>
      <c r="N9013"/>
      <c r="O9013"/>
      <c r="Q9013"/>
      <c r="R9013"/>
      <c r="S9013"/>
      <c r="U9013"/>
      <c r="V9013"/>
      <c r="W9013"/>
      <c r="Y9013"/>
      <c r="Z9013"/>
      <c r="AA9013"/>
      <c r="AC9013"/>
      <c r="AD9013"/>
      <c r="AE9013"/>
      <c r="AG9013"/>
      <c r="AH9013"/>
      <c r="AI9013"/>
      <c r="AK9013"/>
      <c r="AL9013"/>
      <c r="AM9013"/>
      <c r="AO9013"/>
      <c r="AP9013"/>
      <c r="AQ9013"/>
      <c r="AS9013"/>
      <c r="AT9013"/>
      <c r="AU9013"/>
      <c r="AW9013"/>
      <c r="AX9013"/>
      <c r="AY9013"/>
      <c r="BA9013"/>
      <c r="BB9013"/>
      <c r="BC9013"/>
      <c r="BE9013"/>
      <c r="BF9013"/>
      <c r="BG9013"/>
      <c r="BI9013"/>
      <c r="BJ9013"/>
      <c r="BK9013"/>
      <c r="BM9013"/>
      <c r="BN9013"/>
      <c r="BO9013"/>
    </row>
    <row r="9014" spans="1:67">
      <c r="A9014"/>
      <c r="B9014"/>
      <c r="C9014"/>
      <c r="E9014"/>
      <c r="F9014"/>
      <c r="G9014"/>
      <c r="I9014"/>
      <c r="J9014"/>
      <c r="K9014"/>
      <c r="M9014"/>
      <c r="N9014"/>
      <c r="O9014"/>
      <c r="Q9014"/>
      <c r="R9014"/>
      <c r="S9014"/>
      <c r="U9014"/>
      <c r="V9014"/>
      <c r="W9014"/>
      <c r="Y9014"/>
      <c r="Z9014"/>
      <c r="AA9014"/>
      <c r="AC9014"/>
      <c r="AD9014"/>
      <c r="AE9014"/>
      <c r="AG9014"/>
      <c r="AH9014"/>
      <c r="AI9014"/>
      <c r="AK9014"/>
      <c r="AL9014"/>
      <c r="AM9014"/>
      <c r="AO9014"/>
      <c r="AP9014"/>
      <c r="AQ9014"/>
      <c r="AS9014"/>
      <c r="AT9014"/>
      <c r="AU9014"/>
      <c r="AW9014"/>
      <c r="AX9014"/>
      <c r="AY9014"/>
      <c r="BA9014"/>
      <c r="BB9014"/>
      <c r="BC9014"/>
      <c r="BE9014"/>
      <c r="BF9014"/>
      <c r="BG9014"/>
      <c r="BI9014"/>
      <c r="BJ9014"/>
      <c r="BK9014"/>
      <c r="BM9014"/>
      <c r="BN9014"/>
      <c r="BO9014"/>
    </row>
    <row r="9015" spans="1:67">
      <c r="A9015"/>
      <c r="B9015"/>
      <c r="C9015"/>
      <c r="E9015"/>
      <c r="F9015"/>
      <c r="G9015"/>
      <c r="I9015"/>
      <c r="J9015"/>
      <c r="K9015"/>
      <c r="M9015"/>
      <c r="N9015"/>
      <c r="O9015"/>
      <c r="Q9015"/>
      <c r="R9015"/>
      <c r="S9015"/>
      <c r="U9015"/>
      <c r="V9015"/>
      <c r="W9015"/>
      <c r="Y9015"/>
      <c r="Z9015"/>
      <c r="AA9015"/>
      <c r="AC9015"/>
      <c r="AD9015"/>
      <c r="AE9015"/>
      <c r="AG9015"/>
      <c r="AH9015"/>
      <c r="AI9015"/>
      <c r="AK9015"/>
      <c r="AL9015"/>
      <c r="AM9015"/>
      <c r="AO9015"/>
      <c r="AP9015"/>
      <c r="AQ9015"/>
      <c r="AS9015"/>
      <c r="AT9015"/>
      <c r="AU9015"/>
      <c r="AW9015"/>
      <c r="AX9015"/>
      <c r="AY9015"/>
      <c r="BA9015"/>
      <c r="BB9015"/>
      <c r="BC9015"/>
      <c r="BE9015"/>
      <c r="BF9015"/>
      <c r="BG9015"/>
      <c r="BI9015"/>
      <c r="BJ9015"/>
      <c r="BK9015"/>
      <c r="BM9015"/>
      <c r="BN9015"/>
      <c r="BO9015"/>
    </row>
    <row r="9016" spans="1:67">
      <c r="A9016"/>
      <c r="B9016"/>
      <c r="C9016"/>
      <c r="E9016"/>
      <c r="F9016"/>
      <c r="G9016"/>
      <c r="I9016"/>
      <c r="J9016"/>
      <c r="K9016"/>
      <c r="M9016"/>
      <c r="N9016"/>
      <c r="O9016"/>
      <c r="Q9016"/>
      <c r="R9016"/>
      <c r="S9016"/>
      <c r="U9016"/>
      <c r="V9016"/>
      <c r="W9016"/>
      <c r="Y9016"/>
      <c r="Z9016"/>
      <c r="AA9016"/>
      <c r="AC9016"/>
      <c r="AD9016"/>
      <c r="AE9016"/>
      <c r="AG9016"/>
      <c r="AH9016"/>
      <c r="AI9016"/>
      <c r="AK9016"/>
      <c r="AL9016"/>
      <c r="AM9016"/>
      <c r="AO9016"/>
      <c r="AP9016"/>
      <c r="AQ9016"/>
      <c r="AS9016"/>
      <c r="AT9016"/>
      <c r="AU9016"/>
      <c r="AW9016"/>
      <c r="AX9016"/>
      <c r="AY9016"/>
      <c r="BA9016"/>
      <c r="BB9016"/>
      <c r="BC9016"/>
      <c r="BE9016"/>
      <c r="BF9016"/>
      <c r="BG9016"/>
      <c r="BI9016"/>
      <c r="BJ9016"/>
      <c r="BK9016"/>
      <c r="BM9016"/>
      <c r="BN9016"/>
      <c r="BO9016"/>
    </row>
    <row r="9017" spans="1:67">
      <c r="A9017"/>
      <c r="B9017"/>
      <c r="C9017"/>
      <c r="E9017"/>
      <c r="F9017"/>
      <c r="G9017"/>
      <c r="I9017"/>
      <c r="J9017"/>
      <c r="K9017"/>
      <c r="M9017"/>
      <c r="N9017"/>
      <c r="O9017"/>
      <c r="Q9017"/>
      <c r="R9017"/>
      <c r="S9017"/>
      <c r="U9017"/>
      <c r="V9017"/>
      <c r="W9017"/>
      <c r="Y9017"/>
      <c r="Z9017"/>
      <c r="AA9017"/>
      <c r="AC9017"/>
      <c r="AD9017"/>
      <c r="AE9017"/>
      <c r="AG9017"/>
      <c r="AH9017"/>
      <c r="AI9017"/>
      <c r="AK9017"/>
      <c r="AL9017"/>
      <c r="AM9017"/>
      <c r="AO9017"/>
      <c r="AP9017"/>
      <c r="AQ9017"/>
      <c r="AS9017"/>
      <c r="AT9017"/>
      <c r="AU9017"/>
      <c r="AW9017"/>
      <c r="AX9017"/>
      <c r="AY9017"/>
      <c r="BA9017"/>
      <c r="BB9017"/>
      <c r="BC9017"/>
      <c r="BE9017"/>
      <c r="BF9017"/>
      <c r="BG9017"/>
      <c r="BI9017"/>
      <c r="BJ9017"/>
      <c r="BK9017"/>
      <c r="BM9017"/>
      <c r="BN9017"/>
      <c r="BO9017"/>
    </row>
    <row r="9018" spans="1:67">
      <c r="A9018"/>
      <c r="B9018"/>
      <c r="C9018"/>
      <c r="E9018"/>
      <c r="F9018"/>
      <c r="G9018"/>
      <c r="I9018"/>
      <c r="J9018"/>
      <c r="K9018"/>
      <c r="M9018"/>
      <c r="N9018"/>
      <c r="O9018"/>
      <c r="Q9018"/>
      <c r="R9018"/>
      <c r="S9018"/>
      <c r="U9018"/>
      <c r="V9018"/>
      <c r="W9018"/>
      <c r="Y9018"/>
      <c r="Z9018"/>
      <c r="AA9018"/>
      <c r="AC9018"/>
      <c r="AD9018"/>
      <c r="AE9018"/>
      <c r="AG9018"/>
      <c r="AH9018"/>
      <c r="AI9018"/>
      <c r="AK9018"/>
      <c r="AL9018"/>
      <c r="AM9018"/>
      <c r="AO9018"/>
      <c r="AP9018"/>
      <c r="AQ9018"/>
      <c r="AS9018"/>
      <c r="AT9018"/>
      <c r="AU9018"/>
      <c r="AW9018"/>
      <c r="AX9018"/>
      <c r="AY9018"/>
      <c r="BA9018"/>
      <c r="BB9018"/>
      <c r="BC9018"/>
      <c r="BE9018"/>
      <c r="BF9018"/>
      <c r="BG9018"/>
      <c r="BI9018"/>
      <c r="BJ9018"/>
      <c r="BK9018"/>
      <c r="BM9018"/>
      <c r="BN9018"/>
      <c r="BO9018"/>
    </row>
    <row r="9019" spans="1:67">
      <c r="A9019"/>
      <c r="B9019"/>
      <c r="C9019"/>
      <c r="E9019"/>
      <c r="F9019"/>
      <c r="G9019"/>
      <c r="I9019"/>
      <c r="J9019"/>
      <c r="K9019"/>
      <c r="M9019"/>
      <c r="N9019"/>
      <c r="O9019"/>
      <c r="Q9019"/>
      <c r="R9019"/>
      <c r="S9019"/>
      <c r="U9019"/>
      <c r="V9019"/>
      <c r="W9019"/>
      <c r="Y9019"/>
      <c r="Z9019"/>
      <c r="AA9019"/>
      <c r="AC9019"/>
      <c r="AD9019"/>
      <c r="AE9019"/>
      <c r="AG9019"/>
      <c r="AH9019"/>
      <c r="AI9019"/>
      <c r="AK9019"/>
      <c r="AL9019"/>
      <c r="AM9019"/>
      <c r="AO9019"/>
      <c r="AP9019"/>
      <c r="AQ9019"/>
      <c r="AS9019"/>
      <c r="AT9019"/>
      <c r="AU9019"/>
      <c r="AW9019"/>
      <c r="AX9019"/>
      <c r="AY9019"/>
      <c r="BA9019"/>
      <c r="BB9019"/>
      <c r="BC9019"/>
      <c r="BE9019"/>
      <c r="BF9019"/>
      <c r="BG9019"/>
      <c r="BI9019"/>
      <c r="BJ9019"/>
      <c r="BK9019"/>
      <c r="BM9019"/>
      <c r="BN9019"/>
      <c r="BO9019"/>
    </row>
    <row r="9020" spans="1:67">
      <c r="A9020"/>
      <c r="B9020"/>
      <c r="C9020"/>
      <c r="E9020"/>
      <c r="F9020"/>
      <c r="G9020"/>
      <c r="I9020"/>
      <c r="J9020"/>
      <c r="K9020"/>
      <c r="M9020"/>
      <c r="N9020"/>
      <c r="O9020"/>
      <c r="Q9020"/>
      <c r="R9020"/>
      <c r="S9020"/>
      <c r="U9020"/>
      <c r="V9020"/>
      <c r="W9020"/>
      <c r="Y9020"/>
      <c r="Z9020"/>
      <c r="AA9020"/>
      <c r="AC9020"/>
      <c r="AD9020"/>
      <c r="AE9020"/>
      <c r="AG9020"/>
      <c r="AH9020"/>
      <c r="AI9020"/>
      <c r="AK9020"/>
      <c r="AL9020"/>
      <c r="AM9020"/>
      <c r="AO9020"/>
      <c r="AP9020"/>
      <c r="AQ9020"/>
      <c r="AS9020"/>
      <c r="AT9020"/>
      <c r="AU9020"/>
      <c r="AW9020"/>
      <c r="AX9020"/>
      <c r="AY9020"/>
      <c r="BA9020"/>
      <c r="BB9020"/>
      <c r="BC9020"/>
      <c r="BE9020"/>
      <c r="BF9020"/>
      <c r="BG9020"/>
      <c r="BI9020"/>
      <c r="BJ9020"/>
      <c r="BK9020"/>
      <c r="BM9020"/>
      <c r="BN9020"/>
      <c r="BO9020"/>
    </row>
    <row r="9021" spans="1:67">
      <c r="A9021"/>
      <c r="B9021"/>
      <c r="C9021"/>
      <c r="E9021"/>
      <c r="F9021"/>
      <c r="G9021"/>
      <c r="I9021"/>
      <c r="J9021"/>
      <c r="K9021"/>
      <c r="M9021"/>
      <c r="N9021"/>
      <c r="O9021"/>
      <c r="Q9021"/>
      <c r="R9021"/>
      <c r="S9021"/>
      <c r="U9021"/>
      <c r="V9021"/>
      <c r="W9021"/>
      <c r="Y9021"/>
      <c r="Z9021"/>
      <c r="AA9021"/>
      <c r="AC9021"/>
      <c r="AD9021"/>
      <c r="AE9021"/>
      <c r="AG9021"/>
      <c r="AH9021"/>
      <c r="AI9021"/>
      <c r="AK9021"/>
      <c r="AL9021"/>
      <c r="AM9021"/>
      <c r="AO9021"/>
      <c r="AP9021"/>
      <c r="AQ9021"/>
      <c r="AS9021"/>
      <c r="AT9021"/>
      <c r="AU9021"/>
      <c r="AW9021"/>
      <c r="AX9021"/>
      <c r="AY9021"/>
      <c r="BA9021"/>
      <c r="BB9021"/>
      <c r="BC9021"/>
      <c r="BE9021"/>
      <c r="BF9021"/>
      <c r="BG9021"/>
      <c r="BI9021"/>
      <c r="BJ9021"/>
      <c r="BK9021"/>
      <c r="BM9021"/>
      <c r="BN9021"/>
      <c r="BO9021"/>
    </row>
    <row r="9022" spans="1:67">
      <c r="A9022"/>
      <c r="B9022"/>
      <c r="C9022"/>
      <c r="E9022"/>
      <c r="F9022"/>
      <c r="G9022"/>
      <c r="I9022"/>
      <c r="J9022"/>
      <c r="K9022"/>
      <c r="M9022"/>
      <c r="N9022"/>
      <c r="O9022"/>
      <c r="Q9022"/>
      <c r="R9022"/>
      <c r="S9022"/>
      <c r="U9022"/>
      <c r="V9022"/>
      <c r="W9022"/>
      <c r="Y9022"/>
      <c r="Z9022"/>
      <c r="AA9022"/>
      <c r="AC9022"/>
      <c r="AD9022"/>
      <c r="AE9022"/>
      <c r="AG9022"/>
      <c r="AH9022"/>
      <c r="AI9022"/>
      <c r="AK9022"/>
      <c r="AL9022"/>
      <c r="AM9022"/>
      <c r="AO9022"/>
      <c r="AP9022"/>
      <c r="AQ9022"/>
      <c r="AS9022"/>
      <c r="AT9022"/>
      <c r="AU9022"/>
      <c r="AW9022"/>
      <c r="AX9022"/>
      <c r="AY9022"/>
      <c r="BA9022"/>
      <c r="BB9022"/>
      <c r="BC9022"/>
      <c r="BE9022"/>
      <c r="BF9022"/>
      <c r="BG9022"/>
      <c r="BI9022"/>
      <c r="BJ9022"/>
      <c r="BK9022"/>
      <c r="BM9022"/>
      <c r="BN9022"/>
      <c r="BO9022"/>
    </row>
    <row r="9023" spans="1:67">
      <c r="A9023"/>
      <c r="B9023"/>
      <c r="C9023"/>
      <c r="E9023"/>
      <c r="F9023"/>
      <c r="G9023"/>
      <c r="I9023"/>
      <c r="J9023"/>
      <c r="K9023"/>
      <c r="M9023"/>
      <c r="N9023"/>
      <c r="O9023"/>
      <c r="Q9023"/>
      <c r="R9023"/>
      <c r="S9023"/>
      <c r="U9023"/>
      <c r="V9023"/>
      <c r="W9023"/>
      <c r="Y9023"/>
      <c r="Z9023"/>
      <c r="AA9023"/>
      <c r="AC9023"/>
      <c r="AD9023"/>
      <c r="AE9023"/>
      <c r="AG9023"/>
      <c r="AH9023"/>
      <c r="AI9023"/>
      <c r="AK9023"/>
      <c r="AL9023"/>
      <c r="AM9023"/>
      <c r="AO9023"/>
      <c r="AP9023"/>
      <c r="AQ9023"/>
      <c r="AS9023"/>
      <c r="AT9023"/>
      <c r="AU9023"/>
      <c r="AW9023"/>
      <c r="AX9023"/>
      <c r="AY9023"/>
      <c r="BA9023"/>
      <c r="BB9023"/>
      <c r="BC9023"/>
      <c r="BE9023"/>
      <c r="BF9023"/>
      <c r="BG9023"/>
      <c r="BI9023"/>
      <c r="BJ9023"/>
      <c r="BK9023"/>
      <c r="BM9023"/>
      <c r="BN9023"/>
      <c r="BO9023"/>
    </row>
    <row r="9024" spans="1:67">
      <c r="A9024"/>
      <c r="B9024"/>
      <c r="C9024"/>
      <c r="E9024"/>
      <c r="F9024"/>
      <c r="G9024"/>
      <c r="I9024"/>
      <c r="J9024"/>
      <c r="K9024"/>
      <c r="M9024"/>
      <c r="N9024"/>
      <c r="O9024"/>
      <c r="Q9024"/>
      <c r="R9024"/>
      <c r="S9024"/>
      <c r="U9024"/>
      <c r="V9024"/>
      <c r="W9024"/>
      <c r="Y9024"/>
      <c r="Z9024"/>
      <c r="AA9024"/>
      <c r="AC9024"/>
      <c r="AD9024"/>
      <c r="AE9024"/>
      <c r="AG9024"/>
      <c r="AH9024"/>
      <c r="AI9024"/>
      <c r="AK9024"/>
      <c r="AL9024"/>
      <c r="AM9024"/>
      <c r="AO9024"/>
      <c r="AP9024"/>
      <c r="AQ9024"/>
      <c r="AS9024"/>
      <c r="AT9024"/>
      <c r="AU9024"/>
      <c r="AW9024"/>
      <c r="AX9024"/>
      <c r="AY9024"/>
      <c r="BA9024"/>
      <c r="BB9024"/>
      <c r="BC9024"/>
      <c r="BE9024"/>
      <c r="BF9024"/>
      <c r="BG9024"/>
      <c r="BI9024"/>
      <c r="BJ9024"/>
      <c r="BK9024"/>
      <c r="BM9024"/>
      <c r="BN9024"/>
      <c r="BO9024"/>
    </row>
    <row r="9025" spans="1:67">
      <c r="A9025"/>
      <c r="B9025"/>
      <c r="C9025"/>
      <c r="E9025"/>
      <c r="F9025"/>
      <c r="G9025"/>
      <c r="I9025"/>
      <c r="J9025"/>
      <c r="K9025"/>
      <c r="M9025"/>
      <c r="N9025"/>
      <c r="O9025"/>
      <c r="Q9025"/>
      <c r="R9025"/>
      <c r="S9025"/>
      <c r="U9025"/>
      <c r="V9025"/>
      <c r="W9025"/>
      <c r="Y9025"/>
      <c r="Z9025"/>
      <c r="AA9025"/>
      <c r="AC9025"/>
      <c r="AD9025"/>
      <c r="AE9025"/>
      <c r="AG9025"/>
      <c r="AH9025"/>
      <c r="AI9025"/>
      <c r="AK9025"/>
      <c r="AL9025"/>
      <c r="AM9025"/>
      <c r="AO9025"/>
      <c r="AP9025"/>
      <c r="AQ9025"/>
      <c r="AS9025"/>
      <c r="AT9025"/>
      <c r="AU9025"/>
      <c r="AW9025"/>
      <c r="AX9025"/>
      <c r="AY9025"/>
      <c r="BA9025"/>
      <c r="BB9025"/>
      <c r="BC9025"/>
      <c r="BE9025"/>
      <c r="BF9025"/>
      <c r="BG9025"/>
      <c r="BI9025"/>
      <c r="BJ9025"/>
      <c r="BK9025"/>
      <c r="BM9025"/>
      <c r="BN9025"/>
      <c r="BO9025"/>
    </row>
    <row r="9026" spans="1:67">
      <c r="A9026"/>
      <c r="B9026"/>
      <c r="C9026"/>
      <c r="E9026"/>
      <c r="F9026"/>
      <c r="G9026"/>
      <c r="I9026"/>
      <c r="J9026"/>
      <c r="K9026"/>
      <c r="M9026"/>
      <c r="N9026"/>
      <c r="O9026"/>
      <c r="Q9026"/>
      <c r="R9026"/>
      <c r="S9026"/>
      <c r="U9026"/>
      <c r="V9026"/>
      <c r="W9026"/>
      <c r="Y9026"/>
      <c r="Z9026"/>
      <c r="AA9026"/>
      <c r="AC9026"/>
      <c r="AD9026"/>
      <c r="AE9026"/>
      <c r="AG9026"/>
      <c r="AH9026"/>
      <c r="AI9026"/>
      <c r="AK9026"/>
      <c r="AL9026"/>
      <c r="AM9026"/>
      <c r="AO9026"/>
      <c r="AP9026"/>
      <c r="AQ9026"/>
      <c r="AS9026"/>
      <c r="AT9026"/>
      <c r="AU9026"/>
      <c r="AW9026"/>
      <c r="AX9026"/>
      <c r="AY9026"/>
      <c r="BA9026"/>
      <c r="BB9026"/>
      <c r="BC9026"/>
      <c r="BE9026"/>
      <c r="BF9026"/>
      <c r="BG9026"/>
      <c r="BI9026"/>
      <c r="BJ9026"/>
      <c r="BK9026"/>
      <c r="BM9026"/>
      <c r="BN9026"/>
      <c r="BO9026"/>
    </row>
    <row r="9027" spans="1:67">
      <c r="A9027"/>
      <c r="B9027"/>
      <c r="C9027"/>
      <c r="E9027"/>
      <c r="F9027"/>
      <c r="G9027"/>
      <c r="I9027"/>
      <c r="J9027"/>
      <c r="K9027"/>
      <c r="M9027"/>
      <c r="N9027"/>
      <c r="O9027"/>
      <c r="Q9027"/>
      <c r="R9027"/>
      <c r="S9027"/>
      <c r="U9027"/>
      <c r="V9027"/>
      <c r="W9027"/>
      <c r="Y9027"/>
      <c r="Z9027"/>
      <c r="AA9027"/>
      <c r="AC9027"/>
      <c r="AD9027"/>
      <c r="AE9027"/>
      <c r="AG9027"/>
      <c r="AH9027"/>
      <c r="AI9027"/>
      <c r="AK9027"/>
      <c r="AL9027"/>
      <c r="AM9027"/>
      <c r="AO9027"/>
      <c r="AP9027"/>
      <c r="AQ9027"/>
      <c r="AS9027"/>
      <c r="AT9027"/>
      <c r="AU9027"/>
      <c r="AW9027"/>
      <c r="AX9027"/>
      <c r="AY9027"/>
      <c r="BA9027"/>
      <c r="BB9027"/>
      <c r="BC9027"/>
      <c r="BE9027"/>
      <c r="BF9027"/>
      <c r="BG9027"/>
      <c r="BI9027"/>
      <c r="BJ9027"/>
      <c r="BK9027"/>
      <c r="BM9027"/>
      <c r="BN9027"/>
      <c r="BO9027"/>
    </row>
    <row r="9028" spans="1:67">
      <c r="A9028"/>
      <c r="B9028"/>
      <c r="C9028"/>
      <c r="E9028"/>
      <c r="F9028"/>
      <c r="G9028"/>
      <c r="I9028"/>
      <c r="J9028"/>
      <c r="K9028"/>
      <c r="M9028"/>
      <c r="N9028"/>
      <c r="O9028"/>
      <c r="Q9028"/>
      <c r="R9028"/>
      <c r="S9028"/>
      <c r="U9028"/>
      <c r="V9028"/>
      <c r="W9028"/>
      <c r="Y9028"/>
      <c r="Z9028"/>
      <c r="AA9028"/>
      <c r="AC9028"/>
      <c r="AD9028"/>
      <c r="AE9028"/>
      <c r="AG9028"/>
      <c r="AH9028"/>
      <c r="AI9028"/>
      <c r="AK9028"/>
      <c r="AL9028"/>
      <c r="AM9028"/>
      <c r="AO9028"/>
      <c r="AP9028"/>
      <c r="AQ9028"/>
      <c r="AS9028"/>
      <c r="AT9028"/>
      <c r="AU9028"/>
      <c r="AW9028"/>
      <c r="AX9028"/>
      <c r="AY9028"/>
      <c r="BA9028"/>
      <c r="BB9028"/>
      <c r="BC9028"/>
      <c r="BE9028"/>
      <c r="BF9028"/>
      <c r="BG9028"/>
      <c r="BI9028"/>
      <c r="BJ9028"/>
      <c r="BK9028"/>
      <c r="BM9028"/>
      <c r="BN9028"/>
      <c r="BO9028"/>
    </row>
    <row r="9029" spans="1:67">
      <c r="A9029"/>
      <c r="B9029"/>
      <c r="C9029"/>
      <c r="E9029"/>
      <c r="F9029"/>
      <c r="G9029"/>
      <c r="I9029"/>
      <c r="J9029"/>
      <c r="K9029"/>
      <c r="M9029"/>
      <c r="N9029"/>
      <c r="O9029"/>
      <c r="Q9029"/>
      <c r="R9029"/>
      <c r="S9029"/>
      <c r="U9029"/>
      <c r="V9029"/>
      <c r="W9029"/>
      <c r="Y9029"/>
      <c r="Z9029"/>
      <c r="AA9029"/>
      <c r="AC9029"/>
      <c r="AD9029"/>
      <c r="AE9029"/>
      <c r="AG9029"/>
      <c r="AH9029"/>
      <c r="AI9029"/>
      <c r="AK9029"/>
      <c r="AL9029"/>
      <c r="AM9029"/>
      <c r="AO9029"/>
      <c r="AP9029"/>
      <c r="AQ9029"/>
      <c r="AS9029"/>
      <c r="AT9029"/>
      <c r="AU9029"/>
      <c r="AW9029"/>
      <c r="AX9029"/>
      <c r="AY9029"/>
      <c r="BA9029"/>
      <c r="BB9029"/>
      <c r="BC9029"/>
      <c r="BE9029"/>
      <c r="BF9029"/>
      <c r="BG9029"/>
      <c r="BI9029"/>
      <c r="BJ9029"/>
      <c r="BK9029"/>
      <c r="BM9029"/>
      <c r="BN9029"/>
      <c r="BO9029"/>
    </row>
    <row r="9030" spans="1:67">
      <c r="A9030"/>
      <c r="B9030"/>
      <c r="C9030"/>
      <c r="E9030"/>
      <c r="F9030"/>
      <c r="G9030"/>
      <c r="I9030"/>
      <c r="J9030"/>
      <c r="K9030"/>
      <c r="M9030"/>
      <c r="N9030"/>
      <c r="O9030"/>
      <c r="Q9030"/>
      <c r="R9030"/>
      <c r="S9030"/>
      <c r="U9030"/>
      <c r="V9030"/>
      <c r="W9030"/>
      <c r="Y9030"/>
      <c r="Z9030"/>
      <c r="AA9030"/>
      <c r="AC9030"/>
      <c r="AD9030"/>
      <c r="AE9030"/>
      <c r="AG9030"/>
      <c r="AH9030"/>
      <c r="AI9030"/>
      <c r="AK9030"/>
      <c r="AL9030"/>
      <c r="AM9030"/>
      <c r="AO9030"/>
      <c r="AP9030"/>
      <c r="AQ9030"/>
      <c r="AS9030"/>
      <c r="AT9030"/>
      <c r="AU9030"/>
      <c r="AW9030"/>
      <c r="AX9030"/>
      <c r="AY9030"/>
      <c r="BA9030"/>
      <c r="BB9030"/>
      <c r="BC9030"/>
      <c r="BE9030"/>
      <c r="BF9030"/>
      <c r="BG9030"/>
      <c r="BI9030"/>
      <c r="BJ9030"/>
      <c r="BK9030"/>
      <c r="BM9030"/>
      <c r="BN9030"/>
      <c r="BO9030"/>
    </row>
    <row r="9031" spans="1:67">
      <c r="A9031"/>
      <c r="B9031"/>
      <c r="C9031"/>
      <c r="E9031"/>
      <c r="F9031"/>
      <c r="G9031"/>
      <c r="I9031"/>
      <c r="J9031"/>
      <c r="K9031"/>
      <c r="M9031"/>
      <c r="N9031"/>
      <c r="O9031"/>
      <c r="Q9031"/>
      <c r="R9031"/>
      <c r="S9031"/>
      <c r="U9031"/>
      <c r="V9031"/>
      <c r="W9031"/>
      <c r="Y9031"/>
      <c r="Z9031"/>
      <c r="AA9031"/>
      <c r="AC9031"/>
      <c r="AD9031"/>
      <c r="AE9031"/>
      <c r="AG9031"/>
      <c r="AH9031"/>
      <c r="AI9031"/>
      <c r="AK9031"/>
      <c r="AL9031"/>
      <c r="AM9031"/>
      <c r="AO9031"/>
      <c r="AP9031"/>
      <c r="AQ9031"/>
      <c r="AS9031"/>
      <c r="AT9031"/>
      <c r="AU9031"/>
      <c r="AW9031"/>
      <c r="AX9031"/>
      <c r="AY9031"/>
      <c r="BA9031"/>
      <c r="BB9031"/>
      <c r="BC9031"/>
      <c r="BE9031"/>
      <c r="BF9031"/>
      <c r="BG9031"/>
      <c r="BI9031"/>
      <c r="BJ9031"/>
      <c r="BK9031"/>
      <c r="BM9031"/>
      <c r="BN9031"/>
      <c r="BO9031"/>
    </row>
    <row r="9032" spans="1:67">
      <c r="A9032"/>
      <c r="B9032"/>
      <c r="C9032"/>
      <c r="E9032"/>
      <c r="F9032"/>
      <c r="G9032"/>
      <c r="I9032"/>
      <c r="J9032"/>
      <c r="K9032"/>
      <c r="M9032"/>
      <c r="N9032"/>
      <c r="O9032"/>
      <c r="Q9032"/>
      <c r="R9032"/>
      <c r="S9032"/>
      <c r="U9032"/>
      <c r="V9032"/>
      <c r="W9032"/>
      <c r="Y9032"/>
      <c r="Z9032"/>
      <c r="AA9032"/>
      <c r="AC9032"/>
      <c r="AD9032"/>
      <c r="AE9032"/>
      <c r="AG9032"/>
      <c r="AH9032"/>
      <c r="AI9032"/>
      <c r="AK9032"/>
      <c r="AL9032"/>
      <c r="AM9032"/>
      <c r="AO9032"/>
      <c r="AP9032"/>
      <c r="AQ9032"/>
      <c r="AS9032"/>
      <c r="AT9032"/>
      <c r="AU9032"/>
      <c r="AW9032"/>
      <c r="AX9032"/>
      <c r="AY9032"/>
      <c r="BA9032"/>
      <c r="BB9032"/>
      <c r="BC9032"/>
      <c r="BE9032"/>
      <c r="BF9032"/>
      <c r="BG9032"/>
      <c r="BI9032"/>
      <c r="BJ9032"/>
      <c r="BK9032"/>
      <c r="BM9032"/>
      <c r="BN9032"/>
      <c r="BO9032"/>
    </row>
    <row r="9033" spans="1:67">
      <c r="A9033"/>
      <c r="B9033"/>
      <c r="C9033"/>
      <c r="E9033"/>
      <c r="F9033"/>
      <c r="G9033"/>
      <c r="I9033"/>
      <c r="J9033"/>
      <c r="K9033"/>
      <c r="M9033"/>
      <c r="N9033"/>
      <c r="O9033"/>
      <c r="Q9033"/>
      <c r="R9033"/>
      <c r="S9033"/>
      <c r="U9033"/>
      <c r="V9033"/>
      <c r="W9033"/>
      <c r="Y9033"/>
      <c r="Z9033"/>
      <c r="AA9033"/>
      <c r="AC9033"/>
      <c r="AD9033"/>
      <c r="AE9033"/>
      <c r="AG9033"/>
      <c r="AH9033"/>
      <c r="AI9033"/>
      <c r="AK9033"/>
      <c r="AL9033"/>
      <c r="AM9033"/>
      <c r="AO9033"/>
      <c r="AP9033"/>
      <c r="AQ9033"/>
      <c r="AS9033"/>
      <c r="AT9033"/>
      <c r="AU9033"/>
      <c r="AW9033"/>
      <c r="AX9033"/>
      <c r="AY9033"/>
      <c r="BA9033"/>
      <c r="BB9033"/>
      <c r="BC9033"/>
      <c r="BE9033"/>
      <c r="BF9033"/>
      <c r="BG9033"/>
      <c r="BI9033"/>
      <c r="BJ9033"/>
      <c r="BK9033"/>
      <c r="BM9033"/>
      <c r="BN9033"/>
      <c r="BO9033"/>
    </row>
    <row r="9034" spans="1:67">
      <c r="A9034"/>
      <c r="B9034"/>
      <c r="C9034"/>
      <c r="E9034"/>
      <c r="F9034"/>
      <c r="G9034"/>
      <c r="I9034"/>
      <c r="J9034"/>
      <c r="K9034"/>
      <c r="M9034"/>
      <c r="N9034"/>
      <c r="O9034"/>
      <c r="Q9034"/>
      <c r="R9034"/>
      <c r="S9034"/>
      <c r="U9034"/>
      <c r="V9034"/>
      <c r="W9034"/>
      <c r="Y9034"/>
      <c r="Z9034"/>
      <c r="AA9034"/>
      <c r="AC9034"/>
      <c r="AD9034"/>
      <c r="AE9034"/>
      <c r="AG9034"/>
      <c r="AH9034"/>
      <c r="AI9034"/>
      <c r="AK9034"/>
      <c r="AL9034"/>
      <c r="AM9034"/>
      <c r="AO9034"/>
      <c r="AP9034"/>
      <c r="AQ9034"/>
      <c r="AS9034"/>
      <c r="AT9034"/>
      <c r="AU9034"/>
      <c r="AW9034"/>
      <c r="AX9034"/>
      <c r="AY9034"/>
      <c r="BA9034"/>
      <c r="BB9034"/>
      <c r="BC9034"/>
      <c r="BE9034"/>
      <c r="BF9034"/>
      <c r="BG9034"/>
      <c r="BI9034"/>
      <c r="BJ9034"/>
      <c r="BK9034"/>
      <c r="BM9034"/>
      <c r="BN9034"/>
      <c r="BO9034"/>
    </row>
    <row r="9035" spans="1:67">
      <c r="A9035"/>
      <c r="B9035"/>
      <c r="C9035"/>
      <c r="E9035"/>
      <c r="F9035"/>
      <c r="G9035"/>
      <c r="I9035"/>
      <c r="J9035"/>
      <c r="K9035"/>
      <c r="M9035"/>
      <c r="N9035"/>
      <c r="O9035"/>
      <c r="Q9035"/>
      <c r="R9035"/>
      <c r="S9035"/>
      <c r="U9035"/>
      <c r="V9035"/>
      <c r="W9035"/>
      <c r="Y9035"/>
      <c r="Z9035"/>
      <c r="AA9035"/>
      <c r="AC9035"/>
      <c r="AD9035"/>
      <c r="AE9035"/>
      <c r="AG9035"/>
      <c r="AH9035"/>
      <c r="AI9035"/>
      <c r="AK9035"/>
      <c r="AL9035"/>
      <c r="AM9035"/>
      <c r="AO9035"/>
      <c r="AP9035"/>
      <c r="AQ9035"/>
      <c r="AS9035"/>
      <c r="AT9035"/>
      <c r="AU9035"/>
      <c r="AW9035"/>
      <c r="AX9035"/>
      <c r="AY9035"/>
      <c r="BA9035"/>
      <c r="BB9035"/>
      <c r="BC9035"/>
      <c r="BE9035"/>
      <c r="BF9035"/>
      <c r="BG9035"/>
      <c r="BI9035"/>
      <c r="BJ9035"/>
      <c r="BK9035"/>
      <c r="BM9035"/>
      <c r="BN9035"/>
      <c r="BO9035"/>
    </row>
    <row r="9036" spans="1:67">
      <c r="A9036"/>
      <c r="B9036"/>
      <c r="C9036"/>
      <c r="E9036"/>
      <c r="F9036"/>
      <c r="G9036"/>
      <c r="I9036"/>
      <c r="J9036"/>
      <c r="K9036"/>
      <c r="M9036"/>
      <c r="N9036"/>
      <c r="O9036"/>
      <c r="Q9036"/>
      <c r="R9036"/>
      <c r="S9036"/>
      <c r="U9036"/>
      <c r="V9036"/>
      <c r="W9036"/>
      <c r="Y9036"/>
      <c r="Z9036"/>
      <c r="AA9036"/>
      <c r="AC9036"/>
      <c r="AD9036"/>
      <c r="AE9036"/>
      <c r="AG9036"/>
      <c r="AH9036"/>
      <c r="AI9036"/>
      <c r="AK9036"/>
      <c r="AL9036"/>
      <c r="AM9036"/>
      <c r="AO9036"/>
      <c r="AP9036"/>
      <c r="AQ9036"/>
      <c r="AS9036"/>
      <c r="AT9036"/>
      <c r="AU9036"/>
      <c r="AW9036"/>
      <c r="AX9036"/>
      <c r="AY9036"/>
      <c r="BA9036"/>
      <c r="BB9036"/>
      <c r="BC9036"/>
      <c r="BE9036"/>
      <c r="BF9036"/>
      <c r="BG9036"/>
      <c r="BI9036"/>
      <c r="BJ9036"/>
      <c r="BK9036"/>
      <c r="BM9036"/>
      <c r="BN9036"/>
      <c r="BO9036"/>
    </row>
    <row r="9037" spans="1:67">
      <c r="A9037"/>
      <c r="B9037"/>
      <c r="C9037"/>
      <c r="E9037"/>
      <c r="F9037"/>
      <c r="G9037"/>
      <c r="I9037"/>
      <c r="J9037"/>
      <c r="K9037"/>
      <c r="M9037"/>
      <c r="N9037"/>
      <c r="O9037"/>
      <c r="Q9037"/>
      <c r="R9037"/>
      <c r="S9037"/>
      <c r="U9037"/>
      <c r="V9037"/>
      <c r="W9037"/>
      <c r="Y9037"/>
      <c r="Z9037"/>
      <c r="AA9037"/>
      <c r="AC9037"/>
      <c r="AD9037"/>
      <c r="AE9037"/>
      <c r="AG9037"/>
      <c r="AH9037"/>
      <c r="AI9037"/>
      <c r="AK9037"/>
      <c r="AL9037"/>
      <c r="AM9037"/>
      <c r="AO9037"/>
      <c r="AP9037"/>
      <c r="AQ9037"/>
      <c r="AS9037"/>
      <c r="AT9037"/>
      <c r="AU9037"/>
      <c r="AW9037"/>
      <c r="AX9037"/>
      <c r="AY9037"/>
      <c r="BA9037"/>
      <c r="BB9037"/>
      <c r="BC9037"/>
      <c r="BE9037"/>
      <c r="BF9037"/>
      <c r="BG9037"/>
      <c r="BI9037"/>
      <c r="BJ9037"/>
      <c r="BK9037"/>
      <c r="BM9037"/>
      <c r="BN9037"/>
      <c r="BO9037"/>
    </row>
    <row r="9038" spans="1:67">
      <c r="A9038"/>
      <c r="B9038"/>
      <c r="C9038"/>
      <c r="E9038"/>
      <c r="F9038"/>
      <c r="G9038"/>
      <c r="I9038"/>
      <c r="J9038"/>
      <c r="K9038"/>
      <c r="M9038"/>
      <c r="N9038"/>
      <c r="O9038"/>
      <c r="Q9038"/>
      <c r="R9038"/>
      <c r="S9038"/>
      <c r="U9038"/>
      <c r="V9038"/>
      <c r="W9038"/>
      <c r="Y9038"/>
      <c r="Z9038"/>
      <c r="AA9038"/>
      <c r="AC9038"/>
      <c r="AD9038"/>
      <c r="AE9038"/>
      <c r="AG9038"/>
      <c r="AH9038"/>
      <c r="AI9038"/>
      <c r="AK9038"/>
      <c r="AL9038"/>
      <c r="AM9038"/>
      <c r="AO9038"/>
      <c r="AP9038"/>
      <c r="AQ9038"/>
      <c r="AS9038"/>
      <c r="AT9038"/>
      <c r="AU9038"/>
      <c r="AW9038"/>
      <c r="AX9038"/>
      <c r="AY9038"/>
      <c r="BA9038"/>
      <c r="BB9038"/>
      <c r="BC9038"/>
      <c r="BE9038"/>
      <c r="BF9038"/>
      <c r="BG9038"/>
      <c r="BI9038"/>
      <c r="BJ9038"/>
      <c r="BK9038"/>
      <c r="BM9038"/>
      <c r="BN9038"/>
      <c r="BO9038"/>
    </row>
    <row r="9039" spans="1:67">
      <c r="A9039"/>
      <c r="B9039"/>
      <c r="C9039"/>
      <c r="E9039"/>
      <c r="F9039"/>
      <c r="G9039"/>
      <c r="I9039"/>
      <c r="J9039"/>
      <c r="K9039"/>
      <c r="M9039"/>
      <c r="N9039"/>
      <c r="O9039"/>
      <c r="Q9039"/>
      <c r="R9039"/>
      <c r="S9039"/>
      <c r="U9039"/>
      <c r="V9039"/>
      <c r="W9039"/>
      <c r="Y9039"/>
      <c r="Z9039"/>
      <c r="AA9039"/>
      <c r="AC9039"/>
      <c r="AD9039"/>
      <c r="AE9039"/>
      <c r="AG9039"/>
      <c r="AH9039"/>
      <c r="AI9039"/>
      <c r="AK9039"/>
      <c r="AL9039"/>
      <c r="AM9039"/>
      <c r="AO9039"/>
      <c r="AP9039"/>
      <c r="AQ9039"/>
      <c r="AS9039"/>
      <c r="AT9039"/>
      <c r="AU9039"/>
      <c r="AW9039"/>
      <c r="AX9039"/>
      <c r="AY9039"/>
      <c r="BA9039"/>
      <c r="BB9039"/>
      <c r="BC9039"/>
      <c r="BE9039"/>
      <c r="BF9039"/>
      <c r="BG9039"/>
      <c r="BI9039"/>
      <c r="BJ9039"/>
      <c r="BK9039"/>
      <c r="BM9039"/>
      <c r="BN9039"/>
      <c r="BO9039"/>
    </row>
    <row r="9040" spans="1:67">
      <c r="A9040"/>
      <c r="B9040"/>
      <c r="C9040"/>
      <c r="E9040"/>
      <c r="F9040"/>
      <c r="G9040"/>
      <c r="I9040"/>
      <c r="J9040"/>
      <c r="K9040"/>
      <c r="M9040"/>
      <c r="N9040"/>
      <c r="O9040"/>
      <c r="Q9040"/>
      <c r="R9040"/>
      <c r="S9040"/>
      <c r="U9040"/>
      <c r="V9040"/>
      <c r="W9040"/>
      <c r="Y9040"/>
      <c r="Z9040"/>
      <c r="AA9040"/>
      <c r="AC9040"/>
      <c r="AD9040"/>
      <c r="AE9040"/>
      <c r="AG9040"/>
      <c r="AH9040"/>
      <c r="AI9040"/>
      <c r="AK9040"/>
      <c r="AL9040"/>
      <c r="AM9040"/>
      <c r="AO9040"/>
      <c r="AP9040"/>
      <c r="AQ9040"/>
      <c r="AS9040"/>
      <c r="AT9040"/>
      <c r="AU9040"/>
      <c r="AW9040"/>
      <c r="AX9040"/>
      <c r="AY9040"/>
      <c r="BA9040"/>
      <c r="BB9040"/>
      <c r="BC9040"/>
      <c r="BE9040"/>
      <c r="BF9040"/>
      <c r="BG9040"/>
      <c r="BI9040"/>
      <c r="BJ9040"/>
      <c r="BK9040"/>
      <c r="BM9040"/>
      <c r="BN9040"/>
      <c r="BO9040"/>
    </row>
    <row r="9041" spans="1:67">
      <c r="A9041"/>
      <c r="B9041"/>
      <c r="C9041"/>
      <c r="E9041"/>
      <c r="F9041"/>
      <c r="G9041"/>
      <c r="I9041"/>
      <c r="J9041"/>
      <c r="K9041"/>
      <c r="M9041"/>
      <c r="N9041"/>
      <c r="O9041"/>
      <c r="Q9041"/>
      <c r="R9041"/>
      <c r="S9041"/>
      <c r="U9041"/>
      <c r="V9041"/>
      <c r="W9041"/>
      <c r="Y9041"/>
      <c r="Z9041"/>
      <c r="AA9041"/>
      <c r="AC9041"/>
      <c r="AD9041"/>
      <c r="AE9041"/>
      <c r="AG9041"/>
      <c r="AH9041"/>
      <c r="AI9041"/>
      <c r="AK9041"/>
      <c r="AL9041"/>
      <c r="AM9041"/>
      <c r="AO9041"/>
      <c r="AP9041"/>
      <c r="AQ9041"/>
      <c r="AS9041"/>
      <c r="AT9041"/>
      <c r="AU9041"/>
      <c r="AW9041"/>
      <c r="AX9041"/>
      <c r="AY9041"/>
      <c r="BA9041"/>
      <c r="BB9041"/>
      <c r="BC9041"/>
      <c r="BE9041"/>
      <c r="BF9041"/>
      <c r="BG9041"/>
      <c r="BI9041"/>
      <c r="BJ9041"/>
      <c r="BK9041"/>
      <c r="BM9041"/>
      <c r="BN9041"/>
      <c r="BO9041"/>
    </row>
    <row r="9042" spans="1:67">
      <c r="A9042"/>
      <c r="B9042"/>
      <c r="C9042"/>
      <c r="E9042"/>
      <c r="F9042"/>
      <c r="G9042"/>
      <c r="I9042"/>
      <c r="J9042"/>
      <c r="K9042"/>
      <c r="M9042"/>
      <c r="N9042"/>
      <c r="O9042"/>
      <c r="Q9042"/>
      <c r="R9042"/>
      <c r="S9042"/>
      <c r="U9042"/>
      <c r="V9042"/>
      <c r="W9042"/>
      <c r="Y9042"/>
      <c r="Z9042"/>
      <c r="AA9042"/>
      <c r="AC9042"/>
      <c r="AD9042"/>
      <c r="AE9042"/>
      <c r="AG9042"/>
      <c r="AH9042"/>
      <c r="AI9042"/>
      <c r="AK9042"/>
      <c r="AL9042"/>
      <c r="AM9042"/>
      <c r="AO9042"/>
      <c r="AP9042"/>
      <c r="AQ9042"/>
      <c r="AS9042"/>
      <c r="AT9042"/>
      <c r="AU9042"/>
      <c r="AW9042"/>
      <c r="AX9042"/>
      <c r="AY9042"/>
      <c r="BA9042"/>
      <c r="BB9042"/>
      <c r="BC9042"/>
      <c r="BE9042"/>
      <c r="BF9042"/>
      <c r="BG9042"/>
      <c r="BI9042"/>
      <c r="BJ9042"/>
      <c r="BK9042"/>
      <c r="BM9042"/>
      <c r="BN9042"/>
      <c r="BO9042"/>
    </row>
    <row r="9043" spans="1:67">
      <c r="A9043"/>
      <c r="B9043"/>
      <c r="C9043"/>
      <c r="E9043"/>
      <c r="F9043"/>
      <c r="G9043"/>
      <c r="I9043"/>
      <c r="J9043"/>
      <c r="K9043"/>
      <c r="M9043"/>
      <c r="N9043"/>
      <c r="O9043"/>
      <c r="Q9043"/>
      <c r="R9043"/>
      <c r="S9043"/>
      <c r="U9043"/>
      <c r="V9043"/>
      <c r="W9043"/>
      <c r="Y9043"/>
      <c r="Z9043"/>
      <c r="AA9043"/>
      <c r="AC9043"/>
      <c r="AD9043"/>
      <c r="AE9043"/>
      <c r="AG9043"/>
      <c r="AH9043"/>
      <c r="AI9043"/>
      <c r="AK9043"/>
      <c r="AL9043"/>
      <c r="AM9043"/>
      <c r="AO9043"/>
      <c r="AP9043"/>
      <c r="AQ9043"/>
      <c r="AS9043"/>
      <c r="AT9043"/>
      <c r="AU9043"/>
      <c r="AW9043"/>
      <c r="AX9043"/>
      <c r="AY9043"/>
      <c r="BA9043"/>
      <c r="BB9043"/>
      <c r="BC9043"/>
      <c r="BE9043"/>
      <c r="BF9043"/>
      <c r="BG9043"/>
      <c r="BI9043"/>
      <c r="BJ9043"/>
      <c r="BK9043"/>
      <c r="BM9043"/>
      <c r="BN9043"/>
      <c r="BO9043"/>
    </row>
    <row r="9044" spans="1:67">
      <c r="A9044"/>
      <c r="B9044"/>
      <c r="C9044"/>
      <c r="E9044"/>
      <c r="F9044"/>
      <c r="G9044"/>
      <c r="I9044"/>
      <c r="J9044"/>
      <c r="K9044"/>
      <c r="M9044"/>
      <c r="N9044"/>
      <c r="O9044"/>
      <c r="Q9044"/>
      <c r="R9044"/>
      <c r="S9044"/>
      <c r="U9044"/>
      <c r="V9044"/>
      <c r="W9044"/>
      <c r="Y9044"/>
      <c r="Z9044"/>
      <c r="AA9044"/>
      <c r="AC9044"/>
      <c r="AD9044"/>
      <c r="AE9044"/>
      <c r="AG9044"/>
      <c r="AH9044"/>
      <c r="AI9044"/>
      <c r="AK9044"/>
      <c r="AL9044"/>
      <c r="AM9044"/>
      <c r="AO9044"/>
      <c r="AP9044"/>
      <c r="AQ9044"/>
      <c r="AS9044"/>
      <c r="AT9044"/>
      <c r="AU9044"/>
      <c r="AW9044"/>
      <c r="AX9044"/>
      <c r="AY9044"/>
      <c r="BA9044"/>
      <c r="BB9044"/>
      <c r="BC9044"/>
      <c r="BE9044"/>
      <c r="BF9044"/>
      <c r="BG9044"/>
      <c r="BI9044"/>
      <c r="BJ9044"/>
      <c r="BK9044"/>
      <c r="BM9044"/>
      <c r="BN9044"/>
      <c r="BO9044"/>
    </row>
    <row r="9045" spans="1:67">
      <c r="A9045"/>
      <c r="B9045"/>
      <c r="C9045"/>
      <c r="E9045"/>
      <c r="F9045"/>
      <c r="G9045"/>
      <c r="I9045"/>
      <c r="J9045"/>
      <c r="K9045"/>
      <c r="M9045"/>
      <c r="N9045"/>
      <c r="O9045"/>
      <c r="Q9045"/>
      <c r="R9045"/>
      <c r="S9045"/>
      <c r="U9045"/>
      <c r="V9045"/>
      <c r="W9045"/>
      <c r="Y9045"/>
      <c r="Z9045"/>
      <c r="AA9045"/>
      <c r="AC9045"/>
      <c r="AD9045"/>
      <c r="AE9045"/>
      <c r="AG9045"/>
      <c r="AH9045"/>
      <c r="AI9045"/>
      <c r="AK9045"/>
      <c r="AL9045"/>
      <c r="AM9045"/>
      <c r="AO9045"/>
      <c r="AP9045"/>
      <c r="AQ9045"/>
      <c r="AS9045"/>
      <c r="AT9045"/>
      <c r="AU9045"/>
      <c r="AW9045"/>
      <c r="AX9045"/>
      <c r="AY9045"/>
      <c r="BA9045"/>
      <c r="BB9045"/>
      <c r="BC9045"/>
      <c r="BE9045"/>
      <c r="BF9045"/>
      <c r="BG9045"/>
      <c r="BI9045"/>
      <c r="BJ9045"/>
      <c r="BK9045"/>
      <c r="BM9045"/>
      <c r="BN9045"/>
      <c r="BO9045"/>
    </row>
    <row r="9046" spans="1:67">
      <c r="A9046"/>
      <c r="B9046"/>
      <c r="C9046"/>
      <c r="E9046"/>
      <c r="F9046"/>
      <c r="G9046"/>
      <c r="I9046"/>
      <c r="J9046"/>
      <c r="K9046"/>
      <c r="M9046"/>
      <c r="N9046"/>
      <c r="O9046"/>
      <c r="Q9046"/>
      <c r="R9046"/>
      <c r="S9046"/>
      <c r="U9046"/>
      <c r="V9046"/>
      <c r="W9046"/>
      <c r="Y9046"/>
      <c r="Z9046"/>
      <c r="AA9046"/>
      <c r="AC9046"/>
      <c r="AD9046"/>
      <c r="AE9046"/>
      <c r="AG9046"/>
      <c r="AH9046"/>
      <c r="AI9046"/>
      <c r="AK9046"/>
      <c r="AL9046"/>
      <c r="AM9046"/>
      <c r="AO9046"/>
      <c r="AP9046"/>
      <c r="AQ9046"/>
      <c r="AS9046"/>
      <c r="AT9046"/>
      <c r="AU9046"/>
      <c r="AW9046"/>
      <c r="AX9046"/>
      <c r="AY9046"/>
      <c r="BA9046"/>
      <c r="BB9046"/>
      <c r="BC9046"/>
      <c r="BE9046"/>
      <c r="BF9046"/>
      <c r="BG9046"/>
      <c r="BI9046"/>
      <c r="BJ9046"/>
      <c r="BK9046"/>
      <c r="BM9046"/>
      <c r="BN9046"/>
      <c r="BO9046"/>
    </row>
    <row r="9047" spans="1:67">
      <c r="A9047"/>
      <c r="B9047"/>
      <c r="C9047"/>
      <c r="E9047"/>
      <c r="F9047"/>
      <c r="G9047"/>
      <c r="I9047"/>
      <c r="J9047"/>
      <c r="K9047"/>
      <c r="M9047"/>
      <c r="N9047"/>
      <c r="O9047"/>
      <c r="Q9047"/>
      <c r="R9047"/>
      <c r="S9047"/>
      <c r="U9047"/>
      <c r="V9047"/>
      <c r="W9047"/>
      <c r="Y9047"/>
      <c r="Z9047"/>
      <c r="AA9047"/>
      <c r="AC9047"/>
      <c r="AD9047"/>
      <c r="AE9047"/>
      <c r="AG9047"/>
      <c r="AH9047"/>
      <c r="AI9047"/>
      <c r="AK9047"/>
      <c r="AL9047"/>
      <c r="AM9047"/>
      <c r="AO9047"/>
      <c r="AP9047"/>
      <c r="AQ9047"/>
      <c r="AS9047"/>
      <c r="AT9047"/>
      <c r="AU9047"/>
      <c r="AW9047"/>
      <c r="AX9047"/>
      <c r="AY9047"/>
      <c r="BA9047"/>
      <c r="BB9047"/>
      <c r="BC9047"/>
      <c r="BE9047"/>
      <c r="BF9047"/>
      <c r="BG9047"/>
      <c r="BI9047"/>
      <c r="BJ9047"/>
      <c r="BK9047"/>
      <c r="BM9047"/>
      <c r="BN9047"/>
      <c r="BO9047"/>
    </row>
    <row r="9048" spans="1:67">
      <c r="A9048"/>
      <c r="B9048"/>
      <c r="C9048"/>
      <c r="E9048"/>
      <c r="F9048"/>
      <c r="G9048"/>
      <c r="I9048"/>
      <c r="J9048"/>
      <c r="K9048"/>
      <c r="M9048"/>
      <c r="N9048"/>
      <c r="O9048"/>
      <c r="Q9048"/>
      <c r="R9048"/>
      <c r="S9048"/>
      <c r="U9048"/>
      <c r="V9048"/>
      <c r="W9048"/>
      <c r="Y9048"/>
      <c r="Z9048"/>
      <c r="AA9048"/>
      <c r="AC9048"/>
      <c r="AD9048"/>
      <c r="AE9048"/>
      <c r="AG9048"/>
      <c r="AH9048"/>
      <c r="AI9048"/>
      <c r="AK9048"/>
      <c r="AL9048"/>
      <c r="AM9048"/>
      <c r="AO9048"/>
      <c r="AP9048"/>
      <c r="AQ9048"/>
      <c r="AS9048"/>
      <c r="AT9048"/>
      <c r="AU9048"/>
      <c r="AW9048"/>
      <c r="AX9048"/>
      <c r="AY9048"/>
      <c r="BA9048"/>
      <c r="BB9048"/>
      <c r="BC9048"/>
      <c r="BE9048"/>
      <c r="BF9048"/>
      <c r="BG9048"/>
      <c r="BI9048"/>
      <c r="BJ9048"/>
      <c r="BK9048"/>
      <c r="BM9048"/>
      <c r="BN9048"/>
      <c r="BO9048"/>
    </row>
    <row r="9049" spans="1:67">
      <c r="A9049"/>
      <c r="B9049"/>
      <c r="C9049"/>
      <c r="E9049"/>
      <c r="F9049"/>
      <c r="G9049"/>
      <c r="I9049"/>
      <c r="J9049"/>
      <c r="K9049"/>
      <c r="M9049"/>
      <c r="N9049"/>
      <c r="O9049"/>
      <c r="Q9049"/>
      <c r="R9049"/>
      <c r="S9049"/>
      <c r="U9049"/>
      <c r="V9049"/>
      <c r="W9049"/>
      <c r="Y9049"/>
      <c r="Z9049"/>
      <c r="AA9049"/>
      <c r="AC9049"/>
      <c r="AD9049"/>
      <c r="AE9049"/>
      <c r="AG9049"/>
      <c r="AH9049"/>
      <c r="AI9049"/>
      <c r="AK9049"/>
      <c r="AL9049"/>
      <c r="AM9049"/>
      <c r="AO9049"/>
      <c r="AP9049"/>
      <c r="AQ9049"/>
      <c r="AS9049"/>
      <c r="AT9049"/>
      <c r="AU9049"/>
      <c r="AW9049"/>
      <c r="AX9049"/>
      <c r="AY9049"/>
      <c r="BA9049"/>
      <c r="BB9049"/>
      <c r="BC9049"/>
      <c r="BE9049"/>
      <c r="BF9049"/>
      <c r="BG9049"/>
      <c r="BI9049"/>
      <c r="BJ9049"/>
      <c r="BK9049"/>
      <c r="BM9049"/>
      <c r="BN9049"/>
      <c r="BO9049"/>
    </row>
    <row r="9050" spans="1:67">
      <c r="A9050"/>
      <c r="B9050"/>
      <c r="C9050"/>
      <c r="E9050"/>
      <c r="F9050"/>
      <c r="G9050"/>
      <c r="I9050"/>
      <c r="J9050"/>
      <c r="K9050"/>
      <c r="M9050"/>
      <c r="N9050"/>
      <c r="O9050"/>
      <c r="Q9050"/>
      <c r="R9050"/>
      <c r="S9050"/>
      <c r="U9050"/>
      <c r="V9050"/>
      <c r="W9050"/>
      <c r="Y9050"/>
      <c r="Z9050"/>
      <c r="AA9050"/>
      <c r="AC9050"/>
      <c r="AD9050"/>
      <c r="AE9050"/>
      <c r="AG9050"/>
      <c r="AH9050"/>
      <c r="AI9050"/>
      <c r="AK9050"/>
      <c r="AL9050"/>
      <c r="AM9050"/>
      <c r="AO9050"/>
      <c r="AP9050"/>
      <c r="AQ9050"/>
      <c r="AS9050"/>
      <c r="AT9050"/>
      <c r="AU9050"/>
      <c r="AW9050"/>
      <c r="AX9050"/>
      <c r="AY9050"/>
      <c r="BA9050"/>
      <c r="BB9050"/>
      <c r="BC9050"/>
      <c r="BE9050"/>
      <c r="BF9050"/>
      <c r="BG9050"/>
      <c r="BI9050"/>
      <c r="BJ9050"/>
      <c r="BK9050"/>
      <c r="BM9050"/>
      <c r="BN9050"/>
      <c r="BO9050"/>
    </row>
    <row r="9051" spans="1:67">
      <c r="A9051"/>
      <c r="B9051"/>
      <c r="C9051"/>
      <c r="E9051"/>
      <c r="F9051"/>
      <c r="G9051"/>
      <c r="I9051"/>
      <c r="J9051"/>
      <c r="K9051"/>
      <c r="M9051"/>
      <c r="N9051"/>
      <c r="O9051"/>
      <c r="Q9051"/>
      <c r="R9051"/>
      <c r="S9051"/>
      <c r="U9051"/>
      <c r="V9051"/>
      <c r="W9051"/>
      <c r="Y9051"/>
      <c r="Z9051"/>
      <c r="AA9051"/>
      <c r="AC9051"/>
      <c r="AD9051"/>
      <c r="AE9051"/>
      <c r="AG9051"/>
      <c r="AH9051"/>
      <c r="AI9051"/>
      <c r="AK9051"/>
      <c r="AL9051"/>
      <c r="AM9051"/>
      <c r="AO9051"/>
      <c r="AP9051"/>
      <c r="AQ9051"/>
      <c r="AS9051"/>
      <c r="AT9051"/>
      <c r="AU9051"/>
      <c r="AW9051"/>
      <c r="AX9051"/>
      <c r="AY9051"/>
      <c r="BA9051"/>
      <c r="BB9051"/>
      <c r="BC9051"/>
      <c r="BE9051"/>
      <c r="BF9051"/>
      <c r="BG9051"/>
      <c r="BI9051"/>
      <c r="BJ9051"/>
      <c r="BK9051"/>
      <c r="BM9051"/>
      <c r="BN9051"/>
      <c r="BO9051"/>
    </row>
    <row r="9052" spans="1:67">
      <c r="A9052"/>
      <c r="B9052"/>
      <c r="C9052"/>
      <c r="E9052"/>
      <c r="F9052"/>
      <c r="G9052"/>
      <c r="I9052"/>
      <c r="J9052"/>
      <c r="K9052"/>
      <c r="M9052"/>
      <c r="N9052"/>
      <c r="O9052"/>
      <c r="Q9052"/>
      <c r="R9052"/>
      <c r="S9052"/>
      <c r="U9052"/>
      <c r="V9052"/>
      <c r="W9052"/>
      <c r="Y9052"/>
      <c r="Z9052"/>
      <c r="AA9052"/>
      <c r="AC9052"/>
      <c r="AD9052"/>
      <c r="AE9052"/>
      <c r="AG9052"/>
      <c r="AH9052"/>
      <c r="AI9052"/>
      <c r="AK9052"/>
      <c r="AL9052"/>
      <c r="AM9052"/>
      <c r="AO9052"/>
      <c r="AP9052"/>
      <c r="AQ9052"/>
      <c r="AS9052"/>
      <c r="AT9052"/>
      <c r="AU9052"/>
      <c r="AW9052"/>
      <c r="AX9052"/>
      <c r="AY9052"/>
      <c r="BA9052"/>
      <c r="BB9052"/>
      <c r="BC9052"/>
      <c r="BE9052"/>
      <c r="BF9052"/>
      <c r="BG9052"/>
      <c r="BI9052"/>
      <c r="BJ9052"/>
      <c r="BK9052"/>
      <c r="BM9052"/>
      <c r="BN9052"/>
      <c r="BO9052"/>
    </row>
    <row r="9053" spans="1:67">
      <c r="A9053"/>
      <c r="B9053"/>
      <c r="C9053"/>
      <c r="E9053"/>
      <c r="F9053"/>
      <c r="G9053"/>
      <c r="I9053"/>
      <c r="J9053"/>
      <c r="K9053"/>
      <c r="M9053"/>
      <c r="N9053"/>
      <c r="O9053"/>
      <c r="Q9053"/>
      <c r="R9053"/>
      <c r="S9053"/>
      <c r="U9053"/>
      <c r="V9053"/>
      <c r="W9053"/>
      <c r="Y9053"/>
      <c r="Z9053"/>
      <c r="AA9053"/>
      <c r="AC9053"/>
      <c r="AD9053"/>
      <c r="AE9053"/>
      <c r="AG9053"/>
      <c r="AH9053"/>
      <c r="AI9053"/>
      <c r="AK9053"/>
      <c r="AL9053"/>
      <c r="AM9053"/>
      <c r="AO9053"/>
      <c r="AP9053"/>
      <c r="AQ9053"/>
      <c r="AS9053"/>
      <c r="AT9053"/>
      <c r="AU9053"/>
      <c r="AW9053"/>
      <c r="AX9053"/>
      <c r="AY9053"/>
      <c r="BA9053"/>
      <c r="BB9053"/>
      <c r="BC9053"/>
      <c r="BE9053"/>
      <c r="BF9053"/>
      <c r="BG9053"/>
      <c r="BI9053"/>
      <c r="BJ9053"/>
      <c r="BK9053"/>
      <c r="BM9053"/>
      <c r="BN9053"/>
      <c r="BO9053"/>
    </row>
    <row r="9054" spans="1:67">
      <c r="A9054"/>
      <c r="B9054"/>
      <c r="C9054"/>
      <c r="E9054"/>
      <c r="F9054"/>
      <c r="G9054"/>
      <c r="I9054"/>
      <c r="J9054"/>
      <c r="K9054"/>
      <c r="M9054"/>
      <c r="N9054"/>
      <c r="O9054"/>
      <c r="Q9054"/>
      <c r="R9054"/>
      <c r="S9054"/>
      <c r="U9054"/>
      <c r="V9054"/>
      <c r="W9054"/>
      <c r="Y9054"/>
      <c r="Z9054"/>
      <c r="AA9054"/>
      <c r="AC9054"/>
      <c r="AD9054"/>
      <c r="AE9054"/>
      <c r="AG9054"/>
      <c r="AH9054"/>
      <c r="AI9054"/>
      <c r="AK9054"/>
      <c r="AL9054"/>
      <c r="AM9054"/>
      <c r="AO9054"/>
      <c r="AP9054"/>
      <c r="AQ9054"/>
      <c r="AS9054"/>
      <c r="AT9054"/>
      <c r="AU9054"/>
      <c r="AW9054"/>
      <c r="AX9054"/>
      <c r="AY9054"/>
      <c r="BA9054"/>
      <c r="BB9054"/>
      <c r="BC9054"/>
      <c r="BE9054"/>
      <c r="BF9054"/>
      <c r="BG9054"/>
      <c r="BI9054"/>
      <c r="BJ9054"/>
      <c r="BK9054"/>
      <c r="BM9054"/>
      <c r="BN9054"/>
      <c r="BO9054"/>
    </row>
    <row r="9055" spans="1:67">
      <c r="A9055"/>
      <c r="B9055"/>
      <c r="C9055"/>
      <c r="E9055"/>
      <c r="F9055"/>
      <c r="G9055"/>
      <c r="I9055"/>
      <c r="J9055"/>
      <c r="K9055"/>
      <c r="M9055"/>
      <c r="N9055"/>
      <c r="O9055"/>
      <c r="Q9055"/>
      <c r="R9055"/>
      <c r="S9055"/>
      <c r="U9055"/>
      <c r="V9055"/>
      <c r="W9055"/>
      <c r="Y9055"/>
      <c r="Z9055"/>
      <c r="AA9055"/>
      <c r="AC9055"/>
      <c r="AD9055"/>
      <c r="AE9055"/>
      <c r="AG9055"/>
      <c r="AH9055"/>
      <c r="AI9055"/>
      <c r="AK9055"/>
      <c r="AL9055"/>
      <c r="AM9055"/>
      <c r="AO9055"/>
      <c r="AP9055"/>
      <c r="AQ9055"/>
      <c r="AS9055"/>
      <c r="AT9055"/>
      <c r="AU9055"/>
      <c r="AW9055"/>
      <c r="AX9055"/>
      <c r="AY9055"/>
      <c r="BA9055"/>
      <c r="BB9055"/>
      <c r="BC9055"/>
      <c r="BE9055"/>
      <c r="BF9055"/>
      <c r="BG9055"/>
      <c r="BI9055"/>
      <c r="BJ9055"/>
      <c r="BK9055"/>
      <c r="BM9055"/>
      <c r="BN9055"/>
      <c r="BO9055"/>
    </row>
    <row r="9056" spans="1:67">
      <c r="A9056"/>
      <c r="B9056"/>
      <c r="C9056"/>
      <c r="E9056"/>
      <c r="F9056"/>
      <c r="G9056"/>
      <c r="I9056"/>
      <c r="J9056"/>
      <c r="K9056"/>
      <c r="M9056"/>
      <c r="N9056"/>
      <c r="O9056"/>
      <c r="Q9056"/>
      <c r="R9056"/>
      <c r="S9056"/>
      <c r="U9056"/>
      <c r="V9056"/>
      <c r="W9056"/>
      <c r="Y9056"/>
      <c r="Z9056"/>
      <c r="AA9056"/>
      <c r="AC9056"/>
      <c r="AD9056"/>
      <c r="AE9056"/>
      <c r="AG9056"/>
      <c r="AH9056"/>
      <c r="AI9056"/>
      <c r="AK9056"/>
      <c r="AL9056"/>
      <c r="AM9056"/>
      <c r="AO9056"/>
      <c r="AP9056"/>
      <c r="AQ9056"/>
      <c r="AS9056"/>
      <c r="AT9056"/>
      <c r="AU9056"/>
      <c r="AW9056"/>
      <c r="AX9056"/>
      <c r="AY9056"/>
      <c r="BA9056"/>
      <c r="BB9056"/>
      <c r="BC9056"/>
      <c r="BE9056"/>
      <c r="BF9056"/>
      <c r="BG9056"/>
      <c r="BI9056"/>
      <c r="BJ9056"/>
      <c r="BK9056"/>
      <c r="BM9056"/>
      <c r="BN9056"/>
      <c r="BO9056"/>
    </row>
    <row r="9057" spans="1:67">
      <c r="A9057"/>
      <c r="B9057"/>
      <c r="C9057"/>
      <c r="E9057"/>
      <c r="F9057"/>
      <c r="G9057"/>
      <c r="I9057"/>
      <c r="J9057"/>
      <c r="K9057"/>
      <c r="M9057"/>
      <c r="N9057"/>
      <c r="O9057"/>
      <c r="Q9057"/>
      <c r="R9057"/>
      <c r="S9057"/>
      <c r="U9057"/>
      <c r="V9057"/>
      <c r="W9057"/>
      <c r="Y9057"/>
      <c r="Z9057"/>
      <c r="AA9057"/>
      <c r="AC9057"/>
      <c r="AD9057"/>
      <c r="AE9057"/>
      <c r="AG9057"/>
      <c r="AH9057"/>
      <c r="AI9057"/>
      <c r="AK9057"/>
      <c r="AL9057"/>
      <c r="AM9057"/>
      <c r="AO9057"/>
      <c r="AP9057"/>
      <c r="AQ9057"/>
      <c r="AS9057"/>
      <c r="AT9057"/>
      <c r="AU9057"/>
      <c r="AW9057"/>
      <c r="AX9057"/>
      <c r="AY9057"/>
      <c r="BA9057"/>
      <c r="BB9057"/>
      <c r="BC9057"/>
      <c r="BE9057"/>
      <c r="BF9057"/>
      <c r="BG9057"/>
      <c r="BI9057"/>
      <c r="BJ9057"/>
      <c r="BK9057"/>
      <c r="BM9057"/>
      <c r="BN9057"/>
      <c r="BO9057"/>
    </row>
    <row r="9058" spans="1:67">
      <c r="A9058"/>
      <c r="B9058"/>
      <c r="C9058"/>
      <c r="E9058"/>
      <c r="F9058"/>
      <c r="G9058"/>
      <c r="I9058"/>
      <c r="J9058"/>
      <c r="K9058"/>
      <c r="M9058"/>
      <c r="N9058"/>
      <c r="O9058"/>
      <c r="Q9058"/>
      <c r="R9058"/>
      <c r="S9058"/>
      <c r="U9058"/>
      <c r="V9058"/>
      <c r="W9058"/>
      <c r="Y9058"/>
      <c r="Z9058"/>
      <c r="AA9058"/>
      <c r="AC9058"/>
      <c r="AD9058"/>
      <c r="AE9058"/>
      <c r="AG9058"/>
      <c r="AH9058"/>
      <c r="AI9058"/>
      <c r="AK9058"/>
      <c r="AL9058"/>
      <c r="AM9058"/>
      <c r="AO9058"/>
      <c r="AP9058"/>
      <c r="AQ9058"/>
      <c r="AS9058"/>
      <c r="AT9058"/>
      <c r="AU9058"/>
      <c r="AW9058"/>
      <c r="AX9058"/>
      <c r="AY9058"/>
      <c r="BA9058"/>
      <c r="BB9058"/>
      <c r="BC9058"/>
      <c r="BE9058"/>
      <c r="BF9058"/>
      <c r="BG9058"/>
      <c r="BI9058"/>
      <c r="BJ9058"/>
      <c r="BK9058"/>
      <c r="BM9058"/>
      <c r="BN9058"/>
      <c r="BO9058"/>
    </row>
    <row r="9059" spans="1:67">
      <c r="A9059"/>
      <c r="B9059"/>
      <c r="C9059"/>
      <c r="E9059"/>
      <c r="F9059"/>
      <c r="G9059"/>
      <c r="I9059"/>
      <c r="J9059"/>
      <c r="K9059"/>
      <c r="M9059"/>
      <c r="N9059"/>
      <c r="O9059"/>
      <c r="Q9059"/>
      <c r="R9059"/>
      <c r="S9059"/>
      <c r="U9059"/>
      <c r="V9059"/>
      <c r="W9059"/>
      <c r="Y9059"/>
      <c r="Z9059"/>
      <c r="AA9059"/>
      <c r="AC9059"/>
      <c r="AD9059"/>
      <c r="AE9059"/>
      <c r="AG9059"/>
      <c r="AH9059"/>
      <c r="AI9059"/>
      <c r="AK9059"/>
      <c r="AL9059"/>
      <c r="AM9059"/>
      <c r="AO9059"/>
      <c r="AP9059"/>
      <c r="AQ9059"/>
      <c r="AS9059"/>
      <c r="AT9059"/>
      <c r="AU9059"/>
      <c r="AW9059"/>
      <c r="AX9059"/>
      <c r="AY9059"/>
      <c r="BA9059"/>
      <c r="BB9059"/>
      <c r="BC9059"/>
      <c r="BE9059"/>
      <c r="BF9059"/>
      <c r="BG9059"/>
      <c r="BI9059"/>
      <c r="BJ9059"/>
      <c r="BK9059"/>
      <c r="BM9059"/>
      <c r="BN9059"/>
      <c r="BO9059"/>
    </row>
    <row r="9060" spans="1:67">
      <c r="A9060"/>
      <c r="B9060"/>
      <c r="C9060"/>
      <c r="E9060"/>
      <c r="F9060"/>
      <c r="G9060"/>
      <c r="I9060"/>
      <c r="J9060"/>
      <c r="K9060"/>
      <c r="M9060"/>
      <c r="N9060"/>
      <c r="O9060"/>
      <c r="Q9060"/>
      <c r="R9060"/>
      <c r="S9060"/>
      <c r="U9060"/>
      <c r="V9060"/>
      <c r="W9060"/>
      <c r="Y9060"/>
      <c r="Z9060"/>
      <c r="AA9060"/>
      <c r="AC9060"/>
      <c r="AD9060"/>
      <c r="AE9060"/>
      <c r="AG9060"/>
      <c r="AH9060"/>
      <c r="AI9060"/>
      <c r="AK9060"/>
      <c r="AL9060"/>
      <c r="AM9060"/>
      <c r="AO9060"/>
      <c r="AP9060"/>
      <c r="AQ9060"/>
      <c r="AS9060"/>
      <c r="AT9060"/>
      <c r="AU9060"/>
      <c r="AW9060"/>
      <c r="AX9060"/>
      <c r="AY9060"/>
      <c r="BA9060"/>
      <c r="BB9060"/>
      <c r="BC9060"/>
      <c r="BE9060"/>
      <c r="BF9060"/>
      <c r="BG9060"/>
      <c r="BI9060"/>
      <c r="BJ9060"/>
      <c r="BK9060"/>
      <c r="BM9060"/>
      <c r="BN9060"/>
      <c r="BO9060"/>
    </row>
    <row r="9061" spans="1:67">
      <c r="A9061"/>
      <c r="B9061"/>
      <c r="C9061"/>
      <c r="E9061"/>
      <c r="F9061"/>
      <c r="G9061"/>
      <c r="I9061"/>
      <c r="J9061"/>
      <c r="K9061"/>
      <c r="M9061"/>
      <c r="N9061"/>
      <c r="O9061"/>
      <c r="Q9061"/>
      <c r="R9061"/>
      <c r="S9061"/>
      <c r="U9061"/>
      <c r="V9061"/>
      <c r="W9061"/>
      <c r="Y9061"/>
      <c r="Z9061"/>
      <c r="AA9061"/>
      <c r="AC9061"/>
      <c r="AD9061"/>
      <c r="AE9061"/>
      <c r="AG9061"/>
      <c r="AH9061"/>
      <c r="AI9061"/>
      <c r="AK9061"/>
      <c r="AL9061"/>
      <c r="AM9061"/>
      <c r="AO9061"/>
      <c r="AP9061"/>
      <c r="AQ9061"/>
      <c r="AS9061"/>
      <c r="AT9061"/>
      <c r="AU9061"/>
      <c r="AW9061"/>
      <c r="AX9061"/>
      <c r="AY9061"/>
      <c r="BA9061"/>
      <c r="BB9061"/>
      <c r="BC9061"/>
      <c r="BE9061"/>
      <c r="BF9061"/>
      <c r="BG9061"/>
      <c r="BI9061"/>
      <c r="BJ9061"/>
      <c r="BK9061"/>
      <c r="BM9061"/>
      <c r="BN9061"/>
      <c r="BO9061"/>
    </row>
    <row r="9062" spans="1:67">
      <c r="A9062"/>
      <c r="B9062"/>
      <c r="C9062"/>
      <c r="E9062"/>
      <c r="F9062"/>
      <c r="G9062"/>
      <c r="I9062"/>
      <c r="J9062"/>
      <c r="K9062"/>
      <c r="M9062"/>
      <c r="N9062"/>
      <c r="O9062"/>
      <c r="Q9062"/>
      <c r="R9062"/>
      <c r="S9062"/>
      <c r="U9062"/>
      <c r="V9062"/>
      <c r="W9062"/>
      <c r="Y9062"/>
      <c r="Z9062"/>
      <c r="AA9062"/>
      <c r="AC9062"/>
      <c r="AD9062"/>
      <c r="AE9062"/>
      <c r="AG9062"/>
      <c r="AH9062"/>
      <c r="AI9062"/>
      <c r="AK9062"/>
      <c r="AL9062"/>
      <c r="AM9062"/>
      <c r="AO9062"/>
      <c r="AP9062"/>
      <c r="AQ9062"/>
      <c r="AS9062"/>
      <c r="AT9062"/>
      <c r="AU9062"/>
      <c r="AW9062"/>
      <c r="AX9062"/>
      <c r="AY9062"/>
      <c r="BA9062"/>
      <c r="BB9062"/>
      <c r="BC9062"/>
      <c r="BE9062"/>
      <c r="BF9062"/>
      <c r="BG9062"/>
      <c r="BI9062"/>
      <c r="BJ9062"/>
      <c r="BK9062"/>
      <c r="BM9062"/>
      <c r="BN9062"/>
      <c r="BO9062"/>
    </row>
    <row r="9063" spans="1:67">
      <c r="A9063"/>
      <c r="B9063"/>
      <c r="C9063"/>
      <c r="E9063"/>
      <c r="F9063"/>
      <c r="G9063"/>
      <c r="I9063"/>
      <c r="J9063"/>
      <c r="K9063"/>
      <c r="M9063"/>
      <c r="N9063"/>
      <c r="O9063"/>
      <c r="Q9063"/>
      <c r="R9063"/>
      <c r="S9063"/>
      <c r="U9063"/>
      <c r="V9063"/>
      <c r="W9063"/>
      <c r="Y9063"/>
      <c r="Z9063"/>
      <c r="AA9063"/>
      <c r="AC9063"/>
      <c r="AD9063"/>
      <c r="AE9063"/>
      <c r="AG9063"/>
      <c r="AH9063"/>
      <c r="AI9063"/>
      <c r="AK9063"/>
      <c r="AL9063"/>
      <c r="AM9063"/>
      <c r="AO9063"/>
      <c r="AP9063"/>
      <c r="AQ9063"/>
      <c r="AS9063"/>
      <c r="AT9063"/>
      <c r="AU9063"/>
      <c r="AW9063"/>
      <c r="AX9063"/>
      <c r="AY9063"/>
      <c r="BA9063"/>
      <c r="BB9063"/>
      <c r="BC9063"/>
      <c r="BE9063"/>
      <c r="BF9063"/>
      <c r="BG9063"/>
      <c r="BI9063"/>
      <c r="BJ9063"/>
      <c r="BK9063"/>
      <c r="BM9063"/>
      <c r="BN9063"/>
      <c r="BO9063"/>
    </row>
    <row r="9064" spans="1:67">
      <c r="A9064"/>
      <c r="B9064"/>
      <c r="C9064"/>
      <c r="E9064"/>
      <c r="F9064"/>
      <c r="G9064"/>
      <c r="I9064"/>
      <c r="J9064"/>
      <c r="K9064"/>
      <c r="M9064"/>
      <c r="N9064"/>
      <c r="O9064"/>
      <c r="Q9064"/>
      <c r="R9064"/>
      <c r="S9064"/>
      <c r="U9064"/>
      <c r="V9064"/>
      <c r="W9064"/>
      <c r="Y9064"/>
      <c r="Z9064"/>
      <c r="AA9064"/>
      <c r="AC9064"/>
      <c r="AD9064"/>
      <c r="AE9064"/>
      <c r="AG9064"/>
      <c r="AH9064"/>
      <c r="AI9064"/>
      <c r="AK9064"/>
      <c r="AL9064"/>
      <c r="AM9064"/>
      <c r="AO9064"/>
      <c r="AP9064"/>
      <c r="AQ9064"/>
      <c r="AS9064"/>
      <c r="AT9064"/>
      <c r="AU9064"/>
      <c r="AW9064"/>
      <c r="AX9064"/>
      <c r="AY9064"/>
      <c r="BA9064"/>
      <c r="BB9064"/>
      <c r="BC9064"/>
      <c r="BE9064"/>
      <c r="BF9064"/>
      <c r="BG9064"/>
      <c r="BI9064"/>
      <c r="BJ9064"/>
      <c r="BK9064"/>
      <c r="BM9064"/>
      <c r="BN9064"/>
      <c r="BO9064"/>
    </row>
    <row r="9065" spans="1:67">
      <c r="A9065"/>
      <c r="B9065"/>
      <c r="C9065"/>
      <c r="E9065"/>
      <c r="F9065"/>
      <c r="G9065"/>
      <c r="I9065"/>
      <c r="J9065"/>
      <c r="K9065"/>
      <c r="M9065"/>
      <c r="N9065"/>
      <c r="O9065"/>
      <c r="Q9065"/>
      <c r="R9065"/>
      <c r="S9065"/>
      <c r="U9065"/>
      <c r="V9065"/>
      <c r="W9065"/>
      <c r="Y9065"/>
      <c r="Z9065"/>
      <c r="AA9065"/>
      <c r="AC9065"/>
      <c r="AD9065"/>
      <c r="AE9065"/>
      <c r="AG9065"/>
      <c r="AH9065"/>
      <c r="AI9065"/>
      <c r="AK9065"/>
      <c r="AL9065"/>
      <c r="AM9065"/>
      <c r="AO9065"/>
      <c r="AP9065"/>
      <c r="AQ9065"/>
      <c r="AS9065"/>
      <c r="AT9065"/>
      <c r="AU9065"/>
      <c r="AW9065"/>
      <c r="AX9065"/>
      <c r="AY9065"/>
      <c r="BA9065"/>
      <c r="BB9065"/>
      <c r="BC9065"/>
      <c r="BE9065"/>
      <c r="BF9065"/>
      <c r="BG9065"/>
      <c r="BI9065"/>
      <c r="BJ9065"/>
      <c r="BK9065"/>
      <c r="BM9065"/>
      <c r="BN9065"/>
      <c r="BO9065"/>
    </row>
    <row r="9066" spans="1:67">
      <c r="A9066"/>
      <c r="B9066"/>
      <c r="C9066"/>
      <c r="E9066"/>
      <c r="F9066"/>
      <c r="G9066"/>
      <c r="I9066"/>
      <c r="J9066"/>
      <c r="K9066"/>
      <c r="M9066"/>
      <c r="N9066"/>
      <c r="O9066"/>
      <c r="Q9066"/>
      <c r="R9066"/>
      <c r="S9066"/>
      <c r="U9066"/>
      <c r="V9066"/>
      <c r="W9066"/>
      <c r="Y9066"/>
      <c r="Z9066"/>
      <c r="AA9066"/>
      <c r="AC9066"/>
      <c r="AD9066"/>
      <c r="AE9066"/>
      <c r="AG9066"/>
      <c r="AH9066"/>
      <c r="AI9066"/>
      <c r="AK9066"/>
      <c r="AL9066"/>
      <c r="AM9066"/>
      <c r="AO9066"/>
      <c r="AP9066"/>
      <c r="AQ9066"/>
      <c r="AS9066"/>
      <c r="AT9066"/>
      <c r="AU9066"/>
      <c r="AW9066"/>
      <c r="AX9066"/>
      <c r="AY9066"/>
      <c r="BA9066"/>
      <c r="BB9066"/>
      <c r="BC9066"/>
      <c r="BE9066"/>
      <c r="BF9066"/>
      <c r="BG9066"/>
      <c r="BI9066"/>
      <c r="BJ9066"/>
      <c r="BK9066"/>
      <c r="BM9066"/>
      <c r="BN9066"/>
      <c r="BO9066"/>
    </row>
    <row r="9067" spans="1:67">
      <c r="A9067"/>
      <c r="B9067"/>
      <c r="C9067"/>
      <c r="E9067"/>
      <c r="F9067"/>
      <c r="G9067"/>
      <c r="I9067"/>
      <c r="J9067"/>
      <c r="K9067"/>
      <c r="M9067"/>
      <c r="N9067"/>
      <c r="O9067"/>
      <c r="Q9067"/>
      <c r="R9067"/>
      <c r="S9067"/>
      <c r="U9067"/>
      <c r="V9067"/>
      <c r="W9067"/>
      <c r="Y9067"/>
      <c r="Z9067"/>
      <c r="AA9067"/>
      <c r="AC9067"/>
      <c r="AD9067"/>
      <c r="AE9067"/>
      <c r="AG9067"/>
      <c r="AH9067"/>
      <c r="AI9067"/>
      <c r="AK9067"/>
      <c r="AL9067"/>
      <c r="AM9067"/>
      <c r="AO9067"/>
      <c r="AP9067"/>
      <c r="AQ9067"/>
      <c r="AS9067"/>
      <c r="AT9067"/>
      <c r="AU9067"/>
      <c r="AW9067"/>
      <c r="AX9067"/>
      <c r="AY9067"/>
      <c r="BA9067"/>
      <c r="BB9067"/>
      <c r="BC9067"/>
      <c r="BE9067"/>
      <c r="BF9067"/>
      <c r="BG9067"/>
      <c r="BI9067"/>
      <c r="BJ9067"/>
      <c r="BK9067"/>
      <c r="BM9067"/>
      <c r="BN9067"/>
      <c r="BO9067"/>
    </row>
    <row r="9068" spans="1:67">
      <c r="A9068"/>
      <c r="B9068"/>
      <c r="C9068"/>
      <c r="E9068"/>
      <c r="F9068"/>
      <c r="G9068"/>
      <c r="I9068"/>
      <c r="J9068"/>
      <c r="K9068"/>
      <c r="M9068"/>
      <c r="N9068"/>
      <c r="O9068"/>
      <c r="Q9068"/>
      <c r="R9068"/>
      <c r="S9068"/>
      <c r="U9068"/>
      <c r="V9068"/>
      <c r="W9068"/>
      <c r="Y9068"/>
      <c r="Z9068"/>
      <c r="AA9068"/>
      <c r="AC9068"/>
      <c r="AD9068"/>
      <c r="AE9068"/>
      <c r="AG9068"/>
      <c r="AH9068"/>
      <c r="AI9068"/>
      <c r="AK9068"/>
      <c r="AL9068"/>
      <c r="AM9068"/>
      <c r="AO9068"/>
      <c r="AP9068"/>
      <c r="AQ9068"/>
      <c r="AS9068"/>
      <c r="AT9068"/>
      <c r="AU9068"/>
      <c r="AW9068"/>
      <c r="AX9068"/>
      <c r="AY9068"/>
      <c r="BA9068"/>
      <c r="BB9068"/>
      <c r="BC9068"/>
      <c r="BE9068"/>
      <c r="BF9068"/>
      <c r="BG9068"/>
      <c r="BI9068"/>
      <c r="BJ9068"/>
      <c r="BK9068"/>
      <c r="BM9068"/>
      <c r="BN9068"/>
      <c r="BO9068"/>
    </row>
    <row r="9069" spans="1:67">
      <c r="A9069"/>
      <c r="B9069"/>
      <c r="C9069"/>
      <c r="E9069"/>
      <c r="F9069"/>
      <c r="G9069"/>
      <c r="I9069"/>
      <c r="J9069"/>
      <c r="K9069"/>
      <c r="M9069"/>
      <c r="N9069"/>
      <c r="O9069"/>
      <c r="Q9069"/>
      <c r="R9069"/>
      <c r="S9069"/>
      <c r="U9069"/>
      <c r="V9069"/>
      <c r="W9069"/>
      <c r="Y9069"/>
      <c r="Z9069"/>
      <c r="AA9069"/>
      <c r="AC9069"/>
      <c r="AD9069"/>
      <c r="AE9069"/>
      <c r="AG9069"/>
      <c r="AH9069"/>
      <c r="AI9069"/>
      <c r="AK9069"/>
      <c r="AL9069"/>
      <c r="AM9069"/>
      <c r="AO9069"/>
      <c r="AP9069"/>
      <c r="AQ9069"/>
      <c r="AS9069"/>
      <c r="AT9069"/>
      <c r="AU9069"/>
      <c r="AW9069"/>
      <c r="AX9069"/>
      <c r="AY9069"/>
      <c r="BA9069"/>
      <c r="BB9069"/>
      <c r="BC9069"/>
      <c r="BE9069"/>
      <c r="BF9069"/>
      <c r="BG9069"/>
      <c r="BI9069"/>
      <c r="BJ9069"/>
      <c r="BK9069"/>
      <c r="BM9069"/>
      <c r="BN9069"/>
      <c r="BO9069"/>
    </row>
    <row r="9070" spans="1:67">
      <c r="A9070"/>
      <c r="B9070"/>
      <c r="C9070"/>
      <c r="E9070"/>
      <c r="F9070"/>
      <c r="G9070"/>
      <c r="I9070"/>
      <c r="J9070"/>
      <c r="K9070"/>
      <c r="M9070"/>
      <c r="N9070"/>
      <c r="O9070"/>
      <c r="Q9070"/>
      <c r="R9070"/>
      <c r="S9070"/>
      <c r="U9070"/>
      <c r="V9070"/>
      <c r="W9070"/>
      <c r="Y9070"/>
      <c r="Z9070"/>
      <c r="AA9070"/>
      <c r="AC9070"/>
      <c r="AD9070"/>
      <c r="AE9070"/>
      <c r="AG9070"/>
      <c r="AH9070"/>
      <c r="AI9070"/>
      <c r="AK9070"/>
      <c r="AL9070"/>
      <c r="AM9070"/>
      <c r="AO9070"/>
      <c r="AP9070"/>
      <c r="AQ9070"/>
      <c r="AS9070"/>
      <c r="AT9070"/>
      <c r="AU9070"/>
      <c r="AW9070"/>
      <c r="AX9070"/>
      <c r="AY9070"/>
      <c r="BA9070"/>
      <c r="BB9070"/>
      <c r="BC9070"/>
      <c r="BE9070"/>
      <c r="BF9070"/>
      <c r="BG9070"/>
      <c r="BI9070"/>
      <c r="BJ9070"/>
      <c r="BK9070"/>
      <c r="BM9070"/>
      <c r="BN9070"/>
      <c r="BO9070"/>
    </row>
    <row r="9071" spans="1:67">
      <c r="A9071"/>
      <c r="B9071"/>
      <c r="C9071"/>
      <c r="E9071"/>
      <c r="F9071"/>
      <c r="G9071"/>
      <c r="I9071"/>
      <c r="J9071"/>
      <c r="K9071"/>
      <c r="M9071"/>
      <c r="N9071"/>
      <c r="O9071"/>
      <c r="Q9071"/>
      <c r="R9071"/>
      <c r="S9071"/>
      <c r="U9071"/>
      <c r="V9071"/>
      <c r="W9071"/>
      <c r="Y9071"/>
      <c r="Z9071"/>
      <c r="AA9071"/>
      <c r="AC9071"/>
      <c r="AD9071"/>
      <c r="AE9071"/>
      <c r="AG9071"/>
      <c r="AH9071"/>
      <c r="AI9071"/>
      <c r="AK9071"/>
      <c r="AL9071"/>
      <c r="AM9071"/>
      <c r="AO9071"/>
      <c r="AP9071"/>
      <c r="AQ9071"/>
      <c r="AS9071"/>
      <c r="AT9071"/>
      <c r="AU9071"/>
      <c r="AW9071"/>
      <c r="AX9071"/>
      <c r="AY9071"/>
      <c r="BA9071"/>
      <c r="BB9071"/>
      <c r="BC9071"/>
      <c r="BE9071"/>
      <c r="BF9071"/>
      <c r="BG9071"/>
      <c r="BI9071"/>
      <c r="BJ9071"/>
      <c r="BK9071"/>
      <c r="BM9071"/>
      <c r="BN9071"/>
      <c r="BO9071"/>
    </row>
    <row r="9072" spans="1:67">
      <c r="A9072"/>
      <c r="B9072"/>
      <c r="C9072"/>
      <c r="E9072"/>
      <c r="F9072"/>
      <c r="G9072"/>
      <c r="I9072"/>
      <c r="J9072"/>
      <c r="K9072"/>
      <c r="M9072"/>
      <c r="N9072"/>
      <c r="O9072"/>
      <c r="Q9072"/>
      <c r="R9072"/>
      <c r="S9072"/>
      <c r="U9072"/>
      <c r="V9072"/>
      <c r="W9072"/>
      <c r="Y9072"/>
      <c r="Z9072"/>
      <c r="AA9072"/>
      <c r="AC9072"/>
      <c r="AD9072"/>
      <c r="AE9072"/>
      <c r="AG9072"/>
      <c r="AH9072"/>
      <c r="AI9072"/>
      <c r="AK9072"/>
      <c r="AL9072"/>
      <c r="AM9072"/>
      <c r="AO9072"/>
      <c r="AP9072"/>
      <c r="AQ9072"/>
      <c r="AS9072"/>
      <c r="AT9072"/>
      <c r="AU9072"/>
      <c r="AW9072"/>
      <c r="AX9072"/>
      <c r="AY9072"/>
      <c r="BA9072"/>
      <c r="BB9072"/>
      <c r="BC9072"/>
      <c r="BE9072"/>
      <c r="BF9072"/>
      <c r="BG9072"/>
      <c r="BI9072"/>
      <c r="BJ9072"/>
      <c r="BK9072"/>
      <c r="BM9072"/>
      <c r="BN9072"/>
      <c r="BO9072"/>
    </row>
    <row r="9073" spans="1:67">
      <c r="A9073"/>
      <c r="B9073"/>
      <c r="C9073"/>
      <c r="E9073"/>
      <c r="F9073"/>
      <c r="G9073"/>
      <c r="I9073"/>
      <c r="J9073"/>
      <c r="K9073"/>
      <c r="M9073"/>
      <c r="N9073"/>
      <c r="O9073"/>
      <c r="Q9073"/>
      <c r="R9073"/>
      <c r="S9073"/>
      <c r="U9073"/>
      <c r="V9073"/>
      <c r="W9073"/>
      <c r="Y9073"/>
      <c r="Z9073"/>
      <c r="AA9073"/>
      <c r="AC9073"/>
      <c r="AD9073"/>
      <c r="AE9073"/>
      <c r="AG9073"/>
      <c r="AH9073"/>
      <c r="AI9073"/>
      <c r="AK9073"/>
      <c r="AL9073"/>
      <c r="AM9073"/>
      <c r="AO9073"/>
      <c r="AP9073"/>
      <c r="AQ9073"/>
      <c r="AS9073"/>
      <c r="AT9073"/>
      <c r="AU9073"/>
      <c r="AW9073"/>
      <c r="AX9073"/>
      <c r="AY9073"/>
      <c r="BA9073"/>
      <c r="BB9073"/>
      <c r="BC9073"/>
      <c r="BE9073"/>
      <c r="BF9073"/>
      <c r="BG9073"/>
      <c r="BI9073"/>
      <c r="BJ9073"/>
      <c r="BK9073"/>
      <c r="BM9073"/>
      <c r="BN9073"/>
      <c r="BO9073"/>
    </row>
    <row r="9074" spans="1:67">
      <c r="A9074"/>
      <c r="B9074"/>
      <c r="C9074"/>
      <c r="E9074"/>
      <c r="F9074"/>
      <c r="G9074"/>
      <c r="I9074"/>
      <c r="J9074"/>
      <c r="K9074"/>
      <c r="M9074"/>
      <c r="N9074"/>
      <c r="O9074"/>
      <c r="Q9074"/>
      <c r="R9074"/>
      <c r="S9074"/>
      <c r="U9074"/>
      <c r="V9074"/>
      <c r="W9074"/>
      <c r="Y9074"/>
      <c r="Z9074"/>
      <c r="AA9074"/>
      <c r="AC9074"/>
      <c r="AD9074"/>
      <c r="AE9074"/>
      <c r="AG9074"/>
      <c r="AH9074"/>
      <c r="AI9074"/>
      <c r="AK9074"/>
      <c r="AL9074"/>
      <c r="AM9074"/>
      <c r="AO9074"/>
      <c r="AP9074"/>
      <c r="AQ9074"/>
      <c r="AS9074"/>
      <c r="AT9074"/>
      <c r="AU9074"/>
      <c r="AW9074"/>
      <c r="AX9074"/>
      <c r="AY9074"/>
      <c r="BA9074"/>
      <c r="BB9074"/>
      <c r="BC9074"/>
      <c r="BE9074"/>
      <c r="BF9074"/>
      <c r="BG9074"/>
      <c r="BI9074"/>
      <c r="BJ9074"/>
      <c r="BK9074"/>
      <c r="BM9074"/>
      <c r="BN9074"/>
      <c r="BO9074"/>
    </row>
    <row r="9075" spans="1:67">
      <c r="A9075"/>
      <c r="B9075"/>
      <c r="C9075"/>
      <c r="E9075"/>
      <c r="F9075"/>
      <c r="G9075"/>
      <c r="I9075"/>
      <c r="J9075"/>
      <c r="K9075"/>
      <c r="M9075"/>
      <c r="N9075"/>
      <c r="O9075"/>
      <c r="Q9075"/>
      <c r="R9075"/>
      <c r="S9075"/>
      <c r="U9075"/>
      <c r="V9075"/>
      <c r="W9075"/>
      <c r="Y9075"/>
      <c r="Z9075"/>
      <c r="AA9075"/>
      <c r="AC9075"/>
      <c r="AD9075"/>
      <c r="AE9075"/>
      <c r="AG9075"/>
      <c r="AH9075"/>
      <c r="AI9075"/>
      <c r="AK9075"/>
      <c r="AL9075"/>
      <c r="AM9075"/>
      <c r="AO9075"/>
      <c r="AP9075"/>
      <c r="AQ9075"/>
      <c r="AS9075"/>
      <c r="AT9075"/>
      <c r="AU9075"/>
      <c r="AW9075"/>
      <c r="AX9075"/>
      <c r="AY9075"/>
      <c r="BA9075"/>
      <c r="BB9075"/>
      <c r="BC9075"/>
      <c r="BE9075"/>
      <c r="BF9075"/>
      <c r="BG9075"/>
      <c r="BI9075"/>
      <c r="BJ9075"/>
      <c r="BK9075"/>
      <c r="BM9075"/>
      <c r="BN9075"/>
      <c r="BO9075"/>
    </row>
    <row r="9076" spans="1:67">
      <c r="A9076"/>
      <c r="B9076"/>
      <c r="C9076"/>
      <c r="E9076"/>
      <c r="F9076"/>
      <c r="G9076"/>
      <c r="I9076"/>
      <c r="J9076"/>
      <c r="K9076"/>
      <c r="M9076"/>
      <c r="N9076"/>
      <c r="O9076"/>
      <c r="Q9076"/>
      <c r="R9076"/>
      <c r="S9076"/>
      <c r="U9076"/>
      <c r="V9076"/>
      <c r="W9076"/>
      <c r="Y9076"/>
      <c r="Z9076"/>
      <c r="AA9076"/>
      <c r="AC9076"/>
      <c r="AD9076"/>
      <c r="AE9076"/>
      <c r="AG9076"/>
      <c r="AH9076"/>
      <c r="AI9076"/>
      <c r="AK9076"/>
      <c r="AL9076"/>
      <c r="AM9076"/>
      <c r="AO9076"/>
      <c r="AP9076"/>
      <c r="AQ9076"/>
      <c r="AS9076"/>
      <c r="AT9076"/>
      <c r="AU9076"/>
      <c r="AW9076"/>
      <c r="AX9076"/>
      <c r="AY9076"/>
      <c r="BA9076"/>
      <c r="BB9076"/>
      <c r="BC9076"/>
      <c r="BE9076"/>
      <c r="BF9076"/>
      <c r="BG9076"/>
      <c r="BI9076"/>
      <c r="BJ9076"/>
      <c r="BK9076"/>
      <c r="BM9076"/>
      <c r="BN9076"/>
      <c r="BO9076"/>
    </row>
    <row r="9077" spans="1:67">
      <c r="A9077"/>
      <c r="B9077"/>
      <c r="C9077"/>
      <c r="E9077"/>
      <c r="F9077"/>
      <c r="G9077"/>
      <c r="I9077"/>
      <c r="J9077"/>
      <c r="K9077"/>
      <c r="M9077"/>
      <c r="N9077"/>
      <c r="O9077"/>
      <c r="Q9077"/>
      <c r="R9077"/>
      <c r="S9077"/>
      <c r="U9077"/>
      <c r="V9077"/>
      <c r="W9077"/>
      <c r="Y9077"/>
      <c r="Z9077"/>
      <c r="AA9077"/>
      <c r="AC9077"/>
      <c r="AD9077"/>
      <c r="AE9077"/>
      <c r="AG9077"/>
      <c r="AH9077"/>
      <c r="AI9077"/>
      <c r="AK9077"/>
      <c r="AL9077"/>
      <c r="AM9077"/>
      <c r="AO9077"/>
      <c r="AP9077"/>
      <c r="AQ9077"/>
      <c r="AS9077"/>
      <c r="AT9077"/>
      <c r="AU9077"/>
      <c r="AW9077"/>
      <c r="AX9077"/>
      <c r="AY9077"/>
      <c r="BA9077"/>
      <c r="BB9077"/>
      <c r="BC9077"/>
      <c r="BE9077"/>
      <c r="BF9077"/>
      <c r="BG9077"/>
      <c r="BI9077"/>
      <c r="BJ9077"/>
      <c r="BK9077"/>
      <c r="BM9077"/>
      <c r="BN9077"/>
      <c r="BO9077"/>
    </row>
    <row r="9078" spans="1:67">
      <c r="A9078"/>
      <c r="B9078"/>
      <c r="C9078"/>
      <c r="E9078"/>
      <c r="F9078"/>
      <c r="G9078"/>
      <c r="I9078"/>
      <c r="J9078"/>
      <c r="K9078"/>
      <c r="M9078"/>
      <c r="N9078"/>
      <c r="O9078"/>
      <c r="Q9078"/>
      <c r="R9078"/>
      <c r="S9078"/>
      <c r="U9078"/>
      <c r="V9078"/>
      <c r="W9078"/>
      <c r="Y9078"/>
      <c r="Z9078"/>
      <c r="AA9078"/>
      <c r="AC9078"/>
      <c r="AD9078"/>
      <c r="AE9078"/>
      <c r="AG9078"/>
      <c r="AH9078"/>
      <c r="AI9078"/>
      <c r="AK9078"/>
      <c r="AL9078"/>
      <c r="AM9078"/>
      <c r="AO9078"/>
      <c r="AP9078"/>
      <c r="AQ9078"/>
      <c r="AS9078"/>
      <c r="AT9078"/>
      <c r="AU9078"/>
      <c r="AW9078"/>
      <c r="AX9078"/>
      <c r="AY9078"/>
      <c r="BA9078"/>
      <c r="BB9078"/>
      <c r="BC9078"/>
      <c r="BE9078"/>
      <c r="BF9078"/>
      <c r="BG9078"/>
      <c r="BI9078"/>
      <c r="BJ9078"/>
      <c r="BK9078"/>
      <c r="BM9078"/>
      <c r="BN9078"/>
      <c r="BO9078"/>
    </row>
    <row r="9079" spans="1:67">
      <c r="A9079"/>
      <c r="B9079"/>
      <c r="C9079"/>
      <c r="E9079"/>
      <c r="F9079"/>
      <c r="G9079"/>
      <c r="I9079"/>
      <c r="J9079"/>
      <c r="K9079"/>
      <c r="M9079"/>
      <c r="N9079"/>
      <c r="O9079"/>
      <c r="Q9079"/>
      <c r="R9079"/>
      <c r="S9079"/>
      <c r="U9079"/>
      <c r="V9079"/>
      <c r="W9079"/>
      <c r="Y9079"/>
      <c r="Z9079"/>
      <c r="AA9079"/>
      <c r="AC9079"/>
      <c r="AD9079"/>
      <c r="AE9079"/>
      <c r="AG9079"/>
      <c r="AH9079"/>
      <c r="AI9079"/>
      <c r="AK9079"/>
      <c r="AL9079"/>
      <c r="AM9079"/>
      <c r="AO9079"/>
      <c r="AP9079"/>
      <c r="AQ9079"/>
      <c r="AS9079"/>
      <c r="AT9079"/>
      <c r="AU9079"/>
      <c r="AW9079"/>
      <c r="AX9079"/>
      <c r="AY9079"/>
      <c r="BA9079"/>
      <c r="BB9079"/>
      <c r="BC9079"/>
      <c r="BE9079"/>
      <c r="BF9079"/>
      <c r="BG9079"/>
      <c r="BI9079"/>
      <c r="BJ9079"/>
      <c r="BK9079"/>
      <c r="BM9079"/>
      <c r="BN9079"/>
      <c r="BO9079"/>
    </row>
    <row r="9080" spans="1:67">
      <c r="A9080"/>
      <c r="B9080"/>
      <c r="C9080"/>
      <c r="E9080"/>
      <c r="F9080"/>
      <c r="G9080"/>
      <c r="I9080"/>
      <c r="J9080"/>
      <c r="K9080"/>
      <c r="M9080"/>
      <c r="N9080"/>
      <c r="O9080"/>
      <c r="Q9080"/>
      <c r="R9080"/>
      <c r="S9080"/>
      <c r="U9080"/>
      <c r="V9080"/>
      <c r="W9080"/>
      <c r="Y9080"/>
      <c r="Z9080"/>
      <c r="AA9080"/>
      <c r="AC9080"/>
      <c r="AD9080"/>
      <c r="AE9080"/>
      <c r="AG9080"/>
      <c r="AH9080"/>
      <c r="AI9080"/>
      <c r="AK9080"/>
      <c r="AL9080"/>
      <c r="AM9080"/>
      <c r="AO9080"/>
      <c r="AP9080"/>
      <c r="AQ9080"/>
      <c r="AS9080"/>
      <c r="AT9080"/>
      <c r="AU9080"/>
      <c r="AW9080"/>
      <c r="AX9080"/>
      <c r="AY9080"/>
      <c r="BA9080"/>
      <c r="BB9080"/>
      <c r="BC9080"/>
      <c r="BE9080"/>
      <c r="BF9080"/>
      <c r="BG9080"/>
      <c r="BI9080"/>
      <c r="BJ9080"/>
      <c r="BK9080"/>
      <c r="BM9080"/>
      <c r="BN9080"/>
      <c r="BO9080"/>
    </row>
    <row r="9081" spans="1:67">
      <c r="A9081"/>
      <c r="B9081"/>
      <c r="C9081"/>
      <c r="E9081"/>
      <c r="F9081"/>
      <c r="G9081"/>
      <c r="I9081"/>
      <c r="J9081"/>
      <c r="K9081"/>
      <c r="M9081"/>
      <c r="N9081"/>
      <c r="O9081"/>
      <c r="Q9081"/>
      <c r="R9081"/>
      <c r="S9081"/>
      <c r="U9081"/>
      <c r="V9081"/>
      <c r="W9081"/>
      <c r="Y9081"/>
      <c r="Z9081"/>
      <c r="AA9081"/>
      <c r="AC9081"/>
      <c r="AD9081"/>
      <c r="AE9081"/>
      <c r="AG9081"/>
      <c r="AH9081"/>
      <c r="AI9081"/>
      <c r="AK9081"/>
      <c r="AL9081"/>
      <c r="AM9081"/>
      <c r="AO9081"/>
      <c r="AP9081"/>
      <c r="AQ9081"/>
      <c r="AS9081"/>
      <c r="AT9081"/>
      <c r="AU9081"/>
      <c r="AW9081"/>
      <c r="AX9081"/>
      <c r="AY9081"/>
      <c r="BA9081"/>
      <c r="BB9081"/>
      <c r="BC9081"/>
      <c r="BE9081"/>
      <c r="BF9081"/>
      <c r="BG9081"/>
      <c r="BI9081"/>
      <c r="BJ9081"/>
      <c r="BK9081"/>
      <c r="BM9081"/>
      <c r="BN9081"/>
      <c r="BO9081"/>
    </row>
    <row r="9082" spans="1:67">
      <c r="A9082"/>
      <c r="B9082"/>
      <c r="C9082"/>
      <c r="E9082"/>
      <c r="F9082"/>
      <c r="G9082"/>
      <c r="I9082"/>
      <c r="J9082"/>
      <c r="K9082"/>
      <c r="M9082"/>
      <c r="N9082"/>
      <c r="O9082"/>
      <c r="Q9082"/>
      <c r="R9082"/>
      <c r="S9082"/>
      <c r="U9082"/>
      <c r="V9082"/>
      <c r="W9082"/>
      <c r="Y9082"/>
      <c r="Z9082"/>
      <c r="AA9082"/>
      <c r="AC9082"/>
      <c r="AD9082"/>
      <c r="AE9082"/>
      <c r="AG9082"/>
      <c r="AH9082"/>
      <c r="AI9082"/>
      <c r="AK9082"/>
      <c r="AL9082"/>
      <c r="AM9082"/>
      <c r="AO9082"/>
      <c r="AP9082"/>
      <c r="AQ9082"/>
      <c r="AS9082"/>
      <c r="AT9082"/>
      <c r="AU9082"/>
      <c r="AW9082"/>
      <c r="AX9082"/>
      <c r="AY9082"/>
      <c r="BA9082"/>
      <c r="BB9082"/>
      <c r="BC9082"/>
      <c r="BE9082"/>
      <c r="BF9082"/>
      <c r="BG9082"/>
      <c r="BI9082"/>
      <c r="BJ9082"/>
      <c r="BK9082"/>
      <c r="BM9082"/>
      <c r="BN9082"/>
      <c r="BO9082"/>
    </row>
    <row r="9083" spans="1:67">
      <c r="A9083"/>
      <c r="B9083"/>
      <c r="C9083"/>
      <c r="E9083"/>
      <c r="F9083"/>
      <c r="G9083"/>
      <c r="I9083"/>
      <c r="J9083"/>
      <c r="K9083"/>
      <c r="M9083"/>
      <c r="N9083"/>
      <c r="O9083"/>
      <c r="Q9083"/>
      <c r="R9083"/>
      <c r="S9083"/>
      <c r="U9083"/>
      <c r="V9083"/>
      <c r="W9083"/>
      <c r="Y9083"/>
      <c r="Z9083"/>
      <c r="AA9083"/>
      <c r="AC9083"/>
      <c r="AD9083"/>
      <c r="AE9083"/>
      <c r="AG9083"/>
      <c r="AH9083"/>
      <c r="AI9083"/>
      <c r="AK9083"/>
      <c r="AL9083"/>
      <c r="AM9083"/>
      <c r="AO9083"/>
      <c r="AP9083"/>
      <c r="AQ9083"/>
      <c r="AS9083"/>
      <c r="AT9083"/>
      <c r="AU9083"/>
      <c r="AW9083"/>
      <c r="AX9083"/>
      <c r="AY9083"/>
      <c r="BA9083"/>
      <c r="BB9083"/>
      <c r="BC9083"/>
      <c r="BE9083"/>
      <c r="BF9083"/>
      <c r="BG9083"/>
      <c r="BI9083"/>
      <c r="BJ9083"/>
      <c r="BK9083"/>
      <c r="BM9083"/>
      <c r="BN9083"/>
      <c r="BO9083"/>
    </row>
    <row r="9084" spans="1:67">
      <c r="A9084"/>
      <c r="B9084"/>
      <c r="C9084"/>
      <c r="E9084"/>
      <c r="F9084"/>
      <c r="G9084"/>
      <c r="I9084"/>
      <c r="J9084"/>
      <c r="K9084"/>
      <c r="M9084"/>
      <c r="N9084"/>
      <c r="O9084"/>
      <c r="Q9084"/>
      <c r="R9084"/>
      <c r="S9084"/>
      <c r="U9084"/>
      <c r="V9084"/>
      <c r="W9084"/>
      <c r="Y9084"/>
      <c r="Z9084"/>
      <c r="AA9084"/>
      <c r="AC9084"/>
      <c r="AD9084"/>
      <c r="AE9084"/>
      <c r="AG9084"/>
      <c r="AH9084"/>
      <c r="AI9084"/>
      <c r="AK9084"/>
      <c r="AL9084"/>
      <c r="AM9084"/>
      <c r="AO9084"/>
      <c r="AP9084"/>
      <c r="AQ9084"/>
      <c r="AS9084"/>
      <c r="AT9084"/>
      <c r="AU9084"/>
      <c r="AW9084"/>
      <c r="AX9084"/>
      <c r="AY9084"/>
      <c r="BA9084"/>
      <c r="BB9084"/>
      <c r="BC9084"/>
      <c r="BE9084"/>
      <c r="BF9084"/>
      <c r="BG9084"/>
      <c r="BI9084"/>
      <c r="BJ9084"/>
      <c r="BK9084"/>
      <c r="BM9084"/>
      <c r="BN9084"/>
      <c r="BO9084"/>
    </row>
    <row r="9085" spans="1:67">
      <c r="A9085"/>
      <c r="B9085"/>
      <c r="C9085"/>
      <c r="E9085"/>
      <c r="F9085"/>
      <c r="G9085"/>
      <c r="I9085"/>
      <c r="J9085"/>
      <c r="K9085"/>
      <c r="M9085"/>
      <c r="N9085"/>
      <c r="O9085"/>
      <c r="Q9085"/>
      <c r="R9085"/>
      <c r="S9085"/>
      <c r="U9085"/>
      <c r="V9085"/>
      <c r="W9085"/>
      <c r="Y9085"/>
      <c r="Z9085"/>
      <c r="AA9085"/>
      <c r="AC9085"/>
      <c r="AD9085"/>
      <c r="AE9085"/>
      <c r="AG9085"/>
      <c r="AH9085"/>
      <c r="AI9085"/>
      <c r="AK9085"/>
      <c r="AL9085"/>
      <c r="AM9085"/>
      <c r="AO9085"/>
      <c r="AP9085"/>
      <c r="AQ9085"/>
      <c r="AS9085"/>
      <c r="AT9085"/>
      <c r="AU9085"/>
      <c r="AW9085"/>
      <c r="AX9085"/>
      <c r="AY9085"/>
      <c r="BA9085"/>
      <c r="BB9085"/>
      <c r="BC9085"/>
      <c r="BE9085"/>
      <c r="BF9085"/>
      <c r="BG9085"/>
      <c r="BI9085"/>
      <c r="BJ9085"/>
      <c r="BK9085"/>
      <c r="BM9085"/>
      <c r="BN9085"/>
      <c r="BO9085"/>
    </row>
    <row r="9086" spans="1:67">
      <c r="A9086"/>
      <c r="B9086"/>
      <c r="C9086"/>
      <c r="E9086"/>
      <c r="F9086"/>
      <c r="G9086"/>
      <c r="I9086"/>
      <c r="J9086"/>
      <c r="K9086"/>
      <c r="M9086"/>
      <c r="N9086"/>
      <c r="O9086"/>
      <c r="Q9086"/>
      <c r="R9086"/>
      <c r="S9086"/>
      <c r="U9086"/>
      <c r="V9086"/>
      <c r="W9086"/>
      <c r="Y9086"/>
      <c r="Z9086"/>
      <c r="AA9086"/>
      <c r="AC9086"/>
      <c r="AD9086"/>
      <c r="AE9086"/>
      <c r="AG9086"/>
      <c r="AH9086"/>
      <c r="AI9086"/>
      <c r="AK9086"/>
      <c r="AL9086"/>
      <c r="AM9086"/>
      <c r="AO9086"/>
      <c r="AP9086"/>
      <c r="AQ9086"/>
      <c r="AS9086"/>
      <c r="AT9086"/>
      <c r="AU9086"/>
      <c r="AW9086"/>
      <c r="AX9086"/>
      <c r="AY9086"/>
      <c r="BA9086"/>
      <c r="BB9086"/>
      <c r="BC9086"/>
      <c r="BE9086"/>
      <c r="BF9086"/>
      <c r="BG9086"/>
      <c r="BI9086"/>
      <c r="BJ9086"/>
      <c r="BK9086"/>
      <c r="BM9086"/>
      <c r="BN9086"/>
      <c r="BO9086"/>
    </row>
    <row r="9087" spans="1:67">
      <c r="A9087"/>
      <c r="B9087"/>
      <c r="C9087"/>
      <c r="E9087"/>
      <c r="F9087"/>
      <c r="G9087"/>
      <c r="I9087"/>
      <c r="J9087"/>
      <c r="K9087"/>
      <c r="M9087"/>
      <c r="N9087"/>
      <c r="O9087"/>
      <c r="Q9087"/>
      <c r="R9087"/>
      <c r="S9087"/>
      <c r="U9087"/>
      <c r="V9087"/>
      <c r="W9087"/>
      <c r="Y9087"/>
      <c r="Z9087"/>
      <c r="AA9087"/>
      <c r="AC9087"/>
      <c r="AD9087"/>
      <c r="AE9087"/>
      <c r="AG9087"/>
      <c r="AH9087"/>
      <c r="AI9087"/>
      <c r="AK9087"/>
      <c r="AL9087"/>
      <c r="AM9087"/>
      <c r="AO9087"/>
      <c r="AP9087"/>
      <c r="AQ9087"/>
      <c r="AS9087"/>
      <c r="AT9087"/>
      <c r="AU9087"/>
      <c r="AW9087"/>
      <c r="AX9087"/>
      <c r="AY9087"/>
      <c r="BA9087"/>
      <c r="BB9087"/>
      <c r="BC9087"/>
      <c r="BE9087"/>
      <c r="BF9087"/>
      <c r="BG9087"/>
      <c r="BI9087"/>
      <c r="BJ9087"/>
      <c r="BK9087"/>
      <c r="BM9087"/>
      <c r="BN9087"/>
      <c r="BO9087"/>
    </row>
    <row r="9088" spans="1:67">
      <c r="A9088"/>
      <c r="B9088"/>
      <c r="C9088"/>
      <c r="E9088"/>
      <c r="F9088"/>
      <c r="G9088"/>
      <c r="I9088"/>
      <c r="J9088"/>
      <c r="K9088"/>
      <c r="M9088"/>
      <c r="N9088"/>
      <c r="O9088"/>
      <c r="Q9088"/>
      <c r="R9088"/>
      <c r="S9088"/>
      <c r="U9088"/>
      <c r="V9088"/>
      <c r="W9088"/>
      <c r="Y9088"/>
      <c r="Z9088"/>
      <c r="AA9088"/>
      <c r="AC9088"/>
      <c r="AD9088"/>
      <c r="AE9088"/>
      <c r="AG9088"/>
      <c r="AH9088"/>
      <c r="AI9088"/>
      <c r="AK9088"/>
      <c r="AL9088"/>
      <c r="AM9088"/>
      <c r="AO9088"/>
      <c r="AP9088"/>
      <c r="AQ9088"/>
      <c r="AS9088"/>
      <c r="AT9088"/>
      <c r="AU9088"/>
      <c r="AW9088"/>
      <c r="AX9088"/>
      <c r="AY9088"/>
      <c r="BA9088"/>
      <c r="BB9088"/>
      <c r="BC9088"/>
      <c r="BE9088"/>
      <c r="BF9088"/>
      <c r="BG9088"/>
      <c r="BI9088"/>
      <c r="BJ9088"/>
      <c r="BK9088"/>
      <c r="BM9088"/>
      <c r="BN9088"/>
      <c r="BO9088"/>
    </row>
    <row r="9089" spans="1:67">
      <c r="A9089"/>
      <c r="B9089"/>
      <c r="C9089"/>
      <c r="E9089"/>
      <c r="F9089"/>
      <c r="G9089"/>
      <c r="I9089"/>
      <c r="J9089"/>
      <c r="K9089"/>
      <c r="M9089"/>
      <c r="N9089"/>
      <c r="O9089"/>
      <c r="Q9089"/>
      <c r="R9089"/>
      <c r="S9089"/>
      <c r="U9089"/>
      <c r="V9089"/>
      <c r="W9089"/>
      <c r="Y9089"/>
      <c r="Z9089"/>
      <c r="AA9089"/>
      <c r="AC9089"/>
      <c r="AD9089"/>
      <c r="AE9089"/>
      <c r="AG9089"/>
      <c r="AH9089"/>
      <c r="AI9089"/>
      <c r="AK9089"/>
      <c r="AL9089"/>
      <c r="AM9089"/>
      <c r="AO9089"/>
      <c r="AP9089"/>
      <c r="AQ9089"/>
      <c r="AS9089"/>
      <c r="AT9089"/>
      <c r="AU9089"/>
      <c r="AW9089"/>
      <c r="AX9089"/>
      <c r="AY9089"/>
      <c r="BA9089"/>
      <c r="BB9089"/>
      <c r="BC9089"/>
      <c r="BE9089"/>
      <c r="BF9089"/>
      <c r="BG9089"/>
      <c r="BI9089"/>
      <c r="BJ9089"/>
      <c r="BK9089"/>
      <c r="BM9089"/>
      <c r="BN9089"/>
      <c r="BO9089"/>
    </row>
    <row r="9090" spans="1:67">
      <c r="A9090"/>
      <c r="B9090"/>
      <c r="C9090"/>
      <c r="E9090"/>
      <c r="F9090"/>
      <c r="G9090"/>
      <c r="I9090"/>
      <c r="J9090"/>
      <c r="K9090"/>
      <c r="M9090"/>
      <c r="N9090"/>
      <c r="O9090"/>
      <c r="Q9090"/>
      <c r="R9090"/>
      <c r="S9090"/>
      <c r="U9090"/>
      <c r="V9090"/>
      <c r="W9090"/>
      <c r="Y9090"/>
      <c r="Z9090"/>
      <c r="AA9090"/>
      <c r="AC9090"/>
      <c r="AD9090"/>
      <c r="AE9090"/>
      <c r="AG9090"/>
      <c r="AH9090"/>
      <c r="AI9090"/>
      <c r="AK9090"/>
      <c r="AL9090"/>
      <c r="AM9090"/>
      <c r="AO9090"/>
      <c r="AP9090"/>
      <c r="AQ9090"/>
      <c r="AS9090"/>
      <c r="AT9090"/>
      <c r="AU9090"/>
      <c r="AW9090"/>
      <c r="AX9090"/>
      <c r="AY9090"/>
      <c r="BA9090"/>
      <c r="BB9090"/>
      <c r="BC9090"/>
      <c r="BE9090"/>
      <c r="BF9090"/>
      <c r="BG9090"/>
      <c r="BI9090"/>
      <c r="BJ9090"/>
      <c r="BK9090"/>
      <c r="BM9090"/>
      <c r="BN9090"/>
      <c r="BO9090"/>
    </row>
    <row r="9091" spans="1:67">
      <c r="A9091"/>
      <c r="B9091"/>
      <c r="C9091"/>
      <c r="E9091"/>
      <c r="F9091"/>
      <c r="G9091"/>
      <c r="I9091"/>
      <c r="J9091"/>
      <c r="K9091"/>
      <c r="M9091"/>
      <c r="N9091"/>
      <c r="O9091"/>
      <c r="Q9091"/>
      <c r="R9091"/>
      <c r="S9091"/>
      <c r="U9091"/>
      <c r="V9091"/>
      <c r="W9091"/>
      <c r="Y9091"/>
      <c r="Z9091"/>
      <c r="AA9091"/>
      <c r="AC9091"/>
      <c r="AD9091"/>
      <c r="AE9091"/>
      <c r="AG9091"/>
      <c r="AH9091"/>
      <c r="AI9091"/>
      <c r="AK9091"/>
      <c r="AL9091"/>
      <c r="AM9091"/>
      <c r="AO9091"/>
      <c r="AP9091"/>
      <c r="AQ9091"/>
      <c r="AS9091"/>
      <c r="AT9091"/>
      <c r="AU9091"/>
      <c r="AW9091"/>
      <c r="AX9091"/>
      <c r="AY9091"/>
      <c r="BA9091"/>
      <c r="BB9091"/>
      <c r="BC9091"/>
      <c r="BE9091"/>
      <c r="BF9091"/>
      <c r="BG9091"/>
      <c r="BI9091"/>
      <c r="BJ9091"/>
      <c r="BK9091"/>
      <c r="BM9091"/>
      <c r="BN9091"/>
      <c r="BO9091"/>
    </row>
    <row r="9092" spans="1:67">
      <c r="A9092"/>
      <c r="B9092"/>
      <c r="C9092"/>
      <c r="E9092"/>
      <c r="F9092"/>
      <c r="G9092"/>
      <c r="I9092"/>
      <c r="J9092"/>
      <c r="K9092"/>
      <c r="M9092"/>
      <c r="N9092"/>
      <c r="O9092"/>
      <c r="Q9092"/>
      <c r="R9092"/>
      <c r="S9092"/>
      <c r="U9092"/>
      <c r="V9092"/>
      <c r="W9092"/>
      <c r="Y9092"/>
      <c r="Z9092"/>
      <c r="AA9092"/>
      <c r="AC9092"/>
      <c r="AD9092"/>
      <c r="AE9092"/>
      <c r="AG9092"/>
      <c r="AH9092"/>
      <c r="AI9092"/>
      <c r="AK9092"/>
      <c r="AL9092"/>
      <c r="AM9092"/>
      <c r="AO9092"/>
      <c r="AP9092"/>
      <c r="AQ9092"/>
      <c r="AS9092"/>
      <c r="AT9092"/>
      <c r="AU9092"/>
      <c r="AW9092"/>
      <c r="AX9092"/>
      <c r="AY9092"/>
      <c r="BA9092"/>
      <c r="BB9092"/>
      <c r="BC9092"/>
      <c r="BE9092"/>
      <c r="BF9092"/>
      <c r="BG9092"/>
      <c r="BI9092"/>
      <c r="BJ9092"/>
      <c r="BK9092"/>
      <c r="BM9092"/>
      <c r="BN9092"/>
      <c r="BO9092"/>
    </row>
    <row r="9093" spans="1:67">
      <c r="A9093"/>
      <c r="B9093"/>
      <c r="C9093"/>
      <c r="E9093"/>
      <c r="F9093"/>
      <c r="G9093"/>
      <c r="I9093"/>
      <c r="J9093"/>
      <c r="K9093"/>
      <c r="M9093"/>
      <c r="N9093"/>
      <c r="O9093"/>
      <c r="Q9093"/>
      <c r="R9093"/>
      <c r="S9093"/>
      <c r="U9093"/>
      <c r="V9093"/>
      <c r="W9093"/>
      <c r="Y9093"/>
      <c r="Z9093"/>
      <c r="AA9093"/>
      <c r="AC9093"/>
      <c r="AD9093"/>
      <c r="AE9093"/>
      <c r="AG9093"/>
      <c r="AH9093"/>
      <c r="AI9093"/>
      <c r="AK9093"/>
      <c r="AL9093"/>
      <c r="AM9093"/>
      <c r="AO9093"/>
      <c r="AP9093"/>
      <c r="AQ9093"/>
      <c r="AS9093"/>
      <c r="AT9093"/>
      <c r="AU9093"/>
      <c r="AW9093"/>
      <c r="AX9093"/>
      <c r="AY9093"/>
      <c r="BA9093"/>
      <c r="BB9093"/>
      <c r="BC9093"/>
      <c r="BE9093"/>
      <c r="BF9093"/>
      <c r="BG9093"/>
      <c r="BI9093"/>
      <c r="BJ9093"/>
      <c r="BK9093"/>
      <c r="BM9093"/>
      <c r="BN9093"/>
      <c r="BO9093"/>
    </row>
    <row r="9094" spans="1:67">
      <c r="A9094"/>
      <c r="B9094"/>
      <c r="C9094"/>
      <c r="E9094"/>
      <c r="F9094"/>
      <c r="G9094"/>
      <c r="I9094"/>
      <c r="J9094"/>
      <c r="K9094"/>
      <c r="M9094"/>
      <c r="N9094"/>
      <c r="O9094"/>
      <c r="Q9094"/>
      <c r="R9094"/>
      <c r="S9094"/>
      <c r="U9094"/>
      <c r="V9094"/>
      <c r="W9094"/>
      <c r="Y9094"/>
      <c r="Z9094"/>
      <c r="AA9094"/>
      <c r="AC9094"/>
      <c r="AD9094"/>
      <c r="AE9094"/>
      <c r="AG9094"/>
      <c r="AH9094"/>
      <c r="AI9094"/>
      <c r="AK9094"/>
      <c r="AL9094"/>
      <c r="AM9094"/>
      <c r="AO9094"/>
      <c r="AP9094"/>
      <c r="AQ9094"/>
      <c r="AS9094"/>
      <c r="AT9094"/>
      <c r="AU9094"/>
      <c r="AW9094"/>
      <c r="AX9094"/>
      <c r="AY9094"/>
      <c r="BA9094"/>
      <c r="BB9094"/>
      <c r="BC9094"/>
      <c r="BE9094"/>
      <c r="BF9094"/>
      <c r="BG9094"/>
      <c r="BI9094"/>
      <c r="BJ9094"/>
      <c r="BK9094"/>
      <c r="BM9094"/>
      <c r="BN9094"/>
      <c r="BO9094"/>
    </row>
    <row r="9095" spans="1:67">
      <c r="A9095"/>
      <c r="B9095"/>
      <c r="C9095"/>
      <c r="E9095"/>
      <c r="F9095"/>
      <c r="G9095"/>
      <c r="I9095"/>
      <c r="J9095"/>
      <c r="K9095"/>
      <c r="M9095"/>
      <c r="N9095"/>
      <c r="O9095"/>
      <c r="Q9095"/>
      <c r="R9095"/>
      <c r="S9095"/>
      <c r="U9095"/>
      <c r="V9095"/>
      <c r="W9095"/>
      <c r="Y9095"/>
      <c r="Z9095"/>
      <c r="AA9095"/>
      <c r="AC9095"/>
      <c r="AD9095"/>
      <c r="AE9095"/>
      <c r="AG9095"/>
      <c r="AH9095"/>
      <c r="AI9095"/>
      <c r="AK9095"/>
      <c r="AL9095"/>
      <c r="AM9095"/>
      <c r="AO9095"/>
      <c r="AP9095"/>
      <c r="AQ9095"/>
      <c r="AS9095"/>
      <c r="AT9095"/>
      <c r="AU9095"/>
      <c r="AW9095"/>
      <c r="AX9095"/>
      <c r="AY9095"/>
      <c r="BA9095"/>
      <c r="BB9095"/>
      <c r="BC9095"/>
      <c r="BE9095"/>
      <c r="BF9095"/>
      <c r="BG9095"/>
      <c r="BI9095"/>
      <c r="BJ9095"/>
      <c r="BK9095"/>
      <c r="BM9095"/>
      <c r="BN9095"/>
      <c r="BO9095"/>
    </row>
    <row r="9096" spans="1:67">
      <c r="A9096"/>
      <c r="B9096"/>
      <c r="C9096"/>
      <c r="E9096"/>
      <c r="F9096"/>
      <c r="G9096"/>
      <c r="I9096"/>
      <c r="J9096"/>
      <c r="K9096"/>
      <c r="M9096"/>
      <c r="N9096"/>
      <c r="O9096"/>
      <c r="Q9096"/>
      <c r="R9096"/>
      <c r="S9096"/>
      <c r="U9096"/>
      <c r="V9096"/>
      <c r="W9096"/>
      <c r="Y9096"/>
      <c r="Z9096"/>
      <c r="AA9096"/>
      <c r="AC9096"/>
      <c r="AD9096"/>
      <c r="AE9096"/>
      <c r="AG9096"/>
      <c r="AH9096"/>
      <c r="AI9096"/>
      <c r="AK9096"/>
      <c r="AL9096"/>
      <c r="AM9096"/>
      <c r="AO9096"/>
      <c r="AP9096"/>
      <c r="AQ9096"/>
      <c r="AS9096"/>
      <c r="AT9096"/>
      <c r="AU9096"/>
      <c r="AW9096"/>
      <c r="AX9096"/>
      <c r="AY9096"/>
      <c r="BA9096"/>
      <c r="BB9096"/>
      <c r="BC9096"/>
      <c r="BE9096"/>
      <c r="BF9096"/>
      <c r="BG9096"/>
      <c r="BI9096"/>
      <c r="BJ9096"/>
      <c r="BK9096"/>
      <c r="BM9096"/>
      <c r="BN9096"/>
      <c r="BO9096"/>
    </row>
    <row r="9097" spans="1:67">
      <c r="A9097"/>
      <c r="B9097"/>
      <c r="C9097"/>
      <c r="E9097"/>
      <c r="F9097"/>
      <c r="G9097"/>
      <c r="I9097"/>
      <c r="J9097"/>
      <c r="K9097"/>
      <c r="M9097"/>
      <c r="N9097"/>
      <c r="O9097"/>
      <c r="Q9097"/>
      <c r="R9097"/>
      <c r="S9097"/>
      <c r="U9097"/>
      <c r="V9097"/>
      <c r="W9097"/>
      <c r="Y9097"/>
      <c r="Z9097"/>
      <c r="AA9097"/>
      <c r="AC9097"/>
      <c r="AD9097"/>
      <c r="AE9097"/>
      <c r="AG9097"/>
      <c r="AH9097"/>
      <c r="AI9097"/>
      <c r="AK9097"/>
      <c r="AL9097"/>
      <c r="AM9097"/>
      <c r="AO9097"/>
      <c r="AP9097"/>
      <c r="AQ9097"/>
      <c r="AS9097"/>
      <c r="AT9097"/>
      <c r="AU9097"/>
      <c r="AW9097"/>
      <c r="AX9097"/>
      <c r="AY9097"/>
      <c r="BA9097"/>
      <c r="BB9097"/>
      <c r="BC9097"/>
      <c r="BE9097"/>
      <c r="BF9097"/>
      <c r="BG9097"/>
      <c r="BI9097"/>
      <c r="BJ9097"/>
      <c r="BK9097"/>
      <c r="BM9097"/>
      <c r="BN9097"/>
      <c r="BO9097"/>
    </row>
    <row r="9098" spans="1:67">
      <c r="A9098"/>
      <c r="B9098"/>
      <c r="C9098"/>
      <c r="E9098"/>
      <c r="F9098"/>
      <c r="G9098"/>
      <c r="I9098"/>
      <c r="J9098"/>
      <c r="K9098"/>
      <c r="M9098"/>
      <c r="N9098"/>
      <c r="O9098"/>
      <c r="Q9098"/>
      <c r="R9098"/>
      <c r="S9098"/>
      <c r="U9098"/>
      <c r="V9098"/>
      <c r="W9098"/>
      <c r="Y9098"/>
      <c r="Z9098"/>
      <c r="AA9098"/>
      <c r="AC9098"/>
      <c r="AD9098"/>
      <c r="AE9098"/>
      <c r="AG9098"/>
      <c r="AH9098"/>
      <c r="AI9098"/>
      <c r="AK9098"/>
      <c r="AL9098"/>
      <c r="AM9098"/>
      <c r="AO9098"/>
      <c r="AP9098"/>
      <c r="AQ9098"/>
      <c r="AS9098"/>
      <c r="AT9098"/>
      <c r="AU9098"/>
      <c r="AW9098"/>
      <c r="AX9098"/>
      <c r="AY9098"/>
      <c r="BA9098"/>
      <c r="BB9098"/>
      <c r="BC9098"/>
      <c r="BE9098"/>
      <c r="BF9098"/>
      <c r="BG9098"/>
      <c r="BI9098"/>
      <c r="BJ9098"/>
      <c r="BK9098"/>
      <c r="BM9098"/>
      <c r="BN9098"/>
      <c r="BO9098"/>
    </row>
    <row r="9099" spans="1:67">
      <c r="A9099"/>
      <c r="B9099"/>
      <c r="C9099"/>
      <c r="E9099"/>
      <c r="F9099"/>
      <c r="G9099"/>
      <c r="I9099"/>
      <c r="J9099"/>
      <c r="K9099"/>
      <c r="M9099"/>
      <c r="N9099"/>
      <c r="O9099"/>
      <c r="Q9099"/>
      <c r="R9099"/>
      <c r="S9099"/>
      <c r="U9099"/>
      <c r="V9099"/>
      <c r="W9099"/>
      <c r="Y9099"/>
      <c r="Z9099"/>
      <c r="AA9099"/>
      <c r="AC9099"/>
      <c r="AD9099"/>
      <c r="AE9099"/>
      <c r="AG9099"/>
      <c r="AH9099"/>
      <c r="AI9099"/>
      <c r="AK9099"/>
      <c r="AL9099"/>
      <c r="AM9099"/>
      <c r="AO9099"/>
      <c r="AP9099"/>
      <c r="AQ9099"/>
      <c r="AS9099"/>
      <c r="AT9099"/>
      <c r="AU9099"/>
      <c r="AW9099"/>
      <c r="AX9099"/>
      <c r="AY9099"/>
      <c r="BA9099"/>
      <c r="BB9099"/>
      <c r="BC9099"/>
      <c r="BE9099"/>
      <c r="BF9099"/>
      <c r="BG9099"/>
      <c r="BI9099"/>
      <c r="BJ9099"/>
      <c r="BK9099"/>
      <c r="BM9099"/>
      <c r="BN9099"/>
      <c r="BO9099"/>
    </row>
    <row r="9100" spans="1:67">
      <c r="A9100"/>
      <c r="B9100"/>
      <c r="C9100"/>
      <c r="E9100"/>
      <c r="F9100"/>
      <c r="G9100"/>
      <c r="I9100"/>
      <c r="J9100"/>
      <c r="K9100"/>
      <c r="M9100"/>
      <c r="N9100"/>
      <c r="O9100"/>
      <c r="Q9100"/>
      <c r="R9100"/>
      <c r="S9100"/>
      <c r="U9100"/>
      <c r="V9100"/>
      <c r="W9100"/>
      <c r="Y9100"/>
      <c r="Z9100"/>
      <c r="AA9100"/>
      <c r="AC9100"/>
      <c r="AD9100"/>
      <c r="AE9100"/>
      <c r="AG9100"/>
      <c r="AH9100"/>
      <c r="AI9100"/>
      <c r="AK9100"/>
      <c r="AL9100"/>
      <c r="AM9100"/>
      <c r="AO9100"/>
      <c r="AP9100"/>
      <c r="AQ9100"/>
      <c r="AS9100"/>
      <c r="AT9100"/>
      <c r="AU9100"/>
      <c r="AW9100"/>
      <c r="AX9100"/>
      <c r="AY9100"/>
      <c r="BA9100"/>
      <c r="BB9100"/>
      <c r="BC9100"/>
      <c r="BE9100"/>
      <c r="BF9100"/>
      <c r="BG9100"/>
      <c r="BI9100"/>
      <c r="BJ9100"/>
      <c r="BK9100"/>
      <c r="BM9100"/>
      <c r="BN9100"/>
      <c r="BO9100"/>
    </row>
    <row r="9101" spans="1:67">
      <c r="A9101"/>
      <c r="B9101"/>
      <c r="C9101"/>
      <c r="E9101"/>
      <c r="F9101"/>
      <c r="G9101"/>
      <c r="I9101"/>
      <c r="J9101"/>
      <c r="K9101"/>
      <c r="M9101"/>
      <c r="N9101"/>
      <c r="O9101"/>
      <c r="Q9101"/>
      <c r="R9101"/>
      <c r="S9101"/>
      <c r="U9101"/>
      <c r="V9101"/>
      <c r="W9101"/>
      <c r="Y9101"/>
      <c r="Z9101"/>
      <c r="AA9101"/>
      <c r="AC9101"/>
      <c r="AD9101"/>
      <c r="AE9101"/>
      <c r="AG9101"/>
      <c r="AH9101"/>
      <c r="AI9101"/>
      <c r="AK9101"/>
      <c r="AL9101"/>
      <c r="AM9101"/>
      <c r="AO9101"/>
      <c r="AP9101"/>
      <c r="AQ9101"/>
      <c r="AS9101"/>
      <c r="AT9101"/>
      <c r="AU9101"/>
      <c r="AW9101"/>
      <c r="AX9101"/>
      <c r="AY9101"/>
      <c r="BA9101"/>
      <c r="BB9101"/>
      <c r="BC9101"/>
      <c r="BE9101"/>
      <c r="BF9101"/>
      <c r="BG9101"/>
      <c r="BI9101"/>
      <c r="BJ9101"/>
      <c r="BK9101"/>
      <c r="BM9101"/>
      <c r="BN9101"/>
      <c r="BO9101"/>
    </row>
    <row r="9102" spans="1:67">
      <c r="A9102"/>
      <c r="B9102"/>
      <c r="C9102"/>
      <c r="E9102"/>
      <c r="F9102"/>
      <c r="G9102"/>
      <c r="I9102"/>
      <c r="J9102"/>
      <c r="K9102"/>
      <c r="M9102"/>
      <c r="N9102"/>
      <c r="O9102"/>
      <c r="Q9102"/>
      <c r="R9102"/>
      <c r="S9102"/>
      <c r="U9102"/>
      <c r="V9102"/>
      <c r="W9102"/>
      <c r="Y9102"/>
      <c r="Z9102"/>
      <c r="AA9102"/>
      <c r="AC9102"/>
      <c r="AD9102"/>
      <c r="AE9102"/>
      <c r="AG9102"/>
      <c r="AH9102"/>
      <c r="AI9102"/>
      <c r="AK9102"/>
      <c r="AL9102"/>
      <c r="AM9102"/>
      <c r="AO9102"/>
      <c r="AP9102"/>
      <c r="AQ9102"/>
      <c r="AS9102"/>
      <c r="AT9102"/>
      <c r="AU9102"/>
      <c r="AW9102"/>
      <c r="AX9102"/>
      <c r="AY9102"/>
      <c r="BA9102"/>
      <c r="BB9102"/>
      <c r="BC9102"/>
      <c r="BE9102"/>
      <c r="BF9102"/>
      <c r="BG9102"/>
      <c r="BI9102"/>
      <c r="BJ9102"/>
      <c r="BK9102"/>
      <c r="BM9102"/>
      <c r="BN9102"/>
      <c r="BO9102"/>
    </row>
    <row r="9103" spans="1:67">
      <c r="A9103"/>
      <c r="B9103"/>
      <c r="C9103"/>
      <c r="E9103"/>
      <c r="F9103"/>
      <c r="G9103"/>
      <c r="I9103"/>
      <c r="J9103"/>
      <c r="K9103"/>
      <c r="M9103"/>
      <c r="N9103"/>
      <c r="O9103"/>
      <c r="Q9103"/>
      <c r="R9103"/>
      <c r="S9103"/>
      <c r="U9103"/>
      <c r="V9103"/>
      <c r="W9103"/>
      <c r="Y9103"/>
      <c r="Z9103"/>
      <c r="AA9103"/>
      <c r="AC9103"/>
      <c r="AD9103"/>
      <c r="AE9103"/>
      <c r="AG9103"/>
      <c r="AH9103"/>
      <c r="AI9103"/>
      <c r="AK9103"/>
      <c r="AL9103"/>
      <c r="AM9103"/>
      <c r="AO9103"/>
      <c r="AP9103"/>
      <c r="AQ9103"/>
      <c r="AS9103"/>
      <c r="AT9103"/>
      <c r="AU9103"/>
      <c r="AW9103"/>
      <c r="AX9103"/>
      <c r="AY9103"/>
      <c r="BA9103"/>
      <c r="BB9103"/>
      <c r="BC9103"/>
      <c r="BE9103"/>
      <c r="BF9103"/>
      <c r="BG9103"/>
      <c r="BI9103"/>
      <c r="BJ9103"/>
      <c r="BK9103"/>
      <c r="BM9103"/>
      <c r="BN9103"/>
      <c r="BO9103"/>
    </row>
    <row r="9104" spans="1:67">
      <c r="A9104"/>
      <c r="B9104"/>
      <c r="C9104"/>
      <c r="E9104"/>
      <c r="F9104"/>
      <c r="G9104"/>
      <c r="I9104"/>
      <c r="J9104"/>
      <c r="K9104"/>
      <c r="M9104"/>
      <c r="N9104"/>
      <c r="O9104"/>
      <c r="Q9104"/>
      <c r="R9104"/>
      <c r="S9104"/>
      <c r="U9104"/>
      <c r="V9104"/>
      <c r="W9104"/>
      <c r="Y9104"/>
      <c r="Z9104"/>
      <c r="AA9104"/>
      <c r="AC9104"/>
      <c r="AD9104"/>
      <c r="AE9104"/>
      <c r="AG9104"/>
      <c r="AH9104"/>
      <c r="AI9104"/>
      <c r="AK9104"/>
      <c r="AL9104"/>
      <c r="AM9104"/>
      <c r="AO9104"/>
      <c r="AP9104"/>
      <c r="AQ9104"/>
      <c r="AS9104"/>
      <c r="AT9104"/>
      <c r="AU9104"/>
      <c r="AW9104"/>
      <c r="AX9104"/>
      <c r="AY9104"/>
      <c r="BA9104"/>
      <c r="BB9104"/>
      <c r="BC9104"/>
      <c r="BE9104"/>
      <c r="BF9104"/>
      <c r="BG9104"/>
      <c r="BI9104"/>
      <c r="BJ9104"/>
      <c r="BK9104"/>
      <c r="BM9104"/>
      <c r="BN9104"/>
      <c r="BO9104"/>
    </row>
    <row r="9105" spans="1:67">
      <c r="A9105"/>
      <c r="B9105"/>
      <c r="C9105"/>
      <c r="E9105"/>
      <c r="F9105"/>
      <c r="G9105"/>
      <c r="I9105"/>
      <c r="J9105"/>
      <c r="K9105"/>
      <c r="M9105"/>
      <c r="N9105"/>
      <c r="O9105"/>
      <c r="Q9105"/>
      <c r="R9105"/>
      <c r="S9105"/>
      <c r="U9105"/>
      <c r="V9105"/>
      <c r="W9105"/>
      <c r="Y9105"/>
      <c r="Z9105"/>
      <c r="AA9105"/>
      <c r="AC9105"/>
      <c r="AD9105"/>
      <c r="AE9105"/>
      <c r="AG9105"/>
      <c r="AH9105"/>
      <c r="AI9105"/>
      <c r="AK9105"/>
      <c r="AL9105"/>
      <c r="AM9105"/>
      <c r="AO9105"/>
      <c r="AP9105"/>
      <c r="AQ9105"/>
      <c r="AS9105"/>
      <c r="AT9105"/>
      <c r="AU9105"/>
      <c r="AW9105"/>
      <c r="AX9105"/>
      <c r="AY9105"/>
      <c r="BA9105"/>
      <c r="BB9105"/>
      <c r="BC9105"/>
      <c r="BE9105"/>
      <c r="BF9105"/>
      <c r="BG9105"/>
      <c r="BI9105"/>
      <c r="BJ9105"/>
      <c r="BK9105"/>
      <c r="BM9105"/>
      <c r="BN9105"/>
      <c r="BO9105"/>
    </row>
    <row r="9106" spans="1:67">
      <c r="A9106"/>
      <c r="B9106"/>
      <c r="C9106"/>
      <c r="E9106"/>
      <c r="F9106"/>
      <c r="G9106"/>
      <c r="I9106"/>
      <c r="J9106"/>
      <c r="K9106"/>
      <c r="M9106"/>
      <c r="N9106"/>
      <c r="O9106"/>
      <c r="Q9106"/>
      <c r="R9106"/>
      <c r="S9106"/>
      <c r="U9106"/>
      <c r="V9106"/>
      <c r="W9106"/>
      <c r="Y9106"/>
      <c r="Z9106"/>
      <c r="AA9106"/>
      <c r="AC9106"/>
      <c r="AD9106"/>
      <c r="AE9106"/>
      <c r="AG9106"/>
      <c r="AH9106"/>
      <c r="AI9106"/>
      <c r="AK9106"/>
      <c r="AL9106"/>
      <c r="AM9106"/>
      <c r="AO9106"/>
      <c r="AP9106"/>
      <c r="AQ9106"/>
      <c r="AS9106"/>
      <c r="AT9106"/>
      <c r="AU9106"/>
      <c r="AW9106"/>
      <c r="AX9106"/>
      <c r="AY9106"/>
      <c r="BA9106"/>
      <c r="BB9106"/>
      <c r="BC9106"/>
      <c r="BE9106"/>
      <c r="BF9106"/>
      <c r="BG9106"/>
      <c r="BI9106"/>
      <c r="BJ9106"/>
      <c r="BK9106"/>
      <c r="BM9106"/>
      <c r="BN9106"/>
      <c r="BO9106"/>
    </row>
    <row r="9107" spans="1:67">
      <c r="A9107"/>
      <c r="B9107"/>
      <c r="C9107"/>
      <c r="E9107"/>
      <c r="F9107"/>
      <c r="G9107"/>
      <c r="I9107"/>
      <c r="J9107"/>
      <c r="K9107"/>
      <c r="M9107"/>
      <c r="N9107"/>
      <c r="O9107"/>
      <c r="Q9107"/>
      <c r="R9107"/>
      <c r="S9107"/>
      <c r="U9107"/>
      <c r="V9107"/>
      <c r="W9107"/>
      <c r="Y9107"/>
      <c r="Z9107"/>
      <c r="AA9107"/>
      <c r="AC9107"/>
      <c r="AD9107"/>
      <c r="AE9107"/>
      <c r="AG9107"/>
      <c r="AH9107"/>
      <c r="AI9107"/>
      <c r="AK9107"/>
      <c r="AL9107"/>
      <c r="AM9107"/>
      <c r="AO9107"/>
      <c r="AP9107"/>
      <c r="AQ9107"/>
      <c r="AS9107"/>
      <c r="AT9107"/>
      <c r="AU9107"/>
      <c r="AW9107"/>
      <c r="AX9107"/>
      <c r="AY9107"/>
      <c r="BA9107"/>
      <c r="BB9107"/>
      <c r="BC9107"/>
      <c r="BE9107"/>
      <c r="BF9107"/>
      <c r="BG9107"/>
      <c r="BI9107"/>
      <c r="BJ9107"/>
      <c r="BK9107"/>
      <c r="BM9107"/>
      <c r="BN9107"/>
      <c r="BO9107"/>
    </row>
    <row r="9108" spans="1:67">
      <c r="A9108"/>
      <c r="B9108"/>
      <c r="C9108"/>
      <c r="E9108"/>
      <c r="F9108"/>
      <c r="G9108"/>
      <c r="I9108"/>
      <c r="J9108"/>
      <c r="K9108"/>
      <c r="M9108"/>
      <c r="N9108"/>
      <c r="O9108"/>
      <c r="Q9108"/>
      <c r="R9108"/>
      <c r="S9108"/>
      <c r="U9108"/>
      <c r="V9108"/>
      <c r="W9108"/>
      <c r="Y9108"/>
      <c r="Z9108"/>
      <c r="AA9108"/>
      <c r="AC9108"/>
      <c r="AD9108"/>
      <c r="AE9108"/>
      <c r="AG9108"/>
      <c r="AH9108"/>
      <c r="AI9108"/>
      <c r="AK9108"/>
      <c r="AL9108"/>
      <c r="AM9108"/>
      <c r="AO9108"/>
      <c r="AP9108"/>
      <c r="AQ9108"/>
      <c r="AS9108"/>
      <c r="AT9108"/>
      <c r="AU9108"/>
      <c r="AW9108"/>
      <c r="AX9108"/>
      <c r="AY9108"/>
      <c r="BA9108"/>
      <c r="BB9108"/>
      <c r="BC9108"/>
      <c r="BE9108"/>
      <c r="BF9108"/>
      <c r="BG9108"/>
      <c r="BI9108"/>
      <c r="BJ9108"/>
      <c r="BK9108"/>
      <c r="BM9108"/>
      <c r="BN9108"/>
      <c r="BO9108"/>
    </row>
    <row r="9109" spans="1:67">
      <c r="A9109"/>
      <c r="B9109"/>
      <c r="C9109"/>
      <c r="E9109"/>
      <c r="F9109"/>
      <c r="G9109"/>
      <c r="I9109"/>
      <c r="J9109"/>
      <c r="K9109"/>
      <c r="M9109"/>
      <c r="N9109"/>
      <c r="O9109"/>
      <c r="Q9109"/>
      <c r="R9109"/>
      <c r="S9109"/>
      <c r="U9109"/>
      <c r="V9109"/>
      <c r="W9109"/>
      <c r="Y9109"/>
      <c r="Z9109"/>
      <c r="AA9109"/>
      <c r="AC9109"/>
      <c r="AD9109"/>
      <c r="AE9109"/>
      <c r="AG9109"/>
      <c r="AH9109"/>
      <c r="AI9109"/>
      <c r="AK9109"/>
      <c r="AL9109"/>
      <c r="AM9109"/>
      <c r="AO9109"/>
      <c r="AP9109"/>
      <c r="AQ9109"/>
      <c r="AS9109"/>
      <c r="AT9109"/>
      <c r="AU9109"/>
      <c r="AW9109"/>
      <c r="AX9109"/>
      <c r="AY9109"/>
      <c r="BA9109"/>
      <c r="BB9109"/>
      <c r="BC9109"/>
      <c r="BE9109"/>
      <c r="BF9109"/>
      <c r="BG9109"/>
      <c r="BI9109"/>
      <c r="BJ9109"/>
      <c r="BK9109"/>
      <c r="BM9109"/>
      <c r="BN9109"/>
      <c r="BO9109"/>
    </row>
    <row r="9110" spans="1:67">
      <c r="A9110"/>
      <c r="B9110"/>
      <c r="C9110"/>
      <c r="E9110"/>
      <c r="F9110"/>
      <c r="G9110"/>
      <c r="I9110"/>
      <c r="J9110"/>
      <c r="K9110"/>
      <c r="M9110"/>
      <c r="N9110"/>
      <c r="O9110"/>
      <c r="Q9110"/>
      <c r="R9110"/>
      <c r="S9110"/>
      <c r="U9110"/>
      <c r="V9110"/>
      <c r="W9110"/>
      <c r="Y9110"/>
      <c r="Z9110"/>
      <c r="AA9110"/>
      <c r="AC9110"/>
      <c r="AD9110"/>
      <c r="AE9110"/>
      <c r="AG9110"/>
      <c r="AH9110"/>
      <c r="AI9110"/>
      <c r="AK9110"/>
      <c r="AL9110"/>
      <c r="AM9110"/>
      <c r="AO9110"/>
      <c r="AP9110"/>
      <c r="AQ9110"/>
      <c r="AS9110"/>
      <c r="AT9110"/>
      <c r="AU9110"/>
      <c r="AW9110"/>
      <c r="AX9110"/>
      <c r="AY9110"/>
      <c r="BA9110"/>
      <c r="BB9110"/>
      <c r="BC9110"/>
      <c r="BE9110"/>
      <c r="BF9110"/>
      <c r="BG9110"/>
      <c r="BI9110"/>
      <c r="BJ9110"/>
      <c r="BK9110"/>
      <c r="BM9110"/>
      <c r="BN9110"/>
      <c r="BO9110"/>
    </row>
    <row r="9111" spans="1:67">
      <c r="A9111"/>
      <c r="B9111"/>
      <c r="C9111"/>
      <c r="E9111"/>
      <c r="F9111"/>
      <c r="G9111"/>
      <c r="I9111"/>
      <c r="J9111"/>
      <c r="K9111"/>
      <c r="M9111"/>
      <c r="N9111"/>
      <c r="O9111"/>
      <c r="Q9111"/>
      <c r="R9111"/>
      <c r="S9111"/>
      <c r="U9111"/>
      <c r="V9111"/>
      <c r="W9111"/>
      <c r="Y9111"/>
      <c r="Z9111"/>
      <c r="AA9111"/>
      <c r="AC9111"/>
      <c r="AD9111"/>
      <c r="AE9111"/>
      <c r="AG9111"/>
      <c r="AH9111"/>
      <c r="AI9111"/>
      <c r="AK9111"/>
      <c r="AL9111"/>
      <c r="AM9111"/>
      <c r="AO9111"/>
      <c r="AP9111"/>
      <c r="AQ9111"/>
      <c r="AS9111"/>
      <c r="AT9111"/>
      <c r="AU9111"/>
      <c r="AW9111"/>
      <c r="AX9111"/>
      <c r="AY9111"/>
      <c r="BA9111"/>
      <c r="BB9111"/>
      <c r="BC9111"/>
      <c r="BE9111"/>
      <c r="BF9111"/>
      <c r="BG9111"/>
      <c r="BI9111"/>
      <c r="BJ9111"/>
      <c r="BK9111"/>
      <c r="BM9111"/>
      <c r="BN9111"/>
      <c r="BO9111"/>
    </row>
    <row r="9112" spans="1:67">
      <c r="A9112"/>
      <c r="B9112"/>
      <c r="C9112"/>
      <c r="E9112"/>
      <c r="F9112"/>
      <c r="G9112"/>
      <c r="I9112"/>
      <c r="J9112"/>
      <c r="K9112"/>
      <c r="M9112"/>
      <c r="N9112"/>
      <c r="O9112"/>
      <c r="Q9112"/>
      <c r="R9112"/>
      <c r="S9112"/>
      <c r="U9112"/>
      <c r="V9112"/>
      <c r="W9112"/>
      <c r="Y9112"/>
      <c r="Z9112"/>
      <c r="AA9112"/>
      <c r="AC9112"/>
      <c r="AD9112"/>
      <c r="AE9112"/>
      <c r="AG9112"/>
      <c r="AH9112"/>
      <c r="AI9112"/>
      <c r="AK9112"/>
      <c r="AL9112"/>
      <c r="AM9112"/>
      <c r="AO9112"/>
      <c r="AP9112"/>
      <c r="AQ9112"/>
      <c r="AS9112"/>
      <c r="AT9112"/>
      <c r="AU9112"/>
      <c r="AW9112"/>
      <c r="AX9112"/>
      <c r="AY9112"/>
      <c r="BA9112"/>
      <c r="BB9112"/>
      <c r="BC9112"/>
      <c r="BE9112"/>
      <c r="BF9112"/>
      <c r="BG9112"/>
      <c r="BI9112"/>
      <c r="BJ9112"/>
      <c r="BK9112"/>
      <c r="BM9112"/>
      <c r="BN9112"/>
      <c r="BO9112"/>
    </row>
    <row r="9113" spans="1:67">
      <c r="A9113"/>
      <c r="B9113"/>
      <c r="C9113"/>
      <c r="E9113"/>
      <c r="F9113"/>
      <c r="G9113"/>
      <c r="I9113"/>
      <c r="J9113"/>
      <c r="K9113"/>
      <c r="M9113"/>
      <c r="N9113"/>
      <c r="O9113"/>
      <c r="Q9113"/>
      <c r="R9113"/>
      <c r="S9113"/>
      <c r="U9113"/>
      <c r="V9113"/>
      <c r="W9113"/>
      <c r="Y9113"/>
      <c r="Z9113"/>
      <c r="AA9113"/>
      <c r="AC9113"/>
      <c r="AD9113"/>
      <c r="AE9113"/>
      <c r="AG9113"/>
      <c r="AH9113"/>
      <c r="AI9113"/>
      <c r="AK9113"/>
      <c r="AL9113"/>
      <c r="AM9113"/>
      <c r="AO9113"/>
      <c r="AP9113"/>
      <c r="AQ9113"/>
      <c r="AS9113"/>
      <c r="AT9113"/>
      <c r="AU9113"/>
      <c r="AW9113"/>
      <c r="AX9113"/>
      <c r="AY9113"/>
      <c r="BA9113"/>
      <c r="BB9113"/>
      <c r="BC9113"/>
      <c r="BE9113"/>
      <c r="BF9113"/>
      <c r="BG9113"/>
      <c r="BI9113"/>
      <c r="BJ9113"/>
      <c r="BK9113"/>
      <c r="BM9113"/>
      <c r="BN9113"/>
      <c r="BO9113"/>
    </row>
    <row r="9114" spans="1:67">
      <c r="A9114"/>
      <c r="B9114"/>
      <c r="C9114"/>
      <c r="E9114"/>
      <c r="F9114"/>
      <c r="G9114"/>
      <c r="I9114"/>
      <c r="J9114"/>
      <c r="K9114"/>
      <c r="M9114"/>
      <c r="N9114"/>
      <c r="O9114"/>
      <c r="Q9114"/>
      <c r="R9114"/>
      <c r="S9114"/>
      <c r="U9114"/>
      <c r="V9114"/>
      <c r="W9114"/>
      <c r="Y9114"/>
      <c r="Z9114"/>
      <c r="AA9114"/>
      <c r="AC9114"/>
      <c r="AD9114"/>
      <c r="AE9114"/>
      <c r="AG9114"/>
      <c r="AH9114"/>
      <c r="AI9114"/>
      <c r="AK9114"/>
      <c r="AL9114"/>
      <c r="AM9114"/>
      <c r="AO9114"/>
      <c r="AP9114"/>
      <c r="AQ9114"/>
      <c r="AS9114"/>
      <c r="AT9114"/>
      <c r="AU9114"/>
      <c r="AW9114"/>
      <c r="AX9114"/>
      <c r="AY9114"/>
      <c r="BA9114"/>
      <c r="BB9114"/>
      <c r="BC9114"/>
      <c r="BE9114"/>
      <c r="BF9114"/>
      <c r="BG9114"/>
      <c r="BI9114"/>
      <c r="BJ9114"/>
      <c r="BK9114"/>
      <c r="BM9114"/>
      <c r="BN9114"/>
      <c r="BO9114"/>
    </row>
    <row r="9115" spans="1:67">
      <c r="A9115"/>
      <c r="B9115"/>
      <c r="C9115"/>
      <c r="E9115"/>
      <c r="F9115"/>
      <c r="G9115"/>
      <c r="I9115"/>
      <c r="J9115"/>
      <c r="K9115"/>
      <c r="M9115"/>
      <c r="N9115"/>
      <c r="O9115"/>
      <c r="Q9115"/>
      <c r="R9115"/>
      <c r="S9115"/>
      <c r="U9115"/>
      <c r="V9115"/>
      <c r="W9115"/>
      <c r="Y9115"/>
      <c r="Z9115"/>
      <c r="AA9115"/>
      <c r="AC9115"/>
      <c r="AD9115"/>
      <c r="AE9115"/>
      <c r="AG9115"/>
      <c r="AH9115"/>
      <c r="AI9115"/>
      <c r="AK9115"/>
      <c r="AL9115"/>
      <c r="AM9115"/>
      <c r="AO9115"/>
      <c r="AP9115"/>
      <c r="AQ9115"/>
      <c r="AS9115"/>
      <c r="AT9115"/>
      <c r="AU9115"/>
      <c r="AW9115"/>
      <c r="AX9115"/>
      <c r="AY9115"/>
      <c r="BA9115"/>
      <c r="BB9115"/>
      <c r="BC9115"/>
      <c r="BE9115"/>
      <c r="BF9115"/>
      <c r="BG9115"/>
      <c r="BI9115"/>
      <c r="BJ9115"/>
      <c r="BK9115"/>
      <c r="BM9115"/>
      <c r="BN9115"/>
      <c r="BO9115"/>
    </row>
    <row r="9116" spans="1:67">
      <c r="A9116"/>
      <c r="B9116"/>
      <c r="C9116"/>
      <c r="E9116"/>
      <c r="F9116"/>
      <c r="G9116"/>
      <c r="I9116"/>
      <c r="J9116"/>
      <c r="K9116"/>
      <c r="M9116"/>
      <c r="N9116"/>
      <c r="O9116"/>
      <c r="Q9116"/>
      <c r="R9116"/>
      <c r="S9116"/>
      <c r="U9116"/>
      <c r="V9116"/>
      <c r="W9116"/>
      <c r="Y9116"/>
      <c r="Z9116"/>
      <c r="AA9116"/>
      <c r="AC9116"/>
      <c r="AD9116"/>
      <c r="AE9116"/>
      <c r="AG9116"/>
      <c r="AH9116"/>
      <c r="AI9116"/>
      <c r="AK9116"/>
      <c r="AL9116"/>
      <c r="AM9116"/>
      <c r="AO9116"/>
      <c r="AP9116"/>
      <c r="AQ9116"/>
      <c r="AS9116"/>
      <c r="AT9116"/>
      <c r="AU9116"/>
      <c r="AW9116"/>
      <c r="AX9116"/>
      <c r="AY9116"/>
      <c r="BA9116"/>
      <c r="BB9116"/>
      <c r="BC9116"/>
      <c r="BE9116"/>
      <c r="BF9116"/>
      <c r="BG9116"/>
      <c r="BI9116"/>
      <c r="BJ9116"/>
      <c r="BK9116"/>
      <c r="BM9116"/>
      <c r="BN9116"/>
      <c r="BO9116"/>
    </row>
    <row r="9117" spans="1:67">
      <c r="A9117"/>
      <c r="B9117"/>
      <c r="C9117"/>
      <c r="E9117"/>
      <c r="F9117"/>
      <c r="G9117"/>
      <c r="I9117"/>
      <c r="J9117"/>
      <c r="K9117"/>
      <c r="M9117"/>
      <c r="N9117"/>
      <c r="O9117"/>
      <c r="Q9117"/>
      <c r="R9117"/>
      <c r="S9117"/>
      <c r="U9117"/>
      <c r="V9117"/>
      <c r="W9117"/>
      <c r="Y9117"/>
      <c r="Z9117"/>
      <c r="AA9117"/>
      <c r="AC9117"/>
      <c r="AD9117"/>
      <c r="AE9117"/>
      <c r="AG9117"/>
      <c r="AH9117"/>
      <c r="AI9117"/>
      <c r="AK9117"/>
      <c r="AL9117"/>
      <c r="AM9117"/>
      <c r="AO9117"/>
      <c r="AP9117"/>
      <c r="AQ9117"/>
      <c r="AS9117"/>
      <c r="AT9117"/>
      <c r="AU9117"/>
      <c r="AW9117"/>
      <c r="AX9117"/>
      <c r="AY9117"/>
      <c r="BA9117"/>
      <c r="BB9117"/>
      <c r="BC9117"/>
      <c r="BE9117"/>
      <c r="BF9117"/>
      <c r="BG9117"/>
      <c r="BI9117"/>
      <c r="BJ9117"/>
      <c r="BK9117"/>
      <c r="BM9117"/>
      <c r="BN9117"/>
      <c r="BO9117"/>
    </row>
    <row r="9118" spans="1:67">
      <c r="A9118"/>
      <c r="B9118"/>
      <c r="C9118"/>
      <c r="E9118"/>
      <c r="F9118"/>
      <c r="G9118"/>
      <c r="I9118"/>
      <c r="J9118"/>
      <c r="K9118"/>
      <c r="M9118"/>
      <c r="N9118"/>
      <c r="O9118"/>
      <c r="Q9118"/>
      <c r="R9118"/>
      <c r="S9118"/>
      <c r="U9118"/>
      <c r="V9118"/>
      <c r="W9118"/>
      <c r="Y9118"/>
      <c r="Z9118"/>
      <c r="AA9118"/>
      <c r="AC9118"/>
      <c r="AD9118"/>
      <c r="AE9118"/>
      <c r="AG9118"/>
      <c r="AH9118"/>
      <c r="AI9118"/>
      <c r="AK9118"/>
      <c r="AL9118"/>
      <c r="AM9118"/>
      <c r="AO9118"/>
      <c r="AP9118"/>
      <c r="AQ9118"/>
      <c r="AS9118"/>
      <c r="AT9118"/>
      <c r="AU9118"/>
      <c r="AW9118"/>
      <c r="AX9118"/>
      <c r="AY9118"/>
      <c r="BA9118"/>
      <c r="BB9118"/>
      <c r="BC9118"/>
      <c r="BE9118"/>
      <c r="BF9118"/>
      <c r="BG9118"/>
      <c r="BI9118"/>
      <c r="BJ9118"/>
      <c r="BK9118"/>
      <c r="BM9118"/>
      <c r="BN9118"/>
      <c r="BO9118"/>
    </row>
    <row r="9119" spans="1:67">
      <c r="A9119"/>
      <c r="B9119"/>
      <c r="C9119"/>
      <c r="E9119"/>
      <c r="F9119"/>
      <c r="G9119"/>
      <c r="I9119"/>
      <c r="J9119"/>
      <c r="K9119"/>
      <c r="M9119"/>
      <c r="N9119"/>
      <c r="O9119"/>
      <c r="Q9119"/>
      <c r="R9119"/>
      <c r="S9119"/>
      <c r="U9119"/>
      <c r="V9119"/>
      <c r="W9119"/>
      <c r="Y9119"/>
      <c r="Z9119"/>
      <c r="AA9119"/>
      <c r="AC9119"/>
      <c r="AD9119"/>
      <c r="AE9119"/>
      <c r="AG9119"/>
      <c r="AH9119"/>
      <c r="AI9119"/>
      <c r="AK9119"/>
      <c r="AL9119"/>
      <c r="AM9119"/>
      <c r="AO9119"/>
      <c r="AP9119"/>
      <c r="AQ9119"/>
      <c r="AS9119"/>
      <c r="AT9119"/>
      <c r="AU9119"/>
      <c r="AW9119"/>
      <c r="AX9119"/>
      <c r="AY9119"/>
      <c r="BA9119"/>
      <c r="BB9119"/>
      <c r="BC9119"/>
      <c r="BE9119"/>
      <c r="BF9119"/>
      <c r="BG9119"/>
      <c r="BI9119"/>
      <c r="BJ9119"/>
      <c r="BK9119"/>
      <c r="BM9119"/>
      <c r="BN9119"/>
      <c r="BO9119"/>
    </row>
    <row r="9120" spans="1:67">
      <c r="A9120"/>
      <c r="B9120"/>
      <c r="C9120"/>
      <c r="E9120"/>
      <c r="F9120"/>
      <c r="G9120"/>
      <c r="I9120"/>
      <c r="J9120"/>
      <c r="K9120"/>
      <c r="M9120"/>
      <c r="N9120"/>
      <c r="O9120"/>
      <c r="Q9120"/>
      <c r="R9120"/>
      <c r="S9120"/>
      <c r="U9120"/>
      <c r="V9120"/>
      <c r="W9120"/>
      <c r="Y9120"/>
      <c r="Z9120"/>
      <c r="AA9120"/>
      <c r="AC9120"/>
      <c r="AD9120"/>
      <c r="AE9120"/>
      <c r="AG9120"/>
      <c r="AH9120"/>
      <c r="AI9120"/>
      <c r="AK9120"/>
      <c r="AL9120"/>
      <c r="AM9120"/>
      <c r="AO9120"/>
      <c r="AP9120"/>
      <c r="AQ9120"/>
      <c r="AS9120"/>
      <c r="AT9120"/>
      <c r="AU9120"/>
      <c r="AW9120"/>
      <c r="AX9120"/>
      <c r="AY9120"/>
      <c r="BA9120"/>
      <c r="BB9120"/>
      <c r="BC9120"/>
      <c r="BE9120"/>
      <c r="BF9120"/>
      <c r="BG9120"/>
      <c r="BI9120"/>
      <c r="BJ9120"/>
      <c r="BK9120"/>
      <c r="BM9120"/>
      <c r="BN9120"/>
      <c r="BO9120"/>
    </row>
    <row r="9121" spans="1:67">
      <c r="A9121"/>
      <c r="B9121"/>
      <c r="C9121"/>
      <c r="E9121"/>
      <c r="F9121"/>
      <c r="G9121"/>
      <c r="I9121"/>
      <c r="J9121"/>
      <c r="K9121"/>
      <c r="M9121"/>
      <c r="N9121"/>
      <c r="O9121"/>
      <c r="Q9121"/>
      <c r="R9121"/>
      <c r="S9121"/>
      <c r="U9121"/>
      <c r="V9121"/>
      <c r="W9121"/>
      <c r="Y9121"/>
      <c r="Z9121"/>
      <c r="AA9121"/>
      <c r="AC9121"/>
      <c r="AD9121"/>
      <c r="AE9121"/>
      <c r="AG9121"/>
      <c r="AH9121"/>
      <c r="AI9121"/>
      <c r="AK9121"/>
      <c r="AL9121"/>
      <c r="AM9121"/>
      <c r="AO9121"/>
      <c r="AP9121"/>
      <c r="AQ9121"/>
      <c r="AS9121"/>
      <c r="AT9121"/>
      <c r="AU9121"/>
      <c r="AW9121"/>
      <c r="AX9121"/>
      <c r="AY9121"/>
      <c r="BA9121"/>
      <c r="BB9121"/>
      <c r="BC9121"/>
      <c r="BE9121"/>
      <c r="BF9121"/>
      <c r="BG9121"/>
      <c r="BI9121"/>
      <c r="BJ9121"/>
      <c r="BK9121"/>
      <c r="BM9121"/>
      <c r="BN9121"/>
      <c r="BO9121"/>
    </row>
    <row r="9122" spans="1:67">
      <c r="A9122"/>
      <c r="B9122"/>
      <c r="C9122"/>
      <c r="E9122"/>
      <c r="F9122"/>
      <c r="G9122"/>
      <c r="I9122"/>
      <c r="J9122"/>
      <c r="K9122"/>
      <c r="M9122"/>
      <c r="N9122"/>
      <c r="O9122"/>
      <c r="Q9122"/>
      <c r="R9122"/>
      <c r="S9122"/>
      <c r="U9122"/>
      <c r="V9122"/>
      <c r="W9122"/>
      <c r="Y9122"/>
      <c r="Z9122"/>
      <c r="AA9122"/>
      <c r="AC9122"/>
      <c r="AD9122"/>
      <c r="AE9122"/>
      <c r="AG9122"/>
      <c r="AH9122"/>
      <c r="AI9122"/>
      <c r="AK9122"/>
      <c r="AL9122"/>
      <c r="AM9122"/>
      <c r="AO9122"/>
      <c r="AP9122"/>
      <c r="AQ9122"/>
      <c r="AS9122"/>
      <c r="AT9122"/>
      <c r="AU9122"/>
      <c r="AW9122"/>
      <c r="AX9122"/>
      <c r="AY9122"/>
      <c r="BA9122"/>
      <c r="BB9122"/>
      <c r="BC9122"/>
      <c r="BE9122"/>
      <c r="BF9122"/>
      <c r="BG9122"/>
      <c r="BI9122"/>
      <c r="BJ9122"/>
      <c r="BK9122"/>
      <c r="BM9122"/>
      <c r="BN9122"/>
      <c r="BO9122"/>
    </row>
    <row r="9123" spans="1:67">
      <c r="A9123"/>
      <c r="B9123"/>
      <c r="C9123"/>
      <c r="E9123"/>
      <c r="F9123"/>
      <c r="G9123"/>
      <c r="I9123"/>
      <c r="J9123"/>
      <c r="K9123"/>
      <c r="M9123"/>
      <c r="N9123"/>
      <c r="O9123"/>
      <c r="Q9123"/>
      <c r="R9123"/>
      <c r="S9123"/>
      <c r="U9123"/>
      <c r="V9123"/>
      <c r="W9123"/>
      <c r="Y9123"/>
      <c r="Z9123"/>
      <c r="AA9123"/>
      <c r="AC9123"/>
      <c r="AD9123"/>
      <c r="AE9123"/>
      <c r="AG9123"/>
      <c r="AH9123"/>
      <c r="AI9123"/>
      <c r="AK9123"/>
      <c r="AL9123"/>
      <c r="AM9123"/>
      <c r="AO9123"/>
      <c r="AP9123"/>
      <c r="AQ9123"/>
      <c r="AS9123"/>
      <c r="AT9123"/>
      <c r="AU9123"/>
      <c r="AW9123"/>
      <c r="AX9123"/>
      <c r="AY9123"/>
      <c r="BA9123"/>
      <c r="BB9123"/>
      <c r="BC9123"/>
      <c r="BE9123"/>
      <c r="BF9123"/>
      <c r="BG9123"/>
      <c r="BI9123"/>
      <c r="BJ9123"/>
      <c r="BK9123"/>
      <c r="BM9123"/>
      <c r="BN9123"/>
      <c r="BO9123"/>
    </row>
    <row r="9124" spans="1:67">
      <c r="A9124"/>
      <c r="B9124"/>
      <c r="C9124"/>
      <c r="E9124"/>
      <c r="F9124"/>
      <c r="G9124"/>
      <c r="I9124"/>
      <c r="J9124"/>
      <c r="K9124"/>
      <c r="M9124"/>
      <c r="N9124"/>
      <c r="O9124"/>
      <c r="Q9124"/>
      <c r="R9124"/>
      <c r="S9124"/>
      <c r="U9124"/>
      <c r="V9124"/>
      <c r="W9124"/>
      <c r="Y9124"/>
      <c r="Z9124"/>
      <c r="AA9124"/>
      <c r="AC9124"/>
      <c r="AD9124"/>
      <c r="AE9124"/>
      <c r="AG9124"/>
      <c r="AH9124"/>
      <c r="AI9124"/>
      <c r="AK9124"/>
      <c r="AL9124"/>
      <c r="AM9124"/>
      <c r="AO9124"/>
      <c r="AP9124"/>
      <c r="AQ9124"/>
      <c r="AS9124"/>
      <c r="AT9124"/>
      <c r="AU9124"/>
      <c r="AW9124"/>
      <c r="AX9124"/>
      <c r="AY9124"/>
      <c r="BA9124"/>
      <c r="BB9124"/>
      <c r="BC9124"/>
      <c r="BE9124"/>
      <c r="BF9124"/>
      <c r="BG9124"/>
      <c r="BI9124"/>
      <c r="BJ9124"/>
      <c r="BK9124"/>
      <c r="BM9124"/>
      <c r="BN9124"/>
      <c r="BO9124"/>
    </row>
    <row r="9125" spans="1:67">
      <c r="A9125"/>
      <c r="B9125"/>
      <c r="C9125"/>
      <c r="E9125"/>
      <c r="F9125"/>
      <c r="G9125"/>
      <c r="I9125"/>
      <c r="J9125"/>
      <c r="K9125"/>
      <c r="M9125"/>
      <c r="N9125"/>
      <c r="O9125"/>
      <c r="Q9125"/>
      <c r="R9125"/>
      <c r="S9125"/>
      <c r="U9125"/>
      <c r="V9125"/>
      <c r="W9125"/>
      <c r="Y9125"/>
      <c r="Z9125"/>
      <c r="AA9125"/>
      <c r="AC9125"/>
      <c r="AD9125"/>
      <c r="AE9125"/>
      <c r="AG9125"/>
      <c r="AH9125"/>
      <c r="AI9125"/>
      <c r="AK9125"/>
      <c r="AL9125"/>
      <c r="AM9125"/>
      <c r="AO9125"/>
      <c r="AP9125"/>
      <c r="AQ9125"/>
      <c r="AS9125"/>
      <c r="AT9125"/>
      <c r="AU9125"/>
      <c r="AW9125"/>
      <c r="AX9125"/>
      <c r="AY9125"/>
      <c r="BA9125"/>
      <c r="BB9125"/>
      <c r="BC9125"/>
      <c r="BE9125"/>
      <c r="BF9125"/>
      <c r="BG9125"/>
      <c r="BI9125"/>
      <c r="BJ9125"/>
      <c r="BK9125"/>
      <c r="BM9125"/>
      <c r="BN9125"/>
      <c r="BO9125"/>
    </row>
    <row r="9126" spans="1:67">
      <c r="A9126"/>
      <c r="B9126"/>
      <c r="C9126"/>
      <c r="E9126"/>
      <c r="F9126"/>
      <c r="G9126"/>
      <c r="I9126"/>
      <c r="J9126"/>
      <c r="K9126"/>
      <c r="M9126"/>
      <c r="N9126"/>
      <c r="O9126"/>
      <c r="Q9126"/>
      <c r="R9126"/>
      <c r="S9126"/>
      <c r="U9126"/>
      <c r="V9126"/>
      <c r="W9126"/>
      <c r="Y9126"/>
      <c r="Z9126"/>
      <c r="AA9126"/>
      <c r="AC9126"/>
      <c r="AD9126"/>
      <c r="AE9126"/>
      <c r="AG9126"/>
      <c r="AH9126"/>
      <c r="AI9126"/>
      <c r="AK9126"/>
      <c r="AL9126"/>
      <c r="AM9126"/>
      <c r="AO9126"/>
      <c r="AP9126"/>
      <c r="AQ9126"/>
      <c r="AS9126"/>
      <c r="AT9126"/>
      <c r="AU9126"/>
      <c r="AW9126"/>
      <c r="AX9126"/>
      <c r="AY9126"/>
      <c r="BA9126"/>
      <c r="BB9126"/>
      <c r="BC9126"/>
      <c r="BE9126"/>
      <c r="BF9126"/>
      <c r="BG9126"/>
      <c r="BI9126"/>
      <c r="BJ9126"/>
      <c r="BK9126"/>
      <c r="BM9126"/>
      <c r="BN9126"/>
      <c r="BO9126"/>
    </row>
    <row r="9127" spans="1:67">
      <c r="A9127"/>
      <c r="B9127"/>
      <c r="C9127"/>
      <c r="E9127"/>
      <c r="F9127"/>
      <c r="G9127"/>
      <c r="I9127"/>
      <c r="J9127"/>
      <c r="K9127"/>
      <c r="M9127"/>
      <c r="N9127"/>
      <c r="O9127"/>
      <c r="Q9127"/>
      <c r="R9127"/>
      <c r="S9127"/>
      <c r="U9127"/>
      <c r="V9127"/>
      <c r="W9127"/>
      <c r="Y9127"/>
      <c r="Z9127"/>
      <c r="AA9127"/>
      <c r="AC9127"/>
      <c r="AD9127"/>
      <c r="AE9127"/>
      <c r="AG9127"/>
      <c r="AH9127"/>
      <c r="AI9127"/>
      <c r="AK9127"/>
      <c r="AL9127"/>
      <c r="AM9127"/>
      <c r="AO9127"/>
      <c r="AP9127"/>
      <c r="AQ9127"/>
      <c r="AS9127"/>
      <c r="AT9127"/>
      <c r="AU9127"/>
      <c r="AW9127"/>
      <c r="AX9127"/>
      <c r="AY9127"/>
      <c r="BA9127"/>
      <c r="BB9127"/>
      <c r="BC9127"/>
      <c r="BE9127"/>
      <c r="BF9127"/>
      <c r="BG9127"/>
      <c r="BI9127"/>
      <c r="BJ9127"/>
      <c r="BK9127"/>
      <c r="BM9127"/>
      <c r="BN9127"/>
      <c r="BO9127"/>
    </row>
    <row r="9128" spans="1:67">
      <c r="A9128"/>
      <c r="B9128"/>
      <c r="C9128"/>
      <c r="E9128"/>
      <c r="F9128"/>
      <c r="G9128"/>
      <c r="I9128"/>
      <c r="J9128"/>
      <c r="K9128"/>
      <c r="M9128"/>
      <c r="N9128"/>
      <c r="O9128"/>
      <c r="Q9128"/>
      <c r="R9128"/>
      <c r="S9128"/>
      <c r="U9128"/>
      <c r="V9128"/>
      <c r="W9128"/>
      <c r="Y9128"/>
      <c r="Z9128"/>
      <c r="AA9128"/>
      <c r="AC9128"/>
      <c r="AD9128"/>
      <c r="AE9128"/>
      <c r="AG9128"/>
      <c r="AH9128"/>
      <c r="AI9128"/>
      <c r="AK9128"/>
      <c r="AL9128"/>
      <c r="AM9128"/>
      <c r="AO9128"/>
      <c r="AP9128"/>
      <c r="AQ9128"/>
      <c r="AS9128"/>
      <c r="AT9128"/>
      <c r="AU9128"/>
      <c r="AW9128"/>
      <c r="AX9128"/>
      <c r="AY9128"/>
      <c r="BA9128"/>
      <c r="BB9128"/>
      <c r="BC9128"/>
      <c r="BE9128"/>
      <c r="BF9128"/>
      <c r="BG9128"/>
      <c r="BI9128"/>
      <c r="BJ9128"/>
      <c r="BK9128"/>
      <c r="BM9128"/>
      <c r="BN9128"/>
      <c r="BO9128"/>
    </row>
    <row r="9129" spans="1:67">
      <c r="A9129"/>
      <c r="B9129"/>
      <c r="C9129"/>
      <c r="E9129"/>
      <c r="F9129"/>
      <c r="G9129"/>
      <c r="I9129"/>
      <c r="J9129"/>
      <c r="K9129"/>
      <c r="M9129"/>
      <c r="N9129"/>
      <c r="O9129"/>
      <c r="Q9129"/>
      <c r="R9129"/>
      <c r="S9129"/>
      <c r="U9129"/>
      <c r="V9129"/>
      <c r="W9129"/>
      <c r="Y9129"/>
      <c r="Z9129"/>
      <c r="AA9129"/>
      <c r="AC9129"/>
      <c r="AD9129"/>
      <c r="AE9129"/>
      <c r="AG9129"/>
      <c r="AH9129"/>
      <c r="AI9129"/>
      <c r="AK9129"/>
      <c r="AL9129"/>
      <c r="AM9129"/>
      <c r="AO9129"/>
      <c r="AP9129"/>
      <c r="AQ9129"/>
      <c r="AS9129"/>
      <c r="AT9129"/>
      <c r="AU9129"/>
      <c r="AW9129"/>
      <c r="AX9129"/>
      <c r="AY9129"/>
      <c r="BA9129"/>
      <c r="BB9129"/>
      <c r="BC9129"/>
      <c r="BE9129"/>
      <c r="BF9129"/>
      <c r="BG9129"/>
      <c r="BI9129"/>
      <c r="BJ9129"/>
      <c r="BK9129"/>
      <c r="BM9129"/>
      <c r="BN9129"/>
      <c r="BO9129"/>
    </row>
    <row r="9130" spans="1:67">
      <c r="A9130"/>
      <c r="B9130"/>
      <c r="C9130"/>
      <c r="E9130"/>
      <c r="F9130"/>
      <c r="G9130"/>
      <c r="I9130"/>
      <c r="J9130"/>
      <c r="K9130"/>
      <c r="M9130"/>
      <c r="N9130"/>
      <c r="O9130"/>
      <c r="Q9130"/>
      <c r="R9130"/>
      <c r="S9130"/>
      <c r="U9130"/>
      <c r="V9130"/>
      <c r="W9130"/>
      <c r="Y9130"/>
      <c r="Z9130"/>
      <c r="AA9130"/>
      <c r="AC9130"/>
      <c r="AD9130"/>
      <c r="AE9130"/>
      <c r="AG9130"/>
      <c r="AH9130"/>
      <c r="AI9130"/>
      <c r="AK9130"/>
      <c r="AL9130"/>
      <c r="AM9130"/>
      <c r="AO9130"/>
      <c r="AP9130"/>
      <c r="AQ9130"/>
      <c r="AS9130"/>
      <c r="AT9130"/>
      <c r="AU9130"/>
      <c r="AW9130"/>
      <c r="AX9130"/>
      <c r="AY9130"/>
      <c r="BA9130"/>
      <c r="BB9130"/>
      <c r="BC9130"/>
      <c r="BE9130"/>
      <c r="BF9130"/>
      <c r="BG9130"/>
      <c r="BI9130"/>
      <c r="BJ9130"/>
      <c r="BK9130"/>
      <c r="BM9130"/>
      <c r="BN9130"/>
      <c r="BO9130"/>
    </row>
    <row r="9131" spans="1:67">
      <c r="A9131"/>
      <c r="B9131"/>
      <c r="C9131"/>
      <c r="E9131"/>
      <c r="F9131"/>
      <c r="G9131"/>
      <c r="I9131"/>
      <c r="J9131"/>
      <c r="K9131"/>
      <c r="M9131"/>
      <c r="N9131"/>
      <c r="O9131"/>
      <c r="Q9131"/>
      <c r="R9131"/>
      <c r="S9131"/>
      <c r="U9131"/>
      <c r="V9131"/>
      <c r="W9131"/>
      <c r="Y9131"/>
      <c r="Z9131"/>
      <c r="AA9131"/>
      <c r="AC9131"/>
      <c r="AD9131"/>
      <c r="AE9131"/>
      <c r="AG9131"/>
      <c r="AH9131"/>
      <c r="AI9131"/>
      <c r="AK9131"/>
      <c r="AL9131"/>
      <c r="AM9131"/>
      <c r="AO9131"/>
      <c r="AP9131"/>
      <c r="AQ9131"/>
      <c r="AS9131"/>
      <c r="AT9131"/>
      <c r="AU9131"/>
      <c r="AW9131"/>
      <c r="AX9131"/>
      <c r="AY9131"/>
      <c r="BA9131"/>
      <c r="BB9131"/>
      <c r="BC9131"/>
      <c r="BE9131"/>
      <c r="BF9131"/>
      <c r="BG9131"/>
      <c r="BI9131"/>
      <c r="BJ9131"/>
      <c r="BK9131"/>
      <c r="BM9131"/>
      <c r="BN9131"/>
      <c r="BO9131"/>
    </row>
    <row r="9132" spans="1:67">
      <c r="A9132"/>
      <c r="B9132"/>
      <c r="C9132"/>
      <c r="E9132"/>
      <c r="F9132"/>
      <c r="G9132"/>
      <c r="I9132"/>
      <c r="J9132"/>
      <c r="K9132"/>
      <c r="M9132"/>
      <c r="N9132"/>
      <c r="O9132"/>
      <c r="Q9132"/>
      <c r="R9132"/>
      <c r="S9132"/>
      <c r="U9132"/>
      <c r="V9132"/>
      <c r="W9132"/>
      <c r="Y9132"/>
      <c r="Z9132"/>
      <c r="AA9132"/>
      <c r="AC9132"/>
      <c r="AD9132"/>
      <c r="AE9132"/>
      <c r="AG9132"/>
      <c r="AH9132"/>
      <c r="AI9132"/>
      <c r="AK9132"/>
      <c r="AL9132"/>
      <c r="AM9132"/>
      <c r="AO9132"/>
      <c r="AP9132"/>
      <c r="AQ9132"/>
      <c r="AS9132"/>
      <c r="AT9132"/>
      <c r="AU9132"/>
      <c r="AW9132"/>
      <c r="AX9132"/>
      <c r="AY9132"/>
      <c r="BA9132"/>
      <c r="BB9132"/>
      <c r="BC9132"/>
      <c r="BE9132"/>
      <c r="BF9132"/>
      <c r="BG9132"/>
      <c r="BI9132"/>
      <c r="BJ9132"/>
      <c r="BK9132"/>
      <c r="BM9132"/>
      <c r="BN9132"/>
      <c r="BO9132"/>
    </row>
    <row r="9133" spans="1:67">
      <c r="A9133"/>
      <c r="B9133"/>
      <c r="C9133"/>
      <c r="E9133"/>
      <c r="F9133"/>
      <c r="G9133"/>
      <c r="I9133"/>
      <c r="J9133"/>
      <c r="K9133"/>
      <c r="M9133"/>
      <c r="N9133"/>
      <c r="O9133"/>
      <c r="Q9133"/>
      <c r="R9133"/>
      <c r="S9133"/>
      <c r="U9133"/>
      <c r="V9133"/>
      <c r="W9133"/>
      <c r="Y9133"/>
      <c r="Z9133"/>
      <c r="AA9133"/>
      <c r="AC9133"/>
      <c r="AD9133"/>
      <c r="AE9133"/>
      <c r="AG9133"/>
      <c r="AH9133"/>
      <c r="AI9133"/>
      <c r="AK9133"/>
      <c r="AL9133"/>
      <c r="AM9133"/>
      <c r="AO9133"/>
      <c r="AP9133"/>
      <c r="AQ9133"/>
      <c r="AS9133"/>
      <c r="AT9133"/>
      <c r="AU9133"/>
      <c r="AW9133"/>
      <c r="AX9133"/>
      <c r="AY9133"/>
      <c r="BA9133"/>
      <c r="BB9133"/>
      <c r="BC9133"/>
      <c r="BE9133"/>
      <c r="BF9133"/>
      <c r="BG9133"/>
      <c r="BI9133"/>
      <c r="BJ9133"/>
      <c r="BK9133"/>
      <c r="BM9133"/>
      <c r="BN9133"/>
      <c r="BO9133"/>
    </row>
    <row r="9134" spans="1:67">
      <c r="A9134"/>
      <c r="B9134"/>
      <c r="C9134"/>
      <c r="E9134"/>
      <c r="F9134"/>
      <c r="G9134"/>
      <c r="I9134"/>
      <c r="J9134"/>
      <c r="K9134"/>
      <c r="M9134"/>
      <c r="N9134"/>
      <c r="O9134"/>
      <c r="Q9134"/>
      <c r="R9134"/>
      <c r="S9134"/>
      <c r="U9134"/>
      <c r="V9134"/>
      <c r="W9134"/>
      <c r="Y9134"/>
      <c r="Z9134"/>
      <c r="AA9134"/>
      <c r="AC9134"/>
      <c r="AD9134"/>
      <c r="AE9134"/>
      <c r="AG9134"/>
      <c r="AH9134"/>
      <c r="AI9134"/>
      <c r="AK9134"/>
      <c r="AL9134"/>
      <c r="AM9134"/>
      <c r="AO9134"/>
      <c r="AP9134"/>
      <c r="AQ9134"/>
      <c r="AS9134"/>
      <c r="AT9134"/>
      <c r="AU9134"/>
      <c r="AW9134"/>
      <c r="AX9134"/>
      <c r="AY9134"/>
      <c r="BA9134"/>
      <c r="BB9134"/>
      <c r="BC9134"/>
      <c r="BE9134"/>
      <c r="BF9134"/>
      <c r="BG9134"/>
      <c r="BI9134"/>
      <c r="BJ9134"/>
      <c r="BK9134"/>
      <c r="BM9134"/>
      <c r="BN9134"/>
      <c r="BO9134"/>
    </row>
    <row r="9135" spans="1:67">
      <c r="A9135"/>
      <c r="B9135"/>
      <c r="C9135"/>
      <c r="E9135"/>
      <c r="F9135"/>
      <c r="G9135"/>
      <c r="I9135"/>
      <c r="J9135"/>
      <c r="K9135"/>
      <c r="M9135"/>
      <c r="N9135"/>
      <c r="O9135"/>
      <c r="Q9135"/>
      <c r="R9135"/>
      <c r="S9135"/>
      <c r="U9135"/>
      <c r="V9135"/>
      <c r="W9135"/>
      <c r="Y9135"/>
      <c r="Z9135"/>
      <c r="AA9135"/>
      <c r="AC9135"/>
      <c r="AD9135"/>
      <c r="AE9135"/>
      <c r="AG9135"/>
      <c r="AH9135"/>
      <c r="AI9135"/>
      <c r="AK9135"/>
      <c r="AL9135"/>
      <c r="AM9135"/>
      <c r="AO9135"/>
      <c r="AP9135"/>
      <c r="AQ9135"/>
      <c r="AS9135"/>
      <c r="AT9135"/>
      <c r="AU9135"/>
      <c r="AW9135"/>
      <c r="AX9135"/>
      <c r="AY9135"/>
      <c r="BA9135"/>
      <c r="BB9135"/>
      <c r="BC9135"/>
      <c r="BE9135"/>
      <c r="BF9135"/>
      <c r="BG9135"/>
      <c r="BI9135"/>
      <c r="BJ9135"/>
      <c r="BK9135"/>
      <c r="BM9135"/>
      <c r="BN9135"/>
      <c r="BO9135"/>
    </row>
    <row r="9136" spans="1:67">
      <c r="A9136"/>
      <c r="B9136"/>
      <c r="C9136"/>
      <c r="E9136"/>
      <c r="F9136"/>
      <c r="G9136"/>
      <c r="I9136"/>
      <c r="J9136"/>
      <c r="K9136"/>
      <c r="M9136"/>
      <c r="N9136"/>
      <c r="O9136"/>
      <c r="Q9136"/>
      <c r="R9136"/>
      <c r="S9136"/>
      <c r="U9136"/>
      <c r="V9136"/>
      <c r="W9136"/>
      <c r="Y9136"/>
      <c r="Z9136"/>
      <c r="AA9136"/>
      <c r="AC9136"/>
      <c r="AD9136"/>
      <c r="AE9136"/>
      <c r="AG9136"/>
      <c r="AH9136"/>
      <c r="AI9136"/>
      <c r="AK9136"/>
      <c r="AL9136"/>
      <c r="AM9136"/>
      <c r="AO9136"/>
      <c r="AP9136"/>
      <c r="AQ9136"/>
      <c r="AS9136"/>
      <c r="AT9136"/>
      <c r="AU9136"/>
      <c r="AW9136"/>
      <c r="AX9136"/>
      <c r="AY9136"/>
      <c r="BA9136"/>
      <c r="BB9136"/>
      <c r="BC9136"/>
      <c r="BE9136"/>
      <c r="BF9136"/>
      <c r="BG9136"/>
      <c r="BI9136"/>
      <c r="BJ9136"/>
      <c r="BK9136"/>
      <c r="BM9136"/>
      <c r="BN9136"/>
      <c r="BO9136"/>
    </row>
    <row r="9137" spans="1:67">
      <c r="A9137"/>
      <c r="B9137"/>
      <c r="C9137"/>
      <c r="E9137"/>
      <c r="F9137"/>
      <c r="G9137"/>
      <c r="I9137"/>
      <c r="J9137"/>
      <c r="K9137"/>
      <c r="M9137"/>
      <c r="N9137"/>
      <c r="O9137"/>
      <c r="Q9137"/>
      <c r="R9137"/>
      <c r="S9137"/>
      <c r="U9137"/>
      <c r="V9137"/>
      <c r="W9137"/>
      <c r="Y9137"/>
      <c r="Z9137"/>
      <c r="AA9137"/>
      <c r="AC9137"/>
      <c r="AD9137"/>
      <c r="AE9137"/>
      <c r="AG9137"/>
      <c r="AH9137"/>
      <c r="AI9137"/>
      <c r="AK9137"/>
      <c r="AL9137"/>
      <c r="AM9137"/>
      <c r="AO9137"/>
      <c r="AP9137"/>
      <c r="AQ9137"/>
      <c r="AS9137"/>
      <c r="AT9137"/>
      <c r="AU9137"/>
      <c r="AW9137"/>
      <c r="AX9137"/>
      <c r="AY9137"/>
      <c r="BA9137"/>
      <c r="BB9137"/>
      <c r="BC9137"/>
      <c r="BE9137"/>
      <c r="BF9137"/>
      <c r="BG9137"/>
      <c r="BI9137"/>
      <c r="BJ9137"/>
      <c r="BK9137"/>
      <c r="BM9137"/>
      <c r="BN9137"/>
      <c r="BO9137"/>
    </row>
    <row r="9138" spans="1:67">
      <c r="A9138"/>
      <c r="B9138"/>
      <c r="C9138"/>
      <c r="E9138"/>
      <c r="F9138"/>
      <c r="G9138"/>
      <c r="I9138"/>
      <c r="J9138"/>
      <c r="K9138"/>
      <c r="M9138"/>
      <c r="N9138"/>
      <c r="O9138"/>
      <c r="Q9138"/>
      <c r="R9138"/>
      <c r="S9138"/>
      <c r="U9138"/>
      <c r="V9138"/>
      <c r="W9138"/>
      <c r="Y9138"/>
      <c r="Z9138"/>
      <c r="AA9138"/>
      <c r="AC9138"/>
      <c r="AD9138"/>
      <c r="AE9138"/>
      <c r="AG9138"/>
      <c r="AH9138"/>
      <c r="AI9138"/>
      <c r="AK9138"/>
      <c r="AL9138"/>
      <c r="AM9138"/>
      <c r="AO9138"/>
      <c r="AP9138"/>
      <c r="AQ9138"/>
      <c r="AS9138"/>
      <c r="AT9138"/>
      <c r="AU9138"/>
      <c r="AW9138"/>
      <c r="AX9138"/>
      <c r="AY9138"/>
      <c r="BA9138"/>
      <c r="BB9138"/>
      <c r="BC9138"/>
      <c r="BE9138"/>
      <c r="BF9138"/>
      <c r="BG9138"/>
      <c r="BI9138"/>
      <c r="BJ9138"/>
      <c r="BK9138"/>
      <c r="BM9138"/>
      <c r="BN9138"/>
      <c r="BO9138"/>
    </row>
    <row r="9139" spans="1:67">
      <c r="A9139"/>
      <c r="B9139"/>
      <c r="C9139"/>
      <c r="E9139"/>
      <c r="F9139"/>
      <c r="G9139"/>
      <c r="I9139"/>
      <c r="J9139"/>
      <c r="K9139"/>
      <c r="M9139"/>
      <c r="N9139"/>
      <c r="O9139"/>
      <c r="Q9139"/>
      <c r="R9139"/>
      <c r="S9139"/>
      <c r="U9139"/>
      <c r="V9139"/>
      <c r="W9139"/>
      <c r="Y9139"/>
      <c r="Z9139"/>
      <c r="AA9139"/>
      <c r="AC9139"/>
      <c r="AD9139"/>
      <c r="AE9139"/>
      <c r="AG9139"/>
      <c r="AH9139"/>
      <c r="AI9139"/>
      <c r="AK9139"/>
      <c r="AL9139"/>
      <c r="AM9139"/>
      <c r="AO9139"/>
      <c r="AP9139"/>
      <c r="AQ9139"/>
      <c r="AS9139"/>
      <c r="AT9139"/>
      <c r="AU9139"/>
      <c r="AW9139"/>
      <c r="AX9139"/>
      <c r="AY9139"/>
      <c r="BA9139"/>
      <c r="BB9139"/>
      <c r="BC9139"/>
      <c r="BE9139"/>
      <c r="BF9139"/>
      <c r="BG9139"/>
      <c r="BI9139"/>
      <c r="BJ9139"/>
      <c r="BK9139"/>
      <c r="BM9139"/>
      <c r="BN9139"/>
      <c r="BO9139"/>
    </row>
    <row r="9140" spans="1:67">
      <c r="A9140"/>
      <c r="B9140"/>
      <c r="C9140"/>
      <c r="E9140"/>
      <c r="F9140"/>
      <c r="G9140"/>
      <c r="I9140"/>
      <c r="J9140"/>
      <c r="K9140"/>
      <c r="M9140"/>
      <c r="N9140"/>
      <c r="O9140"/>
      <c r="Q9140"/>
      <c r="R9140"/>
      <c r="S9140"/>
      <c r="U9140"/>
      <c r="V9140"/>
      <c r="W9140"/>
      <c r="Y9140"/>
      <c r="Z9140"/>
      <c r="AA9140"/>
      <c r="AC9140"/>
      <c r="AD9140"/>
      <c r="AE9140"/>
      <c r="AG9140"/>
      <c r="AH9140"/>
      <c r="AI9140"/>
      <c r="AK9140"/>
      <c r="AL9140"/>
      <c r="AM9140"/>
      <c r="AO9140"/>
      <c r="AP9140"/>
      <c r="AQ9140"/>
      <c r="AS9140"/>
      <c r="AT9140"/>
      <c r="AU9140"/>
      <c r="AW9140"/>
      <c r="AX9140"/>
      <c r="AY9140"/>
      <c r="BA9140"/>
      <c r="BB9140"/>
      <c r="BC9140"/>
      <c r="BE9140"/>
      <c r="BF9140"/>
      <c r="BG9140"/>
      <c r="BI9140"/>
      <c r="BJ9140"/>
      <c r="BK9140"/>
      <c r="BM9140"/>
      <c r="BN9140"/>
      <c r="BO9140"/>
    </row>
    <row r="9141" spans="1:67">
      <c r="A9141"/>
      <c r="B9141"/>
      <c r="C9141"/>
      <c r="E9141"/>
      <c r="F9141"/>
      <c r="G9141"/>
      <c r="I9141"/>
      <c r="J9141"/>
      <c r="K9141"/>
      <c r="M9141"/>
      <c r="N9141"/>
      <c r="O9141"/>
      <c r="Q9141"/>
      <c r="R9141"/>
      <c r="S9141"/>
      <c r="U9141"/>
      <c r="V9141"/>
      <c r="W9141"/>
      <c r="Y9141"/>
      <c r="Z9141"/>
      <c r="AA9141"/>
      <c r="AC9141"/>
      <c r="AD9141"/>
      <c r="AE9141"/>
      <c r="AG9141"/>
      <c r="AH9141"/>
      <c r="AI9141"/>
      <c r="AK9141"/>
      <c r="AL9141"/>
      <c r="AM9141"/>
      <c r="AO9141"/>
      <c r="AP9141"/>
      <c r="AQ9141"/>
      <c r="AS9141"/>
      <c r="AT9141"/>
      <c r="AU9141"/>
      <c r="AW9141"/>
      <c r="AX9141"/>
      <c r="AY9141"/>
      <c r="BA9141"/>
      <c r="BB9141"/>
      <c r="BC9141"/>
      <c r="BE9141"/>
      <c r="BF9141"/>
      <c r="BG9141"/>
      <c r="BI9141"/>
      <c r="BJ9141"/>
      <c r="BK9141"/>
      <c r="BM9141"/>
      <c r="BN9141"/>
      <c r="BO9141"/>
    </row>
    <row r="9142" spans="1:67">
      <c r="A9142"/>
      <c r="B9142"/>
      <c r="C9142"/>
      <c r="E9142"/>
      <c r="F9142"/>
      <c r="G9142"/>
      <c r="I9142"/>
      <c r="J9142"/>
      <c r="K9142"/>
      <c r="M9142"/>
      <c r="N9142"/>
      <c r="O9142"/>
      <c r="Q9142"/>
      <c r="R9142"/>
      <c r="S9142"/>
      <c r="U9142"/>
      <c r="V9142"/>
      <c r="W9142"/>
      <c r="Y9142"/>
      <c r="Z9142"/>
      <c r="AA9142"/>
      <c r="AC9142"/>
      <c r="AD9142"/>
      <c r="AE9142"/>
      <c r="AG9142"/>
      <c r="AH9142"/>
      <c r="AI9142"/>
      <c r="AK9142"/>
      <c r="AL9142"/>
      <c r="AM9142"/>
      <c r="AO9142"/>
      <c r="AP9142"/>
      <c r="AQ9142"/>
      <c r="AS9142"/>
      <c r="AT9142"/>
      <c r="AU9142"/>
      <c r="AW9142"/>
      <c r="AX9142"/>
      <c r="AY9142"/>
      <c r="BA9142"/>
      <c r="BB9142"/>
      <c r="BC9142"/>
      <c r="BE9142"/>
      <c r="BF9142"/>
      <c r="BG9142"/>
      <c r="BI9142"/>
      <c r="BJ9142"/>
      <c r="BK9142"/>
      <c r="BM9142"/>
      <c r="BN9142"/>
      <c r="BO9142"/>
    </row>
    <row r="9143" spans="1:67">
      <c r="A9143"/>
      <c r="B9143"/>
      <c r="C9143"/>
      <c r="E9143"/>
      <c r="F9143"/>
      <c r="G9143"/>
      <c r="I9143"/>
      <c r="J9143"/>
      <c r="K9143"/>
      <c r="M9143"/>
      <c r="N9143"/>
      <c r="O9143"/>
      <c r="Q9143"/>
      <c r="R9143"/>
      <c r="S9143"/>
      <c r="U9143"/>
      <c r="V9143"/>
      <c r="W9143"/>
      <c r="Y9143"/>
      <c r="Z9143"/>
      <c r="AA9143"/>
      <c r="AC9143"/>
      <c r="AD9143"/>
      <c r="AE9143"/>
      <c r="AG9143"/>
      <c r="AH9143"/>
      <c r="AI9143"/>
      <c r="AK9143"/>
      <c r="AL9143"/>
      <c r="AM9143"/>
      <c r="AO9143"/>
      <c r="AP9143"/>
      <c r="AQ9143"/>
      <c r="AS9143"/>
      <c r="AT9143"/>
      <c r="AU9143"/>
      <c r="AW9143"/>
      <c r="AX9143"/>
      <c r="AY9143"/>
      <c r="BA9143"/>
      <c r="BB9143"/>
      <c r="BC9143"/>
      <c r="BE9143"/>
      <c r="BF9143"/>
      <c r="BG9143"/>
      <c r="BI9143"/>
      <c r="BJ9143"/>
      <c r="BK9143"/>
      <c r="BM9143"/>
      <c r="BN9143"/>
      <c r="BO9143"/>
    </row>
    <row r="9144" spans="1:67">
      <c r="A9144"/>
      <c r="B9144"/>
      <c r="C9144"/>
      <c r="E9144"/>
      <c r="F9144"/>
      <c r="G9144"/>
      <c r="I9144"/>
      <c r="J9144"/>
      <c r="K9144"/>
      <c r="M9144"/>
      <c r="N9144"/>
      <c r="O9144"/>
      <c r="Q9144"/>
      <c r="R9144"/>
      <c r="S9144"/>
      <c r="U9144"/>
      <c r="V9144"/>
      <c r="W9144"/>
      <c r="Y9144"/>
      <c r="Z9144"/>
      <c r="AA9144"/>
      <c r="AC9144"/>
      <c r="AD9144"/>
      <c r="AE9144"/>
      <c r="AG9144"/>
      <c r="AH9144"/>
      <c r="AI9144"/>
      <c r="AK9144"/>
      <c r="AL9144"/>
      <c r="AM9144"/>
      <c r="AO9144"/>
      <c r="AP9144"/>
      <c r="AQ9144"/>
      <c r="AS9144"/>
      <c r="AT9144"/>
      <c r="AU9144"/>
      <c r="AW9144"/>
      <c r="AX9144"/>
      <c r="AY9144"/>
      <c r="BA9144"/>
      <c r="BB9144"/>
      <c r="BC9144"/>
      <c r="BE9144"/>
      <c r="BF9144"/>
      <c r="BG9144"/>
      <c r="BI9144"/>
      <c r="BJ9144"/>
      <c r="BK9144"/>
      <c r="BM9144"/>
      <c r="BN9144"/>
      <c r="BO9144"/>
    </row>
    <row r="9145" spans="1:67">
      <c r="A9145"/>
      <c r="B9145"/>
      <c r="C9145"/>
      <c r="E9145"/>
      <c r="F9145"/>
      <c r="G9145"/>
      <c r="I9145"/>
      <c r="J9145"/>
      <c r="K9145"/>
      <c r="M9145"/>
      <c r="N9145"/>
      <c r="O9145"/>
      <c r="Q9145"/>
      <c r="R9145"/>
      <c r="S9145"/>
      <c r="U9145"/>
      <c r="V9145"/>
      <c r="W9145"/>
      <c r="Y9145"/>
      <c r="Z9145"/>
      <c r="AA9145"/>
      <c r="AC9145"/>
      <c r="AD9145"/>
      <c r="AE9145"/>
      <c r="AG9145"/>
      <c r="AH9145"/>
      <c r="AI9145"/>
      <c r="AK9145"/>
      <c r="AL9145"/>
      <c r="AM9145"/>
      <c r="AO9145"/>
      <c r="AP9145"/>
      <c r="AQ9145"/>
      <c r="AS9145"/>
      <c r="AT9145"/>
      <c r="AU9145"/>
      <c r="AW9145"/>
      <c r="AX9145"/>
      <c r="AY9145"/>
      <c r="BA9145"/>
      <c r="BB9145"/>
      <c r="BC9145"/>
      <c r="BE9145"/>
      <c r="BF9145"/>
      <c r="BG9145"/>
      <c r="BI9145"/>
      <c r="BJ9145"/>
      <c r="BK9145"/>
      <c r="BM9145"/>
      <c r="BN9145"/>
      <c r="BO9145"/>
    </row>
    <row r="9146" spans="1:67">
      <c r="A9146"/>
      <c r="B9146"/>
      <c r="C9146"/>
      <c r="E9146"/>
      <c r="F9146"/>
      <c r="G9146"/>
      <c r="I9146"/>
      <c r="J9146"/>
      <c r="K9146"/>
      <c r="M9146"/>
      <c r="N9146"/>
      <c r="O9146"/>
      <c r="Q9146"/>
      <c r="R9146"/>
      <c r="S9146"/>
      <c r="U9146"/>
      <c r="V9146"/>
      <c r="W9146"/>
      <c r="Y9146"/>
      <c r="Z9146"/>
      <c r="AA9146"/>
      <c r="AC9146"/>
      <c r="AD9146"/>
      <c r="AE9146"/>
      <c r="AG9146"/>
      <c r="AH9146"/>
      <c r="AI9146"/>
      <c r="AK9146"/>
      <c r="AL9146"/>
      <c r="AM9146"/>
      <c r="AO9146"/>
      <c r="AP9146"/>
      <c r="AQ9146"/>
      <c r="AS9146"/>
      <c r="AT9146"/>
      <c r="AU9146"/>
      <c r="AW9146"/>
      <c r="AX9146"/>
      <c r="AY9146"/>
      <c r="BA9146"/>
      <c r="BB9146"/>
      <c r="BC9146"/>
      <c r="BE9146"/>
      <c r="BF9146"/>
      <c r="BG9146"/>
      <c r="BI9146"/>
      <c r="BJ9146"/>
      <c r="BK9146"/>
      <c r="BM9146"/>
      <c r="BN9146"/>
      <c r="BO9146"/>
    </row>
    <row r="9147" spans="1:67">
      <c r="A9147"/>
      <c r="B9147"/>
      <c r="C9147"/>
      <c r="E9147"/>
      <c r="F9147"/>
      <c r="G9147"/>
      <c r="I9147"/>
      <c r="J9147"/>
      <c r="K9147"/>
      <c r="M9147"/>
      <c r="N9147"/>
      <c r="O9147"/>
      <c r="Q9147"/>
      <c r="R9147"/>
      <c r="S9147"/>
      <c r="U9147"/>
      <c r="V9147"/>
      <c r="W9147"/>
      <c r="Y9147"/>
      <c r="Z9147"/>
      <c r="AA9147"/>
      <c r="AC9147"/>
      <c r="AD9147"/>
      <c r="AE9147"/>
      <c r="AG9147"/>
      <c r="AH9147"/>
      <c r="AI9147"/>
      <c r="AK9147"/>
      <c r="AL9147"/>
      <c r="AM9147"/>
      <c r="AO9147"/>
      <c r="AP9147"/>
      <c r="AQ9147"/>
      <c r="AS9147"/>
      <c r="AT9147"/>
      <c r="AU9147"/>
      <c r="AW9147"/>
      <c r="AX9147"/>
      <c r="AY9147"/>
      <c r="BA9147"/>
      <c r="BB9147"/>
      <c r="BC9147"/>
      <c r="BE9147"/>
      <c r="BF9147"/>
      <c r="BG9147"/>
      <c r="BI9147"/>
      <c r="BJ9147"/>
      <c r="BK9147"/>
      <c r="BM9147"/>
      <c r="BN9147"/>
      <c r="BO9147"/>
    </row>
    <row r="9148" spans="1:67">
      <c r="A9148"/>
      <c r="B9148"/>
      <c r="C9148"/>
      <c r="E9148"/>
      <c r="F9148"/>
      <c r="G9148"/>
      <c r="I9148"/>
      <c r="J9148"/>
      <c r="K9148"/>
      <c r="M9148"/>
      <c r="N9148"/>
      <c r="O9148"/>
      <c r="Q9148"/>
      <c r="R9148"/>
      <c r="S9148"/>
      <c r="U9148"/>
      <c r="V9148"/>
      <c r="W9148"/>
      <c r="Y9148"/>
      <c r="Z9148"/>
      <c r="AA9148"/>
      <c r="AC9148"/>
      <c r="AD9148"/>
      <c r="AE9148"/>
      <c r="AG9148"/>
      <c r="AH9148"/>
      <c r="AI9148"/>
      <c r="AK9148"/>
      <c r="AL9148"/>
      <c r="AM9148"/>
      <c r="AO9148"/>
      <c r="AP9148"/>
      <c r="AQ9148"/>
      <c r="AS9148"/>
      <c r="AT9148"/>
      <c r="AU9148"/>
      <c r="AW9148"/>
      <c r="AX9148"/>
      <c r="AY9148"/>
      <c r="BA9148"/>
      <c r="BB9148"/>
      <c r="BC9148"/>
      <c r="BE9148"/>
      <c r="BF9148"/>
      <c r="BG9148"/>
      <c r="BI9148"/>
      <c r="BJ9148"/>
      <c r="BK9148"/>
      <c r="BM9148"/>
      <c r="BN9148"/>
      <c r="BO9148"/>
    </row>
    <row r="9149" spans="1:67">
      <c r="A9149"/>
      <c r="B9149"/>
      <c r="C9149"/>
      <c r="E9149"/>
      <c r="F9149"/>
      <c r="G9149"/>
      <c r="I9149"/>
      <c r="J9149"/>
      <c r="K9149"/>
      <c r="M9149"/>
      <c r="N9149"/>
      <c r="O9149"/>
      <c r="Q9149"/>
      <c r="R9149"/>
      <c r="S9149"/>
      <c r="U9149"/>
      <c r="V9149"/>
      <c r="W9149"/>
      <c r="Y9149"/>
      <c r="Z9149"/>
      <c r="AA9149"/>
      <c r="AC9149"/>
      <c r="AD9149"/>
      <c r="AE9149"/>
      <c r="AG9149"/>
      <c r="AH9149"/>
      <c r="AI9149"/>
      <c r="AK9149"/>
      <c r="AL9149"/>
      <c r="AM9149"/>
      <c r="AO9149"/>
      <c r="AP9149"/>
      <c r="AQ9149"/>
      <c r="AS9149"/>
      <c r="AT9149"/>
      <c r="AU9149"/>
      <c r="AW9149"/>
      <c r="AX9149"/>
      <c r="AY9149"/>
      <c r="BA9149"/>
      <c r="BB9149"/>
      <c r="BC9149"/>
      <c r="BE9149"/>
      <c r="BF9149"/>
      <c r="BG9149"/>
      <c r="BI9149"/>
      <c r="BJ9149"/>
      <c r="BK9149"/>
      <c r="BM9149"/>
      <c r="BN9149"/>
      <c r="BO9149"/>
    </row>
    <row r="9150" spans="1:67">
      <c r="A9150"/>
      <c r="B9150"/>
      <c r="C9150"/>
      <c r="E9150"/>
      <c r="F9150"/>
      <c r="G9150"/>
      <c r="I9150"/>
      <c r="J9150"/>
      <c r="K9150"/>
      <c r="M9150"/>
      <c r="N9150"/>
      <c r="O9150"/>
      <c r="Q9150"/>
      <c r="R9150"/>
      <c r="S9150"/>
      <c r="U9150"/>
      <c r="V9150"/>
      <c r="W9150"/>
      <c r="Y9150"/>
      <c r="Z9150"/>
      <c r="AA9150"/>
      <c r="AC9150"/>
      <c r="AD9150"/>
      <c r="AE9150"/>
      <c r="AG9150"/>
      <c r="AH9150"/>
      <c r="AI9150"/>
      <c r="AK9150"/>
      <c r="AL9150"/>
      <c r="AM9150"/>
      <c r="AO9150"/>
      <c r="AP9150"/>
      <c r="AQ9150"/>
      <c r="AS9150"/>
      <c r="AT9150"/>
      <c r="AU9150"/>
      <c r="AW9150"/>
      <c r="AX9150"/>
      <c r="AY9150"/>
      <c r="BA9150"/>
      <c r="BB9150"/>
      <c r="BC9150"/>
      <c r="BE9150"/>
      <c r="BF9150"/>
      <c r="BG9150"/>
      <c r="BI9150"/>
      <c r="BJ9150"/>
      <c r="BK9150"/>
      <c r="BM9150"/>
      <c r="BN9150"/>
      <c r="BO9150"/>
    </row>
    <row r="9151" spans="1:67">
      <c r="A9151"/>
      <c r="B9151"/>
      <c r="C9151"/>
      <c r="E9151"/>
      <c r="F9151"/>
      <c r="G9151"/>
      <c r="I9151"/>
      <c r="J9151"/>
      <c r="K9151"/>
      <c r="M9151"/>
      <c r="N9151"/>
      <c r="O9151"/>
      <c r="Q9151"/>
      <c r="R9151"/>
      <c r="S9151"/>
      <c r="U9151"/>
      <c r="V9151"/>
      <c r="W9151"/>
      <c r="Y9151"/>
      <c r="Z9151"/>
      <c r="AA9151"/>
      <c r="AC9151"/>
      <c r="AD9151"/>
      <c r="AE9151"/>
      <c r="AG9151"/>
      <c r="AH9151"/>
      <c r="AI9151"/>
      <c r="AK9151"/>
      <c r="AL9151"/>
      <c r="AM9151"/>
      <c r="AO9151"/>
      <c r="AP9151"/>
      <c r="AQ9151"/>
      <c r="AS9151"/>
      <c r="AT9151"/>
      <c r="AU9151"/>
      <c r="AW9151"/>
      <c r="AX9151"/>
      <c r="AY9151"/>
      <c r="BA9151"/>
      <c r="BB9151"/>
      <c r="BC9151"/>
      <c r="BE9151"/>
      <c r="BF9151"/>
      <c r="BG9151"/>
      <c r="BI9151"/>
      <c r="BJ9151"/>
      <c r="BK9151"/>
      <c r="BM9151"/>
      <c r="BN9151"/>
      <c r="BO9151"/>
    </row>
    <row r="9152" spans="1:67">
      <c r="A9152"/>
      <c r="B9152"/>
      <c r="C9152"/>
      <c r="E9152"/>
      <c r="F9152"/>
      <c r="G9152"/>
      <c r="I9152"/>
      <c r="J9152"/>
      <c r="K9152"/>
      <c r="M9152"/>
      <c r="N9152"/>
      <c r="O9152"/>
      <c r="Q9152"/>
      <c r="R9152"/>
      <c r="S9152"/>
      <c r="U9152"/>
      <c r="V9152"/>
      <c r="W9152"/>
      <c r="Y9152"/>
      <c r="Z9152"/>
      <c r="AA9152"/>
      <c r="AC9152"/>
      <c r="AD9152"/>
      <c r="AE9152"/>
      <c r="AG9152"/>
      <c r="AH9152"/>
      <c r="AI9152"/>
      <c r="AK9152"/>
      <c r="AL9152"/>
      <c r="AM9152"/>
      <c r="AO9152"/>
      <c r="AP9152"/>
      <c r="AQ9152"/>
      <c r="AS9152"/>
      <c r="AT9152"/>
      <c r="AU9152"/>
      <c r="AW9152"/>
      <c r="AX9152"/>
      <c r="AY9152"/>
      <c r="BA9152"/>
      <c r="BB9152"/>
      <c r="BC9152"/>
      <c r="BE9152"/>
      <c r="BF9152"/>
      <c r="BG9152"/>
      <c r="BI9152"/>
      <c r="BJ9152"/>
      <c r="BK9152"/>
      <c r="BM9152"/>
      <c r="BN9152"/>
      <c r="BO9152"/>
    </row>
    <row r="9153" spans="1:67">
      <c r="A9153"/>
      <c r="B9153"/>
      <c r="C9153"/>
      <c r="E9153"/>
      <c r="F9153"/>
      <c r="G9153"/>
      <c r="I9153"/>
      <c r="J9153"/>
      <c r="K9153"/>
      <c r="M9153"/>
      <c r="N9153"/>
      <c r="O9153"/>
      <c r="Q9153"/>
      <c r="R9153"/>
      <c r="S9153"/>
      <c r="U9153"/>
      <c r="V9153"/>
      <c r="W9153"/>
      <c r="Y9153"/>
      <c r="Z9153"/>
      <c r="AA9153"/>
      <c r="AC9153"/>
      <c r="AD9153"/>
      <c r="AE9153"/>
      <c r="AG9153"/>
      <c r="AH9153"/>
      <c r="AI9153"/>
      <c r="AK9153"/>
      <c r="AL9153"/>
      <c r="AM9153"/>
      <c r="AO9153"/>
      <c r="AP9153"/>
      <c r="AQ9153"/>
      <c r="AS9153"/>
      <c r="AT9153"/>
      <c r="AU9153"/>
      <c r="AW9153"/>
      <c r="AX9153"/>
      <c r="AY9153"/>
      <c r="BA9153"/>
      <c r="BB9153"/>
      <c r="BC9153"/>
      <c r="BE9153"/>
      <c r="BF9153"/>
      <c r="BG9153"/>
      <c r="BI9153"/>
      <c r="BJ9153"/>
      <c r="BK9153"/>
      <c r="BM9153"/>
      <c r="BN9153"/>
      <c r="BO9153"/>
    </row>
    <row r="9154" spans="1:67">
      <c r="A9154"/>
      <c r="B9154"/>
      <c r="C9154"/>
      <c r="E9154"/>
      <c r="F9154"/>
      <c r="G9154"/>
      <c r="I9154"/>
      <c r="J9154"/>
      <c r="K9154"/>
      <c r="M9154"/>
      <c r="N9154"/>
      <c r="O9154"/>
      <c r="Q9154"/>
      <c r="R9154"/>
      <c r="S9154"/>
      <c r="U9154"/>
      <c r="V9154"/>
      <c r="W9154"/>
      <c r="Y9154"/>
      <c r="Z9154"/>
      <c r="AA9154"/>
      <c r="AC9154"/>
      <c r="AD9154"/>
      <c r="AE9154"/>
      <c r="AG9154"/>
      <c r="AH9154"/>
      <c r="AI9154"/>
      <c r="AK9154"/>
      <c r="AL9154"/>
      <c r="AM9154"/>
      <c r="AO9154"/>
      <c r="AP9154"/>
      <c r="AQ9154"/>
      <c r="AS9154"/>
      <c r="AT9154"/>
      <c r="AU9154"/>
      <c r="AW9154"/>
      <c r="AX9154"/>
      <c r="AY9154"/>
      <c r="BA9154"/>
      <c r="BB9154"/>
      <c r="BC9154"/>
      <c r="BE9154"/>
      <c r="BF9154"/>
      <c r="BG9154"/>
      <c r="BI9154"/>
      <c r="BJ9154"/>
      <c r="BK9154"/>
      <c r="BM9154"/>
      <c r="BN9154"/>
      <c r="BO9154"/>
    </row>
    <row r="9155" spans="1:67">
      <c r="A9155"/>
      <c r="B9155"/>
      <c r="C9155"/>
      <c r="E9155"/>
      <c r="F9155"/>
      <c r="G9155"/>
      <c r="I9155"/>
      <c r="J9155"/>
      <c r="K9155"/>
      <c r="M9155"/>
      <c r="N9155"/>
      <c r="O9155"/>
      <c r="Q9155"/>
      <c r="R9155"/>
      <c r="S9155"/>
      <c r="U9155"/>
      <c r="V9155"/>
      <c r="W9155"/>
      <c r="Y9155"/>
      <c r="Z9155"/>
      <c r="AA9155"/>
      <c r="AC9155"/>
      <c r="AD9155"/>
      <c r="AE9155"/>
      <c r="AG9155"/>
      <c r="AH9155"/>
      <c r="AI9155"/>
      <c r="AK9155"/>
      <c r="AL9155"/>
      <c r="AM9155"/>
      <c r="AO9155"/>
      <c r="AP9155"/>
      <c r="AQ9155"/>
      <c r="AS9155"/>
      <c r="AT9155"/>
      <c r="AU9155"/>
      <c r="AW9155"/>
      <c r="AX9155"/>
      <c r="AY9155"/>
      <c r="BA9155"/>
      <c r="BB9155"/>
      <c r="BC9155"/>
      <c r="BE9155"/>
      <c r="BF9155"/>
      <c r="BG9155"/>
      <c r="BI9155"/>
      <c r="BJ9155"/>
      <c r="BK9155"/>
      <c r="BM9155"/>
      <c r="BN9155"/>
      <c r="BO9155"/>
    </row>
    <row r="9156" spans="1:67">
      <c r="A9156"/>
      <c r="B9156"/>
      <c r="C9156"/>
      <c r="E9156"/>
      <c r="F9156"/>
      <c r="G9156"/>
      <c r="I9156"/>
      <c r="J9156"/>
      <c r="K9156"/>
      <c r="M9156"/>
      <c r="N9156"/>
      <c r="O9156"/>
      <c r="Q9156"/>
      <c r="R9156"/>
      <c r="S9156"/>
      <c r="U9156"/>
      <c r="V9156"/>
      <c r="W9156"/>
      <c r="Y9156"/>
      <c r="Z9156"/>
      <c r="AA9156"/>
      <c r="AC9156"/>
      <c r="AD9156"/>
      <c r="AE9156"/>
      <c r="AG9156"/>
      <c r="AH9156"/>
      <c r="AI9156"/>
      <c r="AK9156"/>
      <c r="AL9156"/>
      <c r="AM9156"/>
      <c r="AO9156"/>
      <c r="AP9156"/>
      <c r="AQ9156"/>
      <c r="AS9156"/>
      <c r="AT9156"/>
      <c r="AU9156"/>
      <c r="AW9156"/>
      <c r="AX9156"/>
      <c r="AY9156"/>
      <c r="BA9156"/>
      <c r="BB9156"/>
      <c r="BC9156"/>
      <c r="BE9156"/>
      <c r="BF9156"/>
      <c r="BG9156"/>
      <c r="BI9156"/>
      <c r="BJ9156"/>
      <c r="BK9156"/>
      <c r="BM9156"/>
      <c r="BN9156"/>
      <c r="BO9156"/>
    </row>
    <row r="9157" spans="1:67">
      <c r="A9157"/>
      <c r="B9157"/>
      <c r="C9157"/>
      <c r="E9157"/>
      <c r="F9157"/>
      <c r="G9157"/>
      <c r="I9157"/>
      <c r="J9157"/>
      <c r="K9157"/>
      <c r="M9157"/>
      <c r="N9157"/>
      <c r="O9157"/>
      <c r="Q9157"/>
      <c r="R9157"/>
      <c r="S9157"/>
      <c r="U9157"/>
      <c r="V9157"/>
      <c r="W9157"/>
      <c r="Y9157"/>
      <c r="Z9157"/>
      <c r="AA9157"/>
      <c r="AC9157"/>
      <c r="AD9157"/>
      <c r="AE9157"/>
      <c r="AG9157"/>
      <c r="AH9157"/>
      <c r="AI9157"/>
      <c r="AK9157"/>
      <c r="AL9157"/>
      <c r="AM9157"/>
      <c r="AO9157"/>
      <c r="AP9157"/>
      <c r="AQ9157"/>
      <c r="AS9157"/>
      <c r="AT9157"/>
      <c r="AU9157"/>
      <c r="AW9157"/>
      <c r="AX9157"/>
      <c r="AY9157"/>
      <c r="BA9157"/>
      <c r="BB9157"/>
      <c r="BC9157"/>
      <c r="BE9157"/>
      <c r="BF9157"/>
      <c r="BG9157"/>
      <c r="BI9157"/>
      <c r="BJ9157"/>
      <c r="BK9157"/>
      <c r="BM9157"/>
      <c r="BN9157"/>
      <c r="BO9157"/>
    </row>
    <row r="9158" spans="1:67">
      <c r="A9158"/>
      <c r="B9158"/>
      <c r="C9158"/>
      <c r="E9158"/>
      <c r="F9158"/>
      <c r="G9158"/>
      <c r="I9158"/>
      <c r="J9158"/>
      <c r="K9158"/>
      <c r="M9158"/>
      <c r="N9158"/>
      <c r="O9158"/>
      <c r="Q9158"/>
      <c r="R9158"/>
      <c r="S9158"/>
      <c r="U9158"/>
      <c r="V9158"/>
      <c r="W9158"/>
      <c r="Y9158"/>
      <c r="Z9158"/>
      <c r="AA9158"/>
      <c r="AC9158"/>
      <c r="AD9158"/>
      <c r="AE9158"/>
      <c r="AG9158"/>
      <c r="AH9158"/>
      <c r="AI9158"/>
      <c r="AK9158"/>
      <c r="AL9158"/>
      <c r="AM9158"/>
      <c r="AO9158"/>
      <c r="AP9158"/>
      <c r="AQ9158"/>
      <c r="AS9158"/>
      <c r="AT9158"/>
      <c r="AU9158"/>
      <c r="AW9158"/>
      <c r="AX9158"/>
      <c r="AY9158"/>
      <c r="BA9158"/>
      <c r="BB9158"/>
      <c r="BC9158"/>
      <c r="BE9158"/>
      <c r="BF9158"/>
      <c r="BG9158"/>
      <c r="BI9158"/>
      <c r="BJ9158"/>
      <c r="BK9158"/>
      <c r="BM9158"/>
      <c r="BN9158"/>
      <c r="BO9158"/>
    </row>
    <row r="9159" spans="1:67">
      <c r="A9159"/>
      <c r="B9159"/>
      <c r="C9159"/>
      <c r="E9159"/>
      <c r="F9159"/>
      <c r="G9159"/>
      <c r="I9159"/>
      <c r="J9159"/>
      <c r="K9159"/>
      <c r="M9159"/>
      <c r="N9159"/>
      <c r="O9159"/>
      <c r="Q9159"/>
      <c r="R9159"/>
      <c r="S9159"/>
      <c r="U9159"/>
      <c r="V9159"/>
      <c r="W9159"/>
      <c r="Y9159"/>
      <c r="Z9159"/>
      <c r="AA9159"/>
      <c r="AC9159"/>
      <c r="AD9159"/>
      <c r="AE9159"/>
      <c r="AG9159"/>
      <c r="AH9159"/>
      <c r="AI9159"/>
      <c r="AK9159"/>
      <c r="AL9159"/>
      <c r="AM9159"/>
      <c r="AO9159"/>
      <c r="AP9159"/>
      <c r="AQ9159"/>
      <c r="AS9159"/>
      <c r="AT9159"/>
      <c r="AU9159"/>
      <c r="AW9159"/>
      <c r="AX9159"/>
      <c r="AY9159"/>
      <c r="BA9159"/>
      <c r="BB9159"/>
      <c r="BC9159"/>
      <c r="BE9159"/>
      <c r="BF9159"/>
      <c r="BG9159"/>
      <c r="BI9159"/>
      <c r="BJ9159"/>
      <c r="BK9159"/>
      <c r="BM9159"/>
      <c r="BN9159"/>
      <c r="BO9159"/>
    </row>
    <row r="9160" spans="1:67">
      <c r="A9160"/>
      <c r="B9160"/>
      <c r="C9160"/>
      <c r="E9160"/>
      <c r="F9160"/>
      <c r="G9160"/>
      <c r="I9160"/>
      <c r="J9160"/>
      <c r="K9160"/>
      <c r="M9160"/>
      <c r="N9160"/>
      <c r="O9160"/>
      <c r="Q9160"/>
      <c r="R9160"/>
      <c r="S9160"/>
      <c r="U9160"/>
      <c r="V9160"/>
      <c r="W9160"/>
      <c r="Y9160"/>
      <c r="Z9160"/>
      <c r="AA9160"/>
      <c r="AC9160"/>
      <c r="AD9160"/>
      <c r="AE9160"/>
      <c r="AG9160"/>
      <c r="AH9160"/>
      <c r="AI9160"/>
      <c r="AK9160"/>
      <c r="AL9160"/>
      <c r="AM9160"/>
      <c r="AO9160"/>
      <c r="AP9160"/>
      <c r="AQ9160"/>
      <c r="AS9160"/>
      <c r="AT9160"/>
      <c r="AU9160"/>
      <c r="AW9160"/>
      <c r="AX9160"/>
      <c r="AY9160"/>
      <c r="BA9160"/>
      <c r="BB9160"/>
      <c r="BC9160"/>
      <c r="BE9160"/>
      <c r="BF9160"/>
      <c r="BG9160"/>
      <c r="BI9160"/>
      <c r="BJ9160"/>
      <c r="BK9160"/>
      <c r="BM9160"/>
      <c r="BN9160"/>
      <c r="BO9160"/>
    </row>
    <row r="9161" spans="1:67">
      <c r="A9161"/>
      <c r="B9161"/>
      <c r="C9161"/>
      <c r="E9161"/>
      <c r="F9161"/>
      <c r="G9161"/>
      <c r="I9161"/>
      <c r="J9161"/>
      <c r="K9161"/>
      <c r="M9161"/>
      <c r="N9161"/>
      <c r="O9161"/>
      <c r="Q9161"/>
      <c r="R9161"/>
      <c r="S9161"/>
      <c r="U9161"/>
      <c r="V9161"/>
      <c r="W9161"/>
      <c r="Y9161"/>
      <c r="Z9161"/>
      <c r="AA9161"/>
      <c r="AC9161"/>
      <c r="AD9161"/>
      <c r="AE9161"/>
      <c r="AG9161"/>
      <c r="AH9161"/>
      <c r="AI9161"/>
      <c r="AK9161"/>
      <c r="AL9161"/>
      <c r="AM9161"/>
      <c r="AO9161"/>
      <c r="AP9161"/>
      <c r="AQ9161"/>
      <c r="AS9161"/>
      <c r="AT9161"/>
      <c r="AU9161"/>
      <c r="AW9161"/>
      <c r="AX9161"/>
      <c r="AY9161"/>
      <c r="BA9161"/>
      <c r="BB9161"/>
      <c r="BC9161"/>
      <c r="BE9161"/>
      <c r="BF9161"/>
      <c r="BG9161"/>
      <c r="BI9161"/>
      <c r="BJ9161"/>
      <c r="BK9161"/>
      <c r="BM9161"/>
      <c r="BN9161"/>
      <c r="BO9161"/>
    </row>
    <row r="9162" spans="1:67">
      <c r="A9162"/>
      <c r="B9162"/>
      <c r="C9162"/>
      <c r="E9162"/>
      <c r="F9162"/>
      <c r="G9162"/>
      <c r="I9162"/>
      <c r="J9162"/>
      <c r="K9162"/>
      <c r="M9162"/>
      <c r="N9162"/>
      <c r="O9162"/>
      <c r="Q9162"/>
      <c r="R9162"/>
      <c r="S9162"/>
      <c r="U9162"/>
      <c r="V9162"/>
      <c r="W9162"/>
      <c r="Y9162"/>
      <c r="Z9162"/>
      <c r="AA9162"/>
      <c r="AC9162"/>
      <c r="AD9162"/>
      <c r="AE9162"/>
      <c r="AG9162"/>
      <c r="AH9162"/>
      <c r="AI9162"/>
      <c r="AK9162"/>
      <c r="AL9162"/>
      <c r="AM9162"/>
      <c r="AO9162"/>
      <c r="AP9162"/>
      <c r="AQ9162"/>
      <c r="AS9162"/>
      <c r="AT9162"/>
      <c r="AU9162"/>
      <c r="AW9162"/>
      <c r="AX9162"/>
      <c r="AY9162"/>
      <c r="BA9162"/>
      <c r="BB9162"/>
      <c r="BC9162"/>
      <c r="BE9162"/>
      <c r="BF9162"/>
      <c r="BG9162"/>
      <c r="BI9162"/>
      <c r="BJ9162"/>
      <c r="BK9162"/>
      <c r="BM9162"/>
      <c r="BN9162"/>
      <c r="BO9162"/>
    </row>
    <row r="9163" spans="1:67">
      <c r="A9163"/>
      <c r="B9163"/>
      <c r="C9163"/>
      <c r="E9163"/>
      <c r="F9163"/>
      <c r="G9163"/>
      <c r="I9163"/>
      <c r="J9163"/>
      <c r="K9163"/>
      <c r="M9163"/>
      <c r="N9163"/>
      <c r="O9163"/>
      <c r="Q9163"/>
      <c r="R9163"/>
      <c r="S9163"/>
      <c r="U9163"/>
      <c r="V9163"/>
      <c r="W9163"/>
      <c r="Y9163"/>
      <c r="Z9163"/>
      <c r="AA9163"/>
      <c r="AC9163"/>
      <c r="AD9163"/>
      <c r="AE9163"/>
      <c r="AG9163"/>
      <c r="AH9163"/>
      <c r="AI9163"/>
      <c r="AK9163"/>
      <c r="AL9163"/>
      <c r="AM9163"/>
      <c r="AO9163"/>
      <c r="AP9163"/>
      <c r="AQ9163"/>
      <c r="AS9163"/>
      <c r="AT9163"/>
      <c r="AU9163"/>
      <c r="AW9163"/>
      <c r="AX9163"/>
      <c r="AY9163"/>
      <c r="BA9163"/>
      <c r="BB9163"/>
      <c r="BC9163"/>
      <c r="BE9163"/>
      <c r="BF9163"/>
      <c r="BG9163"/>
      <c r="BI9163"/>
      <c r="BJ9163"/>
      <c r="BK9163"/>
      <c r="BM9163"/>
      <c r="BN9163"/>
      <c r="BO9163"/>
    </row>
    <row r="9164" spans="1:67">
      <c r="A9164"/>
      <c r="B9164"/>
      <c r="C9164"/>
      <c r="E9164"/>
      <c r="F9164"/>
      <c r="G9164"/>
      <c r="I9164"/>
      <c r="J9164"/>
      <c r="K9164"/>
      <c r="M9164"/>
      <c r="N9164"/>
      <c r="O9164"/>
      <c r="Q9164"/>
      <c r="R9164"/>
      <c r="S9164"/>
      <c r="U9164"/>
      <c r="V9164"/>
      <c r="W9164"/>
      <c r="Y9164"/>
      <c r="Z9164"/>
      <c r="AA9164"/>
      <c r="AC9164"/>
      <c r="AD9164"/>
      <c r="AE9164"/>
      <c r="AG9164"/>
      <c r="AH9164"/>
      <c r="AI9164"/>
      <c r="AK9164"/>
      <c r="AL9164"/>
      <c r="AM9164"/>
      <c r="AO9164"/>
      <c r="AP9164"/>
      <c r="AQ9164"/>
      <c r="AS9164"/>
      <c r="AT9164"/>
      <c r="AU9164"/>
      <c r="AW9164"/>
      <c r="AX9164"/>
      <c r="AY9164"/>
      <c r="BA9164"/>
      <c r="BB9164"/>
      <c r="BC9164"/>
      <c r="BE9164"/>
      <c r="BF9164"/>
      <c r="BG9164"/>
      <c r="BI9164"/>
      <c r="BJ9164"/>
      <c r="BK9164"/>
      <c r="BM9164"/>
      <c r="BN9164"/>
      <c r="BO9164"/>
    </row>
    <row r="9165" spans="1:67">
      <c r="A9165"/>
      <c r="B9165"/>
      <c r="C9165"/>
      <c r="E9165"/>
      <c r="F9165"/>
      <c r="G9165"/>
      <c r="I9165"/>
      <c r="J9165"/>
      <c r="K9165"/>
      <c r="M9165"/>
      <c r="N9165"/>
      <c r="O9165"/>
      <c r="Q9165"/>
      <c r="R9165"/>
      <c r="S9165"/>
      <c r="U9165"/>
      <c r="V9165"/>
      <c r="W9165"/>
      <c r="Y9165"/>
      <c r="Z9165"/>
      <c r="AA9165"/>
      <c r="AC9165"/>
      <c r="AD9165"/>
      <c r="AE9165"/>
      <c r="AG9165"/>
      <c r="AH9165"/>
      <c r="AI9165"/>
      <c r="AK9165"/>
      <c r="AL9165"/>
      <c r="AM9165"/>
      <c r="AO9165"/>
      <c r="AP9165"/>
      <c r="AQ9165"/>
      <c r="AS9165"/>
      <c r="AT9165"/>
      <c r="AU9165"/>
      <c r="AW9165"/>
      <c r="AX9165"/>
      <c r="AY9165"/>
      <c r="BA9165"/>
      <c r="BB9165"/>
      <c r="BC9165"/>
      <c r="BE9165"/>
      <c r="BF9165"/>
      <c r="BG9165"/>
      <c r="BI9165"/>
      <c r="BJ9165"/>
      <c r="BK9165"/>
      <c r="BM9165"/>
      <c r="BN9165"/>
      <c r="BO9165"/>
    </row>
    <row r="9166" spans="1:67">
      <c r="A9166"/>
      <c r="B9166"/>
      <c r="C9166"/>
      <c r="E9166"/>
      <c r="F9166"/>
      <c r="G9166"/>
      <c r="I9166"/>
      <c r="J9166"/>
      <c r="K9166"/>
      <c r="M9166"/>
      <c r="N9166"/>
      <c r="O9166"/>
      <c r="Q9166"/>
      <c r="R9166"/>
      <c r="S9166"/>
      <c r="U9166"/>
      <c r="V9166"/>
      <c r="W9166"/>
      <c r="Y9166"/>
      <c r="Z9166"/>
      <c r="AA9166"/>
      <c r="AC9166"/>
      <c r="AD9166"/>
      <c r="AE9166"/>
      <c r="AG9166"/>
      <c r="AH9166"/>
      <c r="AI9166"/>
      <c r="AK9166"/>
      <c r="AL9166"/>
      <c r="AM9166"/>
      <c r="AO9166"/>
      <c r="AP9166"/>
      <c r="AQ9166"/>
      <c r="AS9166"/>
      <c r="AT9166"/>
      <c r="AU9166"/>
      <c r="AW9166"/>
      <c r="AX9166"/>
      <c r="AY9166"/>
      <c r="BA9166"/>
      <c r="BB9166"/>
      <c r="BC9166"/>
      <c r="BE9166"/>
      <c r="BF9166"/>
      <c r="BG9166"/>
      <c r="BI9166"/>
      <c r="BJ9166"/>
      <c r="BK9166"/>
      <c r="BM9166"/>
      <c r="BN9166"/>
      <c r="BO9166"/>
    </row>
    <row r="9167" spans="1:67">
      <c r="A9167"/>
      <c r="B9167"/>
      <c r="C9167"/>
      <c r="E9167"/>
      <c r="F9167"/>
      <c r="G9167"/>
      <c r="I9167"/>
      <c r="J9167"/>
      <c r="K9167"/>
      <c r="M9167"/>
      <c r="N9167"/>
      <c r="O9167"/>
      <c r="Q9167"/>
      <c r="R9167"/>
      <c r="S9167"/>
      <c r="U9167"/>
      <c r="V9167"/>
      <c r="W9167"/>
      <c r="Y9167"/>
      <c r="Z9167"/>
      <c r="AA9167"/>
      <c r="AC9167"/>
      <c r="AD9167"/>
      <c r="AE9167"/>
      <c r="AG9167"/>
      <c r="AH9167"/>
      <c r="AI9167"/>
      <c r="AK9167"/>
      <c r="AL9167"/>
      <c r="AM9167"/>
      <c r="AO9167"/>
      <c r="AP9167"/>
      <c r="AQ9167"/>
      <c r="AS9167"/>
      <c r="AT9167"/>
      <c r="AU9167"/>
      <c r="AW9167"/>
      <c r="AX9167"/>
      <c r="AY9167"/>
      <c r="BA9167"/>
      <c r="BB9167"/>
      <c r="BC9167"/>
      <c r="BE9167"/>
      <c r="BF9167"/>
      <c r="BG9167"/>
      <c r="BI9167"/>
      <c r="BJ9167"/>
      <c r="BK9167"/>
      <c r="BM9167"/>
      <c r="BN9167"/>
      <c r="BO9167"/>
    </row>
    <row r="9168" spans="1:67">
      <c r="A9168"/>
      <c r="B9168"/>
      <c r="C9168"/>
      <c r="E9168"/>
      <c r="F9168"/>
      <c r="G9168"/>
      <c r="I9168"/>
      <c r="J9168"/>
      <c r="K9168"/>
      <c r="M9168"/>
      <c r="N9168"/>
      <c r="O9168"/>
      <c r="Q9168"/>
      <c r="R9168"/>
      <c r="S9168"/>
      <c r="U9168"/>
      <c r="V9168"/>
      <c r="W9168"/>
      <c r="Y9168"/>
      <c r="Z9168"/>
      <c r="AA9168"/>
      <c r="AC9168"/>
      <c r="AD9168"/>
      <c r="AE9168"/>
      <c r="AG9168"/>
      <c r="AH9168"/>
      <c r="AI9168"/>
      <c r="AK9168"/>
      <c r="AL9168"/>
      <c r="AM9168"/>
      <c r="AO9168"/>
      <c r="AP9168"/>
      <c r="AQ9168"/>
      <c r="AS9168"/>
      <c r="AT9168"/>
      <c r="AU9168"/>
      <c r="AW9168"/>
      <c r="AX9168"/>
      <c r="AY9168"/>
      <c r="BA9168"/>
      <c r="BB9168"/>
      <c r="BC9168"/>
      <c r="BE9168"/>
      <c r="BF9168"/>
      <c r="BG9168"/>
      <c r="BI9168"/>
      <c r="BJ9168"/>
      <c r="BK9168"/>
      <c r="BM9168"/>
      <c r="BN9168"/>
      <c r="BO9168"/>
    </row>
    <row r="9169" spans="1:67">
      <c r="A9169"/>
      <c r="B9169"/>
      <c r="C9169"/>
      <c r="E9169"/>
      <c r="F9169"/>
      <c r="G9169"/>
      <c r="I9169"/>
      <c r="J9169"/>
      <c r="K9169"/>
      <c r="M9169"/>
      <c r="N9169"/>
      <c r="O9169"/>
      <c r="Q9169"/>
      <c r="R9169"/>
      <c r="S9169"/>
      <c r="U9169"/>
      <c r="V9169"/>
      <c r="W9169"/>
      <c r="Y9169"/>
      <c r="Z9169"/>
      <c r="AA9169"/>
      <c r="AC9169"/>
      <c r="AD9169"/>
      <c r="AE9169"/>
      <c r="AG9169"/>
      <c r="AH9169"/>
      <c r="AI9169"/>
      <c r="AK9169"/>
      <c r="AL9169"/>
      <c r="AM9169"/>
      <c r="AO9169"/>
      <c r="AP9169"/>
      <c r="AQ9169"/>
      <c r="AS9169"/>
      <c r="AT9169"/>
      <c r="AU9169"/>
      <c r="AW9169"/>
      <c r="AX9169"/>
      <c r="AY9169"/>
      <c r="BA9169"/>
      <c r="BB9169"/>
      <c r="BC9169"/>
      <c r="BE9169"/>
      <c r="BF9169"/>
      <c r="BG9169"/>
      <c r="BI9169"/>
      <c r="BJ9169"/>
      <c r="BK9169"/>
      <c r="BM9169"/>
      <c r="BN9169"/>
      <c r="BO9169"/>
    </row>
    <row r="9170" spans="1:67">
      <c r="A9170"/>
      <c r="B9170"/>
      <c r="C9170"/>
      <c r="E9170"/>
      <c r="F9170"/>
      <c r="G9170"/>
      <c r="I9170"/>
      <c r="J9170"/>
      <c r="K9170"/>
      <c r="M9170"/>
      <c r="N9170"/>
      <c r="O9170"/>
      <c r="Q9170"/>
      <c r="R9170"/>
      <c r="S9170"/>
      <c r="U9170"/>
      <c r="V9170"/>
      <c r="W9170"/>
      <c r="Y9170"/>
      <c r="Z9170"/>
      <c r="AA9170"/>
      <c r="AC9170"/>
      <c r="AD9170"/>
      <c r="AE9170"/>
      <c r="AG9170"/>
      <c r="AH9170"/>
      <c r="AI9170"/>
      <c r="AK9170"/>
      <c r="AL9170"/>
      <c r="AM9170"/>
      <c r="AO9170"/>
      <c r="AP9170"/>
      <c r="AQ9170"/>
      <c r="AS9170"/>
      <c r="AT9170"/>
      <c r="AU9170"/>
      <c r="AW9170"/>
      <c r="AX9170"/>
      <c r="AY9170"/>
      <c r="BA9170"/>
      <c r="BB9170"/>
      <c r="BC9170"/>
      <c r="BE9170"/>
      <c r="BF9170"/>
      <c r="BG9170"/>
      <c r="BI9170"/>
      <c r="BJ9170"/>
      <c r="BK9170"/>
      <c r="BM9170"/>
      <c r="BN9170"/>
      <c r="BO9170"/>
    </row>
    <row r="9171" spans="1:67">
      <c r="A9171"/>
      <c r="B9171"/>
      <c r="C9171"/>
      <c r="E9171"/>
      <c r="F9171"/>
      <c r="G9171"/>
      <c r="I9171"/>
      <c r="J9171"/>
      <c r="K9171"/>
      <c r="M9171"/>
      <c r="N9171"/>
      <c r="O9171"/>
      <c r="Q9171"/>
      <c r="R9171"/>
      <c r="S9171"/>
      <c r="U9171"/>
      <c r="V9171"/>
      <c r="W9171"/>
      <c r="Y9171"/>
      <c r="Z9171"/>
      <c r="AA9171"/>
      <c r="AC9171"/>
      <c r="AD9171"/>
      <c r="AE9171"/>
      <c r="AG9171"/>
      <c r="AH9171"/>
      <c r="AI9171"/>
      <c r="AK9171"/>
      <c r="AL9171"/>
      <c r="AM9171"/>
      <c r="AO9171"/>
      <c r="AP9171"/>
      <c r="AQ9171"/>
      <c r="AS9171"/>
      <c r="AT9171"/>
      <c r="AU9171"/>
      <c r="AW9171"/>
      <c r="AX9171"/>
      <c r="AY9171"/>
      <c r="BA9171"/>
      <c r="BB9171"/>
      <c r="BC9171"/>
      <c r="BE9171"/>
      <c r="BF9171"/>
      <c r="BG9171"/>
      <c r="BI9171"/>
      <c r="BJ9171"/>
      <c r="BK9171"/>
      <c r="BM9171"/>
      <c r="BN9171"/>
      <c r="BO9171"/>
    </row>
    <row r="9172" spans="1:67">
      <c r="A9172"/>
      <c r="B9172"/>
      <c r="C9172"/>
      <c r="E9172"/>
      <c r="F9172"/>
      <c r="G9172"/>
      <c r="I9172"/>
      <c r="J9172"/>
      <c r="K9172"/>
      <c r="M9172"/>
      <c r="N9172"/>
      <c r="O9172"/>
      <c r="Q9172"/>
      <c r="R9172"/>
      <c r="S9172"/>
      <c r="U9172"/>
      <c r="V9172"/>
      <c r="W9172"/>
      <c r="Y9172"/>
      <c r="Z9172"/>
      <c r="AA9172"/>
      <c r="AC9172"/>
      <c r="AD9172"/>
      <c r="AE9172"/>
      <c r="AG9172"/>
      <c r="AH9172"/>
      <c r="AI9172"/>
      <c r="AK9172"/>
      <c r="AL9172"/>
      <c r="AM9172"/>
      <c r="AO9172"/>
      <c r="AP9172"/>
      <c r="AQ9172"/>
      <c r="AS9172"/>
      <c r="AT9172"/>
      <c r="AU9172"/>
      <c r="AW9172"/>
      <c r="AX9172"/>
      <c r="AY9172"/>
      <c r="BA9172"/>
      <c r="BB9172"/>
      <c r="BC9172"/>
      <c r="BE9172"/>
      <c r="BF9172"/>
      <c r="BG9172"/>
      <c r="BI9172"/>
      <c r="BJ9172"/>
      <c r="BK9172"/>
      <c r="BM9172"/>
      <c r="BN9172"/>
      <c r="BO9172"/>
    </row>
    <row r="9173" spans="1:67">
      <c r="A9173"/>
      <c r="B9173"/>
      <c r="C9173"/>
      <c r="E9173"/>
      <c r="F9173"/>
      <c r="G9173"/>
      <c r="I9173"/>
      <c r="J9173"/>
      <c r="K9173"/>
      <c r="M9173"/>
      <c r="N9173"/>
      <c r="O9173"/>
      <c r="Q9173"/>
      <c r="R9173"/>
      <c r="S9173"/>
      <c r="U9173"/>
      <c r="V9173"/>
      <c r="W9173"/>
      <c r="Y9173"/>
      <c r="Z9173"/>
      <c r="AA9173"/>
      <c r="AC9173"/>
      <c r="AD9173"/>
      <c r="AE9173"/>
      <c r="AG9173"/>
      <c r="AH9173"/>
      <c r="AI9173"/>
      <c r="AK9173"/>
      <c r="AL9173"/>
      <c r="AM9173"/>
      <c r="AO9173"/>
      <c r="AP9173"/>
      <c r="AQ9173"/>
      <c r="AS9173"/>
      <c r="AT9173"/>
      <c r="AU9173"/>
      <c r="AW9173"/>
      <c r="AX9173"/>
      <c r="AY9173"/>
      <c r="BA9173"/>
      <c r="BB9173"/>
      <c r="BC9173"/>
      <c r="BE9173"/>
      <c r="BF9173"/>
      <c r="BG9173"/>
      <c r="BI9173"/>
      <c r="BJ9173"/>
      <c r="BK9173"/>
      <c r="BM9173"/>
      <c r="BN9173"/>
      <c r="BO9173"/>
    </row>
    <row r="9174" spans="1:67">
      <c r="A9174"/>
      <c r="B9174"/>
      <c r="C9174"/>
      <c r="E9174"/>
      <c r="F9174"/>
      <c r="G9174"/>
      <c r="I9174"/>
      <c r="J9174"/>
      <c r="K9174"/>
      <c r="M9174"/>
      <c r="N9174"/>
      <c r="O9174"/>
      <c r="Q9174"/>
      <c r="R9174"/>
      <c r="S9174"/>
      <c r="U9174"/>
      <c r="V9174"/>
      <c r="W9174"/>
      <c r="Y9174"/>
      <c r="Z9174"/>
      <c r="AA9174"/>
      <c r="AC9174"/>
      <c r="AD9174"/>
      <c r="AE9174"/>
      <c r="AG9174"/>
      <c r="AH9174"/>
      <c r="AI9174"/>
      <c r="AK9174"/>
      <c r="AL9174"/>
      <c r="AM9174"/>
      <c r="AO9174"/>
      <c r="AP9174"/>
      <c r="AQ9174"/>
      <c r="AS9174"/>
      <c r="AT9174"/>
      <c r="AU9174"/>
      <c r="AW9174"/>
      <c r="AX9174"/>
      <c r="AY9174"/>
      <c r="BA9174"/>
      <c r="BB9174"/>
      <c r="BC9174"/>
      <c r="BE9174"/>
      <c r="BF9174"/>
      <c r="BG9174"/>
      <c r="BI9174"/>
      <c r="BJ9174"/>
      <c r="BK9174"/>
      <c r="BM9174"/>
      <c r="BN9174"/>
      <c r="BO9174"/>
    </row>
    <row r="9175" spans="1:67">
      <c r="A9175"/>
      <c r="B9175"/>
      <c r="C9175"/>
      <c r="E9175"/>
      <c r="F9175"/>
      <c r="G9175"/>
      <c r="I9175"/>
      <c r="J9175"/>
      <c r="K9175"/>
      <c r="M9175"/>
      <c r="N9175"/>
      <c r="O9175"/>
      <c r="Q9175"/>
      <c r="R9175"/>
      <c r="S9175"/>
      <c r="U9175"/>
      <c r="V9175"/>
      <c r="W9175"/>
      <c r="Y9175"/>
      <c r="Z9175"/>
      <c r="AA9175"/>
      <c r="AC9175"/>
      <c r="AD9175"/>
      <c r="AE9175"/>
      <c r="AG9175"/>
      <c r="AH9175"/>
      <c r="AI9175"/>
      <c r="AK9175"/>
      <c r="AL9175"/>
      <c r="AM9175"/>
      <c r="AO9175"/>
      <c r="AP9175"/>
      <c r="AQ9175"/>
      <c r="AS9175"/>
      <c r="AT9175"/>
      <c r="AU9175"/>
      <c r="AW9175"/>
      <c r="AX9175"/>
      <c r="AY9175"/>
      <c r="BA9175"/>
      <c r="BB9175"/>
      <c r="BC9175"/>
      <c r="BE9175"/>
      <c r="BF9175"/>
      <c r="BG9175"/>
      <c r="BI9175"/>
      <c r="BJ9175"/>
      <c r="BK9175"/>
      <c r="BM9175"/>
      <c r="BN9175"/>
      <c r="BO9175"/>
    </row>
    <row r="9176" spans="1:67">
      <c r="A9176"/>
      <c r="B9176"/>
      <c r="C9176"/>
      <c r="E9176"/>
      <c r="F9176"/>
      <c r="G9176"/>
      <c r="I9176"/>
      <c r="J9176"/>
      <c r="K9176"/>
      <c r="M9176"/>
      <c r="N9176"/>
      <c r="O9176"/>
      <c r="Q9176"/>
      <c r="R9176"/>
      <c r="S9176"/>
      <c r="U9176"/>
      <c r="V9176"/>
      <c r="W9176"/>
      <c r="Y9176"/>
      <c r="Z9176"/>
      <c r="AA9176"/>
      <c r="AC9176"/>
      <c r="AD9176"/>
      <c r="AE9176"/>
      <c r="AG9176"/>
      <c r="AH9176"/>
      <c r="AI9176"/>
      <c r="AK9176"/>
      <c r="AL9176"/>
      <c r="AM9176"/>
      <c r="AO9176"/>
      <c r="AP9176"/>
      <c r="AQ9176"/>
      <c r="AS9176"/>
      <c r="AT9176"/>
      <c r="AU9176"/>
      <c r="AW9176"/>
      <c r="AX9176"/>
      <c r="AY9176"/>
      <c r="BA9176"/>
      <c r="BB9176"/>
      <c r="BC9176"/>
      <c r="BE9176"/>
      <c r="BF9176"/>
      <c r="BG9176"/>
      <c r="BI9176"/>
      <c r="BJ9176"/>
      <c r="BK9176"/>
      <c r="BM9176"/>
      <c r="BN9176"/>
      <c r="BO9176"/>
    </row>
    <row r="9177" spans="1:67">
      <c r="A9177"/>
      <c r="B9177"/>
      <c r="C9177"/>
      <c r="E9177"/>
      <c r="F9177"/>
      <c r="G9177"/>
      <c r="I9177"/>
      <c r="J9177"/>
      <c r="K9177"/>
      <c r="M9177"/>
      <c r="N9177"/>
      <c r="O9177"/>
      <c r="Q9177"/>
      <c r="R9177"/>
      <c r="S9177"/>
      <c r="U9177"/>
      <c r="V9177"/>
      <c r="W9177"/>
      <c r="Y9177"/>
      <c r="Z9177"/>
      <c r="AA9177"/>
      <c r="AC9177"/>
      <c r="AD9177"/>
      <c r="AE9177"/>
      <c r="AG9177"/>
      <c r="AH9177"/>
      <c r="AI9177"/>
      <c r="AK9177"/>
      <c r="AL9177"/>
      <c r="AM9177"/>
      <c r="AO9177"/>
      <c r="AP9177"/>
      <c r="AQ9177"/>
      <c r="AS9177"/>
      <c r="AT9177"/>
      <c r="AU9177"/>
      <c r="AW9177"/>
      <c r="AX9177"/>
      <c r="AY9177"/>
      <c r="BA9177"/>
      <c r="BB9177"/>
      <c r="BC9177"/>
      <c r="BE9177"/>
      <c r="BF9177"/>
      <c r="BG9177"/>
      <c r="BI9177"/>
      <c r="BJ9177"/>
      <c r="BK9177"/>
      <c r="BM9177"/>
      <c r="BN9177"/>
      <c r="BO9177"/>
    </row>
    <row r="9178" spans="1:67">
      <c r="A9178"/>
      <c r="B9178"/>
      <c r="C9178"/>
      <c r="E9178"/>
      <c r="F9178"/>
      <c r="G9178"/>
      <c r="I9178"/>
      <c r="J9178"/>
      <c r="K9178"/>
      <c r="M9178"/>
      <c r="N9178"/>
      <c r="O9178"/>
      <c r="Q9178"/>
      <c r="R9178"/>
      <c r="S9178"/>
      <c r="U9178"/>
      <c r="V9178"/>
      <c r="W9178"/>
      <c r="Y9178"/>
      <c r="Z9178"/>
      <c r="AA9178"/>
      <c r="AC9178"/>
      <c r="AD9178"/>
      <c r="AE9178"/>
      <c r="AG9178"/>
      <c r="AH9178"/>
      <c r="AI9178"/>
      <c r="AK9178"/>
      <c r="AL9178"/>
      <c r="AM9178"/>
      <c r="AO9178"/>
      <c r="AP9178"/>
      <c r="AQ9178"/>
      <c r="AS9178"/>
      <c r="AT9178"/>
      <c r="AU9178"/>
      <c r="AW9178"/>
      <c r="AX9178"/>
      <c r="AY9178"/>
      <c r="BA9178"/>
      <c r="BB9178"/>
      <c r="BC9178"/>
      <c r="BE9178"/>
      <c r="BF9178"/>
      <c r="BG9178"/>
      <c r="BI9178"/>
      <c r="BJ9178"/>
      <c r="BK9178"/>
      <c r="BM9178"/>
      <c r="BN9178"/>
      <c r="BO9178"/>
    </row>
    <row r="9179" spans="1:67">
      <c r="A9179"/>
      <c r="B9179"/>
      <c r="C9179"/>
      <c r="E9179"/>
      <c r="F9179"/>
      <c r="G9179"/>
      <c r="I9179"/>
      <c r="J9179"/>
      <c r="K9179"/>
      <c r="M9179"/>
      <c r="N9179"/>
      <c r="O9179"/>
      <c r="Q9179"/>
      <c r="R9179"/>
      <c r="S9179"/>
      <c r="U9179"/>
      <c r="V9179"/>
      <c r="W9179"/>
      <c r="Y9179"/>
      <c r="Z9179"/>
      <c r="AA9179"/>
      <c r="AC9179"/>
      <c r="AD9179"/>
      <c r="AE9179"/>
      <c r="AG9179"/>
      <c r="AH9179"/>
      <c r="AI9179"/>
      <c r="AK9179"/>
      <c r="AL9179"/>
      <c r="AM9179"/>
      <c r="AO9179"/>
      <c r="AP9179"/>
      <c r="AQ9179"/>
      <c r="AS9179"/>
      <c r="AT9179"/>
      <c r="AU9179"/>
      <c r="AW9179"/>
      <c r="AX9179"/>
      <c r="AY9179"/>
      <c r="BA9179"/>
      <c r="BB9179"/>
      <c r="BC9179"/>
      <c r="BE9179"/>
      <c r="BF9179"/>
      <c r="BG9179"/>
      <c r="BI9179"/>
      <c r="BJ9179"/>
      <c r="BK9179"/>
      <c r="BM9179"/>
      <c r="BN9179"/>
      <c r="BO9179"/>
    </row>
    <row r="9180" spans="1:67">
      <c r="A9180"/>
      <c r="B9180"/>
      <c r="C9180"/>
      <c r="E9180"/>
      <c r="F9180"/>
      <c r="G9180"/>
      <c r="I9180"/>
      <c r="J9180"/>
      <c r="K9180"/>
      <c r="M9180"/>
      <c r="N9180"/>
      <c r="O9180"/>
      <c r="Q9180"/>
      <c r="R9180"/>
      <c r="S9180"/>
      <c r="U9180"/>
      <c r="V9180"/>
      <c r="W9180"/>
      <c r="Y9180"/>
      <c r="Z9180"/>
      <c r="AA9180"/>
      <c r="AC9180"/>
      <c r="AD9180"/>
      <c r="AE9180"/>
      <c r="AG9180"/>
      <c r="AH9180"/>
      <c r="AI9180"/>
      <c r="AK9180"/>
      <c r="AL9180"/>
      <c r="AM9180"/>
      <c r="AO9180"/>
      <c r="AP9180"/>
      <c r="AQ9180"/>
      <c r="AS9180"/>
      <c r="AT9180"/>
      <c r="AU9180"/>
      <c r="AW9180"/>
      <c r="AX9180"/>
      <c r="AY9180"/>
      <c r="BA9180"/>
      <c r="BB9180"/>
      <c r="BC9180"/>
      <c r="BE9180"/>
      <c r="BF9180"/>
      <c r="BG9180"/>
      <c r="BI9180"/>
      <c r="BJ9180"/>
      <c r="BK9180"/>
      <c r="BM9180"/>
      <c r="BN9180"/>
      <c r="BO9180"/>
    </row>
    <row r="9181" spans="1:67">
      <c r="A9181"/>
      <c r="B9181"/>
      <c r="C9181"/>
      <c r="E9181"/>
      <c r="F9181"/>
      <c r="G9181"/>
      <c r="I9181"/>
      <c r="J9181"/>
      <c r="K9181"/>
      <c r="M9181"/>
      <c r="N9181"/>
      <c r="O9181"/>
      <c r="Q9181"/>
      <c r="R9181"/>
      <c r="S9181"/>
      <c r="U9181"/>
      <c r="V9181"/>
      <c r="W9181"/>
      <c r="Y9181"/>
      <c r="Z9181"/>
      <c r="AA9181"/>
      <c r="AC9181"/>
      <c r="AD9181"/>
      <c r="AE9181"/>
      <c r="AG9181"/>
      <c r="AH9181"/>
      <c r="AI9181"/>
      <c r="AK9181"/>
      <c r="AL9181"/>
      <c r="AM9181"/>
      <c r="AO9181"/>
      <c r="AP9181"/>
      <c r="AQ9181"/>
      <c r="AS9181"/>
      <c r="AT9181"/>
      <c r="AU9181"/>
      <c r="AW9181"/>
      <c r="AX9181"/>
      <c r="AY9181"/>
      <c r="BA9181"/>
      <c r="BB9181"/>
      <c r="BC9181"/>
      <c r="BE9181"/>
      <c r="BF9181"/>
      <c r="BG9181"/>
      <c r="BI9181"/>
      <c r="BJ9181"/>
      <c r="BK9181"/>
      <c r="BM9181"/>
      <c r="BN9181"/>
      <c r="BO9181"/>
    </row>
    <row r="9182" spans="1:67">
      <c r="A9182"/>
      <c r="B9182"/>
      <c r="C9182"/>
      <c r="E9182"/>
      <c r="F9182"/>
      <c r="G9182"/>
      <c r="I9182"/>
      <c r="J9182"/>
      <c r="K9182"/>
      <c r="M9182"/>
      <c r="N9182"/>
      <c r="O9182"/>
      <c r="Q9182"/>
      <c r="R9182"/>
      <c r="S9182"/>
      <c r="U9182"/>
      <c r="V9182"/>
      <c r="W9182"/>
      <c r="Y9182"/>
      <c r="Z9182"/>
      <c r="AA9182"/>
      <c r="AC9182"/>
      <c r="AD9182"/>
      <c r="AE9182"/>
      <c r="AG9182"/>
      <c r="AH9182"/>
      <c r="AI9182"/>
      <c r="AK9182"/>
      <c r="AL9182"/>
      <c r="AM9182"/>
      <c r="AO9182"/>
      <c r="AP9182"/>
      <c r="AQ9182"/>
      <c r="AS9182"/>
      <c r="AT9182"/>
      <c r="AU9182"/>
      <c r="AW9182"/>
      <c r="AX9182"/>
      <c r="AY9182"/>
      <c r="BA9182"/>
      <c r="BB9182"/>
      <c r="BC9182"/>
      <c r="BE9182"/>
      <c r="BF9182"/>
      <c r="BG9182"/>
      <c r="BI9182"/>
      <c r="BJ9182"/>
      <c r="BK9182"/>
      <c r="BM9182"/>
      <c r="BN9182"/>
      <c r="BO9182"/>
    </row>
    <row r="9183" spans="1:67">
      <c r="A9183"/>
      <c r="B9183"/>
      <c r="C9183"/>
      <c r="E9183"/>
      <c r="F9183"/>
      <c r="G9183"/>
      <c r="I9183"/>
      <c r="J9183"/>
      <c r="K9183"/>
      <c r="M9183"/>
      <c r="N9183"/>
      <c r="O9183"/>
      <c r="Q9183"/>
      <c r="R9183"/>
      <c r="S9183"/>
      <c r="U9183"/>
      <c r="V9183"/>
      <c r="W9183"/>
      <c r="Y9183"/>
      <c r="Z9183"/>
      <c r="AA9183"/>
      <c r="AC9183"/>
      <c r="AD9183"/>
      <c r="AE9183"/>
      <c r="AG9183"/>
      <c r="AH9183"/>
      <c r="AI9183"/>
      <c r="AK9183"/>
      <c r="AL9183"/>
      <c r="AM9183"/>
      <c r="AO9183"/>
      <c r="AP9183"/>
      <c r="AQ9183"/>
      <c r="AS9183"/>
      <c r="AT9183"/>
      <c r="AU9183"/>
      <c r="AW9183"/>
      <c r="AX9183"/>
      <c r="AY9183"/>
      <c r="BA9183"/>
      <c r="BB9183"/>
      <c r="BC9183"/>
      <c r="BE9183"/>
      <c r="BF9183"/>
      <c r="BG9183"/>
      <c r="BI9183"/>
      <c r="BJ9183"/>
      <c r="BK9183"/>
      <c r="BM9183"/>
      <c r="BN9183"/>
      <c r="BO9183"/>
    </row>
    <row r="9184" spans="1:67">
      <c r="A9184"/>
      <c r="B9184"/>
      <c r="C9184"/>
      <c r="E9184"/>
      <c r="F9184"/>
      <c r="G9184"/>
      <c r="I9184"/>
      <c r="J9184"/>
      <c r="K9184"/>
      <c r="M9184"/>
      <c r="N9184"/>
      <c r="O9184"/>
      <c r="Q9184"/>
      <c r="R9184"/>
      <c r="S9184"/>
      <c r="U9184"/>
      <c r="V9184"/>
      <c r="W9184"/>
      <c r="Y9184"/>
      <c r="Z9184"/>
      <c r="AA9184"/>
      <c r="AC9184"/>
      <c r="AD9184"/>
      <c r="AE9184"/>
      <c r="AG9184"/>
      <c r="AH9184"/>
      <c r="AI9184"/>
      <c r="AK9184"/>
      <c r="AL9184"/>
      <c r="AM9184"/>
      <c r="AO9184"/>
      <c r="AP9184"/>
      <c r="AQ9184"/>
      <c r="AS9184"/>
      <c r="AT9184"/>
      <c r="AU9184"/>
      <c r="AW9184"/>
      <c r="AX9184"/>
      <c r="AY9184"/>
      <c r="BA9184"/>
      <c r="BB9184"/>
      <c r="BC9184"/>
      <c r="BE9184"/>
      <c r="BF9184"/>
      <c r="BG9184"/>
      <c r="BI9184"/>
      <c r="BJ9184"/>
      <c r="BK9184"/>
      <c r="BM9184"/>
      <c r="BN9184"/>
      <c r="BO9184"/>
    </row>
    <row r="9185" spans="1:67">
      <c r="A9185"/>
      <c r="B9185"/>
      <c r="C9185"/>
      <c r="E9185"/>
      <c r="F9185"/>
      <c r="G9185"/>
      <c r="I9185"/>
      <c r="J9185"/>
      <c r="K9185"/>
      <c r="M9185"/>
      <c r="N9185"/>
      <c r="O9185"/>
      <c r="Q9185"/>
      <c r="R9185"/>
      <c r="S9185"/>
      <c r="U9185"/>
      <c r="V9185"/>
      <c r="W9185"/>
      <c r="Y9185"/>
      <c r="Z9185"/>
      <c r="AA9185"/>
      <c r="AC9185"/>
      <c r="AD9185"/>
      <c r="AE9185"/>
      <c r="AG9185"/>
      <c r="AH9185"/>
      <c r="AI9185"/>
      <c r="AK9185"/>
      <c r="AL9185"/>
      <c r="AM9185"/>
      <c r="AO9185"/>
      <c r="AP9185"/>
      <c r="AQ9185"/>
      <c r="AS9185"/>
      <c r="AT9185"/>
      <c r="AU9185"/>
      <c r="AW9185"/>
      <c r="AX9185"/>
      <c r="AY9185"/>
      <c r="BA9185"/>
      <c r="BB9185"/>
      <c r="BC9185"/>
      <c r="BE9185"/>
      <c r="BF9185"/>
      <c r="BG9185"/>
      <c r="BI9185"/>
      <c r="BJ9185"/>
      <c r="BK9185"/>
      <c r="BM9185"/>
      <c r="BN9185"/>
      <c r="BO9185"/>
    </row>
    <row r="9186" spans="1:67">
      <c r="A9186"/>
      <c r="B9186"/>
      <c r="C9186"/>
      <c r="E9186"/>
      <c r="F9186"/>
      <c r="G9186"/>
      <c r="I9186"/>
      <c r="J9186"/>
      <c r="K9186"/>
      <c r="M9186"/>
      <c r="N9186"/>
      <c r="O9186"/>
      <c r="Q9186"/>
      <c r="R9186"/>
      <c r="S9186"/>
      <c r="U9186"/>
      <c r="V9186"/>
      <c r="W9186"/>
      <c r="Y9186"/>
      <c r="Z9186"/>
      <c r="AA9186"/>
      <c r="AC9186"/>
      <c r="AD9186"/>
      <c r="AE9186"/>
      <c r="AG9186"/>
      <c r="AH9186"/>
      <c r="AI9186"/>
      <c r="AK9186"/>
      <c r="AL9186"/>
      <c r="AM9186"/>
      <c r="AO9186"/>
      <c r="AP9186"/>
      <c r="AQ9186"/>
      <c r="AS9186"/>
      <c r="AT9186"/>
      <c r="AU9186"/>
      <c r="AW9186"/>
      <c r="AX9186"/>
      <c r="AY9186"/>
      <c r="BA9186"/>
      <c r="BB9186"/>
      <c r="BC9186"/>
      <c r="BE9186"/>
      <c r="BF9186"/>
      <c r="BG9186"/>
      <c r="BI9186"/>
      <c r="BJ9186"/>
      <c r="BK9186"/>
      <c r="BM9186"/>
      <c r="BN9186"/>
      <c r="BO9186"/>
    </row>
    <row r="9187" spans="1:67">
      <c r="A9187"/>
      <c r="B9187"/>
      <c r="C9187"/>
      <c r="E9187"/>
      <c r="F9187"/>
      <c r="G9187"/>
      <c r="I9187"/>
      <c r="J9187"/>
      <c r="K9187"/>
      <c r="M9187"/>
      <c r="N9187"/>
      <c r="O9187"/>
      <c r="Q9187"/>
      <c r="R9187"/>
      <c r="S9187"/>
      <c r="U9187"/>
      <c r="V9187"/>
      <c r="W9187"/>
      <c r="Y9187"/>
      <c r="Z9187"/>
      <c r="AA9187"/>
      <c r="AC9187"/>
      <c r="AD9187"/>
      <c r="AE9187"/>
      <c r="AG9187"/>
      <c r="AH9187"/>
      <c r="AI9187"/>
      <c r="AK9187"/>
      <c r="AL9187"/>
      <c r="AM9187"/>
      <c r="AO9187"/>
      <c r="AP9187"/>
      <c r="AQ9187"/>
      <c r="AS9187"/>
      <c r="AT9187"/>
      <c r="AU9187"/>
      <c r="AW9187"/>
      <c r="AX9187"/>
      <c r="AY9187"/>
      <c r="BA9187"/>
      <c r="BB9187"/>
      <c r="BC9187"/>
      <c r="BE9187"/>
      <c r="BF9187"/>
      <c r="BG9187"/>
      <c r="BI9187"/>
      <c r="BJ9187"/>
      <c r="BK9187"/>
      <c r="BM9187"/>
      <c r="BN9187"/>
      <c r="BO9187"/>
    </row>
    <row r="9188" spans="1:67">
      <c r="A9188"/>
      <c r="B9188"/>
      <c r="C9188"/>
      <c r="E9188"/>
      <c r="F9188"/>
      <c r="G9188"/>
      <c r="I9188"/>
      <c r="J9188"/>
      <c r="K9188"/>
      <c r="M9188"/>
      <c r="N9188"/>
      <c r="O9188"/>
      <c r="Q9188"/>
      <c r="R9188"/>
      <c r="S9188"/>
      <c r="U9188"/>
      <c r="V9188"/>
      <c r="W9188"/>
      <c r="Y9188"/>
      <c r="Z9188"/>
      <c r="AA9188"/>
      <c r="AC9188"/>
      <c r="AD9188"/>
      <c r="AE9188"/>
      <c r="AG9188"/>
      <c r="AH9188"/>
      <c r="AI9188"/>
      <c r="AK9188"/>
      <c r="AL9188"/>
      <c r="AM9188"/>
      <c r="AO9188"/>
      <c r="AP9188"/>
      <c r="AQ9188"/>
      <c r="AS9188"/>
      <c r="AT9188"/>
      <c r="AU9188"/>
      <c r="AW9188"/>
      <c r="AX9188"/>
      <c r="AY9188"/>
      <c r="BA9188"/>
      <c r="BB9188"/>
      <c r="BC9188"/>
      <c r="BE9188"/>
      <c r="BF9188"/>
      <c r="BG9188"/>
      <c r="BI9188"/>
      <c r="BJ9188"/>
      <c r="BK9188"/>
      <c r="BM9188"/>
      <c r="BN9188"/>
      <c r="BO9188"/>
    </row>
    <row r="9189" spans="1:67">
      <c r="A9189"/>
      <c r="B9189"/>
      <c r="C9189"/>
      <c r="E9189"/>
      <c r="F9189"/>
      <c r="G9189"/>
      <c r="I9189"/>
      <c r="J9189"/>
      <c r="K9189"/>
      <c r="M9189"/>
      <c r="N9189"/>
      <c r="O9189"/>
      <c r="Q9189"/>
      <c r="R9189"/>
      <c r="S9189"/>
      <c r="U9189"/>
      <c r="V9189"/>
      <c r="W9189"/>
      <c r="Y9189"/>
      <c r="Z9189"/>
      <c r="AA9189"/>
      <c r="AC9189"/>
      <c r="AD9189"/>
      <c r="AE9189"/>
      <c r="AG9189"/>
      <c r="AH9189"/>
      <c r="AI9189"/>
      <c r="AK9189"/>
      <c r="AL9189"/>
      <c r="AM9189"/>
      <c r="AO9189"/>
      <c r="AP9189"/>
      <c r="AQ9189"/>
      <c r="AS9189"/>
      <c r="AT9189"/>
      <c r="AU9189"/>
      <c r="AW9189"/>
      <c r="AX9189"/>
      <c r="AY9189"/>
      <c r="BA9189"/>
      <c r="BB9189"/>
      <c r="BC9189"/>
      <c r="BE9189"/>
      <c r="BF9189"/>
      <c r="BG9189"/>
      <c r="BI9189"/>
      <c r="BJ9189"/>
      <c r="BK9189"/>
      <c r="BM9189"/>
      <c r="BN9189"/>
      <c r="BO9189"/>
    </row>
    <row r="9190" spans="1:67">
      <c r="A9190"/>
      <c r="B9190"/>
      <c r="C9190"/>
      <c r="E9190"/>
      <c r="F9190"/>
      <c r="G9190"/>
      <c r="I9190"/>
      <c r="J9190"/>
      <c r="K9190"/>
      <c r="M9190"/>
      <c r="N9190"/>
      <c r="O9190"/>
      <c r="Q9190"/>
      <c r="R9190"/>
      <c r="S9190"/>
      <c r="U9190"/>
      <c r="V9190"/>
      <c r="W9190"/>
      <c r="Y9190"/>
      <c r="Z9190"/>
      <c r="AA9190"/>
      <c r="AC9190"/>
      <c r="AD9190"/>
      <c r="AE9190"/>
      <c r="AG9190"/>
      <c r="AH9190"/>
      <c r="AI9190"/>
      <c r="AK9190"/>
      <c r="AL9190"/>
      <c r="AM9190"/>
      <c r="AO9190"/>
      <c r="AP9190"/>
      <c r="AQ9190"/>
      <c r="AS9190"/>
      <c r="AT9190"/>
      <c r="AU9190"/>
      <c r="AW9190"/>
      <c r="AX9190"/>
      <c r="AY9190"/>
      <c r="BA9190"/>
      <c r="BB9190"/>
      <c r="BC9190"/>
      <c r="BE9190"/>
      <c r="BF9190"/>
      <c r="BG9190"/>
      <c r="BI9190"/>
      <c r="BJ9190"/>
      <c r="BK9190"/>
      <c r="BM9190"/>
      <c r="BN9190"/>
      <c r="BO9190"/>
    </row>
    <row r="9191" spans="1:67">
      <c r="A9191"/>
      <c r="B9191"/>
      <c r="C9191"/>
      <c r="E9191"/>
      <c r="F9191"/>
      <c r="G9191"/>
      <c r="I9191"/>
      <c r="J9191"/>
      <c r="K9191"/>
      <c r="M9191"/>
      <c r="N9191"/>
      <c r="O9191"/>
      <c r="Q9191"/>
      <c r="R9191"/>
      <c r="S9191"/>
      <c r="U9191"/>
      <c r="V9191"/>
      <c r="W9191"/>
      <c r="Y9191"/>
      <c r="Z9191"/>
      <c r="AA9191"/>
      <c r="AC9191"/>
      <c r="AD9191"/>
      <c r="AE9191"/>
      <c r="AG9191"/>
      <c r="AH9191"/>
      <c r="AI9191"/>
      <c r="AK9191"/>
      <c r="AL9191"/>
      <c r="AM9191"/>
      <c r="AO9191"/>
      <c r="AP9191"/>
      <c r="AQ9191"/>
      <c r="AS9191"/>
      <c r="AT9191"/>
      <c r="AU9191"/>
      <c r="AW9191"/>
      <c r="AX9191"/>
      <c r="AY9191"/>
      <c r="BA9191"/>
      <c r="BB9191"/>
      <c r="BC9191"/>
      <c r="BE9191"/>
      <c r="BF9191"/>
      <c r="BG9191"/>
      <c r="BI9191"/>
      <c r="BJ9191"/>
      <c r="BK9191"/>
      <c r="BM9191"/>
      <c r="BN9191"/>
      <c r="BO9191"/>
    </row>
    <row r="9192" spans="1:67">
      <c r="A9192"/>
      <c r="B9192"/>
      <c r="C9192"/>
      <c r="E9192"/>
      <c r="F9192"/>
      <c r="G9192"/>
      <c r="I9192"/>
      <c r="J9192"/>
      <c r="K9192"/>
      <c r="M9192"/>
      <c r="N9192"/>
      <c r="O9192"/>
      <c r="Q9192"/>
      <c r="R9192"/>
      <c r="S9192"/>
      <c r="U9192"/>
      <c r="V9192"/>
      <c r="W9192"/>
      <c r="Y9192"/>
      <c r="Z9192"/>
      <c r="AA9192"/>
      <c r="AC9192"/>
      <c r="AD9192"/>
      <c r="AE9192"/>
      <c r="AG9192"/>
      <c r="AH9192"/>
      <c r="AI9192"/>
      <c r="AK9192"/>
      <c r="AL9192"/>
      <c r="AM9192"/>
      <c r="AO9192"/>
      <c r="AP9192"/>
      <c r="AQ9192"/>
      <c r="AS9192"/>
      <c r="AT9192"/>
      <c r="AU9192"/>
      <c r="AW9192"/>
      <c r="AX9192"/>
      <c r="AY9192"/>
      <c r="BA9192"/>
      <c r="BB9192"/>
      <c r="BC9192"/>
      <c r="BE9192"/>
      <c r="BF9192"/>
      <c r="BG9192"/>
      <c r="BI9192"/>
      <c r="BJ9192"/>
      <c r="BK9192"/>
      <c r="BM9192"/>
      <c r="BN9192"/>
      <c r="BO9192"/>
    </row>
    <row r="9193" spans="1:67">
      <c r="A9193"/>
      <c r="B9193"/>
      <c r="C9193"/>
      <c r="E9193"/>
      <c r="F9193"/>
      <c r="G9193"/>
      <c r="I9193"/>
      <c r="J9193"/>
      <c r="K9193"/>
      <c r="M9193"/>
      <c r="N9193"/>
      <c r="O9193"/>
      <c r="Q9193"/>
      <c r="R9193"/>
      <c r="S9193"/>
      <c r="U9193"/>
      <c r="V9193"/>
      <c r="W9193"/>
      <c r="Y9193"/>
      <c r="Z9193"/>
      <c r="AA9193"/>
      <c r="AC9193"/>
      <c r="AD9193"/>
      <c r="AE9193"/>
      <c r="AG9193"/>
      <c r="AH9193"/>
      <c r="AI9193"/>
      <c r="AK9193"/>
      <c r="AL9193"/>
      <c r="AM9193"/>
      <c r="AO9193"/>
      <c r="AP9193"/>
      <c r="AQ9193"/>
      <c r="AS9193"/>
      <c r="AT9193"/>
      <c r="AU9193"/>
      <c r="AW9193"/>
      <c r="AX9193"/>
      <c r="AY9193"/>
      <c r="BA9193"/>
      <c r="BB9193"/>
      <c r="BC9193"/>
      <c r="BE9193"/>
      <c r="BF9193"/>
      <c r="BG9193"/>
      <c r="BI9193"/>
      <c r="BJ9193"/>
      <c r="BK9193"/>
      <c r="BM9193"/>
      <c r="BN9193"/>
      <c r="BO9193"/>
    </row>
    <row r="9194" spans="1:67">
      <c r="A9194"/>
      <c r="B9194"/>
      <c r="C9194"/>
      <c r="E9194"/>
      <c r="F9194"/>
      <c r="G9194"/>
      <c r="I9194"/>
      <c r="J9194"/>
      <c r="K9194"/>
      <c r="M9194"/>
      <c r="N9194"/>
      <c r="O9194"/>
      <c r="Q9194"/>
      <c r="R9194"/>
      <c r="S9194"/>
      <c r="U9194"/>
      <c r="V9194"/>
      <c r="W9194"/>
      <c r="Y9194"/>
      <c r="Z9194"/>
      <c r="AA9194"/>
      <c r="AC9194"/>
      <c r="AD9194"/>
      <c r="AE9194"/>
      <c r="AG9194"/>
      <c r="AH9194"/>
      <c r="AI9194"/>
      <c r="AK9194"/>
      <c r="AL9194"/>
      <c r="AM9194"/>
      <c r="AO9194"/>
      <c r="AP9194"/>
      <c r="AQ9194"/>
      <c r="AS9194"/>
      <c r="AT9194"/>
      <c r="AU9194"/>
      <c r="AW9194"/>
      <c r="AX9194"/>
      <c r="AY9194"/>
      <c r="BA9194"/>
      <c r="BB9194"/>
      <c r="BC9194"/>
      <c r="BE9194"/>
      <c r="BF9194"/>
      <c r="BG9194"/>
      <c r="BI9194"/>
      <c r="BJ9194"/>
      <c r="BK9194"/>
      <c r="BM9194"/>
      <c r="BN9194"/>
      <c r="BO9194"/>
    </row>
    <row r="9195" spans="1:67">
      <c r="A9195"/>
      <c r="B9195"/>
      <c r="C9195"/>
      <c r="E9195"/>
      <c r="F9195"/>
      <c r="G9195"/>
      <c r="I9195"/>
      <c r="J9195"/>
      <c r="K9195"/>
      <c r="M9195"/>
      <c r="N9195"/>
      <c r="O9195"/>
      <c r="Q9195"/>
      <c r="R9195"/>
      <c r="S9195"/>
      <c r="U9195"/>
      <c r="V9195"/>
      <c r="W9195"/>
      <c r="Y9195"/>
      <c r="Z9195"/>
      <c r="AA9195"/>
      <c r="AC9195"/>
      <c r="AD9195"/>
      <c r="AE9195"/>
      <c r="AG9195"/>
      <c r="AH9195"/>
      <c r="AI9195"/>
      <c r="AK9195"/>
      <c r="AL9195"/>
      <c r="AM9195"/>
      <c r="AO9195"/>
      <c r="AP9195"/>
      <c r="AQ9195"/>
      <c r="AS9195"/>
      <c r="AT9195"/>
      <c r="AU9195"/>
      <c r="AW9195"/>
      <c r="AX9195"/>
      <c r="AY9195"/>
      <c r="BA9195"/>
      <c r="BB9195"/>
      <c r="BC9195"/>
      <c r="BE9195"/>
      <c r="BF9195"/>
      <c r="BG9195"/>
      <c r="BI9195"/>
      <c r="BJ9195"/>
      <c r="BK9195"/>
      <c r="BM9195"/>
      <c r="BN9195"/>
      <c r="BO9195"/>
    </row>
    <row r="9196" spans="1:67">
      <c r="A9196"/>
      <c r="B9196"/>
      <c r="C9196"/>
      <c r="E9196"/>
      <c r="F9196"/>
      <c r="G9196"/>
      <c r="I9196"/>
      <c r="J9196"/>
      <c r="K9196"/>
      <c r="M9196"/>
      <c r="N9196"/>
      <c r="O9196"/>
      <c r="Q9196"/>
      <c r="R9196"/>
      <c r="S9196"/>
      <c r="U9196"/>
      <c r="V9196"/>
      <c r="W9196"/>
      <c r="Y9196"/>
      <c r="Z9196"/>
      <c r="AA9196"/>
      <c r="AC9196"/>
      <c r="AD9196"/>
      <c r="AE9196"/>
      <c r="AG9196"/>
      <c r="AH9196"/>
      <c r="AI9196"/>
      <c r="AK9196"/>
      <c r="AL9196"/>
      <c r="AM9196"/>
      <c r="AO9196"/>
      <c r="AP9196"/>
      <c r="AQ9196"/>
      <c r="AS9196"/>
      <c r="AT9196"/>
      <c r="AU9196"/>
      <c r="AW9196"/>
      <c r="AX9196"/>
      <c r="AY9196"/>
      <c r="BA9196"/>
      <c r="BB9196"/>
      <c r="BC9196"/>
      <c r="BE9196"/>
      <c r="BF9196"/>
      <c r="BG9196"/>
      <c r="BI9196"/>
      <c r="BJ9196"/>
      <c r="BK9196"/>
      <c r="BM9196"/>
      <c r="BN9196"/>
      <c r="BO9196"/>
    </row>
    <row r="9197" spans="1:67">
      <c r="A9197"/>
      <c r="B9197"/>
      <c r="C9197"/>
      <c r="E9197"/>
      <c r="F9197"/>
      <c r="G9197"/>
      <c r="I9197"/>
      <c r="J9197"/>
      <c r="K9197"/>
      <c r="M9197"/>
      <c r="N9197"/>
      <c r="O9197"/>
      <c r="Q9197"/>
      <c r="R9197"/>
      <c r="S9197"/>
      <c r="U9197"/>
      <c r="V9197"/>
      <c r="W9197"/>
      <c r="Y9197"/>
      <c r="Z9197"/>
      <c r="AA9197"/>
      <c r="AC9197"/>
      <c r="AD9197"/>
      <c r="AE9197"/>
      <c r="AG9197"/>
      <c r="AH9197"/>
      <c r="AI9197"/>
      <c r="AK9197"/>
      <c r="AL9197"/>
      <c r="AM9197"/>
      <c r="AO9197"/>
      <c r="AP9197"/>
      <c r="AQ9197"/>
      <c r="AS9197"/>
      <c r="AT9197"/>
      <c r="AU9197"/>
      <c r="AW9197"/>
      <c r="AX9197"/>
      <c r="AY9197"/>
      <c r="BA9197"/>
      <c r="BB9197"/>
      <c r="BC9197"/>
      <c r="BE9197"/>
      <c r="BF9197"/>
      <c r="BG9197"/>
      <c r="BI9197"/>
      <c r="BJ9197"/>
      <c r="BK9197"/>
      <c r="BM9197"/>
      <c r="BN9197"/>
      <c r="BO9197"/>
    </row>
    <row r="9198" spans="1:67">
      <c r="A9198"/>
      <c r="B9198"/>
      <c r="C9198"/>
      <c r="E9198"/>
      <c r="F9198"/>
      <c r="G9198"/>
      <c r="I9198"/>
      <c r="J9198"/>
      <c r="K9198"/>
      <c r="M9198"/>
      <c r="N9198"/>
      <c r="O9198"/>
      <c r="Q9198"/>
      <c r="R9198"/>
      <c r="S9198"/>
      <c r="U9198"/>
      <c r="V9198"/>
      <c r="W9198"/>
      <c r="Y9198"/>
      <c r="Z9198"/>
      <c r="AA9198"/>
      <c r="AC9198"/>
      <c r="AD9198"/>
      <c r="AE9198"/>
      <c r="AG9198"/>
      <c r="AH9198"/>
      <c r="AI9198"/>
      <c r="AK9198"/>
      <c r="AL9198"/>
      <c r="AM9198"/>
      <c r="AO9198"/>
      <c r="AP9198"/>
      <c r="AQ9198"/>
      <c r="AS9198"/>
      <c r="AT9198"/>
      <c r="AU9198"/>
      <c r="AW9198"/>
      <c r="AX9198"/>
      <c r="AY9198"/>
      <c r="BA9198"/>
      <c r="BB9198"/>
      <c r="BC9198"/>
      <c r="BE9198"/>
      <c r="BF9198"/>
      <c r="BG9198"/>
      <c r="BI9198"/>
      <c r="BJ9198"/>
      <c r="BK9198"/>
      <c r="BM9198"/>
      <c r="BN9198"/>
      <c r="BO9198"/>
    </row>
    <row r="9199" spans="1:67">
      <c r="A9199"/>
      <c r="B9199"/>
      <c r="C9199"/>
      <c r="E9199"/>
      <c r="F9199"/>
      <c r="G9199"/>
      <c r="I9199"/>
      <c r="J9199"/>
      <c r="K9199"/>
      <c r="M9199"/>
      <c r="N9199"/>
      <c r="O9199"/>
      <c r="Q9199"/>
      <c r="R9199"/>
      <c r="S9199"/>
      <c r="U9199"/>
      <c r="V9199"/>
      <c r="W9199"/>
      <c r="Y9199"/>
      <c r="Z9199"/>
      <c r="AA9199"/>
      <c r="AC9199"/>
      <c r="AD9199"/>
      <c r="AE9199"/>
      <c r="AG9199"/>
      <c r="AH9199"/>
      <c r="AI9199"/>
      <c r="AK9199"/>
      <c r="AL9199"/>
      <c r="AM9199"/>
      <c r="AO9199"/>
      <c r="AP9199"/>
      <c r="AQ9199"/>
      <c r="AS9199"/>
      <c r="AT9199"/>
      <c r="AU9199"/>
      <c r="AW9199"/>
      <c r="AX9199"/>
      <c r="AY9199"/>
      <c r="BA9199"/>
      <c r="BB9199"/>
      <c r="BC9199"/>
      <c r="BE9199"/>
      <c r="BF9199"/>
      <c r="BG9199"/>
      <c r="BI9199"/>
      <c r="BJ9199"/>
      <c r="BK9199"/>
      <c r="BM9199"/>
      <c r="BN9199"/>
      <c r="BO9199"/>
    </row>
    <row r="9200" spans="1:67">
      <c r="A9200"/>
      <c r="B9200"/>
      <c r="C9200"/>
      <c r="E9200"/>
      <c r="F9200"/>
      <c r="G9200"/>
      <c r="I9200"/>
      <c r="J9200"/>
      <c r="K9200"/>
      <c r="M9200"/>
      <c r="N9200"/>
      <c r="O9200"/>
      <c r="Q9200"/>
      <c r="R9200"/>
      <c r="S9200"/>
      <c r="U9200"/>
      <c r="V9200"/>
      <c r="W9200"/>
      <c r="Y9200"/>
      <c r="Z9200"/>
      <c r="AA9200"/>
      <c r="AC9200"/>
      <c r="AD9200"/>
      <c r="AE9200"/>
      <c r="AG9200"/>
      <c r="AH9200"/>
      <c r="AI9200"/>
      <c r="AK9200"/>
      <c r="AL9200"/>
      <c r="AM9200"/>
      <c r="AO9200"/>
      <c r="AP9200"/>
      <c r="AQ9200"/>
      <c r="AS9200"/>
      <c r="AT9200"/>
      <c r="AU9200"/>
      <c r="AW9200"/>
      <c r="AX9200"/>
      <c r="AY9200"/>
      <c r="BA9200"/>
      <c r="BB9200"/>
      <c r="BC9200"/>
      <c r="BE9200"/>
      <c r="BF9200"/>
      <c r="BG9200"/>
      <c r="BI9200"/>
      <c r="BJ9200"/>
      <c r="BK9200"/>
      <c r="BM9200"/>
      <c r="BN9200"/>
      <c r="BO9200"/>
    </row>
    <row r="9201" spans="1:67">
      <c r="A9201"/>
      <c r="B9201"/>
      <c r="C9201"/>
      <c r="E9201"/>
      <c r="F9201"/>
      <c r="G9201"/>
      <c r="I9201"/>
      <c r="J9201"/>
      <c r="K9201"/>
      <c r="M9201"/>
      <c r="N9201"/>
      <c r="O9201"/>
      <c r="Q9201"/>
      <c r="R9201"/>
      <c r="S9201"/>
      <c r="U9201"/>
      <c r="V9201"/>
      <c r="W9201"/>
      <c r="Y9201"/>
      <c r="Z9201"/>
      <c r="AA9201"/>
      <c r="AC9201"/>
      <c r="AD9201"/>
      <c r="AE9201"/>
      <c r="AG9201"/>
      <c r="AH9201"/>
      <c r="AI9201"/>
      <c r="AK9201"/>
      <c r="AL9201"/>
      <c r="AM9201"/>
      <c r="AO9201"/>
      <c r="AP9201"/>
      <c r="AQ9201"/>
      <c r="AS9201"/>
      <c r="AT9201"/>
      <c r="AU9201"/>
      <c r="AW9201"/>
      <c r="AX9201"/>
      <c r="AY9201"/>
      <c r="BA9201"/>
      <c r="BB9201"/>
      <c r="BC9201"/>
      <c r="BE9201"/>
      <c r="BF9201"/>
      <c r="BG9201"/>
      <c r="BI9201"/>
      <c r="BJ9201"/>
      <c r="BK9201"/>
      <c r="BM9201"/>
      <c r="BN9201"/>
      <c r="BO9201"/>
    </row>
    <row r="9202" spans="1:67">
      <c r="A9202"/>
      <c r="B9202"/>
      <c r="C9202"/>
      <c r="E9202"/>
      <c r="F9202"/>
      <c r="G9202"/>
      <c r="I9202"/>
      <c r="J9202"/>
      <c r="K9202"/>
      <c r="M9202"/>
      <c r="N9202"/>
      <c r="O9202"/>
      <c r="Q9202"/>
      <c r="R9202"/>
      <c r="S9202"/>
      <c r="U9202"/>
      <c r="V9202"/>
      <c r="W9202"/>
      <c r="Y9202"/>
      <c r="Z9202"/>
      <c r="AA9202"/>
      <c r="AC9202"/>
      <c r="AD9202"/>
      <c r="AE9202"/>
      <c r="AG9202"/>
      <c r="AH9202"/>
      <c r="AI9202"/>
      <c r="AK9202"/>
      <c r="AL9202"/>
      <c r="AM9202"/>
      <c r="AO9202"/>
      <c r="AP9202"/>
      <c r="AQ9202"/>
      <c r="AS9202"/>
      <c r="AT9202"/>
      <c r="AU9202"/>
      <c r="AW9202"/>
      <c r="AX9202"/>
      <c r="AY9202"/>
      <c r="BA9202"/>
      <c r="BB9202"/>
      <c r="BC9202"/>
      <c r="BE9202"/>
      <c r="BF9202"/>
      <c r="BG9202"/>
      <c r="BI9202"/>
      <c r="BJ9202"/>
      <c r="BK9202"/>
      <c r="BM9202"/>
      <c r="BN9202"/>
      <c r="BO9202"/>
    </row>
    <row r="9203" spans="1:67">
      <c r="A9203"/>
      <c r="B9203"/>
      <c r="C9203"/>
      <c r="E9203"/>
      <c r="F9203"/>
      <c r="G9203"/>
      <c r="I9203"/>
      <c r="J9203"/>
      <c r="K9203"/>
      <c r="M9203"/>
      <c r="N9203"/>
      <c r="O9203"/>
      <c r="Q9203"/>
      <c r="R9203"/>
      <c r="S9203"/>
      <c r="U9203"/>
      <c r="V9203"/>
      <c r="W9203"/>
      <c r="Y9203"/>
      <c r="Z9203"/>
      <c r="AA9203"/>
      <c r="AC9203"/>
      <c r="AD9203"/>
      <c r="AE9203"/>
      <c r="AG9203"/>
      <c r="AH9203"/>
      <c r="AI9203"/>
      <c r="AK9203"/>
      <c r="AL9203"/>
      <c r="AM9203"/>
      <c r="AO9203"/>
      <c r="AP9203"/>
      <c r="AQ9203"/>
      <c r="AS9203"/>
      <c r="AT9203"/>
      <c r="AU9203"/>
      <c r="AW9203"/>
      <c r="AX9203"/>
      <c r="AY9203"/>
      <c r="BA9203"/>
      <c r="BB9203"/>
      <c r="BC9203"/>
      <c r="BE9203"/>
      <c r="BF9203"/>
      <c r="BG9203"/>
      <c r="BI9203"/>
      <c r="BJ9203"/>
      <c r="BK9203"/>
      <c r="BM9203"/>
      <c r="BN9203"/>
      <c r="BO9203"/>
    </row>
    <row r="9204" spans="1:67">
      <c r="A9204"/>
      <c r="B9204"/>
      <c r="C9204"/>
      <c r="E9204"/>
      <c r="F9204"/>
      <c r="G9204"/>
      <c r="I9204"/>
      <c r="J9204"/>
      <c r="K9204"/>
      <c r="M9204"/>
      <c r="N9204"/>
      <c r="O9204"/>
      <c r="Q9204"/>
      <c r="R9204"/>
      <c r="S9204"/>
      <c r="U9204"/>
      <c r="V9204"/>
      <c r="W9204"/>
      <c r="Y9204"/>
      <c r="Z9204"/>
      <c r="AA9204"/>
      <c r="AC9204"/>
      <c r="AD9204"/>
      <c r="AE9204"/>
      <c r="AG9204"/>
      <c r="AH9204"/>
      <c r="AI9204"/>
      <c r="AK9204"/>
      <c r="AL9204"/>
      <c r="AM9204"/>
      <c r="AO9204"/>
      <c r="AP9204"/>
      <c r="AQ9204"/>
      <c r="AS9204"/>
      <c r="AT9204"/>
      <c r="AU9204"/>
      <c r="AW9204"/>
      <c r="AX9204"/>
      <c r="AY9204"/>
      <c r="BA9204"/>
      <c r="BB9204"/>
      <c r="BC9204"/>
      <c r="BE9204"/>
      <c r="BF9204"/>
      <c r="BG9204"/>
      <c r="BI9204"/>
      <c r="BJ9204"/>
      <c r="BK9204"/>
      <c r="BM9204"/>
      <c r="BN9204"/>
      <c r="BO9204"/>
    </row>
    <row r="9205" spans="1:67">
      <c r="A9205"/>
      <c r="B9205"/>
      <c r="C9205"/>
      <c r="E9205"/>
      <c r="F9205"/>
      <c r="G9205"/>
      <c r="I9205"/>
      <c r="J9205"/>
      <c r="K9205"/>
      <c r="M9205"/>
      <c r="N9205"/>
      <c r="O9205"/>
      <c r="Q9205"/>
      <c r="R9205"/>
      <c r="S9205"/>
      <c r="U9205"/>
      <c r="V9205"/>
      <c r="W9205"/>
      <c r="Y9205"/>
      <c r="Z9205"/>
      <c r="AA9205"/>
      <c r="AC9205"/>
      <c r="AD9205"/>
      <c r="AE9205"/>
      <c r="AG9205"/>
      <c r="AH9205"/>
      <c r="AI9205"/>
      <c r="AK9205"/>
      <c r="AL9205"/>
      <c r="AM9205"/>
      <c r="AO9205"/>
      <c r="AP9205"/>
      <c r="AQ9205"/>
      <c r="AS9205"/>
      <c r="AT9205"/>
      <c r="AU9205"/>
      <c r="AW9205"/>
      <c r="AX9205"/>
      <c r="AY9205"/>
      <c r="BA9205"/>
      <c r="BB9205"/>
      <c r="BC9205"/>
      <c r="BE9205"/>
      <c r="BF9205"/>
      <c r="BG9205"/>
      <c r="BI9205"/>
      <c r="BJ9205"/>
      <c r="BK9205"/>
      <c r="BM9205"/>
      <c r="BN9205"/>
      <c r="BO9205"/>
    </row>
    <row r="9206" spans="1:67">
      <c r="A9206"/>
      <c r="B9206"/>
      <c r="C9206"/>
      <c r="E9206"/>
      <c r="F9206"/>
      <c r="G9206"/>
      <c r="I9206"/>
      <c r="J9206"/>
      <c r="K9206"/>
      <c r="M9206"/>
      <c r="N9206"/>
      <c r="O9206"/>
      <c r="Q9206"/>
      <c r="R9206"/>
      <c r="S9206"/>
      <c r="U9206"/>
      <c r="V9206"/>
      <c r="W9206"/>
      <c r="Y9206"/>
      <c r="Z9206"/>
      <c r="AA9206"/>
      <c r="AC9206"/>
      <c r="AD9206"/>
      <c r="AE9206"/>
      <c r="AG9206"/>
      <c r="AH9206"/>
      <c r="AI9206"/>
      <c r="AK9206"/>
      <c r="AL9206"/>
      <c r="AM9206"/>
      <c r="AO9206"/>
      <c r="AP9206"/>
      <c r="AQ9206"/>
      <c r="AS9206"/>
      <c r="AT9206"/>
      <c r="AU9206"/>
      <c r="AW9206"/>
      <c r="AX9206"/>
      <c r="AY9206"/>
      <c r="BA9206"/>
      <c r="BB9206"/>
      <c r="BC9206"/>
      <c r="BE9206"/>
      <c r="BF9206"/>
      <c r="BG9206"/>
      <c r="BI9206"/>
      <c r="BJ9206"/>
      <c r="BK9206"/>
      <c r="BM9206"/>
      <c r="BN9206"/>
      <c r="BO9206"/>
    </row>
    <row r="9207" spans="1:67">
      <c r="A9207"/>
      <c r="B9207"/>
      <c r="C9207"/>
      <c r="E9207"/>
      <c r="F9207"/>
      <c r="G9207"/>
      <c r="I9207"/>
      <c r="J9207"/>
      <c r="K9207"/>
      <c r="M9207"/>
      <c r="N9207"/>
      <c r="O9207"/>
      <c r="Q9207"/>
      <c r="R9207"/>
      <c r="S9207"/>
      <c r="U9207"/>
      <c r="V9207"/>
      <c r="W9207"/>
      <c r="Y9207"/>
      <c r="Z9207"/>
      <c r="AA9207"/>
      <c r="AC9207"/>
      <c r="AD9207"/>
      <c r="AE9207"/>
      <c r="AG9207"/>
      <c r="AH9207"/>
      <c r="AI9207"/>
      <c r="AK9207"/>
      <c r="AL9207"/>
      <c r="AM9207"/>
      <c r="AO9207"/>
      <c r="AP9207"/>
      <c r="AQ9207"/>
      <c r="AS9207"/>
      <c r="AT9207"/>
      <c r="AU9207"/>
      <c r="AW9207"/>
      <c r="AX9207"/>
      <c r="AY9207"/>
      <c r="BA9207"/>
      <c r="BB9207"/>
      <c r="BC9207"/>
      <c r="BE9207"/>
      <c r="BF9207"/>
      <c r="BG9207"/>
      <c r="BI9207"/>
      <c r="BJ9207"/>
      <c r="BK9207"/>
      <c r="BM9207"/>
      <c r="BN9207"/>
      <c r="BO9207"/>
    </row>
    <row r="9208" spans="1:67">
      <c r="A9208"/>
      <c r="B9208"/>
      <c r="C9208"/>
      <c r="E9208"/>
      <c r="F9208"/>
      <c r="G9208"/>
      <c r="I9208"/>
      <c r="J9208"/>
      <c r="K9208"/>
      <c r="M9208"/>
      <c r="N9208"/>
      <c r="O9208"/>
      <c r="Q9208"/>
      <c r="R9208"/>
      <c r="S9208"/>
      <c r="U9208"/>
      <c r="V9208"/>
      <c r="W9208"/>
      <c r="Y9208"/>
      <c r="Z9208"/>
      <c r="AA9208"/>
      <c r="AC9208"/>
      <c r="AD9208"/>
      <c r="AE9208"/>
      <c r="AG9208"/>
      <c r="AH9208"/>
      <c r="AI9208"/>
      <c r="AK9208"/>
      <c r="AL9208"/>
      <c r="AM9208"/>
      <c r="AO9208"/>
      <c r="AP9208"/>
      <c r="AQ9208"/>
      <c r="AS9208"/>
      <c r="AT9208"/>
      <c r="AU9208"/>
      <c r="AW9208"/>
      <c r="AX9208"/>
      <c r="AY9208"/>
      <c r="BA9208"/>
      <c r="BB9208"/>
      <c r="BC9208"/>
      <c r="BE9208"/>
      <c r="BF9208"/>
      <c r="BG9208"/>
      <c r="BI9208"/>
      <c r="BJ9208"/>
      <c r="BK9208"/>
      <c r="BM9208"/>
      <c r="BN9208"/>
      <c r="BO9208"/>
    </row>
    <row r="9209" spans="1:67">
      <c r="A9209"/>
      <c r="B9209"/>
      <c r="C9209"/>
      <c r="E9209"/>
      <c r="F9209"/>
      <c r="G9209"/>
      <c r="I9209"/>
      <c r="J9209"/>
      <c r="K9209"/>
      <c r="M9209"/>
      <c r="N9209"/>
      <c r="O9209"/>
      <c r="Q9209"/>
      <c r="R9209"/>
      <c r="S9209"/>
      <c r="U9209"/>
      <c r="V9209"/>
      <c r="W9209"/>
      <c r="Y9209"/>
      <c r="Z9209"/>
      <c r="AA9209"/>
      <c r="AC9209"/>
      <c r="AD9209"/>
      <c r="AE9209"/>
      <c r="AG9209"/>
      <c r="AH9209"/>
      <c r="AI9209"/>
      <c r="AK9209"/>
      <c r="AL9209"/>
      <c r="AM9209"/>
      <c r="AO9209"/>
      <c r="AP9209"/>
      <c r="AQ9209"/>
      <c r="AS9209"/>
      <c r="AT9209"/>
      <c r="AU9209"/>
      <c r="AW9209"/>
      <c r="AX9209"/>
      <c r="AY9209"/>
      <c r="BA9209"/>
      <c r="BB9209"/>
      <c r="BC9209"/>
      <c r="BE9209"/>
      <c r="BF9209"/>
      <c r="BG9209"/>
      <c r="BI9209"/>
      <c r="BJ9209"/>
      <c r="BK9209"/>
      <c r="BM9209"/>
      <c r="BN9209"/>
      <c r="BO9209"/>
    </row>
    <row r="9210" spans="1:67">
      <c r="A9210"/>
      <c r="B9210"/>
      <c r="C9210"/>
      <c r="E9210"/>
      <c r="F9210"/>
      <c r="G9210"/>
      <c r="I9210"/>
      <c r="J9210"/>
      <c r="K9210"/>
      <c r="M9210"/>
      <c r="N9210"/>
      <c r="O9210"/>
      <c r="Q9210"/>
      <c r="R9210"/>
      <c r="S9210"/>
      <c r="U9210"/>
      <c r="V9210"/>
      <c r="W9210"/>
      <c r="Y9210"/>
      <c r="Z9210"/>
      <c r="AA9210"/>
      <c r="AC9210"/>
      <c r="AD9210"/>
      <c r="AE9210"/>
      <c r="AG9210"/>
      <c r="AH9210"/>
      <c r="AI9210"/>
      <c r="AK9210"/>
      <c r="AL9210"/>
      <c r="AM9210"/>
      <c r="AO9210"/>
      <c r="AP9210"/>
      <c r="AQ9210"/>
      <c r="AS9210"/>
      <c r="AT9210"/>
      <c r="AU9210"/>
      <c r="AW9210"/>
      <c r="AX9210"/>
      <c r="AY9210"/>
      <c r="BA9210"/>
      <c r="BB9210"/>
      <c r="BC9210"/>
      <c r="BE9210"/>
      <c r="BF9210"/>
      <c r="BG9210"/>
      <c r="BI9210"/>
      <c r="BJ9210"/>
      <c r="BK9210"/>
      <c r="BM9210"/>
      <c r="BN9210"/>
      <c r="BO9210"/>
    </row>
    <row r="9211" spans="1:67">
      <c r="A9211"/>
      <c r="B9211"/>
      <c r="C9211"/>
      <c r="E9211"/>
      <c r="F9211"/>
      <c r="G9211"/>
      <c r="I9211"/>
      <c r="J9211"/>
      <c r="K9211"/>
      <c r="M9211"/>
      <c r="N9211"/>
      <c r="O9211"/>
      <c r="Q9211"/>
      <c r="R9211"/>
      <c r="S9211"/>
      <c r="U9211"/>
      <c r="V9211"/>
      <c r="W9211"/>
      <c r="Y9211"/>
      <c r="Z9211"/>
      <c r="AA9211"/>
      <c r="AC9211"/>
      <c r="AD9211"/>
      <c r="AE9211"/>
      <c r="AG9211"/>
      <c r="AH9211"/>
      <c r="AI9211"/>
      <c r="AK9211"/>
      <c r="AL9211"/>
      <c r="AM9211"/>
      <c r="AO9211"/>
      <c r="AP9211"/>
      <c r="AQ9211"/>
      <c r="AS9211"/>
      <c r="AT9211"/>
      <c r="AU9211"/>
      <c r="AW9211"/>
      <c r="AX9211"/>
      <c r="AY9211"/>
      <c r="BA9211"/>
      <c r="BB9211"/>
      <c r="BC9211"/>
      <c r="BE9211"/>
      <c r="BF9211"/>
      <c r="BG9211"/>
      <c r="BI9211"/>
      <c r="BJ9211"/>
      <c r="BK9211"/>
      <c r="BM9211"/>
      <c r="BN9211"/>
      <c r="BO9211"/>
    </row>
    <row r="9212" spans="1:67">
      <c r="A9212"/>
      <c r="B9212"/>
      <c r="C9212"/>
      <c r="E9212"/>
      <c r="F9212"/>
      <c r="G9212"/>
      <c r="I9212"/>
      <c r="J9212"/>
      <c r="K9212"/>
      <c r="M9212"/>
      <c r="N9212"/>
      <c r="O9212"/>
      <c r="Q9212"/>
      <c r="R9212"/>
      <c r="S9212"/>
      <c r="U9212"/>
      <c r="V9212"/>
      <c r="W9212"/>
      <c r="Y9212"/>
      <c r="Z9212"/>
      <c r="AA9212"/>
      <c r="AC9212"/>
      <c r="AD9212"/>
      <c r="AE9212"/>
      <c r="AG9212"/>
      <c r="AH9212"/>
      <c r="AI9212"/>
      <c r="AK9212"/>
      <c r="AL9212"/>
      <c r="AM9212"/>
      <c r="AO9212"/>
      <c r="AP9212"/>
      <c r="AQ9212"/>
      <c r="AS9212"/>
      <c r="AT9212"/>
      <c r="AU9212"/>
      <c r="AW9212"/>
      <c r="AX9212"/>
      <c r="AY9212"/>
      <c r="BA9212"/>
      <c r="BB9212"/>
      <c r="BC9212"/>
      <c r="BE9212"/>
      <c r="BF9212"/>
      <c r="BG9212"/>
      <c r="BI9212"/>
      <c r="BJ9212"/>
      <c r="BK9212"/>
      <c r="BM9212"/>
      <c r="BN9212"/>
      <c r="BO9212"/>
    </row>
    <row r="9213" spans="1:67">
      <c r="A9213"/>
      <c r="B9213"/>
      <c r="C9213"/>
      <c r="E9213"/>
      <c r="F9213"/>
      <c r="G9213"/>
      <c r="I9213"/>
      <c r="J9213"/>
      <c r="K9213"/>
      <c r="M9213"/>
      <c r="N9213"/>
      <c r="O9213"/>
      <c r="Q9213"/>
      <c r="R9213"/>
      <c r="S9213"/>
      <c r="U9213"/>
      <c r="V9213"/>
      <c r="W9213"/>
      <c r="Y9213"/>
      <c r="Z9213"/>
      <c r="AA9213"/>
      <c r="AC9213"/>
      <c r="AD9213"/>
      <c r="AE9213"/>
      <c r="AG9213"/>
      <c r="AH9213"/>
      <c r="AI9213"/>
      <c r="AK9213"/>
      <c r="AL9213"/>
      <c r="AM9213"/>
      <c r="AO9213"/>
      <c r="AP9213"/>
      <c r="AQ9213"/>
      <c r="AS9213"/>
      <c r="AT9213"/>
      <c r="AU9213"/>
      <c r="AW9213"/>
      <c r="AX9213"/>
      <c r="AY9213"/>
      <c r="BA9213"/>
      <c r="BB9213"/>
      <c r="BC9213"/>
      <c r="BE9213"/>
      <c r="BF9213"/>
      <c r="BG9213"/>
      <c r="BI9213"/>
      <c r="BJ9213"/>
      <c r="BK9213"/>
      <c r="BM9213"/>
      <c r="BN9213"/>
      <c r="BO9213"/>
    </row>
    <row r="9214" spans="1:67">
      <c r="A9214"/>
      <c r="B9214"/>
      <c r="C9214"/>
      <c r="E9214"/>
      <c r="F9214"/>
      <c r="G9214"/>
      <c r="I9214"/>
      <c r="J9214"/>
      <c r="K9214"/>
      <c r="M9214"/>
      <c r="N9214"/>
      <c r="O9214"/>
      <c r="Q9214"/>
      <c r="R9214"/>
      <c r="S9214"/>
      <c r="U9214"/>
      <c r="V9214"/>
      <c r="W9214"/>
      <c r="Y9214"/>
      <c r="Z9214"/>
      <c r="AA9214"/>
      <c r="AC9214"/>
      <c r="AD9214"/>
      <c r="AE9214"/>
      <c r="AG9214"/>
      <c r="AH9214"/>
      <c r="AI9214"/>
      <c r="AK9214"/>
      <c r="AL9214"/>
      <c r="AM9214"/>
      <c r="AO9214"/>
      <c r="AP9214"/>
      <c r="AQ9214"/>
      <c r="AS9214"/>
      <c r="AT9214"/>
      <c r="AU9214"/>
      <c r="AW9214"/>
      <c r="AX9214"/>
      <c r="AY9214"/>
      <c r="BA9214"/>
      <c r="BB9214"/>
      <c r="BC9214"/>
      <c r="BE9214"/>
      <c r="BF9214"/>
      <c r="BG9214"/>
      <c r="BI9214"/>
      <c r="BJ9214"/>
      <c r="BK9214"/>
      <c r="BM9214"/>
      <c r="BN9214"/>
      <c r="BO9214"/>
    </row>
    <row r="9215" spans="1:67">
      <c r="A9215"/>
      <c r="B9215"/>
      <c r="C9215"/>
      <c r="E9215"/>
      <c r="F9215"/>
      <c r="G9215"/>
      <c r="I9215"/>
      <c r="J9215"/>
      <c r="K9215"/>
      <c r="M9215"/>
      <c r="N9215"/>
      <c r="O9215"/>
      <c r="Q9215"/>
      <c r="R9215"/>
      <c r="S9215"/>
      <c r="U9215"/>
      <c r="V9215"/>
      <c r="W9215"/>
      <c r="Y9215"/>
      <c r="Z9215"/>
      <c r="AA9215"/>
      <c r="AC9215"/>
      <c r="AD9215"/>
      <c r="AE9215"/>
      <c r="AG9215"/>
      <c r="AH9215"/>
      <c r="AI9215"/>
      <c r="AK9215"/>
      <c r="AL9215"/>
      <c r="AM9215"/>
      <c r="AO9215"/>
      <c r="AP9215"/>
      <c r="AQ9215"/>
      <c r="AS9215"/>
      <c r="AT9215"/>
      <c r="AU9215"/>
      <c r="AW9215"/>
      <c r="AX9215"/>
      <c r="AY9215"/>
      <c r="BA9215"/>
      <c r="BB9215"/>
      <c r="BC9215"/>
      <c r="BE9215"/>
      <c r="BF9215"/>
      <c r="BG9215"/>
      <c r="BI9215"/>
      <c r="BJ9215"/>
      <c r="BK9215"/>
      <c r="BM9215"/>
      <c r="BN9215"/>
      <c r="BO9215"/>
    </row>
    <row r="9216" spans="1:67">
      <c r="A9216"/>
      <c r="B9216"/>
      <c r="C9216"/>
      <c r="E9216"/>
      <c r="F9216"/>
      <c r="G9216"/>
      <c r="I9216"/>
      <c r="J9216"/>
      <c r="K9216"/>
      <c r="M9216"/>
      <c r="N9216"/>
      <c r="O9216"/>
      <c r="Q9216"/>
      <c r="R9216"/>
      <c r="S9216"/>
      <c r="U9216"/>
      <c r="V9216"/>
      <c r="W9216"/>
      <c r="Y9216"/>
      <c r="Z9216"/>
      <c r="AA9216"/>
      <c r="AC9216"/>
      <c r="AD9216"/>
      <c r="AE9216"/>
      <c r="AG9216"/>
      <c r="AH9216"/>
      <c r="AI9216"/>
      <c r="AK9216"/>
      <c r="AL9216"/>
      <c r="AM9216"/>
      <c r="AO9216"/>
      <c r="AP9216"/>
      <c r="AQ9216"/>
      <c r="AS9216"/>
      <c r="AT9216"/>
      <c r="AU9216"/>
      <c r="AW9216"/>
      <c r="AX9216"/>
      <c r="AY9216"/>
      <c r="BA9216"/>
      <c r="BB9216"/>
      <c r="BC9216"/>
      <c r="BE9216"/>
      <c r="BF9216"/>
      <c r="BG9216"/>
      <c r="BI9216"/>
      <c r="BJ9216"/>
      <c r="BK9216"/>
      <c r="BM9216"/>
      <c r="BN9216"/>
      <c r="BO9216"/>
    </row>
    <row r="9217" spans="1:67">
      <c r="A9217"/>
      <c r="B9217"/>
      <c r="C9217"/>
      <c r="E9217"/>
      <c r="F9217"/>
      <c r="G9217"/>
      <c r="I9217"/>
      <c r="J9217"/>
      <c r="K9217"/>
      <c r="M9217"/>
      <c r="N9217"/>
      <c r="O9217"/>
      <c r="Q9217"/>
      <c r="R9217"/>
      <c r="S9217"/>
      <c r="U9217"/>
      <c r="V9217"/>
      <c r="W9217"/>
      <c r="Y9217"/>
      <c r="Z9217"/>
      <c r="AA9217"/>
      <c r="AC9217"/>
      <c r="AD9217"/>
      <c r="AE9217"/>
      <c r="AG9217"/>
      <c r="AH9217"/>
      <c r="AI9217"/>
      <c r="AK9217"/>
      <c r="AL9217"/>
      <c r="AM9217"/>
      <c r="AO9217"/>
      <c r="AP9217"/>
      <c r="AQ9217"/>
      <c r="AS9217"/>
      <c r="AT9217"/>
      <c r="AU9217"/>
      <c r="AW9217"/>
      <c r="AX9217"/>
      <c r="AY9217"/>
      <c r="BA9217"/>
      <c r="BB9217"/>
      <c r="BC9217"/>
      <c r="BE9217"/>
      <c r="BF9217"/>
      <c r="BG9217"/>
      <c r="BI9217"/>
      <c r="BJ9217"/>
      <c r="BK9217"/>
      <c r="BM9217"/>
      <c r="BN9217"/>
      <c r="BO9217"/>
    </row>
    <row r="9218" spans="1:67">
      <c r="A9218"/>
      <c r="B9218"/>
      <c r="C9218"/>
      <c r="E9218"/>
      <c r="F9218"/>
      <c r="G9218"/>
      <c r="I9218"/>
      <c r="J9218"/>
      <c r="K9218"/>
      <c r="M9218"/>
      <c r="N9218"/>
      <c r="O9218"/>
      <c r="Q9218"/>
      <c r="R9218"/>
      <c r="S9218"/>
      <c r="U9218"/>
      <c r="V9218"/>
      <c r="W9218"/>
      <c r="Y9218"/>
      <c r="Z9218"/>
      <c r="AA9218"/>
      <c r="AC9218"/>
      <c r="AD9218"/>
      <c r="AE9218"/>
      <c r="AG9218"/>
      <c r="AH9218"/>
      <c r="AI9218"/>
      <c r="AK9218"/>
      <c r="AL9218"/>
      <c r="AM9218"/>
      <c r="AO9218"/>
      <c r="AP9218"/>
      <c r="AQ9218"/>
      <c r="AS9218"/>
      <c r="AT9218"/>
      <c r="AU9218"/>
      <c r="AW9218"/>
      <c r="AX9218"/>
      <c r="AY9218"/>
      <c r="BA9218"/>
      <c r="BB9218"/>
      <c r="BC9218"/>
      <c r="BE9218"/>
      <c r="BF9218"/>
      <c r="BG9218"/>
      <c r="BI9218"/>
      <c r="BJ9218"/>
      <c r="BK9218"/>
      <c r="BM9218"/>
      <c r="BN9218"/>
      <c r="BO9218"/>
    </row>
    <row r="9219" spans="1:67">
      <c r="A9219"/>
      <c r="B9219"/>
      <c r="C9219"/>
      <c r="E9219"/>
      <c r="F9219"/>
      <c r="G9219"/>
      <c r="I9219"/>
      <c r="J9219"/>
      <c r="K9219"/>
      <c r="M9219"/>
      <c r="N9219"/>
      <c r="O9219"/>
      <c r="Q9219"/>
      <c r="R9219"/>
      <c r="S9219"/>
      <c r="U9219"/>
      <c r="V9219"/>
      <c r="W9219"/>
      <c r="Y9219"/>
      <c r="Z9219"/>
      <c r="AA9219"/>
      <c r="AC9219"/>
      <c r="AD9219"/>
      <c r="AE9219"/>
      <c r="AG9219"/>
      <c r="AH9219"/>
      <c r="AI9219"/>
      <c r="AK9219"/>
      <c r="AL9219"/>
      <c r="AM9219"/>
      <c r="AO9219"/>
      <c r="AP9219"/>
      <c r="AQ9219"/>
      <c r="AS9219"/>
      <c r="AT9219"/>
      <c r="AU9219"/>
      <c r="AW9219"/>
      <c r="AX9219"/>
      <c r="AY9219"/>
      <c r="BA9219"/>
      <c r="BB9219"/>
      <c r="BC9219"/>
      <c r="BE9219"/>
      <c r="BF9219"/>
      <c r="BG9219"/>
      <c r="BI9219"/>
      <c r="BJ9219"/>
      <c r="BK9219"/>
      <c r="BM9219"/>
      <c r="BN9219"/>
      <c r="BO9219"/>
    </row>
    <row r="9220" spans="1:67">
      <c r="A9220"/>
      <c r="B9220"/>
      <c r="C9220"/>
      <c r="E9220"/>
      <c r="F9220"/>
      <c r="G9220"/>
      <c r="I9220"/>
      <c r="J9220"/>
      <c r="K9220"/>
      <c r="M9220"/>
      <c r="N9220"/>
      <c r="O9220"/>
      <c r="Q9220"/>
      <c r="R9220"/>
      <c r="S9220"/>
      <c r="U9220"/>
      <c r="V9220"/>
      <c r="W9220"/>
      <c r="Y9220"/>
      <c r="Z9220"/>
      <c r="AA9220"/>
      <c r="AC9220"/>
      <c r="AD9220"/>
      <c r="AE9220"/>
      <c r="AG9220"/>
      <c r="AH9220"/>
      <c r="AI9220"/>
      <c r="AK9220"/>
      <c r="AL9220"/>
      <c r="AM9220"/>
      <c r="AO9220"/>
      <c r="AP9220"/>
      <c r="AQ9220"/>
      <c r="AS9220"/>
      <c r="AT9220"/>
      <c r="AU9220"/>
      <c r="AW9220"/>
      <c r="AX9220"/>
      <c r="AY9220"/>
      <c r="BA9220"/>
      <c r="BB9220"/>
      <c r="BC9220"/>
      <c r="BE9220"/>
      <c r="BF9220"/>
      <c r="BG9220"/>
      <c r="BI9220"/>
      <c r="BJ9220"/>
      <c r="BK9220"/>
      <c r="BM9220"/>
      <c r="BN9220"/>
      <c r="BO9220"/>
    </row>
    <row r="9221" spans="1:67">
      <c r="A9221"/>
      <c r="B9221"/>
      <c r="C9221"/>
      <c r="E9221"/>
      <c r="F9221"/>
      <c r="G9221"/>
      <c r="I9221"/>
      <c r="J9221"/>
      <c r="K9221"/>
      <c r="M9221"/>
      <c r="N9221"/>
      <c r="O9221"/>
      <c r="Q9221"/>
      <c r="R9221"/>
      <c r="S9221"/>
      <c r="U9221"/>
      <c r="V9221"/>
      <c r="W9221"/>
      <c r="Y9221"/>
      <c r="Z9221"/>
      <c r="AA9221"/>
      <c r="AC9221"/>
      <c r="AD9221"/>
      <c r="AE9221"/>
      <c r="AG9221"/>
      <c r="AH9221"/>
      <c r="AI9221"/>
      <c r="AK9221"/>
      <c r="AL9221"/>
      <c r="AM9221"/>
      <c r="AO9221"/>
      <c r="AP9221"/>
      <c r="AQ9221"/>
      <c r="AS9221"/>
      <c r="AT9221"/>
      <c r="AU9221"/>
      <c r="AW9221"/>
      <c r="AX9221"/>
      <c r="AY9221"/>
      <c r="BA9221"/>
      <c r="BB9221"/>
      <c r="BC9221"/>
      <c r="BE9221"/>
      <c r="BF9221"/>
      <c r="BG9221"/>
      <c r="BI9221"/>
      <c r="BJ9221"/>
      <c r="BK9221"/>
      <c r="BM9221"/>
      <c r="BN9221"/>
      <c r="BO9221"/>
    </row>
    <row r="9222" spans="1:67">
      <c r="A9222"/>
      <c r="B9222"/>
      <c r="C9222"/>
      <c r="E9222"/>
      <c r="F9222"/>
      <c r="G9222"/>
      <c r="I9222"/>
      <c r="J9222"/>
      <c r="K9222"/>
      <c r="M9222"/>
      <c r="N9222"/>
      <c r="O9222"/>
      <c r="Q9222"/>
      <c r="R9222"/>
      <c r="S9222"/>
      <c r="U9222"/>
      <c r="V9222"/>
      <c r="W9222"/>
      <c r="Y9222"/>
      <c r="Z9222"/>
      <c r="AA9222"/>
      <c r="AC9222"/>
      <c r="AD9222"/>
      <c r="AE9222"/>
      <c r="AG9222"/>
      <c r="AH9222"/>
      <c r="AI9222"/>
      <c r="AK9222"/>
      <c r="AL9222"/>
      <c r="AM9222"/>
      <c r="AO9222"/>
      <c r="AP9222"/>
      <c r="AQ9222"/>
      <c r="AS9222"/>
      <c r="AT9222"/>
      <c r="AU9222"/>
      <c r="AW9222"/>
      <c r="AX9222"/>
      <c r="AY9222"/>
      <c r="BA9222"/>
      <c r="BB9222"/>
      <c r="BC9222"/>
      <c r="BE9222"/>
      <c r="BF9222"/>
      <c r="BG9222"/>
      <c r="BI9222"/>
      <c r="BJ9222"/>
      <c r="BK9222"/>
      <c r="BM9222"/>
      <c r="BN9222"/>
      <c r="BO9222"/>
    </row>
    <row r="9223" spans="1:67">
      <c r="A9223"/>
      <c r="B9223"/>
      <c r="C9223"/>
      <c r="E9223"/>
      <c r="F9223"/>
      <c r="G9223"/>
      <c r="I9223"/>
      <c r="J9223"/>
      <c r="K9223"/>
      <c r="M9223"/>
      <c r="N9223"/>
      <c r="O9223"/>
      <c r="Q9223"/>
      <c r="R9223"/>
      <c r="S9223"/>
      <c r="U9223"/>
      <c r="V9223"/>
      <c r="W9223"/>
      <c r="Y9223"/>
      <c r="Z9223"/>
      <c r="AA9223"/>
      <c r="AC9223"/>
      <c r="AD9223"/>
      <c r="AE9223"/>
      <c r="AG9223"/>
      <c r="AH9223"/>
      <c r="AI9223"/>
      <c r="AK9223"/>
      <c r="AL9223"/>
      <c r="AM9223"/>
      <c r="AO9223"/>
      <c r="AP9223"/>
      <c r="AQ9223"/>
      <c r="AS9223"/>
      <c r="AT9223"/>
      <c r="AU9223"/>
      <c r="AW9223"/>
      <c r="AX9223"/>
      <c r="AY9223"/>
      <c r="BA9223"/>
      <c r="BB9223"/>
      <c r="BC9223"/>
      <c r="BE9223"/>
      <c r="BF9223"/>
      <c r="BG9223"/>
      <c r="BI9223"/>
      <c r="BJ9223"/>
      <c r="BK9223"/>
      <c r="BM9223"/>
      <c r="BN9223"/>
      <c r="BO9223"/>
    </row>
    <row r="9224" spans="1:67">
      <c r="A9224"/>
      <c r="B9224"/>
      <c r="C9224"/>
      <c r="E9224"/>
      <c r="F9224"/>
      <c r="G9224"/>
      <c r="I9224"/>
      <c r="J9224"/>
      <c r="K9224"/>
      <c r="M9224"/>
      <c r="N9224"/>
      <c r="O9224"/>
      <c r="Q9224"/>
      <c r="R9224"/>
      <c r="S9224"/>
      <c r="U9224"/>
      <c r="V9224"/>
      <c r="W9224"/>
      <c r="Y9224"/>
      <c r="Z9224"/>
      <c r="AA9224"/>
      <c r="AC9224"/>
      <c r="AD9224"/>
      <c r="AE9224"/>
      <c r="AG9224"/>
      <c r="AH9224"/>
      <c r="AI9224"/>
      <c r="AK9224"/>
      <c r="AL9224"/>
      <c r="AM9224"/>
      <c r="AO9224"/>
      <c r="AP9224"/>
      <c r="AQ9224"/>
      <c r="AS9224"/>
      <c r="AT9224"/>
      <c r="AU9224"/>
      <c r="AW9224"/>
      <c r="AX9224"/>
      <c r="AY9224"/>
      <c r="BA9224"/>
      <c r="BB9224"/>
      <c r="BC9224"/>
      <c r="BE9224"/>
      <c r="BF9224"/>
      <c r="BG9224"/>
      <c r="BI9224"/>
      <c r="BJ9224"/>
      <c r="BK9224"/>
      <c r="BM9224"/>
      <c r="BN9224"/>
      <c r="BO9224"/>
    </row>
    <row r="9225" spans="1:67">
      <c r="A9225"/>
      <c r="B9225"/>
      <c r="C9225"/>
      <c r="E9225"/>
      <c r="F9225"/>
      <c r="G9225"/>
      <c r="I9225"/>
      <c r="J9225"/>
      <c r="K9225"/>
      <c r="M9225"/>
      <c r="N9225"/>
      <c r="O9225"/>
      <c r="Q9225"/>
      <c r="R9225"/>
      <c r="S9225"/>
      <c r="U9225"/>
      <c r="V9225"/>
      <c r="W9225"/>
      <c r="Y9225"/>
      <c r="Z9225"/>
      <c r="AA9225"/>
      <c r="AC9225"/>
      <c r="AD9225"/>
      <c r="AE9225"/>
      <c r="AG9225"/>
      <c r="AH9225"/>
      <c r="AI9225"/>
      <c r="AK9225"/>
      <c r="AL9225"/>
      <c r="AM9225"/>
      <c r="AO9225"/>
      <c r="AP9225"/>
      <c r="AQ9225"/>
      <c r="AS9225"/>
      <c r="AT9225"/>
      <c r="AU9225"/>
      <c r="AW9225"/>
      <c r="AX9225"/>
      <c r="AY9225"/>
      <c r="BA9225"/>
      <c r="BB9225"/>
      <c r="BC9225"/>
      <c r="BE9225"/>
      <c r="BF9225"/>
      <c r="BG9225"/>
      <c r="BI9225"/>
      <c r="BJ9225"/>
      <c r="BK9225"/>
      <c r="BM9225"/>
      <c r="BN9225"/>
      <c r="BO9225"/>
    </row>
    <row r="9226" spans="1:67">
      <c r="A9226"/>
      <c r="B9226"/>
      <c r="C9226"/>
      <c r="E9226"/>
      <c r="F9226"/>
      <c r="G9226"/>
      <c r="I9226"/>
      <c r="J9226"/>
      <c r="K9226"/>
      <c r="M9226"/>
      <c r="N9226"/>
      <c r="O9226"/>
      <c r="Q9226"/>
      <c r="R9226"/>
      <c r="S9226"/>
      <c r="U9226"/>
      <c r="V9226"/>
      <c r="W9226"/>
      <c r="Y9226"/>
      <c r="Z9226"/>
      <c r="AA9226"/>
      <c r="AC9226"/>
      <c r="AD9226"/>
      <c r="AE9226"/>
      <c r="AG9226"/>
      <c r="AH9226"/>
      <c r="AI9226"/>
      <c r="AK9226"/>
      <c r="AL9226"/>
      <c r="AM9226"/>
      <c r="AO9226"/>
      <c r="AP9226"/>
      <c r="AQ9226"/>
      <c r="AS9226"/>
      <c r="AT9226"/>
      <c r="AU9226"/>
      <c r="AW9226"/>
      <c r="AX9226"/>
      <c r="AY9226"/>
      <c r="BA9226"/>
      <c r="BB9226"/>
      <c r="BC9226"/>
      <c r="BE9226"/>
      <c r="BF9226"/>
      <c r="BG9226"/>
      <c r="BI9226"/>
      <c r="BJ9226"/>
      <c r="BK9226"/>
      <c r="BM9226"/>
      <c r="BN9226"/>
      <c r="BO9226"/>
    </row>
    <row r="9227" spans="1:67">
      <c r="A9227"/>
      <c r="B9227"/>
      <c r="C9227"/>
      <c r="E9227"/>
      <c r="F9227"/>
      <c r="G9227"/>
      <c r="I9227"/>
      <c r="J9227"/>
      <c r="K9227"/>
      <c r="M9227"/>
      <c r="N9227"/>
      <c r="O9227"/>
      <c r="Q9227"/>
      <c r="R9227"/>
      <c r="S9227"/>
      <c r="U9227"/>
      <c r="V9227"/>
      <c r="W9227"/>
      <c r="Y9227"/>
      <c r="Z9227"/>
      <c r="AA9227"/>
      <c r="AC9227"/>
      <c r="AD9227"/>
      <c r="AE9227"/>
      <c r="AG9227"/>
      <c r="AH9227"/>
      <c r="AI9227"/>
      <c r="AK9227"/>
      <c r="AL9227"/>
      <c r="AM9227"/>
      <c r="AO9227"/>
      <c r="AP9227"/>
      <c r="AQ9227"/>
      <c r="AS9227"/>
      <c r="AT9227"/>
      <c r="AU9227"/>
      <c r="AW9227"/>
      <c r="AX9227"/>
      <c r="AY9227"/>
      <c r="BA9227"/>
      <c r="BB9227"/>
      <c r="BC9227"/>
      <c r="BE9227"/>
      <c r="BF9227"/>
      <c r="BG9227"/>
      <c r="BI9227"/>
      <c r="BJ9227"/>
      <c r="BK9227"/>
      <c r="BM9227"/>
      <c r="BN9227"/>
      <c r="BO9227"/>
    </row>
    <row r="9228" spans="1:67">
      <c r="A9228"/>
      <c r="B9228"/>
      <c r="C9228"/>
      <c r="E9228"/>
      <c r="F9228"/>
      <c r="G9228"/>
      <c r="I9228"/>
      <c r="J9228"/>
      <c r="K9228"/>
      <c r="M9228"/>
      <c r="N9228"/>
      <c r="O9228"/>
      <c r="Q9228"/>
      <c r="R9228"/>
      <c r="S9228"/>
      <c r="U9228"/>
      <c r="V9228"/>
      <c r="W9228"/>
      <c r="Y9228"/>
      <c r="Z9228"/>
      <c r="AA9228"/>
      <c r="AC9228"/>
      <c r="AD9228"/>
      <c r="AE9228"/>
      <c r="AG9228"/>
      <c r="AH9228"/>
      <c r="AI9228"/>
      <c r="AK9228"/>
      <c r="AL9228"/>
      <c r="AM9228"/>
      <c r="AO9228"/>
      <c r="AP9228"/>
      <c r="AQ9228"/>
      <c r="AS9228"/>
      <c r="AT9228"/>
      <c r="AU9228"/>
      <c r="AW9228"/>
      <c r="AX9228"/>
      <c r="AY9228"/>
      <c r="BA9228"/>
      <c r="BB9228"/>
      <c r="BC9228"/>
      <c r="BE9228"/>
      <c r="BF9228"/>
      <c r="BG9228"/>
      <c r="BI9228"/>
      <c r="BJ9228"/>
      <c r="BK9228"/>
      <c r="BM9228"/>
      <c r="BN9228"/>
      <c r="BO9228"/>
    </row>
    <row r="9229" spans="1:67">
      <c r="A9229"/>
      <c r="B9229"/>
      <c r="C9229"/>
      <c r="E9229"/>
      <c r="F9229"/>
      <c r="G9229"/>
      <c r="I9229"/>
      <c r="J9229"/>
      <c r="K9229"/>
      <c r="M9229"/>
      <c r="N9229"/>
      <c r="O9229"/>
      <c r="Q9229"/>
      <c r="R9229"/>
      <c r="S9229"/>
      <c r="U9229"/>
      <c r="V9229"/>
      <c r="W9229"/>
      <c r="Y9229"/>
      <c r="Z9229"/>
      <c r="AA9229"/>
      <c r="AC9229"/>
      <c r="AD9229"/>
      <c r="AE9229"/>
      <c r="AG9229"/>
      <c r="AH9229"/>
      <c r="AI9229"/>
      <c r="AK9229"/>
      <c r="AL9229"/>
      <c r="AM9229"/>
      <c r="AO9229"/>
      <c r="AP9229"/>
      <c r="AQ9229"/>
      <c r="AS9229"/>
      <c r="AT9229"/>
      <c r="AU9229"/>
      <c r="AW9229"/>
      <c r="AX9229"/>
      <c r="AY9229"/>
      <c r="BA9229"/>
      <c r="BB9229"/>
      <c r="BC9229"/>
      <c r="BE9229"/>
      <c r="BF9229"/>
      <c r="BG9229"/>
      <c r="BI9229"/>
      <c r="BJ9229"/>
      <c r="BK9229"/>
      <c r="BM9229"/>
      <c r="BN9229"/>
      <c r="BO9229"/>
    </row>
    <row r="9230" spans="1:67">
      <c r="A9230"/>
      <c r="B9230"/>
      <c r="C9230"/>
      <c r="E9230"/>
      <c r="F9230"/>
      <c r="G9230"/>
      <c r="I9230"/>
      <c r="J9230"/>
      <c r="K9230"/>
      <c r="M9230"/>
      <c r="N9230"/>
      <c r="O9230"/>
      <c r="Q9230"/>
      <c r="R9230"/>
      <c r="S9230"/>
      <c r="U9230"/>
      <c r="V9230"/>
      <c r="W9230"/>
      <c r="Y9230"/>
      <c r="Z9230"/>
      <c r="AA9230"/>
      <c r="AC9230"/>
      <c r="AD9230"/>
      <c r="AE9230"/>
      <c r="AG9230"/>
      <c r="AH9230"/>
      <c r="AI9230"/>
      <c r="AK9230"/>
      <c r="AL9230"/>
      <c r="AM9230"/>
      <c r="AO9230"/>
      <c r="AP9230"/>
      <c r="AQ9230"/>
      <c r="AS9230"/>
      <c r="AT9230"/>
      <c r="AU9230"/>
      <c r="AW9230"/>
      <c r="AX9230"/>
      <c r="AY9230"/>
      <c r="BA9230"/>
      <c r="BB9230"/>
      <c r="BC9230"/>
      <c r="BE9230"/>
      <c r="BF9230"/>
      <c r="BG9230"/>
      <c r="BI9230"/>
      <c r="BJ9230"/>
      <c r="BK9230"/>
      <c r="BM9230"/>
      <c r="BN9230"/>
      <c r="BO9230"/>
    </row>
    <row r="9231" spans="1:67">
      <c r="A9231"/>
      <c r="B9231"/>
      <c r="C9231"/>
      <c r="E9231"/>
      <c r="F9231"/>
      <c r="G9231"/>
      <c r="I9231"/>
      <c r="J9231"/>
      <c r="K9231"/>
      <c r="M9231"/>
      <c r="N9231"/>
      <c r="O9231"/>
      <c r="Q9231"/>
      <c r="R9231"/>
      <c r="S9231"/>
      <c r="U9231"/>
      <c r="V9231"/>
      <c r="W9231"/>
      <c r="Y9231"/>
      <c r="Z9231"/>
      <c r="AA9231"/>
      <c r="AC9231"/>
      <c r="AD9231"/>
      <c r="AE9231"/>
      <c r="AG9231"/>
      <c r="AH9231"/>
      <c r="AI9231"/>
      <c r="AK9231"/>
      <c r="AL9231"/>
      <c r="AM9231"/>
      <c r="AO9231"/>
      <c r="AP9231"/>
      <c r="AQ9231"/>
      <c r="AS9231"/>
      <c r="AT9231"/>
      <c r="AU9231"/>
      <c r="AW9231"/>
      <c r="AX9231"/>
      <c r="AY9231"/>
      <c r="BA9231"/>
      <c r="BB9231"/>
      <c r="BC9231"/>
      <c r="BE9231"/>
      <c r="BF9231"/>
      <c r="BG9231"/>
      <c r="BI9231"/>
      <c r="BJ9231"/>
      <c r="BK9231"/>
      <c r="BM9231"/>
      <c r="BN9231"/>
      <c r="BO9231"/>
    </row>
    <row r="9232" spans="1:67">
      <c r="A9232"/>
      <c r="B9232"/>
      <c r="C9232"/>
      <c r="E9232"/>
      <c r="F9232"/>
      <c r="G9232"/>
      <c r="I9232"/>
      <c r="J9232"/>
      <c r="K9232"/>
      <c r="M9232"/>
      <c r="N9232"/>
      <c r="O9232"/>
      <c r="Q9232"/>
      <c r="R9232"/>
      <c r="S9232"/>
      <c r="U9232"/>
      <c r="V9232"/>
      <c r="W9232"/>
      <c r="Y9232"/>
      <c r="Z9232"/>
      <c r="AA9232"/>
      <c r="AC9232"/>
      <c r="AD9232"/>
      <c r="AE9232"/>
      <c r="AG9232"/>
      <c r="AH9232"/>
      <c r="AI9232"/>
      <c r="AK9232"/>
      <c r="AL9232"/>
      <c r="AM9232"/>
      <c r="AO9232"/>
      <c r="AP9232"/>
      <c r="AQ9232"/>
      <c r="AS9232"/>
      <c r="AT9232"/>
      <c r="AU9232"/>
      <c r="AW9232"/>
      <c r="AX9232"/>
      <c r="AY9232"/>
      <c r="BA9232"/>
      <c r="BB9232"/>
      <c r="BC9232"/>
      <c r="BE9232"/>
      <c r="BF9232"/>
      <c r="BG9232"/>
      <c r="BI9232"/>
      <c r="BJ9232"/>
      <c r="BK9232"/>
      <c r="BM9232"/>
      <c r="BN9232"/>
      <c r="BO9232"/>
    </row>
    <row r="9233" spans="1:67">
      <c r="A9233"/>
      <c r="B9233"/>
      <c r="C9233"/>
      <c r="E9233"/>
      <c r="F9233"/>
      <c r="G9233"/>
      <c r="I9233"/>
      <c r="J9233"/>
      <c r="K9233"/>
      <c r="M9233"/>
      <c r="N9233"/>
      <c r="O9233"/>
      <c r="Q9233"/>
      <c r="R9233"/>
      <c r="S9233"/>
      <c r="U9233"/>
      <c r="V9233"/>
      <c r="W9233"/>
      <c r="Y9233"/>
      <c r="Z9233"/>
      <c r="AA9233"/>
      <c r="AC9233"/>
      <c r="AD9233"/>
      <c r="AE9233"/>
      <c r="AG9233"/>
      <c r="AH9233"/>
      <c r="AI9233"/>
      <c r="AK9233"/>
      <c r="AL9233"/>
      <c r="AM9233"/>
      <c r="AO9233"/>
      <c r="AP9233"/>
      <c r="AQ9233"/>
      <c r="AS9233"/>
      <c r="AT9233"/>
      <c r="AU9233"/>
      <c r="AW9233"/>
      <c r="AX9233"/>
      <c r="AY9233"/>
      <c r="BA9233"/>
      <c r="BB9233"/>
      <c r="BC9233"/>
      <c r="BE9233"/>
      <c r="BF9233"/>
      <c r="BG9233"/>
      <c r="BI9233"/>
      <c r="BJ9233"/>
      <c r="BK9233"/>
      <c r="BM9233"/>
      <c r="BN9233"/>
      <c r="BO9233"/>
    </row>
    <row r="9234" spans="1:67">
      <c r="A9234"/>
      <c r="B9234"/>
      <c r="C9234"/>
      <c r="E9234"/>
      <c r="F9234"/>
      <c r="G9234"/>
      <c r="I9234"/>
      <c r="J9234"/>
      <c r="K9234"/>
      <c r="M9234"/>
      <c r="N9234"/>
      <c r="O9234"/>
      <c r="Q9234"/>
      <c r="R9234"/>
      <c r="S9234"/>
      <c r="U9234"/>
      <c r="V9234"/>
      <c r="W9234"/>
      <c r="Y9234"/>
      <c r="Z9234"/>
      <c r="AA9234"/>
      <c r="AC9234"/>
      <c r="AD9234"/>
      <c r="AE9234"/>
      <c r="AG9234"/>
      <c r="AH9234"/>
      <c r="AI9234"/>
      <c r="AK9234"/>
      <c r="AL9234"/>
      <c r="AM9234"/>
      <c r="AO9234"/>
      <c r="AP9234"/>
      <c r="AQ9234"/>
      <c r="AS9234"/>
      <c r="AT9234"/>
      <c r="AU9234"/>
      <c r="AW9234"/>
      <c r="AX9234"/>
      <c r="AY9234"/>
      <c r="BA9234"/>
      <c r="BB9234"/>
      <c r="BC9234"/>
      <c r="BE9234"/>
      <c r="BF9234"/>
      <c r="BG9234"/>
      <c r="BI9234"/>
      <c r="BJ9234"/>
      <c r="BK9234"/>
      <c r="BM9234"/>
      <c r="BN9234"/>
      <c r="BO9234"/>
    </row>
    <row r="9235" spans="1:67">
      <c r="A9235"/>
      <c r="B9235"/>
      <c r="C9235"/>
      <c r="E9235"/>
      <c r="F9235"/>
      <c r="G9235"/>
      <c r="I9235"/>
      <c r="J9235"/>
      <c r="K9235"/>
      <c r="M9235"/>
      <c r="N9235"/>
      <c r="O9235"/>
      <c r="Q9235"/>
      <c r="R9235"/>
      <c r="S9235"/>
      <c r="U9235"/>
      <c r="V9235"/>
      <c r="W9235"/>
      <c r="Y9235"/>
      <c r="Z9235"/>
      <c r="AA9235"/>
      <c r="AC9235"/>
      <c r="AD9235"/>
      <c r="AE9235"/>
      <c r="AG9235"/>
      <c r="AH9235"/>
      <c r="AI9235"/>
      <c r="AK9235"/>
      <c r="AL9235"/>
      <c r="AM9235"/>
      <c r="AO9235"/>
      <c r="AP9235"/>
      <c r="AQ9235"/>
      <c r="AS9235"/>
      <c r="AT9235"/>
      <c r="AU9235"/>
      <c r="AW9235"/>
      <c r="AX9235"/>
      <c r="AY9235"/>
      <c r="BA9235"/>
      <c r="BB9235"/>
      <c r="BC9235"/>
      <c r="BE9235"/>
      <c r="BF9235"/>
      <c r="BG9235"/>
      <c r="BI9235"/>
      <c r="BJ9235"/>
      <c r="BK9235"/>
      <c r="BM9235"/>
      <c r="BN9235"/>
      <c r="BO9235"/>
    </row>
    <row r="9236" spans="1:67">
      <c r="A9236"/>
      <c r="B9236"/>
      <c r="C9236"/>
      <c r="E9236"/>
      <c r="F9236"/>
      <c r="G9236"/>
      <c r="I9236"/>
      <c r="J9236"/>
      <c r="K9236"/>
      <c r="M9236"/>
      <c r="N9236"/>
      <c r="O9236"/>
      <c r="Q9236"/>
      <c r="R9236"/>
      <c r="S9236"/>
      <c r="U9236"/>
      <c r="V9236"/>
      <c r="W9236"/>
      <c r="Y9236"/>
      <c r="Z9236"/>
      <c r="AA9236"/>
      <c r="AC9236"/>
      <c r="AD9236"/>
      <c r="AE9236"/>
      <c r="AG9236"/>
      <c r="AH9236"/>
      <c r="AI9236"/>
      <c r="AK9236"/>
      <c r="AL9236"/>
      <c r="AM9236"/>
      <c r="AO9236"/>
      <c r="AP9236"/>
      <c r="AQ9236"/>
      <c r="AS9236"/>
      <c r="AT9236"/>
      <c r="AU9236"/>
      <c r="AW9236"/>
      <c r="AX9236"/>
      <c r="AY9236"/>
      <c r="BA9236"/>
      <c r="BB9236"/>
      <c r="BC9236"/>
      <c r="BE9236"/>
      <c r="BF9236"/>
      <c r="BG9236"/>
      <c r="BI9236"/>
      <c r="BJ9236"/>
      <c r="BK9236"/>
      <c r="BM9236"/>
      <c r="BN9236"/>
      <c r="BO9236"/>
    </row>
    <row r="9237" spans="1:67">
      <c r="A9237"/>
      <c r="B9237"/>
      <c r="C9237"/>
      <c r="E9237"/>
      <c r="F9237"/>
      <c r="G9237"/>
      <c r="I9237"/>
      <c r="J9237"/>
      <c r="K9237"/>
      <c r="M9237"/>
      <c r="N9237"/>
      <c r="O9237"/>
      <c r="Q9237"/>
      <c r="R9237"/>
      <c r="S9237"/>
      <c r="U9237"/>
      <c r="V9237"/>
      <c r="W9237"/>
      <c r="Y9237"/>
      <c r="Z9237"/>
      <c r="AA9237"/>
      <c r="AC9237"/>
      <c r="AD9237"/>
      <c r="AE9237"/>
      <c r="AG9237"/>
      <c r="AH9237"/>
      <c r="AI9237"/>
      <c r="AK9237"/>
      <c r="AL9237"/>
      <c r="AM9237"/>
      <c r="AO9237"/>
      <c r="AP9237"/>
      <c r="AQ9237"/>
      <c r="AS9237"/>
      <c r="AT9237"/>
      <c r="AU9237"/>
      <c r="AW9237"/>
      <c r="AX9237"/>
      <c r="AY9237"/>
      <c r="BA9237"/>
      <c r="BB9237"/>
      <c r="BC9237"/>
      <c r="BE9237"/>
      <c r="BF9237"/>
      <c r="BG9237"/>
      <c r="BI9237"/>
      <c r="BJ9237"/>
      <c r="BK9237"/>
      <c r="BM9237"/>
      <c r="BN9237"/>
      <c r="BO9237"/>
    </row>
    <row r="9238" spans="1:67">
      <c r="A9238"/>
      <c r="B9238"/>
      <c r="C9238"/>
      <c r="E9238"/>
      <c r="F9238"/>
      <c r="G9238"/>
      <c r="I9238"/>
      <c r="J9238"/>
      <c r="K9238"/>
      <c r="M9238"/>
      <c r="N9238"/>
      <c r="O9238"/>
      <c r="Q9238"/>
      <c r="R9238"/>
      <c r="S9238"/>
      <c r="U9238"/>
      <c r="V9238"/>
      <c r="W9238"/>
      <c r="Y9238"/>
      <c r="Z9238"/>
      <c r="AA9238"/>
      <c r="AC9238"/>
      <c r="AD9238"/>
      <c r="AE9238"/>
      <c r="AG9238"/>
      <c r="AH9238"/>
      <c r="AI9238"/>
      <c r="AK9238"/>
      <c r="AL9238"/>
      <c r="AM9238"/>
      <c r="AO9238"/>
      <c r="AP9238"/>
      <c r="AQ9238"/>
      <c r="AS9238"/>
      <c r="AT9238"/>
      <c r="AU9238"/>
      <c r="AW9238"/>
      <c r="AX9238"/>
      <c r="AY9238"/>
      <c r="BA9238"/>
      <c r="BB9238"/>
      <c r="BC9238"/>
      <c r="BE9238"/>
      <c r="BF9238"/>
      <c r="BG9238"/>
      <c r="BI9238"/>
      <c r="BJ9238"/>
      <c r="BK9238"/>
      <c r="BM9238"/>
      <c r="BN9238"/>
      <c r="BO9238"/>
    </row>
    <row r="9239" spans="1:67">
      <c r="A9239"/>
      <c r="B9239"/>
      <c r="C9239"/>
      <c r="E9239"/>
      <c r="F9239"/>
      <c r="G9239"/>
      <c r="I9239"/>
      <c r="J9239"/>
      <c r="K9239"/>
      <c r="M9239"/>
      <c r="N9239"/>
      <c r="O9239"/>
      <c r="Q9239"/>
      <c r="R9239"/>
      <c r="S9239"/>
      <c r="U9239"/>
      <c r="V9239"/>
      <c r="W9239"/>
      <c r="Y9239"/>
      <c r="Z9239"/>
      <c r="AA9239"/>
      <c r="AC9239"/>
      <c r="AD9239"/>
      <c r="AE9239"/>
      <c r="AG9239"/>
      <c r="AH9239"/>
      <c r="AI9239"/>
      <c r="AK9239"/>
      <c r="AL9239"/>
      <c r="AM9239"/>
      <c r="AO9239"/>
      <c r="AP9239"/>
      <c r="AQ9239"/>
      <c r="AS9239"/>
      <c r="AT9239"/>
      <c r="AU9239"/>
      <c r="AW9239"/>
      <c r="AX9239"/>
      <c r="AY9239"/>
      <c r="BA9239"/>
      <c r="BB9239"/>
      <c r="BC9239"/>
      <c r="BE9239"/>
      <c r="BF9239"/>
      <c r="BG9239"/>
      <c r="BI9239"/>
      <c r="BJ9239"/>
      <c r="BK9239"/>
      <c r="BM9239"/>
      <c r="BN9239"/>
      <c r="BO9239"/>
    </row>
    <row r="9240" spans="1:67">
      <c r="A9240"/>
      <c r="B9240"/>
      <c r="C9240"/>
      <c r="E9240"/>
      <c r="F9240"/>
      <c r="G9240"/>
      <c r="I9240"/>
      <c r="J9240"/>
      <c r="K9240"/>
      <c r="M9240"/>
      <c r="N9240"/>
      <c r="O9240"/>
      <c r="Q9240"/>
      <c r="R9240"/>
      <c r="S9240"/>
      <c r="U9240"/>
      <c r="V9240"/>
      <c r="W9240"/>
      <c r="Y9240"/>
      <c r="Z9240"/>
      <c r="AA9240"/>
      <c r="AC9240"/>
      <c r="AD9240"/>
      <c r="AE9240"/>
      <c r="AG9240"/>
      <c r="AH9240"/>
      <c r="AI9240"/>
      <c r="AK9240"/>
      <c r="AL9240"/>
      <c r="AM9240"/>
      <c r="AO9240"/>
      <c r="AP9240"/>
      <c r="AQ9240"/>
      <c r="AS9240"/>
      <c r="AT9240"/>
      <c r="AU9240"/>
      <c r="AW9240"/>
      <c r="AX9240"/>
      <c r="AY9240"/>
      <c r="BA9240"/>
      <c r="BB9240"/>
      <c r="BC9240"/>
      <c r="BE9240"/>
      <c r="BF9240"/>
      <c r="BG9240"/>
      <c r="BI9240"/>
      <c r="BJ9240"/>
      <c r="BK9240"/>
      <c r="BM9240"/>
      <c r="BN9240"/>
      <c r="BO9240"/>
    </row>
    <row r="9241" spans="1:67">
      <c r="A9241"/>
      <c r="B9241"/>
      <c r="C9241"/>
      <c r="E9241"/>
      <c r="F9241"/>
      <c r="G9241"/>
      <c r="I9241"/>
      <c r="J9241"/>
      <c r="K9241"/>
      <c r="M9241"/>
      <c r="N9241"/>
      <c r="O9241"/>
      <c r="Q9241"/>
      <c r="R9241"/>
      <c r="S9241"/>
      <c r="U9241"/>
      <c r="V9241"/>
      <c r="W9241"/>
      <c r="Y9241"/>
      <c r="Z9241"/>
      <c r="AA9241"/>
      <c r="AC9241"/>
      <c r="AD9241"/>
      <c r="AE9241"/>
      <c r="AG9241"/>
      <c r="AH9241"/>
      <c r="AI9241"/>
      <c r="AK9241"/>
      <c r="AL9241"/>
      <c r="AM9241"/>
      <c r="AO9241"/>
      <c r="AP9241"/>
      <c r="AQ9241"/>
      <c r="AS9241"/>
      <c r="AT9241"/>
      <c r="AU9241"/>
      <c r="AW9241"/>
      <c r="AX9241"/>
      <c r="AY9241"/>
      <c r="BA9241"/>
      <c r="BB9241"/>
      <c r="BC9241"/>
      <c r="BE9241"/>
      <c r="BF9241"/>
      <c r="BG9241"/>
      <c r="BI9241"/>
      <c r="BJ9241"/>
      <c r="BK9241"/>
      <c r="BM9241"/>
      <c r="BN9241"/>
      <c r="BO9241"/>
    </row>
    <row r="9242" spans="1:67">
      <c r="A9242"/>
      <c r="B9242"/>
      <c r="C9242"/>
      <c r="E9242"/>
      <c r="F9242"/>
      <c r="G9242"/>
      <c r="I9242"/>
      <c r="J9242"/>
      <c r="K9242"/>
      <c r="M9242"/>
      <c r="N9242"/>
      <c r="O9242"/>
      <c r="Q9242"/>
      <c r="R9242"/>
      <c r="S9242"/>
      <c r="U9242"/>
      <c r="V9242"/>
      <c r="W9242"/>
      <c r="Y9242"/>
      <c r="Z9242"/>
      <c r="AA9242"/>
      <c r="AC9242"/>
      <c r="AD9242"/>
      <c r="AE9242"/>
      <c r="AG9242"/>
      <c r="AH9242"/>
      <c r="AI9242"/>
      <c r="AK9242"/>
      <c r="AL9242"/>
      <c r="AM9242"/>
      <c r="AO9242"/>
      <c r="AP9242"/>
      <c r="AQ9242"/>
      <c r="AS9242"/>
      <c r="AT9242"/>
      <c r="AU9242"/>
      <c r="AW9242"/>
      <c r="AX9242"/>
      <c r="AY9242"/>
      <c r="BA9242"/>
      <c r="BB9242"/>
      <c r="BC9242"/>
      <c r="BE9242"/>
      <c r="BF9242"/>
      <c r="BG9242"/>
      <c r="BI9242"/>
      <c r="BJ9242"/>
      <c r="BK9242"/>
      <c r="BM9242"/>
      <c r="BN9242"/>
      <c r="BO9242"/>
    </row>
    <row r="9243" spans="1:67">
      <c r="A9243"/>
      <c r="B9243"/>
      <c r="C9243"/>
      <c r="E9243"/>
      <c r="F9243"/>
      <c r="G9243"/>
      <c r="I9243"/>
      <c r="J9243"/>
      <c r="K9243"/>
      <c r="M9243"/>
      <c r="N9243"/>
      <c r="O9243"/>
      <c r="Q9243"/>
      <c r="R9243"/>
      <c r="S9243"/>
      <c r="U9243"/>
      <c r="V9243"/>
      <c r="W9243"/>
      <c r="Y9243"/>
      <c r="Z9243"/>
      <c r="AA9243"/>
      <c r="AC9243"/>
      <c r="AD9243"/>
      <c r="AE9243"/>
      <c r="AG9243"/>
      <c r="AH9243"/>
      <c r="AI9243"/>
      <c r="AK9243"/>
      <c r="AL9243"/>
      <c r="AM9243"/>
      <c r="AO9243"/>
      <c r="AP9243"/>
      <c r="AQ9243"/>
      <c r="AS9243"/>
      <c r="AT9243"/>
      <c r="AU9243"/>
      <c r="AW9243"/>
      <c r="AX9243"/>
      <c r="AY9243"/>
      <c r="BA9243"/>
      <c r="BB9243"/>
      <c r="BC9243"/>
      <c r="BE9243"/>
      <c r="BF9243"/>
      <c r="BG9243"/>
      <c r="BI9243"/>
      <c r="BJ9243"/>
      <c r="BK9243"/>
      <c r="BM9243"/>
      <c r="BN9243"/>
      <c r="BO9243"/>
    </row>
    <row r="9244" spans="1:67">
      <c r="A9244"/>
      <c r="B9244"/>
      <c r="C9244"/>
      <c r="E9244"/>
      <c r="F9244"/>
      <c r="G9244"/>
      <c r="I9244"/>
      <c r="J9244"/>
      <c r="K9244"/>
      <c r="M9244"/>
      <c r="N9244"/>
      <c r="O9244"/>
      <c r="Q9244"/>
      <c r="R9244"/>
      <c r="S9244"/>
      <c r="U9244"/>
      <c r="V9244"/>
      <c r="W9244"/>
      <c r="Y9244"/>
      <c r="Z9244"/>
      <c r="AA9244"/>
      <c r="AC9244"/>
      <c r="AD9244"/>
      <c r="AE9244"/>
      <c r="AG9244"/>
      <c r="AH9244"/>
      <c r="AI9244"/>
      <c r="AK9244"/>
      <c r="AL9244"/>
      <c r="AM9244"/>
      <c r="AO9244"/>
      <c r="AP9244"/>
      <c r="AQ9244"/>
      <c r="AS9244"/>
      <c r="AT9244"/>
      <c r="AU9244"/>
      <c r="AW9244"/>
      <c r="AX9244"/>
      <c r="AY9244"/>
      <c r="BA9244"/>
      <c r="BB9244"/>
      <c r="BC9244"/>
      <c r="BE9244"/>
      <c r="BF9244"/>
      <c r="BG9244"/>
      <c r="BI9244"/>
      <c r="BJ9244"/>
      <c r="BK9244"/>
      <c r="BM9244"/>
      <c r="BN9244"/>
      <c r="BO9244"/>
    </row>
    <row r="9245" spans="1:67">
      <c r="A9245"/>
      <c r="B9245"/>
      <c r="C9245"/>
      <c r="E9245"/>
      <c r="F9245"/>
      <c r="G9245"/>
      <c r="I9245"/>
      <c r="J9245"/>
      <c r="K9245"/>
      <c r="M9245"/>
      <c r="N9245"/>
      <c r="O9245"/>
      <c r="Q9245"/>
      <c r="R9245"/>
      <c r="S9245"/>
      <c r="U9245"/>
      <c r="V9245"/>
      <c r="W9245"/>
      <c r="Y9245"/>
      <c r="Z9245"/>
      <c r="AA9245"/>
      <c r="AC9245"/>
      <c r="AD9245"/>
      <c r="AE9245"/>
      <c r="AG9245"/>
      <c r="AH9245"/>
      <c r="AI9245"/>
      <c r="AK9245"/>
      <c r="AL9245"/>
      <c r="AM9245"/>
      <c r="AO9245"/>
      <c r="AP9245"/>
      <c r="AQ9245"/>
      <c r="AS9245"/>
      <c r="AT9245"/>
      <c r="AU9245"/>
      <c r="AW9245"/>
      <c r="AX9245"/>
      <c r="AY9245"/>
      <c r="BA9245"/>
      <c r="BB9245"/>
      <c r="BC9245"/>
      <c r="BE9245"/>
      <c r="BF9245"/>
      <c r="BG9245"/>
      <c r="BI9245"/>
      <c r="BJ9245"/>
      <c r="BK9245"/>
      <c r="BM9245"/>
      <c r="BN9245"/>
      <c r="BO9245"/>
    </row>
    <row r="9246" spans="1:67">
      <c r="A9246"/>
      <c r="B9246"/>
      <c r="C9246"/>
      <c r="E9246"/>
      <c r="F9246"/>
      <c r="G9246"/>
      <c r="I9246"/>
      <c r="J9246"/>
      <c r="K9246"/>
      <c r="M9246"/>
      <c r="N9246"/>
      <c r="O9246"/>
      <c r="Q9246"/>
      <c r="R9246"/>
      <c r="S9246"/>
      <c r="U9246"/>
      <c r="V9246"/>
      <c r="W9246"/>
      <c r="Y9246"/>
      <c r="Z9246"/>
      <c r="AA9246"/>
      <c r="AC9246"/>
      <c r="AD9246"/>
      <c r="AE9246"/>
      <c r="AG9246"/>
      <c r="AH9246"/>
      <c r="AI9246"/>
      <c r="AK9246"/>
      <c r="AL9246"/>
      <c r="AM9246"/>
      <c r="AO9246"/>
      <c r="AP9246"/>
      <c r="AQ9246"/>
      <c r="AS9246"/>
      <c r="AT9246"/>
      <c r="AU9246"/>
      <c r="AW9246"/>
      <c r="AX9246"/>
      <c r="AY9246"/>
      <c r="BA9246"/>
      <c r="BB9246"/>
      <c r="BC9246"/>
      <c r="BE9246"/>
      <c r="BF9246"/>
      <c r="BG9246"/>
      <c r="BI9246"/>
      <c r="BJ9246"/>
      <c r="BK9246"/>
      <c r="BM9246"/>
      <c r="BN9246"/>
      <c r="BO9246"/>
    </row>
    <row r="9247" spans="1:67">
      <c r="A9247"/>
      <c r="B9247"/>
      <c r="C9247"/>
      <c r="E9247"/>
      <c r="F9247"/>
      <c r="G9247"/>
      <c r="I9247"/>
      <c r="J9247"/>
      <c r="K9247"/>
      <c r="M9247"/>
      <c r="N9247"/>
      <c r="O9247"/>
      <c r="Q9247"/>
      <c r="R9247"/>
      <c r="S9247"/>
      <c r="U9247"/>
      <c r="V9247"/>
      <c r="W9247"/>
      <c r="Y9247"/>
      <c r="Z9247"/>
      <c r="AA9247"/>
      <c r="AC9247"/>
      <c r="AD9247"/>
      <c r="AE9247"/>
      <c r="AG9247"/>
      <c r="AH9247"/>
      <c r="AI9247"/>
      <c r="AK9247"/>
      <c r="AL9247"/>
      <c r="AM9247"/>
      <c r="AO9247"/>
      <c r="AP9247"/>
      <c r="AQ9247"/>
      <c r="AS9247"/>
      <c r="AT9247"/>
      <c r="AU9247"/>
      <c r="AW9247"/>
      <c r="AX9247"/>
      <c r="AY9247"/>
      <c r="BA9247"/>
      <c r="BB9247"/>
      <c r="BC9247"/>
      <c r="BE9247"/>
      <c r="BF9247"/>
      <c r="BG9247"/>
      <c r="BI9247"/>
      <c r="BJ9247"/>
      <c r="BK9247"/>
      <c r="BM9247"/>
      <c r="BN9247"/>
      <c r="BO9247"/>
    </row>
    <row r="9248" spans="1:67">
      <c r="A9248"/>
      <c r="B9248"/>
      <c r="C9248"/>
      <c r="E9248"/>
      <c r="F9248"/>
      <c r="G9248"/>
      <c r="I9248"/>
      <c r="J9248"/>
      <c r="K9248"/>
      <c r="M9248"/>
      <c r="N9248"/>
      <c r="O9248"/>
      <c r="Q9248"/>
      <c r="R9248"/>
      <c r="S9248"/>
      <c r="U9248"/>
      <c r="V9248"/>
      <c r="W9248"/>
      <c r="Y9248"/>
      <c r="Z9248"/>
      <c r="AA9248"/>
      <c r="AC9248"/>
      <c r="AD9248"/>
      <c r="AE9248"/>
      <c r="AG9248"/>
      <c r="AH9248"/>
      <c r="AI9248"/>
      <c r="AK9248"/>
      <c r="AL9248"/>
      <c r="AM9248"/>
      <c r="AO9248"/>
      <c r="AP9248"/>
      <c r="AQ9248"/>
      <c r="AS9248"/>
      <c r="AT9248"/>
      <c r="AU9248"/>
      <c r="AW9248"/>
      <c r="AX9248"/>
      <c r="AY9248"/>
      <c r="BA9248"/>
      <c r="BB9248"/>
      <c r="BC9248"/>
      <c r="BE9248"/>
      <c r="BF9248"/>
      <c r="BG9248"/>
      <c r="BI9248"/>
      <c r="BJ9248"/>
      <c r="BK9248"/>
      <c r="BM9248"/>
      <c r="BN9248"/>
      <c r="BO9248"/>
    </row>
    <row r="9249" spans="1:67">
      <c r="A9249"/>
      <c r="B9249"/>
      <c r="C9249"/>
      <c r="E9249"/>
      <c r="F9249"/>
      <c r="G9249"/>
      <c r="I9249"/>
      <c r="J9249"/>
      <c r="K9249"/>
      <c r="M9249"/>
      <c r="N9249"/>
      <c r="O9249"/>
      <c r="Q9249"/>
      <c r="R9249"/>
      <c r="S9249"/>
      <c r="U9249"/>
      <c r="V9249"/>
      <c r="W9249"/>
      <c r="Y9249"/>
      <c r="Z9249"/>
      <c r="AA9249"/>
      <c r="AC9249"/>
      <c r="AD9249"/>
      <c r="AE9249"/>
      <c r="AG9249"/>
      <c r="AH9249"/>
      <c r="AI9249"/>
      <c r="AK9249"/>
      <c r="AL9249"/>
      <c r="AM9249"/>
      <c r="AO9249"/>
      <c r="AP9249"/>
      <c r="AQ9249"/>
      <c r="AS9249"/>
      <c r="AT9249"/>
      <c r="AU9249"/>
      <c r="AW9249"/>
      <c r="AX9249"/>
      <c r="AY9249"/>
      <c r="BA9249"/>
      <c r="BB9249"/>
      <c r="BC9249"/>
      <c r="BE9249"/>
      <c r="BF9249"/>
      <c r="BG9249"/>
      <c r="BI9249"/>
      <c r="BJ9249"/>
      <c r="BK9249"/>
      <c r="BM9249"/>
      <c r="BN9249"/>
      <c r="BO9249"/>
    </row>
    <row r="9250" spans="1:67">
      <c r="A9250"/>
      <c r="B9250"/>
      <c r="C9250"/>
      <c r="E9250"/>
      <c r="F9250"/>
      <c r="G9250"/>
      <c r="I9250"/>
      <c r="J9250"/>
      <c r="K9250"/>
      <c r="M9250"/>
      <c r="N9250"/>
      <c r="O9250"/>
      <c r="Q9250"/>
      <c r="R9250"/>
      <c r="S9250"/>
      <c r="U9250"/>
      <c r="V9250"/>
      <c r="W9250"/>
      <c r="Y9250"/>
      <c r="Z9250"/>
      <c r="AA9250"/>
      <c r="AC9250"/>
      <c r="AD9250"/>
      <c r="AE9250"/>
      <c r="AG9250"/>
      <c r="AH9250"/>
      <c r="AI9250"/>
      <c r="AK9250"/>
      <c r="AL9250"/>
      <c r="AM9250"/>
      <c r="AO9250"/>
      <c r="AP9250"/>
      <c r="AQ9250"/>
      <c r="AS9250"/>
      <c r="AT9250"/>
      <c r="AU9250"/>
      <c r="AW9250"/>
      <c r="AX9250"/>
      <c r="AY9250"/>
      <c r="BA9250"/>
      <c r="BB9250"/>
      <c r="BC9250"/>
      <c r="BE9250"/>
      <c r="BF9250"/>
      <c r="BG9250"/>
      <c r="BI9250"/>
      <c r="BJ9250"/>
      <c r="BK9250"/>
      <c r="BM9250"/>
      <c r="BN9250"/>
      <c r="BO9250"/>
    </row>
    <row r="9251" spans="1:67">
      <c r="A9251"/>
      <c r="B9251"/>
      <c r="C9251"/>
      <c r="E9251"/>
      <c r="F9251"/>
      <c r="G9251"/>
      <c r="I9251"/>
      <c r="J9251"/>
      <c r="K9251"/>
      <c r="M9251"/>
      <c r="N9251"/>
      <c r="O9251"/>
      <c r="Q9251"/>
      <c r="R9251"/>
      <c r="S9251"/>
      <c r="U9251"/>
      <c r="V9251"/>
      <c r="W9251"/>
      <c r="Y9251"/>
      <c r="Z9251"/>
      <c r="AA9251"/>
      <c r="AC9251"/>
      <c r="AD9251"/>
      <c r="AE9251"/>
      <c r="AG9251"/>
      <c r="AH9251"/>
      <c r="AI9251"/>
      <c r="AK9251"/>
      <c r="AL9251"/>
      <c r="AM9251"/>
      <c r="AO9251"/>
      <c r="AP9251"/>
      <c r="AQ9251"/>
      <c r="AS9251"/>
      <c r="AT9251"/>
      <c r="AU9251"/>
      <c r="AW9251"/>
      <c r="AX9251"/>
      <c r="AY9251"/>
      <c r="BA9251"/>
      <c r="BB9251"/>
      <c r="BC9251"/>
      <c r="BE9251"/>
      <c r="BF9251"/>
      <c r="BG9251"/>
      <c r="BI9251"/>
      <c r="BJ9251"/>
      <c r="BK9251"/>
      <c r="BM9251"/>
      <c r="BN9251"/>
      <c r="BO9251"/>
    </row>
    <row r="9252" spans="1:67">
      <c r="A9252"/>
      <c r="B9252"/>
      <c r="C9252"/>
      <c r="E9252"/>
      <c r="F9252"/>
      <c r="G9252"/>
      <c r="I9252"/>
      <c r="J9252"/>
      <c r="K9252"/>
      <c r="M9252"/>
      <c r="N9252"/>
      <c r="O9252"/>
      <c r="Q9252"/>
      <c r="R9252"/>
      <c r="S9252"/>
      <c r="U9252"/>
      <c r="V9252"/>
      <c r="W9252"/>
      <c r="Y9252"/>
      <c r="Z9252"/>
      <c r="AA9252"/>
      <c r="AC9252"/>
      <c r="AD9252"/>
      <c r="AE9252"/>
      <c r="AG9252"/>
      <c r="AH9252"/>
      <c r="AI9252"/>
      <c r="AK9252"/>
      <c r="AL9252"/>
      <c r="AM9252"/>
      <c r="AO9252"/>
      <c r="AP9252"/>
      <c r="AQ9252"/>
      <c r="AS9252"/>
      <c r="AT9252"/>
      <c r="AU9252"/>
      <c r="AW9252"/>
      <c r="AX9252"/>
      <c r="AY9252"/>
      <c r="BA9252"/>
      <c r="BB9252"/>
      <c r="BC9252"/>
      <c r="BE9252"/>
      <c r="BF9252"/>
      <c r="BG9252"/>
      <c r="BI9252"/>
      <c r="BJ9252"/>
      <c r="BK9252"/>
      <c r="BM9252"/>
      <c r="BN9252"/>
      <c r="BO9252"/>
    </row>
    <row r="9253" spans="1:67">
      <c r="A9253"/>
      <c r="B9253"/>
      <c r="C9253"/>
      <c r="E9253"/>
      <c r="F9253"/>
      <c r="G9253"/>
      <c r="I9253"/>
      <c r="J9253"/>
      <c r="K9253"/>
      <c r="M9253"/>
      <c r="N9253"/>
      <c r="O9253"/>
      <c r="Q9253"/>
      <c r="R9253"/>
      <c r="S9253"/>
      <c r="U9253"/>
      <c r="V9253"/>
      <c r="W9253"/>
      <c r="Y9253"/>
      <c r="Z9253"/>
      <c r="AA9253"/>
      <c r="AC9253"/>
      <c r="AD9253"/>
      <c r="AE9253"/>
      <c r="AG9253"/>
      <c r="AH9253"/>
      <c r="AI9253"/>
      <c r="AK9253"/>
      <c r="AL9253"/>
      <c r="AM9253"/>
      <c r="AO9253"/>
      <c r="AP9253"/>
      <c r="AQ9253"/>
      <c r="AS9253"/>
      <c r="AT9253"/>
      <c r="AU9253"/>
      <c r="AW9253"/>
      <c r="AX9253"/>
      <c r="AY9253"/>
      <c r="BA9253"/>
      <c r="BB9253"/>
      <c r="BC9253"/>
      <c r="BE9253"/>
      <c r="BF9253"/>
      <c r="BG9253"/>
      <c r="BI9253"/>
      <c r="BJ9253"/>
      <c r="BK9253"/>
      <c r="BM9253"/>
      <c r="BN9253"/>
      <c r="BO9253"/>
    </row>
    <row r="9254" spans="1:67">
      <c r="A9254"/>
      <c r="B9254"/>
      <c r="C9254"/>
      <c r="E9254"/>
      <c r="F9254"/>
      <c r="G9254"/>
      <c r="I9254"/>
      <c r="J9254"/>
      <c r="K9254"/>
      <c r="M9254"/>
      <c r="N9254"/>
      <c r="O9254"/>
      <c r="Q9254"/>
      <c r="R9254"/>
      <c r="S9254"/>
      <c r="U9254"/>
      <c r="V9254"/>
      <c r="W9254"/>
      <c r="Y9254"/>
      <c r="Z9254"/>
      <c r="AA9254"/>
      <c r="AC9254"/>
      <c r="AD9254"/>
      <c r="AE9254"/>
      <c r="AG9254"/>
      <c r="AH9254"/>
      <c r="AI9254"/>
      <c r="AK9254"/>
      <c r="AL9254"/>
      <c r="AM9254"/>
      <c r="AO9254"/>
      <c r="AP9254"/>
      <c r="AQ9254"/>
      <c r="AS9254"/>
      <c r="AT9254"/>
      <c r="AU9254"/>
      <c r="AW9254"/>
      <c r="AX9254"/>
      <c r="AY9254"/>
      <c r="BA9254"/>
      <c r="BB9254"/>
      <c r="BC9254"/>
      <c r="BE9254"/>
      <c r="BF9254"/>
      <c r="BG9254"/>
      <c r="BI9254"/>
      <c r="BJ9254"/>
      <c r="BK9254"/>
      <c r="BM9254"/>
      <c r="BN9254"/>
      <c r="BO9254"/>
    </row>
    <row r="9255" spans="1:67">
      <c r="A9255"/>
      <c r="B9255"/>
      <c r="C9255"/>
      <c r="E9255"/>
      <c r="F9255"/>
      <c r="G9255"/>
      <c r="I9255"/>
      <c r="J9255"/>
      <c r="K9255"/>
      <c r="M9255"/>
      <c r="N9255"/>
      <c r="O9255"/>
      <c r="Q9255"/>
      <c r="R9255"/>
      <c r="S9255"/>
      <c r="U9255"/>
      <c r="V9255"/>
      <c r="W9255"/>
      <c r="Y9255"/>
      <c r="Z9255"/>
      <c r="AA9255"/>
      <c r="AC9255"/>
      <c r="AD9255"/>
      <c r="AE9255"/>
      <c r="AG9255"/>
      <c r="AH9255"/>
      <c r="AI9255"/>
      <c r="AK9255"/>
      <c r="AL9255"/>
      <c r="AM9255"/>
      <c r="AO9255"/>
      <c r="AP9255"/>
      <c r="AQ9255"/>
      <c r="AS9255"/>
      <c r="AT9255"/>
      <c r="AU9255"/>
      <c r="AW9255"/>
      <c r="AX9255"/>
      <c r="AY9255"/>
      <c r="BA9255"/>
      <c r="BB9255"/>
      <c r="BC9255"/>
      <c r="BE9255"/>
      <c r="BF9255"/>
      <c r="BG9255"/>
      <c r="BI9255"/>
      <c r="BJ9255"/>
      <c r="BK9255"/>
      <c r="BM9255"/>
      <c r="BN9255"/>
      <c r="BO9255"/>
    </row>
    <row r="9256" spans="1:67">
      <c r="A9256"/>
      <c r="B9256"/>
      <c r="C9256"/>
      <c r="E9256"/>
      <c r="F9256"/>
      <c r="G9256"/>
      <c r="I9256"/>
      <c r="J9256"/>
      <c r="K9256"/>
      <c r="M9256"/>
      <c r="N9256"/>
      <c r="O9256"/>
      <c r="Q9256"/>
      <c r="R9256"/>
      <c r="S9256"/>
      <c r="U9256"/>
      <c r="V9256"/>
      <c r="W9256"/>
      <c r="Y9256"/>
      <c r="Z9256"/>
      <c r="AA9256"/>
      <c r="AC9256"/>
      <c r="AD9256"/>
      <c r="AE9256"/>
      <c r="AG9256"/>
      <c r="AH9256"/>
      <c r="AI9256"/>
      <c r="AK9256"/>
      <c r="AL9256"/>
      <c r="AM9256"/>
      <c r="AO9256"/>
      <c r="AP9256"/>
      <c r="AQ9256"/>
      <c r="AS9256"/>
      <c r="AT9256"/>
      <c r="AU9256"/>
      <c r="AW9256"/>
      <c r="AX9256"/>
      <c r="AY9256"/>
      <c r="BA9256"/>
      <c r="BB9256"/>
      <c r="BC9256"/>
      <c r="BE9256"/>
      <c r="BF9256"/>
      <c r="BG9256"/>
      <c r="BI9256"/>
      <c r="BJ9256"/>
      <c r="BK9256"/>
      <c r="BM9256"/>
      <c r="BN9256"/>
      <c r="BO9256"/>
    </row>
    <row r="9257" spans="1:67">
      <c r="A9257"/>
      <c r="B9257"/>
      <c r="C9257"/>
      <c r="E9257"/>
      <c r="F9257"/>
      <c r="G9257"/>
      <c r="I9257"/>
      <c r="J9257"/>
      <c r="K9257"/>
      <c r="M9257"/>
      <c r="N9257"/>
      <c r="O9257"/>
      <c r="Q9257"/>
      <c r="R9257"/>
      <c r="S9257"/>
      <c r="U9257"/>
      <c r="V9257"/>
      <c r="W9257"/>
      <c r="Y9257"/>
      <c r="Z9257"/>
      <c r="AA9257"/>
      <c r="AC9257"/>
      <c r="AD9257"/>
      <c r="AE9257"/>
      <c r="AG9257"/>
      <c r="AH9257"/>
      <c r="AI9257"/>
      <c r="AK9257"/>
      <c r="AL9257"/>
      <c r="AM9257"/>
      <c r="AO9257"/>
      <c r="AP9257"/>
      <c r="AQ9257"/>
      <c r="AS9257"/>
      <c r="AT9257"/>
      <c r="AU9257"/>
      <c r="AW9257"/>
      <c r="AX9257"/>
      <c r="AY9257"/>
      <c r="BA9257"/>
      <c r="BB9257"/>
      <c r="BC9257"/>
      <c r="BE9257"/>
      <c r="BF9257"/>
      <c r="BG9257"/>
      <c r="BI9257"/>
      <c r="BJ9257"/>
      <c r="BK9257"/>
      <c r="BM9257"/>
      <c r="BN9257"/>
      <c r="BO9257"/>
    </row>
    <row r="9258" spans="1:67">
      <c r="A9258"/>
      <c r="B9258"/>
      <c r="C9258"/>
      <c r="E9258"/>
      <c r="F9258"/>
      <c r="G9258"/>
      <c r="I9258"/>
      <c r="J9258"/>
      <c r="K9258"/>
      <c r="M9258"/>
      <c r="N9258"/>
      <c r="O9258"/>
      <c r="Q9258"/>
      <c r="R9258"/>
      <c r="S9258"/>
      <c r="U9258"/>
      <c r="V9258"/>
      <c r="W9258"/>
      <c r="Y9258"/>
      <c r="Z9258"/>
      <c r="AA9258"/>
      <c r="AC9258"/>
      <c r="AD9258"/>
      <c r="AE9258"/>
      <c r="AG9258"/>
      <c r="AH9258"/>
      <c r="AI9258"/>
      <c r="AK9258"/>
      <c r="AL9258"/>
      <c r="AM9258"/>
      <c r="AO9258"/>
      <c r="AP9258"/>
      <c r="AQ9258"/>
      <c r="AS9258"/>
      <c r="AT9258"/>
      <c r="AU9258"/>
      <c r="AW9258"/>
      <c r="AX9258"/>
      <c r="AY9258"/>
      <c r="BA9258"/>
      <c r="BB9258"/>
      <c r="BC9258"/>
      <c r="BE9258"/>
      <c r="BF9258"/>
      <c r="BG9258"/>
      <c r="BI9258"/>
      <c r="BJ9258"/>
      <c r="BK9258"/>
      <c r="BM9258"/>
      <c r="BN9258"/>
      <c r="BO9258"/>
    </row>
    <row r="9259" spans="1:67">
      <c r="A9259"/>
      <c r="B9259"/>
      <c r="C9259"/>
      <c r="E9259"/>
      <c r="F9259"/>
      <c r="G9259"/>
      <c r="I9259"/>
      <c r="J9259"/>
      <c r="K9259"/>
      <c r="M9259"/>
      <c r="N9259"/>
      <c r="O9259"/>
      <c r="Q9259"/>
      <c r="R9259"/>
      <c r="S9259"/>
      <c r="U9259"/>
      <c r="V9259"/>
      <c r="W9259"/>
      <c r="Y9259"/>
      <c r="Z9259"/>
      <c r="AA9259"/>
      <c r="AC9259"/>
      <c r="AD9259"/>
      <c r="AE9259"/>
      <c r="AG9259"/>
      <c r="AH9259"/>
      <c r="AI9259"/>
      <c r="AK9259"/>
      <c r="AL9259"/>
      <c r="AM9259"/>
      <c r="AO9259"/>
      <c r="AP9259"/>
      <c r="AQ9259"/>
      <c r="AS9259"/>
      <c r="AT9259"/>
      <c r="AU9259"/>
      <c r="AW9259"/>
      <c r="AX9259"/>
      <c r="AY9259"/>
      <c r="BA9259"/>
      <c r="BB9259"/>
      <c r="BC9259"/>
      <c r="BE9259"/>
      <c r="BF9259"/>
      <c r="BG9259"/>
      <c r="BI9259"/>
      <c r="BJ9259"/>
      <c r="BK9259"/>
      <c r="BM9259"/>
      <c r="BN9259"/>
      <c r="BO9259"/>
    </row>
    <row r="9260" spans="1:67">
      <c r="A9260"/>
      <c r="B9260"/>
      <c r="C9260"/>
      <c r="E9260"/>
      <c r="F9260"/>
      <c r="G9260"/>
      <c r="I9260"/>
      <c r="J9260"/>
      <c r="K9260"/>
      <c r="M9260"/>
      <c r="N9260"/>
      <c r="O9260"/>
      <c r="Q9260"/>
      <c r="R9260"/>
      <c r="S9260"/>
      <c r="U9260"/>
      <c r="V9260"/>
      <c r="W9260"/>
      <c r="Y9260"/>
      <c r="Z9260"/>
      <c r="AA9260"/>
      <c r="AC9260"/>
      <c r="AD9260"/>
      <c r="AE9260"/>
      <c r="AG9260"/>
      <c r="AH9260"/>
      <c r="AI9260"/>
      <c r="AK9260"/>
      <c r="AL9260"/>
      <c r="AM9260"/>
      <c r="AO9260"/>
      <c r="AP9260"/>
      <c r="AQ9260"/>
      <c r="AS9260"/>
      <c r="AT9260"/>
      <c r="AU9260"/>
      <c r="AW9260"/>
      <c r="AX9260"/>
      <c r="AY9260"/>
      <c r="BA9260"/>
      <c r="BB9260"/>
      <c r="BC9260"/>
      <c r="BE9260"/>
      <c r="BF9260"/>
      <c r="BG9260"/>
      <c r="BI9260"/>
      <c r="BJ9260"/>
      <c r="BK9260"/>
      <c r="BM9260"/>
      <c r="BN9260"/>
      <c r="BO9260"/>
    </row>
    <row r="9261" spans="1:67">
      <c r="A9261"/>
      <c r="B9261"/>
      <c r="C9261"/>
      <c r="E9261"/>
      <c r="F9261"/>
      <c r="G9261"/>
      <c r="I9261"/>
      <c r="J9261"/>
      <c r="K9261"/>
      <c r="M9261"/>
      <c r="N9261"/>
      <c r="O9261"/>
      <c r="Q9261"/>
      <c r="R9261"/>
      <c r="S9261"/>
      <c r="U9261"/>
      <c r="V9261"/>
      <c r="W9261"/>
      <c r="Y9261"/>
      <c r="Z9261"/>
      <c r="AA9261"/>
      <c r="AC9261"/>
      <c r="AD9261"/>
      <c r="AE9261"/>
      <c r="AG9261"/>
      <c r="AH9261"/>
      <c r="AI9261"/>
      <c r="AK9261"/>
      <c r="AL9261"/>
      <c r="AM9261"/>
      <c r="AO9261"/>
      <c r="AP9261"/>
      <c r="AQ9261"/>
      <c r="AS9261"/>
      <c r="AT9261"/>
      <c r="AU9261"/>
      <c r="AW9261"/>
      <c r="AX9261"/>
      <c r="AY9261"/>
      <c r="BA9261"/>
      <c r="BB9261"/>
      <c r="BC9261"/>
      <c r="BE9261"/>
      <c r="BF9261"/>
      <c r="BG9261"/>
      <c r="BI9261"/>
      <c r="BJ9261"/>
      <c r="BK9261"/>
      <c r="BM9261"/>
      <c r="BN9261"/>
      <c r="BO9261"/>
    </row>
    <row r="9262" spans="1:67">
      <c r="A9262"/>
      <c r="B9262"/>
      <c r="C9262"/>
      <c r="E9262"/>
      <c r="F9262"/>
      <c r="G9262"/>
      <c r="I9262"/>
      <c r="J9262"/>
      <c r="K9262"/>
      <c r="M9262"/>
      <c r="N9262"/>
      <c r="O9262"/>
      <c r="Q9262"/>
      <c r="R9262"/>
      <c r="S9262"/>
      <c r="U9262"/>
      <c r="V9262"/>
      <c r="W9262"/>
      <c r="Y9262"/>
      <c r="Z9262"/>
      <c r="AA9262"/>
      <c r="AC9262"/>
      <c r="AD9262"/>
      <c r="AE9262"/>
      <c r="AG9262"/>
      <c r="AH9262"/>
      <c r="AI9262"/>
      <c r="AK9262"/>
      <c r="AL9262"/>
      <c r="AM9262"/>
      <c r="AO9262"/>
      <c r="AP9262"/>
      <c r="AQ9262"/>
      <c r="AS9262"/>
      <c r="AT9262"/>
      <c r="AU9262"/>
      <c r="AW9262"/>
      <c r="AX9262"/>
      <c r="AY9262"/>
      <c r="BA9262"/>
      <c r="BB9262"/>
      <c r="BC9262"/>
      <c r="BE9262"/>
      <c r="BF9262"/>
      <c r="BG9262"/>
      <c r="BI9262"/>
      <c r="BJ9262"/>
      <c r="BK9262"/>
      <c r="BM9262"/>
      <c r="BN9262"/>
      <c r="BO9262"/>
    </row>
    <row r="9263" spans="1:67">
      <c r="A9263"/>
      <c r="B9263"/>
      <c r="C9263"/>
      <c r="E9263"/>
      <c r="F9263"/>
      <c r="G9263"/>
      <c r="I9263"/>
      <c r="J9263"/>
      <c r="K9263"/>
      <c r="M9263"/>
      <c r="N9263"/>
      <c r="O9263"/>
      <c r="Q9263"/>
      <c r="R9263"/>
      <c r="S9263"/>
      <c r="U9263"/>
      <c r="V9263"/>
      <c r="W9263"/>
      <c r="Y9263"/>
      <c r="Z9263"/>
      <c r="AA9263"/>
      <c r="AC9263"/>
      <c r="AD9263"/>
      <c r="AE9263"/>
      <c r="AG9263"/>
      <c r="AH9263"/>
      <c r="AI9263"/>
      <c r="AK9263"/>
      <c r="AL9263"/>
      <c r="AM9263"/>
      <c r="AO9263"/>
      <c r="AP9263"/>
      <c r="AQ9263"/>
      <c r="AS9263"/>
      <c r="AT9263"/>
      <c r="AU9263"/>
      <c r="AW9263"/>
      <c r="AX9263"/>
      <c r="AY9263"/>
      <c r="BA9263"/>
      <c r="BB9263"/>
      <c r="BC9263"/>
      <c r="BE9263"/>
      <c r="BF9263"/>
      <c r="BG9263"/>
      <c r="BI9263"/>
      <c r="BJ9263"/>
      <c r="BK9263"/>
      <c r="BM9263"/>
      <c r="BN9263"/>
      <c r="BO9263"/>
    </row>
    <row r="9264" spans="1:67">
      <c r="A9264"/>
      <c r="B9264"/>
      <c r="C9264"/>
      <c r="E9264"/>
      <c r="F9264"/>
      <c r="G9264"/>
      <c r="I9264"/>
      <c r="J9264"/>
      <c r="K9264"/>
      <c r="M9264"/>
      <c r="N9264"/>
      <c r="O9264"/>
      <c r="Q9264"/>
      <c r="R9264"/>
      <c r="S9264"/>
      <c r="U9264"/>
      <c r="V9264"/>
      <c r="W9264"/>
      <c r="Y9264"/>
      <c r="Z9264"/>
      <c r="AA9264"/>
      <c r="AC9264"/>
      <c r="AD9264"/>
      <c r="AE9264"/>
      <c r="AG9264"/>
      <c r="AH9264"/>
      <c r="AI9264"/>
      <c r="AK9264"/>
      <c r="AL9264"/>
      <c r="AM9264"/>
      <c r="AO9264"/>
      <c r="AP9264"/>
      <c r="AQ9264"/>
      <c r="AS9264"/>
      <c r="AT9264"/>
      <c r="AU9264"/>
      <c r="AW9264"/>
      <c r="AX9264"/>
      <c r="AY9264"/>
      <c r="BA9264"/>
      <c r="BB9264"/>
      <c r="BC9264"/>
      <c r="BE9264"/>
      <c r="BF9264"/>
      <c r="BG9264"/>
      <c r="BI9264"/>
      <c r="BJ9264"/>
      <c r="BK9264"/>
      <c r="BM9264"/>
      <c r="BN9264"/>
      <c r="BO9264"/>
    </row>
    <row r="9265" spans="1:67">
      <c r="A9265"/>
      <c r="B9265"/>
      <c r="C9265"/>
      <c r="E9265"/>
      <c r="F9265"/>
      <c r="G9265"/>
      <c r="I9265"/>
      <c r="J9265"/>
      <c r="K9265"/>
      <c r="M9265"/>
      <c r="N9265"/>
      <c r="O9265"/>
      <c r="Q9265"/>
      <c r="R9265"/>
      <c r="S9265"/>
      <c r="U9265"/>
      <c r="V9265"/>
      <c r="W9265"/>
      <c r="Y9265"/>
      <c r="Z9265"/>
      <c r="AA9265"/>
      <c r="AC9265"/>
      <c r="AD9265"/>
      <c r="AE9265"/>
      <c r="AG9265"/>
      <c r="AH9265"/>
      <c r="AI9265"/>
      <c r="AK9265"/>
      <c r="AL9265"/>
      <c r="AM9265"/>
      <c r="AO9265"/>
      <c r="AP9265"/>
      <c r="AQ9265"/>
      <c r="AS9265"/>
      <c r="AT9265"/>
      <c r="AU9265"/>
      <c r="AW9265"/>
      <c r="AX9265"/>
      <c r="AY9265"/>
      <c r="BA9265"/>
      <c r="BB9265"/>
      <c r="BC9265"/>
      <c r="BE9265"/>
      <c r="BF9265"/>
      <c r="BG9265"/>
      <c r="BI9265"/>
      <c r="BJ9265"/>
      <c r="BK9265"/>
      <c r="BM9265"/>
      <c r="BN9265"/>
      <c r="BO9265"/>
    </row>
    <row r="9266" spans="1:67">
      <c r="A9266"/>
      <c r="B9266"/>
      <c r="C9266"/>
      <c r="E9266"/>
      <c r="F9266"/>
      <c r="G9266"/>
      <c r="I9266"/>
      <c r="J9266"/>
      <c r="K9266"/>
      <c r="M9266"/>
      <c r="N9266"/>
      <c r="O9266"/>
      <c r="Q9266"/>
      <c r="R9266"/>
      <c r="S9266"/>
      <c r="U9266"/>
      <c r="V9266"/>
      <c r="W9266"/>
      <c r="Y9266"/>
      <c r="Z9266"/>
      <c r="AA9266"/>
      <c r="AC9266"/>
      <c r="AD9266"/>
      <c r="AE9266"/>
      <c r="AG9266"/>
      <c r="AH9266"/>
      <c r="AI9266"/>
      <c r="AK9266"/>
      <c r="AL9266"/>
      <c r="AM9266"/>
      <c r="AO9266"/>
      <c r="AP9266"/>
      <c r="AQ9266"/>
      <c r="AS9266"/>
      <c r="AT9266"/>
      <c r="AU9266"/>
      <c r="AW9266"/>
      <c r="AX9266"/>
      <c r="AY9266"/>
      <c r="BA9266"/>
      <c r="BB9266"/>
      <c r="BC9266"/>
      <c r="BE9266"/>
      <c r="BF9266"/>
      <c r="BG9266"/>
      <c r="BI9266"/>
      <c r="BJ9266"/>
      <c r="BK9266"/>
      <c r="BM9266"/>
      <c r="BN9266"/>
      <c r="BO9266"/>
    </row>
    <row r="9267" spans="1:67">
      <c r="A9267"/>
      <c r="B9267"/>
      <c r="C9267"/>
      <c r="E9267"/>
      <c r="F9267"/>
      <c r="G9267"/>
      <c r="I9267"/>
      <c r="J9267"/>
      <c r="K9267"/>
      <c r="M9267"/>
      <c r="N9267"/>
      <c r="O9267"/>
      <c r="Q9267"/>
      <c r="R9267"/>
      <c r="S9267"/>
      <c r="U9267"/>
      <c r="V9267"/>
      <c r="W9267"/>
      <c r="Y9267"/>
      <c r="Z9267"/>
      <c r="AA9267"/>
      <c r="AC9267"/>
      <c r="AD9267"/>
      <c r="AE9267"/>
      <c r="AG9267"/>
      <c r="AH9267"/>
      <c r="AI9267"/>
      <c r="AK9267"/>
      <c r="AL9267"/>
      <c r="AM9267"/>
      <c r="AO9267"/>
      <c r="AP9267"/>
      <c r="AQ9267"/>
      <c r="AS9267"/>
      <c r="AT9267"/>
      <c r="AU9267"/>
      <c r="AW9267"/>
      <c r="AX9267"/>
      <c r="AY9267"/>
      <c r="BA9267"/>
      <c r="BB9267"/>
      <c r="BC9267"/>
      <c r="BE9267"/>
      <c r="BF9267"/>
      <c r="BG9267"/>
      <c r="BI9267"/>
      <c r="BJ9267"/>
      <c r="BK9267"/>
      <c r="BM9267"/>
      <c r="BN9267"/>
      <c r="BO9267"/>
    </row>
    <row r="9268" spans="1:67">
      <c r="A9268"/>
      <c r="B9268"/>
      <c r="C9268"/>
      <c r="E9268"/>
      <c r="F9268"/>
      <c r="G9268"/>
      <c r="I9268"/>
      <c r="J9268"/>
      <c r="K9268"/>
      <c r="M9268"/>
      <c r="N9268"/>
      <c r="O9268"/>
      <c r="Q9268"/>
      <c r="R9268"/>
      <c r="S9268"/>
      <c r="U9268"/>
      <c r="V9268"/>
      <c r="W9268"/>
      <c r="Y9268"/>
      <c r="Z9268"/>
      <c r="AA9268"/>
      <c r="AC9268"/>
      <c r="AD9268"/>
      <c r="AE9268"/>
      <c r="AG9268"/>
      <c r="AH9268"/>
      <c r="AI9268"/>
      <c r="AK9268"/>
      <c r="AL9268"/>
      <c r="AM9268"/>
      <c r="AO9268"/>
      <c r="AP9268"/>
      <c r="AQ9268"/>
      <c r="AS9268"/>
      <c r="AT9268"/>
      <c r="AU9268"/>
      <c r="AW9268"/>
      <c r="AX9268"/>
      <c r="AY9268"/>
      <c r="BA9268"/>
      <c r="BB9268"/>
      <c r="BC9268"/>
      <c r="BE9268"/>
      <c r="BF9268"/>
      <c r="BG9268"/>
      <c r="BI9268"/>
      <c r="BJ9268"/>
      <c r="BK9268"/>
      <c r="BM9268"/>
      <c r="BN9268"/>
      <c r="BO9268"/>
    </row>
    <row r="9269" spans="1:67">
      <c r="A9269"/>
      <c r="B9269"/>
      <c r="C9269"/>
      <c r="E9269"/>
      <c r="F9269"/>
      <c r="G9269"/>
      <c r="I9269"/>
      <c r="J9269"/>
      <c r="K9269"/>
      <c r="M9269"/>
      <c r="N9269"/>
      <c r="O9269"/>
      <c r="Q9269"/>
      <c r="R9269"/>
      <c r="S9269"/>
      <c r="U9269"/>
      <c r="V9269"/>
      <c r="W9269"/>
      <c r="Y9269"/>
      <c r="Z9269"/>
      <c r="AA9269"/>
      <c r="AC9269"/>
      <c r="AD9269"/>
      <c r="AE9269"/>
      <c r="AG9269"/>
      <c r="AH9269"/>
      <c r="AI9269"/>
      <c r="AK9269"/>
      <c r="AL9269"/>
      <c r="AM9269"/>
      <c r="AO9269"/>
      <c r="AP9269"/>
      <c r="AQ9269"/>
      <c r="AS9269"/>
      <c r="AT9269"/>
      <c r="AU9269"/>
      <c r="AW9269"/>
      <c r="AX9269"/>
      <c r="AY9269"/>
      <c r="BA9269"/>
      <c r="BB9269"/>
      <c r="BC9269"/>
      <c r="BE9269"/>
      <c r="BF9269"/>
      <c r="BG9269"/>
      <c r="BI9269"/>
      <c r="BJ9269"/>
      <c r="BK9269"/>
      <c r="BM9269"/>
      <c r="BN9269"/>
      <c r="BO9269"/>
    </row>
    <row r="9270" spans="1:67">
      <c r="A9270"/>
      <c r="B9270"/>
      <c r="C9270"/>
      <c r="E9270"/>
      <c r="F9270"/>
      <c r="G9270"/>
      <c r="I9270"/>
      <c r="J9270"/>
      <c r="K9270"/>
      <c r="M9270"/>
      <c r="N9270"/>
      <c r="O9270"/>
      <c r="Q9270"/>
      <c r="R9270"/>
      <c r="S9270"/>
      <c r="U9270"/>
      <c r="V9270"/>
      <c r="W9270"/>
      <c r="Y9270"/>
      <c r="Z9270"/>
      <c r="AA9270"/>
      <c r="AC9270"/>
      <c r="AD9270"/>
      <c r="AE9270"/>
      <c r="AG9270"/>
      <c r="AH9270"/>
      <c r="AI9270"/>
      <c r="AK9270"/>
      <c r="AL9270"/>
      <c r="AM9270"/>
      <c r="AO9270"/>
      <c r="AP9270"/>
      <c r="AQ9270"/>
      <c r="AS9270"/>
      <c r="AT9270"/>
      <c r="AU9270"/>
      <c r="AW9270"/>
      <c r="AX9270"/>
      <c r="AY9270"/>
      <c r="BA9270"/>
      <c r="BB9270"/>
      <c r="BC9270"/>
      <c r="BE9270"/>
      <c r="BF9270"/>
      <c r="BG9270"/>
      <c r="BI9270"/>
      <c r="BJ9270"/>
      <c r="BK9270"/>
      <c r="BM9270"/>
      <c r="BN9270"/>
      <c r="BO9270"/>
    </row>
    <row r="9271" spans="1:67">
      <c r="A9271"/>
      <c r="B9271"/>
      <c r="C9271"/>
      <c r="E9271"/>
      <c r="F9271"/>
      <c r="G9271"/>
      <c r="I9271"/>
      <c r="J9271"/>
      <c r="K9271"/>
      <c r="M9271"/>
      <c r="N9271"/>
      <c r="O9271"/>
      <c r="Q9271"/>
      <c r="R9271"/>
      <c r="S9271"/>
      <c r="U9271"/>
      <c r="V9271"/>
      <c r="W9271"/>
      <c r="Y9271"/>
      <c r="Z9271"/>
      <c r="AA9271"/>
      <c r="AC9271"/>
      <c r="AD9271"/>
      <c r="AE9271"/>
      <c r="AG9271"/>
      <c r="AH9271"/>
      <c r="AI9271"/>
      <c r="AK9271"/>
      <c r="AL9271"/>
      <c r="AM9271"/>
      <c r="AO9271"/>
      <c r="AP9271"/>
      <c r="AQ9271"/>
      <c r="AS9271"/>
      <c r="AT9271"/>
      <c r="AU9271"/>
      <c r="AW9271"/>
      <c r="AX9271"/>
      <c r="AY9271"/>
      <c r="BA9271"/>
      <c r="BB9271"/>
      <c r="BC9271"/>
      <c r="BE9271"/>
      <c r="BF9271"/>
      <c r="BG9271"/>
      <c r="BI9271"/>
      <c r="BJ9271"/>
      <c r="BK9271"/>
      <c r="BM9271"/>
      <c r="BN9271"/>
      <c r="BO9271"/>
    </row>
    <row r="9272" spans="1:67">
      <c r="A9272"/>
      <c r="B9272"/>
      <c r="C9272"/>
      <c r="E9272"/>
      <c r="F9272"/>
      <c r="G9272"/>
      <c r="I9272"/>
      <c r="J9272"/>
      <c r="K9272"/>
      <c r="M9272"/>
      <c r="N9272"/>
      <c r="O9272"/>
      <c r="Q9272"/>
      <c r="R9272"/>
      <c r="S9272"/>
      <c r="U9272"/>
      <c r="V9272"/>
      <c r="W9272"/>
      <c r="Y9272"/>
      <c r="Z9272"/>
      <c r="AA9272"/>
      <c r="AC9272"/>
      <c r="AD9272"/>
      <c r="AE9272"/>
      <c r="AG9272"/>
      <c r="AH9272"/>
      <c r="AI9272"/>
      <c r="AK9272"/>
      <c r="AL9272"/>
      <c r="AM9272"/>
      <c r="AO9272"/>
      <c r="AP9272"/>
      <c r="AQ9272"/>
      <c r="AS9272"/>
      <c r="AT9272"/>
      <c r="AU9272"/>
      <c r="AW9272"/>
      <c r="AX9272"/>
      <c r="AY9272"/>
      <c r="BA9272"/>
      <c r="BB9272"/>
      <c r="BC9272"/>
      <c r="BE9272"/>
      <c r="BF9272"/>
      <c r="BG9272"/>
      <c r="BI9272"/>
      <c r="BJ9272"/>
      <c r="BK9272"/>
      <c r="BM9272"/>
      <c r="BN9272"/>
      <c r="BO9272"/>
    </row>
    <row r="9273" spans="1:67">
      <c r="A9273"/>
      <c r="B9273"/>
      <c r="C9273"/>
      <c r="E9273"/>
      <c r="F9273"/>
      <c r="G9273"/>
      <c r="I9273"/>
      <c r="J9273"/>
      <c r="K9273"/>
      <c r="M9273"/>
      <c r="N9273"/>
      <c r="O9273"/>
      <c r="Q9273"/>
      <c r="R9273"/>
      <c r="S9273"/>
      <c r="U9273"/>
      <c r="V9273"/>
      <c r="W9273"/>
      <c r="Y9273"/>
      <c r="Z9273"/>
      <c r="AA9273"/>
      <c r="AC9273"/>
      <c r="AD9273"/>
      <c r="AE9273"/>
      <c r="AG9273"/>
      <c r="AH9273"/>
      <c r="AI9273"/>
      <c r="AK9273"/>
      <c r="AL9273"/>
      <c r="AM9273"/>
      <c r="AO9273"/>
      <c r="AP9273"/>
      <c r="AQ9273"/>
      <c r="AS9273"/>
      <c r="AT9273"/>
      <c r="AU9273"/>
      <c r="AW9273"/>
      <c r="AX9273"/>
      <c r="AY9273"/>
      <c r="BA9273"/>
      <c r="BB9273"/>
      <c r="BC9273"/>
      <c r="BE9273"/>
      <c r="BF9273"/>
      <c r="BG9273"/>
      <c r="BI9273"/>
      <c r="BJ9273"/>
      <c r="BK9273"/>
      <c r="BM9273"/>
      <c r="BN9273"/>
      <c r="BO9273"/>
    </row>
    <row r="9274" spans="1:67">
      <c r="A9274"/>
      <c r="B9274"/>
      <c r="C9274"/>
      <c r="E9274"/>
      <c r="F9274"/>
      <c r="G9274"/>
      <c r="I9274"/>
      <c r="J9274"/>
      <c r="K9274"/>
      <c r="M9274"/>
      <c r="N9274"/>
      <c r="O9274"/>
      <c r="Q9274"/>
      <c r="R9274"/>
      <c r="S9274"/>
      <c r="U9274"/>
      <c r="V9274"/>
      <c r="W9274"/>
      <c r="Y9274"/>
      <c r="Z9274"/>
      <c r="AA9274"/>
      <c r="AC9274"/>
      <c r="AD9274"/>
      <c r="AE9274"/>
      <c r="AG9274"/>
      <c r="AH9274"/>
      <c r="AI9274"/>
      <c r="AK9274"/>
      <c r="AL9274"/>
      <c r="AM9274"/>
      <c r="AO9274"/>
      <c r="AP9274"/>
      <c r="AQ9274"/>
      <c r="AS9274"/>
      <c r="AT9274"/>
      <c r="AU9274"/>
      <c r="AW9274"/>
      <c r="AX9274"/>
      <c r="AY9274"/>
      <c r="BA9274"/>
      <c r="BB9274"/>
      <c r="BC9274"/>
      <c r="BE9274"/>
      <c r="BF9274"/>
      <c r="BG9274"/>
      <c r="BI9274"/>
      <c r="BJ9274"/>
      <c r="BK9274"/>
      <c r="BM9274"/>
      <c r="BN9274"/>
      <c r="BO9274"/>
    </row>
    <row r="9275" spans="1:67">
      <c r="A9275"/>
      <c r="B9275"/>
      <c r="C9275"/>
      <c r="E9275"/>
      <c r="F9275"/>
      <c r="G9275"/>
      <c r="I9275"/>
      <c r="J9275"/>
      <c r="K9275"/>
      <c r="M9275"/>
      <c r="N9275"/>
      <c r="O9275"/>
      <c r="Q9275"/>
      <c r="R9275"/>
      <c r="S9275"/>
      <c r="U9275"/>
      <c r="V9275"/>
      <c r="W9275"/>
      <c r="Y9275"/>
      <c r="Z9275"/>
      <c r="AA9275"/>
      <c r="AC9275"/>
      <c r="AD9275"/>
      <c r="AE9275"/>
      <c r="AG9275"/>
      <c r="AH9275"/>
      <c r="AI9275"/>
      <c r="AK9275"/>
      <c r="AL9275"/>
      <c r="AM9275"/>
      <c r="AO9275"/>
      <c r="AP9275"/>
      <c r="AQ9275"/>
      <c r="AS9275"/>
      <c r="AT9275"/>
      <c r="AU9275"/>
      <c r="AW9275"/>
      <c r="AX9275"/>
      <c r="AY9275"/>
      <c r="BA9275"/>
      <c r="BB9275"/>
      <c r="BC9275"/>
      <c r="BE9275"/>
      <c r="BF9275"/>
      <c r="BG9275"/>
      <c r="BI9275"/>
      <c r="BJ9275"/>
      <c r="BK9275"/>
      <c r="BM9275"/>
      <c r="BN9275"/>
      <c r="BO9275"/>
    </row>
    <row r="9276" spans="1:67">
      <c r="A9276"/>
      <c r="B9276"/>
      <c r="C9276"/>
      <c r="E9276"/>
      <c r="F9276"/>
      <c r="G9276"/>
      <c r="I9276"/>
      <c r="J9276"/>
      <c r="K9276"/>
      <c r="M9276"/>
      <c r="N9276"/>
      <c r="O9276"/>
      <c r="Q9276"/>
      <c r="R9276"/>
      <c r="S9276"/>
      <c r="U9276"/>
      <c r="V9276"/>
      <c r="W9276"/>
      <c r="Y9276"/>
      <c r="Z9276"/>
      <c r="AA9276"/>
      <c r="AC9276"/>
      <c r="AD9276"/>
      <c r="AE9276"/>
      <c r="AG9276"/>
      <c r="AH9276"/>
      <c r="AI9276"/>
      <c r="AK9276"/>
      <c r="AL9276"/>
      <c r="AM9276"/>
      <c r="AO9276"/>
      <c r="AP9276"/>
      <c r="AQ9276"/>
      <c r="AS9276"/>
      <c r="AT9276"/>
      <c r="AU9276"/>
      <c r="AW9276"/>
      <c r="AX9276"/>
      <c r="AY9276"/>
      <c r="BA9276"/>
      <c r="BB9276"/>
      <c r="BC9276"/>
      <c r="BE9276"/>
      <c r="BF9276"/>
      <c r="BG9276"/>
      <c r="BI9276"/>
      <c r="BJ9276"/>
      <c r="BK9276"/>
      <c r="BM9276"/>
      <c r="BN9276"/>
      <c r="BO9276"/>
    </row>
    <row r="9277" spans="1:67">
      <c r="A9277"/>
      <c r="B9277"/>
      <c r="C9277"/>
      <c r="E9277"/>
      <c r="F9277"/>
      <c r="G9277"/>
      <c r="I9277"/>
      <c r="J9277"/>
      <c r="K9277"/>
      <c r="M9277"/>
      <c r="N9277"/>
      <c r="O9277"/>
      <c r="Q9277"/>
      <c r="R9277"/>
      <c r="S9277"/>
      <c r="U9277"/>
      <c r="V9277"/>
      <c r="W9277"/>
      <c r="Y9277"/>
      <c r="Z9277"/>
      <c r="AA9277"/>
      <c r="AC9277"/>
      <c r="AD9277"/>
      <c r="AE9277"/>
      <c r="AG9277"/>
      <c r="AH9277"/>
      <c r="AI9277"/>
      <c r="AK9277"/>
      <c r="AL9277"/>
      <c r="AM9277"/>
      <c r="AO9277"/>
      <c r="AP9277"/>
      <c r="AQ9277"/>
      <c r="AS9277"/>
      <c r="AT9277"/>
      <c r="AU9277"/>
      <c r="AW9277"/>
      <c r="AX9277"/>
      <c r="AY9277"/>
      <c r="BA9277"/>
      <c r="BB9277"/>
      <c r="BC9277"/>
      <c r="BE9277"/>
      <c r="BF9277"/>
      <c r="BG9277"/>
      <c r="BI9277"/>
      <c r="BJ9277"/>
      <c r="BK9277"/>
      <c r="BM9277"/>
      <c r="BN9277"/>
      <c r="BO9277"/>
    </row>
    <row r="9278" spans="1:67">
      <c r="A9278"/>
      <c r="B9278"/>
      <c r="C9278"/>
      <c r="E9278"/>
      <c r="F9278"/>
      <c r="G9278"/>
      <c r="I9278"/>
      <c r="J9278"/>
      <c r="K9278"/>
      <c r="M9278"/>
      <c r="N9278"/>
      <c r="O9278"/>
      <c r="Q9278"/>
      <c r="R9278"/>
      <c r="S9278"/>
      <c r="U9278"/>
      <c r="V9278"/>
      <c r="W9278"/>
      <c r="Y9278"/>
      <c r="Z9278"/>
      <c r="AA9278"/>
      <c r="AC9278"/>
      <c r="AD9278"/>
      <c r="AE9278"/>
      <c r="AG9278"/>
      <c r="AH9278"/>
      <c r="AI9278"/>
      <c r="AK9278"/>
      <c r="AL9278"/>
      <c r="AM9278"/>
      <c r="AO9278"/>
      <c r="AP9278"/>
      <c r="AQ9278"/>
      <c r="AS9278"/>
      <c r="AT9278"/>
      <c r="AU9278"/>
      <c r="AW9278"/>
      <c r="AX9278"/>
      <c r="AY9278"/>
      <c r="BA9278"/>
      <c r="BB9278"/>
      <c r="BC9278"/>
      <c r="BE9278"/>
      <c r="BF9278"/>
      <c r="BG9278"/>
      <c r="BI9278"/>
      <c r="BJ9278"/>
      <c r="BK9278"/>
      <c r="BM9278"/>
      <c r="BN9278"/>
      <c r="BO9278"/>
    </row>
    <row r="9279" spans="1:67">
      <c r="A9279"/>
      <c r="B9279"/>
      <c r="C9279"/>
      <c r="E9279"/>
      <c r="F9279"/>
      <c r="G9279"/>
      <c r="I9279"/>
      <c r="J9279"/>
      <c r="K9279"/>
      <c r="M9279"/>
      <c r="N9279"/>
      <c r="O9279"/>
      <c r="Q9279"/>
      <c r="R9279"/>
      <c r="S9279"/>
      <c r="U9279"/>
      <c r="V9279"/>
      <c r="W9279"/>
      <c r="Y9279"/>
      <c r="Z9279"/>
      <c r="AA9279"/>
      <c r="AC9279"/>
      <c r="AD9279"/>
      <c r="AE9279"/>
      <c r="AG9279"/>
      <c r="AH9279"/>
      <c r="AI9279"/>
      <c r="AK9279"/>
      <c r="AL9279"/>
      <c r="AM9279"/>
      <c r="AO9279"/>
      <c r="AP9279"/>
      <c r="AQ9279"/>
      <c r="AS9279"/>
      <c r="AT9279"/>
      <c r="AU9279"/>
      <c r="AW9279"/>
      <c r="AX9279"/>
      <c r="AY9279"/>
      <c r="BA9279"/>
      <c r="BB9279"/>
      <c r="BC9279"/>
      <c r="BE9279"/>
      <c r="BF9279"/>
      <c r="BG9279"/>
      <c r="BI9279"/>
      <c r="BJ9279"/>
      <c r="BK9279"/>
      <c r="BM9279"/>
      <c r="BN9279"/>
      <c r="BO9279"/>
    </row>
    <row r="9280" spans="1:67">
      <c r="A9280"/>
      <c r="B9280"/>
      <c r="C9280"/>
      <c r="E9280"/>
      <c r="F9280"/>
      <c r="G9280"/>
      <c r="I9280"/>
      <c r="J9280"/>
      <c r="K9280"/>
      <c r="M9280"/>
      <c r="N9280"/>
      <c r="O9280"/>
      <c r="Q9280"/>
      <c r="R9280"/>
      <c r="S9280"/>
      <c r="U9280"/>
      <c r="V9280"/>
      <c r="W9280"/>
      <c r="Y9280"/>
      <c r="Z9280"/>
      <c r="AA9280"/>
      <c r="AC9280"/>
      <c r="AD9280"/>
      <c r="AE9280"/>
      <c r="AG9280"/>
      <c r="AH9280"/>
      <c r="AI9280"/>
      <c r="AK9280"/>
      <c r="AL9280"/>
      <c r="AM9280"/>
      <c r="AO9280"/>
      <c r="AP9280"/>
      <c r="AQ9280"/>
      <c r="AS9280"/>
      <c r="AT9280"/>
      <c r="AU9280"/>
      <c r="AW9280"/>
      <c r="AX9280"/>
      <c r="AY9280"/>
      <c r="BA9280"/>
      <c r="BB9280"/>
      <c r="BC9280"/>
      <c r="BE9280"/>
      <c r="BF9280"/>
      <c r="BG9280"/>
      <c r="BI9280"/>
      <c r="BJ9280"/>
      <c r="BK9280"/>
      <c r="BM9280"/>
      <c r="BN9280"/>
      <c r="BO9280"/>
    </row>
    <row r="9281" spans="1:67">
      <c r="A9281"/>
      <c r="B9281"/>
      <c r="C9281"/>
      <c r="E9281"/>
      <c r="F9281"/>
      <c r="G9281"/>
      <c r="I9281"/>
      <c r="J9281"/>
      <c r="K9281"/>
      <c r="M9281"/>
      <c r="N9281"/>
      <c r="O9281"/>
      <c r="Q9281"/>
      <c r="R9281"/>
      <c r="S9281"/>
      <c r="U9281"/>
      <c r="V9281"/>
      <c r="W9281"/>
      <c r="Y9281"/>
      <c r="Z9281"/>
      <c r="AA9281"/>
      <c r="AC9281"/>
      <c r="AD9281"/>
      <c r="AE9281"/>
      <c r="AG9281"/>
      <c r="AH9281"/>
      <c r="AI9281"/>
      <c r="AK9281"/>
      <c r="AL9281"/>
      <c r="AM9281"/>
      <c r="AO9281"/>
      <c r="AP9281"/>
      <c r="AQ9281"/>
      <c r="AS9281"/>
      <c r="AT9281"/>
      <c r="AU9281"/>
      <c r="AW9281"/>
      <c r="AX9281"/>
      <c r="AY9281"/>
      <c r="BA9281"/>
      <c r="BB9281"/>
      <c r="BC9281"/>
      <c r="BE9281"/>
      <c r="BF9281"/>
      <c r="BG9281"/>
      <c r="BI9281"/>
      <c r="BJ9281"/>
      <c r="BK9281"/>
      <c r="BM9281"/>
      <c r="BN9281"/>
      <c r="BO9281"/>
    </row>
    <row r="9282" spans="1:67">
      <c r="A9282"/>
      <c r="B9282"/>
      <c r="C9282"/>
      <c r="E9282"/>
      <c r="F9282"/>
      <c r="G9282"/>
      <c r="I9282"/>
      <c r="J9282"/>
      <c r="K9282"/>
      <c r="M9282"/>
      <c r="N9282"/>
      <c r="O9282"/>
      <c r="Q9282"/>
      <c r="R9282"/>
      <c r="S9282"/>
      <c r="U9282"/>
      <c r="V9282"/>
      <c r="W9282"/>
      <c r="Y9282"/>
      <c r="Z9282"/>
      <c r="AA9282"/>
      <c r="AC9282"/>
      <c r="AD9282"/>
      <c r="AE9282"/>
      <c r="AG9282"/>
      <c r="AH9282"/>
      <c r="AI9282"/>
      <c r="AK9282"/>
      <c r="AL9282"/>
      <c r="AM9282"/>
      <c r="AO9282"/>
      <c r="AP9282"/>
      <c r="AQ9282"/>
      <c r="AS9282"/>
      <c r="AT9282"/>
      <c r="AU9282"/>
      <c r="AW9282"/>
      <c r="AX9282"/>
      <c r="AY9282"/>
      <c r="BA9282"/>
      <c r="BB9282"/>
      <c r="BC9282"/>
      <c r="BE9282"/>
      <c r="BF9282"/>
      <c r="BG9282"/>
      <c r="BI9282"/>
      <c r="BJ9282"/>
      <c r="BK9282"/>
      <c r="BM9282"/>
      <c r="BN9282"/>
      <c r="BO9282"/>
    </row>
    <row r="9283" spans="1:67">
      <c r="A9283"/>
      <c r="B9283"/>
      <c r="C9283"/>
      <c r="E9283"/>
      <c r="F9283"/>
      <c r="G9283"/>
      <c r="I9283"/>
      <c r="J9283"/>
      <c r="K9283"/>
      <c r="M9283"/>
      <c r="N9283"/>
      <c r="O9283"/>
      <c r="Q9283"/>
      <c r="R9283"/>
      <c r="S9283"/>
      <c r="U9283"/>
      <c r="V9283"/>
      <c r="W9283"/>
      <c r="Y9283"/>
      <c r="Z9283"/>
      <c r="AA9283"/>
      <c r="AC9283"/>
      <c r="AD9283"/>
      <c r="AE9283"/>
      <c r="AG9283"/>
      <c r="AH9283"/>
      <c r="AI9283"/>
      <c r="AK9283"/>
      <c r="AL9283"/>
      <c r="AM9283"/>
      <c r="AO9283"/>
      <c r="AP9283"/>
      <c r="AQ9283"/>
      <c r="AS9283"/>
      <c r="AT9283"/>
      <c r="AU9283"/>
      <c r="AW9283"/>
      <c r="AX9283"/>
      <c r="AY9283"/>
      <c r="BA9283"/>
      <c r="BB9283"/>
      <c r="BC9283"/>
      <c r="BE9283"/>
      <c r="BF9283"/>
      <c r="BG9283"/>
      <c r="BI9283"/>
      <c r="BJ9283"/>
      <c r="BK9283"/>
      <c r="BM9283"/>
      <c r="BN9283"/>
      <c r="BO9283"/>
    </row>
    <row r="9284" spans="1:67">
      <c r="A9284"/>
      <c r="B9284"/>
      <c r="C9284"/>
      <c r="E9284"/>
      <c r="F9284"/>
      <c r="G9284"/>
      <c r="I9284"/>
      <c r="J9284"/>
      <c r="K9284"/>
      <c r="M9284"/>
      <c r="N9284"/>
      <c r="O9284"/>
      <c r="Q9284"/>
      <c r="R9284"/>
      <c r="S9284"/>
      <c r="U9284"/>
      <c r="V9284"/>
      <c r="W9284"/>
      <c r="Y9284"/>
      <c r="Z9284"/>
      <c r="AA9284"/>
      <c r="AC9284"/>
      <c r="AD9284"/>
      <c r="AE9284"/>
      <c r="AG9284"/>
      <c r="AH9284"/>
      <c r="AI9284"/>
      <c r="AK9284"/>
      <c r="AL9284"/>
      <c r="AM9284"/>
      <c r="AO9284"/>
      <c r="AP9284"/>
      <c r="AQ9284"/>
      <c r="AS9284"/>
      <c r="AT9284"/>
      <c r="AU9284"/>
      <c r="AW9284"/>
      <c r="AX9284"/>
      <c r="AY9284"/>
      <c r="BA9284"/>
      <c r="BB9284"/>
      <c r="BC9284"/>
      <c r="BE9284"/>
      <c r="BF9284"/>
      <c r="BG9284"/>
      <c r="BI9284"/>
      <c r="BJ9284"/>
      <c r="BK9284"/>
      <c r="BM9284"/>
      <c r="BN9284"/>
      <c r="BO9284"/>
    </row>
    <row r="9285" spans="1:67">
      <c r="A9285"/>
      <c r="B9285"/>
      <c r="C9285"/>
      <c r="E9285"/>
      <c r="F9285"/>
      <c r="G9285"/>
      <c r="I9285"/>
      <c r="J9285"/>
      <c r="K9285"/>
      <c r="M9285"/>
      <c r="N9285"/>
      <c r="O9285"/>
      <c r="Q9285"/>
      <c r="R9285"/>
      <c r="S9285"/>
      <c r="U9285"/>
      <c r="V9285"/>
      <c r="W9285"/>
      <c r="Y9285"/>
      <c r="Z9285"/>
      <c r="AA9285"/>
      <c r="AC9285"/>
      <c r="AD9285"/>
      <c r="AE9285"/>
      <c r="AG9285"/>
      <c r="AH9285"/>
      <c r="AI9285"/>
      <c r="AK9285"/>
      <c r="AL9285"/>
      <c r="AM9285"/>
      <c r="AO9285"/>
      <c r="AP9285"/>
      <c r="AQ9285"/>
      <c r="AS9285"/>
      <c r="AT9285"/>
      <c r="AU9285"/>
      <c r="AW9285"/>
      <c r="AX9285"/>
      <c r="AY9285"/>
      <c r="BA9285"/>
      <c r="BB9285"/>
      <c r="BC9285"/>
      <c r="BE9285"/>
      <c r="BF9285"/>
      <c r="BG9285"/>
      <c r="BI9285"/>
      <c r="BJ9285"/>
      <c r="BK9285"/>
      <c r="BM9285"/>
      <c r="BN9285"/>
      <c r="BO9285"/>
    </row>
    <row r="9286" spans="1:67">
      <c r="A9286"/>
      <c r="B9286"/>
      <c r="C9286"/>
      <c r="E9286"/>
      <c r="F9286"/>
      <c r="G9286"/>
      <c r="I9286"/>
      <c r="J9286"/>
      <c r="K9286"/>
      <c r="M9286"/>
      <c r="N9286"/>
      <c r="O9286"/>
      <c r="Q9286"/>
      <c r="R9286"/>
      <c r="S9286"/>
      <c r="U9286"/>
      <c r="V9286"/>
      <c r="W9286"/>
      <c r="Y9286"/>
      <c r="Z9286"/>
      <c r="AA9286"/>
      <c r="AC9286"/>
      <c r="AD9286"/>
      <c r="AE9286"/>
      <c r="AG9286"/>
      <c r="AH9286"/>
      <c r="AI9286"/>
      <c r="AK9286"/>
      <c r="AL9286"/>
      <c r="AM9286"/>
      <c r="AO9286"/>
      <c r="AP9286"/>
      <c r="AQ9286"/>
      <c r="AS9286"/>
      <c r="AT9286"/>
      <c r="AU9286"/>
      <c r="AW9286"/>
      <c r="AX9286"/>
      <c r="AY9286"/>
      <c r="BA9286"/>
      <c r="BB9286"/>
      <c r="BC9286"/>
      <c r="BE9286"/>
      <c r="BF9286"/>
      <c r="BG9286"/>
      <c r="BI9286"/>
      <c r="BJ9286"/>
      <c r="BK9286"/>
      <c r="BM9286"/>
      <c r="BN9286"/>
      <c r="BO9286"/>
    </row>
    <row r="9287" spans="1:67">
      <c r="A9287"/>
      <c r="B9287"/>
      <c r="C9287"/>
      <c r="E9287"/>
      <c r="F9287"/>
      <c r="G9287"/>
      <c r="I9287"/>
      <c r="J9287"/>
      <c r="K9287"/>
      <c r="M9287"/>
      <c r="N9287"/>
      <c r="O9287"/>
      <c r="Q9287"/>
      <c r="R9287"/>
      <c r="S9287"/>
      <c r="U9287"/>
      <c r="V9287"/>
      <c r="W9287"/>
      <c r="Y9287"/>
      <c r="Z9287"/>
      <c r="AA9287"/>
      <c r="AC9287"/>
      <c r="AD9287"/>
      <c r="AE9287"/>
      <c r="AG9287"/>
      <c r="AH9287"/>
      <c r="AI9287"/>
      <c r="AK9287"/>
      <c r="AL9287"/>
      <c r="AM9287"/>
      <c r="AO9287"/>
      <c r="AP9287"/>
      <c r="AQ9287"/>
      <c r="AS9287"/>
      <c r="AT9287"/>
      <c r="AU9287"/>
      <c r="AW9287"/>
      <c r="AX9287"/>
      <c r="AY9287"/>
      <c r="BA9287"/>
      <c r="BB9287"/>
      <c r="BC9287"/>
      <c r="BE9287"/>
      <c r="BF9287"/>
      <c r="BG9287"/>
      <c r="BI9287"/>
      <c r="BJ9287"/>
      <c r="BK9287"/>
      <c r="BM9287"/>
      <c r="BN9287"/>
      <c r="BO9287"/>
    </row>
    <row r="9288" spans="1:67">
      <c r="A9288"/>
      <c r="B9288"/>
      <c r="C9288"/>
      <c r="E9288"/>
      <c r="F9288"/>
      <c r="G9288"/>
      <c r="I9288"/>
      <c r="J9288"/>
      <c r="K9288"/>
      <c r="M9288"/>
      <c r="N9288"/>
      <c r="O9288"/>
      <c r="Q9288"/>
      <c r="R9288"/>
      <c r="S9288"/>
      <c r="U9288"/>
      <c r="V9288"/>
      <c r="W9288"/>
      <c r="Y9288"/>
      <c r="Z9288"/>
      <c r="AA9288"/>
      <c r="AC9288"/>
      <c r="AD9288"/>
      <c r="AE9288"/>
      <c r="AG9288"/>
      <c r="AH9288"/>
      <c r="AI9288"/>
      <c r="AK9288"/>
      <c r="AL9288"/>
      <c r="AM9288"/>
      <c r="AO9288"/>
      <c r="AP9288"/>
      <c r="AQ9288"/>
      <c r="AS9288"/>
      <c r="AT9288"/>
      <c r="AU9288"/>
      <c r="AW9288"/>
      <c r="AX9288"/>
      <c r="AY9288"/>
      <c r="BA9288"/>
      <c r="BB9288"/>
      <c r="BC9288"/>
      <c r="BE9288"/>
      <c r="BF9288"/>
      <c r="BG9288"/>
      <c r="BI9288"/>
      <c r="BJ9288"/>
      <c r="BK9288"/>
      <c r="BM9288"/>
      <c r="BN9288"/>
      <c r="BO9288"/>
    </row>
    <row r="9289" spans="1:67">
      <c r="A9289"/>
      <c r="B9289"/>
      <c r="C9289"/>
      <c r="E9289"/>
      <c r="F9289"/>
      <c r="G9289"/>
      <c r="I9289"/>
      <c r="J9289"/>
      <c r="K9289"/>
      <c r="M9289"/>
      <c r="N9289"/>
      <c r="O9289"/>
      <c r="Q9289"/>
      <c r="R9289"/>
      <c r="S9289"/>
      <c r="U9289"/>
      <c r="V9289"/>
      <c r="W9289"/>
      <c r="Y9289"/>
      <c r="Z9289"/>
      <c r="AA9289"/>
      <c r="AC9289"/>
      <c r="AD9289"/>
      <c r="AE9289"/>
      <c r="AG9289"/>
      <c r="AH9289"/>
      <c r="AI9289"/>
      <c r="AK9289"/>
      <c r="AL9289"/>
      <c r="AM9289"/>
      <c r="AO9289"/>
      <c r="AP9289"/>
      <c r="AQ9289"/>
      <c r="AS9289"/>
      <c r="AT9289"/>
      <c r="AU9289"/>
      <c r="AW9289"/>
      <c r="AX9289"/>
      <c r="AY9289"/>
      <c r="BA9289"/>
      <c r="BB9289"/>
      <c r="BC9289"/>
      <c r="BE9289"/>
      <c r="BF9289"/>
      <c r="BG9289"/>
      <c r="BI9289"/>
      <c r="BJ9289"/>
      <c r="BK9289"/>
      <c r="BM9289"/>
      <c r="BN9289"/>
      <c r="BO9289"/>
    </row>
    <row r="9290" spans="1:67">
      <c r="A9290"/>
      <c r="B9290"/>
      <c r="C9290"/>
      <c r="E9290"/>
      <c r="F9290"/>
      <c r="G9290"/>
      <c r="I9290"/>
      <c r="J9290"/>
      <c r="K9290"/>
      <c r="M9290"/>
      <c r="N9290"/>
      <c r="O9290"/>
      <c r="Q9290"/>
      <c r="R9290"/>
      <c r="S9290"/>
      <c r="U9290"/>
      <c r="V9290"/>
      <c r="W9290"/>
      <c r="Y9290"/>
      <c r="Z9290"/>
      <c r="AA9290"/>
      <c r="AC9290"/>
      <c r="AD9290"/>
      <c r="AE9290"/>
      <c r="AG9290"/>
      <c r="AH9290"/>
      <c r="AI9290"/>
      <c r="AK9290"/>
      <c r="AL9290"/>
      <c r="AM9290"/>
      <c r="AO9290"/>
      <c r="AP9290"/>
      <c r="AQ9290"/>
      <c r="AS9290"/>
      <c r="AT9290"/>
      <c r="AU9290"/>
      <c r="AW9290"/>
      <c r="AX9290"/>
      <c r="AY9290"/>
      <c r="BA9290"/>
      <c r="BB9290"/>
      <c r="BC9290"/>
      <c r="BE9290"/>
      <c r="BF9290"/>
      <c r="BG9290"/>
      <c r="BI9290"/>
      <c r="BJ9290"/>
      <c r="BK9290"/>
      <c r="BM9290"/>
      <c r="BN9290"/>
      <c r="BO9290"/>
    </row>
    <row r="9291" spans="1:67">
      <c r="A9291"/>
      <c r="B9291"/>
      <c r="C9291"/>
      <c r="E9291"/>
      <c r="F9291"/>
      <c r="G9291"/>
      <c r="I9291"/>
      <c r="J9291"/>
      <c r="K9291"/>
      <c r="M9291"/>
      <c r="N9291"/>
      <c r="O9291"/>
      <c r="Q9291"/>
      <c r="R9291"/>
      <c r="S9291"/>
      <c r="U9291"/>
      <c r="V9291"/>
      <c r="W9291"/>
      <c r="Y9291"/>
      <c r="Z9291"/>
      <c r="AA9291"/>
      <c r="AC9291"/>
      <c r="AD9291"/>
      <c r="AE9291"/>
      <c r="AG9291"/>
      <c r="AH9291"/>
      <c r="AI9291"/>
      <c r="AK9291"/>
      <c r="AL9291"/>
      <c r="AM9291"/>
      <c r="AO9291"/>
      <c r="AP9291"/>
      <c r="AQ9291"/>
      <c r="AS9291"/>
      <c r="AT9291"/>
      <c r="AU9291"/>
      <c r="AW9291"/>
      <c r="AX9291"/>
      <c r="AY9291"/>
      <c r="BA9291"/>
      <c r="BB9291"/>
      <c r="BC9291"/>
      <c r="BE9291"/>
      <c r="BF9291"/>
      <c r="BG9291"/>
      <c r="BI9291"/>
      <c r="BJ9291"/>
      <c r="BK9291"/>
      <c r="BM9291"/>
      <c r="BN9291"/>
      <c r="BO9291"/>
    </row>
    <row r="9292" spans="1:67">
      <c r="A9292"/>
      <c r="B9292"/>
      <c r="C9292"/>
      <c r="E9292"/>
      <c r="F9292"/>
      <c r="G9292"/>
      <c r="I9292"/>
      <c r="J9292"/>
      <c r="K9292"/>
      <c r="M9292"/>
      <c r="N9292"/>
      <c r="O9292"/>
      <c r="Q9292"/>
      <c r="R9292"/>
      <c r="S9292"/>
      <c r="U9292"/>
      <c r="V9292"/>
      <c r="W9292"/>
      <c r="Y9292"/>
      <c r="Z9292"/>
      <c r="AA9292"/>
      <c r="AC9292"/>
      <c r="AD9292"/>
      <c r="AE9292"/>
      <c r="AG9292"/>
      <c r="AH9292"/>
      <c r="AI9292"/>
      <c r="AK9292"/>
      <c r="AL9292"/>
      <c r="AM9292"/>
      <c r="AO9292"/>
      <c r="AP9292"/>
      <c r="AQ9292"/>
      <c r="AS9292"/>
      <c r="AT9292"/>
      <c r="AU9292"/>
      <c r="AW9292"/>
      <c r="AX9292"/>
      <c r="AY9292"/>
      <c r="BA9292"/>
      <c r="BB9292"/>
      <c r="BC9292"/>
      <c r="BE9292"/>
      <c r="BF9292"/>
      <c r="BG9292"/>
      <c r="BI9292"/>
      <c r="BJ9292"/>
      <c r="BK9292"/>
      <c r="BM9292"/>
      <c r="BN9292"/>
      <c r="BO9292"/>
    </row>
    <row r="9293" spans="1:67">
      <c r="A9293"/>
      <c r="B9293"/>
      <c r="C9293"/>
      <c r="E9293"/>
      <c r="F9293"/>
      <c r="G9293"/>
      <c r="I9293"/>
      <c r="J9293"/>
      <c r="K9293"/>
      <c r="M9293"/>
      <c r="N9293"/>
      <c r="O9293"/>
      <c r="Q9293"/>
      <c r="R9293"/>
      <c r="S9293"/>
      <c r="U9293"/>
      <c r="V9293"/>
      <c r="W9293"/>
      <c r="Y9293"/>
      <c r="Z9293"/>
      <c r="AA9293"/>
      <c r="AC9293"/>
      <c r="AD9293"/>
      <c r="AE9293"/>
      <c r="AG9293"/>
      <c r="AH9293"/>
      <c r="AI9293"/>
      <c r="AK9293"/>
      <c r="AL9293"/>
      <c r="AM9293"/>
      <c r="AO9293"/>
      <c r="AP9293"/>
      <c r="AQ9293"/>
      <c r="AS9293"/>
      <c r="AT9293"/>
      <c r="AU9293"/>
      <c r="AW9293"/>
      <c r="AX9293"/>
      <c r="AY9293"/>
      <c r="BA9293"/>
      <c r="BB9293"/>
      <c r="BC9293"/>
      <c r="BE9293"/>
      <c r="BF9293"/>
      <c r="BG9293"/>
      <c r="BI9293"/>
      <c r="BJ9293"/>
      <c r="BK9293"/>
      <c r="BM9293"/>
      <c r="BN9293"/>
      <c r="BO9293"/>
    </row>
    <row r="9294" spans="1:67">
      <c r="A9294"/>
      <c r="B9294"/>
      <c r="C9294"/>
      <c r="E9294"/>
      <c r="F9294"/>
      <c r="G9294"/>
      <c r="I9294"/>
      <c r="J9294"/>
      <c r="K9294"/>
      <c r="M9294"/>
      <c r="N9294"/>
      <c r="O9294"/>
      <c r="Q9294"/>
      <c r="R9294"/>
      <c r="S9294"/>
      <c r="U9294"/>
      <c r="V9294"/>
      <c r="W9294"/>
      <c r="Y9294"/>
      <c r="Z9294"/>
      <c r="AA9294"/>
      <c r="AC9294"/>
      <c r="AD9294"/>
      <c r="AE9294"/>
      <c r="AG9294"/>
      <c r="AH9294"/>
      <c r="AI9294"/>
      <c r="AK9294"/>
      <c r="AL9294"/>
      <c r="AM9294"/>
      <c r="AO9294"/>
      <c r="AP9294"/>
      <c r="AQ9294"/>
      <c r="AS9294"/>
      <c r="AT9294"/>
      <c r="AU9294"/>
      <c r="AW9294"/>
      <c r="AX9294"/>
      <c r="AY9294"/>
      <c r="BA9294"/>
      <c r="BB9294"/>
      <c r="BC9294"/>
      <c r="BE9294"/>
      <c r="BF9294"/>
      <c r="BG9294"/>
      <c r="BI9294"/>
      <c r="BJ9294"/>
      <c r="BK9294"/>
      <c r="BM9294"/>
      <c r="BN9294"/>
      <c r="BO9294"/>
    </row>
    <row r="9295" spans="1:67">
      <c r="A9295"/>
      <c r="B9295"/>
      <c r="C9295"/>
      <c r="E9295"/>
      <c r="F9295"/>
      <c r="G9295"/>
      <c r="I9295"/>
      <c r="J9295"/>
      <c r="K9295"/>
      <c r="M9295"/>
      <c r="N9295"/>
      <c r="O9295"/>
      <c r="Q9295"/>
      <c r="R9295"/>
      <c r="S9295"/>
      <c r="U9295"/>
      <c r="V9295"/>
      <c r="W9295"/>
      <c r="Y9295"/>
      <c r="Z9295"/>
      <c r="AA9295"/>
      <c r="AC9295"/>
      <c r="AD9295"/>
      <c r="AE9295"/>
      <c r="AG9295"/>
      <c r="AH9295"/>
      <c r="AI9295"/>
      <c r="AK9295"/>
      <c r="AL9295"/>
      <c r="AM9295"/>
      <c r="AO9295"/>
      <c r="AP9295"/>
      <c r="AQ9295"/>
      <c r="AS9295"/>
      <c r="AT9295"/>
      <c r="AU9295"/>
      <c r="AW9295"/>
      <c r="AX9295"/>
      <c r="AY9295"/>
      <c r="BA9295"/>
      <c r="BB9295"/>
      <c r="BC9295"/>
      <c r="BE9295"/>
      <c r="BF9295"/>
      <c r="BG9295"/>
      <c r="BI9295"/>
      <c r="BJ9295"/>
      <c r="BK9295"/>
      <c r="BM9295"/>
      <c r="BN9295"/>
      <c r="BO9295"/>
    </row>
    <row r="9296" spans="1:67">
      <c r="A9296"/>
      <c r="B9296"/>
      <c r="C9296"/>
      <c r="E9296"/>
      <c r="F9296"/>
      <c r="G9296"/>
      <c r="I9296"/>
      <c r="J9296"/>
      <c r="K9296"/>
      <c r="M9296"/>
      <c r="N9296"/>
      <c r="O9296"/>
      <c r="Q9296"/>
      <c r="R9296"/>
      <c r="S9296"/>
      <c r="U9296"/>
      <c r="V9296"/>
      <c r="W9296"/>
      <c r="Y9296"/>
      <c r="Z9296"/>
      <c r="AA9296"/>
      <c r="AC9296"/>
      <c r="AD9296"/>
      <c r="AE9296"/>
      <c r="AG9296"/>
      <c r="AH9296"/>
      <c r="AI9296"/>
      <c r="AK9296"/>
      <c r="AL9296"/>
      <c r="AM9296"/>
      <c r="AO9296"/>
      <c r="AP9296"/>
      <c r="AQ9296"/>
      <c r="AS9296"/>
      <c r="AT9296"/>
      <c r="AU9296"/>
      <c r="AW9296"/>
      <c r="AX9296"/>
      <c r="AY9296"/>
      <c r="BA9296"/>
      <c r="BB9296"/>
      <c r="BC9296"/>
      <c r="BE9296"/>
      <c r="BF9296"/>
      <c r="BG9296"/>
      <c r="BI9296"/>
      <c r="BJ9296"/>
      <c r="BK9296"/>
      <c r="BM9296"/>
      <c r="BN9296"/>
      <c r="BO9296"/>
    </row>
    <row r="9297" spans="1:67">
      <c r="A9297"/>
      <c r="B9297"/>
      <c r="C9297"/>
      <c r="E9297"/>
      <c r="F9297"/>
      <c r="G9297"/>
      <c r="I9297"/>
      <c r="J9297"/>
      <c r="K9297"/>
      <c r="M9297"/>
      <c r="N9297"/>
      <c r="O9297"/>
      <c r="Q9297"/>
      <c r="R9297"/>
      <c r="S9297"/>
      <c r="U9297"/>
      <c r="V9297"/>
      <c r="W9297"/>
      <c r="Y9297"/>
      <c r="Z9297"/>
      <c r="AA9297"/>
      <c r="AC9297"/>
      <c r="AD9297"/>
      <c r="AE9297"/>
      <c r="AG9297"/>
      <c r="AH9297"/>
      <c r="AI9297"/>
      <c r="AK9297"/>
      <c r="AL9297"/>
      <c r="AM9297"/>
      <c r="AO9297"/>
      <c r="AP9297"/>
      <c r="AQ9297"/>
      <c r="AS9297"/>
      <c r="AT9297"/>
      <c r="AU9297"/>
      <c r="AW9297"/>
      <c r="AX9297"/>
      <c r="AY9297"/>
      <c r="BA9297"/>
      <c r="BB9297"/>
      <c r="BC9297"/>
      <c r="BE9297"/>
      <c r="BF9297"/>
      <c r="BG9297"/>
      <c r="BI9297"/>
      <c r="BJ9297"/>
      <c r="BK9297"/>
      <c r="BM9297"/>
      <c r="BN9297"/>
      <c r="BO9297"/>
    </row>
    <row r="9298" spans="1:67">
      <c r="A9298"/>
      <c r="B9298"/>
      <c r="C9298"/>
      <c r="E9298"/>
      <c r="F9298"/>
      <c r="G9298"/>
      <c r="I9298"/>
      <c r="J9298"/>
      <c r="K9298"/>
      <c r="M9298"/>
      <c r="N9298"/>
      <c r="O9298"/>
      <c r="Q9298"/>
      <c r="R9298"/>
      <c r="S9298"/>
      <c r="U9298"/>
      <c r="V9298"/>
      <c r="W9298"/>
      <c r="Y9298"/>
      <c r="Z9298"/>
      <c r="AA9298"/>
      <c r="AC9298"/>
      <c r="AD9298"/>
      <c r="AE9298"/>
      <c r="AG9298"/>
      <c r="AH9298"/>
      <c r="AI9298"/>
      <c r="AK9298"/>
      <c r="AL9298"/>
      <c r="AM9298"/>
      <c r="AO9298"/>
      <c r="AP9298"/>
      <c r="AQ9298"/>
      <c r="AS9298"/>
      <c r="AT9298"/>
      <c r="AU9298"/>
      <c r="AW9298"/>
      <c r="AX9298"/>
      <c r="AY9298"/>
      <c r="BA9298"/>
      <c r="BB9298"/>
      <c r="BC9298"/>
      <c r="BE9298"/>
      <c r="BF9298"/>
      <c r="BG9298"/>
      <c r="BI9298"/>
      <c r="BJ9298"/>
      <c r="BK9298"/>
      <c r="BM9298"/>
      <c r="BN9298"/>
      <c r="BO9298"/>
    </row>
    <row r="9299" spans="1:67">
      <c r="A9299"/>
      <c r="B9299"/>
      <c r="C9299"/>
      <c r="E9299"/>
      <c r="F9299"/>
      <c r="G9299"/>
      <c r="I9299"/>
      <c r="J9299"/>
      <c r="K9299"/>
      <c r="M9299"/>
      <c r="N9299"/>
      <c r="O9299"/>
      <c r="Q9299"/>
      <c r="R9299"/>
      <c r="S9299"/>
      <c r="U9299"/>
      <c r="V9299"/>
      <c r="W9299"/>
      <c r="Y9299"/>
      <c r="Z9299"/>
      <c r="AA9299"/>
      <c r="AC9299"/>
      <c r="AD9299"/>
      <c r="AE9299"/>
      <c r="AG9299"/>
      <c r="AH9299"/>
      <c r="AI9299"/>
      <c r="AK9299"/>
      <c r="AL9299"/>
      <c r="AM9299"/>
      <c r="AO9299"/>
      <c r="AP9299"/>
      <c r="AQ9299"/>
      <c r="AS9299"/>
      <c r="AT9299"/>
      <c r="AU9299"/>
      <c r="AW9299"/>
      <c r="AX9299"/>
      <c r="AY9299"/>
      <c r="BA9299"/>
      <c r="BB9299"/>
      <c r="BC9299"/>
      <c r="BE9299"/>
      <c r="BF9299"/>
      <c r="BG9299"/>
      <c r="BI9299"/>
      <c r="BJ9299"/>
      <c r="BK9299"/>
      <c r="BM9299"/>
      <c r="BN9299"/>
      <c r="BO9299"/>
    </row>
    <row r="9300" spans="1:67">
      <c r="A9300"/>
      <c r="B9300"/>
      <c r="C9300"/>
      <c r="E9300"/>
      <c r="F9300"/>
      <c r="G9300"/>
      <c r="I9300"/>
      <c r="J9300"/>
      <c r="K9300"/>
      <c r="M9300"/>
      <c r="N9300"/>
      <c r="O9300"/>
      <c r="Q9300"/>
      <c r="R9300"/>
      <c r="S9300"/>
      <c r="U9300"/>
      <c r="V9300"/>
      <c r="W9300"/>
      <c r="Y9300"/>
      <c r="Z9300"/>
      <c r="AA9300"/>
      <c r="AC9300"/>
      <c r="AD9300"/>
      <c r="AE9300"/>
      <c r="AG9300"/>
      <c r="AH9300"/>
      <c r="AI9300"/>
      <c r="AK9300"/>
      <c r="AL9300"/>
      <c r="AM9300"/>
      <c r="AO9300"/>
      <c r="AP9300"/>
      <c r="AQ9300"/>
      <c r="AS9300"/>
      <c r="AT9300"/>
      <c r="AU9300"/>
      <c r="AW9300"/>
      <c r="AX9300"/>
      <c r="AY9300"/>
      <c r="BA9300"/>
      <c r="BB9300"/>
      <c r="BC9300"/>
      <c r="BE9300"/>
      <c r="BF9300"/>
      <c r="BG9300"/>
      <c r="BI9300"/>
      <c r="BJ9300"/>
      <c r="BK9300"/>
      <c r="BM9300"/>
      <c r="BN9300"/>
      <c r="BO9300"/>
    </row>
    <row r="9301" spans="1:67">
      <c r="A9301"/>
      <c r="B9301"/>
      <c r="C9301"/>
      <c r="E9301"/>
      <c r="F9301"/>
      <c r="G9301"/>
      <c r="I9301"/>
      <c r="J9301"/>
      <c r="K9301"/>
      <c r="M9301"/>
      <c r="N9301"/>
      <c r="O9301"/>
      <c r="Q9301"/>
      <c r="R9301"/>
      <c r="S9301"/>
      <c r="U9301"/>
      <c r="V9301"/>
      <c r="W9301"/>
      <c r="Y9301"/>
      <c r="Z9301"/>
      <c r="AA9301"/>
      <c r="AC9301"/>
      <c r="AD9301"/>
      <c r="AE9301"/>
      <c r="AG9301"/>
      <c r="AH9301"/>
      <c r="AI9301"/>
      <c r="AK9301"/>
      <c r="AL9301"/>
      <c r="AM9301"/>
      <c r="AO9301"/>
      <c r="AP9301"/>
      <c r="AQ9301"/>
      <c r="AS9301"/>
      <c r="AT9301"/>
      <c r="AU9301"/>
      <c r="AW9301"/>
      <c r="AX9301"/>
      <c r="AY9301"/>
      <c r="BA9301"/>
      <c r="BB9301"/>
      <c r="BC9301"/>
      <c r="BE9301"/>
      <c r="BF9301"/>
      <c r="BG9301"/>
      <c r="BI9301"/>
      <c r="BJ9301"/>
      <c r="BK9301"/>
      <c r="BM9301"/>
      <c r="BN9301"/>
      <c r="BO9301"/>
    </row>
    <row r="9302" spans="1:67">
      <c r="A9302"/>
      <c r="B9302"/>
      <c r="C9302"/>
      <c r="E9302"/>
      <c r="F9302"/>
      <c r="G9302"/>
      <c r="I9302"/>
      <c r="J9302"/>
      <c r="K9302"/>
      <c r="M9302"/>
      <c r="N9302"/>
      <c r="O9302"/>
      <c r="Q9302"/>
      <c r="R9302"/>
      <c r="S9302"/>
      <c r="U9302"/>
      <c r="V9302"/>
      <c r="W9302"/>
      <c r="Y9302"/>
      <c r="Z9302"/>
      <c r="AA9302"/>
      <c r="AC9302"/>
      <c r="AD9302"/>
      <c r="AE9302"/>
      <c r="AG9302"/>
      <c r="AH9302"/>
      <c r="AI9302"/>
      <c r="AK9302"/>
      <c r="AL9302"/>
      <c r="AM9302"/>
      <c r="AO9302"/>
      <c r="AP9302"/>
      <c r="AQ9302"/>
      <c r="AS9302"/>
      <c r="AT9302"/>
      <c r="AU9302"/>
      <c r="AW9302"/>
      <c r="AX9302"/>
      <c r="AY9302"/>
      <c r="BA9302"/>
      <c r="BB9302"/>
      <c r="BC9302"/>
      <c r="BE9302"/>
      <c r="BF9302"/>
      <c r="BG9302"/>
      <c r="BI9302"/>
      <c r="BJ9302"/>
      <c r="BK9302"/>
      <c r="BM9302"/>
      <c r="BN9302"/>
      <c r="BO9302"/>
    </row>
    <row r="9303" spans="1:67">
      <c r="A9303"/>
      <c r="B9303"/>
      <c r="C9303"/>
      <c r="E9303"/>
      <c r="F9303"/>
      <c r="G9303"/>
      <c r="I9303"/>
      <c r="J9303"/>
      <c r="K9303"/>
      <c r="M9303"/>
      <c r="N9303"/>
      <c r="O9303"/>
      <c r="Q9303"/>
      <c r="R9303"/>
      <c r="S9303"/>
      <c r="U9303"/>
      <c r="V9303"/>
      <c r="W9303"/>
      <c r="Y9303"/>
      <c r="Z9303"/>
      <c r="AA9303"/>
      <c r="AC9303"/>
      <c r="AD9303"/>
      <c r="AE9303"/>
      <c r="AG9303"/>
      <c r="AH9303"/>
      <c r="AI9303"/>
      <c r="AK9303"/>
      <c r="AL9303"/>
      <c r="AM9303"/>
      <c r="AO9303"/>
      <c r="AP9303"/>
      <c r="AQ9303"/>
      <c r="AS9303"/>
      <c r="AT9303"/>
      <c r="AU9303"/>
      <c r="AW9303"/>
      <c r="AX9303"/>
      <c r="AY9303"/>
      <c r="BA9303"/>
      <c r="BB9303"/>
      <c r="BC9303"/>
      <c r="BE9303"/>
      <c r="BF9303"/>
      <c r="BG9303"/>
      <c r="BI9303"/>
      <c r="BJ9303"/>
      <c r="BK9303"/>
      <c r="BM9303"/>
      <c r="BN9303"/>
      <c r="BO9303"/>
    </row>
    <row r="9304" spans="1:67">
      <c r="A9304"/>
      <c r="B9304"/>
      <c r="C9304"/>
      <c r="E9304"/>
      <c r="F9304"/>
      <c r="G9304"/>
      <c r="I9304"/>
      <c r="J9304"/>
      <c r="K9304"/>
      <c r="M9304"/>
      <c r="N9304"/>
      <c r="O9304"/>
      <c r="Q9304"/>
      <c r="R9304"/>
      <c r="S9304"/>
      <c r="U9304"/>
      <c r="V9304"/>
      <c r="W9304"/>
      <c r="Y9304"/>
      <c r="Z9304"/>
      <c r="AA9304"/>
      <c r="AC9304"/>
      <c r="AD9304"/>
      <c r="AE9304"/>
      <c r="AG9304"/>
      <c r="AH9304"/>
      <c r="AI9304"/>
      <c r="AK9304"/>
      <c r="AL9304"/>
      <c r="AM9304"/>
      <c r="AO9304"/>
      <c r="AP9304"/>
      <c r="AQ9304"/>
      <c r="AS9304"/>
      <c r="AT9304"/>
      <c r="AU9304"/>
      <c r="AW9304"/>
      <c r="AX9304"/>
      <c r="AY9304"/>
      <c r="BA9304"/>
      <c r="BB9304"/>
      <c r="BC9304"/>
      <c r="BE9304"/>
      <c r="BF9304"/>
      <c r="BG9304"/>
      <c r="BI9304"/>
      <c r="BJ9304"/>
      <c r="BK9304"/>
      <c r="BM9304"/>
      <c r="BN9304"/>
      <c r="BO9304"/>
    </row>
    <row r="9305" spans="1:67">
      <c r="A9305"/>
      <c r="B9305"/>
      <c r="C9305"/>
      <c r="E9305"/>
      <c r="F9305"/>
      <c r="G9305"/>
      <c r="I9305"/>
      <c r="J9305"/>
      <c r="K9305"/>
      <c r="M9305"/>
      <c r="N9305"/>
      <c r="O9305"/>
      <c r="Q9305"/>
      <c r="R9305"/>
      <c r="S9305"/>
      <c r="U9305"/>
      <c r="V9305"/>
      <c r="W9305"/>
      <c r="Y9305"/>
      <c r="Z9305"/>
      <c r="AA9305"/>
      <c r="AC9305"/>
      <c r="AD9305"/>
      <c r="AE9305"/>
      <c r="AG9305"/>
      <c r="AH9305"/>
      <c r="AI9305"/>
      <c r="AK9305"/>
      <c r="AL9305"/>
      <c r="AM9305"/>
      <c r="AO9305"/>
      <c r="AP9305"/>
      <c r="AQ9305"/>
      <c r="AS9305"/>
      <c r="AT9305"/>
      <c r="AU9305"/>
      <c r="AW9305"/>
      <c r="AX9305"/>
      <c r="AY9305"/>
      <c r="BA9305"/>
      <c r="BB9305"/>
      <c r="BC9305"/>
      <c r="BE9305"/>
      <c r="BF9305"/>
      <c r="BG9305"/>
      <c r="BI9305"/>
      <c r="BJ9305"/>
      <c r="BK9305"/>
      <c r="BM9305"/>
      <c r="BN9305"/>
      <c r="BO9305"/>
    </row>
    <row r="9306" spans="1:67">
      <c r="A9306"/>
      <c r="B9306"/>
      <c r="C9306"/>
      <c r="E9306"/>
      <c r="F9306"/>
      <c r="G9306"/>
      <c r="I9306"/>
      <c r="J9306"/>
      <c r="K9306"/>
      <c r="M9306"/>
      <c r="N9306"/>
      <c r="O9306"/>
      <c r="Q9306"/>
      <c r="R9306"/>
      <c r="S9306"/>
      <c r="U9306"/>
      <c r="V9306"/>
      <c r="W9306"/>
      <c r="Y9306"/>
      <c r="Z9306"/>
      <c r="AA9306"/>
      <c r="AC9306"/>
      <c r="AD9306"/>
      <c r="AE9306"/>
      <c r="AG9306"/>
      <c r="AH9306"/>
      <c r="AI9306"/>
      <c r="AK9306"/>
      <c r="AL9306"/>
      <c r="AM9306"/>
      <c r="AO9306"/>
      <c r="AP9306"/>
      <c r="AQ9306"/>
      <c r="AS9306"/>
      <c r="AT9306"/>
      <c r="AU9306"/>
      <c r="AW9306"/>
      <c r="AX9306"/>
      <c r="AY9306"/>
      <c r="BA9306"/>
      <c r="BB9306"/>
      <c r="BC9306"/>
      <c r="BE9306"/>
      <c r="BF9306"/>
      <c r="BG9306"/>
      <c r="BI9306"/>
      <c r="BJ9306"/>
      <c r="BK9306"/>
      <c r="BM9306"/>
      <c r="BN9306"/>
      <c r="BO9306"/>
    </row>
    <row r="9307" spans="1:67">
      <c r="A9307"/>
      <c r="B9307"/>
      <c r="C9307"/>
      <c r="E9307"/>
      <c r="F9307"/>
      <c r="G9307"/>
      <c r="I9307"/>
      <c r="J9307"/>
      <c r="K9307"/>
      <c r="M9307"/>
      <c r="N9307"/>
      <c r="O9307"/>
      <c r="Q9307"/>
      <c r="R9307"/>
      <c r="S9307"/>
      <c r="U9307"/>
      <c r="V9307"/>
      <c r="W9307"/>
      <c r="Y9307"/>
      <c r="Z9307"/>
      <c r="AA9307"/>
      <c r="AC9307"/>
      <c r="AD9307"/>
      <c r="AE9307"/>
      <c r="AG9307"/>
      <c r="AH9307"/>
      <c r="AI9307"/>
      <c r="AK9307"/>
      <c r="AL9307"/>
      <c r="AM9307"/>
      <c r="AO9307"/>
      <c r="AP9307"/>
      <c r="AQ9307"/>
      <c r="AS9307"/>
      <c r="AT9307"/>
      <c r="AU9307"/>
      <c r="AW9307"/>
      <c r="AX9307"/>
      <c r="AY9307"/>
      <c r="BA9307"/>
      <c r="BB9307"/>
      <c r="BC9307"/>
      <c r="BE9307"/>
      <c r="BF9307"/>
      <c r="BG9307"/>
      <c r="BI9307"/>
      <c r="BJ9307"/>
      <c r="BK9307"/>
      <c r="BM9307"/>
      <c r="BN9307"/>
      <c r="BO9307"/>
    </row>
    <row r="9308" spans="1:67">
      <c r="A9308"/>
      <c r="B9308"/>
      <c r="C9308"/>
      <c r="E9308"/>
      <c r="F9308"/>
      <c r="G9308"/>
      <c r="I9308"/>
      <c r="J9308"/>
      <c r="K9308"/>
      <c r="M9308"/>
      <c r="N9308"/>
      <c r="O9308"/>
      <c r="Q9308"/>
      <c r="R9308"/>
      <c r="S9308"/>
      <c r="U9308"/>
      <c r="V9308"/>
      <c r="W9308"/>
      <c r="Y9308"/>
      <c r="Z9308"/>
      <c r="AA9308"/>
      <c r="AC9308"/>
      <c r="AD9308"/>
      <c r="AE9308"/>
      <c r="AG9308"/>
      <c r="AH9308"/>
      <c r="AI9308"/>
      <c r="AK9308"/>
      <c r="AL9308"/>
      <c r="AM9308"/>
      <c r="AO9308"/>
      <c r="AP9308"/>
      <c r="AQ9308"/>
      <c r="AS9308"/>
      <c r="AT9308"/>
      <c r="AU9308"/>
      <c r="AW9308"/>
      <c r="AX9308"/>
      <c r="AY9308"/>
      <c r="BA9308"/>
      <c r="BB9308"/>
      <c r="BC9308"/>
      <c r="BE9308"/>
      <c r="BF9308"/>
      <c r="BG9308"/>
      <c r="BI9308"/>
      <c r="BJ9308"/>
      <c r="BK9308"/>
      <c r="BM9308"/>
      <c r="BN9308"/>
      <c r="BO9308"/>
    </row>
    <row r="9309" spans="1:67">
      <c r="A9309"/>
      <c r="B9309"/>
      <c r="C9309"/>
      <c r="E9309"/>
      <c r="F9309"/>
      <c r="G9309"/>
      <c r="I9309"/>
      <c r="J9309"/>
      <c r="K9309"/>
      <c r="M9309"/>
      <c r="N9309"/>
      <c r="O9309"/>
      <c r="Q9309"/>
      <c r="R9309"/>
      <c r="S9309"/>
      <c r="U9309"/>
      <c r="V9309"/>
      <c r="W9309"/>
      <c r="Y9309"/>
      <c r="Z9309"/>
      <c r="AA9309"/>
      <c r="AC9309"/>
      <c r="AD9309"/>
      <c r="AE9309"/>
      <c r="AG9309"/>
      <c r="AH9309"/>
      <c r="AI9309"/>
      <c r="AK9309"/>
      <c r="AL9309"/>
      <c r="AM9309"/>
      <c r="AO9309"/>
      <c r="AP9309"/>
      <c r="AQ9309"/>
      <c r="AS9309"/>
      <c r="AT9309"/>
      <c r="AU9309"/>
      <c r="AW9309"/>
      <c r="AX9309"/>
      <c r="AY9309"/>
      <c r="BA9309"/>
      <c r="BB9309"/>
      <c r="BC9309"/>
      <c r="BE9309"/>
      <c r="BF9309"/>
      <c r="BG9309"/>
      <c r="BI9309"/>
      <c r="BJ9309"/>
      <c r="BK9309"/>
      <c r="BM9309"/>
      <c r="BN9309"/>
      <c r="BO9309"/>
    </row>
    <row r="9310" spans="1:67">
      <c r="A9310"/>
      <c r="B9310"/>
      <c r="C9310"/>
      <c r="E9310"/>
      <c r="F9310"/>
      <c r="G9310"/>
      <c r="I9310"/>
      <c r="J9310"/>
      <c r="K9310"/>
      <c r="M9310"/>
      <c r="N9310"/>
      <c r="O9310"/>
      <c r="Q9310"/>
      <c r="R9310"/>
      <c r="S9310"/>
      <c r="U9310"/>
      <c r="V9310"/>
      <c r="W9310"/>
      <c r="Y9310"/>
      <c r="Z9310"/>
      <c r="AA9310"/>
      <c r="AC9310"/>
      <c r="AD9310"/>
      <c r="AE9310"/>
      <c r="AG9310"/>
      <c r="AH9310"/>
      <c r="AI9310"/>
      <c r="AK9310"/>
      <c r="AL9310"/>
      <c r="AM9310"/>
      <c r="AO9310"/>
      <c r="AP9310"/>
      <c r="AQ9310"/>
      <c r="AS9310"/>
      <c r="AT9310"/>
      <c r="AU9310"/>
      <c r="AW9310"/>
      <c r="AX9310"/>
      <c r="AY9310"/>
      <c r="BA9310"/>
      <c r="BB9310"/>
      <c r="BC9310"/>
      <c r="BE9310"/>
      <c r="BF9310"/>
      <c r="BG9310"/>
      <c r="BI9310"/>
      <c r="BJ9310"/>
      <c r="BK9310"/>
      <c r="BM9310"/>
      <c r="BN9310"/>
      <c r="BO9310"/>
    </row>
    <row r="9311" spans="1:67">
      <c r="A9311"/>
      <c r="B9311"/>
      <c r="C9311"/>
      <c r="E9311"/>
      <c r="F9311"/>
      <c r="G9311"/>
      <c r="I9311"/>
      <c r="J9311"/>
      <c r="K9311"/>
      <c r="M9311"/>
      <c r="N9311"/>
      <c r="O9311"/>
      <c r="Q9311"/>
      <c r="R9311"/>
      <c r="S9311"/>
      <c r="U9311"/>
      <c r="V9311"/>
      <c r="W9311"/>
      <c r="Y9311"/>
      <c r="Z9311"/>
      <c r="AA9311"/>
      <c r="AC9311"/>
      <c r="AD9311"/>
      <c r="AE9311"/>
      <c r="AG9311"/>
      <c r="AH9311"/>
      <c r="AI9311"/>
      <c r="AK9311"/>
      <c r="AL9311"/>
      <c r="AM9311"/>
      <c r="AO9311"/>
      <c r="AP9311"/>
      <c r="AQ9311"/>
      <c r="AS9311"/>
      <c r="AT9311"/>
      <c r="AU9311"/>
      <c r="AW9311"/>
      <c r="AX9311"/>
      <c r="AY9311"/>
      <c r="BA9311"/>
      <c r="BB9311"/>
      <c r="BC9311"/>
      <c r="BE9311"/>
      <c r="BF9311"/>
      <c r="BG9311"/>
      <c r="BI9311"/>
      <c r="BJ9311"/>
      <c r="BK9311"/>
      <c r="BM9311"/>
      <c r="BN9311"/>
      <c r="BO9311"/>
    </row>
    <row r="9312" spans="1:67">
      <c r="A9312"/>
      <c r="B9312"/>
      <c r="C9312"/>
      <c r="E9312"/>
      <c r="F9312"/>
      <c r="G9312"/>
      <c r="I9312"/>
      <c r="J9312"/>
      <c r="K9312"/>
      <c r="M9312"/>
      <c r="N9312"/>
      <c r="O9312"/>
      <c r="Q9312"/>
      <c r="R9312"/>
      <c r="S9312"/>
      <c r="U9312"/>
      <c r="V9312"/>
      <c r="W9312"/>
      <c r="Y9312"/>
      <c r="Z9312"/>
      <c r="AA9312"/>
      <c r="AC9312"/>
      <c r="AD9312"/>
      <c r="AE9312"/>
      <c r="AG9312"/>
      <c r="AH9312"/>
      <c r="AI9312"/>
      <c r="AK9312"/>
      <c r="AL9312"/>
      <c r="AM9312"/>
      <c r="AO9312"/>
      <c r="AP9312"/>
      <c r="AQ9312"/>
      <c r="AS9312"/>
      <c r="AT9312"/>
      <c r="AU9312"/>
      <c r="AW9312"/>
      <c r="AX9312"/>
      <c r="AY9312"/>
      <c r="BA9312"/>
      <c r="BB9312"/>
      <c r="BC9312"/>
      <c r="BE9312"/>
      <c r="BF9312"/>
      <c r="BG9312"/>
      <c r="BI9312"/>
      <c r="BJ9312"/>
      <c r="BK9312"/>
      <c r="BM9312"/>
      <c r="BN9312"/>
      <c r="BO9312"/>
    </row>
    <row r="9313" spans="1:67">
      <c r="A9313"/>
      <c r="B9313"/>
      <c r="C9313"/>
      <c r="E9313"/>
      <c r="F9313"/>
      <c r="G9313"/>
      <c r="I9313"/>
      <c r="J9313"/>
      <c r="K9313"/>
      <c r="M9313"/>
      <c r="N9313"/>
      <c r="O9313"/>
      <c r="Q9313"/>
      <c r="R9313"/>
      <c r="S9313"/>
      <c r="U9313"/>
      <c r="V9313"/>
      <c r="W9313"/>
      <c r="Y9313"/>
      <c r="Z9313"/>
      <c r="AA9313"/>
      <c r="AC9313"/>
      <c r="AD9313"/>
      <c r="AE9313"/>
      <c r="AG9313"/>
      <c r="AH9313"/>
      <c r="AI9313"/>
      <c r="AK9313"/>
      <c r="AL9313"/>
      <c r="AM9313"/>
      <c r="AO9313"/>
      <c r="AP9313"/>
      <c r="AQ9313"/>
      <c r="AS9313"/>
      <c r="AT9313"/>
      <c r="AU9313"/>
      <c r="AW9313"/>
      <c r="AX9313"/>
      <c r="AY9313"/>
      <c r="BA9313"/>
      <c r="BB9313"/>
      <c r="BC9313"/>
      <c r="BE9313"/>
      <c r="BF9313"/>
      <c r="BG9313"/>
      <c r="BI9313"/>
      <c r="BJ9313"/>
      <c r="BK9313"/>
      <c r="BM9313"/>
      <c r="BN9313"/>
      <c r="BO9313"/>
    </row>
    <row r="9314" spans="1:67">
      <c r="A9314"/>
      <c r="B9314"/>
      <c r="C9314"/>
      <c r="E9314"/>
      <c r="F9314"/>
      <c r="G9314"/>
      <c r="I9314"/>
      <c r="J9314"/>
      <c r="K9314"/>
      <c r="M9314"/>
      <c r="N9314"/>
      <c r="O9314"/>
      <c r="Q9314"/>
      <c r="R9314"/>
      <c r="S9314"/>
      <c r="U9314"/>
      <c r="V9314"/>
      <c r="W9314"/>
      <c r="Y9314"/>
      <c r="Z9314"/>
      <c r="AA9314"/>
      <c r="AC9314"/>
      <c r="AD9314"/>
      <c r="AE9314"/>
      <c r="AG9314"/>
      <c r="AH9314"/>
      <c r="AI9314"/>
      <c r="AK9314"/>
      <c r="AL9314"/>
      <c r="AM9314"/>
      <c r="AO9314"/>
      <c r="AP9314"/>
      <c r="AQ9314"/>
      <c r="AS9314"/>
      <c r="AT9314"/>
      <c r="AU9314"/>
      <c r="AW9314"/>
      <c r="AX9314"/>
      <c r="AY9314"/>
      <c r="BA9314"/>
      <c r="BB9314"/>
      <c r="BC9314"/>
      <c r="BE9314"/>
      <c r="BF9314"/>
      <c r="BG9314"/>
      <c r="BI9314"/>
      <c r="BJ9314"/>
      <c r="BK9314"/>
      <c r="BM9314"/>
      <c r="BN9314"/>
      <c r="BO9314"/>
    </row>
    <row r="9315" spans="1:67">
      <c r="A9315"/>
      <c r="B9315"/>
      <c r="C9315"/>
      <c r="E9315"/>
      <c r="F9315"/>
      <c r="G9315"/>
      <c r="I9315"/>
      <c r="J9315"/>
      <c r="K9315"/>
      <c r="M9315"/>
      <c r="N9315"/>
      <c r="O9315"/>
      <c r="Q9315"/>
      <c r="R9315"/>
      <c r="S9315"/>
      <c r="U9315"/>
      <c r="V9315"/>
      <c r="W9315"/>
      <c r="Y9315"/>
      <c r="Z9315"/>
      <c r="AA9315"/>
      <c r="AC9315"/>
      <c r="AD9315"/>
      <c r="AE9315"/>
      <c r="AG9315"/>
      <c r="AH9315"/>
      <c r="AI9315"/>
      <c r="AK9315"/>
      <c r="AL9315"/>
      <c r="AM9315"/>
      <c r="AO9315"/>
      <c r="AP9315"/>
      <c r="AQ9315"/>
      <c r="AS9315"/>
      <c r="AT9315"/>
      <c r="AU9315"/>
      <c r="AW9315"/>
      <c r="AX9315"/>
      <c r="AY9315"/>
      <c r="BA9315"/>
      <c r="BB9315"/>
      <c r="BC9315"/>
      <c r="BE9315"/>
      <c r="BF9315"/>
      <c r="BG9315"/>
      <c r="BI9315"/>
      <c r="BJ9315"/>
      <c r="BK9315"/>
      <c r="BM9315"/>
      <c r="BN9315"/>
      <c r="BO9315"/>
    </row>
    <row r="9316" spans="1:67">
      <c r="A9316"/>
      <c r="B9316"/>
      <c r="C9316"/>
      <c r="E9316"/>
      <c r="F9316"/>
      <c r="G9316"/>
      <c r="I9316"/>
      <c r="J9316"/>
      <c r="K9316"/>
      <c r="M9316"/>
      <c r="N9316"/>
      <c r="O9316"/>
      <c r="Q9316"/>
      <c r="R9316"/>
      <c r="S9316"/>
      <c r="U9316"/>
      <c r="V9316"/>
      <c r="W9316"/>
      <c r="Y9316"/>
      <c r="Z9316"/>
      <c r="AA9316"/>
      <c r="AC9316"/>
      <c r="AD9316"/>
      <c r="AE9316"/>
      <c r="AG9316"/>
      <c r="AH9316"/>
      <c r="AI9316"/>
      <c r="AK9316"/>
      <c r="AL9316"/>
      <c r="AM9316"/>
      <c r="AO9316"/>
      <c r="AP9316"/>
      <c r="AQ9316"/>
      <c r="AS9316"/>
      <c r="AT9316"/>
      <c r="AU9316"/>
      <c r="AW9316"/>
      <c r="AX9316"/>
      <c r="AY9316"/>
      <c r="BA9316"/>
      <c r="BB9316"/>
      <c r="BC9316"/>
      <c r="BE9316"/>
      <c r="BF9316"/>
      <c r="BG9316"/>
      <c r="BI9316"/>
      <c r="BJ9316"/>
      <c r="BK9316"/>
      <c r="BM9316"/>
      <c r="BN9316"/>
      <c r="BO9316"/>
    </row>
    <row r="9317" spans="1:67">
      <c r="A9317"/>
      <c r="B9317"/>
      <c r="C9317"/>
      <c r="E9317"/>
      <c r="F9317"/>
      <c r="G9317"/>
      <c r="I9317"/>
      <c r="J9317"/>
      <c r="K9317"/>
      <c r="M9317"/>
      <c r="N9317"/>
      <c r="O9317"/>
      <c r="Q9317"/>
      <c r="R9317"/>
      <c r="S9317"/>
      <c r="U9317"/>
      <c r="V9317"/>
      <c r="W9317"/>
      <c r="Y9317"/>
      <c r="Z9317"/>
      <c r="AA9317"/>
      <c r="AC9317"/>
      <c r="AD9317"/>
      <c r="AE9317"/>
      <c r="AG9317"/>
      <c r="AH9317"/>
      <c r="AI9317"/>
      <c r="AK9317"/>
      <c r="AL9317"/>
      <c r="AM9317"/>
      <c r="AO9317"/>
      <c r="AP9317"/>
      <c r="AQ9317"/>
      <c r="AS9317"/>
      <c r="AT9317"/>
      <c r="AU9317"/>
      <c r="AW9317"/>
      <c r="AX9317"/>
      <c r="AY9317"/>
      <c r="BA9317"/>
      <c r="BB9317"/>
      <c r="BC9317"/>
      <c r="BE9317"/>
      <c r="BF9317"/>
      <c r="BG9317"/>
      <c r="BI9317"/>
      <c r="BJ9317"/>
      <c r="BK9317"/>
      <c r="BM9317"/>
      <c r="BN9317"/>
      <c r="BO9317"/>
    </row>
    <row r="9318" spans="1:67">
      <c r="A9318"/>
      <c r="B9318"/>
      <c r="C9318"/>
      <c r="E9318"/>
      <c r="F9318"/>
      <c r="G9318"/>
      <c r="I9318"/>
      <c r="J9318"/>
      <c r="K9318"/>
      <c r="M9318"/>
      <c r="N9318"/>
      <c r="O9318"/>
      <c r="Q9318"/>
      <c r="R9318"/>
      <c r="S9318"/>
      <c r="U9318"/>
      <c r="V9318"/>
      <c r="W9318"/>
      <c r="Y9318"/>
      <c r="Z9318"/>
      <c r="AA9318"/>
      <c r="AC9318"/>
      <c r="AD9318"/>
      <c r="AE9318"/>
      <c r="AG9318"/>
      <c r="AH9318"/>
      <c r="AI9318"/>
      <c r="AK9318"/>
      <c r="AL9318"/>
      <c r="AM9318"/>
      <c r="AO9318"/>
      <c r="AP9318"/>
      <c r="AQ9318"/>
      <c r="AS9318"/>
      <c r="AT9318"/>
      <c r="AU9318"/>
      <c r="AW9318"/>
      <c r="AX9318"/>
      <c r="AY9318"/>
      <c r="BA9318"/>
      <c r="BB9318"/>
      <c r="BC9318"/>
      <c r="BE9318"/>
      <c r="BF9318"/>
      <c r="BG9318"/>
      <c r="BI9318"/>
      <c r="BJ9318"/>
      <c r="BK9318"/>
      <c r="BM9318"/>
      <c r="BN9318"/>
      <c r="BO9318"/>
    </row>
    <row r="9319" spans="1:67">
      <c r="A9319"/>
      <c r="B9319"/>
      <c r="C9319"/>
      <c r="E9319"/>
      <c r="F9319"/>
      <c r="G9319"/>
      <c r="I9319"/>
      <c r="J9319"/>
      <c r="K9319"/>
      <c r="M9319"/>
      <c r="N9319"/>
      <c r="O9319"/>
      <c r="Q9319"/>
      <c r="R9319"/>
      <c r="S9319"/>
      <c r="U9319"/>
      <c r="V9319"/>
      <c r="W9319"/>
      <c r="Y9319"/>
      <c r="Z9319"/>
      <c r="AA9319"/>
      <c r="AC9319"/>
      <c r="AD9319"/>
      <c r="AE9319"/>
      <c r="AG9319"/>
      <c r="AH9319"/>
      <c r="AI9319"/>
      <c r="AK9319"/>
      <c r="AL9319"/>
      <c r="AM9319"/>
      <c r="AO9319"/>
      <c r="AP9319"/>
      <c r="AQ9319"/>
      <c r="AS9319"/>
      <c r="AT9319"/>
      <c r="AU9319"/>
      <c r="AW9319"/>
      <c r="AX9319"/>
      <c r="AY9319"/>
      <c r="BA9319"/>
      <c r="BB9319"/>
      <c r="BC9319"/>
      <c r="BE9319"/>
      <c r="BF9319"/>
      <c r="BG9319"/>
      <c r="BI9319"/>
      <c r="BJ9319"/>
      <c r="BK9319"/>
      <c r="BM9319"/>
      <c r="BN9319"/>
      <c r="BO9319"/>
    </row>
    <row r="9320" spans="1:67">
      <c r="A9320"/>
      <c r="B9320"/>
      <c r="C9320"/>
      <c r="E9320"/>
      <c r="F9320"/>
      <c r="G9320"/>
      <c r="I9320"/>
      <c r="J9320"/>
      <c r="K9320"/>
      <c r="M9320"/>
      <c r="N9320"/>
      <c r="O9320"/>
      <c r="Q9320"/>
      <c r="R9320"/>
      <c r="S9320"/>
      <c r="U9320"/>
      <c r="V9320"/>
      <c r="W9320"/>
      <c r="Y9320"/>
      <c r="Z9320"/>
      <c r="AA9320"/>
      <c r="AC9320"/>
      <c r="AD9320"/>
      <c r="AE9320"/>
      <c r="AG9320"/>
      <c r="AH9320"/>
      <c r="AI9320"/>
      <c r="AK9320"/>
      <c r="AL9320"/>
      <c r="AM9320"/>
      <c r="AO9320"/>
      <c r="AP9320"/>
      <c r="AQ9320"/>
      <c r="AS9320"/>
      <c r="AT9320"/>
      <c r="AU9320"/>
      <c r="AW9320"/>
      <c r="AX9320"/>
      <c r="AY9320"/>
      <c r="BA9320"/>
      <c r="BB9320"/>
      <c r="BC9320"/>
      <c r="BE9320"/>
      <c r="BF9320"/>
      <c r="BG9320"/>
      <c r="BI9320"/>
      <c r="BJ9320"/>
      <c r="BK9320"/>
      <c r="BM9320"/>
      <c r="BN9320"/>
      <c r="BO9320"/>
    </row>
    <row r="9321" spans="1:67">
      <c r="A9321"/>
      <c r="B9321"/>
      <c r="C9321"/>
      <c r="E9321"/>
      <c r="F9321"/>
      <c r="G9321"/>
      <c r="I9321"/>
      <c r="J9321"/>
      <c r="K9321"/>
      <c r="M9321"/>
      <c r="N9321"/>
      <c r="O9321"/>
      <c r="Q9321"/>
      <c r="R9321"/>
      <c r="S9321"/>
      <c r="U9321"/>
      <c r="V9321"/>
      <c r="W9321"/>
      <c r="Y9321"/>
      <c r="Z9321"/>
      <c r="AA9321"/>
      <c r="AC9321"/>
      <c r="AD9321"/>
      <c r="AE9321"/>
      <c r="AG9321"/>
      <c r="AH9321"/>
      <c r="AI9321"/>
      <c r="AK9321"/>
      <c r="AL9321"/>
      <c r="AM9321"/>
      <c r="AO9321"/>
      <c r="AP9321"/>
      <c r="AQ9321"/>
      <c r="AS9321"/>
      <c r="AT9321"/>
      <c r="AU9321"/>
      <c r="AW9321"/>
      <c r="AX9321"/>
      <c r="AY9321"/>
      <c r="BA9321"/>
      <c r="BB9321"/>
      <c r="BC9321"/>
      <c r="BE9321"/>
      <c r="BF9321"/>
      <c r="BG9321"/>
      <c r="BI9321"/>
      <c r="BJ9321"/>
      <c r="BK9321"/>
      <c r="BM9321"/>
      <c r="BN9321"/>
      <c r="BO9321"/>
    </row>
    <row r="9322" spans="1:67">
      <c r="A9322"/>
      <c r="B9322"/>
      <c r="C9322"/>
      <c r="E9322"/>
      <c r="F9322"/>
      <c r="G9322"/>
      <c r="I9322"/>
      <c r="J9322"/>
      <c r="K9322"/>
      <c r="M9322"/>
      <c r="N9322"/>
      <c r="O9322"/>
      <c r="Q9322"/>
      <c r="R9322"/>
      <c r="S9322"/>
      <c r="U9322"/>
      <c r="V9322"/>
      <c r="W9322"/>
      <c r="Y9322"/>
      <c r="Z9322"/>
      <c r="AA9322"/>
      <c r="AC9322"/>
      <c r="AD9322"/>
      <c r="AE9322"/>
      <c r="AG9322"/>
      <c r="AH9322"/>
      <c r="AI9322"/>
      <c r="AK9322"/>
      <c r="AL9322"/>
      <c r="AM9322"/>
      <c r="AO9322"/>
      <c r="AP9322"/>
      <c r="AQ9322"/>
      <c r="AS9322"/>
      <c r="AT9322"/>
      <c r="AU9322"/>
      <c r="AW9322"/>
      <c r="AX9322"/>
      <c r="AY9322"/>
      <c r="BA9322"/>
      <c r="BB9322"/>
      <c r="BC9322"/>
      <c r="BE9322"/>
      <c r="BF9322"/>
      <c r="BG9322"/>
      <c r="BI9322"/>
      <c r="BJ9322"/>
      <c r="BK9322"/>
      <c r="BM9322"/>
      <c r="BN9322"/>
      <c r="BO9322"/>
    </row>
    <row r="9323" spans="1:67">
      <c r="A9323"/>
      <c r="B9323"/>
      <c r="C9323"/>
      <c r="E9323"/>
      <c r="F9323"/>
      <c r="G9323"/>
      <c r="I9323"/>
      <c r="J9323"/>
      <c r="K9323"/>
      <c r="M9323"/>
      <c r="N9323"/>
      <c r="O9323"/>
      <c r="Q9323"/>
      <c r="R9323"/>
      <c r="S9323"/>
      <c r="U9323"/>
      <c r="V9323"/>
      <c r="W9323"/>
      <c r="Y9323"/>
      <c r="Z9323"/>
      <c r="AA9323"/>
      <c r="AC9323"/>
      <c r="AD9323"/>
      <c r="AE9323"/>
      <c r="AG9323"/>
      <c r="AH9323"/>
      <c r="AI9323"/>
      <c r="AK9323"/>
      <c r="AL9323"/>
      <c r="AM9323"/>
      <c r="AO9323"/>
      <c r="AP9323"/>
      <c r="AQ9323"/>
      <c r="AS9323"/>
      <c r="AT9323"/>
      <c r="AU9323"/>
      <c r="AW9323"/>
      <c r="AX9323"/>
      <c r="AY9323"/>
      <c r="BA9323"/>
      <c r="BB9323"/>
      <c r="BC9323"/>
      <c r="BE9323"/>
      <c r="BF9323"/>
      <c r="BG9323"/>
      <c r="BI9323"/>
      <c r="BJ9323"/>
      <c r="BK9323"/>
      <c r="BM9323"/>
      <c r="BN9323"/>
      <c r="BO9323"/>
    </row>
    <row r="9324" spans="1:67">
      <c r="A9324"/>
      <c r="B9324"/>
      <c r="C9324"/>
      <c r="E9324"/>
      <c r="F9324"/>
      <c r="G9324"/>
      <c r="I9324"/>
      <c r="J9324"/>
      <c r="K9324"/>
      <c r="M9324"/>
      <c r="N9324"/>
      <c r="O9324"/>
      <c r="Q9324"/>
      <c r="R9324"/>
      <c r="S9324"/>
      <c r="U9324"/>
      <c r="V9324"/>
      <c r="W9324"/>
      <c r="Y9324"/>
      <c r="Z9324"/>
      <c r="AA9324"/>
      <c r="AC9324"/>
      <c r="AD9324"/>
      <c r="AE9324"/>
      <c r="AG9324"/>
      <c r="AH9324"/>
      <c r="AI9324"/>
      <c r="AK9324"/>
      <c r="AL9324"/>
      <c r="AM9324"/>
      <c r="AO9324"/>
      <c r="AP9324"/>
      <c r="AQ9324"/>
      <c r="AS9324"/>
      <c r="AT9324"/>
      <c r="AU9324"/>
      <c r="AW9324"/>
      <c r="AX9324"/>
      <c r="AY9324"/>
      <c r="BA9324"/>
      <c r="BB9324"/>
      <c r="BC9324"/>
      <c r="BE9324"/>
      <c r="BF9324"/>
      <c r="BG9324"/>
      <c r="BI9324"/>
      <c r="BJ9324"/>
      <c r="BK9324"/>
      <c r="BM9324"/>
      <c r="BN9324"/>
      <c r="BO9324"/>
    </row>
    <row r="9325" spans="1:67">
      <c r="A9325"/>
      <c r="B9325"/>
      <c r="C9325"/>
      <c r="E9325"/>
      <c r="F9325"/>
      <c r="G9325"/>
      <c r="I9325"/>
      <c r="J9325"/>
      <c r="K9325"/>
      <c r="M9325"/>
      <c r="N9325"/>
      <c r="O9325"/>
      <c r="Q9325"/>
      <c r="R9325"/>
      <c r="S9325"/>
      <c r="U9325"/>
      <c r="V9325"/>
      <c r="W9325"/>
      <c r="Y9325"/>
      <c r="Z9325"/>
      <c r="AA9325"/>
      <c r="AC9325"/>
      <c r="AD9325"/>
      <c r="AE9325"/>
      <c r="AG9325"/>
      <c r="AH9325"/>
      <c r="AI9325"/>
      <c r="AK9325"/>
      <c r="AL9325"/>
      <c r="AM9325"/>
      <c r="AO9325"/>
      <c r="AP9325"/>
      <c r="AQ9325"/>
      <c r="AS9325"/>
      <c r="AT9325"/>
      <c r="AU9325"/>
      <c r="AW9325"/>
      <c r="AX9325"/>
      <c r="AY9325"/>
      <c r="BA9325"/>
      <c r="BB9325"/>
      <c r="BC9325"/>
      <c r="BE9325"/>
      <c r="BF9325"/>
      <c r="BG9325"/>
      <c r="BI9325"/>
      <c r="BJ9325"/>
      <c r="BK9325"/>
      <c r="BM9325"/>
      <c r="BN9325"/>
      <c r="BO9325"/>
    </row>
    <row r="9326" spans="1:67">
      <c r="A9326"/>
      <c r="B9326"/>
      <c r="C9326"/>
      <c r="E9326"/>
      <c r="F9326"/>
      <c r="G9326"/>
      <c r="I9326"/>
      <c r="J9326"/>
      <c r="K9326"/>
      <c r="M9326"/>
      <c r="N9326"/>
      <c r="O9326"/>
      <c r="Q9326"/>
      <c r="R9326"/>
      <c r="S9326"/>
      <c r="U9326"/>
      <c r="V9326"/>
      <c r="W9326"/>
      <c r="Y9326"/>
      <c r="Z9326"/>
      <c r="AA9326"/>
      <c r="AC9326"/>
      <c r="AD9326"/>
      <c r="AE9326"/>
      <c r="AG9326"/>
      <c r="AH9326"/>
      <c r="AI9326"/>
      <c r="AK9326"/>
      <c r="AL9326"/>
      <c r="AM9326"/>
      <c r="AO9326"/>
      <c r="AP9326"/>
      <c r="AQ9326"/>
      <c r="AS9326"/>
      <c r="AT9326"/>
      <c r="AU9326"/>
      <c r="AW9326"/>
      <c r="AX9326"/>
      <c r="AY9326"/>
      <c r="BA9326"/>
      <c r="BB9326"/>
      <c r="BC9326"/>
      <c r="BE9326"/>
      <c r="BF9326"/>
      <c r="BG9326"/>
      <c r="BI9326"/>
      <c r="BJ9326"/>
      <c r="BK9326"/>
      <c r="BM9326"/>
      <c r="BN9326"/>
      <c r="BO9326"/>
    </row>
    <row r="9327" spans="1:67">
      <c r="A9327"/>
      <c r="B9327"/>
      <c r="C9327"/>
      <c r="E9327"/>
      <c r="F9327"/>
      <c r="G9327"/>
      <c r="I9327"/>
      <c r="J9327"/>
      <c r="K9327"/>
      <c r="M9327"/>
      <c r="N9327"/>
      <c r="O9327"/>
      <c r="Q9327"/>
      <c r="R9327"/>
      <c r="S9327"/>
      <c r="U9327"/>
      <c r="V9327"/>
      <c r="W9327"/>
      <c r="Y9327"/>
      <c r="Z9327"/>
      <c r="AA9327"/>
      <c r="AC9327"/>
      <c r="AD9327"/>
      <c r="AE9327"/>
      <c r="AG9327"/>
      <c r="AH9327"/>
      <c r="AI9327"/>
      <c r="AK9327"/>
      <c r="AL9327"/>
      <c r="AM9327"/>
      <c r="AO9327"/>
      <c r="AP9327"/>
      <c r="AQ9327"/>
      <c r="AS9327"/>
      <c r="AT9327"/>
      <c r="AU9327"/>
      <c r="AW9327"/>
      <c r="AX9327"/>
      <c r="AY9327"/>
      <c r="BA9327"/>
      <c r="BB9327"/>
      <c r="BC9327"/>
      <c r="BE9327"/>
      <c r="BF9327"/>
      <c r="BG9327"/>
      <c r="BI9327"/>
      <c r="BJ9327"/>
      <c r="BK9327"/>
      <c r="BM9327"/>
      <c r="BN9327"/>
      <c r="BO9327"/>
    </row>
    <row r="9328" spans="1:67">
      <c r="A9328"/>
      <c r="B9328"/>
      <c r="C9328"/>
      <c r="E9328"/>
      <c r="F9328"/>
      <c r="G9328"/>
      <c r="I9328"/>
      <c r="J9328"/>
      <c r="K9328"/>
      <c r="M9328"/>
      <c r="N9328"/>
      <c r="O9328"/>
      <c r="Q9328"/>
      <c r="R9328"/>
      <c r="S9328"/>
      <c r="U9328"/>
      <c r="V9328"/>
      <c r="W9328"/>
      <c r="Y9328"/>
      <c r="Z9328"/>
      <c r="AA9328"/>
      <c r="AC9328"/>
      <c r="AD9328"/>
      <c r="AE9328"/>
      <c r="AG9328"/>
      <c r="AH9328"/>
      <c r="AI9328"/>
      <c r="AK9328"/>
      <c r="AL9328"/>
      <c r="AM9328"/>
      <c r="AO9328"/>
      <c r="AP9328"/>
      <c r="AQ9328"/>
      <c r="AS9328"/>
      <c r="AT9328"/>
      <c r="AU9328"/>
      <c r="AW9328"/>
      <c r="AX9328"/>
      <c r="AY9328"/>
      <c r="BA9328"/>
      <c r="BB9328"/>
      <c r="BC9328"/>
      <c r="BE9328"/>
      <c r="BF9328"/>
      <c r="BG9328"/>
      <c r="BI9328"/>
      <c r="BJ9328"/>
      <c r="BK9328"/>
      <c r="BM9328"/>
      <c r="BN9328"/>
      <c r="BO9328"/>
    </row>
    <row r="9329" spans="1:67">
      <c r="A9329"/>
      <c r="B9329"/>
      <c r="C9329"/>
      <c r="E9329"/>
      <c r="F9329"/>
      <c r="G9329"/>
      <c r="I9329"/>
      <c r="J9329"/>
      <c r="K9329"/>
      <c r="M9329"/>
      <c r="N9329"/>
      <c r="O9329"/>
      <c r="Q9329"/>
      <c r="R9329"/>
      <c r="S9329"/>
      <c r="U9329"/>
      <c r="V9329"/>
      <c r="W9329"/>
      <c r="Y9329"/>
      <c r="Z9329"/>
      <c r="AA9329"/>
      <c r="AC9329"/>
      <c r="AD9329"/>
      <c r="AE9329"/>
      <c r="AG9329"/>
      <c r="AH9329"/>
      <c r="AI9329"/>
      <c r="AK9329"/>
      <c r="AL9329"/>
      <c r="AM9329"/>
      <c r="AO9329"/>
      <c r="AP9329"/>
      <c r="AQ9329"/>
      <c r="AS9329"/>
      <c r="AT9329"/>
      <c r="AU9329"/>
      <c r="AW9329"/>
      <c r="AX9329"/>
      <c r="AY9329"/>
      <c r="BA9329"/>
      <c r="BB9329"/>
      <c r="BC9329"/>
      <c r="BE9329"/>
      <c r="BF9329"/>
      <c r="BG9329"/>
      <c r="BI9329"/>
      <c r="BJ9329"/>
      <c r="BK9329"/>
      <c r="BM9329"/>
      <c r="BN9329"/>
      <c r="BO9329"/>
    </row>
    <row r="9330" spans="1:67">
      <c r="A9330"/>
      <c r="B9330"/>
      <c r="C9330"/>
      <c r="E9330"/>
      <c r="F9330"/>
      <c r="G9330"/>
      <c r="I9330"/>
      <c r="J9330"/>
      <c r="K9330"/>
      <c r="M9330"/>
      <c r="N9330"/>
      <c r="O9330"/>
      <c r="Q9330"/>
      <c r="R9330"/>
      <c r="S9330"/>
      <c r="U9330"/>
      <c r="V9330"/>
      <c r="W9330"/>
      <c r="Y9330"/>
      <c r="Z9330"/>
      <c r="AA9330"/>
      <c r="AC9330"/>
      <c r="AD9330"/>
      <c r="AE9330"/>
      <c r="AG9330"/>
      <c r="AH9330"/>
      <c r="AI9330"/>
      <c r="AK9330"/>
      <c r="AL9330"/>
      <c r="AM9330"/>
      <c r="AO9330"/>
      <c r="AP9330"/>
      <c r="AQ9330"/>
      <c r="AS9330"/>
      <c r="AT9330"/>
      <c r="AU9330"/>
      <c r="AW9330"/>
      <c r="AX9330"/>
      <c r="AY9330"/>
      <c r="BA9330"/>
      <c r="BB9330"/>
      <c r="BC9330"/>
      <c r="BE9330"/>
      <c r="BF9330"/>
      <c r="BG9330"/>
      <c r="BI9330"/>
      <c r="BJ9330"/>
      <c r="BK9330"/>
      <c r="BM9330"/>
      <c r="BN9330"/>
      <c r="BO9330"/>
    </row>
    <row r="9331" spans="1:67">
      <c r="A9331"/>
      <c r="B9331"/>
      <c r="C9331"/>
      <c r="E9331"/>
      <c r="F9331"/>
      <c r="G9331"/>
      <c r="I9331"/>
      <c r="J9331"/>
      <c r="K9331"/>
      <c r="M9331"/>
      <c r="N9331"/>
      <c r="O9331"/>
      <c r="Q9331"/>
      <c r="R9331"/>
      <c r="S9331"/>
      <c r="U9331"/>
      <c r="V9331"/>
      <c r="W9331"/>
      <c r="Y9331"/>
      <c r="Z9331"/>
      <c r="AA9331"/>
      <c r="AC9331"/>
      <c r="AD9331"/>
      <c r="AE9331"/>
      <c r="AG9331"/>
      <c r="AH9331"/>
      <c r="AI9331"/>
      <c r="AK9331"/>
      <c r="AL9331"/>
      <c r="AM9331"/>
      <c r="AO9331"/>
      <c r="AP9331"/>
      <c r="AQ9331"/>
      <c r="AS9331"/>
      <c r="AT9331"/>
      <c r="AU9331"/>
      <c r="AW9331"/>
      <c r="AX9331"/>
      <c r="AY9331"/>
      <c r="BA9331"/>
      <c r="BB9331"/>
      <c r="BC9331"/>
      <c r="BE9331"/>
      <c r="BF9331"/>
      <c r="BG9331"/>
      <c r="BI9331"/>
      <c r="BJ9331"/>
      <c r="BK9331"/>
      <c r="BM9331"/>
      <c r="BN9331"/>
      <c r="BO9331"/>
    </row>
    <row r="9332" spans="1:67">
      <c r="A9332"/>
      <c r="B9332"/>
      <c r="C9332"/>
      <c r="E9332"/>
      <c r="F9332"/>
      <c r="G9332"/>
      <c r="I9332"/>
      <c r="J9332"/>
      <c r="K9332"/>
      <c r="M9332"/>
      <c r="N9332"/>
      <c r="O9332"/>
      <c r="Q9332"/>
      <c r="R9332"/>
      <c r="S9332"/>
      <c r="U9332"/>
      <c r="V9332"/>
      <c r="W9332"/>
      <c r="Y9332"/>
      <c r="Z9332"/>
      <c r="AA9332"/>
      <c r="AC9332"/>
      <c r="AD9332"/>
      <c r="AE9332"/>
      <c r="AG9332"/>
      <c r="AH9332"/>
      <c r="AI9332"/>
      <c r="AK9332"/>
      <c r="AL9332"/>
      <c r="AM9332"/>
      <c r="AO9332"/>
      <c r="AP9332"/>
      <c r="AQ9332"/>
      <c r="AS9332"/>
      <c r="AT9332"/>
      <c r="AU9332"/>
      <c r="AW9332"/>
      <c r="AX9332"/>
      <c r="AY9332"/>
      <c r="BA9332"/>
      <c r="BB9332"/>
      <c r="BC9332"/>
      <c r="BE9332"/>
      <c r="BF9332"/>
      <c r="BG9332"/>
      <c r="BI9332"/>
      <c r="BJ9332"/>
      <c r="BK9332"/>
      <c r="BM9332"/>
      <c r="BN9332"/>
      <c r="BO9332"/>
    </row>
    <row r="9333" spans="1:67">
      <c r="A9333"/>
      <c r="B9333"/>
      <c r="C9333"/>
      <c r="E9333"/>
      <c r="F9333"/>
      <c r="G9333"/>
      <c r="I9333"/>
      <c r="J9333"/>
      <c r="K9333"/>
      <c r="M9333"/>
      <c r="N9333"/>
      <c r="O9333"/>
      <c r="Q9333"/>
      <c r="R9333"/>
      <c r="S9333"/>
      <c r="U9333"/>
      <c r="V9333"/>
      <c r="W9333"/>
      <c r="Y9333"/>
      <c r="Z9333"/>
      <c r="AA9333"/>
      <c r="AC9333"/>
      <c r="AD9333"/>
      <c r="AE9333"/>
      <c r="AG9333"/>
      <c r="AH9333"/>
      <c r="AI9333"/>
      <c r="AK9333"/>
      <c r="AL9333"/>
      <c r="AM9333"/>
      <c r="AO9333"/>
      <c r="AP9333"/>
      <c r="AQ9333"/>
      <c r="AS9333"/>
      <c r="AT9333"/>
      <c r="AU9333"/>
      <c r="AW9333"/>
      <c r="AX9333"/>
      <c r="AY9333"/>
      <c r="BA9333"/>
      <c r="BB9333"/>
      <c r="BC9333"/>
      <c r="BE9333"/>
      <c r="BF9333"/>
      <c r="BG9333"/>
      <c r="BI9333"/>
      <c r="BJ9333"/>
      <c r="BK9333"/>
      <c r="BM9333"/>
      <c r="BN9333"/>
      <c r="BO9333"/>
    </row>
    <row r="9334" spans="1:67">
      <c r="A9334"/>
      <c r="B9334"/>
      <c r="C9334"/>
      <c r="E9334"/>
      <c r="F9334"/>
      <c r="G9334"/>
      <c r="I9334"/>
      <c r="J9334"/>
      <c r="K9334"/>
      <c r="M9334"/>
      <c r="N9334"/>
      <c r="O9334"/>
      <c r="Q9334"/>
      <c r="R9334"/>
      <c r="S9334"/>
      <c r="U9334"/>
      <c r="V9334"/>
      <c r="W9334"/>
      <c r="Y9334"/>
      <c r="Z9334"/>
      <c r="AA9334"/>
      <c r="AC9334"/>
      <c r="AD9334"/>
      <c r="AE9334"/>
      <c r="AG9334"/>
      <c r="AH9334"/>
      <c r="AI9334"/>
      <c r="AK9334"/>
      <c r="AL9334"/>
      <c r="AM9334"/>
      <c r="AO9334"/>
      <c r="AP9334"/>
      <c r="AQ9334"/>
      <c r="AS9334"/>
      <c r="AT9334"/>
      <c r="AU9334"/>
      <c r="AW9334"/>
      <c r="AX9334"/>
      <c r="AY9334"/>
      <c r="BA9334"/>
      <c r="BB9334"/>
      <c r="BC9334"/>
      <c r="BE9334"/>
      <c r="BF9334"/>
      <c r="BG9334"/>
      <c r="BI9334"/>
      <c r="BJ9334"/>
      <c r="BK9334"/>
      <c r="BM9334"/>
      <c r="BN9334"/>
      <c r="BO9334"/>
    </row>
    <row r="9335" spans="1:67">
      <c r="A9335"/>
      <c r="B9335"/>
      <c r="C9335"/>
      <c r="E9335"/>
      <c r="F9335"/>
      <c r="G9335"/>
      <c r="I9335"/>
      <c r="J9335"/>
      <c r="K9335"/>
      <c r="M9335"/>
      <c r="N9335"/>
      <c r="O9335"/>
      <c r="Q9335"/>
      <c r="R9335"/>
      <c r="S9335"/>
      <c r="U9335"/>
      <c r="V9335"/>
      <c r="W9335"/>
      <c r="Y9335"/>
      <c r="Z9335"/>
      <c r="AA9335"/>
      <c r="AC9335"/>
      <c r="AD9335"/>
      <c r="AE9335"/>
      <c r="AG9335"/>
      <c r="AH9335"/>
      <c r="AI9335"/>
      <c r="AK9335"/>
      <c r="AL9335"/>
      <c r="AM9335"/>
      <c r="AO9335"/>
      <c r="AP9335"/>
      <c r="AQ9335"/>
      <c r="AS9335"/>
      <c r="AT9335"/>
      <c r="AU9335"/>
      <c r="AW9335"/>
      <c r="AX9335"/>
      <c r="AY9335"/>
      <c r="BA9335"/>
      <c r="BB9335"/>
      <c r="BC9335"/>
      <c r="BE9335"/>
      <c r="BF9335"/>
      <c r="BG9335"/>
      <c r="BI9335"/>
      <c r="BJ9335"/>
      <c r="BK9335"/>
      <c r="BM9335"/>
      <c r="BN9335"/>
      <c r="BO9335"/>
    </row>
    <row r="9336" spans="1:67">
      <c r="A9336"/>
      <c r="B9336"/>
      <c r="C9336"/>
      <c r="E9336"/>
      <c r="F9336"/>
      <c r="G9336"/>
      <c r="I9336"/>
      <c r="J9336"/>
      <c r="K9336"/>
      <c r="M9336"/>
      <c r="N9336"/>
      <c r="O9336"/>
      <c r="Q9336"/>
      <c r="R9336"/>
      <c r="S9336"/>
      <c r="U9336"/>
      <c r="V9336"/>
      <c r="W9336"/>
      <c r="Y9336"/>
      <c r="Z9336"/>
      <c r="AA9336"/>
      <c r="AC9336"/>
      <c r="AD9336"/>
      <c r="AE9336"/>
      <c r="AG9336"/>
      <c r="AH9336"/>
      <c r="AI9336"/>
      <c r="AK9336"/>
      <c r="AL9336"/>
      <c r="AM9336"/>
      <c r="AO9336"/>
      <c r="AP9336"/>
      <c r="AQ9336"/>
      <c r="AS9336"/>
      <c r="AT9336"/>
      <c r="AU9336"/>
      <c r="AW9336"/>
      <c r="AX9336"/>
      <c r="AY9336"/>
      <c r="BA9336"/>
      <c r="BB9336"/>
      <c r="BC9336"/>
      <c r="BE9336"/>
      <c r="BF9336"/>
      <c r="BG9336"/>
      <c r="BI9336"/>
      <c r="BJ9336"/>
      <c r="BK9336"/>
      <c r="BM9336"/>
      <c r="BN9336"/>
      <c r="BO9336"/>
    </row>
    <row r="9337" spans="1:67">
      <c r="A9337"/>
      <c r="B9337"/>
      <c r="C9337"/>
      <c r="E9337"/>
      <c r="F9337"/>
      <c r="G9337"/>
      <c r="I9337"/>
      <c r="J9337"/>
      <c r="K9337"/>
      <c r="M9337"/>
      <c r="N9337"/>
      <c r="O9337"/>
      <c r="Q9337"/>
      <c r="R9337"/>
      <c r="S9337"/>
      <c r="U9337"/>
      <c r="V9337"/>
      <c r="W9337"/>
      <c r="Y9337"/>
      <c r="Z9337"/>
      <c r="AA9337"/>
      <c r="AC9337"/>
      <c r="AD9337"/>
      <c r="AE9337"/>
      <c r="AG9337"/>
      <c r="AH9337"/>
      <c r="AI9337"/>
      <c r="AK9337"/>
      <c r="AL9337"/>
      <c r="AM9337"/>
      <c r="AO9337"/>
      <c r="AP9337"/>
      <c r="AQ9337"/>
      <c r="AS9337"/>
      <c r="AT9337"/>
      <c r="AU9337"/>
      <c r="AW9337"/>
      <c r="AX9337"/>
      <c r="AY9337"/>
      <c r="BA9337"/>
      <c r="BB9337"/>
      <c r="BC9337"/>
      <c r="BE9337"/>
      <c r="BF9337"/>
      <c r="BG9337"/>
      <c r="BI9337"/>
      <c r="BJ9337"/>
      <c r="BK9337"/>
      <c r="BM9337"/>
      <c r="BN9337"/>
      <c r="BO9337"/>
    </row>
    <row r="9338" spans="1:67">
      <c r="A9338"/>
      <c r="B9338"/>
      <c r="C9338"/>
      <c r="E9338"/>
      <c r="F9338"/>
      <c r="G9338"/>
      <c r="I9338"/>
      <c r="J9338"/>
      <c r="K9338"/>
      <c r="M9338"/>
      <c r="N9338"/>
      <c r="O9338"/>
      <c r="Q9338"/>
      <c r="R9338"/>
      <c r="S9338"/>
      <c r="U9338"/>
      <c r="V9338"/>
      <c r="W9338"/>
      <c r="Y9338"/>
      <c r="Z9338"/>
      <c r="AA9338"/>
      <c r="AC9338"/>
      <c r="AD9338"/>
      <c r="AE9338"/>
      <c r="AG9338"/>
      <c r="AH9338"/>
      <c r="AI9338"/>
      <c r="AK9338"/>
      <c r="AL9338"/>
      <c r="AM9338"/>
      <c r="AO9338"/>
      <c r="AP9338"/>
      <c r="AQ9338"/>
      <c r="AS9338"/>
      <c r="AT9338"/>
      <c r="AU9338"/>
      <c r="AW9338"/>
      <c r="AX9338"/>
      <c r="AY9338"/>
      <c r="BA9338"/>
      <c r="BB9338"/>
      <c r="BC9338"/>
      <c r="BE9338"/>
      <c r="BF9338"/>
      <c r="BG9338"/>
      <c r="BI9338"/>
      <c r="BJ9338"/>
      <c r="BK9338"/>
      <c r="BM9338"/>
      <c r="BN9338"/>
      <c r="BO9338"/>
    </row>
    <row r="9339" spans="1:67">
      <c r="A9339"/>
      <c r="B9339"/>
      <c r="C9339"/>
      <c r="E9339"/>
      <c r="F9339"/>
      <c r="G9339"/>
      <c r="I9339"/>
      <c r="J9339"/>
      <c r="K9339"/>
      <c r="M9339"/>
      <c r="N9339"/>
      <c r="O9339"/>
      <c r="Q9339"/>
      <c r="R9339"/>
      <c r="S9339"/>
      <c r="U9339"/>
      <c r="V9339"/>
      <c r="W9339"/>
      <c r="Y9339"/>
      <c r="Z9339"/>
      <c r="AA9339"/>
      <c r="AC9339"/>
      <c r="AD9339"/>
      <c r="AE9339"/>
      <c r="AG9339"/>
      <c r="AH9339"/>
      <c r="AI9339"/>
      <c r="AK9339"/>
      <c r="AL9339"/>
      <c r="AM9339"/>
      <c r="AO9339"/>
      <c r="AP9339"/>
      <c r="AQ9339"/>
      <c r="AS9339"/>
      <c r="AT9339"/>
      <c r="AU9339"/>
      <c r="AW9339"/>
      <c r="AX9339"/>
      <c r="AY9339"/>
      <c r="BA9339"/>
      <c r="BB9339"/>
      <c r="BC9339"/>
      <c r="BE9339"/>
      <c r="BF9339"/>
      <c r="BG9339"/>
      <c r="BI9339"/>
      <c r="BJ9339"/>
      <c r="BK9339"/>
      <c r="BM9339"/>
      <c r="BN9339"/>
      <c r="BO9339"/>
    </row>
    <row r="9340" spans="1:67">
      <c r="A9340"/>
      <c r="B9340"/>
      <c r="C9340"/>
      <c r="E9340"/>
      <c r="F9340"/>
      <c r="G9340"/>
      <c r="I9340"/>
      <c r="J9340"/>
      <c r="K9340"/>
      <c r="M9340"/>
      <c r="N9340"/>
      <c r="O9340"/>
      <c r="Q9340"/>
      <c r="R9340"/>
      <c r="S9340"/>
      <c r="U9340"/>
      <c r="V9340"/>
      <c r="W9340"/>
      <c r="Y9340"/>
      <c r="Z9340"/>
      <c r="AA9340"/>
      <c r="AC9340"/>
      <c r="AD9340"/>
      <c r="AE9340"/>
      <c r="AG9340"/>
      <c r="AH9340"/>
      <c r="AI9340"/>
      <c r="AK9340"/>
      <c r="AL9340"/>
      <c r="AM9340"/>
      <c r="AO9340"/>
      <c r="AP9340"/>
      <c r="AQ9340"/>
      <c r="AS9340"/>
      <c r="AT9340"/>
      <c r="AU9340"/>
      <c r="AW9340"/>
      <c r="AX9340"/>
      <c r="AY9340"/>
      <c r="BA9340"/>
      <c r="BB9340"/>
      <c r="BC9340"/>
      <c r="BE9340"/>
      <c r="BF9340"/>
      <c r="BG9340"/>
      <c r="BI9340"/>
      <c r="BJ9340"/>
      <c r="BK9340"/>
      <c r="BM9340"/>
      <c r="BN9340"/>
      <c r="BO9340"/>
    </row>
    <row r="9341" spans="1:67">
      <c r="A9341"/>
      <c r="B9341"/>
      <c r="C9341"/>
      <c r="E9341"/>
      <c r="F9341"/>
      <c r="G9341"/>
      <c r="I9341"/>
      <c r="J9341"/>
      <c r="K9341"/>
      <c r="M9341"/>
      <c r="N9341"/>
      <c r="O9341"/>
      <c r="Q9341"/>
      <c r="R9341"/>
      <c r="S9341"/>
      <c r="U9341"/>
      <c r="V9341"/>
      <c r="W9341"/>
      <c r="Y9341"/>
      <c r="Z9341"/>
      <c r="AA9341"/>
      <c r="AC9341"/>
      <c r="AD9341"/>
      <c r="AE9341"/>
      <c r="AG9341"/>
      <c r="AH9341"/>
      <c r="AI9341"/>
      <c r="AK9341"/>
      <c r="AL9341"/>
      <c r="AM9341"/>
      <c r="AO9341"/>
      <c r="AP9341"/>
      <c r="AQ9341"/>
      <c r="AS9341"/>
      <c r="AT9341"/>
      <c r="AU9341"/>
      <c r="AW9341"/>
      <c r="AX9341"/>
      <c r="AY9341"/>
      <c r="BA9341"/>
      <c r="BB9341"/>
      <c r="BC9341"/>
      <c r="BE9341"/>
      <c r="BF9341"/>
      <c r="BG9341"/>
      <c r="BI9341"/>
      <c r="BJ9341"/>
      <c r="BK9341"/>
      <c r="BM9341"/>
      <c r="BN9341"/>
      <c r="BO9341"/>
    </row>
    <row r="9342" spans="1:67">
      <c r="A9342"/>
      <c r="B9342"/>
      <c r="C9342"/>
      <c r="E9342"/>
      <c r="F9342"/>
      <c r="G9342"/>
      <c r="I9342"/>
      <c r="J9342"/>
      <c r="K9342"/>
      <c r="M9342"/>
      <c r="N9342"/>
      <c r="O9342"/>
      <c r="Q9342"/>
      <c r="R9342"/>
      <c r="S9342"/>
      <c r="U9342"/>
      <c r="V9342"/>
      <c r="W9342"/>
      <c r="Y9342"/>
      <c r="Z9342"/>
      <c r="AA9342"/>
      <c r="AC9342"/>
      <c r="AD9342"/>
      <c r="AE9342"/>
      <c r="AG9342"/>
      <c r="AH9342"/>
      <c r="AI9342"/>
      <c r="AK9342"/>
      <c r="AL9342"/>
      <c r="AM9342"/>
      <c r="AO9342"/>
      <c r="AP9342"/>
      <c r="AQ9342"/>
      <c r="AS9342"/>
      <c r="AT9342"/>
      <c r="AU9342"/>
      <c r="AW9342"/>
      <c r="AX9342"/>
      <c r="AY9342"/>
      <c r="BA9342"/>
      <c r="BB9342"/>
      <c r="BC9342"/>
      <c r="BE9342"/>
      <c r="BF9342"/>
      <c r="BG9342"/>
      <c r="BI9342"/>
      <c r="BJ9342"/>
      <c r="BK9342"/>
      <c r="BM9342"/>
      <c r="BN9342"/>
      <c r="BO9342"/>
    </row>
    <row r="9343" spans="1:67">
      <c r="A9343"/>
      <c r="B9343"/>
      <c r="C9343"/>
      <c r="E9343"/>
      <c r="F9343"/>
      <c r="G9343"/>
      <c r="I9343"/>
      <c r="J9343"/>
      <c r="K9343"/>
      <c r="M9343"/>
      <c r="N9343"/>
      <c r="O9343"/>
      <c r="Q9343"/>
      <c r="R9343"/>
      <c r="S9343"/>
      <c r="U9343"/>
      <c r="V9343"/>
      <c r="W9343"/>
      <c r="Y9343"/>
      <c r="Z9343"/>
      <c r="AA9343"/>
      <c r="AC9343"/>
      <c r="AD9343"/>
      <c r="AE9343"/>
      <c r="AG9343"/>
      <c r="AH9343"/>
      <c r="AI9343"/>
      <c r="AK9343"/>
      <c r="AL9343"/>
      <c r="AM9343"/>
      <c r="AO9343"/>
      <c r="AP9343"/>
      <c r="AQ9343"/>
      <c r="AS9343"/>
      <c r="AT9343"/>
      <c r="AU9343"/>
      <c r="AW9343"/>
      <c r="AX9343"/>
      <c r="AY9343"/>
      <c r="BA9343"/>
      <c r="BB9343"/>
      <c r="BC9343"/>
      <c r="BE9343"/>
      <c r="BF9343"/>
      <c r="BG9343"/>
      <c r="BI9343"/>
      <c r="BJ9343"/>
      <c r="BK9343"/>
      <c r="BM9343"/>
      <c r="BN9343"/>
      <c r="BO9343"/>
    </row>
    <row r="9344" spans="1:67">
      <c r="A9344"/>
      <c r="B9344"/>
      <c r="C9344"/>
      <c r="E9344"/>
      <c r="F9344"/>
      <c r="G9344"/>
      <c r="I9344"/>
      <c r="J9344"/>
      <c r="K9344"/>
      <c r="M9344"/>
      <c r="N9344"/>
      <c r="O9344"/>
      <c r="Q9344"/>
      <c r="R9344"/>
      <c r="S9344"/>
      <c r="U9344"/>
      <c r="V9344"/>
      <c r="W9344"/>
      <c r="Y9344"/>
      <c r="Z9344"/>
      <c r="AA9344"/>
      <c r="AC9344"/>
      <c r="AD9344"/>
      <c r="AE9344"/>
      <c r="AG9344"/>
      <c r="AH9344"/>
      <c r="AI9344"/>
      <c r="AK9344"/>
      <c r="AL9344"/>
      <c r="AM9344"/>
      <c r="AO9344"/>
      <c r="AP9344"/>
      <c r="AQ9344"/>
      <c r="AS9344"/>
      <c r="AT9344"/>
      <c r="AU9344"/>
      <c r="AW9344"/>
      <c r="AX9344"/>
      <c r="AY9344"/>
      <c r="BA9344"/>
      <c r="BB9344"/>
      <c r="BC9344"/>
      <c r="BE9344"/>
      <c r="BF9344"/>
      <c r="BG9344"/>
      <c r="BI9344"/>
      <c r="BJ9344"/>
      <c r="BK9344"/>
      <c r="BM9344"/>
      <c r="BN9344"/>
      <c r="BO9344"/>
    </row>
    <row r="9345" spans="1:67">
      <c r="A9345"/>
      <c r="B9345"/>
      <c r="C9345"/>
      <c r="E9345"/>
      <c r="F9345"/>
      <c r="G9345"/>
      <c r="I9345"/>
      <c r="J9345"/>
      <c r="K9345"/>
      <c r="M9345"/>
      <c r="N9345"/>
      <c r="O9345"/>
      <c r="Q9345"/>
      <c r="R9345"/>
      <c r="S9345"/>
      <c r="U9345"/>
      <c r="V9345"/>
      <c r="W9345"/>
      <c r="Y9345"/>
      <c r="Z9345"/>
      <c r="AA9345"/>
      <c r="AC9345"/>
      <c r="AD9345"/>
      <c r="AE9345"/>
      <c r="AG9345"/>
      <c r="AH9345"/>
      <c r="AI9345"/>
      <c r="AK9345"/>
      <c r="AL9345"/>
      <c r="AM9345"/>
      <c r="AO9345"/>
      <c r="AP9345"/>
      <c r="AQ9345"/>
      <c r="AS9345"/>
      <c r="AT9345"/>
      <c r="AU9345"/>
      <c r="AW9345"/>
      <c r="AX9345"/>
      <c r="AY9345"/>
      <c r="BA9345"/>
      <c r="BB9345"/>
      <c r="BC9345"/>
      <c r="BE9345"/>
      <c r="BF9345"/>
      <c r="BG9345"/>
      <c r="BI9345"/>
      <c r="BJ9345"/>
      <c r="BK9345"/>
      <c r="BM9345"/>
      <c r="BN9345"/>
      <c r="BO9345"/>
    </row>
    <row r="9346" spans="1:67">
      <c r="A9346"/>
      <c r="B9346"/>
      <c r="C9346"/>
      <c r="E9346"/>
      <c r="F9346"/>
      <c r="G9346"/>
      <c r="I9346"/>
      <c r="J9346"/>
      <c r="K9346"/>
      <c r="M9346"/>
      <c r="N9346"/>
      <c r="O9346"/>
      <c r="Q9346"/>
      <c r="R9346"/>
      <c r="S9346"/>
      <c r="U9346"/>
      <c r="V9346"/>
      <c r="W9346"/>
      <c r="Y9346"/>
      <c r="Z9346"/>
      <c r="AA9346"/>
      <c r="AC9346"/>
      <c r="AD9346"/>
      <c r="AE9346"/>
      <c r="AG9346"/>
      <c r="AH9346"/>
      <c r="AI9346"/>
      <c r="AK9346"/>
      <c r="AL9346"/>
      <c r="AM9346"/>
      <c r="AO9346"/>
      <c r="AP9346"/>
      <c r="AQ9346"/>
      <c r="AS9346"/>
      <c r="AT9346"/>
      <c r="AU9346"/>
      <c r="AW9346"/>
      <c r="AX9346"/>
      <c r="AY9346"/>
      <c r="BA9346"/>
      <c r="BB9346"/>
      <c r="BC9346"/>
      <c r="BE9346"/>
      <c r="BF9346"/>
      <c r="BG9346"/>
      <c r="BI9346"/>
      <c r="BJ9346"/>
      <c r="BK9346"/>
      <c r="BM9346"/>
      <c r="BN9346"/>
      <c r="BO9346"/>
    </row>
    <row r="9347" spans="1:67">
      <c r="A9347"/>
      <c r="B9347"/>
      <c r="C9347"/>
      <c r="E9347"/>
      <c r="F9347"/>
      <c r="G9347"/>
      <c r="I9347"/>
      <c r="J9347"/>
      <c r="K9347"/>
      <c r="M9347"/>
      <c r="N9347"/>
      <c r="O9347"/>
      <c r="Q9347"/>
      <c r="R9347"/>
      <c r="S9347"/>
      <c r="U9347"/>
      <c r="V9347"/>
      <c r="W9347"/>
      <c r="Y9347"/>
      <c r="Z9347"/>
      <c r="AA9347"/>
      <c r="AC9347"/>
      <c r="AD9347"/>
      <c r="AE9347"/>
      <c r="AG9347"/>
      <c r="AH9347"/>
      <c r="AI9347"/>
      <c r="AK9347"/>
      <c r="AL9347"/>
      <c r="AM9347"/>
      <c r="AO9347"/>
      <c r="AP9347"/>
      <c r="AQ9347"/>
      <c r="AS9347"/>
      <c r="AT9347"/>
      <c r="AU9347"/>
      <c r="AW9347"/>
      <c r="AX9347"/>
      <c r="AY9347"/>
      <c r="BA9347"/>
      <c r="BB9347"/>
      <c r="BC9347"/>
      <c r="BE9347"/>
      <c r="BF9347"/>
      <c r="BG9347"/>
      <c r="BI9347"/>
      <c r="BJ9347"/>
      <c r="BK9347"/>
      <c r="BM9347"/>
      <c r="BN9347"/>
      <c r="BO9347"/>
    </row>
    <row r="9348" spans="1:67">
      <c r="A9348"/>
      <c r="B9348"/>
      <c r="C9348"/>
      <c r="E9348"/>
      <c r="F9348"/>
      <c r="G9348"/>
      <c r="I9348"/>
      <c r="J9348"/>
      <c r="K9348"/>
      <c r="M9348"/>
      <c r="N9348"/>
      <c r="O9348"/>
      <c r="Q9348"/>
      <c r="R9348"/>
      <c r="S9348"/>
      <c r="U9348"/>
      <c r="V9348"/>
      <c r="W9348"/>
      <c r="Y9348"/>
      <c r="Z9348"/>
      <c r="AA9348"/>
      <c r="AC9348"/>
      <c r="AD9348"/>
      <c r="AE9348"/>
      <c r="AG9348"/>
      <c r="AH9348"/>
      <c r="AI9348"/>
      <c r="AK9348"/>
      <c r="AL9348"/>
      <c r="AM9348"/>
      <c r="AO9348"/>
      <c r="AP9348"/>
      <c r="AQ9348"/>
      <c r="AS9348"/>
      <c r="AT9348"/>
      <c r="AU9348"/>
      <c r="AW9348"/>
      <c r="AX9348"/>
      <c r="AY9348"/>
      <c r="BA9348"/>
      <c r="BB9348"/>
      <c r="BC9348"/>
      <c r="BE9348"/>
      <c r="BF9348"/>
      <c r="BG9348"/>
      <c r="BI9348"/>
      <c r="BJ9348"/>
      <c r="BK9348"/>
      <c r="BM9348"/>
      <c r="BN9348"/>
      <c r="BO9348"/>
    </row>
    <row r="9349" spans="1:67">
      <c r="A9349"/>
      <c r="B9349"/>
      <c r="C9349"/>
      <c r="E9349"/>
      <c r="F9349"/>
      <c r="G9349"/>
      <c r="I9349"/>
      <c r="J9349"/>
      <c r="K9349"/>
      <c r="M9349"/>
      <c r="N9349"/>
      <c r="O9349"/>
      <c r="Q9349"/>
      <c r="R9349"/>
      <c r="S9349"/>
      <c r="U9349"/>
      <c r="V9349"/>
      <c r="W9349"/>
      <c r="Y9349"/>
      <c r="Z9349"/>
      <c r="AA9349"/>
      <c r="AC9349"/>
      <c r="AD9349"/>
      <c r="AE9349"/>
      <c r="AG9349"/>
      <c r="AH9349"/>
      <c r="AI9349"/>
      <c r="AK9349"/>
      <c r="AL9349"/>
      <c r="AM9349"/>
      <c r="AO9349"/>
      <c r="AP9349"/>
      <c r="AQ9349"/>
      <c r="AS9349"/>
      <c r="AT9349"/>
      <c r="AU9349"/>
      <c r="AW9349"/>
      <c r="AX9349"/>
      <c r="AY9349"/>
      <c r="BA9349"/>
      <c r="BB9349"/>
      <c r="BC9349"/>
      <c r="BE9349"/>
      <c r="BF9349"/>
      <c r="BG9349"/>
      <c r="BI9349"/>
      <c r="BJ9349"/>
      <c r="BK9349"/>
      <c r="BM9349"/>
      <c r="BN9349"/>
      <c r="BO9349"/>
    </row>
    <row r="9350" spans="1:67">
      <c r="A9350"/>
      <c r="B9350"/>
      <c r="C9350"/>
      <c r="E9350"/>
      <c r="F9350"/>
      <c r="G9350"/>
      <c r="I9350"/>
      <c r="J9350"/>
      <c r="K9350"/>
      <c r="M9350"/>
      <c r="N9350"/>
      <c r="O9350"/>
      <c r="Q9350"/>
      <c r="R9350"/>
      <c r="S9350"/>
      <c r="U9350"/>
      <c r="V9350"/>
      <c r="W9350"/>
      <c r="Y9350"/>
      <c r="Z9350"/>
      <c r="AA9350"/>
      <c r="AC9350"/>
      <c r="AD9350"/>
      <c r="AE9350"/>
      <c r="AG9350"/>
      <c r="AH9350"/>
      <c r="AI9350"/>
      <c r="AK9350"/>
      <c r="AL9350"/>
      <c r="AM9350"/>
      <c r="AO9350"/>
      <c r="AP9350"/>
      <c r="AQ9350"/>
      <c r="AS9350"/>
      <c r="AT9350"/>
      <c r="AU9350"/>
      <c r="AW9350"/>
      <c r="AX9350"/>
      <c r="AY9350"/>
      <c r="BA9350"/>
      <c r="BB9350"/>
      <c r="BC9350"/>
      <c r="BE9350"/>
      <c r="BF9350"/>
      <c r="BG9350"/>
      <c r="BI9350"/>
      <c r="BJ9350"/>
      <c r="BK9350"/>
      <c r="BM9350"/>
      <c r="BN9350"/>
      <c r="BO9350"/>
    </row>
    <row r="9351" spans="1:67">
      <c r="A9351"/>
      <c r="B9351"/>
      <c r="C9351"/>
      <c r="E9351"/>
      <c r="F9351"/>
      <c r="G9351"/>
      <c r="I9351"/>
      <c r="J9351"/>
      <c r="K9351"/>
      <c r="M9351"/>
      <c r="N9351"/>
      <c r="O9351"/>
      <c r="Q9351"/>
      <c r="R9351"/>
      <c r="S9351"/>
      <c r="U9351"/>
      <c r="V9351"/>
      <c r="W9351"/>
      <c r="Y9351"/>
      <c r="Z9351"/>
      <c r="AA9351"/>
      <c r="AC9351"/>
      <c r="AD9351"/>
      <c r="AE9351"/>
      <c r="AG9351"/>
      <c r="AH9351"/>
      <c r="AI9351"/>
      <c r="AK9351"/>
      <c r="AL9351"/>
      <c r="AM9351"/>
      <c r="AO9351"/>
      <c r="AP9351"/>
      <c r="AQ9351"/>
      <c r="AS9351"/>
      <c r="AT9351"/>
      <c r="AU9351"/>
      <c r="AW9351"/>
      <c r="AX9351"/>
      <c r="AY9351"/>
      <c r="BA9351"/>
      <c r="BB9351"/>
      <c r="BC9351"/>
      <c r="BE9351"/>
      <c r="BF9351"/>
      <c r="BG9351"/>
      <c r="BI9351"/>
      <c r="BJ9351"/>
      <c r="BK9351"/>
      <c r="BM9351"/>
      <c r="BN9351"/>
      <c r="BO9351"/>
    </row>
    <row r="9352" spans="1:67">
      <c r="A9352"/>
      <c r="B9352"/>
      <c r="C9352"/>
      <c r="E9352"/>
      <c r="F9352"/>
      <c r="G9352"/>
      <c r="I9352"/>
      <c r="J9352"/>
      <c r="K9352"/>
      <c r="M9352"/>
      <c r="N9352"/>
      <c r="O9352"/>
      <c r="Q9352"/>
      <c r="R9352"/>
      <c r="S9352"/>
      <c r="U9352"/>
      <c r="V9352"/>
      <c r="W9352"/>
      <c r="Y9352"/>
      <c r="Z9352"/>
      <c r="AA9352"/>
      <c r="AC9352"/>
      <c r="AD9352"/>
      <c r="AE9352"/>
      <c r="AG9352"/>
      <c r="AH9352"/>
      <c r="AI9352"/>
      <c r="AK9352"/>
      <c r="AL9352"/>
      <c r="AM9352"/>
      <c r="AO9352"/>
      <c r="AP9352"/>
      <c r="AQ9352"/>
      <c r="AS9352"/>
      <c r="AT9352"/>
      <c r="AU9352"/>
      <c r="AW9352"/>
      <c r="AX9352"/>
      <c r="AY9352"/>
      <c r="BA9352"/>
      <c r="BB9352"/>
      <c r="BC9352"/>
      <c r="BE9352"/>
      <c r="BF9352"/>
      <c r="BG9352"/>
      <c r="BI9352"/>
      <c r="BJ9352"/>
      <c r="BK9352"/>
      <c r="BM9352"/>
      <c r="BN9352"/>
      <c r="BO9352"/>
    </row>
    <row r="9353" spans="1:67">
      <c r="A9353"/>
      <c r="B9353"/>
      <c r="C9353"/>
      <c r="E9353"/>
      <c r="F9353"/>
      <c r="G9353"/>
      <c r="I9353"/>
      <c r="J9353"/>
      <c r="K9353"/>
      <c r="M9353"/>
      <c r="N9353"/>
      <c r="O9353"/>
      <c r="Q9353"/>
      <c r="R9353"/>
      <c r="S9353"/>
      <c r="U9353"/>
      <c r="V9353"/>
      <c r="W9353"/>
      <c r="Y9353"/>
      <c r="Z9353"/>
      <c r="AA9353"/>
      <c r="AC9353"/>
      <c r="AD9353"/>
      <c r="AE9353"/>
      <c r="AG9353"/>
      <c r="AH9353"/>
      <c r="AI9353"/>
      <c r="AK9353"/>
      <c r="AL9353"/>
      <c r="AM9353"/>
      <c r="AO9353"/>
      <c r="AP9353"/>
      <c r="AQ9353"/>
      <c r="AS9353"/>
      <c r="AT9353"/>
      <c r="AU9353"/>
      <c r="AW9353"/>
      <c r="AX9353"/>
      <c r="AY9353"/>
      <c r="BA9353"/>
      <c r="BB9353"/>
      <c r="BC9353"/>
      <c r="BE9353"/>
      <c r="BF9353"/>
      <c r="BG9353"/>
      <c r="BI9353"/>
      <c r="BJ9353"/>
      <c r="BK9353"/>
      <c r="BM9353"/>
      <c r="BN9353"/>
      <c r="BO9353"/>
    </row>
    <row r="9354" spans="1:67">
      <c r="A9354"/>
      <c r="B9354"/>
      <c r="C9354"/>
      <c r="E9354"/>
      <c r="F9354"/>
      <c r="G9354"/>
      <c r="I9354"/>
      <c r="J9354"/>
      <c r="K9354"/>
      <c r="M9354"/>
      <c r="N9354"/>
      <c r="O9354"/>
      <c r="Q9354"/>
      <c r="R9354"/>
      <c r="S9354"/>
      <c r="U9354"/>
      <c r="V9354"/>
      <c r="W9354"/>
      <c r="Y9354"/>
      <c r="Z9354"/>
      <c r="AA9354"/>
      <c r="AC9354"/>
      <c r="AD9354"/>
      <c r="AE9354"/>
      <c r="AG9354"/>
      <c r="AH9354"/>
      <c r="AI9354"/>
      <c r="AK9354"/>
      <c r="AL9354"/>
      <c r="AM9354"/>
      <c r="AO9354"/>
      <c r="AP9354"/>
      <c r="AQ9354"/>
      <c r="AS9354"/>
      <c r="AT9354"/>
      <c r="AU9354"/>
      <c r="AW9354"/>
      <c r="AX9354"/>
      <c r="AY9354"/>
      <c r="BA9354"/>
      <c r="BB9354"/>
      <c r="BC9354"/>
      <c r="BE9354"/>
      <c r="BF9354"/>
      <c r="BG9354"/>
      <c r="BI9354"/>
      <c r="BJ9354"/>
      <c r="BK9354"/>
      <c r="BM9354"/>
      <c r="BN9354"/>
      <c r="BO9354"/>
    </row>
    <row r="9355" spans="1:67">
      <c r="A9355"/>
      <c r="B9355"/>
      <c r="C9355"/>
      <c r="E9355"/>
      <c r="F9355"/>
      <c r="G9355"/>
      <c r="I9355"/>
      <c r="J9355"/>
      <c r="K9355"/>
      <c r="M9355"/>
      <c r="N9355"/>
      <c r="O9355"/>
      <c r="Q9355"/>
      <c r="R9355"/>
      <c r="S9355"/>
      <c r="U9355"/>
      <c r="V9355"/>
      <c r="W9355"/>
      <c r="Y9355"/>
      <c r="Z9355"/>
      <c r="AA9355"/>
      <c r="AC9355"/>
      <c r="AD9355"/>
      <c r="AE9355"/>
      <c r="AG9355"/>
      <c r="AH9355"/>
      <c r="AI9355"/>
      <c r="AK9355"/>
      <c r="AL9355"/>
      <c r="AM9355"/>
      <c r="AO9355"/>
      <c r="AP9355"/>
      <c r="AQ9355"/>
      <c r="AS9355"/>
      <c r="AT9355"/>
      <c r="AU9355"/>
      <c r="AW9355"/>
      <c r="AX9355"/>
      <c r="AY9355"/>
      <c r="BA9355"/>
      <c r="BB9355"/>
      <c r="BC9355"/>
      <c r="BE9355"/>
      <c r="BF9355"/>
      <c r="BG9355"/>
      <c r="BI9355"/>
      <c r="BJ9355"/>
      <c r="BK9355"/>
      <c r="BM9355"/>
      <c r="BN9355"/>
      <c r="BO9355"/>
    </row>
    <row r="9356" spans="1:67">
      <c r="A9356"/>
      <c r="B9356"/>
      <c r="C9356"/>
      <c r="E9356"/>
      <c r="F9356"/>
      <c r="G9356"/>
      <c r="I9356"/>
      <c r="J9356"/>
      <c r="K9356"/>
      <c r="M9356"/>
      <c r="N9356"/>
      <c r="O9356"/>
      <c r="Q9356"/>
      <c r="R9356"/>
      <c r="S9356"/>
      <c r="U9356"/>
      <c r="V9356"/>
      <c r="W9356"/>
      <c r="Y9356"/>
      <c r="Z9356"/>
      <c r="AA9356"/>
      <c r="AC9356"/>
      <c r="AD9356"/>
      <c r="AE9356"/>
      <c r="AG9356"/>
      <c r="AH9356"/>
      <c r="AI9356"/>
      <c r="AK9356"/>
      <c r="AL9356"/>
      <c r="AM9356"/>
      <c r="AO9356"/>
      <c r="AP9356"/>
      <c r="AQ9356"/>
      <c r="AS9356"/>
      <c r="AT9356"/>
      <c r="AU9356"/>
      <c r="AW9356"/>
      <c r="AX9356"/>
      <c r="AY9356"/>
      <c r="BA9356"/>
      <c r="BB9356"/>
      <c r="BC9356"/>
      <c r="BE9356"/>
      <c r="BF9356"/>
      <c r="BG9356"/>
      <c r="BI9356"/>
      <c r="BJ9356"/>
      <c r="BK9356"/>
      <c r="BM9356"/>
      <c r="BN9356"/>
      <c r="BO9356"/>
    </row>
    <row r="9357" spans="1:67">
      <c r="A9357"/>
      <c r="B9357"/>
      <c r="C9357"/>
      <c r="E9357"/>
      <c r="F9357"/>
      <c r="G9357"/>
      <c r="I9357"/>
      <c r="J9357"/>
      <c r="K9357"/>
      <c r="M9357"/>
      <c r="N9357"/>
      <c r="O9357"/>
      <c r="Q9357"/>
      <c r="R9357"/>
      <c r="S9357"/>
      <c r="U9357"/>
      <c r="V9357"/>
      <c r="W9357"/>
      <c r="Y9357"/>
      <c r="Z9357"/>
      <c r="AA9357"/>
      <c r="AC9357"/>
      <c r="AD9357"/>
      <c r="AE9357"/>
      <c r="AG9357"/>
      <c r="AH9357"/>
      <c r="AI9357"/>
      <c r="AK9357"/>
      <c r="AL9357"/>
      <c r="AM9357"/>
      <c r="AO9357"/>
      <c r="AP9357"/>
      <c r="AQ9357"/>
      <c r="AS9357"/>
      <c r="AT9357"/>
      <c r="AU9357"/>
      <c r="AW9357"/>
      <c r="AX9357"/>
      <c r="AY9357"/>
      <c r="BA9357"/>
      <c r="BB9357"/>
      <c r="BC9357"/>
      <c r="BE9357"/>
      <c r="BF9357"/>
      <c r="BG9357"/>
      <c r="BI9357"/>
      <c r="BJ9357"/>
      <c r="BK9357"/>
      <c r="BM9357"/>
      <c r="BN9357"/>
      <c r="BO9357"/>
    </row>
    <row r="9358" spans="1:67">
      <c r="A9358"/>
      <c r="B9358"/>
      <c r="C9358"/>
      <c r="E9358"/>
      <c r="F9358"/>
      <c r="G9358"/>
      <c r="I9358"/>
      <c r="J9358"/>
      <c r="K9358"/>
      <c r="M9358"/>
      <c r="N9358"/>
      <c r="O9358"/>
      <c r="Q9358"/>
      <c r="R9358"/>
      <c r="S9358"/>
      <c r="U9358"/>
      <c r="V9358"/>
      <c r="W9358"/>
      <c r="Y9358"/>
      <c r="Z9358"/>
      <c r="AA9358"/>
      <c r="AC9358"/>
      <c r="AD9358"/>
      <c r="AE9358"/>
      <c r="AG9358"/>
      <c r="AH9358"/>
      <c r="AI9358"/>
      <c r="AK9358"/>
      <c r="AL9358"/>
      <c r="AM9358"/>
      <c r="AO9358"/>
      <c r="AP9358"/>
      <c r="AQ9358"/>
      <c r="AS9358"/>
      <c r="AT9358"/>
      <c r="AU9358"/>
      <c r="AW9358"/>
      <c r="AX9358"/>
      <c r="AY9358"/>
      <c r="BA9358"/>
      <c r="BB9358"/>
      <c r="BC9358"/>
      <c r="BE9358"/>
      <c r="BF9358"/>
      <c r="BG9358"/>
      <c r="BI9358"/>
      <c r="BJ9358"/>
      <c r="BK9358"/>
      <c r="BM9358"/>
      <c r="BN9358"/>
      <c r="BO9358"/>
    </row>
    <row r="9359" spans="1:67">
      <c r="A9359"/>
      <c r="B9359"/>
      <c r="C9359"/>
      <c r="E9359"/>
      <c r="F9359"/>
      <c r="G9359"/>
      <c r="I9359"/>
      <c r="J9359"/>
      <c r="K9359"/>
      <c r="M9359"/>
      <c r="N9359"/>
      <c r="O9359"/>
      <c r="Q9359"/>
      <c r="R9359"/>
      <c r="S9359"/>
      <c r="U9359"/>
      <c r="V9359"/>
      <c r="W9359"/>
      <c r="Y9359"/>
      <c r="Z9359"/>
      <c r="AA9359"/>
      <c r="AC9359"/>
      <c r="AD9359"/>
      <c r="AE9359"/>
      <c r="AG9359"/>
      <c r="AH9359"/>
      <c r="AI9359"/>
      <c r="AK9359"/>
      <c r="AL9359"/>
      <c r="AM9359"/>
      <c r="AO9359"/>
      <c r="AP9359"/>
      <c r="AQ9359"/>
      <c r="AS9359"/>
      <c r="AT9359"/>
      <c r="AU9359"/>
      <c r="AW9359"/>
      <c r="AX9359"/>
      <c r="AY9359"/>
      <c r="BA9359"/>
      <c r="BB9359"/>
      <c r="BC9359"/>
      <c r="BE9359"/>
      <c r="BF9359"/>
      <c r="BG9359"/>
      <c r="BI9359"/>
      <c r="BJ9359"/>
      <c r="BK9359"/>
      <c r="BM9359"/>
      <c r="BN9359"/>
      <c r="BO9359"/>
    </row>
    <row r="9360" spans="1:67">
      <c r="A9360"/>
      <c r="B9360"/>
      <c r="C9360"/>
      <c r="E9360"/>
      <c r="F9360"/>
      <c r="G9360"/>
      <c r="I9360"/>
      <c r="J9360"/>
      <c r="K9360"/>
      <c r="M9360"/>
      <c r="N9360"/>
      <c r="O9360"/>
      <c r="Q9360"/>
      <c r="R9360"/>
      <c r="S9360"/>
      <c r="U9360"/>
      <c r="V9360"/>
      <c r="W9360"/>
      <c r="Y9360"/>
      <c r="Z9360"/>
      <c r="AA9360"/>
      <c r="AC9360"/>
      <c r="AD9360"/>
      <c r="AE9360"/>
      <c r="AG9360"/>
      <c r="AH9360"/>
      <c r="AI9360"/>
      <c r="AK9360"/>
      <c r="AL9360"/>
      <c r="AM9360"/>
      <c r="AO9360"/>
      <c r="AP9360"/>
      <c r="AQ9360"/>
      <c r="AS9360"/>
      <c r="AT9360"/>
      <c r="AU9360"/>
      <c r="AW9360"/>
      <c r="AX9360"/>
      <c r="AY9360"/>
      <c r="BA9360"/>
      <c r="BB9360"/>
      <c r="BC9360"/>
      <c r="BE9360"/>
      <c r="BF9360"/>
      <c r="BG9360"/>
      <c r="BI9360"/>
      <c r="BJ9360"/>
      <c r="BK9360"/>
      <c r="BM9360"/>
      <c r="BN9360"/>
      <c r="BO9360"/>
    </row>
    <row r="9361" spans="1:67">
      <c r="A9361"/>
      <c r="B9361"/>
      <c r="C9361"/>
      <c r="E9361"/>
      <c r="F9361"/>
      <c r="G9361"/>
      <c r="I9361"/>
      <c r="J9361"/>
      <c r="K9361"/>
      <c r="M9361"/>
      <c r="N9361"/>
      <c r="O9361"/>
      <c r="Q9361"/>
      <c r="R9361"/>
      <c r="S9361"/>
      <c r="U9361"/>
      <c r="V9361"/>
      <c r="W9361"/>
      <c r="Y9361"/>
      <c r="Z9361"/>
      <c r="AA9361"/>
      <c r="AC9361"/>
      <c r="AD9361"/>
      <c r="AE9361"/>
      <c r="AG9361"/>
      <c r="AH9361"/>
      <c r="AI9361"/>
      <c r="AK9361"/>
      <c r="AL9361"/>
      <c r="AM9361"/>
      <c r="AO9361"/>
      <c r="AP9361"/>
      <c r="AQ9361"/>
      <c r="AS9361"/>
      <c r="AT9361"/>
      <c r="AU9361"/>
      <c r="AW9361"/>
      <c r="AX9361"/>
      <c r="AY9361"/>
      <c r="BA9361"/>
      <c r="BB9361"/>
      <c r="BC9361"/>
      <c r="BE9361"/>
      <c r="BF9361"/>
      <c r="BG9361"/>
      <c r="BI9361"/>
      <c r="BJ9361"/>
      <c r="BK9361"/>
      <c r="BM9361"/>
      <c r="BN9361"/>
      <c r="BO9361"/>
    </row>
    <row r="9362" spans="1:67">
      <c r="A9362"/>
      <c r="B9362"/>
      <c r="C9362"/>
      <c r="E9362"/>
      <c r="F9362"/>
      <c r="G9362"/>
      <c r="I9362"/>
      <c r="J9362"/>
      <c r="K9362"/>
      <c r="M9362"/>
      <c r="N9362"/>
      <c r="O9362"/>
      <c r="Q9362"/>
      <c r="R9362"/>
      <c r="S9362"/>
      <c r="U9362"/>
      <c r="V9362"/>
      <c r="W9362"/>
      <c r="Y9362"/>
      <c r="Z9362"/>
      <c r="AA9362"/>
      <c r="AC9362"/>
      <c r="AD9362"/>
      <c r="AE9362"/>
      <c r="AG9362"/>
      <c r="AH9362"/>
      <c r="AI9362"/>
      <c r="AK9362"/>
      <c r="AL9362"/>
      <c r="AM9362"/>
      <c r="AO9362"/>
      <c r="AP9362"/>
      <c r="AQ9362"/>
      <c r="AS9362"/>
      <c r="AT9362"/>
      <c r="AU9362"/>
      <c r="AW9362"/>
      <c r="AX9362"/>
      <c r="AY9362"/>
      <c r="BA9362"/>
      <c r="BB9362"/>
      <c r="BC9362"/>
      <c r="BE9362"/>
      <c r="BF9362"/>
      <c r="BG9362"/>
      <c r="BI9362"/>
      <c r="BJ9362"/>
      <c r="BK9362"/>
      <c r="BM9362"/>
      <c r="BN9362"/>
      <c r="BO9362"/>
    </row>
    <row r="9363" spans="1:67">
      <c r="A9363"/>
      <c r="B9363"/>
      <c r="C9363"/>
      <c r="E9363"/>
      <c r="F9363"/>
      <c r="G9363"/>
      <c r="I9363"/>
      <c r="J9363"/>
      <c r="K9363"/>
      <c r="M9363"/>
      <c r="N9363"/>
      <c r="O9363"/>
      <c r="Q9363"/>
      <c r="R9363"/>
      <c r="S9363"/>
      <c r="U9363"/>
      <c r="V9363"/>
      <c r="W9363"/>
      <c r="Y9363"/>
      <c r="Z9363"/>
      <c r="AA9363"/>
      <c r="AC9363"/>
      <c r="AD9363"/>
      <c r="AE9363"/>
      <c r="AG9363"/>
      <c r="AH9363"/>
      <c r="AI9363"/>
      <c r="AK9363"/>
      <c r="AL9363"/>
      <c r="AM9363"/>
      <c r="AO9363"/>
      <c r="AP9363"/>
      <c r="AQ9363"/>
      <c r="AS9363"/>
      <c r="AT9363"/>
      <c r="AU9363"/>
      <c r="AW9363"/>
      <c r="AX9363"/>
      <c r="AY9363"/>
      <c r="BA9363"/>
      <c r="BB9363"/>
      <c r="BC9363"/>
      <c r="BE9363"/>
      <c r="BF9363"/>
      <c r="BG9363"/>
      <c r="BI9363"/>
      <c r="BJ9363"/>
      <c r="BK9363"/>
      <c r="BM9363"/>
      <c r="BN9363"/>
      <c r="BO9363"/>
    </row>
    <row r="9364" spans="1:67">
      <c r="A9364"/>
      <c r="B9364"/>
      <c r="C9364"/>
      <c r="E9364"/>
      <c r="F9364"/>
      <c r="G9364"/>
      <c r="I9364"/>
      <c r="J9364"/>
      <c r="K9364"/>
      <c r="M9364"/>
      <c r="N9364"/>
      <c r="O9364"/>
      <c r="Q9364"/>
      <c r="R9364"/>
      <c r="S9364"/>
      <c r="U9364"/>
      <c r="V9364"/>
      <c r="W9364"/>
      <c r="Y9364"/>
      <c r="Z9364"/>
      <c r="AA9364"/>
      <c r="AC9364"/>
      <c r="AD9364"/>
      <c r="AE9364"/>
      <c r="AG9364"/>
      <c r="AH9364"/>
      <c r="AI9364"/>
      <c r="AK9364"/>
      <c r="AL9364"/>
      <c r="AM9364"/>
      <c r="AO9364"/>
      <c r="AP9364"/>
      <c r="AQ9364"/>
      <c r="AS9364"/>
      <c r="AT9364"/>
      <c r="AU9364"/>
      <c r="AW9364"/>
      <c r="AX9364"/>
      <c r="AY9364"/>
      <c r="BA9364"/>
      <c r="BB9364"/>
      <c r="BC9364"/>
      <c r="BE9364"/>
      <c r="BF9364"/>
      <c r="BG9364"/>
      <c r="BI9364"/>
      <c r="BJ9364"/>
      <c r="BK9364"/>
      <c r="BM9364"/>
      <c r="BN9364"/>
      <c r="BO9364"/>
    </row>
    <row r="9365" spans="1:67">
      <c r="A9365"/>
      <c r="B9365"/>
      <c r="C9365"/>
      <c r="E9365"/>
      <c r="F9365"/>
      <c r="G9365"/>
      <c r="I9365"/>
      <c r="J9365"/>
      <c r="K9365"/>
      <c r="M9365"/>
      <c r="N9365"/>
      <c r="O9365"/>
      <c r="Q9365"/>
      <c r="R9365"/>
      <c r="S9365"/>
      <c r="U9365"/>
      <c r="V9365"/>
      <c r="W9365"/>
      <c r="Y9365"/>
      <c r="Z9365"/>
      <c r="AA9365"/>
      <c r="AC9365"/>
      <c r="AD9365"/>
      <c r="AE9365"/>
      <c r="AG9365"/>
      <c r="AH9365"/>
      <c r="AI9365"/>
      <c r="AK9365"/>
      <c r="AL9365"/>
      <c r="AM9365"/>
      <c r="AO9365"/>
      <c r="AP9365"/>
      <c r="AQ9365"/>
      <c r="AS9365"/>
      <c r="AT9365"/>
      <c r="AU9365"/>
      <c r="AW9365"/>
      <c r="AX9365"/>
      <c r="AY9365"/>
      <c r="BA9365"/>
      <c r="BB9365"/>
      <c r="BC9365"/>
      <c r="BE9365"/>
      <c r="BF9365"/>
      <c r="BG9365"/>
      <c r="BI9365"/>
      <c r="BJ9365"/>
      <c r="BK9365"/>
      <c r="BM9365"/>
      <c r="BN9365"/>
      <c r="BO9365"/>
    </row>
    <row r="9366" spans="1:67">
      <c r="A9366"/>
      <c r="B9366"/>
      <c r="C9366"/>
      <c r="E9366"/>
      <c r="F9366"/>
      <c r="G9366"/>
      <c r="I9366"/>
      <c r="J9366"/>
      <c r="K9366"/>
      <c r="M9366"/>
      <c r="N9366"/>
      <c r="O9366"/>
      <c r="Q9366"/>
      <c r="R9366"/>
      <c r="S9366"/>
      <c r="U9366"/>
      <c r="V9366"/>
      <c r="W9366"/>
      <c r="Y9366"/>
      <c r="Z9366"/>
      <c r="AA9366"/>
      <c r="AC9366"/>
      <c r="AD9366"/>
      <c r="AE9366"/>
      <c r="AG9366"/>
      <c r="AH9366"/>
      <c r="AI9366"/>
      <c r="AK9366"/>
      <c r="AL9366"/>
      <c r="AM9366"/>
      <c r="AO9366"/>
      <c r="AP9366"/>
      <c r="AQ9366"/>
      <c r="AS9366"/>
      <c r="AT9366"/>
      <c r="AU9366"/>
      <c r="AW9366"/>
      <c r="AX9366"/>
      <c r="AY9366"/>
      <c r="BA9366"/>
      <c r="BB9366"/>
      <c r="BC9366"/>
      <c r="BE9366"/>
      <c r="BF9366"/>
      <c r="BG9366"/>
      <c r="BI9366"/>
      <c r="BJ9366"/>
      <c r="BK9366"/>
      <c r="BM9366"/>
      <c r="BN9366"/>
      <c r="BO9366"/>
    </row>
    <row r="9367" spans="1:67">
      <c r="A9367"/>
      <c r="B9367"/>
      <c r="C9367"/>
      <c r="E9367"/>
      <c r="F9367"/>
      <c r="G9367"/>
      <c r="I9367"/>
      <c r="J9367"/>
      <c r="K9367"/>
      <c r="M9367"/>
      <c r="N9367"/>
      <c r="O9367"/>
      <c r="Q9367"/>
      <c r="R9367"/>
      <c r="S9367"/>
      <c r="U9367"/>
      <c r="V9367"/>
      <c r="W9367"/>
      <c r="Y9367"/>
      <c r="Z9367"/>
      <c r="AA9367"/>
      <c r="AC9367"/>
      <c r="AD9367"/>
      <c r="AE9367"/>
      <c r="AG9367"/>
      <c r="AH9367"/>
      <c r="AI9367"/>
      <c r="AK9367"/>
      <c r="AL9367"/>
      <c r="AM9367"/>
      <c r="AO9367"/>
      <c r="AP9367"/>
      <c r="AQ9367"/>
      <c r="AS9367"/>
      <c r="AT9367"/>
      <c r="AU9367"/>
      <c r="AW9367"/>
      <c r="AX9367"/>
      <c r="AY9367"/>
      <c r="BA9367"/>
      <c r="BB9367"/>
      <c r="BC9367"/>
      <c r="BE9367"/>
      <c r="BF9367"/>
      <c r="BG9367"/>
      <c r="BI9367"/>
      <c r="BJ9367"/>
      <c r="BK9367"/>
      <c r="BM9367"/>
      <c r="BN9367"/>
      <c r="BO9367"/>
    </row>
    <row r="9368" spans="1:67">
      <c r="A9368"/>
      <c r="B9368"/>
      <c r="C9368"/>
      <c r="E9368"/>
      <c r="F9368"/>
      <c r="G9368"/>
      <c r="I9368"/>
      <c r="J9368"/>
      <c r="K9368"/>
      <c r="M9368"/>
      <c r="N9368"/>
      <c r="O9368"/>
      <c r="Q9368"/>
      <c r="R9368"/>
      <c r="S9368"/>
      <c r="U9368"/>
      <c r="V9368"/>
      <c r="W9368"/>
      <c r="Y9368"/>
      <c r="Z9368"/>
      <c r="AA9368"/>
      <c r="AC9368"/>
      <c r="AD9368"/>
      <c r="AE9368"/>
      <c r="AG9368"/>
      <c r="AH9368"/>
      <c r="AI9368"/>
      <c r="AK9368"/>
      <c r="AL9368"/>
      <c r="AM9368"/>
      <c r="AO9368"/>
      <c r="AP9368"/>
      <c r="AQ9368"/>
      <c r="AS9368"/>
      <c r="AT9368"/>
      <c r="AU9368"/>
      <c r="AW9368"/>
      <c r="AX9368"/>
      <c r="AY9368"/>
      <c r="BA9368"/>
      <c r="BB9368"/>
      <c r="BC9368"/>
      <c r="BE9368"/>
      <c r="BF9368"/>
      <c r="BG9368"/>
      <c r="BI9368"/>
      <c r="BJ9368"/>
      <c r="BK9368"/>
      <c r="BM9368"/>
      <c r="BN9368"/>
      <c r="BO9368"/>
    </row>
    <row r="9369" spans="1:67">
      <c r="A9369"/>
      <c r="B9369"/>
      <c r="C9369"/>
      <c r="E9369"/>
      <c r="F9369"/>
      <c r="G9369"/>
      <c r="I9369"/>
      <c r="J9369"/>
      <c r="K9369"/>
      <c r="M9369"/>
      <c r="N9369"/>
      <c r="O9369"/>
      <c r="Q9369"/>
      <c r="R9369"/>
      <c r="S9369"/>
      <c r="U9369"/>
      <c r="V9369"/>
      <c r="W9369"/>
      <c r="Y9369"/>
      <c r="Z9369"/>
      <c r="AA9369"/>
      <c r="AC9369"/>
      <c r="AD9369"/>
      <c r="AE9369"/>
      <c r="AG9369"/>
      <c r="AH9369"/>
      <c r="AI9369"/>
      <c r="AK9369"/>
      <c r="AL9369"/>
      <c r="AM9369"/>
      <c r="AO9369"/>
      <c r="AP9369"/>
      <c r="AQ9369"/>
      <c r="AS9369"/>
      <c r="AT9369"/>
      <c r="AU9369"/>
      <c r="AW9369"/>
      <c r="AX9369"/>
      <c r="AY9369"/>
      <c r="BA9369"/>
      <c r="BB9369"/>
      <c r="BC9369"/>
      <c r="BE9369"/>
      <c r="BF9369"/>
      <c r="BG9369"/>
      <c r="BI9369"/>
      <c r="BJ9369"/>
      <c r="BK9369"/>
      <c r="BM9369"/>
      <c r="BN9369"/>
      <c r="BO9369"/>
    </row>
    <row r="9370" spans="1:67">
      <c r="A9370"/>
      <c r="B9370"/>
      <c r="C9370"/>
      <c r="E9370"/>
      <c r="F9370"/>
      <c r="G9370"/>
      <c r="I9370"/>
      <c r="J9370"/>
      <c r="K9370"/>
      <c r="M9370"/>
      <c r="N9370"/>
      <c r="O9370"/>
      <c r="Q9370"/>
      <c r="R9370"/>
      <c r="S9370"/>
      <c r="U9370"/>
      <c r="V9370"/>
      <c r="W9370"/>
      <c r="Y9370"/>
      <c r="Z9370"/>
      <c r="AA9370"/>
      <c r="AC9370"/>
      <c r="AD9370"/>
      <c r="AE9370"/>
      <c r="AG9370"/>
      <c r="AH9370"/>
      <c r="AI9370"/>
      <c r="AK9370"/>
      <c r="AL9370"/>
      <c r="AM9370"/>
      <c r="AO9370"/>
      <c r="AP9370"/>
      <c r="AQ9370"/>
      <c r="AS9370"/>
      <c r="AT9370"/>
      <c r="AU9370"/>
      <c r="AW9370"/>
      <c r="AX9370"/>
      <c r="AY9370"/>
      <c r="BA9370"/>
      <c r="BB9370"/>
      <c r="BC9370"/>
      <c r="BE9370"/>
      <c r="BF9370"/>
      <c r="BG9370"/>
      <c r="BI9370"/>
      <c r="BJ9370"/>
      <c r="BK9370"/>
      <c r="BM9370"/>
      <c r="BN9370"/>
      <c r="BO9370"/>
    </row>
    <row r="9371" spans="1:67">
      <c r="A9371"/>
      <c r="B9371"/>
      <c r="C9371"/>
      <c r="E9371"/>
      <c r="F9371"/>
      <c r="G9371"/>
      <c r="I9371"/>
      <c r="J9371"/>
      <c r="K9371"/>
      <c r="M9371"/>
      <c r="N9371"/>
      <c r="O9371"/>
      <c r="Q9371"/>
      <c r="R9371"/>
      <c r="S9371"/>
      <c r="U9371"/>
      <c r="V9371"/>
      <c r="W9371"/>
      <c r="Y9371"/>
      <c r="Z9371"/>
      <c r="AA9371"/>
      <c r="AC9371"/>
      <c r="AD9371"/>
      <c r="AE9371"/>
      <c r="AG9371"/>
      <c r="AH9371"/>
      <c r="AI9371"/>
      <c r="AK9371"/>
      <c r="AL9371"/>
      <c r="AM9371"/>
      <c r="AO9371"/>
      <c r="AP9371"/>
      <c r="AQ9371"/>
      <c r="AS9371"/>
      <c r="AT9371"/>
      <c r="AU9371"/>
      <c r="AW9371"/>
      <c r="AX9371"/>
      <c r="AY9371"/>
      <c r="BA9371"/>
      <c r="BB9371"/>
      <c r="BC9371"/>
      <c r="BE9371"/>
      <c r="BF9371"/>
      <c r="BG9371"/>
      <c r="BI9371"/>
      <c r="BJ9371"/>
      <c r="BK9371"/>
      <c r="BM9371"/>
      <c r="BN9371"/>
      <c r="BO9371"/>
    </row>
    <row r="9372" spans="1:67">
      <c r="A9372"/>
      <c r="B9372"/>
      <c r="C9372"/>
      <c r="E9372"/>
      <c r="F9372"/>
      <c r="G9372"/>
      <c r="I9372"/>
      <c r="J9372"/>
      <c r="K9372"/>
      <c r="M9372"/>
      <c r="N9372"/>
      <c r="O9372"/>
      <c r="Q9372"/>
      <c r="R9372"/>
      <c r="S9372"/>
      <c r="U9372"/>
      <c r="V9372"/>
      <c r="W9372"/>
      <c r="Y9372"/>
      <c r="Z9372"/>
      <c r="AA9372"/>
      <c r="AC9372"/>
      <c r="AD9372"/>
      <c r="AE9372"/>
      <c r="AG9372"/>
      <c r="AH9372"/>
      <c r="AI9372"/>
      <c r="AK9372"/>
      <c r="AL9372"/>
      <c r="AM9372"/>
      <c r="AO9372"/>
      <c r="AP9372"/>
      <c r="AQ9372"/>
      <c r="AS9372"/>
      <c r="AT9372"/>
      <c r="AU9372"/>
      <c r="AW9372"/>
      <c r="AX9372"/>
      <c r="AY9372"/>
      <c r="BA9372"/>
      <c r="BB9372"/>
      <c r="BC9372"/>
      <c r="BE9372"/>
      <c r="BF9372"/>
      <c r="BG9372"/>
      <c r="BI9372"/>
      <c r="BJ9372"/>
      <c r="BK9372"/>
      <c r="BM9372"/>
      <c r="BN9372"/>
      <c r="BO9372"/>
    </row>
    <row r="9373" spans="1:67">
      <c r="A9373"/>
      <c r="B9373"/>
      <c r="C9373"/>
      <c r="E9373"/>
      <c r="F9373"/>
      <c r="G9373"/>
      <c r="I9373"/>
      <c r="J9373"/>
      <c r="K9373"/>
      <c r="M9373"/>
      <c r="N9373"/>
      <c r="O9373"/>
      <c r="Q9373"/>
      <c r="R9373"/>
      <c r="S9373"/>
      <c r="U9373"/>
      <c r="V9373"/>
      <c r="W9373"/>
      <c r="Y9373"/>
      <c r="Z9373"/>
      <c r="AA9373"/>
      <c r="AC9373"/>
      <c r="AD9373"/>
      <c r="AE9373"/>
      <c r="AG9373"/>
      <c r="AH9373"/>
      <c r="AI9373"/>
      <c r="AK9373"/>
      <c r="AL9373"/>
      <c r="AM9373"/>
      <c r="AO9373"/>
      <c r="AP9373"/>
      <c r="AQ9373"/>
      <c r="AS9373"/>
      <c r="AT9373"/>
      <c r="AU9373"/>
      <c r="AW9373"/>
      <c r="AX9373"/>
      <c r="AY9373"/>
      <c r="BA9373"/>
      <c r="BB9373"/>
      <c r="BC9373"/>
      <c r="BE9373"/>
      <c r="BF9373"/>
      <c r="BG9373"/>
      <c r="BI9373"/>
      <c r="BJ9373"/>
      <c r="BK9373"/>
      <c r="BM9373"/>
      <c r="BN9373"/>
      <c r="BO9373"/>
    </row>
    <row r="9374" spans="1:67">
      <c r="A9374"/>
      <c r="B9374"/>
      <c r="C9374"/>
      <c r="E9374"/>
      <c r="F9374"/>
      <c r="G9374"/>
      <c r="I9374"/>
      <c r="J9374"/>
      <c r="K9374"/>
      <c r="M9374"/>
      <c r="N9374"/>
      <c r="O9374"/>
      <c r="Q9374"/>
      <c r="R9374"/>
      <c r="S9374"/>
      <c r="U9374"/>
      <c r="V9374"/>
      <c r="W9374"/>
      <c r="Y9374"/>
      <c r="Z9374"/>
      <c r="AA9374"/>
      <c r="AC9374"/>
      <c r="AD9374"/>
      <c r="AE9374"/>
      <c r="AG9374"/>
      <c r="AH9374"/>
      <c r="AI9374"/>
      <c r="AK9374"/>
      <c r="AL9374"/>
      <c r="AM9374"/>
      <c r="AO9374"/>
      <c r="AP9374"/>
      <c r="AQ9374"/>
      <c r="AS9374"/>
      <c r="AT9374"/>
      <c r="AU9374"/>
      <c r="AW9374"/>
      <c r="AX9374"/>
      <c r="AY9374"/>
      <c r="BA9374"/>
      <c r="BB9374"/>
      <c r="BC9374"/>
      <c r="BE9374"/>
      <c r="BF9374"/>
      <c r="BG9374"/>
      <c r="BI9374"/>
      <c r="BJ9374"/>
      <c r="BK9374"/>
      <c r="BM9374"/>
      <c r="BN9374"/>
      <c r="BO9374"/>
    </row>
    <row r="9375" spans="1:67">
      <c r="A9375"/>
      <c r="B9375"/>
      <c r="C9375"/>
      <c r="E9375"/>
      <c r="F9375"/>
      <c r="G9375"/>
      <c r="I9375"/>
      <c r="J9375"/>
      <c r="K9375"/>
      <c r="M9375"/>
      <c r="N9375"/>
      <c r="O9375"/>
      <c r="Q9375"/>
      <c r="R9375"/>
      <c r="S9375"/>
      <c r="U9375"/>
      <c r="V9375"/>
      <c r="W9375"/>
      <c r="Y9375"/>
      <c r="Z9375"/>
      <c r="AA9375"/>
      <c r="AC9375"/>
      <c r="AD9375"/>
      <c r="AE9375"/>
      <c r="AG9375"/>
      <c r="AH9375"/>
      <c r="AI9375"/>
      <c r="AK9375"/>
      <c r="AL9375"/>
      <c r="AM9375"/>
      <c r="AO9375"/>
      <c r="AP9375"/>
      <c r="AQ9375"/>
      <c r="AS9375"/>
      <c r="AT9375"/>
      <c r="AU9375"/>
      <c r="AW9375"/>
      <c r="AX9375"/>
      <c r="AY9375"/>
      <c r="BA9375"/>
      <c r="BB9375"/>
      <c r="BC9375"/>
      <c r="BE9375"/>
      <c r="BF9375"/>
      <c r="BG9375"/>
      <c r="BI9375"/>
      <c r="BJ9375"/>
      <c r="BK9375"/>
      <c r="BM9375"/>
      <c r="BN9375"/>
      <c r="BO9375"/>
    </row>
    <row r="9376" spans="1:67">
      <c r="A9376"/>
      <c r="B9376"/>
      <c r="C9376"/>
      <c r="E9376"/>
      <c r="F9376"/>
      <c r="G9376"/>
      <c r="I9376"/>
      <c r="J9376"/>
      <c r="K9376"/>
      <c r="M9376"/>
      <c r="N9376"/>
      <c r="O9376"/>
      <c r="Q9376"/>
      <c r="R9376"/>
      <c r="S9376"/>
      <c r="U9376"/>
      <c r="V9376"/>
      <c r="W9376"/>
      <c r="Y9376"/>
      <c r="Z9376"/>
      <c r="AA9376"/>
      <c r="AC9376"/>
      <c r="AD9376"/>
      <c r="AE9376"/>
      <c r="AG9376"/>
      <c r="AH9376"/>
      <c r="AI9376"/>
      <c r="AK9376"/>
      <c r="AL9376"/>
      <c r="AM9376"/>
      <c r="AO9376"/>
      <c r="AP9376"/>
      <c r="AQ9376"/>
      <c r="AS9376"/>
      <c r="AT9376"/>
      <c r="AU9376"/>
      <c r="AW9376"/>
      <c r="AX9376"/>
      <c r="AY9376"/>
      <c r="BA9376"/>
      <c r="BB9376"/>
      <c r="BC9376"/>
      <c r="BE9376"/>
      <c r="BF9376"/>
      <c r="BG9376"/>
      <c r="BI9376"/>
      <c r="BJ9376"/>
      <c r="BK9376"/>
      <c r="BM9376"/>
      <c r="BN9376"/>
      <c r="BO9376"/>
    </row>
    <row r="9377" spans="1:67">
      <c r="A9377"/>
      <c r="B9377"/>
      <c r="C9377"/>
      <c r="E9377"/>
      <c r="F9377"/>
      <c r="G9377"/>
      <c r="I9377"/>
      <c r="J9377"/>
      <c r="K9377"/>
      <c r="M9377"/>
      <c r="N9377"/>
      <c r="O9377"/>
      <c r="Q9377"/>
      <c r="R9377"/>
      <c r="S9377"/>
      <c r="U9377"/>
      <c r="V9377"/>
      <c r="W9377"/>
      <c r="Y9377"/>
      <c r="Z9377"/>
      <c r="AA9377"/>
      <c r="AC9377"/>
      <c r="AD9377"/>
      <c r="AE9377"/>
      <c r="AG9377"/>
      <c r="AH9377"/>
      <c r="AI9377"/>
      <c r="AK9377"/>
      <c r="AL9377"/>
      <c r="AM9377"/>
      <c r="AO9377"/>
      <c r="AP9377"/>
      <c r="AQ9377"/>
      <c r="AS9377"/>
      <c r="AT9377"/>
      <c r="AU9377"/>
      <c r="AW9377"/>
      <c r="AX9377"/>
      <c r="AY9377"/>
      <c r="BA9377"/>
      <c r="BB9377"/>
      <c r="BC9377"/>
      <c r="BE9377"/>
      <c r="BF9377"/>
      <c r="BG9377"/>
      <c r="BI9377"/>
      <c r="BJ9377"/>
      <c r="BK9377"/>
      <c r="BM9377"/>
      <c r="BN9377"/>
      <c r="BO9377"/>
    </row>
    <row r="9378" spans="1:67">
      <c r="A9378"/>
      <c r="B9378"/>
      <c r="C9378"/>
      <c r="E9378"/>
      <c r="F9378"/>
      <c r="G9378"/>
      <c r="I9378"/>
      <c r="J9378"/>
      <c r="K9378"/>
      <c r="M9378"/>
      <c r="N9378"/>
      <c r="O9378"/>
      <c r="Q9378"/>
      <c r="R9378"/>
      <c r="S9378"/>
      <c r="U9378"/>
      <c r="V9378"/>
      <c r="W9378"/>
      <c r="Y9378"/>
      <c r="Z9378"/>
      <c r="AA9378"/>
      <c r="AC9378"/>
      <c r="AD9378"/>
      <c r="AE9378"/>
      <c r="AG9378"/>
      <c r="AH9378"/>
      <c r="AI9378"/>
      <c r="AK9378"/>
      <c r="AL9378"/>
      <c r="AM9378"/>
      <c r="AO9378"/>
      <c r="AP9378"/>
      <c r="AQ9378"/>
      <c r="AS9378"/>
      <c r="AT9378"/>
      <c r="AU9378"/>
      <c r="AW9378"/>
      <c r="AX9378"/>
      <c r="AY9378"/>
      <c r="BA9378"/>
      <c r="BB9378"/>
      <c r="BC9378"/>
      <c r="BE9378"/>
      <c r="BF9378"/>
      <c r="BG9378"/>
      <c r="BI9378"/>
      <c r="BJ9378"/>
      <c r="BK9378"/>
      <c r="BM9378"/>
      <c r="BN9378"/>
      <c r="BO9378"/>
    </row>
    <row r="9379" spans="1:67">
      <c r="A9379"/>
      <c r="B9379"/>
      <c r="C9379"/>
      <c r="E9379"/>
      <c r="F9379"/>
      <c r="G9379"/>
      <c r="I9379"/>
      <c r="J9379"/>
      <c r="K9379"/>
      <c r="M9379"/>
      <c r="N9379"/>
      <c r="O9379"/>
      <c r="Q9379"/>
      <c r="R9379"/>
      <c r="S9379"/>
      <c r="U9379"/>
      <c r="V9379"/>
      <c r="W9379"/>
      <c r="Y9379"/>
      <c r="Z9379"/>
      <c r="AA9379"/>
      <c r="AC9379"/>
      <c r="AD9379"/>
      <c r="AE9379"/>
      <c r="AG9379"/>
      <c r="AH9379"/>
      <c r="AI9379"/>
      <c r="AK9379"/>
      <c r="AL9379"/>
      <c r="AM9379"/>
      <c r="AO9379"/>
      <c r="AP9379"/>
      <c r="AQ9379"/>
      <c r="AS9379"/>
      <c r="AT9379"/>
      <c r="AU9379"/>
      <c r="AW9379"/>
      <c r="AX9379"/>
      <c r="AY9379"/>
      <c r="BA9379"/>
      <c r="BB9379"/>
      <c r="BC9379"/>
      <c r="BE9379"/>
      <c r="BF9379"/>
      <c r="BG9379"/>
      <c r="BI9379"/>
      <c r="BJ9379"/>
      <c r="BK9379"/>
      <c r="BM9379"/>
      <c r="BN9379"/>
      <c r="BO9379"/>
    </row>
    <row r="9380" spans="1:67">
      <c r="A9380"/>
      <c r="B9380"/>
      <c r="C9380"/>
      <c r="E9380"/>
      <c r="F9380"/>
      <c r="G9380"/>
      <c r="I9380"/>
      <c r="J9380"/>
      <c r="K9380"/>
      <c r="M9380"/>
      <c r="N9380"/>
      <c r="O9380"/>
      <c r="Q9380"/>
      <c r="R9380"/>
      <c r="S9380"/>
      <c r="U9380"/>
      <c r="V9380"/>
      <c r="W9380"/>
      <c r="Y9380"/>
      <c r="Z9380"/>
      <c r="AA9380"/>
      <c r="AC9380"/>
      <c r="AD9380"/>
      <c r="AE9380"/>
      <c r="AG9380"/>
      <c r="AH9380"/>
      <c r="AI9380"/>
      <c r="AK9380"/>
      <c r="AL9380"/>
      <c r="AM9380"/>
      <c r="AO9380"/>
      <c r="AP9380"/>
      <c r="AQ9380"/>
      <c r="AS9380"/>
      <c r="AT9380"/>
      <c r="AU9380"/>
      <c r="AW9380"/>
      <c r="AX9380"/>
      <c r="AY9380"/>
      <c r="BA9380"/>
      <c r="BB9380"/>
      <c r="BC9380"/>
      <c r="BE9380"/>
      <c r="BF9380"/>
      <c r="BG9380"/>
      <c r="BI9380"/>
      <c r="BJ9380"/>
      <c r="BK9380"/>
      <c r="BM9380"/>
      <c r="BN9380"/>
      <c r="BO9380"/>
    </row>
    <row r="9381" spans="1:67">
      <c r="A9381"/>
      <c r="B9381"/>
      <c r="C9381"/>
      <c r="E9381"/>
      <c r="F9381"/>
      <c r="G9381"/>
      <c r="I9381"/>
      <c r="J9381"/>
      <c r="K9381"/>
      <c r="M9381"/>
      <c r="N9381"/>
      <c r="O9381"/>
      <c r="Q9381"/>
      <c r="R9381"/>
      <c r="S9381"/>
      <c r="U9381"/>
      <c r="V9381"/>
      <c r="W9381"/>
      <c r="Y9381"/>
      <c r="Z9381"/>
      <c r="AA9381"/>
      <c r="AC9381"/>
      <c r="AD9381"/>
      <c r="AE9381"/>
      <c r="AG9381"/>
      <c r="AH9381"/>
      <c r="AI9381"/>
      <c r="AK9381"/>
      <c r="AL9381"/>
      <c r="AM9381"/>
      <c r="AO9381"/>
      <c r="AP9381"/>
      <c r="AQ9381"/>
      <c r="AS9381"/>
      <c r="AT9381"/>
      <c r="AU9381"/>
      <c r="AW9381"/>
      <c r="AX9381"/>
      <c r="AY9381"/>
      <c r="BA9381"/>
      <c r="BB9381"/>
      <c r="BC9381"/>
      <c r="BE9381"/>
      <c r="BF9381"/>
      <c r="BG9381"/>
      <c r="BI9381"/>
      <c r="BJ9381"/>
      <c r="BK9381"/>
      <c r="BM9381"/>
      <c r="BN9381"/>
      <c r="BO9381"/>
    </row>
    <row r="9382" spans="1:67">
      <c r="A9382"/>
      <c r="B9382"/>
      <c r="C9382"/>
      <c r="E9382"/>
      <c r="F9382"/>
      <c r="G9382"/>
      <c r="I9382"/>
      <c r="J9382"/>
      <c r="K9382"/>
      <c r="M9382"/>
      <c r="N9382"/>
      <c r="O9382"/>
      <c r="Q9382"/>
      <c r="R9382"/>
      <c r="S9382"/>
      <c r="U9382"/>
      <c r="V9382"/>
      <c r="W9382"/>
      <c r="Y9382"/>
      <c r="Z9382"/>
      <c r="AA9382"/>
      <c r="AC9382"/>
      <c r="AD9382"/>
      <c r="AE9382"/>
      <c r="AG9382"/>
      <c r="AH9382"/>
      <c r="AI9382"/>
      <c r="AK9382"/>
      <c r="AL9382"/>
      <c r="AM9382"/>
      <c r="AO9382"/>
      <c r="AP9382"/>
      <c r="AQ9382"/>
      <c r="AS9382"/>
      <c r="AT9382"/>
      <c r="AU9382"/>
      <c r="AW9382"/>
      <c r="AX9382"/>
      <c r="AY9382"/>
      <c r="BA9382"/>
      <c r="BB9382"/>
      <c r="BC9382"/>
      <c r="BE9382"/>
      <c r="BF9382"/>
      <c r="BG9382"/>
      <c r="BI9382"/>
      <c r="BJ9382"/>
      <c r="BK9382"/>
      <c r="BM9382"/>
      <c r="BN9382"/>
      <c r="BO9382"/>
    </row>
    <row r="9383" spans="1:67">
      <c r="A9383"/>
      <c r="B9383"/>
      <c r="C9383"/>
      <c r="E9383"/>
      <c r="F9383"/>
      <c r="G9383"/>
      <c r="I9383"/>
      <c r="J9383"/>
      <c r="K9383"/>
      <c r="M9383"/>
      <c r="N9383"/>
      <c r="O9383"/>
      <c r="Q9383"/>
      <c r="R9383"/>
      <c r="S9383"/>
      <c r="U9383"/>
      <c r="V9383"/>
      <c r="W9383"/>
      <c r="Y9383"/>
      <c r="Z9383"/>
      <c r="AA9383"/>
      <c r="AC9383"/>
      <c r="AD9383"/>
      <c r="AE9383"/>
      <c r="AG9383"/>
      <c r="AH9383"/>
      <c r="AI9383"/>
      <c r="AK9383"/>
      <c r="AL9383"/>
      <c r="AM9383"/>
      <c r="AO9383"/>
      <c r="AP9383"/>
      <c r="AQ9383"/>
      <c r="AS9383"/>
      <c r="AT9383"/>
      <c r="AU9383"/>
      <c r="AW9383"/>
      <c r="AX9383"/>
      <c r="AY9383"/>
      <c r="BA9383"/>
      <c r="BB9383"/>
      <c r="BC9383"/>
      <c r="BE9383"/>
      <c r="BF9383"/>
      <c r="BG9383"/>
      <c r="BI9383"/>
      <c r="BJ9383"/>
      <c r="BK9383"/>
      <c r="BM9383"/>
      <c r="BN9383"/>
      <c r="BO9383"/>
    </row>
    <row r="9384" spans="1:67">
      <c r="A9384"/>
      <c r="B9384"/>
      <c r="C9384"/>
      <c r="E9384"/>
      <c r="F9384"/>
      <c r="G9384"/>
      <c r="I9384"/>
      <c r="J9384"/>
      <c r="K9384"/>
      <c r="M9384"/>
      <c r="N9384"/>
      <c r="O9384"/>
      <c r="Q9384"/>
      <c r="R9384"/>
      <c r="S9384"/>
      <c r="U9384"/>
      <c r="V9384"/>
      <c r="W9384"/>
      <c r="Y9384"/>
      <c r="Z9384"/>
      <c r="AA9384"/>
      <c r="AC9384"/>
      <c r="AD9384"/>
      <c r="AE9384"/>
      <c r="AG9384"/>
      <c r="AH9384"/>
      <c r="AI9384"/>
      <c r="AK9384"/>
      <c r="AL9384"/>
      <c r="AM9384"/>
      <c r="AO9384"/>
      <c r="AP9384"/>
      <c r="AQ9384"/>
      <c r="AS9384"/>
      <c r="AT9384"/>
      <c r="AU9384"/>
      <c r="AW9384"/>
      <c r="AX9384"/>
      <c r="AY9384"/>
      <c r="BA9384"/>
      <c r="BB9384"/>
      <c r="BC9384"/>
      <c r="BE9384"/>
      <c r="BF9384"/>
      <c r="BG9384"/>
      <c r="BI9384"/>
      <c r="BJ9384"/>
      <c r="BK9384"/>
      <c r="BM9384"/>
      <c r="BN9384"/>
      <c r="BO9384"/>
    </row>
    <row r="9385" spans="1:67">
      <c r="A9385"/>
      <c r="B9385"/>
      <c r="C9385"/>
      <c r="E9385"/>
      <c r="F9385"/>
      <c r="G9385"/>
      <c r="I9385"/>
      <c r="J9385"/>
      <c r="K9385"/>
      <c r="M9385"/>
      <c r="N9385"/>
      <c r="O9385"/>
      <c r="Q9385"/>
      <c r="R9385"/>
      <c r="S9385"/>
      <c r="U9385"/>
      <c r="V9385"/>
      <c r="W9385"/>
      <c r="Y9385"/>
      <c r="Z9385"/>
      <c r="AA9385"/>
      <c r="AC9385"/>
      <c r="AD9385"/>
      <c r="AE9385"/>
      <c r="AG9385"/>
      <c r="AH9385"/>
      <c r="AI9385"/>
      <c r="AK9385"/>
      <c r="AL9385"/>
      <c r="AM9385"/>
      <c r="AO9385"/>
      <c r="AP9385"/>
      <c r="AQ9385"/>
      <c r="AS9385"/>
      <c r="AT9385"/>
      <c r="AU9385"/>
      <c r="AW9385"/>
      <c r="AX9385"/>
      <c r="AY9385"/>
      <c r="BA9385"/>
      <c r="BB9385"/>
      <c r="BC9385"/>
      <c r="BE9385"/>
      <c r="BF9385"/>
      <c r="BG9385"/>
      <c r="BI9385"/>
      <c r="BJ9385"/>
      <c r="BK9385"/>
      <c r="BM9385"/>
      <c r="BN9385"/>
      <c r="BO9385"/>
    </row>
    <row r="9386" spans="1:67">
      <c r="A9386"/>
      <c r="B9386"/>
      <c r="C9386"/>
      <c r="E9386"/>
      <c r="F9386"/>
      <c r="G9386"/>
      <c r="I9386"/>
      <c r="J9386"/>
      <c r="K9386"/>
      <c r="M9386"/>
      <c r="N9386"/>
      <c r="O9386"/>
      <c r="Q9386"/>
      <c r="R9386"/>
      <c r="S9386"/>
      <c r="U9386"/>
      <c r="V9386"/>
      <c r="W9386"/>
      <c r="Y9386"/>
      <c r="Z9386"/>
      <c r="AA9386"/>
      <c r="AC9386"/>
      <c r="AD9386"/>
      <c r="AE9386"/>
      <c r="AG9386"/>
      <c r="AH9386"/>
      <c r="AI9386"/>
      <c r="AK9386"/>
      <c r="AL9386"/>
      <c r="AM9386"/>
      <c r="AO9386"/>
      <c r="AP9386"/>
      <c r="AQ9386"/>
      <c r="AS9386"/>
      <c r="AT9386"/>
      <c r="AU9386"/>
      <c r="AW9386"/>
      <c r="AX9386"/>
      <c r="AY9386"/>
      <c r="BA9386"/>
      <c r="BB9386"/>
      <c r="BC9386"/>
      <c r="BE9386"/>
      <c r="BF9386"/>
      <c r="BG9386"/>
      <c r="BI9386"/>
      <c r="BJ9386"/>
      <c r="BK9386"/>
      <c r="BM9386"/>
      <c r="BN9386"/>
      <c r="BO9386"/>
    </row>
    <row r="9387" spans="1:67">
      <c r="A9387"/>
      <c r="B9387"/>
      <c r="C9387"/>
      <c r="E9387"/>
      <c r="F9387"/>
      <c r="G9387"/>
      <c r="I9387"/>
      <c r="J9387"/>
      <c r="K9387"/>
      <c r="M9387"/>
      <c r="N9387"/>
      <c r="O9387"/>
      <c r="Q9387"/>
      <c r="R9387"/>
      <c r="S9387"/>
      <c r="U9387"/>
      <c r="V9387"/>
      <c r="W9387"/>
      <c r="Y9387"/>
      <c r="Z9387"/>
      <c r="AA9387"/>
      <c r="AC9387"/>
      <c r="AD9387"/>
      <c r="AE9387"/>
      <c r="AG9387"/>
      <c r="AH9387"/>
      <c r="AI9387"/>
      <c r="AK9387"/>
      <c r="AL9387"/>
      <c r="AM9387"/>
      <c r="AO9387"/>
      <c r="AP9387"/>
      <c r="AQ9387"/>
      <c r="AS9387"/>
      <c r="AT9387"/>
      <c r="AU9387"/>
      <c r="AW9387"/>
      <c r="AX9387"/>
      <c r="AY9387"/>
      <c r="BA9387"/>
      <c r="BB9387"/>
      <c r="BC9387"/>
      <c r="BE9387"/>
      <c r="BF9387"/>
      <c r="BG9387"/>
      <c r="BI9387"/>
      <c r="BJ9387"/>
      <c r="BK9387"/>
      <c r="BM9387"/>
      <c r="BN9387"/>
      <c r="BO9387"/>
    </row>
    <row r="9388" spans="1:67">
      <c r="A9388"/>
      <c r="B9388"/>
      <c r="C9388"/>
      <c r="E9388"/>
      <c r="F9388"/>
      <c r="G9388"/>
      <c r="I9388"/>
      <c r="J9388"/>
      <c r="K9388"/>
      <c r="M9388"/>
      <c r="N9388"/>
      <c r="O9388"/>
      <c r="Q9388"/>
      <c r="R9388"/>
      <c r="S9388"/>
      <c r="U9388"/>
      <c r="V9388"/>
      <c r="W9388"/>
      <c r="Y9388"/>
      <c r="Z9388"/>
      <c r="AA9388"/>
      <c r="AC9388"/>
      <c r="AD9388"/>
      <c r="AE9388"/>
      <c r="AG9388"/>
      <c r="AH9388"/>
      <c r="AI9388"/>
      <c r="AK9388"/>
      <c r="AL9388"/>
      <c r="AM9388"/>
      <c r="AO9388"/>
      <c r="AP9388"/>
      <c r="AQ9388"/>
      <c r="AS9388"/>
      <c r="AT9388"/>
      <c r="AU9388"/>
      <c r="AW9388"/>
      <c r="AX9388"/>
      <c r="AY9388"/>
      <c r="BA9388"/>
      <c r="BB9388"/>
      <c r="BC9388"/>
      <c r="BE9388"/>
      <c r="BF9388"/>
      <c r="BG9388"/>
      <c r="BI9388"/>
      <c r="BJ9388"/>
      <c r="BK9388"/>
      <c r="BM9388"/>
      <c r="BN9388"/>
      <c r="BO9388"/>
    </row>
    <row r="9389" spans="1:67">
      <c r="A9389"/>
      <c r="B9389"/>
      <c r="C9389"/>
      <c r="E9389"/>
      <c r="F9389"/>
      <c r="G9389"/>
      <c r="I9389"/>
      <c r="J9389"/>
      <c r="K9389"/>
      <c r="M9389"/>
      <c r="N9389"/>
      <c r="O9389"/>
      <c r="Q9389"/>
      <c r="R9389"/>
      <c r="S9389"/>
      <c r="U9389"/>
      <c r="V9389"/>
      <c r="W9389"/>
      <c r="Y9389"/>
      <c r="Z9389"/>
      <c r="AA9389"/>
      <c r="AC9389"/>
      <c r="AD9389"/>
      <c r="AE9389"/>
      <c r="AG9389"/>
      <c r="AH9389"/>
      <c r="AI9389"/>
      <c r="AK9389"/>
      <c r="AL9389"/>
      <c r="AM9389"/>
      <c r="AO9389"/>
      <c r="AP9389"/>
      <c r="AQ9389"/>
      <c r="AS9389"/>
      <c r="AT9389"/>
      <c r="AU9389"/>
      <c r="AW9389"/>
      <c r="AX9389"/>
      <c r="AY9389"/>
      <c r="BA9389"/>
      <c r="BB9389"/>
      <c r="BC9389"/>
      <c r="BE9389"/>
      <c r="BF9389"/>
      <c r="BG9389"/>
      <c r="BI9389"/>
      <c r="BJ9389"/>
      <c r="BK9389"/>
      <c r="BM9389"/>
      <c r="BN9389"/>
      <c r="BO9389"/>
    </row>
    <row r="9390" spans="1:67">
      <c r="A9390"/>
      <c r="B9390"/>
      <c r="C9390"/>
      <c r="E9390"/>
      <c r="F9390"/>
      <c r="G9390"/>
      <c r="I9390"/>
      <c r="J9390"/>
      <c r="K9390"/>
      <c r="M9390"/>
      <c r="N9390"/>
      <c r="O9390"/>
      <c r="Q9390"/>
      <c r="R9390"/>
      <c r="S9390"/>
      <c r="U9390"/>
      <c r="V9390"/>
      <c r="W9390"/>
      <c r="Y9390"/>
      <c r="Z9390"/>
      <c r="AA9390"/>
      <c r="AC9390"/>
      <c r="AD9390"/>
      <c r="AE9390"/>
      <c r="AG9390"/>
      <c r="AH9390"/>
      <c r="AI9390"/>
      <c r="AK9390"/>
      <c r="AL9390"/>
      <c r="AM9390"/>
      <c r="AO9390"/>
      <c r="AP9390"/>
      <c r="AQ9390"/>
      <c r="AS9390"/>
      <c r="AT9390"/>
      <c r="AU9390"/>
      <c r="AW9390"/>
      <c r="AX9390"/>
      <c r="AY9390"/>
      <c r="BA9390"/>
      <c r="BB9390"/>
      <c r="BC9390"/>
      <c r="BE9390"/>
      <c r="BF9390"/>
      <c r="BG9390"/>
      <c r="BI9390"/>
      <c r="BJ9390"/>
      <c r="BK9390"/>
      <c r="BM9390"/>
      <c r="BN9390"/>
      <c r="BO9390"/>
    </row>
    <row r="9391" spans="1:67">
      <c r="A9391"/>
      <c r="B9391"/>
      <c r="C9391"/>
      <c r="E9391"/>
      <c r="F9391"/>
      <c r="G9391"/>
      <c r="I9391"/>
      <c r="J9391"/>
      <c r="K9391"/>
      <c r="M9391"/>
      <c r="N9391"/>
      <c r="O9391"/>
      <c r="Q9391"/>
      <c r="R9391"/>
      <c r="S9391"/>
      <c r="U9391"/>
      <c r="V9391"/>
      <c r="W9391"/>
      <c r="Y9391"/>
      <c r="Z9391"/>
      <c r="AA9391"/>
      <c r="AC9391"/>
      <c r="AD9391"/>
      <c r="AE9391"/>
      <c r="AG9391"/>
      <c r="AH9391"/>
      <c r="AI9391"/>
      <c r="AK9391"/>
      <c r="AL9391"/>
      <c r="AM9391"/>
      <c r="AO9391"/>
      <c r="AP9391"/>
      <c r="AQ9391"/>
      <c r="AS9391"/>
      <c r="AT9391"/>
      <c r="AU9391"/>
      <c r="AW9391"/>
      <c r="AX9391"/>
      <c r="AY9391"/>
      <c r="BA9391"/>
      <c r="BB9391"/>
      <c r="BC9391"/>
      <c r="BE9391"/>
      <c r="BF9391"/>
      <c r="BG9391"/>
      <c r="BI9391"/>
      <c r="BJ9391"/>
      <c r="BK9391"/>
      <c r="BM9391"/>
      <c r="BN9391"/>
      <c r="BO9391"/>
    </row>
    <row r="9392" spans="1:67">
      <c r="A9392"/>
      <c r="B9392"/>
      <c r="C9392"/>
      <c r="E9392"/>
      <c r="F9392"/>
      <c r="G9392"/>
      <c r="I9392"/>
      <c r="J9392"/>
      <c r="K9392"/>
      <c r="M9392"/>
      <c r="N9392"/>
      <c r="O9392"/>
      <c r="Q9392"/>
      <c r="R9392"/>
      <c r="S9392"/>
      <c r="U9392"/>
      <c r="V9392"/>
      <c r="W9392"/>
      <c r="Y9392"/>
      <c r="Z9392"/>
      <c r="AA9392"/>
      <c r="AC9392"/>
      <c r="AD9392"/>
      <c r="AE9392"/>
      <c r="AG9392"/>
      <c r="AH9392"/>
      <c r="AI9392"/>
      <c r="AK9392"/>
      <c r="AL9392"/>
      <c r="AM9392"/>
      <c r="AO9392"/>
      <c r="AP9392"/>
      <c r="AQ9392"/>
      <c r="AS9392"/>
      <c r="AT9392"/>
      <c r="AU9392"/>
      <c r="AW9392"/>
      <c r="AX9392"/>
      <c r="AY9392"/>
      <c r="BA9392"/>
      <c r="BB9392"/>
      <c r="BC9392"/>
      <c r="BE9392"/>
      <c r="BF9392"/>
      <c r="BG9392"/>
      <c r="BI9392"/>
      <c r="BJ9392"/>
      <c r="BK9392"/>
      <c r="BM9392"/>
      <c r="BN9392"/>
      <c r="BO9392"/>
    </row>
    <row r="9393" spans="1:67">
      <c r="A9393"/>
      <c r="B9393"/>
      <c r="C9393"/>
      <c r="E9393"/>
      <c r="F9393"/>
      <c r="G9393"/>
      <c r="I9393"/>
      <c r="J9393"/>
      <c r="K9393"/>
      <c r="M9393"/>
      <c r="N9393"/>
      <c r="O9393"/>
      <c r="Q9393"/>
      <c r="R9393"/>
      <c r="S9393"/>
      <c r="U9393"/>
      <c r="V9393"/>
      <c r="W9393"/>
      <c r="Y9393"/>
      <c r="Z9393"/>
      <c r="AA9393"/>
      <c r="AC9393"/>
      <c r="AD9393"/>
      <c r="AE9393"/>
      <c r="AG9393"/>
      <c r="AH9393"/>
      <c r="AI9393"/>
      <c r="AK9393"/>
      <c r="AL9393"/>
      <c r="AM9393"/>
      <c r="AO9393"/>
      <c r="AP9393"/>
      <c r="AQ9393"/>
      <c r="AS9393"/>
      <c r="AT9393"/>
      <c r="AU9393"/>
      <c r="AW9393"/>
      <c r="AX9393"/>
      <c r="AY9393"/>
      <c r="BA9393"/>
      <c r="BB9393"/>
      <c r="BC9393"/>
      <c r="BE9393"/>
      <c r="BF9393"/>
      <c r="BG9393"/>
      <c r="BI9393"/>
      <c r="BJ9393"/>
      <c r="BK9393"/>
      <c r="BM9393"/>
      <c r="BN9393"/>
      <c r="BO9393"/>
    </row>
    <row r="9394" spans="1:67">
      <c r="A9394"/>
      <c r="B9394"/>
      <c r="C9394"/>
      <c r="E9394"/>
      <c r="F9394"/>
      <c r="G9394"/>
      <c r="I9394"/>
      <c r="J9394"/>
      <c r="K9394"/>
      <c r="M9394"/>
      <c r="N9394"/>
      <c r="O9394"/>
      <c r="Q9394"/>
      <c r="R9394"/>
      <c r="S9394"/>
      <c r="U9394"/>
      <c r="V9394"/>
      <c r="W9394"/>
      <c r="Y9394"/>
      <c r="Z9394"/>
      <c r="AA9394"/>
      <c r="AC9394"/>
      <c r="AD9394"/>
      <c r="AE9394"/>
      <c r="AG9394"/>
      <c r="AH9394"/>
      <c r="AI9394"/>
      <c r="AK9394"/>
      <c r="AL9394"/>
      <c r="AM9394"/>
      <c r="AO9394"/>
      <c r="AP9394"/>
      <c r="AQ9394"/>
      <c r="AS9394"/>
      <c r="AT9394"/>
      <c r="AU9394"/>
      <c r="AW9394"/>
      <c r="AX9394"/>
      <c r="AY9394"/>
      <c r="BA9394"/>
      <c r="BB9394"/>
      <c r="BC9394"/>
      <c r="BE9394"/>
      <c r="BF9394"/>
      <c r="BG9394"/>
      <c r="BI9394"/>
      <c r="BJ9394"/>
      <c r="BK9394"/>
      <c r="BM9394"/>
      <c r="BN9394"/>
      <c r="BO9394"/>
    </row>
    <row r="9395" spans="1:67">
      <c r="A9395"/>
      <c r="B9395"/>
      <c r="C9395"/>
      <c r="E9395"/>
      <c r="F9395"/>
      <c r="G9395"/>
      <c r="I9395"/>
      <c r="J9395"/>
      <c r="K9395"/>
      <c r="M9395"/>
      <c r="N9395"/>
      <c r="O9395"/>
      <c r="Q9395"/>
      <c r="R9395"/>
      <c r="S9395"/>
      <c r="U9395"/>
      <c r="V9395"/>
      <c r="W9395"/>
      <c r="Y9395"/>
      <c r="Z9395"/>
      <c r="AA9395"/>
      <c r="AC9395"/>
      <c r="AD9395"/>
      <c r="AE9395"/>
      <c r="AG9395"/>
      <c r="AH9395"/>
      <c r="AI9395"/>
      <c r="AK9395"/>
      <c r="AL9395"/>
      <c r="AM9395"/>
      <c r="AO9395"/>
      <c r="AP9395"/>
      <c r="AQ9395"/>
      <c r="AS9395"/>
      <c r="AT9395"/>
      <c r="AU9395"/>
      <c r="AW9395"/>
      <c r="AX9395"/>
      <c r="AY9395"/>
      <c r="BA9395"/>
      <c r="BB9395"/>
      <c r="BC9395"/>
      <c r="BE9395"/>
      <c r="BF9395"/>
      <c r="BG9395"/>
      <c r="BI9395"/>
      <c r="BJ9395"/>
      <c r="BK9395"/>
      <c r="BM9395"/>
      <c r="BN9395"/>
      <c r="BO9395"/>
    </row>
    <row r="9396" spans="1:67">
      <c r="A9396"/>
      <c r="B9396"/>
      <c r="C9396"/>
      <c r="E9396"/>
      <c r="F9396"/>
      <c r="G9396"/>
      <c r="I9396"/>
      <c r="J9396"/>
      <c r="K9396"/>
      <c r="M9396"/>
      <c r="N9396"/>
      <c r="O9396"/>
      <c r="Q9396"/>
      <c r="R9396"/>
      <c r="S9396"/>
      <c r="U9396"/>
      <c r="V9396"/>
      <c r="W9396"/>
      <c r="Y9396"/>
      <c r="Z9396"/>
      <c r="AA9396"/>
      <c r="AC9396"/>
      <c r="AD9396"/>
      <c r="AE9396"/>
      <c r="AG9396"/>
      <c r="AH9396"/>
      <c r="AI9396"/>
      <c r="AK9396"/>
      <c r="AL9396"/>
      <c r="AM9396"/>
      <c r="AO9396"/>
      <c r="AP9396"/>
      <c r="AQ9396"/>
      <c r="AS9396"/>
      <c r="AT9396"/>
      <c r="AU9396"/>
      <c r="AW9396"/>
      <c r="AX9396"/>
      <c r="AY9396"/>
      <c r="BA9396"/>
      <c r="BB9396"/>
      <c r="BC9396"/>
      <c r="BE9396"/>
      <c r="BF9396"/>
      <c r="BG9396"/>
      <c r="BI9396"/>
      <c r="BJ9396"/>
      <c r="BK9396"/>
      <c r="BM9396"/>
      <c r="BN9396"/>
      <c r="BO9396"/>
    </row>
    <row r="9397" spans="1:67">
      <c r="A9397"/>
      <c r="B9397"/>
      <c r="C9397"/>
      <c r="E9397"/>
      <c r="F9397"/>
      <c r="G9397"/>
      <c r="I9397"/>
      <c r="J9397"/>
      <c r="K9397"/>
      <c r="M9397"/>
      <c r="N9397"/>
      <c r="O9397"/>
      <c r="Q9397"/>
      <c r="R9397"/>
      <c r="S9397"/>
      <c r="U9397"/>
      <c r="V9397"/>
      <c r="W9397"/>
      <c r="Y9397"/>
      <c r="Z9397"/>
      <c r="AA9397"/>
      <c r="AC9397"/>
      <c r="AD9397"/>
      <c r="AE9397"/>
      <c r="AG9397"/>
      <c r="AH9397"/>
      <c r="AI9397"/>
      <c r="AK9397"/>
      <c r="AL9397"/>
      <c r="AM9397"/>
      <c r="AO9397"/>
      <c r="AP9397"/>
      <c r="AQ9397"/>
      <c r="AS9397"/>
      <c r="AT9397"/>
      <c r="AU9397"/>
      <c r="AW9397"/>
      <c r="AX9397"/>
      <c r="AY9397"/>
      <c r="BA9397"/>
      <c r="BB9397"/>
      <c r="BC9397"/>
      <c r="BE9397"/>
      <c r="BF9397"/>
      <c r="BG9397"/>
      <c r="BI9397"/>
      <c r="BJ9397"/>
      <c r="BK9397"/>
      <c r="BM9397"/>
      <c r="BN9397"/>
      <c r="BO9397"/>
    </row>
    <row r="9398" spans="1:67">
      <c r="A9398"/>
      <c r="B9398"/>
      <c r="C9398"/>
      <c r="E9398"/>
      <c r="F9398"/>
      <c r="G9398"/>
      <c r="I9398"/>
      <c r="J9398"/>
      <c r="K9398"/>
      <c r="M9398"/>
      <c r="N9398"/>
      <c r="O9398"/>
      <c r="Q9398"/>
      <c r="R9398"/>
      <c r="S9398"/>
      <c r="U9398"/>
      <c r="V9398"/>
      <c r="W9398"/>
      <c r="Y9398"/>
      <c r="Z9398"/>
      <c r="AA9398"/>
      <c r="AC9398"/>
      <c r="AD9398"/>
      <c r="AE9398"/>
      <c r="AG9398"/>
      <c r="AH9398"/>
      <c r="AI9398"/>
      <c r="AK9398"/>
      <c r="AL9398"/>
      <c r="AM9398"/>
      <c r="AO9398"/>
      <c r="AP9398"/>
      <c r="AQ9398"/>
      <c r="AS9398"/>
      <c r="AT9398"/>
      <c r="AU9398"/>
      <c r="AW9398"/>
      <c r="AX9398"/>
      <c r="AY9398"/>
      <c r="BA9398"/>
      <c r="BB9398"/>
      <c r="BC9398"/>
      <c r="BE9398"/>
      <c r="BF9398"/>
      <c r="BG9398"/>
      <c r="BI9398"/>
      <c r="BJ9398"/>
      <c r="BK9398"/>
      <c r="BM9398"/>
      <c r="BN9398"/>
      <c r="BO9398"/>
    </row>
    <row r="9399" spans="1:67">
      <c r="A9399"/>
      <c r="B9399"/>
      <c r="C9399"/>
      <c r="E9399"/>
      <c r="F9399"/>
      <c r="G9399"/>
      <c r="I9399"/>
      <c r="J9399"/>
      <c r="K9399"/>
      <c r="M9399"/>
      <c r="N9399"/>
      <c r="O9399"/>
      <c r="Q9399"/>
      <c r="R9399"/>
      <c r="S9399"/>
      <c r="U9399"/>
      <c r="V9399"/>
      <c r="W9399"/>
      <c r="Y9399"/>
      <c r="Z9399"/>
      <c r="AA9399"/>
      <c r="AC9399"/>
      <c r="AD9399"/>
      <c r="AE9399"/>
      <c r="AG9399"/>
      <c r="AH9399"/>
      <c r="AI9399"/>
      <c r="AK9399"/>
      <c r="AL9399"/>
      <c r="AM9399"/>
      <c r="AO9399"/>
      <c r="AP9399"/>
      <c r="AQ9399"/>
      <c r="AS9399"/>
      <c r="AT9399"/>
      <c r="AU9399"/>
      <c r="AW9399"/>
      <c r="AX9399"/>
      <c r="AY9399"/>
      <c r="BA9399"/>
      <c r="BB9399"/>
      <c r="BC9399"/>
      <c r="BE9399"/>
      <c r="BF9399"/>
      <c r="BG9399"/>
      <c r="BI9399"/>
      <c r="BJ9399"/>
      <c r="BK9399"/>
      <c r="BM9399"/>
      <c r="BN9399"/>
      <c r="BO9399"/>
    </row>
    <row r="9400" spans="1:67">
      <c r="A9400"/>
      <c r="B9400"/>
      <c r="C9400"/>
      <c r="E9400"/>
      <c r="F9400"/>
      <c r="G9400"/>
      <c r="I9400"/>
      <c r="J9400"/>
      <c r="K9400"/>
      <c r="M9400"/>
      <c r="N9400"/>
      <c r="O9400"/>
      <c r="Q9400"/>
      <c r="R9400"/>
      <c r="S9400"/>
      <c r="U9400"/>
      <c r="V9400"/>
      <c r="W9400"/>
      <c r="Y9400"/>
      <c r="Z9400"/>
      <c r="AA9400"/>
      <c r="AC9400"/>
      <c r="AD9400"/>
      <c r="AE9400"/>
      <c r="AG9400"/>
      <c r="AH9400"/>
      <c r="AI9400"/>
      <c r="AK9400"/>
      <c r="AL9400"/>
      <c r="AM9400"/>
      <c r="AO9400"/>
      <c r="AP9400"/>
      <c r="AQ9400"/>
      <c r="AS9400"/>
      <c r="AT9400"/>
      <c r="AU9400"/>
      <c r="AW9400"/>
      <c r="AX9400"/>
      <c r="AY9400"/>
      <c r="BA9400"/>
      <c r="BB9400"/>
      <c r="BC9400"/>
      <c r="BE9400"/>
      <c r="BF9400"/>
      <c r="BG9400"/>
      <c r="BI9400"/>
      <c r="BJ9400"/>
      <c r="BK9400"/>
      <c r="BM9400"/>
      <c r="BN9400"/>
      <c r="BO9400"/>
    </row>
    <row r="9401" spans="1:67">
      <c r="A9401"/>
      <c r="B9401"/>
      <c r="C9401"/>
      <c r="E9401"/>
      <c r="F9401"/>
      <c r="G9401"/>
      <c r="I9401"/>
      <c r="J9401"/>
      <c r="K9401"/>
      <c r="M9401"/>
      <c r="N9401"/>
      <c r="O9401"/>
      <c r="Q9401"/>
      <c r="R9401"/>
      <c r="S9401"/>
      <c r="U9401"/>
      <c r="V9401"/>
      <c r="W9401"/>
      <c r="Y9401"/>
      <c r="Z9401"/>
      <c r="AA9401"/>
      <c r="AC9401"/>
      <c r="AD9401"/>
      <c r="AE9401"/>
      <c r="AG9401"/>
      <c r="AH9401"/>
      <c r="AI9401"/>
      <c r="AK9401"/>
      <c r="AL9401"/>
      <c r="AM9401"/>
      <c r="AO9401"/>
      <c r="AP9401"/>
      <c r="AQ9401"/>
      <c r="AS9401"/>
      <c r="AT9401"/>
      <c r="AU9401"/>
      <c r="AW9401"/>
      <c r="AX9401"/>
      <c r="AY9401"/>
      <c r="BA9401"/>
      <c r="BB9401"/>
      <c r="BC9401"/>
      <c r="BE9401"/>
      <c r="BF9401"/>
      <c r="BG9401"/>
      <c r="BI9401"/>
      <c r="BJ9401"/>
      <c r="BK9401"/>
      <c r="BM9401"/>
      <c r="BN9401"/>
      <c r="BO9401"/>
    </row>
    <row r="9402" spans="1:67">
      <c r="A9402"/>
      <c r="B9402"/>
      <c r="C9402"/>
      <c r="E9402"/>
      <c r="F9402"/>
      <c r="G9402"/>
      <c r="I9402"/>
      <c r="J9402"/>
      <c r="K9402"/>
      <c r="M9402"/>
      <c r="N9402"/>
      <c r="O9402"/>
      <c r="Q9402"/>
      <c r="R9402"/>
      <c r="S9402"/>
      <c r="U9402"/>
      <c r="V9402"/>
      <c r="W9402"/>
      <c r="Y9402"/>
      <c r="Z9402"/>
      <c r="AA9402"/>
      <c r="AC9402"/>
      <c r="AD9402"/>
      <c r="AE9402"/>
      <c r="AG9402"/>
      <c r="AH9402"/>
      <c r="AI9402"/>
      <c r="AK9402"/>
      <c r="AL9402"/>
      <c r="AM9402"/>
      <c r="AO9402"/>
      <c r="AP9402"/>
      <c r="AQ9402"/>
      <c r="AS9402"/>
      <c r="AT9402"/>
      <c r="AU9402"/>
      <c r="AW9402"/>
      <c r="AX9402"/>
      <c r="AY9402"/>
      <c r="BA9402"/>
      <c r="BB9402"/>
      <c r="BC9402"/>
      <c r="BE9402"/>
      <c r="BF9402"/>
      <c r="BG9402"/>
      <c r="BI9402"/>
      <c r="BJ9402"/>
      <c r="BK9402"/>
      <c r="BM9402"/>
      <c r="BN9402"/>
      <c r="BO9402"/>
    </row>
    <row r="9403" spans="1:67">
      <c r="A9403"/>
      <c r="B9403"/>
      <c r="C9403"/>
      <c r="E9403"/>
      <c r="F9403"/>
      <c r="G9403"/>
      <c r="I9403"/>
      <c r="J9403"/>
      <c r="K9403"/>
      <c r="M9403"/>
      <c r="N9403"/>
      <c r="O9403"/>
      <c r="Q9403"/>
      <c r="R9403"/>
      <c r="S9403"/>
      <c r="U9403"/>
      <c r="V9403"/>
      <c r="W9403"/>
      <c r="Y9403"/>
      <c r="Z9403"/>
      <c r="AA9403"/>
      <c r="AC9403"/>
      <c r="AD9403"/>
      <c r="AE9403"/>
      <c r="AG9403"/>
      <c r="AH9403"/>
      <c r="AI9403"/>
      <c r="AK9403"/>
      <c r="AL9403"/>
      <c r="AM9403"/>
      <c r="AO9403"/>
      <c r="AP9403"/>
      <c r="AQ9403"/>
      <c r="AS9403"/>
      <c r="AT9403"/>
      <c r="AU9403"/>
      <c r="AW9403"/>
      <c r="AX9403"/>
      <c r="AY9403"/>
      <c r="BA9403"/>
      <c r="BB9403"/>
      <c r="BC9403"/>
      <c r="BE9403"/>
      <c r="BF9403"/>
      <c r="BG9403"/>
      <c r="BI9403"/>
      <c r="BJ9403"/>
      <c r="BK9403"/>
      <c r="BM9403"/>
      <c r="BN9403"/>
      <c r="BO9403"/>
    </row>
    <row r="9404" spans="1:67">
      <c r="A9404"/>
      <c r="B9404"/>
      <c r="C9404"/>
      <c r="E9404"/>
      <c r="F9404"/>
      <c r="G9404"/>
      <c r="I9404"/>
      <c r="J9404"/>
      <c r="K9404"/>
      <c r="M9404"/>
      <c r="N9404"/>
      <c r="O9404"/>
      <c r="Q9404"/>
      <c r="R9404"/>
      <c r="S9404"/>
      <c r="U9404"/>
      <c r="V9404"/>
      <c r="W9404"/>
      <c r="Y9404"/>
      <c r="Z9404"/>
      <c r="AA9404"/>
      <c r="AC9404"/>
      <c r="AD9404"/>
      <c r="AE9404"/>
      <c r="AG9404"/>
      <c r="AH9404"/>
      <c r="AI9404"/>
      <c r="AK9404"/>
      <c r="AL9404"/>
      <c r="AM9404"/>
      <c r="AO9404"/>
      <c r="AP9404"/>
      <c r="AQ9404"/>
      <c r="AS9404"/>
      <c r="AT9404"/>
      <c r="AU9404"/>
      <c r="AW9404"/>
      <c r="AX9404"/>
      <c r="AY9404"/>
      <c r="BA9404"/>
      <c r="BB9404"/>
      <c r="BC9404"/>
      <c r="BE9404"/>
      <c r="BF9404"/>
      <c r="BG9404"/>
      <c r="BI9404"/>
      <c r="BJ9404"/>
      <c r="BK9404"/>
      <c r="BM9404"/>
      <c r="BN9404"/>
      <c r="BO9404"/>
    </row>
    <row r="9405" spans="1:67">
      <c r="A9405"/>
      <c r="B9405"/>
      <c r="C9405"/>
      <c r="E9405"/>
      <c r="F9405"/>
      <c r="G9405"/>
      <c r="I9405"/>
      <c r="J9405"/>
      <c r="K9405"/>
      <c r="M9405"/>
      <c r="N9405"/>
      <c r="O9405"/>
      <c r="Q9405"/>
      <c r="R9405"/>
      <c r="S9405"/>
      <c r="U9405"/>
      <c r="V9405"/>
      <c r="W9405"/>
      <c r="Y9405"/>
      <c r="Z9405"/>
      <c r="AA9405"/>
      <c r="AC9405"/>
      <c r="AD9405"/>
      <c r="AE9405"/>
      <c r="AG9405"/>
      <c r="AH9405"/>
      <c r="AI9405"/>
      <c r="AK9405"/>
      <c r="AL9405"/>
      <c r="AM9405"/>
      <c r="AO9405"/>
      <c r="AP9405"/>
      <c r="AQ9405"/>
      <c r="AS9405"/>
      <c r="AT9405"/>
      <c r="AU9405"/>
      <c r="AW9405"/>
      <c r="AX9405"/>
      <c r="AY9405"/>
      <c r="BA9405"/>
      <c r="BB9405"/>
      <c r="BC9405"/>
      <c r="BE9405"/>
      <c r="BF9405"/>
      <c r="BG9405"/>
      <c r="BI9405"/>
      <c r="BJ9405"/>
      <c r="BK9405"/>
      <c r="BM9405"/>
      <c r="BN9405"/>
      <c r="BO9405"/>
    </row>
    <row r="9406" spans="1:67">
      <c r="A9406"/>
      <c r="B9406"/>
      <c r="C9406"/>
      <c r="E9406"/>
      <c r="F9406"/>
      <c r="G9406"/>
      <c r="I9406"/>
      <c r="J9406"/>
      <c r="K9406"/>
      <c r="M9406"/>
      <c r="N9406"/>
      <c r="O9406"/>
      <c r="Q9406"/>
      <c r="R9406"/>
      <c r="S9406"/>
      <c r="U9406"/>
      <c r="V9406"/>
      <c r="W9406"/>
      <c r="Y9406"/>
      <c r="Z9406"/>
      <c r="AA9406"/>
      <c r="AC9406"/>
      <c r="AD9406"/>
      <c r="AE9406"/>
      <c r="AG9406"/>
      <c r="AH9406"/>
      <c r="AI9406"/>
      <c r="AK9406"/>
      <c r="AL9406"/>
      <c r="AM9406"/>
      <c r="AO9406"/>
      <c r="AP9406"/>
      <c r="AQ9406"/>
      <c r="AS9406"/>
      <c r="AT9406"/>
      <c r="AU9406"/>
      <c r="AW9406"/>
      <c r="AX9406"/>
      <c r="AY9406"/>
      <c r="BA9406"/>
      <c r="BB9406"/>
      <c r="BC9406"/>
      <c r="BE9406"/>
      <c r="BF9406"/>
      <c r="BG9406"/>
      <c r="BI9406"/>
      <c r="BJ9406"/>
      <c r="BK9406"/>
      <c r="BM9406"/>
      <c r="BN9406"/>
      <c r="BO9406"/>
    </row>
    <row r="9407" spans="1:67">
      <c r="A9407"/>
      <c r="B9407"/>
      <c r="C9407"/>
      <c r="E9407"/>
      <c r="F9407"/>
      <c r="G9407"/>
      <c r="I9407"/>
      <c r="J9407"/>
      <c r="K9407"/>
      <c r="M9407"/>
      <c r="N9407"/>
      <c r="O9407"/>
      <c r="Q9407"/>
      <c r="R9407"/>
      <c r="S9407"/>
      <c r="U9407"/>
      <c r="V9407"/>
      <c r="W9407"/>
      <c r="Y9407"/>
      <c r="Z9407"/>
      <c r="AA9407"/>
      <c r="AC9407"/>
      <c r="AD9407"/>
      <c r="AE9407"/>
      <c r="AG9407"/>
      <c r="AH9407"/>
      <c r="AI9407"/>
      <c r="AK9407"/>
      <c r="AL9407"/>
      <c r="AM9407"/>
      <c r="AO9407"/>
      <c r="AP9407"/>
      <c r="AQ9407"/>
      <c r="AS9407"/>
      <c r="AT9407"/>
      <c r="AU9407"/>
      <c r="AW9407"/>
      <c r="AX9407"/>
      <c r="AY9407"/>
      <c r="BA9407"/>
      <c r="BB9407"/>
      <c r="BC9407"/>
      <c r="BE9407"/>
      <c r="BF9407"/>
      <c r="BG9407"/>
      <c r="BI9407"/>
      <c r="BJ9407"/>
      <c r="BK9407"/>
      <c r="BM9407"/>
      <c r="BN9407"/>
      <c r="BO9407"/>
    </row>
    <row r="9408" spans="1:67">
      <c r="A9408"/>
      <c r="B9408"/>
      <c r="C9408"/>
      <c r="E9408"/>
      <c r="F9408"/>
      <c r="G9408"/>
      <c r="I9408"/>
      <c r="J9408"/>
      <c r="K9408"/>
      <c r="M9408"/>
      <c r="N9408"/>
      <c r="O9408"/>
      <c r="Q9408"/>
      <c r="R9408"/>
      <c r="S9408"/>
      <c r="U9408"/>
      <c r="V9408"/>
      <c r="W9408"/>
      <c r="Y9408"/>
      <c r="Z9408"/>
      <c r="AA9408"/>
      <c r="AC9408"/>
      <c r="AD9408"/>
      <c r="AE9408"/>
      <c r="AG9408"/>
      <c r="AH9408"/>
      <c r="AI9408"/>
      <c r="AK9408"/>
      <c r="AL9408"/>
      <c r="AM9408"/>
      <c r="AO9408"/>
      <c r="AP9408"/>
      <c r="AQ9408"/>
      <c r="AS9408"/>
      <c r="AT9408"/>
      <c r="AU9408"/>
      <c r="AW9408"/>
      <c r="AX9408"/>
      <c r="AY9408"/>
      <c r="BA9408"/>
      <c r="BB9408"/>
      <c r="BC9408"/>
      <c r="BE9408"/>
      <c r="BF9408"/>
      <c r="BG9408"/>
      <c r="BI9408"/>
      <c r="BJ9408"/>
      <c r="BK9408"/>
      <c r="BM9408"/>
      <c r="BN9408"/>
      <c r="BO9408"/>
    </row>
    <row r="9409" spans="1:67">
      <c r="A9409"/>
      <c r="B9409"/>
      <c r="C9409"/>
      <c r="E9409"/>
      <c r="F9409"/>
      <c r="G9409"/>
      <c r="I9409"/>
      <c r="J9409"/>
      <c r="K9409"/>
      <c r="M9409"/>
      <c r="N9409"/>
      <c r="O9409"/>
      <c r="Q9409"/>
      <c r="R9409"/>
      <c r="S9409"/>
      <c r="U9409"/>
      <c r="V9409"/>
      <c r="W9409"/>
      <c r="Y9409"/>
      <c r="Z9409"/>
      <c r="AA9409"/>
      <c r="AC9409"/>
      <c r="AD9409"/>
      <c r="AE9409"/>
      <c r="AG9409"/>
      <c r="AH9409"/>
      <c r="AI9409"/>
      <c r="AK9409"/>
      <c r="AL9409"/>
      <c r="AM9409"/>
      <c r="AO9409"/>
      <c r="AP9409"/>
      <c r="AQ9409"/>
      <c r="AS9409"/>
      <c r="AT9409"/>
      <c r="AU9409"/>
      <c r="AW9409"/>
      <c r="AX9409"/>
      <c r="AY9409"/>
      <c r="BA9409"/>
      <c r="BB9409"/>
      <c r="BC9409"/>
      <c r="BE9409"/>
      <c r="BF9409"/>
      <c r="BG9409"/>
      <c r="BI9409"/>
      <c r="BJ9409"/>
      <c r="BK9409"/>
      <c r="BM9409"/>
      <c r="BN9409"/>
      <c r="BO9409"/>
    </row>
    <row r="9410" spans="1:67">
      <c r="A9410"/>
      <c r="B9410"/>
      <c r="C9410"/>
      <c r="E9410"/>
      <c r="F9410"/>
      <c r="G9410"/>
      <c r="I9410"/>
      <c r="J9410"/>
      <c r="K9410"/>
      <c r="M9410"/>
      <c r="N9410"/>
      <c r="O9410"/>
      <c r="Q9410"/>
      <c r="R9410"/>
      <c r="S9410"/>
      <c r="U9410"/>
      <c r="V9410"/>
      <c r="W9410"/>
      <c r="Y9410"/>
      <c r="Z9410"/>
      <c r="AA9410"/>
      <c r="AC9410"/>
      <c r="AD9410"/>
      <c r="AE9410"/>
      <c r="AG9410"/>
      <c r="AH9410"/>
      <c r="AI9410"/>
      <c r="AK9410"/>
      <c r="AL9410"/>
      <c r="AM9410"/>
      <c r="AO9410"/>
      <c r="AP9410"/>
      <c r="AQ9410"/>
      <c r="AS9410"/>
      <c r="AT9410"/>
      <c r="AU9410"/>
      <c r="AW9410"/>
      <c r="AX9410"/>
      <c r="AY9410"/>
      <c r="BA9410"/>
      <c r="BB9410"/>
      <c r="BC9410"/>
      <c r="BE9410"/>
      <c r="BF9410"/>
      <c r="BG9410"/>
      <c r="BI9410"/>
      <c r="BJ9410"/>
      <c r="BK9410"/>
      <c r="BM9410"/>
      <c r="BN9410"/>
      <c r="BO9410"/>
    </row>
    <row r="9411" spans="1:67">
      <c r="A9411"/>
      <c r="B9411"/>
      <c r="C9411"/>
      <c r="E9411"/>
      <c r="F9411"/>
      <c r="G9411"/>
      <c r="I9411"/>
      <c r="J9411"/>
      <c r="K9411"/>
      <c r="M9411"/>
      <c r="N9411"/>
      <c r="O9411"/>
      <c r="Q9411"/>
      <c r="R9411"/>
      <c r="S9411"/>
      <c r="U9411"/>
      <c r="V9411"/>
      <c r="W9411"/>
      <c r="Y9411"/>
      <c r="Z9411"/>
      <c r="AA9411"/>
      <c r="AC9411"/>
      <c r="AD9411"/>
      <c r="AE9411"/>
      <c r="AG9411"/>
      <c r="AH9411"/>
      <c r="AI9411"/>
      <c r="AK9411"/>
      <c r="AL9411"/>
      <c r="AM9411"/>
      <c r="AO9411"/>
      <c r="AP9411"/>
      <c r="AQ9411"/>
      <c r="AS9411"/>
      <c r="AT9411"/>
      <c r="AU9411"/>
      <c r="AW9411"/>
      <c r="AX9411"/>
      <c r="AY9411"/>
      <c r="BA9411"/>
      <c r="BB9411"/>
      <c r="BC9411"/>
      <c r="BE9411"/>
      <c r="BF9411"/>
      <c r="BG9411"/>
      <c r="BI9411"/>
      <c r="BJ9411"/>
      <c r="BK9411"/>
      <c r="BM9411"/>
      <c r="BN9411"/>
      <c r="BO9411"/>
    </row>
    <row r="9412" spans="1:67">
      <c r="A9412"/>
      <c r="B9412"/>
      <c r="C9412"/>
      <c r="E9412"/>
      <c r="F9412"/>
      <c r="G9412"/>
      <c r="I9412"/>
      <c r="J9412"/>
      <c r="K9412"/>
      <c r="M9412"/>
      <c r="N9412"/>
      <c r="O9412"/>
      <c r="Q9412"/>
      <c r="R9412"/>
      <c r="S9412"/>
      <c r="U9412"/>
      <c r="V9412"/>
      <c r="W9412"/>
      <c r="Y9412"/>
      <c r="Z9412"/>
      <c r="AA9412"/>
      <c r="AC9412"/>
      <c r="AD9412"/>
      <c r="AE9412"/>
      <c r="AG9412"/>
      <c r="AH9412"/>
      <c r="AI9412"/>
      <c r="AK9412"/>
      <c r="AL9412"/>
      <c r="AM9412"/>
      <c r="AO9412"/>
      <c r="AP9412"/>
      <c r="AQ9412"/>
      <c r="AS9412"/>
      <c r="AT9412"/>
      <c r="AU9412"/>
      <c r="AW9412"/>
      <c r="AX9412"/>
      <c r="AY9412"/>
      <c r="BA9412"/>
      <c r="BB9412"/>
      <c r="BC9412"/>
      <c r="BE9412"/>
      <c r="BF9412"/>
      <c r="BG9412"/>
      <c r="BI9412"/>
      <c r="BJ9412"/>
      <c r="BK9412"/>
      <c r="BM9412"/>
      <c r="BN9412"/>
      <c r="BO9412"/>
    </row>
    <row r="9413" spans="1:67">
      <c r="A9413"/>
      <c r="B9413"/>
      <c r="C9413"/>
      <c r="E9413"/>
      <c r="F9413"/>
      <c r="G9413"/>
      <c r="I9413"/>
      <c r="J9413"/>
      <c r="K9413"/>
      <c r="M9413"/>
      <c r="N9413"/>
      <c r="O9413"/>
      <c r="Q9413"/>
      <c r="R9413"/>
      <c r="S9413"/>
      <c r="U9413"/>
      <c r="V9413"/>
      <c r="W9413"/>
      <c r="Y9413"/>
      <c r="Z9413"/>
      <c r="AA9413"/>
      <c r="AC9413"/>
      <c r="AD9413"/>
      <c r="AE9413"/>
      <c r="AG9413"/>
      <c r="AH9413"/>
      <c r="AI9413"/>
      <c r="AK9413"/>
      <c r="AL9413"/>
      <c r="AM9413"/>
      <c r="AO9413"/>
      <c r="AP9413"/>
      <c r="AQ9413"/>
      <c r="AS9413"/>
      <c r="AT9413"/>
      <c r="AU9413"/>
      <c r="AW9413"/>
      <c r="AX9413"/>
      <c r="AY9413"/>
      <c r="BA9413"/>
      <c r="BB9413"/>
      <c r="BC9413"/>
      <c r="BE9413"/>
      <c r="BF9413"/>
      <c r="BG9413"/>
      <c r="BI9413"/>
      <c r="BJ9413"/>
      <c r="BK9413"/>
      <c r="BM9413"/>
      <c r="BN9413"/>
      <c r="BO9413"/>
    </row>
    <row r="9414" spans="1:67">
      <c r="A9414"/>
      <c r="B9414"/>
      <c r="C9414"/>
      <c r="E9414"/>
      <c r="F9414"/>
      <c r="G9414"/>
      <c r="I9414"/>
      <c r="J9414"/>
      <c r="K9414"/>
      <c r="M9414"/>
      <c r="N9414"/>
      <c r="O9414"/>
      <c r="Q9414"/>
      <c r="R9414"/>
      <c r="S9414"/>
      <c r="U9414"/>
      <c r="V9414"/>
      <c r="W9414"/>
      <c r="Y9414"/>
      <c r="Z9414"/>
      <c r="AA9414"/>
      <c r="AC9414"/>
      <c r="AD9414"/>
      <c r="AE9414"/>
      <c r="AG9414"/>
      <c r="AH9414"/>
      <c r="AI9414"/>
      <c r="AK9414"/>
      <c r="AL9414"/>
      <c r="AM9414"/>
      <c r="AO9414"/>
      <c r="AP9414"/>
      <c r="AQ9414"/>
      <c r="AS9414"/>
      <c r="AT9414"/>
      <c r="AU9414"/>
      <c r="AW9414"/>
      <c r="AX9414"/>
      <c r="AY9414"/>
      <c r="BA9414"/>
      <c r="BB9414"/>
      <c r="BC9414"/>
      <c r="BE9414"/>
      <c r="BF9414"/>
      <c r="BG9414"/>
      <c r="BI9414"/>
      <c r="BJ9414"/>
      <c r="BK9414"/>
      <c r="BM9414"/>
      <c r="BN9414"/>
      <c r="BO9414"/>
    </row>
    <row r="9415" spans="1:67">
      <c r="A9415"/>
      <c r="B9415"/>
      <c r="C9415"/>
      <c r="E9415"/>
      <c r="F9415"/>
      <c r="G9415"/>
      <c r="I9415"/>
      <c r="J9415"/>
      <c r="K9415"/>
      <c r="M9415"/>
      <c r="N9415"/>
      <c r="O9415"/>
      <c r="Q9415"/>
      <c r="R9415"/>
      <c r="S9415"/>
      <c r="U9415"/>
      <c r="V9415"/>
      <c r="W9415"/>
      <c r="Y9415"/>
      <c r="Z9415"/>
      <c r="AA9415"/>
      <c r="AC9415"/>
      <c r="AD9415"/>
      <c r="AE9415"/>
      <c r="AG9415"/>
      <c r="AH9415"/>
      <c r="AI9415"/>
      <c r="AK9415"/>
      <c r="AL9415"/>
      <c r="AM9415"/>
      <c r="AO9415"/>
      <c r="AP9415"/>
      <c r="AQ9415"/>
      <c r="AS9415"/>
      <c r="AT9415"/>
      <c r="AU9415"/>
      <c r="AW9415"/>
      <c r="AX9415"/>
      <c r="AY9415"/>
      <c r="BA9415"/>
      <c r="BB9415"/>
      <c r="BC9415"/>
      <c r="BE9415"/>
      <c r="BF9415"/>
      <c r="BG9415"/>
      <c r="BI9415"/>
      <c r="BJ9415"/>
      <c r="BK9415"/>
      <c r="BM9415"/>
      <c r="BN9415"/>
      <c r="BO9415"/>
    </row>
    <row r="9416" spans="1:67">
      <c r="A9416"/>
      <c r="B9416"/>
      <c r="C9416"/>
      <c r="E9416"/>
      <c r="F9416"/>
      <c r="G9416"/>
      <c r="I9416"/>
      <c r="J9416"/>
      <c r="K9416"/>
      <c r="M9416"/>
      <c r="N9416"/>
      <c r="O9416"/>
      <c r="Q9416"/>
      <c r="R9416"/>
      <c r="S9416"/>
      <c r="U9416"/>
      <c r="V9416"/>
      <c r="W9416"/>
      <c r="Y9416"/>
      <c r="Z9416"/>
      <c r="AA9416"/>
      <c r="AC9416"/>
      <c r="AD9416"/>
      <c r="AE9416"/>
      <c r="AG9416"/>
      <c r="AH9416"/>
      <c r="AI9416"/>
      <c r="AK9416"/>
      <c r="AL9416"/>
      <c r="AM9416"/>
      <c r="AO9416"/>
      <c r="AP9416"/>
      <c r="AQ9416"/>
      <c r="AS9416"/>
      <c r="AT9416"/>
      <c r="AU9416"/>
      <c r="AW9416"/>
      <c r="AX9416"/>
      <c r="AY9416"/>
      <c r="BA9416"/>
      <c r="BB9416"/>
      <c r="BC9416"/>
      <c r="BE9416"/>
      <c r="BF9416"/>
      <c r="BG9416"/>
      <c r="BI9416"/>
      <c r="BJ9416"/>
      <c r="BK9416"/>
      <c r="BM9416"/>
      <c r="BN9416"/>
      <c r="BO9416"/>
    </row>
    <row r="9417" spans="1:67">
      <c r="A9417"/>
      <c r="B9417"/>
      <c r="C9417"/>
      <c r="E9417"/>
      <c r="F9417"/>
      <c r="G9417"/>
      <c r="I9417"/>
      <c r="J9417"/>
      <c r="K9417"/>
      <c r="M9417"/>
      <c r="N9417"/>
      <c r="O9417"/>
      <c r="Q9417"/>
      <c r="R9417"/>
      <c r="S9417"/>
      <c r="U9417"/>
      <c r="V9417"/>
      <c r="W9417"/>
      <c r="Y9417"/>
      <c r="Z9417"/>
      <c r="AA9417"/>
      <c r="AC9417"/>
      <c r="AD9417"/>
      <c r="AE9417"/>
      <c r="AG9417"/>
      <c r="AH9417"/>
      <c r="AI9417"/>
      <c r="AK9417"/>
      <c r="AL9417"/>
      <c r="AM9417"/>
      <c r="AO9417"/>
      <c r="AP9417"/>
      <c r="AQ9417"/>
      <c r="AS9417"/>
      <c r="AT9417"/>
      <c r="AU9417"/>
      <c r="AW9417"/>
      <c r="AX9417"/>
      <c r="AY9417"/>
      <c r="BA9417"/>
      <c r="BB9417"/>
      <c r="BC9417"/>
      <c r="BE9417"/>
      <c r="BF9417"/>
      <c r="BG9417"/>
      <c r="BI9417"/>
      <c r="BJ9417"/>
      <c r="BK9417"/>
      <c r="BM9417"/>
      <c r="BN9417"/>
      <c r="BO9417"/>
    </row>
    <row r="9418" spans="1:67">
      <c r="A9418"/>
      <c r="B9418"/>
      <c r="C9418"/>
      <c r="E9418"/>
      <c r="F9418"/>
      <c r="G9418"/>
      <c r="I9418"/>
      <c r="J9418"/>
      <c r="K9418"/>
      <c r="M9418"/>
      <c r="N9418"/>
      <c r="O9418"/>
      <c r="Q9418"/>
      <c r="R9418"/>
      <c r="S9418"/>
      <c r="U9418"/>
      <c r="V9418"/>
      <c r="W9418"/>
      <c r="Y9418"/>
      <c r="Z9418"/>
      <c r="AA9418"/>
      <c r="AC9418"/>
      <c r="AD9418"/>
      <c r="AE9418"/>
      <c r="AG9418"/>
      <c r="AH9418"/>
      <c r="AI9418"/>
      <c r="AK9418"/>
      <c r="AL9418"/>
      <c r="AM9418"/>
      <c r="AO9418"/>
      <c r="AP9418"/>
      <c r="AQ9418"/>
      <c r="AS9418"/>
      <c r="AT9418"/>
      <c r="AU9418"/>
      <c r="AW9418"/>
      <c r="AX9418"/>
      <c r="AY9418"/>
      <c r="BA9418"/>
      <c r="BB9418"/>
      <c r="BC9418"/>
      <c r="BE9418"/>
      <c r="BF9418"/>
      <c r="BG9418"/>
      <c r="BI9418"/>
      <c r="BJ9418"/>
      <c r="BK9418"/>
      <c r="BM9418"/>
      <c r="BN9418"/>
      <c r="BO9418"/>
    </row>
    <row r="9419" spans="1:67">
      <c r="A9419"/>
      <c r="B9419"/>
      <c r="C9419"/>
      <c r="E9419"/>
      <c r="F9419"/>
      <c r="G9419"/>
      <c r="I9419"/>
      <c r="J9419"/>
      <c r="K9419"/>
      <c r="M9419"/>
      <c r="N9419"/>
      <c r="O9419"/>
      <c r="Q9419"/>
      <c r="R9419"/>
      <c r="S9419"/>
      <c r="U9419"/>
      <c r="V9419"/>
      <c r="W9419"/>
      <c r="Y9419"/>
      <c r="Z9419"/>
      <c r="AA9419"/>
      <c r="AC9419"/>
      <c r="AD9419"/>
      <c r="AE9419"/>
      <c r="AG9419"/>
      <c r="AH9419"/>
      <c r="AI9419"/>
      <c r="AK9419"/>
      <c r="AL9419"/>
      <c r="AM9419"/>
      <c r="AO9419"/>
      <c r="AP9419"/>
      <c r="AQ9419"/>
      <c r="AS9419"/>
      <c r="AT9419"/>
      <c r="AU9419"/>
      <c r="AW9419"/>
      <c r="AX9419"/>
      <c r="AY9419"/>
      <c r="BA9419"/>
      <c r="BB9419"/>
      <c r="BC9419"/>
      <c r="BE9419"/>
      <c r="BF9419"/>
      <c r="BG9419"/>
      <c r="BI9419"/>
      <c r="BJ9419"/>
      <c r="BK9419"/>
      <c r="BM9419"/>
      <c r="BN9419"/>
      <c r="BO9419"/>
    </row>
    <row r="9420" spans="1:67">
      <c r="A9420"/>
      <c r="B9420"/>
      <c r="C9420"/>
      <c r="E9420"/>
      <c r="F9420"/>
      <c r="G9420"/>
      <c r="I9420"/>
      <c r="J9420"/>
      <c r="K9420"/>
      <c r="M9420"/>
      <c r="N9420"/>
      <c r="O9420"/>
      <c r="Q9420"/>
      <c r="R9420"/>
      <c r="S9420"/>
      <c r="U9420"/>
      <c r="V9420"/>
      <c r="W9420"/>
      <c r="Y9420"/>
      <c r="Z9420"/>
      <c r="AA9420"/>
      <c r="AC9420"/>
      <c r="AD9420"/>
      <c r="AE9420"/>
      <c r="AG9420"/>
      <c r="AH9420"/>
      <c r="AI9420"/>
      <c r="AK9420"/>
      <c r="AL9420"/>
      <c r="AM9420"/>
      <c r="AO9420"/>
      <c r="AP9420"/>
      <c r="AQ9420"/>
      <c r="AS9420"/>
      <c r="AT9420"/>
      <c r="AU9420"/>
      <c r="AW9420"/>
      <c r="AX9420"/>
      <c r="AY9420"/>
      <c r="BA9420"/>
      <c r="BB9420"/>
      <c r="BC9420"/>
      <c r="BE9420"/>
      <c r="BF9420"/>
      <c r="BG9420"/>
      <c r="BI9420"/>
      <c r="BJ9420"/>
      <c r="BK9420"/>
      <c r="BM9420"/>
      <c r="BN9420"/>
      <c r="BO9420"/>
    </row>
    <row r="9421" spans="1:67">
      <c r="A9421"/>
      <c r="B9421"/>
      <c r="C9421"/>
      <c r="E9421"/>
      <c r="F9421"/>
      <c r="G9421"/>
      <c r="I9421"/>
      <c r="J9421"/>
      <c r="K9421"/>
      <c r="M9421"/>
      <c r="N9421"/>
      <c r="O9421"/>
      <c r="Q9421"/>
      <c r="R9421"/>
      <c r="S9421"/>
      <c r="U9421"/>
      <c r="V9421"/>
      <c r="W9421"/>
      <c r="Y9421"/>
      <c r="Z9421"/>
      <c r="AA9421"/>
      <c r="AC9421"/>
      <c r="AD9421"/>
      <c r="AE9421"/>
      <c r="AG9421"/>
      <c r="AH9421"/>
      <c r="AI9421"/>
      <c r="AK9421"/>
      <c r="AL9421"/>
      <c r="AM9421"/>
      <c r="AO9421"/>
      <c r="AP9421"/>
      <c r="AQ9421"/>
      <c r="AS9421"/>
      <c r="AT9421"/>
      <c r="AU9421"/>
      <c r="AW9421"/>
      <c r="AX9421"/>
      <c r="AY9421"/>
      <c r="BA9421"/>
      <c r="BB9421"/>
      <c r="BC9421"/>
      <c r="BE9421"/>
      <c r="BF9421"/>
      <c r="BG9421"/>
      <c r="BI9421"/>
      <c r="BJ9421"/>
      <c r="BK9421"/>
      <c r="BM9421"/>
      <c r="BN9421"/>
      <c r="BO9421"/>
    </row>
    <row r="9422" spans="1:67">
      <c r="A9422"/>
      <c r="B9422"/>
      <c r="C9422"/>
      <c r="E9422"/>
      <c r="F9422"/>
      <c r="G9422"/>
      <c r="I9422"/>
      <c r="J9422"/>
      <c r="K9422"/>
      <c r="M9422"/>
      <c r="N9422"/>
      <c r="O9422"/>
      <c r="Q9422"/>
      <c r="R9422"/>
      <c r="S9422"/>
      <c r="U9422"/>
      <c r="V9422"/>
      <c r="W9422"/>
      <c r="Y9422"/>
      <c r="Z9422"/>
      <c r="AA9422"/>
      <c r="AC9422"/>
      <c r="AD9422"/>
      <c r="AE9422"/>
      <c r="AG9422"/>
      <c r="AH9422"/>
      <c r="AI9422"/>
      <c r="AK9422"/>
      <c r="AL9422"/>
      <c r="AM9422"/>
      <c r="AO9422"/>
      <c r="AP9422"/>
      <c r="AQ9422"/>
      <c r="AS9422"/>
      <c r="AT9422"/>
      <c r="AU9422"/>
      <c r="AW9422"/>
      <c r="AX9422"/>
      <c r="AY9422"/>
      <c r="BA9422"/>
      <c r="BB9422"/>
      <c r="BC9422"/>
      <c r="BE9422"/>
      <c r="BF9422"/>
      <c r="BG9422"/>
      <c r="BI9422"/>
      <c r="BJ9422"/>
      <c r="BK9422"/>
      <c r="BM9422"/>
      <c r="BN9422"/>
      <c r="BO9422"/>
    </row>
    <row r="9423" spans="1:67">
      <c r="A9423"/>
      <c r="B9423"/>
      <c r="C9423"/>
      <c r="E9423"/>
      <c r="F9423"/>
      <c r="G9423"/>
      <c r="I9423"/>
      <c r="J9423"/>
      <c r="K9423"/>
      <c r="M9423"/>
      <c r="N9423"/>
      <c r="O9423"/>
      <c r="Q9423"/>
      <c r="R9423"/>
      <c r="S9423"/>
      <c r="U9423"/>
      <c r="V9423"/>
      <c r="W9423"/>
      <c r="Y9423"/>
      <c r="Z9423"/>
      <c r="AA9423"/>
      <c r="AC9423"/>
      <c r="AD9423"/>
      <c r="AE9423"/>
      <c r="AG9423"/>
      <c r="AH9423"/>
      <c r="AI9423"/>
      <c r="AK9423"/>
      <c r="AL9423"/>
      <c r="AM9423"/>
      <c r="AO9423"/>
      <c r="AP9423"/>
      <c r="AQ9423"/>
      <c r="AS9423"/>
      <c r="AT9423"/>
      <c r="AU9423"/>
      <c r="AW9423"/>
      <c r="AX9423"/>
      <c r="AY9423"/>
      <c r="BA9423"/>
      <c r="BB9423"/>
      <c r="BC9423"/>
      <c r="BE9423"/>
      <c r="BF9423"/>
      <c r="BG9423"/>
      <c r="BI9423"/>
      <c r="BJ9423"/>
      <c r="BK9423"/>
      <c r="BM9423"/>
      <c r="BN9423"/>
      <c r="BO9423"/>
    </row>
    <row r="9424" spans="1:67">
      <c r="A9424"/>
      <c r="B9424"/>
      <c r="C9424"/>
      <c r="E9424"/>
      <c r="F9424"/>
      <c r="G9424"/>
      <c r="I9424"/>
      <c r="J9424"/>
      <c r="K9424"/>
      <c r="M9424"/>
      <c r="N9424"/>
      <c r="O9424"/>
      <c r="Q9424"/>
      <c r="R9424"/>
      <c r="S9424"/>
      <c r="U9424"/>
      <c r="V9424"/>
      <c r="W9424"/>
      <c r="Y9424"/>
      <c r="Z9424"/>
      <c r="AA9424"/>
      <c r="AC9424"/>
      <c r="AD9424"/>
      <c r="AE9424"/>
      <c r="AG9424"/>
      <c r="AH9424"/>
      <c r="AI9424"/>
      <c r="AK9424"/>
      <c r="AL9424"/>
      <c r="AM9424"/>
      <c r="AO9424"/>
      <c r="AP9424"/>
      <c r="AQ9424"/>
      <c r="AS9424"/>
      <c r="AT9424"/>
      <c r="AU9424"/>
      <c r="AW9424"/>
      <c r="AX9424"/>
      <c r="AY9424"/>
      <c r="BA9424"/>
      <c r="BB9424"/>
      <c r="BC9424"/>
      <c r="BE9424"/>
      <c r="BF9424"/>
      <c r="BG9424"/>
      <c r="BI9424"/>
      <c r="BJ9424"/>
      <c r="BK9424"/>
      <c r="BM9424"/>
      <c r="BN9424"/>
      <c r="BO9424"/>
    </row>
    <row r="9425" spans="1:67">
      <c r="A9425"/>
      <c r="B9425"/>
      <c r="C9425"/>
      <c r="E9425"/>
      <c r="F9425"/>
      <c r="G9425"/>
      <c r="I9425"/>
      <c r="J9425"/>
      <c r="K9425"/>
      <c r="M9425"/>
      <c r="N9425"/>
      <c r="O9425"/>
      <c r="Q9425"/>
      <c r="R9425"/>
      <c r="S9425"/>
      <c r="U9425"/>
      <c r="V9425"/>
      <c r="W9425"/>
      <c r="Y9425"/>
      <c r="Z9425"/>
      <c r="AA9425"/>
      <c r="AC9425"/>
      <c r="AD9425"/>
      <c r="AE9425"/>
      <c r="AG9425"/>
      <c r="AH9425"/>
      <c r="AI9425"/>
      <c r="AK9425"/>
      <c r="AL9425"/>
      <c r="AM9425"/>
      <c r="AO9425"/>
      <c r="AP9425"/>
      <c r="AQ9425"/>
      <c r="AS9425"/>
      <c r="AT9425"/>
      <c r="AU9425"/>
      <c r="AW9425"/>
      <c r="AX9425"/>
      <c r="AY9425"/>
      <c r="BA9425"/>
      <c r="BB9425"/>
      <c r="BC9425"/>
      <c r="BE9425"/>
      <c r="BF9425"/>
      <c r="BG9425"/>
      <c r="BI9425"/>
      <c r="BJ9425"/>
      <c r="BK9425"/>
      <c r="BM9425"/>
      <c r="BN9425"/>
      <c r="BO9425"/>
    </row>
    <row r="9426" spans="1:67">
      <c r="A9426"/>
      <c r="B9426"/>
      <c r="C9426"/>
      <c r="E9426"/>
      <c r="F9426"/>
      <c r="G9426"/>
      <c r="I9426"/>
      <c r="J9426"/>
      <c r="K9426"/>
      <c r="M9426"/>
      <c r="N9426"/>
      <c r="O9426"/>
      <c r="Q9426"/>
      <c r="R9426"/>
      <c r="S9426"/>
      <c r="U9426"/>
      <c r="V9426"/>
      <c r="W9426"/>
      <c r="Y9426"/>
      <c r="Z9426"/>
      <c r="AA9426"/>
      <c r="AC9426"/>
      <c r="AD9426"/>
      <c r="AE9426"/>
      <c r="AG9426"/>
      <c r="AH9426"/>
      <c r="AI9426"/>
      <c r="AK9426"/>
      <c r="AL9426"/>
      <c r="AM9426"/>
      <c r="AO9426"/>
      <c r="AP9426"/>
      <c r="AQ9426"/>
      <c r="AS9426"/>
      <c r="AT9426"/>
      <c r="AU9426"/>
      <c r="AW9426"/>
      <c r="AX9426"/>
      <c r="AY9426"/>
      <c r="BA9426"/>
      <c r="BB9426"/>
      <c r="BC9426"/>
      <c r="BE9426"/>
      <c r="BF9426"/>
      <c r="BG9426"/>
      <c r="BI9426"/>
      <c r="BJ9426"/>
      <c r="BK9426"/>
      <c r="BM9426"/>
      <c r="BN9426"/>
      <c r="BO9426"/>
    </row>
    <row r="9427" spans="1:67">
      <c r="A9427"/>
      <c r="B9427"/>
      <c r="C9427"/>
      <c r="E9427"/>
      <c r="F9427"/>
      <c r="G9427"/>
      <c r="I9427"/>
      <c r="J9427"/>
      <c r="K9427"/>
      <c r="M9427"/>
      <c r="N9427"/>
      <c r="O9427"/>
      <c r="Q9427"/>
      <c r="R9427"/>
      <c r="S9427"/>
      <c r="U9427"/>
      <c r="V9427"/>
      <c r="W9427"/>
      <c r="Y9427"/>
      <c r="Z9427"/>
      <c r="AA9427"/>
      <c r="AC9427"/>
      <c r="AD9427"/>
      <c r="AE9427"/>
      <c r="AG9427"/>
      <c r="AH9427"/>
      <c r="AI9427"/>
      <c r="AK9427"/>
      <c r="AL9427"/>
      <c r="AM9427"/>
      <c r="AO9427"/>
      <c r="AP9427"/>
      <c r="AQ9427"/>
      <c r="AS9427"/>
      <c r="AT9427"/>
      <c r="AU9427"/>
      <c r="AW9427"/>
      <c r="AX9427"/>
      <c r="AY9427"/>
      <c r="BA9427"/>
      <c r="BB9427"/>
      <c r="BC9427"/>
      <c r="BE9427"/>
      <c r="BF9427"/>
      <c r="BG9427"/>
      <c r="BI9427"/>
      <c r="BJ9427"/>
      <c r="BK9427"/>
      <c r="BM9427"/>
      <c r="BN9427"/>
      <c r="BO9427"/>
    </row>
    <row r="9428" spans="1:67">
      <c r="A9428"/>
      <c r="B9428"/>
      <c r="C9428"/>
      <c r="E9428"/>
      <c r="F9428"/>
      <c r="G9428"/>
      <c r="I9428"/>
      <c r="J9428"/>
      <c r="K9428"/>
      <c r="M9428"/>
      <c r="N9428"/>
      <c r="O9428"/>
      <c r="Q9428"/>
      <c r="R9428"/>
      <c r="S9428"/>
      <c r="U9428"/>
      <c r="V9428"/>
      <c r="W9428"/>
      <c r="Y9428"/>
      <c r="Z9428"/>
      <c r="AA9428"/>
      <c r="AC9428"/>
      <c r="AD9428"/>
      <c r="AE9428"/>
      <c r="AG9428"/>
      <c r="AH9428"/>
      <c r="AI9428"/>
      <c r="AK9428"/>
      <c r="AL9428"/>
      <c r="AM9428"/>
      <c r="AO9428"/>
      <c r="AP9428"/>
      <c r="AQ9428"/>
      <c r="AS9428"/>
      <c r="AT9428"/>
      <c r="AU9428"/>
      <c r="AW9428"/>
      <c r="AX9428"/>
      <c r="AY9428"/>
      <c r="BA9428"/>
      <c r="BB9428"/>
      <c r="BC9428"/>
      <c r="BE9428"/>
      <c r="BF9428"/>
      <c r="BG9428"/>
      <c r="BI9428"/>
      <c r="BJ9428"/>
      <c r="BK9428"/>
      <c r="BM9428"/>
      <c r="BN9428"/>
      <c r="BO9428"/>
    </row>
    <row r="9429" spans="1:67">
      <c r="A9429"/>
      <c r="B9429"/>
      <c r="C9429"/>
      <c r="E9429"/>
      <c r="F9429"/>
      <c r="G9429"/>
      <c r="I9429"/>
      <c r="J9429"/>
      <c r="K9429"/>
      <c r="M9429"/>
      <c r="N9429"/>
      <c r="O9429"/>
      <c r="Q9429"/>
      <c r="R9429"/>
      <c r="S9429"/>
      <c r="U9429"/>
      <c r="V9429"/>
      <c r="W9429"/>
      <c r="Y9429"/>
      <c r="Z9429"/>
      <c r="AA9429"/>
      <c r="AC9429"/>
      <c r="AD9429"/>
      <c r="AE9429"/>
      <c r="AG9429"/>
      <c r="AH9429"/>
      <c r="AI9429"/>
      <c r="AK9429"/>
      <c r="AL9429"/>
      <c r="AM9429"/>
      <c r="AO9429"/>
      <c r="AP9429"/>
      <c r="AQ9429"/>
      <c r="AS9429"/>
      <c r="AT9429"/>
      <c r="AU9429"/>
      <c r="AW9429"/>
      <c r="AX9429"/>
      <c r="AY9429"/>
      <c r="BA9429"/>
      <c r="BB9429"/>
      <c r="BC9429"/>
      <c r="BE9429"/>
      <c r="BF9429"/>
      <c r="BG9429"/>
      <c r="BI9429"/>
      <c r="BJ9429"/>
      <c r="BK9429"/>
      <c r="BM9429"/>
      <c r="BN9429"/>
      <c r="BO9429"/>
    </row>
    <row r="9430" spans="1:67">
      <c r="A9430"/>
      <c r="B9430"/>
      <c r="C9430"/>
      <c r="E9430"/>
      <c r="F9430"/>
      <c r="G9430"/>
      <c r="I9430"/>
      <c r="J9430"/>
      <c r="K9430"/>
      <c r="M9430"/>
      <c r="N9430"/>
      <c r="O9430"/>
      <c r="Q9430"/>
      <c r="R9430"/>
      <c r="S9430"/>
      <c r="U9430"/>
      <c r="V9430"/>
      <c r="W9430"/>
      <c r="Y9430"/>
      <c r="Z9430"/>
      <c r="AA9430"/>
      <c r="AC9430"/>
      <c r="AD9430"/>
      <c r="AE9430"/>
      <c r="AG9430"/>
      <c r="AH9430"/>
      <c r="AI9430"/>
      <c r="AK9430"/>
      <c r="AL9430"/>
      <c r="AM9430"/>
      <c r="AO9430"/>
      <c r="AP9430"/>
      <c r="AQ9430"/>
      <c r="AS9430"/>
      <c r="AT9430"/>
      <c r="AU9430"/>
      <c r="AW9430"/>
      <c r="AX9430"/>
      <c r="AY9430"/>
      <c r="BA9430"/>
      <c r="BB9430"/>
      <c r="BC9430"/>
      <c r="BE9430"/>
      <c r="BF9430"/>
      <c r="BG9430"/>
      <c r="BI9430"/>
      <c r="BJ9430"/>
      <c r="BK9430"/>
      <c r="BM9430"/>
      <c r="BN9430"/>
      <c r="BO9430"/>
    </row>
    <row r="9431" spans="1:67">
      <c r="A9431"/>
      <c r="B9431"/>
      <c r="C9431"/>
      <c r="E9431"/>
      <c r="F9431"/>
      <c r="G9431"/>
      <c r="I9431"/>
      <c r="J9431"/>
      <c r="K9431"/>
      <c r="M9431"/>
      <c r="N9431"/>
      <c r="O9431"/>
      <c r="Q9431"/>
      <c r="R9431"/>
      <c r="S9431"/>
      <c r="U9431"/>
      <c r="V9431"/>
      <c r="W9431"/>
      <c r="Y9431"/>
      <c r="Z9431"/>
      <c r="AA9431"/>
      <c r="AC9431"/>
      <c r="AD9431"/>
      <c r="AE9431"/>
      <c r="AG9431"/>
      <c r="AH9431"/>
      <c r="AI9431"/>
      <c r="AK9431"/>
      <c r="AL9431"/>
      <c r="AM9431"/>
      <c r="AO9431"/>
      <c r="AP9431"/>
      <c r="AQ9431"/>
      <c r="AS9431"/>
      <c r="AT9431"/>
      <c r="AU9431"/>
      <c r="AW9431"/>
      <c r="AX9431"/>
      <c r="AY9431"/>
      <c r="BA9431"/>
      <c r="BB9431"/>
      <c r="BC9431"/>
      <c r="BE9431"/>
      <c r="BF9431"/>
      <c r="BG9431"/>
      <c r="BI9431"/>
      <c r="BJ9431"/>
      <c r="BK9431"/>
      <c r="BM9431"/>
      <c r="BN9431"/>
      <c r="BO9431"/>
    </row>
    <row r="9432" spans="1:67">
      <c r="A9432"/>
      <c r="B9432"/>
      <c r="C9432"/>
      <c r="E9432"/>
      <c r="F9432"/>
      <c r="G9432"/>
      <c r="I9432"/>
      <c r="J9432"/>
      <c r="K9432"/>
      <c r="M9432"/>
      <c r="N9432"/>
      <c r="O9432"/>
      <c r="Q9432"/>
      <c r="R9432"/>
      <c r="S9432"/>
      <c r="U9432"/>
      <c r="V9432"/>
      <c r="W9432"/>
      <c r="Y9432"/>
      <c r="Z9432"/>
      <c r="AA9432"/>
      <c r="AC9432"/>
      <c r="AD9432"/>
      <c r="AE9432"/>
      <c r="AG9432"/>
      <c r="AH9432"/>
      <c r="AI9432"/>
      <c r="AK9432"/>
      <c r="AL9432"/>
      <c r="AM9432"/>
      <c r="AO9432"/>
      <c r="AP9432"/>
      <c r="AQ9432"/>
      <c r="AS9432"/>
      <c r="AT9432"/>
      <c r="AU9432"/>
      <c r="AW9432"/>
      <c r="AX9432"/>
      <c r="AY9432"/>
      <c r="BA9432"/>
      <c r="BB9432"/>
      <c r="BC9432"/>
      <c r="BE9432"/>
      <c r="BF9432"/>
      <c r="BG9432"/>
      <c r="BI9432"/>
      <c r="BJ9432"/>
      <c r="BK9432"/>
      <c r="BM9432"/>
      <c r="BN9432"/>
      <c r="BO9432"/>
    </row>
    <row r="9433" spans="1:67">
      <c r="A9433"/>
      <c r="B9433"/>
      <c r="C9433"/>
      <c r="E9433"/>
      <c r="F9433"/>
      <c r="G9433"/>
      <c r="I9433"/>
      <c r="J9433"/>
      <c r="K9433"/>
      <c r="M9433"/>
      <c r="N9433"/>
      <c r="O9433"/>
      <c r="Q9433"/>
      <c r="R9433"/>
      <c r="S9433"/>
      <c r="U9433"/>
      <c r="V9433"/>
      <c r="W9433"/>
      <c r="Y9433"/>
      <c r="Z9433"/>
      <c r="AA9433"/>
      <c r="AC9433"/>
      <c r="AD9433"/>
      <c r="AE9433"/>
      <c r="AG9433"/>
      <c r="AH9433"/>
      <c r="AI9433"/>
      <c r="AK9433"/>
      <c r="AL9433"/>
      <c r="AM9433"/>
      <c r="AO9433"/>
      <c r="AP9433"/>
      <c r="AQ9433"/>
      <c r="AS9433"/>
      <c r="AT9433"/>
      <c r="AU9433"/>
      <c r="AW9433"/>
      <c r="AX9433"/>
      <c r="AY9433"/>
      <c r="BA9433"/>
      <c r="BB9433"/>
      <c r="BC9433"/>
      <c r="BE9433"/>
      <c r="BF9433"/>
      <c r="BG9433"/>
      <c r="BI9433"/>
      <c r="BJ9433"/>
      <c r="BK9433"/>
      <c r="BM9433"/>
      <c r="BN9433"/>
      <c r="BO9433"/>
    </row>
    <row r="9434" spans="1:67">
      <c r="A9434"/>
      <c r="B9434"/>
      <c r="C9434"/>
      <c r="E9434"/>
      <c r="F9434"/>
      <c r="G9434"/>
      <c r="I9434"/>
      <c r="J9434"/>
      <c r="K9434"/>
      <c r="M9434"/>
      <c r="N9434"/>
      <c r="O9434"/>
      <c r="Q9434"/>
      <c r="R9434"/>
      <c r="S9434"/>
      <c r="U9434"/>
      <c r="V9434"/>
      <c r="W9434"/>
      <c r="Y9434"/>
      <c r="Z9434"/>
      <c r="AA9434"/>
      <c r="AC9434"/>
      <c r="AD9434"/>
      <c r="AE9434"/>
      <c r="AG9434"/>
      <c r="AH9434"/>
      <c r="AI9434"/>
      <c r="AK9434"/>
      <c r="AL9434"/>
      <c r="AM9434"/>
      <c r="AO9434"/>
      <c r="AP9434"/>
      <c r="AQ9434"/>
      <c r="AS9434"/>
      <c r="AT9434"/>
      <c r="AU9434"/>
      <c r="AW9434"/>
      <c r="AX9434"/>
      <c r="AY9434"/>
      <c r="BA9434"/>
      <c r="BB9434"/>
      <c r="BC9434"/>
      <c r="BE9434"/>
      <c r="BF9434"/>
      <c r="BG9434"/>
      <c r="BI9434"/>
      <c r="BJ9434"/>
      <c r="BK9434"/>
      <c r="BM9434"/>
      <c r="BN9434"/>
      <c r="BO9434"/>
    </row>
    <row r="9435" spans="1:67">
      <c r="A9435"/>
      <c r="B9435"/>
      <c r="C9435"/>
      <c r="E9435"/>
      <c r="F9435"/>
      <c r="G9435"/>
      <c r="I9435"/>
      <c r="J9435"/>
      <c r="K9435"/>
      <c r="M9435"/>
      <c r="N9435"/>
      <c r="O9435"/>
      <c r="Q9435"/>
      <c r="R9435"/>
      <c r="S9435"/>
      <c r="U9435"/>
      <c r="V9435"/>
      <c r="W9435"/>
      <c r="Y9435"/>
      <c r="Z9435"/>
      <c r="AA9435"/>
      <c r="AC9435"/>
      <c r="AD9435"/>
      <c r="AE9435"/>
      <c r="AG9435"/>
      <c r="AH9435"/>
      <c r="AI9435"/>
      <c r="AK9435"/>
      <c r="AL9435"/>
      <c r="AM9435"/>
      <c r="AO9435"/>
      <c r="AP9435"/>
      <c r="AQ9435"/>
      <c r="AS9435"/>
      <c r="AT9435"/>
      <c r="AU9435"/>
      <c r="AW9435"/>
      <c r="AX9435"/>
      <c r="AY9435"/>
      <c r="BA9435"/>
      <c r="BB9435"/>
      <c r="BC9435"/>
      <c r="BE9435"/>
      <c r="BF9435"/>
      <c r="BG9435"/>
      <c r="BI9435"/>
      <c r="BJ9435"/>
      <c r="BK9435"/>
      <c r="BM9435"/>
      <c r="BN9435"/>
      <c r="BO9435"/>
    </row>
    <row r="9436" spans="1:67">
      <c r="A9436"/>
      <c r="B9436"/>
      <c r="C9436"/>
      <c r="E9436"/>
      <c r="F9436"/>
      <c r="G9436"/>
      <c r="I9436"/>
      <c r="J9436"/>
      <c r="K9436"/>
      <c r="M9436"/>
      <c r="N9436"/>
      <c r="O9436"/>
      <c r="Q9436"/>
      <c r="R9436"/>
      <c r="S9436"/>
      <c r="U9436"/>
      <c r="V9436"/>
      <c r="W9436"/>
      <c r="Y9436"/>
      <c r="Z9436"/>
      <c r="AA9436"/>
      <c r="AC9436"/>
      <c r="AD9436"/>
      <c r="AE9436"/>
      <c r="AG9436"/>
      <c r="AH9436"/>
      <c r="AI9436"/>
      <c r="AK9436"/>
      <c r="AL9436"/>
      <c r="AM9436"/>
      <c r="AO9436"/>
      <c r="AP9436"/>
      <c r="AQ9436"/>
      <c r="AS9436"/>
      <c r="AT9436"/>
      <c r="AU9436"/>
      <c r="AW9436"/>
      <c r="AX9436"/>
      <c r="AY9436"/>
      <c r="BA9436"/>
      <c r="BB9436"/>
      <c r="BC9436"/>
      <c r="BE9436"/>
      <c r="BF9436"/>
      <c r="BG9436"/>
      <c r="BI9436"/>
      <c r="BJ9436"/>
      <c r="BK9436"/>
      <c r="BM9436"/>
      <c r="BN9436"/>
      <c r="BO9436"/>
    </row>
    <row r="9437" spans="1:67">
      <c r="A9437"/>
      <c r="B9437"/>
      <c r="C9437"/>
      <c r="E9437"/>
      <c r="F9437"/>
      <c r="G9437"/>
      <c r="I9437"/>
      <c r="J9437"/>
      <c r="K9437"/>
      <c r="M9437"/>
      <c r="N9437"/>
      <c r="O9437"/>
      <c r="Q9437"/>
      <c r="R9437"/>
      <c r="S9437"/>
      <c r="U9437"/>
      <c r="V9437"/>
      <c r="W9437"/>
      <c r="Y9437"/>
      <c r="Z9437"/>
      <c r="AA9437"/>
      <c r="AC9437"/>
      <c r="AD9437"/>
      <c r="AE9437"/>
      <c r="AG9437"/>
      <c r="AH9437"/>
      <c r="AI9437"/>
      <c r="AK9437"/>
      <c r="AL9437"/>
      <c r="AM9437"/>
      <c r="AO9437"/>
      <c r="AP9437"/>
      <c r="AQ9437"/>
      <c r="AS9437"/>
      <c r="AT9437"/>
      <c r="AU9437"/>
      <c r="AW9437"/>
      <c r="AX9437"/>
      <c r="AY9437"/>
      <c r="BA9437"/>
      <c r="BB9437"/>
      <c r="BC9437"/>
      <c r="BE9437"/>
      <c r="BF9437"/>
      <c r="BG9437"/>
      <c r="BI9437"/>
      <c r="BJ9437"/>
      <c r="BK9437"/>
      <c r="BM9437"/>
      <c r="BN9437"/>
      <c r="BO9437"/>
    </row>
    <row r="9438" spans="1:67">
      <c r="A9438"/>
      <c r="B9438"/>
      <c r="C9438"/>
      <c r="E9438"/>
      <c r="F9438"/>
      <c r="G9438"/>
      <c r="I9438"/>
      <c r="J9438"/>
      <c r="K9438"/>
      <c r="M9438"/>
      <c r="N9438"/>
      <c r="O9438"/>
      <c r="Q9438"/>
      <c r="R9438"/>
      <c r="S9438"/>
      <c r="U9438"/>
      <c r="V9438"/>
      <c r="W9438"/>
      <c r="Y9438"/>
      <c r="Z9438"/>
      <c r="AA9438"/>
      <c r="AC9438"/>
      <c r="AD9438"/>
      <c r="AE9438"/>
      <c r="AG9438"/>
      <c r="AH9438"/>
      <c r="AI9438"/>
      <c r="AK9438"/>
      <c r="AL9438"/>
      <c r="AM9438"/>
      <c r="AO9438"/>
      <c r="AP9438"/>
      <c r="AQ9438"/>
      <c r="AS9438"/>
      <c r="AT9438"/>
      <c r="AU9438"/>
      <c r="AW9438"/>
      <c r="AX9438"/>
      <c r="AY9438"/>
      <c r="BA9438"/>
      <c r="BB9438"/>
      <c r="BC9438"/>
      <c r="BE9438"/>
      <c r="BF9438"/>
      <c r="BG9438"/>
      <c r="BI9438"/>
      <c r="BJ9438"/>
      <c r="BK9438"/>
      <c r="BM9438"/>
      <c r="BN9438"/>
      <c r="BO9438"/>
    </row>
    <row r="9439" spans="1:67">
      <c r="A9439"/>
      <c r="B9439"/>
      <c r="C9439"/>
      <c r="E9439"/>
      <c r="F9439"/>
      <c r="G9439"/>
      <c r="I9439"/>
      <c r="J9439"/>
      <c r="K9439"/>
      <c r="M9439"/>
      <c r="N9439"/>
      <c r="O9439"/>
      <c r="Q9439"/>
      <c r="R9439"/>
      <c r="S9439"/>
      <c r="U9439"/>
      <c r="V9439"/>
      <c r="W9439"/>
      <c r="Y9439"/>
      <c r="Z9439"/>
      <c r="AA9439"/>
      <c r="AC9439"/>
      <c r="AD9439"/>
      <c r="AE9439"/>
      <c r="AG9439"/>
      <c r="AH9439"/>
      <c r="AI9439"/>
      <c r="AK9439"/>
      <c r="AL9439"/>
      <c r="AM9439"/>
      <c r="AO9439"/>
      <c r="AP9439"/>
      <c r="AQ9439"/>
      <c r="AS9439"/>
      <c r="AT9439"/>
      <c r="AU9439"/>
      <c r="AW9439"/>
      <c r="AX9439"/>
      <c r="AY9439"/>
      <c r="BA9439"/>
      <c r="BB9439"/>
      <c r="BC9439"/>
      <c r="BE9439"/>
      <c r="BF9439"/>
      <c r="BG9439"/>
      <c r="BI9439"/>
      <c r="BJ9439"/>
      <c r="BK9439"/>
      <c r="BM9439"/>
      <c r="BN9439"/>
      <c r="BO9439"/>
    </row>
    <row r="9440" spans="1:67">
      <c r="A9440"/>
      <c r="B9440"/>
      <c r="C9440"/>
      <c r="E9440"/>
      <c r="F9440"/>
      <c r="G9440"/>
      <c r="I9440"/>
      <c r="J9440"/>
      <c r="K9440"/>
      <c r="M9440"/>
      <c r="N9440"/>
      <c r="O9440"/>
      <c r="Q9440"/>
      <c r="R9440"/>
      <c r="S9440"/>
      <c r="U9440"/>
      <c r="V9440"/>
      <c r="W9440"/>
      <c r="Y9440"/>
      <c r="Z9440"/>
      <c r="AA9440"/>
      <c r="AC9440"/>
      <c r="AD9440"/>
      <c r="AE9440"/>
      <c r="AG9440"/>
      <c r="AH9440"/>
      <c r="AI9440"/>
      <c r="AK9440"/>
      <c r="AL9440"/>
      <c r="AM9440"/>
      <c r="AO9440"/>
      <c r="AP9440"/>
      <c r="AQ9440"/>
      <c r="AS9440"/>
      <c r="AT9440"/>
      <c r="AU9440"/>
      <c r="AW9440"/>
      <c r="AX9440"/>
      <c r="AY9440"/>
      <c r="BA9440"/>
      <c r="BB9440"/>
      <c r="BC9440"/>
      <c r="BE9440"/>
      <c r="BF9440"/>
      <c r="BG9440"/>
      <c r="BI9440"/>
      <c r="BJ9440"/>
      <c r="BK9440"/>
      <c r="BM9440"/>
      <c r="BN9440"/>
      <c r="BO9440"/>
    </row>
    <row r="9441" spans="1:67">
      <c r="A9441"/>
      <c r="B9441"/>
      <c r="C9441"/>
      <c r="E9441"/>
      <c r="F9441"/>
      <c r="G9441"/>
      <c r="I9441"/>
      <c r="J9441"/>
      <c r="K9441"/>
      <c r="M9441"/>
      <c r="N9441"/>
      <c r="O9441"/>
      <c r="Q9441"/>
      <c r="R9441"/>
      <c r="S9441"/>
      <c r="U9441"/>
      <c r="V9441"/>
      <c r="W9441"/>
      <c r="Y9441"/>
      <c r="Z9441"/>
      <c r="AA9441"/>
      <c r="AC9441"/>
      <c r="AD9441"/>
      <c r="AE9441"/>
      <c r="AG9441"/>
      <c r="AH9441"/>
      <c r="AI9441"/>
      <c r="AK9441"/>
      <c r="AL9441"/>
      <c r="AM9441"/>
      <c r="AO9441"/>
      <c r="AP9441"/>
      <c r="AQ9441"/>
      <c r="AS9441"/>
      <c r="AT9441"/>
      <c r="AU9441"/>
      <c r="AW9441"/>
      <c r="AX9441"/>
      <c r="AY9441"/>
      <c r="BA9441"/>
      <c r="BB9441"/>
      <c r="BC9441"/>
      <c r="BE9441"/>
      <c r="BF9441"/>
      <c r="BG9441"/>
      <c r="BI9441"/>
      <c r="BJ9441"/>
      <c r="BK9441"/>
      <c r="BM9441"/>
      <c r="BN9441"/>
      <c r="BO9441"/>
    </row>
    <row r="9442" spans="1:67">
      <c r="A9442"/>
      <c r="B9442"/>
      <c r="C9442"/>
      <c r="E9442"/>
      <c r="F9442"/>
      <c r="G9442"/>
      <c r="I9442"/>
      <c r="J9442"/>
      <c r="K9442"/>
      <c r="M9442"/>
      <c r="N9442"/>
      <c r="O9442"/>
      <c r="Q9442"/>
      <c r="R9442"/>
      <c r="S9442"/>
      <c r="U9442"/>
      <c r="V9442"/>
      <c r="W9442"/>
      <c r="Y9442"/>
      <c r="Z9442"/>
      <c r="AA9442"/>
      <c r="AC9442"/>
      <c r="AD9442"/>
      <c r="AE9442"/>
      <c r="AG9442"/>
      <c r="AH9442"/>
      <c r="AI9442"/>
      <c r="AK9442"/>
      <c r="AL9442"/>
      <c r="AM9442"/>
      <c r="AO9442"/>
      <c r="AP9442"/>
      <c r="AQ9442"/>
      <c r="AS9442"/>
      <c r="AT9442"/>
      <c r="AU9442"/>
      <c r="AW9442"/>
      <c r="AX9442"/>
      <c r="AY9442"/>
      <c r="BA9442"/>
      <c r="BB9442"/>
      <c r="BC9442"/>
      <c r="BE9442"/>
      <c r="BF9442"/>
      <c r="BG9442"/>
      <c r="BI9442"/>
      <c r="BJ9442"/>
      <c r="BK9442"/>
      <c r="BM9442"/>
      <c r="BN9442"/>
      <c r="BO9442"/>
    </row>
    <row r="9443" spans="1:67">
      <c r="A9443"/>
      <c r="B9443"/>
      <c r="C9443"/>
      <c r="E9443"/>
      <c r="F9443"/>
      <c r="G9443"/>
      <c r="I9443"/>
      <c r="J9443"/>
      <c r="K9443"/>
      <c r="M9443"/>
      <c r="N9443"/>
      <c r="O9443"/>
      <c r="Q9443"/>
      <c r="R9443"/>
      <c r="S9443"/>
      <c r="U9443"/>
      <c r="V9443"/>
      <c r="W9443"/>
      <c r="Y9443"/>
      <c r="Z9443"/>
      <c r="AA9443"/>
      <c r="AC9443"/>
      <c r="AD9443"/>
      <c r="AE9443"/>
      <c r="AG9443"/>
      <c r="AH9443"/>
      <c r="AI9443"/>
      <c r="AK9443"/>
      <c r="AL9443"/>
      <c r="AM9443"/>
      <c r="AO9443"/>
      <c r="AP9443"/>
      <c r="AQ9443"/>
      <c r="AS9443"/>
      <c r="AT9443"/>
      <c r="AU9443"/>
      <c r="AW9443"/>
      <c r="AX9443"/>
      <c r="AY9443"/>
      <c r="BA9443"/>
      <c r="BB9443"/>
      <c r="BC9443"/>
      <c r="BE9443"/>
      <c r="BF9443"/>
      <c r="BG9443"/>
      <c r="BI9443"/>
      <c r="BJ9443"/>
      <c r="BK9443"/>
      <c r="BM9443"/>
      <c r="BN9443"/>
      <c r="BO9443"/>
    </row>
    <row r="9444" spans="1:67">
      <c r="A9444"/>
      <c r="B9444"/>
      <c r="C9444"/>
      <c r="E9444"/>
      <c r="F9444"/>
      <c r="G9444"/>
      <c r="I9444"/>
      <c r="J9444"/>
      <c r="K9444"/>
      <c r="M9444"/>
      <c r="N9444"/>
      <c r="O9444"/>
      <c r="Q9444"/>
      <c r="R9444"/>
      <c r="S9444"/>
      <c r="U9444"/>
      <c r="V9444"/>
      <c r="W9444"/>
      <c r="Y9444"/>
      <c r="Z9444"/>
      <c r="AA9444"/>
      <c r="AC9444"/>
      <c r="AD9444"/>
      <c r="AE9444"/>
      <c r="AG9444"/>
      <c r="AH9444"/>
      <c r="AI9444"/>
      <c r="AK9444"/>
      <c r="AL9444"/>
      <c r="AM9444"/>
      <c r="AO9444"/>
      <c r="AP9444"/>
      <c r="AQ9444"/>
      <c r="AS9444"/>
      <c r="AT9444"/>
      <c r="AU9444"/>
      <c r="AW9444"/>
      <c r="AX9444"/>
      <c r="AY9444"/>
      <c r="BA9444"/>
      <c r="BB9444"/>
      <c r="BC9444"/>
      <c r="BE9444"/>
      <c r="BF9444"/>
      <c r="BG9444"/>
      <c r="BI9444"/>
      <c r="BJ9444"/>
      <c r="BK9444"/>
      <c r="BM9444"/>
      <c r="BN9444"/>
      <c r="BO9444"/>
    </row>
    <row r="9445" spans="1:67">
      <c r="A9445"/>
      <c r="B9445"/>
      <c r="C9445"/>
      <c r="E9445"/>
      <c r="F9445"/>
      <c r="G9445"/>
      <c r="I9445"/>
      <c r="J9445"/>
      <c r="K9445"/>
      <c r="M9445"/>
      <c r="N9445"/>
      <c r="O9445"/>
      <c r="Q9445"/>
      <c r="R9445"/>
      <c r="S9445"/>
      <c r="U9445"/>
      <c r="V9445"/>
      <c r="W9445"/>
      <c r="Y9445"/>
      <c r="Z9445"/>
      <c r="AA9445"/>
      <c r="AC9445"/>
      <c r="AD9445"/>
      <c r="AE9445"/>
      <c r="AG9445"/>
      <c r="AH9445"/>
      <c r="AI9445"/>
      <c r="AK9445"/>
      <c r="AL9445"/>
      <c r="AM9445"/>
      <c r="AO9445"/>
      <c r="AP9445"/>
      <c r="AQ9445"/>
      <c r="AS9445"/>
      <c r="AT9445"/>
      <c r="AU9445"/>
      <c r="AW9445"/>
      <c r="AX9445"/>
      <c r="AY9445"/>
      <c r="BA9445"/>
      <c r="BB9445"/>
      <c r="BC9445"/>
      <c r="BE9445"/>
      <c r="BF9445"/>
      <c r="BG9445"/>
      <c r="BI9445"/>
      <c r="BJ9445"/>
      <c r="BK9445"/>
      <c r="BM9445"/>
      <c r="BN9445"/>
      <c r="BO9445"/>
    </row>
    <row r="9446" spans="1:67">
      <c r="A9446"/>
      <c r="B9446"/>
      <c r="C9446"/>
      <c r="E9446"/>
      <c r="F9446"/>
      <c r="G9446"/>
      <c r="I9446"/>
      <c r="J9446"/>
      <c r="K9446"/>
      <c r="M9446"/>
      <c r="N9446"/>
      <c r="O9446"/>
      <c r="Q9446"/>
      <c r="R9446"/>
      <c r="S9446"/>
      <c r="U9446"/>
      <c r="V9446"/>
      <c r="W9446"/>
      <c r="Y9446"/>
      <c r="Z9446"/>
      <c r="AA9446"/>
      <c r="AC9446"/>
      <c r="AD9446"/>
      <c r="AE9446"/>
      <c r="AG9446"/>
      <c r="AH9446"/>
      <c r="AI9446"/>
      <c r="AK9446"/>
      <c r="AL9446"/>
      <c r="AM9446"/>
      <c r="AO9446"/>
      <c r="AP9446"/>
      <c r="AQ9446"/>
      <c r="AS9446"/>
      <c r="AT9446"/>
      <c r="AU9446"/>
      <c r="AW9446"/>
      <c r="AX9446"/>
      <c r="AY9446"/>
      <c r="BA9446"/>
      <c r="BB9446"/>
      <c r="BC9446"/>
      <c r="BE9446"/>
      <c r="BF9446"/>
      <c r="BG9446"/>
      <c r="BI9446"/>
      <c r="BJ9446"/>
      <c r="BK9446"/>
      <c r="BM9446"/>
      <c r="BN9446"/>
      <c r="BO9446"/>
    </row>
    <row r="9447" spans="1:67">
      <c r="A9447"/>
      <c r="B9447"/>
      <c r="C9447"/>
      <c r="E9447"/>
      <c r="F9447"/>
      <c r="G9447"/>
      <c r="I9447"/>
      <c r="J9447"/>
      <c r="K9447"/>
      <c r="M9447"/>
      <c r="N9447"/>
      <c r="O9447"/>
      <c r="Q9447"/>
      <c r="R9447"/>
      <c r="S9447"/>
      <c r="U9447"/>
      <c r="V9447"/>
      <c r="W9447"/>
      <c r="Y9447"/>
      <c r="Z9447"/>
      <c r="AA9447"/>
      <c r="AC9447"/>
      <c r="AD9447"/>
      <c r="AE9447"/>
      <c r="AG9447"/>
      <c r="AH9447"/>
      <c r="AI9447"/>
      <c r="AK9447"/>
      <c r="AL9447"/>
      <c r="AM9447"/>
      <c r="AO9447"/>
      <c r="AP9447"/>
      <c r="AQ9447"/>
      <c r="AS9447"/>
      <c r="AT9447"/>
      <c r="AU9447"/>
      <c r="AW9447"/>
      <c r="AX9447"/>
      <c r="AY9447"/>
      <c r="BA9447"/>
      <c r="BB9447"/>
      <c r="BC9447"/>
      <c r="BE9447"/>
      <c r="BF9447"/>
      <c r="BG9447"/>
      <c r="BI9447"/>
      <c r="BJ9447"/>
      <c r="BK9447"/>
      <c r="BM9447"/>
      <c r="BN9447"/>
      <c r="BO9447"/>
    </row>
    <row r="9448" spans="1:67">
      <c r="A9448"/>
      <c r="B9448"/>
      <c r="C9448"/>
      <c r="E9448"/>
      <c r="F9448"/>
      <c r="G9448"/>
      <c r="I9448"/>
      <c r="J9448"/>
      <c r="K9448"/>
      <c r="M9448"/>
      <c r="N9448"/>
      <c r="O9448"/>
      <c r="Q9448"/>
      <c r="R9448"/>
      <c r="S9448"/>
      <c r="U9448"/>
      <c r="V9448"/>
      <c r="W9448"/>
      <c r="Y9448"/>
      <c r="Z9448"/>
      <c r="AA9448"/>
      <c r="AC9448"/>
      <c r="AD9448"/>
      <c r="AE9448"/>
      <c r="AG9448"/>
      <c r="AH9448"/>
      <c r="AI9448"/>
      <c r="AK9448"/>
      <c r="AL9448"/>
      <c r="AM9448"/>
      <c r="AO9448"/>
      <c r="AP9448"/>
      <c r="AQ9448"/>
      <c r="AS9448"/>
      <c r="AT9448"/>
      <c r="AU9448"/>
      <c r="AW9448"/>
      <c r="AX9448"/>
      <c r="AY9448"/>
      <c r="BA9448"/>
      <c r="BB9448"/>
      <c r="BC9448"/>
      <c r="BE9448"/>
      <c r="BF9448"/>
      <c r="BG9448"/>
      <c r="BI9448"/>
      <c r="BJ9448"/>
      <c r="BK9448"/>
      <c r="BM9448"/>
      <c r="BN9448"/>
      <c r="BO9448"/>
    </row>
    <row r="9449" spans="1:67">
      <c r="A9449"/>
      <c r="B9449"/>
      <c r="C9449"/>
      <c r="E9449"/>
      <c r="F9449"/>
      <c r="G9449"/>
      <c r="I9449"/>
      <c r="J9449"/>
      <c r="K9449"/>
      <c r="M9449"/>
      <c r="N9449"/>
      <c r="O9449"/>
      <c r="Q9449"/>
      <c r="R9449"/>
      <c r="S9449"/>
      <c r="U9449"/>
      <c r="V9449"/>
      <c r="W9449"/>
      <c r="Y9449"/>
      <c r="Z9449"/>
      <c r="AA9449"/>
      <c r="AC9449"/>
      <c r="AD9449"/>
      <c r="AE9449"/>
      <c r="AG9449"/>
      <c r="AH9449"/>
      <c r="AI9449"/>
      <c r="AK9449"/>
      <c r="AL9449"/>
      <c r="AM9449"/>
      <c r="AO9449"/>
      <c r="AP9449"/>
      <c r="AQ9449"/>
      <c r="AS9449"/>
      <c r="AT9449"/>
      <c r="AU9449"/>
      <c r="AW9449"/>
      <c r="AX9449"/>
      <c r="AY9449"/>
      <c r="BA9449"/>
      <c r="BB9449"/>
      <c r="BC9449"/>
      <c r="BE9449"/>
      <c r="BF9449"/>
      <c r="BG9449"/>
      <c r="BI9449"/>
      <c r="BJ9449"/>
      <c r="BK9449"/>
      <c r="BM9449"/>
      <c r="BN9449"/>
      <c r="BO9449"/>
    </row>
    <row r="9450" spans="1:67">
      <c r="A9450"/>
      <c r="B9450"/>
      <c r="C9450"/>
      <c r="E9450"/>
      <c r="F9450"/>
      <c r="G9450"/>
      <c r="I9450"/>
      <c r="J9450"/>
      <c r="K9450"/>
      <c r="M9450"/>
      <c r="N9450"/>
      <c r="O9450"/>
      <c r="Q9450"/>
      <c r="R9450"/>
      <c r="S9450"/>
      <c r="U9450"/>
      <c r="V9450"/>
      <c r="W9450"/>
      <c r="Y9450"/>
      <c r="Z9450"/>
      <c r="AA9450"/>
      <c r="AC9450"/>
      <c r="AD9450"/>
      <c r="AE9450"/>
      <c r="AG9450"/>
      <c r="AH9450"/>
      <c r="AI9450"/>
      <c r="AK9450"/>
      <c r="AL9450"/>
      <c r="AM9450"/>
      <c r="AO9450"/>
      <c r="AP9450"/>
      <c r="AQ9450"/>
      <c r="AS9450"/>
      <c r="AT9450"/>
      <c r="AU9450"/>
      <c r="AW9450"/>
      <c r="AX9450"/>
      <c r="AY9450"/>
      <c r="BA9450"/>
      <c r="BB9450"/>
      <c r="BC9450"/>
      <c r="BE9450"/>
      <c r="BF9450"/>
      <c r="BG9450"/>
      <c r="BI9450"/>
      <c r="BJ9450"/>
      <c r="BK9450"/>
      <c r="BM9450"/>
      <c r="BN9450"/>
      <c r="BO9450"/>
    </row>
    <row r="9451" spans="1:67">
      <c r="A9451"/>
      <c r="B9451"/>
      <c r="C9451"/>
      <c r="E9451"/>
      <c r="F9451"/>
      <c r="G9451"/>
      <c r="I9451"/>
      <c r="J9451"/>
      <c r="K9451"/>
      <c r="M9451"/>
      <c r="N9451"/>
      <c r="O9451"/>
      <c r="Q9451"/>
      <c r="R9451"/>
      <c r="S9451"/>
      <c r="U9451"/>
      <c r="V9451"/>
      <c r="W9451"/>
      <c r="Y9451"/>
      <c r="Z9451"/>
      <c r="AA9451"/>
      <c r="AC9451"/>
      <c r="AD9451"/>
      <c r="AE9451"/>
      <c r="AG9451"/>
      <c r="AH9451"/>
      <c r="AI9451"/>
      <c r="AK9451"/>
      <c r="AL9451"/>
      <c r="AM9451"/>
      <c r="AO9451"/>
      <c r="AP9451"/>
      <c r="AQ9451"/>
      <c r="AS9451"/>
      <c r="AT9451"/>
      <c r="AU9451"/>
      <c r="AW9451"/>
      <c r="AX9451"/>
      <c r="AY9451"/>
      <c r="BA9451"/>
      <c r="BB9451"/>
      <c r="BC9451"/>
      <c r="BE9451"/>
      <c r="BF9451"/>
      <c r="BG9451"/>
      <c r="BI9451"/>
      <c r="BJ9451"/>
      <c r="BK9451"/>
      <c r="BM9451"/>
      <c r="BN9451"/>
      <c r="BO9451"/>
    </row>
    <row r="9452" spans="1:67">
      <c r="A9452"/>
      <c r="B9452"/>
      <c r="C9452"/>
      <c r="E9452"/>
      <c r="F9452"/>
      <c r="G9452"/>
      <c r="I9452"/>
      <c r="J9452"/>
      <c r="K9452"/>
      <c r="M9452"/>
      <c r="N9452"/>
      <c r="O9452"/>
      <c r="Q9452"/>
      <c r="R9452"/>
      <c r="S9452"/>
      <c r="U9452"/>
      <c r="V9452"/>
      <c r="W9452"/>
      <c r="Y9452"/>
      <c r="Z9452"/>
      <c r="AA9452"/>
      <c r="AC9452"/>
      <c r="AD9452"/>
      <c r="AE9452"/>
      <c r="AG9452"/>
      <c r="AH9452"/>
      <c r="AI9452"/>
      <c r="AK9452"/>
      <c r="AL9452"/>
      <c r="AM9452"/>
      <c r="AO9452"/>
      <c r="AP9452"/>
      <c r="AQ9452"/>
      <c r="AS9452"/>
      <c r="AT9452"/>
      <c r="AU9452"/>
      <c r="AW9452"/>
      <c r="AX9452"/>
      <c r="AY9452"/>
      <c r="BA9452"/>
      <c r="BB9452"/>
      <c r="BC9452"/>
      <c r="BE9452"/>
      <c r="BF9452"/>
      <c r="BG9452"/>
      <c r="BI9452"/>
      <c r="BJ9452"/>
      <c r="BK9452"/>
      <c r="BM9452"/>
      <c r="BN9452"/>
      <c r="BO9452"/>
    </row>
    <row r="9453" spans="1:67">
      <c r="A9453"/>
      <c r="B9453"/>
      <c r="C9453"/>
      <c r="E9453"/>
      <c r="F9453"/>
      <c r="G9453"/>
      <c r="I9453"/>
      <c r="J9453"/>
      <c r="K9453"/>
      <c r="M9453"/>
      <c r="N9453"/>
      <c r="O9453"/>
      <c r="Q9453"/>
      <c r="R9453"/>
      <c r="S9453"/>
      <c r="U9453"/>
      <c r="V9453"/>
      <c r="W9453"/>
      <c r="Y9453"/>
      <c r="Z9453"/>
      <c r="AA9453"/>
      <c r="AC9453"/>
      <c r="AD9453"/>
      <c r="AE9453"/>
      <c r="AG9453"/>
      <c r="AH9453"/>
      <c r="AI9453"/>
      <c r="AK9453"/>
      <c r="AL9453"/>
      <c r="AM9453"/>
      <c r="AO9453"/>
      <c r="AP9453"/>
      <c r="AQ9453"/>
      <c r="AS9453"/>
      <c r="AT9453"/>
      <c r="AU9453"/>
      <c r="AW9453"/>
      <c r="AX9453"/>
      <c r="AY9453"/>
      <c r="BA9453"/>
      <c r="BB9453"/>
      <c r="BC9453"/>
      <c r="BE9453"/>
      <c r="BF9453"/>
      <c r="BG9453"/>
      <c r="BI9453"/>
      <c r="BJ9453"/>
      <c r="BK9453"/>
      <c r="BM9453"/>
      <c r="BN9453"/>
      <c r="BO9453"/>
    </row>
    <row r="9454" spans="1:67">
      <c r="A9454"/>
      <c r="B9454"/>
      <c r="C9454"/>
      <c r="E9454"/>
      <c r="F9454"/>
      <c r="G9454"/>
      <c r="I9454"/>
      <c r="J9454"/>
      <c r="K9454"/>
      <c r="M9454"/>
      <c r="N9454"/>
      <c r="O9454"/>
      <c r="Q9454"/>
      <c r="R9454"/>
      <c r="S9454"/>
      <c r="U9454"/>
      <c r="V9454"/>
      <c r="W9454"/>
      <c r="Y9454"/>
      <c r="Z9454"/>
      <c r="AA9454"/>
      <c r="AC9454"/>
      <c r="AD9454"/>
      <c r="AE9454"/>
      <c r="AG9454"/>
      <c r="AH9454"/>
      <c r="AI9454"/>
      <c r="AK9454"/>
      <c r="AL9454"/>
      <c r="AM9454"/>
      <c r="AO9454"/>
      <c r="AP9454"/>
      <c r="AQ9454"/>
      <c r="AS9454"/>
      <c r="AT9454"/>
      <c r="AU9454"/>
      <c r="AW9454"/>
      <c r="AX9454"/>
      <c r="AY9454"/>
      <c r="BA9454"/>
      <c r="BB9454"/>
      <c r="BC9454"/>
      <c r="BE9454"/>
      <c r="BF9454"/>
      <c r="BG9454"/>
      <c r="BI9454"/>
      <c r="BJ9454"/>
      <c r="BK9454"/>
      <c r="BM9454"/>
      <c r="BN9454"/>
      <c r="BO9454"/>
    </row>
    <row r="9455" spans="1:67">
      <c r="A9455"/>
      <c r="B9455"/>
      <c r="C9455"/>
      <c r="E9455"/>
      <c r="F9455"/>
      <c r="G9455"/>
      <c r="I9455"/>
      <c r="J9455"/>
      <c r="K9455"/>
      <c r="M9455"/>
      <c r="N9455"/>
      <c r="O9455"/>
      <c r="Q9455"/>
      <c r="R9455"/>
      <c r="S9455"/>
      <c r="U9455"/>
      <c r="V9455"/>
      <c r="W9455"/>
      <c r="Y9455"/>
      <c r="Z9455"/>
      <c r="AA9455"/>
      <c r="AC9455"/>
      <c r="AD9455"/>
      <c r="AE9455"/>
      <c r="AG9455"/>
      <c r="AH9455"/>
      <c r="AI9455"/>
      <c r="AK9455"/>
      <c r="AL9455"/>
      <c r="AM9455"/>
      <c r="AO9455"/>
      <c r="AP9455"/>
      <c r="AQ9455"/>
      <c r="AS9455"/>
      <c r="AT9455"/>
      <c r="AU9455"/>
      <c r="AW9455"/>
      <c r="AX9455"/>
      <c r="AY9455"/>
      <c r="BA9455"/>
      <c r="BB9455"/>
      <c r="BC9455"/>
      <c r="BE9455"/>
      <c r="BF9455"/>
      <c r="BG9455"/>
      <c r="BI9455"/>
      <c r="BJ9455"/>
      <c r="BK9455"/>
      <c r="BM9455"/>
      <c r="BN9455"/>
      <c r="BO9455"/>
    </row>
    <row r="9456" spans="1:67">
      <c r="A9456"/>
      <c r="B9456"/>
      <c r="C9456"/>
      <c r="E9456"/>
      <c r="F9456"/>
      <c r="G9456"/>
      <c r="I9456"/>
      <c r="J9456"/>
      <c r="K9456"/>
      <c r="M9456"/>
      <c r="N9456"/>
      <c r="O9456"/>
      <c r="Q9456"/>
      <c r="R9456"/>
      <c r="S9456"/>
      <c r="U9456"/>
      <c r="V9456"/>
      <c r="W9456"/>
      <c r="Y9456"/>
      <c r="Z9456"/>
      <c r="AA9456"/>
      <c r="AC9456"/>
      <c r="AD9456"/>
      <c r="AE9456"/>
      <c r="AG9456"/>
      <c r="AH9456"/>
      <c r="AI9456"/>
      <c r="AK9456"/>
      <c r="AL9456"/>
      <c r="AM9456"/>
      <c r="AO9456"/>
      <c r="AP9456"/>
      <c r="AQ9456"/>
      <c r="AS9456"/>
      <c r="AT9456"/>
      <c r="AU9456"/>
      <c r="AW9456"/>
      <c r="AX9456"/>
      <c r="AY9456"/>
      <c r="BA9456"/>
      <c r="BB9456"/>
      <c r="BC9456"/>
      <c r="BE9456"/>
      <c r="BF9456"/>
      <c r="BG9456"/>
      <c r="BI9456"/>
      <c r="BJ9456"/>
      <c r="BK9456"/>
      <c r="BM9456"/>
      <c r="BN9456"/>
      <c r="BO9456"/>
    </row>
    <row r="9457" spans="1:67">
      <c r="A9457"/>
      <c r="B9457"/>
      <c r="C9457"/>
      <c r="E9457"/>
      <c r="F9457"/>
      <c r="G9457"/>
      <c r="I9457"/>
      <c r="J9457"/>
      <c r="K9457"/>
      <c r="M9457"/>
      <c r="N9457"/>
      <c r="O9457"/>
      <c r="Q9457"/>
      <c r="R9457"/>
      <c r="S9457"/>
      <c r="U9457"/>
      <c r="V9457"/>
      <c r="W9457"/>
      <c r="Y9457"/>
      <c r="Z9457"/>
      <c r="AA9457"/>
      <c r="AC9457"/>
      <c r="AD9457"/>
      <c r="AE9457"/>
      <c r="AG9457"/>
      <c r="AH9457"/>
      <c r="AI9457"/>
      <c r="AK9457"/>
      <c r="AL9457"/>
      <c r="AM9457"/>
      <c r="AO9457"/>
      <c r="AP9457"/>
      <c r="AQ9457"/>
      <c r="AS9457"/>
      <c r="AT9457"/>
      <c r="AU9457"/>
      <c r="AW9457"/>
      <c r="AX9457"/>
      <c r="AY9457"/>
      <c r="BA9457"/>
      <c r="BB9457"/>
      <c r="BC9457"/>
      <c r="BE9457"/>
      <c r="BF9457"/>
      <c r="BG9457"/>
      <c r="BI9457"/>
      <c r="BJ9457"/>
      <c r="BK9457"/>
      <c r="BM9457"/>
      <c r="BN9457"/>
      <c r="BO9457"/>
    </row>
    <row r="9458" spans="1:67">
      <c r="A9458"/>
      <c r="B9458"/>
      <c r="C9458"/>
      <c r="E9458"/>
      <c r="F9458"/>
      <c r="G9458"/>
      <c r="I9458"/>
      <c r="J9458"/>
      <c r="K9458"/>
      <c r="M9458"/>
      <c r="N9458"/>
      <c r="O9458"/>
      <c r="Q9458"/>
      <c r="R9458"/>
      <c r="S9458"/>
      <c r="U9458"/>
      <c r="V9458"/>
      <c r="W9458"/>
      <c r="Y9458"/>
      <c r="Z9458"/>
      <c r="AA9458"/>
      <c r="AC9458"/>
      <c r="AD9458"/>
      <c r="AE9458"/>
      <c r="AG9458"/>
      <c r="AH9458"/>
      <c r="AI9458"/>
      <c r="AK9458"/>
      <c r="AL9458"/>
      <c r="AM9458"/>
      <c r="AO9458"/>
      <c r="AP9458"/>
      <c r="AQ9458"/>
      <c r="AS9458"/>
      <c r="AT9458"/>
      <c r="AU9458"/>
      <c r="AW9458"/>
      <c r="AX9458"/>
      <c r="AY9458"/>
      <c r="BA9458"/>
      <c r="BB9458"/>
      <c r="BC9458"/>
      <c r="BE9458"/>
      <c r="BF9458"/>
      <c r="BG9458"/>
      <c r="BI9458"/>
      <c r="BJ9458"/>
      <c r="BK9458"/>
      <c r="BM9458"/>
      <c r="BN9458"/>
      <c r="BO9458"/>
    </row>
    <row r="9459" spans="1:67">
      <c r="A9459"/>
      <c r="B9459"/>
      <c r="C9459"/>
      <c r="E9459"/>
      <c r="F9459"/>
      <c r="G9459"/>
      <c r="I9459"/>
      <c r="J9459"/>
      <c r="K9459"/>
      <c r="M9459"/>
      <c r="N9459"/>
      <c r="O9459"/>
      <c r="Q9459"/>
      <c r="R9459"/>
      <c r="S9459"/>
      <c r="U9459"/>
      <c r="V9459"/>
      <c r="W9459"/>
      <c r="Y9459"/>
      <c r="Z9459"/>
      <c r="AA9459"/>
      <c r="AC9459"/>
      <c r="AD9459"/>
      <c r="AE9459"/>
      <c r="AG9459"/>
      <c r="AH9459"/>
      <c r="AI9459"/>
      <c r="AK9459"/>
      <c r="AL9459"/>
      <c r="AM9459"/>
      <c r="AO9459"/>
      <c r="AP9459"/>
      <c r="AQ9459"/>
      <c r="AS9459"/>
      <c r="AT9459"/>
      <c r="AU9459"/>
      <c r="AW9459"/>
      <c r="AX9459"/>
      <c r="AY9459"/>
      <c r="BA9459"/>
      <c r="BB9459"/>
      <c r="BC9459"/>
      <c r="BE9459"/>
      <c r="BF9459"/>
      <c r="BG9459"/>
      <c r="BI9459"/>
      <c r="BJ9459"/>
      <c r="BK9459"/>
      <c r="BM9459"/>
      <c r="BN9459"/>
      <c r="BO9459"/>
    </row>
    <row r="9460" spans="1:67">
      <c r="A9460"/>
      <c r="B9460"/>
      <c r="C9460"/>
      <c r="E9460"/>
      <c r="F9460"/>
      <c r="G9460"/>
      <c r="I9460"/>
      <c r="J9460"/>
      <c r="K9460"/>
      <c r="M9460"/>
      <c r="N9460"/>
      <c r="O9460"/>
      <c r="Q9460"/>
      <c r="R9460"/>
      <c r="S9460"/>
      <c r="U9460"/>
      <c r="V9460"/>
      <c r="W9460"/>
      <c r="Y9460"/>
      <c r="Z9460"/>
      <c r="AA9460"/>
      <c r="AC9460"/>
      <c r="AD9460"/>
      <c r="AE9460"/>
      <c r="AG9460"/>
      <c r="AH9460"/>
      <c r="AI9460"/>
      <c r="AK9460"/>
      <c r="AL9460"/>
      <c r="AM9460"/>
      <c r="AO9460"/>
      <c r="AP9460"/>
      <c r="AQ9460"/>
      <c r="AS9460"/>
      <c r="AT9460"/>
      <c r="AU9460"/>
      <c r="AW9460"/>
      <c r="AX9460"/>
      <c r="AY9460"/>
      <c r="BA9460"/>
      <c r="BB9460"/>
      <c r="BC9460"/>
      <c r="BE9460"/>
      <c r="BF9460"/>
      <c r="BG9460"/>
      <c r="BI9460"/>
      <c r="BJ9460"/>
      <c r="BK9460"/>
      <c r="BM9460"/>
      <c r="BN9460"/>
      <c r="BO9460"/>
    </row>
    <row r="9461" spans="1:67">
      <c r="A9461"/>
      <c r="B9461"/>
      <c r="C9461"/>
      <c r="E9461"/>
      <c r="F9461"/>
      <c r="G9461"/>
      <c r="I9461"/>
      <c r="J9461"/>
      <c r="K9461"/>
      <c r="M9461"/>
      <c r="N9461"/>
      <c r="O9461"/>
      <c r="Q9461"/>
      <c r="R9461"/>
      <c r="S9461"/>
      <c r="U9461"/>
      <c r="V9461"/>
      <c r="W9461"/>
      <c r="Y9461"/>
      <c r="Z9461"/>
      <c r="AA9461"/>
      <c r="AC9461"/>
      <c r="AD9461"/>
      <c r="AE9461"/>
      <c r="AG9461"/>
      <c r="AH9461"/>
      <c r="AI9461"/>
      <c r="AK9461"/>
      <c r="AL9461"/>
      <c r="AM9461"/>
      <c r="AO9461"/>
      <c r="AP9461"/>
      <c r="AQ9461"/>
      <c r="AS9461"/>
      <c r="AT9461"/>
      <c r="AU9461"/>
      <c r="AW9461"/>
      <c r="AX9461"/>
      <c r="AY9461"/>
      <c r="BA9461"/>
      <c r="BB9461"/>
      <c r="BC9461"/>
      <c r="BE9461"/>
      <c r="BF9461"/>
      <c r="BG9461"/>
      <c r="BI9461"/>
      <c r="BJ9461"/>
      <c r="BK9461"/>
      <c r="BM9461"/>
      <c r="BN9461"/>
      <c r="BO9461"/>
    </row>
    <row r="9462" spans="1:67">
      <c r="A9462"/>
      <c r="B9462"/>
      <c r="C9462"/>
      <c r="E9462"/>
      <c r="F9462"/>
      <c r="G9462"/>
      <c r="I9462"/>
      <c r="J9462"/>
      <c r="K9462"/>
      <c r="M9462"/>
      <c r="N9462"/>
      <c r="O9462"/>
      <c r="Q9462"/>
      <c r="R9462"/>
      <c r="S9462"/>
      <c r="U9462"/>
      <c r="V9462"/>
      <c r="W9462"/>
      <c r="Y9462"/>
      <c r="Z9462"/>
      <c r="AA9462"/>
      <c r="AC9462"/>
      <c r="AD9462"/>
      <c r="AE9462"/>
      <c r="AG9462"/>
      <c r="AH9462"/>
      <c r="AI9462"/>
      <c r="AK9462"/>
      <c r="AL9462"/>
      <c r="AM9462"/>
      <c r="AO9462"/>
      <c r="AP9462"/>
      <c r="AQ9462"/>
      <c r="AS9462"/>
      <c r="AT9462"/>
      <c r="AU9462"/>
      <c r="AW9462"/>
      <c r="AX9462"/>
      <c r="AY9462"/>
      <c r="BA9462"/>
      <c r="BB9462"/>
      <c r="BC9462"/>
      <c r="BE9462"/>
      <c r="BF9462"/>
      <c r="BG9462"/>
      <c r="BI9462"/>
      <c r="BJ9462"/>
      <c r="BK9462"/>
      <c r="BM9462"/>
      <c r="BN9462"/>
      <c r="BO9462"/>
    </row>
    <row r="9463" spans="1:67">
      <c r="A9463"/>
      <c r="B9463"/>
      <c r="C9463"/>
      <c r="E9463"/>
      <c r="F9463"/>
      <c r="G9463"/>
      <c r="I9463"/>
      <c r="J9463"/>
      <c r="K9463"/>
      <c r="M9463"/>
      <c r="N9463"/>
      <c r="O9463"/>
      <c r="Q9463"/>
      <c r="R9463"/>
      <c r="S9463"/>
      <c r="U9463"/>
      <c r="V9463"/>
      <c r="W9463"/>
      <c r="Y9463"/>
      <c r="Z9463"/>
      <c r="AA9463"/>
      <c r="AC9463"/>
      <c r="AD9463"/>
      <c r="AE9463"/>
      <c r="AG9463"/>
      <c r="AH9463"/>
      <c r="AI9463"/>
      <c r="AK9463"/>
      <c r="AL9463"/>
      <c r="AM9463"/>
      <c r="AO9463"/>
      <c r="AP9463"/>
      <c r="AQ9463"/>
      <c r="AS9463"/>
      <c r="AT9463"/>
      <c r="AU9463"/>
      <c r="AW9463"/>
      <c r="AX9463"/>
      <c r="AY9463"/>
      <c r="BA9463"/>
      <c r="BB9463"/>
      <c r="BC9463"/>
      <c r="BE9463"/>
      <c r="BF9463"/>
      <c r="BG9463"/>
      <c r="BI9463"/>
      <c r="BJ9463"/>
      <c r="BK9463"/>
      <c r="BM9463"/>
      <c r="BN9463"/>
      <c r="BO9463"/>
    </row>
    <row r="9464" spans="1:67">
      <c r="A9464"/>
      <c r="B9464"/>
      <c r="C9464"/>
      <c r="E9464"/>
      <c r="F9464"/>
      <c r="G9464"/>
      <c r="I9464"/>
      <c r="J9464"/>
      <c r="K9464"/>
      <c r="M9464"/>
      <c r="N9464"/>
      <c r="O9464"/>
      <c r="Q9464"/>
      <c r="R9464"/>
      <c r="S9464"/>
      <c r="U9464"/>
      <c r="V9464"/>
      <c r="W9464"/>
      <c r="Y9464"/>
      <c r="Z9464"/>
      <c r="AA9464"/>
      <c r="AC9464"/>
      <c r="AD9464"/>
      <c r="AE9464"/>
      <c r="AG9464"/>
      <c r="AH9464"/>
      <c r="AI9464"/>
      <c r="AK9464"/>
      <c r="AL9464"/>
      <c r="AM9464"/>
      <c r="AO9464"/>
      <c r="AP9464"/>
      <c r="AQ9464"/>
      <c r="AS9464"/>
      <c r="AT9464"/>
      <c r="AU9464"/>
      <c r="AW9464"/>
      <c r="AX9464"/>
      <c r="AY9464"/>
      <c r="BA9464"/>
      <c r="BB9464"/>
      <c r="BC9464"/>
      <c r="BE9464"/>
      <c r="BF9464"/>
      <c r="BG9464"/>
      <c r="BI9464"/>
      <c r="BJ9464"/>
      <c r="BK9464"/>
      <c r="BM9464"/>
      <c r="BN9464"/>
      <c r="BO9464"/>
    </row>
    <row r="9465" spans="1:67">
      <c r="A9465"/>
      <c r="B9465"/>
      <c r="C9465"/>
      <c r="E9465"/>
      <c r="F9465"/>
      <c r="G9465"/>
      <c r="I9465"/>
      <c r="J9465"/>
      <c r="K9465"/>
      <c r="M9465"/>
      <c r="N9465"/>
      <c r="O9465"/>
      <c r="Q9465"/>
      <c r="R9465"/>
      <c r="S9465"/>
      <c r="U9465"/>
      <c r="V9465"/>
      <c r="W9465"/>
      <c r="Y9465"/>
      <c r="Z9465"/>
      <c r="AA9465"/>
      <c r="AC9465"/>
      <c r="AD9465"/>
      <c r="AE9465"/>
      <c r="AG9465"/>
      <c r="AH9465"/>
      <c r="AI9465"/>
      <c r="AK9465"/>
      <c r="AL9465"/>
      <c r="AM9465"/>
      <c r="AO9465"/>
      <c r="AP9465"/>
      <c r="AQ9465"/>
      <c r="AS9465"/>
      <c r="AT9465"/>
      <c r="AU9465"/>
      <c r="AW9465"/>
      <c r="AX9465"/>
      <c r="AY9465"/>
      <c r="BA9465"/>
      <c r="BB9465"/>
      <c r="BC9465"/>
      <c r="BE9465"/>
      <c r="BF9465"/>
      <c r="BG9465"/>
      <c r="BI9465"/>
      <c r="BJ9465"/>
      <c r="BK9465"/>
      <c r="BM9465"/>
      <c r="BN9465"/>
      <c r="BO9465"/>
    </row>
    <row r="9466" spans="1:67">
      <c r="A9466"/>
      <c r="B9466"/>
      <c r="C9466"/>
      <c r="E9466"/>
      <c r="F9466"/>
      <c r="G9466"/>
      <c r="I9466"/>
      <c r="J9466"/>
      <c r="K9466"/>
      <c r="M9466"/>
      <c r="N9466"/>
      <c r="O9466"/>
      <c r="Q9466"/>
      <c r="R9466"/>
      <c r="S9466"/>
      <c r="U9466"/>
      <c r="V9466"/>
      <c r="W9466"/>
      <c r="Y9466"/>
      <c r="Z9466"/>
      <c r="AA9466"/>
      <c r="AC9466"/>
      <c r="AD9466"/>
      <c r="AE9466"/>
      <c r="AG9466"/>
      <c r="AH9466"/>
      <c r="AI9466"/>
      <c r="AK9466"/>
      <c r="AL9466"/>
      <c r="AM9466"/>
      <c r="AO9466"/>
      <c r="AP9466"/>
      <c r="AQ9466"/>
      <c r="AS9466"/>
      <c r="AT9466"/>
      <c r="AU9466"/>
      <c r="AW9466"/>
      <c r="AX9466"/>
      <c r="AY9466"/>
      <c r="BA9466"/>
      <c r="BB9466"/>
      <c r="BC9466"/>
      <c r="BE9466"/>
      <c r="BF9466"/>
      <c r="BG9466"/>
      <c r="BI9466"/>
      <c r="BJ9466"/>
      <c r="BK9466"/>
      <c r="BM9466"/>
      <c r="BN9466"/>
      <c r="BO9466"/>
    </row>
    <row r="9467" spans="1:67">
      <c r="A9467"/>
      <c r="B9467"/>
      <c r="C9467"/>
      <c r="E9467"/>
      <c r="F9467"/>
      <c r="G9467"/>
      <c r="I9467"/>
      <c r="J9467"/>
      <c r="K9467"/>
      <c r="M9467"/>
      <c r="N9467"/>
      <c r="O9467"/>
      <c r="Q9467"/>
      <c r="R9467"/>
      <c r="S9467"/>
      <c r="U9467"/>
      <c r="V9467"/>
      <c r="W9467"/>
      <c r="Y9467"/>
      <c r="Z9467"/>
      <c r="AA9467"/>
      <c r="AC9467"/>
      <c r="AD9467"/>
      <c r="AE9467"/>
      <c r="AG9467"/>
      <c r="AH9467"/>
      <c r="AI9467"/>
      <c r="AK9467"/>
      <c r="AL9467"/>
      <c r="AM9467"/>
      <c r="AO9467"/>
      <c r="AP9467"/>
      <c r="AQ9467"/>
      <c r="AS9467"/>
      <c r="AT9467"/>
      <c r="AU9467"/>
      <c r="AW9467"/>
      <c r="AX9467"/>
      <c r="AY9467"/>
      <c r="BA9467"/>
      <c r="BB9467"/>
      <c r="BC9467"/>
      <c r="BE9467"/>
      <c r="BF9467"/>
      <c r="BG9467"/>
      <c r="BI9467"/>
      <c r="BJ9467"/>
      <c r="BK9467"/>
      <c r="BM9467"/>
      <c r="BN9467"/>
      <c r="BO9467"/>
    </row>
    <row r="9468" spans="1:67">
      <c r="A9468"/>
      <c r="B9468"/>
      <c r="C9468"/>
      <c r="E9468"/>
      <c r="F9468"/>
      <c r="G9468"/>
      <c r="I9468"/>
      <c r="J9468"/>
      <c r="K9468"/>
      <c r="M9468"/>
      <c r="N9468"/>
      <c r="O9468"/>
      <c r="Q9468"/>
      <c r="R9468"/>
      <c r="S9468"/>
      <c r="U9468"/>
      <c r="V9468"/>
      <c r="W9468"/>
      <c r="Y9468"/>
      <c r="Z9468"/>
      <c r="AA9468"/>
      <c r="AC9468"/>
      <c r="AD9468"/>
      <c r="AE9468"/>
      <c r="AG9468"/>
      <c r="AH9468"/>
      <c r="AI9468"/>
      <c r="AK9468"/>
      <c r="AL9468"/>
      <c r="AM9468"/>
      <c r="AO9468"/>
      <c r="AP9468"/>
      <c r="AQ9468"/>
      <c r="AS9468"/>
      <c r="AT9468"/>
      <c r="AU9468"/>
      <c r="AW9468"/>
      <c r="AX9468"/>
      <c r="AY9468"/>
      <c r="BA9468"/>
      <c r="BB9468"/>
      <c r="BC9468"/>
      <c r="BE9468"/>
      <c r="BF9468"/>
      <c r="BG9468"/>
      <c r="BI9468"/>
      <c r="BJ9468"/>
      <c r="BK9468"/>
      <c r="BM9468"/>
      <c r="BN9468"/>
      <c r="BO9468"/>
    </row>
    <row r="9469" spans="1:67">
      <c r="A9469"/>
      <c r="B9469"/>
      <c r="C9469"/>
      <c r="E9469"/>
      <c r="F9469"/>
      <c r="G9469"/>
      <c r="I9469"/>
      <c r="J9469"/>
      <c r="K9469"/>
      <c r="M9469"/>
      <c r="N9469"/>
      <c r="O9469"/>
      <c r="Q9469"/>
      <c r="R9469"/>
      <c r="S9469"/>
      <c r="U9469"/>
      <c r="V9469"/>
      <c r="W9469"/>
      <c r="Y9469"/>
      <c r="Z9469"/>
      <c r="AA9469"/>
      <c r="AC9469"/>
      <c r="AD9469"/>
      <c r="AE9469"/>
      <c r="AG9469"/>
      <c r="AH9469"/>
      <c r="AI9469"/>
      <c r="AK9469"/>
      <c r="AL9469"/>
      <c r="AM9469"/>
      <c r="AO9469"/>
      <c r="AP9469"/>
      <c r="AQ9469"/>
      <c r="AS9469"/>
      <c r="AT9469"/>
      <c r="AU9469"/>
      <c r="AW9469"/>
      <c r="AX9469"/>
      <c r="AY9469"/>
      <c r="BA9469"/>
      <c r="BB9469"/>
      <c r="BC9469"/>
      <c r="BE9469"/>
      <c r="BF9469"/>
      <c r="BG9469"/>
      <c r="BI9469"/>
      <c r="BJ9469"/>
      <c r="BK9469"/>
      <c r="BM9469"/>
      <c r="BN9469"/>
      <c r="BO9469"/>
    </row>
    <row r="9470" spans="1:67">
      <c r="A9470"/>
      <c r="B9470"/>
      <c r="C9470"/>
      <c r="E9470"/>
      <c r="F9470"/>
      <c r="G9470"/>
      <c r="I9470"/>
      <c r="J9470"/>
      <c r="K9470"/>
      <c r="M9470"/>
      <c r="N9470"/>
      <c r="O9470"/>
      <c r="Q9470"/>
      <c r="R9470"/>
      <c r="S9470"/>
      <c r="U9470"/>
      <c r="V9470"/>
      <c r="W9470"/>
      <c r="Y9470"/>
      <c r="Z9470"/>
      <c r="AA9470"/>
      <c r="AC9470"/>
      <c r="AD9470"/>
      <c r="AE9470"/>
      <c r="AG9470"/>
      <c r="AH9470"/>
      <c r="AI9470"/>
      <c r="AK9470"/>
      <c r="AL9470"/>
      <c r="AM9470"/>
      <c r="AO9470"/>
      <c r="AP9470"/>
      <c r="AQ9470"/>
      <c r="AS9470"/>
      <c r="AT9470"/>
      <c r="AU9470"/>
      <c r="AW9470"/>
      <c r="AX9470"/>
      <c r="AY9470"/>
      <c r="BA9470"/>
      <c r="BB9470"/>
      <c r="BC9470"/>
      <c r="BE9470"/>
      <c r="BF9470"/>
      <c r="BG9470"/>
      <c r="BI9470"/>
      <c r="BJ9470"/>
      <c r="BK9470"/>
      <c r="BM9470"/>
      <c r="BN9470"/>
      <c r="BO9470"/>
    </row>
    <row r="9471" spans="1:67">
      <c r="A9471"/>
      <c r="B9471"/>
      <c r="C9471"/>
      <c r="E9471"/>
      <c r="F9471"/>
      <c r="G9471"/>
      <c r="I9471"/>
      <c r="J9471"/>
      <c r="K9471"/>
      <c r="M9471"/>
      <c r="N9471"/>
      <c r="O9471"/>
      <c r="Q9471"/>
      <c r="R9471"/>
      <c r="S9471"/>
      <c r="U9471"/>
      <c r="V9471"/>
      <c r="W9471"/>
      <c r="Y9471"/>
      <c r="Z9471"/>
      <c r="AA9471"/>
      <c r="AC9471"/>
      <c r="AD9471"/>
      <c r="AE9471"/>
      <c r="AG9471"/>
      <c r="AH9471"/>
      <c r="AI9471"/>
      <c r="AK9471"/>
      <c r="AL9471"/>
      <c r="AM9471"/>
      <c r="AO9471"/>
      <c r="AP9471"/>
      <c r="AQ9471"/>
      <c r="AS9471"/>
      <c r="AT9471"/>
      <c r="AU9471"/>
      <c r="AW9471"/>
      <c r="AX9471"/>
      <c r="AY9471"/>
      <c r="BA9471"/>
      <c r="BB9471"/>
      <c r="BC9471"/>
      <c r="BE9471"/>
      <c r="BF9471"/>
      <c r="BG9471"/>
      <c r="BI9471"/>
      <c r="BJ9471"/>
      <c r="BK9471"/>
      <c r="BM9471"/>
      <c r="BN9471"/>
      <c r="BO9471"/>
    </row>
    <row r="9472" spans="1:67">
      <c r="A9472"/>
      <c r="B9472"/>
      <c r="C9472"/>
      <c r="E9472"/>
      <c r="F9472"/>
      <c r="G9472"/>
      <c r="I9472"/>
      <c r="J9472"/>
      <c r="K9472"/>
      <c r="M9472"/>
      <c r="N9472"/>
      <c r="O9472"/>
      <c r="Q9472"/>
      <c r="R9472"/>
      <c r="S9472"/>
      <c r="U9472"/>
      <c r="V9472"/>
      <c r="W9472"/>
      <c r="Y9472"/>
      <c r="Z9472"/>
      <c r="AA9472"/>
      <c r="AC9472"/>
      <c r="AD9472"/>
      <c r="AE9472"/>
      <c r="AG9472"/>
      <c r="AH9472"/>
      <c r="AI9472"/>
      <c r="AK9472"/>
      <c r="AL9472"/>
      <c r="AM9472"/>
      <c r="AO9472"/>
      <c r="AP9472"/>
      <c r="AQ9472"/>
      <c r="AS9472"/>
      <c r="AT9472"/>
      <c r="AU9472"/>
      <c r="AW9472"/>
      <c r="AX9472"/>
      <c r="AY9472"/>
      <c r="BA9472"/>
      <c r="BB9472"/>
      <c r="BC9472"/>
      <c r="BE9472"/>
      <c r="BF9472"/>
      <c r="BG9472"/>
      <c r="BI9472"/>
      <c r="BJ9472"/>
      <c r="BK9472"/>
      <c r="BM9472"/>
      <c r="BN9472"/>
      <c r="BO9472"/>
    </row>
    <row r="9473" spans="1:67">
      <c r="A9473"/>
      <c r="B9473"/>
      <c r="C9473"/>
      <c r="E9473"/>
      <c r="F9473"/>
      <c r="G9473"/>
      <c r="I9473"/>
      <c r="J9473"/>
      <c r="K9473"/>
      <c r="M9473"/>
      <c r="N9473"/>
      <c r="O9473"/>
      <c r="Q9473"/>
      <c r="R9473"/>
      <c r="S9473"/>
      <c r="U9473"/>
      <c r="V9473"/>
      <c r="W9473"/>
      <c r="Y9473"/>
      <c r="Z9473"/>
      <c r="AA9473"/>
      <c r="AC9473"/>
      <c r="AD9473"/>
      <c r="AE9473"/>
      <c r="AG9473"/>
      <c r="AH9473"/>
      <c r="AI9473"/>
      <c r="AK9473"/>
      <c r="AL9473"/>
      <c r="AM9473"/>
      <c r="AO9473"/>
      <c r="AP9473"/>
      <c r="AQ9473"/>
      <c r="AS9473"/>
      <c r="AT9473"/>
      <c r="AU9473"/>
      <c r="AW9473"/>
      <c r="AX9473"/>
      <c r="AY9473"/>
      <c r="BA9473"/>
      <c r="BB9473"/>
      <c r="BC9473"/>
      <c r="BE9473"/>
      <c r="BF9473"/>
      <c r="BG9473"/>
      <c r="BI9473"/>
      <c r="BJ9473"/>
      <c r="BK9473"/>
      <c r="BM9473"/>
      <c r="BN9473"/>
      <c r="BO9473"/>
    </row>
    <row r="9474" spans="1:67">
      <c r="A9474"/>
      <c r="B9474"/>
      <c r="C9474"/>
      <c r="E9474"/>
      <c r="F9474"/>
      <c r="G9474"/>
      <c r="I9474"/>
      <c r="J9474"/>
      <c r="K9474"/>
      <c r="M9474"/>
      <c r="N9474"/>
      <c r="O9474"/>
      <c r="Q9474"/>
      <c r="R9474"/>
      <c r="S9474"/>
      <c r="U9474"/>
      <c r="V9474"/>
      <c r="W9474"/>
      <c r="Y9474"/>
      <c r="Z9474"/>
      <c r="AA9474"/>
      <c r="AC9474"/>
      <c r="AD9474"/>
      <c r="AE9474"/>
      <c r="AG9474"/>
      <c r="AH9474"/>
      <c r="AI9474"/>
      <c r="AK9474"/>
      <c r="AL9474"/>
      <c r="AM9474"/>
      <c r="AO9474"/>
      <c r="AP9474"/>
      <c r="AQ9474"/>
      <c r="AS9474"/>
      <c r="AT9474"/>
      <c r="AU9474"/>
      <c r="AW9474"/>
      <c r="AX9474"/>
      <c r="AY9474"/>
      <c r="BA9474"/>
      <c r="BB9474"/>
      <c r="BC9474"/>
      <c r="BE9474"/>
      <c r="BF9474"/>
      <c r="BG9474"/>
      <c r="BI9474"/>
      <c r="BJ9474"/>
      <c r="BK9474"/>
      <c r="BM9474"/>
      <c r="BN9474"/>
      <c r="BO9474"/>
    </row>
    <row r="9475" spans="1:67">
      <c r="A9475"/>
      <c r="B9475"/>
      <c r="C9475"/>
      <c r="E9475"/>
      <c r="F9475"/>
      <c r="G9475"/>
      <c r="I9475"/>
      <c r="J9475"/>
      <c r="K9475"/>
      <c r="M9475"/>
      <c r="N9475"/>
      <c r="O9475"/>
      <c r="Q9475"/>
      <c r="R9475"/>
      <c r="S9475"/>
      <c r="U9475"/>
      <c r="V9475"/>
      <c r="W9475"/>
      <c r="Y9475"/>
      <c r="Z9475"/>
      <c r="AA9475"/>
      <c r="AC9475"/>
      <c r="AD9475"/>
      <c r="AE9475"/>
      <c r="AG9475"/>
      <c r="AH9475"/>
      <c r="AI9475"/>
      <c r="AK9475"/>
      <c r="AL9475"/>
      <c r="AM9475"/>
      <c r="AO9475"/>
      <c r="AP9475"/>
      <c r="AQ9475"/>
      <c r="AS9475"/>
      <c r="AT9475"/>
      <c r="AU9475"/>
      <c r="AW9475"/>
      <c r="AX9475"/>
      <c r="AY9475"/>
      <c r="BA9475"/>
      <c r="BB9475"/>
      <c r="BC9475"/>
      <c r="BE9475"/>
      <c r="BF9475"/>
      <c r="BG9475"/>
      <c r="BI9475"/>
      <c r="BJ9475"/>
      <c r="BK9475"/>
      <c r="BM9475"/>
      <c r="BN9475"/>
      <c r="BO9475"/>
    </row>
    <row r="9476" spans="1:67">
      <c r="A9476"/>
      <c r="B9476"/>
      <c r="C9476"/>
      <c r="E9476"/>
      <c r="F9476"/>
      <c r="G9476"/>
      <c r="I9476"/>
      <c r="J9476"/>
      <c r="K9476"/>
      <c r="M9476"/>
      <c r="N9476"/>
      <c r="O9476"/>
      <c r="Q9476"/>
      <c r="R9476"/>
      <c r="S9476"/>
      <c r="U9476"/>
      <c r="V9476"/>
      <c r="W9476"/>
      <c r="Y9476"/>
      <c r="Z9476"/>
      <c r="AA9476"/>
      <c r="AC9476"/>
      <c r="AD9476"/>
      <c r="AE9476"/>
      <c r="AG9476"/>
      <c r="AH9476"/>
      <c r="AI9476"/>
      <c r="AK9476"/>
      <c r="AL9476"/>
      <c r="AM9476"/>
      <c r="AO9476"/>
      <c r="AP9476"/>
      <c r="AQ9476"/>
      <c r="AS9476"/>
      <c r="AT9476"/>
      <c r="AU9476"/>
      <c r="AW9476"/>
      <c r="AX9476"/>
      <c r="AY9476"/>
      <c r="BA9476"/>
      <c r="BB9476"/>
      <c r="BC9476"/>
      <c r="BE9476"/>
      <c r="BF9476"/>
      <c r="BG9476"/>
      <c r="BI9476"/>
      <c r="BJ9476"/>
      <c r="BK9476"/>
      <c r="BM9476"/>
      <c r="BN9476"/>
      <c r="BO9476"/>
    </row>
    <row r="9477" spans="1:67">
      <c r="A9477"/>
      <c r="B9477"/>
      <c r="C9477"/>
      <c r="E9477"/>
      <c r="F9477"/>
      <c r="G9477"/>
      <c r="I9477"/>
      <c r="J9477"/>
      <c r="K9477"/>
      <c r="M9477"/>
      <c r="N9477"/>
      <c r="O9477"/>
      <c r="Q9477"/>
      <c r="R9477"/>
      <c r="S9477"/>
      <c r="U9477"/>
      <c r="V9477"/>
      <c r="W9477"/>
      <c r="Y9477"/>
      <c r="Z9477"/>
      <c r="AA9477"/>
      <c r="AC9477"/>
      <c r="AD9477"/>
      <c r="AE9477"/>
      <c r="AG9477"/>
      <c r="AH9477"/>
      <c r="AI9477"/>
      <c r="AK9477"/>
      <c r="AL9477"/>
      <c r="AM9477"/>
      <c r="AO9477"/>
      <c r="AP9477"/>
      <c r="AQ9477"/>
      <c r="AS9477"/>
      <c r="AT9477"/>
      <c r="AU9477"/>
      <c r="AW9477"/>
      <c r="AX9477"/>
      <c r="AY9477"/>
      <c r="BA9477"/>
      <c r="BB9477"/>
      <c r="BC9477"/>
      <c r="BE9477"/>
      <c r="BF9477"/>
      <c r="BG9477"/>
      <c r="BI9477"/>
      <c r="BJ9477"/>
      <c r="BK9477"/>
      <c r="BM9477"/>
      <c r="BN9477"/>
      <c r="BO9477"/>
    </row>
    <row r="9478" spans="1:67">
      <c r="A9478"/>
      <c r="B9478"/>
      <c r="C9478"/>
      <c r="E9478"/>
      <c r="F9478"/>
      <c r="G9478"/>
      <c r="I9478"/>
      <c r="J9478"/>
      <c r="K9478"/>
      <c r="M9478"/>
      <c r="N9478"/>
      <c r="O9478"/>
      <c r="Q9478"/>
      <c r="R9478"/>
      <c r="S9478"/>
      <c r="U9478"/>
      <c r="V9478"/>
      <c r="W9478"/>
      <c r="Y9478"/>
      <c r="Z9478"/>
      <c r="AA9478"/>
      <c r="AC9478"/>
      <c r="AD9478"/>
      <c r="AE9478"/>
      <c r="AG9478"/>
      <c r="AH9478"/>
      <c r="AI9478"/>
      <c r="AK9478"/>
      <c r="AL9478"/>
      <c r="AM9478"/>
      <c r="AO9478"/>
      <c r="AP9478"/>
      <c r="AQ9478"/>
      <c r="AS9478"/>
      <c r="AT9478"/>
      <c r="AU9478"/>
      <c r="AW9478"/>
      <c r="AX9478"/>
      <c r="AY9478"/>
      <c r="BA9478"/>
      <c r="BB9478"/>
      <c r="BC9478"/>
      <c r="BE9478"/>
      <c r="BF9478"/>
      <c r="BG9478"/>
      <c r="BI9478"/>
      <c r="BJ9478"/>
      <c r="BK9478"/>
      <c r="BM9478"/>
      <c r="BN9478"/>
      <c r="BO9478"/>
    </row>
    <row r="9479" spans="1:67">
      <c r="A9479"/>
      <c r="B9479"/>
      <c r="C9479"/>
      <c r="E9479"/>
      <c r="F9479"/>
      <c r="G9479"/>
      <c r="I9479"/>
      <c r="J9479"/>
      <c r="K9479"/>
      <c r="M9479"/>
      <c r="N9479"/>
      <c r="O9479"/>
      <c r="Q9479"/>
      <c r="R9479"/>
      <c r="S9479"/>
      <c r="U9479"/>
      <c r="V9479"/>
      <c r="W9479"/>
      <c r="Y9479"/>
      <c r="Z9479"/>
      <c r="AA9479"/>
      <c r="AC9479"/>
      <c r="AD9479"/>
      <c r="AE9479"/>
      <c r="AG9479"/>
      <c r="AH9479"/>
      <c r="AI9479"/>
      <c r="AK9479"/>
      <c r="AL9479"/>
      <c r="AM9479"/>
      <c r="AO9479"/>
      <c r="AP9479"/>
      <c r="AQ9479"/>
      <c r="AS9479"/>
      <c r="AT9479"/>
      <c r="AU9479"/>
      <c r="AW9479"/>
      <c r="AX9479"/>
      <c r="AY9479"/>
      <c r="BA9479"/>
      <c r="BB9479"/>
      <c r="BC9479"/>
      <c r="BE9479"/>
      <c r="BF9479"/>
      <c r="BG9479"/>
      <c r="BI9479"/>
      <c r="BJ9479"/>
      <c r="BK9479"/>
      <c r="BM9479"/>
      <c r="BN9479"/>
      <c r="BO9479"/>
    </row>
    <row r="9480" spans="1:67">
      <c r="A9480"/>
      <c r="B9480"/>
      <c r="C9480"/>
      <c r="E9480"/>
      <c r="F9480"/>
      <c r="G9480"/>
      <c r="I9480"/>
      <c r="J9480"/>
      <c r="K9480"/>
      <c r="M9480"/>
      <c r="N9480"/>
      <c r="O9480"/>
      <c r="Q9480"/>
      <c r="R9480"/>
      <c r="S9480"/>
      <c r="U9480"/>
      <c r="V9480"/>
      <c r="W9480"/>
      <c r="Y9480"/>
      <c r="Z9480"/>
      <c r="AA9480"/>
      <c r="AC9480"/>
      <c r="AD9480"/>
      <c r="AE9480"/>
      <c r="AG9480"/>
      <c r="AH9480"/>
      <c r="AI9480"/>
      <c r="AK9480"/>
      <c r="AL9480"/>
      <c r="AM9480"/>
      <c r="AO9480"/>
      <c r="AP9480"/>
      <c r="AQ9480"/>
      <c r="AS9480"/>
      <c r="AT9480"/>
      <c r="AU9480"/>
      <c r="AW9480"/>
      <c r="AX9480"/>
      <c r="AY9480"/>
      <c r="BA9480"/>
      <c r="BB9480"/>
      <c r="BC9480"/>
      <c r="BE9480"/>
      <c r="BF9480"/>
      <c r="BG9480"/>
      <c r="BI9480"/>
      <c r="BJ9480"/>
      <c r="BK9480"/>
      <c r="BM9480"/>
      <c r="BN9480"/>
      <c r="BO9480"/>
    </row>
    <row r="9481" spans="1:67">
      <c r="A9481"/>
      <c r="B9481"/>
      <c r="C9481"/>
      <c r="E9481"/>
      <c r="F9481"/>
      <c r="G9481"/>
      <c r="I9481"/>
      <c r="J9481"/>
      <c r="K9481"/>
      <c r="M9481"/>
      <c r="N9481"/>
      <c r="O9481"/>
      <c r="Q9481"/>
      <c r="R9481"/>
      <c r="S9481"/>
      <c r="U9481"/>
      <c r="V9481"/>
      <c r="W9481"/>
      <c r="Y9481"/>
      <c r="Z9481"/>
      <c r="AA9481"/>
      <c r="AC9481"/>
      <c r="AD9481"/>
      <c r="AE9481"/>
      <c r="AG9481"/>
      <c r="AH9481"/>
      <c r="AI9481"/>
      <c r="AK9481"/>
      <c r="AL9481"/>
      <c r="AM9481"/>
      <c r="AO9481"/>
      <c r="AP9481"/>
      <c r="AQ9481"/>
      <c r="AS9481"/>
      <c r="AT9481"/>
      <c r="AU9481"/>
      <c r="AW9481"/>
      <c r="AX9481"/>
      <c r="AY9481"/>
      <c r="BA9481"/>
      <c r="BB9481"/>
      <c r="BC9481"/>
      <c r="BE9481"/>
      <c r="BF9481"/>
      <c r="BG9481"/>
      <c r="BI9481"/>
      <c r="BJ9481"/>
      <c r="BK9481"/>
      <c r="BM9481"/>
      <c r="BN9481"/>
      <c r="BO9481"/>
    </row>
    <row r="9482" spans="1:67">
      <c r="A9482"/>
      <c r="B9482"/>
      <c r="C9482"/>
      <c r="E9482"/>
      <c r="F9482"/>
      <c r="G9482"/>
      <c r="I9482"/>
      <c r="J9482"/>
      <c r="K9482"/>
      <c r="M9482"/>
      <c r="N9482"/>
      <c r="O9482"/>
      <c r="Q9482"/>
      <c r="R9482"/>
      <c r="S9482"/>
      <c r="U9482"/>
      <c r="V9482"/>
      <c r="W9482"/>
      <c r="Y9482"/>
      <c r="Z9482"/>
      <c r="AA9482"/>
      <c r="AC9482"/>
      <c r="AD9482"/>
      <c r="AE9482"/>
      <c r="AG9482"/>
      <c r="AH9482"/>
      <c r="AI9482"/>
      <c r="AK9482"/>
      <c r="AL9482"/>
      <c r="AM9482"/>
      <c r="AO9482"/>
      <c r="AP9482"/>
      <c r="AQ9482"/>
      <c r="AS9482"/>
      <c r="AT9482"/>
      <c r="AU9482"/>
      <c r="AW9482"/>
      <c r="AX9482"/>
      <c r="AY9482"/>
      <c r="BA9482"/>
      <c r="BB9482"/>
      <c r="BC9482"/>
      <c r="BE9482"/>
      <c r="BF9482"/>
      <c r="BG9482"/>
      <c r="BI9482"/>
      <c r="BJ9482"/>
      <c r="BK9482"/>
      <c r="BM9482"/>
      <c r="BN9482"/>
      <c r="BO9482"/>
    </row>
    <row r="9483" spans="1:67">
      <c r="A9483"/>
      <c r="B9483"/>
      <c r="C9483"/>
      <c r="E9483"/>
      <c r="F9483"/>
      <c r="G9483"/>
      <c r="I9483"/>
      <c r="J9483"/>
      <c r="K9483"/>
      <c r="M9483"/>
      <c r="N9483"/>
      <c r="O9483"/>
      <c r="Q9483"/>
      <c r="R9483"/>
      <c r="S9483"/>
      <c r="U9483"/>
      <c r="V9483"/>
      <c r="W9483"/>
      <c r="Y9483"/>
      <c r="Z9483"/>
      <c r="AA9483"/>
      <c r="AC9483"/>
      <c r="AD9483"/>
      <c r="AE9483"/>
      <c r="AG9483"/>
      <c r="AH9483"/>
      <c r="AI9483"/>
      <c r="AK9483"/>
      <c r="AL9483"/>
      <c r="AM9483"/>
      <c r="AO9483"/>
      <c r="AP9483"/>
      <c r="AQ9483"/>
      <c r="AS9483"/>
      <c r="AT9483"/>
      <c r="AU9483"/>
      <c r="AW9483"/>
      <c r="AX9483"/>
      <c r="AY9483"/>
      <c r="BA9483"/>
      <c r="BB9483"/>
      <c r="BC9483"/>
      <c r="BE9483"/>
      <c r="BF9483"/>
      <c r="BG9483"/>
      <c r="BI9483"/>
      <c r="BJ9483"/>
      <c r="BK9483"/>
      <c r="BM9483"/>
      <c r="BN9483"/>
      <c r="BO9483"/>
    </row>
    <row r="9484" spans="1:67">
      <c r="A9484"/>
      <c r="B9484"/>
      <c r="C9484"/>
      <c r="E9484"/>
      <c r="F9484"/>
      <c r="G9484"/>
      <c r="I9484"/>
      <c r="J9484"/>
      <c r="K9484"/>
      <c r="M9484"/>
      <c r="N9484"/>
      <c r="O9484"/>
      <c r="Q9484"/>
      <c r="R9484"/>
      <c r="S9484"/>
      <c r="U9484"/>
      <c r="V9484"/>
      <c r="W9484"/>
      <c r="Y9484"/>
      <c r="Z9484"/>
      <c r="AA9484"/>
      <c r="AC9484"/>
      <c r="AD9484"/>
      <c r="AE9484"/>
      <c r="AG9484"/>
      <c r="AH9484"/>
      <c r="AI9484"/>
      <c r="AK9484"/>
      <c r="AL9484"/>
      <c r="AM9484"/>
      <c r="AO9484"/>
      <c r="AP9484"/>
      <c r="AQ9484"/>
      <c r="AS9484"/>
      <c r="AT9484"/>
      <c r="AU9484"/>
      <c r="AW9484"/>
      <c r="AX9484"/>
      <c r="AY9484"/>
      <c r="BA9484"/>
      <c r="BB9484"/>
      <c r="BC9484"/>
      <c r="BE9484"/>
      <c r="BF9484"/>
      <c r="BG9484"/>
      <c r="BI9484"/>
      <c r="BJ9484"/>
      <c r="BK9484"/>
      <c r="BM9484"/>
      <c r="BN9484"/>
      <c r="BO9484"/>
    </row>
    <row r="9485" spans="1:67">
      <c r="A9485"/>
      <c r="B9485"/>
      <c r="C9485"/>
      <c r="E9485"/>
      <c r="F9485"/>
      <c r="G9485"/>
      <c r="I9485"/>
      <c r="J9485"/>
      <c r="K9485"/>
      <c r="M9485"/>
      <c r="N9485"/>
      <c r="O9485"/>
      <c r="Q9485"/>
      <c r="R9485"/>
      <c r="S9485"/>
      <c r="U9485"/>
      <c r="V9485"/>
      <c r="W9485"/>
      <c r="Y9485"/>
      <c r="Z9485"/>
      <c r="AA9485"/>
      <c r="AC9485"/>
      <c r="AD9485"/>
      <c r="AE9485"/>
      <c r="AG9485"/>
      <c r="AH9485"/>
      <c r="AI9485"/>
      <c r="AK9485"/>
      <c r="AL9485"/>
      <c r="AM9485"/>
      <c r="AO9485"/>
      <c r="AP9485"/>
      <c r="AQ9485"/>
      <c r="AS9485"/>
      <c r="AT9485"/>
      <c r="AU9485"/>
      <c r="AW9485"/>
      <c r="AX9485"/>
      <c r="AY9485"/>
      <c r="BA9485"/>
      <c r="BB9485"/>
      <c r="BC9485"/>
      <c r="BE9485"/>
      <c r="BF9485"/>
      <c r="BG9485"/>
      <c r="BI9485"/>
      <c r="BJ9485"/>
      <c r="BK9485"/>
      <c r="BM9485"/>
      <c r="BN9485"/>
      <c r="BO9485"/>
    </row>
    <row r="9486" spans="1:67">
      <c r="A9486"/>
      <c r="B9486"/>
      <c r="C9486"/>
      <c r="E9486"/>
      <c r="F9486"/>
      <c r="G9486"/>
      <c r="I9486"/>
      <c r="J9486"/>
      <c r="K9486"/>
      <c r="M9486"/>
      <c r="N9486"/>
      <c r="O9486"/>
      <c r="Q9486"/>
      <c r="R9486"/>
      <c r="S9486"/>
      <c r="U9486"/>
      <c r="V9486"/>
      <c r="W9486"/>
      <c r="Y9486"/>
      <c r="Z9486"/>
      <c r="AA9486"/>
      <c r="AC9486"/>
      <c r="AD9486"/>
      <c r="AE9486"/>
      <c r="AG9486"/>
      <c r="AH9486"/>
      <c r="AI9486"/>
      <c r="AK9486"/>
      <c r="AL9486"/>
      <c r="AM9486"/>
      <c r="AO9486"/>
      <c r="AP9486"/>
      <c r="AQ9486"/>
      <c r="AS9486"/>
      <c r="AT9486"/>
      <c r="AU9486"/>
      <c r="AW9486"/>
      <c r="AX9486"/>
      <c r="AY9486"/>
      <c r="BA9486"/>
      <c r="BB9486"/>
      <c r="BC9486"/>
      <c r="BE9486"/>
      <c r="BF9486"/>
      <c r="BG9486"/>
      <c r="BI9486"/>
      <c r="BJ9486"/>
      <c r="BK9486"/>
      <c r="BM9486"/>
      <c r="BN9486"/>
      <c r="BO9486"/>
    </row>
    <row r="9487" spans="1:67">
      <c r="A9487"/>
      <c r="B9487"/>
      <c r="C9487"/>
      <c r="E9487"/>
      <c r="F9487"/>
      <c r="G9487"/>
      <c r="I9487"/>
      <c r="J9487"/>
      <c r="K9487"/>
      <c r="M9487"/>
      <c r="N9487"/>
      <c r="O9487"/>
      <c r="Q9487"/>
      <c r="R9487"/>
      <c r="S9487"/>
      <c r="U9487"/>
      <c r="V9487"/>
      <c r="W9487"/>
      <c r="Y9487"/>
      <c r="Z9487"/>
      <c r="AA9487"/>
      <c r="AC9487"/>
      <c r="AD9487"/>
      <c r="AE9487"/>
      <c r="AG9487"/>
      <c r="AH9487"/>
      <c r="AI9487"/>
      <c r="AK9487"/>
      <c r="AL9487"/>
      <c r="AM9487"/>
      <c r="AO9487"/>
      <c r="AP9487"/>
      <c r="AQ9487"/>
      <c r="AS9487"/>
      <c r="AT9487"/>
      <c r="AU9487"/>
      <c r="AW9487"/>
      <c r="AX9487"/>
      <c r="AY9487"/>
      <c r="BA9487"/>
      <c r="BB9487"/>
      <c r="BC9487"/>
      <c r="BE9487"/>
      <c r="BF9487"/>
      <c r="BG9487"/>
      <c r="BI9487"/>
      <c r="BJ9487"/>
      <c r="BK9487"/>
      <c r="BM9487"/>
      <c r="BN9487"/>
      <c r="BO9487"/>
    </row>
    <row r="9488" spans="1:67">
      <c r="A9488"/>
      <c r="B9488"/>
      <c r="C9488"/>
      <c r="E9488"/>
      <c r="F9488"/>
      <c r="G9488"/>
      <c r="I9488"/>
      <c r="J9488"/>
      <c r="K9488"/>
      <c r="M9488"/>
      <c r="N9488"/>
      <c r="O9488"/>
      <c r="Q9488"/>
      <c r="R9488"/>
      <c r="S9488"/>
      <c r="U9488"/>
      <c r="V9488"/>
      <c r="W9488"/>
      <c r="Y9488"/>
      <c r="Z9488"/>
      <c r="AA9488"/>
      <c r="AC9488"/>
      <c r="AD9488"/>
      <c r="AE9488"/>
      <c r="AG9488"/>
      <c r="AH9488"/>
      <c r="AI9488"/>
      <c r="AK9488"/>
      <c r="AL9488"/>
      <c r="AM9488"/>
      <c r="AO9488"/>
      <c r="AP9488"/>
      <c r="AQ9488"/>
      <c r="AS9488"/>
      <c r="AT9488"/>
      <c r="AU9488"/>
      <c r="AW9488"/>
      <c r="AX9488"/>
      <c r="AY9488"/>
      <c r="BA9488"/>
      <c r="BB9488"/>
      <c r="BC9488"/>
      <c r="BE9488"/>
      <c r="BF9488"/>
      <c r="BG9488"/>
      <c r="BI9488"/>
      <c r="BJ9488"/>
      <c r="BK9488"/>
      <c r="BM9488"/>
      <c r="BN9488"/>
      <c r="BO9488"/>
    </row>
    <row r="9489" spans="1:67">
      <c r="A9489"/>
      <c r="B9489"/>
      <c r="C9489"/>
      <c r="E9489"/>
      <c r="F9489"/>
      <c r="G9489"/>
      <c r="I9489"/>
      <c r="J9489"/>
      <c r="K9489"/>
      <c r="M9489"/>
      <c r="N9489"/>
      <c r="O9489"/>
      <c r="Q9489"/>
      <c r="R9489"/>
      <c r="S9489"/>
      <c r="U9489"/>
      <c r="V9489"/>
      <c r="W9489"/>
      <c r="Y9489"/>
      <c r="Z9489"/>
      <c r="AA9489"/>
      <c r="AC9489"/>
      <c r="AD9489"/>
      <c r="AE9489"/>
      <c r="AG9489"/>
      <c r="AH9489"/>
      <c r="AI9489"/>
      <c r="AK9489"/>
      <c r="AL9489"/>
      <c r="AM9489"/>
      <c r="AO9489"/>
      <c r="AP9489"/>
      <c r="AQ9489"/>
      <c r="AS9489"/>
      <c r="AT9489"/>
      <c r="AU9489"/>
      <c r="AW9489"/>
      <c r="AX9489"/>
      <c r="AY9489"/>
      <c r="BA9489"/>
      <c r="BB9489"/>
      <c r="BC9489"/>
      <c r="BE9489"/>
      <c r="BF9489"/>
      <c r="BG9489"/>
      <c r="BI9489"/>
      <c r="BJ9489"/>
      <c r="BK9489"/>
      <c r="BM9489"/>
      <c r="BN9489"/>
      <c r="BO9489"/>
    </row>
    <row r="9490" spans="1:67">
      <c r="A9490"/>
      <c r="B9490"/>
      <c r="C9490"/>
      <c r="E9490"/>
      <c r="F9490"/>
      <c r="G9490"/>
      <c r="I9490"/>
      <c r="J9490"/>
      <c r="K9490"/>
      <c r="M9490"/>
      <c r="N9490"/>
      <c r="O9490"/>
      <c r="Q9490"/>
      <c r="R9490"/>
      <c r="S9490"/>
      <c r="U9490"/>
      <c r="V9490"/>
      <c r="W9490"/>
      <c r="Y9490"/>
      <c r="Z9490"/>
      <c r="AA9490"/>
      <c r="AC9490"/>
      <c r="AD9490"/>
      <c r="AE9490"/>
      <c r="AG9490"/>
      <c r="AH9490"/>
      <c r="AI9490"/>
      <c r="AK9490"/>
      <c r="AL9490"/>
      <c r="AM9490"/>
      <c r="AO9490"/>
      <c r="AP9490"/>
      <c r="AQ9490"/>
      <c r="AS9490"/>
      <c r="AT9490"/>
      <c r="AU9490"/>
      <c r="AW9490"/>
      <c r="AX9490"/>
      <c r="AY9490"/>
      <c r="BA9490"/>
      <c r="BB9490"/>
      <c r="BC9490"/>
      <c r="BE9490"/>
      <c r="BF9490"/>
      <c r="BG9490"/>
      <c r="BI9490"/>
      <c r="BJ9490"/>
      <c r="BK9490"/>
      <c r="BM9490"/>
      <c r="BN9490"/>
      <c r="BO9490"/>
    </row>
    <row r="9491" spans="1:67">
      <c r="A9491"/>
      <c r="B9491"/>
      <c r="C9491"/>
      <c r="E9491"/>
      <c r="F9491"/>
      <c r="G9491"/>
      <c r="I9491"/>
      <c r="J9491"/>
      <c r="K9491"/>
      <c r="M9491"/>
      <c r="N9491"/>
      <c r="O9491"/>
      <c r="Q9491"/>
      <c r="R9491"/>
      <c r="S9491"/>
      <c r="U9491"/>
      <c r="V9491"/>
      <c r="W9491"/>
      <c r="Y9491"/>
      <c r="Z9491"/>
      <c r="AA9491"/>
      <c r="AC9491"/>
      <c r="AD9491"/>
      <c r="AE9491"/>
      <c r="AG9491"/>
      <c r="AH9491"/>
      <c r="AI9491"/>
      <c r="AK9491"/>
      <c r="AL9491"/>
      <c r="AM9491"/>
      <c r="AO9491"/>
      <c r="AP9491"/>
      <c r="AQ9491"/>
      <c r="AS9491"/>
      <c r="AT9491"/>
      <c r="AU9491"/>
      <c r="AW9491"/>
      <c r="AX9491"/>
      <c r="AY9491"/>
      <c r="BA9491"/>
      <c r="BB9491"/>
      <c r="BC9491"/>
      <c r="BE9491"/>
      <c r="BF9491"/>
      <c r="BG9491"/>
      <c r="BI9491"/>
      <c r="BJ9491"/>
      <c r="BK9491"/>
      <c r="BM9491"/>
      <c r="BN9491"/>
      <c r="BO9491"/>
    </row>
    <row r="9492" spans="1:67">
      <c r="A9492"/>
      <c r="B9492"/>
      <c r="C9492"/>
      <c r="E9492"/>
      <c r="F9492"/>
      <c r="G9492"/>
      <c r="I9492"/>
      <c r="J9492"/>
      <c r="K9492"/>
      <c r="M9492"/>
      <c r="N9492"/>
      <c r="O9492"/>
      <c r="Q9492"/>
      <c r="R9492"/>
      <c r="S9492"/>
      <c r="U9492"/>
      <c r="V9492"/>
      <c r="W9492"/>
      <c r="Y9492"/>
      <c r="Z9492"/>
      <c r="AA9492"/>
      <c r="AC9492"/>
      <c r="AD9492"/>
      <c r="AE9492"/>
      <c r="AG9492"/>
      <c r="AH9492"/>
      <c r="AI9492"/>
      <c r="AK9492"/>
      <c r="AL9492"/>
      <c r="AM9492"/>
      <c r="AO9492"/>
      <c r="AP9492"/>
      <c r="AQ9492"/>
      <c r="AS9492"/>
      <c r="AT9492"/>
      <c r="AU9492"/>
      <c r="AW9492"/>
      <c r="AX9492"/>
      <c r="AY9492"/>
      <c r="BA9492"/>
      <c r="BB9492"/>
      <c r="BC9492"/>
      <c r="BE9492"/>
      <c r="BF9492"/>
      <c r="BG9492"/>
      <c r="BI9492"/>
      <c r="BJ9492"/>
      <c r="BK9492"/>
      <c r="BM9492"/>
      <c r="BN9492"/>
      <c r="BO9492"/>
    </row>
    <row r="9493" spans="1:67">
      <c r="A9493"/>
      <c r="B9493"/>
      <c r="C9493"/>
      <c r="E9493"/>
      <c r="F9493"/>
      <c r="G9493"/>
      <c r="I9493"/>
      <c r="J9493"/>
      <c r="K9493"/>
      <c r="M9493"/>
      <c r="N9493"/>
      <c r="O9493"/>
      <c r="Q9493"/>
      <c r="R9493"/>
      <c r="S9493"/>
      <c r="U9493"/>
      <c r="V9493"/>
      <c r="W9493"/>
      <c r="Y9493"/>
      <c r="Z9493"/>
      <c r="AA9493"/>
      <c r="AC9493"/>
      <c r="AD9493"/>
      <c r="AE9493"/>
      <c r="AG9493"/>
      <c r="AH9493"/>
      <c r="AI9493"/>
      <c r="AK9493"/>
      <c r="AL9493"/>
      <c r="AM9493"/>
      <c r="AO9493"/>
      <c r="AP9493"/>
      <c r="AQ9493"/>
      <c r="AS9493"/>
      <c r="AT9493"/>
      <c r="AU9493"/>
      <c r="AW9493"/>
      <c r="AX9493"/>
      <c r="AY9493"/>
      <c r="BA9493"/>
      <c r="BB9493"/>
      <c r="BC9493"/>
      <c r="BE9493"/>
      <c r="BF9493"/>
      <c r="BG9493"/>
      <c r="BI9493"/>
      <c r="BJ9493"/>
      <c r="BK9493"/>
      <c r="BM9493"/>
      <c r="BN9493"/>
      <c r="BO9493"/>
    </row>
    <row r="9494" spans="1:67">
      <c r="A9494"/>
      <c r="B9494"/>
      <c r="C9494"/>
      <c r="E9494"/>
      <c r="F9494"/>
      <c r="G9494"/>
      <c r="I9494"/>
      <c r="J9494"/>
      <c r="K9494"/>
      <c r="M9494"/>
      <c r="N9494"/>
      <c r="O9494"/>
      <c r="Q9494"/>
      <c r="R9494"/>
      <c r="S9494"/>
      <c r="U9494"/>
      <c r="V9494"/>
      <c r="W9494"/>
      <c r="Y9494"/>
      <c r="Z9494"/>
      <c r="AA9494"/>
      <c r="AC9494"/>
      <c r="AD9494"/>
      <c r="AE9494"/>
      <c r="AG9494"/>
      <c r="AH9494"/>
      <c r="AI9494"/>
      <c r="AK9494"/>
      <c r="AL9494"/>
      <c r="AM9494"/>
      <c r="AO9494"/>
      <c r="AP9494"/>
      <c r="AQ9494"/>
      <c r="AS9494"/>
      <c r="AT9494"/>
      <c r="AU9494"/>
      <c r="AW9494"/>
      <c r="AX9494"/>
      <c r="AY9494"/>
      <c r="BA9494"/>
      <c r="BB9494"/>
      <c r="BC9494"/>
      <c r="BE9494"/>
      <c r="BF9494"/>
      <c r="BG9494"/>
      <c r="BI9494"/>
      <c r="BJ9494"/>
      <c r="BK9494"/>
      <c r="BM9494"/>
      <c r="BN9494"/>
      <c r="BO9494"/>
    </row>
    <row r="9495" spans="1:67">
      <c r="A9495"/>
      <c r="B9495"/>
      <c r="C9495"/>
      <c r="E9495"/>
      <c r="F9495"/>
      <c r="G9495"/>
      <c r="I9495"/>
      <c r="J9495"/>
      <c r="K9495"/>
      <c r="M9495"/>
      <c r="N9495"/>
      <c r="O9495"/>
      <c r="Q9495"/>
      <c r="R9495"/>
      <c r="S9495"/>
      <c r="U9495"/>
      <c r="V9495"/>
      <c r="W9495"/>
      <c r="Y9495"/>
      <c r="Z9495"/>
      <c r="AA9495"/>
      <c r="AC9495"/>
      <c r="AD9495"/>
      <c r="AE9495"/>
      <c r="AG9495"/>
      <c r="AH9495"/>
      <c r="AI9495"/>
      <c r="AK9495"/>
      <c r="AL9495"/>
      <c r="AM9495"/>
      <c r="AO9495"/>
      <c r="AP9495"/>
      <c r="AQ9495"/>
      <c r="AS9495"/>
      <c r="AT9495"/>
      <c r="AU9495"/>
      <c r="AW9495"/>
      <c r="AX9495"/>
      <c r="AY9495"/>
      <c r="BA9495"/>
      <c r="BB9495"/>
      <c r="BC9495"/>
      <c r="BE9495"/>
      <c r="BF9495"/>
      <c r="BG9495"/>
      <c r="BI9495"/>
      <c r="BJ9495"/>
      <c r="BK9495"/>
      <c r="BM9495"/>
      <c r="BN9495"/>
      <c r="BO9495"/>
    </row>
    <row r="9496" spans="1:67">
      <c r="A9496"/>
      <c r="B9496"/>
      <c r="C9496"/>
      <c r="E9496"/>
      <c r="F9496"/>
      <c r="G9496"/>
      <c r="I9496"/>
      <c r="J9496"/>
      <c r="K9496"/>
      <c r="M9496"/>
      <c r="N9496"/>
      <c r="O9496"/>
      <c r="Q9496"/>
      <c r="R9496"/>
      <c r="S9496"/>
      <c r="U9496"/>
      <c r="V9496"/>
      <c r="W9496"/>
      <c r="Y9496"/>
      <c r="Z9496"/>
      <c r="AA9496"/>
      <c r="AC9496"/>
      <c r="AD9496"/>
      <c r="AE9496"/>
      <c r="AG9496"/>
      <c r="AH9496"/>
      <c r="AI9496"/>
      <c r="AK9496"/>
      <c r="AL9496"/>
      <c r="AM9496"/>
      <c r="AO9496"/>
      <c r="AP9496"/>
      <c r="AQ9496"/>
      <c r="AS9496"/>
      <c r="AT9496"/>
      <c r="AU9496"/>
      <c r="AW9496"/>
      <c r="AX9496"/>
      <c r="AY9496"/>
      <c r="BA9496"/>
      <c r="BB9496"/>
      <c r="BC9496"/>
      <c r="BE9496"/>
      <c r="BF9496"/>
      <c r="BG9496"/>
      <c r="BI9496"/>
      <c r="BJ9496"/>
      <c r="BK9496"/>
      <c r="BM9496"/>
      <c r="BN9496"/>
      <c r="BO9496"/>
    </row>
    <row r="9497" spans="1:67">
      <c r="A9497"/>
      <c r="B9497"/>
      <c r="C9497"/>
      <c r="E9497"/>
      <c r="F9497"/>
      <c r="G9497"/>
      <c r="I9497"/>
      <c r="J9497"/>
      <c r="K9497"/>
      <c r="M9497"/>
      <c r="N9497"/>
      <c r="O9497"/>
      <c r="Q9497"/>
      <c r="R9497"/>
      <c r="S9497"/>
      <c r="U9497"/>
      <c r="V9497"/>
      <c r="W9497"/>
      <c r="Y9497"/>
      <c r="Z9497"/>
      <c r="AA9497"/>
      <c r="AC9497"/>
      <c r="AD9497"/>
      <c r="AE9497"/>
      <c r="AG9497"/>
      <c r="AH9497"/>
      <c r="AI9497"/>
      <c r="AK9497"/>
      <c r="AL9497"/>
      <c r="AM9497"/>
      <c r="AO9497"/>
      <c r="AP9497"/>
      <c r="AQ9497"/>
      <c r="AS9497"/>
      <c r="AT9497"/>
      <c r="AU9497"/>
      <c r="AW9497"/>
      <c r="AX9497"/>
      <c r="AY9497"/>
      <c r="BA9497"/>
      <c r="BB9497"/>
      <c r="BC9497"/>
      <c r="BE9497"/>
      <c r="BF9497"/>
      <c r="BG9497"/>
      <c r="BI9497"/>
      <c r="BJ9497"/>
      <c r="BK9497"/>
      <c r="BM9497"/>
      <c r="BN9497"/>
      <c r="BO9497"/>
    </row>
    <row r="9498" spans="1:67">
      <c r="A9498"/>
      <c r="B9498"/>
      <c r="C9498"/>
      <c r="E9498"/>
      <c r="F9498"/>
      <c r="G9498"/>
      <c r="I9498"/>
      <c r="J9498"/>
      <c r="K9498"/>
      <c r="M9498"/>
      <c r="N9498"/>
      <c r="O9498"/>
      <c r="Q9498"/>
      <c r="R9498"/>
      <c r="S9498"/>
      <c r="U9498"/>
      <c r="V9498"/>
      <c r="W9498"/>
      <c r="Y9498"/>
      <c r="Z9498"/>
      <c r="AA9498"/>
      <c r="AC9498"/>
      <c r="AD9498"/>
      <c r="AE9498"/>
      <c r="AG9498"/>
      <c r="AH9498"/>
      <c r="AI9498"/>
      <c r="AK9498"/>
      <c r="AL9498"/>
      <c r="AM9498"/>
      <c r="AO9498"/>
      <c r="AP9498"/>
      <c r="AQ9498"/>
      <c r="AS9498"/>
      <c r="AT9498"/>
      <c r="AU9498"/>
      <c r="AW9498"/>
      <c r="AX9498"/>
      <c r="AY9498"/>
      <c r="BA9498"/>
      <c r="BB9498"/>
      <c r="BC9498"/>
      <c r="BE9498"/>
      <c r="BF9498"/>
      <c r="BG9498"/>
      <c r="BI9498"/>
      <c r="BJ9498"/>
      <c r="BK9498"/>
      <c r="BM9498"/>
      <c r="BN9498"/>
      <c r="BO9498"/>
    </row>
    <row r="9499" spans="1:67">
      <c r="A9499"/>
      <c r="B9499"/>
      <c r="C9499"/>
      <c r="E9499"/>
      <c r="F9499"/>
      <c r="G9499"/>
      <c r="I9499"/>
      <c r="J9499"/>
      <c r="K9499"/>
      <c r="M9499"/>
      <c r="N9499"/>
      <c r="O9499"/>
      <c r="Q9499"/>
      <c r="R9499"/>
      <c r="S9499"/>
      <c r="U9499"/>
      <c r="V9499"/>
      <c r="W9499"/>
      <c r="Y9499"/>
      <c r="Z9499"/>
      <c r="AA9499"/>
      <c r="AC9499"/>
      <c r="AD9499"/>
      <c r="AE9499"/>
      <c r="AG9499"/>
      <c r="AH9499"/>
      <c r="AI9499"/>
      <c r="AK9499"/>
      <c r="AL9499"/>
      <c r="AM9499"/>
      <c r="AO9499"/>
      <c r="AP9499"/>
      <c r="AQ9499"/>
      <c r="AS9499"/>
      <c r="AT9499"/>
      <c r="AU9499"/>
      <c r="AW9499"/>
      <c r="AX9499"/>
      <c r="AY9499"/>
      <c r="BA9499"/>
      <c r="BB9499"/>
      <c r="BC9499"/>
      <c r="BE9499"/>
      <c r="BF9499"/>
      <c r="BG9499"/>
      <c r="BI9499"/>
      <c r="BJ9499"/>
      <c r="BK9499"/>
      <c r="BM9499"/>
      <c r="BN9499"/>
      <c r="BO9499"/>
    </row>
    <row r="9500" spans="1:67">
      <c r="A9500"/>
      <c r="B9500"/>
      <c r="C9500"/>
      <c r="E9500"/>
      <c r="F9500"/>
      <c r="G9500"/>
      <c r="I9500"/>
      <c r="J9500"/>
      <c r="K9500"/>
      <c r="M9500"/>
      <c r="N9500"/>
      <c r="O9500"/>
      <c r="Q9500"/>
      <c r="R9500"/>
      <c r="S9500"/>
      <c r="U9500"/>
      <c r="V9500"/>
      <c r="W9500"/>
      <c r="Y9500"/>
      <c r="Z9500"/>
      <c r="AA9500"/>
      <c r="AC9500"/>
      <c r="AD9500"/>
      <c r="AE9500"/>
      <c r="AG9500"/>
      <c r="AH9500"/>
      <c r="AI9500"/>
      <c r="AK9500"/>
      <c r="AL9500"/>
      <c r="AM9500"/>
      <c r="AO9500"/>
      <c r="AP9500"/>
      <c r="AQ9500"/>
      <c r="AS9500"/>
      <c r="AT9500"/>
      <c r="AU9500"/>
      <c r="AW9500"/>
      <c r="AX9500"/>
      <c r="AY9500"/>
      <c r="BA9500"/>
      <c r="BB9500"/>
      <c r="BC9500"/>
      <c r="BE9500"/>
      <c r="BF9500"/>
      <c r="BG9500"/>
      <c r="BI9500"/>
      <c r="BJ9500"/>
      <c r="BK9500"/>
      <c r="BM9500"/>
      <c r="BN9500"/>
      <c r="BO9500"/>
    </row>
    <row r="9501" spans="1:67">
      <c r="A9501"/>
      <c r="B9501"/>
      <c r="C9501"/>
      <c r="E9501"/>
      <c r="F9501"/>
      <c r="G9501"/>
      <c r="I9501"/>
      <c r="J9501"/>
      <c r="K9501"/>
      <c r="M9501"/>
      <c r="N9501"/>
      <c r="O9501"/>
      <c r="Q9501"/>
      <c r="R9501"/>
      <c r="S9501"/>
      <c r="U9501"/>
      <c r="V9501"/>
      <c r="W9501"/>
      <c r="Y9501"/>
      <c r="Z9501"/>
      <c r="AA9501"/>
      <c r="AC9501"/>
      <c r="AD9501"/>
      <c r="AE9501"/>
      <c r="AG9501"/>
      <c r="AH9501"/>
      <c r="AI9501"/>
      <c r="AK9501"/>
      <c r="AL9501"/>
      <c r="AM9501"/>
      <c r="AO9501"/>
      <c r="AP9501"/>
      <c r="AQ9501"/>
      <c r="AS9501"/>
      <c r="AT9501"/>
      <c r="AU9501"/>
      <c r="AW9501"/>
      <c r="AX9501"/>
      <c r="AY9501"/>
      <c r="BA9501"/>
      <c r="BB9501"/>
      <c r="BC9501"/>
      <c r="BE9501"/>
      <c r="BF9501"/>
      <c r="BG9501"/>
      <c r="BI9501"/>
      <c r="BJ9501"/>
      <c r="BK9501"/>
      <c r="BM9501"/>
      <c r="BN9501"/>
      <c r="BO9501"/>
    </row>
    <row r="9502" spans="1:67">
      <c r="A9502"/>
      <c r="B9502"/>
      <c r="C9502"/>
      <c r="E9502"/>
      <c r="F9502"/>
      <c r="G9502"/>
      <c r="I9502"/>
      <c r="J9502"/>
      <c r="K9502"/>
      <c r="M9502"/>
      <c r="N9502"/>
      <c r="O9502"/>
      <c r="Q9502"/>
      <c r="R9502"/>
      <c r="S9502"/>
      <c r="U9502"/>
      <c r="V9502"/>
      <c r="W9502"/>
      <c r="Y9502"/>
      <c r="Z9502"/>
      <c r="AA9502"/>
      <c r="AC9502"/>
      <c r="AD9502"/>
      <c r="AE9502"/>
      <c r="AG9502"/>
      <c r="AH9502"/>
      <c r="AI9502"/>
      <c r="AK9502"/>
      <c r="AL9502"/>
      <c r="AM9502"/>
      <c r="AO9502"/>
      <c r="AP9502"/>
      <c r="AQ9502"/>
      <c r="AS9502"/>
      <c r="AT9502"/>
      <c r="AU9502"/>
      <c r="AW9502"/>
      <c r="AX9502"/>
      <c r="AY9502"/>
      <c r="BA9502"/>
      <c r="BB9502"/>
      <c r="BC9502"/>
      <c r="BE9502"/>
      <c r="BF9502"/>
      <c r="BG9502"/>
      <c r="BI9502"/>
      <c r="BJ9502"/>
      <c r="BK9502"/>
      <c r="BM9502"/>
      <c r="BN9502"/>
      <c r="BO9502"/>
    </row>
    <row r="9503" spans="1:67">
      <c r="A9503"/>
      <c r="B9503"/>
      <c r="C9503"/>
      <c r="E9503"/>
      <c r="F9503"/>
      <c r="G9503"/>
      <c r="I9503"/>
      <c r="J9503"/>
      <c r="K9503"/>
      <c r="M9503"/>
      <c r="N9503"/>
      <c r="O9503"/>
      <c r="Q9503"/>
      <c r="R9503"/>
      <c r="S9503"/>
      <c r="U9503"/>
      <c r="V9503"/>
      <c r="W9503"/>
      <c r="Y9503"/>
      <c r="Z9503"/>
      <c r="AA9503"/>
      <c r="AC9503"/>
      <c r="AD9503"/>
      <c r="AE9503"/>
      <c r="AG9503"/>
      <c r="AH9503"/>
      <c r="AI9503"/>
      <c r="AK9503"/>
      <c r="AL9503"/>
      <c r="AM9503"/>
      <c r="AO9503"/>
      <c r="AP9503"/>
      <c r="AQ9503"/>
      <c r="AS9503"/>
      <c r="AT9503"/>
      <c r="AU9503"/>
      <c r="AW9503"/>
      <c r="AX9503"/>
      <c r="AY9503"/>
      <c r="BA9503"/>
      <c r="BB9503"/>
      <c r="BC9503"/>
      <c r="BE9503"/>
      <c r="BF9503"/>
      <c r="BG9503"/>
      <c r="BI9503"/>
      <c r="BJ9503"/>
      <c r="BK9503"/>
      <c r="BM9503"/>
      <c r="BN9503"/>
      <c r="BO9503"/>
    </row>
    <row r="9504" spans="1:67">
      <c r="A9504"/>
      <c r="B9504"/>
      <c r="C9504"/>
      <c r="E9504"/>
      <c r="F9504"/>
      <c r="G9504"/>
      <c r="I9504"/>
      <c r="J9504"/>
      <c r="K9504"/>
      <c r="M9504"/>
      <c r="N9504"/>
      <c r="O9504"/>
      <c r="Q9504"/>
      <c r="R9504"/>
      <c r="S9504"/>
      <c r="U9504"/>
      <c r="V9504"/>
      <c r="W9504"/>
      <c r="Y9504"/>
      <c r="Z9504"/>
      <c r="AA9504"/>
      <c r="AC9504"/>
      <c r="AD9504"/>
      <c r="AE9504"/>
      <c r="AG9504"/>
      <c r="AH9504"/>
      <c r="AI9504"/>
      <c r="AK9504"/>
      <c r="AL9504"/>
      <c r="AM9504"/>
      <c r="AO9504"/>
      <c r="AP9504"/>
      <c r="AQ9504"/>
      <c r="AS9504"/>
      <c r="AT9504"/>
      <c r="AU9504"/>
      <c r="AW9504"/>
      <c r="AX9504"/>
      <c r="AY9504"/>
      <c r="BA9504"/>
      <c r="BB9504"/>
      <c r="BC9504"/>
      <c r="BE9504"/>
      <c r="BF9504"/>
      <c r="BG9504"/>
      <c r="BI9504"/>
      <c r="BJ9504"/>
      <c r="BK9504"/>
      <c r="BM9504"/>
      <c r="BN9504"/>
      <c r="BO9504"/>
    </row>
    <row r="9505" spans="1:67">
      <c r="A9505"/>
      <c r="B9505"/>
      <c r="C9505"/>
      <c r="E9505"/>
      <c r="F9505"/>
      <c r="G9505"/>
      <c r="I9505"/>
      <c r="J9505"/>
      <c r="K9505"/>
      <c r="M9505"/>
      <c r="N9505"/>
      <c r="O9505"/>
      <c r="Q9505"/>
      <c r="R9505"/>
      <c r="S9505"/>
      <c r="U9505"/>
      <c r="V9505"/>
      <c r="W9505"/>
      <c r="Y9505"/>
      <c r="Z9505"/>
      <c r="AA9505"/>
      <c r="AC9505"/>
      <c r="AD9505"/>
      <c r="AE9505"/>
      <c r="AG9505"/>
      <c r="AH9505"/>
      <c r="AI9505"/>
      <c r="AK9505"/>
      <c r="AL9505"/>
      <c r="AM9505"/>
      <c r="AO9505"/>
      <c r="AP9505"/>
      <c r="AQ9505"/>
      <c r="AS9505"/>
      <c r="AT9505"/>
      <c r="AU9505"/>
      <c r="AW9505"/>
      <c r="AX9505"/>
      <c r="AY9505"/>
      <c r="BA9505"/>
      <c r="BB9505"/>
      <c r="BC9505"/>
      <c r="BE9505"/>
      <c r="BF9505"/>
      <c r="BG9505"/>
      <c r="BI9505"/>
      <c r="BJ9505"/>
      <c r="BK9505"/>
      <c r="BM9505"/>
      <c r="BN9505"/>
      <c r="BO9505"/>
    </row>
    <row r="9506" spans="1:67">
      <c r="A9506"/>
      <c r="B9506"/>
      <c r="C9506"/>
      <c r="E9506"/>
      <c r="F9506"/>
      <c r="G9506"/>
      <c r="I9506"/>
      <c r="J9506"/>
      <c r="K9506"/>
      <c r="M9506"/>
      <c r="N9506"/>
      <c r="O9506"/>
      <c r="Q9506"/>
      <c r="R9506"/>
      <c r="S9506"/>
      <c r="U9506"/>
      <c r="V9506"/>
      <c r="W9506"/>
      <c r="Y9506"/>
      <c r="Z9506"/>
      <c r="AA9506"/>
      <c r="AC9506"/>
      <c r="AD9506"/>
      <c r="AE9506"/>
      <c r="AG9506"/>
      <c r="AH9506"/>
      <c r="AI9506"/>
      <c r="AK9506"/>
      <c r="AL9506"/>
      <c r="AM9506"/>
      <c r="AO9506"/>
      <c r="AP9506"/>
      <c r="AQ9506"/>
      <c r="AS9506"/>
      <c r="AT9506"/>
      <c r="AU9506"/>
      <c r="AW9506"/>
      <c r="AX9506"/>
      <c r="AY9506"/>
      <c r="BA9506"/>
      <c r="BB9506"/>
      <c r="BC9506"/>
      <c r="BE9506"/>
      <c r="BF9506"/>
      <c r="BG9506"/>
      <c r="BI9506"/>
      <c r="BJ9506"/>
      <c r="BK9506"/>
      <c r="BM9506"/>
      <c r="BN9506"/>
      <c r="BO9506"/>
    </row>
    <row r="9507" spans="1:67">
      <c r="A9507"/>
      <c r="B9507"/>
      <c r="C9507"/>
      <c r="E9507"/>
      <c r="F9507"/>
      <c r="G9507"/>
      <c r="I9507"/>
      <c r="J9507"/>
      <c r="K9507"/>
      <c r="M9507"/>
      <c r="N9507"/>
      <c r="O9507"/>
      <c r="Q9507"/>
      <c r="R9507"/>
      <c r="S9507"/>
      <c r="U9507"/>
      <c r="V9507"/>
      <c r="W9507"/>
      <c r="Y9507"/>
      <c r="Z9507"/>
      <c r="AA9507"/>
      <c r="AC9507"/>
      <c r="AD9507"/>
      <c r="AE9507"/>
      <c r="AG9507"/>
      <c r="AH9507"/>
      <c r="AI9507"/>
      <c r="AK9507"/>
      <c r="AL9507"/>
      <c r="AM9507"/>
      <c r="AO9507"/>
      <c r="AP9507"/>
      <c r="AQ9507"/>
      <c r="AS9507"/>
      <c r="AT9507"/>
      <c r="AU9507"/>
      <c r="AW9507"/>
      <c r="AX9507"/>
      <c r="AY9507"/>
      <c r="BA9507"/>
      <c r="BB9507"/>
      <c r="BC9507"/>
      <c r="BE9507"/>
      <c r="BF9507"/>
      <c r="BG9507"/>
      <c r="BI9507"/>
      <c r="BJ9507"/>
      <c r="BK9507"/>
      <c r="BM9507"/>
      <c r="BN9507"/>
      <c r="BO9507"/>
    </row>
    <row r="9508" spans="1:67">
      <c r="A9508"/>
      <c r="B9508"/>
      <c r="C9508"/>
      <c r="E9508"/>
      <c r="F9508"/>
      <c r="G9508"/>
      <c r="I9508"/>
      <c r="J9508"/>
      <c r="K9508"/>
      <c r="M9508"/>
      <c r="N9508"/>
      <c r="O9508"/>
      <c r="Q9508"/>
      <c r="R9508"/>
      <c r="S9508"/>
      <c r="U9508"/>
      <c r="V9508"/>
      <c r="W9508"/>
      <c r="Y9508"/>
      <c r="Z9508"/>
      <c r="AA9508"/>
      <c r="AC9508"/>
      <c r="AD9508"/>
      <c r="AE9508"/>
      <c r="AG9508"/>
      <c r="AH9508"/>
      <c r="AI9508"/>
      <c r="AK9508"/>
      <c r="AL9508"/>
      <c r="AM9508"/>
      <c r="AO9508"/>
      <c r="AP9508"/>
      <c r="AQ9508"/>
      <c r="AS9508"/>
      <c r="AT9508"/>
      <c r="AU9508"/>
      <c r="AW9508"/>
      <c r="AX9508"/>
      <c r="AY9508"/>
      <c r="BA9508"/>
      <c r="BB9508"/>
      <c r="BC9508"/>
      <c r="BE9508"/>
      <c r="BF9508"/>
      <c r="BG9508"/>
      <c r="BI9508"/>
      <c r="BJ9508"/>
      <c r="BK9508"/>
      <c r="BM9508"/>
      <c r="BN9508"/>
      <c r="BO9508"/>
    </row>
    <row r="9509" spans="1:67">
      <c r="A9509"/>
      <c r="B9509"/>
      <c r="C9509"/>
      <c r="E9509"/>
      <c r="F9509"/>
      <c r="G9509"/>
      <c r="I9509"/>
      <c r="J9509"/>
      <c r="K9509"/>
      <c r="M9509"/>
      <c r="N9509"/>
      <c r="O9509"/>
      <c r="Q9509"/>
      <c r="R9509"/>
      <c r="S9509"/>
      <c r="U9509"/>
      <c r="V9509"/>
      <c r="W9509"/>
      <c r="Y9509"/>
      <c r="Z9509"/>
      <c r="AA9509"/>
      <c r="AC9509"/>
      <c r="AD9509"/>
      <c r="AE9509"/>
      <c r="AG9509"/>
      <c r="AH9509"/>
      <c r="AI9509"/>
      <c r="AK9509"/>
      <c r="AL9509"/>
      <c r="AM9509"/>
      <c r="AO9509"/>
      <c r="AP9509"/>
      <c r="AQ9509"/>
      <c r="AS9509"/>
      <c r="AT9509"/>
      <c r="AU9509"/>
      <c r="AW9509"/>
      <c r="AX9509"/>
      <c r="AY9509"/>
      <c r="BA9509"/>
      <c r="BB9509"/>
      <c r="BC9509"/>
      <c r="BE9509"/>
      <c r="BF9509"/>
      <c r="BG9509"/>
      <c r="BI9509"/>
      <c r="BJ9509"/>
      <c r="BK9509"/>
      <c r="BM9509"/>
      <c r="BN9509"/>
      <c r="BO9509"/>
    </row>
    <row r="9510" spans="1:67">
      <c r="A9510"/>
      <c r="B9510"/>
      <c r="C9510"/>
      <c r="E9510"/>
      <c r="F9510"/>
      <c r="G9510"/>
      <c r="I9510"/>
      <c r="J9510"/>
      <c r="K9510"/>
      <c r="M9510"/>
      <c r="N9510"/>
      <c r="O9510"/>
      <c r="Q9510"/>
      <c r="R9510"/>
      <c r="S9510"/>
      <c r="U9510"/>
      <c r="V9510"/>
      <c r="W9510"/>
      <c r="Y9510"/>
      <c r="Z9510"/>
      <c r="AA9510"/>
      <c r="AC9510"/>
      <c r="AD9510"/>
      <c r="AE9510"/>
      <c r="AG9510"/>
      <c r="AH9510"/>
      <c r="AI9510"/>
      <c r="AK9510"/>
      <c r="AL9510"/>
      <c r="AM9510"/>
      <c r="AO9510"/>
      <c r="AP9510"/>
      <c r="AQ9510"/>
      <c r="AS9510"/>
      <c r="AT9510"/>
      <c r="AU9510"/>
      <c r="AW9510"/>
      <c r="AX9510"/>
      <c r="AY9510"/>
      <c r="BA9510"/>
      <c r="BB9510"/>
      <c r="BC9510"/>
      <c r="BE9510"/>
      <c r="BF9510"/>
      <c r="BG9510"/>
      <c r="BI9510"/>
      <c r="BJ9510"/>
      <c r="BK9510"/>
      <c r="BM9510"/>
      <c r="BN9510"/>
      <c r="BO9510"/>
    </row>
    <row r="9511" spans="1:67">
      <c r="A9511"/>
      <c r="B9511"/>
      <c r="C9511"/>
      <c r="E9511"/>
      <c r="F9511"/>
      <c r="G9511"/>
      <c r="I9511"/>
      <c r="J9511"/>
      <c r="K9511"/>
      <c r="M9511"/>
      <c r="N9511"/>
      <c r="O9511"/>
      <c r="Q9511"/>
      <c r="R9511"/>
      <c r="S9511"/>
      <c r="U9511"/>
      <c r="V9511"/>
      <c r="W9511"/>
      <c r="Y9511"/>
      <c r="Z9511"/>
      <c r="AA9511"/>
      <c r="AC9511"/>
      <c r="AD9511"/>
      <c r="AE9511"/>
      <c r="AG9511"/>
      <c r="AH9511"/>
      <c r="AI9511"/>
      <c r="AK9511"/>
      <c r="AL9511"/>
      <c r="AM9511"/>
      <c r="AO9511"/>
      <c r="AP9511"/>
      <c r="AQ9511"/>
      <c r="AS9511"/>
      <c r="AT9511"/>
      <c r="AU9511"/>
      <c r="AW9511"/>
      <c r="AX9511"/>
      <c r="AY9511"/>
      <c r="BA9511"/>
      <c r="BB9511"/>
      <c r="BC9511"/>
      <c r="BE9511"/>
      <c r="BF9511"/>
      <c r="BG9511"/>
      <c r="BI9511"/>
      <c r="BJ9511"/>
      <c r="BK9511"/>
      <c r="BM9511"/>
      <c r="BN9511"/>
      <c r="BO9511"/>
    </row>
    <row r="9512" spans="1:67">
      <c r="A9512"/>
      <c r="B9512"/>
      <c r="C9512"/>
      <c r="E9512"/>
      <c r="F9512"/>
      <c r="G9512"/>
      <c r="I9512"/>
      <c r="J9512"/>
      <c r="K9512"/>
      <c r="M9512"/>
      <c r="N9512"/>
      <c r="O9512"/>
      <c r="Q9512"/>
      <c r="R9512"/>
      <c r="S9512"/>
      <c r="U9512"/>
      <c r="V9512"/>
      <c r="W9512"/>
      <c r="Y9512"/>
      <c r="Z9512"/>
      <c r="AA9512"/>
      <c r="AC9512"/>
      <c r="AD9512"/>
      <c r="AE9512"/>
      <c r="AG9512"/>
      <c r="AH9512"/>
      <c r="AI9512"/>
      <c r="AK9512"/>
      <c r="AL9512"/>
      <c r="AM9512"/>
      <c r="AO9512"/>
      <c r="AP9512"/>
      <c r="AQ9512"/>
      <c r="AS9512"/>
      <c r="AT9512"/>
      <c r="AU9512"/>
      <c r="AW9512"/>
      <c r="AX9512"/>
      <c r="AY9512"/>
      <c r="BA9512"/>
      <c r="BB9512"/>
      <c r="BC9512"/>
      <c r="BE9512"/>
      <c r="BF9512"/>
      <c r="BG9512"/>
      <c r="BI9512"/>
      <c r="BJ9512"/>
      <c r="BK9512"/>
      <c r="BM9512"/>
      <c r="BN9512"/>
      <c r="BO9512"/>
    </row>
    <row r="9513" spans="1:67">
      <c r="A9513"/>
      <c r="B9513"/>
      <c r="C9513"/>
      <c r="E9513"/>
      <c r="F9513"/>
      <c r="G9513"/>
      <c r="I9513"/>
      <c r="J9513"/>
      <c r="K9513"/>
      <c r="M9513"/>
      <c r="N9513"/>
      <c r="O9513"/>
      <c r="Q9513"/>
      <c r="R9513"/>
      <c r="S9513"/>
      <c r="U9513"/>
      <c r="V9513"/>
      <c r="W9513"/>
      <c r="Y9513"/>
      <c r="Z9513"/>
      <c r="AA9513"/>
      <c r="AC9513"/>
      <c r="AD9513"/>
      <c r="AE9513"/>
      <c r="AG9513"/>
      <c r="AH9513"/>
      <c r="AI9513"/>
      <c r="AK9513"/>
      <c r="AL9513"/>
      <c r="AM9513"/>
      <c r="AO9513"/>
      <c r="AP9513"/>
      <c r="AQ9513"/>
      <c r="AS9513"/>
      <c r="AT9513"/>
      <c r="AU9513"/>
      <c r="AW9513"/>
      <c r="AX9513"/>
      <c r="AY9513"/>
      <c r="BA9513"/>
      <c r="BB9513"/>
      <c r="BC9513"/>
      <c r="BE9513"/>
      <c r="BF9513"/>
      <c r="BG9513"/>
      <c r="BI9513"/>
      <c r="BJ9513"/>
      <c r="BK9513"/>
      <c r="BM9513"/>
      <c r="BN9513"/>
      <c r="BO9513"/>
    </row>
    <row r="9514" spans="1:67">
      <c r="A9514"/>
      <c r="B9514"/>
      <c r="C9514"/>
      <c r="E9514"/>
      <c r="F9514"/>
      <c r="G9514"/>
      <c r="I9514"/>
      <c r="J9514"/>
      <c r="K9514"/>
      <c r="M9514"/>
      <c r="N9514"/>
      <c r="O9514"/>
      <c r="Q9514"/>
      <c r="R9514"/>
      <c r="S9514"/>
      <c r="U9514"/>
      <c r="V9514"/>
      <c r="W9514"/>
      <c r="Y9514"/>
      <c r="Z9514"/>
      <c r="AA9514"/>
      <c r="AC9514"/>
      <c r="AD9514"/>
      <c r="AE9514"/>
      <c r="AG9514"/>
      <c r="AH9514"/>
      <c r="AI9514"/>
      <c r="AK9514"/>
      <c r="AL9514"/>
      <c r="AM9514"/>
      <c r="AO9514"/>
      <c r="AP9514"/>
      <c r="AQ9514"/>
      <c r="AS9514"/>
      <c r="AT9514"/>
      <c r="AU9514"/>
      <c r="AW9514"/>
      <c r="AX9514"/>
      <c r="AY9514"/>
      <c r="BA9514"/>
      <c r="BB9514"/>
      <c r="BC9514"/>
      <c r="BE9514"/>
      <c r="BF9514"/>
      <c r="BG9514"/>
      <c r="BI9514"/>
      <c r="BJ9514"/>
      <c r="BK9514"/>
      <c r="BM9514"/>
      <c r="BN9514"/>
      <c r="BO9514"/>
    </row>
    <row r="9515" spans="1:67">
      <c r="A9515"/>
      <c r="B9515"/>
      <c r="C9515"/>
      <c r="E9515"/>
      <c r="F9515"/>
      <c r="G9515"/>
      <c r="I9515"/>
      <c r="J9515"/>
      <c r="K9515"/>
      <c r="M9515"/>
      <c r="N9515"/>
      <c r="O9515"/>
      <c r="Q9515"/>
      <c r="R9515"/>
      <c r="S9515"/>
      <c r="U9515"/>
      <c r="V9515"/>
      <c r="W9515"/>
      <c r="Y9515"/>
      <c r="Z9515"/>
      <c r="AA9515"/>
      <c r="AC9515"/>
      <c r="AD9515"/>
      <c r="AE9515"/>
      <c r="AG9515"/>
      <c r="AH9515"/>
      <c r="AI9515"/>
      <c r="AK9515"/>
      <c r="AL9515"/>
      <c r="AM9515"/>
      <c r="AO9515"/>
      <c r="AP9515"/>
      <c r="AQ9515"/>
      <c r="AS9515"/>
      <c r="AT9515"/>
      <c r="AU9515"/>
      <c r="AW9515"/>
      <c r="AX9515"/>
      <c r="AY9515"/>
      <c r="BA9515"/>
      <c r="BB9515"/>
      <c r="BC9515"/>
      <c r="BE9515"/>
      <c r="BF9515"/>
      <c r="BG9515"/>
      <c r="BI9515"/>
      <c r="BJ9515"/>
      <c r="BK9515"/>
      <c r="BM9515"/>
      <c r="BN9515"/>
      <c r="BO9515"/>
    </row>
    <row r="9516" spans="1:67">
      <c r="A9516"/>
      <c r="B9516"/>
      <c r="C9516"/>
      <c r="E9516"/>
      <c r="F9516"/>
      <c r="G9516"/>
      <c r="I9516"/>
      <c r="J9516"/>
      <c r="K9516"/>
      <c r="M9516"/>
      <c r="N9516"/>
      <c r="O9516"/>
      <c r="Q9516"/>
      <c r="R9516"/>
      <c r="S9516"/>
      <c r="U9516"/>
      <c r="V9516"/>
      <c r="W9516"/>
      <c r="Y9516"/>
      <c r="Z9516"/>
      <c r="AA9516"/>
      <c r="AC9516"/>
      <c r="AD9516"/>
      <c r="AE9516"/>
      <c r="AG9516"/>
      <c r="AH9516"/>
      <c r="AI9516"/>
      <c r="AK9516"/>
      <c r="AL9516"/>
      <c r="AM9516"/>
      <c r="AO9516"/>
      <c r="AP9516"/>
      <c r="AQ9516"/>
      <c r="AS9516"/>
      <c r="AT9516"/>
      <c r="AU9516"/>
      <c r="AW9516"/>
      <c r="AX9516"/>
      <c r="AY9516"/>
      <c r="BA9516"/>
      <c r="BB9516"/>
      <c r="BC9516"/>
      <c r="BE9516"/>
      <c r="BF9516"/>
      <c r="BG9516"/>
      <c r="BI9516"/>
      <c r="BJ9516"/>
      <c r="BK9516"/>
      <c r="BM9516"/>
      <c r="BN9516"/>
      <c r="BO9516"/>
    </row>
    <row r="9517" spans="1:67">
      <c r="A9517"/>
      <c r="B9517"/>
      <c r="C9517"/>
      <c r="E9517"/>
      <c r="F9517"/>
      <c r="G9517"/>
      <c r="I9517"/>
      <c r="J9517"/>
      <c r="K9517"/>
      <c r="M9517"/>
      <c r="N9517"/>
      <c r="O9517"/>
      <c r="Q9517"/>
      <c r="R9517"/>
      <c r="S9517"/>
      <c r="U9517"/>
      <c r="V9517"/>
      <c r="W9517"/>
      <c r="Y9517"/>
      <c r="Z9517"/>
      <c r="AA9517"/>
      <c r="AC9517"/>
      <c r="AD9517"/>
      <c r="AE9517"/>
      <c r="AG9517"/>
      <c r="AH9517"/>
      <c r="AI9517"/>
      <c r="AK9517"/>
      <c r="AL9517"/>
      <c r="AM9517"/>
      <c r="AO9517"/>
      <c r="AP9517"/>
      <c r="AQ9517"/>
      <c r="AS9517"/>
      <c r="AT9517"/>
      <c r="AU9517"/>
      <c r="AW9517"/>
      <c r="AX9517"/>
      <c r="AY9517"/>
      <c r="BA9517"/>
      <c r="BB9517"/>
      <c r="BC9517"/>
      <c r="BE9517"/>
      <c r="BF9517"/>
      <c r="BG9517"/>
      <c r="BI9517"/>
      <c r="BJ9517"/>
      <c r="BK9517"/>
      <c r="BM9517"/>
      <c r="BN9517"/>
      <c r="BO9517"/>
    </row>
    <row r="9518" spans="1:67">
      <c r="A9518"/>
      <c r="B9518"/>
      <c r="C9518"/>
      <c r="E9518"/>
      <c r="F9518"/>
      <c r="G9518"/>
      <c r="I9518"/>
      <c r="J9518"/>
      <c r="K9518"/>
      <c r="M9518"/>
      <c r="N9518"/>
      <c r="O9518"/>
      <c r="Q9518"/>
      <c r="R9518"/>
      <c r="S9518"/>
      <c r="U9518"/>
      <c r="V9518"/>
      <c r="W9518"/>
      <c r="Y9518"/>
      <c r="Z9518"/>
      <c r="AA9518"/>
      <c r="AC9518"/>
      <c r="AD9518"/>
      <c r="AE9518"/>
      <c r="AG9518"/>
      <c r="AH9518"/>
      <c r="AI9518"/>
      <c r="AK9518"/>
      <c r="AL9518"/>
      <c r="AM9518"/>
      <c r="AO9518"/>
      <c r="AP9518"/>
      <c r="AQ9518"/>
      <c r="AS9518"/>
      <c r="AT9518"/>
      <c r="AU9518"/>
      <c r="AW9518"/>
      <c r="AX9518"/>
      <c r="AY9518"/>
      <c r="BA9518"/>
      <c r="BB9518"/>
      <c r="BC9518"/>
      <c r="BE9518"/>
      <c r="BF9518"/>
      <c r="BG9518"/>
      <c r="BI9518"/>
      <c r="BJ9518"/>
      <c r="BK9518"/>
      <c r="BM9518"/>
      <c r="BN9518"/>
      <c r="BO9518"/>
    </row>
    <row r="9519" spans="1:67">
      <c r="A9519"/>
      <c r="B9519"/>
      <c r="C9519"/>
      <c r="E9519"/>
      <c r="F9519"/>
      <c r="G9519"/>
      <c r="I9519"/>
      <c r="J9519"/>
      <c r="K9519"/>
      <c r="M9519"/>
      <c r="N9519"/>
      <c r="O9519"/>
      <c r="Q9519"/>
      <c r="R9519"/>
      <c r="S9519"/>
      <c r="U9519"/>
      <c r="V9519"/>
      <c r="W9519"/>
      <c r="Y9519"/>
      <c r="Z9519"/>
      <c r="AA9519"/>
      <c r="AC9519"/>
      <c r="AD9519"/>
      <c r="AE9519"/>
      <c r="AG9519"/>
      <c r="AH9519"/>
      <c r="AI9519"/>
      <c r="AK9519"/>
      <c r="AL9519"/>
      <c r="AM9519"/>
      <c r="AO9519"/>
      <c r="AP9519"/>
      <c r="AQ9519"/>
      <c r="AS9519"/>
      <c r="AT9519"/>
      <c r="AU9519"/>
      <c r="AW9519"/>
      <c r="AX9519"/>
      <c r="AY9519"/>
      <c r="BA9519"/>
      <c r="BB9519"/>
      <c r="BC9519"/>
      <c r="BE9519"/>
      <c r="BF9519"/>
      <c r="BG9519"/>
      <c r="BI9519"/>
      <c r="BJ9519"/>
      <c r="BK9519"/>
      <c r="BM9519"/>
      <c r="BN9519"/>
      <c r="BO9519"/>
    </row>
    <row r="9520" spans="1:67">
      <c r="A9520"/>
      <c r="B9520"/>
      <c r="C9520"/>
      <c r="E9520"/>
      <c r="F9520"/>
      <c r="G9520"/>
      <c r="I9520"/>
      <c r="J9520"/>
      <c r="K9520"/>
      <c r="M9520"/>
      <c r="N9520"/>
      <c r="O9520"/>
      <c r="Q9520"/>
      <c r="R9520"/>
      <c r="S9520"/>
      <c r="U9520"/>
      <c r="V9520"/>
      <c r="W9520"/>
      <c r="Y9520"/>
      <c r="Z9520"/>
      <c r="AA9520"/>
      <c r="AC9520"/>
      <c r="AD9520"/>
      <c r="AE9520"/>
      <c r="AG9520"/>
      <c r="AH9520"/>
      <c r="AI9520"/>
      <c r="AK9520"/>
      <c r="AL9520"/>
      <c r="AM9520"/>
      <c r="AO9520"/>
      <c r="AP9520"/>
      <c r="AQ9520"/>
      <c r="AS9520"/>
      <c r="AT9520"/>
      <c r="AU9520"/>
      <c r="AW9520"/>
      <c r="AX9520"/>
      <c r="AY9520"/>
      <c r="BA9520"/>
      <c r="BB9520"/>
      <c r="BC9520"/>
      <c r="BE9520"/>
      <c r="BF9520"/>
      <c r="BG9520"/>
      <c r="BI9520"/>
      <c r="BJ9520"/>
      <c r="BK9520"/>
      <c r="BM9520"/>
      <c r="BN9520"/>
      <c r="BO9520"/>
    </row>
    <row r="9521" spans="1:67">
      <c r="A9521"/>
      <c r="B9521"/>
      <c r="C9521"/>
      <c r="E9521"/>
      <c r="F9521"/>
      <c r="G9521"/>
      <c r="I9521"/>
      <c r="J9521"/>
      <c r="K9521"/>
      <c r="M9521"/>
      <c r="N9521"/>
      <c r="O9521"/>
      <c r="Q9521"/>
      <c r="R9521"/>
      <c r="S9521"/>
      <c r="U9521"/>
      <c r="V9521"/>
      <c r="W9521"/>
      <c r="Y9521"/>
      <c r="Z9521"/>
      <c r="AA9521"/>
      <c r="AC9521"/>
      <c r="AD9521"/>
      <c r="AE9521"/>
      <c r="AG9521"/>
      <c r="AH9521"/>
      <c r="AI9521"/>
      <c r="AK9521"/>
      <c r="AL9521"/>
      <c r="AM9521"/>
      <c r="AO9521"/>
      <c r="AP9521"/>
      <c r="AQ9521"/>
      <c r="AS9521"/>
      <c r="AT9521"/>
      <c r="AU9521"/>
      <c r="AW9521"/>
      <c r="AX9521"/>
      <c r="AY9521"/>
      <c r="BA9521"/>
      <c r="BB9521"/>
      <c r="BC9521"/>
      <c r="BE9521"/>
      <c r="BF9521"/>
      <c r="BG9521"/>
      <c r="BI9521"/>
      <c r="BJ9521"/>
      <c r="BK9521"/>
      <c r="BM9521"/>
      <c r="BN9521"/>
      <c r="BO9521"/>
    </row>
    <row r="9522" spans="1:67">
      <c r="A9522"/>
      <c r="B9522"/>
      <c r="C9522"/>
      <c r="E9522"/>
      <c r="F9522"/>
      <c r="G9522"/>
      <c r="I9522"/>
      <c r="J9522"/>
      <c r="K9522"/>
      <c r="M9522"/>
      <c r="N9522"/>
      <c r="O9522"/>
      <c r="Q9522"/>
      <c r="R9522"/>
      <c r="S9522"/>
      <c r="U9522"/>
      <c r="V9522"/>
      <c r="W9522"/>
      <c r="Y9522"/>
      <c r="Z9522"/>
      <c r="AA9522"/>
      <c r="AC9522"/>
      <c r="AD9522"/>
      <c r="AE9522"/>
      <c r="AG9522"/>
      <c r="AH9522"/>
      <c r="AI9522"/>
      <c r="AK9522"/>
      <c r="AL9522"/>
      <c r="AM9522"/>
      <c r="AO9522"/>
      <c r="AP9522"/>
      <c r="AQ9522"/>
      <c r="AS9522"/>
      <c r="AT9522"/>
      <c r="AU9522"/>
      <c r="AW9522"/>
      <c r="AX9522"/>
      <c r="AY9522"/>
      <c r="BA9522"/>
      <c r="BB9522"/>
      <c r="BC9522"/>
      <c r="BE9522"/>
      <c r="BF9522"/>
      <c r="BG9522"/>
      <c r="BI9522"/>
      <c r="BJ9522"/>
      <c r="BK9522"/>
      <c r="BM9522"/>
      <c r="BN9522"/>
      <c r="BO9522"/>
    </row>
    <row r="9523" spans="1:67">
      <c r="A9523"/>
      <c r="B9523"/>
      <c r="C9523"/>
      <c r="E9523"/>
      <c r="F9523"/>
      <c r="G9523"/>
      <c r="I9523"/>
      <c r="J9523"/>
      <c r="K9523"/>
      <c r="M9523"/>
      <c r="N9523"/>
      <c r="O9523"/>
      <c r="Q9523"/>
      <c r="R9523"/>
      <c r="S9523"/>
      <c r="U9523"/>
      <c r="V9523"/>
      <c r="W9523"/>
      <c r="Y9523"/>
      <c r="Z9523"/>
      <c r="AA9523"/>
      <c r="AC9523"/>
      <c r="AD9523"/>
      <c r="AE9523"/>
      <c r="AG9523"/>
      <c r="AH9523"/>
      <c r="AI9523"/>
      <c r="AK9523"/>
      <c r="AL9523"/>
      <c r="AM9523"/>
      <c r="AO9523"/>
      <c r="AP9523"/>
      <c r="AQ9523"/>
      <c r="AS9523"/>
      <c r="AT9523"/>
      <c r="AU9523"/>
      <c r="AW9523"/>
      <c r="AX9523"/>
      <c r="AY9523"/>
      <c r="BA9523"/>
      <c r="BB9523"/>
      <c r="BC9523"/>
      <c r="BE9523"/>
      <c r="BF9523"/>
      <c r="BG9523"/>
      <c r="BI9523"/>
      <c r="BJ9523"/>
      <c r="BK9523"/>
      <c r="BM9523"/>
      <c r="BN9523"/>
      <c r="BO9523"/>
    </row>
    <row r="9524" spans="1:67">
      <c r="A9524"/>
      <c r="B9524"/>
      <c r="C9524"/>
      <c r="E9524"/>
      <c r="F9524"/>
      <c r="G9524"/>
      <c r="I9524"/>
      <c r="J9524"/>
      <c r="K9524"/>
      <c r="M9524"/>
      <c r="N9524"/>
      <c r="O9524"/>
      <c r="Q9524"/>
      <c r="R9524"/>
      <c r="S9524"/>
      <c r="U9524"/>
      <c r="V9524"/>
      <c r="W9524"/>
      <c r="Y9524"/>
      <c r="Z9524"/>
      <c r="AA9524"/>
      <c r="AC9524"/>
      <c r="AD9524"/>
      <c r="AE9524"/>
      <c r="AG9524"/>
      <c r="AH9524"/>
      <c r="AI9524"/>
      <c r="AK9524"/>
      <c r="AL9524"/>
      <c r="AM9524"/>
      <c r="AO9524"/>
      <c r="AP9524"/>
      <c r="AQ9524"/>
      <c r="AS9524"/>
      <c r="AT9524"/>
      <c r="AU9524"/>
      <c r="AW9524"/>
      <c r="AX9524"/>
      <c r="AY9524"/>
      <c r="BA9524"/>
      <c r="BB9524"/>
      <c r="BC9524"/>
      <c r="BE9524"/>
      <c r="BF9524"/>
      <c r="BG9524"/>
      <c r="BI9524"/>
      <c r="BJ9524"/>
      <c r="BK9524"/>
      <c r="BM9524"/>
      <c r="BN9524"/>
      <c r="BO9524"/>
    </row>
    <row r="9525" spans="1:67">
      <c r="A9525"/>
      <c r="B9525"/>
      <c r="C9525"/>
      <c r="E9525"/>
      <c r="F9525"/>
      <c r="G9525"/>
      <c r="I9525"/>
      <c r="J9525"/>
      <c r="K9525"/>
      <c r="M9525"/>
      <c r="N9525"/>
      <c r="O9525"/>
      <c r="Q9525"/>
      <c r="R9525"/>
      <c r="S9525"/>
      <c r="U9525"/>
      <c r="V9525"/>
      <c r="W9525"/>
      <c r="Y9525"/>
      <c r="Z9525"/>
      <c r="AA9525"/>
      <c r="AC9525"/>
      <c r="AD9525"/>
      <c r="AE9525"/>
      <c r="AG9525"/>
      <c r="AH9525"/>
      <c r="AI9525"/>
      <c r="AK9525"/>
      <c r="AL9525"/>
      <c r="AM9525"/>
      <c r="AO9525"/>
      <c r="AP9525"/>
      <c r="AQ9525"/>
      <c r="AS9525"/>
      <c r="AT9525"/>
      <c r="AU9525"/>
      <c r="AW9525"/>
      <c r="AX9525"/>
      <c r="AY9525"/>
      <c r="BA9525"/>
      <c r="BB9525"/>
      <c r="BC9525"/>
      <c r="BE9525"/>
      <c r="BF9525"/>
      <c r="BG9525"/>
      <c r="BI9525"/>
      <c r="BJ9525"/>
      <c r="BK9525"/>
      <c r="BM9525"/>
      <c r="BN9525"/>
      <c r="BO9525"/>
    </row>
    <row r="9526" spans="1:67">
      <c r="A9526"/>
      <c r="B9526"/>
      <c r="C9526"/>
      <c r="E9526"/>
      <c r="F9526"/>
      <c r="G9526"/>
      <c r="I9526"/>
      <c r="J9526"/>
      <c r="K9526"/>
      <c r="M9526"/>
      <c r="N9526"/>
      <c r="O9526"/>
      <c r="Q9526"/>
      <c r="R9526"/>
      <c r="S9526"/>
      <c r="U9526"/>
      <c r="V9526"/>
      <c r="W9526"/>
      <c r="Y9526"/>
      <c r="Z9526"/>
      <c r="AA9526"/>
      <c r="AC9526"/>
      <c r="AD9526"/>
      <c r="AE9526"/>
      <c r="AG9526"/>
      <c r="AH9526"/>
      <c r="AI9526"/>
      <c r="AK9526"/>
      <c r="AL9526"/>
      <c r="AM9526"/>
      <c r="AO9526"/>
      <c r="AP9526"/>
      <c r="AQ9526"/>
      <c r="AS9526"/>
      <c r="AT9526"/>
      <c r="AU9526"/>
      <c r="AW9526"/>
      <c r="AX9526"/>
      <c r="AY9526"/>
      <c r="BA9526"/>
      <c r="BB9526"/>
      <c r="BC9526"/>
      <c r="BE9526"/>
      <c r="BF9526"/>
      <c r="BG9526"/>
      <c r="BI9526"/>
      <c r="BJ9526"/>
      <c r="BK9526"/>
      <c r="BM9526"/>
      <c r="BN9526"/>
      <c r="BO9526"/>
    </row>
    <row r="9527" spans="1:67">
      <c r="A9527"/>
      <c r="B9527"/>
      <c r="C9527"/>
      <c r="E9527"/>
      <c r="F9527"/>
      <c r="G9527"/>
      <c r="I9527"/>
      <c r="J9527"/>
      <c r="K9527"/>
      <c r="M9527"/>
      <c r="N9527"/>
      <c r="O9527"/>
      <c r="Q9527"/>
      <c r="R9527"/>
      <c r="S9527"/>
      <c r="U9527"/>
      <c r="V9527"/>
      <c r="W9527"/>
      <c r="Y9527"/>
      <c r="Z9527"/>
      <c r="AA9527"/>
      <c r="AC9527"/>
      <c r="AD9527"/>
      <c r="AE9527"/>
      <c r="AG9527"/>
      <c r="AH9527"/>
      <c r="AI9527"/>
      <c r="AK9527"/>
      <c r="AL9527"/>
      <c r="AM9527"/>
      <c r="AO9527"/>
      <c r="AP9527"/>
      <c r="AQ9527"/>
      <c r="AS9527"/>
      <c r="AT9527"/>
      <c r="AU9527"/>
      <c r="AW9527"/>
      <c r="AX9527"/>
      <c r="AY9527"/>
      <c r="BA9527"/>
      <c r="BB9527"/>
      <c r="BC9527"/>
      <c r="BE9527"/>
      <c r="BF9527"/>
      <c r="BG9527"/>
      <c r="BI9527"/>
      <c r="BJ9527"/>
      <c r="BK9527"/>
      <c r="BM9527"/>
      <c r="BN9527"/>
      <c r="BO9527"/>
    </row>
    <row r="9528" spans="1:67">
      <c r="A9528"/>
      <c r="B9528"/>
      <c r="C9528"/>
      <c r="E9528"/>
      <c r="F9528"/>
      <c r="G9528"/>
      <c r="I9528"/>
      <c r="J9528"/>
      <c r="K9528"/>
      <c r="M9528"/>
      <c r="N9528"/>
      <c r="O9528"/>
      <c r="Q9528"/>
      <c r="R9528"/>
      <c r="S9528"/>
      <c r="U9528"/>
      <c r="V9528"/>
      <c r="W9528"/>
      <c r="Y9528"/>
      <c r="Z9528"/>
      <c r="AA9528"/>
      <c r="AC9528"/>
      <c r="AD9528"/>
      <c r="AE9528"/>
      <c r="AG9528"/>
      <c r="AH9528"/>
      <c r="AI9528"/>
      <c r="AK9528"/>
      <c r="AL9528"/>
      <c r="AM9528"/>
      <c r="AO9528"/>
      <c r="AP9528"/>
      <c r="AQ9528"/>
      <c r="AS9528"/>
      <c r="AT9528"/>
      <c r="AU9528"/>
      <c r="AW9528"/>
      <c r="AX9528"/>
      <c r="AY9528"/>
      <c r="BA9528"/>
      <c r="BB9528"/>
      <c r="BC9528"/>
      <c r="BE9528"/>
      <c r="BF9528"/>
      <c r="BG9528"/>
      <c r="BI9528"/>
      <c r="BJ9528"/>
      <c r="BK9528"/>
      <c r="BM9528"/>
      <c r="BN9528"/>
      <c r="BO9528"/>
    </row>
    <row r="9529" spans="1:67">
      <c r="A9529"/>
      <c r="B9529"/>
      <c r="C9529"/>
      <c r="E9529"/>
      <c r="F9529"/>
      <c r="G9529"/>
      <c r="I9529"/>
      <c r="J9529"/>
      <c r="K9529"/>
      <c r="M9529"/>
      <c r="N9529"/>
      <c r="O9529"/>
      <c r="Q9529"/>
      <c r="R9529"/>
      <c r="S9529"/>
      <c r="U9529"/>
      <c r="V9529"/>
      <c r="W9529"/>
      <c r="Y9529"/>
      <c r="Z9529"/>
      <c r="AA9529"/>
      <c r="AC9529"/>
      <c r="AD9529"/>
      <c r="AE9529"/>
      <c r="AG9529"/>
      <c r="AH9529"/>
      <c r="AI9529"/>
      <c r="AK9529"/>
      <c r="AL9529"/>
      <c r="AM9529"/>
      <c r="AO9529"/>
      <c r="AP9529"/>
      <c r="AQ9529"/>
      <c r="AS9529"/>
      <c r="AT9529"/>
      <c r="AU9529"/>
      <c r="AW9529"/>
      <c r="AX9529"/>
      <c r="AY9529"/>
      <c r="BA9529"/>
      <c r="BB9529"/>
      <c r="BC9529"/>
      <c r="BE9529"/>
      <c r="BF9529"/>
      <c r="BG9529"/>
      <c r="BI9529"/>
      <c r="BJ9529"/>
      <c r="BK9529"/>
      <c r="BM9529"/>
      <c r="BN9529"/>
      <c r="BO9529"/>
    </row>
    <row r="9530" spans="1:67">
      <c r="A9530"/>
      <c r="B9530"/>
      <c r="C9530"/>
      <c r="E9530"/>
      <c r="F9530"/>
      <c r="G9530"/>
      <c r="I9530"/>
      <c r="J9530"/>
      <c r="K9530"/>
      <c r="M9530"/>
      <c r="N9530"/>
      <c r="O9530"/>
      <c r="Q9530"/>
      <c r="R9530"/>
      <c r="S9530"/>
      <c r="U9530"/>
      <c r="V9530"/>
      <c r="W9530"/>
      <c r="Y9530"/>
      <c r="Z9530"/>
      <c r="AA9530"/>
      <c r="AC9530"/>
      <c r="AD9530"/>
      <c r="AE9530"/>
      <c r="AG9530"/>
      <c r="AH9530"/>
      <c r="AI9530"/>
      <c r="AK9530"/>
      <c r="AL9530"/>
      <c r="AM9530"/>
      <c r="AO9530"/>
      <c r="AP9530"/>
      <c r="AQ9530"/>
      <c r="AS9530"/>
      <c r="AT9530"/>
      <c r="AU9530"/>
      <c r="AW9530"/>
      <c r="AX9530"/>
      <c r="AY9530"/>
      <c r="BA9530"/>
      <c r="BB9530"/>
      <c r="BC9530"/>
      <c r="BE9530"/>
      <c r="BF9530"/>
      <c r="BG9530"/>
      <c r="BI9530"/>
      <c r="BJ9530"/>
      <c r="BK9530"/>
      <c r="BM9530"/>
      <c r="BN9530"/>
      <c r="BO9530"/>
    </row>
    <row r="9531" spans="1:67">
      <c r="A9531"/>
      <c r="B9531"/>
      <c r="C9531"/>
      <c r="E9531"/>
      <c r="F9531"/>
      <c r="G9531"/>
      <c r="I9531"/>
      <c r="J9531"/>
      <c r="K9531"/>
      <c r="M9531"/>
      <c r="N9531"/>
      <c r="O9531"/>
      <c r="Q9531"/>
      <c r="R9531"/>
      <c r="S9531"/>
      <c r="U9531"/>
      <c r="V9531"/>
      <c r="W9531"/>
      <c r="Y9531"/>
      <c r="Z9531"/>
      <c r="AA9531"/>
      <c r="AC9531"/>
      <c r="AD9531"/>
      <c r="AE9531"/>
      <c r="AG9531"/>
      <c r="AH9531"/>
      <c r="AI9531"/>
      <c r="AK9531"/>
      <c r="AL9531"/>
      <c r="AM9531"/>
      <c r="AO9531"/>
      <c r="AP9531"/>
      <c r="AQ9531"/>
      <c r="AS9531"/>
      <c r="AT9531"/>
      <c r="AU9531"/>
      <c r="AW9531"/>
      <c r="AX9531"/>
      <c r="AY9531"/>
      <c r="BA9531"/>
      <c r="BB9531"/>
      <c r="BC9531"/>
      <c r="BE9531"/>
      <c r="BF9531"/>
      <c r="BG9531"/>
      <c r="BI9531"/>
      <c r="BJ9531"/>
      <c r="BK9531"/>
      <c r="BM9531"/>
      <c r="BN9531"/>
      <c r="BO9531"/>
    </row>
    <row r="9532" spans="1:67">
      <c r="A9532"/>
      <c r="B9532"/>
      <c r="C9532"/>
      <c r="E9532"/>
      <c r="F9532"/>
      <c r="G9532"/>
      <c r="I9532"/>
      <c r="J9532"/>
      <c r="K9532"/>
      <c r="M9532"/>
      <c r="N9532"/>
      <c r="O9532"/>
      <c r="Q9532"/>
      <c r="R9532"/>
      <c r="S9532"/>
      <c r="U9532"/>
      <c r="V9532"/>
      <c r="W9532"/>
      <c r="Y9532"/>
      <c r="Z9532"/>
      <c r="AA9532"/>
      <c r="AC9532"/>
      <c r="AD9532"/>
      <c r="AE9532"/>
      <c r="AG9532"/>
      <c r="AH9532"/>
      <c r="AI9532"/>
      <c r="AK9532"/>
      <c r="AL9532"/>
      <c r="AM9532"/>
      <c r="AO9532"/>
      <c r="AP9532"/>
      <c r="AQ9532"/>
      <c r="AS9532"/>
      <c r="AT9532"/>
      <c r="AU9532"/>
      <c r="AW9532"/>
      <c r="AX9532"/>
      <c r="AY9532"/>
      <c r="BA9532"/>
      <c r="BB9532"/>
      <c r="BC9532"/>
      <c r="BE9532"/>
      <c r="BF9532"/>
      <c r="BG9532"/>
      <c r="BI9532"/>
      <c r="BJ9532"/>
      <c r="BK9532"/>
      <c r="BM9532"/>
      <c r="BN9532"/>
      <c r="BO9532"/>
    </row>
    <row r="9533" spans="1:67">
      <c r="A9533"/>
      <c r="B9533"/>
      <c r="C9533"/>
      <c r="E9533"/>
      <c r="F9533"/>
      <c r="G9533"/>
      <c r="I9533"/>
      <c r="J9533"/>
      <c r="K9533"/>
      <c r="M9533"/>
      <c r="N9533"/>
      <c r="O9533"/>
      <c r="Q9533"/>
      <c r="R9533"/>
      <c r="S9533"/>
      <c r="U9533"/>
      <c r="V9533"/>
      <c r="W9533"/>
      <c r="Y9533"/>
      <c r="Z9533"/>
      <c r="AA9533"/>
      <c r="AC9533"/>
      <c r="AD9533"/>
      <c r="AE9533"/>
      <c r="AG9533"/>
      <c r="AH9533"/>
      <c r="AI9533"/>
      <c r="AK9533"/>
      <c r="AL9533"/>
      <c r="AM9533"/>
      <c r="AO9533"/>
      <c r="AP9533"/>
      <c r="AQ9533"/>
      <c r="AS9533"/>
      <c r="AT9533"/>
      <c r="AU9533"/>
      <c r="AW9533"/>
      <c r="AX9533"/>
      <c r="AY9533"/>
      <c r="BA9533"/>
      <c r="BB9533"/>
      <c r="BC9533"/>
      <c r="BE9533"/>
      <c r="BF9533"/>
      <c r="BG9533"/>
      <c r="BI9533"/>
      <c r="BJ9533"/>
      <c r="BK9533"/>
      <c r="BM9533"/>
      <c r="BN9533"/>
      <c r="BO9533"/>
    </row>
    <row r="9534" spans="1:67">
      <c r="A9534"/>
      <c r="B9534"/>
      <c r="C9534"/>
      <c r="E9534"/>
      <c r="F9534"/>
      <c r="G9534"/>
      <c r="I9534"/>
      <c r="J9534"/>
      <c r="K9534"/>
      <c r="M9534"/>
      <c r="N9534"/>
      <c r="O9534"/>
      <c r="Q9534"/>
      <c r="R9534"/>
      <c r="S9534"/>
      <c r="U9534"/>
      <c r="V9534"/>
      <c r="W9534"/>
      <c r="Y9534"/>
      <c r="Z9534"/>
      <c r="AA9534"/>
      <c r="AC9534"/>
      <c r="AD9534"/>
      <c r="AE9534"/>
      <c r="AG9534"/>
      <c r="AH9534"/>
      <c r="AI9534"/>
      <c r="AK9534"/>
      <c r="AL9534"/>
      <c r="AM9534"/>
      <c r="AO9534"/>
      <c r="AP9534"/>
      <c r="AQ9534"/>
      <c r="AS9534"/>
      <c r="AT9534"/>
      <c r="AU9534"/>
      <c r="AW9534"/>
      <c r="AX9534"/>
      <c r="AY9534"/>
      <c r="BA9534"/>
      <c r="BB9534"/>
      <c r="BC9534"/>
      <c r="BE9534"/>
      <c r="BF9534"/>
      <c r="BG9534"/>
      <c r="BI9534"/>
      <c r="BJ9534"/>
      <c r="BK9534"/>
      <c r="BM9534"/>
      <c r="BN9534"/>
      <c r="BO9534"/>
    </row>
    <row r="9535" spans="1:67">
      <c r="A9535"/>
      <c r="B9535"/>
      <c r="C9535"/>
      <c r="E9535"/>
      <c r="F9535"/>
      <c r="G9535"/>
      <c r="I9535"/>
      <c r="J9535"/>
      <c r="K9535"/>
      <c r="M9535"/>
      <c r="N9535"/>
      <c r="O9535"/>
      <c r="Q9535"/>
      <c r="R9535"/>
      <c r="S9535"/>
      <c r="U9535"/>
      <c r="V9535"/>
      <c r="W9535"/>
      <c r="Y9535"/>
      <c r="Z9535"/>
      <c r="AA9535"/>
      <c r="AC9535"/>
      <c r="AD9535"/>
      <c r="AE9535"/>
      <c r="AG9535"/>
      <c r="AH9535"/>
      <c r="AI9535"/>
      <c r="AK9535"/>
      <c r="AL9535"/>
      <c r="AM9535"/>
      <c r="AO9535"/>
      <c r="AP9535"/>
      <c r="AQ9535"/>
      <c r="AS9535"/>
      <c r="AT9535"/>
      <c r="AU9535"/>
      <c r="AW9535"/>
      <c r="AX9535"/>
      <c r="AY9535"/>
      <c r="BA9535"/>
      <c r="BB9535"/>
      <c r="BC9535"/>
      <c r="BE9535"/>
      <c r="BF9535"/>
      <c r="BG9535"/>
      <c r="BI9535"/>
      <c r="BJ9535"/>
      <c r="BK9535"/>
      <c r="BM9535"/>
      <c r="BN9535"/>
      <c r="BO9535"/>
    </row>
    <row r="9536" spans="1:67">
      <c r="A9536"/>
      <c r="B9536"/>
      <c r="C9536"/>
      <c r="E9536"/>
      <c r="F9536"/>
      <c r="G9536"/>
      <c r="I9536"/>
      <c r="J9536"/>
      <c r="K9536"/>
      <c r="M9536"/>
      <c r="N9536"/>
      <c r="O9536"/>
      <c r="Q9536"/>
      <c r="R9536"/>
      <c r="S9536"/>
      <c r="U9536"/>
      <c r="V9536"/>
      <c r="W9536"/>
      <c r="Y9536"/>
      <c r="Z9536"/>
      <c r="AA9536"/>
      <c r="AC9536"/>
      <c r="AD9536"/>
      <c r="AE9536"/>
      <c r="AG9536"/>
      <c r="AH9536"/>
      <c r="AI9536"/>
      <c r="AK9536"/>
      <c r="AL9536"/>
      <c r="AM9536"/>
      <c r="AO9536"/>
      <c r="AP9536"/>
      <c r="AQ9536"/>
      <c r="AS9536"/>
      <c r="AT9536"/>
      <c r="AU9536"/>
      <c r="AW9536"/>
      <c r="AX9536"/>
      <c r="AY9536"/>
      <c r="BA9536"/>
      <c r="BB9536"/>
      <c r="BC9536"/>
      <c r="BE9536"/>
      <c r="BF9536"/>
      <c r="BG9536"/>
      <c r="BI9536"/>
      <c r="BJ9536"/>
      <c r="BK9536"/>
      <c r="BM9536"/>
      <c r="BN9536"/>
      <c r="BO9536"/>
    </row>
    <row r="9537" spans="1:67">
      <c r="A9537"/>
      <c r="B9537"/>
      <c r="C9537"/>
      <c r="E9537"/>
      <c r="F9537"/>
      <c r="G9537"/>
      <c r="I9537"/>
      <c r="J9537"/>
      <c r="K9537"/>
      <c r="M9537"/>
      <c r="N9537"/>
      <c r="O9537"/>
      <c r="Q9537"/>
      <c r="R9537"/>
      <c r="S9537"/>
      <c r="U9537"/>
      <c r="V9537"/>
      <c r="W9537"/>
      <c r="Y9537"/>
      <c r="Z9537"/>
      <c r="AA9537"/>
      <c r="AC9537"/>
      <c r="AD9537"/>
      <c r="AE9537"/>
      <c r="AG9537"/>
      <c r="AH9537"/>
      <c r="AI9537"/>
      <c r="AK9537"/>
      <c r="AL9537"/>
      <c r="AM9537"/>
      <c r="AO9537"/>
      <c r="AP9537"/>
      <c r="AQ9537"/>
      <c r="AS9537"/>
      <c r="AT9537"/>
      <c r="AU9537"/>
      <c r="AW9537"/>
      <c r="AX9537"/>
      <c r="AY9537"/>
      <c r="BA9537"/>
      <c r="BB9537"/>
      <c r="BC9537"/>
      <c r="BE9537"/>
      <c r="BF9537"/>
      <c r="BG9537"/>
      <c r="BI9537"/>
      <c r="BJ9537"/>
      <c r="BK9537"/>
      <c r="BM9537"/>
      <c r="BN9537"/>
      <c r="BO9537"/>
    </row>
    <row r="9538" spans="1:67">
      <c r="A9538"/>
      <c r="B9538"/>
      <c r="C9538"/>
      <c r="E9538"/>
      <c r="F9538"/>
      <c r="G9538"/>
      <c r="I9538"/>
      <c r="J9538"/>
      <c r="K9538"/>
      <c r="M9538"/>
      <c r="N9538"/>
      <c r="O9538"/>
      <c r="Q9538"/>
      <c r="R9538"/>
      <c r="S9538"/>
      <c r="U9538"/>
      <c r="V9538"/>
      <c r="W9538"/>
      <c r="Y9538"/>
      <c r="Z9538"/>
      <c r="AA9538"/>
      <c r="AC9538"/>
      <c r="AD9538"/>
      <c r="AE9538"/>
      <c r="AG9538"/>
      <c r="AH9538"/>
      <c r="AI9538"/>
      <c r="AK9538"/>
      <c r="AL9538"/>
      <c r="AM9538"/>
      <c r="AO9538"/>
      <c r="AP9538"/>
      <c r="AQ9538"/>
      <c r="AS9538"/>
      <c r="AT9538"/>
      <c r="AU9538"/>
      <c r="AW9538"/>
      <c r="AX9538"/>
      <c r="AY9538"/>
      <c r="BA9538"/>
      <c r="BB9538"/>
      <c r="BC9538"/>
      <c r="BE9538"/>
      <c r="BF9538"/>
      <c r="BG9538"/>
      <c r="BI9538"/>
      <c r="BJ9538"/>
      <c r="BK9538"/>
      <c r="BM9538"/>
      <c r="BN9538"/>
      <c r="BO9538"/>
    </row>
    <row r="9539" spans="1:67">
      <c r="A9539"/>
      <c r="B9539"/>
      <c r="C9539"/>
      <c r="E9539"/>
      <c r="F9539"/>
      <c r="G9539"/>
      <c r="I9539"/>
      <c r="J9539"/>
      <c r="K9539"/>
      <c r="M9539"/>
      <c r="N9539"/>
      <c r="O9539"/>
      <c r="Q9539"/>
      <c r="R9539"/>
      <c r="S9539"/>
      <c r="U9539"/>
      <c r="V9539"/>
      <c r="W9539"/>
      <c r="Y9539"/>
      <c r="Z9539"/>
      <c r="AA9539"/>
      <c r="AC9539"/>
      <c r="AD9539"/>
      <c r="AE9539"/>
      <c r="AG9539"/>
      <c r="AH9539"/>
      <c r="AI9539"/>
      <c r="AK9539"/>
      <c r="AL9539"/>
      <c r="AM9539"/>
      <c r="AO9539"/>
      <c r="AP9539"/>
      <c r="AQ9539"/>
      <c r="AS9539"/>
      <c r="AT9539"/>
      <c r="AU9539"/>
      <c r="AW9539"/>
      <c r="AX9539"/>
      <c r="AY9539"/>
      <c r="BA9539"/>
      <c r="BB9539"/>
      <c r="BC9539"/>
      <c r="BE9539"/>
      <c r="BF9539"/>
      <c r="BG9539"/>
      <c r="BI9539"/>
      <c r="BJ9539"/>
      <c r="BK9539"/>
      <c r="BM9539"/>
      <c r="BN9539"/>
      <c r="BO9539"/>
    </row>
    <row r="9540" spans="1:67">
      <c r="A9540"/>
      <c r="B9540"/>
      <c r="C9540"/>
      <c r="E9540"/>
      <c r="F9540"/>
      <c r="G9540"/>
      <c r="I9540"/>
      <c r="J9540"/>
      <c r="K9540"/>
      <c r="M9540"/>
      <c r="N9540"/>
      <c r="O9540"/>
      <c r="Q9540"/>
      <c r="R9540"/>
      <c r="S9540"/>
      <c r="U9540"/>
      <c r="V9540"/>
      <c r="W9540"/>
      <c r="Y9540"/>
      <c r="Z9540"/>
      <c r="AA9540"/>
      <c r="AC9540"/>
      <c r="AD9540"/>
      <c r="AE9540"/>
      <c r="AG9540"/>
      <c r="AH9540"/>
      <c r="AI9540"/>
      <c r="AK9540"/>
      <c r="AL9540"/>
      <c r="AM9540"/>
      <c r="AO9540"/>
      <c r="AP9540"/>
      <c r="AQ9540"/>
      <c r="AS9540"/>
      <c r="AT9540"/>
      <c r="AU9540"/>
      <c r="AW9540"/>
      <c r="AX9540"/>
      <c r="AY9540"/>
      <c r="BA9540"/>
      <c r="BB9540"/>
      <c r="BC9540"/>
      <c r="BE9540"/>
      <c r="BF9540"/>
      <c r="BG9540"/>
      <c r="BI9540"/>
      <c r="BJ9540"/>
      <c r="BK9540"/>
      <c r="BM9540"/>
      <c r="BN9540"/>
      <c r="BO9540"/>
    </row>
    <row r="9541" spans="1:67">
      <c r="A9541"/>
      <c r="B9541"/>
      <c r="C9541"/>
      <c r="E9541"/>
      <c r="F9541"/>
      <c r="G9541"/>
      <c r="I9541"/>
      <c r="J9541"/>
      <c r="K9541"/>
      <c r="M9541"/>
      <c r="N9541"/>
      <c r="O9541"/>
      <c r="Q9541"/>
      <c r="R9541"/>
      <c r="S9541"/>
      <c r="U9541"/>
      <c r="V9541"/>
      <c r="W9541"/>
      <c r="Y9541"/>
      <c r="Z9541"/>
      <c r="AA9541"/>
      <c r="AC9541"/>
      <c r="AD9541"/>
      <c r="AE9541"/>
      <c r="AG9541"/>
      <c r="AH9541"/>
      <c r="AI9541"/>
      <c r="AK9541"/>
      <c r="AL9541"/>
      <c r="AM9541"/>
      <c r="AO9541"/>
      <c r="AP9541"/>
      <c r="AQ9541"/>
      <c r="AS9541"/>
      <c r="AT9541"/>
      <c r="AU9541"/>
      <c r="AW9541"/>
      <c r="AX9541"/>
      <c r="AY9541"/>
      <c r="BA9541"/>
      <c r="BB9541"/>
      <c r="BC9541"/>
      <c r="BE9541"/>
      <c r="BF9541"/>
      <c r="BG9541"/>
      <c r="BI9541"/>
      <c r="BJ9541"/>
      <c r="BK9541"/>
      <c r="BM9541"/>
      <c r="BN9541"/>
      <c r="BO9541"/>
    </row>
    <row r="9542" spans="1:67">
      <c r="A9542"/>
      <c r="B9542"/>
      <c r="C9542"/>
      <c r="E9542"/>
      <c r="F9542"/>
      <c r="G9542"/>
      <c r="I9542"/>
      <c r="J9542"/>
      <c r="K9542"/>
      <c r="M9542"/>
      <c r="N9542"/>
      <c r="O9542"/>
      <c r="Q9542"/>
      <c r="R9542"/>
      <c r="S9542"/>
      <c r="U9542"/>
      <c r="V9542"/>
      <c r="W9542"/>
      <c r="Y9542"/>
      <c r="Z9542"/>
      <c r="AA9542"/>
      <c r="AC9542"/>
      <c r="AD9542"/>
      <c r="AE9542"/>
      <c r="AG9542"/>
      <c r="AH9542"/>
      <c r="AI9542"/>
      <c r="AK9542"/>
      <c r="AL9542"/>
      <c r="AM9542"/>
      <c r="AO9542"/>
      <c r="AP9542"/>
      <c r="AQ9542"/>
      <c r="AS9542"/>
      <c r="AT9542"/>
      <c r="AU9542"/>
      <c r="AW9542"/>
      <c r="AX9542"/>
      <c r="AY9542"/>
      <c r="BA9542"/>
      <c r="BB9542"/>
      <c r="BC9542"/>
      <c r="BE9542"/>
      <c r="BF9542"/>
      <c r="BG9542"/>
      <c r="BI9542"/>
      <c r="BJ9542"/>
      <c r="BK9542"/>
      <c r="BM9542"/>
      <c r="BN9542"/>
      <c r="BO9542"/>
    </row>
    <row r="9543" spans="1:67">
      <c r="A9543"/>
      <c r="B9543"/>
      <c r="C9543"/>
      <c r="E9543"/>
      <c r="F9543"/>
      <c r="G9543"/>
      <c r="I9543"/>
      <c r="J9543"/>
      <c r="K9543"/>
      <c r="M9543"/>
      <c r="N9543"/>
      <c r="O9543"/>
      <c r="Q9543"/>
      <c r="R9543"/>
      <c r="S9543"/>
      <c r="U9543"/>
      <c r="V9543"/>
      <c r="W9543"/>
      <c r="Y9543"/>
      <c r="Z9543"/>
      <c r="AA9543"/>
      <c r="AC9543"/>
      <c r="AD9543"/>
      <c r="AE9543"/>
      <c r="AG9543"/>
      <c r="AH9543"/>
      <c r="AI9543"/>
      <c r="AK9543"/>
      <c r="AL9543"/>
      <c r="AM9543"/>
      <c r="AO9543"/>
      <c r="AP9543"/>
      <c r="AQ9543"/>
      <c r="AS9543"/>
      <c r="AT9543"/>
      <c r="AU9543"/>
      <c r="AW9543"/>
      <c r="AX9543"/>
      <c r="AY9543"/>
      <c r="BA9543"/>
      <c r="BB9543"/>
      <c r="BC9543"/>
      <c r="BE9543"/>
      <c r="BF9543"/>
      <c r="BG9543"/>
      <c r="BI9543"/>
      <c r="BJ9543"/>
      <c r="BK9543"/>
      <c r="BM9543"/>
      <c r="BN9543"/>
      <c r="BO9543"/>
    </row>
    <row r="9544" spans="1:67">
      <c r="A9544"/>
      <c r="B9544"/>
      <c r="C9544"/>
      <c r="E9544"/>
      <c r="F9544"/>
      <c r="G9544"/>
      <c r="I9544"/>
      <c r="J9544"/>
      <c r="K9544"/>
      <c r="M9544"/>
      <c r="N9544"/>
      <c r="O9544"/>
      <c r="Q9544"/>
      <c r="R9544"/>
      <c r="S9544"/>
      <c r="U9544"/>
      <c r="V9544"/>
      <c r="W9544"/>
      <c r="Y9544"/>
      <c r="Z9544"/>
      <c r="AA9544"/>
      <c r="AC9544"/>
      <c r="AD9544"/>
      <c r="AE9544"/>
      <c r="AG9544"/>
      <c r="AH9544"/>
      <c r="AI9544"/>
      <c r="AK9544"/>
      <c r="AL9544"/>
      <c r="AM9544"/>
      <c r="AO9544"/>
      <c r="AP9544"/>
      <c r="AQ9544"/>
      <c r="AS9544"/>
      <c r="AT9544"/>
      <c r="AU9544"/>
      <c r="AW9544"/>
      <c r="AX9544"/>
      <c r="AY9544"/>
      <c r="BA9544"/>
      <c r="BB9544"/>
      <c r="BC9544"/>
      <c r="BE9544"/>
      <c r="BF9544"/>
      <c r="BG9544"/>
      <c r="BI9544"/>
      <c r="BJ9544"/>
      <c r="BK9544"/>
      <c r="BM9544"/>
      <c r="BN9544"/>
      <c r="BO9544"/>
    </row>
    <row r="9545" spans="1:67">
      <c r="A9545"/>
      <c r="B9545"/>
      <c r="C9545"/>
      <c r="E9545"/>
      <c r="F9545"/>
      <c r="G9545"/>
      <c r="I9545"/>
      <c r="J9545"/>
      <c r="K9545"/>
      <c r="M9545"/>
      <c r="N9545"/>
      <c r="O9545"/>
      <c r="Q9545"/>
      <c r="R9545"/>
      <c r="S9545"/>
      <c r="U9545"/>
      <c r="V9545"/>
      <c r="W9545"/>
      <c r="Y9545"/>
      <c r="Z9545"/>
      <c r="AA9545"/>
      <c r="AC9545"/>
      <c r="AD9545"/>
      <c r="AE9545"/>
      <c r="AG9545"/>
      <c r="AH9545"/>
      <c r="AI9545"/>
      <c r="AK9545"/>
      <c r="AL9545"/>
      <c r="AM9545"/>
      <c r="AO9545"/>
      <c r="AP9545"/>
      <c r="AQ9545"/>
      <c r="AS9545"/>
      <c r="AT9545"/>
      <c r="AU9545"/>
      <c r="AW9545"/>
      <c r="AX9545"/>
      <c r="AY9545"/>
      <c r="BA9545"/>
      <c r="BB9545"/>
      <c r="BC9545"/>
      <c r="BE9545"/>
      <c r="BF9545"/>
      <c r="BG9545"/>
      <c r="BI9545"/>
      <c r="BJ9545"/>
      <c r="BK9545"/>
      <c r="BM9545"/>
      <c r="BN9545"/>
      <c r="BO9545"/>
    </row>
    <row r="9546" spans="1:67">
      <c r="A9546"/>
      <c r="B9546"/>
      <c r="C9546"/>
      <c r="E9546"/>
      <c r="F9546"/>
      <c r="G9546"/>
      <c r="I9546"/>
      <c r="J9546"/>
      <c r="K9546"/>
      <c r="M9546"/>
      <c r="N9546"/>
      <c r="O9546"/>
      <c r="Q9546"/>
      <c r="R9546"/>
      <c r="S9546"/>
      <c r="U9546"/>
      <c r="V9546"/>
      <c r="W9546"/>
      <c r="Y9546"/>
      <c r="Z9546"/>
      <c r="AA9546"/>
      <c r="AC9546"/>
      <c r="AD9546"/>
      <c r="AE9546"/>
      <c r="AG9546"/>
      <c r="AH9546"/>
      <c r="AI9546"/>
      <c r="AK9546"/>
      <c r="AL9546"/>
      <c r="AM9546"/>
      <c r="AO9546"/>
      <c r="AP9546"/>
      <c r="AQ9546"/>
      <c r="AS9546"/>
      <c r="AT9546"/>
      <c r="AU9546"/>
      <c r="AW9546"/>
      <c r="AX9546"/>
      <c r="AY9546"/>
      <c r="BA9546"/>
      <c r="BB9546"/>
      <c r="BC9546"/>
      <c r="BE9546"/>
      <c r="BF9546"/>
      <c r="BG9546"/>
      <c r="BI9546"/>
      <c r="BJ9546"/>
      <c r="BK9546"/>
      <c r="BM9546"/>
      <c r="BN9546"/>
      <c r="BO9546"/>
    </row>
    <row r="9547" spans="1:67">
      <c r="A9547"/>
      <c r="B9547"/>
      <c r="C9547"/>
      <c r="E9547"/>
      <c r="F9547"/>
      <c r="G9547"/>
      <c r="I9547"/>
      <c r="J9547"/>
      <c r="K9547"/>
      <c r="M9547"/>
      <c r="N9547"/>
      <c r="O9547"/>
      <c r="Q9547"/>
      <c r="R9547"/>
      <c r="S9547"/>
      <c r="U9547"/>
      <c r="V9547"/>
      <c r="W9547"/>
      <c r="Y9547"/>
      <c r="Z9547"/>
      <c r="AA9547"/>
      <c r="AC9547"/>
      <c r="AD9547"/>
      <c r="AE9547"/>
      <c r="AG9547"/>
      <c r="AH9547"/>
      <c r="AI9547"/>
      <c r="AK9547"/>
      <c r="AL9547"/>
      <c r="AM9547"/>
      <c r="AO9547"/>
      <c r="AP9547"/>
      <c r="AQ9547"/>
      <c r="AS9547"/>
      <c r="AT9547"/>
      <c r="AU9547"/>
      <c r="AW9547"/>
      <c r="AX9547"/>
      <c r="AY9547"/>
      <c r="BA9547"/>
      <c r="BB9547"/>
      <c r="BC9547"/>
      <c r="BE9547"/>
      <c r="BF9547"/>
      <c r="BG9547"/>
      <c r="BI9547"/>
      <c r="BJ9547"/>
      <c r="BK9547"/>
      <c r="BM9547"/>
      <c r="BN9547"/>
      <c r="BO9547"/>
    </row>
    <row r="9548" spans="1:67">
      <c r="A9548"/>
      <c r="B9548"/>
      <c r="C9548"/>
      <c r="E9548"/>
      <c r="F9548"/>
      <c r="G9548"/>
      <c r="I9548"/>
      <c r="J9548"/>
      <c r="K9548"/>
      <c r="M9548"/>
      <c r="N9548"/>
      <c r="O9548"/>
      <c r="Q9548"/>
      <c r="R9548"/>
      <c r="S9548"/>
      <c r="U9548"/>
      <c r="V9548"/>
      <c r="W9548"/>
      <c r="Y9548"/>
      <c r="Z9548"/>
      <c r="AA9548"/>
      <c r="AC9548"/>
      <c r="AD9548"/>
      <c r="AE9548"/>
      <c r="AG9548"/>
      <c r="AH9548"/>
      <c r="AI9548"/>
      <c r="AK9548"/>
      <c r="AL9548"/>
      <c r="AM9548"/>
      <c r="AO9548"/>
      <c r="AP9548"/>
      <c r="AQ9548"/>
      <c r="AS9548"/>
      <c r="AT9548"/>
      <c r="AU9548"/>
      <c r="AW9548"/>
      <c r="AX9548"/>
      <c r="AY9548"/>
      <c r="BA9548"/>
      <c r="BB9548"/>
      <c r="BC9548"/>
      <c r="BE9548"/>
      <c r="BF9548"/>
      <c r="BG9548"/>
      <c r="BI9548"/>
      <c r="BJ9548"/>
      <c r="BK9548"/>
      <c r="BM9548"/>
      <c r="BN9548"/>
      <c r="BO9548"/>
    </row>
    <row r="9549" spans="1:67">
      <c r="A9549"/>
      <c r="B9549"/>
      <c r="C9549"/>
      <c r="E9549"/>
      <c r="F9549"/>
      <c r="G9549"/>
      <c r="I9549"/>
      <c r="J9549"/>
      <c r="K9549"/>
      <c r="M9549"/>
      <c r="N9549"/>
      <c r="O9549"/>
      <c r="Q9549"/>
      <c r="R9549"/>
      <c r="S9549"/>
      <c r="U9549"/>
      <c r="V9549"/>
      <c r="W9549"/>
      <c r="Y9549"/>
      <c r="Z9549"/>
      <c r="AA9549"/>
      <c r="AC9549"/>
      <c r="AD9549"/>
      <c r="AE9549"/>
      <c r="AG9549"/>
      <c r="AH9549"/>
      <c r="AI9549"/>
      <c r="AK9549"/>
      <c r="AL9549"/>
      <c r="AM9549"/>
      <c r="AO9549"/>
      <c r="AP9549"/>
      <c r="AQ9549"/>
      <c r="AS9549"/>
      <c r="AT9549"/>
      <c r="AU9549"/>
      <c r="AW9549"/>
      <c r="AX9549"/>
      <c r="AY9549"/>
      <c r="BA9549"/>
      <c r="BB9549"/>
      <c r="BC9549"/>
      <c r="BE9549"/>
      <c r="BF9549"/>
      <c r="BG9549"/>
      <c r="BI9549"/>
      <c r="BJ9549"/>
      <c r="BK9549"/>
      <c r="BM9549"/>
      <c r="BN9549"/>
      <c r="BO9549"/>
    </row>
    <row r="9550" spans="1:67">
      <c r="A9550"/>
      <c r="B9550"/>
      <c r="C9550"/>
      <c r="E9550"/>
      <c r="F9550"/>
      <c r="G9550"/>
      <c r="I9550"/>
      <c r="J9550"/>
      <c r="K9550"/>
      <c r="M9550"/>
      <c r="N9550"/>
      <c r="O9550"/>
      <c r="Q9550"/>
      <c r="R9550"/>
      <c r="S9550"/>
      <c r="U9550"/>
      <c r="V9550"/>
      <c r="W9550"/>
      <c r="Y9550"/>
      <c r="Z9550"/>
      <c r="AA9550"/>
      <c r="AC9550"/>
      <c r="AD9550"/>
      <c r="AE9550"/>
      <c r="AG9550"/>
      <c r="AH9550"/>
      <c r="AI9550"/>
      <c r="AK9550"/>
      <c r="AL9550"/>
      <c r="AM9550"/>
      <c r="AO9550"/>
      <c r="AP9550"/>
      <c r="AQ9550"/>
      <c r="AS9550"/>
      <c r="AT9550"/>
      <c r="AU9550"/>
      <c r="AW9550"/>
      <c r="AX9550"/>
      <c r="AY9550"/>
      <c r="BA9550"/>
      <c r="BB9550"/>
      <c r="BC9550"/>
      <c r="BE9550"/>
      <c r="BF9550"/>
      <c r="BG9550"/>
      <c r="BI9550"/>
      <c r="BJ9550"/>
      <c r="BK9550"/>
      <c r="BM9550"/>
      <c r="BN9550"/>
      <c r="BO9550"/>
    </row>
    <row r="9551" spans="1:67">
      <c r="A9551"/>
      <c r="B9551"/>
      <c r="C9551"/>
      <c r="E9551"/>
      <c r="F9551"/>
      <c r="G9551"/>
      <c r="I9551"/>
      <c r="J9551"/>
      <c r="K9551"/>
      <c r="M9551"/>
      <c r="N9551"/>
      <c r="O9551"/>
      <c r="Q9551"/>
      <c r="R9551"/>
      <c r="S9551"/>
      <c r="U9551"/>
      <c r="V9551"/>
      <c r="W9551"/>
      <c r="Y9551"/>
      <c r="Z9551"/>
      <c r="AA9551"/>
      <c r="AC9551"/>
      <c r="AD9551"/>
      <c r="AE9551"/>
      <c r="AG9551"/>
      <c r="AH9551"/>
      <c r="AI9551"/>
      <c r="AK9551"/>
      <c r="AL9551"/>
      <c r="AM9551"/>
      <c r="AO9551"/>
      <c r="AP9551"/>
      <c r="AQ9551"/>
      <c r="AS9551"/>
      <c r="AT9551"/>
      <c r="AU9551"/>
      <c r="AW9551"/>
      <c r="AX9551"/>
      <c r="AY9551"/>
      <c r="BA9551"/>
      <c r="BB9551"/>
      <c r="BC9551"/>
      <c r="BE9551"/>
      <c r="BF9551"/>
      <c r="BG9551"/>
      <c r="BI9551"/>
      <c r="BJ9551"/>
      <c r="BK9551"/>
      <c r="BM9551"/>
      <c r="BN9551"/>
      <c r="BO9551"/>
    </row>
    <row r="9552" spans="1:67">
      <c r="A9552"/>
      <c r="B9552"/>
      <c r="C9552"/>
      <c r="E9552"/>
      <c r="F9552"/>
      <c r="G9552"/>
      <c r="I9552"/>
      <c r="J9552"/>
      <c r="K9552"/>
      <c r="M9552"/>
      <c r="N9552"/>
      <c r="O9552"/>
      <c r="Q9552"/>
      <c r="R9552"/>
      <c r="S9552"/>
      <c r="U9552"/>
      <c r="V9552"/>
      <c r="W9552"/>
      <c r="Y9552"/>
      <c r="Z9552"/>
      <c r="AA9552"/>
      <c r="AC9552"/>
      <c r="AD9552"/>
      <c r="AE9552"/>
      <c r="AG9552"/>
      <c r="AH9552"/>
      <c r="AI9552"/>
      <c r="AK9552"/>
      <c r="AL9552"/>
      <c r="AM9552"/>
      <c r="AO9552"/>
      <c r="AP9552"/>
      <c r="AQ9552"/>
      <c r="AS9552"/>
      <c r="AT9552"/>
      <c r="AU9552"/>
      <c r="AW9552"/>
      <c r="AX9552"/>
      <c r="AY9552"/>
      <c r="BA9552"/>
      <c r="BB9552"/>
      <c r="BC9552"/>
      <c r="BE9552"/>
      <c r="BF9552"/>
      <c r="BG9552"/>
      <c r="BI9552"/>
      <c r="BJ9552"/>
      <c r="BK9552"/>
      <c r="BM9552"/>
      <c r="BN9552"/>
      <c r="BO9552"/>
    </row>
    <row r="9553" spans="1:67">
      <c r="A9553"/>
      <c r="B9553"/>
      <c r="C9553"/>
      <c r="E9553"/>
      <c r="F9553"/>
      <c r="G9553"/>
      <c r="I9553"/>
      <c r="J9553"/>
      <c r="K9553"/>
      <c r="M9553"/>
      <c r="N9553"/>
      <c r="O9553"/>
      <c r="Q9553"/>
      <c r="R9553"/>
      <c r="S9553"/>
      <c r="U9553"/>
      <c r="V9553"/>
      <c r="W9553"/>
      <c r="Y9553"/>
      <c r="Z9553"/>
      <c r="AA9553"/>
      <c r="AC9553"/>
      <c r="AD9553"/>
      <c r="AE9553"/>
      <c r="AG9553"/>
      <c r="AH9553"/>
      <c r="AI9553"/>
      <c r="AK9553"/>
      <c r="AL9553"/>
      <c r="AM9553"/>
      <c r="AO9553"/>
      <c r="AP9553"/>
      <c r="AQ9553"/>
      <c r="AS9553"/>
      <c r="AT9553"/>
      <c r="AU9553"/>
      <c r="AW9553"/>
      <c r="AX9553"/>
      <c r="AY9553"/>
      <c r="BA9553"/>
      <c r="BB9553"/>
      <c r="BC9553"/>
      <c r="BE9553"/>
      <c r="BF9553"/>
      <c r="BG9553"/>
      <c r="BI9553"/>
      <c r="BJ9553"/>
      <c r="BK9553"/>
      <c r="BM9553"/>
      <c r="BN9553"/>
      <c r="BO9553"/>
    </row>
    <row r="9554" spans="1:67">
      <c r="A9554"/>
      <c r="B9554"/>
      <c r="C9554"/>
      <c r="E9554"/>
      <c r="F9554"/>
      <c r="G9554"/>
      <c r="I9554"/>
      <c r="J9554"/>
      <c r="K9554"/>
      <c r="M9554"/>
      <c r="N9554"/>
      <c r="O9554"/>
      <c r="Q9554"/>
      <c r="R9554"/>
      <c r="S9554"/>
      <c r="U9554"/>
      <c r="V9554"/>
      <c r="W9554"/>
      <c r="Y9554"/>
      <c r="Z9554"/>
      <c r="AA9554"/>
      <c r="AC9554"/>
      <c r="AD9554"/>
      <c r="AE9554"/>
      <c r="AG9554"/>
      <c r="AH9554"/>
      <c r="AI9554"/>
      <c r="AK9554"/>
      <c r="AL9554"/>
      <c r="AM9554"/>
      <c r="AO9554"/>
      <c r="AP9554"/>
      <c r="AQ9554"/>
      <c r="AS9554"/>
      <c r="AT9554"/>
      <c r="AU9554"/>
      <c r="AW9554"/>
      <c r="AX9554"/>
      <c r="AY9554"/>
      <c r="BA9554"/>
      <c r="BB9554"/>
      <c r="BC9554"/>
      <c r="BE9554"/>
      <c r="BF9554"/>
      <c r="BG9554"/>
      <c r="BI9554"/>
      <c r="BJ9554"/>
      <c r="BK9554"/>
      <c r="BM9554"/>
      <c r="BN9554"/>
      <c r="BO9554"/>
    </row>
    <row r="9555" spans="1:67">
      <c r="A9555"/>
      <c r="B9555"/>
      <c r="C9555"/>
      <c r="E9555"/>
      <c r="F9555"/>
      <c r="G9555"/>
      <c r="I9555"/>
      <c r="J9555"/>
      <c r="K9555"/>
      <c r="M9555"/>
      <c r="N9555"/>
      <c r="O9555"/>
      <c r="Q9555"/>
      <c r="R9555"/>
      <c r="S9555"/>
      <c r="U9555"/>
      <c r="V9555"/>
      <c r="W9555"/>
      <c r="Y9555"/>
      <c r="Z9555"/>
      <c r="AA9555"/>
      <c r="AC9555"/>
      <c r="AD9555"/>
      <c r="AE9555"/>
      <c r="AG9555"/>
      <c r="AH9555"/>
      <c r="AI9555"/>
      <c r="AK9555"/>
      <c r="AL9555"/>
      <c r="AM9555"/>
      <c r="AO9555"/>
      <c r="AP9555"/>
      <c r="AQ9555"/>
      <c r="AS9555"/>
      <c r="AT9555"/>
      <c r="AU9555"/>
      <c r="AW9555"/>
      <c r="AX9555"/>
      <c r="AY9555"/>
      <c r="BA9555"/>
      <c r="BB9555"/>
      <c r="BC9555"/>
      <c r="BE9555"/>
      <c r="BF9555"/>
      <c r="BG9555"/>
      <c r="BI9555"/>
      <c r="BJ9555"/>
      <c r="BK9555"/>
      <c r="BM9555"/>
      <c r="BN9555"/>
      <c r="BO9555"/>
    </row>
    <row r="9556" spans="1:67">
      <c r="A9556"/>
      <c r="B9556"/>
      <c r="C9556"/>
      <c r="E9556"/>
      <c r="F9556"/>
      <c r="G9556"/>
      <c r="I9556"/>
      <c r="J9556"/>
      <c r="K9556"/>
      <c r="M9556"/>
      <c r="N9556"/>
      <c r="O9556"/>
      <c r="Q9556"/>
      <c r="R9556"/>
      <c r="S9556"/>
      <c r="U9556"/>
      <c r="V9556"/>
      <c r="W9556"/>
      <c r="Y9556"/>
      <c r="Z9556"/>
      <c r="AA9556"/>
      <c r="AC9556"/>
      <c r="AD9556"/>
      <c r="AE9556"/>
      <c r="AG9556"/>
      <c r="AH9556"/>
      <c r="AI9556"/>
      <c r="AK9556"/>
      <c r="AL9556"/>
      <c r="AM9556"/>
      <c r="AO9556"/>
      <c r="AP9556"/>
      <c r="AQ9556"/>
      <c r="AS9556"/>
      <c r="AT9556"/>
      <c r="AU9556"/>
      <c r="AW9556"/>
      <c r="AX9556"/>
      <c r="AY9556"/>
      <c r="BA9556"/>
      <c r="BB9556"/>
      <c r="BC9556"/>
      <c r="BE9556"/>
      <c r="BF9556"/>
      <c r="BG9556"/>
      <c r="BI9556"/>
      <c r="BJ9556"/>
      <c r="BK9556"/>
      <c r="BM9556"/>
      <c r="BN9556"/>
      <c r="BO9556"/>
    </row>
    <row r="9557" spans="1:67">
      <c r="A9557"/>
      <c r="B9557"/>
      <c r="C9557"/>
      <c r="E9557"/>
      <c r="F9557"/>
      <c r="G9557"/>
      <c r="I9557"/>
      <c r="J9557"/>
      <c r="K9557"/>
      <c r="M9557"/>
      <c r="N9557"/>
      <c r="O9557"/>
      <c r="Q9557"/>
      <c r="R9557"/>
      <c r="S9557"/>
      <c r="U9557"/>
      <c r="V9557"/>
      <c r="W9557"/>
      <c r="Y9557"/>
      <c r="Z9557"/>
      <c r="AA9557"/>
      <c r="AC9557"/>
      <c r="AD9557"/>
      <c r="AE9557"/>
      <c r="AG9557"/>
      <c r="AH9557"/>
      <c r="AI9557"/>
      <c r="AK9557"/>
      <c r="AL9557"/>
      <c r="AM9557"/>
      <c r="AO9557"/>
      <c r="AP9557"/>
      <c r="AQ9557"/>
      <c r="AS9557"/>
      <c r="AT9557"/>
      <c r="AU9557"/>
      <c r="AW9557"/>
      <c r="AX9557"/>
      <c r="AY9557"/>
      <c r="BA9557"/>
      <c r="BB9557"/>
      <c r="BC9557"/>
      <c r="BE9557"/>
      <c r="BF9557"/>
      <c r="BG9557"/>
      <c r="BI9557"/>
      <c r="BJ9557"/>
      <c r="BK9557"/>
      <c r="BM9557"/>
      <c r="BN9557"/>
      <c r="BO9557"/>
    </row>
    <row r="9558" spans="1:67">
      <c r="A9558"/>
      <c r="B9558"/>
      <c r="C9558"/>
      <c r="E9558"/>
      <c r="F9558"/>
      <c r="G9558"/>
      <c r="I9558"/>
      <c r="J9558"/>
      <c r="K9558"/>
      <c r="M9558"/>
      <c r="N9558"/>
      <c r="O9558"/>
      <c r="Q9558"/>
      <c r="R9558"/>
      <c r="S9558"/>
      <c r="U9558"/>
      <c r="V9558"/>
      <c r="W9558"/>
      <c r="Y9558"/>
      <c r="Z9558"/>
      <c r="AA9558"/>
      <c r="AC9558"/>
      <c r="AD9558"/>
      <c r="AE9558"/>
      <c r="AG9558"/>
      <c r="AH9558"/>
      <c r="AI9558"/>
      <c r="AK9558"/>
      <c r="AL9558"/>
      <c r="AM9558"/>
      <c r="AO9558"/>
      <c r="AP9558"/>
      <c r="AQ9558"/>
      <c r="AS9558"/>
      <c r="AT9558"/>
      <c r="AU9558"/>
      <c r="AW9558"/>
      <c r="AX9558"/>
      <c r="AY9558"/>
      <c r="BA9558"/>
      <c r="BB9558"/>
      <c r="BC9558"/>
      <c r="BE9558"/>
      <c r="BF9558"/>
      <c r="BG9558"/>
      <c r="BI9558"/>
      <c r="BJ9558"/>
      <c r="BK9558"/>
      <c r="BM9558"/>
      <c r="BN9558"/>
      <c r="BO9558"/>
    </row>
    <row r="9559" spans="1:67">
      <c r="A9559"/>
      <c r="B9559"/>
      <c r="C9559"/>
      <c r="E9559"/>
      <c r="F9559"/>
      <c r="G9559"/>
      <c r="I9559"/>
      <c r="J9559"/>
      <c r="K9559"/>
      <c r="M9559"/>
      <c r="N9559"/>
      <c r="O9559"/>
      <c r="Q9559"/>
      <c r="R9559"/>
      <c r="S9559"/>
      <c r="U9559"/>
      <c r="V9559"/>
      <c r="W9559"/>
      <c r="Y9559"/>
      <c r="Z9559"/>
      <c r="AA9559"/>
      <c r="AC9559"/>
      <c r="AD9559"/>
      <c r="AE9559"/>
      <c r="AG9559"/>
      <c r="AH9559"/>
      <c r="AI9559"/>
      <c r="AK9559"/>
      <c r="AL9559"/>
      <c r="AM9559"/>
      <c r="AO9559"/>
      <c r="AP9559"/>
      <c r="AQ9559"/>
      <c r="AS9559"/>
      <c r="AT9559"/>
      <c r="AU9559"/>
      <c r="AW9559"/>
      <c r="AX9559"/>
      <c r="AY9559"/>
      <c r="BA9559"/>
      <c r="BB9559"/>
      <c r="BC9559"/>
      <c r="BE9559"/>
      <c r="BF9559"/>
      <c r="BG9559"/>
      <c r="BI9559"/>
      <c r="BJ9559"/>
      <c r="BK9559"/>
      <c r="BM9559"/>
      <c r="BN9559"/>
      <c r="BO9559"/>
    </row>
    <row r="9560" spans="1:67">
      <c r="A9560"/>
      <c r="B9560"/>
      <c r="C9560"/>
      <c r="E9560"/>
      <c r="F9560"/>
      <c r="G9560"/>
      <c r="I9560"/>
      <c r="J9560"/>
      <c r="K9560"/>
      <c r="M9560"/>
      <c r="N9560"/>
      <c r="O9560"/>
      <c r="Q9560"/>
      <c r="R9560"/>
      <c r="S9560"/>
      <c r="U9560"/>
      <c r="V9560"/>
      <c r="W9560"/>
      <c r="Y9560"/>
      <c r="Z9560"/>
      <c r="AA9560"/>
      <c r="AC9560"/>
      <c r="AD9560"/>
      <c r="AE9560"/>
      <c r="AG9560"/>
      <c r="AH9560"/>
      <c r="AI9560"/>
      <c r="AK9560"/>
      <c r="AL9560"/>
      <c r="AM9560"/>
      <c r="AO9560"/>
      <c r="AP9560"/>
      <c r="AQ9560"/>
      <c r="AS9560"/>
      <c r="AT9560"/>
      <c r="AU9560"/>
      <c r="AW9560"/>
      <c r="AX9560"/>
      <c r="AY9560"/>
      <c r="BA9560"/>
      <c r="BB9560"/>
      <c r="BC9560"/>
      <c r="BE9560"/>
      <c r="BF9560"/>
      <c r="BG9560"/>
      <c r="BI9560"/>
      <c r="BJ9560"/>
      <c r="BK9560"/>
      <c r="BM9560"/>
      <c r="BN9560"/>
      <c r="BO9560"/>
    </row>
    <row r="9561" spans="1:67">
      <c r="A9561"/>
      <c r="B9561"/>
      <c r="C9561"/>
      <c r="E9561"/>
      <c r="F9561"/>
      <c r="G9561"/>
      <c r="I9561"/>
      <c r="J9561"/>
      <c r="K9561"/>
      <c r="M9561"/>
      <c r="N9561"/>
      <c r="O9561"/>
      <c r="Q9561"/>
      <c r="R9561"/>
      <c r="S9561"/>
      <c r="U9561"/>
      <c r="V9561"/>
      <c r="W9561"/>
      <c r="Y9561"/>
      <c r="Z9561"/>
      <c r="AA9561"/>
      <c r="AC9561"/>
      <c r="AD9561"/>
      <c r="AE9561"/>
      <c r="AG9561"/>
      <c r="AH9561"/>
      <c r="AI9561"/>
      <c r="AK9561"/>
      <c r="AL9561"/>
      <c r="AM9561"/>
      <c r="AO9561"/>
      <c r="AP9561"/>
      <c r="AQ9561"/>
      <c r="AS9561"/>
      <c r="AT9561"/>
      <c r="AU9561"/>
      <c r="AW9561"/>
      <c r="AX9561"/>
      <c r="AY9561"/>
      <c r="BA9561"/>
      <c r="BB9561"/>
      <c r="BC9561"/>
      <c r="BE9561"/>
      <c r="BF9561"/>
      <c r="BG9561"/>
      <c r="BI9561"/>
      <c r="BJ9561"/>
      <c r="BK9561"/>
      <c r="BM9561"/>
      <c r="BN9561"/>
      <c r="BO9561"/>
    </row>
    <row r="9562" spans="1:67">
      <c r="A9562"/>
      <c r="B9562"/>
      <c r="C9562"/>
      <c r="E9562"/>
      <c r="F9562"/>
      <c r="G9562"/>
      <c r="I9562"/>
      <c r="J9562"/>
      <c r="K9562"/>
      <c r="M9562"/>
      <c r="N9562"/>
      <c r="O9562"/>
      <c r="Q9562"/>
      <c r="R9562"/>
      <c r="S9562"/>
      <c r="U9562"/>
      <c r="V9562"/>
      <c r="W9562"/>
      <c r="Y9562"/>
      <c r="Z9562"/>
      <c r="AA9562"/>
      <c r="AC9562"/>
      <c r="AD9562"/>
      <c r="AE9562"/>
      <c r="AG9562"/>
      <c r="AH9562"/>
      <c r="AI9562"/>
      <c r="AK9562"/>
      <c r="AL9562"/>
      <c r="AM9562"/>
      <c r="AO9562"/>
      <c r="AP9562"/>
      <c r="AQ9562"/>
      <c r="AS9562"/>
      <c r="AT9562"/>
      <c r="AU9562"/>
      <c r="AW9562"/>
      <c r="AX9562"/>
      <c r="AY9562"/>
      <c r="BA9562"/>
      <c r="BB9562"/>
      <c r="BC9562"/>
      <c r="BE9562"/>
      <c r="BF9562"/>
      <c r="BG9562"/>
      <c r="BI9562"/>
      <c r="BJ9562"/>
      <c r="BK9562"/>
      <c r="BM9562"/>
      <c r="BN9562"/>
      <c r="BO9562"/>
    </row>
    <row r="9563" spans="1:67">
      <c r="A9563"/>
      <c r="B9563"/>
      <c r="C9563"/>
      <c r="E9563"/>
      <c r="F9563"/>
      <c r="G9563"/>
      <c r="I9563"/>
      <c r="J9563"/>
      <c r="K9563"/>
      <c r="M9563"/>
      <c r="N9563"/>
      <c r="O9563"/>
      <c r="Q9563"/>
      <c r="R9563"/>
      <c r="S9563"/>
      <c r="U9563"/>
      <c r="V9563"/>
      <c r="W9563"/>
      <c r="Y9563"/>
      <c r="Z9563"/>
      <c r="AA9563"/>
      <c r="AC9563"/>
      <c r="AD9563"/>
      <c r="AE9563"/>
      <c r="AG9563"/>
      <c r="AH9563"/>
      <c r="AI9563"/>
      <c r="AK9563"/>
      <c r="AL9563"/>
      <c r="AM9563"/>
      <c r="AO9563"/>
      <c r="AP9563"/>
      <c r="AQ9563"/>
      <c r="AS9563"/>
      <c r="AT9563"/>
      <c r="AU9563"/>
      <c r="AW9563"/>
      <c r="AX9563"/>
      <c r="AY9563"/>
      <c r="BA9563"/>
      <c r="BB9563"/>
      <c r="BC9563"/>
      <c r="BE9563"/>
      <c r="BF9563"/>
      <c r="BG9563"/>
      <c r="BI9563"/>
      <c r="BJ9563"/>
      <c r="BK9563"/>
      <c r="BM9563"/>
      <c r="BN9563"/>
      <c r="BO9563"/>
    </row>
    <row r="9564" spans="1:67">
      <c r="A9564"/>
      <c r="B9564"/>
      <c r="C9564"/>
      <c r="E9564"/>
      <c r="F9564"/>
      <c r="G9564"/>
      <c r="I9564"/>
      <c r="J9564"/>
      <c r="K9564"/>
      <c r="M9564"/>
      <c r="N9564"/>
      <c r="O9564"/>
      <c r="Q9564"/>
      <c r="R9564"/>
      <c r="S9564"/>
      <c r="U9564"/>
      <c r="V9564"/>
      <c r="W9564"/>
      <c r="Y9564"/>
      <c r="Z9564"/>
      <c r="AA9564"/>
      <c r="AC9564"/>
      <c r="AD9564"/>
      <c r="AE9564"/>
      <c r="AG9564"/>
      <c r="AH9564"/>
      <c r="AI9564"/>
      <c r="AK9564"/>
      <c r="AL9564"/>
      <c r="AM9564"/>
      <c r="AO9564"/>
      <c r="AP9564"/>
      <c r="AQ9564"/>
      <c r="AS9564"/>
      <c r="AT9564"/>
      <c r="AU9564"/>
      <c r="AW9564"/>
      <c r="AX9564"/>
      <c r="AY9564"/>
      <c r="BA9564"/>
      <c r="BB9564"/>
      <c r="BC9564"/>
      <c r="BE9564"/>
      <c r="BF9564"/>
      <c r="BG9564"/>
      <c r="BI9564"/>
      <c r="BJ9564"/>
      <c r="BK9564"/>
      <c r="BM9564"/>
      <c r="BN9564"/>
      <c r="BO9564"/>
    </row>
    <row r="9565" spans="1:67">
      <c r="A9565"/>
      <c r="B9565"/>
      <c r="C9565"/>
      <c r="E9565"/>
      <c r="F9565"/>
      <c r="G9565"/>
      <c r="I9565"/>
      <c r="J9565"/>
      <c r="K9565"/>
      <c r="M9565"/>
      <c r="N9565"/>
      <c r="O9565"/>
      <c r="Q9565"/>
      <c r="R9565"/>
      <c r="S9565"/>
      <c r="U9565"/>
      <c r="V9565"/>
      <c r="W9565"/>
      <c r="Y9565"/>
      <c r="Z9565"/>
      <c r="AA9565"/>
      <c r="AC9565"/>
      <c r="AD9565"/>
      <c r="AE9565"/>
      <c r="AG9565"/>
      <c r="AH9565"/>
      <c r="AI9565"/>
      <c r="AK9565"/>
      <c r="AL9565"/>
      <c r="AM9565"/>
      <c r="AO9565"/>
      <c r="AP9565"/>
      <c r="AQ9565"/>
      <c r="AS9565"/>
      <c r="AT9565"/>
      <c r="AU9565"/>
      <c r="AW9565"/>
      <c r="AX9565"/>
      <c r="AY9565"/>
      <c r="BA9565"/>
      <c r="BB9565"/>
      <c r="BC9565"/>
      <c r="BE9565"/>
      <c r="BF9565"/>
      <c r="BG9565"/>
      <c r="BI9565"/>
      <c r="BJ9565"/>
      <c r="BK9565"/>
      <c r="BM9565"/>
      <c r="BN9565"/>
      <c r="BO9565"/>
    </row>
    <row r="9566" spans="1:67">
      <c r="A9566"/>
      <c r="B9566"/>
      <c r="C9566"/>
      <c r="E9566"/>
      <c r="F9566"/>
      <c r="G9566"/>
      <c r="I9566"/>
      <c r="J9566"/>
      <c r="K9566"/>
      <c r="M9566"/>
      <c r="N9566"/>
      <c r="O9566"/>
      <c r="Q9566"/>
      <c r="R9566"/>
      <c r="S9566"/>
      <c r="U9566"/>
      <c r="V9566"/>
      <c r="W9566"/>
      <c r="Y9566"/>
      <c r="Z9566"/>
      <c r="AA9566"/>
      <c r="AC9566"/>
      <c r="AD9566"/>
      <c r="AE9566"/>
      <c r="AG9566"/>
      <c r="AH9566"/>
      <c r="AI9566"/>
      <c r="AK9566"/>
      <c r="AL9566"/>
      <c r="AM9566"/>
      <c r="AO9566"/>
      <c r="AP9566"/>
      <c r="AQ9566"/>
      <c r="AS9566"/>
      <c r="AT9566"/>
      <c r="AU9566"/>
      <c r="AW9566"/>
      <c r="AX9566"/>
      <c r="AY9566"/>
      <c r="BA9566"/>
      <c r="BB9566"/>
      <c r="BC9566"/>
      <c r="BE9566"/>
      <c r="BF9566"/>
      <c r="BG9566"/>
      <c r="BI9566"/>
      <c r="BJ9566"/>
      <c r="BK9566"/>
      <c r="BM9566"/>
      <c r="BN9566"/>
      <c r="BO9566"/>
    </row>
    <row r="9567" spans="1:67">
      <c r="A9567"/>
      <c r="B9567"/>
      <c r="C9567"/>
      <c r="E9567"/>
      <c r="F9567"/>
      <c r="G9567"/>
      <c r="I9567"/>
      <c r="J9567"/>
      <c r="K9567"/>
      <c r="M9567"/>
      <c r="N9567"/>
      <c r="O9567"/>
      <c r="Q9567"/>
      <c r="R9567"/>
      <c r="S9567"/>
      <c r="U9567"/>
      <c r="V9567"/>
      <c r="W9567"/>
      <c r="Y9567"/>
      <c r="Z9567"/>
      <c r="AA9567"/>
      <c r="AC9567"/>
      <c r="AD9567"/>
      <c r="AE9567"/>
      <c r="AG9567"/>
      <c r="AH9567"/>
      <c r="AI9567"/>
      <c r="AK9567"/>
      <c r="AL9567"/>
      <c r="AM9567"/>
      <c r="AO9567"/>
      <c r="AP9567"/>
      <c r="AQ9567"/>
      <c r="AS9567"/>
      <c r="AT9567"/>
      <c r="AU9567"/>
      <c r="AW9567"/>
      <c r="AX9567"/>
      <c r="AY9567"/>
      <c r="BA9567"/>
      <c r="BB9567"/>
      <c r="BC9567"/>
      <c r="BE9567"/>
      <c r="BF9567"/>
      <c r="BG9567"/>
      <c r="BI9567"/>
      <c r="BJ9567"/>
      <c r="BK9567"/>
      <c r="BM9567"/>
      <c r="BN9567"/>
      <c r="BO9567"/>
    </row>
    <row r="9568" spans="1:67">
      <c r="A9568"/>
      <c r="B9568"/>
      <c r="C9568"/>
      <c r="E9568"/>
      <c r="F9568"/>
      <c r="G9568"/>
      <c r="I9568"/>
      <c r="J9568"/>
      <c r="K9568"/>
      <c r="M9568"/>
      <c r="N9568"/>
      <c r="O9568"/>
      <c r="Q9568"/>
      <c r="R9568"/>
      <c r="S9568"/>
      <c r="U9568"/>
      <c r="V9568"/>
      <c r="W9568"/>
      <c r="Y9568"/>
      <c r="Z9568"/>
      <c r="AA9568"/>
      <c r="AC9568"/>
      <c r="AD9568"/>
      <c r="AE9568"/>
      <c r="AG9568"/>
      <c r="AH9568"/>
      <c r="AI9568"/>
      <c r="AK9568"/>
      <c r="AL9568"/>
      <c r="AM9568"/>
      <c r="AO9568"/>
      <c r="AP9568"/>
      <c r="AQ9568"/>
      <c r="AS9568"/>
      <c r="AT9568"/>
      <c r="AU9568"/>
      <c r="AW9568"/>
      <c r="AX9568"/>
      <c r="AY9568"/>
      <c r="BA9568"/>
      <c r="BB9568"/>
      <c r="BC9568"/>
      <c r="BE9568"/>
      <c r="BF9568"/>
      <c r="BG9568"/>
      <c r="BI9568"/>
      <c r="BJ9568"/>
      <c r="BK9568"/>
      <c r="BM9568"/>
      <c r="BN9568"/>
      <c r="BO9568"/>
    </row>
    <row r="9569" spans="1:67">
      <c r="A9569"/>
      <c r="B9569"/>
      <c r="C9569"/>
      <c r="E9569"/>
      <c r="F9569"/>
      <c r="G9569"/>
      <c r="I9569"/>
      <c r="J9569"/>
      <c r="K9569"/>
      <c r="M9569"/>
      <c r="N9569"/>
      <c r="O9569"/>
      <c r="Q9569"/>
      <c r="R9569"/>
      <c r="S9569"/>
      <c r="U9569"/>
      <c r="V9569"/>
      <c r="W9569"/>
      <c r="Y9569"/>
      <c r="Z9569"/>
      <c r="AA9569"/>
      <c r="AC9569"/>
      <c r="AD9569"/>
      <c r="AE9569"/>
      <c r="AG9569"/>
      <c r="AH9569"/>
      <c r="AI9569"/>
      <c r="AK9569"/>
      <c r="AL9569"/>
      <c r="AM9569"/>
      <c r="AO9569"/>
      <c r="AP9569"/>
      <c r="AQ9569"/>
      <c r="AS9569"/>
      <c r="AT9569"/>
      <c r="AU9569"/>
      <c r="AW9569"/>
      <c r="AX9569"/>
      <c r="AY9569"/>
      <c r="BA9569"/>
      <c r="BB9569"/>
      <c r="BC9569"/>
      <c r="BE9569"/>
      <c r="BF9569"/>
      <c r="BG9569"/>
      <c r="BI9569"/>
      <c r="BJ9569"/>
      <c r="BK9569"/>
      <c r="BM9569"/>
      <c r="BN9569"/>
      <c r="BO9569"/>
    </row>
    <row r="9570" spans="1:67">
      <c r="A9570"/>
      <c r="B9570"/>
      <c r="C9570"/>
      <c r="E9570"/>
      <c r="F9570"/>
      <c r="G9570"/>
      <c r="I9570"/>
      <c r="J9570"/>
      <c r="K9570"/>
      <c r="M9570"/>
      <c r="N9570"/>
      <c r="O9570"/>
      <c r="Q9570"/>
      <c r="R9570"/>
      <c r="S9570"/>
      <c r="U9570"/>
      <c r="V9570"/>
      <c r="W9570"/>
      <c r="Y9570"/>
      <c r="Z9570"/>
      <c r="AA9570"/>
      <c r="AC9570"/>
      <c r="AD9570"/>
      <c r="AE9570"/>
      <c r="AG9570"/>
      <c r="AH9570"/>
      <c r="AI9570"/>
      <c r="AK9570"/>
      <c r="AL9570"/>
      <c r="AM9570"/>
      <c r="AO9570"/>
      <c r="AP9570"/>
      <c r="AQ9570"/>
      <c r="AS9570"/>
      <c r="AT9570"/>
      <c r="AU9570"/>
      <c r="AW9570"/>
      <c r="AX9570"/>
      <c r="AY9570"/>
      <c r="BA9570"/>
      <c r="BB9570"/>
      <c r="BC9570"/>
      <c r="BE9570"/>
      <c r="BF9570"/>
      <c r="BG9570"/>
      <c r="BI9570"/>
      <c r="BJ9570"/>
      <c r="BK9570"/>
      <c r="BM9570"/>
      <c r="BN9570"/>
      <c r="BO9570"/>
    </row>
    <row r="9571" spans="1:67">
      <c r="A9571"/>
      <c r="B9571"/>
      <c r="C9571"/>
      <c r="E9571"/>
      <c r="F9571"/>
      <c r="G9571"/>
      <c r="I9571"/>
      <c r="J9571"/>
      <c r="K9571"/>
      <c r="M9571"/>
      <c r="N9571"/>
      <c r="O9571"/>
      <c r="Q9571"/>
      <c r="R9571"/>
      <c r="S9571"/>
      <c r="U9571"/>
      <c r="V9571"/>
      <c r="W9571"/>
      <c r="Y9571"/>
      <c r="Z9571"/>
      <c r="AA9571"/>
      <c r="AC9571"/>
      <c r="AD9571"/>
      <c r="AE9571"/>
      <c r="AG9571"/>
      <c r="AH9571"/>
      <c r="AI9571"/>
      <c r="AK9571"/>
      <c r="AL9571"/>
      <c r="AM9571"/>
      <c r="AO9571"/>
      <c r="AP9571"/>
      <c r="AQ9571"/>
      <c r="AS9571"/>
      <c r="AT9571"/>
      <c r="AU9571"/>
      <c r="AW9571"/>
      <c r="AX9571"/>
      <c r="AY9571"/>
      <c r="BA9571"/>
      <c r="BB9571"/>
      <c r="BC9571"/>
      <c r="BE9571"/>
      <c r="BF9571"/>
      <c r="BG9571"/>
      <c r="BI9571"/>
      <c r="BJ9571"/>
      <c r="BK9571"/>
      <c r="BM9571"/>
      <c r="BN9571"/>
      <c r="BO9571"/>
    </row>
    <row r="9572" spans="1:67">
      <c r="A9572"/>
      <c r="B9572"/>
      <c r="C9572"/>
      <c r="E9572"/>
      <c r="F9572"/>
      <c r="G9572"/>
      <c r="I9572"/>
      <c r="J9572"/>
      <c r="K9572"/>
      <c r="M9572"/>
      <c r="N9572"/>
      <c r="O9572"/>
      <c r="Q9572"/>
      <c r="R9572"/>
      <c r="S9572"/>
      <c r="U9572"/>
      <c r="V9572"/>
      <c r="W9572"/>
      <c r="Y9572"/>
      <c r="Z9572"/>
      <c r="AA9572"/>
      <c r="AC9572"/>
      <c r="AD9572"/>
      <c r="AE9572"/>
      <c r="AG9572"/>
      <c r="AH9572"/>
      <c r="AI9572"/>
      <c r="AK9572"/>
      <c r="AL9572"/>
      <c r="AM9572"/>
      <c r="AO9572"/>
      <c r="AP9572"/>
      <c r="AQ9572"/>
      <c r="AS9572"/>
      <c r="AT9572"/>
      <c r="AU9572"/>
      <c r="AW9572"/>
      <c r="AX9572"/>
      <c r="AY9572"/>
      <c r="BA9572"/>
      <c r="BB9572"/>
      <c r="BC9572"/>
      <c r="BE9572"/>
      <c r="BF9572"/>
      <c r="BG9572"/>
      <c r="BI9572"/>
      <c r="BJ9572"/>
      <c r="BK9572"/>
      <c r="BM9572"/>
      <c r="BN9572"/>
      <c r="BO9572"/>
    </row>
    <row r="9573" spans="1:67">
      <c r="A9573"/>
      <c r="B9573"/>
      <c r="C9573"/>
      <c r="E9573"/>
      <c r="F9573"/>
      <c r="G9573"/>
      <c r="I9573"/>
      <c r="J9573"/>
      <c r="K9573"/>
      <c r="M9573"/>
      <c r="N9573"/>
      <c r="O9573"/>
      <c r="Q9573"/>
      <c r="R9573"/>
      <c r="S9573"/>
      <c r="U9573"/>
      <c r="V9573"/>
      <c r="W9573"/>
      <c r="Y9573"/>
      <c r="Z9573"/>
      <c r="AA9573"/>
      <c r="AC9573"/>
      <c r="AD9573"/>
      <c r="AE9573"/>
      <c r="AG9573"/>
      <c r="AH9573"/>
      <c r="AI9573"/>
      <c r="AK9573"/>
      <c r="AL9573"/>
      <c r="AM9573"/>
      <c r="AO9573"/>
      <c r="AP9573"/>
      <c r="AQ9573"/>
      <c r="AS9573"/>
      <c r="AT9573"/>
      <c r="AU9573"/>
      <c r="AW9573"/>
      <c r="AX9573"/>
      <c r="AY9573"/>
      <c r="BA9573"/>
      <c r="BB9573"/>
      <c r="BC9573"/>
      <c r="BE9573"/>
      <c r="BF9573"/>
      <c r="BG9573"/>
      <c r="BI9573"/>
      <c r="BJ9573"/>
      <c r="BK9573"/>
      <c r="BM9573"/>
      <c r="BN9573"/>
      <c r="BO9573"/>
    </row>
    <row r="9574" spans="1:67">
      <c r="A9574"/>
      <c r="B9574"/>
      <c r="C9574"/>
      <c r="E9574"/>
      <c r="F9574"/>
      <c r="G9574"/>
      <c r="I9574"/>
      <c r="J9574"/>
      <c r="K9574"/>
      <c r="M9574"/>
      <c r="N9574"/>
      <c r="O9574"/>
      <c r="Q9574"/>
      <c r="R9574"/>
      <c r="S9574"/>
      <c r="U9574"/>
      <c r="V9574"/>
      <c r="W9574"/>
      <c r="Y9574"/>
      <c r="Z9574"/>
      <c r="AA9574"/>
      <c r="AC9574"/>
      <c r="AD9574"/>
      <c r="AE9574"/>
      <c r="AG9574"/>
      <c r="AH9574"/>
      <c r="AI9574"/>
      <c r="AK9574"/>
      <c r="AL9574"/>
      <c r="AM9574"/>
      <c r="AO9574"/>
      <c r="AP9574"/>
      <c r="AQ9574"/>
      <c r="AS9574"/>
      <c r="AT9574"/>
      <c r="AU9574"/>
      <c r="AW9574"/>
      <c r="AX9574"/>
      <c r="AY9574"/>
      <c r="BA9574"/>
      <c r="BB9574"/>
      <c r="BC9574"/>
      <c r="BE9574"/>
      <c r="BF9574"/>
      <c r="BG9574"/>
      <c r="BI9574"/>
      <c r="BJ9574"/>
      <c r="BK9574"/>
      <c r="BM9574"/>
      <c r="BN9574"/>
      <c r="BO9574"/>
    </row>
    <row r="9575" spans="1:67">
      <c r="A9575"/>
      <c r="B9575"/>
      <c r="C9575"/>
      <c r="E9575"/>
      <c r="F9575"/>
      <c r="G9575"/>
      <c r="I9575"/>
      <c r="J9575"/>
      <c r="K9575"/>
      <c r="M9575"/>
      <c r="N9575"/>
      <c r="O9575"/>
      <c r="Q9575"/>
      <c r="R9575"/>
      <c r="S9575"/>
      <c r="U9575"/>
      <c r="V9575"/>
      <c r="W9575"/>
      <c r="Y9575"/>
      <c r="Z9575"/>
      <c r="AA9575"/>
      <c r="AC9575"/>
      <c r="AD9575"/>
      <c r="AE9575"/>
      <c r="AG9575"/>
      <c r="AH9575"/>
      <c r="AI9575"/>
      <c r="AK9575"/>
      <c r="AL9575"/>
      <c r="AM9575"/>
      <c r="AO9575"/>
      <c r="AP9575"/>
      <c r="AQ9575"/>
      <c r="AS9575"/>
      <c r="AT9575"/>
      <c r="AU9575"/>
      <c r="AW9575"/>
      <c r="AX9575"/>
      <c r="AY9575"/>
      <c r="BA9575"/>
      <c r="BB9575"/>
      <c r="BC9575"/>
      <c r="BE9575"/>
      <c r="BF9575"/>
      <c r="BG9575"/>
      <c r="BI9575"/>
      <c r="BJ9575"/>
      <c r="BK9575"/>
      <c r="BM9575"/>
      <c r="BN9575"/>
      <c r="BO9575"/>
    </row>
    <row r="9576" spans="1:67">
      <c r="A9576"/>
      <c r="B9576"/>
      <c r="C9576"/>
      <c r="E9576"/>
      <c r="F9576"/>
      <c r="G9576"/>
      <c r="I9576"/>
      <c r="J9576"/>
      <c r="K9576"/>
      <c r="M9576"/>
      <c r="N9576"/>
      <c r="O9576"/>
      <c r="Q9576"/>
      <c r="R9576"/>
      <c r="S9576"/>
      <c r="U9576"/>
      <c r="V9576"/>
      <c r="W9576"/>
      <c r="Y9576"/>
      <c r="Z9576"/>
      <c r="AA9576"/>
      <c r="AC9576"/>
      <c r="AD9576"/>
      <c r="AE9576"/>
      <c r="AG9576"/>
      <c r="AH9576"/>
      <c r="AI9576"/>
      <c r="AK9576"/>
      <c r="AL9576"/>
      <c r="AM9576"/>
      <c r="AO9576"/>
      <c r="AP9576"/>
      <c r="AQ9576"/>
      <c r="AS9576"/>
      <c r="AT9576"/>
      <c r="AU9576"/>
      <c r="AW9576"/>
      <c r="AX9576"/>
      <c r="AY9576"/>
      <c r="BA9576"/>
      <c r="BB9576"/>
      <c r="BC9576"/>
      <c r="BE9576"/>
      <c r="BF9576"/>
      <c r="BG9576"/>
      <c r="BI9576"/>
      <c r="BJ9576"/>
      <c r="BK9576"/>
      <c r="BM9576"/>
      <c r="BN9576"/>
      <c r="BO9576"/>
    </row>
    <row r="9577" spans="1:67">
      <c r="A9577"/>
      <c r="B9577"/>
      <c r="C9577"/>
      <c r="E9577"/>
      <c r="F9577"/>
      <c r="G9577"/>
      <c r="I9577"/>
      <c r="J9577"/>
      <c r="K9577"/>
      <c r="M9577"/>
      <c r="N9577"/>
      <c r="O9577"/>
      <c r="Q9577"/>
      <c r="R9577"/>
      <c r="S9577"/>
      <c r="U9577"/>
      <c r="V9577"/>
      <c r="W9577"/>
      <c r="Y9577"/>
      <c r="Z9577"/>
      <c r="AA9577"/>
      <c r="AC9577"/>
      <c r="AD9577"/>
      <c r="AE9577"/>
      <c r="AG9577"/>
      <c r="AH9577"/>
      <c r="AI9577"/>
      <c r="AK9577"/>
      <c r="AL9577"/>
      <c r="AM9577"/>
      <c r="AO9577"/>
      <c r="AP9577"/>
      <c r="AQ9577"/>
      <c r="AS9577"/>
      <c r="AT9577"/>
      <c r="AU9577"/>
      <c r="AW9577"/>
      <c r="AX9577"/>
      <c r="AY9577"/>
      <c r="BA9577"/>
      <c r="BB9577"/>
      <c r="BC9577"/>
      <c r="BE9577"/>
      <c r="BF9577"/>
      <c r="BG9577"/>
      <c r="BI9577"/>
      <c r="BJ9577"/>
      <c r="BK9577"/>
      <c r="BM9577"/>
      <c r="BN9577"/>
      <c r="BO9577"/>
    </row>
    <row r="9578" spans="1:67">
      <c r="A9578"/>
      <c r="B9578"/>
      <c r="C9578"/>
      <c r="E9578"/>
      <c r="F9578"/>
      <c r="G9578"/>
      <c r="I9578"/>
      <c r="J9578"/>
      <c r="K9578"/>
      <c r="M9578"/>
      <c r="N9578"/>
      <c r="O9578"/>
      <c r="Q9578"/>
      <c r="R9578"/>
      <c r="S9578"/>
      <c r="U9578"/>
      <c r="V9578"/>
      <c r="W9578"/>
      <c r="Y9578"/>
      <c r="Z9578"/>
      <c r="AA9578"/>
      <c r="AC9578"/>
      <c r="AD9578"/>
      <c r="AE9578"/>
      <c r="AG9578"/>
      <c r="AH9578"/>
      <c r="AI9578"/>
      <c r="AK9578"/>
      <c r="AL9578"/>
      <c r="AM9578"/>
      <c r="AO9578"/>
      <c r="AP9578"/>
      <c r="AQ9578"/>
      <c r="AS9578"/>
      <c r="AT9578"/>
      <c r="AU9578"/>
      <c r="AW9578"/>
      <c r="AX9578"/>
      <c r="AY9578"/>
      <c r="BA9578"/>
      <c r="BB9578"/>
      <c r="BC9578"/>
      <c r="BE9578"/>
      <c r="BF9578"/>
      <c r="BG9578"/>
      <c r="BI9578"/>
      <c r="BJ9578"/>
      <c r="BK9578"/>
      <c r="BM9578"/>
      <c r="BN9578"/>
      <c r="BO9578"/>
    </row>
    <row r="9579" spans="1:67">
      <c r="A9579"/>
      <c r="B9579"/>
      <c r="C9579"/>
      <c r="E9579"/>
      <c r="F9579"/>
      <c r="G9579"/>
      <c r="I9579"/>
      <c r="J9579"/>
      <c r="K9579"/>
      <c r="M9579"/>
      <c r="N9579"/>
      <c r="O9579"/>
      <c r="Q9579"/>
      <c r="R9579"/>
      <c r="S9579"/>
      <c r="U9579"/>
      <c r="V9579"/>
      <c r="W9579"/>
      <c r="Y9579"/>
      <c r="Z9579"/>
      <c r="AA9579"/>
      <c r="AC9579"/>
      <c r="AD9579"/>
      <c r="AE9579"/>
      <c r="AG9579"/>
      <c r="AH9579"/>
      <c r="AI9579"/>
      <c r="AK9579"/>
      <c r="AL9579"/>
      <c r="AM9579"/>
      <c r="AO9579"/>
      <c r="AP9579"/>
      <c r="AQ9579"/>
      <c r="AS9579"/>
      <c r="AT9579"/>
      <c r="AU9579"/>
      <c r="AW9579"/>
      <c r="AX9579"/>
      <c r="AY9579"/>
      <c r="BA9579"/>
      <c r="BB9579"/>
      <c r="BC9579"/>
      <c r="BE9579"/>
      <c r="BF9579"/>
      <c r="BG9579"/>
      <c r="BI9579"/>
      <c r="BJ9579"/>
      <c r="BK9579"/>
      <c r="BM9579"/>
      <c r="BN9579"/>
      <c r="BO9579"/>
    </row>
    <row r="9580" spans="1:67">
      <c r="A9580"/>
      <c r="B9580"/>
      <c r="C9580"/>
      <c r="E9580"/>
      <c r="F9580"/>
      <c r="G9580"/>
      <c r="I9580"/>
      <c r="J9580"/>
      <c r="K9580"/>
      <c r="M9580"/>
      <c r="N9580"/>
      <c r="O9580"/>
      <c r="Q9580"/>
      <c r="R9580"/>
      <c r="S9580"/>
      <c r="U9580"/>
      <c r="V9580"/>
      <c r="W9580"/>
      <c r="Y9580"/>
      <c r="Z9580"/>
      <c r="AA9580"/>
      <c r="AC9580"/>
      <c r="AD9580"/>
      <c r="AE9580"/>
      <c r="AG9580"/>
      <c r="AH9580"/>
      <c r="AI9580"/>
      <c r="AK9580"/>
      <c r="AL9580"/>
      <c r="AM9580"/>
      <c r="AO9580"/>
      <c r="AP9580"/>
      <c r="AQ9580"/>
      <c r="AS9580"/>
      <c r="AT9580"/>
      <c r="AU9580"/>
      <c r="AW9580"/>
      <c r="AX9580"/>
      <c r="AY9580"/>
      <c r="BA9580"/>
      <c r="BB9580"/>
      <c r="BC9580"/>
      <c r="BE9580"/>
      <c r="BF9580"/>
      <c r="BG9580"/>
      <c r="BI9580"/>
      <c r="BJ9580"/>
      <c r="BK9580"/>
      <c r="BM9580"/>
      <c r="BN9580"/>
      <c r="BO9580"/>
    </row>
    <row r="9581" spans="1:67">
      <c r="A9581"/>
      <c r="B9581"/>
      <c r="C9581"/>
      <c r="E9581"/>
      <c r="F9581"/>
      <c r="G9581"/>
      <c r="I9581"/>
      <c r="J9581"/>
      <c r="K9581"/>
      <c r="M9581"/>
      <c r="N9581"/>
      <c r="O9581"/>
      <c r="Q9581"/>
      <c r="R9581"/>
      <c r="S9581"/>
      <c r="U9581"/>
      <c r="V9581"/>
      <c r="W9581"/>
      <c r="Y9581"/>
      <c r="Z9581"/>
      <c r="AA9581"/>
      <c r="AC9581"/>
      <c r="AD9581"/>
      <c r="AE9581"/>
      <c r="AG9581"/>
      <c r="AH9581"/>
      <c r="AI9581"/>
      <c r="AK9581"/>
      <c r="AL9581"/>
      <c r="AM9581"/>
      <c r="AO9581"/>
      <c r="AP9581"/>
      <c r="AQ9581"/>
      <c r="AS9581"/>
      <c r="AT9581"/>
      <c r="AU9581"/>
      <c r="AW9581"/>
      <c r="AX9581"/>
      <c r="AY9581"/>
      <c r="BA9581"/>
      <c r="BB9581"/>
      <c r="BC9581"/>
      <c r="BE9581"/>
      <c r="BF9581"/>
      <c r="BG9581"/>
      <c r="BI9581"/>
      <c r="BJ9581"/>
      <c r="BK9581"/>
      <c r="BM9581"/>
      <c r="BN9581"/>
      <c r="BO9581"/>
    </row>
    <row r="9582" spans="1:67">
      <c r="A9582"/>
      <c r="B9582"/>
      <c r="C9582"/>
      <c r="E9582"/>
      <c r="F9582"/>
      <c r="G9582"/>
      <c r="I9582"/>
      <c r="J9582"/>
      <c r="K9582"/>
      <c r="M9582"/>
      <c r="N9582"/>
      <c r="O9582"/>
      <c r="Q9582"/>
      <c r="R9582"/>
      <c r="S9582"/>
      <c r="U9582"/>
      <c r="V9582"/>
      <c r="W9582"/>
      <c r="Y9582"/>
      <c r="Z9582"/>
      <c r="AA9582"/>
      <c r="AC9582"/>
      <c r="AD9582"/>
      <c r="AE9582"/>
      <c r="AG9582"/>
      <c r="AH9582"/>
      <c r="AI9582"/>
      <c r="AK9582"/>
      <c r="AL9582"/>
      <c r="AM9582"/>
      <c r="AO9582"/>
      <c r="AP9582"/>
      <c r="AQ9582"/>
      <c r="AS9582"/>
      <c r="AT9582"/>
      <c r="AU9582"/>
      <c r="AW9582"/>
      <c r="AX9582"/>
      <c r="AY9582"/>
      <c r="BA9582"/>
      <c r="BB9582"/>
      <c r="BC9582"/>
      <c r="BE9582"/>
      <c r="BF9582"/>
      <c r="BG9582"/>
      <c r="BI9582"/>
      <c r="BJ9582"/>
      <c r="BK9582"/>
      <c r="BM9582"/>
      <c r="BN9582"/>
      <c r="BO9582"/>
    </row>
    <row r="9583" spans="1:67">
      <c r="A9583"/>
      <c r="B9583"/>
      <c r="C9583"/>
      <c r="E9583"/>
      <c r="F9583"/>
      <c r="G9583"/>
      <c r="I9583"/>
      <c r="J9583"/>
      <c r="K9583"/>
      <c r="M9583"/>
      <c r="N9583"/>
      <c r="O9583"/>
      <c r="Q9583"/>
      <c r="R9583"/>
      <c r="S9583"/>
      <c r="U9583"/>
      <c r="V9583"/>
      <c r="W9583"/>
      <c r="Y9583"/>
      <c r="Z9583"/>
      <c r="AA9583"/>
      <c r="AC9583"/>
      <c r="AD9583"/>
      <c r="AE9583"/>
      <c r="AG9583"/>
      <c r="AH9583"/>
      <c r="AI9583"/>
      <c r="AK9583"/>
      <c r="AL9583"/>
      <c r="AM9583"/>
      <c r="AO9583"/>
      <c r="AP9583"/>
      <c r="AQ9583"/>
      <c r="AS9583"/>
      <c r="AT9583"/>
      <c r="AU9583"/>
      <c r="AW9583"/>
      <c r="AX9583"/>
      <c r="AY9583"/>
      <c r="BA9583"/>
      <c r="BB9583"/>
      <c r="BC9583"/>
      <c r="BE9583"/>
      <c r="BF9583"/>
      <c r="BG9583"/>
      <c r="BI9583"/>
      <c r="BJ9583"/>
      <c r="BK9583"/>
      <c r="BM9583"/>
      <c r="BN9583"/>
      <c r="BO9583"/>
    </row>
    <row r="9584" spans="1:67">
      <c r="A9584"/>
      <c r="B9584"/>
      <c r="C9584"/>
      <c r="E9584"/>
      <c r="F9584"/>
      <c r="G9584"/>
      <c r="I9584"/>
      <c r="J9584"/>
      <c r="K9584"/>
      <c r="M9584"/>
      <c r="N9584"/>
      <c r="O9584"/>
      <c r="Q9584"/>
      <c r="R9584"/>
      <c r="S9584"/>
      <c r="U9584"/>
      <c r="V9584"/>
      <c r="W9584"/>
      <c r="Y9584"/>
      <c r="Z9584"/>
      <c r="AA9584"/>
      <c r="AC9584"/>
      <c r="AD9584"/>
      <c r="AE9584"/>
      <c r="AG9584"/>
      <c r="AH9584"/>
      <c r="AI9584"/>
      <c r="AK9584"/>
      <c r="AL9584"/>
      <c r="AM9584"/>
      <c r="AO9584"/>
      <c r="AP9584"/>
      <c r="AQ9584"/>
      <c r="AS9584"/>
      <c r="AT9584"/>
      <c r="AU9584"/>
      <c r="AW9584"/>
      <c r="AX9584"/>
      <c r="AY9584"/>
      <c r="BA9584"/>
      <c r="BB9584"/>
      <c r="BC9584"/>
      <c r="BE9584"/>
      <c r="BF9584"/>
      <c r="BG9584"/>
      <c r="BI9584"/>
      <c r="BJ9584"/>
      <c r="BK9584"/>
      <c r="BM9584"/>
      <c r="BN9584"/>
      <c r="BO9584"/>
    </row>
    <row r="9585" spans="1:67">
      <c r="A9585"/>
      <c r="B9585"/>
      <c r="C9585"/>
      <c r="E9585"/>
      <c r="F9585"/>
      <c r="G9585"/>
      <c r="I9585"/>
      <c r="J9585"/>
      <c r="K9585"/>
      <c r="M9585"/>
      <c r="N9585"/>
      <c r="O9585"/>
      <c r="Q9585"/>
      <c r="R9585"/>
      <c r="S9585"/>
      <c r="U9585"/>
      <c r="V9585"/>
      <c r="W9585"/>
      <c r="Y9585"/>
      <c r="Z9585"/>
      <c r="AA9585"/>
      <c r="AC9585"/>
      <c r="AD9585"/>
      <c r="AE9585"/>
      <c r="AG9585"/>
      <c r="AH9585"/>
      <c r="AI9585"/>
      <c r="AK9585"/>
      <c r="AL9585"/>
      <c r="AM9585"/>
      <c r="AO9585"/>
      <c r="AP9585"/>
      <c r="AQ9585"/>
      <c r="AS9585"/>
      <c r="AT9585"/>
      <c r="AU9585"/>
      <c r="AW9585"/>
      <c r="AX9585"/>
      <c r="AY9585"/>
      <c r="BA9585"/>
      <c r="BB9585"/>
      <c r="BC9585"/>
      <c r="BE9585"/>
      <c r="BF9585"/>
      <c r="BG9585"/>
      <c r="BI9585"/>
      <c r="BJ9585"/>
      <c r="BK9585"/>
      <c r="BM9585"/>
      <c r="BN9585"/>
      <c r="BO9585"/>
    </row>
    <row r="9586" spans="1:67">
      <c r="A9586"/>
      <c r="B9586"/>
      <c r="C9586"/>
      <c r="E9586"/>
      <c r="F9586"/>
      <c r="G9586"/>
      <c r="I9586"/>
      <c r="J9586"/>
      <c r="K9586"/>
      <c r="M9586"/>
      <c r="N9586"/>
      <c r="O9586"/>
      <c r="Q9586"/>
      <c r="R9586"/>
      <c r="S9586"/>
      <c r="U9586"/>
      <c r="V9586"/>
      <c r="W9586"/>
      <c r="Y9586"/>
      <c r="Z9586"/>
      <c r="AA9586"/>
      <c r="AC9586"/>
      <c r="AD9586"/>
      <c r="AE9586"/>
      <c r="AG9586"/>
      <c r="AH9586"/>
      <c r="AI9586"/>
      <c r="AK9586"/>
      <c r="AL9586"/>
      <c r="AM9586"/>
      <c r="AO9586"/>
      <c r="AP9586"/>
      <c r="AQ9586"/>
      <c r="AS9586"/>
      <c r="AT9586"/>
      <c r="AU9586"/>
      <c r="AW9586"/>
      <c r="AX9586"/>
      <c r="AY9586"/>
      <c r="BA9586"/>
      <c r="BB9586"/>
      <c r="BC9586"/>
      <c r="BE9586"/>
      <c r="BF9586"/>
      <c r="BG9586"/>
      <c r="BI9586"/>
      <c r="BJ9586"/>
      <c r="BK9586"/>
      <c r="BM9586"/>
      <c r="BN9586"/>
      <c r="BO9586"/>
    </row>
    <row r="9587" spans="1:67">
      <c r="A9587"/>
      <c r="B9587"/>
      <c r="C9587"/>
      <c r="E9587"/>
      <c r="F9587"/>
      <c r="G9587"/>
      <c r="I9587"/>
      <c r="J9587"/>
      <c r="K9587"/>
      <c r="M9587"/>
      <c r="N9587"/>
      <c r="O9587"/>
      <c r="Q9587"/>
      <c r="R9587"/>
      <c r="S9587"/>
      <c r="U9587"/>
      <c r="V9587"/>
      <c r="W9587"/>
      <c r="Y9587"/>
      <c r="Z9587"/>
      <c r="AA9587"/>
      <c r="AC9587"/>
      <c r="AD9587"/>
      <c r="AE9587"/>
      <c r="AG9587"/>
      <c r="AH9587"/>
      <c r="AI9587"/>
      <c r="AK9587"/>
      <c r="AL9587"/>
      <c r="AM9587"/>
      <c r="AO9587"/>
      <c r="AP9587"/>
      <c r="AQ9587"/>
      <c r="AS9587"/>
      <c r="AT9587"/>
      <c r="AU9587"/>
      <c r="AW9587"/>
      <c r="AX9587"/>
      <c r="AY9587"/>
      <c r="BA9587"/>
      <c r="BB9587"/>
      <c r="BC9587"/>
      <c r="BE9587"/>
      <c r="BF9587"/>
      <c r="BG9587"/>
      <c r="BI9587"/>
      <c r="BJ9587"/>
      <c r="BK9587"/>
      <c r="BM9587"/>
      <c r="BN9587"/>
      <c r="BO9587"/>
    </row>
    <row r="9588" spans="1:67">
      <c r="A9588"/>
      <c r="B9588"/>
      <c r="C9588"/>
      <c r="E9588"/>
      <c r="F9588"/>
      <c r="G9588"/>
      <c r="I9588"/>
      <c r="J9588"/>
      <c r="K9588"/>
      <c r="M9588"/>
      <c r="N9588"/>
      <c r="O9588"/>
      <c r="Q9588"/>
      <c r="R9588"/>
      <c r="S9588"/>
      <c r="U9588"/>
      <c r="V9588"/>
      <c r="W9588"/>
      <c r="Y9588"/>
      <c r="Z9588"/>
      <c r="AA9588"/>
      <c r="AC9588"/>
      <c r="AD9588"/>
      <c r="AE9588"/>
      <c r="AG9588"/>
      <c r="AH9588"/>
      <c r="AI9588"/>
      <c r="AK9588"/>
      <c r="AL9588"/>
      <c r="AM9588"/>
      <c r="AO9588"/>
      <c r="AP9588"/>
      <c r="AQ9588"/>
      <c r="AS9588"/>
      <c r="AT9588"/>
      <c r="AU9588"/>
      <c r="AW9588"/>
      <c r="AX9588"/>
      <c r="AY9588"/>
      <c r="BA9588"/>
      <c r="BB9588"/>
      <c r="BC9588"/>
      <c r="BE9588"/>
      <c r="BF9588"/>
      <c r="BG9588"/>
      <c r="BI9588"/>
      <c r="BJ9588"/>
      <c r="BK9588"/>
      <c r="BM9588"/>
      <c r="BN9588"/>
      <c r="BO9588"/>
    </row>
    <row r="9589" spans="1:67">
      <c r="A9589"/>
      <c r="B9589"/>
      <c r="C9589"/>
      <c r="E9589"/>
      <c r="F9589"/>
      <c r="G9589"/>
      <c r="I9589"/>
      <c r="J9589"/>
      <c r="K9589"/>
      <c r="M9589"/>
      <c r="N9589"/>
      <c r="O9589"/>
      <c r="Q9589"/>
      <c r="R9589"/>
      <c r="S9589"/>
      <c r="U9589"/>
      <c r="V9589"/>
      <c r="W9589"/>
      <c r="Y9589"/>
      <c r="Z9589"/>
      <c r="AA9589"/>
      <c r="AC9589"/>
      <c r="AD9589"/>
      <c r="AE9589"/>
      <c r="AG9589"/>
      <c r="AH9589"/>
      <c r="AI9589"/>
      <c r="AK9589"/>
      <c r="AL9589"/>
      <c r="AM9589"/>
      <c r="AO9589"/>
      <c r="AP9589"/>
      <c r="AQ9589"/>
      <c r="AS9589"/>
      <c r="AT9589"/>
      <c r="AU9589"/>
      <c r="AW9589"/>
      <c r="AX9589"/>
      <c r="AY9589"/>
      <c r="BA9589"/>
      <c r="BB9589"/>
      <c r="BC9589"/>
      <c r="BE9589"/>
      <c r="BF9589"/>
      <c r="BG9589"/>
      <c r="BI9589"/>
      <c r="BJ9589"/>
      <c r="BK9589"/>
      <c r="BM9589"/>
      <c r="BN9589"/>
      <c r="BO9589"/>
    </row>
    <row r="9590" spans="1:67">
      <c r="A9590"/>
      <c r="B9590"/>
      <c r="C9590"/>
      <c r="E9590"/>
      <c r="F9590"/>
      <c r="G9590"/>
      <c r="I9590"/>
      <c r="J9590"/>
      <c r="K9590"/>
      <c r="M9590"/>
      <c r="N9590"/>
      <c r="O9590"/>
      <c r="Q9590"/>
      <c r="R9590"/>
      <c r="S9590"/>
      <c r="U9590"/>
      <c r="V9590"/>
      <c r="W9590"/>
      <c r="Y9590"/>
      <c r="Z9590"/>
      <c r="AA9590"/>
      <c r="AC9590"/>
      <c r="AD9590"/>
      <c r="AE9590"/>
      <c r="AG9590"/>
      <c r="AH9590"/>
      <c r="AI9590"/>
      <c r="AK9590"/>
      <c r="AL9590"/>
      <c r="AM9590"/>
      <c r="AO9590"/>
      <c r="AP9590"/>
      <c r="AQ9590"/>
      <c r="AS9590"/>
      <c r="AT9590"/>
      <c r="AU9590"/>
      <c r="AW9590"/>
      <c r="AX9590"/>
      <c r="AY9590"/>
      <c r="BA9590"/>
      <c r="BB9590"/>
      <c r="BC9590"/>
      <c r="BE9590"/>
      <c r="BF9590"/>
      <c r="BG9590"/>
      <c r="BI9590"/>
      <c r="BJ9590"/>
      <c r="BK9590"/>
      <c r="BM9590"/>
      <c r="BN9590"/>
      <c r="BO9590"/>
    </row>
    <row r="9591" spans="1:67">
      <c r="A9591"/>
      <c r="B9591"/>
      <c r="C9591"/>
      <c r="E9591"/>
      <c r="F9591"/>
      <c r="G9591"/>
      <c r="I9591"/>
      <c r="J9591"/>
      <c r="K9591"/>
      <c r="M9591"/>
      <c r="N9591"/>
      <c r="O9591"/>
      <c r="Q9591"/>
      <c r="R9591"/>
      <c r="S9591"/>
      <c r="U9591"/>
      <c r="V9591"/>
      <c r="W9591"/>
      <c r="Y9591"/>
      <c r="Z9591"/>
      <c r="AA9591"/>
      <c r="AC9591"/>
      <c r="AD9591"/>
      <c r="AE9591"/>
      <c r="AG9591"/>
      <c r="AH9591"/>
      <c r="AI9591"/>
      <c r="AK9591"/>
      <c r="AL9591"/>
      <c r="AM9591"/>
      <c r="AO9591"/>
      <c r="AP9591"/>
      <c r="AQ9591"/>
      <c r="AS9591"/>
      <c r="AT9591"/>
      <c r="AU9591"/>
      <c r="AW9591"/>
      <c r="AX9591"/>
      <c r="AY9591"/>
      <c r="BA9591"/>
      <c r="BB9591"/>
      <c r="BC9591"/>
      <c r="BE9591"/>
      <c r="BF9591"/>
      <c r="BG9591"/>
      <c r="BI9591"/>
      <c r="BJ9591"/>
      <c r="BK9591"/>
      <c r="BM9591"/>
      <c r="BN9591"/>
      <c r="BO9591"/>
    </row>
    <row r="9592" spans="1:67">
      <c r="A9592"/>
      <c r="B9592"/>
      <c r="C9592"/>
      <c r="E9592"/>
      <c r="F9592"/>
      <c r="G9592"/>
      <c r="I9592"/>
      <c r="J9592"/>
      <c r="K9592"/>
      <c r="M9592"/>
      <c r="N9592"/>
      <c r="O9592"/>
      <c r="Q9592"/>
      <c r="R9592"/>
      <c r="S9592"/>
      <c r="U9592"/>
      <c r="V9592"/>
      <c r="W9592"/>
      <c r="Y9592"/>
      <c r="Z9592"/>
      <c r="AA9592"/>
      <c r="AC9592"/>
      <c r="AD9592"/>
      <c r="AE9592"/>
      <c r="AG9592"/>
      <c r="AH9592"/>
      <c r="AI9592"/>
      <c r="AK9592"/>
      <c r="AL9592"/>
      <c r="AM9592"/>
      <c r="AO9592"/>
      <c r="AP9592"/>
      <c r="AQ9592"/>
      <c r="AS9592"/>
      <c r="AT9592"/>
      <c r="AU9592"/>
      <c r="AW9592"/>
      <c r="AX9592"/>
      <c r="AY9592"/>
      <c r="BA9592"/>
      <c r="BB9592"/>
      <c r="BC9592"/>
      <c r="BE9592"/>
      <c r="BF9592"/>
      <c r="BG9592"/>
      <c r="BI9592"/>
      <c r="BJ9592"/>
      <c r="BK9592"/>
      <c r="BM9592"/>
      <c r="BN9592"/>
      <c r="BO9592"/>
    </row>
    <row r="9593" spans="1:67">
      <c r="A9593"/>
      <c r="B9593"/>
      <c r="C9593"/>
      <c r="E9593"/>
      <c r="F9593"/>
      <c r="G9593"/>
      <c r="I9593"/>
      <c r="J9593"/>
      <c r="K9593"/>
      <c r="M9593"/>
      <c r="N9593"/>
      <c r="O9593"/>
      <c r="Q9593"/>
      <c r="R9593"/>
      <c r="S9593"/>
      <c r="U9593"/>
      <c r="V9593"/>
      <c r="W9593"/>
      <c r="Y9593"/>
      <c r="Z9593"/>
      <c r="AA9593"/>
      <c r="AC9593"/>
      <c r="AD9593"/>
      <c r="AE9593"/>
      <c r="AG9593"/>
      <c r="AH9593"/>
      <c r="AI9593"/>
      <c r="AK9593"/>
      <c r="AL9593"/>
      <c r="AM9593"/>
      <c r="AO9593"/>
      <c r="AP9593"/>
      <c r="AQ9593"/>
      <c r="AS9593"/>
      <c r="AT9593"/>
      <c r="AU9593"/>
      <c r="AW9593"/>
      <c r="AX9593"/>
      <c r="AY9593"/>
      <c r="BA9593"/>
      <c r="BB9593"/>
      <c r="BC9593"/>
      <c r="BE9593"/>
      <c r="BF9593"/>
      <c r="BG9593"/>
      <c r="BI9593"/>
      <c r="BJ9593"/>
      <c r="BK9593"/>
      <c r="BM9593"/>
      <c r="BN9593"/>
      <c r="BO9593"/>
    </row>
    <row r="9594" spans="1:67">
      <c r="A9594"/>
      <c r="B9594"/>
      <c r="C9594"/>
      <c r="E9594"/>
      <c r="F9594"/>
      <c r="G9594"/>
      <c r="I9594"/>
      <c r="J9594"/>
      <c r="K9594"/>
      <c r="M9594"/>
      <c r="N9594"/>
      <c r="O9594"/>
      <c r="Q9594"/>
      <c r="R9594"/>
      <c r="S9594"/>
      <c r="U9594"/>
      <c r="V9594"/>
      <c r="W9594"/>
      <c r="Y9594"/>
      <c r="Z9594"/>
      <c r="AA9594"/>
      <c r="AC9594"/>
      <c r="AD9594"/>
      <c r="AE9594"/>
      <c r="AG9594"/>
      <c r="AH9594"/>
      <c r="AI9594"/>
      <c r="AK9594"/>
      <c r="AL9594"/>
      <c r="AM9594"/>
      <c r="AO9594"/>
      <c r="AP9594"/>
      <c r="AQ9594"/>
      <c r="AS9594"/>
      <c r="AT9594"/>
      <c r="AU9594"/>
      <c r="AW9594"/>
      <c r="AX9594"/>
      <c r="AY9594"/>
      <c r="BA9594"/>
      <c r="BB9594"/>
      <c r="BC9594"/>
      <c r="BE9594"/>
      <c r="BF9594"/>
      <c r="BG9594"/>
      <c r="BI9594"/>
      <c r="BJ9594"/>
      <c r="BK9594"/>
      <c r="BM9594"/>
      <c r="BN9594"/>
      <c r="BO9594"/>
    </row>
    <row r="9595" spans="1:67">
      <c r="A9595"/>
      <c r="B9595"/>
      <c r="C9595"/>
      <c r="E9595"/>
      <c r="F9595"/>
      <c r="G9595"/>
      <c r="I9595"/>
      <c r="J9595"/>
      <c r="K9595"/>
      <c r="M9595"/>
      <c r="N9595"/>
      <c r="O9595"/>
      <c r="Q9595"/>
      <c r="R9595"/>
      <c r="S9595"/>
      <c r="U9595"/>
      <c r="V9595"/>
      <c r="W9595"/>
      <c r="Y9595"/>
      <c r="Z9595"/>
      <c r="AA9595"/>
      <c r="AC9595"/>
      <c r="AD9595"/>
      <c r="AE9595"/>
      <c r="AG9595"/>
      <c r="AH9595"/>
      <c r="AI9595"/>
      <c r="AK9595"/>
      <c r="AL9595"/>
      <c r="AM9595"/>
      <c r="AO9595"/>
      <c r="AP9595"/>
      <c r="AQ9595"/>
      <c r="AS9595"/>
      <c r="AT9595"/>
      <c r="AU9595"/>
      <c r="AW9595"/>
      <c r="AX9595"/>
      <c r="AY9595"/>
      <c r="BA9595"/>
      <c r="BB9595"/>
      <c r="BC9595"/>
      <c r="BE9595"/>
      <c r="BF9595"/>
      <c r="BG9595"/>
      <c r="BI9595"/>
      <c r="BJ9595"/>
      <c r="BK9595"/>
      <c r="BM9595"/>
      <c r="BN9595"/>
      <c r="BO9595"/>
    </row>
    <row r="9596" spans="1:67">
      <c r="A9596"/>
      <c r="B9596"/>
      <c r="C9596"/>
      <c r="E9596"/>
      <c r="F9596"/>
      <c r="G9596"/>
      <c r="I9596"/>
      <c r="J9596"/>
      <c r="K9596"/>
      <c r="M9596"/>
      <c r="N9596"/>
      <c r="O9596"/>
      <c r="Q9596"/>
      <c r="R9596"/>
      <c r="S9596"/>
      <c r="U9596"/>
      <c r="V9596"/>
      <c r="W9596"/>
      <c r="Y9596"/>
      <c r="Z9596"/>
      <c r="AA9596"/>
      <c r="AC9596"/>
      <c r="AD9596"/>
      <c r="AE9596"/>
      <c r="AG9596"/>
      <c r="AH9596"/>
      <c r="AI9596"/>
      <c r="AK9596"/>
      <c r="AL9596"/>
      <c r="AM9596"/>
      <c r="AO9596"/>
      <c r="AP9596"/>
      <c r="AQ9596"/>
      <c r="AS9596"/>
      <c r="AT9596"/>
      <c r="AU9596"/>
      <c r="AW9596"/>
      <c r="AX9596"/>
      <c r="AY9596"/>
      <c r="BA9596"/>
      <c r="BB9596"/>
      <c r="BC9596"/>
      <c r="BE9596"/>
      <c r="BF9596"/>
      <c r="BG9596"/>
      <c r="BI9596"/>
      <c r="BJ9596"/>
      <c r="BK9596"/>
      <c r="BM9596"/>
      <c r="BN9596"/>
      <c r="BO9596"/>
    </row>
    <row r="9597" spans="1:67">
      <c r="A9597"/>
      <c r="B9597"/>
      <c r="C9597"/>
      <c r="E9597"/>
      <c r="F9597"/>
      <c r="G9597"/>
      <c r="I9597"/>
      <c r="J9597"/>
      <c r="K9597"/>
      <c r="M9597"/>
      <c r="N9597"/>
      <c r="O9597"/>
      <c r="Q9597"/>
      <c r="R9597"/>
      <c r="S9597"/>
      <c r="U9597"/>
      <c r="V9597"/>
      <c r="W9597"/>
      <c r="Y9597"/>
      <c r="Z9597"/>
      <c r="AA9597"/>
      <c r="AC9597"/>
      <c r="AD9597"/>
      <c r="AE9597"/>
      <c r="AG9597"/>
      <c r="AH9597"/>
      <c r="AI9597"/>
      <c r="AK9597"/>
      <c r="AL9597"/>
      <c r="AM9597"/>
      <c r="AO9597"/>
      <c r="AP9597"/>
      <c r="AQ9597"/>
      <c r="AS9597"/>
      <c r="AT9597"/>
      <c r="AU9597"/>
      <c r="AW9597"/>
      <c r="AX9597"/>
      <c r="AY9597"/>
      <c r="BA9597"/>
      <c r="BB9597"/>
      <c r="BC9597"/>
      <c r="BE9597"/>
      <c r="BF9597"/>
      <c r="BG9597"/>
      <c r="BI9597"/>
      <c r="BJ9597"/>
      <c r="BK9597"/>
      <c r="BM9597"/>
      <c r="BN9597"/>
      <c r="BO9597"/>
    </row>
    <row r="9598" spans="1:67">
      <c r="A9598"/>
      <c r="B9598"/>
      <c r="C9598"/>
      <c r="E9598"/>
      <c r="F9598"/>
      <c r="G9598"/>
      <c r="I9598"/>
      <c r="J9598"/>
      <c r="K9598"/>
      <c r="M9598"/>
      <c r="N9598"/>
      <c r="O9598"/>
      <c r="Q9598"/>
      <c r="R9598"/>
      <c r="S9598"/>
      <c r="U9598"/>
      <c r="V9598"/>
      <c r="W9598"/>
      <c r="Y9598"/>
      <c r="Z9598"/>
      <c r="AA9598"/>
      <c r="AC9598"/>
      <c r="AD9598"/>
      <c r="AE9598"/>
      <c r="AG9598"/>
      <c r="AH9598"/>
      <c r="AI9598"/>
      <c r="AK9598"/>
      <c r="AL9598"/>
      <c r="AM9598"/>
      <c r="AO9598"/>
      <c r="AP9598"/>
      <c r="AQ9598"/>
      <c r="AS9598"/>
      <c r="AT9598"/>
      <c r="AU9598"/>
      <c r="AW9598"/>
      <c r="AX9598"/>
      <c r="AY9598"/>
      <c r="BA9598"/>
      <c r="BB9598"/>
      <c r="BC9598"/>
      <c r="BE9598"/>
      <c r="BF9598"/>
      <c r="BG9598"/>
      <c r="BI9598"/>
      <c r="BJ9598"/>
      <c r="BK9598"/>
      <c r="BM9598"/>
      <c r="BN9598"/>
      <c r="BO9598"/>
    </row>
    <row r="9599" spans="1:67">
      <c r="A9599"/>
      <c r="B9599"/>
      <c r="C9599"/>
      <c r="E9599"/>
      <c r="F9599"/>
      <c r="G9599"/>
      <c r="I9599"/>
      <c r="J9599"/>
      <c r="K9599"/>
      <c r="M9599"/>
      <c r="N9599"/>
      <c r="O9599"/>
      <c r="Q9599"/>
      <c r="R9599"/>
      <c r="S9599"/>
      <c r="U9599"/>
      <c r="V9599"/>
      <c r="W9599"/>
      <c r="Y9599"/>
      <c r="Z9599"/>
      <c r="AA9599"/>
      <c r="AC9599"/>
      <c r="AD9599"/>
      <c r="AE9599"/>
      <c r="AG9599"/>
      <c r="AH9599"/>
      <c r="AI9599"/>
      <c r="AK9599"/>
      <c r="AL9599"/>
      <c r="AM9599"/>
      <c r="AO9599"/>
      <c r="AP9599"/>
      <c r="AQ9599"/>
      <c r="AS9599"/>
      <c r="AT9599"/>
      <c r="AU9599"/>
      <c r="AW9599"/>
      <c r="AX9599"/>
      <c r="AY9599"/>
      <c r="BA9599"/>
      <c r="BB9599"/>
      <c r="BC9599"/>
      <c r="BE9599"/>
      <c r="BF9599"/>
      <c r="BG9599"/>
      <c r="BI9599"/>
      <c r="BJ9599"/>
      <c r="BK9599"/>
      <c r="BM9599"/>
      <c r="BN9599"/>
      <c r="BO9599"/>
    </row>
    <row r="9600" spans="1:67">
      <c r="A9600"/>
      <c r="B9600"/>
      <c r="C9600"/>
      <c r="E9600"/>
      <c r="F9600"/>
      <c r="G9600"/>
      <c r="I9600"/>
      <c r="J9600"/>
      <c r="K9600"/>
      <c r="M9600"/>
      <c r="N9600"/>
      <c r="O9600"/>
      <c r="Q9600"/>
      <c r="R9600"/>
      <c r="S9600"/>
      <c r="U9600"/>
      <c r="V9600"/>
      <c r="W9600"/>
      <c r="Y9600"/>
      <c r="Z9600"/>
      <c r="AA9600"/>
      <c r="AC9600"/>
      <c r="AD9600"/>
      <c r="AE9600"/>
      <c r="AG9600"/>
      <c r="AH9600"/>
      <c r="AI9600"/>
      <c r="AK9600"/>
      <c r="AL9600"/>
      <c r="AM9600"/>
      <c r="AO9600"/>
      <c r="AP9600"/>
      <c r="AQ9600"/>
      <c r="AS9600"/>
      <c r="AT9600"/>
      <c r="AU9600"/>
      <c r="AW9600"/>
      <c r="AX9600"/>
      <c r="AY9600"/>
      <c r="BA9600"/>
      <c r="BB9600"/>
      <c r="BC9600"/>
      <c r="BE9600"/>
      <c r="BF9600"/>
      <c r="BG9600"/>
      <c r="BI9600"/>
      <c r="BJ9600"/>
      <c r="BK9600"/>
      <c r="BM9600"/>
      <c r="BN9600"/>
      <c r="BO9600"/>
    </row>
    <row r="9601" spans="1:67">
      <c r="A9601"/>
      <c r="B9601"/>
      <c r="C9601"/>
      <c r="E9601"/>
      <c r="F9601"/>
      <c r="G9601"/>
      <c r="I9601"/>
      <c r="J9601"/>
      <c r="K9601"/>
      <c r="M9601"/>
      <c r="N9601"/>
      <c r="O9601"/>
      <c r="Q9601"/>
      <c r="R9601"/>
      <c r="S9601"/>
      <c r="U9601"/>
      <c r="V9601"/>
      <c r="W9601"/>
      <c r="Y9601"/>
      <c r="Z9601"/>
      <c r="AA9601"/>
      <c r="AC9601"/>
      <c r="AD9601"/>
      <c r="AE9601"/>
      <c r="AG9601"/>
      <c r="AH9601"/>
      <c r="AI9601"/>
      <c r="AK9601"/>
      <c r="AL9601"/>
      <c r="AM9601"/>
      <c r="AO9601"/>
      <c r="AP9601"/>
      <c r="AQ9601"/>
      <c r="AS9601"/>
      <c r="AT9601"/>
      <c r="AU9601"/>
      <c r="AW9601"/>
      <c r="AX9601"/>
      <c r="AY9601"/>
      <c r="BA9601"/>
      <c r="BB9601"/>
      <c r="BC9601"/>
      <c r="BE9601"/>
      <c r="BF9601"/>
      <c r="BG9601"/>
      <c r="BI9601"/>
      <c r="BJ9601"/>
      <c r="BK9601"/>
      <c r="BM9601"/>
      <c r="BN9601"/>
      <c r="BO9601"/>
    </row>
    <row r="9602" spans="1:67">
      <c r="A9602"/>
      <c r="B9602"/>
      <c r="C9602"/>
      <c r="E9602"/>
      <c r="F9602"/>
      <c r="G9602"/>
      <c r="I9602"/>
      <c r="J9602"/>
      <c r="K9602"/>
      <c r="M9602"/>
      <c r="N9602"/>
      <c r="O9602"/>
      <c r="Q9602"/>
      <c r="R9602"/>
      <c r="S9602"/>
      <c r="U9602"/>
      <c r="V9602"/>
      <c r="W9602"/>
      <c r="Y9602"/>
      <c r="Z9602"/>
      <c r="AA9602"/>
      <c r="AC9602"/>
      <c r="AD9602"/>
      <c r="AE9602"/>
      <c r="AG9602"/>
      <c r="AH9602"/>
      <c r="AI9602"/>
      <c r="AK9602"/>
      <c r="AL9602"/>
      <c r="AM9602"/>
      <c r="AO9602"/>
      <c r="AP9602"/>
      <c r="AQ9602"/>
      <c r="AS9602"/>
      <c r="AT9602"/>
      <c r="AU9602"/>
      <c r="AW9602"/>
      <c r="AX9602"/>
      <c r="AY9602"/>
      <c r="BA9602"/>
      <c r="BB9602"/>
      <c r="BC9602"/>
      <c r="BE9602"/>
      <c r="BF9602"/>
      <c r="BG9602"/>
      <c r="BI9602"/>
      <c r="BJ9602"/>
      <c r="BK9602"/>
      <c r="BM9602"/>
      <c r="BN9602"/>
      <c r="BO9602"/>
    </row>
    <row r="9603" spans="1:67">
      <c r="A9603"/>
      <c r="B9603"/>
      <c r="C9603"/>
      <c r="E9603"/>
      <c r="F9603"/>
      <c r="G9603"/>
      <c r="I9603"/>
      <c r="J9603"/>
      <c r="K9603"/>
      <c r="M9603"/>
      <c r="N9603"/>
      <c r="O9603"/>
      <c r="Q9603"/>
      <c r="R9603"/>
      <c r="S9603"/>
      <c r="U9603"/>
      <c r="V9603"/>
      <c r="W9603"/>
      <c r="Y9603"/>
      <c r="Z9603"/>
      <c r="AA9603"/>
      <c r="AC9603"/>
      <c r="AD9603"/>
      <c r="AE9603"/>
      <c r="AG9603"/>
      <c r="AH9603"/>
      <c r="AI9603"/>
      <c r="AK9603"/>
      <c r="AL9603"/>
      <c r="AM9603"/>
      <c r="AO9603"/>
      <c r="AP9603"/>
      <c r="AQ9603"/>
      <c r="AS9603"/>
      <c r="AT9603"/>
      <c r="AU9603"/>
      <c r="AW9603"/>
      <c r="AX9603"/>
      <c r="AY9603"/>
      <c r="BA9603"/>
      <c r="BB9603"/>
      <c r="BC9603"/>
      <c r="BE9603"/>
      <c r="BF9603"/>
      <c r="BG9603"/>
      <c r="BI9603"/>
      <c r="BJ9603"/>
      <c r="BK9603"/>
      <c r="BM9603"/>
      <c r="BN9603"/>
      <c r="BO9603"/>
    </row>
    <row r="9604" spans="1:67">
      <c r="A9604"/>
      <c r="B9604"/>
      <c r="C9604"/>
      <c r="E9604"/>
      <c r="F9604"/>
      <c r="G9604"/>
      <c r="I9604"/>
      <c r="J9604"/>
      <c r="K9604"/>
      <c r="M9604"/>
      <c r="N9604"/>
      <c r="O9604"/>
      <c r="Q9604"/>
      <c r="R9604"/>
      <c r="S9604"/>
      <c r="U9604"/>
      <c r="V9604"/>
      <c r="W9604"/>
      <c r="Y9604"/>
      <c r="Z9604"/>
      <c r="AA9604"/>
      <c r="AC9604"/>
      <c r="AD9604"/>
      <c r="AE9604"/>
      <c r="AG9604"/>
      <c r="AH9604"/>
      <c r="AI9604"/>
      <c r="AK9604"/>
      <c r="AL9604"/>
      <c r="AM9604"/>
      <c r="AO9604"/>
      <c r="AP9604"/>
      <c r="AQ9604"/>
      <c r="AS9604"/>
      <c r="AT9604"/>
      <c r="AU9604"/>
      <c r="AW9604"/>
      <c r="AX9604"/>
      <c r="AY9604"/>
      <c r="BA9604"/>
      <c r="BB9604"/>
      <c r="BC9604"/>
      <c r="BE9604"/>
      <c r="BF9604"/>
      <c r="BG9604"/>
      <c r="BI9604"/>
      <c r="BJ9604"/>
      <c r="BK9604"/>
      <c r="BM9604"/>
      <c r="BN9604"/>
      <c r="BO9604"/>
    </row>
    <row r="9605" spans="1:67">
      <c r="A9605"/>
      <c r="B9605"/>
      <c r="C9605"/>
      <c r="E9605"/>
      <c r="F9605"/>
      <c r="G9605"/>
      <c r="I9605"/>
      <c r="J9605"/>
      <c r="K9605"/>
      <c r="M9605"/>
      <c r="N9605"/>
      <c r="O9605"/>
      <c r="Q9605"/>
      <c r="R9605"/>
      <c r="S9605"/>
      <c r="U9605"/>
      <c r="V9605"/>
      <c r="W9605"/>
      <c r="Y9605"/>
      <c r="Z9605"/>
      <c r="AA9605"/>
      <c r="AC9605"/>
      <c r="AD9605"/>
      <c r="AE9605"/>
      <c r="AG9605"/>
      <c r="AH9605"/>
      <c r="AI9605"/>
      <c r="AK9605"/>
      <c r="AL9605"/>
      <c r="AM9605"/>
      <c r="AO9605"/>
      <c r="AP9605"/>
      <c r="AQ9605"/>
      <c r="AS9605"/>
      <c r="AT9605"/>
      <c r="AU9605"/>
      <c r="AW9605"/>
      <c r="AX9605"/>
      <c r="AY9605"/>
      <c r="BA9605"/>
      <c r="BB9605"/>
      <c r="BC9605"/>
      <c r="BE9605"/>
      <c r="BF9605"/>
      <c r="BG9605"/>
      <c r="BI9605"/>
      <c r="BJ9605"/>
      <c r="BK9605"/>
      <c r="BM9605"/>
      <c r="BN9605"/>
      <c r="BO9605"/>
    </row>
    <row r="9606" spans="1:67">
      <c r="A9606"/>
      <c r="B9606"/>
      <c r="C9606"/>
      <c r="E9606"/>
      <c r="F9606"/>
      <c r="G9606"/>
      <c r="I9606"/>
      <c r="J9606"/>
      <c r="K9606"/>
      <c r="M9606"/>
      <c r="N9606"/>
      <c r="O9606"/>
      <c r="Q9606"/>
      <c r="R9606"/>
      <c r="S9606"/>
      <c r="U9606"/>
      <c r="V9606"/>
      <c r="W9606"/>
      <c r="Y9606"/>
      <c r="Z9606"/>
      <c r="AA9606"/>
      <c r="AC9606"/>
      <c r="AD9606"/>
      <c r="AE9606"/>
      <c r="AG9606"/>
      <c r="AH9606"/>
      <c r="AI9606"/>
      <c r="AK9606"/>
      <c r="AL9606"/>
      <c r="AM9606"/>
      <c r="AO9606"/>
      <c r="AP9606"/>
      <c r="AQ9606"/>
      <c r="AS9606"/>
      <c r="AT9606"/>
      <c r="AU9606"/>
      <c r="AW9606"/>
      <c r="AX9606"/>
      <c r="AY9606"/>
      <c r="BA9606"/>
      <c r="BB9606"/>
      <c r="BC9606"/>
      <c r="BE9606"/>
      <c r="BF9606"/>
      <c r="BG9606"/>
      <c r="BI9606"/>
      <c r="BJ9606"/>
      <c r="BK9606"/>
      <c r="BM9606"/>
      <c r="BN9606"/>
      <c r="BO9606"/>
    </row>
    <row r="9607" spans="1:67">
      <c r="A9607"/>
      <c r="B9607"/>
      <c r="C9607"/>
      <c r="E9607"/>
      <c r="F9607"/>
      <c r="G9607"/>
      <c r="I9607"/>
      <c r="J9607"/>
      <c r="K9607"/>
      <c r="M9607"/>
      <c r="N9607"/>
      <c r="O9607"/>
      <c r="Q9607"/>
      <c r="R9607"/>
      <c r="S9607"/>
      <c r="U9607"/>
      <c r="V9607"/>
      <c r="W9607"/>
      <c r="Y9607"/>
      <c r="Z9607"/>
      <c r="AA9607"/>
      <c r="AC9607"/>
      <c r="AD9607"/>
      <c r="AE9607"/>
      <c r="AG9607"/>
      <c r="AH9607"/>
      <c r="AI9607"/>
      <c r="AK9607"/>
      <c r="AL9607"/>
      <c r="AM9607"/>
      <c r="AO9607"/>
      <c r="AP9607"/>
      <c r="AQ9607"/>
      <c r="AS9607"/>
      <c r="AT9607"/>
      <c r="AU9607"/>
      <c r="AW9607"/>
      <c r="AX9607"/>
      <c r="AY9607"/>
      <c r="BA9607"/>
      <c r="BB9607"/>
      <c r="BC9607"/>
      <c r="BE9607"/>
      <c r="BF9607"/>
      <c r="BG9607"/>
      <c r="BI9607"/>
      <c r="BJ9607"/>
      <c r="BK9607"/>
      <c r="BM9607"/>
      <c r="BN9607"/>
      <c r="BO9607"/>
    </row>
    <row r="9608" spans="1:67">
      <c r="A9608"/>
      <c r="B9608"/>
      <c r="C9608"/>
      <c r="E9608"/>
      <c r="F9608"/>
      <c r="G9608"/>
      <c r="I9608"/>
      <c r="J9608"/>
      <c r="K9608"/>
      <c r="M9608"/>
      <c r="N9608"/>
      <c r="O9608"/>
      <c r="Q9608"/>
      <c r="R9608"/>
      <c r="S9608"/>
      <c r="U9608"/>
      <c r="V9608"/>
      <c r="W9608"/>
      <c r="Y9608"/>
      <c r="Z9608"/>
      <c r="AA9608"/>
      <c r="AC9608"/>
      <c r="AD9608"/>
      <c r="AE9608"/>
      <c r="AG9608"/>
      <c r="AH9608"/>
      <c r="AI9608"/>
      <c r="AK9608"/>
      <c r="AL9608"/>
      <c r="AM9608"/>
      <c r="AO9608"/>
      <c r="AP9608"/>
      <c r="AQ9608"/>
      <c r="AS9608"/>
      <c r="AT9608"/>
      <c r="AU9608"/>
      <c r="AW9608"/>
      <c r="AX9608"/>
      <c r="AY9608"/>
      <c r="BA9608"/>
      <c r="BB9608"/>
      <c r="BC9608"/>
      <c r="BE9608"/>
      <c r="BF9608"/>
      <c r="BG9608"/>
      <c r="BI9608"/>
      <c r="BJ9608"/>
      <c r="BK9608"/>
      <c r="BM9608"/>
      <c r="BN9608"/>
      <c r="BO9608"/>
    </row>
    <row r="9609" spans="1:67">
      <c r="A9609"/>
      <c r="B9609"/>
      <c r="C9609"/>
      <c r="E9609"/>
      <c r="F9609"/>
      <c r="G9609"/>
      <c r="I9609"/>
      <c r="J9609"/>
      <c r="K9609"/>
      <c r="M9609"/>
      <c r="N9609"/>
      <c r="O9609"/>
      <c r="Q9609"/>
      <c r="R9609"/>
      <c r="S9609"/>
      <c r="U9609"/>
      <c r="V9609"/>
      <c r="W9609"/>
      <c r="Y9609"/>
      <c r="Z9609"/>
      <c r="AA9609"/>
      <c r="AC9609"/>
      <c r="AD9609"/>
      <c r="AE9609"/>
      <c r="AG9609"/>
      <c r="AH9609"/>
      <c r="AI9609"/>
      <c r="AK9609"/>
      <c r="AL9609"/>
      <c r="AM9609"/>
      <c r="AO9609"/>
      <c r="AP9609"/>
      <c r="AQ9609"/>
      <c r="AS9609"/>
      <c r="AT9609"/>
      <c r="AU9609"/>
      <c r="AW9609"/>
      <c r="AX9609"/>
      <c r="AY9609"/>
      <c r="BA9609"/>
      <c r="BB9609"/>
      <c r="BC9609"/>
      <c r="BE9609"/>
      <c r="BF9609"/>
      <c r="BG9609"/>
      <c r="BI9609"/>
      <c r="BJ9609"/>
      <c r="BK9609"/>
      <c r="BM9609"/>
      <c r="BN9609"/>
      <c r="BO9609"/>
    </row>
    <row r="9610" spans="1:67">
      <c r="A9610"/>
      <c r="B9610"/>
      <c r="C9610"/>
      <c r="E9610"/>
      <c r="F9610"/>
      <c r="G9610"/>
      <c r="I9610"/>
      <c r="J9610"/>
      <c r="K9610"/>
      <c r="M9610"/>
      <c r="N9610"/>
      <c r="O9610"/>
      <c r="Q9610"/>
      <c r="R9610"/>
      <c r="S9610"/>
      <c r="U9610"/>
      <c r="V9610"/>
      <c r="W9610"/>
      <c r="Y9610"/>
      <c r="Z9610"/>
      <c r="AA9610"/>
      <c r="AC9610"/>
      <c r="AD9610"/>
      <c r="AE9610"/>
      <c r="AG9610"/>
      <c r="AH9610"/>
      <c r="AI9610"/>
      <c r="AK9610"/>
      <c r="AL9610"/>
      <c r="AM9610"/>
      <c r="AO9610"/>
      <c r="AP9610"/>
      <c r="AQ9610"/>
      <c r="AS9610"/>
      <c r="AT9610"/>
      <c r="AU9610"/>
      <c r="AW9610"/>
      <c r="AX9610"/>
      <c r="AY9610"/>
      <c r="BA9610"/>
      <c r="BB9610"/>
      <c r="BC9610"/>
      <c r="BE9610"/>
      <c r="BF9610"/>
      <c r="BG9610"/>
      <c r="BI9610"/>
      <c r="BJ9610"/>
      <c r="BK9610"/>
      <c r="BM9610"/>
      <c r="BN9610"/>
      <c r="BO9610"/>
    </row>
    <row r="9611" spans="1:67">
      <c r="A9611"/>
      <c r="B9611"/>
      <c r="C9611"/>
      <c r="E9611"/>
      <c r="F9611"/>
      <c r="G9611"/>
      <c r="I9611"/>
      <c r="J9611"/>
      <c r="K9611"/>
      <c r="M9611"/>
      <c r="N9611"/>
      <c r="O9611"/>
      <c r="Q9611"/>
      <c r="R9611"/>
      <c r="S9611"/>
      <c r="U9611"/>
      <c r="V9611"/>
      <c r="W9611"/>
      <c r="Y9611"/>
      <c r="Z9611"/>
      <c r="AA9611"/>
      <c r="AC9611"/>
      <c r="AD9611"/>
      <c r="AE9611"/>
      <c r="AG9611"/>
      <c r="AH9611"/>
      <c r="AI9611"/>
      <c r="AK9611"/>
      <c r="AL9611"/>
      <c r="AM9611"/>
      <c r="AO9611"/>
      <c r="AP9611"/>
      <c r="AQ9611"/>
      <c r="AS9611"/>
      <c r="AT9611"/>
      <c r="AU9611"/>
      <c r="AW9611"/>
      <c r="AX9611"/>
      <c r="AY9611"/>
      <c r="BA9611"/>
      <c r="BB9611"/>
      <c r="BC9611"/>
      <c r="BE9611"/>
      <c r="BF9611"/>
      <c r="BG9611"/>
      <c r="BI9611"/>
      <c r="BJ9611"/>
      <c r="BK9611"/>
      <c r="BM9611"/>
      <c r="BN9611"/>
      <c r="BO9611"/>
    </row>
    <row r="9612" spans="1:67">
      <c r="A9612"/>
      <c r="B9612"/>
      <c r="C9612"/>
      <c r="E9612"/>
      <c r="F9612"/>
      <c r="G9612"/>
      <c r="I9612"/>
      <c r="J9612"/>
      <c r="K9612"/>
      <c r="M9612"/>
      <c r="N9612"/>
      <c r="O9612"/>
      <c r="Q9612"/>
      <c r="R9612"/>
      <c r="S9612"/>
      <c r="U9612"/>
      <c r="V9612"/>
      <c r="W9612"/>
      <c r="Y9612"/>
      <c r="Z9612"/>
      <c r="AA9612"/>
      <c r="AC9612"/>
      <c r="AD9612"/>
      <c r="AE9612"/>
      <c r="AG9612"/>
      <c r="AH9612"/>
      <c r="AI9612"/>
      <c r="AK9612"/>
      <c r="AL9612"/>
      <c r="AM9612"/>
      <c r="AO9612"/>
      <c r="AP9612"/>
      <c r="AQ9612"/>
      <c r="AS9612"/>
      <c r="AT9612"/>
      <c r="AU9612"/>
      <c r="AW9612"/>
      <c r="AX9612"/>
      <c r="AY9612"/>
      <c r="BA9612"/>
      <c r="BB9612"/>
      <c r="BC9612"/>
      <c r="BE9612"/>
      <c r="BF9612"/>
      <c r="BG9612"/>
      <c r="BI9612"/>
      <c r="BJ9612"/>
      <c r="BK9612"/>
      <c r="BM9612"/>
      <c r="BN9612"/>
      <c r="BO9612"/>
    </row>
    <row r="9613" spans="1:67">
      <c r="A9613"/>
      <c r="B9613"/>
      <c r="C9613"/>
      <c r="E9613"/>
      <c r="F9613"/>
      <c r="G9613"/>
      <c r="I9613"/>
      <c r="J9613"/>
      <c r="K9613"/>
      <c r="M9613"/>
      <c r="N9613"/>
      <c r="O9613"/>
      <c r="Q9613"/>
      <c r="R9613"/>
      <c r="S9613"/>
      <c r="U9613"/>
      <c r="V9613"/>
      <c r="W9613"/>
      <c r="Y9613"/>
      <c r="Z9613"/>
      <c r="AA9613"/>
      <c r="AC9613"/>
      <c r="AD9613"/>
      <c r="AE9613"/>
      <c r="AG9613"/>
      <c r="AH9613"/>
      <c r="AI9613"/>
      <c r="AK9613"/>
      <c r="AL9613"/>
      <c r="AM9613"/>
      <c r="AO9613"/>
      <c r="AP9613"/>
      <c r="AQ9613"/>
      <c r="AS9613"/>
      <c r="AT9613"/>
      <c r="AU9613"/>
      <c r="AW9613"/>
      <c r="AX9613"/>
      <c r="AY9613"/>
      <c r="BA9613"/>
      <c r="BB9613"/>
      <c r="BC9613"/>
      <c r="BE9613"/>
      <c r="BF9613"/>
      <c r="BG9613"/>
      <c r="BI9613"/>
      <c r="BJ9613"/>
      <c r="BK9613"/>
      <c r="BM9613"/>
      <c r="BN9613"/>
      <c r="BO9613"/>
    </row>
    <row r="9614" spans="1:67">
      <c r="A9614"/>
      <c r="B9614"/>
      <c r="C9614"/>
      <c r="E9614"/>
      <c r="F9614"/>
      <c r="G9614"/>
      <c r="I9614"/>
      <c r="J9614"/>
      <c r="K9614"/>
      <c r="M9614"/>
      <c r="N9614"/>
      <c r="O9614"/>
      <c r="Q9614"/>
      <c r="R9614"/>
      <c r="S9614"/>
      <c r="U9614"/>
      <c r="V9614"/>
      <c r="W9614"/>
      <c r="Y9614"/>
      <c r="Z9614"/>
      <c r="AA9614"/>
      <c r="AC9614"/>
      <c r="AD9614"/>
      <c r="AE9614"/>
      <c r="AG9614"/>
      <c r="AH9614"/>
      <c r="AI9614"/>
      <c r="AK9614"/>
      <c r="AL9614"/>
      <c r="AM9614"/>
      <c r="AO9614"/>
      <c r="AP9614"/>
      <c r="AQ9614"/>
      <c r="AS9614"/>
      <c r="AT9614"/>
      <c r="AU9614"/>
      <c r="AW9614"/>
      <c r="AX9614"/>
      <c r="AY9614"/>
      <c r="BA9614"/>
      <c r="BB9614"/>
      <c r="BC9614"/>
      <c r="BE9614"/>
      <c r="BF9614"/>
      <c r="BG9614"/>
      <c r="BI9614"/>
      <c r="BJ9614"/>
      <c r="BK9614"/>
      <c r="BM9614"/>
      <c r="BN9614"/>
      <c r="BO9614"/>
    </row>
    <row r="9615" spans="1:67">
      <c r="A9615"/>
      <c r="B9615"/>
      <c r="C9615"/>
      <c r="E9615"/>
      <c r="F9615"/>
      <c r="G9615"/>
      <c r="I9615"/>
      <c r="J9615"/>
      <c r="K9615"/>
      <c r="M9615"/>
      <c r="N9615"/>
      <c r="O9615"/>
      <c r="Q9615"/>
      <c r="R9615"/>
      <c r="S9615"/>
      <c r="U9615"/>
      <c r="V9615"/>
      <c r="W9615"/>
      <c r="Y9615"/>
      <c r="Z9615"/>
      <c r="AA9615"/>
      <c r="AC9615"/>
      <c r="AD9615"/>
      <c r="AE9615"/>
      <c r="AG9615"/>
      <c r="AH9615"/>
      <c r="AI9615"/>
      <c r="AK9615"/>
      <c r="AL9615"/>
      <c r="AM9615"/>
      <c r="AO9615"/>
      <c r="AP9615"/>
      <c r="AQ9615"/>
      <c r="AS9615"/>
      <c r="AT9615"/>
      <c r="AU9615"/>
      <c r="AW9615"/>
      <c r="AX9615"/>
      <c r="AY9615"/>
      <c r="BA9615"/>
      <c r="BB9615"/>
      <c r="BC9615"/>
      <c r="BE9615"/>
      <c r="BF9615"/>
      <c r="BG9615"/>
      <c r="BI9615"/>
      <c r="BJ9615"/>
      <c r="BK9615"/>
      <c r="BM9615"/>
      <c r="BN9615"/>
      <c r="BO9615"/>
    </row>
    <row r="9616" spans="1:67">
      <c r="A9616"/>
      <c r="B9616"/>
      <c r="C9616"/>
      <c r="E9616"/>
      <c r="F9616"/>
      <c r="G9616"/>
      <c r="I9616"/>
      <c r="J9616"/>
      <c r="K9616"/>
      <c r="M9616"/>
      <c r="N9616"/>
      <c r="O9616"/>
      <c r="Q9616"/>
      <c r="R9616"/>
      <c r="S9616"/>
      <c r="U9616"/>
      <c r="V9616"/>
      <c r="W9616"/>
      <c r="Y9616"/>
      <c r="Z9616"/>
      <c r="AA9616"/>
      <c r="AC9616"/>
      <c r="AD9616"/>
      <c r="AE9616"/>
      <c r="AG9616"/>
      <c r="AH9616"/>
      <c r="AI9616"/>
      <c r="AK9616"/>
      <c r="AL9616"/>
      <c r="AM9616"/>
      <c r="AO9616"/>
      <c r="AP9616"/>
      <c r="AQ9616"/>
      <c r="AS9616"/>
      <c r="AT9616"/>
      <c r="AU9616"/>
      <c r="AW9616"/>
      <c r="AX9616"/>
      <c r="AY9616"/>
      <c r="BA9616"/>
      <c r="BB9616"/>
      <c r="BC9616"/>
      <c r="BE9616"/>
      <c r="BF9616"/>
      <c r="BG9616"/>
      <c r="BI9616"/>
      <c r="BJ9616"/>
      <c r="BK9616"/>
      <c r="BM9616"/>
      <c r="BN9616"/>
      <c r="BO9616"/>
    </row>
    <row r="9617" spans="1:67">
      <c r="A9617"/>
      <c r="B9617"/>
      <c r="C9617"/>
      <c r="E9617"/>
      <c r="F9617"/>
      <c r="G9617"/>
      <c r="I9617"/>
      <c r="J9617"/>
      <c r="K9617"/>
      <c r="M9617"/>
      <c r="N9617"/>
      <c r="O9617"/>
      <c r="Q9617"/>
      <c r="R9617"/>
      <c r="S9617"/>
      <c r="U9617"/>
      <c r="V9617"/>
      <c r="W9617"/>
      <c r="Y9617"/>
      <c r="Z9617"/>
      <c r="AA9617"/>
      <c r="AC9617"/>
      <c r="AD9617"/>
      <c r="AE9617"/>
      <c r="AG9617"/>
      <c r="AH9617"/>
      <c r="AI9617"/>
      <c r="AK9617"/>
      <c r="AL9617"/>
      <c r="AM9617"/>
      <c r="AO9617"/>
      <c r="AP9617"/>
      <c r="AQ9617"/>
      <c r="AS9617"/>
      <c r="AT9617"/>
      <c r="AU9617"/>
      <c r="AW9617"/>
      <c r="AX9617"/>
      <c r="AY9617"/>
      <c r="BA9617"/>
      <c r="BB9617"/>
      <c r="BC9617"/>
      <c r="BE9617"/>
      <c r="BF9617"/>
      <c r="BG9617"/>
      <c r="BI9617"/>
      <c r="BJ9617"/>
      <c r="BK9617"/>
      <c r="BM9617"/>
      <c r="BN9617"/>
      <c r="BO9617"/>
    </row>
    <row r="9618" spans="1:67">
      <c r="A9618"/>
      <c r="B9618"/>
      <c r="C9618"/>
      <c r="E9618"/>
      <c r="F9618"/>
      <c r="G9618"/>
      <c r="I9618"/>
      <c r="J9618"/>
      <c r="K9618"/>
      <c r="M9618"/>
      <c r="N9618"/>
      <c r="O9618"/>
      <c r="Q9618"/>
      <c r="R9618"/>
      <c r="S9618"/>
      <c r="U9618"/>
      <c r="V9618"/>
      <c r="W9618"/>
      <c r="Y9618"/>
      <c r="Z9618"/>
      <c r="AA9618"/>
      <c r="AC9618"/>
      <c r="AD9618"/>
      <c r="AE9618"/>
      <c r="AG9618"/>
      <c r="AH9618"/>
      <c r="AI9618"/>
      <c r="AK9618"/>
      <c r="AL9618"/>
      <c r="AM9618"/>
      <c r="AO9618"/>
      <c r="AP9618"/>
      <c r="AQ9618"/>
      <c r="AS9618"/>
      <c r="AT9618"/>
      <c r="AU9618"/>
      <c r="AW9618"/>
      <c r="AX9618"/>
      <c r="AY9618"/>
      <c r="BA9618"/>
      <c r="BB9618"/>
      <c r="BC9618"/>
      <c r="BE9618"/>
      <c r="BF9618"/>
      <c r="BG9618"/>
      <c r="BI9618"/>
      <c r="BJ9618"/>
      <c r="BK9618"/>
      <c r="BM9618"/>
      <c r="BN9618"/>
      <c r="BO9618"/>
    </row>
    <row r="9619" spans="1:67">
      <c r="A9619"/>
      <c r="B9619"/>
      <c r="C9619"/>
      <c r="E9619"/>
      <c r="F9619"/>
      <c r="G9619"/>
      <c r="I9619"/>
      <c r="J9619"/>
      <c r="K9619"/>
      <c r="M9619"/>
      <c r="N9619"/>
      <c r="O9619"/>
      <c r="Q9619"/>
      <c r="R9619"/>
      <c r="S9619"/>
      <c r="U9619"/>
      <c r="V9619"/>
      <c r="W9619"/>
      <c r="Y9619"/>
      <c r="Z9619"/>
      <c r="AA9619"/>
      <c r="AC9619"/>
      <c r="AD9619"/>
      <c r="AE9619"/>
      <c r="AG9619"/>
      <c r="AH9619"/>
      <c r="AI9619"/>
      <c r="AK9619"/>
      <c r="AL9619"/>
      <c r="AM9619"/>
      <c r="AO9619"/>
      <c r="AP9619"/>
      <c r="AQ9619"/>
      <c r="AS9619"/>
      <c r="AT9619"/>
      <c r="AU9619"/>
      <c r="AW9619"/>
      <c r="AX9619"/>
      <c r="AY9619"/>
      <c r="BA9619"/>
      <c r="BB9619"/>
      <c r="BC9619"/>
      <c r="BE9619"/>
      <c r="BF9619"/>
      <c r="BG9619"/>
      <c r="BI9619"/>
      <c r="BJ9619"/>
      <c r="BK9619"/>
      <c r="BM9619"/>
      <c r="BN9619"/>
      <c r="BO9619"/>
    </row>
    <row r="9620" spans="1:67">
      <c r="A9620"/>
      <c r="B9620"/>
      <c r="C9620"/>
      <c r="E9620"/>
      <c r="F9620"/>
      <c r="G9620"/>
      <c r="I9620"/>
      <c r="J9620"/>
      <c r="K9620"/>
      <c r="M9620"/>
      <c r="N9620"/>
      <c r="O9620"/>
      <c r="Q9620"/>
      <c r="R9620"/>
      <c r="S9620"/>
      <c r="U9620"/>
      <c r="V9620"/>
      <c r="W9620"/>
      <c r="Y9620"/>
      <c r="Z9620"/>
      <c r="AA9620"/>
      <c r="AC9620"/>
      <c r="AD9620"/>
      <c r="AE9620"/>
      <c r="AG9620"/>
      <c r="AH9620"/>
      <c r="AI9620"/>
      <c r="AK9620"/>
      <c r="AL9620"/>
      <c r="AM9620"/>
      <c r="AO9620"/>
      <c r="AP9620"/>
      <c r="AQ9620"/>
      <c r="AS9620"/>
      <c r="AT9620"/>
      <c r="AU9620"/>
      <c r="AW9620"/>
      <c r="AX9620"/>
      <c r="AY9620"/>
      <c r="BA9620"/>
      <c r="BB9620"/>
      <c r="BC9620"/>
      <c r="BE9620"/>
      <c r="BF9620"/>
      <c r="BG9620"/>
      <c r="BI9620"/>
      <c r="BJ9620"/>
      <c r="BK9620"/>
      <c r="BM9620"/>
      <c r="BN9620"/>
      <c r="BO9620"/>
    </row>
    <row r="9621" spans="1:67">
      <c r="A9621"/>
      <c r="B9621"/>
      <c r="C9621"/>
      <c r="E9621"/>
      <c r="F9621"/>
      <c r="G9621"/>
      <c r="I9621"/>
      <c r="J9621"/>
      <c r="K9621"/>
      <c r="M9621"/>
      <c r="N9621"/>
      <c r="O9621"/>
      <c r="Q9621"/>
      <c r="R9621"/>
      <c r="S9621"/>
      <c r="U9621"/>
      <c r="V9621"/>
      <c r="W9621"/>
      <c r="Y9621"/>
      <c r="Z9621"/>
      <c r="AA9621"/>
      <c r="AC9621"/>
      <c r="AD9621"/>
      <c r="AE9621"/>
      <c r="AG9621"/>
      <c r="AH9621"/>
      <c r="AI9621"/>
      <c r="AK9621"/>
      <c r="AL9621"/>
      <c r="AM9621"/>
      <c r="AO9621"/>
      <c r="AP9621"/>
      <c r="AQ9621"/>
      <c r="AS9621"/>
      <c r="AT9621"/>
      <c r="AU9621"/>
      <c r="AW9621"/>
      <c r="AX9621"/>
      <c r="AY9621"/>
      <c r="BA9621"/>
      <c r="BB9621"/>
      <c r="BC9621"/>
      <c r="BE9621"/>
      <c r="BF9621"/>
      <c r="BG9621"/>
      <c r="BI9621"/>
      <c r="BJ9621"/>
      <c r="BK9621"/>
      <c r="BM9621"/>
      <c r="BN9621"/>
      <c r="BO9621"/>
    </row>
    <row r="9622" spans="1:67">
      <c r="A9622"/>
      <c r="B9622"/>
      <c r="C9622"/>
      <c r="E9622"/>
      <c r="F9622"/>
      <c r="G9622"/>
      <c r="I9622"/>
      <c r="J9622"/>
      <c r="K9622"/>
      <c r="M9622"/>
      <c r="N9622"/>
      <c r="O9622"/>
      <c r="Q9622"/>
      <c r="R9622"/>
      <c r="S9622"/>
      <c r="U9622"/>
      <c r="V9622"/>
      <c r="W9622"/>
      <c r="Y9622"/>
      <c r="Z9622"/>
      <c r="AA9622"/>
      <c r="AC9622"/>
      <c r="AD9622"/>
      <c r="AE9622"/>
      <c r="AG9622"/>
      <c r="AH9622"/>
      <c r="AI9622"/>
      <c r="AK9622"/>
      <c r="AL9622"/>
      <c r="AM9622"/>
      <c r="AO9622"/>
      <c r="AP9622"/>
      <c r="AQ9622"/>
      <c r="AS9622"/>
      <c r="AT9622"/>
      <c r="AU9622"/>
      <c r="AW9622"/>
      <c r="AX9622"/>
      <c r="AY9622"/>
      <c r="BA9622"/>
      <c r="BB9622"/>
      <c r="BC9622"/>
      <c r="BE9622"/>
      <c r="BF9622"/>
      <c r="BG9622"/>
      <c r="BI9622"/>
      <c r="BJ9622"/>
      <c r="BK9622"/>
      <c r="BM9622"/>
      <c r="BN9622"/>
      <c r="BO9622"/>
    </row>
    <row r="9623" spans="1:67">
      <c r="A9623"/>
      <c r="B9623"/>
      <c r="C9623"/>
      <c r="E9623"/>
      <c r="F9623"/>
      <c r="G9623"/>
      <c r="I9623"/>
      <c r="J9623"/>
      <c r="K9623"/>
      <c r="M9623"/>
      <c r="N9623"/>
      <c r="O9623"/>
      <c r="Q9623"/>
      <c r="R9623"/>
      <c r="S9623"/>
      <c r="U9623"/>
      <c r="V9623"/>
      <c r="W9623"/>
      <c r="Y9623"/>
      <c r="Z9623"/>
      <c r="AA9623"/>
      <c r="AC9623"/>
      <c r="AD9623"/>
      <c r="AE9623"/>
      <c r="AG9623"/>
      <c r="AH9623"/>
      <c r="AI9623"/>
      <c r="AK9623"/>
      <c r="AL9623"/>
      <c r="AM9623"/>
      <c r="AO9623"/>
      <c r="AP9623"/>
      <c r="AQ9623"/>
      <c r="AS9623"/>
      <c r="AT9623"/>
      <c r="AU9623"/>
      <c r="AW9623"/>
      <c r="AX9623"/>
      <c r="AY9623"/>
      <c r="BA9623"/>
      <c r="BB9623"/>
      <c r="BC9623"/>
      <c r="BE9623"/>
      <c r="BF9623"/>
      <c r="BG9623"/>
      <c r="BI9623"/>
      <c r="BJ9623"/>
      <c r="BK9623"/>
      <c r="BM9623"/>
      <c r="BN9623"/>
      <c r="BO9623"/>
    </row>
    <row r="9624" spans="1:67">
      <c r="A9624"/>
      <c r="B9624"/>
      <c r="C9624"/>
      <c r="E9624"/>
      <c r="F9624"/>
      <c r="G9624"/>
      <c r="I9624"/>
      <c r="J9624"/>
      <c r="K9624"/>
      <c r="M9624"/>
      <c r="N9624"/>
      <c r="O9624"/>
      <c r="Q9624"/>
      <c r="R9624"/>
      <c r="S9624"/>
      <c r="U9624"/>
      <c r="V9624"/>
      <c r="W9624"/>
      <c r="Y9624"/>
      <c r="Z9624"/>
      <c r="AA9624"/>
      <c r="AC9624"/>
      <c r="AD9624"/>
      <c r="AE9624"/>
      <c r="AG9624"/>
      <c r="AH9624"/>
      <c r="AI9624"/>
      <c r="AK9624"/>
      <c r="AL9624"/>
      <c r="AM9624"/>
      <c r="AO9624"/>
      <c r="AP9624"/>
      <c r="AQ9624"/>
      <c r="AS9624"/>
      <c r="AT9624"/>
      <c r="AU9624"/>
      <c r="AW9624"/>
      <c r="AX9624"/>
      <c r="AY9624"/>
      <c r="BA9624"/>
      <c r="BB9624"/>
      <c r="BC9624"/>
      <c r="BE9624"/>
      <c r="BF9624"/>
      <c r="BG9624"/>
      <c r="BI9624"/>
      <c r="BJ9624"/>
      <c r="BK9624"/>
      <c r="BM9624"/>
      <c r="BN9624"/>
      <c r="BO9624"/>
    </row>
    <row r="9625" spans="1:67">
      <c r="A9625"/>
      <c r="B9625"/>
      <c r="C9625"/>
      <c r="E9625"/>
      <c r="F9625"/>
      <c r="G9625"/>
      <c r="I9625"/>
      <c r="J9625"/>
      <c r="K9625"/>
      <c r="M9625"/>
      <c r="N9625"/>
      <c r="O9625"/>
      <c r="Q9625"/>
      <c r="R9625"/>
      <c r="S9625"/>
      <c r="U9625"/>
      <c r="V9625"/>
      <c r="W9625"/>
      <c r="Y9625"/>
      <c r="Z9625"/>
      <c r="AA9625"/>
      <c r="AC9625"/>
      <c r="AD9625"/>
      <c r="AE9625"/>
      <c r="AG9625"/>
      <c r="AH9625"/>
      <c r="AI9625"/>
      <c r="AK9625"/>
      <c r="AL9625"/>
      <c r="AM9625"/>
      <c r="AO9625"/>
      <c r="AP9625"/>
      <c r="AQ9625"/>
      <c r="AS9625"/>
      <c r="AT9625"/>
      <c r="AU9625"/>
      <c r="AW9625"/>
      <c r="AX9625"/>
      <c r="AY9625"/>
      <c r="BA9625"/>
      <c r="BB9625"/>
      <c r="BC9625"/>
      <c r="BE9625"/>
      <c r="BF9625"/>
      <c r="BG9625"/>
      <c r="BI9625"/>
      <c r="BJ9625"/>
      <c r="BK9625"/>
      <c r="BM9625"/>
      <c r="BN9625"/>
      <c r="BO9625"/>
    </row>
    <row r="9626" spans="1:67">
      <c r="A9626"/>
      <c r="B9626"/>
      <c r="C9626"/>
      <c r="E9626"/>
      <c r="F9626"/>
      <c r="G9626"/>
      <c r="I9626"/>
      <c r="J9626"/>
      <c r="K9626"/>
      <c r="M9626"/>
      <c r="N9626"/>
      <c r="O9626"/>
      <c r="Q9626"/>
      <c r="R9626"/>
      <c r="S9626"/>
      <c r="U9626"/>
      <c r="V9626"/>
      <c r="W9626"/>
      <c r="Y9626"/>
      <c r="Z9626"/>
      <c r="AA9626"/>
      <c r="AC9626"/>
      <c r="AD9626"/>
      <c r="AE9626"/>
      <c r="AG9626"/>
      <c r="AH9626"/>
      <c r="AI9626"/>
      <c r="AK9626"/>
      <c r="AL9626"/>
      <c r="AM9626"/>
      <c r="AO9626"/>
      <c r="AP9626"/>
      <c r="AQ9626"/>
      <c r="AS9626"/>
      <c r="AT9626"/>
      <c r="AU9626"/>
      <c r="AW9626"/>
      <c r="AX9626"/>
      <c r="AY9626"/>
      <c r="BA9626"/>
      <c r="BB9626"/>
      <c r="BC9626"/>
      <c r="BE9626"/>
      <c r="BF9626"/>
      <c r="BG9626"/>
      <c r="BI9626"/>
      <c r="BJ9626"/>
      <c r="BK9626"/>
      <c r="BM9626"/>
      <c r="BN9626"/>
      <c r="BO9626"/>
    </row>
    <row r="9627" spans="1:67">
      <c r="A9627"/>
      <c r="B9627"/>
      <c r="C9627"/>
      <c r="E9627"/>
      <c r="F9627"/>
      <c r="G9627"/>
      <c r="I9627"/>
      <c r="J9627"/>
      <c r="K9627"/>
      <c r="M9627"/>
      <c r="N9627"/>
      <c r="O9627"/>
      <c r="Q9627"/>
      <c r="R9627"/>
      <c r="S9627"/>
      <c r="U9627"/>
      <c r="V9627"/>
      <c r="W9627"/>
      <c r="Y9627"/>
      <c r="Z9627"/>
      <c r="AA9627"/>
      <c r="AC9627"/>
      <c r="AD9627"/>
      <c r="AE9627"/>
      <c r="AG9627"/>
      <c r="AH9627"/>
      <c r="AI9627"/>
      <c r="AK9627"/>
      <c r="AL9627"/>
      <c r="AM9627"/>
      <c r="AO9627"/>
      <c r="AP9627"/>
      <c r="AQ9627"/>
      <c r="AS9627"/>
      <c r="AT9627"/>
      <c r="AU9627"/>
      <c r="AW9627"/>
      <c r="AX9627"/>
      <c r="AY9627"/>
      <c r="BA9627"/>
      <c r="BB9627"/>
      <c r="BC9627"/>
      <c r="BE9627"/>
      <c r="BF9627"/>
      <c r="BG9627"/>
      <c r="BI9627"/>
      <c r="BJ9627"/>
      <c r="BK9627"/>
      <c r="BM9627"/>
      <c r="BN9627"/>
      <c r="BO9627"/>
    </row>
    <row r="9628" spans="1:67">
      <c r="A9628"/>
      <c r="B9628"/>
      <c r="C9628"/>
      <c r="E9628"/>
      <c r="F9628"/>
      <c r="G9628"/>
      <c r="I9628"/>
      <c r="J9628"/>
      <c r="K9628"/>
      <c r="M9628"/>
      <c r="N9628"/>
      <c r="O9628"/>
      <c r="Q9628"/>
      <c r="R9628"/>
      <c r="S9628"/>
      <c r="U9628"/>
      <c r="V9628"/>
      <c r="W9628"/>
      <c r="Y9628"/>
      <c r="Z9628"/>
      <c r="AA9628"/>
      <c r="AC9628"/>
      <c r="AD9628"/>
      <c r="AE9628"/>
      <c r="AG9628"/>
      <c r="AH9628"/>
      <c r="AI9628"/>
      <c r="AK9628"/>
      <c r="AL9628"/>
      <c r="AM9628"/>
      <c r="AO9628"/>
      <c r="AP9628"/>
      <c r="AQ9628"/>
      <c r="AS9628"/>
      <c r="AT9628"/>
      <c r="AU9628"/>
      <c r="AW9628"/>
      <c r="AX9628"/>
      <c r="AY9628"/>
      <c r="BA9628"/>
      <c r="BB9628"/>
      <c r="BC9628"/>
      <c r="BE9628"/>
      <c r="BF9628"/>
      <c r="BG9628"/>
      <c r="BI9628"/>
      <c r="BJ9628"/>
      <c r="BK9628"/>
      <c r="BM9628"/>
      <c r="BN9628"/>
      <c r="BO9628"/>
    </row>
    <row r="9629" spans="1:67">
      <c r="A9629"/>
      <c r="B9629"/>
      <c r="C9629"/>
      <c r="E9629"/>
      <c r="F9629"/>
      <c r="G9629"/>
      <c r="I9629"/>
      <c r="J9629"/>
      <c r="K9629"/>
      <c r="M9629"/>
      <c r="N9629"/>
      <c r="O9629"/>
      <c r="Q9629"/>
      <c r="R9629"/>
      <c r="S9629"/>
      <c r="U9629"/>
      <c r="V9629"/>
      <c r="W9629"/>
      <c r="Y9629"/>
      <c r="Z9629"/>
      <c r="AA9629"/>
      <c r="AC9629"/>
      <c r="AD9629"/>
      <c r="AE9629"/>
      <c r="AG9629"/>
      <c r="AH9629"/>
      <c r="AI9629"/>
      <c r="AK9629"/>
      <c r="AL9629"/>
      <c r="AM9629"/>
      <c r="AO9629"/>
      <c r="AP9629"/>
      <c r="AQ9629"/>
      <c r="AS9629"/>
      <c r="AT9629"/>
      <c r="AU9629"/>
      <c r="AW9629"/>
      <c r="AX9629"/>
      <c r="AY9629"/>
      <c r="BA9629"/>
      <c r="BB9629"/>
      <c r="BC9629"/>
      <c r="BE9629"/>
      <c r="BF9629"/>
      <c r="BG9629"/>
      <c r="BI9629"/>
      <c r="BJ9629"/>
      <c r="BK9629"/>
      <c r="BM9629"/>
      <c r="BN9629"/>
      <c r="BO9629"/>
    </row>
    <row r="9630" spans="1:67">
      <c r="A9630"/>
      <c r="B9630"/>
      <c r="C9630"/>
      <c r="E9630"/>
      <c r="F9630"/>
      <c r="G9630"/>
      <c r="I9630"/>
      <c r="J9630"/>
      <c r="K9630"/>
      <c r="M9630"/>
      <c r="N9630"/>
      <c r="O9630"/>
      <c r="Q9630"/>
      <c r="R9630"/>
      <c r="S9630"/>
      <c r="U9630"/>
      <c r="V9630"/>
      <c r="W9630"/>
      <c r="Y9630"/>
      <c r="Z9630"/>
      <c r="AA9630"/>
      <c r="AC9630"/>
      <c r="AD9630"/>
      <c r="AE9630"/>
      <c r="AG9630"/>
      <c r="AH9630"/>
      <c r="AI9630"/>
      <c r="AK9630"/>
      <c r="AL9630"/>
      <c r="AM9630"/>
      <c r="AO9630"/>
      <c r="AP9630"/>
      <c r="AQ9630"/>
      <c r="AS9630"/>
      <c r="AT9630"/>
      <c r="AU9630"/>
      <c r="AW9630"/>
      <c r="AX9630"/>
      <c r="AY9630"/>
      <c r="BA9630"/>
      <c r="BB9630"/>
      <c r="BC9630"/>
      <c r="BE9630"/>
      <c r="BF9630"/>
      <c r="BG9630"/>
      <c r="BI9630"/>
      <c r="BJ9630"/>
      <c r="BK9630"/>
      <c r="BM9630"/>
      <c r="BN9630"/>
      <c r="BO9630"/>
    </row>
    <row r="9631" spans="1:67">
      <c r="A9631"/>
      <c r="B9631"/>
      <c r="C9631"/>
      <c r="E9631"/>
      <c r="F9631"/>
      <c r="G9631"/>
      <c r="I9631"/>
      <c r="J9631"/>
      <c r="K9631"/>
      <c r="M9631"/>
      <c r="N9631"/>
      <c r="O9631"/>
      <c r="Q9631"/>
      <c r="R9631"/>
      <c r="S9631"/>
      <c r="U9631"/>
      <c r="V9631"/>
      <c r="W9631"/>
      <c r="Y9631"/>
      <c r="Z9631"/>
      <c r="AA9631"/>
      <c r="AC9631"/>
      <c r="AD9631"/>
      <c r="AE9631"/>
      <c r="AG9631"/>
      <c r="AH9631"/>
      <c r="AI9631"/>
      <c r="AK9631"/>
      <c r="AL9631"/>
      <c r="AM9631"/>
      <c r="AO9631"/>
      <c r="AP9631"/>
      <c r="AQ9631"/>
      <c r="AS9631"/>
      <c r="AT9631"/>
      <c r="AU9631"/>
      <c r="AW9631"/>
      <c r="AX9631"/>
      <c r="AY9631"/>
      <c r="BA9631"/>
      <c r="BB9631"/>
      <c r="BC9631"/>
      <c r="BE9631"/>
      <c r="BF9631"/>
      <c r="BG9631"/>
      <c r="BI9631"/>
      <c r="BJ9631"/>
      <c r="BK9631"/>
      <c r="BM9631"/>
      <c r="BN9631"/>
      <c r="BO9631"/>
    </row>
    <row r="9632" spans="1:67">
      <c r="A9632"/>
      <c r="B9632"/>
      <c r="C9632"/>
      <c r="E9632"/>
      <c r="F9632"/>
      <c r="G9632"/>
      <c r="I9632"/>
      <c r="J9632"/>
      <c r="K9632"/>
      <c r="M9632"/>
      <c r="N9632"/>
      <c r="O9632"/>
      <c r="Q9632"/>
      <c r="R9632"/>
      <c r="S9632"/>
      <c r="U9632"/>
      <c r="V9632"/>
      <c r="W9632"/>
      <c r="Y9632"/>
      <c r="Z9632"/>
      <c r="AA9632"/>
      <c r="AC9632"/>
      <c r="AD9632"/>
      <c r="AE9632"/>
      <c r="AG9632"/>
      <c r="AH9632"/>
      <c r="AI9632"/>
      <c r="AK9632"/>
      <c r="AL9632"/>
      <c r="AM9632"/>
      <c r="AO9632"/>
      <c r="AP9632"/>
      <c r="AQ9632"/>
      <c r="AS9632"/>
      <c r="AT9632"/>
      <c r="AU9632"/>
      <c r="AW9632"/>
      <c r="AX9632"/>
      <c r="AY9632"/>
      <c r="BA9632"/>
      <c r="BB9632"/>
      <c r="BC9632"/>
      <c r="BE9632"/>
      <c r="BF9632"/>
      <c r="BG9632"/>
      <c r="BI9632"/>
      <c r="BJ9632"/>
      <c r="BK9632"/>
      <c r="BM9632"/>
      <c r="BN9632"/>
      <c r="BO9632"/>
    </row>
    <row r="9633" spans="1:67">
      <c r="A9633"/>
      <c r="B9633"/>
      <c r="C9633"/>
      <c r="E9633"/>
      <c r="F9633"/>
      <c r="G9633"/>
      <c r="I9633"/>
      <c r="J9633"/>
      <c r="K9633"/>
      <c r="M9633"/>
      <c r="N9633"/>
      <c r="O9633"/>
      <c r="Q9633"/>
      <c r="R9633"/>
      <c r="S9633"/>
      <c r="U9633"/>
      <c r="V9633"/>
      <c r="W9633"/>
      <c r="Y9633"/>
      <c r="Z9633"/>
      <c r="AA9633"/>
      <c r="AC9633"/>
      <c r="AD9633"/>
      <c r="AE9633"/>
      <c r="AG9633"/>
      <c r="AH9633"/>
      <c r="AI9633"/>
      <c r="AK9633"/>
      <c r="AL9633"/>
      <c r="AM9633"/>
      <c r="AO9633"/>
      <c r="AP9633"/>
      <c r="AQ9633"/>
      <c r="AS9633"/>
      <c r="AT9633"/>
      <c r="AU9633"/>
      <c r="AW9633"/>
      <c r="AX9633"/>
      <c r="AY9633"/>
      <c r="BA9633"/>
      <c r="BB9633"/>
      <c r="BC9633"/>
      <c r="BE9633"/>
      <c r="BF9633"/>
      <c r="BG9633"/>
      <c r="BI9633"/>
      <c r="BJ9633"/>
      <c r="BK9633"/>
      <c r="BM9633"/>
      <c r="BN9633"/>
      <c r="BO9633"/>
    </row>
    <row r="9634" spans="1:67">
      <c r="A9634"/>
      <c r="B9634"/>
      <c r="C9634"/>
      <c r="E9634"/>
      <c r="F9634"/>
      <c r="G9634"/>
      <c r="I9634"/>
      <c r="J9634"/>
      <c r="K9634"/>
      <c r="M9634"/>
      <c r="N9634"/>
      <c r="O9634"/>
      <c r="Q9634"/>
      <c r="R9634"/>
      <c r="S9634"/>
      <c r="U9634"/>
      <c r="V9634"/>
      <c r="W9634"/>
      <c r="Y9634"/>
      <c r="Z9634"/>
      <c r="AA9634"/>
      <c r="AC9634"/>
      <c r="AD9634"/>
      <c r="AE9634"/>
      <c r="AG9634"/>
      <c r="AH9634"/>
      <c r="AI9634"/>
      <c r="AK9634"/>
      <c r="AL9634"/>
      <c r="AM9634"/>
      <c r="AO9634"/>
      <c r="AP9634"/>
      <c r="AQ9634"/>
      <c r="AS9634"/>
      <c r="AT9634"/>
      <c r="AU9634"/>
      <c r="AW9634"/>
      <c r="AX9634"/>
      <c r="AY9634"/>
      <c r="BA9634"/>
      <c r="BB9634"/>
      <c r="BC9634"/>
      <c r="BE9634"/>
      <c r="BF9634"/>
      <c r="BG9634"/>
      <c r="BI9634"/>
      <c r="BJ9634"/>
      <c r="BK9634"/>
      <c r="BM9634"/>
      <c r="BN9634"/>
      <c r="BO9634"/>
    </row>
    <row r="9635" spans="1:67">
      <c r="A9635"/>
      <c r="B9635"/>
      <c r="C9635"/>
      <c r="E9635"/>
      <c r="F9635"/>
      <c r="G9635"/>
      <c r="I9635"/>
      <c r="J9635"/>
      <c r="K9635"/>
      <c r="M9635"/>
      <c r="N9635"/>
      <c r="O9635"/>
      <c r="Q9635"/>
      <c r="R9635"/>
      <c r="S9635"/>
      <c r="U9635"/>
      <c r="V9635"/>
      <c r="W9635"/>
      <c r="Y9635"/>
      <c r="Z9635"/>
      <c r="AA9635"/>
      <c r="AC9635"/>
      <c r="AD9635"/>
      <c r="AE9635"/>
      <c r="AG9635"/>
      <c r="AH9635"/>
      <c r="AI9635"/>
      <c r="AK9635"/>
      <c r="AL9635"/>
      <c r="AM9635"/>
      <c r="AO9635"/>
      <c r="AP9635"/>
      <c r="AQ9635"/>
      <c r="AS9635"/>
      <c r="AT9635"/>
      <c r="AU9635"/>
      <c r="AW9635"/>
      <c r="AX9635"/>
      <c r="AY9635"/>
      <c r="BA9635"/>
      <c r="BB9635"/>
      <c r="BC9635"/>
      <c r="BE9635"/>
      <c r="BF9635"/>
      <c r="BG9635"/>
      <c r="BI9635"/>
      <c r="BJ9635"/>
      <c r="BK9635"/>
      <c r="BM9635"/>
      <c r="BN9635"/>
      <c r="BO9635"/>
    </row>
    <row r="9636" spans="1:67">
      <c r="A9636"/>
      <c r="B9636"/>
      <c r="C9636"/>
      <c r="E9636"/>
      <c r="F9636"/>
      <c r="G9636"/>
      <c r="I9636"/>
      <c r="J9636"/>
      <c r="K9636"/>
      <c r="M9636"/>
      <c r="N9636"/>
      <c r="O9636"/>
      <c r="Q9636"/>
      <c r="R9636"/>
      <c r="S9636"/>
      <c r="U9636"/>
      <c r="V9636"/>
      <c r="W9636"/>
      <c r="Y9636"/>
      <c r="Z9636"/>
      <c r="AA9636"/>
      <c r="AC9636"/>
      <c r="AD9636"/>
      <c r="AE9636"/>
      <c r="AG9636"/>
      <c r="AH9636"/>
      <c r="AI9636"/>
      <c r="AK9636"/>
      <c r="AL9636"/>
      <c r="AM9636"/>
      <c r="AO9636"/>
      <c r="AP9636"/>
      <c r="AQ9636"/>
      <c r="AS9636"/>
      <c r="AT9636"/>
      <c r="AU9636"/>
      <c r="AW9636"/>
      <c r="AX9636"/>
      <c r="AY9636"/>
      <c r="BA9636"/>
      <c r="BB9636"/>
      <c r="BC9636"/>
      <c r="BE9636"/>
      <c r="BF9636"/>
      <c r="BG9636"/>
      <c r="BI9636"/>
      <c r="BJ9636"/>
      <c r="BK9636"/>
      <c r="BM9636"/>
      <c r="BN9636"/>
      <c r="BO9636"/>
    </row>
    <row r="9637" spans="1:67">
      <c r="A9637"/>
      <c r="B9637"/>
      <c r="C9637"/>
      <c r="E9637"/>
      <c r="F9637"/>
      <c r="G9637"/>
      <c r="I9637"/>
      <c r="J9637"/>
      <c r="K9637"/>
      <c r="M9637"/>
      <c r="N9637"/>
      <c r="O9637"/>
      <c r="Q9637"/>
      <c r="R9637"/>
      <c r="S9637"/>
      <c r="U9637"/>
      <c r="V9637"/>
      <c r="W9637"/>
      <c r="Y9637"/>
      <c r="Z9637"/>
      <c r="AA9637"/>
      <c r="AC9637"/>
      <c r="AD9637"/>
      <c r="AE9637"/>
      <c r="AG9637"/>
      <c r="AH9637"/>
      <c r="AI9637"/>
      <c r="AK9637"/>
      <c r="AL9637"/>
      <c r="AM9637"/>
      <c r="AO9637"/>
      <c r="AP9637"/>
      <c r="AQ9637"/>
      <c r="AS9637"/>
      <c r="AT9637"/>
      <c r="AU9637"/>
      <c r="AW9637"/>
      <c r="AX9637"/>
      <c r="AY9637"/>
      <c r="BA9637"/>
      <c r="BB9637"/>
      <c r="BC9637"/>
      <c r="BE9637"/>
      <c r="BF9637"/>
      <c r="BG9637"/>
      <c r="BI9637"/>
      <c r="BJ9637"/>
      <c r="BK9637"/>
      <c r="BM9637"/>
      <c r="BN9637"/>
      <c r="BO9637"/>
    </row>
    <row r="9638" spans="1:67">
      <c r="A9638"/>
      <c r="B9638"/>
      <c r="C9638"/>
      <c r="E9638"/>
      <c r="F9638"/>
      <c r="G9638"/>
      <c r="I9638"/>
      <c r="J9638"/>
      <c r="K9638"/>
      <c r="M9638"/>
      <c r="N9638"/>
      <c r="O9638"/>
      <c r="Q9638"/>
      <c r="R9638"/>
      <c r="S9638"/>
      <c r="U9638"/>
      <c r="V9638"/>
      <c r="W9638"/>
      <c r="Y9638"/>
      <c r="Z9638"/>
      <c r="AA9638"/>
      <c r="AC9638"/>
      <c r="AD9638"/>
      <c r="AE9638"/>
      <c r="AG9638"/>
      <c r="AH9638"/>
      <c r="AI9638"/>
      <c r="AK9638"/>
      <c r="AL9638"/>
      <c r="AM9638"/>
      <c r="AO9638"/>
      <c r="AP9638"/>
      <c r="AQ9638"/>
      <c r="AS9638"/>
      <c r="AT9638"/>
      <c r="AU9638"/>
      <c r="AW9638"/>
      <c r="AX9638"/>
      <c r="AY9638"/>
      <c r="BA9638"/>
      <c r="BB9638"/>
      <c r="BC9638"/>
      <c r="BE9638"/>
      <c r="BF9638"/>
      <c r="BG9638"/>
      <c r="BI9638"/>
      <c r="BJ9638"/>
      <c r="BK9638"/>
      <c r="BM9638"/>
      <c r="BN9638"/>
      <c r="BO9638"/>
    </row>
    <row r="9639" spans="1:67">
      <c r="A9639"/>
      <c r="B9639"/>
      <c r="C9639"/>
      <c r="E9639"/>
      <c r="F9639"/>
      <c r="G9639"/>
      <c r="I9639"/>
      <c r="J9639"/>
      <c r="K9639"/>
      <c r="M9639"/>
      <c r="N9639"/>
      <c r="O9639"/>
      <c r="Q9639"/>
      <c r="R9639"/>
      <c r="S9639"/>
      <c r="U9639"/>
      <c r="V9639"/>
      <c r="W9639"/>
      <c r="Y9639"/>
      <c r="Z9639"/>
      <c r="AA9639"/>
      <c r="AC9639"/>
      <c r="AD9639"/>
      <c r="AE9639"/>
      <c r="AG9639"/>
      <c r="AH9639"/>
      <c r="AI9639"/>
      <c r="AK9639"/>
      <c r="AL9639"/>
      <c r="AM9639"/>
      <c r="AO9639"/>
      <c r="AP9639"/>
      <c r="AQ9639"/>
      <c r="AS9639"/>
      <c r="AT9639"/>
      <c r="AU9639"/>
      <c r="AW9639"/>
      <c r="AX9639"/>
      <c r="AY9639"/>
      <c r="BA9639"/>
      <c r="BB9639"/>
      <c r="BC9639"/>
      <c r="BE9639"/>
      <c r="BF9639"/>
      <c r="BG9639"/>
      <c r="BI9639"/>
      <c r="BJ9639"/>
      <c r="BK9639"/>
      <c r="BM9639"/>
      <c r="BN9639"/>
      <c r="BO9639"/>
    </row>
    <row r="9640" spans="1:67">
      <c r="A9640"/>
      <c r="B9640"/>
      <c r="C9640"/>
      <c r="E9640"/>
      <c r="F9640"/>
      <c r="G9640"/>
      <c r="I9640"/>
      <c r="J9640"/>
      <c r="K9640"/>
      <c r="M9640"/>
      <c r="N9640"/>
      <c r="O9640"/>
      <c r="Q9640"/>
      <c r="R9640"/>
      <c r="S9640"/>
      <c r="U9640"/>
      <c r="V9640"/>
      <c r="W9640"/>
      <c r="Y9640"/>
      <c r="Z9640"/>
      <c r="AA9640"/>
      <c r="AC9640"/>
      <c r="AD9640"/>
      <c r="AE9640"/>
      <c r="AG9640"/>
      <c r="AH9640"/>
      <c r="AI9640"/>
      <c r="AK9640"/>
      <c r="AL9640"/>
      <c r="AM9640"/>
      <c r="AO9640"/>
      <c r="AP9640"/>
      <c r="AQ9640"/>
      <c r="AS9640"/>
      <c r="AT9640"/>
      <c r="AU9640"/>
      <c r="AW9640"/>
      <c r="AX9640"/>
      <c r="AY9640"/>
      <c r="BA9640"/>
      <c r="BB9640"/>
      <c r="BC9640"/>
      <c r="BE9640"/>
      <c r="BF9640"/>
      <c r="BG9640"/>
      <c r="BI9640"/>
      <c r="BJ9640"/>
      <c r="BK9640"/>
      <c r="BM9640"/>
      <c r="BN9640"/>
      <c r="BO9640"/>
    </row>
    <row r="9641" spans="1:67">
      <c r="A9641"/>
      <c r="B9641"/>
      <c r="C9641"/>
      <c r="E9641"/>
      <c r="F9641"/>
      <c r="G9641"/>
      <c r="I9641"/>
      <c r="J9641"/>
      <c r="K9641"/>
      <c r="M9641"/>
      <c r="N9641"/>
      <c r="O9641"/>
      <c r="Q9641"/>
      <c r="R9641"/>
      <c r="S9641"/>
      <c r="U9641"/>
      <c r="V9641"/>
      <c r="W9641"/>
      <c r="Y9641"/>
      <c r="Z9641"/>
      <c r="AA9641"/>
      <c r="AC9641"/>
      <c r="AD9641"/>
      <c r="AE9641"/>
      <c r="AG9641"/>
      <c r="AH9641"/>
      <c r="AI9641"/>
      <c r="AK9641"/>
      <c r="AL9641"/>
      <c r="AM9641"/>
      <c r="AO9641"/>
      <c r="AP9641"/>
      <c r="AQ9641"/>
      <c r="AS9641"/>
      <c r="AT9641"/>
      <c r="AU9641"/>
      <c r="AW9641"/>
      <c r="AX9641"/>
      <c r="AY9641"/>
      <c r="BA9641"/>
      <c r="BB9641"/>
      <c r="BC9641"/>
      <c r="BE9641"/>
      <c r="BF9641"/>
      <c r="BG9641"/>
      <c r="BI9641"/>
      <c r="BJ9641"/>
      <c r="BK9641"/>
      <c r="BM9641"/>
      <c r="BN9641"/>
      <c r="BO9641"/>
    </row>
    <row r="9642" spans="1:67">
      <c r="A9642"/>
      <c r="B9642"/>
      <c r="C9642"/>
      <c r="E9642"/>
      <c r="F9642"/>
      <c r="G9642"/>
      <c r="I9642"/>
      <c r="J9642"/>
      <c r="K9642"/>
      <c r="M9642"/>
      <c r="N9642"/>
      <c r="O9642"/>
      <c r="Q9642"/>
      <c r="R9642"/>
      <c r="S9642"/>
      <c r="U9642"/>
      <c r="V9642"/>
      <c r="W9642"/>
      <c r="Y9642"/>
      <c r="Z9642"/>
      <c r="AA9642"/>
      <c r="AC9642"/>
      <c r="AD9642"/>
      <c r="AE9642"/>
      <c r="AG9642"/>
      <c r="AH9642"/>
      <c r="AI9642"/>
      <c r="AK9642"/>
      <c r="AL9642"/>
      <c r="AM9642"/>
      <c r="AO9642"/>
      <c r="AP9642"/>
      <c r="AQ9642"/>
      <c r="AS9642"/>
      <c r="AT9642"/>
      <c r="AU9642"/>
      <c r="AW9642"/>
      <c r="AX9642"/>
      <c r="AY9642"/>
      <c r="BA9642"/>
      <c r="BB9642"/>
      <c r="BC9642"/>
      <c r="BE9642"/>
      <c r="BF9642"/>
      <c r="BG9642"/>
      <c r="BI9642"/>
      <c r="BJ9642"/>
      <c r="BK9642"/>
      <c r="BM9642"/>
      <c r="BN9642"/>
      <c r="BO9642"/>
    </row>
    <row r="9643" spans="1:67">
      <c r="A9643"/>
      <c r="B9643"/>
      <c r="C9643"/>
      <c r="E9643"/>
      <c r="F9643"/>
      <c r="G9643"/>
      <c r="I9643"/>
      <c r="J9643"/>
      <c r="K9643"/>
      <c r="M9643"/>
      <c r="N9643"/>
      <c r="O9643"/>
      <c r="Q9643"/>
      <c r="R9643"/>
      <c r="S9643"/>
      <c r="U9643"/>
      <c r="V9643"/>
      <c r="W9643"/>
      <c r="Y9643"/>
      <c r="Z9643"/>
      <c r="AA9643"/>
      <c r="AC9643"/>
      <c r="AD9643"/>
      <c r="AE9643"/>
      <c r="AG9643"/>
      <c r="AH9643"/>
      <c r="AI9643"/>
      <c r="AK9643"/>
      <c r="AL9643"/>
      <c r="AM9643"/>
      <c r="AO9643"/>
      <c r="AP9643"/>
      <c r="AQ9643"/>
      <c r="AS9643"/>
      <c r="AT9643"/>
      <c r="AU9643"/>
      <c r="AW9643"/>
      <c r="AX9643"/>
      <c r="AY9643"/>
      <c r="BA9643"/>
      <c r="BB9643"/>
      <c r="BC9643"/>
      <c r="BE9643"/>
      <c r="BF9643"/>
      <c r="BG9643"/>
      <c r="BI9643"/>
      <c r="BJ9643"/>
      <c r="BK9643"/>
      <c r="BM9643"/>
      <c r="BN9643"/>
      <c r="BO9643"/>
    </row>
    <row r="9644" spans="1:67">
      <c r="A9644"/>
      <c r="B9644"/>
      <c r="C9644"/>
      <c r="E9644"/>
      <c r="F9644"/>
      <c r="G9644"/>
      <c r="I9644"/>
      <c r="J9644"/>
      <c r="K9644"/>
      <c r="M9644"/>
      <c r="N9644"/>
      <c r="O9644"/>
      <c r="Q9644"/>
      <c r="R9644"/>
      <c r="S9644"/>
      <c r="U9644"/>
      <c r="V9644"/>
      <c r="W9644"/>
      <c r="Y9644"/>
      <c r="Z9644"/>
      <c r="AA9644"/>
      <c r="AC9644"/>
      <c r="AD9644"/>
      <c r="AE9644"/>
      <c r="AG9644"/>
      <c r="AH9644"/>
      <c r="AI9644"/>
      <c r="AK9644"/>
      <c r="AL9644"/>
      <c r="AM9644"/>
      <c r="AO9644"/>
      <c r="AP9644"/>
      <c r="AQ9644"/>
      <c r="AS9644"/>
      <c r="AT9644"/>
      <c r="AU9644"/>
      <c r="AW9644"/>
      <c r="AX9644"/>
      <c r="AY9644"/>
      <c r="BA9644"/>
      <c r="BB9644"/>
      <c r="BC9644"/>
      <c r="BE9644"/>
      <c r="BF9644"/>
      <c r="BG9644"/>
      <c r="BI9644"/>
      <c r="BJ9644"/>
      <c r="BK9644"/>
      <c r="BM9644"/>
      <c r="BN9644"/>
      <c r="BO9644"/>
    </row>
    <row r="9645" spans="1:67">
      <c r="A9645"/>
      <c r="B9645"/>
      <c r="C9645"/>
      <c r="E9645"/>
      <c r="F9645"/>
      <c r="G9645"/>
      <c r="I9645"/>
      <c r="J9645"/>
      <c r="K9645"/>
      <c r="M9645"/>
      <c r="N9645"/>
      <c r="O9645"/>
      <c r="Q9645"/>
      <c r="R9645"/>
      <c r="S9645"/>
      <c r="U9645"/>
      <c r="V9645"/>
      <c r="W9645"/>
      <c r="Y9645"/>
      <c r="Z9645"/>
      <c r="AA9645"/>
      <c r="AC9645"/>
      <c r="AD9645"/>
      <c r="AE9645"/>
      <c r="AG9645"/>
      <c r="AH9645"/>
      <c r="AI9645"/>
      <c r="AK9645"/>
      <c r="AL9645"/>
      <c r="AM9645"/>
      <c r="AO9645"/>
      <c r="AP9645"/>
      <c r="AQ9645"/>
      <c r="AS9645"/>
      <c r="AT9645"/>
      <c r="AU9645"/>
      <c r="AW9645"/>
      <c r="AX9645"/>
      <c r="AY9645"/>
      <c r="BA9645"/>
      <c r="BB9645"/>
      <c r="BC9645"/>
      <c r="BE9645"/>
      <c r="BF9645"/>
      <c r="BG9645"/>
      <c r="BI9645"/>
      <c r="BJ9645"/>
      <c r="BK9645"/>
      <c r="BM9645"/>
      <c r="BN9645"/>
      <c r="BO9645"/>
    </row>
    <row r="9646" spans="1:67">
      <c r="A9646"/>
      <c r="B9646"/>
      <c r="C9646"/>
      <c r="E9646"/>
      <c r="F9646"/>
      <c r="G9646"/>
      <c r="I9646"/>
      <c r="J9646"/>
      <c r="K9646"/>
      <c r="M9646"/>
      <c r="N9646"/>
      <c r="O9646"/>
      <c r="Q9646"/>
      <c r="R9646"/>
      <c r="S9646"/>
      <c r="U9646"/>
      <c r="V9646"/>
      <c r="W9646"/>
      <c r="Y9646"/>
      <c r="Z9646"/>
      <c r="AA9646"/>
      <c r="AC9646"/>
      <c r="AD9646"/>
      <c r="AE9646"/>
      <c r="AG9646"/>
      <c r="AH9646"/>
      <c r="AI9646"/>
      <c r="AK9646"/>
      <c r="AL9646"/>
      <c r="AM9646"/>
      <c r="AO9646"/>
      <c r="AP9646"/>
      <c r="AQ9646"/>
      <c r="AS9646"/>
      <c r="AT9646"/>
      <c r="AU9646"/>
      <c r="AW9646"/>
      <c r="AX9646"/>
      <c r="AY9646"/>
      <c r="BA9646"/>
      <c r="BB9646"/>
      <c r="BC9646"/>
      <c r="BE9646"/>
      <c r="BF9646"/>
      <c r="BG9646"/>
      <c r="BI9646"/>
      <c r="BJ9646"/>
      <c r="BK9646"/>
      <c r="BM9646"/>
      <c r="BN9646"/>
      <c r="BO9646"/>
    </row>
    <row r="9647" spans="1:67">
      <c r="A9647"/>
      <c r="B9647"/>
      <c r="C9647"/>
      <c r="E9647"/>
      <c r="F9647"/>
      <c r="G9647"/>
      <c r="I9647"/>
      <c r="J9647"/>
      <c r="K9647"/>
      <c r="M9647"/>
      <c r="N9647"/>
      <c r="O9647"/>
      <c r="Q9647"/>
      <c r="R9647"/>
      <c r="S9647"/>
      <c r="U9647"/>
      <c r="V9647"/>
      <c r="W9647"/>
      <c r="Y9647"/>
      <c r="Z9647"/>
      <c r="AA9647"/>
      <c r="AC9647"/>
      <c r="AD9647"/>
      <c r="AE9647"/>
      <c r="AG9647"/>
      <c r="AH9647"/>
      <c r="AI9647"/>
      <c r="AK9647"/>
      <c r="AL9647"/>
      <c r="AM9647"/>
      <c r="AO9647"/>
      <c r="AP9647"/>
      <c r="AQ9647"/>
      <c r="AS9647"/>
      <c r="AT9647"/>
      <c r="AU9647"/>
      <c r="AW9647"/>
      <c r="AX9647"/>
      <c r="AY9647"/>
      <c r="BA9647"/>
      <c r="BB9647"/>
      <c r="BC9647"/>
      <c r="BE9647"/>
      <c r="BF9647"/>
      <c r="BG9647"/>
      <c r="BI9647"/>
      <c r="BJ9647"/>
      <c r="BK9647"/>
      <c r="BM9647"/>
      <c r="BN9647"/>
      <c r="BO9647"/>
    </row>
    <row r="9648" spans="1:67">
      <c r="A9648"/>
      <c r="B9648"/>
      <c r="C9648"/>
      <c r="E9648"/>
      <c r="F9648"/>
      <c r="G9648"/>
      <c r="I9648"/>
      <c r="J9648"/>
      <c r="K9648"/>
      <c r="M9648"/>
      <c r="N9648"/>
      <c r="O9648"/>
      <c r="Q9648"/>
      <c r="R9648"/>
      <c r="S9648"/>
      <c r="U9648"/>
      <c r="V9648"/>
      <c r="W9648"/>
      <c r="Y9648"/>
      <c r="Z9648"/>
      <c r="AA9648"/>
      <c r="AC9648"/>
      <c r="AD9648"/>
      <c r="AE9648"/>
      <c r="AG9648"/>
      <c r="AH9648"/>
      <c r="AI9648"/>
      <c r="AK9648"/>
      <c r="AL9648"/>
      <c r="AM9648"/>
      <c r="AO9648"/>
      <c r="AP9648"/>
      <c r="AQ9648"/>
      <c r="AS9648"/>
      <c r="AT9648"/>
      <c r="AU9648"/>
      <c r="AW9648"/>
      <c r="AX9648"/>
      <c r="AY9648"/>
      <c r="BA9648"/>
      <c r="BB9648"/>
      <c r="BC9648"/>
      <c r="BE9648"/>
      <c r="BF9648"/>
      <c r="BG9648"/>
      <c r="BI9648"/>
      <c r="BJ9648"/>
      <c r="BK9648"/>
      <c r="BM9648"/>
      <c r="BN9648"/>
      <c r="BO9648"/>
    </row>
    <row r="9649" spans="1:67">
      <c r="A9649"/>
      <c r="B9649"/>
      <c r="C9649"/>
      <c r="E9649"/>
      <c r="F9649"/>
      <c r="G9649"/>
      <c r="I9649"/>
      <c r="J9649"/>
      <c r="K9649"/>
      <c r="M9649"/>
      <c r="N9649"/>
      <c r="O9649"/>
      <c r="Q9649"/>
      <c r="R9649"/>
      <c r="S9649"/>
      <c r="U9649"/>
      <c r="V9649"/>
      <c r="W9649"/>
      <c r="Y9649"/>
      <c r="Z9649"/>
      <c r="AA9649"/>
      <c r="AC9649"/>
      <c r="AD9649"/>
      <c r="AE9649"/>
      <c r="AG9649"/>
      <c r="AH9649"/>
      <c r="AI9649"/>
      <c r="AK9649"/>
      <c r="AL9649"/>
      <c r="AM9649"/>
      <c r="AO9649"/>
      <c r="AP9649"/>
      <c r="AQ9649"/>
      <c r="AS9649"/>
      <c r="AT9649"/>
      <c r="AU9649"/>
      <c r="AW9649"/>
      <c r="AX9649"/>
      <c r="AY9649"/>
      <c r="BA9649"/>
      <c r="BB9649"/>
      <c r="BC9649"/>
      <c r="BE9649"/>
      <c r="BF9649"/>
      <c r="BG9649"/>
      <c r="BI9649"/>
      <c r="BJ9649"/>
      <c r="BK9649"/>
      <c r="BM9649"/>
      <c r="BN9649"/>
      <c r="BO9649"/>
    </row>
    <row r="9650" spans="1:67">
      <c r="A9650"/>
      <c r="B9650"/>
      <c r="C9650"/>
      <c r="E9650"/>
      <c r="F9650"/>
      <c r="G9650"/>
      <c r="I9650"/>
      <c r="J9650"/>
      <c r="K9650"/>
      <c r="M9650"/>
      <c r="N9650"/>
      <c r="O9650"/>
      <c r="Q9650"/>
      <c r="R9650"/>
      <c r="S9650"/>
      <c r="U9650"/>
      <c r="V9650"/>
      <c r="W9650"/>
      <c r="Y9650"/>
      <c r="Z9650"/>
      <c r="AA9650"/>
      <c r="AC9650"/>
      <c r="AD9650"/>
      <c r="AE9650"/>
      <c r="AG9650"/>
      <c r="AH9650"/>
      <c r="AI9650"/>
      <c r="AK9650"/>
      <c r="AL9650"/>
      <c r="AM9650"/>
      <c r="AO9650"/>
      <c r="AP9650"/>
      <c r="AQ9650"/>
      <c r="AS9650"/>
      <c r="AT9650"/>
      <c r="AU9650"/>
      <c r="AW9650"/>
      <c r="AX9650"/>
      <c r="AY9650"/>
      <c r="BA9650"/>
      <c r="BB9650"/>
      <c r="BC9650"/>
      <c r="BE9650"/>
      <c r="BF9650"/>
      <c r="BG9650"/>
      <c r="BI9650"/>
      <c r="BJ9650"/>
      <c r="BK9650"/>
      <c r="BM9650"/>
      <c r="BN9650"/>
      <c r="BO9650"/>
    </row>
    <row r="9651" spans="1:67">
      <c r="A9651"/>
      <c r="B9651"/>
      <c r="C9651"/>
      <c r="E9651"/>
      <c r="F9651"/>
      <c r="G9651"/>
      <c r="I9651"/>
      <c r="J9651"/>
      <c r="K9651"/>
      <c r="M9651"/>
      <c r="N9651"/>
      <c r="O9651"/>
      <c r="Q9651"/>
      <c r="R9651"/>
      <c r="S9651"/>
      <c r="U9651"/>
      <c r="V9651"/>
      <c r="W9651"/>
      <c r="Y9651"/>
      <c r="Z9651"/>
      <c r="AA9651"/>
      <c r="AC9651"/>
      <c r="AD9651"/>
      <c r="AE9651"/>
      <c r="AG9651"/>
      <c r="AH9651"/>
      <c r="AI9651"/>
      <c r="AK9651"/>
      <c r="AL9651"/>
      <c r="AM9651"/>
      <c r="AO9651"/>
      <c r="AP9651"/>
      <c r="AQ9651"/>
      <c r="AS9651"/>
      <c r="AT9651"/>
      <c r="AU9651"/>
      <c r="AW9651"/>
      <c r="AX9651"/>
      <c r="AY9651"/>
      <c r="BA9651"/>
      <c r="BB9651"/>
      <c r="BC9651"/>
      <c r="BE9651"/>
      <c r="BF9651"/>
      <c r="BG9651"/>
      <c r="BI9651"/>
      <c r="BJ9651"/>
      <c r="BK9651"/>
      <c r="BM9651"/>
      <c r="BN9651"/>
      <c r="BO9651"/>
    </row>
    <row r="9652" spans="1:67">
      <c r="A9652"/>
      <c r="B9652"/>
      <c r="C9652"/>
      <c r="E9652"/>
      <c r="F9652"/>
      <c r="G9652"/>
      <c r="I9652"/>
      <c r="J9652"/>
      <c r="K9652"/>
      <c r="M9652"/>
      <c r="N9652"/>
      <c r="O9652"/>
      <c r="Q9652"/>
      <c r="R9652"/>
      <c r="S9652"/>
      <c r="U9652"/>
      <c r="V9652"/>
      <c r="W9652"/>
      <c r="Y9652"/>
      <c r="Z9652"/>
      <c r="AA9652"/>
      <c r="AC9652"/>
      <c r="AD9652"/>
      <c r="AE9652"/>
      <c r="AG9652"/>
      <c r="AH9652"/>
      <c r="AI9652"/>
      <c r="AK9652"/>
      <c r="AL9652"/>
      <c r="AM9652"/>
      <c r="AO9652"/>
      <c r="AP9652"/>
      <c r="AQ9652"/>
      <c r="AS9652"/>
      <c r="AT9652"/>
      <c r="AU9652"/>
      <c r="AW9652"/>
      <c r="AX9652"/>
      <c r="AY9652"/>
      <c r="BA9652"/>
      <c r="BB9652"/>
      <c r="BC9652"/>
      <c r="BE9652"/>
      <c r="BF9652"/>
      <c r="BG9652"/>
      <c r="BI9652"/>
      <c r="BJ9652"/>
      <c r="BK9652"/>
      <c r="BM9652"/>
      <c r="BN9652"/>
      <c r="BO9652"/>
    </row>
    <row r="9653" spans="1:67">
      <c r="A9653"/>
      <c r="B9653"/>
      <c r="C9653"/>
      <c r="E9653"/>
      <c r="F9653"/>
      <c r="G9653"/>
      <c r="I9653"/>
      <c r="J9653"/>
      <c r="K9653"/>
      <c r="M9653"/>
      <c r="N9653"/>
      <c r="O9653"/>
      <c r="Q9653"/>
      <c r="R9653"/>
      <c r="S9653"/>
      <c r="U9653"/>
      <c r="V9653"/>
      <c r="W9653"/>
      <c r="Y9653"/>
      <c r="Z9653"/>
      <c r="AA9653"/>
      <c r="AC9653"/>
      <c r="AD9653"/>
      <c r="AE9653"/>
      <c r="AG9653"/>
      <c r="AH9653"/>
      <c r="AI9653"/>
      <c r="AK9653"/>
      <c r="AL9653"/>
      <c r="AM9653"/>
      <c r="AO9653"/>
      <c r="AP9653"/>
      <c r="AQ9653"/>
      <c r="AS9653"/>
      <c r="AT9653"/>
      <c r="AU9653"/>
      <c r="AW9653"/>
      <c r="AX9653"/>
      <c r="AY9653"/>
      <c r="BA9653"/>
      <c r="BB9653"/>
      <c r="BC9653"/>
      <c r="BE9653"/>
      <c r="BF9653"/>
      <c r="BG9653"/>
      <c r="BI9653"/>
      <c r="BJ9653"/>
      <c r="BK9653"/>
      <c r="BM9653"/>
      <c r="BN9653"/>
      <c r="BO9653"/>
    </row>
    <row r="9654" spans="1:67">
      <c r="A9654"/>
      <c r="B9654"/>
      <c r="C9654"/>
      <c r="E9654"/>
      <c r="F9654"/>
      <c r="G9654"/>
      <c r="I9654"/>
      <c r="J9654"/>
      <c r="K9654"/>
      <c r="M9654"/>
      <c r="N9654"/>
      <c r="O9654"/>
      <c r="Q9654"/>
      <c r="R9654"/>
      <c r="S9654"/>
      <c r="U9654"/>
      <c r="V9654"/>
      <c r="W9654"/>
      <c r="Y9654"/>
      <c r="Z9654"/>
      <c r="AA9654"/>
      <c r="AC9654"/>
      <c r="AD9654"/>
      <c r="AE9654"/>
      <c r="AG9654"/>
      <c r="AH9654"/>
      <c r="AI9654"/>
      <c r="AK9654"/>
      <c r="AL9654"/>
      <c r="AM9654"/>
      <c r="AO9654"/>
      <c r="AP9654"/>
      <c r="AQ9654"/>
      <c r="AS9654"/>
      <c r="AT9654"/>
      <c r="AU9654"/>
      <c r="AW9654"/>
      <c r="AX9654"/>
      <c r="AY9654"/>
      <c r="BA9654"/>
      <c r="BB9654"/>
      <c r="BC9654"/>
      <c r="BE9654"/>
      <c r="BF9654"/>
      <c r="BG9654"/>
      <c r="BI9654"/>
      <c r="BJ9654"/>
      <c r="BK9654"/>
      <c r="BM9654"/>
      <c r="BN9654"/>
      <c r="BO9654"/>
    </row>
    <row r="9655" spans="1:67">
      <c r="A9655"/>
      <c r="B9655"/>
      <c r="C9655"/>
      <c r="E9655"/>
      <c r="F9655"/>
      <c r="G9655"/>
      <c r="I9655"/>
      <c r="J9655"/>
      <c r="K9655"/>
      <c r="M9655"/>
      <c r="N9655"/>
      <c r="O9655"/>
      <c r="Q9655"/>
      <c r="R9655"/>
      <c r="S9655"/>
      <c r="U9655"/>
      <c r="V9655"/>
      <c r="W9655"/>
      <c r="Y9655"/>
      <c r="Z9655"/>
      <c r="AA9655"/>
      <c r="AC9655"/>
      <c r="AD9655"/>
      <c r="AE9655"/>
      <c r="AG9655"/>
      <c r="AH9655"/>
      <c r="AI9655"/>
      <c r="AK9655"/>
      <c r="AL9655"/>
      <c r="AM9655"/>
      <c r="AO9655"/>
      <c r="AP9655"/>
      <c r="AQ9655"/>
      <c r="AS9655"/>
      <c r="AT9655"/>
      <c r="AU9655"/>
      <c r="AW9655"/>
      <c r="AX9655"/>
      <c r="AY9655"/>
      <c r="BA9655"/>
      <c r="BB9655"/>
      <c r="BC9655"/>
      <c r="BE9655"/>
      <c r="BF9655"/>
      <c r="BG9655"/>
      <c r="BI9655"/>
      <c r="BJ9655"/>
      <c r="BK9655"/>
      <c r="BM9655"/>
      <c r="BN9655"/>
      <c r="BO9655"/>
    </row>
    <row r="9656" spans="1:67">
      <c r="A9656"/>
      <c r="B9656"/>
      <c r="C9656"/>
      <c r="E9656"/>
      <c r="F9656"/>
      <c r="G9656"/>
      <c r="I9656"/>
      <c r="J9656"/>
      <c r="K9656"/>
      <c r="M9656"/>
      <c r="N9656"/>
      <c r="O9656"/>
      <c r="Q9656"/>
      <c r="R9656"/>
      <c r="S9656"/>
      <c r="U9656"/>
      <c r="V9656"/>
      <c r="W9656"/>
      <c r="Y9656"/>
      <c r="Z9656"/>
      <c r="AA9656"/>
      <c r="AC9656"/>
      <c r="AD9656"/>
      <c r="AE9656"/>
      <c r="AG9656"/>
      <c r="AH9656"/>
      <c r="AI9656"/>
      <c r="AK9656"/>
      <c r="AL9656"/>
      <c r="AM9656"/>
      <c r="AO9656"/>
      <c r="AP9656"/>
      <c r="AQ9656"/>
      <c r="AS9656"/>
      <c r="AT9656"/>
      <c r="AU9656"/>
      <c r="AW9656"/>
      <c r="AX9656"/>
      <c r="AY9656"/>
      <c r="BA9656"/>
      <c r="BB9656"/>
      <c r="BC9656"/>
      <c r="BE9656"/>
      <c r="BF9656"/>
      <c r="BG9656"/>
      <c r="BI9656"/>
      <c r="BJ9656"/>
      <c r="BK9656"/>
      <c r="BM9656"/>
      <c r="BN9656"/>
      <c r="BO9656"/>
    </row>
    <row r="9657" spans="1:67">
      <c r="A9657"/>
      <c r="B9657"/>
      <c r="C9657"/>
      <c r="E9657"/>
      <c r="F9657"/>
      <c r="G9657"/>
      <c r="I9657"/>
      <c r="J9657"/>
      <c r="K9657"/>
      <c r="M9657"/>
      <c r="N9657"/>
      <c r="O9657"/>
      <c r="Q9657"/>
      <c r="R9657"/>
      <c r="S9657"/>
      <c r="U9657"/>
      <c r="V9657"/>
      <c r="W9657"/>
      <c r="Y9657"/>
      <c r="Z9657"/>
      <c r="AA9657"/>
      <c r="AC9657"/>
      <c r="AD9657"/>
      <c r="AE9657"/>
      <c r="AG9657"/>
      <c r="AH9657"/>
      <c r="AI9657"/>
      <c r="AK9657"/>
      <c r="AL9657"/>
      <c r="AM9657"/>
      <c r="AO9657"/>
      <c r="AP9657"/>
      <c r="AQ9657"/>
      <c r="AS9657"/>
      <c r="AT9657"/>
      <c r="AU9657"/>
      <c r="AW9657"/>
      <c r="AX9657"/>
      <c r="AY9657"/>
      <c r="BA9657"/>
      <c r="BB9657"/>
      <c r="BC9657"/>
      <c r="BE9657"/>
      <c r="BF9657"/>
      <c r="BG9657"/>
      <c r="BI9657"/>
      <c r="BJ9657"/>
      <c r="BK9657"/>
      <c r="BM9657"/>
      <c r="BN9657"/>
      <c r="BO9657"/>
    </row>
    <row r="9658" spans="1:67">
      <c r="A9658"/>
      <c r="B9658"/>
      <c r="C9658"/>
      <c r="E9658"/>
      <c r="F9658"/>
      <c r="G9658"/>
      <c r="I9658"/>
      <c r="J9658"/>
      <c r="K9658"/>
      <c r="M9658"/>
      <c r="N9658"/>
      <c r="O9658"/>
      <c r="Q9658"/>
      <c r="R9658"/>
      <c r="S9658"/>
      <c r="U9658"/>
      <c r="V9658"/>
      <c r="W9658"/>
      <c r="Y9658"/>
      <c r="Z9658"/>
      <c r="AA9658"/>
      <c r="AC9658"/>
      <c r="AD9658"/>
      <c r="AE9658"/>
      <c r="AG9658"/>
      <c r="AH9658"/>
      <c r="AI9658"/>
      <c r="AK9658"/>
      <c r="AL9658"/>
      <c r="AM9658"/>
      <c r="AO9658"/>
      <c r="AP9658"/>
      <c r="AQ9658"/>
      <c r="AS9658"/>
      <c r="AT9658"/>
      <c r="AU9658"/>
      <c r="AW9658"/>
      <c r="AX9658"/>
      <c r="AY9658"/>
      <c r="BA9658"/>
      <c r="BB9658"/>
      <c r="BC9658"/>
      <c r="BE9658"/>
      <c r="BF9658"/>
      <c r="BG9658"/>
      <c r="BI9658"/>
      <c r="BJ9658"/>
      <c r="BK9658"/>
      <c r="BM9658"/>
      <c r="BN9658"/>
      <c r="BO9658"/>
    </row>
    <row r="9659" spans="1:67">
      <c r="A9659"/>
      <c r="B9659"/>
      <c r="C9659"/>
      <c r="E9659"/>
      <c r="F9659"/>
      <c r="G9659"/>
      <c r="I9659"/>
      <c r="J9659"/>
      <c r="K9659"/>
      <c r="M9659"/>
      <c r="N9659"/>
      <c r="O9659"/>
      <c r="Q9659"/>
      <c r="R9659"/>
      <c r="S9659"/>
      <c r="U9659"/>
      <c r="V9659"/>
      <c r="W9659"/>
      <c r="Y9659"/>
      <c r="Z9659"/>
      <c r="AA9659"/>
      <c r="AC9659"/>
      <c r="AD9659"/>
      <c r="AE9659"/>
      <c r="AG9659"/>
      <c r="AH9659"/>
      <c r="AI9659"/>
      <c r="AK9659"/>
      <c r="AL9659"/>
      <c r="AM9659"/>
      <c r="AO9659"/>
      <c r="AP9659"/>
      <c r="AQ9659"/>
      <c r="AS9659"/>
      <c r="AT9659"/>
      <c r="AU9659"/>
      <c r="AW9659"/>
      <c r="AX9659"/>
      <c r="AY9659"/>
      <c r="BA9659"/>
      <c r="BB9659"/>
      <c r="BC9659"/>
      <c r="BE9659"/>
      <c r="BF9659"/>
      <c r="BG9659"/>
      <c r="BI9659"/>
      <c r="BJ9659"/>
      <c r="BK9659"/>
      <c r="BM9659"/>
      <c r="BN9659"/>
      <c r="BO9659"/>
    </row>
    <row r="9660" spans="1:67">
      <c r="A9660"/>
      <c r="B9660"/>
      <c r="C9660"/>
      <c r="E9660"/>
      <c r="F9660"/>
      <c r="G9660"/>
      <c r="I9660"/>
      <c r="J9660"/>
      <c r="K9660"/>
      <c r="M9660"/>
      <c r="N9660"/>
      <c r="O9660"/>
      <c r="Q9660"/>
      <c r="R9660"/>
      <c r="S9660"/>
      <c r="U9660"/>
      <c r="V9660"/>
      <c r="W9660"/>
      <c r="Y9660"/>
      <c r="Z9660"/>
      <c r="AA9660"/>
      <c r="AC9660"/>
      <c r="AD9660"/>
      <c r="AE9660"/>
      <c r="AG9660"/>
      <c r="AH9660"/>
      <c r="AI9660"/>
      <c r="AK9660"/>
      <c r="AL9660"/>
      <c r="AM9660"/>
      <c r="AO9660"/>
      <c r="AP9660"/>
      <c r="AQ9660"/>
      <c r="AS9660"/>
      <c r="AT9660"/>
      <c r="AU9660"/>
      <c r="AW9660"/>
      <c r="AX9660"/>
      <c r="AY9660"/>
      <c r="BA9660"/>
      <c r="BB9660"/>
      <c r="BC9660"/>
      <c r="BE9660"/>
      <c r="BF9660"/>
      <c r="BG9660"/>
      <c r="BI9660"/>
      <c r="BJ9660"/>
      <c r="BK9660"/>
      <c r="BM9660"/>
      <c r="BN9660"/>
      <c r="BO9660"/>
    </row>
    <row r="9661" spans="1:67">
      <c r="A9661"/>
      <c r="B9661"/>
      <c r="C9661"/>
      <c r="E9661"/>
      <c r="F9661"/>
      <c r="G9661"/>
      <c r="I9661"/>
      <c r="J9661"/>
      <c r="K9661"/>
      <c r="M9661"/>
      <c r="N9661"/>
      <c r="O9661"/>
      <c r="Q9661"/>
      <c r="R9661"/>
      <c r="S9661"/>
      <c r="U9661"/>
      <c r="V9661"/>
      <c r="W9661"/>
      <c r="Y9661"/>
      <c r="Z9661"/>
      <c r="AA9661"/>
      <c r="AC9661"/>
      <c r="AD9661"/>
      <c r="AE9661"/>
      <c r="AG9661"/>
      <c r="AH9661"/>
      <c r="AI9661"/>
      <c r="AK9661"/>
      <c r="AL9661"/>
      <c r="AM9661"/>
      <c r="AO9661"/>
      <c r="AP9661"/>
      <c r="AQ9661"/>
      <c r="AS9661"/>
      <c r="AT9661"/>
      <c r="AU9661"/>
      <c r="AW9661"/>
      <c r="AX9661"/>
      <c r="AY9661"/>
      <c r="BA9661"/>
      <c r="BB9661"/>
      <c r="BC9661"/>
      <c r="BE9661"/>
      <c r="BF9661"/>
      <c r="BG9661"/>
      <c r="BI9661"/>
      <c r="BJ9661"/>
      <c r="BK9661"/>
      <c r="BM9661"/>
      <c r="BN9661"/>
      <c r="BO9661"/>
    </row>
    <row r="9662" spans="1:67">
      <c r="A9662"/>
      <c r="B9662"/>
      <c r="C9662"/>
      <c r="E9662"/>
      <c r="F9662"/>
      <c r="G9662"/>
      <c r="I9662"/>
      <c r="J9662"/>
      <c r="K9662"/>
      <c r="M9662"/>
      <c r="N9662"/>
      <c r="O9662"/>
      <c r="Q9662"/>
      <c r="R9662"/>
      <c r="S9662"/>
      <c r="U9662"/>
      <c r="V9662"/>
      <c r="W9662"/>
      <c r="Y9662"/>
      <c r="Z9662"/>
      <c r="AA9662"/>
      <c r="AC9662"/>
      <c r="AD9662"/>
      <c r="AE9662"/>
      <c r="AG9662"/>
      <c r="AH9662"/>
      <c r="AI9662"/>
      <c r="AK9662"/>
      <c r="AL9662"/>
      <c r="AM9662"/>
      <c r="AO9662"/>
      <c r="AP9662"/>
      <c r="AQ9662"/>
      <c r="AS9662"/>
      <c r="AT9662"/>
      <c r="AU9662"/>
      <c r="AW9662"/>
      <c r="AX9662"/>
      <c r="AY9662"/>
      <c r="BA9662"/>
      <c r="BB9662"/>
      <c r="BC9662"/>
      <c r="BE9662"/>
      <c r="BF9662"/>
      <c r="BG9662"/>
      <c r="BI9662"/>
      <c r="BJ9662"/>
      <c r="BK9662"/>
      <c r="BM9662"/>
      <c r="BN9662"/>
      <c r="BO9662"/>
    </row>
    <row r="9663" spans="1:67">
      <c r="A9663"/>
      <c r="B9663"/>
      <c r="C9663"/>
      <c r="E9663"/>
      <c r="F9663"/>
      <c r="G9663"/>
      <c r="I9663"/>
      <c r="J9663"/>
      <c r="K9663"/>
      <c r="M9663"/>
      <c r="N9663"/>
      <c r="O9663"/>
      <c r="Q9663"/>
      <c r="R9663"/>
      <c r="S9663"/>
      <c r="U9663"/>
      <c r="V9663"/>
      <c r="W9663"/>
      <c r="Y9663"/>
      <c r="Z9663"/>
      <c r="AA9663"/>
      <c r="AC9663"/>
      <c r="AD9663"/>
      <c r="AE9663"/>
      <c r="AG9663"/>
      <c r="AH9663"/>
      <c r="AI9663"/>
      <c r="AK9663"/>
      <c r="AL9663"/>
      <c r="AM9663"/>
      <c r="AO9663"/>
      <c r="AP9663"/>
      <c r="AQ9663"/>
      <c r="AS9663"/>
      <c r="AT9663"/>
      <c r="AU9663"/>
      <c r="AW9663"/>
      <c r="AX9663"/>
      <c r="AY9663"/>
      <c r="BA9663"/>
      <c r="BB9663"/>
      <c r="BC9663"/>
      <c r="BE9663"/>
      <c r="BF9663"/>
      <c r="BG9663"/>
      <c r="BI9663"/>
      <c r="BJ9663"/>
      <c r="BK9663"/>
      <c r="BM9663"/>
      <c r="BN9663"/>
      <c r="BO9663"/>
    </row>
    <row r="9664" spans="1:67">
      <c r="A9664"/>
      <c r="B9664"/>
      <c r="C9664"/>
      <c r="E9664"/>
      <c r="F9664"/>
      <c r="G9664"/>
      <c r="I9664"/>
      <c r="J9664"/>
      <c r="K9664"/>
      <c r="M9664"/>
      <c r="N9664"/>
      <c r="O9664"/>
      <c r="Q9664"/>
      <c r="R9664"/>
      <c r="S9664"/>
      <c r="U9664"/>
      <c r="V9664"/>
      <c r="W9664"/>
      <c r="Y9664"/>
      <c r="Z9664"/>
      <c r="AA9664"/>
      <c r="AC9664"/>
      <c r="AD9664"/>
      <c r="AE9664"/>
      <c r="AG9664"/>
      <c r="AH9664"/>
      <c r="AI9664"/>
      <c r="AK9664"/>
      <c r="AL9664"/>
      <c r="AM9664"/>
      <c r="AO9664"/>
      <c r="AP9664"/>
      <c r="AQ9664"/>
      <c r="AS9664"/>
      <c r="AT9664"/>
      <c r="AU9664"/>
      <c r="AW9664"/>
      <c r="AX9664"/>
      <c r="AY9664"/>
      <c r="BA9664"/>
      <c r="BB9664"/>
      <c r="BC9664"/>
      <c r="BE9664"/>
      <c r="BF9664"/>
      <c r="BG9664"/>
      <c r="BI9664"/>
      <c r="BJ9664"/>
      <c r="BK9664"/>
      <c r="BM9664"/>
      <c r="BN9664"/>
      <c r="BO9664"/>
    </row>
    <row r="9665" spans="1:67">
      <c r="A9665"/>
      <c r="B9665"/>
      <c r="C9665"/>
      <c r="E9665"/>
      <c r="F9665"/>
      <c r="G9665"/>
      <c r="I9665"/>
      <c r="J9665"/>
      <c r="K9665"/>
      <c r="M9665"/>
      <c r="N9665"/>
      <c r="O9665"/>
      <c r="Q9665"/>
      <c r="R9665"/>
      <c r="S9665"/>
      <c r="U9665"/>
      <c r="V9665"/>
      <c r="W9665"/>
      <c r="Y9665"/>
      <c r="Z9665"/>
      <c r="AA9665"/>
      <c r="AC9665"/>
      <c r="AD9665"/>
      <c r="AE9665"/>
      <c r="AG9665"/>
      <c r="AH9665"/>
      <c r="AI9665"/>
      <c r="AK9665"/>
      <c r="AL9665"/>
      <c r="AM9665"/>
      <c r="AO9665"/>
      <c r="AP9665"/>
      <c r="AQ9665"/>
      <c r="AS9665"/>
      <c r="AT9665"/>
      <c r="AU9665"/>
      <c r="AW9665"/>
      <c r="AX9665"/>
      <c r="AY9665"/>
      <c r="BA9665"/>
      <c r="BB9665"/>
      <c r="BC9665"/>
      <c r="BE9665"/>
      <c r="BF9665"/>
      <c r="BG9665"/>
      <c r="BI9665"/>
      <c r="BJ9665"/>
      <c r="BK9665"/>
      <c r="BM9665"/>
      <c r="BN9665"/>
      <c r="BO9665"/>
    </row>
    <row r="9666" spans="1:67">
      <c r="A9666"/>
      <c r="B9666"/>
      <c r="C9666"/>
      <c r="E9666"/>
      <c r="F9666"/>
      <c r="G9666"/>
      <c r="I9666"/>
      <c r="J9666"/>
      <c r="K9666"/>
      <c r="M9666"/>
      <c r="N9666"/>
      <c r="O9666"/>
      <c r="Q9666"/>
      <c r="R9666"/>
      <c r="S9666"/>
      <c r="U9666"/>
      <c r="V9666"/>
      <c r="W9666"/>
      <c r="Y9666"/>
      <c r="Z9666"/>
      <c r="AA9666"/>
      <c r="AC9666"/>
      <c r="AD9666"/>
      <c r="AE9666"/>
      <c r="AG9666"/>
      <c r="AH9666"/>
      <c r="AI9666"/>
      <c r="AK9666"/>
      <c r="AL9666"/>
      <c r="AM9666"/>
      <c r="AO9666"/>
      <c r="AP9666"/>
      <c r="AQ9666"/>
      <c r="AS9666"/>
      <c r="AT9666"/>
      <c r="AU9666"/>
      <c r="AW9666"/>
      <c r="AX9666"/>
      <c r="AY9666"/>
      <c r="BA9666"/>
      <c r="BB9666"/>
      <c r="BC9666"/>
      <c r="BE9666"/>
      <c r="BF9666"/>
      <c r="BG9666"/>
      <c r="BI9666"/>
      <c r="BJ9666"/>
      <c r="BK9666"/>
      <c r="BM9666"/>
      <c r="BN9666"/>
      <c r="BO9666"/>
    </row>
    <row r="9667" spans="1:67">
      <c r="A9667"/>
      <c r="B9667"/>
      <c r="C9667"/>
      <c r="E9667"/>
      <c r="F9667"/>
      <c r="G9667"/>
      <c r="I9667"/>
      <c r="J9667"/>
      <c r="K9667"/>
      <c r="M9667"/>
      <c r="N9667"/>
      <c r="O9667"/>
      <c r="Q9667"/>
      <c r="R9667"/>
      <c r="S9667"/>
      <c r="U9667"/>
      <c r="V9667"/>
      <c r="W9667"/>
      <c r="Y9667"/>
      <c r="Z9667"/>
      <c r="AA9667"/>
      <c r="AC9667"/>
      <c r="AD9667"/>
      <c r="AE9667"/>
      <c r="AG9667"/>
      <c r="AH9667"/>
      <c r="AI9667"/>
      <c r="AK9667"/>
      <c r="AL9667"/>
      <c r="AM9667"/>
      <c r="AO9667"/>
      <c r="AP9667"/>
      <c r="AQ9667"/>
      <c r="AS9667"/>
      <c r="AT9667"/>
      <c r="AU9667"/>
      <c r="AW9667"/>
      <c r="AX9667"/>
      <c r="AY9667"/>
      <c r="BA9667"/>
      <c r="BB9667"/>
      <c r="BC9667"/>
      <c r="BE9667"/>
      <c r="BF9667"/>
      <c r="BG9667"/>
      <c r="BI9667"/>
      <c r="BJ9667"/>
      <c r="BK9667"/>
      <c r="BM9667"/>
      <c r="BN9667"/>
      <c r="BO9667"/>
    </row>
    <row r="9668" spans="1:67">
      <c r="A9668"/>
      <c r="B9668"/>
      <c r="C9668"/>
      <c r="E9668"/>
      <c r="F9668"/>
      <c r="G9668"/>
      <c r="I9668"/>
      <c r="J9668"/>
      <c r="K9668"/>
      <c r="M9668"/>
      <c r="N9668"/>
      <c r="O9668"/>
      <c r="Q9668"/>
      <c r="R9668"/>
      <c r="S9668"/>
      <c r="U9668"/>
      <c r="V9668"/>
      <c r="W9668"/>
      <c r="Y9668"/>
      <c r="Z9668"/>
      <c r="AA9668"/>
      <c r="AC9668"/>
      <c r="AD9668"/>
      <c r="AE9668"/>
      <c r="AG9668"/>
      <c r="AH9668"/>
      <c r="AI9668"/>
      <c r="AK9668"/>
      <c r="AL9668"/>
      <c r="AM9668"/>
      <c r="AO9668"/>
      <c r="AP9668"/>
      <c r="AQ9668"/>
      <c r="AS9668"/>
      <c r="AT9668"/>
      <c r="AU9668"/>
      <c r="AW9668"/>
      <c r="AX9668"/>
      <c r="AY9668"/>
      <c r="BA9668"/>
      <c r="BB9668"/>
      <c r="BC9668"/>
      <c r="BE9668"/>
      <c r="BF9668"/>
      <c r="BG9668"/>
      <c r="BI9668"/>
      <c r="BJ9668"/>
      <c r="BK9668"/>
      <c r="BM9668"/>
      <c r="BN9668"/>
      <c r="BO9668"/>
    </row>
    <row r="9669" spans="1:67">
      <c r="A9669"/>
      <c r="B9669"/>
      <c r="C9669"/>
      <c r="E9669"/>
      <c r="F9669"/>
      <c r="G9669"/>
      <c r="I9669"/>
      <c r="J9669"/>
      <c r="K9669"/>
      <c r="M9669"/>
      <c r="N9669"/>
      <c r="O9669"/>
      <c r="Q9669"/>
      <c r="R9669"/>
      <c r="S9669"/>
      <c r="U9669"/>
      <c r="V9669"/>
      <c r="W9669"/>
      <c r="Y9669"/>
      <c r="Z9669"/>
      <c r="AA9669"/>
      <c r="AC9669"/>
      <c r="AD9669"/>
      <c r="AE9669"/>
      <c r="AG9669"/>
      <c r="AH9669"/>
      <c r="AI9669"/>
      <c r="AK9669"/>
      <c r="AL9669"/>
      <c r="AM9669"/>
      <c r="AO9669"/>
      <c r="AP9669"/>
      <c r="AQ9669"/>
      <c r="AS9669"/>
      <c r="AT9669"/>
      <c r="AU9669"/>
      <c r="AW9669"/>
      <c r="AX9669"/>
      <c r="AY9669"/>
      <c r="BA9669"/>
      <c r="BB9669"/>
      <c r="BC9669"/>
      <c r="BE9669"/>
      <c r="BF9669"/>
      <c r="BG9669"/>
      <c r="BI9669"/>
      <c r="BJ9669"/>
      <c r="BK9669"/>
      <c r="BM9669"/>
      <c r="BN9669"/>
      <c r="BO9669"/>
    </row>
    <row r="9670" spans="1:67">
      <c r="A9670"/>
      <c r="B9670"/>
      <c r="C9670"/>
      <c r="E9670"/>
      <c r="F9670"/>
      <c r="G9670"/>
      <c r="I9670"/>
      <c r="J9670"/>
      <c r="K9670"/>
      <c r="M9670"/>
      <c r="N9670"/>
      <c r="O9670"/>
      <c r="Q9670"/>
      <c r="R9670"/>
      <c r="S9670"/>
      <c r="U9670"/>
      <c r="V9670"/>
      <c r="W9670"/>
      <c r="Y9670"/>
      <c r="Z9670"/>
      <c r="AA9670"/>
      <c r="AC9670"/>
      <c r="AD9670"/>
      <c r="AE9670"/>
      <c r="AG9670"/>
      <c r="AH9670"/>
      <c r="AI9670"/>
      <c r="AK9670"/>
      <c r="AL9670"/>
      <c r="AM9670"/>
      <c r="AO9670"/>
      <c r="AP9670"/>
      <c r="AQ9670"/>
      <c r="AS9670"/>
      <c r="AT9670"/>
      <c r="AU9670"/>
      <c r="AW9670"/>
      <c r="AX9670"/>
      <c r="AY9670"/>
      <c r="BA9670"/>
      <c r="BB9670"/>
      <c r="BC9670"/>
      <c r="BE9670"/>
      <c r="BF9670"/>
      <c r="BG9670"/>
      <c r="BI9670"/>
      <c r="BJ9670"/>
      <c r="BK9670"/>
      <c r="BM9670"/>
      <c r="BN9670"/>
      <c r="BO9670"/>
    </row>
    <row r="9671" spans="1:67">
      <c r="A9671"/>
      <c r="B9671"/>
      <c r="C9671"/>
      <c r="E9671"/>
      <c r="F9671"/>
      <c r="G9671"/>
      <c r="I9671"/>
      <c r="J9671"/>
      <c r="K9671"/>
      <c r="M9671"/>
      <c r="N9671"/>
      <c r="O9671"/>
      <c r="Q9671"/>
      <c r="R9671"/>
      <c r="S9671"/>
      <c r="U9671"/>
      <c r="V9671"/>
      <c r="W9671"/>
      <c r="Y9671"/>
      <c r="Z9671"/>
      <c r="AA9671"/>
      <c r="AC9671"/>
      <c r="AD9671"/>
      <c r="AE9671"/>
      <c r="AG9671"/>
      <c r="AH9671"/>
      <c r="AI9671"/>
      <c r="AK9671"/>
      <c r="AL9671"/>
      <c r="AM9671"/>
      <c r="AO9671"/>
      <c r="AP9671"/>
      <c r="AQ9671"/>
      <c r="AS9671"/>
      <c r="AT9671"/>
      <c r="AU9671"/>
      <c r="AW9671"/>
      <c r="AX9671"/>
      <c r="AY9671"/>
      <c r="BA9671"/>
      <c r="BB9671"/>
      <c r="BC9671"/>
      <c r="BE9671"/>
      <c r="BF9671"/>
      <c r="BG9671"/>
      <c r="BI9671"/>
      <c r="BJ9671"/>
      <c r="BK9671"/>
      <c r="BM9671"/>
      <c r="BN9671"/>
      <c r="BO9671"/>
    </row>
    <row r="9672" spans="1:67">
      <c r="A9672"/>
      <c r="B9672"/>
      <c r="C9672"/>
      <c r="E9672"/>
      <c r="F9672"/>
      <c r="G9672"/>
      <c r="I9672"/>
      <c r="J9672"/>
      <c r="K9672"/>
      <c r="M9672"/>
      <c r="N9672"/>
      <c r="O9672"/>
      <c r="Q9672"/>
      <c r="R9672"/>
      <c r="S9672"/>
      <c r="U9672"/>
      <c r="V9672"/>
      <c r="W9672"/>
      <c r="Y9672"/>
      <c r="Z9672"/>
      <c r="AA9672"/>
      <c r="AC9672"/>
      <c r="AD9672"/>
      <c r="AE9672"/>
      <c r="AG9672"/>
      <c r="AH9672"/>
      <c r="AI9672"/>
      <c r="AK9672"/>
      <c r="AL9672"/>
      <c r="AM9672"/>
      <c r="AO9672"/>
      <c r="AP9672"/>
      <c r="AQ9672"/>
      <c r="AS9672"/>
      <c r="AT9672"/>
      <c r="AU9672"/>
      <c r="AW9672"/>
      <c r="AX9672"/>
      <c r="AY9672"/>
      <c r="BA9672"/>
      <c r="BB9672"/>
      <c r="BC9672"/>
      <c r="BE9672"/>
      <c r="BF9672"/>
      <c r="BG9672"/>
      <c r="BI9672"/>
      <c r="BJ9672"/>
      <c r="BK9672"/>
      <c r="BM9672"/>
      <c r="BN9672"/>
      <c r="BO9672"/>
    </row>
    <row r="9673" spans="1:67">
      <c r="A9673"/>
      <c r="B9673"/>
      <c r="C9673"/>
      <c r="E9673"/>
      <c r="F9673"/>
      <c r="G9673"/>
      <c r="I9673"/>
      <c r="J9673"/>
      <c r="K9673"/>
      <c r="M9673"/>
      <c r="N9673"/>
      <c r="O9673"/>
      <c r="Q9673"/>
      <c r="R9673"/>
      <c r="S9673"/>
      <c r="U9673"/>
      <c r="V9673"/>
      <c r="W9673"/>
      <c r="Y9673"/>
      <c r="Z9673"/>
      <c r="AA9673"/>
      <c r="AC9673"/>
      <c r="AD9673"/>
      <c r="AE9673"/>
      <c r="AG9673"/>
      <c r="AH9673"/>
      <c r="AI9673"/>
      <c r="AK9673"/>
      <c r="AL9673"/>
      <c r="AM9673"/>
      <c r="AO9673"/>
      <c r="AP9673"/>
      <c r="AQ9673"/>
      <c r="AS9673"/>
      <c r="AT9673"/>
      <c r="AU9673"/>
      <c r="AW9673"/>
      <c r="AX9673"/>
      <c r="AY9673"/>
      <c r="BA9673"/>
      <c r="BB9673"/>
      <c r="BC9673"/>
      <c r="BE9673"/>
      <c r="BF9673"/>
      <c r="BG9673"/>
      <c r="BI9673"/>
      <c r="BJ9673"/>
      <c r="BK9673"/>
      <c r="BM9673"/>
      <c r="BN9673"/>
      <c r="BO9673"/>
    </row>
    <row r="9674" spans="1:67">
      <c r="A9674"/>
      <c r="B9674"/>
      <c r="C9674"/>
      <c r="E9674"/>
      <c r="F9674"/>
      <c r="G9674"/>
      <c r="I9674"/>
      <c r="J9674"/>
      <c r="K9674"/>
      <c r="M9674"/>
      <c r="N9674"/>
      <c r="O9674"/>
      <c r="Q9674"/>
      <c r="R9674"/>
      <c r="S9674"/>
      <c r="U9674"/>
      <c r="V9674"/>
      <c r="W9674"/>
      <c r="Y9674"/>
      <c r="Z9674"/>
      <c r="AA9674"/>
      <c r="AC9674"/>
      <c r="AD9674"/>
      <c r="AE9674"/>
      <c r="AG9674"/>
      <c r="AH9674"/>
      <c r="AI9674"/>
      <c r="AK9674"/>
      <c r="AL9674"/>
      <c r="AM9674"/>
      <c r="AO9674"/>
      <c r="AP9674"/>
      <c r="AQ9674"/>
      <c r="AS9674"/>
      <c r="AT9674"/>
      <c r="AU9674"/>
      <c r="AW9674"/>
      <c r="AX9674"/>
      <c r="AY9674"/>
      <c r="BA9674"/>
      <c r="BB9674"/>
      <c r="BC9674"/>
      <c r="BE9674"/>
      <c r="BF9674"/>
      <c r="BG9674"/>
      <c r="BI9674"/>
      <c r="BJ9674"/>
      <c r="BK9674"/>
      <c r="BM9674"/>
      <c r="BN9674"/>
      <c r="BO9674"/>
    </row>
    <row r="9675" spans="1:67">
      <c r="A9675"/>
      <c r="B9675"/>
      <c r="C9675"/>
      <c r="E9675"/>
      <c r="F9675"/>
      <c r="G9675"/>
      <c r="I9675"/>
      <c r="J9675"/>
      <c r="K9675"/>
      <c r="M9675"/>
      <c r="N9675"/>
      <c r="O9675"/>
      <c r="Q9675"/>
      <c r="R9675"/>
      <c r="S9675"/>
      <c r="U9675"/>
      <c r="V9675"/>
      <c r="W9675"/>
      <c r="Y9675"/>
      <c r="Z9675"/>
      <c r="AA9675"/>
      <c r="AC9675"/>
      <c r="AD9675"/>
      <c r="AE9675"/>
      <c r="AG9675"/>
      <c r="AH9675"/>
      <c r="AI9675"/>
      <c r="AK9675"/>
      <c r="AL9675"/>
      <c r="AM9675"/>
      <c r="AO9675"/>
      <c r="AP9675"/>
      <c r="AQ9675"/>
      <c r="AS9675"/>
      <c r="AT9675"/>
      <c r="AU9675"/>
      <c r="AW9675"/>
      <c r="AX9675"/>
      <c r="AY9675"/>
      <c r="BA9675"/>
      <c r="BB9675"/>
      <c r="BC9675"/>
      <c r="BE9675"/>
      <c r="BF9675"/>
      <c r="BG9675"/>
      <c r="BI9675"/>
      <c r="BJ9675"/>
      <c r="BK9675"/>
      <c r="BM9675"/>
      <c r="BN9675"/>
      <c r="BO9675"/>
    </row>
    <row r="9676" spans="1:67">
      <c r="A9676"/>
      <c r="B9676"/>
      <c r="C9676"/>
      <c r="E9676"/>
      <c r="F9676"/>
      <c r="G9676"/>
      <c r="I9676"/>
      <c r="J9676"/>
      <c r="K9676"/>
      <c r="M9676"/>
      <c r="N9676"/>
      <c r="O9676"/>
      <c r="Q9676"/>
      <c r="R9676"/>
      <c r="S9676"/>
      <c r="U9676"/>
      <c r="V9676"/>
      <c r="W9676"/>
      <c r="Y9676"/>
      <c r="Z9676"/>
      <c r="AA9676"/>
      <c r="AC9676"/>
      <c r="AD9676"/>
      <c r="AE9676"/>
      <c r="AG9676"/>
      <c r="AH9676"/>
      <c r="AI9676"/>
      <c r="AK9676"/>
      <c r="AL9676"/>
      <c r="AM9676"/>
      <c r="AO9676"/>
      <c r="AP9676"/>
      <c r="AQ9676"/>
      <c r="AS9676"/>
      <c r="AT9676"/>
      <c r="AU9676"/>
      <c r="AW9676"/>
      <c r="AX9676"/>
      <c r="AY9676"/>
      <c r="BA9676"/>
      <c r="BB9676"/>
      <c r="BC9676"/>
      <c r="BE9676"/>
      <c r="BF9676"/>
      <c r="BG9676"/>
      <c r="BI9676"/>
      <c r="BJ9676"/>
      <c r="BK9676"/>
      <c r="BM9676"/>
      <c r="BN9676"/>
      <c r="BO9676"/>
    </row>
    <row r="9677" spans="1:67">
      <c r="A9677"/>
      <c r="B9677"/>
      <c r="C9677"/>
      <c r="E9677"/>
      <c r="F9677"/>
      <c r="G9677"/>
      <c r="I9677"/>
      <c r="J9677"/>
      <c r="K9677"/>
      <c r="M9677"/>
      <c r="N9677"/>
      <c r="O9677"/>
      <c r="Q9677"/>
      <c r="R9677"/>
      <c r="S9677"/>
      <c r="U9677"/>
      <c r="V9677"/>
      <c r="W9677"/>
      <c r="Y9677"/>
      <c r="Z9677"/>
      <c r="AA9677"/>
      <c r="AC9677"/>
      <c r="AD9677"/>
      <c r="AE9677"/>
      <c r="AG9677"/>
      <c r="AH9677"/>
      <c r="AI9677"/>
      <c r="AK9677"/>
      <c r="AL9677"/>
      <c r="AM9677"/>
      <c r="AO9677"/>
      <c r="AP9677"/>
      <c r="AQ9677"/>
      <c r="AS9677"/>
      <c r="AT9677"/>
      <c r="AU9677"/>
      <c r="AW9677"/>
      <c r="AX9677"/>
      <c r="AY9677"/>
      <c r="BA9677"/>
      <c r="BB9677"/>
      <c r="BC9677"/>
      <c r="BE9677"/>
      <c r="BF9677"/>
      <c r="BG9677"/>
      <c r="BI9677"/>
      <c r="BJ9677"/>
      <c r="BK9677"/>
      <c r="BM9677"/>
      <c r="BN9677"/>
      <c r="BO9677"/>
    </row>
    <row r="9678" spans="1:67">
      <c r="A9678"/>
      <c r="B9678"/>
      <c r="C9678"/>
      <c r="E9678"/>
      <c r="F9678"/>
      <c r="G9678"/>
      <c r="I9678"/>
      <c r="J9678"/>
      <c r="K9678"/>
      <c r="M9678"/>
      <c r="N9678"/>
      <c r="O9678"/>
      <c r="Q9678"/>
      <c r="R9678"/>
      <c r="S9678"/>
      <c r="U9678"/>
      <c r="V9678"/>
      <c r="W9678"/>
      <c r="Y9678"/>
      <c r="Z9678"/>
      <c r="AA9678"/>
      <c r="AC9678"/>
      <c r="AD9678"/>
      <c r="AE9678"/>
      <c r="AG9678"/>
      <c r="AH9678"/>
      <c r="AI9678"/>
      <c r="AK9678"/>
      <c r="AL9678"/>
      <c r="AM9678"/>
      <c r="AO9678"/>
      <c r="AP9678"/>
      <c r="AQ9678"/>
      <c r="AS9678"/>
      <c r="AT9678"/>
      <c r="AU9678"/>
      <c r="AW9678"/>
      <c r="AX9678"/>
      <c r="AY9678"/>
      <c r="BA9678"/>
      <c r="BB9678"/>
      <c r="BC9678"/>
      <c r="BE9678"/>
      <c r="BF9678"/>
      <c r="BG9678"/>
      <c r="BI9678"/>
      <c r="BJ9678"/>
      <c r="BK9678"/>
      <c r="BM9678"/>
      <c r="BN9678"/>
      <c r="BO9678"/>
    </row>
    <row r="9679" spans="1:67">
      <c r="A9679"/>
      <c r="B9679"/>
      <c r="C9679"/>
      <c r="E9679"/>
      <c r="F9679"/>
      <c r="G9679"/>
      <c r="I9679"/>
      <c r="J9679"/>
      <c r="K9679"/>
      <c r="M9679"/>
      <c r="N9679"/>
      <c r="O9679"/>
      <c r="Q9679"/>
      <c r="R9679"/>
      <c r="S9679"/>
      <c r="U9679"/>
      <c r="V9679"/>
      <c r="W9679"/>
      <c r="Y9679"/>
      <c r="Z9679"/>
      <c r="AA9679"/>
      <c r="AC9679"/>
      <c r="AD9679"/>
      <c r="AE9679"/>
      <c r="AG9679"/>
      <c r="AH9679"/>
      <c r="AI9679"/>
      <c r="AK9679"/>
      <c r="AL9679"/>
      <c r="AM9679"/>
      <c r="AO9679"/>
      <c r="AP9679"/>
      <c r="AQ9679"/>
      <c r="AS9679"/>
      <c r="AT9679"/>
      <c r="AU9679"/>
      <c r="AW9679"/>
      <c r="AX9679"/>
      <c r="AY9679"/>
      <c r="BA9679"/>
      <c r="BB9679"/>
      <c r="BC9679"/>
      <c r="BE9679"/>
      <c r="BF9679"/>
      <c r="BG9679"/>
      <c r="BI9679"/>
      <c r="BJ9679"/>
      <c r="BK9679"/>
      <c r="BM9679"/>
      <c r="BN9679"/>
      <c r="BO9679"/>
    </row>
    <row r="9680" spans="1:67">
      <c r="A9680"/>
      <c r="B9680"/>
      <c r="C9680"/>
      <c r="E9680"/>
      <c r="F9680"/>
      <c r="G9680"/>
      <c r="I9680"/>
      <c r="J9680"/>
      <c r="K9680"/>
      <c r="M9680"/>
      <c r="N9680"/>
      <c r="O9680"/>
      <c r="Q9680"/>
      <c r="R9680"/>
      <c r="S9680"/>
      <c r="U9680"/>
      <c r="V9680"/>
      <c r="W9680"/>
      <c r="Y9680"/>
      <c r="Z9680"/>
      <c r="AA9680"/>
      <c r="AC9680"/>
      <c r="AD9680"/>
      <c r="AE9680"/>
      <c r="AG9680"/>
      <c r="AH9680"/>
      <c r="AI9680"/>
      <c r="AK9680"/>
      <c r="AL9680"/>
      <c r="AM9680"/>
      <c r="AO9680"/>
      <c r="AP9680"/>
      <c r="AQ9680"/>
      <c r="AS9680"/>
      <c r="AT9680"/>
      <c r="AU9680"/>
      <c r="AW9680"/>
      <c r="AX9680"/>
      <c r="AY9680"/>
      <c r="BA9680"/>
      <c r="BB9680"/>
      <c r="BC9680"/>
      <c r="BE9680"/>
      <c r="BF9680"/>
      <c r="BG9680"/>
      <c r="BI9680"/>
      <c r="BJ9680"/>
      <c r="BK9680"/>
      <c r="BM9680"/>
      <c r="BN9680"/>
      <c r="BO9680"/>
    </row>
    <row r="9681" spans="1:67">
      <c r="A9681"/>
      <c r="B9681"/>
      <c r="C9681"/>
      <c r="E9681"/>
      <c r="F9681"/>
      <c r="G9681"/>
      <c r="I9681"/>
      <c r="J9681"/>
      <c r="K9681"/>
      <c r="M9681"/>
      <c r="N9681"/>
      <c r="O9681"/>
      <c r="Q9681"/>
      <c r="R9681"/>
      <c r="S9681"/>
      <c r="U9681"/>
      <c r="V9681"/>
      <c r="W9681"/>
      <c r="Y9681"/>
      <c r="Z9681"/>
      <c r="AA9681"/>
      <c r="AC9681"/>
      <c r="AD9681"/>
      <c r="AE9681"/>
      <c r="AG9681"/>
      <c r="AH9681"/>
      <c r="AI9681"/>
      <c r="AK9681"/>
      <c r="AL9681"/>
      <c r="AM9681"/>
      <c r="AO9681"/>
      <c r="AP9681"/>
      <c r="AQ9681"/>
      <c r="AS9681"/>
      <c r="AT9681"/>
      <c r="AU9681"/>
      <c r="AW9681"/>
      <c r="AX9681"/>
      <c r="AY9681"/>
      <c r="BA9681"/>
      <c r="BB9681"/>
      <c r="BC9681"/>
      <c r="BE9681"/>
      <c r="BF9681"/>
      <c r="BG9681"/>
      <c r="BI9681"/>
      <c r="BJ9681"/>
      <c r="BK9681"/>
      <c r="BM9681"/>
      <c r="BN9681"/>
      <c r="BO9681"/>
    </row>
    <row r="9682" spans="1:67">
      <c r="A9682"/>
      <c r="B9682"/>
      <c r="C9682"/>
      <c r="E9682"/>
      <c r="F9682"/>
      <c r="G9682"/>
      <c r="I9682"/>
      <c r="J9682"/>
      <c r="K9682"/>
      <c r="M9682"/>
      <c r="N9682"/>
      <c r="O9682"/>
      <c r="Q9682"/>
      <c r="R9682"/>
      <c r="S9682"/>
      <c r="U9682"/>
      <c r="V9682"/>
      <c r="W9682"/>
      <c r="Y9682"/>
      <c r="Z9682"/>
      <c r="AA9682"/>
      <c r="AC9682"/>
      <c r="AD9682"/>
      <c r="AE9682"/>
      <c r="AG9682"/>
      <c r="AH9682"/>
      <c r="AI9682"/>
      <c r="AK9682"/>
      <c r="AL9682"/>
      <c r="AM9682"/>
      <c r="AO9682"/>
      <c r="AP9682"/>
      <c r="AQ9682"/>
      <c r="AS9682"/>
      <c r="AT9682"/>
      <c r="AU9682"/>
      <c r="AW9682"/>
      <c r="AX9682"/>
      <c r="AY9682"/>
      <c r="BA9682"/>
      <c r="BB9682"/>
      <c r="BC9682"/>
      <c r="BE9682"/>
      <c r="BF9682"/>
      <c r="BG9682"/>
      <c r="BI9682"/>
      <c r="BJ9682"/>
      <c r="BK9682"/>
      <c r="BM9682"/>
      <c r="BN9682"/>
      <c r="BO9682"/>
    </row>
    <row r="9683" spans="1:67">
      <c r="A9683"/>
      <c r="B9683"/>
      <c r="C9683"/>
      <c r="E9683"/>
      <c r="F9683"/>
      <c r="G9683"/>
      <c r="I9683"/>
      <c r="J9683"/>
      <c r="K9683"/>
      <c r="M9683"/>
      <c r="N9683"/>
      <c r="O9683"/>
      <c r="Q9683"/>
      <c r="R9683"/>
      <c r="S9683"/>
      <c r="U9683"/>
      <c r="V9683"/>
      <c r="W9683"/>
      <c r="Y9683"/>
      <c r="Z9683"/>
      <c r="AA9683"/>
      <c r="AC9683"/>
      <c r="AD9683"/>
      <c r="AE9683"/>
      <c r="AG9683"/>
      <c r="AH9683"/>
      <c r="AI9683"/>
      <c r="AK9683"/>
      <c r="AL9683"/>
      <c r="AM9683"/>
      <c r="AO9683"/>
      <c r="AP9683"/>
      <c r="AQ9683"/>
      <c r="AS9683"/>
      <c r="AT9683"/>
      <c r="AU9683"/>
      <c r="AW9683"/>
      <c r="AX9683"/>
      <c r="AY9683"/>
      <c r="BA9683"/>
      <c r="BB9683"/>
      <c r="BC9683"/>
      <c r="BE9683"/>
      <c r="BF9683"/>
      <c r="BG9683"/>
      <c r="BI9683"/>
      <c r="BJ9683"/>
      <c r="BK9683"/>
      <c r="BM9683"/>
      <c r="BN9683"/>
      <c r="BO9683"/>
    </row>
    <row r="9684" spans="1:67">
      <c r="A9684"/>
      <c r="B9684"/>
      <c r="C9684"/>
      <c r="E9684"/>
      <c r="F9684"/>
      <c r="G9684"/>
      <c r="I9684"/>
      <c r="J9684"/>
      <c r="K9684"/>
      <c r="M9684"/>
      <c r="N9684"/>
      <c r="O9684"/>
      <c r="Q9684"/>
      <c r="R9684"/>
      <c r="S9684"/>
      <c r="U9684"/>
      <c r="V9684"/>
      <c r="W9684"/>
      <c r="Y9684"/>
      <c r="Z9684"/>
      <c r="AA9684"/>
      <c r="AC9684"/>
      <c r="AD9684"/>
      <c r="AE9684"/>
      <c r="AG9684"/>
      <c r="AH9684"/>
      <c r="AI9684"/>
      <c r="AK9684"/>
      <c r="AL9684"/>
      <c r="AM9684"/>
      <c r="AO9684"/>
      <c r="AP9684"/>
      <c r="AQ9684"/>
      <c r="AS9684"/>
      <c r="AT9684"/>
      <c r="AU9684"/>
      <c r="AW9684"/>
      <c r="AX9684"/>
      <c r="AY9684"/>
      <c r="BA9684"/>
      <c r="BB9684"/>
      <c r="BC9684"/>
      <c r="BE9684"/>
      <c r="BF9684"/>
      <c r="BG9684"/>
      <c r="BI9684"/>
      <c r="BJ9684"/>
      <c r="BK9684"/>
      <c r="BM9684"/>
      <c r="BN9684"/>
      <c r="BO9684"/>
    </row>
    <row r="9685" spans="1:67">
      <c r="A9685"/>
      <c r="B9685"/>
      <c r="C9685"/>
      <c r="E9685"/>
      <c r="F9685"/>
      <c r="G9685"/>
      <c r="I9685"/>
      <c r="J9685"/>
      <c r="K9685"/>
      <c r="M9685"/>
      <c r="N9685"/>
      <c r="O9685"/>
      <c r="Q9685"/>
      <c r="R9685"/>
      <c r="S9685"/>
      <c r="U9685"/>
      <c r="V9685"/>
      <c r="W9685"/>
      <c r="Y9685"/>
      <c r="Z9685"/>
      <c r="AA9685"/>
      <c r="AC9685"/>
      <c r="AD9685"/>
      <c r="AE9685"/>
      <c r="AG9685"/>
      <c r="AH9685"/>
      <c r="AI9685"/>
      <c r="AK9685"/>
      <c r="AL9685"/>
      <c r="AM9685"/>
      <c r="AO9685"/>
      <c r="AP9685"/>
      <c r="AQ9685"/>
      <c r="AS9685"/>
      <c r="AT9685"/>
      <c r="AU9685"/>
      <c r="AW9685"/>
      <c r="AX9685"/>
      <c r="AY9685"/>
      <c r="BA9685"/>
      <c r="BB9685"/>
      <c r="BC9685"/>
      <c r="BE9685"/>
      <c r="BF9685"/>
      <c r="BG9685"/>
      <c r="BI9685"/>
      <c r="BJ9685"/>
      <c r="BK9685"/>
      <c r="BM9685"/>
      <c r="BN9685"/>
      <c r="BO9685"/>
    </row>
    <row r="9686" spans="1:67">
      <c r="A9686"/>
      <c r="B9686"/>
      <c r="C9686"/>
      <c r="E9686"/>
      <c r="F9686"/>
      <c r="G9686"/>
      <c r="I9686"/>
      <c r="J9686"/>
      <c r="K9686"/>
      <c r="M9686"/>
      <c r="N9686"/>
      <c r="O9686"/>
      <c r="Q9686"/>
      <c r="R9686"/>
      <c r="S9686"/>
      <c r="U9686"/>
      <c r="V9686"/>
      <c r="W9686"/>
      <c r="Y9686"/>
      <c r="Z9686"/>
      <c r="AA9686"/>
      <c r="AC9686"/>
      <c r="AD9686"/>
      <c r="AE9686"/>
      <c r="AG9686"/>
      <c r="AH9686"/>
      <c r="AI9686"/>
      <c r="AK9686"/>
      <c r="AL9686"/>
      <c r="AM9686"/>
      <c r="AO9686"/>
      <c r="AP9686"/>
      <c r="AQ9686"/>
      <c r="AS9686"/>
      <c r="AT9686"/>
      <c r="AU9686"/>
      <c r="AW9686"/>
      <c r="AX9686"/>
      <c r="AY9686"/>
      <c r="BA9686"/>
      <c r="BB9686"/>
      <c r="BC9686"/>
      <c r="BE9686"/>
      <c r="BF9686"/>
      <c r="BG9686"/>
      <c r="BI9686"/>
      <c r="BJ9686"/>
      <c r="BK9686"/>
      <c r="BM9686"/>
      <c r="BN9686"/>
      <c r="BO9686"/>
    </row>
    <row r="9687" spans="1:67">
      <c r="A9687"/>
      <c r="B9687"/>
      <c r="C9687"/>
      <c r="E9687"/>
      <c r="F9687"/>
      <c r="G9687"/>
      <c r="I9687"/>
      <c r="J9687"/>
      <c r="K9687"/>
      <c r="M9687"/>
      <c r="N9687"/>
      <c r="O9687"/>
      <c r="Q9687"/>
      <c r="R9687"/>
      <c r="S9687"/>
      <c r="U9687"/>
      <c r="V9687"/>
      <c r="W9687"/>
      <c r="Y9687"/>
      <c r="Z9687"/>
      <c r="AA9687"/>
      <c r="AC9687"/>
      <c r="AD9687"/>
      <c r="AE9687"/>
      <c r="AG9687"/>
      <c r="AH9687"/>
      <c r="AI9687"/>
      <c r="AK9687"/>
      <c r="AL9687"/>
      <c r="AM9687"/>
      <c r="AO9687"/>
      <c r="AP9687"/>
      <c r="AQ9687"/>
      <c r="AS9687"/>
      <c r="AT9687"/>
      <c r="AU9687"/>
      <c r="AW9687"/>
      <c r="AX9687"/>
      <c r="AY9687"/>
      <c r="BA9687"/>
      <c r="BB9687"/>
      <c r="BC9687"/>
      <c r="BE9687"/>
      <c r="BF9687"/>
      <c r="BG9687"/>
      <c r="BI9687"/>
      <c r="BJ9687"/>
      <c r="BK9687"/>
      <c r="BM9687"/>
      <c r="BN9687"/>
      <c r="BO9687"/>
    </row>
    <row r="9688" spans="1:67">
      <c r="A9688"/>
      <c r="B9688"/>
      <c r="C9688"/>
      <c r="E9688"/>
      <c r="F9688"/>
      <c r="G9688"/>
      <c r="I9688"/>
      <c r="J9688"/>
      <c r="K9688"/>
      <c r="M9688"/>
      <c r="N9688"/>
      <c r="O9688"/>
      <c r="Q9688"/>
      <c r="R9688"/>
      <c r="S9688"/>
      <c r="U9688"/>
      <c r="V9688"/>
      <c r="W9688"/>
      <c r="Y9688"/>
      <c r="Z9688"/>
      <c r="AA9688"/>
      <c r="AC9688"/>
      <c r="AD9688"/>
      <c r="AE9688"/>
      <c r="AG9688"/>
      <c r="AH9688"/>
      <c r="AI9688"/>
      <c r="AK9688"/>
      <c r="AL9688"/>
      <c r="AM9688"/>
      <c r="AO9688"/>
      <c r="AP9688"/>
      <c r="AQ9688"/>
      <c r="AS9688"/>
      <c r="AT9688"/>
      <c r="AU9688"/>
      <c r="AW9688"/>
      <c r="AX9688"/>
      <c r="AY9688"/>
      <c r="BA9688"/>
      <c r="BB9688"/>
      <c r="BC9688"/>
      <c r="BE9688"/>
      <c r="BF9688"/>
      <c r="BG9688"/>
      <c r="BI9688"/>
      <c r="BJ9688"/>
      <c r="BK9688"/>
      <c r="BM9688"/>
      <c r="BN9688"/>
      <c r="BO9688"/>
    </row>
    <row r="9689" spans="1:67">
      <c r="A9689"/>
      <c r="B9689"/>
      <c r="C9689"/>
      <c r="E9689"/>
      <c r="F9689"/>
      <c r="G9689"/>
      <c r="I9689"/>
      <c r="J9689"/>
      <c r="K9689"/>
      <c r="M9689"/>
      <c r="N9689"/>
      <c r="O9689"/>
      <c r="Q9689"/>
      <c r="R9689"/>
      <c r="S9689"/>
      <c r="U9689"/>
      <c r="V9689"/>
      <c r="W9689"/>
      <c r="Y9689"/>
      <c r="Z9689"/>
      <c r="AA9689"/>
      <c r="AC9689"/>
      <c r="AD9689"/>
      <c r="AE9689"/>
      <c r="AG9689"/>
      <c r="AH9689"/>
      <c r="AI9689"/>
      <c r="AK9689"/>
      <c r="AL9689"/>
      <c r="AM9689"/>
      <c r="AO9689"/>
      <c r="AP9689"/>
      <c r="AQ9689"/>
      <c r="AS9689"/>
      <c r="AT9689"/>
      <c r="AU9689"/>
      <c r="AW9689"/>
      <c r="AX9689"/>
      <c r="AY9689"/>
      <c r="BA9689"/>
      <c r="BB9689"/>
      <c r="BC9689"/>
      <c r="BE9689"/>
      <c r="BF9689"/>
      <c r="BG9689"/>
      <c r="BI9689"/>
      <c r="BJ9689"/>
      <c r="BK9689"/>
      <c r="BM9689"/>
      <c r="BN9689"/>
      <c r="BO9689"/>
    </row>
    <row r="9690" spans="1:67">
      <c r="A9690"/>
      <c r="B9690"/>
      <c r="C9690"/>
      <c r="E9690"/>
      <c r="F9690"/>
      <c r="G9690"/>
      <c r="I9690"/>
      <c r="J9690"/>
      <c r="K9690"/>
      <c r="M9690"/>
      <c r="N9690"/>
      <c r="O9690"/>
      <c r="Q9690"/>
      <c r="R9690"/>
      <c r="S9690"/>
      <c r="U9690"/>
      <c r="V9690"/>
      <c r="W9690"/>
      <c r="Y9690"/>
      <c r="Z9690"/>
      <c r="AA9690"/>
      <c r="AC9690"/>
      <c r="AD9690"/>
      <c r="AE9690"/>
      <c r="AG9690"/>
      <c r="AH9690"/>
      <c r="AI9690"/>
      <c r="AK9690"/>
      <c r="AL9690"/>
      <c r="AM9690"/>
      <c r="AO9690"/>
      <c r="AP9690"/>
      <c r="AQ9690"/>
      <c r="AS9690"/>
      <c r="AT9690"/>
      <c r="AU9690"/>
      <c r="AW9690"/>
      <c r="AX9690"/>
      <c r="AY9690"/>
      <c r="BA9690"/>
      <c r="BB9690"/>
      <c r="BC9690"/>
      <c r="BE9690"/>
      <c r="BF9690"/>
      <c r="BG9690"/>
      <c r="BI9690"/>
      <c r="BJ9690"/>
      <c r="BK9690"/>
      <c r="BM9690"/>
      <c r="BN9690"/>
      <c r="BO9690"/>
    </row>
    <row r="9691" spans="1:67">
      <c r="A9691"/>
      <c r="B9691"/>
      <c r="C9691"/>
      <c r="E9691"/>
      <c r="F9691"/>
      <c r="G9691"/>
      <c r="I9691"/>
      <c r="J9691"/>
      <c r="K9691"/>
      <c r="M9691"/>
      <c r="N9691"/>
      <c r="O9691"/>
      <c r="Q9691"/>
      <c r="R9691"/>
      <c r="S9691"/>
      <c r="U9691"/>
      <c r="V9691"/>
      <c r="W9691"/>
      <c r="Y9691"/>
      <c r="Z9691"/>
      <c r="AA9691"/>
      <c r="AC9691"/>
      <c r="AD9691"/>
      <c r="AE9691"/>
      <c r="AG9691"/>
      <c r="AH9691"/>
      <c r="AI9691"/>
      <c r="AK9691"/>
      <c r="AL9691"/>
      <c r="AM9691"/>
      <c r="AO9691"/>
      <c r="AP9691"/>
      <c r="AQ9691"/>
      <c r="AS9691"/>
      <c r="AT9691"/>
      <c r="AU9691"/>
      <c r="AW9691"/>
      <c r="AX9691"/>
      <c r="AY9691"/>
      <c r="BA9691"/>
      <c r="BB9691"/>
      <c r="BC9691"/>
      <c r="BE9691"/>
      <c r="BF9691"/>
      <c r="BG9691"/>
      <c r="BI9691"/>
      <c r="BJ9691"/>
      <c r="BK9691"/>
      <c r="BM9691"/>
      <c r="BN9691"/>
      <c r="BO9691"/>
    </row>
    <row r="9692" spans="1:67">
      <c r="A9692"/>
      <c r="B9692"/>
      <c r="C9692"/>
      <c r="E9692"/>
      <c r="F9692"/>
      <c r="G9692"/>
      <c r="I9692"/>
      <c r="J9692"/>
      <c r="K9692"/>
      <c r="M9692"/>
      <c r="N9692"/>
      <c r="O9692"/>
      <c r="Q9692"/>
      <c r="R9692"/>
      <c r="S9692"/>
      <c r="U9692"/>
      <c r="V9692"/>
      <c r="W9692"/>
      <c r="Y9692"/>
      <c r="Z9692"/>
      <c r="AA9692"/>
      <c r="AC9692"/>
      <c r="AD9692"/>
      <c r="AE9692"/>
      <c r="AG9692"/>
      <c r="AH9692"/>
      <c r="AI9692"/>
      <c r="AK9692"/>
      <c r="AL9692"/>
      <c r="AM9692"/>
      <c r="AO9692"/>
      <c r="AP9692"/>
      <c r="AQ9692"/>
      <c r="AS9692"/>
      <c r="AT9692"/>
      <c r="AU9692"/>
      <c r="AW9692"/>
      <c r="AX9692"/>
      <c r="AY9692"/>
      <c r="BA9692"/>
      <c r="BB9692"/>
      <c r="BC9692"/>
      <c r="BE9692"/>
      <c r="BF9692"/>
      <c r="BG9692"/>
      <c r="BI9692"/>
      <c r="BJ9692"/>
      <c r="BK9692"/>
      <c r="BM9692"/>
      <c r="BN9692"/>
      <c r="BO9692"/>
    </row>
    <row r="9693" spans="1:67">
      <c r="A9693"/>
      <c r="B9693"/>
      <c r="C9693"/>
      <c r="E9693"/>
      <c r="F9693"/>
      <c r="G9693"/>
      <c r="I9693"/>
      <c r="J9693"/>
      <c r="K9693"/>
      <c r="M9693"/>
      <c r="N9693"/>
      <c r="O9693"/>
      <c r="Q9693"/>
      <c r="R9693"/>
      <c r="S9693"/>
      <c r="U9693"/>
      <c r="V9693"/>
      <c r="W9693"/>
      <c r="Y9693"/>
      <c r="Z9693"/>
      <c r="AA9693"/>
      <c r="AC9693"/>
      <c r="AD9693"/>
      <c r="AE9693"/>
      <c r="AG9693"/>
      <c r="AH9693"/>
      <c r="AI9693"/>
      <c r="AK9693"/>
      <c r="AL9693"/>
      <c r="AM9693"/>
      <c r="AO9693"/>
      <c r="AP9693"/>
      <c r="AQ9693"/>
      <c r="AS9693"/>
      <c r="AT9693"/>
      <c r="AU9693"/>
      <c r="AW9693"/>
      <c r="AX9693"/>
      <c r="AY9693"/>
      <c r="BA9693"/>
      <c r="BB9693"/>
      <c r="BC9693"/>
      <c r="BE9693"/>
      <c r="BF9693"/>
      <c r="BG9693"/>
      <c r="BI9693"/>
      <c r="BJ9693"/>
      <c r="BK9693"/>
      <c r="BM9693"/>
      <c r="BN9693"/>
      <c r="BO9693"/>
    </row>
    <row r="9694" spans="1:67">
      <c r="A9694"/>
      <c r="B9694"/>
      <c r="C9694"/>
      <c r="E9694"/>
      <c r="F9694"/>
      <c r="G9694"/>
      <c r="I9694"/>
      <c r="J9694"/>
      <c r="K9694"/>
      <c r="M9694"/>
      <c r="N9694"/>
      <c r="O9694"/>
      <c r="Q9694"/>
      <c r="R9694"/>
      <c r="S9694"/>
      <c r="U9694"/>
      <c r="V9694"/>
      <c r="W9694"/>
      <c r="Y9694"/>
      <c r="Z9694"/>
      <c r="AA9694"/>
      <c r="AC9694"/>
      <c r="AD9694"/>
      <c r="AE9694"/>
      <c r="AG9694"/>
      <c r="AH9694"/>
      <c r="AI9694"/>
      <c r="AK9694"/>
      <c r="AL9694"/>
      <c r="AM9694"/>
      <c r="AO9694"/>
      <c r="AP9694"/>
      <c r="AQ9694"/>
      <c r="AS9694"/>
      <c r="AT9694"/>
      <c r="AU9694"/>
      <c r="AW9694"/>
      <c r="AX9694"/>
      <c r="AY9694"/>
      <c r="BA9694"/>
      <c r="BB9694"/>
      <c r="BC9694"/>
      <c r="BE9694"/>
      <c r="BF9694"/>
      <c r="BG9694"/>
      <c r="BI9694"/>
      <c r="BJ9694"/>
      <c r="BK9694"/>
      <c r="BM9694"/>
      <c r="BN9694"/>
      <c r="BO9694"/>
    </row>
    <row r="9695" spans="1:67">
      <c r="A9695"/>
      <c r="B9695"/>
      <c r="C9695"/>
      <c r="E9695"/>
      <c r="F9695"/>
      <c r="G9695"/>
      <c r="I9695"/>
      <c r="J9695"/>
      <c r="K9695"/>
      <c r="M9695"/>
      <c r="N9695"/>
      <c r="O9695"/>
      <c r="Q9695"/>
      <c r="R9695"/>
      <c r="S9695"/>
      <c r="U9695"/>
      <c r="V9695"/>
      <c r="W9695"/>
      <c r="Y9695"/>
      <c r="Z9695"/>
      <c r="AA9695"/>
      <c r="AC9695"/>
      <c r="AD9695"/>
      <c r="AE9695"/>
      <c r="AG9695"/>
      <c r="AH9695"/>
      <c r="AI9695"/>
      <c r="AK9695"/>
      <c r="AL9695"/>
      <c r="AM9695"/>
      <c r="AO9695"/>
      <c r="AP9695"/>
      <c r="AQ9695"/>
      <c r="AS9695"/>
      <c r="AT9695"/>
      <c r="AU9695"/>
      <c r="AW9695"/>
      <c r="AX9695"/>
      <c r="AY9695"/>
      <c r="BA9695"/>
      <c r="BB9695"/>
      <c r="BC9695"/>
      <c r="BE9695"/>
      <c r="BF9695"/>
      <c r="BG9695"/>
      <c r="BI9695"/>
      <c r="BJ9695"/>
      <c r="BK9695"/>
      <c r="BM9695"/>
      <c r="BN9695"/>
      <c r="BO9695"/>
    </row>
    <row r="9696" spans="1:67">
      <c r="A9696"/>
      <c r="B9696"/>
      <c r="C9696"/>
      <c r="E9696"/>
      <c r="F9696"/>
      <c r="G9696"/>
      <c r="I9696"/>
      <c r="J9696"/>
      <c r="K9696"/>
      <c r="M9696"/>
      <c r="N9696"/>
      <c r="O9696"/>
      <c r="Q9696"/>
      <c r="R9696"/>
      <c r="S9696"/>
      <c r="U9696"/>
      <c r="V9696"/>
      <c r="W9696"/>
      <c r="Y9696"/>
      <c r="Z9696"/>
      <c r="AA9696"/>
      <c r="AC9696"/>
      <c r="AD9696"/>
      <c r="AE9696"/>
      <c r="AG9696"/>
      <c r="AH9696"/>
      <c r="AI9696"/>
      <c r="AK9696"/>
      <c r="AL9696"/>
      <c r="AM9696"/>
      <c r="AO9696"/>
      <c r="AP9696"/>
      <c r="AQ9696"/>
      <c r="AS9696"/>
      <c r="AT9696"/>
      <c r="AU9696"/>
      <c r="AW9696"/>
      <c r="AX9696"/>
      <c r="AY9696"/>
      <c r="BA9696"/>
      <c r="BB9696"/>
      <c r="BC9696"/>
      <c r="BE9696"/>
      <c r="BF9696"/>
      <c r="BG9696"/>
      <c r="BI9696"/>
      <c r="BJ9696"/>
      <c r="BK9696"/>
      <c r="BM9696"/>
      <c r="BN9696"/>
      <c r="BO9696"/>
    </row>
    <row r="9697" spans="1:67">
      <c r="A9697"/>
      <c r="B9697"/>
      <c r="C9697"/>
      <c r="E9697"/>
      <c r="F9697"/>
      <c r="G9697"/>
      <c r="I9697"/>
      <c r="J9697"/>
      <c r="K9697"/>
      <c r="M9697"/>
      <c r="N9697"/>
      <c r="O9697"/>
      <c r="Q9697"/>
      <c r="R9697"/>
      <c r="S9697"/>
      <c r="U9697"/>
      <c r="V9697"/>
      <c r="W9697"/>
      <c r="Y9697"/>
      <c r="Z9697"/>
      <c r="AA9697"/>
      <c r="AC9697"/>
      <c r="AD9697"/>
      <c r="AE9697"/>
      <c r="AG9697"/>
      <c r="AH9697"/>
      <c r="AI9697"/>
      <c r="AK9697"/>
      <c r="AL9697"/>
      <c r="AM9697"/>
      <c r="AO9697"/>
      <c r="AP9697"/>
      <c r="AQ9697"/>
      <c r="AS9697"/>
      <c r="AT9697"/>
      <c r="AU9697"/>
      <c r="AW9697"/>
      <c r="AX9697"/>
      <c r="AY9697"/>
      <c r="BA9697"/>
      <c r="BB9697"/>
      <c r="BC9697"/>
      <c r="BE9697"/>
      <c r="BF9697"/>
      <c r="BG9697"/>
      <c r="BI9697"/>
      <c r="BJ9697"/>
      <c r="BK9697"/>
      <c r="BM9697"/>
      <c r="BN9697"/>
      <c r="BO9697"/>
    </row>
    <row r="9698" spans="1:67">
      <c r="A9698"/>
      <c r="B9698"/>
      <c r="C9698"/>
      <c r="E9698"/>
      <c r="F9698"/>
      <c r="G9698"/>
      <c r="I9698"/>
      <c r="J9698"/>
      <c r="K9698"/>
      <c r="M9698"/>
      <c r="N9698"/>
      <c r="O9698"/>
      <c r="Q9698"/>
      <c r="R9698"/>
      <c r="S9698"/>
      <c r="U9698"/>
      <c r="V9698"/>
      <c r="W9698"/>
      <c r="Y9698"/>
      <c r="Z9698"/>
      <c r="AA9698"/>
      <c r="AC9698"/>
      <c r="AD9698"/>
      <c r="AE9698"/>
      <c r="AG9698"/>
      <c r="AH9698"/>
      <c r="AI9698"/>
      <c r="AK9698"/>
      <c r="AL9698"/>
      <c r="AM9698"/>
      <c r="AO9698"/>
      <c r="AP9698"/>
      <c r="AQ9698"/>
      <c r="AS9698"/>
      <c r="AT9698"/>
      <c r="AU9698"/>
      <c r="AW9698"/>
      <c r="AX9698"/>
      <c r="AY9698"/>
      <c r="BA9698"/>
      <c r="BB9698"/>
      <c r="BC9698"/>
      <c r="BE9698"/>
      <c r="BF9698"/>
      <c r="BG9698"/>
      <c r="BI9698"/>
      <c r="BJ9698"/>
      <c r="BK9698"/>
      <c r="BM9698"/>
      <c r="BN9698"/>
      <c r="BO9698"/>
    </row>
    <row r="9699" spans="1:67">
      <c r="A9699"/>
      <c r="B9699"/>
      <c r="C9699"/>
      <c r="E9699"/>
      <c r="F9699"/>
      <c r="G9699"/>
      <c r="I9699"/>
      <c r="J9699"/>
      <c r="K9699"/>
      <c r="M9699"/>
      <c r="N9699"/>
      <c r="O9699"/>
      <c r="Q9699"/>
      <c r="R9699"/>
      <c r="S9699"/>
      <c r="U9699"/>
      <c r="V9699"/>
      <c r="W9699"/>
      <c r="Y9699"/>
      <c r="Z9699"/>
      <c r="AA9699"/>
      <c r="AC9699"/>
      <c r="AD9699"/>
      <c r="AE9699"/>
      <c r="AG9699"/>
      <c r="AH9699"/>
      <c r="AI9699"/>
      <c r="AK9699"/>
      <c r="AL9699"/>
      <c r="AM9699"/>
      <c r="AO9699"/>
      <c r="AP9699"/>
      <c r="AQ9699"/>
      <c r="AS9699"/>
      <c r="AT9699"/>
      <c r="AU9699"/>
      <c r="AW9699"/>
      <c r="AX9699"/>
      <c r="AY9699"/>
      <c r="BA9699"/>
      <c r="BB9699"/>
      <c r="BC9699"/>
      <c r="BE9699"/>
      <c r="BF9699"/>
      <c r="BG9699"/>
      <c r="BI9699"/>
      <c r="BJ9699"/>
      <c r="BK9699"/>
      <c r="BM9699"/>
      <c r="BN9699"/>
      <c r="BO9699"/>
    </row>
    <row r="9700" spans="1:67">
      <c r="A9700"/>
      <c r="B9700"/>
      <c r="C9700"/>
      <c r="E9700"/>
      <c r="F9700"/>
      <c r="G9700"/>
      <c r="I9700"/>
      <c r="J9700"/>
      <c r="K9700"/>
      <c r="M9700"/>
      <c r="N9700"/>
      <c r="O9700"/>
      <c r="Q9700"/>
      <c r="R9700"/>
      <c r="S9700"/>
      <c r="U9700"/>
      <c r="V9700"/>
      <c r="W9700"/>
      <c r="Y9700"/>
      <c r="Z9700"/>
      <c r="AA9700"/>
      <c r="AC9700"/>
      <c r="AD9700"/>
      <c r="AE9700"/>
      <c r="AG9700"/>
      <c r="AH9700"/>
      <c r="AI9700"/>
      <c r="AK9700"/>
      <c r="AL9700"/>
      <c r="AM9700"/>
      <c r="AO9700"/>
      <c r="AP9700"/>
      <c r="AQ9700"/>
      <c r="AS9700"/>
      <c r="AT9700"/>
      <c r="AU9700"/>
      <c r="AW9700"/>
      <c r="AX9700"/>
      <c r="AY9700"/>
      <c r="BA9700"/>
      <c r="BB9700"/>
      <c r="BC9700"/>
      <c r="BE9700"/>
      <c r="BF9700"/>
      <c r="BG9700"/>
      <c r="BI9700"/>
      <c r="BJ9700"/>
      <c r="BK9700"/>
      <c r="BM9700"/>
      <c r="BN9700"/>
      <c r="BO9700"/>
    </row>
    <row r="9701" spans="1:67">
      <c r="A9701"/>
      <c r="B9701"/>
      <c r="C9701"/>
      <c r="E9701"/>
      <c r="F9701"/>
      <c r="G9701"/>
      <c r="I9701"/>
      <c r="J9701"/>
      <c r="K9701"/>
      <c r="M9701"/>
      <c r="N9701"/>
      <c r="O9701"/>
      <c r="Q9701"/>
      <c r="R9701"/>
      <c r="S9701"/>
      <c r="U9701"/>
      <c r="V9701"/>
      <c r="W9701"/>
      <c r="Y9701"/>
      <c r="Z9701"/>
      <c r="AA9701"/>
      <c r="AC9701"/>
      <c r="AD9701"/>
      <c r="AE9701"/>
      <c r="AG9701"/>
      <c r="AH9701"/>
      <c r="AI9701"/>
      <c r="AK9701"/>
      <c r="AL9701"/>
      <c r="AM9701"/>
      <c r="AO9701"/>
      <c r="AP9701"/>
      <c r="AQ9701"/>
      <c r="AS9701"/>
      <c r="AT9701"/>
      <c r="AU9701"/>
      <c r="AW9701"/>
      <c r="AX9701"/>
      <c r="AY9701"/>
      <c r="BA9701"/>
      <c r="BB9701"/>
      <c r="BC9701"/>
      <c r="BE9701"/>
      <c r="BF9701"/>
      <c r="BG9701"/>
      <c r="BI9701"/>
      <c r="BJ9701"/>
      <c r="BK9701"/>
      <c r="BM9701"/>
      <c r="BN9701"/>
      <c r="BO9701"/>
    </row>
    <row r="9702" spans="1:67">
      <c r="A9702"/>
      <c r="B9702"/>
      <c r="C9702"/>
      <c r="E9702"/>
      <c r="F9702"/>
      <c r="G9702"/>
      <c r="I9702"/>
      <c r="J9702"/>
      <c r="K9702"/>
      <c r="M9702"/>
      <c r="N9702"/>
      <c r="O9702"/>
      <c r="Q9702"/>
      <c r="R9702"/>
      <c r="S9702"/>
      <c r="U9702"/>
      <c r="V9702"/>
      <c r="W9702"/>
      <c r="Y9702"/>
      <c r="Z9702"/>
      <c r="AA9702"/>
      <c r="AC9702"/>
      <c r="AD9702"/>
      <c r="AE9702"/>
      <c r="AG9702"/>
      <c r="AH9702"/>
      <c r="AI9702"/>
      <c r="AK9702"/>
      <c r="AL9702"/>
      <c r="AM9702"/>
      <c r="AO9702"/>
      <c r="AP9702"/>
      <c r="AQ9702"/>
      <c r="AS9702"/>
      <c r="AT9702"/>
      <c r="AU9702"/>
      <c r="AW9702"/>
      <c r="AX9702"/>
      <c r="AY9702"/>
      <c r="BA9702"/>
      <c r="BB9702"/>
      <c r="BC9702"/>
      <c r="BE9702"/>
      <c r="BF9702"/>
      <c r="BG9702"/>
      <c r="BI9702"/>
      <c r="BJ9702"/>
      <c r="BK9702"/>
      <c r="BM9702"/>
      <c r="BN9702"/>
      <c r="BO9702"/>
    </row>
    <row r="9703" spans="1:67">
      <c r="A9703"/>
      <c r="B9703"/>
      <c r="C9703"/>
      <c r="E9703"/>
      <c r="F9703"/>
      <c r="G9703"/>
      <c r="I9703"/>
      <c r="J9703"/>
      <c r="K9703"/>
      <c r="M9703"/>
      <c r="N9703"/>
      <c r="O9703"/>
      <c r="Q9703"/>
      <c r="R9703"/>
      <c r="S9703"/>
      <c r="U9703"/>
      <c r="V9703"/>
      <c r="W9703"/>
      <c r="Y9703"/>
      <c r="Z9703"/>
      <c r="AA9703"/>
      <c r="AC9703"/>
      <c r="AD9703"/>
      <c r="AE9703"/>
      <c r="AG9703"/>
      <c r="AH9703"/>
      <c r="AI9703"/>
      <c r="AK9703"/>
      <c r="AL9703"/>
      <c r="AM9703"/>
      <c r="AO9703"/>
      <c r="AP9703"/>
      <c r="AQ9703"/>
      <c r="AS9703"/>
      <c r="AT9703"/>
      <c r="AU9703"/>
      <c r="AW9703"/>
      <c r="AX9703"/>
      <c r="AY9703"/>
      <c r="BA9703"/>
      <c r="BB9703"/>
      <c r="BC9703"/>
      <c r="BE9703"/>
      <c r="BF9703"/>
      <c r="BG9703"/>
      <c r="BI9703"/>
      <c r="BJ9703"/>
      <c r="BK9703"/>
      <c r="BM9703"/>
      <c r="BN9703"/>
      <c r="BO9703"/>
    </row>
    <row r="9704" spans="1:67">
      <c r="A9704"/>
      <c r="B9704"/>
      <c r="C9704"/>
      <c r="E9704"/>
      <c r="F9704"/>
      <c r="G9704"/>
      <c r="I9704"/>
      <c r="J9704"/>
      <c r="K9704"/>
      <c r="M9704"/>
      <c r="N9704"/>
      <c r="O9704"/>
      <c r="Q9704"/>
      <c r="R9704"/>
      <c r="S9704"/>
      <c r="U9704"/>
      <c r="V9704"/>
      <c r="W9704"/>
      <c r="Y9704"/>
      <c r="Z9704"/>
      <c r="AA9704"/>
      <c r="AC9704"/>
      <c r="AD9704"/>
      <c r="AE9704"/>
      <c r="AG9704"/>
      <c r="AH9704"/>
      <c r="AI9704"/>
      <c r="AK9704"/>
      <c r="AL9704"/>
      <c r="AM9704"/>
      <c r="AO9704"/>
      <c r="AP9704"/>
      <c r="AQ9704"/>
      <c r="AS9704"/>
      <c r="AT9704"/>
      <c r="AU9704"/>
      <c r="AW9704"/>
      <c r="AX9704"/>
      <c r="AY9704"/>
      <c r="BA9704"/>
      <c r="BB9704"/>
      <c r="BC9704"/>
      <c r="BE9704"/>
      <c r="BF9704"/>
      <c r="BG9704"/>
      <c r="BI9704"/>
      <c r="BJ9704"/>
      <c r="BK9704"/>
      <c r="BM9704"/>
      <c r="BN9704"/>
      <c r="BO9704"/>
    </row>
    <row r="9705" spans="1:67">
      <c r="A9705"/>
      <c r="B9705"/>
      <c r="C9705"/>
      <c r="E9705"/>
      <c r="F9705"/>
      <c r="G9705"/>
      <c r="I9705"/>
      <c r="J9705"/>
      <c r="K9705"/>
      <c r="M9705"/>
      <c r="N9705"/>
      <c r="O9705"/>
      <c r="Q9705"/>
      <c r="R9705"/>
      <c r="S9705"/>
      <c r="U9705"/>
      <c r="V9705"/>
      <c r="W9705"/>
      <c r="Y9705"/>
      <c r="Z9705"/>
      <c r="AA9705"/>
      <c r="AC9705"/>
      <c r="AD9705"/>
      <c r="AE9705"/>
      <c r="AG9705"/>
      <c r="AH9705"/>
      <c r="AI9705"/>
      <c r="AK9705"/>
      <c r="AL9705"/>
      <c r="AM9705"/>
      <c r="AO9705"/>
      <c r="AP9705"/>
      <c r="AQ9705"/>
      <c r="AS9705"/>
      <c r="AT9705"/>
      <c r="AU9705"/>
      <c r="AW9705"/>
      <c r="AX9705"/>
      <c r="AY9705"/>
      <c r="BA9705"/>
      <c r="BB9705"/>
      <c r="BC9705"/>
      <c r="BE9705"/>
      <c r="BF9705"/>
      <c r="BG9705"/>
      <c r="BI9705"/>
      <c r="BJ9705"/>
      <c r="BK9705"/>
      <c r="BM9705"/>
      <c r="BN9705"/>
      <c r="BO9705"/>
    </row>
    <row r="9706" spans="1:67">
      <c r="A9706"/>
      <c r="B9706"/>
      <c r="C9706"/>
      <c r="E9706"/>
      <c r="F9706"/>
      <c r="G9706"/>
      <c r="I9706"/>
      <c r="J9706"/>
      <c r="K9706"/>
      <c r="M9706"/>
      <c r="N9706"/>
      <c r="O9706"/>
      <c r="Q9706"/>
      <c r="R9706"/>
      <c r="S9706"/>
      <c r="U9706"/>
      <c r="V9706"/>
      <c r="W9706"/>
      <c r="Y9706"/>
      <c r="Z9706"/>
      <c r="AA9706"/>
      <c r="AC9706"/>
      <c r="AD9706"/>
      <c r="AE9706"/>
      <c r="AG9706"/>
      <c r="AH9706"/>
      <c r="AI9706"/>
      <c r="AK9706"/>
      <c r="AL9706"/>
      <c r="AM9706"/>
      <c r="AO9706"/>
      <c r="AP9706"/>
      <c r="AQ9706"/>
      <c r="AS9706"/>
      <c r="AT9706"/>
      <c r="AU9706"/>
      <c r="AW9706"/>
      <c r="AX9706"/>
      <c r="AY9706"/>
      <c r="BA9706"/>
      <c r="BB9706"/>
      <c r="BC9706"/>
      <c r="BE9706"/>
      <c r="BF9706"/>
      <c r="BG9706"/>
      <c r="BI9706"/>
      <c r="BJ9706"/>
      <c r="BK9706"/>
      <c r="BM9706"/>
      <c r="BN9706"/>
      <c r="BO9706"/>
    </row>
    <row r="9707" spans="1:67">
      <c r="A9707"/>
      <c r="B9707"/>
      <c r="C9707"/>
      <c r="E9707"/>
      <c r="F9707"/>
      <c r="G9707"/>
      <c r="I9707"/>
      <c r="J9707"/>
      <c r="K9707"/>
      <c r="M9707"/>
      <c r="N9707"/>
      <c r="O9707"/>
      <c r="Q9707"/>
      <c r="R9707"/>
      <c r="S9707"/>
      <c r="U9707"/>
      <c r="V9707"/>
      <c r="W9707"/>
      <c r="Y9707"/>
      <c r="Z9707"/>
      <c r="AA9707"/>
      <c r="AC9707"/>
      <c r="AD9707"/>
      <c r="AE9707"/>
      <c r="AG9707"/>
      <c r="AH9707"/>
      <c r="AI9707"/>
      <c r="AK9707"/>
      <c r="AL9707"/>
      <c r="AM9707"/>
      <c r="AO9707"/>
      <c r="AP9707"/>
      <c r="AQ9707"/>
      <c r="AS9707"/>
      <c r="AT9707"/>
      <c r="AU9707"/>
      <c r="AW9707"/>
      <c r="AX9707"/>
      <c r="AY9707"/>
      <c r="BA9707"/>
      <c r="BB9707"/>
      <c r="BC9707"/>
      <c r="BE9707"/>
      <c r="BF9707"/>
      <c r="BG9707"/>
      <c r="BI9707"/>
      <c r="BJ9707"/>
      <c r="BK9707"/>
      <c r="BM9707"/>
      <c r="BN9707"/>
      <c r="BO9707"/>
    </row>
    <row r="9708" spans="1:67">
      <c r="A9708"/>
      <c r="B9708"/>
      <c r="C9708"/>
      <c r="E9708"/>
      <c r="F9708"/>
      <c r="G9708"/>
      <c r="I9708"/>
      <c r="J9708"/>
      <c r="K9708"/>
      <c r="M9708"/>
      <c r="N9708"/>
      <c r="O9708"/>
      <c r="Q9708"/>
      <c r="R9708"/>
      <c r="S9708"/>
      <c r="U9708"/>
      <c r="V9708"/>
      <c r="W9708"/>
      <c r="Y9708"/>
      <c r="Z9708"/>
      <c r="AA9708"/>
      <c r="AC9708"/>
      <c r="AD9708"/>
      <c r="AE9708"/>
      <c r="AG9708"/>
      <c r="AH9708"/>
      <c r="AI9708"/>
      <c r="AK9708"/>
      <c r="AL9708"/>
      <c r="AM9708"/>
      <c r="AO9708"/>
      <c r="AP9708"/>
      <c r="AQ9708"/>
      <c r="AS9708"/>
      <c r="AT9708"/>
      <c r="AU9708"/>
      <c r="AW9708"/>
      <c r="AX9708"/>
      <c r="AY9708"/>
      <c r="BA9708"/>
      <c r="BB9708"/>
      <c r="BC9708"/>
      <c r="BE9708"/>
      <c r="BF9708"/>
      <c r="BG9708"/>
      <c r="BI9708"/>
      <c r="BJ9708"/>
      <c r="BK9708"/>
      <c r="BM9708"/>
      <c r="BN9708"/>
      <c r="BO9708"/>
    </row>
    <row r="9709" spans="1:67">
      <c r="A9709"/>
      <c r="B9709"/>
      <c r="C9709"/>
      <c r="E9709"/>
      <c r="F9709"/>
      <c r="G9709"/>
      <c r="I9709"/>
      <c r="J9709"/>
      <c r="K9709"/>
      <c r="M9709"/>
      <c r="N9709"/>
      <c r="O9709"/>
      <c r="Q9709"/>
      <c r="R9709"/>
      <c r="S9709"/>
      <c r="U9709"/>
      <c r="V9709"/>
      <c r="W9709"/>
      <c r="Y9709"/>
      <c r="Z9709"/>
      <c r="AA9709"/>
      <c r="AC9709"/>
      <c r="AD9709"/>
      <c r="AE9709"/>
      <c r="AG9709"/>
      <c r="AH9709"/>
      <c r="AI9709"/>
      <c r="AK9709"/>
      <c r="AL9709"/>
      <c r="AM9709"/>
      <c r="AO9709"/>
      <c r="AP9709"/>
      <c r="AQ9709"/>
      <c r="AS9709"/>
      <c r="AT9709"/>
      <c r="AU9709"/>
      <c r="AW9709"/>
      <c r="AX9709"/>
      <c r="AY9709"/>
      <c r="BA9709"/>
      <c r="BB9709"/>
      <c r="BC9709"/>
      <c r="BE9709"/>
      <c r="BF9709"/>
      <c r="BG9709"/>
      <c r="BI9709"/>
      <c r="BJ9709"/>
      <c r="BK9709"/>
      <c r="BM9709"/>
      <c r="BN9709"/>
      <c r="BO9709"/>
    </row>
    <row r="9710" spans="1:67">
      <c r="A9710"/>
      <c r="B9710"/>
      <c r="C9710"/>
      <c r="E9710"/>
      <c r="F9710"/>
      <c r="G9710"/>
      <c r="I9710"/>
      <c r="J9710"/>
      <c r="K9710"/>
      <c r="M9710"/>
      <c r="N9710"/>
      <c r="O9710"/>
      <c r="Q9710"/>
      <c r="R9710"/>
      <c r="S9710"/>
      <c r="U9710"/>
      <c r="V9710"/>
      <c r="W9710"/>
      <c r="Y9710"/>
      <c r="Z9710"/>
      <c r="AA9710"/>
      <c r="AC9710"/>
      <c r="AD9710"/>
      <c r="AE9710"/>
      <c r="AG9710"/>
      <c r="AH9710"/>
      <c r="AI9710"/>
      <c r="AK9710"/>
      <c r="AL9710"/>
      <c r="AM9710"/>
      <c r="AO9710"/>
      <c r="AP9710"/>
      <c r="AQ9710"/>
      <c r="AS9710"/>
      <c r="AT9710"/>
      <c r="AU9710"/>
      <c r="AW9710"/>
      <c r="AX9710"/>
      <c r="AY9710"/>
      <c r="BA9710"/>
      <c r="BB9710"/>
      <c r="BC9710"/>
      <c r="BE9710"/>
      <c r="BF9710"/>
      <c r="BG9710"/>
      <c r="BI9710"/>
      <c r="BJ9710"/>
      <c r="BK9710"/>
      <c r="BM9710"/>
      <c r="BN9710"/>
      <c r="BO9710"/>
    </row>
    <row r="9711" spans="1:67">
      <c r="A9711"/>
      <c r="B9711"/>
      <c r="C9711"/>
      <c r="E9711"/>
      <c r="F9711"/>
      <c r="G9711"/>
      <c r="I9711"/>
      <c r="J9711"/>
      <c r="K9711"/>
      <c r="M9711"/>
      <c r="N9711"/>
      <c r="O9711"/>
      <c r="Q9711"/>
      <c r="R9711"/>
      <c r="S9711"/>
      <c r="U9711"/>
      <c r="V9711"/>
      <c r="W9711"/>
      <c r="Y9711"/>
      <c r="Z9711"/>
      <c r="AA9711"/>
      <c r="AC9711"/>
      <c r="AD9711"/>
      <c r="AE9711"/>
      <c r="AG9711"/>
      <c r="AH9711"/>
      <c r="AI9711"/>
      <c r="AK9711"/>
      <c r="AL9711"/>
      <c r="AM9711"/>
      <c r="AO9711"/>
      <c r="AP9711"/>
      <c r="AQ9711"/>
      <c r="AS9711"/>
      <c r="AT9711"/>
      <c r="AU9711"/>
      <c r="AW9711"/>
      <c r="AX9711"/>
      <c r="AY9711"/>
      <c r="BA9711"/>
      <c r="BB9711"/>
      <c r="BC9711"/>
      <c r="BE9711"/>
      <c r="BF9711"/>
      <c r="BG9711"/>
      <c r="BI9711"/>
      <c r="BJ9711"/>
      <c r="BK9711"/>
      <c r="BM9711"/>
      <c r="BN9711"/>
      <c r="BO9711"/>
    </row>
    <row r="9712" spans="1:67">
      <c r="A9712"/>
      <c r="B9712"/>
      <c r="C9712"/>
      <c r="E9712"/>
      <c r="F9712"/>
      <c r="G9712"/>
      <c r="I9712"/>
      <c r="J9712"/>
      <c r="K9712"/>
      <c r="M9712"/>
      <c r="N9712"/>
      <c r="O9712"/>
      <c r="Q9712"/>
      <c r="R9712"/>
      <c r="S9712"/>
      <c r="U9712"/>
      <c r="V9712"/>
      <c r="W9712"/>
      <c r="Y9712"/>
      <c r="Z9712"/>
      <c r="AA9712"/>
      <c r="AC9712"/>
      <c r="AD9712"/>
      <c r="AE9712"/>
      <c r="AG9712"/>
      <c r="AH9712"/>
      <c r="AI9712"/>
      <c r="AK9712"/>
      <c r="AL9712"/>
      <c r="AM9712"/>
      <c r="AO9712"/>
      <c r="AP9712"/>
      <c r="AQ9712"/>
      <c r="AS9712"/>
      <c r="AT9712"/>
      <c r="AU9712"/>
      <c r="AW9712"/>
      <c r="AX9712"/>
      <c r="AY9712"/>
      <c r="BA9712"/>
      <c r="BB9712"/>
      <c r="BC9712"/>
      <c r="BE9712"/>
      <c r="BF9712"/>
      <c r="BG9712"/>
      <c r="BI9712"/>
      <c r="BJ9712"/>
      <c r="BK9712"/>
      <c r="BM9712"/>
      <c r="BN9712"/>
      <c r="BO9712"/>
    </row>
    <row r="9713" spans="1:67">
      <c r="A9713"/>
      <c r="B9713"/>
      <c r="C9713"/>
      <c r="E9713"/>
      <c r="F9713"/>
      <c r="G9713"/>
      <c r="I9713"/>
      <c r="J9713"/>
      <c r="K9713"/>
      <c r="M9713"/>
      <c r="N9713"/>
      <c r="O9713"/>
      <c r="Q9713"/>
      <c r="R9713"/>
      <c r="S9713"/>
      <c r="U9713"/>
      <c r="V9713"/>
      <c r="W9713"/>
      <c r="Y9713"/>
      <c r="Z9713"/>
      <c r="AA9713"/>
      <c r="AC9713"/>
      <c r="AD9713"/>
      <c r="AE9713"/>
      <c r="AG9713"/>
      <c r="AH9713"/>
      <c r="AI9713"/>
      <c r="AK9713"/>
      <c r="AL9713"/>
      <c r="AM9713"/>
      <c r="AO9713"/>
      <c r="AP9713"/>
      <c r="AQ9713"/>
      <c r="AS9713"/>
      <c r="AT9713"/>
      <c r="AU9713"/>
      <c r="AW9713"/>
      <c r="AX9713"/>
      <c r="AY9713"/>
      <c r="BA9713"/>
      <c r="BB9713"/>
      <c r="BC9713"/>
      <c r="BE9713"/>
      <c r="BF9713"/>
      <c r="BG9713"/>
      <c r="BI9713"/>
      <c r="BJ9713"/>
      <c r="BK9713"/>
      <c r="BM9713"/>
      <c r="BN9713"/>
      <c r="BO9713"/>
    </row>
    <row r="9714" spans="1:67">
      <c r="A9714"/>
      <c r="B9714"/>
      <c r="C9714"/>
      <c r="E9714"/>
      <c r="F9714"/>
      <c r="G9714"/>
      <c r="I9714"/>
      <c r="J9714"/>
      <c r="K9714"/>
      <c r="M9714"/>
      <c r="N9714"/>
      <c r="O9714"/>
      <c r="Q9714"/>
      <c r="R9714"/>
      <c r="S9714"/>
      <c r="U9714"/>
      <c r="V9714"/>
      <c r="W9714"/>
      <c r="Y9714"/>
      <c r="Z9714"/>
      <c r="AA9714"/>
      <c r="AC9714"/>
      <c r="AD9714"/>
      <c r="AE9714"/>
      <c r="AG9714"/>
      <c r="AH9714"/>
      <c r="AI9714"/>
      <c r="AK9714"/>
      <c r="AL9714"/>
      <c r="AM9714"/>
      <c r="AO9714"/>
      <c r="AP9714"/>
      <c r="AQ9714"/>
      <c r="AS9714"/>
      <c r="AT9714"/>
      <c r="AU9714"/>
      <c r="AW9714"/>
      <c r="AX9714"/>
      <c r="AY9714"/>
      <c r="BA9714"/>
      <c r="BB9714"/>
      <c r="BC9714"/>
      <c r="BE9714"/>
      <c r="BF9714"/>
      <c r="BG9714"/>
      <c r="BI9714"/>
      <c r="BJ9714"/>
      <c r="BK9714"/>
      <c r="BM9714"/>
      <c r="BN9714"/>
      <c r="BO9714"/>
    </row>
    <row r="9715" spans="1:67">
      <c r="A9715"/>
      <c r="B9715"/>
      <c r="C9715"/>
      <c r="E9715"/>
      <c r="F9715"/>
      <c r="G9715"/>
      <c r="I9715"/>
      <c r="J9715"/>
      <c r="K9715"/>
      <c r="M9715"/>
      <c r="N9715"/>
      <c r="O9715"/>
      <c r="Q9715"/>
      <c r="R9715"/>
      <c r="S9715"/>
      <c r="U9715"/>
      <c r="V9715"/>
      <c r="W9715"/>
      <c r="Y9715"/>
      <c r="Z9715"/>
      <c r="AA9715"/>
      <c r="AC9715"/>
      <c r="AD9715"/>
      <c r="AE9715"/>
      <c r="AG9715"/>
      <c r="AH9715"/>
      <c r="AI9715"/>
      <c r="AK9715"/>
      <c r="AL9715"/>
      <c r="AM9715"/>
      <c r="AO9715"/>
      <c r="AP9715"/>
      <c r="AQ9715"/>
      <c r="AS9715"/>
      <c r="AT9715"/>
      <c r="AU9715"/>
      <c r="AW9715"/>
      <c r="AX9715"/>
      <c r="AY9715"/>
      <c r="BA9715"/>
      <c r="BB9715"/>
      <c r="BC9715"/>
      <c r="BE9715"/>
      <c r="BF9715"/>
      <c r="BG9715"/>
      <c r="BI9715"/>
      <c r="BJ9715"/>
      <c r="BK9715"/>
      <c r="BM9715"/>
      <c r="BN9715"/>
      <c r="BO9715"/>
    </row>
    <row r="9716" spans="1:67">
      <c r="A9716"/>
      <c r="B9716"/>
      <c r="C9716"/>
      <c r="E9716"/>
      <c r="F9716"/>
      <c r="G9716"/>
      <c r="I9716"/>
      <c r="J9716"/>
      <c r="K9716"/>
      <c r="M9716"/>
      <c r="N9716"/>
      <c r="O9716"/>
      <c r="Q9716"/>
      <c r="R9716"/>
      <c r="S9716"/>
      <c r="U9716"/>
      <c r="V9716"/>
      <c r="W9716"/>
      <c r="Y9716"/>
      <c r="Z9716"/>
      <c r="AA9716"/>
      <c r="AC9716"/>
      <c r="AD9716"/>
      <c r="AE9716"/>
      <c r="AG9716"/>
      <c r="AH9716"/>
      <c r="AI9716"/>
      <c r="AK9716"/>
      <c r="AL9716"/>
      <c r="AM9716"/>
      <c r="AO9716"/>
      <c r="AP9716"/>
      <c r="AQ9716"/>
      <c r="AS9716"/>
      <c r="AT9716"/>
      <c r="AU9716"/>
      <c r="AW9716"/>
      <c r="AX9716"/>
      <c r="AY9716"/>
      <c r="BA9716"/>
      <c r="BB9716"/>
      <c r="BC9716"/>
      <c r="BE9716"/>
      <c r="BF9716"/>
      <c r="BG9716"/>
      <c r="BI9716"/>
      <c r="BJ9716"/>
      <c r="BK9716"/>
      <c r="BM9716"/>
      <c r="BN9716"/>
      <c r="BO9716"/>
    </row>
    <row r="9717" spans="1:67">
      <c r="A9717"/>
      <c r="B9717"/>
      <c r="C9717"/>
      <c r="E9717"/>
      <c r="F9717"/>
      <c r="G9717"/>
      <c r="I9717"/>
      <c r="J9717"/>
      <c r="K9717"/>
      <c r="M9717"/>
      <c r="N9717"/>
      <c r="O9717"/>
      <c r="Q9717"/>
      <c r="R9717"/>
      <c r="S9717"/>
      <c r="U9717"/>
      <c r="V9717"/>
      <c r="W9717"/>
      <c r="Y9717"/>
      <c r="Z9717"/>
      <c r="AA9717"/>
      <c r="AC9717"/>
      <c r="AD9717"/>
      <c r="AE9717"/>
      <c r="AG9717"/>
      <c r="AH9717"/>
      <c r="AI9717"/>
      <c r="AK9717"/>
      <c r="AL9717"/>
      <c r="AM9717"/>
      <c r="AO9717"/>
      <c r="AP9717"/>
      <c r="AQ9717"/>
      <c r="AS9717"/>
      <c r="AT9717"/>
      <c r="AU9717"/>
      <c r="AW9717"/>
      <c r="AX9717"/>
      <c r="AY9717"/>
      <c r="BA9717"/>
      <c r="BB9717"/>
      <c r="BC9717"/>
      <c r="BE9717"/>
      <c r="BF9717"/>
      <c r="BG9717"/>
      <c r="BI9717"/>
      <c r="BJ9717"/>
      <c r="BK9717"/>
      <c r="BM9717"/>
      <c r="BN9717"/>
      <c r="BO9717"/>
    </row>
    <row r="9718" spans="1:67">
      <c r="A9718"/>
      <c r="B9718"/>
      <c r="C9718"/>
      <c r="E9718"/>
      <c r="F9718"/>
      <c r="G9718"/>
      <c r="I9718"/>
      <c r="J9718"/>
      <c r="K9718"/>
      <c r="M9718"/>
      <c r="N9718"/>
      <c r="O9718"/>
      <c r="Q9718"/>
      <c r="R9718"/>
      <c r="S9718"/>
      <c r="U9718"/>
      <c r="V9718"/>
      <c r="W9718"/>
      <c r="Y9718"/>
      <c r="Z9718"/>
      <c r="AA9718"/>
      <c r="AC9718"/>
      <c r="AD9718"/>
      <c r="AE9718"/>
      <c r="AG9718"/>
      <c r="AH9718"/>
      <c r="AI9718"/>
      <c r="AK9718"/>
      <c r="AL9718"/>
      <c r="AM9718"/>
      <c r="AO9718"/>
      <c r="AP9718"/>
      <c r="AQ9718"/>
      <c r="AS9718"/>
      <c r="AT9718"/>
      <c r="AU9718"/>
      <c r="AW9718"/>
      <c r="AX9718"/>
      <c r="AY9718"/>
      <c r="BA9718"/>
      <c r="BB9718"/>
      <c r="BC9718"/>
      <c r="BE9718"/>
      <c r="BF9718"/>
      <c r="BG9718"/>
      <c r="BI9718"/>
      <c r="BJ9718"/>
      <c r="BK9718"/>
      <c r="BM9718"/>
      <c r="BN9718"/>
      <c r="BO9718"/>
    </row>
    <row r="9719" spans="1:67">
      <c r="A9719"/>
      <c r="B9719"/>
      <c r="C9719"/>
      <c r="E9719"/>
      <c r="F9719"/>
      <c r="G9719"/>
      <c r="I9719"/>
      <c r="J9719"/>
      <c r="K9719"/>
      <c r="M9719"/>
      <c r="N9719"/>
      <c r="O9719"/>
      <c r="Q9719"/>
      <c r="R9719"/>
      <c r="S9719"/>
      <c r="U9719"/>
      <c r="V9719"/>
      <c r="W9719"/>
      <c r="Y9719"/>
      <c r="Z9719"/>
      <c r="AA9719"/>
      <c r="AC9719"/>
      <c r="AD9719"/>
      <c r="AE9719"/>
      <c r="AG9719"/>
      <c r="AH9719"/>
      <c r="AI9719"/>
      <c r="AK9719"/>
      <c r="AL9719"/>
      <c r="AM9719"/>
      <c r="AO9719"/>
      <c r="AP9719"/>
      <c r="AQ9719"/>
      <c r="AS9719"/>
      <c r="AT9719"/>
      <c r="AU9719"/>
      <c r="AW9719"/>
      <c r="AX9719"/>
      <c r="AY9719"/>
      <c r="BA9719"/>
      <c r="BB9719"/>
      <c r="BC9719"/>
      <c r="BE9719"/>
      <c r="BF9719"/>
      <c r="BG9719"/>
      <c r="BI9719"/>
      <c r="BJ9719"/>
      <c r="BK9719"/>
      <c r="BM9719"/>
      <c r="BN9719"/>
      <c r="BO9719"/>
    </row>
    <row r="9720" spans="1:67">
      <c r="A9720"/>
      <c r="B9720"/>
      <c r="C9720"/>
      <c r="E9720"/>
      <c r="F9720"/>
      <c r="G9720"/>
      <c r="I9720"/>
      <c r="J9720"/>
      <c r="K9720"/>
      <c r="M9720"/>
      <c r="N9720"/>
      <c r="O9720"/>
      <c r="Q9720"/>
      <c r="R9720"/>
      <c r="S9720"/>
      <c r="U9720"/>
      <c r="V9720"/>
      <c r="W9720"/>
      <c r="Y9720"/>
      <c r="Z9720"/>
      <c r="AA9720"/>
      <c r="AC9720"/>
      <c r="AD9720"/>
      <c r="AE9720"/>
      <c r="AG9720"/>
      <c r="AH9720"/>
      <c r="AI9720"/>
      <c r="AK9720"/>
      <c r="AL9720"/>
      <c r="AM9720"/>
      <c r="AO9720"/>
      <c r="AP9720"/>
      <c r="AQ9720"/>
      <c r="AS9720"/>
      <c r="AT9720"/>
      <c r="AU9720"/>
      <c r="AW9720"/>
      <c r="AX9720"/>
      <c r="AY9720"/>
      <c r="BA9720"/>
      <c r="BB9720"/>
      <c r="BC9720"/>
      <c r="BE9720"/>
      <c r="BF9720"/>
      <c r="BG9720"/>
      <c r="BI9720"/>
      <c r="BJ9720"/>
      <c r="BK9720"/>
      <c r="BM9720"/>
      <c r="BN9720"/>
      <c r="BO9720"/>
    </row>
    <row r="9721" spans="1:67">
      <c r="A9721"/>
      <c r="B9721"/>
      <c r="C9721"/>
      <c r="E9721"/>
      <c r="F9721"/>
      <c r="G9721"/>
      <c r="I9721"/>
      <c r="J9721"/>
      <c r="K9721"/>
      <c r="M9721"/>
      <c r="N9721"/>
      <c r="O9721"/>
      <c r="Q9721"/>
      <c r="R9721"/>
      <c r="S9721"/>
      <c r="U9721"/>
      <c r="V9721"/>
      <c r="W9721"/>
      <c r="Y9721"/>
      <c r="Z9721"/>
      <c r="AA9721"/>
      <c r="AC9721"/>
      <c r="AD9721"/>
      <c r="AE9721"/>
      <c r="AG9721"/>
      <c r="AH9721"/>
      <c r="AI9721"/>
      <c r="AK9721"/>
      <c r="AL9721"/>
      <c r="AM9721"/>
      <c r="AO9721"/>
      <c r="AP9721"/>
      <c r="AQ9721"/>
      <c r="AS9721"/>
      <c r="AT9721"/>
      <c r="AU9721"/>
      <c r="AW9721"/>
      <c r="AX9721"/>
      <c r="AY9721"/>
      <c r="BA9721"/>
      <c r="BB9721"/>
      <c r="BC9721"/>
      <c r="BE9721"/>
      <c r="BF9721"/>
      <c r="BG9721"/>
      <c r="BI9721"/>
      <c r="BJ9721"/>
      <c r="BK9721"/>
      <c r="BM9721"/>
      <c r="BN9721"/>
      <c r="BO9721"/>
    </row>
    <row r="9722" spans="1:67">
      <c r="A9722"/>
      <c r="B9722"/>
      <c r="C9722"/>
      <c r="E9722"/>
      <c r="F9722"/>
      <c r="G9722"/>
      <c r="I9722"/>
      <c r="J9722"/>
      <c r="K9722"/>
      <c r="M9722"/>
      <c r="N9722"/>
      <c r="O9722"/>
      <c r="Q9722"/>
      <c r="R9722"/>
      <c r="S9722"/>
      <c r="U9722"/>
      <c r="V9722"/>
      <c r="W9722"/>
      <c r="Y9722"/>
      <c r="Z9722"/>
      <c r="AA9722"/>
      <c r="AC9722"/>
      <c r="AD9722"/>
      <c r="AE9722"/>
      <c r="AG9722"/>
      <c r="AH9722"/>
      <c r="AI9722"/>
      <c r="AK9722"/>
      <c r="AL9722"/>
      <c r="AM9722"/>
      <c r="AO9722"/>
      <c r="AP9722"/>
      <c r="AQ9722"/>
      <c r="AS9722"/>
      <c r="AT9722"/>
      <c r="AU9722"/>
      <c r="AW9722"/>
      <c r="AX9722"/>
      <c r="AY9722"/>
      <c r="BA9722"/>
      <c r="BB9722"/>
      <c r="BC9722"/>
      <c r="BE9722"/>
      <c r="BF9722"/>
      <c r="BG9722"/>
      <c r="BI9722"/>
      <c r="BJ9722"/>
      <c r="BK9722"/>
      <c r="BM9722"/>
      <c r="BN9722"/>
      <c r="BO9722"/>
    </row>
    <row r="9723" spans="1:67">
      <c r="A9723"/>
      <c r="B9723"/>
      <c r="C9723"/>
      <c r="E9723"/>
      <c r="F9723"/>
      <c r="G9723"/>
      <c r="I9723"/>
      <c r="J9723"/>
      <c r="K9723"/>
      <c r="M9723"/>
      <c r="N9723"/>
      <c r="O9723"/>
      <c r="Q9723"/>
      <c r="R9723"/>
      <c r="S9723"/>
      <c r="U9723"/>
      <c r="V9723"/>
      <c r="W9723"/>
      <c r="Y9723"/>
      <c r="Z9723"/>
      <c r="AA9723"/>
      <c r="AC9723"/>
      <c r="AD9723"/>
      <c r="AE9723"/>
      <c r="AG9723"/>
      <c r="AH9723"/>
      <c r="AI9723"/>
      <c r="AK9723"/>
      <c r="AL9723"/>
      <c r="AM9723"/>
      <c r="AO9723"/>
      <c r="AP9723"/>
      <c r="AQ9723"/>
      <c r="AS9723"/>
      <c r="AT9723"/>
      <c r="AU9723"/>
      <c r="AW9723"/>
      <c r="AX9723"/>
      <c r="AY9723"/>
      <c r="BA9723"/>
      <c r="BB9723"/>
      <c r="BC9723"/>
      <c r="BE9723"/>
      <c r="BF9723"/>
      <c r="BG9723"/>
      <c r="BI9723"/>
      <c r="BJ9723"/>
      <c r="BK9723"/>
      <c r="BM9723"/>
      <c r="BN9723"/>
      <c r="BO9723"/>
    </row>
    <row r="9724" spans="1:67">
      <c r="A9724"/>
      <c r="B9724"/>
      <c r="C9724"/>
      <c r="E9724"/>
      <c r="F9724"/>
      <c r="G9724"/>
      <c r="I9724"/>
      <c r="J9724"/>
      <c r="K9724"/>
      <c r="M9724"/>
      <c r="N9724"/>
      <c r="O9724"/>
      <c r="Q9724"/>
      <c r="R9724"/>
      <c r="S9724"/>
      <c r="U9724"/>
      <c r="V9724"/>
      <c r="W9724"/>
      <c r="Y9724"/>
      <c r="Z9724"/>
      <c r="AA9724"/>
      <c r="AC9724"/>
      <c r="AD9724"/>
      <c r="AE9724"/>
      <c r="AG9724"/>
      <c r="AH9724"/>
      <c r="AI9724"/>
      <c r="AK9724"/>
      <c r="AL9724"/>
      <c r="AM9724"/>
      <c r="AO9724"/>
      <c r="AP9724"/>
      <c r="AQ9724"/>
      <c r="AS9724"/>
      <c r="AT9724"/>
      <c r="AU9724"/>
      <c r="AW9724"/>
      <c r="AX9724"/>
      <c r="AY9724"/>
      <c r="BA9724"/>
      <c r="BB9724"/>
      <c r="BC9724"/>
      <c r="BE9724"/>
      <c r="BF9724"/>
      <c r="BG9724"/>
      <c r="BI9724"/>
      <c r="BJ9724"/>
      <c r="BK9724"/>
      <c r="BM9724"/>
      <c r="BN9724"/>
      <c r="BO9724"/>
    </row>
    <row r="9725" spans="1:67">
      <c r="A9725"/>
      <c r="B9725"/>
      <c r="C9725"/>
      <c r="E9725"/>
      <c r="F9725"/>
      <c r="G9725"/>
      <c r="I9725"/>
      <c r="J9725"/>
      <c r="K9725"/>
      <c r="M9725"/>
      <c r="N9725"/>
      <c r="O9725"/>
      <c r="Q9725"/>
      <c r="R9725"/>
      <c r="S9725"/>
      <c r="U9725"/>
      <c r="V9725"/>
      <c r="W9725"/>
      <c r="Y9725"/>
      <c r="Z9725"/>
      <c r="AA9725"/>
      <c r="AC9725"/>
      <c r="AD9725"/>
      <c r="AE9725"/>
      <c r="AG9725"/>
      <c r="AH9725"/>
      <c r="AI9725"/>
      <c r="AK9725"/>
      <c r="AL9725"/>
      <c r="AM9725"/>
      <c r="AO9725"/>
      <c r="AP9725"/>
      <c r="AQ9725"/>
      <c r="AS9725"/>
      <c r="AT9725"/>
      <c r="AU9725"/>
      <c r="AW9725"/>
      <c r="AX9725"/>
      <c r="AY9725"/>
      <c r="BA9725"/>
      <c r="BB9725"/>
      <c r="BC9725"/>
      <c r="BE9725"/>
      <c r="BF9725"/>
      <c r="BG9725"/>
      <c r="BI9725"/>
      <c r="BJ9725"/>
      <c r="BK9725"/>
      <c r="BM9725"/>
      <c r="BN9725"/>
      <c r="BO9725"/>
    </row>
    <row r="9726" spans="1:67">
      <c r="A9726"/>
      <c r="B9726"/>
      <c r="C9726"/>
      <c r="E9726"/>
      <c r="F9726"/>
      <c r="G9726"/>
      <c r="I9726"/>
      <c r="J9726"/>
      <c r="K9726"/>
      <c r="M9726"/>
      <c r="N9726"/>
      <c r="O9726"/>
      <c r="Q9726"/>
      <c r="R9726"/>
      <c r="S9726"/>
      <c r="U9726"/>
      <c r="V9726"/>
      <c r="W9726"/>
      <c r="Y9726"/>
      <c r="Z9726"/>
      <c r="AA9726"/>
      <c r="AC9726"/>
      <c r="AD9726"/>
      <c r="AE9726"/>
      <c r="AG9726"/>
      <c r="AH9726"/>
      <c r="AI9726"/>
      <c r="AK9726"/>
      <c r="AL9726"/>
      <c r="AM9726"/>
      <c r="AO9726"/>
      <c r="AP9726"/>
      <c r="AQ9726"/>
      <c r="AS9726"/>
      <c r="AT9726"/>
      <c r="AU9726"/>
      <c r="AW9726"/>
      <c r="AX9726"/>
      <c r="AY9726"/>
      <c r="BA9726"/>
      <c r="BB9726"/>
      <c r="BC9726"/>
      <c r="BE9726"/>
      <c r="BF9726"/>
      <c r="BG9726"/>
      <c r="BI9726"/>
      <c r="BJ9726"/>
      <c r="BK9726"/>
      <c r="BM9726"/>
      <c r="BN9726"/>
      <c r="BO9726"/>
    </row>
    <row r="9727" spans="1:67">
      <c r="A9727"/>
      <c r="B9727"/>
      <c r="C9727"/>
      <c r="E9727"/>
      <c r="F9727"/>
      <c r="G9727"/>
      <c r="I9727"/>
      <c r="J9727"/>
      <c r="K9727"/>
      <c r="M9727"/>
      <c r="N9727"/>
      <c r="O9727"/>
      <c r="Q9727"/>
      <c r="R9727"/>
      <c r="S9727"/>
      <c r="U9727"/>
      <c r="V9727"/>
      <c r="W9727"/>
      <c r="Y9727"/>
      <c r="Z9727"/>
      <c r="AA9727"/>
      <c r="AC9727"/>
      <c r="AD9727"/>
      <c r="AE9727"/>
      <c r="AG9727"/>
      <c r="AH9727"/>
      <c r="AI9727"/>
      <c r="AK9727"/>
      <c r="AL9727"/>
      <c r="AM9727"/>
      <c r="AO9727"/>
      <c r="AP9727"/>
      <c r="AQ9727"/>
      <c r="AS9727"/>
      <c r="AT9727"/>
      <c r="AU9727"/>
      <c r="AW9727"/>
      <c r="AX9727"/>
      <c r="AY9727"/>
      <c r="BA9727"/>
      <c r="BB9727"/>
      <c r="BC9727"/>
      <c r="BE9727"/>
      <c r="BF9727"/>
      <c r="BG9727"/>
      <c r="BI9727"/>
      <c r="BJ9727"/>
      <c r="BK9727"/>
      <c r="BM9727"/>
      <c r="BN9727"/>
      <c r="BO9727"/>
    </row>
    <row r="9728" spans="1:67">
      <c r="A9728"/>
      <c r="B9728"/>
      <c r="C9728"/>
      <c r="E9728"/>
      <c r="F9728"/>
      <c r="G9728"/>
      <c r="I9728"/>
      <c r="J9728"/>
      <c r="K9728"/>
      <c r="M9728"/>
      <c r="N9728"/>
      <c r="O9728"/>
      <c r="Q9728"/>
      <c r="R9728"/>
      <c r="S9728"/>
      <c r="U9728"/>
      <c r="V9728"/>
      <c r="W9728"/>
      <c r="Y9728"/>
      <c r="Z9728"/>
      <c r="AA9728"/>
      <c r="AC9728"/>
      <c r="AD9728"/>
      <c r="AE9728"/>
      <c r="AG9728"/>
      <c r="AH9728"/>
      <c r="AI9728"/>
      <c r="AK9728"/>
      <c r="AL9728"/>
      <c r="AM9728"/>
      <c r="AO9728"/>
      <c r="AP9728"/>
      <c r="AQ9728"/>
      <c r="AS9728"/>
      <c r="AT9728"/>
      <c r="AU9728"/>
      <c r="AW9728"/>
      <c r="AX9728"/>
      <c r="AY9728"/>
      <c r="BA9728"/>
      <c r="BB9728"/>
      <c r="BC9728"/>
      <c r="BE9728"/>
      <c r="BF9728"/>
      <c r="BG9728"/>
      <c r="BI9728"/>
      <c r="BJ9728"/>
      <c r="BK9728"/>
      <c r="BM9728"/>
      <c r="BN9728"/>
      <c r="BO9728"/>
    </row>
    <row r="9729" spans="1:67">
      <c r="A9729"/>
      <c r="B9729"/>
      <c r="C9729"/>
      <c r="E9729"/>
      <c r="F9729"/>
      <c r="G9729"/>
      <c r="I9729"/>
      <c r="J9729"/>
      <c r="K9729"/>
      <c r="M9729"/>
      <c r="N9729"/>
      <c r="O9729"/>
      <c r="Q9729"/>
      <c r="R9729"/>
      <c r="S9729"/>
      <c r="U9729"/>
      <c r="V9729"/>
      <c r="W9729"/>
      <c r="Y9729"/>
      <c r="Z9729"/>
      <c r="AA9729"/>
      <c r="AC9729"/>
      <c r="AD9729"/>
      <c r="AE9729"/>
      <c r="AG9729"/>
      <c r="AH9729"/>
      <c r="AI9729"/>
      <c r="AK9729"/>
      <c r="AL9729"/>
      <c r="AM9729"/>
      <c r="AO9729"/>
      <c r="AP9729"/>
      <c r="AQ9729"/>
      <c r="AS9729"/>
      <c r="AT9729"/>
      <c r="AU9729"/>
      <c r="AW9729"/>
      <c r="AX9729"/>
      <c r="AY9729"/>
      <c r="BA9729"/>
      <c r="BB9729"/>
      <c r="BC9729"/>
      <c r="BE9729"/>
      <c r="BF9729"/>
      <c r="BG9729"/>
      <c r="BI9729"/>
      <c r="BJ9729"/>
      <c r="BK9729"/>
      <c r="BM9729"/>
      <c r="BN9729"/>
      <c r="BO9729"/>
    </row>
    <row r="9730" spans="1:67">
      <c r="A9730"/>
      <c r="B9730"/>
      <c r="C9730"/>
      <c r="E9730"/>
      <c r="F9730"/>
      <c r="G9730"/>
      <c r="I9730"/>
      <c r="J9730"/>
      <c r="K9730"/>
      <c r="M9730"/>
      <c r="N9730"/>
      <c r="O9730"/>
      <c r="Q9730"/>
      <c r="R9730"/>
      <c r="S9730"/>
      <c r="U9730"/>
      <c r="V9730"/>
      <c r="W9730"/>
      <c r="Y9730"/>
      <c r="Z9730"/>
      <c r="AA9730"/>
      <c r="AC9730"/>
      <c r="AD9730"/>
      <c r="AE9730"/>
      <c r="AG9730"/>
      <c r="AH9730"/>
      <c r="AI9730"/>
      <c r="AK9730"/>
      <c r="AL9730"/>
      <c r="AM9730"/>
      <c r="AO9730"/>
      <c r="AP9730"/>
      <c r="AQ9730"/>
      <c r="AS9730"/>
      <c r="AT9730"/>
      <c r="AU9730"/>
      <c r="AW9730"/>
      <c r="AX9730"/>
      <c r="AY9730"/>
      <c r="BA9730"/>
      <c r="BB9730"/>
      <c r="BC9730"/>
      <c r="BE9730"/>
      <c r="BF9730"/>
      <c r="BG9730"/>
      <c r="BI9730"/>
      <c r="BJ9730"/>
      <c r="BK9730"/>
      <c r="BM9730"/>
      <c r="BN9730"/>
      <c r="BO9730"/>
    </row>
    <row r="9731" spans="1:67">
      <c r="A9731"/>
      <c r="B9731"/>
      <c r="C9731"/>
      <c r="E9731"/>
      <c r="F9731"/>
      <c r="G9731"/>
      <c r="I9731"/>
      <c r="J9731"/>
      <c r="K9731"/>
      <c r="M9731"/>
      <c r="N9731"/>
      <c r="O9731"/>
      <c r="Q9731"/>
      <c r="R9731"/>
      <c r="S9731"/>
      <c r="U9731"/>
      <c r="V9731"/>
      <c r="W9731"/>
      <c r="Y9731"/>
      <c r="Z9731"/>
      <c r="AA9731"/>
      <c r="AC9731"/>
      <c r="AD9731"/>
      <c r="AE9731"/>
      <c r="AG9731"/>
      <c r="AH9731"/>
      <c r="AI9731"/>
      <c r="AK9731"/>
      <c r="AL9731"/>
      <c r="AM9731"/>
      <c r="AO9731"/>
      <c r="AP9731"/>
      <c r="AQ9731"/>
      <c r="AS9731"/>
      <c r="AT9731"/>
      <c r="AU9731"/>
      <c r="AW9731"/>
      <c r="AX9731"/>
      <c r="AY9731"/>
      <c r="BA9731"/>
      <c r="BB9731"/>
      <c r="BC9731"/>
      <c r="BE9731"/>
      <c r="BF9731"/>
      <c r="BG9731"/>
      <c r="BI9731"/>
      <c r="BJ9731"/>
      <c r="BK9731"/>
      <c r="BM9731"/>
      <c r="BN9731"/>
      <c r="BO9731"/>
    </row>
    <row r="9732" spans="1:67">
      <c r="A9732"/>
      <c r="B9732"/>
      <c r="C9732"/>
      <c r="E9732"/>
      <c r="F9732"/>
      <c r="G9732"/>
      <c r="I9732"/>
      <c r="J9732"/>
      <c r="K9732"/>
      <c r="M9732"/>
      <c r="N9732"/>
      <c r="O9732"/>
      <c r="Q9732"/>
      <c r="R9732"/>
      <c r="S9732"/>
      <c r="U9732"/>
      <c r="V9732"/>
      <c r="W9732"/>
      <c r="Y9732"/>
      <c r="Z9732"/>
      <c r="AA9732"/>
      <c r="AC9732"/>
      <c r="AD9732"/>
      <c r="AE9732"/>
      <c r="AG9732"/>
      <c r="AH9732"/>
      <c r="AI9732"/>
      <c r="AK9732"/>
      <c r="AL9732"/>
      <c r="AM9732"/>
      <c r="AO9732"/>
      <c r="AP9732"/>
      <c r="AQ9732"/>
      <c r="AS9732"/>
      <c r="AT9732"/>
      <c r="AU9732"/>
      <c r="AW9732"/>
      <c r="AX9732"/>
      <c r="AY9732"/>
      <c r="BA9732"/>
      <c r="BB9732"/>
      <c r="BC9732"/>
      <c r="BE9732"/>
      <c r="BF9732"/>
      <c r="BG9732"/>
      <c r="BI9732"/>
      <c r="BJ9732"/>
      <c r="BK9732"/>
      <c r="BM9732"/>
      <c r="BN9732"/>
      <c r="BO9732"/>
    </row>
    <row r="9733" spans="1:67">
      <c r="A9733"/>
      <c r="B9733"/>
      <c r="C9733"/>
      <c r="E9733"/>
      <c r="F9733"/>
      <c r="G9733"/>
      <c r="I9733"/>
      <c r="J9733"/>
      <c r="K9733"/>
      <c r="M9733"/>
      <c r="N9733"/>
      <c r="O9733"/>
      <c r="Q9733"/>
      <c r="R9733"/>
      <c r="S9733"/>
      <c r="U9733"/>
      <c r="V9733"/>
      <c r="W9733"/>
      <c r="Y9733"/>
      <c r="Z9733"/>
      <c r="AA9733"/>
      <c r="AC9733"/>
      <c r="AD9733"/>
      <c r="AE9733"/>
      <c r="AG9733"/>
      <c r="AH9733"/>
      <c r="AI9733"/>
      <c r="AK9733"/>
      <c r="AL9733"/>
      <c r="AM9733"/>
      <c r="AO9733"/>
      <c r="AP9733"/>
      <c r="AQ9733"/>
      <c r="AS9733"/>
      <c r="AT9733"/>
      <c r="AU9733"/>
      <c r="AW9733"/>
      <c r="AX9733"/>
      <c r="AY9733"/>
      <c r="BA9733"/>
      <c r="BB9733"/>
      <c r="BC9733"/>
      <c r="BE9733"/>
      <c r="BF9733"/>
      <c r="BG9733"/>
      <c r="BI9733"/>
      <c r="BJ9733"/>
      <c r="BK9733"/>
      <c r="BM9733"/>
      <c r="BN9733"/>
      <c r="BO9733"/>
    </row>
    <row r="9734" spans="1:67">
      <c r="A9734"/>
      <c r="B9734"/>
      <c r="C9734"/>
      <c r="E9734"/>
      <c r="F9734"/>
      <c r="G9734"/>
      <c r="I9734"/>
      <c r="J9734"/>
      <c r="K9734"/>
      <c r="M9734"/>
      <c r="N9734"/>
      <c r="O9734"/>
      <c r="Q9734"/>
      <c r="R9734"/>
      <c r="S9734"/>
      <c r="U9734"/>
      <c r="V9734"/>
      <c r="W9734"/>
      <c r="Y9734"/>
      <c r="Z9734"/>
      <c r="AA9734"/>
      <c r="AC9734"/>
      <c r="AD9734"/>
      <c r="AE9734"/>
      <c r="AG9734"/>
      <c r="AH9734"/>
      <c r="AI9734"/>
      <c r="AK9734"/>
      <c r="AL9734"/>
      <c r="AM9734"/>
      <c r="AO9734"/>
      <c r="AP9734"/>
      <c r="AQ9734"/>
      <c r="AS9734"/>
      <c r="AT9734"/>
      <c r="AU9734"/>
      <c r="AW9734"/>
      <c r="AX9734"/>
      <c r="AY9734"/>
      <c r="BA9734"/>
      <c r="BB9734"/>
      <c r="BC9734"/>
      <c r="BE9734"/>
      <c r="BF9734"/>
      <c r="BG9734"/>
      <c r="BI9734"/>
      <c r="BJ9734"/>
      <c r="BK9734"/>
      <c r="BM9734"/>
      <c r="BN9734"/>
      <c r="BO9734"/>
    </row>
    <row r="9735" spans="1:67">
      <c r="A9735"/>
      <c r="B9735"/>
      <c r="C9735"/>
      <c r="E9735"/>
      <c r="F9735"/>
      <c r="G9735"/>
      <c r="I9735"/>
      <c r="J9735"/>
      <c r="K9735"/>
      <c r="M9735"/>
      <c r="N9735"/>
      <c r="O9735"/>
      <c r="Q9735"/>
      <c r="R9735"/>
      <c r="S9735"/>
      <c r="U9735"/>
      <c r="V9735"/>
      <c r="W9735"/>
      <c r="Y9735"/>
      <c r="Z9735"/>
      <c r="AA9735"/>
      <c r="AC9735"/>
      <c r="AD9735"/>
      <c r="AE9735"/>
      <c r="AG9735"/>
      <c r="AH9735"/>
      <c r="AI9735"/>
      <c r="AK9735"/>
      <c r="AL9735"/>
      <c r="AM9735"/>
      <c r="AO9735"/>
      <c r="AP9735"/>
      <c r="AQ9735"/>
      <c r="AS9735"/>
      <c r="AT9735"/>
      <c r="AU9735"/>
      <c r="AW9735"/>
      <c r="AX9735"/>
      <c r="AY9735"/>
      <c r="BA9735"/>
      <c r="BB9735"/>
      <c r="BC9735"/>
      <c r="BE9735"/>
      <c r="BF9735"/>
      <c r="BG9735"/>
      <c r="BI9735"/>
      <c r="BJ9735"/>
      <c r="BK9735"/>
      <c r="BM9735"/>
      <c r="BN9735"/>
      <c r="BO9735"/>
    </row>
    <row r="9736" spans="1:67">
      <c r="A9736"/>
      <c r="B9736"/>
      <c r="C9736"/>
      <c r="E9736"/>
      <c r="F9736"/>
      <c r="G9736"/>
      <c r="I9736"/>
      <c r="J9736"/>
      <c r="K9736"/>
      <c r="M9736"/>
      <c r="N9736"/>
      <c r="O9736"/>
      <c r="Q9736"/>
      <c r="R9736"/>
      <c r="S9736"/>
      <c r="U9736"/>
      <c r="V9736"/>
      <c r="W9736"/>
      <c r="Y9736"/>
      <c r="Z9736"/>
      <c r="AA9736"/>
      <c r="AC9736"/>
      <c r="AD9736"/>
      <c r="AE9736"/>
      <c r="AG9736"/>
      <c r="AH9736"/>
      <c r="AI9736"/>
      <c r="AK9736"/>
      <c r="AL9736"/>
      <c r="AM9736"/>
      <c r="AO9736"/>
      <c r="AP9736"/>
      <c r="AQ9736"/>
      <c r="AS9736"/>
      <c r="AT9736"/>
      <c r="AU9736"/>
      <c r="AW9736"/>
      <c r="AX9736"/>
      <c r="AY9736"/>
      <c r="BA9736"/>
      <c r="BB9736"/>
      <c r="BC9736"/>
      <c r="BE9736"/>
      <c r="BF9736"/>
      <c r="BG9736"/>
      <c r="BI9736"/>
      <c r="BJ9736"/>
      <c r="BK9736"/>
      <c r="BM9736"/>
      <c r="BN9736"/>
      <c r="BO9736"/>
    </row>
    <row r="9737" spans="1:67">
      <c r="A9737"/>
      <c r="B9737"/>
      <c r="C9737"/>
      <c r="E9737"/>
      <c r="F9737"/>
      <c r="G9737"/>
      <c r="I9737"/>
      <c r="J9737"/>
      <c r="K9737"/>
      <c r="M9737"/>
      <c r="N9737"/>
      <c r="O9737"/>
      <c r="Q9737"/>
      <c r="R9737"/>
      <c r="S9737"/>
      <c r="U9737"/>
      <c r="V9737"/>
      <c r="W9737"/>
      <c r="Y9737"/>
      <c r="Z9737"/>
      <c r="AA9737"/>
      <c r="AC9737"/>
      <c r="AD9737"/>
      <c r="AE9737"/>
      <c r="AG9737"/>
      <c r="AH9737"/>
      <c r="AI9737"/>
      <c r="AK9737"/>
      <c r="AL9737"/>
      <c r="AM9737"/>
      <c r="AO9737"/>
      <c r="AP9737"/>
      <c r="AQ9737"/>
      <c r="AS9737"/>
      <c r="AT9737"/>
      <c r="AU9737"/>
      <c r="AW9737"/>
      <c r="AX9737"/>
      <c r="AY9737"/>
      <c r="BA9737"/>
      <c r="BB9737"/>
      <c r="BC9737"/>
      <c r="BE9737"/>
      <c r="BF9737"/>
      <c r="BG9737"/>
      <c r="BI9737"/>
      <c r="BJ9737"/>
      <c r="BK9737"/>
      <c r="BM9737"/>
      <c r="BN9737"/>
      <c r="BO9737"/>
    </row>
    <row r="9738" spans="1:67">
      <c r="A9738"/>
      <c r="B9738"/>
      <c r="C9738"/>
      <c r="E9738"/>
      <c r="F9738"/>
      <c r="G9738"/>
      <c r="I9738"/>
      <c r="J9738"/>
      <c r="K9738"/>
      <c r="M9738"/>
      <c r="N9738"/>
      <c r="O9738"/>
      <c r="Q9738"/>
      <c r="R9738"/>
      <c r="S9738"/>
      <c r="U9738"/>
      <c r="V9738"/>
      <c r="W9738"/>
      <c r="Y9738"/>
      <c r="Z9738"/>
      <c r="AA9738"/>
      <c r="AC9738"/>
      <c r="AD9738"/>
      <c r="AE9738"/>
      <c r="AG9738"/>
      <c r="AH9738"/>
      <c r="AI9738"/>
      <c r="AK9738"/>
      <c r="AL9738"/>
      <c r="AM9738"/>
      <c r="AO9738"/>
      <c r="AP9738"/>
      <c r="AQ9738"/>
      <c r="AS9738"/>
      <c r="AT9738"/>
      <c r="AU9738"/>
      <c r="AW9738"/>
      <c r="AX9738"/>
      <c r="AY9738"/>
      <c r="BA9738"/>
      <c r="BB9738"/>
      <c r="BC9738"/>
      <c r="BE9738"/>
      <c r="BF9738"/>
      <c r="BG9738"/>
      <c r="BI9738"/>
      <c r="BJ9738"/>
      <c r="BK9738"/>
      <c r="BM9738"/>
      <c r="BN9738"/>
      <c r="BO9738"/>
    </row>
    <row r="9739" spans="1:67">
      <c r="A9739"/>
      <c r="B9739"/>
      <c r="C9739"/>
      <c r="E9739"/>
      <c r="F9739"/>
      <c r="G9739"/>
      <c r="I9739"/>
      <c r="J9739"/>
      <c r="K9739"/>
      <c r="M9739"/>
      <c r="N9739"/>
      <c r="O9739"/>
      <c r="Q9739"/>
      <c r="R9739"/>
      <c r="S9739"/>
      <c r="U9739"/>
      <c r="V9739"/>
      <c r="W9739"/>
      <c r="Y9739"/>
      <c r="Z9739"/>
      <c r="AA9739"/>
      <c r="AC9739"/>
      <c r="AD9739"/>
      <c r="AE9739"/>
      <c r="AG9739"/>
      <c r="AH9739"/>
      <c r="AI9739"/>
      <c r="AK9739"/>
      <c r="AL9739"/>
      <c r="AM9739"/>
      <c r="AO9739"/>
      <c r="AP9739"/>
      <c r="AQ9739"/>
      <c r="AS9739"/>
      <c r="AT9739"/>
      <c r="AU9739"/>
      <c r="AW9739"/>
      <c r="AX9739"/>
      <c r="AY9739"/>
      <c r="BA9739"/>
      <c r="BB9739"/>
      <c r="BC9739"/>
      <c r="BE9739"/>
      <c r="BF9739"/>
      <c r="BG9739"/>
      <c r="BI9739"/>
      <c r="BJ9739"/>
      <c r="BK9739"/>
      <c r="BM9739"/>
      <c r="BN9739"/>
      <c r="BO9739"/>
    </row>
    <row r="9740" spans="1:67">
      <c r="A9740"/>
      <c r="B9740"/>
      <c r="C9740"/>
      <c r="E9740"/>
      <c r="F9740"/>
      <c r="G9740"/>
      <c r="I9740"/>
      <c r="J9740"/>
      <c r="K9740"/>
      <c r="M9740"/>
      <c r="N9740"/>
      <c r="O9740"/>
      <c r="Q9740"/>
      <c r="R9740"/>
      <c r="S9740"/>
      <c r="U9740"/>
      <c r="V9740"/>
      <c r="W9740"/>
      <c r="Y9740"/>
      <c r="Z9740"/>
      <c r="AA9740"/>
      <c r="AC9740"/>
      <c r="AD9740"/>
      <c r="AE9740"/>
      <c r="AG9740"/>
      <c r="AH9740"/>
      <c r="AI9740"/>
      <c r="AK9740"/>
      <c r="AL9740"/>
      <c r="AM9740"/>
      <c r="AO9740"/>
      <c r="AP9740"/>
      <c r="AQ9740"/>
      <c r="AS9740"/>
      <c r="AT9740"/>
      <c r="AU9740"/>
      <c r="AW9740"/>
      <c r="AX9740"/>
      <c r="AY9740"/>
      <c r="BA9740"/>
      <c r="BB9740"/>
      <c r="BC9740"/>
      <c r="BE9740"/>
      <c r="BF9740"/>
      <c r="BG9740"/>
      <c r="BI9740"/>
      <c r="BJ9740"/>
      <c r="BK9740"/>
      <c r="BM9740"/>
      <c r="BN9740"/>
      <c r="BO9740"/>
    </row>
    <row r="9741" spans="1:67">
      <c r="A9741"/>
      <c r="B9741"/>
      <c r="C9741"/>
      <c r="E9741"/>
      <c r="F9741"/>
      <c r="G9741"/>
      <c r="I9741"/>
      <c r="J9741"/>
      <c r="K9741"/>
      <c r="M9741"/>
      <c r="N9741"/>
      <c r="O9741"/>
      <c r="Q9741"/>
      <c r="R9741"/>
      <c r="S9741"/>
      <c r="U9741"/>
      <c r="V9741"/>
      <c r="W9741"/>
      <c r="Y9741"/>
      <c r="Z9741"/>
      <c r="AA9741"/>
      <c r="AC9741"/>
      <c r="AD9741"/>
      <c r="AE9741"/>
      <c r="AG9741"/>
      <c r="AH9741"/>
      <c r="AI9741"/>
      <c r="AK9741"/>
      <c r="AL9741"/>
      <c r="AM9741"/>
      <c r="AO9741"/>
      <c r="AP9741"/>
      <c r="AQ9741"/>
      <c r="AS9741"/>
      <c r="AT9741"/>
      <c r="AU9741"/>
      <c r="AW9741"/>
      <c r="AX9741"/>
      <c r="AY9741"/>
      <c r="BA9741"/>
      <c r="BB9741"/>
      <c r="BC9741"/>
      <c r="BE9741"/>
      <c r="BF9741"/>
      <c r="BG9741"/>
      <c r="BI9741"/>
      <c r="BJ9741"/>
      <c r="BK9741"/>
      <c r="BM9741"/>
      <c r="BN9741"/>
      <c r="BO9741"/>
    </row>
    <row r="9742" spans="1:67">
      <c r="A9742"/>
      <c r="B9742"/>
      <c r="C9742"/>
      <c r="E9742"/>
      <c r="F9742"/>
      <c r="G9742"/>
      <c r="I9742"/>
      <c r="J9742"/>
      <c r="K9742"/>
      <c r="M9742"/>
      <c r="N9742"/>
      <c r="O9742"/>
      <c r="Q9742"/>
      <c r="R9742"/>
      <c r="S9742"/>
      <c r="U9742"/>
      <c r="V9742"/>
      <c r="W9742"/>
      <c r="Y9742"/>
      <c r="Z9742"/>
      <c r="AA9742"/>
      <c r="AC9742"/>
      <c r="AD9742"/>
      <c r="AE9742"/>
      <c r="AG9742"/>
      <c r="AH9742"/>
      <c r="AI9742"/>
      <c r="AK9742"/>
      <c r="AL9742"/>
      <c r="AM9742"/>
      <c r="AO9742"/>
      <c r="AP9742"/>
      <c r="AQ9742"/>
      <c r="AS9742"/>
      <c r="AT9742"/>
      <c r="AU9742"/>
      <c r="AW9742"/>
      <c r="AX9742"/>
      <c r="AY9742"/>
      <c r="BA9742"/>
      <c r="BB9742"/>
      <c r="BC9742"/>
      <c r="BE9742"/>
      <c r="BF9742"/>
      <c r="BG9742"/>
      <c r="BI9742"/>
      <c r="BJ9742"/>
      <c r="BK9742"/>
      <c r="BM9742"/>
      <c r="BN9742"/>
      <c r="BO9742"/>
    </row>
    <row r="9743" spans="1:67">
      <c r="A9743"/>
      <c r="B9743"/>
      <c r="C9743"/>
      <c r="E9743"/>
      <c r="F9743"/>
      <c r="G9743"/>
      <c r="I9743"/>
      <c r="J9743"/>
      <c r="K9743"/>
      <c r="M9743"/>
      <c r="N9743"/>
      <c r="O9743"/>
      <c r="Q9743"/>
      <c r="R9743"/>
      <c r="S9743"/>
      <c r="U9743"/>
      <c r="V9743"/>
      <c r="W9743"/>
      <c r="Y9743"/>
      <c r="Z9743"/>
      <c r="AA9743"/>
      <c r="AC9743"/>
      <c r="AD9743"/>
      <c r="AE9743"/>
      <c r="AG9743"/>
      <c r="AH9743"/>
      <c r="AI9743"/>
      <c r="AK9743"/>
      <c r="AL9743"/>
      <c r="AM9743"/>
      <c r="AO9743"/>
      <c r="AP9743"/>
      <c r="AQ9743"/>
      <c r="AS9743"/>
      <c r="AT9743"/>
      <c r="AU9743"/>
      <c r="AW9743"/>
      <c r="AX9743"/>
      <c r="AY9743"/>
      <c r="BA9743"/>
      <c r="BB9743"/>
      <c r="BC9743"/>
      <c r="BE9743"/>
      <c r="BF9743"/>
      <c r="BG9743"/>
      <c r="BI9743"/>
      <c r="BJ9743"/>
      <c r="BK9743"/>
      <c r="BM9743"/>
      <c r="BN9743"/>
      <c r="BO9743"/>
    </row>
    <row r="9744" spans="1:67">
      <c r="A9744"/>
      <c r="B9744"/>
      <c r="C9744"/>
      <c r="E9744"/>
      <c r="F9744"/>
      <c r="G9744"/>
      <c r="I9744"/>
      <c r="J9744"/>
      <c r="K9744"/>
      <c r="M9744"/>
      <c r="N9744"/>
      <c r="O9744"/>
      <c r="Q9744"/>
      <c r="R9744"/>
      <c r="S9744"/>
      <c r="U9744"/>
      <c r="V9744"/>
      <c r="W9744"/>
      <c r="Y9744"/>
      <c r="Z9744"/>
      <c r="AA9744"/>
      <c r="AC9744"/>
      <c r="AD9744"/>
      <c r="AE9744"/>
      <c r="AG9744"/>
      <c r="AH9744"/>
      <c r="AI9744"/>
      <c r="AK9744"/>
      <c r="AL9744"/>
      <c r="AM9744"/>
      <c r="AO9744"/>
      <c r="AP9744"/>
      <c r="AQ9744"/>
      <c r="AS9744"/>
      <c r="AT9744"/>
      <c r="AU9744"/>
      <c r="AW9744"/>
      <c r="AX9744"/>
      <c r="AY9744"/>
      <c r="BA9744"/>
      <c r="BB9744"/>
      <c r="BC9744"/>
      <c r="BE9744"/>
      <c r="BF9744"/>
      <c r="BG9744"/>
      <c r="BI9744"/>
      <c r="BJ9744"/>
      <c r="BK9744"/>
      <c r="BM9744"/>
      <c r="BN9744"/>
      <c r="BO9744"/>
    </row>
    <row r="9745" spans="1:67">
      <c r="A9745"/>
      <c r="B9745"/>
      <c r="C9745"/>
      <c r="E9745"/>
      <c r="F9745"/>
      <c r="G9745"/>
      <c r="I9745"/>
      <c r="J9745"/>
      <c r="K9745"/>
      <c r="M9745"/>
      <c r="N9745"/>
      <c r="O9745"/>
      <c r="Q9745"/>
      <c r="R9745"/>
      <c r="S9745"/>
      <c r="U9745"/>
      <c r="V9745"/>
      <c r="W9745"/>
      <c r="Y9745"/>
      <c r="Z9745"/>
      <c r="AA9745"/>
      <c r="AC9745"/>
      <c r="AD9745"/>
      <c r="AE9745"/>
      <c r="AG9745"/>
      <c r="AH9745"/>
      <c r="AI9745"/>
      <c r="AK9745"/>
      <c r="AL9745"/>
      <c r="AM9745"/>
      <c r="AO9745"/>
      <c r="AP9745"/>
      <c r="AQ9745"/>
      <c r="AS9745"/>
      <c r="AT9745"/>
      <c r="AU9745"/>
      <c r="AW9745"/>
      <c r="AX9745"/>
      <c r="AY9745"/>
      <c r="BA9745"/>
      <c r="BB9745"/>
      <c r="BC9745"/>
      <c r="BE9745"/>
      <c r="BF9745"/>
      <c r="BG9745"/>
      <c r="BI9745"/>
      <c r="BJ9745"/>
      <c r="BK9745"/>
      <c r="BM9745"/>
      <c r="BN9745"/>
      <c r="BO9745"/>
    </row>
    <row r="9746" spans="1:67">
      <c r="A9746"/>
      <c r="B9746"/>
      <c r="C9746"/>
      <c r="E9746"/>
      <c r="F9746"/>
      <c r="G9746"/>
      <c r="I9746"/>
      <c r="J9746"/>
      <c r="K9746"/>
      <c r="M9746"/>
      <c r="N9746"/>
      <c r="O9746"/>
      <c r="Q9746"/>
      <c r="R9746"/>
      <c r="S9746"/>
      <c r="U9746"/>
      <c r="V9746"/>
      <c r="W9746"/>
      <c r="Y9746"/>
      <c r="Z9746"/>
      <c r="AA9746"/>
      <c r="AC9746"/>
      <c r="AD9746"/>
      <c r="AE9746"/>
      <c r="AG9746"/>
      <c r="AH9746"/>
      <c r="AI9746"/>
      <c r="AK9746"/>
      <c r="AL9746"/>
      <c r="AM9746"/>
      <c r="AO9746"/>
      <c r="AP9746"/>
      <c r="AQ9746"/>
      <c r="AS9746"/>
      <c r="AT9746"/>
      <c r="AU9746"/>
      <c r="AW9746"/>
      <c r="AX9746"/>
      <c r="AY9746"/>
      <c r="BA9746"/>
      <c r="BB9746"/>
      <c r="BC9746"/>
      <c r="BE9746"/>
      <c r="BF9746"/>
      <c r="BG9746"/>
      <c r="BI9746"/>
      <c r="BJ9746"/>
      <c r="BK9746"/>
      <c r="BM9746"/>
      <c r="BN9746"/>
      <c r="BO9746"/>
    </row>
    <row r="9747" spans="1:67">
      <c r="A9747"/>
      <c r="B9747"/>
      <c r="C9747"/>
      <c r="E9747"/>
      <c r="F9747"/>
      <c r="G9747"/>
      <c r="I9747"/>
      <c r="J9747"/>
      <c r="K9747"/>
      <c r="M9747"/>
      <c r="N9747"/>
      <c r="O9747"/>
      <c r="Q9747"/>
      <c r="R9747"/>
      <c r="S9747"/>
      <c r="U9747"/>
      <c r="V9747"/>
      <c r="W9747"/>
      <c r="Y9747"/>
      <c r="Z9747"/>
      <c r="AA9747"/>
      <c r="AC9747"/>
      <c r="AD9747"/>
      <c r="AE9747"/>
      <c r="AG9747"/>
      <c r="AH9747"/>
      <c r="AI9747"/>
      <c r="AK9747"/>
      <c r="AL9747"/>
      <c r="AM9747"/>
      <c r="AO9747"/>
      <c r="AP9747"/>
      <c r="AQ9747"/>
      <c r="AS9747"/>
      <c r="AT9747"/>
      <c r="AU9747"/>
      <c r="AW9747"/>
      <c r="AX9747"/>
      <c r="AY9747"/>
      <c r="BA9747"/>
      <c r="BB9747"/>
      <c r="BC9747"/>
      <c r="BE9747"/>
      <c r="BF9747"/>
      <c r="BG9747"/>
      <c r="BI9747"/>
      <c r="BJ9747"/>
      <c r="BK9747"/>
      <c r="BM9747"/>
      <c r="BN9747"/>
      <c r="BO9747"/>
    </row>
    <row r="9748" spans="1:67">
      <c r="A9748"/>
      <c r="B9748"/>
      <c r="C9748"/>
      <c r="E9748"/>
      <c r="F9748"/>
      <c r="G9748"/>
      <c r="I9748"/>
      <c r="J9748"/>
      <c r="K9748"/>
      <c r="M9748"/>
      <c r="N9748"/>
      <c r="O9748"/>
      <c r="Q9748"/>
      <c r="R9748"/>
      <c r="S9748"/>
      <c r="U9748"/>
      <c r="V9748"/>
      <c r="W9748"/>
      <c r="Y9748"/>
      <c r="Z9748"/>
      <c r="AA9748"/>
      <c r="AC9748"/>
      <c r="AD9748"/>
      <c r="AE9748"/>
      <c r="AG9748"/>
      <c r="AH9748"/>
      <c r="AI9748"/>
      <c r="AK9748"/>
      <c r="AL9748"/>
      <c r="AM9748"/>
      <c r="AO9748"/>
      <c r="AP9748"/>
      <c r="AQ9748"/>
      <c r="AS9748"/>
      <c r="AT9748"/>
      <c r="AU9748"/>
      <c r="AW9748"/>
      <c r="AX9748"/>
      <c r="AY9748"/>
      <c r="BA9748"/>
      <c r="BB9748"/>
      <c r="BC9748"/>
      <c r="BE9748"/>
      <c r="BF9748"/>
      <c r="BG9748"/>
      <c r="BI9748"/>
      <c r="BJ9748"/>
      <c r="BK9748"/>
      <c r="BM9748"/>
      <c r="BN9748"/>
      <c r="BO9748"/>
    </row>
    <row r="9749" spans="1:67">
      <c r="A9749"/>
      <c r="B9749"/>
      <c r="C9749"/>
      <c r="E9749"/>
      <c r="F9749"/>
      <c r="G9749"/>
      <c r="I9749"/>
      <c r="J9749"/>
      <c r="K9749"/>
      <c r="M9749"/>
      <c r="N9749"/>
      <c r="O9749"/>
      <c r="Q9749"/>
      <c r="R9749"/>
      <c r="S9749"/>
      <c r="U9749"/>
      <c r="V9749"/>
      <c r="W9749"/>
      <c r="Y9749"/>
      <c r="Z9749"/>
      <c r="AA9749"/>
      <c r="AC9749"/>
      <c r="AD9749"/>
      <c r="AE9749"/>
      <c r="AG9749"/>
      <c r="AH9749"/>
      <c r="AI9749"/>
      <c r="AK9749"/>
      <c r="AL9749"/>
      <c r="AM9749"/>
      <c r="AO9749"/>
      <c r="AP9749"/>
      <c r="AQ9749"/>
      <c r="AS9749"/>
      <c r="AT9749"/>
      <c r="AU9749"/>
      <c r="AW9749"/>
      <c r="AX9749"/>
      <c r="AY9749"/>
      <c r="BA9749"/>
      <c r="BB9749"/>
      <c r="BC9749"/>
      <c r="BE9749"/>
      <c r="BF9749"/>
      <c r="BG9749"/>
      <c r="BI9749"/>
      <c r="BJ9749"/>
      <c r="BK9749"/>
      <c r="BM9749"/>
      <c r="BN9749"/>
      <c r="BO9749"/>
    </row>
    <row r="9750" spans="1:67">
      <c r="A9750"/>
      <c r="B9750"/>
      <c r="C9750"/>
      <c r="E9750"/>
      <c r="F9750"/>
      <c r="G9750"/>
      <c r="I9750"/>
      <c r="J9750"/>
      <c r="K9750"/>
      <c r="M9750"/>
      <c r="N9750"/>
      <c r="O9750"/>
      <c r="Q9750"/>
      <c r="R9750"/>
      <c r="S9750"/>
      <c r="U9750"/>
      <c r="V9750"/>
      <c r="W9750"/>
      <c r="Y9750"/>
      <c r="Z9750"/>
      <c r="AA9750"/>
      <c r="AC9750"/>
      <c r="AD9750"/>
      <c r="AE9750"/>
      <c r="AG9750"/>
      <c r="AH9750"/>
      <c r="AI9750"/>
      <c r="AK9750"/>
      <c r="AL9750"/>
      <c r="AM9750"/>
      <c r="AO9750"/>
      <c r="AP9750"/>
      <c r="AQ9750"/>
      <c r="AS9750"/>
      <c r="AT9750"/>
      <c r="AU9750"/>
      <c r="AW9750"/>
      <c r="AX9750"/>
      <c r="AY9750"/>
      <c r="BA9750"/>
      <c r="BB9750"/>
      <c r="BC9750"/>
      <c r="BE9750"/>
      <c r="BF9750"/>
      <c r="BG9750"/>
      <c r="BI9750"/>
      <c r="BJ9750"/>
      <c r="BK9750"/>
      <c r="BM9750"/>
      <c r="BN9750"/>
      <c r="BO9750"/>
    </row>
    <row r="9751" spans="1:67">
      <c r="A9751"/>
      <c r="B9751"/>
      <c r="C9751"/>
      <c r="E9751"/>
      <c r="F9751"/>
      <c r="G9751"/>
      <c r="I9751"/>
      <c r="J9751"/>
      <c r="K9751"/>
      <c r="M9751"/>
      <c r="N9751"/>
      <c r="O9751"/>
      <c r="Q9751"/>
      <c r="R9751"/>
      <c r="S9751"/>
      <c r="U9751"/>
      <c r="V9751"/>
      <c r="W9751"/>
      <c r="Y9751"/>
      <c r="Z9751"/>
      <c r="AA9751"/>
      <c r="AC9751"/>
      <c r="AD9751"/>
      <c r="AE9751"/>
      <c r="AG9751"/>
      <c r="AH9751"/>
      <c r="AI9751"/>
      <c r="AK9751"/>
      <c r="AL9751"/>
      <c r="AM9751"/>
      <c r="AO9751"/>
      <c r="AP9751"/>
      <c r="AQ9751"/>
      <c r="AS9751"/>
      <c r="AT9751"/>
      <c r="AU9751"/>
      <c r="AW9751"/>
      <c r="AX9751"/>
      <c r="AY9751"/>
      <c r="BA9751"/>
      <c r="BB9751"/>
      <c r="BC9751"/>
      <c r="BE9751"/>
      <c r="BF9751"/>
      <c r="BG9751"/>
      <c r="BI9751"/>
      <c r="BJ9751"/>
      <c r="BK9751"/>
      <c r="BM9751"/>
      <c r="BN9751"/>
      <c r="BO9751"/>
    </row>
    <row r="9752" spans="1:67">
      <c r="A9752"/>
      <c r="B9752"/>
      <c r="C9752"/>
      <c r="E9752"/>
      <c r="F9752"/>
      <c r="G9752"/>
      <c r="I9752"/>
      <c r="J9752"/>
      <c r="K9752"/>
      <c r="M9752"/>
      <c r="N9752"/>
      <c r="O9752"/>
      <c r="Q9752"/>
      <c r="R9752"/>
      <c r="S9752"/>
      <c r="U9752"/>
      <c r="V9752"/>
      <c r="W9752"/>
      <c r="Y9752"/>
      <c r="Z9752"/>
      <c r="AA9752"/>
      <c r="AC9752"/>
      <c r="AD9752"/>
      <c r="AE9752"/>
      <c r="AG9752"/>
      <c r="AH9752"/>
      <c r="AI9752"/>
      <c r="AK9752"/>
      <c r="AL9752"/>
      <c r="AM9752"/>
      <c r="AO9752"/>
      <c r="AP9752"/>
      <c r="AQ9752"/>
      <c r="AS9752"/>
      <c r="AT9752"/>
      <c r="AU9752"/>
      <c r="AW9752"/>
      <c r="AX9752"/>
      <c r="AY9752"/>
      <c r="BA9752"/>
      <c r="BB9752"/>
      <c r="BC9752"/>
      <c r="BE9752"/>
      <c r="BF9752"/>
      <c r="BG9752"/>
      <c r="BI9752"/>
      <c r="BJ9752"/>
      <c r="BK9752"/>
      <c r="BM9752"/>
      <c r="BN9752"/>
      <c r="BO9752"/>
    </row>
    <row r="9753" spans="1:67">
      <c r="A9753"/>
      <c r="B9753"/>
      <c r="C9753"/>
      <c r="E9753"/>
      <c r="F9753"/>
      <c r="G9753"/>
      <c r="I9753"/>
      <c r="J9753"/>
      <c r="K9753"/>
      <c r="M9753"/>
      <c r="N9753"/>
      <c r="O9753"/>
      <c r="Q9753"/>
      <c r="R9753"/>
      <c r="S9753"/>
      <c r="U9753"/>
      <c r="V9753"/>
      <c r="W9753"/>
      <c r="Y9753"/>
      <c r="Z9753"/>
      <c r="AA9753"/>
      <c r="AC9753"/>
      <c r="AD9753"/>
      <c r="AE9753"/>
      <c r="AG9753"/>
      <c r="AH9753"/>
      <c r="AI9753"/>
      <c r="AK9753"/>
      <c r="AL9753"/>
      <c r="AM9753"/>
      <c r="AO9753"/>
      <c r="AP9753"/>
      <c r="AQ9753"/>
      <c r="AS9753"/>
      <c r="AT9753"/>
      <c r="AU9753"/>
      <c r="AW9753"/>
      <c r="AX9753"/>
      <c r="AY9753"/>
      <c r="BA9753"/>
      <c r="BB9753"/>
      <c r="BC9753"/>
      <c r="BE9753"/>
      <c r="BF9753"/>
      <c r="BG9753"/>
      <c r="BI9753"/>
      <c r="BJ9753"/>
      <c r="BK9753"/>
      <c r="BM9753"/>
      <c r="BN9753"/>
      <c r="BO9753"/>
    </row>
    <row r="9754" spans="1:67">
      <c r="A9754"/>
      <c r="B9754"/>
      <c r="C9754"/>
      <c r="E9754"/>
      <c r="F9754"/>
      <c r="G9754"/>
      <c r="I9754"/>
      <c r="J9754"/>
      <c r="K9754"/>
      <c r="M9754"/>
      <c r="N9754"/>
      <c r="O9754"/>
      <c r="Q9754"/>
      <c r="R9754"/>
      <c r="S9754"/>
      <c r="U9754"/>
      <c r="V9754"/>
      <c r="W9754"/>
      <c r="Y9754"/>
      <c r="Z9754"/>
      <c r="AA9754"/>
      <c r="AC9754"/>
      <c r="AD9754"/>
      <c r="AE9754"/>
      <c r="AG9754"/>
      <c r="AH9754"/>
      <c r="AI9754"/>
      <c r="AK9754"/>
      <c r="AL9754"/>
      <c r="AM9754"/>
      <c r="AO9754"/>
      <c r="AP9754"/>
      <c r="AQ9754"/>
      <c r="AS9754"/>
      <c r="AT9754"/>
      <c r="AU9754"/>
      <c r="AW9754"/>
      <c r="AX9754"/>
      <c r="AY9754"/>
      <c r="BA9754"/>
      <c r="BB9754"/>
      <c r="BC9754"/>
      <c r="BE9754"/>
      <c r="BF9754"/>
      <c r="BG9754"/>
      <c r="BI9754"/>
      <c r="BJ9754"/>
      <c r="BK9754"/>
      <c r="BM9754"/>
      <c r="BN9754"/>
      <c r="BO9754"/>
    </row>
    <row r="9755" spans="1:67">
      <c r="A9755"/>
      <c r="B9755"/>
      <c r="C9755"/>
      <c r="E9755"/>
      <c r="F9755"/>
      <c r="G9755"/>
      <c r="I9755"/>
      <c r="J9755"/>
      <c r="K9755"/>
      <c r="M9755"/>
      <c r="N9755"/>
      <c r="O9755"/>
      <c r="Q9755"/>
      <c r="R9755"/>
      <c r="S9755"/>
      <c r="U9755"/>
      <c r="V9755"/>
      <c r="W9755"/>
      <c r="Y9755"/>
      <c r="Z9755"/>
      <c r="AA9755"/>
      <c r="AC9755"/>
      <c r="AD9755"/>
      <c r="AE9755"/>
      <c r="AG9755"/>
      <c r="AH9755"/>
      <c r="AI9755"/>
      <c r="AK9755"/>
      <c r="AL9755"/>
      <c r="AM9755"/>
      <c r="AO9755"/>
      <c r="AP9755"/>
      <c r="AQ9755"/>
      <c r="AS9755"/>
      <c r="AT9755"/>
      <c r="AU9755"/>
      <c r="AW9755"/>
      <c r="AX9755"/>
      <c r="AY9755"/>
      <c r="BA9755"/>
      <c r="BB9755"/>
      <c r="BC9755"/>
      <c r="BE9755"/>
      <c r="BF9755"/>
      <c r="BG9755"/>
      <c r="BI9755"/>
      <c r="BJ9755"/>
      <c r="BK9755"/>
      <c r="BM9755"/>
      <c r="BN9755"/>
      <c r="BO9755"/>
    </row>
    <row r="9756" spans="1:67">
      <c r="A9756"/>
      <c r="B9756"/>
      <c r="C9756"/>
      <c r="E9756"/>
      <c r="F9756"/>
      <c r="G9756"/>
      <c r="I9756"/>
      <c r="J9756"/>
      <c r="K9756"/>
      <c r="M9756"/>
      <c r="N9756"/>
      <c r="O9756"/>
      <c r="Q9756"/>
      <c r="R9756"/>
      <c r="S9756"/>
      <c r="U9756"/>
      <c r="V9756"/>
      <c r="W9756"/>
      <c r="Y9756"/>
      <c r="Z9756"/>
      <c r="AA9756"/>
      <c r="AC9756"/>
      <c r="AD9756"/>
      <c r="AE9756"/>
      <c r="AG9756"/>
      <c r="AH9756"/>
      <c r="AI9756"/>
      <c r="AK9756"/>
      <c r="AL9756"/>
      <c r="AM9756"/>
      <c r="AO9756"/>
      <c r="AP9756"/>
      <c r="AQ9756"/>
      <c r="AS9756"/>
      <c r="AT9756"/>
      <c r="AU9756"/>
      <c r="AW9756"/>
      <c r="AX9756"/>
      <c r="AY9756"/>
      <c r="BA9756"/>
      <c r="BB9756"/>
      <c r="BC9756"/>
      <c r="BE9756"/>
      <c r="BF9756"/>
      <c r="BG9756"/>
      <c r="BI9756"/>
      <c r="BJ9756"/>
      <c r="BK9756"/>
      <c r="BM9756"/>
      <c r="BN9756"/>
      <c r="BO9756"/>
    </row>
    <row r="9757" spans="1:67">
      <c r="A9757"/>
      <c r="B9757"/>
      <c r="C9757"/>
      <c r="E9757"/>
      <c r="F9757"/>
      <c r="G9757"/>
      <c r="I9757"/>
      <c r="J9757"/>
      <c r="K9757"/>
      <c r="M9757"/>
      <c r="N9757"/>
      <c r="O9757"/>
      <c r="Q9757"/>
      <c r="R9757"/>
      <c r="S9757"/>
      <c r="U9757"/>
      <c r="V9757"/>
      <c r="W9757"/>
      <c r="Y9757"/>
      <c r="Z9757"/>
      <c r="AA9757"/>
      <c r="AC9757"/>
      <c r="AD9757"/>
      <c r="AE9757"/>
      <c r="AG9757"/>
      <c r="AH9757"/>
      <c r="AI9757"/>
      <c r="AK9757"/>
      <c r="AL9757"/>
      <c r="AM9757"/>
      <c r="AO9757"/>
      <c r="AP9757"/>
      <c r="AQ9757"/>
      <c r="AS9757"/>
      <c r="AT9757"/>
      <c r="AU9757"/>
      <c r="AW9757"/>
      <c r="AX9757"/>
      <c r="AY9757"/>
      <c r="BA9757"/>
      <c r="BB9757"/>
      <c r="BC9757"/>
      <c r="BE9757"/>
      <c r="BF9757"/>
      <c r="BG9757"/>
      <c r="BI9757"/>
      <c r="BJ9757"/>
      <c r="BK9757"/>
      <c r="BM9757"/>
      <c r="BN9757"/>
      <c r="BO9757"/>
    </row>
    <row r="9758" spans="1:67">
      <c r="A9758"/>
      <c r="B9758"/>
      <c r="C9758"/>
      <c r="E9758"/>
      <c r="F9758"/>
      <c r="G9758"/>
      <c r="I9758"/>
      <c r="J9758"/>
      <c r="K9758"/>
      <c r="M9758"/>
      <c r="N9758"/>
      <c r="O9758"/>
      <c r="Q9758"/>
      <c r="R9758"/>
      <c r="S9758"/>
      <c r="U9758"/>
      <c r="V9758"/>
      <c r="W9758"/>
      <c r="Y9758"/>
      <c r="Z9758"/>
      <c r="AA9758"/>
      <c r="AC9758"/>
      <c r="AD9758"/>
      <c r="AE9758"/>
      <c r="AG9758"/>
      <c r="AH9758"/>
      <c r="AI9758"/>
      <c r="AK9758"/>
      <c r="AL9758"/>
      <c r="AM9758"/>
      <c r="AO9758"/>
      <c r="AP9758"/>
      <c r="AQ9758"/>
      <c r="AS9758"/>
      <c r="AT9758"/>
      <c r="AU9758"/>
      <c r="AW9758"/>
      <c r="AX9758"/>
      <c r="AY9758"/>
      <c r="BA9758"/>
      <c r="BB9758"/>
      <c r="BC9758"/>
      <c r="BE9758"/>
      <c r="BF9758"/>
      <c r="BG9758"/>
      <c r="BI9758"/>
      <c r="BJ9758"/>
      <c r="BK9758"/>
      <c r="BM9758"/>
      <c r="BN9758"/>
      <c r="BO9758"/>
    </row>
    <row r="9759" spans="1:67">
      <c r="A9759"/>
      <c r="B9759"/>
      <c r="C9759"/>
      <c r="E9759"/>
      <c r="F9759"/>
      <c r="G9759"/>
      <c r="I9759"/>
      <c r="J9759"/>
      <c r="K9759"/>
      <c r="M9759"/>
      <c r="N9759"/>
      <c r="O9759"/>
      <c r="Q9759"/>
      <c r="R9759"/>
      <c r="S9759"/>
      <c r="U9759"/>
      <c r="V9759"/>
      <c r="W9759"/>
      <c r="Y9759"/>
      <c r="Z9759"/>
      <c r="AA9759"/>
      <c r="AC9759"/>
      <c r="AD9759"/>
      <c r="AE9759"/>
      <c r="AG9759"/>
      <c r="AH9759"/>
      <c r="AI9759"/>
      <c r="AK9759"/>
      <c r="AL9759"/>
      <c r="AM9759"/>
      <c r="AO9759"/>
      <c r="AP9759"/>
      <c r="AQ9759"/>
      <c r="AS9759"/>
      <c r="AT9759"/>
      <c r="AU9759"/>
      <c r="AW9759"/>
      <c r="AX9759"/>
      <c r="AY9759"/>
      <c r="BA9759"/>
      <c r="BB9759"/>
      <c r="BC9759"/>
      <c r="BE9759"/>
      <c r="BF9759"/>
      <c r="BG9759"/>
      <c r="BI9759"/>
      <c r="BJ9759"/>
      <c r="BK9759"/>
      <c r="BM9759"/>
      <c r="BN9759"/>
      <c r="BO9759"/>
    </row>
    <row r="9760" spans="1:67">
      <c r="A9760"/>
      <c r="B9760"/>
      <c r="C9760"/>
      <c r="E9760"/>
      <c r="F9760"/>
      <c r="G9760"/>
      <c r="I9760"/>
      <c r="J9760"/>
      <c r="K9760"/>
      <c r="M9760"/>
      <c r="N9760"/>
      <c r="O9760"/>
      <c r="Q9760"/>
      <c r="R9760"/>
      <c r="S9760"/>
      <c r="U9760"/>
      <c r="V9760"/>
      <c r="W9760"/>
      <c r="Y9760"/>
      <c r="Z9760"/>
      <c r="AA9760"/>
      <c r="AC9760"/>
      <c r="AD9760"/>
      <c r="AE9760"/>
      <c r="AG9760"/>
      <c r="AH9760"/>
      <c r="AI9760"/>
      <c r="AK9760"/>
      <c r="AL9760"/>
      <c r="AM9760"/>
      <c r="AO9760"/>
      <c r="AP9760"/>
      <c r="AQ9760"/>
      <c r="AS9760"/>
      <c r="AT9760"/>
      <c r="AU9760"/>
      <c r="AW9760"/>
      <c r="AX9760"/>
      <c r="AY9760"/>
      <c r="BA9760"/>
      <c r="BB9760"/>
      <c r="BC9760"/>
      <c r="BE9760"/>
      <c r="BF9760"/>
      <c r="BG9760"/>
      <c r="BI9760"/>
      <c r="BJ9760"/>
      <c r="BK9760"/>
      <c r="BM9760"/>
      <c r="BN9760"/>
      <c r="BO9760"/>
    </row>
    <row r="9761" spans="1:67">
      <c r="A9761"/>
      <c r="B9761"/>
      <c r="C9761"/>
      <c r="E9761"/>
      <c r="F9761"/>
      <c r="G9761"/>
      <c r="I9761"/>
      <c r="J9761"/>
      <c r="K9761"/>
      <c r="M9761"/>
      <c r="N9761"/>
      <c r="O9761"/>
      <c r="Q9761"/>
      <c r="R9761"/>
      <c r="S9761"/>
      <c r="U9761"/>
      <c r="V9761"/>
      <c r="W9761"/>
      <c r="Y9761"/>
      <c r="Z9761"/>
      <c r="AA9761"/>
      <c r="AC9761"/>
      <c r="AD9761"/>
      <c r="AE9761"/>
      <c r="AG9761"/>
      <c r="AH9761"/>
      <c r="AI9761"/>
      <c r="AK9761"/>
      <c r="AL9761"/>
      <c r="AM9761"/>
      <c r="AO9761"/>
      <c r="AP9761"/>
      <c r="AQ9761"/>
      <c r="AS9761"/>
      <c r="AT9761"/>
      <c r="AU9761"/>
      <c r="AW9761"/>
      <c r="AX9761"/>
      <c r="AY9761"/>
      <c r="BA9761"/>
      <c r="BB9761"/>
      <c r="BC9761"/>
      <c r="BE9761"/>
      <c r="BF9761"/>
      <c r="BG9761"/>
      <c r="BI9761"/>
      <c r="BJ9761"/>
      <c r="BK9761"/>
      <c r="BM9761"/>
      <c r="BN9761"/>
      <c r="BO9761"/>
    </row>
    <row r="9762" spans="1:67">
      <c r="A9762"/>
      <c r="B9762"/>
      <c r="C9762"/>
      <c r="E9762"/>
      <c r="F9762"/>
      <c r="G9762"/>
      <c r="I9762"/>
      <c r="J9762"/>
      <c r="K9762"/>
      <c r="M9762"/>
      <c r="N9762"/>
      <c r="O9762"/>
      <c r="Q9762"/>
      <c r="R9762"/>
      <c r="S9762"/>
      <c r="U9762"/>
      <c r="V9762"/>
      <c r="W9762"/>
      <c r="Y9762"/>
      <c r="Z9762"/>
      <c r="AA9762"/>
      <c r="AC9762"/>
      <c r="AD9762"/>
      <c r="AE9762"/>
      <c r="AG9762"/>
      <c r="AH9762"/>
      <c r="AI9762"/>
      <c r="AK9762"/>
      <c r="AL9762"/>
      <c r="AM9762"/>
      <c r="AO9762"/>
      <c r="AP9762"/>
      <c r="AQ9762"/>
      <c r="AS9762"/>
      <c r="AT9762"/>
      <c r="AU9762"/>
      <c r="AW9762"/>
      <c r="AX9762"/>
      <c r="AY9762"/>
      <c r="BA9762"/>
      <c r="BB9762"/>
      <c r="BC9762"/>
      <c r="BE9762"/>
      <c r="BF9762"/>
      <c r="BG9762"/>
      <c r="BI9762"/>
      <c r="BJ9762"/>
      <c r="BK9762"/>
      <c r="BM9762"/>
      <c r="BN9762"/>
      <c r="BO9762"/>
    </row>
    <row r="9763" spans="1:67">
      <c r="A9763"/>
      <c r="B9763"/>
      <c r="C9763"/>
      <c r="E9763"/>
      <c r="F9763"/>
      <c r="G9763"/>
      <c r="I9763"/>
      <c r="J9763"/>
      <c r="K9763"/>
      <c r="M9763"/>
      <c r="N9763"/>
      <c r="O9763"/>
      <c r="Q9763"/>
      <c r="R9763"/>
      <c r="S9763"/>
      <c r="U9763"/>
      <c r="V9763"/>
      <c r="W9763"/>
      <c r="Y9763"/>
      <c r="Z9763"/>
      <c r="AA9763"/>
      <c r="AC9763"/>
      <c r="AD9763"/>
      <c r="AE9763"/>
      <c r="AG9763"/>
      <c r="AH9763"/>
      <c r="AI9763"/>
      <c r="AK9763"/>
      <c r="AL9763"/>
      <c r="AM9763"/>
      <c r="AO9763"/>
      <c r="AP9763"/>
      <c r="AQ9763"/>
      <c r="AS9763"/>
      <c r="AT9763"/>
      <c r="AU9763"/>
      <c r="AW9763"/>
      <c r="AX9763"/>
      <c r="AY9763"/>
      <c r="BA9763"/>
      <c r="BB9763"/>
      <c r="BC9763"/>
      <c r="BE9763"/>
      <c r="BF9763"/>
      <c r="BG9763"/>
      <c r="BI9763"/>
      <c r="BJ9763"/>
      <c r="BK9763"/>
      <c r="BM9763"/>
      <c r="BN9763"/>
      <c r="BO9763"/>
    </row>
    <row r="9764" spans="1:67">
      <c r="A9764"/>
      <c r="B9764"/>
      <c r="C9764"/>
      <c r="E9764"/>
      <c r="F9764"/>
      <c r="G9764"/>
      <c r="I9764"/>
      <c r="J9764"/>
      <c r="K9764"/>
      <c r="M9764"/>
      <c r="N9764"/>
      <c r="O9764"/>
      <c r="Q9764"/>
      <c r="R9764"/>
      <c r="S9764"/>
      <c r="U9764"/>
      <c r="V9764"/>
      <c r="W9764"/>
      <c r="Y9764"/>
      <c r="Z9764"/>
      <c r="AA9764"/>
      <c r="AC9764"/>
      <c r="AD9764"/>
      <c r="AE9764"/>
      <c r="AG9764"/>
      <c r="AH9764"/>
      <c r="AI9764"/>
      <c r="AK9764"/>
      <c r="AL9764"/>
      <c r="AM9764"/>
      <c r="AO9764"/>
      <c r="AP9764"/>
      <c r="AQ9764"/>
      <c r="AS9764"/>
      <c r="AT9764"/>
      <c r="AU9764"/>
      <c r="AW9764"/>
      <c r="AX9764"/>
      <c r="AY9764"/>
      <c r="BA9764"/>
      <c r="BB9764"/>
      <c r="BC9764"/>
      <c r="BE9764"/>
      <c r="BF9764"/>
      <c r="BG9764"/>
      <c r="BI9764"/>
      <c r="BJ9764"/>
      <c r="BK9764"/>
      <c r="BM9764"/>
      <c r="BN9764"/>
      <c r="BO9764"/>
    </row>
    <row r="9765" spans="1:67">
      <c r="A9765"/>
      <c r="B9765"/>
      <c r="C9765"/>
      <c r="E9765"/>
      <c r="F9765"/>
      <c r="G9765"/>
      <c r="I9765"/>
      <c r="J9765"/>
      <c r="K9765"/>
      <c r="M9765"/>
      <c r="N9765"/>
      <c r="O9765"/>
      <c r="Q9765"/>
      <c r="R9765"/>
      <c r="S9765"/>
      <c r="U9765"/>
      <c r="V9765"/>
      <c r="W9765"/>
      <c r="Y9765"/>
      <c r="Z9765"/>
      <c r="AA9765"/>
      <c r="AC9765"/>
      <c r="AD9765"/>
      <c r="AE9765"/>
      <c r="AG9765"/>
      <c r="AH9765"/>
      <c r="AI9765"/>
      <c r="AK9765"/>
      <c r="AL9765"/>
      <c r="AM9765"/>
      <c r="AO9765"/>
      <c r="AP9765"/>
      <c r="AQ9765"/>
      <c r="AS9765"/>
      <c r="AT9765"/>
      <c r="AU9765"/>
      <c r="AW9765"/>
      <c r="AX9765"/>
      <c r="AY9765"/>
      <c r="BA9765"/>
      <c r="BB9765"/>
      <c r="BC9765"/>
      <c r="BE9765"/>
      <c r="BF9765"/>
      <c r="BG9765"/>
      <c r="BI9765"/>
      <c r="BJ9765"/>
      <c r="BK9765"/>
      <c r="BM9765"/>
      <c r="BN9765"/>
      <c r="BO9765"/>
    </row>
    <row r="9766" spans="1:67">
      <c r="A9766"/>
      <c r="B9766"/>
      <c r="C9766"/>
      <c r="E9766"/>
      <c r="F9766"/>
      <c r="G9766"/>
      <c r="I9766"/>
      <c r="J9766"/>
      <c r="K9766"/>
      <c r="M9766"/>
      <c r="N9766"/>
      <c r="O9766"/>
      <c r="Q9766"/>
      <c r="R9766"/>
      <c r="S9766"/>
      <c r="U9766"/>
      <c r="V9766"/>
      <c r="W9766"/>
      <c r="Y9766"/>
      <c r="Z9766"/>
      <c r="AA9766"/>
      <c r="AC9766"/>
      <c r="AD9766"/>
      <c r="AE9766"/>
      <c r="AG9766"/>
      <c r="AH9766"/>
      <c r="AI9766"/>
      <c r="AK9766"/>
      <c r="AL9766"/>
      <c r="AM9766"/>
      <c r="AO9766"/>
      <c r="AP9766"/>
      <c r="AQ9766"/>
      <c r="AS9766"/>
      <c r="AT9766"/>
      <c r="AU9766"/>
      <c r="AW9766"/>
      <c r="AX9766"/>
      <c r="AY9766"/>
      <c r="BA9766"/>
      <c r="BB9766"/>
      <c r="BC9766"/>
      <c r="BE9766"/>
      <c r="BF9766"/>
      <c r="BG9766"/>
      <c r="BI9766"/>
      <c r="BJ9766"/>
      <c r="BK9766"/>
      <c r="BM9766"/>
      <c r="BN9766"/>
      <c r="BO9766"/>
    </row>
    <row r="9767" spans="1:67">
      <c r="A9767"/>
      <c r="B9767"/>
      <c r="C9767"/>
      <c r="E9767"/>
      <c r="F9767"/>
      <c r="G9767"/>
      <c r="I9767"/>
      <c r="J9767"/>
      <c r="K9767"/>
      <c r="M9767"/>
      <c r="N9767"/>
      <c r="O9767"/>
      <c r="Q9767"/>
      <c r="R9767"/>
      <c r="S9767"/>
      <c r="U9767"/>
      <c r="V9767"/>
      <c r="W9767"/>
      <c r="Y9767"/>
      <c r="Z9767"/>
      <c r="AA9767"/>
      <c r="AC9767"/>
      <c r="AD9767"/>
      <c r="AE9767"/>
      <c r="AG9767"/>
      <c r="AH9767"/>
      <c r="AI9767"/>
      <c r="AK9767"/>
      <c r="AL9767"/>
      <c r="AM9767"/>
      <c r="AO9767"/>
      <c r="AP9767"/>
      <c r="AQ9767"/>
      <c r="AS9767"/>
      <c r="AT9767"/>
      <c r="AU9767"/>
      <c r="AW9767"/>
      <c r="AX9767"/>
      <c r="AY9767"/>
      <c r="BA9767"/>
      <c r="BB9767"/>
      <c r="BC9767"/>
      <c r="BE9767"/>
      <c r="BF9767"/>
      <c r="BG9767"/>
      <c r="BI9767"/>
      <c r="BJ9767"/>
      <c r="BK9767"/>
      <c r="BM9767"/>
      <c r="BN9767"/>
      <c r="BO9767"/>
    </row>
    <row r="9768" spans="1:67">
      <c r="A9768"/>
      <c r="B9768"/>
      <c r="C9768"/>
      <c r="E9768"/>
      <c r="F9768"/>
      <c r="G9768"/>
      <c r="I9768"/>
      <c r="J9768"/>
      <c r="K9768"/>
      <c r="M9768"/>
      <c r="N9768"/>
      <c r="O9768"/>
      <c r="Q9768"/>
      <c r="R9768"/>
      <c r="S9768"/>
      <c r="U9768"/>
      <c r="V9768"/>
      <c r="W9768"/>
      <c r="Y9768"/>
      <c r="Z9768"/>
      <c r="AA9768"/>
      <c r="AC9768"/>
      <c r="AD9768"/>
      <c r="AE9768"/>
      <c r="AG9768"/>
      <c r="AH9768"/>
      <c r="AI9768"/>
      <c r="AK9768"/>
      <c r="AL9768"/>
      <c r="AM9768"/>
      <c r="AO9768"/>
      <c r="AP9768"/>
      <c r="AQ9768"/>
      <c r="AS9768"/>
      <c r="AT9768"/>
      <c r="AU9768"/>
      <c r="AW9768"/>
      <c r="AX9768"/>
      <c r="AY9768"/>
      <c r="BA9768"/>
      <c r="BB9768"/>
      <c r="BC9768"/>
      <c r="BE9768"/>
      <c r="BF9768"/>
      <c r="BG9768"/>
      <c r="BI9768"/>
      <c r="BJ9768"/>
      <c r="BK9768"/>
      <c r="BM9768"/>
      <c r="BN9768"/>
      <c r="BO9768"/>
    </row>
    <row r="9769" spans="1:67">
      <c r="A9769"/>
      <c r="B9769"/>
      <c r="C9769"/>
      <c r="E9769"/>
      <c r="F9769"/>
      <c r="G9769"/>
      <c r="I9769"/>
      <c r="J9769"/>
      <c r="K9769"/>
      <c r="M9769"/>
      <c r="N9769"/>
      <c r="O9769"/>
      <c r="Q9769"/>
      <c r="R9769"/>
      <c r="S9769"/>
      <c r="U9769"/>
      <c r="V9769"/>
      <c r="W9769"/>
      <c r="Y9769"/>
      <c r="Z9769"/>
      <c r="AA9769"/>
      <c r="AC9769"/>
      <c r="AD9769"/>
      <c r="AE9769"/>
      <c r="AG9769"/>
      <c r="AH9769"/>
      <c r="AI9769"/>
      <c r="AK9769"/>
      <c r="AL9769"/>
      <c r="AM9769"/>
      <c r="AO9769"/>
      <c r="AP9769"/>
      <c r="AQ9769"/>
      <c r="AS9769"/>
      <c r="AT9769"/>
      <c r="AU9769"/>
      <c r="AW9769"/>
      <c r="AX9769"/>
      <c r="AY9769"/>
      <c r="BA9769"/>
      <c r="BB9769"/>
      <c r="BC9769"/>
      <c r="BE9769"/>
      <c r="BF9769"/>
      <c r="BG9769"/>
      <c r="BI9769"/>
      <c r="BJ9769"/>
      <c r="BK9769"/>
      <c r="BM9769"/>
      <c r="BN9769"/>
      <c r="BO9769"/>
    </row>
    <row r="9770" spans="1:67">
      <c r="A9770"/>
      <c r="B9770"/>
      <c r="C9770"/>
      <c r="E9770"/>
      <c r="F9770"/>
      <c r="G9770"/>
      <c r="I9770"/>
      <c r="J9770"/>
      <c r="K9770"/>
      <c r="M9770"/>
      <c r="N9770"/>
      <c r="O9770"/>
      <c r="Q9770"/>
      <c r="R9770"/>
      <c r="S9770"/>
      <c r="U9770"/>
      <c r="V9770"/>
      <c r="W9770"/>
      <c r="Y9770"/>
      <c r="Z9770"/>
      <c r="AA9770"/>
      <c r="AC9770"/>
      <c r="AD9770"/>
      <c r="AE9770"/>
      <c r="AG9770"/>
      <c r="AH9770"/>
      <c r="AI9770"/>
      <c r="AK9770"/>
      <c r="AL9770"/>
      <c r="AM9770"/>
      <c r="AO9770"/>
      <c r="AP9770"/>
      <c r="AQ9770"/>
      <c r="AS9770"/>
      <c r="AT9770"/>
      <c r="AU9770"/>
      <c r="AW9770"/>
      <c r="AX9770"/>
      <c r="AY9770"/>
      <c r="BA9770"/>
      <c r="BB9770"/>
      <c r="BC9770"/>
      <c r="BE9770"/>
      <c r="BF9770"/>
      <c r="BG9770"/>
      <c r="BI9770"/>
      <c r="BJ9770"/>
      <c r="BK9770"/>
      <c r="BM9770"/>
      <c r="BN9770"/>
      <c r="BO9770"/>
    </row>
    <row r="9771" spans="1:67">
      <c r="A9771"/>
      <c r="B9771"/>
      <c r="C9771"/>
      <c r="E9771"/>
      <c r="F9771"/>
      <c r="G9771"/>
      <c r="I9771"/>
      <c r="J9771"/>
      <c r="K9771"/>
      <c r="M9771"/>
      <c r="N9771"/>
      <c r="O9771"/>
      <c r="Q9771"/>
      <c r="R9771"/>
      <c r="S9771"/>
      <c r="U9771"/>
      <c r="V9771"/>
      <c r="W9771"/>
      <c r="Y9771"/>
      <c r="Z9771"/>
      <c r="AA9771"/>
      <c r="AC9771"/>
      <c r="AD9771"/>
      <c r="AE9771"/>
      <c r="AG9771"/>
      <c r="AH9771"/>
      <c r="AI9771"/>
      <c r="AK9771"/>
      <c r="AL9771"/>
      <c r="AM9771"/>
      <c r="AO9771"/>
      <c r="AP9771"/>
      <c r="AQ9771"/>
      <c r="AS9771"/>
      <c r="AT9771"/>
      <c r="AU9771"/>
      <c r="AW9771"/>
      <c r="AX9771"/>
      <c r="AY9771"/>
      <c r="BA9771"/>
      <c r="BB9771"/>
      <c r="BC9771"/>
      <c r="BE9771"/>
      <c r="BF9771"/>
      <c r="BG9771"/>
      <c r="BI9771"/>
      <c r="BJ9771"/>
      <c r="BK9771"/>
      <c r="BM9771"/>
      <c r="BN9771"/>
      <c r="BO9771"/>
    </row>
    <row r="9772" spans="1:67">
      <c r="A9772"/>
      <c r="B9772"/>
      <c r="C9772"/>
      <c r="E9772"/>
      <c r="F9772"/>
      <c r="G9772"/>
      <c r="I9772"/>
      <c r="J9772"/>
      <c r="K9772"/>
      <c r="M9772"/>
      <c r="N9772"/>
      <c r="O9772"/>
      <c r="Q9772"/>
      <c r="R9772"/>
      <c r="S9772"/>
      <c r="U9772"/>
      <c r="V9772"/>
      <c r="W9772"/>
      <c r="Y9772"/>
      <c r="Z9772"/>
      <c r="AA9772"/>
      <c r="AC9772"/>
      <c r="AD9772"/>
      <c r="AE9772"/>
      <c r="AG9772"/>
      <c r="AH9772"/>
      <c r="AI9772"/>
      <c r="AK9772"/>
      <c r="AL9772"/>
      <c r="AM9772"/>
      <c r="AO9772"/>
      <c r="AP9772"/>
      <c r="AQ9772"/>
      <c r="AS9772"/>
      <c r="AT9772"/>
      <c r="AU9772"/>
      <c r="AW9772"/>
      <c r="AX9772"/>
      <c r="AY9772"/>
      <c r="BA9772"/>
      <c r="BB9772"/>
      <c r="BC9772"/>
      <c r="BE9772"/>
      <c r="BF9772"/>
      <c r="BG9772"/>
      <c r="BI9772"/>
      <c r="BJ9772"/>
      <c r="BK9772"/>
      <c r="BM9772"/>
      <c r="BN9772"/>
      <c r="BO9772"/>
    </row>
    <row r="9773" spans="1:67">
      <c r="A9773"/>
      <c r="B9773"/>
      <c r="C9773"/>
      <c r="E9773"/>
      <c r="F9773"/>
      <c r="G9773"/>
      <c r="I9773"/>
      <c r="J9773"/>
      <c r="K9773"/>
      <c r="M9773"/>
      <c r="N9773"/>
      <c r="O9773"/>
      <c r="Q9773"/>
      <c r="R9773"/>
      <c r="S9773"/>
      <c r="U9773"/>
      <c r="V9773"/>
      <c r="W9773"/>
      <c r="Y9773"/>
      <c r="Z9773"/>
      <c r="AA9773"/>
      <c r="AC9773"/>
      <c r="AD9773"/>
      <c r="AE9773"/>
      <c r="AG9773"/>
      <c r="AH9773"/>
      <c r="AI9773"/>
      <c r="AK9773"/>
      <c r="AL9773"/>
      <c r="AM9773"/>
      <c r="AO9773"/>
      <c r="AP9773"/>
      <c r="AQ9773"/>
      <c r="AS9773"/>
      <c r="AT9773"/>
      <c r="AU9773"/>
      <c r="AW9773"/>
      <c r="AX9773"/>
      <c r="AY9773"/>
      <c r="BA9773"/>
      <c r="BB9773"/>
      <c r="BC9773"/>
      <c r="BE9773"/>
      <c r="BF9773"/>
      <c r="BG9773"/>
      <c r="BI9773"/>
      <c r="BJ9773"/>
      <c r="BK9773"/>
      <c r="BM9773"/>
      <c r="BN9773"/>
      <c r="BO9773"/>
    </row>
    <row r="9774" spans="1:67">
      <c r="A9774"/>
      <c r="B9774"/>
      <c r="C9774"/>
      <c r="E9774"/>
      <c r="F9774"/>
      <c r="G9774"/>
      <c r="I9774"/>
      <c r="J9774"/>
      <c r="K9774"/>
      <c r="M9774"/>
      <c r="N9774"/>
      <c r="O9774"/>
      <c r="Q9774"/>
      <c r="R9774"/>
      <c r="S9774"/>
      <c r="U9774"/>
      <c r="V9774"/>
      <c r="W9774"/>
      <c r="Y9774"/>
      <c r="Z9774"/>
      <c r="AA9774"/>
      <c r="AC9774"/>
      <c r="AD9774"/>
      <c r="AE9774"/>
      <c r="AG9774"/>
      <c r="AH9774"/>
      <c r="AI9774"/>
      <c r="AK9774"/>
      <c r="AL9774"/>
      <c r="AM9774"/>
      <c r="AO9774"/>
      <c r="AP9774"/>
      <c r="AQ9774"/>
      <c r="AS9774"/>
      <c r="AT9774"/>
      <c r="AU9774"/>
      <c r="AW9774"/>
      <c r="AX9774"/>
      <c r="AY9774"/>
      <c r="BA9774"/>
      <c r="BB9774"/>
      <c r="BC9774"/>
      <c r="BE9774"/>
      <c r="BF9774"/>
      <c r="BG9774"/>
      <c r="BI9774"/>
      <c r="BJ9774"/>
      <c r="BK9774"/>
      <c r="BM9774"/>
      <c r="BN9774"/>
      <c r="BO9774"/>
    </row>
    <row r="9775" spans="1:67">
      <c r="A9775"/>
      <c r="B9775"/>
      <c r="C9775"/>
      <c r="E9775"/>
      <c r="F9775"/>
      <c r="G9775"/>
      <c r="I9775"/>
      <c r="J9775"/>
      <c r="K9775"/>
      <c r="M9775"/>
      <c r="N9775"/>
      <c r="O9775"/>
      <c r="Q9775"/>
      <c r="R9775"/>
      <c r="S9775"/>
      <c r="U9775"/>
      <c r="V9775"/>
      <c r="W9775"/>
      <c r="Y9775"/>
      <c r="Z9775"/>
      <c r="AA9775"/>
      <c r="AC9775"/>
      <c r="AD9775"/>
      <c r="AE9775"/>
      <c r="AG9775"/>
      <c r="AH9775"/>
      <c r="AI9775"/>
      <c r="AK9775"/>
      <c r="AL9775"/>
      <c r="AM9775"/>
      <c r="AO9775"/>
      <c r="AP9775"/>
      <c r="AQ9775"/>
      <c r="AS9775"/>
      <c r="AT9775"/>
      <c r="AU9775"/>
      <c r="AW9775"/>
      <c r="AX9775"/>
      <c r="AY9775"/>
      <c r="BA9775"/>
      <c r="BB9775"/>
      <c r="BC9775"/>
      <c r="BE9775"/>
      <c r="BF9775"/>
      <c r="BG9775"/>
      <c r="BI9775"/>
      <c r="BJ9775"/>
      <c r="BK9775"/>
      <c r="BM9775"/>
      <c r="BN9775"/>
      <c r="BO9775"/>
    </row>
    <row r="9776" spans="1:67">
      <c r="A9776"/>
      <c r="B9776"/>
      <c r="C9776"/>
      <c r="E9776"/>
      <c r="F9776"/>
      <c r="G9776"/>
      <c r="I9776"/>
      <c r="J9776"/>
      <c r="K9776"/>
      <c r="M9776"/>
      <c r="N9776"/>
      <c r="O9776"/>
      <c r="Q9776"/>
      <c r="R9776"/>
      <c r="S9776"/>
      <c r="U9776"/>
      <c r="V9776"/>
      <c r="W9776"/>
      <c r="Y9776"/>
      <c r="Z9776"/>
      <c r="AA9776"/>
      <c r="AC9776"/>
      <c r="AD9776"/>
      <c r="AE9776"/>
      <c r="AG9776"/>
      <c r="AH9776"/>
      <c r="AI9776"/>
      <c r="AK9776"/>
      <c r="AL9776"/>
      <c r="AM9776"/>
      <c r="AO9776"/>
      <c r="AP9776"/>
      <c r="AQ9776"/>
      <c r="AS9776"/>
      <c r="AT9776"/>
      <c r="AU9776"/>
      <c r="AW9776"/>
      <c r="AX9776"/>
      <c r="AY9776"/>
      <c r="BA9776"/>
      <c r="BB9776"/>
      <c r="BC9776"/>
      <c r="BE9776"/>
      <c r="BF9776"/>
      <c r="BG9776"/>
      <c r="BI9776"/>
      <c r="BJ9776"/>
      <c r="BK9776"/>
      <c r="BM9776"/>
      <c r="BN9776"/>
      <c r="BO9776"/>
    </row>
    <row r="9777" spans="1:67">
      <c r="A9777"/>
      <c r="B9777"/>
      <c r="C9777"/>
      <c r="E9777"/>
      <c r="F9777"/>
      <c r="G9777"/>
      <c r="I9777"/>
      <c r="J9777"/>
      <c r="K9777"/>
      <c r="M9777"/>
      <c r="N9777"/>
      <c r="O9777"/>
      <c r="Q9777"/>
      <c r="R9777"/>
      <c r="S9777"/>
      <c r="U9777"/>
      <c r="V9777"/>
      <c r="W9777"/>
      <c r="Y9777"/>
      <c r="Z9777"/>
      <c r="AA9777"/>
      <c r="AC9777"/>
      <c r="AD9777"/>
      <c r="AE9777"/>
      <c r="AG9777"/>
      <c r="AH9777"/>
      <c r="AI9777"/>
      <c r="AK9777"/>
      <c r="AL9777"/>
      <c r="AM9777"/>
      <c r="AO9777"/>
      <c r="AP9777"/>
      <c r="AQ9777"/>
      <c r="AS9777"/>
      <c r="AT9777"/>
      <c r="AU9777"/>
      <c r="AW9777"/>
      <c r="AX9777"/>
      <c r="AY9777"/>
      <c r="BA9777"/>
      <c r="BB9777"/>
      <c r="BC9777"/>
      <c r="BE9777"/>
      <c r="BF9777"/>
      <c r="BG9777"/>
      <c r="BI9777"/>
      <c r="BJ9777"/>
      <c r="BK9777"/>
      <c r="BM9777"/>
      <c r="BN9777"/>
      <c r="BO9777"/>
    </row>
    <row r="9778" spans="1:67">
      <c r="A9778"/>
      <c r="B9778"/>
      <c r="C9778"/>
      <c r="E9778"/>
      <c r="F9778"/>
      <c r="G9778"/>
      <c r="I9778"/>
      <c r="J9778"/>
      <c r="K9778"/>
      <c r="M9778"/>
      <c r="N9778"/>
      <c r="O9778"/>
      <c r="Q9778"/>
      <c r="R9778"/>
      <c r="S9778"/>
      <c r="U9778"/>
      <c r="V9778"/>
      <c r="W9778"/>
      <c r="Y9778"/>
      <c r="Z9778"/>
      <c r="AA9778"/>
      <c r="AC9778"/>
      <c r="AD9778"/>
      <c r="AE9778"/>
      <c r="AG9778"/>
      <c r="AH9778"/>
      <c r="AI9778"/>
      <c r="AK9778"/>
      <c r="AL9778"/>
      <c r="AM9778"/>
      <c r="AO9778"/>
      <c r="AP9778"/>
      <c r="AQ9778"/>
      <c r="AS9778"/>
      <c r="AT9778"/>
      <c r="AU9778"/>
      <c r="AW9778"/>
      <c r="AX9778"/>
      <c r="AY9778"/>
      <c r="BA9778"/>
      <c r="BB9778"/>
      <c r="BC9778"/>
      <c r="BE9778"/>
      <c r="BF9778"/>
      <c r="BG9778"/>
      <c r="BI9778"/>
      <c r="BJ9778"/>
      <c r="BK9778"/>
      <c r="BM9778"/>
      <c r="BN9778"/>
      <c r="BO9778"/>
    </row>
    <row r="9779" spans="1:67">
      <c r="A9779"/>
      <c r="B9779"/>
      <c r="C9779"/>
      <c r="E9779"/>
      <c r="F9779"/>
      <c r="G9779"/>
      <c r="I9779"/>
      <c r="J9779"/>
      <c r="K9779"/>
      <c r="M9779"/>
      <c r="N9779"/>
      <c r="O9779"/>
      <c r="Q9779"/>
      <c r="R9779"/>
      <c r="S9779"/>
      <c r="U9779"/>
      <c r="V9779"/>
      <c r="W9779"/>
      <c r="Y9779"/>
      <c r="Z9779"/>
      <c r="AA9779"/>
      <c r="AC9779"/>
      <c r="AD9779"/>
      <c r="AE9779"/>
      <c r="AG9779"/>
      <c r="AH9779"/>
      <c r="AI9779"/>
      <c r="AK9779"/>
      <c r="AL9779"/>
      <c r="AM9779"/>
      <c r="AO9779"/>
      <c r="AP9779"/>
      <c r="AQ9779"/>
      <c r="AS9779"/>
      <c r="AT9779"/>
      <c r="AU9779"/>
      <c r="AW9779"/>
      <c r="AX9779"/>
      <c r="AY9779"/>
      <c r="BA9779"/>
      <c r="BB9779"/>
      <c r="BC9779"/>
      <c r="BE9779"/>
      <c r="BF9779"/>
      <c r="BG9779"/>
      <c r="BI9779"/>
      <c r="BJ9779"/>
      <c r="BK9779"/>
      <c r="BM9779"/>
      <c r="BN9779"/>
      <c r="BO9779"/>
    </row>
    <row r="9780" spans="1:67">
      <c r="A9780"/>
      <c r="B9780"/>
      <c r="C9780"/>
      <c r="E9780"/>
      <c r="F9780"/>
      <c r="G9780"/>
      <c r="I9780"/>
      <c r="J9780"/>
      <c r="K9780"/>
      <c r="M9780"/>
      <c r="N9780"/>
      <c r="O9780"/>
      <c r="Q9780"/>
      <c r="R9780"/>
      <c r="S9780"/>
      <c r="U9780"/>
      <c r="V9780"/>
      <c r="W9780"/>
      <c r="Y9780"/>
      <c r="Z9780"/>
      <c r="AA9780"/>
      <c r="AC9780"/>
      <c r="AD9780"/>
      <c r="AE9780"/>
      <c r="AG9780"/>
      <c r="AH9780"/>
      <c r="AI9780"/>
      <c r="AK9780"/>
      <c r="AL9780"/>
      <c r="AM9780"/>
      <c r="AO9780"/>
      <c r="AP9780"/>
      <c r="AQ9780"/>
      <c r="AS9780"/>
      <c r="AT9780"/>
      <c r="AU9780"/>
      <c r="AW9780"/>
      <c r="AX9780"/>
      <c r="AY9780"/>
      <c r="BA9780"/>
      <c r="BB9780"/>
      <c r="BC9780"/>
      <c r="BE9780"/>
      <c r="BF9780"/>
      <c r="BG9780"/>
      <c r="BI9780"/>
      <c r="BJ9780"/>
      <c r="BK9780"/>
      <c r="BM9780"/>
      <c r="BN9780"/>
      <c r="BO9780"/>
    </row>
    <row r="9781" spans="1:67">
      <c r="A9781"/>
      <c r="B9781"/>
      <c r="C9781"/>
      <c r="E9781"/>
      <c r="F9781"/>
      <c r="G9781"/>
      <c r="I9781"/>
      <c r="J9781"/>
      <c r="K9781"/>
      <c r="M9781"/>
      <c r="N9781"/>
      <c r="O9781"/>
      <c r="Q9781"/>
      <c r="R9781"/>
      <c r="S9781"/>
      <c r="U9781"/>
      <c r="V9781"/>
      <c r="W9781"/>
      <c r="Y9781"/>
      <c r="Z9781"/>
      <c r="AA9781"/>
      <c r="AC9781"/>
      <c r="AD9781"/>
      <c r="AE9781"/>
      <c r="AG9781"/>
      <c r="AH9781"/>
      <c r="AI9781"/>
      <c r="AK9781"/>
      <c r="AL9781"/>
      <c r="AM9781"/>
      <c r="AO9781"/>
      <c r="AP9781"/>
      <c r="AQ9781"/>
      <c r="AS9781"/>
      <c r="AT9781"/>
      <c r="AU9781"/>
      <c r="AW9781"/>
      <c r="AX9781"/>
      <c r="AY9781"/>
      <c r="BA9781"/>
      <c r="BB9781"/>
      <c r="BC9781"/>
      <c r="BE9781"/>
      <c r="BF9781"/>
      <c r="BG9781"/>
      <c r="BI9781"/>
      <c r="BJ9781"/>
      <c r="BK9781"/>
      <c r="BM9781"/>
      <c r="BN9781"/>
      <c r="BO9781"/>
    </row>
    <row r="9782" spans="1:67">
      <c r="A9782"/>
      <c r="B9782"/>
      <c r="C9782"/>
      <c r="E9782"/>
      <c r="F9782"/>
      <c r="G9782"/>
      <c r="I9782"/>
      <c r="J9782"/>
      <c r="K9782"/>
      <c r="M9782"/>
      <c r="N9782"/>
      <c r="O9782"/>
      <c r="Q9782"/>
      <c r="R9782"/>
      <c r="S9782"/>
      <c r="U9782"/>
      <c r="V9782"/>
      <c r="W9782"/>
      <c r="Y9782"/>
      <c r="Z9782"/>
      <c r="AA9782"/>
      <c r="AC9782"/>
      <c r="AD9782"/>
      <c r="AE9782"/>
      <c r="AG9782"/>
      <c r="AH9782"/>
      <c r="AI9782"/>
      <c r="AK9782"/>
      <c r="AL9782"/>
      <c r="AM9782"/>
      <c r="AO9782"/>
      <c r="AP9782"/>
      <c r="AQ9782"/>
      <c r="AS9782"/>
      <c r="AT9782"/>
      <c r="AU9782"/>
      <c r="AW9782"/>
      <c r="AX9782"/>
      <c r="AY9782"/>
      <c r="BA9782"/>
      <c r="BB9782"/>
      <c r="BC9782"/>
      <c r="BE9782"/>
      <c r="BF9782"/>
      <c r="BG9782"/>
      <c r="BI9782"/>
      <c r="BJ9782"/>
      <c r="BK9782"/>
      <c r="BM9782"/>
      <c r="BN9782"/>
      <c r="BO9782"/>
    </row>
    <row r="9783" spans="1:67">
      <c r="A9783"/>
      <c r="B9783"/>
      <c r="C9783"/>
      <c r="E9783"/>
      <c r="F9783"/>
      <c r="G9783"/>
      <c r="I9783"/>
      <c r="J9783"/>
      <c r="K9783"/>
      <c r="M9783"/>
      <c r="N9783"/>
      <c r="O9783"/>
      <c r="Q9783"/>
      <c r="R9783"/>
      <c r="S9783"/>
      <c r="U9783"/>
      <c r="V9783"/>
      <c r="W9783"/>
      <c r="Y9783"/>
      <c r="Z9783"/>
      <c r="AA9783"/>
      <c r="AC9783"/>
      <c r="AD9783"/>
      <c r="AE9783"/>
      <c r="AG9783"/>
      <c r="AH9783"/>
      <c r="AI9783"/>
      <c r="AK9783"/>
      <c r="AL9783"/>
      <c r="AM9783"/>
      <c r="AO9783"/>
      <c r="AP9783"/>
      <c r="AQ9783"/>
      <c r="AS9783"/>
      <c r="AT9783"/>
      <c r="AU9783"/>
      <c r="AW9783"/>
      <c r="AX9783"/>
      <c r="AY9783"/>
      <c r="BA9783"/>
      <c r="BB9783"/>
      <c r="BC9783"/>
      <c r="BE9783"/>
      <c r="BF9783"/>
      <c r="BG9783"/>
      <c r="BI9783"/>
      <c r="BJ9783"/>
      <c r="BK9783"/>
      <c r="BM9783"/>
      <c r="BN9783"/>
      <c r="BO9783"/>
    </row>
    <row r="9784" spans="1:67">
      <c r="A9784"/>
      <c r="B9784"/>
      <c r="C9784"/>
      <c r="E9784"/>
      <c r="F9784"/>
      <c r="G9784"/>
      <c r="I9784"/>
      <c r="J9784"/>
      <c r="K9784"/>
      <c r="M9784"/>
      <c r="N9784"/>
      <c r="O9784"/>
      <c r="Q9784"/>
      <c r="R9784"/>
      <c r="S9784"/>
      <c r="U9784"/>
      <c r="V9784"/>
      <c r="W9784"/>
      <c r="Y9784"/>
      <c r="Z9784"/>
      <c r="AA9784"/>
      <c r="AC9784"/>
      <c r="AD9784"/>
      <c r="AE9784"/>
      <c r="AG9784"/>
      <c r="AH9784"/>
      <c r="AI9784"/>
      <c r="AK9784"/>
      <c r="AL9784"/>
      <c r="AM9784"/>
      <c r="AO9784"/>
      <c r="AP9784"/>
      <c r="AQ9784"/>
      <c r="AS9784"/>
      <c r="AT9784"/>
      <c r="AU9784"/>
      <c r="AW9784"/>
      <c r="AX9784"/>
      <c r="AY9784"/>
      <c r="BA9784"/>
      <c r="BB9784"/>
      <c r="BC9784"/>
      <c r="BE9784"/>
      <c r="BF9784"/>
      <c r="BG9784"/>
      <c r="BI9784"/>
      <c r="BJ9784"/>
      <c r="BK9784"/>
      <c r="BM9784"/>
      <c r="BN9784"/>
      <c r="BO9784"/>
    </row>
    <row r="9785" spans="1:67">
      <c r="A9785"/>
      <c r="B9785"/>
      <c r="C9785"/>
      <c r="E9785"/>
      <c r="F9785"/>
      <c r="G9785"/>
      <c r="I9785"/>
      <c r="J9785"/>
      <c r="K9785"/>
      <c r="M9785"/>
      <c r="N9785"/>
      <c r="O9785"/>
      <c r="Q9785"/>
      <c r="R9785"/>
      <c r="S9785"/>
      <c r="U9785"/>
      <c r="V9785"/>
      <c r="W9785"/>
      <c r="Y9785"/>
      <c r="Z9785"/>
      <c r="AA9785"/>
      <c r="AC9785"/>
      <c r="AD9785"/>
      <c r="AE9785"/>
      <c r="AG9785"/>
      <c r="AH9785"/>
      <c r="AI9785"/>
      <c r="AK9785"/>
      <c r="AL9785"/>
      <c r="AM9785"/>
      <c r="AO9785"/>
      <c r="AP9785"/>
      <c r="AQ9785"/>
      <c r="AS9785"/>
      <c r="AT9785"/>
      <c r="AU9785"/>
      <c r="AW9785"/>
      <c r="AX9785"/>
      <c r="AY9785"/>
      <c r="BA9785"/>
      <c r="BB9785"/>
      <c r="BC9785"/>
      <c r="BE9785"/>
      <c r="BF9785"/>
      <c r="BG9785"/>
      <c r="BI9785"/>
      <c r="BJ9785"/>
      <c r="BK9785"/>
      <c r="BM9785"/>
      <c r="BN9785"/>
      <c r="BO9785"/>
    </row>
    <row r="9786" spans="1:67">
      <c r="A9786"/>
      <c r="B9786"/>
      <c r="C9786"/>
      <c r="E9786"/>
      <c r="F9786"/>
      <c r="G9786"/>
      <c r="I9786"/>
      <c r="J9786"/>
      <c r="K9786"/>
      <c r="M9786"/>
      <c r="N9786"/>
      <c r="O9786"/>
      <c r="Q9786"/>
      <c r="R9786"/>
      <c r="S9786"/>
      <c r="U9786"/>
      <c r="V9786"/>
      <c r="W9786"/>
      <c r="Y9786"/>
      <c r="Z9786"/>
      <c r="AA9786"/>
      <c r="AC9786"/>
      <c r="AD9786"/>
      <c r="AE9786"/>
      <c r="AG9786"/>
      <c r="AH9786"/>
      <c r="AI9786"/>
      <c r="AK9786"/>
      <c r="AL9786"/>
      <c r="AM9786"/>
      <c r="AO9786"/>
      <c r="AP9786"/>
      <c r="AQ9786"/>
      <c r="AS9786"/>
      <c r="AT9786"/>
      <c r="AU9786"/>
      <c r="AW9786"/>
      <c r="AX9786"/>
      <c r="AY9786"/>
      <c r="BA9786"/>
      <c r="BB9786"/>
      <c r="BC9786"/>
      <c r="BE9786"/>
      <c r="BF9786"/>
      <c r="BG9786"/>
      <c r="BI9786"/>
      <c r="BJ9786"/>
      <c r="BK9786"/>
      <c r="BM9786"/>
      <c r="BN9786"/>
      <c r="BO9786"/>
    </row>
    <row r="9787" spans="1:67">
      <c r="A9787"/>
      <c r="B9787"/>
      <c r="C9787"/>
      <c r="E9787"/>
      <c r="F9787"/>
      <c r="G9787"/>
      <c r="I9787"/>
      <c r="J9787"/>
      <c r="K9787"/>
      <c r="M9787"/>
      <c r="N9787"/>
      <c r="O9787"/>
      <c r="Q9787"/>
      <c r="R9787"/>
      <c r="S9787"/>
      <c r="U9787"/>
      <c r="V9787"/>
      <c r="W9787"/>
      <c r="Y9787"/>
      <c r="Z9787"/>
      <c r="AA9787"/>
      <c r="AC9787"/>
      <c r="AD9787"/>
      <c r="AE9787"/>
      <c r="AG9787"/>
      <c r="AH9787"/>
      <c r="AI9787"/>
      <c r="AK9787"/>
      <c r="AL9787"/>
      <c r="AM9787"/>
      <c r="AO9787"/>
      <c r="AP9787"/>
      <c r="AQ9787"/>
      <c r="AS9787"/>
      <c r="AT9787"/>
      <c r="AU9787"/>
      <c r="AW9787"/>
      <c r="AX9787"/>
      <c r="AY9787"/>
      <c r="BA9787"/>
      <c r="BB9787"/>
      <c r="BC9787"/>
      <c r="BE9787"/>
      <c r="BF9787"/>
      <c r="BG9787"/>
      <c r="BI9787"/>
      <c r="BJ9787"/>
      <c r="BK9787"/>
      <c r="BM9787"/>
      <c r="BN9787"/>
      <c r="BO9787"/>
    </row>
    <row r="9788" spans="1:67">
      <c r="A9788"/>
      <c r="B9788"/>
      <c r="C9788"/>
      <c r="E9788"/>
      <c r="F9788"/>
      <c r="G9788"/>
      <c r="I9788"/>
      <c r="J9788"/>
      <c r="K9788"/>
      <c r="M9788"/>
      <c r="N9788"/>
      <c r="O9788"/>
      <c r="Q9788"/>
      <c r="R9788"/>
      <c r="S9788"/>
      <c r="U9788"/>
      <c r="V9788"/>
      <c r="W9788"/>
      <c r="Y9788"/>
      <c r="Z9788"/>
      <c r="AA9788"/>
      <c r="AC9788"/>
      <c r="AD9788"/>
      <c r="AE9788"/>
      <c r="AG9788"/>
      <c r="AH9788"/>
      <c r="AI9788"/>
      <c r="AK9788"/>
      <c r="AL9788"/>
      <c r="AM9788"/>
      <c r="AO9788"/>
      <c r="AP9788"/>
      <c r="AQ9788"/>
      <c r="AS9788"/>
      <c r="AT9788"/>
      <c r="AU9788"/>
      <c r="AW9788"/>
      <c r="AX9788"/>
      <c r="AY9788"/>
      <c r="BA9788"/>
      <c r="BB9788"/>
      <c r="BC9788"/>
      <c r="BE9788"/>
      <c r="BF9788"/>
      <c r="BG9788"/>
      <c r="BI9788"/>
      <c r="BJ9788"/>
      <c r="BK9788"/>
      <c r="BM9788"/>
      <c r="BN9788"/>
      <c r="BO9788"/>
    </row>
    <row r="9789" spans="1:67">
      <c r="A9789"/>
      <c r="B9789"/>
      <c r="C9789"/>
      <c r="E9789"/>
      <c r="F9789"/>
      <c r="G9789"/>
      <c r="I9789"/>
      <c r="J9789"/>
      <c r="K9789"/>
      <c r="M9789"/>
      <c r="N9789"/>
      <c r="O9789"/>
      <c r="Q9789"/>
      <c r="R9789"/>
      <c r="S9789"/>
      <c r="U9789"/>
      <c r="V9789"/>
      <c r="W9789"/>
      <c r="Y9789"/>
      <c r="Z9789"/>
      <c r="AA9789"/>
      <c r="AC9789"/>
      <c r="AD9789"/>
      <c r="AE9789"/>
      <c r="AG9789"/>
      <c r="AH9789"/>
      <c r="AI9789"/>
      <c r="AK9789"/>
      <c r="AL9789"/>
      <c r="AM9789"/>
      <c r="AO9789"/>
      <c r="AP9789"/>
      <c r="AQ9789"/>
      <c r="AS9789"/>
      <c r="AT9789"/>
      <c r="AU9789"/>
      <c r="AW9789"/>
      <c r="AX9789"/>
      <c r="AY9789"/>
      <c r="BA9789"/>
      <c r="BB9789"/>
      <c r="BC9789"/>
      <c r="BE9789"/>
      <c r="BF9789"/>
      <c r="BG9789"/>
      <c r="BI9789"/>
      <c r="BJ9789"/>
      <c r="BK9789"/>
      <c r="BM9789"/>
      <c r="BN9789"/>
      <c r="BO9789"/>
    </row>
    <row r="9790" spans="1:67">
      <c r="A9790"/>
      <c r="B9790"/>
      <c r="C9790"/>
      <c r="E9790"/>
      <c r="F9790"/>
      <c r="G9790"/>
      <c r="I9790"/>
      <c r="J9790"/>
      <c r="K9790"/>
      <c r="M9790"/>
      <c r="N9790"/>
      <c r="O9790"/>
      <c r="Q9790"/>
      <c r="R9790"/>
      <c r="S9790"/>
      <c r="U9790"/>
      <c r="V9790"/>
      <c r="W9790"/>
      <c r="Y9790"/>
      <c r="Z9790"/>
      <c r="AA9790"/>
      <c r="AC9790"/>
      <c r="AD9790"/>
      <c r="AE9790"/>
      <c r="AG9790"/>
      <c r="AH9790"/>
      <c r="AI9790"/>
      <c r="AK9790"/>
      <c r="AL9790"/>
      <c r="AM9790"/>
      <c r="AO9790"/>
      <c r="AP9790"/>
      <c r="AQ9790"/>
      <c r="AS9790"/>
      <c r="AT9790"/>
      <c r="AU9790"/>
      <c r="AW9790"/>
      <c r="AX9790"/>
      <c r="AY9790"/>
      <c r="BA9790"/>
      <c r="BB9790"/>
      <c r="BC9790"/>
      <c r="BE9790"/>
      <c r="BF9790"/>
      <c r="BG9790"/>
      <c r="BI9790"/>
      <c r="BJ9790"/>
      <c r="BK9790"/>
      <c r="BM9790"/>
      <c r="BN9790"/>
      <c r="BO9790"/>
    </row>
    <row r="9791" spans="1:67">
      <c r="A9791"/>
      <c r="B9791"/>
      <c r="C9791"/>
      <c r="E9791"/>
      <c r="F9791"/>
      <c r="G9791"/>
      <c r="I9791"/>
      <c r="J9791"/>
      <c r="K9791"/>
      <c r="M9791"/>
      <c r="N9791"/>
      <c r="O9791"/>
      <c r="Q9791"/>
      <c r="R9791"/>
      <c r="S9791"/>
      <c r="U9791"/>
      <c r="V9791"/>
      <c r="W9791"/>
      <c r="Y9791"/>
      <c r="Z9791"/>
      <c r="AA9791"/>
      <c r="AC9791"/>
      <c r="AD9791"/>
      <c r="AE9791"/>
      <c r="AG9791"/>
      <c r="AH9791"/>
      <c r="AI9791"/>
      <c r="AK9791"/>
      <c r="AL9791"/>
      <c r="AM9791"/>
      <c r="AO9791"/>
      <c r="AP9791"/>
      <c r="AQ9791"/>
      <c r="AS9791"/>
      <c r="AT9791"/>
      <c r="AU9791"/>
      <c r="AW9791"/>
      <c r="AX9791"/>
      <c r="AY9791"/>
      <c r="BA9791"/>
      <c r="BB9791"/>
      <c r="BC9791"/>
      <c r="BE9791"/>
      <c r="BF9791"/>
      <c r="BG9791"/>
      <c r="BI9791"/>
      <c r="BJ9791"/>
      <c r="BK9791"/>
      <c r="BM9791"/>
      <c r="BN9791"/>
      <c r="BO9791"/>
    </row>
    <row r="9792" spans="1:67">
      <c r="A9792"/>
      <c r="B9792"/>
      <c r="C9792"/>
      <c r="E9792"/>
      <c r="F9792"/>
      <c r="G9792"/>
      <c r="I9792"/>
      <c r="J9792"/>
      <c r="K9792"/>
      <c r="M9792"/>
      <c r="N9792"/>
      <c r="O9792"/>
      <c r="Q9792"/>
      <c r="R9792"/>
      <c r="S9792"/>
      <c r="U9792"/>
      <c r="V9792"/>
      <c r="W9792"/>
      <c r="Y9792"/>
      <c r="Z9792"/>
      <c r="AA9792"/>
      <c r="AC9792"/>
      <c r="AD9792"/>
      <c r="AE9792"/>
      <c r="AG9792"/>
      <c r="AH9792"/>
      <c r="AI9792"/>
      <c r="AK9792"/>
      <c r="AL9792"/>
      <c r="AM9792"/>
      <c r="AO9792"/>
      <c r="AP9792"/>
      <c r="AQ9792"/>
      <c r="AS9792"/>
      <c r="AT9792"/>
      <c r="AU9792"/>
      <c r="AW9792"/>
      <c r="AX9792"/>
      <c r="AY9792"/>
      <c r="BA9792"/>
      <c r="BB9792"/>
      <c r="BC9792"/>
      <c r="BE9792"/>
      <c r="BF9792"/>
      <c r="BG9792"/>
      <c r="BI9792"/>
      <c r="BJ9792"/>
      <c r="BK9792"/>
      <c r="BM9792"/>
      <c r="BN9792"/>
      <c r="BO9792"/>
    </row>
    <row r="9793" spans="1:67">
      <c r="A9793"/>
      <c r="B9793"/>
      <c r="C9793"/>
      <c r="E9793"/>
      <c r="F9793"/>
      <c r="G9793"/>
      <c r="I9793"/>
      <c r="J9793"/>
      <c r="K9793"/>
      <c r="M9793"/>
      <c r="N9793"/>
      <c r="O9793"/>
      <c r="Q9793"/>
      <c r="R9793"/>
      <c r="S9793"/>
      <c r="U9793"/>
      <c r="V9793"/>
      <c r="W9793"/>
      <c r="Y9793"/>
      <c r="Z9793"/>
      <c r="AA9793"/>
      <c r="AC9793"/>
      <c r="AD9793"/>
      <c r="AE9793"/>
      <c r="AG9793"/>
      <c r="AH9793"/>
      <c r="AI9793"/>
      <c r="AK9793"/>
      <c r="AL9793"/>
      <c r="AM9793"/>
      <c r="AO9793"/>
      <c r="AP9793"/>
      <c r="AQ9793"/>
      <c r="AS9793"/>
      <c r="AT9793"/>
      <c r="AU9793"/>
      <c r="AW9793"/>
      <c r="AX9793"/>
      <c r="AY9793"/>
      <c r="BA9793"/>
      <c r="BB9793"/>
      <c r="BC9793"/>
      <c r="BE9793"/>
      <c r="BF9793"/>
      <c r="BG9793"/>
      <c r="BI9793"/>
      <c r="BJ9793"/>
      <c r="BK9793"/>
      <c r="BM9793"/>
      <c r="BN9793"/>
      <c r="BO9793"/>
    </row>
    <row r="9794" spans="1:67">
      <c r="A9794"/>
      <c r="B9794"/>
      <c r="C9794"/>
      <c r="E9794"/>
      <c r="F9794"/>
      <c r="G9794"/>
      <c r="I9794"/>
      <c r="J9794"/>
      <c r="K9794"/>
      <c r="M9794"/>
      <c r="N9794"/>
      <c r="O9794"/>
      <c r="Q9794"/>
      <c r="R9794"/>
      <c r="S9794"/>
      <c r="U9794"/>
      <c r="V9794"/>
      <c r="W9794"/>
      <c r="Y9794"/>
      <c r="Z9794"/>
      <c r="AA9794"/>
      <c r="AC9794"/>
      <c r="AD9794"/>
      <c r="AE9794"/>
      <c r="AG9794"/>
      <c r="AH9794"/>
      <c r="AI9794"/>
      <c r="AK9794"/>
      <c r="AL9794"/>
      <c r="AM9794"/>
      <c r="AO9794"/>
      <c r="AP9794"/>
      <c r="AQ9794"/>
      <c r="AS9794"/>
      <c r="AT9794"/>
      <c r="AU9794"/>
      <c r="AW9794"/>
      <c r="AX9794"/>
      <c r="AY9794"/>
      <c r="BA9794"/>
      <c r="BB9794"/>
      <c r="BC9794"/>
      <c r="BE9794"/>
      <c r="BF9794"/>
      <c r="BG9794"/>
      <c r="BI9794"/>
      <c r="BJ9794"/>
      <c r="BK9794"/>
      <c r="BM9794"/>
      <c r="BN9794"/>
      <c r="BO9794"/>
    </row>
    <row r="9795" spans="1:67">
      <c r="A9795"/>
      <c r="B9795"/>
      <c r="C9795"/>
      <c r="E9795"/>
      <c r="F9795"/>
      <c r="G9795"/>
      <c r="I9795"/>
      <c r="J9795"/>
      <c r="K9795"/>
      <c r="M9795"/>
      <c r="N9795"/>
      <c r="O9795"/>
      <c r="Q9795"/>
      <c r="R9795"/>
      <c r="S9795"/>
      <c r="U9795"/>
      <c r="V9795"/>
      <c r="W9795"/>
      <c r="Y9795"/>
      <c r="Z9795"/>
      <c r="AA9795"/>
      <c r="AC9795"/>
      <c r="AD9795"/>
      <c r="AE9795"/>
      <c r="AG9795"/>
      <c r="AH9795"/>
      <c r="AI9795"/>
      <c r="AK9795"/>
      <c r="AL9795"/>
      <c r="AM9795"/>
      <c r="AO9795"/>
      <c r="AP9795"/>
      <c r="AQ9795"/>
      <c r="AS9795"/>
      <c r="AT9795"/>
      <c r="AU9795"/>
      <c r="AW9795"/>
      <c r="AX9795"/>
      <c r="AY9795"/>
      <c r="BA9795"/>
      <c r="BB9795"/>
      <c r="BC9795"/>
      <c r="BE9795"/>
      <c r="BF9795"/>
      <c r="BG9795"/>
      <c r="BI9795"/>
      <c r="BJ9795"/>
      <c r="BK9795"/>
      <c r="BM9795"/>
      <c r="BN9795"/>
      <c r="BO9795"/>
    </row>
    <row r="9796" spans="1:67">
      <c r="A9796"/>
      <c r="B9796"/>
      <c r="C9796"/>
      <c r="E9796"/>
      <c r="F9796"/>
      <c r="G9796"/>
      <c r="I9796"/>
      <c r="J9796"/>
      <c r="K9796"/>
      <c r="M9796"/>
      <c r="N9796"/>
      <c r="O9796"/>
      <c r="Q9796"/>
      <c r="R9796"/>
      <c r="S9796"/>
      <c r="U9796"/>
      <c r="V9796"/>
      <c r="W9796"/>
      <c r="Y9796"/>
      <c r="Z9796"/>
      <c r="AA9796"/>
      <c r="AC9796"/>
      <c r="AD9796"/>
      <c r="AE9796"/>
      <c r="AG9796"/>
      <c r="AH9796"/>
      <c r="AI9796"/>
      <c r="AK9796"/>
      <c r="AL9796"/>
      <c r="AM9796"/>
      <c r="AO9796"/>
      <c r="AP9796"/>
      <c r="AQ9796"/>
      <c r="AS9796"/>
      <c r="AT9796"/>
      <c r="AU9796"/>
      <c r="AW9796"/>
      <c r="AX9796"/>
      <c r="AY9796"/>
      <c r="BA9796"/>
      <c r="BB9796"/>
      <c r="BC9796"/>
      <c r="BE9796"/>
      <c r="BF9796"/>
      <c r="BG9796"/>
      <c r="BI9796"/>
      <c r="BJ9796"/>
      <c r="BK9796"/>
      <c r="BM9796"/>
      <c r="BN9796"/>
      <c r="BO9796"/>
    </row>
    <row r="9797" spans="1:67">
      <c r="A9797"/>
      <c r="B9797"/>
      <c r="C9797"/>
      <c r="E9797"/>
      <c r="F9797"/>
      <c r="G9797"/>
      <c r="I9797"/>
      <c r="J9797"/>
      <c r="K9797"/>
      <c r="M9797"/>
      <c r="N9797"/>
      <c r="O9797"/>
      <c r="Q9797"/>
      <c r="R9797"/>
      <c r="S9797"/>
      <c r="U9797"/>
      <c r="V9797"/>
      <c r="W9797"/>
      <c r="Y9797"/>
      <c r="Z9797"/>
      <c r="AA9797"/>
      <c r="AC9797"/>
      <c r="AD9797"/>
      <c r="AE9797"/>
      <c r="AG9797"/>
      <c r="AH9797"/>
      <c r="AI9797"/>
      <c r="AK9797"/>
      <c r="AL9797"/>
      <c r="AM9797"/>
      <c r="AO9797"/>
      <c r="AP9797"/>
      <c r="AQ9797"/>
      <c r="AS9797"/>
      <c r="AT9797"/>
      <c r="AU9797"/>
      <c r="AW9797"/>
      <c r="AX9797"/>
      <c r="AY9797"/>
      <c r="BA9797"/>
      <c r="BB9797"/>
      <c r="BC9797"/>
      <c r="BE9797"/>
      <c r="BF9797"/>
      <c r="BG9797"/>
      <c r="BI9797"/>
      <c r="BJ9797"/>
      <c r="BK9797"/>
      <c r="BM9797"/>
      <c r="BN9797"/>
      <c r="BO9797"/>
    </row>
    <row r="9798" spans="1:67">
      <c r="A9798"/>
      <c r="B9798"/>
      <c r="C9798"/>
      <c r="E9798"/>
      <c r="F9798"/>
      <c r="G9798"/>
      <c r="I9798"/>
      <c r="J9798"/>
      <c r="K9798"/>
      <c r="M9798"/>
      <c r="N9798"/>
      <c r="O9798"/>
      <c r="Q9798"/>
      <c r="R9798"/>
      <c r="S9798"/>
      <c r="U9798"/>
      <c r="V9798"/>
      <c r="W9798"/>
      <c r="Y9798"/>
      <c r="Z9798"/>
      <c r="AA9798"/>
      <c r="AC9798"/>
      <c r="AD9798"/>
      <c r="AE9798"/>
      <c r="AG9798"/>
      <c r="AH9798"/>
      <c r="AI9798"/>
      <c r="AK9798"/>
      <c r="AL9798"/>
      <c r="AM9798"/>
      <c r="AO9798"/>
      <c r="AP9798"/>
      <c r="AQ9798"/>
      <c r="AS9798"/>
      <c r="AT9798"/>
      <c r="AU9798"/>
      <c r="AW9798"/>
      <c r="AX9798"/>
      <c r="AY9798"/>
      <c r="BA9798"/>
      <c r="BB9798"/>
      <c r="BC9798"/>
      <c r="BE9798"/>
      <c r="BF9798"/>
      <c r="BG9798"/>
      <c r="BI9798"/>
      <c r="BJ9798"/>
      <c r="BK9798"/>
      <c r="BM9798"/>
      <c r="BN9798"/>
      <c r="BO9798"/>
    </row>
    <row r="9799" spans="1:67">
      <c r="A9799"/>
      <c r="B9799"/>
      <c r="C9799"/>
      <c r="E9799"/>
      <c r="F9799"/>
      <c r="G9799"/>
      <c r="I9799"/>
      <c r="J9799"/>
      <c r="K9799"/>
      <c r="M9799"/>
      <c r="N9799"/>
      <c r="O9799"/>
      <c r="Q9799"/>
      <c r="R9799"/>
      <c r="S9799"/>
      <c r="U9799"/>
      <c r="V9799"/>
      <c r="W9799"/>
      <c r="Y9799"/>
      <c r="Z9799"/>
      <c r="AA9799"/>
      <c r="AC9799"/>
      <c r="AD9799"/>
      <c r="AE9799"/>
      <c r="AG9799"/>
      <c r="AH9799"/>
      <c r="AI9799"/>
      <c r="AK9799"/>
      <c r="AL9799"/>
      <c r="AM9799"/>
      <c r="AO9799"/>
      <c r="AP9799"/>
      <c r="AQ9799"/>
      <c r="AS9799"/>
      <c r="AT9799"/>
      <c r="AU9799"/>
      <c r="AW9799"/>
      <c r="AX9799"/>
      <c r="AY9799"/>
      <c r="BA9799"/>
      <c r="BB9799"/>
      <c r="BC9799"/>
      <c r="BE9799"/>
      <c r="BF9799"/>
      <c r="BG9799"/>
      <c r="BI9799"/>
      <c r="BJ9799"/>
      <c r="BK9799"/>
      <c r="BM9799"/>
      <c r="BN9799"/>
      <c r="BO9799"/>
    </row>
    <row r="9800" spans="1:67">
      <c r="A9800"/>
      <c r="B9800"/>
      <c r="C9800"/>
      <c r="E9800"/>
      <c r="F9800"/>
      <c r="G9800"/>
      <c r="I9800"/>
      <c r="J9800"/>
      <c r="K9800"/>
      <c r="M9800"/>
      <c r="N9800"/>
      <c r="O9800"/>
      <c r="Q9800"/>
      <c r="R9800"/>
      <c r="S9800"/>
      <c r="U9800"/>
      <c r="V9800"/>
      <c r="W9800"/>
      <c r="Y9800"/>
      <c r="Z9800"/>
      <c r="AA9800"/>
      <c r="AC9800"/>
      <c r="AD9800"/>
      <c r="AE9800"/>
      <c r="AG9800"/>
      <c r="AH9800"/>
      <c r="AI9800"/>
      <c r="AK9800"/>
      <c r="AL9800"/>
      <c r="AM9800"/>
      <c r="AO9800"/>
      <c r="AP9800"/>
      <c r="AQ9800"/>
      <c r="AS9800"/>
      <c r="AT9800"/>
      <c r="AU9800"/>
      <c r="AW9800"/>
      <c r="AX9800"/>
      <c r="AY9800"/>
      <c r="BA9800"/>
      <c r="BB9800"/>
      <c r="BC9800"/>
      <c r="BE9800"/>
      <c r="BF9800"/>
      <c r="BG9800"/>
      <c r="BI9800"/>
      <c r="BJ9800"/>
      <c r="BK9800"/>
      <c r="BM9800"/>
      <c r="BN9800"/>
      <c r="BO9800"/>
    </row>
    <row r="9801" spans="1:67">
      <c r="A9801"/>
      <c r="B9801"/>
      <c r="C9801"/>
      <c r="E9801"/>
      <c r="F9801"/>
      <c r="G9801"/>
      <c r="I9801"/>
      <c r="J9801"/>
      <c r="K9801"/>
      <c r="M9801"/>
      <c r="N9801"/>
      <c r="O9801"/>
      <c r="Q9801"/>
      <c r="R9801"/>
      <c r="S9801"/>
      <c r="U9801"/>
      <c r="V9801"/>
      <c r="W9801"/>
      <c r="Y9801"/>
      <c r="Z9801"/>
      <c r="AA9801"/>
      <c r="AC9801"/>
      <c r="AD9801"/>
      <c r="AE9801"/>
      <c r="AG9801"/>
      <c r="AH9801"/>
      <c r="AI9801"/>
      <c r="AK9801"/>
      <c r="AL9801"/>
      <c r="AM9801"/>
      <c r="AO9801"/>
      <c r="AP9801"/>
      <c r="AQ9801"/>
      <c r="AS9801"/>
      <c r="AT9801"/>
      <c r="AU9801"/>
      <c r="AW9801"/>
      <c r="AX9801"/>
      <c r="AY9801"/>
      <c r="BA9801"/>
      <c r="BB9801"/>
      <c r="BC9801"/>
      <c r="BE9801"/>
      <c r="BF9801"/>
      <c r="BG9801"/>
      <c r="BI9801"/>
      <c r="BJ9801"/>
      <c r="BK9801"/>
      <c r="BM9801"/>
      <c r="BN9801"/>
      <c r="BO9801"/>
    </row>
    <row r="9802" spans="1:67">
      <c r="A9802"/>
      <c r="B9802"/>
      <c r="C9802"/>
      <c r="E9802"/>
      <c r="F9802"/>
      <c r="G9802"/>
      <c r="I9802"/>
      <c r="J9802"/>
      <c r="K9802"/>
      <c r="M9802"/>
      <c r="N9802"/>
      <c r="O9802"/>
      <c r="Q9802"/>
      <c r="R9802"/>
      <c r="S9802"/>
      <c r="U9802"/>
      <c r="V9802"/>
      <c r="W9802"/>
      <c r="Y9802"/>
      <c r="Z9802"/>
      <c r="AA9802"/>
      <c r="AC9802"/>
      <c r="AD9802"/>
      <c r="AE9802"/>
      <c r="AG9802"/>
      <c r="AH9802"/>
      <c r="AI9802"/>
      <c r="AK9802"/>
      <c r="AL9802"/>
      <c r="AM9802"/>
      <c r="AO9802"/>
      <c r="AP9802"/>
      <c r="AQ9802"/>
      <c r="AS9802"/>
      <c r="AT9802"/>
      <c r="AU9802"/>
      <c r="AW9802"/>
      <c r="AX9802"/>
      <c r="AY9802"/>
      <c r="BA9802"/>
      <c r="BB9802"/>
      <c r="BC9802"/>
      <c r="BE9802"/>
      <c r="BF9802"/>
      <c r="BG9802"/>
      <c r="BI9802"/>
      <c r="BJ9802"/>
      <c r="BK9802"/>
      <c r="BM9802"/>
      <c r="BN9802"/>
      <c r="BO9802"/>
    </row>
    <row r="9803" spans="1:67">
      <c r="A9803"/>
      <c r="B9803"/>
      <c r="C9803"/>
      <c r="E9803"/>
      <c r="F9803"/>
      <c r="G9803"/>
      <c r="I9803"/>
      <c r="J9803"/>
      <c r="K9803"/>
      <c r="M9803"/>
      <c r="N9803"/>
      <c r="O9803"/>
      <c r="Q9803"/>
      <c r="R9803"/>
      <c r="S9803"/>
      <c r="U9803"/>
      <c r="V9803"/>
      <c r="W9803"/>
      <c r="Y9803"/>
      <c r="Z9803"/>
      <c r="AA9803"/>
      <c r="AC9803"/>
      <c r="AD9803"/>
      <c r="AE9803"/>
      <c r="AG9803"/>
      <c r="AH9803"/>
      <c r="AI9803"/>
      <c r="AK9803"/>
      <c r="AL9803"/>
      <c r="AM9803"/>
      <c r="AO9803"/>
      <c r="AP9803"/>
      <c r="AQ9803"/>
      <c r="AS9803"/>
      <c r="AT9803"/>
      <c r="AU9803"/>
      <c r="AW9803"/>
      <c r="AX9803"/>
      <c r="AY9803"/>
      <c r="BA9803"/>
      <c r="BB9803"/>
      <c r="BC9803"/>
      <c r="BE9803"/>
      <c r="BF9803"/>
      <c r="BG9803"/>
      <c r="BI9803"/>
      <c r="BJ9803"/>
      <c r="BK9803"/>
      <c r="BM9803"/>
      <c r="BN9803"/>
      <c r="BO9803"/>
    </row>
    <row r="9804" spans="1:67">
      <c r="A9804"/>
      <c r="B9804"/>
      <c r="C9804"/>
      <c r="E9804"/>
      <c r="F9804"/>
      <c r="G9804"/>
      <c r="I9804"/>
      <c r="J9804"/>
      <c r="K9804"/>
      <c r="M9804"/>
      <c r="N9804"/>
      <c r="O9804"/>
      <c r="Q9804"/>
      <c r="R9804"/>
      <c r="S9804"/>
      <c r="U9804"/>
      <c r="V9804"/>
      <c r="W9804"/>
      <c r="Y9804"/>
      <c r="Z9804"/>
      <c r="AA9804"/>
      <c r="AC9804"/>
      <c r="AD9804"/>
      <c r="AE9804"/>
      <c r="AG9804"/>
      <c r="AH9804"/>
      <c r="AI9804"/>
      <c r="AK9804"/>
      <c r="AL9804"/>
      <c r="AM9804"/>
      <c r="AO9804"/>
      <c r="AP9804"/>
      <c r="AQ9804"/>
      <c r="AS9804"/>
      <c r="AT9804"/>
      <c r="AU9804"/>
      <c r="AW9804"/>
      <c r="AX9804"/>
      <c r="AY9804"/>
      <c r="BA9804"/>
      <c r="BB9804"/>
      <c r="BC9804"/>
      <c r="BE9804"/>
      <c r="BF9804"/>
      <c r="BG9804"/>
      <c r="BI9804"/>
      <c r="BJ9804"/>
      <c r="BK9804"/>
      <c r="BM9804"/>
      <c r="BN9804"/>
      <c r="BO9804"/>
    </row>
    <row r="9805" spans="1:67">
      <c r="A9805"/>
      <c r="B9805"/>
      <c r="C9805"/>
      <c r="E9805"/>
      <c r="F9805"/>
      <c r="G9805"/>
      <c r="I9805"/>
      <c r="J9805"/>
      <c r="K9805"/>
      <c r="M9805"/>
      <c r="N9805"/>
      <c r="O9805"/>
      <c r="Q9805"/>
      <c r="R9805"/>
      <c r="S9805"/>
      <c r="U9805"/>
      <c r="V9805"/>
      <c r="W9805"/>
      <c r="Y9805"/>
      <c r="Z9805"/>
      <c r="AA9805"/>
      <c r="AC9805"/>
      <c r="AD9805"/>
      <c r="AE9805"/>
      <c r="AG9805"/>
      <c r="AH9805"/>
      <c r="AI9805"/>
      <c r="AK9805"/>
      <c r="AL9805"/>
      <c r="AM9805"/>
      <c r="AO9805"/>
      <c r="AP9805"/>
      <c r="AQ9805"/>
      <c r="AS9805"/>
      <c r="AT9805"/>
      <c r="AU9805"/>
      <c r="AW9805"/>
      <c r="AX9805"/>
      <c r="AY9805"/>
      <c r="BA9805"/>
      <c r="BB9805"/>
      <c r="BC9805"/>
      <c r="BE9805"/>
      <c r="BF9805"/>
      <c r="BG9805"/>
      <c r="BI9805"/>
      <c r="BJ9805"/>
      <c r="BK9805"/>
      <c r="BM9805"/>
      <c r="BN9805"/>
      <c r="BO9805"/>
    </row>
    <row r="9806" spans="1:67">
      <c r="A9806"/>
      <c r="B9806"/>
      <c r="C9806"/>
      <c r="E9806"/>
      <c r="F9806"/>
      <c r="G9806"/>
      <c r="I9806"/>
      <c r="J9806"/>
      <c r="K9806"/>
      <c r="M9806"/>
      <c r="N9806"/>
      <c r="O9806"/>
      <c r="Q9806"/>
      <c r="R9806"/>
      <c r="S9806"/>
      <c r="U9806"/>
      <c r="V9806"/>
      <c r="W9806"/>
      <c r="Y9806"/>
      <c r="Z9806"/>
      <c r="AA9806"/>
      <c r="AC9806"/>
      <c r="AD9806"/>
      <c r="AE9806"/>
      <c r="AG9806"/>
      <c r="AH9806"/>
      <c r="AI9806"/>
      <c r="AK9806"/>
      <c r="AL9806"/>
      <c r="AM9806"/>
      <c r="AO9806"/>
      <c r="AP9806"/>
      <c r="AQ9806"/>
      <c r="AS9806"/>
      <c r="AT9806"/>
      <c r="AU9806"/>
      <c r="AW9806"/>
      <c r="AX9806"/>
      <c r="AY9806"/>
      <c r="BA9806"/>
      <c r="BB9806"/>
      <c r="BC9806"/>
      <c r="BE9806"/>
      <c r="BF9806"/>
      <c r="BG9806"/>
      <c r="BI9806"/>
      <c r="BJ9806"/>
      <c r="BK9806"/>
      <c r="BM9806"/>
      <c r="BN9806"/>
      <c r="BO9806"/>
    </row>
    <row r="9807" spans="1:67">
      <c r="A9807"/>
      <c r="B9807"/>
      <c r="C9807"/>
      <c r="E9807"/>
      <c r="F9807"/>
      <c r="G9807"/>
      <c r="I9807"/>
      <c r="J9807"/>
      <c r="K9807"/>
      <c r="M9807"/>
      <c r="N9807"/>
      <c r="O9807"/>
      <c r="Q9807"/>
      <c r="R9807"/>
      <c r="S9807"/>
      <c r="U9807"/>
      <c r="V9807"/>
      <c r="W9807"/>
      <c r="Y9807"/>
      <c r="Z9807"/>
      <c r="AA9807"/>
      <c r="AC9807"/>
      <c r="AD9807"/>
      <c r="AE9807"/>
      <c r="AG9807"/>
      <c r="AH9807"/>
      <c r="AI9807"/>
      <c r="AK9807"/>
      <c r="AL9807"/>
      <c r="AM9807"/>
      <c r="AO9807"/>
      <c r="AP9807"/>
      <c r="AQ9807"/>
      <c r="AS9807"/>
      <c r="AT9807"/>
      <c r="AU9807"/>
      <c r="AW9807"/>
      <c r="AX9807"/>
      <c r="AY9807"/>
      <c r="BA9807"/>
      <c r="BB9807"/>
      <c r="BC9807"/>
      <c r="BE9807"/>
      <c r="BF9807"/>
      <c r="BG9807"/>
      <c r="BI9807"/>
      <c r="BJ9807"/>
      <c r="BK9807"/>
      <c r="BM9807"/>
      <c r="BN9807"/>
      <c r="BO9807"/>
    </row>
    <row r="9808" spans="1:67">
      <c r="A9808"/>
      <c r="B9808"/>
      <c r="C9808"/>
      <c r="E9808"/>
      <c r="F9808"/>
      <c r="G9808"/>
      <c r="I9808"/>
      <c r="J9808"/>
      <c r="K9808"/>
      <c r="M9808"/>
      <c r="N9808"/>
      <c r="O9808"/>
      <c r="Q9808"/>
      <c r="R9808"/>
      <c r="S9808"/>
      <c r="U9808"/>
      <c r="V9808"/>
      <c r="W9808"/>
      <c r="Y9808"/>
      <c r="Z9808"/>
      <c r="AA9808"/>
      <c r="AC9808"/>
      <c r="AD9808"/>
      <c r="AE9808"/>
      <c r="AG9808"/>
      <c r="AH9808"/>
      <c r="AI9808"/>
      <c r="AK9808"/>
      <c r="AL9808"/>
      <c r="AM9808"/>
      <c r="AO9808"/>
      <c r="AP9808"/>
      <c r="AQ9808"/>
      <c r="AS9808"/>
      <c r="AT9808"/>
      <c r="AU9808"/>
      <c r="AW9808"/>
      <c r="AX9808"/>
      <c r="AY9808"/>
      <c r="BA9808"/>
      <c r="BB9808"/>
      <c r="BC9808"/>
      <c r="BE9808"/>
      <c r="BF9808"/>
      <c r="BG9808"/>
      <c r="BI9808"/>
      <c r="BJ9808"/>
      <c r="BK9808"/>
      <c r="BM9808"/>
      <c r="BN9808"/>
      <c r="BO9808"/>
    </row>
    <row r="9809" spans="1:67">
      <c r="A9809"/>
      <c r="B9809"/>
      <c r="C9809"/>
      <c r="E9809"/>
      <c r="F9809"/>
      <c r="G9809"/>
      <c r="I9809"/>
      <c r="J9809"/>
      <c r="K9809"/>
      <c r="M9809"/>
      <c r="N9809"/>
      <c r="O9809"/>
      <c r="Q9809"/>
      <c r="R9809"/>
      <c r="S9809"/>
      <c r="U9809"/>
      <c r="V9809"/>
      <c r="W9809"/>
      <c r="Y9809"/>
      <c r="Z9809"/>
      <c r="AA9809"/>
      <c r="AC9809"/>
      <c r="AD9809"/>
      <c r="AE9809"/>
      <c r="AG9809"/>
      <c r="AH9809"/>
      <c r="AI9809"/>
      <c r="AK9809"/>
      <c r="AL9809"/>
      <c r="AM9809"/>
      <c r="AO9809"/>
      <c r="AP9809"/>
      <c r="AQ9809"/>
      <c r="AS9809"/>
      <c r="AT9809"/>
      <c r="AU9809"/>
      <c r="AW9809"/>
      <c r="AX9809"/>
      <c r="AY9809"/>
      <c r="BA9809"/>
      <c r="BB9809"/>
      <c r="BC9809"/>
      <c r="BE9809"/>
      <c r="BF9809"/>
      <c r="BG9809"/>
      <c r="BI9809"/>
      <c r="BJ9809"/>
      <c r="BK9809"/>
      <c r="BM9809"/>
      <c r="BN9809"/>
      <c r="BO9809"/>
    </row>
    <row r="9810" spans="1:67">
      <c r="A9810"/>
      <c r="B9810"/>
      <c r="C9810"/>
      <c r="E9810"/>
      <c r="F9810"/>
      <c r="G9810"/>
      <c r="I9810"/>
      <c r="J9810"/>
      <c r="K9810"/>
      <c r="M9810"/>
      <c r="N9810"/>
      <c r="O9810"/>
      <c r="Q9810"/>
      <c r="R9810"/>
      <c r="S9810"/>
      <c r="U9810"/>
      <c r="V9810"/>
      <c r="W9810"/>
      <c r="Y9810"/>
      <c r="Z9810"/>
      <c r="AA9810"/>
      <c r="AC9810"/>
      <c r="AD9810"/>
      <c r="AE9810"/>
      <c r="AG9810"/>
      <c r="AH9810"/>
      <c r="AI9810"/>
      <c r="AK9810"/>
      <c r="AL9810"/>
      <c r="AM9810"/>
      <c r="AO9810"/>
      <c r="AP9810"/>
      <c r="AQ9810"/>
      <c r="AS9810"/>
      <c r="AT9810"/>
      <c r="AU9810"/>
      <c r="AW9810"/>
      <c r="AX9810"/>
      <c r="AY9810"/>
      <c r="BA9810"/>
      <c r="BB9810"/>
      <c r="BC9810"/>
      <c r="BE9810"/>
      <c r="BF9810"/>
      <c r="BG9810"/>
      <c r="BI9810"/>
      <c r="BJ9810"/>
      <c r="BK9810"/>
      <c r="BM9810"/>
      <c r="BN9810"/>
      <c r="BO9810"/>
    </row>
    <row r="9811" spans="1:67">
      <c r="A9811"/>
      <c r="B9811"/>
      <c r="C9811"/>
      <c r="E9811"/>
      <c r="F9811"/>
      <c r="G9811"/>
      <c r="I9811"/>
      <c r="J9811"/>
      <c r="K9811"/>
      <c r="M9811"/>
      <c r="N9811"/>
      <c r="O9811"/>
      <c r="Q9811"/>
      <c r="R9811"/>
      <c r="S9811"/>
      <c r="U9811"/>
      <c r="V9811"/>
      <c r="W9811"/>
      <c r="Y9811"/>
      <c r="Z9811"/>
      <c r="AA9811"/>
      <c r="AC9811"/>
      <c r="AD9811"/>
      <c r="AE9811"/>
      <c r="AG9811"/>
      <c r="AH9811"/>
      <c r="AI9811"/>
      <c r="AK9811"/>
      <c r="AL9811"/>
      <c r="AM9811"/>
      <c r="AO9811"/>
      <c r="AP9811"/>
      <c r="AQ9811"/>
      <c r="AS9811"/>
      <c r="AT9811"/>
      <c r="AU9811"/>
      <c r="AW9811"/>
      <c r="AX9811"/>
      <c r="AY9811"/>
      <c r="BA9811"/>
      <c r="BB9811"/>
      <c r="BC9811"/>
      <c r="BE9811"/>
      <c r="BF9811"/>
      <c r="BG9811"/>
      <c r="BI9811"/>
      <c r="BJ9811"/>
      <c r="BK9811"/>
      <c r="BM9811"/>
      <c r="BN9811"/>
      <c r="BO9811"/>
    </row>
    <row r="9812" spans="1:67">
      <c r="A9812"/>
      <c r="B9812"/>
      <c r="C9812"/>
      <c r="E9812"/>
      <c r="F9812"/>
      <c r="G9812"/>
      <c r="I9812"/>
      <c r="J9812"/>
      <c r="K9812"/>
      <c r="M9812"/>
      <c r="N9812"/>
      <c r="O9812"/>
      <c r="Q9812"/>
      <c r="R9812"/>
      <c r="S9812"/>
      <c r="U9812"/>
      <c r="V9812"/>
      <c r="W9812"/>
      <c r="Y9812"/>
      <c r="Z9812"/>
      <c r="AA9812"/>
      <c r="AC9812"/>
      <c r="AD9812"/>
      <c r="AE9812"/>
      <c r="AG9812"/>
      <c r="AH9812"/>
      <c r="AI9812"/>
      <c r="AK9812"/>
      <c r="AL9812"/>
      <c r="AM9812"/>
      <c r="AO9812"/>
      <c r="AP9812"/>
      <c r="AQ9812"/>
      <c r="AS9812"/>
      <c r="AT9812"/>
      <c r="AU9812"/>
      <c r="AW9812"/>
      <c r="AX9812"/>
      <c r="AY9812"/>
      <c r="BA9812"/>
      <c r="BB9812"/>
      <c r="BC9812"/>
      <c r="BE9812"/>
      <c r="BF9812"/>
      <c r="BG9812"/>
      <c r="BI9812"/>
      <c r="BJ9812"/>
      <c r="BK9812"/>
      <c r="BM9812"/>
      <c r="BN9812"/>
      <c r="BO9812"/>
    </row>
    <row r="9813" spans="1:67">
      <c r="A9813"/>
      <c r="B9813"/>
      <c r="C9813"/>
      <c r="E9813"/>
      <c r="F9813"/>
      <c r="G9813"/>
      <c r="I9813"/>
      <c r="J9813"/>
      <c r="K9813"/>
      <c r="M9813"/>
      <c r="N9813"/>
      <c r="O9813"/>
      <c r="Q9813"/>
      <c r="R9813"/>
      <c r="S9813"/>
      <c r="U9813"/>
      <c r="V9813"/>
      <c r="W9813"/>
      <c r="Y9813"/>
      <c r="Z9813"/>
      <c r="AA9813"/>
      <c r="AC9813"/>
      <c r="AD9813"/>
      <c r="AE9813"/>
      <c r="AG9813"/>
      <c r="AH9813"/>
      <c r="AI9813"/>
      <c r="AK9813"/>
      <c r="AL9813"/>
      <c r="AM9813"/>
      <c r="AO9813"/>
      <c r="AP9813"/>
      <c r="AQ9813"/>
      <c r="AS9813"/>
      <c r="AT9813"/>
      <c r="AU9813"/>
      <c r="AW9813"/>
      <c r="AX9813"/>
      <c r="AY9813"/>
      <c r="BA9813"/>
      <c r="BB9813"/>
      <c r="BC9813"/>
      <c r="BE9813"/>
      <c r="BF9813"/>
      <c r="BG9813"/>
      <c r="BI9813"/>
      <c r="BJ9813"/>
      <c r="BK9813"/>
      <c r="BM9813"/>
      <c r="BN9813"/>
      <c r="BO9813"/>
    </row>
    <row r="9814" spans="1:67">
      <c r="A9814"/>
      <c r="B9814"/>
      <c r="C9814"/>
      <c r="E9814"/>
      <c r="F9814"/>
      <c r="G9814"/>
      <c r="I9814"/>
      <c r="J9814"/>
      <c r="K9814"/>
      <c r="M9814"/>
      <c r="N9814"/>
      <c r="O9814"/>
      <c r="Q9814"/>
      <c r="R9814"/>
      <c r="S9814"/>
      <c r="U9814"/>
      <c r="V9814"/>
      <c r="W9814"/>
      <c r="Y9814"/>
      <c r="Z9814"/>
      <c r="AA9814"/>
      <c r="AC9814"/>
      <c r="AD9814"/>
      <c r="AE9814"/>
      <c r="AG9814"/>
      <c r="AH9814"/>
      <c r="AI9814"/>
      <c r="AK9814"/>
      <c r="AL9814"/>
      <c r="AM9814"/>
      <c r="AO9814"/>
      <c r="AP9814"/>
      <c r="AQ9814"/>
      <c r="AS9814"/>
      <c r="AT9814"/>
      <c r="AU9814"/>
      <c r="AW9814"/>
      <c r="AX9814"/>
      <c r="AY9814"/>
      <c r="BA9814"/>
      <c r="BB9814"/>
      <c r="BC9814"/>
      <c r="BE9814"/>
      <c r="BF9814"/>
      <c r="BG9814"/>
      <c r="BI9814"/>
      <c r="BJ9814"/>
      <c r="BK9814"/>
      <c r="BM9814"/>
      <c r="BN9814"/>
      <c r="BO9814"/>
    </row>
    <row r="9815" spans="1:67">
      <c r="A9815"/>
      <c r="B9815"/>
      <c r="C9815"/>
      <c r="E9815"/>
      <c r="F9815"/>
      <c r="G9815"/>
      <c r="I9815"/>
      <c r="J9815"/>
      <c r="K9815"/>
      <c r="M9815"/>
      <c r="N9815"/>
      <c r="O9815"/>
      <c r="Q9815"/>
      <c r="R9815"/>
      <c r="S9815"/>
      <c r="U9815"/>
      <c r="V9815"/>
      <c r="W9815"/>
      <c r="Y9815"/>
      <c r="Z9815"/>
      <c r="AA9815"/>
      <c r="AC9815"/>
      <c r="AD9815"/>
      <c r="AE9815"/>
      <c r="AG9815"/>
      <c r="AH9815"/>
      <c r="AI9815"/>
      <c r="AK9815"/>
      <c r="AL9815"/>
      <c r="AM9815"/>
      <c r="AO9815"/>
      <c r="AP9815"/>
      <c r="AQ9815"/>
      <c r="AS9815"/>
      <c r="AT9815"/>
      <c r="AU9815"/>
      <c r="AW9815"/>
      <c r="AX9815"/>
      <c r="AY9815"/>
      <c r="BA9815"/>
      <c r="BB9815"/>
      <c r="BC9815"/>
      <c r="BE9815"/>
      <c r="BF9815"/>
      <c r="BG9815"/>
      <c r="BI9815"/>
      <c r="BJ9815"/>
      <c r="BK9815"/>
      <c r="BM9815"/>
      <c r="BN9815"/>
      <c r="BO9815"/>
    </row>
    <row r="9816" spans="1:67">
      <c r="A9816"/>
      <c r="B9816"/>
      <c r="C9816"/>
      <c r="E9816"/>
      <c r="F9816"/>
      <c r="G9816"/>
      <c r="I9816"/>
      <c r="J9816"/>
      <c r="K9816"/>
      <c r="M9816"/>
      <c r="N9816"/>
      <c r="O9816"/>
      <c r="Q9816"/>
      <c r="R9816"/>
      <c r="S9816"/>
      <c r="U9816"/>
      <c r="V9816"/>
      <c r="W9816"/>
      <c r="Y9816"/>
      <c r="Z9816"/>
      <c r="AA9816"/>
      <c r="AC9816"/>
      <c r="AD9816"/>
      <c r="AE9816"/>
      <c r="AG9816"/>
      <c r="AH9816"/>
      <c r="AI9816"/>
      <c r="AK9816"/>
      <c r="AL9816"/>
      <c r="AM9816"/>
      <c r="AO9816"/>
      <c r="AP9816"/>
      <c r="AQ9816"/>
      <c r="AS9816"/>
      <c r="AT9816"/>
      <c r="AU9816"/>
      <c r="AW9816"/>
      <c r="AX9816"/>
      <c r="AY9816"/>
      <c r="BA9816"/>
      <c r="BB9816"/>
      <c r="BC9816"/>
      <c r="BE9816"/>
      <c r="BF9816"/>
      <c r="BG9816"/>
      <c r="BI9816"/>
      <c r="BJ9816"/>
      <c r="BK9816"/>
      <c r="BM9816"/>
      <c r="BN9816"/>
      <c r="BO9816"/>
    </row>
    <row r="9817" spans="1:67">
      <c r="A9817"/>
      <c r="B9817"/>
      <c r="C9817"/>
      <c r="E9817"/>
      <c r="F9817"/>
      <c r="G9817"/>
      <c r="I9817"/>
      <c r="J9817"/>
      <c r="K9817"/>
      <c r="M9817"/>
      <c r="N9817"/>
      <c r="O9817"/>
      <c r="Q9817"/>
      <c r="R9817"/>
      <c r="S9817"/>
      <c r="U9817"/>
      <c r="V9817"/>
      <c r="W9817"/>
      <c r="Y9817"/>
      <c r="Z9817"/>
      <c r="AA9817"/>
      <c r="AC9817"/>
      <c r="AD9817"/>
      <c r="AE9817"/>
      <c r="AG9817"/>
      <c r="AH9817"/>
      <c r="AI9817"/>
      <c r="AK9817"/>
      <c r="AL9817"/>
      <c r="AM9817"/>
      <c r="AO9817"/>
      <c r="AP9817"/>
      <c r="AQ9817"/>
      <c r="AS9817"/>
      <c r="AT9817"/>
      <c r="AU9817"/>
      <c r="AW9817"/>
      <c r="AX9817"/>
      <c r="AY9817"/>
      <c r="BA9817"/>
      <c r="BB9817"/>
      <c r="BC9817"/>
      <c r="BE9817"/>
      <c r="BF9817"/>
      <c r="BG9817"/>
      <c r="BI9817"/>
      <c r="BJ9817"/>
      <c r="BK9817"/>
      <c r="BM9817"/>
      <c r="BN9817"/>
      <c r="BO9817"/>
    </row>
    <row r="9818" spans="1:67">
      <c r="A9818"/>
      <c r="B9818"/>
      <c r="C9818"/>
      <c r="E9818"/>
      <c r="F9818"/>
      <c r="G9818"/>
      <c r="I9818"/>
      <c r="J9818"/>
      <c r="K9818"/>
      <c r="M9818"/>
      <c r="N9818"/>
      <c r="O9818"/>
      <c r="Q9818"/>
      <c r="R9818"/>
      <c r="S9818"/>
      <c r="U9818"/>
      <c r="V9818"/>
      <c r="W9818"/>
      <c r="Y9818"/>
      <c r="Z9818"/>
      <c r="AA9818"/>
      <c r="AC9818"/>
      <c r="AD9818"/>
      <c r="AE9818"/>
      <c r="AG9818"/>
      <c r="AH9818"/>
      <c r="AI9818"/>
      <c r="AK9818"/>
      <c r="AL9818"/>
      <c r="AM9818"/>
      <c r="AO9818"/>
      <c r="AP9818"/>
      <c r="AQ9818"/>
      <c r="AS9818"/>
      <c r="AT9818"/>
      <c r="AU9818"/>
      <c r="AW9818"/>
      <c r="AX9818"/>
      <c r="AY9818"/>
      <c r="BA9818"/>
      <c r="BB9818"/>
      <c r="BC9818"/>
      <c r="BE9818"/>
      <c r="BF9818"/>
      <c r="BG9818"/>
      <c r="BI9818"/>
      <c r="BJ9818"/>
      <c r="BK9818"/>
      <c r="BM9818"/>
      <c r="BN9818"/>
      <c r="BO9818"/>
    </row>
    <row r="9819" spans="1:67">
      <c r="A9819"/>
      <c r="B9819"/>
      <c r="C9819"/>
      <c r="E9819"/>
      <c r="F9819"/>
      <c r="G9819"/>
      <c r="I9819"/>
      <c r="J9819"/>
      <c r="K9819"/>
      <c r="M9819"/>
      <c r="N9819"/>
      <c r="O9819"/>
      <c r="Q9819"/>
      <c r="R9819"/>
      <c r="S9819"/>
      <c r="U9819"/>
      <c r="V9819"/>
      <c r="W9819"/>
      <c r="Y9819"/>
      <c r="Z9819"/>
      <c r="AA9819"/>
      <c r="AC9819"/>
      <c r="AD9819"/>
      <c r="AE9819"/>
      <c r="AG9819"/>
      <c r="AH9819"/>
      <c r="AI9819"/>
      <c r="AK9819"/>
      <c r="AL9819"/>
      <c r="AM9819"/>
      <c r="AO9819"/>
      <c r="AP9819"/>
      <c r="AQ9819"/>
      <c r="AS9819"/>
      <c r="AT9819"/>
      <c r="AU9819"/>
      <c r="AW9819"/>
      <c r="AX9819"/>
      <c r="AY9819"/>
      <c r="BA9819"/>
      <c r="BB9819"/>
      <c r="BC9819"/>
      <c r="BE9819"/>
      <c r="BF9819"/>
      <c r="BG9819"/>
      <c r="BI9819"/>
      <c r="BJ9819"/>
      <c r="BK9819"/>
      <c r="BM9819"/>
      <c r="BN9819"/>
      <c r="BO9819"/>
    </row>
    <row r="9820" spans="1:67">
      <c r="A9820"/>
      <c r="B9820"/>
      <c r="C9820"/>
      <c r="E9820"/>
      <c r="F9820"/>
      <c r="G9820"/>
      <c r="I9820"/>
      <c r="J9820"/>
      <c r="K9820"/>
      <c r="M9820"/>
      <c r="N9820"/>
      <c r="O9820"/>
      <c r="Q9820"/>
      <c r="R9820"/>
      <c r="S9820"/>
      <c r="U9820"/>
      <c r="V9820"/>
      <c r="W9820"/>
      <c r="Y9820"/>
      <c r="Z9820"/>
      <c r="AA9820"/>
      <c r="AC9820"/>
      <c r="AD9820"/>
      <c r="AE9820"/>
      <c r="AG9820"/>
      <c r="AH9820"/>
      <c r="AI9820"/>
      <c r="AK9820"/>
      <c r="AL9820"/>
      <c r="AM9820"/>
      <c r="AO9820"/>
      <c r="AP9820"/>
      <c r="AQ9820"/>
      <c r="AS9820"/>
      <c r="AT9820"/>
      <c r="AU9820"/>
      <c r="AW9820"/>
      <c r="AX9820"/>
      <c r="AY9820"/>
      <c r="BA9820"/>
      <c r="BB9820"/>
      <c r="BC9820"/>
      <c r="BE9820"/>
      <c r="BF9820"/>
      <c r="BG9820"/>
      <c r="BI9820"/>
      <c r="BJ9820"/>
      <c r="BK9820"/>
      <c r="BM9820"/>
      <c r="BN9820"/>
      <c r="BO9820"/>
    </row>
    <row r="9821" spans="1:67">
      <c r="A9821"/>
      <c r="B9821"/>
      <c r="C9821"/>
      <c r="E9821"/>
      <c r="F9821"/>
      <c r="G9821"/>
      <c r="I9821"/>
      <c r="J9821"/>
      <c r="K9821"/>
      <c r="M9821"/>
      <c r="N9821"/>
      <c r="O9821"/>
      <c r="Q9821"/>
      <c r="R9821"/>
      <c r="S9821"/>
      <c r="U9821"/>
      <c r="V9821"/>
      <c r="W9821"/>
      <c r="Y9821"/>
      <c r="Z9821"/>
      <c r="AA9821"/>
      <c r="AC9821"/>
      <c r="AD9821"/>
      <c r="AE9821"/>
      <c r="AG9821"/>
      <c r="AH9821"/>
      <c r="AI9821"/>
      <c r="AK9821"/>
      <c r="AL9821"/>
      <c r="AM9821"/>
      <c r="AO9821"/>
      <c r="AP9821"/>
      <c r="AQ9821"/>
      <c r="AS9821"/>
      <c r="AT9821"/>
      <c r="AU9821"/>
      <c r="AW9821"/>
      <c r="AX9821"/>
      <c r="AY9821"/>
      <c r="BA9821"/>
      <c r="BB9821"/>
      <c r="BC9821"/>
      <c r="BE9821"/>
      <c r="BF9821"/>
      <c r="BG9821"/>
      <c r="BI9821"/>
      <c r="BJ9821"/>
      <c r="BK9821"/>
      <c r="BM9821"/>
      <c r="BN9821"/>
      <c r="BO9821"/>
    </row>
    <row r="9822" spans="1:67">
      <c r="A9822"/>
      <c r="B9822"/>
      <c r="C9822"/>
      <c r="E9822"/>
      <c r="F9822"/>
      <c r="G9822"/>
      <c r="I9822"/>
      <c r="J9822"/>
      <c r="K9822"/>
      <c r="M9822"/>
      <c r="N9822"/>
      <c r="O9822"/>
      <c r="Q9822"/>
      <c r="R9822"/>
      <c r="S9822"/>
      <c r="U9822"/>
      <c r="V9822"/>
      <c r="W9822"/>
      <c r="Y9822"/>
      <c r="Z9822"/>
      <c r="AA9822"/>
      <c r="AC9822"/>
      <c r="AD9822"/>
      <c r="AE9822"/>
      <c r="AG9822"/>
      <c r="AH9822"/>
      <c r="AI9822"/>
      <c r="AK9822"/>
      <c r="AL9822"/>
      <c r="AM9822"/>
      <c r="AO9822"/>
      <c r="AP9822"/>
      <c r="AQ9822"/>
      <c r="AS9822"/>
      <c r="AT9822"/>
      <c r="AU9822"/>
      <c r="AW9822"/>
      <c r="AX9822"/>
      <c r="AY9822"/>
      <c r="BA9822"/>
      <c r="BB9822"/>
      <c r="BC9822"/>
      <c r="BE9822"/>
      <c r="BF9822"/>
      <c r="BG9822"/>
      <c r="BI9822"/>
      <c r="BJ9822"/>
      <c r="BK9822"/>
      <c r="BM9822"/>
      <c r="BN9822"/>
      <c r="BO9822"/>
    </row>
    <row r="9823" spans="1:67">
      <c r="A9823"/>
      <c r="B9823"/>
      <c r="C9823"/>
      <c r="E9823"/>
      <c r="F9823"/>
      <c r="G9823"/>
      <c r="I9823"/>
      <c r="J9823"/>
      <c r="K9823"/>
      <c r="M9823"/>
      <c r="N9823"/>
      <c r="O9823"/>
      <c r="Q9823"/>
      <c r="R9823"/>
      <c r="S9823"/>
      <c r="U9823"/>
      <c r="V9823"/>
      <c r="W9823"/>
      <c r="Y9823"/>
      <c r="Z9823"/>
      <c r="AA9823"/>
      <c r="AC9823"/>
      <c r="AD9823"/>
      <c r="AE9823"/>
      <c r="AG9823"/>
      <c r="AH9823"/>
      <c r="AI9823"/>
      <c r="AK9823"/>
      <c r="AL9823"/>
      <c r="AM9823"/>
      <c r="AO9823"/>
      <c r="AP9823"/>
      <c r="AQ9823"/>
      <c r="AS9823"/>
      <c r="AT9823"/>
      <c r="AU9823"/>
      <c r="AW9823"/>
      <c r="AX9823"/>
      <c r="AY9823"/>
      <c r="BA9823"/>
      <c r="BB9823"/>
      <c r="BC9823"/>
      <c r="BE9823"/>
      <c r="BF9823"/>
      <c r="BG9823"/>
      <c r="BI9823"/>
      <c r="BJ9823"/>
      <c r="BK9823"/>
      <c r="BM9823"/>
      <c r="BN9823"/>
      <c r="BO9823"/>
    </row>
    <row r="9824" spans="1:67">
      <c r="A9824"/>
      <c r="B9824"/>
      <c r="C9824"/>
      <c r="E9824"/>
      <c r="F9824"/>
      <c r="G9824"/>
      <c r="I9824"/>
      <c r="J9824"/>
      <c r="K9824"/>
      <c r="M9824"/>
      <c r="N9824"/>
      <c r="O9824"/>
      <c r="Q9824"/>
      <c r="R9824"/>
      <c r="S9824"/>
      <c r="U9824"/>
      <c r="V9824"/>
      <c r="W9824"/>
      <c r="Y9824"/>
      <c r="Z9824"/>
      <c r="AA9824"/>
      <c r="AC9824"/>
      <c r="AD9824"/>
      <c r="AE9824"/>
      <c r="AG9824"/>
      <c r="AH9824"/>
      <c r="AI9824"/>
      <c r="AK9824"/>
      <c r="AL9824"/>
      <c r="AM9824"/>
      <c r="AO9824"/>
      <c r="AP9824"/>
      <c r="AQ9824"/>
      <c r="AS9824"/>
      <c r="AT9824"/>
      <c r="AU9824"/>
      <c r="AW9824"/>
      <c r="AX9824"/>
      <c r="AY9824"/>
      <c r="BA9824"/>
      <c r="BB9824"/>
      <c r="BC9824"/>
      <c r="BE9824"/>
      <c r="BF9824"/>
      <c r="BG9824"/>
      <c r="BI9824"/>
      <c r="BJ9824"/>
      <c r="BK9824"/>
      <c r="BM9824"/>
      <c r="BN9824"/>
      <c r="BO9824"/>
    </row>
    <row r="9825" spans="1:67">
      <c r="A9825"/>
      <c r="B9825"/>
      <c r="C9825"/>
      <c r="E9825"/>
      <c r="F9825"/>
      <c r="G9825"/>
      <c r="I9825"/>
      <c r="J9825"/>
      <c r="K9825"/>
      <c r="M9825"/>
      <c r="N9825"/>
      <c r="O9825"/>
      <c r="Q9825"/>
      <c r="R9825"/>
      <c r="S9825"/>
      <c r="U9825"/>
      <c r="V9825"/>
      <c r="W9825"/>
      <c r="Y9825"/>
      <c r="Z9825"/>
      <c r="AA9825"/>
      <c r="AC9825"/>
      <c r="AD9825"/>
      <c r="AE9825"/>
      <c r="AG9825"/>
      <c r="AH9825"/>
      <c r="AI9825"/>
      <c r="AK9825"/>
      <c r="AL9825"/>
      <c r="AM9825"/>
      <c r="AO9825"/>
      <c r="AP9825"/>
      <c r="AQ9825"/>
      <c r="AS9825"/>
      <c r="AT9825"/>
      <c r="AU9825"/>
      <c r="AW9825"/>
      <c r="AX9825"/>
      <c r="AY9825"/>
      <c r="BA9825"/>
      <c r="BB9825"/>
      <c r="BC9825"/>
      <c r="BE9825"/>
      <c r="BF9825"/>
      <c r="BG9825"/>
      <c r="BI9825"/>
      <c r="BJ9825"/>
      <c r="BK9825"/>
      <c r="BM9825"/>
      <c r="BN9825"/>
      <c r="BO9825"/>
    </row>
    <row r="9826" spans="1:67">
      <c r="A9826"/>
      <c r="B9826"/>
      <c r="C9826"/>
      <c r="E9826"/>
      <c r="F9826"/>
      <c r="G9826"/>
      <c r="I9826"/>
      <c r="J9826"/>
      <c r="K9826"/>
      <c r="M9826"/>
      <c r="N9826"/>
      <c r="O9826"/>
      <c r="Q9826"/>
      <c r="R9826"/>
      <c r="S9826"/>
      <c r="U9826"/>
      <c r="V9826"/>
      <c r="W9826"/>
      <c r="Y9826"/>
      <c r="Z9826"/>
      <c r="AA9826"/>
      <c r="AC9826"/>
      <c r="AD9826"/>
      <c r="AE9826"/>
      <c r="AG9826"/>
      <c r="AH9826"/>
      <c r="AI9826"/>
      <c r="AK9826"/>
      <c r="AL9826"/>
      <c r="AM9826"/>
      <c r="AO9826"/>
      <c r="AP9826"/>
      <c r="AQ9826"/>
      <c r="AS9826"/>
      <c r="AT9826"/>
      <c r="AU9826"/>
      <c r="AW9826"/>
      <c r="AX9826"/>
      <c r="AY9826"/>
      <c r="BA9826"/>
      <c r="BB9826"/>
      <c r="BC9826"/>
      <c r="BE9826"/>
      <c r="BF9826"/>
      <c r="BG9826"/>
      <c r="BI9826"/>
      <c r="BJ9826"/>
      <c r="BK9826"/>
      <c r="BM9826"/>
      <c r="BN9826"/>
      <c r="BO9826"/>
    </row>
    <row r="9827" spans="1:67">
      <c r="A9827"/>
      <c r="B9827"/>
      <c r="C9827"/>
      <c r="E9827"/>
      <c r="F9827"/>
      <c r="G9827"/>
      <c r="I9827"/>
      <c r="J9827"/>
      <c r="K9827"/>
      <c r="M9827"/>
      <c r="N9827"/>
      <c r="O9827"/>
      <c r="Q9827"/>
      <c r="R9827"/>
      <c r="S9827"/>
      <c r="U9827"/>
      <c r="V9827"/>
      <c r="W9827"/>
      <c r="Y9827"/>
      <c r="Z9827"/>
      <c r="AA9827"/>
      <c r="AC9827"/>
      <c r="AD9827"/>
      <c r="AE9827"/>
      <c r="AG9827"/>
      <c r="AH9827"/>
      <c r="AI9827"/>
      <c r="AK9827"/>
      <c r="AL9827"/>
      <c r="AM9827"/>
      <c r="AO9827"/>
      <c r="AP9827"/>
      <c r="AQ9827"/>
      <c r="AS9827"/>
      <c r="AT9827"/>
      <c r="AU9827"/>
      <c r="AW9827"/>
      <c r="AX9827"/>
      <c r="AY9827"/>
      <c r="BA9827"/>
      <c r="BB9827"/>
      <c r="BC9827"/>
      <c r="BE9827"/>
      <c r="BF9827"/>
      <c r="BG9827"/>
      <c r="BI9827"/>
      <c r="BJ9827"/>
      <c r="BK9827"/>
      <c r="BM9827"/>
      <c r="BN9827"/>
      <c r="BO9827"/>
    </row>
    <row r="9828" spans="1:67">
      <c r="A9828"/>
      <c r="B9828"/>
      <c r="C9828"/>
      <c r="E9828"/>
      <c r="F9828"/>
      <c r="G9828"/>
      <c r="I9828"/>
      <c r="J9828"/>
      <c r="K9828"/>
      <c r="M9828"/>
      <c r="N9828"/>
      <c r="O9828"/>
      <c r="Q9828"/>
      <c r="R9828"/>
      <c r="S9828"/>
      <c r="U9828"/>
      <c r="V9828"/>
      <c r="W9828"/>
      <c r="Y9828"/>
      <c r="Z9828"/>
      <c r="AA9828"/>
      <c r="AC9828"/>
      <c r="AD9828"/>
      <c r="AE9828"/>
      <c r="AG9828"/>
      <c r="AH9828"/>
      <c r="AI9828"/>
      <c r="AK9828"/>
      <c r="AL9828"/>
      <c r="AM9828"/>
      <c r="AO9828"/>
      <c r="AP9828"/>
      <c r="AQ9828"/>
      <c r="AS9828"/>
      <c r="AT9828"/>
      <c r="AU9828"/>
      <c r="AW9828"/>
      <c r="AX9828"/>
      <c r="AY9828"/>
      <c r="BA9828"/>
      <c r="BB9828"/>
      <c r="BC9828"/>
      <c r="BE9828"/>
      <c r="BF9828"/>
      <c r="BG9828"/>
      <c r="BI9828"/>
      <c r="BJ9828"/>
      <c r="BK9828"/>
      <c r="BM9828"/>
      <c r="BN9828"/>
      <c r="BO9828"/>
    </row>
    <row r="9829" spans="1:67">
      <c r="A9829"/>
      <c r="B9829"/>
      <c r="C9829"/>
      <c r="E9829"/>
      <c r="F9829"/>
      <c r="G9829"/>
      <c r="I9829"/>
      <c r="J9829"/>
      <c r="K9829"/>
      <c r="M9829"/>
      <c r="N9829"/>
      <c r="O9829"/>
      <c r="Q9829"/>
      <c r="R9829"/>
      <c r="S9829"/>
      <c r="U9829"/>
      <c r="V9829"/>
      <c r="W9829"/>
      <c r="Y9829"/>
      <c r="Z9829"/>
      <c r="AA9829"/>
      <c r="AC9829"/>
      <c r="AD9829"/>
      <c r="AE9829"/>
      <c r="AG9829"/>
      <c r="AH9829"/>
      <c r="AI9829"/>
      <c r="AK9829"/>
      <c r="AL9829"/>
      <c r="AM9829"/>
      <c r="AO9829"/>
      <c r="AP9829"/>
      <c r="AQ9829"/>
      <c r="AS9829"/>
      <c r="AT9829"/>
      <c r="AU9829"/>
      <c r="AW9829"/>
      <c r="AX9829"/>
      <c r="AY9829"/>
      <c r="BA9829"/>
      <c r="BB9829"/>
      <c r="BC9829"/>
      <c r="BE9829"/>
      <c r="BF9829"/>
      <c r="BG9829"/>
      <c r="BI9829"/>
      <c r="BJ9829"/>
      <c r="BK9829"/>
      <c r="BM9829"/>
      <c r="BN9829"/>
      <c r="BO9829"/>
    </row>
    <row r="9830" spans="1:67">
      <c r="A9830"/>
      <c r="B9830"/>
      <c r="C9830"/>
      <c r="E9830"/>
      <c r="F9830"/>
      <c r="G9830"/>
      <c r="I9830"/>
      <c r="J9830"/>
      <c r="K9830"/>
      <c r="M9830"/>
      <c r="N9830"/>
      <c r="O9830"/>
      <c r="Q9830"/>
      <c r="R9830"/>
      <c r="S9830"/>
      <c r="U9830"/>
      <c r="V9830"/>
      <c r="W9830"/>
      <c r="Y9830"/>
      <c r="Z9830"/>
      <c r="AA9830"/>
      <c r="AC9830"/>
      <c r="AD9830"/>
      <c r="AE9830"/>
      <c r="AG9830"/>
      <c r="AH9830"/>
      <c r="AI9830"/>
      <c r="AK9830"/>
      <c r="AL9830"/>
      <c r="AM9830"/>
      <c r="AO9830"/>
      <c r="AP9830"/>
      <c r="AQ9830"/>
      <c r="AS9830"/>
      <c r="AT9830"/>
      <c r="AU9830"/>
      <c r="AW9830"/>
      <c r="AX9830"/>
      <c r="AY9830"/>
      <c r="BA9830"/>
      <c r="BB9830"/>
      <c r="BC9830"/>
      <c r="BE9830"/>
      <c r="BF9830"/>
      <c r="BG9830"/>
      <c r="BI9830"/>
      <c r="BJ9830"/>
      <c r="BK9830"/>
      <c r="BM9830"/>
      <c r="BN9830"/>
      <c r="BO9830"/>
    </row>
    <row r="9831" spans="1:67">
      <c r="A9831"/>
      <c r="B9831"/>
      <c r="C9831"/>
      <c r="E9831"/>
      <c r="F9831"/>
      <c r="G9831"/>
      <c r="I9831"/>
      <c r="J9831"/>
      <c r="K9831"/>
      <c r="M9831"/>
      <c r="N9831"/>
      <c r="O9831"/>
      <c r="Q9831"/>
      <c r="R9831"/>
      <c r="S9831"/>
      <c r="U9831"/>
      <c r="V9831"/>
      <c r="W9831"/>
      <c r="Y9831"/>
      <c r="Z9831"/>
      <c r="AA9831"/>
      <c r="AC9831"/>
      <c r="AD9831"/>
      <c r="AE9831"/>
      <c r="AG9831"/>
      <c r="AH9831"/>
      <c r="AI9831"/>
      <c r="AK9831"/>
      <c r="AL9831"/>
      <c r="AM9831"/>
      <c r="AO9831"/>
      <c r="AP9831"/>
      <c r="AQ9831"/>
      <c r="AS9831"/>
      <c r="AT9831"/>
      <c r="AU9831"/>
      <c r="AW9831"/>
      <c r="AX9831"/>
      <c r="AY9831"/>
      <c r="BA9831"/>
      <c r="BB9831"/>
      <c r="BC9831"/>
      <c r="BE9831"/>
      <c r="BF9831"/>
      <c r="BG9831"/>
      <c r="BI9831"/>
      <c r="BJ9831"/>
      <c r="BK9831"/>
      <c r="BM9831"/>
      <c r="BN9831"/>
      <c r="BO9831"/>
    </row>
    <row r="9832" spans="1:67">
      <c r="A9832"/>
      <c r="B9832"/>
      <c r="C9832"/>
      <c r="E9832"/>
      <c r="F9832"/>
      <c r="G9832"/>
      <c r="I9832"/>
      <c r="J9832"/>
      <c r="K9832"/>
      <c r="M9832"/>
      <c r="N9832"/>
      <c r="O9832"/>
      <c r="Q9832"/>
      <c r="R9832"/>
      <c r="S9832"/>
      <c r="U9832"/>
      <c r="V9832"/>
      <c r="W9832"/>
      <c r="Y9832"/>
      <c r="Z9832"/>
      <c r="AA9832"/>
      <c r="AC9832"/>
      <c r="AD9832"/>
      <c r="AE9832"/>
      <c r="AG9832"/>
      <c r="AH9832"/>
      <c r="AI9832"/>
      <c r="AK9832"/>
      <c r="AL9832"/>
      <c r="AM9832"/>
      <c r="AO9832"/>
      <c r="AP9832"/>
      <c r="AQ9832"/>
      <c r="AS9832"/>
      <c r="AT9832"/>
      <c r="AU9832"/>
      <c r="AW9832"/>
      <c r="AX9832"/>
      <c r="AY9832"/>
      <c r="BA9832"/>
      <c r="BB9832"/>
      <c r="BC9832"/>
      <c r="BE9832"/>
      <c r="BF9832"/>
      <c r="BG9832"/>
      <c r="BI9832"/>
      <c r="BJ9832"/>
      <c r="BK9832"/>
      <c r="BM9832"/>
      <c r="BN9832"/>
      <c r="BO9832"/>
    </row>
    <row r="9833" spans="1:67">
      <c r="A9833"/>
      <c r="B9833"/>
      <c r="C9833"/>
      <c r="E9833"/>
      <c r="F9833"/>
      <c r="G9833"/>
      <c r="I9833"/>
      <c r="J9833"/>
      <c r="K9833"/>
      <c r="M9833"/>
      <c r="N9833"/>
      <c r="O9833"/>
      <c r="Q9833"/>
      <c r="R9833"/>
      <c r="S9833"/>
      <c r="U9833"/>
      <c r="V9833"/>
      <c r="W9833"/>
      <c r="Y9833"/>
      <c r="Z9833"/>
      <c r="AA9833"/>
      <c r="AC9833"/>
      <c r="AD9833"/>
      <c r="AE9833"/>
      <c r="AG9833"/>
      <c r="AH9833"/>
      <c r="AI9833"/>
      <c r="AK9833"/>
      <c r="AL9833"/>
      <c r="AM9833"/>
      <c r="AO9833"/>
      <c r="AP9833"/>
      <c r="AQ9833"/>
      <c r="AS9833"/>
      <c r="AT9833"/>
      <c r="AU9833"/>
      <c r="AW9833"/>
      <c r="AX9833"/>
      <c r="AY9833"/>
      <c r="BA9833"/>
      <c r="BB9833"/>
      <c r="BC9833"/>
      <c r="BE9833"/>
      <c r="BF9833"/>
      <c r="BG9833"/>
      <c r="BI9833"/>
      <c r="BJ9833"/>
      <c r="BK9833"/>
      <c r="BM9833"/>
      <c r="BN9833"/>
      <c r="BO9833"/>
    </row>
    <row r="9834" spans="1:67">
      <c r="A9834"/>
      <c r="B9834"/>
      <c r="C9834"/>
      <c r="E9834"/>
      <c r="F9834"/>
      <c r="G9834"/>
      <c r="I9834"/>
      <c r="J9834"/>
      <c r="K9834"/>
      <c r="M9834"/>
      <c r="N9834"/>
      <c r="O9834"/>
      <c r="Q9834"/>
      <c r="R9834"/>
      <c r="S9834"/>
      <c r="U9834"/>
      <c r="V9834"/>
      <c r="W9834"/>
      <c r="Y9834"/>
      <c r="Z9834"/>
      <c r="AA9834"/>
      <c r="AC9834"/>
      <c r="AD9834"/>
      <c r="AE9834"/>
      <c r="AG9834"/>
      <c r="AH9834"/>
      <c r="AI9834"/>
      <c r="AK9834"/>
      <c r="AL9834"/>
      <c r="AM9834"/>
      <c r="AO9834"/>
      <c r="AP9834"/>
      <c r="AQ9834"/>
      <c r="AS9834"/>
      <c r="AT9834"/>
      <c r="AU9834"/>
      <c r="AW9834"/>
      <c r="AX9834"/>
      <c r="AY9834"/>
      <c r="BA9834"/>
      <c r="BB9834"/>
      <c r="BC9834"/>
      <c r="BE9834"/>
      <c r="BF9834"/>
      <c r="BG9834"/>
      <c r="BI9834"/>
      <c r="BJ9834"/>
      <c r="BK9834"/>
      <c r="BM9834"/>
      <c r="BN9834"/>
      <c r="BO9834"/>
    </row>
    <row r="9835" spans="1:67">
      <c r="A9835"/>
      <c r="B9835"/>
      <c r="C9835"/>
      <c r="E9835"/>
      <c r="F9835"/>
      <c r="G9835"/>
      <c r="I9835"/>
      <c r="J9835"/>
      <c r="K9835"/>
      <c r="M9835"/>
      <c r="N9835"/>
      <c r="O9835"/>
      <c r="Q9835"/>
      <c r="R9835"/>
      <c r="S9835"/>
      <c r="U9835"/>
      <c r="V9835"/>
      <c r="W9835"/>
      <c r="Y9835"/>
      <c r="Z9835"/>
      <c r="AA9835"/>
      <c r="AC9835"/>
      <c r="AD9835"/>
      <c r="AE9835"/>
      <c r="AG9835"/>
      <c r="AH9835"/>
      <c r="AI9835"/>
      <c r="AK9835"/>
      <c r="AL9835"/>
      <c r="AM9835"/>
      <c r="AO9835"/>
      <c r="AP9835"/>
      <c r="AQ9835"/>
      <c r="AS9835"/>
      <c r="AT9835"/>
      <c r="AU9835"/>
      <c r="AW9835"/>
      <c r="AX9835"/>
      <c r="AY9835"/>
      <c r="BA9835"/>
      <c r="BB9835"/>
      <c r="BC9835"/>
      <c r="BE9835"/>
      <c r="BF9835"/>
      <c r="BG9835"/>
      <c r="BI9835"/>
      <c r="BJ9835"/>
      <c r="BK9835"/>
      <c r="BM9835"/>
      <c r="BN9835"/>
      <c r="BO9835"/>
    </row>
    <row r="9836" spans="1:67">
      <c r="A9836"/>
      <c r="B9836"/>
      <c r="C9836"/>
      <c r="E9836"/>
      <c r="F9836"/>
      <c r="G9836"/>
      <c r="I9836"/>
      <c r="J9836"/>
      <c r="K9836"/>
      <c r="M9836"/>
      <c r="N9836"/>
      <c r="O9836"/>
      <c r="Q9836"/>
      <c r="R9836"/>
      <c r="S9836"/>
      <c r="U9836"/>
      <c r="V9836"/>
      <c r="W9836"/>
      <c r="Y9836"/>
      <c r="Z9836"/>
      <c r="AA9836"/>
      <c r="AC9836"/>
      <c r="AD9836"/>
      <c r="AE9836"/>
      <c r="AG9836"/>
      <c r="AH9836"/>
      <c r="AI9836"/>
      <c r="AK9836"/>
      <c r="AL9836"/>
      <c r="AM9836"/>
      <c r="AO9836"/>
      <c r="AP9836"/>
      <c r="AQ9836"/>
      <c r="AS9836"/>
      <c r="AT9836"/>
      <c r="AU9836"/>
      <c r="AW9836"/>
      <c r="AX9836"/>
      <c r="AY9836"/>
      <c r="BA9836"/>
      <c r="BB9836"/>
      <c r="BC9836"/>
      <c r="BE9836"/>
      <c r="BF9836"/>
      <c r="BG9836"/>
      <c r="BI9836"/>
      <c r="BJ9836"/>
      <c r="BK9836"/>
      <c r="BM9836"/>
      <c r="BN9836"/>
      <c r="BO9836"/>
    </row>
    <row r="9837" spans="1:67">
      <c r="A9837"/>
      <c r="B9837"/>
      <c r="C9837"/>
      <c r="E9837"/>
      <c r="F9837"/>
      <c r="G9837"/>
      <c r="I9837"/>
      <c r="J9837"/>
      <c r="K9837"/>
      <c r="M9837"/>
      <c r="N9837"/>
      <c r="O9837"/>
      <c r="Q9837"/>
      <c r="R9837"/>
      <c r="S9837"/>
      <c r="U9837"/>
      <c r="V9837"/>
      <c r="W9837"/>
      <c r="Y9837"/>
      <c r="Z9837"/>
      <c r="AA9837"/>
      <c r="AC9837"/>
      <c r="AD9837"/>
      <c r="AE9837"/>
      <c r="AG9837"/>
      <c r="AH9837"/>
      <c r="AI9837"/>
      <c r="AK9837"/>
      <c r="AL9837"/>
      <c r="AM9837"/>
      <c r="AO9837"/>
      <c r="AP9837"/>
      <c r="AQ9837"/>
      <c r="AS9837"/>
      <c r="AT9837"/>
      <c r="AU9837"/>
      <c r="AW9837"/>
      <c r="AX9837"/>
      <c r="AY9837"/>
      <c r="BA9837"/>
      <c r="BB9837"/>
      <c r="BC9837"/>
      <c r="BE9837"/>
      <c r="BF9837"/>
      <c r="BG9837"/>
      <c r="BI9837"/>
      <c r="BJ9837"/>
      <c r="BK9837"/>
      <c r="BM9837"/>
      <c r="BN9837"/>
      <c r="BO9837"/>
    </row>
    <row r="9838" spans="1:67">
      <c r="A9838"/>
      <c r="B9838"/>
      <c r="C9838"/>
      <c r="E9838"/>
      <c r="F9838"/>
      <c r="G9838"/>
      <c r="I9838"/>
      <c r="J9838"/>
      <c r="K9838"/>
      <c r="M9838"/>
      <c r="N9838"/>
      <c r="O9838"/>
      <c r="Q9838"/>
      <c r="R9838"/>
      <c r="S9838"/>
      <c r="U9838"/>
      <c r="V9838"/>
      <c r="W9838"/>
      <c r="Y9838"/>
      <c r="Z9838"/>
      <c r="AA9838"/>
      <c r="AC9838"/>
      <c r="AD9838"/>
      <c r="AE9838"/>
      <c r="AG9838"/>
      <c r="AH9838"/>
      <c r="AI9838"/>
      <c r="AK9838"/>
      <c r="AL9838"/>
      <c r="AM9838"/>
      <c r="AO9838"/>
      <c r="AP9838"/>
      <c r="AQ9838"/>
      <c r="AS9838"/>
      <c r="AT9838"/>
      <c r="AU9838"/>
      <c r="AW9838"/>
      <c r="AX9838"/>
      <c r="AY9838"/>
      <c r="BA9838"/>
      <c r="BB9838"/>
      <c r="BC9838"/>
      <c r="BE9838"/>
      <c r="BF9838"/>
      <c r="BG9838"/>
      <c r="BI9838"/>
      <c r="BJ9838"/>
      <c r="BK9838"/>
      <c r="BM9838"/>
      <c r="BN9838"/>
      <c r="BO9838"/>
    </row>
    <row r="9839" spans="1:67">
      <c r="A9839"/>
      <c r="B9839"/>
      <c r="C9839"/>
      <c r="E9839"/>
      <c r="F9839"/>
      <c r="G9839"/>
      <c r="I9839"/>
      <c r="J9839"/>
      <c r="K9839"/>
      <c r="M9839"/>
      <c r="N9839"/>
      <c r="O9839"/>
      <c r="Q9839"/>
      <c r="R9839"/>
      <c r="S9839"/>
      <c r="U9839"/>
      <c r="V9839"/>
      <c r="W9839"/>
      <c r="Y9839"/>
      <c r="Z9839"/>
      <c r="AA9839"/>
      <c r="AC9839"/>
      <c r="AD9839"/>
      <c r="AE9839"/>
      <c r="AG9839"/>
      <c r="AH9839"/>
      <c r="AI9839"/>
      <c r="AK9839"/>
      <c r="AL9839"/>
      <c r="AM9839"/>
      <c r="AO9839"/>
      <c r="AP9839"/>
      <c r="AQ9839"/>
      <c r="AS9839"/>
      <c r="AT9839"/>
      <c r="AU9839"/>
      <c r="AW9839"/>
      <c r="AX9839"/>
      <c r="AY9839"/>
      <c r="BA9839"/>
      <c r="BB9839"/>
      <c r="BC9839"/>
      <c r="BE9839"/>
      <c r="BF9839"/>
      <c r="BG9839"/>
      <c r="BI9839"/>
      <c r="BJ9839"/>
      <c r="BK9839"/>
      <c r="BM9839"/>
      <c r="BN9839"/>
      <c r="BO9839"/>
    </row>
    <row r="9840" spans="1:67">
      <c r="A9840"/>
      <c r="B9840"/>
      <c r="C9840"/>
      <c r="E9840"/>
      <c r="F9840"/>
      <c r="G9840"/>
      <c r="I9840"/>
      <c r="J9840"/>
      <c r="K9840"/>
      <c r="M9840"/>
      <c r="N9840"/>
      <c r="O9840"/>
      <c r="Q9840"/>
      <c r="R9840"/>
      <c r="S9840"/>
      <c r="U9840"/>
      <c r="V9840"/>
      <c r="W9840"/>
      <c r="Y9840"/>
      <c r="Z9840"/>
      <c r="AA9840"/>
      <c r="AC9840"/>
      <c r="AD9840"/>
      <c r="AE9840"/>
      <c r="AG9840"/>
      <c r="AH9840"/>
      <c r="AI9840"/>
      <c r="AK9840"/>
      <c r="AL9840"/>
      <c r="AM9840"/>
      <c r="AO9840"/>
      <c r="AP9840"/>
      <c r="AQ9840"/>
      <c r="AS9840"/>
      <c r="AT9840"/>
      <c r="AU9840"/>
      <c r="AW9840"/>
      <c r="AX9840"/>
      <c r="AY9840"/>
      <c r="BA9840"/>
      <c r="BB9840"/>
      <c r="BC9840"/>
      <c r="BE9840"/>
      <c r="BF9840"/>
      <c r="BG9840"/>
      <c r="BI9840"/>
      <c r="BJ9840"/>
      <c r="BK9840"/>
      <c r="BM9840"/>
      <c r="BN9840"/>
      <c r="BO9840"/>
    </row>
    <row r="9841" spans="1:67">
      <c r="A9841"/>
      <c r="B9841"/>
      <c r="C9841"/>
      <c r="E9841"/>
      <c r="F9841"/>
      <c r="G9841"/>
      <c r="I9841"/>
      <c r="J9841"/>
      <c r="K9841"/>
      <c r="M9841"/>
      <c r="N9841"/>
      <c r="O9841"/>
      <c r="Q9841"/>
      <c r="R9841"/>
      <c r="S9841"/>
      <c r="U9841"/>
      <c r="V9841"/>
      <c r="W9841"/>
      <c r="Y9841"/>
      <c r="Z9841"/>
      <c r="AA9841"/>
      <c r="AC9841"/>
      <c r="AD9841"/>
      <c r="AE9841"/>
      <c r="AG9841"/>
      <c r="AH9841"/>
      <c r="AI9841"/>
      <c r="AK9841"/>
      <c r="AL9841"/>
      <c r="AM9841"/>
      <c r="AO9841"/>
      <c r="AP9841"/>
      <c r="AQ9841"/>
      <c r="AS9841"/>
      <c r="AT9841"/>
      <c r="AU9841"/>
      <c r="AW9841"/>
      <c r="AX9841"/>
      <c r="AY9841"/>
      <c r="BA9841"/>
      <c r="BB9841"/>
      <c r="BC9841"/>
      <c r="BE9841"/>
      <c r="BF9841"/>
      <c r="BG9841"/>
      <c r="BI9841"/>
      <c r="BJ9841"/>
      <c r="BK9841"/>
      <c r="BM9841"/>
      <c r="BN9841"/>
      <c r="BO9841"/>
    </row>
    <row r="9842" spans="1:67">
      <c r="A9842"/>
      <c r="B9842"/>
      <c r="C9842"/>
      <c r="E9842"/>
      <c r="F9842"/>
      <c r="G9842"/>
      <c r="I9842"/>
      <c r="J9842"/>
      <c r="K9842"/>
      <c r="M9842"/>
      <c r="N9842"/>
      <c r="O9842"/>
      <c r="Q9842"/>
      <c r="R9842"/>
      <c r="S9842"/>
      <c r="U9842"/>
      <c r="V9842"/>
      <c r="W9842"/>
      <c r="Y9842"/>
      <c r="Z9842"/>
      <c r="AA9842"/>
      <c r="AC9842"/>
      <c r="AD9842"/>
      <c r="AE9842"/>
      <c r="AG9842"/>
      <c r="AH9842"/>
      <c r="AI9842"/>
      <c r="AK9842"/>
      <c r="AL9842"/>
      <c r="AM9842"/>
      <c r="AO9842"/>
      <c r="AP9842"/>
      <c r="AQ9842"/>
      <c r="AS9842"/>
      <c r="AT9842"/>
      <c r="AU9842"/>
      <c r="AW9842"/>
      <c r="AX9842"/>
      <c r="AY9842"/>
      <c r="BA9842"/>
      <c r="BB9842"/>
      <c r="BC9842"/>
      <c r="BE9842"/>
      <c r="BF9842"/>
      <c r="BG9842"/>
      <c r="BI9842"/>
      <c r="BJ9842"/>
      <c r="BK9842"/>
      <c r="BM9842"/>
      <c r="BN9842"/>
      <c r="BO9842"/>
    </row>
    <row r="9843" spans="1:67">
      <c r="A9843"/>
      <c r="B9843"/>
      <c r="C9843"/>
      <c r="E9843"/>
      <c r="F9843"/>
      <c r="G9843"/>
      <c r="I9843"/>
      <c r="J9843"/>
      <c r="K9843"/>
      <c r="M9843"/>
      <c r="N9843"/>
      <c r="O9843"/>
      <c r="Q9843"/>
      <c r="R9843"/>
      <c r="S9843"/>
      <c r="U9843"/>
      <c r="V9843"/>
      <c r="W9843"/>
      <c r="Y9843"/>
      <c r="Z9843"/>
      <c r="AA9843"/>
      <c r="AC9843"/>
      <c r="AD9843"/>
      <c r="AE9843"/>
      <c r="AG9843"/>
      <c r="AH9843"/>
      <c r="AI9843"/>
      <c r="AK9843"/>
      <c r="AL9843"/>
      <c r="AM9843"/>
      <c r="AO9843"/>
      <c r="AP9843"/>
      <c r="AQ9843"/>
      <c r="AS9843"/>
      <c r="AT9843"/>
      <c r="AU9843"/>
      <c r="AW9843"/>
      <c r="AX9843"/>
      <c r="AY9843"/>
      <c r="BA9843"/>
      <c r="BB9843"/>
      <c r="BC9843"/>
      <c r="BE9843"/>
      <c r="BF9843"/>
      <c r="BG9843"/>
      <c r="BI9843"/>
      <c r="BJ9843"/>
      <c r="BK9843"/>
      <c r="BM9843"/>
      <c r="BN9843"/>
      <c r="BO9843"/>
    </row>
    <row r="9844" spans="1:67">
      <c r="A9844"/>
      <c r="B9844"/>
      <c r="C9844"/>
      <c r="E9844"/>
      <c r="F9844"/>
      <c r="G9844"/>
      <c r="I9844"/>
      <c r="J9844"/>
      <c r="K9844"/>
      <c r="M9844"/>
      <c r="N9844"/>
      <c r="O9844"/>
      <c r="Q9844"/>
      <c r="R9844"/>
      <c r="S9844"/>
      <c r="U9844"/>
      <c r="V9844"/>
      <c r="W9844"/>
      <c r="Y9844"/>
      <c r="Z9844"/>
      <c r="AA9844"/>
      <c r="AC9844"/>
      <c r="AD9844"/>
      <c r="AE9844"/>
      <c r="AG9844"/>
      <c r="AH9844"/>
      <c r="AI9844"/>
      <c r="AK9844"/>
      <c r="AL9844"/>
      <c r="AM9844"/>
      <c r="AO9844"/>
      <c r="AP9844"/>
      <c r="AQ9844"/>
      <c r="AS9844"/>
      <c r="AT9844"/>
      <c r="AU9844"/>
      <c r="AW9844"/>
      <c r="AX9844"/>
      <c r="AY9844"/>
      <c r="BA9844"/>
      <c r="BB9844"/>
      <c r="BC9844"/>
      <c r="BE9844"/>
      <c r="BF9844"/>
      <c r="BG9844"/>
      <c r="BI9844"/>
      <c r="BJ9844"/>
      <c r="BK9844"/>
      <c r="BM9844"/>
      <c r="BN9844"/>
      <c r="BO9844"/>
    </row>
    <row r="9845" spans="1:67">
      <c r="A9845"/>
      <c r="B9845"/>
      <c r="C9845"/>
      <c r="E9845"/>
      <c r="F9845"/>
      <c r="G9845"/>
      <c r="I9845"/>
      <c r="J9845"/>
      <c r="K9845"/>
      <c r="M9845"/>
      <c r="N9845"/>
      <c r="O9845"/>
      <c r="Q9845"/>
      <c r="R9845"/>
      <c r="S9845"/>
      <c r="U9845"/>
      <c r="V9845"/>
      <c r="W9845"/>
      <c r="Y9845"/>
      <c r="Z9845"/>
      <c r="AA9845"/>
      <c r="AC9845"/>
      <c r="AD9845"/>
      <c r="AE9845"/>
      <c r="AG9845"/>
      <c r="AH9845"/>
      <c r="AI9845"/>
      <c r="AK9845"/>
      <c r="AL9845"/>
      <c r="AM9845"/>
      <c r="AO9845"/>
      <c r="AP9845"/>
      <c r="AQ9845"/>
      <c r="AS9845"/>
      <c r="AT9845"/>
      <c r="AU9845"/>
      <c r="AW9845"/>
      <c r="AX9845"/>
      <c r="AY9845"/>
      <c r="BA9845"/>
      <c r="BB9845"/>
      <c r="BC9845"/>
      <c r="BE9845"/>
      <c r="BF9845"/>
      <c r="BG9845"/>
      <c r="BI9845"/>
      <c r="BJ9845"/>
      <c r="BK9845"/>
      <c r="BM9845"/>
      <c r="BN9845"/>
      <c r="BO9845"/>
    </row>
    <row r="9846" spans="1:67">
      <c r="A9846"/>
      <c r="B9846"/>
      <c r="C9846"/>
      <c r="E9846"/>
      <c r="F9846"/>
      <c r="G9846"/>
      <c r="I9846"/>
      <c r="J9846"/>
      <c r="K9846"/>
      <c r="M9846"/>
      <c r="N9846"/>
      <c r="O9846"/>
      <c r="Q9846"/>
      <c r="R9846"/>
      <c r="S9846"/>
      <c r="U9846"/>
      <c r="V9846"/>
      <c r="W9846"/>
      <c r="Y9846"/>
      <c r="Z9846"/>
      <c r="AA9846"/>
      <c r="AC9846"/>
      <c r="AD9846"/>
      <c r="AE9846"/>
      <c r="AG9846"/>
      <c r="AH9846"/>
      <c r="AI9846"/>
      <c r="AK9846"/>
      <c r="AL9846"/>
      <c r="AM9846"/>
      <c r="AO9846"/>
      <c r="AP9846"/>
      <c r="AQ9846"/>
      <c r="AS9846"/>
      <c r="AT9846"/>
      <c r="AU9846"/>
      <c r="AW9846"/>
      <c r="AX9846"/>
      <c r="AY9846"/>
      <c r="BA9846"/>
      <c r="BB9846"/>
      <c r="BC9846"/>
      <c r="BE9846"/>
      <c r="BF9846"/>
      <c r="BG9846"/>
      <c r="BI9846"/>
      <c r="BJ9846"/>
      <c r="BK9846"/>
      <c r="BM9846"/>
      <c r="BN9846"/>
      <c r="BO9846"/>
    </row>
    <row r="9847" spans="1:67">
      <c r="A9847"/>
      <c r="B9847"/>
      <c r="C9847"/>
      <c r="E9847"/>
      <c r="F9847"/>
      <c r="G9847"/>
      <c r="I9847"/>
      <c r="J9847"/>
      <c r="K9847"/>
      <c r="M9847"/>
      <c r="N9847"/>
      <c r="O9847"/>
      <c r="Q9847"/>
      <c r="R9847"/>
      <c r="S9847"/>
      <c r="U9847"/>
      <c r="V9847"/>
      <c r="W9847"/>
      <c r="Y9847"/>
      <c r="Z9847"/>
      <c r="AA9847"/>
      <c r="AC9847"/>
      <c r="AD9847"/>
      <c r="AE9847"/>
      <c r="AG9847"/>
      <c r="AH9847"/>
      <c r="AI9847"/>
      <c r="AK9847"/>
      <c r="AL9847"/>
      <c r="AM9847"/>
      <c r="AO9847"/>
      <c r="AP9847"/>
      <c r="AQ9847"/>
      <c r="AS9847"/>
      <c r="AT9847"/>
      <c r="AU9847"/>
      <c r="AW9847"/>
      <c r="AX9847"/>
      <c r="AY9847"/>
      <c r="BA9847"/>
      <c r="BB9847"/>
      <c r="BC9847"/>
      <c r="BE9847"/>
      <c r="BF9847"/>
      <c r="BG9847"/>
      <c r="BI9847"/>
      <c r="BJ9847"/>
      <c r="BK9847"/>
      <c r="BM9847"/>
      <c r="BN9847"/>
      <c r="BO9847"/>
    </row>
    <row r="9848" spans="1:67">
      <c r="A9848"/>
      <c r="B9848"/>
      <c r="C9848"/>
      <c r="E9848"/>
      <c r="F9848"/>
      <c r="G9848"/>
      <c r="I9848"/>
      <c r="J9848"/>
      <c r="K9848"/>
      <c r="M9848"/>
      <c r="N9848"/>
      <c r="O9848"/>
      <c r="Q9848"/>
      <c r="R9848"/>
      <c r="S9848"/>
      <c r="U9848"/>
      <c r="V9848"/>
      <c r="W9848"/>
      <c r="Y9848"/>
      <c r="Z9848"/>
      <c r="AA9848"/>
      <c r="AC9848"/>
      <c r="AD9848"/>
      <c r="AE9848"/>
      <c r="AG9848"/>
      <c r="AH9848"/>
      <c r="AI9848"/>
      <c r="AK9848"/>
      <c r="AL9848"/>
      <c r="AM9848"/>
      <c r="AO9848"/>
      <c r="AP9848"/>
      <c r="AQ9848"/>
      <c r="AS9848"/>
      <c r="AT9848"/>
      <c r="AU9848"/>
      <c r="AW9848"/>
      <c r="AX9848"/>
      <c r="AY9848"/>
      <c r="BA9848"/>
      <c r="BB9848"/>
      <c r="BC9848"/>
      <c r="BE9848"/>
      <c r="BF9848"/>
      <c r="BG9848"/>
      <c r="BI9848"/>
      <c r="BJ9848"/>
      <c r="BK9848"/>
      <c r="BM9848"/>
      <c r="BN9848"/>
      <c r="BO9848"/>
    </row>
    <row r="9849" spans="1:67">
      <c r="A9849"/>
      <c r="B9849"/>
      <c r="C9849"/>
      <c r="E9849"/>
      <c r="F9849"/>
      <c r="G9849"/>
      <c r="I9849"/>
      <c r="J9849"/>
      <c r="K9849"/>
      <c r="M9849"/>
      <c r="N9849"/>
      <c r="O9849"/>
      <c r="Q9849"/>
      <c r="R9849"/>
      <c r="S9849"/>
      <c r="U9849"/>
      <c r="V9849"/>
      <c r="W9849"/>
      <c r="Y9849"/>
      <c r="Z9849"/>
      <c r="AA9849"/>
      <c r="AC9849"/>
      <c r="AD9849"/>
      <c r="AE9849"/>
      <c r="AG9849"/>
      <c r="AH9849"/>
      <c r="AI9849"/>
      <c r="AK9849"/>
      <c r="AL9849"/>
      <c r="AM9849"/>
      <c r="AO9849"/>
      <c r="AP9849"/>
      <c r="AQ9849"/>
      <c r="AS9849"/>
      <c r="AT9849"/>
      <c r="AU9849"/>
      <c r="AW9849"/>
      <c r="AX9849"/>
      <c r="AY9849"/>
      <c r="BA9849"/>
      <c r="BB9849"/>
      <c r="BC9849"/>
      <c r="BE9849"/>
      <c r="BF9849"/>
      <c r="BG9849"/>
      <c r="BI9849"/>
      <c r="BJ9849"/>
      <c r="BK9849"/>
      <c r="BM9849"/>
      <c r="BN9849"/>
      <c r="BO9849"/>
    </row>
    <row r="9850" spans="1:67">
      <c r="A9850"/>
      <c r="B9850"/>
      <c r="C9850"/>
      <c r="E9850"/>
      <c r="F9850"/>
      <c r="G9850"/>
      <c r="I9850"/>
      <c r="J9850"/>
      <c r="K9850"/>
      <c r="M9850"/>
      <c r="N9850"/>
      <c r="O9850"/>
      <c r="Q9850"/>
      <c r="R9850"/>
      <c r="S9850"/>
      <c r="U9850"/>
      <c r="V9850"/>
      <c r="W9850"/>
      <c r="Y9850"/>
      <c r="Z9850"/>
      <c r="AA9850"/>
      <c r="AC9850"/>
      <c r="AD9850"/>
      <c r="AE9850"/>
      <c r="AG9850"/>
      <c r="AH9850"/>
      <c r="AI9850"/>
      <c r="AK9850"/>
      <c r="AL9850"/>
      <c r="AM9850"/>
      <c r="AO9850"/>
      <c r="AP9850"/>
      <c r="AQ9850"/>
      <c r="AS9850"/>
      <c r="AT9850"/>
      <c r="AU9850"/>
      <c r="AW9850"/>
      <c r="AX9850"/>
      <c r="AY9850"/>
      <c r="BA9850"/>
      <c r="BB9850"/>
      <c r="BC9850"/>
      <c r="BE9850"/>
      <c r="BF9850"/>
      <c r="BG9850"/>
      <c r="BI9850"/>
      <c r="BJ9850"/>
      <c r="BK9850"/>
      <c r="BM9850"/>
      <c r="BN9850"/>
      <c r="BO9850"/>
    </row>
    <row r="9851" spans="1:67">
      <c r="A9851"/>
      <c r="B9851"/>
      <c r="C9851"/>
      <c r="E9851"/>
      <c r="F9851"/>
      <c r="G9851"/>
      <c r="I9851"/>
      <c r="J9851"/>
      <c r="K9851"/>
      <c r="M9851"/>
      <c r="N9851"/>
      <c r="O9851"/>
      <c r="Q9851"/>
      <c r="R9851"/>
      <c r="S9851"/>
      <c r="U9851"/>
      <c r="V9851"/>
      <c r="W9851"/>
      <c r="Y9851"/>
      <c r="Z9851"/>
      <c r="AA9851"/>
      <c r="AC9851"/>
      <c r="AD9851"/>
      <c r="AE9851"/>
      <c r="AG9851"/>
      <c r="AH9851"/>
      <c r="AI9851"/>
      <c r="AK9851"/>
      <c r="AL9851"/>
      <c r="AM9851"/>
      <c r="AO9851"/>
      <c r="AP9851"/>
      <c r="AQ9851"/>
      <c r="AS9851"/>
      <c r="AT9851"/>
      <c r="AU9851"/>
      <c r="AW9851"/>
      <c r="AX9851"/>
      <c r="AY9851"/>
      <c r="BA9851"/>
      <c r="BB9851"/>
      <c r="BC9851"/>
      <c r="BE9851"/>
      <c r="BF9851"/>
      <c r="BG9851"/>
      <c r="BI9851"/>
      <c r="BJ9851"/>
      <c r="BK9851"/>
      <c r="BM9851"/>
      <c r="BN9851"/>
      <c r="BO9851"/>
    </row>
    <row r="9852" spans="1:67">
      <c r="A9852"/>
      <c r="B9852"/>
      <c r="C9852"/>
      <c r="E9852"/>
      <c r="F9852"/>
      <c r="G9852"/>
      <c r="I9852"/>
      <c r="J9852"/>
      <c r="K9852"/>
      <c r="M9852"/>
      <c r="N9852"/>
      <c r="O9852"/>
      <c r="Q9852"/>
      <c r="R9852"/>
      <c r="S9852"/>
      <c r="U9852"/>
      <c r="V9852"/>
      <c r="W9852"/>
      <c r="Y9852"/>
      <c r="Z9852"/>
      <c r="AA9852"/>
      <c r="AC9852"/>
      <c r="AD9852"/>
      <c r="AE9852"/>
      <c r="AG9852"/>
      <c r="AH9852"/>
      <c r="AI9852"/>
      <c r="AK9852"/>
      <c r="AL9852"/>
      <c r="AM9852"/>
      <c r="AO9852"/>
      <c r="AP9852"/>
      <c r="AQ9852"/>
      <c r="AS9852"/>
      <c r="AT9852"/>
      <c r="AU9852"/>
      <c r="AW9852"/>
      <c r="AX9852"/>
      <c r="AY9852"/>
      <c r="BA9852"/>
      <c r="BB9852"/>
      <c r="BC9852"/>
      <c r="BE9852"/>
      <c r="BF9852"/>
      <c r="BG9852"/>
      <c r="BI9852"/>
      <c r="BJ9852"/>
      <c r="BK9852"/>
      <c r="BM9852"/>
      <c r="BN9852"/>
      <c r="BO9852"/>
    </row>
    <row r="9853" spans="1:67">
      <c r="A9853"/>
      <c r="B9853"/>
      <c r="C9853"/>
      <c r="E9853"/>
      <c r="F9853"/>
      <c r="G9853"/>
      <c r="I9853"/>
      <c r="J9853"/>
      <c r="K9853"/>
      <c r="M9853"/>
      <c r="N9853"/>
      <c r="O9853"/>
      <c r="Q9853"/>
      <c r="R9853"/>
      <c r="S9853"/>
      <c r="U9853"/>
      <c r="V9853"/>
      <c r="W9853"/>
      <c r="Y9853"/>
      <c r="Z9853"/>
      <c r="AA9853"/>
      <c r="AC9853"/>
      <c r="AD9853"/>
      <c r="AE9853"/>
      <c r="AG9853"/>
      <c r="AH9853"/>
      <c r="AI9853"/>
      <c r="AK9853"/>
      <c r="AL9853"/>
      <c r="AM9853"/>
      <c r="AO9853"/>
      <c r="AP9853"/>
      <c r="AQ9853"/>
      <c r="AS9853"/>
      <c r="AT9853"/>
      <c r="AU9853"/>
      <c r="AW9853"/>
      <c r="AX9853"/>
      <c r="AY9853"/>
      <c r="BA9853"/>
      <c r="BB9853"/>
      <c r="BC9853"/>
      <c r="BE9853"/>
      <c r="BF9853"/>
      <c r="BG9853"/>
      <c r="BI9853"/>
      <c r="BJ9853"/>
      <c r="BK9853"/>
      <c r="BM9853"/>
      <c r="BN9853"/>
      <c r="BO9853"/>
    </row>
    <row r="9854" spans="1:67">
      <c r="A9854"/>
      <c r="B9854"/>
      <c r="C9854"/>
      <c r="E9854"/>
      <c r="F9854"/>
      <c r="G9854"/>
      <c r="I9854"/>
      <c r="J9854"/>
      <c r="K9854"/>
      <c r="M9854"/>
      <c r="N9854"/>
      <c r="O9854"/>
      <c r="Q9854"/>
      <c r="R9854"/>
      <c r="S9854"/>
      <c r="U9854"/>
      <c r="V9854"/>
      <c r="W9854"/>
      <c r="Y9854"/>
      <c r="Z9854"/>
      <c r="AA9854"/>
      <c r="AC9854"/>
      <c r="AD9854"/>
      <c r="AE9854"/>
      <c r="AG9854"/>
      <c r="AH9854"/>
      <c r="AI9854"/>
      <c r="AK9854"/>
      <c r="AL9854"/>
      <c r="AM9854"/>
      <c r="AO9854"/>
      <c r="AP9854"/>
      <c r="AQ9854"/>
      <c r="AS9854"/>
      <c r="AT9854"/>
      <c r="AU9854"/>
      <c r="AW9854"/>
      <c r="AX9854"/>
      <c r="AY9854"/>
      <c r="BA9854"/>
      <c r="BB9854"/>
      <c r="BC9854"/>
      <c r="BE9854"/>
      <c r="BF9854"/>
      <c r="BG9854"/>
      <c r="BI9854"/>
      <c r="BJ9854"/>
      <c r="BK9854"/>
      <c r="BM9854"/>
      <c r="BN9854"/>
      <c r="BO9854"/>
    </row>
    <row r="9855" spans="1:67">
      <c r="A9855"/>
      <c r="B9855"/>
      <c r="C9855"/>
      <c r="E9855"/>
      <c r="F9855"/>
      <c r="G9855"/>
      <c r="I9855"/>
      <c r="J9855"/>
      <c r="K9855"/>
      <c r="M9855"/>
      <c r="N9855"/>
      <c r="O9855"/>
      <c r="Q9855"/>
      <c r="R9855"/>
      <c r="S9855"/>
      <c r="U9855"/>
      <c r="V9855"/>
      <c r="W9855"/>
      <c r="Y9855"/>
      <c r="Z9855"/>
      <c r="AA9855"/>
      <c r="AC9855"/>
      <c r="AD9855"/>
      <c r="AE9855"/>
      <c r="AG9855"/>
      <c r="AH9855"/>
      <c r="AI9855"/>
      <c r="AK9855"/>
      <c r="AL9855"/>
      <c r="AM9855"/>
      <c r="AO9855"/>
      <c r="AP9855"/>
      <c r="AQ9855"/>
      <c r="AS9855"/>
      <c r="AT9855"/>
      <c r="AU9855"/>
      <c r="AW9855"/>
      <c r="AX9855"/>
      <c r="AY9855"/>
      <c r="BA9855"/>
      <c r="BB9855"/>
      <c r="BC9855"/>
      <c r="BE9855"/>
      <c r="BF9855"/>
      <c r="BG9855"/>
      <c r="BI9855"/>
      <c r="BJ9855"/>
      <c r="BK9855"/>
      <c r="BM9855"/>
      <c r="BN9855"/>
      <c r="BO9855"/>
    </row>
    <row r="9856" spans="1:67">
      <c r="A9856"/>
      <c r="B9856"/>
      <c r="C9856"/>
      <c r="E9856"/>
      <c r="F9856"/>
      <c r="G9856"/>
      <c r="I9856"/>
      <c r="J9856"/>
      <c r="K9856"/>
      <c r="M9856"/>
      <c r="N9856"/>
      <c r="O9856"/>
      <c r="Q9856"/>
      <c r="R9856"/>
      <c r="S9856"/>
      <c r="U9856"/>
      <c r="V9856"/>
      <c r="W9856"/>
      <c r="Y9856"/>
      <c r="Z9856"/>
      <c r="AA9856"/>
      <c r="AC9856"/>
      <c r="AD9856"/>
      <c r="AE9856"/>
      <c r="AG9856"/>
      <c r="AH9856"/>
      <c r="AI9856"/>
      <c r="AK9856"/>
      <c r="AL9856"/>
      <c r="AM9856"/>
      <c r="AO9856"/>
      <c r="AP9856"/>
      <c r="AQ9856"/>
      <c r="AS9856"/>
      <c r="AT9856"/>
      <c r="AU9856"/>
      <c r="AW9856"/>
      <c r="AX9856"/>
      <c r="AY9856"/>
      <c r="BA9856"/>
      <c r="BB9856"/>
      <c r="BC9856"/>
      <c r="BE9856"/>
      <c r="BF9856"/>
      <c r="BG9856"/>
      <c r="BI9856"/>
      <c r="BJ9856"/>
      <c r="BK9856"/>
      <c r="BM9856"/>
      <c r="BN9856"/>
      <c r="BO9856"/>
    </row>
    <row r="9857" spans="1:67">
      <c r="A9857"/>
      <c r="B9857"/>
      <c r="C9857"/>
      <c r="E9857"/>
      <c r="F9857"/>
      <c r="G9857"/>
      <c r="I9857"/>
      <c r="J9857"/>
      <c r="K9857"/>
      <c r="M9857"/>
      <c r="N9857"/>
      <c r="O9857"/>
      <c r="Q9857"/>
      <c r="R9857"/>
      <c r="S9857"/>
      <c r="U9857"/>
      <c r="V9857"/>
      <c r="W9857"/>
      <c r="Y9857"/>
      <c r="Z9857"/>
      <c r="AA9857"/>
      <c r="AC9857"/>
      <c r="AD9857"/>
      <c r="AE9857"/>
      <c r="AG9857"/>
      <c r="AH9857"/>
      <c r="AI9857"/>
      <c r="AK9857"/>
      <c r="AL9857"/>
      <c r="AM9857"/>
      <c r="AO9857"/>
      <c r="AP9857"/>
      <c r="AQ9857"/>
      <c r="AS9857"/>
      <c r="AT9857"/>
      <c r="AU9857"/>
      <c r="AW9857"/>
      <c r="AX9857"/>
      <c r="AY9857"/>
      <c r="BA9857"/>
      <c r="BB9857"/>
      <c r="BC9857"/>
      <c r="BE9857"/>
      <c r="BF9857"/>
      <c r="BG9857"/>
      <c r="BI9857"/>
      <c r="BJ9857"/>
      <c r="BK9857"/>
      <c r="BM9857"/>
      <c r="BN9857"/>
      <c r="BO9857"/>
    </row>
    <row r="9858" spans="1:67">
      <c r="A9858"/>
      <c r="B9858"/>
      <c r="C9858"/>
      <c r="E9858"/>
      <c r="F9858"/>
      <c r="G9858"/>
      <c r="I9858"/>
      <c r="J9858"/>
      <c r="K9858"/>
      <c r="M9858"/>
      <c r="N9858"/>
      <c r="O9858"/>
      <c r="Q9858"/>
      <c r="R9858"/>
      <c r="S9858"/>
      <c r="U9858"/>
      <c r="V9858"/>
      <c r="W9858"/>
      <c r="Y9858"/>
      <c r="Z9858"/>
      <c r="AA9858"/>
      <c r="AC9858"/>
      <c r="AD9858"/>
      <c r="AE9858"/>
      <c r="AG9858"/>
      <c r="AH9858"/>
      <c r="AI9858"/>
      <c r="AK9858"/>
      <c r="AL9858"/>
      <c r="AM9858"/>
      <c r="AO9858"/>
      <c r="AP9858"/>
      <c r="AQ9858"/>
      <c r="AS9858"/>
      <c r="AT9858"/>
      <c r="AU9858"/>
      <c r="AW9858"/>
      <c r="AX9858"/>
      <c r="AY9858"/>
      <c r="BA9858"/>
      <c r="BB9858"/>
      <c r="BC9858"/>
      <c r="BE9858"/>
      <c r="BF9858"/>
      <c r="BG9858"/>
      <c r="BI9858"/>
      <c r="BJ9858"/>
      <c r="BK9858"/>
      <c r="BM9858"/>
      <c r="BN9858"/>
      <c r="BO9858"/>
    </row>
    <row r="9859" spans="1:67">
      <c r="A9859"/>
      <c r="B9859"/>
      <c r="C9859"/>
      <c r="E9859"/>
      <c r="F9859"/>
      <c r="G9859"/>
      <c r="I9859"/>
      <c r="J9859"/>
      <c r="K9859"/>
      <c r="M9859"/>
      <c r="N9859"/>
      <c r="O9859"/>
      <c r="Q9859"/>
      <c r="R9859"/>
      <c r="S9859"/>
      <c r="U9859"/>
      <c r="V9859"/>
      <c r="W9859"/>
      <c r="Y9859"/>
      <c r="Z9859"/>
      <c r="AA9859"/>
      <c r="AC9859"/>
      <c r="AD9859"/>
      <c r="AE9859"/>
      <c r="AG9859"/>
      <c r="AH9859"/>
      <c r="AI9859"/>
      <c r="AK9859"/>
      <c r="AL9859"/>
      <c r="AM9859"/>
      <c r="AO9859"/>
      <c r="AP9859"/>
      <c r="AQ9859"/>
      <c r="AS9859"/>
      <c r="AT9859"/>
      <c r="AU9859"/>
      <c r="AW9859"/>
      <c r="AX9859"/>
      <c r="AY9859"/>
      <c r="BA9859"/>
      <c r="BB9859"/>
      <c r="BC9859"/>
      <c r="BE9859"/>
      <c r="BF9859"/>
      <c r="BG9859"/>
      <c r="BI9859"/>
      <c r="BJ9859"/>
      <c r="BK9859"/>
      <c r="BM9859"/>
      <c r="BN9859"/>
      <c r="BO9859"/>
    </row>
    <row r="9860" spans="1:67">
      <c r="A9860"/>
      <c r="B9860"/>
      <c r="C9860"/>
      <c r="E9860"/>
      <c r="F9860"/>
      <c r="G9860"/>
      <c r="I9860"/>
      <c r="J9860"/>
      <c r="K9860"/>
      <c r="M9860"/>
      <c r="N9860"/>
      <c r="O9860"/>
      <c r="Q9860"/>
      <c r="R9860"/>
      <c r="S9860"/>
      <c r="U9860"/>
      <c r="V9860"/>
      <c r="W9860"/>
      <c r="Y9860"/>
      <c r="Z9860"/>
      <c r="AA9860"/>
      <c r="AC9860"/>
      <c r="AD9860"/>
      <c r="AE9860"/>
      <c r="AG9860"/>
      <c r="AH9860"/>
      <c r="AI9860"/>
      <c r="AK9860"/>
      <c r="AL9860"/>
      <c r="AM9860"/>
      <c r="AO9860"/>
      <c r="AP9860"/>
      <c r="AQ9860"/>
      <c r="AS9860"/>
      <c r="AT9860"/>
      <c r="AU9860"/>
      <c r="AW9860"/>
      <c r="AX9860"/>
      <c r="AY9860"/>
      <c r="BA9860"/>
      <c r="BB9860"/>
      <c r="BC9860"/>
      <c r="BE9860"/>
      <c r="BF9860"/>
      <c r="BG9860"/>
      <c r="BI9860"/>
      <c r="BJ9860"/>
      <c r="BK9860"/>
      <c r="BM9860"/>
      <c r="BN9860"/>
      <c r="BO9860"/>
    </row>
    <row r="9861" spans="1:67">
      <c r="A9861"/>
      <c r="B9861"/>
      <c r="C9861"/>
      <c r="E9861"/>
      <c r="F9861"/>
      <c r="G9861"/>
      <c r="I9861"/>
      <c r="J9861"/>
      <c r="K9861"/>
      <c r="M9861"/>
      <c r="N9861"/>
      <c r="O9861"/>
      <c r="Q9861"/>
      <c r="R9861"/>
      <c r="S9861"/>
      <c r="U9861"/>
      <c r="V9861"/>
      <c r="W9861"/>
      <c r="Y9861"/>
      <c r="Z9861"/>
      <c r="AA9861"/>
      <c r="AC9861"/>
      <c r="AD9861"/>
      <c r="AE9861"/>
      <c r="AG9861"/>
      <c r="AH9861"/>
      <c r="AI9861"/>
      <c r="AK9861"/>
      <c r="AL9861"/>
      <c r="AM9861"/>
      <c r="AO9861"/>
      <c r="AP9861"/>
      <c r="AQ9861"/>
      <c r="AS9861"/>
      <c r="AT9861"/>
      <c r="AU9861"/>
      <c r="AW9861"/>
      <c r="AX9861"/>
      <c r="AY9861"/>
      <c r="BA9861"/>
      <c r="BB9861"/>
      <c r="BC9861"/>
      <c r="BE9861"/>
      <c r="BF9861"/>
      <c r="BG9861"/>
      <c r="BI9861"/>
      <c r="BJ9861"/>
      <c r="BK9861"/>
      <c r="BM9861"/>
      <c r="BN9861"/>
      <c r="BO9861"/>
    </row>
    <row r="9862" spans="1:67">
      <c r="A9862"/>
      <c r="B9862"/>
      <c r="C9862"/>
      <c r="E9862"/>
      <c r="F9862"/>
      <c r="G9862"/>
      <c r="I9862"/>
      <c r="J9862"/>
      <c r="K9862"/>
      <c r="M9862"/>
      <c r="N9862"/>
      <c r="O9862"/>
      <c r="Q9862"/>
      <c r="R9862"/>
      <c r="S9862"/>
      <c r="U9862"/>
      <c r="V9862"/>
      <c r="W9862"/>
      <c r="Y9862"/>
      <c r="Z9862"/>
      <c r="AA9862"/>
      <c r="AC9862"/>
      <c r="AD9862"/>
      <c r="AE9862"/>
      <c r="AG9862"/>
      <c r="AH9862"/>
      <c r="AI9862"/>
      <c r="AK9862"/>
      <c r="AL9862"/>
      <c r="AM9862"/>
      <c r="AO9862"/>
      <c r="AP9862"/>
      <c r="AQ9862"/>
      <c r="AS9862"/>
      <c r="AT9862"/>
      <c r="AU9862"/>
      <c r="AW9862"/>
      <c r="AX9862"/>
      <c r="AY9862"/>
      <c r="BA9862"/>
      <c r="BB9862"/>
      <c r="BC9862"/>
      <c r="BE9862"/>
      <c r="BF9862"/>
      <c r="BG9862"/>
      <c r="BI9862"/>
      <c r="BJ9862"/>
      <c r="BK9862"/>
      <c r="BM9862"/>
      <c r="BN9862"/>
      <c r="BO9862"/>
    </row>
    <row r="9863" spans="1:67">
      <c r="A9863"/>
      <c r="B9863"/>
      <c r="C9863"/>
      <c r="E9863"/>
      <c r="F9863"/>
      <c r="G9863"/>
      <c r="I9863"/>
      <c r="J9863"/>
      <c r="K9863"/>
      <c r="M9863"/>
      <c r="N9863"/>
      <c r="O9863"/>
      <c r="Q9863"/>
      <c r="R9863"/>
      <c r="S9863"/>
      <c r="U9863"/>
      <c r="V9863"/>
      <c r="W9863"/>
      <c r="Y9863"/>
      <c r="Z9863"/>
      <c r="AA9863"/>
      <c r="AC9863"/>
      <c r="AD9863"/>
      <c r="AE9863"/>
      <c r="AG9863"/>
      <c r="AH9863"/>
      <c r="AI9863"/>
      <c r="AK9863"/>
      <c r="AL9863"/>
      <c r="AM9863"/>
      <c r="AO9863"/>
      <c r="AP9863"/>
      <c r="AQ9863"/>
      <c r="AS9863"/>
      <c r="AT9863"/>
      <c r="AU9863"/>
      <c r="AW9863"/>
      <c r="AX9863"/>
      <c r="AY9863"/>
      <c r="BA9863"/>
      <c r="BB9863"/>
      <c r="BC9863"/>
      <c r="BE9863"/>
      <c r="BF9863"/>
      <c r="BG9863"/>
      <c r="BI9863"/>
      <c r="BJ9863"/>
      <c r="BK9863"/>
      <c r="BM9863"/>
      <c r="BN9863"/>
      <c r="BO9863"/>
    </row>
    <row r="9864" spans="1:67">
      <c r="A9864"/>
      <c r="B9864"/>
      <c r="C9864"/>
      <c r="E9864"/>
      <c r="F9864"/>
      <c r="G9864"/>
      <c r="I9864"/>
      <c r="J9864"/>
      <c r="K9864"/>
      <c r="M9864"/>
      <c r="N9864"/>
      <c r="O9864"/>
      <c r="Q9864"/>
      <c r="R9864"/>
      <c r="S9864"/>
      <c r="U9864"/>
      <c r="V9864"/>
      <c r="W9864"/>
      <c r="Y9864"/>
      <c r="Z9864"/>
      <c r="AA9864"/>
      <c r="AC9864"/>
      <c r="AD9864"/>
      <c r="AE9864"/>
      <c r="AG9864"/>
      <c r="AH9864"/>
      <c r="AI9864"/>
      <c r="AK9864"/>
      <c r="AL9864"/>
      <c r="AM9864"/>
      <c r="AO9864"/>
      <c r="AP9864"/>
      <c r="AQ9864"/>
      <c r="AS9864"/>
      <c r="AT9864"/>
      <c r="AU9864"/>
      <c r="AW9864"/>
      <c r="AX9864"/>
      <c r="AY9864"/>
      <c r="BA9864"/>
      <c r="BB9864"/>
      <c r="BC9864"/>
      <c r="BE9864"/>
      <c r="BF9864"/>
      <c r="BG9864"/>
      <c r="BI9864"/>
      <c r="BJ9864"/>
      <c r="BK9864"/>
      <c r="BM9864"/>
      <c r="BN9864"/>
      <c r="BO9864"/>
    </row>
    <row r="9865" spans="1:67">
      <c r="A9865"/>
      <c r="B9865"/>
      <c r="C9865"/>
      <c r="E9865"/>
      <c r="F9865"/>
      <c r="G9865"/>
      <c r="I9865"/>
      <c r="J9865"/>
      <c r="K9865"/>
      <c r="M9865"/>
      <c r="N9865"/>
      <c r="O9865"/>
      <c r="Q9865"/>
      <c r="R9865"/>
      <c r="S9865"/>
      <c r="U9865"/>
      <c r="V9865"/>
      <c r="W9865"/>
      <c r="Y9865"/>
      <c r="Z9865"/>
      <c r="AA9865"/>
      <c r="AC9865"/>
      <c r="AD9865"/>
      <c r="AE9865"/>
      <c r="AG9865"/>
      <c r="AH9865"/>
      <c r="AI9865"/>
      <c r="AK9865"/>
      <c r="AL9865"/>
      <c r="AM9865"/>
      <c r="AO9865"/>
      <c r="AP9865"/>
      <c r="AQ9865"/>
      <c r="AS9865"/>
      <c r="AT9865"/>
      <c r="AU9865"/>
      <c r="AW9865"/>
      <c r="AX9865"/>
      <c r="AY9865"/>
      <c r="BA9865"/>
      <c r="BB9865"/>
      <c r="BC9865"/>
      <c r="BE9865"/>
      <c r="BF9865"/>
      <c r="BG9865"/>
      <c r="BI9865"/>
      <c r="BJ9865"/>
      <c r="BK9865"/>
      <c r="BM9865"/>
      <c r="BN9865"/>
      <c r="BO9865"/>
    </row>
    <row r="9866" spans="1:67">
      <c r="A9866"/>
      <c r="B9866"/>
      <c r="C9866"/>
      <c r="E9866"/>
      <c r="F9866"/>
      <c r="G9866"/>
      <c r="I9866"/>
      <c r="J9866"/>
      <c r="K9866"/>
      <c r="M9866"/>
      <c r="N9866"/>
      <c r="O9866"/>
      <c r="Q9866"/>
      <c r="R9866"/>
      <c r="S9866"/>
      <c r="U9866"/>
      <c r="V9866"/>
      <c r="W9866"/>
      <c r="Y9866"/>
      <c r="Z9866"/>
      <c r="AA9866"/>
      <c r="AC9866"/>
      <c r="AD9866"/>
      <c r="AE9866"/>
      <c r="AG9866"/>
      <c r="AH9866"/>
      <c r="AI9866"/>
      <c r="AK9866"/>
      <c r="AL9866"/>
      <c r="AM9866"/>
      <c r="AO9866"/>
      <c r="AP9866"/>
      <c r="AQ9866"/>
      <c r="AS9866"/>
      <c r="AT9866"/>
      <c r="AU9866"/>
      <c r="AW9866"/>
      <c r="AX9866"/>
      <c r="AY9866"/>
      <c r="BA9866"/>
      <c r="BB9866"/>
      <c r="BC9866"/>
      <c r="BE9866"/>
      <c r="BF9866"/>
      <c r="BG9866"/>
      <c r="BI9866"/>
      <c r="BJ9866"/>
      <c r="BK9866"/>
      <c r="BM9866"/>
      <c r="BN9866"/>
      <c r="BO9866"/>
    </row>
    <row r="9867" spans="1:67">
      <c r="A9867"/>
      <c r="B9867"/>
      <c r="C9867"/>
      <c r="E9867"/>
      <c r="F9867"/>
      <c r="G9867"/>
      <c r="I9867"/>
      <c r="J9867"/>
      <c r="K9867"/>
      <c r="M9867"/>
      <c r="N9867"/>
      <c r="O9867"/>
      <c r="Q9867"/>
      <c r="R9867"/>
      <c r="S9867"/>
      <c r="U9867"/>
      <c r="V9867"/>
      <c r="W9867"/>
      <c r="Y9867"/>
      <c r="Z9867"/>
      <c r="AA9867"/>
      <c r="AC9867"/>
      <c r="AD9867"/>
      <c r="AE9867"/>
      <c r="AG9867"/>
      <c r="AH9867"/>
      <c r="AI9867"/>
      <c r="AK9867"/>
      <c r="AL9867"/>
      <c r="AM9867"/>
      <c r="AO9867"/>
      <c r="AP9867"/>
      <c r="AQ9867"/>
      <c r="AS9867"/>
      <c r="AT9867"/>
      <c r="AU9867"/>
      <c r="AW9867"/>
      <c r="AX9867"/>
      <c r="AY9867"/>
      <c r="BA9867"/>
      <c r="BB9867"/>
      <c r="BC9867"/>
      <c r="BE9867"/>
      <c r="BF9867"/>
      <c r="BG9867"/>
      <c r="BI9867"/>
      <c r="BJ9867"/>
      <c r="BK9867"/>
      <c r="BM9867"/>
      <c r="BN9867"/>
      <c r="BO9867"/>
    </row>
    <row r="9868" spans="1:67">
      <c r="A9868"/>
      <c r="B9868"/>
      <c r="C9868"/>
      <c r="E9868"/>
      <c r="F9868"/>
      <c r="G9868"/>
      <c r="I9868"/>
      <c r="J9868"/>
      <c r="K9868"/>
      <c r="M9868"/>
      <c r="N9868"/>
      <c r="O9868"/>
      <c r="Q9868"/>
      <c r="R9868"/>
      <c r="S9868"/>
      <c r="U9868"/>
      <c r="V9868"/>
      <c r="W9868"/>
      <c r="Y9868"/>
      <c r="Z9868"/>
      <c r="AA9868"/>
      <c r="AC9868"/>
      <c r="AD9868"/>
      <c r="AE9868"/>
      <c r="AG9868"/>
      <c r="AH9868"/>
      <c r="AI9868"/>
      <c r="AK9868"/>
      <c r="AL9868"/>
      <c r="AM9868"/>
      <c r="AO9868"/>
      <c r="AP9868"/>
      <c r="AQ9868"/>
      <c r="AS9868"/>
      <c r="AT9868"/>
      <c r="AU9868"/>
      <c r="AW9868"/>
      <c r="AX9868"/>
      <c r="AY9868"/>
      <c r="BA9868"/>
      <c r="BB9868"/>
      <c r="BC9868"/>
      <c r="BE9868"/>
      <c r="BF9868"/>
      <c r="BG9868"/>
      <c r="BI9868"/>
      <c r="BJ9868"/>
      <c r="BK9868"/>
      <c r="BM9868"/>
      <c r="BN9868"/>
      <c r="BO9868"/>
    </row>
    <row r="9869" spans="1:67">
      <c r="A9869"/>
      <c r="B9869"/>
      <c r="C9869"/>
      <c r="E9869"/>
      <c r="F9869"/>
      <c r="G9869"/>
      <c r="I9869"/>
      <c r="J9869"/>
      <c r="K9869"/>
      <c r="M9869"/>
      <c r="N9869"/>
      <c r="O9869"/>
      <c r="Q9869"/>
      <c r="R9869"/>
      <c r="S9869"/>
      <c r="U9869"/>
      <c r="V9869"/>
      <c r="W9869"/>
      <c r="Y9869"/>
      <c r="Z9869"/>
      <c r="AA9869"/>
      <c r="AC9869"/>
      <c r="AD9869"/>
      <c r="AE9869"/>
      <c r="AG9869"/>
      <c r="AH9869"/>
      <c r="AI9869"/>
      <c r="AK9869"/>
      <c r="AL9869"/>
      <c r="AM9869"/>
      <c r="AO9869"/>
      <c r="AP9869"/>
      <c r="AQ9869"/>
      <c r="AS9869"/>
      <c r="AT9869"/>
      <c r="AU9869"/>
      <c r="AW9869"/>
      <c r="AX9869"/>
      <c r="AY9869"/>
      <c r="BA9869"/>
      <c r="BB9869"/>
      <c r="BC9869"/>
      <c r="BE9869"/>
      <c r="BF9869"/>
      <c r="BG9869"/>
      <c r="BI9869"/>
      <c r="BJ9869"/>
      <c r="BK9869"/>
      <c r="BM9869"/>
      <c r="BN9869"/>
      <c r="BO9869"/>
    </row>
    <row r="9870" spans="1:67">
      <c r="A9870"/>
      <c r="B9870"/>
      <c r="C9870"/>
      <c r="E9870"/>
      <c r="F9870"/>
      <c r="G9870"/>
      <c r="I9870"/>
      <c r="J9870"/>
      <c r="K9870"/>
      <c r="M9870"/>
      <c r="N9870"/>
      <c r="O9870"/>
      <c r="Q9870"/>
      <c r="R9870"/>
      <c r="S9870"/>
      <c r="U9870"/>
      <c r="V9870"/>
      <c r="W9870"/>
      <c r="Y9870"/>
      <c r="Z9870"/>
      <c r="AA9870"/>
      <c r="AC9870"/>
      <c r="AD9870"/>
      <c r="AE9870"/>
      <c r="AG9870"/>
      <c r="AH9870"/>
      <c r="AI9870"/>
      <c r="AK9870"/>
      <c r="AL9870"/>
      <c r="AM9870"/>
      <c r="AO9870"/>
      <c r="AP9870"/>
      <c r="AQ9870"/>
      <c r="AS9870"/>
      <c r="AT9870"/>
      <c r="AU9870"/>
      <c r="AW9870"/>
      <c r="AX9870"/>
      <c r="AY9870"/>
      <c r="BA9870"/>
      <c r="BB9870"/>
      <c r="BC9870"/>
      <c r="BE9870"/>
      <c r="BF9870"/>
      <c r="BG9870"/>
      <c r="BI9870"/>
      <c r="BJ9870"/>
      <c r="BK9870"/>
      <c r="BM9870"/>
      <c r="BN9870"/>
      <c r="BO9870"/>
    </row>
    <row r="9871" spans="1:67">
      <c r="A9871"/>
      <c r="B9871"/>
      <c r="C9871"/>
      <c r="E9871"/>
      <c r="F9871"/>
      <c r="G9871"/>
      <c r="I9871"/>
      <c r="J9871"/>
      <c r="K9871"/>
      <c r="M9871"/>
      <c r="N9871"/>
      <c r="O9871"/>
      <c r="Q9871"/>
      <c r="R9871"/>
      <c r="S9871"/>
      <c r="U9871"/>
      <c r="V9871"/>
      <c r="W9871"/>
      <c r="Y9871"/>
      <c r="Z9871"/>
      <c r="AA9871"/>
      <c r="AC9871"/>
      <c r="AD9871"/>
      <c r="AE9871"/>
      <c r="AG9871"/>
      <c r="AH9871"/>
      <c r="AI9871"/>
      <c r="AK9871"/>
      <c r="AL9871"/>
      <c r="AM9871"/>
      <c r="AO9871"/>
      <c r="AP9871"/>
      <c r="AQ9871"/>
      <c r="AS9871"/>
      <c r="AT9871"/>
      <c r="AU9871"/>
      <c r="AW9871"/>
      <c r="AX9871"/>
      <c r="AY9871"/>
      <c r="BA9871"/>
      <c r="BB9871"/>
      <c r="BC9871"/>
      <c r="BE9871"/>
      <c r="BF9871"/>
      <c r="BG9871"/>
      <c r="BI9871"/>
      <c r="BJ9871"/>
      <c r="BK9871"/>
      <c r="BM9871"/>
      <c r="BN9871"/>
      <c r="BO9871"/>
    </row>
    <row r="9872" spans="1:67">
      <c r="A9872"/>
      <c r="B9872"/>
      <c r="C9872"/>
      <c r="E9872"/>
      <c r="F9872"/>
      <c r="G9872"/>
      <c r="I9872"/>
      <c r="J9872"/>
      <c r="K9872"/>
      <c r="M9872"/>
      <c r="N9872"/>
      <c r="O9872"/>
      <c r="Q9872"/>
      <c r="R9872"/>
      <c r="S9872"/>
      <c r="U9872"/>
      <c r="V9872"/>
      <c r="W9872"/>
      <c r="Y9872"/>
      <c r="Z9872"/>
      <c r="AA9872"/>
      <c r="AC9872"/>
      <c r="AD9872"/>
      <c r="AE9872"/>
      <c r="AG9872"/>
      <c r="AH9872"/>
      <c r="AI9872"/>
      <c r="AK9872"/>
      <c r="AL9872"/>
      <c r="AM9872"/>
      <c r="AO9872"/>
      <c r="AP9872"/>
      <c r="AQ9872"/>
      <c r="AS9872"/>
      <c r="AT9872"/>
      <c r="AU9872"/>
      <c r="AW9872"/>
      <c r="AX9872"/>
      <c r="AY9872"/>
      <c r="BA9872"/>
      <c r="BB9872"/>
      <c r="BC9872"/>
      <c r="BE9872"/>
      <c r="BF9872"/>
      <c r="BG9872"/>
      <c r="BI9872"/>
      <c r="BJ9872"/>
      <c r="BK9872"/>
      <c r="BM9872"/>
      <c r="BN9872"/>
      <c r="BO9872"/>
    </row>
    <row r="9873" spans="1:67">
      <c r="A9873"/>
      <c r="B9873"/>
      <c r="C9873"/>
      <c r="E9873"/>
      <c r="F9873"/>
      <c r="G9873"/>
      <c r="I9873"/>
      <c r="J9873"/>
      <c r="K9873"/>
      <c r="M9873"/>
      <c r="N9873"/>
      <c r="O9873"/>
      <c r="Q9873"/>
      <c r="R9873"/>
      <c r="S9873"/>
      <c r="U9873"/>
      <c r="V9873"/>
      <c r="W9873"/>
      <c r="Y9873"/>
      <c r="Z9873"/>
      <c r="AA9873"/>
      <c r="AC9873"/>
      <c r="AD9873"/>
      <c r="AE9873"/>
      <c r="AG9873"/>
      <c r="AH9873"/>
      <c r="AI9873"/>
      <c r="AK9873"/>
      <c r="AL9873"/>
      <c r="AM9873"/>
      <c r="AO9873"/>
      <c r="AP9873"/>
      <c r="AQ9873"/>
      <c r="AS9873"/>
      <c r="AT9873"/>
      <c r="AU9873"/>
      <c r="AW9873"/>
      <c r="AX9873"/>
      <c r="AY9873"/>
      <c r="BA9873"/>
      <c r="BB9873"/>
      <c r="BC9873"/>
      <c r="BE9873"/>
      <c r="BF9873"/>
      <c r="BG9873"/>
      <c r="BI9873"/>
      <c r="BJ9873"/>
      <c r="BK9873"/>
      <c r="BM9873"/>
      <c r="BN9873"/>
      <c r="BO9873"/>
    </row>
    <row r="9874" spans="1:67">
      <c r="A9874"/>
      <c r="B9874"/>
      <c r="C9874"/>
      <c r="E9874"/>
      <c r="F9874"/>
      <c r="G9874"/>
      <c r="I9874"/>
      <c r="J9874"/>
      <c r="K9874"/>
      <c r="M9874"/>
      <c r="N9874"/>
      <c r="O9874"/>
      <c r="Q9874"/>
      <c r="R9874"/>
      <c r="S9874"/>
      <c r="U9874"/>
      <c r="V9874"/>
      <c r="W9874"/>
      <c r="Y9874"/>
      <c r="Z9874"/>
      <c r="AA9874"/>
      <c r="AC9874"/>
      <c r="AD9874"/>
      <c r="AE9874"/>
      <c r="AG9874"/>
      <c r="AH9874"/>
      <c r="AI9874"/>
      <c r="AK9874"/>
      <c r="AL9874"/>
      <c r="AM9874"/>
      <c r="AO9874"/>
      <c r="AP9874"/>
      <c r="AQ9874"/>
      <c r="AS9874"/>
      <c r="AT9874"/>
      <c r="AU9874"/>
      <c r="AW9874"/>
      <c r="AX9874"/>
      <c r="AY9874"/>
      <c r="BA9874"/>
      <c r="BB9874"/>
      <c r="BC9874"/>
      <c r="BE9874"/>
      <c r="BF9874"/>
      <c r="BG9874"/>
      <c r="BI9874"/>
      <c r="BJ9874"/>
      <c r="BK9874"/>
      <c r="BM9874"/>
      <c r="BN9874"/>
      <c r="BO9874"/>
    </row>
    <row r="9875" spans="1:67">
      <c r="A9875"/>
      <c r="B9875"/>
      <c r="C9875"/>
      <c r="E9875"/>
      <c r="F9875"/>
      <c r="G9875"/>
      <c r="I9875"/>
      <c r="J9875"/>
      <c r="K9875"/>
      <c r="M9875"/>
      <c r="N9875"/>
      <c r="O9875"/>
      <c r="Q9875"/>
      <c r="R9875"/>
      <c r="S9875"/>
      <c r="U9875"/>
      <c r="V9875"/>
      <c r="W9875"/>
      <c r="Y9875"/>
      <c r="Z9875"/>
      <c r="AA9875"/>
      <c r="AC9875"/>
      <c r="AD9875"/>
      <c r="AE9875"/>
      <c r="AG9875"/>
      <c r="AH9875"/>
      <c r="AI9875"/>
      <c r="AK9875"/>
      <c r="AL9875"/>
      <c r="AM9875"/>
      <c r="AO9875"/>
      <c r="AP9875"/>
      <c r="AQ9875"/>
      <c r="AS9875"/>
      <c r="AT9875"/>
      <c r="AU9875"/>
      <c r="AW9875"/>
      <c r="AX9875"/>
      <c r="AY9875"/>
      <c r="BA9875"/>
      <c r="BB9875"/>
      <c r="BC9875"/>
      <c r="BE9875"/>
      <c r="BF9875"/>
      <c r="BG9875"/>
      <c r="BI9875"/>
      <c r="BJ9875"/>
      <c r="BK9875"/>
      <c r="BM9875"/>
      <c r="BN9875"/>
      <c r="BO9875"/>
    </row>
    <row r="9876" spans="1:67">
      <c r="A9876"/>
      <c r="B9876"/>
      <c r="C9876"/>
      <c r="E9876"/>
      <c r="F9876"/>
      <c r="G9876"/>
      <c r="I9876"/>
      <c r="J9876"/>
      <c r="K9876"/>
      <c r="M9876"/>
      <c r="N9876"/>
      <c r="O9876"/>
      <c r="Q9876"/>
      <c r="R9876"/>
      <c r="S9876"/>
      <c r="U9876"/>
      <c r="V9876"/>
      <c r="W9876"/>
      <c r="Y9876"/>
      <c r="Z9876"/>
      <c r="AA9876"/>
      <c r="AC9876"/>
      <c r="AD9876"/>
      <c r="AE9876"/>
      <c r="AG9876"/>
      <c r="AH9876"/>
      <c r="AI9876"/>
      <c r="AK9876"/>
      <c r="AL9876"/>
      <c r="AM9876"/>
      <c r="AO9876"/>
      <c r="AP9876"/>
      <c r="AQ9876"/>
      <c r="AS9876"/>
      <c r="AT9876"/>
      <c r="AU9876"/>
      <c r="AW9876"/>
      <c r="AX9876"/>
      <c r="AY9876"/>
      <c r="BA9876"/>
      <c r="BB9876"/>
      <c r="BC9876"/>
      <c r="BE9876"/>
      <c r="BF9876"/>
      <c r="BG9876"/>
      <c r="BI9876"/>
      <c r="BJ9876"/>
      <c r="BK9876"/>
      <c r="BM9876"/>
      <c r="BN9876"/>
      <c r="BO9876"/>
    </row>
    <row r="9877" spans="1:67">
      <c r="A9877"/>
      <c r="B9877"/>
      <c r="C9877"/>
      <c r="E9877"/>
      <c r="F9877"/>
      <c r="G9877"/>
      <c r="I9877"/>
      <c r="J9877"/>
      <c r="K9877"/>
      <c r="M9877"/>
      <c r="N9877"/>
      <c r="O9877"/>
      <c r="Q9877"/>
      <c r="R9877"/>
      <c r="S9877"/>
      <c r="U9877"/>
      <c r="V9877"/>
      <c r="W9877"/>
      <c r="Y9877"/>
      <c r="Z9877"/>
      <c r="AA9877"/>
      <c r="AC9877"/>
      <c r="AD9877"/>
      <c r="AE9877"/>
      <c r="AG9877"/>
      <c r="AH9877"/>
      <c r="AI9877"/>
      <c r="AK9877"/>
      <c r="AL9877"/>
      <c r="AM9877"/>
      <c r="AO9877"/>
      <c r="AP9877"/>
      <c r="AQ9877"/>
      <c r="AS9877"/>
      <c r="AT9877"/>
      <c r="AU9877"/>
      <c r="AW9877"/>
      <c r="AX9877"/>
      <c r="AY9877"/>
      <c r="BA9877"/>
      <c r="BB9877"/>
      <c r="BC9877"/>
      <c r="BE9877"/>
      <c r="BF9877"/>
      <c r="BG9877"/>
      <c r="BI9877"/>
      <c r="BJ9877"/>
      <c r="BK9877"/>
      <c r="BM9877"/>
      <c r="BN9877"/>
      <c r="BO9877"/>
    </row>
    <row r="9878" spans="1:67">
      <c r="A9878"/>
      <c r="B9878"/>
      <c r="C9878"/>
      <c r="E9878"/>
      <c r="F9878"/>
      <c r="G9878"/>
      <c r="I9878"/>
      <c r="J9878"/>
      <c r="K9878"/>
      <c r="M9878"/>
      <c r="N9878"/>
      <c r="O9878"/>
      <c r="Q9878"/>
      <c r="R9878"/>
      <c r="S9878"/>
      <c r="U9878"/>
      <c r="V9878"/>
      <c r="W9878"/>
      <c r="Y9878"/>
      <c r="Z9878"/>
      <c r="AA9878"/>
      <c r="AC9878"/>
      <c r="AD9878"/>
      <c r="AE9878"/>
      <c r="AG9878"/>
      <c r="AH9878"/>
      <c r="AI9878"/>
      <c r="AK9878"/>
      <c r="AL9878"/>
      <c r="AM9878"/>
      <c r="AO9878"/>
      <c r="AP9878"/>
      <c r="AQ9878"/>
      <c r="AS9878"/>
      <c r="AT9878"/>
      <c r="AU9878"/>
      <c r="AW9878"/>
      <c r="AX9878"/>
      <c r="AY9878"/>
      <c r="BA9878"/>
      <c r="BB9878"/>
      <c r="BC9878"/>
      <c r="BE9878"/>
      <c r="BF9878"/>
      <c r="BG9878"/>
      <c r="BI9878"/>
      <c r="BJ9878"/>
      <c r="BK9878"/>
      <c r="BM9878"/>
      <c r="BN9878"/>
      <c r="BO9878"/>
    </row>
    <row r="9879" spans="1:67">
      <c r="A9879"/>
      <c r="B9879"/>
      <c r="C9879"/>
      <c r="E9879"/>
      <c r="F9879"/>
      <c r="G9879"/>
      <c r="I9879"/>
      <c r="J9879"/>
      <c r="K9879"/>
      <c r="M9879"/>
      <c r="N9879"/>
      <c r="O9879"/>
      <c r="Q9879"/>
      <c r="R9879"/>
      <c r="S9879"/>
      <c r="U9879"/>
      <c r="V9879"/>
      <c r="W9879"/>
      <c r="Y9879"/>
      <c r="Z9879"/>
      <c r="AA9879"/>
      <c r="AC9879"/>
      <c r="AD9879"/>
      <c r="AE9879"/>
      <c r="AG9879"/>
      <c r="AH9879"/>
      <c r="AI9879"/>
      <c r="AK9879"/>
      <c r="AL9879"/>
      <c r="AM9879"/>
      <c r="AO9879"/>
      <c r="AP9879"/>
      <c r="AQ9879"/>
      <c r="AS9879"/>
      <c r="AT9879"/>
      <c r="AU9879"/>
      <c r="AW9879"/>
      <c r="AX9879"/>
      <c r="AY9879"/>
      <c r="BA9879"/>
      <c r="BB9879"/>
      <c r="BC9879"/>
      <c r="BE9879"/>
      <c r="BF9879"/>
      <c r="BG9879"/>
      <c r="BI9879"/>
      <c r="BJ9879"/>
      <c r="BK9879"/>
      <c r="BM9879"/>
      <c r="BN9879"/>
      <c r="BO9879"/>
    </row>
    <row r="9880" spans="1:67">
      <c r="A9880"/>
      <c r="B9880"/>
      <c r="C9880"/>
      <c r="E9880"/>
      <c r="F9880"/>
      <c r="G9880"/>
      <c r="I9880"/>
      <c r="J9880"/>
      <c r="K9880"/>
      <c r="M9880"/>
      <c r="N9880"/>
      <c r="O9880"/>
      <c r="Q9880"/>
      <c r="R9880"/>
      <c r="S9880"/>
      <c r="U9880"/>
      <c r="V9880"/>
      <c r="W9880"/>
      <c r="Y9880"/>
      <c r="Z9880"/>
      <c r="AA9880"/>
      <c r="AC9880"/>
      <c r="AD9880"/>
      <c r="AE9880"/>
      <c r="AG9880"/>
      <c r="AH9880"/>
      <c r="AI9880"/>
      <c r="AK9880"/>
      <c r="AL9880"/>
      <c r="AM9880"/>
      <c r="AO9880"/>
      <c r="AP9880"/>
      <c r="AQ9880"/>
      <c r="AS9880"/>
      <c r="AT9880"/>
      <c r="AU9880"/>
      <c r="AW9880"/>
      <c r="AX9880"/>
      <c r="AY9880"/>
      <c r="BA9880"/>
      <c r="BB9880"/>
      <c r="BC9880"/>
      <c r="BE9880"/>
      <c r="BF9880"/>
      <c r="BG9880"/>
      <c r="BI9880"/>
      <c r="BJ9880"/>
      <c r="BK9880"/>
      <c r="BM9880"/>
      <c r="BN9880"/>
      <c r="BO9880"/>
    </row>
    <row r="9881" spans="1:67">
      <c r="A9881"/>
      <c r="B9881"/>
      <c r="C9881"/>
      <c r="E9881"/>
      <c r="F9881"/>
      <c r="G9881"/>
      <c r="I9881"/>
      <c r="J9881"/>
      <c r="K9881"/>
      <c r="M9881"/>
      <c r="N9881"/>
      <c r="O9881"/>
      <c r="Q9881"/>
      <c r="R9881"/>
      <c r="S9881"/>
      <c r="U9881"/>
      <c r="V9881"/>
      <c r="W9881"/>
      <c r="Y9881"/>
      <c r="Z9881"/>
      <c r="AA9881"/>
      <c r="AC9881"/>
      <c r="AD9881"/>
      <c r="AE9881"/>
      <c r="AG9881"/>
      <c r="AH9881"/>
      <c r="AI9881"/>
      <c r="AK9881"/>
      <c r="AL9881"/>
      <c r="AM9881"/>
      <c r="AO9881"/>
      <c r="AP9881"/>
      <c r="AQ9881"/>
      <c r="AS9881"/>
      <c r="AT9881"/>
      <c r="AU9881"/>
      <c r="AW9881"/>
      <c r="AX9881"/>
      <c r="AY9881"/>
      <c r="BA9881"/>
      <c r="BB9881"/>
      <c r="BC9881"/>
      <c r="BE9881"/>
      <c r="BF9881"/>
      <c r="BG9881"/>
      <c r="BI9881"/>
      <c r="BJ9881"/>
      <c r="BK9881"/>
      <c r="BM9881"/>
      <c r="BN9881"/>
      <c r="BO9881"/>
    </row>
    <row r="9882" spans="1:67">
      <c r="A9882"/>
      <c r="B9882"/>
      <c r="C9882"/>
      <c r="E9882"/>
      <c r="F9882"/>
      <c r="G9882"/>
      <c r="I9882"/>
      <c r="J9882"/>
      <c r="K9882"/>
      <c r="M9882"/>
      <c r="N9882"/>
      <c r="O9882"/>
      <c r="Q9882"/>
      <c r="R9882"/>
      <c r="S9882"/>
      <c r="U9882"/>
      <c r="V9882"/>
      <c r="W9882"/>
      <c r="Y9882"/>
      <c r="Z9882"/>
      <c r="AA9882"/>
      <c r="AC9882"/>
      <c r="AD9882"/>
      <c r="AE9882"/>
      <c r="AG9882"/>
      <c r="AH9882"/>
      <c r="AI9882"/>
      <c r="AK9882"/>
      <c r="AL9882"/>
      <c r="AM9882"/>
      <c r="AO9882"/>
      <c r="AP9882"/>
      <c r="AQ9882"/>
      <c r="AS9882"/>
      <c r="AT9882"/>
      <c r="AU9882"/>
      <c r="AW9882"/>
      <c r="AX9882"/>
      <c r="AY9882"/>
      <c r="BA9882"/>
      <c r="BB9882"/>
      <c r="BC9882"/>
      <c r="BE9882"/>
      <c r="BF9882"/>
      <c r="BG9882"/>
      <c r="BI9882"/>
      <c r="BJ9882"/>
      <c r="BK9882"/>
      <c r="BM9882"/>
      <c r="BN9882"/>
      <c r="BO9882"/>
    </row>
    <row r="9883" spans="1:67">
      <c r="A9883"/>
      <c r="B9883"/>
      <c r="C9883"/>
      <c r="E9883"/>
      <c r="F9883"/>
      <c r="G9883"/>
      <c r="I9883"/>
      <c r="J9883"/>
      <c r="K9883"/>
      <c r="M9883"/>
      <c r="N9883"/>
      <c r="O9883"/>
      <c r="Q9883"/>
      <c r="R9883"/>
      <c r="S9883"/>
      <c r="U9883"/>
      <c r="V9883"/>
      <c r="W9883"/>
      <c r="Y9883"/>
      <c r="Z9883"/>
      <c r="AA9883"/>
      <c r="AC9883"/>
      <c r="AD9883"/>
      <c r="AE9883"/>
      <c r="AG9883"/>
      <c r="AH9883"/>
      <c r="AI9883"/>
      <c r="AK9883"/>
      <c r="AL9883"/>
      <c r="AM9883"/>
      <c r="AO9883"/>
      <c r="AP9883"/>
      <c r="AQ9883"/>
      <c r="AS9883"/>
      <c r="AT9883"/>
      <c r="AU9883"/>
      <c r="AW9883"/>
      <c r="AX9883"/>
      <c r="AY9883"/>
      <c r="BA9883"/>
      <c r="BB9883"/>
      <c r="BC9883"/>
      <c r="BE9883"/>
      <c r="BF9883"/>
      <c r="BG9883"/>
      <c r="BI9883"/>
      <c r="BJ9883"/>
      <c r="BK9883"/>
      <c r="BM9883"/>
      <c r="BN9883"/>
      <c r="BO9883"/>
    </row>
    <row r="9884" spans="1:67">
      <c r="A9884"/>
      <c r="B9884"/>
      <c r="C9884"/>
      <c r="E9884"/>
      <c r="F9884"/>
      <c r="G9884"/>
      <c r="I9884"/>
      <c r="J9884"/>
      <c r="K9884"/>
      <c r="M9884"/>
      <c r="N9884"/>
      <c r="O9884"/>
      <c r="Q9884"/>
      <c r="R9884"/>
      <c r="S9884"/>
      <c r="U9884"/>
      <c r="V9884"/>
      <c r="W9884"/>
      <c r="Y9884"/>
      <c r="Z9884"/>
      <c r="AA9884"/>
      <c r="AC9884"/>
      <c r="AD9884"/>
      <c r="AE9884"/>
      <c r="AG9884"/>
      <c r="AH9884"/>
      <c r="AI9884"/>
      <c r="AK9884"/>
      <c r="AL9884"/>
      <c r="AM9884"/>
      <c r="AO9884"/>
      <c r="AP9884"/>
      <c r="AQ9884"/>
      <c r="AS9884"/>
      <c r="AT9884"/>
      <c r="AU9884"/>
      <c r="AW9884"/>
      <c r="AX9884"/>
      <c r="AY9884"/>
      <c r="BA9884"/>
      <c r="BB9884"/>
      <c r="BC9884"/>
      <c r="BE9884"/>
      <c r="BF9884"/>
      <c r="BG9884"/>
      <c r="BI9884"/>
      <c r="BJ9884"/>
      <c r="BK9884"/>
      <c r="BM9884"/>
      <c r="BN9884"/>
      <c r="BO9884"/>
    </row>
    <row r="9885" spans="1:67">
      <c r="A9885"/>
      <c r="B9885"/>
      <c r="C9885"/>
      <c r="E9885"/>
      <c r="F9885"/>
      <c r="G9885"/>
      <c r="I9885"/>
      <c r="J9885"/>
      <c r="K9885"/>
      <c r="M9885"/>
      <c r="N9885"/>
      <c r="O9885"/>
      <c r="Q9885"/>
      <c r="R9885"/>
      <c r="S9885"/>
      <c r="U9885"/>
      <c r="V9885"/>
      <c r="W9885"/>
      <c r="Y9885"/>
      <c r="Z9885"/>
      <c r="AA9885"/>
      <c r="AC9885"/>
      <c r="AD9885"/>
      <c r="AE9885"/>
      <c r="AG9885"/>
      <c r="AH9885"/>
      <c r="AI9885"/>
      <c r="AK9885"/>
      <c r="AL9885"/>
      <c r="AM9885"/>
      <c r="AO9885"/>
      <c r="AP9885"/>
      <c r="AQ9885"/>
      <c r="AS9885"/>
      <c r="AT9885"/>
      <c r="AU9885"/>
      <c r="AW9885"/>
      <c r="AX9885"/>
      <c r="AY9885"/>
      <c r="BA9885"/>
      <c r="BB9885"/>
      <c r="BC9885"/>
      <c r="BE9885"/>
      <c r="BF9885"/>
      <c r="BG9885"/>
      <c r="BI9885"/>
      <c r="BJ9885"/>
      <c r="BK9885"/>
      <c r="BM9885"/>
      <c r="BN9885"/>
      <c r="BO9885"/>
    </row>
    <row r="9886" spans="1:67">
      <c r="A9886"/>
      <c r="B9886"/>
      <c r="C9886"/>
      <c r="E9886"/>
      <c r="F9886"/>
      <c r="G9886"/>
      <c r="I9886"/>
      <c r="J9886"/>
      <c r="K9886"/>
      <c r="M9886"/>
      <c r="N9886"/>
      <c r="O9886"/>
      <c r="Q9886"/>
      <c r="R9886"/>
      <c r="S9886"/>
      <c r="U9886"/>
      <c r="V9886"/>
      <c r="W9886"/>
      <c r="Y9886"/>
      <c r="Z9886"/>
      <c r="AA9886"/>
      <c r="AC9886"/>
      <c r="AD9886"/>
      <c r="AE9886"/>
      <c r="AG9886"/>
      <c r="AH9886"/>
      <c r="AI9886"/>
      <c r="AK9886"/>
      <c r="AL9886"/>
      <c r="AM9886"/>
      <c r="AO9886"/>
      <c r="AP9886"/>
      <c r="AQ9886"/>
      <c r="AS9886"/>
      <c r="AT9886"/>
      <c r="AU9886"/>
      <c r="AW9886"/>
      <c r="AX9886"/>
      <c r="AY9886"/>
      <c r="BA9886"/>
      <c r="BB9886"/>
      <c r="BC9886"/>
      <c r="BE9886"/>
      <c r="BF9886"/>
      <c r="BG9886"/>
      <c r="BI9886"/>
      <c r="BJ9886"/>
      <c r="BK9886"/>
      <c r="BM9886"/>
      <c r="BN9886"/>
      <c r="BO9886"/>
    </row>
    <row r="9887" spans="1:67">
      <c r="A9887"/>
      <c r="B9887"/>
      <c r="C9887"/>
      <c r="E9887"/>
      <c r="F9887"/>
      <c r="G9887"/>
      <c r="I9887"/>
      <c r="J9887"/>
      <c r="K9887"/>
      <c r="M9887"/>
      <c r="N9887"/>
      <c r="O9887"/>
      <c r="Q9887"/>
      <c r="R9887"/>
      <c r="S9887"/>
      <c r="U9887"/>
      <c r="V9887"/>
      <c r="W9887"/>
      <c r="Y9887"/>
      <c r="Z9887"/>
      <c r="AA9887"/>
      <c r="AC9887"/>
      <c r="AD9887"/>
      <c r="AE9887"/>
      <c r="AG9887"/>
      <c r="AH9887"/>
      <c r="AI9887"/>
      <c r="AK9887"/>
      <c r="AL9887"/>
      <c r="AM9887"/>
      <c r="AO9887"/>
      <c r="AP9887"/>
      <c r="AQ9887"/>
      <c r="AS9887"/>
      <c r="AT9887"/>
      <c r="AU9887"/>
      <c r="AW9887"/>
      <c r="AX9887"/>
      <c r="AY9887"/>
      <c r="BA9887"/>
      <c r="BB9887"/>
      <c r="BC9887"/>
      <c r="BE9887"/>
      <c r="BF9887"/>
      <c r="BG9887"/>
      <c r="BI9887"/>
      <c r="BJ9887"/>
      <c r="BK9887"/>
      <c r="BM9887"/>
      <c r="BN9887"/>
      <c r="BO9887"/>
    </row>
    <row r="9888" spans="1:67">
      <c r="A9888"/>
      <c r="B9888"/>
      <c r="C9888"/>
      <c r="E9888"/>
      <c r="F9888"/>
      <c r="G9888"/>
      <c r="I9888"/>
      <c r="J9888"/>
      <c r="K9888"/>
      <c r="M9888"/>
      <c r="N9888"/>
      <c r="O9888"/>
      <c r="Q9888"/>
      <c r="R9888"/>
      <c r="S9888"/>
      <c r="U9888"/>
      <c r="V9888"/>
      <c r="W9888"/>
      <c r="Y9888"/>
      <c r="Z9888"/>
      <c r="AA9888"/>
      <c r="AC9888"/>
      <c r="AD9888"/>
      <c r="AE9888"/>
      <c r="AG9888"/>
      <c r="AH9888"/>
      <c r="AI9888"/>
      <c r="AK9888"/>
      <c r="AL9888"/>
      <c r="AM9888"/>
      <c r="AO9888"/>
      <c r="AP9888"/>
      <c r="AQ9888"/>
      <c r="AS9888"/>
      <c r="AT9888"/>
      <c r="AU9888"/>
      <c r="AW9888"/>
      <c r="AX9888"/>
      <c r="AY9888"/>
      <c r="BA9888"/>
      <c r="BB9888"/>
      <c r="BC9888"/>
      <c r="BE9888"/>
      <c r="BF9888"/>
      <c r="BG9888"/>
      <c r="BI9888"/>
      <c r="BJ9888"/>
      <c r="BK9888"/>
      <c r="BM9888"/>
      <c r="BN9888"/>
      <c r="BO9888"/>
    </row>
    <row r="9889" spans="1:67">
      <c r="A9889"/>
      <c r="B9889"/>
      <c r="C9889"/>
      <c r="E9889"/>
      <c r="F9889"/>
      <c r="G9889"/>
      <c r="I9889"/>
      <c r="J9889"/>
      <c r="K9889"/>
      <c r="M9889"/>
      <c r="N9889"/>
      <c r="O9889"/>
      <c r="Q9889"/>
      <c r="R9889"/>
      <c r="S9889"/>
      <c r="U9889"/>
      <c r="V9889"/>
      <c r="W9889"/>
      <c r="Y9889"/>
      <c r="Z9889"/>
      <c r="AA9889"/>
      <c r="AC9889"/>
      <c r="AD9889"/>
      <c r="AE9889"/>
      <c r="AG9889"/>
      <c r="AH9889"/>
      <c r="AI9889"/>
      <c r="AK9889"/>
      <c r="AL9889"/>
      <c r="AM9889"/>
      <c r="AO9889"/>
      <c r="AP9889"/>
      <c r="AQ9889"/>
      <c r="AS9889"/>
      <c r="AT9889"/>
      <c r="AU9889"/>
      <c r="AW9889"/>
      <c r="AX9889"/>
      <c r="AY9889"/>
      <c r="BA9889"/>
      <c r="BB9889"/>
      <c r="BC9889"/>
      <c r="BE9889"/>
      <c r="BF9889"/>
      <c r="BG9889"/>
      <c r="BI9889"/>
      <c r="BJ9889"/>
      <c r="BK9889"/>
      <c r="BM9889"/>
      <c r="BN9889"/>
      <c r="BO9889"/>
    </row>
    <row r="9890" spans="1:67">
      <c r="A9890"/>
      <c r="B9890"/>
      <c r="C9890"/>
      <c r="E9890"/>
      <c r="F9890"/>
      <c r="G9890"/>
      <c r="I9890"/>
      <c r="J9890"/>
      <c r="K9890"/>
      <c r="M9890"/>
      <c r="N9890"/>
      <c r="O9890"/>
      <c r="Q9890"/>
      <c r="R9890"/>
      <c r="S9890"/>
      <c r="U9890"/>
      <c r="V9890"/>
      <c r="W9890"/>
      <c r="Y9890"/>
      <c r="Z9890"/>
      <c r="AA9890"/>
      <c r="AC9890"/>
      <c r="AD9890"/>
      <c r="AE9890"/>
      <c r="AG9890"/>
      <c r="AH9890"/>
      <c r="AI9890"/>
      <c r="AK9890"/>
      <c r="AL9890"/>
      <c r="AM9890"/>
      <c r="AO9890"/>
      <c r="AP9890"/>
      <c r="AQ9890"/>
      <c r="AS9890"/>
      <c r="AT9890"/>
      <c r="AU9890"/>
      <c r="AW9890"/>
      <c r="AX9890"/>
      <c r="AY9890"/>
      <c r="BA9890"/>
      <c r="BB9890"/>
      <c r="BC9890"/>
      <c r="BE9890"/>
      <c r="BF9890"/>
      <c r="BG9890"/>
      <c r="BI9890"/>
      <c r="BJ9890"/>
      <c r="BK9890"/>
      <c r="BM9890"/>
      <c r="BN9890"/>
      <c r="BO9890"/>
    </row>
    <row r="9891" spans="1:67">
      <c r="A9891"/>
      <c r="B9891"/>
      <c r="C9891"/>
      <c r="E9891"/>
      <c r="F9891"/>
      <c r="G9891"/>
      <c r="I9891"/>
      <c r="J9891"/>
      <c r="K9891"/>
      <c r="M9891"/>
      <c r="N9891"/>
      <c r="O9891"/>
      <c r="Q9891"/>
      <c r="R9891"/>
      <c r="S9891"/>
      <c r="U9891"/>
      <c r="V9891"/>
      <c r="W9891"/>
      <c r="Y9891"/>
      <c r="Z9891"/>
      <c r="AA9891"/>
      <c r="AC9891"/>
      <c r="AD9891"/>
      <c r="AE9891"/>
      <c r="AG9891"/>
      <c r="AH9891"/>
      <c r="AI9891"/>
      <c r="AK9891"/>
      <c r="AL9891"/>
      <c r="AM9891"/>
      <c r="AO9891"/>
      <c r="AP9891"/>
      <c r="AQ9891"/>
      <c r="AS9891"/>
      <c r="AT9891"/>
      <c r="AU9891"/>
      <c r="AW9891"/>
      <c r="AX9891"/>
      <c r="AY9891"/>
      <c r="BA9891"/>
      <c r="BB9891"/>
      <c r="BC9891"/>
      <c r="BE9891"/>
      <c r="BF9891"/>
      <c r="BG9891"/>
      <c r="BI9891"/>
      <c r="BJ9891"/>
      <c r="BK9891"/>
      <c r="BM9891"/>
      <c r="BN9891"/>
      <c r="BO9891"/>
    </row>
    <row r="9892" spans="1:67">
      <c r="A9892"/>
      <c r="B9892"/>
      <c r="C9892"/>
      <c r="E9892"/>
      <c r="F9892"/>
      <c r="G9892"/>
      <c r="I9892"/>
      <c r="J9892"/>
      <c r="K9892"/>
      <c r="M9892"/>
      <c r="N9892"/>
      <c r="O9892"/>
      <c r="Q9892"/>
      <c r="R9892"/>
      <c r="S9892"/>
      <c r="U9892"/>
      <c r="V9892"/>
      <c r="W9892"/>
      <c r="Y9892"/>
      <c r="Z9892"/>
      <c r="AA9892"/>
      <c r="AC9892"/>
      <c r="AD9892"/>
      <c r="AE9892"/>
      <c r="AG9892"/>
      <c r="AH9892"/>
      <c r="AI9892"/>
      <c r="AK9892"/>
      <c r="AL9892"/>
      <c r="AM9892"/>
      <c r="AO9892"/>
      <c r="AP9892"/>
      <c r="AQ9892"/>
      <c r="AS9892"/>
      <c r="AT9892"/>
      <c r="AU9892"/>
      <c r="AW9892"/>
      <c r="AX9892"/>
      <c r="AY9892"/>
      <c r="BA9892"/>
      <c r="BB9892"/>
      <c r="BC9892"/>
      <c r="BE9892"/>
      <c r="BF9892"/>
      <c r="BG9892"/>
      <c r="BI9892"/>
      <c r="BJ9892"/>
      <c r="BK9892"/>
      <c r="BM9892"/>
      <c r="BN9892"/>
      <c r="BO9892"/>
    </row>
    <row r="9893" spans="1:67">
      <c r="A9893"/>
      <c r="B9893"/>
      <c r="C9893"/>
      <c r="E9893"/>
      <c r="F9893"/>
      <c r="G9893"/>
      <c r="I9893"/>
      <c r="J9893"/>
      <c r="K9893"/>
      <c r="M9893"/>
      <c r="N9893"/>
      <c r="O9893"/>
      <c r="Q9893"/>
      <c r="R9893"/>
      <c r="S9893"/>
      <c r="U9893"/>
      <c r="V9893"/>
      <c r="W9893"/>
      <c r="Y9893"/>
      <c r="Z9893"/>
      <c r="AA9893"/>
      <c r="AC9893"/>
      <c r="AD9893"/>
      <c r="AE9893"/>
      <c r="AG9893"/>
      <c r="AH9893"/>
      <c r="AI9893"/>
      <c r="AK9893"/>
      <c r="AL9893"/>
      <c r="AM9893"/>
      <c r="AO9893"/>
      <c r="AP9893"/>
      <c r="AQ9893"/>
      <c r="AS9893"/>
      <c r="AT9893"/>
      <c r="AU9893"/>
      <c r="AW9893"/>
      <c r="AX9893"/>
      <c r="AY9893"/>
      <c r="BA9893"/>
      <c r="BB9893"/>
      <c r="BC9893"/>
      <c r="BE9893"/>
      <c r="BF9893"/>
      <c r="BG9893"/>
      <c r="BI9893"/>
      <c r="BJ9893"/>
      <c r="BK9893"/>
      <c r="BM9893"/>
      <c r="BN9893"/>
      <c r="BO9893"/>
    </row>
    <row r="9894" spans="1:67">
      <c r="A9894"/>
      <c r="B9894"/>
      <c r="C9894"/>
      <c r="E9894"/>
      <c r="F9894"/>
      <c r="G9894"/>
      <c r="I9894"/>
      <c r="J9894"/>
      <c r="K9894"/>
      <c r="M9894"/>
      <c r="N9894"/>
      <c r="O9894"/>
      <c r="Q9894"/>
      <c r="R9894"/>
      <c r="S9894"/>
      <c r="U9894"/>
      <c r="V9894"/>
      <c r="W9894"/>
      <c r="Y9894"/>
      <c r="Z9894"/>
      <c r="AA9894"/>
      <c r="AC9894"/>
      <c r="AD9894"/>
      <c r="AE9894"/>
      <c r="AG9894"/>
      <c r="AH9894"/>
      <c r="AI9894"/>
      <c r="AK9894"/>
      <c r="AL9894"/>
      <c r="AM9894"/>
      <c r="AO9894"/>
      <c r="AP9894"/>
      <c r="AQ9894"/>
      <c r="AS9894"/>
      <c r="AT9894"/>
      <c r="AU9894"/>
      <c r="AW9894"/>
      <c r="AX9894"/>
      <c r="AY9894"/>
      <c r="BA9894"/>
      <c r="BB9894"/>
      <c r="BC9894"/>
      <c r="BE9894"/>
      <c r="BF9894"/>
      <c r="BG9894"/>
      <c r="BI9894"/>
      <c r="BJ9894"/>
      <c r="BK9894"/>
      <c r="BM9894"/>
      <c r="BN9894"/>
      <c r="BO9894"/>
    </row>
    <row r="9895" spans="1:67">
      <c r="A9895"/>
      <c r="B9895"/>
      <c r="C9895"/>
      <c r="E9895"/>
      <c r="F9895"/>
      <c r="G9895"/>
      <c r="I9895"/>
      <c r="J9895"/>
      <c r="K9895"/>
      <c r="M9895"/>
      <c r="N9895"/>
      <c r="O9895"/>
      <c r="Q9895"/>
      <c r="R9895"/>
      <c r="S9895"/>
      <c r="U9895"/>
      <c r="V9895"/>
      <c r="W9895"/>
      <c r="Y9895"/>
      <c r="Z9895"/>
      <c r="AA9895"/>
      <c r="AC9895"/>
      <c r="AD9895"/>
      <c r="AE9895"/>
      <c r="AG9895"/>
      <c r="AH9895"/>
      <c r="AI9895"/>
      <c r="AK9895"/>
      <c r="AL9895"/>
      <c r="AM9895"/>
      <c r="AO9895"/>
      <c r="AP9895"/>
      <c r="AQ9895"/>
      <c r="AS9895"/>
      <c r="AT9895"/>
      <c r="AU9895"/>
      <c r="AW9895"/>
      <c r="AX9895"/>
      <c r="AY9895"/>
      <c r="BA9895"/>
      <c r="BB9895"/>
      <c r="BC9895"/>
      <c r="BE9895"/>
      <c r="BF9895"/>
      <c r="BG9895"/>
      <c r="BI9895"/>
      <c r="BJ9895"/>
      <c r="BK9895"/>
      <c r="BM9895"/>
      <c r="BN9895"/>
      <c r="BO9895"/>
    </row>
    <row r="9896" spans="1:67">
      <c r="A9896"/>
      <c r="B9896"/>
      <c r="C9896"/>
      <c r="E9896"/>
      <c r="F9896"/>
      <c r="G9896"/>
      <c r="I9896"/>
      <c r="J9896"/>
      <c r="K9896"/>
      <c r="M9896"/>
      <c r="N9896"/>
      <c r="O9896"/>
      <c r="Q9896"/>
      <c r="R9896"/>
      <c r="S9896"/>
      <c r="U9896"/>
      <c r="V9896"/>
      <c r="W9896"/>
      <c r="Y9896"/>
      <c r="Z9896"/>
      <c r="AA9896"/>
      <c r="AC9896"/>
      <c r="AD9896"/>
      <c r="AE9896"/>
      <c r="AG9896"/>
      <c r="AH9896"/>
      <c r="AI9896"/>
      <c r="AK9896"/>
      <c r="AL9896"/>
      <c r="AM9896"/>
      <c r="AO9896"/>
      <c r="AP9896"/>
      <c r="AQ9896"/>
      <c r="AS9896"/>
      <c r="AT9896"/>
      <c r="AU9896"/>
      <c r="AW9896"/>
      <c r="AX9896"/>
      <c r="AY9896"/>
      <c r="BA9896"/>
      <c r="BB9896"/>
      <c r="BC9896"/>
      <c r="BE9896"/>
      <c r="BF9896"/>
      <c r="BG9896"/>
      <c r="BI9896"/>
      <c r="BJ9896"/>
      <c r="BK9896"/>
      <c r="BM9896"/>
      <c r="BN9896"/>
      <c r="BO9896"/>
    </row>
    <row r="9897" spans="1:67">
      <c r="A9897"/>
      <c r="B9897"/>
      <c r="C9897"/>
      <c r="E9897"/>
      <c r="F9897"/>
      <c r="G9897"/>
      <c r="I9897"/>
      <c r="J9897"/>
      <c r="K9897"/>
      <c r="M9897"/>
      <c r="N9897"/>
      <c r="O9897"/>
      <c r="Q9897"/>
      <c r="R9897"/>
      <c r="S9897"/>
      <c r="U9897"/>
      <c r="V9897"/>
      <c r="W9897"/>
      <c r="Y9897"/>
      <c r="Z9897"/>
      <c r="AA9897"/>
      <c r="AC9897"/>
      <c r="AD9897"/>
      <c r="AE9897"/>
      <c r="AG9897"/>
      <c r="AH9897"/>
      <c r="AI9897"/>
      <c r="AK9897"/>
      <c r="AL9897"/>
      <c r="AM9897"/>
      <c r="AO9897"/>
      <c r="AP9897"/>
      <c r="AQ9897"/>
      <c r="AS9897"/>
      <c r="AT9897"/>
      <c r="AU9897"/>
      <c r="AW9897"/>
      <c r="AX9897"/>
      <c r="AY9897"/>
      <c r="BA9897"/>
      <c r="BB9897"/>
      <c r="BC9897"/>
      <c r="BE9897"/>
      <c r="BF9897"/>
      <c r="BG9897"/>
      <c r="BI9897"/>
      <c r="BJ9897"/>
      <c r="BK9897"/>
      <c r="BM9897"/>
      <c r="BN9897"/>
      <c r="BO9897"/>
    </row>
    <row r="9898" spans="1:67">
      <c r="A9898"/>
      <c r="B9898"/>
      <c r="C9898"/>
      <c r="E9898"/>
      <c r="F9898"/>
      <c r="G9898"/>
      <c r="I9898"/>
      <c r="J9898"/>
      <c r="K9898"/>
      <c r="M9898"/>
      <c r="N9898"/>
      <c r="O9898"/>
      <c r="Q9898"/>
      <c r="R9898"/>
      <c r="S9898"/>
      <c r="U9898"/>
      <c r="V9898"/>
      <c r="W9898"/>
      <c r="Y9898"/>
      <c r="Z9898"/>
      <c r="AA9898"/>
      <c r="AC9898"/>
      <c r="AD9898"/>
      <c r="AE9898"/>
      <c r="AG9898"/>
      <c r="AH9898"/>
      <c r="AI9898"/>
      <c r="AK9898"/>
      <c r="AL9898"/>
      <c r="AM9898"/>
      <c r="AO9898"/>
      <c r="AP9898"/>
      <c r="AQ9898"/>
      <c r="AS9898"/>
      <c r="AT9898"/>
      <c r="AU9898"/>
      <c r="AW9898"/>
      <c r="AX9898"/>
      <c r="AY9898"/>
      <c r="BA9898"/>
      <c r="BB9898"/>
      <c r="BC9898"/>
      <c r="BE9898"/>
      <c r="BF9898"/>
      <c r="BG9898"/>
      <c r="BI9898"/>
      <c r="BJ9898"/>
      <c r="BK9898"/>
      <c r="BM9898"/>
      <c r="BN9898"/>
      <c r="BO9898"/>
    </row>
    <row r="9899" spans="1:67">
      <c r="A9899"/>
      <c r="B9899"/>
      <c r="C9899"/>
      <c r="E9899"/>
      <c r="F9899"/>
      <c r="G9899"/>
      <c r="I9899"/>
      <c r="J9899"/>
      <c r="K9899"/>
      <c r="M9899"/>
      <c r="N9899"/>
      <c r="O9899"/>
      <c r="Q9899"/>
      <c r="R9899"/>
      <c r="S9899"/>
      <c r="U9899"/>
      <c r="V9899"/>
      <c r="W9899"/>
      <c r="Y9899"/>
      <c r="Z9899"/>
      <c r="AA9899"/>
      <c r="AC9899"/>
      <c r="AD9899"/>
      <c r="AE9899"/>
      <c r="AG9899"/>
      <c r="AH9899"/>
      <c r="AI9899"/>
      <c r="AK9899"/>
      <c r="AL9899"/>
      <c r="AM9899"/>
      <c r="AO9899"/>
      <c r="AP9899"/>
      <c r="AQ9899"/>
      <c r="AS9899"/>
      <c r="AT9899"/>
      <c r="AU9899"/>
      <c r="AW9899"/>
      <c r="AX9899"/>
      <c r="AY9899"/>
      <c r="BA9899"/>
      <c r="BB9899"/>
      <c r="BC9899"/>
      <c r="BE9899"/>
      <c r="BF9899"/>
      <c r="BG9899"/>
      <c r="BI9899"/>
      <c r="BJ9899"/>
      <c r="BK9899"/>
      <c r="BM9899"/>
      <c r="BN9899"/>
      <c r="BO9899"/>
    </row>
    <row r="9900" spans="1:67">
      <c r="A9900"/>
      <c r="B9900"/>
      <c r="C9900"/>
      <c r="E9900"/>
      <c r="F9900"/>
      <c r="G9900"/>
      <c r="I9900"/>
      <c r="J9900"/>
      <c r="K9900"/>
      <c r="M9900"/>
      <c r="N9900"/>
      <c r="O9900"/>
      <c r="Q9900"/>
      <c r="R9900"/>
      <c r="S9900"/>
      <c r="U9900"/>
      <c r="V9900"/>
      <c r="W9900"/>
      <c r="Y9900"/>
      <c r="Z9900"/>
      <c r="AA9900"/>
      <c r="AC9900"/>
      <c r="AD9900"/>
      <c r="AE9900"/>
      <c r="AG9900"/>
      <c r="AH9900"/>
      <c r="AI9900"/>
      <c r="AK9900"/>
      <c r="AL9900"/>
      <c r="AM9900"/>
      <c r="AO9900"/>
      <c r="AP9900"/>
      <c r="AQ9900"/>
      <c r="AS9900"/>
      <c r="AT9900"/>
      <c r="AU9900"/>
      <c r="AW9900"/>
      <c r="AX9900"/>
      <c r="AY9900"/>
      <c r="BA9900"/>
      <c r="BB9900"/>
      <c r="BC9900"/>
      <c r="BE9900"/>
      <c r="BF9900"/>
      <c r="BG9900"/>
      <c r="BI9900"/>
      <c r="BJ9900"/>
      <c r="BK9900"/>
      <c r="BM9900"/>
      <c r="BN9900"/>
      <c r="BO9900"/>
    </row>
    <row r="9901" spans="1:67">
      <c r="A9901"/>
      <c r="B9901"/>
      <c r="C9901"/>
      <c r="E9901"/>
      <c r="F9901"/>
      <c r="G9901"/>
      <c r="I9901"/>
      <c r="J9901"/>
      <c r="K9901"/>
      <c r="M9901"/>
      <c r="N9901"/>
      <c r="O9901"/>
      <c r="Q9901"/>
      <c r="R9901"/>
      <c r="S9901"/>
      <c r="U9901"/>
      <c r="V9901"/>
      <c r="W9901"/>
      <c r="Y9901"/>
      <c r="Z9901"/>
      <c r="AA9901"/>
      <c r="AC9901"/>
      <c r="AD9901"/>
      <c r="AE9901"/>
      <c r="AG9901"/>
      <c r="AH9901"/>
      <c r="AI9901"/>
      <c r="AK9901"/>
      <c r="AL9901"/>
      <c r="AM9901"/>
      <c r="AO9901"/>
      <c r="AP9901"/>
      <c r="AQ9901"/>
      <c r="AS9901"/>
      <c r="AT9901"/>
      <c r="AU9901"/>
      <c r="AW9901"/>
      <c r="AX9901"/>
      <c r="AY9901"/>
      <c r="BA9901"/>
      <c r="BB9901"/>
      <c r="BC9901"/>
      <c r="BE9901"/>
      <c r="BF9901"/>
      <c r="BG9901"/>
      <c r="BI9901"/>
      <c r="BJ9901"/>
      <c r="BK9901"/>
      <c r="BM9901"/>
      <c r="BN9901"/>
      <c r="BO9901"/>
    </row>
    <row r="9902" spans="1:67">
      <c r="A9902"/>
      <c r="B9902"/>
      <c r="C9902"/>
      <c r="E9902"/>
      <c r="F9902"/>
      <c r="G9902"/>
      <c r="I9902"/>
      <c r="J9902"/>
      <c r="K9902"/>
      <c r="M9902"/>
      <c r="N9902"/>
      <c r="O9902"/>
      <c r="Q9902"/>
      <c r="R9902"/>
      <c r="S9902"/>
      <c r="U9902"/>
      <c r="V9902"/>
      <c r="W9902"/>
      <c r="Y9902"/>
      <c r="Z9902"/>
      <c r="AA9902"/>
      <c r="AC9902"/>
      <c r="AD9902"/>
      <c r="AE9902"/>
      <c r="AG9902"/>
      <c r="AH9902"/>
      <c r="AI9902"/>
      <c r="AK9902"/>
      <c r="AL9902"/>
      <c r="AM9902"/>
      <c r="AO9902"/>
      <c r="AP9902"/>
      <c r="AQ9902"/>
      <c r="AS9902"/>
      <c r="AT9902"/>
      <c r="AU9902"/>
      <c r="AW9902"/>
      <c r="AX9902"/>
      <c r="AY9902"/>
      <c r="BA9902"/>
      <c r="BB9902"/>
      <c r="BC9902"/>
      <c r="BE9902"/>
      <c r="BF9902"/>
      <c r="BG9902"/>
      <c r="BI9902"/>
      <c r="BJ9902"/>
      <c r="BK9902"/>
      <c r="BM9902"/>
      <c r="BN9902"/>
      <c r="BO9902"/>
    </row>
    <row r="9903" spans="1:67">
      <c r="A9903"/>
      <c r="B9903"/>
      <c r="C9903"/>
      <c r="E9903"/>
      <c r="F9903"/>
      <c r="G9903"/>
      <c r="I9903"/>
      <c r="J9903"/>
      <c r="K9903"/>
      <c r="M9903"/>
      <c r="N9903"/>
      <c r="O9903"/>
      <c r="Q9903"/>
      <c r="R9903"/>
      <c r="S9903"/>
      <c r="U9903"/>
      <c r="V9903"/>
      <c r="W9903"/>
      <c r="Y9903"/>
      <c r="Z9903"/>
      <c r="AA9903"/>
      <c r="AC9903"/>
      <c r="AD9903"/>
      <c r="AE9903"/>
      <c r="AG9903"/>
      <c r="AH9903"/>
      <c r="AI9903"/>
      <c r="AK9903"/>
      <c r="AL9903"/>
      <c r="AM9903"/>
      <c r="AO9903"/>
      <c r="AP9903"/>
      <c r="AQ9903"/>
      <c r="AS9903"/>
      <c r="AT9903"/>
      <c r="AU9903"/>
      <c r="AW9903"/>
      <c r="AX9903"/>
      <c r="AY9903"/>
      <c r="BA9903"/>
      <c r="BB9903"/>
      <c r="BC9903"/>
      <c r="BE9903"/>
      <c r="BF9903"/>
      <c r="BG9903"/>
      <c r="BI9903"/>
      <c r="BJ9903"/>
      <c r="BK9903"/>
      <c r="BM9903"/>
      <c r="BN9903"/>
      <c r="BO9903"/>
    </row>
    <row r="9904" spans="1:67">
      <c r="A9904"/>
      <c r="B9904"/>
      <c r="C9904"/>
      <c r="E9904"/>
      <c r="F9904"/>
      <c r="G9904"/>
      <c r="I9904"/>
      <c r="J9904"/>
      <c r="K9904"/>
      <c r="M9904"/>
      <c r="N9904"/>
      <c r="O9904"/>
      <c r="Q9904"/>
      <c r="R9904"/>
      <c r="S9904"/>
      <c r="U9904"/>
      <c r="V9904"/>
      <c r="W9904"/>
      <c r="Y9904"/>
      <c r="Z9904"/>
      <c r="AA9904"/>
      <c r="AC9904"/>
      <c r="AD9904"/>
      <c r="AE9904"/>
      <c r="AG9904"/>
      <c r="AH9904"/>
      <c r="AI9904"/>
      <c r="AK9904"/>
      <c r="AL9904"/>
      <c r="AM9904"/>
      <c r="AO9904"/>
      <c r="AP9904"/>
      <c r="AQ9904"/>
      <c r="AS9904"/>
      <c r="AT9904"/>
      <c r="AU9904"/>
      <c r="AW9904"/>
      <c r="AX9904"/>
      <c r="AY9904"/>
      <c r="BA9904"/>
      <c r="BB9904"/>
      <c r="BC9904"/>
      <c r="BE9904"/>
      <c r="BF9904"/>
      <c r="BG9904"/>
      <c r="BI9904"/>
      <c r="BJ9904"/>
      <c r="BK9904"/>
      <c r="BM9904"/>
      <c r="BN9904"/>
      <c r="BO9904"/>
    </row>
    <row r="9905" spans="1:67">
      <c r="A9905"/>
      <c r="B9905"/>
      <c r="C9905"/>
      <c r="E9905"/>
      <c r="F9905"/>
      <c r="G9905"/>
      <c r="I9905"/>
      <c r="J9905"/>
      <c r="K9905"/>
      <c r="M9905"/>
      <c r="N9905"/>
      <c r="O9905"/>
      <c r="Q9905"/>
      <c r="R9905"/>
      <c r="S9905"/>
      <c r="U9905"/>
      <c r="V9905"/>
      <c r="W9905"/>
      <c r="Y9905"/>
      <c r="Z9905"/>
      <c r="AA9905"/>
      <c r="AC9905"/>
      <c r="AD9905"/>
      <c r="AE9905"/>
      <c r="AG9905"/>
      <c r="AH9905"/>
      <c r="AI9905"/>
      <c r="AK9905"/>
      <c r="AL9905"/>
      <c r="AM9905"/>
      <c r="AO9905"/>
      <c r="AP9905"/>
      <c r="AQ9905"/>
      <c r="AS9905"/>
      <c r="AT9905"/>
      <c r="AU9905"/>
      <c r="AW9905"/>
      <c r="AX9905"/>
      <c r="AY9905"/>
      <c r="BA9905"/>
      <c r="BB9905"/>
      <c r="BC9905"/>
      <c r="BE9905"/>
      <c r="BF9905"/>
      <c r="BG9905"/>
      <c r="BI9905"/>
      <c r="BJ9905"/>
      <c r="BK9905"/>
      <c r="BM9905"/>
      <c r="BN9905"/>
      <c r="BO9905"/>
    </row>
    <row r="9906" spans="1:67">
      <c r="A9906"/>
      <c r="B9906"/>
      <c r="C9906"/>
      <c r="E9906"/>
      <c r="F9906"/>
      <c r="G9906"/>
      <c r="I9906"/>
      <c r="J9906"/>
      <c r="K9906"/>
      <c r="M9906"/>
      <c r="N9906"/>
      <c r="O9906"/>
      <c r="Q9906"/>
      <c r="R9906"/>
      <c r="S9906"/>
      <c r="U9906"/>
      <c r="V9906"/>
      <c r="W9906"/>
      <c r="Y9906"/>
      <c r="Z9906"/>
      <c r="AA9906"/>
      <c r="AC9906"/>
      <c r="AD9906"/>
      <c r="AE9906"/>
      <c r="AG9906"/>
      <c r="AH9906"/>
      <c r="AI9906"/>
      <c r="AK9906"/>
      <c r="AL9906"/>
      <c r="AM9906"/>
      <c r="AO9906"/>
      <c r="AP9906"/>
      <c r="AQ9906"/>
      <c r="AS9906"/>
      <c r="AT9906"/>
      <c r="AU9906"/>
      <c r="AW9906"/>
      <c r="AX9906"/>
      <c r="AY9906"/>
      <c r="BA9906"/>
      <c r="BB9906"/>
      <c r="BC9906"/>
      <c r="BE9906"/>
      <c r="BF9906"/>
      <c r="BG9906"/>
      <c r="BI9906"/>
      <c r="BJ9906"/>
      <c r="BK9906"/>
      <c r="BM9906"/>
      <c r="BN9906"/>
      <c r="BO9906"/>
    </row>
    <row r="9907" spans="1:67">
      <c r="A9907"/>
      <c r="B9907"/>
      <c r="C9907"/>
      <c r="E9907"/>
      <c r="F9907"/>
      <c r="G9907"/>
      <c r="I9907"/>
      <c r="J9907"/>
      <c r="K9907"/>
      <c r="M9907"/>
      <c r="N9907"/>
      <c r="O9907"/>
      <c r="Q9907"/>
      <c r="R9907"/>
      <c r="S9907"/>
      <c r="U9907"/>
      <c r="V9907"/>
      <c r="W9907"/>
      <c r="Y9907"/>
      <c r="Z9907"/>
      <c r="AA9907"/>
      <c r="AC9907"/>
      <c r="AD9907"/>
      <c r="AE9907"/>
      <c r="AG9907"/>
      <c r="AH9907"/>
      <c r="AI9907"/>
      <c r="AK9907"/>
      <c r="AL9907"/>
      <c r="AM9907"/>
      <c r="AO9907"/>
      <c r="AP9907"/>
      <c r="AQ9907"/>
      <c r="AS9907"/>
      <c r="AT9907"/>
      <c r="AU9907"/>
      <c r="AW9907"/>
      <c r="AX9907"/>
      <c r="AY9907"/>
      <c r="BA9907"/>
      <c r="BB9907"/>
      <c r="BC9907"/>
      <c r="BE9907"/>
      <c r="BF9907"/>
      <c r="BG9907"/>
      <c r="BI9907"/>
      <c r="BJ9907"/>
      <c r="BK9907"/>
      <c r="BM9907"/>
      <c r="BN9907"/>
      <c r="BO9907"/>
    </row>
    <row r="9908" spans="1:67">
      <c r="A9908"/>
      <c r="B9908"/>
      <c r="C9908"/>
      <c r="E9908"/>
      <c r="F9908"/>
      <c r="G9908"/>
      <c r="I9908"/>
      <c r="J9908"/>
      <c r="K9908"/>
      <c r="M9908"/>
      <c r="N9908"/>
      <c r="O9908"/>
      <c r="Q9908"/>
      <c r="R9908"/>
      <c r="S9908"/>
      <c r="U9908"/>
      <c r="V9908"/>
      <c r="W9908"/>
      <c r="Y9908"/>
      <c r="Z9908"/>
      <c r="AA9908"/>
      <c r="AC9908"/>
      <c r="AD9908"/>
      <c r="AE9908"/>
      <c r="AG9908"/>
      <c r="AH9908"/>
      <c r="AI9908"/>
      <c r="AK9908"/>
      <c r="AL9908"/>
      <c r="AM9908"/>
      <c r="AO9908"/>
      <c r="AP9908"/>
      <c r="AQ9908"/>
      <c r="AS9908"/>
      <c r="AT9908"/>
      <c r="AU9908"/>
      <c r="AW9908"/>
      <c r="AX9908"/>
      <c r="AY9908"/>
      <c r="BA9908"/>
      <c r="BB9908"/>
      <c r="BC9908"/>
      <c r="BE9908"/>
      <c r="BF9908"/>
      <c r="BG9908"/>
      <c r="BI9908"/>
      <c r="BJ9908"/>
      <c r="BK9908"/>
      <c r="BM9908"/>
      <c r="BN9908"/>
      <c r="BO9908"/>
    </row>
    <row r="9909" spans="1:67">
      <c r="A9909"/>
      <c r="B9909"/>
      <c r="C9909"/>
      <c r="E9909"/>
      <c r="F9909"/>
      <c r="G9909"/>
      <c r="I9909"/>
      <c r="J9909"/>
      <c r="K9909"/>
      <c r="M9909"/>
      <c r="N9909"/>
      <c r="O9909"/>
      <c r="Q9909"/>
      <c r="R9909"/>
      <c r="S9909"/>
      <c r="U9909"/>
      <c r="V9909"/>
      <c r="W9909"/>
      <c r="Y9909"/>
      <c r="Z9909"/>
      <c r="AA9909"/>
      <c r="AC9909"/>
      <c r="AD9909"/>
      <c r="AE9909"/>
      <c r="AG9909"/>
      <c r="AH9909"/>
      <c r="AI9909"/>
      <c r="AK9909"/>
      <c r="AL9909"/>
      <c r="AM9909"/>
      <c r="AO9909"/>
      <c r="AP9909"/>
      <c r="AQ9909"/>
      <c r="AS9909"/>
      <c r="AT9909"/>
      <c r="AU9909"/>
      <c r="AW9909"/>
      <c r="AX9909"/>
      <c r="AY9909"/>
      <c r="BA9909"/>
      <c r="BB9909"/>
      <c r="BC9909"/>
      <c r="BE9909"/>
      <c r="BF9909"/>
      <c r="BG9909"/>
      <c r="BI9909"/>
      <c r="BJ9909"/>
      <c r="BK9909"/>
      <c r="BM9909"/>
      <c r="BN9909"/>
      <c r="BO9909"/>
    </row>
    <row r="9910" spans="1:67">
      <c r="A9910"/>
      <c r="B9910"/>
      <c r="C9910"/>
      <c r="E9910"/>
      <c r="F9910"/>
      <c r="G9910"/>
      <c r="I9910"/>
      <c r="J9910"/>
      <c r="K9910"/>
      <c r="M9910"/>
      <c r="N9910"/>
      <c r="O9910"/>
      <c r="Q9910"/>
      <c r="R9910"/>
      <c r="S9910"/>
      <c r="U9910"/>
      <c r="V9910"/>
      <c r="W9910"/>
      <c r="Y9910"/>
      <c r="Z9910"/>
      <c r="AA9910"/>
      <c r="AC9910"/>
      <c r="AD9910"/>
      <c r="AE9910"/>
      <c r="AG9910"/>
      <c r="AH9910"/>
      <c r="AI9910"/>
      <c r="AK9910"/>
      <c r="AL9910"/>
      <c r="AM9910"/>
      <c r="AO9910"/>
      <c r="AP9910"/>
      <c r="AQ9910"/>
      <c r="AS9910"/>
      <c r="AT9910"/>
      <c r="AU9910"/>
      <c r="AW9910"/>
      <c r="AX9910"/>
      <c r="AY9910"/>
      <c r="BA9910"/>
      <c r="BB9910"/>
      <c r="BC9910"/>
      <c r="BE9910"/>
      <c r="BF9910"/>
      <c r="BG9910"/>
      <c r="BI9910"/>
      <c r="BJ9910"/>
      <c r="BK9910"/>
      <c r="BM9910"/>
      <c r="BN9910"/>
      <c r="BO9910"/>
    </row>
    <row r="9911" spans="1:67">
      <c r="A9911"/>
      <c r="B9911"/>
      <c r="C9911"/>
      <c r="E9911"/>
      <c r="F9911"/>
      <c r="G9911"/>
      <c r="I9911"/>
      <c r="J9911"/>
      <c r="K9911"/>
      <c r="M9911"/>
      <c r="N9911"/>
      <c r="O9911"/>
      <c r="Q9911"/>
      <c r="R9911"/>
      <c r="S9911"/>
      <c r="U9911"/>
      <c r="V9911"/>
      <c r="W9911"/>
      <c r="Y9911"/>
      <c r="Z9911"/>
      <c r="AA9911"/>
      <c r="AC9911"/>
      <c r="AD9911"/>
      <c r="AE9911"/>
      <c r="AG9911"/>
      <c r="AH9911"/>
      <c r="AI9911"/>
      <c r="AK9911"/>
      <c r="AL9911"/>
      <c r="AM9911"/>
      <c r="AO9911"/>
      <c r="AP9911"/>
      <c r="AQ9911"/>
      <c r="AS9911"/>
      <c r="AT9911"/>
      <c r="AU9911"/>
      <c r="AW9911"/>
      <c r="AX9911"/>
      <c r="AY9911"/>
      <c r="BA9911"/>
      <c r="BB9911"/>
      <c r="BC9911"/>
      <c r="BE9911"/>
      <c r="BF9911"/>
      <c r="BG9911"/>
      <c r="BI9911"/>
      <c r="BJ9911"/>
      <c r="BK9911"/>
      <c r="BM9911"/>
      <c r="BN9911"/>
      <c r="BO9911"/>
    </row>
    <row r="9912" spans="1:67">
      <c r="A9912"/>
      <c r="B9912"/>
      <c r="C9912"/>
      <c r="E9912"/>
      <c r="F9912"/>
      <c r="G9912"/>
      <c r="I9912"/>
      <c r="J9912"/>
      <c r="K9912"/>
      <c r="M9912"/>
      <c r="N9912"/>
      <c r="O9912"/>
      <c r="Q9912"/>
      <c r="R9912"/>
      <c r="S9912"/>
      <c r="U9912"/>
      <c r="V9912"/>
      <c r="W9912"/>
      <c r="Y9912"/>
      <c r="Z9912"/>
      <c r="AA9912"/>
      <c r="AC9912"/>
      <c r="AD9912"/>
      <c r="AE9912"/>
      <c r="AG9912"/>
      <c r="AH9912"/>
      <c r="AI9912"/>
      <c r="AK9912"/>
      <c r="AL9912"/>
      <c r="AM9912"/>
      <c r="AO9912"/>
      <c r="AP9912"/>
      <c r="AQ9912"/>
      <c r="AS9912"/>
      <c r="AT9912"/>
      <c r="AU9912"/>
      <c r="AW9912"/>
      <c r="AX9912"/>
      <c r="AY9912"/>
      <c r="BA9912"/>
      <c r="BB9912"/>
      <c r="BC9912"/>
      <c r="BE9912"/>
      <c r="BF9912"/>
      <c r="BG9912"/>
      <c r="BI9912"/>
      <c r="BJ9912"/>
      <c r="BK9912"/>
      <c r="BM9912"/>
      <c r="BN9912"/>
      <c r="BO9912"/>
    </row>
    <row r="9913" spans="1:67">
      <c r="A9913"/>
      <c r="B9913"/>
      <c r="C9913"/>
      <c r="E9913"/>
      <c r="F9913"/>
      <c r="G9913"/>
      <c r="I9913"/>
      <c r="J9913"/>
      <c r="K9913"/>
      <c r="M9913"/>
      <c r="N9913"/>
      <c r="O9913"/>
      <c r="Q9913"/>
      <c r="R9913"/>
      <c r="S9913"/>
      <c r="U9913"/>
      <c r="V9913"/>
      <c r="W9913"/>
      <c r="Y9913"/>
      <c r="Z9913"/>
      <c r="AA9913"/>
      <c r="AC9913"/>
      <c r="AD9913"/>
      <c r="AE9913"/>
      <c r="AG9913"/>
      <c r="AH9913"/>
      <c r="AI9913"/>
      <c r="AK9913"/>
      <c r="AL9913"/>
      <c r="AM9913"/>
      <c r="AO9913"/>
      <c r="AP9913"/>
      <c r="AQ9913"/>
      <c r="AS9913"/>
      <c r="AT9913"/>
      <c r="AU9913"/>
      <c r="AW9913"/>
      <c r="AX9913"/>
      <c r="AY9913"/>
      <c r="BA9913"/>
      <c r="BB9913"/>
      <c r="BC9913"/>
      <c r="BE9913"/>
      <c r="BF9913"/>
      <c r="BG9913"/>
      <c r="BI9913"/>
      <c r="BJ9913"/>
      <c r="BK9913"/>
      <c r="BM9913"/>
      <c r="BN9913"/>
      <c r="BO9913"/>
    </row>
    <row r="9914" spans="1:67">
      <c r="A9914"/>
      <c r="B9914"/>
      <c r="C9914"/>
      <c r="E9914"/>
      <c r="F9914"/>
      <c r="G9914"/>
      <c r="I9914"/>
      <c r="J9914"/>
      <c r="K9914"/>
      <c r="M9914"/>
      <c r="N9914"/>
      <c r="O9914"/>
      <c r="Q9914"/>
      <c r="R9914"/>
      <c r="S9914"/>
      <c r="U9914"/>
      <c r="V9914"/>
      <c r="W9914"/>
      <c r="Y9914"/>
      <c r="Z9914"/>
      <c r="AA9914"/>
      <c r="AC9914"/>
      <c r="AD9914"/>
      <c r="AE9914"/>
      <c r="AG9914"/>
      <c r="AH9914"/>
      <c r="AI9914"/>
      <c r="AK9914"/>
      <c r="AL9914"/>
      <c r="AM9914"/>
      <c r="AO9914"/>
      <c r="AP9914"/>
      <c r="AQ9914"/>
      <c r="AS9914"/>
      <c r="AT9914"/>
      <c r="AU9914"/>
      <c r="AW9914"/>
      <c r="AX9914"/>
      <c r="AY9914"/>
      <c r="BA9914"/>
      <c r="BB9914"/>
      <c r="BC9914"/>
      <c r="BE9914"/>
      <c r="BF9914"/>
      <c r="BG9914"/>
      <c r="BI9914"/>
      <c r="BJ9914"/>
      <c r="BK9914"/>
      <c r="BM9914"/>
      <c r="BN9914"/>
      <c r="BO9914"/>
    </row>
    <row r="9915" spans="1:67">
      <c r="A9915"/>
      <c r="B9915"/>
      <c r="C9915"/>
      <c r="E9915"/>
      <c r="F9915"/>
      <c r="G9915"/>
      <c r="I9915"/>
      <c r="J9915"/>
      <c r="K9915"/>
      <c r="M9915"/>
      <c r="N9915"/>
      <c r="O9915"/>
      <c r="Q9915"/>
      <c r="R9915"/>
      <c r="S9915"/>
      <c r="U9915"/>
      <c r="V9915"/>
      <c r="W9915"/>
      <c r="Y9915"/>
      <c r="Z9915"/>
      <c r="AA9915"/>
      <c r="AC9915"/>
      <c r="AD9915"/>
      <c r="AE9915"/>
      <c r="AG9915"/>
      <c r="AH9915"/>
      <c r="AI9915"/>
      <c r="AK9915"/>
      <c r="AL9915"/>
      <c r="AM9915"/>
      <c r="AO9915"/>
      <c r="AP9915"/>
      <c r="AQ9915"/>
      <c r="AS9915"/>
      <c r="AT9915"/>
      <c r="AU9915"/>
      <c r="AW9915"/>
      <c r="AX9915"/>
      <c r="AY9915"/>
      <c r="BA9915"/>
      <c r="BB9915"/>
      <c r="BC9915"/>
      <c r="BE9915"/>
      <c r="BF9915"/>
      <c r="BG9915"/>
      <c r="BI9915"/>
      <c r="BJ9915"/>
      <c r="BK9915"/>
      <c r="BM9915"/>
      <c r="BN9915"/>
      <c r="BO9915"/>
    </row>
    <row r="9916" spans="1:67">
      <c r="A9916"/>
      <c r="B9916"/>
      <c r="C9916"/>
      <c r="E9916"/>
      <c r="F9916"/>
      <c r="G9916"/>
      <c r="I9916"/>
      <c r="J9916"/>
      <c r="K9916"/>
      <c r="M9916"/>
      <c r="N9916"/>
      <c r="O9916"/>
      <c r="Q9916"/>
      <c r="R9916"/>
      <c r="S9916"/>
      <c r="U9916"/>
      <c r="V9916"/>
      <c r="W9916"/>
      <c r="Y9916"/>
      <c r="Z9916"/>
      <c r="AA9916"/>
      <c r="AC9916"/>
      <c r="AD9916"/>
      <c r="AE9916"/>
      <c r="AG9916"/>
      <c r="AH9916"/>
      <c r="AI9916"/>
      <c r="AK9916"/>
      <c r="AL9916"/>
      <c r="AM9916"/>
      <c r="AO9916"/>
      <c r="AP9916"/>
      <c r="AQ9916"/>
      <c r="AS9916"/>
      <c r="AT9916"/>
      <c r="AU9916"/>
      <c r="AW9916"/>
      <c r="AX9916"/>
      <c r="AY9916"/>
      <c r="BA9916"/>
      <c r="BB9916"/>
      <c r="BC9916"/>
      <c r="BE9916"/>
      <c r="BF9916"/>
      <c r="BG9916"/>
      <c r="BI9916"/>
      <c r="BJ9916"/>
      <c r="BK9916"/>
      <c r="BM9916"/>
      <c r="BN9916"/>
      <c r="BO9916"/>
    </row>
    <row r="9917" spans="1:67">
      <c r="A9917"/>
      <c r="B9917"/>
      <c r="C9917"/>
      <c r="E9917"/>
      <c r="F9917"/>
      <c r="G9917"/>
      <c r="I9917"/>
      <c r="J9917"/>
      <c r="K9917"/>
      <c r="M9917"/>
      <c r="N9917"/>
      <c r="O9917"/>
      <c r="Q9917"/>
      <c r="R9917"/>
      <c r="S9917"/>
      <c r="U9917"/>
      <c r="V9917"/>
      <c r="W9917"/>
      <c r="Y9917"/>
      <c r="Z9917"/>
      <c r="AA9917"/>
      <c r="AC9917"/>
      <c r="AD9917"/>
      <c r="AE9917"/>
      <c r="AG9917"/>
      <c r="AH9917"/>
      <c r="AI9917"/>
      <c r="AK9917"/>
      <c r="AL9917"/>
      <c r="AM9917"/>
      <c r="AO9917"/>
      <c r="AP9917"/>
      <c r="AQ9917"/>
      <c r="AS9917"/>
      <c r="AT9917"/>
      <c r="AU9917"/>
      <c r="AW9917"/>
      <c r="AX9917"/>
      <c r="AY9917"/>
      <c r="BA9917"/>
      <c r="BB9917"/>
      <c r="BC9917"/>
      <c r="BE9917"/>
      <c r="BF9917"/>
      <c r="BG9917"/>
      <c r="BI9917"/>
      <c r="BJ9917"/>
      <c r="BK9917"/>
      <c r="BM9917"/>
      <c r="BN9917"/>
      <c r="BO9917"/>
    </row>
    <row r="9918" spans="1:67">
      <c r="A9918"/>
      <c r="B9918"/>
      <c r="C9918"/>
      <c r="E9918"/>
      <c r="F9918"/>
      <c r="G9918"/>
      <c r="I9918"/>
      <c r="J9918"/>
      <c r="K9918"/>
      <c r="M9918"/>
      <c r="N9918"/>
      <c r="O9918"/>
      <c r="Q9918"/>
      <c r="R9918"/>
      <c r="S9918"/>
      <c r="U9918"/>
      <c r="V9918"/>
      <c r="W9918"/>
      <c r="Y9918"/>
      <c r="Z9918"/>
      <c r="AA9918"/>
      <c r="AC9918"/>
      <c r="AD9918"/>
      <c r="AE9918"/>
      <c r="AG9918"/>
      <c r="AH9918"/>
      <c r="AI9918"/>
      <c r="AK9918"/>
      <c r="AL9918"/>
      <c r="AM9918"/>
      <c r="AO9918"/>
      <c r="AP9918"/>
      <c r="AQ9918"/>
      <c r="AS9918"/>
      <c r="AT9918"/>
      <c r="AU9918"/>
      <c r="AW9918"/>
      <c r="AX9918"/>
      <c r="AY9918"/>
      <c r="BA9918"/>
      <c r="BB9918"/>
      <c r="BC9918"/>
      <c r="BE9918"/>
      <c r="BF9918"/>
      <c r="BG9918"/>
      <c r="BI9918"/>
      <c r="BJ9918"/>
      <c r="BK9918"/>
      <c r="BM9918"/>
      <c r="BN9918"/>
      <c r="BO9918"/>
    </row>
    <row r="9919" spans="1:67">
      <c r="A9919"/>
      <c r="B9919"/>
      <c r="C9919"/>
      <c r="E9919"/>
      <c r="F9919"/>
      <c r="G9919"/>
      <c r="I9919"/>
      <c r="J9919"/>
      <c r="K9919"/>
      <c r="M9919"/>
      <c r="N9919"/>
      <c r="O9919"/>
      <c r="Q9919"/>
      <c r="R9919"/>
      <c r="S9919"/>
      <c r="U9919"/>
      <c r="V9919"/>
      <c r="W9919"/>
      <c r="Y9919"/>
      <c r="Z9919"/>
      <c r="AA9919"/>
      <c r="AC9919"/>
      <c r="AD9919"/>
      <c r="AE9919"/>
      <c r="AG9919"/>
      <c r="AH9919"/>
      <c r="AI9919"/>
      <c r="AK9919"/>
      <c r="AL9919"/>
      <c r="AM9919"/>
      <c r="AO9919"/>
      <c r="AP9919"/>
      <c r="AQ9919"/>
      <c r="AS9919"/>
      <c r="AT9919"/>
      <c r="AU9919"/>
      <c r="AW9919"/>
      <c r="AX9919"/>
      <c r="AY9919"/>
      <c r="BA9919"/>
      <c r="BB9919"/>
      <c r="BC9919"/>
      <c r="BE9919"/>
      <c r="BF9919"/>
      <c r="BG9919"/>
      <c r="BI9919"/>
      <c r="BJ9919"/>
      <c r="BK9919"/>
      <c r="BM9919"/>
      <c r="BN9919"/>
      <c r="BO9919"/>
    </row>
    <row r="9920" spans="1:67">
      <c r="A9920"/>
      <c r="B9920"/>
      <c r="C9920"/>
      <c r="E9920"/>
      <c r="F9920"/>
      <c r="G9920"/>
      <c r="I9920"/>
      <c r="J9920"/>
      <c r="K9920"/>
      <c r="M9920"/>
      <c r="N9920"/>
      <c r="O9920"/>
      <c r="Q9920"/>
      <c r="R9920"/>
      <c r="S9920"/>
      <c r="U9920"/>
      <c r="V9920"/>
      <c r="W9920"/>
      <c r="Y9920"/>
      <c r="Z9920"/>
      <c r="AA9920"/>
      <c r="AC9920"/>
      <c r="AD9920"/>
      <c r="AE9920"/>
      <c r="AG9920"/>
      <c r="AH9920"/>
      <c r="AI9920"/>
      <c r="AK9920"/>
      <c r="AL9920"/>
      <c r="AM9920"/>
      <c r="AO9920"/>
      <c r="AP9920"/>
      <c r="AQ9920"/>
      <c r="AS9920"/>
      <c r="AT9920"/>
      <c r="AU9920"/>
      <c r="AW9920"/>
      <c r="AX9920"/>
      <c r="AY9920"/>
      <c r="BA9920"/>
      <c r="BB9920"/>
      <c r="BC9920"/>
      <c r="BE9920"/>
      <c r="BF9920"/>
      <c r="BG9920"/>
      <c r="BI9920"/>
      <c r="BJ9920"/>
      <c r="BK9920"/>
      <c r="BM9920"/>
      <c r="BN9920"/>
      <c r="BO9920"/>
    </row>
    <row r="9921" spans="1:67">
      <c r="A9921"/>
      <c r="B9921"/>
      <c r="C9921"/>
      <c r="E9921"/>
      <c r="F9921"/>
      <c r="G9921"/>
      <c r="I9921"/>
      <c r="J9921"/>
      <c r="K9921"/>
      <c r="M9921"/>
      <c r="N9921"/>
      <c r="O9921"/>
      <c r="Q9921"/>
      <c r="R9921"/>
      <c r="S9921"/>
      <c r="U9921"/>
      <c r="V9921"/>
      <c r="W9921"/>
      <c r="Y9921"/>
      <c r="Z9921"/>
      <c r="AA9921"/>
      <c r="AC9921"/>
      <c r="AD9921"/>
      <c r="AE9921"/>
      <c r="AG9921"/>
      <c r="AH9921"/>
      <c r="AI9921"/>
      <c r="AK9921"/>
      <c r="AL9921"/>
      <c r="AM9921"/>
      <c r="AO9921"/>
      <c r="AP9921"/>
      <c r="AQ9921"/>
      <c r="AS9921"/>
      <c r="AT9921"/>
      <c r="AU9921"/>
      <c r="AW9921"/>
      <c r="AX9921"/>
      <c r="AY9921"/>
      <c r="BA9921"/>
      <c r="BB9921"/>
      <c r="BC9921"/>
      <c r="BE9921"/>
      <c r="BF9921"/>
      <c r="BG9921"/>
      <c r="BI9921"/>
      <c r="BJ9921"/>
      <c r="BK9921"/>
      <c r="BM9921"/>
      <c r="BN9921"/>
      <c r="BO9921"/>
    </row>
    <row r="9922" spans="1:67">
      <c r="A9922"/>
      <c r="B9922"/>
      <c r="C9922"/>
      <c r="E9922"/>
      <c r="F9922"/>
      <c r="G9922"/>
      <c r="I9922"/>
      <c r="J9922"/>
      <c r="K9922"/>
      <c r="M9922"/>
      <c r="N9922"/>
      <c r="O9922"/>
      <c r="Q9922"/>
      <c r="R9922"/>
      <c r="S9922"/>
      <c r="U9922"/>
      <c r="V9922"/>
      <c r="W9922"/>
      <c r="Y9922"/>
      <c r="Z9922"/>
      <c r="AA9922"/>
      <c r="AC9922"/>
      <c r="AD9922"/>
      <c r="AE9922"/>
      <c r="AG9922"/>
      <c r="AH9922"/>
      <c r="AI9922"/>
      <c r="AK9922"/>
      <c r="AL9922"/>
      <c r="AM9922"/>
      <c r="AO9922"/>
      <c r="AP9922"/>
      <c r="AQ9922"/>
      <c r="AS9922"/>
      <c r="AT9922"/>
      <c r="AU9922"/>
      <c r="AW9922"/>
      <c r="AX9922"/>
      <c r="AY9922"/>
      <c r="BA9922"/>
      <c r="BB9922"/>
      <c r="BC9922"/>
      <c r="BE9922"/>
      <c r="BF9922"/>
      <c r="BG9922"/>
      <c r="BI9922"/>
      <c r="BJ9922"/>
      <c r="BK9922"/>
      <c r="BM9922"/>
      <c r="BN9922"/>
      <c r="BO9922"/>
    </row>
    <row r="9923" spans="1:67">
      <c r="A9923"/>
      <c r="B9923"/>
      <c r="C9923"/>
      <c r="E9923"/>
      <c r="F9923"/>
      <c r="G9923"/>
      <c r="I9923"/>
      <c r="J9923"/>
      <c r="K9923"/>
      <c r="M9923"/>
      <c r="N9923"/>
      <c r="O9923"/>
      <c r="Q9923"/>
      <c r="R9923"/>
      <c r="S9923"/>
      <c r="U9923"/>
      <c r="V9923"/>
      <c r="W9923"/>
      <c r="Y9923"/>
      <c r="Z9923"/>
      <c r="AA9923"/>
      <c r="AC9923"/>
      <c r="AD9923"/>
      <c r="AE9923"/>
      <c r="AG9923"/>
      <c r="AH9923"/>
      <c r="AI9923"/>
      <c r="AK9923"/>
      <c r="AL9923"/>
      <c r="AM9923"/>
      <c r="AO9923"/>
      <c r="AP9923"/>
      <c r="AQ9923"/>
      <c r="AS9923"/>
      <c r="AT9923"/>
      <c r="AU9923"/>
      <c r="AW9923"/>
      <c r="AX9923"/>
      <c r="AY9923"/>
      <c r="BA9923"/>
      <c r="BB9923"/>
      <c r="BC9923"/>
      <c r="BE9923"/>
      <c r="BF9923"/>
      <c r="BG9923"/>
      <c r="BI9923"/>
      <c r="BJ9923"/>
      <c r="BK9923"/>
      <c r="BM9923"/>
      <c r="BN9923"/>
      <c r="BO9923"/>
    </row>
    <row r="9924" spans="1:67">
      <c r="A9924"/>
      <c r="B9924"/>
      <c r="C9924"/>
      <c r="E9924"/>
      <c r="F9924"/>
      <c r="G9924"/>
      <c r="I9924"/>
      <c r="J9924"/>
      <c r="K9924"/>
      <c r="M9924"/>
      <c r="N9924"/>
      <c r="O9924"/>
      <c r="Q9924"/>
      <c r="R9924"/>
      <c r="S9924"/>
      <c r="U9924"/>
      <c r="V9924"/>
      <c r="W9924"/>
      <c r="Y9924"/>
      <c r="Z9924"/>
      <c r="AA9924"/>
      <c r="AC9924"/>
      <c r="AD9924"/>
      <c r="AE9924"/>
      <c r="AG9924"/>
      <c r="AH9924"/>
      <c r="AI9924"/>
      <c r="AK9924"/>
      <c r="AL9924"/>
      <c r="AM9924"/>
      <c r="AO9924"/>
      <c r="AP9924"/>
      <c r="AQ9924"/>
      <c r="AS9924"/>
      <c r="AT9924"/>
      <c r="AU9924"/>
      <c r="AW9924"/>
      <c r="AX9924"/>
      <c r="AY9924"/>
      <c r="BA9924"/>
      <c r="BB9924"/>
      <c r="BC9924"/>
      <c r="BE9924"/>
      <c r="BF9924"/>
      <c r="BG9924"/>
      <c r="BI9924"/>
      <c r="BJ9924"/>
      <c r="BK9924"/>
      <c r="BM9924"/>
      <c r="BN9924"/>
      <c r="BO9924"/>
    </row>
    <row r="9925" spans="1:67">
      <c r="A9925"/>
      <c r="B9925"/>
      <c r="C9925"/>
      <c r="E9925"/>
      <c r="F9925"/>
      <c r="G9925"/>
      <c r="I9925"/>
      <c r="J9925"/>
      <c r="K9925"/>
      <c r="M9925"/>
      <c r="N9925"/>
      <c r="O9925"/>
      <c r="Q9925"/>
      <c r="R9925"/>
      <c r="S9925"/>
      <c r="U9925"/>
      <c r="V9925"/>
      <c r="W9925"/>
      <c r="Y9925"/>
      <c r="Z9925"/>
      <c r="AA9925"/>
      <c r="AC9925"/>
      <c r="AD9925"/>
      <c r="AE9925"/>
      <c r="AG9925"/>
      <c r="AH9925"/>
      <c r="AI9925"/>
      <c r="AK9925"/>
      <c r="AL9925"/>
      <c r="AM9925"/>
      <c r="AO9925"/>
      <c r="AP9925"/>
      <c r="AQ9925"/>
      <c r="AS9925"/>
      <c r="AT9925"/>
      <c r="AU9925"/>
      <c r="AW9925"/>
      <c r="AX9925"/>
      <c r="AY9925"/>
      <c r="BA9925"/>
      <c r="BB9925"/>
      <c r="BC9925"/>
      <c r="BE9925"/>
      <c r="BF9925"/>
      <c r="BG9925"/>
      <c r="BI9925"/>
      <c r="BJ9925"/>
      <c r="BK9925"/>
      <c r="BM9925"/>
      <c r="BN9925"/>
      <c r="BO9925"/>
    </row>
    <row r="9926" spans="1:67">
      <c r="A9926"/>
      <c r="B9926"/>
      <c r="C9926"/>
      <c r="E9926"/>
      <c r="F9926"/>
      <c r="G9926"/>
      <c r="I9926"/>
      <c r="J9926"/>
      <c r="K9926"/>
      <c r="M9926"/>
      <c r="N9926"/>
      <c r="O9926"/>
      <c r="Q9926"/>
      <c r="R9926"/>
      <c r="S9926"/>
      <c r="U9926"/>
      <c r="V9926"/>
      <c r="W9926"/>
      <c r="Y9926"/>
      <c r="Z9926"/>
      <c r="AA9926"/>
      <c r="AC9926"/>
      <c r="AD9926"/>
      <c r="AE9926"/>
      <c r="AG9926"/>
      <c r="AH9926"/>
      <c r="AI9926"/>
      <c r="AK9926"/>
      <c r="AL9926"/>
      <c r="AM9926"/>
      <c r="AO9926"/>
      <c r="AP9926"/>
      <c r="AQ9926"/>
      <c r="AS9926"/>
      <c r="AT9926"/>
      <c r="AU9926"/>
      <c r="AW9926"/>
      <c r="AX9926"/>
      <c r="AY9926"/>
      <c r="BA9926"/>
      <c r="BB9926"/>
      <c r="BC9926"/>
      <c r="BE9926"/>
      <c r="BF9926"/>
      <c r="BG9926"/>
      <c r="BI9926"/>
      <c r="BJ9926"/>
      <c r="BK9926"/>
      <c r="BM9926"/>
      <c r="BN9926"/>
      <c r="BO9926"/>
    </row>
    <row r="9927" spans="1:67">
      <c r="A9927"/>
      <c r="B9927"/>
      <c r="C9927"/>
      <c r="E9927"/>
      <c r="F9927"/>
      <c r="G9927"/>
      <c r="I9927"/>
      <c r="J9927"/>
      <c r="K9927"/>
      <c r="M9927"/>
      <c r="N9927"/>
      <c r="O9927"/>
      <c r="Q9927"/>
      <c r="R9927"/>
      <c r="S9927"/>
      <c r="U9927"/>
      <c r="V9927"/>
      <c r="W9927"/>
      <c r="Y9927"/>
      <c r="Z9927"/>
      <c r="AA9927"/>
      <c r="AC9927"/>
      <c r="AD9927"/>
      <c r="AE9927"/>
      <c r="AG9927"/>
      <c r="AH9927"/>
      <c r="AI9927"/>
      <c r="AK9927"/>
      <c r="AL9927"/>
      <c r="AM9927"/>
      <c r="AO9927"/>
      <c r="AP9927"/>
      <c r="AQ9927"/>
      <c r="AS9927"/>
      <c r="AT9927"/>
      <c r="AU9927"/>
      <c r="AW9927"/>
      <c r="AX9927"/>
      <c r="AY9927"/>
      <c r="BA9927"/>
      <c r="BB9927"/>
      <c r="BC9927"/>
      <c r="BE9927"/>
      <c r="BF9927"/>
      <c r="BG9927"/>
      <c r="BI9927"/>
      <c r="BJ9927"/>
      <c r="BK9927"/>
      <c r="BM9927"/>
      <c r="BN9927"/>
      <c r="BO9927"/>
    </row>
    <row r="9928" spans="1:67">
      <c r="A9928"/>
      <c r="B9928"/>
      <c r="C9928"/>
      <c r="E9928"/>
      <c r="F9928"/>
      <c r="G9928"/>
      <c r="I9928"/>
      <c r="J9928"/>
      <c r="K9928"/>
      <c r="M9928"/>
      <c r="N9928"/>
      <c r="O9928"/>
      <c r="Q9928"/>
      <c r="R9928"/>
      <c r="S9928"/>
      <c r="U9928"/>
      <c r="V9928"/>
      <c r="W9928"/>
      <c r="Y9928"/>
      <c r="Z9928"/>
      <c r="AA9928"/>
      <c r="AC9928"/>
      <c r="AD9928"/>
      <c r="AE9928"/>
      <c r="AG9928"/>
      <c r="AH9928"/>
      <c r="AI9928"/>
      <c r="AK9928"/>
      <c r="AL9928"/>
      <c r="AM9928"/>
      <c r="AO9928"/>
      <c r="AP9928"/>
      <c r="AQ9928"/>
      <c r="AS9928"/>
      <c r="AT9928"/>
      <c r="AU9928"/>
      <c r="AW9928"/>
      <c r="AX9928"/>
      <c r="AY9928"/>
      <c r="BA9928"/>
      <c r="BB9928"/>
      <c r="BC9928"/>
      <c r="BE9928"/>
      <c r="BF9928"/>
      <c r="BG9928"/>
      <c r="BI9928"/>
      <c r="BJ9928"/>
      <c r="BK9928"/>
      <c r="BM9928"/>
      <c r="BN9928"/>
      <c r="BO9928"/>
    </row>
    <row r="9929" spans="1:67">
      <c r="A9929"/>
      <c r="B9929"/>
      <c r="C9929"/>
      <c r="E9929"/>
      <c r="F9929"/>
      <c r="G9929"/>
      <c r="I9929"/>
      <c r="J9929"/>
      <c r="K9929"/>
      <c r="M9929"/>
      <c r="N9929"/>
      <c r="O9929"/>
      <c r="Q9929"/>
      <c r="R9929"/>
      <c r="S9929"/>
      <c r="U9929"/>
      <c r="V9929"/>
      <c r="W9929"/>
      <c r="Y9929"/>
      <c r="Z9929"/>
      <c r="AA9929"/>
      <c r="AC9929"/>
      <c r="AD9929"/>
      <c r="AE9929"/>
      <c r="AG9929"/>
      <c r="AH9929"/>
      <c r="AI9929"/>
      <c r="AK9929"/>
      <c r="AL9929"/>
      <c r="AM9929"/>
      <c r="AO9929"/>
      <c r="AP9929"/>
      <c r="AQ9929"/>
      <c r="AS9929"/>
      <c r="AT9929"/>
      <c r="AU9929"/>
      <c r="AW9929"/>
      <c r="AX9929"/>
      <c r="AY9929"/>
      <c r="BA9929"/>
      <c r="BB9929"/>
      <c r="BC9929"/>
      <c r="BE9929"/>
      <c r="BF9929"/>
      <c r="BG9929"/>
      <c r="BI9929"/>
      <c r="BJ9929"/>
      <c r="BK9929"/>
      <c r="BM9929"/>
      <c r="BN9929"/>
      <c r="BO9929"/>
    </row>
    <row r="9930" spans="1:67">
      <c r="A9930"/>
      <c r="B9930"/>
      <c r="C9930"/>
      <c r="E9930"/>
      <c r="F9930"/>
      <c r="G9930"/>
      <c r="I9930"/>
      <c r="J9930"/>
      <c r="K9930"/>
      <c r="M9930"/>
      <c r="N9930"/>
      <c r="O9930"/>
      <c r="Q9930"/>
      <c r="R9930"/>
      <c r="S9930"/>
      <c r="U9930"/>
      <c r="V9930"/>
      <c r="W9930"/>
      <c r="Y9930"/>
      <c r="Z9930"/>
      <c r="AA9930"/>
      <c r="AC9930"/>
      <c r="AD9930"/>
      <c r="AE9930"/>
      <c r="AG9930"/>
      <c r="AH9930"/>
      <c r="AI9930"/>
      <c r="AK9930"/>
      <c r="AL9930"/>
      <c r="AM9930"/>
      <c r="AO9930"/>
      <c r="AP9930"/>
      <c r="AQ9930"/>
      <c r="AS9930"/>
      <c r="AT9930"/>
      <c r="AU9930"/>
      <c r="AW9930"/>
      <c r="AX9930"/>
      <c r="AY9930"/>
      <c r="BA9930"/>
      <c r="BB9930"/>
      <c r="BC9930"/>
      <c r="BE9930"/>
      <c r="BF9930"/>
      <c r="BG9930"/>
      <c r="BI9930"/>
      <c r="BJ9930"/>
      <c r="BK9930"/>
      <c r="BM9930"/>
      <c r="BN9930"/>
      <c r="BO9930"/>
    </row>
    <row r="9931" spans="1:67">
      <c r="A9931"/>
      <c r="B9931"/>
      <c r="C9931"/>
      <c r="E9931"/>
      <c r="F9931"/>
      <c r="G9931"/>
      <c r="I9931"/>
      <c r="J9931"/>
      <c r="K9931"/>
      <c r="M9931"/>
      <c r="N9931"/>
      <c r="O9931"/>
      <c r="Q9931"/>
      <c r="R9931"/>
      <c r="S9931"/>
      <c r="U9931"/>
      <c r="V9931"/>
      <c r="W9931"/>
      <c r="Y9931"/>
      <c r="Z9931"/>
      <c r="AA9931"/>
      <c r="AC9931"/>
      <c r="AD9931"/>
      <c r="AE9931"/>
      <c r="AG9931"/>
      <c r="AH9931"/>
      <c r="AI9931"/>
      <c r="AK9931"/>
      <c r="AL9931"/>
      <c r="AM9931"/>
      <c r="AO9931"/>
      <c r="AP9931"/>
      <c r="AQ9931"/>
      <c r="AS9931"/>
      <c r="AT9931"/>
      <c r="AU9931"/>
      <c r="AW9931"/>
      <c r="AX9931"/>
      <c r="AY9931"/>
      <c r="BA9931"/>
      <c r="BB9931"/>
      <c r="BC9931"/>
      <c r="BE9931"/>
      <c r="BF9931"/>
      <c r="BG9931"/>
      <c r="BI9931"/>
      <c r="BJ9931"/>
      <c r="BK9931"/>
      <c r="BM9931"/>
      <c r="BN9931"/>
      <c r="BO9931"/>
    </row>
    <row r="9932" spans="1:67">
      <c r="A9932"/>
      <c r="B9932"/>
      <c r="C9932"/>
      <c r="E9932"/>
      <c r="F9932"/>
      <c r="G9932"/>
      <c r="I9932"/>
      <c r="J9932"/>
      <c r="K9932"/>
      <c r="M9932"/>
      <c r="N9932"/>
      <c r="O9932"/>
      <c r="Q9932"/>
      <c r="R9932"/>
      <c r="S9932"/>
      <c r="U9932"/>
      <c r="V9932"/>
      <c r="W9932"/>
      <c r="Y9932"/>
      <c r="Z9932"/>
      <c r="AA9932"/>
      <c r="AC9932"/>
      <c r="AD9932"/>
      <c r="AE9932"/>
      <c r="AG9932"/>
      <c r="AH9932"/>
      <c r="AI9932"/>
      <c r="AK9932"/>
      <c r="AL9932"/>
      <c r="AM9932"/>
      <c r="AO9932"/>
      <c r="AP9932"/>
      <c r="AQ9932"/>
      <c r="AS9932"/>
      <c r="AT9932"/>
      <c r="AU9932"/>
      <c r="AW9932"/>
      <c r="AX9932"/>
      <c r="AY9932"/>
      <c r="BA9932"/>
      <c r="BB9932"/>
      <c r="BC9932"/>
      <c r="BE9932"/>
      <c r="BF9932"/>
      <c r="BG9932"/>
      <c r="BI9932"/>
      <c r="BJ9932"/>
      <c r="BK9932"/>
      <c r="BM9932"/>
      <c r="BN9932"/>
      <c r="BO9932"/>
    </row>
    <row r="9933" spans="1:67">
      <c r="A9933"/>
      <c r="B9933"/>
      <c r="C9933"/>
      <c r="E9933"/>
      <c r="F9933"/>
      <c r="G9933"/>
      <c r="I9933"/>
      <c r="J9933"/>
      <c r="K9933"/>
      <c r="M9933"/>
      <c r="N9933"/>
      <c r="O9933"/>
      <c r="Q9933"/>
      <c r="R9933"/>
      <c r="S9933"/>
      <c r="U9933"/>
      <c r="V9933"/>
      <c r="W9933"/>
      <c r="Y9933"/>
      <c r="Z9933"/>
      <c r="AA9933"/>
      <c r="AC9933"/>
      <c r="AD9933"/>
      <c r="AE9933"/>
      <c r="AG9933"/>
      <c r="AH9933"/>
      <c r="AI9933"/>
      <c r="AK9933"/>
      <c r="AL9933"/>
      <c r="AM9933"/>
      <c r="AO9933"/>
      <c r="AP9933"/>
      <c r="AQ9933"/>
      <c r="AS9933"/>
      <c r="AT9933"/>
      <c r="AU9933"/>
      <c r="AW9933"/>
      <c r="AX9933"/>
      <c r="AY9933"/>
      <c r="BA9933"/>
      <c r="BB9933"/>
      <c r="BC9933"/>
      <c r="BE9933"/>
      <c r="BF9933"/>
      <c r="BG9933"/>
      <c r="BI9933"/>
      <c r="BJ9933"/>
      <c r="BK9933"/>
      <c r="BM9933"/>
      <c r="BN9933"/>
      <c r="BO9933"/>
    </row>
    <row r="9934" spans="1:67">
      <c r="A9934"/>
      <c r="B9934"/>
      <c r="C9934"/>
      <c r="E9934"/>
      <c r="F9934"/>
      <c r="G9934"/>
      <c r="I9934"/>
      <c r="J9934"/>
      <c r="K9934"/>
      <c r="M9934"/>
      <c r="N9934"/>
      <c r="O9934"/>
      <c r="Q9934"/>
      <c r="R9934"/>
      <c r="S9934"/>
      <c r="U9934"/>
      <c r="V9934"/>
      <c r="W9934"/>
      <c r="Y9934"/>
      <c r="Z9934"/>
      <c r="AA9934"/>
      <c r="AC9934"/>
      <c r="AD9934"/>
      <c r="AE9934"/>
      <c r="AG9934"/>
      <c r="AH9934"/>
      <c r="AI9934"/>
      <c r="AK9934"/>
      <c r="AL9934"/>
      <c r="AM9934"/>
      <c r="AO9934"/>
      <c r="AP9934"/>
      <c r="AQ9934"/>
      <c r="AS9934"/>
      <c r="AT9934"/>
      <c r="AU9934"/>
      <c r="AW9934"/>
      <c r="AX9934"/>
      <c r="AY9934"/>
      <c r="BA9934"/>
      <c r="BB9934"/>
      <c r="BC9934"/>
      <c r="BE9934"/>
      <c r="BF9934"/>
      <c r="BG9934"/>
      <c r="BI9934"/>
      <c r="BJ9934"/>
      <c r="BK9934"/>
      <c r="BM9934"/>
      <c r="BN9934"/>
      <c r="BO9934"/>
    </row>
    <row r="9935" spans="1:67">
      <c r="A9935"/>
      <c r="B9935"/>
      <c r="C9935"/>
      <c r="E9935"/>
      <c r="F9935"/>
      <c r="G9935"/>
      <c r="I9935"/>
      <c r="J9935"/>
      <c r="K9935"/>
      <c r="M9935"/>
      <c r="N9935"/>
      <c r="O9935"/>
      <c r="Q9935"/>
      <c r="R9935"/>
      <c r="S9935"/>
      <c r="U9935"/>
      <c r="V9935"/>
      <c r="W9935"/>
      <c r="Y9935"/>
      <c r="Z9935"/>
      <c r="AA9935"/>
      <c r="AC9935"/>
      <c r="AD9935"/>
      <c r="AE9935"/>
      <c r="AG9935"/>
      <c r="AH9935"/>
      <c r="AI9935"/>
      <c r="AK9935"/>
      <c r="AL9935"/>
      <c r="AM9935"/>
      <c r="AO9935"/>
      <c r="AP9935"/>
      <c r="AQ9935"/>
      <c r="AS9935"/>
      <c r="AT9935"/>
      <c r="AU9935"/>
      <c r="AW9935"/>
      <c r="AX9935"/>
      <c r="AY9935"/>
      <c r="BA9935"/>
      <c r="BB9935"/>
      <c r="BC9935"/>
      <c r="BE9935"/>
      <c r="BF9935"/>
      <c r="BG9935"/>
      <c r="BI9935"/>
      <c r="BJ9935"/>
      <c r="BK9935"/>
      <c r="BM9935"/>
      <c r="BN9935"/>
      <c r="BO9935"/>
    </row>
    <row r="9936" spans="1:67">
      <c r="A9936"/>
      <c r="B9936"/>
      <c r="C9936"/>
      <c r="E9936"/>
      <c r="F9936"/>
      <c r="G9936"/>
      <c r="I9936"/>
      <c r="J9936"/>
      <c r="K9936"/>
      <c r="M9936"/>
      <c r="N9936"/>
      <c r="O9936"/>
      <c r="Q9936"/>
      <c r="R9936"/>
      <c r="S9936"/>
      <c r="U9936"/>
      <c r="V9936"/>
      <c r="W9936"/>
      <c r="Y9936"/>
      <c r="Z9936"/>
      <c r="AA9936"/>
      <c r="AC9936"/>
      <c r="AD9936"/>
      <c r="AE9936"/>
      <c r="AG9936"/>
      <c r="AH9936"/>
      <c r="AI9936"/>
      <c r="AK9936"/>
      <c r="AL9936"/>
      <c r="AM9936"/>
      <c r="AO9936"/>
      <c r="AP9936"/>
      <c r="AQ9936"/>
      <c r="AS9936"/>
      <c r="AT9936"/>
      <c r="AU9936"/>
      <c r="AW9936"/>
      <c r="AX9936"/>
      <c r="AY9936"/>
      <c r="BA9936"/>
      <c r="BB9936"/>
      <c r="BC9936"/>
      <c r="BE9936"/>
      <c r="BF9936"/>
      <c r="BG9936"/>
      <c r="BI9936"/>
      <c r="BJ9936"/>
      <c r="BK9936"/>
      <c r="BM9936"/>
      <c r="BN9936"/>
      <c r="BO9936"/>
    </row>
    <row r="9937" spans="1:67">
      <c r="A9937"/>
      <c r="B9937"/>
      <c r="C9937"/>
      <c r="E9937"/>
      <c r="F9937"/>
      <c r="G9937"/>
      <c r="I9937"/>
      <c r="J9937"/>
      <c r="K9937"/>
      <c r="M9937"/>
      <c r="N9937"/>
      <c r="O9937"/>
      <c r="Q9937"/>
      <c r="R9937"/>
      <c r="S9937"/>
      <c r="U9937"/>
      <c r="V9937"/>
      <c r="W9937"/>
      <c r="Y9937"/>
      <c r="Z9937"/>
      <c r="AA9937"/>
      <c r="AC9937"/>
      <c r="AD9937"/>
      <c r="AE9937"/>
      <c r="AG9937"/>
      <c r="AH9937"/>
      <c r="AI9937"/>
      <c r="AK9937"/>
      <c r="AL9937"/>
      <c r="AM9937"/>
      <c r="AO9937"/>
      <c r="AP9937"/>
      <c r="AQ9937"/>
      <c r="AS9937"/>
      <c r="AT9937"/>
      <c r="AU9937"/>
      <c r="AW9937"/>
      <c r="AX9937"/>
      <c r="AY9937"/>
      <c r="BA9937"/>
      <c r="BB9937"/>
      <c r="BC9937"/>
      <c r="BE9937"/>
      <c r="BF9937"/>
      <c r="BG9937"/>
      <c r="BI9937"/>
      <c r="BJ9937"/>
      <c r="BK9937"/>
      <c r="BM9937"/>
      <c r="BN9937"/>
      <c r="BO9937"/>
    </row>
    <row r="9938" spans="1:67">
      <c r="A9938"/>
      <c r="B9938"/>
      <c r="C9938"/>
      <c r="E9938"/>
      <c r="F9938"/>
      <c r="G9938"/>
      <c r="I9938"/>
      <c r="J9938"/>
      <c r="K9938"/>
      <c r="M9938"/>
      <c r="N9938"/>
      <c r="O9938"/>
      <c r="Q9938"/>
      <c r="R9938"/>
      <c r="S9938"/>
      <c r="U9938"/>
      <c r="V9938"/>
      <c r="W9938"/>
      <c r="Y9938"/>
      <c r="Z9938"/>
      <c r="AA9938"/>
      <c r="AC9938"/>
      <c r="AD9938"/>
      <c r="AE9938"/>
      <c r="AG9938"/>
      <c r="AH9938"/>
      <c r="AI9938"/>
      <c r="AK9938"/>
      <c r="AL9938"/>
      <c r="AM9938"/>
      <c r="AO9938"/>
      <c r="AP9938"/>
      <c r="AQ9938"/>
      <c r="AS9938"/>
      <c r="AT9938"/>
      <c r="AU9938"/>
      <c r="AW9938"/>
      <c r="AX9938"/>
      <c r="AY9938"/>
      <c r="BA9938"/>
      <c r="BB9938"/>
      <c r="BC9938"/>
      <c r="BE9938"/>
      <c r="BF9938"/>
      <c r="BG9938"/>
      <c r="BI9938"/>
      <c r="BJ9938"/>
      <c r="BK9938"/>
      <c r="BM9938"/>
      <c r="BN9938"/>
      <c r="BO9938"/>
    </row>
    <row r="9939" spans="1:67">
      <c r="A9939"/>
      <c r="B9939"/>
      <c r="C9939"/>
      <c r="E9939"/>
      <c r="F9939"/>
      <c r="G9939"/>
      <c r="I9939"/>
      <c r="J9939"/>
      <c r="K9939"/>
      <c r="M9939"/>
      <c r="N9939"/>
      <c r="O9939"/>
      <c r="Q9939"/>
      <c r="R9939"/>
      <c r="S9939"/>
      <c r="U9939"/>
      <c r="V9939"/>
      <c r="W9939"/>
      <c r="Y9939"/>
      <c r="Z9939"/>
      <c r="AA9939"/>
      <c r="AC9939"/>
      <c r="AD9939"/>
      <c r="AE9939"/>
      <c r="AG9939"/>
      <c r="AH9939"/>
      <c r="AI9939"/>
      <c r="AK9939"/>
      <c r="AL9939"/>
      <c r="AM9939"/>
      <c r="AO9939"/>
      <c r="AP9939"/>
      <c r="AQ9939"/>
      <c r="AS9939"/>
      <c r="AT9939"/>
      <c r="AU9939"/>
      <c r="AW9939"/>
      <c r="AX9939"/>
      <c r="AY9939"/>
      <c r="BA9939"/>
      <c r="BB9939"/>
      <c r="BC9939"/>
      <c r="BE9939"/>
      <c r="BF9939"/>
      <c r="BG9939"/>
      <c r="BI9939"/>
      <c r="BJ9939"/>
      <c r="BK9939"/>
      <c r="BM9939"/>
      <c r="BN9939"/>
      <c r="BO9939"/>
    </row>
    <row r="9940" spans="1:67">
      <c r="A9940"/>
      <c r="B9940"/>
      <c r="C9940"/>
      <c r="E9940"/>
      <c r="F9940"/>
      <c r="G9940"/>
      <c r="I9940"/>
      <c r="J9940"/>
      <c r="K9940"/>
      <c r="M9940"/>
      <c r="N9940"/>
      <c r="O9940"/>
      <c r="Q9940"/>
      <c r="R9940"/>
      <c r="S9940"/>
      <c r="U9940"/>
      <c r="V9940"/>
      <c r="W9940"/>
      <c r="Y9940"/>
      <c r="Z9940"/>
      <c r="AA9940"/>
      <c r="AC9940"/>
      <c r="AD9940"/>
      <c r="AE9940"/>
      <c r="AG9940"/>
      <c r="AH9940"/>
      <c r="AI9940"/>
      <c r="AK9940"/>
      <c r="AL9940"/>
      <c r="AM9940"/>
      <c r="AO9940"/>
      <c r="AP9940"/>
      <c r="AQ9940"/>
      <c r="AS9940"/>
      <c r="AT9940"/>
      <c r="AU9940"/>
      <c r="AW9940"/>
      <c r="AX9940"/>
      <c r="AY9940"/>
      <c r="BA9940"/>
      <c r="BB9940"/>
      <c r="BC9940"/>
      <c r="BE9940"/>
      <c r="BF9940"/>
      <c r="BG9940"/>
      <c r="BI9940"/>
      <c r="BJ9940"/>
      <c r="BK9940"/>
      <c r="BM9940"/>
      <c r="BN9940"/>
      <c r="BO9940"/>
    </row>
    <row r="9941" spans="1:67">
      <c r="A9941"/>
      <c r="B9941"/>
      <c r="C9941"/>
      <c r="E9941"/>
      <c r="F9941"/>
      <c r="G9941"/>
      <c r="I9941"/>
      <c r="J9941"/>
      <c r="K9941"/>
      <c r="M9941"/>
      <c r="N9941"/>
      <c r="O9941"/>
      <c r="Q9941"/>
      <c r="R9941"/>
      <c r="S9941"/>
      <c r="U9941"/>
      <c r="V9941"/>
      <c r="W9941"/>
      <c r="Y9941"/>
      <c r="Z9941"/>
      <c r="AA9941"/>
      <c r="AC9941"/>
      <c r="AD9941"/>
      <c r="AE9941"/>
      <c r="AG9941"/>
      <c r="AH9941"/>
      <c r="AI9941"/>
      <c r="AK9941"/>
      <c r="AL9941"/>
      <c r="AM9941"/>
      <c r="AO9941"/>
      <c r="AP9941"/>
      <c r="AQ9941"/>
      <c r="AS9941"/>
      <c r="AT9941"/>
      <c r="AU9941"/>
      <c r="AW9941"/>
      <c r="AX9941"/>
      <c r="AY9941"/>
      <c r="BA9941"/>
      <c r="BB9941"/>
      <c r="BC9941"/>
      <c r="BE9941"/>
      <c r="BF9941"/>
      <c r="BG9941"/>
      <c r="BI9941"/>
      <c r="BJ9941"/>
      <c r="BK9941"/>
      <c r="BM9941"/>
      <c r="BN9941"/>
      <c r="BO9941"/>
    </row>
    <row r="9942" spans="1:67">
      <c r="A9942"/>
      <c r="B9942"/>
      <c r="C9942"/>
      <c r="E9942"/>
      <c r="F9942"/>
      <c r="G9942"/>
      <c r="I9942"/>
      <c r="J9942"/>
      <c r="K9942"/>
      <c r="M9942"/>
      <c r="N9942"/>
      <c r="O9942"/>
      <c r="Q9942"/>
      <c r="R9942"/>
      <c r="S9942"/>
      <c r="U9942"/>
      <c r="V9942"/>
      <c r="W9942"/>
      <c r="Y9942"/>
      <c r="Z9942"/>
      <c r="AA9942"/>
      <c r="AC9942"/>
      <c r="AD9942"/>
      <c r="AE9942"/>
      <c r="AG9942"/>
      <c r="AH9942"/>
      <c r="AI9942"/>
      <c r="AK9942"/>
      <c r="AL9942"/>
      <c r="AM9942"/>
      <c r="AO9942"/>
      <c r="AP9942"/>
      <c r="AQ9942"/>
      <c r="AS9942"/>
      <c r="AT9942"/>
      <c r="AU9942"/>
      <c r="AW9942"/>
      <c r="AX9942"/>
      <c r="AY9942"/>
      <c r="BA9942"/>
      <c r="BB9942"/>
      <c r="BC9942"/>
      <c r="BE9942"/>
      <c r="BF9942"/>
      <c r="BG9942"/>
      <c r="BI9942"/>
      <c r="BJ9942"/>
      <c r="BK9942"/>
      <c r="BM9942"/>
      <c r="BN9942"/>
      <c r="BO9942"/>
    </row>
    <row r="9943" spans="1:67">
      <c r="A9943"/>
      <c r="B9943"/>
      <c r="C9943"/>
      <c r="E9943"/>
      <c r="F9943"/>
      <c r="G9943"/>
      <c r="I9943"/>
      <c r="J9943"/>
      <c r="K9943"/>
      <c r="M9943"/>
      <c r="N9943"/>
      <c r="O9943"/>
      <c r="Q9943"/>
      <c r="R9943"/>
      <c r="S9943"/>
      <c r="U9943"/>
      <c r="V9943"/>
      <c r="W9943"/>
      <c r="Y9943"/>
      <c r="Z9943"/>
      <c r="AA9943"/>
      <c r="AC9943"/>
      <c r="AD9943"/>
      <c r="AE9943"/>
      <c r="AG9943"/>
      <c r="AH9943"/>
      <c r="AI9943"/>
      <c r="AK9943"/>
      <c r="AL9943"/>
      <c r="AM9943"/>
      <c r="AO9943"/>
      <c r="AP9943"/>
      <c r="AQ9943"/>
      <c r="AS9943"/>
      <c r="AT9943"/>
      <c r="AU9943"/>
      <c r="AW9943"/>
      <c r="AX9943"/>
      <c r="AY9943"/>
      <c r="BA9943"/>
      <c r="BB9943"/>
      <c r="BC9943"/>
      <c r="BE9943"/>
      <c r="BF9943"/>
      <c r="BG9943"/>
      <c r="BI9943"/>
      <c r="BJ9943"/>
      <c r="BK9943"/>
      <c r="BM9943"/>
      <c r="BN9943"/>
      <c r="BO9943"/>
    </row>
    <row r="9944" spans="1:67">
      <c r="A9944"/>
      <c r="B9944"/>
      <c r="C9944"/>
      <c r="E9944"/>
      <c r="F9944"/>
      <c r="G9944"/>
      <c r="I9944"/>
      <c r="J9944"/>
      <c r="K9944"/>
      <c r="M9944"/>
      <c r="N9944"/>
      <c r="O9944"/>
      <c r="Q9944"/>
      <c r="R9944"/>
      <c r="S9944"/>
      <c r="U9944"/>
      <c r="V9944"/>
      <c r="W9944"/>
      <c r="Y9944"/>
      <c r="Z9944"/>
      <c r="AA9944"/>
      <c r="AC9944"/>
      <c r="AD9944"/>
      <c r="AE9944"/>
      <c r="AG9944"/>
      <c r="AH9944"/>
      <c r="AI9944"/>
      <c r="AK9944"/>
      <c r="AL9944"/>
      <c r="AM9944"/>
      <c r="AO9944"/>
      <c r="AP9944"/>
      <c r="AQ9944"/>
      <c r="AS9944"/>
      <c r="AT9944"/>
      <c r="AU9944"/>
      <c r="AW9944"/>
      <c r="AX9944"/>
      <c r="AY9944"/>
      <c r="BA9944"/>
      <c r="BB9944"/>
      <c r="BC9944"/>
      <c r="BE9944"/>
      <c r="BF9944"/>
      <c r="BG9944"/>
      <c r="BI9944"/>
      <c r="BJ9944"/>
      <c r="BK9944"/>
      <c r="BM9944"/>
      <c r="BN9944"/>
      <c r="BO9944"/>
    </row>
    <row r="9945" spans="1:67">
      <c r="A9945"/>
      <c r="B9945"/>
      <c r="C9945"/>
      <c r="E9945"/>
      <c r="F9945"/>
      <c r="G9945"/>
      <c r="I9945"/>
      <c r="J9945"/>
      <c r="K9945"/>
      <c r="M9945"/>
      <c r="N9945"/>
      <c r="O9945"/>
      <c r="Q9945"/>
      <c r="R9945"/>
      <c r="S9945"/>
      <c r="U9945"/>
      <c r="V9945"/>
      <c r="W9945"/>
      <c r="Y9945"/>
      <c r="Z9945"/>
      <c r="AA9945"/>
      <c r="AC9945"/>
      <c r="AD9945"/>
      <c r="AE9945"/>
      <c r="AG9945"/>
      <c r="AH9945"/>
      <c r="AI9945"/>
      <c r="AK9945"/>
      <c r="AL9945"/>
      <c r="AM9945"/>
      <c r="AO9945"/>
      <c r="AP9945"/>
      <c r="AQ9945"/>
      <c r="AS9945"/>
      <c r="AT9945"/>
      <c r="AU9945"/>
      <c r="AW9945"/>
      <c r="AX9945"/>
      <c r="AY9945"/>
      <c r="BA9945"/>
      <c r="BB9945"/>
      <c r="BC9945"/>
      <c r="BE9945"/>
      <c r="BF9945"/>
      <c r="BG9945"/>
      <c r="BI9945"/>
      <c r="BJ9945"/>
      <c r="BK9945"/>
      <c r="BM9945"/>
      <c r="BN9945"/>
      <c r="BO9945"/>
    </row>
    <row r="9946" spans="1:67">
      <c r="A9946"/>
      <c r="B9946"/>
      <c r="C9946"/>
      <c r="E9946"/>
      <c r="F9946"/>
      <c r="G9946"/>
      <c r="I9946"/>
      <c r="J9946"/>
      <c r="K9946"/>
      <c r="M9946"/>
      <c r="N9946"/>
      <c r="O9946"/>
      <c r="Q9946"/>
      <c r="R9946"/>
      <c r="S9946"/>
      <c r="U9946"/>
      <c r="V9946"/>
      <c r="W9946"/>
      <c r="Y9946"/>
      <c r="Z9946"/>
      <c r="AA9946"/>
      <c r="AC9946"/>
      <c r="AD9946"/>
      <c r="AE9946"/>
      <c r="AG9946"/>
      <c r="AH9946"/>
      <c r="AI9946"/>
      <c r="AK9946"/>
      <c r="AL9946"/>
      <c r="AM9946"/>
      <c r="AO9946"/>
      <c r="AP9946"/>
      <c r="AQ9946"/>
      <c r="AS9946"/>
      <c r="AT9946"/>
      <c r="AU9946"/>
      <c r="AW9946"/>
      <c r="AX9946"/>
      <c r="AY9946"/>
      <c r="BA9946"/>
      <c r="BB9946"/>
      <c r="BC9946"/>
      <c r="BE9946"/>
      <c r="BF9946"/>
      <c r="BG9946"/>
      <c r="BI9946"/>
      <c r="BJ9946"/>
      <c r="BK9946"/>
      <c r="BM9946"/>
      <c r="BN9946"/>
      <c r="BO9946"/>
    </row>
    <row r="9947" spans="1:67">
      <c r="A9947"/>
      <c r="B9947"/>
      <c r="C9947"/>
      <c r="E9947"/>
      <c r="F9947"/>
      <c r="G9947"/>
      <c r="I9947"/>
      <c r="J9947"/>
      <c r="K9947"/>
      <c r="M9947"/>
      <c r="N9947"/>
      <c r="O9947"/>
      <c r="Q9947"/>
      <c r="R9947"/>
      <c r="S9947"/>
      <c r="U9947"/>
      <c r="V9947"/>
      <c r="W9947"/>
      <c r="Y9947"/>
      <c r="Z9947"/>
      <c r="AA9947"/>
      <c r="AC9947"/>
      <c r="AD9947"/>
      <c r="AE9947"/>
      <c r="AG9947"/>
      <c r="AH9947"/>
      <c r="AI9947"/>
      <c r="AK9947"/>
      <c r="AL9947"/>
      <c r="AM9947"/>
      <c r="AO9947"/>
      <c r="AP9947"/>
      <c r="AQ9947"/>
      <c r="AS9947"/>
      <c r="AT9947"/>
      <c r="AU9947"/>
      <c r="AW9947"/>
      <c r="AX9947"/>
      <c r="AY9947"/>
      <c r="BA9947"/>
      <c r="BB9947"/>
      <c r="BC9947"/>
      <c r="BE9947"/>
      <c r="BF9947"/>
      <c r="BG9947"/>
      <c r="BI9947"/>
      <c r="BJ9947"/>
      <c r="BK9947"/>
      <c r="BM9947"/>
      <c r="BN9947"/>
      <c r="BO9947"/>
    </row>
    <row r="9948" spans="1:67">
      <c r="A9948"/>
      <c r="B9948"/>
      <c r="C9948"/>
      <c r="E9948"/>
      <c r="F9948"/>
      <c r="G9948"/>
      <c r="I9948"/>
      <c r="J9948"/>
      <c r="K9948"/>
      <c r="M9948"/>
      <c r="N9948"/>
      <c r="O9948"/>
      <c r="Q9948"/>
      <c r="R9948"/>
      <c r="S9948"/>
      <c r="U9948"/>
      <c r="V9948"/>
      <c r="W9948"/>
      <c r="Y9948"/>
      <c r="Z9948"/>
      <c r="AA9948"/>
      <c r="AC9948"/>
      <c r="AD9948"/>
      <c r="AE9948"/>
      <c r="AG9948"/>
      <c r="AH9948"/>
      <c r="AI9948"/>
      <c r="AK9948"/>
      <c r="AL9948"/>
      <c r="AM9948"/>
      <c r="AO9948"/>
      <c r="AP9948"/>
      <c r="AQ9948"/>
      <c r="AS9948"/>
      <c r="AT9948"/>
      <c r="AU9948"/>
      <c r="AW9948"/>
      <c r="AX9948"/>
      <c r="AY9948"/>
      <c r="BA9948"/>
      <c r="BB9948"/>
      <c r="BC9948"/>
      <c r="BE9948"/>
      <c r="BF9948"/>
      <c r="BG9948"/>
      <c r="BI9948"/>
      <c r="BJ9948"/>
      <c r="BK9948"/>
      <c r="BM9948"/>
      <c r="BN9948"/>
      <c r="BO9948"/>
    </row>
    <row r="9949" spans="1:67">
      <c r="A9949"/>
      <c r="B9949"/>
      <c r="C9949"/>
      <c r="E9949"/>
      <c r="F9949"/>
      <c r="G9949"/>
      <c r="I9949"/>
      <c r="J9949"/>
      <c r="K9949"/>
      <c r="M9949"/>
      <c r="N9949"/>
      <c r="O9949"/>
      <c r="Q9949"/>
      <c r="R9949"/>
      <c r="S9949"/>
      <c r="U9949"/>
      <c r="V9949"/>
      <c r="W9949"/>
      <c r="Y9949"/>
      <c r="Z9949"/>
      <c r="AA9949"/>
      <c r="AC9949"/>
      <c r="AD9949"/>
      <c r="AE9949"/>
      <c r="AG9949"/>
      <c r="AH9949"/>
      <c r="AI9949"/>
      <c r="AK9949"/>
      <c r="AL9949"/>
      <c r="AM9949"/>
      <c r="AO9949"/>
      <c r="AP9949"/>
      <c r="AQ9949"/>
      <c r="AS9949"/>
      <c r="AT9949"/>
      <c r="AU9949"/>
      <c r="AW9949"/>
      <c r="AX9949"/>
      <c r="AY9949"/>
      <c r="BA9949"/>
      <c r="BB9949"/>
      <c r="BC9949"/>
      <c r="BE9949"/>
      <c r="BF9949"/>
      <c r="BG9949"/>
      <c r="BI9949"/>
      <c r="BJ9949"/>
      <c r="BK9949"/>
      <c r="BM9949"/>
      <c r="BN9949"/>
      <c r="BO9949"/>
    </row>
    <row r="9950" spans="1:67">
      <c r="A9950"/>
      <c r="B9950"/>
      <c r="C9950"/>
      <c r="E9950"/>
      <c r="F9950"/>
      <c r="G9950"/>
      <c r="I9950"/>
      <c r="J9950"/>
      <c r="K9950"/>
      <c r="M9950"/>
      <c r="N9950"/>
      <c r="O9950"/>
      <c r="Q9950"/>
      <c r="R9950"/>
      <c r="S9950"/>
      <c r="U9950"/>
      <c r="V9950"/>
      <c r="W9950"/>
      <c r="Y9950"/>
      <c r="Z9950"/>
      <c r="AA9950"/>
      <c r="AC9950"/>
      <c r="AD9950"/>
      <c r="AE9950"/>
      <c r="AG9950"/>
      <c r="AH9950"/>
      <c r="AI9950"/>
      <c r="AK9950"/>
      <c r="AL9950"/>
      <c r="AM9950"/>
      <c r="AO9950"/>
      <c r="AP9950"/>
      <c r="AQ9950"/>
      <c r="AS9950"/>
      <c r="AT9950"/>
      <c r="AU9950"/>
      <c r="AW9950"/>
      <c r="AX9950"/>
      <c r="AY9950"/>
      <c r="BA9950"/>
      <c r="BB9950"/>
      <c r="BC9950"/>
      <c r="BE9950"/>
      <c r="BF9950"/>
      <c r="BG9950"/>
      <c r="BI9950"/>
      <c r="BJ9950"/>
      <c r="BK9950"/>
      <c r="BM9950"/>
      <c r="BN9950"/>
      <c r="BO9950"/>
    </row>
    <row r="9951" spans="1:67">
      <c r="A9951"/>
      <c r="B9951"/>
      <c r="C9951"/>
      <c r="E9951"/>
      <c r="F9951"/>
      <c r="G9951"/>
      <c r="I9951"/>
      <c r="J9951"/>
      <c r="K9951"/>
      <c r="M9951"/>
      <c r="N9951"/>
      <c r="O9951"/>
      <c r="Q9951"/>
      <c r="R9951"/>
      <c r="S9951"/>
      <c r="U9951"/>
      <c r="V9951"/>
      <c r="W9951"/>
      <c r="Y9951"/>
      <c r="Z9951"/>
      <c r="AA9951"/>
      <c r="AC9951"/>
      <c r="AD9951"/>
      <c r="AE9951"/>
      <c r="AG9951"/>
      <c r="AH9951"/>
      <c r="AI9951"/>
      <c r="AK9951"/>
      <c r="AL9951"/>
      <c r="AM9951"/>
      <c r="AO9951"/>
      <c r="AP9951"/>
      <c r="AQ9951"/>
      <c r="AS9951"/>
      <c r="AT9951"/>
      <c r="AU9951"/>
      <c r="AW9951"/>
      <c r="AX9951"/>
      <c r="AY9951"/>
      <c r="BA9951"/>
      <c r="BB9951"/>
      <c r="BC9951"/>
      <c r="BE9951"/>
      <c r="BF9951"/>
      <c r="BG9951"/>
      <c r="BI9951"/>
      <c r="BJ9951"/>
      <c r="BK9951"/>
      <c r="BM9951"/>
      <c r="BN9951"/>
      <c r="BO9951"/>
    </row>
    <row r="9952" spans="1:67">
      <c r="A9952"/>
      <c r="B9952"/>
      <c r="C9952"/>
      <c r="E9952"/>
      <c r="F9952"/>
      <c r="G9952"/>
      <c r="I9952"/>
      <c r="J9952"/>
      <c r="K9952"/>
      <c r="M9952"/>
      <c r="N9952"/>
      <c r="O9952"/>
      <c r="Q9952"/>
      <c r="R9952"/>
      <c r="S9952"/>
      <c r="U9952"/>
      <c r="V9952"/>
      <c r="W9952"/>
      <c r="Y9952"/>
      <c r="Z9952"/>
      <c r="AA9952"/>
      <c r="AC9952"/>
      <c r="AD9952"/>
      <c r="AE9952"/>
      <c r="AG9952"/>
      <c r="AH9952"/>
      <c r="AI9952"/>
      <c r="AK9952"/>
      <c r="AL9952"/>
      <c r="AM9952"/>
      <c r="AO9952"/>
      <c r="AP9952"/>
      <c r="AQ9952"/>
      <c r="AS9952"/>
      <c r="AT9952"/>
      <c r="AU9952"/>
      <c r="AW9952"/>
      <c r="AX9952"/>
      <c r="AY9952"/>
      <c r="BA9952"/>
      <c r="BB9952"/>
      <c r="BC9952"/>
      <c r="BE9952"/>
      <c r="BF9952"/>
      <c r="BG9952"/>
      <c r="BI9952"/>
      <c r="BJ9952"/>
      <c r="BK9952"/>
      <c r="BM9952"/>
      <c r="BN9952"/>
      <c r="BO9952"/>
    </row>
    <row r="9953" spans="1:67">
      <c r="A9953"/>
      <c r="B9953"/>
      <c r="C9953"/>
      <c r="E9953"/>
      <c r="F9953"/>
      <c r="G9953"/>
      <c r="I9953"/>
      <c r="J9953"/>
      <c r="K9953"/>
      <c r="M9953"/>
      <c r="N9953"/>
      <c r="O9953"/>
      <c r="Q9953"/>
      <c r="R9953"/>
      <c r="S9953"/>
      <c r="U9953"/>
      <c r="V9953"/>
      <c r="W9953"/>
      <c r="Y9953"/>
      <c r="Z9953"/>
      <c r="AA9953"/>
      <c r="AC9953"/>
      <c r="AD9953"/>
      <c r="AE9953"/>
      <c r="AG9953"/>
      <c r="AH9953"/>
      <c r="AI9953"/>
      <c r="AK9953"/>
      <c r="AL9953"/>
      <c r="AM9953"/>
      <c r="AO9953"/>
      <c r="AP9953"/>
      <c r="AQ9953"/>
      <c r="AS9953"/>
      <c r="AT9953"/>
      <c r="AU9953"/>
      <c r="AW9953"/>
      <c r="AX9953"/>
      <c r="AY9953"/>
      <c r="BA9953"/>
      <c r="BB9953"/>
      <c r="BC9953"/>
      <c r="BE9953"/>
      <c r="BF9953"/>
      <c r="BG9953"/>
      <c r="BI9953"/>
      <c r="BJ9953"/>
      <c r="BK9953"/>
      <c r="BM9953"/>
      <c r="BN9953"/>
      <c r="BO9953"/>
    </row>
    <row r="9954" spans="1:67">
      <c r="A9954"/>
      <c r="B9954"/>
      <c r="C9954"/>
      <c r="E9954"/>
      <c r="F9954"/>
      <c r="G9954"/>
      <c r="I9954"/>
      <c r="J9954"/>
      <c r="K9954"/>
      <c r="M9954"/>
      <c r="N9954"/>
      <c r="O9954"/>
      <c r="Q9954"/>
      <c r="R9954"/>
      <c r="S9954"/>
      <c r="U9954"/>
      <c r="V9954"/>
      <c r="W9954"/>
      <c r="Y9954"/>
      <c r="Z9954"/>
      <c r="AA9954"/>
      <c r="AC9954"/>
      <c r="AD9954"/>
      <c r="AE9954"/>
      <c r="AG9954"/>
      <c r="AH9954"/>
      <c r="AI9954"/>
      <c r="AK9954"/>
      <c r="AL9954"/>
      <c r="AM9954"/>
      <c r="AO9954"/>
      <c r="AP9954"/>
      <c r="AQ9954"/>
      <c r="AS9954"/>
      <c r="AT9954"/>
      <c r="AU9954"/>
      <c r="AW9954"/>
      <c r="AX9954"/>
      <c r="AY9954"/>
      <c r="BA9954"/>
      <c r="BB9954"/>
      <c r="BC9954"/>
      <c r="BE9954"/>
      <c r="BF9954"/>
      <c r="BG9954"/>
      <c r="BI9954"/>
      <c r="BJ9954"/>
      <c r="BK9954"/>
      <c r="BM9954"/>
      <c r="BN9954"/>
      <c r="BO9954"/>
    </row>
    <row r="9955" spans="1:67">
      <c r="A9955"/>
      <c r="B9955"/>
      <c r="C9955"/>
      <c r="E9955"/>
      <c r="F9955"/>
      <c r="G9955"/>
      <c r="I9955"/>
      <c r="J9955"/>
      <c r="K9955"/>
      <c r="M9955"/>
      <c r="N9955"/>
      <c r="O9955"/>
      <c r="Q9955"/>
      <c r="R9955"/>
      <c r="S9955"/>
      <c r="U9955"/>
      <c r="V9955"/>
      <c r="W9955"/>
      <c r="Y9955"/>
      <c r="Z9955"/>
      <c r="AA9955"/>
      <c r="AC9955"/>
      <c r="AD9955"/>
      <c r="AE9955"/>
      <c r="AG9955"/>
      <c r="AH9955"/>
      <c r="AI9955"/>
      <c r="AK9955"/>
      <c r="AL9955"/>
      <c r="AM9955"/>
      <c r="AO9955"/>
      <c r="AP9955"/>
      <c r="AQ9955"/>
      <c r="AS9955"/>
      <c r="AT9955"/>
      <c r="AU9955"/>
      <c r="AW9955"/>
      <c r="AX9955"/>
      <c r="AY9955"/>
      <c r="BA9955"/>
      <c r="BB9955"/>
      <c r="BC9955"/>
      <c r="BE9955"/>
      <c r="BF9955"/>
      <c r="BG9955"/>
      <c r="BI9955"/>
      <c r="BJ9955"/>
      <c r="BK9955"/>
      <c r="BM9955"/>
      <c r="BN9955"/>
      <c r="BO9955"/>
    </row>
    <row r="9956" spans="1:67">
      <c r="A9956"/>
      <c r="B9956"/>
      <c r="C9956"/>
      <c r="E9956"/>
      <c r="F9956"/>
      <c r="G9956"/>
      <c r="I9956"/>
      <c r="J9956"/>
      <c r="K9956"/>
      <c r="M9956"/>
      <c r="N9956"/>
      <c r="O9956"/>
      <c r="Q9956"/>
      <c r="R9956"/>
      <c r="S9956"/>
      <c r="U9956"/>
      <c r="V9956"/>
      <c r="W9956"/>
      <c r="Y9956"/>
      <c r="Z9956"/>
      <c r="AA9956"/>
      <c r="AC9956"/>
      <c r="AD9956"/>
      <c r="AE9956"/>
      <c r="AG9956"/>
      <c r="AH9956"/>
      <c r="AI9956"/>
      <c r="AK9956"/>
      <c r="AL9956"/>
      <c r="AM9956"/>
      <c r="AO9956"/>
      <c r="AP9956"/>
      <c r="AQ9956"/>
      <c r="AS9956"/>
      <c r="AT9956"/>
      <c r="AU9956"/>
      <c r="AW9956"/>
      <c r="AX9956"/>
      <c r="AY9956"/>
      <c r="BA9956"/>
      <c r="BB9956"/>
      <c r="BC9956"/>
      <c r="BE9956"/>
      <c r="BF9956"/>
      <c r="BG9956"/>
      <c r="BI9956"/>
      <c r="BJ9956"/>
      <c r="BK9956"/>
      <c r="BM9956"/>
      <c r="BN9956"/>
      <c r="BO9956"/>
    </row>
    <row r="9957" spans="1:67">
      <c r="A9957"/>
      <c r="B9957"/>
      <c r="C9957"/>
      <c r="E9957"/>
      <c r="F9957"/>
      <c r="G9957"/>
      <c r="I9957"/>
      <c r="J9957"/>
      <c r="K9957"/>
      <c r="M9957"/>
      <c r="N9957"/>
      <c r="O9957"/>
      <c r="Q9957"/>
      <c r="R9957"/>
      <c r="S9957"/>
      <c r="U9957"/>
      <c r="V9957"/>
      <c r="W9957"/>
      <c r="Y9957"/>
      <c r="Z9957"/>
      <c r="AA9957"/>
      <c r="AC9957"/>
      <c r="AD9957"/>
      <c r="AE9957"/>
      <c r="AG9957"/>
      <c r="AH9957"/>
      <c r="AI9957"/>
      <c r="AK9957"/>
      <c r="AL9957"/>
      <c r="AM9957"/>
      <c r="AO9957"/>
      <c r="AP9957"/>
      <c r="AQ9957"/>
      <c r="AS9957"/>
      <c r="AT9957"/>
      <c r="AU9957"/>
      <c r="AW9957"/>
      <c r="AX9957"/>
      <c r="AY9957"/>
      <c r="BA9957"/>
      <c r="BB9957"/>
      <c r="BC9957"/>
      <c r="BE9957"/>
      <c r="BF9957"/>
      <c r="BG9957"/>
      <c r="BI9957"/>
      <c r="BJ9957"/>
      <c r="BK9957"/>
      <c r="BM9957"/>
      <c r="BN9957"/>
      <c r="BO9957"/>
    </row>
    <row r="9958" spans="1:67">
      <c r="A9958"/>
      <c r="B9958"/>
      <c r="C9958"/>
      <c r="E9958"/>
      <c r="F9958"/>
      <c r="G9958"/>
      <c r="I9958"/>
      <c r="J9958"/>
      <c r="K9958"/>
      <c r="M9958"/>
      <c r="N9958"/>
      <c r="O9958"/>
      <c r="Q9958"/>
      <c r="R9958"/>
      <c r="S9958"/>
      <c r="U9958"/>
      <c r="V9958"/>
      <c r="W9958"/>
      <c r="Y9958"/>
      <c r="Z9958"/>
      <c r="AA9958"/>
      <c r="AC9958"/>
      <c r="AD9958"/>
      <c r="AE9958"/>
      <c r="AG9958"/>
      <c r="AH9958"/>
      <c r="AI9958"/>
      <c r="AK9958"/>
      <c r="AL9958"/>
      <c r="AM9958"/>
      <c r="AO9958"/>
      <c r="AP9958"/>
      <c r="AQ9958"/>
      <c r="AS9958"/>
      <c r="AT9958"/>
      <c r="AU9958"/>
      <c r="AW9958"/>
      <c r="AX9958"/>
      <c r="AY9958"/>
      <c r="BA9958"/>
      <c r="BB9958"/>
      <c r="BC9958"/>
      <c r="BE9958"/>
      <c r="BF9958"/>
      <c r="BG9958"/>
      <c r="BI9958"/>
      <c r="BJ9958"/>
      <c r="BK9958"/>
      <c r="BM9958"/>
      <c r="BN9958"/>
      <c r="BO9958"/>
    </row>
    <row r="9959" spans="1:67">
      <c r="A9959"/>
      <c r="B9959"/>
      <c r="C9959"/>
      <c r="E9959"/>
      <c r="F9959"/>
      <c r="G9959"/>
      <c r="I9959"/>
      <c r="J9959"/>
      <c r="K9959"/>
      <c r="M9959"/>
      <c r="N9959"/>
      <c r="O9959"/>
      <c r="Q9959"/>
      <c r="R9959"/>
      <c r="S9959"/>
      <c r="U9959"/>
      <c r="V9959"/>
      <c r="W9959"/>
      <c r="Y9959"/>
      <c r="Z9959"/>
      <c r="AA9959"/>
      <c r="AC9959"/>
      <c r="AD9959"/>
      <c r="AE9959"/>
      <c r="AG9959"/>
      <c r="AH9959"/>
      <c r="AI9959"/>
      <c r="AK9959"/>
      <c r="AL9959"/>
      <c r="AM9959"/>
      <c r="AO9959"/>
      <c r="AP9959"/>
      <c r="AQ9959"/>
      <c r="AS9959"/>
      <c r="AT9959"/>
      <c r="AU9959"/>
      <c r="AW9959"/>
      <c r="AX9959"/>
      <c r="AY9959"/>
      <c r="BA9959"/>
      <c r="BB9959"/>
      <c r="BC9959"/>
      <c r="BE9959"/>
      <c r="BF9959"/>
      <c r="BG9959"/>
      <c r="BI9959"/>
      <c r="BJ9959"/>
      <c r="BK9959"/>
      <c r="BM9959"/>
      <c r="BN9959"/>
      <c r="BO9959"/>
    </row>
    <row r="9960" spans="1:67">
      <c r="A9960"/>
      <c r="B9960"/>
      <c r="C9960"/>
      <c r="E9960"/>
      <c r="F9960"/>
      <c r="G9960"/>
      <c r="I9960"/>
      <c r="J9960"/>
      <c r="K9960"/>
      <c r="M9960"/>
      <c r="N9960"/>
      <c r="O9960"/>
      <c r="Q9960"/>
      <c r="R9960"/>
      <c r="S9960"/>
      <c r="U9960"/>
      <c r="V9960"/>
      <c r="W9960"/>
      <c r="Y9960"/>
      <c r="Z9960"/>
      <c r="AA9960"/>
      <c r="AC9960"/>
      <c r="AD9960"/>
      <c r="AE9960"/>
      <c r="AG9960"/>
      <c r="AH9960"/>
      <c r="AI9960"/>
      <c r="AK9960"/>
      <c r="AL9960"/>
      <c r="AM9960"/>
      <c r="AO9960"/>
      <c r="AP9960"/>
      <c r="AQ9960"/>
      <c r="AS9960"/>
      <c r="AT9960"/>
      <c r="AU9960"/>
      <c r="AW9960"/>
      <c r="AX9960"/>
      <c r="AY9960"/>
      <c r="BA9960"/>
      <c r="BB9960"/>
      <c r="BC9960"/>
      <c r="BE9960"/>
      <c r="BF9960"/>
      <c r="BG9960"/>
      <c r="BI9960"/>
      <c r="BJ9960"/>
      <c r="BK9960"/>
      <c r="BM9960"/>
      <c r="BN9960"/>
      <c r="BO9960"/>
    </row>
    <row r="9961" spans="1:67">
      <c r="A9961"/>
      <c r="B9961"/>
      <c r="C9961"/>
      <c r="E9961"/>
      <c r="F9961"/>
      <c r="G9961"/>
      <c r="I9961"/>
      <c r="J9961"/>
      <c r="K9961"/>
      <c r="M9961"/>
      <c r="N9961"/>
      <c r="O9961"/>
      <c r="Q9961"/>
      <c r="R9961"/>
      <c r="S9961"/>
      <c r="U9961"/>
      <c r="V9961"/>
      <c r="W9961"/>
      <c r="Y9961"/>
      <c r="Z9961"/>
      <c r="AA9961"/>
      <c r="AC9961"/>
      <c r="AD9961"/>
      <c r="AE9961"/>
      <c r="AG9961"/>
      <c r="AH9961"/>
      <c r="AI9961"/>
      <c r="AK9961"/>
      <c r="AL9961"/>
      <c r="AM9961"/>
      <c r="AO9961"/>
      <c r="AP9961"/>
      <c r="AQ9961"/>
      <c r="AS9961"/>
      <c r="AT9961"/>
      <c r="AU9961"/>
      <c r="AW9961"/>
      <c r="AX9961"/>
      <c r="AY9961"/>
      <c r="BA9961"/>
      <c r="BB9961"/>
      <c r="BC9961"/>
      <c r="BE9961"/>
      <c r="BF9961"/>
      <c r="BG9961"/>
      <c r="BI9961"/>
      <c r="BJ9961"/>
      <c r="BK9961"/>
      <c r="BM9961"/>
      <c r="BN9961"/>
      <c r="BO9961"/>
    </row>
    <row r="9962" spans="1:67">
      <c r="A9962"/>
      <c r="B9962"/>
      <c r="C9962"/>
      <c r="E9962"/>
      <c r="F9962"/>
      <c r="G9962"/>
      <c r="I9962"/>
      <c r="J9962"/>
      <c r="K9962"/>
      <c r="M9962"/>
      <c r="N9962"/>
      <c r="O9962"/>
      <c r="Q9962"/>
      <c r="R9962"/>
      <c r="S9962"/>
      <c r="U9962"/>
      <c r="V9962"/>
      <c r="W9962"/>
      <c r="Y9962"/>
      <c r="Z9962"/>
      <c r="AA9962"/>
      <c r="AC9962"/>
      <c r="AD9962"/>
      <c r="AE9962"/>
      <c r="AG9962"/>
      <c r="AH9962"/>
      <c r="AI9962"/>
      <c r="AK9962"/>
      <c r="AL9962"/>
      <c r="AM9962"/>
      <c r="AO9962"/>
      <c r="AP9962"/>
      <c r="AQ9962"/>
      <c r="AS9962"/>
      <c r="AT9962"/>
      <c r="AU9962"/>
      <c r="AW9962"/>
      <c r="AX9962"/>
      <c r="AY9962"/>
      <c r="BA9962"/>
      <c r="BB9962"/>
      <c r="BC9962"/>
      <c r="BE9962"/>
      <c r="BF9962"/>
      <c r="BG9962"/>
      <c r="BI9962"/>
      <c r="BJ9962"/>
      <c r="BK9962"/>
      <c r="BM9962"/>
      <c r="BN9962"/>
      <c r="BO9962"/>
    </row>
    <row r="9963" spans="1:67">
      <c r="A9963"/>
      <c r="B9963"/>
      <c r="C9963"/>
      <c r="E9963"/>
      <c r="F9963"/>
      <c r="G9963"/>
      <c r="I9963"/>
      <c r="J9963"/>
      <c r="K9963"/>
      <c r="M9963"/>
      <c r="N9963"/>
      <c r="O9963"/>
      <c r="Q9963"/>
      <c r="R9963"/>
      <c r="S9963"/>
      <c r="U9963"/>
      <c r="V9963"/>
      <c r="W9963"/>
      <c r="Y9963"/>
      <c r="Z9963"/>
      <c r="AA9963"/>
      <c r="AC9963"/>
      <c r="AD9963"/>
      <c r="AE9963"/>
      <c r="AG9963"/>
      <c r="AH9963"/>
      <c r="AI9963"/>
      <c r="AK9963"/>
      <c r="AL9963"/>
      <c r="AM9963"/>
      <c r="AO9963"/>
      <c r="AP9963"/>
      <c r="AQ9963"/>
      <c r="AS9963"/>
      <c r="AT9963"/>
      <c r="AU9963"/>
      <c r="AW9963"/>
      <c r="AX9963"/>
      <c r="AY9963"/>
      <c r="BA9963"/>
      <c r="BB9963"/>
      <c r="BC9963"/>
      <c r="BE9963"/>
      <c r="BF9963"/>
      <c r="BG9963"/>
      <c r="BI9963"/>
      <c r="BJ9963"/>
      <c r="BK9963"/>
      <c r="BM9963"/>
      <c r="BN9963"/>
      <c r="BO9963"/>
    </row>
    <row r="9964" spans="1:67">
      <c r="A9964"/>
      <c r="B9964"/>
      <c r="C9964"/>
      <c r="E9964"/>
      <c r="F9964"/>
      <c r="G9964"/>
      <c r="I9964"/>
      <c r="J9964"/>
      <c r="K9964"/>
      <c r="M9964"/>
      <c r="N9964"/>
      <c r="O9964"/>
      <c r="Q9964"/>
      <c r="R9964"/>
      <c r="S9964"/>
      <c r="U9964"/>
      <c r="V9964"/>
      <c r="W9964"/>
      <c r="Y9964"/>
      <c r="Z9964"/>
      <c r="AA9964"/>
      <c r="AC9964"/>
      <c r="AD9964"/>
      <c r="AE9964"/>
      <c r="AG9964"/>
      <c r="AH9964"/>
      <c r="AI9964"/>
      <c r="AK9964"/>
      <c r="AL9964"/>
      <c r="AM9964"/>
      <c r="AO9964"/>
      <c r="AP9964"/>
      <c r="AQ9964"/>
      <c r="AS9964"/>
      <c r="AT9964"/>
      <c r="AU9964"/>
      <c r="AW9964"/>
      <c r="AX9964"/>
      <c r="AY9964"/>
      <c r="BA9964"/>
      <c r="BB9964"/>
      <c r="BC9964"/>
      <c r="BE9964"/>
      <c r="BF9964"/>
      <c r="BG9964"/>
      <c r="BI9964"/>
      <c r="BJ9964"/>
      <c r="BK9964"/>
      <c r="BM9964"/>
      <c r="BN9964"/>
      <c r="BO9964"/>
    </row>
    <row r="9965" spans="1:67">
      <c r="A9965"/>
      <c r="B9965"/>
      <c r="C9965"/>
      <c r="E9965"/>
      <c r="F9965"/>
      <c r="G9965"/>
      <c r="I9965"/>
      <c r="J9965"/>
      <c r="K9965"/>
      <c r="M9965"/>
      <c r="N9965"/>
      <c r="O9965"/>
      <c r="Q9965"/>
      <c r="R9965"/>
      <c r="S9965"/>
      <c r="U9965"/>
      <c r="V9965"/>
      <c r="W9965"/>
      <c r="Y9965"/>
      <c r="Z9965"/>
      <c r="AA9965"/>
      <c r="AC9965"/>
      <c r="AD9965"/>
      <c r="AE9965"/>
      <c r="AG9965"/>
      <c r="AH9965"/>
      <c r="AI9965"/>
      <c r="AK9965"/>
      <c r="AL9965"/>
      <c r="AM9965"/>
      <c r="AO9965"/>
      <c r="AP9965"/>
      <c r="AQ9965"/>
      <c r="AS9965"/>
      <c r="AT9965"/>
      <c r="AU9965"/>
      <c r="AW9965"/>
      <c r="AX9965"/>
      <c r="AY9965"/>
      <c r="BA9965"/>
      <c r="BB9965"/>
      <c r="BC9965"/>
      <c r="BE9965"/>
      <c r="BF9965"/>
      <c r="BG9965"/>
      <c r="BI9965"/>
      <c r="BJ9965"/>
      <c r="BK9965"/>
      <c r="BM9965"/>
      <c r="BN9965"/>
      <c r="BO9965"/>
    </row>
    <row r="9966" spans="1:67">
      <c r="A9966"/>
      <c r="B9966"/>
      <c r="C9966"/>
      <c r="E9966"/>
      <c r="F9966"/>
      <c r="G9966"/>
      <c r="I9966"/>
      <c r="J9966"/>
      <c r="K9966"/>
      <c r="M9966"/>
      <c r="N9966"/>
      <c r="O9966"/>
      <c r="Q9966"/>
      <c r="R9966"/>
      <c r="S9966"/>
      <c r="U9966"/>
      <c r="V9966"/>
      <c r="W9966"/>
      <c r="Y9966"/>
      <c r="Z9966"/>
      <c r="AA9966"/>
      <c r="AC9966"/>
      <c r="AD9966"/>
      <c r="AE9966"/>
      <c r="AG9966"/>
      <c r="AH9966"/>
      <c r="AI9966"/>
      <c r="AK9966"/>
      <c r="AL9966"/>
      <c r="AM9966"/>
      <c r="AO9966"/>
      <c r="AP9966"/>
      <c r="AQ9966"/>
      <c r="AS9966"/>
      <c r="AT9966"/>
      <c r="AU9966"/>
      <c r="AW9966"/>
      <c r="AX9966"/>
      <c r="AY9966"/>
      <c r="BA9966"/>
      <c r="BB9966"/>
      <c r="BC9966"/>
      <c r="BE9966"/>
      <c r="BF9966"/>
      <c r="BG9966"/>
      <c r="BI9966"/>
      <c r="BJ9966"/>
      <c r="BK9966"/>
      <c r="BM9966"/>
      <c r="BN9966"/>
      <c r="BO9966"/>
    </row>
    <row r="9967" spans="1:67">
      <c r="A9967"/>
      <c r="B9967"/>
      <c r="C9967"/>
      <c r="E9967"/>
      <c r="F9967"/>
      <c r="G9967"/>
      <c r="I9967"/>
      <c r="J9967"/>
      <c r="K9967"/>
      <c r="M9967"/>
      <c r="N9967"/>
      <c r="O9967"/>
      <c r="Q9967"/>
      <c r="R9967"/>
      <c r="S9967"/>
      <c r="U9967"/>
      <c r="V9967"/>
      <c r="W9967"/>
      <c r="Y9967"/>
      <c r="Z9967"/>
      <c r="AA9967"/>
      <c r="AC9967"/>
      <c r="AD9967"/>
      <c r="AE9967"/>
      <c r="AG9967"/>
      <c r="AH9967"/>
      <c r="AI9967"/>
      <c r="AK9967"/>
      <c r="AL9967"/>
      <c r="AM9967"/>
      <c r="AO9967"/>
      <c r="AP9967"/>
      <c r="AQ9967"/>
      <c r="AS9967"/>
      <c r="AT9967"/>
      <c r="AU9967"/>
      <c r="AW9967"/>
      <c r="AX9967"/>
      <c r="AY9967"/>
      <c r="BA9967"/>
      <c r="BB9967"/>
      <c r="BC9967"/>
      <c r="BE9967"/>
      <c r="BF9967"/>
      <c r="BG9967"/>
      <c r="BI9967"/>
      <c r="BJ9967"/>
      <c r="BK9967"/>
      <c r="BM9967"/>
      <c r="BN9967"/>
      <c r="BO9967"/>
    </row>
    <row r="9968" spans="1:67">
      <c r="A9968"/>
      <c r="B9968"/>
      <c r="C9968"/>
      <c r="E9968"/>
      <c r="F9968"/>
      <c r="G9968"/>
      <c r="I9968"/>
      <c r="J9968"/>
      <c r="K9968"/>
      <c r="M9968"/>
      <c r="N9968"/>
      <c r="O9968"/>
      <c r="Q9968"/>
      <c r="R9968"/>
      <c r="S9968"/>
      <c r="U9968"/>
      <c r="V9968"/>
      <c r="W9968"/>
      <c r="Y9968"/>
      <c r="Z9968"/>
      <c r="AA9968"/>
      <c r="AC9968"/>
      <c r="AD9968"/>
      <c r="AE9968"/>
      <c r="AG9968"/>
      <c r="AH9968"/>
      <c r="AI9968"/>
      <c r="AK9968"/>
      <c r="AL9968"/>
      <c r="AM9968"/>
      <c r="AO9968"/>
      <c r="AP9968"/>
      <c r="AQ9968"/>
      <c r="AS9968"/>
      <c r="AT9968"/>
      <c r="AU9968"/>
      <c r="AW9968"/>
      <c r="AX9968"/>
      <c r="AY9968"/>
      <c r="BA9968"/>
      <c r="BB9968"/>
      <c r="BC9968"/>
      <c r="BE9968"/>
      <c r="BF9968"/>
      <c r="BG9968"/>
      <c r="BI9968"/>
      <c r="BJ9968"/>
      <c r="BK9968"/>
      <c r="BM9968"/>
      <c r="BN9968"/>
      <c r="BO9968"/>
    </row>
    <row r="9969" spans="1:67">
      <c r="A9969"/>
      <c r="B9969"/>
      <c r="C9969"/>
      <c r="E9969"/>
      <c r="F9969"/>
      <c r="G9969"/>
      <c r="I9969"/>
      <c r="J9969"/>
      <c r="K9969"/>
      <c r="M9969"/>
      <c r="N9969"/>
      <c r="O9969"/>
      <c r="Q9969"/>
      <c r="R9969"/>
      <c r="S9969"/>
      <c r="U9969"/>
      <c r="V9969"/>
      <c r="W9969"/>
      <c r="Y9969"/>
      <c r="Z9969"/>
      <c r="AA9969"/>
      <c r="AC9969"/>
      <c r="AD9969"/>
      <c r="AE9969"/>
      <c r="AG9969"/>
      <c r="AH9969"/>
      <c r="AI9969"/>
      <c r="AK9969"/>
      <c r="AL9969"/>
      <c r="AM9969"/>
      <c r="AO9969"/>
      <c r="AP9969"/>
      <c r="AQ9969"/>
      <c r="AS9969"/>
      <c r="AT9969"/>
      <c r="AU9969"/>
      <c r="AW9969"/>
      <c r="AX9969"/>
      <c r="AY9969"/>
      <c r="BA9969"/>
      <c r="BB9969"/>
      <c r="BC9969"/>
      <c r="BE9969"/>
      <c r="BF9969"/>
      <c r="BG9969"/>
      <c r="BI9969"/>
      <c r="BJ9969"/>
      <c r="BK9969"/>
      <c r="BM9969"/>
      <c r="BN9969"/>
      <c r="BO9969"/>
    </row>
    <row r="9970" spans="1:67">
      <c r="A9970"/>
      <c r="B9970"/>
      <c r="C9970"/>
      <c r="E9970"/>
      <c r="F9970"/>
      <c r="G9970"/>
      <c r="I9970"/>
      <c r="J9970"/>
      <c r="K9970"/>
      <c r="M9970"/>
      <c r="N9970"/>
      <c r="O9970"/>
      <c r="Q9970"/>
      <c r="R9970"/>
      <c r="S9970"/>
      <c r="U9970"/>
      <c r="V9970"/>
      <c r="W9970"/>
      <c r="Y9970"/>
      <c r="Z9970"/>
      <c r="AA9970"/>
      <c r="AC9970"/>
      <c r="AD9970"/>
      <c r="AE9970"/>
      <c r="AG9970"/>
      <c r="AH9970"/>
      <c r="AI9970"/>
      <c r="AK9970"/>
      <c r="AL9970"/>
      <c r="AM9970"/>
      <c r="AO9970"/>
      <c r="AP9970"/>
      <c r="AQ9970"/>
      <c r="AS9970"/>
      <c r="AT9970"/>
      <c r="AU9970"/>
      <c r="AW9970"/>
      <c r="AX9970"/>
      <c r="AY9970"/>
      <c r="BA9970"/>
      <c r="BB9970"/>
      <c r="BC9970"/>
      <c r="BE9970"/>
      <c r="BF9970"/>
      <c r="BG9970"/>
      <c r="BI9970"/>
      <c r="BJ9970"/>
      <c r="BK9970"/>
      <c r="BM9970"/>
      <c r="BN9970"/>
      <c r="BO9970"/>
    </row>
    <row r="9971" spans="1:67">
      <c r="A9971"/>
      <c r="B9971"/>
      <c r="C9971"/>
      <c r="E9971"/>
      <c r="F9971"/>
      <c r="G9971"/>
      <c r="I9971"/>
      <c r="J9971"/>
      <c r="K9971"/>
      <c r="M9971"/>
      <c r="N9971"/>
      <c r="O9971"/>
      <c r="Q9971"/>
      <c r="R9971"/>
      <c r="S9971"/>
      <c r="U9971"/>
      <c r="V9971"/>
      <c r="W9971"/>
      <c r="Y9971"/>
      <c r="Z9971"/>
      <c r="AA9971"/>
      <c r="AC9971"/>
      <c r="AD9971"/>
      <c r="AE9971"/>
      <c r="AG9971"/>
      <c r="AH9971"/>
      <c r="AI9971"/>
      <c r="AK9971"/>
      <c r="AL9971"/>
      <c r="AM9971"/>
      <c r="AO9971"/>
      <c r="AP9971"/>
      <c r="AQ9971"/>
      <c r="AS9971"/>
      <c r="AT9971"/>
      <c r="AU9971"/>
      <c r="AW9971"/>
      <c r="AX9971"/>
      <c r="AY9971"/>
      <c r="BA9971"/>
      <c r="BB9971"/>
      <c r="BC9971"/>
      <c r="BE9971"/>
      <c r="BF9971"/>
      <c r="BG9971"/>
      <c r="BI9971"/>
      <c r="BJ9971"/>
      <c r="BK9971"/>
      <c r="BM9971"/>
      <c r="BN9971"/>
      <c r="BO9971"/>
    </row>
    <row r="9972" spans="1:67">
      <c r="A9972"/>
      <c r="B9972"/>
      <c r="C9972"/>
      <c r="E9972"/>
      <c r="F9972"/>
      <c r="G9972"/>
      <c r="I9972"/>
      <c r="J9972"/>
      <c r="K9972"/>
      <c r="M9972"/>
      <c r="N9972"/>
      <c r="O9972"/>
      <c r="Q9972"/>
      <c r="R9972"/>
      <c r="S9972"/>
      <c r="U9972"/>
      <c r="V9972"/>
      <c r="W9972"/>
      <c r="Y9972"/>
      <c r="Z9972"/>
      <c r="AA9972"/>
      <c r="AC9972"/>
      <c r="AD9972"/>
      <c r="AE9972"/>
      <c r="AG9972"/>
      <c r="AH9972"/>
      <c r="AI9972"/>
      <c r="AK9972"/>
      <c r="AL9972"/>
      <c r="AM9972"/>
      <c r="AO9972"/>
      <c r="AP9972"/>
      <c r="AQ9972"/>
      <c r="AS9972"/>
      <c r="AT9972"/>
      <c r="AU9972"/>
      <c r="AW9972"/>
      <c r="AX9972"/>
      <c r="AY9972"/>
      <c r="BA9972"/>
      <c r="BB9972"/>
      <c r="BC9972"/>
      <c r="BE9972"/>
      <c r="BF9972"/>
      <c r="BG9972"/>
      <c r="BI9972"/>
      <c r="BJ9972"/>
      <c r="BK9972"/>
      <c r="BM9972"/>
      <c r="BN9972"/>
      <c r="BO9972"/>
    </row>
    <row r="9973" spans="1:67">
      <c r="A9973"/>
      <c r="B9973"/>
      <c r="C9973"/>
      <c r="E9973"/>
      <c r="F9973"/>
      <c r="G9973"/>
      <c r="I9973"/>
      <c r="J9973"/>
      <c r="K9973"/>
      <c r="M9973"/>
      <c r="N9973"/>
      <c r="O9973"/>
      <c r="Q9973"/>
      <c r="R9973"/>
      <c r="S9973"/>
      <c r="U9973"/>
      <c r="V9973"/>
      <c r="W9973"/>
      <c r="Y9973"/>
      <c r="Z9973"/>
      <c r="AA9973"/>
      <c r="AC9973"/>
      <c r="AD9973"/>
      <c r="AE9973"/>
      <c r="AG9973"/>
      <c r="AH9973"/>
      <c r="AI9973"/>
      <c r="AK9973"/>
      <c r="AL9973"/>
      <c r="AM9973"/>
      <c r="AO9973"/>
      <c r="AP9973"/>
      <c r="AQ9973"/>
      <c r="AS9973"/>
      <c r="AT9973"/>
      <c r="AU9973"/>
      <c r="AW9973"/>
      <c r="AX9973"/>
      <c r="AY9973"/>
      <c r="BA9973"/>
      <c r="BB9973"/>
      <c r="BC9973"/>
      <c r="BE9973"/>
      <c r="BF9973"/>
      <c r="BG9973"/>
      <c r="BI9973"/>
      <c r="BJ9973"/>
      <c r="BK9973"/>
      <c r="BM9973"/>
      <c r="BN9973"/>
      <c r="BO9973"/>
    </row>
    <row r="9974" spans="1:67">
      <c r="A9974"/>
      <c r="B9974"/>
      <c r="C9974"/>
      <c r="E9974"/>
      <c r="F9974"/>
      <c r="G9974"/>
      <c r="I9974"/>
      <c r="J9974"/>
      <c r="K9974"/>
      <c r="M9974"/>
      <c r="N9974"/>
      <c r="O9974"/>
      <c r="Q9974"/>
      <c r="R9974"/>
      <c r="S9974"/>
      <c r="U9974"/>
      <c r="V9974"/>
      <c r="W9974"/>
      <c r="Y9974"/>
      <c r="Z9974"/>
      <c r="AA9974"/>
      <c r="AC9974"/>
      <c r="AD9974"/>
      <c r="AE9974"/>
      <c r="AG9974"/>
      <c r="AH9974"/>
      <c r="AI9974"/>
      <c r="AK9974"/>
      <c r="AL9974"/>
      <c r="AM9974"/>
      <c r="AO9974"/>
      <c r="AP9974"/>
      <c r="AQ9974"/>
      <c r="AS9974"/>
      <c r="AT9974"/>
      <c r="AU9974"/>
      <c r="AW9974"/>
      <c r="AX9974"/>
      <c r="AY9974"/>
      <c r="BA9974"/>
      <c r="BB9974"/>
      <c r="BC9974"/>
      <c r="BE9974"/>
      <c r="BF9974"/>
      <c r="BG9974"/>
      <c r="BI9974"/>
      <c r="BJ9974"/>
      <c r="BK9974"/>
      <c r="BM9974"/>
      <c r="BN9974"/>
      <c r="BO9974"/>
    </row>
    <row r="9975" spans="1:67">
      <c r="A9975"/>
      <c r="B9975"/>
      <c r="C9975"/>
      <c r="E9975"/>
      <c r="F9975"/>
      <c r="G9975"/>
      <c r="I9975"/>
      <c r="J9975"/>
      <c r="K9975"/>
      <c r="M9975"/>
      <c r="N9975"/>
      <c r="O9975"/>
      <c r="Q9975"/>
      <c r="R9975"/>
      <c r="S9975"/>
      <c r="U9975"/>
      <c r="V9975"/>
      <c r="W9975"/>
      <c r="Y9975"/>
      <c r="Z9975"/>
      <c r="AA9975"/>
      <c r="AC9975"/>
      <c r="AD9975"/>
      <c r="AE9975"/>
      <c r="AG9975"/>
      <c r="AH9975"/>
      <c r="AI9975"/>
      <c r="AK9975"/>
      <c r="AL9975"/>
      <c r="AM9975"/>
      <c r="AO9975"/>
      <c r="AP9975"/>
      <c r="AQ9975"/>
      <c r="AS9975"/>
      <c r="AT9975"/>
      <c r="AU9975"/>
      <c r="AW9975"/>
      <c r="AX9975"/>
      <c r="AY9975"/>
      <c r="BA9975"/>
      <c r="BB9975"/>
      <c r="BC9975"/>
      <c r="BE9975"/>
      <c r="BF9975"/>
      <c r="BG9975"/>
      <c r="BI9975"/>
      <c r="BJ9975"/>
      <c r="BK9975"/>
      <c r="BM9975"/>
      <c r="BN9975"/>
      <c r="BO9975"/>
    </row>
    <row r="9976" spans="1:67">
      <c r="A9976"/>
      <c r="B9976"/>
      <c r="C9976"/>
      <c r="E9976"/>
      <c r="F9976"/>
      <c r="G9976"/>
      <c r="I9976"/>
      <c r="J9976"/>
      <c r="K9976"/>
      <c r="M9976"/>
      <c r="N9976"/>
      <c r="O9976"/>
      <c r="Q9976"/>
      <c r="R9976"/>
      <c r="S9976"/>
      <c r="U9976"/>
      <c r="V9976"/>
      <c r="W9976"/>
      <c r="Y9976"/>
      <c r="Z9976"/>
      <c r="AA9976"/>
      <c r="AC9976"/>
      <c r="AD9976"/>
      <c r="AE9976"/>
      <c r="AG9976"/>
      <c r="AH9976"/>
      <c r="AI9976"/>
      <c r="AK9976"/>
      <c r="AL9976"/>
      <c r="AM9976"/>
      <c r="AO9976"/>
      <c r="AP9976"/>
      <c r="AQ9976"/>
      <c r="AS9976"/>
      <c r="AT9976"/>
      <c r="AU9976"/>
      <c r="AW9976"/>
      <c r="AX9976"/>
      <c r="AY9976"/>
      <c r="BA9976"/>
      <c r="BB9976"/>
      <c r="BC9976"/>
      <c r="BE9976"/>
      <c r="BF9976"/>
      <c r="BG9976"/>
      <c r="BI9976"/>
      <c r="BJ9976"/>
      <c r="BK9976"/>
      <c r="BM9976"/>
      <c r="BN9976"/>
      <c r="BO9976"/>
    </row>
    <row r="9977" spans="1:67">
      <c r="A9977"/>
      <c r="B9977"/>
      <c r="C9977"/>
      <c r="E9977"/>
      <c r="F9977"/>
      <c r="G9977"/>
      <c r="I9977"/>
      <c r="J9977"/>
      <c r="K9977"/>
      <c r="M9977"/>
      <c r="N9977"/>
      <c r="O9977"/>
      <c r="Q9977"/>
      <c r="R9977"/>
      <c r="S9977"/>
      <c r="U9977"/>
      <c r="V9977"/>
      <c r="W9977"/>
      <c r="Y9977"/>
      <c r="Z9977"/>
      <c r="AA9977"/>
      <c r="AC9977"/>
      <c r="AD9977"/>
      <c r="AE9977"/>
      <c r="AG9977"/>
      <c r="AH9977"/>
      <c r="AI9977"/>
      <c r="AK9977"/>
      <c r="AL9977"/>
      <c r="AM9977"/>
      <c r="AO9977"/>
      <c r="AP9977"/>
      <c r="AQ9977"/>
      <c r="AS9977"/>
      <c r="AT9977"/>
      <c r="AU9977"/>
      <c r="AW9977"/>
      <c r="AX9977"/>
      <c r="AY9977"/>
      <c r="BA9977"/>
      <c r="BB9977"/>
      <c r="BC9977"/>
      <c r="BE9977"/>
      <c r="BF9977"/>
      <c r="BG9977"/>
      <c r="BI9977"/>
      <c r="BJ9977"/>
      <c r="BK9977"/>
      <c r="BM9977"/>
      <c r="BN9977"/>
      <c r="BO9977"/>
    </row>
    <row r="9978" spans="1:67">
      <c r="A9978"/>
      <c r="B9978"/>
      <c r="C9978"/>
      <c r="E9978"/>
      <c r="F9978"/>
      <c r="G9978"/>
      <c r="I9978"/>
      <c r="J9978"/>
      <c r="K9978"/>
      <c r="M9978"/>
      <c r="N9978"/>
      <c r="O9978"/>
      <c r="Q9978"/>
      <c r="R9978"/>
      <c r="S9978"/>
      <c r="U9978"/>
      <c r="V9978"/>
      <c r="W9978"/>
      <c r="Y9978"/>
      <c r="Z9978"/>
      <c r="AA9978"/>
      <c r="AC9978"/>
      <c r="AD9978"/>
      <c r="AE9978"/>
      <c r="AG9978"/>
      <c r="AH9978"/>
      <c r="AI9978"/>
      <c r="AK9978"/>
      <c r="AL9978"/>
      <c r="AM9978"/>
      <c r="AO9978"/>
      <c r="AP9978"/>
      <c r="AQ9978"/>
      <c r="AS9978"/>
      <c r="AT9978"/>
      <c r="AU9978"/>
      <c r="AW9978"/>
      <c r="AX9978"/>
      <c r="AY9978"/>
      <c r="BA9978"/>
      <c r="BB9978"/>
      <c r="BC9978"/>
      <c r="BE9978"/>
      <c r="BF9978"/>
      <c r="BG9978"/>
      <c r="BI9978"/>
      <c r="BJ9978"/>
      <c r="BK9978"/>
      <c r="BM9978"/>
      <c r="BN9978"/>
      <c r="BO9978"/>
    </row>
    <row r="9979" spans="1:67">
      <c r="A9979"/>
      <c r="B9979"/>
      <c r="C9979"/>
      <c r="E9979"/>
      <c r="F9979"/>
      <c r="G9979"/>
      <c r="I9979"/>
      <c r="J9979"/>
      <c r="K9979"/>
      <c r="M9979"/>
      <c r="N9979"/>
      <c r="O9979"/>
      <c r="Q9979"/>
      <c r="R9979"/>
      <c r="S9979"/>
      <c r="U9979"/>
      <c r="V9979"/>
      <c r="W9979"/>
      <c r="Y9979"/>
      <c r="Z9979"/>
      <c r="AA9979"/>
      <c r="AC9979"/>
      <c r="AD9979"/>
      <c r="AE9979"/>
      <c r="AG9979"/>
      <c r="AH9979"/>
      <c r="AI9979"/>
      <c r="AK9979"/>
      <c r="AL9979"/>
      <c r="AM9979"/>
      <c r="AO9979"/>
      <c r="AP9979"/>
      <c r="AQ9979"/>
      <c r="AS9979"/>
      <c r="AT9979"/>
      <c r="AU9979"/>
      <c r="AW9979"/>
      <c r="AX9979"/>
      <c r="AY9979"/>
      <c r="BA9979"/>
      <c r="BB9979"/>
      <c r="BC9979"/>
      <c r="BE9979"/>
      <c r="BF9979"/>
      <c r="BG9979"/>
      <c r="BI9979"/>
      <c r="BJ9979"/>
      <c r="BK9979"/>
      <c r="BM9979"/>
      <c r="BN9979"/>
      <c r="BO9979"/>
    </row>
    <row r="9980" spans="1:67">
      <c r="A9980"/>
      <c r="B9980"/>
      <c r="C9980"/>
      <c r="E9980"/>
      <c r="F9980"/>
      <c r="G9980"/>
      <c r="I9980"/>
      <c r="J9980"/>
      <c r="K9980"/>
      <c r="M9980"/>
      <c r="N9980"/>
      <c r="O9980"/>
      <c r="Q9980"/>
      <c r="R9980"/>
      <c r="S9980"/>
      <c r="U9980"/>
      <c r="V9980"/>
      <c r="W9980"/>
      <c r="Y9980"/>
      <c r="Z9980"/>
      <c r="AA9980"/>
      <c r="AC9980"/>
      <c r="AD9980"/>
      <c r="AE9980"/>
      <c r="AG9980"/>
      <c r="AH9980"/>
      <c r="AI9980"/>
      <c r="AK9980"/>
      <c r="AL9980"/>
      <c r="AM9980"/>
      <c r="AO9980"/>
      <c r="AP9980"/>
      <c r="AQ9980"/>
      <c r="AS9980"/>
      <c r="AT9980"/>
      <c r="AU9980"/>
      <c r="AW9980"/>
      <c r="AX9980"/>
      <c r="AY9980"/>
      <c r="BA9980"/>
      <c r="BB9980"/>
      <c r="BC9980"/>
      <c r="BE9980"/>
      <c r="BF9980"/>
      <c r="BG9980"/>
      <c r="BI9980"/>
      <c r="BJ9980"/>
      <c r="BK9980"/>
      <c r="BM9980"/>
      <c r="BN9980"/>
      <c r="BO9980"/>
    </row>
    <row r="9981" spans="1:67">
      <c r="A9981"/>
      <c r="B9981"/>
      <c r="C9981"/>
      <c r="E9981"/>
      <c r="F9981"/>
      <c r="G9981"/>
      <c r="I9981"/>
      <c r="J9981"/>
      <c r="K9981"/>
      <c r="M9981"/>
      <c r="N9981"/>
      <c r="O9981"/>
      <c r="Q9981"/>
      <c r="R9981"/>
      <c r="S9981"/>
      <c r="U9981"/>
      <c r="V9981"/>
      <c r="W9981"/>
      <c r="Y9981"/>
      <c r="Z9981"/>
      <c r="AA9981"/>
      <c r="AC9981"/>
      <c r="AD9981"/>
      <c r="AE9981"/>
      <c r="AG9981"/>
      <c r="AH9981"/>
      <c r="AI9981"/>
      <c r="AK9981"/>
      <c r="AL9981"/>
      <c r="AM9981"/>
      <c r="AO9981"/>
      <c r="AP9981"/>
      <c r="AQ9981"/>
      <c r="AS9981"/>
      <c r="AT9981"/>
      <c r="AU9981"/>
      <c r="AW9981"/>
      <c r="AX9981"/>
      <c r="AY9981"/>
      <c r="BA9981"/>
      <c r="BB9981"/>
      <c r="BC9981"/>
      <c r="BE9981"/>
      <c r="BF9981"/>
      <c r="BG9981"/>
      <c r="BI9981"/>
      <c r="BJ9981"/>
      <c r="BK9981"/>
      <c r="BM9981"/>
      <c r="BN9981"/>
      <c r="BO9981"/>
    </row>
    <row r="9982" spans="1:67">
      <c r="A9982"/>
      <c r="B9982"/>
      <c r="C9982"/>
      <c r="E9982"/>
      <c r="F9982"/>
      <c r="G9982"/>
      <c r="I9982"/>
      <c r="J9982"/>
      <c r="K9982"/>
      <c r="M9982"/>
      <c r="N9982"/>
      <c r="O9982"/>
      <c r="Q9982"/>
      <c r="R9982"/>
      <c r="S9982"/>
      <c r="U9982"/>
      <c r="V9982"/>
      <c r="W9982"/>
      <c r="Y9982"/>
      <c r="Z9982"/>
      <c r="AA9982"/>
      <c r="AC9982"/>
      <c r="AD9982"/>
      <c r="AE9982"/>
      <c r="AG9982"/>
      <c r="AH9982"/>
      <c r="AI9982"/>
      <c r="AK9982"/>
      <c r="AL9982"/>
      <c r="AM9982"/>
      <c r="AO9982"/>
      <c r="AP9982"/>
      <c r="AQ9982"/>
      <c r="AS9982"/>
      <c r="AT9982"/>
      <c r="AU9982"/>
      <c r="AW9982"/>
      <c r="AX9982"/>
      <c r="AY9982"/>
      <c r="BA9982"/>
      <c r="BB9982"/>
      <c r="BC9982"/>
      <c r="BE9982"/>
      <c r="BF9982"/>
      <c r="BG9982"/>
      <c r="BI9982"/>
      <c r="BJ9982"/>
      <c r="BK9982"/>
      <c r="BM9982"/>
      <c r="BN9982"/>
      <c r="BO9982"/>
    </row>
    <row r="9983" spans="1:67">
      <c r="A9983"/>
      <c r="B9983"/>
      <c r="C9983"/>
      <c r="E9983"/>
      <c r="F9983"/>
      <c r="G9983"/>
      <c r="I9983"/>
      <c r="J9983"/>
      <c r="K9983"/>
      <c r="M9983"/>
      <c r="N9983"/>
      <c r="O9983"/>
      <c r="Q9983"/>
      <c r="R9983"/>
      <c r="S9983"/>
      <c r="U9983"/>
      <c r="V9983"/>
      <c r="W9983"/>
      <c r="Y9983"/>
      <c r="Z9983"/>
      <c r="AA9983"/>
      <c r="AC9983"/>
      <c r="AD9983"/>
      <c r="AE9983"/>
      <c r="AG9983"/>
      <c r="AH9983"/>
      <c r="AI9983"/>
      <c r="AK9983"/>
      <c r="AL9983"/>
      <c r="AM9983"/>
      <c r="AO9983"/>
      <c r="AP9983"/>
      <c r="AQ9983"/>
      <c r="AS9983"/>
      <c r="AT9983"/>
      <c r="AU9983"/>
      <c r="AW9983"/>
      <c r="AX9983"/>
      <c r="AY9983"/>
      <c r="BA9983"/>
      <c r="BB9983"/>
      <c r="BC9983"/>
      <c r="BE9983"/>
      <c r="BF9983"/>
      <c r="BG9983"/>
      <c r="BI9983"/>
      <c r="BJ9983"/>
      <c r="BK9983"/>
      <c r="BM9983"/>
      <c r="BN9983"/>
      <c r="BO9983"/>
    </row>
    <row r="9984" spans="1:67">
      <c r="A9984"/>
      <c r="B9984"/>
      <c r="C9984"/>
      <c r="E9984"/>
      <c r="F9984"/>
      <c r="G9984"/>
      <c r="I9984"/>
      <c r="J9984"/>
      <c r="K9984"/>
      <c r="M9984"/>
      <c r="N9984"/>
      <c r="O9984"/>
      <c r="Q9984"/>
      <c r="R9984"/>
      <c r="S9984"/>
      <c r="U9984"/>
      <c r="V9984"/>
      <c r="W9984"/>
      <c r="Y9984"/>
      <c r="Z9984"/>
      <c r="AA9984"/>
      <c r="AC9984"/>
      <c r="AD9984"/>
      <c r="AE9984"/>
      <c r="AG9984"/>
      <c r="AH9984"/>
      <c r="AI9984"/>
      <c r="AK9984"/>
      <c r="AL9984"/>
      <c r="AM9984"/>
      <c r="AO9984"/>
      <c r="AP9984"/>
      <c r="AQ9984"/>
      <c r="AS9984"/>
      <c r="AT9984"/>
      <c r="AU9984"/>
      <c r="AW9984"/>
      <c r="AX9984"/>
      <c r="AY9984"/>
      <c r="BA9984"/>
      <c r="BB9984"/>
      <c r="BC9984"/>
      <c r="BE9984"/>
      <c r="BF9984"/>
      <c r="BG9984"/>
      <c r="BI9984"/>
      <c r="BJ9984"/>
      <c r="BK9984"/>
      <c r="BM9984"/>
      <c r="BN9984"/>
      <c r="BO9984"/>
    </row>
    <row r="9985" spans="1:67">
      <c r="A9985"/>
      <c r="B9985"/>
      <c r="C9985"/>
      <c r="E9985"/>
      <c r="F9985"/>
      <c r="G9985"/>
      <c r="I9985"/>
      <c r="J9985"/>
      <c r="K9985"/>
      <c r="M9985"/>
      <c r="N9985"/>
      <c r="O9985"/>
      <c r="Q9985"/>
      <c r="R9985"/>
      <c r="S9985"/>
      <c r="U9985"/>
      <c r="V9985"/>
      <c r="W9985"/>
      <c r="Y9985"/>
      <c r="Z9985"/>
      <c r="AA9985"/>
      <c r="AC9985"/>
      <c r="AD9985"/>
      <c r="AE9985"/>
      <c r="AG9985"/>
      <c r="AH9985"/>
      <c r="AI9985"/>
      <c r="AK9985"/>
      <c r="AL9985"/>
      <c r="AM9985"/>
      <c r="AO9985"/>
      <c r="AP9985"/>
      <c r="AQ9985"/>
      <c r="AS9985"/>
      <c r="AT9985"/>
      <c r="AU9985"/>
      <c r="AW9985"/>
      <c r="AX9985"/>
      <c r="AY9985"/>
      <c r="BA9985"/>
      <c r="BB9985"/>
      <c r="BC9985"/>
      <c r="BE9985"/>
      <c r="BF9985"/>
      <c r="BG9985"/>
      <c r="BI9985"/>
      <c r="BJ9985"/>
      <c r="BK9985"/>
      <c r="BM9985"/>
      <c r="BN9985"/>
      <c r="BO9985"/>
    </row>
    <row r="9986" spans="1:67">
      <c r="A9986"/>
      <c r="B9986"/>
      <c r="C9986"/>
      <c r="E9986"/>
      <c r="F9986"/>
      <c r="G9986"/>
      <c r="I9986"/>
      <c r="J9986"/>
      <c r="K9986"/>
      <c r="M9986"/>
      <c r="N9986"/>
      <c r="O9986"/>
      <c r="Q9986"/>
      <c r="R9986"/>
      <c r="S9986"/>
      <c r="U9986"/>
      <c r="V9986"/>
      <c r="W9986"/>
      <c r="Y9986"/>
      <c r="Z9986"/>
      <c r="AA9986"/>
      <c r="AC9986"/>
      <c r="AD9986"/>
      <c r="AE9986"/>
      <c r="AG9986"/>
      <c r="AH9986"/>
      <c r="AI9986"/>
      <c r="AK9986"/>
      <c r="AL9986"/>
      <c r="AM9986"/>
      <c r="AO9986"/>
      <c r="AP9986"/>
      <c r="AQ9986"/>
      <c r="AS9986"/>
      <c r="AT9986"/>
      <c r="AU9986"/>
      <c r="AW9986"/>
      <c r="AX9986"/>
      <c r="AY9986"/>
      <c r="BA9986"/>
      <c r="BB9986"/>
      <c r="BC9986"/>
      <c r="BE9986"/>
      <c r="BF9986"/>
      <c r="BG9986"/>
      <c r="BI9986"/>
      <c r="BJ9986"/>
      <c r="BK9986"/>
      <c r="BM9986"/>
      <c r="BN9986"/>
      <c r="BO9986"/>
    </row>
    <row r="9987" spans="1:67">
      <c r="A9987"/>
      <c r="B9987"/>
      <c r="C9987"/>
      <c r="E9987"/>
      <c r="F9987"/>
      <c r="G9987"/>
      <c r="I9987"/>
      <c r="J9987"/>
      <c r="K9987"/>
      <c r="M9987"/>
      <c r="N9987"/>
      <c r="O9987"/>
      <c r="Q9987"/>
      <c r="R9987"/>
      <c r="S9987"/>
      <c r="U9987"/>
      <c r="V9987"/>
      <c r="W9987"/>
      <c r="Y9987"/>
      <c r="Z9987"/>
      <c r="AA9987"/>
      <c r="AC9987"/>
      <c r="AD9987"/>
      <c r="AE9987"/>
      <c r="AG9987"/>
      <c r="AH9987"/>
      <c r="AI9987"/>
      <c r="AK9987"/>
      <c r="AL9987"/>
      <c r="AM9987"/>
      <c r="AO9987"/>
      <c r="AP9987"/>
      <c r="AQ9987"/>
      <c r="AS9987"/>
      <c r="AT9987"/>
      <c r="AU9987"/>
      <c r="AW9987"/>
      <c r="AX9987"/>
      <c r="AY9987"/>
      <c r="BA9987"/>
      <c r="BB9987"/>
      <c r="BC9987"/>
      <c r="BE9987"/>
      <c r="BF9987"/>
      <c r="BG9987"/>
      <c r="BI9987"/>
      <c r="BJ9987"/>
      <c r="BK9987"/>
      <c r="BM9987"/>
      <c r="BN9987"/>
      <c r="BO9987"/>
    </row>
    <row r="9988" spans="1:67">
      <c r="A9988"/>
      <c r="B9988"/>
      <c r="C9988"/>
      <c r="E9988"/>
      <c r="F9988"/>
      <c r="G9988"/>
      <c r="I9988"/>
      <c r="J9988"/>
      <c r="K9988"/>
      <c r="M9988"/>
      <c r="N9988"/>
      <c r="O9988"/>
      <c r="Q9988"/>
      <c r="R9988"/>
      <c r="S9988"/>
      <c r="U9988"/>
      <c r="V9988"/>
      <c r="W9988"/>
      <c r="Y9988"/>
      <c r="Z9988"/>
      <c r="AA9988"/>
      <c r="AC9988"/>
      <c r="AD9988"/>
      <c r="AE9988"/>
      <c r="AG9988"/>
      <c r="AH9988"/>
      <c r="AI9988"/>
      <c r="AK9988"/>
      <c r="AL9988"/>
      <c r="AM9988"/>
      <c r="AO9988"/>
      <c r="AP9988"/>
      <c r="AQ9988"/>
      <c r="AS9988"/>
      <c r="AT9988"/>
      <c r="AU9988"/>
      <c r="AW9988"/>
      <c r="AX9988"/>
      <c r="AY9988"/>
      <c r="BA9988"/>
      <c r="BB9988"/>
      <c r="BC9988"/>
      <c r="BE9988"/>
      <c r="BF9988"/>
      <c r="BG9988"/>
      <c r="BI9988"/>
      <c r="BJ9988"/>
      <c r="BK9988"/>
      <c r="BM9988"/>
      <c r="BN9988"/>
      <c r="BO9988"/>
    </row>
    <row r="9989" spans="1:67">
      <c r="A9989"/>
      <c r="B9989"/>
      <c r="C9989"/>
      <c r="E9989"/>
      <c r="F9989"/>
      <c r="G9989"/>
      <c r="I9989"/>
      <c r="J9989"/>
      <c r="K9989"/>
      <c r="M9989"/>
      <c r="N9989"/>
      <c r="O9989"/>
      <c r="Q9989"/>
      <c r="R9989"/>
      <c r="S9989"/>
      <c r="U9989"/>
      <c r="V9989"/>
      <c r="W9989"/>
      <c r="Y9989"/>
      <c r="Z9989"/>
      <c r="AA9989"/>
      <c r="AC9989"/>
      <c r="AD9989"/>
      <c r="AE9989"/>
      <c r="AG9989"/>
      <c r="AH9989"/>
      <c r="AI9989"/>
      <c r="AK9989"/>
      <c r="AL9989"/>
      <c r="AM9989"/>
      <c r="AO9989"/>
      <c r="AP9989"/>
      <c r="AQ9989"/>
      <c r="AS9989"/>
      <c r="AT9989"/>
      <c r="AU9989"/>
      <c r="AW9989"/>
      <c r="AX9989"/>
      <c r="AY9989"/>
      <c r="BA9989"/>
      <c r="BB9989"/>
      <c r="BC9989"/>
      <c r="BE9989"/>
      <c r="BF9989"/>
      <c r="BG9989"/>
      <c r="BI9989"/>
      <c r="BJ9989"/>
      <c r="BK9989"/>
      <c r="BM9989"/>
      <c r="BN9989"/>
      <c r="BO9989"/>
    </row>
    <row r="9990" spans="1:67">
      <c r="A9990"/>
      <c r="B9990"/>
      <c r="C9990"/>
      <c r="E9990"/>
      <c r="F9990"/>
      <c r="G9990"/>
      <c r="I9990"/>
      <c r="J9990"/>
      <c r="K9990"/>
      <c r="M9990"/>
      <c r="N9990"/>
      <c r="O9990"/>
      <c r="Q9990"/>
      <c r="R9990"/>
      <c r="S9990"/>
      <c r="U9990"/>
      <c r="V9990"/>
      <c r="W9990"/>
      <c r="Y9990"/>
      <c r="Z9990"/>
      <c r="AA9990"/>
      <c r="AC9990"/>
      <c r="AD9990"/>
      <c r="AE9990"/>
      <c r="AG9990"/>
      <c r="AH9990"/>
      <c r="AI9990"/>
      <c r="AK9990"/>
      <c r="AL9990"/>
      <c r="AM9990"/>
      <c r="AO9990"/>
      <c r="AP9990"/>
      <c r="AQ9990"/>
      <c r="AS9990"/>
      <c r="AT9990"/>
      <c r="AU9990"/>
      <c r="AW9990"/>
      <c r="AX9990"/>
      <c r="AY9990"/>
      <c r="BA9990"/>
      <c r="BB9990"/>
      <c r="BC9990"/>
      <c r="BE9990"/>
      <c r="BF9990"/>
      <c r="BG9990"/>
      <c r="BI9990"/>
      <c r="BJ9990"/>
      <c r="BK9990"/>
      <c r="BM9990"/>
      <c r="BN9990"/>
      <c r="BO9990"/>
    </row>
    <row r="9991" spans="1:67">
      <c r="A9991"/>
      <c r="B9991"/>
      <c r="C9991"/>
      <c r="E9991"/>
      <c r="F9991"/>
      <c r="G9991"/>
      <c r="I9991"/>
      <c r="J9991"/>
      <c r="K9991"/>
      <c r="M9991"/>
      <c r="N9991"/>
      <c r="O9991"/>
      <c r="Q9991"/>
      <c r="R9991"/>
      <c r="S9991"/>
      <c r="U9991"/>
      <c r="V9991"/>
      <c r="W9991"/>
      <c r="Y9991"/>
      <c r="Z9991"/>
      <c r="AA9991"/>
      <c r="AC9991"/>
      <c r="AD9991"/>
      <c r="AE9991"/>
      <c r="AG9991"/>
      <c r="AH9991"/>
      <c r="AI9991"/>
      <c r="AK9991"/>
      <c r="AL9991"/>
      <c r="AM9991"/>
      <c r="AO9991"/>
      <c r="AP9991"/>
      <c r="AQ9991"/>
      <c r="AS9991"/>
      <c r="AT9991"/>
      <c r="AU9991"/>
      <c r="AW9991"/>
      <c r="AX9991"/>
      <c r="AY9991"/>
      <c r="BA9991"/>
      <c r="BB9991"/>
      <c r="BC9991"/>
      <c r="BE9991"/>
      <c r="BF9991"/>
      <c r="BG9991"/>
      <c r="BI9991"/>
      <c r="BJ9991"/>
      <c r="BK9991"/>
      <c r="BM9991"/>
      <c r="BN9991"/>
      <c r="BO9991"/>
    </row>
    <row r="9992" spans="1:67">
      <c r="A9992"/>
      <c r="B9992"/>
      <c r="C9992"/>
      <c r="E9992"/>
      <c r="F9992"/>
      <c r="G9992"/>
      <c r="I9992"/>
      <c r="J9992"/>
      <c r="K9992"/>
      <c r="M9992"/>
      <c r="N9992"/>
      <c r="O9992"/>
      <c r="Q9992"/>
      <c r="R9992"/>
      <c r="S9992"/>
      <c r="U9992"/>
      <c r="V9992"/>
      <c r="W9992"/>
      <c r="Y9992"/>
      <c r="Z9992"/>
      <c r="AA9992"/>
      <c r="AC9992"/>
      <c r="AD9992"/>
      <c r="AE9992"/>
      <c r="AG9992"/>
      <c r="AH9992"/>
      <c r="AI9992"/>
      <c r="AK9992"/>
      <c r="AL9992"/>
      <c r="AM9992"/>
      <c r="AO9992"/>
      <c r="AP9992"/>
      <c r="AQ9992"/>
      <c r="AS9992"/>
      <c r="AT9992"/>
      <c r="AU9992"/>
      <c r="AW9992"/>
      <c r="AX9992"/>
      <c r="AY9992"/>
      <c r="BA9992"/>
      <c r="BB9992"/>
      <c r="BC9992"/>
      <c r="BE9992"/>
      <c r="BF9992"/>
      <c r="BG9992"/>
      <c r="BI9992"/>
      <c r="BJ9992"/>
      <c r="BK9992"/>
      <c r="BM9992"/>
      <c r="BN9992"/>
      <c r="BO9992"/>
    </row>
    <row r="9993" spans="1:67">
      <c r="A9993"/>
      <c r="B9993"/>
      <c r="C9993"/>
      <c r="E9993"/>
      <c r="F9993"/>
      <c r="G9993"/>
      <c r="I9993"/>
      <c r="J9993"/>
      <c r="K9993"/>
      <c r="M9993"/>
      <c r="N9993"/>
      <c r="O9993"/>
      <c r="Q9993"/>
      <c r="R9993"/>
      <c r="S9993"/>
      <c r="U9993"/>
      <c r="V9993"/>
      <c r="W9993"/>
      <c r="Y9993"/>
      <c r="Z9993"/>
      <c r="AA9993"/>
      <c r="AC9993"/>
      <c r="AD9993"/>
      <c r="AE9993"/>
      <c r="AG9993"/>
      <c r="AH9993"/>
      <c r="AI9993"/>
      <c r="AK9993"/>
      <c r="AL9993"/>
      <c r="AM9993"/>
      <c r="AO9993"/>
      <c r="AP9993"/>
      <c r="AQ9993"/>
      <c r="AS9993"/>
      <c r="AT9993"/>
      <c r="AU9993"/>
      <c r="AW9993"/>
      <c r="AX9993"/>
      <c r="AY9993"/>
      <c r="BA9993"/>
      <c r="BB9993"/>
      <c r="BC9993"/>
      <c r="BE9993"/>
      <c r="BF9993"/>
      <c r="BG9993"/>
      <c r="BI9993"/>
      <c r="BJ9993"/>
      <c r="BK9993"/>
      <c r="BM9993"/>
      <c r="BN9993"/>
      <c r="BO9993"/>
    </row>
    <row r="9994" spans="1:67">
      <c r="A9994"/>
      <c r="B9994"/>
      <c r="C9994"/>
      <c r="E9994"/>
      <c r="F9994"/>
      <c r="G9994"/>
      <c r="I9994"/>
      <c r="J9994"/>
      <c r="K9994"/>
      <c r="M9994"/>
      <c r="N9994"/>
      <c r="O9994"/>
      <c r="Q9994"/>
      <c r="R9994"/>
      <c r="S9994"/>
      <c r="U9994"/>
      <c r="V9994"/>
      <c r="W9994"/>
      <c r="Y9994"/>
      <c r="Z9994"/>
      <c r="AA9994"/>
      <c r="AC9994"/>
      <c r="AD9994"/>
      <c r="AE9994"/>
      <c r="AG9994"/>
      <c r="AH9994"/>
      <c r="AI9994"/>
      <c r="AK9994"/>
      <c r="AL9994"/>
      <c r="AM9994"/>
      <c r="AO9994"/>
      <c r="AP9994"/>
      <c r="AQ9994"/>
      <c r="AS9994"/>
      <c r="AT9994"/>
      <c r="AU9994"/>
      <c r="AW9994"/>
      <c r="AX9994"/>
      <c r="AY9994"/>
      <c r="BA9994"/>
      <c r="BB9994"/>
      <c r="BC9994"/>
      <c r="BE9994"/>
      <c r="BF9994"/>
      <c r="BG9994"/>
      <c r="BI9994"/>
      <c r="BJ9994"/>
      <c r="BK9994"/>
      <c r="BM9994"/>
      <c r="BN9994"/>
      <c r="BO9994"/>
    </row>
    <row r="9995" spans="1:67">
      <c r="A9995"/>
      <c r="B9995"/>
      <c r="C9995"/>
      <c r="E9995"/>
      <c r="F9995"/>
      <c r="G9995"/>
      <c r="I9995"/>
      <c r="J9995"/>
      <c r="K9995"/>
      <c r="M9995"/>
      <c r="N9995"/>
      <c r="O9995"/>
      <c r="Q9995"/>
      <c r="R9995"/>
      <c r="S9995"/>
      <c r="U9995"/>
      <c r="V9995"/>
      <c r="W9995"/>
      <c r="Y9995"/>
      <c r="Z9995"/>
      <c r="AA9995"/>
      <c r="AC9995"/>
      <c r="AD9995"/>
      <c r="AE9995"/>
      <c r="AG9995"/>
      <c r="AH9995"/>
      <c r="AI9995"/>
      <c r="AK9995"/>
      <c r="AL9995"/>
      <c r="AM9995"/>
      <c r="AO9995"/>
      <c r="AP9995"/>
      <c r="AQ9995"/>
      <c r="AS9995"/>
      <c r="AT9995"/>
      <c r="AU9995"/>
      <c r="AW9995"/>
      <c r="AX9995"/>
      <c r="AY9995"/>
      <c r="BA9995"/>
      <c r="BB9995"/>
      <c r="BC9995"/>
      <c r="BE9995"/>
      <c r="BF9995"/>
      <c r="BG9995"/>
      <c r="BI9995"/>
      <c r="BJ9995"/>
      <c r="BK9995"/>
      <c r="BM9995"/>
      <c r="BN9995"/>
      <c r="BO9995"/>
    </row>
    <row r="9996" spans="1:67">
      <c r="A9996"/>
      <c r="B9996"/>
      <c r="C9996"/>
      <c r="E9996"/>
      <c r="F9996"/>
      <c r="G9996"/>
      <c r="I9996"/>
      <c r="J9996"/>
      <c r="K9996"/>
      <c r="M9996"/>
      <c r="N9996"/>
      <c r="O9996"/>
      <c r="Q9996"/>
      <c r="R9996"/>
      <c r="S9996"/>
      <c r="U9996"/>
      <c r="V9996"/>
      <c r="W9996"/>
      <c r="Y9996"/>
      <c r="Z9996"/>
      <c r="AA9996"/>
      <c r="AC9996"/>
      <c r="AD9996"/>
      <c r="AE9996"/>
      <c r="AG9996"/>
      <c r="AH9996"/>
      <c r="AI9996"/>
      <c r="AK9996"/>
      <c r="AL9996"/>
      <c r="AM9996"/>
      <c r="AO9996"/>
      <c r="AP9996"/>
      <c r="AQ9996"/>
      <c r="AS9996"/>
      <c r="AT9996"/>
      <c r="AU9996"/>
      <c r="AW9996"/>
      <c r="AX9996"/>
      <c r="AY9996"/>
      <c r="BA9996"/>
      <c r="BB9996"/>
      <c r="BC9996"/>
      <c r="BE9996"/>
      <c r="BF9996"/>
      <c r="BG9996"/>
      <c r="BI9996"/>
      <c r="BJ9996"/>
      <c r="BK9996"/>
      <c r="BM9996"/>
      <c r="BN9996"/>
      <c r="BO9996"/>
    </row>
    <row r="9997" spans="1:67">
      <c r="A9997"/>
      <c r="B9997"/>
      <c r="C9997"/>
      <c r="E9997"/>
      <c r="F9997"/>
      <c r="G9997"/>
      <c r="I9997"/>
      <c r="J9997"/>
      <c r="K9997"/>
      <c r="M9997"/>
      <c r="N9997"/>
      <c r="O9997"/>
      <c r="Q9997"/>
      <c r="R9997"/>
      <c r="S9997"/>
      <c r="U9997"/>
      <c r="V9997"/>
      <c r="W9997"/>
      <c r="Y9997"/>
      <c r="Z9997"/>
      <c r="AA9997"/>
      <c r="AC9997"/>
      <c r="AD9997"/>
      <c r="AE9997"/>
      <c r="AG9997"/>
      <c r="AH9997"/>
      <c r="AI9997"/>
      <c r="AK9997"/>
      <c r="AL9997"/>
      <c r="AM9997"/>
      <c r="AO9997"/>
      <c r="AP9997"/>
      <c r="AQ9997"/>
      <c r="AS9997"/>
      <c r="AT9997"/>
      <c r="AU9997"/>
      <c r="AW9997"/>
      <c r="AX9997"/>
      <c r="AY9997"/>
      <c r="BA9997"/>
      <c r="BB9997"/>
      <c r="BC9997"/>
      <c r="BE9997"/>
      <c r="BF9997"/>
      <c r="BG9997"/>
      <c r="BI9997"/>
      <c r="BJ9997"/>
      <c r="BK9997"/>
      <c r="BM9997"/>
      <c r="BN9997"/>
      <c r="BO9997"/>
    </row>
    <row r="9998" spans="1:67">
      <c r="A9998"/>
      <c r="B9998"/>
      <c r="C9998"/>
      <c r="E9998"/>
      <c r="F9998"/>
      <c r="G9998"/>
      <c r="I9998"/>
      <c r="J9998"/>
      <c r="K9998"/>
      <c r="M9998"/>
      <c r="N9998"/>
      <c r="O9998"/>
      <c r="Q9998"/>
      <c r="R9998"/>
      <c r="S9998"/>
      <c r="U9998"/>
      <c r="V9998"/>
      <c r="W9998"/>
      <c r="Y9998"/>
      <c r="Z9998"/>
      <c r="AA9998"/>
      <c r="AC9998"/>
      <c r="AD9998"/>
      <c r="AE9998"/>
      <c r="AG9998"/>
      <c r="AH9998"/>
      <c r="AI9998"/>
      <c r="AK9998"/>
      <c r="AL9998"/>
      <c r="AM9998"/>
      <c r="AO9998"/>
      <c r="AP9998"/>
      <c r="AQ9998"/>
      <c r="AS9998"/>
      <c r="AT9998"/>
      <c r="AU9998"/>
      <c r="AW9998"/>
      <c r="AX9998"/>
      <c r="AY9998"/>
      <c r="BA9998"/>
      <c r="BB9998"/>
      <c r="BC9998"/>
      <c r="BE9998"/>
      <c r="BF9998"/>
      <c r="BG9998"/>
      <c r="BI9998"/>
      <c r="BJ9998"/>
      <c r="BK9998"/>
      <c r="BM9998"/>
      <c r="BN9998"/>
      <c r="BO9998"/>
    </row>
    <row r="9999" spans="1:67">
      <c r="A9999"/>
      <c r="B9999"/>
      <c r="C9999"/>
      <c r="E9999"/>
      <c r="F9999"/>
      <c r="G9999"/>
      <c r="I9999"/>
      <c r="J9999"/>
      <c r="K9999"/>
      <c r="M9999"/>
      <c r="N9999"/>
      <c r="O9999"/>
      <c r="Q9999"/>
      <c r="R9999"/>
      <c r="S9999"/>
      <c r="U9999"/>
      <c r="V9999"/>
      <c r="W9999"/>
      <c r="Y9999"/>
      <c r="Z9999"/>
      <c r="AA9999"/>
      <c r="AC9999"/>
      <c r="AD9999"/>
      <c r="AE9999"/>
      <c r="AG9999"/>
      <c r="AH9999"/>
      <c r="AI9999"/>
      <c r="AK9999"/>
      <c r="AL9999"/>
      <c r="AM9999"/>
      <c r="AO9999"/>
      <c r="AP9999"/>
      <c r="AQ9999"/>
      <c r="AS9999"/>
      <c r="AT9999"/>
      <c r="AU9999"/>
      <c r="AW9999"/>
      <c r="AX9999"/>
      <c r="AY9999"/>
      <c r="BA9999"/>
      <c r="BB9999"/>
      <c r="BC9999"/>
      <c r="BE9999"/>
      <c r="BF9999"/>
      <c r="BG9999"/>
      <c r="BI9999"/>
      <c r="BJ9999"/>
      <c r="BK9999"/>
      <c r="BM9999"/>
      <c r="BN9999"/>
      <c r="BO9999"/>
    </row>
    <row r="10000" spans="1:67">
      <c r="A10000"/>
      <c r="B10000"/>
      <c r="C10000"/>
      <c r="E10000"/>
      <c r="F10000"/>
      <c r="G10000"/>
      <c r="I10000"/>
      <c r="J10000"/>
      <c r="K10000"/>
      <c r="M10000"/>
      <c r="N10000"/>
      <c r="O10000"/>
      <c r="Q10000"/>
      <c r="R10000"/>
      <c r="S10000"/>
      <c r="U10000"/>
      <c r="V10000"/>
      <c r="W10000"/>
      <c r="Y10000"/>
      <c r="Z10000"/>
      <c r="AA10000"/>
      <c r="AC10000"/>
      <c r="AD10000"/>
      <c r="AE10000"/>
      <c r="AG10000"/>
      <c r="AH10000"/>
      <c r="AI10000"/>
      <c r="AK10000"/>
      <c r="AL10000"/>
      <c r="AM10000"/>
      <c r="AO10000"/>
      <c r="AP10000"/>
      <c r="AQ10000"/>
      <c r="AS10000"/>
      <c r="AT10000"/>
      <c r="AU10000"/>
      <c r="AW10000"/>
      <c r="AX10000"/>
      <c r="AY10000"/>
      <c r="BA10000"/>
      <c r="BB10000"/>
      <c r="BC10000"/>
      <c r="BE10000"/>
      <c r="BF10000"/>
      <c r="BG10000"/>
      <c r="BI10000"/>
      <c r="BJ10000"/>
      <c r="BK10000"/>
      <c r="BM10000"/>
      <c r="BN10000"/>
      <c r="BO10000"/>
    </row>
    <row r="10001" spans="1:67">
      <c r="A10001"/>
      <c r="B10001"/>
      <c r="C10001"/>
      <c r="E10001"/>
      <c r="F10001"/>
      <c r="G10001"/>
      <c r="I10001"/>
      <c r="J10001"/>
      <c r="K10001"/>
      <c r="M10001"/>
      <c r="N10001"/>
      <c r="O10001"/>
      <c r="Q10001"/>
      <c r="R10001"/>
      <c r="S10001"/>
      <c r="U10001"/>
      <c r="V10001"/>
      <c r="W10001"/>
      <c r="Y10001"/>
      <c r="Z10001"/>
      <c r="AA10001"/>
      <c r="AC10001"/>
      <c r="AD10001"/>
      <c r="AE10001"/>
      <c r="AG10001"/>
      <c r="AH10001"/>
      <c r="AI10001"/>
      <c r="AK10001"/>
      <c r="AL10001"/>
      <c r="AM10001"/>
      <c r="AO10001"/>
      <c r="AP10001"/>
      <c r="AQ10001"/>
      <c r="AS10001"/>
      <c r="AT10001"/>
      <c r="AU10001"/>
      <c r="AW10001"/>
      <c r="AX10001"/>
      <c r="AY10001"/>
      <c r="BA10001"/>
      <c r="BB10001"/>
      <c r="BC10001"/>
      <c r="BE10001"/>
      <c r="BF10001"/>
      <c r="BG10001"/>
      <c r="BI10001"/>
      <c r="BJ10001"/>
      <c r="BK10001"/>
      <c r="BM10001"/>
      <c r="BN10001"/>
      <c r="BO10001"/>
    </row>
    <row r="10002" spans="1:67">
      <c r="A10002"/>
      <c r="B10002"/>
      <c r="C10002"/>
      <c r="E10002"/>
      <c r="F10002"/>
      <c r="G10002"/>
      <c r="I10002"/>
      <c r="J10002"/>
      <c r="K10002"/>
      <c r="M10002"/>
      <c r="N10002"/>
      <c r="O10002"/>
      <c r="Q10002"/>
      <c r="R10002"/>
      <c r="S10002"/>
      <c r="U10002"/>
      <c r="V10002"/>
      <c r="W10002"/>
      <c r="Y10002"/>
      <c r="Z10002"/>
      <c r="AA10002"/>
      <c r="AC10002"/>
      <c r="AD10002"/>
      <c r="AE10002"/>
      <c r="AG10002"/>
      <c r="AH10002"/>
      <c r="AI10002"/>
      <c r="AK10002"/>
      <c r="AL10002"/>
      <c r="AM10002"/>
      <c r="AO10002"/>
      <c r="AP10002"/>
      <c r="AQ10002"/>
      <c r="AS10002"/>
      <c r="AT10002"/>
      <c r="AU10002"/>
      <c r="AW10002"/>
      <c r="AX10002"/>
      <c r="AY10002"/>
      <c r="BA10002"/>
      <c r="BB10002"/>
      <c r="BC10002"/>
      <c r="BE10002"/>
      <c r="BF10002"/>
      <c r="BG10002"/>
      <c r="BI10002"/>
      <c r="BJ10002"/>
      <c r="BK10002"/>
      <c r="BM10002"/>
      <c r="BN10002"/>
      <c r="BO10002"/>
    </row>
    <row r="10003" spans="1:67">
      <c r="A10003"/>
      <c r="B10003"/>
      <c r="C10003"/>
      <c r="E10003"/>
      <c r="F10003"/>
      <c r="G10003"/>
      <c r="I10003"/>
      <c r="J10003"/>
      <c r="K10003"/>
      <c r="M10003"/>
      <c r="N10003"/>
      <c r="O10003"/>
      <c r="Q10003"/>
      <c r="R10003"/>
      <c r="S10003"/>
      <c r="U10003"/>
      <c r="V10003"/>
      <c r="W10003"/>
      <c r="Y10003"/>
      <c r="Z10003"/>
      <c r="AA10003"/>
      <c r="AC10003"/>
      <c r="AD10003"/>
      <c r="AE10003"/>
      <c r="AG10003"/>
      <c r="AH10003"/>
      <c r="AI10003"/>
      <c r="AK10003"/>
      <c r="AL10003"/>
      <c r="AM10003"/>
      <c r="AO10003"/>
      <c r="AP10003"/>
      <c r="AQ10003"/>
      <c r="AS10003"/>
      <c r="AT10003"/>
      <c r="AU10003"/>
      <c r="AW10003"/>
      <c r="AX10003"/>
      <c r="AY10003"/>
      <c r="BA10003"/>
      <c r="BB10003"/>
      <c r="BC10003"/>
      <c r="BE10003"/>
      <c r="BF10003"/>
      <c r="BG10003"/>
      <c r="BI10003"/>
      <c r="BJ10003"/>
      <c r="BK10003"/>
      <c r="BM10003"/>
      <c r="BN10003"/>
      <c r="BO10003"/>
    </row>
    <row r="10004" spans="1:67">
      <c r="A10004"/>
      <c r="B10004"/>
      <c r="C10004"/>
      <c r="E10004"/>
      <c r="F10004"/>
      <c r="G10004"/>
      <c r="I10004"/>
      <c r="J10004"/>
      <c r="K10004"/>
      <c r="M10004"/>
      <c r="N10004"/>
      <c r="O10004"/>
      <c r="Q10004"/>
      <c r="R10004"/>
      <c r="S10004"/>
      <c r="U10004"/>
      <c r="V10004"/>
      <c r="W10004"/>
      <c r="Y10004"/>
      <c r="Z10004"/>
      <c r="AA10004"/>
      <c r="AC10004"/>
      <c r="AD10004"/>
      <c r="AE10004"/>
      <c r="AG10004"/>
      <c r="AH10004"/>
      <c r="AI10004"/>
      <c r="AK10004"/>
      <c r="AL10004"/>
      <c r="AM10004"/>
      <c r="AO10004"/>
      <c r="AP10004"/>
      <c r="AQ10004"/>
      <c r="AS10004"/>
      <c r="AT10004"/>
      <c r="AU10004"/>
      <c r="AW10004"/>
      <c r="AX10004"/>
      <c r="AY10004"/>
      <c r="BA10004"/>
      <c r="BB10004"/>
      <c r="BC10004"/>
      <c r="BE10004"/>
      <c r="BF10004"/>
      <c r="BG10004"/>
      <c r="BI10004"/>
      <c r="BJ10004"/>
      <c r="BK10004"/>
      <c r="BM10004"/>
      <c r="BN10004"/>
      <c r="BO10004"/>
    </row>
    <row r="10005" spans="1:67">
      <c r="A10005"/>
      <c r="B10005"/>
      <c r="C10005"/>
      <c r="E10005"/>
      <c r="F10005"/>
      <c r="G10005"/>
      <c r="I10005"/>
      <c r="J10005"/>
      <c r="K10005"/>
      <c r="M10005"/>
      <c r="N10005"/>
      <c r="O10005"/>
      <c r="Q10005"/>
      <c r="R10005"/>
      <c r="S10005"/>
      <c r="U10005"/>
      <c r="V10005"/>
      <c r="W10005"/>
      <c r="Y10005"/>
      <c r="Z10005"/>
      <c r="AA10005"/>
      <c r="AC10005"/>
      <c r="AD10005"/>
      <c r="AE10005"/>
      <c r="AG10005"/>
      <c r="AH10005"/>
      <c r="AI10005"/>
      <c r="AK10005"/>
      <c r="AL10005"/>
      <c r="AM10005"/>
      <c r="AO10005"/>
      <c r="AP10005"/>
      <c r="AQ10005"/>
      <c r="AS10005"/>
      <c r="AT10005"/>
      <c r="AU10005"/>
      <c r="AW10005"/>
      <c r="AX10005"/>
      <c r="AY10005"/>
      <c r="BA10005"/>
      <c r="BB10005"/>
      <c r="BC10005"/>
      <c r="BE10005"/>
      <c r="BF10005"/>
      <c r="BG10005"/>
      <c r="BI10005"/>
      <c r="BJ10005"/>
      <c r="BK10005"/>
      <c r="BM10005"/>
      <c r="BN10005"/>
      <c r="BO10005"/>
    </row>
    <row r="10006" spans="1:67">
      <c r="A10006"/>
      <c r="B10006"/>
      <c r="C10006"/>
      <c r="E10006"/>
      <c r="F10006"/>
      <c r="G10006"/>
      <c r="I10006"/>
      <c r="J10006"/>
      <c r="K10006"/>
      <c r="M10006"/>
      <c r="N10006"/>
      <c r="O10006"/>
      <c r="Q10006"/>
      <c r="R10006"/>
      <c r="S10006"/>
      <c r="U10006"/>
      <c r="V10006"/>
      <c r="W10006"/>
      <c r="Y10006"/>
      <c r="Z10006"/>
      <c r="AA10006"/>
      <c r="AC10006"/>
      <c r="AD10006"/>
      <c r="AE10006"/>
      <c r="AG10006"/>
      <c r="AH10006"/>
      <c r="AI10006"/>
      <c r="AK10006"/>
      <c r="AL10006"/>
      <c r="AM10006"/>
      <c r="AO10006"/>
      <c r="AP10006"/>
      <c r="AQ10006"/>
      <c r="AS10006"/>
      <c r="AT10006"/>
      <c r="AU10006"/>
      <c r="AW10006"/>
      <c r="AX10006"/>
      <c r="AY10006"/>
      <c r="BA10006"/>
      <c r="BB10006"/>
      <c r="BC10006"/>
      <c r="BE10006"/>
      <c r="BF10006"/>
      <c r="BG10006"/>
      <c r="BI10006"/>
      <c r="BJ10006"/>
      <c r="BK10006"/>
      <c r="BM10006"/>
      <c r="BN10006"/>
      <c r="BO10006"/>
    </row>
    <row r="10007" spans="1:67">
      <c r="A10007"/>
      <c r="B10007"/>
      <c r="C10007"/>
      <c r="E10007"/>
      <c r="F10007"/>
      <c r="G10007"/>
      <c r="I10007"/>
      <c r="J10007"/>
      <c r="K10007"/>
      <c r="M10007"/>
      <c r="N10007"/>
      <c r="O10007"/>
      <c r="Q10007"/>
      <c r="R10007"/>
      <c r="S10007"/>
      <c r="U10007"/>
      <c r="V10007"/>
      <c r="W10007"/>
      <c r="Y10007"/>
      <c r="Z10007"/>
      <c r="AA10007"/>
      <c r="AC10007"/>
      <c r="AD10007"/>
      <c r="AE10007"/>
      <c r="AG10007"/>
      <c r="AH10007"/>
      <c r="AI10007"/>
      <c r="AK10007"/>
      <c r="AL10007"/>
      <c r="AM10007"/>
      <c r="AO10007"/>
      <c r="AP10007"/>
      <c r="AQ10007"/>
      <c r="AS10007"/>
      <c r="AT10007"/>
      <c r="AU10007"/>
      <c r="AW10007"/>
      <c r="AX10007"/>
      <c r="AY10007"/>
      <c r="BA10007"/>
      <c r="BB10007"/>
      <c r="BC10007"/>
      <c r="BE10007"/>
      <c r="BF10007"/>
      <c r="BG10007"/>
      <c r="BI10007"/>
      <c r="BJ10007"/>
      <c r="BK10007"/>
      <c r="BM10007"/>
      <c r="BN10007"/>
      <c r="BO10007"/>
    </row>
    <row r="10008" spans="1:67">
      <c r="A10008"/>
      <c r="B10008"/>
      <c r="C10008"/>
      <c r="E10008"/>
      <c r="F10008"/>
      <c r="G10008"/>
      <c r="I10008"/>
      <c r="J10008"/>
      <c r="K10008"/>
      <c r="M10008"/>
      <c r="N10008"/>
      <c r="O10008"/>
      <c r="Q10008"/>
      <c r="R10008"/>
      <c r="S10008"/>
      <c r="U10008"/>
      <c r="V10008"/>
      <c r="W10008"/>
      <c r="Y10008"/>
      <c r="Z10008"/>
      <c r="AA10008"/>
      <c r="AC10008"/>
      <c r="AD10008"/>
      <c r="AE10008"/>
      <c r="AG10008"/>
      <c r="AH10008"/>
      <c r="AI10008"/>
      <c r="AK10008"/>
      <c r="AL10008"/>
      <c r="AM10008"/>
      <c r="AO10008"/>
      <c r="AP10008"/>
      <c r="AQ10008"/>
      <c r="AS10008"/>
      <c r="AT10008"/>
      <c r="AU10008"/>
      <c r="AW10008"/>
      <c r="AX10008"/>
      <c r="AY10008"/>
      <c r="BA10008"/>
      <c r="BB10008"/>
      <c r="BC10008"/>
      <c r="BE10008"/>
      <c r="BF10008"/>
      <c r="BG10008"/>
      <c r="BI10008"/>
      <c r="BJ10008"/>
      <c r="BK10008"/>
      <c r="BM10008"/>
      <c r="BN10008"/>
      <c r="BO10008"/>
    </row>
    <row r="10009" spans="1:67">
      <c r="A10009"/>
      <c r="B10009"/>
      <c r="C10009"/>
      <c r="E10009"/>
      <c r="F10009"/>
      <c r="G10009"/>
      <c r="I10009"/>
      <c r="J10009"/>
      <c r="K10009"/>
      <c r="M10009"/>
      <c r="N10009"/>
      <c r="O10009"/>
      <c r="Q10009"/>
      <c r="R10009"/>
      <c r="S10009"/>
      <c r="U10009"/>
      <c r="V10009"/>
      <c r="W10009"/>
      <c r="Y10009"/>
      <c r="Z10009"/>
      <c r="AA10009"/>
      <c r="AC10009"/>
      <c r="AD10009"/>
      <c r="AE10009"/>
      <c r="AG10009"/>
      <c r="AH10009"/>
      <c r="AI10009"/>
      <c r="AK10009"/>
      <c r="AL10009"/>
      <c r="AM10009"/>
      <c r="AO10009"/>
      <c r="AP10009"/>
      <c r="AQ10009"/>
      <c r="AS10009"/>
      <c r="AT10009"/>
      <c r="AU10009"/>
      <c r="AW10009"/>
      <c r="AX10009"/>
      <c r="AY10009"/>
      <c r="BA10009"/>
      <c r="BB10009"/>
      <c r="BC10009"/>
      <c r="BE10009"/>
      <c r="BF10009"/>
      <c r="BG10009"/>
      <c r="BI10009"/>
      <c r="BJ10009"/>
      <c r="BK10009"/>
      <c r="BM10009"/>
      <c r="BN10009"/>
      <c r="BO10009"/>
    </row>
    <row r="10010" spans="1:67">
      <c r="A10010"/>
      <c r="B10010"/>
      <c r="C10010"/>
      <c r="E10010"/>
      <c r="F10010"/>
      <c r="G10010"/>
      <c r="I10010"/>
      <c r="J10010"/>
      <c r="K10010"/>
      <c r="M10010"/>
      <c r="N10010"/>
      <c r="O10010"/>
      <c r="Q10010"/>
      <c r="R10010"/>
      <c r="S10010"/>
      <c r="U10010"/>
      <c r="V10010"/>
      <c r="W10010"/>
      <c r="Y10010"/>
      <c r="Z10010"/>
      <c r="AA10010"/>
      <c r="AC10010"/>
      <c r="AD10010"/>
      <c r="AE10010"/>
      <c r="AG10010"/>
      <c r="AH10010"/>
      <c r="AI10010"/>
      <c r="AK10010"/>
      <c r="AL10010"/>
      <c r="AM10010"/>
      <c r="AO10010"/>
      <c r="AP10010"/>
      <c r="AQ10010"/>
      <c r="AS10010"/>
      <c r="AT10010"/>
      <c r="AU10010"/>
      <c r="AW10010"/>
      <c r="AX10010"/>
      <c r="AY10010"/>
      <c r="BA10010"/>
      <c r="BB10010"/>
      <c r="BC10010"/>
      <c r="BE10010"/>
      <c r="BF10010"/>
      <c r="BG10010"/>
      <c r="BI10010"/>
      <c r="BJ10010"/>
      <c r="BK10010"/>
      <c r="BM10010"/>
      <c r="BN10010"/>
      <c r="BO10010"/>
    </row>
    <row r="10011" spans="1:67">
      <c r="A10011"/>
      <c r="B10011"/>
      <c r="C10011"/>
      <c r="E10011"/>
      <c r="F10011"/>
      <c r="G10011"/>
      <c r="I10011"/>
      <c r="J10011"/>
      <c r="K10011"/>
      <c r="M10011"/>
      <c r="N10011"/>
      <c r="O10011"/>
      <c r="Q10011"/>
      <c r="R10011"/>
      <c r="S10011"/>
      <c r="U10011"/>
      <c r="V10011"/>
      <c r="W10011"/>
      <c r="Y10011"/>
      <c r="Z10011"/>
      <c r="AA10011"/>
      <c r="AC10011"/>
      <c r="AD10011"/>
      <c r="AE10011"/>
      <c r="AG10011"/>
      <c r="AH10011"/>
      <c r="AI10011"/>
      <c r="AK10011"/>
      <c r="AL10011"/>
      <c r="AM10011"/>
      <c r="AO10011"/>
      <c r="AP10011"/>
      <c r="AQ10011"/>
      <c r="AS10011"/>
      <c r="AT10011"/>
      <c r="AU10011"/>
      <c r="AW10011"/>
      <c r="AX10011"/>
      <c r="AY10011"/>
      <c r="BA10011"/>
      <c r="BB10011"/>
      <c r="BC10011"/>
      <c r="BE10011"/>
      <c r="BF10011"/>
      <c r="BG10011"/>
      <c r="BI10011"/>
      <c r="BJ10011"/>
      <c r="BK10011"/>
      <c r="BM10011"/>
      <c r="BN10011"/>
      <c r="BO10011"/>
    </row>
    <row r="10012" spans="1:67">
      <c r="A10012"/>
      <c r="B10012"/>
      <c r="C10012"/>
      <c r="E10012"/>
      <c r="F10012"/>
      <c r="G10012"/>
      <c r="I10012"/>
      <c r="J10012"/>
      <c r="K10012"/>
      <c r="M10012"/>
      <c r="N10012"/>
      <c r="O10012"/>
      <c r="Q10012"/>
      <c r="R10012"/>
      <c r="S10012"/>
      <c r="U10012"/>
      <c r="V10012"/>
      <c r="W10012"/>
      <c r="Y10012"/>
      <c r="Z10012"/>
      <c r="AA10012"/>
      <c r="AC10012"/>
      <c r="AD10012"/>
      <c r="AE10012"/>
      <c r="AG10012"/>
      <c r="AH10012"/>
      <c r="AI10012"/>
      <c r="AK10012"/>
      <c r="AL10012"/>
      <c r="AM10012"/>
      <c r="AO10012"/>
      <c r="AP10012"/>
      <c r="AQ10012"/>
      <c r="AS10012"/>
      <c r="AT10012"/>
      <c r="AU10012"/>
      <c r="AW10012"/>
      <c r="AX10012"/>
      <c r="AY10012"/>
      <c r="BA10012"/>
      <c r="BB10012"/>
      <c r="BC10012"/>
      <c r="BE10012"/>
      <c r="BF10012"/>
      <c r="BG10012"/>
      <c r="BI10012"/>
      <c r="BJ10012"/>
      <c r="BK10012"/>
      <c r="BM10012"/>
      <c r="BN10012"/>
      <c r="BO10012"/>
    </row>
    <row r="10013" spans="1:67">
      <c r="A10013"/>
      <c r="B10013"/>
      <c r="C10013"/>
      <c r="E10013"/>
      <c r="F10013"/>
      <c r="G10013"/>
      <c r="I10013"/>
      <c r="J10013"/>
      <c r="K10013"/>
      <c r="M10013"/>
      <c r="N10013"/>
      <c r="O10013"/>
      <c r="Q10013"/>
      <c r="R10013"/>
      <c r="S10013"/>
      <c r="U10013"/>
      <c r="V10013"/>
      <c r="W10013"/>
      <c r="Y10013"/>
      <c r="Z10013"/>
      <c r="AA10013"/>
      <c r="AC10013"/>
      <c r="AD10013"/>
      <c r="AE10013"/>
      <c r="AG10013"/>
      <c r="AH10013"/>
      <c r="AI10013"/>
      <c r="AK10013"/>
      <c r="AL10013"/>
      <c r="AM10013"/>
      <c r="AO10013"/>
      <c r="AP10013"/>
      <c r="AQ10013"/>
      <c r="AS10013"/>
      <c r="AT10013"/>
      <c r="AU10013"/>
      <c r="AW10013"/>
      <c r="AX10013"/>
      <c r="AY10013"/>
      <c r="BA10013"/>
      <c r="BB10013"/>
      <c r="BC10013"/>
      <c r="BE10013"/>
      <c r="BF10013"/>
      <c r="BG10013"/>
      <c r="BI10013"/>
      <c r="BJ10013"/>
      <c r="BK10013"/>
      <c r="BM10013"/>
      <c r="BN10013"/>
      <c r="BO10013"/>
    </row>
    <row r="10014" spans="1:67">
      <c r="A10014"/>
      <c r="B10014"/>
      <c r="C10014"/>
      <c r="E10014"/>
      <c r="F10014"/>
      <c r="G10014"/>
      <c r="I10014"/>
      <c r="J10014"/>
      <c r="K10014"/>
      <c r="M10014"/>
      <c r="N10014"/>
      <c r="O10014"/>
      <c r="Q10014"/>
      <c r="R10014"/>
      <c r="S10014"/>
      <c r="U10014"/>
      <c r="V10014"/>
      <c r="W10014"/>
      <c r="Y10014"/>
      <c r="Z10014"/>
      <c r="AA10014"/>
      <c r="AC10014"/>
      <c r="AD10014"/>
      <c r="AE10014"/>
      <c r="AG10014"/>
      <c r="AH10014"/>
      <c r="AI10014"/>
      <c r="AK10014"/>
      <c r="AL10014"/>
      <c r="AM10014"/>
      <c r="AO10014"/>
      <c r="AP10014"/>
      <c r="AQ10014"/>
      <c r="AS10014"/>
      <c r="AT10014"/>
      <c r="AU10014"/>
      <c r="AW10014"/>
      <c r="AX10014"/>
      <c r="AY10014"/>
      <c r="BA10014"/>
      <c r="BB10014"/>
      <c r="BC10014"/>
      <c r="BE10014"/>
      <c r="BF10014"/>
      <c r="BG10014"/>
      <c r="BI10014"/>
      <c r="BJ10014"/>
      <c r="BK10014"/>
      <c r="BM10014"/>
      <c r="BN10014"/>
      <c r="BO10014"/>
    </row>
    <row r="10015" spans="1:67">
      <c r="A10015" s="20"/>
      <c r="M10015" s="20"/>
      <c r="Y10015" s="20"/>
      <c r="AK10015" s="20"/>
    </row>
    <row r="10016" spans="1:67">
      <c r="A10016" s="20"/>
      <c r="M10016" s="20"/>
      <c r="Y10016" s="20"/>
      <c r="AK10016" s="20"/>
    </row>
    <row r="10017" s="20" customFormat="1"/>
    <row r="10018" s="20" customFormat="1"/>
    <row r="10019" s="20" customFormat="1"/>
    <row r="10020" s="20" customFormat="1"/>
    <row r="10021" s="20" customFormat="1"/>
    <row r="10022" s="20" customFormat="1"/>
  </sheetData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Drop Down 2">
              <controlPr defaultSize="0" autoFill="0" autoLine="0" autoPict="0">
                <anchor moveWithCells="1">
                  <from>
                    <xdr:col>1</xdr:col>
                    <xdr:colOff>0</xdr:colOff>
                    <xdr:row>20</xdr:row>
                    <xdr:rowOff>0</xdr:rowOff>
                  </from>
                  <to>
                    <xdr:col>2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Drop Down 3">
              <controlPr defaultSize="0" autoFill="0" autoLine="0" autoPict="0">
                <anchor moveWithCells="1">
                  <from>
                    <xdr:col>1</xdr:col>
                    <xdr:colOff>0</xdr:colOff>
                    <xdr:row>21</xdr:row>
                    <xdr:rowOff>0</xdr:rowOff>
                  </from>
                  <to>
                    <xdr:col>2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Drop Down 4">
              <controlPr defaultSize="0" autoFill="0" autoLine="0" autoPict="0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Drop Down 5">
              <controlPr defaultSize="0" autoFill="0" autoLine="0" autoPict="0">
                <anchor moveWithCells="1">
                  <from>
                    <xdr:col>1</xdr:col>
                    <xdr:colOff>0</xdr:colOff>
                    <xdr:row>18</xdr:row>
                    <xdr:rowOff>0</xdr:rowOff>
                  </from>
                  <to>
                    <xdr:col>2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Drop Down 6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Drop Down 7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Drop Down 8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Drop Down 9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Drop Down 10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Drop Down 11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Drop Down 12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Drop Down 13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Drop Down 14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Drop Down 15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Drop Down 16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Drop Down 17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Drop Down 18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Drop Down 19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Drop Down 20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Drop Down 21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Drop Down 22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Drop Down 23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Drop Down 24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Drop Down 25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Drop Down 26">
              <controlPr defaultSize="0" autoFill="0" autoLine="0" autoPict="0">
                <anchor moveWithCells="1">
                  <from>
                    <xdr:col>25</xdr:col>
                    <xdr:colOff>0</xdr:colOff>
                    <xdr:row>20</xdr:row>
                    <xdr:rowOff>0</xdr:rowOff>
                  </from>
                  <to>
                    <xdr:col>26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Drop Down 27">
              <controlPr defaultSize="0" autoFill="0" autoLine="0" autoPict="0">
                <anchor moveWithCells="1">
                  <from>
                    <xdr:col>25</xdr:col>
                    <xdr:colOff>0</xdr:colOff>
                    <xdr:row>21</xdr:row>
                    <xdr:rowOff>0</xdr:rowOff>
                  </from>
                  <to>
                    <xdr:col>26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Drop Down 28">
              <controlPr defaultSize="0" autoFill="0" autoLine="0" autoPict="0">
                <anchor moveWithCells="1">
                  <from>
                    <xdr:col>25</xdr:col>
                    <xdr:colOff>0</xdr:colOff>
                    <xdr:row>19</xdr:row>
                    <xdr:rowOff>0</xdr:rowOff>
                  </from>
                  <to>
                    <xdr:col>26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Drop Down 29">
              <controlPr defaultSize="0" autoFill="0" autoLine="0" autoPict="0">
                <anchor moveWithCells="1">
                  <from>
                    <xdr:col>25</xdr:col>
                    <xdr:colOff>0</xdr:colOff>
                    <xdr:row>18</xdr:row>
                    <xdr:rowOff>0</xdr:rowOff>
                  </from>
                  <to>
                    <xdr:col>26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Drop Down 30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30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Drop Down 31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30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Drop Down 32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30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Drop Down 33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30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Drop Down 34">
              <controlPr defaultSize="0" autoFill="0" autoLine="0" autoPict="0">
                <anchor moveWithCells="1">
                  <from>
                    <xdr:col>33</xdr:col>
                    <xdr:colOff>0</xdr:colOff>
                    <xdr:row>20</xdr:row>
                    <xdr:rowOff>0</xdr:rowOff>
                  </from>
                  <to>
                    <xdr:col>34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Drop Down 35">
              <controlPr defaultSize="0" autoFill="0" autoLine="0" autoPict="0">
                <anchor moveWithCells="1">
                  <from>
                    <xdr:col>33</xdr:col>
                    <xdr:colOff>0</xdr:colOff>
                    <xdr:row>21</xdr:row>
                    <xdr:rowOff>0</xdr:rowOff>
                  </from>
                  <to>
                    <xdr:col>34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Drop Down 36">
              <controlPr defaultSize="0" autoFill="0" autoLine="0" autoPict="0">
                <anchor moveWithCells="1">
                  <from>
                    <xdr:col>33</xdr:col>
                    <xdr:colOff>0</xdr:colOff>
                    <xdr:row>19</xdr:row>
                    <xdr:rowOff>0</xdr:rowOff>
                  </from>
                  <to>
                    <xdr:col>34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Drop Down 37">
              <controlPr defaultSize="0" autoFill="0" autoLine="0" autoPict="0">
                <anchor moveWithCells="1">
                  <from>
                    <xdr:col>33</xdr:col>
                    <xdr:colOff>0</xdr:colOff>
                    <xdr:row>18</xdr:row>
                    <xdr:rowOff>0</xdr:rowOff>
                  </from>
                  <to>
                    <xdr:col>34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Drop Down 38">
              <controlPr defaultSize="0" autoFill="0" autoLine="0" autoPict="0">
                <anchor moveWithCells="1">
                  <from>
                    <xdr:col>37</xdr:col>
                    <xdr:colOff>0</xdr:colOff>
                    <xdr:row>20</xdr:row>
                    <xdr:rowOff>0</xdr:rowOff>
                  </from>
                  <to>
                    <xdr:col>38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Drop Down 39">
              <controlPr defaultSize="0" autoFill="0" autoLine="0" autoPict="0">
                <anchor moveWithCells="1">
                  <from>
                    <xdr:col>37</xdr:col>
                    <xdr:colOff>0</xdr:colOff>
                    <xdr:row>21</xdr:row>
                    <xdr:rowOff>0</xdr:rowOff>
                  </from>
                  <to>
                    <xdr:col>38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Drop Down 40">
              <controlPr defaultSize="0" autoFill="0" autoLine="0" autoPict="0">
                <anchor moveWithCells="1">
                  <from>
                    <xdr:col>37</xdr:col>
                    <xdr:colOff>0</xdr:colOff>
                    <xdr:row>19</xdr:row>
                    <xdr:rowOff>0</xdr:rowOff>
                  </from>
                  <to>
                    <xdr:col>38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Drop Down 41">
              <controlPr defaultSize="0" autoFill="0" autoLine="0" autoPict="0">
                <anchor moveWithCells="1">
                  <from>
                    <xdr:col>37</xdr:col>
                    <xdr:colOff>0</xdr:colOff>
                    <xdr:row>18</xdr:row>
                    <xdr:rowOff>0</xdr:rowOff>
                  </from>
                  <to>
                    <xdr:col>38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Drop Down 42">
              <controlPr defaultSize="0" autoFill="0" autoLine="0" autoPict="0">
                <anchor moveWithCells="1">
                  <from>
                    <xdr:col>41</xdr:col>
                    <xdr:colOff>0</xdr:colOff>
                    <xdr:row>20</xdr:row>
                    <xdr:rowOff>0</xdr:rowOff>
                  </from>
                  <to>
                    <xdr:col>42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Drop Down 43">
              <controlPr defaultSize="0" autoFill="0" autoLine="0" autoPict="0">
                <anchor moveWithCells="1">
                  <from>
                    <xdr:col>41</xdr:col>
                    <xdr:colOff>0</xdr:colOff>
                    <xdr:row>21</xdr:row>
                    <xdr:rowOff>0</xdr:rowOff>
                  </from>
                  <to>
                    <xdr:col>42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Drop Down 44">
              <controlPr defaultSize="0" autoFill="0" autoLine="0" autoPict="0">
                <anchor moveWithCells="1">
                  <from>
                    <xdr:col>41</xdr:col>
                    <xdr:colOff>0</xdr:colOff>
                    <xdr:row>19</xdr:row>
                    <xdr:rowOff>0</xdr:rowOff>
                  </from>
                  <to>
                    <xdr:col>42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Drop Down 45">
              <controlPr defaultSize="0" autoFill="0" autoLine="0" autoPict="0">
                <anchor moveWithCells="1">
                  <from>
                    <xdr:col>41</xdr:col>
                    <xdr:colOff>0</xdr:colOff>
                    <xdr:row>18</xdr:row>
                    <xdr:rowOff>0</xdr:rowOff>
                  </from>
                  <to>
                    <xdr:col>42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Drop Down 46">
              <controlPr defaultSize="0" autoFill="0" autoLine="0" autoPict="0">
                <anchor moveWithCells="1">
                  <from>
                    <xdr:col>45</xdr:col>
                    <xdr:colOff>0</xdr:colOff>
                    <xdr:row>20</xdr:row>
                    <xdr:rowOff>0</xdr:rowOff>
                  </from>
                  <to>
                    <xdr:col>46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Drop Down 47">
              <controlPr defaultSize="0" autoFill="0" autoLine="0" autoPict="0">
                <anchor moveWithCells="1">
                  <from>
                    <xdr:col>45</xdr:col>
                    <xdr:colOff>0</xdr:colOff>
                    <xdr:row>21</xdr:row>
                    <xdr:rowOff>0</xdr:rowOff>
                  </from>
                  <to>
                    <xdr:col>46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Drop Down 48">
              <controlPr defaultSize="0" autoFill="0" autoLine="0" autoPict="0">
                <anchor moveWithCells="1">
                  <from>
                    <xdr:col>45</xdr:col>
                    <xdr:colOff>0</xdr:colOff>
                    <xdr:row>19</xdr:row>
                    <xdr:rowOff>0</xdr:rowOff>
                  </from>
                  <to>
                    <xdr:col>46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Drop Down 49">
              <controlPr defaultSize="0" autoFill="0" autoLine="0" autoPict="0">
                <anchor moveWithCells="1">
                  <from>
                    <xdr:col>45</xdr:col>
                    <xdr:colOff>0</xdr:colOff>
                    <xdr:row>18</xdr:row>
                    <xdr:rowOff>0</xdr:rowOff>
                  </from>
                  <to>
                    <xdr:col>46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2" name="Drop Down 54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3" name="Drop Down 55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4" name="Drop Down 56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5" name="Drop Down 57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56" name="Drop Down 58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57" name="Drop Down 59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58" name="Drop Down 60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59" name="Drop Down 61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0" name="Drop Down 62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1" name="Drop Down 63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2" name="Drop Down 64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3" name="Drop Down 65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4" name="Drop Down 66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5" name="Drop Down 67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66" name="Drop Down 68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67" name="Drop Down 69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68" name="Drop Down 70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69" name="Drop Down 71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0" name="Drop Down 72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1" name="Drop Down 73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2" name="Button 74">
              <controlPr defaultSize="0" print="0" autoFill="0" autoLine="0" autoPict="0" macro="[0]!Curve1">
                <anchor moveWithCells="1" sizeWithCells="1">
                  <from>
                    <xdr:col>1</xdr:col>
                    <xdr:colOff>28575</xdr:colOff>
                    <xdr:row>12</xdr:row>
                    <xdr:rowOff>161925</xdr:rowOff>
                  </from>
                  <to>
                    <xdr:col>1</xdr:col>
                    <xdr:colOff>1647825</xdr:colOff>
                    <xdr:row>13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3" name="Button 76">
              <controlPr defaultSize="0" print="0" autoFill="0" autoLine="0" autoPict="0" macro="[0]!Curve12">
                <anchor moveWithCells="1" sizeWithCells="1">
                  <from>
                    <xdr:col>45</xdr:col>
                    <xdr:colOff>47625</xdr:colOff>
                    <xdr:row>12</xdr:row>
                    <xdr:rowOff>180975</xdr:rowOff>
                  </from>
                  <to>
                    <xdr:col>45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4" name="Button 77">
              <controlPr defaultSize="0" print="0" autoFill="0" autoLine="0" autoPict="0" macro="[0]!Curve11">
                <anchor moveWithCells="1" sizeWithCells="1">
                  <from>
                    <xdr:col>41</xdr:col>
                    <xdr:colOff>47625</xdr:colOff>
                    <xdr:row>12</xdr:row>
                    <xdr:rowOff>171450</xdr:rowOff>
                  </from>
                  <to>
                    <xdr:col>41</xdr:col>
                    <xdr:colOff>1666875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75" name="Button 78">
              <controlPr defaultSize="0" print="0" autoFill="0" autoLine="0" autoPict="0" macro="[0]!Curve10">
                <anchor moveWithCells="1" sizeWithCells="1">
                  <from>
                    <xdr:col>37</xdr:col>
                    <xdr:colOff>57150</xdr:colOff>
                    <xdr:row>12</xdr:row>
                    <xdr:rowOff>142875</xdr:rowOff>
                  </from>
                  <to>
                    <xdr:col>37</xdr:col>
                    <xdr:colOff>1676400</xdr:colOff>
                    <xdr:row>13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76" name="Button 79">
              <controlPr defaultSize="0" print="0" autoFill="0" autoLine="0" autoPict="0" macro="[0]!Curve9">
                <anchor moveWithCells="1" sizeWithCells="1">
                  <from>
                    <xdr:col>33</xdr:col>
                    <xdr:colOff>38100</xdr:colOff>
                    <xdr:row>12</xdr:row>
                    <xdr:rowOff>152400</xdr:rowOff>
                  </from>
                  <to>
                    <xdr:col>33</xdr:col>
                    <xdr:colOff>1657350</xdr:colOff>
                    <xdr:row>13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77" name="Button 80">
              <controlPr defaultSize="0" print="0" autoFill="0" autoLine="0" autoPict="0" macro="[0]!Curve8">
                <anchor moveWithCells="1" sizeWithCells="1">
                  <from>
                    <xdr:col>29</xdr:col>
                    <xdr:colOff>28575</xdr:colOff>
                    <xdr:row>12</xdr:row>
                    <xdr:rowOff>161925</xdr:rowOff>
                  </from>
                  <to>
                    <xdr:col>29</xdr:col>
                    <xdr:colOff>1647825</xdr:colOff>
                    <xdr:row>13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78" name="Button 81">
              <controlPr defaultSize="0" print="0" autoFill="0" autoLine="0" autoPict="0" macro="[0]!Curve7">
                <anchor moveWithCells="1" sizeWithCells="1">
                  <from>
                    <xdr:col>25</xdr:col>
                    <xdr:colOff>114300</xdr:colOff>
                    <xdr:row>12</xdr:row>
                    <xdr:rowOff>171450</xdr:rowOff>
                  </from>
                  <to>
                    <xdr:col>26</xdr:col>
                    <xdr:colOff>47625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79" name="Button 82">
              <controlPr defaultSize="0" print="0" autoFill="0" autoLine="0" autoPict="0" macro="[0]!Curve6">
                <anchor moveWithCells="1" sizeWithCells="1">
                  <from>
                    <xdr:col>21</xdr:col>
                    <xdr:colOff>28575</xdr:colOff>
                    <xdr:row>12</xdr:row>
                    <xdr:rowOff>190500</xdr:rowOff>
                  </from>
                  <to>
                    <xdr:col>21</xdr:col>
                    <xdr:colOff>1647825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0" name="Button 83">
              <controlPr defaultSize="0" print="0" autoFill="0" autoLine="0" autoPict="0" macro="[0]!Curve5">
                <anchor moveWithCells="1" sizeWithCells="1">
                  <from>
                    <xdr:col>16</xdr:col>
                    <xdr:colOff>1047750</xdr:colOff>
                    <xdr:row>12</xdr:row>
                    <xdr:rowOff>190500</xdr:rowOff>
                  </from>
                  <to>
                    <xdr:col>17</xdr:col>
                    <xdr:colOff>1609725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1" name="Button 84">
              <controlPr defaultSize="0" print="0" autoFill="0" autoLine="0" autoPict="0" macro="[0]!Curve4">
                <anchor moveWithCells="1" sizeWithCells="1">
                  <from>
                    <xdr:col>12</xdr:col>
                    <xdr:colOff>1000125</xdr:colOff>
                    <xdr:row>12</xdr:row>
                    <xdr:rowOff>190500</xdr:rowOff>
                  </from>
                  <to>
                    <xdr:col>13</xdr:col>
                    <xdr:colOff>1562100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2" name="Button 85">
              <controlPr defaultSize="0" print="0" autoFill="0" autoLine="0" autoPict="0" macro="[0]!Curve3">
                <anchor moveWithCells="1" sizeWithCells="1">
                  <from>
                    <xdr:col>9</xdr:col>
                    <xdr:colOff>123825</xdr:colOff>
                    <xdr:row>12</xdr:row>
                    <xdr:rowOff>171450</xdr:rowOff>
                  </from>
                  <to>
                    <xdr:col>10</xdr:col>
                    <xdr:colOff>47625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3" name="Button 86">
              <controlPr defaultSize="0" print="0" autoFill="0" autoLine="0" autoPict="0" macro="[0]!Curve2">
                <anchor moveWithCells="1" sizeWithCells="1">
                  <from>
                    <xdr:col>5</xdr:col>
                    <xdr:colOff>133350</xdr:colOff>
                    <xdr:row>12</xdr:row>
                    <xdr:rowOff>171450</xdr:rowOff>
                  </from>
                  <to>
                    <xdr:col>6</xdr:col>
                    <xdr:colOff>57150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4" name="Button 87">
              <controlPr defaultSize="0" print="0" autoFill="0" autoLine="0" autoPict="0" macro="[0]!All">
                <anchor moveWithCells="1" sizeWithCells="1">
                  <from>
                    <xdr:col>4</xdr:col>
                    <xdr:colOff>390525</xdr:colOff>
                    <xdr:row>1</xdr:row>
                    <xdr:rowOff>76200</xdr:rowOff>
                  </from>
                  <to>
                    <xdr:col>5</xdr:col>
                    <xdr:colOff>1495425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85" name="Drop Down 88">
              <controlPr defaultSize="0" autoFill="0" autoLine="0" autoPict="0">
                <anchor moveWithCells="1">
                  <from>
                    <xdr:col>49</xdr:col>
                    <xdr:colOff>0</xdr:colOff>
                    <xdr:row>20</xdr:row>
                    <xdr:rowOff>9525</xdr:rowOff>
                  </from>
                  <to>
                    <xdr:col>50</xdr:col>
                    <xdr:colOff>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86" name="Drop Down 89">
              <controlPr defaultSize="0" autoFill="0" autoLine="0" autoPict="0">
                <anchor moveWithCells="1">
                  <from>
                    <xdr:col>49</xdr:col>
                    <xdr:colOff>0</xdr:colOff>
                    <xdr:row>21</xdr:row>
                    <xdr:rowOff>0</xdr:rowOff>
                  </from>
                  <to>
                    <xdr:col>50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87" name="Drop Down 90">
              <controlPr defaultSize="0" autoFill="0" autoLine="0" autoPict="0">
                <anchor moveWithCells="1">
                  <from>
                    <xdr:col>49</xdr:col>
                    <xdr:colOff>0</xdr:colOff>
                    <xdr:row>19</xdr:row>
                    <xdr:rowOff>0</xdr:rowOff>
                  </from>
                  <to>
                    <xdr:col>50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88" name="Drop Down 91">
              <controlPr defaultSize="0" autoFill="0" autoLine="0" autoPict="0">
                <anchor moveWithCells="1">
                  <from>
                    <xdr:col>49</xdr:col>
                    <xdr:colOff>0</xdr:colOff>
                    <xdr:row>18</xdr:row>
                    <xdr:rowOff>0</xdr:rowOff>
                  </from>
                  <to>
                    <xdr:col>50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89" name="Button 92">
              <controlPr defaultSize="0" print="0" autoFill="0" autoLine="0" autoPict="0" macro="[0]!Curve13">
                <anchor moveWithCells="1" sizeWithCells="1">
                  <from>
                    <xdr:col>49</xdr:col>
                    <xdr:colOff>47625</xdr:colOff>
                    <xdr:row>12</xdr:row>
                    <xdr:rowOff>180975</xdr:rowOff>
                  </from>
                  <to>
                    <xdr:col>49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0" name="Drop Down 93">
              <controlPr defaultSize="0" autoFill="0" autoLine="0" autoPict="0">
                <anchor moveWithCells="1">
                  <from>
                    <xdr:col>53</xdr:col>
                    <xdr:colOff>0</xdr:colOff>
                    <xdr:row>20</xdr:row>
                    <xdr:rowOff>0</xdr:rowOff>
                  </from>
                  <to>
                    <xdr:col>54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1" name="Drop Down 94">
              <controlPr defaultSize="0" autoFill="0" autoLine="0" autoPict="0">
                <anchor moveWithCells="1">
                  <from>
                    <xdr:col>53</xdr:col>
                    <xdr:colOff>0</xdr:colOff>
                    <xdr:row>21</xdr:row>
                    <xdr:rowOff>0</xdr:rowOff>
                  </from>
                  <to>
                    <xdr:col>54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2" name="Drop Down 95">
              <controlPr defaultSize="0" autoFill="0" autoLine="0" autoPict="0">
                <anchor moveWithCells="1">
                  <from>
                    <xdr:col>53</xdr:col>
                    <xdr:colOff>0</xdr:colOff>
                    <xdr:row>19</xdr:row>
                    <xdr:rowOff>0</xdr:rowOff>
                  </from>
                  <to>
                    <xdr:col>54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3" name="Drop Down 96">
              <controlPr defaultSize="0" autoFill="0" autoLine="0" autoPict="0">
                <anchor moveWithCells="1">
                  <from>
                    <xdr:col>53</xdr:col>
                    <xdr:colOff>0</xdr:colOff>
                    <xdr:row>18</xdr:row>
                    <xdr:rowOff>0</xdr:rowOff>
                  </from>
                  <to>
                    <xdr:col>54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4" name="Button 97">
              <controlPr defaultSize="0" print="0" autoFill="0" autoLine="0" autoPict="0" macro="[0]!Curve14">
                <anchor moveWithCells="1" sizeWithCells="1">
                  <from>
                    <xdr:col>53</xdr:col>
                    <xdr:colOff>47625</xdr:colOff>
                    <xdr:row>12</xdr:row>
                    <xdr:rowOff>180975</xdr:rowOff>
                  </from>
                  <to>
                    <xdr:col>53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95" name="Drop Down 98">
              <controlPr defaultSize="0" autoFill="0" autoLine="0" autoPict="0">
                <anchor moveWithCells="1">
                  <from>
                    <xdr:col>57</xdr:col>
                    <xdr:colOff>0</xdr:colOff>
                    <xdr:row>20</xdr:row>
                    <xdr:rowOff>0</xdr:rowOff>
                  </from>
                  <to>
                    <xdr:col>58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96" name="Drop Down 99">
              <controlPr defaultSize="0" autoFill="0" autoLine="0" autoPict="0">
                <anchor moveWithCells="1">
                  <from>
                    <xdr:col>57</xdr:col>
                    <xdr:colOff>0</xdr:colOff>
                    <xdr:row>21</xdr:row>
                    <xdr:rowOff>0</xdr:rowOff>
                  </from>
                  <to>
                    <xdr:col>58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97" name="Drop Down 100">
              <controlPr defaultSize="0" autoFill="0" autoLine="0" autoPict="0">
                <anchor moveWithCells="1">
                  <from>
                    <xdr:col>57</xdr:col>
                    <xdr:colOff>0</xdr:colOff>
                    <xdr:row>19</xdr:row>
                    <xdr:rowOff>0</xdr:rowOff>
                  </from>
                  <to>
                    <xdr:col>58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98" name="Drop Down 101">
              <controlPr defaultSize="0" autoFill="0" autoLine="0" autoPict="0">
                <anchor moveWithCells="1">
                  <from>
                    <xdr:col>57</xdr:col>
                    <xdr:colOff>0</xdr:colOff>
                    <xdr:row>18</xdr:row>
                    <xdr:rowOff>0</xdr:rowOff>
                  </from>
                  <to>
                    <xdr:col>58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99" name="Button 102">
              <controlPr defaultSize="0" print="0" autoFill="0" autoLine="0" autoPict="0" macro="[0]!Curve15">
                <anchor moveWithCells="1" sizeWithCells="1">
                  <from>
                    <xdr:col>57</xdr:col>
                    <xdr:colOff>47625</xdr:colOff>
                    <xdr:row>12</xdr:row>
                    <xdr:rowOff>180975</xdr:rowOff>
                  </from>
                  <to>
                    <xdr:col>57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0" name="Drop Down 103">
              <controlPr defaultSize="0" autoFill="0" autoLine="0" autoPict="0">
                <anchor moveWithCells="1">
                  <from>
                    <xdr:col>61</xdr:col>
                    <xdr:colOff>0</xdr:colOff>
                    <xdr:row>20</xdr:row>
                    <xdr:rowOff>0</xdr:rowOff>
                  </from>
                  <to>
                    <xdr:col>62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1" name="Drop Down 104">
              <controlPr defaultSize="0" autoFill="0" autoLine="0" autoPict="0">
                <anchor moveWithCells="1">
                  <from>
                    <xdr:col>61</xdr:col>
                    <xdr:colOff>0</xdr:colOff>
                    <xdr:row>21</xdr:row>
                    <xdr:rowOff>0</xdr:rowOff>
                  </from>
                  <to>
                    <xdr:col>62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2" name="Drop Down 105">
              <controlPr defaultSize="0" autoFill="0" autoLine="0" autoPict="0">
                <anchor moveWithCells="1">
                  <from>
                    <xdr:col>61</xdr:col>
                    <xdr:colOff>0</xdr:colOff>
                    <xdr:row>19</xdr:row>
                    <xdr:rowOff>0</xdr:rowOff>
                  </from>
                  <to>
                    <xdr:col>62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3" name="Drop Down 106">
              <controlPr defaultSize="0" autoFill="0" autoLine="0" autoPict="0">
                <anchor moveWithCells="1">
                  <from>
                    <xdr:col>61</xdr:col>
                    <xdr:colOff>0</xdr:colOff>
                    <xdr:row>18</xdr:row>
                    <xdr:rowOff>0</xdr:rowOff>
                  </from>
                  <to>
                    <xdr:col>62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4" name="Button 107">
              <controlPr defaultSize="0" print="0" autoFill="0" autoLine="0" autoPict="0" macro="[0]!Curve16">
                <anchor moveWithCells="1" sizeWithCells="1">
                  <from>
                    <xdr:col>61</xdr:col>
                    <xdr:colOff>47625</xdr:colOff>
                    <xdr:row>12</xdr:row>
                    <xdr:rowOff>180975</xdr:rowOff>
                  </from>
                  <to>
                    <xdr:col>61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05" name="Drop Down 108">
              <controlPr defaultSize="0" autoFill="0" autoLine="0" autoPict="0">
                <anchor moveWithCells="1">
                  <from>
                    <xdr:col>65</xdr:col>
                    <xdr:colOff>0</xdr:colOff>
                    <xdr:row>20</xdr:row>
                    <xdr:rowOff>0</xdr:rowOff>
                  </from>
                  <to>
                    <xdr:col>66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06" name="Drop Down 109">
              <controlPr defaultSize="0" autoFill="0" autoLine="0" autoPict="0">
                <anchor moveWithCells="1">
                  <from>
                    <xdr:col>65</xdr:col>
                    <xdr:colOff>0</xdr:colOff>
                    <xdr:row>21</xdr:row>
                    <xdr:rowOff>0</xdr:rowOff>
                  </from>
                  <to>
                    <xdr:col>66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07" name="Drop Down 110">
              <controlPr defaultSize="0" autoFill="0" autoLine="0" autoPict="0">
                <anchor moveWithCells="1">
                  <from>
                    <xdr:col>65</xdr:col>
                    <xdr:colOff>0</xdr:colOff>
                    <xdr:row>19</xdr:row>
                    <xdr:rowOff>0</xdr:rowOff>
                  </from>
                  <to>
                    <xdr:col>66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08" name="Drop Down 111">
              <controlPr defaultSize="0" autoFill="0" autoLine="0" autoPict="0">
                <anchor moveWithCells="1">
                  <from>
                    <xdr:col>65</xdr:col>
                    <xdr:colOff>0</xdr:colOff>
                    <xdr:row>18</xdr:row>
                    <xdr:rowOff>0</xdr:rowOff>
                  </from>
                  <to>
                    <xdr:col>66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09" name="Button 112">
              <controlPr defaultSize="0" print="0" autoFill="0" autoLine="0" autoPict="0" macro="[0]!Curve17">
                <anchor moveWithCells="1" sizeWithCells="1">
                  <from>
                    <xdr:col>65</xdr:col>
                    <xdr:colOff>47625</xdr:colOff>
                    <xdr:row>12</xdr:row>
                    <xdr:rowOff>180975</xdr:rowOff>
                  </from>
                  <to>
                    <xdr:col>65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116"/>
  <sheetViews>
    <sheetView workbookViewId="0">
      <selection sqref="A1:U116"/>
      <pivotSelection pane="bottomRight" showHeader="1" click="1" r:id="rId1">
        <pivotArea type="all" dataOnly="0" outline="0" fieldPosition="0"/>
      </pivotSelection>
    </sheetView>
  </sheetViews>
  <sheetFormatPr defaultRowHeight="12.75"/>
  <cols>
    <col min="1" max="1" width="10.5703125" bestFit="1" customWidth="1"/>
    <col min="2" max="20" width="18.85546875" bestFit="1" customWidth="1"/>
    <col min="21" max="21" width="10.5703125" bestFit="1" customWidth="1"/>
    <col min="22" max="22" width="18.85546875" bestFit="1" customWidth="1"/>
    <col min="23" max="24" width="10.5703125" bestFit="1" customWidth="1"/>
  </cols>
  <sheetData>
    <row r="1" spans="1:21">
      <c r="A1" s="648" t="s">
        <v>683</v>
      </c>
      <c r="B1" s="460" t="s">
        <v>676</v>
      </c>
      <c r="C1" s="455"/>
      <c r="D1" s="455"/>
      <c r="E1" s="455"/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6"/>
    </row>
    <row r="2" spans="1:21">
      <c r="A2" s="460" t="s">
        <v>68</v>
      </c>
      <c r="B2" s="454" t="s">
        <v>845</v>
      </c>
      <c r="C2" s="455" t="s">
        <v>846</v>
      </c>
      <c r="D2" s="455" t="s">
        <v>849</v>
      </c>
      <c r="E2" s="455" t="s">
        <v>850</v>
      </c>
      <c r="F2" s="455" t="s">
        <v>852</v>
      </c>
      <c r="G2" s="455" t="s">
        <v>853</v>
      </c>
      <c r="H2" s="455" t="s">
        <v>854</v>
      </c>
      <c r="I2" s="455" t="s">
        <v>684</v>
      </c>
      <c r="J2" s="455" t="s">
        <v>856</v>
      </c>
      <c r="K2" s="455" t="s">
        <v>858</v>
      </c>
      <c r="L2" s="455" t="s">
        <v>843</v>
      </c>
      <c r="M2" s="455" t="s">
        <v>848</v>
      </c>
      <c r="N2" s="455" t="s">
        <v>851</v>
      </c>
      <c r="O2" s="455" t="s">
        <v>855</v>
      </c>
      <c r="P2" s="455" t="s">
        <v>860</v>
      </c>
      <c r="Q2" s="455" t="s">
        <v>847</v>
      </c>
      <c r="R2" s="455" t="s">
        <v>844</v>
      </c>
      <c r="S2" s="455" t="s">
        <v>857</v>
      </c>
      <c r="T2" s="455" t="s">
        <v>859</v>
      </c>
      <c r="U2" s="457" t="s">
        <v>685</v>
      </c>
    </row>
    <row r="3" spans="1:21">
      <c r="A3" s="458">
        <v>36708</v>
      </c>
      <c r="B3" s="462">
        <v>-36.5563997</v>
      </c>
      <c r="C3" s="463">
        <v>630.97320019999995</v>
      </c>
      <c r="D3" s="463">
        <v>64.514099999999999</v>
      </c>
      <c r="E3" s="463">
        <v>-13.497400000000001</v>
      </c>
      <c r="F3" s="463">
        <v>40.299999999999997</v>
      </c>
      <c r="G3" s="463">
        <v>-37.565800000000003</v>
      </c>
      <c r="H3" s="463">
        <v>-23.200399999999998</v>
      </c>
      <c r="I3" s="463"/>
      <c r="J3" s="463">
        <v>-15.5</v>
      </c>
      <c r="K3" s="463">
        <v>0</v>
      </c>
      <c r="L3" s="463">
        <v>0</v>
      </c>
      <c r="M3" s="463">
        <v>110.2174</v>
      </c>
      <c r="N3" s="463">
        <v>28.485900000000001</v>
      </c>
      <c r="O3" s="463">
        <v>0</v>
      </c>
      <c r="P3" s="463"/>
      <c r="Q3" s="463"/>
      <c r="R3" s="463"/>
      <c r="S3" s="463"/>
      <c r="T3" s="463"/>
      <c r="U3" s="464">
        <v>748.17060049999998</v>
      </c>
    </row>
    <row r="4" spans="1:21">
      <c r="A4" s="459">
        <v>36739</v>
      </c>
      <c r="B4" s="465">
        <v>-6.2106771800000002</v>
      </c>
      <c r="C4" s="466">
        <v>1014.16375633</v>
      </c>
      <c r="D4" s="466">
        <v>-44.152775320000003</v>
      </c>
      <c r="E4" s="466">
        <v>-41.047436730000001</v>
      </c>
      <c r="F4" s="466">
        <v>-68.113109679999994</v>
      </c>
      <c r="G4" s="466">
        <v>-55.558625149999997</v>
      </c>
      <c r="H4" s="466">
        <v>-23.05009553</v>
      </c>
      <c r="I4" s="466"/>
      <c r="J4" s="466">
        <v>-15.480252200000001</v>
      </c>
      <c r="K4" s="466">
        <v>0</v>
      </c>
      <c r="L4" s="466">
        <v>0</v>
      </c>
      <c r="M4" s="466">
        <v>110.07697735000001</v>
      </c>
      <c r="N4" s="466">
        <v>28.449607490000002</v>
      </c>
      <c r="O4" s="466">
        <v>0</v>
      </c>
      <c r="P4" s="466"/>
      <c r="Q4" s="466"/>
      <c r="R4" s="466"/>
      <c r="S4" s="466"/>
      <c r="T4" s="466"/>
      <c r="U4" s="467">
        <v>899.07736937999994</v>
      </c>
    </row>
    <row r="5" spans="1:21">
      <c r="A5" s="459">
        <v>36770</v>
      </c>
      <c r="B5" s="465">
        <v>-35.845269119999998</v>
      </c>
      <c r="C5" s="466">
        <v>969.17709865999996</v>
      </c>
      <c r="D5" s="466">
        <v>181.16728531999999</v>
      </c>
      <c r="E5" s="466">
        <v>-39.498049180000002</v>
      </c>
      <c r="F5" s="466">
        <v>53.625349620000001</v>
      </c>
      <c r="G5" s="466">
        <v>-53.461494389999999</v>
      </c>
      <c r="H5" s="466">
        <v>-22.180040429999998</v>
      </c>
      <c r="I5" s="466"/>
      <c r="J5" s="466">
        <v>-14.89593045</v>
      </c>
      <c r="K5" s="466">
        <v>0</v>
      </c>
      <c r="L5" s="466">
        <v>0</v>
      </c>
      <c r="M5" s="466">
        <v>105.92198224000001</v>
      </c>
      <c r="N5" s="466">
        <v>27.37574098</v>
      </c>
      <c r="O5" s="466">
        <v>0</v>
      </c>
      <c r="P5" s="466"/>
      <c r="Q5" s="466"/>
      <c r="R5" s="466"/>
      <c r="S5" s="466"/>
      <c r="T5" s="466"/>
      <c r="U5" s="467">
        <v>1171.3866732500001</v>
      </c>
    </row>
    <row r="6" spans="1:21">
      <c r="A6" s="459">
        <v>36800</v>
      </c>
      <c r="B6" s="465">
        <v>-38.022046170000003</v>
      </c>
      <c r="C6" s="466">
        <v>717.91789621999999</v>
      </c>
      <c r="D6" s="466">
        <v>170.86445929999999</v>
      </c>
      <c r="E6" s="466">
        <v>-40.589149110000001</v>
      </c>
      <c r="F6" s="466">
        <v>55.106704190000002</v>
      </c>
      <c r="G6" s="466">
        <v>-54.938322589999999</v>
      </c>
      <c r="H6" s="466">
        <v>-22.792745149999998</v>
      </c>
      <c r="I6" s="466"/>
      <c r="J6" s="466">
        <v>-15.30741783</v>
      </c>
      <c r="K6" s="466">
        <v>0</v>
      </c>
      <c r="L6" s="466">
        <v>0</v>
      </c>
      <c r="M6" s="466">
        <v>108.84798670000001</v>
      </c>
      <c r="N6" s="466">
        <v>28.131972489999999</v>
      </c>
      <c r="O6" s="466">
        <v>0</v>
      </c>
      <c r="P6" s="466"/>
      <c r="Q6" s="466"/>
      <c r="R6" s="466"/>
      <c r="S6" s="466"/>
      <c r="T6" s="466"/>
      <c r="U6" s="467">
        <v>909.21933805000003</v>
      </c>
    </row>
    <row r="7" spans="1:21">
      <c r="A7" s="459">
        <v>36831</v>
      </c>
      <c r="B7" s="465">
        <v>-0.98971381999999997</v>
      </c>
      <c r="C7" s="466">
        <v>422.95145269</v>
      </c>
      <c r="D7" s="466">
        <v>-174.34574784</v>
      </c>
      <c r="E7" s="466">
        <v>-22.97844495</v>
      </c>
      <c r="F7" s="466">
        <v>-29.455768450000001</v>
      </c>
      <c r="G7" s="466">
        <v>16.271366489999998</v>
      </c>
      <c r="H7" s="466">
        <v>9.9678320500000002</v>
      </c>
      <c r="I7" s="466"/>
      <c r="J7" s="466"/>
      <c r="K7" s="466"/>
      <c r="L7" s="466">
        <v>0</v>
      </c>
      <c r="M7" s="466">
        <v>104.72703912999999</v>
      </c>
      <c r="N7" s="466">
        <v>0</v>
      </c>
      <c r="O7" s="466">
        <v>29.45576844</v>
      </c>
      <c r="P7" s="466">
        <v>27.06690562</v>
      </c>
      <c r="Q7" s="466">
        <v>-29.45576844</v>
      </c>
      <c r="R7" s="466">
        <v>-35.617915199999999</v>
      </c>
      <c r="S7" s="466"/>
      <c r="T7" s="466"/>
      <c r="U7" s="467">
        <v>317.59700571999997</v>
      </c>
    </row>
    <row r="8" spans="1:21">
      <c r="A8" s="459">
        <v>36861</v>
      </c>
      <c r="B8" s="465">
        <v>-1.4088071099999999</v>
      </c>
      <c r="C8" s="466">
        <v>209.39070025000001</v>
      </c>
      <c r="D8" s="466">
        <v>-138.28920608999999</v>
      </c>
      <c r="E8" s="466">
        <v>-23.611681099999998</v>
      </c>
      <c r="F8" s="466">
        <v>-30.267505549999999</v>
      </c>
      <c r="G8" s="466">
        <v>16.71977004</v>
      </c>
      <c r="H8" s="466">
        <v>10.24252388</v>
      </c>
      <c r="I8" s="466"/>
      <c r="J8" s="466"/>
      <c r="K8" s="466"/>
      <c r="L8" s="466">
        <v>0</v>
      </c>
      <c r="M8" s="466">
        <v>107.61308923</v>
      </c>
      <c r="N8" s="466">
        <v>0</v>
      </c>
      <c r="O8" s="466">
        <v>30.267505539999998</v>
      </c>
      <c r="P8" s="466">
        <v>27.812810850000002</v>
      </c>
      <c r="Q8" s="466">
        <v>-30.267505539999998</v>
      </c>
      <c r="R8" s="466">
        <v>-36.599467709999999</v>
      </c>
      <c r="S8" s="466"/>
      <c r="T8" s="466"/>
      <c r="U8" s="467">
        <v>141.60222669000004</v>
      </c>
    </row>
    <row r="9" spans="1:21">
      <c r="A9" s="459">
        <v>36892</v>
      </c>
      <c r="B9" s="465">
        <v>5.5078825800000004</v>
      </c>
      <c r="C9" s="466">
        <v>213.02573254000001</v>
      </c>
      <c r="D9" s="466">
        <v>-137.48439388</v>
      </c>
      <c r="E9" s="466">
        <v>-23.47426638</v>
      </c>
      <c r="F9" s="466">
        <v>-30.091355440000001</v>
      </c>
      <c r="G9" s="466">
        <v>16.622464730000001</v>
      </c>
      <c r="H9" s="466">
        <v>10.182914670000001</v>
      </c>
      <c r="I9" s="466"/>
      <c r="J9" s="466"/>
      <c r="K9" s="466"/>
      <c r="L9" s="466">
        <v>0</v>
      </c>
      <c r="M9" s="466">
        <v>106.98680515</v>
      </c>
      <c r="N9" s="466">
        <v>0</v>
      </c>
      <c r="O9" s="466">
        <v>30.091355440000001</v>
      </c>
      <c r="P9" s="466">
        <v>27.650946520000002</v>
      </c>
      <c r="Q9" s="466">
        <v>-30.091355440000001</v>
      </c>
      <c r="R9" s="466">
        <v>-36.386467000000003</v>
      </c>
      <c r="S9" s="466"/>
      <c r="T9" s="466">
        <v>15.04567772</v>
      </c>
      <c r="U9" s="467">
        <v>167.58594120999999</v>
      </c>
    </row>
    <row r="10" spans="1:21">
      <c r="A10" s="459">
        <v>36923</v>
      </c>
      <c r="B10" s="465">
        <v>4.8306624200000003</v>
      </c>
      <c r="C10" s="466">
        <v>-44.020983999999999</v>
      </c>
      <c r="D10" s="466">
        <v>-123.44842748000001</v>
      </c>
      <c r="E10" s="466">
        <v>-21.077746999999999</v>
      </c>
      <c r="F10" s="466">
        <v>-27.019288549999999</v>
      </c>
      <c r="G10" s="466">
        <v>14.92545503</v>
      </c>
      <c r="H10" s="466">
        <v>9.1433272399999996</v>
      </c>
      <c r="I10" s="466"/>
      <c r="J10" s="466"/>
      <c r="K10" s="466"/>
      <c r="L10" s="466">
        <v>0</v>
      </c>
      <c r="M10" s="466">
        <v>96.064378509999997</v>
      </c>
      <c r="N10" s="466">
        <v>0</v>
      </c>
      <c r="O10" s="466">
        <v>27.01928856</v>
      </c>
      <c r="P10" s="466">
        <v>24.828024249999999</v>
      </c>
      <c r="Q10" s="466">
        <v>-27.01928856</v>
      </c>
      <c r="R10" s="466">
        <v>-32.671723720000003</v>
      </c>
      <c r="S10" s="466"/>
      <c r="T10" s="466"/>
      <c r="U10" s="467">
        <v>-98.446323300000017</v>
      </c>
    </row>
    <row r="11" spans="1:21">
      <c r="A11" s="459">
        <v>36951</v>
      </c>
      <c r="B11" s="465">
        <v>5.74615907</v>
      </c>
      <c r="C11" s="466">
        <v>243.75026199999999</v>
      </c>
      <c r="D11" s="466">
        <v>-176.11062056</v>
      </c>
      <c r="E11" s="466">
        <v>-23.211051909999998</v>
      </c>
      <c r="F11" s="466">
        <v>-29.753944239999999</v>
      </c>
      <c r="G11" s="466">
        <v>16.436078800000001</v>
      </c>
      <c r="H11" s="466">
        <v>10.068734729999999</v>
      </c>
      <c r="I11" s="466"/>
      <c r="J11" s="466"/>
      <c r="K11" s="466"/>
      <c r="L11" s="466">
        <v>0</v>
      </c>
      <c r="M11" s="466">
        <v>105.78717335</v>
      </c>
      <c r="N11" s="466">
        <v>0</v>
      </c>
      <c r="O11" s="466">
        <v>29.753944239999999</v>
      </c>
      <c r="P11" s="466">
        <v>27.340899360000002</v>
      </c>
      <c r="Q11" s="466">
        <v>-29.753944239999999</v>
      </c>
      <c r="R11" s="466">
        <v>-35.978469369999999</v>
      </c>
      <c r="S11" s="466"/>
      <c r="T11" s="466"/>
      <c r="U11" s="467">
        <v>144.07522123000001</v>
      </c>
    </row>
    <row r="12" spans="1:21">
      <c r="A12" s="459">
        <v>36982</v>
      </c>
      <c r="B12" s="465">
        <v>-1.45683451</v>
      </c>
      <c r="C12" s="466">
        <v>147.17940171999999</v>
      </c>
      <c r="D12" s="466">
        <v>59.568071959999997</v>
      </c>
      <c r="E12" s="466">
        <v>-79.575799750000002</v>
      </c>
      <c r="F12" s="466">
        <v>0</v>
      </c>
      <c r="G12" s="466">
        <v>-105.83773144</v>
      </c>
      <c r="H12" s="466">
        <v>-18.937214170000001</v>
      </c>
      <c r="I12" s="466"/>
      <c r="J12" s="466"/>
      <c r="K12" s="466"/>
      <c r="L12" s="466">
        <v>0</v>
      </c>
      <c r="M12" s="466">
        <v>101.76748981999999</v>
      </c>
      <c r="N12" s="466">
        <v>26.30200439</v>
      </c>
      <c r="O12" s="466"/>
      <c r="P12" s="466"/>
      <c r="Q12" s="466"/>
      <c r="R12" s="466"/>
      <c r="S12" s="466"/>
      <c r="T12" s="466"/>
      <c r="U12" s="467">
        <v>129.00938801999999</v>
      </c>
    </row>
    <row r="13" spans="1:21">
      <c r="A13" s="459">
        <v>37012</v>
      </c>
      <c r="B13" s="465">
        <v>-0.91907963999999998</v>
      </c>
      <c r="C13" s="466">
        <v>121.58893706000001</v>
      </c>
      <c r="D13" s="466">
        <v>61.203158639999998</v>
      </c>
      <c r="E13" s="466">
        <v>-81.760079450000006</v>
      </c>
      <c r="F13" s="466">
        <v>0</v>
      </c>
      <c r="G13" s="466">
        <v>-108.74287606</v>
      </c>
      <c r="H13" s="466">
        <v>-19.457022609999999</v>
      </c>
      <c r="I13" s="466"/>
      <c r="J13" s="466"/>
      <c r="K13" s="466"/>
      <c r="L13" s="466">
        <v>0</v>
      </c>
      <c r="M13" s="466">
        <v>104.5609102</v>
      </c>
      <c r="N13" s="466">
        <v>27.023969279999999</v>
      </c>
      <c r="O13" s="466"/>
      <c r="P13" s="466"/>
      <c r="Q13" s="466"/>
      <c r="R13" s="466"/>
      <c r="S13" s="466"/>
      <c r="T13" s="466"/>
      <c r="U13" s="467">
        <v>103.49791741999999</v>
      </c>
    </row>
    <row r="14" spans="1:21">
      <c r="A14" s="459">
        <v>37043</v>
      </c>
      <c r="B14" s="465">
        <v>-0.58687858000000004</v>
      </c>
      <c r="C14" s="466">
        <v>117.18540187000001</v>
      </c>
      <c r="D14" s="466">
        <v>58.879398129999998</v>
      </c>
      <c r="E14" s="466">
        <v>-78.655814129999996</v>
      </c>
      <c r="F14" s="466">
        <v>0</v>
      </c>
      <c r="G14" s="466">
        <v>-104.61412836</v>
      </c>
      <c r="H14" s="466">
        <v>-18.718278699999999</v>
      </c>
      <c r="I14" s="466"/>
      <c r="J14" s="466"/>
      <c r="K14" s="466"/>
      <c r="L14" s="466">
        <v>0</v>
      </c>
      <c r="M14" s="466">
        <v>100.59094331</v>
      </c>
      <c r="N14" s="466">
        <v>25.997923669999999</v>
      </c>
      <c r="O14" s="466"/>
      <c r="P14" s="466"/>
      <c r="Q14" s="466"/>
      <c r="R14" s="466"/>
      <c r="S14" s="466"/>
      <c r="T14" s="466"/>
      <c r="U14" s="467">
        <v>100.07856721000002</v>
      </c>
    </row>
    <row r="15" spans="1:21">
      <c r="A15" s="459">
        <v>37073</v>
      </c>
      <c r="B15" s="465">
        <v>-0.37291689</v>
      </c>
      <c r="C15" s="466">
        <v>159.56288498000001</v>
      </c>
      <c r="D15" s="466">
        <v>60.493985559999999</v>
      </c>
      <c r="E15" s="466">
        <v>-80.812709290000001</v>
      </c>
      <c r="F15" s="466">
        <v>0</v>
      </c>
      <c r="G15" s="466">
        <v>-107.48285093</v>
      </c>
      <c r="H15" s="466">
        <v>-19.231570260000002</v>
      </c>
      <c r="I15" s="466"/>
      <c r="J15" s="466"/>
      <c r="K15" s="466"/>
      <c r="L15" s="466">
        <v>0</v>
      </c>
      <c r="M15" s="466">
        <v>103.34934233</v>
      </c>
      <c r="N15" s="466">
        <v>26.710837229999999</v>
      </c>
      <c r="O15" s="466"/>
      <c r="P15" s="466"/>
      <c r="Q15" s="466"/>
      <c r="R15" s="466"/>
      <c r="S15" s="466"/>
      <c r="T15" s="466"/>
      <c r="U15" s="467">
        <v>142.21700272999999</v>
      </c>
    </row>
    <row r="16" spans="1:21">
      <c r="A16" s="459">
        <v>37104</v>
      </c>
      <c r="B16" s="465">
        <v>-0.32727427999999997</v>
      </c>
      <c r="C16" s="466">
        <v>119.46925775</v>
      </c>
      <c r="D16" s="466">
        <v>60.136194230000001</v>
      </c>
      <c r="E16" s="466">
        <v>-80.334742969999994</v>
      </c>
      <c r="F16" s="466">
        <v>0</v>
      </c>
      <c r="G16" s="466">
        <v>-106.84714421</v>
      </c>
      <c r="H16" s="466">
        <v>-19.117825239999998</v>
      </c>
      <c r="I16" s="466"/>
      <c r="J16" s="466"/>
      <c r="K16" s="466"/>
      <c r="L16" s="466">
        <v>0</v>
      </c>
      <c r="M16" s="466">
        <v>102.73808321999999</v>
      </c>
      <c r="N16" s="466">
        <v>26.552856129999999</v>
      </c>
      <c r="O16" s="466"/>
      <c r="P16" s="466"/>
      <c r="Q16" s="466"/>
      <c r="R16" s="466"/>
      <c r="S16" s="466"/>
      <c r="T16" s="466"/>
      <c r="U16" s="467">
        <v>102.26940463000001</v>
      </c>
    </row>
    <row r="17" spans="1:21">
      <c r="A17" s="459">
        <v>37135</v>
      </c>
      <c r="B17" s="465">
        <v>-0.38964227000000001</v>
      </c>
      <c r="C17" s="466">
        <v>115.13924824999999</v>
      </c>
      <c r="D17" s="466">
        <v>57.851315370000002</v>
      </c>
      <c r="E17" s="466">
        <v>-77.282418860000007</v>
      </c>
      <c r="F17" s="466">
        <v>0</v>
      </c>
      <c r="G17" s="466">
        <v>-102.78747955999999</v>
      </c>
      <c r="H17" s="466">
        <v>-18.39144215</v>
      </c>
      <c r="I17" s="466"/>
      <c r="J17" s="466"/>
      <c r="K17" s="466"/>
      <c r="L17" s="466">
        <v>0</v>
      </c>
      <c r="M17" s="466">
        <v>98.834542630000001</v>
      </c>
      <c r="N17" s="466">
        <v>25.54397852</v>
      </c>
      <c r="O17" s="466"/>
      <c r="P17" s="466"/>
      <c r="Q17" s="466"/>
      <c r="R17" s="466"/>
      <c r="S17" s="466"/>
      <c r="T17" s="466"/>
      <c r="U17" s="467">
        <v>98.518101929999986</v>
      </c>
    </row>
    <row r="18" spans="1:21">
      <c r="A18" s="459">
        <v>37165</v>
      </c>
      <c r="B18" s="465">
        <v>-0.43420523</v>
      </c>
      <c r="C18" s="466">
        <v>118.0791483</v>
      </c>
      <c r="D18" s="466">
        <v>59.436467020000002</v>
      </c>
      <c r="E18" s="466">
        <v>-79.399991290000003</v>
      </c>
      <c r="F18" s="466">
        <v>0</v>
      </c>
      <c r="G18" s="466">
        <v>-105.60390197</v>
      </c>
      <c r="H18" s="466">
        <v>-18.8953758</v>
      </c>
      <c r="I18" s="466"/>
      <c r="J18" s="466"/>
      <c r="K18" s="466"/>
      <c r="L18" s="466">
        <v>0</v>
      </c>
      <c r="M18" s="466">
        <v>101.54265282</v>
      </c>
      <c r="N18" s="466">
        <v>26.243894829999999</v>
      </c>
      <c r="O18" s="466"/>
      <c r="P18" s="466"/>
      <c r="Q18" s="466"/>
      <c r="R18" s="466"/>
      <c r="S18" s="466"/>
      <c r="T18" s="466"/>
      <c r="U18" s="467">
        <v>100.96868868</v>
      </c>
    </row>
    <row r="19" spans="1:21">
      <c r="A19" s="459">
        <v>37196</v>
      </c>
      <c r="B19" s="465">
        <v>-0.25680029999999998</v>
      </c>
      <c r="C19" s="466">
        <v>47.21024079</v>
      </c>
      <c r="D19" s="466">
        <v>-11.509264890000001</v>
      </c>
      <c r="E19" s="466">
        <v>-88.95021509</v>
      </c>
      <c r="F19" s="466">
        <v>0</v>
      </c>
      <c r="G19" s="466">
        <v>-97.684508019999996</v>
      </c>
      <c r="H19" s="466">
        <v>-30.027394619999999</v>
      </c>
      <c r="I19" s="466"/>
      <c r="J19" s="466"/>
      <c r="K19" s="466"/>
      <c r="L19" s="466">
        <v>0</v>
      </c>
      <c r="M19" s="466">
        <v>97.684508019999996</v>
      </c>
      <c r="N19" s="466">
        <v>0</v>
      </c>
      <c r="O19" s="466"/>
      <c r="P19" s="466">
        <v>25.24674985</v>
      </c>
      <c r="Q19" s="466"/>
      <c r="R19" s="466"/>
      <c r="S19" s="466">
        <v>13.73748496</v>
      </c>
      <c r="T19" s="466"/>
      <c r="U19" s="467">
        <v>-44.549199299999984</v>
      </c>
    </row>
    <row r="20" spans="1:21">
      <c r="A20" s="459">
        <v>37226</v>
      </c>
      <c r="B20" s="465">
        <v>-0.29666386</v>
      </c>
      <c r="C20" s="466">
        <v>76.731151460000007</v>
      </c>
      <c r="D20" s="466">
        <v>-11.824551870000001</v>
      </c>
      <c r="E20" s="466">
        <v>-91.386934049999994</v>
      </c>
      <c r="F20" s="466">
        <v>0</v>
      </c>
      <c r="G20" s="466">
        <v>-100.36049586</v>
      </c>
      <c r="H20" s="466">
        <v>-30.849970729999999</v>
      </c>
      <c r="I20" s="466"/>
      <c r="J20" s="466"/>
      <c r="K20" s="466"/>
      <c r="L20" s="466">
        <v>0</v>
      </c>
      <c r="M20" s="466">
        <v>100.36049586</v>
      </c>
      <c r="N20" s="466">
        <v>0</v>
      </c>
      <c r="O20" s="466"/>
      <c r="P20" s="466">
        <v>25.938364079999999</v>
      </c>
      <c r="Q20" s="466"/>
      <c r="R20" s="466"/>
      <c r="S20" s="466">
        <v>14.113812210000001</v>
      </c>
      <c r="T20" s="466"/>
      <c r="U20" s="467">
        <v>-17.574792759999973</v>
      </c>
    </row>
    <row r="21" spans="1:21">
      <c r="A21" s="459">
        <v>37257</v>
      </c>
      <c r="B21" s="465">
        <v>-0.30322609</v>
      </c>
      <c r="C21" s="466">
        <v>48.214813630000002</v>
      </c>
      <c r="D21" s="466">
        <v>-11.75416716</v>
      </c>
      <c r="E21" s="466">
        <v>-90.842960570000002</v>
      </c>
      <c r="F21" s="466">
        <v>0</v>
      </c>
      <c r="G21" s="466">
        <v>-99.763107939999998</v>
      </c>
      <c r="H21" s="466">
        <v>-30.666338710000002</v>
      </c>
      <c r="I21" s="466"/>
      <c r="J21" s="466"/>
      <c r="K21" s="466"/>
      <c r="L21" s="466">
        <v>0</v>
      </c>
      <c r="M21" s="466">
        <v>99.763107939999998</v>
      </c>
      <c r="N21" s="466">
        <v>0</v>
      </c>
      <c r="O21" s="466"/>
      <c r="P21" s="466">
        <v>25.78396802</v>
      </c>
      <c r="Q21" s="466"/>
      <c r="R21" s="466"/>
      <c r="S21" s="466">
        <v>14.02980086</v>
      </c>
      <c r="T21" s="466"/>
      <c r="U21" s="467">
        <v>-45.538110019999998</v>
      </c>
    </row>
    <row r="22" spans="1:21">
      <c r="A22" s="459">
        <v>37288</v>
      </c>
      <c r="B22" s="465">
        <v>-0.10850828</v>
      </c>
      <c r="C22" s="466">
        <v>5.4996071200000003</v>
      </c>
      <c r="D22" s="466">
        <v>-10.553300159999999</v>
      </c>
      <c r="E22" s="466">
        <v>-81.561970070000001</v>
      </c>
      <c r="F22" s="466">
        <v>0</v>
      </c>
      <c r="G22" s="466">
        <v>-89.570788680000007</v>
      </c>
      <c r="H22" s="466">
        <v>-27.53330566</v>
      </c>
      <c r="I22" s="466"/>
      <c r="J22" s="466"/>
      <c r="K22" s="466"/>
      <c r="L22" s="466">
        <v>0</v>
      </c>
      <c r="M22" s="466">
        <v>89.570788680000007</v>
      </c>
      <c r="N22" s="466">
        <v>0</v>
      </c>
      <c r="O22" s="466"/>
      <c r="P22" s="466">
        <v>23.149743409999999</v>
      </c>
      <c r="Q22" s="466"/>
      <c r="R22" s="466"/>
      <c r="S22" s="466">
        <v>12.59644325</v>
      </c>
      <c r="T22" s="466"/>
      <c r="U22" s="467">
        <v>-78.511290389999999</v>
      </c>
    </row>
    <row r="23" spans="1:21">
      <c r="A23" s="459">
        <v>37316</v>
      </c>
      <c r="B23" s="465">
        <v>-8.868384E-2</v>
      </c>
      <c r="C23" s="466">
        <v>47.668120760000001</v>
      </c>
      <c r="D23" s="466">
        <v>-11.62089029</v>
      </c>
      <c r="E23" s="466">
        <v>-89.812920329999997</v>
      </c>
      <c r="F23" s="466">
        <v>0</v>
      </c>
      <c r="G23" s="466">
        <v>-98.631924920000003</v>
      </c>
      <c r="H23" s="466">
        <v>-30.31862259</v>
      </c>
      <c r="I23" s="466"/>
      <c r="J23" s="466"/>
      <c r="K23" s="466"/>
      <c r="L23" s="466">
        <v>0</v>
      </c>
      <c r="M23" s="466">
        <v>98.631924920000003</v>
      </c>
      <c r="N23" s="466">
        <v>0</v>
      </c>
      <c r="O23" s="466"/>
      <c r="P23" s="466">
        <v>25.491611580000001</v>
      </c>
      <c r="Q23" s="466"/>
      <c r="R23" s="466"/>
      <c r="S23" s="466">
        <v>13.870721290000001</v>
      </c>
      <c r="T23" s="466"/>
      <c r="U23" s="467">
        <v>-44.810663420000004</v>
      </c>
    </row>
    <row r="24" spans="1:21">
      <c r="A24" s="459">
        <v>37347</v>
      </c>
      <c r="B24" s="465">
        <v>-8.0059720000000001E-2</v>
      </c>
      <c r="C24" s="466">
        <v>46.938125929999998</v>
      </c>
      <c r="D24" s="466">
        <v>-11.17900575</v>
      </c>
      <c r="E24" s="466">
        <v>-85.701262970000002</v>
      </c>
      <c r="F24" s="466">
        <v>0</v>
      </c>
      <c r="G24" s="466">
        <v>-94.881444340000002</v>
      </c>
      <c r="H24" s="466">
        <v>-29.165756460000001</v>
      </c>
      <c r="I24" s="466"/>
      <c r="J24" s="466"/>
      <c r="K24" s="466"/>
      <c r="L24" s="466">
        <v>0</v>
      </c>
      <c r="M24" s="466">
        <v>94.881444340000002</v>
      </c>
      <c r="N24" s="466">
        <v>24.522292629999999</v>
      </c>
      <c r="O24" s="466"/>
      <c r="P24" s="466"/>
      <c r="Q24" s="466"/>
      <c r="R24" s="466"/>
      <c r="S24" s="466">
        <v>13.343286880000001</v>
      </c>
      <c r="T24" s="466"/>
      <c r="U24" s="467">
        <v>-41.322379460000015</v>
      </c>
    </row>
    <row r="25" spans="1:21">
      <c r="A25" s="459">
        <v>37377</v>
      </c>
      <c r="B25" s="465">
        <v>-6.1913009999999997E-2</v>
      </c>
      <c r="C25" s="466">
        <v>48.431312069999997</v>
      </c>
      <c r="D25" s="466">
        <v>-11.485479659999999</v>
      </c>
      <c r="E25" s="466">
        <v>-88.050774390000001</v>
      </c>
      <c r="F25" s="466">
        <v>0</v>
      </c>
      <c r="G25" s="466">
        <v>-97.482631639999994</v>
      </c>
      <c r="H25" s="466">
        <v>-29.96533951</v>
      </c>
      <c r="I25" s="466"/>
      <c r="J25" s="466"/>
      <c r="K25" s="466"/>
      <c r="L25" s="466">
        <v>0</v>
      </c>
      <c r="M25" s="466">
        <v>97.482631639999994</v>
      </c>
      <c r="N25" s="466">
        <v>25.194574509999999</v>
      </c>
      <c r="O25" s="466"/>
      <c r="P25" s="466"/>
      <c r="Q25" s="466"/>
      <c r="R25" s="466"/>
      <c r="S25" s="466">
        <v>13.70909485</v>
      </c>
      <c r="T25" s="466"/>
      <c r="U25" s="467">
        <v>-42.228525140000031</v>
      </c>
    </row>
    <row r="26" spans="1:21">
      <c r="A26" s="459">
        <v>37408</v>
      </c>
      <c r="B26" s="465">
        <v>-3.5167959999999998E-2</v>
      </c>
      <c r="C26" s="466">
        <v>46.39296865</v>
      </c>
      <c r="D26" s="466">
        <v>-11.049168509999999</v>
      </c>
      <c r="E26" s="466">
        <v>-84.705895830000003</v>
      </c>
      <c r="F26" s="466">
        <v>0</v>
      </c>
      <c r="G26" s="466">
        <v>-93.779455080000005</v>
      </c>
      <c r="H26" s="466">
        <v>-28.82701424</v>
      </c>
      <c r="I26" s="466"/>
      <c r="J26" s="466"/>
      <c r="K26" s="466"/>
      <c r="L26" s="466">
        <v>0</v>
      </c>
      <c r="M26" s="466">
        <v>93.779455080000005</v>
      </c>
      <c r="N26" s="466">
        <v>24.237481370000001</v>
      </c>
      <c r="O26" s="466"/>
      <c r="P26" s="466"/>
      <c r="Q26" s="466"/>
      <c r="R26" s="466"/>
      <c r="S26" s="466">
        <v>13.18831286</v>
      </c>
      <c r="T26" s="466"/>
      <c r="U26" s="467">
        <v>-40.798483660000016</v>
      </c>
    </row>
    <row r="27" spans="1:21">
      <c r="A27" s="459">
        <v>37438</v>
      </c>
      <c r="B27" s="465">
        <v>-2.6224330000000001E-2</v>
      </c>
      <c r="C27" s="466">
        <v>47.868647690000003</v>
      </c>
      <c r="D27" s="466">
        <v>-11.35204388</v>
      </c>
      <c r="E27" s="466">
        <v>-87.027819809999997</v>
      </c>
      <c r="F27" s="466">
        <v>0</v>
      </c>
      <c r="G27" s="466">
        <v>-96.350099819999997</v>
      </c>
      <c r="H27" s="466">
        <v>-29.617208779999999</v>
      </c>
      <c r="I27" s="466"/>
      <c r="J27" s="466"/>
      <c r="K27" s="466"/>
      <c r="L27" s="466">
        <v>0</v>
      </c>
      <c r="M27" s="466">
        <v>96.350099819999997</v>
      </c>
      <c r="N27" s="466">
        <v>24.901869470000001</v>
      </c>
      <c r="O27" s="466"/>
      <c r="P27" s="466"/>
      <c r="Q27" s="466"/>
      <c r="R27" s="466"/>
      <c r="S27" s="466">
        <v>13.549825589999999</v>
      </c>
      <c r="T27" s="466"/>
      <c r="U27" s="467">
        <v>-41.70295405000001</v>
      </c>
    </row>
    <row r="28" spans="1:21">
      <c r="A28" s="459">
        <v>37469</v>
      </c>
      <c r="B28" s="465"/>
      <c r="C28" s="466">
        <v>47.58531602</v>
      </c>
      <c r="D28" s="466">
        <v>-11.284851809999999</v>
      </c>
      <c r="E28" s="466">
        <v>-86.512707320000004</v>
      </c>
      <c r="F28" s="466">
        <v>0</v>
      </c>
      <c r="G28" s="466">
        <v>-95.779809310000005</v>
      </c>
      <c r="H28" s="466">
        <v>-29.441906280000001</v>
      </c>
      <c r="I28" s="466"/>
      <c r="J28" s="466"/>
      <c r="K28" s="466"/>
      <c r="L28" s="466">
        <v>0</v>
      </c>
      <c r="M28" s="466">
        <v>95.779809310000005</v>
      </c>
      <c r="N28" s="466">
        <v>24.754476789999998</v>
      </c>
      <c r="O28" s="466"/>
      <c r="P28" s="466"/>
      <c r="Q28" s="466"/>
      <c r="R28" s="466"/>
      <c r="S28" s="466">
        <v>13.469624980000001</v>
      </c>
      <c r="T28" s="466"/>
      <c r="U28" s="467">
        <v>-41.430047620000003</v>
      </c>
    </row>
    <row r="29" spans="1:21">
      <c r="A29" s="459">
        <v>37500</v>
      </c>
      <c r="B29" s="465"/>
      <c r="C29" s="466">
        <v>45.582549309999997</v>
      </c>
      <c r="D29" s="466">
        <v>-10.85615522</v>
      </c>
      <c r="E29" s="466">
        <v>-83.226204030000005</v>
      </c>
      <c r="F29" s="466">
        <v>0</v>
      </c>
      <c r="G29" s="466">
        <v>-92.141261069999999</v>
      </c>
      <c r="H29" s="466">
        <v>-28.323447219999998</v>
      </c>
      <c r="I29" s="466"/>
      <c r="J29" s="466"/>
      <c r="K29" s="466"/>
      <c r="L29" s="466">
        <v>0</v>
      </c>
      <c r="M29" s="466">
        <v>92.141261069999999</v>
      </c>
      <c r="N29" s="466">
        <v>23.814086970000002</v>
      </c>
      <c r="O29" s="466"/>
      <c r="P29" s="466"/>
      <c r="Q29" s="466"/>
      <c r="R29" s="466"/>
      <c r="S29" s="466">
        <v>12.95793175</v>
      </c>
      <c r="T29" s="466"/>
      <c r="U29" s="467">
        <v>-40.051238440000006</v>
      </c>
    </row>
    <row r="30" spans="1:21">
      <c r="A30" s="459">
        <v>37530</v>
      </c>
      <c r="B30" s="465"/>
      <c r="C30" s="466">
        <v>47.03251006</v>
      </c>
      <c r="D30" s="466">
        <v>-11.15375395</v>
      </c>
      <c r="E30" s="466">
        <v>-85.50767587</v>
      </c>
      <c r="F30" s="466">
        <v>0</v>
      </c>
      <c r="G30" s="466">
        <v>-94.667120499999996</v>
      </c>
      <c r="H30" s="466">
        <v>-29.09987512</v>
      </c>
      <c r="I30" s="466"/>
      <c r="J30" s="466"/>
      <c r="K30" s="466"/>
      <c r="L30" s="466">
        <v>0</v>
      </c>
      <c r="M30" s="466">
        <v>94.667120499999996</v>
      </c>
      <c r="N30" s="466">
        <v>24.466900219999999</v>
      </c>
      <c r="O30" s="466"/>
      <c r="P30" s="466"/>
      <c r="Q30" s="466"/>
      <c r="R30" s="466"/>
      <c r="S30" s="466">
        <v>13.313146270000001</v>
      </c>
      <c r="T30" s="466"/>
      <c r="U30" s="467">
        <v>-40.948748389999992</v>
      </c>
    </row>
    <row r="31" spans="1:21">
      <c r="A31" s="459">
        <v>37561</v>
      </c>
      <c r="B31" s="465"/>
      <c r="C31" s="466">
        <v>25.61494519</v>
      </c>
      <c r="D31" s="466">
        <v>-10.73010054</v>
      </c>
      <c r="E31" s="466">
        <v>-25.38697217</v>
      </c>
      <c r="F31" s="466">
        <v>0</v>
      </c>
      <c r="G31" s="466">
        <v>-91.071376110000003</v>
      </c>
      <c r="H31" s="466">
        <v>5.7531166899999997</v>
      </c>
      <c r="I31" s="466"/>
      <c r="J31" s="466"/>
      <c r="K31" s="466"/>
      <c r="L31" s="466">
        <v>0</v>
      </c>
      <c r="M31" s="466">
        <v>91.071376110000003</v>
      </c>
      <c r="N31" s="466">
        <v>0</v>
      </c>
      <c r="O31" s="466"/>
      <c r="P31" s="466">
        <v>23.537573129999998</v>
      </c>
      <c r="Q31" s="466"/>
      <c r="R31" s="466"/>
      <c r="S31" s="466"/>
      <c r="T31" s="466"/>
      <c r="U31" s="467">
        <v>18.788562299999995</v>
      </c>
    </row>
    <row r="32" spans="1:21">
      <c r="A32" s="459">
        <v>37591</v>
      </c>
      <c r="B32" s="465"/>
      <c r="C32" s="466">
        <v>26.317182089999999</v>
      </c>
      <c r="D32" s="466">
        <v>-11.02426758</v>
      </c>
      <c r="E32" s="466">
        <v>-26.082959169999999</v>
      </c>
      <c r="F32" s="466">
        <v>0</v>
      </c>
      <c r="G32" s="466">
        <v>-93.568109190000001</v>
      </c>
      <c r="H32" s="466">
        <v>5.9108390999999996</v>
      </c>
      <c r="I32" s="466"/>
      <c r="J32" s="466"/>
      <c r="K32" s="466"/>
      <c r="L32" s="466">
        <v>0</v>
      </c>
      <c r="M32" s="466">
        <v>93.568109190000001</v>
      </c>
      <c r="N32" s="466">
        <v>0</v>
      </c>
      <c r="O32" s="466"/>
      <c r="P32" s="466">
        <v>24.182858620000001</v>
      </c>
      <c r="Q32" s="466"/>
      <c r="R32" s="466"/>
      <c r="S32" s="466"/>
      <c r="T32" s="466"/>
      <c r="U32" s="467">
        <v>19.303653059999998</v>
      </c>
    </row>
    <row r="33" spans="1:21">
      <c r="A33" s="459">
        <v>37622</v>
      </c>
      <c r="B33" s="465"/>
      <c r="C33" s="466">
        <v>26.160999629999999</v>
      </c>
      <c r="D33" s="466">
        <v>-10.95884274</v>
      </c>
      <c r="E33" s="466">
        <v>-25.928166749999999</v>
      </c>
      <c r="F33" s="466">
        <v>0</v>
      </c>
      <c r="G33" s="466">
        <v>-93.012818089999996</v>
      </c>
      <c r="H33" s="466">
        <v>5.87576052</v>
      </c>
      <c r="I33" s="466"/>
      <c r="J33" s="466"/>
      <c r="K33" s="466"/>
      <c r="L33" s="466">
        <v>0</v>
      </c>
      <c r="M33" s="466">
        <v>93.012818089999996</v>
      </c>
      <c r="N33" s="466">
        <v>0</v>
      </c>
      <c r="O33" s="466"/>
      <c r="P33" s="466">
        <v>24.039342560000001</v>
      </c>
      <c r="Q33" s="466"/>
      <c r="R33" s="466"/>
      <c r="S33" s="466"/>
      <c r="T33" s="466"/>
      <c r="U33" s="467">
        <v>19.189093219999997</v>
      </c>
    </row>
    <row r="34" spans="1:21">
      <c r="A34" s="459">
        <v>37653</v>
      </c>
      <c r="B34" s="465"/>
      <c r="C34" s="466">
        <v>23.488540660000002</v>
      </c>
      <c r="D34" s="466">
        <v>-9.8393496900000006</v>
      </c>
      <c r="E34" s="466">
        <v>-23.279492650000002</v>
      </c>
      <c r="F34" s="466">
        <v>0</v>
      </c>
      <c r="G34" s="466">
        <v>-83.511157479999994</v>
      </c>
      <c r="H34" s="466">
        <v>5.2755262299999997</v>
      </c>
      <c r="I34" s="466"/>
      <c r="J34" s="466"/>
      <c r="K34" s="466"/>
      <c r="L34" s="466">
        <v>0</v>
      </c>
      <c r="M34" s="466">
        <v>83.511157479999994</v>
      </c>
      <c r="N34" s="466">
        <v>0</v>
      </c>
      <c r="O34" s="466"/>
      <c r="P34" s="466">
        <v>21.583620020000001</v>
      </c>
      <c r="Q34" s="466"/>
      <c r="R34" s="466"/>
      <c r="S34" s="466"/>
      <c r="T34" s="466"/>
      <c r="U34" s="467">
        <v>17.228844569999996</v>
      </c>
    </row>
    <row r="35" spans="1:21">
      <c r="A35" s="459">
        <v>37681</v>
      </c>
      <c r="B35" s="465"/>
      <c r="C35" s="466">
        <v>25.865124600000001</v>
      </c>
      <c r="D35" s="466">
        <v>-10.83490069</v>
      </c>
      <c r="E35" s="466">
        <v>-25.634924999999999</v>
      </c>
      <c r="F35" s="466">
        <v>0</v>
      </c>
      <c r="G35" s="466">
        <v>-91.960864000000001</v>
      </c>
      <c r="H35" s="466">
        <v>5.8093069899999996</v>
      </c>
      <c r="I35" s="466"/>
      <c r="J35" s="466"/>
      <c r="K35" s="466"/>
      <c r="L35" s="466">
        <v>0</v>
      </c>
      <c r="M35" s="466">
        <v>91.960864000000001</v>
      </c>
      <c r="N35" s="466">
        <v>0</v>
      </c>
      <c r="O35" s="466"/>
      <c r="P35" s="466">
        <v>23.767462989999999</v>
      </c>
      <c r="Q35" s="466"/>
      <c r="R35" s="466"/>
      <c r="S35" s="466"/>
      <c r="T35" s="466"/>
      <c r="U35" s="467">
        <v>18.972068890000003</v>
      </c>
    </row>
    <row r="36" spans="1:21">
      <c r="A36" s="459">
        <v>37712</v>
      </c>
      <c r="B36" s="465"/>
      <c r="C36" s="466"/>
      <c r="D36" s="466">
        <v>-10.42311005</v>
      </c>
      <c r="E36" s="466">
        <v>-24.66064544</v>
      </c>
      <c r="F36" s="466">
        <v>0</v>
      </c>
      <c r="G36" s="466">
        <v>-88.465804460000001</v>
      </c>
      <c r="H36" s="466">
        <v>5.5885187800000002</v>
      </c>
      <c r="I36" s="466"/>
      <c r="J36" s="466"/>
      <c r="K36" s="466"/>
      <c r="L36" s="466">
        <v>0</v>
      </c>
      <c r="M36" s="466">
        <v>88.465804460000001</v>
      </c>
      <c r="N36" s="466">
        <v>22.864158100000001</v>
      </c>
      <c r="O36" s="466"/>
      <c r="P36" s="466"/>
      <c r="Q36" s="466"/>
      <c r="R36" s="466"/>
      <c r="S36" s="466"/>
      <c r="T36" s="466"/>
      <c r="U36" s="467">
        <v>-6.6310786099999994</v>
      </c>
    </row>
    <row r="37" spans="1:21">
      <c r="A37" s="459">
        <v>37742</v>
      </c>
      <c r="B37" s="465"/>
      <c r="C37" s="466"/>
      <c r="D37" s="466">
        <v>-10.70897396</v>
      </c>
      <c r="E37" s="466">
        <v>-25.336987579999999</v>
      </c>
      <c r="F37" s="466">
        <v>0</v>
      </c>
      <c r="G37" s="466">
        <v>-90.892065009999996</v>
      </c>
      <c r="H37" s="466">
        <v>5.7417893400000004</v>
      </c>
      <c r="I37" s="466"/>
      <c r="J37" s="466"/>
      <c r="K37" s="466"/>
      <c r="L37" s="466">
        <v>0</v>
      </c>
      <c r="M37" s="466">
        <v>90.892065009999996</v>
      </c>
      <c r="N37" s="466">
        <v>23.491229830000002</v>
      </c>
      <c r="O37" s="466"/>
      <c r="P37" s="466"/>
      <c r="Q37" s="466"/>
      <c r="R37" s="466"/>
      <c r="S37" s="466"/>
      <c r="T37" s="466"/>
      <c r="U37" s="467">
        <v>-6.8129423699999947</v>
      </c>
    </row>
    <row r="38" spans="1:21">
      <c r="A38" s="459">
        <v>37773</v>
      </c>
      <c r="B38" s="465"/>
      <c r="C38" s="466"/>
      <c r="D38" s="466">
        <v>-10.302303309999999</v>
      </c>
      <c r="E38" s="466">
        <v>-24.37482168</v>
      </c>
      <c r="F38" s="466">
        <v>0</v>
      </c>
      <c r="G38" s="466">
        <v>-87.440461119999995</v>
      </c>
      <c r="H38" s="466">
        <v>5.5237462900000001</v>
      </c>
      <c r="I38" s="466"/>
      <c r="J38" s="466"/>
      <c r="K38" s="466"/>
      <c r="L38" s="466">
        <v>0</v>
      </c>
      <c r="M38" s="466">
        <v>87.440461119999995</v>
      </c>
      <c r="N38" s="466">
        <v>22.599156140000002</v>
      </c>
      <c r="O38" s="466"/>
      <c r="P38" s="466"/>
      <c r="Q38" s="466"/>
      <c r="R38" s="466"/>
      <c r="S38" s="466"/>
      <c r="T38" s="466"/>
      <c r="U38" s="467">
        <v>-6.5542225599999888</v>
      </c>
    </row>
    <row r="39" spans="1:21">
      <c r="A39" s="459">
        <v>37803</v>
      </c>
      <c r="B39" s="465"/>
      <c r="C39" s="466"/>
      <c r="D39" s="466">
        <v>-10.58484337</v>
      </c>
      <c r="E39" s="466">
        <v>-25.04329976</v>
      </c>
      <c r="F39" s="466">
        <v>0</v>
      </c>
      <c r="G39" s="466">
        <v>-89.8385107</v>
      </c>
      <c r="H39" s="466">
        <v>5.6752347099999998</v>
      </c>
      <c r="I39" s="466"/>
      <c r="J39" s="466"/>
      <c r="K39" s="466"/>
      <c r="L39" s="466">
        <v>0</v>
      </c>
      <c r="M39" s="466">
        <v>89.8385107</v>
      </c>
      <c r="N39" s="466">
        <v>23.218936679999999</v>
      </c>
      <c r="O39" s="466"/>
      <c r="P39" s="466"/>
      <c r="Q39" s="466"/>
      <c r="R39" s="466"/>
      <c r="S39" s="466"/>
      <c r="T39" s="466"/>
      <c r="U39" s="467">
        <v>-6.7339717400000012</v>
      </c>
    </row>
    <row r="40" spans="1:21">
      <c r="A40" s="459">
        <v>37834</v>
      </c>
      <c r="B40" s="465"/>
      <c r="C40" s="466"/>
      <c r="D40" s="466">
        <v>-10.522303129999999</v>
      </c>
      <c r="E40" s="466">
        <v>-24.89533213</v>
      </c>
      <c r="F40" s="466">
        <v>0</v>
      </c>
      <c r="G40" s="466">
        <v>-89.307702370000001</v>
      </c>
      <c r="H40" s="466">
        <v>5.6417027500000003</v>
      </c>
      <c r="I40" s="466"/>
      <c r="J40" s="466"/>
      <c r="K40" s="466"/>
      <c r="L40" s="466">
        <v>0</v>
      </c>
      <c r="M40" s="466">
        <v>89.307702370000001</v>
      </c>
      <c r="N40" s="466">
        <v>23.08174825</v>
      </c>
      <c r="O40" s="466"/>
      <c r="P40" s="466"/>
      <c r="Q40" s="466"/>
      <c r="R40" s="466"/>
      <c r="S40" s="466"/>
      <c r="T40" s="466"/>
      <c r="U40" s="467">
        <v>-6.6941842600000037</v>
      </c>
    </row>
    <row r="41" spans="1:21">
      <c r="A41" s="459">
        <v>37865</v>
      </c>
      <c r="B41" s="465"/>
      <c r="C41" s="466"/>
      <c r="D41" s="466">
        <v>-10.122703939999999</v>
      </c>
      <c r="E41" s="466">
        <v>-23.949897060000001</v>
      </c>
      <c r="F41" s="466">
        <v>0</v>
      </c>
      <c r="G41" s="466">
        <v>-85.91611743</v>
      </c>
      <c r="H41" s="466">
        <v>5.4274511900000002</v>
      </c>
      <c r="I41" s="466"/>
      <c r="J41" s="466"/>
      <c r="K41" s="466"/>
      <c r="L41" s="466">
        <v>0</v>
      </c>
      <c r="M41" s="466">
        <v>85.91611743</v>
      </c>
      <c r="N41" s="466">
        <v>22.205186560000001</v>
      </c>
      <c r="O41" s="466"/>
      <c r="P41" s="466"/>
      <c r="Q41" s="466"/>
      <c r="R41" s="466"/>
      <c r="S41" s="466"/>
      <c r="T41" s="466"/>
      <c r="U41" s="467">
        <v>-6.4399632500000052</v>
      </c>
    </row>
    <row r="42" spans="1:21">
      <c r="A42" s="459">
        <v>37895</v>
      </c>
      <c r="B42" s="465"/>
      <c r="C42" s="466"/>
      <c r="D42" s="466">
        <v>-10.40029511</v>
      </c>
      <c r="E42" s="466">
        <v>-24.606666229999998</v>
      </c>
      <c r="F42" s="466">
        <v>0</v>
      </c>
      <c r="G42" s="466">
        <v>-88.272163340000006</v>
      </c>
      <c r="H42" s="466">
        <v>5.5762861800000003</v>
      </c>
      <c r="I42" s="466"/>
      <c r="J42" s="466"/>
      <c r="K42" s="466"/>
      <c r="L42" s="466">
        <v>0</v>
      </c>
      <c r="M42" s="466">
        <v>88.272163340000006</v>
      </c>
      <c r="N42" s="466">
        <v>22.814111180000001</v>
      </c>
      <c r="O42" s="466"/>
      <c r="P42" s="466"/>
      <c r="Q42" s="466"/>
      <c r="R42" s="466"/>
      <c r="S42" s="466"/>
      <c r="T42" s="466"/>
      <c r="U42" s="467">
        <v>-6.6165639799999916</v>
      </c>
    </row>
    <row r="43" spans="1:21">
      <c r="A43" s="459">
        <v>37926</v>
      </c>
      <c r="B43" s="465"/>
      <c r="C43" s="466"/>
      <c r="D43" s="466">
        <v>-21.94765589</v>
      </c>
      <c r="E43" s="466">
        <v>2.3430895999999999</v>
      </c>
      <c r="F43" s="466">
        <v>0</v>
      </c>
      <c r="G43" s="466">
        <v>-84.919681949999998</v>
      </c>
      <c r="H43" s="466">
        <v>11.94235275</v>
      </c>
      <c r="I43" s="466"/>
      <c r="J43" s="466"/>
      <c r="K43" s="466"/>
      <c r="L43" s="466">
        <v>0</v>
      </c>
      <c r="M43" s="466">
        <v>84.919681949999998</v>
      </c>
      <c r="N43" s="466">
        <v>0</v>
      </c>
      <c r="O43" s="466"/>
      <c r="P43" s="466">
        <v>21.94765589</v>
      </c>
      <c r="Q43" s="466"/>
      <c r="R43" s="466"/>
      <c r="S43" s="466"/>
      <c r="T43" s="466"/>
      <c r="U43" s="467">
        <v>14.285442350000004</v>
      </c>
    </row>
    <row r="44" spans="1:21">
      <c r="A44" s="459">
        <v>37956</v>
      </c>
      <c r="B44" s="465"/>
      <c r="C44" s="466"/>
      <c r="D44" s="466">
        <v>-22.549475269999999</v>
      </c>
      <c r="E44" s="466">
        <v>2.40733869</v>
      </c>
      <c r="F44" s="466">
        <v>0</v>
      </c>
      <c r="G44" s="466">
        <v>-87.248236340000005</v>
      </c>
      <c r="H44" s="466">
        <v>12.269820040000001</v>
      </c>
      <c r="I44" s="466"/>
      <c r="J44" s="466"/>
      <c r="K44" s="466"/>
      <c r="L44" s="466">
        <v>0</v>
      </c>
      <c r="M44" s="466">
        <v>87.248236340000005</v>
      </c>
      <c r="N44" s="466">
        <v>0</v>
      </c>
      <c r="O44" s="466"/>
      <c r="P44" s="466">
        <v>22.549475269999999</v>
      </c>
      <c r="Q44" s="466"/>
      <c r="R44" s="466"/>
      <c r="S44" s="466"/>
      <c r="T44" s="466"/>
      <c r="U44" s="467">
        <v>14.677158729999999</v>
      </c>
    </row>
    <row r="45" spans="1:21">
      <c r="A45" s="459">
        <v>37987</v>
      </c>
      <c r="B45" s="465"/>
      <c r="C45" s="466"/>
      <c r="D45" s="466">
        <v>-22.415715049999999</v>
      </c>
      <c r="E45" s="466">
        <v>2.39305871</v>
      </c>
      <c r="F45" s="466">
        <v>0</v>
      </c>
      <c r="G45" s="466">
        <v>-86.730692439999999</v>
      </c>
      <c r="H45" s="466">
        <v>12.19703724</v>
      </c>
      <c r="I45" s="466"/>
      <c r="J45" s="466"/>
      <c r="K45" s="466"/>
      <c r="L45" s="466">
        <v>0</v>
      </c>
      <c r="M45" s="466">
        <v>86.730692439999999</v>
      </c>
      <c r="N45" s="466">
        <v>0</v>
      </c>
      <c r="O45" s="466"/>
      <c r="P45" s="466">
        <v>22.415715049999999</v>
      </c>
      <c r="Q45" s="466"/>
      <c r="R45" s="466"/>
      <c r="S45" s="466"/>
      <c r="T45" s="466"/>
      <c r="U45" s="467">
        <v>14.590095950000002</v>
      </c>
    </row>
    <row r="46" spans="1:21">
      <c r="A46" s="459">
        <v>38018</v>
      </c>
      <c r="B46" s="465"/>
      <c r="C46" s="466"/>
      <c r="D46" s="466">
        <v>-20.844679840000001</v>
      </c>
      <c r="E46" s="466">
        <v>2.2253379999999998</v>
      </c>
      <c r="F46" s="466">
        <v>0</v>
      </c>
      <c r="G46" s="466">
        <v>-80.652056490000007</v>
      </c>
      <c r="H46" s="466">
        <v>11.34219167</v>
      </c>
      <c r="I46" s="466"/>
      <c r="J46" s="466"/>
      <c r="K46" s="466"/>
      <c r="L46" s="466">
        <v>0</v>
      </c>
      <c r="M46" s="466">
        <v>80.652056490000007</v>
      </c>
      <c r="N46" s="466">
        <v>0</v>
      </c>
      <c r="O46" s="466"/>
      <c r="P46" s="466">
        <v>20.844679840000001</v>
      </c>
      <c r="Q46" s="466"/>
      <c r="R46" s="466"/>
      <c r="S46" s="466"/>
      <c r="T46" s="466"/>
      <c r="U46" s="467">
        <v>13.567529670000003</v>
      </c>
    </row>
    <row r="47" spans="1:21">
      <c r="A47" s="459">
        <v>38047</v>
      </c>
      <c r="B47" s="465"/>
      <c r="C47" s="466"/>
      <c r="D47" s="466">
        <v>-22.158052649999998</v>
      </c>
      <c r="E47" s="466">
        <v>2.3655511599999999</v>
      </c>
      <c r="F47" s="466">
        <v>0</v>
      </c>
      <c r="G47" s="466">
        <v>-85.733747300000005</v>
      </c>
      <c r="H47" s="466">
        <v>12.056835700000001</v>
      </c>
      <c r="I47" s="466"/>
      <c r="J47" s="466"/>
      <c r="K47" s="466"/>
      <c r="L47" s="466">
        <v>0</v>
      </c>
      <c r="M47" s="466">
        <v>85.733747300000005</v>
      </c>
      <c r="N47" s="466">
        <v>0</v>
      </c>
      <c r="O47" s="466"/>
      <c r="P47" s="466">
        <v>22.158052649999998</v>
      </c>
      <c r="Q47" s="466"/>
      <c r="R47" s="466"/>
      <c r="S47" s="466"/>
      <c r="T47" s="466"/>
      <c r="U47" s="467">
        <v>14.422386859999985</v>
      </c>
    </row>
    <row r="48" spans="1:21">
      <c r="A48" s="459">
        <v>38078</v>
      </c>
      <c r="B48" s="465"/>
      <c r="C48" s="466"/>
      <c r="D48" s="466">
        <v>-21.315966110000002</v>
      </c>
      <c r="E48" s="466">
        <v>2.2756516200000001</v>
      </c>
      <c r="F48" s="466">
        <v>0</v>
      </c>
      <c r="G48" s="466">
        <v>-82.47555328</v>
      </c>
      <c r="H48" s="466">
        <v>11.59863212</v>
      </c>
      <c r="I48" s="466"/>
      <c r="J48" s="466"/>
      <c r="K48" s="466"/>
      <c r="L48" s="466">
        <v>0</v>
      </c>
      <c r="M48" s="466">
        <v>82.47555328</v>
      </c>
      <c r="N48" s="466">
        <v>21.315966110000002</v>
      </c>
      <c r="O48" s="466"/>
      <c r="P48" s="466"/>
      <c r="Q48" s="466"/>
      <c r="R48" s="466"/>
      <c r="S48" s="466"/>
      <c r="T48" s="466"/>
      <c r="U48" s="467">
        <v>13.874283740000006</v>
      </c>
    </row>
    <row r="49" spans="1:21">
      <c r="A49" s="459">
        <v>38108</v>
      </c>
      <c r="B49" s="465"/>
      <c r="C49" s="466"/>
      <c r="D49" s="466">
        <v>-21.900414640000001</v>
      </c>
      <c r="E49" s="466">
        <v>2.3380462199999998</v>
      </c>
      <c r="F49" s="466">
        <v>0</v>
      </c>
      <c r="G49" s="466">
        <v>-84.736896529999996</v>
      </c>
      <c r="H49" s="466">
        <v>11.916647429999999</v>
      </c>
      <c r="I49" s="466"/>
      <c r="J49" s="466"/>
      <c r="K49" s="466"/>
      <c r="L49" s="466">
        <v>0</v>
      </c>
      <c r="M49" s="466">
        <v>84.736896529999996</v>
      </c>
      <c r="N49" s="466">
        <v>21.900414640000001</v>
      </c>
      <c r="O49" s="466"/>
      <c r="P49" s="466"/>
      <c r="Q49" s="466"/>
      <c r="R49" s="466"/>
      <c r="S49" s="466"/>
      <c r="T49" s="466"/>
      <c r="U49" s="467">
        <v>14.25469365</v>
      </c>
    </row>
    <row r="50" spans="1:21">
      <c r="A50" s="459">
        <v>38139</v>
      </c>
      <c r="B50" s="465"/>
      <c r="C50" s="466"/>
      <c r="D50" s="466">
        <v>-21.068591090000002</v>
      </c>
      <c r="E50" s="466">
        <v>2.2492423399999999</v>
      </c>
      <c r="F50" s="466">
        <v>0</v>
      </c>
      <c r="G50" s="466">
        <v>-81.518411979999996</v>
      </c>
      <c r="H50" s="466">
        <v>11.464028239999999</v>
      </c>
      <c r="I50" s="466"/>
      <c r="J50" s="466"/>
      <c r="K50" s="466"/>
      <c r="L50" s="466">
        <v>0</v>
      </c>
      <c r="M50" s="466">
        <v>81.518411979999996</v>
      </c>
      <c r="N50" s="466">
        <v>21.068591090000002</v>
      </c>
      <c r="O50" s="466"/>
      <c r="P50" s="466"/>
      <c r="Q50" s="466"/>
      <c r="R50" s="466"/>
      <c r="S50" s="466"/>
      <c r="T50" s="466"/>
      <c r="U50" s="467">
        <v>13.713270580000003</v>
      </c>
    </row>
    <row r="51" spans="1:21">
      <c r="A51" s="459">
        <v>38169</v>
      </c>
      <c r="B51" s="465"/>
      <c r="C51" s="466"/>
      <c r="D51" s="466">
        <v>-21.64528035</v>
      </c>
      <c r="E51" s="466">
        <v>2.3108085799999998</v>
      </c>
      <c r="F51" s="466">
        <v>0</v>
      </c>
      <c r="G51" s="466">
        <v>-83.749733120000002</v>
      </c>
      <c r="H51" s="466">
        <v>11.7778215</v>
      </c>
      <c r="I51" s="466"/>
      <c r="J51" s="466"/>
      <c r="K51" s="466"/>
      <c r="L51" s="466">
        <v>0</v>
      </c>
      <c r="M51" s="466">
        <v>83.749733120000002</v>
      </c>
      <c r="N51" s="466">
        <v>21.64528035</v>
      </c>
      <c r="O51" s="466"/>
      <c r="P51" s="466"/>
      <c r="Q51" s="466"/>
      <c r="R51" s="466"/>
      <c r="S51" s="466"/>
      <c r="T51" s="466"/>
      <c r="U51" s="467">
        <v>14.088630080000009</v>
      </c>
    </row>
    <row r="52" spans="1:21">
      <c r="A52" s="459">
        <v>38200</v>
      </c>
      <c r="B52" s="465"/>
      <c r="C52" s="466"/>
      <c r="D52" s="466">
        <v>-21.515056550000001</v>
      </c>
      <c r="E52" s="466">
        <v>2.29690613</v>
      </c>
      <c r="F52" s="466">
        <v>0</v>
      </c>
      <c r="G52" s="466">
        <v>-83.245872309999996</v>
      </c>
      <c r="H52" s="466">
        <v>11.706962969999999</v>
      </c>
      <c r="I52" s="466"/>
      <c r="J52" s="466"/>
      <c r="K52" s="466"/>
      <c r="L52" s="466">
        <v>0</v>
      </c>
      <c r="M52" s="466">
        <v>83.245872309999996</v>
      </c>
      <c r="N52" s="466">
        <v>21.515056550000001</v>
      </c>
      <c r="O52" s="466"/>
      <c r="P52" s="466"/>
      <c r="Q52" s="466"/>
      <c r="R52" s="466"/>
      <c r="S52" s="466"/>
      <c r="T52" s="466"/>
      <c r="U52" s="467">
        <v>14.003869099999992</v>
      </c>
    </row>
    <row r="53" spans="1:21">
      <c r="A53" s="459">
        <v>38231</v>
      </c>
      <c r="B53" s="465"/>
      <c r="C53" s="466"/>
      <c r="D53" s="466">
        <v>-20.69566142</v>
      </c>
      <c r="E53" s="466">
        <v>2.20942908</v>
      </c>
      <c r="F53" s="466">
        <v>0</v>
      </c>
      <c r="G53" s="466">
        <v>-80.075475710000006</v>
      </c>
      <c r="H53" s="466">
        <v>11.26110645</v>
      </c>
      <c r="I53" s="466"/>
      <c r="J53" s="466"/>
      <c r="K53" s="466"/>
      <c r="L53" s="466">
        <v>0</v>
      </c>
      <c r="M53" s="466">
        <v>80.075475710000006</v>
      </c>
      <c r="N53" s="466">
        <v>20.69566142</v>
      </c>
      <c r="O53" s="466"/>
      <c r="P53" s="466"/>
      <c r="Q53" s="466"/>
      <c r="R53" s="466"/>
      <c r="S53" s="466"/>
      <c r="T53" s="466"/>
      <c r="U53" s="467">
        <v>13.470535529999999</v>
      </c>
    </row>
    <row r="54" spans="1:21">
      <c r="A54" s="459">
        <v>38261</v>
      </c>
      <c r="B54" s="465"/>
      <c r="C54" s="466"/>
      <c r="D54" s="466">
        <v>-21.260804319999998</v>
      </c>
      <c r="E54" s="466">
        <v>2.26976266</v>
      </c>
      <c r="F54" s="466">
        <v>0</v>
      </c>
      <c r="G54" s="466">
        <v>-82.262121759999999</v>
      </c>
      <c r="H54" s="466">
        <v>11.568617</v>
      </c>
      <c r="I54" s="466"/>
      <c r="J54" s="466"/>
      <c r="K54" s="466"/>
      <c r="L54" s="466">
        <v>0</v>
      </c>
      <c r="M54" s="466">
        <v>82.262121759999999</v>
      </c>
      <c r="N54" s="466">
        <v>21.260804319999998</v>
      </c>
      <c r="O54" s="466"/>
      <c r="P54" s="466"/>
      <c r="Q54" s="466"/>
      <c r="R54" s="466"/>
      <c r="S54" s="466"/>
      <c r="T54" s="466"/>
      <c r="U54" s="467">
        <v>13.838379660000008</v>
      </c>
    </row>
    <row r="55" spans="1:21">
      <c r="A55" s="459">
        <v>38292</v>
      </c>
      <c r="B55" s="465"/>
      <c r="C55" s="466"/>
      <c r="D55" s="466">
        <v>-20.450905259999999</v>
      </c>
      <c r="E55" s="466">
        <v>2.1832993799999998</v>
      </c>
      <c r="F55" s="466">
        <v>0</v>
      </c>
      <c r="G55" s="466">
        <v>-79.128467270000002</v>
      </c>
      <c r="H55" s="466">
        <v>11.12792756</v>
      </c>
      <c r="I55" s="466"/>
      <c r="J55" s="466"/>
      <c r="K55" s="466"/>
      <c r="L55" s="466">
        <v>0</v>
      </c>
      <c r="M55" s="466">
        <v>79.128467270000002</v>
      </c>
      <c r="N55" s="466">
        <v>0</v>
      </c>
      <c r="O55" s="466"/>
      <c r="P55" s="466">
        <v>20.450905259999999</v>
      </c>
      <c r="Q55" s="466"/>
      <c r="R55" s="466"/>
      <c r="S55" s="466"/>
      <c r="T55" s="466"/>
      <c r="U55" s="467">
        <v>13.311226939999997</v>
      </c>
    </row>
    <row r="56" spans="1:21">
      <c r="A56" s="459">
        <v>38322</v>
      </c>
      <c r="B56" s="465"/>
      <c r="C56" s="466"/>
      <c r="D56" s="466">
        <v>-21.00917857</v>
      </c>
      <c r="E56" s="466">
        <v>2.2428995700000001</v>
      </c>
      <c r="F56" s="466">
        <v>0</v>
      </c>
      <c r="G56" s="466">
        <v>-81.288533549999997</v>
      </c>
      <c r="H56" s="466">
        <v>11.431700169999999</v>
      </c>
      <c r="I56" s="466"/>
      <c r="J56" s="466"/>
      <c r="K56" s="466"/>
      <c r="L56" s="466">
        <v>0</v>
      </c>
      <c r="M56" s="466">
        <v>81.288533549999997</v>
      </c>
      <c r="N56" s="466">
        <v>0</v>
      </c>
      <c r="O56" s="466"/>
      <c r="P56" s="466">
        <v>21.00917857</v>
      </c>
      <c r="Q56" s="466"/>
      <c r="R56" s="466"/>
      <c r="S56" s="466"/>
      <c r="T56" s="466"/>
      <c r="U56" s="467">
        <v>13.674599740000001</v>
      </c>
    </row>
    <row r="57" spans="1:21">
      <c r="A57" s="459">
        <v>38353</v>
      </c>
      <c r="B57" s="465"/>
      <c r="C57" s="466"/>
      <c r="D57" s="466">
        <v>-20.88230265</v>
      </c>
      <c r="E57" s="466">
        <v>2.2293545400000001</v>
      </c>
      <c r="F57" s="466">
        <v>0</v>
      </c>
      <c r="G57" s="466">
        <v>-80.797626359999995</v>
      </c>
      <c r="H57" s="466">
        <v>11.362663319999999</v>
      </c>
      <c r="I57" s="466"/>
      <c r="J57" s="466"/>
      <c r="K57" s="466"/>
      <c r="L57" s="466">
        <v>0</v>
      </c>
      <c r="M57" s="466">
        <v>80.797626359999995</v>
      </c>
      <c r="N57" s="466">
        <v>0</v>
      </c>
      <c r="O57" s="466"/>
      <c r="P57" s="466">
        <v>20.88230265</v>
      </c>
      <c r="Q57" s="466"/>
      <c r="R57" s="466"/>
      <c r="S57" s="466"/>
      <c r="T57" s="466"/>
      <c r="U57" s="467">
        <v>13.592017859999999</v>
      </c>
    </row>
    <row r="58" spans="1:21">
      <c r="A58" s="459">
        <v>38384</v>
      </c>
      <c r="B58" s="465"/>
      <c r="C58" s="466"/>
      <c r="D58" s="466">
        <v>-18.747441980000001</v>
      </c>
      <c r="E58" s="466">
        <v>2.0014409199999998</v>
      </c>
      <c r="F58" s="466">
        <v>0</v>
      </c>
      <c r="G58" s="466">
        <v>-72.537441749999999</v>
      </c>
      <c r="H58" s="466">
        <v>10.20102404</v>
      </c>
      <c r="I58" s="466"/>
      <c r="J58" s="466"/>
      <c r="K58" s="466"/>
      <c r="L58" s="466">
        <v>0</v>
      </c>
      <c r="M58" s="466">
        <v>72.537441749999999</v>
      </c>
      <c r="N58" s="466">
        <v>0</v>
      </c>
      <c r="O58" s="466"/>
      <c r="P58" s="466">
        <v>18.747441980000001</v>
      </c>
      <c r="Q58" s="466"/>
      <c r="R58" s="466"/>
      <c r="S58" s="466"/>
      <c r="T58" s="466"/>
      <c r="U58" s="467">
        <v>12.202464959999997</v>
      </c>
    </row>
    <row r="59" spans="1:21">
      <c r="A59" s="459">
        <v>38412</v>
      </c>
      <c r="B59" s="465"/>
      <c r="C59" s="466"/>
      <c r="D59" s="466">
        <v>-20.642677070000001</v>
      </c>
      <c r="E59" s="466">
        <v>2.2037725699999999</v>
      </c>
      <c r="F59" s="466">
        <v>0</v>
      </c>
      <c r="G59" s="466">
        <v>-79.870469099999994</v>
      </c>
      <c r="H59" s="466">
        <v>11.232276130000001</v>
      </c>
      <c r="I59" s="466"/>
      <c r="J59" s="466"/>
      <c r="K59" s="466"/>
      <c r="L59" s="466">
        <v>0</v>
      </c>
      <c r="M59" s="466">
        <v>79.870469099999994</v>
      </c>
      <c r="N59" s="466">
        <v>0</v>
      </c>
      <c r="O59" s="466"/>
      <c r="P59" s="466">
        <v>20.642677070000001</v>
      </c>
      <c r="Q59" s="466"/>
      <c r="R59" s="466"/>
      <c r="S59" s="466"/>
      <c r="T59" s="466"/>
      <c r="U59" s="467">
        <v>13.436048700000011</v>
      </c>
    </row>
    <row r="60" spans="1:21">
      <c r="A60" s="459">
        <v>38443</v>
      </c>
      <c r="B60" s="465"/>
      <c r="C60" s="466"/>
      <c r="D60" s="466">
        <v>-19.85587512</v>
      </c>
      <c r="E60" s="466">
        <v>7.0464695600000002</v>
      </c>
      <c r="F60" s="466">
        <v>0</v>
      </c>
      <c r="G60" s="466">
        <v>-76.826181739999996</v>
      </c>
      <c r="H60" s="466">
        <v>10.80415449</v>
      </c>
      <c r="I60" s="466"/>
      <c r="J60" s="466"/>
      <c r="K60" s="466"/>
      <c r="L60" s="466">
        <v>0</v>
      </c>
      <c r="M60" s="466">
        <v>76.826181739999996</v>
      </c>
      <c r="N60" s="466">
        <v>19.85587512</v>
      </c>
      <c r="O60" s="466"/>
      <c r="P60" s="466"/>
      <c r="Q60" s="466"/>
      <c r="R60" s="466"/>
      <c r="S60" s="466"/>
      <c r="T60" s="466"/>
      <c r="U60" s="467">
        <v>17.85062405</v>
      </c>
    </row>
    <row r="61" spans="1:21">
      <c r="A61" s="459">
        <v>38473</v>
      </c>
      <c r="B61" s="465"/>
      <c r="C61" s="466"/>
      <c r="D61" s="466">
        <v>-20.397458260000001</v>
      </c>
      <c r="E61" s="466">
        <v>7.2386670300000002</v>
      </c>
      <c r="F61" s="466">
        <v>0</v>
      </c>
      <c r="G61" s="466">
        <v>-78.921670590000005</v>
      </c>
      <c r="H61" s="466">
        <v>11.098845499999999</v>
      </c>
      <c r="I61" s="466"/>
      <c r="J61" s="466"/>
      <c r="K61" s="466"/>
      <c r="L61" s="466">
        <v>0</v>
      </c>
      <c r="M61" s="466">
        <v>78.921670590000005</v>
      </c>
      <c r="N61" s="466">
        <v>20.397458260000001</v>
      </c>
      <c r="O61" s="466"/>
      <c r="P61" s="466"/>
      <c r="Q61" s="466"/>
      <c r="R61" s="466"/>
      <c r="S61" s="466"/>
      <c r="T61" s="466"/>
      <c r="U61" s="467">
        <v>18.337512529999991</v>
      </c>
    </row>
    <row r="62" spans="1:21">
      <c r="A62" s="459">
        <v>38504</v>
      </c>
      <c r="B62" s="465"/>
      <c r="C62" s="466"/>
      <c r="D62" s="466">
        <v>-19.61982347</v>
      </c>
      <c r="E62" s="466">
        <v>6.9626993500000003</v>
      </c>
      <c r="F62" s="466">
        <v>0</v>
      </c>
      <c r="G62" s="466">
        <v>-75.912852720000004</v>
      </c>
      <c r="H62" s="466">
        <v>10.675711980000001</v>
      </c>
      <c r="I62" s="466"/>
      <c r="J62" s="466"/>
      <c r="K62" s="466"/>
      <c r="L62" s="466">
        <v>0</v>
      </c>
      <c r="M62" s="466">
        <v>75.912852720000004</v>
      </c>
      <c r="N62" s="466">
        <v>19.61982347</v>
      </c>
      <c r="O62" s="466"/>
      <c r="P62" s="466"/>
      <c r="Q62" s="466"/>
      <c r="R62" s="466"/>
      <c r="S62" s="466"/>
      <c r="T62" s="466"/>
      <c r="U62" s="467">
        <v>17.638411329999997</v>
      </c>
    </row>
    <row r="63" spans="1:21">
      <c r="A63" s="459">
        <v>38534</v>
      </c>
      <c r="B63" s="465"/>
      <c r="C63" s="466"/>
      <c r="D63" s="466">
        <v>-20.15478976</v>
      </c>
      <c r="E63" s="466">
        <v>7.15254864</v>
      </c>
      <c r="F63" s="466">
        <v>0</v>
      </c>
      <c r="G63" s="466">
        <v>-77.982739699999996</v>
      </c>
      <c r="H63" s="466">
        <v>10.96680257</v>
      </c>
      <c r="I63" s="466"/>
      <c r="J63" s="466"/>
      <c r="K63" s="466"/>
      <c r="L63" s="466">
        <v>0</v>
      </c>
      <c r="M63" s="466">
        <v>77.982739699999996</v>
      </c>
      <c r="N63" s="466">
        <v>20.15478976</v>
      </c>
      <c r="O63" s="466"/>
      <c r="P63" s="466"/>
      <c r="Q63" s="466"/>
      <c r="R63" s="466"/>
      <c r="S63" s="466"/>
      <c r="T63" s="466"/>
      <c r="U63" s="467">
        <v>18.119351209999991</v>
      </c>
    </row>
    <row r="64" spans="1:21">
      <c r="A64" s="459">
        <v>38565</v>
      </c>
      <c r="B64" s="465"/>
      <c r="C64" s="466"/>
      <c r="D64" s="466">
        <v>-20.032221700000001</v>
      </c>
      <c r="E64" s="466">
        <v>7.10905158</v>
      </c>
      <c r="F64" s="466">
        <v>0</v>
      </c>
      <c r="G64" s="466">
        <v>-77.508500429999998</v>
      </c>
      <c r="H64" s="466">
        <v>10.90010975</v>
      </c>
      <c r="I64" s="466"/>
      <c r="J64" s="466"/>
      <c r="K64" s="466"/>
      <c r="L64" s="466">
        <v>0</v>
      </c>
      <c r="M64" s="466">
        <v>77.508500429999998</v>
      </c>
      <c r="N64" s="466">
        <v>20.032221700000001</v>
      </c>
      <c r="O64" s="466"/>
      <c r="P64" s="466"/>
      <c r="Q64" s="466"/>
      <c r="R64" s="466"/>
      <c r="S64" s="466"/>
      <c r="T64" s="466"/>
      <c r="U64" s="467">
        <v>18.009161329999991</v>
      </c>
    </row>
    <row r="65" spans="1:21">
      <c r="A65" s="459">
        <v>38596</v>
      </c>
      <c r="B65" s="465"/>
      <c r="C65" s="466"/>
      <c r="D65" s="466">
        <v>-19.266937370000001</v>
      </c>
      <c r="E65" s="466">
        <v>6.8374668400000003</v>
      </c>
      <c r="F65" s="466">
        <v>0</v>
      </c>
      <c r="G65" s="466">
        <v>-74.547468859999995</v>
      </c>
      <c r="H65" s="466">
        <v>10.48369647</v>
      </c>
      <c r="I65" s="466"/>
      <c r="J65" s="466"/>
      <c r="K65" s="466"/>
      <c r="L65" s="466">
        <v>0</v>
      </c>
      <c r="M65" s="466">
        <v>74.547468859999995</v>
      </c>
      <c r="N65" s="466">
        <v>19.266937370000001</v>
      </c>
      <c r="O65" s="466"/>
      <c r="P65" s="466"/>
      <c r="Q65" s="466"/>
      <c r="R65" s="466"/>
      <c r="S65" s="466"/>
      <c r="T65" s="466"/>
      <c r="U65" s="467">
        <v>17.321163309999996</v>
      </c>
    </row>
    <row r="66" spans="1:21">
      <c r="A66" s="459">
        <v>38626</v>
      </c>
      <c r="B66" s="465"/>
      <c r="C66" s="466"/>
      <c r="D66" s="466">
        <v>-19.79067478</v>
      </c>
      <c r="E66" s="466">
        <v>7.0233312000000003</v>
      </c>
      <c r="F66" s="466">
        <v>0</v>
      </c>
      <c r="G66" s="466">
        <v>-76.573909139999998</v>
      </c>
      <c r="H66" s="466">
        <v>10.7686771</v>
      </c>
      <c r="I66" s="466"/>
      <c r="J66" s="466"/>
      <c r="K66" s="466"/>
      <c r="L66" s="466">
        <v>0</v>
      </c>
      <c r="M66" s="466">
        <v>76.573909139999998</v>
      </c>
      <c r="N66" s="466">
        <v>19.79067478</v>
      </c>
      <c r="O66" s="466"/>
      <c r="P66" s="466"/>
      <c r="Q66" s="466"/>
      <c r="R66" s="466"/>
      <c r="S66" s="466"/>
      <c r="T66" s="466"/>
      <c r="U66" s="467">
        <v>17.792008300000003</v>
      </c>
    </row>
    <row r="67" spans="1:21">
      <c r="A67" s="459">
        <v>38657</v>
      </c>
      <c r="B67" s="465"/>
      <c r="C67" s="466"/>
      <c r="D67" s="466">
        <v>-19.034359859999999</v>
      </c>
      <c r="E67" s="466">
        <v>6.75492954</v>
      </c>
      <c r="F67" s="466">
        <v>0</v>
      </c>
      <c r="G67" s="466">
        <v>-73.647581959999997</v>
      </c>
      <c r="H67" s="466">
        <v>10.35714434</v>
      </c>
      <c r="I67" s="466"/>
      <c r="J67" s="466"/>
      <c r="K67" s="466"/>
      <c r="L67" s="466">
        <v>0</v>
      </c>
      <c r="M67" s="466">
        <v>73.647581959999997</v>
      </c>
      <c r="N67" s="466">
        <v>0</v>
      </c>
      <c r="O67" s="466"/>
      <c r="P67" s="466">
        <v>19.034359859999999</v>
      </c>
      <c r="Q67" s="466"/>
      <c r="R67" s="466"/>
      <c r="S67" s="466"/>
      <c r="T67" s="466"/>
      <c r="U67" s="467">
        <v>17.112073880000001</v>
      </c>
    </row>
    <row r="68" spans="1:21">
      <c r="A68" s="459">
        <v>38687</v>
      </c>
      <c r="B68" s="465"/>
      <c r="C68" s="466"/>
      <c r="D68" s="466">
        <v>-19.551518290000001</v>
      </c>
      <c r="E68" s="466">
        <v>6.9384591499999999</v>
      </c>
      <c r="F68" s="466">
        <v>0</v>
      </c>
      <c r="G68" s="466">
        <v>-75.648566900000006</v>
      </c>
      <c r="H68" s="466">
        <v>10.63854516</v>
      </c>
      <c r="I68" s="466"/>
      <c r="J68" s="466"/>
      <c r="K68" s="466"/>
      <c r="L68" s="466">
        <v>0</v>
      </c>
      <c r="M68" s="466">
        <v>75.648566900000006</v>
      </c>
      <c r="N68" s="466">
        <v>0</v>
      </c>
      <c r="O68" s="466"/>
      <c r="P68" s="466">
        <v>19.551518290000001</v>
      </c>
      <c r="Q68" s="466"/>
      <c r="R68" s="466"/>
      <c r="S68" s="466"/>
      <c r="T68" s="466"/>
      <c r="U68" s="467">
        <v>17.577004310000003</v>
      </c>
    </row>
    <row r="69" spans="1:21">
      <c r="A69" s="459">
        <v>38718</v>
      </c>
      <c r="B69" s="465"/>
      <c r="C69" s="466"/>
      <c r="D69" s="466">
        <v>-19.430890649999998</v>
      </c>
      <c r="E69" s="466">
        <v>6.8956507199999999</v>
      </c>
      <c r="F69" s="466">
        <v>0</v>
      </c>
      <c r="G69" s="466">
        <v>-75.181835489999997</v>
      </c>
      <c r="H69" s="466">
        <v>10.572908180000001</v>
      </c>
      <c r="I69" s="466"/>
      <c r="J69" s="466"/>
      <c r="K69" s="466"/>
      <c r="L69" s="466">
        <v>0</v>
      </c>
      <c r="M69" s="466">
        <v>75.181835489999997</v>
      </c>
      <c r="N69" s="466">
        <v>0</v>
      </c>
      <c r="O69" s="466"/>
      <c r="P69" s="466">
        <v>19.430890649999998</v>
      </c>
      <c r="Q69" s="466"/>
      <c r="R69" s="466"/>
      <c r="S69" s="466"/>
      <c r="T69" s="466"/>
      <c r="U69" s="467">
        <v>17.468558899999994</v>
      </c>
    </row>
    <row r="70" spans="1:21">
      <c r="A70" s="459">
        <v>38749</v>
      </c>
      <c r="B70" s="465"/>
      <c r="C70" s="466"/>
      <c r="D70" s="466">
        <v>-17.44207982</v>
      </c>
      <c r="E70" s="466">
        <v>6.1898598700000003</v>
      </c>
      <c r="F70" s="466">
        <v>0</v>
      </c>
      <c r="G70" s="466">
        <v>-67.486745659999997</v>
      </c>
      <c r="H70" s="466">
        <v>9.4907388299999997</v>
      </c>
      <c r="I70" s="466"/>
      <c r="J70" s="466"/>
      <c r="K70" s="466"/>
      <c r="L70" s="466">
        <v>0</v>
      </c>
      <c r="M70" s="466">
        <v>67.486745659999997</v>
      </c>
      <c r="N70" s="466">
        <v>0</v>
      </c>
      <c r="O70" s="466"/>
      <c r="P70" s="466">
        <v>17.44207982</v>
      </c>
      <c r="Q70" s="466"/>
      <c r="R70" s="466"/>
      <c r="S70" s="466"/>
      <c r="T70" s="466"/>
      <c r="U70" s="467">
        <v>15.680598700000001</v>
      </c>
    </row>
    <row r="71" spans="1:21">
      <c r="A71" s="459">
        <v>38777</v>
      </c>
      <c r="B71" s="465"/>
      <c r="C71" s="466"/>
      <c r="D71" s="466">
        <v>-19.202995489999999</v>
      </c>
      <c r="E71" s="466">
        <v>6.8147750800000004</v>
      </c>
      <c r="F71" s="466">
        <v>0</v>
      </c>
      <c r="G71" s="466">
        <v>-74.300065470000007</v>
      </c>
      <c r="H71" s="466">
        <v>10.448903850000001</v>
      </c>
      <c r="I71" s="466"/>
      <c r="J71" s="466"/>
      <c r="K71" s="466"/>
      <c r="L71" s="466">
        <v>0</v>
      </c>
      <c r="M71" s="466">
        <v>74.300065470000007</v>
      </c>
      <c r="N71" s="466">
        <v>0</v>
      </c>
      <c r="O71" s="466"/>
      <c r="P71" s="466">
        <v>19.202995489999999</v>
      </c>
      <c r="Q71" s="466"/>
      <c r="R71" s="466"/>
      <c r="S71" s="466"/>
      <c r="T71" s="466"/>
      <c r="U71" s="467">
        <v>17.263678930000005</v>
      </c>
    </row>
    <row r="72" spans="1:21">
      <c r="A72" s="459">
        <v>38808</v>
      </c>
      <c r="B72" s="465"/>
      <c r="C72" s="466"/>
      <c r="D72" s="466">
        <v>-18.468518769999999</v>
      </c>
      <c r="E72" s="466">
        <v>6.5541233800000001</v>
      </c>
      <c r="F72" s="466">
        <v>0</v>
      </c>
      <c r="G72" s="466">
        <v>-71.458234469999994</v>
      </c>
      <c r="H72" s="466">
        <v>10.04925388</v>
      </c>
      <c r="I72" s="466"/>
      <c r="J72" s="466"/>
      <c r="K72" s="466"/>
      <c r="L72" s="466">
        <v>0</v>
      </c>
      <c r="M72" s="466">
        <v>71.458234469999994</v>
      </c>
      <c r="N72" s="466">
        <v>18.468518769999999</v>
      </c>
      <c r="O72" s="466"/>
      <c r="P72" s="466"/>
      <c r="Q72" s="466"/>
      <c r="R72" s="466"/>
      <c r="S72" s="466"/>
      <c r="T72" s="466"/>
      <c r="U72" s="467">
        <v>16.603377259999998</v>
      </c>
    </row>
    <row r="73" spans="1:21">
      <c r="A73" s="459">
        <v>38838</v>
      </c>
      <c r="B73" s="465"/>
      <c r="C73" s="466"/>
      <c r="D73" s="466">
        <v>-18.969686800000002</v>
      </c>
      <c r="E73" s="466">
        <v>6.7319782999999997</v>
      </c>
      <c r="F73" s="466">
        <v>0</v>
      </c>
      <c r="G73" s="466">
        <v>-73.397349500000004</v>
      </c>
      <c r="H73" s="466">
        <v>10.321953860000001</v>
      </c>
      <c r="I73" s="466"/>
      <c r="J73" s="466"/>
      <c r="K73" s="466"/>
      <c r="L73" s="466">
        <v>0</v>
      </c>
      <c r="M73" s="466">
        <v>73.397349500000004</v>
      </c>
      <c r="N73" s="466">
        <v>18.969686800000002</v>
      </c>
      <c r="O73" s="466"/>
      <c r="P73" s="466"/>
      <c r="Q73" s="466"/>
      <c r="R73" s="466"/>
      <c r="S73" s="466"/>
      <c r="T73" s="466"/>
      <c r="U73" s="467">
        <v>17.053932159999999</v>
      </c>
    </row>
    <row r="74" spans="1:21">
      <c r="A74" s="459">
        <v>38869</v>
      </c>
      <c r="B74" s="465"/>
      <c r="C74" s="466"/>
      <c r="D74" s="466">
        <v>-18.243886140000001</v>
      </c>
      <c r="E74" s="466">
        <v>6.4744055600000001</v>
      </c>
      <c r="F74" s="466">
        <v>0</v>
      </c>
      <c r="G74" s="466">
        <v>-70.589087809999995</v>
      </c>
      <c r="H74" s="466">
        <v>9.92702478</v>
      </c>
      <c r="I74" s="466"/>
      <c r="J74" s="466"/>
      <c r="K74" s="466"/>
      <c r="L74" s="466">
        <v>0</v>
      </c>
      <c r="M74" s="466">
        <v>70.589087809999995</v>
      </c>
      <c r="N74" s="466">
        <v>18.243886140000001</v>
      </c>
      <c r="O74" s="466"/>
      <c r="P74" s="466"/>
      <c r="Q74" s="466"/>
      <c r="R74" s="466"/>
      <c r="S74" s="466"/>
      <c r="T74" s="466"/>
      <c r="U74" s="467">
        <v>16.401430340000005</v>
      </c>
    </row>
    <row r="75" spans="1:21">
      <c r="A75" s="459">
        <v>38899</v>
      </c>
      <c r="B75" s="465"/>
      <c r="C75" s="466"/>
      <c r="D75" s="466">
        <v>-18.738712410000002</v>
      </c>
      <c r="E75" s="466">
        <v>6.6500099300000004</v>
      </c>
      <c r="F75" s="466">
        <v>0</v>
      </c>
      <c r="G75" s="466">
        <v>-72.503665369999993</v>
      </c>
      <c r="H75" s="466">
        <v>10.19627403</v>
      </c>
      <c r="I75" s="466"/>
      <c r="J75" s="466"/>
      <c r="K75" s="466"/>
      <c r="L75" s="466">
        <v>0</v>
      </c>
      <c r="M75" s="466">
        <v>72.503665369999993</v>
      </c>
      <c r="N75" s="466">
        <v>18.738712410000002</v>
      </c>
      <c r="O75" s="466"/>
      <c r="P75" s="466"/>
      <c r="Q75" s="466"/>
      <c r="R75" s="466"/>
      <c r="S75" s="466"/>
      <c r="T75" s="466"/>
      <c r="U75" s="467">
        <v>16.846283960000004</v>
      </c>
    </row>
    <row r="76" spans="1:21">
      <c r="A76" s="459">
        <v>38930</v>
      </c>
      <c r="B76" s="465"/>
      <c r="C76" s="466"/>
      <c r="D76" s="466">
        <v>-18.62222139</v>
      </c>
      <c r="E76" s="466">
        <v>6.6086694899999996</v>
      </c>
      <c r="F76" s="466">
        <v>0</v>
      </c>
      <c r="G76" s="466">
        <v>-72.052939300000006</v>
      </c>
      <c r="H76" s="466">
        <v>10.1328879</v>
      </c>
      <c r="I76" s="466"/>
      <c r="J76" s="466"/>
      <c r="K76" s="466"/>
      <c r="L76" s="466">
        <v>0</v>
      </c>
      <c r="M76" s="466">
        <v>72.052939300000006</v>
      </c>
      <c r="N76" s="466">
        <v>18.62222139</v>
      </c>
      <c r="O76" s="466"/>
      <c r="P76" s="466"/>
      <c r="Q76" s="466"/>
      <c r="R76" s="466"/>
      <c r="S76" s="466"/>
      <c r="T76" s="466"/>
      <c r="U76" s="467">
        <v>16.741557390000004</v>
      </c>
    </row>
    <row r="77" spans="1:21">
      <c r="A77" s="459">
        <v>38961</v>
      </c>
      <c r="B77" s="465"/>
      <c r="C77" s="466"/>
      <c r="D77" s="466">
        <v>-17.909348659999999</v>
      </c>
      <c r="E77" s="466">
        <v>6.3556846199999999</v>
      </c>
      <c r="F77" s="466">
        <v>0</v>
      </c>
      <c r="G77" s="466">
        <v>-69.294698240000002</v>
      </c>
      <c r="H77" s="466">
        <v>9.7449932799999992</v>
      </c>
      <c r="I77" s="466"/>
      <c r="J77" s="466"/>
      <c r="K77" s="466"/>
      <c r="L77" s="466">
        <v>0</v>
      </c>
      <c r="M77" s="466">
        <v>69.294698240000002</v>
      </c>
      <c r="N77" s="466">
        <v>17.909348659999999</v>
      </c>
      <c r="O77" s="466"/>
      <c r="P77" s="466"/>
      <c r="Q77" s="466"/>
      <c r="R77" s="466"/>
      <c r="S77" s="466"/>
      <c r="T77" s="466"/>
      <c r="U77" s="467">
        <v>16.100677900000001</v>
      </c>
    </row>
    <row r="78" spans="1:21">
      <c r="A78" s="459">
        <v>38991</v>
      </c>
      <c r="B78" s="465"/>
      <c r="C78" s="466"/>
      <c r="D78" s="466">
        <v>-18.394737060000001</v>
      </c>
      <c r="E78" s="466">
        <v>6.5279396600000004</v>
      </c>
      <c r="F78" s="466">
        <v>0</v>
      </c>
      <c r="G78" s="466">
        <v>-71.172758900000005</v>
      </c>
      <c r="H78" s="466">
        <v>10.009107119999999</v>
      </c>
      <c r="I78" s="466"/>
      <c r="J78" s="466"/>
      <c r="K78" s="466"/>
      <c r="L78" s="466">
        <v>0</v>
      </c>
      <c r="M78" s="466">
        <v>71.172758900000005</v>
      </c>
      <c r="N78" s="466">
        <v>18.394737060000001</v>
      </c>
      <c r="O78" s="466"/>
      <c r="P78" s="466"/>
      <c r="Q78" s="466"/>
      <c r="R78" s="466"/>
      <c r="S78" s="466"/>
      <c r="T78" s="466"/>
      <c r="U78" s="467">
        <v>16.537046780000001</v>
      </c>
    </row>
    <row r="79" spans="1:21">
      <c r="A79" s="459" t="s">
        <v>684</v>
      </c>
      <c r="B79" s="465"/>
      <c r="C79" s="466"/>
      <c r="D79" s="466"/>
      <c r="E79" s="466"/>
      <c r="F79" s="466"/>
      <c r="G79" s="466"/>
      <c r="H79" s="466"/>
      <c r="I79" s="466"/>
      <c r="J79" s="466"/>
      <c r="K79" s="466"/>
      <c r="L79" s="466"/>
      <c r="M79" s="466"/>
      <c r="N79" s="466"/>
      <c r="O79" s="466"/>
      <c r="P79" s="466"/>
      <c r="Q79" s="466"/>
      <c r="R79" s="466"/>
      <c r="S79" s="466"/>
      <c r="T79" s="466"/>
      <c r="U79" s="467"/>
    </row>
    <row r="80" spans="1:21">
      <c r="A80" s="459">
        <v>39022</v>
      </c>
      <c r="B80" s="465"/>
      <c r="C80" s="466"/>
      <c r="D80" s="466">
        <v>-17.690332609999999</v>
      </c>
      <c r="E80" s="466">
        <v>-9.1233525100000001</v>
      </c>
      <c r="F80" s="466">
        <v>0</v>
      </c>
      <c r="G80" s="466">
        <v>-68.447283220000003</v>
      </c>
      <c r="H80" s="466"/>
      <c r="I80" s="466"/>
      <c r="J80" s="466"/>
      <c r="K80" s="466"/>
      <c r="L80" s="466">
        <v>0</v>
      </c>
      <c r="M80" s="466">
        <v>68.447283220000003</v>
      </c>
      <c r="N80" s="466">
        <v>0</v>
      </c>
      <c r="O80" s="466"/>
      <c r="P80" s="466">
        <v>17.690332609999999</v>
      </c>
      <c r="Q80" s="466"/>
      <c r="R80" s="466"/>
      <c r="S80" s="466"/>
      <c r="T80" s="466"/>
      <c r="U80" s="467">
        <v>-9.1233525100000037</v>
      </c>
    </row>
    <row r="81" spans="1:21">
      <c r="A81" s="459">
        <v>39052</v>
      </c>
      <c r="B81" s="465"/>
      <c r="C81" s="466"/>
      <c r="D81" s="466">
        <v>-18.169546589999999</v>
      </c>
      <c r="E81" s="466">
        <v>-9.3704953</v>
      </c>
      <c r="F81" s="466">
        <v>0</v>
      </c>
      <c r="G81" s="466">
        <v>-70.301453850000001</v>
      </c>
      <c r="H81" s="466"/>
      <c r="I81" s="466"/>
      <c r="J81" s="466"/>
      <c r="K81" s="466"/>
      <c r="L81" s="466">
        <v>0</v>
      </c>
      <c r="M81" s="466">
        <v>70.301453850000001</v>
      </c>
      <c r="N81" s="466">
        <v>0</v>
      </c>
      <c r="O81" s="466"/>
      <c r="P81" s="466">
        <v>18.169546589999999</v>
      </c>
      <c r="Q81" s="466"/>
      <c r="R81" s="466"/>
      <c r="S81" s="466"/>
      <c r="T81" s="466"/>
      <c r="U81" s="467">
        <v>-9.3704952999999982</v>
      </c>
    </row>
    <row r="82" spans="1:21">
      <c r="A82" s="459">
        <v>39083</v>
      </c>
      <c r="B82" s="465"/>
      <c r="C82" s="466"/>
      <c r="D82" s="466">
        <v>-18.055979440000002</v>
      </c>
      <c r="E82" s="466">
        <v>-9.3119258400000007</v>
      </c>
      <c r="F82" s="466">
        <v>0</v>
      </c>
      <c r="G82" s="466">
        <v>-69.862040820000004</v>
      </c>
      <c r="H82" s="466"/>
      <c r="I82" s="466"/>
      <c r="J82" s="466"/>
      <c r="K82" s="466"/>
      <c r="L82" s="466">
        <v>0</v>
      </c>
      <c r="M82" s="466">
        <v>69.862040820000004</v>
      </c>
      <c r="N82" s="466">
        <v>0</v>
      </c>
      <c r="O82" s="466"/>
      <c r="P82" s="466">
        <v>18.055979440000002</v>
      </c>
      <c r="Q82" s="466"/>
      <c r="R82" s="466"/>
      <c r="S82" s="466"/>
      <c r="T82" s="466"/>
      <c r="U82" s="467">
        <v>-9.3119258400000007</v>
      </c>
    </row>
    <row r="83" spans="1:21">
      <c r="A83" s="459">
        <v>39114</v>
      </c>
      <c r="B83" s="465"/>
      <c r="C83" s="466"/>
      <c r="D83" s="466">
        <v>-16.20657924</v>
      </c>
      <c r="E83" s="466">
        <v>-8.3581433199999999</v>
      </c>
      <c r="F83" s="466">
        <v>0</v>
      </c>
      <c r="G83" s="466">
        <v>-62.706357410000003</v>
      </c>
      <c r="H83" s="466"/>
      <c r="I83" s="466"/>
      <c r="J83" s="466"/>
      <c r="K83" s="466"/>
      <c r="L83" s="466">
        <v>0</v>
      </c>
      <c r="M83" s="466">
        <v>62.706357410000003</v>
      </c>
      <c r="N83" s="466">
        <v>0</v>
      </c>
      <c r="O83" s="466"/>
      <c r="P83" s="466">
        <v>16.20657924</v>
      </c>
      <c r="Q83" s="466"/>
      <c r="R83" s="466"/>
      <c r="S83" s="466"/>
      <c r="T83" s="466"/>
      <c r="U83" s="467">
        <v>-8.3581433199999999</v>
      </c>
    </row>
    <row r="84" spans="1:21">
      <c r="A84" s="459">
        <v>39142</v>
      </c>
      <c r="B84" s="465"/>
      <c r="C84" s="466"/>
      <c r="D84" s="466">
        <v>-17.841453139999999</v>
      </c>
      <c r="E84" s="466">
        <v>-9.2012891999999997</v>
      </c>
      <c r="F84" s="466">
        <v>0</v>
      </c>
      <c r="G84" s="466">
        <v>-69.031997480000001</v>
      </c>
      <c r="H84" s="466"/>
      <c r="I84" s="466"/>
      <c r="J84" s="466"/>
      <c r="K84" s="466"/>
      <c r="L84" s="466">
        <v>0</v>
      </c>
      <c r="M84" s="466">
        <v>69.031997480000001</v>
      </c>
      <c r="N84" s="466">
        <v>0</v>
      </c>
      <c r="O84" s="466"/>
      <c r="P84" s="466">
        <v>17.841453139999999</v>
      </c>
      <c r="Q84" s="466"/>
      <c r="R84" s="466"/>
      <c r="S84" s="466"/>
      <c r="T84" s="466"/>
      <c r="U84" s="467">
        <v>-9.2012891999999908</v>
      </c>
    </row>
    <row r="85" spans="1:21">
      <c r="A85" s="459">
        <v>39173</v>
      </c>
      <c r="B85" s="465"/>
      <c r="C85" s="466"/>
      <c r="D85" s="466">
        <v>-17.157659880000001</v>
      </c>
      <c r="E85" s="466">
        <v>-8.8486396999999997</v>
      </c>
      <c r="F85" s="466">
        <v>0</v>
      </c>
      <c r="G85" s="466">
        <v>-66.386270469999999</v>
      </c>
      <c r="H85" s="466"/>
      <c r="I85" s="466"/>
      <c r="J85" s="466"/>
      <c r="K85" s="466"/>
      <c r="L85" s="466">
        <v>0</v>
      </c>
      <c r="M85" s="466">
        <v>66.386270469999999</v>
      </c>
      <c r="N85" s="466">
        <v>17.157659880000001</v>
      </c>
      <c r="O85" s="466"/>
      <c r="P85" s="466"/>
      <c r="Q85" s="466"/>
      <c r="R85" s="466"/>
      <c r="S85" s="466"/>
      <c r="T85" s="466"/>
      <c r="U85" s="467">
        <v>-8.8486397000000032</v>
      </c>
    </row>
    <row r="86" spans="1:21">
      <c r="A86" s="459">
        <v>39203</v>
      </c>
      <c r="B86" s="465"/>
      <c r="C86" s="466"/>
      <c r="D86" s="466">
        <v>-17.621871649999999</v>
      </c>
      <c r="E86" s="466">
        <v>-9.08804546</v>
      </c>
      <c r="F86" s="466">
        <v>0</v>
      </c>
      <c r="G86" s="466">
        <v>-68.182394650000006</v>
      </c>
      <c r="H86" s="466"/>
      <c r="I86" s="466"/>
      <c r="J86" s="466"/>
      <c r="K86" s="466"/>
      <c r="L86" s="466">
        <v>0</v>
      </c>
      <c r="M86" s="466">
        <v>68.182394650000006</v>
      </c>
      <c r="N86" s="466">
        <v>17.621871649999999</v>
      </c>
      <c r="O86" s="466"/>
      <c r="P86" s="466"/>
      <c r="Q86" s="466"/>
      <c r="R86" s="466"/>
      <c r="S86" s="466"/>
      <c r="T86" s="466"/>
      <c r="U86" s="467">
        <v>-9.0880454600000071</v>
      </c>
    </row>
    <row r="87" spans="1:21">
      <c r="A87" s="459">
        <v>39234</v>
      </c>
      <c r="B87" s="465"/>
      <c r="C87" s="466"/>
      <c r="D87" s="466">
        <v>-16.946264240000001</v>
      </c>
      <c r="E87" s="466">
        <v>-8.7396176099999998</v>
      </c>
      <c r="F87" s="466">
        <v>0</v>
      </c>
      <c r="G87" s="466">
        <v>-65.568340259999999</v>
      </c>
      <c r="H87" s="466"/>
      <c r="I87" s="466"/>
      <c r="J87" s="466"/>
      <c r="K87" s="466"/>
      <c r="L87" s="466">
        <v>0</v>
      </c>
      <c r="M87" s="466">
        <v>65.568340259999999</v>
      </c>
      <c r="N87" s="466">
        <v>16.946264240000001</v>
      </c>
      <c r="O87" s="466"/>
      <c r="P87" s="466"/>
      <c r="Q87" s="466"/>
      <c r="R87" s="466"/>
      <c r="S87" s="466"/>
      <c r="T87" s="466"/>
      <c r="U87" s="467">
        <v>-8.7396176099999998</v>
      </c>
    </row>
    <row r="88" spans="1:21">
      <c r="A88" s="459">
        <v>39264</v>
      </c>
      <c r="B88" s="465"/>
      <c r="C88" s="466"/>
      <c r="D88" s="466">
        <v>-17.4045281</v>
      </c>
      <c r="E88" s="466">
        <v>-8.9759558899999998</v>
      </c>
      <c r="F88" s="466">
        <v>0</v>
      </c>
      <c r="G88" s="466">
        <v>-67.341450890000004</v>
      </c>
      <c r="H88" s="466"/>
      <c r="I88" s="466"/>
      <c r="J88" s="466"/>
      <c r="K88" s="466"/>
      <c r="L88" s="466">
        <v>0</v>
      </c>
      <c r="M88" s="466">
        <v>67.341450890000004</v>
      </c>
      <c r="N88" s="466">
        <v>17.4045281</v>
      </c>
      <c r="O88" s="466"/>
      <c r="P88" s="466"/>
      <c r="Q88" s="466"/>
      <c r="R88" s="466"/>
      <c r="S88" s="466"/>
      <c r="T88" s="466"/>
      <c r="U88" s="467">
        <v>-8.9759558900000016</v>
      </c>
    </row>
    <row r="89" spans="1:21">
      <c r="A89" s="459">
        <v>39295</v>
      </c>
      <c r="B89" s="465"/>
      <c r="C89" s="466"/>
      <c r="D89" s="466">
        <v>-17.295731150000002</v>
      </c>
      <c r="E89" s="466">
        <v>-8.9198465500000008</v>
      </c>
      <c r="F89" s="466">
        <v>0</v>
      </c>
      <c r="G89" s="466">
        <v>-66.920494649999995</v>
      </c>
      <c r="H89" s="466"/>
      <c r="I89" s="466"/>
      <c r="J89" s="466"/>
      <c r="K89" s="466"/>
      <c r="L89" s="466">
        <v>0</v>
      </c>
      <c r="M89" s="466">
        <v>66.920494649999995</v>
      </c>
      <c r="N89" s="466">
        <v>17.295731150000002</v>
      </c>
      <c r="O89" s="466"/>
      <c r="P89" s="466"/>
      <c r="Q89" s="466"/>
      <c r="R89" s="466"/>
      <c r="S89" s="466"/>
      <c r="T89" s="466"/>
      <c r="U89" s="467">
        <v>-8.9198465500000097</v>
      </c>
    </row>
    <row r="90" spans="1:21">
      <c r="A90" s="459">
        <v>39326</v>
      </c>
      <c r="B90" s="465"/>
      <c r="C90" s="466"/>
      <c r="D90" s="466">
        <v>-16.637148020000001</v>
      </c>
      <c r="E90" s="466">
        <v>-8.5801985500000004</v>
      </c>
      <c r="F90" s="466">
        <v>0</v>
      </c>
      <c r="G90" s="466">
        <v>-64.372310440000007</v>
      </c>
      <c r="H90" s="466"/>
      <c r="I90" s="466"/>
      <c r="J90" s="466"/>
      <c r="K90" s="466"/>
      <c r="L90" s="466">
        <v>0</v>
      </c>
      <c r="M90" s="466">
        <v>64.372310440000007</v>
      </c>
      <c r="N90" s="466">
        <v>16.637148020000001</v>
      </c>
      <c r="O90" s="466"/>
      <c r="P90" s="466"/>
      <c r="Q90" s="466"/>
      <c r="R90" s="466"/>
      <c r="S90" s="466"/>
      <c r="T90" s="466"/>
      <c r="U90" s="467">
        <v>-8.5801985500000022</v>
      </c>
    </row>
    <row r="91" spans="1:21">
      <c r="A91" s="459">
        <v>39356</v>
      </c>
      <c r="B91" s="465"/>
      <c r="C91" s="466"/>
      <c r="D91" s="466">
        <v>-17.09166007</v>
      </c>
      <c r="E91" s="466">
        <v>-8.8146019199999994</v>
      </c>
      <c r="F91" s="466">
        <v>0</v>
      </c>
      <c r="G91" s="466">
        <v>-66.130904580000006</v>
      </c>
      <c r="H91" s="466"/>
      <c r="I91" s="466"/>
      <c r="J91" s="466"/>
      <c r="K91" s="466"/>
      <c r="L91" s="466">
        <v>0</v>
      </c>
      <c r="M91" s="466">
        <v>66.130904580000006</v>
      </c>
      <c r="N91" s="466">
        <v>17.09166007</v>
      </c>
      <c r="O91" s="466"/>
      <c r="P91" s="466"/>
      <c r="Q91" s="466"/>
      <c r="R91" s="466"/>
      <c r="S91" s="466"/>
      <c r="T91" s="466"/>
      <c r="U91" s="467">
        <v>-8.8146019200000048</v>
      </c>
    </row>
    <row r="92" spans="1:21">
      <c r="A92" s="459">
        <v>39387</v>
      </c>
      <c r="B92" s="465"/>
      <c r="C92" s="466"/>
      <c r="D92" s="466">
        <v>-16.44084986</v>
      </c>
      <c r="E92" s="466"/>
      <c r="F92" s="466">
        <v>0</v>
      </c>
      <c r="G92" s="466"/>
      <c r="H92" s="466"/>
      <c r="I92" s="466"/>
      <c r="J92" s="466"/>
      <c r="K92" s="466"/>
      <c r="L92" s="466">
        <v>0</v>
      </c>
      <c r="M92" s="466"/>
      <c r="N92" s="466">
        <v>0</v>
      </c>
      <c r="O92" s="466"/>
      <c r="P92" s="466">
        <v>16.44084986</v>
      </c>
      <c r="Q92" s="466"/>
      <c r="R92" s="466"/>
      <c r="S92" s="466"/>
      <c r="T92" s="466"/>
      <c r="U92" s="467">
        <v>0</v>
      </c>
    </row>
    <row r="93" spans="1:21">
      <c r="A93" s="459">
        <v>39417</v>
      </c>
      <c r="B93" s="465"/>
      <c r="C93" s="466"/>
      <c r="D93" s="466">
        <v>-16.890001550000001</v>
      </c>
      <c r="E93" s="466"/>
      <c r="F93" s="466">
        <v>0</v>
      </c>
      <c r="G93" s="466"/>
      <c r="H93" s="466"/>
      <c r="I93" s="466"/>
      <c r="J93" s="466"/>
      <c r="K93" s="466"/>
      <c r="L93" s="466">
        <v>0</v>
      </c>
      <c r="M93" s="466"/>
      <c r="N93" s="466">
        <v>0</v>
      </c>
      <c r="O93" s="466"/>
      <c r="P93" s="466">
        <v>16.890001550000001</v>
      </c>
      <c r="Q93" s="466"/>
      <c r="R93" s="466"/>
      <c r="S93" s="466"/>
      <c r="T93" s="466"/>
      <c r="U93" s="467">
        <v>0</v>
      </c>
    </row>
    <row r="94" spans="1:21">
      <c r="A94" s="459">
        <v>39448</v>
      </c>
      <c r="B94" s="465"/>
      <c r="C94" s="466"/>
      <c r="D94" s="466">
        <v>-16.78843474</v>
      </c>
      <c r="E94" s="466"/>
      <c r="F94" s="466">
        <v>0</v>
      </c>
      <c r="G94" s="466"/>
      <c r="H94" s="466"/>
      <c r="I94" s="466"/>
      <c r="J94" s="466"/>
      <c r="K94" s="466"/>
      <c r="L94" s="466">
        <v>0</v>
      </c>
      <c r="M94" s="466"/>
      <c r="N94" s="466">
        <v>0</v>
      </c>
      <c r="O94" s="466"/>
      <c r="P94" s="466">
        <v>16.78843474</v>
      </c>
      <c r="Q94" s="466"/>
      <c r="R94" s="466"/>
      <c r="S94" s="466"/>
      <c r="T94" s="466"/>
      <c r="U94" s="467">
        <v>0</v>
      </c>
    </row>
    <row r="95" spans="1:21">
      <c r="A95" s="459">
        <v>39479</v>
      </c>
      <c r="B95" s="465"/>
      <c r="C95" s="466"/>
      <c r="D95" s="466">
        <v>-15.6108683</v>
      </c>
      <c r="E95" s="466"/>
      <c r="F95" s="466">
        <v>0</v>
      </c>
      <c r="G95" s="466"/>
      <c r="H95" s="466"/>
      <c r="I95" s="466"/>
      <c r="J95" s="466"/>
      <c r="K95" s="466"/>
      <c r="L95" s="466">
        <v>0</v>
      </c>
      <c r="M95" s="466"/>
      <c r="N95" s="466">
        <v>0</v>
      </c>
      <c r="O95" s="466"/>
      <c r="P95" s="466">
        <v>15.6108683</v>
      </c>
      <c r="Q95" s="466"/>
      <c r="R95" s="466"/>
      <c r="S95" s="466"/>
      <c r="T95" s="466"/>
      <c r="U95" s="467">
        <v>0</v>
      </c>
    </row>
    <row r="96" spans="1:21">
      <c r="A96" s="459">
        <v>39508</v>
      </c>
      <c r="B96" s="465"/>
      <c r="C96" s="466"/>
      <c r="D96" s="466">
        <v>-16.59358903</v>
      </c>
      <c r="E96" s="466"/>
      <c r="F96" s="466">
        <v>0</v>
      </c>
      <c r="G96" s="466"/>
      <c r="H96" s="466"/>
      <c r="I96" s="466"/>
      <c r="J96" s="466"/>
      <c r="K96" s="466"/>
      <c r="L96" s="466">
        <v>0</v>
      </c>
      <c r="M96" s="466"/>
      <c r="N96" s="466">
        <v>0</v>
      </c>
      <c r="O96" s="466"/>
      <c r="P96" s="466">
        <v>16.59358903</v>
      </c>
      <c r="Q96" s="466"/>
      <c r="R96" s="466"/>
      <c r="S96" s="466"/>
      <c r="T96" s="466"/>
      <c r="U96" s="467">
        <v>0</v>
      </c>
    </row>
    <row r="97" spans="1:21">
      <c r="A97" s="459">
        <v>39539</v>
      </c>
      <c r="B97" s="465"/>
      <c r="C97" s="466"/>
      <c r="D97" s="466">
        <v>-15.961749859999999</v>
      </c>
      <c r="E97" s="466"/>
      <c r="F97" s="466">
        <v>0</v>
      </c>
      <c r="G97" s="466"/>
      <c r="H97" s="466"/>
      <c r="I97" s="466"/>
      <c r="J97" s="466"/>
      <c r="K97" s="466"/>
      <c r="L97" s="466">
        <v>0</v>
      </c>
      <c r="M97" s="466"/>
      <c r="N97" s="466">
        <v>15.961749859999999</v>
      </c>
      <c r="O97" s="466"/>
      <c r="P97" s="466"/>
      <c r="Q97" s="466"/>
      <c r="R97" s="466"/>
      <c r="S97" s="466"/>
      <c r="T97" s="466"/>
      <c r="U97" s="467">
        <v>0</v>
      </c>
    </row>
    <row r="98" spans="1:21">
      <c r="A98" s="459">
        <v>39569</v>
      </c>
      <c r="B98" s="465"/>
      <c r="C98" s="466"/>
      <c r="D98" s="466">
        <v>-16.397818520000001</v>
      </c>
      <c r="E98" s="466"/>
      <c r="F98" s="466">
        <v>0</v>
      </c>
      <c r="G98" s="466"/>
      <c r="H98" s="466"/>
      <c r="I98" s="466"/>
      <c r="J98" s="466"/>
      <c r="K98" s="466"/>
      <c r="L98" s="466">
        <v>0</v>
      </c>
      <c r="M98" s="466"/>
      <c r="N98" s="466">
        <v>16.397818520000001</v>
      </c>
      <c r="O98" s="466"/>
      <c r="P98" s="466"/>
      <c r="Q98" s="466"/>
      <c r="R98" s="466"/>
      <c r="S98" s="466"/>
      <c r="T98" s="466"/>
      <c r="U98" s="467">
        <v>0</v>
      </c>
    </row>
    <row r="99" spans="1:21">
      <c r="A99" s="459">
        <v>39600</v>
      </c>
      <c r="B99" s="465"/>
      <c r="C99" s="466"/>
      <c r="D99" s="466">
        <v>-15.773436009999999</v>
      </c>
      <c r="E99" s="466"/>
      <c r="F99" s="466">
        <v>0</v>
      </c>
      <c r="G99" s="466"/>
      <c r="H99" s="466"/>
      <c r="I99" s="466"/>
      <c r="J99" s="466"/>
      <c r="K99" s="466"/>
      <c r="L99" s="466">
        <v>0</v>
      </c>
      <c r="M99" s="466"/>
      <c r="N99" s="466">
        <v>15.773436009999999</v>
      </c>
      <c r="O99" s="466"/>
      <c r="P99" s="466"/>
      <c r="Q99" s="466"/>
      <c r="R99" s="466"/>
      <c r="S99" s="466"/>
      <c r="T99" s="466"/>
      <c r="U99" s="467">
        <v>0</v>
      </c>
    </row>
    <row r="100" spans="1:21">
      <c r="A100" s="459">
        <v>39630</v>
      </c>
      <c r="B100" s="465"/>
      <c r="C100" s="466"/>
      <c r="D100" s="466">
        <v>-16.204362249999999</v>
      </c>
      <c r="E100" s="466"/>
      <c r="F100" s="466">
        <v>0</v>
      </c>
      <c r="G100" s="466"/>
      <c r="H100" s="466"/>
      <c r="I100" s="466"/>
      <c r="J100" s="466"/>
      <c r="K100" s="466"/>
      <c r="L100" s="466">
        <v>0</v>
      </c>
      <c r="M100" s="466"/>
      <c r="N100" s="466">
        <v>16.204362249999999</v>
      </c>
      <c r="O100" s="466"/>
      <c r="P100" s="466"/>
      <c r="Q100" s="466"/>
      <c r="R100" s="466"/>
      <c r="S100" s="466"/>
      <c r="T100" s="466"/>
      <c r="U100" s="467">
        <v>0</v>
      </c>
    </row>
    <row r="101" spans="1:21">
      <c r="A101" s="459">
        <v>39661</v>
      </c>
      <c r="B101" s="465"/>
      <c r="C101" s="466"/>
      <c r="D101" s="466">
        <v>-16.1069265</v>
      </c>
      <c r="E101" s="466"/>
      <c r="F101" s="466">
        <v>0</v>
      </c>
      <c r="G101" s="466"/>
      <c r="H101" s="466"/>
      <c r="I101" s="466"/>
      <c r="J101" s="466"/>
      <c r="K101" s="466"/>
      <c r="L101" s="466">
        <v>0</v>
      </c>
      <c r="M101" s="466"/>
      <c r="N101" s="466">
        <v>16.1069265</v>
      </c>
      <c r="O101" s="466"/>
      <c r="P101" s="466"/>
      <c r="Q101" s="466"/>
      <c r="R101" s="466"/>
      <c r="S101" s="466"/>
      <c r="T101" s="466"/>
      <c r="U101" s="467">
        <v>0</v>
      </c>
    </row>
    <row r="102" spans="1:21">
      <c r="A102" s="459">
        <v>39692</v>
      </c>
      <c r="B102" s="465"/>
      <c r="C102" s="466"/>
      <c r="D102" s="466">
        <v>-15.49362365</v>
      </c>
      <c r="E102" s="466"/>
      <c r="F102" s="466">
        <v>0</v>
      </c>
      <c r="G102" s="466"/>
      <c r="H102" s="466"/>
      <c r="I102" s="466"/>
      <c r="J102" s="466"/>
      <c r="K102" s="466"/>
      <c r="L102" s="466">
        <v>0</v>
      </c>
      <c r="M102" s="466"/>
      <c r="N102" s="466">
        <v>15.49362365</v>
      </c>
      <c r="O102" s="466"/>
      <c r="P102" s="466"/>
      <c r="Q102" s="466"/>
      <c r="R102" s="466"/>
      <c r="S102" s="466"/>
      <c r="T102" s="466"/>
      <c r="U102" s="467">
        <v>0</v>
      </c>
    </row>
    <row r="103" spans="1:21">
      <c r="A103" s="459">
        <v>39722</v>
      </c>
      <c r="B103" s="465"/>
      <c r="C103" s="466"/>
      <c r="D103" s="466">
        <v>-15.9169088</v>
      </c>
      <c r="E103" s="466"/>
      <c r="F103" s="466">
        <v>0</v>
      </c>
      <c r="G103" s="466"/>
      <c r="H103" s="466"/>
      <c r="I103" s="466"/>
      <c r="J103" s="466"/>
      <c r="K103" s="466"/>
      <c r="L103" s="466">
        <v>0</v>
      </c>
      <c r="M103" s="466"/>
      <c r="N103" s="466">
        <v>15.9169088</v>
      </c>
      <c r="O103" s="466"/>
      <c r="P103" s="466"/>
      <c r="Q103" s="466"/>
      <c r="R103" s="466"/>
      <c r="S103" s="466"/>
      <c r="T103" s="466"/>
      <c r="U103" s="467">
        <v>0</v>
      </c>
    </row>
    <row r="104" spans="1:21">
      <c r="A104" s="459">
        <v>39753</v>
      </c>
      <c r="B104" s="465"/>
      <c r="C104" s="466"/>
      <c r="D104" s="466"/>
      <c r="E104" s="466"/>
      <c r="F104" s="466">
        <v>0</v>
      </c>
      <c r="G104" s="466"/>
      <c r="H104" s="466"/>
      <c r="I104" s="466"/>
      <c r="J104" s="466"/>
      <c r="K104" s="466"/>
      <c r="L104" s="466"/>
      <c r="M104" s="466"/>
      <c r="N104" s="466"/>
      <c r="O104" s="466"/>
      <c r="P104" s="466"/>
      <c r="Q104" s="466"/>
      <c r="R104" s="466"/>
      <c r="S104" s="466"/>
      <c r="T104" s="466"/>
      <c r="U104" s="467">
        <v>0</v>
      </c>
    </row>
    <row r="105" spans="1:21">
      <c r="A105" s="459">
        <v>39783</v>
      </c>
      <c r="B105" s="465"/>
      <c r="C105" s="466"/>
      <c r="D105" s="466"/>
      <c r="E105" s="466"/>
      <c r="F105" s="466">
        <v>0</v>
      </c>
      <c r="G105" s="466"/>
      <c r="H105" s="466"/>
      <c r="I105" s="466"/>
      <c r="J105" s="466"/>
      <c r="K105" s="466"/>
      <c r="L105" s="466"/>
      <c r="M105" s="466"/>
      <c r="N105" s="466"/>
      <c r="O105" s="466"/>
      <c r="P105" s="466"/>
      <c r="Q105" s="466"/>
      <c r="R105" s="466"/>
      <c r="S105" s="466"/>
      <c r="T105" s="466"/>
      <c r="U105" s="467">
        <v>0</v>
      </c>
    </row>
    <row r="106" spans="1:21">
      <c r="A106" s="459">
        <v>39814</v>
      </c>
      <c r="B106" s="465"/>
      <c r="C106" s="466"/>
      <c r="D106" s="466"/>
      <c r="E106" s="466"/>
      <c r="F106" s="466">
        <v>0</v>
      </c>
      <c r="G106" s="466"/>
      <c r="H106" s="466"/>
      <c r="I106" s="466"/>
      <c r="J106" s="466"/>
      <c r="K106" s="466"/>
      <c r="L106" s="466"/>
      <c r="M106" s="466"/>
      <c r="N106" s="466"/>
      <c r="O106" s="466"/>
      <c r="P106" s="466"/>
      <c r="Q106" s="466"/>
      <c r="R106" s="466"/>
      <c r="S106" s="466"/>
      <c r="T106" s="466"/>
      <c r="U106" s="467">
        <v>0</v>
      </c>
    </row>
    <row r="107" spans="1:21">
      <c r="A107" s="459">
        <v>39845</v>
      </c>
      <c r="B107" s="465"/>
      <c r="C107" s="466"/>
      <c r="D107" s="466"/>
      <c r="E107" s="466"/>
      <c r="F107" s="466">
        <v>0</v>
      </c>
      <c r="G107" s="466"/>
      <c r="H107" s="466"/>
      <c r="I107" s="466"/>
      <c r="J107" s="466"/>
      <c r="K107" s="466"/>
      <c r="L107" s="466"/>
      <c r="M107" s="466"/>
      <c r="N107" s="466"/>
      <c r="O107" s="466"/>
      <c r="P107" s="466"/>
      <c r="Q107" s="466"/>
      <c r="R107" s="466"/>
      <c r="S107" s="466"/>
      <c r="T107" s="466"/>
      <c r="U107" s="467">
        <v>0</v>
      </c>
    </row>
    <row r="108" spans="1:21">
      <c r="A108" s="459">
        <v>39873</v>
      </c>
      <c r="B108" s="465"/>
      <c r="C108" s="466"/>
      <c r="D108" s="466"/>
      <c r="E108" s="466"/>
      <c r="F108" s="466">
        <v>0</v>
      </c>
      <c r="G108" s="466"/>
      <c r="H108" s="466"/>
      <c r="I108" s="466"/>
      <c r="J108" s="466"/>
      <c r="K108" s="466"/>
      <c r="L108" s="466"/>
      <c r="M108" s="466"/>
      <c r="N108" s="466"/>
      <c r="O108" s="466"/>
      <c r="P108" s="466"/>
      <c r="Q108" s="466"/>
      <c r="R108" s="466"/>
      <c r="S108" s="466"/>
      <c r="T108" s="466"/>
      <c r="U108" s="467">
        <v>0</v>
      </c>
    </row>
    <row r="109" spans="1:21">
      <c r="A109" s="459">
        <v>39904</v>
      </c>
      <c r="B109" s="465"/>
      <c r="C109" s="466"/>
      <c r="D109" s="466"/>
      <c r="E109" s="466"/>
      <c r="F109" s="466">
        <v>0</v>
      </c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7">
        <v>0</v>
      </c>
    </row>
    <row r="110" spans="1:21">
      <c r="A110" s="459">
        <v>39934</v>
      </c>
      <c r="B110" s="465"/>
      <c r="C110" s="466"/>
      <c r="D110" s="466"/>
      <c r="E110" s="466"/>
      <c r="F110" s="466">
        <v>0</v>
      </c>
      <c r="G110" s="466"/>
      <c r="H110" s="466"/>
      <c r="I110" s="466"/>
      <c r="J110" s="466"/>
      <c r="K110" s="466"/>
      <c r="L110" s="466"/>
      <c r="M110" s="466"/>
      <c r="N110" s="466"/>
      <c r="O110" s="466"/>
      <c r="P110" s="466"/>
      <c r="Q110" s="466"/>
      <c r="R110" s="466"/>
      <c r="S110" s="466"/>
      <c r="T110" s="466"/>
      <c r="U110" s="467">
        <v>0</v>
      </c>
    </row>
    <row r="111" spans="1:21">
      <c r="A111" s="459">
        <v>39965</v>
      </c>
      <c r="B111" s="465"/>
      <c r="C111" s="466"/>
      <c r="D111" s="466"/>
      <c r="E111" s="466"/>
      <c r="F111" s="466">
        <v>0</v>
      </c>
      <c r="G111" s="466"/>
      <c r="H111" s="466"/>
      <c r="I111" s="466"/>
      <c r="J111" s="466"/>
      <c r="K111" s="466"/>
      <c r="L111" s="466"/>
      <c r="M111" s="466"/>
      <c r="N111" s="466"/>
      <c r="O111" s="466"/>
      <c r="P111" s="466"/>
      <c r="Q111" s="466"/>
      <c r="R111" s="466"/>
      <c r="S111" s="466"/>
      <c r="T111" s="466"/>
      <c r="U111" s="467">
        <v>0</v>
      </c>
    </row>
    <row r="112" spans="1:21">
      <c r="A112" s="459">
        <v>39995</v>
      </c>
      <c r="B112" s="465"/>
      <c r="C112" s="466"/>
      <c r="D112" s="466"/>
      <c r="E112" s="466"/>
      <c r="F112" s="466">
        <v>0</v>
      </c>
      <c r="G112" s="466"/>
      <c r="H112" s="466"/>
      <c r="I112" s="466"/>
      <c r="J112" s="466"/>
      <c r="K112" s="466"/>
      <c r="L112" s="466"/>
      <c r="M112" s="466"/>
      <c r="N112" s="466"/>
      <c r="O112" s="466"/>
      <c r="P112" s="466"/>
      <c r="Q112" s="466"/>
      <c r="R112" s="466"/>
      <c r="S112" s="466"/>
      <c r="T112" s="466"/>
      <c r="U112" s="467">
        <v>0</v>
      </c>
    </row>
    <row r="113" spans="1:21">
      <c r="A113" s="459">
        <v>40026</v>
      </c>
      <c r="B113" s="465"/>
      <c r="C113" s="466"/>
      <c r="D113" s="466"/>
      <c r="E113" s="466"/>
      <c r="F113" s="466">
        <v>0</v>
      </c>
      <c r="G113" s="466"/>
      <c r="H113" s="466"/>
      <c r="I113" s="466"/>
      <c r="J113" s="466"/>
      <c r="K113" s="466"/>
      <c r="L113" s="466"/>
      <c r="M113" s="466"/>
      <c r="N113" s="466"/>
      <c r="O113" s="466"/>
      <c r="P113" s="466"/>
      <c r="Q113" s="466"/>
      <c r="R113" s="466"/>
      <c r="S113" s="466"/>
      <c r="T113" s="466"/>
      <c r="U113" s="467">
        <v>0</v>
      </c>
    </row>
    <row r="114" spans="1:21">
      <c r="A114" s="459">
        <v>40057</v>
      </c>
      <c r="B114" s="465"/>
      <c r="C114" s="466"/>
      <c r="D114" s="466"/>
      <c r="E114" s="466"/>
      <c r="F114" s="466">
        <v>0</v>
      </c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/>
      <c r="S114" s="466"/>
      <c r="T114" s="466"/>
      <c r="U114" s="467">
        <v>0</v>
      </c>
    </row>
    <row r="115" spans="1:21">
      <c r="A115" s="459">
        <v>40087</v>
      </c>
      <c r="B115" s="465"/>
      <c r="C115" s="466"/>
      <c r="D115" s="466"/>
      <c r="E115" s="466"/>
      <c r="F115" s="466">
        <v>0</v>
      </c>
      <c r="G115" s="466"/>
      <c r="H115" s="466"/>
      <c r="I115" s="466"/>
      <c r="J115" s="466"/>
      <c r="K115" s="466"/>
      <c r="L115" s="466"/>
      <c r="M115" s="466"/>
      <c r="N115" s="466"/>
      <c r="O115" s="466"/>
      <c r="P115" s="466"/>
      <c r="Q115" s="466"/>
      <c r="R115" s="466"/>
      <c r="S115" s="466"/>
      <c r="T115" s="466"/>
      <c r="U115" s="467">
        <v>0</v>
      </c>
    </row>
    <row r="116" spans="1:21">
      <c r="A116" s="461" t="s">
        <v>685</v>
      </c>
      <c r="B116" s="468">
        <v>-108.69228781999999</v>
      </c>
      <c r="C116" s="469">
        <v>5958.1355504799985</v>
      </c>
      <c r="D116" s="469">
        <v>-1348.2652806100007</v>
      </c>
      <c r="E116" s="469">
        <v>-2089.1946906299995</v>
      </c>
      <c r="F116" s="469">
        <v>-65.668918099999999</v>
      </c>
      <c r="G116" s="469">
        <v>-6694.0441842600003</v>
      </c>
      <c r="H116" s="469">
        <v>-66.35820121999997</v>
      </c>
      <c r="I116" s="469"/>
      <c r="J116" s="469">
        <v>-61.183600480000003</v>
      </c>
      <c r="K116" s="469">
        <v>0</v>
      </c>
      <c r="L116" s="469">
        <v>0</v>
      </c>
      <c r="M116" s="469">
        <v>7501.2057606799999</v>
      </c>
      <c r="N116" s="469">
        <v>1278.8612485800004</v>
      </c>
      <c r="O116" s="469">
        <v>146.58786222000001</v>
      </c>
      <c r="P116" s="469">
        <v>854.01844370000003</v>
      </c>
      <c r="Q116" s="469">
        <v>-146.58786222000001</v>
      </c>
      <c r="R116" s="469">
        <v>-177.254043</v>
      </c>
      <c r="S116" s="469">
        <v>161.87948574999999</v>
      </c>
      <c r="T116" s="469">
        <v>15.04567772</v>
      </c>
      <c r="U116" s="470">
        <v>5158.4849607900042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S500"/>
  <sheetViews>
    <sheetView workbookViewId="0">
      <selection sqref="A1:AS500"/>
    </sheetView>
  </sheetViews>
  <sheetFormatPr defaultRowHeight="12.75"/>
  <cols>
    <col min="1" max="1" width="6.28515625" customWidth="1"/>
    <col min="2" max="2" width="19.85546875" bestFit="1" customWidth="1"/>
    <col min="4" max="4" width="12.7109375" customWidth="1"/>
    <col min="5" max="5" width="16.7109375" style="338" customWidth="1"/>
    <col min="6" max="7" width="16.7109375" style="313" customWidth="1"/>
    <col min="8" max="28" width="16.7109375" customWidth="1"/>
    <col min="29" max="29" width="17.7109375" bestFit="1" customWidth="1"/>
  </cols>
  <sheetData>
    <row r="1" spans="1:45">
      <c r="D1">
        <v>1.77</v>
      </c>
      <c r="E1" s="338">
        <v>1</v>
      </c>
      <c r="F1" s="338">
        <f>+E1+1</f>
        <v>2</v>
      </c>
      <c r="G1" s="338">
        <f>+F1+1</f>
        <v>3</v>
      </c>
      <c r="H1" s="338">
        <f t="shared" ref="H1:Z1" si="0">+G1+1</f>
        <v>4</v>
      </c>
      <c r="I1" s="338">
        <f t="shared" si="0"/>
        <v>5</v>
      </c>
      <c r="J1" s="338">
        <f t="shared" si="0"/>
        <v>6</v>
      </c>
      <c r="K1" s="338">
        <f t="shared" si="0"/>
        <v>7</v>
      </c>
      <c r="L1" s="338">
        <f t="shared" si="0"/>
        <v>8</v>
      </c>
      <c r="M1" s="338">
        <f t="shared" si="0"/>
        <v>9</v>
      </c>
      <c r="N1" s="338">
        <f t="shared" si="0"/>
        <v>10</v>
      </c>
      <c r="O1" s="338">
        <f t="shared" si="0"/>
        <v>11</v>
      </c>
      <c r="P1" s="338">
        <f t="shared" si="0"/>
        <v>12</v>
      </c>
      <c r="Q1" s="338">
        <f t="shared" si="0"/>
        <v>13</v>
      </c>
      <c r="R1" s="338">
        <f t="shared" si="0"/>
        <v>14</v>
      </c>
      <c r="S1" s="338">
        <f t="shared" si="0"/>
        <v>15</v>
      </c>
      <c r="T1" s="338">
        <f t="shared" si="0"/>
        <v>16</v>
      </c>
      <c r="U1" s="338">
        <f t="shared" si="0"/>
        <v>17</v>
      </c>
      <c r="V1" s="338">
        <f t="shared" si="0"/>
        <v>18</v>
      </c>
      <c r="W1" s="338">
        <f t="shared" si="0"/>
        <v>19</v>
      </c>
      <c r="X1" s="338">
        <f t="shared" si="0"/>
        <v>20</v>
      </c>
      <c r="Y1" s="338">
        <f t="shared" si="0"/>
        <v>21</v>
      </c>
      <c r="Z1" s="338">
        <f t="shared" si="0"/>
        <v>22</v>
      </c>
      <c r="AA1" s="338">
        <f>+Z1+1</f>
        <v>23</v>
      </c>
      <c r="AB1" s="338">
        <v>24</v>
      </c>
      <c r="AC1" s="338">
        <v>25</v>
      </c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</row>
    <row r="2" spans="1:45">
      <c r="B2" s="339">
        <f>HLOOKUP(Count2,CurveTable2,2,FALSE)</f>
        <v>36438</v>
      </c>
      <c r="D2" s="340" t="s">
        <v>95</v>
      </c>
      <c r="E2" s="349">
        <v>36438</v>
      </c>
      <c r="F2" s="341">
        <f>E2</f>
        <v>36438</v>
      </c>
      <c r="G2" s="341">
        <f>F2</f>
        <v>36438</v>
      </c>
      <c r="H2" s="341">
        <f t="shared" ref="H2:S3" si="1">G2</f>
        <v>36438</v>
      </c>
      <c r="I2" s="341">
        <f t="shared" si="1"/>
        <v>36438</v>
      </c>
      <c r="J2" s="341">
        <f t="shared" si="1"/>
        <v>36438</v>
      </c>
      <c r="K2" s="341">
        <f t="shared" si="1"/>
        <v>36438</v>
      </c>
      <c r="L2" s="341">
        <f t="shared" si="1"/>
        <v>36438</v>
      </c>
      <c r="M2" s="341">
        <f t="shared" si="1"/>
        <v>36438</v>
      </c>
      <c r="N2" s="341">
        <f t="shared" si="1"/>
        <v>36438</v>
      </c>
      <c r="O2" s="341">
        <f t="shared" si="1"/>
        <v>36438</v>
      </c>
      <c r="P2" s="341">
        <f t="shared" si="1"/>
        <v>36438</v>
      </c>
      <c r="Q2" s="341">
        <f t="shared" si="1"/>
        <v>36438</v>
      </c>
      <c r="R2" s="341">
        <f t="shared" si="1"/>
        <v>36438</v>
      </c>
      <c r="S2" s="341">
        <f t="shared" si="1"/>
        <v>36438</v>
      </c>
      <c r="T2" s="341">
        <f>H2</f>
        <v>36438</v>
      </c>
      <c r="U2" s="341">
        <f>I2</f>
        <v>36438</v>
      </c>
      <c r="V2" s="341">
        <f>S2</f>
        <v>36438</v>
      </c>
      <c r="W2" s="341">
        <f t="shared" ref="W2:Z3" si="2">V2</f>
        <v>36438</v>
      </c>
      <c r="X2" s="341">
        <f t="shared" si="2"/>
        <v>36438</v>
      </c>
      <c r="Y2" s="341">
        <f t="shared" si="2"/>
        <v>36438</v>
      </c>
      <c r="Z2" s="341">
        <f t="shared" si="2"/>
        <v>36438</v>
      </c>
      <c r="AA2" s="341">
        <f>Z2</f>
        <v>36438</v>
      </c>
      <c r="AB2" s="341">
        <f>O2</f>
        <v>36438</v>
      </c>
      <c r="AC2" s="341">
        <f>P2</f>
        <v>36438</v>
      </c>
      <c r="AD2" s="321"/>
      <c r="AE2" s="321"/>
      <c r="AF2" s="321"/>
      <c r="AG2" s="321"/>
      <c r="AH2" s="321"/>
      <c r="AI2" s="321"/>
      <c r="AJ2" s="321"/>
      <c r="AK2" s="321"/>
      <c r="AL2" s="321"/>
      <c r="AM2" s="321"/>
      <c r="AN2" s="321"/>
      <c r="AO2" s="321"/>
      <c r="AP2" s="321"/>
      <c r="AQ2" s="321"/>
      <c r="AR2" s="321"/>
      <c r="AS2" s="321"/>
    </row>
    <row r="3" spans="1:45">
      <c r="B3" s="342">
        <f>HLOOKUP(Count2,CurveTable2,3,FALSE)</f>
        <v>36438</v>
      </c>
      <c r="D3" s="340" t="s">
        <v>117</v>
      </c>
      <c r="E3" s="339">
        <f>E2</f>
        <v>36438</v>
      </c>
      <c r="F3" s="342">
        <f>E3</f>
        <v>36438</v>
      </c>
      <c r="G3" s="342">
        <f>F3</f>
        <v>36438</v>
      </c>
      <c r="H3" s="342">
        <f t="shared" si="1"/>
        <v>36438</v>
      </c>
      <c r="I3" s="342">
        <f t="shared" si="1"/>
        <v>36438</v>
      </c>
      <c r="J3" s="342">
        <f t="shared" si="1"/>
        <v>36438</v>
      </c>
      <c r="K3" s="342">
        <f t="shared" si="1"/>
        <v>36438</v>
      </c>
      <c r="L3" s="342">
        <f t="shared" si="1"/>
        <v>36438</v>
      </c>
      <c r="M3" s="342">
        <f t="shared" si="1"/>
        <v>36438</v>
      </c>
      <c r="N3" s="342">
        <f t="shared" si="1"/>
        <v>36438</v>
      </c>
      <c r="O3" s="342">
        <f t="shared" si="1"/>
        <v>36438</v>
      </c>
      <c r="P3" s="342">
        <f>O3</f>
        <v>36438</v>
      </c>
      <c r="Q3" s="342">
        <f t="shared" si="1"/>
        <v>36438</v>
      </c>
      <c r="R3" s="342">
        <f t="shared" si="1"/>
        <v>36438</v>
      </c>
      <c r="S3" s="342">
        <f t="shared" si="1"/>
        <v>36438</v>
      </c>
      <c r="T3" s="342">
        <f>H3</f>
        <v>36438</v>
      </c>
      <c r="U3" s="342">
        <f>I3</f>
        <v>36438</v>
      </c>
      <c r="V3" s="342">
        <f>S3</f>
        <v>36438</v>
      </c>
      <c r="W3" s="342">
        <f t="shared" si="2"/>
        <v>36438</v>
      </c>
      <c r="X3" s="342">
        <f t="shared" si="2"/>
        <v>36438</v>
      </c>
      <c r="Y3" s="342">
        <f t="shared" si="2"/>
        <v>36438</v>
      </c>
      <c r="Z3" s="342">
        <f t="shared" si="2"/>
        <v>36438</v>
      </c>
      <c r="AA3" s="342">
        <f>Z3</f>
        <v>36438</v>
      </c>
      <c r="AB3" s="342">
        <f>O3</f>
        <v>36438</v>
      </c>
      <c r="AC3" s="342">
        <f>P3</f>
        <v>36438</v>
      </c>
      <c r="AD3" s="321"/>
      <c r="AE3" s="321"/>
      <c r="AF3" s="321"/>
      <c r="AG3" s="321"/>
      <c r="AH3" s="321"/>
      <c r="AI3" s="321"/>
      <c r="AJ3" s="321"/>
      <c r="AK3" s="321"/>
      <c r="AL3" s="321"/>
      <c r="AM3" s="321"/>
      <c r="AN3" s="321"/>
      <c r="AO3" s="321"/>
      <c r="AP3" s="321"/>
      <c r="AQ3" s="321"/>
      <c r="AR3" s="321"/>
      <c r="AS3" s="321"/>
    </row>
    <row r="4" spans="1:45">
      <c r="A4">
        <v>1</v>
      </c>
      <c r="B4" s="342" t="str">
        <f>HLOOKUP(Count2,CurveTable2,4,FALSE)</f>
        <v>GD-HEHUB</v>
      </c>
      <c r="D4" s="340" t="s">
        <v>108</v>
      </c>
      <c r="E4" s="342" t="s">
        <v>559</v>
      </c>
      <c r="F4" s="342" t="s">
        <v>561</v>
      </c>
      <c r="G4" s="342" t="s">
        <v>562</v>
      </c>
      <c r="H4" s="342" t="s">
        <v>563</v>
      </c>
      <c r="I4" s="342" t="s">
        <v>564</v>
      </c>
      <c r="J4" s="342" t="s">
        <v>565</v>
      </c>
      <c r="K4" s="342" t="s">
        <v>566</v>
      </c>
      <c r="L4" s="342" t="s">
        <v>567</v>
      </c>
      <c r="M4" s="342" t="s">
        <v>568</v>
      </c>
      <c r="N4" s="342" t="s">
        <v>569</v>
      </c>
      <c r="O4" s="342" t="s">
        <v>570</v>
      </c>
      <c r="P4" s="342" t="s">
        <v>571</v>
      </c>
      <c r="Q4" s="342" t="s">
        <v>572</v>
      </c>
      <c r="R4" s="342" t="s">
        <v>573</v>
      </c>
      <c r="S4" s="342" t="s">
        <v>574</v>
      </c>
      <c r="T4" s="342" t="s">
        <v>602</v>
      </c>
      <c r="U4" s="342" t="s">
        <v>605</v>
      </c>
      <c r="V4" s="342" t="s">
        <v>591</v>
      </c>
      <c r="W4" s="342" t="s">
        <v>599</v>
      </c>
      <c r="X4" s="342" t="s">
        <v>600</v>
      </c>
      <c r="Y4" s="342" t="s">
        <v>597</v>
      </c>
      <c r="Z4" s="342" t="s">
        <v>598</v>
      </c>
      <c r="AA4" s="342" t="s">
        <v>661</v>
      </c>
      <c r="AB4" s="342" t="s">
        <v>615</v>
      </c>
      <c r="AC4" s="342" t="s">
        <v>615</v>
      </c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  <c r="AP4" s="321"/>
      <c r="AQ4" s="321"/>
      <c r="AR4" s="321"/>
      <c r="AS4" s="321"/>
    </row>
    <row r="5" spans="1:45">
      <c r="B5" s="343" t="str">
        <f>HLOOKUP(Count2,CurveTable2,5,FALSE)</f>
        <v>SP</v>
      </c>
      <c r="D5" s="340" t="s">
        <v>109</v>
      </c>
      <c r="E5" s="343" t="s">
        <v>558</v>
      </c>
      <c r="F5" s="343" t="s">
        <v>558</v>
      </c>
      <c r="G5" s="343" t="s">
        <v>558</v>
      </c>
      <c r="H5" s="343" t="s">
        <v>558</v>
      </c>
      <c r="I5" s="343" t="s">
        <v>558</v>
      </c>
      <c r="J5" s="343" t="s">
        <v>558</v>
      </c>
      <c r="K5" s="343" t="s">
        <v>558</v>
      </c>
      <c r="L5" s="343" t="s">
        <v>558</v>
      </c>
      <c r="M5" s="343" t="s">
        <v>558</v>
      </c>
      <c r="N5" s="343" t="s">
        <v>558</v>
      </c>
      <c r="O5" s="343" t="s">
        <v>558</v>
      </c>
      <c r="P5" s="343" t="s">
        <v>558</v>
      </c>
      <c r="Q5" s="343" t="s">
        <v>558</v>
      </c>
      <c r="R5" s="343" t="s">
        <v>558</v>
      </c>
      <c r="S5" s="343" t="s">
        <v>558</v>
      </c>
      <c r="T5" s="343" t="s">
        <v>558</v>
      </c>
      <c r="U5" s="343" t="s">
        <v>558</v>
      </c>
      <c r="V5" s="343" t="s">
        <v>558</v>
      </c>
      <c r="W5" s="343" t="s">
        <v>558</v>
      </c>
      <c r="X5" s="343" t="s">
        <v>558</v>
      </c>
      <c r="Y5" s="343" t="s">
        <v>558</v>
      </c>
      <c r="Z5" s="343" t="s">
        <v>558</v>
      </c>
      <c r="AA5" s="343" t="s">
        <v>558</v>
      </c>
      <c r="AB5" s="343" t="s">
        <v>558</v>
      </c>
      <c r="AC5" s="343" t="s">
        <v>558</v>
      </c>
      <c r="AD5" s="321"/>
      <c r="AE5" s="321"/>
      <c r="AF5" s="321"/>
      <c r="AG5" s="321"/>
      <c r="AH5" s="321"/>
      <c r="AI5" s="321"/>
      <c r="AJ5" s="321"/>
      <c r="AK5" s="321"/>
      <c r="AL5" s="321"/>
      <c r="AM5" s="321"/>
      <c r="AN5" s="321"/>
      <c r="AO5" s="321"/>
      <c r="AP5" s="321"/>
      <c r="AQ5" s="321"/>
      <c r="AR5" s="321"/>
      <c r="AS5" s="321"/>
    </row>
    <row r="6" spans="1:45">
      <c r="B6" s="343" t="str">
        <f>HLOOKUP(Count2,CurveTable2,6,FALSE)</f>
        <v>D</v>
      </c>
      <c r="D6" s="340" t="s">
        <v>110</v>
      </c>
      <c r="E6" s="343" t="s">
        <v>199</v>
      </c>
      <c r="F6" s="343" t="s">
        <v>199</v>
      </c>
      <c r="G6" s="343" t="s">
        <v>199</v>
      </c>
      <c r="H6" s="343" t="s">
        <v>199</v>
      </c>
      <c r="I6" s="343" t="s">
        <v>199</v>
      </c>
      <c r="J6" s="343" t="s">
        <v>199</v>
      </c>
      <c r="K6" s="343" t="s">
        <v>199</v>
      </c>
      <c r="L6" s="343" t="s">
        <v>199</v>
      </c>
      <c r="M6" s="343" t="s">
        <v>199</v>
      </c>
      <c r="N6" s="343" t="s">
        <v>199</v>
      </c>
      <c r="O6" s="343" t="s">
        <v>199</v>
      </c>
      <c r="P6" s="343" t="s">
        <v>199</v>
      </c>
      <c r="Q6" s="343" t="s">
        <v>199</v>
      </c>
      <c r="R6" s="343" t="s">
        <v>199</v>
      </c>
      <c r="S6" s="343" t="s">
        <v>199</v>
      </c>
      <c r="T6" s="343" t="s">
        <v>199</v>
      </c>
      <c r="U6" s="343" t="s">
        <v>199</v>
      </c>
      <c r="V6" s="343" t="s">
        <v>199</v>
      </c>
      <c r="W6" s="343" t="s">
        <v>199</v>
      </c>
      <c r="X6" s="343" t="s">
        <v>199</v>
      </c>
      <c r="Y6" s="343" t="s">
        <v>199</v>
      </c>
      <c r="Z6" s="343" t="s">
        <v>199</v>
      </c>
      <c r="AA6" s="343" t="s">
        <v>199</v>
      </c>
      <c r="AB6" s="343" t="s">
        <v>197</v>
      </c>
      <c r="AC6" s="343" t="s">
        <v>197</v>
      </c>
      <c r="AD6" s="321"/>
      <c r="AE6" s="321"/>
      <c r="AF6" s="321"/>
      <c r="AG6" s="321"/>
      <c r="AH6" s="321"/>
      <c r="AI6" s="321"/>
      <c r="AJ6" s="321"/>
      <c r="AK6" s="321"/>
      <c r="AL6" s="321"/>
      <c r="AM6" s="321"/>
      <c r="AN6" s="321"/>
      <c r="AO6" s="321"/>
      <c r="AP6" s="321"/>
      <c r="AQ6" s="321"/>
      <c r="AR6" s="321"/>
      <c r="AS6" s="321"/>
    </row>
    <row r="7" spans="1:45">
      <c r="B7" s="343" t="str">
        <f>HLOOKUP(Count2,CurveTable2,7,FALSE)</f>
        <v>c15</v>
      </c>
      <c r="D7" s="340" t="s">
        <v>560</v>
      </c>
      <c r="E7" s="343" t="s">
        <v>575</v>
      </c>
      <c r="F7" s="343" t="s">
        <v>576</v>
      </c>
      <c r="G7" s="343" t="s">
        <v>577</v>
      </c>
      <c r="H7" s="343" t="s">
        <v>578</v>
      </c>
      <c r="I7" s="343" t="s">
        <v>579</v>
      </c>
      <c r="J7" s="343" t="s">
        <v>580</v>
      </c>
      <c r="K7" s="343" t="s">
        <v>581</v>
      </c>
      <c r="L7" s="343" t="s">
        <v>582</v>
      </c>
      <c r="M7" s="343" t="s">
        <v>583</v>
      </c>
      <c r="N7" s="343" t="s">
        <v>584</v>
      </c>
      <c r="O7" s="343" t="s">
        <v>585</v>
      </c>
      <c r="P7" s="343" t="s">
        <v>586</v>
      </c>
      <c r="Q7" s="343" t="s">
        <v>587</v>
      </c>
      <c r="R7" s="343" t="s">
        <v>588</v>
      </c>
      <c r="S7" s="343" t="s">
        <v>589</v>
      </c>
      <c r="T7" s="343" t="s">
        <v>590</v>
      </c>
      <c r="U7" s="343" t="s">
        <v>592</v>
      </c>
      <c r="V7" s="343" t="s">
        <v>593</v>
      </c>
      <c r="W7" s="343" t="s">
        <v>594</v>
      </c>
      <c r="X7" s="343" t="s">
        <v>595</v>
      </c>
      <c r="Y7" s="343" t="s">
        <v>596</v>
      </c>
      <c r="Z7" s="343" t="s">
        <v>603</v>
      </c>
      <c r="AA7" s="343" t="s">
        <v>604</v>
      </c>
      <c r="AB7" s="343" t="s">
        <v>604</v>
      </c>
      <c r="AC7" s="343" t="s">
        <v>604</v>
      </c>
      <c r="AD7" s="344"/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</row>
    <row r="8" spans="1:45">
      <c r="D8" s="345"/>
      <c r="E8" s="346"/>
      <c r="F8" s="346"/>
      <c r="G8" s="346"/>
      <c r="H8" s="346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5"/>
      <c r="AD8" s="346"/>
      <c r="AE8" s="346"/>
      <c r="AF8" s="346"/>
      <c r="AG8" s="346"/>
      <c r="AH8" s="346"/>
      <c r="AI8" s="346"/>
    </row>
    <row r="9" spans="1:45">
      <c r="B9" s="313"/>
      <c r="D9" s="345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  <c r="Z9" s="346"/>
      <c r="AA9" s="346"/>
      <c r="AB9" s="346"/>
      <c r="AC9" s="345"/>
      <c r="AD9" s="346"/>
      <c r="AE9" s="346"/>
      <c r="AF9" s="346"/>
      <c r="AG9" s="346"/>
      <c r="AH9" s="346"/>
      <c r="AI9" s="346"/>
    </row>
    <row r="10" spans="1:45">
      <c r="B10" s="347"/>
      <c r="D10" s="345"/>
      <c r="E10" s="346"/>
      <c r="F10" s="346"/>
      <c r="G10" s="346"/>
      <c r="H10" s="346"/>
      <c r="I10" s="346"/>
      <c r="J10" s="346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46"/>
      <c r="Y10" s="346"/>
      <c r="Z10" s="346"/>
      <c r="AA10" s="346"/>
      <c r="AB10" s="346"/>
      <c r="AC10" s="345"/>
      <c r="AD10" s="346"/>
      <c r="AE10" s="346"/>
      <c r="AF10" s="346"/>
      <c r="AG10" s="346"/>
      <c r="AH10" s="346"/>
      <c r="AI10" s="346"/>
    </row>
    <row r="11" spans="1:45">
      <c r="D11" s="345"/>
      <c r="E11" s="346"/>
      <c r="F11" s="346"/>
      <c r="G11" s="346"/>
      <c r="H11" s="346"/>
      <c r="I11" s="346"/>
      <c r="J11" s="346"/>
      <c r="K11" s="346"/>
      <c r="L11" s="346"/>
      <c r="M11" s="346"/>
      <c r="N11" s="346"/>
      <c r="O11" s="346"/>
      <c r="P11" s="346"/>
      <c r="Q11" s="346"/>
      <c r="R11" s="346"/>
      <c r="S11" s="346"/>
      <c r="T11" s="346"/>
      <c r="U11" s="346"/>
      <c r="V11" s="346"/>
      <c r="W11" s="346"/>
      <c r="X11" s="346"/>
      <c r="Y11" s="346"/>
      <c r="Z11" s="346"/>
      <c r="AA11" s="346"/>
      <c r="AB11" s="346"/>
      <c r="AC11" s="345"/>
      <c r="AD11" s="346"/>
      <c r="AE11" s="346"/>
      <c r="AF11" s="346"/>
      <c r="AG11" s="346"/>
      <c r="AH11" s="346"/>
      <c r="AI11" s="346"/>
    </row>
    <row r="12" spans="1:45">
      <c r="D12" s="345"/>
      <c r="E12" s="346"/>
      <c r="F12" s="346"/>
      <c r="G12" s="346"/>
      <c r="H12" s="346"/>
      <c r="I12" s="346"/>
      <c r="J12" s="346"/>
      <c r="K12" s="346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  <c r="Z12" s="346"/>
      <c r="AA12" s="346"/>
      <c r="AB12" s="346"/>
      <c r="AC12" s="345"/>
      <c r="AD12" s="346"/>
      <c r="AE12" s="346"/>
      <c r="AF12" s="346"/>
      <c r="AG12" s="346"/>
      <c r="AH12" s="346"/>
      <c r="AI12" s="346"/>
    </row>
    <row r="13" spans="1:45">
      <c r="D13" s="345"/>
      <c r="E13" s="346"/>
      <c r="F13" s="346"/>
      <c r="G13" s="346"/>
      <c r="H13" s="346"/>
      <c r="I13" s="346"/>
      <c r="J13" s="346"/>
      <c r="K13" s="346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  <c r="Z13" s="346"/>
      <c r="AA13" s="346"/>
      <c r="AB13" s="346"/>
      <c r="AC13" s="345"/>
      <c r="AD13" s="346"/>
      <c r="AE13" s="346"/>
      <c r="AF13" s="346"/>
      <c r="AG13" s="346"/>
      <c r="AH13" s="346"/>
      <c r="AI13" s="346"/>
    </row>
    <row r="14" spans="1:45">
      <c r="D14" s="345"/>
      <c r="E14" s="346"/>
      <c r="F14" s="346"/>
      <c r="G14" s="346"/>
      <c r="H14" s="346"/>
      <c r="I14" s="346"/>
      <c r="J14" s="346"/>
      <c r="K14" s="346"/>
      <c r="L14" s="346"/>
      <c r="M14" s="346"/>
      <c r="N14" s="346"/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  <c r="Z14" s="346"/>
      <c r="AA14" s="346"/>
      <c r="AB14" s="346"/>
      <c r="AC14" s="345"/>
      <c r="AD14" s="346"/>
      <c r="AE14" s="346"/>
      <c r="AF14" s="346"/>
      <c r="AG14" s="346"/>
      <c r="AH14" s="346"/>
      <c r="AI14" s="346"/>
    </row>
    <row r="15" spans="1:45">
      <c r="B15" t="s">
        <v>559</v>
      </c>
      <c r="E15" s="346"/>
      <c r="F15" s="346"/>
      <c r="G15" s="346"/>
      <c r="H15" s="346"/>
      <c r="I15" s="346"/>
      <c r="J15" s="346"/>
      <c r="K15" s="346"/>
      <c r="L15" s="346"/>
      <c r="M15" s="346"/>
      <c r="N15" s="346"/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  <c r="Z15" s="346"/>
      <c r="AA15" s="346"/>
      <c r="AB15" s="346"/>
      <c r="AC15" s="345"/>
      <c r="AD15" s="346"/>
      <c r="AE15" s="346"/>
      <c r="AF15" s="346"/>
      <c r="AG15" s="346"/>
      <c r="AH15" s="346"/>
      <c r="AI15" s="346"/>
    </row>
    <row r="16" spans="1:45">
      <c r="B16" t="s">
        <v>561</v>
      </c>
      <c r="E16"/>
      <c r="F16" s="346"/>
      <c r="G16" s="346"/>
      <c r="H16" s="346"/>
      <c r="I16" s="346"/>
      <c r="J16" s="346"/>
      <c r="K16" s="346"/>
      <c r="L16" s="346"/>
      <c r="M16" s="346"/>
      <c r="N16" s="346"/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  <c r="Z16" s="346"/>
      <c r="AA16" s="346"/>
      <c r="AB16" s="346"/>
      <c r="AC16" s="345"/>
      <c r="AD16" s="346"/>
      <c r="AE16" s="346"/>
      <c r="AF16" s="346"/>
      <c r="AG16" s="346"/>
      <c r="AH16" s="346"/>
      <c r="AI16" s="346"/>
    </row>
    <row r="17" spans="1:35">
      <c r="B17" t="s">
        <v>562</v>
      </c>
      <c r="E17"/>
      <c r="F17" s="346"/>
      <c r="G17" s="346"/>
      <c r="H17" s="346"/>
      <c r="I17" s="346"/>
      <c r="J17" s="346"/>
      <c r="K17" s="346"/>
      <c r="L17" s="346"/>
      <c r="M17" s="346"/>
      <c r="N17" s="346"/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  <c r="Z17" s="346"/>
      <c r="AA17" s="346"/>
      <c r="AB17" s="346"/>
      <c r="AC17" s="345"/>
      <c r="AD17" s="346"/>
      <c r="AE17" s="346"/>
      <c r="AF17" s="346"/>
      <c r="AG17" s="346"/>
      <c r="AH17" s="346"/>
      <c r="AI17" s="346"/>
    </row>
    <row r="18" spans="1:35">
      <c r="B18" t="s">
        <v>563</v>
      </c>
      <c r="E18"/>
      <c r="F18" s="346"/>
      <c r="G18" s="346"/>
      <c r="H18" s="346"/>
      <c r="I18" s="346"/>
      <c r="J18" s="346"/>
      <c r="K18" s="346"/>
      <c r="L18" s="346"/>
      <c r="M18" s="346"/>
      <c r="N18" s="346"/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  <c r="Z18" s="346"/>
      <c r="AA18" s="346"/>
      <c r="AB18" s="346"/>
      <c r="AC18" s="345"/>
      <c r="AD18" s="346"/>
      <c r="AE18" s="346"/>
      <c r="AF18" s="346"/>
      <c r="AG18" s="346"/>
      <c r="AH18" s="346"/>
      <c r="AI18" s="346"/>
    </row>
    <row r="19" spans="1:35">
      <c r="A19">
        <f>C19-C$15</f>
        <v>0</v>
      </c>
      <c r="B19" t="s">
        <v>564</v>
      </c>
      <c r="E19"/>
      <c r="F19" s="346"/>
      <c r="G19" s="346"/>
      <c r="H19" s="346"/>
      <c r="I19" s="346"/>
      <c r="J19" s="346"/>
      <c r="K19" s="346"/>
      <c r="L19" s="346"/>
      <c r="M19" s="346"/>
      <c r="N19" s="346"/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  <c r="Z19" s="346"/>
      <c r="AA19" s="346"/>
      <c r="AB19" s="346"/>
      <c r="AC19" s="345"/>
      <c r="AD19" s="346"/>
      <c r="AE19" s="346"/>
      <c r="AF19" s="346"/>
      <c r="AG19" s="346"/>
      <c r="AH19" s="346"/>
      <c r="AI19" s="346"/>
    </row>
    <row r="20" spans="1:35">
      <c r="A20">
        <f t="shared" ref="A20:A38" si="3">C20-C$15</f>
        <v>0</v>
      </c>
      <c r="B20" t="s">
        <v>565</v>
      </c>
      <c r="E20"/>
      <c r="F20" s="346"/>
      <c r="G20" s="346"/>
      <c r="H20" s="346"/>
      <c r="I20" s="346"/>
      <c r="J20" s="346"/>
      <c r="K20" s="346"/>
      <c r="L20" s="346"/>
      <c r="M20" s="346"/>
      <c r="N20" s="346"/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  <c r="Z20" s="346"/>
      <c r="AA20" s="346"/>
      <c r="AB20" s="346"/>
      <c r="AC20" s="345"/>
      <c r="AD20" s="346"/>
      <c r="AE20" s="346"/>
      <c r="AF20" s="346"/>
      <c r="AG20" s="346"/>
      <c r="AH20" s="346"/>
      <c r="AI20" s="346"/>
    </row>
    <row r="21" spans="1:35">
      <c r="A21">
        <f t="shared" si="3"/>
        <v>0</v>
      </c>
      <c r="B21" t="s">
        <v>566</v>
      </c>
      <c r="E21"/>
      <c r="F21" s="346"/>
      <c r="G21" s="346"/>
      <c r="H21" s="346"/>
      <c r="I21" s="346"/>
      <c r="J21" s="346"/>
      <c r="K21" s="346"/>
      <c r="L21" s="346"/>
      <c r="M21" s="346"/>
      <c r="N21" s="346"/>
      <c r="O21" s="346"/>
      <c r="P21" s="346"/>
      <c r="Q21" s="346"/>
      <c r="R21" s="346"/>
      <c r="S21" s="346"/>
      <c r="T21" s="346"/>
      <c r="U21" s="346"/>
      <c r="V21" s="346"/>
      <c r="W21" s="346"/>
      <c r="X21" s="346"/>
      <c r="Y21" s="346"/>
      <c r="Z21" s="346"/>
      <c r="AA21" s="346"/>
      <c r="AB21" s="346"/>
      <c r="AC21" s="345"/>
      <c r="AD21" s="346"/>
      <c r="AE21" s="346"/>
      <c r="AF21" s="346"/>
      <c r="AG21" s="346"/>
      <c r="AH21" s="346"/>
      <c r="AI21" s="346"/>
    </row>
    <row r="22" spans="1:35">
      <c r="A22">
        <f t="shared" si="3"/>
        <v>0</v>
      </c>
      <c r="B22" t="s">
        <v>567</v>
      </c>
      <c r="E22"/>
      <c r="F22" s="346"/>
      <c r="G22" s="346"/>
      <c r="H22" s="346"/>
      <c r="I22" s="346"/>
      <c r="J22" s="346"/>
      <c r="K22" s="346"/>
      <c r="L22" s="346"/>
      <c r="M22" s="346"/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  <c r="Y22" s="346"/>
      <c r="Z22" s="346"/>
      <c r="AA22" s="346"/>
      <c r="AB22" s="346"/>
      <c r="AC22" s="345"/>
      <c r="AD22" s="346"/>
      <c r="AE22" s="346"/>
      <c r="AF22" s="346"/>
      <c r="AG22" s="346"/>
      <c r="AH22" s="346"/>
      <c r="AI22" s="346"/>
    </row>
    <row r="23" spans="1:35">
      <c r="A23">
        <f t="shared" si="3"/>
        <v>0</v>
      </c>
      <c r="B23" t="s">
        <v>568</v>
      </c>
      <c r="E23"/>
      <c r="F23" s="346"/>
      <c r="G23" s="346"/>
      <c r="H23" s="346"/>
      <c r="I23" s="346"/>
      <c r="J23" s="346"/>
      <c r="K23" s="346"/>
      <c r="L23" s="346"/>
      <c r="M23" s="346"/>
      <c r="N23" s="346"/>
      <c r="O23" s="346"/>
      <c r="P23" s="346"/>
      <c r="Q23" s="346"/>
      <c r="R23" s="346"/>
      <c r="S23" s="346"/>
      <c r="T23" s="346"/>
      <c r="U23" s="346"/>
      <c r="V23" s="346"/>
      <c r="W23" s="346"/>
      <c r="X23" s="346"/>
      <c r="Y23" s="346"/>
      <c r="Z23" s="346"/>
      <c r="AA23" s="346"/>
      <c r="AB23" s="346"/>
      <c r="AC23" s="345"/>
      <c r="AD23" s="346"/>
      <c r="AE23" s="346"/>
      <c r="AF23" s="346"/>
      <c r="AG23" s="346"/>
      <c r="AH23" s="346"/>
      <c r="AI23" s="346"/>
    </row>
    <row r="24" spans="1:35">
      <c r="A24">
        <f t="shared" si="3"/>
        <v>0</v>
      </c>
      <c r="B24" t="s">
        <v>569</v>
      </c>
      <c r="E24"/>
      <c r="F24" s="346"/>
      <c r="G24" s="346"/>
      <c r="H24" s="346"/>
      <c r="I24" s="346"/>
      <c r="J24" s="346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  <c r="Y24" s="346"/>
      <c r="Z24" s="346"/>
      <c r="AA24" s="346"/>
      <c r="AB24" s="346"/>
      <c r="AC24" s="345"/>
      <c r="AD24" s="346"/>
      <c r="AE24" s="346"/>
      <c r="AF24" s="346"/>
      <c r="AG24" s="346"/>
      <c r="AH24" s="346"/>
      <c r="AI24" s="346"/>
    </row>
    <row r="25" spans="1:35">
      <c r="A25">
        <f t="shared" si="3"/>
        <v>0</v>
      </c>
      <c r="B25" t="s">
        <v>570</v>
      </c>
      <c r="E25"/>
      <c r="F25" s="346"/>
      <c r="G25" s="346"/>
      <c r="H25" s="346"/>
      <c r="I25" s="346"/>
      <c r="J25" s="346"/>
      <c r="K25" s="346"/>
      <c r="L25" s="346"/>
      <c r="M25" s="346"/>
      <c r="N25" s="346"/>
      <c r="O25" s="346"/>
      <c r="P25" s="346"/>
      <c r="Q25" s="346"/>
      <c r="R25" s="346"/>
      <c r="S25" s="346"/>
      <c r="T25" s="346"/>
      <c r="U25" s="346"/>
      <c r="V25" s="346"/>
      <c r="W25" s="346"/>
      <c r="X25" s="346"/>
      <c r="Y25" s="346"/>
      <c r="Z25" s="346"/>
      <c r="AA25" s="346"/>
      <c r="AB25" s="346"/>
      <c r="AC25" s="345"/>
      <c r="AD25" s="346"/>
      <c r="AE25" s="346"/>
      <c r="AF25" s="346"/>
      <c r="AG25" s="346"/>
      <c r="AH25" s="346"/>
      <c r="AI25" s="346"/>
    </row>
    <row r="26" spans="1:35">
      <c r="A26">
        <f t="shared" si="3"/>
        <v>0</v>
      </c>
      <c r="B26" t="s">
        <v>571</v>
      </c>
      <c r="E26"/>
      <c r="F26" s="346"/>
      <c r="G26" s="346"/>
      <c r="H26" s="346"/>
      <c r="I26" s="346"/>
      <c r="J26" s="346"/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  <c r="Y26" s="346"/>
      <c r="Z26" s="346"/>
      <c r="AA26" s="346"/>
      <c r="AB26" s="346"/>
      <c r="AC26" s="345"/>
      <c r="AD26" s="346"/>
      <c r="AE26" s="346"/>
      <c r="AF26" s="346"/>
      <c r="AG26" s="346"/>
      <c r="AH26" s="346"/>
      <c r="AI26" s="346"/>
    </row>
    <row r="27" spans="1:35">
      <c r="A27">
        <f t="shared" si="3"/>
        <v>0</v>
      </c>
      <c r="B27" t="s">
        <v>572</v>
      </c>
      <c r="E27"/>
      <c r="F27" s="346"/>
      <c r="G27" s="346"/>
      <c r="H27" s="346"/>
      <c r="I27" s="346"/>
      <c r="J27" s="346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  <c r="Y27" s="346"/>
      <c r="Z27" s="346"/>
      <c r="AA27" s="346"/>
      <c r="AB27" s="346"/>
      <c r="AC27" s="345"/>
      <c r="AD27" s="346"/>
      <c r="AE27" s="346"/>
      <c r="AF27" s="346"/>
      <c r="AG27" s="346"/>
      <c r="AH27" s="346"/>
      <c r="AI27" s="346"/>
    </row>
    <row r="28" spans="1:35">
      <c r="A28">
        <f t="shared" si="3"/>
        <v>0</v>
      </c>
      <c r="B28" t="s">
        <v>573</v>
      </c>
      <c r="E28"/>
      <c r="F28" s="346"/>
      <c r="G28" s="346"/>
      <c r="H28" s="346"/>
      <c r="I28" s="346"/>
      <c r="J28" s="346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  <c r="Y28" s="346"/>
      <c r="Z28" s="346"/>
      <c r="AA28" s="346"/>
      <c r="AB28" s="346"/>
      <c r="AC28" s="345"/>
      <c r="AD28" s="346"/>
      <c r="AE28" s="346"/>
      <c r="AF28" s="346"/>
      <c r="AG28" s="346"/>
      <c r="AH28" s="346"/>
      <c r="AI28" s="346"/>
    </row>
    <row r="29" spans="1:35">
      <c r="A29">
        <f t="shared" si="3"/>
        <v>0</v>
      </c>
      <c r="B29" t="s">
        <v>574</v>
      </c>
      <c r="E29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5"/>
      <c r="AD29" s="346"/>
      <c r="AE29" s="346"/>
      <c r="AF29" s="346"/>
      <c r="AG29" s="346"/>
      <c r="AH29" s="346"/>
      <c r="AI29" s="346"/>
    </row>
    <row r="30" spans="1:35">
      <c r="A30">
        <f t="shared" si="3"/>
        <v>0</v>
      </c>
      <c r="B30" s="348" t="s">
        <v>602</v>
      </c>
      <c r="E30"/>
      <c r="F30" s="346"/>
      <c r="G30" s="346"/>
      <c r="H30" s="346"/>
      <c r="I30" s="346"/>
      <c r="J30" s="346"/>
      <c r="K30" s="346"/>
      <c r="L30" s="346"/>
      <c r="M30" s="346"/>
      <c r="N30" s="346"/>
      <c r="O30" s="346"/>
      <c r="P30" s="346"/>
      <c r="Q30" s="346"/>
      <c r="R30" s="346"/>
      <c r="S30" s="346"/>
      <c r="T30" s="346"/>
      <c r="U30" s="346"/>
      <c r="V30" s="346"/>
      <c r="W30" s="346"/>
      <c r="X30" s="346"/>
      <c r="Y30" s="346"/>
      <c r="Z30" s="346"/>
      <c r="AA30" s="346"/>
      <c r="AB30" s="346"/>
      <c r="AC30" s="345"/>
      <c r="AD30" s="346"/>
      <c r="AE30" s="346"/>
      <c r="AF30" s="346"/>
      <c r="AG30" s="346"/>
      <c r="AH30" s="346"/>
      <c r="AI30" s="346"/>
    </row>
    <row r="31" spans="1:35">
      <c r="A31">
        <f t="shared" si="3"/>
        <v>0</v>
      </c>
      <c r="B31" t="s">
        <v>605</v>
      </c>
      <c r="D31" s="345"/>
      <c r="E31"/>
      <c r="F31" s="346"/>
      <c r="G31" s="346"/>
      <c r="H31" s="346"/>
      <c r="I31" s="346"/>
      <c r="J31" s="346"/>
      <c r="K31" s="346"/>
      <c r="L31" s="346"/>
      <c r="M31" s="346"/>
      <c r="N31" s="346"/>
      <c r="O31" s="346"/>
      <c r="P31" s="346"/>
      <c r="Q31" s="346"/>
      <c r="R31" s="346"/>
      <c r="S31" s="346"/>
      <c r="T31" s="346"/>
      <c r="U31" s="346"/>
      <c r="V31" s="346"/>
      <c r="W31" s="346"/>
      <c r="X31" s="346"/>
      <c r="Y31" s="346"/>
      <c r="Z31" s="346"/>
      <c r="AA31" s="346"/>
      <c r="AB31" s="346"/>
      <c r="AC31" s="345"/>
      <c r="AD31" s="346"/>
      <c r="AE31" s="346"/>
      <c r="AF31" s="346"/>
      <c r="AG31" s="346"/>
      <c r="AH31" s="346"/>
      <c r="AI31" s="346"/>
    </row>
    <row r="32" spans="1:35">
      <c r="A32">
        <f t="shared" si="3"/>
        <v>0</v>
      </c>
      <c r="B32" t="s">
        <v>591</v>
      </c>
      <c r="D32" s="345"/>
      <c r="E32"/>
      <c r="F32" s="346"/>
      <c r="G32" s="346"/>
      <c r="H32" s="346"/>
      <c r="I32" s="346"/>
      <c r="J32" s="346"/>
      <c r="K32" s="346"/>
      <c r="L32" s="346"/>
      <c r="M32" s="346"/>
      <c r="N32" s="346"/>
      <c r="O32" s="346"/>
      <c r="P32" s="346"/>
      <c r="Q32" s="346"/>
      <c r="R32" s="346"/>
      <c r="S32" s="346"/>
      <c r="T32" s="346"/>
      <c r="U32" s="346"/>
      <c r="V32" s="346"/>
      <c r="W32" s="346"/>
      <c r="X32" s="346"/>
      <c r="Y32" s="346"/>
      <c r="Z32" s="346"/>
      <c r="AA32" s="346"/>
      <c r="AB32" s="346"/>
      <c r="AC32" s="345"/>
      <c r="AD32" s="346"/>
      <c r="AE32" s="346"/>
      <c r="AF32" s="346"/>
      <c r="AG32" s="346"/>
      <c r="AH32" s="346"/>
      <c r="AI32" s="346"/>
    </row>
    <row r="33" spans="1:35">
      <c r="A33">
        <f t="shared" si="3"/>
        <v>0</v>
      </c>
      <c r="B33" t="s">
        <v>599</v>
      </c>
      <c r="D33" s="345"/>
      <c r="E33"/>
      <c r="F33" s="346"/>
      <c r="G33" s="346"/>
      <c r="H33" s="346"/>
      <c r="I33" s="346"/>
      <c r="J33" s="346"/>
      <c r="K33" s="346"/>
      <c r="L33" s="346"/>
      <c r="M33" s="346"/>
      <c r="N33" s="346"/>
      <c r="O33" s="346"/>
      <c r="P33" s="346"/>
      <c r="Q33" s="346"/>
      <c r="R33" s="346"/>
      <c r="S33" s="346"/>
      <c r="T33" s="346"/>
      <c r="U33" s="346"/>
      <c r="V33" s="346"/>
      <c r="W33" s="346"/>
      <c r="X33" s="346"/>
      <c r="Y33" s="346"/>
      <c r="Z33" s="346"/>
      <c r="AA33" s="346"/>
      <c r="AB33" s="346"/>
      <c r="AC33" s="345"/>
      <c r="AD33" s="346"/>
      <c r="AE33" s="346"/>
      <c r="AF33" s="346"/>
      <c r="AG33" s="346"/>
      <c r="AH33" s="346"/>
      <c r="AI33" s="346"/>
    </row>
    <row r="34" spans="1:35">
      <c r="A34">
        <f t="shared" si="3"/>
        <v>0</v>
      </c>
      <c r="B34" t="s">
        <v>600</v>
      </c>
      <c r="D34" s="345"/>
      <c r="E34"/>
      <c r="F34" s="346"/>
      <c r="G34" s="346"/>
      <c r="H34" s="346"/>
      <c r="I34" s="346"/>
      <c r="J34" s="346"/>
      <c r="K34" s="346"/>
      <c r="L34" s="346"/>
      <c r="M34" s="346"/>
      <c r="N34" s="346"/>
      <c r="O34" s="346"/>
      <c r="P34" s="346"/>
      <c r="Q34" s="346"/>
      <c r="R34" s="346"/>
      <c r="S34" s="346"/>
      <c r="T34" s="346"/>
      <c r="U34" s="346"/>
      <c r="V34" s="346"/>
      <c r="W34" s="346"/>
      <c r="X34" s="346"/>
      <c r="Y34" s="346"/>
      <c r="Z34" s="346"/>
      <c r="AA34" s="346"/>
      <c r="AB34" s="346"/>
      <c r="AC34" s="345"/>
      <c r="AD34" s="346"/>
      <c r="AE34" s="346"/>
      <c r="AF34" s="346"/>
      <c r="AG34" s="346"/>
      <c r="AH34" s="346"/>
      <c r="AI34" s="346"/>
    </row>
    <row r="35" spans="1:35">
      <c r="A35">
        <f t="shared" si="3"/>
        <v>0</v>
      </c>
      <c r="B35" t="s">
        <v>597</v>
      </c>
      <c r="D35" s="345"/>
      <c r="E35" s="346"/>
      <c r="F35" s="346"/>
      <c r="G35" s="346"/>
      <c r="H35" s="346"/>
      <c r="I35" s="346"/>
      <c r="J35" s="346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  <c r="AA35" s="346"/>
      <c r="AB35" s="346"/>
      <c r="AC35" s="345"/>
      <c r="AD35" s="346"/>
      <c r="AE35" s="346"/>
      <c r="AF35" s="346"/>
      <c r="AG35" s="346"/>
      <c r="AH35" s="346"/>
      <c r="AI35" s="346"/>
    </row>
    <row r="36" spans="1:35">
      <c r="A36">
        <f t="shared" si="3"/>
        <v>0</v>
      </c>
      <c r="B36" t="s">
        <v>598</v>
      </c>
      <c r="D36" s="345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5"/>
      <c r="AD36" s="346"/>
      <c r="AE36" s="346"/>
      <c r="AF36" s="346"/>
      <c r="AG36" s="346"/>
      <c r="AH36" s="346"/>
      <c r="AI36" s="346"/>
    </row>
    <row r="37" spans="1:35">
      <c r="A37">
        <f t="shared" si="3"/>
        <v>0</v>
      </c>
      <c r="B37" t="s">
        <v>661</v>
      </c>
      <c r="D37" s="345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5"/>
      <c r="AD37" s="346"/>
      <c r="AE37" s="346"/>
      <c r="AF37" s="346"/>
      <c r="AG37" s="346"/>
      <c r="AH37" s="346"/>
      <c r="AI37" s="346"/>
    </row>
    <row r="38" spans="1:35">
      <c r="A38">
        <f t="shared" si="3"/>
        <v>0</v>
      </c>
      <c r="B38" t="s">
        <v>621</v>
      </c>
      <c r="D38" s="345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5"/>
      <c r="AD38" s="346"/>
      <c r="AE38" s="346"/>
      <c r="AF38" s="346"/>
      <c r="AG38" s="346"/>
      <c r="AH38" s="346"/>
      <c r="AI38" s="346"/>
    </row>
    <row r="39" spans="1:35">
      <c r="D39" s="345"/>
      <c r="E39" s="346"/>
      <c r="F39" s="346"/>
      <c r="G39" s="346"/>
      <c r="H39" s="346"/>
      <c r="I39" s="346"/>
      <c r="J39" s="346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5"/>
      <c r="AD39" s="346"/>
      <c r="AE39" s="346"/>
      <c r="AF39" s="346"/>
      <c r="AG39" s="346"/>
      <c r="AH39" s="346"/>
      <c r="AI39" s="346"/>
    </row>
    <row r="40" spans="1:35">
      <c r="D40" s="345"/>
      <c r="E40" s="346"/>
      <c r="F40" s="346"/>
      <c r="G40" s="346"/>
      <c r="H40" s="346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5"/>
      <c r="AD40" s="346"/>
      <c r="AE40" s="346"/>
      <c r="AF40" s="346"/>
      <c r="AG40" s="346"/>
      <c r="AH40" s="346"/>
      <c r="AI40" s="346"/>
    </row>
    <row r="41" spans="1:35">
      <c r="D41" s="345"/>
      <c r="E41" s="346"/>
      <c r="F41" s="346"/>
      <c r="G41" s="346"/>
      <c r="H41" s="346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5"/>
      <c r="AD41" s="346"/>
      <c r="AE41" s="346"/>
      <c r="AF41" s="346"/>
      <c r="AG41" s="346"/>
      <c r="AH41" s="346"/>
      <c r="AI41" s="346"/>
    </row>
    <row r="42" spans="1:35">
      <c r="D42" s="345"/>
      <c r="E42" s="346"/>
      <c r="F42" s="346"/>
      <c r="G42" s="346"/>
      <c r="H42" s="346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5"/>
      <c r="AD42" s="346"/>
      <c r="AE42" s="346"/>
      <c r="AF42" s="346"/>
      <c r="AG42" s="346"/>
      <c r="AH42" s="346"/>
      <c r="AI42" s="346"/>
    </row>
    <row r="43" spans="1:35">
      <c r="D43" s="345"/>
      <c r="E43" s="346"/>
      <c r="F43" s="346"/>
      <c r="G43" s="346"/>
      <c r="H43" s="346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5"/>
      <c r="AD43" s="346"/>
      <c r="AE43" s="346"/>
      <c r="AF43" s="346"/>
      <c r="AG43" s="346"/>
      <c r="AH43" s="346"/>
      <c r="AI43" s="346"/>
    </row>
    <row r="44" spans="1:35">
      <c r="D44" s="345"/>
      <c r="E44" s="346"/>
      <c r="F44" s="346"/>
      <c r="G44" s="346"/>
      <c r="H44" s="346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5"/>
      <c r="AD44" s="346"/>
      <c r="AE44" s="346"/>
      <c r="AF44" s="346"/>
      <c r="AG44" s="346"/>
      <c r="AH44" s="346"/>
      <c r="AI44" s="346"/>
    </row>
    <row r="45" spans="1:35">
      <c r="D45" s="345"/>
      <c r="E45" s="346"/>
      <c r="F45" s="346"/>
      <c r="G45" s="346"/>
      <c r="H45" s="346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5"/>
      <c r="AD45" s="346"/>
      <c r="AE45" s="346"/>
      <c r="AF45" s="346"/>
      <c r="AG45" s="346"/>
      <c r="AH45" s="346"/>
      <c r="AI45" s="346"/>
    </row>
    <row r="46" spans="1:35">
      <c r="D46" s="345"/>
      <c r="E46" s="346"/>
      <c r="F46" s="346"/>
      <c r="G46" s="346"/>
      <c r="H46" s="346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5"/>
      <c r="AD46" s="346"/>
      <c r="AE46" s="346"/>
      <c r="AF46" s="346"/>
      <c r="AG46" s="346"/>
      <c r="AH46" s="346"/>
      <c r="AI46" s="346"/>
    </row>
    <row r="47" spans="1:35">
      <c r="D47" s="345"/>
      <c r="E47" s="346"/>
      <c r="F47" s="346"/>
      <c r="G47" s="346"/>
      <c r="H47" s="346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5"/>
      <c r="AD47" s="346"/>
      <c r="AE47" s="346"/>
      <c r="AF47" s="346"/>
      <c r="AG47" s="346"/>
      <c r="AH47" s="346"/>
      <c r="AI47" s="346"/>
    </row>
    <row r="48" spans="1:35">
      <c r="D48" s="345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5"/>
      <c r="AD48" s="346"/>
      <c r="AE48" s="346"/>
      <c r="AF48" s="346"/>
      <c r="AG48" s="346"/>
      <c r="AH48" s="346"/>
      <c r="AI48" s="346"/>
    </row>
    <row r="49" spans="4:35">
      <c r="D49" s="345"/>
      <c r="E49" s="346"/>
      <c r="F49" s="346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5"/>
      <c r="AD49" s="346"/>
      <c r="AE49" s="346"/>
      <c r="AF49" s="346"/>
      <c r="AG49" s="346"/>
      <c r="AH49" s="346"/>
      <c r="AI49" s="346"/>
    </row>
    <row r="50" spans="4:35">
      <c r="D50" s="345"/>
      <c r="E50" s="346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5"/>
      <c r="AD50" s="346"/>
      <c r="AE50" s="346"/>
      <c r="AF50" s="346"/>
      <c r="AG50" s="346"/>
      <c r="AH50" s="346"/>
      <c r="AI50" s="346"/>
    </row>
    <row r="51" spans="4:35">
      <c r="D51" s="345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5"/>
      <c r="AD51" s="346"/>
      <c r="AE51" s="346"/>
      <c r="AF51" s="346"/>
      <c r="AG51" s="346"/>
      <c r="AH51" s="346"/>
      <c r="AI51" s="346"/>
    </row>
    <row r="52" spans="4:35">
      <c r="D52" s="345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5"/>
      <c r="AD52" s="346"/>
      <c r="AE52" s="346"/>
      <c r="AF52" s="346"/>
      <c r="AG52" s="346"/>
      <c r="AH52" s="346"/>
      <c r="AI52" s="346"/>
    </row>
    <row r="53" spans="4:35">
      <c r="D53" s="345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5"/>
      <c r="AD53" s="346"/>
      <c r="AE53" s="346"/>
      <c r="AF53" s="346"/>
      <c r="AG53" s="346"/>
      <c r="AH53" s="346"/>
      <c r="AI53" s="346"/>
    </row>
    <row r="54" spans="4:35">
      <c r="D54" s="345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5"/>
      <c r="AD54" s="346"/>
      <c r="AE54" s="346"/>
      <c r="AF54" s="346"/>
      <c r="AG54" s="346"/>
      <c r="AH54" s="346"/>
      <c r="AI54" s="346"/>
    </row>
    <row r="55" spans="4:35">
      <c r="D55" s="345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5"/>
      <c r="AD55" s="346"/>
      <c r="AE55" s="346"/>
      <c r="AF55" s="346"/>
      <c r="AG55" s="346"/>
      <c r="AH55" s="346"/>
      <c r="AI55" s="346"/>
    </row>
    <row r="56" spans="4:35">
      <c r="D56" s="345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5"/>
      <c r="AD56" s="346"/>
      <c r="AE56" s="346"/>
      <c r="AF56" s="346"/>
      <c r="AG56" s="346"/>
      <c r="AH56" s="346"/>
      <c r="AI56" s="346"/>
    </row>
    <row r="57" spans="4:35">
      <c r="D57" s="345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5"/>
      <c r="AD57" s="346"/>
      <c r="AE57" s="346"/>
      <c r="AF57" s="346"/>
      <c r="AG57" s="346"/>
      <c r="AH57" s="346"/>
      <c r="AI57" s="346"/>
    </row>
    <row r="58" spans="4:35">
      <c r="D58" s="345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5"/>
      <c r="AD58" s="346"/>
      <c r="AE58" s="346"/>
      <c r="AF58" s="346"/>
      <c r="AG58" s="346"/>
      <c r="AH58" s="346"/>
      <c r="AI58" s="346"/>
    </row>
    <row r="59" spans="4:35">
      <c r="D59" s="345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5"/>
      <c r="AD59" s="346"/>
      <c r="AE59" s="346"/>
      <c r="AF59" s="346"/>
      <c r="AG59" s="346"/>
      <c r="AH59" s="346"/>
      <c r="AI59" s="346"/>
    </row>
    <row r="60" spans="4:35">
      <c r="D60" s="345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5"/>
      <c r="AD60" s="346"/>
      <c r="AE60" s="346"/>
      <c r="AF60" s="346"/>
      <c r="AG60" s="346"/>
      <c r="AH60" s="346"/>
      <c r="AI60" s="346"/>
    </row>
    <row r="61" spans="4:35">
      <c r="D61" s="345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5"/>
      <c r="AD61" s="346"/>
      <c r="AE61" s="346"/>
      <c r="AF61" s="346"/>
      <c r="AG61" s="346"/>
      <c r="AH61" s="346"/>
      <c r="AI61" s="346"/>
    </row>
    <row r="62" spans="4:35">
      <c r="D62" s="345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5"/>
      <c r="AD62" s="346"/>
      <c r="AE62" s="346"/>
      <c r="AF62" s="346"/>
      <c r="AG62" s="346"/>
      <c r="AH62" s="346"/>
      <c r="AI62" s="346"/>
    </row>
    <row r="63" spans="4:35">
      <c r="D63" s="345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5"/>
      <c r="AD63" s="346"/>
      <c r="AE63" s="346"/>
      <c r="AF63" s="346"/>
      <c r="AG63" s="346"/>
      <c r="AH63" s="346"/>
      <c r="AI63" s="346"/>
    </row>
    <row r="64" spans="4:35">
      <c r="D64" s="345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5"/>
      <c r="AD64" s="346"/>
      <c r="AE64" s="346"/>
      <c r="AF64" s="346"/>
      <c r="AG64" s="346"/>
      <c r="AH64" s="346"/>
      <c r="AI64" s="346"/>
    </row>
    <row r="65" spans="4:35">
      <c r="D65" s="345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5"/>
      <c r="AD65" s="346"/>
      <c r="AE65" s="346"/>
      <c r="AF65" s="346"/>
      <c r="AG65" s="346"/>
      <c r="AH65" s="346"/>
      <c r="AI65" s="346"/>
    </row>
    <row r="66" spans="4:35">
      <c r="D66" s="345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5"/>
      <c r="AD66" s="346"/>
      <c r="AE66" s="346"/>
      <c r="AF66" s="346"/>
      <c r="AG66" s="346"/>
      <c r="AH66" s="346"/>
      <c r="AI66" s="346"/>
    </row>
    <row r="67" spans="4:35">
      <c r="D67" s="345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5"/>
      <c r="AD67" s="346"/>
      <c r="AE67" s="346"/>
      <c r="AF67" s="346"/>
      <c r="AG67" s="346"/>
      <c r="AH67" s="346"/>
      <c r="AI67" s="346"/>
    </row>
    <row r="68" spans="4:35">
      <c r="D68" s="345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5"/>
      <c r="AD68" s="346"/>
      <c r="AE68" s="346"/>
      <c r="AF68" s="346"/>
      <c r="AG68" s="346"/>
      <c r="AH68" s="346"/>
      <c r="AI68" s="346"/>
    </row>
    <row r="69" spans="4:35">
      <c r="D69" s="345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5"/>
      <c r="AD69" s="346"/>
      <c r="AE69" s="346"/>
      <c r="AF69" s="346"/>
      <c r="AG69" s="346"/>
      <c r="AH69" s="346"/>
      <c r="AI69" s="346"/>
    </row>
    <row r="70" spans="4:35">
      <c r="D70" s="345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5"/>
      <c r="AD70" s="346"/>
      <c r="AE70" s="346"/>
      <c r="AF70" s="346"/>
      <c r="AG70" s="346"/>
      <c r="AH70" s="346"/>
      <c r="AI70" s="346"/>
    </row>
    <row r="71" spans="4:35">
      <c r="D71" s="345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5"/>
      <c r="AD71" s="346"/>
      <c r="AE71" s="346"/>
      <c r="AF71" s="346"/>
      <c r="AG71" s="346"/>
      <c r="AH71" s="346"/>
      <c r="AI71" s="346"/>
    </row>
    <row r="72" spans="4:35">
      <c r="D72" s="345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5"/>
      <c r="AD72" s="346"/>
      <c r="AE72" s="346"/>
      <c r="AF72" s="346"/>
      <c r="AG72" s="346"/>
      <c r="AH72" s="346"/>
      <c r="AI72" s="346"/>
    </row>
    <row r="73" spans="4:35">
      <c r="D73" s="345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5"/>
      <c r="AD73" s="346"/>
      <c r="AE73" s="346"/>
      <c r="AF73" s="346"/>
      <c r="AG73" s="346"/>
      <c r="AH73" s="346"/>
      <c r="AI73" s="346"/>
    </row>
    <row r="74" spans="4:35">
      <c r="D74" s="345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5"/>
      <c r="AD74" s="346"/>
      <c r="AE74" s="346"/>
      <c r="AF74" s="346"/>
      <c r="AG74" s="346"/>
      <c r="AH74" s="346"/>
      <c r="AI74" s="346"/>
    </row>
    <row r="75" spans="4:35">
      <c r="D75" s="345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5"/>
      <c r="AD75" s="346"/>
      <c r="AE75" s="346"/>
      <c r="AF75" s="346"/>
      <c r="AG75" s="346"/>
      <c r="AH75" s="346"/>
      <c r="AI75" s="346"/>
    </row>
    <row r="76" spans="4:35">
      <c r="D76" s="345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5"/>
      <c r="AD76" s="346"/>
      <c r="AE76" s="346"/>
      <c r="AF76" s="346"/>
      <c r="AG76" s="346"/>
      <c r="AH76" s="346"/>
      <c r="AI76" s="346"/>
    </row>
    <row r="77" spans="4:35">
      <c r="D77" s="345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5"/>
      <c r="AD77" s="346"/>
      <c r="AE77" s="346"/>
      <c r="AF77" s="346"/>
      <c r="AG77" s="346"/>
      <c r="AH77" s="346"/>
      <c r="AI77" s="346"/>
    </row>
    <row r="78" spans="4:35">
      <c r="D78" s="345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5"/>
      <c r="AD78" s="346"/>
      <c r="AE78" s="346"/>
      <c r="AF78" s="346"/>
      <c r="AG78" s="346"/>
      <c r="AH78" s="346"/>
      <c r="AI78" s="346"/>
    </row>
    <row r="79" spans="4:35">
      <c r="D79" s="345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5"/>
      <c r="AD79" s="346"/>
      <c r="AE79" s="346"/>
      <c r="AF79" s="346"/>
      <c r="AG79" s="346"/>
      <c r="AH79" s="346"/>
      <c r="AI79" s="346"/>
    </row>
    <row r="80" spans="4:35">
      <c r="D80" s="345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5"/>
      <c r="AD80" s="346"/>
      <c r="AE80" s="346"/>
      <c r="AF80" s="346"/>
      <c r="AG80" s="346"/>
      <c r="AH80" s="346"/>
      <c r="AI80" s="346"/>
    </row>
    <row r="81" spans="4:35">
      <c r="D81" s="345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5"/>
      <c r="AD81" s="346"/>
      <c r="AE81" s="346"/>
      <c r="AF81" s="346"/>
      <c r="AG81" s="346"/>
      <c r="AH81" s="346"/>
      <c r="AI81" s="346"/>
    </row>
    <row r="82" spans="4:35">
      <c r="D82" s="345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5"/>
      <c r="AD82" s="346"/>
      <c r="AE82" s="346"/>
      <c r="AF82" s="346"/>
      <c r="AG82" s="346"/>
      <c r="AH82" s="346"/>
      <c r="AI82" s="346"/>
    </row>
    <row r="83" spans="4:35">
      <c r="D83" s="345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5"/>
      <c r="AD83" s="346"/>
      <c r="AE83" s="346"/>
      <c r="AF83" s="346"/>
      <c r="AG83" s="346"/>
      <c r="AH83" s="346"/>
      <c r="AI83" s="346"/>
    </row>
    <row r="84" spans="4:35">
      <c r="D84" s="345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5"/>
      <c r="AD84" s="346"/>
      <c r="AE84" s="346"/>
      <c r="AF84" s="346"/>
      <c r="AG84" s="346"/>
      <c r="AH84" s="346"/>
      <c r="AI84" s="346"/>
    </row>
    <row r="85" spans="4:35">
      <c r="D85" s="345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5"/>
      <c r="AD85" s="346"/>
      <c r="AE85" s="346"/>
      <c r="AF85" s="346"/>
      <c r="AG85" s="346"/>
      <c r="AH85" s="346"/>
      <c r="AI85" s="346"/>
    </row>
    <row r="86" spans="4:35">
      <c r="D86" s="345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5"/>
      <c r="AD86" s="346"/>
      <c r="AE86" s="346"/>
      <c r="AF86" s="346"/>
      <c r="AG86" s="346"/>
      <c r="AH86" s="346"/>
      <c r="AI86" s="346"/>
    </row>
    <row r="87" spans="4:35">
      <c r="D87" s="345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5"/>
      <c r="AD87" s="346"/>
      <c r="AE87" s="346"/>
      <c r="AF87" s="346"/>
      <c r="AG87" s="346"/>
      <c r="AH87" s="346"/>
      <c r="AI87" s="346"/>
    </row>
    <row r="88" spans="4:35">
      <c r="D88" s="345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5"/>
      <c r="AD88" s="346"/>
      <c r="AE88" s="346"/>
      <c r="AF88" s="346"/>
      <c r="AG88" s="346"/>
      <c r="AH88" s="346"/>
      <c r="AI88" s="346"/>
    </row>
    <row r="89" spans="4:35">
      <c r="D89" s="345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5"/>
      <c r="AD89" s="346"/>
      <c r="AE89" s="346"/>
      <c r="AF89" s="346"/>
      <c r="AG89" s="346"/>
      <c r="AH89" s="346"/>
      <c r="AI89" s="346"/>
    </row>
    <row r="90" spans="4:35">
      <c r="D90" s="345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5"/>
      <c r="AD90" s="346"/>
      <c r="AE90" s="346"/>
      <c r="AF90" s="346"/>
      <c r="AG90" s="346"/>
      <c r="AH90" s="346"/>
      <c r="AI90" s="346"/>
    </row>
    <row r="91" spans="4:35">
      <c r="D91" s="345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5"/>
      <c r="AD91" s="346"/>
      <c r="AE91" s="346"/>
      <c r="AF91" s="346"/>
      <c r="AG91" s="346"/>
      <c r="AH91" s="346"/>
      <c r="AI91" s="346"/>
    </row>
    <row r="92" spans="4:35">
      <c r="D92" s="345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5"/>
      <c r="AD92" s="346"/>
      <c r="AE92" s="346"/>
      <c r="AF92" s="346"/>
      <c r="AG92" s="346"/>
      <c r="AH92" s="346"/>
      <c r="AI92" s="346"/>
    </row>
    <row r="93" spans="4:35">
      <c r="D93" s="345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5"/>
      <c r="AD93" s="346"/>
      <c r="AE93" s="346"/>
      <c r="AF93" s="346"/>
      <c r="AG93" s="346"/>
      <c r="AH93" s="346"/>
      <c r="AI93" s="346"/>
    </row>
    <row r="94" spans="4:35">
      <c r="D94" s="345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5"/>
      <c r="AD94" s="346"/>
      <c r="AE94" s="346"/>
      <c r="AF94" s="346"/>
      <c r="AG94" s="346"/>
      <c r="AH94" s="346"/>
      <c r="AI94" s="346"/>
    </row>
    <row r="95" spans="4:35">
      <c r="D95" s="345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5"/>
      <c r="AD95" s="346"/>
      <c r="AE95" s="346"/>
      <c r="AF95" s="346"/>
      <c r="AG95" s="346"/>
      <c r="AH95" s="346"/>
      <c r="AI95" s="346"/>
    </row>
    <row r="96" spans="4:35">
      <c r="D96" s="345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5"/>
      <c r="AD96" s="346"/>
      <c r="AE96" s="346"/>
      <c r="AF96" s="346"/>
      <c r="AG96" s="346"/>
      <c r="AH96" s="346"/>
      <c r="AI96" s="346"/>
    </row>
    <row r="97" spans="4:35">
      <c r="D97" s="345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5"/>
      <c r="AD97" s="346"/>
      <c r="AE97" s="346"/>
      <c r="AF97" s="346"/>
      <c r="AG97" s="346"/>
      <c r="AH97" s="346"/>
      <c r="AI97" s="346"/>
    </row>
    <row r="98" spans="4:35">
      <c r="D98" s="345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5"/>
      <c r="AD98" s="346"/>
      <c r="AE98" s="346"/>
      <c r="AF98" s="346"/>
      <c r="AG98" s="346"/>
      <c r="AH98" s="346"/>
      <c r="AI98" s="346"/>
    </row>
    <row r="99" spans="4:35">
      <c r="D99" s="345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5"/>
      <c r="AD99" s="346"/>
      <c r="AE99" s="346"/>
      <c r="AF99" s="346"/>
      <c r="AG99" s="346"/>
      <c r="AH99" s="346"/>
      <c r="AI99" s="346"/>
    </row>
    <row r="100" spans="4:35">
      <c r="D100" s="345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5"/>
      <c r="AD100" s="346"/>
      <c r="AE100" s="346"/>
      <c r="AF100" s="346"/>
      <c r="AG100" s="346"/>
      <c r="AH100" s="346"/>
      <c r="AI100" s="346"/>
    </row>
    <row r="101" spans="4:35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5"/>
      <c r="AD101" s="346"/>
      <c r="AE101" s="346"/>
      <c r="AF101" s="346"/>
      <c r="AG101" s="346"/>
      <c r="AH101" s="346"/>
      <c r="AI101" s="346"/>
    </row>
    <row r="102" spans="4:35">
      <c r="D102" s="345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5"/>
      <c r="AD102" s="346"/>
      <c r="AE102" s="346"/>
      <c r="AF102" s="346"/>
      <c r="AG102" s="346"/>
      <c r="AH102" s="346"/>
      <c r="AI102" s="346"/>
    </row>
    <row r="103" spans="4:35">
      <c r="D103" s="345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5"/>
      <c r="AD103" s="346"/>
      <c r="AE103" s="346"/>
      <c r="AF103" s="346"/>
      <c r="AG103" s="346"/>
      <c r="AH103" s="346"/>
      <c r="AI103" s="346"/>
    </row>
    <row r="104" spans="4:35">
      <c r="D104" s="345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5"/>
      <c r="AD104" s="346"/>
      <c r="AE104" s="346"/>
      <c r="AF104" s="346"/>
      <c r="AG104" s="346"/>
      <c r="AH104" s="346"/>
      <c r="AI104" s="346"/>
    </row>
    <row r="105" spans="4:35">
      <c r="D105" s="345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5"/>
      <c r="AD105" s="346"/>
      <c r="AE105" s="346"/>
      <c r="AF105" s="346"/>
      <c r="AG105" s="346"/>
      <c r="AH105" s="346"/>
      <c r="AI105" s="346"/>
    </row>
    <row r="106" spans="4:35">
      <c r="D106" s="345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5"/>
      <c r="AD106" s="346"/>
      <c r="AE106" s="346"/>
      <c r="AF106" s="346"/>
      <c r="AG106" s="346"/>
      <c r="AH106" s="346"/>
      <c r="AI106" s="346"/>
    </row>
    <row r="107" spans="4:35">
      <c r="D107" s="345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5"/>
      <c r="AD107" s="346"/>
      <c r="AE107" s="346"/>
      <c r="AF107" s="346"/>
      <c r="AG107" s="346"/>
      <c r="AH107" s="346"/>
      <c r="AI107" s="346"/>
    </row>
    <row r="108" spans="4:35">
      <c r="D108" s="345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5"/>
      <c r="AD108" s="346"/>
      <c r="AE108" s="346"/>
      <c r="AF108" s="346"/>
      <c r="AG108" s="346"/>
      <c r="AH108" s="346"/>
      <c r="AI108" s="346"/>
    </row>
    <row r="109" spans="4:35">
      <c r="D109" s="345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5"/>
      <c r="AD109" s="346"/>
      <c r="AE109" s="346"/>
      <c r="AF109" s="346"/>
      <c r="AG109" s="346"/>
      <c r="AH109" s="346"/>
      <c r="AI109" s="346"/>
    </row>
    <row r="110" spans="4:35">
      <c r="D110" s="345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5"/>
      <c r="AD110" s="346"/>
      <c r="AE110" s="346"/>
      <c r="AF110" s="346"/>
      <c r="AG110" s="346"/>
      <c r="AH110" s="346"/>
      <c r="AI110" s="346"/>
    </row>
    <row r="111" spans="4:35">
      <c r="D111" s="345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5"/>
      <c r="AD111" s="346"/>
      <c r="AE111" s="346"/>
      <c r="AF111" s="346"/>
      <c r="AG111" s="346"/>
      <c r="AH111" s="346"/>
      <c r="AI111" s="346"/>
    </row>
    <row r="112" spans="4:35">
      <c r="D112" s="345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5"/>
      <c r="AD112" s="346"/>
      <c r="AE112" s="346"/>
      <c r="AF112" s="346"/>
      <c r="AG112" s="346"/>
      <c r="AH112" s="346"/>
      <c r="AI112" s="346"/>
    </row>
    <row r="113" spans="4:35">
      <c r="D113" s="345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5"/>
      <c r="AD113" s="346"/>
      <c r="AE113" s="346"/>
      <c r="AF113" s="346"/>
      <c r="AG113" s="346"/>
      <c r="AH113" s="346"/>
      <c r="AI113" s="346"/>
    </row>
    <row r="114" spans="4:35">
      <c r="D114" s="345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5"/>
      <c r="AD114" s="346"/>
      <c r="AE114" s="346"/>
      <c r="AF114" s="346"/>
      <c r="AG114" s="346"/>
      <c r="AH114" s="346"/>
      <c r="AI114" s="346"/>
    </row>
    <row r="115" spans="4:35">
      <c r="D115" s="345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5"/>
      <c r="AD115" s="346"/>
      <c r="AE115" s="346"/>
      <c r="AF115" s="346"/>
      <c r="AG115" s="346"/>
      <c r="AH115" s="346"/>
      <c r="AI115" s="346"/>
    </row>
    <row r="116" spans="4:35">
      <c r="D116" s="345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5"/>
      <c r="AD116" s="346"/>
      <c r="AE116" s="346"/>
      <c r="AF116" s="346"/>
      <c r="AG116" s="346"/>
      <c r="AH116" s="346"/>
      <c r="AI116" s="346"/>
    </row>
    <row r="117" spans="4:35">
      <c r="D117" s="345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5"/>
      <c r="AD117" s="346"/>
      <c r="AE117" s="346"/>
      <c r="AF117" s="346"/>
      <c r="AG117" s="346"/>
      <c r="AH117" s="346"/>
      <c r="AI117" s="346"/>
    </row>
    <row r="118" spans="4:35">
      <c r="D118" s="345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5"/>
      <c r="AD118" s="346"/>
      <c r="AE118" s="346"/>
      <c r="AF118" s="346"/>
      <c r="AG118" s="346"/>
      <c r="AH118" s="346"/>
      <c r="AI118" s="346"/>
    </row>
    <row r="119" spans="4:35">
      <c r="D119" s="345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5"/>
      <c r="AD119" s="346"/>
      <c r="AE119" s="346"/>
      <c r="AF119" s="346"/>
      <c r="AG119" s="346"/>
      <c r="AH119" s="346"/>
      <c r="AI119" s="346"/>
    </row>
    <row r="120" spans="4:35">
      <c r="D120" s="345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5"/>
      <c r="AD120" s="346"/>
      <c r="AE120" s="346"/>
      <c r="AF120" s="346"/>
      <c r="AG120" s="346"/>
      <c r="AH120" s="346"/>
      <c r="AI120" s="346"/>
    </row>
    <row r="121" spans="4:35">
      <c r="D121" s="345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5"/>
      <c r="AD121" s="346"/>
      <c r="AE121" s="346"/>
      <c r="AF121" s="346"/>
      <c r="AG121" s="346"/>
      <c r="AH121" s="346"/>
      <c r="AI121" s="346"/>
    </row>
    <row r="122" spans="4:35">
      <c r="D122" s="345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5"/>
      <c r="AD122" s="346"/>
      <c r="AE122" s="346"/>
      <c r="AF122" s="346"/>
      <c r="AG122" s="346"/>
      <c r="AH122" s="346"/>
      <c r="AI122" s="346"/>
    </row>
    <row r="123" spans="4:35">
      <c r="D123" s="345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5"/>
      <c r="AD123" s="346"/>
      <c r="AE123" s="346"/>
      <c r="AF123" s="346"/>
      <c r="AG123" s="346"/>
      <c r="AH123" s="346"/>
      <c r="AI123" s="346"/>
    </row>
    <row r="124" spans="4:35">
      <c r="D124" s="345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5"/>
      <c r="AD124" s="346"/>
      <c r="AE124" s="346"/>
      <c r="AF124" s="346"/>
      <c r="AG124" s="346"/>
      <c r="AH124" s="346"/>
      <c r="AI124" s="346"/>
    </row>
    <row r="125" spans="4:35">
      <c r="D125" s="345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5"/>
      <c r="AD125" s="346"/>
      <c r="AE125" s="346"/>
      <c r="AF125" s="346"/>
      <c r="AG125" s="346"/>
      <c r="AH125" s="346"/>
      <c r="AI125" s="346"/>
    </row>
    <row r="126" spans="4:35">
      <c r="D126" s="345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5"/>
      <c r="AD126" s="346"/>
      <c r="AE126" s="346"/>
      <c r="AF126" s="346"/>
      <c r="AG126" s="346"/>
      <c r="AH126" s="346"/>
      <c r="AI126" s="346"/>
    </row>
    <row r="127" spans="4:35">
      <c r="D127" s="345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5"/>
      <c r="AD127" s="346"/>
      <c r="AE127" s="346"/>
      <c r="AF127" s="346"/>
      <c r="AG127" s="346"/>
      <c r="AH127" s="346"/>
      <c r="AI127" s="346"/>
    </row>
    <row r="128" spans="4:35">
      <c r="D128" s="345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5"/>
      <c r="AD128" s="346"/>
      <c r="AE128" s="346"/>
      <c r="AF128" s="346"/>
      <c r="AG128" s="346"/>
      <c r="AH128" s="346"/>
      <c r="AI128" s="346"/>
    </row>
    <row r="129" spans="4:35">
      <c r="D129" s="345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5"/>
      <c r="AD129" s="346"/>
      <c r="AE129" s="346"/>
      <c r="AF129" s="346"/>
      <c r="AG129" s="346"/>
      <c r="AH129" s="346"/>
      <c r="AI129" s="346"/>
    </row>
    <row r="130" spans="4:35">
      <c r="D130" s="345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5"/>
      <c r="AD130" s="346"/>
      <c r="AE130" s="346"/>
      <c r="AF130" s="346"/>
      <c r="AG130" s="346"/>
      <c r="AH130" s="346"/>
      <c r="AI130" s="346"/>
    </row>
    <row r="131" spans="4:35">
      <c r="D131" s="345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5"/>
      <c r="AD131" s="346"/>
      <c r="AE131" s="346"/>
      <c r="AF131" s="346"/>
      <c r="AG131" s="346"/>
      <c r="AH131" s="346"/>
      <c r="AI131" s="346"/>
    </row>
    <row r="132" spans="4:35">
      <c r="D132" s="345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5"/>
      <c r="AD132" s="346"/>
      <c r="AE132" s="346"/>
      <c r="AF132" s="346"/>
      <c r="AG132" s="346"/>
      <c r="AH132" s="346"/>
      <c r="AI132" s="346"/>
    </row>
    <row r="133" spans="4:35">
      <c r="D133" s="345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5"/>
      <c r="AD133" s="346"/>
      <c r="AE133" s="346"/>
      <c r="AF133" s="346"/>
      <c r="AG133" s="346"/>
      <c r="AH133" s="346"/>
      <c r="AI133" s="346"/>
    </row>
    <row r="134" spans="4:35">
      <c r="D134" s="345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5"/>
      <c r="AD134" s="346"/>
      <c r="AE134" s="346"/>
      <c r="AF134" s="346"/>
      <c r="AG134" s="346"/>
      <c r="AH134" s="346"/>
      <c r="AI134" s="346"/>
    </row>
    <row r="135" spans="4:35">
      <c r="D135" s="345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5"/>
      <c r="AD135" s="346"/>
      <c r="AE135" s="346"/>
      <c r="AF135" s="346"/>
      <c r="AG135" s="346"/>
      <c r="AH135" s="346"/>
      <c r="AI135" s="346"/>
    </row>
    <row r="136" spans="4:35">
      <c r="D136" s="345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5"/>
      <c r="AD136" s="346"/>
      <c r="AE136" s="346"/>
      <c r="AF136" s="346"/>
      <c r="AG136" s="346"/>
      <c r="AH136" s="346"/>
      <c r="AI136" s="346"/>
    </row>
    <row r="137" spans="4:35">
      <c r="D137" s="345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5"/>
      <c r="AD137" s="346"/>
      <c r="AE137" s="346"/>
      <c r="AF137" s="346"/>
      <c r="AG137" s="346"/>
      <c r="AH137" s="346"/>
      <c r="AI137" s="346"/>
    </row>
    <row r="138" spans="4:35">
      <c r="D138" s="345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5"/>
      <c r="AD138" s="346"/>
      <c r="AE138" s="346"/>
      <c r="AF138" s="346"/>
      <c r="AG138" s="346"/>
      <c r="AH138" s="346"/>
      <c r="AI138" s="346"/>
    </row>
    <row r="139" spans="4:35">
      <c r="D139" s="345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5"/>
      <c r="AD139" s="346"/>
      <c r="AE139" s="346"/>
      <c r="AF139" s="346"/>
      <c r="AG139" s="346"/>
      <c r="AH139" s="346"/>
      <c r="AI139" s="346"/>
    </row>
    <row r="140" spans="4:35">
      <c r="D140" s="345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5"/>
      <c r="AD140" s="346"/>
      <c r="AE140" s="346"/>
      <c r="AF140" s="346"/>
      <c r="AG140" s="346"/>
      <c r="AH140" s="346"/>
      <c r="AI140" s="346"/>
    </row>
    <row r="141" spans="4:35">
      <c r="D141" s="345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5"/>
      <c r="AD141" s="346"/>
      <c r="AE141" s="346"/>
      <c r="AF141" s="346"/>
      <c r="AG141" s="346"/>
      <c r="AH141" s="346"/>
      <c r="AI141" s="346"/>
    </row>
    <row r="142" spans="4:35">
      <c r="D142" s="345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5"/>
      <c r="AD142" s="346"/>
      <c r="AE142" s="346"/>
      <c r="AF142" s="346"/>
      <c r="AG142" s="346"/>
      <c r="AH142" s="346"/>
      <c r="AI142" s="346"/>
    </row>
    <row r="143" spans="4:35">
      <c r="D143" s="345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5"/>
      <c r="AD143" s="346"/>
      <c r="AE143" s="346"/>
      <c r="AF143" s="346"/>
      <c r="AG143" s="346"/>
      <c r="AH143" s="346"/>
      <c r="AI143" s="346"/>
    </row>
    <row r="144" spans="4:35">
      <c r="D144" s="345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5"/>
      <c r="AD144" s="346"/>
      <c r="AE144" s="346"/>
      <c r="AF144" s="346"/>
      <c r="AG144" s="346"/>
      <c r="AH144" s="346"/>
      <c r="AI144" s="346"/>
    </row>
    <row r="145" spans="4:35">
      <c r="D145" s="345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5"/>
      <c r="AD145" s="346"/>
      <c r="AE145" s="346"/>
      <c r="AF145" s="346"/>
      <c r="AG145" s="346"/>
      <c r="AH145" s="346"/>
      <c r="AI145" s="346"/>
    </row>
    <row r="146" spans="4:35">
      <c r="D146" s="345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5"/>
      <c r="AD146" s="346"/>
      <c r="AE146" s="346"/>
      <c r="AF146" s="346"/>
      <c r="AG146" s="346"/>
      <c r="AH146" s="346"/>
      <c r="AI146" s="346"/>
    </row>
    <row r="147" spans="4:35">
      <c r="D147" s="345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5"/>
      <c r="AD147" s="346"/>
      <c r="AE147" s="346"/>
      <c r="AF147" s="346"/>
      <c r="AG147" s="346"/>
      <c r="AH147" s="346"/>
      <c r="AI147" s="346"/>
    </row>
    <row r="148" spans="4:35">
      <c r="D148" s="345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5"/>
      <c r="AD148" s="346"/>
      <c r="AE148" s="346"/>
      <c r="AF148" s="346"/>
      <c r="AG148" s="346"/>
      <c r="AH148" s="346"/>
      <c r="AI148" s="346"/>
    </row>
    <row r="149" spans="4:35">
      <c r="D149" s="345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5"/>
      <c r="AD149" s="346"/>
      <c r="AE149" s="346"/>
      <c r="AF149" s="346"/>
      <c r="AG149" s="346"/>
      <c r="AH149" s="346"/>
      <c r="AI149" s="346"/>
    </row>
    <row r="150" spans="4:35">
      <c r="D150" s="345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5"/>
      <c r="AD150" s="346"/>
      <c r="AE150" s="346"/>
      <c r="AF150" s="346"/>
      <c r="AG150" s="346"/>
      <c r="AH150" s="346"/>
      <c r="AI150" s="346"/>
    </row>
    <row r="151" spans="4:35">
      <c r="D151" s="345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5"/>
      <c r="AD151" s="346"/>
      <c r="AE151" s="346"/>
      <c r="AF151" s="346"/>
      <c r="AG151" s="346"/>
      <c r="AH151" s="346"/>
      <c r="AI151" s="346"/>
    </row>
    <row r="152" spans="4:35">
      <c r="D152" s="345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5"/>
      <c r="AD152" s="346"/>
      <c r="AE152" s="346"/>
      <c r="AF152" s="346"/>
      <c r="AG152" s="346"/>
      <c r="AH152" s="346"/>
      <c r="AI152" s="346"/>
    </row>
    <row r="153" spans="4:35">
      <c r="D153" s="345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5"/>
      <c r="AD153" s="346"/>
      <c r="AE153" s="346"/>
      <c r="AF153" s="346"/>
      <c r="AG153" s="346"/>
      <c r="AH153" s="346"/>
      <c r="AI153" s="346"/>
    </row>
    <row r="154" spans="4:35">
      <c r="D154" s="345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5"/>
      <c r="AD154" s="346"/>
      <c r="AE154" s="346"/>
      <c r="AF154" s="346"/>
      <c r="AG154" s="346"/>
      <c r="AH154" s="346"/>
      <c r="AI154" s="346"/>
    </row>
    <row r="155" spans="4:35">
      <c r="D155" s="345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5"/>
      <c r="AD155" s="346"/>
      <c r="AE155" s="346"/>
      <c r="AF155" s="346"/>
      <c r="AG155" s="346"/>
      <c r="AH155" s="346"/>
      <c r="AI155" s="346"/>
    </row>
    <row r="156" spans="4:35">
      <c r="D156" s="345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5"/>
      <c r="AD156" s="346"/>
      <c r="AE156" s="346"/>
      <c r="AF156" s="346"/>
      <c r="AG156" s="346"/>
      <c r="AH156" s="346"/>
      <c r="AI156" s="346"/>
    </row>
    <row r="157" spans="4:35">
      <c r="D157" s="345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5"/>
      <c r="AD157" s="346"/>
      <c r="AE157" s="346"/>
      <c r="AF157" s="346"/>
      <c r="AG157" s="346"/>
      <c r="AH157" s="346"/>
      <c r="AI157" s="346"/>
    </row>
    <row r="158" spans="4:35">
      <c r="D158" s="345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5"/>
      <c r="AD158" s="346"/>
      <c r="AE158" s="346"/>
      <c r="AF158" s="346"/>
      <c r="AG158" s="346"/>
      <c r="AH158" s="346"/>
      <c r="AI158" s="346"/>
    </row>
    <row r="159" spans="4:35">
      <c r="D159" s="345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5"/>
      <c r="AD159" s="346"/>
      <c r="AE159" s="346"/>
      <c r="AF159" s="346"/>
      <c r="AG159" s="346"/>
      <c r="AH159" s="346"/>
      <c r="AI159" s="346"/>
    </row>
    <row r="160" spans="4:35">
      <c r="D160" s="345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5"/>
      <c r="AD160" s="346"/>
      <c r="AE160" s="346"/>
      <c r="AF160" s="346"/>
      <c r="AG160" s="346"/>
      <c r="AH160" s="346"/>
      <c r="AI160" s="346"/>
    </row>
    <row r="161" spans="4:35">
      <c r="D161" s="345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5"/>
      <c r="AD161" s="346"/>
      <c r="AE161" s="346"/>
      <c r="AF161" s="346"/>
      <c r="AG161" s="346"/>
      <c r="AH161" s="346"/>
      <c r="AI161" s="346"/>
    </row>
    <row r="162" spans="4:35">
      <c r="D162" s="345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5"/>
      <c r="AD162" s="346"/>
      <c r="AE162" s="346"/>
      <c r="AF162" s="346"/>
      <c r="AG162" s="346"/>
      <c r="AH162" s="346"/>
      <c r="AI162" s="346"/>
    </row>
    <row r="163" spans="4:35">
      <c r="D163" s="345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5"/>
      <c r="AD163" s="346"/>
      <c r="AE163" s="346"/>
      <c r="AF163" s="346"/>
      <c r="AG163" s="346"/>
      <c r="AH163" s="346"/>
      <c r="AI163" s="346"/>
    </row>
    <row r="164" spans="4:35">
      <c r="D164" s="345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5"/>
      <c r="AD164" s="346"/>
      <c r="AE164" s="346"/>
      <c r="AF164" s="346"/>
      <c r="AG164" s="346"/>
      <c r="AH164" s="346"/>
      <c r="AI164" s="346"/>
    </row>
    <row r="165" spans="4:35">
      <c r="D165" s="345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5"/>
      <c r="AD165" s="346"/>
      <c r="AE165" s="346"/>
      <c r="AF165" s="346"/>
      <c r="AG165" s="346"/>
      <c r="AH165" s="346"/>
      <c r="AI165" s="346"/>
    </row>
    <row r="166" spans="4:35">
      <c r="D166" s="345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5"/>
      <c r="AD166" s="346"/>
      <c r="AE166" s="346"/>
      <c r="AF166" s="346"/>
      <c r="AG166" s="346"/>
      <c r="AH166" s="346"/>
      <c r="AI166" s="346"/>
    </row>
    <row r="167" spans="4:35">
      <c r="D167" s="345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5"/>
      <c r="AD167" s="346"/>
      <c r="AE167" s="346"/>
      <c r="AF167" s="346"/>
      <c r="AG167" s="346"/>
      <c r="AH167" s="346"/>
      <c r="AI167" s="346"/>
    </row>
    <row r="168" spans="4:35">
      <c r="D168" s="345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5"/>
      <c r="AD168" s="346"/>
      <c r="AE168" s="346"/>
      <c r="AF168" s="346"/>
      <c r="AG168" s="346"/>
      <c r="AH168" s="346"/>
      <c r="AI168" s="346"/>
    </row>
    <row r="169" spans="4:35">
      <c r="D169" s="345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5"/>
      <c r="AD169" s="346"/>
      <c r="AE169" s="346"/>
      <c r="AF169" s="346"/>
      <c r="AG169" s="346"/>
      <c r="AH169" s="346"/>
      <c r="AI169" s="346"/>
    </row>
    <row r="170" spans="4:35">
      <c r="D170" s="345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5"/>
      <c r="AD170" s="346"/>
      <c r="AE170" s="346"/>
      <c r="AF170" s="346"/>
      <c r="AG170" s="346"/>
      <c r="AH170" s="346"/>
      <c r="AI170" s="346"/>
    </row>
    <row r="171" spans="4:35">
      <c r="D171" s="345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5"/>
      <c r="AD171" s="346"/>
      <c r="AE171" s="346"/>
      <c r="AF171" s="346"/>
      <c r="AG171" s="346"/>
      <c r="AH171" s="346"/>
      <c r="AI171" s="346"/>
    </row>
    <row r="172" spans="4:35">
      <c r="D172" s="345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5"/>
      <c r="AD172" s="346"/>
      <c r="AE172" s="346"/>
      <c r="AF172" s="346"/>
      <c r="AG172" s="346"/>
      <c r="AH172" s="346"/>
      <c r="AI172" s="346"/>
    </row>
    <row r="173" spans="4:35">
      <c r="D173" s="345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5"/>
      <c r="AD173" s="346"/>
      <c r="AE173" s="346"/>
      <c r="AF173" s="346"/>
      <c r="AG173" s="346"/>
      <c r="AH173" s="346"/>
      <c r="AI173" s="346"/>
    </row>
    <row r="174" spans="4:35">
      <c r="D174" s="345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5"/>
      <c r="AD174" s="346"/>
      <c r="AE174" s="346"/>
      <c r="AF174" s="346"/>
      <c r="AG174" s="346"/>
      <c r="AH174" s="346"/>
      <c r="AI174" s="346"/>
    </row>
    <row r="175" spans="4:35">
      <c r="D175" s="345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5"/>
      <c r="AD175" s="346"/>
      <c r="AE175" s="346"/>
      <c r="AF175" s="346"/>
      <c r="AG175" s="346"/>
      <c r="AH175" s="346"/>
      <c r="AI175" s="346"/>
    </row>
    <row r="176" spans="4:35">
      <c r="D176" s="345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5"/>
      <c r="AD176" s="346"/>
      <c r="AE176" s="346"/>
      <c r="AF176" s="346"/>
      <c r="AG176" s="346"/>
      <c r="AH176" s="346"/>
      <c r="AI176" s="346"/>
    </row>
    <row r="177" spans="4:35">
      <c r="D177" s="345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5"/>
      <c r="AD177" s="346"/>
      <c r="AE177" s="346"/>
      <c r="AF177" s="346"/>
      <c r="AG177" s="346"/>
      <c r="AH177" s="346"/>
      <c r="AI177" s="346"/>
    </row>
    <row r="178" spans="4:35">
      <c r="D178" s="345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5"/>
      <c r="AD178" s="346"/>
      <c r="AE178" s="346"/>
      <c r="AF178" s="346"/>
      <c r="AG178" s="346"/>
      <c r="AH178" s="346"/>
      <c r="AI178" s="346"/>
    </row>
    <row r="179" spans="4:35">
      <c r="D179" s="345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5"/>
      <c r="AD179" s="346"/>
      <c r="AE179" s="346"/>
      <c r="AF179" s="346"/>
      <c r="AG179" s="346"/>
      <c r="AH179" s="346"/>
      <c r="AI179" s="346"/>
    </row>
    <row r="180" spans="4:35">
      <c r="D180" s="345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5"/>
      <c r="AD180" s="346"/>
      <c r="AE180" s="346"/>
      <c r="AF180" s="346"/>
      <c r="AG180" s="346"/>
      <c r="AH180" s="346"/>
      <c r="AI180" s="346"/>
    </row>
    <row r="181" spans="4:35">
      <c r="D181" s="345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5"/>
      <c r="AD181" s="346"/>
      <c r="AE181" s="346"/>
      <c r="AF181" s="346"/>
      <c r="AG181" s="346"/>
      <c r="AH181" s="346"/>
      <c r="AI181" s="346"/>
    </row>
    <row r="182" spans="4:35">
      <c r="D182" s="345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5"/>
      <c r="AD182" s="346"/>
      <c r="AE182" s="346"/>
      <c r="AF182" s="346"/>
      <c r="AG182" s="346"/>
      <c r="AH182" s="346"/>
      <c r="AI182" s="346"/>
    </row>
    <row r="183" spans="4:35">
      <c r="D183" s="345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5"/>
      <c r="AD183" s="346"/>
      <c r="AE183" s="346"/>
      <c r="AF183" s="346"/>
      <c r="AG183" s="346"/>
      <c r="AH183" s="346"/>
      <c r="AI183" s="346"/>
    </row>
    <row r="184" spans="4:35">
      <c r="D184" s="345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5"/>
      <c r="AD184" s="346"/>
      <c r="AE184" s="346"/>
      <c r="AF184" s="346"/>
      <c r="AG184" s="346"/>
      <c r="AH184" s="346"/>
      <c r="AI184" s="346"/>
    </row>
    <row r="185" spans="4:35">
      <c r="D185" s="345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5"/>
      <c r="AD185" s="346"/>
      <c r="AE185" s="346"/>
      <c r="AF185" s="346"/>
      <c r="AG185" s="346"/>
      <c r="AH185" s="346"/>
      <c r="AI185" s="346"/>
    </row>
    <row r="186" spans="4:35">
      <c r="D186" s="345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5"/>
      <c r="AD186" s="346"/>
      <c r="AE186" s="346"/>
      <c r="AF186" s="346"/>
      <c r="AG186" s="346"/>
      <c r="AH186" s="346"/>
      <c r="AI186" s="346"/>
    </row>
    <row r="187" spans="4:35">
      <c r="D187" s="345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5"/>
      <c r="AD187" s="346"/>
      <c r="AE187" s="346"/>
      <c r="AF187" s="346"/>
      <c r="AG187" s="346"/>
      <c r="AH187" s="346"/>
      <c r="AI187" s="346"/>
    </row>
    <row r="188" spans="4:35">
      <c r="D188" s="345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5"/>
      <c r="AD188" s="346"/>
      <c r="AE188" s="346"/>
      <c r="AF188" s="346"/>
      <c r="AG188" s="346"/>
      <c r="AH188" s="346"/>
      <c r="AI188" s="346"/>
    </row>
    <row r="189" spans="4:35">
      <c r="D189" s="345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5"/>
      <c r="AD189" s="346"/>
      <c r="AE189" s="346"/>
      <c r="AF189" s="346"/>
      <c r="AG189" s="346"/>
      <c r="AH189" s="346"/>
      <c r="AI189" s="346"/>
    </row>
    <row r="190" spans="4:35">
      <c r="D190" s="345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5"/>
      <c r="AD190" s="346"/>
      <c r="AE190" s="346"/>
      <c r="AF190" s="346"/>
      <c r="AG190" s="346"/>
      <c r="AH190" s="346"/>
      <c r="AI190" s="346"/>
    </row>
    <row r="191" spans="4:35">
      <c r="D191" s="345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5"/>
      <c r="AD191" s="346"/>
      <c r="AE191" s="346"/>
      <c r="AF191" s="346"/>
      <c r="AG191" s="346"/>
      <c r="AH191" s="346"/>
      <c r="AI191" s="346"/>
    </row>
    <row r="192" spans="4:35">
      <c r="D192" s="345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5"/>
      <c r="AD192" s="346"/>
      <c r="AE192" s="346"/>
      <c r="AF192" s="346"/>
      <c r="AG192" s="346"/>
      <c r="AH192" s="346"/>
      <c r="AI192" s="346"/>
    </row>
    <row r="193" spans="4:35">
      <c r="D193" s="345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5"/>
      <c r="AD193" s="346"/>
      <c r="AE193" s="346"/>
      <c r="AF193" s="346"/>
      <c r="AG193" s="346"/>
      <c r="AH193" s="346"/>
      <c r="AI193" s="346"/>
    </row>
    <row r="194" spans="4:35">
      <c r="D194" s="345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5"/>
      <c r="AD194" s="346"/>
      <c r="AE194" s="346"/>
      <c r="AF194" s="346"/>
      <c r="AG194" s="346"/>
      <c r="AH194" s="346"/>
      <c r="AI194" s="346"/>
    </row>
    <row r="195" spans="4:35">
      <c r="D195" s="345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5"/>
      <c r="AD195" s="346"/>
      <c r="AE195" s="346"/>
      <c r="AF195" s="346"/>
      <c r="AG195" s="346"/>
      <c r="AH195" s="346"/>
      <c r="AI195" s="346"/>
    </row>
    <row r="196" spans="4:35">
      <c r="D196" s="345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5"/>
      <c r="AD196" s="346"/>
      <c r="AE196" s="346"/>
      <c r="AF196" s="346"/>
      <c r="AG196" s="346"/>
      <c r="AH196" s="346"/>
      <c r="AI196" s="346"/>
    </row>
    <row r="197" spans="4:35">
      <c r="D197" s="345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5"/>
      <c r="AD197" s="346"/>
      <c r="AE197" s="346"/>
      <c r="AF197" s="346"/>
      <c r="AG197" s="346"/>
      <c r="AH197" s="346"/>
      <c r="AI197" s="346"/>
    </row>
    <row r="198" spans="4:35">
      <c r="D198" s="345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5"/>
      <c r="AD198" s="346"/>
      <c r="AE198" s="346"/>
      <c r="AF198" s="346"/>
      <c r="AG198" s="346"/>
      <c r="AH198" s="346"/>
      <c r="AI198" s="346"/>
    </row>
    <row r="199" spans="4:35">
      <c r="D199" s="345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5"/>
      <c r="AD199" s="346"/>
      <c r="AE199" s="346"/>
      <c r="AF199" s="346"/>
      <c r="AG199" s="346"/>
      <c r="AH199" s="346"/>
      <c r="AI199" s="346"/>
    </row>
    <row r="200" spans="4:35">
      <c r="D200" s="345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5"/>
      <c r="AD200" s="346"/>
      <c r="AE200" s="346"/>
      <c r="AF200" s="346"/>
      <c r="AG200" s="346"/>
      <c r="AH200" s="346"/>
      <c r="AI200" s="346"/>
    </row>
    <row r="201" spans="4:35">
      <c r="D201" s="345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5"/>
      <c r="AD201" s="346"/>
      <c r="AE201" s="346"/>
      <c r="AF201" s="346"/>
      <c r="AG201" s="346"/>
      <c r="AH201" s="346"/>
      <c r="AI201" s="346"/>
    </row>
    <row r="202" spans="4:35">
      <c r="D202" s="345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5"/>
      <c r="AD202" s="346"/>
      <c r="AE202" s="346"/>
      <c r="AF202" s="346"/>
      <c r="AG202" s="346"/>
      <c r="AH202" s="346"/>
      <c r="AI202" s="346"/>
    </row>
    <row r="203" spans="4:35">
      <c r="D203" s="345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5"/>
      <c r="AD203" s="346"/>
      <c r="AE203" s="346"/>
      <c r="AF203" s="346"/>
      <c r="AG203" s="346"/>
      <c r="AH203" s="346"/>
      <c r="AI203" s="346"/>
    </row>
    <row r="204" spans="4:35">
      <c r="D204" s="345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5"/>
      <c r="AD204" s="346"/>
      <c r="AE204" s="346"/>
      <c r="AF204" s="346"/>
      <c r="AG204" s="346"/>
      <c r="AH204" s="346"/>
      <c r="AI204" s="346"/>
    </row>
    <row r="205" spans="4:35">
      <c r="D205" s="345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5"/>
      <c r="AD205" s="346"/>
      <c r="AE205" s="346"/>
      <c r="AF205" s="346"/>
      <c r="AG205" s="346"/>
      <c r="AH205" s="346"/>
      <c r="AI205" s="346"/>
    </row>
    <row r="206" spans="4:35">
      <c r="D206" s="345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5"/>
      <c r="AD206" s="346"/>
      <c r="AE206" s="346"/>
      <c r="AF206" s="346"/>
      <c r="AG206" s="346"/>
      <c r="AH206" s="346"/>
      <c r="AI206" s="346"/>
    </row>
    <row r="207" spans="4:35">
      <c r="D207" s="345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5"/>
      <c r="AD207" s="346"/>
      <c r="AE207" s="346"/>
      <c r="AF207" s="346"/>
      <c r="AG207" s="346"/>
      <c r="AH207" s="346"/>
      <c r="AI207" s="346"/>
    </row>
    <row r="208" spans="4:35">
      <c r="D208" s="345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5"/>
      <c r="AD208" s="346"/>
      <c r="AE208" s="346"/>
      <c r="AF208" s="346"/>
      <c r="AG208" s="346"/>
      <c r="AH208" s="346"/>
      <c r="AI208" s="346"/>
    </row>
    <row r="209" spans="4:35">
      <c r="D209" s="345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5"/>
      <c r="AD209" s="346"/>
      <c r="AE209" s="346"/>
      <c r="AF209" s="346"/>
      <c r="AG209" s="346"/>
      <c r="AH209" s="346"/>
      <c r="AI209" s="346"/>
    </row>
    <row r="210" spans="4:35">
      <c r="D210" s="345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5"/>
      <c r="AD210" s="346"/>
      <c r="AE210" s="346"/>
      <c r="AF210" s="346"/>
      <c r="AG210" s="346"/>
      <c r="AH210" s="346"/>
      <c r="AI210" s="346"/>
    </row>
    <row r="211" spans="4:35">
      <c r="D211" s="345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5"/>
      <c r="AD211" s="346"/>
      <c r="AE211" s="346"/>
      <c r="AF211" s="346"/>
      <c r="AG211" s="346"/>
      <c r="AH211" s="346"/>
      <c r="AI211" s="346"/>
    </row>
    <row r="212" spans="4:35">
      <c r="D212" s="345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5"/>
      <c r="AD212" s="346"/>
      <c r="AE212" s="346"/>
      <c r="AF212" s="346"/>
      <c r="AG212" s="346"/>
      <c r="AH212" s="346"/>
      <c r="AI212" s="346"/>
    </row>
    <row r="213" spans="4:35">
      <c r="D213" s="345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5"/>
      <c r="AD213" s="346"/>
      <c r="AE213" s="346"/>
      <c r="AF213" s="346"/>
      <c r="AG213" s="346"/>
      <c r="AH213" s="346"/>
      <c r="AI213" s="346"/>
    </row>
    <row r="214" spans="4:35">
      <c r="D214" s="345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5"/>
      <c r="AD214" s="346"/>
      <c r="AE214" s="346"/>
      <c r="AF214" s="346"/>
      <c r="AG214" s="346"/>
      <c r="AH214" s="346"/>
      <c r="AI214" s="346"/>
    </row>
    <row r="215" spans="4:35">
      <c r="D215" s="345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5"/>
      <c r="AD215" s="346"/>
      <c r="AE215" s="346"/>
      <c r="AF215" s="346"/>
      <c r="AG215" s="346"/>
      <c r="AH215" s="346"/>
      <c r="AI215" s="346"/>
    </row>
    <row r="216" spans="4:35">
      <c r="D216" s="345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5"/>
      <c r="AD216" s="346"/>
      <c r="AE216" s="346"/>
      <c r="AF216" s="346"/>
      <c r="AG216" s="346"/>
      <c r="AH216" s="346"/>
      <c r="AI216" s="346"/>
    </row>
    <row r="217" spans="4:35">
      <c r="D217" s="345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5"/>
      <c r="AD217" s="346"/>
      <c r="AE217" s="346"/>
      <c r="AF217" s="346"/>
      <c r="AG217" s="346"/>
      <c r="AH217" s="346"/>
      <c r="AI217" s="346"/>
    </row>
    <row r="218" spans="4:35">
      <c r="D218" s="345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5"/>
      <c r="AD218" s="346"/>
      <c r="AE218" s="346"/>
      <c r="AF218" s="346"/>
      <c r="AG218" s="346"/>
      <c r="AH218" s="346"/>
      <c r="AI218" s="346"/>
    </row>
    <row r="219" spans="4:35">
      <c r="D219" s="345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5"/>
      <c r="AD219" s="346"/>
      <c r="AE219" s="346"/>
      <c r="AF219" s="346"/>
      <c r="AG219" s="346"/>
      <c r="AH219" s="346"/>
      <c r="AI219" s="346"/>
    </row>
    <row r="220" spans="4:35">
      <c r="D220" s="345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5"/>
      <c r="AD220" s="346"/>
      <c r="AE220" s="346"/>
      <c r="AF220" s="346"/>
      <c r="AG220" s="346"/>
      <c r="AH220" s="346"/>
      <c r="AI220" s="346"/>
    </row>
    <row r="221" spans="4:35">
      <c r="D221" s="345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5"/>
      <c r="AD221" s="346"/>
      <c r="AE221" s="346"/>
      <c r="AF221" s="346"/>
      <c r="AG221" s="346"/>
      <c r="AH221" s="346"/>
      <c r="AI221" s="346"/>
    </row>
    <row r="222" spans="4:35">
      <c r="D222" s="345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5"/>
      <c r="AD222" s="346"/>
      <c r="AE222" s="346"/>
      <c r="AF222" s="346"/>
      <c r="AG222" s="346"/>
      <c r="AH222" s="346"/>
      <c r="AI222" s="346"/>
    </row>
    <row r="223" spans="4:35">
      <c r="D223" s="345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5"/>
      <c r="AD223" s="346"/>
      <c r="AE223" s="346"/>
      <c r="AF223" s="346"/>
      <c r="AG223" s="346"/>
      <c r="AH223" s="346"/>
      <c r="AI223" s="346"/>
    </row>
    <row r="224" spans="4:35">
      <c r="D224" s="345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5"/>
      <c r="AD224" s="346"/>
      <c r="AE224" s="346"/>
      <c r="AF224" s="346"/>
      <c r="AG224" s="346"/>
      <c r="AH224" s="346"/>
      <c r="AI224" s="346"/>
    </row>
    <row r="225" spans="4:35">
      <c r="D225" s="345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5"/>
      <c r="AD225" s="346"/>
      <c r="AE225" s="346"/>
      <c r="AF225" s="346"/>
      <c r="AG225" s="346"/>
      <c r="AH225" s="346"/>
      <c r="AI225" s="346"/>
    </row>
    <row r="226" spans="4:35">
      <c r="D226" s="345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5"/>
      <c r="AD226" s="346"/>
      <c r="AE226" s="346"/>
      <c r="AF226" s="346"/>
      <c r="AG226" s="346"/>
      <c r="AH226" s="346"/>
      <c r="AI226" s="346"/>
    </row>
    <row r="227" spans="4:35">
      <c r="D227" s="345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5"/>
      <c r="AD227" s="346"/>
      <c r="AE227" s="346"/>
      <c r="AF227" s="346"/>
      <c r="AG227" s="346"/>
      <c r="AH227" s="346"/>
      <c r="AI227" s="346"/>
    </row>
    <row r="228" spans="4:35">
      <c r="D228" s="345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5"/>
      <c r="AD228" s="346"/>
      <c r="AE228" s="346"/>
      <c r="AF228" s="346"/>
      <c r="AG228" s="346"/>
      <c r="AH228" s="346"/>
      <c r="AI228" s="346"/>
    </row>
    <row r="229" spans="4:35">
      <c r="D229" s="345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5"/>
      <c r="AD229" s="346"/>
      <c r="AE229" s="346"/>
      <c r="AF229" s="346"/>
      <c r="AG229" s="346"/>
      <c r="AH229" s="346"/>
      <c r="AI229" s="346"/>
    </row>
    <row r="230" spans="4:35">
      <c r="D230" s="345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5"/>
      <c r="AD230" s="346"/>
      <c r="AE230" s="346"/>
      <c r="AF230" s="346"/>
      <c r="AG230" s="346"/>
      <c r="AH230" s="346"/>
      <c r="AI230" s="346"/>
    </row>
    <row r="231" spans="4:35">
      <c r="D231" s="345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5"/>
      <c r="AD231" s="346"/>
      <c r="AE231" s="346"/>
      <c r="AF231" s="346"/>
      <c r="AG231" s="346"/>
      <c r="AH231" s="346"/>
      <c r="AI231" s="346"/>
    </row>
    <row r="232" spans="4:35">
      <c r="D232" s="345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5"/>
      <c r="AD232" s="346"/>
      <c r="AE232" s="346"/>
      <c r="AF232" s="346"/>
      <c r="AG232" s="346"/>
      <c r="AH232" s="346"/>
      <c r="AI232" s="346"/>
    </row>
    <row r="233" spans="4:35">
      <c r="D233" s="345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5"/>
      <c r="AD233" s="346"/>
      <c r="AE233" s="346"/>
      <c r="AF233" s="346"/>
      <c r="AG233" s="346"/>
      <c r="AH233" s="346"/>
      <c r="AI233" s="346"/>
    </row>
    <row r="234" spans="4:35">
      <c r="D234" s="345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5"/>
      <c r="AD234" s="346"/>
      <c r="AE234" s="346"/>
      <c r="AF234" s="346"/>
      <c r="AG234" s="346"/>
      <c r="AH234" s="346"/>
      <c r="AI234" s="346"/>
    </row>
    <row r="235" spans="4:35">
      <c r="D235" s="345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5"/>
      <c r="AD235" s="346"/>
      <c r="AE235" s="346"/>
      <c r="AF235" s="346"/>
      <c r="AG235" s="346"/>
      <c r="AH235" s="346"/>
      <c r="AI235" s="346"/>
    </row>
    <row r="236" spans="4:35">
      <c r="D236" s="345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5"/>
      <c r="AD236" s="346"/>
      <c r="AE236" s="346"/>
      <c r="AF236" s="346"/>
      <c r="AG236" s="346"/>
      <c r="AH236" s="346"/>
      <c r="AI236" s="346"/>
    </row>
    <row r="237" spans="4:35">
      <c r="D237" s="345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5"/>
      <c r="AD237" s="346"/>
      <c r="AE237" s="346"/>
      <c r="AF237" s="346"/>
      <c r="AG237" s="346"/>
      <c r="AH237" s="346"/>
      <c r="AI237" s="346"/>
    </row>
    <row r="238" spans="4:35">
      <c r="D238" s="345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5"/>
      <c r="AD238" s="346"/>
      <c r="AE238" s="346"/>
      <c r="AF238" s="346"/>
      <c r="AG238" s="346"/>
      <c r="AH238" s="346"/>
      <c r="AI238" s="346"/>
    </row>
    <row r="239" spans="4:35">
      <c r="D239" s="345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5"/>
      <c r="AD239" s="346"/>
      <c r="AE239" s="346"/>
      <c r="AF239" s="346"/>
      <c r="AG239" s="346"/>
      <c r="AH239" s="346"/>
      <c r="AI239" s="346"/>
    </row>
    <row r="240" spans="4:35">
      <c r="D240" s="345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5"/>
      <c r="AD240" s="346"/>
      <c r="AE240" s="346"/>
      <c r="AF240" s="346"/>
      <c r="AG240" s="346"/>
      <c r="AH240" s="346"/>
      <c r="AI240" s="346"/>
    </row>
    <row r="241" spans="4:35">
      <c r="D241" s="345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5"/>
      <c r="AD241" s="346"/>
      <c r="AE241" s="346"/>
      <c r="AF241" s="346"/>
      <c r="AG241" s="346"/>
      <c r="AH241" s="346"/>
      <c r="AI241" s="346"/>
    </row>
    <row r="242" spans="4:35">
      <c r="D242" s="345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5"/>
      <c r="AD242" s="346"/>
      <c r="AE242" s="346"/>
      <c r="AF242" s="346"/>
      <c r="AG242" s="346"/>
      <c r="AH242" s="346"/>
      <c r="AI242" s="346"/>
    </row>
    <row r="243" spans="4:35">
      <c r="D243" s="345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5"/>
      <c r="AD243" s="346"/>
      <c r="AE243" s="346"/>
      <c r="AF243" s="346"/>
      <c r="AG243" s="346"/>
      <c r="AH243" s="346"/>
      <c r="AI243" s="346"/>
    </row>
    <row r="244" spans="4:35">
      <c r="D244" s="345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5"/>
      <c r="AD244" s="346"/>
      <c r="AE244" s="346"/>
      <c r="AF244" s="346"/>
      <c r="AG244" s="346"/>
      <c r="AH244" s="346"/>
      <c r="AI244" s="346"/>
    </row>
    <row r="245" spans="4:35">
      <c r="D245" s="345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5"/>
      <c r="AD245" s="346"/>
      <c r="AE245" s="346"/>
      <c r="AF245" s="346"/>
      <c r="AG245" s="346"/>
      <c r="AH245" s="346"/>
      <c r="AI245" s="346"/>
    </row>
    <row r="246" spans="4:35">
      <c r="D246" s="345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5"/>
      <c r="AD246" s="346"/>
      <c r="AE246" s="346"/>
      <c r="AF246" s="346"/>
      <c r="AG246" s="346"/>
      <c r="AH246" s="346"/>
      <c r="AI246" s="346"/>
    </row>
    <row r="247" spans="4:35">
      <c r="D247" s="345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5"/>
      <c r="AD247" s="346"/>
      <c r="AE247" s="346"/>
      <c r="AF247" s="346"/>
      <c r="AG247" s="346"/>
      <c r="AH247" s="346"/>
      <c r="AI247" s="346"/>
    </row>
    <row r="248" spans="4:35">
      <c r="D248" s="345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5"/>
      <c r="AD248" s="346"/>
      <c r="AE248" s="346"/>
      <c r="AF248" s="346"/>
      <c r="AG248" s="346"/>
      <c r="AH248" s="346"/>
      <c r="AI248" s="346"/>
    </row>
    <row r="249" spans="4:35">
      <c r="D249" s="345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5"/>
      <c r="AD249" s="346"/>
      <c r="AE249" s="346"/>
      <c r="AF249" s="346"/>
      <c r="AG249" s="346"/>
      <c r="AH249" s="346"/>
      <c r="AI249" s="346"/>
    </row>
    <row r="250" spans="4:35">
      <c r="D250" s="345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5"/>
      <c r="AD250" s="346"/>
      <c r="AE250" s="346"/>
      <c r="AF250" s="346"/>
      <c r="AG250" s="346"/>
      <c r="AH250" s="346"/>
      <c r="AI250" s="346"/>
    </row>
    <row r="251" spans="4:35">
      <c r="D251" s="345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5"/>
      <c r="AD251" s="346"/>
      <c r="AE251" s="346"/>
      <c r="AF251" s="346"/>
      <c r="AG251" s="346"/>
      <c r="AH251" s="346"/>
      <c r="AI251" s="346"/>
    </row>
    <row r="252" spans="4:35">
      <c r="D252" s="345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5"/>
      <c r="AD252" s="346"/>
      <c r="AE252" s="346"/>
      <c r="AF252" s="346"/>
      <c r="AG252" s="346"/>
      <c r="AH252" s="346"/>
      <c r="AI252" s="346"/>
    </row>
    <row r="253" spans="4:35">
      <c r="D253" s="345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5"/>
      <c r="AD253" s="346"/>
      <c r="AE253" s="346"/>
      <c r="AF253" s="346"/>
      <c r="AG253" s="346"/>
      <c r="AH253" s="346"/>
      <c r="AI253" s="346"/>
    </row>
    <row r="254" spans="4:35">
      <c r="D254" s="345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5"/>
      <c r="AD254" s="346"/>
      <c r="AE254" s="346"/>
      <c r="AF254" s="346"/>
      <c r="AG254" s="346"/>
      <c r="AH254" s="346"/>
      <c r="AI254" s="346"/>
    </row>
    <row r="255" spans="4:35">
      <c r="D255" s="345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5"/>
      <c r="AD255" s="346"/>
      <c r="AE255" s="346"/>
      <c r="AF255" s="346"/>
      <c r="AG255" s="346"/>
      <c r="AH255" s="346"/>
      <c r="AI255" s="346"/>
    </row>
    <row r="256" spans="4:35">
      <c r="D256" s="345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5"/>
      <c r="AD256" s="346"/>
      <c r="AE256" s="346"/>
      <c r="AF256" s="346"/>
      <c r="AG256" s="346"/>
      <c r="AH256" s="346"/>
      <c r="AI256" s="346"/>
    </row>
    <row r="257" spans="4:35">
      <c r="D257" s="345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5"/>
      <c r="AD257" s="346"/>
      <c r="AE257" s="346"/>
      <c r="AF257" s="346"/>
      <c r="AG257" s="346"/>
      <c r="AH257" s="346"/>
      <c r="AI257" s="346"/>
    </row>
    <row r="258" spans="4:35">
      <c r="D258" s="345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5"/>
      <c r="AD258" s="346"/>
      <c r="AE258" s="346"/>
      <c r="AF258" s="346"/>
      <c r="AG258" s="346"/>
      <c r="AH258" s="346"/>
      <c r="AI258" s="346"/>
    </row>
    <row r="259" spans="4:35">
      <c r="D259" s="345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5"/>
      <c r="AD259" s="346"/>
      <c r="AE259" s="346"/>
      <c r="AF259" s="346"/>
      <c r="AG259" s="346"/>
      <c r="AH259" s="346"/>
      <c r="AI259" s="346"/>
    </row>
    <row r="260" spans="4:35">
      <c r="D260" s="345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5"/>
      <c r="AD260" s="346"/>
      <c r="AE260" s="346"/>
      <c r="AF260" s="346"/>
      <c r="AG260" s="346"/>
      <c r="AH260" s="346"/>
      <c r="AI260" s="346"/>
    </row>
    <row r="261" spans="4:35">
      <c r="D261" s="345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5"/>
      <c r="AD261" s="346"/>
      <c r="AE261" s="346"/>
      <c r="AF261" s="346"/>
      <c r="AG261" s="346"/>
      <c r="AH261" s="346"/>
      <c r="AI261" s="346"/>
    </row>
    <row r="262" spans="4:35">
      <c r="D262" s="345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5"/>
      <c r="AD262" s="346"/>
      <c r="AE262" s="346"/>
      <c r="AF262" s="346"/>
      <c r="AG262" s="346"/>
      <c r="AH262" s="346"/>
      <c r="AI262" s="346"/>
    </row>
    <row r="263" spans="4:35">
      <c r="D263" s="345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5"/>
      <c r="AD263" s="346"/>
      <c r="AE263" s="346"/>
      <c r="AF263" s="346"/>
      <c r="AG263" s="346"/>
      <c r="AH263" s="346"/>
      <c r="AI263" s="346"/>
    </row>
    <row r="264" spans="4:35">
      <c r="D264" s="345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5"/>
      <c r="AD264" s="346"/>
      <c r="AE264" s="346"/>
      <c r="AF264" s="346"/>
      <c r="AG264" s="346"/>
      <c r="AH264" s="346"/>
      <c r="AI264" s="346"/>
    </row>
    <row r="265" spans="4:35">
      <c r="D265" s="345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5"/>
      <c r="AD265" s="346"/>
      <c r="AE265" s="346"/>
      <c r="AF265" s="346"/>
      <c r="AG265" s="346"/>
      <c r="AH265" s="346"/>
      <c r="AI265" s="346"/>
    </row>
    <row r="266" spans="4:35">
      <c r="D266" s="345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5"/>
      <c r="AD266" s="346"/>
      <c r="AE266" s="346"/>
      <c r="AF266" s="346"/>
      <c r="AG266" s="346"/>
      <c r="AH266" s="346"/>
      <c r="AI266" s="346"/>
    </row>
    <row r="267" spans="4:35">
      <c r="D267" s="345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5"/>
      <c r="AD267" s="346"/>
      <c r="AE267" s="346"/>
      <c r="AF267" s="346"/>
      <c r="AG267" s="346"/>
      <c r="AH267" s="346"/>
      <c r="AI267" s="346"/>
    </row>
    <row r="268" spans="4:35">
      <c r="D268" s="345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5"/>
      <c r="AD268" s="346"/>
      <c r="AE268" s="346"/>
      <c r="AF268" s="346"/>
      <c r="AG268" s="346"/>
      <c r="AH268" s="346"/>
      <c r="AI268" s="346"/>
    </row>
    <row r="269" spans="4:35">
      <c r="D269" s="345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5"/>
      <c r="AD269" s="346"/>
      <c r="AE269" s="346"/>
      <c r="AF269" s="346"/>
      <c r="AG269" s="346"/>
      <c r="AH269" s="346"/>
      <c r="AI269" s="346"/>
    </row>
    <row r="270" spans="4:35">
      <c r="D270" s="345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5"/>
      <c r="AD270" s="346"/>
      <c r="AE270" s="346"/>
      <c r="AF270" s="346"/>
      <c r="AG270" s="346"/>
      <c r="AH270" s="346"/>
      <c r="AI270" s="346"/>
    </row>
    <row r="271" spans="4:35">
      <c r="D271" s="345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5"/>
      <c r="AD271" s="346"/>
      <c r="AE271" s="346"/>
      <c r="AF271" s="346"/>
      <c r="AG271" s="346"/>
      <c r="AH271" s="346"/>
      <c r="AI271" s="346"/>
    </row>
    <row r="272" spans="4:35">
      <c r="D272" s="345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5"/>
      <c r="AD272" s="346"/>
      <c r="AE272" s="346"/>
      <c r="AF272" s="346"/>
      <c r="AG272" s="346"/>
      <c r="AH272" s="346"/>
      <c r="AI272" s="346"/>
    </row>
    <row r="273" spans="4:35">
      <c r="D273" s="345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5"/>
      <c r="AD273" s="346"/>
      <c r="AE273" s="346"/>
      <c r="AF273" s="346"/>
      <c r="AG273" s="346"/>
      <c r="AH273" s="346"/>
      <c r="AI273" s="346"/>
    </row>
    <row r="274" spans="4:35">
      <c r="D274" s="345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5"/>
      <c r="AD274" s="346"/>
      <c r="AE274" s="346"/>
      <c r="AF274" s="346"/>
      <c r="AG274" s="346"/>
      <c r="AH274" s="346"/>
      <c r="AI274" s="346"/>
    </row>
    <row r="275" spans="4:35">
      <c r="D275" s="345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5"/>
      <c r="AD275" s="346"/>
      <c r="AE275" s="346"/>
      <c r="AF275" s="346"/>
      <c r="AG275" s="346"/>
      <c r="AH275" s="346"/>
      <c r="AI275" s="346"/>
    </row>
    <row r="276" spans="4:35">
      <c r="D276" s="345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5"/>
      <c r="AD276" s="346"/>
      <c r="AE276" s="346"/>
      <c r="AF276" s="346"/>
      <c r="AG276" s="346"/>
      <c r="AH276" s="346"/>
      <c r="AI276" s="346"/>
    </row>
    <row r="277" spans="4:35">
      <c r="D277" s="345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5"/>
      <c r="AD277" s="346"/>
      <c r="AE277" s="346"/>
      <c r="AF277" s="346"/>
      <c r="AG277" s="346"/>
      <c r="AH277" s="346"/>
      <c r="AI277" s="346"/>
    </row>
    <row r="278" spans="4:35">
      <c r="D278" s="345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5"/>
      <c r="AD278" s="346"/>
      <c r="AE278" s="346"/>
      <c r="AF278" s="346"/>
      <c r="AG278" s="346"/>
      <c r="AH278" s="346"/>
      <c r="AI278" s="346"/>
    </row>
    <row r="279" spans="4:35">
      <c r="D279" s="345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5"/>
      <c r="AD279" s="346"/>
      <c r="AE279" s="346"/>
      <c r="AF279" s="346"/>
      <c r="AG279" s="346"/>
      <c r="AH279" s="346"/>
      <c r="AI279" s="346"/>
    </row>
    <row r="280" spans="4:35">
      <c r="D280" s="345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5"/>
      <c r="AD280" s="346"/>
      <c r="AE280" s="346"/>
      <c r="AF280" s="346"/>
      <c r="AG280" s="346"/>
      <c r="AH280" s="346"/>
      <c r="AI280" s="346"/>
    </row>
    <row r="281" spans="4:35">
      <c r="D281" s="345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5"/>
      <c r="AD281" s="346"/>
      <c r="AE281" s="346"/>
      <c r="AF281" s="346"/>
      <c r="AG281" s="346"/>
      <c r="AH281" s="346"/>
      <c r="AI281" s="346"/>
    </row>
    <row r="282" spans="4:35">
      <c r="D282" s="345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5"/>
      <c r="AD282" s="346"/>
      <c r="AE282" s="346"/>
      <c r="AF282" s="346"/>
      <c r="AG282" s="346"/>
      <c r="AH282" s="346"/>
      <c r="AI282" s="346"/>
    </row>
    <row r="283" spans="4:35">
      <c r="D283" s="345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5"/>
      <c r="AD283" s="346"/>
      <c r="AE283" s="346"/>
      <c r="AF283" s="346"/>
      <c r="AG283" s="346"/>
      <c r="AH283" s="346"/>
      <c r="AI283" s="346"/>
    </row>
    <row r="284" spans="4:35">
      <c r="D284" s="345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5"/>
      <c r="AD284" s="346"/>
      <c r="AE284" s="346"/>
      <c r="AF284" s="346"/>
      <c r="AG284" s="346"/>
      <c r="AH284" s="346"/>
      <c r="AI284" s="346"/>
    </row>
    <row r="285" spans="4:35">
      <c r="D285" s="345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5"/>
      <c r="AD285" s="346"/>
      <c r="AE285" s="346"/>
      <c r="AF285" s="346"/>
      <c r="AG285" s="346"/>
      <c r="AH285" s="346"/>
      <c r="AI285" s="346"/>
    </row>
    <row r="286" spans="4:35">
      <c r="D286" s="345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5"/>
      <c r="AD286" s="346"/>
      <c r="AE286" s="346"/>
      <c r="AF286" s="346"/>
      <c r="AG286" s="346"/>
      <c r="AH286" s="346"/>
      <c r="AI286" s="346"/>
    </row>
    <row r="287" spans="4:35">
      <c r="D287" s="345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5"/>
      <c r="AD287" s="346"/>
      <c r="AE287" s="346"/>
      <c r="AF287" s="346"/>
      <c r="AG287" s="346"/>
      <c r="AH287" s="346"/>
      <c r="AI287" s="346"/>
    </row>
    <row r="288" spans="4:35">
      <c r="D288" s="345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5"/>
      <c r="AD288" s="346"/>
      <c r="AE288" s="346"/>
      <c r="AF288" s="346"/>
      <c r="AG288" s="346"/>
      <c r="AH288" s="346"/>
      <c r="AI288" s="346"/>
    </row>
    <row r="289" spans="4:35">
      <c r="D289" s="345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5"/>
      <c r="AD289" s="346"/>
      <c r="AE289" s="346"/>
      <c r="AF289" s="346"/>
      <c r="AG289" s="346"/>
      <c r="AH289" s="346"/>
      <c r="AI289" s="346"/>
    </row>
    <row r="290" spans="4:35">
      <c r="D290" s="345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5"/>
      <c r="AD290" s="346"/>
      <c r="AE290" s="346"/>
      <c r="AF290" s="346"/>
      <c r="AG290" s="346"/>
      <c r="AH290" s="346"/>
      <c r="AI290" s="346"/>
    </row>
    <row r="291" spans="4:35">
      <c r="D291" s="345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5"/>
      <c r="AD291" s="346"/>
      <c r="AE291" s="346"/>
      <c r="AF291" s="346"/>
      <c r="AG291" s="346"/>
      <c r="AH291" s="346"/>
      <c r="AI291" s="346"/>
    </row>
    <row r="292" spans="4:35">
      <c r="D292" s="345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5"/>
      <c r="AD292" s="346"/>
      <c r="AE292" s="346"/>
      <c r="AF292" s="346"/>
      <c r="AG292" s="346"/>
      <c r="AH292" s="346"/>
      <c r="AI292" s="346"/>
    </row>
    <row r="293" spans="4:35">
      <c r="D293" s="345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5"/>
      <c r="AD293" s="346"/>
      <c r="AE293" s="346"/>
      <c r="AF293" s="346"/>
      <c r="AG293" s="346"/>
      <c r="AH293" s="346"/>
      <c r="AI293" s="346"/>
    </row>
    <row r="294" spans="4:35">
      <c r="D294" s="345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5"/>
      <c r="AD294" s="346"/>
      <c r="AE294" s="346"/>
      <c r="AF294" s="346"/>
      <c r="AG294" s="346"/>
      <c r="AH294" s="346"/>
      <c r="AI294" s="346"/>
    </row>
    <row r="295" spans="4:35">
      <c r="D295" s="345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5"/>
      <c r="AD295" s="346"/>
      <c r="AE295" s="346"/>
      <c r="AF295" s="346"/>
      <c r="AG295" s="346"/>
      <c r="AH295" s="346"/>
      <c r="AI295" s="346"/>
    </row>
    <row r="296" spans="4:35">
      <c r="D296" s="345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5"/>
      <c r="AD296" s="346"/>
      <c r="AE296" s="346"/>
      <c r="AF296" s="346"/>
      <c r="AG296" s="346"/>
      <c r="AH296" s="346"/>
      <c r="AI296" s="346"/>
    </row>
    <row r="297" spans="4:35">
      <c r="D297" s="345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5"/>
      <c r="AD297" s="346"/>
      <c r="AE297" s="346"/>
      <c r="AF297" s="346"/>
      <c r="AG297" s="346"/>
      <c r="AH297" s="346"/>
      <c r="AI297" s="346"/>
    </row>
    <row r="298" spans="4:35">
      <c r="D298" s="345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5"/>
      <c r="AD298" s="346"/>
      <c r="AE298" s="346"/>
      <c r="AF298" s="346"/>
      <c r="AG298" s="346"/>
      <c r="AH298" s="346"/>
      <c r="AI298" s="346"/>
    </row>
    <row r="299" spans="4:35">
      <c r="D299" s="345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5"/>
      <c r="AD299" s="346"/>
      <c r="AE299" s="346"/>
      <c r="AF299" s="346"/>
      <c r="AG299" s="346"/>
      <c r="AH299" s="346"/>
      <c r="AI299" s="346"/>
    </row>
    <row r="300" spans="4:35">
      <c r="D300" s="345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5"/>
      <c r="AD300" s="346"/>
      <c r="AE300" s="346"/>
      <c r="AF300" s="346"/>
      <c r="AG300" s="346"/>
      <c r="AH300" s="346"/>
      <c r="AI300" s="346"/>
    </row>
    <row r="301" spans="4:35">
      <c r="D301" s="345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5"/>
      <c r="AD301" s="346"/>
      <c r="AE301" s="346"/>
      <c r="AF301" s="346"/>
      <c r="AG301" s="346"/>
      <c r="AH301" s="346"/>
      <c r="AI301" s="346"/>
    </row>
    <row r="302" spans="4:35">
      <c r="D302" s="345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5"/>
      <c r="AD302" s="346"/>
      <c r="AE302" s="346"/>
      <c r="AF302" s="346"/>
      <c r="AG302" s="346"/>
      <c r="AH302" s="346"/>
      <c r="AI302" s="346"/>
    </row>
    <row r="303" spans="4:35">
      <c r="D303" s="345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5"/>
      <c r="AD303" s="346"/>
      <c r="AE303" s="346"/>
      <c r="AF303" s="346"/>
      <c r="AG303" s="346"/>
      <c r="AH303" s="346"/>
      <c r="AI303" s="346"/>
    </row>
    <row r="304" spans="4:35">
      <c r="D304" s="345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5"/>
      <c r="AD304" s="346"/>
      <c r="AE304" s="346"/>
      <c r="AF304" s="346"/>
      <c r="AG304" s="346"/>
      <c r="AH304" s="346"/>
      <c r="AI304" s="346"/>
    </row>
    <row r="305" spans="4:35">
      <c r="D305" s="345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5"/>
      <c r="AD305" s="346"/>
      <c r="AE305" s="346"/>
      <c r="AF305" s="346"/>
      <c r="AG305" s="346"/>
      <c r="AH305" s="346"/>
      <c r="AI305" s="346"/>
    </row>
    <row r="306" spans="4:35">
      <c r="D306" s="345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5"/>
      <c r="AD306" s="346"/>
      <c r="AE306" s="346"/>
      <c r="AF306" s="346"/>
      <c r="AG306" s="346"/>
      <c r="AH306" s="346"/>
      <c r="AI306" s="346"/>
    </row>
    <row r="307" spans="4:35">
      <c r="D307" s="345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5"/>
      <c r="AD307" s="346"/>
      <c r="AE307" s="346"/>
      <c r="AF307" s="346"/>
      <c r="AG307" s="346"/>
      <c r="AH307" s="346"/>
      <c r="AI307" s="346"/>
    </row>
    <row r="308" spans="4:35">
      <c r="D308" s="345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5"/>
      <c r="AD308" s="346"/>
      <c r="AE308" s="346"/>
      <c r="AF308" s="346"/>
      <c r="AG308" s="346"/>
      <c r="AH308" s="346"/>
      <c r="AI308" s="346"/>
    </row>
    <row r="309" spans="4:35">
      <c r="D309" s="345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5"/>
      <c r="AD309" s="346"/>
      <c r="AE309" s="346"/>
      <c r="AF309" s="346"/>
      <c r="AG309" s="346"/>
      <c r="AH309" s="346"/>
      <c r="AI309" s="346"/>
    </row>
    <row r="310" spans="4:35">
      <c r="D310" s="345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5"/>
      <c r="AD310" s="346"/>
      <c r="AE310" s="346"/>
      <c r="AF310" s="346"/>
      <c r="AG310" s="346"/>
      <c r="AH310" s="346"/>
      <c r="AI310" s="346"/>
    </row>
    <row r="311" spans="4:35">
      <c r="D311" s="345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5"/>
      <c r="AD311" s="346"/>
      <c r="AE311" s="346"/>
      <c r="AF311" s="346"/>
      <c r="AG311" s="346"/>
      <c r="AH311" s="346"/>
      <c r="AI311" s="346"/>
    </row>
    <row r="312" spans="4:35">
      <c r="D312" s="345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5"/>
      <c r="AD312" s="346"/>
      <c r="AE312" s="346"/>
      <c r="AF312" s="346"/>
      <c r="AG312" s="346"/>
      <c r="AH312" s="346"/>
      <c r="AI312" s="346"/>
    </row>
    <row r="313" spans="4:35">
      <c r="D313" s="345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5"/>
      <c r="AD313" s="346"/>
      <c r="AE313" s="346"/>
      <c r="AF313" s="346"/>
      <c r="AG313" s="346"/>
      <c r="AH313" s="346"/>
      <c r="AI313" s="346"/>
    </row>
    <row r="314" spans="4:35">
      <c r="D314" s="345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5"/>
      <c r="AD314" s="346"/>
      <c r="AE314" s="346"/>
      <c r="AF314" s="346"/>
      <c r="AG314" s="346"/>
      <c r="AH314" s="346"/>
      <c r="AI314" s="346"/>
    </row>
    <row r="315" spans="4:35">
      <c r="D315" s="345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5"/>
      <c r="AD315" s="346"/>
      <c r="AE315" s="346"/>
      <c r="AF315" s="346"/>
      <c r="AG315" s="346"/>
      <c r="AH315" s="346"/>
      <c r="AI315" s="346"/>
    </row>
    <row r="316" spans="4:35">
      <c r="D316" s="345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5"/>
      <c r="AD316" s="346"/>
      <c r="AE316" s="346"/>
      <c r="AF316" s="346"/>
      <c r="AG316" s="346"/>
      <c r="AH316" s="346"/>
      <c r="AI316" s="346"/>
    </row>
    <row r="317" spans="4:35">
      <c r="D317" s="345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5"/>
      <c r="AD317" s="346"/>
      <c r="AE317" s="346"/>
      <c r="AF317" s="346"/>
      <c r="AG317" s="346"/>
      <c r="AH317" s="346"/>
      <c r="AI317" s="346"/>
    </row>
    <row r="318" spans="4:35">
      <c r="D318" s="345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5"/>
      <c r="AD318" s="346"/>
      <c r="AE318" s="346"/>
      <c r="AF318" s="346"/>
      <c r="AG318" s="346"/>
      <c r="AH318" s="346"/>
      <c r="AI318" s="346"/>
    </row>
    <row r="319" spans="4:35">
      <c r="D319" s="345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5"/>
      <c r="AD319" s="346"/>
      <c r="AE319" s="346"/>
      <c r="AF319" s="346"/>
      <c r="AG319" s="346"/>
      <c r="AH319" s="346"/>
      <c r="AI319" s="346"/>
    </row>
    <row r="320" spans="4:35">
      <c r="D320" s="345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5"/>
      <c r="AD320" s="346"/>
      <c r="AE320" s="346"/>
      <c r="AF320" s="346"/>
      <c r="AG320" s="346"/>
      <c r="AH320" s="346"/>
      <c r="AI320" s="346"/>
    </row>
    <row r="321" spans="4:35">
      <c r="D321" s="345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5"/>
      <c r="AD321" s="346"/>
      <c r="AE321" s="346"/>
      <c r="AF321" s="346"/>
      <c r="AG321" s="346"/>
      <c r="AH321" s="346"/>
      <c r="AI321" s="346"/>
    </row>
    <row r="322" spans="4:35">
      <c r="D322" s="345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5"/>
      <c r="AD322" s="346"/>
      <c r="AE322" s="346"/>
      <c r="AF322" s="346"/>
      <c r="AG322" s="346"/>
      <c r="AH322" s="346"/>
      <c r="AI322" s="346"/>
    </row>
    <row r="323" spans="4:35">
      <c r="D323" s="345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5"/>
      <c r="AD323" s="346"/>
      <c r="AE323" s="346"/>
      <c r="AF323" s="346"/>
      <c r="AG323" s="346"/>
      <c r="AH323" s="346"/>
      <c r="AI323" s="346"/>
    </row>
    <row r="324" spans="4:35">
      <c r="D324" s="345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5"/>
      <c r="AD324" s="346"/>
      <c r="AE324" s="346"/>
      <c r="AF324" s="346"/>
      <c r="AG324" s="346"/>
      <c r="AH324" s="346"/>
      <c r="AI324" s="346"/>
    </row>
    <row r="325" spans="4:35">
      <c r="D325" s="345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5"/>
      <c r="AD325" s="346"/>
      <c r="AE325" s="346"/>
      <c r="AF325" s="346"/>
      <c r="AG325" s="346"/>
      <c r="AH325" s="346"/>
      <c r="AI325" s="346"/>
    </row>
    <row r="326" spans="4:35">
      <c r="D326" s="345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5"/>
      <c r="AD326" s="346"/>
      <c r="AE326" s="346"/>
      <c r="AF326" s="346"/>
      <c r="AG326" s="346"/>
      <c r="AH326" s="346"/>
      <c r="AI326" s="346"/>
    </row>
    <row r="327" spans="4:35">
      <c r="D327" s="345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5"/>
      <c r="AD327" s="346"/>
      <c r="AE327" s="346"/>
      <c r="AF327" s="346"/>
      <c r="AG327" s="346"/>
      <c r="AH327" s="346"/>
      <c r="AI327" s="346"/>
    </row>
    <row r="328" spans="4:35">
      <c r="D328" s="345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5"/>
      <c r="AD328" s="346"/>
      <c r="AE328" s="346"/>
      <c r="AF328" s="346"/>
      <c r="AG328" s="346"/>
      <c r="AH328" s="346"/>
      <c r="AI328" s="346"/>
    </row>
    <row r="329" spans="4:35">
      <c r="D329" s="345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5"/>
      <c r="AD329" s="346"/>
      <c r="AE329" s="346"/>
      <c r="AF329" s="346"/>
      <c r="AG329" s="346"/>
      <c r="AH329" s="346"/>
      <c r="AI329" s="346"/>
    </row>
    <row r="330" spans="4:35">
      <c r="D330" s="345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5"/>
      <c r="AD330" s="346"/>
      <c r="AE330" s="346"/>
      <c r="AF330" s="346"/>
      <c r="AG330" s="346"/>
      <c r="AH330" s="346"/>
      <c r="AI330" s="346"/>
    </row>
    <row r="331" spans="4:35">
      <c r="D331" s="345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5"/>
      <c r="AD331" s="346"/>
      <c r="AE331" s="346"/>
      <c r="AF331" s="346"/>
      <c r="AG331" s="346"/>
      <c r="AH331" s="346"/>
      <c r="AI331" s="346"/>
    </row>
    <row r="332" spans="4:35">
      <c r="D332" s="345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5"/>
      <c r="AD332" s="346"/>
      <c r="AE332" s="346"/>
      <c r="AF332" s="346"/>
      <c r="AG332" s="346"/>
      <c r="AH332" s="346"/>
      <c r="AI332" s="346"/>
    </row>
    <row r="333" spans="4:35">
      <c r="D333" s="345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5"/>
      <c r="AD333" s="346"/>
      <c r="AE333" s="346"/>
      <c r="AF333" s="346"/>
      <c r="AG333" s="346"/>
      <c r="AH333" s="346"/>
      <c r="AI333" s="346"/>
    </row>
    <row r="334" spans="4:35">
      <c r="D334" s="345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5"/>
      <c r="AD334" s="346"/>
      <c r="AE334" s="346"/>
      <c r="AF334" s="346"/>
      <c r="AG334" s="346"/>
      <c r="AH334" s="346"/>
      <c r="AI334" s="346"/>
    </row>
    <row r="335" spans="4:35">
      <c r="D335" s="345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5"/>
      <c r="AD335" s="346"/>
      <c r="AE335" s="346"/>
      <c r="AF335" s="346"/>
      <c r="AG335" s="346"/>
      <c r="AH335" s="346"/>
      <c r="AI335" s="346"/>
    </row>
    <row r="336" spans="4:35">
      <c r="D336" s="345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5"/>
      <c r="AD336" s="346"/>
      <c r="AE336" s="346"/>
      <c r="AF336" s="346"/>
      <c r="AG336" s="346"/>
      <c r="AH336" s="346"/>
      <c r="AI336" s="346"/>
    </row>
    <row r="337" spans="4:35">
      <c r="D337" s="345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5"/>
      <c r="AD337" s="346"/>
      <c r="AE337" s="346"/>
      <c r="AF337" s="346"/>
      <c r="AG337" s="346"/>
      <c r="AH337" s="346"/>
      <c r="AI337" s="346"/>
    </row>
    <row r="338" spans="4:35">
      <c r="D338" s="345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5"/>
      <c r="AD338" s="346"/>
      <c r="AE338" s="346"/>
      <c r="AF338" s="346"/>
      <c r="AG338" s="346"/>
      <c r="AH338" s="346"/>
      <c r="AI338" s="346"/>
    </row>
    <row r="339" spans="4:35">
      <c r="D339" s="345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5"/>
      <c r="AD339" s="346"/>
      <c r="AE339" s="346"/>
      <c r="AF339" s="346"/>
      <c r="AG339" s="346"/>
      <c r="AH339" s="346"/>
      <c r="AI339" s="346"/>
    </row>
    <row r="340" spans="4:35">
      <c r="D340" s="345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5"/>
      <c r="AD340" s="346"/>
      <c r="AE340" s="346"/>
      <c r="AF340" s="346"/>
      <c r="AG340" s="346"/>
      <c r="AH340" s="346"/>
      <c r="AI340" s="346"/>
    </row>
    <row r="341" spans="4:35">
      <c r="D341" s="345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5"/>
      <c r="AD341" s="346"/>
      <c r="AE341" s="346"/>
      <c r="AF341" s="346"/>
      <c r="AG341" s="346"/>
      <c r="AH341" s="346"/>
      <c r="AI341" s="346"/>
    </row>
    <row r="342" spans="4:35">
      <c r="D342" s="345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5"/>
      <c r="AD342" s="346"/>
      <c r="AE342" s="346"/>
      <c r="AF342" s="346"/>
      <c r="AG342" s="346"/>
      <c r="AH342" s="346"/>
      <c r="AI342" s="346"/>
    </row>
    <row r="343" spans="4:35">
      <c r="D343" s="345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5"/>
      <c r="AD343" s="346"/>
      <c r="AE343" s="346"/>
      <c r="AF343" s="346"/>
      <c r="AG343" s="346"/>
      <c r="AH343" s="346"/>
      <c r="AI343" s="346"/>
    </row>
    <row r="344" spans="4:35">
      <c r="D344" s="345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5"/>
      <c r="AD344" s="346"/>
      <c r="AE344" s="346"/>
      <c r="AF344" s="346"/>
      <c r="AG344" s="346"/>
      <c r="AH344" s="346"/>
      <c r="AI344" s="346"/>
    </row>
    <row r="345" spans="4:35">
      <c r="D345" s="345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5"/>
      <c r="AD345" s="346"/>
      <c r="AE345" s="346"/>
      <c r="AF345" s="346"/>
      <c r="AG345" s="346"/>
      <c r="AH345" s="346"/>
      <c r="AI345" s="346"/>
    </row>
    <row r="346" spans="4:35">
      <c r="D346" s="345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5"/>
      <c r="AD346" s="346"/>
      <c r="AE346" s="346"/>
      <c r="AF346" s="346"/>
      <c r="AG346" s="346"/>
      <c r="AH346" s="346"/>
      <c r="AI346" s="346"/>
    </row>
    <row r="347" spans="4:35">
      <c r="D347" s="345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5"/>
      <c r="AD347" s="346"/>
      <c r="AE347" s="346"/>
      <c r="AF347" s="346"/>
      <c r="AG347" s="346"/>
      <c r="AH347" s="346"/>
      <c r="AI347" s="346"/>
    </row>
    <row r="348" spans="4:35">
      <c r="D348" s="345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5"/>
      <c r="AD348" s="346"/>
      <c r="AE348" s="346"/>
      <c r="AF348" s="346"/>
      <c r="AG348" s="346"/>
      <c r="AH348" s="346"/>
      <c r="AI348" s="346"/>
    </row>
    <row r="349" spans="4:35">
      <c r="D349" s="345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5"/>
      <c r="AD349" s="346"/>
      <c r="AE349" s="346"/>
      <c r="AF349" s="346"/>
      <c r="AG349" s="346"/>
      <c r="AH349" s="346"/>
      <c r="AI349" s="346"/>
    </row>
    <row r="350" spans="4:35">
      <c r="D350" s="345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5"/>
      <c r="AD350" s="346"/>
      <c r="AE350" s="346"/>
      <c r="AF350" s="346"/>
      <c r="AG350" s="346"/>
      <c r="AH350" s="346"/>
      <c r="AI350" s="346"/>
    </row>
    <row r="351" spans="4:35">
      <c r="D351" s="345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5"/>
      <c r="AD351" s="346"/>
      <c r="AE351" s="346"/>
      <c r="AF351" s="346"/>
      <c r="AG351" s="346"/>
      <c r="AH351" s="346"/>
      <c r="AI351" s="346"/>
    </row>
    <row r="352" spans="4:35">
      <c r="D352" s="345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5"/>
      <c r="AD352" s="346"/>
      <c r="AE352" s="346"/>
      <c r="AF352" s="346"/>
      <c r="AG352" s="346"/>
      <c r="AH352" s="346"/>
      <c r="AI352" s="346"/>
    </row>
    <row r="353" spans="4:35">
      <c r="D353" s="345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5"/>
      <c r="AD353" s="346"/>
      <c r="AE353" s="346"/>
      <c r="AF353" s="346"/>
      <c r="AG353" s="346"/>
      <c r="AH353" s="346"/>
      <c r="AI353" s="346"/>
    </row>
    <row r="354" spans="4:35">
      <c r="D354" s="345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5"/>
      <c r="AD354" s="346"/>
      <c r="AE354" s="346"/>
      <c r="AF354" s="346"/>
      <c r="AG354" s="346"/>
      <c r="AH354" s="346"/>
      <c r="AI354" s="346"/>
    </row>
    <row r="355" spans="4:35">
      <c r="D355" s="345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5"/>
      <c r="AD355" s="346"/>
      <c r="AE355" s="346"/>
      <c r="AF355" s="346"/>
      <c r="AG355" s="346"/>
      <c r="AH355" s="346"/>
      <c r="AI355" s="346"/>
    </row>
    <row r="356" spans="4:35">
      <c r="D356" s="345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5"/>
      <c r="AD356" s="346"/>
      <c r="AE356" s="346"/>
      <c r="AF356" s="346"/>
      <c r="AG356" s="346"/>
      <c r="AH356" s="346"/>
      <c r="AI356" s="346"/>
    </row>
    <row r="357" spans="4:35">
      <c r="D357" s="345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5"/>
      <c r="AD357" s="346"/>
      <c r="AE357" s="346"/>
      <c r="AF357" s="346"/>
      <c r="AG357" s="346"/>
      <c r="AH357" s="346"/>
      <c r="AI357" s="346"/>
    </row>
    <row r="358" spans="4:35">
      <c r="D358" s="345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5"/>
      <c r="AD358" s="346"/>
      <c r="AE358" s="346"/>
      <c r="AF358" s="346"/>
      <c r="AG358" s="346"/>
      <c r="AH358" s="346"/>
      <c r="AI358" s="346"/>
    </row>
    <row r="359" spans="4:35">
      <c r="D359" s="345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5"/>
      <c r="AD359" s="346"/>
      <c r="AE359" s="346"/>
      <c r="AF359" s="346"/>
      <c r="AG359" s="346"/>
      <c r="AH359" s="346"/>
      <c r="AI359" s="346"/>
    </row>
    <row r="360" spans="4:35">
      <c r="D360" s="345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5"/>
      <c r="AD360" s="346"/>
      <c r="AE360" s="346"/>
      <c r="AF360" s="346"/>
      <c r="AG360" s="346"/>
      <c r="AH360" s="346"/>
      <c r="AI360" s="346"/>
    </row>
    <row r="361" spans="4:35">
      <c r="D361" s="345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5"/>
      <c r="AD361" s="346"/>
      <c r="AE361" s="346"/>
      <c r="AF361" s="346"/>
      <c r="AG361" s="346"/>
      <c r="AH361" s="346"/>
      <c r="AI361" s="346"/>
    </row>
    <row r="362" spans="4:35">
      <c r="D362" s="345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5"/>
      <c r="AD362" s="346"/>
      <c r="AE362" s="346"/>
      <c r="AF362" s="346"/>
      <c r="AG362" s="346"/>
      <c r="AH362" s="346"/>
      <c r="AI362" s="346"/>
    </row>
    <row r="363" spans="4:35">
      <c r="D363" s="345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5"/>
      <c r="AD363" s="346"/>
      <c r="AE363" s="346"/>
      <c r="AF363" s="346"/>
      <c r="AG363" s="346"/>
      <c r="AH363" s="346"/>
      <c r="AI363" s="346"/>
    </row>
    <row r="364" spans="4:35">
      <c r="D364" s="345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5"/>
      <c r="AD364" s="346"/>
      <c r="AE364" s="346"/>
      <c r="AF364" s="346"/>
      <c r="AG364" s="346"/>
      <c r="AH364" s="346"/>
      <c r="AI364" s="346"/>
    </row>
    <row r="365" spans="4:35">
      <c r="D365" s="345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5"/>
      <c r="AD365" s="346"/>
      <c r="AE365" s="346"/>
      <c r="AF365" s="346"/>
      <c r="AG365" s="346"/>
      <c r="AH365" s="346"/>
      <c r="AI365" s="346"/>
    </row>
    <row r="366" spans="4:35">
      <c r="D366" s="345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5"/>
      <c r="AD366" s="346"/>
      <c r="AE366" s="346"/>
      <c r="AF366" s="346"/>
      <c r="AG366" s="346"/>
      <c r="AH366" s="346"/>
      <c r="AI366" s="346"/>
    </row>
    <row r="367" spans="4:35">
      <c r="D367" s="345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5"/>
      <c r="AD367" s="346"/>
      <c r="AE367" s="346"/>
      <c r="AF367" s="346"/>
      <c r="AG367" s="346"/>
      <c r="AH367" s="346"/>
      <c r="AI367" s="346"/>
    </row>
    <row r="368" spans="4:35">
      <c r="D368" s="345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5"/>
      <c r="AD368" s="346"/>
      <c r="AE368" s="346"/>
      <c r="AF368" s="346"/>
      <c r="AG368" s="346"/>
      <c r="AH368" s="346"/>
      <c r="AI368" s="346"/>
    </row>
    <row r="369" spans="4:35">
      <c r="D369" s="345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5"/>
      <c r="AD369" s="346"/>
      <c r="AE369" s="346"/>
      <c r="AF369" s="346"/>
      <c r="AG369" s="346"/>
      <c r="AH369" s="346"/>
      <c r="AI369" s="346"/>
    </row>
    <row r="370" spans="4:35">
      <c r="D370" s="345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5"/>
      <c r="AD370" s="346"/>
      <c r="AE370" s="346"/>
      <c r="AF370" s="346"/>
      <c r="AG370" s="346"/>
      <c r="AH370" s="346"/>
      <c r="AI370" s="346"/>
    </row>
    <row r="371" spans="4:35">
      <c r="D371" s="345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5"/>
      <c r="AD371" s="346"/>
      <c r="AE371" s="346"/>
      <c r="AF371" s="346"/>
      <c r="AG371" s="346"/>
      <c r="AH371" s="346"/>
      <c r="AI371" s="346"/>
    </row>
    <row r="372" spans="4:35">
      <c r="D372" s="345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5"/>
      <c r="AD372" s="346"/>
      <c r="AE372" s="346"/>
      <c r="AF372" s="346"/>
      <c r="AG372" s="346"/>
      <c r="AH372" s="346"/>
      <c r="AI372" s="346"/>
    </row>
    <row r="373" spans="4:35">
      <c r="D373" s="345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5"/>
      <c r="AD373" s="346"/>
      <c r="AE373" s="346"/>
      <c r="AF373" s="346"/>
      <c r="AG373" s="346"/>
      <c r="AH373" s="346"/>
      <c r="AI373" s="346"/>
    </row>
    <row r="374" spans="4:35">
      <c r="D374" s="345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5"/>
      <c r="AD374" s="346"/>
      <c r="AE374" s="346"/>
      <c r="AF374" s="346"/>
      <c r="AG374" s="346"/>
      <c r="AH374" s="346"/>
      <c r="AI374" s="346"/>
    </row>
    <row r="375" spans="4:35">
      <c r="D375" s="345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5"/>
      <c r="AD375" s="346"/>
      <c r="AE375" s="346"/>
      <c r="AF375" s="346"/>
      <c r="AG375" s="346"/>
      <c r="AH375" s="346"/>
      <c r="AI375" s="346"/>
    </row>
    <row r="376" spans="4:35">
      <c r="D376" s="345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5"/>
      <c r="AD376" s="346"/>
      <c r="AE376" s="346"/>
      <c r="AF376" s="346"/>
      <c r="AG376" s="346"/>
      <c r="AH376" s="346"/>
      <c r="AI376" s="346"/>
    </row>
    <row r="377" spans="4:35">
      <c r="D377" s="345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5"/>
      <c r="AD377" s="346"/>
      <c r="AE377" s="346"/>
      <c r="AF377" s="346"/>
      <c r="AG377" s="346"/>
      <c r="AH377" s="346"/>
      <c r="AI377" s="346"/>
    </row>
    <row r="378" spans="4:35">
      <c r="D378" s="345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5"/>
      <c r="AD378" s="346"/>
      <c r="AE378" s="346"/>
      <c r="AF378" s="346"/>
      <c r="AG378" s="346"/>
      <c r="AH378" s="346"/>
      <c r="AI378" s="346"/>
    </row>
    <row r="379" spans="4:35">
      <c r="D379" s="345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5"/>
      <c r="AD379" s="346"/>
      <c r="AE379" s="346"/>
      <c r="AF379" s="346"/>
      <c r="AG379" s="346"/>
      <c r="AH379" s="346"/>
      <c r="AI379" s="346"/>
    </row>
    <row r="380" spans="4:35">
      <c r="D380" s="345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5"/>
      <c r="AD380" s="346"/>
      <c r="AE380" s="346"/>
      <c r="AF380" s="346"/>
      <c r="AG380" s="346"/>
      <c r="AH380" s="346"/>
      <c r="AI380" s="346"/>
    </row>
    <row r="381" spans="4:35">
      <c r="D381" s="345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5"/>
      <c r="AD381" s="346"/>
      <c r="AE381" s="346"/>
      <c r="AF381" s="346"/>
      <c r="AG381" s="346"/>
      <c r="AH381" s="346"/>
      <c r="AI381" s="346"/>
    </row>
    <row r="382" spans="4:35">
      <c r="D382" s="345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5"/>
      <c r="AD382" s="346"/>
      <c r="AE382" s="346"/>
      <c r="AF382" s="346"/>
      <c r="AG382" s="346"/>
      <c r="AH382" s="346"/>
      <c r="AI382" s="346"/>
    </row>
    <row r="383" spans="4:35">
      <c r="D383" s="345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5"/>
      <c r="AD383" s="346"/>
      <c r="AE383" s="346"/>
      <c r="AF383" s="346"/>
      <c r="AG383" s="346"/>
      <c r="AH383" s="346"/>
      <c r="AI383" s="346"/>
    </row>
    <row r="384" spans="4:35">
      <c r="D384" s="345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5"/>
      <c r="AD384" s="346"/>
      <c r="AE384" s="346"/>
      <c r="AF384" s="346"/>
      <c r="AG384" s="346"/>
      <c r="AH384" s="346"/>
      <c r="AI384" s="346"/>
    </row>
    <row r="385" spans="4:35">
      <c r="D385" s="345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5"/>
      <c r="AD385" s="346"/>
      <c r="AE385" s="346"/>
      <c r="AF385" s="346"/>
      <c r="AG385" s="346"/>
      <c r="AH385" s="346"/>
      <c r="AI385" s="346"/>
    </row>
    <row r="386" spans="4:35">
      <c r="D386" s="345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5"/>
      <c r="AD386" s="346"/>
      <c r="AE386" s="346"/>
      <c r="AF386" s="346"/>
      <c r="AG386" s="346"/>
      <c r="AH386" s="346"/>
      <c r="AI386" s="346"/>
    </row>
    <row r="387" spans="4:35">
      <c r="D387" s="345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5"/>
      <c r="AD387" s="346"/>
      <c r="AE387" s="346"/>
      <c r="AF387" s="346"/>
      <c r="AG387" s="346"/>
      <c r="AH387" s="346"/>
      <c r="AI387" s="346"/>
    </row>
    <row r="388" spans="4:35">
      <c r="D388" s="345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5"/>
      <c r="AD388" s="346"/>
      <c r="AE388" s="346"/>
      <c r="AF388" s="346"/>
      <c r="AG388" s="346"/>
      <c r="AH388" s="346"/>
      <c r="AI388" s="346"/>
    </row>
    <row r="389" spans="4:35">
      <c r="D389" s="345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5"/>
      <c r="AD389" s="346"/>
      <c r="AE389" s="346"/>
      <c r="AF389" s="346"/>
      <c r="AG389" s="346"/>
      <c r="AH389" s="346"/>
      <c r="AI389" s="346"/>
    </row>
    <row r="390" spans="4:35">
      <c r="D390" s="345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5"/>
      <c r="AD390" s="346"/>
      <c r="AE390" s="346"/>
      <c r="AF390" s="346"/>
      <c r="AG390" s="346"/>
      <c r="AH390" s="346"/>
      <c r="AI390" s="346"/>
    </row>
    <row r="391" spans="4:35">
      <c r="D391" s="345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5"/>
      <c r="AD391" s="346"/>
      <c r="AE391" s="346"/>
      <c r="AF391" s="346"/>
      <c r="AG391" s="346"/>
      <c r="AH391" s="346"/>
      <c r="AI391" s="346"/>
    </row>
    <row r="392" spans="4:35">
      <c r="D392" s="345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5"/>
      <c r="AD392" s="346"/>
      <c r="AE392" s="346"/>
      <c r="AF392" s="346"/>
      <c r="AG392" s="346"/>
      <c r="AH392" s="346"/>
      <c r="AI392" s="346"/>
    </row>
    <row r="393" spans="4:35">
      <c r="D393" s="345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5"/>
      <c r="AD393" s="346"/>
      <c r="AE393" s="346"/>
      <c r="AF393" s="346"/>
      <c r="AG393" s="346"/>
      <c r="AH393" s="346"/>
      <c r="AI393" s="346"/>
    </row>
    <row r="394" spans="4:35">
      <c r="D394" s="345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5"/>
      <c r="AD394" s="346"/>
      <c r="AE394" s="346"/>
      <c r="AF394" s="346"/>
      <c r="AG394" s="346"/>
      <c r="AH394" s="346"/>
      <c r="AI394" s="346"/>
    </row>
    <row r="395" spans="4:35">
      <c r="D395" s="345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5"/>
      <c r="AD395" s="346"/>
      <c r="AE395" s="346"/>
      <c r="AF395" s="346"/>
      <c r="AG395" s="346"/>
      <c r="AH395" s="346"/>
      <c r="AI395" s="346"/>
    </row>
    <row r="396" spans="4:35">
      <c r="D396" s="345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5"/>
      <c r="AD396" s="346"/>
      <c r="AE396" s="346"/>
      <c r="AF396" s="346"/>
      <c r="AG396" s="346"/>
      <c r="AH396" s="346"/>
      <c r="AI396" s="346"/>
    </row>
    <row r="397" spans="4:35">
      <c r="D397" s="345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5"/>
      <c r="AD397" s="346"/>
      <c r="AE397" s="346"/>
      <c r="AF397" s="346"/>
      <c r="AG397" s="346"/>
      <c r="AH397" s="346"/>
      <c r="AI397" s="346"/>
    </row>
    <row r="398" spans="4:35">
      <c r="D398" s="345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5"/>
      <c r="AD398" s="346"/>
      <c r="AE398" s="346"/>
      <c r="AF398" s="346"/>
      <c r="AG398" s="346"/>
      <c r="AH398" s="346"/>
      <c r="AI398" s="346"/>
    </row>
    <row r="399" spans="4:35">
      <c r="D399" s="345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5"/>
      <c r="AD399" s="346"/>
      <c r="AE399" s="346"/>
      <c r="AF399" s="346"/>
      <c r="AG399" s="346"/>
      <c r="AH399" s="346"/>
      <c r="AI399" s="346"/>
    </row>
    <row r="400" spans="4:35">
      <c r="D400" s="345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5"/>
      <c r="AD400" s="346"/>
      <c r="AE400" s="346"/>
      <c r="AF400" s="346"/>
      <c r="AG400" s="346"/>
      <c r="AH400" s="346"/>
      <c r="AI400" s="346"/>
    </row>
    <row r="401" spans="4:35">
      <c r="D401" s="345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5"/>
      <c r="AD401" s="346"/>
      <c r="AE401" s="346"/>
      <c r="AF401" s="346"/>
      <c r="AG401" s="346"/>
      <c r="AH401" s="346"/>
      <c r="AI401" s="346"/>
    </row>
    <row r="402" spans="4:35">
      <c r="D402" s="345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5"/>
      <c r="AD402" s="346"/>
      <c r="AE402" s="346"/>
      <c r="AF402" s="346"/>
      <c r="AG402" s="346"/>
      <c r="AH402" s="346"/>
      <c r="AI402" s="346"/>
    </row>
    <row r="403" spans="4:35">
      <c r="D403" s="345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5"/>
      <c r="AD403" s="346"/>
      <c r="AE403" s="346"/>
      <c r="AF403" s="346"/>
      <c r="AG403" s="346"/>
      <c r="AH403" s="346"/>
      <c r="AI403" s="346"/>
    </row>
    <row r="404" spans="4:35">
      <c r="D404" s="345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5"/>
      <c r="AD404" s="346"/>
      <c r="AE404" s="346"/>
      <c r="AF404" s="346"/>
      <c r="AG404" s="346"/>
      <c r="AH404" s="346"/>
      <c r="AI404" s="346"/>
    </row>
    <row r="405" spans="4:35">
      <c r="D405" s="345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5"/>
      <c r="AD405" s="346"/>
      <c r="AE405" s="346"/>
      <c r="AF405" s="346"/>
      <c r="AG405" s="346"/>
      <c r="AH405" s="346"/>
      <c r="AI405" s="346"/>
    </row>
    <row r="406" spans="4:35">
      <c r="D406" s="345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5"/>
      <c r="AD406" s="346"/>
      <c r="AE406" s="346"/>
      <c r="AF406" s="346"/>
      <c r="AG406" s="346"/>
      <c r="AH406" s="346"/>
      <c r="AI406" s="346"/>
    </row>
    <row r="407" spans="4:35">
      <c r="D407" s="345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5"/>
      <c r="AD407" s="346"/>
      <c r="AE407" s="346"/>
      <c r="AF407" s="346"/>
      <c r="AG407" s="346"/>
      <c r="AH407" s="346"/>
      <c r="AI407" s="346"/>
    </row>
    <row r="408" spans="4:35">
      <c r="D408" s="345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5"/>
      <c r="AD408" s="346"/>
      <c r="AE408" s="346"/>
      <c r="AF408" s="346"/>
      <c r="AG408" s="346"/>
      <c r="AH408" s="346"/>
      <c r="AI408" s="346"/>
    </row>
    <row r="409" spans="4:35">
      <c r="D409" s="345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5"/>
      <c r="AD409" s="346"/>
      <c r="AE409" s="346"/>
      <c r="AF409" s="346"/>
      <c r="AG409" s="346"/>
      <c r="AH409" s="346"/>
      <c r="AI409" s="346"/>
    </row>
    <row r="410" spans="4:35">
      <c r="D410" s="345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5"/>
      <c r="AD410" s="346"/>
      <c r="AE410" s="346"/>
      <c r="AF410" s="346"/>
      <c r="AG410" s="346"/>
      <c r="AH410" s="346"/>
      <c r="AI410" s="346"/>
    </row>
    <row r="411" spans="4:35">
      <c r="D411" s="345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5"/>
      <c r="AD411" s="346"/>
      <c r="AE411" s="346"/>
      <c r="AF411" s="346"/>
      <c r="AG411" s="346"/>
      <c r="AH411" s="346"/>
      <c r="AI411" s="346"/>
    </row>
    <row r="412" spans="4:35">
      <c r="D412" s="345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5"/>
      <c r="AD412" s="346"/>
      <c r="AE412" s="346"/>
      <c r="AF412" s="346"/>
      <c r="AG412" s="346"/>
      <c r="AH412" s="346"/>
      <c r="AI412" s="346"/>
    </row>
    <row r="413" spans="4:35">
      <c r="D413" s="345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5"/>
      <c r="AD413" s="346"/>
      <c r="AE413" s="346"/>
      <c r="AF413" s="346"/>
      <c r="AG413" s="346"/>
      <c r="AH413" s="346"/>
      <c r="AI413" s="346"/>
    </row>
    <row r="414" spans="4:35">
      <c r="D414" s="345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5"/>
      <c r="AD414" s="346"/>
      <c r="AE414" s="346"/>
      <c r="AF414" s="346"/>
      <c r="AG414" s="346"/>
      <c r="AH414" s="346"/>
      <c r="AI414" s="346"/>
    </row>
    <row r="415" spans="4:35">
      <c r="D415" s="345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5"/>
      <c r="AD415" s="346"/>
      <c r="AE415" s="346"/>
      <c r="AF415" s="346"/>
      <c r="AG415" s="346"/>
      <c r="AH415" s="346"/>
      <c r="AI415" s="346"/>
    </row>
    <row r="416" spans="4:35">
      <c r="D416" s="345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5"/>
      <c r="AD416" s="346"/>
      <c r="AE416" s="346"/>
      <c r="AF416" s="346"/>
      <c r="AG416" s="346"/>
      <c r="AH416" s="346"/>
      <c r="AI416" s="346"/>
    </row>
    <row r="417" spans="4:35">
      <c r="D417" s="345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5"/>
      <c r="AD417" s="346"/>
      <c r="AE417" s="346"/>
      <c r="AF417" s="346"/>
      <c r="AG417" s="346"/>
      <c r="AH417" s="346"/>
      <c r="AI417" s="346"/>
    </row>
    <row r="418" spans="4:35">
      <c r="D418" s="345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5"/>
      <c r="AD418" s="346"/>
      <c r="AE418" s="346"/>
      <c r="AF418" s="346"/>
      <c r="AG418" s="346"/>
      <c r="AH418" s="346"/>
      <c r="AI418" s="346"/>
    </row>
    <row r="419" spans="4:35">
      <c r="D419" s="345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5"/>
      <c r="AD419" s="346"/>
      <c r="AE419" s="346"/>
      <c r="AF419" s="346"/>
      <c r="AG419" s="346"/>
      <c r="AH419" s="346"/>
      <c r="AI419" s="346"/>
    </row>
    <row r="420" spans="4:35">
      <c r="D420" s="345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5"/>
      <c r="AD420" s="346"/>
      <c r="AE420" s="346"/>
      <c r="AF420" s="346"/>
      <c r="AG420" s="346"/>
      <c r="AH420" s="346"/>
      <c r="AI420" s="346"/>
    </row>
    <row r="421" spans="4:35">
      <c r="D421" s="345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5"/>
      <c r="AD421" s="346"/>
      <c r="AE421" s="346"/>
      <c r="AF421" s="346"/>
      <c r="AG421" s="346"/>
      <c r="AH421" s="346"/>
      <c r="AI421" s="346"/>
    </row>
    <row r="422" spans="4:35">
      <c r="D422" s="345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5"/>
      <c r="AD422" s="346"/>
      <c r="AE422" s="346"/>
      <c r="AF422" s="346"/>
      <c r="AG422" s="346"/>
      <c r="AH422" s="346"/>
      <c r="AI422" s="346"/>
    </row>
    <row r="423" spans="4:35">
      <c r="D423" s="345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5"/>
      <c r="AD423" s="346"/>
      <c r="AE423" s="346"/>
      <c r="AF423" s="346"/>
      <c r="AG423" s="346"/>
      <c r="AH423" s="346"/>
      <c r="AI423" s="346"/>
    </row>
    <row r="424" spans="4:35">
      <c r="D424" s="345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5"/>
      <c r="AD424" s="346"/>
      <c r="AE424" s="346"/>
      <c r="AF424" s="346"/>
      <c r="AG424" s="346"/>
      <c r="AH424" s="346"/>
      <c r="AI424" s="346"/>
    </row>
    <row r="425" spans="4:35">
      <c r="D425" s="345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5"/>
      <c r="AD425" s="346"/>
      <c r="AE425" s="346"/>
      <c r="AF425" s="346"/>
      <c r="AG425" s="346"/>
      <c r="AH425" s="346"/>
      <c r="AI425" s="346"/>
    </row>
    <row r="426" spans="4:35">
      <c r="D426" s="345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5"/>
      <c r="AD426" s="346"/>
      <c r="AE426" s="346"/>
      <c r="AF426" s="346"/>
      <c r="AG426" s="346"/>
      <c r="AH426" s="346"/>
      <c r="AI426" s="346"/>
    </row>
    <row r="427" spans="4:35">
      <c r="D427" s="345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5"/>
      <c r="AD427" s="346"/>
      <c r="AE427" s="346"/>
      <c r="AF427" s="346"/>
      <c r="AG427" s="346"/>
      <c r="AH427" s="346"/>
      <c r="AI427" s="346"/>
    </row>
    <row r="428" spans="4:35">
      <c r="D428" s="345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5"/>
      <c r="AD428" s="346"/>
      <c r="AE428" s="346"/>
      <c r="AF428" s="346"/>
      <c r="AG428" s="346"/>
      <c r="AH428" s="346"/>
      <c r="AI428" s="346"/>
    </row>
    <row r="429" spans="4:35">
      <c r="D429" s="345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5"/>
      <c r="AD429" s="346"/>
      <c r="AE429" s="346"/>
      <c r="AF429" s="346"/>
      <c r="AG429" s="346"/>
      <c r="AH429" s="346"/>
      <c r="AI429" s="346"/>
    </row>
    <row r="430" spans="4:35">
      <c r="D430" s="345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5"/>
      <c r="AD430" s="346"/>
      <c r="AE430" s="346"/>
      <c r="AF430" s="346"/>
      <c r="AG430" s="346"/>
      <c r="AH430" s="346"/>
      <c r="AI430" s="346"/>
    </row>
    <row r="431" spans="4:35">
      <c r="D431" s="345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5"/>
      <c r="AD431" s="346"/>
      <c r="AE431" s="346"/>
      <c r="AF431" s="346"/>
      <c r="AG431" s="346"/>
      <c r="AH431" s="346"/>
      <c r="AI431" s="346"/>
    </row>
    <row r="432" spans="4:35">
      <c r="D432" s="345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5"/>
      <c r="AD432" s="346"/>
      <c r="AE432" s="346"/>
      <c r="AF432" s="346"/>
      <c r="AG432" s="346"/>
      <c r="AH432" s="346"/>
      <c r="AI432" s="346"/>
    </row>
    <row r="433" spans="4:35">
      <c r="D433" s="345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5"/>
      <c r="AD433" s="346"/>
      <c r="AE433" s="346"/>
      <c r="AF433" s="346"/>
      <c r="AG433" s="346"/>
      <c r="AH433" s="346"/>
      <c r="AI433" s="346"/>
    </row>
    <row r="434" spans="4:35">
      <c r="D434" s="345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5"/>
      <c r="AD434" s="346"/>
      <c r="AE434" s="346"/>
      <c r="AF434" s="346"/>
      <c r="AG434" s="346"/>
      <c r="AH434" s="346"/>
      <c r="AI434" s="346"/>
    </row>
    <row r="435" spans="4:35">
      <c r="D435" s="345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5"/>
      <c r="AD435" s="346"/>
      <c r="AE435" s="346"/>
      <c r="AF435" s="346"/>
      <c r="AG435" s="346"/>
      <c r="AH435" s="346"/>
      <c r="AI435" s="346"/>
    </row>
    <row r="436" spans="4:35">
      <c r="D436" s="345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5"/>
      <c r="AD436" s="346"/>
      <c r="AE436" s="346"/>
      <c r="AF436" s="346"/>
      <c r="AG436" s="346"/>
      <c r="AH436" s="346"/>
      <c r="AI436" s="346"/>
    </row>
    <row r="437" spans="4:35">
      <c r="D437" s="345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5"/>
      <c r="AD437" s="346"/>
      <c r="AE437" s="346"/>
      <c r="AF437" s="346"/>
      <c r="AG437" s="346"/>
      <c r="AH437" s="346"/>
      <c r="AI437" s="346"/>
    </row>
    <row r="438" spans="4:35">
      <c r="D438" s="345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5"/>
      <c r="AD438" s="346"/>
      <c r="AE438" s="346"/>
      <c r="AF438" s="346"/>
      <c r="AG438" s="346"/>
      <c r="AH438" s="346"/>
      <c r="AI438" s="346"/>
    </row>
    <row r="439" spans="4:35">
      <c r="D439" s="345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5"/>
      <c r="AD439" s="346"/>
      <c r="AE439" s="346"/>
      <c r="AF439" s="346"/>
      <c r="AG439" s="346"/>
      <c r="AH439" s="346"/>
      <c r="AI439" s="346"/>
    </row>
    <row r="440" spans="4:35">
      <c r="D440" s="345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5"/>
      <c r="AD440" s="346"/>
      <c r="AE440" s="346"/>
      <c r="AF440" s="346"/>
      <c r="AG440" s="346"/>
      <c r="AH440" s="346"/>
      <c r="AI440" s="346"/>
    </row>
    <row r="441" spans="4:35">
      <c r="D441" s="345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5"/>
      <c r="AD441" s="346"/>
      <c r="AE441" s="346"/>
      <c r="AF441" s="346"/>
      <c r="AG441" s="346"/>
      <c r="AH441" s="346"/>
      <c r="AI441" s="346"/>
    </row>
    <row r="442" spans="4:35">
      <c r="D442" s="345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5"/>
      <c r="AD442" s="346"/>
      <c r="AE442" s="346"/>
      <c r="AF442" s="346"/>
      <c r="AG442" s="346"/>
      <c r="AH442" s="346"/>
      <c r="AI442" s="346"/>
    </row>
    <row r="443" spans="4:35">
      <c r="D443" s="345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5"/>
      <c r="AD443" s="346"/>
      <c r="AE443" s="346"/>
      <c r="AF443" s="346"/>
      <c r="AG443" s="346"/>
      <c r="AH443" s="346"/>
      <c r="AI443" s="346"/>
    </row>
    <row r="444" spans="4:35">
      <c r="D444" s="345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5"/>
      <c r="AD444" s="346"/>
      <c r="AE444" s="346"/>
      <c r="AF444" s="346"/>
      <c r="AG444" s="346"/>
      <c r="AH444" s="346"/>
      <c r="AI444" s="346"/>
    </row>
    <row r="445" spans="4:35">
      <c r="D445" s="345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5"/>
      <c r="AD445" s="346"/>
      <c r="AE445" s="346"/>
      <c r="AF445" s="346"/>
      <c r="AG445" s="346"/>
      <c r="AH445" s="346"/>
      <c r="AI445" s="346"/>
    </row>
    <row r="446" spans="4:35">
      <c r="D446" s="345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5"/>
      <c r="AD446" s="346"/>
      <c r="AE446" s="346"/>
      <c r="AF446" s="346"/>
      <c r="AG446" s="346"/>
      <c r="AH446" s="346"/>
      <c r="AI446" s="346"/>
    </row>
    <row r="447" spans="4:35">
      <c r="D447" s="345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5"/>
      <c r="AD447" s="346"/>
      <c r="AE447" s="346"/>
      <c r="AF447" s="346"/>
      <c r="AG447" s="346"/>
      <c r="AH447" s="346"/>
      <c r="AI447" s="346"/>
    </row>
    <row r="448" spans="4:35">
      <c r="D448" s="345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5"/>
      <c r="AD448" s="346"/>
      <c r="AE448" s="346"/>
      <c r="AF448" s="346"/>
      <c r="AG448" s="346"/>
      <c r="AH448" s="346"/>
      <c r="AI448" s="346"/>
    </row>
    <row r="449" spans="4:35">
      <c r="D449" s="345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5"/>
      <c r="AD449" s="346"/>
      <c r="AE449" s="346"/>
      <c r="AF449" s="346"/>
      <c r="AG449" s="346"/>
      <c r="AH449" s="346"/>
      <c r="AI449" s="346"/>
    </row>
    <row r="450" spans="4:35">
      <c r="D450" s="345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5"/>
      <c r="AD450" s="346"/>
      <c r="AE450" s="346"/>
      <c r="AF450" s="346"/>
      <c r="AG450" s="346"/>
      <c r="AH450" s="346"/>
      <c r="AI450" s="346"/>
    </row>
    <row r="451" spans="4:35">
      <c r="D451" s="345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5"/>
      <c r="AD451" s="346"/>
      <c r="AE451" s="346"/>
      <c r="AF451" s="346"/>
      <c r="AG451" s="346"/>
      <c r="AH451" s="346"/>
      <c r="AI451" s="346"/>
    </row>
    <row r="452" spans="4:35">
      <c r="D452" s="345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5"/>
      <c r="AD452" s="346"/>
      <c r="AE452" s="346"/>
      <c r="AF452" s="346"/>
      <c r="AG452" s="346"/>
      <c r="AH452" s="346"/>
      <c r="AI452" s="346"/>
    </row>
    <row r="453" spans="4:35">
      <c r="D453" s="345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5"/>
      <c r="AD453" s="346"/>
      <c r="AE453" s="346"/>
      <c r="AF453" s="346"/>
      <c r="AG453" s="346"/>
      <c r="AH453" s="346"/>
      <c r="AI453" s="346"/>
    </row>
    <row r="454" spans="4:35">
      <c r="D454" s="345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5"/>
      <c r="AD454" s="346"/>
      <c r="AE454" s="346"/>
      <c r="AF454" s="346"/>
      <c r="AG454" s="346"/>
      <c r="AH454" s="346"/>
      <c r="AI454" s="346"/>
    </row>
    <row r="455" spans="4:35">
      <c r="D455" s="345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5"/>
      <c r="AD455" s="346"/>
      <c r="AE455" s="346"/>
      <c r="AF455" s="346"/>
      <c r="AG455" s="346"/>
      <c r="AH455" s="346"/>
      <c r="AI455" s="346"/>
    </row>
    <row r="456" spans="4:35">
      <c r="D456" s="345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5"/>
      <c r="AD456" s="346"/>
      <c r="AE456" s="346"/>
      <c r="AF456" s="346"/>
      <c r="AG456" s="346"/>
      <c r="AH456" s="346"/>
      <c r="AI456" s="346"/>
    </row>
    <row r="457" spans="4:35">
      <c r="D457" s="345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5"/>
      <c r="AD457" s="346"/>
      <c r="AE457" s="346"/>
      <c r="AF457" s="346"/>
      <c r="AG457" s="346"/>
      <c r="AH457" s="346"/>
      <c r="AI457" s="346"/>
    </row>
    <row r="458" spans="4:35">
      <c r="D458" s="345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5"/>
      <c r="AD458" s="346"/>
      <c r="AE458" s="346"/>
      <c r="AF458" s="346"/>
      <c r="AG458" s="346"/>
      <c r="AH458" s="346"/>
      <c r="AI458" s="346"/>
    </row>
    <row r="459" spans="4:35">
      <c r="D459" s="345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5"/>
      <c r="AD459" s="346"/>
      <c r="AE459" s="346"/>
      <c r="AF459" s="346"/>
      <c r="AG459" s="346"/>
      <c r="AH459" s="346"/>
      <c r="AI459" s="346"/>
    </row>
    <row r="460" spans="4:35">
      <c r="D460" s="345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5"/>
      <c r="AD460" s="346"/>
      <c r="AE460" s="346"/>
      <c r="AF460" s="346"/>
      <c r="AG460" s="346"/>
      <c r="AH460" s="346"/>
      <c r="AI460" s="346"/>
    </row>
    <row r="461" spans="4:35">
      <c r="D461" s="345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5"/>
      <c r="AD461" s="346"/>
      <c r="AE461" s="346"/>
      <c r="AF461" s="346"/>
      <c r="AG461" s="346"/>
      <c r="AH461" s="346"/>
      <c r="AI461" s="346"/>
    </row>
    <row r="462" spans="4:35">
      <c r="D462" s="345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5"/>
      <c r="AD462" s="346"/>
      <c r="AE462" s="346"/>
      <c r="AF462" s="346"/>
      <c r="AG462" s="346"/>
      <c r="AH462" s="346"/>
      <c r="AI462" s="346"/>
    </row>
    <row r="463" spans="4:35">
      <c r="D463" s="345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5"/>
      <c r="AD463" s="346"/>
      <c r="AE463" s="346"/>
      <c r="AF463" s="346"/>
      <c r="AG463" s="346"/>
      <c r="AH463" s="346"/>
      <c r="AI463" s="346"/>
    </row>
    <row r="464" spans="4:35">
      <c r="D464" s="345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5"/>
      <c r="AD464" s="346"/>
      <c r="AE464" s="346"/>
      <c r="AF464" s="346"/>
      <c r="AG464" s="346"/>
      <c r="AH464" s="346"/>
      <c r="AI464" s="346"/>
    </row>
    <row r="465" spans="4:35">
      <c r="D465" s="345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5"/>
      <c r="AD465" s="346"/>
      <c r="AE465" s="346"/>
      <c r="AF465" s="346"/>
      <c r="AG465" s="346"/>
      <c r="AH465" s="346"/>
      <c r="AI465" s="346"/>
    </row>
    <row r="466" spans="4:35">
      <c r="D466" s="345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5"/>
      <c r="AD466" s="346"/>
      <c r="AE466" s="346"/>
      <c r="AF466" s="346"/>
      <c r="AG466" s="346"/>
      <c r="AH466" s="346"/>
      <c r="AI466" s="346"/>
    </row>
    <row r="467" spans="4:35">
      <c r="D467" s="345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5"/>
      <c r="AD467" s="346"/>
      <c r="AE467" s="346"/>
      <c r="AF467" s="346"/>
      <c r="AG467" s="346"/>
      <c r="AH467" s="346"/>
      <c r="AI467" s="346"/>
    </row>
    <row r="468" spans="4:35">
      <c r="D468" s="345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5"/>
      <c r="AD468" s="346"/>
      <c r="AE468" s="346"/>
      <c r="AF468" s="346"/>
      <c r="AG468" s="346"/>
      <c r="AH468" s="346"/>
      <c r="AI468" s="346"/>
    </row>
    <row r="469" spans="4:35">
      <c r="D469" s="345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5"/>
      <c r="AD469" s="346"/>
      <c r="AE469" s="346"/>
      <c r="AF469" s="346"/>
      <c r="AG469" s="346"/>
      <c r="AH469" s="346"/>
      <c r="AI469" s="346"/>
    </row>
    <row r="470" spans="4:35">
      <c r="D470" s="345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5"/>
      <c r="AD470" s="346"/>
      <c r="AE470" s="346"/>
      <c r="AF470" s="346"/>
      <c r="AG470" s="346"/>
      <c r="AH470" s="346"/>
      <c r="AI470" s="346"/>
    </row>
    <row r="471" spans="4:35">
      <c r="D471" s="345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5"/>
      <c r="AD471" s="346"/>
      <c r="AE471" s="346"/>
      <c r="AF471" s="346"/>
      <c r="AG471" s="346"/>
      <c r="AH471" s="346"/>
      <c r="AI471" s="346"/>
    </row>
    <row r="472" spans="4:35">
      <c r="D472" s="345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5"/>
      <c r="AD472" s="346"/>
      <c r="AE472" s="346"/>
      <c r="AF472" s="346"/>
      <c r="AG472" s="346"/>
      <c r="AH472" s="346"/>
      <c r="AI472" s="346"/>
    </row>
    <row r="473" spans="4:35">
      <c r="D473" s="345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5"/>
      <c r="AD473" s="346"/>
      <c r="AE473" s="346"/>
      <c r="AF473" s="346"/>
      <c r="AG473" s="346"/>
      <c r="AH473" s="346"/>
      <c r="AI473" s="346"/>
    </row>
    <row r="474" spans="4:35">
      <c r="D474" s="345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5"/>
      <c r="AD474" s="346"/>
      <c r="AE474" s="346"/>
      <c r="AF474" s="346"/>
      <c r="AG474" s="346"/>
      <c r="AH474" s="346"/>
      <c r="AI474" s="346"/>
    </row>
    <row r="475" spans="4:35">
      <c r="D475" s="345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5"/>
      <c r="AD475" s="346"/>
      <c r="AE475" s="346"/>
      <c r="AF475" s="346"/>
      <c r="AG475" s="346"/>
      <c r="AH475" s="346"/>
      <c r="AI475" s="346"/>
    </row>
    <row r="476" spans="4:35">
      <c r="D476" s="345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5"/>
      <c r="AD476" s="346"/>
      <c r="AE476" s="346"/>
      <c r="AF476" s="346"/>
      <c r="AG476" s="346"/>
      <c r="AH476" s="346"/>
      <c r="AI476" s="346"/>
    </row>
    <row r="477" spans="4:35">
      <c r="D477" s="345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5"/>
      <c r="AD477" s="346"/>
      <c r="AE477" s="346"/>
      <c r="AF477" s="346"/>
      <c r="AG477" s="346"/>
      <c r="AH477" s="346"/>
      <c r="AI477" s="346"/>
    </row>
    <row r="478" spans="4:35">
      <c r="D478" s="345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5"/>
      <c r="AD478" s="346"/>
      <c r="AE478" s="346"/>
      <c r="AF478" s="346"/>
      <c r="AG478" s="346"/>
      <c r="AH478" s="346"/>
      <c r="AI478" s="346"/>
    </row>
    <row r="479" spans="4:35">
      <c r="D479" s="345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5"/>
      <c r="AD479" s="346"/>
      <c r="AE479" s="346"/>
      <c r="AF479" s="346"/>
      <c r="AG479" s="346"/>
      <c r="AH479" s="346"/>
      <c r="AI479" s="346"/>
    </row>
    <row r="480" spans="4:35">
      <c r="D480" s="345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5"/>
      <c r="AD480" s="346"/>
      <c r="AE480" s="346"/>
      <c r="AF480" s="346"/>
      <c r="AG480" s="346"/>
      <c r="AH480" s="346"/>
      <c r="AI480" s="346"/>
    </row>
    <row r="481" spans="4:35">
      <c r="D481" s="345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5"/>
      <c r="AD481" s="346"/>
      <c r="AE481" s="346"/>
      <c r="AF481" s="346"/>
      <c r="AG481" s="346"/>
      <c r="AH481" s="346"/>
      <c r="AI481" s="346"/>
    </row>
    <row r="482" spans="4:35">
      <c r="D482" s="345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5"/>
      <c r="AD482" s="346"/>
      <c r="AE482" s="346"/>
      <c r="AF482" s="346"/>
      <c r="AG482" s="346"/>
      <c r="AH482" s="346"/>
      <c r="AI482" s="346"/>
    </row>
    <row r="483" spans="4:35">
      <c r="D483" s="345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5"/>
      <c r="AD483" s="346"/>
      <c r="AE483" s="346"/>
      <c r="AF483" s="346"/>
      <c r="AG483" s="346"/>
      <c r="AH483" s="346"/>
      <c r="AI483" s="346"/>
    </row>
    <row r="484" spans="4:35">
      <c r="D484" s="345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5"/>
      <c r="AD484" s="346"/>
      <c r="AE484" s="346"/>
      <c r="AF484" s="346"/>
      <c r="AG484" s="346"/>
      <c r="AH484" s="346"/>
      <c r="AI484" s="346"/>
    </row>
    <row r="485" spans="4:35">
      <c r="D485" s="345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5"/>
      <c r="AD485" s="346"/>
      <c r="AE485" s="346"/>
      <c r="AF485" s="346"/>
      <c r="AG485" s="346"/>
      <c r="AH485" s="346"/>
      <c r="AI485" s="346"/>
    </row>
    <row r="486" spans="4:35">
      <c r="D486" s="345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5"/>
      <c r="AD486" s="346"/>
      <c r="AE486" s="346"/>
      <c r="AF486" s="346"/>
      <c r="AG486" s="346"/>
      <c r="AH486" s="346"/>
      <c r="AI486" s="346"/>
    </row>
    <row r="487" spans="4:35">
      <c r="D487" s="345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5"/>
      <c r="AD487" s="346"/>
      <c r="AE487" s="346"/>
      <c r="AF487" s="346"/>
      <c r="AG487" s="346"/>
      <c r="AH487" s="346"/>
      <c r="AI487" s="346"/>
    </row>
    <row r="488" spans="4:35">
      <c r="D488" s="345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5"/>
      <c r="AD488" s="346"/>
      <c r="AE488" s="346"/>
      <c r="AF488" s="346"/>
      <c r="AG488" s="346"/>
      <c r="AH488" s="346"/>
      <c r="AI488" s="346"/>
    </row>
    <row r="489" spans="4:35">
      <c r="D489" s="345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5"/>
      <c r="AD489" s="346"/>
      <c r="AE489" s="346"/>
      <c r="AF489" s="346"/>
      <c r="AG489" s="346"/>
      <c r="AH489" s="346"/>
      <c r="AI489" s="346"/>
    </row>
    <row r="490" spans="4:35">
      <c r="D490" s="345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5"/>
      <c r="AD490" s="346"/>
      <c r="AE490" s="346"/>
      <c r="AF490" s="346"/>
      <c r="AG490" s="346"/>
      <c r="AH490" s="346"/>
      <c r="AI490" s="346"/>
    </row>
    <row r="491" spans="4:35">
      <c r="D491" s="345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5"/>
      <c r="AD491" s="346"/>
      <c r="AE491" s="346"/>
      <c r="AF491" s="346"/>
      <c r="AG491" s="346"/>
      <c r="AH491" s="346"/>
      <c r="AI491" s="346"/>
    </row>
    <row r="492" spans="4:35">
      <c r="D492" s="345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5"/>
      <c r="AD492" s="346"/>
      <c r="AE492" s="346"/>
      <c r="AF492" s="346"/>
      <c r="AG492" s="346"/>
      <c r="AH492" s="346"/>
      <c r="AI492" s="346"/>
    </row>
    <row r="493" spans="4:35">
      <c r="D493" s="345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5"/>
      <c r="AD493" s="346"/>
      <c r="AE493" s="346"/>
      <c r="AF493" s="346"/>
      <c r="AG493" s="346"/>
      <c r="AH493" s="346"/>
      <c r="AI493" s="346"/>
    </row>
    <row r="494" spans="4:35">
      <c r="D494" s="345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5"/>
      <c r="AD494" s="346"/>
      <c r="AE494" s="346"/>
      <c r="AF494" s="346"/>
      <c r="AG494" s="346"/>
      <c r="AH494" s="346"/>
      <c r="AI494" s="346"/>
    </row>
    <row r="495" spans="4:35">
      <c r="D495" s="345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5"/>
      <c r="AD495" s="346"/>
      <c r="AE495" s="346"/>
      <c r="AF495" s="346"/>
      <c r="AG495" s="346"/>
      <c r="AH495" s="346"/>
      <c r="AI495" s="346"/>
    </row>
    <row r="496" spans="4:35">
      <c r="D496" s="345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5"/>
      <c r="AD496" s="346"/>
      <c r="AE496" s="346"/>
      <c r="AF496" s="346"/>
      <c r="AG496" s="346"/>
      <c r="AH496" s="346"/>
      <c r="AI496" s="346"/>
    </row>
    <row r="497" spans="4:35">
      <c r="D497" s="345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5"/>
      <c r="AD497" s="346"/>
      <c r="AE497" s="346"/>
      <c r="AF497" s="346"/>
      <c r="AG497" s="346"/>
      <c r="AH497" s="346"/>
      <c r="AI497" s="346"/>
    </row>
    <row r="498" spans="4:35">
      <c r="D498" s="345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5"/>
      <c r="AD498" s="346"/>
      <c r="AE498" s="346"/>
      <c r="AF498" s="346"/>
      <c r="AG498" s="346"/>
      <c r="AH498" s="346"/>
      <c r="AI498" s="346"/>
    </row>
    <row r="499" spans="4:35">
      <c r="D499" s="345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5"/>
      <c r="AD499" s="346"/>
      <c r="AE499" s="346"/>
      <c r="AF499" s="346"/>
      <c r="AG499" s="346"/>
      <c r="AH499" s="346"/>
      <c r="AI499" s="346"/>
    </row>
    <row r="500" spans="4:35">
      <c r="D500" s="345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5"/>
      <c r="AD500" s="346"/>
      <c r="AE500" s="346"/>
      <c r="AF500" s="346"/>
      <c r="AG500" s="346"/>
      <c r="AH500" s="346"/>
      <c r="AI500" s="346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Button 1">
              <controlPr defaultSize="0" print="0" autoFill="0" autoPict="0" macro="[2]!CurveFetch">
                <anchor moveWithCells="1" sizeWithCells="1">
                  <from>
                    <xdr:col>0</xdr:col>
                    <xdr:colOff>247650</xdr:colOff>
                    <xdr:row>9</xdr:row>
                    <xdr:rowOff>76200</xdr:rowOff>
                  </from>
                  <to>
                    <xdr:col>2</xdr:col>
                    <xdr:colOff>104775</xdr:colOff>
                    <xdr:row>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CurveFetch">
                <anchor moveWithCells="1" sizeWithCells="1">
                  <from>
                    <xdr:col>0</xdr:col>
                    <xdr:colOff>247650</xdr:colOff>
                    <xdr:row>9</xdr:row>
                    <xdr:rowOff>76200</xdr:rowOff>
                  </from>
                  <to>
                    <xdr:col>2</xdr:col>
                    <xdr:colOff>104775</xdr:colOff>
                    <xdr:row>11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J72"/>
  <sheetViews>
    <sheetView showGridLines="0" workbookViewId="0">
      <selection activeCell="E12" sqref="E12"/>
    </sheetView>
  </sheetViews>
  <sheetFormatPr defaultRowHeight="14.1" customHeight="1"/>
  <cols>
    <col min="1" max="1" width="11" style="6" customWidth="1"/>
    <col min="2" max="2" width="17" style="6" customWidth="1"/>
    <col min="3" max="3" width="18.7109375" style="6" customWidth="1"/>
    <col min="4" max="5" width="2.85546875" style="6" customWidth="1"/>
    <col min="6" max="6" width="20.7109375" style="6" customWidth="1"/>
    <col min="7" max="8" width="10.7109375" style="6" customWidth="1"/>
    <col min="9" max="9" width="7" style="6" customWidth="1"/>
    <col min="10" max="10" width="20.42578125" style="6" customWidth="1"/>
    <col min="11" max="16384" width="9.140625" style="6"/>
  </cols>
  <sheetData>
    <row r="1" spans="1:10" ht="15.75">
      <c r="A1" s="1" t="s">
        <v>119</v>
      </c>
      <c r="B1" s="2"/>
      <c r="C1" s="3"/>
      <c r="D1" s="7"/>
      <c r="I1" s="20"/>
    </row>
    <row r="2" spans="1:10" ht="14.1" customHeight="1">
      <c r="A2" s="1"/>
      <c r="B2" s="2"/>
      <c r="C2" s="4"/>
      <c r="D2" s="7"/>
      <c r="I2" s="20"/>
    </row>
    <row r="3" spans="1:10" ht="14.1" customHeight="1">
      <c r="A3" s="8" t="s">
        <v>120</v>
      </c>
      <c r="B3" s="9" t="s">
        <v>121</v>
      </c>
      <c r="C3" s="4"/>
      <c r="D3" s="7"/>
      <c r="I3" s="20"/>
    </row>
    <row r="4" spans="1:10" ht="14.1" customHeight="1">
      <c r="A4" s="8" t="s">
        <v>122</v>
      </c>
      <c r="B4" s="9" t="s">
        <v>632</v>
      </c>
      <c r="C4" s="4"/>
      <c r="D4" s="7"/>
      <c r="I4" s="20"/>
    </row>
    <row r="5" spans="1:10" ht="14.1" customHeight="1">
      <c r="A5" s="8" t="s">
        <v>123</v>
      </c>
      <c r="B5" s="11" t="s">
        <v>124</v>
      </c>
      <c r="C5" s="5"/>
      <c r="D5" s="7"/>
      <c r="I5" s="20"/>
    </row>
    <row r="6" spans="1:10" ht="14.1" customHeight="1">
      <c r="A6" s="8" t="s">
        <v>125</v>
      </c>
      <c r="B6" s="12" t="s">
        <v>126</v>
      </c>
      <c r="D6" s="7"/>
      <c r="I6" s="20"/>
    </row>
    <row r="7" spans="1:10" ht="14.1" customHeight="1">
      <c r="A7" s="8" t="s">
        <v>127</v>
      </c>
      <c r="B7" s="12" t="s">
        <v>128</v>
      </c>
      <c r="D7" s="7"/>
      <c r="I7" s="20"/>
    </row>
    <row r="8" spans="1:10" ht="14.1" customHeight="1">
      <c r="A8" s="8"/>
      <c r="B8" s="13"/>
      <c r="D8" s="7"/>
      <c r="I8" s="20"/>
    </row>
    <row r="9" spans="1:10" ht="14.1" customHeight="1" thickBot="1">
      <c r="A9" s="8"/>
      <c r="B9" s="358"/>
      <c r="D9" s="7"/>
      <c r="I9" s="20"/>
    </row>
    <row r="10" spans="1:10" ht="14.1" customHeight="1" thickBot="1">
      <c r="A10" s="12"/>
      <c r="B10" s="12"/>
      <c r="D10" s="7"/>
      <c r="F10" s="15" t="s">
        <v>129</v>
      </c>
      <c r="G10" s="16"/>
      <c r="H10" s="17"/>
      <c r="I10" s="20"/>
    </row>
    <row r="11" spans="1:10" ht="14.1" customHeight="1" thickBot="1">
      <c r="A11" s="12"/>
      <c r="B11" s="18" t="s">
        <v>130</v>
      </c>
      <c r="C11" s="19" t="s">
        <v>131</v>
      </c>
      <c r="D11" s="20"/>
      <c r="F11" s="21" t="s">
        <v>130</v>
      </c>
      <c r="G11" s="15" t="s">
        <v>131</v>
      </c>
      <c r="H11" s="22"/>
      <c r="I11" s="20"/>
    </row>
    <row r="12" spans="1:10" ht="14.1" customHeight="1" thickBot="1">
      <c r="A12" s="12">
        <v>1</v>
      </c>
      <c r="B12" s="76" t="s">
        <v>132</v>
      </c>
      <c r="C12" s="23" t="s">
        <v>37</v>
      </c>
      <c r="D12" s="7"/>
      <c r="E12" s="6">
        <v>28</v>
      </c>
      <c r="F12" s="24" t="str">
        <f>VLOOKUP(E12,FileTable,2,FALSE)</f>
        <v>farwell_i.prn</v>
      </c>
      <c r="G12" s="25" t="str">
        <f>VLOOKUP(E12,FileTable,3,FALSE)</f>
        <v>FARWELL_I</v>
      </c>
      <c r="H12" s="26"/>
      <c r="I12" s="20"/>
      <c r="J12" s="20"/>
    </row>
    <row r="13" spans="1:10" ht="14.1" customHeight="1">
      <c r="A13" s="12">
        <v>2</v>
      </c>
      <c r="B13" s="10" t="s">
        <v>133</v>
      </c>
      <c r="C13" s="39" t="s">
        <v>134</v>
      </c>
      <c r="I13" s="20"/>
      <c r="J13" s="20"/>
    </row>
    <row r="14" spans="1:10" ht="14.1" customHeight="1">
      <c r="A14" s="6">
        <v>3</v>
      </c>
      <c r="B14" s="77" t="s">
        <v>135</v>
      </c>
      <c r="C14" s="39" t="s">
        <v>136</v>
      </c>
      <c r="I14" s="20"/>
      <c r="J14" s="20"/>
    </row>
    <row r="15" spans="1:10" ht="14.1" customHeight="1">
      <c r="A15" s="6">
        <v>4</v>
      </c>
      <c r="B15" s="10" t="s">
        <v>137</v>
      </c>
      <c r="C15" s="39" t="s">
        <v>138</v>
      </c>
      <c r="I15" s="20"/>
      <c r="J15" s="27"/>
    </row>
    <row r="16" spans="1:10" ht="14.1" customHeight="1" thickBot="1">
      <c r="A16" s="6">
        <v>5</v>
      </c>
      <c r="B16" s="10" t="s">
        <v>139</v>
      </c>
      <c r="C16" s="39" t="s">
        <v>140</v>
      </c>
      <c r="F16" s="28" t="s">
        <v>141</v>
      </c>
      <c r="I16" s="20"/>
      <c r="J16" s="27"/>
    </row>
    <row r="17" spans="1:10" ht="14.1" customHeight="1" thickBot="1">
      <c r="A17" s="6">
        <f t="shared" ref="A17:A23" si="0">+A16+1</f>
        <v>6</v>
      </c>
      <c r="B17" s="10" t="s">
        <v>142</v>
      </c>
      <c r="C17" s="39" t="s">
        <v>143</v>
      </c>
      <c r="F17" s="29">
        <f ca="1">TODAY()</f>
        <v>36734</v>
      </c>
      <c r="G17" s="30"/>
      <c r="H17" s="31"/>
      <c r="I17" s="20"/>
      <c r="J17" s="20"/>
    </row>
    <row r="18" spans="1:10" ht="14.1" customHeight="1">
      <c r="A18" s="6">
        <f t="shared" si="0"/>
        <v>7</v>
      </c>
      <c r="B18" s="10" t="s">
        <v>144</v>
      </c>
      <c r="C18" s="39" t="s">
        <v>145</v>
      </c>
      <c r="G18" s="20"/>
      <c r="H18" s="27"/>
      <c r="I18" s="20"/>
      <c r="J18" s="20"/>
    </row>
    <row r="19" spans="1:10" ht="14.1" customHeight="1" thickBot="1">
      <c r="A19" s="6">
        <f t="shared" si="0"/>
        <v>8</v>
      </c>
      <c r="B19" s="10" t="s">
        <v>146</v>
      </c>
      <c r="C19" s="39" t="s">
        <v>147</v>
      </c>
      <c r="G19" s="20"/>
      <c r="H19" s="27"/>
      <c r="I19" s="20"/>
      <c r="J19" s="20"/>
    </row>
    <row r="20" spans="1:10" ht="14.1" customHeight="1">
      <c r="A20" s="6">
        <f t="shared" si="0"/>
        <v>9</v>
      </c>
      <c r="B20" s="10" t="s">
        <v>148</v>
      </c>
      <c r="C20" s="39" t="s">
        <v>149</v>
      </c>
      <c r="F20" s="32" t="s">
        <v>150</v>
      </c>
      <c r="G20" s="33">
        <v>39</v>
      </c>
      <c r="H20" s="27"/>
      <c r="I20" s="20"/>
      <c r="J20" s="20"/>
    </row>
    <row r="21" spans="1:10" ht="14.1" customHeight="1">
      <c r="A21" s="6">
        <f t="shared" si="0"/>
        <v>10</v>
      </c>
      <c r="B21" s="10" t="s">
        <v>151</v>
      </c>
      <c r="C21" s="39" t="s">
        <v>152</v>
      </c>
      <c r="F21" s="34" t="s">
        <v>153</v>
      </c>
      <c r="G21" s="35">
        <v>29</v>
      </c>
      <c r="H21" s="27"/>
      <c r="I21" s="20"/>
      <c r="J21" s="20"/>
    </row>
    <row r="22" spans="1:10" ht="14.1" customHeight="1">
      <c r="A22" s="6">
        <f t="shared" si="0"/>
        <v>11</v>
      </c>
      <c r="B22" s="10" t="s">
        <v>154</v>
      </c>
      <c r="C22" s="39" t="s">
        <v>155</v>
      </c>
      <c r="F22" s="34" t="s">
        <v>156</v>
      </c>
      <c r="G22" s="35">
        <v>36</v>
      </c>
      <c r="H22" s="27"/>
      <c r="I22" s="20"/>
      <c r="J22" s="20"/>
    </row>
    <row r="23" spans="1:10" ht="14.1" customHeight="1" thickBot="1">
      <c r="A23" s="6">
        <f t="shared" si="0"/>
        <v>12</v>
      </c>
      <c r="B23" s="10" t="s">
        <v>157</v>
      </c>
      <c r="C23" s="39" t="s">
        <v>158</v>
      </c>
      <c r="F23" s="36" t="s">
        <v>159</v>
      </c>
      <c r="G23" s="37">
        <v>35</v>
      </c>
      <c r="H23" s="27"/>
      <c r="I23" s="20"/>
      <c r="J23" s="20"/>
    </row>
    <row r="24" spans="1:10" ht="14.1" customHeight="1">
      <c r="A24" s="6">
        <v>13</v>
      </c>
      <c r="B24" s="10" t="s">
        <v>611</v>
      </c>
      <c r="C24" s="39" t="s">
        <v>613</v>
      </c>
      <c r="G24" s="20"/>
      <c r="H24" s="27"/>
      <c r="I24" s="20"/>
      <c r="J24" s="20"/>
    </row>
    <row r="25" spans="1:10" ht="14.1" customHeight="1">
      <c r="A25" s="6">
        <v>14</v>
      </c>
      <c r="B25" s="10" t="s">
        <v>623</v>
      </c>
      <c r="C25" s="39" t="s">
        <v>625</v>
      </c>
      <c r="G25" s="20"/>
      <c r="H25" s="27"/>
      <c r="I25" s="20"/>
      <c r="J25" s="20"/>
    </row>
    <row r="26" spans="1:10" ht="14.1" customHeight="1">
      <c r="A26" s="6">
        <v>15</v>
      </c>
      <c r="B26" s="10" t="s">
        <v>624</v>
      </c>
      <c r="C26" s="39" t="s">
        <v>626</v>
      </c>
      <c r="G26" s="20"/>
      <c r="H26" s="27"/>
      <c r="I26" s="20"/>
      <c r="J26" s="20"/>
    </row>
    <row r="27" spans="1:10" ht="14.1" customHeight="1">
      <c r="A27" s="6">
        <v>16</v>
      </c>
      <c r="B27" s="10" t="s">
        <v>635</v>
      </c>
      <c r="C27" s="39" t="s">
        <v>637</v>
      </c>
      <c r="G27" s="20"/>
      <c r="H27" s="27"/>
      <c r="I27" s="20"/>
      <c r="J27" s="20"/>
    </row>
    <row r="28" spans="1:10" ht="14.1" customHeight="1">
      <c r="A28" s="476">
        <v>17</v>
      </c>
      <c r="B28" s="7" t="s">
        <v>636</v>
      </c>
      <c r="C28" s="14" t="s">
        <v>638</v>
      </c>
      <c r="D28" s="10"/>
      <c r="G28" s="20"/>
      <c r="H28" s="27"/>
      <c r="I28" s="20"/>
      <c r="J28" s="20"/>
    </row>
    <row r="29" spans="1:10" ht="14.1" customHeight="1">
      <c r="A29" s="476">
        <v>18</v>
      </c>
      <c r="B29" s="7" t="s">
        <v>698</v>
      </c>
      <c r="C29" s="14" t="s">
        <v>705</v>
      </c>
      <c r="D29" s="10"/>
      <c r="G29" s="20"/>
      <c r="H29" s="27"/>
      <c r="I29" s="20"/>
      <c r="J29" s="20"/>
    </row>
    <row r="30" spans="1:10" ht="14.1" customHeight="1">
      <c r="A30" s="6">
        <v>19</v>
      </c>
      <c r="B30" s="10" t="s">
        <v>699</v>
      </c>
      <c r="C30" s="39" t="s">
        <v>706</v>
      </c>
      <c r="D30" s="10"/>
      <c r="G30" s="20"/>
      <c r="H30" s="27"/>
      <c r="I30" s="20"/>
      <c r="J30" s="20"/>
    </row>
    <row r="31" spans="1:10" ht="14.1" customHeight="1">
      <c r="A31" s="6">
        <v>20</v>
      </c>
      <c r="B31" s="10" t="s">
        <v>709</v>
      </c>
      <c r="C31" s="14" t="s">
        <v>710</v>
      </c>
      <c r="D31" s="10"/>
      <c r="G31" s="20"/>
      <c r="H31" s="27"/>
      <c r="I31" s="20"/>
      <c r="J31" s="20"/>
    </row>
    <row r="32" spans="1:10" ht="14.1" customHeight="1">
      <c r="A32" s="6">
        <v>21</v>
      </c>
      <c r="B32" s="10" t="s">
        <v>718</v>
      </c>
      <c r="C32" s="14" t="s">
        <v>754</v>
      </c>
      <c r="D32" s="10"/>
      <c r="G32" s="20"/>
      <c r="H32" s="27"/>
      <c r="I32" s="20"/>
      <c r="J32" s="20"/>
    </row>
    <row r="33" spans="1:10" ht="14.1" customHeight="1">
      <c r="A33" s="6">
        <v>22</v>
      </c>
      <c r="B33" s="10" t="s">
        <v>744</v>
      </c>
      <c r="C33" s="14" t="s">
        <v>745</v>
      </c>
      <c r="D33" s="10"/>
      <c r="G33" s="20"/>
      <c r="H33" s="27"/>
      <c r="I33" s="20"/>
      <c r="J33" s="20"/>
    </row>
    <row r="34" spans="1:10" ht="14.1" customHeight="1">
      <c r="A34" s="6">
        <v>23</v>
      </c>
      <c r="B34" s="10" t="s">
        <v>746</v>
      </c>
      <c r="C34" s="14" t="s">
        <v>747</v>
      </c>
      <c r="D34" s="10"/>
      <c r="G34" s="20"/>
      <c r="H34" s="27"/>
      <c r="I34" s="20"/>
      <c r="J34" s="20"/>
    </row>
    <row r="35" spans="1:10" ht="14.1" customHeight="1">
      <c r="A35" s="6">
        <v>24</v>
      </c>
      <c r="B35" s="7" t="s">
        <v>768</v>
      </c>
      <c r="C35" s="14" t="s">
        <v>767</v>
      </c>
      <c r="D35" s="7"/>
      <c r="G35" s="20"/>
      <c r="H35" s="27"/>
      <c r="I35" s="20"/>
      <c r="J35" s="20"/>
    </row>
    <row r="36" spans="1:10" ht="14.1" customHeight="1">
      <c r="A36" s="6">
        <v>25</v>
      </c>
      <c r="B36" s="7" t="s">
        <v>774</v>
      </c>
      <c r="C36" s="14" t="s">
        <v>776</v>
      </c>
      <c r="G36" s="20"/>
      <c r="H36" s="27"/>
      <c r="I36" s="20"/>
    </row>
    <row r="37" spans="1:10" ht="14.1" customHeight="1">
      <c r="A37" s="6">
        <v>26</v>
      </c>
      <c r="B37" s="7" t="s">
        <v>775</v>
      </c>
      <c r="C37" s="14" t="s">
        <v>777</v>
      </c>
      <c r="G37" s="20"/>
      <c r="H37" s="27"/>
      <c r="I37" s="20"/>
      <c r="J37" s="20"/>
    </row>
    <row r="38" spans="1:10" ht="14.1" customHeight="1">
      <c r="A38" s="6">
        <v>27</v>
      </c>
      <c r="B38" s="578" t="s">
        <v>801</v>
      </c>
      <c r="C38" s="14" t="s">
        <v>800</v>
      </c>
      <c r="G38" s="20"/>
      <c r="H38" s="27"/>
      <c r="I38" s="20"/>
      <c r="J38" s="20"/>
    </row>
    <row r="39" spans="1:10" ht="14.1" customHeight="1">
      <c r="A39" s="6">
        <v>28</v>
      </c>
      <c r="B39" s="7" t="s">
        <v>802</v>
      </c>
      <c r="C39" s="14" t="s">
        <v>799</v>
      </c>
      <c r="G39" s="20"/>
      <c r="H39" s="27"/>
      <c r="I39" s="20"/>
      <c r="J39" s="20"/>
    </row>
    <row r="40" spans="1:10" ht="14.1" customHeight="1">
      <c r="B40" s="7"/>
      <c r="C40" s="14"/>
      <c r="G40" s="20"/>
      <c r="H40" s="27"/>
      <c r="I40" s="20"/>
      <c r="J40" s="20"/>
    </row>
    <row r="41" spans="1:10" ht="14.1" customHeight="1">
      <c r="B41" s="7"/>
      <c r="C41" s="14"/>
      <c r="G41" s="20"/>
      <c r="H41" s="27"/>
      <c r="I41" s="20"/>
      <c r="J41" s="20"/>
    </row>
    <row r="42" spans="1:10" ht="14.1" customHeight="1">
      <c r="B42" s="7"/>
      <c r="C42" s="14"/>
      <c r="G42" s="20"/>
      <c r="H42" s="27"/>
      <c r="I42" s="20"/>
      <c r="J42" s="20"/>
    </row>
    <row r="43" spans="1:10" ht="14.1" customHeight="1">
      <c r="B43" s="7"/>
      <c r="C43" s="14"/>
      <c r="G43" s="20"/>
      <c r="H43" s="27"/>
      <c r="I43" s="20"/>
    </row>
    <row r="44" spans="1:10" ht="14.1" customHeight="1">
      <c r="B44" s="7"/>
      <c r="C44" s="14"/>
      <c r="G44" s="20"/>
      <c r="H44" s="27"/>
      <c r="I44" s="20"/>
    </row>
    <row r="45" spans="1:10" ht="14.1" customHeight="1">
      <c r="B45" s="7"/>
      <c r="C45" s="14"/>
      <c r="G45" s="20"/>
      <c r="H45" s="27"/>
      <c r="I45" s="20"/>
    </row>
    <row r="46" spans="1:10" ht="14.1" customHeight="1">
      <c r="B46" s="7"/>
      <c r="C46" s="14"/>
      <c r="G46" s="20"/>
      <c r="H46" s="27"/>
    </row>
    <row r="47" spans="1:10" ht="14.1" customHeight="1">
      <c r="B47" s="7"/>
      <c r="C47" s="14"/>
      <c r="G47" s="20"/>
      <c r="H47" s="27"/>
    </row>
    <row r="48" spans="1:10" ht="14.1" customHeight="1">
      <c r="B48" s="7"/>
      <c r="C48" s="14"/>
      <c r="G48" s="20"/>
      <c r="H48" s="27"/>
    </row>
    <row r="49" spans="2:8" ht="14.1" customHeight="1">
      <c r="B49" s="7"/>
      <c r="C49" s="14"/>
      <c r="G49" s="20"/>
      <c r="H49" s="27"/>
    </row>
    <row r="50" spans="2:8" ht="14.1" customHeight="1">
      <c r="B50" s="7"/>
      <c r="C50" s="14"/>
      <c r="G50" s="20"/>
      <c r="H50" s="27"/>
    </row>
    <row r="51" spans="2:8" ht="14.1" customHeight="1">
      <c r="B51" s="7"/>
      <c r="C51" s="14"/>
      <c r="G51" s="20"/>
      <c r="H51" s="27"/>
    </row>
    <row r="52" spans="2:8" ht="14.1" customHeight="1">
      <c r="B52" s="7"/>
      <c r="C52" s="7"/>
      <c r="G52" s="20"/>
      <c r="H52" s="27"/>
    </row>
    <row r="53" spans="2:8" ht="14.1" customHeight="1">
      <c r="B53" s="7"/>
      <c r="C53" s="38"/>
      <c r="D53" s="7"/>
      <c r="G53" s="20"/>
      <c r="H53" s="27"/>
    </row>
    <row r="54" spans="2:8" ht="14.1" customHeight="1">
      <c r="B54" s="7"/>
      <c r="C54" s="38"/>
      <c r="D54" s="7"/>
      <c r="G54" s="20"/>
      <c r="H54" s="27"/>
    </row>
    <row r="55" spans="2:8" ht="14.1" customHeight="1">
      <c r="B55" s="7"/>
      <c r="C55" s="38"/>
      <c r="D55" s="7"/>
      <c r="G55" s="20"/>
      <c r="H55" s="27"/>
    </row>
    <row r="56" spans="2:8" ht="14.1" customHeight="1">
      <c r="B56" s="7"/>
      <c r="C56" s="38"/>
      <c r="D56" s="7"/>
      <c r="G56" s="20"/>
      <c r="H56" s="27"/>
    </row>
    <row r="57" spans="2:8" ht="14.1" customHeight="1">
      <c r="B57" s="14"/>
      <c r="C57" s="38"/>
      <c r="D57" s="7"/>
      <c r="G57" s="20"/>
      <c r="H57" s="27"/>
    </row>
    <row r="58" spans="2:8" ht="14.1" customHeight="1">
      <c r="B58" s="7"/>
      <c r="C58" s="38"/>
      <c r="D58" s="7"/>
      <c r="G58" s="20"/>
      <c r="H58" s="27"/>
    </row>
    <row r="59" spans="2:8" ht="14.1" customHeight="1">
      <c r="B59" s="7"/>
      <c r="C59" s="38"/>
      <c r="D59" s="7"/>
      <c r="G59" s="20"/>
      <c r="H59" s="27"/>
    </row>
    <row r="60" spans="2:8" ht="14.1" customHeight="1">
      <c r="B60" s="7"/>
      <c r="C60" s="38"/>
      <c r="D60" s="7"/>
      <c r="G60" s="20"/>
      <c r="H60" s="27"/>
    </row>
    <row r="61" spans="2:8" ht="14.1" customHeight="1">
      <c r="B61" s="7"/>
      <c r="C61" s="38"/>
      <c r="D61" s="7"/>
      <c r="G61" s="20"/>
      <c r="H61" s="27"/>
    </row>
    <row r="62" spans="2:8" ht="14.1" customHeight="1">
      <c r="B62" s="14"/>
      <c r="C62" s="7"/>
      <c r="D62" s="7"/>
      <c r="G62" s="20"/>
      <c r="H62" s="27"/>
    </row>
    <row r="63" spans="2:8" ht="14.1" customHeight="1">
      <c r="B63" s="20"/>
      <c r="G63" s="20"/>
      <c r="H63" s="27"/>
    </row>
    <row r="64" spans="2:8" ht="14.1" customHeight="1">
      <c r="B64" s="20"/>
      <c r="G64" s="20"/>
      <c r="H64" s="27"/>
    </row>
    <row r="65" spans="2:2" ht="14.1" customHeight="1">
      <c r="B65" s="20"/>
    </row>
    <row r="66" spans="2:2" ht="14.1" customHeight="1">
      <c r="B66" s="20"/>
    </row>
    <row r="67" spans="2:2" ht="14.1" customHeight="1">
      <c r="B67" s="20"/>
    </row>
    <row r="68" spans="2:2" ht="14.1" customHeight="1">
      <c r="B68" s="20"/>
    </row>
    <row r="69" spans="2:2" ht="14.1" customHeight="1">
      <c r="B69" s="20"/>
    </row>
    <row r="70" spans="2:2" ht="14.1" customHeight="1">
      <c r="B70" s="20"/>
    </row>
    <row r="71" spans="2:2" ht="14.1" customHeight="1">
      <c r="B71" s="20"/>
    </row>
    <row r="72" spans="2:2" ht="14.1" customHeight="1">
      <c r="B72" s="20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Line="0" autoPict="0" macro="[0]!CopyCurves">
                <anchor moveWithCells="1" sizeWithCells="1">
                  <from>
                    <xdr:col>5</xdr:col>
                    <xdr:colOff>104775</xdr:colOff>
                    <xdr:row>1</xdr:row>
                    <xdr:rowOff>19050</xdr:rowOff>
                  </from>
                  <to>
                    <xdr:col>6</xdr:col>
                    <xdr:colOff>28575</xdr:colOff>
                    <xdr:row>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E156"/>
  <sheetViews>
    <sheetView topLeftCell="A31" workbookViewId="0">
      <selection activeCell="D40" sqref="D40"/>
    </sheetView>
  </sheetViews>
  <sheetFormatPr defaultRowHeight="12.75"/>
  <cols>
    <col min="1" max="1" width="12.7109375" customWidth="1"/>
    <col min="3" max="4" width="25.7109375" customWidth="1"/>
    <col min="5" max="5" width="12.7109375" customWidth="1"/>
  </cols>
  <sheetData>
    <row r="1" spans="2:5" ht="13.5" thickBot="1"/>
    <row r="2" spans="2:5" ht="15.75" thickBot="1">
      <c r="B2" s="260" t="s">
        <v>196</v>
      </c>
      <c r="C2" s="261"/>
      <c r="D2" s="262"/>
    </row>
    <row r="3" spans="2:5" ht="14.25">
      <c r="B3" s="263"/>
      <c r="C3" s="264"/>
      <c r="D3" s="265"/>
    </row>
    <row r="4" spans="2:5" ht="14.25">
      <c r="B4" s="266">
        <v>1</v>
      </c>
      <c r="C4" s="267" t="s">
        <v>197</v>
      </c>
      <c r="D4" s="268" t="s">
        <v>198</v>
      </c>
      <c r="E4" s="251"/>
    </row>
    <row r="5" spans="2:5" ht="14.25">
      <c r="B5" s="266">
        <v>2</v>
      </c>
      <c r="C5" s="267" t="s">
        <v>199</v>
      </c>
      <c r="D5" s="268" t="s">
        <v>200</v>
      </c>
      <c r="E5" s="251"/>
    </row>
    <row r="6" spans="2:5" ht="14.25">
      <c r="B6" s="266">
        <v>3</v>
      </c>
      <c r="C6" s="267" t="s">
        <v>201</v>
      </c>
      <c r="D6" s="268" t="s">
        <v>202</v>
      </c>
      <c r="E6" s="251"/>
    </row>
    <row r="7" spans="2:5" ht="14.25">
      <c r="B7" s="266">
        <v>4</v>
      </c>
      <c r="C7" s="267" t="s">
        <v>203</v>
      </c>
      <c r="D7" s="268" t="s">
        <v>204</v>
      </c>
      <c r="E7" s="251"/>
    </row>
    <row r="8" spans="2:5" ht="14.25">
      <c r="B8" s="266">
        <v>5</v>
      </c>
      <c r="C8" s="267" t="s">
        <v>205</v>
      </c>
      <c r="D8" s="268" t="s">
        <v>206</v>
      </c>
      <c r="E8" s="251"/>
    </row>
    <row r="9" spans="2:5" ht="14.25">
      <c r="B9" s="266">
        <v>6</v>
      </c>
      <c r="C9" s="267"/>
      <c r="D9" s="269" t="s">
        <v>207</v>
      </c>
      <c r="E9" s="251"/>
    </row>
    <row r="10" spans="2:5" ht="14.25">
      <c r="B10" s="266">
        <v>7</v>
      </c>
      <c r="C10" s="267"/>
      <c r="D10" s="269" t="s">
        <v>207</v>
      </c>
      <c r="E10" s="251"/>
    </row>
    <row r="11" spans="2:5" ht="14.25">
      <c r="B11" s="266">
        <v>8</v>
      </c>
      <c r="C11" s="267"/>
      <c r="D11" s="269" t="s">
        <v>207</v>
      </c>
      <c r="E11" s="251"/>
    </row>
    <row r="12" spans="2:5" ht="14.25">
      <c r="B12" s="266">
        <v>9</v>
      </c>
      <c r="C12" s="267"/>
      <c r="D12" s="269" t="s">
        <v>207</v>
      </c>
      <c r="E12" s="251"/>
    </row>
    <row r="13" spans="2:5" ht="14.25">
      <c r="B13" s="266">
        <v>10</v>
      </c>
      <c r="C13" s="267"/>
      <c r="D13" s="269" t="s">
        <v>207</v>
      </c>
      <c r="E13" s="251"/>
    </row>
    <row r="14" spans="2:5" ht="15" thickBot="1">
      <c r="B14" s="270"/>
      <c r="C14" s="271"/>
      <c r="D14" s="272"/>
      <c r="E14" s="251"/>
    </row>
    <row r="15" spans="2:5" ht="15" thickBot="1">
      <c r="B15" s="255"/>
      <c r="C15" s="255"/>
      <c r="D15" s="255"/>
    </row>
    <row r="16" spans="2:5" ht="15.75" thickBot="1">
      <c r="B16" s="273" t="s">
        <v>208</v>
      </c>
      <c r="C16" s="274"/>
      <c r="D16" s="275"/>
    </row>
    <row r="17" spans="2:4" ht="14.25">
      <c r="B17" s="263"/>
      <c r="C17" s="264"/>
      <c r="D17" s="265"/>
    </row>
    <row r="18" spans="2:4" ht="14.25">
      <c r="B18" s="276">
        <v>1</v>
      </c>
      <c r="C18" s="264" t="s">
        <v>209</v>
      </c>
      <c r="D18" s="277" t="s">
        <v>210</v>
      </c>
    </row>
    <row r="19" spans="2:4" ht="14.25">
      <c r="B19" s="276">
        <v>2</v>
      </c>
      <c r="C19" s="264" t="s">
        <v>211</v>
      </c>
      <c r="D19" s="265" t="s">
        <v>212</v>
      </c>
    </row>
    <row r="20" spans="2:4" ht="14.25">
      <c r="B20" s="276">
        <v>3</v>
      </c>
      <c r="C20" s="264" t="s">
        <v>213</v>
      </c>
      <c r="D20" s="265" t="s">
        <v>214</v>
      </c>
    </row>
    <row r="21" spans="2:4" ht="14.25">
      <c r="B21" s="276">
        <v>4</v>
      </c>
      <c r="C21" s="264" t="s">
        <v>215</v>
      </c>
      <c r="D21" s="265" t="s">
        <v>216</v>
      </c>
    </row>
    <row r="22" spans="2:4" ht="14.25">
      <c r="B22" s="276">
        <v>5</v>
      </c>
      <c r="C22" s="264" t="s">
        <v>217</v>
      </c>
      <c r="D22" s="265" t="s">
        <v>218</v>
      </c>
    </row>
    <row r="23" spans="2:4" ht="14.25">
      <c r="B23" s="276">
        <v>6</v>
      </c>
      <c r="C23" s="264" t="s">
        <v>219</v>
      </c>
      <c r="D23" s="265" t="s">
        <v>220</v>
      </c>
    </row>
    <row r="24" spans="2:4" ht="14.25">
      <c r="B24" s="276">
        <v>7</v>
      </c>
      <c r="C24" s="264" t="s">
        <v>221</v>
      </c>
      <c r="D24" s="265" t="s">
        <v>222</v>
      </c>
    </row>
    <row r="25" spans="2:4" ht="14.25">
      <c r="B25" s="276">
        <v>8</v>
      </c>
      <c r="C25" s="264" t="s">
        <v>86</v>
      </c>
      <c r="D25" s="265" t="s">
        <v>223</v>
      </c>
    </row>
    <row r="26" spans="2:4" ht="14.25">
      <c r="B26" s="276">
        <v>9</v>
      </c>
      <c r="C26" s="264" t="s">
        <v>224</v>
      </c>
      <c r="D26" s="265" t="s">
        <v>225</v>
      </c>
    </row>
    <row r="27" spans="2:4" ht="14.25">
      <c r="B27" s="276">
        <v>10</v>
      </c>
      <c r="C27" s="264" t="s">
        <v>33</v>
      </c>
      <c r="D27" s="265" t="s">
        <v>226</v>
      </c>
    </row>
    <row r="28" spans="2:4" ht="14.25">
      <c r="B28" s="276">
        <v>11</v>
      </c>
      <c r="C28" s="264"/>
      <c r="D28" s="265" t="s">
        <v>207</v>
      </c>
    </row>
    <row r="29" spans="2:4" ht="14.25">
      <c r="B29" s="276">
        <v>12</v>
      </c>
      <c r="C29" s="264"/>
      <c r="D29" s="265" t="s">
        <v>207</v>
      </c>
    </row>
    <row r="30" spans="2:4" ht="15" thickBot="1">
      <c r="B30" s="278"/>
      <c r="C30" s="279"/>
      <c r="D30" s="280"/>
    </row>
    <row r="31" spans="2:4" ht="15" thickBot="1">
      <c r="B31" s="255"/>
      <c r="C31" s="255"/>
      <c r="D31" s="255"/>
    </row>
    <row r="32" spans="2:4" ht="15.75" thickBot="1">
      <c r="B32" s="281" t="s">
        <v>227</v>
      </c>
      <c r="C32" s="282"/>
      <c r="D32" s="283"/>
    </row>
    <row r="33" spans="2:4" ht="14.25">
      <c r="B33" s="263"/>
      <c r="C33" s="264"/>
      <c r="D33" s="265"/>
    </row>
    <row r="34" spans="2:4" ht="14.25">
      <c r="B34" s="276">
        <v>1</v>
      </c>
      <c r="C34" s="264" t="s">
        <v>76</v>
      </c>
      <c r="D34" s="277" t="s">
        <v>228</v>
      </c>
    </row>
    <row r="35" spans="2:4" ht="14.25">
      <c r="B35" s="276">
        <v>2</v>
      </c>
      <c r="C35" s="264" t="s">
        <v>229</v>
      </c>
      <c r="D35" s="277" t="s">
        <v>230</v>
      </c>
    </row>
    <row r="36" spans="2:4" ht="14.25">
      <c r="B36" s="276">
        <v>3</v>
      </c>
      <c r="C36" s="264" t="s">
        <v>231</v>
      </c>
      <c r="D36" s="277" t="s">
        <v>232</v>
      </c>
    </row>
    <row r="37" spans="2:4" ht="14.25">
      <c r="B37" s="276">
        <v>4</v>
      </c>
      <c r="C37" s="267" t="s">
        <v>233</v>
      </c>
      <c r="D37" s="269" t="s">
        <v>233</v>
      </c>
    </row>
    <row r="38" spans="2:4" ht="14.25">
      <c r="B38" s="276">
        <v>5</v>
      </c>
      <c r="C38" s="267" t="s">
        <v>234</v>
      </c>
      <c r="D38" s="269" t="s">
        <v>234</v>
      </c>
    </row>
    <row r="39" spans="2:4" ht="14.25">
      <c r="B39" s="276">
        <v>6</v>
      </c>
      <c r="C39" s="267" t="s">
        <v>235</v>
      </c>
      <c r="D39" s="269" t="s">
        <v>235</v>
      </c>
    </row>
    <row r="40" spans="2:4" ht="14.25">
      <c r="B40" s="276">
        <v>7</v>
      </c>
      <c r="C40" s="267" t="s">
        <v>840</v>
      </c>
      <c r="D40" s="269" t="str">
        <f>C40</f>
        <v>IF-ANR/ML7</v>
      </c>
    </row>
    <row r="41" spans="2:4" ht="14.25">
      <c r="B41" s="276">
        <v>8</v>
      </c>
      <c r="C41" s="267" t="s">
        <v>236</v>
      </c>
      <c r="D41" s="269" t="s">
        <v>236</v>
      </c>
    </row>
    <row r="42" spans="2:4" ht="14.25">
      <c r="B42" s="276">
        <v>9</v>
      </c>
      <c r="C42" s="267" t="s">
        <v>237</v>
      </c>
      <c r="D42" s="269" t="s">
        <v>237</v>
      </c>
    </row>
    <row r="43" spans="2:4" ht="14.25">
      <c r="B43" s="276">
        <v>10</v>
      </c>
      <c r="C43" s="267" t="s">
        <v>238</v>
      </c>
      <c r="D43" s="269" t="s">
        <v>238</v>
      </c>
    </row>
    <row r="44" spans="2:4" ht="14.25">
      <c r="B44" s="276">
        <v>11</v>
      </c>
      <c r="C44" s="267" t="s">
        <v>239</v>
      </c>
      <c r="D44" s="269" t="s">
        <v>239</v>
      </c>
    </row>
    <row r="45" spans="2:4" ht="14.25">
      <c r="B45" s="276">
        <v>12</v>
      </c>
      <c r="C45" s="267" t="s">
        <v>240</v>
      </c>
      <c r="D45" s="269" t="s">
        <v>240</v>
      </c>
    </row>
    <row r="46" spans="2:4" ht="14.25">
      <c r="B46" s="276">
        <v>13</v>
      </c>
      <c r="C46" s="267" t="s">
        <v>241</v>
      </c>
      <c r="D46" s="269" t="s">
        <v>241</v>
      </c>
    </row>
    <row r="47" spans="2:4" ht="14.25">
      <c r="B47" s="276">
        <v>14</v>
      </c>
      <c r="C47" s="267" t="s">
        <v>242</v>
      </c>
      <c r="D47" s="269" t="s">
        <v>242</v>
      </c>
    </row>
    <row r="48" spans="2:4" ht="14.25">
      <c r="B48" s="276">
        <v>15</v>
      </c>
      <c r="C48" s="267" t="s">
        <v>243</v>
      </c>
      <c r="D48" s="269" t="s">
        <v>243</v>
      </c>
    </row>
    <row r="49" spans="2:4" ht="14.25">
      <c r="B49" s="276">
        <v>16</v>
      </c>
      <c r="C49" s="267" t="s">
        <v>244</v>
      </c>
      <c r="D49" s="269" t="s">
        <v>244</v>
      </c>
    </row>
    <row r="50" spans="2:4" ht="14.25">
      <c r="B50" s="276">
        <v>17</v>
      </c>
      <c r="C50" s="267" t="s">
        <v>245</v>
      </c>
      <c r="D50" s="269" t="s">
        <v>245</v>
      </c>
    </row>
    <row r="51" spans="2:4" ht="14.25">
      <c r="B51" s="276">
        <v>18</v>
      </c>
      <c r="C51" s="267" t="s">
        <v>246</v>
      </c>
      <c r="D51" s="269" t="s">
        <v>246</v>
      </c>
    </row>
    <row r="52" spans="2:4" ht="14.25">
      <c r="B52" s="276">
        <v>19</v>
      </c>
      <c r="C52" s="267" t="s">
        <v>247</v>
      </c>
      <c r="D52" s="269" t="s">
        <v>247</v>
      </c>
    </row>
    <row r="53" spans="2:4" ht="14.25">
      <c r="B53" s="276">
        <v>20</v>
      </c>
      <c r="C53" s="267" t="s">
        <v>248</v>
      </c>
      <c r="D53" s="269" t="s">
        <v>248</v>
      </c>
    </row>
    <row r="54" spans="2:4" ht="14.25">
      <c r="B54" s="276">
        <v>21</v>
      </c>
      <c r="C54" s="267" t="s">
        <v>249</v>
      </c>
      <c r="D54" s="269" t="s">
        <v>249</v>
      </c>
    </row>
    <row r="55" spans="2:4" ht="14.25">
      <c r="B55" s="276">
        <v>22</v>
      </c>
      <c r="C55" s="267" t="s">
        <v>250</v>
      </c>
      <c r="D55" s="269" t="s">
        <v>250</v>
      </c>
    </row>
    <row r="56" spans="2:4" ht="14.25">
      <c r="B56" s="276">
        <v>23</v>
      </c>
      <c r="C56" s="267" t="s">
        <v>251</v>
      </c>
      <c r="D56" s="269" t="s">
        <v>251</v>
      </c>
    </row>
    <row r="57" spans="2:4" ht="14.25">
      <c r="B57" s="276">
        <v>24</v>
      </c>
      <c r="C57" s="267" t="s">
        <v>252</v>
      </c>
      <c r="D57" s="269" t="s">
        <v>252</v>
      </c>
    </row>
    <row r="58" spans="2:4" ht="14.25">
      <c r="B58" s="276">
        <v>25</v>
      </c>
      <c r="C58" s="284" t="s">
        <v>253</v>
      </c>
      <c r="D58" s="268" t="s">
        <v>253</v>
      </c>
    </row>
    <row r="59" spans="2:4" ht="14.25">
      <c r="B59" s="276">
        <v>26</v>
      </c>
      <c r="C59" s="267" t="s">
        <v>254</v>
      </c>
      <c r="D59" s="269" t="s">
        <v>254</v>
      </c>
    </row>
    <row r="60" spans="2:4" ht="14.25">
      <c r="B60" s="276">
        <v>27</v>
      </c>
      <c r="C60" s="267" t="s">
        <v>255</v>
      </c>
      <c r="D60" s="269" t="s">
        <v>255</v>
      </c>
    </row>
    <row r="61" spans="2:4" ht="14.25">
      <c r="B61" s="276">
        <v>28</v>
      </c>
      <c r="C61" s="267" t="s">
        <v>256</v>
      </c>
      <c r="D61" s="269" t="s">
        <v>256</v>
      </c>
    </row>
    <row r="62" spans="2:4" ht="14.25">
      <c r="B62" s="276">
        <v>29</v>
      </c>
      <c r="C62" s="267" t="s">
        <v>257</v>
      </c>
      <c r="D62" s="269" t="s">
        <v>257</v>
      </c>
    </row>
    <row r="63" spans="2:4" ht="14.25">
      <c r="B63" s="276">
        <v>30</v>
      </c>
      <c r="C63" s="267" t="s">
        <v>258</v>
      </c>
      <c r="D63" s="269" t="s">
        <v>258</v>
      </c>
    </row>
    <row r="64" spans="2:4" ht="14.25">
      <c r="B64" s="276">
        <v>31</v>
      </c>
      <c r="C64" s="267" t="s">
        <v>259</v>
      </c>
      <c r="D64" s="269" t="s">
        <v>259</v>
      </c>
    </row>
    <row r="65" spans="2:4" ht="14.25">
      <c r="B65" s="276">
        <v>32</v>
      </c>
      <c r="C65" s="267" t="s">
        <v>260</v>
      </c>
      <c r="D65" s="269" t="s">
        <v>260</v>
      </c>
    </row>
    <row r="66" spans="2:4" ht="14.25">
      <c r="B66" s="276">
        <v>33</v>
      </c>
      <c r="C66" s="267" t="s">
        <v>261</v>
      </c>
      <c r="D66" s="269" t="s">
        <v>261</v>
      </c>
    </row>
    <row r="67" spans="2:4" ht="14.25">
      <c r="B67" s="276">
        <v>34</v>
      </c>
      <c r="C67" s="267" t="s">
        <v>262</v>
      </c>
      <c r="D67" s="269" t="s">
        <v>262</v>
      </c>
    </row>
    <row r="68" spans="2:4" ht="14.25">
      <c r="B68" s="276">
        <v>35</v>
      </c>
      <c r="C68" s="267" t="s">
        <v>263</v>
      </c>
      <c r="D68" s="269" t="s">
        <v>263</v>
      </c>
    </row>
    <row r="69" spans="2:4" ht="14.25">
      <c r="B69" s="276">
        <v>36</v>
      </c>
      <c r="C69" s="267" t="s">
        <v>264</v>
      </c>
      <c r="D69" s="269" t="s">
        <v>264</v>
      </c>
    </row>
    <row r="70" spans="2:4" ht="14.25">
      <c r="B70" s="276">
        <v>37</v>
      </c>
      <c r="C70" s="267" t="s">
        <v>265</v>
      </c>
      <c r="D70" s="269" t="s">
        <v>265</v>
      </c>
    </row>
    <row r="71" spans="2:4" ht="14.25">
      <c r="B71" s="276">
        <v>38</v>
      </c>
      <c r="C71" s="284" t="s">
        <v>266</v>
      </c>
      <c r="D71" s="268" t="s">
        <v>266</v>
      </c>
    </row>
    <row r="72" spans="2:4" ht="14.25">
      <c r="B72" s="276">
        <v>39</v>
      </c>
      <c r="C72" s="267" t="s">
        <v>267</v>
      </c>
      <c r="D72" s="269" t="s">
        <v>267</v>
      </c>
    </row>
    <row r="73" spans="2:4" ht="14.25">
      <c r="B73" s="276">
        <v>40</v>
      </c>
      <c r="C73" s="284" t="s">
        <v>268</v>
      </c>
      <c r="D73" s="284" t="s">
        <v>268</v>
      </c>
    </row>
    <row r="74" spans="2:4" ht="14.25">
      <c r="B74" s="276">
        <v>41</v>
      </c>
      <c r="C74" s="284" t="s">
        <v>269</v>
      </c>
      <c r="D74" s="284" t="s">
        <v>269</v>
      </c>
    </row>
    <row r="75" spans="2:4" ht="14.25">
      <c r="B75" s="276">
        <v>42</v>
      </c>
      <c r="C75" s="267" t="s">
        <v>270</v>
      </c>
      <c r="D75" s="269" t="s">
        <v>270</v>
      </c>
    </row>
    <row r="76" spans="2:4" ht="14.25">
      <c r="B76" s="276">
        <v>43</v>
      </c>
      <c r="C76" s="267" t="s">
        <v>271</v>
      </c>
      <c r="D76" s="269" t="s">
        <v>271</v>
      </c>
    </row>
    <row r="77" spans="2:4" ht="14.25">
      <c r="B77" s="276">
        <v>44</v>
      </c>
      <c r="C77" s="267" t="s">
        <v>272</v>
      </c>
      <c r="D77" s="269" t="s">
        <v>272</v>
      </c>
    </row>
    <row r="78" spans="2:4" ht="14.25">
      <c r="B78" s="276">
        <v>45</v>
      </c>
      <c r="C78" s="267" t="s">
        <v>273</v>
      </c>
      <c r="D78" s="269" t="s">
        <v>273</v>
      </c>
    </row>
    <row r="79" spans="2:4" ht="14.25">
      <c r="B79" s="276">
        <v>46</v>
      </c>
      <c r="C79" s="267" t="s">
        <v>274</v>
      </c>
      <c r="D79" s="269" t="s">
        <v>274</v>
      </c>
    </row>
    <row r="80" spans="2:4" ht="14.25">
      <c r="B80" s="276">
        <v>47</v>
      </c>
      <c r="C80" s="267" t="s">
        <v>275</v>
      </c>
      <c r="D80" s="269" t="s">
        <v>275</v>
      </c>
    </row>
    <row r="81" spans="2:4" ht="14.25">
      <c r="B81" s="276">
        <v>48</v>
      </c>
      <c r="C81" s="267" t="s">
        <v>276</v>
      </c>
      <c r="D81" s="269" t="s">
        <v>276</v>
      </c>
    </row>
    <row r="82" spans="2:4" ht="14.25">
      <c r="B82" s="276">
        <v>49</v>
      </c>
      <c r="C82" s="267" t="s">
        <v>277</v>
      </c>
      <c r="D82" s="269" t="s">
        <v>277</v>
      </c>
    </row>
    <row r="83" spans="2:4" ht="14.25">
      <c r="B83" s="276">
        <v>50</v>
      </c>
      <c r="C83" s="267" t="s">
        <v>278</v>
      </c>
      <c r="D83" s="269" t="s">
        <v>278</v>
      </c>
    </row>
    <row r="84" spans="2:4" ht="14.25">
      <c r="B84" s="276">
        <v>51</v>
      </c>
      <c r="C84" s="267" t="s">
        <v>279</v>
      </c>
      <c r="D84" s="269" t="s">
        <v>279</v>
      </c>
    </row>
    <row r="85" spans="2:4" ht="14.25">
      <c r="B85" s="276">
        <v>52</v>
      </c>
      <c r="C85" s="267" t="s">
        <v>280</v>
      </c>
      <c r="D85" s="269" t="s">
        <v>280</v>
      </c>
    </row>
    <row r="86" spans="2:4" ht="14.25">
      <c r="B86" s="276">
        <v>53</v>
      </c>
      <c r="C86" s="267" t="s">
        <v>281</v>
      </c>
      <c r="D86" s="269" t="s">
        <v>281</v>
      </c>
    </row>
    <row r="87" spans="2:4" ht="14.25">
      <c r="B87" s="276">
        <v>54</v>
      </c>
      <c r="C87" s="267" t="s">
        <v>282</v>
      </c>
      <c r="D87" s="269" t="s">
        <v>282</v>
      </c>
    </row>
    <row r="88" spans="2:4" ht="14.25">
      <c r="B88" s="276">
        <v>55</v>
      </c>
      <c r="C88" s="267" t="s">
        <v>283</v>
      </c>
      <c r="D88" s="269" t="s">
        <v>283</v>
      </c>
    </row>
    <row r="89" spans="2:4" ht="14.25">
      <c r="B89" s="276">
        <v>56</v>
      </c>
      <c r="C89" s="267" t="s">
        <v>284</v>
      </c>
      <c r="D89" s="269" t="s">
        <v>284</v>
      </c>
    </row>
    <row r="90" spans="2:4" ht="14.25">
      <c r="B90" s="276">
        <v>57</v>
      </c>
      <c r="C90" s="267" t="s">
        <v>285</v>
      </c>
      <c r="D90" s="269" t="s">
        <v>285</v>
      </c>
    </row>
    <row r="91" spans="2:4" ht="14.25">
      <c r="B91" s="276">
        <v>58</v>
      </c>
      <c r="C91" s="267" t="s">
        <v>286</v>
      </c>
      <c r="D91" s="269" t="s">
        <v>286</v>
      </c>
    </row>
    <row r="92" spans="2:4" ht="14.25">
      <c r="B92" s="276">
        <v>59</v>
      </c>
      <c r="C92" s="267" t="s">
        <v>287</v>
      </c>
      <c r="D92" s="269" t="s">
        <v>287</v>
      </c>
    </row>
    <row r="93" spans="2:4" ht="14.25">
      <c r="B93" s="276">
        <v>60</v>
      </c>
      <c r="C93" s="267" t="s">
        <v>52</v>
      </c>
      <c r="D93" s="269" t="s">
        <v>52</v>
      </c>
    </row>
    <row r="94" spans="2:4" ht="14.25">
      <c r="B94" s="276">
        <v>61</v>
      </c>
      <c r="C94" s="267" t="s">
        <v>288</v>
      </c>
      <c r="D94" s="269" t="s">
        <v>288</v>
      </c>
    </row>
    <row r="95" spans="2:4" ht="14.25">
      <c r="B95" s="276">
        <v>62</v>
      </c>
      <c r="C95" s="267" t="s">
        <v>289</v>
      </c>
      <c r="D95" s="269" t="s">
        <v>289</v>
      </c>
    </row>
    <row r="96" spans="2:4" ht="14.25">
      <c r="B96" s="276">
        <v>63</v>
      </c>
      <c r="C96" s="267" t="s">
        <v>290</v>
      </c>
      <c r="D96" s="269" t="s">
        <v>290</v>
      </c>
    </row>
    <row r="97" spans="2:4" ht="14.25">
      <c r="B97" s="276">
        <v>64</v>
      </c>
      <c r="C97" s="267" t="s">
        <v>291</v>
      </c>
      <c r="D97" s="269" t="s">
        <v>291</v>
      </c>
    </row>
    <row r="98" spans="2:4" ht="14.25">
      <c r="B98" s="276">
        <v>65</v>
      </c>
      <c r="C98" s="267" t="s">
        <v>292</v>
      </c>
      <c r="D98" s="269" t="s">
        <v>292</v>
      </c>
    </row>
    <row r="99" spans="2:4" ht="14.25">
      <c r="B99" s="276">
        <v>66</v>
      </c>
      <c r="C99" s="264" t="s">
        <v>52</v>
      </c>
      <c r="D99" s="277" t="s">
        <v>52</v>
      </c>
    </row>
    <row r="100" spans="2:4" ht="14.25">
      <c r="B100" s="276">
        <v>67</v>
      </c>
      <c r="C100" s="264" t="s">
        <v>36</v>
      </c>
      <c r="D100" s="277" t="s">
        <v>36</v>
      </c>
    </row>
    <row r="101" spans="2:4" ht="14.25">
      <c r="B101" s="276">
        <v>68</v>
      </c>
      <c r="C101" s="264" t="s">
        <v>293</v>
      </c>
      <c r="D101" s="277" t="s">
        <v>293</v>
      </c>
    </row>
    <row r="102" spans="2:4" ht="14.25">
      <c r="B102" s="276">
        <v>69</v>
      </c>
      <c r="C102" s="264" t="s">
        <v>294</v>
      </c>
      <c r="D102" s="277" t="s">
        <v>294</v>
      </c>
    </row>
    <row r="103" spans="2:4" ht="14.25">
      <c r="B103" s="276">
        <v>70</v>
      </c>
      <c r="C103" s="264" t="s">
        <v>295</v>
      </c>
      <c r="D103" s="269" t="str">
        <f>C103</f>
        <v>CGPR-PARKWAY</v>
      </c>
    </row>
    <row r="104" spans="2:4" ht="14.25">
      <c r="B104" s="276">
        <v>71</v>
      </c>
      <c r="C104" s="267" t="s">
        <v>296</v>
      </c>
      <c r="D104" s="269" t="str">
        <f>C104</f>
        <v>NIAGARA-GDM</v>
      </c>
    </row>
    <row r="105" spans="2:4" ht="14.25">
      <c r="B105" s="276">
        <v>72</v>
      </c>
      <c r="C105" s="267" t="s">
        <v>297</v>
      </c>
      <c r="D105" s="268" t="str">
        <f>C105</f>
        <v>WADD-GDM</v>
      </c>
    </row>
    <row r="106" spans="2:4" ht="14.25">
      <c r="B106" s="276">
        <v>73</v>
      </c>
      <c r="C106" s="267" t="s">
        <v>556</v>
      </c>
      <c r="D106" s="268" t="str">
        <f>C106</f>
        <v>ML7/CG</v>
      </c>
    </row>
    <row r="107" spans="2:4" ht="14.25">
      <c r="B107" s="276">
        <v>74</v>
      </c>
      <c r="C107" s="267" t="s">
        <v>557</v>
      </c>
      <c r="D107" s="268" t="str">
        <f>C107</f>
        <v>MICH/CONS</v>
      </c>
    </row>
    <row r="108" spans="2:4" ht="14.25">
      <c r="B108" s="276">
        <v>75</v>
      </c>
      <c r="C108" s="267"/>
      <c r="D108" s="268"/>
    </row>
    <row r="109" spans="2:4" ht="14.25">
      <c r="B109" s="276">
        <v>76</v>
      </c>
      <c r="C109" s="267" t="s">
        <v>298</v>
      </c>
      <c r="D109" s="269" t="s">
        <v>299</v>
      </c>
    </row>
    <row r="110" spans="2:4" ht="14.25">
      <c r="B110" s="276">
        <v>77</v>
      </c>
      <c r="C110" s="267" t="s">
        <v>300</v>
      </c>
      <c r="D110" s="269" t="s">
        <v>301</v>
      </c>
    </row>
    <row r="111" spans="2:4" ht="14.25">
      <c r="B111" s="276">
        <v>78</v>
      </c>
      <c r="C111" s="267" t="s">
        <v>302</v>
      </c>
      <c r="D111" s="269" t="s">
        <v>303</v>
      </c>
    </row>
    <row r="112" spans="2:4" ht="14.25">
      <c r="B112" s="276">
        <v>79</v>
      </c>
      <c r="C112" s="267" t="s">
        <v>304</v>
      </c>
      <c r="D112" s="269" t="s">
        <v>305</v>
      </c>
    </row>
    <row r="113" spans="2:4" ht="14.25">
      <c r="B113" s="276">
        <v>80</v>
      </c>
      <c r="C113" s="267" t="s">
        <v>306</v>
      </c>
      <c r="D113" s="268" t="s">
        <v>307</v>
      </c>
    </row>
    <row r="114" spans="2:4" ht="14.25">
      <c r="B114" s="276">
        <v>81</v>
      </c>
      <c r="C114" s="267" t="s">
        <v>308</v>
      </c>
      <c r="D114" s="268" t="s">
        <v>309</v>
      </c>
    </row>
    <row r="115" spans="2:4" ht="14.25">
      <c r="B115" s="276">
        <v>82</v>
      </c>
      <c r="C115" s="267" t="s">
        <v>310</v>
      </c>
      <c r="D115" s="268" t="s">
        <v>311</v>
      </c>
    </row>
    <row r="116" spans="2:4" ht="14.25">
      <c r="B116" s="276">
        <v>83</v>
      </c>
      <c r="C116" s="267" t="s">
        <v>312</v>
      </c>
      <c r="D116" s="268" t="s">
        <v>313</v>
      </c>
    </row>
    <row r="117" spans="2:4" ht="14.25">
      <c r="B117" s="276">
        <v>84</v>
      </c>
      <c r="C117" s="267" t="s">
        <v>314</v>
      </c>
      <c r="D117" s="268" t="s">
        <v>315</v>
      </c>
    </row>
    <row r="118" spans="2:4" ht="14.25">
      <c r="B118" s="276">
        <v>85</v>
      </c>
      <c r="C118" s="267" t="s">
        <v>316</v>
      </c>
      <c r="D118" s="268" t="s">
        <v>317</v>
      </c>
    </row>
    <row r="119" spans="2:4" ht="14.25">
      <c r="B119" s="276">
        <v>86</v>
      </c>
      <c r="C119" s="267" t="s">
        <v>318</v>
      </c>
      <c r="D119" s="268" t="s">
        <v>319</v>
      </c>
    </row>
    <row r="120" spans="2:4" ht="14.25">
      <c r="B120" s="276">
        <v>87</v>
      </c>
      <c r="C120" s="267" t="s">
        <v>320</v>
      </c>
      <c r="D120" s="268" t="s">
        <v>321</v>
      </c>
    </row>
    <row r="121" spans="2:4" ht="14.25">
      <c r="B121" s="276">
        <v>88</v>
      </c>
      <c r="C121" s="267" t="s">
        <v>322</v>
      </c>
      <c r="D121" s="268" t="s">
        <v>323</v>
      </c>
    </row>
    <row r="122" spans="2:4" ht="14.25">
      <c r="B122" s="276">
        <v>89</v>
      </c>
      <c r="C122" s="267" t="s">
        <v>324</v>
      </c>
      <c r="D122" s="268" t="s">
        <v>325</v>
      </c>
    </row>
    <row r="123" spans="2:4" ht="14.25">
      <c r="B123" s="276">
        <v>90</v>
      </c>
      <c r="C123" s="267" t="s">
        <v>326</v>
      </c>
      <c r="D123" s="268" t="s">
        <v>327</v>
      </c>
    </row>
    <row r="124" spans="2:4" ht="14.25">
      <c r="B124" s="276">
        <v>91</v>
      </c>
      <c r="C124" s="267" t="s">
        <v>328</v>
      </c>
      <c r="D124" s="268" t="s">
        <v>329</v>
      </c>
    </row>
    <row r="125" spans="2:4" ht="14.25">
      <c r="B125" s="276">
        <v>92</v>
      </c>
      <c r="C125" s="267" t="s">
        <v>330</v>
      </c>
      <c r="D125" s="268" t="s">
        <v>331</v>
      </c>
    </row>
    <row r="126" spans="2:4" ht="14.25">
      <c r="B126" s="276">
        <v>93</v>
      </c>
      <c r="C126" s="267" t="s">
        <v>332</v>
      </c>
      <c r="D126" s="268" t="s">
        <v>333</v>
      </c>
    </row>
    <row r="127" spans="2:4" ht="14.25">
      <c r="B127" s="276">
        <v>94</v>
      </c>
      <c r="C127" s="267" t="s">
        <v>334</v>
      </c>
      <c r="D127" s="268" t="s">
        <v>335</v>
      </c>
    </row>
    <row r="128" spans="2:4" ht="14.25">
      <c r="B128" s="276">
        <v>95</v>
      </c>
      <c r="C128" s="267" t="s">
        <v>336</v>
      </c>
      <c r="D128" s="268" t="s">
        <v>337</v>
      </c>
    </row>
    <row r="129" spans="2:4" ht="14.25">
      <c r="B129" s="276">
        <v>96</v>
      </c>
      <c r="C129" s="267" t="s">
        <v>338</v>
      </c>
      <c r="D129" s="268" t="s">
        <v>339</v>
      </c>
    </row>
    <row r="130" spans="2:4" ht="14.25">
      <c r="B130" s="276">
        <v>97</v>
      </c>
      <c r="C130" s="267" t="s">
        <v>340</v>
      </c>
      <c r="D130" s="268" t="s">
        <v>341</v>
      </c>
    </row>
    <row r="131" spans="2:4" ht="14.25">
      <c r="B131" s="276">
        <v>98</v>
      </c>
      <c r="C131" s="267" t="s">
        <v>342</v>
      </c>
      <c r="D131" s="268" t="s">
        <v>343</v>
      </c>
    </row>
    <row r="132" spans="2:4" ht="14.25">
      <c r="B132" s="276">
        <v>99</v>
      </c>
      <c r="C132" s="267" t="s">
        <v>344</v>
      </c>
      <c r="D132" s="268" t="s">
        <v>345</v>
      </c>
    </row>
    <row r="133" spans="2:4" ht="14.25">
      <c r="B133" s="276">
        <v>100</v>
      </c>
      <c r="C133" s="267" t="s">
        <v>346</v>
      </c>
      <c r="D133" s="269" t="s">
        <v>347</v>
      </c>
    </row>
    <row r="134" spans="2:4" ht="14.25">
      <c r="B134" s="276">
        <v>101</v>
      </c>
      <c r="C134" s="267" t="s">
        <v>348</v>
      </c>
      <c r="D134" s="269" t="s">
        <v>349</v>
      </c>
    </row>
    <row r="135" spans="2:4" ht="14.25">
      <c r="B135" s="276">
        <v>102</v>
      </c>
      <c r="C135" s="267" t="s">
        <v>350</v>
      </c>
      <c r="D135" s="269" t="s">
        <v>351</v>
      </c>
    </row>
    <row r="136" spans="2:4" ht="14.25">
      <c r="B136" s="276">
        <v>103</v>
      </c>
      <c r="C136" s="267" t="s">
        <v>352</v>
      </c>
      <c r="D136" s="268" t="s">
        <v>353</v>
      </c>
    </row>
    <row r="137" spans="2:4" ht="14.25">
      <c r="B137" s="276">
        <v>104</v>
      </c>
      <c r="C137" s="267" t="s">
        <v>354</v>
      </c>
      <c r="D137" s="269" t="s">
        <v>355</v>
      </c>
    </row>
    <row r="138" spans="2:4" ht="14.25">
      <c r="B138" s="276">
        <v>105</v>
      </c>
      <c r="C138" s="267" t="s">
        <v>356</v>
      </c>
      <c r="D138" s="269" t="s">
        <v>357</v>
      </c>
    </row>
    <row r="139" spans="2:4" ht="14.25">
      <c r="B139" s="276">
        <v>106</v>
      </c>
      <c r="C139" s="267" t="s">
        <v>358</v>
      </c>
      <c r="D139" s="269" t="s">
        <v>359</v>
      </c>
    </row>
    <row r="140" spans="2:4" ht="14.25">
      <c r="B140" s="276">
        <v>107</v>
      </c>
      <c r="C140" s="267" t="s">
        <v>360</v>
      </c>
      <c r="D140" s="269" t="s">
        <v>361</v>
      </c>
    </row>
    <row r="141" spans="2:4" ht="14.25">
      <c r="B141" s="276">
        <v>108</v>
      </c>
      <c r="C141" s="267" t="s">
        <v>362</v>
      </c>
      <c r="D141" s="269" t="s">
        <v>363</v>
      </c>
    </row>
    <row r="142" spans="2:4" ht="14.25">
      <c r="B142" s="276">
        <v>109</v>
      </c>
      <c r="C142" s="267" t="s">
        <v>364</v>
      </c>
      <c r="D142" s="269" t="s">
        <v>365</v>
      </c>
    </row>
    <row r="143" spans="2:4" ht="14.25">
      <c r="B143" s="276">
        <v>110</v>
      </c>
      <c r="C143" s="267" t="s">
        <v>366</v>
      </c>
      <c r="D143" s="269" t="s">
        <v>367</v>
      </c>
    </row>
    <row r="144" spans="2:4" ht="14.25">
      <c r="B144" s="276">
        <v>111</v>
      </c>
      <c r="C144" s="267" t="s">
        <v>368</v>
      </c>
      <c r="D144" s="269" t="s">
        <v>369</v>
      </c>
    </row>
    <row r="145" spans="2:4" ht="14.25">
      <c r="B145" s="276">
        <v>112</v>
      </c>
      <c r="C145" s="267" t="s">
        <v>370</v>
      </c>
      <c r="D145" s="269" t="s">
        <v>371</v>
      </c>
    </row>
    <row r="146" spans="2:4" ht="14.25">
      <c r="B146" s="276">
        <v>113</v>
      </c>
      <c r="C146" s="267" t="s">
        <v>372</v>
      </c>
      <c r="D146" s="269" t="s">
        <v>373</v>
      </c>
    </row>
    <row r="147" spans="2:4" ht="14.25">
      <c r="B147" s="276">
        <v>114</v>
      </c>
      <c r="C147" s="267" t="s">
        <v>374</v>
      </c>
      <c r="D147" s="269" t="s">
        <v>375</v>
      </c>
    </row>
    <row r="148" spans="2:4" ht="14.25">
      <c r="B148" s="276">
        <v>115</v>
      </c>
      <c r="C148" s="267" t="s">
        <v>376</v>
      </c>
      <c r="D148" s="269" t="s">
        <v>377</v>
      </c>
    </row>
    <row r="149" spans="2:4" ht="14.25">
      <c r="B149" s="276">
        <v>116</v>
      </c>
      <c r="C149" s="267" t="s">
        <v>378</v>
      </c>
      <c r="D149" s="269" t="s">
        <v>379</v>
      </c>
    </row>
    <row r="150" spans="2:4" ht="14.25">
      <c r="B150" s="276">
        <v>117</v>
      </c>
      <c r="C150" s="267" t="s">
        <v>380</v>
      </c>
      <c r="D150" s="269" t="s">
        <v>381</v>
      </c>
    </row>
    <row r="151" spans="2:4" ht="14.25">
      <c r="B151" s="276">
        <v>118</v>
      </c>
      <c r="C151" s="267" t="s">
        <v>382</v>
      </c>
      <c r="D151" s="269" t="s">
        <v>383</v>
      </c>
    </row>
    <row r="152" spans="2:4" ht="14.25">
      <c r="B152" s="276">
        <v>119</v>
      </c>
      <c r="C152" s="267" t="s">
        <v>384</v>
      </c>
      <c r="D152" s="269" t="s">
        <v>385</v>
      </c>
    </row>
    <row r="153" spans="2:4" ht="14.25">
      <c r="B153" s="276">
        <v>120</v>
      </c>
      <c r="C153" s="267" t="s">
        <v>386</v>
      </c>
      <c r="D153" s="269" t="s">
        <v>387</v>
      </c>
    </row>
    <row r="154" spans="2:4" ht="14.25">
      <c r="B154" s="276">
        <v>121</v>
      </c>
      <c r="C154" s="264"/>
      <c r="D154" s="285" t="s">
        <v>207</v>
      </c>
    </row>
    <row r="155" spans="2:4" ht="14.25">
      <c r="B155" s="276">
        <v>122</v>
      </c>
      <c r="C155" s="264"/>
      <c r="D155" s="285" t="s">
        <v>207</v>
      </c>
    </row>
    <row r="156" spans="2:4" ht="15" thickBot="1">
      <c r="B156" s="286"/>
      <c r="C156" s="279"/>
      <c r="D156" s="280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M181"/>
  <sheetViews>
    <sheetView showGridLines="0" workbookViewId="0">
      <selection activeCell="A8" sqref="A8"/>
    </sheetView>
  </sheetViews>
  <sheetFormatPr defaultRowHeight="11.25"/>
  <cols>
    <col min="1" max="1" width="17.28515625" style="78" customWidth="1"/>
    <col min="2" max="2" width="7.42578125" style="314" bestFit="1" customWidth="1"/>
    <col min="3" max="3" width="3.28515625" style="80" customWidth="1"/>
    <col min="4" max="4" width="19.5703125" style="78" customWidth="1"/>
    <col min="5" max="5" width="7.42578125" style="314" bestFit="1" customWidth="1"/>
    <col min="6" max="6" width="3.7109375" style="80" customWidth="1"/>
    <col min="7" max="7" width="19.7109375" style="78" customWidth="1"/>
    <col min="8" max="8" width="7.42578125" style="314" bestFit="1" customWidth="1"/>
    <col min="9" max="9" width="2.42578125" style="80" customWidth="1"/>
    <col min="10" max="10" width="20.42578125" style="78" customWidth="1"/>
    <col min="11" max="11" width="7.42578125" style="314" bestFit="1" customWidth="1"/>
    <col min="12" max="12" width="3.5703125" style="79" customWidth="1"/>
    <col min="13" max="13" width="20.42578125" style="78" customWidth="1"/>
    <col min="14" max="14" width="7.42578125" style="314" bestFit="1" customWidth="1"/>
    <col min="15" max="15" width="4.7109375" style="79" customWidth="1"/>
    <col min="16" max="16" width="19.28515625" style="80" customWidth="1"/>
    <col min="17" max="17" width="7.42578125" style="315" bestFit="1" customWidth="1"/>
    <col min="18" max="18" width="4" style="79" customWidth="1"/>
    <col min="19" max="19" width="19.5703125" style="80" customWidth="1"/>
    <col min="20" max="20" width="7.42578125" style="314" bestFit="1" customWidth="1"/>
    <col min="21" max="21" width="4.140625" style="79" customWidth="1"/>
    <col min="22" max="22" width="16.7109375" style="80" customWidth="1"/>
    <col min="23" max="23" width="7.42578125" style="314" bestFit="1" customWidth="1"/>
    <col min="24" max="24" width="3.140625" style="79" customWidth="1"/>
    <col min="25" max="25" width="21.140625" style="80" customWidth="1"/>
    <col min="26" max="26" width="7.42578125" style="315" bestFit="1" customWidth="1"/>
    <col min="27" max="27" width="2.85546875" style="79" customWidth="1"/>
    <col min="28" max="28" width="16.5703125" style="80" customWidth="1"/>
    <col min="29" max="29" width="7.42578125" style="315" bestFit="1" customWidth="1"/>
    <col min="30" max="30" width="3.42578125" style="79" customWidth="1"/>
    <col min="31" max="31" width="18.85546875" style="80" customWidth="1"/>
    <col min="32" max="32" width="6.85546875" style="315" bestFit="1" customWidth="1"/>
    <col min="33" max="33" width="3.42578125" style="79" customWidth="1"/>
    <col min="34" max="34" width="16.5703125" style="80" customWidth="1"/>
    <col min="35" max="35" width="7.42578125" style="315" bestFit="1" customWidth="1"/>
    <col min="36" max="36" width="9.140625" style="79"/>
    <col min="37" max="37" width="9.140625" style="80"/>
    <col min="38" max="38" width="16" style="78" customWidth="1"/>
    <col min="39" max="39" width="11.28515625" style="79" customWidth="1"/>
    <col min="40" max="40" width="12.5703125" style="80" customWidth="1"/>
    <col min="41" max="41" width="11.28515625" style="79" customWidth="1"/>
    <col min="42" max="42" width="11" style="80" customWidth="1"/>
    <col min="43" max="43" width="12" style="80" customWidth="1"/>
    <col min="44" max="44" width="14.7109375" style="78" customWidth="1"/>
    <col min="45" max="45" width="13.28515625" style="79" customWidth="1"/>
    <col min="46" max="46" width="10.85546875" style="80" customWidth="1"/>
    <col min="47" max="47" width="12" style="80" customWidth="1"/>
    <col min="48" max="48" width="14.7109375" style="78" customWidth="1"/>
    <col min="49" max="49" width="13.28515625" style="79" customWidth="1"/>
    <col min="50" max="50" width="10.85546875" style="80" customWidth="1"/>
    <col min="51" max="51" width="12" style="80" customWidth="1"/>
    <col min="52" max="52" width="14.7109375" style="78" customWidth="1"/>
    <col min="53" max="53" width="13.28515625" style="79" customWidth="1"/>
    <col min="54" max="54" width="10.85546875" style="80" customWidth="1"/>
    <col min="55" max="55" width="12" style="80" customWidth="1"/>
    <col min="56" max="56" width="14.7109375" style="78" customWidth="1"/>
    <col min="57" max="57" width="13.28515625" style="79" customWidth="1"/>
    <col min="58" max="58" width="10.85546875" style="80" customWidth="1"/>
    <col min="59" max="59" width="13.28515625" style="79" customWidth="1"/>
    <col min="60" max="60" width="10.85546875" style="80" customWidth="1"/>
    <col min="61" max="61" width="12" style="80" customWidth="1"/>
    <col min="62" max="62" width="14.7109375" style="78" customWidth="1"/>
    <col min="63" max="63" width="13.28515625" style="79" customWidth="1"/>
    <col min="64" max="64" width="10.85546875" style="80" customWidth="1"/>
    <col min="65" max="65" width="20.7109375" style="78" customWidth="1"/>
    <col min="66" max="66" width="9.140625" style="79"/>
    <col min="67" max="67" width="9.140625" style="80"/>
    <col min="68" max="68" width="20.7109375" style="78" customWidth="1"/>
    <col min="69" max="69" width="9.140625" style="79"/>
    <col min="70" max="70" width="9.140625" style="80"/>
    <col min="71" max="71" width="20.7109375" style="78" customWidth="1"/>
    <col min="72" max="72" width="9.140625" style="79"/>
    <col min="73" max="73" width="9.140625" style="80"/>
    <col min="74" max="74" width="20.7109375" style="78" customWidth="1"/>
    <col min="75" max="75" width="9.140625" style="79"/>
    <col min="76" max="76" width="9.140625" style="80"/>
    <col min="77" max="77" width="20.7109375" style="78" customWidth="1"/>
    <col min="78" max="78" width="9.140625" style="79"/>
    <col min="79" max="79" width="9.140625" style="80"/>
    <col min="80" max="80" width="20.7109375" style="78" customWidth="1"/>
    <col min="81" max="81" width="9.140625" style="79"/>
    <col min="82" max="82" width="9.140625" style="80"/>
    <col min="83" max="83" width="20.7109375" style="78" customWidth="1"/>
    <col min="84" max="84" width="9.140625" style="79"/>
    <col min="85" max="85" width="9.140625" style="80"/>
    <col min="86" max="86" width="20.7109375" style="78" customWidth="1"/>
    <col min="87" max="87" width="9.140625" style="79"/>
    <col min="88" max="88" width="9.140625" style="80"/>
    <col min="89" max="89" width="20.7109375" style="78" customWidth="1"/>
    <col min="90" max="90" width="9.140625" style="79"/>
    <col min="91" max="91" width="9.140625" style="80"/>
    <col min="92" max="92" width="20.7109375" style="78" customWidth="1"/>
    <col min="93" max="93" width="9.140625" style="79"/>
    <col min="94" max="94" width="9.140625" style="80"/>
    <col min="95" max="95" width="20.7109375" style="78" customWidth="1"/>
    <col min="96" max="96" width="9.140625" style="79"/>
    <col min="97" max="97" width="9.140625" style="80"/>
    <col min="98" max="98" width="20.7109375" style="78" customWidth="1"/>
    <col min="99" max="99" width="9.140625" style="79"/>
    <col min="100" max="100" width="9.140625" style="80"/>
    <col min="101" max="101" width="20.7109375" style="78" customWidth="1"/>
    <col min="102" max="102" width="9.140625" style="79"/>
    <col min="103" max="103" width="9.140625" style="80"/>
    <col min="104" max="104" width="20.7109375" style="78" customWidth="1"/>
    <col min="105" max="105" width="9.140625" style="79"/>
    <col min="106" max="106" width="9.140625" style="80"/>
    <col min="107" max="107" width="20.7109375" style="78" customWidth="1"/>
    <col min="108" max="108" width="9.140625" style="79"/>
    <col min="109" max="109" width="9.140625" style="80"/>
    <col min="110" max="110" width="20.7109375" style="78" customWidth="1"/>
    <col min="111" max="111" width="9.140625" style="79"/>
    <col min="112" max="112" width="9.140625" style="80"/>
    <col min="113" max="113" width="20.7109375" style="78" customWidth="1"/>
    <col min="114" max="114" width="9.140625" style="79"/>
    <col min="115" max="115" width="9.140625" style="80"/>
    <col min="116" max="116" width="20.7109375" style="78" customWidth="1"/>
    <col min="117" max="117" width="9.140625" style="79"/>
    <col min="118" max="16384" width="9.140625" style="80"/>
  </cols>
  <sheetData>
    <row r="1" spans="1:117">
      <c r="A1" s="78" t="s">
        <v>160</v>
      </c>
      <c r="D1" s="78" t="s">
        <v>161</v>
      </c>
      <c r="G1" s="78" t="s">
        <v>162</v>
      </c>
      <c r="J1" s="78" t="s">
        <v>163</v>
      </c>
      <c r="M1" s="78" t="s">
        <v>164</v>
      </c>
      <c r="P1" s="78" t="s">
        <v>165</v>
      </c>
      <c r="Q1" s="314"/>
      <c r="S1" s="78" t="s">
        <v>166</v>
      </c>
      <c r="V1" s="78" t="s">
        <v>167</v>
      </c>
      <c r="Y1" s="78" t="s">
        <v>168</v>
      </c>
      <c r="Z1" s="314"/>
      <c r="AB1" s="78" t="s">
        <v>169</v>
      </c>
      <c r="AC1" s="314"/>
      <c r="AE1" s="78" t="s">
        <v>170</v>
      </c>
      <c r="AF1" s="314"/>
      <c r="AH1" s="78" t="s">
        <v>171</v>
      </c>
      <c r="AI1" s="314"/>
      <c r="AK1" s="78" t="s">
        <v>612</v>
      </c>
      <c r="AL1" s="314"/>
      <c r="AM1" s="79" t="s">
        <v>628</v>
      </c>
      <c r="AO1" s="79" t="s">
        <v>630</v>
      </c>
      <c r="AQ1" s="79" t="s">
        <v>639</v>
      </c>
      <c r="AR1" s="80"/>
      <c r="AS1" s="79" t="s">
        <v>640</v>
      </c>
      <c r="AU1" s="79" t="s">
        <v>700</v>
      </c>
      <c r="AV1" s="80"/>
      <c r="AW1" s="79" t="s">
        <v>701</v>
      </c>
      <c r="AY1" s="79" t="s">
        <v>711</v>
      </c>
      <c r="AZ1" s="80"/>
      <c r="BA1" s="79" t="s">
        <v>714</v>
      </c>
      <c r="BC1" s="79" t="s">
        <v>748</v>
      </c>
      <c r="BD1" s="80"/>
      <c r="BE1" s="79" t="s">
        <v>751</v>
      </c>
      <c r="BG1" s="79" t="s">
        <v>764</v>
      </c>
      <c r="BI1" s="79" t="s">
        <v>778</v>
      </c>
      <c r="BJ1" s="80"/>
      <c r="BK1" s="79" t="s">
        <v>781</v>
      </c>
      <c r="BM1" s="79" t="s">
        <v>797</v>
      </c>
      <c r="BN1" s="80"/>
      <c r="BO1" s="79" t="s">
        <v>798</v>
      </c>
      <c r="BP1" s="80"/>
      <c r="BQ1" s="80"/>
      <c r="BS1" s="80"/>
      <c r="BT1" s="80"/>
      <c r="BV1" s="80"/>
      <c r="BW1" s="80"/>
      <c r="BY1" s="80"/>
      <c r="BZ1" s="80"/>
      <c r="CB1" s="80"/>
      <c r="CC1" s="80"/>
      <c r="CE1" s="80"/>
      <c r="CF1" s="80"/>
      <c r="CH1" s="80"/>
      <c r="CI1" s="80"/>
      <c r="CK1" s="80"/>
      <c r="CL1" s="80"/>
      <c r="CN1" s="80"/>
      <c r="CO1" s="80"/>
      <c r="CQ1" s="80"/>
      <c r="CR1" s="80"/>
      <c r="CT1" s="80"/>
      <c r="CU1" s="80"/>
      <c r="CW1" s="80"/>
      <c r="CX1" s="80"/>
      <c r="CZ1" s="80"/>
      <c r="DA1" s="80"/>
      <c r="DC1" s="80"/>
      <c r="DD1" s="80"/>
      <c r="DF1" s="80"/>
      <c r="DG1" s="80"/>
      <c r="DI1" s="80"/>
      <c r="DJ1" s="80"/>
      <c r="DL1" s="80"/>
      <c r="DM1" s="80"/>
    </row>
    <row r="2" spans="1:117">
      <c r="A2" s="81" t="s">
        <v>172</v>
      </c>
      <c r="D2" s="81" t="s">
        <v>172</v>
      </c>
      <c r="G2" s="81" t="s">
        <v>172</v>
      </c>
      <c r="J2" s="81" t="s">
        <v>172</v>
      </c>
      <c r="M2" s="81" t="s">
        <v>172</v>
      </c>
      <c r="P2" s="81" t="s">
        <v>172</v>
      </c>
      <c r="Q2" s="314"/>
      <c r="S2" s="81" t="s">
        <v>172</v>
      </c>
      <c r="V2" s="81" t="s">
        <v>172</v>
      </c>
      <c r="Y2" s="81" t="s">
        <v>172</v>
      </c>
      <c r="Z2" s="314"/>
      <c r="AB2" s="81" t="s">
        <v>172</v>
      </c>
      <c r="AC2" s="314"/>
      <c r="AE2" s="81" t="s">
        <v>172</v>
      </c>
      <c r="AF2" s="314"/>
      <c r="AH2" s="81" t="s">
        <v>172</v>
      </c>
      <c r="AI2" s="314"/>
      <c r="AK2" s="81" t="s">
        <v>172</v>
      </c>
      <c r="AL2" s="314"/>
      <c r="AM2" s="79" t="s">
        <v>172</v>
      </c>
      <c r="AO2" s="79" t="s">
        <v>172</v>
      </c>
      <c r="AQ2" s="79" t="s">
        <v>172</v>
      </c>
      <c r="AR2" s="80"/>
      <c r="AS2" s="79" t="s">
        <v>172</v>
      </c>
      <c r="AU2" s="79" t="s">
        <v>172</v>
      </c>
      <c r="AV2" s="80"/>
      <c r="AW2" s="79" t="s">
        <v>172</v>
      </c>
      <c r="AY2" s="79" t="s">
        <v>172</v>
      </c>
      <c r="AZ2" s="80"/>
      <c r="BA2" s="79" t="s">
        <v>172</v>
      </c>
      <c r="BC2" s="79" t="s">
        <v>172</v>
      </c>
      <c r="BD2" s="80"/>
      <c r="BE2" s="79" t="s">
        <v>172</v>
      </c>
      <c r="BG2" s="79" t="s">
        <v>172</v>
      </c>
      <c r="BI2" s="79" t="s">
        <v>172</v>
      </c>
      <c r="BJ2" s="80"/>
      <c r="BK2" s="79" t="s">
        <v>172</v>
      </c>
      <c r="BM2" s="79" t="s">
        <v>172</v>
      </c>
      <c r="BN2" s="80"/>
      <c r="BO2" s="79" t="s">
        <v>172</v>
      </c>
      <c r="BP2" s="80"/>
      <c r="BQ2" s="80"/>
      <c r="BS2" s="80"/>
      <c r="BT2" s="80"/>
      <c r="BV2" s="80"/>
      <c r="BW2" s="80"/>
      <c r="BY2" s="80"/>
      <c r="BZ2" s="80"/>
      <c r="CB2" s="80"/>
      <c r="CC2" s="80"/>
      <c r="CE2" s="80"/>
      <c r="CF2" s="80"/>
      <c r="CH2" s="80"/>
      <c r="CI2" s="80"/>
      <c r="CK2" s="80"/>
      <c r="CL2" s="80"/>
      <c r="CN2" s="80"/>
      <c r="CO2" s="80"/>
      <c r="CQ2" s="80"/>
      <c r="CR2" s="80"/>
      <c r="CT2" s="80"/>
      <c r="CU2" s="80"/>
      <c r="CW2" s="80"/>
      <c r="CX2" s="80"/>
      <c r="CZ2" s="80"/>
      <c r="DA2" s="80"/>
      <c r="DC2" s="80"/>
      <c r="DD2" s="80"/>
      <c r="DF2" s="80"/>
      <c r="DG2" s="80"/>
      <c r="DI2" s="80"/>
      <c r="DJ2" s="80"/>
      <c r="DL2" s="80"/>
      <c r="DM2" s="80"/>
    </row>
    <row r="3" spans="1:117">
      <c r="A3" s="78" t="s">
        <v>173</v>
      </c>
      <c r="D3" s="78" t="s">
        <v>174</v>
      </c>
      <c r="G3" s="78" t="s">
        <v>175</v>
      </c>
      <c r="J3" s="78" t="s">
        <v>176</v>
      </c>
      <c r="M3" s="78" t="s">
        <v>177</v>
      </c>
      <c r="P3" s="78" t="s">
        <v>178</v>
      </c>
      <c r="Q3" s="314"/>
      <c r="S3" s="78" t="s">
        <v>179</v>
      </c>
      <c r="V3" s="78" t="s">
        <v>180</v>
      </c>
      <c r="Y3" s="78" t="s">
        <v>181</v>
      </c>
      <c r="Z3" s="314"/>
      <c r="AB3" s="78" t="s">
        <v>727</v>
      </c>
      <c r="AC3" s="314"/>
      <c r="AE3" s="78" t="s">
        <v>729</v>
      </c>
      <c r="AF3" s="314"/>
      <c r="AH3" s="78" t="s">
        <v>731</v>
      </c>
      <c r="AI3" s="314"/>
      <c r="AK3" s="78" t="s">
        <v>609</v>
      </c>
      <c r="AL3" s="314"/>
      <c r="AM3" s="79" t="s">
        <v>627</v>
      </c>
      <c r="AO3" s="79" t="s">
        <v>644</v>
      </c>
      <c r="AQ3" s="79" t="s">
        <v>641</v>
      </c>
      <c r="AR3" s="80"/>
      <c r="AS3" s="79" t="s">
        <v>646</v>
      </c>
      <c r="AU3" s="79" t="s">
        <v>702</v>
      </c>
      <c r="AV3" s="80"/>
      <c r="AW3" s="79" t="s">
        <v>707</v>
      </c>
      <c r="AY3" s="79" t="s">
        <v>712</v>
      </c>
      <c r="AZ3" s="80"/>
      <c r="BA3" s="79" t="s">
        <v>715</v>
      </c>
      <c r="BC3" s="79" t="s">
        <v>749</v>
      </c>
      <c r="BD3" s="80"/>
      <c r="BE3" s="79" t="s">
        <v>752</v>
      </c>
      <c r="BG3" s="79" t="s">
        <v>765</v>
      </c>
      <c r="BI3" s="79" t="s">
        <v>779</v>
      </c>
      <c r="BJ3" s="80"/>
      <c r="BK3" s="79" t="s">
        <v>782</v>
      </c>
      <c r="BM3" s="79" t="s">
        <v>795</v>
      </c>
      <c r="BN3" s="80"/>
      <c r="BO3" s="79" t="s">
        <v>795</v>
      </c>
      <c r="BP3" s="80"/>
      <c r="BQ3" s="80"/>
      <c r="BS3" s="80"/>
      <c r="BT3" s="80"/>
      <c r="BV3" s="80"/>
      <c r="BW3" s="80"/>
      <c r="BY3" s="80"/>
      <c r="BZ3" s="80"/>
      <c r="CB3" s="80"/>
      <c r="CC3" s="80"/>
      <c r="CE3" s="80"/>
      <c r="CF3" s="80"/>
      <c r="CH3" s="80"/>
      <c r="CI3" s="80"/>
      <c r="CK3" s="80"/>
      <c r="CL3" s="80"/>
      <c r="CN3" s="80"/>
      <c r="CO3" s="80"/>
      <c r="CQ3" s="80"/>
      <c r="CR3" s="80"/>
      <c r="CT3" s="80"/>
      <c r="CU3" s="80"/>
      <c r="CW3" s="80"/>
      <c r="CX3" s="80"/>
      <c r="CZ3" s="80"/>
      <c r="DA3" s="80"/>
      <c r="DC3" s="80"/>
      <c r="DD3" s="80"/>
      <c r="DF3" s="80"/>
      <c r="DG3" s="80"/>
      <c r="DI3" s="80"/>
      <c r="DJ3" s="80"/>
      <c r="DL3" s="80"/>
      <c r="DM3" s="80"/>
    </row>
    <row r="4" spans="1:117">
      <c r="A4" s="78" t="s">
        <v>182</v>
      </c>
      <c r="D4" s="78" t="s">
        <v>182</v>
      </c>
      <c r="G4" s="78" t="s">
        <v>182</v>
      </c>
      <c r="J4" s="78" t="s">
        <v>182</v>
      </c>
      <c r="M4" s="78" t="s">
        <v>182</v>
      </c>
      <c r="P4" s="78" t="s">
        <v>182</v>
      </c>
      <c r="Q4" s="314"/>
      <c r="S4" s="78" t="s">
        <v>182</v>
      </c>
      <c r="V4" s="78" t="s">
        <v>182</v>
      </c>
      <c r="Y4" s="78" t="s">
        <v>182</v>
      </c>
      <c r="Z4" s="314"/>
      <c r="AB4" s="78" t="s">
        <v>182</v>
      </c>
      <c r="AC4" s="314"/>
      <c r="AE4" s="78" t="s">
        <v>182</v>
      </c>
      <c r="AF4" s="314"/>
      <c r="AH4" s="78" t="s">
        <v>182</v>
      </c>
      <c r="AI4" s="314"/>
      <c r="AK4" s="78" t="s">
        <v>182</v>
      </c>
      <c r="AL4" s="314"/>
      <c r="AM4" s="79" t="s">
        <v>182</v>
      </c>
      <c r="AO4" s="79" t="s">
        <v>631</v>
      </c>
      <c r="AQ4" s="79" t="s">
        <v>182</v>
      </c>
      <c r="AR4" s="80"/>
      <c r="AS4" s="79" t="s">
        <v>631</v>
      </c>
      <c r="AU4" s="79" t="s">
        <v>182</v>
      </c>
      <c r="AV4" s="80"/>
      <c r="AW4" s="79" t="s">
        <v>631</v>
      </c>
      <c r="AY4" s="79" t="s">
        <v>182</v>
      </c>
      <c r="AZ4" s="80"/>
      <c r="BA4" s="79" t="s">
        <v>631</v>
      </c>
      <c r="BC4" s="79" t="s">
        <v>182</v>
      </c>
      <c r="BD4" s="80"/>
      <c r="BE4" s="79" t="s">
        <v>631</v>
      </c>
      <c r="BG4" s="79" t="s">
        <v>631</v>
      </c>
      <c r="BI4" s="79" t="s">
        <v>182</v>
      </c>
      <c r="BJ4" s="80"/>
      <c r="BK4" s="79" t="s">
        <v>631</v>
      </c>
      <c r="BM4" s="79" t="s">
        <v>182</v>
      </c>
      <c r="BN4" s="80"/>
      <c r="BO4" s="79" t="s">
        <v>631</v>
      </c>
      <c r="BP4" s="80"/>
      <c r="BQ4" s="80"/>
      <c r="BS4" s="80"/>
      <c r="BT4" s="80"/>
      <c r="BV4" s="80"/>
      <c r="BW4" s="80"/>
      <c r="BY4" s="80"/>
      <c r="BZ4" s="80"/>
      <c r="CB4" s="80"/>
      <c r="CC4" s="80"/>
      <c r="CE4" s="80"/>
      <c r="CF4" s="80"/>
      <c r="CH4" s="80"/>
      <c r="CI4" s="80"/>
      <c r="CK4" s="80"/>
      <c r="CL4" s="80"/>
      <c r="CN4" s="80"/>
      <c r="CO4" s="80"/>
      <c r="CQ4" s="80"/>
      <c r="CR4" s="80"/>
      <c r="CT4" s="80"/>
      <c r="CU4" s="80"/>
      <c r="CW4" s="80"/>
      <c r="CX4" s="80"/>
      <c r="CZ4" s="80"/>
      <c r="DA4" s="80"/>
      <c r="DC4" s="80"/>
      <c r="DD4" s="80"/>
      <c r="DF4" s="80"/>
      <c r="DG4" s="80"/>
      <c r="DI4" s="80"/>
      <c r="DJ4" s="80"/>
      <c r="DL4" s="80"/>
      <c r="DM4" s="80"/>
    </row>
    <row r="5" spans="1:117">
      <c r="A5" s="78" t="s">
        <v>183</v>
      </c>
      <c r="D5" s="78" t="s">
        <v>183</v>
      </c>
      <c r="G5" s="78" t="s">
        <v>183</v>
      </c>
      <c r="J5" s="78" t="s">
        <v>183</v>
      </c>
      <c r="M5" s="78" t="s">
        <v>183</v>
      </c>
      <c r="P5" s="78" t="s">
        <v>183</v>
      </c>
      <c r="Q5" s="314"/>
      <c r="S5" s="78" t="s">
        <v>183</v>
      </c>
      <c r="V5" s="78" t="s">
        <v>183</v>
      </c>
      <c r="Y5" s="78" t="s">
        <v>183</v>
      </c>
      <c r="Z5" s="314"/>
      <c r="AB5" s="78" t="s">
        <v>183</v>
      </c>
      <c r="AC5" s="314"/>
      <c r="AE5" s="78" t="s">
        <v>183</v>
      </c>
      <c r="AF5" s="314"/>
      <c r="AH5" s="78" t="s">
        <v>183</v>
      </c>
      <c r="AI5" s="314"/>
      <c r="AK5" s="78" t="s">
        <v>183</v>
      </c>
      <c r="AL5" s="314"/>
      <c r="AM5" s="79" t="s">
        <v>183</v>
      </c>
      <c r="AO5" s="79" t="s">
        <v>183</v>
      </c>
      <c r="AQ5" s="79" t="s">
        <v>183</v>
      </c>
      <c r="AR5" s="80"/>
      <c r="AS5" s="79" t="s">
        <v>183</v>
      </c>
      <c r="AU5" s="79" t="s">
        <v>183</v>
      </c>
      <c r="AV5" s="80"/>
      <c r="AW5" s="79" t="s">
        <v>183</v>
      </c>
      <c r="AY5" s="79" t="s">
        <v>183</v>
      </c>
      <c r="AZ5" s="80"/>
      <c r="BA5" s="79" t="s">
        <v>183</v>
      </c>
      <c r="BC5" s="79" t="s">
        <v>183</v>
      </c>
      <c r="BD5" s="80"/>
      <c r="BE5" s="79" t="s">
        <v>183</v>
      </c>
      <c r="BG5" s="79" t="s">
        <v>183</v>
      </c>
      <c r="BI5" s="79" t="s">
        <v>183</v>
      </c>
      <c r="BJ5" s="80"/>
      <c r="BK5" s="79" t="s">
        <v>183</v>
      </c>
      <c r="BM5" s="79" t="s">
        <v>183</v>
      </c>
      <c r="BN5" s="80"/>
      <c r="BO5" s="79" t="s">
        <v>183</v>
      </c>
      <c r="BP5" s="80"/>
      <c r="BQ5" s="80"/>
      <c r="BS5" s="80"/>
      <c r="BT5" s="80"/>
      <c r="BV5" s="80"/>
      <c r="BW5" s="80"/>
      <c r="BY5" s="80"/>
      <c r="BZ5" s="80"/>
      <c r="CB5" s="80"/>
      <c r="CC5" s="80"/>
      <c r="CE5" s="80"/>
      <c r="CF5" s="80"/>
      <c r="CH5" s="80"/>
      <c r="CI5" s="80"/>
      <c r="CK5" s="80"/>
      <c r="CL5" s="80"/>
      <c r="CN5" s="80"/>
      <c r="CO5" s="80"/>
      <c r="CQ5" s="80"/>
      <c r="CR5" s="80"/>
      <c r="CT5" s="80"/>
      <c r="CU5" s="80"/>
      <c r="CW5" s="80"/>
      <c r="CX5" s="80"/>
      <c r="CZ5" s="80"/>
      <c r="DA5" s="80"/>
      <c r="DC5" s="80"/>
      <c r="DD5" s="80"/>
      <c r="DF5" s="80"/>
      <c r="DG5" s="80"/>
      <c r="DI5" s="80"/>
      <c r="DJ5" s="80"/>
      <c r="DL5" s="80"/>
      <c r="DM5" s="80"/>
    </row>
    <row r="6" spans="1:117">
      <c r="A6" s="78" t="s">
        <v>184</v>
      </c>
      <c r="D6" s="78" t="s">
        <v>184</v>
      </c>
      <c r="G6" s="78" t="s">
        <v>184</v>
      </c>
      <c r="J6" s="78" t="s">
        <v>184</v>
      </c>
      <c r="M6" s="78" t="s">
        <v>184</v>
      </c>
      <c r="P6" s="78" t="s">
        <v>184</v>
      </c>
      <c r="Q6" s="314"/>
      <c r="S6" s="78" t="s">
        <v>184</v>
      </c>
      <c r="V6" s="78" t="s">
        <v>184</v>
      </c>
      <c r="Y6" s="78" t="s">
        <v>184</v>
      </c>
      <c r="Z6" s="314"/>
      <c r="AB6" s="78" t="s">
        <v>184</v>
      </c>
      <c r="AC6" s="314"/>
      <c r="AE6" s="78" t="s">
        <v>184</v>
      </c>
      <c r="AF6" s="314"/>
      <c r="AH6" s="78" t="s">
        <v>184</v>
      </c>
      <c r="AI6" s="314"/>
      <c r="AK6" s="78" t="s">
        <v>184</v>
      </c>
      <c r="AL6" s="314"/>
      <c r="AM6" s="79" t="s">
        <v>184</v>
      </c>
      <c r="AO6" s="79" t="s">
        <v>184</v>
      </c>
      <c r="AQ6" s="79" t="s">
        <v>184</v>
      </c>
      <c r="AR6" s="80"/>
      <c r="AS6" s="79" t="s">
        <v>184</v>
      </c>
      <c r="AU6" s="79" t="s">
        <v>184</v>
      </c>
      <c r="AV6" s="80"/>
      <c r="AW6" s="79" t="s">
        <v>184</v>
      </c>
      <c r="AY6" s="79" t="s">
        <v>184</v>
      </c>
      <c r="AZ6" s="80"/>
      <c r="BA6" s="79" t="s">
        <v>184</v>
      </c>
      <c r="BC6" s="79" t="s">
        <v>184</v>
      </c>
      <c r="BD6" s="80"/>
      <c r="BE6" s="79" t="s">
        <v>184</v>
      </c>
      <c r="BG6" s="79" t="s">
        <v>184</v>
      </c>
      <c r="BI6" s="79" t="s">
        <v>184</v>
      </c>
      <c r="BJ6" s="80"/>
      <c r="BK6" s="79" t="s">
        <v>184</v>
      </c>
      <c r="BM6" s="79" t="s">
        <v>184</v>
      </c>
      <c r="BN6" s="80"/>
      <c r="BO6" s="79" t="s">
        <v>184</v>
      </c>
      <c r="BP6" s="80"/>
      <c r="BQ6" s="80"/>
      <c r="BS6" s="80"/>
      <c r="BT6" s="80"/>
      <c r="BV6" s="80"/>
      <c r="BW6" s="80"/>
      <c r="BY6" s="80"/>
      <c r="BZ6" s="80"/>
      <c r="CB6" s="80"/>
      <c r="CC6" s="80"/>
      <c r="CE6" s="80"/>
      <c r="CF6" s="80"/>
      <c r="CH6" s="80"/>
      <c r="CI6" s="80"/>
      <c r="CK6" s="80"/>
      <c r="CL6" s="80"/>
      <c r="CN6" s="80"/>
      <c r="CO6" s="80"/>
      <c r="CQ6" s="80"/>
      <c r="CR6" s="80"/>
      <c r="CT6" s="80"/>
      <c r="CU6" s="80"/>
      <c r="CW6" s="80"/>
      <c r="CX6" s="80"/>
      <c r="CZ6" s="80"/>
      <c r="DA6" s="80"/>
      <c r="DC6" s="80"/>
      <c r="DD6" s="80"/>
      <c r="DF6" s="80"/>
      <c r="DG6" s="80"/>
      <c r="DI6" s="80"/>
      <c r="DJ6" s="80"/>
      <c r="DL6" s="80"/>
      <c r="DM6" s="80"/>
    </row>
    <row r="7" spans="1:117">
      <c r="A7" s="78" t="s">
        <v>185</v>
      </c>
      <c r="D7" s="78" t="s">
        <v>186</v>
      </c>
      <c r="G7" s="78" t="s">
        <v>187</v>
      </c>
      <c r="J7" s="78" t="s">
        <v>188</v>
      </c>
      <c r="M7" s="78" t="s">
        <v>189</v>
      </c>
      <c r="P7" s="78" t="s">
        <v>190</v>
      </c>
      <c r="Q7" s="314"/>
      <c r="S7" s="78" t="s">
        <v>191</v>
      </c>
      <c r="V7" s="78" t="s">
        <v>192</v>
      </c>
      <c r="Y7" s="78" t="s">
        <v>193</v>
      </c>
      <c r="Z7" s="314"/>
      <c r="AB7" s="78" t="s">
        <v>728</v>
      </c>
      <c r="AC7" s="314"/>
      <c r="AE7" s="78" t="s">
        <v>730</v>
      </c>
      <c r="AF7" s="314"/>
      <c r="AH7" s="78" t="s">
        <v>732</v>
      </c>
      <c r="AI7" s="314"/>
      <c r="AK7" s="78" t="s">
        <v>610</v>
      </c>
      <c r="AL7" s="314"/>
      <c r="AM7" s="79" t="s">
        <v>629</v>
      </c>
      <c r="AO7" s="79" t="s">
        <v>645</v>
      </c>
      <c r="AQ7" s="79" t="s">
        <v>642</v>
      </c>
      <c r="AR7" s="80"/>
      <c r="AS7" s="79" t="s">
        <v>647</v>
      </c>
      <c r="AU7" s="79" t="s">
        <v>704</v>
      </c>
      <c r="AV7" s="80"/>
      <c r="AW7" s="79" t="s">
        <v>708</v>
      </c>
      <c r="AY7" s="79" t="s">
        <v>713</v>
      </c>
      <c r="AZ7" s="80"/>
      <c r="BA7" s="79" t="s">
        <v>716</v>
      </c>
      <c r="BC7" s="79" t="s">
        <v>750</v>
      </c>
      <c r="BD7" s="80"/>
      <c r="BE7" s="79" t="s">
        <v>753</v>
      </c>
      <c r="BG7" s="79" t="s">
        <v>766</v>
      </c>
      <c r="BI7" s="79" t="s">
        <v>780</v>
      </c>
      <c r="BJ7" s="80"/>
      <c r="BK7" s="79" t="s">
        <v>783</v>
      </c>
      <c r="BM7" s="79" t="s">
        <v>796</v>
      </c>
      <c r="BN7" s="80"/>
      <c r="BO7" s="79" t="s">
        <v>796</v>
      </c>
      <c r="BP7" s="80"/>
      <c r="BQ7" s="80"/>
      <c r="BS7" s="80"/>
      <c r="BT7" s="80"/>
      <c r="BV7" s="80"/>
      <c r="BW7" s="80"/>
      <c r="BY7" s="80"/>
      <c r="BZ7" s="80"/>
      <c r="CB7" s="80"/>
      <c r="CC7" s="80"/>
      <c r="CE7" s="80"/>
      <c r="CF7" s="80"/>
      <c r="CH7" s="80"/>
      <c r="CI7" s="80"/>
      <c r="CK7" s="80"/>
      <c r="CL7" s="80"/>
      <c r="CN7" s="80"/>
      <c r="CO7" s="80"/>
      <c r="CQ7" s="80"/>
      <c r="CR7" s="80"/>
      <c r="CT7" s="80"/>
      <c r="CU7" s="80"/>
      <c r="CW7" s="80"/>
      <c r="CX7" s="80"/>
      <c r="CZ7" s="80"/>
      <c r="DA7" s="80"/>
      <c r="DC7" s="80"/>
      <c r="DD7" s="80"/>
      <c r="DF7" s="80"/>
      <c r="DG7" s="80"/>
      <c r="DI7" s="80"/>
      <c r="DJ7" s="80"/>
      <c r="DL7" s="80"/>
      <c r="DM7" s="80"/>
    </row>
    <row r="8" spans="1:117">
      <c r="A8" s="78" t="s">
        <v>194</v>
      </c>
      <c r="D8" s="78" t="s">
        <v>194</v>
      </c>
      <c r="G8" s="78" t="s">
        <v>194</v>
      </c>
      <c r="J8" s="78" t="s">
        <v>194</v>
      </c>
      <c r="M8" s="78" t="s">
        <v>194</v>
      </c>
      <c r="P8" s="78" t="s">
        <v>194</v>
      </c>
      <c r="Q8" s="314"/>
      <c r="S8" s="78" t="s">
        <v>194</v>
      </c>
      <c r="V8" s="78" t="s">
        <v>194</v>
      </c>
      <c r="Y8" s="78" t="s">
        <v>194</v>
      </c>
      <c r="Z8" s="314"/>
      <c r="AB8" s="78" t="s">
        <v>194</v>
      </c>
      <c r="AC8" s="314"/>
      <c r="AE8" s="78" t="s">
        <v>194</v>
      </c>
      <c r="AF8" s="314"/>
      <c r="AH8" s="78" t="s">
        <v>194</v>
      </c>
      <c r="AI8" s="314"/>
      <c r="AK8" s="78" t="s">
        <v>194</v>
      </c>
      <c r="AL8" s="314"/>
      <c r="AM8" s="79" t="s">
        <v>194</v>
      </c>
      <c r="AO8" s="79" t="s">
        <v>194</v>
      </c>
      <c r="AQ8" s="79" t="s">
        <v>194</v>
      </c>
      <c r="AR8" s="80"/>
      <c r="AS8" s="79" t="s">
        <v>194</v>
      </c>
      <c r="AU8" s="79" t="s">
        <v>194</v>
      </c>
      <c r="AV8" s="80"/>
      <c r="AW8" s="79" t="s">
        <v>194</v>
      </c>
      <c r="AY8" s="79" t="s">
        <v>194</v>
      </c>
      <c r="AZ8" s="80"/>
      <c r="BA8" s="79" t="s">
        <v>194</v>
      </c>
      <c r="BC8" s="79" t="s">
        <v>194</v>
      </c>
      <c r="BD8" s="80"/>
      <c r="BE8" s="79" t="s">
        <v>194</v>
      </c>
      <c r="BG8" s="79" t="s">
        <v>194</v>
      </c>
      <c r="BI8" s="79" t="s">
        <v>194</v>
      </c>
      <c r="BJ8" s="80"/>
      <c r="BK8" s="79" t="s">
        <v>194</v>
      </c>
      <c r="BM8" s="79" t="s">
        <v>194</v>
      </c>
      <c r="BN8" s="80"/>
      <c r="BO8" s="79" t="s">
        <v>194</v>
      </c>
      <c r="BP8" s="80"/>
      <c r="BQ8" s="80"/>
      <c r="BS8" s="80"/>
      <c r="BT8" s="80"/>
      <c r="BV8" s="80"/>
      <c r="BW8" s="80"/>
      <c r="BY8" s="80"/>
      <c r="BZ8" s="80"/>
      <c r="CB8" s="80"/>
      <c r="CC8" s="80"/>
      <c r="CE8" s="80"/>
      <c r="CF8" s="80"/>
      <c r="CH8" s="80"/>
      <c r="CI8" s="80"/>
      <c r="CK8" s="80"/>
      <c r="CL8" s="80"/>
      <c r="CN8" s="80"/>
      <c r="CO8" s="80"/>
      <c r="CQ8" s="80"/>
      <c r="CR8" s="80"/>
      <c r="CT8" s="80"/>
      <c r="CU8" s="80"/>
      <c r="CW8" s="80"/>
      <c r="CX8" s="80"/>
      <c r="CZ8" s="80"/>
      <c r="DA8" s="80"/>
      <c r="DC8" s="80"/>
      <c r="DD8" s="80"/>
      <c r="DF8" s="80"/>
      <c r="DG8" s="80"/>
      <c r="DI8" s="80"/>
      <c r="DJ8" s="80"/>
      <c r="DL8" s="80"/>
      <c r="DM8" s="80"/>
    </row>
    <row r="9" spans="1:117">
      <c r="A9" s="78" t="s">
        <v>195</v>
      </c>
      <c r="D9" s="78" t="s">
        <v>195</v>
      </c>
      <c r="G9" s="78" t="s">
        <v>195</v>
      </c>
      <c r="J9" s="78" t="s">
        <v>195</v>
      </c>
      <c r="M9" s="78" t="s">
        <v>195</v>
      </c>
      <c r="P9" s="78" t="s">
        <v>195</v>
      </c>
      <c r="Q9" s="314"/>
      <c r="S9" s="78" t="s">
        <v>195</v>
      </c>
      <c r="V9" s="78" t="s">
        <v>195</v>
      </c>
      <c r="Y9" s="78" t="s">
        <v>195</v>
      </c>
      <c r="Z9" s="314"/>
      <c r="AB9" s="78" t="s">
        <v>195</v>
      </c>
      <c r="AC9" s="314"/>
      <c r="AE9" s="78" t="s">
        <v>195</v>
      </c>
      <c r="AF9" s="314"/>
      <c r="AH9" s="78" t="s">
        <v>195</v>
      </c>
      <c r="AI9" s="314"/>
      <c r="AK9" s="78" t="s">
        <v>195</v>
      </c>
      <c r="AL9" s="314"/>
      <c r="AM9" s="79" t="s">
        <v>195</v>
      </c>
      <c r="AO9" s="79" t="s">
        <v>195</v>
      </c>
      <c r="AQ9" s="79" t="s">
        <v>195</v>
      </c>
      <c r="AR9" s="80"/>
      <c r="AS9" s="79" t="s">
        <v>195</v>
      </c>
      <c r="AU9" s="79" t="s">
        <v>195</v>
      </c>
      <c r="AV9" s="80"/>
      <c r="AW9" s="79" t="s">
        <v>195</v>
      </c>
      <c r="AY9" s="79" t="s">
        <v>195</v>
      </c>
      <c r="AZ9" s="80"/>
      <c r="BA9" s="79" t="s">
        <v>195</v>
      </c>
      <c r="BC9" s="79" t="s">
        <v>195</v>
      </c>
      <c r="BD9" s="80"/>
      <c r="BE9" s="79" t="s">
        <v>195</v>
      </c>
      <c r="BG9" s="79" t="s">
        <v>195</v>
      </c>
      <c r="BI9" s="79" t="s">
        <v>195</v>
      </c>
      <c r="BJ9" s="80"/>
      <c r="BK9" s="79" t="s">
        <v>195</v>
      </c>
      <c r="BM9" s="79" t="s">
        <v>195</v>
      </c>
      <c r="BN9" s="80"/>
      <c r="BO9" s="79" t="s">
        <v>195</v>
      </c>
      <c r="BP9" s="80"/>
      <c r="BQ9" s="80"/>
      <c r="BS9" s="80"/>
      <c r="BT9" s="80"/>
      <c r="BV9" s="80"/>
      <c r="BW9" s="80"/>
      <c r="BY9" s="80"/>
      <c r="BZ9" s="80"/>
      <c r="CB9" s="80"/>
      <c r="CC9" s="80"/>
      <c r="CE9" s="80"/>
      <c r="CF9" s="80"/>
      <c r="CH9" s="80"/>
      <c r="CI9" s="80"/>
      <c r="CK9" s="80"/>
      <c r="CL9" s="80"/>
      <c r="CN9" s="80"/>
      <c r="CO9" s="80"/>
      <c r="CQ9" s="80"/>
      <c r="CR9" s="80"/>
      <c r="CT9" s="80"/>
      <c r="CU9" s="80"/>
      <c r="CW9" s="80"/>
      <c r="CX9" s="80"/>
      <c r="CZ9" s="80"/>
      <c r="DA9" s="80"/>
      <c r="DC9" s="80"/>
      <c r="DD9" s="80"/>
      <c r="DF9" s="80"/>
      <c r="DG9" s="80"/>
      <c r="DI9" s="80"/>
      <c r="DJ9" s="80"/>
      <c r="DL9" s="80"/>
      <c r="DM9" s="80"/>
    </row>
    <row r="10" spans="1:117">
      <c r="A10" s="182">
        <v>36708</v>
      </c>
      <c r="B10" s="314">
        <f>'m1'!C8</f>
        <v>0.06</v>
      </c>
      <c r="D10" s="182">
        <v>36708</v>
      </c>
      <c r="E10" s="314">
        <f>'m1'!K8</f>
        <v>9.5000000000000001E-2</v>
      </c>
      <c r="G10" s="182">
        <v>36708</v>
      </c>
      <c r="H10" s="314">
        <f>'m1'!O8</f>
        <v>6.9999999999999993E-2</v>
      </c>
      <c r="J10" s="182">
        <v>36708</v>
      </c>
      <c r="K10" s="314">
        <f>'m1'!N8</f>
        <v>0.12</v>
      </c>
      <c r="M10" s="182">
        <v>36708</v>
      </c>
      <c r="N10" s="314">
        <f>'m1'!H8</f>
        <v>4.9999999999999996E-2</v>
      </c>
      <c r="P10" s="182">
        <v>36708</v>
      </c>
      <c r="Q10" s="314">
        <f>'m1'!E8</f>
        <v>0.06</v>
      </c>
      <c r="S10" s="182">
        <v>36708</v>
      </c>
      <c r="T10" s="314">
        <f t="shared" ref="T10:T64" si="0">B10</f>
        <v>0.06</v>
      </c>
      <c r="V10" s="182">
        <v>36708</v>
      </c>
      <c r="W10" s="314">
        <f t="shared" ref="W10:W64" si="1">B10</f>
        <v>0.06</v>
      </c>
      <c r="Y10" s="182">
        <v>36708</v>
      </c>
      <c r="Z10" s="314">
        <f>'m1'!R8</f>
        <v>6.9999999999999993E-2</v>
      </c>
      <c r="AB10" s="182">
        <v>36708</v>
      </c>
      <c r="AC10" s="314">
        <f>'m1'!D8</f>
        <v>5.1000000000000156E-2</v>
      </c>
      <c r="AE10" s="182">
        <v>36708</v>
      </c>
      <c r="AF10" s="314">
        <f>'m1'!L8</f>
        <v>9.1000000000000192E-2</v>
      </c>
      <c r="AH10" s="182">
        <v>36708</v>
      </c>
      <c r="AI10" s="314">
        <f>'m1'!P8</f>
        <v>8.1000000000000405E-2</v>
      </c>
      <c r="AK10" s="182">
        <v>36708</v>
      </c>
      <c r="AL10" s="361">
        <f>'m1'!T8</f>
        <v>-0.25</v>
      </c>
      <c r="AM10" s="182">
        <v>36708</v>
      </c>
      <c r="AN10" s="314">
        <f>'m1'!J8</f>
        <v>4.9999999999999996E-2</v>
      </c>
      <c r="AO10" s="182">
        <v>36708</v>
      </c>
      <c r="AP10" s="361">
        <v>0</v>
      </c>
      <c r="AQ10" s="182">
        <v>36708</v>
      </c>
      <c r="AR10" s="314">
        <f>'m1'!F8</f>
        <v>2.4999999999999994E-2</v>
      </c>
      <c r="AS10" s="182">
        <v>36708</v>
      </c>
      <c r="AT10" s="361">
        <v>0</v>
      </c>
      <c r="AU10" s="182">
        <v>36708</v>
      </c>
      <c r="AV10" s="314">
        <f>'m1'!Q8</f>
        <v>6.9999999999999993E-2</v>
      </c>
      <c r="AW10" s="182">
        <v>36708</v>
      </c>
      <c r="AX10" s="361">
        <v>5.0000000000000001E-3</v>
      </c>
      <c r="AY10" s="182">
        <v>36708</v>
      </c>
      <c r="AZ10" s="314">
        <f>'m1'!M8</f>
        <v>9.5000000000000001E-2</v>
      </c>
      <c r="BA10" s="182">
        <v>36708</v>
      </c>
      <c r="BB10" s="361">
        <v>5.0000000000000001E-3</v>
      </c>
      <c r="BC10" s="182">
        <v>36708</v>
      </c>
      <c r="BD10" s="314">
        <f>'m1'!I8</f>
        <v>4.9999999999999996E-2</v>
      </c>
      <c r="BE10" s="182">
        <v>36708</v>
      </c>
      <c r="BF10" s="361">
        <v>5.0000000000000001E-3</v>
      </c>
      <c r="BG10" s="182">
        <v>36708</v>
      </c>
      <c r="BH10" s="361">
        <v>0</v>
      </c>
      <c r="BI10" s="182">
        <v>36708</v>
      </c>
      <c r="BJ10" s="314">
        <f>'m1'!U8</f>
        <v>-0.19500000000000001</v>
      </c>
      <c r="BK10" s="182">
        <v>36708</v>
      </c>
      <c r="BL10" s="361">
        <v>0</v>
      </c>
      <c r="BM10" s="182">
        <v>36708</v>
      </c>
      <c r="BN10" s="314">
        <f>'m1'!V8</f>
        <v>8.0999990000000008E-2</v>
      </c>
      <c r="BO10" s="182">
        <v>36708</v>
      </c>
      <c r="BP10" s="361">
        <v>0</v>
      </c>
      <c r="BQ10" s="80"/>
      <c r="BS10" s="80"/>
      <c r="BT10" s="80"/>
      <c r="BV10" s="80"/>
      <c r="BW10" s="80"/>
      <c r="BY10" s="80"/>
      <c r="BZ10" s="80"/>
      <c r="CB10" s="80"/>
      <c r="CC10" s="80"/>
      <c r="CE10" s="80"/>
      <c r="CF10" s="80"/>
      <c r="CH10" s="80"/>
      <c r="CI10" s="80"/>
      <c r="CK10" s="80"/>
      <c r="CL10" s="80"/>
      <c r="CN10" s="80"/>
      <c r="CO10" s="80"/>
      <c r="CQ10" s="80"/>
      <c r="CR10" s="80"/>
      <c r="CT10" s="80"/>
      <c r="CU10" s="80"/>
      <c r="CW10" s="80"/>
      <c r="CX10" s="80"/>
      <c r="CZ10" s="80"/>
      <c r="DA10" s="80"/>
      <c r="DC10" s="80"/>
      <c r="DD10" s="80"/>
      <c r="DF10" s="80"/>
      <c r="DG10" s="80"/>
      <c r="DI10" s="80"/>
      <c r="DJ10" s="80"/>
      <c r="DL10" s="80"/>
      <c r="DM10" s="80"/>
    </row>
    <row r="11" spans="1:117">
      <c r="A11" s="182">
        <v>36739</v>
      </c>
      <c r="B11" s="314">
        <f>'m1'!C9</f>
        <v>0.06</v>
      </c>
      <c r="D11" s="182">
        <v>36739</v>
      </c>
      <c r="E11" s="314">
        <f>'m1'!K9</f>
        <v>0.1</v>
      </c>
      <c r="G11" s="182">
        <v>36739</v>
      </c>
      <c r="H11" s="314">
        <f>'m1'!O9</f>
        <v>7.4999999999999997E-2</v>
      </c>
      <c r="J11" s="182">
        <v>36739</v>
      </c>
      <c r="K11" s="314">
        <f>'m1'!N9</f>
        <v>0.125</v>
      </c>
      <c r="M11" s="182">
        <v>36739</v>
      </c>
      <c r="N11" s="314">
        <f>'m1'!H9</f>
        <v>5.5E-2</v>
      </c>
      <c r="P11" s="182">
        <v>36739</v>
      </c>
      <c r="Q11" s="314">
        <f>'m1'!E9</f>
        <v>0.06</v>
      </c>
      <c r="S11" s="182">
        <v>36739</v>
      </c>
      <c r="T11" s="314">
        <f t="shared" si="0"/>
        <v>0.06</v>
      </c>
      <c r="V11" s="182">
        <v>36739</v>
      </c>
      <c r="W11" s="314">
        <f t="shared" si="1"/>
        <v>0.06</v>
      </c>
      <c r="Y11" s="182">
        <v>36739</v>
      </c>
      <c r="Z11" s="314">
        <f>'m1'!R9</f>
        <v>7.4999999999999997E-2</v>
      </c>
      <c r="AB11" s="182">
        <v>36739</v>
      </c>
      <c r="AC11" s="314">
        <f>'m1'!D9</f>
        <v>0.06</v>
      </c>
      <c r="AE11" s="182">
        <v>36739</v>
      </c>
      <c r="AF11" s="314">
        <f>'m1'!L9</f>
        <v>0.1</v>
      </c>
      <c r="AH11" s="182">
        <v>36739</v>
      </c>
      <c r="AI11" s="314">
        <f>'m1'!P9</f>
        <v>7.4999999999999997E-2</v>
      </c>
      <c r="AK11" s="182">
        <v>36739</v>
      </c>
      <c r="AL11" s="361">
        <f>'m1'!T9</f>
        <v>-0.2</v>
      </c>
      <c r="AM11" s="182">
        <v>36739</v>
      </c>
      <c r="AN11" s="314">
        <f>'m1'!J9</f>
        <v>5.5E-2</v>
      </c>
      <c r="AO11" s="182">
        <v>36739</v>
      </c>
      <c r="AP11" s="361">
        <v>0</v>
      </c>
      <c r="AQ11" s="182">
        <v>36739</v>
      </c>
      <c r="AR11" s="314">
        <f>'m1'!F9</f>
        <v>2.4999999999999994E-2</v>
      </c>
      <c r="AS11" s="182">
        <v>36739</v>
      </c>
      <c r="AT11" s="361">
        <v>0</v>
      </c>
      <c r="AU11" s="182">
        <v>36739</v>
      </c>
      <c r="AV11" s="314">
        <f>'m1'!Q9</f>
        <v>7.4999999999999997E-2</v>
      </c>
      <c r="AW11" s="182">
        <v>36739</v>
      </c>
      <c r="AX11" s="361">
        <v>5.0000000000000001E-3</v>
      </c>
      <c r="AY11" s="182">
        <v>36739</v>
      </c>
      <c r="AZ11" s="314">
        <f>'m1'!M9</f>
        <v>0.1</v>
      </c>
      <c r="BA11" s="182">
        <v>36739</v>
      </c>
      <c r="BB11" s="361">
        <v>5.0000000000000001E-3</v>
      </c>
      <c r="BC11" s="182">
        <v>36739</v>
      </c>
      <c r="BD11" s="314">
        <f>'m1'!I9</f>
        <v>5.5E-2</v>
      </c>
      <c r="BE11" s="182">
        <v>36739</v>
      </c>
      <c r="BF11" s="361">
        <v>5.0000000000000001E-3</v>
      </c>
      <c r="BG11" s="182">
        <v>36739</v>
      </c>
      <c r="BH11" s="361">
        <v>0</v>
      </c>
      <c r="BI11" s="182">
        <v>36739</v>
      </c>
      <c r="BJ11" s="314">
        <f>'m1'!U9</f>
        <v>-0.14500000000000002</v>
      </c>
      <c r="BK11" s="182">
        <v>36739</v>
      </c>
      <c r="BL11" s="361">
        <v>0</v>
      </c>
      <c r="BM11" s="182">
        <v>36739</v>
      </c>
      <c r="BN11" s="314">
        <f>'m1'!V9</f>
        <v>6.7500000000000004E-2</v>
      </c>
      <c r="BO11" s="182">
        <v>36739</v>
      </c>
      <c r="BP11" s="361">
        <v>0</v>
      </c>
      <c r="BQ11" s="80"/>
      <c r="BS11" s="80"/>
      <c r="BT11" s="80"/>
      <c r="BV11" s="80"/>
      <c r="BW11" s="80"/>
      <c r="BY11" s="80"/>
      <c r="BZ11" s="80"/>
      <c r="CB11" s="80"/>
      <c r="CC11" s="80"/>
      <c r="CE11" s="80"/>
      <c r="CF11" s="80"/>
      <c r="CH11" s="80"/>
      <c r="CI11" s="80"/>
      <c r="CK11" s="80"/>
      <c r="CL11" s="80"/>
      <c r="CN11" s="80"/>
      <c r="CO11" s="80"/>
      <c r="CQ11" s="80"/>
      <c r="CR11" s="80"/>
      <c r="CT11" s="80"/>
      <c r="CU11" s="80"/>
      <c r="CW11" s="80"/>
      <c r="CX11" s="80"/>
      <c r="CZ11" s="80"/>
      <c r="DA11" s="80"/>
      <c r="DC11" s="80"/>
      <c r="DD11" s="80"/>
      <c r="DF11" s="80"/>
      <c r="DG11" s="80"/>
      <c r="DI11" s="80"/>
      <c r="DJ11" s="80"/>
      <c r="DL11" s="80"/>
      <c r="DM11" s="80"/>
    </row>
    <row r="12" spans="1:117">
      <c r="A12" s="182">
        <v>36770</v>
      </c>
      <c r="B12" s="314">
        <f>'m1'!C10</f>
        <v>0.09</v>
      </c>
      <c r="D12" s="182">
        <v>36770</v>
      </c>
      <c r="E12" s="314">
        <f>'m1'!K10</f>
        <v>0.13</v>
      </c>
      <c r="G12" s="182">
        <v>36770</v>
      </c>
      <c r="H12" s="314">
        <f>'m1'!O10</f>
        <v>0.105</v>
      </c>
      <c r="J12" s="182">
        <v>36770</v>
      </c>
      <c r="K12" s="314">
        <f>'m1'!N10</f>
        <v>0.155</v>
      </c>
      <c r="M12" s="182">
        <v>36770</v>
      </c>
      <c r="N12" s="314">
        <f>'m1'!H10</f>
        <v>8.4999999999999992E-2</v>
      </c>
      <c r="P12" s="182">
        <v>36770</v>
      </c>
      <c r="Q12" s="314">
        <f>'m1'!E10</f>
        <v>0.09</v>
      </c>
      <c r="S12" s="182">
        <v>36770</v>
      </c>
      <c r="T12" s="314">
        <f t="shared" si="0"/>
        <v>0.09</v>
      </c>
      <c r="V12" s="182">
        <v>36770</v>
      </c>
      <c r="W12" s="314">
        <f t="shared" si="1"/>
        <v>0.09</v>
      </c>
      <c r="Y12" s="182">
        <v>36770</v>
      </c>
      <c r="Z12" s="314">
        <f>'m1'!R10</f>
        <v>0.105</v>
      </c>
      <c r="AB12" s="182">
        <v>36770</v>
      </c>
      <c r="AC12" s="314">
        <f>'m1'!D10</f>
        <v>0.09</v>
      </c>
      <c r="AE12" s="182">
        <v>36770</v>
      </c>
      <c r="AF12" s="314">
        <f>'m1'!L10</f>
        <v>0.13</v>
      </c>
      <c r="AH12" s="182">
        <v>36770</v>
      </c>
      <c r="AI12" s="314">
        <f>'m1'!P10</f>
        <v>0.105</v>
      </c>
      <c r="AK12" s="182">
        <v>36770</v>
      </c>
      <c r="AL12" s="361">
        <f>'m1'!T10</f>
        <v>-0.2</v>
      </c>
      <c r="AM12" s="182">
        <v>36770</v>
      </c>
      <c r="AN12" s="314">
        <f>'m1'!J10</f>
        <v>8.4999999999999992E-2</v>
      </c>
      <c r="AO12" s="182">
        <v>36770</v>
      </c>
      <c r="AP12" s="361">
        <v>0</v>
      </c>
      <c r="AQ12" s="182">
        <v>36770</v>
      </c>
      <c r="AR12" s="314">
        <f>'m1'!F10</f>
        <v>5.4999999999999993E-2</v>
      </c>
      <c r="AS12" s="182">
        <v>36770</v>
      </c>
      <c r="AT12" s="361">
        <v>0</v>
      </c>
      <c r="AU12" s="182">
        <v>36770</v>
      </c>
      <c r="AV12" s="314">
        <f>'m1'!Q10</f>
        <v>0.105</v>
      </c>
      <c r="AW12" s="182">
        <v>36770</v>
      </c>
      <c r="AX12" s="361">
        <v>5.0000000000000001E-3</v>
      </c>
      <c r="AY12" s="182">
        <v>36770</v>
      </c>
      <c r="AZ12" s="314">
        <f>'m1'!M10</f>
        <v>0.13</v>
      </c>
      <c r="BA12" s="182">
        <v>36770</v>
      </c>
      <c r="BB12" s="361">
        <v>5.0000000000000001E-3</v>
      </c>
      <c r="BC12" s="182">
        <v>36770</v>
      </c>
      <c r="BD12" s="314">
        <f>'m1'!I10</f>
        <v>8.4999999999999992E-2</v>
      </c>
      <c r="BE12" s="182">
        <v>36770</v>
      </c>
      <c r="BF12" s="361">
        <v>5.0000000000000001E-3</v>
      </c>
      <c r="BG12" s="182">
        <v>36770</v>
      </c>
      <c r="BH12" s="361">
        <v>0</v>
      </c>
      <c r="BI12" s="182">
        <v>36770</v>
      </c>
      <c r="BJ12" s="314">
        <f>'m1'!U10</f>
        <v>-0.14500000000000002</v>
      </c>
      <c r="BK12" s="182">
        <v>36770</v>
      </c>
      <c r="BL12" s="361">
        <v>0</v>
      </c>
      <c r="BM12" s="182">
        <v>36770</v>
      </c>
      <c r="BN12" s="314">
        <f>'m1'!V10</f>
        <v>8.5000000000000006E-2</v>
      </c>
      <c r="BO12" s="182">
        <v>36770</v>
      </c>
      <c r="BP12" s="361">
        <v>0</v>
      </c>
      <c r="BQ12" s="80"/>
      <c r="BS12" s="80"/>
      <c r="BT12" s="80"/>
      <c r="BV12" s="80"/>
      <c r="BW12" s="80"/>
      <c r="BY12" s="80"/>
      <c r="BZ12" s="80"/>
      <c r="CB12" s="80"/>
      <c r="CC12" s="80"/>
      <c r="CE12" s="80"/>
      <c r="CF12" s="80"/>
      <c r="CH12" s="80"/>
      <c r="CI12" s="80"/>
      <c r="CK12" s="80"/>
      <c r="CL12" s="80"/>
      <c r="CN12" s="80"/>
      <c r="CO12" s="80"/>
      <c r="CQ12" s="80"/>
      <c r="CR12" s="80"/>
      <c r="CT12" s="80"/>
      <c r="CU12" s="80"/>
      <c r="CW12" s="80"/>
      <c r="CX12" s="80"/>
      <c r="CZ12" s="80"/>
      <c r="DA12" s="80"/>
      <c r="DC12" s="80"/>
      <c r="DD12" s="80"/>
      <c r="DF12" s="80"/>
      <c r="DG12" s="80"/>
      <c r="DI12" s="80"/>
      <c r="DJ12" s="80"/>
      <c r="DL12" s="80"/>
      <c r="DM12" s="80"/>
    </row>
    <row r="13" spans="1:117">
      <c r="A13" s="182">
        <v>36800</v>
      </c>
      <c r="B13" s="314">
        <f>'m1'!C11</f>
        <v>0.13</v>
      </c>
      <c r="D13" s="182">
        <v>36800</v>
      </c>
      <c r="E13" s="314">
        <f>'m1'!K11</f>
        <v>0.16500000000000001</v>
      </c>
      <c r="G13" s="182">
        <v>36800</v>
      </c>
      <c r="H13" s="314">
        <f>'m1'!O11</f>
        <v>0.14500000000000002</v>
      </c>
      <c r="J13" s="182">
        <v>36800</v>
      </c>
      <c r="K13" s="314">
        <f>'m1'!N11</f>
        <v>0.19</v>
      </c>
      <c r="M13" s="182">
        <v>36800</v>
      </c>
      <c r="N13" s="314">
        <f>'m1'!H11</f>
        <v>0.125</v>
      </c>
      <c r="P13" s="182">
        <v>36800</v>
      </c>
      <c r="Q13" s="314">
        <f>'m1'!E11</f>
        <v>0.13</v>
      </c>
      <c r="S13" s="182">
        <v>36800</v>
      </c>
      <c r="T13" s="314">
        <f t="shared" si="0"/>
        <v>0.13</v>
      </c>
      <c r="V13" s="182">
        <v>36800</v>
      </c>
      <c r="W13" s="314">
        <f t="shared" si="1"/>
        <v>0.13</v>
      </c>
      <c r="Y13" s="182">
        <v>36800</v>
      </c>
      <c r="Z13" s="314">
        <f>'m1'!R11</f>
        <v>0.14500000000000002</v>
      </c>
      <c r="AB13" s="182">
        <v>36800</v>
      </c>
      <c r="AC13" s="314">
        <f>'m1'!D11</f>
        <v>0.13</v>
      </c>
      <c r="AE13" s="182">
        <v>36800</v>
      </c>
      <c r="AF13" s="314">
        <f>'m1'!L11</f>
        <v>0.16500000000000001</v>
      </c>
      <c r="AH13" s="182">
        <v>36800</v>
      </c>
      <c r="AI13" s="314">
        <f>'m1'!P11</f>
        <v>0.14500000000000002</v>
      </c>
      <c r="AK13" s="182">
        <v>36800</v>
      </c>
      <c r="AL13" s="361">
        <f>'m1'!T11</f>
        <v>-0.2</v>
      </c>
      <c r="AM13" s="182">
        <v>36800</v>
      </c>
      <c r="AN13" s="314">
        <f>'m1'!J11</f>
        <v>0.125</v>
      </c>
      <c r="AO13" s="182">
        <v>36800</v>
      </c>
      <c r="AP13" s="361">
        <v>0</v>
      </c>
      <c r="AQ13" s="182">
        <v>36800</v>
      </c>
      <c r="AR13" s="314">
        <f>'m1'!F11</f>
        <v>9.5000000000000001E-2</v>
      </c>
      <c r="AS13" s="182">
        <v>36800</v>
      </c>
      <c r="AT13" s="361">
        <v>0</v>
      </c>
      <c r="AU13" s="182">
        <v>36800</v>
      </c>
      <c r="AV13" s="314">
        <f>'m1'!Q11</f>
        <v>0.14500000000000002</v>
      </c>
      <c r="AW13" s="182">
        <v>36800</v>
      </c>
      <c r="AX13" s="361">
        <v>5.0000000000000001E-3</v>
      </c>
      <c r="AY13" s="182">
        <v>36800</v>
      </c>
      <c r="AZ13" s="314">
        <f>'m1'!M11</f>
        <v>0.16500000000000001</v>
      </c>
      <c r="BA13" s="182">
        <v>36800</v>
      </c>
      <c r="BB13" s="361">
        <v>5.0000000000000001E-3</v>
      </c>
      <c r="BC13" s="182">
        <v>36800</v>
      </c>
      <c r="BD13" s="314">
        <f>'m1'!I11</f>
        <v>0.125</v>
      </c>
      <c r="BE13" s="182">
        <v>36800</v>
      </c>
      <c r="BF13" s="361">
        <v>5.0000000000000001E-3</v>
      </c>
      <c r="BG13" s="182">
        <v>36800</v>
      </c>
      <c r="BH13" s="361">
        <v>0</v>
      </c>
      <c r="BI13" s="182">
        <v>36800</v>
      </c>
      <c r="BJ13" s="314">
        <f>'m1'!U11</f>
        <v>-0.14500000000000002</v>
      </c>
      <c r="BK13" s="182">
        <v>36800</v>
      </c>
      <c r="BL13" s="361">
        <v>0</v>
      </c>
      <c r="BM13" s="182">
        <v>36800</v>
      </c>
      <c r="BN13" s="314">
        <f>'m1'!V11</f>
        <v>0.11749999999999999</v>
      </c>
      <c r="BO13" s="182">
        <v>36800</v>
      </c>
      <c r="BP13" s="361">
        <v>0</v>
      </c>
      <c r="BQ13" s="80"/>
      <c r="BS13" s="80"/>
      <c r="BT13" s="80"/>
      <c r="BV13" s="80"/>
      <c r="BW13" s="80"/>
      <c r="BY13" s="80"/>
      <c r="BZ13" s="80"/>
      <c r="CB13" s="80"/>
      <c r="CC13" s="80"/>
      <c r="CE13" s="80"/>
      <c r="CF13" s="80"/>
      <c r="CH13" s="80"/>
      <c r="CI13" s="80"/>
      <c r="CK13" s="80"/>
      <c r="CL13" s="80"/>
      <c r="CN13" s="80"/>
      <c r="CO13" s="80"/>
      <c r="CQ13" s="80"/>
      <c r="CR13" s="80"/>
      <c r="CT13" s="80"/>
      <c r="CU13" s="80"/>
      <c r="CW13" s="80"/>
      <c r="CX13" s="80"/>
      <c r="CZ13" s="80"/>
      <c r="DA13" s="80"/>
      <c r="DC13" s="80"/>
      <c r="DD13" s="80"/>
      <c r="DF13" s="80"/>
      <c r="DG13" s="80"/>
      <c r="DI13" s="80"/>
      <c r="DJ13" s="80"/>
      <c r="DL13" s="80"/>
      <c r="DM13" s="80"/>
    </row>
    <row r="14" spans="1:117">
      <c r="A14" s="182">
        <v>36831</v>
      </c>
      <c r="B14" s="314">
        <f>'m1'!C12</f>
        <v>0.20499999999999999</v>
      </c>
      <c r="D14" s="182">
        <v>36831</v>
      </c>
      <c r="E14" s="314">
        <f>'m1'!K12</f>
        <v>0.27</v>
      </c>
      <c r="G14" s="182">
        <v>36831</v>
      </c>
      <c r="H14" s="314">
        <f>'m1'!O12</f>
        <v>0.43000000000000005</v>
      </c>
      <c r="J14" s="182">
        <v>36831</v>
      </c>
      <c r="K14" s="314">
        <f>'m1'!N12</f>
        <v>0.33</v>
      </c>
      <c r="M14" s="182">
        <v>36831</v>
      </c>
      <c r="N14" s="314">
        <f>'m1'!H12</f>
        <v>0.27</v>
      </c>
      <c r="P14" s="182">
        <v>36831</v>
      </c>
      <c r="Q14" s="314">
        <f>'m1'!E12</f>
        <v>0.19499999999999998</v>
      </c>
      <c r="S14" s="182">
        <v>36831</v>
      </c>
      <c r="T14" s="314">
        <f t="shared" si="0"/>
        <v>0.20499999999999999</v>
      </c>
      <c r="V14" s="182">
        <v>36831</v>
      </c>
      <c r="W14" s="314">
        <f t="shared" si="1"/>
        <v>0.20499999999999999</v>
      </c>
      <c r="Y14" s="182">
        <v>36831</v>
      </c>
      <c r="Z14" s="314">
        <f>'m1'!R12</f>
        <v>0.44000000000000006</v>
      </c>
      <c r="AB14" s="182">
        <v>36831</v>
      </c>
      <c r="AC14" s="314">
        <f>'m1'!D12</f>
        <v>0.20499999999999999</v>
      </c>
      <c r="AE14" s="182">
        <v>36831</v>
      </c>
      <c r="AF14" s="314">
        <f>'m1'!L12</f>
        <v>0.27</v>
      </c>
      <c r="AH14" s="182">
        <v>36831</v>
      </c>
      <c r="AI14" s="314">
        <f>'m1'!P12</f>
        <v>0.43000000000000005</v>
      </c>
      <c r="AK14" s="182">
        <v>36831</v>
      </c>
      <c r="AL14" s="361">
        <f>'m1'!T12</f>
        <v>4.8952499999999975E-2</v>
      </c>
      <c r="AM14" s="182">
        <v>36831</v>
      </c>
      <c r="AN14" s="314">
        <f>'m1'!J12</f>
        <v>0.27</v>
      </c>
      <c r="AO14" s="182">
        <v>36831</v>
      </c>
      <c r="AP14" s="361">
        <v>0</v>
      </c>
      <c r="AQ14" s="182">
        <v>36831</v>
      </c>
      <c r="AR14" s="314">
        <f>'m1'!F12</f>
        <v>0.16999999999999998</v>
      </c>
      <c r="AS14" s="182">
        <v>36831</v>
      </c>
      <c r="AT14" s="361">
        <v>0</v>
      </c>
      <c r="AU14" s="182">
        <v>36831</v>
      </c>
      <c r="AV14" s="314">
        <f>'m1'!Q12</f>
        <v>0.43000000000000005</v>
      </c>
      <c r="AW14" s="182">
        <v>36831</v>
      </c>
      <c r="AX14" s="361">
        <v>5.0000000000000001E-3</v>
      </c>
      <c r="AY14" s="182">
        <v>36831</v>
      </c>
      <c r="AZ14" s="314">
        <f>'m1'!M12</f>
        <v>0.27</v>
      </c>
      <c r="BA14" s="182">
        <v>36831</v>
      </c>
      <c r="BB14" s="361">
        <v>5.0000000000000001E-3</v>
      </c>
      <c r="BC14" s="182">
        <v>36831</v>
      </c>
      <c r="BD14" s="314">
        <f>'m1'!I12</f>
        <v>0.27</v>
      </c>
      <c r="BE14" s="182">
        <v>36831</v>
      </c>
      <c r="BF14" s="361">
        <v>5.0000000000000001E-3</v>
      </c>
      <c r="BG14" s="182">
        <v>36831</v>
      </c>
      <c r="BH14" s="361">
        <v>0</v>
      </c>
      <c r="BI14" s="182">
        <v>36831</v>
      </c>
      <c r="BJ14" s="314">
        <f>'m1'!U12</f>
        <v>0.12860118749999999</v>
      </c>
      <c r="BK14" s="182">
        <v>36831</v>
      </c>
      <c r="BL14" s="361">
        <v>0</v>
      </c>
      <c r="BM14" s="182">
        <v>36831</v>
      </c>
      <c r="BN14" s="314">
        <f>'m1'!V12</f>
        <v>0.18554298</v>
      </c>
      <c r="BO14" s="182">
        <v>36831</v>
      </c>
      <c r="BP14" s="361">
        <v>0</v>
      </c>
      <c r="BQ14" s="80"/>
      <c r="BS14" s="80"/>
      <c r="BT14" s="80"/>
      <c r="BV14" s="80"/>
      <c r="BW14" s="80"/>
      <c r="BY14" s="80"/>
      <c r="BZ14" s="80"/>
      <c r="CB14" s="80"/>
      <c r="CC14" s="80"/>
      <c r="CE14" s="80"/>
      <c r="CF14" s="80"/>
      <c r="CH14" s="80"/>
      <c r="CI14" s="80"/>
      <c r="CK14" s="80"/>
      <c r="CL14" s="80"/>
      <c r="CN14" s="80"/>
      <c r="CO14" s="80"/>
      <c r="CQ14" s="80"/>
      <c r="CR14" s="80"/>
      <c r="CT14" s="80"/>
      <c r="CU14" s="80"/>
      <c r="CW14" s="80"/>
      <c r="CX14" s="80"/>
      <c r="CZ14" s="80"/>
      <c r="DA14" s="80"/>
      <c r="DC14" s="80"/>
      <c r="DD14" s="80"/>
      <c r="DF14" s="80"/>
      <c r="DG14" s="80"/>
      <c r="DI14" s="80"/>
      <c r="DJ14" s="80"/>
      <c r="DL14" s="80"/>
      <c r="DM14" s="80"/>
    </row>
    <row r="15" spans="1:117">
      <c r="A15" s="182">
        <v>36861</v>
      </c>
      <c r="B15" s="314">
        <f>'m1'!C13</f>
        <v>0.20499999999999999</v>
      </c>
      <c r="D15" s="182">
        <v>36861</v>
      </c>
      <c r="E15" s="314">
        <f>'m1'!K13</f>
        <v>0.32499999999999996</v>
      </c>
      <c r="G15" s="182">
        <v>36861</v>
      </c>
      <c r="H15" s="314">
        <f>'m1'!O13</f>
        <v>0.48499999999999999</v>
      </c>
      <c r="J15" s="182">
        <v>36861</v>
      </c>
      <c r="K15" s="314">
        <f>'m1'!N13</f>
        <v>0.38499999999999995</v>
      </c>
      <c r="M15" s="182">
        <v>36861</v>
      </c>
      <c r="N15" s="314">
        <f>'m1'!H13</f>
        <v>0.32499999999999996</v>
      </c>
      <c r="P15" s="182">
        <v>36861</v>
      </c>
      <c r="Q15" s="314">
        <f>'m1'!E13</f>
        <v>0.19499999999999998</v>
      </c>
      <c r="S15" s="182">
        <v>36861</v>
      </c>
      <c r="T15" s="314">
        <f t="shared" si="0"/>
        <v>0.20499999999999999</v>
      </c>
      <c r="V15" s="182">
        <v>36861</v>
      </c>
      <c r="W15" s="314">
        <f t="shared" si="1"/>
        <v>0.20499999999999999</v>
      </c>
      <c r="Y15" s="182">
        <v>36861</v>
      </c>
      <c r="Z15" s="314">
        <f>'m1'!R13</f>
        <v>0.495</v>
      </c>
      <c r="AB15" s="182">
        <v>36861</v>
      </c>
      <c r="AC15" s="314">
        <f>'m1'!D13</f>
        <v>0.20499999999999999</v>
      </c>
      <c r="AE15" s="182">
        <v>36861</v>
      </c>
      <c r="AF15" s="314">
        <f>'m1'!L13</f>
        <v>0.32499999999999996</v>
      </c>
      <c r="AH15" s="182">
        <v>36861</v>
      </c>
      <c r="AI15" s="314">
        <f>'m1'!P13</f>
        <v>0.48499999999999999</v>
      </c>
      <c r="AK15" s="182">
        <v>36861</v>
      </c>
      <c r="AL15" s="361">
        <f>'m1'!T13</f>
        <v>4.5552499999999961E-2</v>
      </c>
      <c r="AM15" s="182">
        <v>36861</v>
      </c>
      <c r="AN15" s="314">
        <f>'m1'!J13</f>
        <v>0.32499999999999996</v>
      </c>
      <c r="AO15" s="182">
        <v>36861</v>
      </c>
      <c r="AP15" s="361">
        <v>0</v>
      </c>
      <c r="AQ15" s="182">
        <v>36861</v>
      </c>
      <c r="AR15" s="314">
        <f>'m1'!F13</f>
        <v>0.16999999999999998</v>
      </c>
      <c r="AS15" s="182">
        <v>36861</v>
      </c>
      <c r="AT15" s="361">
        <v>0</v>
      </c>
      <c r="AU15" s="182">
        <v>36861</v>
      </c>
      <c r="AV15" s="314">
        <f>'m1'!Q13</f>
        <v>0.48499999999999999</v>
      </c>
      <c r="AW15" s="182">
        <v>36861</v>
      </c>
      <c r="AX15" s="361">
        <v>5.0000000000000001E-3</v>
      </c>
      <c r="AY15" s="182">
        <v>36861</v>
      </c>
      <c r="AZ15" s="314">
        <f>'m1'!M13</f>
        <v>0.32499999999999996</v>
      </c>
      <c r="BA15" s="182">
        <v>36861</v>
      </c>
      <c r="BB15" s="361">
        <v>5.0000000000000001E-3</v>
      </c>
      <c r="BC15" s="182">
        <v>36861</v>
      </c>
      <c r="BD15" s="314">
        <f>'m1'!I13</f>
        <v>0.32499999999999996</v>
      </c>
      <c r="BE15" s="182">
        <v>36861</v>
      </c>
      <c r="BF15" s="361">
        <v>5.0000000000000001E-3</v>
      </c>
      <c r="BG15" s="182">
        <v>36861</v>
      </c>
      <c r="BH15" s="361">
        <v>0</v>
      </c>
      <c r="BI15" s="182">
        <v>36861</v>
      </c>
      <c r="BJ15" s="314">
        <f>'m1'!U13</f>
        <v>0.12668618749999996</v>
      </c>
      <c r="BK15" s="182">
        <v>36861</v>
      </c>
      <c r="BL15" s="361">
        <v>0</v>
      </c>
      <c r="BM15" s="182">
        <v>36861</v>
      </c>
      <c r="BN15" s="314">
        <f>'m1'!V13</f>
        <v>0.18459418</v>
      </c>
      <c r="BO15" s="182">
        <v>36861</v>
      </c>
      <c r="BP15" s="361">
        <v>0</v>
      </c>
      <c r="BQ15" s="80"/>
      <c r="BS15" s="80"/>
      <c r="BT15" s="80"/>
      <c r="BV15" s="80"/>
      <c r="BW15" s="80"/>
      <c r="BY15" s="80"/>
      <c r="BZ15" s="80"/>
      <c r="CB15" s="80"/>
      <c r="CC15" s="80"/>
      <c r="CE15" s="80"/>
      <c r="CF15" s="80"/>
      <c r="CH15" s="80"/>
      <c r="CI15" s="80"/>
      <c r="CK15" s="80"/>
      <c r="CL15" s="80"/>
      <c r="CN15" s="80"/>
      <c r="CO15" s="80"/>
      <c r="CQ15" s="80"/>
      <c r="CR15" s="80"/>
      <c r="CT15" s="80"/>
      <c r="CU15" s="80"/>
      <c r="CW15" s="80"/>
      <c r="CX15" s="80"/>
      <c r="CZ15" s="80"/>
      <c r="DA15" s="80"/>
      <c r="DC15" s="80"/>
      <c r="DD15" s="80"/>
      <c r="DF15" s="80"/>
      <c r="DG15" s="80"/>
      <c r="DI15" s="80"/>
      <c r="DJ15" s="80"/>
      <c r="DL15" s="80"/>
      <c r="DM15" s="80"/>
    </row>
    <row r="16" spans="1:117">
      <c r="A16" s="182">
        <v>36892</v>
      </c>
      <c r="B16" s="314">
        <f>'m1'!C14</f>
        <v>0.22999999999999998</v>
      </c>
      <c r="D16" s="182">
        <v>36892</v>
      </c>
      <c r="E16" s="314">
        <f>'m1'!K14</f>
        <v>0.42</v>
      </c>
      <c r="G16" s="182">
        <v>36892</v>
      </c>
      <c r="H16" s="314">
        <f>'m1'!O14</f>
        <v>0.63</v>
      </c>
      <c r="J16" s="182">
        <v>36892</v>
      </c>
      <c r="K16" s="314">
        <f>'m1'!N14</f>
        <v>0.48</v>
      </c>
      <c r="M16" s="182">
        <v>36892</v>
      </c>
      <c r="N16" s="314">
        <f>'m1'!H14</f>
        <v>0.47</v>
      </c>
      <c r="P16" s="182">
        <v>36892</v>
      </c>
      <c r="Q16" s="314">
        <f>'m1'!E14</f>
        <v>0.21999999999999997</v>
      </c>
      <c r="S16" s="182">
        <v>36892</v>
      </c>
      <c r="T16" s="314">
        <f t="shared" si="0"/>
        <v>0.22999999999999998</v>
      </c>
      <c r="V16" s="182">
        <v>36892</v>
      </c>
      <c r="W16" s="314">
        <f t="shared" si="1"/>
        <v>0.22999999999999998</v>
      </c>
      <c r="Y16" s="182">
        <v>36892</v>
      </c>
      <c r="Z16" s="314">
        <f>'m1'!R14</f>
        <v>0.64</v>
      </c>
      <c r="AB16" s="182">
        <v>36892</v>
      </c>
      <c r="AC16" s="314">
        <f>'m1'!D14</f>
        <v>0.22999999999999998</v>
      </c>
      <c r="AE16" s="182">
        <v>36892</v>
      </c>
      <c r="AF16" s="314">
        <f>'m1'!L14</f>
        <v>0.42</v>
      </c>
      <c r="AH16" s="182">
        <v>36892</v>
      </c>
      <c r="AI16" s="314">
        <f>'m1'!P14</f>
        <v>0.63</v>
      </c>
      <c r="AK16" s="182">
        <v>36892</v>
      </c>
      <c r="AL16" s="361">
        <f>'m1'!T14</f>
        <v>7.0892499999999956E-2</v>
      </c>
      <c r="AM16" s="182">
        <v>36892</v>
      </c>
      <c r="AN16" s="314">
        <f>'m1'!J14</f>
        <v>0.47</v>
      </c>
      <c r="AO16" s="182">
        <v>36892</v>
      </c>
      <c r="AP16" s="361">
        <v>0</v>
      </c>
      <c r="AQ16" s="182">
        <v>36892</v>
      </c>
      <c r="AR16" s="314">
        <f>'m1'!F14</f>
        <v>0.19499999999999998</v>
      </c>
      <c r="AS16" s="182">
        <v>36892</v>
      </c>
      <c r="AT16" s="361">
        <v>0</v>
      </c>
      <c r="AU16" s="182">
        <v>36892</v>
      </c>
      <c r="AV16" s="314">
        <f>'m1'!Q14</f>
        <v>0.63</v>
      </c>
      <c r="AW16" s="182">
        <v>36892</v>
      </c>
      <c r="AX16" s="361">
        <v>5.0000000000000001E-3</v>
      </c>
      <c r="AY16" s="182">
        <v>36892</v>
      </c>
      <c r="AZ16" s="314">
        <f>'m1'!M14</f>
        <v>0.42</v>
      </c>
      <c r="BA16" s="182">
        <v>36892</v>
      </c>
      <c r="BB16" s="361">
        <v>5.0000000000000001E-3</v>
      </c>
      <c r="BC16" s="182">
        <v>36892</v>
      </c>
      <c r="BD16" s="314">
        <f>'m1'!I14</f>
        <v>0.47</v>
      </c>
      <c r="BE16" s="182">
        <v>36892</v>
      </c>
      <c r="BF16" s="361">
        <v>5.0000000000000001E-3</v>
      </c>
      <c r="BG16" s="182">
        <v>36892</v>
      </c>
      <c r="BH16" s="361">
        <v>0</v>
      </c>
      <c r="BI16" s="182">
        <v>36892</v>
      </c>
      <c r="BJ16" s="314">
        <f>'m1'!U14</f>
        <v>0.15125268749999995</v>
      </c>
      <c r="BK16" s="182">
        <v>36892</v>
      </c>
      <c r="BL16" s="361">
        <v>0</v>
      </c>
      <c r="BM16" s="182">
        <v>36892</v>
      </c>
      <c r="BN16" s="314">
        <f>'m1'!V14</f>
        <v>0.21048906000000001</v>
      </c>
      <c r="BO16" s="182">
        <v>36892</v>
      </c>
      <c r="BP16" s="361">
        <v>0</v>
      </c>
      <c r="BQ16" s="80"/>
      <c r="BS16" s="80"/>
      <c r="BT16" s="80"/>
      <c r="BV16" s="80"/>
      <c r="BW16" s="80"/>
      <c r="BY16" s="80"/>
      <c r="BZ16" s="80"/>
      <c r="CB16" s="80"/>
      <c r="CC16" s="80"/>
      <c r="CE16" s="80"/>
      <c r="CF16" s="80"/>
      <c r="CH16" s="80"/>
      <c r="CI16" s="80"/>
      <c r="CK16" s="80"/>
      <c r="CL16" s="80"/>
      <c r="CN16" s="80"/>
      <c r="CO16" s="80"/>
      <c r="CQ16" s="80"/>
      <c r="CR16" s="80"/>
      <c r="CT16" s="80"/>
      <c r="CU16" s="80"/>
      <c r="CW16" s="80"/>
      <c r="CX16" s="80"/>
      <c r="CZ16" s="80"/>
      <c r="DA16" s="80"/>
      <c r="DC16" s="80"/>
      <c r="DD16" s="80"/>
      <c r="DF16" s="80"/>
      <c r="DG16" s="80"/>
      <c r="DI16" s="80"/>
      <c r="DJ16" s="80"/>
      <c r="DL16" s="80"/>
      <c r="DM16" s="80"/>
    </row>
    <row r="17" spans="1:117">
      <c r="A17" s="182">
        <v>36923</v>
      </c>
      <c r="B17" s="314">
        <f>'m1'!C15</f>
        <v>0.28999999999999998</v>
      </c>
      <c r="D17" s="182">
        <v>36923</v>
      </c>
      <c r="E17" s="314">
        <f>'m1'!K15</f>
        <v>0.44999999999999996</v>
      </c>
      <c r="G17" s="182">
        <v>36923</v>
      </c>
      <c r="H17" s="314">
        <f>'m1'!O15</f>
        <v>0.65999999999999992</v>
      </c>
      <c r="J17" s="182">
        <v>36923</v>
      </c>
      <c r="K17" s="314">
        <f>'m1'!N15</f>
        <v>0.51</v>
      </c>
      <c r="M17" s="182">
        <v>36923</v>
      </c>
      <c r="N17" s="314">
        <f>'m1'!H15</f>
        <v>0.49999999999999994</v>
      </c>
      <c r="P17" s="182">
        <v>36923</v>
      </c>
      <c r="Q17" s="314">
        <f>'m1'!E15</f>
        <v>0.27999999999999997</v>
      </c>
      <c r="S17" s="182">
        <v>36923</v>
      </c>
      <c r="T17" s="314">
        <f t="shared" si="0"/>
        <v>0.28999999999999998</v>
      </c>
      <c r="V17" s="182">
        <v>36923</v>
      </c>
      <c r="W17" s="314">
        <f t="shared" si="1"/>
        <v>0.28999999999999998</v>
      </c>
      <c r="Y17" s="182">
        <v>36923</v>
      </c>
      <c r="Z17" s="314">
        <f>'m1'!R15</f>
        <v>0.66999999999999993</v>
      </c>
      <c r="AB17" s="182">
        <v>36923</v>
      </c>
      <c r="AC17" s="314">
        <f>'m1'!D15</f>
        <v>0.28999999999999998</v>
      </c>
      <c r="AE17" s="182">
        <v>36923</v>
      </c>
      <c r="AF17" s="314">
        <f>'m1'!L15</f>
        <v>0.44999999999999996</v>
      </c>
      <c r="AH17" s="182">
        <v>36923</v>
      </c>
      <c r="AI17" s="314">
        <f>'m1'!P15</f>
        <v>0.65999999999999992</v>
      </c>
      <c r="AK17" s="182">
        <v>36923</v>
      </c>
      <c r="AL17" s="361">
        <f>'m1'!T15</f>
        <v>0.13769249999999997</v>
      </c>
      <c r="AM17" s="182">
        <v>36923</v>
      </c>
      <c r="AN17" s="314">
        <f>'m1'!J15</f>
        <v>0.49999999999999994</v>
      </c>
      <c r="AO17" s="182">
        <v>36923</v>
      </c>
      <c r="AP17" s="361">
        <v>0</v>
      </c>
      <c r="AQ17" s="182">
        <v>36923</v>
      </c>
      <c r="AR17" s="314">
        <f>'m1'!F15</f>
        <v>0.255</v>
      </c>
      <c r="AS17" s="182">
        <v>36923</v>
      </c>
      <c r="AT17" s="361">
        <v>0</v>
      </c>
      <c r="AU17" s="182">
        <v>36923</v>
      </c>
      <c r="AV17" s="314">
        <f>'m1'!Q15</f>
        <v>0.65999999999999992</v>
      </c>
      <c r="AW17" s="182">
        <v>36923</v>
      </c>
      <c r="AX17" s="361">
        <v>5.0000000000000001E-3</v>
      </c>
      <c r="AY17" s="182">
        <v>36923</v>
      </c>
      <c r="AZ17" s="314">
        <f>'m1'!M15</f>
        <v>0.44999999999999996</v>
      </c>
      <c r="BA17" s="182">
        <v>36923</v>
      </c>
      <c r="BB17" s="361">
        <v>5.0000000000000001E-3</v>
      </c>
      <c r="BC17" s="182">
        <v>36923</v>
      </c>
      <c r="BD17" s="314">
        <f>'m1'!I15</f>
        <v>0.49999999999999994</v>
      </c>
      <c r="BE17" s="182">
        <v>36923</v>
      </c>
      <c r="BF17" s="361">
        <v>5.0000000000000001E-3</v>
      </c>
      <c r="BG17" s="182">
        <v>36923</v>
      </c>
      <c r="BH17" s="361">
        <v>0</v>
      </c>
      <c r="BI17" s="182">
        <v>36923</v>
      </c>
      <c r="BJ17" s="314">
        <f>'m1'!U15</f>
        <v>0.21358268749999995</v>
      </c>
      <c r="BK17" s="182">
        <v>36923</v>
      </c>
      <c r="BL17" s="361">
        <v>0</v>
      </c>
      <c r="BM17" s="182">
        <v>36923</v>
      </c>
      <c r="BN17" s="314">
        <f>'m1'!V15</f>
        <v>0.27430665999999998</v>
      </c>
      <c r="BO17" s="182">
        <v>36923</v>
      </c>
      <c r="BP17" s="361">
        <v>0</v>
      </c>
      <c r="BQ17" s="80"/>
      <c r="BS17" s="80"/>
      <c r="BT17" s="80"/>
      <c r="BV17" s="80"/>
      <c r="BW17" s="80"/>
      <c r="BY17" s="80"/>
      <c r="BZ17" s="80"/>
      <c r="CB17" s="80"/>
      <c r="CC17" s="80"/>
      <c r="CE17" s="80"/>
      <c r="CF17" s="80"/>
      <c r="CH17" s="80"/>
      <c r="CI17" s="80"/>
      <c r="CK17" s="80"/>
      <c r="CL17" s="80"/>
      <c r="CN17" s="80"/>
      <c r="CO17" s="80"/>
      <c r="CQ17" s="80"/>
      <c r="CR17" s="80"/>
      <c r="CT17" s="80"/>
      <c r="CU17" s="80"/>
      <c r="CW17" s="80"/>
      <c r="CX17" s="80"/>
      <c r="CZ17" s="80"/>
      <c r="DA17" s="80"/>
      <c r="DC17" s="80"/>
      <c r="DD17" s="80"/>
      <c r="DF17" s="80"/>
      <c r="DG17" s="80"/>
      <c r="DI17" s="80"/>
      <c r="DJ17" s="80"/>
      <c r="DL17" s="80"/>
      <c r="DM17" s="80"/>
    </row>
    <row r="18" spans="1:117">
      <c r="A18" s="182">
        <v>36951</v>
      </c>
      <c r="B18" s="314">
        <f>'m1'!C16</f>
        <v>0.28499999999999998</v>
      </c>
      <c r="D18" s="182">
        <v>36951</v>
      </c>
      <c r="E18" s="314">
        <f>'m1'!K16</f>
        <v>0.35</v>
      </c>
      <c r="G18" s="182">
        <v>36951</v>
      </c>
      <c r="H18" s="314">
        <f>'m1'!O16</f>
        <v>0.51</v>
      </c>
      <c r="J18" s="182">
        <v>36951</v>
      </c>
      <c r="K18" s="314">
        <f>'m1'!N16</f>
        <v>0.41</v>
      </c>
      <c r="M18" s="182">
        <v>36951</v>
      </c>
      <c r="N18" s="314">
        <f>'m1'!H16</f>
        <v>0.35</v>
      </c>
      <c r="P18" s="182">
        <v>36951</v>
      </c>
      <c r="Q18" s="314">
        <f>'m1'!E16</f>
        <v>0.27499999999999997</v>
      </c>
      <c r="S18" s="182">
        <v>36951</v>
      </c>
      <c r="T18" s="314">
        <f t="shared" si="0"/>
        <v>0.28499999999999998</v>
      </c>
      <c r="V18" s="182">
        <v>36951</v>
      </c>
      <c r="W18" s="314">
        <f t="shared" si="1"/>
        <v>0.28499999999999998</v>
      </c>
      <c r="Y18" s="182">
        <v>36951</v>
      </c>
      <c r="Z18" s="314">
        <f>'m1'!R16</f>
        <v>0.52</v>
      </c>
      <c r="AB18" s="182">
        <v>36951</v>
      </c>
      <c r="AC18" s="314">
        <f>'m1'!D16</f>
        <v>0.28499999999999998</v>
      </c>
      <c r="AE18" s="182">
        <v>36951</v>
      </c>
      <c r="AF18" s="314">
        <f>'m1'!L16</f>
        <v>0.35</v>
      </c>
      <c r="AH18" s="182">
        <v>36951</v>
      </c>
      <c r="AI18" s="314">
        <f>'m1'!P16</f>
        <v>0.51</v>
      </c>
      <c r="AK18" s="182">
        <v>36951</v>
      </c>
      <c r="AL18" s="361">
        <f>'m1'!T16</f>
        <v>0.13949249999999996</v>
      </c>
      <c r="AM18" s="182">
        <v>36951</v>
      </c>
      <c r="AN18" s="314">
        <f>'m1'!J16</f>
        <v>0.35</v>
      </c>
      <c r="AO18" s="182">
        <v>36951</v>
      </c>
      <c r="AP18" s="361">
        <v>0</v>
      </c>
      <c r="AQ18" s="182">
        <v>36951</v>
      </c>
      <c r="AR18" s="314">
        <f>'m1'!F16</f>
        <v>0.24999999999999997</v>
      </c>
      <c r="AS18" s="182">
        <v>36951</v>
      </c>
      <c r="AT18" s="361">
        <v>0</v>
      </c>
      <c r="AU18" s="182">
        <v>36951</v>
      </c>
      <c r="AV18" s="314">
        <f>'m1'!Q16</f>
        <v>0.51</v>
      </c>
      <c r="AW18" s="182">
        <v>36951</v>
      </c>
      <c r="AX18" s="361">
        <v>5.0000000000000001E-3</v>
      </c>
      <c r="AY18" s="182">
        <v>36951</v>
      </c>
      <c r="AZ18" s="314">
        <f>'m1'!M16</f>
        <v>0.35</v>
      </c>
      <c r="BA18" s="182">
        <v>36951</v>
      </c>
      <c r="BB18" s="361">
        <v>5.0000000000000001E-3</v>
      </c>
      <c r="BC18" s="182">
        <v>36951</v>
      </c>
      <c r="BD18" s="314">
        <f>'m1'!I16</f>
        <v>0.35</v>
      </c>
      <c r="BE18" s="182">
        <v>36951</v>
      </c>
      <c r="BF18" s="361">
        <v>5.0000000000000001E-3</v>
      </c>
      <c r="BG18" s="182">
        <v>36951</v>
      </c>
      <c r="BH18" s="361">
        <v>0</v>
      </c>
      <c r="BI18" s="182">
        <v>36951</v>
      </c>
      <c r="BJ18" s="314">
        <f>'m1'!U16</f>
        <v>0.21253768749999996</v>
      </c>
      <c r="BK18" s="182">
        <v>36951</v>
      </c>
      <c r="BL18" s="361">
        <v>0</v>
      </c>
      <c r="BM18" s="182">
        <v>36951</v>
      </c>
      <c r="BN18" s="314">
        <f>'m1'!V16</f>
        <v>0.27104425999999998</v>
      </c>
      <c r="BO18" s="182">
        <v>36951</v>
      </c>
      <c r="BP18" s="361">
        <v>0</v>
      </c>
      <c r="BQ18" s="80"/>
      <c r="BS18" s="80"/>
      <c r="BT18" s="80"/>
      <c r="BV18" s="80"/>
      <c r="BW18" s="80"/>
      <c r="BY18" s="80"/>
      <c r="BZ18" s="80"/>
      <c r="CB18" s="80"/>
      <c r="CC18" s="80"/>
      <c r="CE18" s="80"/>
      <c r="CF18" s="80"/>
      <c r="CH18" s="80"/>
      <c r="CI18" s="80"/>
      <c r="CK18" s="80"/>
      <c r="CL18" s="80"/>
      <c r="CN18" s="80"/>
      <c r="CO18" s="80"/>
      <c r="CQ18" s="80"/>
      <c r="CR18" s="80"/>
      <c r="CT18" s="80"/>
      <c r="CU18" s="80"/>
      <c r="CW18" s="80"/>
      <c r="CX18" s="80"/>
      <c r="CZ18" s="80"/>
      <c r="DA18" s="80"/>
      <c r="DC18" s="80"/>
      <c r="DD18" s="80"/>
      <c r="DF18" s="80"/>
      <c r="DG18" s="80"/>
      <c r="DI18" s="80"/>
      <c r="DJ18" s="80"/>
      <c r="DL18" s="80"/>
      <c r="DM18" s="80"/>
    </row>
    <row r="19" spans="1:117">
      <c r="A19" s="182">
        <v>36982</v>
      </c>
      <c r="B19" s="314">
        <f>'m1'!C17</f>
        <v>0.14000000000000001</v>
      </c>
      <c r="D19" s="182">
        <v>36982</v>
      </c>
      <c r="E19" s="314">
        <f>'m1'!K17</f>
        <v>0.16250000000000001</v>
      </c>
      <c r="G19" s="182">
        <v>36982</v>
      </c>
      <c r="H19" s="314">
        <f>'m1'!O17</f>
        <v>0.14000000000000001</v>
      </c>
      <c r="J19" s="182">
        <v>36982</v>
      </c>
      <c r="K19" s="314">
        <f>'m1'!N17</f>
        <v>0.1825</v>
      </c>
      <c r="M19" s="182">
        <v>36982</v>
      </c>
      <c r="N19" s="314">
        <f>'m1'!H17</f>
        <v>0.13500000000000001</v>
      </c>
      <c r="P19" s="182">
        <v>36982</v>
      </c>
      <c r="Q19" s="314">
        <f>'m1'!E17</f>
        <v>0.14000000000000001</v>
      </c>
      <c r="S19" s="182">
        <v>36982</v>
      </c>
      <c r="T19" s="314">
        <f t="shared" si="0"/>
        <v>0.14000000000000001</v>
      </c>
      <c r="V19" s="182">
        <v>36982</v>
      </c>
      <c r="W19" s="314">
        <f t="shared" si="1"/>
        <v>0.14000000000000001</v>
      </c>
      <c r="Y19" s="182">
        <v>36982</v>
      </c>
      <c r="Z19" s="314">
        <f>'m1'!R17</f>
        <v>0.14000000000000001</v>
      </c>
      <c r="AB19" s="182">
        <v>36982</v>
      </c>
      <c r="AC19" s="314">
        <f>'m1'!D17</f>
        <v>0.14000000000000001</v>
      </c>
      <c r="AE19" s="182">
        <v>36982</v>
      </c>
      <c r="AF19" s="314">
        <f>'m1'!L17</f>
        <v>0.16250000000000001</v>
      </c>
      <c r="AH19" s="182">
        <v>36982</v>
      </c>
      <c r="AI19" s="314">
        <f>'m1'!P17</f>
        <v>0.14000000000000001</v>
      </c>
      <c r="AK19" s="182">
        <v>36982</v>
      </c>
      <c r="AL19" s="361">
        <f>'m1'!T17</f>
        <v>-0.06</v>
      </c>
      <c r="AM19" s="182">
        <v>36982</v>
      </c>
      <c r="AN19" s="314">
        <f>'m1'!J17</f>
        <v>0.13500000000000001</v>
      </c>
      <c r="AO19" s="182">
        <v>36982</v>
      </c>
      <c r="AP19" s="361">
        <v>0</v>
      </c>
      <c r="AQ19" s="182">
        <v>36982</v>
      </c>
      <c r="AR19" s="314">
        <f>'m1'!F17</f>
        <v>0.10500000000000001</v>
      </c>
      <c r="AS19" s="182">
        <v>36982</v>
      </c>
      <c r="AT19" s="361">
        <v>0</v>
      </c>
      <c r="AU19" s="182">
        <v>36982</v>
      </c>
      <c r="AV19" s="314">
        <f>'m1'!Q17</f>
        <v>0.14000000000000001</v>
      </c>
      <c r="AW19" s="182">
        <v>36982</v>
      </c>
      <c r="AX19" s="361">
        <v>5.0000000000000001E-3</v>
      </c>
      <c r="AY19" s="182">
        <v>36982</v>
      </c>
      <c r="AZ19" s="314">
        <f>'m1'!M17</f>
        <v>0.16250000000000001</v>
      </c>
      <c r="BA19" s="182">
        <v>36982</v>
      </c>
      <c r="BB19" s="361">
        <v>5.0000000000000001E-3</v>
      </c>
      <c r="BC19" s="182">
        <v>36982</v>
      </c>
      <c r="BD19" s="314">
        <f>'m1'!I17</f>
        <v>0.13500000000000001</v>
      </c>
      <c r="BE19" s="182">
        <v>36982</v>
      </c>
      <c r="BF19" s="361">
        <v>5.0000000000000001E-3</v>
      </c>
      <c r="BG19" s="182">
        <v>36982</v>
      </c>
      <c r="BH19" s="361">
        <v>0</v>
      </c>
      <c r="BI19" s="182">
        <v>36982</v>
      </c>
      <c r="BJ19" s="314">
        <f>'m1'!U17</f>
        <v>-4.9999999999999975E-3</v>
      </c>
      <c r="BK19" s="182">
        <v>36982</v>
      </c>
      <c r="BL19" s="361">
        <v>0</v>
      </c>
      <c r="BM19" s="182">
        <v>36982</v>
      </c>
      <c r="BN19" s="314">
        <f>'m1'!V17</f>
        <v>0.13500000000000001</v>
      </c>
      <c r="BO19" s="182">
        <v>36982</v>
      </c>
      <c r="BP19" s="361">
        <v>0</v>
      </c>
      <c r="BQ19" s="80"/>
      <c r="BS19" s="80"/>
      <c r="BT19" s="80"/>
      <c r="BV19" s="80"/>
      <c r="BW19" s="80"/>
      <c r="BY19" s="80"/>
      <c r="BZ19" s="80"/>
      <c r="CB19" s="80"/>
      <c r="CC19" s="80"/>
      <c r="CE19" s="80"/>
      <c r="CF19" s="80"/>
      <c r="CH19" s="80"/>
      <c r="CI19" s="80"/>
      <c r="CK19" s="80"/>
      <c r="CL19" s="80"/>
      <c r="CN19" s="80"/>
      <c r="CO19" s="80"/>
      <c r="CQ19" s="80"/>
      <c r="CR19" s="80"/>
      <c r="CT19" s="80"/>
      <c r="CU19" s="80"/>
      <c r="CW19" s="80"/>
      <c r="CX19" s="80"/>
      <c r="CZ19" s="80"/>
      <c r="DA19" s="80"/>
      <c r="DC19" s="80"/>
      <c r="DD19" s="80"/>
      <c r="DF19" s="80"/>
      <c r="DG19" s="80"/>
      <c r="DI19" s="80"/>
      <c r="DJ19" s="80"/>
      <c r="DL19" s="80"/>
      <c r="DM19" s="80"/>
    </row>
    <row r="20" spans="1:117">
      <c r="A20" s="182">
        <v>37012</v>
      </c>
      <c r="B20" s="314">
        <f>'m1'!C18</f>
        <v>0.14000000000000001</v>
      </c>
      <c r="D20" s="182">
        <v>37012</v>
      </c>
      <c r="E20" s="314">
        <f>'m1'!K18</f>
        <v>0.16250000000000001</v>
      </c>
      <c r="G20" s="182">
        <v>37012</v>
      </c>
      <c r="H20" s="314">
        <f>'m1'!O18</f>
        <v>0.14000000000000001</v>
      </c>
      <c r="J20" s="182">
        <v>37012</v>
      </c>
      <c r="K20" s="314">
        <f>'m1'!N18</f>
        <v>0.1825</v>
      </c>
      <c r="M20" s="182">
        <v>37012</v>
      </c>
      <c r="N20" s="314">
        <f>'m1'!H18</f>
        <v>0.13500000000000001</v>
      </c>
      <c r="P20" s="182">
        <v>37012</v>
      </c>
      <c r="Q20" s="314">
        <f>'m1'!E18</f>
        <v>0.14000000000000001</v>
      </c>
      <c r="S20" s="182">
        <v>37012</v>
      </c>
      <c r="T20" s="314">
        <f t="shared" si="0"/>
        <v>0.14000000000000001</v>
      </c>
      <c r="V20" s="182">
        <v>37012</v>
      </c>
      <c r="W20" s="314">
        <f t="shared" si="1"/>
        <v>0.14000000000000001</v>
      </c>
      <c r="Y20" s="182">
        <v>37012</v>
      </c>
      <c r="Z20" s="314">
        <f>'m1'!R18</f>
        <v>0.14000000000000001</v>
      </c>
      <c r="AB20" s="182">
        <v>37012</v>
      </c>
      <c r="AC20" s="314">
        <f>'m1'!D18</f>
        <v>0.14000000000000001</v>
      </c>
      <c r="AE20" s="182">
        <v>37012</v>
      </c>
      <c r="AF20" s="314">
        <f>'m1'!L18</f>
        <v>0.16250000000000001</v>
      </c>
      <c r="AH20" s="182">
        <v>37012</v>
      </c>
      <c r="AI20" s="314">
        <f>'m1'!P18</f>
        <v>0.14000000000000001</v>
      </c>
      <c r="AK20" s="182">
        <v>37012</v>
      </c>
      <c r="AL20" s="361">
        <f>'m1'!T18</f>
        <v>-0.06</v>
      </c>
      <c r="AM20" s="182">
        <v>37012</v>
      </c>
      <c r="AN20" s="314">
        <f>'m1'!J18</f>
        <v>0.13500000000000001</v>
      </c>
      <c r="AO20" s="182">
        <v>37012</v>
      </c>
      <c r="AP20" s="361">
        <v>0</v>
      </c>
      <c r="AQ20" s="182">
        <v>37012</v>
      </c>
      <c r="AR20" s="314">
        <f>'m1'!F18</f>
        <v>0.10500000000000001</v>
      </c>
      <c r="AS20" s="182">
        <v>37012</v>
      </c>
      <c r="AT20" s="361">
        <v>0</v>
      </c>
      <c r="AU20" s="182">
        <v>37012</v>
      </c>
      <c r="AV20" s="314">
        <f>'m1'!Q18</f>
        <v>0.14000000000000001</v>
      </c>
      <c r="AW20" s="182">
        <v>37012</v>
      </c>
      <c r="AX20" s="361">
        <v>5.0000000000000001E-3</v>
      </c>
      <c r="AY20" s="182">
        <v>37012</v>
      </c>
      <c r="AZ20" s="314">
        <f>'m1'!M18</f>
        <v>0.16250000000000001</v>
      </c>
      <c r="BA20" s="182">
        <v>37012</v>
      </c>
      <c r="BB20" s="361">
        <v>5.0000000000000001E-3</v>
      </c>
      <c r="BC20" s="182">
        <v>37012</v>
      </c>
      <c r="BD20" s="314">
        <f>'m1'!I18</f>
        <v>0.13500000000000001</v>
      </c>
      <c r="BE20" s="182">
        <v>37012</v>
      </c>
      <c r="BF20" s="361">
        <v>5.0000000000000001E-3</v>
      </c>
      <c r="BG20" s="182">
        <v>37012</v>
      </c>
      <c r="BH20" s="361">
        <v>0</v>
      </c>
      <c r="BI20" s="182">
        <v>37012</v>
      </c>
      <c r="BJ20" s="314">
        <f>'m1'!U18</f>
        <v>-4.9999999999999975E-3</v>
      </c>
      <c r="BK20" s="182">
        <v>37012</v>
      </c>
      <c r="BL20" s="361">
        <v>0</v>
      </c>
      <c r="BM20" s="182">
        <v>37012</v>
      </c>
      <c r="BN20" s="314">
        <f>'m1'!V18</f>
        <v>0.1225</v>
      </c>
      <c r="BO20" s="182">
        <v>37012</v>
      </c>
      <c r="BP20" s="361">
        <v>0</v>
      </c>
      <c r="BQ20" s="80"/>
      <c r="BS20" s="80"/>
      <c r="BT20" s="80"/>
      <c r="BV20" s="80"/>
      <c r="BW20" s="80"/>
      <c r="BY20" s="80"/>
      <c r="BZ20" s="80"/>
      <c r="CB20" s="80"/>
      <c r="CC20" s="80"/>
      <c r="CE20" s="80"/>
      <c r="CF20" s="80"/>
      <c r="CH20" s="80"/>
      <c r="CI20" s="80"/>
      <c r="CK20" s="80"/>
      <c r="CL20" s="80"/>
      <c r="CN20" s="80"/>
      <c r="CO20" s="80"/>
      <c r="CQ20" s="80"/>
      <c r="CR20" s="80"/>
      <c r="CT20" s="80"/>
      <c r="CU20" s="80"/>
      <c r="CW20" s="80"/>
      <c r="CX20" s="80"/>
      <c r="CZ20" s="80"/>
      <c r="DA20" s="80"/>
      <c r="DC20" s="80"/>
      <c r="DD20" s="80"/>
      <c r="DF20" s="80"/>
      <c r="DG20" s="80"/>
      <c r="DI20" s="80"/>
      <c r="DJ20" s="80"/>
      <c r="DL20" s="80"/>
      <c r="DM20" s="80"/>
    </row>
    <row r="21" spans="1:117">
      <c r="A21" s="182">
        <v>37043</v>
      </c>
      <c r="B21" s="314">
        <f>'m1'!C19</f>
        <v>0.14000000000000001</v>
      </c>
      <c r="D21" s="182">
        <v>37043</v>
      </c>
      <c r="E21" s="314">
        <f>'m1'!K19</f>
        <v>0.16250000000000001</v>
      </c>
      <c r="G21" s="182">
        <v>37043</v>
      </c>
      <c r="H21" s="314">
        <f>'m1'!O19</f>
        <v>0.14000000000000001</v>
      </c>
      <c r="J21" s="182">
        <v>37043</v>
      </c>
      <c r="K21" s="314">
        <f>'m1'!N19</f>
        <v>0.1825</v>
      </c>
      <c r="M21" s="182">
        <v>37043</v>
      </c>
      <c r="N21" s="314">
        <f>'m1'!H19</f>
        <v>0.13500000000000001</v>
      </c>
      <c r="P21" s="182">
        <v>37043</v>
      </c>
      <c r="Q21" s="314">
        <f>'m1'!E19</f>
        <v>0.14000000000000001</v>
      </c>
      <c r="S21" s="182">
        <v>37043</v>
      </c>
      <c r="T21" s="314">
        <f t="shared" si="0"/>
        <v>0.14000000000000001</v>
      </c>
      <c r="V21" s="182">
        <v>37043</v>
      </c>
      <c r="W21" s="314">
        <f t="shared" si="1"/>
        <v>0.14000000000000001</v>
      </c>
      <c r="Y21" s="182">
        <v>37043</v>
      </c>
      <c r="Z21" s="314">
        <f>'m1'!R19</f>
        <v>0.14000000000000001</v>
      </c>
      <c r="AB21" s="182">
        <v>37043</v>
      </c>
      <c r="AC21" s="314">
        <f>'m1'!D19</f>
        <v>0.14000000000000001</v>
      </c>
      <c r="AE21" s="182">
        <v>37043</v>
      </c>
      <c r="AF21" s="314">
        <f>'m1'!L19</f>
        <v>0.16250000000000001</v>
      </c>
      <c r="AH21" s="182">
        <v>37043</v>
      </c>
      <c r="AI21" s="314">
        <f>'m1'!P19</f>
        <v>0.14000000000000001</v>
      </c>
      <c r="AK21" s="182">
        <v>37043</v>
      </c>
      <c r="AL21" s="361">
        <f>'m1'!T19</f>
        <v>-0.06</v>
      </c>
      <c r="AM21" s="182">
        <v>37043</v>
      </c>
      <c r="AN21" s="314">
        <f>'m1'!J19</f>
        <v>0.13500000000000001</v>
      </c>
      <c r="AO21" s="182">
        <v>37043</v>
      </c>
      <c r="AP21" s="361">
        <v>0</v>
      </c>
      <c r="AQ21" s="182">
        <v>37043</v>
      </c>
      <c r="AR21" s="314">
        <f>'m1'!F19</f>
        <v>0.10500000000000001</v>
      </c>
      <c r="AS21" s="182">
        <v>37043</v>
      </c>
      <c r="AT21" s="361">
        <v>0</v>
      </c>
      <c r="AU21" s="182">
        <v>37043</v>
      </c>
      <c r="AV21" s="314">
        <f>'m1'!Q19</f>
        <v>0.14000000000000001</v>
      </c>
      <c r="AW21" s="182">
        <v>37043</v>
      </c>
      <c r="AX21" s="361">
        <v>5.0000000000000001E-3</v>
      </c>
      <c r="AY21" s="182">
        <v>37043</v>
      </c>
      <c r="AZ21" s="314">
        <f>'m1'!M19</f>
        <v>0.16250000000000001</v>
      </c>
      <c r="BA21" s="182">
        <v>37043</v>
      </c>
      <c r="BB21" s="361">
        <v>5.0000000000000001E-3</v>
      </c>
      <c r="BC21" s="182">
        <v>37043</v>
      </c>
      <c r="BD21" s="314">
        <f>'m1'!I19</f>
        <v>0.13500000000000001</v>
      </c>
      <c r="BE21" s="182">
        <v>37043</v>
      </c>
      <c r="BF21" s="361">
        <v>5.0000000000000001E-3</v>
      </c>
      <c r="BG21" s="182">
        <v>37043</v>
      </c>
      <c r="BH21" s="361">
        <v>0</v>
      </c>
      <c r="BI21" s="182">
        <v>37043</v>
      </c>
      <c r="BJ21" s="314">
        <f>'m1'!U19</f>
        <v>-4.9999999999999975E-3</v>
      </c>
      <c r="BK21" s="182">
        <v>37043</v>
      </c>
      <c r="BL21" s="361">
        <v>0</v>
      </c>
      <c r="BM21" s="182">
        <v>37043</v>
      </c>
      <c r="BN21" s="314">
        <f>'m1'!V19</f>
        <v>0.11749999999999999</v>
      </c>
      <c r="BO21" s="182">
        <v>37043</v>
      </c>
      <c r="BP21" s="361">
        <v>0</v>
      </c>
      <c r="BQ21" s="80"/>
      <c r="BS21" s="80"/>
      <c r="BT21" s="80"/>
      <c r="BV21" s="80"/>
      <c r="BW21" s="80"/>
      <c r="BY21" s="80"/>
      <c r="BZ21" s="80"/>
      <c r="CB21" s="80"/>
      <c r="CC21" s="80"/>
      <c r="CE21" s="80"/>
      <c r="CF21" s="80"/>
      <c r="CH21" s="80"/>
      <c r="CI21" s="80"/>
      <c r="CK21" s="80"/>
      <c r="CL21" s="80"/>
      <c r="CN21" s="80"/>
      <c r="CO21" s="80"/>
      <c r="CQ21" s="80"/>
      <c r="CR21" s="80"/>
      <c r="CT21" s="80"/>
      <c r="CU21" s="80"/>
      <c r="CW21" s="80"/>
      <c r="CX21" s="80"/>
      <c r="CZ21" s="80"/>
      <c r="DA21" s="80"/>
      <c r="DC21" s="80"/>
      <c r="DD21" s="80"/>
      <c r="DF21" s="80"/>
      <c r="DG21" s="80"/>
      <c r="DI21" s="80"/>
      <c r="DJ21" s="80"/>
      <c r="DL21" s="80"/>
      <c r="DM21" s="80"/>
    </row>
    <row r="22" spans="1:117">
      <c r="A22" s="182">
        <v>37073</v>
      </c>
      <c r="B22" s="314">
        <f>'m1'!C20</f>
        <v>0.14000000000000001</v>
      </c>
      <c r="D22" s="182">
        <v>37073</v>
      </c>
      <c r="E22" s="314">
        <f>'m1'!K20</f>
        <v>0.16250000000000001</v>
      </c>
      <c r="G22" s="182">
        <v>37073</v>
      </c>
      <c r="H22" s="314">
        <f>'m1'!O20</f>
        <v>0.14000000000000001</v>
      </c>
      <c r="J22" s="182">
        <v>37073</v>
      </c>
      <c r="K22" s="314">
        <f>'m1'!N20</f>
        <v>0.1825</v>
      </c>
      <c r="M22" s="182">
        <v>37073</v>
      </c>
      <c r="N22" s="314">
        <f>'m1'!H20</f>
        <v>0.13500000000000001</v>
      </c>
      <c r="P22" s="182">
        <v>37073</v>
      </c>
      <c r="Q22" s="314">
        <f>'m1'!E20</f>
        <v>0.14000000000000001</v>
      </c>
      <c r="S22" s="182">
        <v>37073</v>
      </c>
      <c r="T22" s="314">
        <f t="shared" si="0"/>
        <v>0.14000000000000001</v>
      </c>
      <c r="V22" s="182">
        <v>37073</v>
      </c>
      <c r="W22" s="314">
        <f t="shared" si="1"/>
        <v>0.14000000000000001</v>
      </c>
      <c r="Y22" s="182">
        <v>37073</v>
      </c>
      <c r="Z22" s="314">
        <f>'m1'!R20</f>
        <v>0.14000000000000001</v>
      </c>
      <c r="AB22" s="182">
        <v>37073</v>
      </c>
      <c r="AC22" s="314">
        <f>'m1'!D20</f>
        <v>0.14000000000000001</v>
      </c>
      <c r="AE22" s="182">
        <v>37073</v>
      </c>
      <c r="AF22" s="314">
        <f>'m1'!L20</f>
        <v>0.16250000000000001</v>
      </c>
      <c r="AH22" s="182">
        <v>37073</v>
      </c>
      <c r="AI22" s="314">
        <f>'m1'!P20</f>
        <v>0.14000000000000001</v>
      </c>
      <c r="AK22" s="182">
        <v>37073</v>
      </c>
      <c r="AL22" s="361">
        <f>'m1'!T20</f>
        <v>-0.06</v>
      </c>
      <c r="AM22" s="182">
        <v>37073</v>
      </c>
      <c r="AN22" s="314">
        <f>'m1'!J20</f>
        <v>0.13500000000000001</v>
      </c>
      <c r="AO22" s="182">
        <v>37073</v>
      </c>
      <c r="AP22" s="361">
        <v>0</v>
      </c>
      <c r="AQ22" s="182">
        <v>37073</v>
      </c>
      <c r="AR22" s="314">
        <f>'m1'!F20</f>
        <v>0.10500000000000001</v>
      </c>
      <c r="AS22" s="182">
        <v>37073</v>
      </c>
      <c r="AT22" s="361">
        <v>0</v>
      </c>
      <c r="AU22" s="182">
        <v>37073</v>
      </c>
      <c r="AV22" s="314">
        <f>'m1'!Q20</f>
        <v>0.14000000000000001</v>
      </c>
      <c r="AW22" s="182">
        <v>37073</v>
      </c>
      <c r="AX22" s="361">
        <v>5.0000000000000001E-3</v>
      </c>
      <c r="AY22" s="182">
        <v>37073</v>
      </c>
      <c r="AZ22" s="314">
        <f>'m1'!M20</f>
        <v>0.16250000000000001</v>
      </c>
      <c r="BA22" s="182">
        <v>37073</v>
      </c>
      <c r="BB22" s="361">
        <v>5.0000000000000001E-3</v>
      </c>
      <c r="BC22" s="182">
        <v>37073</v>
      </c>
      <c r="BD22" s="314">
        <f>'m1'!I20</f>
        <v>0.13500000000000001</v>
      </c>
      <c r="BE22" s="182">
        <v>37073</v>
      </c>
      <c r="BF22" s="361">
        <v>5.0000000000000001E-3</v>
      </c>
      <c r="BG22" s="182">
        <v>37073</v>
      </c>
      <c r="BH22" s="361">
        <v>0</v>
      </c>
      <c r="BI22" s="182">
        <v>37073</v>
      </c>
      <c r="BJ22" s="314">
        <f>'m1'!U20</f>
        <v>-4.9999999999999975E-3</v>
      </c>
      <c r="BK22" s="182">
        <v>37073</v>
      </c>
      <c r="BL22" s="361">
        <v>0</v>
      </c>
      <c r="BM22" s="182">
        <v>37073</v>
      </c>
      <c r="BN22" s="314">
        <f>'m1'!V20</f>
        <v>0.11</v>
      </c>
      <c r="BO22" s="182">
        <v>37073</v>
      </c>
      <c r="BP22" s="361">
        <v>0</v>
      </c>
      <c r="BQ22" s="80"/>
      <c r="BS22" s="80"/>
      <c r="BT22" s="80"/>
      <c r="BV22" s="80"/>
      <c r="BW22" s="80"/>
      <c r="BY22" s="80"/>
      <c r="BZ22" s="80"/>
      <c r="CB22" s="80"/>
      <c r="CC22" s="80"/>
      <c r="CE22" s="80"/>
      <c r="CF22" s="80"/>
      <c r="CH22" s="80"/>
      <c r="CI22" s="80"/>
      <c r="CK22" s="80"/>
      <c r="CL22" s="80"/>
      <c r="CN22" s="80"/>
      <c r="CO22" s="80"/>
      <c r="CQ22" s="80"/>
      <c r="CR22" s="80"/>
      <c r="CT22" s="80"/>
      <c r="CU22" s="80"/>
      <c r="CW22" s="80"/>
      <c r="CX22" s="80"/>
      <c r="CZ22" s="80"/>
      <c r="DA22" s="80"/>
      <c r="DC22" s="80"/>
      <c r="DD22" s="80"/>
      <c r="DF22" s="80"/>
      <c r="DG22" s="80"/>
      <c r="DI22" s="80"/>
      <c r="DJ22" s="80"/>
      <c r="DL22" s="80"/>
      <c r="DM22" s="80"/>
    </row>
    <row r="23" spans="1:117">
      <c r="A23" s="182">
        <v>37104</v>
      </c>
      <c r="B23" s="314">
        <f>'m1'!C21</f>
        <v>0.14000000000000001</v>
      </c>
      <c r="D23" s="182">
        <v>37104</v>
      </c>
      <c r="E23" s="314">
        <f>'m1'!K21</f>
        <v>0.16250000000000001</v>
      </c>
      <c r="G23" s="182">
        <v>37104</v>
      </c>
      <c r="H23" s="314">
        <f>'m1'!O21</f>
        <v>0.14000000000000001</v>
      </c>
      <c r="J23" s="182">
        <v>37104</v>
      </c>
      <c r="K23" s="314">
        <f>'m1'!N21</f>
        <v>0.1825</v>
      </c>
      <c r="M23" s="182">
        <v>37104</v>
      </c>
      <c r="N23" s="314">
        <f>'m1'!H21</f>
        <v>0.13500000000000001</v>
      </c>
      <c r="P23" s="182">
        <v>37104</v>
      </c>
      <c r="Q23" s="314">
        <f>'m1'!E21</f>
        <v>0.14000000000000001</v>
      </c>
      <c r="S23" s="182">
        <v>37104</v>
      </c>
      <c r="T23" s="314">
        <f t="shared" si="0"/>
        <v>0.14000000000000001</v>
      </c>
      <c r="V23" s="182">
        <v>37104</v>
      </c>
      <c r="W23" s="314">
        <f t="shared" si="1"/>
        <v>0.14000000000000001</v>
      </c>
      <c r="Y23" s="182">
        <v>37104</v>
      </c>
      <c r="Z23" s="314">
        <f>'m1'!R21</f>
        <v>0.14000000000000001</v>
      </c>
      <c r="AB23" s="182">
        <v>37104</v>
      </c>
      <c r="AC23" s="314">
        <f>'m1'!D21</f>
        <v>0.14000000000000001</v>
      </c>
      <c r="AE23" s="182">
        <v>37104</v>
      </c>
      <c r="AF23" s="314">
        <f>'m1'!L21</f>
        <v>0.16250000000000001</v>
      </c>
      <c r="AH23" s="182">
        <v>37104</v>
      </c>
      <c r="AI23" s="314">
        <f>'m1'!P21</f>
        <v>0.14000000000000001</v>
      </c>
      <c r="AK23" s="182">
        <v>37104</v>
      </c>
      <c r="AL23" s="361">
        <f>'m1'!T21</f>
        <v>-0.06</v>
      </c>
      <c r="AM23" s="182">
        <v>37104</v>
      </c>
      <c r="AN23" s="314">
        <f>'m1'!J21</f>
        <v>0.13500000000000001</v>
      </c>
      <c r="AO23" s="182">
        <v>37104</v>
      </c>
      <c r="AP23" s="361">
        <v>0</v>
      </c>
      <c r="AQ23" s="182">
        <v>37104</v>
      </c>
      <c r="AR23" s="314">
        <f>'m1'!F21</f>
        <v>0.10500000000000001</v>
      </c>
      <c r="AS23" s="182">
        <v>37104</v>
      </c>
      <c r="AT23" s="361">
        <v>0</v>
      </c>
      <c r="AU23" s="182">
        <v>37104</v>
      </c>
      <c r="AV23" s="314">
        <f>'m1'!Q21</f>
        <v>0.14000000000000001</v>
      </c>
      <c r="AW23" s="182">
        <v>37104</v>
      </c>
      <c r="AX23" s="361">
        <v>5.0000000000000001E-3</v>
      </c>
      <c r="AY23" s="182">
        <v>37104</v>
      </c>
      <c r="AZ23" s="314">
        <f>'m1'!M21</f>
        <v>0.16250000000000001</v>
      </c>
      <c r="BA23" s="182">
        <v>37104</v>
      </c>
      <c r="BB23" s="361">
        <v>5.0000000000000001E-3</v>
      </c>
      <c r="BC23" s="182">
        <v>37104</v>
      </c>
      <c r="BD23" s="314">
        <f>'m1'!I21</f>
        <v>0.13500000000000001</v>
      </c>
      <c r="BE23" s="182">
        <v>37104</v>
      </c>
      <c r="BF23" s="361">
        <v>5.0000000000000001E-3</v>
      </c>
      <c r="BG23" s="182">
        <v>37104</v>
      </c>
      <c r="BH23" s="361">
        <v>0</v>
      </c>
      <c r="BI23" s="182">
        <v>37104</v>
      </c>
      <c r="BJ23" s="314">
        <f>'m1'!U21</f>
        <v>-4.9999999999999975E-3</v>
      </c>
      <c r="BK23" s="182">
        <v>37104</v>
      </c>
      <c r="BL23" s="361">
        <v>0</v>
      </c>
      <c r="BM23" s="182">
        <v>37104</v>
      </c>
      <c r="BN23" s="314">
        <f>'m1'!V21</f>
        <v>0.1075</v>
      </c>
      <c r="BO23" s="182">
        <v>37104</v>
      </c>
      <c r="BP23" s="361">
        <v>0</v>
      </c>
      <c r="BQ23" s="80"/>
      <c r="BS23" s="80"/>
      <c r="BT23" s="80"/>
      <c r="BV23" s="80"/>
      <c r="BW23" s="80"/>
      <c r="BY23" s="80"/>
      <c r="BZ23" s="80"/>
      <c r="CB23" s="80"/>
      <c r="CC23" s="80"/>
      <c r="CE23" s="80"/>
      <c r="CF23" s="80"/>
      <c r="CH23" s="80"/>
      <c r="CI23" s="80"/>
      <c r="CK23" s="80"/>
      <c r="CL23" s="80"/>
      <c r="CN23" s="80"/>
      <c r="CO23" s="80"/>
      <c r="CQ23" s="80"/>
      <c r="CR23" s="80"/>
      <c r="CT23" s="80"/>
      <c r="CU23" s="80"/>
      <c r="CW23" s="80"/>
      <c r="CX23" s="80"/>
      <c r="CZ23" s="80"/>
      <c r="DA23" s="80"/>
      <c r="DC23" s="80"/>
      <c r="DD23" s="80"/>
      <c r="DF23" s="80"/>
      <c r="DG23" s="80"/>
      <c r="DI23" s="80"/>
      <c r="DJ23" s="80"/>
      <c r="DL23" s="80"/>
      <c r="DM23" s="80"/>
    </row>
    <row r="24" spans="1:117">
      <c r="A24" s="182">
        <v>37135</v>
      </c>
      <c r="B24" s="314">
        <f>'m1'!C22</f>
        <v>0.14000000000000001</v>
      </c>
      <c r="D24" s="182">
        <v>37135</v>
      </c>
      <c r="E24" s="314">
        <f>'m1'!K22</f>
        <v>0.16250000000000001</v>
      </c>
      <c r="G24" s="182">
        <v>37135</v>
      </c>
      <c r="H24" s="314">
        <f>'m1'!O22</f>
        <v>0.14000000000000001</v>
      </c>
      <c r="J24" s="182">
        <v>37135</v>
      </c>
      <c r="K24" s="314">
        <f>'m1'!N22</f>
        <v>0.1825</v>
      </c>
      <c r="M24" s="182">
        <v>37135</v>
      </c>
      <c r="N24" s="314">
        <f>'m1'!H22</f>
        <v>0.13500000000000001</v>
      </c>
      <c r="P24" s="182">
        <v>37135</v>
      </c>
      <c r="Q24" s="314">
        <f>'m1'!E22</f>
        <v>0.14000000000000001</v>
      </c>
      <c r="S24" s="182">
        <v>37135</v>
      </c>
      <c r="T24" s="314">
        <f t="shared" si="0"/>
        <v>0.14000000000000001</v>
      </c>
      <c r="V24" s="182">
        <v>37135</v>
      </c>
      <c r="W24" s="314">
        <f t="shared" si="1"/>
        <v>0.14000000000000001</v>
      </c>
      <c r="Y24" s="182">
        <v>37135</v>
      </c>
      <c r="Z24" s="314">
        <f>'m1'!R22</f>
        <v>0.14000000000000001</v>
      </c>
      <c r="AB24" s="182">
        <v>37135</v>
      </c>
      <c r="AC24" s="314">
        <f>'m1'!D22</f>
        <v>0.14000000000000001</v>
      </c>
      <c r="AE24" s="182">
        <v>37135</v>
      </c>
      <c r="AF24" s="314">
        <f>'m1'!L22</f>
        <v>0.16250000000000001</v>
      </c>
      <c r="AH24" s="182">
        <v>37135</v>
      </c>
      <c r="AI24" s="314">
        <f>'m1'!P22</f>
        <v>0.14000000000000001</v>
      </c>
      <c r="AK24" s="182">
        <v>37135</v>
      </c>
      <c r="AL24" s="361">
        <f>'m1'!T22</f>
        <v>-0.06</v>
      </c>
      <c r="AM24" s="182">
        <v>37135</v>
      </c>
      <c r="AN24" s="314">
        <f>'m1'!J22</f>
        <v>0.13500000000000001</v>
      </c>
      <c r="AO24" s="182">
        <v>37135</v>
      </c>
      <c r="AP24" s="361">
        <v>0</v>
      </c>
      <c r="AQ24" s="182">
        <v>37135</v>
      </c>
      <c r="AR24" s="314">
        <f>'m1'!F22</f>
        <v>0.10500000000000001</v>
      </c>
      <c r="AS24" s="182">
        <v>37135</v>
      </c>
      <c r="AT24" s="361">
        <v>0</v>
      </c>
      <c r="AU24" s="182">
        <v>37135</v>
      </c>
      <c r="AV24" s="314">
        <f>'m1'!Q22</f>
        <v>0.14000000000000001</v>
      </c>
      <c r="AW24" s="182">
        <v>37135</v>
      </c>
      <c r="AX24" s="361">
        <v>5.0000000000000001E-3</v>
      </c>
      <c r="AY24" s="182">
        <v>37135</v>
      </c>
      <c r="AZ24" s="314">
        <f>'m1'!M22</f>
        <v>0.16250000000000001</v>
      </c>
      <c r="BA24" s="182">
        <v>37135</v>
      </c>
      <c r="BB24" s="361">
        <v>5.0000000000000001E-3</v>
      </c>
      <c r="BC24" s="182">
        <v>37135</v>
      </c>
      <c r="BD24" s="314">
        <f>'m1'!I22</f>
        <v>0.13500000000000001</v>
      </c>
      <c r="BE24" s="182">
        <v>37135</v>
      </c>
      <c r="BF24" s="361">
        <v>5.0000000000000001E-3</v>
      </c>
      <c r="BG24" s="182">
        <v>37135</v>
      </c>
      <c r="BH24" s="361">
        <v>0</v>
      </c>
      <c r="BI24" s="182">
        <v>37135</v>
      </c>
      <c r="BJ24" s="314">
        <f>'m1'!U22</f>
        <v>-4.9999999999999975E-3</v>
      </c>
      <c r="BK24" s="182">
        <v>37135</v>
      </c>
      <c r="BL24" s="361">
        <v>0</v>
      </c>
      <c r="BM24" s="182">
        <v>37135</v>
      </c>
      <c r="BN24" s="314">
        <f>'m1'!V22</f>
        <v>0.1075</v>
      </c>
      <c r="BO24" s="182">
        <v>37135</v>
      </c>
      <c r="BP24" s="361">
        <v>0</v>
      </c>
      <c r="BQ24" s="80"/>
      <c r="BS24" s="80"/>
      <c r="BT24" s="80"/>
      <c r="BV24" s="80"/>
      <c r="BW24" s="80"/>
      <c r="BY24" s="80"/>
      <c r="BZ24" s="80"/>
      <c r="CB24" s="80"/>
      <c r="CC24" s="80"/>
      <c r="CE24" s="80"/>
      <c r="CF24" s="80"/>
      <c r="CH24" s="80"/>
      <c r="CI24" s="80"/>
      <c r="CK24" s="80"/>
      <c r="CL24" s="80"/>
      <c r="CN24" s="80"/>
      <c r="CO24" s="80"/>
      <c r="CQ24" s="80"/>
      <c r="CR24" s="80"/>
      <c r="CT24" s="80"/>
      <c r="CU24" s="80"/>
      <c r="CW24" s="80"/>
      <c r="CX24" s="80"/>
      <c r="CZ24" s="80"/>
      <c r="DA24" s="80"/>
      <c r="DC24" s="80"/>
      <c r="DD24" s="80"/>
      <c r="DF24" s="80"/>
      <c r="DG24" s="80"/>
      <c r="DI24" s="80"/>
      <c r="DJ24" s="80"/>
      <c r="DL24" s="80"/>
      <c r="DM24" s="80"/>
    </row>
    <row r="25" spans="1:117">
      <c r="A25" s="182">
        <v>37165</v>
      </c>
      <c r="B25" s="314">
        <f>'m1'!C23</f>
        <v>0.14000000000000001</v>
      </c>
      <c r="D25" s="182">
        <v>37165</v>
      </c>
      <c r="E25" s="314">
        <f>'m1'!K23</f>
        <v>0.16250000000000001</v>
      </c>
      <c r="G25" s="182">
        <v>37165</v>
      </c>
      <c r="H25" s="314">
        <f>'m1'!O23</f>
        <v>0.14000000000000001</v>
      </c>
      <c r="J25" s="182">
        <v>37165</v>
      </c>
      <c r="K25" s="314">
        <f>'m1'!N23</f>
        <v>0.1825</v>
      </c>
      <c r="M25" s="182">
        <v>37165</v>
      </c>
      <c r="N25" s="314">
        <f>'m1'!H23</f>
        <v>0.13500000000000001</v>
      </c>
      <c r="P25" s="182">
        <v>37165</v>
      </c>
      <c r="Q25" s="314">
        <f>'m1'!E23</f>
        <v>0.14000000000000001</v>
      </c>
      <c r="S25" s="182">
        <v>37165</v>
      </c>
      <c r="T25" s="314">
        <f t="shared" si="0"/>
        <v>0.14000000000000001</v>
      </c>
      <c r="V25" s="182">
        <v>37165</v>
      </c>
      <c r="W25" s="314">
        <f t="shared" si="1"/>
        <v>0.14000000000000001</v>
      </c>
      <c r="Y25" s="182">
        <v>37165</v>
      </c>
      <c r="Z25" s="314">
        <f>'m1'!R23</f>
        <v>0.14000000000000001</v>
      </c>
      <c r="AB25" s="182">
        <v>37165</v>
      </c>
      <c r="AC25" s="314">
        <f>'m1'!D23</f>
        <v>0.14000000000000001</v>
      </c>
      <c r="AE25" s="182">
        <v>37165</v>
      </c>
      <c r="AF25" s="314">
        <f>'m1'!L23</f>
        <v>0.16250000000000001</v>
      </c>
      <c r="AH25" s="182">
        <v>37165</v>
      </c>
      <c r="AI25" s="314">
        <f>'m1'!P23</f>
        <v>0.14000000000000001</v>
      </c>
      <c r="AK25" s="182">
        <v>37165</v>
      </c>
      <c r="AL25" s="361">
        <f>'m1'!T23</f>
        <v>-0.06</v>
      </c>
      <c r="AM25" s="182">
        <v>37165</v>
      </c>
      <c r="AN25" s="314">
        <f>'m1'!J23</f>
        <v>0.13500000000000001</v>
      </c>
      <c r="AO25" s="182">
        <v>37165</v>
      </c>
      <c r="AP25" s="361">
        <v>0</v>
      </c>
      <c r="AQ25" s="182">
        <v>37165</v>
      </c>
      <c r="AR25" s="314">
        <f>'m1'!F23</f>
        <v>0.10500000000000001</v>
      </c>
      <c r="AS25" s="182">
        <v>37165</v>
      </c>
      <c r="AT25" s="361">
        <v>0</v>
      </c>
      <c r="AU25" s="182">
        <v>37165</v>
      </c>
      <c r="AV25" s="314">
        <f>'m1'!Q23</f>
        <v>0.14000000000000001</v>
      </c>
      <c r="AW25" s="182">
        <v>37165</v>
      </c>
      <c r="AX25" s="361">
        <v>5.0000000000000001E-3</v>
      </c>
      <c r="AY25" s="182">
        <v>37165</v>
      </c>
      <c r="AZ25" s="314">
        <f>'m1'!M23</f>
        <v>0.16250000000000001</v>
      </c>
      <c r="BA25" s="182">
        <v>37165</v>
      </c>
      <c r="BB25" s="361">
        <v>5.0000000000000001E-3</v>
      </c>
      <c r="BC25" s="182">
        <v>37165</v>
      </c>
      <c r="BD25" s="314">
        <f>'m1'!I23</f>
        <v>0.13500000000000001</v>
      </c>
      <c r="BE25" s="182">
        <v>37165</v>
      </c>
      <c r="BF25" s="361">
        <v>5.0000000000000001E-3</v>
      </c>
      <c r="BG25" s="182">
        <v>37165</v>
      </c>
      <c r="BH25" s="361">
        <v>0</v>
      </c>
      <c r="BI25" s="182">
        <v>37165</v>
      </c>
      <c r="BJ25" s="314">
        <f>'m1'!U23</f>
        <v>-4.9999999999999975E-3</v>
      </c>
      <c r="BK25" s="182">
        <v>37165</v>
      </c>
      <c r="BL25" s="361">
        <v>0</v>
      </c>
      <c r="BM25" s="182">
        <v>37165</v>
      </c>
      <c r="BN25" s="314">
        <f>'m1'!V23</f>
        <v>0.1225</v>
      </c>
      <c r="BO25" s="182">
        <v>37165</v>
      </c>
      <c r="BP25" s="361">
        <v>0</v>
      </c>
      <c r="BQ25" s="80"/>
      <c r="BS25" s="80"/>
      <c r="BT25" s="80"/>
      <c r="BV25" s="80"/>
      <c r="BW25" s="80"/>
      <c r="BY25" s="80"/>
      <c r="BZ25" s="80"/>
      <c r="CB25" s="80"/>
      <c r="CC25" s="80"/>
      <c r="CE25" s="80"/>
      <c r="CF25" s="80"/>
      <c r="CH25" s="80"/>
      <c r="CI25" s="80"/>
      <c r="CK25" s="80"/>
      <c r="CL25" s="80"/>
      <c r="CN25" s="80"/>
      <c r="CO25" s="80"/>
      <c r="CQ25" s="80"/>
      <c r="CR25" s="80"/>
      <c r="CT25" s="80"/>
      <c r="CU25" s="80"/>
      <c r="CW25" s="80"/>
      <c r="CX25" s="80"/>
      <c r="CZ25" s="80"/>
      <c r="DA25" s="80"/>
      <c r="DC25" s="80"/>
      <c r="DD25" s="80"/>
      <c r="DF25" s="80"/>
      <c r="DG25" s="80"/>
      <c r="DI25" s="80"/>
      <c r="DJ25" s="80"/>
      <c r="DL25" s="80"/>
      <c r="DM25" s="80"/>
    </row>
    <row r="26" spans="1:117">
      <c r="A26" s="182">
        <v>37196</v>
      </c>
      <c r="B26" s="314">
        <f>'m1'!C24</f>
        <v>0.215</v>
      </c>
      <c r="D26" s="182">
        <v>37196</v>
      </c>
      <c r="E26" s="314">
        <f>'m1'!K24</f>
        <v>0.27500000000000002</v>
      </c>
      <c r="G26" s="182">
        <v>37196</v>
      </c>
      <c r="H26" s="314">
        <f>'m1'!O24</f>
        <v>0.41000000000000003</v>
      </c>
      <c r="J26" s="182">
        <v>37196</v>
      </c>
      <c r="K26" s="314">
        <f>'m1'!N24</f>
        <v>0.30500000000000005</v>
      </c>
      <c r="M26" s="182">
        <v>37196</v>
      </c>
      <c r="N26" s="314">
        <f>'m1'!H24</f>
        <v>0.28500000000000003</v>
      </c>
      <c r="P26" s="182">
        <v>37196</v>
      </c>
      <c r="Q26" s="314">
        <f>'m1'!E24</f>
        <v>0.215</v>
      </c>
      <c r="S26" s="182">
        <v>37196</v>
      </c>
      <c r="T26" s="314">
        <f t="shared" si="0"/>
        <v>0.215</v>
      </c>
      <c r="V26" s="182">
        <v>37196</v>
      </c>
      <c r="W26" s="314">
        <f t="shared" si="1"/>
        <v>0.215</v>
      </c>
      <c r="Y26" s="182">
        <v>37196</v>
      </c>
      <c r="Z26" s="314">
        <f>'m1'!R24</f>
        <v>0.42000000000000004</v>
      </c>
      <c r="AB26" s="182">
        <v>37196</v>
      </c>
      <c r="AC26" s="314">
        <f>'m1'!D24</f>
        <v>0.215</v>
      </c>
      <c r="AE26" s="182">
        <v>37196</v>
      </c>
      <c r="AF26" s="314">
        <f>'m1'!L24</f>
        <v>0.27500000000000002</v>
      </c>
      <c r="AH26" s="182">
        <v>37196</v>
      </c>
      <c r="AI26" s="314">
        <f>'m1'!P24</f>
        <v>0.41000000000000003</v>
      </c>
      <c r="AK26" s="182">
        <v>37196</v>
      </c>
      <c r="AL26" s="361">
        <f>'m1'!T24</f>
        <v>5.4999999999999993E-2</v>
      </c>
      <c r="AM26" s="182">
        <v>37196</v>
      </c>
      <c r="AN26" s="314">
        <f>'m1'!J24</f>
        <v>0.29500000000000004</v>
      </c>
      <c r="AO26" s="182">
        <v>37196</v>
      </c>
      <c r="AP26" s="361">
        <v>0</v>
      </c>
      <c r="AQ26" s="182">
        <v>37196</v>
      </c>
      <c r="AR26" s="314">
        <f>'m1'!F24</f>
        <v>0.18</v>
      </c>
      <c r="AS26" s="182">
        <v>37196</v>
      </c>
      <c r="AT26" s="361">
        <v>0</v>
      </c>
      <c r="AU26" s="182">
        <v>37196</v>
      </c>
      <c r="AV26" s="314">
        <f>'m1'!Q24</f>
        <v>0.41000000000000003</v>
      </c>
      <c r="AW26" s="182">
        <v>37196</v>
      </c>
      <c r="AX26" s="361">
        <v>5.0000000000000001E-3</v>
      </c>
      <c r="AY26" s="182">
        <v>37196</v>
      </c>
      <c r="AZ26" s="314">
        <f>'m1'!M24</f>
        <v>0.27500000000000002</v>
      </c>
      <c r="BA26" s="182">
        <v>37196</v>
      </c>
      <c r="BB26" s="361">
        <v>5.0000000000000001E-3</v>
      </c>
      <c r="BC26" s="182">
        <v>37196</v>
      </c>
      <c r="BD26" s="314">
        <f>'m1'!I24</f>
        <v>0.28500000000000003</v>
      </c>
      <c r="BE26" s="182">
        <v>37196</v>
      </c>
      <c r="BF26" s="361">
        <v>5.0000000000000001E-3</v>
      </c>
      <c r="BG26" s="182">
        <v>37196</v>
      </c>
      <c r="BH26" s="361">
        <v>0</v>
      </c>
      <c r="BI26" s="182">
        <v>37196</v>
      </c>
      <c r="BJ26" s="314">
        <f>'m1'!U24</f>
        <v>0.10999999999999999</v>
      </c>
      <c r="BK26" s="182">
        <v>37196</v>
      </c>
      <c r="BL26" s="361">
        <v>0</v>
      </c>
      <c r="BM26" s="182">
        <v>37196</v>
      </c>
      <c r="BN26" s="314">
        <f>'m1'!V24</f>
        <v>0.18090400000000001</v>
      </c>
      <c r="BO26" s="182">
        <v>37196</v>
      </c>
      <c r="BP26" s="361">
        <v>0</v>
      </c>
      <c r="BQ26" s="80"/>
      <c r="BS26" s="80"/>
      <c r="BT26" s="80"/>
      <c r="BV26" s="80"/>
      <c r="BW26" s="80"/>
      <c r="BY26" s="80"/>
      <c r="BZ26" s="80"/>
      <c r="CB26" s="80"/>
      <c r="CC26" s="80"/>
      <c r="CE26" s="80"/>
      <c r="CF26" s="80"/>
      <c r="CH26" s="80"/>
      <c r="CI26" s="80"/>
      <c r="CK26" s="80"/>
      <c r="CL26" s="80"/>
      <c r="CN26" s="80"/>
      <c r="CO26" s="80"/>
      <c r="CQ26" s="80"/>
      <c r="CR26" s="80"/>
      <c r="CT26" s="80"/>
      <c r="CU26" s="80"/>
      <c r="CW26" s="80"/>
      <c r="CX26" s="80"/>
      <c r="CZ26" s="80"/>
      <c r="DA26" s="80"/>
      <c r="DC26" s="80"/>
      <c r="DD26" s="80"/>
      <c r="DF26" s="80"/>
      <c r="DG26" s="80"/>
      <c r="DI26" s="80"/>
      <c r="DJ26" s="80"/>
      <c r="DL26" s="80"/>
      <c r="DM26" s="80"/>
    </row>
    <row r="27" spans="1:117">
      <c r="A27" s="182">
        <v>37226</v>
      </c>
      <c r="B27" s="314">
        <f>'m1'!C25</f>
        <v>0.215</v>
      </c>
      <c r="D27" s="182">
        <v>37226</v>
      </c>
      <c r="E27" s="314">
        <f>'m1'!K25</f>
        <v>0.35499999999999998</v>
      </c>
      <c r="G27" s="182">
        <v>37226</v>
      </c>
      <c r="H27" s="314">
        <f>'m1'!O25</f>
        <v>0.49</v>
      </c>
      <c r="J27" s="182">
        <v>37226</v>
      </c>
      <c r="K27" s="314">
        <f>'m1'!N25</f>
        <v>0.38500000000000001</v>
      </c>
      <c r="M27" s="182">
        <v>37226</v>
      </c>
      <c r="N27" s="314">
        <f>'m1'!H25</f>
        <v>0.36499999999999999</v>
      </c>
      <c r="P27" s="182">
        <v>37226</v>
      </c>
      <c r="Q27" s="314">
        <f>'m1'!E25</f>
        <v>0.215</v>
      </c>
      <c r="S27" s="182">
        <v>37226</v>
      </c>
      <c r="T27" s="314">
        <f t="shared" si="0"/>
        <v>0.215</v>
      </c>
      <c r="V27" s="182">
        <v>37226</v>
      </c>
      <c r="W27" s="314">
        <f t="shared" si="1"/>
        <v>0.215</v>
      </c>
      <c r="Y27" s="182">
        <v>37226</v>
      </c>
      <c r="Z27" s="314">
        <f>'m1'!R25</f>
        <v>0.5</v>
      </c>
      <c r="AB27" s="182">
        <v>37226</v>
      </c>
      <c r="AC27" s="314">
        <f>'m1'!D25</f>
        <v>0.215</v>
      </c>
      <c r="AE27" s="182">
        <v>37226</v>
      </c>
      <c r="AF27" s="314">
        <f>'m1'!L25</f>
        <v>0.35499999999999998</v>
      </c>
      <c r="AH27" s="182">
        <v>37226</v>
      </c>
      <c r="AI27" s="314">
        <f>'m1'!P25</f>
        <v>0.49</v>
      </c>
      <c r="AK27" s="182">
        <v>37226</v>
      </c>
      <c r="AL27" s="361">
        <f>'m1'!T25</f>
        <v>5.4999999999999993E-2</v>
      </c>
      <c r="AM27" s="182">
        <v>37226</v>
      </c>
      <c r="AN27" s="314">
        <f>'m1'!J25</f>
        <v>0.375</v>
      </c>
      <c r="AO27" s="182">
        <v>37226</v>
      </c>
      <c r="AP27" s="361">
        <v>0</v>
      </c>
      <c r="AQ27" s="182">
        <v>37226</v>
      </c>
      <c r="AR27" s="314">
        <f>'m1'!F25</f>
        <v>0.18</v>
      </c>
      <c r="AS27" s="182">
        <v>37226</v>
      </c>
      <c r="AT27" s="361">
        <v>0</v>
      </c>
      <c r="AU27" s="182">
        <v>37226</v>
      </c>
      <c r="AV27" s="314">
        <f>'m1'!Q25</f>
        <v>0.49</v>
      </c>
      <c r="AW27" s="182">
        <v>37226</v>
      </c>
      <c r="AX27" s="361">
        <v>5.0000000000000001E-3</v>
      </c>
      <c r="AY27" s="182">
        <v>37226</v>
      </c>
      <c r="AZ27" s="314">
        <f>'m1'!M25</f>
        <v>0.35499999999999998</v>
      </c>
      <c r="BA27" s="182">
        <v>37226</v>
      </c>
      <c r="BB27" s="361">
        <v>5.0000000000000001E-3</v>
      </c>
      <c r="BC27" s="182">
        <v>37226</v>
      </c>
      <c r="BD27" s="314">
        <f>'m1'!I25</f>
        <v>0.36499999999999999</v>
      </c>
      <c r="BE27" s="182">
        <v>37226</v>
      </c>
      <c r="BF27" s="361">
        <v>5.0000000000000001E-3</v>
      </c>
      <c r="BG27" s="182">
        <v>37226</v>
      </c>
      <c r="BH27" s="361">
        <v>0</v>
      </c>
      <c r="BI27" s="182">
        <v>37226</v>
      </c>
      <c r="BJ27" s="314">
        <f>'m1'!U25</f>
        <v>0.10999999999999999</v>
      </c>
      <c r="BK27" s="182">
        <v>37226</v>
      </c>
      <c r="BL27" s="361">
        <v>0</v>
      </c>
      <c r="BM27" s="182">
        <v>37226</v>
      </c>
      <c r="BN27" s="314">
        <f>'m1'!V25</f>
        <v>0.18426400000000001</v>
      </c>
      <c r="BO27" s="182">
        <v>37226</v>
      </c>
      <c r="BP27" s="361">
        <v>0</v>
      </c>
      <c r="BQ27" s="80"/>
      <c r="BS27" s="80"/>
      <c r="BT27" s="80"/>
      <c r="BV27" s="80"/>
      <c r="BW27" s="80"/>
      <c r="BY27" s="80"/>
      <c r="BZ27" s="80"/>
      <c r="CB27" s="80"/>
      <c r="CC27" s="80"/>
      <c r="CE27" s="80"/>
      <c r="CF27" s="80"/>
      <c r="CH27" s="80"/>
      <c r="CI27" s="80"/>
      <c r="CK27" s="80"/>
      <c r="CL27" s="80"/>
      <c r="CN27" s="80"/>
      <c r="CO27" s="80"/>
      <c r="CQ27" s="80"/>
      <c r="CR27" s="80"/>
      <c r="CT27" s="80"/>
      <c r="CU27" s="80"/>
      <c r="CW27" s="80"/>
      <c r="CX27" s="80"/>
      <c r="CZ27" s="80"/>
      <c r="DA27" s="80"/>
      <c r="DC27" s="80"/>
      <c r="DD27" s="80"/>
      <c r="DF27" s="80"/>
      <c r="DG27" s="80"/>
      <c r="DI27" s="80"/>
      <c r="DJ27" s="80"/>
      <c r="DL27" s="80"/>
      <c r="DM27" s="80"/>
    </row>
    <row r="28" spans="1:117">
      <c r="A28" s="182">
        <v>37257</v>
      </c>
      <c r="B28" s="314">
        <f>'m1'!C26</f>
        <v>0.24</v>
      </c>
      <c r="D28" s="182">
        <v>37257</v>
      </c>
      <c r="E28" s="314">
        <f>'m1'!K26</f>
        <v>0.43</v>
      </c>
      <c r="G28" s="182">
        <v>37257</v>
      </c>
      <c r="H28" s="314">
        <f>'m1'!O26</f>
        <v>0.56499999999999995</v>
      </c>
      <c r="J28" s="182">
        <v>37257</v>
      </c>
      <c r="K28" s="314">
        <f>'m1'!N26</f>
        <v>0.45999999999999996</v>
      </c>
      <c r="M28" s="182">
        <v>37257</v>
      </c>
      <c r="N28" s="314">
        <f>'m1'!H26</f>
        <v>0.44</v>
      </c>
      <c r="P28" s="182">
        <v>37257</v>
      </c>
      <c r="Q28" s="314">
        <f>'m1'!E26</f>
        <v>0.24</v>
      </c>
      <c r="S28" s="182">
        <v>37257</v>
      </c>
      <c r="T28" s="314">
        <f t="shared" si="0"/>
        <v>0.24</v>
      </c>
      <c r="V28" s="182">
        <v>37257</v>
      </c>
      <c r="W28" s="314">
        <f t="shared" si="1"/>
        <v>0.24</v>
      </c>
      <c r="Y28" s="182">
        <v>37257</v>
      </c>
      <c r="Z28" s="314">
        <f>'m1'!R26</f>
        <v>0.57499999999999996</v>
      </c>
      <c r="AB28" s="182">
        <v>37257</v>
      </c>
      <c r="AC28" s="314">
        <f>'m1'!D26</f>
        <v>0.24</v>
      </c>
      <c r="AE28" s="182">
        <v>37257</v>
      </c>
      <c r="AF28" s="314">
        <f>'m1'!L26</f>
        <v>0.43</v>
      </c>
      <c r="AH28" s="182">
        <v>37257</v>
      </c>
      <c r="AI28" s="314">
        <f>'m1'!P26</f>
        <v>0.56499999999999995</v>
      </c>
      <c r="AK28" s="182">
        <v>37257</v>
      </c>
      <c r="AL28" s="361">
        <f>'m1'!T26</f>
        <v>7.9999999999999988E-2</v>
      </c>
      <c r="AM28" s="182">
        <v>37257</v>
      </c>
      <c r="AN28" s="314">
        <f>'m1'!J26</f>
        <v>0.45</v>
      </c>
      <c r="AO28" s="182">
        <v>37257</v>
      </c>
      <c r="AP28" s="361">
        <v>0</v>
      </c>
      <c r="AQ28" s="182">
        <v>37257</v>
      </c>
      <c r="AR28" s="314">
        <f>'m1'!F26</f>
        <v>0.20499999999999999</v>
      </c>
      <c r="AS28" s="182">
        <v>37257</v>
      </c>
      <c r="AT28" s="361">
        <v>0</v>
      </c>
      <c r="AU28" s="182">
        <v>37257</v>
      </c>
      <c r="AV28" s="314">
        <f>'m1'!Q26</f>
        <v>0.56499999999999995</v>
      </c>
      <c r="AW28" s="182">
        <v>37257</v>
      </c>
      <c r="AX28" s="361">
        <v>5.0000000000000001E-3</v>
      </c>
      <c r="AY28" s="182">
        <v>37257</v>
      </c>
      <c r="AZ28" s="314">
        <f>'m1'!M26</f>
        <v>0.43</v>
      </c>
      <c r="BA28" s="182">
        <v>37257</v>
      </c>
      <c r="BB28" s="361">
        <v>5.0000000000000001E-3</v>
      </c>
      <c r="BC28" s="182">
        <v>37257</v>
      </c>
      <c r="BD28" s="314">
        <f>'m1'!I26</f>
        <v>0.44</v>
      </c>
      <c r="BE28" s="182">
        <v>37257</v>
      </c>
      <c r="BF28" s="361">
        <v>5.0000000000000001E-3</v>
      </c>
      <c r="BG28" s="182">
        <v>37257</v>
      </c>
      <c r="BH28" s="361">
        <v>0</v>
      </c>
      <c r="BI28" s="182">
        <v>37257</v>
      </c>
      <c r="BJ28" s="314">
        <f>'m1'!U26</f>
        <v>0.13499999999999998</v>
      </c>
      <c r="BK28" s="182">
        <v>37257</v>
      </c>
      <c r="BL28" s="361">
        <v>0</v>
      </c>
      <c r="BM28" s="182">
        <v>37257</v>
      </c>
      <c r="BN28" s="314">
        <f>'m1'!V26</f>
        <v>0.21063999999999999</v>
      </c>
      <c r="BO28" s="182">
        <v>37257</v>
      </c>
      <c r="BP28" s="361">
        <v>0</v>
      </c>
      <c r="BQ28" s="80"/>
      <c r="BS28" s="80"/>
      <c r="BT28" s="80"/>
      <c r="BV28" s="80"/>
      <c r="BW28" s="80"/>
      <c r="BY28" s="80"/>
      <c r="BZ28" s="80"/>
      <c r="CB28" s="80"/>
      <c r="CC28" s="80"/>
      <c r="CE28" s="80"/>
      <c r="CF28" s="80"/>
      <c r="CH28" s="80"/>
      <c r="CI28" s="80"/>
      <c r="CK28" s="80"/>
      <c r="CL28" s="80"/>
      <c r="CN28" s="80"/>
      <c r="CO28" s="80"/>
      <c r="CQ28" s="80"/>
      <c r="CR28" s="80"/>
      <c r="CT28" s="80"/>
      <c r="CU28" s="80"/>
      <c r="CW28" s="80"/>
      <c r="CX28" s="80"/>
      <c r="CZ28" s="80"/>
      <c r="DA28" s="80"/>
      <c r="DC28" s="80"/>
      <c r="DD28" s="80"/>
      <c r="DF28" s="80"/>
      <c r="DG28" s="80"/>
      <c r="DI28" s="80"/>
      <c r="DJ28" s="80"/>
      <c r="DL28" s="80"/>
      <c r="DM28" s="80"/>
    </row>
    <row r="29" spans="1:117">
      <c r="A29" s="182">
        <v>37288</v>
      </c>
      <c r="B29" s="314">
        <f>'m1'!C27</f>
        <v>0.3</v>
      </c>
      <c r="D29" s="182">
        <v>37288</v>
      </c>
      <c r="E29" s="314">
        <f>'m1'!K27</f>
        <v>0.47</v>
      </c>
      <c r="G29" s="182">
        <v>37288</v>
      </c>
      <c r="H29" s="314">
        <f>'m1'!O27</f>
        <v>0.60499999999999998</v>
      </c>
      <c r="J29" s="182">
        <v>37288</v>
      </c>
      <c r="K29" s="314">
        <f>'m1'!N27</f>
        <v>0.5</v>
      </c>
      <c r="M29" s="182">
        <v>37288</v>
      </c>
      <c r="N29" s="314">
        <f>'m1'!H27</f>
        <v>0.48</v>
      </c>
      <c r="P29" s="182">
        <v>37288</v>
      </c>
      <c r="Q29" s="314">
        <f>'m1'!E27</f>
        <v>0.3</v>
      </c>
      <c r="S29" s="182">
        <v>37288</v>
      </c>
      <c r="T29" s="314">
        <f t="shared" si="0"/>
        <v>0.3</v>
      </c>
      <c r="V29" s="182">
        <v>37288</v>
      </c>
      <c r="W29" s="314">
        <f t="shared" si="1"/>
        <v>0.3</v>
      </c>
      <c r="Y29" s="182">
        <v>37288</v>
      </c>
      <c r="Z29" s="314">
        <f>'m1'!R27</f>
        <v>0.61499999999999999</v>
      </c>
      <c r="AB29" s="182">
        <v>37288</v>
      </c>
      <c r="AC29" s="314">
        <f>'m1'!D27</f>
        <v>0.3</v>
      </c>
      <c r="AE29" s="182">
        <v>37288</v>
      </c>
      <c r="AF29" s="314">
        <f>'m1'!L27</f>
        <v>0.47</v>
      </c>
      <c r="AH29" s="182">
        <v>37288</v>
      </c>
      <c r="AI29" s="314">
        <f>'m1'!P27</f>
        <v>0.60499999999999998</v>
      </c>
      <c r="AK29" s="182">
        <v>37288</v>
      </c>
      <c r="AL29" s="361">
        <f>'m1'!T27</f>
        <v>0.13999999999999999</v>
      </c>
      <c r="AM29" s="182">
        <v>37288</v>
      </c>
      <c r="AN29" s="314">
        <f>'m1'!J27</f>
        <v>0.49</v>
      </c>
      <c r="AO29" s="182">
        <v>37288</v>
      </c>
      <c r="AP29" s="361">
        <v>0</v>
      </c>
      <c r="AQ29" s="182">
        <v>37288</v>
      </c>
      <c r="AR29" s="314">
        <f>'m1'!F27</f>
        <v>0.26500000000000001</v>
      </c>
      <c r="AS29" s="182">
        <v>37288</v>
      </c>
      <c r="AT29" s="361">
        <v>0</v>
      </c>
      <c r="AU29" s="182">
        <v>37288</v>
      </c>
      <c r="AV29" s="314">
        <f>'m1'!Q27</f>
        <v>0.60499999999999998</v>
      </c>
      <c r="AW29" s="182">
        <v>37288</v>
      </c>
      <c r="AX29" s="361">
        <v>5.0000000000000001E-3</v>
      </c>
      <c r="AY29" s="182">
        <v>37288</v>
      </c>
      <c r="AZ29" s="314">
        <f>'m1'!M27</f>
        <v>0.47</v>
      </c>
      <c r="BA29" s="182">
        <v>37288</v>
      </c>
      <c r="BB29" s="361">
        <v>5.0000000000000001E-3</v>
      </c>
      <c r="BC29" s="182">
        <v>37288</v>
      </c>
      <c r="BD29" s="314">
        <f>'m1'!I27</f>
        <v>0.48</v>
      </c>
      <c r="BE29" s="182">
        <v>37288</v>
      </c>
      <c r="BF29" s="361">
        <v>5.0000000000000001E-3</v>
      </c>
      <c r="BG29" s="182">
        <v>37288</v>
      </c>
      <c r="BH29" s="361">
        <v>0</v>
      </c>
      <c r="BI29" s="182">
        <v>37288</v>
      </c>
      <c r="BJ29" s="314">
        <f>'m1'!U27</f>
        <v>0.19499999999999998</v>
      </c>
      <c r="BK29" s="182">
        <v>37288</v>
      </c>
      <c r="BL29" s="361">
        <v>0</v>
      </c>
      <c r="BM29" s="182">
        <v>37288</v>
      </c>
      <c r="BN29" s="314">
        <f>'m1'!V27</f>
        <v>0.26824000000000003</v>
      </c>
      <c r="BO29" s="182">
        <v>37288</v>
      </c>
      <c r="BP29" s="361">
        <v>0</v>
      </c>
      <c r="BQ29" s="80"/>
      <c r="BS29" s="80"/>
      <c r="BT29" s="80"/>
      <c r="BV29" s="80"/>
      <c r="BW29" s="80"/>
      <c r="BY29" s="80"/>
      <c r="BZ29" s="80"/>
      <c r="CB29" s="80"/>
      <c r="CC29" s="80"/>
      <c r="CE29" s="80"/>
      <c r="CF29" s="80"/>
      <c r="CH29" s="80"/>
      <c r="CI29" s="80"/>
      <c r="CK29" s="80"/>
      <c r="CL29" s="80"/>
      <c r="CN29" s="80"/>
      <c r="CO29" s="80"/>
      <c r="CQ29" s="80"/>
      <c r="CR29" s="80"/>
      <c r="CT29" s="80"/>
      <c r="CU29" s="80"/>
      <c r="CW29" s="80"/>
      <c r="CX29" s="80"/>
      <c r="CZ29" s="80"/>
      <c r="DA29" s="80"/>
      <c r="DC29" s="80"/>
      <c r="DD29" s="80"/>
      <c r="DF29" s="80"/>
      <c r="DG29" s="80"/>
      <c r="DI29" s="80"/>
      <c r="DJ29" s="80"/>
      <c r="DL29" s="80"/>
      <c r="DM29" s="80"/>
    </row>
    <row r="30" spans="1:117">
      <c r="A30" s="182">
        <v>37316</v>
      </c>
      <c r="B30" s="314">
        <f>'m1'!C28</f>
        <v>0.29499999999999998</v>
      </c>
      <c r="D30" s="182">
        <v>37316</v>
      </c>
      <c r="E30" s="314">
        <f>'m1'!K28</f>
        <v>0.35499999999999998</v>
      </c>
      <c r="G30" s="182">
        <v>37316</v>
      </c>
      <c r="H30" s="314">
        <f>'m1'!O28</f>
        <v>0.49</v>
      </c>
      <c r="J30" s="182">
        <v>37316</v>
      </c>
      <c r="K30" s="314">
        <f>'m1'!N28</f>
        <v>0.38500000000000001</v>
      </c>
      <c r="M30" s="182">
        <v>37316</v>
      </c>
      <c r="N30" s="314">
        <f>'m1'!H28</f>
        <v>0.36499999999999999</v>
      </c>
      <c r="P30" s="182">
        <v>37316</v>
      </c>
      <c r="Q30" s="314">
        <f>'m1'!E28</f>
        <v>0.29499999999999998</v>
      </c>
      <c r="S30" s="182">
        <v>37316</v>
      </c>
      <c r="T30" s="314">
        <f t="shared" si="0"/>
        <v>0.29499999999999998</v>
      </c>
      <c r="V30" s="182">
        <v>37316</v>
      </c>
      <c r="W30" s="314">
        <f t="shared" si="1"/>
        <v>0.29499999999999998</v>
      </c>
      <c r="Y30" s="182">
        <v>37316</v>
      </c>
      <c r="Z30" s="314">
        <f>'m1'!R28</f>
        <v>0.5</v>
      </c>
      <c r="AB30" s="182">
        <v>37316</v>
      </c>
      <c r="AC30" s="314">
        <f>'m1'!D28</f>
        <v>0.29499999999999998</v>
      </c>
      <c r="AE30" s="182">
        <v>37316</v>
      </c>
      <c r="AF30" s="314">
        <f>'m1'!L28</f>
        <v>0.35499999999999998</v>
      </c>
      <c r="AH30" s="182">
        <v>37316</v>
      </c>
      <c r="AI30" s="314">
        <f>'m1'!P28</f>
        <v>0.49</v>
      </c>
      <c r="AK30" s="182">
        <v>37316</v>
      </c>
      <c r="AL30" s="361">
        <f>'m1'!T28</f>
        <v>0.13499999999999998</v>
      </c>
      <c r="AM30" s="182">
        <v>37316</v>
      </c>
      <c r="AN30" s="314">
        <f>'m1'!J28</f>
        <v>0.375</v>
      </c>
      <c r="AO30" s="182">
        <v>37316</v>
      </c>
      <c r="AP30" s="361">
        <v>0</v>
      </c>
      <c r="AQ30" s="182">
        <v>37316</v>
      </c>
      <c r="AR30" s="314">
        <f>'m1'!F28</f>
        <v>0.26</v>
      </c>
      <c r="AS30" s="182">
        <v>37316</v>
      </c>
      <c r="AT30" s="361">
        <v>0</v>
      </c>
      <c r="AU30" s="182">
        <v>37316</v>
      </c>
      <c r="AV30" s="314">
        <f>'m1'!Q28</f>
        <v>0.49</v>
      </c>
      <c r="AW30" s="182">
        <v>37316</v>
      </c>
      <c r="AX30" s="361">
        <v>5.0000000000000001E-3</v>
      </c>
      <c r="AY30" s="182">
        <v>37316</v>
      </c>
      <c r="AZ30" s="314">
        <f>'m1'!M28</f>
        <v>0.35499999999999998</v>
      </c>
      <c r="BA30" s="182">
        <v>37316</v>
      </c>
      <c r="BB30" s="361">
        <v>5.0000000000000001E-3</v>
      </c>
      <c r="BC30" s="182">
        <v>37316</v>
      </c>
      <c r="BD30" s="314">
        <f>'m1'!I28</f>
        <v>0.36499999999999999</v>
      </c>
      <c r="BE30" s="182">
        <v>37316</v>
      </c>
      <c r="BF30" s="361">
        <v>5.0000000000000001E-3</v>
      </c>
      <c r="BG30" s="182">
        <v>37316</v>
      </c>
      <c r="BH30" s="361">
        <v>0</v>
      </c>
      <c r="BI30" s="182">
        <v>37316</v>
      </c>
      <c r="BJ30" s="314">
        <f>'m1'!U28</f>
        <v>0.18999999999999997</v>
      </c>
      <c r="BK30" s="182">
        <v>37316</v>
      </c>
      <c r="BL30" s="361">
        <v>0</v>
      </c>
      <c r="BM30" s="182">
        <v>37316</v>
      </c>
      <c r="BN30" s="314">
        <f>'m1'!V28</f>
        <v>0.25875999999999999</v>
      </c>
      <c r="BO30" s="182">
        <v>37316</v>
      </c>
      <c r="BP30" s="361">
        <v>0</v>
      </c>
      <c r="BQ30" s="80"/>
      <c r="BS30" s="80"/>
      <c r="BT30" s="80"/>
      <c r="BV30" s="80"/>
      <c r="BW30" s="80"/>
      <c r="BY30" s="80"/>
      <c r="BZ30" s="80"/>
      <c r="CB30" s="80"/>
      <c r="CC30" s="80"/>
      <c r="CE30" s="80"/>
      <c r="CF30" s="80"/>
      <c r="CH30" s="80"/>
      <c r="CI30" s="80"/>
      <c r="CK30" s="80"/>
      <c r="CL30" s="80"/>
      <c r="CN30" s="80"/>
      <c r="CO30" s="80"/>
      <c r="CQ30" s="80"/>
      <c r="CR30" s="80"/>
      <c r="CT30" s="80"/>
      <c r="CU30" s="80"/>
      <c r="CW30" s="80"/>
      <c r="CX30" s="80"/>
      <c r="CZ30" s="80"/>
      <c r="DA30" s="80"/>
      <c r="DC30" s="80"/>
      <c r="DD30" s="80"/>
      <c r="DF30" s="80"/>
      <c r="DG30" s="80"/>
      <c r="DI30" s="80"/>
      <c r="DJ30" s="80"/>
      <c r="DL30" s="80"/>
      <c r="DM30" s="80"/>
    </row>
    <row r="31" spans="1:117">
      <c r="A31" s="182">
        <v>37347</v>
      </c>
      <c r="B31" s="314">
        <f>'m1'!C29</f>
        <v>0.13500000000000001</v>
      </c>
      <c r="D31" s="182">
        <v>37347</v>
      </c>
      <c r="E31" s="314">
        <f>'m1'!K29</f>
        <v>0.155</v>
      </c>
      <c r="G31" s="182">
        <v>37347</v>
      </c>
      <c r="H31" s="314">
        <f>'m1'!O29</f>
        <v>0.13500000000000001</v>
      </c>
      <c r="J31" s="182">
        <v>37347</v>
      </c>
      <c r="K31" s="314">
        <f>'m1'!N29</f>
        <v>0.17499999999999999</v>
      </c>
      <c r="M31" s="182">
        <v>37347</v>
      </c>
      <c r="N31" s="314">
        <f>'m1'!H29</f>
        <v>0.13</v>
      </c>
      <c r="P31" s="182">
        <v>37347</v>
      </c>
      <c r="Q31" s="314">
        <f>'m1'!E29</f>
        <v>0.13500000000000001</v>
      </c>
      <c r="S31" s="182">
        <v>37347</v>
      </c>
      <c r="T31" s="314">
        <f t="shared" si="0"/>
        <v>0.13500000000000001</v>
      </c>
      <c r="V31" s="182">
        <v>37347</v>
      </c>
      <c r="W31" s="314">
        <f t="shared" si="1"/>
        <v>0.13500000000000001</v>
      </c>
      <c r="Y31" s="182">
        <v>37347</v>
      </c>
      <c r="Z31" s="314">
        <f>'m1'!R29</f>
        <v>0.13500000000000001</v>
      </c>
      <c r="AB31" s="182">
        <v>37347</v>
      </c>
      <c r="AC31" s="314">
        <f>'m1'!D29</f>
        <v>0.13500000000000001</v>
      </c>
      <c r="AE31" s="182">
        <v>37347</v>
      </c>
      <c r="AF31" s="314">
        <f>'m1'!L29</f>
        <v>0.155</v>
      </c>
      <c r="AH31" s="182">
        <v>37347</v>
      </c>
      <c r="AI31" s="314">
        <f>'m1'!P29</f>
        <v>0.13500000000000001</v>
      </c>
      <c r="AK31" s="182">
        <v>37347</v>
      </c>
      <c r="AL31" s="361">
        <f>'m1'!T29</f>
        <v>-6.5000000000000002E-2</v>
      </c>
      <c r="AM31" s="182">
        <v>37347</v>
      </c>
      <c r="AN31" s="314">
        <f>'m1'!J29</f>
        <v>0.13</v>
      </c>
      <c r="AO31" s="182">
        <v>37347</v>
      </c>
      <c r="AP31" s="361">
        <v>0</v>
      </c>
      <c r="AQ31" s="182">
        <v>37347</v>
      </c>
      <c r="AR31" s="314">
        <f>'m1'!F29</f>
        <v>0.1</v>
      </c>
      <c r="AS31" s="182">
        <v>37347</v>
      </c>
      <c r="AT31" s="361">
        <v>0</v>
      </c>
      <c r="AU31" s="182">
        <v>37347</v>
      </c>
      <c r="AV31" s="314">
        <f>'m1'!Q29</f>
        <v>0.13500000000000001</v>
      </c>
      <c r="AW31" s="182">
        <v>37347</v>
      </c>
      <c r="AX31" s="361">
        <v>5.0000000000000001E-3</v>
      </c>
      <c r="AY31" s="182">
        <v>37347</v>
      </c>
      <c r="AZ31" s="314">
        <f>'m1'!M29</f>
        <v>0.155</v>
      </c>
      <c r="BA31" s="182">
        <v>37347</v>
      </c>
      <c r="BB31" s="361">
        <v>5.0000000000000001E-3</v>
      </c>
      <c r="BC31" s="182">
        <v>37347</v>
      </c>
      <c r="BD31" s="314">
        <f>'m1'!I29</f>
        <v>0.13</v>
      </c>
      <c r="BE31" s="182">
        <v>37347</v>
      </c>
      <c r="BF31" s="361">
        <v>5.0000000000000001E-3</v>
      </c>
      <c r="BG31" s="182">
        <v>37347</v>
      </c>
      <c r="BH31" s="361">
        <v>0</v>
      </c>
      <c r="BI31" s="182">
        <v>37347</v>
      </c>
      <c r="BJ31" s="314">
        <f>'m1'!U29</f>
        <v>-1.0000000000000002E-2</v>
      </c>
      <c r="BK31" s="182">
        <v>37347</v>
      </c>
      <c r="BL31" s="361">
        <v>0</v>
      </c>
      <c r="BM31" s="182">
        <v>37347</v>
      </c>
      <c r="BN31" s="314">
        <f>'m1'!V29</f>
        <v>0.14499999999999999</v>
      </c>
      <c r="BO31" s="182">
        <v>37347</v>
      </c>
      <c r="BP31" s="361">
        <v>0</v>
      </c>
      <c r="BQ31" s="80"/>
      <c r="BS31" s="80"/>
      <c r="BT31" s="80"/>
      <c r="BV31" s="80"/>
      <c r="BW31" s="80"/>
      <c r="BY31" s="80"/>
      <c r="BZ31" s="80"/>
      <c r="CB31" s="80"/>
      <c r="CC31" s="80"/>
      <c r="CE31" s="80"/>
      <c r="CF31" s="80"/>
      <c r="CH31" s="80"/>
      <c r="CI31" s="80"/>
      <c r="CK31" s="80"/>
      <c r="CL31" s="80"/>
      <c r="CN31" s="80"/>
      <c r="CO31" s="80"/>
      <c r="CQ31" s="80"/>
      <c r="CR31" s="80"/>
      <c r="CT31" s="80"/>
      <c r="CU31" s="80"/>
      <c r="CW31" s="80"/>
      <c r="CX31" s="80"/>
      <c r="CZ31" s="80"/>
      <c r="DA31" s="80"/>
      <c r="DC31" s="80"/>
      <c r="DD31" s="80"/>
      <c r="DF31" s="80"/>
      <c r="DG31" s="80"/>
      <c r="DI31" s="80"/>
      <c r="DJ31" s="80"/>
      <c r="DL31" s="80"/>
      <c r="DM31" s="80"/>
    </row>
    <row r="32" spans="1:117">
      <c r="A32" s="182">
        <v>37377</v>
      </c>
      <c r="B32" s="314">
        <f>'m1'!C30</f>
        <v>0.13500000000000001</v>
      </c>
      <c r="D32" s="182">
        <v>37377</v>
      </c>
      <c r="E32" s="314">
        <f>'m1'!K30</f>
        <v>0.155</v>
      </c>
      <c r="G32" s="182">
        <v>37377</v>
      </c>
      <c r="H32" s="314">
        <f>'m1'!O30</f>
        <v>0.13500000000000001</v>
      </c>
      <c r="J32" s="182">
        <v>37377</v>
      </c>
      <c r="K32" s="314">
        <f>'m1'!N30</f>
        <v>0.17499999999999999</v>
      </c>
      <c r="M32" s="182">
        <v>37377</v>
      </c>
      <c r="N32" s="314">
        <f>'m1'!H30</f>
        <v>0.13</v>
      </c>
      <c r="P32" s="182">
        <v>37377</v>
      </c>
      <c r="Q32" s="314">
        <f>'m1'!E30</f>
        <v>0.13500000000000001</v>
      </c>
      <c r="S32" s="182">
        <v>37377</v>
      </c>
      <c r="T32" s="314">
        <f t="shared" si="0"/>
        <v>0.13500000000000001</v>
      </c>
      <c r="V32" s="182">
        <v>37377</v>
      </c>
      <c r="W32" s="314">
        <f t="shared" si="1"/>
        <v>0.13500000000000001</v>
      </c>
      <c r="Y32" s="182">
        <v>37377</v>
      </c>
      <c r="Z32" s="314">
        <f>'m1'!R30</f>
        <v>0.13500000000000001</v>
      </c>
      <c r="AB32" s="182">
        <v>37377</v>
      </c>
      <c r="AC32" s="314">
        <f>'m1'!D30</f>
        <v>0.13500000000000001</v>
      </c>
      <c r="AE32" s="182">
        <v>37377</v>
      </c>
      <c r="AF32" s="314">
        <f>'m1'!L30</f>
        <v>0.155</v>
      </c>
      <c r="AH32" s="182">
        <v>37377</v>
      </c>
      <c r="AI32" s="314">
        <f>'m1'!P30</f>
        <v>0.13500000000000001</v>
      </c>
      <c r="AK32" s="182">
        <v>37377</v>
      </c>
      <c r="AL32" s="361">
        <f>'m1'!T30</f>
        <v>-6.5000000000000002E-2</v>
      </c>
      <c r="AM32" s="182">
        <v>37377</v>
      </c>
      <c r="AN32" s="314">
        <f>'m1'!J30</f>
        <v>0.13</v>
      </c>
      <c r="AO32" s="182">
        <v>37377</v>
      </c>
      <c r="AP32" s="361">
        <v>0</v>
      </c>
      <c r="AQ32" s="182">
        <v>37377</v>
      </c>
      <c r="AR32" s="314">
        <f>'m1'!F30</f>
        <v>0.1</v>
      </c>
      <c r="AS32" s="182">
        <v>37377</v>
      </c>
      <c r="AT32" s="361">
        <v>0</v>
      </c>
      <c r="AU32" s="182">
        <v>37377</v>
      </c>
      <c r="AV32" s="314">
        <f>'m1'!Q30</f>
        <v>0.13500000000000001</v>
      </c>
      <c r="AW32" s="182">
        <v>37377</v>
      </c>
      <c r="AX32" s="361">
        <v>5.0000000000000001E-3</v>
      </c>
      <c r="AY32" s="182">
        <v>37377</v>
      </c>
      <c r="AZ32" s="314">
        <f>'m1'!M30</f>
        <v>0.155</v>
      </c>
      <c r="BA32" s="182">
        <v>37377</v>
      </c>
      <c r="BB32" s="361">
        <v>5.0000000000000001E-3</v>
      </c>
      <c r="BC32" s="182">
        <v>37377</v>
      </c>
      <c r="BD32" s="314">
        <f>'m1'!I30</f>
        <v>0.13</v>
      </c>
      <c r="BE32" s="182">
        <v>37377</v>
      </c>
      <c r="BF32" s="361">
        <v>5.0000000000000001E-3</v>
      </c>
      <c r="BG32" s="182">
        <v>37377</v>
      </c>
      <c r="BH32" s="361">
        <v>0</v>
      </c>
      <c r="BI32" s="182">
        <v>37377</v>
      </c>
      <c r="BJ32" s="314">
        <f>'m1'!U30</f>
        <v>-1.0000000000000002E-2</v>
      </c>
      <c r="BK32" s="182">
        <v>37377</v>
      </c>
      <c r="BL32" s="361">
        <v>0</v>
      </c>
      <c r="BM32" s="182">
        <v>37377</v>
      </c>
      <c r="BN32" s="314">
        <f>'m1'!V30</f>
        <v>0.13500000000000001</v>
      </c>
      <c r="BO32" s="182">
        <v>37377</v>
      </c>
      <c r="BP32" s="361">
        <v>0</v>
      </c>
      <c r="BQ32" s="80"/>
      <c r="BS32" s="80"/>
      <c r="BT32" s="80"/>
      <c r="BV32" s="80"/>
      <c r="BW32" s="80"/>
      <c r="BY32" s="80"/>
      <c r="BZ32" s="80"/>
      <c r="CB32" s="80"/>
      <c r="CC32" s="80"/>
      <c r="CE32" s="80"/>
      <c r="CF32" s="80"/>
      <c r="CH32" s="80"/>
      <c r="CI32" s="80"/>
      <c r="CK32" s="80"/>
      <c r="CL32" s="80"/>
      <c r="CN32" s="80"/>
      <c r="CO32" s="80"/>
      <c r="CQ32" s="80"/>
      <c r="CR32" s="80"/>
      <c r="CT32" s="80"/>
      <c r="CU32" s="80"/>
      <c r="CW32" s="80"/>
      <c r="CX32" s="80"/>
      <c r="CZ32" s="80"/>
      <c r="DA32" s="80"/>
      <c r="DC32" s="80"/>
      <c r="DD32" s="80"/>
      <c r="DF32" s="80"/>
      <c r="DG32" s="80"/>
      <c r="DI32" s="80"/>
      <c r="DJ32" s="80"/>
      <c r="DL32" s="80"/>
      <c r="DM32" s="80"/>
    </row>
    <row r="33" spans="1:117">
      <c r="A33" s="182">
        <v>37408</v>
      </c>
      <c r="B33" s="314">
        <f>'m1'!C31</f>
        <v>0.13500000000000001</v>
      </c>
      <c r="D33" s="182">
        <v>37408</v>
      </c>
      <c r="E33" s="314">
        <f>'m1'!K31</f>
        <v>0.155</v>
      </c>
      <c r="G33" s="182">
        <v>37408</v>
      </c>
      <c r="H33" s="314">
        <f>'m1'!O31</f>
        <v>0.13500000000000001</v>
      </c>
      <c r="J33" s="182">
        <v>37408</v>
      </c>
      <c r="K33" s="314">
        <f>'m1'!N31</f>
        <v>0.17499999999999999</v>
      </c>
      <c r="M33" s="182">
        <v>37408</v>
      </c>
      <c r="N33" s="314">
        <f>'m1'!H31</f>
        <v>0.13</v>
      </c>
      <c r="P33" s="182">
        <v>37408</v>
      </c>
      <c r="Q33" s="314">
        <f>'m1'!E31</f>
        <v>0.13500000000000001</v>
      </c>
      <c r="S33" s="182">
        <v>37408</v>
      </c>
      <c r="T33" s="314">
        <f t="shared" si="0"/>
        <v>0.13500000000000001</v>
      </c>
      <c r="V33" s="182">
        <v>37408</v>
      </c>
      <c r="W33" s="314">
        <f t="shared" si="1"/>
        <v>0.13500000000000001</v>
      </c>
      <c r="Y33" s="182">
        <v>37408</v>
      </c>
      <c r="Z33" s="314">
        <f>'m1'!R31</f>
        <v>0.13500000000000001</v>
      </c>
      <c r="AB33" s="182">
        <v>37408</v>
      </c>
      <c r="AC33" s="314">
        <f>'m1'!D31</f>
        <v>0.13500000000000001</v>
      </c>
      <c r="AE33" s="182">
        <v>37408</v>
      </c>
      <c r="AF33" s="314">
        <f>'m1'!L31</f>
        <v>0.155</v>
      </c>
      <c r="AH33" s="182">
        <v>37408</v>
      </c>
      <c r="AI33" s="314">
        <f>'m1'!P31</f>
        <v>0.13500000000000001</v>
      </c>
      <c r="AK33" s="182">
        <v>37408</v>
      </c>
      <c r="AL33" s="361">
        <f>'m1'!T31</f>
        <v>-6.5000000000000002E-2</v>
      </c>
      <c r="AM33" s="182">
        <v>37408</v>
      </c>
      <c r="AN33" s="314">
        <f>'m1'!J31</f>
        <v>0.13</v>
      </c>
      <c r="AO33" s="182">
        <v>37408</v>
      </c>
      <c r="AP33" s="361">
        <v>0</v>
      </c>
      <c r="AQ33" s="182">
        <v>37408</v>
      </c>
      <c r="AR33" s="314">
        <f>'m1'!F31</f>
        <v>0.1</v>
      </c>
      <c r="AS33" s="182">
        <v>37408</v>
      </c>
      <c r="AT33" s="361">
        <v>0</v>
      </c>
      <c r="AU33" s="182">
        <v>37408</v>
      </c>
      <c r="AV33" s="314">
        <f>'m1'!Q31</f>
        <v>0.13500000000000001</v>
      </c>
      <c r="AW33" s="182">
        <v>37408</v>
      </c>
      <c r="AX33" s="361">
        <v>5.0000000000000001E-3</v>
      </c>
      <c r="AY33" s="182">
        <v>37408</v>
      </c>
      <c r="AZ33" s="314">
        <f>'m1'!M31</f>
        <v>0.155</v>
      </c>
      <c r="BA33" s="182">
        <v>37408</v>
      </c>
      <c r="BB33" s="361">
        <v>5.0000000000000001E-3</v>
      </c>
      <c r="BC33" s="182">
        <v>37408</v>
      </c>
      <c r="BD33" s="314">
        <f>'m1'!I31</f>
        <v>0.13</v>
      </c>
      <c r="BE33" s="182">
        <v>37408</v>
      </c>
      <c r="BF33" s="361">
        <v>5.0000000000000001E-3</v>
      </c>
      <c r="BG33" s="182">
        <v>37408</v>
      </c>
      <c r="BH33" s="361">
        <v>0</v>
      </c>
      <c r="BI33" s="182">
        <v>37408</v>
      </c>
      <c r="BJ33" s="314">
        <f>'m1'!U31</f>
        <v>-1.0000000000000002E-2</v>
      </c>
      <c r="BK33" s="182">
        <v>37408</v>
      </c>
      <c r="BL33" s="361">
        <v>0</v>
      </c>
      <c r="BM33" s="182">
        <v>37408</v>
      </c>
      <c r="BN33" s="314">
        <f>'m1'!V31</f>
        <v>0.13</v>
      </c>
      <c r="BO33" s="182">
        <v>37408</v>
      </c>
      <c r="BP33" s="361">
        <v>0</v>
      </c>
      <c r="BQ33" s="80"/>
      <c r="BS33" s="80"/>
      <c r="BT33" s="80"/>
      <c r="BV33" s="80"/>
      <c r="BW33" s="80"/>
      <c r="BY33" s="80"/>
      <c r="BZ33" s="80"/>
      <c r="CB33" s="80"/>
      <c r="CC33" s="80"/>
      <c r="CE33" s="80"/>
      <c r="CF33" s="80"/>
      <c r="CH33" s="80"/>
      <c r="CI33" s="80"/>
      <c r="CK33" s="80"/>
      <c r="CL33" s="80"/>
      <c r="CN33" s="80"/>
      <c r="CO33" s="80"/>
      <c r="CQ33" s="80"/>
      <c r="CR33" s="80"/>
      <c r="CT33" s="80"/>
      <c r="CU33" s="80"/>
      <c r="CW33" s="80"/>
      <c r="CX33" s="80"/>
      <c r="CZ33" s="80"/>
      <c r="DA33" s="80"/>
      <c r="DC33" s="80"/>
      <c r="DD33" s="80"/>
      <c r="DF33" s="80"/>
      <c r="DG33" s="80"/>
      <c r="DI33" s="80"/>
      <c r="DJ33" s="80"/>
      <c r="DL33" s="80"/>
      <c r="DM33" s="80"/>
    </row>
    <row r="34" spans="1:117">
      <c r="A34" s="182">
        <v>37438</v>
      </c>
      <c r="B34" s="314">
        <f>'m1'!C32</f>
        <v>0.13500000000000001</v>
      </c>
      <c r="D34" s="182">
        <v>37438</v>
      </c>
      <c r="E34" s="314">
        <f>'m1'!K32</f>
        <v>0.155</v>
      </c>
      <c r="G34" s="182">
        <v>37438</v>
      </c>
      <c r="H34" s="314">
        <f>'m1'!O32</f>
        <v>0.13500000000000001</v>
      </c>
      <c r="J34" s="182">
        <v>37438</v>
      </c>
      <c r="K34" s="314">
        <f>'m1'!N32</f>
        <v>0.17499999999999999</v>
      </c>
      <c r="M34" s="182">
        <v>37438</v>
      </c>
      <c r="N34" s="314">
        <f>'m1'!H32</f>
        <v>0.13</v>
      </c>
      <c r="P34" s="182">
        <v>37438</v>
      </c>
      <c r="Q34" s="314">
        <f>'m1'!E32</f>
        <v>0.13500000000000001</v>
      </c>
      <c r="S34" s="182">
        <v>37438</v>
      </c>
      <c r="T34" s="314">
        <f t="shared" si="0"/>
        <v>0.13500000000000001</v>
      </c>
      <c r="V34" s="182">
        <v>37438</v>
      </c>
      <c r="W34" s="314">
        <f t="shared" si="1"/>
        <v>0.13500000000000001</v>
      </c>
      <c r="Y34" s="182">
        <v>37438</v>
      </c>
      <c r="Z34" s="314">
        <f>'m1'!R32</f>
        <v>0.13500000000000001</v>
      </c>
      <c r="AB34" s="182">
        <v>37438</v>
      </c>
      <c r="AC34" s="314">
        <f>'m1'!D32</f>
        <v>0.13500000000000001</v>
      </c>
      <c r="AE34" s="182">
        <v>37438</v>
      </c>
      <c r="AF34" s="314">
        <f>'m1'!L32</f>
        <v>0.155</v>
      </c>
      <c r="AH34" s="182">
        <v>37438</v>
      </c>
      <c r="AI34" s="314">
        <f>'m1'!P32</f>
        <v>0.13500000000000001</v>
      </c>
      <c r="AK34" s="182">
        <v>37438</v>
      </c>
      <c r="AL34" s="361">
        <f>'m1'!T32</f>
        <v>-6.5000000000000002E-2</v>
      </c>
      <c r="AM34" s="182">
        <v>37438</v>
      </c>
      <c r="AN34" s="314">
        <f>'m1'!J32</f>
        <v>0.13</v>
      </c>
      <c r="AO34" s="182">
        <v>37438</v>
      </c>
      <c r="AP34" s="361">
        <v>0</v>
      </c>
      <c r="AQ34" s="182">
        <v>37438</v>
      </c>
      <c r="AR34" s="314">
        <f>'m1'!F32</f>
        <v>0.1</v>
      </c>
      <c r="AS34" s="182">
        <v>37438</v>
      </c>
      <c r="AT34" s="361">
        <v>0</v>
      </c>
      <c r="AU34" s="182">
        <v>37438</v>
      </c>
      <c r="AV34" s="314">
        <f>'m1'!Q32</f>
        <v>0.13500000000000001</v>
      </c>
      <c r="AW34" s="182">
        <v>37438</v>
      </c>
      <c r="AX34" s="361">
        <v>5.0000000000000001E-3</v>
      </c>
      <c r="AY34" s="182">
        <v>37438</v>
      </c>
      <c r="AZ34" s="314">
        <f>'m1'!M32</f>
        <v>0.155</v>
      </c>
      <c r="BA34" s="182">
        <v>37438</v>
      </c>
      <c r="BB34" s="361">
        <v>5.0000000000000001E-3</v>
      </c>
      <c r="BC34" s="182">
        <v>37438</v>
      </c>
      <c r="BD34" s="314">
        <f>'m1'!I32</f>
        <v>0.13</v>
      </c>
      <c r="BE34" s="182">
        <v>37438</v>
      </c>
      <c r="BF34" s="361">
        <v>5.0000000000000001E-3</v>
      </c>
      <c r="BG34" s="182">
        <v>37438</v>
      </c>
      <c r="BH34" s="361">
        <v>0</v>
      </c>
      <c r="BI34" s="182">
        <v>37438</v>
      </c>
      <c r="BJ34" s="314">
        <f>'m1'!U32</f>
        <v>-1.0000000000000002E-2</v>
      </c>
      <c r="BK34" s="182">
        <v>37438</v>
      </c>
      <c r="BL34" s="361">
        <v>0</v>
      </c>
      <c r="BM34" s="182">
        <v>37438</v>
      </c>
      <c r="BN34" s="314">
        <f>'m1'!V32</f>
        <v>0.12</v>
      </c>
      <c r="BO34" s="182">
        <v>37438</v>
      </c>
      <c r="BP34" s="361">
        <v>0</v>
      </c>
      <c r="BQ34" s="80"/>
      <c r="BS34" s="80"/>
      <c r="BT34" s="80"/>
      <c r="BV34" s="80"/>
      <c r="BW34" s="80"/>
      <c r="BY34" s="80"/>
      <c r="BZ34" s="80"/>
      <c r="CB34" s="80"/>
      <c r="CC34" s="80"/>
      <c r="CE34" s="80"/>
      <c r="CF34" s="80"/>
      <c r="CH34" s="80"/>
      <c r="CI34" s="80"/>
      <c r="CK34" s="80"/>
      <c r="CL34" s="80"/>
      <c r="CN34" s="80"/>
      <c r="CO34" s="80"/>
      <c r="CQ34" s="80"/>
      <c r="CR34" s="80"/>
      <c r="CT34" s="80"/>
      <c r="CU34" s="80"/>
      <c r="CW34" s="80"/>
      <c r="CX34" s="80"/>
      <c r="CZ34" s="80"/>
      <c r="DA34" s="80"/>
      <c r="DC34" s="80"/>
      <c r="DD34" s="80"/>
      <c r="DF34" s="80"/>
      <c r="DG34" s="80"/>
      <c r="DI34" s="80"/>
      <c r="DJ34" s="80"/>
      <c r="DL34" s="80"/>
      <c r="DM34" s="80"/>
    </row>
    <row r="35" spans="1:117">
      <c r="A35" s="182">
        <v>37469</v>
      </c>
      <c r="B35" s="314">
        <f>'m1'!C33</f>
        <v>0.13500000000000001</v>
      </c>
      <c r="D35" s="182">
        <v>37469</v>
      </c>
      <c r="E35" s="314">
        <f>'m1'!K33</f>
        <v>0.155</v>
      </c>
      <c r="G35" s="182">
        <v>37469</v>
      </c>
      <c r="H35" s="314">
        <f>'m1'!O33</f>
        <v>0.13500000000000001</v>
      </c>
      <c r="J35" s="182">
        <v>37469</v>
      </c>
      <c r="K35" s="314">
        <f>'m1'!N33</f>
        <v>0.17499999999999999</v>
      </c>
      <c r="M35" s="182">
        <v>37469</v>
      </c>
      <c r="N35" s="314">
        <f>'m1'!H33</f>
        <v>0.13</v>
      </c>
      <c r="P35" s="182">
        <v>37469</v>
      </c>
      <c r="Q35" s="314">
        <f>'m1'!E33</f>
        <v>0.13500000000000001</v>
      </c>
      <c r="S35" s="182">
        <v>37469</v>
      </c>
      <c r="T35" s="314">
        <f t="shared" si="0"/>
        <v>0.13500000000000001</v>
      </c>
      <c r="V35" s="182">
        <v>37469</v>
      </c>
      <c r="W35" s="314">
        <f t="shared" si="1"/>
        <v>0.13500000000000001</v>
      </c>
      <c r="Y35" s="182">
        <v>37469</v>
      </c>
      <c r="Z35" s="314">
        <f>'m1'!R33</f>
        <v>0.13500000000000001</v>
      </c>
      <c r="AB35" s="182">
        <v>37469</v>
      </c>
      <c r="AC35" s="314">
        <f>'m1'!D33</f>
        <v>0.13500000000000001</v>
      </c>
      <c r="AE35" s="182">
        <v>37469</v>
      </c>
      <c r="AF35" s="314">
        <f>'m1'!L33</f>
        <v>0.155</v>
      </c>
      <c r="AH35" s="182">
        <v>37469</v>
      </c>
      <c r="AI35" s="314">
        <f>'m1'!P33</f>
        <v>0.13500000000000001</v>
      </c>
      <c r="AK35" s="182">
        <v>37469</v>
      </c>
      <c r="AL35" s="361">
        <f>'m1'!T33</f>
        <v>-6.5000000000000002E-2</v>
      </c>
      <c r="AM35" s="182">
        <v>37469</v>
      </c>
      <c r="AN35" s="314">
        <f>'m1'!J33</f>
        <v>0.13</v>
      </c>
      <c r="AO35" s="182">
        <v>37469</v>
      </c>
      <c r="AP35" s="361">
        <v>0</v>
      </c>
      <c r="AQ35" s="182">
        <v>37469</v>
      </c>
      <c r="AR35" s="314">
        <f>'m1'!F33</f>
        <v>0.1</v>
      </c>
      <c r="AS35" s="182">
        <v>37469</v>
      </c>
      <c r="AT35" s="361">
        <v>0</v>
      </c>
      <c r="AU35" s="182">
        <v>37469</v>
      </c>
      <c r="AV35" s="314">
        <f>'m1'!Q33</f>
        <v>0.13500000000000001</v>
      </c>
      <c r="AW35" s="182">
        <v>37469</v>
      </c>
      <c r="AX35" s="361">
        <v>5.0000000000000001E-3</v>
      </c>
      <c r="AY35" s="182">
        <v>37469</v>
      </c>
      <c r="AZ35" s="314">
        <f>'m1'!M33</f>
        <v>0.155</v>
      </c>
      <c r="BA35" s="182">
        <v>37469</v>
      </c>
      <c r="BB35" s="361">
        <v>5.0000000000000001E-3</v>
      </c>
      <c r="BC35" s="182">
        <v>37469</v>
      </c>
      <c r="BD35" s="314">
        <f>'m1'!I33</f>
        <v>0.13</v>
      </c>
      <c r="BE35" s="182">
        <v>37469</v>
      </c>
      <c r="BF35" s="361">
        <v>5.0000000000000001E-3</v>
      </c>
      <c r="BG35" s="182">
        <v>37469</v>
      </c>
      <c r="BH35" s="361">
        <v>0</v>
      </c>
      <c r="BI35" s="182">
        <v>37469</v>
      </c>
      <c r="BJ35" s="314">
        <f>'m1'!U33</f>
        <v>-1.0000000000000002E-2</v>
      </c>
      <c r="BK35" s="182">
        <v>37469</v>
      </c>
      <c r="BL35" s="361">
        <v>0</v>
      </c>
      <c r="BM35" s="182">
        <v>37469</v>
      </c>
      <c r="BN35" s="314">
        <f>'m1'!V33</f>
        <v>0.11749999999999999</v>
      </c>
      <c r="BO35" s="182">
        <v>37469</v>
      </c>
      <c r="BP35" s="361">
        <v>0</v>
      </c>
      <c r="BQ35" s="80"/>
      <c r="BS35" s="80"/>
      <c r="BT35" s="80"/>
      <c r="BV35" s="80"/>
      <c r="BW35" s="80"/>
      <c r="BY35" s="80"/>
      <c r="BZ35" s="80"/>
      <c r="CB35" s="80"/>
      <c r="CC35" s="80"/>
      <c r="CE35" s="80"/>
      <c r="CF35" s="80"/>
      <c r="CH35" s="80"/>
      <c r="CI35" s="80"/>
      <c r="CK35" s="80"/>
      <c r="CL35" s="80"/>
      <c r="CN35" s="80"/>
      <c r="CO35" s="80"/>
      <c r="CQ35" s="80"/>
      <c r="CR35" s="80"/>
      <c r="CT35" s="80"/>
      <c r="CU35" s="80"/>
      <c r="CW35" s="80"/>
      <c r="CX35" s="80"/>
      <c r="CZ35" s="80"/>
      <c r="DA35" s="80"/>
      <c r="DC35" s="80"/>
      <c r="DD35" s="80"/>
      <c r="DF35" s="80"/>
      <c r="DG35" s="80"/>
      <c r="DI35" s="80"/>
      <c r="DJ35" s="80"/>
      <c r="DL35" s="80"/>
      <c r="DM35" s="80"/>
    </row>
    <row r="36" spans="1:117">
      <c r="A36" s="182">
        <v>37500</v>
      </c>
      <c r="B36" s="314">
        <f>'m1'!C34</f>
        <v>0.13500000000000001</v>
      </c>
      <c r="D36" s="182">
        <v>37500</v>
      </c>
      <c r="E36" s="314">
        <f>'m1'!K34</f>
        <v>0.155</v>
      </c>
      <c r="G36" s="182">
        <v>37500</v>
      </c>
      <c r="H36" s="314">
        <f>'m1'!O34</f>
        <v>0.13500000000000001</v>
      </c>
      <c r="J36" s="182">
        <v>37500</v>
      </c>
      <c r="K36" s="314">
        <f>'m1'!N34</f>
        <v>0.17499999999999999</v>
      </c>
      <c r="M36" s="182">
        <v>37500</v>
      </c>
      <c r="N36" s="314">
        <f>'m1'!H34</f>
        <v>0.13</v>
      </c>
      <c r="P36" s="182">
        <v>37500</v>
      </c>
      <c r="Q36" s="314">
        <f>'m1'!E34</f>
        <v>0.13500000000000001</v>
      </c>
      <c r="S36" s="182">
        <v>37500</v>
      </c>
      <c r="T36" s="314">
        <f t="shared" si="0"/>
        <v>0.13500000000000001</v>
      </c>
      <c r="V36" s="182">
        <v>37500</v>
      </c>
      <c r="W36" s="314">
        <f t="shared" si="1"/>
        <v>0.13500000000000001</v>
      </c>
      <c r="Y36" s="182">
        <v>37500</v>
      </c>
      <c r="Z36" s="314">
        <f>'m1'!R34</f>
        <v>0.13500000000000001</v>
      </c>
      <c r="AB36" s="182">
        <v>37500</v>
      </c>
      <c r="AC36" s="314">
        <f>'m1'!D34</f>
        <v>0.13500000000000001</v>
      </c>
      <c r="AE36" s="182">
        <v>37500</v>
      </c>
      <c r="AF36" s="314">
        <f>'m1'!L34</f>
        <v>0.155</v>
      </c>
      <c r="AH36" s="182">
        <v>37500</v>
      </c>
      <c r="AI36" s="314">
        <f>'m1'!P34</f>
        <v>0.13500000000000001</v>
      </c>
      <c r="AK36" s="182">
        <v>37500</v>
      </c>
      <c r="AL36" s="361">
        <f>'m1'!T34</f>
        <v>-6.5000000000000002E-2</v>
      </c>
      <c r="AM36" s="182">
        <v>37500</v>
      </c>
      <c r="AN36" s="314">
        <f>'m1'!J34</f>
        <v>0.13</v>
      </c>
      <c r="AO36" s="182">
        <v>37500</v>
      </c>
      <c r="AP36" s="361">
        <v>0</v>
      </c>
      <c r="AQ36" s="182">
        <v>37500</v>
      </c>
      <c r="AR36" s="314">
        <f>'m1'!F34</f>
        <v>0.1</v>
      </c>
      <c r="AS36" s="182">
        <v>37500</v>
      </c>
      <c r="AT36" s="361">
        <v>0</v>
      </c>
      <c r="AU36" s="182">
        <v>37500</v>
      </c>
      <c r="AV36" s="314">
        <f>'m1'!Q34</f>
        <v>0.13500000000000001</v>
      </c>
      <c r="AW36" s="182">
        <v>37500</v>
      </c>
      <c r="AX36" s="361">
        <v>5.0000000000000001E-3</v>
      </c>
      <c r="AY36" s="182">
        <v>37500</v>
      </c>
      <c r="AZ36" s="314">
        <f>'m1'!M34</f>
        <v>0.155</v>
      </c>
      <c r="BA36" s="182">
        <v>37500</v>
      </c>
      <c r="BB36" s="361">
        <v>5.0000000000000001E-3</v>
      </c>
      <c r="BC36" s="182">
        <v>37500</v>
      </c>
      <c r="BD36" s="314">
        <f>'m1'!I34</f>
        <v>0.13</v>
      </c>
      <c r="BE36" s="182">
        <v>37500</v>
      </c>
      <c r="BF36" s="361">
        <v>5.0000000000000001E-3</v>
      </c>
      <c r="BG36" s="182">
        <v>37500</v>
      </c>
      <c r="BH36" s="361">
        <v>0</v>
      </c>
      <c r="BI36" s="182">
        <v>37500</v>
      </c>
      <c r="BJ36" s="314">
        <f>'m1'!U34</f>
        <v>-1.0000000000000002E-2</v>
      </c>
      <c r="BK36" s="182">
        <v>37500</v>
      </c>
      <c r="BL36" s="361">
        <v>0</v>
      </c>
      <c r="BM36" s="182">
        <v>37500</v>
      </c>
      <c r="BN36" s="314">
        <f>'m1'!V34</f>
        <v>0.115</v>
      </c>
      <c r="BO36" s="182">
        <v>37500</v>
      </c>
      <c r="BP36" s="361">
        <v>0</v>
      </c>
      <c r="BQ36" s="80"/>
      <c r="BS36" s="80"/>
      <c r="BT36" s="80"/>
      <c r="BV36" s="80"/>
      <c r="BW36" s="80"/>
      <c r="BY36" s="80"/>
      <c r="BZ36" s="80"/>
      <c r="CB36" s="80"/>
      <c r="CC36" s="80"/>
      <c r="CE36" s="80"/>
      <c r="CF36" s="80"/>
      <c r="CH36" s="80"/>
      <c r="CI36" s="80"/>
      <c r="CK36" s="80"/>
      <c r="CL36" s="80"/>
      <c r="CN36" s="80"/>
      <c r="CO36" s="80"/>
      <c r="CQ36" s="80"/>
      <c r="CR36" s="80"/>
      <c r="CT36" s="80"/>
      <c r="CU36" s="80"/>
      <c r="CW36" s="80"/>
      <c r="CX36" s="80"/>
      <c r="CZ36" s="80"/>
      <c r="DA36" s="80"/>
      <c r="DC36" s="80"/>
      <c r="DD36" s="80"/>
      <c r="DF36" s="80"/>
      <c r="DG36" s="80"/>
      <c r="DI36" s="80"/>
      <c r="DJ36" s="80"/>
      <c r="DL36" s="80"/>
      <c r="DM36" s="80"/>
    </row>
    <row r="37" spans="1:117">
      <c r="A37" s="182">
        <v>37530</v>
      </c>
      <c r="B37" s="314">
        <f>'m1'!C35</f>
        <v>0.13500000000000001</v>
      </c>
      <c r="D37" s="182">
        <v>37530</v>
      </c>
      <c r="E37" s="314">
        <f>'m1'!K35</f>
        <v>0.155</v>
      </c>
      <c r="G37" s="182">
        <v>37530</v>
      </c>
      <c r="H37" s="314">
        <f>'m1'!O35</f>
        <v>0.13500000000000001</v>
      </c>
      <c r="J37" s="182">
        <v>37530</v>
      </c>
      <c r="K37" s="314">
        <f>'m1'!N35</f>
        <v>0.17499999999999999</v>
      </c>
      <c r="M37" s="182">
        <v>37530</v>
      </c>
      <c r="N37" s="314">
        <f>'m1'!H35</f>
        <v>0.13</v>
      </c>
      <c r="P37" s="182">
        <v>37530</v>
      </c>
      <c r="Q37" s="314">
        <f>'m1'!E35</f>
        <v>0.13500000000000001</v>
      </c>
      <c r="S37" s="182">
        <v>37530</v>
      </c>
      <c r="T37" s="314">
        <f t="shared" si="0"/>
        <v>0.13500000000000001</v>
      </c>
      <c r="V37" s="182">
        <v>37530</v>
      </c>
      <c r="W37" s="314">
        <f t="shared" si="1"/>
        <v>0.13500000000000001</v>
      </c>
      <c r="Y37" s="182">
        <v>37530</v>
      </c>
      <c r="Z37" s="314">
        <f>'m1'!R35</f>
        <v>0.13500000000000001</v>
      </c>
      <c r="AB37" s="182">
        <v>37530</v>
      </c>
      <c r="AC37" s="314">
        <f>'m1'!D35</f>
        <v>0.13500000000000001</v>
      </c>
      <c r="AE37" s="182">
        <v>37530</v>
      </c>
      <c r="AF37" s="314">
        <f>'m1'!L35</f>
        <v>0.155</v>
      </c>
      <c r="AH37" s="182">
        <v>37530</v>
      </c>
      <c r="AI37" s="314">
        <f>'m1'!P35</f>
        <v>0.13500000000000001</v>
      </c>
      <c r="AK37" s="182">
        <v>37530</v>
      </c>
      <c r="AL37" s="361">
        <f>'m1'!T35</f>
        <v>-6.5000000000000002E-2</v>
      </c>
      <c r="AM37" s="182">
        <v>37530</v>
      </c>
      <c r="AN37" s="314">
        <f>'m1'!J35</f>
        <v>0.13</v>
      </c>
      <c r="AO37" s="182">
        <v>37530</v>
      </c>
      <c r="AP37" s="361">
        <v>0</v>
      </c>
      <c r="AQ37" s="182">
        <v>37530</v>
      </c>
      <c r="AR37" s="314">
        <f>'m1'!F35</f>
        <v>0.1</v>
      </c>
      <c r="AS37" s="182">
        <v>37530</v>
      </c>
      <c r="AT37" s="361">
        <v>0</v>
      </c>
      <c r="AU37" s="182">
        <v>37530</v>
      </c>
      <c r="AV37" s="314">
        <f>'m1'!Q35</f>
        <v>0.13500000000000001</v>
      </c>
      <c r="AW37" s="182">
        <v>37530</v>
      </c>
      <c r="AX37" s="361">
        <v>5.0000000000000001E-3</v>
      </c>
      <c r="AY37" s="182">
        <v>37530</v>
      </c>
      <c r="AZ37" s="314">
        <f>'m1'!M35</f>
        <v>0.155</v>
      </c>
      <c r="BA37" s="182">
        <v>37530</v>
      </c>
      <c r="BB37" s="361">
        <v>5.0000000000000001E-3</v>
      </c>
      <c r="BC37" s="182">
        <v>37530</v>
      </c>
      <c r="BD37" s="314">
        <f>'m1'!I35</f>
        <v>0.13</v>
      </c>
      <c r="BE37" s="182">
        <v>37530</v>
      </c>
      <c r="BF37" s="361">
        <v>5.0000000000000001E-3</v>
      </c>
      <c r="BG37" s="182">
        <v>37530</v>
      </c>
      <c r="BH37" s="361">
        <v>0</v>
      </c>
      <c r="BI37" s="182">
        <v>37530</v>
      </c>
      <c r="BJ37" s="314">
        <f>'m1'!U35</f>
        <v>-1.0000000000000002E-2</v>
      </c>
      <c r="BK37" s="182">
        <v>37530</v>
      </c>
      <c r="BL37" s="361">
        <v>0</v>
      </c>
      <c r="BM37" s="182">
        <v>37530</v>
      </c>
      <c r="BN37" s="314">
        <f>'m1'!V35</f>
        <v>0.13</v>
      </c>
      <c r="BO37" s="182">
        <v>37530</v>
      </c>
      <c r="BP37" s="361">
        <v>0</v>
      </c>
      <c r="BQ37" s="80"/>
      <c r="BS37" s="80"/>
      <c r="BT37" s="80"/>
      <c r="BV37" s="80"/>
      <c r="BW37" s="80"/>
      <c r="BY37" s="80"/>
      <c r="BZ37" s="80"/>
      <c r="CB37" s="80"/>
      <c r="CC37" s="80"/>
      <c r="CE37" s="80"/>
      <c r="CF37" s="80"/>
      <c r="CH37" s="80"/>
      <c r="CI37" s="80"/>
      <c r="CK37" s="80"/>
      <c r="CL37" s="80"/>
      <c r="CN37" s="80"/>
      <c r="CO37" s="80"/>
      <c r="CQ37" s="80"/>
      <c r="CR37" s="80"/>
      <c r="CT37" s="80"/>
      <c r="CU37" s="80"/>
      <c r="CW37" s="80"/>
      <c r="CX37" s="80"/>
      <c r="CZ37" s="80"/>
      <c r="DA37" s="80"/>
      <c r="DC37" s="80"/>
      <c r="DD37" s="80"/>
      <c r="DF37" s="80"/>
      <c r="DG37" s="80"/>
      <c r="DI37" s="80"/>
      <c r="DJ37" s="80"/>
      <c r="DL37" s="80"/>
      <c r="DM37" s="80"/>
    </row>
    <row r="38" spans="1:117">
      <c r="A38" s="182">
        <v>37561</v>
      </c>
      <c r="B38" s="314">
        <f>'m1'!C36</f>
        <v>0.22500000000000001</v>
      </c>
      <c r="D38" s="182">
        <v>37561</v>
      </c>
      <c r="E38" s="314">
        <f>'m1'!K36</f>
        <v>0.34499999999999997</v>
      </c>
      <c r="G38" s="182">
        <v>37561</v>
      </c>
      <c r="H38" s="314">
        <f>'m1'!O36</f>
        <v>0.47</v>
      </c>
      <c r="J38" s="182">
        <v>37561</v>
      </c>
      <c r="K38" s="314">
        <f>'m1'!N36</f>
        <v>0.375</v>
      </c>
      <c r="M38" s="182">
        <v>37561</v>
      </c>
      <c r="N38" s="314">
        <f>'m1'!H36</f>
        <v>0.36</v>
      </c>
      <c r="P38" s="182">
        <v>37561</v>
      </c>
      <c r="Q38" s="314">
        <f>'m1'!E36</f>
        <v>0.22500000000000001</v>
      </c>
      <c r="S38" s="182">
        <v>37561</v>
      </c>
      <c r="T38" s="314">
        <f t="shared" si="0"/>
        <v>0.22500000000000001</v>
      </c>
      <c r="V38" s="182">
        <v>37561</v>
      </c>
      <c r="W38" s="314">
        <f t="shared" si="1"/>
        <v>0.22500000000000001</v>
      </c>
      <c r="Y38" s="182">
        <v>37561</v>
      </c>
      <c r="Z38" s="314">
        <f>'m1'!R36</f>
        <v>0.49</v>
      </c>
      <c r="AB38" s="182">
        <v>37561</v>
      </c>
      <c r="AC38" s="314">
        <f>'m1'!D36</f>
        <v>0.22500000000000001</v>
      </c>
      <c r="AE38" s="182">
        <v>37561</v>
      </c>
      <c r="AF38" s="314">
        <f>'m1'!L36</f>
        <v>0.34499999999999997</v>
      </c>
      <c r="AH38" s="182">
        <v>37561</v>
      </c>
      <c r="AI38" s="314">
        <f>'m1'!P36</f>
        <v>0.47</v>
      </c>
      <c r="AK38" s="182">
        <v>37561</v>
      </c>
      <c r="AL38" s="361">
        <f>'m1'!T36</f>
        <v>6.5000000000000002E-2</v>
      </c>
      <c r="AM38" s="182">
        <v>37561</v>
      </c>
      <c r="AN38" s="314">
        <f>'m1'!J36</f>
        <v>0.36</v>
      </c>
      <c r="AO38" s="182">
        <v>37561</v>
      </c>
      <c r="AP38" s="361">
        <v>0</v>
      </c>
      <c r="AQ38" s="182">
        <v>37561</v>
      </c>
      <c r="AR38" s="314">
        <f>'m1'!F36</f>
        <v>0.19</v>
      </c>
      <c r="AS38" s="182">
        <v>37561</v>
      </c>
      <c r="AT38" s="361">
        <v>0</v>
      </c>
      <c r="AU38" s="182">
        <v>37561</v>
      </c>
      <c r="AV38" s="314">
        <f>'m1'!Q36</f>
        <v>0.47</v>
      </c>
      <c r="AW38" s="182">
        <v>37561</v>
      </c>
      <c r="AX38" s="361">
        <v>5.0000000000000001E-3</v>
      </c>
      <c r="AY38" s="182">
        <v>37561</v>
      </c>
      <c r="AZ38" s="314">
        <f>'m1'!M36</f>
        <v>0.34499999999999997</v>
      </c>
      <c r="BA38" s="182">
        <v>37561</v>
      </c>
      <c r="BB38" s="361">
        <v>5.0000000000000001E-3</v>
      </c>
      <c r="BC38" s="182">
        <v>37561</v>
      </c>
      <c r="BD38" s="314">
        <f>'m1'!I36</f>
        <v>0.36</v>
      </c>
      <c r="BE38" s="182">
        <v>37561</v>
      </c>
      <c r="BF38" s="361">
        <v>5.0000000000000001E-3</v>
      </c>
      <c r="BG38" s="182">
        <v>37561</v>
      </c>
      <c r="BH38" s="361">
        <v>0</v>
      </c>
      <c r="BI38" s="182">
        <v>37561</v>
      </c>
      <c r="BJ38" s="314">
        <f>'m1'!U36</f>
        <v>0.12</v>
      </c>
      <c r="BK38" s="182">
        <v>37561</v>
      </c>
      <c r="BL38" s="361">
        <v>0</v>
      </c>
      <c r="BM38" s="182">
        <v>37561</v>
      </c>
      <c r="BN38" s="314">
        <f>'m1'!V36</f>
        <v>0.18392800000000004</v>
      </c>
      <c r="BO38" s="182">
        <v>37561</v>
      </c>
      <c r="BP38" s="361">
        <v>0</v>
      </c>
      <c r="BQ38" s="80"/>
      <c r="BS38" s="80"/>
      <c r="BT38" s="80"/>
      <c r="BV38" s="80"/>
      <c r="BW38" s="80"/>
      <c r="BY38" s="80"/>
      <c r="BZ38" s="80"/>
      <c r="CB38" s="80"/>
      <c r="CC38" s="80"/>
      <c r="CE38" s="80"/>
      <c r="CF38" s="80"/>
      <c r="CH38" s="80"/>
      <c r="CI38" s="80"/>
      <c r="CK38" s="80"/>
      <c r="CL38" s="80"/>
      <c r="CN38" s="80"/>
      <c r="CO38" s="80"/>
      <c r="CQ38" s="80"/>
      <c r="CR38" s="80"/>
      <c r="CT38" s="80"/>
      <c r="CU38" s="80"/>
      <c r="CW38" s="80"/>
      <c r="CX38" s="80"/>
      <c r="CZ38" s="80"/>
      <c r="DA38" s="80"/>
      <c r="DC38" s="80"/>
      <c r="DD38" s="80"/>
      <c r="DF38" s="80"/>
      <c r="DG38" s="80"/>
      <c r="DI38" s="80"/>
      <c r="DJ38" s="80"/>
      <c r="DL38" s="80"/>
      <c r="DM38" s="80"/>
    </row>
    <row r="39" spans="1:117">
      <c r="A39" s="182">
        <v>37591</v>
      </c>
      <c r="B39" s="314">
        <f>'m1'!C37</f>
        <v>0.22500000000000001</v>
      </c>
      <c r="D39" s="182">
        <v>37591</v>
      </c>
      <c r="E39" s="314">
        <f>'m1'!K37</f>
        <v>0.34499999999999997</v>
      </c>
      <c r="G39" s="182">
        <v>37591</v>
      </c>
      <c r="H39" s="314">
        <f>'m1'!O37</f>
        <v>0.47</v>
      </c>
      <c r="J39" s="182">
        <v>37591</v>
      </c>
      <c r="K39" s="314">
        <f>'m1'!N37</f>
        <v>0.375</v>
      </c>
      <c r="M39" s="182">
        <v>37591</v>
      </c>
      <c r="N39" s="314">
        <f>'m1'!H37</f>
        <v>0.36</v>
      </c>
      <c r="P39" s="182">
        <v>37591</v>
      </c>
      <c r="Q39" s="314">
        <f>'m1'!E37</f>
        <v>0.22500000000000001</v>
      </c>
      <c r="S39" s="182">
        <v>37591</v>
      </c>
      <c r="T39" s="314">
        <f t="shared" si="0"/>
        <v>0.22500000000000001</v>
      </c>
      <c r="V39" s="182">
        <v>37591</v>
      </c>
      <c r="W39" s="314">
        <f t="shared" si="1"/>
        <v>0.22500000000000001</v>
      </c>
      <c r="Y39" s="182">
        <v>37591</v>
      </c>
      <c r="Z39" s="314">
        <f>'m1'!R37</f>
        <v>0.49</v>
      </c>
      <c r="AB39" s="182">
        <v>37591</v>
      </c>
      <c r="AC39" s="314">
        <f>'m1'!D37</f>
        <v>0.22500000000000001</v>
      </c>
      <c r="AE39" s="182">
        <v>37591</v>
      </c>
      <c r="AF39" s="314">
        <f>'m1'!L37</f>
        <v>0.34499999999999997</v>
      </c>
      <c r="AH39" s="182">
        <v>37591</v>
      </c>
      <c r="AI39" s="314">
        <f>'m1'!P37</f>
        <v>0.47</v>
      </c>
      <c r="AK39" s="182">
        <v>37591</v>
      </c>
      <c r="AL39" s="361">
        <f>'m1'!T37</f>
        <v>6.5000000000000002E-2</v>
      </c>
      <c r="AM39" s="182">
        <v>37591</v>
      </c>
      <c r="AN39" s="314">
        <f>'m1'!J37</f>
        <v>0.36</v>
      </c>
      <c r="AO39" s="182">
        <v>37591</v>
      </c>
      <c r="AP39" s="361">
        <v>0</v>
      </c>
      <c r="AQ39" s="182">
        <v>37591</v>
      </c>
      <c r="AR39" s="314">
        <f>'m1'!F37</f>
        <v>0.19</v>
      </c>
      <c r="AS39" s="182">
        <v>37591</v>
      </c>
      <c r="AT39" s="361">
        <v>0</v>
      </c>
      <c r="AU39" s="182">
        <v>37591</v>
      </c>
      <c r="AV39" s="314">
        <f>'m1'!Q37</f>
        <v>0.47</v>
      </c>
      <c r="AW39" s="182">
        <v>37591</v>
      </c>
      <c r="AX39" s="361">
        <v>5.0000000000000001E-3</v>
      </c>
      <c r="AY39" s="182">
        <v>37591</v>
      </c>
      <c r="AZ39" s="314">
        <f>'m1'!M37</f>
        <v>0.34499999999999997</v>
      </c>
      <c r="BA39" s="182">
        <v>37591</v>
      </c>
      <c r="BB39" s="361">
        <v>5.0000000000000001E-3</v>
      </c>
      <c r="BC39" s="182">
        <v>37591</v>
      </c>
      <c r="BD39" s="314">
        <f>'m1'!I37</f>
        <v>0.36</v>
      </c>
      <c r="BE39" s="182">
        <v>37591</v>
      </c>
      <c r="BF39" s="361">
        <v>5.0000000000000001E-3</v>
      </c>
      <c r="BG39" s="182">
        <v>37591</v>
      </c>
      <c r="BH39" s="361">
        <v>0</v>
      </c>
      <c r="BI39" s="182">
        <v>37591</v>
      </c>
      <c r="BJ39" s="314">
        <f>'m1'!U37</f>
        <v>0.12</v>
      </c>
      <c r="BK39" s="182">
        <v>37591</v>
      </c>
      <c r="BL39" s="361">
        <v>0</v>
      </c>
      <c r="BM39" s="182">
        <v>37591</v>
      </c>
      <c r="BN39" s="314">
        <f>'m1'!V37</f>
        <v>0.18728800000000001</v>
      </c>
      <c r="BO39" s="182">
        <v>37591</v>
      </c>
      <c r="BP39" s="361">
        <v>0</v>
      </c>
      <c r="BQ39" s="80"/>
      <c r="BS39" s="80"/>
      <c r="BT39" s="80"/>
      <c r="BV39" s="80"/>
      <c r="BW39" s="80"/>
      <c r="BY39" s="80"/>
      <c r="BZ39" s="80"/>
      <c r="CB39" s="80"/>
      <c r="CC39" s="80"/>
      <c r="CE39" s="80"/>
      <c r="CF39" s="80"/>
      <c r="CH39" s="80"/>
      <c r="CI39" s="80"/>
      <c r="CK39" s="80"/>
      <c r="CL39" s="80"/>
      <c r="CN39" s="80"/>
      <c r="CO39" s="80"/>
      <c r="CQ39" s="80"/>
      <c r="CR39" s="80"/>
      <c r="CT39" s="80"/>
      <c r="CU39" s="80"/>
      <c r="CW39" s="80"/>
      <c r="CX39" s="80"/>
      <c r="CZ39" s="80"/>
      <c r="DA39" s="80"/>
      <c r="DC39" s="80"/>
      <c r="DD39" s="80"/>
      <c r="DF39" s="80"/>
      <c r="DG39" s="80"/>
      <c r="DI39" s="80"/>
      <c r="DJ39" s="80"/>
      <c r="DL39" s="80"/>
      <c r="DM39" s="80"/>
    </row>
    <row r="40" spans="1:117">
      <c r="A40" s="182">
        <v>37622</v>
      </c>
      <c r="B40" s="314">
        <f>'m1'!C38</f>
        <v>0.25</v>
      </c>
      <c r="D40" s="182">
        <v>37622</v>
      </c>
      <c r="E40" s="314">
        <f>'m1'!K38</f>
        <v>0.37</v>
      </c>
      <c r="G40" s="182">
        <v>37622</v>
      </c>
      <c r="H40" s="314">
        <f>'m1'!O38</f>
        <v>0.495</v>
      </c>
      <c r="J40" s="182">
        <v>37622</v>
      </c>
      <c r="K40" s="314">
        <f>'m1'!N38</f>
        <v>0.4</v>
      </c>
      <c r="M40" s="182">
        <v>37622</v>
      </c>
      <c r="N40" s="314">
        <f>'m1'!H38</f>
        <v>0.38500000000000001</v>
      </c>
      <c r="P40" s="182">
        <v>37622</v>
      </c>
      <c r="Q40" s="314">
        <f>'m1'!E38</f>
        <v>0.25</v>
      </c>
      <c r="S40" s="182">
        <v>37622</v>
      </c>
      <c r="T40" s="314">
        <f t="shared" si="0"/>
        <v>0.25</v>
      </c>
      <c r="V40" s="182">
        <v>37622</v>
      </c>
      <c r="W40" s="314">
        <f t="shared" si="1"/>
        <v>0.25</v>
      </c>
      <c r="Y40" s="182">
        <v>37622</v>
      </c>
      <c r="Z40" s="314">
        <f>'m1'!R38</f>
        <v>0.51500000000000001</v>
      </c>
      <c r="AB40" s="182">
        <v>37622</v>
      </c>
      <c r="AC40" s="314">
        <f>'m1'!D38</f>
        <v>0.25</v>
      </c>
      <c r="AE40" s="182">
        <v>37622</v>
      </c>
      <c r="AF40" s="314">
        <f>'m1'!L38</f>
        <v>0.37</v>
      </c>
      <c r="AH40" s="182">
        <v>37622</v>
      </c>
      <c r="AI40" s="314">
        <f>'m1'!P38</f>
        <v>0.495</v>
      </c>
      <c r="AK40" s="182">
        <v>37622</v>
      </c>
      <c r="AL40" s="361">
        <f>'m1'!T38</f>
        <v>0.09</v>
      </c>
      <c r="AM40" s="182">
        <v>37622</v>
      </c>
      <c r="AN40" s="314">
        <f>'m1'!J38</f>
        <v>0.38500000000000001</v>
      </c>
      <c r="AO40" s="182">
        <v>37622</v>
      </c>
      <c r="AP40" s="361">
        <v>0</v>
      </c>
      <c r="AQ40" s="182">
        <v>37622</v>
      </c>
      <c r="AR40" s="314">
        <f>'m1'!F38</f>
        <v>0.215</v>
      </c>
      <c r="AS40" s="182">
        <v>37622</v>
      </c>
      <c r="AT40" s="361">
        <v>0</v>
      </c>
      <c r="AU40" s="182">
        <v>37622</v>
      </c>
      <c r="AV40" s="314">
        <f>'m1'!Q38</f>
        <v>0.495</v>
      </c>
      <c r="AW40" s="182">
        <v>37622</v>
      </c>
      <c r="AX40" s="361">
        <v>5.0000000000000001E-3</v>
      </c>
      <c r="AY40" s="182">
        <v>37622</v>
      </c>
      <c r="AZ40" s="314">
        <f>'m1'!M38</f>
        <v>0.37</v>
      </c>
      <c r="BA40" s="182">
        <v>37622</v>
      </c>
      <c r="BB40" s="361">
        <v>5.0000000000000001E-3</v>
      </c>
      <c r="BC40" s="182">
        <v>37622</v>
      </c>
      <c r="BD40" s="314">
        <f>'m1'!I38</f>
        <v>0.38500000000000001</v>
      </c>
      <c r="BE40" s="182">
        <v>37622</v>
      </c>
      <c r="BF40" s="361">
        <v>5.0000000000000001E-3</v>
      </c>
      <c r="BG40" s="182">
        <v>37622</v>
      </c>
      <c r="BH40" s="361">
        <v>0</v>
      </c>
      <c r="BI40" s="182">
        <v>37622</v>
      </c>
      <c r="BJ40" s="314">
        <f>'m1'!U38</f>
        <v>0.14499999999999999</v>
      </c>
      <c r="BK40" s="182">
        <v>37622</v>
      </c>
      <c r="BL40" s="361">
        <v>0</v>
      </c>
      <c r="BM40" s="182">
        <v>37622</v>
      </c>
      <c r="BN40" s="314">
        <f>'m1'!V38</f>
        <v>0.21376000000000001</v>
      </c>
      <c r="BO40" s="182">
        <v>37622</v>
      </c>
      <c r="BP40" s="361">
        <v>0</v>
      </c>
      <c r="BQ40" s="80"/>
      <c r="BS40" s="80"/>
      <c r="BT40" s="80"/>
      <c r="BV40" s="80"/>
      <c r="BW40" s="80"/>
      <c r="BY40" s="80"/>
      <c r="BZ40" s="80"/>
      <c r="CB40" s="80"/>
      <c r="CC40" s="80"/>
      <c r="CE40" s="80"/>
      <c r="CF40" s="80"/>
      <c r="CH40" s="80"/>
      <c r="CI40" s="80"/>
      <c r="CK40" s="80"/>
      <c r="CL40" s="80"/>
      <c r="CN40" s="80"/>
      <c r="CO40" s="80"/>
      <c r="CQ40" s="80"/>
      <c r="CR40" s="80"/>
      <c r="CT40" s="80"/>
      <c r="CU40" s="80"/>
      <c r="CW40" s="80"/>
      <c r="CX40" s="80"/>
      <c r="CZ40" s="80"/>
      <c r="DA40" s="80"/>
      <c r="DC40" s="80"/>
      <c r="DD40" s="80"/>
      <c r="DF40" s="80"/>
      <c r="DG40" s="80"/>
      <c r="DI40" s="80"/>
      <c r="DJ40" s="80"/>
      <c r="DL40" s="80"/>
      <c r="DM40" s="80"/>
    </row>
    <row r="41" spans="1:117">
      <c r="A41" s="182">
        <v>37653</v>
      </c>
      <c r="B41" s="314">
        <f>'m1'!C39</f>
        <v>0.31</v>
      </c>
      <c r="D41" s="182">
        <v>37653</v>
      </c>
      <c r="E41" s="314">
        <f>'m1'!K39</f>
        <v>0.43</v>
      </c>
      <c r="G41" s="182">
        <v>37653</v>
      </c>
      <c r="H41" s="314">
        <f>'m1'!O39</f>
        <v>0.55500000000000005</v>
      </c>
      <c r="J41" s="182">
        <v>37653</v>
      </c>
      <c r="K41" s="314">
        <f>'m1'!N39</f>
        <v>0.45999999999999996</v>
      </c>
      <c r="M41" s="182">
        <v>37653</v>
      </c>
      <c r="N41" s="314">
        <f>'m1'!H39</f>
        <v>0.44500000000000001</v>
      </c>
      <c r="P41" s="182">
        <v>37653</v>
      </c>
      <c r="Q41" s="314">
        <f>'m1'!E39</f>
        <v>0.31</v>
      </c>
      <c r="S41" s="182">
        <v>37653</v>
      </c>
      <c r="T41" s="314">
        <f t="shared" si="0"/>
        <v>0.31</v>
      </c>
      <c r="V41" s="182">
        <v>37653</v>
      </c>
      <c r="W41" s="314">
        <f t="shared" si="1"/>
        <v>0.31</v>
      </c>
      <c r="Y41" s="182">
        <v>37653</v>
      </c>
      <c r="Z41" s="314">
        <f>'m1'!R39</f>
        <v>0.57500000000000007</v>
      </c>
      <c r="AB41" s="182">
        <v>37653</v>
      </c>
      <c r="AC41" s="314">
        <f>'m1'!D39</f>
        <v>0.31</v>
      </c>
      <c r="AE41" s="182">
        <v>37653</v>
      </c>
      <c r="AF41" s="314">
        <f>'m1'!L39</f>
        <v>0.43</v>
      </c>
      <c r="AH41" s="182">
        <v>37653</v>
      </c>
      <c r="AI41" s="314">
        <f>'m1'!P39</f>
        <v>0.55500000000000005</v>
      </c>
      <c r="AK41" s="182">
        <v>37653</v>
      </c>
      <c r="AL41" s="361">
        <f>'m1'!T39</f>
        <v>0.15</v>
      </c>
      <c r="AM41" s="182">
        <v>37653</v>
      </c>
      <c r="AN41" s="314">
        <f>'m1'!J39</f>
        <v>0.44500000000000001</v>
      </c>
      <c r="AO41" s="182">
        <v>37653</v>
      </c>
      <c r="AP41" s="361">
        <v>0</v>
      </c>
      <c r="AQ41" s="182">
        <v>37653</v>
      </c>
      <c r="AR41" s="314">
        <f>'m1'!F39</f>
        <v>0.27500000000000002</v>
      </c>
      <c r="AS41" s="182">
        <v>37653</v>
      </c>
      <c r="AT41" s="361">
        <v>0</v>
      </c>
      <c r="AU41" s="182">
        <v>37653</v>
      </c>
      <c r="AV41" s="314">
        <f>'m1'!Q39</f>
        <v>0.55500000000000005</v>
      </c>
      <c r="AW41" s="182">
        <v>37653</v>
      </c>
      <c r="AX41" s="361">
        <v>5.0000000000000001E-3</v>
      </c>
      <c r="AY41" s="182">
        <v>37653</v>
      </c>
      <c r="AZ41" s="314">
        <f>'m1'!M39</f>
        <v>0.43</v>
      </c>
      <c r="BA41" s="182">
        <v>37653</v>
      </c>
      <c r="BB41" s="361">
        <v>5.0000000000000001E-3</v>
      </c>
      <c r="BC41" s="182">
        <v>37653</v>
      </c>
      <c r="BD41" s="314">
        <f>'m1'!I39</f>
        <v>0.44500000000000001</v>
      </c>
      <c r="BE41" s="182">
        <v>37653</v>
      </c>
      <c r="BF41" s="361">
        <v>5.0000000000000001E-3</v>
      </c>
      <c r="BG41" s="182">
        <v>37653</v>
      </c>
      <c r="BH41" s="361">
        <v>0</v>
      </c>
      <c r="BI41" s="182">
        <v>37653</v>
      </c>
      <c r="BJ41" s="314">
        <f>'m1'!U39</f>
        <v>0.20499999999999999</v>
      </c>
      <c r="BK41" s="182">
        <v>37653</v>
      </c>
      <c r="BL41" s="361">
        <v>0</v>
      </c>
      <c r="BM41" s="182">
        <v>37653</v>
      </c>
      <c r="BN41" s="314">
        <f>'m1'!V39</f>
        <v>0.27151999999999998</v>
      </c>
      <c r="BO41" s="182">
        <v>37653</v>
      </c>
      <c r="BP41" s="361">
        <v>0</v>
      </c>
      <c r="BQ41" s="80"/>
      <c r="BS41" s="80"/>
      <c r="BT41" s="80"/>
      <c r="BV41" s="80"/>
      <c r="BW41" s="80"/>
      <c r="BY41" s="80"/>
      <c r="BZ41" s="80"/>
      <c r="CB41" s="80"/>
      <c r="CC41" s="80"/>
      <c r="CE41" s="80"/>
      <c r="CF41" s="80"/>
      <c r="CH41" s="80"/>
      <c r="CI41" s="80"/>
      <c r="CK41" s="80"/>
      <c r="CL41" s="80"/>
      <c r="CN41" s="80"/>
      <c r="CO41" s="80"/>
      <c r="CQ41" s="80"/>
      <c r="CR41" s="80"/>
      <c r="CT41" s="80"/>
      <c r="CU41" s="80"/>
      <c r="CW41" s="80"/>
      <c r="CX41" s="80"/>
      <c r="CZ41" s="80"/>
      <c r="DA41" s="80"/>
      <c r="DC41" s="80"/>
      <c r="DD41" s="80"/>
      <c r="DF41" s="80"/>
      <c r="DG41" s="80"/>
      <c r="DI41" s="80"/>
      <c r="DJ41" s="80"/>
      <c r="DL41" s="80"/>
      <c r="DM41" s="80"/>
    </row>
    <row r="42" spans="1:117">
      <c r="A42" s="182">
        <v>37681</v>
      </c>
      <c r="B42" s="314">
        <f>'m1'!C40</f>
        <v>0.30499999999999999</v>
      </c>
      <c r="D42" s="182">
        <v>37681</v>
      </c>
      <c r="E42" s="314">
        <f>'m1'!K40</f>
        <v>0.42499999999999999</v>
      </c>
      <c r="G42" s="182">
        <v>37681</v>
      </c>
      <c r="H42" s="314">
        <f>'m1'!O40</f>
        <v>0.55000000000000004</v>
      </c>
      <c r="J42" s="182">
        <v>37681</v>
      </c>
      <c r="K42" s="314">
        <f>'m1'!N40</f>
        <v>0.45499999999999996</v>
      </c>
      <c r="M42" s="182">
        <v>37681</v>
      </c>
      <c r="N42" s="314">
        <f>'m1'!H40</f>
        <v>0.44</v>
      </c>
      <c r="P42" s="182">
        <v>37681</v>
      </c>
      <c r="Q42" s="314">
        <f>'m1'!E40</f>
        <v>0.30499999999999999</v>
      </c>
      <c r="S42" s="182">
        <v>37681</v>
      </c>
      <c r="T42" s="314">
        <f t="shared" si="0"/>
        <v>0.30499999999999999</v>
      </c>
      <c r="V42" s="182">
        <v>37681</v>
      </c>
      <c r="W42" s="314">
        <f t="shared" si="1"/>
        <v>0.30499999999999999</v>
      </c>
      <c r="Y42" s="182">
        <v>37681</v>
      </c>
      <c r="Z42" s="314">
        <f>'m1'!R40</f>
        <v>0.57000000000000006</v>
      </c>
      <c r="AB42" s="182">
        <v>37681</v>
      </c>
      <c r="AC42" s="314">
        <f>'m1'!D40</f>
        <v>0.30499999999999999</v>
      </c>
      <c r="AE42" s="182">
        <v>37681</v>
      </c>
      <c r="AF42" s="314">
        <f>'m1'!L40</f>
        <v>0.42499999999999999</v>
      </c>
      <c r="AH42" s="182">
        <v>37681</v>
      </c>
      <c r="AI42" s="314">
        <f>'m1'!P40</f>
        <v>0.55000000000000004</v>
      </c>
      <c r="AK42" s="182">
        <v>37681</v>
      </c>
      <c r="AL42" s="361">
        <f>'m1'!T40</f>
        <v>0.14499999999999999</v>
      </c>
      <c r="AM42" s="182">
        <v>37681</v>
      </c>
      <c r="AN42" s="314">
        <f>'m1'!J40</f>
        <v>0.44</v>
      </c>
      <c r="AO42" s="182">
        <v>37681</v>
      </c>
      <c r="AP42" s="361">
        <v>0</v>
      </c>
      <c r="AQ42" s="182">
        <v>37681</v>
      </c>
      <c r="AR42" s="314">
        <f>'m1'!F40</f>
        <v>0.27</v>
      </c>
      <c r="AS42" s="182">
        <v>37681</v>
      </c>
      <c r="AT42" s="361">
        <v>0</v>
      </c>
      <c r="AU42" s="182">
        <v>37681</v>
      </c>
      <c r="AV42" s="314">
        <f>'m1'!Q40</f>
        <v>0.55000000000000004</v>
      </c>
      <c r="AW42" s="182">
        <v>37681</v>
      </c>
      <c r="AX42" s="361">
        <v>5.0000000000000001E-3</v>
      </c>
      <c r="AY42" s="182">
        <v>37681</v>
      </c>
      <c r="AZ42" s="314">
        <f>'m1'!M40</f>
        <v>0.42499999999999999</v>
      </c>
      <c r="BA42" s="182">
        <v>37681</v>
      </c>
      <c r="BB42" s="361">
        <v>5.0000000000000001E-3</v>
      </c>
      <c r="BC42" s="182">
        <v>37681</v>
      </c>
      <c r="BD42" s="314">
        <f>'m1'!I40</f>
        <v>0.44</v>
      </c>
      <c r="BE42" s="182">
        <v>37681</v>
      </c>
      <c r="BF42" s="361">
        <v>5.0000000000000001E-3</v>
      </c>
      <c r="BG42" s="182">
        <v>37681</v>
      </c>
      <c r="BH42" s="361">
        <v>0</v>
      </c>
      <c r="BI42" s="182">
        <v>37681</v>
      </c>
      <c r="BJ42" s="314">
        <f>'m1'!U40</f>
        <v>0.19999999999999998</v>
      </c>
      <c r="BK42" s="182">
        <v>37681</v>
      </c>
      <c r="BL42" s="361">
        <v>0</v>
      </c>
      <c r="BM42" s="182">
        <v>37681</v>
      </c>
      <c r="BN42" s="314">
        <f>'m1'!V40</f>
        <v>0.26188</v>
      </c>
      <c r="BO42" s="182">
        <v>37681</v>
      </c>
      <c r="BP42" s="361">
        <v>0</v>
      </c>
      <c r="BQ42" s="80"/>
      <c r="BS42" s="80"/>
      <c r="BT42" s="80"/>
      <c r="BV42" s="80"/>
      <c r="BW42" s="80"/>
      <c r="BY42" s="80"/>
      <c r="BZ42" s="80"/>
      <c r="CB42" s="80"/>
      <c r="CC42" s="80"/>
      <c r="CE42" s="80"/>
      <c r="CF42" s="80"/>
      <c r="CH42" s="80"/>
      <c r="CI42" s="80"/>
      <c r="CK42" s="80"/>
      <c r="CL42" s="80"/>
      <c r="CN42" s="80"/>
      <c r="CO42" s="80"/>
      <c r="CQ42" s="80"/>
      <c r="CR42" s="80"/>
      <c r="CT42" s="80"/>
      <c r="CU42" s="80"/>
      <c r="CW42" s="80"/>
      <c r="CX42" s="80"/>
      <c r="CZ42" s="80"/>
      <c r="DA42" s="80"/>
      <c r="DC42" s="80"/>
      <c r="DD42" s="80"/>
      <c r="DF42" s="80"/>
      <c r="DG42" s="80"/>
      <c r="DI42" s="80"/>
      <c r="DJ42" s="80"/>
      <c r="DL42" s="80"/>
      <c r="DM42" s="80"/>
    </row>
    <row r="43" spans="1:117">
      <c r="A43" s="182">
        <v>37712</v>
      </c>
      <c r="B43" s="314">
        <f>'m1'!C41</f>
        <v>0.14000000000000001</v>
      </c>
      <c r="D43" s="182">
        <v>37712</v>
      </c>
      <c r="E43" s="314">
        <f>'m1'!K41</f>
        <v>0.16</v>
      </c>
      <c r="G43" s="182">
        <v>37712</v>
      </c>
      <c r="H43" s="314">
        <f>'m1'!O41</f>
        <v>0.14000000000000001</v>
      </c>
      <c r="J43" s="182">
        <v>37712</v>
      </c>
      <c r="K43" s="314">
        <f>'m1'!N41</f>
        <v>0.18</v>
      </c>
      <c r="M43" s="182">
        <v>37712</v>
      </c>
      <c r="N43" s="314">
        <f>'m1'!H41</f>
        <v>0.14000000000000001</v>
      </c>
      <c r="P43" s="182">
        <v>37712</v>
      </c>
      <c r="Q43" s="314">
        <f>'m1'!E41</f>
        <v>0.14000000000000001</v>
      </c>
      <c r="S43" s="182">
        <v>37712</v>
      </c>
      <c r="T43" s="314">
        <f t="shared" si="0"/>
        <v>0.14000000000000001</v>
      </c>
      <c r="V43" s="182">
        <v>37712</v>
      </c>
      <c r="W43" s="314">
        <f t="shared" si="1"/>
        <v>0.14000000000000001</v>
      </c>
      <c r="Y43" s="182">
        <v>37712</v>
      </c>
      <c r="Z43" s="314">
        <f>'m1'!R41</f>
        <v>0.14000000000000001</v>
      </c>
      <c r="AB43" s="182">
        <v>37712</v>
      </c>
      <c r="AC43" s="314">
        <f>'m1'!D41</f>
        <v>0.14000000000000001</v>
      </c>
      <c r="AE43" s="182">
        <v>37712</v>
      </c>
      <c r="AF43" s="314">
        <f>'m1'!L41</f>
        <v>0.16</v>
      </c>
      <c r="AH43" s="182">
        <v>37712</v>
      </c>
      <c r="AI43" s="314">
        <f>'m1'!P41</f>
        <v>0.14000000000000001</v>
      </c>
      <c r="AK43" s="182">
        <v>37712</v>
      </c>
      <c r="AL43" s="361">
        <f>'m1'!T41</f>
        <v>-0.06</v>
      </c>
      <c r="AM43" s="182">
        <v>37712</v>
      </c>
      <c r="AN43" s="314">
        <f>'m1'!J41</f>
        <v>0.14000000000000001</v>
      </c>
      <c r="AO43" s="182">
        <v>37712</v>
      </c>
      <c r="AP43" s="361">
        <v>0</v>
      </c>
      <c r="AQ43" s="182">
        <v>37712</v>
      </c>
      <c r="AR43" s="314">
        <f>'m1'!F41</f>
        <v>0.10500000000000001</v>
      </c>
      <c r="AS43" s="182">
        <v>37712</v>
      </c>
      <c r="AT43" s="361">
        <v>0</v>
      </c>
      <c r="AU43" s="182">
        <v>37712</v>
      </c>
      <c r="AV43" s="314">
        <f>'m1'!Q41</f>
        <v>0.14000000000000001</v>
      </c>
      <c r="AW43" s="182">
        <v>37712</v>
      </c>
      <c r="AX43" s="361">
        <v>5.0000000000000001E-3</v>
      </c>
      <c r="AY43" s="182">
        <v>37712</v>
      </c>
      <c r="AZ43" s="314">
        <f>'m1'!M41</f>
        <v>0.16</v>
      </c>
      <c r="BA43" s="182">
        <v>37712</v>
      </c>
      <c r="BB43" s="361">
        <v>5.0000000000000001E-3</v>
      </c>
      <c r="BC43" s="182">
        <v>37712</v>
      </c>
      <c r="BD43" s="314">
        <f>'m1'!I41</f>
        <v>0.14000000000000001</v>
      </c>
      <c r="BE43" s="182">
        <v>37712</v>
      </c>
      <c r="BF43" s="361">
        <v>5.0000000000000001E-3</v>
      </c>
      <c r="BG43" s="182">
        <v>37712</v>
      </c>
      <c r="BH43" s="361">
        <v>0</v>
      </c>
      <c r="BI43" s="182">
        <v>37712</v>
      </c>
      <c r="BJ43" s="314">
        <f>'m1'!U41</f>
        <v>-4.9999999999999975E-3</v>
      </c>
      <c r="BK43" s="182">
        <v>37712</v>
      </c>
      <c r="BL43" s="361">
        <v>0</v>
      </c>
      <c r="BM43" s="182">
        <v>37712</v>
      </c>
      <c r="BN43" s="314">
        <f>'m1'!V41</f>
        <v>0.14749999999999999</v>
      </c>
      <c r="BO43" s="182">
        <v>37712</v>
      </c>
      <c r="BP43" s="361">
        <v>0</v>
      </c>
      <c r="BQ43" s="80"/>
      <c r="BS43" s="80"/>
      <c r="BT43" s="80"/>
      <c r="BV43" s="80"/>
      <c r="BW43" s="80"/>
      <c r="BY43" s="80"/>
      <c r="BZ43" s="80"/>
      <c r="CB43" s="80"/>
      <c r="CC43" s="80"/>
      <c r="CE43" s="80"/>
      <c r="CF43" s="80"/>
      <c r="CH43" s="80"/>
      <c r="CI43" s="80"/>
      <c r="CK43" s="80"/>
      <c r="CL43" s="80"/>
      <c r="CN43" s="80"/>
      <c r="CO43" s="80"/>
      <c r="CQ43" s="80"/>
      <c r="CR43" s="80"/>
      <c r="CT43" s="80"/>
      <c r="CU43" s="80"/>
      <c r="CW43" s="80"/>
      <c r="CX43" s="80"/>
      <c r="CZ43" s="80"/>
      <c r="DA43" s="80"/>
      <c r="DC43" s="80"/>
      <c r="DD43" s="80"/>
      <c r="DF43" s="80"/>
      <c r="DG43" s="80"/>
      <c r="DI43" s="80"/>
      <c r="DJ43" s="80"/>
      <c r="DL43" s="80"/>
      <c r="DM43" s="80"/>
    </row>
    <row r="44" spans="1:117">
      <c r="A44" s="182">
        <v>37742</v>
      </c>
      <c r="B44" s="314">
        <f>'m1'!C42</f>
        <v>0.14000000000000001</v>
      </c>
      <c r="D44" s="182">
        <v>37742</v>
      </c>
      <c r="E44" s="314">
        <f>'m1'!K42</f>
        <v>0.16</v>
      </c>
      <c r="G44" s="182">
        <v>37742</v>
      </c>
      <c r="H44" s="314">
        <f>'m1'!O42</f>
        <v>0.14000000000000001</v>
      </c>
      <c r="J44" s="182">
        <v>37742</v>
      </c>
      <c r="K44" s="314">
        <f>'m1'!N42</f>
        <v>0.18</v>
      </c>
      <c r="M44" s="182">
        <v>37742</v>
      </c>
      <c r="N44" s="314">
        <f>'m1'!H42</f>
        <v>0.14000000000000001</v>
      </c>
      <c r="P44" s="182">
        <v>37742</v>
      </c>
      <c r="Q44" s="314">
        <f>'m1'!E42</f>
        <v>0.14000000000000001</v>
      </c>
      <c r="S44" s="182">
        <v>37742</v>
      </c>
      <c r="T44" s="314">
        <f t="shared" si="0"/>
        <v>0.14000000000000001</v>
      </c>
      <c r="V44" s="182">
        <v>37742</v>
      </c>
      <c r="W44" s="314">
        <f t="shared" si="1"/>
        <v>0.14000000000000001</v>
      </c>
      <c r="Y44" s="182">
        <v>37742</v>
      </c>
      <c r="Z44" s="314">
        <f>'m1'!R42</f>
        <v>0.14000000000000001</v>
      </c>
      <c r="AB44" s="182">
        <v>37742</v>
      </c>
      <c r="AC44" s="314">
        <f>'m1'!D42</f>
        <v>0.14000000000000001</v>
      </c>
      <c r="AE44" s="182">
        <v>37742</v>
      </c>
      <c r="AF44" s="314">
        <f>'m1'!L42</f>
        <v>0.16</v>
      </c>
      <c r="AH44" s="182">
        <v>37742</v>
      </c>
      <c r="AI44" s="314">
        <f>'m1'!P42</f>
        <v>0.14000000000000001</v>
      </c>
      <c r="AK44" s="182">
        <v>37742</v>
      </c>
      <c r="AL44" s="361">
        <f>'m1'!T42</f>
        <v>-0.06</v>
      </c>
      <c r="AM44" s="182">
        <v>37742</v>
      </c>
      <c r="AN44" s="314">
        <f>'m1'!J42</f>
        <v>0.14000000000000001</v>
      </c>
      <c r="AO44" s="182">
        <v>37742</v>
      </c>
      <c r="AP44" s="361">
        <v>0</v>
      </c>
      <c r="AQ44" s="182">
        <v>37742</v>
      </c>
      <c r="AR44" s="314">
        <f>'m1'!F42</f>
        <v>0.10500000000000001</v>
      </c>
      <c r="AS44" s="182">
        <v>37742</v>
      </c>
      <c r="AT44" s="361">
        <v>0</v>
      </c>
      <c r="AU44" s="182">
        <v>37742</v>
      </c>
      <c r="AV44" s="314">
        <f>'m1'!Q42</f>
        <v>0.14000000000000001</v>
      </c>
      <c r="AW44" s="182">
        <v>37742</v>
      </c>
      <c r="AX44" s="361">
        <v>5.0000000000000001E-3</v>
      </c>
      <c r="AY44" s="182">
        <v>37742</v>
      </c>
      <c r="AZ44" s="314">
        <f>'m1'!M42</f>
        <v>0.16</v>
      </c>
      <c r="BA44" s="182">
        <v>37742</v>
      </c>
      <c r="BB44" s="361">
        <v>5.0000000000000001E-3</v>
      </c>
      <c r="BC44" s="182">
        <v>37742</v>
      </c>
      <c r="BD44" s="314">
        <f>'m1'!I42</f>
        <v>0.14000000000000001</v>
      </c>
      <c r="BE44" s="182">
        <v>37742</v>
      </c>
      <c r="BF44" s="361">
        <v>5.0000000000000001E-3</v>
      </c>
      <c r="BG44" s="182">
        <v>37742</v>
      </c>
      <c r="BH44" s="361">
        <v>0</v>
      </c>
      <c r="BI44" s="182">
        <v>37742</v>
      </c>
      <c r="BJ44" s="314">
        <f>'m1'!U42</f>
        <v>-4.9999999999999975E-3</v>
      </c>
      <c r="BK44" s="182">
        <v>37742</v>
      </c>
      <c r="BL44" s="361">
        <v>0</v>
      </c>
      <c r="BM44" s="182">
        <v>37742</v>
      </c>
      <c r="BN44" s="314">
        <f>'m1'!V42</f>
        <v>0.13750000000000001</v>
      </c>
      <c r="BO44" s="182">
        <v>37742</v>
      </c>
      <c r="BP44" s="361">
        <v>0</v>
      </c>
      <c r="BQ44" s="80"/>
      <c r="BS44" s="80"/>
      <c r="BT44" s="80"/>
      <c r="BV44" s="80"/>
      <c r="BW44" s="80"/>
      <c r="BY44" s="80"/>
      <c r="BZ44" s="80"/>
      <c r="CB44" s="80"/>
      <c r="CC44" s="80"/>
      <c r="CE44" s="80"/>
      <c r="CF44" s="80"/>
      <c r="CH44" s="80"/>
      <c r="CI44" s="80"/>
      <c r="CK44" s="80"/>
      <c r="CL44" s="80"/>
      <c r="CN44" s="80"/>
      <c r="CO44" s="80"/>
      <c r="CQ44" s="80"/>
      <c r="CR44" s="80"/>
      <c r="CT44" s="80"/>
      <c r="CU44" s="80"/>
      <c r="CW44" s="80"/>
      <c r="CX44" s="80"/>
      <c r="CZ44" s="80"/>
      <c r="DA44" s="80"/>
      <c r="DC44" s="80"/>
      <c r="DD44" s="80"/>
      <c r="DF44" s="80"/>
      <c r="DG44" s="80"/>
      <c r="DI44" s="80"/>
      <c r="DJ44" s="80"/>
      <c r="DL44" s="80"/>
      <c r="DM44" s="80"/>
    </row>
    <row r="45" spans="1:117">
      <c r="A45" s="182">
        <v>37773</v>
      </c>
      <c r="B45" s="314">
        <f>'m1'!C43</f>
        <v>0.14000000000000001</v>
      </c>
      <c r="D45" s="182">
        <v>37773</v>
      </c>
      <c r="E45" s="314">
        <f>'m1'!K43</f>
        <v>0.16</v>
      </c>
      <c r="G45" s="182">
        <v>37773</v>
      </c>
      <c r="H45" s="314">
        <f>'m1'!O43</f>
        <v>0.14000000000000001</v>
      </c>
      <c r="J45" s="182">
        <v>37773</v>
      </c>
      <c r="K45" s="314">
        <f>'m1'!N43</f>
        <v>0.18</v>
      </c>
      <c r="M45" s="182">
        <v>37773</v>
      </c>
      <c r="N45" s="314">
        <f>'m1'!H43</f>
        <v>0.14000000000000001</v>
      </c>
      <c r="P45" s="182">
        <v>37773</v>
      </c>
      <c r="Q45" s="314">
        <f>'m1'!E43</f>
        <v>0.14000000000000001</v>
      </c>
      <c r="S45" s="182">
        <v>37773</v>
      </c>
      <c r="T45" s="314">
        <f t="shared" si="0"/>
        <v>0.14000000000000001</v>
      </c>
      <c r="V45" s="182">
        <v>37773</v>
      </c>
      <c r="W45" s="314">
        <f t="shared" si="1"/>
        <v>0.14000000000000001</v>
      </c>
      <c r="Y45" s="182">
        <v>37773</v>
      </c>
      <c r="Z45" s="314">
        <f>'m1'!R43</f>
        <v>0.14000000000000001</v>
      </c>
      <c r="AB45" s="182">
        <v>37773</v>
      </c>
      <c r="AC45" s="314">
        <f>'m1'!D43</f>
        <v>0.14000000000000001</v>
      </c>
      <c r="AE45" s="182">
        <v>37773</v>
      </c>
      <c r="AF45" s="314">
        <f>'m1'!L43</f>
        <v>0.16</v>
      </c>
      <c r="AH45" s="182">
        <v>37773</v>
      </c>
      <c r="AI45" s="314">
        <f>'m1'!P43</f>
        <v>0.14000000000000001</v>
      </c>
      <c r="AK45" s="182">
        <v>37773</v>
      </c>
      <c r="AL45" s="361">
        <f>'m1'!T43</f>
        <v>-0.06</v>
      </c>
      <c r="AM45" s="182">
        <v>37773</v>
      </c>
      <c r="AN45" s="314">
        <f>'m1'!J43</f>
        <v>0.14000000000000001</v>
      </c>
      <c r="AO45" s="182">
        <v>37773</v>
      </c>
      <c r="AP45" s="361">
        <v>0</v>
      </c>
      <c r="AQ45" s="182">
        <v>37773</v>
      </c>
      <c r="AR45" s="314">
        <f>'m1'!F43</f>
        <v>0.10500000000000001</v>
      </c>
      <c r="AS45" s="182">
        <v>37773</v>
      </c>
      <c r="AT45" s="361">
        <v>0</v>
      </c>
      <c r="AU45" s="182">
        <v>37773</v>
      </c>
      <c r="AV45" s="314">
        <f>'m1'!Q43</f>
        <v>0.14000000000000001</v>
      </c>
      <c r="AW45" s="182">
        <v>37773</v>
      </c>
      <c r="AX45" s="361">
        <v>5.0000000000000001E-3</v>
      </c>
      <c r="AY45" s="182">
        <v>37773</v>
      </c>
      <c r="AZ45" s="314">
        <f>'m1'!M43</f>
        <v>0.16</v>
      </c>
      <c r="BA45" s="182">
        <v>37773</v>
      </c>
      <c r="BB45" s="361">
        <v>5.0000000000000001E-3</v>
      </c>
      <c r="BC45" s="182">
        <v>37773</v>
      </c>
      <c r="BD45" s="314">
        <f>'m1'!I43</f>
        <v>0.14000000000000001</v>
      </c>
      <c r="BE45" s="182">
        <v>37773</v>
      </c>
      <c r="BF45" s="361">
        <v>5.0000000000000001E-3</v>
      </c>
      <c r="BG45" s="182">
        <v>37773</v>
      </c>
      <c r="BH45" s="361">
        <v>0</v>
      </c>
      <c r="BI45" s="182">
        <v>37773</v>
      </c>
      <c r="BJ45" s="314">
        <f>'m1'!U43</f>
        <v>-4.9999999999999975E-3</v>
      </c>
      <c r="BK45" s="182">
        <v>37773</v>
      </c>
      <c r="BL45" s="361">
        <v>0</v>
      </c>
      <c r="BM45" s="182">
        <v>37773</v>
      </c>
      <c r="BN45" s="314">
        <f>'m1'!V43</f>
        <v>0.13250000000000001</v>
      </c>
      <c r="BO45" s="182">
        <v>37773</v>
      </c>
      <c r="BP45" s="361">
        <v>0</v>
      </c>
      <c r="BQ45" s="80"/>
      <c r="BS45" s="80"/>
      <c r="BT45" s="80"/>
      <c r="BV45" s="80"/>
      <c r="BW45" s="80"/>
      <c r="BY45" s="80"/>
      <c r="BZ45" s="80"/>
      <c r="CB45" s="80"/>
      <c r="CC45" s="80"/>
      <c r="CE45" s="80"/>
      <c r="CF45" s="80"/>
      <c r="CH45" s="80"/>
      <c r="CI45" s="80"/>
      <c r="CK45" s="80"/>
      <c r="CL45" s="80"/>
      <c r="CN45" s="80"/>
      <c r="CO45" s="80"/>
      <c r="CQ45" s="80"/>
      <c r="CR45" s="80"/>
      <c r="CT45" s="80"/>
      <c r="CU45" s="80"/>
      <c r="CW45" s="80"/>
      <c r="CX45" s="80"/>
      <c r="CZ45" s="80"/>
      <c r="DA45" s="80"/>
      <c r="DC45" s="80"/>
      <c r="DD45" s="80"/>
      <c r="DF45" s="80"/>
      <c r="DG45" s="80"/>
      <c r="DI45" s="80"/>
      <c r="DJ45" s="80"/>
      <c r="DL45" s="80"/>
      <c r="DM45" s="80"/>
    </row>
    <row r="46" spans="1:117">
      <c r="A46" s="182">
        <v>37803</v>
      </c>
      <c r="B46" s="314">
        <f>'m1'!C44</f>
        <v>0.14000000000000001</v>
      </c>
      <c r="D46" s="182">
        <v>37803</v>
      </c>
      <c r="E46" s="314">
        <f>'m1'!K44</f>
        <v>0.16</v>
      </c>
      <c r="G46" s="182">
        <v>37803</v>
      </c>
      <c r="H46" s="314">
        <f>'m1'!O44</f>
        <v>0.14000000000000001</v>
      </c>
      <c r="J46" s="182">
        <v>37803</v>
      </c>
      <c r="K46" s="314">
        <f>'m1'!N44</f>
        <v>0.18</v>
      </c>
      <c r="M46" s="182">
        <v>37803</v>
      </c>
      <c r="N46" s="314">
        <f>'m1'!H44</f>
        <v>0.14000000000000001</v>
      </c>
      <c r="P46" s="182">
        <v>37803</v>
      </c>
      <c r="Q46" s="314">
        <f>'m1'!E44</f>
        <v>0.14000000000000001</v>
      </c>
      <c r="S46" s="182">
        <v>37803</v>
      </c>
      <c r="T46" s="314">
        <f t="shared" si="0"/>
        <v>0.14000000000000001</v>
      </c>
      <c r="V46" s="182">
        <v>37803</v>
      </c>
      <c r="W46" s="314">
        <f t="shared" si="1"/>
        <v>0.14000000000000001</v>
      </c>
      <c r="Y46" s="182">
        <v>37803</v>
      </c>
      <c r="Z46" s="314">
        <f>'m1'!R44</f>
        <v>0.14000000000000001</v>
      </c>
      <c r="AB46" s="182">
        <v>37803</v>
      </c>
      <c r="AC46" s="314">
        <f>'m1'!D44</f>
        <v>0.14000000000000001</v>
      </c>
      <c r="AE46" s="182">
        <v>37803</v>
      </c>
      <c r="AF46" s="314">
        <f>'m1'!L44</f>
        <v>0.16</v>
      </c>
      <c r="AH46" s="182">
        <v>37803</v>
      </c>
      <c r="AI46" s="314">
        <f>'m1'!P44</f>
        <v>0.14000000000000001</v>
      </c>
      <c r="AK46" s="182">
        <v>37803</v>
      </c>
      <c r="AL46" s="361">
        <f>'m1'!T44</f>
        <v>-0.06</v>
      </c>
      <c r="AM46" s="182">
        <v>37803</v>
      </c>
      <c r="AN46" s="314">
        <f>'m1'!J44</f>
        <v>0.14000000000000001</v>
      </c>
      <c r="AO46" s="182">
        <v>37803</v>
      </c>
      <c r="AP46" s="361">
        <v>0</v>
      </c>
      <c r="AQ46" s="182">
        <v>37803</v>
      </c>
      <c r="AR46" s="314">
        <f>'m1'!F44</f>
        <v>0.10500000000000001</v>
      </c>
      <c r="AS46" s="182">
        <v>37803</v>
      </c>
      <c r="AT46" s="361">
        <v>0</v>
      </c>
      <c r="AU46" s="182">
        <v>37803</v>
      </c>
      <c r="AV46" s="314">
        <f>'m1'!Q44</f>
        <v>0.14000000000000001</v>
      </c>
      <c r="AW46" s="182">
        <v>37803</v>
      </c>
      <c r="AX46" s="361">
        <v>5.0000000000000001E-3</v>
      </c>
      <c r="AY46" s="182">
        <v>37803</v>
      </c>
      <c r="AZ46" s="314">
        <f>'m1'!M44</f>
        <v>0.16</v>
      </c>
      <c r="BA46" s="182">
        <v>37803</v>
      </c>
      <c r="BB46" s="361">
        <v>5.0000000000000001E-3</v>
      </c>
      <c r="BC46" s="182">
        <v>37803</v>
      </c>
      <c r="BD46" s="314">
        <f>'m1'!I44</f>
        <v>0.14000000000000001</v>
      </c>
      <c r="BE46" s="182">
        <v>37803</v>
      </c>
      <c r="BF46" s="361">
        <v>5.0000000000000001E-3</v>
      </c>
      <c r="BG46" s="182">
        <v>37803</v>
      </c>
      <c r="BH46" s="361">
        <v>0</v>
      </c>
      <c r="BI46" s="182">
        <v>37803</v>
      </c>
      <c r="BJ46" s="314">
        <f>'m1'!U44</f>
        <v>-4.9999999999999975E-3</v>
      </c>
      <c r="BK46" s="182">
        <v>37803</v>
      </c>
      <c r="BL46" s="361">
        <v>0</v>
      </c>
      <c r="BM46" s="182">
        <v>37803</v>
      </c>
      <c r="BN46" s="314">
        <f>'m1'!V44</f>
        <v>0.1225</v>
      </c>
      <c r="BO46" s="182">
        <v>37803</v>
      </c>
      <c r="BP46" s="361">
        <v>0</v>
      </c>
      <c r="BQ46" s="80"/>
      <c r="BS46" s="80"/>
      <c r="BT46" s="80"/>
      <c r="BV46" s="80"/>
      <c r="BW46" s="80"/>
      <c r="BY46" s="80"/>
      <c r="BZ46" s="80"/>
      <c r="CB46" s="80"/>
      <c r="CC46" s="80"/>
      <c r="CE46" s="80"/>
      <c r="CF46" s="80"/>
      <c r="CH46" s="80"/>
      <c r="CI46" s="80"/>
      <c r="CK46" s="80"/>
      <c r="CL46" s="80"/>
      <c r="CN46" s="80"/>
      <c r="CO46" s="80"/>
      <c r="CQ46" s="80"/>
      <c r="CR46" s="80"/>
      <c r="CT46" s="80"/>
      <c r="CU46" s="80"/>
      <c r="CW46" s="80"/>
      <c r="CX46" s="80"/>
      <c r="CZ46" s="80"/>
      <c r="DA46" s="80"/>
      <c r="DC46" s="80"/>
      <c r="DD46" s="80"/>
      <c r="DF46" s="80"/>
      <c r="DG46" s="80"/>
      <c r="DI46" s="80"/>
      <c r="DJ46" s="80"/>
      <c r="DL46" s="80"/>
      <c r="DM46" s="80"/>
    </row>
    <row r="47" spans="1:117">
      <c r="A47" s="182">
        <v>37834</v>
      </c>
      <c r="B47" s="314">
        <f>'m1'!C45</f>
        <v>0.14000000000000001</v>
      </c>
      <c r="D47" s="182">
        <v>37834</v>
      </c>
      <c r="E47" s="314">
        <f>'m1'!K45</f>
        <v>0.16</v>
      </c>
      <c r="G47" s="182">
        <v>37834</v>
      </c>
      <c r="H47" s="314">
        <f>'m1'!O45</f>
        <v>0.14000000000000001</v>
      </c>
      <c r="J47" s="182">
        <v>37834</v>
      </c>
      <c r="K47" s="314">
        <f>'m1'!N45</f>
        <v>0.18</v>
      </c>
      <c r="M47" s="182">
        <v>37834</v>
      </c>
      <c r="N47" s="314">
        <f>'m1'!H45</f>
        <v>0.14000000000000001</v>
      </c>
      <c r="P47" s="182">
        <v>37834</v>
      </c>
      <c r="Q47" s="314">
        <f>'m1'!E45</f>
        <v>0.14000000000000001</v>
      </c>
      <c r="S47" s="182">
        <v>37834</v>
      </c>
      <c r="T47" s="314">
        <f t="shared" si="0"/>
        <v>0.14000000000000001</v>
      </c>
      <c r="V47" s="182">
        <v>37834</v>
      </c>
      <c r="W47" s="314">
        <f t="shared" si="1"/>
        <v>0.14000000000000001</v>
      </c>
      <c r="Y47" s="182">
        <v>37834</v>
      </c>
      <c r="Z47" s="314">
        <f>'m1'!R45</f>
        <v>0.14000000000000001</v>
      </c>
      <c r="AB47" s="182">
        <v>37834</v>
      </c>
      <c r="AC47" s="314">
        <f>'m1'!D45</f>
        <v>0.14000000000000001</v>
      </c>
      <c r="AE47" s="182">
        <v>37834</v>
      </c>
      <c r="AF47" s="314">
        <f>'m1'!L45</f>
        <v>0.16</v>
      </c>
      <c r="AH47" s="182">
        <v>37834</v>
      </c>
      <c r="AI47" s="314">
        <f>'m1'!P45</f>
        <v>0.14000000000000001</v>
      </c>
      <c r="AK47" s="182">
        <v>37834</v>
      </c>
      <c r="AL47" s="361">
        <f>'m1'!T45</f>
        <v>-0.06</v>
      </c>
      <c r="AM47" s="182">
        <v>37834</v>
      </c>
      <c r="AN47" s="314">
        <f>'m1'!J45</f>
        <v>0.14000000000000001</v>
      </c>
      <c r="AO47" s="182">
        <v>37834</v>
      </c>
      <c r="AP47" s="361">
        <v>0</v>
      </c>
      <c r="AQ47" s="182">
        <v>37834</v>
      </c>
      <c r="AR47" s="314">
        <f>'m1'!F45</f>
        <v>0.10500000000000001</v>
      </c>
      <c r="AS47" s="182">
        <v>37834</v>
      </c>
      <c r="AT47" s="361">
        <v>0</v>
      </c>
      <c r="AU47" s="182">
        <v>37834</v>
      </c>
      <c r="AV47" s="314">
        <f>'m1'!Q45</f>
        <v>0.14000000000000001</v>
      </c>
      <c r="AW47" s="182">
        <v>37834</v>
      </c>
      <c r="AX47" s="361">
        <v>5.0000000000000001E-3</v>
      </c>
      <c r="AY47" s="182">
        <v>37834</v>
      </c>
      <c r="AZ47" s="314">
        <f>'m1'!M45</f>
        <v>0.16</v>
      </c>
      <c r="BA47" s="182">
        <v>37834</v>
      </c>
      <c r="BB47" s="361">
        <v>5.0000000000000001E-3</v>
      </c>
      <c r="BC47" s="182">
        <v>37834</v>
      </c>
      <c r="BD47" s="314">
        <f>'m1'!I45</f>
        <v>0.14000000000000001</v>
      </c>
      <c r="BE47" s="182">
        <v>37834</v>
      </c>
      <c r="BF47" s="361">
        <v>5.0000000000000001E-3</v>
      </c>
      <c r="BG47" s="182">
        <v>37834</v>
      </c>
      <c r="BH47" s="361">
        <v>0</v>
      </c>
      <c r="BI47" s="182">
        <v>37834</v>
      </c>
      <c r="BJ47" s="314">
        <f>'m1'!U45</f>
        <v>-4.9999999999999975E-3</v>
      </c>
      <c r="BK47" s="182">
        <v>37834</v>
      </c>
      <c r="BL47" s="361">
        <v>0</v>
      </c>
      <c r="BM47" s="182">
        <v>37834</v>
      </c>
      <c r="BN47" s="314">
        <f>'m1'!V45</f>
        <v>0.12</v>
      </c>
      <c r="BO47" s="182">
        <v>37834</v>
      </c>
      <c r="BP47" s="361">
        <v>0</v>
      </c>
      <c r="BQ47" s="80"/>
      <c r="BS47" s="80"/>
      <c r="BT47" s="80"/>
      <c r="BV47" s="80"/>
      <c r="BW47" s="80"/>
      <c r="BY47" s="80"/>
      <c r="BZ47" s="80"/>
      <c r="CB47" s="80"/>
      <c r="CC47" s="80"/>
      <c r="CE47" s="80"/>
      <c r="CF47" s="80"/>
      <c r="CH47" s="80"/>
      <c r="CI47" s="80"/>
      <c r="CK47" s="80"/>
      <c r="CL47" s="80"/>
      <c r="CN47" s="80"/>
      <c r="CO47" s="80"/>
      <c r="CQ47" s="80"/>
      <c r="CR47" s="80"/>
      <c r="CT47" s="80"/>
      <c r="CU47" s="80"/>
      <c r="CW47" s="80"/>
      <c r="CX47" s="80"/>
      <c r="CZ47" s="80"/>
      <c r="DA47" s="80"/>
      <c r="DC47" s="80"/>
      <c r="DD47" s="80"/>
      <c r="DF47" s="80"/>
      <c r="DG47" s="80"/>
      <c r="DI47" s="80"/>
      <c r="DJ47" s="80"/>
      <c r="DL47" s="80"/>
      <c r="DM47" s="80"/>
    </row>
    <row r="48" spans="1:117">
      <c r="A48" s="182">
        <v>37865</v>
      </c>
      <c r="B48" s="314">
        <f>'m1'!C46</f>
        <v>0.14000000000000001</v>
      </c>
      <c r="D48" s="182">
        <v>37865</v>
      </c>
      <c r="E48" s="314">
        <f>'m1'!K46</f>
        <v>0.16</v>
      </c>
      <c r="G48" s="182">
        <v>37865</v>
      </c>
      <c r="H48" s="314">
        <f>'m1'!O46</f>
        <v>0.14000000000000001</v>
      </c>
      <c r="J48" s="182">
        <v>37865</v>
      </c>
      <c r="K48" s="314">
        <f>'m1'!N46</f>
        <v>0.18</v>
      </c>
      <c r="M48" s="182">
        <v>37865</v>
      </c>
      <c r="N48" s="314">
        <f>'m1'!H46</f>
        <v>0.14000000000000001</v>
      </c>
      <c r="P48" s="182">
        <v>37865</v>
      </c>
      <c r="Q48" s="314">
        <f>'m1'!E46</f>
        <v>0.14000000000000001</v>
      </c>
      <c r="S48" s="182">
        <v>37865</v>
      </c>
      <c r="T48" s="314">
        <f t="shared" si="0"/>
        <v>0.14000000000000001</v>
      </c>
      <c r="V48" s="182">
        <v>37865</v>
      </c>
      <c r="W48" s="314">
        <f t="shared" si="1"/>
        <v>0.14000000000000001</v>
      </c>
      <c r="Y48" s="182">
        <v>37865</v>
      </c>
      <c r="Z48" s="314">
        <f>'m1'!R46</f>
        <v>0.14000000000000001</v>
      </c>
      <c r="AB48" s="182">
        <v>37865</v>
      </c>
      <c r="AC48" s="314">
        <f>'m1'!D46</f>
        <v>0.14000000000000001</v>
      </c>
      <c r="AE48" s="182">
        <v>37865</v>
      </c>
      <c r="AF48" s="314">
        <f>'m1'!L46</f>
        <v>0.16</v>
      </c>
      <c r="AH48" s="182">
        <v>37865</v>
      </c>
      <c r="AI48" s="314">
        <f>'m1'!P46</f>
        <v>0.14000000000000001</v>
      </c>
      <c r="AK48" s="182">
        <v>37865</v>
      </c>
      <c r="AL48" s="361">
        <f>'m1'!T46</f>
        <v>-0.06</v>
      </c>
      <c r="AM48" s="182">
        <v>37865</v>
      </c>
      <c r="AN48" s="314">
        <f>'m1'!J46</f>
        <v>0.14000000000000001</v>
      </c>
      <c r="AO48" s="182">
        <v>37865</v>
      </c>
      <c r="AP48" s="361">
        <v>0</v>
      </c>
      <c r="AQ48" s="182">
        <v>37865</v>
      </c>
      <c r="AR48" s="314">
        <f>'m1'!F46</f>
        <v>0.10500000000000001</v>
      </c>
      <c r="AS48" s="182">
        <v>37865</v>
      </c>
      <c r="AT48" s="361">
        <v>0</v>
      </c>
      <c r="AU48" s="182">
        <v>37865</v>
      </c>
      <c r="AV48" s="314">
        <f>'m1'!Q46</f>
        <v>0.14000000000000001</v>
      </c>
      <c r="AW48" s="182">
        <v>37865</v>
      </c>
      <c r="AX48" s="361">
        <v>5.0000000000000001E-3</v>
      </c>
      <c r="AY48" s="182">
        <v>37865</v>
      </c>
      <c r="AZ48" s="314">
        <f>'m1'!M46</f>
        <v>0.16</v>
      </c>
      <c r="BA48" s="182">
        <v>37865</v>
      </c>
      <c r="BB48" s="361">
        <v>5.0000000000000001E-3</v>
      </c>
      <c r="BC48" s="182">
        <v>37865</v>
      </c>
      <c r="BD48" s="314">
        <f>'m1'!I46</f>
        <v>0.14000000000000001</v>
      </c>
      <c r="BE48" s="182">
        <v>37865</v>
      </c>
      <c r="BF48" s="361">
        <v>5.0000000000000001E-3</v>
      </c>
      <c r="BG48" s="182">
        <v>37865</v>
      </c>
      <c r="BH48" s="361">
        <v>0</v>
      </c>
      <c r="BI48" s="182">
        <v>37865</v>
      </c>
      <c r="BJ48" s="314">
        <f>'m1'!U46</f>
        <v>-4.9999999999999975E-3</v>
      </c>
      <c r="BK48" s="182">
        <v>37865</v>
      </c>
      <c r="BL48" s="361">
        <v>0</v>
      </c>
      <c r="BM48" s="182">
        <v>37865</v>
      </c>
      <c r="BN48" s="314">
        <f>'m1'!V46</f>
        <v>0.11749999999999999</v>
      </c>
      <c r="BO48" s="182">
        <v>37865</v>
      </c>
      <c r="BP48" s="361">
        <v>0</v>
      </c>
      <c r="BQ48" s="80"/>
      <c r="BS48" s="80"/>
      <c r="BT48" s="80"/>
      <c r="BV48" s="80"/>
      <c r="BW48" s="80"/>
      <c r="BY48" s="80"/>
      <c r="BZ48" s="80"/>
      <c r="CB48" s="80"/>
      <c r="CC48" s="80"/>
      <c r="CE48" s="80"/>
      <c r="CF48" s="80"/>
      <c r="CH48" s="80"/>
      <c r="CI48" s="80"/>
      <c r="CK48" s="80"/>
      <c r="CL48" s="80"/>
      <c r="CN48" s="80"/>
      <c r="CO48" s="80"/>
      <c r="CQ48" s="80"/>
      <c r="CR48" s="80"/>
      <c r="CT48" s="80"/>
      <c r="CU48" s="80"/>
      <c r="CW48" s="80"/>
      <c r="CX48" s="80"/>
      <c r="CZ48" s="80"/>
      <c r="DA48" s="80"/>
      <c r="DC48" s="80"/>
      <c r="DD48" s="80"/>
      <c r="DF48" s="80"/>
      <c r="DG48" s="80"/>
      <c r="DI48" s="80"/>
      <c r="DJ48" s="80"/>
      <c r="DL48" s="80"/>
      <c r="DM48" s="80"/>
    </row>
    <row r="49" spans="1:117">
      <c r="A49" s="182">
        <v>37895</v>
      </c>
      <c r="B49" s="314">
        <f>'m1'!C47</f>
        <v>0.14000000000000001</v>
      </c>
      <c r="D49" s="182">
        <v>37895</v>
      </c>
      <c r="E49" s="314">
        <f>'m1'!K47</f>
        <v>0.16</v>
      </c>
      <c r="G49" s="182">
        <v>37895</v>
      </c>
      <c r="H49" s="314">
        <f>'m1'!O47</f>
        <v>0.14000000000000001</v>
      </c>
      <c r="J49" s="182">
        <v>37895</v>
      </c>
      <c r="K49" s="314">
        <f>'m1'!N47</f>
        <v>0.18</v>
      </c>
      <c r="M49" s="182">
        <v>37895</v>
      </c>
      <c r="N49" s="314">
        <f>'m1'!H47</f>
        <v>0.14000000000000001</v>
      </c>
      <c r="P49" s="182">
        <v>37895</v>
      </c>
      <c r="Q49" s="314">
        <f>'m1'!E47</f>
        <v>0.14000000000000001</v>
      </c>
      <c r="S49" s="182">
        <v>37895</v>
      </c>
      <c r="T49" s="314">
        <f t="shared" si="0"/>
        <v>0.14000000000000001</v>
      </c>
      <c r="V49" s="182">
        <v>37895</v>
      </c>
      <c r="W49" s="314">
        <f t="shared" si="1"/>
        <v>0.14000000000000001</v>
      </c>
      <c r="Y49" s="182">
        <v>37895</v>
      </c>
      <c r="Z49" s="314">
        <f>'m1'!R47</f>
        <v>0.14000000000000001</v>
      </c>
      <c r="AB49" s="182">
        <v>37895</v>
      </c>
      <c r="AC49" s="314">
        <f>'m1'!D47</f>
        <v>0.14000000000000001</v>
      </c>
      <c r="AE49" s="182">
        <v>37895</v>
      </c>
      <c r="AF49" s="314">
        <f>'m1'!L47</f>
        <v>0.16</v>
      </c>
      <c r="AH49" s="182">
        <v>37895</v>
      </c>
      <c r="AI49" s="314">
        <f>'m1'!P47</f>
        <v>0.14000000000000001</v>
      </c>
      <c r="AK49" s="182">
        <v>37895</v>
      </c>
      <c r="AL49" s="361">
        <f>'m1'!T47</f>
        <v>-0.06</v>
      </c>
      <c r="AM49" s="182">
        <v>37895</v>
      </c>
      <c r="AN49" s="314">
        <f>'m1'!J47</f>
        <v>0.14000000000000001</v>
      </c>
      <c r="AO49" s="182">
        <v>37895</v>
      </c>
      <c r="AP49" s="361">
        <v>0</v>
      </c>
      <c r="AQ49" s="182">
        <v>37895</v>
      </c>
      <c r="AR49" s="314">
        <f>'m1'!F47</f>
        <v>0.10500000000000001</v>
      </c>
      <c r="AS49" s="182">
        <v>37895</v>
      </c>
      <c r="AT49" s="361">
        <v>0</v>
      </c>
      <c r="AU49" s="182">
        <v>37895</v>
      </c>
      <c r="AV49" s="314">
        <f>'m1'!Q47</f>
        <v>0.14000000000000001</v>
      </c>
      <c r="AW49" s="182">
        <v>37895</v>
      </c>
      <c r="AX49" s="361">
        <v>5.0000000000000001E-3</v>
      </c>
      <c r="AY49" s="182">
        <v>37895</v>
      </c>
      <c r="AZ49" s="314">
        <f>'m1'!M47</f>
        <v>0.16</v>
      </c>
      <c r="BA49" s="182">
        <v>37895</v>
      </c>
      <c r="BB49" s="361">
        <v>5.0000000000000001E-3</v>
      </c>
      <c r="BC49" s="182">
        <v>37895</v>
      </c>
      <c r="BD49" s="314">
        <f>'m1'!I47</f>
        <v>0.14000000000000001</v>
      </c>
      <c r="BE49" s="182">
        <v>37895</v>
      </c>
      <c r="BF49" s="361">
        <v>5.0000000000000001E-3</v>
      </c>
      <c r="BG49" s="182">
        <v>37895</v>
      </c>
      <c r="BH49" s="361">
        <v>0</v>
      </c>
      <c r="BI49" s="182">
        <v>37895</v>
      </c>
      <c r="BJ49" s="314">
        <f>'m1'!U47</f>
        <v>-4.9999999999999975E-3</v>
      </c>
      <c r="BK49" s="182">
        <v>37895</v>
      </c>
      <c r="BL49" s="361">
        <v>0</v>
      </c>
      <c r="BM49" s="182">
        <v>37895</v>
      </c>
      <c r="BN49" s="314">
        <f>'m1'!V47</f>
        <v>0.13250000000000001</v>
      </c>
      <c r="BO49" s="182">
        <v>37895</v>
      </c>
      <c r="BP49" s="361">
        <v>0</v>
      </c>
      <c r="BQ49" s="80"/>
      <c r="BS49" s="80"/>
      <c r="BT49" s="80"/>
      <c r="BV49" s="80"/>
      <c r="BW49" s="80"/>
      <c r="BY49" s="80"/>
      <c r="BZ49" s="80"/>
      <c r="CB49" s="80"/>
      <c r="CC49" s="80"/>
      <c r="CE49" s="80"/>
      <c r="CF49" s="80"/>
      <c r="CH49" s="80"/>
      <c r="CI49" s="80"/>
      <c r="CK49" s="80"/>
      <c r="CL49" s="80"/>
      <c r="CN49" s="80"/>
      <c r="CO49" s="80"/>
      <c r="CQ49" s="80"/>
      <c r="CR49" s="80"/>
      <c r="CT49" s="80"/>
      <c r="CU49" s="80"/>
      <c r="CW49" s="80"/>
      <c r="CX49" s="80"/>
      <c r="CZ49" s="80"/>
      <c r="DA49" s="80"/>
      <c r="DC49" s="80"/>
      <c r="DD49" s="80"/>
      <c r="DF49" s="80"/>
      <c r="DG49" s="80"/>
      <c r="DI49" s="80"/>
      <c r="DJ49" s="80"/>
      <c r="DL49" s="80"/>
      <c r="DM49" s="80"/>
    </row>
    <row r="50" spans="1:117">
      <c r="A50" s="182">
        <v>37926</v>
      </c>
      <c r="B50" s="314">
        <f>'m1'!C48</f>
        <v>0.22500000000000001</v>
      </c>
      <c r="D50" s="182">
        <v>37926</v>
      </c>
      <c r="E50" s="314">
        <f>'m1'!K48</f>
        <v>0.33500000000000002</v>
      </c>
      <c r="G50" s="182">
        <v>37926</v>
      </c>
      <c r="H50" s="314">
        <f>'m1'!O48</f>
        <v>0.34500000000000003</v>
      </c>
      <c r="J50" s="182">
        <v>37926</v>
      </c>
      <c r="K50" s="314">
        <f>'m1'!N48</f>
        <v>0.36499999999999999</v>
      </c>
      <c r="M50" s="182">
        <v>37926</v>
      </c>
      <c r="N50" s="314">
        <f>'m1'!H48</f>
        <v>0.34500000000000003</v>
      </c>
      <c r="P50" s="182">
        <v>37926</v>
      </c>
      <c r="Q50" s="314">
        <f>'m1'!E48</f>
        <v>0.22500000000000001</v>
      </c>
      <c r="S50" s="182">
        <v>37926</v>
      </c>
      <c r="T50" s="314">
        <f t="shared" si="0"/>
        <v>0.22500000000000001</v>
      </c>
      <c r="V50" s="182">
        <v>37926</v>
      </c>
      <c r="W50" s="314">
        <f t="shared" si="1"/>
        <v>0.22500000000000001</v>
      </c>
      <c r="Y50" s="182">
        <v>37926</v>
      </c>
      <c r="Z50" s="314">
        <f>'m1'!R48</f>
        <v>0.36500000000000005</v>
      </c>
      <c r="AB50" s="182">
        <v>37926</v>
      </c>
      <c r="AC50" s="314">
        <f>'m1'!D48</f>
        <v>0.22500000000000001</v>
      </c>
      <c r="AE50" s="182">
        <v>37926</v>
      </c>
      <c r="AF50" s="314">
        <f>'m1'!L48</f>
        <v>0.33500000000000002</v>
      </c>
      <c r="AH50" s="182">
        <v>37926</v>
      </c>
      <c r="AI50" s="314">
        <f>'m1'!P48</f>
        <v>0.34500000000000003</v>
      </c>
      <c r="AK50" s="182">
        <v>37926</v>
      </c>
      <c r="AL50" s="361">
        <f>'m1'!T48</f>
        <v>6.5000000000000002E-2</v>
      </c>
      <c r="AM50" s="182">
        <v>37926</v>
      </c>
      <c r="AN50" s="314">
        <f>'m1'!J48</f>
        <v>0.34500000000000003</v>
      </c>
      <c r="AO50" s="182">
        <v>37926</v>
      </c>
      <c r="AP50" s="361">
        <v>0</v>
      </c>
      <c r="AQ50" s="182">
        <v>37926</v>
      </c>
      <c r="AR50" s="314">
        <f>'m1'!F48</f>
        <v>0.19</v>
      </c>
      <c r="AS50" s="182">
        <v>37926</v>
      </c>
      <c r="AT50" s="361">
        <v>0</v>
      </c>
      <c r="AU50" s="182">
        <v>37926</v>
      </c>
      <c r="AV50" s="314">
        <f>'m1'!Q48</f>
        <v>0.34500000000000003</v>
      </c>
      <c r="AW50" s="182">
        <v>37926</v>
      </c>
      <c r="AX50" s="361">
        <v>5.0000000000000001E-3</v>
      </c>
      <c r="AY50" s="182">
        <v>37926</v>
      </c>
      <c r="AZ50" s="314">
        <f>'m1'!M48</f>
        <v>0.33500000000000002</v>
      </c>
      <c r="BA50" s="182">
        <v>37926</v>
      </c>
      <c r="BB50" s="361">
        <v>5.0000000000000001E-3</v>
      </c>
      <c r="BC50" s="182">
        <v>37926</v>
      </c>
      <c r="BD50" s="314">
        <f>'m1'!I48</f>
        <v>0.34500000000000003</v>
      </c>
      <c r="BE50" s="182">
        <v>37926</v>
      </c>
      <c r="BF50" s="361">
        <v>5.0000000000000001E-3</v>
      </c>
      <c r="BG50" s="182">
        <v>37926</v>
      </c>
      <c r="BH50" s="361">
        <v>0</v>
      </c>
      <c r="BI50" s="182">
        <v>37926</v>
      </c>
      <c r="BJ50" s="314">
        <f>'m1'!U48</f>
        <v>0.12</v>
      </c>
      <c r="BK50" s="182">
        <v>37926</v>
      </c>
      <c r="BL50" s="361">
        <v>0</v>
      </c>
      <c r="BM50" s="182">
        <v>37926</v>
      </c>
      <c r="BN50" s="314">
        <f>'m1'!V48</f>
        <v>0.18072800000000003</v>
      </c>
      <c r="BO50" s="182">
        <v>37926</v>
      </c>
      <c r="BP50" s="361">
        <v>0</v>
      </c>
      <c r="BQ50" s="80"/>
      <c r="BS50" s="80"/>
      <c r="BT50" s="80"/>
      <c r="BV50" s="80"/>
      <c r="BW50" s="80"/>
      <c r="BY50" s="80"/>
      <c r="BZ50" s="80"/>
      <c r="CB50" s="80"/>
      <c r="CC50" s="80"/>
      <c r="CE50" s="80"/>
      <c r="CF50" s="80"/>
      <c r="CH50" s="80"/>
      <c r="CI50" s="80"/>
      <c r="CK50" s="80"/>
      <c r="CL50" s="80"/>
      <c r="CN50" s="80"/>
      <c r="CO50" s="80"/>
      <c r="CQ50" s="80"/>
      <c r="CR50" s="80"/>
      <c r="CT50" s="80"/>
      <c r="CU50" s="80"/>
      <c r="CW50" s="80"/>
      <c r="CX50" s="80"/>
      <c r="CZ50" s="80"/>
      <c r="DA50" s="80"/>
      <c r="DC50" s="80"/>
      <c r="DD50" s="80"/>
      <c r="DF50" s="80"/>
      <c r="DG50" s="80"/>
      <c r="DI50" s="80"/>
      <c r="DJ50" s="80"/>
      <c r="DL50" s="80"/>
      <c r="DM50" s="80"/>
    </row>
    <row r="51" spans="1:117">
      <c r="A51" s="182">
        <v>37956</v>
      </c>
      <c r="B51" s="314">
        <f>'m1'!C49</f>
        <v>0.22500000000000001</v>
      </c>
      <c r="D51" s="182">
        <v>37956</v>
      </c>
      <c r="E51" s="314">
        <f>'m1'!K49</f>
        <v>0.33500000000000002</v>
      </c>
      <c r="G51" s="182">
        <v>37956</v>
      </c>
      <c r="H51" s="314">
        <f>'m1'!O49</f>
        <v>0.34500000000000003</v>
      </c>
      <c r="J51" s="182">
        <v>37956</v>
      </c>
      <c r="K51" s="314">
        <f>'m1'!N49</f>
        <v>0.36499999999999999</v>
      </c>
      <c r="M51" s="182">
        <v>37956</v>
      </c>
      <c r="N51" s="314">
        <f>'m1'!H49</f>
        <v>0.34500000000000003</v>
      </c>
      <c r="P51" s="182">
        <v>37956</v>
      </c>
      <c r="Q51" s="314">
        <f>'m1'!E49</f>
        <v>0.22500000000000001</v>
      </c>
      <c r="S51" s="182">
        <v>37956</v>
      </c>
      <c r="T51" s="314">
        <f t="shared" si="0"/>
        <v>0.22500000000000001</v>
      </c>
      <c r="V51" s="182">
        <v>37956</v>
      </c>
      <c r="W51" s="314">
        <f t="shared" si="1"/>
        <v>0.22500000000000001</v>
      </c>
      <c r="Y51" s="182">
        <v>37956</v>
      </c>
      <c r="Z51" s="314">
        <f>'m1'!R49</f>
        <v>0.36500000000000005</v>
      </c>
      <c r="AB51" s="182">
        <v>37956</v>
      </c>
      <c r="AC51" s="314">
        <f>'m1'!D49</f>
        <v>0.22500000000000001</v>
      </c>
      <c r="AE51" s="182">
        <v>37956</v>
      </c>
      <c r="AF51" s="314">
        <f>'m1'!L49</f>
        <v>0.33500000000000002</v>
      </c>
      <c r="AH51" s="182">
        <v>37956</v>
      </c>
      <c r="AI51" s="314">
        <f>'m1'!P49</f>
        <v>0.34500000000000003</v>
      </c>
      <c r="AK51" s="182">
        <v>37956</v>
      </c>
      <c r="AL51" s="361">
        <f>'m1'!T49</f>
        <v>6.5000000000000002E-2</v>
      </c>
      <c r="AM51" s="182">
        <v>37956</v>
      </c>
      <c r="AN51" s="314">
        <f>'m1'!J49</f>
        <v>0.34500000000000003</v>
      </c>
      <c r="AO51" s="182">
        <v>37956</v>
      </c>
      <c r="AP51" s="361">
        <v>0</v>
      </c>
      <c r="AQ51" s="182">
        <v>37956</v>
      </c>
      <c r="AR51" s="314">
        <f>'m1'!F49</f>
        <v>0.19</v>
      </c>
      <c r="AS51" s="182">
        <v>37956</v>
      </c>
      <c r="AT51" s="361">
        <v>0</v>
      </c>
      <c r="AU51" s="182">
        <v>37956</v>
      </c>
      <c r="AV51" s="314">
        <f>'m1'!Q49</f>
        <v>0.34500000000000003</v>
      </c>
      <c r="AW51" s="182">
        <v>37956</v>
      </c>
      <c r="AX51" s="361">
        <v>5.0000000000000001E-3</v>
      </c>
      <c r="AY51" s="182">
        <v>37956</v>
      </c>
      <c r="AZ51" s="314">
        <f>'m1'!M49</f>
        <v>0.33500000000000002</v>
      </c>
      <c r="BA51" s="182">
        <v>37956</v>
      </c>
      <c r="BB51" s="361">
        <v>5.0000000000000001E-3</v>
      </c>
      <c r="BC51" s="182">
        <v>37956</v>
      </c>
      <c r="BD51" s="314">
        <f>'m1'!I49</f>
        <v>0.34500000000000003</v>
      </c>
      <c r="BE51" s="182">
        <v>37956</v>
      </c>
      <c r="BF51" s="361">
        <v>5.0000000000000001E-3</v>
      </c>
      <c r="BG51" s="182">
        <v>37956</v>
      </c>
      <c r="BH51" s="361">
        <v>0</v>
      </c>
      <c r="BI51" s="182">
        <v>37956</v>
      </c>
      <c r="BJ51" s="314">
        <f>'m1'!U49</f>
        <v>0.12</v>
      </c>
      <c r="BK51" s="182">
        <v>37956</v>
      </c>
      <c r="BL51" s="361">
        <v>0</v>
      </c>
      <c r="BM51" s="182">
        <v>37956</v>
      </c>
      <c r="BN51" s="314">
        <f>'m1'!V49</f>
        <v>0.18408800000000003</v>
      </c>
      <c r="BO51" s="182">
        <v>37956</v>
      </c>
      <c r="BP51" s="361">
        <v>0</v>
      </c>
      <c r="BQ51" s="80"/>
      <c r="BS51" s="80"/>
      <c r="BT51" s="80"/>
      <c r="BV51" s="80"/>
      <c r="BW51" s="80"/>
      <c r="BY51" s="80"/>
      <c r="BZ51" s="80"/>
      <c r="CB51" s="80"/>
      <c r="CC51" s="80"/>
      <c r="CE51" s="80"/>
      <c r="CF51" s="80"/>
      <c r="CH51" s="80"/>
      <c r="CI51" s="80"/>
      <c r="CK51" s="80"/>
      <c r="CL51" s="80"/>
      <c r="CN51" s="80"/>
      <c r="CO51" s="80"/>
      <c r="CQ51" s="80"/>
      <c r="CR51" s="80"/>
      <c r="CT51" s="80"/>
      <c r="CU51" s="80"/>
      <c r="CW51" s="80"/>
      <c r="CX51" s="80"/>
      <c r="CZ51" s="80"/>
      <c r="DA51" s="80"/>
      <c r="DC51" s="80"/>
      <c r="DD51" s="80"/>
      <c r="DF51" s="80"/>
      <c r="DG51" s="80"/>
      <c r="DI51" s="80"/>
      <c r="DJ51" s="80"/>
      <c r="DL51" s="80"/>
      <c r="DM51" s="80"/>
    </row>
    <row r="52" spans="1:117">
      <c r="A52" s="182">
        <v>37987</v>
      </c>
      <c r="B52" s="314">
        <f>'m1'!C50</f>
        <v>0.25</v>
      </c>
      <c r="D52" s="182">
        <v>37987</v>
      </c>
      <c r="E52" s="314">
        <f>'m1'!K50</f>
        <v>0.36</v>
      </c>
      <c r="G52" s="182">
        <v>37987</v>
      </c>
      <c r="H52" s="314">
        <f>'m1'!O50</f>
        <v>0.37</v>
      </c>
      <c r="J52" s="182">
        <v>37987</v>
      </c>
      <c r="K52" s="314">
        <f>'m1'!N50</f>
        <v>0.39</v>
      </c>
      <c r="M52" s="182">
        <v>37987</v>
      </c>
      <c r="N52" s="314">
        <f>'m1'!H50</f>
        <v>0.37</v>
      </c>
      <c r="P52" s="182">
        <v>37987</v>
      </c>
      <c r="Q52" s="314">
        <f>'m1'!E50</f>
        <v>0.25</v>
      </c>
      <c r="S52" s="182">
        <v>37987</v>
      </c>
      <c r="T52" s="314">
        <f t="shared" si="0"/>
        <v>0.25</v>
      </c>
      <c r="V52" s="182">
        <v>37987</v>
      </c>
      <c r="W52" s="314">
        <f t="shared" si="1"/>
        <v>0.25</v>
      </c>
      <c r="Y52" s="182">
        <v>37987</v>
      </c>
      <c r="Z52" s="314">
        <f>'m1'!R50</f>
        <v>0.39</v>
      </c>
      <c r="AB52" s="182">
        <v>37987</v>
      </c>
      <c r="AC52" s="314">
        <f>'m1'!D50</f>
        <v>0.25</v>
      </c>
      <c r="AE52" s="182">
        <v>37987</v>
      </c>
      <c r="AF52" s="314">
        <f>'m1'!L50</f>
        <v>0.36</v>
      </c>
      <c r="AH52" s="182">
        <v>37987</v>
      </c>
      <c r="AI52" s="314">
        <f>'m1'!P50</f>
        <v>0.37</v>
      </c>
      <c r="AK52" s="182">
        <v>37987</v>
      </c>
      <c r="AL52" s="361">
        <f>'m1'!T50</f>
        <v>0.09</v>
      </c>
      <c r="AM52" s="182">
        <v>37987</v>
      </c>
      <c r="AN52" s="314">
        <f>'m1'!J50</f>
        <v>0.37</v>
      </c>
      <c r="AO52" s="182">
        <v>37987</v>
      </c>
      <c r="AP52" s="361">
        <v>0</v>
      </c>
      <c r="AQ52" s="182">
        <v>37987</v>
      </c>
      <c r="AR52" s="314">
        <f>'m1'!F50</f>
        <v>0.215</v>
      </c>
      <c r="AS52" s="182">
        <v>37987</v>
      </c>
      <c r="AT52" s="361">
        <v>0</v>
      </c>
      <c r="AU52" s="182">
        <v>37987</v>
      </c>
      <c r="AV52" s="314">
        <f>'m1'!Q50</f>
        <v>0.37</v>
      </c>
      <c r="AW52" s="182">
        <v>37987</v>
      </c>
      <c r="AX52" s="361">
        <v>5.0000000000000001E-3</v>
      </c>
      <c r="AY52" s="182">
        <v>37987</v>
      </c>
      <c r="AZ52" s="314">
        <f>'m1'!M50</f>
        <v>0.36</v>
      </c>
      <c r="BA52" s="182">
        <v>37987</v>
      </c>
      <c r="BB52" s="361">
        <v>5.0000000000000001E-3</v>
      </c>
      <c r="BC52" s="182">
        <v>37987</v>
      </c>
      <c r="BD52" s="314">
        <f>'m1'!I50</f>
        <v>0.37</v>
      </c>
      <c r="BE52" s="182">
        <v>37987</v>
      </c>
      <c r="BF52" s="361">
        <v>5.0000000000000001E-3</v>
      </c>
      <c r="BG52" s="182">
        <v>37987</v>
      </c>
      <c r="BH52" s="361">
        <v>0</v>
      </c>
      <c r="BI52" s="182">
        <v>37987</v>
      </c>
      <c r="BJ52" s="314">
        <f>'m1'!U50</f>
        <v>0.14499999999999999</v>
      </c>
      <c r="BK52" s="182">
        <v>37987</v>
      </c>
      <c r="BL52" s="361">
        <v>0</v>
      </c>
      <c r="BM52" s="182">
        <v>37987</v>
      </c>
      <c r="BN52" s="314">
        <f>'m1'!V50</f>
        <v>0.21254400000000001</v>
      </c>
      <c r="BO52" s="182">
        <v>37987</v>
      </c>
      <c r="BP52" s="361">
        <v>0</v>
      </c>
      <c r="BQ52" s="80"/>
      <c r="BS52" s="80"/>
      <c r="BT52" s="80"/>
      <c r="BV52" s="80"/>
      <c r="BW52" s="80"/>
      <c r="BY52" s="80"/>
      <c r="BZ52" s="80"/>
      <c r="CB52" s="80"/>
      <c r="CC52" s="80"/>
      <c r="CE52" s="80"/>
      <c r="CF52" s="80"/>
      <c r="CH52" s="80"/>
      <c r="CI52" s="80"/>
      <c r="CK52" s="80"/>
      <c r="CL52" s="80"/>
      <c r="CN52" s="80"/>
      <c r="CO52" s="80"/>
      <c r="CQ52" s="80"/>
      <c r="CR52" s="80"/>
      <c r="CT52" s="80"/>
      <c r="CU52" s="80"/>
      <c r="CW52" s="80"/>
      <c r="CX52" s="80"/>
      <c r="CZ52" s="80"/>
      <c r="DA52" s="80"/>
      <c r="DC52" s="80"/>
      <c r="DD52" s="80"/>
      <c r="DF52" s="80"/>
      <c r="DG52" s="80"/>
      <c r="DI52" s="80"/>
      <c r="DJ52" s="80"/>
      <c r="DL52" s="80"/>
      <c r="DM52" s="80"/>
    </row>
    <row r="53" spans="1:117">
      <c r="A53" s="182">
        <v>38018</v>
      </c>
      <c r="B53" s="314">
        <f>'m1'!C51</f>
        <v>0.31</v>
      </c>
      <c r="D53" s="182">
        <v>38018</v>
      </c>
      <c r="E53" s="314">
        <f>'m1'!K51</f>
        <v>0.42</v>
      </c>
      <c r="G53" s="182">
        <v>38018</v>
      </c>
      <c r="H53" s="314">
        <f>'m1'!O51</f>
        <v>0.43</v>
      </c>
      <c r="J53" s="182">
        <v>38018</v>
      </c>
      <c r="K53" s="314">
        <f>'m1'!N51</f>
        <v>0.44999999999999996</v>
      </c>
      <c r="M53" s="182">
        <v>38018</v>
      </c>
      <c r="N53" s="314">
        <f>'m1'!H51</f>
        <v>0.43</v>
      </c>
      <c r="P53" s="182">
        <v>38018</v>
      </c>
      <c r="Q53" s="314">
        <f>'m1'!E51</f>
        <v>0.31</v>
      </c>
      <c r="S53" s="182">
        <v>38018</v>
      </c>
      <c r="T53" s="314">
        <f t="shared" si="0"/>
        <v>0.31</v>
      </c>
      <c r="V53" s="182">
        <v>38018</v>
      </c>
      <c r="W53" s="314">
        <f t="shared" si="1"/>
        <v>0.31</v>
      </c>
      <c r="Y53" s="182">
        <v>38018</v>
      </c>
      <c r="Z53" s="314">
        <f>'m1'!R51</f>
        <v>0.45</v>
      </c>
      <c r="AB53" s="182">
        <v>38018</v>
      </c>
      <c r="AC53" s="314">
        <f>'m1'!D51</f>
        <v>0.31</v>
      </c>
      <c r="AE53" s="182">
        <v>38018</v>
      </c>
      <c r="AF53" s="314">
        <f>'m1'!L51</f>
        <v>0.42</v>
      </c>
      <c r="AH53" s="182">
        <v>38018</v>
      </c>
      <c r="AI53" s="314">
        <f>'m1'!P51</f>
        <v>0.43</v>
      </c>
      <c r="AK53" s="182">
        <v>38018</v>
      </c>
      <c r="AL53" s="361">
        <f>'m1'!T51</f>
        <v>0.15</v>
      </c>
      <c r="AM53" s="182">
        <v>38018</v>
      </c>
      <c r="AN53" s="314">
        <f>'m1'!J51</f>
        <v>0.43</v>
      </c>
      <c r="AO53" s="182">
        <v>38018</v>
      </c>
      <c r="AP53" s="361">
        <v>0</v>
      </c>
      <c r="AQ53" s="182">
        <v>38018</v>
      </c>
      <c r="AR53" s="314">
        <f>'m1'!F51</f>
        <v>0.27500000000000002</v>
      </c>
      <c r="AS53" s="182">
        <v>38018</v>
      </c>
      <c r="AT53" s="361">
        <v>0</v>
      </c>
      <c r="AU53" s="182">
        <v>38018</v>
      </c>
      <c r="AV53" s="314">
        <f>'m1'!Q51</f>
        <v>0.43</v>
      </c>
      <c r="AW53" s="182">
        <v>38018</v>
      </c>
      <c r="AX53" s="361">
        <v>5.0000000000000001E-3</v>
      </c>
      <c r="AY53" s="182">
        <v>38018</v>
      </c>
      <c r="AZ53" s="314">
        <f>'m1'!M51</f>
        <v>0.42</v>
      </c>
      <c r="BA53" s="182">
        <v>38018</v>
      </c>
      <c r="BB53" s="361">
        <v>5.0000000000000001E-3</v>
      </c>
      <c r="BC53" s="182">
        <v>38018</v>
      </c>
      <c r="BD53" s="314">
        <f>'m1'!I51</f>
        <v>0.43</v>
      </c>
      <c r="BE53" s="182">
        <v>38018</v>
      </c>
      <c r="BF53" s="361">
        <v>5.0000000000000001E-3</v>
      </c>
      <c r="BG53" s="182">
        <v>38018</v>
      </c>
      <c r="BH53" s="361">
        <v>0</v>
      </c>
      <c r="BI53" s="182">
        <v>38018</v>
      </c>
      <c r="BJ53" s="314">
        <f>'m1'!U51</f>
        <v>0.20499999999999999</v>
      </c>
      <c r="BK53" s="182">
        <v>38018</v>
      </c>
      <c r="BL53" s="361">
        <v>0</v>
      </c>
      <c r="BM53" s="182">
        <v>38018</v>
      </c>
      <c r="BN53" s="314">
        <f>'m1'!V51</f>
        <v>0.27043200000000001</v>
      </c>
      <c r="BO53" s="182">
        <v>38018</v>
      </c>
      <c r="BP53" s="361">
        <v>0</v>
      </c>
      <c r="BQ53" s="80"/>
      <c r="BS53" s="80"/>
      <c r="BT53" s="80"/>
      <c r="BV53" s="80"/>
      <c r="BW53" s="80"/>
      <c r="BY53" s="80"/>
      <c r="BZ53" s="80"/>
      <c r="CB53" s="80"/>
      <c r="CC53" s="80"/>
      <c r="CE53" s="80"/>
      <c r="CF53" s="80"/>
      <c r="CH53" s="80"/>
      <c r="CI53" s="80"/>
      <c r="CK53" s="80"/>
      <c r="CL53" s="80"/>
      <c r="CN53" s="80"/>
      <c r="CO53" s="80"/>
      <c r="CQ53" s="80"/>
      <c r="CR53" s="80"/>
      <c r="CT53" s="80"/>
      <c r="CU53" s="80"/>
      <c r="CW53" s="80"/>
      <c r="CX53" s="80"/>
      <c r="CZ53" s="80"/>
      <c r="DA53" s="80"/>
      <c r="DC53" s="80"/>
      <c r="DD53" s="80"/>
      <c r="DF53" s="80"/>
      <c r="DG53" s="80"/>
      <c r="DI53" s="80"/>
      <c r="DJ53" s="80"/>
      <c r="DL53" s="80"/>
      <c r="DM53" s="80"/>
    </row>
    <row r="54" spans="1:117">
      <c r="A54" s="182">
        <v>38047</v>
      </c>
      <c r="B54" s="314">
        <f>'m1'!C52</f>
        <v>0.30499999999999999</v>
      </c>
      <c r="D54" s="182">
        <v>38047</v>
      </c>
      <c r="E54" s="314">
        <f>'m1'!K52</f>
        <v>0.41499999999999998</v>
      </c>
      <c r="G54" s="182">
        <v>38047</v>
      </c>
      <c r="H54" s="314">
        <f>'m1'!O52</f>
        <v>0.42499999999999999</v>
      </c>
      <c r="J54" s="182">
        <v>38047</v>
      </c>
      <c r="K54" s="314">
        <f>'m1'!N52</f>
        <v>0.44499999999999995</v>
      </c>
      <c r="M54" s="182">
        <v>38047</v>
      </c>
      <c r="N54" s="314">
        <f>'m1'!H52</f>
        <v>0.42499999999999999</v>
      </c>
      <c r="P54" s="182">
        <v>38047</v>
      </c>
      <c r="Q54" s="314">
        <f>'m1'!E52</f>
        <v>0.30499999999999999</v>
      </c>
      <c r="S54" s="182">
        <v>38047</v>
      </c>
      <c r="T54" s="314">
        <f t="shared" si="0"/>
        <v>0.30499999999999999</v>
      </c>
      <c r="V54" s="182">
        <v>38047</v>
      </c>
      <c r="W54" s="314">
        <f t="shared" si="1"/>
        <v>0.30499999999999999</v>
      </c>
      <c r="Y54" s="182">
        <v>38047</v>
      </c>
      <c r="Z54" s="314">
        <f>'m1'!R52</f>
        <v>0.44500000000000001</v>
      </c>
      <c r="AB54" s="182">
        <v>38047</v>
      </c>
      <c r="AC54" s="314">
        <f>'m1'!D52</f>
        <v>0.30499999999999999</v>
      </c>
      <c r="AE54" s="182">
        <v>38047</v>
      </c>
      <c r="AF54" s="314">
        <f>'m1'!L52</f>
        <v>0.41499999999999998</v>
      </c>
      <c r="AH54" s="182">
        <v>38047</v>
      </c>
      <c r="AI54" s="314">
        <f>'m1'!P52</f>
        <v>0.42499999999999999</v>
      </c>
      <c r="AK54" s="182">
        <v>38047</v>
      </c>
      <c r="AL54" s="361">
        <f>'m1'!T52</f>
        <v>0.14499999999999999</v>
      </c>
      <c r="AM54" s="182">
        <v>38047</v>
      </c>
      <c r="AN54" s="314">
        <f>'m1'!J52</f>
        <v>0.42499999999999999</v>
      </c>
      <c r="AO54" s="182">
        <v>38047</v>
      </c>
      <c r="AP54" s="361">
        <v>0</v>
      </c>
      <c r="AQ54" s="182">
        <v>38047</v>
      </c>
      <c r="AR54" s="314">
        <f>'m1'!F52</f>
        <v>0.27</v>
      </c>
      <c r="AS54" s="182">
        <v>38047</v>
      </c>
      <c r="AT54" s="361">
        <v>0</v>
      </c>
      <c r="AU54" s="182">
        <v>38047</v>
      </c>
      <c r="AV54" s="314">
        <f>'m1'!Q52</f>
        <v>0.42499999999999999</v>
      </c>
      <c r="AW54" s="182">
        <v>38047</v>
      </c>
      <c r="AX54" s="361">
        <v>5.0000000000000001E-3</v>
      </c>
      <c r="AY54" s="182">
        <v>38047</v>
      </c>
      <c r="AZ54" s="314">
        <f>'m1'!M52</f>
        <v>0.41499999999999998</v>
      </c>
      <c r="BA54" s="182">
        <v>38047</v>
      </c>
      <c r="BB54" s="361">
        <v>5.0000000000000001E-3</v>
      </c>
      <c r="BC54" s="182">
        <v>38047</v>
      </c>
      <c r="BD54" s="314">
        <f>'m1'!I52</f>
        <v>0.42499999999999999</v>
      </c>
      <c r="BE54" s="182">
        <v>38047</v>
      </c>
      <c r="BF54" s="361">
        <v>5.0000000000000001E-3</v>
      </c>
      <c r="BG54" s="182">
        <v>38047</v>
      </c>
      <c r="BH54" s="361">
        <v>0</v>
      </c>
      <c r="BI54" s="182">
        <v>38047</v>
      </c>
      <c r="BJ54" s="314">
        <f>'m1'!U52</f>
        <v>0.19999999999999998</v>
      </c>
      <c r="BK54" s="182">
        <v>38047</v>
      </c>
      <c r="BL54" s="361">
        <v>0</v>
      </c>
      <c r="BM54" s="182">
        <v>38047</v>
      </c>
      <c r="BN54" s="314">
        <f>'m1'!V52</f>
        <v>0.26088800000000001</v>
      </c>
      <c r="BO54" s="182">
        <v>38047</v>
      </c>
      <c r="BP54" s="361">
        <v>0</v>
      </c>
      <c r="BQ54" s="80"/>
      <c r="BS54" s="80"/>
      <c r="BT54" s="80"/>
      <c r="BV54" s="80"/>
      <c r="BW54" s="80"/>
      <c r="BY54" s="80"/>
      <c r="BZ54" s="80"/>
      <c r="CB54" s="80"/>
      <c r="CC54" s="80"/>
      <c r="CE54" s="80"/>
      <c r="CF54" s="80"/>
      <c r="CH54" s="80"/>
      <c r="CI54" s="80"/>
      <c r="CK54" s="80"/>
      <c r="CL54" s="80"/>
      <c r="CN54" s="80"/>
      <c r="CO54" s="80"/>
      <c r="CQ54" s="80"/>
      <c r="CR54" s="80"/>
      <c r="CT54" s="80"/>
      <c r="CU54" s="80"/>
      <c r="CW54" s="80"/>
      <c r="CX54" s="80"/>
      <c r="CZ54" s="80"/>
      <c r="DA54" s="80"/>
      <c r="DC54" s="80"/>
      <c r="DD54" s="80"/>
      <c r="DF54" s="80"/>
      <c r="DG54" s="80"/>
      <c r="DI54" s="80"/>
      <c r="DJ54" s="80"/>
      <c r="DL54" s="80"/>
      <c r="DM54" s="80"/>
    </row>
    <row r="55" spans="1:117">
      <c r="A55" s="182">
        <v>38078</v>
      </c>
      <c r="B55" s="314">
        <f>'m1'!C53</f>
        <v>0.14000000000000001</v>
      </c>
      <c r="D55" s="182">
        <v>38078</v>
      </c>
      <c r="E55" s="314">
        <f>'m1'!K53</f>
        <v>0.16</v>
      </c>
      <c r="G55" s="182">
        <v>38078</v>
      </c>
      <c r="H55" s="314">
        <f>'m1'!O53</f>
        <v>0.13500000000000001</v>
      </c>
      <c r="J55" s="182">
        <v>38078</v>
      </c>
      <c r="K55" s="314">
        <f>'m1'!N53</f>
        <v>0.18</v>
      </c>
      <c r="M55" s="182">
        <v>38078</v>
      </c>
      <c r="N55" s="314">
        <f>'m1'!H53</f>
        <v>0.14000000000000001</v>
      </c>
      <c r="P55" s="182">
        <v>38078</v>
      </c>
      <c r="Q55" s="314">
        <f>'m1'!E53</f>
        <v>0.14000000000000001</v>
      </c>
      <c r="S55" s="182">
        <v>38078</v>
      </c>
      <c r="T55" s="314">
        <f t="shared" si="0"/>
        <v>0.14000000000000001</v>
      </c>
      <c r="V55" s="182">
        <v>38078</v>
      </c>
      <c r="W55" s="314">
        <f t="shared" si="1"/>
        <v>0.14000000000000001</v>
      </c>
      <c r="Y55" s="182">
        <v>38078</v>
      </c>
      <c r="Z55" s="314">
        <f>'m1'!R53</f>
        <v>0.13500000000000001</v>
      </c>
      <c r="AB55" s="182">
        <v>38078</v>
      </c>
      <c r="AC55" s="314">
        <f>'m1'!D53</f>
        <v>0.14000000000000001</v>
      </c>
      <c r="AE55" s="182">
        <v>38078</v>
      </c>
      <c r="AF55" s="314">
        <f>'m1'!L53</f>
        <v>0.16</v>
      </c>
      <c r="AH55" s="182">
        <v>38078</v>
      </c>
      <c r="AI55" s="314">
        <f>'m1'!P53</f>
        <v>0.13500000000000001</v>
      </c>
      <c r="AK55" s="182">
        <v>38078</v>
      </c>
      <c r="AL55" s="361">
        <f>'m1'!T53</f>
        <v>-0.06</v>
      </c>
      <c r="AM55" s="182">
        <v>38078</v>
      </c>
      <c r="AN55" s="314">
        <f>'m1'!J53</f>
        <v>0.14000000000000001</v>
      </c>
      <c r="AO55" s="182">
        <v>38078</v>
      </c>
      <c r="AP55" s="361">
        <v>0</v>
      </c>
      <c r="AQ55" s="182">
        <v>38078</v>
      </c>
      <c r="AR55" s="314">
        <f>'m1'!F53</f>
        <v>0.10500000000000001</v>
      </c>
      <c r="AS55" s="182">
        <v>38078</v>
      </c>
      <c r="AT55" s="361">
        <v>0</v>
      </c>
      <c r="AU55" s="182">
        <v>38078</v>
      </c>
      <c r="AV55" s="314">
        <f>'m1'!Q53</f>
        <v>0.13500000000000001</v>
      </c>
      <c r="AW55" s="182">
        <v>38078</v>
      </c>
      <c r="AX55" s="361">
        <v>5.0000000000000001E-3</v>
      </c>
      <c r="AY55" s="182">
        <v>38078</v>
      </c>
      <c r="AZ55" s="314">
        <f>'m1'!M53</f>
        <v>0.16</v>
      </c>
      <c r="BA55" s="182">
        <v>38078</v>
      </c>
      <c r="BB55" s="361">
        <v>5.0000000000000001E-3</v>
      </c>
      <c r="BC55" s="182">
        <v>38078</v>
      </c>
      <c r="BD55" s="314">
        <f>'m1'!I53</f>
        <v>0.14000000000000001</v>
      </c>
      <c r="BE55" s="182">
        <v>38078</v>
      </c>
      <c r="BF55" s="361">
        <v>5.0000000000000001E-3</v>
      </c>
      <c r="BG55" s="182">
        <v>38078</v>
      </c>
      <c r="BH55" s="361">
        <v>0</v>
      </c>
      <c r="BI55" s="182">
        <v>38078</v>
      </c>
      <c r="BJ55" s="314">
        <f>'m1'!U53</f>
        <v>-4.9999999999999975E-3</v>
      </c>
      <c r="BK55" s="182">
        <v>38078</v>
      </c>
      <c r="BL55" s="361">
        <v>0</v>
      </c>
      <c r="BM55" s="182">
        <v>38078</v>
      </c>
      <c r="BN55" s="314">
        <f>'m1'!V53</f>
        <v>0.15</v>
      </c>
      <c r="BO55" s="182">
        <v>38078</v>
      </c>
      <c r="BP55" s="361">
        <v>0</v>
      </c>
      <c r="BQ55" s="80"/>
      <c r="BS55" s="80"/>
      <c r="BT55" s="80"/>
      <c r="BV55" s="80"/>
      <c r="BW55" s="80"/>
      <c r="BY55" s="80"/>
      <c r="BZ55" s="80"/>
      <c r="CB55" s="80"/>
      <c r="CC55" s="80"/>
      <c r="CE55" s="80"/>
      <c r="CF55" s="80"/>
      <c r="CH55" s="80"/>
      <c r="CI55" s="80"/>
      <c r="CK55" s="80"/>
      <c r="CL55" s="80"/>
      <c r="CN55" s="80"/>
      <c r="CO55" s="80"/>
      <c r="CQ55" s="80"/>
      <c r="CR55" s="80"/>
      <c r="CT55" s="80"/>
      <c r="CU55" s="80"/>
      <c r="CW55" s="80"/>
      <c r="CX55" s="80"/>
      <c r="CZ55" s="80"/>
      <c r="DA55" s="80"/>
      <c r="DC55" s="80"/>
      <c r="DD55" s="80"/>
      <c r="DF55" s="80"/>
      <c r="DG55" s="80"/>
      <c r="DI55" s="80"/>
      <c r="DJ55" s="80"/>
      <c r="DL55" s="80"/>
      <c r="DM55" s="80"/>
    </row>
    <row r="56" spans="1:117">
      <c r="A56" s="182">
        <v>38108</v>
      </c>
      <c r="B56" s="314">
        <f>'m1'!C54</f>
        <v>0.14000000000000001</v>
      </c>
      <c r="D56" s="182">
        <v>38108</v>
      </c>
      <c r="E56" s="314">
        <f>'m1'!K54</f>
        <v>0.16</v>
      </c>
      <c r="G56" s="182">
        <v>38108</v>
      </c>
      <c r="H56" s="314">
        <f>'m1'!O54</f>
        <v>0.13500000000000001</v>
      </c>
      <c r="J56" s="182">
        <v>38108</v>
      </c>
      <c r="K56" s="314">
        <f>'m1'!N54</f>
        <v>0.18</v>
      </c>
      <c r="M56" s="182">
        <v>38108</v>
      </c>
      <c r="N56" s="314">
        <f>'m1'!H54</f>
        <v>0.14000000000000001</v>
      </c>
      <c r="P56" s="182">
        <v>38108</v>
      </c>
      <c r="Q56" s="314">
        <f>'m1'!E54</f>
        <v>0.14000000000000001</v>
      </c>
      <c r="S56" s="182">
        <v>38108</v>
      </c>
      <c r="T56" s="314">
        <f t="shared" si="0"/>
        <v>0.14000000000000001</v>
      </c>
      <c r="V56" s="182">
        <v>38108</v>
      </c>
      <c r="W56" s="314">
        <f t="shared" si="1"/>
        <v>0.14000000000000001</v>
      </c>
      <c r="Y56" s="182">
        <v>38108</v>
      </c>
      <c r="Z56" s="314">
        <f>'m1'!R54</f>
        <v>0.13500000000000001</v>
      </c>
      <c r="AB56" s="182">
        <v>38108</v>
      </c>
      <c r="AC56" s="314">
        <f>'m1'!D54</f>
        <v>0.14000000000000001</v>
      </c>
      <c r="AE56" s="182">
        <v>38108</v>
      </c>
      <c r="AF56" s="314">
        <f>'m1'!L54</f>
        <v>0.16</v>
      </c>
      <c r="AH56" s="182">
        <v>38108</v>
      </c>
      <c r="AI56" s="314">
        <f>'m1'!P54</f>
        <v>0.13500000000000001</v>
      </c>
      <c r="AK56" s="182">
        <v>38108</v>
      </c>
      <c r="AL56" s="361">
        <f>'m1'!T54</f>
        <v>-0.06</v>
      </c>
      <c r="AM56" s="182">
        <v>38108</v>
      </c>
      <c r="AN56" s="314">
        <f>'m1'!J54</f>
        <v>0.14000000000000001</v>
      </c>
      <c r="AO56" s="182">
        <v>38108</v>
      </c>
      <c r="AP56" s="361">
        <v>0</v>
      </c>
      <c r="AQ56" s="182">
        <v>38108</v>
      </c>
      <c r="AR56" s="314">
        <f>'m1'!F54</f>
        <v>0.10500000000000001</v>
      </c>
      <c r="AS56" s="182">
        <v>38108</v>
      </c>
      <c r="AT56" s="361">
        <v>0</v>
      </c>
      <c r="AU56" s="182">
        <v>38108</v>
      </c>
      <c r="AV56" s="314">
        <f>'m1'!Q54</f>
        <v>0.13500000000000001</v>
      </c>
      <c r="AW56" s="182">
        <v>38108</v>
      </c>
      <c r="AX56" s="361">
        <v>5.0000000000000001E-3</v>
      </c>
      <c r="AY56" s="182">
        <v>38108</v>
      </c>
      <c r="AZ56" s="314">
        <f>'m1'!M54</f>
        <v>0.16</v>
      </c>
      <c r="BA56" s="182">
        <v>38108</v>
      </c>
      <c r="BB56" s="361">
        <v>5.0000000000000001E-3</v>
      </c>
      <c r="BC56" s="182">
        <v>38108</v>
      </c>
      <c r="BD56" s="314">
        <f>'m1'!I54</f>
        <v>0.14000000000000001</v>
      </c>
      <c r="BE56" s="182">
        <v>38108</v>
      </c>
      <c r="BF56" s="361">
        <v>5.0000000000000001E-3</v>
      </c>
      <c r="BG56" s="182">
        <v>38108</v>
      </c>
      <c r="BH56" s="361">
        <v>0</v>
      </c>
      <c r="BI56" s="182">
        <v>38108</v>
      </c>
      <c r="BJ56" s="314">
        <f>'m1'!U54</f>
        <v>-4.9999999999999975E-3</v>
      </c>
      <c r="BK56" s="182">
        <v>38108</v>
      </c>
      <c r="BL56" s="361">
        <v>0</v>
      </c>
      <c r="BM56" s="182">
        <v>38108</v>
      </c>
      <c r="BN56" s="314">
        <f>'m1'!V54</f>
        <v>0.14000000000000001</v>
      </c>
      <c r="BO56" s="182">
        <v>38108</v>
      </c>
      <c r="BP56" s="361">
        <v>0</v>
      </c>
      <c r="BQ56" s="80"/>
      <c r="BS56" s="80"/>
      <c r="BT56" s="80"/>
      <c r="BV56" s="80"/>
      <c r="BW56" s="80"/>
      <c r="BY56" s="80"/>
      <c r="BZ56" s="80"/>
      <c r="CB56" s="80"/>
      <c r="CC56" s="80"/>
      <c r="CE56" s="80"/>
      <c r="CF56" s="80"/>
      <c r="CH56" s="80"/>
      <c r="CI56" s="80"/>
      <c r="CK56" s="80"/>
      <c r="CL56" s="80"/>
      <c r="CN56" s="80"/>
      <c r="CO56" s="80"/>
      <c r="CQ56" s="80"/>
      <c r="CR56" s="80"/>
      <c r="CT56" s="80"/>
      <c r="CU56" s="80"/>
      <c r="CW56" s="80"/>
      <c r="CX56" s="80"/>
      <c r="CZ56" s="80"/>
      <c r="DA56" s="80"/>
      <c r="DC56" s="80"/>
      <c r="DD56" s="80"/>
      <c r="DF56" s="80"/>
      <c r="DG56" s="80"/>
      <c r="DI56" s="80"/>
      <c r="DJ56" s="80"/>
      <c r="DL56" s="80"/>
      <c r="DM56" s="80"/>
    </row>
    <row r="57" spans="1:117">
      <c r="A57" s="182">
        <v>38139</v>
      </c>
      <c r="B57" s="314">
        <f>'m1'!C55</f>
        <v>0.14000000000000001</v>
      </c>
      <c r="D57" s="182">
        <v>38139</v>
      </c>
      <c r="E57" s="314">
        <f>'m1'!K55</f>
        <v>0.16</v>
      </c>
      <c r="G57" s="182">
        <v>38139</v>
      </c>
      <c r="H57" s="314">
        <f>'m1'!O55</f>
        <v>0.13500000000000001</v>
      </c>
      <c r="J57" s="182">
        <v>38139</v>
      </c>
      <c r="K57" s="314">
        <f>'m1'!N55</f>
        <v>0.18</v>
      </c>
      <c r="M57" s="182">
        <v>38139</v>
      </c>
      <c r="N57" s="314">
        <f>'m1'!H55</f>
        <v>0.14000000000000001</v>
      </c>
      <c r="P57" s="182">
        <v>38139</v>
      </c>
      <c r="Q57" s="314">
        <f>'m1'!E55</f>
        <v>0.14000000000000001</v>
      </c>
      <c r="S57" s="182">
        <v>38139</v>
      </c>
      <c r="T57" s="314">
        <f t="shared" si="0"/>
        <v>0.14000000000000001</v>
      </c>
      <c r="V57" s="182">
        <v>38139</v>
      </c>
      <c r="W57" s="314">
        <f t="shared" si="1"/>
        <v>0.14000000000000001</v>
      </c>
      <c r="Y57" s="182">
        <v>38139</v>
      </c>
      <c r="Z57" s="314">
        <f>'m1'!R55</f>
        <v>0.13500000000000001</v>
      </c>
      <c r="AB57" s="182">
        <v>38139</v>
      </c>
      <c r="AC57" s="314">
        <f>'m1'!D55</f>
        <v>0.14000000000000001</v>
      </c>
      <c r="AE57" s="182">
        <v>38139</v>
      </c>
      <c r="AF57" s="314">
        <f>'m1'!L55</f>
        <v>0.16</v>
      </c>
      <c r="AH57" s="182">
        <v>38139</v>
      </c>
      <c r="AI57" s="314">
        <f>'m1'!P55</f>
        <v>0.13500000000000001</v>
      </c>
      <c r="AK57" s="182">
        <v>38139</v>
      </c>
      <c r="AL57" s="361">
        <f>'m1'!T55</f>
        <v>-0.06</v>
      </c>
      <c r="AM57" s="182">
        <v>38139</v>
      </c>
      <c r="AN57" s="314">
        <f>'m1'!J55</f>
        <v>0.14000000000000001</v>
      </c>
      <c r="AO57" s="182">
        <v>38139</v>
      </c>
      <c r="AP57" s="361">
        <v>0</v>
      </c>
      <c r="AQ57" s="182">
        <v>38139</v>
      </c>
      <c r="AR57" s="314">
        <f>'m1'!F55</f>
        <v>0.10500000000000001</v>
      </c>
      <c r="AS57" s="182">
        <v>38139</v>
      </c>
      <c r="AT57" s="361">
        <v>0</v>
      </c>
      <c r="AU57" s="182">
        <v>38139</v>
      </c>
      <c r="AV57" s="314">
        <f>'m1'!Q55</f>
        <v>0.13500000000000001</v>
      </c>
      <c r="AW57" s="182">
        <v>38139</v>
      </c>
      <c r="AX57" s="361">
        <v>5.0000000000000001E-3</v>
      </c>
      <c r="AY57" s="182">
        <v>38139</v>
      </c>
      <c r="AZ57" s="314">
        <f>'m1'!M55</f>
        <v>0.16</v>
      </c>
      <c r="BA57" s="182">
        <v>38139</v>
      </c>
      <c r="BB57" s="361">
        <v>5.0000000000000001E-3</v>
      </c>
      <c r="BC57" s="182">
        <v>38139</v>
      </c>
      <c r="BD57" s="314">
        <f>'m1'!I55</f>
        <v>0.14000000000000001</v>
      </c>
      <c r="BE57" s="182">
        <v>38139</v>
      </c>
      <c r="BF57" s="361">
        <v>5.0000000000000001E-3</v>
      </c>
      <c r="BG57" s="182">
        <v>38139</v>
      </c>
      <c r="BH57" s="361">
        <v>0</v>
      </c>
      <c r="BI57" s="182">
        <v>38139</v>
      </c>
      <c r="BJ57" s="314">
        <f>'m1'!U55</f>
        <v>-4.9999999999999975E-3</v>
      </c>
      <c r="BK57" s="182">
        <v>38139</v>
      </c>
      <c r="BL57" s="361">
        <v>0</v>
      </c>
      <c r="BM57" s="182">
        <v>38139</v>
      </c>
      <c r="BN57" s="314">
        <f>'m1'!V55</f>
        <v>0.13500000000000001</v>
      </c>
      <c r="BO57" s="182">
        <v>38139</v>
      </c>
      <c r="BP57" s="361">
        <v>0</v>
      </c>
      <c r="BQ57" s="80"/>
      <c r="BS57" s="80"/>
      <c r="BT57" s="80"/>
      <c r="BV57" s="80"/>
      <c r="BW57" s="80"/>
      <c r="BY57" s="80"/>
      <c r="BZ57" s="80"/>
      <c r="CB57" s="80"/>
      <c r="CC57" s="80"/>
      <c r="CE57" s="80"/>
      <c r="CF57" s="80"/>
      <c r="CH57" s="80"/>
      <c r="CI57" s="80"/>
      <c r="CK57" s="80"/>
      <c r="CL57" s="80"/>
      <c r="CN57" s="80"/>
      <c r="CO57" s="80"/>
      <c r="CQ57" s="80"/>
      <c r="CR57" s="80"/>
      <c r="CT57" s="80"/>
      <c r="CU57" s="80"/>
      <c r="CW57" s="80"/>
      <c r="CX57" s="80"/>
      <c r="CZ57" s="80"/>
      <c r="DA57" s="80"/>
      <c r="DC57" s="80"/>
      <c r="DD57" s="80"/>
      <c r="DF57" s="80"/>
      <c r="DG57" s="80"/>
      <c r="DI57" s="80"/>
      <c r="DJ57" s="80"/>
      <c r="DL57" s="80"/>
      <c r="DM57" s="80"/>
    </row>
    <row r="58" spans="1:117">
      <c r="A58" s="182">
        <v>38169</v>
      </c>
      <c r="B58" s="314">
        <f>'m1'!C56</f>
        <v>0.14000000000000001</v>
      </c>
      <c r="D58" s="182">
        <v>38169</v>
      </c>
      <c r="E58" s="314">
        <f>'m1'!K56</f>
        <v>0.16</v>
      </c>
      <c r="G58" s="182">
        <v>38169</v>
      </c>
      <c r="H58" s="314">
        <f>'m1'!O56</f>
        <v>0.13500000000000001</v>
      </c>
      <c r="J58" s="182">
        <v>38169</v>
      </c>
      <c r="K58" s="314">
        <f>'m1'!N56</f>
        <v>0.18</v>
      </c>
      <c r="M58" s="182">
        <v>38169</v>
      </c>
      <c r="N58" s="314">
        <f>'m1'!H56</f>
        <v>0.14000000000000001</v>
      </c>
      <c r="P58" s="182">
        <v>38169</v>
      </c>
      <c r="Q58" s="314">
        <f>'m1'!E56</f>
        <v>0.14000000000000001</v>
      </c>
      <c r="S58" s="182">
        <v>38169</v>
      </c>
      <c r="T58" s="314">
        <f t="shared" si="0"/>
        <v>0.14000000000000001</v>
      </c>
      <c r="V58" s="182">
        <v>38169</v>
      </c>
      <c r="W58" s="314">
        <f t="shared" si="1"/>
        <v>0.14000000000000001</v>
      </c>
      <c r="Y58" s="182">
        <v>38169</v>
      </c>
      <c r="Z58" s="314">
        <f>'m1'!R56</f>
        <v>0.13500000000000001</v>
      </c>
      <c r="AB58" s="182">
        <v>38169</v>
      </c>
      <c r="AC58" s="314">
        <f>'m1'!D56</f>
        <v>0.14000000000000001</v>
      </c>
      <c r="AE58" s="182">
        <v>38169</v>
      </c>
      <c r="AF58" s="314">
        <f>'m1'!L56</f>
        <v>0.16</v>
      </c>
      <c r="AH58" s="182">
        <v>38169</v>
      </c>
      <c r="AI58" s="314">
        <f>'m1'!P56</f>
        <v>0.13500000000000001</v>
      </c>
      <c r="AK58" s="182">
        <v>38169</v>
      </c>
      <c r="AL58" s="361">
        <f>'m1'!T56</f>
        <v>-0.06</v>
      </c>
      <c r="AM58" s="182">
        <v>38169</v>
      </c>
      <c r="AN58" s="314">
        <f>'m1'!J56</f>
        <v>0.14000000000000001</v>
      </c>
      <c r="AO58" s="182">
        <v>38169</v>
      </c>
      <c r="AP58" s="361">
        <v>0</v>
      </c>
      <c r="AQ58" s="182">
        <v>38169</v>
      </c>
      <c r="AR58" s="314">
        <f>'m1'!F56</f>
        <v>0.10500000000000001</v>
      </c>
      <c r="AS58" s="182">
        <v>38169</v>
      </c>
      <c r="AT58" s="361">
        <v>0</v>
      </c>
      <c r="AU58" s="182">
        <v>38169</v>
      </c>
      <c r="AV58" s="314">
        <f>'m1'!Q56</f>
        <v>0.13500000000000001</v>
      </c>
      <c r="AW58" s="182">
        <v>38169</v>
      </c>
      <c r="AX58" s="361">
        <v>5.0000000000000001E-3</v>
      </c>
      <c r="AY58" s="182">
        <v>38169</v>
      </c>
      <c r="AZ58" s="314">
        <f>'m1'!M56</f>
        <v>0.16</v>
      </c>
      <c r="BA58" s="182">
        <v>38169</v>
      </c>
      <c r="BB58" s="361">
        <v>5.0000000000000001E-3</v>
      </c>
      <c r="BC58" s="182">
        <v>38169</v>
      </c>
      <c r="BD58" s="314">
        <f>'m1'!I56</f>
        <v>0.14000000000000001</v>
      </c>
      <c r="BE58" s="182">
        <v>38169</v>
      </c>
      <c r="BF58" s="361">
        <v>5.0000000000000001E-3</v>
      </c>
      <c r="BG58" s="182">
        <v>38169</v>
      </c>
      <c r="BH58" s="361">
        <v>0</v>
      </c>
      <c r="BI58" s="182">
        <v>38169</v>
      </c>
      <c r="BJ58" s="314">
        <f>'m1'!U56</f>
        <v>-4.9999999999999975E-3</v>
      </c>
      <c r="BK58" s="182">
        <v>38169</v>
      </c>
      <c r="BL58" s="361">
        <v>0</v>
      </c>
      <c r="BM58" s="182">
        <v>38169</v>
      </c>
      <c r="BN58" s="314">
        <f>'m1'!V56</f>
        <v>0.125</v>
      </c>
      <c r="BO58" s="182">
        <v>38169</v>
      </c>
      <c r="BP58" s="361">
        <v>0</v>
      </c>
      <c r="BQ58" s="80"/>
      <c r="BS58" s="80"/>
      <c r="BT58" s="80"/>
      <c r="BV58" s="80"/>
      <c r="BW58" s="80"/>
      <c r="BY58" s="80"/>
      <c r="BZ58" s="80"/>
      <c r="CB58" s="80"/>
      <c r="CC58" s="80"/>
      <c r="CE58" s="80"/>
      <c r="CF58" s="80"/>
      <c r="CH58" s="80"/>
      <c r="CI58" s="80"/>
      <c r="CK58" s="80"/>
      <c r="CL58" s="80"/>
      <c r="CN58" s="80"/>
      <c r="CO58" s="80"/>
      <c r="CQ58" s="80"/>
      <c r="CR58" s="80"/>
      <c r="CT58" s="80"/>
      <c r="CU58" s="80"/>
      <c r="CW58" s="80"/>
      <c r="CX58" s="80"/>
      <c r="CZ58" s="80"/>
      <c r="DA58" s="80"/>
      <c r="DC58" s="80"/>
      <c r="DD58" s="80"/>
      <c r="DF58" s="80"/>
      <c r="DG58" s="80"/>
      <c r="DI58" s="80"/>
      <c r="DJ58" s="80"/>
      <c r="DL58" s="80"/>
      <c r="DM58" s="80"/>
    </row>
    <row r="59" spans="1:117">
      <c r="A59" s="182">
        <v>38200</v>
      </c>
      <c r="B59" s="314">
        <f>'m1'!C57</f>
        <v>0.14000000000000001</v>
      </c>
      <c r="D59" s="182">
        <v>38200</v>
      </c>
      <c r="E59" s="314">
        <f>'m1'!K57</f>
        <v>0.16</v>
      </c>
      <c r="G59" s="182">
        <v>38200</v>
      </c>
      <c r="H59" s="314">
        <f>'m1'!O57</f>
        <v>0.13500000000000001</v>
      </c>
      <c r="J59" s="182">
        <v>38200</v>
      </c>
      <c r="K59" s="314">
        <f>'m1'!N57</f>
        <v>0.18</v>
      </c>
      <c r="M59" s="182">
        <v>38200</v>
      </c>
      <c r="N59" s="314">
        <f>'m1'!H57</f>
        <v>0.14000000000000001</v>
      </c>
      <c r="P59" s="182">
        <v>38200</v>
      </c>
      <c r="Q59" s="314">
        <f>'m1'!E57</f>
        <v>0.14000000000000001</v>
      </c>
      <c r="S59" s="182">
        <v>38200</v>
      </c>
      <c r="T59" s="314">
        <f t="shared" si="0"/>
        <v>0.14000000000000001</v>
      </c>
      <c r="V59" s="182">
        <v>38200</v>
      </c>
      <c r="W59" s="314">
        <f t="shared" si="1"/>
        <v>0.14000000000000001</v>
      </c>
      <c r="Y59" s="182">
        <v>38200</v>
      </c>
      <c r="Z59" s="314">
        <f>'m1'!R57</f>
        <v>0.13500000000000001</v>
      </c>
      <c r="AB59" s="182">
        <v>38200</v>
      </c>
      <c r="AC59" s="314">
        <f>'m1'!D57</f>
        <v>0.14000000000000001</v>
      </c>
      <c r="AE59" s="182">
        <v>38200</v>
      </c>
      <c r="AF59" s="314">
        <f>'m1'!L57</f>
        <v>0.16</v>
      </c>
      <c r="AH59" s="182">
        <v>38200</v>
      </c>
      <c r="AI59" s="314">
        <f>'m1'!P57</f>
        <v>0.13500000000000001</v>
      </c>
      <c r="AK59" s="182">
        <v>38200</v>
      </c>
      <c r="AL59" s="361">
        <f>'m1'!T57</f>
        <v>-0.06</v>
      </c>
      <c r="AM59" s="182">
        <v>38200</v>
      </c>
      <c r="AN59" s="314">
        <f>'m1'!J57</f>
        <v>0.14000000000000001</v>
      </c>
      <c r="AO59" s="182">
        <v>38200</v>
      </c>
      <c r="AP59" s="361">
        <v>0</v>
      </c>
      <c r="AQ59" s="182">
        <v>38200</v>
      </c>
      <c r="AR59" s="314">
        <f>'m1'!F57</f>
        <v>0.10500000000000001</v>
      </c>
      <c r="AS59" s="182">
        <v>38200</v>
      </c>
      <c r="AT59" s="361">
        <v>0</v>
      </c>
      <c r="AU59" s="182">
        <v>38200</v>
      </c>
      <c r="AV59" s="314">
        <f>'m1'!Q57</f>
        <v>0.13500000000000001</v>
      </c>
      <c r="AW59" s="182">
        <v>38200</v>
      </c>
      <c r="AX59" s="361">
        <v>5.0000000000000001E-3</v>
      </c>
      <c r="AY59" s="182">
        <v>38200</v>
      </c>
      <c r="AZ59" s="314">
        <f>'m1'!M57</f>
        <v>0.16</v>
      </c>
      <c r="BA59" s="182">
        <v>38200</v>
      </c>
      <c r="BB59" s="361">
        <v>5.0000000000000001E-3</v>
      </c>
      <c r="BC59" s="182">
        <v>38200</v>
      </c>
      <c r="BD59" s="314">
        <f>'m1'!I57</f>
        <v>0.14000000000000001</v>
      </c>
      <c r="BE59" s="182">
        <v>38200</v>
      </c>
      <c r="BF59" s="361">
        <v>5.0000000000000001E-3</v>
      </c>
      <c r="BG59" s="182">
        <v>38200</v>
      </c>
      <c r="BH59" s="361">
        <v>0</v>
      </c>
      <c r="BI59" s="182">
        <v>38200</v>
      </c>
      <c r="BJ59" s="314">
        <f>'m1'!U57</f>
        <v>-4.9999999999999975E-3</v>
      </c>
      <c r="BK59" s="182">
        <v>38200</v>
      </c>
      <c r="BL59" s="361">
        <v>0</v>
      </c>
      <c r="BM59" s="182">
        <v>38200</v>
      </c>
      <c r="BN59" s="314">
        <f>'m1'!V57</f>
        <v>0.1225</v>
      </c>
      <c r="BO59" s="182">
        <v>38200</v>
      </c>
      <c r="BP59" s="361">
        <v>0</v>
      </c>
      <c r="BQ59" s="80"/>
      <c r="BS59" s="80"/>
      <c r="BT59" s="80"/>
      <c r="BV59" s="80"/>
      <c r="BW59" s="80"/>
      <c r="BY59" s="80"/>
      <c r="BZ59" s="80"/>
      <c r="CB59" s="80"/>
      <c r="CC59" s="80"/>
      <c r="CE59" s="80"/>
      <c r="CF59" s="80"/>
      <c r="CH59" s="80"/>
      <c r="CI59" s="80"/>
      <c r="CK59" s="80"/>
      <c r="CL59" s="80"/>
      <c r="CN59" s="80"/>
      <c r="CO59" s="80"/>
      <c r="CQ59" s="80"/>
      <c r="CR59" s="80"/>
      <c r="CT59" s="80"/>
      <c r="CU59" s="80"/>
      <c r="CW59" s="80"/>
      <c r="CX59" s="80"/>
      <c r="CZ59" s="80"/>
      <c r="DA59" s="80"/>
      <c r="DC59" s="80"/>
      <c r="DD59" s="80"/>
      <c r="DF59" s="80"/>
      <c r="DG59" s="80"/>
      <c r="DI59" s="80"/>
      <c r="DJ59" s="80"/>
      <c r="DL59" s="80"/>
      <c r="DM59" s="80"/>
    </row>
    <row r="60" spans="1:117">
      <c r="A60" s="182">
        <v>38231</v>
      </c>
      <c r="B60" s="314">
        <f>'m1'!C58</f>
        <v>0.14000000000000001</v>
      </c>
      <c r="D60" s="182">
        <v>38231</v>
      </c>
      <c r="E60" s="314">
        <f>'m1'!K58</f>
        <v>0.16</v>
      </c>
      <c r="G60" s="182">
        <v>38231</v>
      </c>
      <c r="H60" s="314">
        <f>'m1'!O58</f>
        <v>0.13500000000000001</v>
      </c>
      <c r="J60" s="182">
        <v>38231</v>
      </c>
      <c r="K60" s="314">
        <f>'m1'!N58</f>
        <v>0.18</v>
      </c>
      <c r="M60" s="182">
        <v>38231</v>
      </c>
      <c r="N60" s="314">
        <f>'m1'!H58</f>
        <v>0.14000000000000001</v>
      </c>
      <c r="P60" s="182">
        <v>38231</v>
      </c>
      <c r="Q60" s="314">
        <f>'m1'!E58</f>
        <v>0.14000000000000001</v>
      </c>
      <c r="S60" s="182">
        <v>38231</v>
      </c>
      <c r="T60" s="314">
        <f t="shared" si="0"/>
        <v>0.14000000000000001</v>
      </c>
      <c r="V60" s="182">
        <v>38231</v>
      </c>
      <c r="W60" s="314">
        <f t="shared" si="1"/>
        <v>0.14000000000000001</v>
      </c>
      <c r="Y60" s="182">
        <v>38231</v>
      </c>
      <c r="Z60" s="314">
        <f>'m1'!R58</f>
        <v>0.13500000000000001</v>
      </c>
      <c r="AB60" s="182">
        <v>38231</v>
      </c>
      <c r="AC60" s="314">
        <f>'m1'!D58</f>
        <v>0.14000000000000001</v>
      </c>
      <c r="AE60" s="182">
        <v>38231</v>
      </c>
      <c r="AF60" s="314">
        <f>'m1'!L58</f>
        <v>0.16</v>
      </c>
      <c r="AH60" s="182">
        <v>38231</v>
      </c>
      <c r="AI60" s="314">
        <f>'m1'!P58</f>
        <v>0.13500000000000001</v>
      </c>
      <c r="AK60" s="182">
        <v>38231</v>
      </c>
      <c r="AL60" s="361">
        <f>'m1'!T58</f>
        <v>-0.06</v>
      </c>
      <c r="AM60" s="182">
        <v>38231</v>
      </c>
      <c r="AN60" s="314">
        <f>'m1'!J58</f>
        <v>0.14000000000000001</v>
      </c>
      <c r="AO60" s="182">
        <v>38231</v>
      </c>
      <c r="AP60" s="361">
        <v>0</v>
      </c>
      <c r="AQ60" s="182">
        <v>38231</v>
      </c>
      <c r="AR60" s="314">
        <f>'m1'!F58</f>
        <v>0.10500000000000001</v>
      </c>
      <c r="AS60" s="182">
        <v>38231</v>
      </c>
      <c r="AT60" s="361">
        <v>0</v>
      </c>
      <c r="AU60" s="182">
        <v>38231</v>
      </c>
      <c r="AV60" s="314">
        <f>'m1'!Q58</f>
        <v>0.13500000000000001</v>
      </c>
      <c r="AW60" s="182">
        <v>38231</v>
      </c>
      <c r="AX60" s="361">
        <v>5.0000000000000001E-3</v>
      </c>
      <c r="AY60" s="182">
        <v>38231</v>
      </c>
      <c r="AZ60" s="314">
        <f>'m1'!M58</f>
        <v>0.16</v>
      </c>
      <c r="BA60" s="182">
        <v>38231</v>
      </c>
      <c r="BB60" s="361">
        <v>5.0000000000000001E-3</v>
      </c>
      <c r="BC60" s="182">
        <v>38231</v>
      </c>
      <c r="BD60" s="314">
        <f>'m1'!I58</f>
        <v>0.14000000000000001</v>
      </c>
      <c r="BE60" s="182">
        <v>38231</v>
      </c>
      <c r="BF60" s="361">
        <v>5.0000000000000001E-3</v>
      </c>
      <c r="BG60" s="182">
        <v>38231</v>
      </c>
      <c r="BH60" s="361">
        <v>0</v>
      </c>
      <c r="BI60" s="182">
        <v>38231</v>
      </c>
      <c r="BJ60" s="314">
        <f>'m1'!U58</f>
        <v>-4.9999999999999975E-3</v>
      </c>
      <c r="BK60" s="182">
        <v>38231</v>
      </c>
      <c r="BL60" s="361">
        <v>0</v>
      </c>
      <c r="BM60" s="182">
        <v>38231</v>
      </c>
      <c r="BN60" s="314">
        <f>'m1'!V58</f>
        <v>0.12</v>
      </c>
      <c r="BO60" s="182">
        <v>38231</v>
      </c>
      <c r="BP60" s="361">
        <v>0</v>
      </c>
      <c r="BQ60" s="80"/>
      <c r="BS60" s="80"/>
      <c r="BT60" s="80"/>
      <c r="BV60" s="80"/>
      <c r="BW60" s="80"/>
      <c r="BY60" s="80"/>
      <c r="BZ60" s="80"/>
      <c r="CB60" s="80"/>
      <c r="CC60" s="80"/>
      <c r="CE60" s="80"/>
      <c r="CF60" s="80"/>
      <c r="CH60" s="80"/>
      <c r="CI60" s="80"/>
      <c r="CK60" s="80"/>
      <c r="CL60" s="80"/>
      <c r="CN60" s="80"/>
      <c r="CO60" s="80"/>
      <c r="CQ60" s="80"/>
      <c r="CR60" s="80"/>
      <c r="CT60" s="80"/>
      <c r="CU60" s="80"/>
      <c r="CW60" s="80"/>
      <c r="CX60" s="80"/>
      <c r="CZ60" s="80"/>
      <c r="DA60" s="80"/>
      <c r="DC60" s="80"/>
      <c r="DD60" s="80"/>
      <c r="DF60" s="80"/>
      <c r="DG60" s="80"/>
      <c r="DI60" s="80"/>
      <c r="DJ60" s="80"/>
      <c r="DL60" s="80"/>
      <c r="DM60" s="80"/>
    </row>
    <row r="61" spans="1:117">
      <c r="A61" s="182">
        <v>38261</v>
      </c>
      <c r="B61" s="314">
        <f>'m1'!C59</f>
        <v>0.14000000000000001</v>
      </c>
      <c r="D61" s="182">
        <v>38261</v>
      </c>
      <c r="E61" s="314">
        <f>'m1'!K59</f>
        <v>0.16</v>
      </c>
      <c r="G61" s="182">
        <v>38261</v>
      </c>
      <c r="H61" s="314">
        <f>'m1'!O59</f>
        <v>0.13500000000000001</v>
      </c>
      <c r="J61" s="182">
        <v>38261</v>
      </c>
      <c r="K61" s="314">
        <f>'m1'!N59</f>
        <v>0.18</v>
      </c>
      <c r="M61" s="182">
        <v>38261</v>
      </c>
      <c r="N61" s="314">
        <f>'m1'!H59</f>
        <v>0.14000000000000001</v>
      </c>
      <c r="P61" s="182">
        <v>38261</v>
      </c>
      <c r="Q61" s="314">
        <f>'m1'!E59</f>
        <v>0.14000000000000001</v>
      </c>
      <c r="S61" s="182">
        <v>38261</v>
      </c>
      <c r="T61" s="314">
        <f t="shared" si="0"/>
        <v>0.14000000000000001</v>
      </c>
      <c r="V61" s="182">
        <v>38261</v>
      </c>
      <c r="W61" s="314">
        <f t="shared" si="1"/>
        <v>0.14000000000000001</v>
      </c>
      <c r="Y61" s="182">
        <v>38261</v>
      </c>
      <c r="Z61" s="314">
        <f>'m1'!R59</f>
        <v>0.13500000000000001</v>
      </c>
      <c r="AB61" s="182">
        <v>38261</v>
      </c>
      <c r="AC61" s="314">
        <f>'m1'!D59</f>
        <v>0.14000000000000001</v>
      </c>
      <c r="AE61" s="182">
        <v>38261</v>
      </c>
      <c r="AF61" s="314">
        <f>'m1'!L59</f>
        <v>0.16</v>
      </c>
      <c r="AH61" s="182">
        <v>38261</v>
      </c>
      <c r="AI61" s="314">
        <f>'m1'!P59</f>
        <v>0.13500000000000001</v>
      </c>
      <c r="AK61" s="182">
        <v>38261</v>
      </c>
      <c r="AL61" s="361">
        <f>'m1'!T59</f>
        <v>-0.06</v>
      </c>
      <c r="AM61" s="182">
        <v>38261</v>
      </c>
      <c r="AN61" s="314">
        <f>'m1'!J59</f>
        <v>0.14000000000000001</v>
      </c>
      <c r="AO61" s="182">
        <v>38261</v>
      </c>
      <c r="AP61" s="361">
        <v>0</v>
      </c>
      <c r="AQ61" s="182">
        <v>38261</v>
      </c>
      <c r="AR61" s="314">
        <f>'m1'!F59</f>
        <v>0.10500000000000001</v>
      </c>
      <c r="AS61" s="182">
        <v>38261</v>
      </c>
      <c r="AT61" s="361">
        <v>0</v>
      </c>
      <c r="AU61" s="182">
        <v>38261</v>
      </c>
      <c r="AV61" s="314">
        <f>'m1'!Q59</f>
        <v>0.13500000000000001</v>
      </c>
      <c r="AW61" s="182">
        <v>38261</v>
      </c>
      <c r="AX61" s="361">
        <v>5.0000000000000001E-3</v>
      </c>
      <c r="AY61" s="182">
        <v>38261</v>
      </c>
      <c r="AZ61" s="314">
        <f>'m1'!M59</f>
        <v>0.16</v>
      </c>
      <c r="BA61" s="182">
        <v>38261</v>
      </c>
      <c r="BB61" s="361">
        <v>5.0000000000000001E-3</v>
      </c>
      <c r="BC61" s="182">
        <v>38261</v>
      </c>
      <c r="BD61" s="314">
        <f>'m1'!I59</f>
        <v>0.14000000000000001</v>
      </c>
      <c r="BE61" s="182">
        <v>38261</v>
      </c>
      <c r="BF61" s="361">
        <v>5.0000000000000001E-3</v>
      </c>
      <c r="BG61" s="182">
        <v>38261</v>
      </c>
      <c r="BH61" s="361">
        <v>0</v>
      </c>
      <c r="BI61" s="182">
        <v>38261</v>
      </c>
      <c r="BJ61" s="314">
        <f>'m1'!U59</f>
        <v>-4.9999999999999975E-3</v>
      </c>
      <c r="BK61" s="182">
        <v>38261</v>
      </c>
      <c r="BL61" s="361">
        <v>0</v>
      </c>
      <c r="BM61" s="182">
        <v>38261</v>
      </c>
      <c r="BN61" s="314">
        <f>'m1'!V59</f>
        <v>0.13500000000000001</v>
      </c>
      <c r="BO61" s="182">
        <v>38261</v>
      </c>
      <c r="BP61" s="361">
        <v>0</v>
      </c>
      <c r="BQ61" s="80"/>
      <c r="BS61" s="80"/>
      <c r="BT61" s="80"/>
      <c r="BV61" s="80"/>
      <c r="BW61" s="80"/>
      <c r="BY61" s="80"/>
      <c r="BZ61" s="80"/>
      <c r="CB61" s="80"/>
      <c r="CC61" s="80"/>
      <c r="CE61" s="80"/>
      <c r="CF61" s="80"/>
      <c r="CH61" s="80"/>
      <c r="CI61" s="80"/>
      <c r="CK61" s="80"/>
      <c r="CL61" s="80"/>
      <c r="CN61" s="80"/>
      <c r="CO61" s="80"/>
      <c r="CQ61" s="80"/>
      <c r="CR61" s="80"/>
      <c r="CT61" s="80"/>
      <c r="CU61" s="80"/>
      <c r="CW61" s="80"/>
      <c r="CX61" s="80"/>
      <c r="CZ61" s="80"/>
      <c r="DA61" s="80"/>
      <c r="DC61" s="80"/>
      <c r="DD61" s="80"/>
      <c r="DF61" s="80"/>
      <c r="DG61" s="80"/>
      <c r="DI61" s="80"/>
      <c r="DJ61" s="80"/>
      <c r="DL61" s="80"/>
      <c r="DM61" s="80"/>
    </row>
    <row r="62" spans="1:117">
      <c r="A62" s="182">
        <v>38292</v>
      </c>
      <c r="B62" s="314">
        <f>'m1'!C60</f>
        <v>0.22500000000000001</v>
      </c>
      <c r="D62" s="182">
        <v>38292</v>
      </c>
      <c r="E62" s="314">
        <f>'m1'!K60</f>
        <v>0.32500000000000001</v>
      </c>
      <c r="G62" s="182">
        <v>38292</v>
      </c>
      <c r="H62" s="314">
        <f>'m1'!O60</f>
        <v>0.33500000000000002</v>
      </c>
      <c r="J62" s="182">
        <v>38292</v>
      </c>
      <c r="K62" s="314">
        <f>'m1'!N60</f>
        <v>0.35499999999999998</v>
      </c>
      <c r="M62" s="182">
        <v>38292</v>
      </c>
      <c r="N62" s="314">
        <f>'m1'!H60</f>
        <v>0.33500000000000002</v>
      </c>
      <c r="P62" s="182">
        <v>38292</v>
      </c>
      <c r="Q62" s="314">
        <f>'m1'!E60</f>
        <v>0.22500000000000001</v>
      </c>
      <c r="S62" s="182">
        <v>38292</v>
      </c>
      <c r="T62" s="314">
        <f t="shared" si="0"/>
        <v>0.22500000000000001</v>
      </c>
      <c r="V62" s="182">
        <v>38292</v>
      </c>
      <c r="W62" s="314">
        <f t="shared" si="1"/>
        <v>0.22500000000000001</v>
      </c>
      <c r="Y62" s="182">
        <v>38292</v>
      </c>
      <c r="Z62" s="314">
        <f>'m1'!R60</f>
        <v>0.35500000000000004</v>
      </c>
      <c r="AB62" s="182">
        <v>38292</v>
      </c>
      <c r="AC62" s="314">
        <f>'m1'!D60</f>
        <v>0.22500000000000001</v>
      </c>
      <c r="AE62" s="182">
        <v>38292</v>
      </c>
      <c r="AF62" s="314">
        <f>'m1'!L60</f>
        <v>0.32500000000000001</v>
      </c>
      <c r="AH62" s="182">
        <v>38292</v>
      </c>
      <c r="AI62" s="314">
        <f>'m1'!P60</f>
        <v>0.33500000000000002</v>
      </c>
      <c r="AK62" s="182">
        <v>38292</v>
      </c>
      <c r="AL62" s="361">
        <f>'m1'!T60</f>
        <v>6.5000000000000002E-2</v>
      </c>
      <c r="AM62" s="182">
        <v>38292</v>
      </c>
      <c r="AN62" s="314">
        <f>'m1'!J60</f>
        <v>0.33500000000000002</v>
      </c>
      <c r="AO62" s="182">
        <v>38292</v>
      </c>
      <c r="AP62" s="361">
        <v>0</v>
      </c>
      <c r="AQ62" s="182">
        <v>38292</v>
      </c>
      <c r="AR62" s="314">
        <f>'m1'!F60</f>
        <v>0.19</v>
      </c>
      <c r="AS62" s="182">
        <v>38292</v>
      </c>
      <c r="AT62" s="361">
        <v>0</v>
      </c>
      <c r="AU62" s="182">
        <v>38292</v>
      </c>
      <c r="AV62" s="314">
        <f>'m1'!Q60</f>
        <v>0.33500000000000002</v>
      </c>
      <c r="AW62" s="182">
        <v>38292</v>
      </c>
      <c r="AX62" s="361">
        <v>5.0000000000000001E-3</v>
      </c>
      <c r="AY62" s="182">
        <v>38292</v>
      </c>
      <c r="AZ62" s="314">
        <f>'m1'!M60</f>
        <v>0.32500000000000001</v>
      </c>
      <c r="BA62" s="182">
        <v>38292</v>
      </c>
      <c r="BB62" s="361">
        <v>5.0000000000000001E-3</v>
      </c>
      <c r="BC62" s="182">
        <v>38292</v>
      </c>
      <c r="BD62" s="314">
        <f>'m1'!I60</f>
        <v>0.33500000000000002</v>
      </c>
      <c r="BE62" s="182">
        <v>38292</v>
      </c>
      <c r="BF62" s="361">
        <v>5.0000000000000001E-3</v>
      </c>
      <c r="BG62" s="182">
        <v>38292</v>
      </c>
      <c r="BH62" s="361">
        <v>0</v>
      </c>
      <c r="BI62" s="182">
        <v>38292</v>
      </c>
      <c r="BJ62" s="314">
        <f>'m1'!U60</f>
        <v>0.12</v>
      </c>
      <c r="BK62" s="182">
        <v>38292</v>
      </c>
      <c r="BL62" s="361">
        <v>0</v>
      </c>
      <c r="BM62" s="182">
        <v>38292</v>
      </c>
      <c r="BN62" s="314">
        <f>'m1'!V60</f>
        <v>0.17967200000000003</v>
      </c>
      <c r="BO62" s="182">
        <v>38292</v>
      </c>
      <c r="BP62" s="361">
        <v>0</v>
      </c>
      <c r="BQ62" s="80"/>
      <c r="BS62" s="80"/>
      <c r="BT62" s="80"/>
      <c r="BV62" s="80"/>
      <c r="BW62" s="80"/>
      <c r="BY62" s="80"/>
      <c r="BZ62" s="80"/>
      <c r="CB62" s="80"/>
      <c r="CC62" s="80"/>
      <c r="CE62" s="80"/>
      <c r="CF62" s="80"/>
      <c r="CH62" s="80"/>
      <c r="CI62" s="80"/>
      <c r="CK62" s="80"/>
      <c r="CL62" s="80"/>
      <c r="CN62" s="80"/>
      <c r="CO62" s="80"/>
      <c r="CQ62" s="80"/>
      <c r="CR62" s="80"/>
      <c r="CT62" s="80"/>
      <c r="CU62" s="80"/>
      <c r="CW62" s="80"/>
      <c r="CX62" s="80"/>
      <c r="CZ62" s="80"/>
      <c r="DA62" s="80"/>
      <c r="DC62" s="80"/>
      <c r="DD62" s="80"/>
      <c r="DF62" s="80"/>
      <c r="DG62" s="80"/>
      <c r="DI62" s="80"/>
      <c r="DJ62" s="80"/>
      <c r="DL62" s="80"/>
      <c r="DM62" s="80"/>
    </row>
    <row r="63" spans="1:117">
      <c r="A63" s="182">
        <v>38322</v>
      </c>
      <c r="B63" s="314">
        <f>'m1'!C61</f>
        <v>0.22500000000000001</v>
      </c>
      <c r="D63" s="182">
        <v>38322</v>
      </c>
      <c r="E63" s="314">
        <f>'m1'!K61</f>
        <v>0.32500000000000001</v>
      </c>
      <c r="G63" s="182">
        <v>38322</v>
      </c>
      <c r="H63" s="314">
        <f>'m1'!O61</f>
        <v>0.33500000000000002</v>
      </c>
      <c r="J63" s="182">
        <v>38322</v>
      </c>
      <c r="K63" s="314">
        <f>'m1'!N61</f>
        <v>0.35499999999999998</v>
      </c>
      <c r="M63" s="182">
        <v>38322</v>
      </c>
      <c r="N63" s="314">
        <f>'m1'!H61</f>
        <v>0.33500000000000002</v>
      </c>
      <c r="P63" s="182">
        <v>38322</v>
      </c>
      <c r="Q63" s="314">
        <f>'m1'!E61</f>
        <v>0.22500000000000001</v>
      </c>
      <c r="S63" s="182">
        <v>38322</v>
      </c>
      <c r="T63" s="314">
        <f t="shared" si="0"/>
        <v>0.22500000000000001</v>
      </c>
      <c r="V63" s="182">
        <v>38322</v>
      </c>
      <c r="W63" s="314">
        <f t="shared" si="1"/>
        <v>0.22500000000000001</v>
      </c>
      <c r="Y63" s="182">
        <v>38322</v>
      </c>
      <c r="Z63" s="314">
        <f>'m1'!R61</f>
        <v>0.35500000000000004</v>
      </c>
      <c r="AB63" s="182">
        <v>38322</v>
      </c>
      <c r="AC63" s="314">
        <f>'m1'!D61</f>
        <v>0.22500000000000001</v>
      </c>
      <c r="AE63" s="182">
        <v>38322</v>
      </c>
      <c r="AF63" s="314">
        <f>'m1'!L61</f>
        <v>0.32500000000000001</v>
      </c>
      <c r="AH63" s="182">
        <v>38322</v>
      </c>
      <c r="AI63" s="314">
        <f>'m1'!P61</f>
        <v>0.33500000000000002</v>
      </c>
      <c r="AK63" s="182">
        <v>38322</v>
      </c>
      <c r="AL63" s="361">
        <f>'m1'!T61</f>
        <v>6.5000000000000002E-2</v>
      </c>
      <c r="AM63" s="182">
        <v>38322</v>
      </c>
      <c r="AN63" s="314">
        <f>'m1'!J61</f>
        <v>0.33500000000000002</v>
      </c>
      <c r="AO63" s="182">
        <v>38322</v>
      </c>
      <c r="AP63" s="361">
        <v>0</v>
      </c>
      <c r="AQ63" s="182">
        <v>38322</v>
      </c>
      <c r="AR63" s="314">
        <f>'m1'!F61</f>
        <v>0.19</v>
      </c>
      <c r="AS63" s="182">
        <v>38322</v>
      </c>
      <c r="AT63" s="361">
        <v>0</v>
      </c>
      <c r="AU63" s="182">
        <v>38322</v>
      </c>
      <c r="AV63" s="314">
        <f>'m1'!Q61</f>
        <v>0.33500000000000002</v>
      </c>
      <c r="AW63" s="182">
        <v>38322</v>
      </c>
      <c r="AX63" s="361">
        <v>5.0000000000000001E-3</v>
      </c>
      <c r="AY63" s="182">
        <v>38322</v>
      </c>
      <c r="AZ63" s="314">
        <f>'m1'!M61</f>
        <v>0.32500000000000001</v>
      </c>
      <c r="BA63" s="182">
        <v>38322</v>
      </c>
      <c r="BB63" s="361">
        <v>5.0000000000000001E-3</v>
      </c>
      <c r="BC63" s="182">
        <v>38322</v>
      </c>
      <c r="BD63" s="314">
        <f>'m1'!I61</f>
        <v>0.33500000000000002</v>
      </c>
      <c r="BE63" s="182">
        <v>38322</v>
      </c>
      <c r="BF63" s="361">
        <v>5.0000000000000001E-3</v>
      </c>
      <c r="BG63" s="182">
        <v>38322</v>
      </c>
      <c r="BH63" s="361">
        <v>0</v>
      </c>
      <c r="BI63" s="182">
        <v>38322</v>
      </c>
      <c r="BJ63" s="314">
        <f>'m1'!U61</f>
        <v>0.12</v>
      </c>
      <c r="BK63" s="182">
        <v>38322</v>
      </c>
      <c r="BL63" s="361">
        <v>0</v>
      </c>
      <c r="BM63" s="182">
        <v>38322</v>
      </c>
      <c r="BN63" s="314">
        <f>'m1'!V61</f>
        <v>0.18293600000000002</v>
      </c>
      <c r="BO63" s="182">
        <v>38322</v>
      </c>
      <c r="BP63" s="361">
        <v>0</v>
      </c>
      <c r="BQ63" s="80"/>
      <c r="BS63" s="80"/>
      <c r="BT63" s="80"/>
      <c r="BV63" s="80"/>
      <c r="BW63" s="80"/>
      <c r="BY63" s="80"/>
      <c r="BZ63" s="80"/>
      <c r="CB63" s="80"/>
      <c r="CC63" s="80"/>
      <c r="CE63" s="80"/>
      <c r="CF63" s="80"/>
      <c r="CH63" s="80"/>
      <c r="CI63" s="80"/>
      <c r="CK63" s="80"/>
      <c r="CL63" s="80"/>
      <c r="CN63" s="80"/>
      <c r="CO63" s="80"/>
      <c r="CQ63" s="80"/>
      <c r="CR63" s="80"/>
      <c r="CT63" s="80"/>
      <c r="CU63" s="80"/>
      <c r="CW63" s="80"/>
      <c r="CX63" s="80"/>
      <c r="CZ63" s="80"/>
      <c r="DA63" s="80"/>
      <c r="DC63" s="80"/>
      <c r="DD63" s="80"/>
      <c r="DF63" s="80"/>
      <c r="DG63" s="80"/>
      <c r="DI63" s="80"/>
      <c r="DJ63" s="80"/>
      <c r="DL63" s="80"/>
      <c r="DM63" s="80"/>
    </row>
    <row r="64" spans="1:117">
      <c r="A64" s="182">
        <v>38353</v>
      </c>
      <c r="B64" s="314">
        <f>'m1'!C62</f>
        <v>0.25</v>
      </c>
      <c r="D64" s="182">
        <v>38353</v>
      </c>
      <c r="E64" s="314">
        <f>'m1'!K62</f>
        <v>0.35</v>
      </c>
      <c r="G64" s="182">
        <v>38353</v>
      </c>
      <c r="H64" s="314">
        <f>'m1'!O62</f>
        <v>0.36</v>
      </c>
      <c r="J64" s="182">
        <v>38353</v>
      </c>
      <c r="K64" s="314">
        <f>'m1'!N62</f>
        <v>0.38</v>
      </c>
      <c r="M64" s="182">
        <v>38353</v>
      </c>
      <c r="N64" s="314">
        <f>'m1'!H62</f>
        <v>0.36</v>
      </c>
      <c r="P64" s="182">
        <v>38353</v>
      </c>
      <c r="Q64" s="314">
        <f>'m1'!E62</f>
        <v>0.25</v>
      </c>
      <c r="S64" s="182">
        <v>38353</v>
      </c>
      <c r="T64" s="314">
        <f t="shared" si="0"/>
        <v>0.25</v>
      </c>
      <c r="V64" s="182">
        <v>38353</v>
      </c>
      <c r="W64" s="314">
        <f t="shared" si="1"/>
        <v>0.25</v>
      </c>
      <c r="Y64" s="182">
        <v>38353</v>
      </c>
      <c r="Z64" s="314">
        <f>'m1'!R62</f>
        <v>0.38</v>
      </c>
      <c r="AB64" s="182">
        <v>38353</v>
      </c>
      <c r="AC64" s="314">
        <f>'m1'!D62</f>
        <v>0.25</v>
      </c>
      <c r="AE64" s="182">
        <v>38353</v>
      </c>
      <c r="AF64" s="314">
        <f>'m1'!L62</f>
        <v>0.35</v>
      </c>
      <c r="AH64" s="182">
        <v>38353</v>
      </c>
      <c r="AI64" s="314">
        <f>'m1'!P62</f>
        <v>0.36</v>
      </c>
      <c r="AK64" s="182">
        <v>38353</v>
      </c>
      <c r="AL64" s="361">
        <f>'m1'!T62</f>
        <v>0.09</v>
      </c>
      <c r="AM64" s="182">
        <v>38353</v>
      </c>
      <c r="AN64" s="314">
        <f>'m1'!J62</f>
        <v>0.36</v>
      </c>
      <c r="AO64" s="182">
        <v>38353</v>
      </c>
      <c r="AP64" s="361">
        <v>0</v>
      </c>
      <c r="AQ64" s="182">
        <v>38353</v>
      </c>
      <c r="AR64" s="314">
        <f>'m1'!F62</f>
        <v>0.215</v>
      </c>
      <c r="AS64" s="182">
        <v>38353</v>
      </c>
      <c r="AT64" s="361">
        <v>0</v>
      </c>
      <c r="AU64" s="182">
        <v>38353</v>
      </c>
      <c r="AV64" s="314">
        <f>'m1'!Q62</f>
        <v>0.36</v>
      </c>
      <c r="AW64" s="182">
        <v>38353</v>
      </c>
      <c r="AX64" s="361">
        <v>5.0000000000000001E-3</v>
      </c>
      <c r="AY64" s="182">
        <v>38353</v>
      </c>
      <c r="AZ64" s="314">
        <f>'m1'!M62</f>
        <v>0.35</v>
      </c>
      <c r="BA64" s="182">
        <v>38353</v>
      </c>
      <c r="BB64" s="361">
        <v>5.0000000000000001E-3</v>
      </c>
      <c r="BC64" s="182">
        <v>38353</v>
      </c>
      <c r="BD64" s="314">
        <f>'m1'!I62</f>
        <v>0.36</v>
      </c>
      <c r="BE64" s="182">
        <v>38353</v>
      </c>
      <c r="BF64" s="361">
        <v>5.0000000000000001E-3</v>
      </c>
      <c r="BG64" s="182">
        <v>38353</v>
      </c>
      <c r="BH64" s="361">
        <v>0</v>
      </c>
      <c r="BI64" s="182">
        <v>38353</v>
      </c>
      <c r="BJ64" s="314">
        <f>'m1'!U62</f>
        <v>0.14499999999999999</v>
      </c>
      <c r="BK64" s="182">
        <v>38353</v>
      </c>
      <c r="BL64" s="361">
        <v>0</v>
      </c>
      <c r="BM64" s="182">
        <v>38353</v>
      </c>
      <c r="BN64" s="314">
        <f>'m1'!V62</f>
        <v>0.21244800000000003</v>
      </c>
      <c r="BO64" s="182">
        <v>38353</v>
      </c>
      <c r="BP64" s="361">
        <v>0</v>
      </c>
      <c r="BQ64" s="80"/>
      <c r="BS64" s="80"/>
      <c r="BT64" s="80"/>
      <c r="BV64" s="80"/>
      <c r="BW64" s="80"/>
      <c r="BY64" s="80"/>
      <c r="BZ64" s="80"/>
      <c r="CB64" s="80"/>
      <c r="CC64" s="80"/>
      <c r="CE64" s="80"/>
      <c r="CF64" s="80"/>
      <c r="CH64" s="80"/>
      <c r="CI64" s="80"/>
      <c r="CK64" s="80"/>
      <c r="CL64" s="80"/>
      <c r="CN64" s="80"/>
      <c r="CO64" s="80"/>
      <c r="CQ64" s="80"/>
      <c r="CR64" s="80"/>
      <c r="CT64" s="80"/>
      <c r="CU64" s="80"/>
      <c r="CW64" s="80"/>
      <c r="CX64" s="80"/>
      <c r="CZ64" s="80"/>
      <c r="DA64" s="80"/>
      <c r="DC64" s="80"/>
      <c r="DD64" s="80"/>
      <c r="DF64" s="80"/>
      <c r="DG64" s="80"/>
      <c r="DI64" s="80"/>
      <c r="DJ64" s="80"/>
      <c r="DL64" s="80"/>
      <c r="DM64" s="80"/>
    </row>
    <row r="65" spans="1:117">
      <c r="A65" s="182">
        <v>38384</v>
      </c>
      <c r="B65" s="314">
        <f>'m1'!C63</f>
        <v>0.31</v>
      </c>
      <c r="D65" s="182">
        <v>38384</v>
      </c>
      <c r="E65" s="314">
        <f>'m1'!K63</f>
        <v>0.41000000000000003</v>
      </c>
      <c r="G65" s="182">
        <v>38384</v>
      </c>
      <c r="H65" s="314">
        <f>'m1'!O63</f>
        <v>0.42000000000000004</v>
      </c>
      <c r="J65" s="182">
        <v>38384</v>
      </c>
      <c r="K65" s="314">
        <f>'m1'!N63</f>
        <v>0.44000000000000006</v>
      </c>
      <c r="M65" s="182">
        <v>38384</v>
      </c>
      <c r="N65" s="314">
        <f>'m1'!H63</f>
        <v>0.42000000000000004</v>
      </c>
      <c r="P65" s="182">
        <v>38384</v>
      </c>
      <c r="Q65" s="314">
        <f>'m1'!E63</f>
        <v>0.31</v>
      </c>
      <c r="S65" s="182">
        <v>38384</v>
      </c>
      <c r="T65" s="314">
        <f t="shared" ref="T65:T128" si="2">B65</f>
        <v>0.31</v>
      </c>
      <c r="V65" s="182">
        <v>38384</v>
      </c>
      <c r="W65" s="314">
        <f t="shared" ref="W65:W128" si="3">B65</f>
        <v>0.31</v>
      </c>
      <c r="Y65" s="182">
        <v>38384</v>
      </c>
      <c r="Z65" s="314">
        <f>'m1'!R63</f>
        <v>0.44000000000000006</v>
      </c>
      <c r="AB65" s="182">
        <v>38384</v>
      </c>
      <c r="AC65" s="314">
        <f>'m1'!D63</f>
        <v>0.31</v>
      </c>
      <c r="AE65" s="182">
        <v>38384</v>
      </c>
      <c r="AF65" s="314">
        <f>'m1'!L63</f>
        <v>0.41000000000000003</v>
      </c>
      <c r="AH65" s="182">
        <v>38384</v>
      </c>
      <c r="AI65" s="314">
        <f>'m1'!P63</f>
        <v>0.42000000000000004</v>
      </c>
      <c r="AK65" s="182">
        <v>38384</v>
      </c>
      <c r="AL65" s="361">
        <f>'m1'!T63</f>
        <v>0.15</v>
      </c>
      <c r="AM65" s="182">
        <v>38384</v>
      </c>
      <c r="AN65" s="314">
        <f>'m1'!J63</f>
        <v>0.42000000000000004</v>
      </c>
      <c r="AO65" s="182">
        <v>38384</v>
      </c>
      <c r="AP65" s="361">
        <v>0</v>
      </c>
      <c r="AQ65" s="182">
        <v>38384</v>
      </c>
      <c r="AR65" s="314">
        <f>'m1'!F63</f>
        <v>0.27500000000000002</v>
      </c>
      <c r="AS65" s="182">
        <v>38384</v>
      </c>
      <c r="AT65" s="361">
        <v>0</v>
      </c>
      <c r="AU65" s="182">
        <v>38384</v>
      </c>
      <c r="AV65" s="314">
        <f>'m1'!Q63</f>
        <v>0.42000000000000004</v>
      </c>
      <c r="AW65" s="182">
        <v>38384</v>
      </c>
      <c r="AX65" s="361">
        <v>5.0000000000000001E-3</v>
      </c>
      <c r="AY65" s="182">
        <v>38384</v>
      </c>
      <c r="AZ65" s="314">
        <f>'m1'!M63</f>
        <v>0.41000000000000003</v>
      </c>
      <c r="BA65" s="182">
        <v>38384</v>
      </c>
      <c r="BB65" s="361">
        <v>5.0000000000000001E-3</v>
      </c>
      <c r="BC65" s="182">
        <v>38384</v>
      </c>
      <c r="BD65" s="314">
        <f>'m1'!I63</f>
        <v>0.42000000000000004</v>
      </c>
      <c r="BE65" s="182">
        <v>38384</v>
      </c>
      <c r="BF65" s="361">
        <v>5.0000000000000001E-3</v>
      </c>
      <c r="BG65" s="182">
        <v>38384</v>
      </c>
      <c r="BH65" s="361">
        <v>0</v>
      </c>
      <c r="BI65" s="182">
        <v>38384</v>
      </c>
      <c r="BJ65" s="314">
        <f>'m1'!U63</f>
        <v>0.20499999999999999</v>
      </c>
      <c r="BK65" s="182">
        <v>38384</v>
      </c>
      <c r="BL65" s="361">
        <v>0</v>
      </c>
      <c r="BM65" s="182">
        <v>38384</v>
      </c>
      <c r="BN65" s="314">
        <f>'m1'!V63</f>
        <v>0.27046400000000004</v>
      </c>
      <c r="BO65" s="182">
        <v>38384</v>
      </c>
      <c r="BP65" s="361">
        <v>0</v>
      </c>
      <c r="BQ65" s="80"/>
      <c r="BS65" s="80"/>
      <c r="BT65" s="80"/>
      <c r="BV65" s="80"/>
      <c r="BW65" s="80"/>
      <c r="BY65" s="80"/>
      <c r="BZ65" s="80"/>
      <c r="CB65" s="80"/>
      <c r="CC65" s="80"/>
      <c r="CE65" s="80"/>
      <c r="CF65" s="80"/>
      <c r="CH65" s="80"/>
      <c r="CI65" s="80"/>
      <c r="CK65" s="80"/>
      <c r="CL65" s="80"/>
      <c r="CN65" s="80"/>
      <c r="CO65" s="80"/>
      <c r="CQ65" s="80"/>
      <c r="CR65" s="80"/>
      <c r="CT65" s="80"/>
      <c r="CU65" s="80"/>
      <c r="CW65" s="80"/>
      <c r="CX65" s="80"/>
      <c r="CZ65" s="80"/>
      <c r="DA65" s="80"/>
      <c r="DC65" s="80"/>
      <c r="DD65" s="80"/>
      <c r="DF65" s="80"/>
      <c r="DG65" s="80"/>
      <c r="DI65" s="80"/>
      <c r="DJ65" s="80"/>
      <c r="DL65" s="80"/>
      <c r="DM65" s="80"/>
    </row>
    <row r="66" spans="1:117">
      <c r="A66" s="182">
        <v>38412</v>
      </c>
      <c r="B66" s="314">
        <f>'m1'!C64</f>
        <v>0.30499999999999999</v>
      </c>
      <c r="D66" s="182">
        <v>38412</v>
      </c>
      <c r="E66" s="314">
        <f>'m1'!K64</f>
        <v>0.40500000000000003</v>
      </c>
      <c r="G66" s="182">
        <v>38412</v>
      </c>
      <c r="H66" s="314">
        <f>'m1'!O64</f>
        <v>0.41500000000000004</v>
      </c>
      <c r="J66" s="182">
        <v>38412</v>
      </c>
      <c r="K66" s="314">
        <f>'m1'!N64</f>
        <v>0.43500000000000005</v>
      </c>
      <c r="M66" s="182">
        <v>38412</v>
      </c>
      <c r="N66" s="314">
        <f>'m1'!H64</f>
        <v>0.41500000000000004</v>
      </c>
      <c r="P66" s="182">
        <v>38412</v>
      </c>
      <c r="Q66" s="314">
        <f>'m1'!E64</f>
        <v>0.30499999999999999</v>
      </c>
      <c r="S66" s="182">
        <v>38412</v>
      </c>
      <c r="T66" s="314">
        <f t="shared" si="2"/>
        <v>0.30499999999999999</v>
      </c>
      <c r="V66" s="182">
        <v>38412</v>
      </c>
      <c r="W66" s="314">
        <f t="shared" si="3"/>
        <v>0.30499999999999999</v>
      </c>
      <c r="Y66" s="182">
        <v>38412</v>
      </c>
      <c r="Z66" s="314">
        <f>'m1'!R64</f>
        <v>0.43500000000000005</v>
      </c>
      <c r="AB66" s="182">
        <v>38412</v>
      </c>
      <c r="AC66" s="314">
        <f>'m1'!D64</f>
        <v>0.30499999999999999</v>
      </c>
      <c r="AE66" s="182">
        <v>38412</v>
      </c>
      <c r="AF66" s="314">
        <f>'m1'!L64</f>
        <v>0.40500000000000003</v>
      </c>
      <c r="AH66" s="182">
        <v>38412</v>
      </c>
      <c r="AI66" s="314">
        <f>'m1'!P64</f>
        <v>0.41500000000000004</v>
      </c>
      <c r="AK66" s="182">
        <v>38412</v>
      </c>
      <c r="AL66" s="361">
        <f>'m1'!T64</f>
        <v>0.14499999999999999</v>
      </c>
      <c r="AM66" s="182">
        <v>38412</v>
      </c>
      <c r="AN66" s="314">
        <f>'m1'!J64</f>
        <v>0.41500000000000004</v>
      </c>
      <c r="AO66" s="182">
        <v>38412</v>
      </c>
      <c r="AP66" s="361">
        <v>0</v>
      </c>
      <c r="AQ66" s="182">
        <v>38412</v>
      </c>
      <c r="AR66" s="314">
        <f>'m1'!F64</f>
        <v>0.27</v>
      </c>
      <c r="AS66" s="182">
        <v>38412</v>
      </c>
      <c r="AT66" s="361">
        <v>0</v>
      </c>
      <c r="AU66" s="182">
        <v>38412</v>
      </c>
      <c r="AV66" s="314">
        <f>'m1'!Q64</f>
        <v>0.41500000000000004</v>
      </c>
      <c r="AW66" s="182">
        <v>38412</v>
      </c>
      <c r="AX66" s="361">
        <v>5.0000000000000001E-3</v>
      </c>
      <c r="AY66" s="182">
        <v>38412</v>
      </c>
      <c r="AZ66" s="314">
        <f>'m1'!M64</f>
        <v>0.40500000000000003</v>
      </c>
      <c r="BA66" s="182">
        <v>38412</v>
      </c>
      <c r="BB66" s="361">
        <v>5.0000000000000001E-3</v>
      </c>
      <c r="BC66" s="182">
        <v>38412</v>
      </c>
      <c r="BD66" s="314">
        <f>'m1'!I64</f>
        <v>0.41500000000000004</v>
      </c>
      <c r="BE66" s="182">
        <v>38412</v>
      </c>
      <c r="BF66" s="361">
        <v>5.0000000000000001E-3</v>
      </c>
      <c r="BG66" s="182">
        <v>38412</v>
      </c>
      <c r="BH66" s="361">
        <v>0</v>
      </c>
      <c r="BI66" s="182">
        <v>38412</v>
      </c>
      <c r="BJ66" s="314">
        <f>'m1'!U64</f>
        <v>0.19999999999999998</v>
      </c>
      <c r="BK66" s="182">
        <v>38412</v>
      </c>
      <c r="BL66" s="361">
        <v>0</v>
      </c>
      <c r="BM66" s="182">
        <v>38412</v>
      </c>
      <c r="BN66" s="314">
        <f>'m1'!V64</f>
        <v>0.26101600000000003</v>
      </c>
      <c r="BO66" s="182">
        <v>38412</v>
      </c>
      <c r="BP66" s="361">
        <v>0</v>
      </c>
      <c r="BQ66" s="80"/>
      <c r="BS66" s="80"/>
      <c r="BT66" s="80"/>
      <c r="BV66" s="80"/>
      <c r="BW66" s="80"/>
      <c r="BY66" s="80"/>
      <c r="BZ66" s="80"/>
      <c r="CB66" s="80"/>
      <c r="CC66" s="80"/>
      <c r="CE66" s="80"/>
      <c r="CF66" s="80"/>
      <c r="CH66" s="80"/>
      <c r="CI66" s="80"/>
      <c r="CK66" s="80"/>
      <c r="CL66" s="80"/>
      <c r="CN66" s="80"/>
      <c r="CO66" s="80"/>
      <c r="CQ66" s="80"/>
      <c r="CR66" s="80"/>
      <c r="CT66" s="80"/>
      <c r="CU66" s="80"/>
      <c r="CW66" s="80"/>
      <c r="CX66" s="80"/>
      <c r="CZ66" s="80"/>
      <c r="DA66" s="80"/>
      <c r="DC66" s="80"/>
      <c r="DD66" s="80"/>
      <c r="DF66" s="80"/>
      <c r="DG66" s="80"/>
      <c r="DI66" s="80"/>
      <c r="DJ66" s="80"/>
      <c r="DL66" s="80"/>
      <c r="DM66" s="80"/>
    </row>
    <row r="67" spans="1:117">
      <c r="A67" s="182">
        <v>38443</v>
      </c>
      <c r="B67" s="314">
        <f>'m1'!C65</f>
        <v>0.14000000000000001</v>
      </c>
      <c r="D67" s="182">
        <v>38443</v>
      </c>
      <c r="E67" s="314">
        <f>'m1'!K65</f>
        <v>0.16</v>
      </c>
      <c r="G67" s="182">
        <v>38443</v>
      </c>
      <c r="H67" s="314">
        <f>'m1'!O65</f>
        <v>0.13500000000000001</v>
      </c>
      <c r="J67" s="182">
        <v>38443</v>
      </c>
      <c r="K67" s="314">
        <f>'m1'!N65</f>
        <v>0.18</v>
      </c>
      <c r="M67" s="182">
        <v>38443</v>
      </c>
      <c r="N67" s="314">
        <f>'m1'!H65</f>
        <v>0.13500000000000001</v>
      </c>
      <c r="P67" s="182">
        <v>38443</v>
      </c>
      <c r="Q67" s="314">
        <f>'m1'!E65</f>
        <v>0.14000000000000001</v>
      </c>
      <c r="S67" s="182">
        <v>38443</v>
      </c>
      <c r="T67" s="314">
        <f t="shared" si="2"/>
        <v>0.14000000000000001</v>
      </c>
      <c r="V67" s="182">
        <v>38443</v>
      </c>
      <c r="W67" s="314">
        <f t="shared" si="3"/>
        <v>0.14000000000000001</v>
      </c>
      <c r="Y67" s="182">
        <v>38443</v>
      </c>
      <c r="Z67" s="314">
        <f>'m1'!R65</f>
        <v>0.13500000000000001</v>
      </c>
      <c r="AB67" s="182">
        <v>38443</v>
      </c>
      <c r="AC67" s="314">
        <f>'m1'!D65</f>
        <v>0.14000000000000001</v>
      </c>
      <c r="AE67" s="182">
        <v>38443</v>
      </c>
      <c r="AF67" s="314">
        <f>'m1'!L65</f>
        <v>0.16</v>
      </c>
      <c r="AH67" s="182">
        <v>38443</v>
      </c>
      <c r="AI67" s="314">
        <f>'m1'!P65</f>
        <v>0.13500000000000001</v>
      </c>
      <c r="AK67" s="182">
        <v>38443</v>
      </c>
      <c r="AL67" s="361">
        <f>'m1'!T65</f>
        <v>-0.06</v>
      </c>
      <c r="AM67" s="182">
        <v>38443</v>
      </c>
      <c r="AN67" s="314">
        <f>'m1'!J65</f>
        <v>0.13500000000000001</v>
      </c>
      <c r="AO67" s="182">
        <v>38443</v>
      </c>
      <c r="AP67" s="361">
        <v>0</v>
      </c>
      <c r="AQ67" s="182">
        <v>38443</v>
      </c>
      <c r="AR67" s="314">
        <f>'m1'!F65</f>
        <v>0.10500000000000001</v>
      </c>
      <c r="AS67" s="182">
        <v>38443</v>
      </c>
      <c r="AT67" s="361">
        <v>0</v>
      </c>
      <c r="AU67" s="182">
        <v>38443</v>
      </c>
      <c r="AV67" s="314">
        <f>'m1'!Q65</f>
        <v>0.13500000000000001</v>
      </c>
      <c r="AW67" s="182">
        <v>38443</v>
      </c>
      <c r="AX67" s="361">
        <v>5.0000000000000001E-3</v>
      </c>
      <c r="AY67" s="182">
        <v>38443</v>
      </c>
      <c r="AZ67" s="314">
        <f>'m1'!M65</f>
        <v>0.16</v>
      </c>
      <c r="BA67" s="182">
        <v>38443</v>
      </c>
      <c r="BB67" s="361">
        <v>5.0000000000000001E-3</v>
      </c>
      <c r="BC67" s="182">
        <v>38443</v>
      </c>
      <c r="BD67" s="314">
        <f>'m1'!I65</f>
        <v>0.13500000000000001</v>
      </c>
      <c r="BE67" s="182">
        <v>38443</v>
      </c>
      <c r="BF67" s="361">
        <v>5.0000000000000001E-3</v>
      </c>
      <c r="BG67" s="182">
        <v>38443</v>
      </c>
      <c r="BH67" s="361">
        <v>0</v>
      </c>
      <c r="BI67" s="182">
        <v>38443</v>
      </c>
      <c r="BJ67" s="314">
        <f>'m1'!U65</f>
        <v>-4.9999999999999975E-3</v>
      </c>
      <c r="BK67" s="182">
        <v>38443</v>
      </c>
      <c r="BL67" s="361">
        <v>0</v>
      </c>
      <c r="BM67" s="182">
        <v>38443</v>
      </c>
      <c r="BN67" s="314">
        <f>'m1'!V65</f>
        <v>0.1525</v>
      </c>
      <c r="BO67" s="182">
        <v>38443</v>
      </c>
      <c r="BP67" s="361">
        <v>0</v>
      </c>
      <c r="BQ67" s="80"/>
      <c r="BS67" s="80"/>
      <c r="BT67" s="80"/>
      <c r="BV67" s="80"/>
      <c r="BW67" s="80"/>
      <c r="BY67" s="80"/>
      <c r="BZ67" s="80"/>
      <c r="CB67" s="80"/>
      <c r="CC67" s="80"/>
      <c r="CE67" s="80"/>
      <c r="CF67" s="80"/>
      <c r="CH67" s="80"/>
      <c r="CI67" s="80"/>
      <c r="CK67" s="80"/>
      <c r="CL67" s="80"/>
      <c r="CN67" s="80"/>
      <c r="CO67" s="80"/>
      <c r="CQ67" s="80"/>
      <c r="CR67" s="80"/>
      <c r="CT67" s="80"/>
      <c r="CU67" s="80"/>
      <c r="CW67" s="80"/>
      <c r="CX67" s="80"/>
      <c r="CZ67" s="80"/>
      <c r="DA67" s="80"/>
      <c r="DC67" s="80"/>
      <c r="DD67" s="80"/>
      <c r="DF67" s="80"/>
      <c r="DG67" s="80"/>
      <c r="DI67" s="80"/>
      <c r="DJ67" s="80"/>
      <c r="DL67" s="80"/>
      <c r="DM67" s="80"/>
    </row>
    <row r="68" spans="1:117">
      <c r="A68" s="182">
        <v>38473</v>
      </c>
      <c r="B68" s="314">
        <f>'m1'!C66</f>
        <v>0.14000000000000001</v>
      </c>
      <c r="D68" s="182">
        <v>38473</v>
      </c>
      <c r="E68" s="314">
        <f>'m1'!K66</f>
        <v>0.16</v>
      </c>
      <c r="G68" s="182">
        <v>38473</v>
      </c>
      <c r="H68" s="314">
        <f>'m1'!O66</f>
        <v>0.13500000000000001</v>
      </c>
      <c r="J68" s="182">
        <v>38473</v>
      </c>
      <c r="K68" s="314">
        <f>'m1'!N66</f>
        <v>0.18</v>
      </c>
      <c r="M68" s="182">
        <v>38473</v>
      </c>
      <c r="N68" s="314">
        <f>'m1'!H66</f>
        <v>0.13500000000000001</v>
      </c>
      <c r="P68" s="182">
        <v>38473</v>
      </c>
      <c r="Q68" s="314">
        <f>'m1'!E66</f>
        <v>0.14000000000000001</v>
      </c>
      <c r="S68" s="182">
        <v>38473</v>
      </c>
      <c r="T68" s="314">
        <f t="shared" si="2"/>
        <v>0.14000000000000001</v>
      </c>
      <c r="V68" s="182">
        <v>38473</v>
      </c>
      <c r="W68" s="314">
        <f t="shared" si="3"/>
        <v>0.14000000000000001</v>
      </c>
      <c r="Y68" s="182">
        <v>38473</v>
      </c>
      <c r="Z68" s="314">
        <f>'m1'!R66</f>
        <v>0.13500000000000001</v>
      </c>
      <c r="AB68" s="182">
        <v>38473</v>
      </c>
      <c r="AC68" s="314">
        <f>'m1'!D66</f>
        <v>0.14000000000000001</v>
      </c>
      <c r="AE68" s="182">
        <v>38473</v>
      </c>
      <c r="AF68" s="314">
        <f>'m1'!L66</f>
        <v>0.16</v>
      </c>
      <c r="AH68" s="182">
        <v>38473</v>
      </c>
      <c r="AI68" s="314">
        <f>'m1'!P66</f>
        <v>0.13500000000000001</v>
      </c>
      <c r="AK68" s="182">
        <v>38473</v>
      </c>
      <c r="AL68" s="361">
        <f>'m1'!T66</f>
        <v>-0.06</v>
      </c>
      <c r="AM68" s="182">
        <v>38473</v>
      </c>
      <c r="AN68" s="314">
        <f>'m1'!J66</f>
        <v>0.13500000000000001</v>
      </c>
      <c r="AO68" s="182">
        <v>38473</v>
      </c>
      <c r="AP68" s="361">
        <v>0</v>
      </c>
      <c r="AQ68" s="182">
        <v>38473</v>
      </c>
      <c r="AR68" s="314">
        <f>'m1'!F66</f>
        <v>0.10500000000000001</v>
      </c>
      <c r="AS68" s="182">
        <v>38473</v>
      </c>
      <c r="AT68" s="361">
        <v>0</v>
      </c>
      <c r="AU68" s="182">
        <v>38473</v>
      </c>
      <c r="AV68" s="314">
        <f>'m1'!Q66</f>
        <v>0.13500000000000001</v>
      </c>
      <c r="AW68" s="182">
        <v>38473</v>
      </c>
      <c r="AX68" s="361">
        <v>5.0000000000000001E-3</v>
      </c>
      <c r="AY68" s="182">
        <v>38473</v>
      </c>
      <c r="AZ68" s="314">
        <f>'m1'!M66</f>
        <v>0.16</v>
      </c>
      <c r="BA68" s="182">
        <v>38473</v>
      </c>
      <c r="BB68" s="361">
        <v>5.0000000000000001E-3</v>
      </c>
      <c r="BC68" s="182">
        <v>38473</v>
      </c>
      <c r="BD68" s="314">
        <f>'m1'!I66</f>
        <v>0.13500000000000001</v>
      </c>
      <c r="BE68" s="182">
        <v>38473</v>
      </c>
      <c r="BF68" s="361">
        <v>5.0000000000000001E-3</v>
      </c>
      <c r="BG68" s="182">
        <v>38473</v>
      </c>
      <c r="BH68" s="361">
        <v>0</v>
      </c>
      <c r="BI68" s="182">
        <v>38473</v>
      </c>
      <c r="BJ68" s="314">
        <f>'m1'!U66</f>
        <v>-4.9999999999999975E-3</v>
      </c>
      <c r="BK68" s="182">
        <v>38473</v>
      </c>
      <c r="BL68" s="361">
        <v>0</v>
      </c>
      <c r="BM68" s="182">
        <v>38473</v>
      </c>
      <c r="BN68" s="314">
        <f>'m1'!V66</f>
        <v>0.14249999999999999</v>
      </c>
      <c r="BO68" s="182">
        <v>38473</v>
      </c>
      <c r="BP68" s="361">
        <v>0</v>
      </c>
      <c r="BQ68" s="80"/>
      <c r="BS68" s="80"/>
      <c r="BT68" s="80"/>
      <c r="BV68" s="80"/>
      <c r="BW68" s="80"/>
      <c r="BY68" s="80"/>
      <c r="BZ68" s="80"/>
      <c r="CB68" s="80"/>
      <c r="CC68" s="80"/>
      <c r="CE68" s="80"/>
      <c r="CF68" s="80"/>
      <c r="CH68" s="80"/>
      <c r="CI68" s="80"/>
      <c r="CK68" s="80"/>
      <c r="CL68" s="80"/>
      <c r="CN68" s="80"/>
      <c r="CO68" s="80"/>
      <c r="CQ68" s="80"/>
      <c r="CR68" s="80"/>
      <c r="CT68" s="80"/>
      <c r="CU68" s="80"/>
      <c r="CW68" s="80"/>
      <c r="CX68" s="80"/>
      <c r="CZ68" s="80"/>
      <c r="DA68" s="80"/>
      <c r="DC68" s="80"/>
      <c r="DD68" s="80"/>
      <c r="DF68" s="80"/>
      <c r="DG68" s="80"/>
      <c r="DI68" s="80"/>
      <c r="DJ68" s="80"/>
      <c r="DL68" s="80"/>
      <c r="DM68" s="80"/>
    </row>
    <row r="69" spans="1:117">
      <c r="A69" s="182">
        <v>38504</v>
      </c>
      <c r="B69" s="314">
        <f>'m1'!C67</f>
        <v>0.14000000000000001</v>
      </c>
      <c r="D69" s="182">
        <v>38504</v>
      </c>
      <c r="E69" s="314">
        <f>'m1'!K67</f>
        <v>0.16</v>
      </c>
      <c r="G69" s="182">
        <v>38504</v>
      </c>
      <c r="H69" s="314">
        <f>'m1'!O67</f>
        <v>0.13500000000000001</v>
      </c>
      <c r="J69" s="182">
        <v>38504</v>
      </c>
      <c r="K69" s="314">
        <f>'m1'!N67</f>
        <v>0.18</v>
      </c>
      <c r="M69" s="182">
        <v>38504</v>
      </c>
      <c r="N69" s="314">
        <f>'m1'!H67</f>
        <v>0.13500000000000001</v>
      </c>
      <c r="P69" s="182">
        <v>38504</v>
      </c>
      <c r="Q69" s="314">
        <f>'m1'!E67</f>
        <v>0.14000000000000001</v>
      </c>
      <c r="S69" s="182">
        <v>38504</v>
      </c>
      <c r="T69" s="314">
        <f t="shared" si="2"/>
        <v>0.14000000000000001</v>
      </c>
      <c r="V69" s="182">
        <v>38504</v>
      </c>
      <c r="W69" s="314">
        <f t="shared" si="3"/>
        <v>0.14000000000000001</v>
      </c>
      <c r="Y69" s="182">
        <v>38504</v>
      </c>
      <c r="Z69" s="314">
        <f>'m1'!R67</f>
        <v>0.13500000000000001</v>
      </c>
      <c r="AB69" s="182">
        <v>38504</v>
      </c>
      <c r="AC69" s="314">
        <f>'m1'!D67</f>
        <v>0.14000000000000001</v>
      </c>
      <c r="AE69" s="182">
        <v>38504</v>
      </c>
      <c r="AF69" s="314">
        <f>'m1'!L67</f>
        <v>0.16</v>
      </c>
      <c r="AH69" s="182">
        <v>38504</v>
      </c>
      <c r="AI69" s="314">
        <f>'m1'!P67</f>
        <v>0.13500000000000001</v>
      </c>
      <c r="AK69" s="182">
        <v>38504</v>
      </c>
      <c r="AL69" s="361">
        <f>'m1'!T67</f>
        <v>-0.06</v>
      </c>
      <c r="AM69" s="182">
        <v>38504</v>
      </c>
      <c r="AN69" s="314">
        <f>'m1'!J67</f>
        <v>0.13500000000000001</v>
      </c>
      <c r="AO69" s="182">
        <v>38504</v>
      </c>
      <c r="AP69" s="361">
        <v>0</v>
      </c>
      <c r="AQ69" s="182">
        <v>38504</v>
      </c>
      <c r="AR69" s="314">
        <f>'m1'!F67</f>
        <v>0.10500000000000001</v>
      </c>
      <c r="AS69" s="182">
        <v>38504</v>
      </c>
      <c r="AT69" s="361">
        <v>0</v>
      </c>
      <c r="AU69" s="182">
        <v>38504</v>
      </c>
      <c r="AV69" s="314">
        <f>'m1'!Q67</f>
        <v>0.13500000000000001</v>
      </c>
      <c r="AW69" s="182">
        <v>38504</v>
      </c>
      <c r="AX69" s="361">
        <v>5.0000000000000001E-3</v>
      </c>
      <c r="AY69" s="182">
        <v>38504</v>
      </c>
      <c r="AZ69" s="314">
        <f>'m1'!M67</f>
        <v>0.16</v>
      </c>
      <c r="BA69" s="182">
        <v>38504</v>
      </c>
      <c r="BB69" s="361">
        <v>5.0000000000000001E-3</v>
      </c>
      <c r="BC69" s="182">
        <v>38504</v>
      </c>
      <c r="BD69" s="314">
        <f>'m1'!I67</f>
        <v>0.13500000000000001</v>
      </c>
      <c r="BE69" s="182">
        <v>38504</v>
      </c>
      <c r="BF69" s="361">
        <v>5.0000000000000001E-3</v>
      </c>
      <c r="BG69" s="182">
        <v>38504</v>
      </c>
      <c r="BH69" s="361">
        <v>0</v>
      </c>
      <c r="BI69" s="182">
        <v>38504</v>
      </c>
      <c r="BJ69" s="314">
        <f>'m1'!U67</f>
        <v>-4.9999999999999975E-3</v>
      </c>
      <c r="BK69" s="182">
        <v>38504</v>
      </c>
      <c r="BL69" s="361">
        <v>0</v>
      </c>
      <c r="BM69" s="182">
        <v>38504</v>
      </c>
      <c r="BN69" s="314">
        <f>'m1'!V67</f>
        <v>0.13750000000000001</v>
      </c>
      <c r="BO69" s="182">
        <v>38504</v>
      </c>
      <c r="BP69" s="361">
        <v>0</v>
      </c>
      <c r="BQ69" s="80"/>
      <c r="BS69" s="80"/>
      <c r="BT69" s="80"/>
      <c r="BV69" s="80"/>
      <c r="BW69" s="80"/>
      <c r="BY69" s="80"/>
      <c r="BZ69" s="80"/>
      <c r="CB69" s="80"/>
      <c r="CC69" s="80"/>
      <c r="CE69" s="80"/>
      <c r="CF69" s="80"/>
      <c r="CH69" s="80"/>
      <c r="CI69" s="80"/>
      <c r="CK69" s="80"/>
      <c r="CL69" s="80"/>
      <c r="CN69" s="80"/>
      <c r="CO69" s="80"/>
      <c r="CQ69" s="80"/>
      <c r="CR69" s="80"/>
      <c r="CT69" s="80"/>
      <c r="CU69" s="80"/>
      <c r="CW69" s="80"/>
      <c r="CX69" s="80"/>
      <c r="CZ69" s="80"/>
      <c r="DA69" s="80"/>
      <c r="DC69" s="80"/>
      <c r="DD69" s="80"/>
      <c r="DF69" s="80"/>
      <c r="DG69" s="80"/>
      <c r="DI69" s="80"/>
      <c r="DJ69" s="80"/>
      <c r="DL69" s="80"/>
      <c r="DM69" s="80"/>
    </row>
    <row r="70" spans="1:117">
      <c r="A70" s="182">
        <v>38534</v>
      </c>
      <c r="B70" s="314">
        <f>'m1'!C68</f>
        <v>0.14000000000000001</v>
      </c>
      <c r="D70" s="182">
        <v>38534</v>
      </c>
      <c r="E70" s="314">
        <f>'m1'!K68</f>
        <v>0.16</v>
      </c>
      <c r="G70" s="182">
        <v>38534</v>
      </c>
      <c r="H70" s="314">
        <f>'m1'!O68</f>
        <v>0.13500000000000001</v>
      </c>
      <c r="J70" s="182">
        <v>38534</v>
      </c>
      <c r="K70" s="314">
        <f>'m1'!N68</f>
        <v>0.18</v>
      </c>
      <c r="M70" s="182">
        <v>38534</v>
      </c>
      <c r="N70" s="314">
        <f>'m1'!H68</f>
        <v>0.13500000000000001</v>
      </c>
      <c r="P70" s="182">
        <v>38534</v>
      </c>
      <c r="Q70" s="314">
        <f>'m1'!E68</f>
        <v>0.14000000000000001</v>
      </c>
      <c r="S70" s="182">
        <v>38534</v>
      </c>
      <c r="T70" s="314">
        <f t="shared" si="2"/>
        <v>0.14000000000000001</v>
      </c>
      <c r="V70" s="182">
        <v>38534</v>
      </c>
      <c r="W70" s="314">
        <f t="shared" si="3"/>
        <v>0.14000000000000001</v>
      </c>
      <c r="Y70" s="182">
        <v>38534</v>
      </c>
      <c r="Z70" s="314">
        <f>'m1'!R68</f>
        <v>0.13500000000000001</v>
      </c>
      <c r="AB70" s="182">
        <v>38534</v>
      </c>
      <c r="AC70" s="314">
        <f>'m1'!D68</f>
        <v>0.14000000000000001</v>
      </c>
      <c r="AE70" s="182">
        <v>38534</v>
      </c>
      <c r="AF70" s="314">
        <f>'m1'!L68</f>
        <v>0.16</v>
      </c>
      <c r="AH70" s="182">
        <v>38534</v>
      </c>
      <c r="AI70" s="314">
        <f>'m1'!P68</f>
        <v>0.13500000000000001</v>
      </c>
      <c r="AK70" s="182">
        <v>38534</v>
      </c>
      <c r="AL70" s="361">
        <f>'m1'!T68</f>
        <v>-0.06</v>
      </c>
      <c r="AM70" s="182">
        <v>38534</v>
      </c>
      <c r="AN70" s="314">
        <f>'m1'!J68</f>
        <v>0.13500000000000001</v>
      </c>
      <c r="AO70" s="182">
        <v>38534</v>
      </c>
      <c r="AP70" s="361">
        <v>0</v>
      </c>
      <c r="AQ70" s="182">
        <v>38534</v>
      </c>
      <c r="AR70" s="314">
        <f>'m1'!F68</f>
        <v>0.10500000000000001</v>
      </c>
      <c r="AS70" s="182">
        <v>38534</v>
      </c>
      <c r="AT70" s="361">
        <v>0</v>
      </c>
      <c r="AU70" s="182">
        <v>38534</v>
      </c>
      <c r="AV70" s="314">
        <f>'m1'!Q68</f>
        <v>0.13500000000000001</v>
      </c>
      <c r="AW70" s="182">
        <v>38534</v>
      </c>
      <c r="AX70" s="361">
        <v>5.0000000000000001E-3</v>
      </c>
      <c r="AY70" s="182">
        <v>38534</v>
      </c>
      <c r="AZ70" s="314">
        <f>'m1'!M68</f>
        <v>0.16</v>
      </c>
      <c r="BA70" s="182">
        <v>38534</v>
      </c>
      <c r="BB70" s="361">
        <v>5.0000000000000001E-3</v>
      </c>
      <c r="BC70" s="182">
        <v>38534</v>
      </c>
      <c r="BD70" s="314">
        <f>'m1'!I68</f>
        <v>0.13500000000000001</v>
      </c>
      <c r="BE70" s="182">
        <v>38534</v>
      </c>
      <c r="BF70" s="361">
        <v>5.0000000000000001E-3</v>
      </c>
      <c r="BG70" s="182">
        <v>38534</v>
      </c>
      <c r="BH70" s="361">
        <v>0</v>
      </c>
      <c r="BI70" s="182">
        <v>38534</v>
      </c>
      <c r="BJ70" s="314">
        <f>'m1'!U68</f>
        <v>-4.9999999999999975E-3</v>
      </c>
      <c r="BK70" s="182">
        <v>38534</v>
      </c>
      <c r="BL70" s="361">
        <v>0</v>
      </c>
      <c r="BM70" s="182">
        <v>38534</v>
      </c>
      <c r="BN70" s="314">
        <f>'m1'!V68</f>
        <v>0.1275</v>
      </c>
      <c r="BO70" s="182">
        <v>38534</v>
      </c>
      <c r="BP70" s="361">
        <v>0</v>
      </c>
      <c r="BQ70" s="80"/>
      <c r="BS70" s="80"/>
      <c r="BT70" s="80"/>
      <c r="BV70" s="80"/>
      <c r="BW70" s="80"/>
      <c r="BY70" s="80"/>
      <c r="BZ70" s="80"/>
      <c r="CB70" s="80"/>
      <c r="CC70" s="80"/>
      <c r="CE70" s="80"/>
      <c r="CF70" s="80"/>
      <c r="CH70" s="80"/>
      <c r="CI70" s="80"/>
      <c r="CK70" s="80"/>
      <c r="CL70" s="80"/>
      <c r="CN70" s="80"/>
      <c r="CO70" s="80"/>
      <c r="CQ70" s="80"/>
      <c r="CR70" s="80"/>
      <c r="CT70" s="80"/>
      <c r="CU70" s="80"/>
      <c r="CW70" s="80"/>
      <c r="CX70" s="80"/>
      <c r="CZ70" s="80"/>
      <c r="DA70" s="80"/>
      <c r="DC70" s="80"/>
      <c r="DD70" s="80"/>
      <c r="DF70" s="80"/>
      <c r="DG70" s="80"/>
      <c r="DI70" s="80"/>
      <c r="DJ70" s="80"/>
      <c r="DL70" s="80"/>
      <c r="DM70" s="80"/>
    </row>
    <row r="71" spans="1:117">
      <c r="A71" s="182">
        <v>38565</v>
      </c>
      <c r="B71" s="314">
        <f>'m1'!C69</f>
        <v>0.14000000000000001</v>
      </c>
      <c r="D71" s="182">
        <v>38565</v>
      </c>
      <c r="E71" s="314">
        <f>'m1'!K69</f>
        <v>0.16</v>
      </c>
      <c r="G71" s="182">
        <v>38565</v>
      </c>
      <c r="H71" s="314">
        <f>'m1'!O69</f>
        <v>0.13500000000000001</v>
      </c>
      <c r="J71" s="182">
        <v>38565</v>
      </c>
      <c r="K71" s="314">
        <f>'m1'!N69</f>
        <v>0.18</v>
      </c>
      <c r="M71" s="182">
        <v>38565</v>
      </c>
      <c r="N71" s="314">
        <f>'m1'!H69</f>
        <v>0.13500000000000001</v>
      </c>
      <c r="P71" s="182">
        <v>38565</v>
      </c>
      <c r="Q71" s="314">
        <f>'m1'!E69</f>
        <v>0.14000000000000001</v>
      </c>
      <c r="S71" s="182">
        <v>38565</v>
      </c>
      <c r="T71" s="314">
        <f t="shared" si="2"/>
        <v>0.14000000000000001</v>
      </c>
      <c r="V71" s="182">
        <v>38565</v>
      </c>
      <c r="W71" s="314">
        <f t="shared" si="3"/>
        <v>0.14000000000000001</v>
      </c>
      <c r="Y71" s="182">
        <v>38565</v>
      </c>
      <c r="Z71" s="314">
        <f>'m1'!R69</f>
        <v>0.13500000000000001</v>
      </c>
      <c r="AB71" s="182">
        <v>38565</v>
      </c>
      <c r="AC71" s="314">
        <f>'m1'!D69</f>
        <v>0.14000000000000001</v>
      </c>
      <c r="AE71" s="182">
        <v>38565</v>
      </c>
      <c r="AF71" s="314">
        <f>'m1'!L69</f>
        <v>0.16</v>
      </c>
      <c r="AH71" s="182">
        <v>38565</v>
      </c>
      <c r="AI71" s="314">
        <f>'m1'!P69</f>
        <v>0.13500000000000001</v>
      </c>
      <c r="AK71" s="182">
        <v>38565</v>
      </c>
      <c r="AL71" s="361">
        <f>'m1'!T69</f>
        <v>-0.06</v>
      </c>
      <c r="AM71" s="182">
        <v>38565</v>
      </c>
      <c r="AN71" s="314">
        <f>'m1'!J69</f>
        <v>0.13500000000000001</v>
      </c>
      <c r="AO71" s="182">
        <v>38565</v>
      </c>
      <c r="AP71" s="361">
        <v>0</v>
      </c>
      <c r="AQ71" s="182">
        <v>38565</v>
      </c>
      <c r="AR71" s="314">
        <f>'m1'!F69</f>
        <v>0.10500000000000001</v>
      </c>
      <c r="AS71" s="182">
        <v>38565</v>
      </c>
      <c r="AT71" s="361">
        <v>0</v>
      </c>
      <c r="AU71" s="182">
        <v>38565</v>
      </c>
      <c r="AV71" s="314">
        <f>'m1'!Q69</f>
        <v>0.13500000000000001</v>
      </c>
      <c r="AW71" s="182">
        <v>38565</v>
      </c>
      <c r="AX71" s="361">
        <v>5.0000000000000001E-3</v>
      </c>
      <c r="AY71" s="182">
        <v>38565</v>
      </c>
      <c r="AZ71" s="314">
        <f>'m1'!M69</f>
        <v>0.16</v>
      </c>
      <c r="BA71" s="182">
        <v>38565</v>
      </c>
      <c r="BB71" s="361">
        <v>5.0000000000000001E-3</v>
      </c>
      <c r="BC71" s="182">
        <v>38565</v>
      </c>
      <c r="BD71" s="314">
        <f>'m1'!I69</f>
        <v>0.13500000000000001</v>
      </c>
      <c r="BE71" s="182">
        <v>38565</v>
      </c>
      <c r="BF71" s="361">
        <v>5.0000000000000001E-3</v>
      </c>
      <c r="BG71" s="182">
        <v>38565</v>
      </c>
      <c r="BH71" s="361">
        <v>0</v>
      </c>
      <c r="BI71" s="182">
        <v>38565</v>
      </c>
      <c r="BJ71" s="314">
        <f>'m1'!U69</f>
        <v>-4.9999999999999975E-3</v>
      </c>
      <c r="BK71" s="182">
        <v>38565</v>
      </c>
      <c r="BL71" s="361">
        <v>0</v>
      </c>
      <c r="BM71" s="182">
        <v>38565</v>
      </c>
      <c r="BN71" s="314">
        <f>'m1'!V69</f>
        <v>0.125</v>
      </c>
      <c r="BO71" s="182">
        <v>38565</v>
      </c>
      <c r="BP71" s="361">
        <v>0</v>
      </c>
    </row>
    <row r="72" spans="1:117">
      <c r="A72" s="182">
        <v>38596</v>
      </c>
      <c r="B72" s="314">
        <f>'m1'!C70</f>
        <v>0.14000000000000001</v>
      </c>
      <c r="D72" s="182">
        <v>38596</v>
      </c>
      <c r="E72" s="314">
        <f>'m1'!K70</f>
        <v>0.16</v>
      </c>
      <c r="G72" s="182">
        <v>38596</v>
      </c>
      <c r="H72" s="314">
        <f>'m1'!O70</f>
        <v>0.13500000000000001</v>
      </c>
      <c r="J72" s="182">
        <v>38596</v>
      </c>
      <c r="K72" s="314">
        <f>'m1'!N70</f>
        <v>0.18</v>
      </c>
      <c r="M72" s="182">
        <v>38596</v>
      </c>
      <c r="N72" s="314">
        <f>'m1'!H70</f>
        <v>0.13500000000000001</v>
      </c>
      <c r="P72" s="182">
        <v>38596</v>
      </c>
      <c r="Q72" s="314">
        <f>'m1'!E70</f>
        <v>0.14000000000000001</v>
      </c>
      <c r="S72" s="182">
        <v>38596</v>
      </c>
      <c r="T72" s="314">
        <f t="shared" si="2"/>
        <v>0.14000000000000001</v>
      </c>
      <c r="V72" s="182">
        <v>38596</v>
      </c>
      <c r="W72" s="314">
        <f t="shared" si="3"/>
        <v>0.14000000000000001</v>
      </c>
      <c r="Y72" s="182">
        <v>38596</v>
      </c>
      <c r="Z72" s="314">
        <f>'m1'!R70</f>
        <v>0.13500000000000001</v>
      </c>
      <c r="AB72" s="182">
        <v>38596</v>
      </c>
      <c r="AC72" s="314">
        <f>'m1'!D70</f>
        <v>0.14000000000000001</v>
      </c>
      <c r="AE72" s="182">
        <v>38596</v>
      </c>
      <c r="AF72" s="314">
        <f>'m1'!L70</f>
        <v>0.16</v>
      </c>
      <c r="AH72" s="182">
        <v>38596</v>
      </c>
      <c r="AI72" s="314">
        <f>'m1'!P70</f>
        <v>0.13500000000000001</v>
      </c>
      <c r="AK72" s="182">
        <v>38596</v>
      </c>
      <c r="AL72" s="361">
        <f>'m1'!T70</f>
        <v>-0.06</v>
      </c>
      <c r="AM72" s="182">
        <v>38596</v>
      </c>
      <c r="AN72" s="314">
        <f>'m1'!J70</f>
        <v>0.13500000000000001</v>
      </c>
      <c r="AO72" s="182">
        <v>38596</v>
      </c>
      <c r="AP72" s="361">
        <v>0</v>
      </c>
      <c r="AQ72" s="182">
        <v>38596</v>
      </c>
      <c r="AR72" s="314">
        <f>'m1'!F70</f>
        <v>0.10500000000000001</v>
      </c>
      <c r="AS72" s="182">
        <v>38596</v>
      </c>
      <c r="AT72" s="361">
        <v>0</v>
      </c>
      <c r="AU72" s="182">
        <v>38596</v>
      </c>
      <c r="AV72" s="314">
        <f>'m1'!Q70</f>
        <v>0.13500000000000001</v>
      </c>
      <c r="AW72" s="182">
        <v>38596</v>
      </c>
      <c r="AX72" s="361">
        <v>5.0000000000000001E-3</v>
      </c>
      <c r="AY72" s="182">
        <v>38596</v>
      </c>
      <c r="AZ72" s="314">
        <f>'m1'!M70</f>
        <v>0.16</v>
      </c>
      <c r="BA72" s="182">
        <v>38596</v>
      </c>
      <c r="BB72" s="361">
        <v>5.0000000000000001E-3</v>
      </c>
      <c r="BC72" s="182">
        <v>38596</v>
      </c>
      <c r="BD72" s="314">
        <f>'m1'!I70</f>
        <v>0.13500000000000001</v>
      </c>
      <c r="BE72" s="182">
        <v>38596</v>
      </c>
      <c r="BF72" s="361">
        <v>5.0000000000000001E-3</v>
      </c>
      <c r="BG72" s="182">
        <v>38596</v>
      </c>
      <c r="BH72" s="361">
        <v>0</v>
      </c>
      <c r="BI72" s="182">
        <v>38596</v>
      </c>
      <c r="BJ72" s="314">
        <f>'m1'!U70</f>
        <v>-4.9999999999999975E-3</v>
      </c>
      <c r="BK72" s="182">
        <v>38596</v>
      </c>
      <c r="BL72" s="361">
        <v>0</v>
      </c>
      <c r="BM72" s="182">
        <v>38596</v>
      </c>
      <c r="BN72" s="314">
        <f>'m1'!V70</f>
        <v>0.1225</v>
      </c>
      <c r="BO72" s="182">
        <v>38596</v>
      </c>
      <c r="BP72" s="361">
        <v>0</v>
      </c>
    </row>
    <row r="73" spans="1:117">
      <c r="A73" s="182">
        <v>38626</v>
      </c>
      <c r="B73" s="314">
        <f>'m1'!C71</f>
        <v>0.14000000000000001</v>
      </c>
      <c r="D73" s="182">
        <v>38626</v>
      </c>
      <c r="E73" s="314">
        <f>'m1'!K71</f>
        <v>0.16</v>
      </c>
      <c r="G73" s="182">
        <v>38626</v>
      </c>
      <c r="H73" s="314">
        <f>'m1'!O71</f>
        <v>0.13500000000000001</v>
      </c>
      <c r="J73" s="182">
        <v>38626</v>
      </c>
      <c r="K73" s="314">
        <f>'m1'!N71</f>
        <v>0.18</v>
      </c>
      <c r="M73" s="182">
        <v>38626</v>
      </c>
      <c r="N73" s="314">
        <f>'m1'!H71</f>
        <v>0.13500000000000001</v>
      </c>
      <c r="P73" s="182">
        <v>38626</v>
      </c>
      <c r="Q73" s="314">
        <f>'m1'!E71</f>
        <v>0.14000000000000001</v>
      </c>
      <c r="S73" s="182">
        <v>38626</v>
      </c>
      <c r="T73" s="314">
        <f t="shared" si="2"/>
        <v>0.14000000000000001</v>
      </c>
      <c r="V73" s="182">
        <v>38626</v>
      </c>
      <c r="W73" s="314">
        <f t="shared" si="3"/>
        <v>0.14000000000000001</v>
      </c>
      <c r="Y73" s="182">
        <v>38626</v>
      </c>
      <c r="Z73" s="314">
        <f>'m1'!R71</f>
        <v>0.13500000000000001</v>
      </c>
      <c r="AB73" s="182">
        <v>38626</v>
      </c>
      <c r="AC73" s="314">
        <f>'m1'!D71</f>
        <v>0.14000000000000001</v>
      </c>
      <c r="AE73" s="182">
        <v>38626</v>
      </c>
      <c r="AF73" s="314">
        <f>'m1'!L71</f>
        <v>0.16</v>
      </c>
      <c r="AH73" s="182">
        <v>38626</v>
      </c>
      <c r="AI73" s="314">
        <f>'m1'!P71</f>
        <v>0.13500000000000001</v>
      </c>
      <c r="AK73" s="182">
        <v>38626</v>
      </c>
      <c r="AL73" s="361">
        <f>'m1'!T71</f>
        <v>-0.06</v>
      </c>
      <c r="AM73" s="182">
        <v>38626</v>
      </c>
      <c r="AN73" s="314">
        <f>'m1'!J71</f>
        <v>0.13500000000000001</v>
      </c>
      <c r="AO73" s="182">
        <v>38626</v>
      </c>
      <c r="AP73" s="361">
        <v>0</v>
      </c>
      <c r="AQ73" s="182">
        <v>38626</v>
      </c>
      <c r="AR73" s="314">
        <f>'m1'!F71</f>
        <v>0.10500000000000001</v>
      </c>
      <c r="AS73" s="182">
        <v>38626</v>
      </c>
      <c r="AT73" s="361">
        <v>0</v>
      </c>
      <c r="AU73" s="182">
        <v>38626</v>
      </c>
      <c r="AV73" s="314">
        <f>'m1'!Q71</f>
        <v>0.13500000000000001</v>
      </c>
      <c r="AW73" s="182">
        <v>38626</v>
      </c>
      <c r="AX73" s="361">
        <v>5.0000000000000001E-3</v>
      </c>
      <c r="AY73" s="182">
        <v>38626</v>
      </c>
      <c r="AZ73" s="314">
        <f>'m1'!M71</f>
        <v>0.16</v>
      </c>
      <c r="BA73" s="182">
        <v>38626</v>
      </c>
      <c r="BB73" s="361">
        <v>5.0000000000000001E-3</v>
      </c>
      <c r="BC73" s="182">
        <v>38626</v>
      </c>
      <c r="BD73" s="314">
        <f>'m1'!I71</f>
        <v>0.13500000000000001</v>
      </c>
      <c r="BE73" s="182">
        <v>38626</v>
      </c>
      <c r="BF73" s="361">
        <v>5.0000000000000001E-3</v>
      </c>
      <c r="BG73" s="182">
        <v>38626</v>
      </c>
      <c r="BH73" s="361">
        <v>0</v>
      </c>
      <c r="BI73" s="182">
        <v>38626</v>
      </c>
      <c r="BJ73" s="314">
        <f>'m1'!U71</f>
        <v>-4.9999999999999975E-3</v>
      </c>
      <c r="BK73" s="182">
        <v>38626</v>
      </c>
      <c r="BL73" s="361">
        <v>0</v>
      </c>
      <c r="BM73" s="182">
        <v>38626</v>
      </c>
      <c r="BN73" s="314">
        <f>'m1'!V71</f>
        <v>0.13750000000000001</v>
      </c>
      <c r="BO73" s="182">
        <v>38626</v>
      </c>
      <c r="BP73" s="361">
        <v>0</v>
      </c>
    </row>
    <row r="74" spans="1:117">
      <c r="A74" s="182">
        <v>38657</v>
      </c>
      <c r="B74" s="314">
        <f>'m1'!C72</f>
        <v>0.22500000000000001</v>
      </c>
      <c r="D74" s="182">
        <v>38657</v>
      </c>
      <c r="E74" s="314">
        <f>'m1'!K72</f>
        <v>0.32500000000000001</v>
      </c>
      <c r="G74" s="182">
        <v>38657</v>
      </c>
      <c r="H74" s="314">
        <f>'m1'!O72</f>
        <v>0.33500000000000002</v>
      </c>
      <c r="J74" s="182">
        <v>38657</v>
      </c>
      <c r="K74" s="314">
        <f>'m1'!N72</f>
        <v>0.35499999999999998</v>
      </c>
      <c r="M74" s="182">
        <v>38657</v>
      </c>
      <c r="N74" s="314">
        <f>'m1'!H72</f>
        <v>0.33500000000000002</v>
      </c>
      <c r="P74" s="182">
        <v>38657</v>
      </c>
      <c r="Q74" s="314">
        <f>'m1'!E72</f>
        <v>0.22500000000000001</v>
      </c>
      <c r="S74" s="182">
        <v>38657</v>
      </c>
      <c r="T74" s="314">
        <f t="shared" si="2"/>
        <v>0.22500000000000001</v>
      </c>
      <c r="V74" s="182">
        <v>38657</v>
      </c>
      <c r="W74" s="314">
        <f t="shared" si="3"/>
        <v>0.22500000000000001</v>
      </c>
      <c r="Y74" s="182">
        <v>38657</v>
      </c>
      <c r="Z74" s="314">
        <f>'m1'!R72</f>
        <v>0.35500000000000004</v>
      </c>
      <c r="AB74" s="182">
        <v>38657</v>
      </c>
      <c r="AC74" s="314">
        <f>'m1'!D72</f>
        <v>0.22500000000000001</v>
      </c>
      <c r="AE74" s="182">
        <v>38657</v>
      </c>
      <c r="AF74" s="314">
        <f>'m1'!L72</f>
        <v>0.32500000000000001</v>
      </c>
      <c r="AH74" s="182">
        <v>38657</v>
      </c>
      <c r="AI74" s="314">
        <f>'m1'!P72</f>
        <v>0.33500000000000002</v>
      </c>
      <c r="AK74" s="182">
        <v>38657</v>
      </c>
      <c r="AL74" s="361">
        <f>'m1'!T72</f>
        <v>6.5000000000000002E-2</v>
      </c>
      <c r="AM74" s="182">
        <v>38657</v>
      </c>
      <c r="AN74" s="314">
        <f>'m1'!J72</f>
        <v>0.33500000000000002</v>
      </c>
      <c r="AO74" s="182">
        <v>38657</v>
      </c>
      <c r="AP74" s="361">
        <v>0</v>
      </c>
      <c r="AQ74" s="182">
        <v>38657</v>
      </c>
      <c r="AR74" s="314">
        <f>'m1'!F72</f>
        <v>0.19</v>
      </c>
      <c r="AS74" s="182">
        <v>38657</v>
      </c>
      <c r="AT74" s="361">
        <v>0</v>
      </c>
      <c r="AU74" s="182">
        <v>38657</v>
      </c>
      <c r="AV74" s="314">
        <f>'m1'!Q72</f>
        <v>0.33500000000000002</v>
      </c>
      <c r="AW74" s="182">
        <v>38657</v>
      </c>
      <c r="AX74" s="361">
        <v>5.0000000000000001E-3</v>
      </c>
      <c r="AY74" s="182">
        <v>38657</v>
      </c>
      <c r="AZ74" s="314">
        <f>'m1'!M72</f>
        <v>0.32500000000000001</v>
      </c>
      <c r="BA74" s="182">
        <v>38657</v>
      </c>
      <c r="BB74" s="361">
        <v>5.0000000000000001E-3</v>
      </c>
      <c r="BC74" s="182">
        <v>38657</v>
      </c>
      <c r="BD74" s="314">
        <f>'m1'!I72</f>
        <v>0.33500000000000002</v>
      </c>
      <c r="BE74" s="182">
        <v>38657</v>
      </c>
      <c r="BF74" s="361">
        <v>5.0000000000000001E-3</v>
      </c>
      <c r="BG74" s="182">
        <v>38657</v>
      </c>
      <c r="BH74" s="361">
        <v>0</v>
      </c>
      <c r="BI74" s="182">
        <v>38657</v>
      </c>
      <c r="BJ74" s="314">
        <f>'m1'!U72</f>
        <v>0.12</v>
      </c>
      <c r="BK74" s="182">
        <v>38657</v>
      </c>
      <c r="BL74" s="361">
        <v>0</v>
      </c>
      <c r="BM74" s="182">
        <v>38657</v>
      </c>
      <c r="BN74" s="314">
        <f>'m1'!V72</f>
        <v>0.17973600000000001</v>
      </c>
      <c r="BO74" s="182">
        <v>38657</v>
      </c>
      <c r="BP74" s="361">
        <v>0</v>
      </c>
    </row>
    <row r="75" spans="1:117">
      <c r="A75" s="182">
        <v>38687</v>
      </c>
      <c r="B75" s="314">
        <f>'m1'!C73</f>
        <v>0.22500000000000001</v>
      </c>
      <c r="D75" s="182">
        <v>38687</v>
      </c>
      <c r="E75" s="314">
        <f>'m1'!K73</f>
        <v>0.32500000000000001</v>
      </c>
      <c r="G75" s="182">
        <v>38687</v>
      </c>
      <c r="H75" s="314">
        <f>'m1'!O73</f>
        <v>0.33500000000000002</v>
      </c>
      <c r="J75" s="182">
        <v>38687</v>
      </c>
      <c r="K75" s="314">
        <f>'m1'!N73</f>
        <v>0.35499999999999998</v>
      </c>
      <c r="M75" s="182">
        <v>38687</v>
      </c>
      <c r="N75" s="314">
        <f>'m1'!H73</f>
        <v>0.33500000000000002</v>
      </c>
      <c r="P75" s="182">
        <v>38687</v>
      </c>
      <c r="Q75" s="314">
        <f>'m1'!E73</f>
        <v>0.22500000000000001</v>
      </c>
      <c r="S75" s="182">
        <v>38687</v>
      </c>
      <c r="T75" s="314">
        <f t="shared" si="2"/>
        <v>0.22500000000000001</v>
      </c>
      <c r="V75" s="182">
        <v>38687</v>
      </c>
      <c r="W75" s="314">
        <f t="shared" si="3"/>
        <v>0.22500000000000001</v>
      </c>
      <c r="Y75" s="182">
        <v>38687</v>
      </c>
      <c r="Z75" s="314">
        <f>'m1'!R73</f>
        <v>0.35500000000000004</v>
      </c>
      <c r="AB75" s="182">
        <v>38687</v>
      </c>
      <c r="AC75" s="314">
        <f>'m1'!D73</f>
        <v>0.22500000000000001</v>
      </c>
      <c r="AE75" s="182">
        <v>38687</v>
      </c>
      <c r="AF75" s="314">
        <f>'m1'!L73</f>
        <v>0.32500000000000001</v>
      </c>
      <c r="AH75" s="182">
        <v>38687</v>
      </c>
      <c r="AI75" s="314">
        <f>'m1'!P73</f>
        <v>0.33500000000000002</v>
      </c>
      <c r="AK75" s="182">
        <v>38687</v>
      </c>
      <c r="AL75" s="361">
        <f>'m1'!T73</f>
        <v>6.5000000000000002E-2</v>
      </c>
      <c r="AM75" s="182">
        <v>38687</v>
      </c>
      <c r="AN75" s="314">
        <f>'m1'!J73</f>
        <v>0.33500000000000002</v>
      </c>
      <c r="AO75" s="182">
        <v>38687</v>
      </c>
      <c r="AP75" s="361">
        <v>0</v>
      </c>
      <c r="AQ75" s="182">
        <v>38687</v>
      </c>
      <c r="AR75" s="314">
        <f>'m1'!F73</f>
        <v>0.19</v>
      </c>
      <c r="AS75" s="182">
        <v>38687</v>
      </c>
      <c r="AT75" s="361">
        <v>0</v>
      </c>
      <c r="AU75" s="182">
        <v>38687</v>
      </c>
      <c r="AV75" s="314">
        <f>'m1'!Q73</f>
        <v>0.33500000000000002</v>
      </c>
      <c r="AW75" s="182">
        <v>38687</v>
      </c>
      <c r="AX75" s="361">
        <v>5.0000000000000001E-3</v>
      </c>
      <c r="AY75" s="182">
        <v>38687</v>
      </c>
      <c r="AZ75" s="314">
        <f>'m1'!M73</f>
        <v>0.32500000000000001</v>
      </c>
      <c r="BA75" s="182">
        <v>38687</v>
      </c>
      <c r="BB75" s="361">
        <v>5.0000000000000001E-3</v>
      </c>
      <c r="BC75" s="182">
        <v>38687</v>
      </c>
      <c r="BD75" s="314">
        <f>'m1'!I73</f>
        <v>0.33500000000000002</v>
      </c>
      <c r="BE75" s="182">
        <v>38687</v>
      </c>
      <c r="BF75" s="361">
        <v>5.0000000000000001E-3</v>
      </c>
      <c r="BG75" s="182">
        <v>38687</v>
      </c>
      <c r="BH75" s="361">
        <v>0</v>
      </c>
      <c r="BI75" s="182">
        <v>38687</v>
      </c>
      <c r="BJ75" s="314">
        <f>'m1'!U73</f>
        <v>0.12</v>
      </c>
      <c r="BK75" s="182">
        <v>38687</v>
      </c>
      <c r="BL75" s="361">
        <v>0</v>
      </c>
      <c r="BM75" s="182">
        <v>38687</v>
      </c>
      <c r="BN75" s="314">
        <f>'m1'!V73</f>
        <v>0.18290400000000001</v>
      </c>
      <c r="BO75" s="182">
        <v>38687</v>
      </c>
      <c r="BP75" s="361">
        <v>0</v>
      </c>
    </row>
    <row r="76" spans="1:117">
      <c r="A76" s="182">
        <v>38718</v>
      </c>
      <c r="B76" s="314">
        <f>'m1'!C74</f>
        <v>0.25</v>
      </c>
      <c r="D76" s="182">
        <v>38718</v>
      </c>
      <c r="E76" s="314">
        <f>'m1'!K74</f>
        <v>0.35</v>
      </c>
      <c r="G76" s="182">
        <v>38718</v>
      </c>
      <c r="H76" s="314">
        <f>'m1'!O74</f>
        <v>0.36</v>
      </c>
      <c r="J76" s="182">
        <v>38718</v>
      </c>
      <c r="K76" s="314">
        <f>'m1'!N74</f>
        <v>0.38</v>
      </c>
      <c r="M76" s="182">
        <v>38718</v>
      </c>
      <c r="N76" s="314">
        <f>'m1'!H74</f>
        <v>0.36</v>
      </c>
      <c r="P76" s="182">
        <v>38718</v>
      </c>
      <c r="Q76" s="314">
        <f>'m1'!E74</f>
        <v>0.25</v>
      </c>
      <c r="S76" s="182">
        <v>38718</v>
      </c>
      <c r="T76" s="314">
        <f t="shared" si="2"/>
        <v>0.25</v>
      </c>
      <c r="V76" s="182">
        <v>38718</v>
      </c>
      <c r="W76" s="314">
        <f t="shared" si="3"/>
        <v>0.25</v>
      </c>
      <c r="Y76" s="182">
        <v>38718</v>
      </c>
      <c r="Z76" s="314">
        <f>'m1'!R74</f>
        <v>0.38</v>
      </c>
      <c r="AB76" s="182">
        <v>38718</v>
      </c>
      <c r="AC76" s="314">
        <f>'m1'!D74</f>
        <v>0.25</v>
      </c>
      <c r="AE76" s="182">
        <v>38718</v>
      </c>
      <c r="AF76" s="314">
        <f>'m1'!L74</f>
        <v>0.35</v>
      </c>
      <c r="AH76" s="182">
        <v>38718</v>
      </c>
      <c r="AI76" s="314">
        <f>'m1'!P74</f>
        <v>0.36</v>
      </c>
      <c r="AK76" s="182">
        <v>38718</v>
      </c>
      <c r="AL76" s="361">
        <f>'m1'!T74</f>
        <v>0.09</v>
      </c>
      <c r="AM76" s="182">
        <v>38718</v>
      </c>
      <c r="AN76" s="314">
        <f>'m1'!J74</f>
        <v>0.36</v>
      </c>
      <c r="AO76" s="182">
        <v>38718</v>
      </c>
      <c r="AP76" s="361">
        <v>0</v>
      </c>
      <c r="AQ76" s="182">
        <v>38718</v>
      </c>
      <c r="AR76" s="314">
        <f>'m1'!F74</f>
        <v>0.215</v>
      </c>
      <c r="AS76" s="182">
        <v>38718</v>
      </c>
      <c r="AT76" s="361">
        <v>0</v>
      </c>
      <c r="AU76" s="182">
        <v>38718</v>
      </c>
      <c r="AV76" s="314">
        <f>'m1'!Q74</f>
        <v>0.36</v>
      </c>
      <c r="AW76" s="182">
        <v>38718</v>
      </c>
      <c r="AX76" s="361">
        <v>5.0000000000000001E-3</v>
      </c>
      <c r="AY76" s="182">
        <v>38718</v>
      </c>
      <c r="AZ76" s="314">
        <f>'m1'!M74</f>
        <v>0.35</v>
      </c>
      <c r="BA76" s="182">
        <v>38718</v>
      </c>
      <c r="BB76" s="361">
        <v>5.0000000000000001E-3</v>
      </c>
      <c r="BC76" s="182">
        <v>38718</v>
      </c>
      <c r="BD76" s="314">
        <f>'m1'!I74</f>
        <v>0.36</v>
      </c>
      <c r="BE76" s="182">
        <v>38718</v>
      </c>
      <c r="BF76" s="361">
        <v>5.0000000000000001E-3</v>
      </c>
      <c r="BG76" s="182">
        <v>38718</v>
      </c>
      <c r="BH76" s="361">
        <v>0</v>
      </c>
      <c r="BI76" s="182">
        <v>38718</v>
      </c>
      <c r="BJ76" s="314">
        <f>'m1'!U74</f>
        <v>0.14499999999999999</v>
      </c>
      <c r="BK76" s="182">
        <v>38718</v>
      </c>
      <c r="BL76" s="361">
        <v>0</v>
      </c>
      <c r="BM76" s="182">
        <v>38718</v>
      </c>
      <c r="BN76" s="314">
        <f>'m1'!V74</f>
        <v>0.21283200000000002</v>
      </c>
      <c r="BO76" s="182">
        <v>38718</v>
      </c>
      <c r="BP76" s="361">
        <v>0</v>
      </c>
    </row>
    <row r="77" spans="1:117">
      <c r="A77" s="182">
        <v>38749</v>
      </c>
      <c r="B77" s="314">
        <f>'m1'!C75</f>
        <v>0.31</v>
      </c>
      <c r="D77" s="182">
        <v>38749</v>
      </c>
      <c r="E77" s="314">
        <f>'m1'!K75</f>
        <v>0.41000000000000003</v>
      </c>
      <c r="G77" s="182">
        <v>38749</v>
      </c>
      <c r="H77" s="314">
        <f>'m1'!O75</f>
        <v>0.42000000000000004</v>
      </c>
      <c r="J77" s="182">
        <v>38749</v>
      </c>
      <c r="K77" s="314">
        <f>'m1'!N75</f>
        <v>0.44000000000000006</v>
      </c>
      <c r="M77" s="182">
        <v>38749</v>
      </c>
      <c r="N77" s="314">
        <f>'m1'!H75</f>
        <v>0.42000000000000004</v>
      </c>
      <c r="P77" s="182">
        <v>38749</v>
      </c>
      <c r="Q77" s="314">
        <f>'m1'!E75</f>
        <v>0.31</v>
      </c>
      <c r="S77" s="182">
        <v>38749</v>
      </c>
      <c r="T77" s="314">
        <f t="shared" si="2"/>
        <v>0.31</v>
      </c>
      <c r="V77" s="182">
        <v>38749</v>
      </c>
      <c r="W77" s="314">
        <f t="shared" si="3"/>
        <v>0.31</v>
      </c>
      <c r="Y77" s="182">
        <v>38749</v>
      </c>
      <c r="Z77" s="314">
        <f>'m1'!R75</f>
        <v>0.44000000000000006</v>
      </c>
      <c r="AB77" s="182">
        <v>38749</v>
      </c>
      <c r="AC77" s="314">
        <f>'m1'!D75</f>
        <v>0.31</v>
      </c>
      <c r="AE77" s="182">
        <v>38749</v>
      </c>
      <c r="AF77" s="314">
        <f>'m1'!L75</f>
        <v>0.41000000000000003</v>
      </c>
      <c r="AH77" s="182">
        <v>38749</v>
      </c>
      <c r="AI77" s="314">
        <f>'m1'!P75</f>
        <v>0.42000000000000004</v>
      </c>
      <c r="AK77" s="182">
        <v>38749</v>
      </c>
      <c r="AL77" s="361">
        <f>'m1'!T75</f>
        <v>0.15</v>
      </c>
      <c r="AM77" s="182">
        <v>38749</v>
      </c>
      <c r="AN77" s="314">
        <f>'m1'!J75</f>
        <v>0.42000000000000004</v>
      </c>
      <c r="AO77" s="182">
        <v>38749</v>
      </c>
      <c r="AP77" s="361">
        <v>0</v>
      </c>
      <c r="AQ77" s="182">
        <v>38749</v>
      </c>
      <c r="AR77" s="314">
        <f>'m1'!F75</f>
        <v>0.27500000000000002</v>
      </c>
      <c r="AS77" s="182">
        <v>38749</v>
      </c>
      <c r="AT77" s="361">
        <v>0</v>
      </c>
      <c r="AU77" s="182">
        <v>38749</v>
      </c>
      <c r="AV77" s="314">
        <f>'m1'!Q75</f>
        <v>0.42000000000000004</v>
      </c>
      <c r="AW77" s="182">
        <v>38749</v>
      </c>
      <c r="AX77" s="361">
        <v>5.0000000000000001E-3</v>
      </c>
      <c r="AY77" s="182">
        <v>38749</v>
      </c>
      <c r="AZ77" s="314">
        <f>'m1'!M75</f>
        <v>0.41000000000000003</v>
      </c>
      <c r="BA77" s="182">
        <v>38749</v>
      </c>
      <c r="BB77" s="361">
        <v>5.0000000000000001E-3</v>
      </c>
      <c r="BC77" s="182">
        <v>38749</v>
      </c>
      <c r="BD77" s="314">
        <f>'m1'!I75</f>
        <v>0.42000000000000004</v>
      </c>
      <c r="BE77" s="182">
        <v>38749</v>
      </c>
      <c r="BF77" s="361">
        <v>5.0000000000000001E-3</v>
      </c>
      <c r="BG77" s="182">
        <v>38749</v>
      </c>
      <c r="BH77" s="361">
        <v>0</v>
      </c>
      <c r="BI77" s="182">
        <v>38749</v>
      </c>
      <c r="BJ77" s="314">
        <f>'m1'!U75</f>
        <v>0.20499999999999999</v>
      </c>
      <c r="BK77" s="182">
        <v>38749</v>
      </c>
      <c r="BL77" s="361">
        <v>0</v>
      </c>
      <c r="BM77" s="182">
        <v>38749</v>
      </c>
      <c r="BN77" s="314">
        <f>'m1'!V75</f>
        <v>0.27097599999999999</v>
      </c>
      <c r="BO77" s="182">
        <v>38749</v>
      </c>
      <c r="BP77" s="361">
        <v>0</v>
      </c>
    </row>
    <row r="78" spans="1:117">
      <c r="A78" s="182">
        <v>38777</v>
      </c>
      <c r="B78" s="314">
        <f>'m1'!C76</f>
        <v>0.30499999999999999</v>
      </c>
      <c r="D78" s="182">
        <v>38777</v>
      </c>
      <c r="E78" s="314">
        <f>'m1'!K76</f>
        <v>0.40500000000000003</v>
      </c>
      <c r="G78" s="182">
        <v>38777</v>
      </c>
      <c r="H78" s="314">
        <f>'m1'!O76</f>
        <v>0.41500000000000004</v>
      </c>
      <c r="J78" s="182">
        <v>38777</v>
      </c>
      <c r="K78" s="314">
        <f>'m1'!N76</f>
        <v>0.43500000000000005</v>
      </c>
      <c r="M78" s="182">
        <v>38777</v>
      </c>
      <c r="N78" s="314">
        <f>'m1'!H76</f>
        <v>0.41500000000000004</v>
      </c>
      <c r="P78" s="182">
        <v>38777</v>
      </c>
      <c r="Q78" s="314">
        <f>'m1'!E76</f>
        <v>0.30499999999999999</v>
      </c>
      <c r="S78" s="182">
        <v>38777</v>
      </c>
      <c r="T78" s="314">
        <f t="shared" si="2"/>
        <v>0.30499999999999999</v>
      </c>
      <c r="V78" s="182">
        <v>38777</v>
      </c>
      <c r="W78" s="314">
        <f t="shared" si="3"/>
        <v>0.30499999999999999</v>
      </c>
      <c r="Y78" s="182">
        <v>38777</v>
      </c>
      <c r="Z78" s="314">
        <f>'m1'!R76</f>
        <v>0.43500000000000005</v>
      </c>
      <c r="AB78" s="182">
        <v>38777</v>
      </c>
      <c r="AC78" s="314">
        <f>'m1'!D76</f>
        <v>0.30499999999999999</v>
      </c>
      <c r="AE78" s="182">
        <v>38777</v>
      </c>
      <c r="AF78" s="314">
        <f>'m1'!L76</f>
        <v>0.40500000000000003</v>
      </c>
      <c r="AH78" s="182">
        <v>38777</v>
      </c>
      <c r="AI78" s="314">
        <f>'m1'!P76</f>
        <v>0.41500000000000004</v>
      </c>
      <c r="AK78" s="182">
        <v>38777</v>
      </c>
      <c r="AL78" s="361">
        <f>'m1'!T76</f>
        <v>0.14499999999999999</v>
      </c>
      <c r="AM78" s="182">
        <v>38777</v>
      </c>
      <c r="AN78" s="314">
        <f>'m1'!J76</f>
        <v>0.41500000000000004</v>
      </c>
      <c r="AO78" s="182">
        <v>38777</v>
      </c>
      <c r="AP78" s="361">
        <v>0</v>
      </c>
      <c r="AQ78" s="182">
        <v>38777</v>
      </c>
      <c r="AR78" s="314">
        <f>'m1'!F76</f>
        <v>0.27</v>
      </c>
      <c r="AS78" s="182">
        <v>38777</v>
      </c>
      <c r="AT78" s="361">
        <v>0</v>
      </c>
      <c r="AU78" s="182">
        <v>38777</v>
      </c>
      <c r="AV78" s="314">
        <f>'m1'!Q76</f>
        <v>0.41500000000000004</v>
      </c>
      <c r="AW78" s="182">
        <v>38777</v>
      </c>
      <c r="AX78" s="361">
        <v>5.0000000000000001E-3</v>
      </c>
      <c r="AY78" s="182">
        <v>38777</v>
      </c>
      <c r="AZ78" s="314">
        <f>'m1'!M76</f>
        <v>0.40500000000000003</v>
      </c>
      <c r="BA78" s="182">
        <v>38777</v>
      </c>
      <c r="BB78" s="361">
        <v>5.0000000000000001E-3</v>
      </c>
      <c r="BC78" s="182">
        <v>38777</v>
      </c>
      <c r="BD78" s="314">
        <f>'m1'!I76</f>
        <v>0.41500000000000004</v>
      </c>
      <c r="BE78" s="182">
        <v>38777</v>
      </c>
      <c r="BF78" s="361">
        <v>5.0000000000000001E-3</v>
      </c>
      <c r="BG78" s="182">
        <v>38777</v>
      </c>
      <c r="BH78" s="361">
        <v>0</v>
      </c>
      <c r="BI78" s="182">
        <v>38777</v>
      </c>
      <c r="BJ78" s="314">
        <f>'m1'!U76</f>
        <v>0.19999999999999998</v>
      </c>
      <c r="BK78" s="182">
        <v>38777</v>
      </c>
      <c r="BL78" s="361">
        <v>0</v>
      </c>
      <c r="BM78" s="182">
        <v>38777</v>
      </c>
      <c r="BN78" s="314">
        <f>'m1'!V76</f>
        <v>0.26162399999999997</v>
      </c>
      <c r="BO78" s="182">
        <v>38777</v>
      </c>
      <c r="BP78" s="361">
        <v>0</v>
      </c>
    </row>
    <row r="79" spans="1:117">
      <c r="A79" s="182">
        <v>38808</v>
      </c>
      <c r="B79" s="314">
        <f>'m1'!C77</f>
        <v>0.14000000000000001</v>
      </c>
      <c r="D79" s="182">
        <v>38808</v>
      </c>
      <c r="E79" s="314">
        <f>'m1'!K77</f>
        <v>0.16</v>
      </c>
      <c r="G79" s="182">
        <v>38808</v>
      </c>
      <c r="H79" s="314">
        <f>'m1'!O77</f>
        <v>0.14000000000000001</v>
      </c>
      <c r="J79" s="182">
        <v>38808</v>
      </c>
      <c r="K79" s="314">
        <f>'m1'!N77</f>
        <v>0.18</v>
      </c>
      <c r="M79" s="182">
        <v>38808</v>
      </c>
      <c r="N79" s="314">
        <f>'m1'!H77</f>
        <v>0.14000000000000001</v>
      </c>
      <c r="P79" s="182">
        <v>38808</v>
      </c>
      <c r="Q79" s="314">
        <f>'m1'!E77</f>
        <v>0.14000000000000001</v>
      </c>
      <c r="S79" s="182">
        <v>38808</v>
      </c>
      <c r="T79" s="314">
        <f t="shared" si="2"/>
        <v>0.14000000000000001</v>
      </c>
      <c r="V79" s="182">
        <v>38808</v>
      </c>
      <c r="W79" s="314">
        <f t="shared" si="3"/>
        <v>0.14000000000000001</v>
      </c>
      <c r="Y79" s="182">
        <v>38808</v>
      </c>
      <c r="Z79" s="314">
        <f>'m1'!R77</f>
        <v>0.14000000000000001</v>
      </c>
      <c r="AB79" s="182">
        <v>38808</v>
      </c>
      <c r="AC79" s="314">
        <f>'m1'!D77</f>
        <v>0.14000000000000001</v>
      </c>
      <c r="AE79" s="182">
        <v>38808</v>
      </c>
      <c r="AF79" s="314">
        <f>'m1'!L77</f>
        <v>0.16</v>
      </c>
      <c r="AH79" s="182">
        <v>38808</v>
      </c>
      <c r="AI79" s="314">
        <f>'m1'!P77</f>
        <v>0.14000000000000001</v>
      </c>
      <c r="AK79" s="182">
        <v>38808</v>
      </c>
      <c r="AL79" s="361">
        <f>'m1'!T77</f>
        <v>-0.06</v>
      </c>
      <c r="AM79" s="182">
        <v>38808</v>
      </c>
      <c r="AN79" s="314">
        <f>'m1'!J77</f>
        <v>0.14000000000000001</v>
      </c>
      <c r="AO79" s="182">
        <v>38808</v>
      </c>
      <c r="AP79" s="361">
        <v>0</v>
      </c>
      <c r="AQ79" s="182">
        <v>38808</v>
      </c>
      <c r="AR79" s="314">
        <f>'m1'!F77</f>
        <v>0.10500000000000001</v>
      </c>
      <c r="AS79" s="182">
        <v>38808</v>
      </c>
      <c r="AT79" s="361">
        <v>0</v>
      </c>
      <c r="AU79" s="182">
        <v>38808</v>
      </c>
      <c r="AV79" s="314">
        <f>'m1'!Q77</f>
        <v>0.14000000000000001</v>
      </c>
      <c r="AW79" s="182">
        <v>38808</v>
      </c>
      <c r="AX79" s="361">
        <v>5.0000000000000001E-3</v>
      </c>
      <c r="AY79" s="182">
        <v>38808</v>
      </c>
      <c r="AZ79" s="314">
        <f>'m1'!M77</f>
        <v>0.16</v>
      </c>
      <c r="BA79" s="182">
        <v>38808</v>
      </c>
      <c r="BB79" s="361">
        <v>5.0000000000000001E-3</v>
      </c>
      <c r="BC79" s="182">
        <v>38808</v>
      </c>
      <c r="BD79" s="314">
        <f>'m1'!I77</f>
        <v>0.14000000000000001</v>
      </c>
      <c r="BE79" s="182">
        <v>38808</v>
      </c>
      <c r="BF79" s="361">
        <v>5.0000000000000001E-3</v>
      </c>
      <c r="BG79" s="182">
        <v>38808</v>
      </c>
      <c r="BH79" s="361">
        <v>0</v>
      </c>
      <c r="BI79" s="182">
        <v>38808</v>
      </c>
      <c r="BJ79" s="314">
        <f>'m1'!U77</f>
        <v>-4.9999999999999975E-3</v>
      </c>
      <c r="BK79" s="182">
        <v>38808</v>
      </c>
      <c r="BL79" s="361">
        <v>0</v>
      </c>
      <c r="BM79" s="182">
        <v>38808</v>
      </c>
      <c r="BN79" s="314">
        <f>'m1'!V77</f>
        <v>0.155</v>
      </c>
      <c r="BO79" s="182">
        <v>38808</v>
      </c>
      <c r="BP79" s="361">
        <v>0</v>
      </c>
    </row>
    <row r="80" spans="1:117">
      <c r="A80" s="182">
        <v>38838</v>
      </c>
      <c r="B80" s="314">
        <f>'m1'!C78</f>
        <v>0.14000000000000001</v>
      </c>
      <c r="D80" s="182">
        <v>38838</v>
      </c>
      <c r="E80" s="314">
        <f>'m1'!K78</f>
        <v>0.16</v>
      </c>
      <c r="G80" s="182">
        <v>38838</v>
      </c>
      <c r="H80" s="314">
        <f>'m1'!O78</f>
        <v>0.14000000000000001</v>
      </c>
      <c r="J80" s="182">
        <v>38838</v>
      </c>
      <c r="K80" s="314">
        <f>'m1'!N78</f>
        <v>0.18</v>
      </c>
      <c r="M80" s="182">
        <v>38838</v>
      </c>
      <c r="N80" s="314">
        <f>'m1'!H78</f>
        <v>0.14000000000000001</v>
      </c>
      <c r="P80" s="182">
        <v>38838</v>
      </c>
      <c r="Q80" s="314">
        <f>'m1'!E78</f>
        <v>0.14000000000000001</v>
      </c>
      <c r="S80" s="182">
        <v>38838</v>
      </c>
      <c r="T80" s="314">
        <f t="shared" si="2"/>
        <v>0.14000000000000001</v>
      </c>
      <c r="V80" s="182">
        <v>38838</v>
      </c>
      <c r="W80" s="314">
        <f t="shared" si="3"/>
        <v>0.14000000000000001</v>
      </c>
      <c r="Y80" s="182">
        <v>38838</v>
      </c>
      <c r="Z80" s="314">
        <f>'m1'!R78</f>
        <v>0.14000000000000001</v>
      </c>
      <c r="AB80" s="182">
        <v>38838</v>
      </c>
      <c r="AC80" s="314">
        <f>'m1'!D78</f>
        <v>0.14000000000000001</v>
      </c>
      <c r="AE80" s="182">
        <v>38838</v>
      </c>
      <c r="AF80" s="314">
        <f>'m1'!L78</f>
        <v>0.16</v>
      </c>
      <c r="AH80" s="182">
        <v>38838</v>
      </c>
      <c r="AI80" s="314">
        <f>'m1'!P78</f>
        <v>0.14000000000000001</v>
      </c>
      <c r="AK80" s="182">
        <v>38838</v>
      </c>
      <c r="AL80" s="361">
        <f>'m1'!T78</f>
        <v>-0.06</v>
      </c>
      <c r="AM80" s="182">
        <v>38838</v>
      </c>
      <c r="AN80" s="314">
        <f>'m1'!J78</f>
        <v>0.14000000000000001</v>
      </c>
      <c r="AO80" s="182">
        <v>38838</v>
      </c>
      <c r="AP80" s="361">
        <v>0</v>
      </c>
      <c r="AQ80" s="182">
        <v>38838</v>
      </c>
      <c r="AR80" s="314">
        <f>'m1'!F78</f>
        <v>0.10500000000000001</v>
      </c>
      <c r="AS80" s="182">
        <v>38838</v>
      </c>
      <c r="AT80" s="361">
        <v>0</v>
      </c>
      <c r="AU80" s="182">
        <v>38838</v>
      </c>
      <c r="AV80" s="314">
        <f>'m1'!Q78</f>
        <v>0.14000000000000001</v>
      </c>
      <c r="AW80" s="182">
        <v>38838</v>
      </c>
      <c r="AX80" s="361">
        <v>5.0000000000000001E-3</v>
      </c>
      <c r="AY80" s="182">
        <v>38838</v>
      </c>
      <c r="AZ80" s="314">
        <f>'m1'!M78</f>
        <v>0.16</v>
      </c>
      <c r="BA80" s="182">
        <v>38838</v>
      </c>
      <c r="BB80" s="361">
        <v>5.0000000000000001E-3</v>
      </c>
      <c r="BC80" s="182">
        <v>38838</v>
      </c>
      <c r="BD80" s="314">
        <f>'m1'!I78</f>
        <v>0.14000000000000001</v>
      </c>
      <c r="BE80" s="182">
        <v>38838</v>
      </c>
      <c r="BF80" s="361">
        <v>5.0000000000000001E-3</v>
      </c>
      <c r="BG80" s="182">
        <v>38838</v>
      </c>
      <c r="BH80" s="361">
        <v>0</v>
      </c>
      <c r="BI80" s="182">
        <v>38838</v>
      </c>
      <c r="BJ80" s="314">
        <f>'m1'!U78</f>
        <v>-4.9999999999999975E-3</v>
      </c>
      <c r="BK80" s="182">
        <v>38838</v>
      </c>
      <c r="BL80" s="361">
        <v>0</v>
      </c>
      <c r="BM80" s="182">
        <v>38838</v>
      </c>
      <c r="BN80" s="314">
        <f>'m1'!V78</f>
        <v>0.14499999999999999</v>
      </c>
      <c r="BO80" s="182">
        <v>38838</v>
      </c>
      <c r="BP80" s="361">
        <v>0</v>
      </c>
    </row>
    <row r="81" spans="1:68">
      <c r="A81" s="182">
        <v>38869</v>
      </c>
      <c r="B81" s="314">
        <f>'m1'!C79</f>
        <v>0.14000000000000001</v>
      </c>
      <c r="D81" s="182">
        <v>38869</v>
      </c>
      <c r="E81" s="314">
        <f>'m1'!K79</f>
        <v>0.16</v>
      </c>
      <c r="G81" s="182">
        <v>38869</v>
      </c>
      <c r="H81" s="314">
        <f>'m1'!O79</f>
        <v>0.14000000000000001</v>
      </c>
      <c r="J81" s="182">
        <v>38869</v>
      </c>
      <c r="K81" s="314">
        <f>'m1'!N79</f>
        <v>0.18</v>
      </c>
      <c r="M81" s="182">
        <v>38869</v>
      </c>
      <c r="N81" s="314">
        <f>'m1'!H79</f>
        <v>0.14000000000000001</v>
      </c>
      <c r="P81" s="182">
        <v>38869</v>
      </c>
      <c r="Q81" s="314">
        <f>'m1'!E79</f>
        <v>0.14000000000000001</v>
      </c>
      <c r="S81" s="182">
        <v>38869</v>
      </c>
      <c r="T81" s="314">
        <f t="shared" si="2"/>
        <v>0.14000000000000001</v>
      </c>
      <c r="V81" s="182">
        <v>38869</v>
      </c>
      <c r="W81" s="314">
        <f t="shared" si="3"/>
        <v>0.14000000000000001</v>
      </c>
      <c r="Y81" s="182">
        <v>38869</v>
      </c>
      <c r="Z81" s="314">
        <f>'m1'!R79</f>
        <v>0.14000000000000001</v>
      </c>
      <c r="AB81" s="182">
        <v>38869</v>
      </c>
      <c r="AC81" s="314">
        <f>'m1'!D79</f>
        <v>0.14000000000000001</v>
      </c>
      <c r="AE81" s="182">
        <v>38869</v>
      </c>
      <c r="AF81" s="314">
        <f>'m1'!L79</f>
        <v>0.16</v>
      </c>
      <c r="AH81" s="182">
        <v>38869</v>
      </c>
      <c r="AI81" s="314">
        <f>'m1'!P79</f>
        <v>0.14000000000000001</v>
      </c>
      <c r="AK81" s="182">
        <v>38869</v>
      </c>
      <c r="AL81" s="361">
        <f>'m1'!T79</f>
        <v>-0.06</v>
      </c>
      <c r="AM81" s="182">
        <v>38869</v>
      </c>
      <c r="AN81" s="314">
        <f>'m1'!J79</f>
        <v>0.14000000000000001</v>
      </c>
      <c r="AO81" s="182">
        <v>38869</v>
      </c>
      <c r="AP81" s="361">
        <v>0</v>
      </c>
      <c r="AQ81" s="182">
        <v>38869</v>
      </c>
      <c r="AR81" s="314">
        <f>'m1'!F79</f>
        <v>0.10500000000000001</v>
      </c>
      <c r="AS81" s="182">
        <v>38869</v>
      </c>
      <c r="AT81" s="361">
        <v>0</v>
      </c>
      <c r="AU81" s="182">
        <v>38869</v>
      </c>
      <c r="AV81" s="314">
        <f>'m1'!Q79</f>
        <v>0.14000000000000001</v>
      </c>
      <c r="AW81" s="182">
        <v>38869</v>
      </c>
      <c r="AX81" s="361">
        <v>5.0000000000000001E-3</v>
      </c>
      <c r="AY81" s="182">
        <v>38869</v>
      </c>
      <c r="AZ81" s="314">
        <f>'m1'!M79</f>
        <v>0.16</v>
      </c>
      <c r="BA81" s="182">
        <v>38869</v>
      </c>
      <c r="BB81" s="361">
        <v>5.0000000000000001E-3</v>
      </c>
      <c r="BC81" s="182">
        <v>38869</v>
      </c>
      <c r="BD81" s="314">
        <f>'m1'!I79</f>
        <v>0.14000000000000001</v>
      </c>
      <c r="BE81" s="182">
        <v>38869</v>
      </c>
      <c r="BF81" s="361">
        <v>5.0000000000000001E-3</v>
      </c>
      <c r="BG81" s="182">
        <v>38869</v>
      </c>
      <c r="BH81" s="361">
        <v>0</v>
      </c>
      <c r="BI81" s="182">
        <v>38869</v>
      </c>
      <c r="BJ81" s="314">
        <f>'m1'!U79</f>
        <v>-4.9999999999999975E-3</v>
      </c>
      <c r="BK81" s="182">
        <v>38869</v>
      </c>
      <c r="BL81" s="361">
        <v>0</v>
      </c>
      <c r="BM81" s="182">
        <v>38869</v>
      </c>
      <c r="BN81" s="314">
        <f>'m1'!V79</f>
        <v>0.14000000000000001</v>
      </c>
      <c r="BO81" s="182">
        <v>38869</v>
      </c>
      <c r="BP81" s="361">
        <v>0</v>
      </c>
    </row>
    <row r="82" spans="1:68">
      <c r="A82" s="182">
        <v>38899</v>
      </c>
      <c r="B82" s="314">
        <f>'m1'!C80</f>
        <v>0.14000000000000001</v>
      </c>
      <c r="D82" s="182">
        <v>38899</v>
      </c>
      <c r="E82" s="314">
        <f>'m1'!K80</f>
        <v>0.16</v>
      </c>
      <c r="G82" s="182">
        <v>38899</v>
      </c>
      <c r="H82" s="314">
        <f>'m1'!O80</f>
        <v>0.14000000000000001</v>
      </c>
      <c r="J82" s="182">
        <v>38899</v>
      </c>
      <c r="K82" s="314">
        <f>'m1'!N80</f>
        <v>0.18</v>
      </c>
      <c r="M82" s="182">
        <v>38899</v>
      </c>
      <c r="N82" s="314">
        <f>'m1'!H80</f>
        <v>0.14000000000000001</v>
      </c>
      <c r="P82" s="182">
        <v>38899</v>
      </c>
      <c r="Q82" s="314">
        <f>'m1'!E80</f>
        <v>0.14000000000000001</v>
      </c>
      <c r="S82" s="182">
        <v>38899</v>
      </c>
      <c r="T82" s="314">
        <f t="shared" si="2"/>
        <v>0.14000000000000001</v>
      </c>
      <c r="V82" s="182">
        <v>38899</v>
      </c>
      <c r="W82" s="314">
        <f t="shared" si="3"/>
        <v>0.14000000000000001</v>
      </c>
      <c r="Y82" s="182">
        <v>38899</v>
      </c>
      <c r="Z82" s="314">
        <f>'m1'!R80</f>
        <v>0.14000000000000001</v>
      </c>
      <c r="AB82" s="182">
        <v>38899</v>
      </c>
      <c r="AC82" s="314">
        <f>'m1'!D80</f>
        <v>0.14000000000000001</v>
      </c>
      <c r="AE82" s="182">
        <v>38899</v>
      </c>
      <c r="AF82" s="314">
        <f>'m1'!L80</f>
        <v>0.16</v>
      </c>
      <c r="AH82" s="182">
        <v>38899</v>
      </c>
      <c r="AI82" s="314">
        <f>'m1'!P80</f>
        <v>0.14000000000000001</v>
      </c>
      <c r="AK82" s="182">
        <v>38899</v>
      </c>
      <c r="AL82" s="361">
        <f>'m1'!T80</f>
        <v>-0.06</v>
      </c>
      <c r="AM82" s="182">
        <v>38899</v>
      </c>
      <c r="AN82" s="314">
        <f>'m1'!J80</f>
        <v>0.14000000000000001</v>
      </c>
      <c r="AO82" s="182">
        <v>38899</v>
      </c>
      <c r="AP82" s="361">
        <v>0</v>
      </c>
      <c r="AQ82" s="182">
        <v>38899</v>
      </c>
      <c r="AR82" s="314">
        <f>'m1'!F80</f>
        <v>0.10500000000000001</v>
      </c>
      <c r="AS82" s="182">
        <v>38899</v>
      </c>
      <c r="AT82" s="361">
        <v>0</v>
      </c>
      <c r="AU82" s="182">
        <v>38899</v>
      </c>
      <c r="AV82" s="314">
        <f>'m1'!Q80</f>
        <v>0.14000000000000001</v>
      </c>
      <c r="AW82" s="182">
        <v>38899</v>
      </c>
      <c r="AX82" s="361">
        <v>5.0000000000000001E-3</v>
      </c>
      <c r="AY82" s="182">
        <v>38899</v>
      </c>
      <c r="AZ82" s="314">
        <f>'m1'!M80</f>
        <v>0.16</v>
      </c>
      <c r="BA82" s="182">
        <v>38899</v>
      </c>
      <c r="BB82" s="361">
        <v>5.0000000000000001E-3</v>
      </c>
      <c r="BC82" s="182">
        <v>38899</v>
      </c>
      <c r="BD82" s="314">
        <f>'m1'!I80</f>
        <v>0.14000000000000001</v>
      </c>
      <c r="BE82" s="182">
        <v>38899</v>
      </c>
      <c r="BF82" s="361">
        <v>5.0000000000000001E-3</v>
      </c>
      <c r="BG82" s="182">
        <v>38899</v>
      </c>
      <c r="BH82" s="361">
        <v>0</v>
      </c>
      <c r="BI82" s="182">
        <v>38899</v>
      </c>
      <c r="BJ82" s="314">
        <f>'m1'!U80</f>
        <v>-4.9999999999999975E-3</v>
      </c>
      <c r="BK82" s="182">
        <v>38899</v>
      </c>
      <c r="BL82" s="361">
        <v>0</v>
      </c>
      <c r="BM82" s="182">
        <v>38899</v>
      </c>
      <c r="BN82" s="314">
        <f>'m1'!V80</f>
        <v>0.13</v>
      </c>
      <c r="BO82" s="182">
        <v>38899</v>
      </c>
      <c r="BP82" s="361">
        <v>0</v>
      </c>
    </row>
    <row r="83" spans="1:68">
      <c r="A83" s="182">
        <v>38930</v>
      </c>
      <c r="B83" s="314">
        <f>'m1'!C81</f>
        <v>0.14000000000000001</v>
      </c>
      <c r="D83" s="182">
        <v>38930</v>
      </c>
      <c r="E83" s="314">
        <f>'m1'!K81</f>
        <v>0.16</v>
      </c>
      <c r="G83" s="182">
        <v>38930</v>
      </c>
      <c r="H83" s="314">
        <f>'m1'!O81</f>
        <v>0.14000000000000001</v>
      </c>
      <c r="J83" s="182">
        <v>38930</v>
      </c>
      <c r="K83" s="314">
        <f>'m1'!N81</f>
        <v>0.18</v>
      </c>
      <c r="M83" s="182">
        <v>38930</v>
      </c>
      <c r="N83" s="314">
        <f>'m1'!H81</f>
        <v>0.14000000000000001</v>
      </c>
      <c r="P83" s="182">
        <v>38930</v>
      </c>
      <c r="Q83" s="314">
        <f>'m1'!E81</f>
        <v>0.14000000000000001</v>
      </c>
      <c r="S83" s="182">
        <v>38930</v>
      </c>
      <c r="T83" s="314">
        <f t="shared" si="2"/>
        <v>0.14000000000000001</v>
      </c>
      <c r="V83" s="182">
        <v>38930</v>
      </c>
      <c r="W83" s="314">
        <f t="shared" si="3"/>
        <v>0.14000000000000001</v>
      </c>
      <c r="Y83" s="182">
        <v>38930</v>
      </c>
      <c r="Z83" s="314">
        <f>'m1'!R81</f>
        <v>0.14000000000000001</v>
      </c>
      <c r="AB83" s="182">
        <v>38930</v>
      </c>
      <c r="AC83" s="314">
        <f>'m1'!D81</f>
        <v>0.14000000000000001</v>
      </c>
      <c r="AE83" s="182">
        <v>38930</v>
      </c>
      <c r="AF83" s="314">
        <f>'m1'!L81</f>
        <v>0.16</v>
      </c>
      <c r="AH83" s="182">
        <v>38930</v>
      </c>
      <c r="AI83" s="314">
        <f>'m1'!P81</f>
        <v>0.14000000000000001</v>
      </c>
      <c r="AK83" s="182">
        <v>38930</v>
      </c>
      <c r="AL83" s="361">
        <f>'m1'!T81</f>
        <v>-0.06</v>
      </c>
      <c r="AM83" s="182">
        <v>38930</v>
      </c>
      <c r="AN83" s="314">
        <f>'m1'!J81</f>
        <v>0.14000000000000001</v>
      </c>
      <c r="AO83" s="182">
        <v>38930</v>
      </c>
      <c r="AP83" s="361">
        <v>0</v>
      </c>
      <c r="AQ83" s="182">
        <v>38930</v>
      </c>
      <c r="AR83" s="314">
        <f>'m1'!F81</f>
        <v>0.10500000000000001</v>
      </c>
      <c r="AS83" s="182">
        <v>38930</v>
      </c>
      <c r="AT83" s="361">
        <v>0</v>
      </c>
      <c r="AU83" s="182">
        <v>38930</v>
      </c>
      <c r="AV83" s="314">
        <f>'m1'!Q81</f>
        <v>0.14000000000000001</v>
      </c>
      <c r="AW83" s="182">
        <v>38930</v>
      </c>
      <c r="AX83" s="361">
        <v>5.0000000000000001E-3</v>
      </c>
      <c r="AY83" s="182">
        <v>38930</v>
      </c>
      <c r="AZ83" s="314">
        <f>'m1'!M81</f>
        <v>0.16</v>
      </c>
      <c r="BA83" s="182">
        <v>38930</v>
      </c>
      <c r="BB83" s="361">
        <v>5.0000000000000001E-3</v>
      </c>
      <c r="BC83" s="182">
        <v>38930</v>
      </c>
      <c r="BD83" s="314">
        <f>'m1'!I81</f>
        <v>0.14000000000000001</v>
      </c>
      <c r="BE83" s="182">
        <v>38930</v>
      </c>
      <c r="BF83" s="361">
        <v>5.0000000000000001E-3</v>
      </c>
      <c r="BG83" s="182">
        <v>38930</v>
      </c>
      <c r="BH83" s="361">
        <v>0</v>
      </c>
      <c r="BI83" s="182">
        <v>38930</v>
      </c>
      <c r="BJ83" s="314">
        <f>'m1'!U81</f>
        <v>-4.9999999999999975E-3</v>
      </c>
      <c r="BK83" s="182">
        <v>38930</v>
      </c>
      <c r="BL83" s="361">
        <v>0</v>
      </c>
      <c r="BM83" s="182">
        <v>38930</v>
      </c>
      <c r="BN83" s="314">
        <f>'m1'!V81</f>
        <v>0.1275</v>
      </c>
      <c r="BO83" s="182">
        <v>38930</v>
      </c>
      <c r="BP83" s="361">
        <v>0</v>
      </c>
    </row>
    <row r="84" spans="1:68">
      <c r="A84" s="182">
        <v>38961</v>
      </c>
      <c r="B84" s="314">
        <f>'m1'!C82</f>
        <v>0.14000000000000001</v>
      </c>
      <c r="D84" s="182">
        <v>38961</v>
      </c>
      <c r="E84" s="314">
        <f>'m1'!K82</f>
        <v>0.16</v>
      </c>
      <c r="G84" s="182">
        <v>38961</v>
      </c>
      <c r="H84" s="314">
        <f>'m1'!O82</f>
        <v>0.14000000000000001</v>
      </c>
      <c r="J84" s="182">
        <v>38961</v>
      </c>
      <c r="K84" s="314">
        <f>'m1'!N82</f>
        <v>0.18</v>
      </c>
      <c r="M84" s="182">
        <v>38961</v>
      </c>
      <c r="N84" s="314">
        <f>'m1'!H82</f>
        <v>0.14000000000000001</v>
      </c>
      <c r="P84" s="182">
        <v>38961</v>
      </c>
      <c r="Q84" s="314">
        <f>'m1'!E82</f>
        <v>0.14000000000000001</v>
      </c>
      <c r="S84" s="182">
        <v>38961</v>
      </c>
      <c r="T84" s="314">
        <f t="shared" si="2"/>
        <v>0.14000000000000001</v>
      </c>
      <c r="V84" s="182">
        <v>38961</v>
      </c>
      <c r="W84" s="314">
        <f t="shared" si="3"/>
        <v>0.14000000000000001</v>
      </c>
      <c r="Y84" s="182">
        <v>38961</v>
      </c>
      <c r="Z84" s="314">
        <f>'m1'!R82</f>
        <v>0.14000000000000001</v>
      </c>
      <c r="AB84" s="182">
        <v>38961</v>
      </c>
      <c r="AC84" s="314">
        <f>'m1'!D82</f>
        <v>0.14000000000000001</v>
      </c>
      <c r="AE84" s="182">
        <v>38961</v>
      </c>
      <c r="AF84" s="314">
        <f>'m1'!L82</f>
        <v>0.16</v>
      </c>
      <c r="AH84" s="182">
        <v>38961</v>
      </c>
      <c r="AI84" s="314">
        <f>'m1'!P82</f>
        <v>0.14000000000000001</v>
      </c>
      <c r="AK84" s="182">
        <v>38961</v>
      </c>
      <c r="AL84" s="361">
        <f>'m1'!T82</f>
        <v>-0.06</v>
      </c>
      <c r="AM84" s="182">
        <v>38961</v>
      </c>
      <c r="AN84" s="314">
        <f>'m1'!J82</f>
        <v>0.14000000000000001</v>
      </c>
      <c r="AO84" s="182">
        <v>38961</v>
      </c>
      <c r="AP84" s="361">
        <v>0</v>
      </c>
      <c r="AQ84" s="182">
        <v>38961</v>
      </c>
      <c r="AR84" s="314">
        <f>'m1'!F82</f>
        <v>0.10500000000000001</v>
      </c>
      <c r="AS84" s="182">
        <v>38961</v>
      </c>
      <c r="AT84" s="361">
        <v>0</v>
      </c>
      <c r="AU84" s="182">
        <v>38961</v>
      </c>
      <c r="AV84" s="314">
        <f>'m1'!Q82</f>
        <v>0.14000000000000001</v>
      </c>
      <c r="AW84" s="182">
        <v>38961</v>
      </c>
      <c r="AX84" s="361">
        <v>5.0000000000000001E-3</v>
      </c>
      <c r="AY84" s="182">
        <v>38961</v>
      </c>
      <c r="AZ84" s="314">
        <f>'m1'!M82</f>
        <v>0.16</v>
      </c>
      <c r="BA84" s="182">
        <v>38961</v>
      </c>
      <c r="BB84" s="361">
        <v>5.0000000000000001E-3</v>
      </c>
      <c r="BC84" s="182">
        <v>38961</v>
      </c>
      <c r="BD84" s="314">
        <f>'m1'!I82</f>
        <v>0.14000000000000001</v>
      </c>
      <c r="BE84" s="182">
        <v>38961</v>
      </c>
      <c r="BF84" s="361">
        <v>5.0000000000000001E-3</v>
      </c>
      <c r="BG84" s="182">
        <v>38961</v>
      </c>
      <c r="BH84" s="361">
        <v>0</v>
      </c>
      <c r="BI84" s="182">
        <v>38961</v>
      </c>
      <c r="BJ84" s="314">
        <f>'m1'!U82</f>
        <v>-4.9999999999999975E-3</v>
      </c>
      <c r="BK84" s="182">
        <v>38961</v>
      </c>
      <c r="BL84" s="361">
        <v>0</v>
      </c>
      <c r="BM84" s="182">
        <v>38961</v>
      </c>
      <c r="BN84" s="314">
        <f>'m1'!V82</f>
        <v>0.125</v>
      </c>
      <c r="BO84" s="182">
        <v>38961</v>
      </c>
      <c r="BP84" s="361">
        <v>0</v>
      </c>
    </row>
    <row r="85" spans="1:68">
      <c r="A85" s="182">
        <v>38991</v>
      </c>
      <c r="B85" s="314">
        <f>'m1'!C83</f>
        <v>0.14000000000000001</v>
      </c>
      <c r="D85" s="182">
        <v>38991</v>
      </c>
      <c r="E85" s="314">
        <f>'m1'!K83</f>
        <v>0.16</v>
      </c>
      <c r="G85" s="182">
        <v>38991</v>
      </c>
      <c r="H85" s="314">
        <f>'m1'!O83</f>
        <v>0.14000000000000001</v>
      </c>
      <c r="J85" s="182">
        <v>38991</v>
      </c>
      <c r="K85" s="314">
        <f>'m1'!N83</f>
        <v>0.18</v>
      </c>
      <c r="M85" s="182">
        <v>38991</v>
      </c>
      <c r="N85" s="314">
        <f>'m1'!H83</f>
        <v>0.14000000000000001</v>
      </c>
      <c r="P85" s="182">
        <v>38991</v>
      </c>
      <c r="Q85" s="314">
        <f>'m1'!E83</f>
        <v>0.14000000000000001</v>
      </c>
      <c r="S85" s="182">
        <v>38991</v>
      </c>
      <c r="T85" s="314">
        <f t="shared" si="2"/>
        <v>0.14000000000000001</v>
      </c>
      <c r="V85" s="182">
        <v>38991</v>
      </c>
      <c r="W85" s="314">
        <f t="shared" si="3"/>
        <v>0.14000000000000001</v>
      </c>
      <c r="Y85" s="182">
        <v>38991</v>
      </c>
      <c r="Z85" s="314">
        <f>'m1'!R83</f>
        <v>0.14000000000000001</v>
      </c>
      <c r="AB85" s="182">
        <v>38991</v>
      </c>
      <c r="AC85" s="314">
        <f>'m1'!D83</f>
        <v>0.14000000000000001</v>
      </c>
      <c r="AE85" s="182">
        <v>38991</v>
      </c>
      <c r="AF85" s="314">
        <f>'m1'!L83</f>
        <v>0.16</v>
      </c>
      <c r="AH85" s="182">
        <v>38991</v>
      </c>
      <c r="AI85" s="314">
        <f>'m1'!P83</f>
        <v>0.14000000000000001</v>
      </c>
      <c r="AK85" s="182">
        <v>38991</v>
      </c>
      <c r="AL85" s="361">
        <f>'m1'!T83</f>
        <v>-0.06</v>
      </c>
      <c r="AM85" s="182">
        <v>38991</v>
      </c>
      <c r="AN85" s="314">
        <f>'m1'!J83</f>
        <v>0.14000000000000001</v>
      </c>
      <c r="AO85" s="182">
        <v>38991</v>
      </c>
      <c r="AP85" s="361">
        <v>0</v>
      </c>
      <c r="AQ85" s="182">
        <v>38991</v>
      </c>
      <c r="AR85" s="314">
        <f>'m1'!F83</f>
        <v>0.10500000000000001</v>
      </c>
      <c r="AS85" s="182">
        <v>38991</v>
      </c>
      <c r="AT85" s="361">
        <v>0</v>
      </c>
      <c r="AU85" s="182">
        <v>38991</v>
      </c>
      <c r="AV85" s="314">
        <f>'m1'!Q83</f>
        <v>0.14000000000000001</v>
      </c>
      <c r="AW85" s="182">
        <v>38991</v>
      </c>
      <c r="AX85" s="361">
        <v>5.0000000000000001E-3</v>
      </c>
      <c r="AY85" s="182">
        <v>38991</v>
      </c>
      <c r="AZ85" s="314">
        <f>'m1'!M83</f>
        <v>0.16</v>
      </c>
      <c r="BA85" s="182">
        <v>38991</v>
      </c>
      <c r="BB85" s="361">
        <v>5.0000000000000001E-3</v>
      </c>
      <c r="BC85" s="182">
        <v>38991</v>
      </c>
      <c r="BD85" s="314">
        <f>'m1'!I83</f>
        <v>0.14000000000000001</v>
      </c>
      <c r="BE85" s="182">
        <v>38991</v>
      </c>
      <c r="BF85" s="361">
        <v>5.0000000000000001E-3</v>
      </c>
      <c r="BG85" s="182">
        <v>38991</v>
      </c>
      <c r="BH85" s="361">
        <v>0</v>
      </c>
      <c r="BI85" s="182">
        <v>38991</v>
      </c>
      <c r="BJ85" s="314">
        <f>'m1'!U83</f>
        <v>-4.9999999999999975E-3</v>
      </c>
      <c r="BK85" s="182">
        <v>38991</v>
      </c>
      <c r="BL85" s="361">
        <v>0</v>
      </c>
      <c r="BM85" s="182">
        <v>38991</v>
      </c>
      <c r="BN85" s="314">
        <f>'m1'!V83</f>
        <v>0.14000000000000001</v>
      </c>
      <c r="BO85" s="182">
        <v>38991</v>
      </c>
      <c r="BP85" s="361">
        <v>0</v>
      </c>
    </row>
    <row r="86" spans="1:68">
      <c r="A86" s="182">
        <v>39022</v>
      </c>
      <c r="B86" s="314">
        <f>'m1'!C84</f>
        <v>0.22500000000000001</v>
      </c>
      <c r="D86" s="182">
        <v>39022</v>
      </c>
      <c r="E86" s="314">
        <f>'m1'!K84</f>
        <v>0.34499999999999997</v>
      </c>
      <c r="G86" s="182">
        <v>39022</v>
      </c>
      <c r="H86" s="314">
        <f>'m1'!O84</f>
        <v>0.44499999999999995</v>
      </c>
      <c r="J86" s="182">
        <v>39022</v>
      </c>
      <c r="K86" s="314">
        <f>'m1'!N84</f>
        <v>0.375</v>
      </c>
      <c r="M86" s="182">
        <v>39022</v>
      </c>
      <c r="N86" s="314">
        <f>'m1'!H84</f>
        <v>0.35499999999999998</v>
      </c>
      <c r="P86" s="182">
        <v>39022</v>
      </c>
      <c r="Q86" s="314">
        <f>'m1'!E84</f>
        <v>0.22500000000000001</v>
      </c>
      <c r="S86" s="182">
        <v>39022</v>
      </c>
      <c r="T86" s="314">
        <f t="shared" si="2"/>
        <v>0.22500000000000001</v>
      </c>
      <c r="V86" s="182">
        <v>39022</v>
      </c>
      <c r="W86" s="314">
        <f t="shared" si="3"/>
        <v>0.22500000000000001</v>
      </c>
      <c r="Y86" s="182">
        <v>39022</v>
      </c>
      <c r="Z86" s="314">
        <f>'m1'!R84</f>
        <v>0.46499999999999997</v>
      </c>
      <c r="AB86" s="182">
        <v>39022</v>
      </c>
      <c r="AC86" s="314">
        <f>'m1'!D84</f>
        <v>0.22500000000000001</v>
      </c>
      <c r="AE86" s="182">
        <v>39022</v>
      </c>
      <c r="AF86" s="314">
        <f>'m1'!L84</f>
        <v>0.34499999999999997</v>
      </c>
      <c r="AH86" s="182">
        <v>39022</v>
      </c>
      <c r="AI86" s="314">
        <f>'m1'!P84</f>
        <v>0.44499999999999995</v>
      </c>
      <c r="AK86" s="182">
        <v>39022</v>
      </c>
      <c r="AL86" s="361">
        <f>'m1'!T84</f>
        <v>6.5000000000000002E-2</v>
      </c>
      <c r="AM86" s="182">
        <v>39022</v>
      </c>
      <c r="AN86" s="314">
        <f>'m1'!J84</f>
        <v>0.35499999999999998</v>
      </c>
      <c r="AO86" s="182">
        <v>39022</v>
      </c>
      <c r="AP86" s="361">
        <v>0</v>
      </c>
      <c r="AQ86" s="182">
        <v>39022</v>
      </c>
      <c r="AR86" s="314">
        <f>'m1'!F84</f>
        <v>0.19</v>
      </c>
      <c r="AS86" s="182">
        <v>39022</v>
      </c>
      <c r="AT86" s="361">
        <v>0</v>
      </c>
      <c r="AU86" s="182">
        <v>39022</v>
      </c>
      <c r="AV86" s="314">
        <f>'m1'!Q84</f>
        <v>0.44499999999999995</v>
      </c>
      <c r="AW86" s="182">
        <v>39022</v>
      </c>
      <c r="AX86" s="361">
        <v>5.0000000000000001E-3</v>
      </c>
      <c r="AY86" s="182">
        <v>39022</v>
      </c>
      <c r="AZ86" s="314">
        <f>'m1'!M84</f>
        <v>0.34499999999999997</v>
      </c>
      <c r="BA86" s="182">
        <v>39022</v>
      </c>
      <c r="BB86" s="361">
        <v>5.0000000000000001E-3</v>
      </c>
      <c r="BC86" s="182">
        <v>39022</v>
      </c>
      <c r="BD86" s="314">
        <f>'m1'!I84</f>
        <v>0.35499999999999998</v>
      </c>
      <c r="BE86" s="182">
        <v>39022</v>
      </c>
      <c r="BF86" s="361">
        <v>5.0000000000000001E-3</v>
      </c>
      <c r="BG86" s="182">
        <v>39022</v>
      </c>
      <c r="BH86" s="361">
        <v>0</v>
      </c>
      <c r="BI86" s="182">
        <v>39022</v>
      </c>
      <c r="BJ86" s="314">
        <f>'m1'!U84</f>
        <v>0.12</v>
      </c>
      <c r="BK86" s="182">
        <v>39022</v>
      </c>
      <c r="BL86" s="361">
        <v>0</v>
      </c>
      <c r="BM86" s="182">
        <v>39022</v>
      </c>
      <c r="BN86" s="314">
        <f>'m1'!V84</f>
        <v>0.18028</v>
      </c>
      <c r="BO86" s="182">
        <v>39022</v>
      </c>
      <c r="BP86" s="361">
        <v>0</v>
      </c>
    </row>
    <row r="87" spans="1:68">
      <c r="A87" s="182">
        <v>39052</v>
      </c>
      <c r="B87" s="314">
        <f>'m1'!C85</f>
        <v>0.22500000000000001</v>
      </c>
      <c r="D87" s="182">
        <v>39052</v>
      </c>
      <c r="E87" s="314">
        <f>'m1'!K85</f>
        <v>0.34499999999999997</v>
      </c>
      <c r="G87" s="182">
        <v>39052</v>
      </c>
      <c r="H87" s="314">
        <f>'m1'!O85</f>
        <v>0.44499999999999995</v>
      </c>
      <c r="J87" s="182">
        <v>39052</v>
      </c>
      <c r="K87" s="314">
        <f>'m1'!N85</f>
        <v>0.375</v>
      </c>
      <c r="M87" s="182">
        <v>39052</v>
      </c>
      <c r="N87" s="314">
        <f>'m1'!H85</f>
        <v>0.35499999999999998</v>
      </c>
      <c r="P87" s="182">
        <v>39052</v>
      </c>
      <c r="Q87" s="314">
        <f>'m1'!E85</f>
        <v>0.22500000000000001</v>
      </c>
      <c r="S87" s="182">
        <v>39052</v>
      </c>
      <c r="T87" s="314">
        <f t="shared" si="2"/>
        <v>0.22500000000000001</v>
      </c>
      <c r="V87" s="182">
        <v>39052</v>
      </c>
      <c r="W87" s="314">
        <f t="shared" si="3"/>
        <v>0.22500000000000001</v>
      </c>
      <c r="Y87" s="182">
        <v>39052</v>
      </c>
      <c r="Z87" s="314">
        <f>'m1'!R85</f>
        <v>0.46499999999999997</v>
      </c>
      <c r="AB87" s="182">
        <v>39052</v>
      </c>
      <c r="AC87" s="314">
        <f>'m1'!D85</f>
        <v>0.22500000000000001</v>
      </c>
      <c r="AE87" s="182">
        <v>39052</v>
      </c>
      <c r="AF87" s="314">
        <f>'m1'!L85</f>
        <v>0.34499999999999997</v>
      </c>
      <c r="AH87" s="182">
        <v>39052</v>
      </c>
      <c r="AI87" s="314">
        <f>'m1'!P85</f>
        <v>0.44499999999999995</v>
      </c>
      <c r="AK87" s="182">
        <v>39052</v>
      </c>
      <c r="AL87" s="361">
        <f>'m1'!T85</f>
        <v>6.5000000000000002E-2</v>
      </c>
      <c r="AM87" s="182">
        <v>39052</v>
      </c>
      <c r="AN87" s="314">
        <f>'m1'!J85</f>
        <v>0.35499999999999998</v>
      </c>
      <c r="AO87" s="182">
        <v>39052</v>
      </c>
      <c r="AP87" s="361">
        <v>0</v>
      </c>
      <c r="AQ87" s="182">
        <v>39052</v>
      </c>
      <c r="AR87" s="314">
        <f>'m1'!F85</f>
        <v>0.19</v>
      </c>
      <c r="AS87" s="182">
        <v>39052</v>
      </c>
      <c r="AT87" s="361">
        <v>0</v>
      </c>
      <c r="AU87" s="182">
        <v>39052</v>
      </c>
      <c r="AV87" s="314">
        <f>'m1'!Q85</f>
        <v>0.44499999999999995</v>
      </c>
      <c r="AW87" s="182">
        <v>39052</v>
      </c>
      <c r="AX87" s="361">
        <v>5.0000000000000001E-3</v>
      </c>
      <c r="AY87" s="182">
        <v>39052</v>
      </c>
      <c r="AZ87" s="314">
        <f>'m1'!M85</f>
        <v>0.34499999999999997</v>
      </c>
      <c r="BA87" s="182">
        <v>39052</v>
      </c>
      <c r="BB87" s="361">
        <v>5.0000000000000001E-3</v>
      </c>
      <c r="BC87" s="182">
        <v>39052</v>
      </c>
      <c r="BD87" s="314">
        <f>'m1'!I85</f>
        <v>0.35499999999999998</v>
      </c>
      <c r="BE87" s="182">
        <v>39052</v>
      </c>
      <c r="BF87" s="361">
        <v>5.0000000000000001E-3</v>
      </c>
      <c r="BG87" s="182">
        <v>39052</v>
      </c>
      <c r="BH87" s="361">
        <v>0</v>
      </c>
      <c r="BI87" s="182">
        <v>39052</v>
      </c>
      <c r="BJ87" s="314">
        <f>'m1'!U85</f>
        <v>0.12</v>
      </c>
      <c r="BK87" s="182">
        <v>39052</v>
      </c>
      <c r="BL87" s="361">
        <v>0</v>
      </c>
      <c r="BM87" s="182">
        <v>39052</v>
      </c>
      <c r="BN87" s="314">
        <f>'m1'!V85</f>
        <v>0.18335200000000001</v>
      </c>
      <c r="BO87" s="182">
        <v>39052</v>
      </c>
      <c r="BP87" s="361">
        <v>0</v>
      </c>
    </row>
    <row r="88" spans="1:68">
      <c r="A88" s="182">
        <v>39083</v>
      </c>
      <c r="B88" s="314">
        <f>'m1'!C86</f>
        <v>0.25</v>
      </c>
      <c r="D88" s="182">
        <v>39083</v>
      </c>
      <c r="E88" s="314">
        <f>'m1'!K86</f>
        <v>0.37</v>
      </c>
      <c r="G88" s="182">
        <v>39083</v>
      </c>
      <c r="H88" s="314">
        <f>'m1'!O86</f>
        <v>0.47</v>
      </c>
      <c r="J88" s="182">
        <v>39083</v>
      </c>
      <c r="K88" s="314">
        <f>'m1'!N86</f>
        <v>0.4</v>
      </c>
      <c r="M88" s="182">
        <v>39083</v>
      </c>
      <c r="N88" s="314">
        <f>'m1'!H86</f>
        <v>0.38</v>
      </c>
      <c r="P88" s="182">
        <v>39083</v>
      </c>
      <c r="Q88" s="314">
        <f>'m1'!E86</f>
        <v>0.25</v>
      </c>
      <c r="S88" s="182">
        <v>39083</v>
      </c>
      <c r="T88" s="314">
        <f t="shared" si="2"/>
        <v>0.25</v>
      </c>
      <c r="V88" s="182">
        <v>39083</v>
      </c>
      <c r="W88" s="314">
        <f t="shared" si="3"/>
        <v>0.25</v>
      </c>
      <c r="Y88" s="182">
        <v>39083</v>
      </c>
      <c r="Z88" s="314">
        <f>'m1'!R86</f>
        <v>0.49</v>
      </c>
      <c r="AB88" s="182">
        <v>39083</v>
      </c>
      <c r="AC88" s="314">
        <f>'m1'!D86</f>
        <v>0.25</v>
      </c>
      <c r="AE88" s="182">
        <v>39083</v>
      </c>
      <c r="AF88" s="314">
        <f>'m1'!L86</f>
        <v>0.37</v>
      </c>
      <c r="AH88" s="182">
        <v>39083</v>
      </c>
      <c r="AI88" s="314">
        <f>'m1'!P86</f>
        <v>0.47</v>
      </c>
      <c r="AK88" s="182">
        <v>39083</v>
      </c>
      <c r="AL88" s="361">
        <f>'m1'!T86</f>
        <v>0.09</v>
      </c>
      <c r="AM88" s="182">
        <v>39083</v>
      </c>
      <c r="AN88" s="314">
        <f>'m1'!J86</f>
        <v>0.38</v>
      </c>
      <c r="AO88" s="182">
        <v>39083</v>
      </c>
      <c r="AP88" s="361">
        <v>0</v>
      </c>
      <c r="AQ88" s="182">
        <v>39083</v>
      </c>
      <c r="AR88" s="314">
        <f>'m1'!F86</f>
        <v>0.215</v>
      </c>
      <c r="AS88" s="182">
        <v>39083</v>
      </c>
      <c r="AT88" s="361">
        <v>0</v>
      </c>
      <c r="AU88" s="182">
        <v>39083</v>
      </c>
      <c r="AV88" s="314">
        <f>'m1'!Q86</f>
        <v>0.47</v>
      </c>
      <c r="AW88" s="182">
        <v>39083</v>
      </c>
      <c r="AX88" s="361">
        <v>5.0000000000000001E-3</v>
      </c>
      <c r="AY88" s="182">
        <v>39083</v>
      </c>
      <c r="AZ88" s="314">
        <f>'m1'!M86</f>
        <v>0.37</v>
      </c>
      <c r="BA88" s="182">
        <v>39083</v>
      </c>
      <c r="BB88" s="361">
        <v>5.0000000000000001E-3</v>
      </c>
      <c r="BC88" s="182">
        <v>39083</v>
      </c>
      <c r="BD88" s="314">
        <f>'m1'!I86</f>
        <v>0.38</v>
      </c>
      <c r="BE88" s="182">
        <v>39083</v>
      </c>
      <c r="BF88" s="361">
        <v>5.0000000000000001E-3</v>
      </c>
      <c r="BG88" s="182">
        <v>39083</v>
      </c>
      <c r="BH88" s="361">
        <v>0</v>
      </c>
      <c r="BI88" s="182">
        <v>39083</v>
      </c>
      <c r="BJ88" s="314">
        <f>'m1'!U86</f>
        <v>0.14499999999999999</v>
      </c>
      <c r="BK88" s="182">
        <v>39083</v>
      </c>
      <c r="BL88" s="361">
        <v>0</v>
      </c>
      <c r="BM88" s="182">
        <v>39083</v>
      </c>
      <c r="BN88" s="314">
        <f>'m1'!V86</f>
        <v>0.213696</v>
      </c>
      <c r="BO88" s="182">
        <v>39083</v>
      </c>
      <c r="BP88" s="361">
        <v>0</v>
      </c>
    </row>
    <row r="89" spans="1:68">
      <c r="A89" s="182">
        <v>39114</v>
      </c>
      <c r="B89" s="314">
        <f>'m1'!C87</f>
        <v>0.31</v>
      </c>
      <c r="D89" s="182">
        <v>39114</v>
      </c>
      <c r="E89" s="314">
        <f>'m1'!K87</f>
        <v>0.43</v>
      </c>
      <c r="G89" s="182">
        <v>39114</v>
      </c>
      <c r="H89" s="314">
        <f>'m1'!O87</f>
        <v>0.53</v>
      </c>
      <c r="J89" s="182">
        <v>39114</v>
      </c>
      <c r="K89" s="314">
        <f>'m1'!N87</f>
        <v>0.45999999999999996</v>
      </c>
      <c r="M89" s="182">
        <v>39114</v>
      </c>
      <c r="N89" s="314">
        <f>'m1'!H87</f>
        <v>0.44</v>
      </c>
      <c r="P89" s="182">
        <v>39114</v>
      </c>
      <c r="Q89" s="314">
        <f>'m1'!E87</f>
        <v>0.31</v>
      </c>
      <c r="S89" s="182">
        <v>39114</v>
      </c>
      <c r="T89" s="314">
        <f t="shared" si="2"/>
        <v>0.31</v>
      </c>
      <c r="V89" s="182">
        <v>39114</v>
      </c>
      <c r="W89" s="314">
        <f t="shared" si="3"/>
        <v>0.31</v>
      </c>
      <c r="Y89" s="182">
        <v>39114</v>
      </c>
      <c r="Z89" s="314">
        <f>'m1'!R87</f>
        <v>0.55000000000000004</v>
      </c>
      <c r="AB89" s="182">
        <v>39114</v>
      </c>
      <c r="AC89" s="314">
        <f>'m1'!D87</f>
        <v>0.31</v>
      </c>
      <c r="AE89" s="182">
        <v>39114</v>
      </c>
      <c r="AF89" s="314">
        <f>'m1'!L87</f>
        <v>0.43</v>
      </c>
      <c r="AH89" s="182">
        <v>39114</v>
      </c>
      <c r="AI89" s="314">
        <f>'m1'!P87</f>
        <v>0.53</v>
      </c>
      <c r="AK89" s="182">
        <v>39114</v>
      </c>
      <c r="AL89" s="361">
        <f>'m1'!T87</f>
        <v>0.15</v>
      </c>
      <c r="AM89" s="182">
        <v>39114</v>
      </c>
      <c r="AN89" s="314">
        <f>'m1'!J87</f>
        <v>0.44</v>
      </c>
      <c r="AO89" s="182">
        <v>39114</v>
      </c>
      <c r="AP89" s="361">
        <v>0</v>
      </c>
      <c r="AQ89" s="182">
        <v>39114</v>
      </c>
      <c r="AR89" s="314">
        <f>'m1'!F87</f>
        <v>0.27500000000000002</v>
      </c>
      <c r="AS89" s="182">
        <v>39114</v>
      </c>
      <c r="AT89" s="361">
        <v>0</v>
      </c>
      <c r="AU89" s="182">
        <v>39114</v>
      </c>
      <c r="AV89" s="314">
        <f>'m1'!Q87</f>
        <v>0.53</v>
      </c>
      <c r="AW89" s="182">
        <v>39114</v>
      </c>
      <c r="AX89" s="361">
        <v>5.0000000000000001E-3</v>
      </c>
      <c r="AY89" s="182">
        <v>39114</v>
      </c>
      <c r="AZ89" s="314">
        <f>'m1'!M87</f>
        <v>0.43</v>
      </c>
      <c r="BA89" s="182">
        <v>39114</v>
      </c>
      <c r="BB89" s="361">
        <v>5.0000000000000001E-3</v>
      </c>
      <c r="BC89" s="182">
        <v>39114</v>
      </c>
      <c r="BD89" s="314">
        <f>'m1'!I87</f>
        <v>0.44</v>
      </c>
      <c r="BE89" s="182">
        <v>39114</v>
      </c>
      <c r="BF89" s="361">
        <v>5.0000000000000001E-3</v>
      </c>
      <c r="BG89" s="182">
        <v>39114</v>
      </c>
      <c r="BH89" s="361">
        <v>0</v>
      </c>
      <c r="BI89" s="182">
        <v>39114</v>
      </c>
      <c r="BJ89" s="314">
        <f>'m1'!U87</f>
        <v>0.20499999999999999</v>
      </c>
      <c r="BK89" s="182">
        <v>39114</v>
      </c>
      <c r="BL89" s="361">
        <v>0</v>
      </c>
      <c r="BM89" s="182">
        <v>39114</v>
      </c>
      <c r="BN89" s="314">
        <f>'m1'!V87</f>
        <v>0.27196799999999999</v>
      </c>
      <c r="BO89" s="182">
        <v>39114</v>
      </c>
      <c r="BP89" s="361">
        <v>0</v>
      </c>
    </row>
    <row r="90" spans="1:68">
      <c r="A90" s="182">
        <v>39142</v>
      </c>
      <c r="B90" s="314">
        <f>'m1'!C88</f>
        <v>0.30499999999999999</v>
      </c>
      <c r="D90" s="182">
        <v>39142</v>
      </c>
      <c r="E90" s="314">
        <f>'m1'!K88</f>
        <v>0.42499999999999999</v>
      </c>
      <c r="G90" s="182">
        <v>39142</v>
      </c>
      <c r="H90" s="314">
        <f>'m1'!O88</f>
        <v>0.52500000000000002</v>
      </c>
      <c r="J90" s="182">
        <v>39142</v>
      </c>
      <c r="K90" s="314">
        <f>'m1'!N88</f>
        <v>0.45499999999999996</v>
      </c>
      <c r="M90" s="182">
        <v>39142</v>
      </c>
      <c r="N90" s="314">
        <f>'m1'!H88</f>
        <v>0.435</v>
      </c>
      <c r="P90" s="182">
        <v>39142</v>
      </c>
      <c r="Q90" s="314">
        <f>'m1'!E88</f>
        <v>0.30499999999999999</v>
      </c>
      <c r="S90" s="182">
        <v>39142</v>
      </c>
      <c r="T90" s="314">
        <f t="shared" si="2"/>
        <v>0.30499999999999999</v>
      </c>
      <c r="V90" s="182">
        <v>39142</v>
      </c>
      <c r="W90" s="314">
        <f t="shared" si="3"/>
        <v>0.30499999999999999</v>
      </c>
      <c r="Y90" s="182">
        <v>39142</v>
      </c>
      <c r="Z90" s="314">
        <f>'m1'!R88</f>
        <v>0.54500000000000004</v>
      </c>
      <c r="AB90" s="182">
        <v>39142</v>
      </c>
      <c r="AC90" s="314">
        <f>'m1'!D88</f>
        <v>0.30499999999999999</v>
      </c>
      <c r="AE90" s="182">
        <v>39142</v>
      </c>
      <c r="AF90" s="314">
        <f>'m1'!L88</f>
        <v>0.42499999999999999</v>
      </c>
      <c r="AH90" s="182">
        <v>39142</v>
      </c>
      <c r="AI90" s="314">
        <f>'m1'!P88</f>
        <v>0.52500000000000002</v>
      </c>
      <c r="AK90" s="182">
        <v>39142</v>
      </c>
      <c r="AL90" s="361">
        <f>'m1'!T88</f>
        <v>0.14499999999999999</v>
      </c>
      <c r="AM90" s="182">
        <v>39142</v>
      </c>
      <c r="AN90" s="314">
        <f>'m1'!J88</f>
        <v>0.435</v>
      </c>
      <c r="AO90" s="182">
        <v>39142</v>
      </c>
      <c r="AP90" s="361">
        <v>0</v>
      </c>
      <c r="AQ90" s="182">
        <v>39142</v>
      </c>
      <c r="AR90" s="314">
        <f>'m1'!F88</f>
        <v>0.27</v>
      </c>
      <c r="AS90" s="182">
        <v>39142</v>
      </c>
      <c r="AT90" s="361">
        <v>0</v>
      </c>
      <c r="AU90" s="182">
        <v>39142</v>
      </c>
      <c r="AV90" s="314">
        <f>'m1'!Q88</f>
        <v>0.52500000000000002</v>
      </c>
      <c r="AW90" s="182">
        <v>39142</v>
      </c>
      <c r="AX90" s="361">
        <v>5.0000000000000001E-3</v>
      </c>
      <c r="AY90" s="182">
        <v>39142</v>
      </c>
      <c r="AZ90" s="314">
        <f>'m1'!M88</f>
        <v>0.42499999999999999</v>
      </c>
      <c r="BA90" s="182">
        <v>39142</v>
      </c>
      <c r="BB90" s="361">
        <v>5.0000000000000001E-3</v>
      </c>
      <c r="BC90" s="182">
        <v>39142</v>
      </c>
      <c r="BD90" s="314">
        <f>'m1'!I88</f>
        <v>0.435</v>
      </c>
      <c r="BE90" s="182">
        <v>39142</v>
      </c>
      <c r="BF90" s="361">
        <v>5.0000000000000001E-3</v>
      </c>
      <c r="BG90" s="182">
        <v>39142</v>
      </c>
      <c r="BH90" s="361">
        <v>0</v>
      </c>
      <c r="BI90" s="182">
        <v>39142</v>
      </c>
      <c r="BJ90" s="314">
        <f>'m1'!U88</f>
        <v>0.19999999999999998</v>
      </c>
      <c r="BK90" s="182">
        <v>39142</v>
      </c>
      <c r="BL90" s="361">
        <v>0</v>
      </c>
      <c r="BM90" s="182">
        <v>39142</v>
      </c>
      <c r="BN90" s="314">
        <f>'m1'!V88</f>
        <v>0.262712</v>
      </c>
      <c r="BO90" s="182">
        <v>39142</v>
      </c>
      <c r="BP90" s="361">
        <v>0</v>
      </c>
    </row>
    <row r="91" spans="1:68">
      <c r="A91" s="182">
        <v>39173</v>
      </c>
      <c r="B91" s="314">
        <f>'m1'!C89</f>
        <v>0.14000000000000001</v>
      </c>
      <c r="D91" s="182">
        <v>39173</v>
      </c>
      <c r="E91" s="314">
        <f>'m1'!K89</f>
        <v>0.16</v>
      </c>
      <c r="G91" s="182">
        <v>39173</v>
      </c>
      <c r="H91" s="314">
        <f>'m1'!O89</f>
        <v>0.14000000000000001</v>
      </c>
      <c r="J91" s="182">
        <v>39173</v>
      </c>
      <c r="K91" s="314">
        <f>'m1'!N89</f>
        <v>0.18</v>
      </c>
      <c r="M91" s="182">
        <v>39173</v>
      </c>
      <c r="N91" s="314">
        <f>'m1'!H89</f>
        <v>0.14000000000000001</v>
      </c>
      <c r="P91" s="182">
        <v>39173</v>
      </c>
      <c r="Q91" s="314">
        <f>'m1'!E89</f>
        <v>0.14000000000000001</v>
      </c>
      <c r="S91" s="182">
        <v>39173</v>
      </c>
      <c r="T91" s="314">
        <f t="shared" si="2"/>
        <v>0.14000000000000001</v>
      </c>
      <c r="V91" s="182">
        <v>39173</v>
      </c>
      <c r="W91" s="314">
        <f t="shared" si="3"/>
        <v>0.14000000000000001</v>
      </c>
      <c r="Y91" s="182">
        <v>39173</v>
      </c>
      <c r="Z91" s="314">
        <f>'m1'!R89</f>
        <v>0.14000000000000001</v>
      </c>
      <c r="AB91" s="182">
        <v>39173</v>
      </c>
      <c r="AC91" s="314">
        <f>'m1'!D89</f>
        <v>0.14000000000000001</v>
      </c>
      <c r="AE91" s="182">
        <v>39173</v>
      </c>
      <c r="AF91" s="314">
        <f>'m1'!L89</f>
        <v>0.16</v>
      </c>
      <c r="AH91" s="182">
        <v>39173</v>
      </c>
      <c r="AI91" s="314">
        <f>'m1'!P89</f>
        <v>0.14000000000000001</v>
      </c>
      <c r="AK91" s="182">
        <v>39173</v>
      </c>
      <c r="AL91" s="361">
        <f>'m1'!T89</f>
        <v>-0.06</v>
      </c>
      <c r="AM91" s="182">
        <v>39173</v>
      </c>
      <c r="AN91" s="314">
        <f>'m1'!J89</f>
        <v>0.14000000000000001</v>
      </c>
      <c r="AO91" s="182">
        <v>39173</v>
      </c>
      <c r="AP91" s="361">
        <v>0</v>
      </c>
      <c r="AQ91" s="182">
        <v>39173</v>
      </c>
      <c r="AR91" s="314">
        <f>'m1'!F89</f>
        <v>0.10500000000000001</v>
      </c>
      <c r="AS91" s="182">
        <v>39173</v>
      </c>
      <c r="AT91" s="361">
        <v>0</v>
      </c>
      <c r="AU91" s="182">
        <v>39173</v>
      </c>
      <c r="AV91" s="314">
        <f>'m1'!Q89</f>
        <v>0.14000000000000001</v>
      </c>
      <c r="AW91" s="182">
        <v>39173</v>
      </c>
      <c r="AX91" s="361">
        <v>5.0000000000000001E-3</v>
      </c>
      <c r="AY91" s="182">
        <v>39173</v>
      </c>
      <c r="AZ91" s="314">
        <f>'m1'!M89</f>
        <v>0.16</v>
      </c>
      <c r="BA91" s="182">
        <v>39173</v>
      </c>
      <c r="BB91" s="361">
        <v>5.0000000000000001E-3</v>
      </c>
      <c r="BC91" s="182">
        <v>39173</v>
      </c>
      <c r="BD91" s="314">
        <f>'m1'!I89</f>
        <v>0.14000000000000001</v>
      </c>
      <c r="BE91" s="182">
        <v>39173</v>
      </c>
      <c r="BF91" s="361">
        <v>5.0000000000000001E-3</v>
      </c>
      <c r="BG91" s="182">
        <v>39173</v>
      </c>
      <c r="BH91" s="361">
        <v>0</v>
      </c>
      <c r="BI91" s="182">
        <v>39173</v>
      </c>
      <c r="BJ91" s="314">
        <f>'m1'!U89</f>
        <v>-4.9999999999999975E-3</v>
      </c>
      <c r="BK91" s="182">
        <v>39173</v>
      </c>
      <c r="BL91" s="361">
        <v>0</v>
      </c>
      <c r="BM91" s="182">
        <v>39173</v>
      </c>
      <c r="BN91" s="314">
        <f>'m1'!V89</f>
        <v>0.1575</v>
      </c>
      <c r="BO91" s="182">
        <v>39173</v>
      </c>
      <c r="BP91" s="361">
        <v>0</v>
      </c>
    </row>
    <row r="92" spans="1:68">
      <c r="A92" s="182">
        <v>39203</v>
      </c>
      <c r="B92" s="314">
        <f>'m1'!C90</f>
        <v>0.14000000000000001</v>
      </c>
      <c r="D92" s="182">
        <v>39203</v>
      </c>
      <c r="E92" s="314">
        <f>'m1'!K90</f>
        <v>0.16</v>
      </c>
      <c r="G92" s="182">
        <v>39203</v>
      </c>
      <c r="H92" s="314">
        <f>'m1'!O90</f>
        <v>0.14000000000000001</v>
      </c>
      <c r="J92" s="182">
        <v>39203</v>
      </c>
      <c r="K92" s="314">
        <f>'m1'!N90</f>
        <v>0.18</v>
      </c>
      <c r="M92" s="182">
        <v>39203</v>
      </c>
      <c r="N92" s="314">
        <f>'m1'!H90</f>
        <v>0.14000000000000001</v>
      </c>
      <c r="P92" s="182">
        <v>39203</v>
      </c>
      <c r="Q92" s="314">
        <f>'m1'!E90</f>
        <v>0.14000000000000001</v>
      </c>
      <c r="S92" s="182">
        <v>39203</v>
      </c>
      <c r="T92" s="314">
        <f t="shared" si="2"/>
        <v>0.14000000000000001</v>
      </c>
      <c r="V92" s="182">
        <v>39203</v>
      </c>
      <c r="W92" s="314">
        <f t="shared" si="3"/>
        <v>0.14000000000000001</v>
      </c>
      <c r="Y92" s="182">
        <v>39203</v>
      </c>
      <c r="Z92" s="314">
        <f>'m1'!R90</f>
        <v>0.14000000000000001</v>
      </c>
      <c r="AB92" s="182">
        <v>39203</v>
      </c>
      <c r="AC92" s="314">
        <f>'m1'!D90</f>
        <v>0.14000000000000001</v>
      </c>
      <c r="AE92" s="182">
        <v>39203</v>
      </c>
      <c r="AF92" s="314">
        <f>'m1'!L90</f>
        <v>0.16</v>
      </c>
      <c r="AH92" s="182">
        <v>39203</v>
      </c>
      <c r="AI92" s="314">
        <f>'m1'!P90</f>
        <v>0.14000000000000001</v>
      </c>
      <c r="AK92" s="182">
        <v>39203</v>
      </c>
      <c r="AL92" s="361">
        <f>'m1'!T90</f>
        <v>-0.06</v>
      </c>
      <c r="AM92" s="182">
        <v>39203</v>
      </c>
      <c r="AN92" s="314">
        <f>'m1'!J90</f>
        <v>0.14000000000000001</v>
      </c>
      <c r="AO92" s="182">
        <v>39203</v>
      </c>
      <c r="AP92" s="361">
        <v>0</v>
      </c>
      <c r="AQ92" s="182">
        <v>39203</v>
      </c>
      <c r="AR92" s="314">
        <f>'m1'!F90</f>
        <v>0.10500000000000001</v>
      </c>
      <c r="AS92" s="182">
        <v>39203</v>
      </c>
      <c r="AT92" s="361">
        <v>0</v>
      </c>
      <c r="AU92" s="182">
        <v>39203</v>
      </c>
      <c r="AV92" s="314">
        <f>'m1'!Q90</f>
        <v>0.14000000000000001</v>
      </c>
      <c r="AW92" s="182">
        <v>39203</v>
      </c>
      <c r="AX92" s="361">
        <v>5.0000000000000001E-3</v>
      </c>
      <c r="AY92" s="182">
        <v>39203</v>
      </c>
      <c r="AZ92" s="314">
        <f>'m1'!M90</f>
        <v>0.16</v>
      </c>
      <c r="BA92" s="182">
        <v>39203</v>
      </c>
      <c r="BB92" s="361">
        <v>5.0000000000000001E-3</v>
      </c>
      <c r="BC92" s="182">
        <v>39203</v>
      </c>
      <c r="BD92" s="314">
        <f>'m1'!I90</f>
        <v>0.14000000000000001</v>
      </c>
      <c r="BE92" s="182">
        <v>39203</v>
      </c>
      <c r="BF92" s="361">
        <v>5.0000000000000001E-3</v>
      </c>
      <c r="BG92" s="182">
        <v>39203</v>
      </c>
      <c r="BH92" s="361">
        <v>0</v>
      </c>
      <c r="BI92" s="182">
        <v>39203</v>
      </c>
      <c r="BJ92" s="314">
        <f>'m1'!U90</f>
        <v>-4.9999999999999975E-3</v>
      </c>
      <c r="BK92" s="182">
        <v>39203</v>
      </c>
      <c r="BL92" s="361">
        <v>0</v>
      </c>
      <c r="BM92" s="182">
        <v>39203</v>
      </c>
      <c r="BN92" s="314">
        <f>'m1'!V90</f>
        <v>0.14749999999999999</v>
      </c>
      <c r="BO92" s="182">
        <v>39203</v>
      </c>
      <c r="BP92" s="361">
        <v>0</v>
      </c>
    </row>
    <row r="93" spans="1:68">
      <c r="A93" s="182">
        <v>39234</v>
      </c>
      <c r="B93" s="314">
        <f>'m1'!C91</f>
        <v>0.14000000000000001</v>
      </c>
      <c r="D93" s="182">
        <v>39234</v>
      </c>
      <c r="E93" s="314">
        <f>'m1'!K91</f>
        <v>0.16</v>
      </c>
      <c r="G93" s="182">
        <v>39234</v>
      </c>
      <c r="H93" s="314">
        <f>'m1'!O91</f>
        <v>0.14000000000000001</v>
      </c>
      <c r="J93" s="182">
        <v>39234</v>
      </c>
      <c r="K93" s="314">
        <f>'m1'!N91</f>
        <v>0.18</v>
      </c>
      <c r="M93" s="182">
        <v>39234</v>
      </c>
      <c r="N93" s="314">
        <f>'m1'!H91</f>
        <v>0.14000000000000001</v>
      </c>
      <c r="P93" s="182">
        <v>39234</v>
      </c>
      <c r="Q93" s="314">
        <f>'m1'!E91</f>
        <v>0.14000000000000001</v>
      </c>
      <c r="S93" s="182">
        <v>39234</v>
      </c>
      <c r="T93" s="314">
        <f t="shared" si="2"/>
        <v>0.14000000000000001</v>
      </c>
      <c r="V93" s="182">
        <v>39234</v>
      </c>
      <c r="W93" s="314">
        <f t="shared" si="3"/>
        <v>0.14000000000000001</v>
      </c>
      <c r="Y93" s="182">
        <v>39234</v>
      </c>
      <c r="Z93" s="314">
        <f>'m1'!R91</f>
        <v>0.14000000000000001</v>
      </c>
      <c r="AB93" s="182">
        <v>39234</v>
      </c>
      <c r="AC93" s="314">
        <f>'m1'!D91</f>
        <v>0.14000000000000001</v>
      </c>
      <c r="AE93" s="182">
        <v>39234</v>
      </c>
      <c r="AF93" s="314">
        <f>'m1'!L91</f>
        <v>0.16</v>
      </c>
      <c r="AH93" s="182">
        <v>39234</v>
      </c>
      <c r="AI93" s="314">
        <f>'m1'!P91</f>
        <v>0.14000000000000001</v>
      </c>
      <c r="AK93" s="182">
        <v>39234</v>
      </c>
      <c r="AL93" s="361">
        <f>'m1'!T91</f>
        <v>-0.06</v>
      </c>
      <c r="AM93" s="182">
        <v>39234</v>
      </c>
      <c r="AN93" s="314">
        <f>'m1'!J91</f>
        <v>0.14000000000000001</v>
      </c>
      <c r="AO93" s="182">
        <v>39234</v>
      </c>
      <c r="AP93" s="361">
        <v>0</v>
      </c>
      <c r="AQ93" s="182">
        <v>39234</v>
      </c>
      <c r="AR93" s="314">
        <f>'m1'!F91</f>
        <v>0.10500000000000001</v>
      </c>
      <c r="AS93" s="182">
        <v>39234</v>
      </c>
      <c r="AT93" s="361">
        <v>0</v>
      </c>
      <c r="AU93" s="182">
        <v>39234</v>
      </c>
      <c r="AV93" s="314">
        <f>'m1'!Q91</f>
        <v>0.14000000000000001</v>
      </c>
      <c r="AW93" s="182">
        <v>39234</v>
      </c>
      <c r="AX93" s="361">
        <v>5.0000000000000001E-3</v>
      </c>
      <c r="AY93" s="182">
        <v>39234</v>
      </c>
      <c r="AZ93" s="314">
        <f>'m1'!M91</f>
        <v>0.16</v>
      </c>
      <c r="BA93" s="182">
        <v>39234</v>
      </c>
      <c r="BB93" s="361">
        <v>5.0000000000000001E-3</v>
      </c>
      <c r="BC93" s="182">
        <v>39234</v>
      </c>
      <c r="BD93" s="314">
        <f>'m1'!I91</f>
        <v>0.14000000000000001</v>
      </c>
      <c r="BE93" s="182">
        <v>39234</v>
      </c>
      <c r="BF93" s="361">
        <v>5.0000000000000001E-3</v>
      </c>
      <c r="BG93" s="182">
        <v>39234</v>
      </c>
      <c r="BH93" s="361">
        <v>0</v>
      </c>
      <c r="BI93" s="182">
        <v>39234</v>
      </c>
      <c r="BJ93" s="314">
        <f>'m1'!U91</f>
        <v>-4.9999999999999975E-3</v>
      </c>
      <c r="BK93" s="182">
        <v>39234</v>
      </c>
      <c r="BL93" s="361">
        <v>0</v>
      </c>
      <c r="BM93" s="182">
        <v>39234</v>
      </c>
      <c r="BN93" s="314">
        <f>'m1'!V91</f>
        <v>0.14249999999999999</v>
      </c>
      <c r="BO93" s="182">
        <v>39234</v>
      </c>
      <c r="BP93" s="361">
        <v>0</v>
      </c>
    </row>
    <row r="94" spans="1:68">
      <c r="A94" s="182">
        <v>39264</v>
      </c>
      <c r="B94" s="314">
        <f>'m1'!C92</f>
        <v>0.14000000000000001</v>
      </c>
      <c r="D94" s="182">
        <v>39264</v>
      </c>
      <c r="E94" s="314">
        <f>'m1'!K92</f>
        <v>0.16</v>
      </c>
      <c r="G94" s="182">
        <v>39264</v>
      </c>
      <c r="H94" s="314">
        <f>'m1'!O92</f>
        <v>0.14000000000000001</v>
      </c>
      <c r="J94" s="182">
        <v>39264</v>
      </c>
      <c r="K94" s="314">
        <f>'m1'!N92</f>
        <v>0.18</v>
      </c>
      <c r="M94" s="182">
        <v>39264</v>
      </c>
      <c r="N94" s="314">
        <f>'m1'!H92</f>
        <v>0.14000000000000001</v>
      </c>
      <c r="P94" s="182">
        <v>39264</v>
      </c>
      <c r="Q94" s="314">
        <f>'m1'!E92</f>
        <v>0.14000000000000001</v>
      </c>
      <c r="S94" s="182">
        <v>39264</v>
      </c>
      <c r="T94" s="314">
        <f t="shared" si="2"/>
        <v>0.14000000000000001</v>
      </c>
      <c r="V94" s="182">
        <v>39264</v>
      </c>
      <c r="W94" s="314">
        <f t="shared" si="3"/>
        <v>0.14000000000000001</v>
      </c>
      <c r="Y94" s="182">
        <v>39264</v>
      </c>
      <c r="Z94" s="314">
        <f>'m1'!R92</f>
        <v>0.14000000000000001</v>
      </c>
      <c r="AB94" s="182">
        <v>39264</v>
      </c>
      <c r="AC94" s="314">
        <f>'m1'!D92</f>
        <v>0.14000000000000001</v>
      </c>
      <c r="AE94" s="182">
        <v>39264</v>
      </c>
      <c r="AF94" s="314">
        <f>'m1'!L92</f>
        <v>0.16</v>
      </c>
      <c r="AH94" s="182">
        <v>39264</v>
      </c>
      <c r="AI94" s="314">
        <f>'m1'!P92</f>
        <v>0.14000000000000001</v>
      </c>
      <c r="AK94" s="182">
        <v>39264</v>
      </c>
      <c r="AL94" s="361">
        <f>'m1'!T92</f>
        <v>-0.06</v>
      </c>
      <c r="AM94" s="182">
        <v>39264</v>
      </c>
      <c r="AN94" s="314">
        <f>'m1'!J92</f>
        <v>0.14000000000000001</v>
      </c>
      <c r="AO94" s="182">
        <v>39264</v>
      </c>
      <c r="AP94" s="361">
        <v>0</v>
      </c>
      <c r="AQ94" s="182">
        <v>39264</v>
      </c>
      <c r="AR94" s="314">
        <f>'m1'!F92</f>
        <v>0.10500000000000001</v>
      </c>
      <c r="AS94" s="182">
        <v>39264</v>
      </c>
      <c r="AT94" s="361">
        <v>0</v>
      </c>
      <c r="AU94" s="182">
        <v>39264</v>
      </c>
      <c r="AV94" s="314">
        <f>'m1'!Q92</f>
        <v>0.14000000000000001</v>
      </c>
      <c r="AW94" s="182">
        <v>39264</v>
      </c>
      <c r="AX94" s="361">
        <v>5.0000000000000001E-3</v>
      </c>
      <c r="AY94" s="182">
        <v>39264</v>
      </c>
      <c r="AZ94" s="314">
        <f>'m1'!M92</f>
        <v>0.16</v>
      </c>
      <c r="BA94" s="182">
        <v>39264</v>
      </c>
      <c r="BB94" s="361">
        <v>5.0000000000000001E-3</v>
      </c>
      <c r="BC94" s="182">
        <v>39264</v>
      </c>
      <c r="BD94" s="314">
        <f>'m1'!I92</f>
        <v>0.14000000000000001</v>
      </c>
      <c r="BE94" s="182">
        <v>39264</v>
      </c>
      <c r="BF94" s="361">
        <v>5.0000000000000001E-3</v>
      </c>
      <c r="BG94" s="182">
        <v>39264</v>
      </c>
      <c r="BH94" s="361">
        <v>0</v>
      </c>
      <c r="BI94" s="182">
        <v>39264</v>
      </c>
      <c r="BJ94" s="314">
        <f>'m1'!U92</f>
        <v>-4.9999999999999975E-3</v>
      </c>
      <c r="BK94" s="182">
        <v>39264</v>
      </c>
      <c r="BL94" s="361">
        <v>0</v>
      </c>
      <c r="BM94" s="182">
        <v>39264</v>
      </c>
      <c r="BN94" s="314">
        <f>'m1'!V92</f>
        <v>0.13250000000000001</v>
      </c>
      <c r="BO94" s="182">
        <v>39264</v>
      </c>
      <c r="BP94" s="361">
        <v>0</v>
      </c>
    </row>
    <row r="95" spans="1:68">
      <c r="A95" s="182">
        <v>39295</v>
      </c>
      <c r="B95" s="314">
        <f>'m1'!C93</f>
        <v>0.14000000000000001</v>
      </c>
      <c r="D95" s="182">
        <v>39295</v>
      </c>
      <c r="E95" s="314">
        <f>'m1'!K93</f>
        <v>0.16</v>
      </c>
      <c r="G95" s="182">
        <v>39295</v>
      </c>
      <c r="H95" s="314">
        <f>'m1'!O93</f>
        <v>0.14000000000000001</v>
      </c>
      <c r="J95" s="182">
        <v>39295</v>
      </c>
      <c r="K95" s="314">
        <f>'m1'!N93</f>
        <v>0.18</v>
      </c>
      <c r="M95" s="182">
        <v>39295</v>
      </c>
      <c r="N95" s="314">
        <f>'m1'!H93</f>
        <v>0.14000000000000001</v>
      </c>
      <c r="P95" s="182">
        <v>39295</v>
      </c>
      <c r="Q95" s="314">
        <f>'m1'!E93</f>
        <v>0.14000000000000001</v>
      </c>
      <c r="S95" s="182">
        <v>39295</v>
      </c>
      <c r="T95" s="314">
        <f t="shared" si="2"/>
        <v>0.14000000000000001</v>
      </c>
      <c r="V95" s="182">
        <v>39295</v>
      </c>
      <c r="W95" s="314">
        <f t="shared" si="3"/>
        <v>0.14000000000000001</v>
      </c>
      <c r="Y95" s="182">
        <v>39295</v>
      </c>
      <c r="Z95" s="314">
        <f>'m1'!R93</f>
        <v>0.14000000000000001</v>
      </c>
      <c r="AB95" s="182">
        <v>39295</v>
      </c>
      <c r="AC95" s="314">
        <f>'m1'!D93</f>
        <v>0.14000000000000001</v>
      </c>
      <c r="AE95" s="182">
        <v>39295</v>
      </c>
      <c r="AF95" s="314">
        <f>'m1'!L93</f>
        <v>0.16</v>
      </c>
      <c r="AH95" s="182">
        <v>39295</v>
      </c>
      <c r="AI95" s="314">
        <f>'m1'!P93</f>
        <v>0.14000000000000001</v>
      </c>
      <c r="AK95" s="182">
        <v>39295</v>
      </c>
      <c r="AL95" s="361">
        <f>'m1'!T93</f>
        <v>-0.06</v>
      </c>
      <c r="AM95" s="182">
        <v>39295</v>
      </c>
      <c r="AN95" s="314">
        <f>'m1'!J93</f>
        <v>0.14000000000000001</v>
      </c>
      <c r="AO95" s="182">
        <v>39295</v>
      </c>
      <c r="AP95" s="361">
        <v>0</v>
      </c>
      <c r="AQ95" s="182">
        <v>39295</v>
      </c>
      <c r="AR95" s="314">
        <f>'m1'!F93</f>
        <v>0.10500000000000001</v>
      </c>
      <c r="AS95" s="182">
        <v>39295</v>
      </c>
      <c r="AT95" s="361">
        <v>0</v>
      </c>
      <c r="AU95" s="182">
        <v>39295</v>
      </c>
      <c r="AV95" s="314">
        <f>'m1'!Q93</f>
        <v>0.14000000000000001</v>
      </c>
      <c r="AW95" s="182">
        <v>39295</v>
      </c>
      <c r="AX95" s="361">
        <v>5.0000000000000001E-3</v>
      </c>
      <c r="AY95" s="182">
        <v>39295</v>
      </c>
      <c r="AZ95" s="314">
        <f>'m1'!M93</f>
        <v>0.16</v>
      </c>
      <c r="BA95" s="182">
        <v>39295</v>
      </c>
      <c r="BB95" s="361">
        <v>5.0000000000000001E-3</v>
      </c>
      <c r="BC95" s="182">
        <v>39295</v>
      </c>
      <c r="BD95" s="314">
        <f>'m1'!I93</f>
        <v>0.14000000000000001</v>
      </c>
      <c r="BE95" s="182">
        <v>39295</v>
      </c>
      <c r="BF95" s="361">
        <v>5.0000000000000001E-3</v>
      </c>
      <c r="BG95" s="182">
        <v>39295</v>
      </c>
      <c r="BH95" s="361">
        <v>0</v>
      </c>
      <c r="BI95" s="182">
        <v>39295</v>
      </c>
      <c r="BJ95" s="314">
        <f>'m1'!U93</f>
        <v>-4.9999999999999975E-3</v>
      </c>
      <c r="BK95" s="182">
        <v>39295</v>
      </c>
      <c r="BL95" s="361">
        <v>0</v>
      </c>
      <c r="BM95" s="182">
        <v>39295</v>
      </c>
      <c r="BN95" s="314">
        <f>'m1'!V93</f>
        <v>0.13</v>
      </c>
      <c r="BO95" s="182">
        <v>39295</v>
      </c>
      <c r="BP95" s="361">
        <v>0</v>
      </c>
    </row>
    <row r="96" spans="1:68">
      <c r="A96" s="182">
        <v>39326</v>
      </c>
      <c r="B96" s="314">
        <f>'m1'!C94</f>
        <v>0.14000000000000001</v>
      </c>
      <c r="D96" s="182">
        <v>39326</v>
      </c>
      <c r="E96" s="314">
        <f>'m1'!K94</f>
        <v>0.16</v>
      </c>
      <c r="G96" s="182">
        <v>39326</v>
      </c>
      <c r="H96" s="314">
        <f>'m1'!O94</f>
        <v>0.14000000000000001</v>
      </c>
      <c r="J96" s="182">
        <v>39326</v>
      </c>
      <c r="K96" s="314">
        <f>'m1'!N94</f>
        <v>0.18</v>
      </c>
      <c r="M96" s="182">
        <v>39326</v>
      </c>
      <c r="N96" s="314">
        <f>'m1'!H94</f>
        <v>0.14000000000000001</v>
      </c>
      <c r="P96" s="182">
        <v>39326</v>
      </c>
      <c r="Q96" s="314">
        <f>'m1'!E94</f>
        <v>0.14000000000000001</v>
      </c>
      <c r="S96" s="182">
        <v>39326</v>
      </c>
      <c r="T96" s="314">
        <f t="shared" si="2"/>
        <v>0.14000000000000001</v>
      </c>
      <c r="V96" s="182">
        <v>39326</v>
      </c>
      <c r="W96" s="314">
        <f t="shared" si="3"/>
        <v>0.14000000000000001</v>
      </c>
      <c r="Y96" s="182">
        <v>39326</v>
      </c>
      <c r="Z96" s="314">
        <f>'m1'!R94</f>
        <v>0.14000000000000001</v>
      </c>
      <c r="AB96" s="182">
        <v>39326</v>
      </c>
      <c r="AC96" s="314">
        <f>'m1'!D94</f>
        <v>0.14000000000000001</v>
      </c>
      <c r="AE96" s="182">
        <v>39326</v>
      </c>
      <c r="AF96" s="314">
        <f>'m1'!L94</f>
        <v>0.16</v>
      </c>
      <c r="AH96" s="182">
        <v>39326</v>
      </c>
      <c r="AI96" s="314">
        <f>'m1'!P94</f>
        <v>0.14000000000000001</v>
      </c>
      <c r="AK96" s="182">
        <v>39326</v>
      </c>
      <c r="AL96" s="361">
        <f>'m1'!T94</f>
        <v>-0.06</v>
      </c>
      <c r="AM96" s="182">
        <v>39326</v>
      </c>
      <c r="AN96" s="314">
        <f>'m1'!J94</f>
        <v>0.14000000000000001</v>
      </c>
      <c r="AO96" s="182">
        <v>39326</v>
      </c>
      <c r="AP96" s="361">
        <v>0</v>
      </c>
      <c r="AQ96" s="182">
        <v>39326</v>
      </c>
      <c r="AR96" s="314">
        <f>'m1'!F94</f>
        <v>0.10500000000000001</v>
      </c>
      <c r="AS96" s="182">
        <v>39326</v>
      </c>
      <c r="AT96" s="361">
        <v>0</v>
      </c>
      <c r="AU96" s="182">
        <v>39326</v>
      </c>
      <c r="AV96" s="314">
        <f>'m1'!Q94</f>
        <v>0.14000000000000001</v>
      </c>
      <c r="AW96" s="182">
        <v>39326</v>
      </c>
      <c r="AX96" s="361">
        <v>5.0000000000000001E-3</v>
      </c>
      <c r="AY96" s="182">
        <v>39326</v>
      </c>
      <c r="AZ96" s="314">
        <f>'m1'!M94</f>
        <v>0.16</v>
      </c>
      <c r="BA96" s="182">
        <v>39326</v>
      </c>
      <c r="BB96" s="361">
        <v>5.0000000000000001E-3</v>
      </c>
      <c r="BC96" s="182">
        <v>39326</v>
      </c>
      <c r="BD96" s="314">
        <f>'m1'!I94</f>
        <v>0.14000000000000001</v>
      </c>
      <c r="BE96" s="182">
        <v>39326</v>
      </c>
      <c r="BF96" s="361">
        <v>5.0000000000000001E-3</v>
      </c>
      <c r="BG96" s="182">
        <v>39326</v>
      </c>
      <c r="BH96" s="361">
        <v>0</v>
      </c>
      <c r="BI96" s="182">
        <v>39326</v>
      </c>
      <c r="BJ96" s="314">
        <f>'m1'!U94</f>
        <v>-4.9999999999999975E-3</v>
      </c>
      <c r="BK96" s="182">
        <v>39326</v>
      </c>
      <c r="BL96" s="361">
        <v>0</v>
      </c>
      <c r="BM96" s="182">
        <v>39326</v>
      </c>
      <c r="BN96" s="314">
        <f>'m1'!V94</f>
        <v>0.1275</v>
      </c>
      <c r="BO96" s="182">
        <v>39326</v>
      </c>
      <c r="BP96" s="361">
        <v>0</v>
      </c>
    </row>
    <row r="97" spans="1:68">
      <c r="A97" s="182">
        <v>39356</v>
      </c>
      <c r="B97" s="314">
        <f>'m1'!C95</f>
        <v>0.14000000000000001</v>
      </c>
      <c r="D97" s="182">
        <v>39356</v>
      </c>
      <c r="E97" s="314">
        <f>'m1'!K95</f>
        <v>0.16</v>
      </c>
      <c r="G97" s="182">
        <v>39356</v>
      </c>
      <c r="H97" s="314">
        <f>'m1'!O95</f>
        <v>0.14000000000000001</v>
      </c>
      <c r="J97" s="182">
        <v>39356</v>
      </c>
      <c r="K97" s="314">
        <f>'m1'!N95</f>
        <v>0.18</v>
      </c>
      <c r="M97" s="182">
        <v>39356</v>
      </c>
      <c r="N97" s="314">
        <f>'m1'!H95</f>
        <v>0.14000000000000001</v>
      </c>
      <c r="P97" s="182">
        <v>39356</v>
      </c>
      <c r="Q97" s="314">
        <f>'m1'!E95</f>
        <v>0.14000000000000001</v>
      </c>
      <c r="S97" s="182">
        <v>39356</v>
      </c>
      <c r="T97" s="314">
        <f t="shared" si="2"/>
        <v>0.14000000000000001</v>
      </c>
      <c r="V97" s="182">
        <v>39356</v>
      </c>
      <c r="W97" s="314">
        <f t="shared" si="3"/>
        <v>0.14000000000000001</v>
      </c>
      <c r="Y97" s="182">
        <v>39356</v>
      </c>
      <c r="Z97" s="314">
        <f>'m1'!R95</f>
        <v>0.14000000000000001</v>
      </c>
      <c r="AB97" s="182">
        <v>39356</v>
      </c>
      <c r="AC97" s="314">
        <f>'m1'!D95</f>
        <v>0.14000000000000001</v>
      </c>
      <c r="AE97" s="182">
        <v>39356</v>
      </c>
      <c r="AF97" s="314">
        <f>'m1'!L95</f>
        <v>0.16</v>
      </c>
      <c r="AH97" s="182">
        <v>39356</v>
      </c>
      <c r="AI97" s="314">
        <f>'m1'!P95</f>
        <v>0.14000000000000001</v>
      </c>
      <c r="AK97" s="182">
        <v>39356</v>
      </c>
      <c r="AL97" s="361">
        <f>'m1'!T95</f>
        <v>-0.06</v>
      </c>
      <c r="AM97" s="182">
        <v>39356</v>
      </c>
      <c r="AN97" s="314">
        <f>'m1'!J95</f>
        <v>0.14000000000000001</v>
      </c>
      <c r="AO97" s="182">
        <v>39356</v>
      </c>
      <c r="AP97" s="361">
        <v>0</v>
      </c>
      <c r="AQ97" s="182">
        <v>39356</v>
      </c>
      <c r="AR97" s="314">
        <f>'m1'!F95</f>
        <v>0.10500000000000001</v>
      </c>
      <c r="AS97" s="182">
        <v>39356</v>
      </c>
      <c r="AT97" s="361">
        <v>0</v>
      </c>
      <c r="AU97" s="182">
        <v>39356</v>
      </c>
      <c r="AV97" s="314">
        <f>'m1'!Q95</f>
        <v>0.14000000000000001</v>
      </c>
      <c r="AW97" s="182">
        <v>39356</v>
      </c>
      <c r="AX97" s="361">
        <v>5.0000000000000001E-3</v>
      </c>
      <c r="AY97" s="182">
        <v>39356</v>
      </c>
      <c r="AZ97" s="314">
        <f>'m1'!M95</f>
        <v>0.16</v>
      </c>
      <c r="BA97" s="182">
        <v>39356</v>
      </c>
      <c r="BB97" s="361">
        <v>5.0000000000000001E-3</v>
      </c>
      <c r="BC97" s="182">
        <v>39356</v>
      </c>
      <c r="BD97" s="314">
        <f>'m1'!I95</f>
        <v>0.14000000000000001</v>
      </c>
      <c r="BE97" s="182">
        <v>39356</v>
      </c>
      <c r="BF97" s="361">
        <v>5.0000000000000001E-3</v>
      </c>
      <c r="BG97" s="182">
        <v>39356</v>
      </c>
      <c r="BH97" s="361">
        <v>0</v>
      </c>
      <c r="BI97" s="182">
        <v>39356</v>
      </c>
      <c r="BJ97" s="314">
        <f>'m1'!U95</f>
        <v>-4.9999999999999975E-3</v>
      </c>
      <c r="BK97" s="182">
        <v>39356</v>
      </c>
      <c r="BL97" s="361">
        <v>0</v>
      </c>
      <c r="BM97" s="182">
        <v>39356</v>
      </c>
      <c r="BN97" s="314">
        <f>'m1'!V95</f>
        <v>0.14249999999999999</v>
      </c>
      <c r="BO97" s="182">
        <v>39356</v>
      </c>
      <c r="BP97" s="361">
        <v>0</v>
      </c>
    </row>
    <row r="98" spans="1:68">
      <c r="A98" s="182">
        <v>39387</v>
      </c>
      <c r="B98" s="314">
        <f>'m1'!C96</f>
        <v>0.22500000000000001</v>
      </c>
      <c r="D98" s="182">
        <v>39387</v>
      </c>
      <c r="E98" s="314">
        <f>'m1'!K96</f>
        <v>0.34499999999999997</v>
      </c>
      <c r="G98" s="182">
        <v>39387</v>
      </c>
      <c r="H98" s="314">
        <f>'m1'!O96</f>
        <v>0.44499999999999995</v>
      </c>
      <c r="J98" s="182">
        <v>39387</v>
      </c>
      <c r="K98" s="314">
        <f>'m1'!N96</f>
        <v>0.375</v>
      </c>
      <c r="M98" s="182">
        <v>39387</v>
      </c>
      <c r="N98" s="314">
        <f>'m1'!H96</f>
        <v>0.35499999999999998</v>
      </c>
      <c r="P98" s="182">
        <v>39387</v>
      </c>
      <c r="Q98" s="314">
        <f>'m1'!E96</f>
        <v>0.22500000000000001</v>
      </c>
      <c r="S98" s="182">
        <v>39387</v>
      </c>
      <c r="T98" s="314">
        <f t="shared" si="2"/>
        <v>0.22500000000000001</v>
      </c>
      <c r="V98" s="182">
        <v>39387</v>
      </c>
      <c r="W98" s="314">
        <f t="shared" si="3"/>
        <v>0.22500000000000001</v>
      </c>
      <c r="Y98" s="182">
        <v>39387</v>
      </c>
      <c r="Z98" s="314">
        <f>'m1'!R96</f>
        <v>0.46499999999999997</v>
      </c>
      <c r="AB98" s="182">
        <v>39387</v>
      </c>
      <c r="AC98" s="314">
        <f>'m1'!D96</f>
        <v>0.22500000000000001</v>
      </c>
      <c r="AE98" s="182">
        <v>39387</v>
      </c>
      <c r="AF98" s="314">
        <f>'m1'!L96</f>
        <v>0.34499999999999997</v>
      </c>
      <c r="AH98" s="182">
        <v>39387</v>
      </c>
      <c r="AI98" s="314">
        <f>'m1'!P96</f>
        <v>0.44499999999999995</v>
      </c>
      <c r="AK98" s="182">
        <v>39387</v>
      </c>
      <c r="AL98" s="361">
        <f>'m1'!T96</f>
        <v>6.5000000000000002E-2</v>
      </c>
      <c r="AM98" s="182">
        <v>39387</v>
      </c>
      <c r="AN98" s="314">
        <f>'m1'!J96</f>
        <v>0.35499999999999998</v>
      </c>
      <c r="AO98" s="182">
        <v>39387</v>
      </c>
      <c r="AP98" s="361">
        <v>0</v>
      </c>
      <c r="AQ98" s="182">
        <v>39387</v>
      </c>
      <c r="AR98" s="314">
        <f>'m1'!F96</f>
        <v>0.19</v>
      </c>
      <c r="AS98" s="182">
        <v>39387</v>
      </c>
      <c r="AT98" s="361">
        <v>0</v>
      </c>
      <c r="AU98" s="182">
        <v>39387</v>
      </c>
      <c r="AV98" s="314">
        <f>'m1'!Q96</f>
        <v>0.44499999999999995</v>
      </c>
      <c r="AW98" s="182">
        <v>39387</v>
      </c>
      <c r="AX98" s="361">
        <v>5.0000000000000001E-3</v>
      </c>
      <c r="AY98" s="182">
        <v>39387</v>
      </c>
      <c r="AZ98" s="314">
        <f>'m1'!M96</f>
        <v>0.34499999999999997</v>
      </c>
      <c r="BA98" s="182">
        <v>39387</v>
      </c>
      <c r="BB98" s="361">
        <v>5.0000000000000001E-3</v>
      </c>
      <c r="BC98" s="182">
        <v>39387</v>
      </c>
      <c r="BD98" s="314">
        <f>'m1'!I96</f>
        <v>0.35499999999999998</v>
      </c>
      <c r="BE98" s="182">
        <v>39387</v>
      </c>
      <c r="BF98" s="361">
        <v>5.0000000000000001E-3</v>
      </c>
      <c r="BG98" s="182">
        <v>39387</v>
      </c>
      <c r="BH98" s="361">
        <v>0</v>
      </c>
      <c r="BI98" s="182">
        <v>39387</v>
      </c>
      <c r="BJ98" s="314">
        <f>'m1'!U96</f>
        <v>0.12</v>
      </c>
      <c r="BK98" s="182">
        <v>39387</v>
      </c>
      <c r="BL98" s="361">
        <v>0</v>
      </c>
      <c r="BM98" s="182">
        <v>39387</v>
      </c>
      <c r="BN98" s="314">
        <f>'m1'!V96</f>
        <v>0.18130400000000002</v>
      </c>
      <c r="BO98" s="182">
        <v>39387</v>
      </c>
      <c r="BP98" s="361">
        <v>0</v>
      </c>
    </row>
    <row r="99" spans="1:68">
      <c r="A99" s="182">
        <v>39417</v>
      </c>
      <c r="B99" s="314">
        <f>'m1'!C97</f>
        <v>0.22500000000000001</v>
      </c>
      <c r="D99" s="182">
        <v>39417</v>
      </c>
      <c r="E99" s="314">
        <f>'m1'!K97</f>
        <v>0.34499999999999997</v>
      </c>
      <c r="G99" s="182">
        <v>39417</v>
      </c>
      <c r="H99" s="314">
        <f>'m1'!O97</f>
        <v>0.44499999999999995</v>
      </c>
      <c r="J99" s="182">
        <v>39417</v>
      </c>
      <c r="K99" s="314">
        <f>'m1'!N97</f>
        <v>0.375</v>
      </c>
      <c r="M99" s="182">
        <v>39417</v>
      </c>
      <c r="N99" s="314">
        <f>'m1'!H97</f>
        <v>0.35499999999999998</v>
      </c>
      <c r="P99" s="182">
        <v>39417</v>
      </c>
      <c r="Q99" s="314">
        <f>'m1'!E97</f>
        <v>0.22500000000000001</v>
      </c>
      <c r="S99" s="182">
        <v>39417</v>
      </c>
      <c r="T99" s="314">
        <f t="shared" si="2"/>
        <v>0.22500000000000001</v>
      </c>
      <c r="V99" s="182">
        <v>39417</v>
      </c>
      <c r="W99" s="314">
        <f t="shared" si="3"/>
        <v>0.22500000000000001</v>
      </c>
      <c r="Y99" s="182">
        <v>39417</v>
      </c>
      <c r="Z99" s="314">
        <f>'m1'!R97</f>
        <v>0.46499999999999997</v>
      </c>
      <c r="AB99" s="182">
        <v>39417</v>
      </c>
      <c r="AC99" s="314">
        <f>'m1'!D97</f>
        <v>0.22500000000000001</v>
      </c>
      <c r="AE99" s="182">
        <v>39417</v>
      </c>
      <c r="AF99" s="314">
        <f>'m1'!L97</f>
        <v>0.34499999999999997</v>
      </c>
      <c r="AH99" s="182">
        <v>39417</v>
      </c>
      <c r="AI99" s="314">
        <f>'m1'!P97</f>
        <v>0.44499999999999995</v>
      </c>
      <c r="AK99" s="182">
        <v>39417</v>
      </c>
      <c r="AL99" s="361">
        <f>'m1'!T97</f>
        <v>6.5000000000000002E-2</v>
      </c>
      <c r="AM99" s="182">
        <v>39417</v>
      </c>
      <c r="AN99" s="314">
        <f>'m1'!J97</f>
        <v>0.35499999999999998</v>
      </c>
      <c r="AO99" s="182">
        <v>39417</v>
      </c>
      <c r="AP99" s="361">
        <v>0</v>
      </c>
      <c r="AQ99" s="182">
        <v>39417</v>
      </c>
      <c r="AR99" s="314">
        <f>'m1'!F97</f>
        <v>0.19</v>
      </c>
      <c r="AS99" s="182">
        <v>39417</v>
      </c>
      <c r="AT99" s="361">
        <v>0</v>
      </c>
      <c r="AU99" s="182">
        <v>39417</v>
      </c>
      <c r="AV99" s="314">
        <f>'m1'!Q97</f>
        <v>0.44499999999999995</v>
      </c>
      <c r="AW99" s="182">
        <v>39417</v>
      </c>
      <c r="AX99" s="361">
        <v>5.0000000000000001E-3</v>
      </c>
      <c r="AY99" s="182">
        <v>39417</v>
      </c>
      <c r="AZ99" s="314">
        <f>'m1'!M97</f>
        <v>0.34499999999999997</v>
      </c>
      <c r="BA99" s="182">
        <v>39417</v>
      </c>
      <c r="BB99" s="361">
        <v>5.0000000000000001E-3</v>
      </c>
      <c r="BC99" s="182">
        <v>39417</v>
      </c>
      <c r="BD99" s="314">
        <f>'m1'!I97</f>
        <v>0.35499999999999998</v>
      </c>
      <c r="BE99" s="182">
        <v>39417</v>
      </c>
      <c r="BF99" s="361">
        <v>5.0000000000000001E-3</v>
      </c>
      <c r="BG99" s="182">
        <v>39417</v>
      </c>
      <c r="BH99" s="361">
        <v>0</v>
      </c>
      <c r="BI99" s="182">
        <v>39417</v>
      </c>
      <c r="BJ99" s="314">
        <f>'m1'!U97</f>
        <v>0.12</v>
      </c>
      <c r="BK99" s="182">
        <v>39417</v>
      </c>
      <c r="BL99" s="361">
        <v>0</v>
      </c>
      <c r="BM99" s="182">
        <v>39417</v>
      </c>
      <c r="BN99" s="314">
        <f>'m1'!V97</f>
        <v>0.18428</v>
      </c>
      <c r="BO99" s="182">
        <v>39417</v>
      </c>
      <c r="BP99" s="361">
        <v>0</v>
      </c>
    </row>
    <row r="100" spans="1:68">
      <c r="A100" s="182">
        <v>39448</v>
      </c>
      <c r="B100" s="314">
        <f>'m1'!C98</f>
        <v>0.25</v>
      </c>
      <c r="D100" s="182">
        <v>39448</v>
      </c>
      <c r="E100" s="314">
        <f>'m1'!K98</f>
        <v>0.37</v>
      </c>
      <c r="G100" s="182">
        <v>39448</v>
      </c>
      <c r="H100" s="314">
        <f>'m1'!O98</f>
        <v>0.47</v>
      </c>
      <c r="J100" s="182">
        <v>39448</v>
      </c>
      <c r="K100" s="314">
        <f>'m1'!N98</f>
        <v>0.4</v>
      </c>
      <c r="M100" s="182">
        <v>39448</v>
      </c>
      <c r="N100" s="314">
        <f>'m1'!H98</f>
        <v>0.38</v>
      </c>
      <c r="P100" s="182">
        <v>39448</v>
      </c>
      <c r="Q100" s="314">
        <f>'m1'!E98</f>
        <v>0.25</v>
      </c>
      <c r="S100" s="182">
        <v>39448</v>
      </c>
      <c r="T100" s="314">
        <f t="shared" si="2"/>
        <v>0.25</v>
      </c>
      <c r="V100" s="182">
        <v>39448</v>
      </c>
      <c r="W100" s="314">
        <f t="shared" si="3"/>
        <v>0.25</v>
      </c>
      <c r="Y100" s="182">
        <v>39448</v>
      </c>
      <c r="Z100" s="314">
        <f>'m1'!R98</f>
        <v>0.49</v>
      </c>
      <c r="AB100" s="182">
        <v>39448</v>
      </c>
      <c r="AC100" s="314">
        <f>'m1'!D98</f>
        <v>0.25</v>
      </c>
      <c r="AE100" s="182">
        <v>39448</v>
      </c>
      <c r="AF100" s="314">
        <f>'m1'!L98</f>
        <v>0.37</v>
      </c>
      <c r="AH100" s="182">
        <v>39448</v>
      </c>
      <c r="AI100" s="314">
        <f>'m1'!P98</f>
        <v>0.47</v>
      </c>
      <c r="AK100" s="182">
        <v>39448</v>
      </c>
      <c r="AL100" s="361">
        <f>'m1'!T98</f>
        <v>0.09</v>
      </c>
      <c r="AM100" s="182">
        <v>39448</v>
      </c>
      <c r="AN100" s="314">
        <f>'m1'!J98</f>
        <v>0.38</v>
      </c>
      <c r="AO100" s="182">
        <v>39448</v>
      </c>
      <c r="AP100" s="361">
        <v>0</v>
      </c>
      <c r="AQ100" s="182">
        <v>39448</v>
      </c>
      <c r="AR100" s="314">
        <f>'m1'!F98</f>
        <v>0.215</v>
      </c>
      <c r="AS100" s="182">
        <v>39448</v>
      </c>
      <c r="AT100" s="361">
        <v>0</v>
      </c>
      <c r="AU100" s="182">
        <v>39448</v>
      </c>
      <c r="AV100" s="314">
        <f>'m1'!Q98</f>
        <v>0.47</v>
      </c>
      <c r="AW100" s="182">
        <v>39448</v>
      </c>
      <c r="AX100" s="361">
        <v>5.0000000000000001E-3</v>
      </c>
      <c r="AY100" s="182">
        <v>39448</v>
      </c>
      <c r="AZ100" s="314">
        <f>'m1'!M98</f>
        <v>0.37</v>
      </c>
      <c r="BA100" s="182">
        <v>39448</v>
      </c>
      <c r="BB100" s="361">
        <v>5.0000000000000001E-3</v>
      </c>
      <c r="BC100" s="182">
        <v>39448</v>
      </c>
      <c r="BD100" s="314">
        <f>'m1'!I98</f>
        <v>0.38</v>
      </c>
      <c r="BE100" s="182">
        <v>39448</v>
      </c>
      <c r="BF100" s="361">
        <v>5.0000000000000001E-3</v>
      </c>
      <c r="BG100" s="182">
        <v>39448</v>
      </c>
      <c r="BH100" s="361">
        <v>0</v>
      </c>
      <c r="BI100" s="182">
        <v>39448</v>
      </c>
      <c r="BJ100" s="314">
        <f>'m1'!U98</f>
        <v>0.14499999999999999</v>
      </c>
      <c r="BK100" s="182">
        <v>39448</v>
      </c>
      <c r="BL100" s="361">
        <v>0</v>
      </c>
      <c r="BM100" s="182">
        <v>39448</v>
      </c>
      <c r="BN100" s="314">
        <f>'m1'!V98</f>
        <v>0.21504000000000001</v>
      </c>
      <c r="BO100" s="182">
        <v>39448</v>
      </c>
      <c r="BP100" s="361">
        <v>0</v>
      </c>
    </row>
    <row r="101" spans="1:68">
      <c r="A101" s="182">
        <v>39479</v>
      </c>
      <c r="B101" s="314">
        <f>'m1'!C99</f>
        <v>0.31</v>
      </c>
      <c r="D101" s="182">
        <v>39479</v>
      </c>
      <c r="E101" s="314">
        <f>'m1'!K99</f>
        <v>0.43</v>
      </c>
      <c r="G101" s="182">
        <v>39479</v>
      </c>
      <c r="H101" s="314">
        <f>'m1'!O99</f>
        <v>0.53</v>
      </c>
      <c r="J101" s="182">
        <v>39479</v>
      </c>
      <c r="K101" s="314">
        <f>'m1'!N99</f>
        <v>0.45999999999999996</v>
      </c>
      <c r="M101" s="182">
        <v>39479</v>
      </c>
      <c r="N101" s="314">
        <f>'m1'!H99</f>
        <v>0.44</v>
      </c>
      <c r="P101" s="182">
        <v>39479</v>
      </c>
      <c r="Q101" s="314">
        <f>'m1'!E99</f>
        <v>0.31</v>
      </c>
      <c r="S101" s="182">
        <v>39479</v>
      </c>
      <c r="T101" s="314">
        <f t="shared" si="2"/>
        <v>0.31</v>
      </c>
      <c r="V101" s="182">
        <v>39479</v>
      </c>
      <c r="W101" s="314">
        <f t="shared" si="3"/>
        <v>0.31</v>
      </c>
      <c r="Y101" s="182">
        <v>39479</v>
      </c>
      <c r="Z101" s="314">
        <f>'m1'!R99</f>
        <v>0.55000000000000004</v>
      </c>
      <c r="AB101" s="182">
        <v>39479</v>
      </c>
      <c r="AC101" s="314">
        <f>'m1'!D99</f>
        <v>0.31</v>
      </c>
      <c r="AE101" s="182">
        <v>39479</v>
      </c>
      <c r="AF101" s="314">
        <f>'m1'!L99</f>
        <v>0.43</v>
      </c>
      <c r="AH101" s="182">
        <v>39479</v>
      </c>
      <c r="AI101" s="314">
        <f>'m1'!P99</f>
        <v>0.53</v>
      </c>
      <c r="AK101" s="182">
        <v>39479</v>
      </c>
      <c r="AL101" s="361">
        <f>'m1'!T99</f>
        <v>0.15</v>
      </c>
      <c r="AM101" s="182">
        <v>39479</v>
      </c>
      <c r="AN101" s="314">
        <f>'m1'!J99</f>
        <v>0.44</v>
      </c>
      <c r="AO101" s="182">
        <v>39479</v>
      </c>
      <c r="AP101" s="361">
        <v>0</v>
      </c>
      <c r="AQ101" s="182">
        <v>39479</v>
      </c>
      <c r="AR101" s="314">
        <f>'m1'!F99</f>
        <v>0.27500000000000002</v>
      </c>
      <c r="AS101" s="182">
        <v>39479</v>
      </c>
      <c r="AT101" s="361">
        <v>0</v>
      </c>
      <c r="AU101" s="182">
        <v>39479</v>
      </c>
      <c r="AV101" s="314">
        <f>'m1'!Q99</f>
        <v>0.53</v>
      </c>
      <c r="AW101" s="182">
        <v>39479</v>
      </c>
      <c r="AX101" s="361">
        <v>5.0000000000000001E-3</v>
      </c>
      <c r="AY101" s="182">
        <v>39479</v>
      </c>
      <c r="AZ101" s="314">
        <f>'m1'!M99</f>
        <v>0.43</v>
      </c>
      <c r="BA101" s="182">
        <v>39479</v>
      </c>
      <c r="BB101" s="361">
        <v>5.0000000000000001E-3</v>
      </c>
      <c r="BC101" s="182">
        <v>39479</v>
      </c>
      <c r="BD101" s="314">
        <f>'m1'!I99</f>
        <v>0.44</v>
      </c>
      <c r="BE101" s="182">
        <v>39479</v>
      </c>
      <c r="BF101" s="361">
        <v>5.0000000000000001E-3</v>
      </c>
      <c r="BG101" s="182">
        <v>39479</v>
      </c>
      <c r="BH101" s="361">
        <v>0</v>
      </c>
      <c r="BI101" s="182">
        <v>39479</v>
      </c>
      <c r="BJ101" s="314">
        <f>'m1'!U99</f>
        <v>0.20499999999999999</v>
      </c>
      <c r="BK101" s="182">
        <v>39479</v>
      </c>
      <c r="BL101" s="361">
        <v>0</v>
      </c>
      <c r="BM101" s="182">
        <v>39479</v>
      </c>
      <c r="BN101" s="314">
        <f>'m1'!V99</f>
        <v>0.27344000000000002</v>
      </c>
      <c r="BO101" s="182">
        <v>39479</v>
      </c>
      <c r="BP101" s="361">
        <v>0</v>
      </c>
    </row>
    <row r="102" spans="1:68">
      <c r="A102" s="182">
        <v>39508</v>
      </c>
      <c r="B102" s="314">
        <f>'m1'!C100</f>
        <v>0.30499999999999999</v>
      </c>
      <c r="D102" s="182">
        <v>39508</v>
      </c>
      <c r="E102" s="314">
        <f>'m1'!K100</f>
        <v>0.42499999999999999</v>
      </c>
      <c r="G102" s="182">
        <v>39508</v>
      </c>
      <c r="H102" s="314">
        <f>'m1'!O100</f>
        <v>0.52500000000000002</v>
      </c>
      <c r="J102" s="182">
        <v>39508</v>
      </c>
      <c r="K102" s="314">
        <f>'m1'!N100</f>
        <v>0.45499999999999996</v>
      </c>
      <c r="M102" s="182">
        <v>39508</v>
      </c>
      <c r="N102" s="314">
        <f>'m1'!H100</f>
        <v>0.435</v>
      </c>
      <c r="P102" s="182">
        <v>39508</v>
      </c>
      <c r="Q102" s="314">
        <f>'m1'!E100</f>
        <v>0.30499999999999999</v>
      </c>
      <c r="S102" s="182">
        <v>39508</v>
      </c>
      <c r="T102" s="314">
        <f t="shared" si="2"/>
        <v>0.30499999999999999</v>
      </c>
      <c r="V102" s="182">
        <v>39508</v>
      </c>
      <c r="W102" s="314">
        <f t="shared" si="3"/>
        <v>0.30499999999999999</v>
      </c>
      <c r="Y102" s="182">
        <v>39508</v>
      </c>
      <c r="Z102" s="314">
        <f>'m1'!R100</f>
        <v>0.54500000000000004</v>
      </c>
      <c r="AB102" s="182">
        <v>39508</v>
      </c>
      <c r="AC102" s="314">
        <f>'m1'!D100</f>
        <v>0.30499999999999999</v>
      </c>
      <c r="AE102" s="182">
        <v>39508</v>
      </c>
      <c r="AF102" s="314">
        <f>'m1'!L100</f>
        <v>0.42499999999999999</v>
      </c>
      <c r="AH102" s="182">
        <v>39508</v>
      </c>
      <c r="AI102" s="314">
        <f>'m1'!P100</f>
        <v>0.52500000000000002</v>
      </c>
      <c r="AK102" s="182">
        <v>39508</v>
      </c>
      <c r="AL102" s="361">
        <f>'m1'!T100</f>
        <v>0.14499999999999999</v>
      </c>
      <c r="AM102" s="182">
        <v>39508</v>
      </c>
      <c r="AN102" s="314">
        <f>'m1'!J100</f>
        <v>0.435</v>
      </c>
      <c r="AO102" s="182">
        <v>39508</v>
      </c>
      <c r="AP102" s="361">
        <v>0</v>
      </c>
      <c r="AQ102" s="182">
        <v>39508</v>
      </c>
      <c r="AR102" s="314">
        <f>'m1'!F100</f>
        <v>0.27</v>
      </c>
      <c r="AS102" s="182">
        <v>39508</v>
      </c>
      <c r="AT102" s="361">
        <v>0</v>
      </c>
      <c r="AU102" s="182">
        <v>39508</v>
      </c>
      <c r="AV102" s="314">
        <f>'m1'!Q100</f>
        <v>0.52500000000000002</v>
      </c>
      <c r="AW102" s="182">
        <v>39508</v>
      </c>
      <c r="AX102" s="361">
        <v>5.0000000000000001E-3</v>
      </c>
      <c r="AY102" s="182">
        <v>39508</v>
      </c>
      <c r="AZ102" s="314">
        <f>'m1'!M100</f>
        <v>0.42499999999999999</v>
      </c>
      <c r="BA102" s="182">
        <v>39508</v>
      </c>
      <c r="BB102" s="361">
        <v>5.0000000000000001E-3</v>
      </c>
      <c r="BC102" s="182">
        <v>39508</v>
      </c>
      <c r="BD102" s="314">
        <f>'m1'!I100</f>
        <v>0.435</v>
      </c>
      <c r="BE102" s="182">
        <v>39508</v>
      </c>
      <c r="BF102" s="361">
        <v>5.0000000000000001E-3</v>
      </c>
      <c r="BG102" s="182">
        <v>39508</v>
      </c>
      <c r="BH102" s="361">
        <v>0</v>
      </c>
      <c r="BI102" s="182">
        <v>39508</v>
      </c>
      <c r="BJ102" s="314">
        <f>'m1'!U100</f>
        <v>0.19999999999999998</v>
      </c>
      <c r="BK102" s="182">
        <v>39508</v>
      </c>
      <c r="BL102" s="361">
        <v>0</v>
      </c>
      <c r="BM102" s="182">
        <v>39508</v>
      </c>
      <c r="BN102" s="314">
        <f>'m1'!V100</f>
        <v>0.26428000000000001</v>
      </c>
      <c r="BO102" s="182">
        <v>39508</v>
      </c>
      <c r="BP102" s="361">
        <v>0</v>
      </c>
    </row>
    <row r="103" spans="1:68">
      <c r="A103" s="182">
        <v>39539</v>
      </c>
      <c r="B103" s="314">
        <f>'m1'!C101</f>
        <v>0.14000000000000001</v>
      </c>
      <c r="D103" s="182">
        <v>39539</v>
      </c>
      <c r="E103" s="314">
        <f>'m1'!K101</f>
        <v>0.16</v>
      </c>
      <c r="G103" s="182">
        <v>39539</v>
      </c>
      <c r="H103" s="314">
        <f>'m1'!O101</f>
        <v>0.14000000000000001</v>
      </c>
      <c r="J103" s="182">
        <v>39539</v>
      </c>
      <c r="K103" s="314">
        <f>'m1'!N101</f>
        <v>0.18</v>
      </c>
      <c r="M103" s="182">
        <v>39539</v>
      </c>
      <c r="N103" s="314">
        <f>'m1'!H101</f>
        <v>0.14000000000000001</v>
      </c>
      <c r="P103" s="182">
        <v>39539</v>
      </c>
      <c r="Q103" s="314">
        <f>'m1'!E101</f>
        <v>0.14000000000000001</v>
      </c>
      <c r="S103" s="182">
        <v>39539</v>
      </c>
      <c r="T103" s="314">
        <f t="shared" si="2"/>
        <v>0.14000000000000001</v>
      </c>
      <c r="V103" s="182">
        <v>39539</v>
      </c>
      <c r="W103" s="314">
        <f t="shared" si="3"/>
        <v>0.14000000000000001</v>
      </c>
      <c r="Y103" s="182">
        <v>39539</v>
      </c>
      <c r="Z103" s="314">
        <f>'m1'!R101</f>
        <v>0.14000000000000001</v>
      </c>
      <c r="AB103" s="182">
        <v>39539</v>
      </c>
      <c r="AC103" s="314">
        <f>'m1'!D101</f>
        <v>0.14000000000000001</v>
      </c>
      <c r="AE103" s="182">
        <v>39539</v>
      </c>
      <c r="AF103" s="314">
        <f>'m1'!L101</f>
        <v>0.16</v>
      </c>
      <c r="AH103" s="182">
        <v>39539</v>
      </c>
      <c r="AI103" s="314">
        <f>'m1'!P101</f>
        <v>0.14000000000000001</v>
      </c>
      <c r="AK103" s="182">
        <v>39539</v>
      </c>
      <c r="AL103" s="361">
        <f>'m1'!T101</f>
        <v>-0.06</v>
      </c>
      <c r="AM103" s="182">
        <v>39539</v>
      </c>
      <c r="AN103" s="314">
        <f>'m1'!J101</f>
        <v>0.14000000000000001</v>
      </c>
      <c r="AO103" s="182">
        <v>39539</v>
      </c>
      <c r="AP103" s="361">
        <v>0</v>
      </c>
      <c r="AQ103" s="182">
        <v>39539</v>
      </c>
      <c r="AR103" s="314">
        <f>'m1'!F101</f>
        <v>0.10500000000000001</v>
      </c>
      <c r="AS103" s="182">
        <v>39539</v>
      </c>
      <c r="AT103" s="361">
        <v>0</v>
      </c>
      <c r="AU103" s="182">
        <v>39539</v>
      </c>
      <c r="AV103" s="314">
        <f>'m1'!Q101</f>
        <v>0.14000000000000001</v>
      </c>
      <c r="AW103" s="182">
        <v>39539</v>
      </c>
      <c r="AX103" s="361">
        <v>5.0000000000000001E-3</v>
      </c>
      <c r="AY103" s="182">
        <v>39539</v>
      </c>
      <c r="AZ103" s="314">
        <f>'m1'!M101</f>
        <v>0.16</v>
      </c>
      <c r="BA103" s="182">
        <v>39539</v>
      </c>
      <c r="BB103" s="361">
        <v>5.0000000000000001E-3</v>
      </c>
      <c r="BC103" s="182">
        <v>39539</v>
      </c>
      <c r="BD103" s="314">
        <f>'m1'!I101</f>
        <v>0.14000000000000001</v>
      </c>
      <c r="BE103" s="182">
        <v>39539</v>
      </c>
      <c r="BF103" s="361">
        <v>5.0000000000000001E-3</v>
      </c>
      <c r="BG103" s="182">
        <v>39539</v>
      </c>
      <c r="BH103" s="361">
        <v>0</v>
      </c>
      <c r="BI103" s="182">
        <v>39539</v>
      </c>
      <c r="BJ103" s="314">
        <f>'m1'!U101</f>
        <v>-4.9999999999999975E-3</v>
      </c>
      <c r="BK103" s="182">
        <v>39539</v>
      </c>
      <c r="BL103" s="361">
        <v>0</v>
      </c>
      <c r="BM103" s="182">
        <v>39539</v>
      </c>
      <c r="BN103" s="314">
        <f>'m1'!V101</f>
        <v>0.16</v>
      </c>
      <c r="BO103" s="182">
        <v>39539</v>
      </c>
      <c r="BP103" s="361">
        <v>0</v>
      </c>
    </row>
    <row r="104" spans="1:68">
      <c r="A104" s="182">
        <v>39569</v>
      </c>
      <c r="B104" s="314">
        <f>'m1'!C102</f>
        <v>0.14000000000000001</v>
      </c>
      <c r="D104" s="182">
        <v>39569</v>
      </c>
      <c r="E104" s="314">
        <f>'m1'!K102</f>
        <v>0.16</v>
      </c>
      <c r="G104" s="182">
        <v>39569</v>
      </c>
      <c r="H104" s="314">
        <f>'m1'!O102</f>
        <v>0.14000000000000001</v>
      </c>
      <c r="J104" s="182">
        <v>39569</v>
      </c>
      <c r="K104" s="314">
        <f>'m1'!N102</f>
        <v>0.18</v>
      </c>
      <c r="M104" s="182">
        <v>39569</v>
      </c>
      <c r="N104" s="314">
        <f>'m1'!H102</f>
        <v>0.14000000000000001</v>
      </c>
      <c r="P104" s="182">
        <v>39569</v>
      </c>
      <c r="Q104" s="314">
        <f>'m1'!E102</f>
        <v>0.14000000000000001</v>
      </c>
      <c r="S104" s="182">
        <v>39569</v>
      </c>
      <c r="T104" s="314">
        <f t="shared" si="2"/>
        <v>0.14000000000000001</v>
      </c>
      <c r="V104" s="182">
        <v>39569</v>
      </c>
      <c r="W104" s="314">
        <f t="shared" si="3"/>
        <v>0.14000000000000001</v>
      </c>
      <c r="Y104" s="182">
        <v>39569</v>
      </c>
      <c r="Z104" s="314">
        <f>'m1'!R102</f>
        <v>0.14000000000000001</v>
      </c>
      <c r="AB104" s="182">
        <v>39569</v>
      </c>
      <c r="AC104" s="314">
        <f>'m1'!D102</f>
        <v>0.14000000000000001</v>
      </c>
      <c r="AE104" s="182">
        <v>39569</v>
      </c>
      <c r="AF104" s="314">
        <f>'m1'!L102</f>
        <v>0.16</v>
      </c>
      <c r="AH104" s="182">
        <v>39569</v>
      </c>
      <c r="AI104" s="314">
        <f>'m1'!P102</f>
        <v>0.14000000000000001</v>
      </c>
      <c r="AK104" s="182">
        <v>39569</v>
      </c>
      <c r="AL104" s="361">
        <f>'m1'!T102</f>
        <v>-0.06</v>
      </c>
      <c r="AM104" s="182">
        <v>39569</v>
      </c>
      <c r="AN104" s="314">
        <f>'m1'!J102</f>
        <v>0.14000000000000001</v>
      </c>
      <c r="AO104" s="182">
        <v>39569</v>
      </c>
      <c r="AP104" s="361">
        <v>0</v>
      </c>
      <c r="AQ104" s="182">
        <v>39569</v>
      </c>
      <c r="AR104" s="314">
        <f>'m1'!F102</f>
        <v>0.10500000000000001</v>
      </c>
      <c r="AS104" s="182">
        <v>39569</v>
      </c>
      <c r="AT104" s="361">
        <v>0</v>
      </c>
      <c r="AU104" s="182">
        <v>39569</v>
      </c>
      <c r="AV104" s="314">
        <f>'m1'!Q102</f>
        <v>0.14000000000000001</v>
      </c>
      <c r="AW104" s="182">
        <v>39569</v>
      </c>
      <c r="AX104" s="361">
        <v>5.0000000000000001E-3</v>
      </c>
      <c r="AY104" s="182">
        <v>39569</v>
      </c>
      <c r="AZ104" s="314">
        <f>'m1'!M102</f>
        <v>0.16</v>
      </c>
      <c r="BA104" s="182">
        <v>39569</v>
      </c>
      <c r="BB104" s="361">
        <v>5.0000000000000001E-3</v>
      </c>
      <c r="BC104" s="182">
        <v>39569</v>
      </c>
      <c r="BD104" s="314">
        <f>'m1'!I102</f>
        <v>0.14000000000000001</v>
      </c>
      <c r="BE104" s="182">
        <v>39569</v>
      </c>
      <c r="BF104" s="361">
        <v>5.0000000000000001E-3</v>
      </c>
      <c r="BG104" s="182">
        <v>39569</v>
      </c>
      <c r="BH104" s="361">
        <v>0</v>
      </c>
      <c r="BI104" s="182">
        <v>39569</v>
      </c>
      <c r="BJ104" s="314">
        <f>'m1'!U102</f>
        <v>-4.9999999999999975E-3</v>
      </c>
      <c r="BK104" s="182">
        <v>39569</v>
      </c>
      <c r="BL104" s="361">
        <v>0</v>
      </c>
      <c r="BM104" s="182">
        <v>39569</v>
      </c>
      <c r="BN104" s="314">
        <f>'m1'!V102</f>
        <v>0.15</v>
      </c>
      <c r="BO104" s="182">
        <v>39569</v>
      </c>
      <c r="BP104" s="361">
        <v>0</v>
      </c>
    </row>
    <row r="105" spans="1:68">
      <c r="A105" s="182">
        <v>39600</v>
      </c>
      <c r="B105" s="314">
        <f>'m1'!C103</f>
        <v>0.14000000000000001</v>
      </c>
      <c r="D105" s="182">
        <v>39600</v>
      </c>
      <c r="E105" s="314">
        <f>'m1'!K103</f>
        <v>0.16</v>
      </c>
      <c r="G105" s="182">
        <v>39600</v>
      </c>
      <c r="H105" s="314">
        <f>'m1'!O103</f>
        <v>0.14000000000000001</v>
      </c>
      <c r="J105" s="182">
        <v>39600</v>
      </c>
      <c r="K105" s="314">
        <f>'m1'!N103</f>
        <v>0.18</v>
      </c>
      <c r="M105" s="182">
        <v>39600</v>
      </c>
      <c r="N105" s="314">
        <f>'m1'!H103</f>
        <v>0.14000000000000001</v>
      </c>
      <c r="P105" s="182">
        <v>39600</v>
      </c>
      <c r="Q105" s="314">
        <f>'m1'!E103</f>
        <v>0.14000000000000001</v>
      </c>
      <c r="S105" s="182">
        <v>39600</v>
      </c>
      <c r="T105" s="314">
        <f t="shared" si="2"/>
        <v>0.14000000000000001</v>
      </c>
      <c r="V105" s="182">
        <v>39600</v>
      </c>
      <c r="W105" s="314">
        <f t="shared" si="3"/>
        <v>0.14000000000000001</v>
      </c>
      <c r="Y105" s="182">
        <v>39600</v>
      </c>
      <c r="Z105" s="314">
        <f>'m1'!R103</f>
        <v>0.14000000000000001</v>
      </c>
      <c r="AB105" s="182">
        <v>39600</v>
      </c>
      <c r="AC105" s="314">
        <f>'m1'!D103</f>
        <v>0.14000000000000001</v>
      </c>
      <c r="AE105" s="182">
        <v>39600</v>
      </c>
      <c r="AF105" s="314">
        <f>'m1'!L103</f>
        <v>0.16</v>
      </c>
      <c r="AH105" s="182">
        <v>39600</v>
      </c>
      <c r="AI105" s="314">
        <f>'m1'!P103</f>
        <v>0.14000000000000001</v>
      </c>
      <c r="AK105" s="182">
        <v>39600</v>
      </c>
      <c r="AL105" s="361">
        <f>'m1'!T103</f>
        <v>-0.06</v>
      </c>
      <c r="AM105" s="182">
        <v>39600</v>
      </c>
      <c r="AN105" s="314">
        <f>'m1'!J103</f>
        <v>0.14000000000000001</v>
      </c>
      <c r="AO105" s="182">
        <v>39600</v>
      </c>
      <c r="AP105" s="361">
        <v>0</v>
      </c>
      <c r="AQ105" s="182">
        <v>39600</v>
      </c>
      <c r="AR105" s="314">
        <f>'m1'!F103</f>
        <v>0.10500000000000001</v>
      </c>
      <c r="AS105" s="182">
        <v>39600</v>
      </c>
      <c r="AT105" s="361">
        <v>0</v>
      </c>
      <c r="AU105" s="182">
        <v>39600</v>
      </c>
      <c r="AV105" s="314">
        <f>'m1'!Q103</f>
        <v>0.14000000000000001</v>
      </c>
      <c r="AW105" s="182">
        <v>39600</v>
      </c>
      <c r="AX105" s="361">
        <v>5.0000000000000001E-3</v>
      </c>
      <c r="AY105" s="182">
        <v>39600</v>
      </c>
      <c r="AZ105" s="314">
        <f>'m1'!M103</f>
        <v>0.16</v>
      </c>
      <c r="BA105" s="182">
        <v>39600</v>
      </c>
      <c r="BB105" s="361">
        <v>5.0000000000000001E-3</v>
      </c>
      <c r="BC105" s="182">
        <v>39600</v>
      </c>
      <c r="BD105" s="314">
        <f>'m1'!I103</f>
        <v>0.14000000000000001</v>
      </c>
      <c r="BE105" s="182">
        <v>39600</v>
      </c>
      <c r="BF105" s="361">
        <v>5.0000000000000001E-3</v>
      </c>
      <c r="BG105" s="182">
        <v>39600</v>
      </c>
      <c r="BH105" s="361">
        <v>0</v>
      </c>
      <c r="BI105" s="182">
        <v>39600</v>
      </c>
      <c r="BJ105" s="314">
        <f>'m1'!U103</f>
        <v>-4.9999999999999975E-3</v>
      </c>
      <c r="BK105" s="182">
        <v>39600</v>
      </c>
      <c r="BL105" s="361">
        <v>0</v>
      </c>
      <c r="BM105" s="182">
        <v>39600</v>
      </c>
      <c r="BN105" s="314">
        <f>'m1'!V103</f>
        <v>0.14499999999999999</v>
      </c>
      <c r="BO105" s="182">
        <v>39600</v>
      </c>
      <c r="BP105" s="361">
        <v>0</v>
      </c>
    </row>
    <row r="106" spans="1:68">
      <c r="A106" s="182">
        <v>39630</v>
      </c>
      <c r="B106" s="314">
        <f>'m1'!C104</f>
        <v>0.14000000000000001</v>
      </c>
      <c r="D106" s="182">
        <v>39630</v>
      </c>
      <c r="E106" s="314">
        <f>'m1'!K104</f>
        <v>0.16</v>
      </c>
      <c r="G106" s="182">
        <v>39630</v>
      </c>
      <c r="H106" s="314">
        <f>'m1'!O104</f>
        <v>0.14000000000000001</v>
      </c>
      <c r="J106" s="182">
        <v>39630</v>
      </c>
      <c r="K106" s="314">
        <f>'m1'!N104</f>
        <v>0.18</v>
      </c>
      <c r="M106" s="182">
        <v>39630</v>
      </c>
      <c r="N106" s="314">
        <f>'m1'!H104</f>
        <v>0.14000000000000001</v>
      </c>
      <c r="P106" s="182">
        <v>39630</v>
      </c>
      <c r="Q106" s="314">
        <f>'m1'!E104</f>
        <v>0.14000000000000001</v>
      </c>
      <c r="S106" s="182">
        <v>39630</v>
      </c>
      <c r="T106" s="314">
        <f t="shared" si="2"/>
        <v>0.14000000000000001</v>
      </c>
      <c r="V106" s="182">
        <v>39630</v>
      </c>
      <c r="W106" s="314">
        <f t="shared" si="3"/>
        <v>0.14000000000000001</v>
      </c>
      <c r="Y106" s="182">
        <v>39630</v>
      </c>
      <c r="Z106" s="314">
        <f>'m1'!R104</f>
        <v>0.14000000000000001</v>
      </c>
      <c r="AB106" s="182">
        <v>39630</v>
      </c>
      <c r="AC106" s="314">
        <f>'m1'!D104</f>
        <v>0.14000000000000001</v>
      </c>
      <c r="AE106" s="182">
        <v>39630</v>
      </c>
      <c r="AF106" s="314">
        <f>'m1'!L104</f>
        <v>0.16</v>
      </c>
      <c r="AH106" s="182">
        <v>39630</v>
      </c>
      <c r="AI106" s="314">
        <f>'m1'!P104</f>
        <v>0.14000000000000001</v>
      </c>
      <c r="AK106" s="182">
        <v>39630</v>
      </c>
      <c r="AL106" s="361">
        <f>'m1'!T104</f>
        <v>-0.06</v>
      </c>
      <c r="AM106" s="182">
        <v>39630</v>
      </c>
      <c r="AN106" s="314">
        <f>'m1'!J104</f>
        <v>0.14000000000000001</v>
      </c>
      <c r="AO106" s="182">
        <v>39630</v>
      </c>
      <c r="AP106" s="361">
        <v>0</v>
      </c>
      <c r="AQ106" s="182">
        <v>39630</v>
      </c>
      <c r="AR106" s="314">
        <f>'m1'!F104</f>
        <v>0.10500000000000001</v>
      </c>
      <c r="AS106" s="182">
        <v>39630</v>
      </c>
      <c r="AT106" s="361">
        <v>0</v>
      </c>
      <c r="AU106" s="182">
        <v>39630</v>
      </c>
      <c r="AV106" s="314">
        <f>'m1'!Q104</f>
        <v>0.14000000000000001</v>
      </c>
      <c r="AW106" s="182">
        <v>39630</v>
      </c>
      <c r="AX106" s="361">
        <v>5.0000000000000001E-3</v>
      </c>
      <c r="AY106" s="182">
        <v>39630</v>
      </c>
      <c r="AZ106" s="314">
        <f>'m1'!M104</f>
        <v>0.16</v>
      </c>
      <c r="BA106" s="182">
        <v>39630</v>
      </c>
      <c r="BB106" s="361">
        <v>5.0000000000000001E-3</v>
      </c>
      <c r="BC106" s="182">
        <v>39630</v>
      </c>
      <c r="BD106" s="314">
        <f>'m1'!I104</f>
        <v>0.14000000000000001</v>
      </c>
      <c r="BE106" s="182">
        <v>39630</v>
      </c>
      <c r="BF106" s="361">
        <v>5.0000000000000001E-3</v>
      </c>
      <c r="BG106" s="182">
        <v>39630</v>
      </c>
      <c r="BH106" s="361">
        <v>0</v>
      </c>
      <c r="BI106" s="182">
        <v>39630</v>
      </c>
      <c r="BJ106" s="314">
        <f>'m1'!U104</f>
        <v>-4.9999999999999975E-3</v>
      </c>
      <c r="BK106" s="182">
        <v>39630</v>
      </c>
      <c r="BL106" s="361">
        <v>0</v>
      </c>
      <c r="BM106" s="182">
        <v>39630</v>
      </c>
      <c r="BN106" s="314">
        <f>'m1'!V104</f>
        <v>0.13500000000000001</v>
      </c>
      <c r="BO106" s="182">
        <v>39630</v>
      </c>
      <c r="BP106" s="361">
        <v>0</v>
      </c>
    </row>
    <row r="107" spans="1:68">
      <c r="A107" s="182">
        <v>39661</v>
      </c>
      <c r="B107" s="314">
        <f>'m1'!C105</f>
        <v>0.14000000000000001</v>
      </c>
      <c r="D107" s="182">
        <v>39661</v>
      </c>
      <c r="E107" s="314">
        <f>'m1'!K105</f>
        <v>0.16</v>
      </c>
      <c r="G107" s="182">
        <v>39661</v>
      </c>
      <c r="H107" s="314">
        <f>'m1'!O105</f>
        <v>0.14000000000000001</v>
      </c>
      <c r="J107" s="182">
        <v>39661</v>
      </c>
      <c r="K107" s="314">
        <f>'m1'!N105</f>
        <v>0.18</v>
      </c>
      <c r="M107" s="182">
        <v>39661</v>
      </c>
      <c r="N107" s="314">
        <f>'m1'!H105</f>
        <v>0.14000000000000001</v>
      </c>
      <c r="P107" s="182">
        <v>39661</v>
      </c>
      <c r="Q107" s="314">
        <f>'m1'!E105</f>
        <v>0.14000000000000001</v>
      </c>
      <c r="S107" s="182">
        <v>39661</v>
      </c>
      <c r="T107" s="314">
        <f t="shared" si="2"/>
        <v>0.14000000000000001</v>
      </c>
      <c r="V107" s="182">
        <v>39661</v>
      </c>
      <c r="W107" s="314">
        <f t="shared" si="3"/>
        <v>0.14000000000000001</v>
      </c>
      <c r="Y107" s="182">
        <v>39661</v>
      </c>
      <c r="Z107" s="314">
        <f>'m1'!R105</f>
        <v>0.14000000000000001</v>
      </c>
      <c r="AB107" s="182">
        <v>39661</v>
      </c>
      <c r="AC107" s="314">
        <f>'m1'!D105</f>
        <v>0.14000000000000001</v>
      </c>
      <c r="AE107" s="182">
        <v>39661</v>
      </c>
      <c r="AF107" s="314">
        <f>'m1'!L105</f>
        <v>0.16</v>
      </c>
      <c r="AH107" s="182">
        <v>39661</v>
      </c>
      <c r="AI107" s="314">
        <f>'m1'!P105</f>
        <v>0.14000000000000001</v>
      </c>
      <c r="AK107" s="182">
        <v>39661</v>
      </c>
      <c r="AL107" s="361">
        <f>'m1'!T105</f>
        <v>-0.06</v>
      </c>
      <c r="AM107" s="182">
        <v>39661</v>
      </c>
      <c r="AN107" s="314">
        <f>'m1'!J105</f>
        <v>0.14000000000000001</v>
      </c>
      <c r="AO107" s="182">
        <v>39661</v>
      </c>
      <c r="AP107" s="361">
        <v>0</v>
      </c>
      <c r="AQ107" s="182">
        <v>39661</v>
      </c>
      <c r="AR107" s="314">
        <f>'m1'!F105</f>
        <v>0.10500000000000001</v>
      </c>
      <c r="AS107" s="182">
        <v>39661</v>
      </c>
      <c r="AT107" s="361">
        <v>0</v>
      </c>
      <c r="AU107" s="182">
        <v>39661</v>
      </c>
      <c r="AV107" s="314">
        <f>'m1'!Q105</f>
        <v>0.14000000000000001</v>
      </c>
      <c r="AW107" s="182">
        <v>39661</v>
      </c>
      <c r="AX107" s="361">
        <v>5.0000000000000001E-3</v>
      </c>
      <c r="AY107" s="182">
        <v>39661</v>
      </c>
      <c r="AZ107" s="314">
        <f>'m1'!M105</f>
        <v>0.16</v>
      </c>
      <c r="BA107" s="182">
        <v>39661</v>
      </c>
      <c r="BB107" s="361">
        <v>5.0000000000000001E-3</v>
      </c>
      <c r="BC107" s="182">
        <v>39661</v>
      </c>
      <c r="BD107" s="314">
        <f>'m1'!I105</f>
        <v>0.14000000000000001</v>
      </c>
      <c r="BE107" s="182">
        <v>39661</v>
      </c>
      <c r="BF107" s="361">
        <v>5.0000000000000001E-3</v>
      </c>
      <c r="BG107" s="182">
        <v>39661</v>
      </c>
      <c r="BH107" s="361">
        <v>0</v>
      </c>
      <c r="BI107" s="182">
        <v>39661</v>
      </c>
      <c r="BJ107" s="314">
        <f>'m1'!U105</f>
        <v>-4.9999999999999975E-3</v>
      </c>
      <c r="BK107" s="182">
        <v>39661</v>
      </c>
      <c r="BL107" s="361">
        <v>0</v>
      </c>
      <c r="BM107" s="182">
        <v>39661</v>
      </c>
      <c r="BN107" s="314">
        <f>'m1'!V105</f>
        <v>0.13250000000000001</v>
      </c>
      <c r="BO107" s="182">
        <v>39661</v>
      </c>
      <c r="BP107" s="361">
        <v>0</v>
      </c>
    </row>
    <row r="108" spans="1:68">
      <c r="A108" s="182">
        <v>39692</v>
      </c>
      <c r="B108" s="314">
        <f>'m1'!C106</f>
        <v>0.14000000000000001</v>
      </c>
      <c r="D108" s="182">
        <v>39692</v>
      </c>
      <c r="E108" s="314">
        <f>'m1'!K106</f>
        <v>0.16</v>
      </c>
      <c r="G108" s="182">
        <v>39692</v>
      </c>
      <c r="H108" s="314">
        <f>'m1'!O106</f>
        <v>0.14000000000000001</v>
      </c>
      <c r="J108" s="182">
        <v>39692</v>
      </c>
      <c r="K108" s="314">
        <f>'m1'!N106</f>
        <v>0.18</v>
      </c>
      <c r="M108" s="182">
        <v>39692</v>
      </c>
      <c r="N108" s="314">
        <f>'m1'!H106</f>
        <v>0.14000000000000001</v>
      </c>
      <c r="P108" s="182">
        <v>39692</v>
      </c>
      <c r="Q108" s="314">
        <f>'m1'!E106</f>
        <v>0.14000000000000001</v>
      </c>
      <c r="S108" s="182">
        <v>39692</v>
      </c>
      <c r="T108" s="314">
        <f t="shared" si="2"/>
        <v>0.14000000000000001</v>
      </c>
      <c r="V108" s="182">
        <v>39692</v>
      </c>
      <c r="W108" s="314">
        <f t="shared" si="3"/>
        <v>0.14000000000000001</v>
      </c>
      <c r="Y108" s="182">
        <v>39692</v>
      </c>
      <c r="Z108" s="314">
        <f>'m1'!R106</f>
        <v>0.14000000000000001</v>
      </c>
      <c r="AB108" s="182">
        <v>39692</v>
      </c>
      <c r="AC108" s="314">
        <f>'m1'!D106</f>
        <v>0.14000000000000001</v>
      </c>
      <c r="AE108" s="182">
        <v>39692</v>
      </c>
      <c r="AF108" s="314">
        <f>'m1'!L106</f>
        <v>0.16</v>
      </c>
      <c r="AH108" s="182">
        <v>39692</v>
      </c>
      <c r="AI108" s="314">
        <f>'m1'!P106</f>
        <v>0.14000000000000001</v>
      </c>
      <c r="AK108" s="182">
        <v>39692</v>
      </c>
      <c r="AL108" s="361">
        <f>'m1'!T106</f>
        <v>-0.06</v>
      </c>
      <c r="AM108" s="182">
        <v>39692</v>
      </c>
      <c r="AN108" s="314">
        <f>'m1'!J106</f>
        <v>0.14000000000000001</v>
      </c>
      <c r="AO108" s="182">
        <v>39692</v>
      </c>
      <c r="AP108" s="361">
        <v>0</v>
      </c>
      <c r="AQ108" s="182">
        <v>39692</v>
      </c>
      <c r="AR108" s="314">
        <f>'m1'!F106</f>
        <v>0.10500000000000001</v>
      </c>
      <c r="AS108" s="182">
        <v>39692</v>
      </c>
      <c r="AT108" s="361">
        <v>0</v>
      </c>
      <c r="AU108" s="182">
        <v>39692</v>
      </c>
      <c r="AV108" s="314">
        <f>'m1'!Q106</f>
        <v>0.14000000000000001</v>
      </c>
      <c r="AW108" s="182">
        <v>39692</v>
      </c>
      <c r="AX108" s="361">
        <v>5.0000000000000001E-3</v>
      </c>
      <c r="AY108" s="182">
        <v>39692</v>
      </c>
      <c r="AZ108" s="314">
        <f>'m1'!M106</f>
        <v>0.16</v>
      </c>
      <c r="BA108" s="182">
        <v>39692</v>
      </c>
      <c r="BB108" s="361">
        <v>5.0000000000000001E-3</v>
      </c>
      <c r="BC108" s="182">
        <v>39692</v>
      </c>
      <c r="BD108" s="314">
        <f>'m1'!I106</f>
        <v>0.14000000000000001</v>
      </c>
      <c r="BE108" s="182">
        <v>39692</v>
      </c>
      <c r="BF108" s="361">
        <v>5.0000000000000001E-3</v>
      </c>
      <c r="BG108" s="182">
        <v>39692</v>
      </c>
      <c r="BH108" s="361">
        <v>0</v>
      </c>
      <c r="BI108" s="182">
        <v>39692</v>
      </c>
      <c r="BJ108" s="314">
        <f>'m1'!U106</f>
        <v>-4.9999999999999975E-3</v>
      </c>
      <c r="BK108" s="182">
        <v>39692</v>
      </c>
      <c r="BL108" s="361">
        <v>0</v>
      </c>
      <c r="BM108" s="182">
        <v>39692</v>
      </c>
      <c r="BN108" s="314">
        <f>'m1'!V106</f>
        <v>0.13</v>
      </c>
      <c r="BO108" s="182">
        <v>39692</v>
      </c>
      <c r="BP108" s="361">
        <v>0</v>
      </c>
    </row>
    <row r="109" spans="1:68">
      <c r="A109" s="182">
        <v>39722</v>
      </c>
      <c r="B109" s="314">
        <f>'m1'!C107</f>
        <v>0.14000000000000001</v>
      </c>
      <c r="D109" s="182">
        <v>39722</v>
      </c>
      <c r="E109" s="314">
        <f>'m1'!K107</f>
        <v>0.16</v>
      </c>
      <c r="G109" s="182">
        <v>39722</v>
      </c>
      <c r="H109" s="314">
        <f>'m1'!O107</f>
        <v>0.14000000000000001</v>
      </c>
      <c r="J109" s="182">
        <v>39722</v>
      </c>
      <c r="K109" s="314">
        <f>'m1'!N107</f>
        <v>0.18</v>
      </c>
      <c r="M109" s="182">
        <v>39722</v>
      </c>
      <c r="N109" s="314">
        <f>'m1'!H107</f>
        <v>0.14000000000000001</v>
      </c>
      <c r="P109" s="182">
        <v>39722</v>
      </c>
      <c r="Q109" s="314">
        <f>'m1'!E107</f>
        <v>0.14000000000000001</v>
      </c>
      <c r="S109" s="182">
        <v>39722</v>
      </c>
      <c r="T109" s="314">
        <f t="shared" si="2"/>
        <v>0.14000000000000001</v>
      </c>
      <c r="V109" s="182">
        <v>39722</v>
      </c>
      <c r="W109" s="314">
        <f t="shared" si="3"/>
        <v>0.14000000000000001</v>
      </c>
      <c r="Y109" s="182">
        <v>39722</v>
      </c>
      <c r="Z109" s="314">
        <f>'m1'!R107</f>
        <v>0.14000000000000001</v>
      </c>
      <c r="AB109" s="182">
        <v>39722</v>
      </c>
      <c r="AC109" s="314">
        <f>'m1'!D107</f>
        <v>0.14000000000000001</v>
      </c>
      <c r="AE109" s="182">
        <v>39722</v>
      </c>
      <c r="AF109" s="314">
        <f>'m1'!L107</f>
        <v>0.16</v>
      </c>
      <c r="AH109" s="182">
        <v>39722</v>
      </c>
      <c r="AI109" s="314">
        <f>'m1'!P107</f>
        <v>0.14000000000000001</v>
      </c>
      <c r="AK109" s="182">
        <v>39722</v>
      </c>
      <c r="AL109" s="361">
        <f>'m1'!T107</f>
        <v>-0.06</v>
      </c>
      <c r="AM109" s="182">
        <v>39722</v>
      </c>
      <c r="AN109" s="314">
        <f>'m1'!J107</f>
        <v>0.14000000000000001</v>
      </c>
      <c r="AO109" s="182">
        <v>39722</v>
      </c>
      <c r="AP109" s="361">
        <v>0</v>
      </c>
      <c r="AQ109" s="182">
        <v>39722</v>
      </c>
      <c r="AR109" s="314">
        <f>'m1'!F107</f>
        <v>0.10500000000000001</v>
      </c>
      <c r="AS109" s="182">
        <v>39722</v>
      </c>
      <c r="AT109" s="361">
        <v>0</v>
      </c>
      <c r="AU109" s="182">
        <v>39722</v>
      </c>
      <c r="AV109" s="314">
        <f>'m1'!Q107</f>
        <v>0.14000000000000001</v>
      </c>
      <c r="AW109" s="182">
        <v>39722</v>
      </c>
      <c r="AX109" s="361">
        <v>5.0000000000000001E-3</v>
      </c>
      <c r="AY109" s="182">
        <v>39722</v>
      </c>
      <c r="AZ109" s="314">
        <f>'m1'!M107</f>
        <v>0.16</v>
      </c>
      <c r="BA109" s="182">
        <v>39722</v>
      </c>
      <c r="BB109" s="361">
        <v>5.0000000000000001E-3</v>
      </c>
      <c r="BC109" s="182">
        <v>39722</v>
      </c>
      <c r="BD109" s="314">
        <f>'m1'!I107</f>
        <v>0.14000000000000001</v>
      </c>
      <c r="BE109" s="182">
        <v>39722</v>
      </c>
      <c r="BF109" s="361">
        <v>5.0000000000000001E-3</v>
      </c>
      <c r="BG109" s="182">
        <v>39722</v>
      </c>
      <c r="BH109" s="361">
        <v>0</v>
      </c>
      <c r="BI109" s="182">
        <v>39722</v>
      </c>
      <c r="BJ109" s="314">
        <f>'m1'!U107</f>
        <v>-4.9999999999999975E-3</v>
      </c>
      <c r="BK109" s="182">
        <v>39722</v>
      </c>
      <c r="BL109" s="361">
        <v>0</v>
      </c>
      <c r="BM109" s="182">
        <v>39722</v>
      </c>
      <c r="BN109" s="314">
        <f>'m1'!V107</f>
        <v>0.14499999999999999</v>
      </c>
      <c r="BO109" s="182">
        <v>39722</v>
      </c>
      <c r="BP109" s="361">
        <v>0</v>
      </c>
    </row>
    <row r="110" spans="1:68">
      <c r="A110" s="182">
        <v>39753</v>
      </c>
      <c r="B110" s="314">
        <f>'m1'!C108</f>
        <v>0.22500000000000001</v>
      </c>
      <c r="D110" s="182">
        <v>39753</v>
      </c>
      <c r="E110" s="314">
        <f>'m1'!K108</f>
        <v>0.34499999999999997</v>
      </c>
      <c r="G110" s="182">
        <v>39753</v>
      </c>
      <c r="H110" s="314">
        <f>'m1'!O108</f>
        <v>0.44499999999999995</v>
      </c>
      <c r="J110" s="182">
        <v>39753</v>
      </c>
      <c r="K110" s="314">
        <f>'m1'!N108</f>
        <v>0.375</v>
      </c>
      <c r="M110" s="182">
        <v>39753</v>
      </c>
      <c r="N110" s="314">
        <f>'m1'!H108</f>
        <v>0.35</v>
      </c>
      <c r="P110" s="182">
        <v>39753</v>
      </c>
      <c r="Q110" s="314">
        <f>'m1'!E108</f>
        <v>0.22500000000000001</v>
      </c>
      <c r="S110" s="182">
        <v>39753</v>
      </c>
      <c r="T110" s="314">
        <f t="shared" si="2"/>
        <v>0.22500000000000001</v>
      </c>
      <c r="V110" s="182">
        <v>39753</v>
      </c>
      <c r="W110" s="314">
        <f t="shared" si="3"/>
        <v>0.22500000000000001</v>
      </c>
      <c r="Y110" s="182">
        <v>39753</v>
      </c>
      <c r="Z110" s="314">
        <f>'m1'!R108</f>
        <v>0.46499999999999997</v>
      </c>
      <c r="AB110" s="182">
        <v>39753</v>
      </c>
      <c r="AC110" s="314">
        <f>'m1'!D108</f>
        <v>0.22500000000000001</v>
      </c>
      <c r="AE110" s="182">
        <v>39753</v>
      </c>
      <c r="AF110" s="314">
        <f>'m1'!L108</f>
        <v>0.34499999999999997</v>
      </c>
      <c r="AH110" s="182">
        <v>39753</v>
      </c>
      <c r="AI110" s="314">
        <f>'m1'!P108</f>
        <v>0.44499999999999995</v>
      </c>
      <c r="AK110" s="182">
        <v>39753</v>
      </c>
      <c r="AL110" s="361">
        <f>'m1'!T108</f>
        <v>6.5000000000000002E-2</v>
      </c>
      <c r="AM110" s="182">
        <v>39753</v>
      </c>
      <c r="AN110" s="314">
        <f>'m1'!J108</f>
        <v>0.35</v>
      </c>
      <c r="AO110" s="182">
        <v>39753</v>
      </c>
      <c r="AP110" s="361">
        <v>0</v>
      </c>
      <c r="AQ110" s="182">
        <v>39753</v>
      </c>
      <c r="AR110" s="314">
        <f>'m1'!F108</f>
        <v>0.19</v>
      </c>
      <c r="AS110" s="182">
        <v>39753</v>
      </c>
      <c r="AT110" s="361">
        <v>0</v>
      </c>
      <c r="AU110" s="182">
        <v>39753</v>
      </c>
      <c r="AV110" s="314">
        <f>'m1'!Q108</f>
        <v>0.44499999999999995</v>
      </c>
      <c r="AW110" s="182">
        <v>39753</v>
      </c>
      <c r="AX110" s="361">
        <v>5.0000000000000001E-3</v>
      </c>
      <c r="AY110" s="182">
        <v>39753</v>
      </c>
      <c r="AZ110" s="314">
        <f>'m1'!M108</f>
        <v>0.34499999999999997</v>
      </c>
      <c r="BA110" s="182">
        <v>39753</v>
      </c>
      <c r="BB110" s="361">
        <v>5.0000000000000001E-3</v>
      </c>
      <c r="BC110" s="182">
        <v>39753</v>
      </c>
      <c r="BD110" s="314">
        <f>'m1'!I108</f>
        <v>0.35</v>
      </c>
      <c r="BE110" s="182">
        <v>39753</v>
      </c>
      <c r="BF110" s="361">
        <v>5.0000000000000001E-3</v>
      </c>
      <c r="BG110" s="182">
        <v>39753</v>
      </c>
      <c r="BH110" s="361">
        <v>0</v>
      </c>
      <c r="BI110" s="182">
        <v>39753</v>
      </c>
      <c r="BJ110" s="314">
        <f>'m1'!U108</f>
        <v>0.12</v>
      </c>
      <c r="BK110" s="182">
        <v>39753</v>
      </c>
      <c r="BL110" s="361">
        <v>0</v>
      </c>
      <c r="BM110" s="182">
        <v>39753</v>
      </c>
      <c r="BN110" s="314">
        <f>'m1'!V108</f>
        <v>0.18280800000000003</v>
      </c>
      <c r="BO110" s="182">
        <v>39753</v>
      </c>
      <c r="BP110" s="361">
        <v>0</v>
      </c>
    </row>
    <row r="111" spans="1:68">
      <c r="A111" s="182">
        <v>39783</v>
      </c>
      <c r="B111" s="314">
        <f>'m1'!C109</f>
        <v>0.22500000000000001</v>
      </c>
      <c r="D111" s="182">
        <v>39783</v>
      </c>
      <c r="E111" s="314">
        <f>'m1'!K109</f>
        <v>0.34499999999999997</v>
      </c>
      <c r="G111" s="182">
        <v>39783</v>
      </c>
      <c r="H111" s="314">
        <f>'m1'!O109</f>
        <v>0.44499999999999995</v>
      </c>
      <c r="J111" s="182">
        <v>39783</v>
      </c>
      <c r="K111" s="314">
        <f>'m1'!N109</f>
        <v>0.375</v>
      </c>
      <c r="M111" s="182">
        <v>39783</v>
      </c>
      <c r="N111" s="314">
        <f>'m1'!H109</f>
        <v>0.35</v>
      </c>
      <c r="P111" s="182">
        <v>39783</v>
      </c>
      <c r="Q111" s="314">
        <f>'m1'!E109</f>
        <v>0.22500000000000001</v>
      </c>
      <c r="S111" s="182">
        <v>39783</v>
      </c>
      <c r="T111" s="314">
        <f t="shared" si="2"/>
        <v>0.22500000000000001</v>
      </c>
      <c r="V111" s="182">
        <v>39783</v>
      </c>
      <c r="W111" s="314">
        <f t="shared" si="3"/>
        <v>0.22500000000000001</v>
      </c>
      <c r="Y111" s="182">
        <v>39783</v>
      </c>
      <c r="Z111" s="314">
        <f>'m1'!R109</f>
        <v>0.46499999999999997</v>
      </c>
      <c r="AB111" s="182">
        <v>39783</v>
      </c>
      <c r="AC111" s="314">
        <f>'m1'!D109</f>
        <v>0.22500000000000001</v>
      </c>
      <c r="AE111" s="182">
        <v>39783</v>
      </c>
      <c r="AF111" s="314">
        <f>'m1'!L109</f>
        <v>0.34499999999999997</v>
      </c>
      <c r="AH111" s="182">
        <v>39783</v>
      </c>
      <c r="AI111" s="314">
        <f>'m1'!P109</f>
        <v>0.44499999999999995</v>
      </c>
      <c r="AK111" s="182">
        <v>39783</v>
      </c>
      <c r="AL111" s="361">
        <f>'m1'!T109</f>
        <v>6.5000000000000002E-2</v>
      </c>
      <c r="AM111" s="182">
        <v>39783</v>
      </c>
      <c r="AN111" s="314">
        <f>'m1'!J109</f>
        <v>0.35</v>
      </c>
      <c r="AO111" s="182">
        <v>39783</v>
      </c>
      <c r="AP111" s="361">
        <v>0</v>
      </c>
      <c r="AQ111" s="182">
        <v>39783</v>
      </c>
      <c r="AR111" s="314">
        <f>'m1'!F109</f>
        <v>0.19</v>
      </c>
      <c r="AS111" s="182">
        <v>39783</v>
      </c>
      <c r="AT111" s="361">
        <v>0</v>
      </c>
      <c r="AU111" s="182">
        <v>39783</v>
      </c>
      <c r="AV111" s="314">
        <f>'m1'!Q109</f>
        <v>0.44499999999999995</v>
      </c>
      <c r="AW111" s="182">
        <v>39783</v>
      </c>
      <c r="AX111" s="361">
        <v>5.0000000000000001E-3</v>
      </c>
      <c r="AY111" s="182">
        <v>39783</v>
      </c>
      <c r="AZ111" s="314">
        <f>'m1'!M109</f>
        <v>0.34499999999999997</v>
      </c>
      <c r="BA111" s="182">
        <v>39783</v>
      </c>
      <c r="BB111" s="361">
        <v>5.0000000000000001E-3</v>
      </c>
      <c r="BC111" s="182">
        <v>39783</v>
      </c>
      <c r="BD111" s="314">
        <f>'m1'!I109</f>
        <v>0.35</v>
      </c>
      <c r="BE111" s="182">
        <v>39783</v>
      </c>
      <c r="BF111" s="361">
        <v>5.0000000000000001E-3</v>
      </c>
      <c r="BG111" s="182">
        <v>39783</v>
      </c>
      <c r="BH111" s="361">
        <v>0</v>
      </c>
      <c r="BI111" s="182">
        <v>39783</v>
      </c>
      <c r="BJ111" s="314">
        <f>'m1'!U109</f>
        <v>0.12</v>
      </c>
      <c r="BK111" s="182">
        <v>39783</v>
      </c>
      <c r="BL111" s="361">
        <v>0</v>
      </c>
      <c r="BM111" s="182">
        <v>39783</v>
      </c>
      <c r="BN111" s="314">
        <f>'m1'!V109</f>
        <v>0.18568800000000002</v>
      </c>
      <c r="BO111" s="182">
        <v>39783</v>
      </c>
      <c r="BP111" s="361">
        <v>0</v>
      </c>
    </row>
    <row r="112" spans="1:68">
      <c r="A112" s="182">
        <v>39814</v>
      </c>
      <c r="B112" s="314">
        <f>'m1'!C110</f>
        <v>0.25</v>
      </c>
      <c r="D112" s="182">
        <v>39814</v>
      </c>
      <c r="E112" s="314">
        <f>'m1'!K110</f>
        <v>0.37</v>
      </c>
      <c r="G112" s="182">
        <v>39814</v>
      </c>
      <c r="H112" s="314">
        <f>'m1'!O110</f>
        <v>0.47</v>
      </c>
      <c r="J112" s="182">
        <v>39814</v>
      </c>
      <c r="K112" s="314">
        <f>'m1'!N110</f>
        <v>0.4</v>
      </c>
      <c r="M112" s="182">
        <v>39814</v>
      </c>
      <c r="N112" s="314">
        <f>'m1'!H110</f>
        <v>0.375</v>
      </c>
      <c r="P112" s="182">
        <v>39814</v>
      </c>
      <c r="Q112" s="314">
        <f>'m1'!E110</f>
        <v>0.25</v>
      </c>
      <c r="S112" s="182">
        <v>39814</v>
      </c>
      <c r="T112" s="314">
        <f t="shared" si="2"/>
        <v>0.25</v>
      </c>
      <c r="V112" s="182">
        <v>39814</v>
      </c>
      <c r="W112" s="314">
        <f t="shared" si="3"/>
        <v>0.25</v>
      </c>
      <c r="Y112" s="182">
        <v>39814</v>
      </c>
      <c r="Z112" s="314">
        <f>'m1'!R110</f>
        <v>0.49</v>
      </c>
      <c r="AB112" s="182">
        <v>39814</v>
      </c>
      <c r="AC112" s="314">
        <f>'m1'!D110</f>
        <v>0.25</v>
      </c>
      <c r="AE112" s="182">
        <v>39814</v>
      </c>
      <c r="AF112" s="314">
        <f>'m1'!L110</f>
        <v>0.37</v>
      </c>
      <c r="AH112" s="182">
        <v>39814</v>
      </c>
      <c r="AI112" s="314">
        <f>'m1'!P110</f>
        <v>0.47</v>
      </c>
      <c r="AK112" s="182">
        <v>39814</v>
      </c>
      <c r="AL112" s="361">
        <f>'m1'!T110</f>
        <v>0.09</v>
      </c>
      <c r="AM112" s="182">
        <v>39814</v>
      </c>
      <c r="AN112" s="314">
        <f>'m1'!J110</f>
        <v>0.375</v>
      </c>
      <c r="AO112" s="182">
        <v>39814</v>
      </c>
      <c r="AP112" s="361">
        <v>0</v>
      </c>
      <c r="AQ112" s="182">
        <v>39814</v>
      </c>
      <c r="AR112" s="314">
        <f>'m1'!F110</f>
        <v>0.215</v>
      </c>
      <c r="AS112" s="182">
        <v>39814</v>
      </c>
      <c r="AT112" s="361">
        <v>0</v>
      </c>
      <c r="AU112" s="182">
        <v>39814</v>
      </c>
      <c r="AV112" s="314">
        <f>'m1'!Q110</f>
        <v>0.47</v>
      </c>
      <c r="AW112" s="182">
        <v>39814</v>
      </c>
      <c r="AX112" s="361">
        <v>5.0000000000000001E-3</v>
      </c>
      <c r="AY112" s="182">
        <v>39814</v>
      </c>
      <c r="AZ112" s="314">
        <f>'m1'!M110</f>
        <v>0.37</v>
      </c>
      <c r="BA112" s="182">
        <v>39814</v>
      </c>
      <c r="BB112" s="361">
        <v>5.0000000000000001E-3</v>
      </c>
      <c r="BC112" s="182">
        <v>39814</v>
      </c>
      <c r="BD112" s="314">
        <f>'m1'!I110</f>
        <v>0.375</v>
      </c>
      <c r="BE112" s="182">
        <v>39814</v>
      </c>
      <c r="BF112" s="361">
        <v>5.0000000000000001E-3</v>
      </c>
      <c r="BG112" s="182">
        <v>39814</v>
      </c>
      <c r="BH112" s="361">
        <v>0</v>
      </c>
      <c r="BI112" s="182">
        <v>39814</v>
      </c>
      <c r="BJ112" s="314">
        <f>'m1'!U110</f>
        <v>0.14499999999999999</v>
      </c>
      <c r="BK112" s="182">
        <v>39814</v>
      </c>
      <c r="BL112" s="361">
        <v>0</v>
      </c>
      <c r="BM112" s="182">
        <v>39814</v>
      </c>
      <c r="BN112" s="314">
        <f>'m1'!V110</f>
        <v>0.21670400000000001</v>
      </c>
      <c r="BO112" s="182">
        <v>39814</v>
      </c>
      <c r="BP112" s="361">
        <v>0</v>
      </c>
    </row>
    <row r="113" spans="1:68">
      <c r="A113" s="182">
        <v>39845</v>
      </c>
      <c r="B113" s="314">
        <f>'m1'!C111</f>
        <v>0.31</v>
      </c>
      <c r="D113" s="182">
        <v>39845</v>
      </c>
      <c r="E113" s="314">
        <f>'m1'!K111</f>
        <v>0.43</v>
      </c>
      <c r="G113" s="182">
        <v>39845</v>
      </c>
      <c r="H113" s="314">
        <f>'m1'!O111</f>
        <v>0.53</v>
      </c>
      <c r="J113" s="182">
        <v>39845</v>
      </c>
      <c r="K113" s="314">
        <f>'m1'!N111</f>
        <v>0.45999999999999996</v>
      </c>
      <c r="M113" s="182">
        <v>39845</v>
      </c>
      <c r="N113" s="314">
        <f>'m1'!H111</f>
        <v>0.435</v>
      </c>
      <c r="P113" s="182">
        <v>39845</v>
      </c>
      <c r="Q113" s="314">
        <f>'m1'!E111</f>
        <v>0.31</v>
      </c>
      <c r="S113" s="182">
        <v>39845</v>
      </c>
      <c r="T113" s="314">
        <f t="shared" si="2"/>
        <v>0.31</v>
      </c>
      <c r="V113" s="182">
        <v>39845</v>
      </c>
      <c r="W113" s="314">
        <f t="shared" si="3"/>
        <v>0.31</v>
      </c>
      <c r="Y113" s="182">
        <v>39845</v>
      </c>
      <c r="Z113" s="314">
        <f>'m1'!R111</f>
        <v>0.55000000000000004</v>
      </c>
      <c r="AB113" s="182">
        <v>39845</v>
      </c>
      <c r="AC113" s="314">
        <f>'m1'!D111</f>
        <v>0.31</v>
      </c>
      <c r="AE113" s="182">
        <v>39845</v>
      </c>
      <c r="AF113" s="314">
        <f>'m1'!L111</f>
        <v>0.43</v>
      </c>
      <c r="AH113" s="182">
        <v>39845</v>
      </c>
      <c r="AI113" s="314">
        <f>'m1'!P111</f>
        <v>0.53</v>
      </c>
      <c r="AK113" s="182">
        <v>39845</v>
      </c>
      <c r="AL113" s="361">
        <f>'m1'!T111</f>
        <v>0.15</v>
      </c>
      <c r="AM113" s="182">
        <v>39845</v>
      </c>
      <c r="AN113" s="314">
        <f>'m1'!J111</f>
        <v>0.435</v>
      </c>
      <c r="AO113" s="182">
        <v>39845</v>
      </c>
      <c r="AP113" s="361">
        <v>0</v>
      </c>
      <c r="AQ113" s="182">
        <v>39845</v>
      </c>
      <c r="AR113" s="314">
        <f>'m1'!F111</f>
        <v>0.27500000000000002</v>
      </c>
      <c r="AS113" s="182">
        <v>39845</v>
      </c>
      <c r="AT113" s="361">
        <v>0</v>
      </c>
      <c r="AU113" s="182">
        <v>39845</v>
      </c>
      <c r="AV113" s="314">
        <f>'m1'!Q111</f>
        <v>0.53</v>
      </c>
      <c r="AW113" s="182">
        <v>39845</v>
      </c>
      <c r="AX113" s="361">
        <v>5.0000000000000001E-3</v>
      </c>
      <c r="AY113" s="182">
        <v>39845</v>
      </c>
      <c r="AZ113" s="314">
        <f>'m1'!M111</f>
        <v>0.43</v>
      </c>
      <c r="BA113" s="182">
        <v>39845</v>
      </c>
      <c r="BB113" s="361">
        <v>5.0000000000000001E-3</v>
      </c>
      <c r="BC113" s="182">
        <v>39845</v>
      </c>
      <c r="BD113" s="314">
        <f>'m1'!I111</f>
        <v>0.435</v>
      </c>
      <c r="BE113" s="182">
        <v>39845</v>
      </c>
      <c r="BF113" s="361">
        <v>5.0000000000000001E-3</v>
      </c>
      <c r="BG113" s="182">
        <v>39845</v>
      </c>
      <c r="BH113" s="361">
        <v>0</v>
      </c>
      <c r="BI113" s="182">
        <v>39845</v>
      </c>
      <c r="BJ113" s="314">
        <f>'m1'!U111</f>
        <v>0.20499999999999999</v>
      </c>
      <c r="BK113" s="182">
        <v>39845</v>
      </c>
      <c r="BL113" s="361">
        <v>0</v>
      </c>
      <c r="BM113" s="182">
        <v>39845</v>
      </c>
      <c r="BN113" s="314">
        <f>'m1'!V111</f>
        <v>0.27523200000000003</v>
      </c>
      <c r="BO113" s="182">
        <v>39845</v>
      </c>
      <c r="BP113" s="361">
        <v>0</v>
      </c>
    </row>
    <row r="114" spans="1:68">
      <c r="A114" s="182">
        <v>39873</v>
      </c>
      <c r="B114" s="314">
        <f>'m1'!C112</f>
        <v>0.30499999999999999</v>
      </c>
      <c r="D114" s="182">
        <v>39873</v>
      </c>
      <c r="E114" s="314">
        <f>'m1'!K112</f>
        <v>0.42499999999999999</v>
      </c>
      <c r="G114" s="182">
        <v>39873</v>
      </c>
      <c r="H114" s="314">
        <f>'m1'!O112</f>
        <v>0.52500000000000002</v>
      </c>
      <c r="J114" s="182">
        <v>39873</v>
      </c>
      <c r="K114" s="314">
        <f>'m1'!N112</f>
        <v>0.45499999999999996</v>
      </c>
      <c r="M114" s="182">
        <v>39873</v>
      </c>
      <c r="N114" s="314">
        <f>'m1'!H112</f>
        <v>0.43</v>
      </c>
      <c r="P114" s="182">
        <v>39873</v>
      </c>
      <c r="Q114" s="314">
        <f>'m1'!E112</f>
        <v>0.30499999999999999</v>
      </c>
      <c r="S114" s="182">
        <v>39873</v>
      </c>
      <c r="T114" s="314">
        <f t="shared" si="2"/>
        <v>0.30499999999999999</v>
      </c>
      <c r="V114" s="182">
        <v>39873</v>
      </c>
      <c r="W114" s="314">
        <f t="shared" si="3"/>
        <v>0.30499999999999999</v>
      </c>
      <c r="Y114" s="182">
        <v>39873</v>
      </c>
      <c r="Z114" s="314">
        <f>'m1'!R112</f>
        <v>0.54500000000000004</v>
      </c>
      <c r="AB114" s="182">
        <v>39873</v>
      </c>
      <c r="AC114" s="314">
        <f>'m1'!D112</f>
        <v>0.30499999999999999</v>
      </c>
      <c r="AE114" s="182">
        <v>39873</v>
      </c>
      <c r="AF114" s="314">
        <f>'m1'!L112</f>
        <v>0.42499999999999999</v>
      </c>
      <c r="AH114" s="182">
        <v>39873</v>
      </c>
      <c r="AI114" s="314">
        <f>'m1'!P112</f>
        <v>0.52500000000000002</v>
      </c>
      <c r="AK114" s="182">
        <v>39873</v>
      </c>
      <c r="AL114" s="361">
        <f>'m1'!T112</f>
        <v>0.14499999999999999</v>
      </c>
      <c r="AM114" s="182">
        <v>39873</v>
      </c>
      <c r="AN114" s="314">
        <f>'m1'!J112</f>
        <v>0.43</v>
      </c>
      <c r="AO114" s="182">
        <v>39873</v>
      </c>
      <c r="AP114" s="361">
        <v>0</v>
      </c>
      <c r="AQ114" s="182">
        <v>39873</v>
      </c>
      <c r="AR114" s="314">
        <f>'m1'!F112</f>
        <v>0.27</v>
      </c>
      <c r="AS114" s="182">
        <v>39873</v>
      </c>
      <c r="AT114" s="361">
        <v>0</v>
      </c>
      <c r="AU114" s="182">
        <v>39873</v>
      </c>
      <c r="AV114" s="314">
        <f>'m1'!Q112</f>
        <v>0.52500000000000002</v>
      </c>
      <c r="AW114" s="182">
        <v>39873</v>
      </c>
      <c r="AX114" s="361">
        <v>5.0000000000000001E-3</v>
      </c>
      <c r="AY114" s="182">
        <v>39873</v>
      </c>
      <c r="AZ114" s="314">
        <f>'m1'!M112</f>
        <v>0.42499999999999999</v>
      </c>
      <c r="BA114" s="182">
        <v>39873</v>
      </c>
      <c r="BB114" s="361">
        <v>5.0000000000000001E-3</v>
      </c>
      <c r="BC114" s="182">
        <v>39873</v>
      </c>
      <c r="BD114" s="314">
        <f>'m1'!I112</f>
        <v>0.43</v>
      </c>
      <c r="BE114" s="182">
        <v>39873</v>
      </c>
      <c r="BF114" s="361">
        <v>5.0000000000000001E-3</v>
      </c>
      <c r="BG114" s="182">
        <v>39873</v>
      </c>
      <c r="BH114" s="361">
        <v>0</v>
      </c>
      <c r="BI114" s="182">
        <v>39873</v>
      </c>
      <c r="BJ114" s="314">
        <f>'m1'!U112</f>
        <v>0.19999999999999998</v>
      </c>
      <c r="BK114" s="182">
        <v>39873</v>
      </c>
      <c r="BL114" s="361">
        <v>0</v>
      </c>
      <c r="BM114" s="182">
        <v>39873</v>
      </c>
      <c r="BN114" s="314">
        <f>'m1'!V112</f>
        <v>0.26616800000000002</v>
      </c>
      <c r="BO114" s="182">
        <v>39873</v>
      </c>
      <c r="BP114" s="361">
        <v>0</v>
      </c>
    </row>
    <row r="115" spans="1:68">
      <c r="A115" s="182">
        <v>39904</v>
      </c>
      <c r="B115" s="314">
        <f>'m1'!C113</f>
        <v>0.14000000000000001</v>
      </c>
      <c r="D115" s="182">
        <v>39904</v>
      </c>
      <c r="E115" s="314">
        <f>'m1'!K113</f>
        <v>0.16</v>
      </c>
      <c r="G115" s="182">
        <v>39904</v>
      </c>
      <c r="H115" s="314">
        <f>'m1'!O113</f>
        <v>0.14000000000000001</v>
      </c>
      <c r="J115" s="182">
        <v>39904</v>
      </c>
      <c r="K115" s="314">
        <f>'m1'!N113</f>
        <v>0.18</v>
      </c>
      <c r="M115" s="182">
        <v>39904</v>
      </c>
      <c r="N115" s="314">
        <f>'m1'!H113</f>
        <v>0.14000000000000001</v>
      </c>
      <c r="P115" s="182">
        <v>39904</v>
      </c>
      <c r="Q115" s="314">
        <f>'m1'!E113</f>
        <v>0.14000000000000001</v>
      </c>
      <c r="S115" s="182">
        <v>39904</v>
      </c>
      <c r="T115" s="314">
        <f t="shared" si="2"/>
        <v>0.14000000000000001</v>
      </c>
      <c r="V115" s="182">
        <v>39904</v>
      </c>
      <c r="W115" s="314">
        <f t="shared" si="3"/>
        <v>0.14000000000000001</v>
      </c>
      <c r="Y115" s="182">
        <v>39904</v>
      </c>
      <c r="Z115" s="314">
        <f>'m1'!R113</f>
        <v>0.14000000000000001</v>
      </c>
      <c r="AB115" s="182">
        <v>39904</v>
      </c>
      <c r="AC115" s="314">
        <f>'m1'!D113</f>
        <v>0.14000000000000001</v>
      </c>
      <c r="AE115" s="182">
        <v>39904</v>
      </c>
      <c r="AF115" s="314">
        <f>'m1'!L113</f>
        <v>0.16</v>
      </c>
      <c r="AH115" s="182">
        <v>39904</v>
      </c>
      <c r="AI115" s="314">
        <f>'m1'!P113</f>
        <v>0.14000000000000001</v>
      </c>
      <c r="AK115" s="182">
        <v>39904</v>
      </c>
      <c r="AL115" s="361">
        <f>'m1'!T113</f>
        <v>-0.06</v>
      </c>
      <c r="AM115" s="182">
        <v>39904</v>
      </c>
      <c r="AN115" s="314">
        <f>'m1'!J113</f>
        <v>0.14000000000000001</v>
      </c>
      <c r="AO115" s="182">
        <v>39904</v>
      </c>
      <c r="AP115" s="361">
        <v>0</v>
      </c>
      <c r="AQ115" s="182">
        <v>39904</v>
      </c>
      <c r="AR115" s="314">
        <f>'m1'!F113</f>
        <v>0.10500000000000001</v>
      </c>
      <c r="AS115" s="182">
        <v>39904</v>
      </c>
      <c r="AT115" s="361">
        <v>0</v>
      </c>
      <c r="AU115" s="182">
        <v>39904</v>
      </c>
      <c r="AV115" s="314">
        <f>'m1'!Q113</f>
        <v>0.14000000000000001</v>
      </c>
      <c r="AW115" s="182">
        <v>39904</v>
      </c>
      <c r="AX115" s="361">
        <v>5.0000000000000001E-3</v>
      </c>
      <c r="AY115" s="182">
        <v>39904</v>
      </c>
      <c r="AZ115" s="314">
        <f>'m1'!M113</f>
        <v>0.16</v>
      </c>
      <c r="BA115" s="182">
        <v>39904</v>
      </c>
      <c r="BB115" s="361">
        <v>5.0000000000000001E-3</v>
      </c>
      <c r="BC115" s="182">
        <v>39904</v>
      </c>
      <c r="BD115" s="314">
        <f>'m1'!I113</f>
        <v>0.14000000000000001</v>
      </c>
      <c r="BE115" s="182">
        <v>39904</v>
      </c>
      <c r="BF115" s="361">
        <v>5.0000000000000001E-3</v>
      </c>
      <c r="BG115" s="182">
        <v>39904</v>
      </c>
      <c r="BH115" s="361">
        <v>0</v>
      </c>
      <c r="BI115" s="182">
        <v>39904</v>
      </c>
      <c r="BJ115" s="314">
        <f>'m1'!U113</f>
        <v>-4.9999999999999975E-3</v>
      </c>
      <c r="BK115" s="182">
        <v>39904</v>
      </c>
      <c r="BL115" s="361">
        <v>0</v>
      </c>
      <c r="BM115" s="182">
        <v>39904</v>
      </c>
      <c r="BN115" s="314">
        <f>'m1'!V113</f>
        <v>0.16250000000000001</v>
      </c>
      <c r="BO115" s="182">
        <v>39904</v>
      </c>
      <c r="BP115" s="361">
        <v>0</v>
      </c>
    </row>
    <row r="116" spans="1:68">
      <c r="A116" s="182">
        <v>39934</v>
      </c>
      <c r="B116" s="314">
        <f>'m1'!C114</f>
        <v>0.14000000000000001</v>
      </c>
      <c r="D116" s="182">
        <v>39934</v>
      </c>
      <c r="E116" s="314">
        <f>'m1'!K114</f>
        <v>0.16</v>
      </c>
      <c r="G116" s="182">
        <v>39934</v>
      </c>
      <c r="H116" s="314">
        <f>'m1'!O114</f>
        <v>0.14000000000000001</v>
      </c>
      <c r="J116" s="182">
        <v>39934</v>
      </c>
      <c r="K116" s="314">
        <f>'m1'!N114</f>
        <v>0.18</v>
      </c>
      <c r="M116" s="182">
        <v>39934</v>
      </c>
      <c r="N116" s="314">
        <f>'m1'!H114</f>
        <v>0.14000000000000001</v>
      </c>
      <c r="P116" s="182">
        <v>39934</v>
      </c>
      <c r="Q116" s="314">
        <f>'m1'!E114</f>
        <v>0.14000000000000001</v>
      </c>
      <c r="S116" s="182">
        <v>39934</v>
      </c>
      <c r="T116" s="314">
        <f t="shared" si="2"/>
        <v>0.14000000000000001</v>
      </c>
      <c r="V116" s="182">
        <v>39934</v>
      </c>
      <c r="W116" s="314">
        <f t="shared" si="3"/>
        <v>0.14000000000000001</v>
      </c>
      <c r="Y116" s="182">
        <v>39934</v>
      </c>
      <c r="Z116" s="314">
        <f>'m1'!R114</f>
        <v>0.14000000000000001</v>
      </c>
      <c r="AB116" s="182">
        <v>39934</v>
      </c>
      <c r="AC116" s="314">
        <f>'m1'!D114</f>
        <v>0.14000000000000001</v>
      </c>
      <c r="AE116" s="182">
        <v>39934</v>
      </c>
      <c r="AF116" s="314">
        <f>'m1'!L114</f>
        <v>0.16</v>
      </c>
      <c r="AH116" s="182">
        <v>39934</v>
      </c>
      <c r="AI116" s="314">
        <f>'m1'!P114</f>
        <v>0.14000000000000001</v>
      </c>
      <c r="AK116" s="182">
        <v>39934</v>
      </c>
      <c r="AL116" s="361">
        <f>'m1'!T114</f>
        <v>-0.06</v>
      </c>
      <c r="AM116" s="182">
        <v>39934</v>
      </c>
      <c r="AN116" s="314">
        <f>'m1'!J114</f>
        <v>0.14000000000000001</v>
      </c>
      <c r="AO116" s="182">
        <v>39934</v>
      </c>
      <c r="AP116" s="361">
        <v>0</v>
      </c>
      <c r="AQ116" s="182">
        <v>39934</v>
      </c>
      <c r="AR116" s="314">
        <f>'m1'!F114</f>
        <v>0.10500000000000001</v>
      </c>
      <c r="AS116" s="182">
        <v>39934</v>
      </c>
      <c r="AT116" s="361">
        <v>0</v>
      </c>
      <c r="AU116" s="182">
        <v>39934</v>
      </c>
      <c r="AV116" s="314">
        <f>'m1'!Q114</f>
        <v>0.14000000000000001</v>
      </c>
      <c r="AW116" s="182">
        <v>39934</v>
      </c>
      <c r="AX116" s="361">
        <v>5.0000000000000001E-3</v>
      </c>
      <c r="AY116" s="182">
        <v>39934</v>
      </c>
      <c r="AZ116" s="314">
        <f>'m1'!M114</f>
        <v>0.16</v>
      </c>
      <c r="BA116" s="182">
        <v>39934</v>
      </c>
      <c r="BB116" s="361">
        <v>5.0000000000000001E-3</v>
      </c>
      <c r="BC116" s="182">
        <v>39934</v>
      </c>
      <c r="BD116" s="314">
        <f>'m1'!I114</f>
        <v>0.14000000000000001</v>
      </c>
      <c r="BE116" s="182">
        <v>39934</v>
      </c>
      <c r="BF116" s="361">
        <v>5.0000000000000001E-3</v>
      </c>
      <c r="BG116" s="182">
        <v>39934</v>
      </c>
      <c r="BH116" s="361">
        <v>0</v>
      </c>
      <c r="BI116" s="182">
        <v>39934</v>
      </c>
      <c r="BJ116" s="314">
        <f>'m1'!U114</f>
        <v>-4.9999999999999975E-3</v>
      </c>
      <c r="BK116" s="182">
        <v>39934</v>
      </c>
      <c r="BL116" s="361">
        <v>0</v>
      </c>
      <c r="BM116" s="182">
        <v>39934</v>
      </c>
      <c r="BN116" s="314">
        <f>'m1'!V114</f>
        <v>0.1525</v>
      </c>
      <c r="BO116" s="182">
        <v>39934</v>
      </c>
      <c r="BP116" s="361">
        <v>0</v>
      </c>
    </row>
    <row r="117" spans="1:68">
      <c r="A117" s="182">
        <v>39965</v>
      </c>
      <c r="B117" s="314">
        <f>'m1'!C115</f>
        <v>0.14000000000000001</v>
      </c>
      <c r="D117" s="182">
        <v>39965</v>
      </c>
      <c r="E117" s="314">
        <f>'m1'!K115</f>
        <v>0.16</v>
      </c>
      <c r="G117" s="182">
        <v>39965</v>
      </c>
      <c r="H117" s="314">
        <f>'m1'!O115</f>
        <v>0.14000000000000001</v>
      </c>
      <c r="J117" s="182">
        <v>39965</v>
      </c>
      <c r="K117" s="314">
        <f>'m1'!N115</f>
        <v>0.18</v>
      </c>
      <c r="M117" s="182">
        <v>39965</v>
      </c>
      <c r="N117" s="314">
        <f>'m1'!H115</f>
        <v>0.14000000000000001</v>
      </c>
      <c r="P117" s="182">
        <v>39965</v>
      </c>
      <c r="Q117" s="314">
        <f>'m1'!E115</f>
        <v>0.14000000000000001</v>
      </c>
      <c r="S117" s="182">
        <v>39965</v>
      </c>
      <c r="T117" s="314">
        <f t="shared" si="2"/>
        <v>0.14000000000000001</v>
      </c>
      <c r="V117" s="182">
        <v>39965</v>
      </c>
      <c r="W117" s="314">
        <f t="shared" si="3"/>
        <v>0.14000000000000001</v>
      </c>
      <c r="Y117" s="182">
        <v>39965</v>
      </c>
      <c r="Z117" s="314">
        <f>'m1'!R115</f>
        <v>0.14000000000000001</v>
      </c>
      <c r="AB117" s="182">
        <v>39965</v>
      </c>
      <c r="AC117" s="314">
        <f>'m1'!D115</f>
        <v>0.14000000000000001</v>
      </c>
      <c r="AE117" s="182">
        <v>39965</v>
      </c>
      <c r="AF117" s="314">
        <f>'m1'!L115</f>
        <v>0.16</v>
      </c>
      <c r="AH117" s="182">
        <v>39965</v>
      </c>
      <c r="AI117" s="314">
        <f>'m1'!P115</f>
        <v>0.14000000000000001</v>
      </c>
      <c r="AK117" s="182">
        <v>39965</v>
      </c>
      <c r="AL117" s="361">
        <f>'m1'!T115</f>
        <v>-0.06</v>
      </c>
      <c r="AM117" s="182">
        <v>39965</v>
      </c>
      <c r="AN117" s="314">
        <f>'m1'!J115</f>
        <v>0.14000000000000001</v>
      </c>
      <c r="AO117" s="182">
        <v>39965</v>
      </c>
      <c r="AP117" s="361">
        <v>0</v>
      </c>
      <c r="AQ117" s="182">
        <v>39965</v>
      </c>
      <c r="AR117" s="314">
        <f>'m1'!F115</f>
        <v>0.10500000000000001</v>
      </c>
      <c r="AS117" s="182">
        <v>39965</v>
      </c>
      <c r="AT117" s="361">
        <v>0</v>
      </c>
      <c r="AU117" s="182">
        <v>39965</v>
      </c>
      <c r="AV117" s="314">
        <f>'m1'!Q115</f>
        <v>0.14000000000000001</v>
      </c>
      <c r="AW117" s="182">
        <v>39965</v>
      </c>
      <c r="AX117" s="361">
        <v>5.0000000000000001E-3</v>
      </c>
      <c r="AY117" s="182">
        <v>39965</v>
      </c>
      <c r="AZ117" s="314">
        <f>'m1'!M115</f>
        <v>0.16</v>
      </c>
      <c r="BA117" s="182">
        <v>39965</v>
      </c>
      <c r="BB117" s="361">
        <v>5.0000000000000001E-3</v>
      </c>
      <c r="BC117" s="182">
        <v>39965</v>
      </c>
      <c r="BD117" s="314">
        <f>'m1'!I115</f>
        <v>0.14000000000000001</v>
      </c>
      <c r="BE117" s="182">
        <v>39965</v>
      </c>
      <c r="BF117" s="361">
        <v>5.0000000000000001E-3</v>
      </c>
      <c r="BG117" s="182">
        <v>39965</v>
      </c>
      <c r="BH117" s="361">
        <v>0</v>
      </c>
      <c r="BI117" s="182">
        <v>39965</v>
      </c>
      <c r="BJ117" s="314">
        <f>'m1'!U115</f>
        <v>-4.9999999999999975E-3</v>
      </c>
      <c r="BK117" s="182">
        <v>39965</v>
      </c>
      <c r="BL117" s="361">
        <v>0</v>
      </c>
      <c r="BM117" s="182">
        <v>39965</v>
      </c>
      <c r="BN117" s="314">
        <f>'m1'!V115</f>
        <v>0.14749999999999999</v>
      </c>
      <c r="BO117" s="182">
        <v>39965</v>
      </c>
      <c r="BP117" s="361">
        <v>0</v>
      </c>
    </row>
    <row r="118" spans="1:68">
      <c r="A118" s="182">
        <v>39995</v>
      </c>
      <c r="B118" s="314">
        <f>'m1'!C116</f>
        <v>0.14000000000000001</v>
      </c>
      <c r="D118" s="182">
        <v>39995</v>
      </c>
      <c r="E118" s="314">
        <f>'m1'!K116</f>
        <v>0.16</v>
      </c>
      <c r="G118" s="182">
        <v>39995</v>
      </c>
      <c r="H118" s="314">
        <f>'m1'!O116</f>
        <v>0.14000000000000001</v>
      </c>
      <c r="J118" s="182">
        <v>39995</v>
      </c>
      <c r="K118" s="314">
        <f>'m1'!N116</f>
        <v>0.18</v>
      </c>
      <c r="M118" s="182">
        <v>39995</v>
      </c>
      <c r="N118" s="314">
        <f>'m1'!H116</f>
        <v>0.14000000000000001</v>
      </c>
      <c r="P118" s="182">
        <v>39995</v>
      </c>
      <c r="Q118" s="314">
        <f>'m1'!E116</f>
        <v>0.14000000000000001</v>
      </c>
      <c r="S118" s="182">
        <v>39995</v>
      </c>
      <c r="T118" s="314">
        <f t="shared" si="2"/>
        <v>0.14000000000000001</v>
      </c>
      <c r="V118" s="182">
        <v>39995</v>
      </c>
      <c r="W118" s="314">
        <f t="shared" si="3"/>
        <v>0.14000000000000001</v>
      </c>
      <c r="Y118" s="182">
        <v>39995</v>
      </c>
      <c r="Z118" s="314">
        <f>'m1'!R116</f>
        <v>0.14000000000000001</v>
      </c>
      <c r="AB118" s="182">
        <v>39995</v>
      </c>
      <c r="AC118" s="314">
        <f>'m1'!D116</f>
        <v>0.14000000000000001</v>
      </c>
      <c r="AE118" s="182">
        <v>39995</v>
      </c>
      <c r="AF118" s="314">
        <f>'m1'!L116</f>
        <v>0.16</v>
      </c>
      <c r="AH118" s="182">
        <v>39995</v>
      </c>
      <c r="AI118" s="314">
        <f>'m1'!P116</f>
        <v>0.14000000000000001</v>
      </c>
      <c r="AK118" s="182">
        <v>39995</v>
      </c>
      <c r="AL118" s="361">
        <f>'m1'!T116</f>
        <v>-0.06</v>
      </c>
      <c r="AM118" s="182">
        <v>39995</v>
      </c>
      <c r="AN118" s="314">
        <f>'m1'!J116</f>
        <v>0.14000000000000001</v>
      </c>
      <c r="AO118" s="182">
        <v>39995</v>
      </c>
      <c r="AP118" s="361">
        <v>0</v>
      </c>
      <c r="AQ118" s="182">
        <v>39995</v>
      </c>
      <c r="AR118" s="314">
        <f>'m1'!F116</f>
        <v>0.10500000000000001</v>
      </c>
      <c r="AS118" s="182">
        <v>39995</v>
      </c>
      <c r="AT118" s="361">
        <v>0</v>
      </c>
      <c r="AU118" s="182">
        <v>39995</v>
      </c>
      <c r="AV118" s="314">
        <f>'m1'!Q116</f>
        <v>0.14000000000000001</v>
      </c>
      <c r="AW118" s="182">
        <v>39995</v>
      </c>
      <c r="AX118" s="361">
        <v>5.0000000000000001E-3</v>
      </c>
      <c r="AY118" s="182">
        <v>39995</v>
      </c>
      <c r="AZ118" s="314">
        <f>'m1'!M116</f>
        <v>0.16</v>
      </c>
      <c r="BA118" s="182">
        <v>39995</v>
      </c>
      <c r="BB118" s="361">
        <v>5.0000000000000001E-3</v>
      </c>
      <c r="BC118" s="182">
        <v>39995</v>
      </c>
      <c r="BD118" s="314">
        <f>'m1'!I116</f>
        <v>0.14000000000000001</v>
      </c>
      <c r="BE118" s="182">
        <v>39995</v>
      </c>
      <c r="BF118" s="361">
        <v>5.0000000000000001E-3</v>
      </c>
      <c r="BG118" s="182">
        <v>39995</v>
      </c>
      <c r="BH118" s="361">
        <v>0</v>
      </c>
      <c r="BI118" s="182">
        <v>39995</v>
      </c>
      <c r="BJ118" s="314">
        <f>'m1'!U116</f>
        <v>-4.9999999999999975E-3</v>
      </c>
      <c r="BK118" s="182">
        <v>39995</v>
      </c>
      <c r="BL118" s="361">
        <v>0</v>
      </c>
      <c r="BM118" s="182">
        <v>39995</v>
      </c>
      <c r="BN118" s="314">
        <f>'m1'!V116</f>
        <v>0.13750000000000001</v>
      </c>
      <c r="BO118" s="182">
        <v>39995</v>
      </c>
      <c r="BP118" s="361">
        <v>0</v>
      </c>
    </row>
    <row r="119" spans="1:68">
      <c r="A119" s="182">
        <v>40026</v>
      </c>
      <c r="B119" s="314">
        <f>'m1'!C117</f>
        <v>0.14000000000000001</v>
      </c>
      <c r="D119" s="182">
        <v>40026</v>
      </c>
      <c r="E119" s="314">
        <f>'m1'!K117</f>
        <v>0.16</v>
      </c>
      <c r="G119" s="182">
        <v>40026</v>
      </c>
      <c r="H119" s="314">
        <f>'m1'!O117</f>
        <v>0.14000000000000001</v>
      </c>
      <c r="J119" s="182">
        <v>40026</v>
      </c>
      <c r="K119" s="314">
        <f>'m1'!N117</f>
        <v>0.18</v>
      </c>
      <c r="M119" s="182">
        <v>40026</v>
      </c>
      <c r="N119" s="314">
        <f>'m1'!H117</f>
        <v>0.14000000000000001</v>
      </c>
      <c r="P119" s="182">
        <v>40026</v>
      </c>
      <c r="Q119" s="314">
        <f>'m1'!E117</f>
        <v>0.14000000000000001</v>
      </c>
      <c r="S119" s="182">
        <v>40026</v>
      </c>
      <c r="T119" s="314">
        <f t="shared" si="2"/>
        <v>0.14000000000000001</v>
      </c>
      <c r="V119" s="182">
        <v>40026</v>
      </c>
      <c r="W119" s="314">
        <f t="shared" si="3"/>
        <v>0.14000000000000001</v>
      </c>
      <c r="Y119" s="182">
        <v>40026</v>
      </c>
      <c r="Z119" s="314">
        <f>'m1'!R117</f>
        <v>0.14000000000000001</v>
      </c>
      <c r="AB119" s="182">
        <v>40026</v>
      </c>
      <c r="AC119" s="314">
        <f>'m1'!D117</f>
        <v>0.14000000000000001</v>
      </c>
      <c r="AE119" s="182">
        <v>40026</v>
      </c>
      <c r="AF119" s="314">
        <f>'m1'!L117</f>
        <v>0.16</v>
      </c>
      <c r="AH119" s="182">
        <v>40026</v>
      </c>
      <c r="AI119" s="314">
        <f>'m1'!P117</f>
        <v>0.14000000000000001</v>
      </c>
      <c r="AK119" s="182">
        <v>40026</v>
      </c>
      <c r="AL119" s="361">
        <f>'m1'!T117</f>
        <v>-0.06</v>
      </c>
      <c r="AM119" s="182">
        <v>40026</v>
      </c>
      <c r="AN119" s="314">
        <f>'m1'!J117</f>
        <v>0.14000000000000001</v>
      </c>
      <c r="AO119" s="182">
        <v>40026</v>
      </c>
      <c r="AP119" s="361">
        <v>0</v>
      </c>
      <c r="AQ119" s="182">
        <v>40026</v>
      </c>
      <c r="AR119" s="314">
        <f>'m1'!F117</f>
        <v>0.10500000000000001</v>
      </c>
      <c r="AS119" s="182">
        <v>40026</v>
      </c>
      <c r="AT119" s="361">
        <v>0</v>
      </c>
      <c r="AU119" s="182">
        <v>40026</v>
      </c>
      <c r="AV119" s="314">
        <f>'m1'!Q117</f>
        <v>0.14000000000000001</v>
      </c>
      <c r="AW119" s="182">
        <v>40026</v>
      </c>
      <c r="AX119" s="361">
        <v>5.0000000000000001E-3</v>
      </c>
      <c r="AY119" s="182">
        <v>40026</v>
      </c>
      <c r="AZ119" s="314">
        <f>'m1'!M117</f>
        <v>0.16</v>
      </c>
      <c r="BA119" s="182">
        <v>40026</v>
      </c>
      <c r="BB119" s="361">
        <v>5.0000000000000001E-3</v>
      </c>
      <c r="BC119" s="182">
        <v>40026</v>
      </c>
      <c r="BD119" s="314">
        <f>'m1'!I117</f>
        <v>0.14000000000000001</v>
      </c>
      <c r="BE119" s="182">
        <v>40026</v>
      </c>
      <c r="BF119" s="361">
        <v>5.0000000000000001E-3</v>
      </c>
      <c r="BG119" s="182">
        <v>40026</v>
      </c>
      <c r="BH119" s="361">
        <v>0</v>
      </c>
      <c r="BI119" s="182">
        <v>40026</v>
      </c>
      <c r="BJ119" s="314">
        <f>'m1'!U117</f>
        <v>-4.9999999999999975E-3</v>
      </c>
      <c r="BK119" s="182">
        <v>40026</v>
      </c>
      <c r="BL119" s="361">
        <v>0</v>
      </c>
      <c r="BM119" s="182">
        <v>40026</v>
      </c>
      <c r="BN119" s="314">
        <f>'m1'!V117</f>
        <v>0.13500000000000001</v>
      </c>
      <c r="BO119" s="182">
        <v>40026</v>
      </c>
      <c r="BP119" s="361">
        <v>0</v>
      </c>
    </row>
    <row r="120" spans="1:68">
      <c r="A120" s="182">
        <v>40057</v>
      </c>
      <c r="B120" s="314">
        <f>'m1'!C118</f>
        <v>0.14000000000000001</v>
      </c>
      <c r="D120" s="182">
        <v>40057</v>
      </c>
      <c r="E120" s="314">
        <f>'m1'!K118</f>
        <v>0.16</v>
      </c>
      <c r="G120" s="182">
        <v>40057</v>
      </c>
      <c r="H120" s="314">
        <f>'m1'!O118</f>
        <v>0.14000000000000001</v>
      </c>
      <c r="J120" s="182">
        <v>40057</v>
      </c>
      <c r="K120" s="314">
        <f>'m1'!N118</f>
        <v>0.18</v>
      </c>
      <c r="M120" s="182">
        <v>40057</v>
      </c>
      <c r="N120" s="314">
        <f>'m1'!H118</f>
        <v>0.14000000000000001</v>
      </c>
      <c r="P120" s="182">
        <v>40057</v>
      </c>
      <c r="Q120" s="314">
        <f>'m1'!E118</f>
        <v>0.14000000000000001</v>
      </c>
      <c r="S120" s="182">
        <v>40057</v>
      </c>
      <c r="T120" s="314">
        <f t="shared" si="2"/>
        <v>0.14000000000000001</v>
      </c>
      <c r="V120" s="182">
        <v>40057</v>
      </c>
      <c r="W120" s="314">
        <f t="shared" si="3"/>
        <v>0.14000000000000001</v>
      </c>
      <c r="Y120" s="182">
        <v>40057</v>
      </c>
      <c r="Z120" s="314">
        <f>'m1'!R118</f>
        <v>0.14000000000000001</v>
      </c>
      <c r="AB120" s="182">
        <v>40057</v>
      </c>
      <c r="AC120" s="314">
        <f>'m1'!D118</f>
        <v>0.14000000000000001</v>
      </c>
      <c r="AE120" s="182">
        <v>40057</v>
      </c>
      <c r="AF120" s="314">
        <f>'m1'!L118</f>
        <v>0.16</v>
      </c>
      <c r="AH120" s="182">
        <v>40057</v>
      </c>
      <c r="AI120" s="314">
        <f>'m1'!P118</f>
        <v>0.14000000000000001</v>
      </c>
      <c r="AK120" s="182">
        <v>40057</v>
      </c>
      <c r="AL120" s="361">
        <f>'m1'!T118</f>
        <v>-0.06</v>
      </c>
      <c r="AM120" s="182">
        <v>40057</v>
      </c>
      <c r="AN120" s="314">
        <f>'m1'!J118</f>
        <v>0.14000000000000001</v>
      </c>
      <c r="AO120" s="182">
        <v>40057</v>
      </c>
      <c r="AP120" s="361">
        <v>0</v>
      </c>
      <c r="AQ120" s="182">
        <v>40057</v>
      </c>
      <c r="AR120" s="314">
        <f>'m1'!F118</f>
        <v>0.10500000000000001</v>
      </c>
      <c r="AS120" s="182">
        <v>40057</v>
      </c>
      <c r="AT120" s="361">
        <v>0</v>
      </c>
      <c r="AU120" s="182">
        <v>40057</v>
      </c>
      <c r="AV120" s="314">
        <f>'m1'!Q118</f>
        <v>0.14000000000000001</v>
      </c>
      <c r="AW120" s="182">
        <v>40057</v>
      </c>
      <c r="AX120" s="361">
        <v>5.0000000000000001E-3</v>
      </c>
      <c r="AY120" s="182">
        <v>40057</v>
      </c>
      <c r="AZ120" s="314">
        <f>'m1'!M118</f>
        <v>0.16</v>
      </c>
      <c r="BA120" s="182">
        <v>40057</v>
      </c>
      <c r="BB120" s="361">
        <v>5.0000000000000001E-3</v>
      </c>
      <c r="BC120" s="182">
        <v>40057</v>
      </c>
      <c r="BD120" s="314">
        <f>'m1'!I118</f>
        <v>0.14000000000000001</v>
      </c>
      <c r="BE120" s="182">
        <v>40057</v>
      </c>
      <c r="BF120" s="361">
        <v>5.0000000000000001E-3</v>
      </c>
      <c r="BG120" s="182">
        <v>40057</v>
      </c>
      <c r="BH120" s="361">
        <v>0</v>
      </c>
      <c r="BI120" s="182">
        <v>40057</v>
      </c>
      <c r="BJ120" s="314">
        <f>'m1'!U118</f>
        <v>-4.9999999999999975E-3</v>
      </c>
      <c r="BK120" s="182">
        <v>40057</v>
      </c>
      <c r="BL120" s="361">
        <v>0</v>
      </c>
      <c r="BM120" s="182">
        <v>40057</v>
      </c>
      <c r="BN120" s="314">
        <f>'m1'!V118</f>
        <v>0.13250000000000001</v>
      </c>
      <c r="BO120" s="182">
        <v>40057</v>
      </c>
      <c r="BP120" s="361">
        <v>0</v>
      </c>
    </row>
    <row r="121" spans="1:68">
      <c r="A121" s="182">
        <v>40087</v>
      </c>
      <c r="B121" s="314">
        <f>'m1'!C119</f>
        <v>0.14000000000000001</v>
      </c>
      <c r="D121" s="182">
        <v>40087</v>
      </c>
      <c r="E121" s="314">
        <f>'m1'!K119</f>
        <v>0.16</v>
      </c>
      <c r="G121" s="182">
        <v>40087</v>
      </c>
      <c r="H121" s="314">
        <f>'m1'!O119</f>
        <v>0.14000000000000001</v>
      </c>
      <c r="J121" s="182">
        <v>40087</v>
      </c>
      <c r="K121" s="314">
        <f>'m1'!N119</f>
        <v>0.18</v>
      </c>
      <c r="M121" s="182">
        <v>40087</v>
      </c>
      <c r="N121" s="314">
        <f>'m1'!H119</f>
        <v>0.14000000000000001</v>
      </c>
      <c r="P121" s="182">
        <v>40087</v>
      </c>
      <c r="Q121" s="314">
        <f>'m1'!E119</f>
        <v>0.14000000000000001</v>
      </c>
      <c r="S121" s="182">
        <v>40087</v>
      </c>
      <c r="T121" s="314">
        <f t="shared" si="2"/>
        <v>0.14000000000000001</v>
      </c>
      <c r="V121" s="182">
        <v>40087</v>
      </c>
      <c r="W121" s="314">
        <f t="shared" si="3"/>
        <v>0.14000000000000001</v>
      </c>
      <c r="Y121" s="182">
        <v>40087</v>
      </c>
      <c r="Z121" s="314">
        <f>'m1'!R119</f>
        <v>0.14000000000000001</v>
      </c>
      <c r="AB121" s="182">
        <v>40087</v>
      </c>
      <c r="AC121" s="314">
        <f>'m1'!D119</f>
        <v>0.14000000000000001</v>
      </c>
      <c r="AE121" s="182">
        <v>40087</v>
      </c>
      <c r="AF121" s="314">
        <f>'m1'!L119</f>
        <v>0.16</v>
      </c>
      <c r="AH121" s="182">
        <v>40087</v>
      </c>
      <c r="AI121" s="314">
        <f>'m1'!P119</f>
        <v>0.14000000000000001</v>
      </c>
      <c r="AK121" s="182">
        <v>40087</v>
      </c>
      <c r="AL121" s="361">
        <f>'m1'!T119</f>
        <v>-0.06</v>
      </c>
      <c r="AM121" s="182">
        <v>40087</v>
      </c>
      <c r="AN121" s="314">
        <f>'m1'!J119</f>
        <v>0.14000000000000001</v>
      </c>
      <c r="AO121" s="182">
        <v>40087</v>
      </c>
      <c r="AP121" s="361">
        <v>0</v>
      </c>
      <c r="AQ121" s="182">
        <v>40087</v>
      </c>
      <c r="AR121" s="314">
        <f>'m1'!F119</f>
        <v>0.10500000000000001</v>
      </c>
      <c r="AS121" s="182">
        <v>40087</v>
      </c>
      <c r="AT121" s="361">
        <v>0</v>
      </c>
      <c r="AU121" s="182">
        <v>40087</v>
      </c>
      <c r="AV121" s="314">
        <f>'m1'!Q119</f>
        <v>0.14000000000000001</v>
      </c>
      <c r="AW121" s="182">
        <v>40087</v>
      </c>
      <c r="AX121" s="361">
        <v>5.0000000000000001E-3</v>
      </c>
      <c r="AY121" s="182">
        <v>40087</v>
      </c>
      <c r="AZ121" s="314">
        <f>'m1'!M119</f>
        <v>0.16</v>
      </c>
      <c r="BA121" s="182">
        <v>40087</v>
      </c>
      <c r="BB121" s="361">
        <v>5.0000000000000001E-3</v>
      </c>
      <c r="BC121" s="182">
        <v>40087</v>
      </c>
      <c r="BD121" s="314">
        <f>'m1'!I119</f>
        <v>0.14000000000000001</v>
      </c>
      <c r="BE121" s="182">
        <v>40087</v>
      </c>
      <c r="BF121" s="361">
        <v>5.0000000000000001E-3</v>
      </c>
      <c r="BG121" s="182">
        <v>40087</v>
      </c>
      <c r="BH121" s="361">
        <v>0</v>
      </c>
      <c r="BI121" s="182">
        <v>40087</v>
      </c>
      <c r="BJ121" s="314">
        <f>'m1'!U119</f>
        <v>-4.9999999999999975E-3</v>
      </c>
      <c r="BK121" s="182">
        <v>40087</v>
      </c>
      <c r="BL121" s="361">
        <v>0</v>
      </c>
      <c r="BM121" s="182">
        <v>40087</v>
      </c>
      <c r="BN121" s="314">
        <f>'m1'!V119</f>
        <v>0.14749999999999999</v>
      </c>
      <c r="BO121" s="182">
        <v>40087</v>
      </c>
      <c r="BP121" s="361">
        <v>0</v>
      </c>
    </row>
    <row r="122" spans="1:68">
      <c r="A122" s="182">
        <v>40118</v>
      </c>
      <c r="B122" s="314">
        <f>'m1'!C120</f>
        <v>0.22500000000000001</v>
      </c>
      <c r="D122" s="182">
        <v>40118</v>
      </c>
      <c r="E122" s="314">
        <f>'m1'!K120</f>
        <v>0.34499999999999997</v>
      </c>
      <c r="G122" s="182">
        <v>40118</v>
      </c>
      <c r="H122" s="314">
        <f>'m1'!O120</f>
        <v>0.44499999999999995</v>
      </c>
      <c r="J122" s="182">
        <v>40118</v>
      </c>
      <c r="K122" s="314">
        <f>'m1'!N120</f>
        <v>0.375</v>
      </c>
      <c r="M122" s="182">
        <v>40118</v>
      </c>
      <c r="N122" s="314">
        <f>'m1'!H120</f>
        <v>0.34499999999999997</v>
      </c>
      <c r="P122" s="182">
        <v>40118</v>
      </c>
      <c r="Q122" s="314">
        <f>'m1'!E120</f>
        <v>0.22500000000000001</v>
      </c>
      <c r="S122" s="182">
        <v>40118</v>
      </c>
      <c r="T122" s="314">
        <f t="shared" si="2"/>
        <v>0.22500000000000001</v>
      </c>
      <c r="V122" s="182">
        <v>40118</v>
      </c>
      <c r="W122" s="314">
        <f t="shared" si="3"/>
        <v>0.22500000000000001</v>
      </c>
      <c r="Y122" s="182">
        <v>40118</v>
      </c>
      <c r="Z122" s="314">
        <f>'m1'!R120</f>
        <v>0.46499999999999997</v>
      </c>
      <c r="AB122" s="182">
        <v>40118</v>
      </c>
      <c r="AC122" s="314">
        <f>'m1'!D120</f>
        <v>0.22500000000000001</v>
      </c>
      <c r="AE122" s="182">
        <v>40118</v>
      </c>
      <c r="AF122" s="314">
        <f>'m1'!L120</f>
        <v>0.34499999999999997</v>
      </c>
      <c r="AH122" s="182">
        <v>40118</v>
      </c>
      <c r="AI122" s="314">
        <f>'m1'!P120</f>
        <v>0.44499999999999995</v>
      </c>
      <c r="AK122" s="182">
        <v>40118</v>
      </c>
      <c r="AL122" s="361">
        <f>'m1'!T120</f>
        <v>6.5000000000000002E-2</v>
      </c>
      <c r="AM122" s="182">
        <v>40118</v>
      </c>
      <c r="AN122" s="314">
        <f>'m1'!J120</f>
        <v>0.34499999999999997</v>
      </c>
      <c r="AO122" s="182">
        <v>40118</v>
      </c>
      <c r="AP122" s="361">
        <v>0</v>
      </c>
      <c r="AQ122" s="182">
        <v>40118</v>
      </c>
      <c r="AR122" s="314">
        <f>'m1'!F120</f>
        <v>0.19</v>
      </c>
      <c r="AS122" s="182">
        <v>40118</v>
      </c>
      <c r="AT122" s="361">
        <v>0</v>
      </c>
      <c r="AU122" s="182">
        <v>40118</v>
      </c>
      <c r="AV122" s="314">
        <f>'m1'!Q120</f>
        <v>0.44499999999999995</v>
      </c>
      <c r="AW122" s="182">
        <v>40118</v>
      </c>
      <c r="AX122" s="361">
        <v>5.0000000000000001E-3</v>
      </c>
      <c r="AY122" s="182">
        <v>40118</v>
      </c>
      <c r="AZ122" s="314">
        <f>'m1'!M120</f>
        <v>0.34499999999999997</v>
      </c>
      <c r="BA122" s="182">
        <v>40118</v>
      </c>
      <c r="BB122" s="361">
        <v>5.0000000000000001E-3</v>
      </c>
      <c r="BC122" s="182">
        <v>40118</v>
      </c>
      <c r="BD122" s="314">
        <f>'m1'!I120</f>
        <v>0.34499999999999997</v>
      </c>
      <c r="BE122" s="182">
        <v>40118</v>
      </c>
      <c r="BF122" s="361">
        <v>5.0000000000000001E-3</v>
      </c>
      <c r="BG122" s="182">
        <v>40118</v>
      </c>
      <c r="BH122" s="361">
        <v>0</v>
      </c>
      <c r="BI122" s="182">
        <v>40118</v>
      </c>
      <c r="BJ122" s="314">
        <f>'m1'!U120</f>
        <v>0.12</v>
      </c>
      <c r="BK122" s="182">
        <v>40118</v>
      </c>
      <c r="BL122" s="361">
        <v>0</v>
      </c>
      <c r="BM122" s="182">
        <v>40118</v>
      </c>
      <c r="BN122" s="314">
        <f>'m1'!V120</f>
        <v>0.18463200000000002</v>
      </c>
      <c r="BO122" s="182">
        <v>40118</v>
      </c>
      <c r="BP122" s="361">
        <v>0</v>
      </c>
    </row>
    <row r="123" spans="1:68">
      <c r="A123" s="182">
        <v>40148</v>
      </c>
      <c r="B123" s="314">
        <f>'m1'!C121</f>
        <v>0.22500000000000001</v>
      </c>
      <c r="D123" s="182">
        <v>40148</v>
      </c>
      <c r="E123" s="314">
        <f>'m1'!K121</f>
        <v>0.34499999999999997</v>
      </c>
      <c r="G123" s="182">
        <v>40148</v>
      </c>
      <c r="H123" s="314">
        <f>'m1'!O121</f>
        <v>0.44499999999999995</v>
      </c>
      <c r="J123" s="182">
        <v>40148</v>
      </c>
      <c r="K123" s="314">
        <f>'m1'!N121</f>
        <v>0.375</v>
      </c>
      <c r="M123" s="182">
        <v>40148</v>
      </c>
      <c r="N123" s="314">
        <f>'m1'!H121</f>
        <v>0.34499999999999997</v>
      </c>
      <c r="P123" s="182">
        <v>40148</v>
      </c>
      <c r="Q123" s="314">
        <f>'m1'!E121</f>
        <v>0.22500000000000001</v>
      </c>
      <c r="S123" s="182">
        <v>40148</v>
      </c>
      <c r="T123" s="314">
        <f t="shared" si="2"/>
        <v>0.22500000000000001</v>
      </c>
      <c r="V123" s="182">
        <v>40148</v>
      </c>
      <c r="W123" s="314">
        <f t="shared" si="3"/>
        <v>0.22500000000000001</v>
      </c>
      <c r="Y123" s="182">
        <v>40148</v>
      </c>
      <c r="Z123" s="314">
        <f>'m1'!R121</f>
        <v>0.46499999999999997</v>
      </c>
      <c r="AB123" s="182">
        <v>40148</v>
      </c>
      <c r="AC123" s="314">
        <f>'m1'!D121</f>
        <v>0.22500000000000001</v>
      </c>
      <c r="AE123" s="182">
        <v>40148</v>
      </c>
      <c r="AF123" s="314">
        <f>'m1'!L121</f>
        <v>0.34499999999999997</v>
      </c>
      <c r="AH123" s="182">
        <v>40148</v>
      </c>
      <c r="AI123" s="314">
        <f>'m1'!P121</f>
        <v>0.44499999999999995</v>
      </c>
      <c r="AK123" s="182">
        <v>40148</v>
      </c>
      <c r="AL123" s="361">
        <f>'m1'!T121</f>
        <v>6.5000000000000002E-2</v>
      </c>
      <c r="AM123" s="182">
        <v>40148</v>
      </c>
      <c r="AN123" s="314">
        <f>'m1'!J121</f>
        <v>0.34499999999999997</v>
      </c>
      <c r="AO123" s="182">
        <v>40148</v>
      </c>
      <c r="AP123" s="361">
        <v>0</v>
      </c>
      <c r="AQ123" s="182">
        <v>40148</v>
      </c>
      <c r="AR123" s="314">
        <f>'m1'!F121</f>
        <v>0.19</v>
      </c>
      <c r="AS123" s="182">
        <v>40148</v>
      </c>
      <c r="AT123" s="361">
        <v>0</v>
      </c>
      <c r="AU123" s="182">
        <v>40148</v>
      </c>
      <c r="AV123" s="314">
        <f>'m1'!Q121</f>
        <v>0.44499999999999995</v>
      </c>
      <c r="AW123" s="182">
        <v>40148</v>
      </c>
      <c r="AX123" s="361">
        <v>5.0000000000000001E-3</v>
      </c>
      <c r="AY123" s="182">
        <v>40148</v>
      </c>
      <c r="AZ123" s="314">
        <f>'m1'!M121</f>
        <v>0.34499999999999997</v>
      </c>
      <c r="BA123" s="182">
        <v>40148</v>
      </c>
      <c r="BB123" s="361">
        <v>5.0000000000000001E-3</v>
      </c>
      <c r="BC123" s="182">
        <v>40148</v>
      </c>
      <c r="BD123" s="314">
        <f>'m1'!I121</f>
        <v>0.34499999999999997</v>
      </c>
      <c r="BE123" s="182">
        <v>40148</v>
      </c>
      <c r="BF123" s="361">
        <v>5.0000000000000001E-3</v>
      </c>
      <c r="BG123" s="182">
        <v>40148</v>
      </c>
      <c r="BH123" s="361">
        <v>0</v>
      </c>
      <c r="BI123" s="182">
        <v>40148</v>
      </c>
      <c r="BJ123" s="314">
        <f>'m1'!U121</f>
        <v>0.12</v>
      </c>
      <c r="BK123" s="182">
        <v>40148</v>
      </c>
      <c r="BL123" s="361">
        <v>0</v>
      </c>
      <c r="BM123" s="182">
        <v>40148</v>
      </c>
      <c r="BN123" s="314">
        <f>'m1'!V121</f>
        <v>0.18741600000000003</v>
      </c>
      <c r="BO123" s="182">
        <v>40148</v>
      </c>
      <c r="BP123" s="361">
        <v>0</v>
      </c>
    </row>
    <row r="124" spans="1:68">
      <c r="A124" s="182">
        <v>40179</v>
      </c>
      <c r="B124" s="314">
        <f>'m1'!C122</f>
        <v>0.25</v>
      </c>
      <c r="D124" s="182">
        <v>40179</v>
      </c>
      <c r="E124" s="314">
        <f>'m1'!K122</f>
        <v>0.37</v>
      </c>
      <c r="G124" s="182">
        <v>40179</v>
      </c>
      <c r="H124" s="314">
        <f>'m1'!O122</f>
        <v>0.47</v>
      </c>
      <c r="J124" s="182">
        <v>40179</v>
      </c>
      <c r="K124" s="314">
        <f>'m1'!N122</f>
        <v>0.4</v>
      </c>
      <c r="M124" s="182">
        <v>40179</v>
      </c>
      <c r="N124" s="314">
        <f>'m1'!H122</f>
        <v>0.37</v>
      </c>
      <c r="P124" s="182">
        <v>40179</v>
      </c>
      <c r="Q124" s="314">
        <f>'m1'!E122</f>
        <v>0.25</v>
      </c>
      <c r="S124" s="182">
        <v>40179</v>
      </c>
      <c r="T124" s="314">
        <f t="shared" si="2"/>
        <v>0.25</v>
      </c>
      <c r="V124" s="182">
        <v>40179</v>
      </c>
      <c r="W124" s="314">
        <f t="shared" si="3"/>
        <v>0.25</v>
      </c>
      <c r="Y124" s="182">
        <v>40179</v>
      </c>
      <c r="Z124" s="314">
        <f>'m1'!R122</f>
        <v>0.49</v>
      </c>
      <c r="AB124" s="182">
        <v>40179</v>
      </c>
      <c r="AC124" s="314">
        <f>'m1'!D122</f>
        <v>0.25</v>
      </c>
      <c r="AE124" s="182">
        <v>40179</v>
      </c>
      <c r="AF124" s="314">
        <f>'m1'!L122</f>
        <v>0.37</v>
      </c>
      <c r="AH124" s="182">
        <v>40179</v>
      </c>
      <c r="AI124" s="314">
        <f>'m1'!P122</f>
        <v>0.47</v>
      </c>
      <c r="AK124" s="182">
        <v>40179</v>
      </c>
      <c r="AL124" s="361">
        <f>'m1'!T122</f>
        <v>0.09</v>
      </c>
      <c r="AM124" s="182">
        <v>40179</v>
      </c>
      <c r="AN124" s="314">
        <f>'m1'!J122</f>
        <v>0.37</v>
      </c>
      <c r="AO124" s="182">
        <v>40179</v>
      </c>
      <c r="AP124" s="361">
        <v>0</v>
      </c>
      <c r="AQ124" s="182">
        <v>40179</v>
      </c>
      <c r="AR124" s="314">
        <f>'m1'!F122</f>
        <v>0.215</v>
      </c>
      <c r="AS124" s="182">
        <v>40179</v>
      </c>
      <c r="AT124" s="361">
        <v>0</v>
      </c>
      <c r="AU124" s="182">
        <v>40179</v>
      </c>
      <c r="AV124" s="314">
        <f>'m1'!Q122</f>
        <v>0.47</v>
      </c>
      <c r="AW124" s="182">
        <v>40179</v>
      </c>
      <c r="AX124" s="361">
        <v>5.0000000000000001E-3</v>
      </c>
      <c r="AY124" s="182">
        <v>40179</v>
      </c>
      <c r="AZ124" s="314">
        <f>'m1'!M122</f>
        <v>0.37</v>
      </c>
      <c r="BA124" s="182">
        <v>40179</v>
      </c>
      <c r="BB124" s="361">
        <v>5.0000000000000001E-3</v>
      </c>
      <c r="BC124" s="182">
        <v>40179</v>
      </c>
      <c r="BD124" s="314">
        <f>'m1'!I122</f>
        <v>0.37</v>
      </c>
      <c r="BE124" s="182">
        <v>40179</v>
      </c>
      <c r="BF124" s="361">
        <v>5.0000000000000001E-3</v>
      </c>
      <c r="BG124" s="182">
        <v>40179</v>
      </c>
      <c r="BH124" s="361">
        <v>0</v>
      </c>
      <c r="BI124" s="182">
        <v>40179</v>
      </c>
      <c r="BJ124" s="314">
        <f>'m1'!U122</f>
        <v>0.14499999999999999</v>
      </c>
      <c r="BK124" s="182">
        <v>40179</v>
      </c>
      <c r="BL124" s="361">
        <v>0</v>
      </c>
      <c r="BM124" s="182">
        <v>40179</v>
      </c>
      <c r="BN124" s="314">
        <f>'m1'!V122</f>
        <v>0.21868799999999999</v>
      </c>
      <c r="BO124" s="182">
        <v>40179</v>
      </c>
      <c r="BP124" s="361">
        <v>0</v>
      </c>
    </row>
    <row r="125" spans="1:68">
      <c r="A125" s="182">
        <v>40210</v>
      </c>
      <c r="B125" s="314">
        <f>'m1'!C123</f>
        <v>0.31</v>
      </c>
      <c r="D125" s="182">
        <v>40210</v>
      </c>
      <c r="E125" s="314">
        <f>'m1'!K123</f>
        <v>0.43</v>
      </c>
      <c r="G125" s="182">
        <v>40210</v>
      </c>
      <c r="H125" s="314">
        <f>'m1'!O123</f>
        <v>0.53</v>
      </c>
      <c r="J125" s="182">
        <v>40210</v>
      </c>
      <c r="K125" s="314">
        <f>'m1'!N123</f>
        <v>0.45999999999999996</v>
      </c>
      <c r="M125" s="182">
        <v>40210</v>
      </c>
      <c r="N125" s="314">
        <f>'m1'!H123</f>
        <v>0.43</v>
      </c>
      <c r="P125" s="182">
        <v>40210</v>
      </c>
      <c r="Q125" s="314">
        <f>'m1'!E123</f>
        <v>0.31</v>
      </c>
      <c r="S125" s="182">
        <v>40210</v>
      </c>
      <c r="T125" s="314">
        <f t="shared" si="2"/>
        <v>0.31</v>
      </c>
      <c r="V125" s="182">
        <v>40210</v>
      </c>
      <c r="W125" s="314">
        <f t="shared" si="3"/>
        <v>0.31</v>
      </c>
      <c r="Y125" s="182">
        <v>40210</v>
      </c>
      <c r="Z125" s="314">
        <f>'m1'!R123</f>
        <v>0.55000000000000004</v>
      </c>
      <c r="AB125" s="182">
        <v>40210</v>
      </c>
      <c r="AC125" s="314">
        <f>'m1'!D123</f>
        <v>0.31</v>
      </c>
      <c r="AE125" s="182">
        <v>40210</v>
      </c>
      <c r="AF125" s="314">
        <f>'m1'!L123</f>
        <v>0.43</v>
      </c>
      <c r="AH125" s="182">
        <v>40210</v>
      </c>
      <c r="AI125" s="314">
        <f>'m1'!P123</f>
        <v>0.53</v>
      </c>
      <c r="AK125" s="182">
        <v>40210</v>
      </c>
      <c r="AL125" s="361">
        <f>'m1'!T123</f>
        <v>0.15</v>
      </c>
      <c r="AM125" s="182">
        <v>40210</v>
      </c>
      <c r="AN125" s="314">
        <f>'m1'!J123</f>
        <v>0.43</v>
      </c>
      <c r="AO125" s="182">
        <v>40210</v>
      </c>
      <c r="AP125" s="361">
        <v>0</v>
      </c>
      <c r="AQ125" s="182">
        <v>40210</v>
      </c>
      <c r="AR125" s="314">
        <f>'m1'!F123</f>
        <v>0.27500000000000002</v>
      </c>
      <c r="AS125" s="182">
        <v>40210</v>
      </c>
      <c r="AT125" s="361">
        <v>0</v>
      </c>
      <c r="AU125" s="182">
        <v>40210</v>
      </c>
      <c r="AV125" s="314">
        <f>'m1'!Q123</f>
        <v>0.53</v>
      </c>
      <c r="AW125" s="182">
        <v>40210</v>
      </c>
      <c r="AX125" s="361">
        <v>5.0000000000000001E-3</v>
      </c>
      <c r="AY125" s="182">
        <v>40210</v>
      </c>
      <c r="AZ125" s="314">
        <f>'m1'!M123</f>
        <v>0.43</v>
      </c>
      <c r="BA125" s="182">
        <v>40210</v>
      </c>
      <c r="BB125" s="361">
        <v>5.0000000000000001E-3</v>
      </c>
      <c r="BC125" s="182">
        <v>40210</v>
      </c>
      <c r="BD125" s="314">
        <f>'m1'!I123</f>
        <v>0.43</v>
      </c>
      <c r="BE125" s="182">
        <v>40210</v>
      </c>
      <c r="BF125" s="361">
        <v>5.0000000000000001E-3</v>
      </c>
      <c r="BG125" s="182">
        <v>40210</v>
      </c>
      <c r="BH125" s="361">
        <v>0</v>
      </c>
      <c r="BI125" s="182">
        <v>40210</v>
      </c>
      <c r="BJ125" s="314">
        <f>'m1'!U123</f>
        <v>0.20499999999999999</v>
      </c>
      <c r="BK125" s="182">
        <v>40210</v>
      </c>
      <c r="BL125" s="361">
        <v>0</v>
      </c>
      <c r="BM125" s="182">
        <v>40210</v>
      </c>
      <c r="BN125" s="314">
        <f>'m1'!V123</f>
        <v>0.27734399999999998</v>
      </c>
      <c r="BO125" s="182">
        <v>40210</v>
      </c>
      <c r="BP125" s="361">
        <v>0</v>
      </c>
    </row>
    <row r="126" spans="1:68">
      <c r="A126" s="182">
        <v>40238</v>
      </c>
      <c r="B126" s="314">
        <f>'m1'!C124</f>
        <v>0.30499999999999999</v>
      </c>
      <c r="D126" s="182">
        <v>40238</v>
      </c>
      <c r="E126" s="314">
        <f>'m1'!K124</f>
        <v>0.42499999999999999</v>
      </c>
      <c r="G126" s="182">
        <v>40238</v>
      </c>
      <c r="H126" s="314">
        <f>'m1'!O124</f>
        <v>0.52500000000000002</v>
      </c>
      <c r="J126" s="182">
        <v>40238</v>
      </c>
      <c r="K126" s="314">
        <f>'m1'!N124</f>
        <v>0.45499999999999996</v>
      </c>
      <c r="M126" s="182">
        <v>40238</v>
      </c>
      <c r="N126" s="314">
        <f>'m1'!H124</f>
        <v>0.42499999999999999</v>
      </c>
      <c r="P126" s="182">
        <v>40238</v>
      </c>
      <c r="Q126" s="314">
        <f>'m1'!E124</f>
        <v>0.30499999999999999</v>
      </c>
      <c r="S126" s="182">
        <v>40238</v>
      </c>
      <c r="T126" s="314">
        <f t="shared" si="2"/>
        <v>0.30499999999999999</v>
      </c>
      <c r="V126" s="182">
        <v>40238</v>
      </c>
      <c r="W126" s="314">
        <f t="shared" si="3"/>
        <v>0.30499999999999999</v>
      </c>
      <c r="Y126" s="182">
        <v>40238</v>
      </c>
      <c r="Z126" s="314">
        <f>'m1'!R124</f>
        <v>0.54500000000000004</v>
      </c>
      <c r="AB126" s="182">
        <v>40238</v>
      </c>
      <c r="AC126" s="314">
        <f>'m1'!D124</f>
        <v>0.30499999999999999</v>
      </c>
      <c r="AE126" s="182">
        <v>40238</v>
      </c>
      <c r="AF126" s="314">
        <f>'m1'!L124</f>
        <v>0.42499999999999999</v>
      </c>
      <c r="AH126" s="182">
        <v>40238</v>
      </c>
      <c r="AI126" s="314">
        <f>'m1'!P124</f>
        <v>0.52500000000000002</v>
      </c>
      <c r="AK126" s="182">
        <v>40238</v>
      </c>
      <c r="AL126" s="361">
        <f>'m1'!T124</f>
        <v>0.14499999999999999</v>
      </c>
      <c r="AM126" s="182">
        <v>40238</v>
      </c>
      <c r="AN126" s="314">
        <f>'m1'!J124</f>
        <v>0.42499999999999999</v>
      </c>
      <c r="AO126" s="182">
        <v>40238</v>
      </c>
      <c r="AP126" s="361">
        <v>0</v>
      </c>
      <c r="AQ126" s="182">
        <v>40238</v>
      </c>
      <c r="AR126" s="314">
        <f>'m1'!F124</f>
        <v>0.27</v>
      </c>
      <c r="AS126" s="182">
        <v>40238</v>
      </c>
      <c r="AT126" s="361">
        <v>0</v>
      </c>
      <c r="AU126" s="182">
        <v>40238</v>
      </c>
      <c r="AV126" s="314">
        <f>'m1'!Q124</f>
        <v>0.52500000000000002</v>
      </c>
      <c r="AW126" s="182">
        <v>40238</v>
      </c>
      <c r="AX126" s="361">
        <v>5.0000000000000001E-3</v>
      </c>
      <c r="AY126" s="182">
        <v>40238</v>
      </c>
      <c r="AZ126" s="314">
        <f>'m1'!M124</f>
        <v>0.42499999999999999</v>
      </c>
      <c r="BA126" s="182">
        <v>40238</v>
      </c>
      <c r="BB126" s="361">
        <v>5.0000000000000001E-3</v>
      </c>
      <c r="BC126" s="182">
        <v>40238</v>
      </c>
      <c r="BD126" s="314">
        <f>'m1'!I124</f>
        <v>0.42499999999999999</v>
      </c>
      <c r="BE126" s="182">
        <v>40238</v>
      </c>
      <c r="BF126" s="361">
        <v>5.0000000000000001E-3</v>
      </c>
      <c r="BG126" s="182">
        <v>40238</v>
      </c>
      <c r="BH126" s="361">
        <v>0</v>
      </c>
      <c r="BI126" s="182">
        <v>40238</v>
      </c>
      <c r="BJ126" s="314">
        <f>'m1'!U124</f>
        <v>0.19999999999999998</v>
      </c>
      <c r="BK126" s="182">
        <v>40238</v>
      </c>
      <c r="BL126" s="361">
        <v>0</v>
      </c>
      <c r="BM126" s="182">
        <v>40238</v>
      </c>
      <c r="BN126" s="314">
        <f>'m1'!V124</f>
        <v>0.268376</v>
      </c>
      <c r="BO126" s="182">
        <v>40238</v>
      </c>
      <c r="BP126" s="361">
        <v>0</v>
      </c>
    </row>
    <row r="127" spans="1:68">
      <c r="A127" s="182">
        <v>40269</v>
      </c>
      <c r="B127" s="314">
        <f>'m1'!C125</f>
        <v>0.14000000000000001</v>
      </c>
      <c r="D127" s="182">
        <v>40269</v>
      </c>
      <c r="E127" s="314">
        <f>'m1'!K125</f>
        <v>0.16</v>
      </c>
      <c r="G127" s="182">
        <v>40269</v>
      </c>
      <c r="H127" s="314">
        <f>'m1'!O125</f>
        <v>0.14000000000000001</v>
      </c>
      <c r="J127" s="182">
        <v>40269</v>
      </c>
      <c r="K127" s="314">
        <f>'m1'!N125</f>
        <v>0.18</v>
      </c>
      <c r="M127" s="182">
        <v>40269</v>
      </c>
      <c r="N127" s="314">
        <f>'m1'!H125</f>
        <v>0.14000000000000001</v>
      </c>
      <c r="P127" s="182">
        <v>40269</v>
      </c>
      <c r="Q127" s="314">
        <f>'m1'!E125</f>
        <v>0.14000000000000001</v>
      </c>
      <c r="S127" s="182">
        <v>40269</v>
      </c>
      <c r="T127" s="314">
        <f t="shared" si="2"/>
        <v>0.14000000000000001</v>
      </c>
      <c r="V127" s="182">
        <v>40269</v>
      </c>
      <c r="W127" s="314">
        <f t="shared" si="3"/>
        <v>0.14000000000000001</v>
      </c>
      <c r="Y127" s="182">
        <v>40269</v>
      </c>
      <c r="Z127" s="314">
        <f>'m1'!R125</f>
        <v>0.14000000000000001</v>
      </c>
      <c r="AB127" s="182">
        <v>40269</v>
      </c>
      <c r="AC127" s="314">
        <f>'m1'!D125</f>
        <v>0.14000000000000001</v>
      </c>
      <c r="AE127" s="182">
        <v>40269</v>
      </c>
      <c r="AF127" s="314">
        <f>'m1'!L125</f>
        <v>0.16</v>
      </c>
      <c r="AH127" s="182">
        <v>40269</v>
      </c>
      <c r="AI127" s="314">
        <f>'m1'!P125</f>
        <v>0.14000000000000001</v>
      </c>
      <c r="AK127" s="182">
        <v>40269</v>
      </c>
      <c r="AL127" s="361">
        <f>'m1'!T125</f>
        <v>-0.06</v>
      </c>
      <c r="AM127" s="182">
        <v>40269</v>
      </c>
      <c r="AN127" s="314">
        <f>'m1'!J125</f>
        <v>0.14000000000000001</v>
      </c>
      <c r="AO127" s="182">
        <v>40269</v>
      </c>
      <c r="AP127" s="361">
        <v>0</v>
      </c>
      <c r="AQ127" s="182">
        <v>40269</v>
      </c>
      <c r="AR127" s="314">
        <f>'m1'!F125</f>
        <v>0.10500000000000001</v>
      </c>
      <c r="AS127" s="182">
        <v>40269</v>
      </c>
      <c r="AT127" s="361">
        <v>0</v>
      </c>
      <c r="AU127" s="182">
        <v>40269</v>
      </c>
      <c r="AV127" s="314">
        <f>'m1'!Q125</f>
        <v>0.14000000000000001</v>
      </c>
      <c r="AW127" s="182">
        <v>40269</v>
      </c>
      <c r="AX127" s="361">
        <v>5.0000000000000001E-3</v>
      </c>
      <c r="AY127" s="182">
        <v>40269</v>
      </c>
      <c r="AZ127" s="314">
        <f>'m1'!M125</f>
        <v>0.16</v>
      </c>
      <c r="BA127" s="182">
        <v>40269</v>
      </c>
      <c r="BB127" s="361">
        <v>5.0000000000000001E-3</v>
      </c>
      <c r="BC127" s="182">
        <v>40269</v>
      </c>
      <c r="BD127" s="314">
        <f>'m1'!I125</f>
        <v>0.14000000000000001</v>
      </c>
      <c r="BE127" s="182">
        <v>40269</v>
      </c>
      <c r="BF127" s="361">
        <v>5.0000000000000001E-3</v>
      </c>
      <c r="BG127" s="182">
        <v>40269</v>
      </c>
      <c r="BH127" s="361">
        <v>0</v>
      </c>
      <c r="BI127" s="182">
        <v>40269</v>
      </c>
      <c r="BJ127" s="314">
        <f>'m1'!U125</f>
        <v>-4.9999999999999975E-3</v>
      </c>
      <c r="BK127" s="182">
        <v>40269</v>
      </c>
      <c r="BL127" s="361">
        <v>0</v>
      </c>
      <c r="BM127" s="182">
        <v>40269</v>
      </c>
      <c r="BN127" s="314">
        <f>'m1'!V125</f>
        <v>0.16500000000000001</v>
      </c>
      <c r="BO127" s="182">
        <v>40269</v>
      </c>
      <c r="BP127" s="361">
        <v>0</v>
      </c>
    </row>
    <row r="128" spans="1:68">
      <c r="A128" s="182">
        <v>40299</v>
      </c>
      <c r="B128" s="314">
        <f>'m1'!C126</f>
        <v>0.14000000000000001</v>
      </c>
      <c r="D128" s="182">
        <v>40299</v>
      </c>
      <c r="E128" s="314">
        <f>'m1'!K126</f>
        <v>0.16</v>
      </c>
      <c r="G128" s="182">
        <v>40299</v>
      </c>
      <c r="H128" s="314">
        <f>'m1'!O126</f>
        <v>0.14000000000000001</v>
      </c>
      <c r="J128" s="182">
        <v>40299</v>
      </c>
      <c r="K128" s="314">
        <f>'m1'!N126</f>
        <v>0.18</v>
      </c>
      <c r="M128" s="182">
        <v>40299</v>
      </c>
      <c r="N128" s="314">
        <f>'m1'!H126</f>
        <v>0.14000000000000001</v>
      </c>
      <c r="P128" s="182">
        <v>40299</v>
      </c>
      <c r="Q128" s="314">
        <f>'m1'!E126</f>
        <v>0.14000000000000001</v>
      </c>
      <c r="S128" s="182">
        <v>40299</v>
      </c>
      <c r="T128" s="314">
        <f t="shared" si="2"/>
        <v>0.14000000000000001</v>
      </c>
      <c r="V128" s="182">
        <v>40299</v>
      </c>
      <c r="W128" s="314">
        <f t="shared" si="3"/>
        <v>0.14000000000000001</v>
      </c>
      <c r="Y128" s="182">
        <v>40299</v>
      </c>
      <c r="Z128" s="314">
        <f>'m1'!R126</f>
        <v>0.14000000000000001</v>
      </c>
      <c r="AB128" s="182">
        <v>40299</v>
      </c>
      <c r="AC128" s="314">
        <f>'m1'!D126</f>
        <v>0.14000000000000001</v>
      </c>
      <c r="AE128" s="182">
        <v>40299</v>
      </c>
      <c r="AF128" s="314">
        <f>'m1'!L126</f>
        <v>0.16</v>
      </c>
      <c r="AH128" s="182">
        <v>40299</v>
      </c>
      <c r="AI128" s="314">
        <f>'m1'!P126</f>
        <v>0.14000000000000001</v>
      </c>
      <c r="AK128" s="182">
        <v>40299</v>
      </c>
      <c r="AL128" s="361">
        <f>'m1'!T126</f>
        <v>-0.06</v>
      </c>
      <c r="AM128" s="182">
        <v>40299</v>
      </c>
      <c r="AN128" s="314">
        <f>'m1'!J126</f>
        <v>0.14000000000000001</v>
      </c>
      <c r="AO128" s="182">
        <v>40299</v>
      </c>
      <c r="AP128" s="361">
        <v>0</v>
      </c>
      <c r="AQ128" s="182">
        <v>40299</v>
      </c>
      <c r="AR128" s="314">
        <f>'m1'!F126</f>
        <v>0.10500000000000001</v>
      </c>
      <c r="AS128" s="182">
        <v>40299</v>
      </c>
      <c r="AT128" s="361">
        <v>0</v>
      </c>
      <c r="AU128" s="182">
        <v>40299</v>
      </c>
      <c r="AV128" s="314">
        <f>'m1'!Q126</f>
        <v>0.14000000000000001</v>
      </c>
      <c r="AW128" s="182">
        <v>40299</v>
      </c>
      <c r="AX128" s="361">
        <v>5.0000000000000001E-3</v>
      </c>
      <c r="AY128" s="182">
        <v>40299</v>
      </c>
      <c r="AZ128" s="314">
        <f>'m1'!M126</f>
        <v>0.16</v>
      </c>
      <c r="BA128" s="182">
        <v>40299</v>
      </c>
      <c r="BB128" s="361">
        <v>5.0000000000000001E-3</v>
      </c>
      <c r="BC128" s="182">
        <v>40299</v>
      </c>
      <c r="BD128" s="314">
        <f>'m1'!I126</f>
        <v>0.14000000000000001</v>
      </c>
      <c r="BE128" s="182">
        <v>40299</v>
      </c>
      <c r="BF128" s="361">
        <v>5.0000000000000001E-3</v>
      </c>
      <c r="BG128" s="182">
        <v>40299</v>
      </c>
      <c r="BH128" s="361">
        <v>0</v>
      </c>
      <c r="BI128" s="182">
        <v>40299</v>
      </c>
      <c r="BJ128" s="314">
        <f>'m1'!U126</f>
        <v>-4.9999999999999975E-3</v>
      </c>
      <c r="BK128" s="182">
        <v>40299</v>
      </c>
      <c r="BL128" s="361">
        <v>0</v>
      </c>
      <c r="BM128" s="182">
        <v>40299</v>
      </c>
      <c r="BN128" s="314">
        <f>'m1'!V126</f>
        <v>0.155</v>
      </c>
      <c r="BO128" s="182">
        <v>40299</v>
      </c>
      <c r="BP128" s="361">
        <v>0</v>
      </c>
    </row>
    <row r="129" spans="1:68">
      <c r="A129" s="182">
        <v>40330</v>
      </c>
      <c r="B129" s="314">
        <f>'m1'!C127</f>
        <v>0.14000000000000001</v>
      </c>
      <c r="D129" s="182">
        <v>40330</v>
      </c>
      <c r="E129" s="314">
        <f>'m1'!K127</f>
        <v>0.16</v>
      </c>
      <c r="G129" s="182">
        <v>40330</v>
      </c>
      <c r="H129" s="314">
        <f>'m1'!O127</f>
        <v>0.14000000000000001</v>
      </c>
      <c r="J129" s="182">
        <v>40330</v>
      </c>
      <c r="K129" s="314">
        <f>'m1'!N127</f>
        <v>0.18</v>
      </c>
      <c r="M129" s="182">
        <v>40330</v>
      </c>
      <c r="N129" s="314">
        <f>'m1'!H127</f>
        <v>0.14000000000000001</v>
      </c>
      <c r="P129" s="182">
        <v>40330</v>
      </c>
      <c r="Q129" s="314">
        <f>'m1'!E127</f>
        <v>0.14000000000000001</v>
      </c>
      <c r="S129" s="182">
        <v>40330</v>
      </c>
      <c r="T129" s="314">
        <f t="shared" ref="T129:T181" si="4">B129</f>
        <v>0.14000000000000001</v>
      </c>
      <c r="V129" s="182">
        <v>40330</v>
      </c>
      <c r="W129" s="314">
        <f t="shared" ref="W129:W181" si="5">B129</f>
        <v>0.14000000000000001</v>
      </c>
      <c r="Y129" s="182">
        <v>40330</v>
      </c>
      <c r="Z129" s="314">
        <f>'m1'!R127</f>
        <v>0.14000000000000001</v>
      </c>
      <c r="AB129" s="182">
        <v>40330</v>
      </c>
      <c r="AC129" s="314">
        <f>'m1'!D127</f>
        <v>0.14000000000000001</v>
      </c>
      <c r="AE129" s="182">
        <v>40330</v>
      </c>
      <c r="AF129" s="314">
        <f>'m1'!L127</f>
        <v>0.16</v>
      </c>
      <c r="AH129" s="182">
        <v>40330</v>
      </c>
      <c r="AI129" s="314">
        <f>'m1'!P127</f>
        <v>0.14000000000000001</v>
      </c>
      <c r="AK129" s="182">
        <v>40330</v>
      </c>
      <c r="AL129" s="361">
        <f>'m1'!T127</f>
        <v>-0.06</v>
      </c>
      <c r="AM129" s="182">
        <v>40330</v>
      </c>
      <c r="AN129" s="314">
        <f>'m1'!J127</f>
        <v>0.14000000000000001</v>
      </c>
      <c r="AO129" s="182">
        <v>40330</v>
      </c>
      <c r="AP129" s="361">
        <v>0</v>
      </c>
      <c r="AQ129" s="182">
        <v>40330</v>
      </c>
      <c r="AR129" s="314">
        <f>'m1'!F127</f>
        <v>0.10500000000000001</v>
      </c>
      <c r="AS129" s="182">
        <v>40330</v>
      </c>
      <c r="AT129" s="361">
        <v>0</v>
      </c>
      <c r="AU129" s="182">
        <v>40330</v>
      </c>
      <c r="AV129" s="314">
        <f>'m1'!Q127</f>
        <v>0.14000000000000001</v>
      </c>
      <c r="AW129" s="182">
        <v>40330</v>
      </c>
      <c r="AX129" s="361">
        <v>5.0000000000000001E-3</v>
      </c>
      <c r="AY129" s="182">
        <v>40330</v>
      </c>
      <c r="AZ129" s="314">
        <f>'m1'!M127</f>
        <v>0.16</v>
      </c>
      <c r="BA129" s="182">
        <v>40330</v>
      </c>
      <c r="BB129" s="361">
        <v>5.0000000000000001E-3</v>
      </c>
      <c r="BC129" s="182">
        <v>40330</v>
      </c>
      <c r="BD129" s="314">
        <f>'m1'!I127</f>
        <v>0.14000000000000001</v>
      </c>
      <c r="BE129" s="182">
        <v>40330</v>
      </c>
      <c r="BF129" s="361">
        <v>5.0000000000000001E-3</v>
      </c>
      <c r="BG129" s="182">
        <v>40330</v>
      </c>
      <c r="BH129" s="361">
        <v>0</v>
      </c>
      <c r="BI129" s="182">
        <v>40330</v>
      </c>
      <c r="BJ129" s="314">
        <f>'m1'!U127</f>
        <v>-4.9999999999999975E-3</v>
      </c>
      <c r="BK129" s="182">
        <v>40330</v>
      </c>
      <c r="BL129" s="361">
        <v>0</v>
      </c>
      <c r="BM129" s="182">
        <v>40330</v>
      </c>
      <c r="BN129" s="314">
        <f>'m1'!V127</f>
        <v>0.15</v>
      </c>
      <c r="BO129" s="182">
        <v>40330</v>
      </c>
      <c r="BP129" s="361">
        <v>0</v>
      </c>
    </row>
    <row r="130" spans="1:68">
      <c r="A130" s="182">
        <v>40360</v>
      </c>
      <c r="B130" s="314">
        <f>'m1'!C128</f>
        <v>0.14000000000000001</v>
      </c>
      <c r="D130" s="182">
        <v>40360</v>
      </c>
      <c r="E130" s="314">
        <f>'m1'!K128</f>
        <v>0.16</v>
      </c>
      <c r="G130" s="182">
        <v>40360</v>
      </c>
      <c r="H130" s="314">
        <f>'m1'!O128</f>
        <v>0.14000000000000001</v>
      </c>
      <c r="J130" s="182">
        <v>40360</v>
      </c>
      <c r="K130" s="314">
        <f>'m1'!N128</f>
        <v>0.18</v>
      </c>
      <c r="M130" s="182">
        <v>40360</v>
      </c>
      <c r="N130" s="314">
        <f>'m1'!H128</f>
        <v>0.14000000000000001</v>
      </c>
      <c r="P130" s="182">
        <v>40360</v>
      </c>
      <c r="Q130" s="314">
        <f>'m1'!E128</f>
        <v>0.14000000000000001</v>
      </c>
      <c r="S130" s="182">
        <v>40360</v>
      </c>
      <c r="T130" s="314">
        <f t="shared" si="4"/>
        <v>0.14000000000000001</v>
      </c>
      <c r="V130" s="182">
        <v>40360</v>
      </c>
      <c r="W130" s="314">
        <f t="shared" si="5"/>
        <v>0.14000000000000001</v>
      </c>
      <c r="Y130" s="182">
        <v>40360</v>
      </c>
      <c r="Z130" s="314">
        <f>'m1'!R128</f>
        <v>0.14000000000000001</v>
      </c>
      <c r="AB130" s="182">
        <v>40360</v>
      </c>
      <c r="AC130" s="314">
        <f>'m1'!D128</f>
        <v>0.14000000000000001</v>
      </c>
      <c r="AE130" s="182">
        <v>40360</v>
      </c>
      <c r="AF130" s="314">
        <f>'m1'!L128</f>
        <v>0.16</v>
      </c>
      <c r="AH130" s="182">
        <v>40360</v>
      </c>
      <c r="AI130" s="314">
        <f>'m1'!P128</f>
        <v>0.14000000000000001</v>
      </c>
      <c r="AK130" s="182">
        <v>40360</v>
      </c>
      <c r="AL130" s="361">
        <f>'m1'!T128</f>
        <v>-0.06</v>
      </c>
      <c r="AM130" s="182">
        <v>40360</v>
      </c>
      <c r="AN130" s="314">
        <f>'m1'!J128</f>
        <v>0.14000000000000001</v>
      </c>
      <c r="AO130" s="182">
        <v>40360</v>
      </c>
      <c r="AP130" s="361">
        <v>0</v>
      </c>
      <c r="AQ130" s="182">
        <v>40360</v>
      </c>
      <c r="AR130" s="314">
        <f>'m1'!F128</f>
        <v>0.10500000000000001</v>
      </c>
      <c r="AS130" s="182">
        <v>40360</v>
      </c>
      <c r="AT130" s="361">
        <v>0</v>
      </c>
      <c r="AU130" s="182">
        <v>40360</v>
      </c>
      <c r="AV130" s="314">
        <f>'m1'!Q128</f>
        <v>0.14000000000000001</v>
      </c>
      <c r="AW130" s="182">
        <v>40360</v>
      </c>
      <c r="AX130" s="361">
        <v>5.0000000000000001E-3</v>
      </c>
      <c r="AY130" s="182">
        <v>40360</v>
      </c>
      <c r="AZ130" s="314">
        <f>'m1'!M128</f>
        <v>0.16</v>
      </c>
      <c r="BA130" s="182">
        <v>40360</v>
      </c>
      <c r="BB130" s="361">
        <v>5.0000000000000001E-3</v>
      </c>
      <c r="BC130" s="182">
        <v>40360</v>
      </c>
      <c r="BD130" s="314">
        <f>'m1'!I128</f>
        <v>0.14000000000000001</v>
      </c>
      <c r="BE130" s="182">
        <v>40360</v>
      </c>
      <c r="BF130" s="361">
        <v>5.0000000000000001E-3</v>
      </c>
      <c r="BG130" s="182">
        <v>40360</v>
      </c>
      <c r="BH130" s="361">
        <v>0</v>
      </c>
      <c r="BI130" s="182">
        <v>40360</v>
      </c>
      <c r="BJ130" s="314">
        <f>'m1'!U128</f>
        <v>-4.9999999999999975E-3</v>
      </c>
      <c r="BK130" s="182">
        <v>40360</v>
      </c>
      <c r="BL130" s="361">
        <v>0</v>
      </c>
      <c r="BM130" s="182">
        <v>40360</v>
      </c>
      <c r="BN130" s="314">
        <f>'m1'!V128</f>
        <v>0.14000000000000001</v>
      </c>
      <c r="BO130" s="182">
        <v>40360</v>
      </c>
      <c r="BP130" s="361">
        <v>0</v>
      </c>
    </row>
    <row r="131" spans="1:68">
      <c r="A131" s="182">
        <v>40391</v>
      </c>
      <c r="B131" s="314">
        <f>'m1'!C129</f>
        <v>0.14000000000000001</v>
      </c>
      <c r="D131" s="182">
        <v>40391</v>
      </c>
      <c r="E131" s="314">
        <f>'m1'!K129</f>
        <v>0.16</v>
      </c>
      <c r="G131" s="182">
        <v>40391</v>
      </c>
      <c r="H131" s="314">
        <f>'m1'!O129</f>
        <v>0.14000000000000001</v>
      </c>
      <c r="J131" s="182">
        <v>40391</v>
      </c>
      <c r="K131" s="314">
        <f>'m1'!N129</f>
        <v>0.18</v>
      </c>
      <c r="M131" s="182">
        <v>40391</v>
      </c>
      <c r="N131" s="314">
        <f>'m1'!H129</f>
        <v>0.14000000000000001</v>
      </c>
      <c r="P131" s="182">
        <v>40391</v>
      </c>
      <c r="Q131" s="314">
        <f>'m1'!E129</f>
        <v>0.14000000000000001</v>
      </c>
      <c r="S131" s="182">
        <v>40391</v>
      </c>
      <c r="T131" s="314">
        <f t="shared" si="4"/>
        <v>0.14000000000000001</v>
      </c>
      <c r="V131" s="182">
        <v>40391</v>
      </c>
      <c r="W131" s="314">
        <f t="shared" si="5"/>
        <v>0.14000000000000001</v>
      </c>
      <c r="Y131" s="182">
        <v>40391</v>
      </c>
      <c r="Z131" s="314">
        <f>'m1'!R129</f>
        <v>0.14000000000000001</v>
      </c>
      <c r="AB131" s="182">
        <v>40391</v>
      </c>
      <c r="AC131" s="314">
        <f>'m1'!D129</f>
        <v>0.14000000000000001</v>
      </c>
      <c r="AE131" s="182">
        <v>40391</v>
      </c>
      <c r="AF131" s="314">
        <f>'m1'!L129</f>
        <v>0.16</v>
      </c>
      <c r="AH131" s="182">
        <v>40391</v>
      </c>
      <c r="AI131" s="314">
        <f>'m1'!P129</f>
        <v>0.14000000000000001</v>
      </c>
      <c r="AK131" s="182">
        <v>40391</v>
      </c>
      <c r="AL131" s="361">
        <f>'m1'!T129</f>
        <v>-0.06</v>
      </c>
      <c r="AM131" s="182">
        <v>40391</v>
      </c>
      <c r="AN131" s="314">
        <f>'m1'!J129</f>
        <v>0.14000000000000001</v>
      </c>
      <c r="AO131" s="182">
        <v>40391</v>
      </c>
      <c r="AP131" s="361">
        <v>0</v>
      </c>
      <c r="AQ131" s="182">
        <v>40391</v>
      </c>
      <c r="AR131" s="314">
        <f>'m1'!F129</f>
        <v>0.10500000000000001</v>
      </c>
      <c r="AS131" s="182">
        <v>40391</v>
      </c>
      <c r="AT131" s="361">
        <v>0</v>
      </c>
      <c r="AU131" s="182">
        <v>40391</v>
      </c>
      <c r="AV131" s="314">
        <f>'m1'!Q129</f>
        <v>0.14000000000000001</v>
      </c>
      <c r="AW131" s="182">
        <v>40391</v>
      </c>
      <c r="AX131" s="361">
        <v>5.0000000000000001E-3</v>
      </c>
      <c r="AY131" s="182">
        <v>40391</v>
      </c>
      <c r="AZ131" s="314">
        <f>'m1'!M129</f>
        <v>0.16</v>
      </c>
      <c r="BA131" s="182">
        <v>40391</v>
      </c>
      <c r="BB131" s="361">
        <v>5.0000000000000001E-3</v>
      </c>
      <c r="BC131" s="182">
        <v>40391</v>
      </c>
      <c r="BD131" s="314">
        <f>'m1'!I129</f>
        <v>0.14000000000000001</v>
      </c>
      <c r="BE131" s="182">
        <v>40391</v>
      </c>
      <c r="BF131" s="361">
        <v>5.0000000000000001E-3</v>
      </c>
      <c r="BG131" s="182">
        <v>40391</v>
      </c>
      <c r="BH131" s="361">
        <v>0</v>
      </c>
      <c r="BI131" s="182">
        <v>40391</v>
      </c>
      <c r="BJ131" s="314">
        <f>'m1'!U129</f>
        <v>-4.9999999999999975E-3</v>
      </c>
      <c r="BK131" s="182">
        <v>40391</v>
      </c>
      <c r="BL131" s="361">
        <v>0</v>
      </c>
      <c r="BM131" s="182">
        <v>40391</v>
      </c>
      <c r="BN131" s="314">
        <f>'m1'!V129</f>
        <v>0.13750000000000001</v>
      </c>
      <c r="BO131" s="182">
        <v>40391</v>
      </c>
      <c r="BP131" s="361">
        <v>0</v>
      </c>
    </row>
    <row r="132" spans="1:68">
      <c r="A132" s="182">
        <v>40422</v>
      </c>
      <c r="B132" s="314">
        <f>'m1'!C130</f>
        <v>0.14000000000000001</v>
      </c>
      <c r="D132" s="182">
        <v>40422</v>
      </c>
      <c r="E132" s="314">
        <f>'m1'!K130</f>
        <v>0.16</v>
      </c>
      <c r="G132" s="182">
        <v>40422</v>
      </c>
      <c r="H132" s="314">
        <f>'m1'!O130</f>
        <v>0.14000000000000001</v>
      </c>
      <c r="J132" s="182">
        <v>40422</v>
      </c>
      <c r="K132" s="314">
        <f>'m1'!N130</f>
        <v>0.18</v>
      </c>
      <c r="M132" s="182">
        <v>40422</v>
      </c>
      <c r="N132" s="314">
        <f>'m1'!H130</f>
        <v>0.14000000000000001</v>
      </c>
      <c r="P132" s="182">
        <v>40422</v>
      </c>
      <c r="Q132" s="314">
        <f>'m1'!E130</f>
        <v>0.14000000000000001</v>
      </c>
      <c r="S132" s="182">
        <v>40422</v>
      </c>
      <c r="T132" s="314">
        <f t="shared" si="4"/>
        <v>0.14000000000000001</v>
      </c>
      <c r="V132" s="182">
        <v>40422</v>
      </c>
      <c r="W132" s="314">
        <f t="shared" si="5"/>
        <v>0.14000000000000001</v>
      </c>
      <c r="Y132" s="182">
        <v>40422</v>
      </c>
      <c r="Z132" s="314">
        <f>'m1'!R130</f>
        <v>0.14000000000000001</v>
      </c>
      <c r="AB132" s="182">
        <v>40422</v>
      </c>
      <c r="AC132" s="314">
        <f>'m1'!D130</f>
        <v>0.14000000000000001</v>
      </c>
      <c r="AE132" s="182">
        <v>40422</v>
      </c>
      <c r="AF132" s="314">
        <f>'m1'!L130</f>
        <v>0.16</v>
      </c>
      <c r="AH132" s="182">
        <v>40422</v>
      </c>
      <c r="AI132" s="314">
        <f>'m1'!P130</f>
        <v>0.14000000000000001</v>
      </c>
      <c r="AK132" s="182">
        <v>40422</v>
      </c>
      <c r="AL132" s="361">
        <f>'m1'!T130</f>
        <v>-0.06</v>
      </c>
      <c r="AM132" s="182">
        <v>40422</v>
      </c>
      <c r="AN132" s="314">
        <f>'m1'!J130</f>
        <v>0.14000000000000001</v>
      </c>
      <c r="AO132" s="182">
        <v>40422</v>
      </c>
      <c r="AP132" s="361">
        <v>0</v>
      </c>
      <c r="AQ132" s="182">
        <v>40422</v>
      </c>
      <c r="AR132" s="314">
        <f>'m1'!F130</f>
        <v>0.10500000000000001</v>
      </c>
      <c r="AS132" s="182">
        <v>40422</v>
      </c>
      <c r="AT132" s="361">
        <v>0</v>
      </c>
      <c r="AU132" s="182">
        <v>40422</v>
      </c>
      <c r="AV132" s="314">
        <f>'m1'!Q130</f>
        <v>0.14000000000000001</v>
      </c>
      <c r="AW132" s="182">
        <v>40422</v>
      </c>
      <c r="AX132" s="361">
        <v>5.0000000000000001E-3</v>
      </c>
      <c r="AY132" s="182">
        <v>40422</v>
      </c>
      <c r="AZ132" s="314">
        <f>'m1'!M130</f>
        <v>0.16</v>
      </c>
      <c r="BA132" s="182">
        <v>40422</v>
      </c>
      <c r="BB132" s="361">
        <v>5.0000000000000001E-3</v>
      </c>
      <c r="BC132" s="182">
        <v>40422</v>
      </c>
      <c r="BD132" s="314">
        <f>'m1'!I130</f>
        <v>0.14000000000000001</v>
      </c>
      <c r="BE132" s="182">
        <v>40422</v>
      </c>
      <c r="BF132" s="361">
        <v>5.0000000000000001E-3</v>
      </c>
      <c r="BG132" s="182">
        <v>40422</v>
      </c>
      <c r="BH132" s="361">
        <v>0</v>
      </c>
      <c r="BI132" s="182">
        <v>40422</v>
      </c>
      <c r="BJ132" s="314">
        <f>'m1'!U130</f>
        <v>-4.9999999999999975E-3</v>
      </c>
      <c r="BK132" s="182">
        <v>40422</v>
      </c>
      <c r="BL132" s="361">
        <v>0</v>
      </c>
      <c r="BM132" s="182">
        <v>40422</v>
      </c>
      <c r="BN132" s="314">
        <f>'m1'!V130</f>
        <v>0.13500000000000001</v>
      </c>
      <c r="BO132" s="182">
        <v>40422</v>
      </c>
      <c r="BP132" s="361">
        <v>0</v>
      </c>
    </row>
    <row r="133" spans="1:68">
      <c r="A133" s="182">
        <v>40452</v>
      </c>
      <c r="B133" s="314">
        <f>'m1'!C131</f>
        <v>0.14000000000000001</v>
      </c>
      <c r="D133" s="182">
        <v>40452</v>
      </c>
      <c r="E133" s="314">
        <f>'m1'!K131</f>
        <v>0.16</v>
      </c>
      <c r="G133" s="182">
        <v>40452</v>
      </c>
      <c r="H133" s="314">
        <f>'m1'!O131</f>
        <v>0.14000000000000001</v>
      </c>
      <c r="J133" s="182">
        <v>40452</v>
      </c>
      <c r="K133" s="314">
        <f>'m1'!N131</f>
        <v>0.18</v>
      </c>
      <c r="M133" s="182">
        <v>40452</v>
      </c>
      <c r="N133" s="314">
        <f>'m1'!H131</f>
        <v>0.14000000000000001</v>
      </c>
      <c r="P133" s="182">
        <v>40452</v>
      </c>
      <c r="Q133" s="314">
        <f>'m1'!E131</f>
        <v>0.14000000000000001</v>
      </c>
      <c r="S133" s="182">
        <v>40452</v>
      </c>
      <c r="T133" s="314">
        <f t="shared" si="4"/>
        <v>0.14000000000000001</v>
      </c>
      <c r="V133" s="182">
        <v>40452</v>
      </c>
      <c r="W133" s="314">
        <f t="shared" si="5"/>
        <v>0.14000000000000001</v>
      </c>
      <c r="Y133" s="182">
        <v>40452</v>
      </c>
      <c r="Z133" s="314">
        <f>'m1'!R131</f>
        <v>0.14000000000000001</v>
      </c>
      <c r="AB133" s="182">
        <v>40452</v>
      </c>
      <c r="AC133" s="314">
        <f>'m1'!D131</f>
        <v>0.14000000000000001</v>
      </c>
      <c r="AE133" s="182">
        <v>40452</v>
      </c>
      <c r="AF133" s="314">
        <f>'m1'!L131</f>
        <v>0.16</v>
      </c>
      <c r="AH133" s="182">
        <v>40452</v>
      </c>
      <c r="AI133" s="314">
        <f>'m1'!P131</f>
        <v>0.14000000000000001</v>
      </c>
      <c r="AK133" s="182">
        <v>40452</v>
      </c>
      <c r="AL133" s="361">
        <f>'m1'!T131</f>
        <v>-0.06</v>
      </c>
      <c r="AM133" s="182">
        <v>40452</v>
      </c>
      <c r="AN133" s="314">
        <f>'m1'!J131</f>
        <v>0.14000000000000001</v>
      </c>
      <c r="AO133" s="182">
        <v>40452</v>
      </c>
      <c r="AP133" s="361">
        <v>0</v>
      </c>
      <c r="AQ133" s="182">
        <v>40452</v>
      </c>
      <c r="AR133" s="314">
        <f>'m1'!F131</f>
        <v>0.10500000000000001</v>
      </c>
      <c r="AS133" s="182">
        <v>40452</v>
      </c>
      <c r="AT133" s="361">
        <v>0</v>
      </c>
      <c r="AU133" s="182">
        <v>40452</v>
      </c>
      <c r="AV133" s="314">
        <f>'m1'!Q131</f>
        <v>0.14000000000000001</v>
      </c>
      <c r="AW133" s="182">
        <v>40452</v>
      </c>
      <c r="AX133" s="361">
        <v>5.0000000000000001E-3</v>
      </c>
      <c r="AY133" s="182">
        <v>40452</v>
      </c>
      <c r="AZ133" s="314">
        <f>'m1'!M131</f>
        <v>0.16</v>
      </c>
      <c r="BA133" s="182">
        <v>40452</v>
      </c>
      <c r="BB133" s="361">
        <v>5.0000000000000001E-3</v>
      </c>
      <c r="BC133" s="182">
        <v>40452</v>
      </c>
      <c r="BD133" s="314">
        <f>'m1'!I131</f>
        <v>0.14000000000000001</v>
      </c>
      <c r="BE133" s="182">
        <v>40452</v>
      </c>
      <c r="BF133" s="361">
        <v>5.0000000000000001E-3</v>
      </c>
      <c r="BG133" s="182">
        <v>40452</v>
      </c>
      <c r="BH133" s="361">
        <v>0</v>
      </c>
      <c r="BI133" s="182">
        <v>40452</v>
      </c>
      <c r="BJ133" s="314">
        <f>'m1'!U131</f>
        <v>-4.9999999999999975E-3</v>
      </c>
      <c r="BK133" s="182">
        <v>40452</v>
      </c>
      <c r="BL133" s="361">
        <v>0</v>
      </c>
      <c r="BM133" s="182">
        <v>40452</v>
      </c>
      <c r="BN133" s="314">
        <f>'m1'!V131</f>
        <v>0.15</v>
      </c>
      <c r="BO133" s="182">
        <v>40452</v>
      </c>
      <c r="BP133" s="361">
        <v>0</v>
      </c>
    </row>
    <row r="134" spans="1:68">
      <c r="A134" s="182">
        <v>40483</v>
      </c>
      <c r="B134" s="314">
        <f>'m1'!C132</f>
        <v>0.22500000000000001</v>
      </c>
      <c r="D134" s="182">
        <v>40483</v>
      </c>
      <c r="E134" s="314">
        <f>'m1'!K132</f>
        <v>0.34499999999999997</v>
      </c>
      <c r="G134" s="182">
        <v>40483</v>
      </c>
      <c r="H134" s="314">
        <f>'m1'!O132</f>
        <v>0.44499999999999995</v>
      </c>
      <c r="J134" s="182">
        <v>40483</v>
      </c>
      <c r="K134" s="314">
        <f>'m1'!N132</f>
        <v>0.375</v>
      </c>
      <c r="M134" s="182">
        <v>40483</v>
      </c>
      <c r="N134" s="314">
        <f>'m1'!H132</f>
        <v>0.33999999999999997</v>
      </c>
      <c r="P134" s="182">
        <v>40483</v>
      </c>
      <c r="Q134" s="314">
        <f>'m1'!E132</f>
        <v>0.22500000000000001</v>
      </c>
      <c r="S134" s="182">
        <v>40483</v>
      </c>
      <c r="T134" s="314">
        <f t="shared" si="4"/>
        <v>0.22500000000000001</v>
      </c>
      <c r="V134" s="182">
        <v>40483</v>
      </c>
      <c r="W134" s="314">
        <f t="shared" si="5"/>
        <v>0.22500000000000001</v>
      </c>
      <c r="Y134" s="182">
        <v>40483</v>
      </c>
      <c r="Z134" s="314">
        <f>'m1'!R132</f>
        <v>0.46499999999999997</v>
      </c>
      <c r="AB134" s="182">
        <v>40483</v>
      </c>
      <c r="AC134" s="314">
        <f>'m1'!D132</f>
        <v>0.22500000000000001</v>
      </c>
      <c r="AE134" s="182">
        <v>40483</v>
      </c>
      <c r="AF134" s="314">
        <f>'m1'!L132</f>
        <v>0.34499999999999997</v>
      </c>
      <c r="AH134" s="182">
        <v>40483</v>
      </c>
      <c r="AI134" s="314">
        <f>'m1'!P132</f>
        <v>0.44499999999999995</v>
      </c>
      <c r="AK134" s="182">
        <v>40483</v>
      </c>
      <c r="AL134" s="361">
        <f>'m1'!T132</f>
        <v>6.5000000000000002E-2</v>
      </c>
      <c r="AM134" s="182">
        <v>40483</v>
      </c>
      <c r="AN134" s="314">
        <f>'m1'!J132</f>
        <v>0.33999999999999997</v>
      </c>
      <c r="AO134" s="182">
        <v>40483</v>
      </c>
      <c r="AP134" s="361">
        <v>0</v>
      </c>
      <c r="AQ134" s="182">
        <v>40483</v>
      </c>
      <c r="AR134" s="314">
        <f>'m1'!F132</f>
        <v>0.19</v>
      </c>
      <c r="AS134" s="182">
        <v>40483</v>
      </c>
      <c r="AT134" s="361">
        <v>0</v>
      </c>
      <c r="AU134" s="182">
        <v>40483</v>
      </c>
      <c r="AV134" s="314">
        <f>'m1'!Q132</f>
        <v>0.44499999999999995</v>
      </c>
      <c r="AW134" s="182">
        <v>40483</v>
      </c>
      <c r="AX134" s="361">
        <v>5.0000000000000001E-3</v>
      </c>
      <c r="AY134" s="182">
        <v>40483</v>
      </c>
      <c r="AZ134" s="314">
        <f>'m1'!M132</f>
        <v>0.34499999999999997</v>
      </c>
      <c r="BA134" s="182">
        <v>40483</v>
      </c>
      <c r="BB134" s="361">
        <v>5.0000000000000001E-3</v>
      </c>
      <c r="BC134" s="182">
        <v>40483</v>
      </c>
      <c r="BD134" s="314">
        <f>'m1'!I132</f>
        <v>0.33999999999999997</v>
      </c>
      <c r="BE134" s="182">
        <v>40483</v>
      </c>
      <c r="BF134" s="361">
        <v>5.0000000000000001E-3</v>
      </c>
      <c r="BG134" s="182">
        <v>40483</v>
      </c>
      <c r="BH134" s="361">
        <v>0</v>
      </c>
      <c r="BI134" s="182">
        <v>40483</v>
      </c>
      <c r="BJ134" s="314">
        <f>'m1'!U132</f>
        <v>0.12</v>
      </c>
      <c r="BK134" s="182">
        <v>40483</v>
      </c>
      <c r="BL134" s="361">
        <v>0</v>
      </c>
      <c r="BM134" s="182">
        <v>40483</v>
      </c>
      <c r="BN134" s="314">
        <f>'m1'!V132</f>
        <v>0.18677600000000003</v>
      </c>
      <c r="BO134" s="182">
        <v>40483</v>
      </c>
      <c r="BP134" s="361">
        <v>0</v>
      </c>
    </row>
    <row r="135" spans="1:68">
      <c r="A135" s="182">
        <v>40513</v>
      </c>
      <c r="B135" s="314">
        <f>'m1'!C133</f>
        <v>0.22500000000000001</v>
      </c>
      <c r="D135" s="182">
        <v>40513</v>
      </c>
      <c r="E135" s="314">
        <f>'m1'!K133</f>
        <v>0.34499999999999997</v>
      </c>
      <c r="G135" s="182">
        <v>40513</v>
      </c>
      <c r="H135" s="314">
        <f>'m1'!O133</f>
        <v>0.44499999999999995</v>
      </c>
      <c r="J135" s="182">
        <v>40513</v>
      </c>
      <c r="K135" s="314">
        <f>'m1'!N133</f>
        <v>0.375</v>
      </c>
      <c r="M135" s="182">
        <v>40513</v>
      </c>
      <c r="N135" s="314">
        <f>'m1'!H133</f>
        <v>0.33999999999999997</v>
      </c>
      <c r="P135" s="182">
        <v>40513</v>
      </c>
      <c r="Q135" s="314">
        <f>'m1'!E133</f>
        <v>0.22500000000000001</v>
      </c>
      <c r="S135" s="182">
        <v>40513</v>
      </c>
      <c r="T135" s="314">
        <f t="shared" si="4"/>
        <v>0.22500000000000001</v>
      </c>
      <c r="V135" s="182">
        <v>40513</v>
      </c>
      <c r="W135" s="314">
        <f t="shared" si="5"/>
        <v>0.22500000000000001</v>
      </c>
      <c r="Y135" s="182">
        <v>40513</v>
      </c>
      <c r="Z135" s="314">
        <f>'m1'!R133</f>
        <v>0.46499999999999997</v>
      </c>
      <c r="AB135" s="182">
        <v>40513</v>
      </c>
      <c r="AC135" s="314">
        <f>'m1'!D133</f>
        <v>0.22500000000000001</v>
      </c>
      <c r="AE135" s="182">
        <v>40513</v>
      </c>
      <c r="AF135" s="314">
        <f>'m1'!L133</f>
        <v>0.34499999999999997</v>
      </c>
      <c r="AH135" s="182">
        <v>40513</v>
      </c>
      <c r="AI135" s="314">
        <f>'m1'!P133</f>
        <v>0.44499999999999995</v>
      </c>
      <c r="AK135" s="182">
        <v>40513</v>
      </c>
      <c r="AL135" s="361">
        <f>'m1'!T133</f>
        <v>6.5000000000000002E-2</v>
      </c>
      <c r="AM135" s="182">
        <v>40513</v>
      </c>
      <c r="AN135" s="314">
        <f>'m1'!J133</f>
        <v>0.33999999999999997</v>
      </c>
      <c r="AO135" s="182">
        <v>40513</v>
      </c>
      <c r="AP135" s="361">
        <v>0</v>
      </c>
      <c r="AQ135" s="182">
        <v>40513</v>
      </c>
      <c r="AR135" s="314">
        <f>'m1'!F133</f>
        <v>0.19</v>
      </c>
      <c r="AS135" s="182">
        <v>40513</v>
      </c>
      <c r="AT135" s="361">
        <v>0</v>
      </c>
      <c r="AU135" s="182">
        <v>40513</v>
      </c>
      <c r="AV135" s="314">
        <f>'m1'!Q133</f>
        <v>0.44499999999999995</v>
      </c>
      <c r="AW135" s="182">
        <v>40513</v>
      </c>
      <c r="AX135" s="361">
        <v>5.0000000000000001E-3</v>
      </c>
      <c r="AY135" s="182">
        <v>40513</v>
      </c>
      <c r="AZ135" s="314">
        <f>'m1'!M133</f>
        <v>0.34499999999999997</v>
      </c>
      <c r="BA135" s="182">
        <v>40513</v>
      </c>
      <c r="BB135" s="361">
        <v>5.0000000000000001E-3</v>
      </c>
      <c r="BC135" s="182">
        <v>40513</v>
      </c>
      <c r="BD135" s="314">
        <f>'m1'!I133</f>
        <v>0.33999999999999997</v>
      </c>
      <c r="BE135" s="182">
        <v>40513</v>
      </c>
      <c r="BF135" s="361">
        <v>5.0000000000000001E-3</v>
      </c>
      <c r="BG135" s="182">
        <v>40513</v>
      </c>
      <c r="BH135" s="361">
        <v>0</v>
      </c>
      <c r="BI135" s="182">
        <v>40513</v>
      </c>
      <c r="BJ135" s="314">
        <f>'m1'!U133</f>
        <v>0.12</v>
      </c>
      <c r="BK135" s="182">
        <v>40513</v>
      </c>
      <c r="BL135" s="361">
        <v>0</v>
      </c>
      <c r="BM135" s="182">
        <v>40513</v>
      </c>
      <c r="BN135" s="314">
        <f>'m1'!V133</f>
        <v>0.18946400000000002</v>
      </c>
      <c r="BO135" s="182">
        <v>40513</v>
      </c>
      <c r="BP135" s="361">
        <v>0</v>
      </c>
    </row>
    <row r="136" spans="1:68">
      <c r="A136" s="182">
        <v>40544</v>
      </c>
      <c r="B136" s="314">
        <f>'m1'!C134</f>
        <v>0.25</v>
      </c>
      <c r="D136" s="182">
        <v>40544</v>
      </c>
      <c r="E136" s="314">
        <f>'m1'!K134</f>
        <v>0.37</v>
      </c>
      <c r="G136" s="182">
        <v>40544</v>
      </c>
      <c r="H136" s="314">
        <f>'m1'!O134</f>
        <v>0.47</v>
      </c>
      <c r="J136" s="182">
        <v>40544</v>
      </c>
      <c r="K136" s="314">
        <f>'m1'!N134</f>
        <v>0.4</v>
      </c>
      <c r="M136" s="182">
        <v>40544</v>
      </c>
      <c r="N136" s="314">
        <f>'m1'!H134</f>
        <v>0.36499999999999999</v>
      </c>
      <c r="P136" s="182">
        <v>40544</v>
      </c>
      <c r="Q136" s="314">
        <f>'m1'!E134</f>
        <v>0.25</v>
      </c>
      <c r="S136" s="182">
        <v>40544</v>
      </c>
      <c r="T136" s="314">
        <f t="shared" si="4"/>
        <v>0.25</v>
      </c>
      <c r="V136" s="182">
        <v>40544</v>
      </c>
      <c r="W136" s="314">
        <f t="shared" si="5"/>
        <v>0.25</v>
      </c>
      <c r="Y136" s="182">
        <v>40544</v>
      </c>
      <c r="Z136" s="314">
        <f>'m1'!R134</f>
        <v>0.49</v>
      </c>
      <c r="AB136" s="182">
        <v>40544</v>
      </c>
      <c r="AC136" s="314">
        <f>'m1'!D134</f>
        <v>0.25</v>
      </c>
      <c r="AE136" s="182">
        <v>40544</v>
      </c>
      <c r="AF136" s="314">
        <f>'m1'!L134</f>
        <v>0.37</v>
      </c>
      <c r="AH136" s="182">
        <v>40544</v>
      </c>
      <c r="AI136" s="314">
        <f>'m1'!P134</f>
        <v>0.47</v>
      </c>
      <c r="AK136" s="182">
        <v>40544</v>
      </c>
      <c r="AL136" s="361">
        <f>'m1'!T134</f>
        <v>0.09</v>
      </c>
      <c r="AM136" s="182">
        <v>40544</v>
      </c>
      <c r="AN136" s="314">
        <f>'m1'!J134</f>
        <v>0.36499999999999999</v>
      </c>
      <c r="AO136" s="182">
        <v>40544</v>
      </c>
      <c r="AP136" s="361">
        <v>0</v>
      </c>
      <c r="AQ136" s="182">
        <v>40544</v>
      </c>
      <c r="AR136" s="314">
        <f>'m1'!F134</f>
        <v>0.215</v>
      </c>
      <c r="AS136" s="182">
        <v>40544</v>
      </c>
      <c r="AT136" s="361">
        <v>0</v>
      </c>
      <c r="AU136" s="182">
        <v>40544</v>
      </c>
      <c r="AV136" s="314">
        <f>'m1'!Q134</f>
        <v>0.47</v>
      </c>
      <c r="AW136" s="182">
        <v>40544</v>
      </c>
      <c r="AX136" s="361">
        <v>5.0000000000000001E-3</v>
      </c>
      <c r="AY136" s="182">
        <v>40544</v>
      </c>
      <c r="AZ136" s="314">
        <f>'m1'!M134</f>
        <v>0.37</v>
      </c>
      <c r="BA136" s="182">
        <v>40544</v>
      </c>
      <c r="BB136" s="361">
        <v>5.0000000000000001E-3</v>
      </c>
      <c r="BC136" s="182">
        <v>40544</v>
      </c>
      <c r="BD136" s="314">
        <f>'m1'!I134</f>
        <v>0.36499999999999999</v>
      </c>
      <c r="BE136" s="182">
        <v>40544</v>
      </c>
      <c r="BF136" s="361">
        <v>5.0000000000000001E-3</v>
      </c>
      <c r="BG136" s="182">
        <v>40544</v>
      </c>
      <c r="BH136" s="361">
        <v>0</v>
      </c>
      <c r="BI136" s="182">
        <v>40544</v>
      </c>
      <c r="BJ136" s="314">
        <f>'m1'!U134</f>
        <v>0.14499999999999999</v>
      </c>
      <c r="BK136" s="182">
        <v>40544</v>
      </c>
      <c r="BL136" s="361">
        <v>0</v>
      </c>
      <c r="BM136" s="182">
        <v>40544</v>
      </c>
      <c r="BN136" s="314">
        <f>'m1'!V134</f>
        <v>0.22099200000000002</v>
      </c>
      <c r="BO136" s="182">
        <v>40544</v>
      </c>
      <c r="BP136" s="361">
        <v>0</v>
      </c>
    </row>
    <row r="137" spans="1:68">
      <c r="A137" s="182">
        <v>40575</v>
      </c>
      <c r="B137" s="314">
        <f>'m1'!C135</f>
        <v>0.31</v>
      </c>
      <c r="D137" s="182">
        <v>40575</v>
      </c>
      <c r="E137" s="314">
        <f>'m1'!K135</f>
        <v>0.43</v>
      </c>
      <c r="G137" s="182">
        <v>40575</v>
      </c>
      <c r="H137" s="314">
        <f>'m1'!O135</f>
        <v>0.53</v>
      </c>
      <c r="J137" s="182">
        <v>40575</v>
      </c>
      <c r="K137" s="314">
        <f>'m1'!N135</f>
        <v>0.45999999999999996</v>
      </c>
      <c r="M137" s="182">
        <v>40575</v>
      </c>
      <c r="N137" s="314">
        <f>'m1'!H135</f>
        <v>0.42499999999999999</v>
      </c>
      <c r="P137" s="182">
        <v>40575</v>
      </c>
      <c r="Q137" s="314">
        <f>'m1'!E135</f>
        <v>0.31</v>
      </c>
      <c r="S137" s="182">
        <v>40575</v>
      </c>
      <c r="T137" s="314">
        <f t="shared" si="4"/>
        <v>0.31</v>
      </c>
      <c r="V137" s="182">
        <v>40575</v>
      </c>
      <c r="W137" s="314">
        <f t="shared" si="5"/>
        <v>0.31</v>
      </c>
      <c r="Y137" s="182">
        <v>40575</v>
      </c>
      <c r="Z137" s="314">
        <f>'m1'!R135</f>
        <v>0.55000000000000004</v>
      </c>
      <c r="AB137" s="182">
        <v>40575</v>
      </c>
      <c r="AC137" s="314">
        <f>'m1'!D135</f>
        <v>0.31</v>
      </c>
      <c r="AE137" s="182">
        <v>40575</v>
      </c>
      <c r="AF137" s="314">
        <f>'m1'!L135</f>
        <v>0.43</v>
      </c>
      <c r="AH137" s="182">
        <v>40575</v>
      </c>
      <c r="AI137" s="314">
        <f>'m1'!P135</f>
        <v>0.53</v>
      </c>
      <c r="AK137" s="182">
        <v>40575</v>
      </c>
      <c r="AL137" s="361">
        <f>'m1'!T135</f>
        <v>0.15</v>
      </c>
      <c r="AM137" s="182">
        <v>40575</v>
      </c>
      <c r="AN137" s="314">
        <f>'m1'!J135</f>
        <v>0.42499999999999999</v>
      </c>
      <c r="AO137" s="182">
        <v>40575</v>
      </c>
      <c r="AP137" s="361">
        <v>0</v>
      </c>
      <c r="AQ137" s="182">
        <v>40575</v>
      </c>
      <c r="AR137" s="314">
        <f>'m1'!F135</f>
        <v>0.27500000000000002</v>
      </c>
      <c r="AS137" s="182">
        <v>40575</v>
      </c>
      <c r="AT137" s="361">
        <v>0</v>
      </c>
      <c r="AU137" s="182">
        <v>40575</v>
      </c>
      <c r="AV137" s="314">
        <f>'m1'!Q135</f>
        <v>0.53</v>
      </c>
      <c r="AW137" s="182">
        <v>40575</v>
      </c>
      <c r="AX137" s="361">
        <v>5.0000000000000001E-3</v>
      </c>
      <c r="AY137" s="182">
        <v>40575</v>
      </c>
      <c r="AZ137" s="314">
        <f>'m1'!M135</f>
        <v>0.43</v>
      </c>
      <c r="BA137" s="182">
        <v>40575</v>
      </c>
      <c r="BB137" s="361">
        <v>5.0000000000000001E-3</v>
      </c>
      <c r="BC137" s="182">
        <v>40575</v>
      </c>
      <c r="BD137" s="314">
        <f>'m1'!I135</f>
        <v>0.42499999999999999</v>
      </c>
      <c r="BE137" s="182">
        <v>40575</v>
      </c>
      <c r="BF137" s="361">
        <v>5.0000000000000001E-3</v>
      </c>
      <c r="BG137" s="182">
        <v>40575</v>
      </c>
      <c r="BH137" s="361">
        <v>0</v>
      </c>
      <c r="BI137" s="182">
        <v>40575</v>
      </c>
      <c r="BJ137" s="314">
        <f>'m1'!U135</f>
        <v>0.20499999999999999</v>
      </c>
      <c r="BK137" s="182">
        <v>40575</v>
      </c>
      <c r="BL137" s="361">
        <v>0</v>
      </c>
      <c r="BM137" s="182">
        <v>40575</v>
      </c>
      <c r="BN137" s="314">
        <f>'m1'!V135</f>
        <v>0.27977600000000002</v>
      </c>
      <c r="BO137" s="182">
        <v>40575</v>
      </c>
      <c r="BP137" s="361">
        <v>0</v>
      </c>
    </row>
    <row r="138" spans="1:68">
      <c r="A138" s="182">
        <v>40603</v>
      </c>
      <c r="B138" s="314">
        <f>'m1'!C136</f>
        <v>0.30499999999999999</v>
      </c>
      <c r="D138" s="182">
        <v>40603</v>
      </c>
      <c r="E138" s="314">
        <f>'m1'!K136</f>
        <v>0.42499999999999999</v>
      </c>
      <c r="G138" s="182">
        <v>40603</v>
      </c>
      <c r="H138" s="314">
        <f>'m1'!O136</f>
        <v>0.52500000000000002</v>
      </c>
      <c r="J138" s="182">
        <v>40603</v>
      </c>
      <c r="K138" s="314">
        <f>'m1'!N136</f>
        <v>0.45499999999999996</v>
      </c>
      <c r="M138" s="182">
        <v>40603</v>
      </c>
      <c r="N138" s="314">
        <f>'m1'!H136</f>
        <v>0.42</v>
      </c>
      <c r="P138" s="182">
        <v>40603</v>
      </c>
      <c r="Q138" s="314">
        <f>'m1'!E136</f>
        <v>0.30499999999999999</v>
      </c>
      <c r="S138" s="182">
        <v>40603</v>
      </c>
      <c r="T138" s="314">
        <f t="shared" si="4"/>
        <v>0.30499999999999999</v>
      </c>
      <c r="V138" s="182">
        <v>40603</v>
      </c>
      <c r="W138" s="314">
        <f t="shared" si="5"/>
        <v>0.30499999999999999</v>
      </c>
      <c r="Y138" s="182">
        <v>40603</v>
      </c>
      <c r="Z138" s="314">
        <f>'m1'!R136</f>
        <v>0.54500000000000004</v>
      </c>
      <c r="AB138" s="182">
        <v>40603</v>
      </c>
      <c r="AC138" s="314">
        <f>'m1'!D136</f>
        <v>0.30499999999999999</v>
      </c>
      <c r="AE138" s="182">
        <v>40603</v>
      </c>
      <c r="AF138" s="314">
        <f>'m1'!L136</f>
        <v>0.42499999999999999</v>
      </c>
      <c r="AH138" s="182">
        <v>40603</v>
      </c>
      <c r="AI138" s="314">
        <f>'m1'!P136</f>
        <v>0.52500000000000002</v>
      </c>
      <c r="AK138" s="182">
        <v>40603</v>
      </c>
      <c r="AL138" s="361">
        <f>'m1'!T136</f>
        <v>0.14499999999999999</v>
      </c>
      <c r="AM138" s="182">
        <v>40603</v>
      </c>
      <c r="AN138" s="314">
        <f>'m1'!J136</f>
        <v>0.42</v>
      </c>
      <c r="AO138" s="182">
        <v>40603</v>
      </c>
      <c r="AP138" s="361">
        <v>0</v>
      </c>
      <c r="AQ138" s="182">
        <v>40603</v>
      </c>
      <c r="AR138" s="314">
        <f>'m1'!F136</f>
        <v>0.27</v>
      </c>
      <c r="AS138" s="182">
        <v>40603</v>
      </c>
      <c r="AT138" s="361">
        <v>0</v>
      </c>
      <c r="AU138" s="182">
        <v>40603</v>
      </c>
      <c r="AV138" s="314">
        <f>'m1'!Q136</f>
        <v>0.52500000000000002</v>
      </c>
      <c r="AW138" s="182">
        <v>40603</v>
      </c>
      <c r="AX138" s="361">
        <v>5.0000000000000001E-3</v>
      </c>
      <c r="AY138" s="182">
        <v>40603</v>
      </c>
      <c r="AZ138" s="314">
        <f>'m1'!M136</f>
        <v>0.42499999999999999</v>
      </c>
      <c r="BA138" s="182">
        <v>40603</v>
      </c>
      <c r="BB138" s="361">
        <v>5.0000000000000001E-3</v>
      </c>
      <c r="BC138" s="182">
        <v>40603</v>
      </c>
      <c r="BD138" s="314">
        <f>'m1'!I136</f>
        <v>0.42</v>
      </c>
      <c r="BE138" s="182">
        <v>40603</v>
      </c>
      <c r="BF138" s="361">
        <v>5.0000000000000001E-3</v>
      </c>
      <c r="BG138" s="182">
        <v>40603</v>
      </c>
      <c r="BH138" s="361">
        <v>0</v>
      </c>
      <c r="BI138" s="182">
        <v>40603</v>
      </c>
      <c r="BJ138" s="314">
        <f>'m1'!U136</f>
        <v>0.19999999999999998</v>
      </c>
      <c r="BK138" s="182">
        <v>40603</v>
      </c>
      <c r="BL138" s="361">
        <v>0</v>
      </c>
      <c r="BM138" s="182">
        <v>40603</v>
      </c>
      <c r="BN138" s="314">
        <f>'m1'!V136</f>
        <v>0.27090399999999998</v>
      </c>
      <c r="BO138" s="182">
        <v>40603</v>
      </c>
      <c r="BP138" s="361">
        <v>0</v>
      </c>
    </row>
    <row r="139" spans="1:68">
      <c r="A139" s="182">
        <v>40634</v>
      </c>
      <c r="B139" s="314">
        <f>'m1'!C137</f>
        <v>0.14000000000000001</v>
      </c>
      <c r="D139" s="182">
        <v>40634</v>
      </c>
      <c r="E139" s="314">
        <f>'m1'!K137</f>
        <v>0.16</v>
      </c>
      <c r="G139" s="182">
        <v>40634</v>
      </c>
      <c r="H139" s="314">
        <f>'m1'!O137</f>
        <v>0.14000000000000001</v>
      </c>
      <c r="J139" s="182">
        <v>40634</v>
      </c>
      <c r="K139" s="314">
        <f>'m1'!N137</f>
        <v>0.18</v>
      </c>
      <c r="M139" s="182">
        <v>40634</v>
      </c>
      <c r="N139" s="314">
        <f>'m1'!H137</f>
        <v>0.14000000000000001</v>
      </c>
      <c r="P139" s="182">
        <v>40634</v>
      </c>
      <c r="Q139" s="314">
        <f>'m1'!E137</f>
        <v>0.14000000000000001</v>
      </c>
      <c r="S139" s="182">
        <v>40634</v>
      </c>
      <c r="T139" s="314">
        <f t="shared" si="4"/>
        <v>0.14000000000000001</v>
      </c>
      <c r="V139" s="182">
        <v>40634</v>
      </c>
      <c r="W139" s="314">
        <f t="shared" si="5"/>
        <v>0.14000000000000001</v>
      </c>
      <c r="Y139" s="182">
        <v>40634</v>
      </c>
      <c r="Z139" s="314">
        <f>'m1'!R137</f>
        <v>0.14000000000000001</v>
      </c>
      <c r="AB139" s="182">
        <v>40634</v>
      </c>
      <c r="AC139" s="314">
        <f>'m1'!D137</f>
        <v>0.14000000000000001</v>
      </c>
      <c r="AE139" s="182">
        <v>40634</v>
      </c>
      <c r="AF139" s="314">
        <f>'m1'!L137</f>
        <v>0.16</v>
      </c>
      <c r="AH139" s="182">
        <v>40634</v>
      </c>
      <c r="AI139" s="314">
        <f>'m1'!P137</f>
        <v>0.14000000000000001</v>
      </c>
      <c r="AK139" s="182">
        <v>40634</v>
      </c>
      <c r="AL139" s="361">
        <f>'m1'!T137</f>
        <v>-0.06</v>
      </c>
      <c r="AM139" s="182">
        <v>40634</v>
      </c>
      <c r="AN139" s="314">
        <f>'m1'!J137</f>
        <v>0.14000000000000001</v>
      </c>
      <c r="AO139" s="182">
        <v>40634</v>
      </c>
      <c r="AP139" s="361">
        <v>0</v>
      </c>
      <c r="AQ139" s="182">
        <v>40634</v>
      </c>
      <c r="AR139" s="314">
        <f>'m1'!F137</f>
        <v>0.10500000000000001</v>
      </c>
      <c r="AS139" s="182">
        <v>40634</v>
      </c>
      <c r="AT139" s="361">
        <v>0</v>
      </c>
      <c r="AU139" s="182">
        <v>40634</v>
      </c>
      <c r="AV139" s="314">
        <f>'m1'!Q137</f>
        <v>0.14000000000000001</v>
      </c>
      <c r="AW139" s="182">
        <v>40634</v>
      </c>
      <c r="AX139" s="361">
        <v>5.0000000000000001E-3</v>
      </c>
      <c r="AY139" s="182">
        <v>40634</v>
      </c>
      <c r="AZ139" s="314">
        <f>'m1'!M137</f>
        <v>0.16</v>
      </c>
      <c r="BA139" s="182">
        <v>40634</v>
      </c>
      <c r="BB139" s="361">
        <v>5.0000000000000001E-3</v>
      </c>
      <c r="BC139" s="182">
        <v>40634</v>
      </c>
      <c r="BD139" s="314">
        <f>'m1'!I137</f>
        <v>0.14000000000000001</v>
      </c>
      <c r="BE139" s="182">
        <v>40634</v>
      </c>
      <c r="BF139" s="361">
        <v>5.0000000000000001E-3</v>
      </c>
      <c r="BG139" s="182">
        <v>40634</v>
      </c>
      <c r="BH139" s="361">
        <v>0</v>
      </c>
      <c r="BI139" s="182">
        <v>40634</v>
      </c>
      <c r="BJ139" s="314">
        <f>'m1'!U137</f>
        <v>-4.9999999999999975E-3</v>
      </c>
      <c r="BK139" s="182">
        <v>40634</v>
      </c>
      <c r="BL139" s="361">
        <v>0</v>
      </c>
      <c r="BM139" s="182">
        <v>40634</v>
      </c>
      <c r="BN139" s="314">
        <f>'m1'!V137</f>
        <v>0.16750000000000001</v>
      </c>
      <c r="BO139" s="182">
        <v>40634</v>
      </c>
      <c r="BP139" s="361">
        <v>0</v>
      </c>
    </row>
    <row r="140" spans="1:68">
      <c r="A140" s="182">
        <v>40664</v>
      </c>
      <c r="B140" s="314">
        <f>'m1'!C138</f>
        <v>0.14000000000000001</v>
      </c>
      <c r="D140" s="182">
        <v>40664</v>
      </c>
      <c r="E140" s="314">
        <f>'m1'!K138</f>
        <v>0.16</v>
      </c>
      <c r="G140" s="182">
        <v>40664</v>
      </c>
      <c r="H140" s="314">
        <f>'m1'!O138</f>
        <v>0.14000000000000001</v>
      </c>
      <c r="J140" s="182">
        <v>40664</v>
      </c>
      <c r="K140" s="314">
        <f>'m1'!N138</f>
        <v>0.18</v>
      </c>
      <c r="M140" s="182">
        <v>40664</v>
      </c>
      <c r="N140" s="314">
        <f>'m1'!H138</f>
        <v>0.14000000000000001</v>
      </c>
      <c r="P140" s="182">
        <v>40664</v>
      </c>
      <c r="Q140" s="314">
        <f>'m1'!E138</f>
        <v>0.14000000000000001</v>
      </c>
      <c r="S140" s="182">
        <v>40664</v>
      </c>
      <c r="T140" s="314">
        <f t="shared" si="4"/>
        <v>0.14000000000000001</v>
      </c>
      <c r="V140" s="182">
        <v>40664</v>
      </c>
      <c r="W140" s="314">
        <f t="shared" si="5"/>
        <v>0.14000000000000001</v>
      </c>
      <c r="Y140" s="182">
        <v>40664</v>
      </c>
      <c r="Z140" s="314">
        <f>'m1'!R138</f>
        <v>0.14000000000000001</v>
      </c>
      <c r="AB140" s="182">
        <v>40664</v>
      </c>
      <c r="AC140" s="314">
        <f>'m1'!D138</f>
        <v>0.14000000000000001</v>
      </c>
      <c r="AE140" s="182">
        <v>40664</v>
      </c>
      <c r="AF140" s="314">
        <f>'m1'!L138</f>
        <v>0.16</v>
      </c>
      <c r="AH140" s="182">
        <v>40664</v>
      </c>
      <c r="AI140" s="314">
        <f>'m1'!P138</f>
        <v>0.14000000000000001</v>
      </c>
      <c r="AK140" s="182">
        <v>40664</v>
      </c>
      <c r="AL140" s="361">
        <f>'m1'!T138</f>
        <v>-0.06</v>
      </c>
      <c r="AM140" s="182">
        <v>40664</v>
      </c>
      <c r="AN140" s="314">
        <f>'m1'!J138</f>
        <v>0.14000000000000001</v>
      </c>
      <c r="AO140" s="182">
        <v>40664</v>
      </c>
      <c r="AP140" s="361">
        <v>0</v>
      </c>
      <c r="AQ140" s="182">
        <v>40664</v>
      </c>
      <c r="AR140" s="314">
        <f>'m1'!F138</f>
        <v>0.10500000000000001</v>
      </c>
      <c r="AS140" s="182">
        <v>40664</v>
      </c>
      <c r="AT140" s="361">
        <v>0</v>
      </c>
      <c r="AU140" s="182">
        <v>40664</v>
      </c>
      <c r="AV140" s="314">
        <f>'m1'!Q138</f>
        <v>0.14000000000000001</v>
      </c>
      <c r="AW140" s="182">
        <v>40664</v>
      </c>
      <c r="AX140" s="361">
        <v>5.0000000000000001E-3</v>
      </c>
      <c r="AY140" s="182">
        <v>40664</v>
      </c>
      <c r="AZ140" s="314">
        <f>'m1'!M138</f>
        <v>0.16</v>
      </c>
      <c r="BA140" s="182">
        <v>40664</v>
      </c>
      <c r="BB140" s="361">
        <v>5.0000000000000001E-3</v>
      </c>
      <c r="BC140" s="182">
        <v>40664</v>
      </c>
      <c r="BD140" s="314">
        <f>'m1'!I138</f>
        <v>0.14000000000000001</v>
      </c>
      <c r="BE140" s="182">
        <v>40664</v>
      </c>
      <c r="BF140" s="361">
        <v>5.0000000000000001E-3</v>
      </c>
      <c r="BG140" s="182">
        <v>40664</v>
      </c>
      <c r="BH140" s="361">
        <v>0</v>
      </c>
      <c r="BI140" s="182">
        <v>40664</v>
      </c>
      <c r="BJ140" s="314">
        <f>'m1'!U138</f>
        <v>-4.9999999999999975E-3</v>
      </c>
      <c r="BK140" s="182">
        <v>40664</v>
      </c>
      <c r="BL140" s="361">
        <v>0</v>
      </c>
      <c r="BM140" s="182">
        <v>40664</v>
      </c>
      <c r="BN140" s="314">
        <f>'m1'!V138</f>
        <v>0.1575</v>
      </c>
      <c r="BO140" s="182">
        <v>40664</v>
      </c>
      <c r="BP140" s="361">
        <v>0</v>
      </c>
    </row>
    <row r="141" spans="1:68">
      <c r="A141" s="182">
        <v>40695</v>
      </c>
      <c r="B141" s="314">
        <f>'m1'!C139</f>
        <v>0.14000000000000001</v>
      </c>
      <c r="D141" s="182">
        <v>40695</v>
      </c>
      <c r="E141" s="314">
        <f>'m1'!K139</f>
        <v>0.16</v>
      </c>
      <c r="G141" s="182">
        <v>40695</v>
      </c>
      <c r="H141" s="314">
        <f>'m1'!O139</f>
        <v>0.14000000000000001</v>
      </c>
      <c r="J141" s="182">
        <v>40695</v>
      </c>
      <c r="K141" s="314">
        <f>'m1'!N139</f>
        <v>0.18</v>
      </c>
      <c r="M141" s="182">
        <v>40695</v>
      </c>
      <c r="N141" s="314">
        <f>'m1'!H139</f>
        <v>0.14000000000000001</v>
      </c>
      <c r="P141" s="182">
        <v>40695</v>
      </c>
      <c r="Q141" s="314">
        <f>'m1'!E139</f>
        <v>0.14000000000000001</v>
      </c>
      <c r="S141" s="182">
        <v>40695</v>
      </c>
      <c r="T141" s="314">
        <f t="shared" si="4"/>
        <v>0.14000000000000001</v>
      </c>
      <c r="V141" s="182">
        <v>40695</v>
      </c>
      <c r="W141" s="314">
        <f t="shared" si="5"/>
        <v>0.14000000000000001</v>
      </c>
      <c r="Y141" s="182">
        <v>40695</v>
      </c>
      <c r="Z141" s="314">
        <f>'m1'!R139</f>
        <v>0.14000000000000001</v>
      </c>
      <c r="AB141" s="182">
        <v>40695</v>
      </c>
      <c r="AC141" s="314">
        <f>'m1'!D139</f>
        <v>0.14000000000000001</v>
      </c>
      <c r="AE141" s="182">
        <v>40695</v>
      </c>
      <c r="AF141" s="314">
        <f>'m1'!L139</f>
        <v>0.16</v>
      </c>
      <c r="AH141" s="182">
        <v>40695</v>
      </c>
      <c r="AI141" s="314">
        <f>'m1'!P139</f>
        <v>0.14000000000000001</v>
      </c>
      <c r="AK141" s="182">
        <v>40695</v>
      </c>
      <c r="AL141" s="361">
        <f>'m1'!T139</f>
        <v>-0.06</v>
      </c>
      <c r="AM141" s="182">
        <v>40695</v>
      </c>
      <c r="AN141" s="314">
        <f>'m1'!J139</f>
        <v>0.14000000000000001</v>
      </c>
      <c r="AO141" s="182">
        <v>40695</v>
      </c>
      <c r="AP141" s="361">
        <v>0</v>
      </c>
      <c r="AQ141" s="182">
        <v>40695</v>
      </c>
      <c r="AR141" s="314">
        <f>'m1'!F139</f>
        <v>0.10500000000000001</v>
      </c>
      <c r="AS141" s="182">
        <v>40695</v>
      </c>
      <c r="AT141" s="361">
        <v>0</v>
      </c>
      <c r="AU141" s="182">
        <v>40695</v>
      </c>
      <c r="AV141" s="314">
        <f>'m1'!Q139</f>
        <v>0.14000000000000001</v>
      </c>
      <c r="AW141" s="182">
        <v>40695</v>
      </c>
      <c r="AX141" s="361">
        <v>5.0000000000000001E-3</v>
      </c>
      <c r="AY141" s="182">
        <v>40695</v>
      </c>
      <c r="AZ141" s="314">
        <f>'m1'!M139</f>
        <v>0.16</v>
      </c>
      <c r="BA141" s="182">
        <v>40695</v>
      </c>
      <c r="BB141" s="361">
        <v>5.0000000000000001E-3</v>
      </c>
      <c r="BC141" s="182">
        <v>40695</v>
      </c>
      <c r="BD141" s="314">
        <f>'m1'!I139</f>
        <v>0.14000000000000001</v>
      </c>
      <c r="BE141" s="182">
        <v>40695</v>
      </c>
      <c r="BF141" s="361">
        <v>5.0000000000000001E-3</v>
      </c>
      <c r="BG141" s="182">
        <v>40695</v>
      </c>
      <c r="BH141" s="361">
        <v>0</v>
      </c>
      <c r="BI141" s="182">
        <v>40695</v>
      </c>
      <c r="BJ141" s="314">
        <f>'m1'!U139</f>
        <v>-4.9999999999999975E-3</v>
      </c>
      <c r="BK141" s="182">
        <v>40695</v>
      </c>
      <c r="BL141" s="361">
        <v>0</v>
      </c>
      <c r="BM141" s="182">
        <v>40695</v>
      </c>
      <c r="BN141" s="314">
        <f>'m1'!V139</f>
        <v>0.1525</v>
      </c>
      <c r="BO141" s="182">
        <v>40695</v>
      </c>
      <c r="BP141" s="361">
        <v>0</v>
      </c>
    </row>
    <row r="142" spans="1:68">
      <c r="A142" s="182">
        <v>40725</v>
      </c>
      <c r="B142" s="314">
        <f>'m1'!C140</f>
        <v>0.14000000000000001</v>
      </c>
      <c r="D142" s="182">
        <v>40725</v>
      </c>
      <c r="E142" s="314">
        <f>'m1'!K140</f>
        <v>0.16</v>
      </c>
      <c r="G142" s="182">
        <v>40725</v>
      </c>
      <c r="H142" s="314">
        <f>'m1'!O140</f>
        <v>0.14000000000000001</v>
      </c>
      <c r="J142" s="182">
        <v>40725</v>
      </c>
      <c r="K142" s="314">
        <f>'m1'!N140</f>
        <v>0.18</v>
      </c>
      <c r="M142" s="182">
        <v>40725</v>
      </c>
      <c r="N142" s="314">
        <f>'m1'!H140</f>
        <v>0.14000000000000001</v>
      </c>
      <c r="P142" s="182">
        <v>40725</v>
      </c>
      <c r="Q142" s="314">
        <f>'m1'!E140</f>
        <v>0.14000000000000001</v>
      </c>
      <c r="S142" s="182">
        <v>40725</v>
      </c>
      <c r="T142" s="314">
        <f t="shared" si="4"/>
        <v>0.14000000000000001</v>
      </c>
      <c r="V142" s="182">
        <v>40725</v>
      </c>
      <c r="W142" s="314">
        <f t="shared" si="5"/>
        <v>0.14000000000000001</v>
      </c>
      <c r="Y142" s="182">
        <v>40725</v>
      </c>
      <c r="Z142" s="314">
        <f>'m1'!R140</f>
        <v>0.14000000000000001</v>
      </c>
      <c r="AB142" s="182">
        <v>40725</v>
      </c>
      <c r="AC142" s="314">
        <f>'m1'!D140</f>
        <v>0.14000000000000001</v>
      </c>
      <c r="AE142" s="182">
        <v>40725</v>
      </c>
      <c r="AF142" s="314">
        <f>'m1'!L140</f>
        <v>0.16</v>
      </c>
      <c r="AH142" s="182">
        <v>40725</v>
      </c>
      <c r="AI142" s="314">
        <f>'m1'!P140</f>
        <v>0.14000000000000001</v>
      </c>
      <c r="AK142" s="182">
        <v>40725</v>
      </c>
      <c r="AL142" s="361">
        <f>'m1'!T140</f>
        <v>-0.06</v>
      </c>
      <c r="AM142" s="182">
        <v>40725</v>
      </c>
      <c r="AN142" s="314">
        <f>'m1'!J140</f>
        <v>0.14000000000000001</v>
      </c>
      <c r="AO142" s="182">
        <v>40725</v>
      </c>
      <c r="AP142" s="361">
        <v>0</v>
      </c>
      <c r="AQ142" s="182">
        <v>40725</v>
      </c>
      <c r="AR142" s="314">
        <f>'m1'!F140</f>
        <v>0.10500000000000001</v>
      </c>
      <c r="AS142" s="182">
        <v>40725</v>
      </c>
      <c r="AT142" s="361">
        <v>0</v>
      </c>
      <c r="AU142" s="182">
        <v>40725</v>
      </c>
      <c r="AV142" s="314">
        <f>'m1'!Q140</f>
        <v>0.14000000000000001</v>
      </c>
      <c r="AW142" s="182">
        <v>40725</v>
      </c>
      <c r="AX142" s="361">
        <v>5.0000000000000001E-3</v>
      </c>
      <c r="AY142" s="182">
        <v>40725</v>
      </c>
      <c r="AZ142" s="314">
        <f>'m1'!M140</f>
        <v>0.16</v>
      </c>
      <c r="BA142" s="182">
        <v>40725</v>
      </c>
      <c r="BB142" s="361">
        <v>5.0000000000000001E-3</v>
      </c>
      <c r="BC142" s="182">
        <v>40725</v>
      </c>
      <c r="BD142" s="314">
        <f>'m1'!I140</f>
        <v>0.14000000000000001</v>
      </c>
      <c r="BE142" s="182">
        <v>40725</v>
      </c>
      <c r="BF142" s="361">
        <v>5.0000000000000001E-3</v>
      </c>
      <c r="BG142" s="182">
        <v>40725</v>
      </c>
      <c r="BH142" s="361">
        <v>0</v>
      </c>
      <c r="BI142" s="182">
        <v>40725</v>
      </c>
      <c r="BJ142" s="314">
        <f>'m1'!U140</f>
        <v>-4.9999999999999975E-3</v>
      </c>
      <c r="BK142" s="182">
        <v>40725</v>
      </c>
      <c r="BL142" s="361">
        <v>0</v>
      </c>
      <c r="BM142" s="182">
        <v>40725</v>
      </c>
      <c r="BN142" s="314">
        <f>'m1'!V140</f>
        <v>0.14249999999999999</v>
      </c>
      <c r="BO142" s="182">
        <v>40725</v>
      </c>
      <c r="BP142" s="361">
        <v>0</v>
      </c>
    </row>
    <row r="143" spans="1:68">
      <c r="A143" s="182">
        <v>40756</v>
      </c>
      <c r="B143" s="314">
        <f>'m1'!C141</f>
        <v>0.14000000000000001</v>
      </c>
      <c r="D143" s="182">
        <v>40756</v>
      </c>
      <c r="E143" s="314">
        <f>'m1'!K141</f>
        <v>0.16</v>
      </c>
      <c r="G143" s="182">
        <v>40756</v>
      </c>
      <c r="H143" s="314">
        <f>'m1'!O141</f>
        <v>0.14000000000000001</v>
      </c>
      <c r="J143" s="182">
        <v>40756</v>
      </c>
      <c r="K143" s="314">
        <f>'m1'!N141</f>
        <v>0.18</v>
      </c>
      <c r="M143" s="182">
        <v>40756</v>
      </c>
      <c r="N143" s="314">
        <f>'m1'!H141</f>
        <v>0.14000000000000001</v>
      </c>
      <c r="P143" s="182">
        <v>40756</v>
      </c>
      <c r="Q143" s="314">
        <f>'m1'!E141</f>
        <v>0.14000000000000001</v>
      </c>
      <c r="S143" s="182">
        <v>40756</v>
      </c>
      <c r="T143" s="314">
        <f t="shared" si="4"/>
        <v>0.14000000000000001</v>
      </c>
      <c r="V143" s="182">
        <v>40756</v>
      </c>
      <c r="W143" s="314">
        <f t="shared" si="5"/>
        <v>0.14000000000000001</v>
      </c>
      <c r="Y143" s="182">
        <v>40756</v>
      </c>
      <c r="Z143" s="314">
        <f>'m1'!R141</f>
        <v>0.14000000000000001</v>
      </c>
      <c r="AB143" s="182">
        <v>40756</v>
      </c>
      <c r="AC143" s="314">
        <f>'m1'!D141</f>
        <v>0.14000000000000001</v>
      </c>
      <c r="AE143" s="182">
        <v>40756</v>
      </c>
      <c r="AF143" s="314">
        <f>'m1'!L141</f>
        <v>0.16</v>
      </c>
      <c r="AH143" s="182">
        <v>40756</v>
      </c>
      <c r="AI143" s="314">
        <f>'m1'!P141</f>
        <v>0.14000000000000001</v>
      </c>
      <c r="AK143" s="182">
        <v>40756</v>
      </c>
      <c r="AL143" s="361">
        <f>'m1'!T141</f>
        <v>-0.06</v>
      </c>
      <c r="AM143" s="182">
        <v>40756</v>
      </c>
      <c r="AN143" s="314">
        <f>'m1'!J141</f>
        <v>0.14000000000000001</v>
      </c>
      <c r="AO143" s="182">
        <v>40756</v>
      </c>
      <c r="AP143" s="361">
        <v>0</v>
      </c>
      <c r="AQ143" s="182">
        <v>40756</v>
      </c>
      <c r="AR143" s="314">
        <f>'m1'!F141</f>
        <v>0.10500000000000001</v>
      </c>
      <c r="AS143" s="182">
        <v>40756</v>
      </c>
      <c r="AT143" s="361">
        <v>0</v>
      </c>
      <c r="AU143" s="182">
        <v>40756</v>
      </c>
      <c r="AV143" s="314">
        <f>'m1'!Q141</f>
        <v>0.14000000000000001</v>
      </c>
      <c r="AW143" s="182">
        <v>40756</v>
      </c>
      <c r="AX143" s="361">
        <v>5.0000000000000001E-3</v>
      </c>
      <c r="AY143" s="182">
        <v>40756</v>
      </c>
      <c r="AZ143" s="314">
        <f>'m1'!M141</f>
        <v>0.16</v>
      </c>
      <c r="BA143" s="182">
        <v>40756</v>
      </c>
      <c r="BB143" s="361">
        <v>5.0000000000000001E-3</v>
      </c>
      <c r="BC143" s="182">
        <v>40756</v>
      </c>
      <c r="BD143" s="314">
        <f>'m1'!I141</f>
        <v>0.14000000000000001</v>
      </c>
      <c r="BE143" s="182">
        <v>40756</v>
      </c>
      <c r="BF143" s="361">
        <v>5.0000000000000001E-3</v>
      </c>
      <c r="BG143" s="182">
        <v>40756</v>
      </c>
      <c r="BH143" s="361">
        <v>0</v>
      </c>
      <c r="BI143" s="182">
        <v>40756</v>
      </c>
      <c r="BJ143" s="314">
        <f>'m1'!U141</f>
        <v>-4.9999999999999975E-3</v>
      </c>
      <c r="BK143" s="182">
        <v>40756</v>
      </c>
      <c r="BL143" s="361">
        <v>0</v>
      </c>
      <c r="BM143" s="182">
        <v>40756</v>
      </c>
      <c r="BN143" s="314">
        <f>'m1'!V141</f>
        <v>0.14000000000000001</v>
      </c>
      <c r="BO143" s="182">
        <v>40756</v>
      </c>
      <c r="BP143" s="361">
        <v>0</v>
      </c>
    </row>
    <row r="144" spans="1:68">
      <c r="A144" s="182">
        <v>40787</v>
      </c>
      <c r="B144" s="314">
        <f>'m1'!C142</f>
        <v>0.14000000000000001</v>
      </c>
      <c r="D144" s="182">
        <v>40787</v>
      </c>
      <c r="E144" s="314">
        <f>'m1'!K142</f>
        <v>0.16</v>
      </c>
      <c r="G144" s="182">
        <v>40787</v>
      </c>
      <c r="H144" s="314">
        <f>'m1'!O142</f>
        <v>0.14000000000000001</v>
      </c>
      <c r="J144" s="182">
        <v>40787</v>
      </c>
      <c r="K144" s="314">
        <f>'m1'!N142</f>
        <v>0.18</v>
      </c>
      <c r="M144" s="182">
        <v>40787</v>
      </c>
      <c r="N144" s="314">
        <f>'m1'!H142</f>
        <v>0.14000000000000001</v>
      </c>
      <c r="P144" s="182">
        <v>40787</v>
      </c>
      <c r="Q144" s="314">
        <f>'m1'!E142</f>
        <v>0.14000000000000001</v>
      </c>
      <c r="S144" s="182">
        <v>40787</v>
      </c>
      <c r="T144" s="314">
        <f t="shared" si="4"/>
        <v>0.14000000000000001</v>
      </c>
      <c r="V144" s="182">
        <v>40787</v>
      </c>
      <c r="W144" s="314">
        <f t="shared" si="5"/>
        <v>0.14000000000000001</v>
      </c>
      <c r="Y144" s="182">
        <v>40787</v>
      </c>
      <c r="Z144" s="314">
        <f>'m1'!R142</f>
        <v>0.14000000000000001</v>
      </c>
      <c r="AB144" s="182">
        <v>40787</v>
      </c>
      <c r="AC144" s="314">
        <f>'m1'!D142</f>
        <v>0.14000000000000001</v>
      </c>
      <c r="AE144" s="182">
        <v>40787</v>
      </c>
      <c r="AF144" s="314">
        <f>'m1'!L142</f>
        <v>0.16</v>
      </c>
      <c r="AH144" s="182">
        <v>40787</v>
      </c>
      <c r="AI144" s="314">
        <f>'m1'!P142</f>
        <v>0.14000000000000001</v>
      </c>
      <c r="AK144" s="182">
        <v>40787</v>
      </c>
      <c r="AL144" s="361">
        <f>'m1'!T142</f>
        <v>-0.06</v>
      </c>
      <c r="AM144" s="182">
        <v>40787</v>
      </c>
      <c r="AN144" s="314">
        <f>'m1'!J142</f>
        <v>0.14000000000000001</v>
      </c>
      <c r="AO144" s="182">
        <v>40787</v>
      </c>
      <c r="AP144" s="361">
        <v>0</v>
      </c>
      <c r="AQ144" s="182">
        <v>40787</v>
      </c>
      <c r="AR144" s="314">
        <f>'m1'!F142</f>
        <v>0.10500000000000001</v>
      </c>
      <c r="AS144" s="182">
        <v>40787</v>
      </c>
      <c r="AT144" s="361">
        <v>0</v>
      </c>
      <c r="AU144" s="182">
        <v>40787</v>
      </c>
      <c r="AV144" s="314">
        <f>'m1'!Q142</f>
        <v>0.14000000000000001</v>
      </c>
      <c r="AW144" s="182">
        <v>40787</v>
      </c>
      <c r="AX144" s="361">
        <v>5.0000000000000001E-3</v>
      </c>
      <c r="AY144" s="182">
        <v>40787</v>
      </c>
      <c r="AZ144" s="314">
        <f>'m1'!M142</f>
        <v>0.16</v>
      </c>
      <c r="BA144" s="182">
        <v>40787</v>
      </c>
      <c r="BB144" s="361">
        <v>5.0000000000000001E-3</v>
      </c>
      <c r="BC144" s="182">
        <v>40787</v>
      </c>
      <c r="BD144" s="314">
        <f>'m1'!I142</f>
        <v>0.14000000000000001</v>
      </c>
      <c r="BE144" s="182">
        <v>40787</v>
      </c>
      <c r="BF144" s="361">
        <v>5.0000000000000001E-3</v>
      </c>
      <c r="BG144" s="182">
        <v>40787</v>
      </c>
      <c r="BH144" s="361">
        <v>0</v>
      </c>
      <c r="BI144" s="182">
        <v>40787</v>
      </c>
      <c r="BJ144" s="314">
        <f>'m1'!U142</f>
        <v>-4.9999999999999975E-3</v>
      </c>
      <c r="BK144" s="182">
        <v>40787</v>
      </c>
      <c r="BL144" s="361">
        <v>0</v>
      </c>
      <c r="BM144" s="182">
        <v>40787</v>
      </c>
      <c r="BN144" s="314">
        <f>'m1'!V142</f>
        <v>0.13750000000000001</v>
      </c>
      <c r="BO144" s="182">
        <v>40787</v>
      </c>
      <c r="BP144" s="361">
        <v>0</v>
      </c>
    </row>
    <row r="145" spans="1:68">
      <c r="A145" s="182">
        <v>40817</v>
      </c>
      <c r="B145" s="314">
        <f>'m1'!C143</f>
        <v>0.14000000000000001</v>
      </c>
      <c r="D145" s="182">
        <v>40817</v>
      </c>
      <c r="E145" s="314">
        <f>'m1'!K143</f>
        <v>0.16</v>
      </c>
      <c r="G145" s="182">
        <v>40817</v>
      </c>
      <c r="H145" s="314">
        <f>'m1'!O143</f>
        <v>0.14000000000000001</v>
      </c>
      <c r="J145" s="182">
        <v>40817</v>
      </c>
      <c r="K145" s="314">
        <f>'m1'!N143</f>
        <v>0.18</v>
      </c>
      <c r="M145" s="182">
        <v>40817</v>
      </c>
      <c r="N145" s="314">
        <f>'m1'!H143</f>
        <v>0.14000000000000001</v>
      </c>
      <c r="P145" s="182">
        <v>40817</v>
      </c>
      <c r="Q145" s="314">
        <f>'m1'!E143</f>
        <v>0.14000000000000001</v>
      </c>
      <c r="S145" s="182">
        <v>40817</v>
      </c>
      <c r="T145" s="314">
        <f t="shared" si="4"/>
        <v>0.14000000000000001</v>
      </c>
      <c r="V145" s="182">
        <v>40817</v>
      </c>
      <c r="W145" s="314">
        <f t="shared" si="5"/>
        <v>0.14000000000000001</v>
      </c>
      <c r="Y145" s="182">
        <v>40817</v>
      </c>
      <c r="Z145" s="314">
        <f>'m1'!R143</f>
        <v>0.14000000000000001</v>
      </c>
      <c r="AB145" s="182">
        <v>40817</v>
      </c>
      <c r="AC145" s="314">
        <f>'m1'!D143</f>
        <v>0.14000000000000001</v>
      </c>
      <c r="AE145" s="182">
        <v>40817</v>
      </c>
      <c r="AF145" s="314">
        <f>'m1'!L143</f>
        <v>0.16</v>
      </c>
      <c r="AH145" s="182">
        <v>40817</v>
      </c>
      <c r="AI145" s="314">
        <f>'m1'!P143</f>
        <v>0.14000000000000001</v>
      </c>
      <c r="AK145" s="182">
        <v>40817</v>
      </c>
      <c r="AL145" s="361">
        <f>'m1'!T143</f>
        <v>-0.06</v>
      </c>
      <c r="AM145" s="182">
        <v>40817</v>
      </c>
      <c r="AN145" s="314">
        <f>'m1'!J143</f>
        <v>0.14000000000000001</v>
      </c>
      <c r="AO145" s="182">
        <v>40817</v>
      </c>
      <c r="AP145" s="361">
        <v>0</v>
      </c>
      <c r="AQ145" s="182">
        <v>40817</v>
      </c>
      <c r="AR145" s="314">
        <f>'m1'!F143</f>
        <v>0.10500000000000001</v>
      </c>
      <c r="AS145" s="182">
        <v>40817</v>
      </c>
      <c r="AT145" s="361">
        <v>0</v>
      </c>
      <c r="AU145" s="182">
        <v>40817</v>
      </c>
      <c r="AV145" s="314">
        <f>'m1'!Q143</f>
        <v>0.14000000000000001</v>
      </c>
      <c r="AW145" s="182">
        <v>40817</v>
      </c>
      <c r="AX145" s="361">
        <v>5.0000000000000001E-3</v>
      </c>
      <c r="AY145" s="182">
        <v>40817</v>
      </c>
      <c r="AZ145" s="314">
        <f>'m1'!M143</f>
        <v>0.16</v>
      </c>
      <c r="BA145" s="182">
        <v>40817</v>
      </c>
      <c r="BB145" s="361">
        <v>5.0000000000000001E-3</v>
      </c>
      <c r="BC145" s="182">
        <v>40817</v>
      </c>
      <c r="BD145" s="314">
        <f>'m1'!I143</f>
        <v>0.14000000000000001</v>
      </c>
      <c r="BE145" s="182">
        <v>40817</v>
      </c>
      <c r="BF145" s="361">
        <v>5.0000000000000001E-3</v>
      </c>
      <c r="BG145" s="182">
        <v>40817</v>
      </c>
      <c r="BH145" s="361">
        <v>0</v>
      </c>
      <c r="BI145" s="182">
        <v>40817</v>
      </c>
      <c r="BJ145" s="314">
        <f>'m1'!U143</f>
        <v>-4.9999999999999975E-3</v>
      </c>
      <c r="BK145" s="182">
        <v>40817</v>
      </c>
      <c r="BL145" s="361">
        <v>0</v>
      </c>
      <c r="BM145" s="182">
        <v>40817</v>
      </c>
      <c r="BN145" s="314">
        <f>'m1'!V143</f>
        <v>0.1525</v>
      </c>
      <c r="BO145" s="182">
        <v>40817</v>
      </c>
      <c r="BP145" s="361">
        <v>0</v>
      </c>
    </row>
    <row r="146" spans="1:68">
      <c r="A146" s="182">
        <v>40848</v>
      </c>
      <c r="B146" s="314">
        <f>'m1'!C144</f>
        <v>0.22500000000000001</v>
      </c>
      <c r="D146" s="182">
        <v>40848</v>
      </c>
      <c r="E146" s="314">
        <f>'m1'!K144</f>
        <v>0.34499999999999997</v>
      </c>
      <c r="G146" s="182">
        <v>40848</v>
      </c>
      <c r="H146" s="314">
        <f>'m1'!O144</f>
        <v>0.44499999999999995</v>
      </c>
      <c r="J146" s="182">
        <v>40848</v>
      </c>
      <c r="K146" s="314">
        <f>'m1'!N144</f>
        <v>0.375</v>
      </c>
      <c r="M146" s="182">
        <v>40848</v>
      </c>
      <c r="N146" s="314">
        <f>'m1'!H144</f>
        <v>0.33499999999999996</v>
      </c>
      <c r="P146" s="182">
        <v>40848</v>
      </c>
      <c r="Q146" s="314">
        <f>'m1'!E144</f>
        <v>0.22500000000000001</v>
      </c>
      <c r="S146" s="182">
        <v>40848</v>
      </c>
      <c r="T146" s="314">
        <f t="shared" si="4"/>
        <v>0.22500000000000001</v>
      </c>
      <c r="V146" s="182">
        <v>40848</v>
      </c>
      <c r="W146" s="314">
        <f t="shared" si="5"/>
        <v>0.22500000000000001</v>
      </c>
      <c r="Y146" s="182">
        <v>40848</v>
      </c>
      <c r="Z146" s="314">
        <f>'m1'!R144</f>
        <v>0.46499999999999997</v>
      </c>
      <c r="AB146" s="182">
        <v>40848</v>
      </c>
      <c r="AC146" s="314">
        <f>'m1'!D144</f>
        <v>0.22500000000000001</v>
      </c>
      <c r="AE146" s="182">
        <v>40848</v>
      </c>
      <c r="AF146" s="314">
        <f>'m1'!L144</f>
        <v>0.34499999999999997</v>
      </c>
      <c r="AH146" s="182">
        <v>40848</v>
      </c>
      <c r="AI146" s="314">
        <f>'m1'!P144</f>
        <v>0.44499999999999995</v>
      </c>
      <c r="AK146" s="182">
        <v>40848</v>
      </c>
      <c r="AL146" s="361">
        <f>'m1'!T144</f>
        <v>6.5000000000000002E-2</v>
      </c>
      <c r="AM146" s="182">
        <v>40848</v>
      </c>
      <c r="AN146" s="314">
        <f>'m1'!J144</f>
        <v>0.33499999999999996</v>
      </c>
      <c r="AO146" s="182">
        <v>40848</v>
      </c>
      <c r="AP146" s="361">
        <v>0</v>
      </c>
      <c r="AQ146" s="182">
        <v>40848</v>
      </c>
      <c r="AR146" s="314">
        <f>'m1'!F144</f>
        <v>0.19</v>
      </c>
      <c r="AS146" s="182">
        <v>40848</v>
      </c>
      <c r="AT146" s="361">
        <v>0</v>
      </c>
      <c r="AU146" s="182">
        <v>40848</v>
      </c>
      <c r="AV146" s="314">
        <f>'m1'!Q144</f>
        <v>0.44499999999999995</v>
      </c>
      <c r="AW146" s="182">
        <v>40848</v>
      </c>
      <c r="AX146" s="361">
        <v>5.0000000000000001E-3</v>
      </c>
      <c r="AY146" s="182">
        <v>40848</v>
      </c>
      <c r="AZ146" s="314">
        <f>'m1'!M144</f>
        <v>0.34499999999999997</v>
      </c>
      <c r="BA146" s="182">
        <v>40848</v>
      </c>
      <c r="BB146" s="361">
        <v>5.0000000000000001E-3</v>
      </c>
      <c r="BC146" s="182">
        <v>40848</v>
      </c>
      <c r="BD146" s="314">
        <f>'m1'!I144</f>
        <v>0.33499999999999996</v>
      </c>
      <c r="BE146" s="182">
        <v>40848</v>
      </c>
      <c r="BF146" s="361">
        <v>5.0000000000000001E-3</v>
      </c>
      <c r="BG146" s="182">
        <v>40848</v>
      </c>
      <c r="BH146" s="361">
        <v>0</v>
      </c>
      <c r="BI146" s="182">
        <v>40848</v>
      </c>
      <c r="BJ146" s="314">
        <f>'m1'!U144</f>
        <v>0.12</v>
      </c>
      <c r="BK146" s="182">
        <v>40848</v>
      </c>
      <c r="BL146" s="361">
        <v>0</v>
      </c>
      <c r="BM146" s="182">
        <v>40848</v>
      </c>
      <c r="BN146" s="314">
        <f>'m1'!V144</f>
        <v>0.18924000000000002</v>
      </c>
      <c r="BO146" s="182">
        <v>40848</v>
      </c>
      <c r="BP146" s="361">
        <v>0</v>
      </c>
    </row>
    <row r="147" spans="1:68">
      <c r="A147" s="182">
        <v>40878</v>
      </c>
      <c r="B147" s="314">
        <f>'m1'!C145</f>
        <v>0.22500000000000001</v>
      </c>
      <c r="D147" s="182">
        <v>40878</v>
      </c>
      <c r="E147" s="314">
        <f>'m1'!K145</f>
        <v>0.34499999999999997</v>
      </c>
      <c r="G147" s="182">
        <v>40878</v>
      </c>
      <c r="H147" s="314">
        <f>'m1'!O145</f>
        <v>0.44499999999999995</v>
      </c>
      <c r="J147" s="182">
        <v>40878</v>
      </c>
      <c r="K147" s="314">
        <f>'m1'!N145</f>
        <v>0.375</v>
      </c>
      <c r="M147" s="182">
        <v>40878</v>
      </c>
      <c r="N147" s="314">
        <f>'m1'!H145</f>
        <v>0.33499999999999996</v>
      </c>
      <c r="P147" s="182">
        <v>40878</v>
      </c>
      <c r="Q147" s="314">
        <f>'m1'!E145</f>
        <v>0.22500000000000001</v>
      </c>
      <c r="S147" s="182">
        <v>40878</v>
      </c>
      <c r="T147" s="314">
        <f t="shared" si="4"/>
        <v>0.22500000000000001</v>
      </c>
      <c r="V147" s="182">
        <v>40878</v>
      </c>
      <c r="W147" s="314">
        <f t="shared" si="5"/>
        <v>0.22500000000000001</v>
      </c>
      <c r="Y147" s="182">
        <v>40878</v>
      </c>
      <c r="Z147" s="314">
        <f>'m1'!R145</f>
        <v>0.46499999999999997</v>
      </c>
      <c r="AB147" s="182">
        <v>40878</v>
      </c>
      <c r="AC147" s="314">
        <f>'m1'!D145</f>
        <v>0.22500000000000001</v>
      </c>
      <c r="AE147" s="182">
        <v>40878</v>
      </c>
      <c r="AF147" s="314">
        <f>'m1'!L145</f>
        <v>0.34499999999999997</v>
      </c>
      <c r="AH147" s="182">
        <v>40878</v>
      </c>
      <c r="AI147" s="314">
        <f>'m1'!P145</f>
        <v>0.44499999999999995</v>
      </c>
      <c r="AK147" s="182">
        <v>40878</v>
      </c>
      <c r="AL147" s="361">
        <f>'m1'!T145</f>
        <v>6.5000000000000002E-2</v>
      </c>
      <c r="AM147" s="182">
        <v>40878</v>
      </c>
      <c r="AN147" s="314">
        <f>'m1'!J145</f>
        <v>0.33499999999999996</v>
      </c>
      <c r="AO147" s="182">
        <v>40878</v>
      </c>
      <c r="AP147" s="361">
        <v>0</v>
      </c>
      <c r="AQ147" s="182">
        <v>40878</v>
      </c>
      <c r="AR147" s="314">
        <f>'m1'!F145</f>
        <v>0.19</v>
      </c>
      <c r="AS147" s="182">
        <v>40878</v>
      </c>
      <c r="AT147" s="361">
        <v>0</v>
      </c>
      <c r="AU147" s="182">
        <v>40878</v>
      </c>
      <c r="AV147" s="314">
        <f>'m1'!Q145</f>
        <v>0.44499999999999995</v>
      </c>
      <c r="AW147" s="182">
        <v>40878</v>
      </c>
      <c r="AX147" s="361">
        <v>5.0000000000000001E-3</v>
      </c>
      <c r="AY147" s="182">
        <v>40878</v>
      </c>
      <c r="AZ147" s="314">
        <f>'m1'!M145</f>
        <v>0.34499999999999997</v>
      </c>
      <c r="BA147" s="182">
        <v>40878</v>
      </c>
      <c r="BB147" s="361">
        <v>5.0000000000000001E-3</v>
      </c>
      <c r="BC147" s="182">
        <v>40878</v>
      </c>
      <c r="BD147" s="314">
        <f>'m1'!I145</f>
        <v>0.33499999999999996</v>
      </c>
      <c r="BE147" s="182">
        <v>40878</v>
      </c>
      <c r="BF147" s="361">
        <v>5.0000000000000001E-3</v>
      </c>
      <c r="BG147" s="182">
        <v>40878</v>
      </c>
      <c r="BH147" s="361">
        <v>0</v>
      </c>
      <c r="BI147" s="182">
        <v>40878</v>
      </c>
      <c r="BJ147" s="314">
        <f>'m1'!U145</f>
        <v>0.12</v>
      </c>
      <c r="BK147" s="182">
        <v>40878</v>
      </c>
      <c r="BL147" s="361">
        <v>0</v>
      </c>
      <c r="BM147" s="182">
        <v>40878</v>
      </c>
      <c r="BN147" s="314">
        <f>'m1'!V145</f>
        <v>0.191832</v>
      </c>
      <c r="BO147" s="182">
        <v>40878</v>
      </c>
      <c r="BP147" s="361">
        <v>0</v>
      </c>
    </row>
    <row r="148" spans="1:68">
      <c r="A148" s="182">
        <v>40909</v>
      </c>
      <c r="B148" s="314">
        <f>'m1'!C146</f>
        <v>0.25</v>
      </c>
      <c r="D148" s="182">
        <v>40909</v>
      </c>
      <c r="E148" s="314">
        <f>'m1'!K146</f>
        <v>0.37</v>
      </c>
      <c r="G148" s="182">
        <v>40909</v>
      </c>
      <c r="H148" s="314">
        <f>'m1'!O146</f>
        <v>0.47</v>
      </c>
      <c r="J148" s="182">
        <v>40909</v>
      </c>
      <c r="K148" s="314">
        <f>'m1'!N146</f>
        <v>0.4</v>
      </c>
      <c r="M148" s="182">
        <v>40909</v>
      </c>
      <c r="N148" s="314">
        <f>'m1'!H146</f>
        <v>0.36</v>
      </c>
      <c r="P148" s="182">
        <v>40909</v>
      </c>
      <c r="Q148" s="314">
        <f>'m1'!E146</f>
        <v>0.25</v>
      </c>
      <c r="S148" s="182">
        <v>40909</v>
      </c>
      <c r="T148" s="314">
        <f t="shared" si="4"/>
        <v>0.25</v>
      </c>
      <c r="V148" s="182">
        <v>40909</v>
      </c>
      <c r="W148" s="314">
        <f t="shared" si="5"/>
        <v>0.25</v>
      </c>
      <c r="Y148" s="182">
        <v>40909</v>
      </c>
      <c r="Z148" s="314">
        <f>'m1'!R146</f>
        <v>0.49</v>
      </c>
      <c r="AB148" s="182">
        <v>40909</v>
      </c>
      <c r="AC148" s="314">
        <f>'m1'!D146</f>
        <v>0.25</v>
      </c>
      <c r="AE148" s="182">
        <v>40909</v>
      </c>
      <c r="AF148" s="314">
        <f>'m1'!L146</f>
        <v>0.37</v>
      </c>
      <c r="AH148" s="182">
        <v>40909</v>
      </c>
      <c r="AI148" s="314">
        <f>'m1'!P146</f>
        <v>0.47</v>
      </c>
      <c r="AK148" s="182">
        <v>40909</v>
      </c>
      <c r="AL148" s="361">
        <f>'m1'!T146</f>
        <v>0.09</v>
      </c>
      <c r="AM148" s="182">
        <v>40909</v>
      </c>
      <c r="AN148" s="314">
        <f>'m1'!J146</f>
        <v>0.36</v>
      </c>
      <c r="AO148" s="182">
        <v>40909</v>
      </c>
      <c r="AP148" s="361">
        <v>0</v>
      </c>
      <c r="AQ148" s="182">
        <v>40909</v>
      </c>
      <c r="AR148" s="314">
        <f>'m1'!F146</f>
        <v>0.215</v>
      </c>
      <c r="AS148" s="182">
        <v>40909</v>
      </c>
      <c r="AT148" s="361">
        <v>0</v>
      </c>
      <c r="AU148" s="182">
        <v>40909</v>
      </c>
      <c r="AV148" s="314">
        <f>'m1'!Q146</f>
        <v>0.47</v>
      </c>
      <c r="AW148" s="182">
        <v>40909</v>
      </c>
      <c r="AX148" s="361">
        <v>5.0000000000000001E-3</v>
      </c>
      <c r="AY148" s="182">
        <v>40909</v>
      </c>
      <c r="AZ148" s="314">
        <f>'m1'!M146</f>
        <v>0.37</v>
      </c>
      <c r="BA148" s="182">
        <v>40909</v>
      </c>
      <c r="BB148" s="361">
        <v>5.0000000000000001E-3</v>
      </c>
      <c r="BC148" s="182">
        <v>40909</v>
      </c>
      <c r="BD148" s="314">
        <f>'m1'!I146</f>
        <v>0.36</v>
      </c>
      <c r="BE148" s="182">
        <v>40909</v>
      </c>
      <c r="BF148" s="361">
        <v>5.0000000000000001E-3</v>
      </c>
      <c r="BG148" s="182">
        <v>40909</v>
      </c>
      <c r="BH148" s="361">
        <v>0</v>
      </c>
      <c r="BI148" s="182">
        <v>40909</v>
      </c>
      <c r="BJ148" s="314">
        <f>'m1'!U146</f>
        <v>0.14499999999999999</v>
      </c>
      <c r="BK148" s="182">
        <v>40909</v>
      </c>
      <c r="BL148" s="361">
        <v>0</v>
      </c>
      <c r="BM148" s="182">
        <v>40909</v>
      </c>
      <c r="BN148" s="314">
        <f>'m1'!V146</f>
        <v>0.22361600000000001</v>
      </c>
      <c r="BO148" s="182">
        <v>40909</v>
      </c>
      <c r="BP148" s="361">
        <v>0</v>
      </c>
    </row>
    <row r="149" spans="1:68">
      <c r="A149" s="182">
        <v>40940</v>
      </c>
      <c r="B149" s="314">
        <f>'m1'!C147</f>
        <v>0.31</v>
      </c>
      <c r="D149" s="182">
        <v>40940</v>
      </c>
      <c r="E149" s="314">
        <f>'m1'!K147</f>
        <v>0.43</v>
      </c>
      <c r="G149" s="182">
        <v>40940</v>
      </c>
      <c r="H149" s="314">
        <f>'m1'!O147</f>
        <v>0.53</v>
      </c>
      <c r="J149" s="182">
        <v>40940</v>
      </c>
      <c r="K149" s="314">
        <f>'m1'!N147</f>
        <v>0.45999999999999996</v>
      </c>
      <c r="M149" s="182">
        <v>40940</v>
      </c>
      <c r="N149" s="314">
        <f>'m1'!H147</f>
        <v>0.42</v>
      </c>
      <c r="P149" s="182">
        <v>40940</v>
      </c>
      <c r="Q149" s="314">
        <f>'m1'!E147</f>
        <v>0.31</v>
      </c>
      <c r="S149" s="182">
        <v>40940</v>
      </c>
      <c r="T149" s="314">
        <f t="shared" si="4"/>
        <v>0.31</v>
      </c>
      <c r="V149" s="182">
        <v>40940</v>
      </c>
      <c r="W149" s="314">
        <f t="shared" si="5"/>
        <v>0.31</v>
      </c>
      <c r="Y149" s="182">
        <v>40940</v>
      </c>
      <c r="Z149" s="314">
        <f>'m1'!R147</f>
        <v>0.55000000000000004</v>
      </c>
      <c r="AB149" s="182">
        <v>40940</v>
      </c>
      <c r="AC149" s="314">
        <f>'m1'!D147</f>
        <v>0.31</v>
      </c>
      <c r="AE149" s="182">
        <v>40940</v>
      </c>
      <c r="AF149" s="314">
        <f>'m1'!L147</f>
        <v>0.43</v>
      </c>
      <c r="AH149" s="182">
        <v>40940</v>
      </c>
      <c r="AI149" s="314">
        <f>'m1'!P147</f>
        <v>0.53</v>
      </c>
      <c r="AK149" s="182">
        <v>40940</v>
      </c>
      <c r="AL149" s="361">
        <f>'m1'!T147</f>
        <v>0.15</v>
      </c>
      <c r="AM149" s="182">
        <v>40940</v>
      </c>
      <c r="AN149" s="314">
        <f>'m1'!J147</f>
        <v>0.42</v>
      </c>
      <c r="AO149" s="182">
        <v>40940</v>
      </c>
      <c r="AP149" s="361">
        <v>0</v>
      </c>
      <c r="AQ149" s="182">
        <v>40940</v>
      </c>
      <c r="AR149" s="314">
        <f>'m1'!F147</f>
        <v>0.27500000000000002</v>
      </c>
      <c r="AS149" s="182">
        <v>40940</v>
      </c>
      <c r="AT149" s="361">
        <v>0</v>
      </c>
      <c r="AU149" s="182">
        <v>40940</v>
      </c>
      <c r="AV149" s="314">
        <f>'m1'!Q147</f>
        <v>0.53</v>
      </c>
      <c r="AW149" s="182">
        <v>40940</v>
      </c>
      <c r="AX149" s="361">
        <v>5.0000000000000001E-3</v>
      </c>
      <c r="AY149" s="182">
        <v>40940</v>
      </c>
      <c r="AZ149" s="314">
        <f>'m1'!M147</f>
        <v>0.43</v>
      </c>
      <c r="BA149" s="182">
        <v>40940</v>
      </c>
      <c r="BB149" s="361">
        <v>5.0000000000000001E-3</v>
      </c>
      <c r="BC149" s="182">
        <v>40940</v>
      </c>
      <c r="BD149" s="314">
        <f>'m1'!I147</f>
        <v>0.42</v>
      </c>
      <c r="BE149" s="182">
        <v>40940</v>
      </c>
      <c r="BF149" s="361">
        <v>5.0000000000000001E-3</v>
      </c>
      <c r="BG149" s="182">
        <v>40940</v>
      </c>
      <c r="BH149" s="361">
        <v>0</v>
      </c>
      <c r="BI149" s="182">
        <v>40940</v>
      </c>
      <c r="BJ149" s="314">
        <f>'m1'!U147</f>
        <v>0.20499999999999999</v>
      </c>
      <c r="BK149" s="182">
        <v>40940</v>
      </c>
      <c r="BL149" s="361">
        <v>0</v>
      </c>
      <c r="BM149" s="182">
        <v>40940</v>
      </c>
      <c r="BN149" s="314">
        <f>'m1'!V147</f>
        <v>0.282528</v>
      </c>
      <c r="BO149" s="182">
        <v>40940</v>
      </c>
      <c r="BP149" s="361">
        <v>0</v>
      </c>
    </row>
    <row r="150" spans="1:68">
      <c r="A150" s="182">
        <v>40969</v>
      </c>
      <c r="B150" s="314">
        <f>'m1'!C148</f>
        <v>0.30499999999999999</v>
      </c>
      <c r="D150" s="182">
        <v>40969</v>
      </c>
      <c r="E150" s="314">
        <f>'m1'!K148</f>
        <v>0.42499999999999999</v>
      </c>
      <c r="G150" s="182">
        <v>40969</v>
      </c>
      <c r="H150" s="314">
        <f>'m1'!O148</f>
        <v>0.52500000000000002</v>
      </c>
      <c r="J150" s="182">
        <v>40969</v>
      </c>
      <c r="K150" s="314">
        <f>'m1'!N148</f>
        <v>0.45499999999999996</v>
      </c>
      <c r="M150" s="182">
        <v>40969</v>
      </c>
      <c r="N150" s="314">
        <f>'m1'!H148</f>
        <v>0.41499999999999998</v>
      </c>
      <c r="P150" s="182">
        <v>40969</v>
      </c>
      <c r="Q150" s="314">
        <f>'m1'!E148</f>
        <v>0.30499999999999999</v>
      </c>
      <c r="S150" s="182">
        <v>40969</v>
      </c>
      <c r="T150" s="314">
        <f t="shared" si="4"/>
        <v>0.30499999999999999</v>
      </c>
      <c r="V150" s="182">
        <v>40969</v>
      </c>
      <c r="W150" s="314">
        <f t="shared" si="5"/>
        <v>0.30499999999999999</v>
      </c>
      <c r="Y150" s="182">
        <v>40969</v>
      </c>
      <c r="Z150" s="314">
        <f>'m1'!R148</f>
        <v>0.54500000000000004</v>
      </c>
      <c r="AB150" s="182">
        <v>40969</v>
      </c>
      <c r="AC150" s="314">
        <f>'m1'!D148</f>
        <v>0.30499999999999999</v>
      </c>
      <c r="AE150" s="182">
        <v>40969</v>
      </c>
      <c r="AF150" s="314">
        <f>'m1'!L148</f>
        <v>0.42499999999999999</v>
      </c>
      <c r="AH150" s="182">
        <v>40969</v>
      </c>
      <c r="AI150" s="314">
        <f>'m1'!P148</f>
        <v>0.52500000000000002</v>
      </c>
      <c r="AK150" s="182">
        <v>40969</v>
      </c>
      <c r="AL150" s="361">
        <f>'m1'!T148</f>
        <v>0.14499999999999999</v>
      </c>
      <c r="AM150" s="182">
        <v>40969</v>
      </c>
      <c r="AN150" s="314">
        <f>'m1'!J148</f>
        <v>0.41499999999999998</v>
      </c>
      <c r="AO150" s="182">
        <v>40969</v>
      </c>
      <c r="AP150" s="361">
        <v>0</v>
      </c>
      <c r="AQ150" s="182">
        <v>40969</v>
      </c>
      <c r="AR150" s="314">
        <f>'m1'!F148</f>
        <v>0.27</v>
      </c>
      <c r="AS150" s="182">
        <v>40969</v>
      </c>
      <c r="AT150" s="361">
        <v>0</v>
      </c>
      <c r="AU150" s="182">
        <v>40969</v>
      </c>
      <c r="AV150" s="314">
        <f>'m1'!Q148</f>
        <v>0.52500000000000002</v>
      </c>
      <c r="AW150" s="182">
        <v>40969</v>
      </c>
      <c r="AX150" s="361">
        <v>5.0000000000000001E-3</v>
      </c>
      <c r="AY150" s="182">
        <v>40969</v>
      </c>
      <c r="AZ150" s="314">
        <f>'m1'!M148</f>
        <v>0.42499999999999999</v>
      </c>
      <c r="BA150" s="182">
        <v>40969</v>
      </c>
      <c r="BB150" s="361">
        <v>5.0000000000000001E-3</v>
      </c>
      <c r="BC150" s="182">
        <v>40969</v>
      </c>
      <c r="BD150" s="314">
        <f>'m1'!I148</f>
        <v>0.41499999999999998</v>
      </c>
      <c r="BE150" s="182">
        <v>40969</v>
      </c>
      <c r="BF150" s="361">
        <v>5.0000000000000001E-3</v>
      </c>
      <c r="BG150" s="182">
        <v>40969</v>
      </c>
      <c r="BH150" s="361">
        <v>0</v>
      </c>
      <c r="BI150" s="182">
        <v>40969</v>
      </c>
      <c r="BJ150" s="314">
        <f>'m1'!U148</f>
        <v>0.19999999999999998</v>
      </c>
      <c r="BK150" s="182">
        <v>40969</v>
      </c>
      <c r="BL150" s="361">
        <v>0</v>
      </c>
      <c r="BM150" s="182">
        <v>40969</v>
      </c>
      <c r="BN150" s="314">
        <f>'m1'!V148</f>
        <v>0.273752</v>
      </c>
      <c r="BO150" s="182">
        <v>40969</v>
      </c>
      <c r="BP150" s="361">
        <v>0</v>
      </c>
    </row>
    <row r="151" spans="1:68">
      <c r="A151" s="182">
        <v>41000</v>
      </c>
      <c r="B151" s="314">
        <f>'m1'!C149</f>
        <v>0.14000000000000001</v>
      </c>
      <c r="D151" s="182">
        <v>41000</v>
      </c>
      <c r="E151" s="314">
        <f>'m1'!K149</f>
        <v>0.16</v>
      </c>
      <c r="G151" s="182">
        <v>41000</v>
      </c>
      <c r="H151" s="314">
        <f>'m1'!O149</f>
        <v>0.14000000000000001</v>
      </c>
      <c r="J151" s="182">
        <v>41000</v>
      </c>
      <c r="K151" s="314">
        <f>'m1'!N149</f>
        <v>0.18</v>
      </c>
      <c r="M151" s="182">
        <v>41000</v>
      </c>
      <c r="N151" s="314">
        <f>'m1'!H149</f>
        <v>0.14000000000000001</v>
      </c>
      <c r="P151" s="182">
        <v>41000</v>
      </c>
      <c r="Q151" s="314">
        <f>'m1'!E149</f>
        <v>0.14000000000000001</v>
      </c>
      <c r="S151" s="182">
        <v>41000</v>
      </c>
      <c r="T151" s="314">
        <f t="shared" si="4"/>
        <v>0.14000000000000001</v>
      </c>
      <c r="V151" s="182">
        <v>41000</v>
      </c>
      <c r="W151" s="314">
        <f t="shared" si="5"/>
        <v>0.14000000000000001</v>
      </c>
      <c r="Y151" s="182">
        <v>41000</v>
      </c>
      <c r="Z151" s="314">
        <f>'m1'!R149</f>
        <v>0.14000000000000001</v>
      </c>
      <c r="AB151" s="182">
        <v>41000</v>
      </c>
      <c r="AC151" s="314">
        <f>'m1'!D149</f>
        <v>0.14000000000000001</v>
      </c>
      <c r="AE151" s="182">
        <v>41000</v>
      </c>
      <c r="AF151" s="314">
        <f>'m1'!L149</f>
        <v>0.16</v>
      </c>
      <c r="AH151" s="182">
        <v>41000</v>
      </c>
      <c r="AI151" s="314">
        <f>'m1'!P149</f>
        <v>0.14000000000000001</v>
      </c>
      <c r="AK151" s="182">
        <v>41000</v>
      </c>
      <c r="AL151" s="361">
        <f>'m1'!T149</f>
        <v>-0.06</v>
      </c>
      <c r="AM151" s="182">
        <v>41000</v>
      </c>
      <c r="AN151" s="314">
        <f>'m1'!J149</f>
        <v>0.14000000000000001</v>
      </c>
      <c r="AO151" s="182">
        <v>41000</v>
      </c>
      <c r="AP151" s="361">
        <v>0</v>
      </c>
      <c r="AQ151" s="182">
        <v>41000</v>
      </c>
      <c r="AR151" s="314">
        <f>'m1'!F149</f>
        <v>0.10500000000000001</v>
      </c>
      <c r="AS151" s="182">
        <v>41000</v>
      </c>
      <c r="AT151" s="361">
        <v>0</v>
      </c>
      <c r="AU151" s="182">
        <v>41000</v>
      </c>
      <c r="AV151" s="314">
        <f>'m1'!Q149</f>
        <v>0.14000000000000001</v>
      </c>
      <c r="AW151" s="182">
        <v>41000</v>
      </c>
      <c r="AX151" s="361">
        <v>5.0000000000000001E-3</v>
      </c>
      <c r="AY151" s="182">
        <v>41000</v>
      </c>
      <c r="AZ151" s="314">
        <f>'m1'!M149</f>
        <v>0.16</v>
      </c>
      <c r="BA151" s="182">
        <v>41000</v>
      </c>
      <c r="BB151" s="361">
        <v>5.0000000000000001E-3</v>
      </c>
      <c r="BC151" s="182">
        <v>41000</v>
      </c>
      <c r="BD151" s="314">
        <f>'m1'!I149</f>
        <v>0.14000000000000001</v>
      </c>
      <c r="BE151" s="182">
        <v>41000</v>
      </c>
      <c r="BF151" s="361">
        <v>5.0000000000000001E-3</v>
      </c>
      <c r="BG151" s="182">
        <v>41000</v>
      </c>
      <c r="BH151" s="361">
        <v>0</v>
      </c>
      <c r="BI151" s="182">
        <v>41000</v>
      </c>
      <c r="BJ151" s="314">
        <f>'m1'!U149</f>
        <v>-4.9999999999999975E-3</v>
      </c>
      <c r="BK151" s="182">
        <v>41000</v>
      </c>
      <c r="BL151" s="361">
        <v>0</v>
      </c>
      <c r="BM151" s="182">
        <v>41000</v>
      </c>
      <c r="BN151" s="314">
        <f>'m1'!V149</f>
        <v>0.17</v>
      </c>
      <c r="BO151" s="182">
        <v>41000</v>
      </c>
      <c r="BP151" s="361">
        <v>0</v>
      </c>
    </row>
    <row r="152" spans="1:68">
      <c r="A152" s="182">
        <v>41030</v>
      </c>
      <c r="B152" s="314">
        <f>'m1'!C150</f>
        <v>0.14000000000000001</v>
      </c>
      <c r="D152" s="182">
        <v>41030</v>
      </c>
      <c r="E152" s="314">
        <f>'m1'!K150</f>
        <v>0.16</v>
      </c>
      <c r="G152" s="182">
        <v>41030</v>
      </c>
      <c r="H152" s="314">
        <f>'m1'!O150</f>
        <v>0.14000000000000001</v>
      </c>
      <c r="J152" s="182">
        <v>41030</v>
      </c>
      <c r="K152" s="314">
        <f>'m1'!N150</f>
        <v>0.18</v>
      </c>
      <c r="M152" s="182">
        <v>41030</v>
      </c>
      <c r="N152" s="314">
        <f>'m1'!H150</f>
        <v>0.14000000000000001</v>
      </c>
      <c r="P152" s="182">
        <v>41030</v>
      </c>
      <c r="Q152" s="314">
        <f>'m1'!E150</f>
        <v>0.14000000000000001</v>
      </c>
      <c r="S152" s="182">
        <v>41030</v>
      </c>
      <c r="T152" s="314">
        <f t="shared" si="4"/>
        <v>0.14000000000000001</v>
      </c>
      <c r="V152" s="182">
        <v>41030</v>
      </c>
      <c r="W152" s="314">
        <f t="shared" si="5"/>
        <v>0.14000000000000001</v>
      </c>
      <c r="Y152" s="182">
        <v>41030</v>
      </c>
      <c r="Z152" s="314">
        <f>'m1'!R150</f>
        <v>0.14000000000000001</v>
      </c>
      <c r="AB152" s="182">
        <v>41030</v>
      </c>
      <c r="AC152" s="314">
        <f>'m1'!D150</f>
        <v>0.14000000000000001</v>
      </c>
      <c r="AE152" s="182">
        <v>41030</v>
      </c>
      <c r="AF152" s="314">
        <f>'m1'!L150</f>
        <v>0.16</v>
      </c>
      <c r="AH152" s="182">
        <v>41030</v>
      </c>
      <c r="AI152" s="314">
        <f>'m1'!P150</f>
        <v>0.14000000000000001</v>
      </c>
      <c r="AK152" s="182">
        <v>41030</v>
      </c>
      <c r="AL152" s="361">
        <f>'m1'!T150</f>
        <v>-0.06</v>
      </c>
      <c r="AM152" s="182">
        <v>41030</v>
      </c>
      <c r="AN152" s="314">
        <f>'m1'!J150</f>
        <v>0.14000000000000001</v>
      </c>
      <c r="AO152" s="182">
        <v>41030</v>
      </c>
      <c r="AP152" s="361">
        <v>0</v>
      </c>
      <c r="AQ152" s="182">
        <v>41030</v>
      </c>
      <c r="AR152" s="314">
        <f>'m1'!F150</f>
        <v>0.10500000000000001</v>
      </c>
      <c r="AS152" s="182">
        <v>41030</v>
      </c>
      <c r="AT152" s="361">
        <v>0</v>
      </c>
      <c r="AU152" s="182">
        <v>41030</v>
      </c>
      <c r="AV152" s="314">
        <f>'m1'!Q150</f>
        <v>0.14000000000000001</v>
      </c>
      <c r="AW152" s="182">
        <v>41030</v>
      </c>
      <c r="AX152" s="361">
        <v>5.0000000000000001E-3</v>
      </c>
      <c r="AY152" s="182">
        <v>41030</v>
      </c>
      <c r="AZ152" s="314">
        <f>'m1'!M150</f>
        <v>0.16</v>
      </c>
      <c r="BA152" s="182">
        <v>41030</v>
      </c>
      <c r="BB152" s="361">
        <v>5.0000000000000001E-3</v>
      </c>
      <c r="BC152" s="182">
        <v>41030</v>
      </c>
      <c r="BD152" s="314">
        <f>'m1'!I150</f>
        <v>0.14000000000000001</v>
      </c>
      <c r="BE152" s="182">
        <v>41030</v>
      </c>
      <c r="BF152" s="361">
        <v>5.0000000000000001E-3</v>
      </c>
      <c r="BG152" s="182">
        <v>41030</v>
      </c>
      <c r="BH152" s="361">
        <v>0</v>
      </c>
      <c r="BI152" s="182">
        <v>41030</v>
      </c>
      <c r="BJ152" s="314">
        <f>'m1'!U150</f>
        <v>-4.9999999999999975E-3</v>
      </c>
      <c r="BK152" s="182">
        <v>41030</v>
      </c>
      <c r="BL152" s="361">
        <v>0</v>
      </c>
      <c r="BM152" s="182">
        <v>41030</v>
      </c>
      <c r="BN152" s="314">
        <f>'m1'!V150</f>
        <v>0.16</v>
      </c>
      <c r="BO152" s="182">
        <v>41030</v>
      </c>
      <c r="BP152" s="361">
        <v>0</v>
      </c>
    </row>
    <row r="153" spans="1:68">
      <c r="A153" s="182">
        <v>41061</v>
      </c>
      <c r="B153" s="314">
        <f>'m1'!C151</f>
        <v>0.14000000000000001</v>
      </c>
      <c r="D153" s="182">
        <v>41061</v>
      </c>
      <c r="E153" s="314">
        <f>'m1'!K151</f>
        <v>0.16</v>
      </c>
      <c r="G153" s="182">
        <v>41061</v>
      </c>
      <c r="H153" s="314">
        <f>'m1'!O151</f>
        <v>0.14000000000000001</v>
      </c>
      <c r="J153" s="182">
        <v>41061</v>
      </c>
      <c r="K153" s="314">
        <f>'m1'!N151</f>
        <v>0.18</v>
      </c>
      <c r="M153" s="182">
        <v>41061</v>
      </c>
      <c r="N153" s="314">
        <f>'m1'!H151</f>
        <v>0.14000000000000001</v>
      </c>
      <c r="P153" s="182">
        <v>41061</v>
      </c>
      <c r="Q153" s="314">
        <f>'m1'!E151</f>
        <v>0.14000000000000001</v>
      </c>
      <c r="S153" s="182">
        <v>41061</v>
      </c>
      <c r="T153" s="314">
        <f t="shared" si="4"/>
        <v>0.14000000000000001</v>
      </c>
      <c r="V153" s="182">
        <v>41061</v>
      </c>
      <c r="W153" s="314">
        <f t="shared" si="5"/>
        <v>0.14000000000000001</v>
      </c>
      <c r="Y153" s="182">
        <v>41061</v>
      </c>
      <c r="Z153" s="314">
        <f>'m1'!R151</f>
        <v>0.14000000000000001</v>
      </c>
      <c r="AB153" s="182">
        <v>41061</v>
      </c>
      <c r="AC153" s="314">
        <f>'m1'!D151</f>
        <v>0.14000000000000001</v>
      </c>
      <c r="AE153" s="182">
        <v>41061</v>
      </c>
      <c r="AF153" s="314">
        <f>'m1'!L151</f>
        <v>0.16</v>
      </c>
      <c r="AH153" s="182">
        <v>41061</v>
      </c>
      <c r="AI153" s="314">
        <f>'m1'!P151</f>
        <v>0.14000000000000001</v>
      </c>
      <c r="AK153" s="182">
        <v>41061</v>
      </c>
      <c r="AL153" s="361">
        <f>'m1'!T151</f>
        <v>-0.06</v>
      </c>
      <c r="AM153" s="182">
        <v>41061</v>
      </c>
      <c r="AN153" s="314">
        <f>'m1'!J151</f>
        <v>0.14000000000000001</v>
      </c>
      <c r="AO153" s="182">
        <v>41061</v>
      </c>
      <c r="AP153" s="361">
        <v>0</v>
      </c>
      <c r="AQ153" s="182">
        <v>41061</v>
      </c>
      <c r="AR153" s="314">
        <f>'m1'!F151</f>
        <v>0.10500000000000001</v>
      </c>
      <c r="AS153" s="182">
        <v>41061</v>
      </c>
      <c r="AT153" s="361">
        <v>0</v>
      </c>
      <c r="AU153" s="182">
        <v>41061</v>
      </c>
      <c r="AV153" s="314">
        <f>'m1'!Q151</f>
        <v>0.14000000000000001</v>
      </c>
      <c r="AW153" s="182">
        <v>41061</v>
      </c>
      <c r="AX153" s="361">
        <v>5.0000000000000001E-3</v>
      </c>
      <c r="AY153" s="182">
        <v>41061</v>
      </c>
      <c r="AZ153" s="314">
        <f>'m1'!M151</f>
        <v>0.16</v>
      </c>
      <c r="BA153" s="182">
        <v>41061</v>
      </c>
      <c r="BB153" s="361">
        <v>5.0000000000000001E-3</v>
      </c>
      <c r="BC153" s="182">
        <v>41061</v>
      </c>
      <c r="BD153" s="314">
        <f>'m1'!I151</f>
        <v>0.14000000000000001</v>
      </c>
      <c r="BE153" s="182">
        <v>41061</v>
      </c>
      <c r="BF153" s="361">
        <v>5.0000000000000001E-3</v>
      </c>
      <c r="BG153" s="182">
        <v>41061</v>
      </c>
      <c r="BH153" s="361">
        <v>0</v>
      </c>
      <c r="BI153" s="182">
        <v>41061</v>
      </c>
      <c r="BJ153" s="314">
        <f>'m1'!U151</f>
        <v>-4.9999999999999975E-3</v>
      </c>
      <c r="BK153" s="182">
        <v>41061</v>
      </c>
      <c r="BL153" s="361">
        <v>0</v>
      </c>
      <c r="BM153" s="182">
        <v>41061</v>
      </c>
      <c r="BN153" s="314">
        <f>'m1'!V151</f>
        <v>0.155</v>
      </c>
      <c r="BO153" s="182">
        <v>41061</v>
      </c>
      <c r="BP153" s="361">
        <v>0</v>
      </c>
    </row>
    <row r="154" spans="1:68">
      <c r="A154" s="182">
        <v>41091</v>
      </c>
      <c r="B154" s="314">
        <f>'m1'!C152</f>
        <v>0.14000000000000001</v>
      </c>
      <c r="D154" s="182">
        <v>41091</v>
      </c>
      <c r="E154" s="314">
        <f>'m1'!K152</f>
        <v>0.16</v>
      </c>
      <c r="G154" s="182">
        <v>41091</v>
      </c>
      <c r="H154" s="314">
        <f>'m1'!O152</f>
        <v>0.14000000000000001</v>
      </c>
      <c r="J154" s="182">
        <v>41091</v>
      </c>
      <c r="K154" s="314">
        <f>'m1'!N152</f>
        <v>0.18</v>
      </c>
      <c r="M154" s="182">
        <v>41091</v>
      </c>
      <c r="N154" s="314">
        <f>'m1'!H152</f>
        <v>0.14000000000000001</v>
      </c>
      <c r="P154" s="182">
        <v>41091</v>
      </c>
      <c r="Q154" s="314">
        <f>'m1'!E152</f>
        <v>0.14000000000000001</v>
      </c>
      <c r="S154" s="182">
        <v>41091</v>
      </c>
      <c r="T154" s="314">
        <f t="shared" si="4"/>
        <v>0.14000000000000001</v>
      </c>
      <c r="V154" s="182">
        <v>41091</v>
      </c>
      <c r="W154" s="314">
        <f t="shared" si="5"/>
        <v>0.14000000000000001</v>
      </c>
      <c r="Y154" s="182">
        <v>41091</v>
      </c>
      <c r="Z154" s="314">
        <f>'m1'!R152</f>
        <v>0.14000000000000001</v>
      </c>
      <c r="AB154" s="182">
        <v>41091</v>
      </c>
      <c r="AC154" s="314">
        <f>'m1'!D152</f>
        <v>0.14000000000000001</v>
      </c>
      <c r="AE154" s="182">
        <v>41091</v>
      </c>
      <c r="AF154" s="314">
        <f>'m1'!L152</f>
        <v>0.16</v>
      </c>
      <c r="AH154" s="182">
        <v>41091</v>
      </c>
      <c r="AI154" s="314">
        <f>'m1'!P152</f>
        <v>0.14000000000000001</v>
      </c>
      <c r="AK154" s="182">
        <v>41091</v>
      </c>
      <c r="AL154" s="361">
        <f>'m1'!T152</f>
        <v>-0.06</v>
      </c>
      <c r="AM154" s="182">
        <v>41091</v>
      </c>
      <c r="AN154" s="314">
        <f>'m1'!J152</f>
        <v>0.14000000000000001</v>
      </c>
      <c r="AO154" s="182">
        <v>41091</v>
      </c>
      <c r="AP154" s="361">
        <v>0</v>
      </c>
      <c r="AQ154" s="182">
        <v>41091</v>
      </c>
      <c r="AR154" s="314">
        <f>'m1'!F152</f>
        <v>0.10500000000000001</v>
      </c>
      <c r="AS154" s="182">
        <v>41091</v>
      </c>
      <c r="AT154" s="361">
        <v>0</v>
      </c>
      <c r="AU154" s="182">
        <v>41091</v>
      </c>
      <c r="AV154" s="314">
        <f>'m1'!Q152</f>
        <v>0.14000000000000001</v>
      </c>
      <c r="AW154" s="182">
        <v>41091</v>
      </c>
      <c r="AX154" s="361">
        <v>5.0000000000000001E-3</v>
      </c>
      <c r="AY154" s="182">
        <v>41091</v>
      </c>
      <c r="AZ154" s="314">
        <f>'m1'!M152</f>
        <v>0.16</v>
      </c>
      <c r="BA154" s="182">
        <v>41091</v>
      </c>
      <c r="BB154" s="361">
        <v>5.0000000000000001E-3</v>
      </c>
      <c r="BC154" s="182">
        <v>41091</v>
      </c>
      <c r="BD154" s="314">
        <f>'m1'!I152</f>
        <v>0.14000000000000001</v>
      </c>
      <c r="BE154" s="182">
        <v>41091</v>
      </c>
      <c r="BF154" s="361">
        <v>5.0000000000000001E-3</v>
      </c>
      <c r="BG154" s="182">
        <v>41091</v>
      </c>
      <c r="BH154" s="361">
        <v>0</v>
      </c>
      <c r="BI154" s="182">
        <v>41091</v>
      </c>
      <c r="BJ154" s="314">
        <f>'m1'!U152</f>
        <v>-4.9999999999999975E-3</v>
      </c>
      <c r="BK154" s="182">
        <v>41091</v>
      </c>
      <c r="BL154" s="361">
        <v>0</v>
      </c>
      <c r="BM154" s="182">
        <v>41091</v>
      </c>
      <c r="BN154" s="314">
        <f>'m1'!V152</f>
        <v>0.14499999999999999</v>
      </c>
      <c r="BO154" s="182">
        <v>41091</v>
      </c>
      <c r="BP154" s="361">
        <v>0</v>
      </c>
    </row>
    <row r="155" spans="1:68">
      <c r="A155" s="182">
        <v>41122</v>
      </c>
      <c r="B155" s="314">
        <f>'m1'!C153</f>
        <v>0.14000000000000001</v>
      </c>
      <c r="D155" s="182">
        <v>41122</v>
      </c>
      <c r="E155" s="314">
        <f>'m1'!K153</f>
        <v>0.16</v>
      </c>
      <c r="G155" s="182">
        <v>41122</v>
      </c>
      <c r="H155" s="314">
        <f>'m1'!O153</f>
        <v>0.14000000000000001</v>
      </c>
      <c r="J155" s="182">
        <v>41122</v>
      </c>
      <c r="K155" s="314">
        <f>'m1'!N153</f>
        <v>0.18</v>
      </c>
      <c r="M155" s="182">
        <v>41122</v>
      </c>
      <c r="N155" s="314">
        <f>'m1'!H153</f>
        <v>0.14000000000000001</v>
      </c>
      <c r="P155" s="182">
        <v>41122</v>
      </c>
      <c r="Q155" s="314">
        <f>'m1'!E153</f>
        <v>0.14000000000000001</v>
      </c>
      <c r="S155" s="182">
        <v>41122</v>
      </c>
      <c r="T155" s="314">
        <f t="shared" si="4"/>
        <v>0.14000000000000001</v>
      </c>
      <c r="V155" s="182">
        <v>41122</v>
      </c>
      <c r="W155" s="314">
        <f t="shared" si="5"/>
        <v>0.14000000000000001</v>
      </c>
      <c r="Y155" s="182">
        <v>41122</v>
      </c>
      <c r="Z155" s="314">
        <f>'m1'!R153</f>
        <v>0.14000000000000001</v>
      </c>
      <c r="AB155" s="182">
        <v>41122</v>
      </c>
      <c r="AC155" s="314">
        <f>'m1'!D153</f>
        <v>0.14000000000000001</v>
      </c>
      <c r="AE155" s="182">
        <v>41122</v>
      </c>
      <c r="AF155" s="314">
        <f>'m1'!L153</f>
        <v>0.16</v>
      </c>
      <c r="AH155" s="182">
        <v>41122</v>
      </c>
      <c r="AI155" s="314">
        <f>'m1'!P153</f>
        <v>0.14000000000000001</v>
      </c>
      <c r="AK155" s="182">
        <v>41122</v>
      </c>
      <c r="AL155" s="361">
        <f>'m1'!T153</f>
        <v>-0.06</v>
      </c>
      <c r="AM155" s="182">
        <v>41122</v>
      </c>
      <c r="AN155" s="314">
        <f>'m1'!J153</f>
        <v>0.14000000000000001</v>
      </c>
      <c r="AO155" s="182">
        <v>41122</v>
      </c>
      <c r="AP155" s="361">
        <v>0</v>
      </c>
      <c r="AQ155" s="182">
        <v>41122</v>
      </c>
      <c r="AR155" s="314">
        <f>'m1'!F153</f>
        <v>0.10500000000000001</v>
      </c>
      <c r="AS155" s="182">
        <v>41122</v>
      </c>
      <c r="AT155" s="361">
        <v>0</v>
      </c>
      <c r="AU155" s="182">
        <v>41122</v>
      </c>
      <c r="AV155" s="314">
        <f>'m1'!Q153</f>
        <v>0.14000000000000001</v>
      </c>
      <c r="AW155" s="182">
        <v>41122</v>
      </c>
      <c r="AX155" s="361">
        <v>5.0000000000000001E-3</v>
      </c>
      <c r="AY155" s="182">
        <v>41122</v>
      </c>
      <c r="AZ155" s="314">
        <f>'m1'!M153</f>
        <v>0.16</v>
      </c>
      <c r="BA155" s="182">
        <v>41122</v>
      </c>
      <c r="BB155" s="361">
        <v>5.0000000000000001E-3</v>
      </c>
      <c r="BC155" s="182">
        <v>41122</v>
      </c>
      <c r="BD155" s="314">
        <f>'m1'!I153</f>
        <v>0.14000000000000001</v>
      </c>
      <c r="BE155" s="182">
        <v>41122</v>
      </c>
      <c r="BF155" s="361">
        <v>5.0000000000000001E-3</v>
      </c>
      <c r="BG155" s="182">
        <v>41122</v>
      </c>
      <c r="BH155" s="361">
        <v>0</v>
      </c>
      <c r="BI155" s="182">
        <v>41122</v>
      </c>
      <c r="BJ155" s="314">
        <f>'m1'!U153</f>
        <v>-4.9999999999999975E-3</v>
      </c>
      <c r="BK155" s="182">
        <v>41122</v>
      </c>
      <c r="BL155" s="361">
        <v>0</v>
      </c>
      <c r="BM155" s="182">
        <v>41122</v>
      </c>
      <c r="BN155" s="314">
        <f>'m1'!V153</f>
        <v>0.14249999999999999</v>
      </c>
      <c r="BO155" s="182">
        <v>41122</v>
      </c>
      <c r="BP155" s="361">
        <v>0</v>
      </c>
    </row>
    <row r="156" spans="1:68">
      <c r="A156" s="182">
        <v>41153</v>
      </c>
      <c r="B156" s="314">
        <f>'m1'!C154</f>
        <v>0.14000000000000001</v>
      </c>
      <c r="D156" s="182">
        <v>41153</v>
      </c>
      <c r="E156" s="314">
        <f>'m1'!K154</f>
        <v>0.16</v>
      </c>
      <c r="G156" s="182">
        <v>41153</v>
      </c>
      <c r="H156" s="314">
        <f>'m1'!O154</f>
        <v>0.14000000000000001</v>
      </c>
      <c r="J156" s="182">
        <v>41153</v>
      </c>
      <c r="K156" s="314">
        <f>'m1'!N154</f>
        <v>0.18</v>
      </c>
      <c r="M156" s="182">
        <v>41153</v>
      </c>
      <c r="N156" s="314">
        <f>'m1'!H154</f>
        <v>0.14000000000000001</v>
      </c>
      <c r="P156" s="182">
        <v>41153</v>
      </c>
      <c r="Q156" s="314">
        <f>'m1'!E154</f>
        <v>0.14000000000000001</v>
      </c>
      <c r="S156" s="182">
        <v>41153</v>
      </c>
      <c r="T156" s="314">
        <f t="shared" si="4"/>
        <v>0.14000000000000001</v>
      </c>
      <c r="V156" s="182">
        <v>41153</v>
      </c>
      <c r="W156" s="314">
        <f t="shared" si="5"/>
        <v>0.14000000000000001</v>
      </c>
      <c r="Y156" s="182">
        <v>41153</v>
      </c>
      <c r="Z156" s="314">
        <f>'m1'!R154</f>
        <v>0.14000000000000001</v>
      </c>
      <c r="AB156" s="182">
        <v>41153</v>
      </c>
      <c r="AC156" s="314">
        <f>'m1'!D154</f>
        <v>0.14000000000000001</v>
      </c>
      <c r="AE156" s="182">
        <v>41153</v>
      </c>
      <c r="AF156" s="314">
        <f>'m1'!L154</f>
        <v>0.16</v>
      </c>
      <c r="AH156" s="182">
        <v>41153</v>
      </c>
      <c r="AI156" s="314">
        <f>'m1'!P154</f>
        <v>0.14000000000000001</v>
      </c>
      <c r="AK156" s="182">
        <v>41153</v>
      </c>
      <c r="AL156" s="361">
        <f>'m1'!T154</f>
        <v>-0.06</v>
      </c>
      <c r="AM156" s="182">
        <v>41153</v>
      </c>
      <c r="AN156" s="314">
        <f>'m1'!J154</f>
        <v>0.14000000000000001</v>
      </c>
      <c r="AO156" s="182">
        <v>41153</v>
      </c>
      <c r="AP156" s="361">
        <v>0</v>
      </c>
      <c r="AQ156" s="182">
        <v>41153</v>
      </c>
      <c r="AR156" s="314">
        <f>'m1'!F154</f>
        <v>0.10500000000000001</v>
      </c>
      <c r="AS156" s="182">
        <v>41153</v>
      </c>
      <c r="AT156" s="361">
        <v>0</v>
      </c>
      <c r="AU156" s="182">
        <v>41153</v>
      </c>
      <c r="AV156" s="314">
        <f>'m1'!Q154</f>
        <v>0.14000000000000001</v>
      </c>
      <c r="AW156" s="182">
        <v>41153</v>
      </c>
      <c r="AX156" s="361">
        <v>5.0000000000000001E-3</v>
      </c>
      <c r="AY156" s="182">
        <v>41153</v>
      </c>
      <c r="AZ156" s="314">
        <f>'m1'!M154</f>
        <v>0.16</v>
      </c>
      <c r="BA156" s="182">
        <v>41153</v>
      </c>
      <c r="BB156" s="361">
        <v>5.0000000000000001E-3</v>
      </c>
      <c r="BC156" s="182">
        <v>41153</v>
      </c>
      <c r="BD156" s="314">
        <f>'m1'!I154</f>
        <v>0.14000000000000001</v>
      </c>
      <c r="BE156" s="182">
        <v>41153</v>
      </c>
      <c r="BF156" s="361">
        <v>5.0000000000000001E-3</v>
      </c>
      <c r="BG156" s="182">
        <v>41153</v>
      </c>
      <c r="BH156" s="361">
        <v>0</v>
      </c>
      <c r="BI156" s="182">
        <v>41153</v>
      </c>
      <c r="BJ156" s="314">
        <f>'m1'!U154</f>
        <v>-4.9999999999999975E-3</v>
      </c>
      <c r="BK156" s="182">
        <v>41153</v>
      </c>
      <c r="BL156" s="361">
        <v>0</v>
      </c>
      <c r="BM156" s="182">
        <v>41153</v>
      </c>
      <c r="BN156" s="314">
        <f>'m1'!V154</f>
        <v>0.14000000000000001</v>
      </c>
      <c r="BO156" s="182">
        <v>41153</v>
      </c>
      <c r="BP156" s="361">
        <v>0</v>
      </c>
    </row>
    <row r="157" spans="1:68">
      <c r="A157" s="182">
        <v>41183</v>
      </c>
      <c r="B157" s="314">
        <f>'m1'!C155</f>
        <v>0.14000000000000001</v>
      </c>
      <c r="D157" s="182">
        <v>41183</v>
      </c>
      <c r="E157" s="314">
        <f>'m1'!K155</f>
        <v>0.16</v>
      </c>
      <c r="G157" s="182">
        <v>41183</v>
      </c>
      <c r="H157" s="314">
        <f>'m1'!O155</f>
        <v>0.14000000000000001</v>
      </c>
      <c r="J157" s="182">
        <v>41183</v>
      </c>
      <c r="K157" s="314">
        <f>'m1'!N155</f>
        <v>0.18</v>
      </c>
      <c r="M157" s="182">
        <v>41183</v>
      </c>
      <c r="N157" s="314">
        <f>'m1'!H155</f>
        <v>0.14000000000000001</v>
      </c>
      <c r="P157" s="182">
        <v>41183</v>
      </c>
      <c r="Q157" s="314">
        <f>'m1'!E155</f>
        <v>0.14000000000000001</v>
      </c>
      <c r="S157" s="182">
        <v>41183</v>
      </c>
      <c r="T157" s="314">
        <f t="shared" si="4"/>
        <v>0.14000000000000001</v>
      </c>
      <c r="V157" s="182">
        <v>41183</v>
      </c>
      <c r="W157" s="314">
        <f t="shared" si="5"/>
        <v>0.14000000000000001</v>
      </c>
      <c r="Y157" s="182">
        <v>41183</v>
      </c>
      <c r="Z157" s="314">
        <f>'m1'!R155</f>
        <v>0.14000000000000001</v>
      </c>
      <c r="AB157" s="182">
        <v>41183</v>
      </c>
      <c r="AC157" s="314">
        <f>'m1'!D155</f>
        <v>0.14000000000000001</v>
      </c>
      <c r="AE157" s="182">
        <v>41183</v>
      </c>
      <c r="AF157" s="314">
        <f>'m1'!L155</f>
        <v>0.16</v>
      </c>
      <c r="AH157" s="182">
        <v>41183</v>
      </c>
      <c r="AI157" s="314">
        <f>'m1'!P155</f>
        <v>0.14000000000000001</v>
      </c>
      <c r="AK157" s="182">
        <v>41183</v>
      </c>
      <c r="AL157" s="361">
        <f>'m1'!T155</f>
        <v>-0.06</v>
      </c>
      <c r="AM157" s="182">
        <v>41183</v>
      </c>
      <c r="AN157" s="314">
        <f>'m1'!J155</f>
        <v>0.14000000000000001</v>
      </c>
      <c r="AO157" s="182">
        <v>41183</v>
      </c>
      <c r="AP157" s="361">
        <v>0</v>
      </c>
      <c r="AQ157" s="182">
        <v>41183</v>
      </c>
      <c r="AR157" s="314">
        <f>'m1'!F155</f>
        <v>0.10500000000000001</v>
      </c>
      <c r="AS157" s="182">
        <v>41183</v>
      </c>
      <c r="AT157" s="361">
        <v>0</v>
      </c>
      <c r="AU157" s="182">
        <v>41183</v>
      </c>
      <c r="AV157" s="314">
        <f>'m1'!Q155</f>
        <v>0.14000000000000001</v>
      </c>
      <c r="AW157" s="182">
        <v>41183</v>
      </c>
      <c r="AX157" s="361">
        <v>5.0000000000000001E-3</v>
      </c>
      <c r="AY157" s="182">
        <v>41183</v>
      </c>
      <c r="AZ157" s="314">
        <f>'m1'!M155</f>
        <v>0.16</v>
      </c>
      <c r="BA157" s="182">
        <v>41183</v>
      </c>
      <c r="BB157" s="361">
        <v>5.0000000000000001E-3</v>
      </c>
      <c r="BC157" s="182">
        <v>41183</v>
      </c>
      <c r="BD157" s="314">
        <f>'m1'!I155</f>
        <v>0.14000000000000001</v>
      </c>
      <c r="BE157" s="182">
        <v>41183</v>
      </c>
      <c r="BF157" s="361">
        <v>5.0000000000000001E-3</v>
      </c>
      <c r="BG157" s="182">
        <v>41183</v>
      </c>
      <c r="BH157" s="361">
        <v>0</v>
      </c>
      <c r="BI157" s="182">
        <v>41183</v>
      </c>
      <c r="BJ157" s="314">
        <f>'m1'!U155</f>
        <v>-4.9999999999999975E-3</v>
      </c>
      <c r="BK157" s="182">
        <v>41183</v>
      </c>
      <c r="BL157" s="361">
        <v>0</v>
      </c>
      <c r="BM157" s="182">
        <v>41183</v>
      </c>
      <c r="BN157" s="314">
        <f>'m1'!V155</f>
        <v>0.155</v>
      </c>
      <c r="BO157" s="182">
        <v>41183</v>
      </c>
      <c r="BP157" s="361">
        <v>0</v>
      </c>
    </row>
    <row r="158" spans="1:68">
      <c r="A158" s="182">
        <v>41214</v>
      </c>
      <c r="B158" s="314">
        <f>'m1'!C156</f>
        <v>0.22500000000000001</v>
      </c>
      <c r="D158" s="182">
        <v>41214</v>
      </c>
      <c r="E158" s="314">
        <f>'m1'!K156</f>
        <v>0.34499999999999997</v>
      </c>
      <c r="G158" s="182">
        <v>41214</v>
      </c>
      <c r="H158" s="314">
        <f>'m1'!O156</f>
        <v>0.44499999999999995</v>
      </c>
      <c r="J158" s="182">
        <v>41214</v>
      </c>
      <c r="K158" s="314">
        <f>'m1'!N156</f>
        <v>0.375</v>
      </c>
      <c r="M158" s="182">
        <v>41214</v>
      </c>
      <c r="N158" s="314">
        <f>'m1'!H156</f>
        <v>0.32999999999999996</v>
      </c>
      <c r="P158" s="182">
        <v>41214</v>
      </c>
      <c r="Q158" s="314">
        <f>'m1'!E156</f>
        <v>0.22500000000000001</v>
      </c>
      <c r="S158" s="182">
        <v>41214</v>
      </c>
      <c r="T158" s="314">
        <f t="shared" si="4"/>
        <v>0.22500000000000001</v>
      </c>
      <c r="V158" s="182">
        <v>41214</v>
      </c>
      <c r="W158" s="314">
        <f t="shared" si="5"/>
        <v>0.22500000000000001</v>
      </c>
      <c r="Y158" s="182">
        <v>41214</v>
      </c>
      <c r="Z158" s="314">
        <f>'m1'!R156</f>
        <v>0.46499999999999997</v>
      </c>
      <c r="AB158" s="182">
        <v>41214</v>
      </c>
      <c r="AC158" s="314">
        <f>'m1'!D156</f>
        <v>0.22500000000000001</v>
      </c>
      <c r="AE158" s="182">
        <v>41214</v>
      </c>
      <c r="AF158" s="314">
        <f>'m1'!L156</f>
        <v>0.34499999999999997</v>
      </c>
      <c r="AH158" s="182">
        <v>41214</v>
      </c>
      <c r="AI158" s="314">
        <f>'m1'!P156</f>
        <v>0.44499999999999995</v>
      </c>
      <c r="AK158" s="182">
        <v>41214</v>
      </c>
      <c r="AL158" s="361">
        <f>'m1'!T156</f>
        <v>6.5000000000000002E-2</v>
      </c>
      <c r="AM158" s="182">
        <v>41214</v>
      </c>
      <c r="AN158" s="314">
        <f>'m1'!J156</f>
        <v>0.32999999999999996</v>
      </c>
      <c r="AO158" s="182">
        <v>41214</v>
      </c>
      <c r="AP158" s="361">
        <v>0</v>
      </c>
      <c r="AQ158" s="182">
        <v>41214</v>
      </c>
      <c r="AR158" s="314">
        <f>'m1'!F156</f>
        <v>0.19</v>
      </c>
      <c r="AS158" s="182">
        <v>41214</v>
      </c>
      <c r="AT158" s="361">
        <v>0</v>
      </c>
      <c r="AU158" s="182">
        <v>41214</v>
      </c>
      <c r="AV158" s="314">
        <f>'m1'!Q156</f>
        <v>0.44499999999999995</v>
      </c>
      <c r="AW158" s="182">
        <v>41214</v>
      </c>
      <c r="AX158" s="361">
        <v>5.0000000000000001E-3</v>
      </c>
      <c r="AY158" s="182">
        <v>41214</v>
      </c>
      <c r="AZ158" s="314">
        <f>'m1'!M156</f>
        <v>0.34499999999999997</v>
      </c>
      <c r="BA158" s="182">
        <v>41214</v>
      </c>
      <c r="BB158" s="361">
        <v>5.0000000000000001E-3</v>
      </c>
      <c r="BC158" s="182">
        <v>41214</v>
      </c>
      <c r="BD158" s="314">
        <f>'m1'!I156</f>
        <v>0.32999999999999996</v>
      </c>
      <c r="BE158" s="182">
        <v>41214</v>
      </c>
      <c r="BF158" s="361">
        <v>5.0000000000000001E-3</v>
      </c>
      <c r="BG158" s="182">
        <v>41214</v>
      </c>
      <c r="BH158" s="361">
        <v>0</v>
      </c>
      <c r="BI158" s="182">
        <v>41214</v>
      </c>
      <c r="BJ158" s="314">
        <f>'m1'!U156</f>
        <v>0.12</v>
      </c>
      <c r="BK158" s="182">
        <v>41214</v>
      </c>
      <c r="BL158" s="361">
        <v>0</v>
      </c>
      <c r="BM158" s="182">
        <v>41214</v>
      </c>
      <c r="BN158" s="314">
        <f>'m1'!V156</f>
        <v>0.19202400000000003</v>
      </c>
      <c r="BO158" s="182">
        <v>41214</v>
      </c>
      <c r="BP158" s="361">
        <v>0</v>
      </c>
    </row>
    <row r="159" spans="1:68">
      <c r="A159" s="182">
        <v>41244</v>
      </c>
      <c r="B159" s="314">
        <f>'m1'!C157</f>
        <v>0.22500000000000001</v>
      </c>
      <c r="D159" s="182">
        <v>41244</v>
      </c>
      <c r="E159" s="314">
        <f>'m1'!K157</f>
        <v>0.34499999999999997</v>
      </c>
      <c r="G159" s="182">
        <v>41244</v>
      </c>
      <c r="H159" s="314">
        <f>'m1'!O157</f>
        <v>0.44499999999999995</v>
      </c>
      <c r="J159" s="182">
        <v>41244</v>
      </c>
      <c r="K159" s="314">
        <f>'m1'!N157</f>
        <v>0.375</v>
      </c>
      <c r="M159" s="182">
        <v>41244</v>
      </c>
      <c r="N159" s="314">
        <f>'m1'!H157</f>
        <v>0.32999999999999996</v>
      </c>
      <c r="P159" s="182">
        <v>41244</v>
      </c>
      <c r="Q159" s="314">
        <f>'m1'!E157</f>
        <v>0.22500000000000001</v>
      </c>
      <c r="S159" s="182">
        <v>41244</v>
      </c>
      <c r="T159" s="314">
        <f t="shared" si="4"/>
        <v>0.22500000000000001</v>
      </c>
      <c r="V159" s="182">
        <v>41244</v>
      </c>
      <c r="W159" s="314">
        <f t="shared" si="5"/>
        <v>0.22500000000000001</v>
      </c>
      <c r="Y159" s="182">
        <v>41244</v>
      </c>
      <c r="Z159" s="314">
        <f>'m1'!R157</f>
        <v>0.46499999999999997</v>
      </c>
      <c r="AB159" s="182">
        <v>41244</v>
      </c>
      <c r="AC159" s="314">
        <f>'m1'!D157</f>
        <v>0.22500000000000001</v>
      </c>
      <c r="AE159" s="182">
        <v>41244</v>
      </c>
      <c r="AF159" s="314">
        <f>'m1'!L157</f>
        <v>0.34499999999999997</v>
      </c>
      <c r="AH159" s="182">
        <v>41244</v>
      </c>
      <c r="AI159" s="314">
        <f>'m1'!P157</f>
        <v>0.44499999999999995</v>
      </c>
      <c r="AK159" s="182">
        <v>41244</v>
      </c>
      <c r="AL159" s="361">
        <f>'m1'!T157</f>
        <v>6.5000000000000002E-2</v>
      </c>
      <c r="AM159" s="182">
        <v>41244</v>
      </c>
      <c r="AN159" s="314">
        <f>'m1'!J157</f>
        <v>0.32999999999999996</v>
      </c>
      <c r="AO159" s="182">
        <v>41244</v>
      </c>
      <c r="AP159" s="361">
        <v>0</v>
      </c>
      <c r="AQ159" s="182">
        <v>41244</v>
      </c>
      <c r="AR159" s="314">
        <f>'m1'!F157</f>
        <v>0.19</v>
      </c>
      <c r="AS159" s="182">
        <v>41244</v>
      </c>
      <c r="AT159" s="361">
        <v>0</v>
      </c>
      <c r="AU159" s="182">
        <v>41244</v>
      </c>
      <c r="AV159" s="314">
        <f>'m1'!Q157</f>
        <v>0.44499999999999995</v>
      </c>
      <c r="AW159" s="182">
        <v>41244</v>
      </c>
      <c r="AX159" s="361">
        <v>5.0000000000000001E-3</v>
      </c>
      <c r="AY159" s="182">
        <v>41244</v>
      </c>
      <c r="AZ159" s="314">
        <f>'m1'!M157</f>
        <v>0.34499999999999997</v>
      </c>
      <c r="BA159" s="182">
        <v>41244</v>
      </c>
      <c r="BB159" s="361">
        <v>5.0000000000000001E-3</v>
      </c>
      <c r="BC159" s="182">
        <v>41244</v>
      </c>
      <c r="BD159" s="314">
        <f>'m1'!I157</f>
        <v>0.32999999999999996</v>
      </c>
      <c r="BE159" s="182">
        <v>41244</v>
      </c>
      <c r="BF159" s="361">
        <v>5.0000000000000001E-3</v>
      </c>
      <c r="BG159" s="182">
        <v>41244</v>
      </c>
      <c r="BH159" s="361">
        <v>0</v>
      </c>
      <c r="BI159" s="182">
        <v>41244</v>
      </c>
      <c r="BJ159" s="314">
        <f>'m1'!U157</f>
        <v>0.12</v>
      </c>
      <c r="BK159" s="182">
        <v>41244</v>
      </c>
      <c r="BL159" s="361">
        <v>0</v>
      </c>
      <c r="BM159" s="182">
        <v>41244</v>
      </c>
      <c r="BN159" s="314">
        <f>'m1'!V157</f>
        <v>0.19452000000000003</v>
      </c>
      <c r="BO159" s="182">
        <v>41244</v>
      </c>
      <c r="BP159" s="361">
        <v>0</v>
      </c>
    </row>
    <row r="160" spans="1:68">
      <c r="A160" s="182">
        <v>41275</v>
      </c>
      <c r="B160" s="314">
        <f>'m1'!C158</f>
        <v>0.25</v>
      </c>
      <c r="D160" s="182">
        <v>41275</v>
      </c>
      <c r="E160" s="314">
        <f>'m1'!K158</f>
        <v>0.37</v>
      </c>
      <c r="G160" s="182">
        <v>41275</v>
      </c>
      <c r="H160" s="314">
        <f>'m1'!O158</f>
        <v>0.47</v>
      </c>
      <c r="J160" s="182">
        <v>41275</v>
      </c>
      <c r="K160" s="314">
        <f>'m1'!N158</f>
        <v>0.4</v>
      </c>
      <c r="M160" s="182">
        <v>41275</v>
      </c>
      <c r="N160" s="314">
        <f>'m1'!H158</f>
        <v>0.35499999999999998</v>
      </c>
      <c r="P160" s="182">
        <v>41275</v>
      </c>
      <c r="Q160" s="314">
        <f>'m1'!E158</f>
        <v>0.25</v>
      </c>
      <c r="S160" s="182">
        <v>41275</v>
      </c>
      <c r="T160" s="314">
        <f t="shared" si="4"/>
        <v>0.25</v>
      </c>
      <c r="V160" s="182">
        <v>41275</v>
      </c>
      <c r="W160" s="314">
        <f t="shared" si="5"/>
        <v>0.25</v>
      </c>
      <c r="Y160" s="182">
        <v>41275</v>
      </c>
      <c r="Z160" s="314">
        <f>'m1'!R158</f>
        <v>0.49</v>
      </c>
      <c r="AB160" s="182">
        <v>41275</v>
      </c>
      <c r="AC160" s="314">
        <f>'m1'!D158</f>
        <v>0.25</v>
      </c>
      <c r="AE160" s="182">
        <v>41275</v>
      </c>
      <c r="AF160" s="314">
        <f>'m1'!L158</f>
        <v>0.37</v>
      </c>
      <c r="AH160" s="182">
        <v>41275</v>
      </c>
      <c r="AI160" s="314">
        <f>'m1'!P158</f>
        <v>0.47</v>
      </c>
      <c r="AK160" s="182">
        <v>41275</v>
      </c>
      <c r="AL160" s="361">
        <f>'m1'!T158</f>
        <v>0.09</v>
      </c>
      <c r="AM160" s="182">
        <v>41275</v>
      </c>
      <c r="AN160" s="314">
        <f>'m1'!J158</f>
        <v>0.35499999999999998</v>
      </c>
      <c r="AO160" s="182">
        <v>41275</v>
      </c>
      <c r="AP160" s="361">
        <v>0</v>
      </c>
      <c r="AQ160" s="182">
        <v>41275</v>
      </c>
      <c r="AR160" s="314">
        <f>'m1'!F158</f>
        <v>0.215</v>
      </c>
      <c r="AS160" s="182">
        <v>41275</v>
      </c>
      <c r="AT160" s="361">
        <v>0</v>
      </c>
      <c r="AU160" s="182">
        <v>41275</v>
      </c>
      <c r="AV160" s="314">
        <f>'m1'!Q158</f>
        <v>0.47</v>
      </c>
      <c r="AW160" s="182">
        <v>41275</v>
      </c>
      <c r="AX160" s="361">
        <v>5.0000000000000001E-3</v>
      </c>
      <c r="AY160" s="182">
        <v>41275</v>
      </c>
      <c r="AZ160" s="314">
        <f>'m1'!M158</f>
        <v>0.37</v>
      </c>
      <c r="BA160" s="182">
        <v>41275</v>
      </c>
      <c r="BB160" s="361">
        <v>5.0000000000000001E-3</v>
      </c>
      <c r="BC160" s="182">
        <v>41275</v>
      </c>
      <c r="BD160" s="314">
        <f>'m1'!I158</f>
        <v>0.35499999999999998</v>
      </c>
      <c r="BE160" s="182">
        <v>41275</v>
      </c>
      <c r="BF160" s="361">
        <v>5.0000000000000001E-3</v>
      </c>
      <c r="BG160" s="182">
        <v>41275</v>
      </c>
      <c r="BH160" s="361">
        <v>0</v>
      </c>
      <c r="BI160" s="182">
        <v>41275</v>
      </c>
      <c r="BJ160" s="314">
        <f>'m1'!U158</f>
        <v>0.14499999999999999</v>
      </c>
      <c r="BK160" s="182">
        <v>41275</v>
      </c>
      <c r="BL160" s="361">
        <v>0</v>
      </c>
      <c r="BM160" s="182">
        <v>41275</v>
      </c>
      <c r="BN160" s="314">
        <f>'m1'!V158</f>
        <v>0.22639999999999999</v>
      </c>
      <c r="BO160" s="182">
        <v>41275</v>
      </c>
      <c r="BP160" s="361">
        <v>0</v>
      </c>
    </row>
    <row r="161" spans="1:68">
      <c r="A161" s="182">
        <v>41306</v>
      </c>
      <c r="B161" s="314">
        <f>'m1'!C159</f>
        <v>0.31</v>
      </c>
      <c r="D161" s="182">
        <v>41306</v>
      </c>
      <c r="E161" s="314">
        <f>'m1'!K159</f>
        <v>0.43</v>
      </c>
      <c r="G161" s="182">
        <v>41306</v>
      </c>
      <c r="H161" s="314">
        <f>'m1'!O159</f>
        <v>0.53</v>
      </c>
      <c r="J161" s="182">
        <v>41306</v>
      </c>
      <c r="K161" s="314">
        <f>'m1'!N159</f>
        <v>0.45999999999999996</v>
      </c>
      <c r="M161" s="182">
        <v>41306</v>
      </c>
      <c r="N161" s="314">
        <f>'m1'!H159</f>
        <v>0.41499999999999998</v>
      </c>
      <c r="P161" s="182">
        <v>41306</v>
      </c>
      <c r="Q161" s="314">
        <f>'m1'!E159</f>
        <v>0.31</v>
      </c>
      <c r="S161" s="182">
        <v>41306</v>
      </c>
      <c r="T161" s="314">
        <f t="shared" si="4"/>
        <v>0.31</v>
      </c>
      <c r="V161" s="182">
        <v>41306</v>
      </c>
      <c r="W161" s="314">
        <f t="shared" si="5"/>
        <v>0.31</v>
      </c>
      <c r="Y161" s="182">
        <v>41306</v>
      </c>
      <c r="Z161" s="314">
        <f>'m1'!R159</f>
        <v>0.55000000000000004</v>
      </c>
      <c r="AB161" s="182">
        <v>41306</v>
      </c>
      <c r="AC161" s="314">
        <f>'m1'!D159</f>
        <v>0.31</v>
      </c>
      <c r="AE161" s="182">
        <v>41306</v>
      </c>
      <c r="AF161" s="314">
        <f>'m1'!L159</f>
        <v>0.43</v>
      </c>
      <c r="AH161" s="182">
        <v>41306</v>
      </c>
      <c r="AI161" s="314">
        <f>'m1'!P159</f>
        <v>0.53</v>
      </c>
      <c r="AK161" s="182">
        <v>41306</v>
      </c>
      <c r="AL161" s="361">
        <f>'m1'!T159</f>
        <v>0.15</v>
      </c>
      <c r="AM161" s="182">
        <v>41306</v>
      </c>
      <c r="AN161" s="314">
        <f>'m1'!J159</f>
        <v>0.41499999999999998</v>
      </c>
      <c r="AO161" s="182">
        <v>41306</v>
      </c>
      <c r="AP161" s="361">
        <v>0</v>
      </c>
      <c r="AQ161" s="182">
        <v>41306</v>
      </c>
      <c r="AR161" s="314">
        <f>'m1'!F159</f>
        <v>0.27500000000000002</v>
      </c>
      <c r="AS161" s="182">
        <v>41306</v>
      </c>
      <c r="AT161" s="361">
        <v>0</v>
      </c>
      <c r="AU161" s="182">
        <v>41306</v>
      </c>
      <c r="AV161" s="314">
        <f>'m1'!Q159</f>
        <v>0.53</v>
      </c>
      <c r="AW161" s="182">
        <v>41306</v>
      </c>
      <c r="AX161" s="361">
        <v>5.0000000000000001E-3</v>
      </c>
      <c r="AY161" s="182">
        <v>41306</v>
      </c>
      <c r="AZ161" s="314">
        <f>'m1'!M159</f>
        <v>0.43</v>
      </c>
      <c r="BA161" s="182">
        <v>41306</v>
      </c>
      <c r="BB161" s="361">
        <v>5.0000000000000001E-3</v>
      </c>
      <c r="BC161" s="182">
        <v>41306</v>
      </c>
      <c r="BD161" s="314">
        <f>'m1'!I159</f>
        <v>0.41499999999999998</v>
      </c>
      <c r="BE161" s="182">
        <v>41306</v>
      </c>
      <c r="BF161" s="361">
        <v>5.0000000000000001E-3</v>
      </c>
      <c r="BG161" s="182">
        <v>41306</v>
      </c>
      <c r="BH161" s="361">
        <v>0</v>
      </c>
      <c r="BI161" s="182">
        <v>41306</v>
      </c>
      <c r="BJ161" s="314">
        <f>'m1'!U159</f>
        <v>0.20499999999999999</v>
      </c>
      <c r="BK161" s="182">
        <v>41306</v>
      </c>
      <c r="BL161" s="361">
        <v>0</v>
      </c>
      <c r="BM161" s="182">
        <v>41306</v>
      </c>
      <c r="BN161" s="314">
        <f>'m1'!V159</f>
        <v>0.28544000000000003</v>
      </c>
      <c r="BO161" s="182">
        <v>41306</v>
      </c>
      <c r="BP161" s="361">
        <v>0</v>
      </c>
    </row>
    <row r="162" spans="1:68">
      <c r="A162" s="182">
        <v>41334</v>
      </c>
      <c r="B162" s="314">
        <f>'m1'!C160</f>
        <v>0.30499999999999999</v>
      </c>
      <c r="D162" s="182">
        <v>41334</v>
      </c>
      <c r="E162" s="314">
        <f>'m1'!K160</f>
        <v>0.42499999999999999</v>
      </c>
      <c r="G162" s="182">
        <v>41334</v>
      </c>
      <c r="H162" s="314">
        <f>'m1'!O160</f>
        <v>0.52500000000000002</v>
      </c>
      <c r="J162" s="182">
        <v>41334</v>
      </c>
      <c r="K162" s="314">
        <f>'m1'!N160</f>
        <v>0.45499999999999996</v>
      </c>
      <c r="M162" s="182">
        <v>41334</v>
      </c>
      <c r="N162" s="314">
        <f>'m1'!H160</f>
        <v>0.41</v>
      </c>
      <c r="P162" s="182">
        <v>41334</v>
      </c>
      <c r="Q162" s="314">
        <f>'m1'!E160</f>
        <v>0.30499999999999999</v>
      </c>
      <c r="S162" s="182">
        <v>41334</v>
      </c>
      <c r="T162" s="314">
        <f t="shared" si="4"/>
        <v>0.30499999999999999</v>
      </c>
      <c r="V162" s="182">
        <v>41334</v>
      </c>
      <c r="W162" s="314">
        <f t="shared" si="5"/>
        <v>0.30499999999999999</v>
      </c>
      <c r="Y162" s="182">
        <v>41334</v>
      </c>
      <c r="Z162" s="314">
        <f>'m1'!R160</f>
        <v>0.54500000000000004</v>
      </c>
      <c r="AB162" s="182">
        <v>41334</v>
      </c>
      <c r="AC162" s="314">
        <f>'m1'!D160</f>
        <v>0.30499999999999999</v>
      </c>
      <c r="AE162" s="182">
        <v>41334</v>
      </c>
      <c r="AF162" s="314">
        <f>'m1'!L160</f>
        <v>0.42499999999999999</v>
      </c>
      <c r="AH162" s="182">
        <v>41334</v>
      </c>
      <c r="AI162" s="314">
        <f>'m1'!P160</f>
        <v>0.52500000000000002</v>
      </c>
      <c r="AK162" s="182">
        <v>41334</v>
      </c>
      <c r="AL162" s="361">
        <f>'m1'!T160</f>
        <v>0.14499999999999999</v>
      </c>
      <c r="AM162" s="182">
        <v>41334</v>
      </c>
      <c r="AN162" s="314">
        <f>'m1'!J160</f>
        <v>0.41</v>
      </c>
      <c r="AO162" s="182">
        <v>41334</v>
      </c>
      <c r="AP162" s="361">
        <v>0</v>
      </c>
      <c r="AQ162" s="182">
        <v>41334</v>
      </c>
      <c r="AR162" s="314">
        <f>'m1'!F160</f>
        <v>0.27</v>
      </c>
      <c r="AS162" s="182">
        <v>41334</v>
      </c>
      <c r="AT162" s="361">
        <v>0</v>
      </c>
      <c r="AU162" s="182">
        <v>41334</v>
      </c>
      <c r="AV162" s="314">
        <f>'m1'!Q160</f>
        <v>0.52500000000000002</v>
      </c>
      <c r="AW162" s="182">
        <v>41334</v>
      </c>
      <c r="AX162" s="361">
        <v>5.0000000000000001E-3</v>
      </c>
      <c r="AY162" s="182">
        <v>41334</v>
      </c>
      <c r="AZ162" s="314">
        <f>'m1'!M160</f>
        <v>0.42499999999999999</v>
      </c>
      <c r="BA162" s="182">
        <v>41334</v>
      </c>
      <c r="BB162" s="361">
        <v>5.0000000000000001E-3</v>
      </c>
      <c r="BC162" s="182">
        <v>41334</v>
      </c>
      <c r="BD162" s="314">
        <f>'m1'!I160</f>
        <v>0.41</v>
      </c>
      <c r="BE162" s="182">
        <v>41334</v>
      </c>
      <c r="BF162" s="361">
        <v>5.0000000000000001E-3</v>
      </c>
      <c r="BG162" s="182">
        <v>41334</v>
      </c>
      <c r="BH162" s="361">
        <v>0</v>
      </c>
      <c r="BI162" s="182">
        <v>41334</v>
      </c>
      <c r="BJ162" s="314">
        <f>'m1'!U160</f>
        <v>0.19999999999999998</v>
      </c>
      <c r="BK162" s="182">
        <v>41334</v>
      </c>
      <c r="BL162" s="361">
        <v>0</v>
      </c>
      <c r="BM162" s="182">
        <v>41334</v>
      </c>
      <c r="BN162" s="314">
        <f>'m1'!V160</f>
        <v>0.27676000000000001</v>
      </c>
      <c r="BO162" s="182">
        <v>41334</v>
      </c>
      <c r="BP162" s="361">
        <v>0</v>
      </c>
    </row>
    <row r="163" spans="1:68">
      <c r="A163" s="182">
        <v>41365</v>
      </c>
      <c r="B163" s="314">
        <f>'m1'!C161</f>
        <v>0.14000000000000001</v>
      </c>
      <c r="D163" s="182">
        <v>41365</v>
      </c>
      <c r="E163" s="314">
        <f>'m1'!K161</f>
        <v>0.16</v>
      </c>
      <c r="G163" s="182">
        <v>41365</v>
      </c>
      <c r="H163" s="314">
        <f>'m1'!O161</f>
        <v>0.14000000000000001</v>
      </c>
      <c r="J163" s="182">
        <v>41365</v>
      </c>
      <c r="K163" s="314">
        <f>'m1'!N161</f>
        <v>0.18</v>
      </c>
      <c r="M163" s="182">
        <v>41365</v>
      </c>
      <c r="N163" s="314">
        <f>'m1'!H161</f>
        <v>0.14000000000000001</v>
      </c>
      <c r="P163" s="182">
        <v>41365</v>
      </c>
      <c r="Q163" s="314">
        <f>'m1'!E161</f>
        <v>0.14000000000000001</v>
      </c>
      <c r="S163" s="182">
        <v>41365</v>
      </c>
      <c r="T163" s="314">
        <f t="shared" si="4"/>
        <v>0.14000000000000001</v>
      </c>
      <c r="V163" s="182">
        <v>41365</v>
      </c>
      <c r="W163" s="314">
        <f t="shared" si="5"/>
        <v>0.14000000000000001</v>
      </c>
      <c r="Y163" s="182">
        <v>41365</v>
      </c>
      <c r="Z163" s="314">
        <f>'m1'!R161</f>
        <v>0.14000000000000001</v>
      </c>
      <c r="AB163" s="182">
        <v>41365</v>
      </c>
      <c r="AC163" s="314">
        <f>'m1'!D161</f>
        <v>0.14000000000000001</v>
      </c>
      <c r="AE163" s="182">
        <v>41365</v>
      </c>
      <c r="AF163" s="314">
        <f>'m1'!L161</f>
        <v>0.16</v>
      </c>
      <c r="AH163" s="182">
        <v>41365</v>
      </c>
      <c r="AI163" s="314">
        <f>'m1'!P161</f>
        <v>0.14000000000000001</v>
      </c>
      <c r="AK163" s="182">
        <v>41365</v>
      </c>
      <c r="AL163" s="361">
        <f>'m1'!T161</f>
        <v>-0.06</v>
      </c>
      <c r="AM163" s="182">
        <v>41365</v>
      </c>
      <c r="AN163" s="314">
        <f>'m1'!J161</f>
        <v>0.14000000000000001</v>
      </c>
      <c r="AO163" s="182">
        <v>41365</v>
      </c>
      <c r="AP163" s="361">
        <v>0</v>
      </c>
      <c r="AQ163" s="182">
        <v>41365</v>
      </c>
      <c r="AR163" s="314">
        <f>'m1'!F161</f>
        <v>0.10500000000000001</v>
      </c>
      <c r="AS163" s="182">
        <v>41365</v>
      </c>
      <c r="AT163" s="361">
        <v>0</v>
      </c>
      <c r="AU163" s="182">
        <v>41365</v>
      </c>
      <c r="AV163" s="314">
        <f>'m1'!Q161</f>
        <v>0.14000000000000001</v>
      </c>
      <c r="AW163" s="182">
        <v>41365</v>
      </c>
      <c r="AX163" s="361">
        <v>5.0000000000000001E-3</v>
      </c>
      <c r="AY163" s="182">
        <v>41365</v>
      </c>
      <c r="AZ163" s="314">
        <f>'m1'!M161</f>
        <v>0.16</v>
      </c>
      <c r="BA163" s="182">
        <v>41365</v>
      </c>
      <c r="BB163" s="361">
        <v>5.0000000000000001E-3</v>
      </c>
      <c r="BC163" s="182">
        <v>41365</v>
      </c>
      <c r="BD163" s="314">
        <f>'m1'!I161</f>
        <v>0.14000000000000001</v>
      </c>
      <c r="BE163" s="182">
        <v>41365</v>
      </c>
      <c r="BF163" s="361">
        <v>5.0000000000000001E-3</v>
      </c>
      <c r="BG163" s="182">
        <v>41365</v>
      </c>
      <c r="BH163" s="361">
        <v>0</v>
      </c>
      <c r="BI163" s="182">
        <v>41365</v>
      </c>
      <c r="BJ163" s="314">
        <f>'m1'!U161</f>
        <v>-4.9999999999999975E-3</v>
      </c>
      <c r="BK163" s="182">
        <v>41365</v>
      </c>
      <c r="BL163" s="361">
        <v>0</v>
      </c>
      <c r="BM163" s="182">
        <v>41365</v>
      </c>
      <c r="BN163" s="314">
        <f>'m1'!V161</f>
        <v>0.17249999999999999</v>
      </c>
      <c r="BO163" s="182">
        <v>41365</v>
      </c>
      <c r="BP163" s="361">
        <v>0</v>
      </c>
    </row>
    <row r="164" spans="1:68">
      <c r="A164" s="182">
        <v>41395</v>
      </c>
      <c r="B164" s="314">
        <f>'m1'!C162</f>
        <v>0.14000000000000001</v>
      </c>
      <c r="D164" s="182">
        <v>41395</v>
      </c>
      <c r="E164" s="314">
        <f>'m1'!K162</f>
        <v>0.16</v>
      </c>
      <c r="G164" s="182">
        <v>41395</v>
      </c>
      <c r="H164" s="314">
        <f>'m1'!O162</f>
        <v>0.14000000000000001</v>
      </c>
      <c r="J164" s="182">
        <v>41395</v>
      </c>
      <c r="K164" s="314">
        <f>'m1'!N162</f>
        <v>0.18</v>
      </c>
      <c r="M164" s="182">
        <v>41395</v>
      </c>
      <c r="N164" s="314">
        <f>'m1'!H162</f>
        <v>0.14000000000000001</v>
      </c>
      <c r="P164" s="182">
        <v>41395</v>
      </c>
      <c r="Q164" s="314">
        <f>'m1'!E162</f>
        <v>0.14000000000000001</v>
      </c>
      <c r="S164" s="182">
        <v>41395</v>
      </c>
      <c r="T164" s="314">
        <f t="shared" si="4"/>
        <v>0.14000000000000001</v>
      </c>
      <c r="V164" s="182">
        <v>41395</v>
      </c>
      <c r="W164" s="314">
        <f t="shared" si="5"/>
        <v>0.14000000000000001</v>
      </c>
      <c r="Y164" s="182">
        <v>41395</v>
      </c>
      <c r="Z164" s="314">
        <f>'m1'!R162</f>
        <v>0.14000000000000001</v>
      </c>
      <c r="AB164" s="182">
        <v>41395</v>
      </c>
      <c r="AC164" s="314">
        <f>'m1'!D162</f>
        <v>0.14000000000000001</v>
      </c>
      <c r="AE164" s="182">
        <v>41395</v>
      </c>
      <c r="AF164" s="314">
        <f>'m1'!L162</f>
        <v>0.16</v>
      </c>
      <c r="AH164" s="182">
        <v>41395</v>
      </c>
      <c r="AI164" s="314">
        <f>'m1'!P162</f>
        <v>0.14000000000000001</v>
      </c>
      <c r="AK164" s="182">
        <v>41395</v>
      </c>
      <c r="AL164" s="361">
        <f>'m1'!T162</f>
        <v>-0.06</v>
      </c>
      <c r="AM164" s="182">
        <v>41395</v>
      </c>
      <c r="AN164" s="314">
        <f>'m1'!J162</f>
        <v>0.14000000000000001</v>
      </c>
      <c r="AO164" s="182">
        <v>41395</v>
      </c>
      <c r="AP164" s="361">
        <v>0</v>
      </c>
      <c r="AQ164" s="182">
        <v>41395</v>
      </c>
      <c r="AR164" s="314">
        <f>'m1'!F162</f>
        <v>0.10500000000000001</v>
      </c>
      <c r="AS164" s="182">
        <v>41395</v>
      </c>
      <c r="AT164" s="361">
        <v>0</v>
      </c>
      <c r="AU164" s="182">
        <v>41395</v>
      </c>
      <c r="AV164" s="314">
        <f>'m1'!Q162</f>
        <v>0.14000000000000001</v>
      </c>
      <c r="AW164" s="182">
        <v>41395</v>
      </c>
      <c r="AX164" s="361">
        <v>5.0000000000000001E-3</v>
      </c>
      <c r="AY164" s="182">
        <v>41395</v>
      </c>
      <c r="AZ164" s="314">
        <f>'m1'!M162</f>
        <v>0.16</v>
      </c>
      <c r="BA164" s="182">
        <v>41395</v>
      </c>
      <c r="BB164" s="361">
        <v>5.0000000000000001E-3</v>
      </c>
      <c r="BC164" s="182">
        <v>41395</v>
      </c>
      <c r="BD164" s="314">
        <f>'m1'!I162</f>
        <v>0.14000000000000001</v>
      </c>
      <c r="BE164" s="182">
        <v>41395</v>
      </c>
      <c r="BF164" s="361">
        <v>5.0000000000000001E-3</v>
      </c>
      <c r="BG164" s="182">
        <v>41395</v>
      </c>
      <c r="BH164" s="361">
        <v>0</v>
      </c>
      <c r="BI164" s="182">
        <v>41395</v>
      </c>
      <c r="BJ164" s="314">
        <f>'m1'!U162</f>
        <v>-4.9999999999999975E-3</v>
      </c>
      <c r="BK164" s="182">
        <v>41395</v>
      </c>
      <c r="BL164" s="361">
        <v>0</v>
      </c>
      <c r="BM164" s="182">
        <v>41395</v>
      </c>
      <c r="BN164" s="314">
        <f>'m1'!V162</f>
        <v>0.16250000000000001</v>
      </c>
      <c r="BO164" s="182">
        <v>41395</v>
      </c>
      <c r="BP164" s="361">
        <v>0</v>
      </c>
    </row>
    <row r="165" spans="1:68">
      <c r="A165" s="182">
        <v>41426</v>
      </c>
      <c r="B165" s="314">
        <f>'m1'!C163</f>
        <v>0.14000000000000001</v>
      </c>
      <c r="D165" s="182">
        <v>41426</v>
      </c>
      <c r="E165" s="314">
        <f>'m1'!K163</f>
        <v>0.16</v>
      </c>
      <c r="G165" s="182">
        <v>41426</v>
      </c>
      <c r="H165" s="314">
        <f>'m1'!O163</f>
        <v>0.14000000000000001</v>
      </c>
      <c r="J165" s="182">
        <v>41426</v>
      </c>
      <c r="K165" s="314">
        <f>'m1'!N163</f>
        <v>0.18</v>
      </c>
      <c r="M165" s="182">
        <v>41426</v>
      </c>
      <c r="N165" s="314">
        <f>'m1'!H163</f>
        <v>0.14000000000000001</v>
      </c>
      <c r="P165" s="182">
        <v>41426</v>
      </c>
      <c r="Q165" s="314">
        <f>'m1'!E163</f>
        <v>0.14000000000000001</v>
      </c>
      <c r="S165" s="182">
        <v>41426</v>
      </c>
      <c r="T165" s="314">
        <f t="shared" si="4"/>
        <v>0.14000000000000001</v>
      </c>
      <c r="V165" s="182">
        <v>41426</v>
      </c>
      <c r="W165" s="314">
        <f t="shared" si="5"/>
        <v>0.14000000000000001</v>
      </c>
      <c r="Y165" s="182">
        <v>41426</v>
      </c>
      <c r="Z165" s="314">
        <f>'m1'!R163</f>
        <v>0.14000000000000001</v>
      </c>
      <c r="AB165" s="182">
        <v>41426</v>
      </c>
      <c r="AC165" s="314">
        <f>'m1'!D163</f>
        <v>0.14000000000000001</v>
      </c>
      <c r="AE165" s="182">
        <v>41426</v>
      </c>
      <c r="AF165" s="314">
        <f>'m1'!L163</f>
        <v>0.16</v>
      </c>
      <c r="AH165" s="182">
        <v>41426</v>
      </c>
      <c r="AI165" s="314">
        <f>'m1'!P163</f>
        <v>0.14000000000000001</v>
      </c>
      <c r="AK165" s="182">
        <v>41426</v>
      </c>
      <c r="AL165" s="361">
        <f>'m1'!T163</f>
        <v>-0.06</v>
      </c>
      <c r="AM165" s="182">
        <v>41426</v>
      </c>
      <c r="AN165" s="314">
        <f>'m1'!J163</f>
        <v>0.14000000000000001</v>
      </c>
      <c r="AO165" s="182">
        <v>41426</v>
      </c>
      <c r="AP165" s="361">
        <v>0</v>
      </c>
      <c r="AQ165" s="182">
        <v>41426</v>
      </c>
      <c r="AR165" s="314">
        <f>'m1'!F163</f>
        <v>0.10500000000000001</v>
      </c>
      <c r="AS165" s="182">
        <v>41426</v>
      </c>
      <c r="AT165" s="361">
        <v>0</v>
      </c>
      <c r="AU165" s="182">
        <v>41426</v>
      </c>
      <c r="AV165" s="314">
        <f>'m1'!Q163</f>
        <v>0.14000000000000001</v>
      </c>
      <c r="AW165" s="182">
        <v>41426</v>
      </c>
      <c r="AX165" s="361">
        <v>5.0000000000000001E-3</v>
      </c>
      <c r="AY165" s="182">
        <v>41426</v>
      </c>
      <c r="AZ165" s="314">
        <f>'m1'!M163</f>
        <v>0.16</v>
      </c>
      <c r="BA165" s="182">
        <v>41426</v>
      </c>
      <c r="BB165" s="361">
        <v>5.0000000000000001E-3</v>
      </c>
      <c r="BC165" s="182">
        <v>41426</v>
      </c>
      <c r="BD165" s="314">
        <f>'m1'!I163</f>
        <v>0.14000000000000001</v>
      </c>
      <c r="BE165" s="182">
        <v>41426</v>
      </c>
      <c r="BF165" s="361">
        <v>5.0000000000000001E-3</v>
      </c>
      <c r="BG165" s="182">
        <v>41426</v>
      </c>
      <c r="BH165" s="361">
        <v>0</v>
      </c>
      <c r="BI165" s="182">
        <v>41426</v>
      </c>
      <c r="BJ165" s="314">
        <f>'m1'!U163</f>
        <v>-4.9999999999999975E-3</v>
      </c>
      <c r="BK165" s="182">
        <v>41426</v>
      </c>
      <c r="BL165" s="361">
        <v>0</v>
      </c>
      <c r="BM165" s="182">
        <v>41426</v>
      </c>
      <c r="BN165" s="314">
        <f>'m1'!V163</f>
        <v>0.1575</v>
      </c>
      <c r="BO165" s="182">
        <v>41426</v>
      </c>
      <c r="BP165" s="361">
        <v>0</v>
      </c>
    </row>
    <row r="166" spans="1:68">
      <c r="A166" s="182">
        <v>41456</v>
      </c>
      <c r="B166" s="314">
        <f>'m1'!C164</f>
        <v>0.14000000000000001</v>
      </c>
      <c r="D166" s="182">
        <v>41456</v>
      </c>
      <c r="E166" s="314">
        <f>'m1'!K164</f>
        <v>0.16</v>
      </c>
      <c r="G166" s="182">
        <v>41456</v>
      </c>
      <c r="H166" s="314">
        <f>'m1'!O164</f>
        <v>0.14000000000000001</v>
      </c>
      <c r="J166" s="182">
        <v>41456</v>
      </c>
      <c r="K166" s="314">
        <f>'m1'!N164</f>
        <v>0.18</v>
      </c>
      <c r="M166" s="182">
        <v>41456</v>
      </c>
      <c r="N166" s="314">
        <f>'m1'!H164</f>
        <v>0.14000000000000001</v>
      </c>
      <c r="P166" s="182">
        <v>41456</v>
      </c>
      <c r="Q166" s="314">
        <f>'m1'!E164</f>
        <v>0.14000000000000001</v>
      </c>
      <c r="S166" s="182">
        <v>41456</v>
      </c>
      <c r="T166" s="314">
        <f t="shared" si="4"/>
        <v>0.14000000000000001</v>
      </c>
      <c r="V166" s="182">
        <v>41456</v>
      </c>
      <c r="W166" s="314">
        <f t="shared" si="5"/>
        <v>0.14000000000000001</v>
      </c>
      <c r="Y166" s="182">
        <v>41456</v>
      </c>
      <c r="Z166" s="314">
        <f>'m1'!R164</f>
        <v>0.14000000000000001</v>
      </c>
      <c r="AB166" s="182">
        <v>41456</v>
      </c>
      <c r="AC166" s="314">
        <f>'m1'!D164</f>
        <v>0.14000000000000001</v>
      </c>
      <c r="AE166" s="182">
        <v>41456</v>
      </c>
      <c r="AF166" s="314">
        <f>'m1'!L164</f>
        <v>0.16</v>
      </c>
      <c r="AH166" s="182">
        <v>41456</v>
      </c>
      <c r="AI166" s="314">
        <f>'m1'!P164</f>
        <v>0.14000000000000001</v>
      </c>
      <c r="AK166" s="182">
        <v>41456</v>
      </c>
      <c r="AL166" s="361">
        <f>'m1'!T164</f>
        <v>-0.06</v>
      </c>
      <c r="AM166" s="182">
        <v>41456</v>
      </c>
      <c r="AN166" s="314">
        <f>'m1'!J164</f>
        <v>0.14000000000000001</v>
      </c>
      <c r="AO166" s="182">
        <v>41456</v>
      </c>
      <c r="AP166" s="361">
        <v>0</v>
      </c>
      <c r="AQ166" s="182">
        <v>41456</v>
      </c>
      <c r="AR166" s="314">
        <f>'m1'!F164</f>
        <v>0.10500000000000001</v>
      </c>
      <c r="AS166" s="182">
        <v>41456</v>
      </c>
      <c r="AT166" s="361">
        <v>0</v>
      </c>
      <c r="AU166" s="182">
        <v>41456</v>
      </c>
      <c r="AV166" s="314">
        <f>'m1'!Q164</f>
        <v>0.14000000000000001</v>
      </c>
      <c r="AW166" s="182">
        <v>41456</v>
      </c>
      <c r="AX166" s="361">
        <v>5.0000000000000001E-3</v>
      </c>
      <c r="AY166" s="182">
        <v>41456</v>
      </c>
      <c r="AZ166" s="314">
        <f>'m1'!M164</f>
        <v>0.16</v>
      </c>
      <c r="BA166" s="182">
        <v>41456</v>
      </c>
      <c r="BB166" s="361">
        <v>5.0000000000000001E-3</v>
      </c>
      <c r="BC166" s="182">
        <v>41456</v>
      </c>
      <c r="BD166" s="314">
        <f>'m1'!I164</f>
        <v>0.14000000000000001</v>
      </c>
      <c r="BE166" s="182">
        <v>41456</v>
      </c>
      <c r="BF166" s="361">
        <v>5.0000000000000001E-3</v>
      </c>
      <c r="BG166" s="182">
        <v>41456</v>
      </c>
      <c r="BH166" s="361">
        <v>0</v>
      </c>
      <c r="BI166" s="182">
        <v>41456</v>
      </c>
      <c r="BJ166" s="314">
        <f>'m1'!U164</f>
        <v>-4.9999999999999975E-3</v>
      </c>
      <c r="BK166" s="182">
        <v>41456</v>
      </c>
      <c r="BL166" s="361">
        <v>0</v>
      </c>
      <c r="BM166" s="182">
        <v>41456</v>
      </c>
      <c r="BN166" s="314">
        <f>'m1'!V164</f>
        <v>0.14749999999999999</v>
      </c>
      <c r="BO166" s="182">
        <v>41456</v>
      </c>
      <c r="BP166" s="361">
        <v>0</v>
      </c>
    </row>
    <row r="167" spans="1:68">
      <c r="A167" s="182">
        <v>41487</v>
      </c>
      <c r="B167" s="314">
        <f>'m1'!C165</f>
        <v>0.14000000000000001</v>
      </c>
      <c r="D167" s="182">
        <v>41487</v>
      </c>
      <c r="E167" s="314">
        <f>'m1'!K165</f>
        <v>0.16</v>
      </c>
      <c r="G167" s="182">
        <v>41487</v>
      </c>
      <c r="H167" s="314">
        <f>'m1'!O165</f>
        <v>0.14000000000000001</v>
      </c>
      <c r="J167" s="182">
        <v>41487</v>
      </c>
      <c r="K167" s="314">
        <f>'m1'!N165</f>
        <v>0.18</v>
      </c>
      <c r="M167" s="182">
        <v>41487</v>
      </c>
      <c r="N167" s="314">
        <f>'m1'!H165</f>
        <v>0.14000000000000001</v>
      </c>
      <c r="P167" s="182">
        <v>41487</v>
      </c>
      <c r="Q167" s="314">
        <f>'m1'!E165</f>
        <v>0.14000000000000001</v>
      </c>
      <c r="S167" s="182">
        <v>41487</v>
      </c>
      <c r="T167" s="314">
        <f t="shared" si="4"/>
        <v>0.14000000000000001</v>
      </c>
      <c r="V167" s="182">
        <v>41487</v>
      </c>
      <c r="W167" s="314">
        <f t="shared" si="5"/>
        <v>0.14000000000000001</v>
      </c>
      <c r="Y167" s="182">
        <v>41487</v>
      </c>
      <c r="Z167" s="314">
        <f>'m1'!R165</f>
        <v>0.14000000000000001</v>
      </c>
      <c r="AB167" s="182">
        <v>41487</v>
      </c>
      <c r="AC167" s="314">
        <f>'m1'!D165</f>
        <v>0.14000000000000001</v>
      </c>
      <c r="AE167" s="182">
        <v>41487</v>
      </c>
      <c r="AF167" s="314">
        <f>'m1'!L165</f>
        <v>0.16</v>
      </c>
      <c r="AH167" s="182">
        <v>41487</v>
      </c>
      <c r="AI167" s="314">
        <f>'m1'!P165</f>
        <v>0.14000000000000001</v>
      </c>
      <c r="AK167" s="182">
        <v>41487</v>
      </c>
      <c r="AL167" s="361">
        <f>'m1'!T165</f>
        <v>-0.06</v>
      </c>
      <c r="AM167" s="182">
        <v>41487</v>
      </c>
      <c r="AN167" s="314">
        <f>'m1'!J165</f>
        <v>0.14000000000000001</v>
      </c>
      <c r="AO167" s="182">
        <v>41487</v>
      </c>
      <c r="AP167" s="361">
        <v>0</v>
      </c>
      <c r="AQ167" s="182">
        <v>41487</v>
      </c>
      <c r="AR167" s="314">
        <f>'m1'!F165</f>
        <v>0.10500000000000001</v>
      </c>
      <c r="AS167" s="182">
        <v>41487</v>
      </c>
      <c r="AT167" s="361">
        <v>0</v>
      </c>
      <c r="AU167" s="182">
        <v>41487</v>
      </c>
      <c r="AV167" s="314">
        <f>'m1'!Q165</f>
        <v>0.14000000000000001</v>
      </c>
      <c r="AW167" s="182">
        <v>41487</v>
      </c>
      <c r="AX167" s="361">
        <v>5.0000000000000001E-3</v>
      </c>
      <c r="AY167" s="182">
        <v>41487</v>
      </c>
      <c r="AZ167" s="314">
        <f>'m1'!M165</f>
        <v>0.16</v>
      </c>
      <c r="BA167" s="182">
        <v>41487</v>
      </c>
      <c r="BB167" s="361">
        <v>5.0000000000000001E-3</v>
      </c>
      <c r="BC167" s="182">
        <v>41487</v>
      </c>
      <c r="BD167" s="314">
        <f>'m1'!I165</f>
        <v>0.14000000000000001</v>
      </c>
      <c r="BE167" s="182">
        <v>41487</v>
      </c>
      <c r="BF167" s="361">
        <v>5.0000000000000001E-3</v>
      </c>
      <c r="BG167" s="182">
        <v>41487</v>
      </c>
      <c r="BH167" s="361">
        <v>0</v>
      </c>
      <c r="BI167" s="182">
        <v>41487</v>
      </c>
      <c r="BJ167" s="314">
        <f>'m1'!U165</f>
        <v>-4.9999999999999975E-3</v>
      </c>
      <c r="BK167" s="182">
        <v>41487</v>
      </c>
      <c r="BL167" s="361">
        <v>0</v>
      </c>
      <c r="BM167" s="182">
        <v>41487</v>
      </c>
      <c r="BN167" s="314">
        <f>'m1'!V165</f>
        <v>0.14499999999999999</v>
      </c>
      <c r="BO167" s="182">
        <v>41487</v>
      </c>
      <c r="BP167" s="361">
        <v>0</v>
      </c>
    </row>
    <row r="168" spans="1:68">
      <c r="A168" s="182">
        <v>41518</v>
      </c>
      <c r="B168" s="314">
        <f>'m1'!C166</f>
        <v>0.14000000000000001</v>
      </c>
      <c r="D168" s="182">
        <v>41518</v>
      </c>
      <c r="E168" s="314">
        <f>'m1'!K166</f>
        <v>0.16</v>
      </c>
      <c r="G168" s="182">
        <v>41518</v>
      </c>
      <c r="H168" s="314">
        <f>'m1'!O166</f>
        <v>0.14000000000000001</v>
      </c>
      <c r="J168" s="182">
        <v>41518</v>
      </c>
      <c r="K168" s="314">
        <f>'m1'!N166</f>
        <v>0.18</v>
      </c>
      <c r="M168" s="182">
        <v>41518</v>
      </c>
      <c r="N168" s="314">
        <f>'m1'!H166</f>
        <v>0.14000000000000001</v>
      </c>
      <c r="P168" s="182">
        <v>41518</v>
      </c>
      <c r="Q168" s="314">
        <f>'m1'!E166</f>
        <v>0.14000000000000001</v>
      </c>
      <c r="S168" s="182">
        <v>41518</v>
      </c>
      <c r="T168" s="314">
        <f t="shared" si="4"/>
        <v>0.14000000000000001</v>
      </c>
      <c r="V168" s="182">
        <v>41518</v>
      </c>
      <c r="W168" s="314">
        <f t="shared" si="5"/>
        <v>0.14000000000000001</v>
      </c>
      <c r="Y168" s="182">
        <v>41518</v>
      </c>
      <c r="Z168" s="314">
        <f>'m1'!R166</f>
        <v>0.14000000000000001</v>
      </c>
      <c r="AB168" s="182">
        <v>41518</v>
      </c>
      <c r="AC168" s="314">
        <f>'m1'!D166</f>
        <v>0.14000000000000001</v>
      </c>
      <c r="AE168" s="182">
        <v>41518</v>
      </c>
      <c r="AF168" s="314">
        <f>'m1'!L166</f>
        <v>0.16</v>
      </c>
      <c r="AH168" s="182">
        <v>41518</v>
      </c>
      <c r="AI168" s="314">
        <f>'m1'!P166</f>
        <v>0.14000000000000001</v>
      </c>
      <c r="AK168" s="182">
        <v>41518</v>
      </c>
      <c r="AL168" s="361">
        <f>'m1'!T166</f>
        <v>-0.06</v>
      </c>
      <c r="AM168" s="182">
        <v>41518</v>
      </c>
      <c r="AN168" s="314">
        <f>'m1'!J166</f>
        <v>0.14000000000000001</v>
      </c>
      <c r="AO168" s="182">
        <v>41518</v>
      </c>
      <c r="AP168" s="361">
        <v>0</v>
      </c>
      <c r="AQ168" s="182">
        <v>41518</v>
      </c>
      <c r="AR168" s="314">
        <f>'m1'!F166</f>
        <v>0.10500000000000001</v>
      </c>
      <c r="AS168" s="182">
        <v>41518</v>
      </c>
      <c r="AT168" s="361">
        <v>0</v>
      </c>
      <c r="AU168" s="182">
        <v>41518</v>
      </c>
      <c r="AV168" s="314">
        <f>'m1'!Q166</f>
        <v>0.14000000000000001</v>
      </c>
      <c r="AW168" s="182">
        <v>41518</v>
      </c>
      <c r="AX168" s="361">
        <v>5.0000000000000001E-3</v>
      </c>
      <c r="AY168" s="182">
        <v>41518</v>
      </c>
      <c r="AZ168" s="314">
        <f>'m1'!M166</f>
        <v>0.16</v>
      </c>
      <c r="BA168" s="182">
        <v>41518</v>
      </c>
      <c r="BB168" s="361">
        <v>5.0000000000000001E-3</v>
      </c>
      <c r="BC168" s="182">
        <v>41518</v>
      </c>
      <c r="BD168" s="314">
        <f>'m1'!I166</f>
        <v>0.14000000000000001</v>
      </c>
      <c r="BE168" s="182">
        <v>41518</v>
      </c>
      <c r="BF168" s="361">
        <v>5.0000000000000001E-3</v>
      </c>
      <c r="BG168" s="182">
        <v>41518</v>
      </c>
      <c r="BH168" s="361">
        <v>0</v>
      </c>
      <c r="BI168" s="182">
        <v>41518</v>
      </c>
      <c r="BJ168" s="314">
        <f>'m1'!U166</f>
        <v>-4.9999999999999975E-3</v>
      </c>
      <c r="BK168" s="182">
        <v>41518</v>
      </c>
      <c r="BL168" s="361">
        <v>0</v>
      </c>
      <c r="BM168" s="182">
        <v>41518</v>
      </c>
      <c r="BN168" s="314">
        <f>'m1'!V166</f>
        <v>0.14249999999999999</v>
      </c>
      <c r="BO168" s="182">
        <v>41518</v>
      </c>
      <c r="BP168" s="361">
        <v>0</v>
      </c>
    </row>
    <row r="169" spans="1:68">
      <c r="A169" s="182">
        <v>41548</v>
      </c>
      <c r="B169" s="314">
        <f>'m1'!C167</f>
        <v>0.14000000000000001</v>
      </c>
      <c r="D169" s="182">
        <v>41548</v>
      </c>
      <c r="E169" s="314">
        <f>'m1'!K167</f>
        <v>0.16</v>
      </c>
      <c r="G169" s="182">
        <v>41548</v>
      </c>
      <c r="H169" s="314">
        <f>'m1'!O167</f>
        <v>0.14000000000000001</v>
      </c>
      <c r="J169" s="182">
        <v>41548</v>
      </c>
      <c r="K169" s="314">
        <f>'m1'!N167</f>
        <v>0.18</v>
      </c>
      <c r="M169" s="182">
        <v>41548</v>
      </c>
      <c r="N169" s="314">
        <f>'m1'!H167</f>
        <v>0.14000000000000001</v>
      </c>
      <c r="P169" s="182">
        <v>41548</v>
      </c>
      <c r="Q169" s="314">
        <f>'m1'!E167</f>
        <v>0.14000000000000001</v>
      </c>
      <c r="S169" s="182">
        <v>41548</v>
      </c>
      <c r="T169" s="314">
        <f t="shared" si="4"/>
        <v>0.14000000000000001</v>
      </c>
      <c r="V169" s="182">
        <v>41548</v>
      </c>
      <c r="W169" s="314">
        <f t="shared" si="5"/>
        <v>0.14000000000000001</v>
      </c>
      <c r="Y169" s="182">
        <v>41548</v>
      </c>
      <c r="Z169" s="314">
        <f>'m1'!R167</f>
        <v>0.14000000000000001</v>
      </c>
      <c r="AB169" s="182">
        <v>41548</v>
      </c>
      <c r="AC169" s="314">
        <f>'m1'!D167</f>
        <v>0.14000000000000001</v>
      </c>
      <c r="AE169" s="182">
        <v>41548</v>
      </c>
      <c r="AF169" s="314">
        <f>'m1'!L167</f>
        <v>0.16</v>
      </c>
      <c r="AH169" s="182">
        <v>41548</v>
      </c>
      <c r="AI169" s="314">
        <f>'m1'!P167</f>
        <v>0.14000000000000001</v>
      </c>
      <c r="AK169" s="182">
        <v>41548</v>
      </c>
      <c r="AL169" s="361">
        <f>'m1'!T167</f>
        <v>-0.06</v>
      </c>
      <c r="AM169" s="182">
        <v>41548</v>
      </c>
      <c r="AN169" s="314">
        <f>'m1'!J167</f>
        <v>0.14000000000000001</v>
      </c>
      <c r="AO169" s="182">
        <v>41548</v>
      </c>
      <c r="AP169" s="361">
        <v>0</v>
      </c>
      <c r="AQ169" s="182">
        <v>41548</v>
      </c>
      <c r="AR169" s="314">
        <f>'m1'!F167</f>
        <v>0.10500000000000001</v>
      </c>
      <c r="AS169" s="182">
        <v>41548</v>
      </c>
      <c r="AT169" s="361">
        <v>0</v>
      </c>
      <c r="AU169" s="182">
        <v>41548</v>
      </c>
      <c r="AV169" s="314">
        <f>'m1'!Q167</f>
        <v>0.14000000000000001</v>
      </c>
      <c r="AW169" s="182">
        <v>41548</v>
      </c>
      <c r="AX169" s="361">
        <v>5.0000000000000001E-3</v>
      </c>
      <c r="AY169" s="182">
        <v>41548</v>
      </c>
      <c r="AZ169" s="314">
        <f>'m1'!M167</f>
        <v>0.16</v>
      </c>
      <c r="BA169" s="182">
        <v>41548</v>
      </c>
      <c r="BB169" s="361">
        <v>5.0000000000000001E-3</v>
      </c>
      <c r="BC169" s="182">
        <v>41548</v>
      </c>
      <c r="BD169" s="314">
        <f>'m1'!I167</f>
        <v>0.14000000000000001</v>
      </c>
      <c r="BE169" s="182">
        <v>41548</v>
      </c>
      <c r="BF169" s="361">
        <v>5.0000000000000001E-3</v>
      </c>
      <c r="BG169" s="182">
        <v>41548</v>
      </c>
      <c r="BH169" s="361">
        <v>0</v>
      </c>
      <c r="BI169" s="182">
        <v>41548</v>
      </c>
      <c r="BJ169" s="314">
        <f>'m1'!U167</f>
        <v>-4.9999999999999975E-3</v>
      </c>
      <c r="BK169" s="182">
        <v>41548</v>
      </c>
      <c r="BL169" s="361">
        <v>0</v>
      </c>
      <c r="BM169" s="182">
        <v>41548</v>
      </c>
      <c r="BN169" s="314">
        <f>'m1'!V167</f>
        <v>0.1575</v>
      </c>
      <c r="BO169" s="182">
        <v>41548</v>
      </c>
      <c r="BP169" s="361">
        <v>0</v>
      </c>
    </row>
    <row r="170" spans="1:68">
      <c r="A170" s="182">
        <v>41579</v>
      </c>
      <c r="B170" s="314">
        <f>'m1'!C168</f>
        <v>0.22500000000000001</v>
      </c>
      <c r="D170" s="182">
        <v>41579</v>
      </c>
      <c r="E170" s="314">
        <f>'m1'!K168</f>
        <v>0.34499999999999997</v>
      </c>
      <c r="G170" s="182">
        <v>41579</v>
      </c>
      <c r="H170" s="314">
        <f>'m1'!O168</f>
        <v>0.44499999999999995</v>
      </c>
      <c r="J170" s="182">
        <v>41579</v>
      </c>
      <c r="K170" s="314">
        <f>'m1'!N168</f>
        <v>0.375</v>
      </c>
      <c r="M170" s="182">
        <v>41579</v>
      </c>
      <c r="N170" s="314">
        <f>'m1'!H168</f>
        <v>0.32499999999999996</v>
      </c>
      <c r="P170" s="182">
        <v>41579</v>
      </c>
      <c r="Q170" s="314">
        <f>'m1'!E168</f>
        <v>0.22500000000000001</v>
      </c>
      <c r="S170" s="182">
        <v>41579</v>
      </c>
      <c r="T170" s="314">
        <f t="shared" si="4"/>
        <v>0.22500000000000001</v>
      </c>
      <c r="V170" s="182">
        <v>41579</v>
      </c>
      <c r="W170" s="314">
        <f t="shared" si="5"/>
        <v>0.22500000000000001</v>
      </c>
      <c r="Y170" s="182">
        <v>41579</v>
      </c>
      <c r="Z170" s="314">
        <f>'m1'!R168</f>
        <v>0.46499999999999997</v>
      </c>
      <c r="AB170" s="182">
        <v>41579</v>
      </c>
      <c r="AC170" s="314">
        <f>'m1'!D168</f>
        <v>0.22500000000000001</v>
      </c>
      <c r="AE170" s="182">
        <v>41579</v>
      </c>
      <c r="AF170" s="314">
        <f>'m1'!L168</f>
        <v>0.34499999999999997</v>
      </c>
      <c r="AH170" s="182">
        <v>41579</v>
      </c>
      <c r="AI170" s="314">
        <f>'m1'!P168</f>
        <v>0.44499999999999995</v>
      </c>
      <c r="AK170" s="182">
        <v>41579</v>
      </c>
      <c r="AL170" s="361">
        <f>'m1'!T168</f>
        <v>6.5000000000000002E-2</v>
      </c>
      <c r="AM170" s="182">
        <v>41579</v>
      </c>
      <c r="AN170" s="314">
        <f>'m1'!J168</f>
        <v>0.32499999999999996</v>
      </c>
      <c r="AO170" s="182">
        <v>41579</v>
      </c>
      <c r="AP170" s="361">
        <v>0</v>
      </c>
      <c r="AQ170" s="182">
        <v>41579</v>
      </c>
      <c r="AR170" s="314">
        <f>'m1'!F168</f>
        <v>0.19</v>
      </c>
      <c r="AS170" s="182">
        <v>41579</v>
      </c>
      <c r="AT170" s="361">
        <v>0</v>
      </c>
      <c r="AU170" s="182">
        <v>41579</v>
      </c>
      <c r="AV170" s="314">
        <f>'m1'!Q168</f>
        <v>0.44499999999999995</v>
      </c>
      <c r="AW170" s="182">
        <v>41579</v>
      </c>
      <c r="AX170" s="361">
        <v>5.0000000000000001E-3</v>
      </c>
      <c r="AY170" s="182">
        <v>41579</v>
      </c>
      <c r="AZ170" s="314">
        <f>'m1'!M168</f>
        <v>0.34499999999999997</v>
      </c>
      <c r="BA170" s="182">
        <v>41579</v>
      </c>
      <c r="BB170" s="361">
        <v>5.0000000000000001E-3</v>
      </c>
      <c r="BC170" s="182">
        <v>41579</v>
      </c>
      <c r="BD170" s="314">
        <f>'m1'!I168</f>
        <v>0.32499999999999996</v>
      </c>
      <c r="BE170" s="182">
        <v>41579</v>
      </c>
      <c r="BF170" s="361">
        <v>5.0000000000000001E-3</v>
      </c>
      <c r="BG170" s="182">
        <v>41579</v>
      </c>
      <c r="BH170" s="361">
        <v>0</v>
      </c>
      <c r="BI170" s="182">
        <v>41579</v>
      </c>
      <c r="BJ170" s="314">
        <f>'m1'!U168</f>
        <v>0.12</v>
      </c>
      <c r="BK170" s="182">
        <v>41579</v>
      </c>
      <c r="BL170" s="361">
        <v>0</v>
      </c>
      <c r="BM170" s="182">
        <v>41579</v>
      </c>
      <c r="BN170" s="314">
        <f>'m1'!V168</f>
        <v>0.19496800000000003</v>
      </c>
      <c r="BO170" s="182">
        <v>41579</v>
      </c>
      <c r="BP170" s="361">
        <v>0</v>
      </c>
    </row>
    <row r="171" spans="1:68">
      <c r="A171" s="182">
        <v>41609</v>
      </c>
      <c r="B171" s="314">
        <f>'m1'!C169</f>
        <v>0.22500000000000001</v>
      </c>
      <c r="D171" s="182">
        <v>41609</v>
      </c>
      <c r="E171" s="314">
        <f>'m1'!K169</f>
        <v>0.34499999999999997</v>
      </c>
      <c r="G171" s="182">
        <v>41609</v>
      </c>
      <c r="H171" s="314">
        <f>'m1'!O169</f>
        <v>0.44499999999999995</v>
      </c>
      <c r="J171" s="182">
        <v>41609</v>
      </c>
      <c r="K171" s="314">
        <f>'m1'!N169</f>
        <v>0.375</v>
      </c>
      <c r="M171" s="182">
        <v>41609</v>
      </c>
      <c r="N171" s="314">
        <f>'m1'!H169</f>
        <v>0.32499999999999996</v>
      </c>
      <c r="P171" s="182">
        <v>41609</v>
      </c>
      <c r="Q171" s="314">
        <f>'m1'!E169</f>
        <v>0.22500000000000001</v>
      </c>
      <c r="S171" s="182">
        <v>41609</v>
      </c>
      <c r="T171" s="314">
        <f t="shared" si="4"/>
        <v>0.22500000000000001</v>
      </c>
      <c r="V171" s="182">
        <v>41609</v>
      </c>
      <c r="W171" s="314">
        <f t="shared" si="5"/>
        <v>0.22500000000000001</v>
      </c>
      <c r="Y171" s="182">
        <v>41609</v>
      </c>
      <c r="Z171" s="314">
        <f>'m1'!R169</f>
        <v>0.46499999999999997</v>
      </c>
      <c r="AB171" s="182">
        <v>41609</v>
      </c>
      <c r="AC171" s="314">
        <f>'m1'!D169</f>
        <v>0.22500000000000001</v>
      </c>
      <c r="AE171" s="182">
        <v>41609</v>
      </c>
      <c r="AF171" s="314">
        <f>'m1'!L169</f>
        <v>0.34499999999999997</v>
      </c>
      <c r="AH171" s="182">
        <v>41609</v>
      </c>
      <c r="AI171" s="314">
        <f>'m1'!P169</f>
        <v>0.44499999999999995</v>
      </c>
      <c r="AK171" s="182">
        <v>41609</v>
      </c>
      <c r="AL171" s="361">
        <f>'m1'!T169</f>
        <v>6.5000000000000002E-2</v>
      </c>
      <c r="AM171" s="182">
        <v>41609</v>
      </c>
      <c r="AN171" s="314">
        <f>'m1'!J169</f>
        <v>0.32499999999999996</v>
      </c>
      <c r="AO171" s="182">
        <v>41609</v>
      </c>
      <c r="AP171" s="361">
        <v>0</v>
      </c>
      <c r="AQ171" s="182">
        <v>41609</v>
      </c>
      <c r="AR171" s="314">
        <f>'m1'!F169</f>
        <v>0.19</v>
      </c>
      <c r="AS171" s="182">
        <v>41609</v>
      </c>
      <c r="AT171" s="361">
        <v>0</v>
      </c>
      <c r="AU171" s="182">
        <v>41609</v>
      </c>
      <c r="AV171" s="314">
        <f>'m1'!Q169</f>
        <v>0.44499999999999995</v>
      </c>
      <c r="AW171" s="182">
        <v>41609</v>
      </c>
      <c r="AX171" s="361">
        <v>5.0000000000000001E-3</v>
      </c>
      <c r="AY171" s="182">
        <v>41609</v>
      </c>
      <c r="AZ171" s="314">
        <f>'m1'!M169</f>
        <v>0.34499999999999997</v>
      </c>
      <c r="BA171" s="182">
        <v>41609</v>
      </c>
      <c r="BB171" s="361">
        <v>5.0000000000000001E-3</v>
      </c>
      <c r="BC171" s="182">
        <v>41609</v>
      </c>
      <c r="BD171" s="314">
        <f>'m1'!I169</f>
        <v>0.32499999999999996</v>
      </c>
      <c r="BE171" s="182">
        <v>41609</v>
      </c>
      <c r="BF171" s="361">
        <v>5.0000000000000001E-3</v>
      </c>
      <c r="BG171" s="182">
        <v>41609</v>
      </c>
      <c r="BH171" s="361">
        <v>0</v>
      </c>
      <c r="BI171" s="182">
        <v>41609</v>
      </c>
      <c r="BJ171" s="314">
        <f>'m1'!U169</f>
        <v>0.12</v>
      </c>
      <c r="BK171" s="182">
        <v>41609</v>
      </c>
      <c r="BL171" s="361">
        <v>0</v>
      </c>
      <c r="BM171" s="182">
        <v>41609</v>
      </c>
      <c r="BN171" s="314">
        <f>'m1'!V169</f>
        <v>0.19736800000000004</v>
      </c>
      <c r="BO171" s="182">
        <v>41609</v>
      </c>
      <c r="BP171" s="361">
        <v>0</v>
      </c>
    </row>
    <row r="172" spans="1:68">
      <c r="A172" s="182">
        <v>41640</v>
      </c>
      <c r="B172" s="314">
        <f>'m1'!C170</f>
        <v>0.25</v>
      </c>
      <c r="D172" s="182">
        <v>41640</v>
      </c>
      <c r="E172" s="314">
        <f>'m1'!K170</f>
        <v>0.37</v>
      </c>
      <c r="G172" s="182">
        <v>41640</v>
      </c>
      <c r="H172" s="314">
        <f>'m1'!O170</f>
        <v>0.47</v>
      </c>
      <c r="J172" s="182">
        <v>41640</v>
      </c>
      <c r="K172" s="314">
        <f>'m1'!N170</f>
        <v>0.4</v>
      </c>
      <c r="M172" s="182">
        <v>41640</v>
      </c>
      <c r="N172" s="314">
        <f>'m1'!H170</f>
        <v>0.35</v>
      </c>
      <c r="P172" s="182">
        <v>41640</v>
      </c>
      <c r="Q172" s="314">
        <f>'m1'!E170</f>
        <v>0.25</v>
      </c>
      <c r="S172" s="182">
        <v>41640</v>
      </c>
      <c r="T172" s="314">
        <f t="shared" si="4"/>
        <v>0.25</v>
      </c>
      <c r="V172" s="182">
        <v>41640</v>
      </c>
      <c r="W172" s="314">
        <f t="shared" si="5"/>
        <v>0.25</v>
      </c>
      <c r="Y172" s="182">
        <v>41640</v>
      </c>
      <c r="Z172" s="314">
        <f>'m1'!R170</f>
        <v>0.49</v>
      </c>
      <c r="AB172" s="182">
        <v>41640</v>
      </c>
      <c r="AC172" s="314">
        <f>'m1'!D170</f>
        <v>0.25</v>
      </c>
      <c r="AE172" s="182">
        <v>41640</v>
      </c>
      <c r="AF172" s="314">
        <f>'m1'!L170</f>
        <v>0.37</v>
      </c>
      <c r="AH172" s="182">
        <v>41640</v>
      </c>
      <c r="AI172" s="314">
        <f>'m1'!P170</f>
        <v>0.47</v>
      </c>
      <c r="AK172" s="182">
        <v>41640</v>
      </c>
      <c r="AL172" s="361">
        <f>'m1'!T170</f>
        <v>0.09</v>
      </c>
      <c r="AM172" s="182">
        <v>41640</v>
      </c>
      <c r="AN172" s="314">
        <f>'m1'!J170</f>
        <v>0.35</v>
      </c>
      <c r="AO172" s="182">
        <v>41640</v>
      </c>
      <c r="AP172" s="361">
        <v>0</v>
      </c>
      <c r="AQ172" s="182">
        <v>41640</v>
      </c>
      <c r="AR172" s="314">
        <f>'m1'!F170</f>
        <v>0.215</v>
      </c>
      <c r="AS172" s="182">
        <v>41640</v>
      </c>
      <c r="AT172" s="361">
        <v>0</v>
      </c>
      <c r="AU172" s="182">
        <v>41640</v>
      </c>
      <c r="AV172" s="314">
        <f>'m1'!Q170</f>
        <v>0.47</v>
      </c>
      <c r="AW172" s="182">
        <v>41640</v>
      </c>
      <c r="AX172" s="361">
        <v>5.0000000000000001E-3</v>
      </c>
      <c r="AY172" s="182">
        <v>41640</v>
      </c>
      <c r="AZ172" s="314">
        <f>'m1'!M170</f>
        <v>0.37</v>
      </c>
      <c r="BA172" s="182">
        <v>41640</v>
      </c>
      <c r="BB172" s="361">
        <v>5.0000000000000001E-3</v>
      </c>
      <c r="BC172" s="182">
        <v>41640</v>
      </c>
      <c r="BD172" s="314">
        <f>'m1'!I170</f>
        <v>0.35</v>
      </c>
      <c r="BE172" s="182">
        <v>41640</v>
      </c>
      <c r="BF172" s="361">
        <v>5.0000000000000001E-3</v>
      </c>
      <c r="BG172" s="182">
        <v>41640</v>
      </c>
      <c r="BH172" s="361">
        <v>0</v>
      </c>
      <c r="BI172" s="182">
        <v>41640</v>
      </c>
      <c r="BJ172" s="314">
        <f>'m1'!U170</f>
        <v>0.14499999999999999</v>
      </c>
      <c r="BK172" s="182">
        <v>41640</v>
      </c>
      <c r="BL172" s="361">
        <v>0</v>
      </c>
      <c r="BM172" s="182">
        <v>41640</v>
      </c>
      <c r="BN172" s="314">
        <f>'m1'!V170</f>
        <v>0.22950399999999999</v>
      </c>
      <c r="BO172" s="182">
        <v>41640</v>
      </c>
      <c r="BP172" s="361">
        <v>0</v>
      </c>
    </row>
    <row r="173" spans="1:68">
      <c r="A173" s="182">
        <v>41671</v>
      </c>
      <c r="B173" s="314">
        <f>'m1'!C171</f>
        <v>0.31</v>
      </c>
      <c r="D173" s="182">
        <v>41671</v>
      </c>
      <c r="E173" s="314">
        <f>'m1'!K171</f>
        <v>0.43</v>
      </c>
      <c r="G173" s="182">
        <v>41671</v>
      </c>
      <c r="H173" s="314">
        <f>'m1'!O171</f>
        <v>0.53</v>
      </c>
      <c r="J173" s="182">
        <v>41671</v>
      </c>
      <c r="K173" s="314">
        <f>'m1'!N171</f>
        <v>0.45999999999999996</v>
      </c>
      <c r="M173" s="182">
        <v>41671</v>
      </c>
      <c r="N173" s="314">
        <f>'m1'!H171</f>
        <v>0.41</v>
      </c>
      <c r="P173" s="182">
        <v>41671</v>
      </c>
      <c r="Q173" s="314">
        <f>'m1'!E171</f>
        <v>0.31</v>
      </c>
      <c r="S173" s="182">
        <v>41671</v>
      </c>
      <c r="T173" s="314">
        <f t="shared" si="4"/>
        <v>0.31</v>
      </c>
      <c r="V173" s="182">
        <v>41671</v>
      </c>
      <c r="W173" s="314">
        <f t="shared" si="5"/>
        <v>0.31</v>
      </c>
      <c r="Y173" s="182">
        <v>41671</v>
      </c>
      <c r="Z173" s="314">
        <f>'m1'!R171</f>
        <v>0.55000000000000004</v>
      </c>
      <c r="AB173" s="182">
        <v>41671</v>
      </c>
      <c r="AC173" s="314">
        <f>'m1'!D171</f>
        <v>0.31</v>
      </c>
      <c r="AE173" s="182">
        <v>41671</v>
      </c>
      <c r="AF173" s="314">
        <f>'m1'!L171</f>
        <v>0.43</v>
      </c>
      <c r="AH173" s="182">
        <v>41671</v>
      </c>
      <c r="AI173" s="314">
        <f>'m1'!P171</f>
        <v>0.53</v>
      </c>
      <c r="AK173" s="182">
        <v>41671</v>
      </c>
      <c r="AL173" s="361">
        <f>'m1'!T171</f>
        <v>0.15</v>
      </c>
      <c r="AM173" s="182">
        <v>41671</v>
      </c>
      <c r="AN173" s="314">
        <f>'m1'!J171</f>
        <v>0.41</v>
      </c>
      <c r="AO173" s="182">
        <v>41671</v>
      </c>
      <c r="AP173" s="361">
        <v>0</v>
      </c>
      <c r="AQ173" s="182">
        <v>41671</v>
      </c>
      <c r="AR173" s="314">
        <f>'m1'!F171</f>
        <v>0.27500000000000002</v>
      </c>
      <c r="AS173" s="182">
        <v>41671</v>
      </c>
      <c r="AT173" s="361">
        <v>0</v>
      </c>
      <c r="AU173" s="182">
        <v>41671</v>
      </c>
      <c r="AV173" s="314">
        <f>'m1'!Q171</f>
        <v>0.53</v>
      </c>
      <c r="AW173" s="182">
        <v>41671</v>
      </c>
      <c r="AX173" s="361">
        <v>5.0000000000000001E-3</v>
      </c>
      <c r="AY173" s="182">
        <v>41671</v>
      </c>
      <c r="AZ173" s="314">
        <f>'m1'!M171</f>
        <v>0.43</v>
      </c>
      <c r="BA173" s="182">
        <v>41671</v>
      </c>
      <c r="BB173" s="361">
        <v>5.0000000000000001E-3</v>
      </c>
      <c r="BC173" s="182">
        <v>41671</v>
      </c>
      <c r="BD173" s="314">
        <f>'m1'!I171</f>
        <v>0.41</v>
      </c>
      <c r="BE173" s="182">
        <v>41671</v>
      </c>
      <c r="BF173" s="361">
        <v>5.0000000000000001E-3</v>
      </c>
      <c r="BG173" s="182">
        <v>41671</v>
      </c>
      <c r="BH173" s="361">
        <v>0</v>
      </c>
      <c r="BI173" s="182">
        <v>41671</v>
      </c>
      <c r="BJ173" s="314">
        <f>'m1'!U171</f>
        <v>0.20499999999999999</v>
      </c>
      <c r="BK173" s="182">
        <v>41671</v>
      </c>
      <c r="BL173" s="361">
        <v>0</v>
      </c>
      <c r="BM173" s="182">
        <v>41671</v>
      </c>
      <c r="BN173" s="314">
        <f>'m1'!V171</f>
        <v>0.28867200000000004</v>
      </c>
      <c r="BO173" s="182">
        <v>41671</v>
      </c>
      <c r="BP173" s="361">
        <v>0</v>
      </c>
    </row>
    <row r="174" spans="1:68">
      <c r="A174" s="182">
        <v>41699</v>
      </c>
      <c r="B174" s="314">
        <f>'m1'!C172</f>
        <v>0.30499999999999999</v>
      </c>
      <c r="D174" s="182">
        <v>41699</v>
      </c>
      <c r="E174" s="314">
        <f>'m1'!K172</f>
        <v>0.42499999999999999</v>
      </c>
      <c r="G174" s="182">
        <v>41699</v>
      </c>
      <c r="H174" s="314">
        <f>'m1'!O172</f>
        <v>0.52500000000000002</v>
      </c>
      <c r="J174" s="182">
        <v>41699</v>
      </c>
      <c r="K174" s="314">
        <f>'m1'!N172</f>
        <v>0.45499999999999996</v>
      </c>
      <c r="M174" s="182">
        <v>41699</v>
      </c>
      <c r="N174" s="314">
        <f>'m1'!H172</f>
        <v>0.40499999999999997</v>
      </c>
      <c r="P174" s="182">
        <v>41699</v>
      </c>
      <c r="Q174" s="314">
        <f>'m1'!E172</f>
        <v>0.30499999999999999</v>
      </c>
      <c r="S174" s="182">
        <v>41699</v>
      </c>
      <c r="T174" s="314">
        <f t="shared" si="4"/>
        <v>0.30499999999999999</v>
      </c>
      <c r="V174" s="182">
        <v>41699</v>
      </c>
      <c r="W174" s="314">
        <f t="shared" si="5"/>
        <v>0.30499999999999999</v>
      </c>
      <c r="Y174" s="182">
        <v>41699</v>
      </c>
      <c r="Z174" s="314">
        <f>'m1'!R172</f>
        <v>0.54500000000000004</v>
      </c>
      <c r="AB174" s="182">
        <v>41699</v>
      </c>
      <c r="AC174" s="314">
        <f>'m1'!D172</f>
        <v>0.30499999999999999</v>
      </c>
      <c r="AE174" s="182">
        <v>41699</v>
      </c>
      <c r="AF174" s="314">
        <f>'m1'!L172</f>
        <v>0.42499999999999999</v>
      </c>
      <c r="AH174" s="182">
        <v>41699</v>
      </c>
      <c r="AI174" s="314">
        <f>'m1'!P172</f>
        <v>0.52500000000000002</v>
      </c>
      <c r="AK174" s="182">
        <v>41699</v>
      </c>
      <c r="AL174" s="361">
        <f>'m1'!T172</f>
        <v>0.14499999999999999</v>
      </c>
      <c r="AM174" s="182">
        <v>41699</v>
      </c>
      <c r="AN174" s="314">
        <f>'m1'!J172</f>
        <v>0.40499999999999997</v>
      </c>
      <c r="AO174" s="182">
        <v>41699</v>
      </c>
      <c r="AP174" s="361">
        <v>0</v>
      </c>
      <c r="AQ174" s="182">
        <v>41699</v>
      </c>
      <c r="AR174" s="314">
        <f>'m1'!F172</f>
        <v>0.27</v>
      </c>
      <c r="AS174" s="182">
        <v>41699</v>
      </c>
      <c r="AT174" s="361">
        <v>0</v>
      </c>
      <c r="AU174" s="182">
        <v>41699</v>
      </c>
      <c r="AV174" s="314">
        <f>'m1'!Q172</f>
        <v>0.52500000000000002</v>
      </c>
      <c r="AW174" s="182">
        <v>41699</v>
      </c>
      <c r="AX174" s="361">
        <v>5.0000000000000001E-3</v>
      </c>
      <c r="AY174" s="182">
        <v>41699</v>
      </c>
      <c r="AZ174" s="314">
        <f>'m1'!M172</f>
        <v>0.42499999999999999</v>
      </c>
      <c r="BA174" s="182">
        <v>41699</v>
      </c>
      <c r="BB174" s="361">
        <v>5.0000000000000001E-3</v>
      </c>
      <c r="BC174" s="182">
        <v>41699</v>
      </c>
      <c r="BD174" s="314">
        <f>'m1'!I172</f>
        <v>0.40499999999999997</v>
      </c>
      <c r="BE174" s="182">
        <v>41699</v>
      </c>
      <c r="BF174" s="361">
        <v>5.0000000000000001E-3</v>
      </c>
      <c r="BG174" s="182">
        <v>41699</v>
      </c>
      <c r="BH174" s="361">
        <v>0</v>
      </c>
      <c r="BI174" s="182">
        <v>41699</v>
      </c>
      <c r="BJ174" s="314">
        <f>'m1'!U172</f>
        <v>0.19999999999999998</v>
      </c>
      <c r="BK174" s="182">
        <v>41699</v>
      </c>
      <c r="BL174" s="361">
        <v>0</v>
      </c>
      <c r="BM174" s="182">
        <v>41699</v>
      </c>
      <c r="BN174" s="314">
        <f>'m1'!V172</f>
        <v>0.280088</v>
      </c>
      <c r="BO174" s="182">
        <v>41699</v>
      </c>
      <c r="BP174" s="361">
        <v>0</v>
      </c>
    </row>
    <row r="175" spans="1:68">
      <c r="A175" s="182">
        <v>41730</v>
      </c>
      <c r="B175" s="314">
        <f>'m1'!C173</f>
        <v>0.14000000000000001</v>
      </c>
      <c r="D175" s="182">
        <v>41730</v>
      </c>
      <c r="E175" s="314">
        <f>'m1'!K173</f>
        <v>0.16</v>
      </c>
      <c r="G175" s="182">
        <v>41730</v>
      </c>
      <c r="H175" s="314">
        <f>'m1'!O173</f>
        <v>0.14000000000000001</v>
      </c>
      <c r="J175" s="182">
        <v>41730</v>
      </c>
      <c r="K175" s="314">
        <f>'m1'!N173</f>
        <v>0.18</v>
      </c>
      <c r="M175" s="182">
        <v>41730</v>
      </c>
      <c r="N175" s="314">
        <f>'m1'!H173</f>
        <v>0.14000000000000001</v>
      </c>
      <c r="P175" s="182">
        <v>41730</v>
      </c>
      <c r="Q175" s="314">
        <f>'m1'!E173</f>
        <v>0.14000000000000001</v>
      </c>
      <c r="S175" s="182">
        <v>41730</v>
      </c>
      <c r="T175" s="314">
        <f t="shared" si="4"/>
        <v>0.14000000000000001</v>
      </c>
      <c r="V175" s="182">
        <v>41730</v>
      </c>
      <c r="W175" s="314">
        <f t="shared" si="5"/>
        <v>0.14000000000000001</v>
      </c>
      <c r="Y175" s="182">
        <v>41730</v>
      </c>
      <c r="Z175" s="314">
        <f>'m1'!R173</f>
        <v>0.14000000000000001</v>
      </c>
      <c r="AB175" s="182">
        <v>41730</v>
      </c>
      <c r="AC175" s="314">
        <f>'m1'!D173</f>
        <v>0.14000000000000001</v>
      </c>
      <c r="AE175" s="182">
        <v>41730</v>
      </c>
      <c r="AF175" s="314">
        <f>'m1'!L173</f>
        <v>0.16</v>
      </c>
      <c r="AH175" s="182">
        <v>41730</v>
      </c>
      <c r="AI175" s="314">
        <f>'m1'!P173</f>
        <v>0.14000000000000001</v>
      </c>
      <c r="AK175" s="182">
        <v>41730</v>
      </c>
      <c r="AL175" s="361">
        <f>'m1'!T173</f>
        <v>-0.06</v>
      </c>
      <c r="AM175" s="182">
        <v>41730</v>
      </c>
      <c r="AN175" s="314">
        <f>'m1'!J173</f>
        <v>0.14000000000000001</v>
      </c>
      <c r="AO175" s="182">
        <v>41730</v>
      </c>
      <c r="AP175" s="361">
        <v>0</v>
      </c>
      <c r="AQ175" s="182">
        <v>41730</v>
      </c>
      <c r="AR175" s="314">
        <f>'m1'!F173</f>
        <v>0.10500000000000001</v>
      </c>
      <c r="AS175" s="182">
        <v>41730</v>
      </c>
      <c r="AT175" s="361">
        <v>0</v>
      </c>
      <c r="AU175" s="182">
        <v>41730</v>
      </c>
      <c r="AV175" s="314">
        <f>'m1'!Q173</f>
        <v>0.14000000000000001</v>
      </c>
      <c r="AW175" s="182">
        <v>41730</v>
      </c>
      <c r="AX175" s="361">
        <v>5.0000000000000001E-3</v>
      </c>
      <c r="AY175" s="182">
        <v>41730</v>
      </c>
      <c r="AZ175" s="314">
        <f>'m1'!M173</f>
        <v>0.16</v>
      </c>
      <c r="BA175" s="182">
        <v>41730</v>
      </c>
      <c r="BB175" s="361">
        <v>5.0000000000000001E-3</v>
      </c>
      <c r="BC175" s="182">
        <v>41730</v>
      </c>
      <c r="BD175" s="314">
        <f>'m1'!I173</f>
        <v>0.14000000000000001</v>
      </c>
      <c r="BE175" s="182">
        <v>41730</v>
      </c>
      <c r="BF175" s="361">
        <v>5.0000000000000001E-3</v>
      </c>
      <c r="BG175" s="182">
        <v>41730</v>
      </c>
      <c r="BH175" s="361">
        <v>0</v>
      </c>
      <c r="BI175" s="182">
        <v>41730</v>
      </c>
      <c r="BJ175" s="314">
        <f>'m1'!U173</f>
        <v>-4.9999999999999975E-3</v>
      </c>
      <c r="BK175" s="182">
        <v>41730</v>
      </c>
      <c r="BL175" s="361">
        <v>0</v>
      </c>
      <c r="BM175" s="182">
        <v>41730</v>
      </c>
      <c r="BN175" s="314">
        <f>'m1'!V173</f>
        <v>0</v>
      </c>
      <c r="BO175" s="182">
        <v>41730</v>
      </c>
      <c r="BP175" s="361">
        <v>0</v>
      </c>
    </row>
    <row r="176" spans="1:68">
      <c r="A176" s="182">
        <v>41760</v>
      </c>
      <c r="B176" s="314">
        <f>'m1'!C174</f>
        <v>0.14000000000000001</v>
      </c>
      <c r="D176" s="182">
        <v>41760</v>
      </c>
      <c r="E176" s="314">
        <f>'m1'!K174</f>
        <v>0.16</v>
      </c>
      <c r="G176" s="182">
        <v>41760</v>
      </c>
      <c r="H176" s="314">
        <f>'m1'!O174</f>
        <v>0.14000000000000001</v>
      </c>
      <c r="J176" s="182">
        <v>41760</v>
      </c>
      <c r="K176" s="314">
        <f>'m1'!N174</f>
        <v>0.18</v>
      </c>
      <c r="M176" s="182">
        <v>41760</v>
      </c>
      <c r="N176" s="314">
        <f>'m1'!H174</f>
        <v>0.14000000000000001</v>
      </c>
      <c r="P176" s="182">
        <v>41760</v>
      </c>
      <c r="Q176" s="314">
        <f>'m1'!E174</f>
        <v>0.14000000000000001</v>
      </c>
      <c r="S176" s="182">
        <v>41760</v>
      </c>
      <c r="T176" s="314">
        <f t="shared" si="4"/>
        <v>0.14000000000000001</v>
      </c>
      <c r="V176" s="182">
        <v>41760</v>
      </c>
      <c r="W176" s="314">
        <f t="shared" si="5"/>
        <v>0.14000000000000001</v>
      </c>
      <c r="Y176" s="182">
        <v>41760</v>
      </c>
      <c r="Z176" s="314">
        <f>'m1'!R174</f>
        <v>0.14000000000000001</v>
      </c>
      <c r="AB176" s="182">
        <v>41760</v>
      </c>
      <c r="AC176" s="314">
        <f>'m1'!D174</f>
        <v>0.14000000000000001</v>
      </c>
      <c r="AE176" s="182">
        <v>41760</v>
      </c>
      <c r="AF176" s="314">
        <f>'m1'!L174</f>
        <v>0.16</v>
      </c>
      <c r="AH176" s="182">
        <v>41760</v>
      </c>
      <c r="AI176" s="314">
        <f>'m1'!P174</f>
        <v>0.14000000000000001</v>
      </c>
      <c r="AK176" s="182">
        <v>41760</v>
      </c>
      <c r="AL176" s="361">
        <f>'m1'!T174</f>
        <v>-0.06</v>
      </c>
      <c r="AM176" s="182">
        <v>41760</v>
      </c>
      <c r="AN176" s="314">
        <f>'m1'!J174</f>
        <v>0.14000000000000001</v>
      </c>
      <c r="AO176" s="182">
        <v>41760</v>
      </c>
      <c r="AP176" s="361">
        <v>0</v>
      </c>
      <c r="AQ176" s="182">
        <v>41760</v>
      </c>
      <c r="AR176" s="314">
        <f>'m1'!F174</f>
        <v>0.10500000000000001</v>
      </c>
      <c r="AS176" s="182">
        <v>41760</v>
      </c>
      <c r="AT176" s="361">
        <v>0</v>
      </c>
      <c r="AU176" s="182">
        <v>41760</v>
      </c>
      <c r="AV176" s="314">
        <f>'m1'!Q174</f>
        <v>0.14000000000000001</v>
      </c>
      <c r="AW176" s="182">
        <v>41760</v>
      </c>
      <c r="AX176" s="361">
        <v>5.0000000000000001E-3</v>
      </c>
      <c r="AY176" s="182">
        <v>41760</v>
      </c>
      <c r="AZ176" s="314">
        <f>'m1'!M174</f>
        <v>0.16</v>
      </c>
      <c r="BA176" s="182">
        <v>41760</v>
      </c>
      <c r="BB176" s="361">
        <v>5.0000000000000001E-3</v>
      </c>
      <c r="BC176" s="182">
        <v>41760</v>
      </c>
      <c r="BD176" s="314">
        <f>'m1'!I174</f>
        <v>0.14000000000000001</v>
      </c>
      <c r="BE176" s="182">
        <v>41760</v>
      </c>
      <c r="BF176" s="361">
        <v>5.0000000000000001E-3</v>
      </c>
      <c r="BG176" s="182">
        <v>41760</v>
      </c>
      <c r="BH176" s="361">
        <v>0</v>
      </c>
      <c r="BI176" s="182">
        <v>41760</v>
      </c>
      <c r="BJ176" s="314">
        <f>'m1'!U174</f>
        <v>-4.9999999999999975E-3</v>
      </c>
      <c r="BK176" s="182">
        <v>41760</v>
      </c>
      <c r="BL176" s="361">
        <v>0</v>
      </c>
      <c r="BM176" s="182">
        <v>41760</v>
      </c>
      <c r="BN176" s="314">
        <f>'m1'!V174</f>
        <v>0</v>
      </c>
      <c r="BO176" s="182">
        <v>41760</v>
      </c>
      <c r="BP176" s="361">
        <v>0</v>
      </c>
    </row>
    <row r="177" spans="1:68">
      <c r="A177" s="182">
        <v>41791</v>
      </c>
      <c r="B177" s="314">
        <f>'m1'!C175</f>
        <v>0.14000000000000001</v>
      </c>
      <c r="D177" s="182">
        <v>41791</v>
      </c>
      <c r="E177" s="314">
        <f>'m1'!K175</f>
        <v>0.16</v>
      </c>
      <c r="G177" s="182">
        <v>41791</v>
      </c>
      <c r="H177" s="314">
        <f>'m1'!O175</f>
        <v>0.14000000000000001</v>
      </c>
      <c r="J177" s="182">
        <v>41791</v>
      </c>
      <c r="K177" s="314">
        <f>'m1'!N175</f>
        <v>0.18</v>
      </c>
      <c r="M177" s="182">
        <v>41791</v>
      </c>
      <c r="N177" s="314">
        <f>'m1'!H175</f>
        <v>0.14000000000000001</v>
      </c>
      <c r="P177" s="182">
        <v>41791</v>
      </c>
      <c r="Q177" s="314">
        <f>'m1'!E175</f>
        <v>0.14000000000000001</v>
      </c>
      <c r="S177" s="182">
        <v>41791</v>
      </c>
      <c r="T177" s="314">
        <f t="shared" si="4"/>
        <v>0.14000000000000001</v>
      </c>
      <c r="V177" s="182">
        <v>41791</v>
      </c>
      <c r="W177" s="314">
        <f t="shared" si="5"/>
        <v>0.14000000000000001</v>
      </c>
      <c r="Y177" s="182">
        <v>41791</v>
      </c>
      <c r="Z177" s="314">
        <f>'m1'!R175</f>
        <v>0.14000000000000001</v>
      </c>
      <c r="AB177" s="182">
        <v>41791</v>
      </c>
      <c r="AC177" s="314">
        <f>'m1'!D175</f>
        <v>0.14000000000000001</v>
      </c>
      <c r="AE177" s="182">
        <v>41791</v>
      </c>
      <c r="AF177" s="314">
        <f>'m1'!L175</f>
        <v>0.16</v>
      </c>
      <c r="AH177" s="182">
        <v>41791</v>
      </c>
      <c r="AI177" s="314">
        <f>'m1'!P175</f>
        <v>0.14000000000000001</v>
      </c>
      <c r="AK177" s="182">
        <v>41791</v>
      </c>
      <c r="AL177" s="361">
        <f>'m1'!T175</f>
        <v>-0.06</v>
      </c>
      <c r="AM177" s="182">
        <v>41791</v>
      </c>
      <c r="AN177" s="314">
        <f>'m1'!J175</f>
        <v>0.14000000000000001</v>
      </c>
      <c r="AO177" s="182">
        <v>41791</v>
      </c>
      <c r="AP177" s="361">
        <v>0</v>
      </c>
      <c r="AQ177" s="182">
        <v>41791</v>
      </c>
      <c r="AR177" s="314">
        <f>'m1'!F175</f>
        <v>0.10500000000000001</v>
      </c>
      <c r="AS177" s="182">
        <v>41791</v>
      </c>
      <c r="AT177" s="361">
        <v>0</v>
      </c>
      <c r="AU177" s="182">
        <v>41791</v>
      </c>
      <c r="AV177" s="314">
        <f>'m1'!Q175</f>
        <v>0.14000000000000001</v>
      </c>
      <c r="AW177" s="182">
        <v>41791</v>
      </c>
      <c r="AX177" s="361">
        <v>5.0000000000000001E-3</v>
      </c>
      <c r="AY177" s="182">
        <v>41791</v>
      </c>
      <c r="AZ177" s="314">
        <f>'m1'!M175</f>
        <v>0.16</v>
      </c>
      <c r="BA177" s="182">
        <v>41791</v>
      </c>
      <c r="BB177" s="361">
        <v>5.0000000000000001E-3</v>
      </c>
      <c r="BC177" s="182">
        <v>41791</v>
      </c>
      <c r="BD177" s="314">
        <f>'m1'!I175</f>
        <v>0.14000000000000001</v>
      </c>
      <c r="BE177" s="182">
        <v>41791</v>
      </c>
      <c r="BF177" s="361">
        <v>5.0000000000000001E-3</v>
      </c>
      <c r="BG177" s="182">
        <v>41791</v>
      </c>
      <c r="BH177" s="361">
        <v>0</v>
      </c>
      <c r="BI177" s="182">
        <v>41791</v>
      </c>
      <c r="BJ177" s="314">
        <f>'m1'!U175</f>
        <v>-4.9999999999999975E-3</v>
      </c>
      <c r="BK177" s="182">
        <v>41791</v>
      </c>
      <c r="BL177" s="361">
        <v>0</v>
      </c>
      <c r="BM177" s="182">
        <v>41791</v>
      </c>
      <c r="BN177" s="314">
        <f>'m1'!V175</f>
        <v>0</v>
      </c>
      <c r="BO177" s="182">
        <v>41791</v>
      </c>
      <c r="BP177" s="361">
        <v>0</v>
      </c>
    </row>
    <row r="178" spans="1:68">
      <c r="A178" s="182">
        <v>41821</v>
      </c>
      <c r="B178" s="314">
        <f>'m1'!C176</f>
        <v>0.14000000000000001</v>
      </c>
      <c r="D178" s="182">
        <v>41821</v>
      </c>
      <c r="E178" s="314">
        <f>'m1'!K176</f>
        <v>0.16</v>
      </c>
      <c r="G178" s="182">
        <v>41821</v>
      </c>
      <c r="H178" s="314">
        <f>'m1'!O176</f>
        <v>0.14000000000000001</v>
      </c>
      <c r="J178" s="182">
        <v>41821</v>
      </c>
      <c r="K178" s="314">
        <f>'m1'!N176</f>
        <v>0.18</v>
      </c>
      <c r="M178" s="182">
        <v>41821</v>
      </c>
      <c r="N178" s="314">
        <f>'m1'!H176</f>
        <v>0.14000000000000001</v>
      </c>
      <c r="P178" s="182">
        <v>41821</v>
      </c>
      <c r="Q178" s="314">
        <f>'m1'!E176</f>
        <v>0.14000000000000001</v>
      </c>
      <c r="S178" s="182">
        <v>41821</v>
      </c>
      <c r="T178" s="314">
        <f t="shared" si="4"/>
        <v>0.14000000000000001</v>
      </c>
      <c r="V178" s="182">
        <v>41821</v>
      </c>
      <c r="W178" s="314">
        <f t="shared" si="5"/>
        <v>0.14000000000000001</v>
      </c>
      <c r="Y178" s="182">
        <v>41821</v>
      </c>
      <c r="Z178" s="314">
        <f>'m1'!R176</f>
        <v>0.14000000000000001</v>
      </c>
      <c r="AB178" s="182">
        <v>41821</v>
      </c>
      <c r="AC178" s="314">
        <f>'m1'!D176</f>
        <v>0.14000000000000001</v>
      </c>
      <c r="AE178" s="182">
        <v>41821</v>
      </c>
      <c r="AF178" s="314">
        <f>'m1'!L176</f>
        <v>0.16</v>
      </c>
      <c r="AH178" s="182">
        <v>41821</v>
      </c>
      <c r="AI178" s="314">
        <f>'m1'!P176</f>
        <v>0.14000000000000001</v>
      </c>
      <c r="AK178" s="182">
        <v>41821</v>
      </c>
      <c r="AL178" s="361">
        <f>'m1'!T176</f>
        <v>-0.06</v>
      </c>
      <c r="AM178" s="182">
        <v>41821</v>
      </c>
      <c r="AN178" s="314">
        <f>'m1'!J176</f>
        <v>0.14000000000000001</v>
      </c>
      <c r="AO178" s="182">
        <v>41821</v>
      </c>
      <c r="AP178" s="361">
        <v>0</v>
      </c>
      <c r="AQ178" s="182">
        <v>41821</v>
      </c>
      <c r="AR178" s="314">
        <f>'m1'!F176</f>
        <v>0.10500000000000001</v>
      </c>
      <c r="AS178" s="182">
        <v>41821</v>
      </c>
      <c r="AT178" s="361">
        <v>0</v>
      </c>
      <c r="AU178" s="182">
        <v>41821</v>
      </c>
      <c r="AV178" s="314">
        <f>'m1'!Q176</f>
        <v>0.14000000000000001</v>
      </c>
      <c r="AW178" s="182">
        <v>41821</v>
      </c>
      <c r="AX178" s="361">
        <v>5.0000000000000001E-3</v>
      </c>
      <c r="AY178" s="182">
        <v>41821</v>
      </c>
      <c r="AZ178" s="314">
        <f>'m1'!M176</f>
        <v>0.16</v>
      </c>
      <c r="BA178" s="182">
        <v>41821</v>
      </c>
      <c r="BB178" s="361">
        <v>5.0000000000000001E-3</v>
      </c>
      <c r="BC178" s="182">
        <v>41821</v>
      </c>
      <c r="BD178" s="314">
        <f>'m1'!I176</f>
        <v>0.14000000000000001</v>
      </c>
      <c r="BE178" s="182">
        <v>41821</v>
      </c>
      <c r="BF178" s="361">
        <v>5.0000000000000001E-3</v>
      </c>
      <c r="BG178" s="182">
        <v>41821</v>
      </c>
      <c r="BH178" s="361">
        <v>0</v>
      </c>
      <c r="BI178" s="182">
        <v>41821</v>
      </c>
      <c r="BJ178" s="314">
        <f>'m1'!U176</f>
        <v>-4.9999999999999975E-3</v>
      </c>
      <c r="BK178" s="182">
        <v>41821</v>
      </c>
      <c r="BL178" s="361">
        <v>0</v>
      </c>
      <c r="BM178" s="182">
        <v>41821</v>
      </c>
      <c r="BN178" s="314">
        <f>'m1'!V176</f>
        <v>0</v>
      </c>
      <c r="BO178" s="182">
        <v>41821</v>
      </c>
      <c r="BP178" s="361">
        <v>0</v>
      </c>
    </row>
    <row r="179" spans="1:68">
      <c r="A179" s="182">
        <v>41852</v>
      </c>
      <c r="B179" s="314">
        <f>'m1'!C177</f>
        <v>0.14000000000000001</v>
      </c>
      <c r="D179" s="182">
        <v>41852</v>
      </c>
      <c r="E179" s="314">
        <f>'m1'!K177</f>
        <v>0.16</v>
      </c>
      <c r="G179" s="182">
        <v>41852</v>
      </c>
      <c r="H179" s="314">
        <f>'m1'!O177</f>
        <v>0.14000000000000001</v>
      </c>
      <c r="J179" s="182">
        <v>41852</v>
      </c>
      <c r="K179" s="314">
        <f>'m1'!N177</f>
        <v>0.18</v>
      </c>
      <c r="M179" s="182">
        <v>41852</v>
      </c>
      <c r="N179" s="314">
        <f>'m1'!H177</f>
        <v>0.14000000000000001</v>
      </c>
      <c r="P179" s="182">
        <v>41852</v>
      </c>
      <c r="Q179" s="314">
        <f>'m1'!E177</f>
        <v>0.14000000000000001</v>
      </c>
      <c r="S179" s="182">
        <v>41852</v>
      </c>
      <c r="T179" s="314">
        <f t="shared" si="4"/>
        <v>0.14000000000000001</v>
      </c>
      <c r="V179" s="182">
        <v>41852</v>
      </c>
      <c r="W179" s="314">
        <f t="shared" si="5"/>
        <v>0.14000000000000001</v>
      </c>
      <c r="Y179" s="182">
        <v>41852</v>
      </c>
      <c r="Z179" s="314">
        <f>'m1'!R177</f>
        <v>0.14000000000000001</v>
      </c>
      <c r="AB179" s="182">
        <v>41852</v>
      </c>
      <c r="AC179" s="314">
        <f>'m1'!D177</f>
        <v>0.14000000000000001</v>
      </c>
      <c r="AE179" s="182">
        <v>41852</v>
      </c>
      <c r="AF179" s="314">
        <f>'m1'!L177</f>
        <v>0.16</v>
      </c>
      <c r="AH179" s="182">
        <v>41852</v>
      </c>
      <c r="AI179" s="314">
        <f>'m1'!P177</f>
        <v>0.14000000000000001</v>
      </c>
      <c r="AK179" s="182">
        <v>41852</v>
      </c>
      <c r="AL179" s="361">
        <f>'m1'!T177</f>
        <v>-0.06</v>
      </c>
      <c r="AM179" s="182">
        <v>41852</v>
      </c>
      <c r="AN179" s="314">
        <f>'m1'!J177</f>
        <v>0.14000000000000001</v>
      </c>
      <c r="AO179" s="182">
        <v>41852</v>
      </c>
      <c r="AP179" s="361">
        <v>0</v>
      </c>
      <c r="AQ179" s="182">
        <v>41852</v>
      </c>
      <c r="AR179" s="314">
        <f>'m1'!F177</f>
        <v>0.10500000000000001</v>
      </c>
      <c r="AS179" s="182">
        <v>41852</v>
      </c>
      <c r="AT179" s="361">
        <v>0</v>
      </c>
      <c r="AU179" s="182">
        <v>41852</v>
      </c>
      <c r="AV179" s="314">
        <f>'m1'!Q177</f>
        <v>0.14000000000000001</v>
      </c>
      <c r="AW179" s="182">
        <v>41852</v>
      </c>
      <c r="AX179" s="361">
        <v>5.0000000000000001E-3</v>
      </c>
      <c r="AY179" s="182">
        <v>41852</v>
      </c>
      <c r="AZ179" s="314">
        <f>'m1'!M177</f>
        <v>0.16</v>
      </c>
      <c r="BA179" s="182">
        <v>41852</v>
      </c>
      <c r="BB179" s="361">
        <v>5.0000000000000001E-3</v>
      </c>
      <c r="BC179" s="182">
        <v>41852</v>
      </c>
      <c r="BD179" s="314">
        <f>'m1'!I177</f>
        <v>0.14000000000000001</v>
      </c>
      <c r="BE179" s="182">
        <v>41852</v>
      </c>
      <c r="BF179" s="361">
        <v>5.0000000000000001E-3</v>
      </c>
      <c r="BG179" s="182">
        <v>41852</v>
      </c>
      <c r="BH179" s="361">
        <v>0</v>
      </c>
      <c r="BI179" s="182">
        <v>41852</v>
      </c>
      <c r="BJ179" s="314">
        <f>'m1'!U177</f>
        <v>-4.9999999999999975E-3</v>
      </c>
      <c r="BK179" s="182">
        <v>41852</v>
      </c>
      <c r="BL179" s="361">
        <v>0</v>
      </c>
      <c r="BM179" s="182">
        <v>41852</v>
      </c>
      <c r="BN179" s="314">
        <f>'m1'!V177</f>
        <v>0</v>
      </c>
      <c r="BO179" s="182">
        <v>41852</v>
      </c>
      <c r="BP179" s="361">
        <v>0</v>
      </c>
    </row>
    <row r="180" spans="1:68">
      <c r="A180" s="182">
        <v>41883</v>
      </c>
      <c r="B180" s="314">
        <f>'m1'!C178</f>
        <v>0.14000000000000001</v>
      </c>
      <c r="D180" s="182">
        <v>41883</v>
      </c>
      <c r="E180" s="314">
        <f>'m1'!K178</f>
        <v>0.16</v>
      </c>
      <c r="G180" s="182">
        <v>41883</v>
      </c>
      <c r="H180" s="314">
        <f>'m1'!O178</f>
        <v>0.14000000000000001</v>
      </c>
      <c r="J180" s="182">
        <v>41883</v>
      </c>
      <c r="K180" s="314">
        <f>'m1'!N178</f>
        <v>0.18</v>
      </c>
      <c r="M180" s="182">
        <v>41883</v>
      </c>
      <c r="N180" s="314">
        <f>'m1'!H178</f>
        <v>0.14000000000000001</v>
      </c>
      <c r="P180" s="182">
        <v>41883</v>
      </c>
      <c r="Q180" s="314">
        <f>'m1'!E178</f>
        <v>0.14000000000000001</v>
      </c>
      <c r="S180" s="182">
        <v>41883</v>
      </c>
      <c r="T180" s="314">
        <f t="shared" si="4"/>
        <v>0.14000000000000001</v>
      </c>
      <c r="V180" s="182">
        <v>41883</v>
      </c>
      <c r="W180" s="314">
        <f t="shared" si="5"/>
        <v>0.14000000000000001</v>
      </c>
      <c r="Y180" s="182">
        <v>41883</v>
      </c>
      <c r="Z180" s="314">
        <f>'m1'!R178</f>
        <v>0.14000000000000001</v>
      </c>
      <c r="AB180" s="182">
        <v>41883</v>
      </c>
      <c r="AC180" s="314">
        <f>'m1'!D178</f>
        <v>0.14000000000000001</v>
      </c>
      <c r="AE180" s="182">
        <v>41883</v>
      </c>
      <c r="AF180" s="314">
        <f>'m1'!L178</f>
        <v>0.16</v>
      </c>
      <c r="AH180" s="182">
        <v>41883</v>
      </c>
      <c r="AI180" s="314">
        <f>'m1'!P178</f>
        <v>0.14000000000000001</v>
      </c>
      <c r="AK180" s="182">
        <v>41883</v>
      </c>
      <c r="AL180" s="361">
        <f>'m1'!T178</f>
        <v>-0.06</v>
      </c>
      <c r="AM180" s="182">
        <v>41883</v>
      </c>
      <c r="AN180" s="314">
        <f>'m1'!J178</f>
        <v>0.14000000000000001</v>
      </c>
      <c r="AO180" s="182">
        <v>41883</v>
      </c>
      <c r="AP180" s="361">
        <v>0</v>
      </c>
      <c r="AQ180" s="182">
        <v>41883</v>
      </c>
      <c r="AR180" s="314">
        <f>'m1'!F178</f>
        <v>0.10500000000000001</v>
      </c>
      <c r="AS180" s="182">
        <v>41883</v>
      </c>
      <c r="AT180" s="361">
        <v>0</v>
      </c>
      <c r="AU180" s="182">
        <v>41883</v>
      </c>
      <c r="AV180" s="314">
        <f>'m1'!Q178</f>
        <v>0.14000000000000001</v>
      </c>
      <c r="AW180" s="182">
        <v>41883</v>
      </c>
      <c r="AX180" s="361">
        <v>5.0000000000000001E-3</v>
      </c>
      <c r="AY180" s="182">
        <v>41883</v>
      </c>
      <c r="AZ180" s="314">
        <f>'m1'!M178</f>
        <v>0.16</v>
      </c>
      <c r="BA180" s="182">
        <v>41883</v>
      </c>
      <c r="BB180" s="361">
        <v>5.0000000000000001E-3</v>
      </c>
      <c r="BC180" s="182">
        <v>41883</v>
      </c>
      <c r="BD180" s="314">
        <f>'m1'!I178</f>
        <v>0.14000000000000001</v>
      </c>
      <c r="BE180" s="182">
        <v>41883</v>
      </c>
      <c r="BF180" s="361">
        <v>5.0000000000000001E-3</v>
      </c>
      <c r="BG180" s="182">
        <v>41883</v>
      </c>
      <c r="BH180" s="361">
        <v>0</v>
      </c>
      <c r="BI180" s="182">
        <v>41883</v>
      </c>
      <c r="BJ180" s="314">
        <f>'m1'!U178</f>
        <v>-4.9999999999999975E-3</v>
      </c>
      <c r="BK180" s="182">
        <v>41883</v>
      </c>
      <c r="BL180" s="361">
        <v>0</v>
      </c>
      <c r="BM180" s="182">
        <v>41883</v>
      </c>
      <c r="BN180" s="314">
        <f>'m1'!V178</f>
        <v>0</v>
      </c>
      <c r="BO180" s="182">
        <v>41883</v>
      </c>
      <c r="BP180" s="361">
        <v>0</v>
      </c>
    </row>
    <row r="181" spans="1:68">
      <c r="A181" s="182">
        <v>41913</v>
      </c>
      <c r="B181" s="314">
        <f>'m1'!C179</f>
        <v>0.14000000000000001</v>
      </c>
      <c r="D181" s="182">
        <v>41913</v>
      </c>
      <c r="E181" s="314">
        <f>'m1'!K179</f>
        <v>0.16</v>
      </c>
      <c r="G181" s="182">
        <v>41913</v>
      </c>
      <c r="H181" s="314">
        <f>'m1'!O179</f>
        <v>0.14000000000000001</v>
      </c>
      <c r="J181" s="182">
        <v>41913</v>
      </c>
      <c r="K181" s="314">
        <f>'m1'!N179</f>
        <v>0.18</v>
      </c>
      <c r="M181" s="182">
        <v>41913</v>
      </c>
      <c r="N181" s="314">
        <f>'m1'!H179</f>
        <v>0.14000000000000001</v>
      </c>
      <c r="P181" s="182">
        <v>41913</v>
      </c>
      <c r="Q181" s="314">
        <f>'m1'!E179</f>
        <v>0.14000000000000001</v>
      </c>
      <c r="S181" s="182">
        <v>41913</v>
      </c>
      <c r="T181" s="314">
        <f t="shared" si="4"/>
        <v>0.14000000000000001</v>
      </c>
      <c r="V181" s="182">
        <v>41913</v>
      </c>
      <c r="W181" s="314">
        <f t="shared" si="5"/>
        <v>0.14000000000000001</v>
      </c>
      <c r="Y181" s="182">
        <v>41913</v>
      </c>
      <c r="Z181" s="314">
        <f>'m1'!R179</f>
        <v>0.14000000000000001</v>
      </c>
      <c r="AB181" s="182">
        <v>41913</v>
      </c>
      <c r="AC181" s="314">
        <f>'m1'!D179</f>
        <v>0.14000000000000001</v>
      </c>
      <c r="AE181" s="182">
        <v>41913</v>
      </c>
      <c r="AF181" s="314">
        <f>'m1'!L179</f>
        <v>0.16</v>
      </c>
      <c r="AH181" s="182">
        <v>41913</v>
      </c>
      <c r="AI181" s="314">
        <f>'m1'!P179</f>
        <v>0.14000000000000001</v>
      </c>
      <c r="AK181" s="182">
        <v>41913</v>
      </c>
      <c r="AL181" s="361">
        <f>'m1'!T179</f>
        <v>-0.06</v>
      </c>
      <c r="AM181" s="182">
        <v>41913</v>
      </c>
      <c r="AN181" s="314">
        <f>'m1'!J179</f>
        <v>0.14000000000000001</v>
      </c>
      <c r="AO181" s="182">
        <v>41913</v>
      </c>
      <c r="AP181" s="361">
        <v>0</v>
      </c>
      <c r="AQ181" s="182">
        <v>41913</v>
      </c>
      <c r="AR181" s="314">
        <f>'m1'!F179</f>
        <v>0.10500000000000001</v>
      </c>
      <c r="AS181" s="182">
        <v>41913</v>
      </c>
      <c r="AT181" s="361">
        <v>0</v>
      </c>
      <c r="AU181" s="182">
        <v>41913</v>
      </c>
      <c r="AV181" s="314">
        <f>'m1'!Q179</f>
        <v>0.14000000000000001</v>
      </c>
      <c r="AW181" s="182">
        <v>41913</v>
      </c>
      <c r="AX181" s="361">
        <v>5.0000000000000001E-3</v>
      </c>
      <c r="AY181" s="182">
        <v>41913</v>
      </c>
      <c r="AZ181" s="314">
        <f>'m1'!M179</f>
        <v>0.16</v>
      </c>
      <c r="BA181" s="182">
        <v>41913</v>
      </c>
      <c r="BB181" s="361">
        <v>5.0000000000000001E-3</v>
      </c>
      <c r="BC181" s="182">
        <v>41913</v>
      </c>
      <c r="BD181" s="314">
        <f>'m1'!I179</f>
        <v>0.14000000000000001</v>
      </c>
      <c r="BE181" s="182">
        <v>41913</v>
      </c>
      <c r="BF181" s="361">
        <v>5.0000000000000001E-3</v>
      </c>
      <c r="BG181" s="182">
        <v>41913</v>
      </c>
      <c r="BH181" s="361">
        <v>0</v>
      </c>
      <c r="BI181" s="182">
        <v>41913</v>
      </c>
      <c r="BJ181" s="314">
        <f>'m1'!U179</f>
        <v>-4.9999999999999975E-3</v>
      </c>
      <c r="BK181" s="182">
        <v>41913</v>
      </c>
      <c r="BL181" s="361">
        <v>0</v>
      </c>
      <c r="BM181" s="182">
        <v>41913</v>
      </c>
      <c r="BN181" s="314">
        <f>'m1'!V179</f>
        <v>0</v>
      </c>
      <c r="BO181" s="182">
        <v>41913</v>
      </c>
      <c r="BP181" s="361">
        <v>0</v>
      </c>
    </row>
  </sheetData>
  <pageMargins left="0.75" right="0.75" top="1" bottom="1" header="0.5" footer="0.5"/>
  <pageSetup paperSize="5" orientation="landscape" r:id="rId1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R142"/>
  <sheetViews>
    <sheetView workbookViewId="0"/>
  </sheetViews>
  <sheetFormatPr defaultRowHeight="14.25"/>
  <cols>
    <col min="1" max="1" width="5.42578125" style="251" customWidth="1"/>
    <col min="2" max="2" width="23" style="251" customWidth="1"/>
    <col min="3" max="4" width="10.7109375" style="251" customWidth="1"/>
    <col min="5" max="5" width="32" style="251" customWidth="1"/>
    <col min="6" max="6" width="29.140625" style="251" customWidth="1"/>
    <col min="7" max="16384" width="9.140625" style="251"/>
  </cols>
  <sheetData>
    <row r="1" spans="2:6" ht="15">
      <c r="B1" s="249" t="s">
        <v>388</v>
      </c>
      <c r="C1" s="250" t="s">
        <v>388</v>
      </c>
      <c r="D1" s="250" t="s">
        <v>389</v>
      </c>
    </row>
    <row r="2" spans="2:6" ht="15">
      <c r="B2" s="252" t="s">
        <v>390</v>
      </c>
      <c r="C2" s="252" t="s">
        <v>391</v>
      </c>
      <c r="D2" s="252" t="s">
        <v>390</v>
      </c>
      <c r="E2" s="252" t="s">
        <v>392</v>
      </c>
      <c r="F2" s="252" t="s">
        <v>392</v>
      </c>
    </row>
    <row r="3" spans="2:6" ht="15">
      <c r="B3" s="253"/>
      <c r="C3" s="253"/>
      <c r="D3" s="253"/>
      <c r="E3" s="253"/>
    </row>
    <row r="4" spans="2:6" ht="15">
      <c r="B4" s="254" t="s">
        <v>78</v>
      </c>
    </row>
    <row r="5" spans="2:6">
      <c r="B5" s="255" t="s">
        <v>76</v>
      </c>
      <c r="C5" s="255" t="s">
        <v>211</v>
      </c>
      <c r="D5" s="255" t="s">
        <v>197</v>
      </c>
      <c r="E5" s="256" t="s">
        <v>393</v>
      </c>
    </row>
    <row r="6" spans="2:6">
      <c r="B6" s="255" t="s">
        <v>76</v>
      </c>
      <c r="C6" s="255" t="s">
        <v>209</v>
      </c>
      <c r="D6" s="255" t="s">
        <v>197</v>
      </c>
      <c r="E6" s="256" t="s">
        <v>394</v>
      </c>
    </row>
    <row r="7" spans="2:6">
      <c r="B7" s="255" t="s">
        <v>76</v>
      </c>
      <c r="C7" s="255" t="s">
        <v>213</v>
      </c>
      <c r="D7" s="255" t="s">
        <v>197</v>
      </c>
      <c r="E7" s="256" t="s">
        <v>395</v>
      </c>
    </row>
    <row r="8" spans="2:6">
      <c r="B8" s="255"/>
      <c r="C8" s="255"/>
      <c r="D8" s="255"/>
      <c r="E8" s="256"/>
    </row>
    <row r="9" spans="2:6">
      <c r="B9" s="255" t="s">
        <v>76</v>
      </c>
      <c r="C9" t="s">
        <v>219</v>
      </c>
      <c r="D9" s="255" t="s">
        <v>197</v>
      </c>
      <c r="E9" s="256" t="s">
        <v>396</v>
      </c>
    </row>
    <row r="10" spans="2:6">
      <c r="B10" s="255" t="s">
        <v>76</v>
      </c>
      <c r="C10" s="255" t="s">
        <v>217</v>
      </c>
      <c r="D10" s="255" t="s">
        <v>197</v>
      </c>
      <c r="E10" s="256" t="s">
        <v>397</v>
      </c>
    </row>
    <row r="11" spans="2:6">
      <c r="B11" s="255" t="s">
        <v>76</v>
      </c>
      <c r="C11" s="255" t="s">
        <v>221</v>
      </c>
      <c r="D11" s="255" t="s">
        <v>197</v>
      </c>
      <c r="E11" s="256" t="s">
        <v>398</v>
      </c>
    </row>
    <row r="12" spans="2:6">
      <c r="B12" s="255"/>
      <c r="C12" s="255"/>
      <c r="D12" s="255"/>
      <c r="E12" s="256"/>
    </row>
    <row r="13" spans="2:6">
      <c r="B13" s="251" t="s">
        <v>336</v>
      </c>
      <c r="C13" s="251" t="s">
        <v>209</v>
      </c>
      <c r="D13" s="251" t="s">
        <v>197</v>
      </c>
      <c r="E13" s="257" t="s">
        <v>399</v>
      </c>
      <c r="F13" s="257" t="s">
        <v>400</v>
      </c>
    </row>
    <row r="14" spans="2:6">
      <c r="B14" s="255" t="s">
        <v>336</v>
      </c>
      <c r="C14" s="255" t="s">
        <v>217</v>
      </c>
      <c r="D14" s="255" t="s">
        <v>197</v>
      </c>
      <c r="E14" s="256" t="s">
        <v>401</v>
      </c>
      <c r="F14" s="257" t="s">
        <v>400</v>
      </c>
    </row>
    <row r="16" spans="2:6" ht="15">
      <c r="B16" s="258" t="s">
        <v>402</v>
      </c>
    </row>
    <row r="17" spans="2:7">
      <c r="B17" s="255" t="s">
        <v>231</v>
      </c>
      <c r="C17" s="255" t="s">
        <v>86</v>
      </c>
      <c r="D17" s="255" t="s">
        <v>205</v>
      </c>
      <c r="E17" s="256" t="s">
        <v>403</v>
      </c>
    </row>
    <row r="19" spans="2:7" ht="15">
      <c r="B19" s="259" t="s">
        <v>404</v>
      </c>
      <c r="C19" s="259"/>
      <c r="D19" s="259"/>
    </row>
    <row r="20" spans="2:7">
      <c r="B20" s="251" t="s">
        <v>245</v>
      </c>
      <c r="C20" s="251" t="s">
        <v>209</v>
      </c>
      <c r="D20" s="251" t="s">
        <v>405</v>
      </c>
      <c r="E20" s="251" t="s">
        <v>406</v>
      </c>
      <c r="F20" s="251" t="s">
        <v>407</v>
      </c>
      <c r="G20"/>
    </row>
    <row r="21" spans="2:7">
      <c r="B21" s="251" t="s">
        <v>234</v>
      </c>
      <c r="C21" s="251" t="s">
        <v>209</v>
      </c>
      <c r="D21" s="251" t="s">
        <v>405</v>
      </c>
      <c r="E21" s="251" t="s">
        <v>408</v>
      </c>
      <c r="F21" s="251" t="s">
        <v>409</v>
      </c>
      <c r="G21"/>
    </row>
    <row r="22" spans="2:7">
      <c r="B22" s="251" t="s">
        <v>233</v>
      </c>
      <c r="C22" s="251" t="s">
        <v>209</v>
      </c>
      <c r="D22" s="251" t="s">
        <v>405</v>
      </c>
      <c r="E22" s="251" t="s">
        <v>408</v>
      </c>
      <c r="F22" s="251" t="s">
        <v>410</v>
      </c>
      <c r="G22"/>
    </row>
    <row r="23" spans="2:7">
      <c r="B23" s="251" t="s">
        <v>239</v>
      </c>
      <c r="C23" s="251" t="s">
        <v>209</v>
      </c>
      <c r="D23" s="251" t="s">
        <v>405</v>
      </c>
      <c r="E23" s="251" t="s">
        <v>411</v>
      </c>
      <c r="F23" s="251" t="s">
        <v>412</v>
      </c>
      <c r="G23"/>
    </row>
    <row r="24" spans="2:7">
      <c r="B24" s="251" t="s">
        <v>242</v>
      </c>
      <c r="C24" s="251" t="s">
        <v>209</v>
      </c>
      <c r="D24" s="251" t="s">
        <v>405</v>
      </c>
      <c r="E24" s="251" t="s">
        <v>413</v>
      </c>
      <c r="F24" s="251" t="s">
        <v>414</v>
      </c>
      <c r="G24"/>
    </row>
    <row r="25" spans="2:7">
      <c r="B25" s="251" t="s">
        <v>243</v>
      </c>
      <c r="C25" s="251" t="s">
        <v>209</v>
      </c>
      <c r="D25" s="251" t="s">
        <v>405</v>
      </c>
      <c r="E25" s="251" t="s">
        <v>413</v>
      </c>
      <c r="F25" s="251" t="s">
        <v>415</v>
      </c>
      <c r="G25"/>
    </row>
    <row r="26" spans="2:7">
      <c r="B26" s="251" t="s">
        <v>244</v>
      </c>
      <c r="C26" s="251" t="s">
        <v>209</v>
      </c>
      <c r="D26" s="251" t="s">
        <v>405</v>
      </c>
      <c r="E26" s="251" t="s">
        <v>413</v>
      </c>
      <c r="F26" s="251" t="s">
        <v>416</v>
      </c>
      <c r="G26"/>
    </row>
    <row r="27" spans="2:7">
      <c r="B27" s="251" t="s">
        <v>248</v>
      </c>
      <c r="C27" s="251" t="s">
        <v>209</v>
      </c>
      <c r="D27" s="251" t="s">
        <v>405</v>
      </c>
      <c r="E27" s="251" t="s">
        <v>417</v>
      </c>
      <c r="F27" s="251" t="s">
        <v>412</v>
      </c>
      <c r="G27"/>
    </row>
    <row r="28" spans="2:7">
      <c r="B28" s="251" t="s">
        <v>250</v>
      </c>
      <c r="C28" s="251" t="s">
        <v>209</v>
      </c>
      <c r="D28" s="251" t="s">
        <v>405</v>
      </c>
      <c r="E28" s="251" t="s">
        <v>418</v>
      </c>
      <c r="F28" s="251" t="s">
        <v>412</v>
      </c>
      <c r="G28"/>
    </row>
    <row r="29" spans="2:7">
      <c r="B29" s="251" t="s">
        <v>264</v>
      </c>
      <c r="C29" s="251" t="s">
        <v>209</v>
      </c>
      <c r="D29" s="251" t="s">
        <v>405</v>
      </c>
      <c r="E29" s="251" t="s">
        <v>419</v>
      </c>
      <c r="F29" s="251" t="s">
        <v>412</v>
      </c>
      <c r="G29"/>
    </row>
    <row r="30" spans="2:7">
      <c r="B30" s="251" t="s">
        <v>265</v>
      </c>
      <c r="C30" s="251" t="s">
        <v>209</v>
      </c>
      <c r="D30" s="251" t="s">
        <v>405</v>
      </c>
      <c r="E30" s="251" t="s">
        <v>420</v>
      </c>
      <c r="F30" s="251" t="s">
        <v>421</v>
      </c>
      <c r="G30"/>
    </row>
    <row r="31" spans="2:7">
      <c r="B31" s="251" t="s">
        <v>422</v>
      </c>
      <c r="C31" s="251" t="s">
        <v>209</v>
      </c>
      <c r="D31" s="251" t="s">
        <v>405</v>
      </c>
      <c r="E31" s="251" t="s">
        <v>420</v>
      </c>
      <c r="F31" s="251" t="s">
        <v>423</v>
      </c>
      <c r="G31"/>
    </row>
    <row r="32" spans="2:7">
      <c r="B32" s="251" t="s">
        <v>270</v>
      </c>
      <c r="C32" s="251" t="s">
        <v>209</v>
      </c>
      <c r="D32" s="251" t="s">
        <v>405</v>
      </c>
      <c r="E32" s="251" t="s">
        <v>424</v>
      </c>
      <c r="F32" s="251" t="s">
        <v>425</v>
      </c>
      <c r="G32"/>
    </row>
    <row r="33" spans="2:7">
      <c r="B33" s="251" t="s">
        <v>274</v>
      </c>
      <c r="C33" s="251" t="s">
        <v>209</v>
      </c>
      <c r="D33" s="251" t="s">
        <v>405</v>
      </c>
      <c r="E33" s="251" t="s">
        <v>426</v>
      </c>
      <c r="F33" s="251" t="s">
        <v>427</v>
      </c>
      <c r="G33"/>
    </row>
    <row r="34" spans="2:7">
      <c r="B34" s="251" t="s">
        <v>271</v>
      </c>
      <c r="C34" s="251" t="s">
        <v>209</v>
      </c>
      <c r="D34" s="251" t="s">
        <v>405</v>
      </c>
      <c r="E34" s="251" t="s">
        <v>426</v>
      </c>
      <c r="F34" s="251" t="s">
        <v>428</v>
      </c>
      <c r="G34"/>
    </row>
    <row r="35" spans="2:7">
      <c r="B35" s="251" t="s">
        <v>276</v>
      </c>
      <c r="C35" s="251" t="s">
        <v>209</v>
      </c>
      <c r="D35" s="251" t="s">
        <v>405</v>
      </c>
      <c r="E35" s="251" t="s">
        <v>429</v>
      </c>
      <c r="F35" s="251" t="s">
        <v>430</v>
      </c>
      <c r="G35"/>
    </row>
    <row r="36" spans="2:7">
      <c r="B36" s="251" t="s">
        <v>275</v>
      </c>
      <c r="C36" s="251" t="s">
        <v>209</v>
      </c>
      <c r="D36" s="251" t="s">
        <v>405</v>
      </c>
      <c r="E36" s="251" t="s">
        <v>429</v>
      </c>
      <c r="F36" s="251" t="s">
        <v>414</v>
      </c>
      <c r="G36"/>
    </row>
    <row r="37" spans="2:7">
      <c r="B37" s="251" t="s">
        <v>278</v>
      </c>
      <c r="C37" s="251" t="s">
        <v>209</v>
      </c>
      <c r="D37" s="251" t="s">
        <v>405</v>
      </c>
      <c r="E37" s="251" t="s">
        <v>431</v>
      </c>
      <c r="F37" s="251" t="s">
        <v>432</v>
      </c>
      <c r="G37"/>
    </row>
    <row r="38" spans="2:7">
      <c r="B38" s="251" t="s">
        <v>279</v>
      </c>
      <c r="C38" s="251" t="s">
        <v>209</v>
      </c>
      <c r="D38" s="251" t="s">
        <v>405</v>
      </c>
      <c r="E38" s="251" t="s">
        <v>431</v>
      </c>
      <c r="F38" s="251" t="s">
        <v>433</v>
      </c>
      <c r="G38"/>
    </row>
    <row r="39" spans="2:7">
      <c r="B39" s="251" t="s">
        <v>280</v>
      </c>
      <c r="C39" s="251" t="s">
        <v>209</v>
      </c>
      <c r="D39" s="251" t="s">
        <v>405</v>
      </c>
      <c r="E39" s="251" t="s">
        <v>431</v>
      </c>
      <c r="F39" s="251" t="s">
        <v>434</v>
      </c>
      <c r="G39"/>
    </row>
    <row r="40" spans="2:7">
      <c r="B40" s="251" t="s">
        <v>283</v>
      </c>
      <c r="C40" s="251" t="s">
        <v>209</v>
      </c>
      <c r="D40" s="251" t="s">
        <v>405</v>
      </c>
      <c r="E40" s="251" t="s">
        <v>435</v>
      </c>
      <c r="F40" s="251" t="s">
        <v>412</v>
      </c>
      <c r="G40"/>
    </row>
    <row r="41" spans="2:7">
      <c r="G41"/>
    </row>
    <row r="42" spans="2:7" ht="15">
      <c r="B42" s="258" t="s">
        <v>436</v>
      </c>
      <c r="E42"/>
      <c r="G42"/>
    </row>
    <row r="43" spans="2:7">
      <c r="B43" s="251" t="s">
        <v>246</v>
      </c>
      <c r="C43" s="251" t="s">
        <v>209</v>
      </c>
      <c r="D43" s="251" t="s">
        <v>405</v>
      </c>
      <c r="E43" s="251" t="s">
        <v>437</v>
      </c>
      <c r="F43" s="251" t="s">
        <v>438</v>
      </c>
      <c r="G43"/>
    </row>
    <row r="44" spans="2:7">
      <c r="B44" s="251" t="s">
        <v>242</v>
      </c>
      <c r="C44" s="251" t="s">
        <v>209</v>
      </c>
      <c r="D44" s="251" t="s">
        <v>405</v>
      </c>
      <c r="E44" s="251" t="s">
        <v>413</v>
      </c>
      <c r="F44" s="251" t="s">
        <v>414</v>
      </c>
      <c r="G44"/>
    </row>
    <row r="45" spans="2:7">
      <c r="B45" s="251" t="s">
        <v>249</v>
      </c>
      <c r="C45" s="251" t="s">
        <v>209</v>
      </c>
      <c r="D45" s="251" t="s">
        <v>405</v>
      </c>
      <c r="E45" s="251" t="s">
        <v>417</v>
      </c>
      <c r="F45" s="251" t="s">
        <v>439</v>
      </c>
      <c r="G45"/>
    </row>
    <row r="46" spans="2:7">
      <c r="B46" s="251" t="s">
        <v>252</v>
      </c>
      <c r="C46" s="251" t="s">
        <v>209</v>
      </c>
      <c r="D46" s="251" t="s">
        <v>405</v>
      </c>
      <c r="E46" s="251" t="s">
        <v>418</v>
      </c>
      <c r="F46" s="251" t="s">
        <v>440</v>
      </c>
      <c r="G46"/>
    </row>
    <row r="47" spans="2:7">
      <c r="B47" s="251" t="s">
        <v>267</v>
      </c>
      <c r="C47" s="251" t="s">
        <v>209</v>
      </c>
      <c r="D47" s="251" t="s">
        <v>405</v>
      </c>
      <c r="E47" s="251" t="s">
        <v>420</v>
      </c>
      <c r="F47" s="251" t="s">
        <v>441</v>
      </c>
      <c r="G47"/>
    </row>
    <row r="48" spans="2:7">
      <c r="B48" s="251" t="s">
        <v>273</v>
      </c>
      <c r="C48" s="251" t="s">
        <v>209</v>
      </c>
      <c r="D48" s="251" t="s">
        <v>405</v>
      </c>
      <c r="E48" s="251" t="s">
        <v>426</v>
      </c>
      <c r="F48" s="251" t="s">
        <v>442</v>
      </c>
      <c r="G48"/>
    </row>
    <row r="49" spans="2:7">
      <c r="B49" s="251" t="s">
        <v>277</v>
      </c>
      <c r="C49" s="251" t="s">
        <v>209</v>
      </c>
      <c r="D49" s="251" t="s">
        <v>405</v>
      </c>
      <c r="E49" s="251" t="s">
        <v>443</v>
      </c>
      <c r="F49" s="251" t="s">
        <v>444</v>
      </c>
      <c r="G49"/>
    </row>
    <row r="50" spans="2:7">
      <c r="B50" s="251" t="s">
        <v>284</v>
      </c>
      <c r="C50" s="251" t="s">
        <v>209</v>
      </c>
      <c r="D50" s="251" t="s">
        <v>405</v>
      </c>
      <c r="E50" s="251" t="s">
        <v>435</v>
      </c>
      <c r="F50" s="251" t="s">
        <v>439</v>
      </c>
      <c r="G50"/>
    </row>
    <row r="51" spans="2:7">
      <c r="B51" s="251" t="s">
        <v>286</v>
      </c>
      <c r="C51" s="251" t="s">
        <v>209</v>
      </c>
      <c r="D51" s="251" t="s">
        <v>405</v>
      </c>
      <c r="E51" s="251" t="s">
        <v>445</v>
      </c>
      <c r="F51" s="251" t="s">
        <v>439</v>
      </c>
      <c r="G51"/>
    </row>
    <row r="52" spans="2:7">
      <c r="G52"/>
    </row>
    <row r="53" spans="2:7" ht="15">
      <c r="B53" s="258" t="s">
        <v>446</v>
      </c>
      <c r="E53"/>
      <c r="G53"/>
    </row>
    <row r="54" spans="2:7">
      <c r="B54" s="251" t="s">
        <v>235</v>
      </c>
      <c r="C54" s="251" t="s">
        <v>209</v>
      </c>
      <c r="D54" s="251" t="s">
        <v>405</v>
      </c>
      <c r="E54" s="251" t="s">
        <v>447</v>
      </c>
      <c r="F54" s="251" t="s">
        <v>448</v>
      </c>
      <c r="G54"/>
    </row>
    <row r="55" spans="2:7">
      <c r="B55" s="251" t="s">
        <v>251</v>
      </c>
      <c r="C55" s="251" t="s">
        <v>209</v>
      </c>
      <c r="D55" s="251" t="s">
        <v>405</v>
      </c>
      <c r="E55" s="251" t="s">
        <v>418</v>
      </c>
      <c r="F55" s="251" t="s">
        <v>449</v>
      </c>
      <c r="G55"/>
    </row>
    <row r="56" spans="2:7">
      <c r="B56" s="251" t="s">
        <v>450</v>
      </c>
      <c r="C56" s="251" t="s">
        <v>209</v>
      </c>
      <c r="D56" s="251" t="s">
        <v>405</v>
      </c>
      <c r="E56" s="251" t="s">
        <v>418</v>
      </c>
      <c r="F56" s="251" t="s">
        <v>451</v>
      </c>
      <c r="G56"/>
    </row>
    <row r="57" spans="2:7">
      <c r="B57" s="251" t="s">
        <v>257</v>
      </c>
      <c r="C57" s="251" t="s">
        <v>209</v>
      </c>
      <c r="D57" s="251" t="s">
        <v>405</v>
      </c>
      <c r="E57" s="251" t="s">
        <v>452</v>
      </c>
      <c r="F57" s="251" t="s">
        <v>453</v>
      </c>
      <c r="G57"/>
    </row>
    <row r="58" spans="2:7">
      <c r="B58" s="251" t="s">
        <v>258</v>
      </c>
      <c r="C58" s="251" t="s">
        <v>209</v>
      </c>
      <c r="D58" s="251" t="s">
        <v>405</v>
      </c>
      <c r="E58" s="251" t="s">
        <v>452</v>
      </c>
      <c r="F58" s="251" t="s">
        <v>454</v>
      </c>
      <c r="G58"/>
    </row>
    <row r="59" spans="2:7">
      <c r="B59" s="251" t="s">
        <v>255</v>
      </c>
      <c r="C59" s="251" t="s">
        <v>209</v>
      </c>
      <c r="D59" s="251" t="s">
        <v>405</v>
      </c>
      <c r="E59" s="251" t="s">
        <v>455</v>
      </c>
      <c r="F59" s="251" t="s">
        <v>456</v>
      </c>
      <c r="G59"/>
    </row>
    <row r="60" spans="2:7">
      <c r="B60" s="251" t="s">
        <v>256</v>
      </c>
      <c r="C60" s="251" t="s">
        <v>209</v>
      </c>
      <c r="D60" s="251" t="s">
        <v>405</v>
      </c>
      <c r="E60" s="251" t="s">
        <v>455</v>
      </c>
      <c r="F60" s="251" t="s">
        <v>457</v>
      </c>
      <c r="G60"/>
    </row>
    <row r="61" spans="2:7">
      <c r="B61" s="251" t="s">
        <v>254</v>
      </c>
      <c r="C61" s="251" t="s">
        <v>209</v>
      </c>
      <c r="D61" s="251" t="s">
        <v>405</v>
      </c>
      <c r="E61" s="251" t="s">
        <v>455</v>
      </c>
      <c r="F61" s="251" t="s">
        <v>458</v>
      </c>
      <c r="G61"/>
    </row>
    <row r="62" spans="2:7">
      <c r="B62" s="251" t="s">
        <v>261</v>
      </c>
      <c r="C62" s="251" t="s">
        <v>209</v>
      </c>
      <c r="D62" s="251" t="s">
        <v>405</v>
      </c>
      <c r="E62" s="251" t="s">
        <v>459</v>
      </c>
      <c r="F62" s="251" t="s">
        <v>460</v>
      </c>
      <c r="G62"/>
    </row>
    <row r="63" spans="2:7">
      <c r="B63" s="251" t="s">
        <v>262</v>
      </c>
      <c r="C63" s="251" t="s">
        <v>209</v>
      </c>
      <c r="D63" s="251" t="s">
        <v>405</v>
      </c>
      <c r="E63" s="251" t="s">
        <v>461</v>
      </c>
      <c r="F63" s="251" t="s">
        <v>462</v>
      </c>
      <c r="G63"/>
    </row>
    <row r="64" spans="2:7">
      <c r="B64" s="251" t="s">
        <v>287</v>
      </c>
      <c r="C64" s="251" t="s">
        <v>209</v>
      </c>
      <c r="D64" s="251" t="s">
        <v>405</v>
      </c>
      <c r="E64" s="251" t="s">
        <v>463</v>
      </c>
      <c r="F64" s="251" t="s">
        <v>456</v>
      </c>
      <c r="G64"/>
    </row>
    <row r="65" spans="2:16">
      <c r="G65"/>
    </row>
    <row r="66" spans="2:16" ht="15">
      <c r="B66" s="258" t="s">
        <v>464</v>
      </c>
      <c r="E66"/>
      <c r="G66"/>
    </row>
    <row r="67" spans="2:16">
      <c r="B67" s="251" t="s">
        <v>237</v>
      </c>
      <c r="C67" s="251" t="s">
        <v>209</v>
      </c>
      <c r="D67" s="251" t="s">
        <v>405</v>
      </c>
      <c r="E67" s="251" t="s">
        <v>465</v>
      </c>
      <c r="F67" s="251" t="s">
        <v>466</v>
      </c>
      <c r="G67"/>
    </row>
    <row r="68" spans="2:16">
      <c r="B68" s="251" t="s">
        <v>240</v>
      </c>
      <c r="C68" s="251" t="s">
        <v>209</v>
      </c>
      <c r="D68" s="251" t="s">
        <v>405</v>
      </c>
      <c r="E68" s="251" t="s">
        <v>467</v>
      </c>
      <c r="F68" s="251" t="s">
        <v>468</v>
      </c>
      <c r="G68"/>
    </row>
    <row r="69" spans="2:16">
      <c r="B69" s="251" t="s">
        <v>241</v>
      </c>
      <c r="C69" s="251" t="s">
        <v>209</v>
      </c>
      <c r="D69" s="251" t="s">
        <v>405</v>
      </c>
      <c r="E69" s="251" t="s">
        <v>467</v>
      </c>
      <c r="F69" s="251" t="s">
        <v>469</v>
      </c>
      <c r="G69"/>
    </row>
    <row r="70" spans="2:16">
      <c r="B70" s="251" t="s">
        <v>247</v>
      </c>
      <c r="C70" s="251" t="s">
        <v>209</v>
      </c>
      <c r="D70" s="251" t="s">
        <v>405</v>
      </c>
      <c r="E70" s="251" t="s">
        <v>470</v>
      </c>
      <c r="F70" s="251" t="s">
        <v>471</v>
      </c>
      <c r="G70"/>
    </row>
    <row r="71" spans="2:16">
      <c r="B71" s="251" t="s">
        <v>260</v>
      </c>
      <c r="C71" s="251" t="s">
        <v>209</v>
      </c>
      <c r="D71" s="251" t="s">
        <v>405</v>
      </c>
      <c r="E71" s="251" t="s">
        <v>472</v>
      </c>
      <c r="F71" s="251" t="s">
        <v>466</v>
      </c>
      <c r="G71"/>
    </row>
    <row r="72" spans="2:16">
      <c r="B72" s="251" t="s">
        <v>259</v>
      </c>
      <c r="C72" s="251" t="s">
        <v>209</v>
      </c>
      <c r="D72" s="251" t="s">
        <v>405</v>
      </c>
      <c r="E72" s="251" t="s">
        <v>472</v>
      </c>
      <c r="F72" s="251" t="s">
        <v>473</v>
      </c>
      <c r="G72"/>
    </row>
    <row r="73" spans="2:16">
      <c r="B73" s="251" t="s">
        <v>263</v>
      </c>
      <c r="C73" s="251" t="s">
        <v>209</v>
      </c>
      <c r="D73" s="251" t="s">
        <v>405</v>
      </c>
      <c r="E73" s="251" t="s">
        <v>474</v>
      </c>
      <c r="F73" s="251" t="s">
        <v>466</v>
      </c>
      <c r="G73"/>
    </row>
    <row r="74" spans="2:16">
      <c r="B74" s="251" t="s">
        <v>285</v>
      </c>
      <c r="C74" s="251" t="s">
        <v>209</v>
      </c>
      <c r="D74" s="251" t="s">
        <v>405</v>
      </c>
      <c r="E74" s="251" t="s">
        <v>475</v>
      </c>
      <c r="F74" s="251" t="s">
        <v>468</v>
      </c>
      <c r="G74"/>
    </row>
    <row r="75" spans="2:16">
      <c r="B75" s="251" t="s">
        <v>52</v>
      </c>
      <c r="C75" s="251" t="s">
        <v>209</v>
      </c>
      <c r="D75" s="251" t="s">
        <v>405</v>
      </c>
      <c r="E75" s="251" t="s">
        <v>476</v>
      </c>
      <c r="F75" s="251" t="s">
        <v>477</v>
      </c>
      <c r="G75"/>
      <c r="P75"/>
    </row>
    <row r="76" spans="2:16">
      <c r="B76" s="251" t="s">
        <v>292</v>
      </c>
      <c r="C76" s="251" t="s">
        <v>209</v>
      </c>
      <c r="D76" s="251" t="s">
        <v>405</v>
      </c>
      <c r="F76" s="251" t="s">
        <v>478</v>
      </c>
      <c r="G76"/>
      <c r="P76"/>
    </row>
    <row r="77" spans="2:16">
      <c r="G77"/>
    </row>
    <row r="78" spans="2:16" ht="15">
      <c r="B78" s="258" t="s">
        <v>479</v>
      </c>
      <c r="E78"/>
      <c r="G78"/>
    </row>
    <row r="79" spans="2:16">
      <c r="B79" s="251" t="s">
        <v>236</v>
      </c>
      <c r="C79" s="251" t="s">
        <v>209</v>
      </c>
      <c r="D79" s="251" t="s">
        <v>405</v>
      </c>
      <c r="E79" s="251" t="s">
        <v>480</v>
      </c>
      <c r="F79" s="251" t="s">
        <v>481</v>
      </c>
      <c r="G79"/>
    </row>
    <row r="80" spans="2:16">
      <c r="B80" s="251" t="s">
        <v>238</v>
      </c>
      <c r="C80" s="251" t="s">
        <v>209</v>
      </c>
      <c r="D80" s="251" t="s">
        <v>405</v>
      </c>
      <c r="E80" s="251" t="s">
        <v>482</v>
      </c>
      <c r="F80" s="251" t="s">
        <v>483</v>
      </c>
      <c r="G80"/>
    </row>
    <row r="81" spans="2:18">
      <c r="G81"/>
    </row>
    <row r="82" spans="2:18" ht="15">
      <c r="B82" s="258" t="s">
        <v>484</v>
      </c>
      <c r="E82"/>
      <c r="G82"/>
    </row>
    <row r="83" spans="2:18">
      <c r="B83" s="251" t="s">
        <v>291</v>
      </c>
      <c r="C83" s="251" t="s">
        <v>209</v>
      </c>
      <c r="D83" s="251" t="s">
        <v>405</v>
      </c>
      <c r="E83" s="251" t="s">
        <v>485</v>
      </c>
      <c r="F83" s="251" t="s">
        <v>486</v>
      </c>
      <c r="G83"/>
    </row>
    <row r="84" spans="2:18">
      <c r="B84" s="251" t="s">
        <v>289</v>
      </c>
      <c r="C84" s="251" t="s">
        <v>209</v>
      </c>
      <c r="D84" s="251" t="s">
        <v>405</v>
      </c>
      <c r="E84" s="251" t="s">
        <v>487</v>
      </c>
      <c r="F84" s="251" t="s">
        <v>488</v>
      </c>
      <c r="G84"/>
    </row>
    <row r="85" spans="2:18">
      <c r="B85" s="251" t="s">
        <v>288</v>
      </c>
      <c r="C85" s="251" t="s">
        <v>209</v>
      </c>
      <c r="D85" s="251" t="s">
        <v>405</v>
      </c>
      <c r="E85" s="251" t="s">
        <v>489</v>
      </c>
      <c r="F85" s="251" t="s">
        <v>490</v>
      </c>
      <c r="G85"/>
      <c r="H85" s="251" t="s">
        <v>39</v>
      </c>
    </row>
    <row r="86" spans="2:18">
      <c r="B86" s="251" t="s">
        <v>491</v>
      </c>
      <c r="C86" s="251" t="s">
        <v>209</v>
      </c>
      <c r="D86" s="251" t="s">
        <v>405</v>
      </c>
      <c r="E86" s="257" t="s">
        <v>492</v>
      </c>
      <c r="F86" s="251" t="s">
        <v>493</v>
      </c>
      <c r="G86"/>
    </row>
    <row r="87" spans="2:18">
      <c r="B87" s="251" t="s">
        <v>281</v>
      </c>
      <c r="C87" s="251" t="s">
        <v>209</v>
      </c>
      <c r="D87" s="251" t="s">
        <v>405</v>
      </c>
      <c r="E87" s="251" t="s">
        <v>494</v>
      </c>
      <c r="F87" s="251" t="s">
        <v>495</v>
      </c>
      <c r="G87"/>
    </row>
    <row r="88" spans="2:18">
      <c r="B88" s="251" t="s">
        <v>282</v>
      </c>
      <c r="C88" s="251" t="s">
        <v>209</v>
      </c>
      <c r="D88" s="251" t="s">
        <v>405</v>
      </c>
      <c r="E88" s="251" t="s">
        <v>431</v>
      </c>
      <c r="F88" s="251" t="s">
        <v>496</v>
      </c>
      <c r="G88"/>
    </row>
    <row r="89" spans="2:18">
      <c r="B89" s="251" t="s">
        <v>272</v>
      </c>
      <c r="C89" s="251" t="s">
        <v>209</v>
      </c>
      <c r="D89" s="251" t="s">
        <v>405</v>
      </c>
      <c r="E89" s="251" t="s">
        <v>426</v>
      </c>
      <c r="F89" s="251" t="s">
        <v>497</v>
      </c>
      <c r="G89"/>
    </row>
    <row r="91" spans="2:18" ht="15">
      <c r="B91" s="258" t="s">
        <v>498</v>
      </c>
    </row>
    <row r="92" spans="2:18">
      <c r="B92" s="251" t="s">
        <v>306</v>
      </c>
      <c r="C92" s="251" t="s">
        <v>209</v>
      </c>
      <c r="D92" s="251" t="s">
        <v>197</v>
      </c>
      <c r="E92" s="251" t="s">
        <v>499</v>
      </c>
      <c r="F92" s="257" t="s">
        <v>500</v>
      </c>
      <c r="G92" s="257"/>
      <c r="K92"/>
      <c r="M92"/>
      <c r="O92"/>
    </row>
    <row r="93" spans="2:18">
      <c r="B93" s="251" t="s">
        <v>308</v>
      </c>
      <c r="C93" s="251" t="s">
        <v>209</v>
      </c>
      <c r="D93" s="251" t="s">
        <v>197</v>
      </c>
      <c r="E93" s="251" t="s">
        <v>501</v>
      </c>
      <c r="F93" s="257" t="s">
        <v>500</v>
      </c>
      <c r="I93"/>
      <c r="M93"/>
      <c r="O93"/>
    </row>
    <row r="94" spans="2:18">
      <c r="B94" s="251" t="s">
        <v>310</v>
      </c>
      <c r="C94" s="251" t="s">
        <v>209</v>
      </c>
      <c r="D94" s="251" t="s">
        <v>197</v>
      </c>
      <c r="E94" s="251" t="s">
        <v>502</v>
      </c>
      <c r="F94" s="257" t="s">
        <v>503</v>
      </c>
      <c r="I94"/>
      <c r="M94"/>
      <c r="O94"/>
      <c r="R94"/>
    </row>
    <row r="95" spans="2:18">
      <c r="M95"/>
      <c r="O95"/>
    </row>
    <row r="96" spans="2:18">
      <c r="B96" s="251" t="s">
        <v>312</v>
      </c>
      <c r="C96" s="251" t="s">
        <v>209</v>
      </c>
      <c r="D96" s="251" t="s">
        <v>197</v>
      </c>
      <c r="E96" s="251" t="s">
        <v>504</v>
      </c>
      <c r="F96" s="257" t="s">
        <v>500</v>
      </c>
      <c r="H96"/>
      <c r="L96"/>
      <c r="M96"/>
      <c r="O96"/>
      <c r="P96"/>
    </row>
    <row r="97" spans="2:18">
      <c r="B97" s="251" t="s">
        <v>314</v>
      </c>
      <c r="C97" s="251" t="s">
        <v>209</v>
      </c>
      <c r="D97" s="251" t="s">
        <v>197</v>
      </c>
      <c r="E97" s="251" t="s">
        <v>505</v>
      </c>
      <c r="F97" s="257" t="s">
        <v>500</v>
      </c>
      <c r="J97"/>
      <c r="M97"/>
      <c r="N97"/>
      <c r="O97"/>
    </row>
    <row r="98" spans="2:18">
      <c r="B98" s="251" t="s">
        <v>316</v>
      </c>
      <c r="C98" s="251" t="s">
        <v>209</v>
      </c>
      <c r="D98" s="251" t="s">
        <v>197</v>
      </c>
      <c r="E98" s="251" t="s">
        <v>506</v>
      </c>
      <c r="F98" s="257" t="s">
        <v>503</v>
      </c>
      <c r="I98"/>
      <c r="M98"/>
      <c r="O98"/>
      <c r="R98"/>
    </row>
    <row r="99" spans="2:18">
      <c r="M99"/>
      <c r="O99"/>
    </row>
    <row r="100" spans="2:18">
      <c r="B100" s="251" t="s">
        <v>318</v>
      </c>
      <c r="C100" s="251" t="s">
        <v>209</v>
      </c>
      <c r="D100" s="251" t="s">
        <v>197</v>
      </c>
      <c r="E100" s="251" t="s">
        <v>507</v>
      </c>
      <c r="F100" s="257" t="s">
        <v>500</v>
      </c>
      <c r="K100"/>
      <c r="M100"/>
      <c r="O100"/>
    </row>
    <row r="101" spans="2:18">
      <c r="B101" s="251" t="s">
        <v>320</v>
      </c>
      <c r="C101" s="251" t="s">
        <v>209</v>
      </c>
      <c r="D101" s="251" t="s">
        <v>197</v>
      </c>
      <c r="E101" s="251" t="s">
        <v>508</v>
      </c>
      <c r="F101" s="257" t="s">
        <v>500</v>
      </c>
      <c r="J101"/>
      <c r="M101"/>
      <c r="N101"/>
      <c r="O101"/>
    </row>
    <row r="102" spans="2:18">
      <c r="B102" s="251" t="s">
        <v>322</v>
      </c>
      <c r="C102" s="251" t="s">
        <v>209</v>
      </c>
      <c r="D102" s="251" t="s">
        <v>197</v>
      </c>
      <c r="E102" s="251" t="s">
        <v>509</v>
      </c>
      <c r="F102" s="257" t="s">
        <v>503</v>
      </c>
      <c r="M102"/>
      <c r="O102"/>
      <c r="R102"/>
    </row>
    <row r="103" spans="2:18">
      <c r="M103"/>
      <c r="O103"/>
    </row>
    <row r="104" spans="2:18">
      <c r="B104" s="251" t="s">
        <v>324</v>
      </c>
      <c r="C104" s="251" t="s">
        <v>209</v>
      </c>
      <c r="D104" s="251" t="s">
        <v>197</v>
      </c>
      <c r="E104" s="251" t="s">
        <v>510</v>
      </c>
      <c r="F104" s="257" t="s">
        <v>500</v>
      </c>
      <c r="K104"/>
      <c r="M104"/>
      <c r="O104"/>
    </row>
    <row r="105" spans="2:18">
      <c r="B105" s="251" t="s">
        <v>326</v>
      </c>
      <c r="C105" s="251" t="s">
        <v>209</v>
      </c>
      <c r="D105" s="251" t="s">
        <v>197</v>
      </c>
      <c r="E105" s="251" t="s">
        <v>511</v>
      </c>
      <c r="F105" s="257" t="s">
        <v>500</v>
      </c>
      <c r="I105"/>
      <c r="M105"/>
      <c r="O105"/>
    </row>
    <row r="106" spans="2:18">
      <c r="B106" s="251" t="s">
        <v>328</v>
      </c>
      <c r="C106" s="251" t="s">
        <v>209</v>
      </c>
      <c r="D106" s="251" t="s">
        <v>197</v>
      </c>
      <c r="E106" s="251" t="s">
        <v>512</v>
      </c>
      <c r="F106" s="257" t="s">
        <v>503</v>
      </c>
      <c r="H106"/>
      <c r="L106"/>
      <c r="M106"/>
      <c r="O106"/>
      <c r="Q106"/>
    </row>
    <row r="107" spans="2:18">
      <c r="F107"/>
      <c r="M107"/>
      <c r="O107"/>
    </row>
    <row r="108" spans="2:18">
      <c r="B108" s="251" t="s">
        <v>330</v>
      </c>
      <c r="C108" s="251" t="s">
        <v>209</v>
      </c>
      <c r="D108" s="251" t="s">
        <v>197</v>
      </c>
      <c r="E108" s="251" t="s">
        <v>513</v>
      </c>
      <c r="F108" s="257" t="s">
        <v>500</v>
      </c>
      <c r="K108"/>
      <c r="M108"/>
      <c r="O108"/>
    </row>
    <row r="109" spans="2:18">
      <c r="B109" s="251" t="s">
        <v>332</v>
      </c>
      <c r="C109" s="251" t="s">
        <v>209</v>
      </c>
      <c r="D109" s="251" t="s">
        <v>197</v>
      </c>
      <c r="E109" s="251" t="s">
        <v>514</v>
      </c>
      <c r="F109" s="257" t="s">
        <v>500</v>
      </c>
      <c r="J109"/>
      <c r="M109"/>
      <c r="N109"/>
      <c r="O109"/>
    </row>
    <row r="110" spans="2:18">
      <c r="B110" s="251" t="s">
        <v>334</v>
      </c>
      <c r="C110" s="251" t="s">
        <v>209</v>
      </c>
      <c r="D110" s="251" t="s">
        <v>197</v>
      </c>
      <c r="E110" s="251" t="s">
        <v>515</v>
      </c>
      <c r="F110" s="257" t="s">
        <v>503</v>
      </c>
      <c r="M110"/>
      <c r="O110"/>
      <c r="R110"/>
    </row>
    <row r="111" spans="2:18">
      <c r="M111"/>
      <c r="O111"/>
    </row>
    <row r="112" spans="2:18">
      <c r="B112"/>
      <c r="C112"/>
      <c r="D112"/>
      <c r="E112"/>
      <c r="F112"/>
      <c r="G112"/>
      <c r="L112"/>
      <c r="M112"/>
      <c r="O112"/>
      <c r="P112"/>
    </row>
    <row r="113" spans="2:18">
      <c r="B113"/>
      <c r="C113"/>
      <c r="D113"/>
      <c r="E113"/>
      <c r="F113"/>
      <c r="G113"/>
      <c r="L113"/>
      <c r="M113"/>
      <c r="O113"/>
      <c r="P113"/>
    </row>
    <row r="114" spans="2:18">
      <c r="M114"/>
      <c r="O114"/>
    </row>
    <row r="115" spans="2:18">
      <c r="B115" s="251" t="s">
        <v>338</v>
      </c>
      <c r="C115" s="251" t="s">
        <v>209</v>
      </c>
      <c r="D115" s="251" t="s">
        <v>197</v>
      </c>
      <c r="E115" s="251" t="s">
        <v>516</v>
      </c>
      <c r="F115" s="257" t="s">
        <v>517</v>
      </c>
      <c r="G115" s="257"/>
      <c r="J115"/>
      <c r="M115"/>
      <c r="O115"/>
    </row>
    <row r="116" spans="2:18">
      <c r="B116" s="251" t="s">
        <v>340</v>
      </c>
      <c r="C116" s="251" t="s">
        <v>209</v>
      </c>
      <c r="D116" s="251" t="s">
        <v>197</v>
      </c>
      <c r="E116" s="251" t="s">
        <v>518</v>
      </c>
      <c r="F116" s="257" t="s">
        <v>517</v>
      </c>
      <c r="J116"/>
      <c r="M116"/>
      <c r="O116"/>
    </row>
    <row r="117" spans="2:18">
      <c r="B117" s="251" t="s">
        <v>342</v>
      </c>
      <c r="C117" s="251" t="s">
        <v>209</v>
      </c>
      <c r="D117" s="251" t="s">
        <v>197</v>
      </c>
      <c r="E117" s="251" t="s">
        <v>516</v>
      </c>
      <c r="F117" s="257" t="s">
        <v>519</v>
      </c>
      <c r="J117"/>
      <c r="M117"/>
      <c r="N117"/>
      <c r="O117"/>
    </row>
    <row r="118" spans="2:18">
      <c r="B118" s="251" t="s">
        <v>344</v>
      </c>
      <c r="C118" s="251" t="s">
        <v>209</v>
      </c>
      <c r="D118" s="251" t="s">
        <v>197</v>
      </c>
      <c r="E118" s="251" t="s">
        <v>520</v>
      </c>
      <c r="F118" s="257" t="s">
        <v>519</v>
      </c>
      <c r="J118"/>
      <c r="M118"/>
      <c r="N118"/>
      <c r="O118"/>
    </row>
    <row r="119" spans="2:18">
      <c r="M119"/>
      <c r="O119"/>
    </row>
    <row r="120" spans="2:18">
      <c r="B120" s="251" t="s">
        <v>346</v>
      </c>
      <c r="C120" s="251" t="s">
        <v>209</v>
      </c>
      <c r="D120" s="251" t="s">
        <v>197</v>
      </c>
      <c r="E120" s="251" t="s">
        <v>521</v>
      </c>
      <c r="F120" s="257" t="s">
        <v>519</v>
      </c>
      <c r="G120"/>
      <c r="K120"/>
      <c r="M120"/>
      <c r="O120"/>
    </row>
    <row r="121" spans="2:18">
      <c r="B121" s="251" t="s">
        <v>348</v>
      </c>
      <c r="C121" s="251" t="s">
        <v>209</v>
      </c>
      <c r="D121" s="251" t="s">
        <v>197</v>
      </c>
      <c r="E121" s="251" t="s">
        <v>349</v>
      </c>
      <c r="M121"/>
      <c r="O121"/>
      <c r="P121"/>
    </row>
    <row r="122" spans="2:18">
      <c r="B122" s="251" t="s">
        <v>350</v>
      </c>
      <c r="C122" s="251" t="s">
        <v>209</v>
      </c>
      <c r="D122" s="251" t="s">
        <v>197</v>
      </c>
      <c r="E122" s="251" t="s">
        <v>522</v>
      </c>
      <c r="F122" s="257" t="s">
        <v>519</v>
      </c>
      <c r="I122"/>
      <c r="M122"/>
      <c r="O122"/>
      <c r="Q122"/>
    </row>
    <row r="123" spans="2:18">
      <c r="B123" s="251" t="s">
        <v>352</v>
      </c>
      <c r="C123" s="251" t="s">
        <v>209</v>
      </c>
      <c r="D123" s="251" t="s">
        <v>197</v>
      </c>
      <c r="E123" s="251" t="s">
        <v>352</v>
      </c>
      <c r="F123" s="257" t="s">
        <v>519</v>
      </c>
      <c r="M123"/>
      <c r="N123"/>
      <c r="O123"/>
      <c r="R123"/>
    </row>
    <row r="124" spans="2:18">
      <c r="O124"/>
    </row>
    <row r="125" spans="2:18">
      <c r="B125" s="251" t="s">
        <v>354</v>
      </c>
      <c r="C125" s="251" t="s">
        <v>217</v>
      </c>
      <c r="D125" s="251" t="s">
        <v>197</v>
      </c>
      <c r="E125" s="257" t="s">
        <v>523</v>
      </c>
      <c r="O125"/>
    </row>
    <row r="126" spans="2:18">
      <c r="B126" s="251" t="s">
        <v>356</v>
      </c>
      <c r="C126" s="251" t="s">
        <v>217</v>
      </c>
      <c r="D126" s="251" t="s">
        <v>197</v>
      </c>
      <c r="E126" s="257" t="s">
        <v>524</v>
      </c>
    </row>
    <row r="127" spans="2:18">
      <c r="B127" s="251" t="s">
        <v>358</v>
      </c>
      <c r="C127" s="251" t="s">
        <v>217</v>
      </c>
      <c r="D127" s="251" t="s">
        <v>197</v>
      </c>
      <c r="E127" s="257" t="s">
        <v>525</v>
      </c>
      <c r="F127" s="257"/>
      <c r="G127" s="257"/>
    </row>
    <row r="128" spans="2:18">
      <c r="B128" s="251" t="s">
        <v>360</v>
      </c>
      <c r="C128" s="251" t="s">
        <v>217</v>
      </c>
      <c r="D128" s="251" t="s">
        <v>197</v>
      </c>
      <c r="E128" s="257" t="s">
        <v>245</v>
      </c>
      <c r="F128" s="257" t="s">
        <v>526</v>
      </c>
    </row>
    <row r="129" spans="2:10">
      <c r="B129" s="251" t="s">
        <v>362</v>
      </c>
      <c r="C129" s="251" t="s">
        <v>217</v>
      </c>
      <c r="D129" s="251" t="s">
        <v>197</v>
      </c>
      <c r="E129" s="257" t="s">
        <v>527</v>
      </c>
    </row>
    <row r="130" spans="2:10">
      <c r="B130" s="251" t="s">
        <v>364</v>
      </c>
      <c r="C130" s="251" t="s">
        <v>217</v>
      </c>
      <c r="D130" s="251" t="s">
        <v>197</v>
      </c>
      <c r="E130" s="257" t="s">
        <v>528</v>
      </c>
      <c r="F130" s="257" t="s">
        <v>526</v>
      </c>
    </row>
    <row r="131" spans="2:10">
      <c r="B131" s="251" t="s">
        <v>366</v>
      </c>
      <c r="C131" s="251" t="s">
        <v>217</v>
      </c>
      <c r="D131" s="251" t="s">
        <v>197</v>
      </c>
      <c r="E131" s="257" t="s">
        <v>529</v>
      </c>
      <c r="F131" s="257"/>
      <c r="G131" s="257"/>
      <c r="H131" s="257"/>
      <c r="I131" s="257"/>
      <c r="J131" s="257"/>
    </row>
    <row r="132" spans="2:10">
      <c r="B132" s="251" t="s">
        <v>368</v>
      </c>
      <c r="C132" s="251" t="s">
        <v>217</v>
      </c>
      <c r="D132" s="251" t="s">
        <v>197</v>
      </c>
      <c r="E132" s="251" t="s">
        <v>262</v>
      </c>
      <c r="H132"/>
    </row>
    <row r="133" spans="2:10">
      <c r="B133" s="251" t="s">
        <v>370</v>
      </c>
      <c r="C133" s="251" t="s">
        <v>217</v>
      </c>
      <c r="D133" s="251" t="s">
        <v>197</v>
      </c>
      <c r="E133" s="257" t="s">
        <v>530</v>
      </c>
      <c r="F133" s="257"/>
      <c r="G133" s="257" t="s">
        <v>526</v>
      </c>
    </row>
    <row r="134" spans="2:10">
      <c r="B134" s="251" t="s">
        <v>372</v>
      </c>
      <c r="C134" s="251" t="s">
        <v>217</v>
      </c>
      <c r="D134" s="251" t="s">
        <v>197</v>
      </c>
      <c r="E134" s="257" t="s">
        <v>531</v>
      </c>
    </row>
    <row r="135" spans="2:10">
      <c r="B135" s="251" t="s">
        <v>374</v>
      </c>
      <c r="C135" s="251" t="s">
        <v>217</v>
      </c>
      <c r="D135" s="251" t="s">
        <v>197</v>
      </c>
      <c r="E135" s="257" t="s">
        <v>532</v>
      </c>
    </row>
    <row r="136" spans="2:10">
      <c r="B136" s="251" t="s">
        <v>376</v>
      </c>
      <c r="C136" s="251" t="s">
        <v>217</v>
      </c>
      <c r="D136" s="251" t="s">
        <v>197</v>
      </c>
      <c r="E136" s="257" t="s">
        <v>533</v>
      </c>
    </row>
    <row r="137" spans="2:10">
      <c r="B137" s="251" t="s">
        <v>378</v>
      </c>
      <c r="C137" s="251" t="s">
        <v>217</v>
      </c>
      <c r="D137" s="251" t="s">
        <v>197</v>
      </c>
      <c r="E137" s="257" t="s">
        <v>534</v>
      </c>
      <c r="F137" s="257"/>
      <c r="G137" s="257"/>
      <c r="H137" s="257"/>
    </row>
    <row r="138" spans="2:10">
      <c r="B138" s="251" t="s">
        <v>380</v>
      </c>
      <c r="C138" s="251" t="s">
        <v>217</v>
      </c>
      <c r="D138" s="251" t="s">
        <v>197</v>
      </c>
      <c r="E138" s="257" t="s">
        <v>535</v>
      </c>
      <c r="F138" s="257"/>
    </row>
    <row r="139" spans="2:10">
      <c r="B139" s="251" t="s">
        <v>382</v>
      </c>
      <c r="C139" s="251" t="s">
        <v>217</v>
      </c>
      <c r="D139" s="251" t="s">
        <v>197</v>
      </c>
      <c r="E139" s="257" t="s">
        <v>536</v>
      </c>
    </row>
    <row r="140" spans="2:10">
      <c r="B140" s="251" t="s">
        <v>384</v>
      </c>
      <c r="C140" s="251" t="s">
        <v>217</v>
      </c>
      <c r="D140" s="251" t="s">
        <v>197</v>
      </c>
      <c r="E140" s="257" t="s">
        <v>537</v>
      </c>
      <c r="F140" s="257"/>
    </row>
    <row r="141" spans="2:10">
      <c r="B141" s="251" t="s">
        <v>386</v>
      </c>
      <c r="C141" s="251" t="s">
        <v>217</v>
      </c>
      <c r="D141" s="251" t="s">
        <v>197</v>
      </c>
      <c r="E141" s="257" t="s">
        <v>538</v>
      </c>
      <c r="F141" s="257"/>
    </row>
    <row r="142" spans="2:10">
      <c r="E142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V936"/>
  <sheetViews>
    <sheetView workbookViewId="0"/>
  </sheetViews>
  <sheetFormatPr defaultRowHeight="12.75"/>
  <cols>
    <col min="1" max="1" width="16" customWidth="1"/>
  </cols>
  <sheetData>
    <row r="1" spans="1:256" s="295" customFormat="1">
      <c r="A1" s="420" t="s">
        <v>663</v>
      </c>
      <c r="B1" s="421"/>
      <c r="C1" s="422"/>
      <c r="D1" s="423"/>
      <c r="E1" s="422"/>
      <c r="F1" s="423"/>
      <c r="G1" s="422"/>
      <c r="H1" s="423"/>
      <c r="I1" s="422"/>
      <c r="J1" s="423"/>
      <c r="K1" s="422"/>
      <c r="L1" s="423"/>
      <c r="M1" s="422"/>
      <c r="N1" s="423"/>
      <c r="O1" s="422"/>
      <c r="P1" s="423"/>
      <c r="Q1" s="422"/>
      <c r="R1" s="423"/>
      <c r="S1" s="422"/>
      <c r="T1" s="423"/>
      <c r="U1" s="422"/>
      <c r="V1" s="423"/>
      <c r="W1" s="422"/>
      <c r="X1" s="423"/>
      <c r="Y1" s="422"/>
      <c r="Z1" s="423"/>
      <c r="AA1" s="422" t="s">
        <v>843</v>
      </c>
      <c r="AB1" s="423"/>
      <c r="AC1" s="422"/>
      <c r="AD1" s="423"/>
      <c r="AE1" s="422"/>
      <c r="AF1" s="423"/>
      <c r="AG1" s="422"/>
      <c r="AH1" s="423"/>
      <c r="AI1" s="422"/>
      <c r="AJ1" s="423"/>
      <c r="AK1" s="422"/>
      <c r="AL1" s="423"/>
      <c r="AM1" s="422"/>
      <c r="AN1" s="423"/>
      <c r="AO1" s="422"/>
      <c r="AP1" s="423"/>
      <c r="AQ1" s="422"/>
      <c r="AR1" s="423"/>
      <c r="AS1" s="422"/>
      <c r="AT1" s="423"/>
      <c r="AU1" s="422"/>
      <c r="AV1" s="423"/>
      <c r="AW1" s="422"/>
      <c r="AX1" s="423"/>
      <c r="AY1" s="422"/>
      <c r="AZ1" s="423"/>
      <c r="BA1" s="422"/>
      <c r="BB1" s="423"/>
      <c r="BC1" s="422"/>
      <c r="BD1" s="423"/>
      <c r="BE1" s="422"/>
      <c r="BF1" s="423"/>
      <c r="BG1" s="422"/>
      <c r="BH1" s="423"/>
      <c r="BI1" s="422"/>
      <c r="BJ1" s="423"/>
      <c r="BK1" s="422"/>
      <c r="BL1" s="423"/>
      <c r="BM1" s="422"/>
      <c r="BN1" s="423"/>
      <c r="BO1" s="422"/>
      <c r="BP1" s="423"/>
      <c r="BQ1" s="422"/>
      <c r="BR1" s="423"/>
      <c r="BS1" s="422"/>
      <c r="BT1" s="423"/>
      <c r="BU1" s="422"/>
      <c r="BV1" s="423"/>
      <c r="BW1" s="422"/>
      <c r="BX1" s="423"/>
      <c r="BY1" s="422"/>
      <c r="BZ1" s="423"/>
      <c r="CA1" s="422"/>
      <c r="CB1" s="423"/>
      <c r="CC1" s="422"/>
      <c r="CD1" s="423"/>
      <c r="CE1" s="422"/>
      <c r="CF1" s="423"/>
      <c r="CG1" s="422"/>
      <c r="CH1" s="423"/>
      <c r="CI1" s="422"/>
      <c r="CJ1" s="423"/>
      <c r="CK1" s="422"/>
      <c r="CL1" s="423"/>
      <c r="CM1" s="422"/>
      <c r="CN1" s="423"/>
      <c r="CO1" s="422"/>
      <c r="CP1" s="423"/>
      <c r="CQ1" s="422"/>
      <c r="CR1" s="423"/>
      <c r="CS1" s="422"/>
      <c r="CT1" s="423"/>
      <c r="CU1" s="422"/>
      <c r="CV1" s="423"/>
      <c r="CW1" s="422"/>
      <c r="CX1" s="423"/>
      <c r="CY1" s="422"/>
      <c r="CZ1" s="423"/>
      <c r="DA1" s="422"/>
      <c r="DB1" s="423"/>
      <c r="DC1" s="422"/>
      <c r="DD1" s="423"/>
      <c r="DE1" s="422"/>
      <c r="DF1" s="423"/>
      <c r="DG1" s="422"/>
      <c r="DH1" s="423"/>
      <c r="DI1" s="422"/>
      <c r="DJ1" s="423"/>
      <c r="DK1" s="422"/>
      <c r="DL1" s="423"/>
      <c r="DM1" s="422"/>
      <c r="DN1" s="423"/>
      <c r="DO1" s="422"/>
      <c r="DP1" s="423"/>
      <c r="DQ1" s="422"/>
      <c r="DR1" s="423"/>
      <c r="DS1" s="422"/>
      <c r="DT1" s="423"/>
      <c r="DU1" s="422"/>
      <c r="DV1" s="423"/>
      <c r="DW1" s="422"/>
      <c r="DX1" s="423"/>
      <c r="DY1" s="422"/>
      <c r="DZ1" s="423"/>
      <c r="EA1" s="422"/>
      <c r="EB1" s="423"/>
      <c r="EC1" s="422"/>
      <c r="ED1" s="423"/>
      <c r="EE1" s="422"/>
      <c r="EF1" s="423"/>
      <c r="EG1" s="422"/>
      <c r="EH1" s="423"/>
      <c r="EI1" s="422"/>
      <c r="EJ1" s="423"/>
      <c r="EK1" s="422"/>
      <c r="EL1" s="423"/>
      <c r="EM1" s="422"/>
      <c r="EN1" s="423"/>
      <c r="EO1" s="422"/>
      <c r="EP1" s="423"/>
      <c r="EQ1" s="422"/>
      <c r="ER1" s="423"/>
      <c r="ES1" s="422"/>
      <c r="ET1" s="423"/>
      <c r="EU1" s="422"/>
      <c r="EV1" s="423"/>
      <c r="EW1" s="422"/>
      <c r="EX1" s="423"/>
      <c r="EY1" s="422"/>
      <c r="EZ1" s="423"/>
      <c r="FA1" s="422"/>
      <c r="FB1" s="423"/>
      <c r="FC1" s="422"/>
      <c r="FD1" s="423"/>
      <c r="FE1" s="422"/>
      <c r="FF1" s="423"/>
      <c r="FG1" s="422"/>
      <c r="FH1" s="423"/>
      <c r="FI1" s="422"/>
      <c r="FJ1" s="423"/>
      <c r="FK1" s="422"/>
      <c r="FL1" s="423"/>
      <c r="FM1" s="422"/>
      <c r="FN1" s="423"/>
      <c r="FO1" s="422"/>
      <c r="FP1" s="423"/>
      <c r="FQ1" s="422"/>
      <c r="FR1" s="423"/>
      <c r="FS1" s="422"/>
      <c r="FT1" s="423"/>
      <c r="FU1" s="422"/>
      <c r="FV1" s="423"/>
      <c r="FW1" s="422"/>
      <c r="FX1" s="423"/>
      <c r="FY1" s="422"/>
      <c r="FZ1" s="423"/>
      <c r="GA1" s="422"/>
      <c r="GB1" s="423"/>
      <c r="GC1" s="422"/>
      <c r="GD1" s="423"/>
      <c r="GE1" s="422"/>
      <c r="GF1" s="423"/>
      <c r="GG1" s="422"/>
      <c r="GH1" s="423"/>
      <c r="GI1" s="422"/>
      <c r="GJ1" s="423"/>
      <c r="GK1" s="422"/>
      <c r="GL1" s="423"/>
      <c r="GM1" s="422"/>
      <c r="GN1" s="423"/>
      <c r="GO1" s="422"/>
      <c r="GP1" s="423"/>
      <c r="GQ1" s="422"/>
      <c r="GR1" s="423"/>
      <c r="GS1" s="422"/>
      <c r="GT1" s="423"/>
      <c r="GU1" s="422"/>
      <c r="GV1" s="423"/>
      <c r="GW1" s="422"/>
      <c r="GX1" s="423"/>
      <c r="GY1" s="422"/>
      <c r="GZ1" s="423"/>
      <c r="HA1" s="422"/>
      <c r="HB1" s="423"/>
      <c r="HC1" s="422"/>
      <c r="HD1" s="423"/>
      <c r="HE1" s="422"/>
      <c r="HF1" s="423"/>
      <c r="HG1" s="422"/>
      <c r="HH1" s="423"/>
      <c r="HI1" s="422"/>
      <c r="HJ1" s="423"/>
      <c r="HK1" s="422"/>
      <c r="HL1" s="423"/>
      <c r="HM1" s="422"/>
      <c r="HN1" s="423"/>
      <c r="HO1" s="422"/>
      <c r="HP1" s="423"/>
      <c r="HQ1" s="422"/>
      <c r="HR1" s="423"/>
      <c r="HS1" s="422"/>
      <c r="HT1" s="423"/>
      <c r="HU1" s="422"/>
      <c r="HV1" s="423"/>
      <c r="HW1" s="422"/>
      <c r="HX1" s="423"/>
      <c r="HY1" s="422"/>
      <c r="HZ1" s="423"/>
      <c r="IA1" s="422"/>
      <c r="IB1" s="423"/>
      <c r="IC1" s="422"/>
      <c r="ID1" s="423"/>
      <c r="IE1" s="422"/>
      <c r="IF1" s="423"/>
      <c r="IG1" s="422"/>
      <c r="IH1" s="423"/>
      <c r="II1" s="422"/>
      <c r="IJ1" s="423"/>
      <c r="IK1" s="422"/>
      <c r="IL1" s="423"/>
      <c r="IM1" s="422"/>
      <c r="IN1" s="423"/>
      <c r="IO1" s="422"/>
      <c r="IP1" s="423"/>
      <c r="IQ1" s="422"/>
      <c r="IR1" s="423"/>
      <c r="IS1" s="422"/>
      <c r="IT1" s="423"/>
      <c r="IU1" s="422"/>
      <c r="IV1" s="423"/>
    </row>
    <row r="2" spans="1:256" s="295" customFormat="1">
      <c r="A2" s="424" t="s">
        <v>664</v>
      </c>
      <c r="B2" s="425"/>
      <c r="C2" s="422"/>
      <c r="D2" s="423"/>
      <c r="E2" s="422"/>
      <c r="F2" s="423"/>
      <c r="G2" s="422"/>
      <c r="H2" s="423"/>
      <c r="I2" s="422"/>
      <c r="J2" s="423"/>
      <c r="K2" s="422"/>
      <c r="L2" s="423"/>
      <c r="M2" s="422"/>
      <c r="N2" s="423"/>
      <c r="O2" s="422"/>
      <c r="P2" s="423"/>
      <c r="Q2" s="422"/>
      <c r="R2" s="423"/>
      <c r="S2" s="422"/>
      <c r="T2" s="423"/>
      <c r="U2" s="422"/>
      <c r="V2" s="423"/>
      <c r="W2" s="422"/>
      <c r="X2" s="423"/>
      <c r="Y2" s="422"/>
      <c r="Z2" s="423"/>
      <c r="AA2" s="422" t="s">
        <v>844</v>
      </c>
      <c r="AB2" s="423"/>
      <c r="AC2" s="422"/>
      <c r="AD2" s="423"/>
      <c r="AE2" s="422"/>
      <c r="AF2" s="423"/>
      <c r="AG2" s="422"/>
      <c r="AH2" s="423"/>
      <c r="AI2" s="422"/>
      <c r="AJ2" s="423"/>
      <c r="AK2" s="422"/>
      <c r="AL2" s="423"/>
      <c r="AM2" s="422"/>
      <c r="AN2" s="423"/>
      <c r="AO2" s="422"/>
      <c r="AP2" s="423"/>
      <c r="AQ2" s="422"/>
      <c r="AR2" s="423"/>
      <c r="AS2" s="422"/>
      <c r="AT2" s="423"/>
      <c r="AU2" s="422"/>
      <c r="AV2" s="423"/>
      <c r="AW2" s="422"/>
      <c r="AX2" s="423"/>
      <c r="AY2" s="422"/>
      <c r="AZ2" s="423"/>
      <c r="BA2" s="422"/>
      <c r="BB2" s="423"/>
      <c r="BC2" s="422"/>
      <c r="BD2" s="423"/>
      <c r="BE2" s="422"/>
      <c r="BF2" s="423"/>
      <c r="BG2" s="422"/>
      <c r="BH2" s="423"/>
      <c r="BI2" s="422"/>
      <c r="BJ2" s="423"/>
      <c r="BK2" s="422"/>
      <c r="BL2" s="423"/>
      <c r="BM2" s="422"/>
      <c r="BN2" s="423"/>
      <c r="BO2" s="422"/>
      <c r="BP2" s="423"/>
      <c r="BQ2" s="422"/>
      <c r="BR2" s="423"/>
      <c r="BS2" s="422"/>
      <c r="BT2" s="423"/>
      <c r="BU2" s="422"/>
      <c r="BV2" s="423"/>
      <c r="BW2" s="422"/>
      <c r="BX2" s="423"/>
      <c r="BY2" s="422"/>
      <c r="BZ2" s="423"/>
      <c r="CA2" s="422"/>
      <c r="CB2" s="423"/>
      <c r="CC2" s="422"/>
      <c r="CD2" s="423"/>
      <c r="CE2" s="422"/>
      <c r="CF2" s="423"/>
      <c r="CG2" s="422"/>
      <c r="CH2" s="423"/>
      <c r="CI2" s="422"/>
      <c r="CJ2" s="423"/>
      <c r="CK2" s="422"/>
      <c r="CL2" s="423"/>
      <c r="CM2" s="422"/>
      <c r="CN2" s="423"/>
      <c r="CO2" s="422"/>
      <c r="CP2" s="423"/>
      <c r="CQ2" s="422"/>
      <c r="CR2" s="423"/>
      <c r="CS2" s="422"/>
      <c r="CT2" s="423"/>
      <c r="CU2" s="422"/>
      <c r="CV2" s="423"/>
      <c r="CW2" s="422"/>
      <c r="CX2" s="423"/>
      <c r="CY2" s="422"/>
      <c r="CZ2" s="423"/>
      <c r="DA2" s="422"/>
      <c r="DB2" s="423"/>
      <c r="DC2" s="422"/>
      <c r="DD2" s="423"/>
      <c r="DE2" s="422"/>
      <c r="DF2" s="423"/>
      <c r="DG2" s="422"/>
      <c r="DH2" s="423"/>
      <c r="DI2" s="422"/>
      <c r="DJ2" s="423"/>
      <c r="DK2" s="422"/>
      <c r="DL2" s="423"/>
      <c r="DM2" s="422"/>
      <c r="DN2" s="423"/>
      <c r="DO2" s="422"/>
      <c r="DP2" s="423"/>
      <c r="DQ2" s="422"/>
      <c r="DR2" s="423"/>
      <c r="DS2" s="422"/>
      <c r="DT2" s="423"/>
      <c r="DU2" s="422"/>
      <c r="DV2" s="423"/>
      <c r="DW2" s="422"/>
      <c r="DX2" s="423"/>
      <c r="DY2" s="422"/>
      <c r="DZ2" s="423"/>
      <c r="EA2" s="422"/>
      <c r="EB2" s="423"/>
      <c r="EC2" s="422"/>
      <c r="ED2" s="423"/>
      <c r="EE2" s="422"/>
      <c r="EF2" s="423"/>
      <c r="EG2" s="422"/>
      <c r="EH2" s="423"/>
      <c r="EI2" s="422"/>
      <c r="EJ2" s="423"/>
      <c r="EK2" s="422"/>
      <c r="EL2" s="423"/>
      <c r="EM2" s="422"/>
      <c r="EN2" s="423"/>
      <c r="EO2" s="422"/>
      <c r="EP2" s="423"/>
      <c r="EQ2" s="422"/>
      <c r="ER2" s="423"/>
      <c r="ES2" s="422"/>
      <c r="ET2" s="423"/>
      <c r="EU2" s="422"/>
      <c r="EV2" s="423"/>
      <c r="EW2" s="422"/>
      <c r="EX2" s="423"/>
      <c r="EY2" s="422"/>
      <c r="EZ2" s="423"/>
      <c r="FA2" s="422"/>
      <c r="FB2" s="423"/>
      <c r="FC2" s="422"/>
      <c r="FD2" s="423"/>
      <c r="FE2" s="422"/>
      <c r="FF2" s="423"/>
      <c r="FG2" s="422"/>
      <c r="FH2" s="423"/>
      <c r="FI2" s="422"/>
      <c r="FJ2" s="423"/>
      <c r="FK2" s="422"/>
      <c r="FL2" s="423"/>
      <c r="FM2" s="422"/>
      <c r="FN2" s="423"/>
      <c r="FO2" s="422"/>
      <c r="FP2" s="423"/>
      <c r="FQ2" s="422"/>
      <c r="FR2" s="423"/>
      <c r="FS2" s="422"/>
      <c r="FT2" s="423"/>
      <c r="FU2" s="422"/>
      <c r="FV2" s="423"/>
      <c r="FW2" s="422"/>
      <c r="FX2" s="423"/>
      <c r="FY2" s="422"/>
      <c r="FZ2" s="423"/>
      <c r="GA2" s="422"/>
      <c r="GB2" s="423"/>
      <c r="GC2" s="422"/>
      <c r="GD2" s="423"/>
      <c r="GE2" s="422"/>
      <c r="GF2" s="423"/>
      <c r="GG2" s="422"/>
      <c r="GH2" s="423"/>
      <c r="GI2" s="422"/>
      <c r="GJ2" s="423"/>
      <c r="GK2" s="422"/>
      <c r="GL2" s="423"/>
      <c r="GM2" s="422"/>
      <c r="GN2" s="423"/>
      <c r="GO2" s="422"/>
      <c r="GP2" s="423"/>
      <c r="GQ2" s="422"/>
      <c r="GR2" s="423"/>
      <c r="GS2" s="422"/>
      <c r="GT2" s="423"/>
      <c r="GU2" s="422"/>
      <c r="GV2" s="423"/>
      <c r="GW2" s="422"/>
      <c r="GX2" s="423"/>
      <c r="GY2" s="422"/>
      <c r="GZ2" s="423"/>
      <c r="HA2" s="422"/>
      <c r="HB2" s="423"/>
      <c r="HC2" s="422"/>
      <c r="HD2" s="423"/>
      <c r="HE2" s="422"/>
      <c r="HF2" s="423"/>
      <c r="HG2" s="422"/>
      <c r="HH2" s="423"/>
      <c r="HI2" s="422"/>
      <c r="HJ2" s="423"/>
      <c r="HK2" s="422"/>
      <c r="HL2" s="423"/>
      <c r="HM2" s="422"/>
      <c r="HN2" s="423"/>
      <c r="HO2" s="422"/>
      <c r="HP2" s="423"/>
      <c r="HQ2" s="422"/>
      <c r="HR2" s="423"/>
      <c r="HS2" s="422"/>
      <c r="HT2" s="423"/>
      <c r="HU2" s="422"/>
      <c r="HV2" s="423"/>
      <c r="HW2" s="422"/>
      <c r="HX2" s="423"/>
      <c r="HY2" s="422"/>
      <c r="HZ2" s="423"/>
      <c r="IA2" s="422"/>
      <c r="IB2" s="423"/>
      <c r="IC2" s="422"/>
      <c r="ID2" s="423"/>
      <c r="IE2" s="422"/>
      <c r="IF2" s="423"/>
      <c r="IG2" s="422"/>
      <c r="IH2" s="423"/>
      <c r="II2" s="422"/>
      <c r="IJ2" s="423"/>
      <c r="IK2" s="422"/>
      <c r="IL2" s="423"/>
      <c r="IM2" s="422"/>
      <c r="IN2" s="423"/>
      <c r="IO2" s="422"/>
      <c r="IP2" s="423"/>
      <c r="IQ2" s="422"/>
      <c r="IR2" s="423"/>
      <c r="IS2" s="422"/>
      <c r="IT2" s="423"/>
      <c r="IU2" s="422"/>
      <c r="IV2" s="423"/>
    </row>
    <row r="3" spans="1:256" s="430" customFormat="1" ht="13.5" thickBot="1">
      <c r="A3" s="426" t="s">
        <v>665</v>
      </c>
      <c r="B3" s="427" t="s">
        <v>666</v>
      </c>
      <c r="C3" s="428"/>
      <c r="D3" s="429"/>
      <c r="E3" s="428"/>
      <c r="F3" s="429"/>
      <c r="G3" s="428"/>
      <c r="H3" s="429"/>
      <c r="I3" s="428"/>
      <c r="J3" s="429"/>
      <c r="K3" s="428"/>
      <c r="L3" s="429"/>
      <c r="M3" s="428"/>
      <c r="N3" s="429"/>
      <c r="O3" s="428"/>
      <c r="P3" s="429"/>
      <c r="Q3" s="428"/>
      <c r="R3" s="429"/>
      <c r="S3" s="428"/>
      <c r="T3" s="429"/>
      <c r="U3" s="428"/>
      <c r="V3" s="429"/>
      <c r="W3" s="428"/>
      <c r="X3" s="429"/>
      <c r="Y3" s="428"/>
      <c r="Z3" s="429"/>
      <c r="AA3" s="428" t="s">
        <v>845</v>
      </c>
      <c r="AB3" s="429"/>
      <c r="AC3" s="428"/>
      <c r="AD3" s="429"/>
      <c r="AE3" s="428"/>
      <c r="AF3" s="429"/>
      <c r="AG3" s="428"/>
      <c r="AH3" s="429"/>
      <c r="AI3" s="428"/>
      <c r="AJ3" s="429"/>
      <c r="AK3" s="428"/>
      <c r="AL3" s="429"/>
      <c r="AM3" s="428"/>
      <c r="AN3" s="429"/>
      <c r="AO3" s="428"/>
      <c r="AP3" s="429"/>
      <c r="AQ3" s="428"/>
      <c r="AR3" s="429"/>
      <c r="AS3" s="428"/>
      <c r="AT3" s="429"/>
      <c r="AU3" s="428"/>
      <c r="AV3" s="429"/>
      <c r="AW3" s="428"/>
      <c r="AX3" s="429"/>
      <c r="AY3" s="428"/>
      <c r="AZ3" s="429"/>
      <c r="BA3" s="428"/>
      <c r="BB3" s="429"/>
      <c r="BC3" s="428"/>
      <c r="BD3" s="429"/>
      <c r="BE3" s="428"/>
      <c r="BF3" s="429"/>
      <c r="BG3" s="428"/>
      <c r="BH3" s="429"/>
      <c r="BI3" s="428"/>
      <c r="BJ3" s="429"/>
      <c r="BK3" s="428"/>
      <c r="BL3" s="429"/>
      <c r="BM3" s="428"/>
      <c r="BN3" s="429"/>
      <c r="BO3" s="428"/>
      <c r="BP3" s="429"/>
      <c r="BQ3" s="428"/>
      <c r="BR3" s="429"/>
      <c r="BS3" s="428"/>
      <c r="BT3" s="429"/>
      <c r="BU3" s="428"/>
      <c r="BV3" s="429"/>
      <c r="BW3" s="428"/>
      <c r="BX3" s="429"/>
      <c r="BY3" s="428"/>
      <c r="BZ3" s="429"/>
      <c r="CA3" s="428"/>
      <c r="CB3" s="429"/>
      <c r="CC3" s="428"/>
      <c r="CD3" s="429"/>
      <c r="CE3" s="428"/>
      <c r="CF3" s="429"/>
      <c r="CG3" s="428"/>
      <c r="CH3" s="429"/>
      <c r="CI3" s="428"/>
      <c r="CJ3" s="429"/>
      <c r="CK3" s="428"/>
      <c r="CL3" s="429"/>
      <c r="CM3" s="428"/>
      <c r="CN3" s="429"/>
      <c r="CO3" s="428"/>
      <c r="CP3" s="429"/>
      <c r="CQ3" s="428"/>
      <c r="CR3" s="429"/>
      <c r="CS3" s="428"/>
      <c r="CT3" s="429"/>
      <c r="CU3" s="428"/>
      <c r="CV3" s="429"/>
      <c r="CW3" s="428"/>
      <c r="CX3" s="429"/>
      <c r="CY3" s="428"/>
      <c r="CZ3" s="429"/>
      <c r="DA3" s="428"/>
      <c r="DB3" s="429"/>
      <c r="DC3" s="428"/>
      <c r="DD3" s="429"/>
      <c r="DE3" s="428"/>
      <c r="DF3" s="429"/>
      <c r="DG3" s="428"/>
      <c r="DH3" s="429"/>
      <c r="DI3" s="428"/>
      <c r="DJ3" s="429"/>
      <c r="DK3" s="428"/>
      <c r="DL3" s="429"/>
      <c r="DM3" s="428"/>
      <c r="DN3" s="429"/>
      <c r="DO3" s="428"/>
      <c r="DP3" s="429"/>
      <c r="DQ3" s="428"/>
      <c r="DR3" s="429"/>
      <c r="DS3" s="428"/>
      <c r="DT3" s="429"/>
      <c r="DU3" s="428"/>
      <c r="DV3" s="429"/>
      <c r="DW3" s="428"/>
      <c r="DX3" s="429"/>
      <c r="DY3" s="428"/>
      <c r="DZ3" s="429"/>
      <c r="EA3" s="428"/>
      <c r="EB3" s="429"/>
      <c r="EC3" s="428"/>
      <c r="ED3" s="429"/>
      <c r="EE3" s="428"/>
      <c r="EF3" s="429"/>
      <c r="EG3" s="428"/>
      <c r="EH3" s="429"/>
      <c r="EI3" s="428"/>
      <c r="EJ3" s="429"/>
      <c r="EK3" s="428"/>
      <c r="EL3" s="429"/>
      <c r="EM3" s="428"/>
      <c r="EN3" s="429"/>
      <c r="EO3" s="428"/>
      <c r="EP3" s="429"/>
      <c r="EQ3" s="428"/>
      <c r="ER3" s="429"/>
      <c r="ES3" s="428"/>
      <c r="ET3" s="429"/>
      <c r="EU3" s="428"/>
      <c r="EV3" s="429"/>
      <c r="EW3" s="428"/>
      <c r="EX3" s="429"/>
      <c r="EY3" s="428"/>
      <c r="EZ3" s="429"/>
      <c r="FA3" s="428"/>
      <c r="FB3" s="429"/>
      <c r="FC3" s="428"/>
      <c r="FD3" s="429"/>
      <c r="FE3" s="428"/>
      <c r="FF3" s="429"/>
      <c r="FG3" s="428"/>
      <c r="FH3" s="429"/>
      <c r="FI3" s="428"/>
      <c r="FJ3" s="429"/>
      <c r="FK3" s="428"/>
      <c r="FL3" s="429"/>
      <c r="FM3" s="428"/>
      <c r="FN3" s="429"/>
      <c r="FO3" s="428"/>
      <c r="FP3" s="429"/>
      <c r="FQ3" s="428"/>
      <c r="FR3" s="429"/>
      <c r="FS3" s="428"/>
      <c r="FT3" s="429"/>
      <c r="FU3" s="428"/>
      <c r="FV3" s="429"/>
      <c r="FW3" s="428"/>
      <c r="FX3" s="429"/>
      <c r="FY3" s="428"/>
      <c r="FZ3" s="429"/>
      <c r="GA3" s="428"/>
      <c r="GB3" s="429"/>
      <c r="GC3" s="428"/>
      <c r="GD3" s="429"/>
      <c r="GE3" s="428"/>
      <c r="GF3" s="429"/>
      <c r="GG3" s="428"/>
      <c r="GH3" s="429"/>
      <c r="GI3" s="428"/>
      <c r="GJ3" s="429"/>
      <c r="GK3" s="428"/>
      <c r="GL3" s="429"/>
      <c r="GM3" s="428"/>
      <c r="GN3" s="429"/>
      <c r="GO3" s="428"/>
      <c r="GP3" s="429"/>
      <c r="GQ3" s="428"/>
      <c r="GR3" s="429"/>
      <c r="GS3" s="428"/>
      <c r="GT3" s="429"/>
      <c r="GU3" s="428"/>
      <c r="GV3" s="429"/>
      <c r="GW3" s="428"/>
      <c r="GX3" s="429"/>
      <c r="GY3" s="428"/>
      <c r="GZ3" s="429"/>
      <c r="HA3" s="428"/>
      <c r="HB3" s="429"/>
      <c r="HC3" s="428"/>
      <c r="HD3" s="429"/>
      <c r="HE3" s="428"/>
      <c r="HF3" s="429"/>
      <c r="HG3" s="428"/>
      <c r="HH3" s="429"/>
      <c r="HI3" s="428"/>
      <c r="HJ3" s="429"/>
      <c r="HK3" s="428"/>
      <c r="HL3" s="429"/>
      <c r="HM3" s="428"/>
      <c r="HN3" s="429"/>
      <c r="HO3" s="428"/>
      <c r="HP3" s="429"/>
      <c r="HQ3" s="428"/>
      <c r="HR3" s="429"/>
      <c r="HS3" s="428"/>
      <c r="HT3" s="429"/>
      <c r="HU3" s="428"/>
      <c r="HV3" s="429"/>
      <c r="HW3" s="428"/>
      <c r="HX3" s="429"/>
      <c r="HY3" s="428"/>
      <c r="HZ3" s="429"/>
      <c r="IA3" s="428"/>
      <c r="IB3" s="429"/>
      <c r="IC3" s="428"/>
      <c r="ID3" s="429"/>
      <c r="IE3" s="428"/>
      <c r="IF3" s="429"/>
      <c r="IG3" s="428"/>
      <c r="IH3" s="429"/>
      <c r="II3" s="428"/>
      <c r="IJ3" s="429"/>
      <c r="IK3" s="428"/>
      <c r="IL3" s="429"/>
      <c r="IM3" s="428"/>
      <c r="IN3" s="429"/>
      <c r="IO3" s="428"/>
      <c r="IP3" s="429"/>
      <c r="IQ3" s="428"/>
      <c r="IR3" s="429"/>
      <c r="IS3" s="428"/>
      <c r="IT3" s="429"/>
      <c r="IU3" s="428"/>
      <c r="IV3" s="429"/>
    </row>
    <row r="4" spans="1:256" s="438" customFormat="1" ht="15" customHeight="1" thickBot="1">
      <c r="A4" s="431" t="s">
        <v>667</v>
      </c>
      <c r="B4" s="432"/>
      <c r="C4" s="432"/>
      <c r="D4" s="432"/>
      <c r="E4" s="432"/>
      <c r="F4" s="432"/>
      <c r="G4" s="432"/>
      <c r="H4" s="432"/>
      <c r="I4" s="433"/>
      <c r="J4" s="434" t="s">
        <v>668</v>
      </c>
      <c r="K4" s="435"/>
      <c r="L4" s="435"/>
      <c r="M4" s="435"/>
      <c r="N4" s="435"/>
      <c r="O4" s="435"/>
      <c r="P4" s="435"/>
      <c r="Q4" s="436"/>
      <c r="R4" s="437"/>
      <c r="AA4" s="438" t="s">
        <v>846</v>
      </c>
    </row>
    <row r="5" spans="1:256" s="438" customFormat="1" ht="38.25">
      <c r="A5" s="439"/>
      <c r="B5" s="440" t="s">
        <v>669</v>
      </c>
      <c r="C5" s="440" t="s">
        <v>670</v>
      </c>
      <c r="D5" s="440"/>
      <c r="E5" s="440"/>
      <c r="F5" s="440" t="s">
        <v>671</v>
      </c>
      <c r="G5" s="440" t="s">
        <v>672</v>
      </c>
      <c r="H5" s="440" t="s">
        <v>673</v>
      </c>
      <c r="I5" s="440" t="s">
        <v>673</v>
      </c>
      <c r="J5" s="441" t="s">
        <v>674</v>
      </c>
      <c r="K5" s="442"/>
      <c r="L5" s="443" t="s">
        <v>675</v>
      </c>
      <c r="M5" s="443"/>
      <c r="N5" s="443"/>
      <c r="O5" s="443"/>
      <c r="P5" s="443"/>
      <c r="Q5" s="444"/>
      <c r="R5" s="437">
        <v>-0.1</v>
      </c>
      <c r="S5" s="438">
        <v>-0.05</v>
      </c>
      <c r="T5" s="438">
        <v>-2.5000000000000001E-2</v>
      </c>
      <c r="U5" s="438">
        <v>2.5000000000000001E-2</v>
      </c>
      <c r="V5" s="438">
        <v>0.05</v>
      </c>
      <c r="W5" s="438">
        <v>0.1</v>
      </c>
      <c r="X5" s="438">
        <v>0.1</v>
      </c>
      <c r="Y5" s="438">
        <v>0.15</v>
      </c>
      <c r="AA5" s="438" t="s">
        <v>847</v>
      </c>
    </row>
    <row r="6" spans="1:256" s="438" customFormat="1" ht="12.75" customHeight="1" thickBot="1">
      <c r="A6" s="445" t="s">
        <v>676</v>
      </c>
      <c r="B6" s="446" t="s">
        <v>68</v>
      </c>
      <c r="C6" s="447" t="s">
        <v>677</v>
      </c>
      <c r="D6" s="447" t="s">
        <v>678</v>
      </c>
      <c r="E6" s="447" t="s">
        <v>46</v>
      </c>
      <c r="F6" s="447" t="s">
        <v>679</v>
      </c>
      <c r="G6" s="447" t="s">
        <v>671</v>
      </c>
      <c r="H6" s="447" t="s">
        <v>680</v>
      </c>
      <c r="I6" s="448" t="s">
        <v>121</v>
      </c>
      <c r="J6" s="449" t="s">
        <v>679</v>
      </c>
      <c r="K6" s="447" t="s">
        <v>681</v>
      </c>
      <c r="L6" s="450">
        <f t="shared" ref="L6:Q6" si="0">S5</f>
        <v>-0.05</v>
      </c>
      <c r="M6" s="451">
        <f t="shared" si="0"/>
        <v>-2.5000000000000001E-2</v>
      </c>
      <c r="N6" s="451">
        <f t="shared" si="0"/>
        <v>2.5000000000000001E-2</v>
      </c>
      <c r="O6" s="451">
        <f t="shared" si="0"/>
        <v>0.05</v>
      </c>
      <c r="P6" s="451">
        <f t="shared" si="0"/>
        <v>0.1</v>
      </c>
      <c r="Q6" s="452">
        <f t="shared" si="0"/>
        <v>0.1</v>
      </c>
      <c r="R6" s="453"/>
      <c r="AA6" s="438" t="s">
        <v>848</v>
      </c>
    </row>
    <row r="7" spans="1:256">
      <c r="A7" t="s">
        <v>843</v>
      </c>
      <c r="B7" s="313">
        <v>36708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682</v>
      </c>
      <c r="AA7" t="s">
        <v>849</v>
      </c>
    </row>
    <row r="8" spans="1:256">
      <c r="A8" t="s">
        <v>843</v>
      </c>
      <c r="B8" s="313">
        <v>36739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682</v>
      </c>
      <c r="AA8" t="s">
        <v>850</v>
      </c>
    </row>
    <row r="9" spans="1:256">
      <c r="A9" t="s">
        <v>843</v>
      </c>
      <c r="B9" s="313">
        <v>36770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682</v>
      </c>
      <c r="AA9" t="s">
        <v>851</v>
      </c>
    </row>
    <row r="10" spans="1:256">
      <c r="A10" t="s">
        <v>843</v>
      </c>
      <c r="B10" s="313">
        <v>36800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682</v>
      </c>
      <c r="AA10" t="s">
        <v>852</v>
      </c>
    </row>
    <row r="11" spans="1:256">
      <c r="A11" t="s">
        <v>843</v>
      </c>
      <c r="B11" s="313">
        <v>36831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682</v>
      </c>
      <c r="AA11" t="s">
        <v>853</v>
      </c>
    </row>
    <row r="12" spans="1:256">
      <c r="A12" t="s">
        <v>843</v>
      </c>
      <c r="B12" s="313">
        <v>36861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682</v>
      </c>
      <c r="AA12" t="s">
        <v>854</v>
      </c>
    </row>
    <row r="13" spans="1:256">
      <c r="A13" t="s">
        <v>843</v>
      </c>
      <c r="B13" s="313">
        <v>36892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682</v>
      </c>
      <c r="AA13" t="s">
        <v>855</v>
      </c>
    </row>
    <row r="14" spans="1:256">
      <c r="A14" t="s">
        <v>843</v>
      </c>
      <c r="B14" s="313">
        <v>36923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682</v>
      </c>
      <c r="AA14" t="s">
        <v>856</v>
      </c>
    </row>
    <row r="15" spans="1:256">
      <c r="A15" t="s">
        <v>843</v>
      </c>
      <c r="B15" s="313">
        <v>36951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682</v>
      </c>
      <c r="AA15" t="s">
        <v>857</v>
      </c>
    </row>
    <row r="16" spans="1:256">
      <c r="A16" t="s">
        <v>843</v>
      </c>
      <c r="B16" s="313">
        <v>36982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682</v>
      </c>
      <c r="AA16" t="s">
        <v>858</v>
      </c>
    </row>
    <row r="17" spans="1:27">
      <c r="A17" t="s">
        <v>843</v>
      </c>
      <c r="B17" s="313">
        <v>37012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682</v>
      </c>
      <c r="AA17" t="s">
        <v>859</v>
      </c>
    </row>
    <row r="18" spans="1:27">
      <c r="A18" t="s">
        <v>843</v>
      </c>
      <c r="B18" s="313">
        <v>37043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682</v>
      </c>
      <c r="AA18" t="s">
        <v>860</v>
      </c>
    </row>
    <row r="19" spans="1:27">
      <c r="A19" t="s">
        <v>843</v>
      </c>
      <c r="B19" s="313">
        <v>37073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682</v>
      </c>
    </row>
    <row r="20" spans="1:27">
      <c r="A20" t="s">
        <v>843</v>
      </c>
      <c r="B20" s="313">
        <v>37104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682</v>
      </c>
    </row>
    <row r="21" spans="1:27">
      <c r="A21" t="s">
        <v>843</v>
      </c>
      <c r="B21" s="313">
        <v>37135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682</v>
      </c>
    </row>
    <row r="22" spans="1:27">
      <c r="A22" t="s">
        <v>843</v>
      </c>
      <c r="B22" s="313">
        <v>37165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682</v>
      </c>
    </row>
    <row r="23" spans="1:27">
      <c r="A23" t="s">
        <v>843</v>
      </c>
      <c r="B23" s="313">
        <v>37196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682</v>
      </c>
    </row>
    <row r="24" spans="1:27">
      <c r="A24" t="s">
        <v>843</v>
      </c>
      <c r="B24" s="313">
        <v>37226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682</v>
      </c>
    </row>
    <row r="25" spans="1:27">
      <c r="A25" t="s">
        <v>843</v>
      </c>
      <c r="B25" s="313">
        <v>37257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682</v>
      </c>
    </row>
    <row r="26" spans="1:27">
      <c r="A26" t="s">
        <v>843</v>
      </c>
      <c r="B26" s="313">
        <v>37288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682</v>
      </c>
    </row>
    <row r="27" spans="1:27">
      <c r="A27" t="s">
        <v>843</v>
      </c>
      <c r="B27" s="313">
        <v>37316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682</v>
      </c>
    </row>
    <row r="28" spans="1:27">
      <c r="A28" t="s">
        <v>843</v>
      </c>
      <c r="B28" s="313">
        <v>37347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682</v>
      </c>
    </row>
    <row r="29" spans="1:27">
      <c r="A29" t="s">
        <v>843</v>
      </c>
      <c r="B29" s="313">
        <v>37377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682</v>
      </c>
    </row>
    <row r="30" spans="1:27">
      <c r="A30" t="s">
        <v>843</v>
      </c>
      <c r="B30" s="313">
        <v>37408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682</v>
      </c>
    </row>
    <row r="31" spans="1:27">
      <c r="A31" t="s">
        <v>843</v>
      </c>
      <c r="B31" s="313">
        <v>37438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682</v>
      </c>
    </row>
    <row r="32" spans="1:27">
      <c r="A32" t="s">
        <v>843</v>
      </c>
      <c r="B32" s="313">
        <v>37469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682</v>
      </c>
    </row>
    <row r="33" spans="1:18">
      <c r="A33" t="s">
        <v>843</v>
      </c>
      <c r="B33" s="313">
        <v>37500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682</v>
      </c>
    </row>
    <row r="34" spans="1:18">
      <c r="A34" t="s">
        <v>843</v>
      </c>
      <c r="B34" s="313">
        <v>37530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682</v>
      </c>
    </row>
    <row r="35" spans="1:18">
      <c r="A35" t="s">
        <v>843</v>
      </c>
      <c r="B35" s="313">
        <v>37561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682</v>
      </c>
    </row>
    <row r="36" spans="1:18">
      <c r="A36" t="s">
        <v>843</v>
      </c>
      <c r="B36" s="313">
        <v>37591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682</v>
      </c>
    </row>
    <row r="37" spans="1:18">
      <c r="A37" t="s">
        <v>843</v>
      </c>
      <c r="B37" s="313">
        <v>37622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682</v>
      </c>
    </row>
    <row r="38" spans="1:18">
      <c r="A38" t="s">
        <v>843</v>
      </c>
      <c r="B38" s="313">
        <v>37653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682</v>
      </c>
    </row>
    <row r="39" spans="1:18">
      <c r="A39" t="s">
        <v>843</v>
      </c>
      <c r="B39" s="313">
        <v>37681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682</v>
      </c>
    </row>
    <row r="40" spans="1:18">
      <c r="A40" t="s">
        <v>843</v>
      </c>
      <c r="B40" s="313">
        <v>37712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682</v>
      </c>
    </row>
    <row r="41" spans="1:18">
      <c r="A41" t="s">
        <v>843</v>
      </c>
      <c r="B41" s="313">
        <v>37742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682</v>
      </c>
    </row>
    <row r="42" spans="1:18">
      <c r="A42" t="s">
        <v>843</v>
      </c>
      <c r="B42" s="313">
        <v>37773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682</v>
      </c>
    </row>
    <row r="43" spans="1:18">
      <c r="A43" t="s">
        <v>843</v>
      </c>
      <c r="B43" s="313">
        <v>37803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682</v>
      </c>
    </row>
    <row r="44" spans="1:18">
      <c r="A44" t="s">
        <v>843</v>
      </c>
      <c r="B44" s="313">
        <v>37834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682</v>
      </c>
    </row>
    <row r="45" spans="1:18">
      <c r="A45" t="s">
        <v>843</v>
      </c>
      <c r="B45" s="313">
        <v>37865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682</v>
      </c>
    </row>
    <row r="46" spans="1:18">
      <c r="A46" t="s">
        <v>843</v>
      </c>
      <c r="B46" s="313">
        <v>37895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682</v>
      </c>
    </row>
    <row r="47" spans="1:18">
      <c r="A47" t="s">
        <v>843</v>
      </c>
      <c r="B47" s="313">
        <v>37926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682</v>
      </c>
    </row>
    <row r="48" spans="1:18">
      <c r="A48" t="s">
        <v>843</v>
      </c>
      <c r="B48" s="313">
        <v>37956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682</v>
      </c>
    </row>
    <row r="49" spans="1:18">
      <c r="A49" t="s">
        <v>843</v>
      </c>
      <c r="B49" s="313">
        <v>37987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682</v>
      </c>
    </row>
    <row r="50" spans="1:18">
      <c r="A50" t="s">
        <v>843</v>
      </c>
      <c r="B50" s="313">
        <v>38018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682</v>
      </c>
    </row>
    <row r="51" spans="1:18">
      <c r="A51" t="s">
        <v>843</v>
      </c>
      <c r="B51" s="313">
        <v>38047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682</v>
      </c>
    </row>
    <row r="52" spans="1:18">
      <c r="A52" t="s">
        <v>843</v>
      </c>
      <c r="B52" s="313">
        <v>38078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682</v>
      </c>
    </row>
    <row r="53" spans="1:18">
      <c r="A53" t="s">
        <v>843</v>
      </c>
      <c r="B53" s="313">
        <v>38108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682</v>
      </c>
    </row>
    <row r="54" spans="1:18">
      <c r="A54" t="s">
        <v>843</v>
      </c>
      <c r="B54" s="313">
        <v>38139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682</v>
      </c>
    </row>
    <row r="55" spans="1:18">
      <c r="A55" t="s">
        <v>843</v>
      </c>
      <c r="B55" s="313">
        <v>38169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682</v>
      </c>
    </row>
    <row r="56" spans="1:18">
      <c r="A56" t="s">
        <v>843</v>
      </c>
      <c r="B56" s="313">
        <v>38200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682</v>
      </c>
    </row>
    <row r="57" spans="1:18">
      <c r="A57" t="s">
        <v>843</v>
      </c>
      <c r="B57" s="313">
        <v>38231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682</v>
      </c>
    </row>
    <row r="58" spans="1:18">
      <c r="A58" t="s">
        <v>843</v>
      </c>
      <c r="B58" s="313">
        <v>38261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682</v>
      </c>
    </row>
    <row r="59" spans="1:18">
      <c r="A59" t="s">
        <v>843</v>
      </c>
      <c r="B59" s="313">
        <v>38292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682</v>
      </c>
    </row>
    <row r="60" spans="1:18">
      <c r="A60" t="s">
        <v>843</v>
      </c>
      <c r="B60" s="313">
        <v>38322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682</v>
      </c>
    </row>
    <row r="61" spans="1:18">
      <c r="A61" t="s">
        <v>843</v>
      </c>
      <c r="B61" s="313">
        <v>38353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682</v>
      </c>
    </row>
    <row r="62" spans="1:18">
      <c r="A62" t="s">
        <v>843</v>
      </c>
      <c r="B62" s="313">
        <v>38384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682</v>
      </c>
    </row>
    <row r="63" spans="1:18">
      <c r="A63" t="s">
        <v>843</v>
      </c>
      <c r="B63" s="313">
        <v>38412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682</v>
      </c>
    </row>
    <row r="64" spans="1:18">
      <c r="A64" t="s">
        <v>843</v>
      </c>
      <c r="B64" s="313">
        <v>38443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682</v>
      </c>
    </row>
    <row r="65" spans="1:18">
      <c r="A65" t="s">
        <v>843</v>
      </c>
      <c r="B65" s="313">
        <v>38473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682</v>
      </c>
    </row>
    <row r="66" spans="1:18">
      <c r="A66" t="s">
        <v>843</v>
      </c>
      <c r="B66" s="313">
        <v>38504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682</v>
      </c>
    </row>
    <row r="67" spans="1:18">
      <c r="A67" t="s">
        <v>843</v>
      </c>
      <c r="B67" s="313">
        <v>38534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682</v>
      </c>
    </row>
    <row r="68" spans="1:18">
      <c r="A68" t="s">
        <v>843</v>
      </c>
      <c r="B68" s="313">
        <v>38565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682</v>
      </c>
    </row>
    <row r="69" spans="1:18">
      <c r="A69" t="s">
        <v>843</v>
      </c>
      <c r="B69" s="313">
        <v>38596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682</v>
      </c>
    </row>
    <row r="70" spans="1:18">
      <c r="A70" t="s">
        <v>843</v>
      </c>
      <c r="B70" s="313">
        <v>38626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682</v>
      </c>
    </row>
    <row r="71" spans="1:18">
      <c r="A71" t="s">
        <v>843</v>
      </c>
      <c r="B71" s="313">
        <v>38657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682</v>
      </c>
    </row>
    <row r="72" spans="1:18">
      <c r="A72" t="s">
        <v>843</v>
      </c>
      <c r="B72" s="313">
        <v>38687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682</v>
      </c>
    </row>
    <row r="73" spans="1:18">
      <c r="A73" t="s">
        <v>843</v>
      </c>
      <c r="B73" s="313">
        <v>38718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682</v>
      </c>
    </row>
    <row r="74" spans="1:18">
      <c r="A74" t="s">
        <v>843</v>
      </c>
      <c r="B74" s="313">
        <v>38749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682</v>
      </c>
    </row>
    <row r="75" spans="1:18">
      <c r="A75" t="s">
        <v>843</v>
      </c>
      <c r="B75" s="313">
        <v>38777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682</v>
      </c>
    </row>
    <row r="76" spans="1:18">
      <c r="A76" t="s">
        <v>843</v>
      </c>
      <c r="B76" s="313">
        <v>38808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682</v>
      </c>
    </row>
    <row r="77" spans="1:18">
      <c r="A77" t="s">
        <v>843</v>
      </c>
      <c r="B77" s="313">
        <v>38838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682</v>
      </c>
    </row>
    <row r="78" spans="1:18">
      <c r="A78" t="s">
        <v>843</v>
      </c>
      <c r="B78" s="313">
        <v>38869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682</v>
      </c>
    </row>
    <row r="79" spans="1:18">
      <c r="A79" t="s">
        <v>843</v>
      </c>
      <c r="B79" s="313">
        <v>38899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682</v>
      </c>
    </row>
    <row r="80" spans="1:18">
      <c r="A80" t="s">
        <v>843</v>
      </c>
      <c r="B80" s="313">
        <v>38930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682</v>
      </c>
    </row>
    <row r="81" spans="1:18">
      <c r="A81" t="s">
        <v>843</v>
      </c>
      <c r="B81" s="313">
        <v>38961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682</v>
      </c>
    </row>
    <row r="82" spans="1:18">
      <c r="A82" t="s">
        <v>843</v>
      </c>
      <c r="B82" s="313">
        <v>38991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682</v>
      </c>
    </row>
    <row r="83" spans="1:18">
      <c r="A83" t="s">
        <v>843</v>
      </c>
      <c r="B83" s="313">
        <v>39022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682</v>
      </c>
    </row>
    <row r="84" spans="1:18">
      <c r="A84" t="s">
        <v>843</v>
      </c>
      <c r="B84" s="313">
        <v>39052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682</v>
      </c>
    </row>
    <row r="85" spans="1:18">
      <c r="A85" t="s">
        <v>843</v>
      </c>
      <c r="B85" s="313">
        <v>39083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682</v>
      </c>
    </row>
    <row r="86" spans="1:18">
      <c r="A86" t="s">
        <v>843</v>
      </c>
      <c r="B86" s="313">
        <v>39114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682</v>
      </c>
    </row>
    <row r="87" spans="1:18">
      <c r="A87" t="s">
        <v>843</v>
      </c>
      <c r="B87" s="313">
        <v>39142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682</v>
      </c>
    </row>
    <row r="88" spans="1:18">
      <c r="A88" t="s">
        <v>843</v>
      </c>
      <c r="B88" s="313">
        <v>39173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682</v>
      </c>
    </row>
    <row r="89" spans="1:18">
      <c r="A89" t="s">
        <v>843</v>
      </c>
      <c r="B89" s="313">
        <v>39203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682</v>
      </c>
    </row>
    <row r="90" spans="1:18">
      <c r="A90" t="s">
        <v>843</v>
      </c>
      <c r="B90" s="313">
        <v>39234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682</v>
      </c>
    </row>
    <row r="91" spans="1:18">
      <c r="A91" t="s">
        <v>843</v>
      </c>
      <c r="B91" s="313">
        <v>39264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682</v>
      </c>
    </row>
    <row r="92" spans="1:18">
      <c r="A92" t="s">
        <v>843</v>
      </c>
      <c r="B92" s="313">
        <v>39295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682</v>
      </c>
    </row>
    <row r="93" spans="1:18">
      <c r="A93" t="s">
        <v>843</v>
      </c>
      <c r="B93" s="313">
        <v>39326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682</v>
      </c>
    </row>
    <row r="94" spans="1:18">
      <c r="A94" t="s">
        <v>843</v>
      </c>
      <c r="B94" s="313">
        <v>39356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682</v>
      </c>
    </row>
    <row r="95" spans="1:18">
      <c r="A95" t="s">
        <v>843</v>
      </c>
      <c r="B95" s="313">
        <v>39387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682</v>
      </c>
    </row>
    <row r="96" spans="1:18">
      <c r="A96" t="s">
        <v>843</v>
      </c>
      <c r="B96" s="313">
        <v>39417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682</v>
      </c>
    </row>
    <row r="97" spans="1:18">
      <c r="A97" t="s">
        <v>843</v>
      </c>
      <c r="B97" s="313">
        <v>39448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682</v>
      </c>
    </row>
    <row r="98" spans="1:18">
      <c r="A98" t="s">
        <v>843</v>
      </c>
      <c r="B98" s="313">
        <v>39479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682</v>
      </c>
    </row>
    <row r="99" spans="1:18">
      <c r="A99" t="s">
        <v>843</v>
      </c>
      <c r="B99" s="313">
        <v>39508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682</v>
      </c>
    </row>
    <row r="100" spans="1:18">
      <c r="A100" t="s">
        <v>843</v>
      </c>
      <c r="B100" s="313">
        <v>39539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682</v>
      </c>
    </row>
    <row r="101" spans="1:18">
      <c r="A101" t="s">
        <v>843</v>
      </c>
      <c r="B101" s="313">
        <v>39569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682</v>
      </c>
    </row>
    <row r="102" spans="1:18">
      <c r="A102" t="s">
        <v>843</v>
      </c>
      <c r="B102" s="313">
        <v>39600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682</v>
      </c>
    </row>
    <row r="103" spans="1:18">
      <c r="A103" t="s">
        <v>843</v>
      </c>
      <c r="B103" s="313">
        <v>39630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682</v>
      </c>
    </row>
    <row r="104" spans="1:18">
      <c r="A104" t="s">
        <v>843</v>
      </c>
      <c r="B104" s="313">
        <v>39661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682</v>
      </c>
    </row>
    <row r="105" spans="1:18">
      <c r="A105" t="s">
        <v>843</v>
      </c>
      <c r="B105" s="313">
        <v>39692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682</v>
      </c>
    </row>
    <row r="106" spans="1:18">
      <c r="A106" t="s">
        <v>843</v>
      </c>
      <c r="B106" s="313">
        <v>39722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682</v>
      </c>
    </row>
    <row r="107" spans="1:18">
      <c r="A107" t="s">
        <v>844</v>
      </c>
      <c r="B107" s="313">
        <v>36831</v>
      </c>
      <c r="C107">
        <v>-35.617915199999999</v>
      </c>
      <c r="D107">
        <v>0</v>
      </c>
      <c r="E107">
        <v>-35.617915199999999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682</v>
      </c>
    </row>
    <row r="108" spans="1:18">
      <c r="A108" t="s">
        <v>844</v>
      </c>
      <c r="B108" s="313">
        <v>36861</v>
      </c>
      <c r="C108">
        <v>-36.599467709999999</v>
      </c>
      <c r="D108">
        <v>0</v>
      </c>
      <c r="E108">
        <v>-36.599467709999999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682</v>
      </c>
    </row>
    <row r="109" spans="1:18">
      <c r="A109" t="s">
        <v>844</v>
      </c>
      <c r="B109" s="313">
        <v>36892</v>
      </c>
      <c r="C109">
        <v>-36.386467000000003</v>
      </c>
      <c r="D109">
        <v>0</v>
      </c>
      <c r="E109">
        <v>-36.386467000000003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682</v>
      </c>
    </row>
    <row r="110" spans="1:18">
      <c r="A110" t="s">
        <v>844</v>
      </c>
      <c r="B110" s="313">
        <v>36923</v>
      </c>
      <c r="C110">
        <v>-32.671723720000003</v>
      </c>
      <c r="D110">
        <v>0</v>
      </c>
      <c r="E110">
        <v>-32.671723720000003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682</v>
      </c>
    </row>
    <row r="111" spans="1:18">
      <c r="A111" t="s">
        <v>844</v>
      </c>
      <c r="B111" s="313">
        <v>36951</v>
      </c>
      <c r="C111">
        <v>-35.978469369999999</v>
      </c>
      <c r="D111">
        <v>0</v>
      </c>
      <c r="E111">
        <v>-35.978469369999999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682</v>
      </c>
    </row>
    <row r="112" spans="1:18">
      <c r="A112" t="s">
        <v>845</v>
      </c>
      <c r="B112" s="313">
        <v>36708</v>
      </c>
      <c r="C112">
        <v>-36.5563997</v>
      </c>
      <c r="D112">
        <v>0</v>
      </c>
      <c r="E112">
        <v>-36.5563997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682</v>
      </c>
    </row>
    <row r="113" spans="1:18">
      <c r="A113" t="s">
        <v>845</v>
      </c>
      <c r="B113" s="313">
        <v>36739</v>
      </c>
      <c r="C113">
        <v>-6.2106771800000002</v>
      </c>
      <c r="D113">
        <v>0</v>
      </c>
      <c r="E113">
        <v>-6.2106771800000002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682</v>
      </c>
    </row>
    <row r="114" spans="1:18">
      <c r="A114" t="s">
        <v>845</v>
      </c>
      <c r="B114" s="313">
        <v>36770</v>
      </c>
      <c r="C114">
        <v>-35.845269119999998</v>
      </c>
      <c r="D114">
        <v>0</v>
      </c>
      <c r="E114">
        <v>-35.845269119999998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682</v>
      </c>
    </row>
    <row r="115" spans="1:18">
      <c r="A115" t="s">
        <v>845</v>
      </c>
      <c r="B115" s="313">
        <v>36800</v>
      </c>
      <c r="C115">
        <v>-38.022046170000003</v>
      </c>
      <c r="D115">
        <v>0</v>
      </c>
      <c r="E115">
        <v>-38.022046170000003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682</v>
      </c>
    </row>
    <row r="116" spans="1:18">
      <c r="A116" t="s">
        <v>845</v>
      </c>
      <c r="B116" s="313">
        <v>36831</v>
      </c>
      <c r="C116">
        <v>-0.98971381999999997</v>
      </c>
      <c r="D116">
        <v>0</v>
      </c>
      <c r="E116">
        <v>-0.98971381999999997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682</v>
      </c>
    </row>
    <row r="117" spans="1:18">
      <c r="A117" t="s">
        <v>845</v>
      </c>
      <c r="B117" s="313">
        <v>36861</v>
      </c>
      <c r="C117">
        <v>-1.4088071099999999</v>
      </c>
      <c r="D117">
        <v>0</v>
      </c>
      <c r="E117">
        <v>-1.4088071099999999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682</v>
      </c>
    </row>
    <row r="118" spans="1:18">
      <c r="A118" t="s">
        <v>845</v>
      </c>
      <c r="B118" s="313">
        <v>36892</v>
      </c>
      <c r="C118">
        <v>5.5078825800000004</v>
      </c>
      <c r="D118">
        <v>0</v>
      </c>
      <c r="E118">
        <v>5.5078825800000004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682</v>
      </c>
    </row>
    <row r="119" spans="1:18">
      <c r="A119" t="s">
        <v>845</v>
      </c>
      <c r="B119" s="313">
        <v>36923</v>
      </c>
      <c r="C119">
        <v>4.8306624200000003</v>
      </c>
      <c r="D119">
        <v>0</v>
      </c>
      <c r="E119">
        <v>4.8306624200000003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682</v>
      </c>
    </row>
    <row r="120" spans="1:18">
      <c r="A120" t="s">
        <v>845</v>
      </c>
      <c r="B120" s="313">
        <v>36951</v>
      </c>
      <c r="C120">
        <v>5.74615907</v>
      </c>
      <c r="D120">
        <v>0</v>
      </c>
      <c r="E120">
        <v>5.74615907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682</v>
      </c>
    </row>
    <row r="121" spans="1:18">
      <c r="A121" t="s">
        <v>845</v>
      </c>
      <c r="B121" s="313">
        <v>36982</v>
      </c>
      <c r="C121">
        <v>-1.45683451</v>
      </c>
      <c r="D121">
        <v>0</v>
      </c>
      <c r="E121">
        <v>-1.45683451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682</v>
      </c>
    </row>
    <row r="122" spans="1:18">
      <c r="A122" t="s">
        <v>845</v>
      </c>
      <c r="B122" s="313">
        <v>37012</v>
      </c>
      <c r="C122">
        <v>-0.91907963999999998</v>
      </c>
      <c r="D122">
        <v>0</v>
      </c>
      <c r="E122">
        <v>-0.91907963999999998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682</v>
      </c>
    </row>
    <row r="123" spans="1:18">
      <c r="A123" t="s">
        <v>845</v>
      </c>
      <c r="B123" s="313">
        <v>37043</v>
      </c>
      <c r="C123">
        <v>-0.58687858000000004</v>
      </c>
      <c r="D123">
        <v>0</v>
      </c>
      <c r="E123">
        <v>-0.58687858000000004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682</v>
      </c>
    </row>
    <row r="124" spans="1:18">
      <c r="A124" t="s">
        <v>845</v>
      </c>
      <c r="B124" s="313">
        <v>37073</v>
      </c>
      <c r="C124">
        <v>-0.37291689</v>
      </c>
      <c r="D124">
        <v>0</v>
      </c>
      <c r="E124">
        <v>-0.37291689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682</v>
      </c>
    </row>
    <row r="125" spans="1:18">
      <c r="A125" t="s">
        <v>845</v>
      </c>
      <c r="B125" s="313">
        <v>37104</v>
      </c>
      <c r="C125">
        <v>-0.32727427999999997</v>
      </c>
      <c r="D125">
        <v>0</v>
      </c>
      <c r="E125">
        <v>-0.32727427999999997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682</v>
      </c>
    </row>
    <row r="126" spans="1:18">
      <c r="A126" t="s">
        <v>845</v>
      </c>
      <c r="B126" s="313">
        <v>37135</v>
      </c>
      <c r="C126">
        <v>-0.38964227000000001</v>
      </c>
      <c r="D126">
        <v>0</v>
      </c>
      <c r="E126">
        <v>-0.38964227000000001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682</v>
      </c>
    </row>
    <row r="127" spans="1:18">
      <c r="A127" t="s">
        <v>845</v>
      </c>
      <c r="B127" s="313">
        <v>37165</v>
      </c>
      <c r="C127">
        <v>-0.43420523</v>
      </c>
      <c r="D127">
        <v>0</v>
      </c>
      <c r="E127">
        <v>-0.43420523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682</v>
      </c>
    </row>
    <row r="128" spans="1:18">
      <c r="A128" t="s">
        <v>845</v>
      </c>
      <c r="B128" s="313">
        <v>37196</v>
      </c>
      <c r="C128">
        <v>-0.25680029999999998</v>
      </c>
      <c r="D128">
        <v>0</v>
      </c>
      <c r="E128">
        <v>-0.25680029999999998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682</v>
      </c>
    </row>
    <row r="129" spans="1:18">
      <c r="A129" t="s">
        <v>845</v>
      </c>
      <c r="B129" s="313">
        <v>37226</v>
      </c>
      <c r="C129">
        <v>-0.29666386</v>
      </c>
      <c r="D129">
        <v>0</v>
      </c>
      <c r="E129">
        <v>-0.29666386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682</v>
      </c>
    </row>
    <row r="130" spans="1:18">
      <c r="A130" t="s">
        <v>845</v>
      </c>
      <c r="B130" s="313">
        <v>37257</v>
      </c>
      <c r="C130">
        <v>-0.30322609</v>
      </c>
      <c r="D130">
        <v>0</v>
      </c>
      <c r="E130">
        <v>-0.30322609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682</v>
      </c>
    </row>
    <row r="131" spans="1:18">
      <c r="A131" t="s">
        <v>845</v>
      </c>
      <c r="B131" s="313">
        <v>37288</v>
      </c>
      <c r="C131">
        <v>-0.10850828</v>
      </c>
      <c r="D131">
        <v>0</v>
      </c>
      <c r="E131">
        <v>-0.10850828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682</v>
      </c>
    </row>
    <row r="132" spans="1:18">
      <c r="A132" t="s">
        <v>845</v>
      </c>
      <c r="B132" s="313">
        <v>37316</v>
      </c>
      <c r="C132">
        <v>-8.868384E-2</v>
      </c>
      <c r="D132">
        <v>0</v>
      </c>
      <c r="E132">
        <v>-8.868384E-2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682</v>
      </c>
    </row>
    <row r="133" spans="1:18">
      <c r="A133" t="s">
        <v>845</v>
      </c>
      <c r="B133" s="313">
        <v>37347</v>
      </c>
      <c r="C133">
        <v>-8.0059720000000001E-2</v>
      </c>
      <c r="D133">
        <v>0</v>
      </c>
      <c r="E133">
        <v>-8.0059720000000001E-2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682</v>
      </c>
    </row>
    <row r="134" spans="1:18">
      <c r="A134" t="s">
        <v>845</v>
      </c>
      <c r="B134" s="313">
        <v>37377</v>
      </c>
      <c r="C134">
        <v>-6.1913009999999997E-2</v>
      </c>
      <c r="D134">
        <v>0</v>
      </c>
      <c r="E134">
        <v>-6.1913009999999997E-2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682</v>
      </c>
    </row>
    <row r="135" spans="1:18">
      <c r="A135" t="s">
        <v>845</v>
      </c>
      <c r="B135" s="313">
        <v>37408</v>
      </c>
      <c r="C135">
        <v>-3.5167959999999998E-2</v>
      </c>
      <c r="D135">
        <v>0</v>
      </c>
      <c r="E135">
        <v>-3.5167959999999998E-2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682</v>
      </c>
    </row>
    <row r="136" spans="1:18">
      <c r="A136" t="s">
        <v>845</v>
      </c>
      <c r="B136" s="313">
        <v>37438</v>
      </c>
      <c r="C136">
        <v>-2.6224330000000001E-2</v>
      </c>
      <c r="D136">
        <v>0</v>
      </c>
      <c r="E136">
        <v>-2.6224330000000001E-2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682</v>
      </c>
    </row>
    <row r="137" spans="1:18">
      <c r="A137" t="s">
        <v>846</v>
      </c>
      <c r="B137" s="313">
        <v>36708</v>
      </c>
      <c r="C137">
        <v>630.97320019999995</v>
      </c>
      <c r="D137">
        <v>0</v>
      </c>
      <c r="E137">
        <v>630.97320019999995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682</v>
      </c>
    </row>
    <row r="138" spans="1:18">
      <c r="A138" t="s">
        <v>846</v>
      </c>
      <c r="B138" s="313">
        <v>36739</v>
      </c>
      <c r="C138">
        <v>1014.16375633</v>
      </c>
      <c r="D138">
        <v>0</v>
      </c>
      <c r="E138">
        <v>1014.16375633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682</v>
      </c>
    </row>
    <row r="139" spans="1:18">
      <c r="A139" t="s">
        <v>846</v>
      </c>
      <c r="B139" s="313">
        <v>36770</v>
      </c>
      <c r="C139">
        <v>969.17709865999996</v>
      </c>
      <c r="D139">
        <v>0</v>
      </c>
      <c r="E139">
        <v>969.17709865999996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682</v>
      </c>
    </row>
    <row r="140" spans="1:18">
      <c r="A140" t="s">
        <v>846</v>
      </c>
      <c r="B140" s="313">
        <v>36800</v>
      </c>
      <c r="C140">
        <v>717.91789621999999</v>
      </c>
      <c r="D140">
        <v>0</v>
      </c>
      <c r="E140">
        <v>717.91789621999999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682</v>
      </c>
    </row>
    <row r="141" spans="1:18">
      <c r="A141" t="s">
        <v>846</v>
      </c>
      <c r="B141" s="313">
        <v>36831</v>
      </c>
      <c r="C141">
        <v>422.95145269</v>
      </c>
      <c r="D141">
        <v>0</v>
      </c>
      <c r="E141">
        <v>422.95145269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682</v>
      </c>
    </row>
    <row r="142" spans="1:18">
      <c r="A142" t="s">
        <v>846</v>
      </c>
      <c r="B142" s="313">
        <v>36861</v>
      </c>
      <c r="C142">
        <v>209.39070025000001</v>
      </c>
      <c r="D142">
        <v>0</v>
      </c>
      <c r="E142">
        <v>209.39070025000001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682</v>
      </c>
    </row>
    <row r="143" spans="1:18">
      <c r="A143" t="s">
        <v>846</v>
      </c>
      <c r="B143" s="313">
        <v>36892</v>
      </c>
      <c r="C143">
        <v>213.02573254000001</v>
      </c>
      <c r="D143">
        <v>0</v>
      </c>
      <c r="E143">
        <v>213.02573254000001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682</v>
      </c>
    </row>
    <row r="144" spans="1:18">
      <c r="A144" t="s">
        <v>846</v>
      </c>
      <c r="B144" s="313">
        <v>36923</v>
      </c>
      <c r="C144">
        <v>-44.020983999999999</v>
      </c>
      <c r="D144">
        <v>0</v>
      </c>
      <c r="E144">
        <v>-44.020983999999999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682</v>
      </c>
    </row>
    <row r="145" spans="1:18">
      <c r="A145" t="s">
        <v>846</v>
      </c>
      <c r="B145" s="313">
        <v>36951</v>
      </c>
      <c r="C145">
        <v>243.75026199999999</v>
      </c>
      <c r="D145">
        <v>0</v>
      </c>
      <c r="E145">
        <v>243.75026199999999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682</v>
      </c>
    </row>
    <row r="146" spans="1:18">
      <c r="A146" t="s">
        <v>846</v>
      </c>
      <c r="B146" s="313">
        <v>36982</v>
      </c>
      <c r="C146">
        <v>147.17940171999999</v>
      </c>
      <c r="D146">
        <v>0</v>
      </c>
      <c r="E146">
        <v>147.17940171999999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682</v>
      </c>
    </row>
    <row r="147" spans="1:18">
      <c r="A147" t="s">
        <v>846</v>
      </c>
      <c r="B147" s="313">
        <v>37012</v>
      </c>
      <c r="C147">
        <v>121.58893706000001</v>
      </c>
      <c r="D147">
        <v>0</v>
      </c>
      <c r="E147">
        <v>121.58893706000001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682</v>
      </c>
    </row>
    <row r="148" spans="1:18">
      <c r="A148" t="s">
        <v>846</v>
      </c>
      <c r="B148" s="313">
        <v>37043</v>
      </c>
      <c r="C148">
        <v>117.18540187000001</v>
      </c>
      <c r="D148">
        <v>0</v>
      </c>
      <c r="E148">
        <v>117.18540187000001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682</v>
      </c>
    </row>
    <row r="149" spans="1:18">
      <c r="A149" t="s">
        <v>846</v>
      </c>
      <c r="B149" s="313">
        <v>37073</v>
      </c>
      <c r="C149">
        <v>159.56288498000001</v>
      </c>
      <c r="D149">
        <v>0</v>
      </c>
      <c r="E149">
        <v>159.56288498000001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682</v>
      </c>
    </row>
    <row r="150" spans="1:18">
      <c r="A150" t="s">
        <v>846</v>
      </c>
      <c r="B150" s="313">
        <v>37104</v>
      </c>
      <c r="C150">
        <v>119.46925775</v>
      </c>
      <c r="D150">
        <v>0</v>
      </c>
      <c r="E150">
        <v>119.46925775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682</v>
      </c>
    </row>
    <row r="151" spans="1:18">
      <c r="A151" t="s">
        <v>846</v>
      </c>
      <c r="B151" s="313">
        <v>37135</v>
      </c>
      <c r="C151">
        <v>115.13924824999999</v>
      </c>
      <c r="D151">
        <v>0</v>
      </c>
      <c r="E151">
        <v>115.13924824999999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682</v>
      </c>
    </row>
    <row r="152" spans="1:18">
      <c r="A152" t="s">
        <v>846</v>
      </c>
      <c r="B152" s="313">
        <v>37165</v>
      </c>
      <c r="C152">
        <v>118.0791483</v>
      </c>
      <c r="D152">
        <v>0</v>
      </c>
      <c r="E152">
        <v>118.0791483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682</v>
      </c>
    </row>
    <row r="153" spans="1:18">
      <c r="A153" t="s">
        <v>846</v>
      </c>
      <c r="B153" s="313">
        <v>37196</v>
      </c>
      <c r="C153">
        <v>47.21024079</v>
      </c>
      <c r="D153">
        <v>0</v>
      </c>
      <c r="E153">
        <v>47.21024079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682</v>
      </c>
    </row>
    <row r="154" spans="1:18">
      <c r="A154" t="s">
        <v>846</v>
      </c>
      <c r="B154" s="313">
        <v>37226</v>
      </c>
      <c r="C154">
        <v>76.731151460000007</v>
      </c>
      <c r="D154">
        <v>0</v>
      </c>
      <c r="E154">
        <v>76.731151460000007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682</v>
      </c>
    </row>
    <row r="155" spans="1:18">
      <c r="A155" t="s">
        <v>846</v>
      </c>
      <c r="B155" s="313">
        <v>37257</v>
      </c>
      <c r="C155">
        <v>48.214813630000002</v>
      </c>
      <c r="D155">
        <v>0</v>
      </c>
      <c r="E155">
        <v>48.214813630000002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682</v>
      </c>
    </row>
    <row r="156" spans="1:18">
      <c r="A156" t="s">
        <v>846</v>
      </c>
      <c r="B156" s="313">
        <v>37288</v>
      </c>
      <c r="C156">
        <v>5.4996071200000003</v>
      </c>
      <c r="D156">
        <v>0</v>
      </c>
      <c r="E156">
        <v>5.4996071200000003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682</v>
      </c>
    </row>
    <row r="157" spans="1:18">
      <c r="A157" t="s">
        <v>846</v>
      </c>
      <c r="B157" s="313">
        <v>37316</v>
      </c>
      <c r="C157">
        <v>47.668120760000001</v>
      </c>
      <c r="D157">
        <v>0</v>
      </c>
      <c r="E157">
        <v>47.668120760000001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682</v>
      </c>
    </row>
    <row r="158" spans="1:18">
      <c r="A158" t="s">
        <v>846</v>
      </c>
      <c r="B158" s="313">
        <v>37347</v>
      </c>
      <c r="C158">
        <v>46.938125929999998</v>
      </c>
      <c r="D158">
        <v>0</v>
      </c>
      <c r="E158">
        <v>46.938125929999998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682</v>
      </c>
    </row>
    <row r="159" spans="1:18">
      <c r="A159" t="s">
        <v>846</v>
      </c>
      <c r="B159" s="313">
        <v>37377</v>
      </c>
      <c r="C159">
        <v>48.431312069999997</v>
      </c>
      <c r="D159">
        <v>0</v>
      </c>
      <c r="E159">
        <v>48.431312069999997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682</v>
      </c>
    </row>
    <row r="160" spans="1:18">
      <c r="A160" t="s">
        <v>846</v>
      </c>
      <c r="B160" s="313">
        <v>37408</v>
      </c>
      <c r="C160">
        <v>46.39296865</v>
      </c>
      <c r="D160">
        <v>0</v>
      </c>
      <c r="E160">
        <v>46.39296865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682</v>
      </c>
    </row>
    <row r="161" spans="1:18">
      <c r="A161" t="s">
        <v>846</v>
      </c>
      <c r="B161" s="313">
        <v>37438</v>
      </c>
      <c r="C161">
        <v>47.868647690000003</v>
      </c>
      <c r="D161">
        <v>0</v>
      </c>
      <c r="E161">
        <v>47.868647690000003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682</v>
      </c>
    </row>
    <row r="162" spans="1:18">
      <c r="A162" t="s">
        <v>846</v>
      </c>
      <c r="B162" s="313">
        <v>37469</v>
      </c>
      <c r="C162">
        <v>47.58531602</v>
      </c>
      <c r="D162">
        <v>0</v>
      </c>
      <c r="E162">
        <v>47.58531602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682</v>
      </c>
    </row>
    <row r="163" spans="1:18">
      <c r="A163" t="s">
        <v>846</v>
      </c>
      <c r="B163" s="313">
        <v>37500</v>
      </c>
      <c r="C163">
        <v>45.582549309999997</v>
      </c>
      <c r="D163">
        <v>0</v>
      </c>
      <c r="E163">
        <v>45.582549309999997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682</v>
      </c>
    </row>
    <row r="164" spans="1:18">
      <c r="A164" t="s">
        <v>846</v>
      </c>
      <c r="B164" s="313">
        <v>37530</v>
      </c>
      <c r="C164">
        <v>47.03251006</v>
      </c>
      <c r="D164">
        <v>0</v>
      </c>
      <c r="E164">
        <v>47.03251006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682</v>
      </c>
    </row>
    <row r="165" spans="1:18">
      <c r="A165" t="s">
        <v>846</v>
      </c>
      <c r="B165" s="313">
        <v>37561</v>
      </c>
      <c r="C165">
        <v>25.61494519</v>
      </c>
      <c r="D165">
        <v>0</v>
      </c>
      <c r="E165">
        <v>25.61494519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682</v>
      </c>
    </row>
    <row r="166" spans="1:18">
      <c r="A166" t="s">
        <v>846</v>
      </c>
      <c r="B166" s="313">
        <v>37591</v>
      </c>
      <c r="C166">
        <v>26.317182089999999</v>
      </c>
      <c r="D166">
        <v>0</v>
      </c>
      <c r="E166">
        <v>26.317182089999999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682</v>
      </c>
    </row>
    <row r="167" spans="1:18">
      <c r="A167" t="s">
        <v>846</v>
      </c>
      <c r="B167" s="313">
        <v>37622</v>
      </c>
      <c r="C167">
        <v>26.160999629999999</v>
      </c>
      <c r="D167">
        <v>0</v>
      </c>
      <c r="E167">
        <v>26.160999629999999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682</v>
      </c>
    </row>
    <row r="168" spans="1:18">
      <c r="A168" t="s">
        <v>846</v>
      </c>
      <c r="B168" s="313">
        <v>37653</v>
      </c>
      <c r="C168">
        <v>23.488540660000002</v>
      </c>
      <c r="D168">
        <v>0</v>
      </c>
      <c r="E168">
        <v>23.488540660000002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682</v>
      </c>
    </row>
    <row r="169" spans="1:18">
      <c r="A169" t="s">
        <v>846</v>
      </c>
      <c r="B169" s="313">
        <v>37681</v>
      </c>
      <c r="C169">
        <v>25.865124600000001</v>
      </c>
      <c r="D169">
        <v>0</v>
      </c>
      <c r="E169">
        <v>25.865124600000001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682</v>
      </c>
    </row>
    <row r="170" spans="1:18">
      <c r="A170" t="s">
        <v>847</v>
      </c>
      <c r="B170" s="313">
        <v>36831</v>
      </c>
      <c r="C170">
        <v>-29.45576844</v>
      </c>
      <c r="D170">
        <v>0</v>
      </c>
      <c r="E170">
        <v>-29.45576844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682</v>
      </c>
    </row>
    <row r="171" spans="1:18">
      <c r="A171" t="s">
        <v>847</v>
      </c>
      <c r="B171" s="313">
        <v>36861</v>
      </c>
      <c r="C171">
        <v>-30.267505539999998</v>
      </c>
      <c r="D171">
        <v>0</v>
      </c>
      <c r="E171">
        <v>-30.267505539999998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682</v>
      </c>
    </row>
    <row r="172" spans="1:18">
      <c r="A172" t="s">
        <v>847</v>
      </c>
      <c r="B172" s="313">
        <v>36892</v>
      </c>
      <c r="C172">
        <v>-30.091355440000001</v>
      </c>
      <c r="D172">
        <v>0</v>
      </c>
      <c r="E172">
        <v>-30.091355440000001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682</v>
      </c>
    </row>
    <row r="173" spans="1:18">
      <c r="A173" t="s">
        <v>847</v>
      </c>
      <c r="B173" s="313">
        <v>36923</v>
      </c>
      <c r="C173">
        <v>-27.01928856</v>
      </c>
      <c r="D173">
        <v>0</v>
      </c>
      <c r="E173">
        <v>-27.01928856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682</v>
      </c>
    </row>
    <row r="174" spans="1:18">
      <c r="A174" t="s">
        <v>847</v>
      </c>
      <c r="B174" s="313">
        <v>36951</v>
      </c>
      <c r="C174">
        <v>-29.753944239999999</v>
      </c>
      <c r="D174">
        <v>0</v>
      </c>
      <c r="E174">
        <v>-29.753944239999999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682</v>
      </c>
    </row>
    <row r="175" spans="1:18">
      <c r="A175" t="s">
        <v>848</v>
      </c>
      <c r="B175" s="313">
        <v>36708</v>
      </c>
      <c r="C175">
        <v>110.2174</v>
      </c>
      <c r="D175">
        <v>0</v>
      </c>
      <c r="E175">
        <v>110.2174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682</v>
      </c>
    </row>
    <row r="176" spans="1:18">
      <c r="A176" t="s">
        <v>848</v>
      </c>
      <c r="B176" s="313">
        <v>36739</v>
      </c>
      <c r="C176">
        <v>110.07697735000001</v>
      </c>
      <c r="D176">
        <v>0</v>
      </c>
      <c r="E176">
        <v>110.07697735000001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682</v>
      </c>
    </row>
    <row r="177" spans="1:18">
      <c r="A177" t="s">
        <v>848</v>
      </c>
      <c r="B177" s="313">
        <v>36770</v>
      </c>
      <c r="C177">
        <v>105.92198224000001</v>
      </c>
      <c r="D177">
        <v>0</v>
      </c>
      <c r="E177">
        <v>105.92198224000001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682</v>
      </c>
    </row>
    <row r="178" spans="1:18">
      <c r="A178" t="s">
        <v>848</v>
      </c>
      <c r="B178" s="313">
        <v>36800</v>
      </c>
      <c r="C178">
        <v>108.84798670000001</v>
      </c>
      <c r="D178">
        <v>0</v>
      </c>
      <c r="E178">
        <v>108.84798670000001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682</v>
      </c>
    </row>
    <row r="179" spans="1:18">
      <c r="A179" t="s">
        <v>848</v>
      </c>
      <c r="B179" s="313">
        <v>36831</v>
      </c>
      <c r="C179">
        <v>104.72703912999999</v>
      </c>
      <c r="D179">
        <v>0</v>
      </c>
      <c r="E179">
        <v>104.72703912999999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682</v>
      </c>
    </row>
    <row r="180" spans="1:18">
      <c r="A180" t="s">
        <v>848</v>
      </c>
      <c r="B180" s="313">
        <v>36861</v>
      </c>
      <c r="C180">
        <v>107.61308923</v>
      </c>
      <c r="D180">
        <v>0</v>
      </c>
      <c r="E180">
        <v>107.61308923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682</v>
      </c>
    </row>
    <row r="181" spans="1:18">
      <c r="A181" t="s">
        <v>848</v>
      </c>
      <c r="B181" s="313">
        <v>36892</v>
      </c>
      <c r="C181">
        <v>106.98680515</v>
      </c>
      <c r="D181">
        <v>0</v>
      </c>
      <c r="E181">
        <v>106.98680515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682</v>
      </c>
    </row>
    <row r="182" spans="1:18">
      <c r="A182" t="s">
        <v>848</v>
      </c>
      <c r="B182" s="313">
        <v>36923</v>
      </c>
      <c r="C182">
        <v>96.064378509999997</v>
      </c>
      <c r="D182">
        <v>0</v>
      </c>
      <c r="E182">
        <v>96.064378509999997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682</v>
      </c>
    </row>
    <row r="183" spans="1:18">
      <c r="A183" t="s">
        <v>848</v>
      </c>
      <c r="B183" s="313">
        <v>36951</v>
      </c>
      <c r="C183">
        <v>105.78717335</v>
      </c>
      <c r="D183">
        <v>0</v>
      </c>
      <c r="E183">
        <v>105.78717335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682</v>
      </c>
    </row>
    <row r="184" spans="1:18">
      <c r="A184" t="s">
        <v>848</v>
      </c>
      <c r="B184" s="313">
        <v>36982</v>
      </c>
      <c r="C184">
        <v>101.76748981999999</v>
      </c>
      <c r="D184">
        <v>0</v>
      </c>
      <c r="E184">
        <v>101.76748981999999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682</v>
      </c>
    </row>
    <row r="185" spans="1:18">
      <c r="A185" t="s">
        <v>848</v>
      </c>
      <c r="B185" s="313">
        <v>37012</v>
      </c>
      <c r="C185">
        <v>104.5609102</v>
      </c>
      <c r="D185">
        <v>0</v>
      </c>
      <c r="E185">
        <v>104.5609102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682</v>
      </c>
    </row>
    <row r="186" spans="1:18">
      <c r="A186" t="s">
        <v>848</v>
      </c>
      <c r="B186" s="313">
        <v>37043</v>
      </c>
      <c r="C186">
        <v>100.59094331</v>
      </c>
      <c r="D186">
        <v>0</v>
      </c>
      <c r="E186">
        <v>100.59094331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682</v>
      </c>
    </row>
    <row r="187" spans="1:18">
      <c r="A187" t="s">
        <v>848</v>
      </c>
      <c r="B187" s="313">
        <v>37073</v>
      </c>
      <c r="C187">
        <v>103.34934233</v>
      </c>
      <c r="D187">
        <v>0</v>
      </c>
      <c r="E187">
        <v>103.34934233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682</v>
      </c>
    </row>
    <row r="188" spans="1:18">
      <c r="A188" t="s">
        <v>848</v>
      </c>
      <c r="B188" s="313">
        <v>37104</v>
      </c>
      <c r="C188">
        <v>102.73808321999999</v>
      </c>
      <c r="D188">
        <v>0</v>
      </c>
      <c r="E188">
        <v>102.73808321999999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682</v>
      </c>
    </row>
    <row r="189" spans="1:18">
      <c r="A189" t="s">
        <v>848</v>
      </c>
      <c r="B189" s="313">
        <v>37135</v>
      </c>
      <c r="C189">
        <v>98.834542630000001</v>
      </c>
      <c r="D189">
        <v>0</v>
      </c>
      <c r="E189">
        <v>98.834542630000001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682</v>
      </c>
    </row>
    <row r="190" spans="1:18">
      <c r="A190" t="s">
        <v>848</v>
      </c>
      <c r="B190" s="313">
        <v>37165</v>
      </c>
      <c r="C190">
        <v>101.54265282</v>
      </c>
      <c r="D190">
        <v>0</v>
      </c>
      <c r="E190">
        <v>101.54265282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682</v>
      </c>
    </row>
    <row r="191" spans="1:18">
      <c r="A191" t="s">
        <v>848</v>
      </c>
      <c r="B191" s="313">
        <v>37196</v>
      </c>
      <c r="C191">
        <v>97.684508019999996</v>
      </c>
      <c r="D191">
        <v>0</v>
      </c>
      <c r="E191">
        <v>97.684508019999996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682</v>
      </c>
    </row>
    <row r="192" spans="1:18">
      <c r="A192" t="s">
        <v>848</v>
      </c>
      <c r="B192" s="313">
        <v>37226</v>
      </c>
      <c r="C192">
        <v>100.36049586</v>
      </c>
      <c r="D192">
        <v>0</v>
      </c>
      <c r="E192">
        <v>100.36049586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682</v>
      </c>
    </row>
    <row r="193" spans="1:18">
      <c r="A193" t="s">
        <v>848</v>
      </c>
      <c r="B193" s="313">
        <v>37257</v>
      </c>
      <c r="C193">
        <v>99.763107939999998</v>
      </c>
      <c r="D193">
        <v>0</v>
      </c>
      <c r="E193">
        <v>99.763107939999998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682</v>
      </c>
    </row>
    <row r="194" spans="1:18">
      <c r="A194" t="s">
        <v>848</v>
      </c>
      <c r="B194" s="313">
        <v>37288</v>
      </c>
      <c r="C194">
        <v>89.570788680000007</v>
      </c>
      <c r="D194">
        <v>0</v>
      </c>
      <c r="E194">
        <v>89.570788680000007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682</v>
      </c>
    </row>
    <row r="195" spans="1:18">
      <c r="A195" t="s">
        <v>848</v>
      </c>
      <c r="B195" s="313">
        <v>37316</v>
      </c>
      <c r="C195">
        <v>98.631924920000003</v>
      </c>
      <c r="D195">
        <v>0</v>
      </c>
      <c r="E195">
        <v>98.631924920000003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682</v>
      </c>
    </row>
    <row r="196" spans="1:18">
      <c r="A196" t="s">
        <v>848</v>
      </c>
      <c r="B196" s="313">
        <v>37347</v>
      </c>
      <c r="C196">
        <v>94.881444340000002</v>
      </c>
      <c r="D196">
        <v>0</v>
      </c>
      <c r="E196">
        <v>94.881444340000002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682</v>
      </c>
    </row>
    <row r="197" spans="1:18">
      <c r="A197" t="s">
        <v>848</v>
      </c>
      <c r="B197" s="313">
        <v>37377</v>
      </c>
      <c r="C197">
        <v>97.482631639999994</v>
      </c>
      <c r="D197">
        <v>0</v>
      </c>
      <c r="E197">
        <v>97.482631639999994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682</v>
      </c>
    </row>
    <row r="198" spans="1:18">
      <c r="A198" t="s">
        <v>848</v>
      </c>
      <c r="B198" s="313">
        <v>37408</v>
      </c>
      <c r="C198">
        <v>93.779455080000005</v>
      </c>
      <c r="D198">
        <v>0</v>
      </c>
      <c r="E198">
        <v>93.779455080000005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682</v>
      </c>
    </row>
    <row r="199" spans="1:18">
      <c r="A199" t="s">
        <v>848</v>
      </c>
      <c r="B199" s="313">
        <v>37438</v>
      </c>
      <c r="C199">
        <v>96.350099819999997</v>
      </c>
      <c r="D199">
        <v>0</v>
      </c>
      <c r="E199">
        <v>96.350099819999997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682</v>
      </c>
    </row>
    <row r="200" spans="1:18">
      <c r="A200" t="s">
        <v>848</v>
      </c>
      <c r="B200" s="313">
        <v>37469</v>
      </c>
      <c r="C200">
        <v>95.779809310000005</v>
      </c>
      <c r="D200">
        <v>0</v>
      </c>
      <c r="E200">
        <v>95.779809310000005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682</v>
      </c>
    </row>
    <row r="201" spans="1:18">
      <c r="A201" t="s">
        <v>848</v>
      </c>
      <c r="B201" s="313">
        <v>37500</v>
      </c>
      <c r="C201">
        <v>92.141261069999999</v>
      </c>
      <c r="D201">
        <v>0</v>
      </c>
      <c r="E201">
        <v>92.141261069999999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682</v>
      </c>
    </row>
    <row r="202" spans="1:18">
      <c r="A202" t="s">
        <v>848</v>
      </c>
      <c r="B202" s="313">
        <v>37530</v>
      </c>
      <c r="C202">
        <v>94.667120499999996</v>
      </c>
      <c r="D202">
        <v>0</v>
      </c>
      <c r="E202">
        <v>94.667120499999996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682</v>
      </c>
    </row>
    <row r="203" spans="1:18">
      <c r="A203" t="s">
        <v>848</v>
      </c>
      <c r="B203" s="313">
        <v>37561</v>
      </c>
      <c r="C203">
        <v>91.071376110000003</v>
      </c>
      <c r="D203">
        <v>0</v>
      </c>
      <c r="E203">
        <v>91.071376110000003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682</v>
      </c>
    </row>
    <row r="204" spans="1:18">
      <c r="A204" t="s">
        <v>848</v>
      </c>
      <c r="B204" s="313">
        <v>37591</v>
      </c>
      <c r="C204">
        <v>93.568109190000001</v>
      </c>
      <c r="D204">
        <v>0</v>
      </c>
      <c r="E204">
        <v>93.568109190000001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682</v>
      </c>
    </row>
    <row r="205" spans="1:18">
      <c r="A205" t="s">
        <v>848</v>
      </c>
      <c r="B205" s="313">
        <v>37622</v>
      </c>
      <c r="C205">
        <v>93.012818089999996</v>
      </c>
      <c r="D205">
        <v>0</v>
      </c>
      <c r="E205">
        <v>93.012818089999996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682</v>
      </c>
    </row>
    <row r="206" spans="1:18">
      <c r="A206" t="s">
        <v>848</v>
      </c>
      <c r="B206" s="313">
        <v>37653</v>
      </c>
      <c r="C206">
        <v>83.511157479999994</v>
      </c>
      <c r="D206">
        <v>0</v>
      </c>
      <c r="E206">
        <v>83.511157479999994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682</v>
      </c>
    </row>
    <row r="207" spans="1:18">
      <c r="A207" t="s">
        <v>848</v>
      </c>
      <c r="B207" s="313">
        <v>37681</v>
      </c>
      <c r="C207">
        <v>91.960864000000001</v>
      </c>
      <c r="D207">
        <v>0</v>
      </c>
      <c r="E207">
        <v>91.960864000000001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682</v>
      </c>
    </row>
    <row r="208" spans="1:18">
      <c r="A208" t="s">
        <v>848</v>
      </c>
      <c r="B208" s="313">
        <v>37712</v>
      </c>
      <c r="C208">
        <v>88.465804460000001</v>
      </c>
      <c r="D208">
        <v>0</v>
      </c>
      <c r="E208">
        <v>88.465804460000001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682</v>
      </c>
    </row>
    <row r="209" spans="1:18">
      <c r="A209" t="s">
        <v>848</v>
      </c>
      <c r="B209" s="313">
        <v>37742</v>
      </c>
      <c r="C209">
        <v>90.892065009999996</v>
      </c>
      <c r="D209">
        <v>0</v>
      </c>
      <c r="E209">
        <v>90.892065009999996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682</v>
      </c>
    </row>
    <row r="210" spans="1:18">
      <c r="A210" t="s">
        <v>848</v>
      </c>
      <c r="B210" s="313">
        <v>37773</v>
      </c>
      <c r="C210">
        <v>87.440461119999995</v>
      </c>
      <c r="D210">
        <v>0</v>
      </c>
      <c r="E210">
        <v>87.440461119999995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682</v>
      </c>
    </row>
    <row r="211" spans="1:18">
      <c r="A211" t="s">
        <v>848</v>
      </c>
      <c r="B211" s="313">
        <v>37803</v>
      </c>
      <c r="C211">
        <v>89.8385107</v>
      </c>
      <c r="D211">
        <v>0</v>
      </c>
      <c r="E211">
        <v>89.8385107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682</v>
      </c>
    </row>
    <row r="212" spans="1:18">
      <c r="A212" t="s">
        <v>848</v>
      </c>
      <c r="B212" s="313">
        <v>37834</v>
      </c>
      <c r="C212">
        <v>89.307702370000001</v>
      </c>
      <c r="D212">
        <v>0</v>
      </c>
      <c r="E212">
        <v>89.307702370000001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682</v>
      </c>
    </row>
    <row r="213" spans="1:18">
      <c r="A213" t="s">
        <v>848</v>
      </c>
      <c r="B213" s="313">
        <v>37865</v>
      </c>
      <c r="C213">
        <v>85.91611743</v>
      </c>
      <c r="D213">
        <v>0</v>
      </c>
      <c r="E213">
        <v>85.91611743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682</v>
      </c>
    </row>
    <row r="214" spans="1:18">
      <c r="A214" t="s">
        <v>848</v>
      </c>
      <c r="B214" s="313">
        <v>37895</v>
      </c>
      <c r="C214">
        <v>88.272163340000006</v>
      </c>
      <c r="D214">
        <v>0</v>
      </c>
      <c r="E214">
        <v>88.272163340000006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682</v>
      </c>
    </row>
    <row r="215" spans="1:18">
      <c r="A215" t="s">
        <v>848</v>
      </c>
      <c r="B215" s="313">
        <v>37926</v>
      </c>
      <c r="C215">
        <v>84.919681949999998</v>
      </c>
      <c r="D215">
        <v>0</v>
      </c>
      <c r="E215">
        <v>84.919681949999998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682</v>
      </c>
    </row>
    <row r="216" spans="1:18">
      <c r="A216" t="s">
        <v>848</v>
      </c>
      <c r="B216" s="313">
        <v>37956</v>
      </c>
      <c r="C216">
        <v>87.248236340000005</v>
      </c>
      <c r="D216">
        <v>0</v>
      </c>
      <c r="E216">
        <v>87.248236340000005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682</v>
      </c>
    </row>
    <row r="217" spans="1:18">
      <c r="A217" t="s">
        <v>848</v>
      </c>
      <c r="B217" s="313">
        <v>37987</v>
      </c>
      <c r="C217">
        <v>86.730692439999999</v>
      </c>
      <c r="D217">
        <v>0</v>
      </c>
      <c r="E217">
        <v>86.730692439999999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682</v>
      </c>
    </row>
    <row r="218" spans="1:18">
      <c r="A218" t="s">
        <v>848</v>
      </c>
      <c r="B218" s="313">
        <v>38018</v>
      </c>
      <c r="C218">
        <v>80.652056490000007</v>
      </c>
      <c r="D218">
        <v>0</v>
      </c>
      <c r="E218">
        <v>80.652056490000007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682</v>
      </c>
    </row>
    <row r="219" spans="1:18">
      <c r="A219" t="s">
        <v>848</v>
      </c>
      <c r="B219" s="313">
        <v>38047</v>
      </c>
      <c r="C219">
        <v>85.733747300000005</v>
      </c>
      <c r="D219">
        <v>0</v>
      </c>
      <c r="E219">
        <v>85.733747300000005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682</v>
      </c>
    </row>
    <row r="220" spans="1:18">
      <c r="A220" t="s">
        <v>848</v>
      </c>
      <c r="B220" s="313">
        <v>38078</v>
      </c>
      <c r="C220">
        <v>82.47555328</v>
      </c>
      <c r="D220">
        <v>0</v>
      </c>
      <c r="E220">
        <v>82.47555328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682</v>
      </c>
    </row>
    <row r="221" spans="1:18">
      <c r="A221" t="s">
        <v>848</v>
      </c>
      <c r="B221" s="313">
        <v>38108</v>
      </c>
      <c r="C221">
        <v>84.736896529999996</v>
      </c>
      <c r="D221">
        <v>0</v>
      </c>
      <c r="E221">
        <v>84.736896529999996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682</v>
      </c>
    </row>
    <row r="222" spans="1:18">
      <c r="A222" t="s">
        <v>848</v>
      </c>
      <c r="B222" s="313">
        <v>38139</v>
      </c>
      <c r="C222">
        <v>81.518411979999996</v>
      </c>
      <c r="D222">
        <v>0</v>
      </c>
      <c r="E222">
        <v>81.518411979999996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682</v>
      </c>
    </row>
    <row r="223" spans="1:18">
      <c r="A223" t="s">
        <v>848</v>
      </c>
      <c r="B223" s="313">
        <v>38169</v>
      </c>
      <c r="C223">
        <v>83.749733120000002</v>
      </c>
      <c r="D223">
        <v>0</v>
      </c>
      <c r="E223">
        <v>83.749733120000002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682</v>
      </c>
    </row>
    <row r="224" spans="1:18">
      <c r="A224" t="s">
        <v>848</v>
      </c>
      <c r="B224" s="313">
        <v>38200</v>
      </c>
      <c r="C224">
        <v>83.245872309999996</v>
      </c>
      <c r="D224">
        <v>0</v>
      </c>
      <c r="E224">
        <v>83.245872309999996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682</v>
      </c>
    </row>
    <row r="225" spans="1:18">
      <c r="A225" t="s">
        <v>848</v>
      </c>
      <c r="B225" s="313">
        <v>38231</v>
      </c>
      <c r="C225">
        <v>80.075475710000006</v>
      </c>
      <c r="D225">
        <v>0</v>
      </c>
      <c r="E225">
        <v>80.075475710000006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682</v>
      </c>
    </row>
    <row r="226" spans="1:18">
      <c r="A226" t="s">
        <v>848</v>
      </c>
      <c r="B226" s="313">
        <v>38261</v>
      </c>
      <c r="C226">
        <v>82.262121759999999</v>
      </c>
      <c r="D226">
        <v>0</v>
      </c>
      <c r="E226">
        <v>82.262121759999999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682</v>
      </c>
    </row>
    <row r="227" spans="1:18">
      <c r="A227" t="s">
        <v>848</v>
      </c>
      <c r="B227" s="313">
        <v>38292</v>
      </c>
      <c r="C227">
        <v>79.128467270000002</v>
      </c>
      <c r="D227">
        <v>0</v>
      </c>
      <c r="E227">
        <v>79.128467270000002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682</v>
      </c>
    </row>
    <row r="228" spans="1:18">
      <c r="A228" t="s">
        <v>848</v>
      </c>
      <c r="B228" s="313">
        <v>38322</v>
      </c>
      <c r="C228">
        <v>81.288533549999997</v>
      </c>
      <c r="D228">
        <v>0</v>
      </c>
      <c r="E228">
        <v>81.288533549999997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682</v>
      </c>
    </row>
    <row r="229" spans="1:18">
      <c r="A229" t="s">
        <v>848</v>
      </c>
      <c r="B229" s="313">
        <v>38353</v>
      </c>
      <c r="C229">
        <v>80.797626359999995</v>
      </c>
      <c r="D229">
        <v>0</v>
      </c>
      <c r="E229">
        <v>80.797626359999995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682</v>
      </c>
    </row>
    <row r="230" spans="1:18">
      <c r="A230" t="s">
        <v>848</v>
      </c>
      <c r="B230" s="313">
        <v>38384</v>
      </c>
      <c r="C230">
        <v>72.537441749999999</v>
      </c>
      <c r="D230">
        <v>0</v>
      </c>
      <c r="E230">
        <v>72.537441749999999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682</v>
      </c>
    </row>
    <row r="231" spans="1:18">
      <c r="A231" t="s">
        <v>848</v>
      </c>
      <c r="B231" s="313">
        <v>38412</v>
      </c>
      <c r="C231">
        <v>79.870469099999994</v>
      </c>
      <c r="D231">
        <v>0</v>
      </c>
      <c r="E231">
        <v>79.870469099999994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682</v>
      </c>
    </row>
    <row r="232" spans="1:18">
      <c r="A232" t="s">
        <v>848</v>
      </c>
      <c r="B232" s="313">
        <v>38443</v>
      </c>
      <c r="C232">
        <v>76.826181739999996</v>
      </c>
      <c r="D232">
        <v>0</v>
      </c>
      <c r="E232">
        <v>76.826181739999996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682</v>
      </c>
    </row>
    <row r="233" spans="1:18">
      <c r="A233" t="s">
        <v>848</v>
      </c>
      <c r="B233" s="313">
        <v>38473</v>
      </c>
      <c r="C233">
        <v>78.921670590000005</v>
      </c>
      <c r="D233">
        <v>0</v>
      </c>
      <c r="E233">
        <v>78.921670590000005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682</v>
      </c>
    </row>
    <row r="234" spans="1:18">
      <c r="A234" t="s">
        <v>848</v>
      </c>
      <c r="B234" s="313">
        <v>38504</v>
      </c>
      <c r="C234">
        <v>75.912852720000004</v>
      </c>
      <c r="D234">
        <v>0</v>
      </c>
      <c r="E234">
        <v>75.912852720000004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682</v>
      </c>
    </row>
    <row r="235" spans="1:18">
      <c r="A235" t="s">
        <v>848</v>
      </c>
      <c r="B235" s="313">
        <v>38534</v>
      </c>
      <c r="C235">
        <v>77.982739699999996</v>
      </c>
      <c r="D235">
        <v>0</v>
      </c>
      <c r="E235">
        <v>77.982739699999996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682</v>
      </c>
    </row>
    <row r="236" spans="1:18">
      <c r="A236" t="s">
        <v>848</v>
      </c>
      <c r="B236" s="313">
        <v>38565</v>
      </c>
      <c r="C236">
        <v>77.508500429999998</v>
      </c>
      <c r="D236">
        <v>0</v>
      </c>
      <c r="E236">
        <v>77.508500429999998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682</v>
      </c>
    </row>
    <row r="237" spans="1:18">
      <c r="A237" t="s">
        <v>848</v>
      </c>
      <c r="B237" s="313">
        <v>38596</v>
      </c>
      <c r="C237">
        <v>74.547468859999995</v>
      </c>
      <c r="D237">
        <v>0</v>
      </c>
      <c r="E237">
        <v>74.547468859999995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682</v>
      </c>
    </row>
    <row r="238" spans="1:18">
      <c r="A238" t="s">
        <v>848</v>
      </c>
      <c r="B238" s="313">
        <v>38626</v>
      </c>
      <c r="C238">
        <v>76.573909139999998</v>
      </c>
      <c r="D238">
        <v>0</v>
      </c>
      <c r="E238">
        <v>76.573909139999998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682</v>
      </c>
    </row>
    <row r="239" spans="1:18">
      <c r="A239" t="s">
        <v>848</v>
      </c>
      <c r="B239" s="313">
        <v>38657</v>
      </c>
      <c r="C239">
        <v>73.647581959999997</v>
      </c>
      <c r="D239">
        <v>0</v>
      </c>
      <c r="E239">
        <v>73.647581959999997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682</v>
      </c>
    </row>
    <row r="240" spans="1:18">
      <c r="A240" t="s">
        <v>848</v>
      </c>
      <c r="B240" s="313">
        <v>38687</v>
      </c>
      <c r="C240">
        <v>75.648566900000006</v>
      </c>
      <c r="D240">
        <v>0</v>
      </c>
      <c r="E240">
        <v>75.648566900000006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682</v>
      </c>
    </row>
    <row r="241" spans="1:18">
      <c r="A241" t="s">
        <v>848</v>
      </c>
      <c r="B241" s="313">
        <v>38718</v>
      </c>
      <c r="C241">
        <v>75.181835489999997</v>
      </c>
      <c r="D241">
        <v>0</v>
      </c>
      <c r="E241">
        <v>75.181835489999997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682</v>
      </c>
    </row>
    <row r="242" spans="1:18">
      <c r="A242" t="s">
        <v>848</v>
      </c>
      <c r="B242" s="313">
        <v>38749</v>
      </c>
      <c r="C242">
        <v>67.486745659999997</v>
      </c>
      <c r="D242">
        <v>0</v>
      </c>
      <c r="E242">
        <v>67.486745659999997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682</v>
      </c>
    </row>
    <row r="243" spans="1:18">
      <c r="A243" t="s">
        <v>848</v>
      </c>
      <c r="B243" s="313">
        <v>38777</v>
      </c>
      <c r="C243">
        <v>74.300065470000007</v>
      </c>
      <c r="D243">
        <v>0</v>
      </c>
      <c r="E243">
        <v>74.300065470000007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682</v>
      </c>
    </row>
    <row r="244" spans="1:18">
      <c r="A244" t="s">
        <v>848</v>
      </c>
      <c r="B244" s="313">
        <v>38808</v>
      </c>
      <c r="C244">
        <v>71.458234469999994</v>
      </c>
      <c r="D244">
        <v>0</v>
      </c>
      <c r="E244">
        <v>71.458234469999994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682</v>
      </c>
    </row>
    <row r="245" spans="1:18">
      <c r="A245" t="s">
        <v>848</v>
      </c>
      <c r="B245" s="313">
        <v>38838</v>
      </c>
      <c r="C245">
        <v>73.397349500000004</v>
      </c>
      <c r="D245">
        <v>0</v>
      </c>
      <c r="E245">
        <v>73.397349500000004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682</v>
      </c>
    </row>
    <row r="246" spans="1:18">
      <c r="A246" t="s">
        <v>848</v>
      </c>
      <c r="B246" s="313">
        <v>38869</v>
      </c>
      <c r="C246">
        <v>70.589087809999995</v>
      </c>
      <c r="D246">
        <v>0</v>
      </c>
      <c r="E246">
        <v>70.589087809999995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682</v>
      </c>
    </row>
    <row r="247" spans="1:18">
      <c r="A247" t="s">
        <v>848</v>
      </c>
      <c r="B247" s="313">
        <v>38899</v>
      </c>
      <c r="C247">
        <v>72.503665369999993</v>
      </c>
      <c r="D247">
        <v>0</v>
      </c>
      <c r="E247">
        <v>72.503665369999993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682</v>
      </c>
    </row>
    <row r="248" spans="1:18">
      <c r="A248" t="s">
        <v>848</v>
      </c>
      <c r="B248" s="313">
        <v>38930</v>
      </c>
      <c r="C248">
        <v>72.052939300000006</v>
      </c>
      <c r="D248">
        <v>0</v>
      </c>
      <c r="E248">
        <v>72.052939300000006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682</v>
      </c>
    </row>
    <row r="249" spans="1:18">
      <c r="A249" t="s">
        <v>848</v>
      </c>
      <c r="B249" s="313">
        <v>38961</v>
      </c>
      <c r="C249">
        <v>69.294698240000002</v>
      </c>
      <c r="D249">
        <v>0</v>
      </c>
      <c r="E249">
        <v>69.294698240000002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682</v>
      </c>
    </row>
    <row r="250" spans="1:18">
      <c r="A250" t="s">
        <v>848</v>
      </c>
      <c r="B250" s="313">
        <v>38991</v>
      </c>
      <c r="C250">
        <v>71.172758900000005</v>
      </c>
      <c r="D250">
        <v>0</v>
      </c>
      <c r="E250">
        <v>71.172758900000005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682</v>
      </c>
    </row>
    <row r="251" spans="1:18">
      <c r="A251" t="s">
        <v>848</v>
      </c>
      <c r="B251" s="313">
        <v>39022</v>
      </c>
      <c r="C251">
        <v>68.447283220000003</v>
      </c>
      <c r="D251">
        <v>0</v>
      </c>
      <c r="E251">
        <v>68.447283220000003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682</v>
      </c>
    </row>
    <row r="252" spans="1:18">
      <c r="A252" t="s">
        <v>848</v>
      </c>
      <c r="B252" s="313">
        <v>39052</v>
      </c>
      <c r="C252">
        <v>70.301453850000001</v>
      </c>
      <c r="D252">
        <v>0</v>
      </c>
      <c r="E252">
        <v>70.301453850000001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682</v>
      </c>
    </row>
    <row r="253" spans="1:18">
      <c r="A253" t="s">
        <v>848</v>
      </c>
      <c r="B253" s="313">
        <v>39083</v>
      </c>
      <c r="C253">
        <v>69.862040820000004</v>
      </c>
      <c r="D253">
        <v>0</v>
      </c>
      <c r="E253">
        <v>69.862040820000004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682</v>
      </c>
    </row>
    <row r="254" spans="1:18">
      <c r="A254" t="s">
        <v>848</v>
      </c>
      <c r="B254" s="313">
        <v>39114</v>
      </c>
      <c r="C254">
        <v>62.706357410000003</v>
      </c>
      <c r="D254">
        <v>0</v>
      </c>
      <c r="E254">
        <v>62.706357410000003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682</v>
      </c>
    </row>
    <row r="255" spans="1:18">
      <c r="A255" t="s">
        <v>848</v>
      </c>
      <c r="B255" s="313">
        <v>39142</v>
      </c>
      <c r="C255">
        <v>69.031997480000001</v>
      </c>
      <c r="D255">
        <v>0</v>
      </c>
      <c r="E255">
        <v>69.031997480000001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682</v>
      </c>
    </row>
    <row r="256" spans="1:18">
      <c r="A256" t="s">
        <v>848</v>
      </c>
      <c r="B256" s="313">
        <v>39173</v>
      </c>
      <c r="C256">
        <v>66.386270469999999</v>
      </c>
      <c r="D256">
        <v>0</v>
      </c>
      <c r="E256">
        <v>66.386270469999999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682</v>
      </c>
    </row>
    <row r="257" spans="1:18">
      <c r="A257" t="s">
        <v>848</v>
      </c>
      <c r="B257" s="313">
        <v>39203</v>
      </c>
      <c r="C257">
        <v>68.182394650000006</v>
      </c>
      <c r="D257">
        <v>0</v>
      </c>
      <c r="E257">
        <v>68.182394650000006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682</v>
      </c>
    </row>
    <row r="258" spans="1:18">
      <c r="A258" t="s">
        <v>848</v>
      </c>
      <c r="B258" s="313">
        <v>39234</v>
      </c>
      <c r="C258">
        <v>65.568340259999999</v>
      </c>
      <c r="D258">
        <v>0</v>
      </c>
      <c r="E258">
        <v>65.568340259999999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682</v>
      </c>
    </row>
    <row r="259" spans="1:18">
      <c r="A259" t="s">
        <v>848</v>
      </c>
      <c r="B259" s="313">
        <v>39264</v>
      </c>
      <c r="C259">
        <v>67.341450890000004</v>
      </c>
      <c r="D259">
        <v>0</v>
      </c>
      <c r="E259">
        <v>67.341450890000004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682</v>
      </c>
    </row>
    <row r="260" spans="1:18">
      <c r="A260" t="s">
        <v>848</v>
      </c>
      <c r="B260" s="313">
        <v>39295</v>
      </c>
      <c r="C260">
        <v>66.920494649999995</v>
      </c>
      <c r="D260">
        <v>0</v>
      </c>
      <c r="E260">
        <v>66.920494649999995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682</v>
      </c>
    </row>
    <row r="261" spans="1:18">
      <c r="A261" t="s">
        <v>848</v>
      </c>
      <c r="B261" s="313">
        <v>39326</v>
      </c>
      <c r="C261">
        <v>64.372310440000007</v>
      </c>
      <c r="D261">
        <v>0</v>
      </c>
      <c r="E261">
        <v>64.372310440000007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682</v>
      </c>
    </row>
    <row r="262" spans="1:18">
      <c r="A262" t="s">
        <v>848</v>
      </c>
      <c r="B262" s="313">
        <v>39356</v>
      </c>
      <c r="C262">
        <v>66.130904580000006</v>
      </c>
      <c r="D262">
        <v>0</v>
      </c>
      <c r="E262">
        <v>66.130904580000006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682</v>
      </c>
    </row>
    <row r="263" spans="1:18">
      <c r="A263" t="s">
        <v>849</v>
      </c>
      <c r="B263" s="313">
        <v>36708</v>
      </c>
      <c r="C263">
        <v>64.514099999999999</v>
      </c>
      <c r="D263">
        <v>0</v>
      </c>
      <c r="E263">
        <v>64.514099999999999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682</v>
      </c>
    </row>
    <row r="264" spans="1:18">
      <c r="A264" t="s">
        <v>849</v>
      </c>
      <c r="B264" s="313">
        <v>36739</v>
      </c>
      <c r="C264">
        <v>-44.152775320000003</v>
      </c>
      <c r="D264">
        <v>0</v>
      </c>
      <c r="E264">
        <v>-44.152775320000003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682</v>
      </c>
    </row>
    <row r="265" spans="1:18">
      <c r="A265" t="s">
        <v>849</v>
      </c>
      <c r="B265" s="313">
        <v>36770</v>
      </c>
      <c r="C265">
        <v>181.16728531999999</v>
      </c>
      <c r="D265">
        <v>0</v>
      </c>
      <c r="E265">
        <v>181.16728531999999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682</v>
      </c>
    </row>
    <row r="266" spans="1:18">
      <c r="A266" t="s">
        <v>849</v>
      </c>
      <c r="B266" s="313">
        <v>36800</v>
      </c>
      <c r="C266">
        <v>170.86445929999999</v>
      </c>
      <c r="D266">
        <v>0</v>
      </c>
      <c r="E266">
        <v>170.86445929999999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682</v>
      </c>
    </row>
    <row r="267" spans="1:18">
      <c r="A267" t="s">
        <v>849</v>
      </c>
      <c r="B267" s="313">
        <v>36831</v>
      </c>
      <c r="C267">
        <v>-174.34574784</v>
      </c>
      <c r="D267">
        <v>0</v>
      </c>
      <c r="E267">
        <v>-174.34574784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682</v>
      </c>
    </row>
    <row r="268" spans="1:18">
      <c r="A268" t="s">
        <v>849</v>
      </c>
      <c r="B268" s="313">
        <v>36861</v>
      </c>
      <c r="C268">
        <v>-138.28920608999999</v>
      </c>
      <c r="D268">
        <v>0</v>
      </c>
      <c r="E268">
        <v>-138.28920608999999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682</v>
      </c>
    </row>
    <row r="269" spans="1:18">
      <c r="A269" t="s">
        <v>849</v>
      </c>
      <c r="B269" s="313">
        <v>36892</v>
      </c>
      <c r="C269">
        <v>-137.48439388</v>
      </c>
      <c r="D269">
        <v>0</v>
      </c>
      <c r="E269">
        <v>-137.48439388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682</v>
      </c>
    </row>
    <row r="270" spans="1:18">
      <c r="A270" t="s">
        <v>849</v>
      </c>
      <c r="B270" s="313">
        <v>36923</v>
      </c>
      <c r="C270">
        <v>-123.44842748000001</v>
      </c>
      <c r="D270">
        <v>0</v>
      </c>
      <c r="E270">
        <v>-123.44842748000001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682</v>
      </c>
    </row>
    <row r="271" spans="1:18">
      <c r="A271" t="s">
        <v>849</v>
      </c>
      <c r="B271" s="313">
        <v>36951</v>
      </c>
      <c r="C271">
        <v>-176.11062056</v>
      </c>
      <c r="D271">
        <v>0</v>
      </c>
      <c r="E271">
        <v>-176.11062056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682</v>
      </c>
    </row>
    <row r="272" spans="1:18">
      <c r="A272" t="s">
        <v>849</v>
      </c>
      <c r="B272" s="313">
        <v>36982</v>
      </c>
      <c r="C272">
        <v>59.568071959999997</v>
      </c>
      <c r="D272">
        <v>0</v>
      </c>
      <c r="E272">
        <v>59.568071959999997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682</v>
      </c>
    </row>
    <row r="273" spans="1:18">
      <c r="A273" t="s">
        <v>849</v>
      </c>
      <c r="B273" s="313">
        <v>37012</v>
      </c>
      <c r="C273">
        <v>61.203158639999998</v>
      </c>
      <c r="D273">
        <v>0</v>
      </c>
      <c r="E273">
        <v>61.203158639999998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682</v>
      </c>
    </row>
    <row r="274" spans="1:18">
      <c r="A274" t="s">
        <v>849</v>
      </c>
      <c r="B274" s="313">
        <v>37043</v>
      </c>
      <c r="C274">
        <v>58.879398129999998</v>
      </c>
      <c r="D274">
        <v>0</v>
      </c>
      <c r="E274">
        <v>58.879398129999998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682</v>
      </c>
    </row>
    <row r="275" spans="1:18">
      <c r="A275" t="s">
        <v>849</v>
      </c>
      <c r="B275" s="313">
        <v>37073</v>
      </c>
      <c r="C275">
        <v>60.493985559999999</v>
      </c>
      <c r="D275">
        <v>0</v>
      </c>
      <c r="E275">
        <v>60.493985559999999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682</v>
      </c>
    </row>
    <row r="276" spans="1:18">
      <c r="A276" t="s">
        <v>849</v>
      </c>
      <c r="B276" s="313">
        <v>37104</v>
      </c>
      <c r="C276">
        <v>60.136194230000001</v>
      </c>
      <c r="D276">
        <v>0</v>
      </c>
      <c r="E276">
        <v>60.136194230000001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682</v>
      </c>
    </row>
    <row r="277" spans="1:18">
      <c r="A277" t="s">
        <v>849</v>
      </c>
      <c r="B277" s="313">
        <v>37135</v>
      </c>
      <c r="C277">
        <v>57.851315370000002</v>
      </c>
      <c r="D277">
        <v>0</v>
      </c>
      <c r="E277">
        <v>57.851315370000002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682</v>
      </c>
    </row>
    <row r="278" spans="1:18">
      <c r="A278" t="s">
        <v>849</v>
      </c>
      <c r="B278" s="313">
        <v>37165</v>
      </c>
      <c r="C278">
        <v>59.436467020000002</v>
      </c>
      <c r="D278">
        <v>0</v>
      </c>
      <c r="E278">
        <v>59.436467020000002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682</v>
      </c>
    </row>
    <row r="279" spans="1:18">
      <c r="A279" t="s">
        <v>849</v>
      </c>
      <c r="B279" s="313">
        <v>37196</v>
      </c>
      <c r="C279">
        <v>-11.509264890000001</v>
      </c>
      <c r="D279">
        <v>0</v>
      </c>
      <c r="E279">
        <v>-11.509264890000001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682</v>
      </c>
    </row>
    <row r="280" spans="1:18">
      <c r="A280" t="s">
        <v>849</v>
      </c>
      <c r="B280" s="313">
        <v>37226</v>
      </c>
      <c r="C280">
        <v>-11.824551870000001</v>
      </c>
      <c r="D280">
        <v>0</v>
      </c>
      <c r="E280">
        <v>-11.824551870000001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682</v>
      </c>
    </row>
    <row r="281" spans="1:18">
      <c r="A281" t="s">
        <v>849</v>
      </c>
      <c r="B281" s="313">
        <v>37257</v>
      </c>
      <c r="C281">
        <v>-11.75416716</v>
      </c>
      <c r="D281">
        <v>0</v>
      </c>
      <c r="E281">
        <v>-11.75416716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682</v>
      </c>
    </row>
    <row r="282" spans="1:18">
      <c r="A282" t="s">
        <v>849</v>
      </c>
      <c r="B282" s="313">
        <v>37288</v>
      </c>
      <c r="C282">
        <v>-10.553300159999999</v>
      </c>
      <c r="D282">
        <v>0</v>
      </c>
      <c r="E282">
        <v>-10.553300159999999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682</v>
      </c>
    </row>
    <row r="283" spans="1:18">
      <c r="A283" t="s">
        <v>849</v>
      </c>
      <c r="B283" s="313">
        <v>37316</v>
      </c>
      <c r="C283">
        <v>-11.62089029</v>
      </c>
      <c r="D283">
        <v>0</v>
      </c>
      <c r="E283">
        <v>-11.62089029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682</v>
      </c>
    </row>
    <row r="284" spans="1:18">
      <c r="A284" t="s">
        <v>849</v>
      </c>
      <c r="B284" s="313">
        <v>37347</v>
      </c>
      <c r="C284">
        <v>-11.17900575</v>
      </c>
      <c r="D284">
        <v>0</v>
      </c>
      <c r="E284">
        <v>-11.17900575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682</v>
      </c>
    </row>
    <row r="285" spans="1:18">
      <c r="A285" t="s">
        <v>849</v>
      </c>
      <c r="B285" s="313">
        <v>37377</v>
      </c>
      <c r="C285">
        <v>-11.485479659999999</v>
      </c>
      <c r="D285">
        <v>0</v>
      </c>
      <c r="E285">
        <v>-11.485479659999999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682</v>
      </c>
    </row>
    <row r="286" spans="1:18">
      <c r="A286" t="s">
        <v>849</v>
      </c>
      <c r="B286" s="313">
        <v>37408</v>
      </c>
      <c r="C286">
        <v>-11.049168509999999</v>
      </c>
      <c r="D286">
        <v>0</v>
      </c>
      <c r="E286">
        <v>-11.049168509999999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682</v>
      </c>
    </row>
    <row r="287" spans="1:18">
      <c r="A287" t="s">
        <v>849</v>
      </c>
      <c r="B287" s="313">
        <v>37438</v>
      </c>
      <c r="C287">
        <v>-11.35204388</v>
      </c>
      <c r="D287">
        <v>0</v>
      </c>
      <c r="E287">
        <v>-11.35204388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682</v>
      </c>
    </row>
    <row r="288" spans="1:18">
      <c r="A288" t="s">
        <v>849</v>
      </c>
      <c r="B288" s="313">
        <v>37469</v>
      </c>
      <c r="C288">
        <v>-11.284851809999999</v>
      </c>
      <c r="D288">
        <v>0</v>
      </c>
      <c r="E288">
        <v>-11.284851809999999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682</v>
      </c>
    </row>
    <row r="289" spans="1:18">
      <c r="A289" t="s">
        <v>849</v>
      </c>
      <c r="B289" s="313">
        <v>37500</v>
      </c>
      <c r="C289">
        <v>-10.85615522</v>
      </c>
      <c r="D289">
        <v>0</v>
      </c>
      <c r="E289">
        <v>-10.85615522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682</v>
      </c>
    </row>
    <row r="290" spans="1:18">
      <c r="A290" t="s">
        <v>849</v>
      </c>
      <c r="B290" s="313">
        <v>37530</v>
      </c>
      <c r="C290">
        <v>-11.15375395</v>
      </c>
      <c r="D290">
        <v>0</v>
      </c>
      <c r="E290">
        <v>-11.15375395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682</v>
      </c>
    </row>
    <row r="291" spans="1:18">
      <c r="A291" t="s">
        <v>849</v>
      </c>
      <c r="B291" s="313">
        <v>37561</v>
      </c>
      <c r="C291">
        <v>-10.73010054</v>
      </c>
      <c r="D291">
        <v>0</v>
      </c>
      <c r="E291">
        <v>-10.73010054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682</v>
      </c>
    </row>
    <row r="292" spans="1:18">
      <c r="A292" t="s">
        <v>849</v>
      </c>
      <c r="B292" s="313">
        <v>37591</v>
      </c>
      <c r="C292">
        <v>-11.02426758</v>
      </c>
      <c r="D292">
        <v>0</v>
      </c>
      <c r="E292">
        <v>-11.02426758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682</v>
      </c>
    </row>
    <row r="293" spans="1:18">
      <c r="A293" t="s">
        <v>849</v>
      </c>
      <c r="B293" s="313">
        <v>37622</v>
      </c>
      <c r="C293">
        <v>-10.95884274</v>
      </c>
      <c r="D293">
        <v>0</v>
      </c>
      <c r="E293">
        <v>-10.95884274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682</v>
      </c>
    </row>
    <row r="294" spans="1:18">
      <c r="A294" t="s">
        <v>849</v>
      </c>
      <c r="B294" s="313">
        <v>37653</v>
      </c>
      <c r="C294">
        <v>-9.8393496900000006</v>
      </c>
      <c r="D294">
        <v>0</v>
      </c>
      <c r="E294">
        <v>-9.8393496900000006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682</v>
      </c>
    </row>
    <row r="295" spans="1:18">
      <c r="A295" t="s">
        <v>849</v>
      </c>
      <c r="B295" s="313">
        <v>37681</v>
      </c>
      <c r="C295">
        <v>-10.83490069</v>
      </c>
      <c r="D295">
        <v>0</v>
      </c>
      <c r="E295">
        <v>-10.83490069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682</v>
      </c>
    </row>
    <row r="296" spans="1:18">
      <c r="A296" t="s">
        <v>849</v>
      </c>
      <c r="B296" s="313">
        <v>37712</v>
      </c>
      <c r="C296">
        <v>-10.42311005</v>
      </c>
      <c r="D296">
        <v>0</v>
      </c>
      <c r="E296">
        <v>-10.42311005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682</v>
      </c>
    </row>
    <row r="297" spans="1:18">
      <c r="A297" t="s">
        <v>849</v>
      </c>
      <c r="B297" s="313">
        <v>37742</v>
      </c>
      <c r="C297">
        <v>-10.70897396</v>
      </c>
      <c r="D297">
        <v>0</v>
      </c>
      <c r="E297">
        <v>-10.70897396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682</v>
      </c>
    </row>
    <row r="298" spans="1:18">
      <c r="A298" t="s">
        <v>849</v>
      </c>
      <c r="B298" s="313">
        <v>37773</v>
      </c>
      <c r="C298">
        <v>-10.302303309999999</v>
      </c>
      <c r="D298">
        <v>0</v>
      </c>
      <c r="E298">
        <v>-10.302303309999999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682</v>
      </c>
    </row>
    <row r="299" spans="1:18">
      <c r="A299" t="s">
        <v>849</v>
      </c>
      <c r="B299" s="313">
        <v>37803</v>
      </c>
      <c r="C299">
        <v>-10.58484337</v>
      </c>
      <c r="D299">
        <v>0</v>
      </c>
      <c r="E299">
        <v>-10.58484337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682</v>
      </c>
    </row>
    <row r="300" spans="1:18">
      <c r="A300" t="s">
        <v>849</v>
      </c>
      <c r="B300" s="313">
        <v>37834</v>
      </c>
      <c r="C300">
        <v>-10.522303129999999</v>
      </c>
      <c r="D300">
        <v>0</v>
      </c>
      <c r="E300">
        <v>-10.522303129999999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682</v>
      </c>
    </row>
    <row r="301" spans="1:18">
      <c r="A301" t="s">
        <v>849</v>
      </c>
      <c r="B301" s="313">
        <v>37865</v>
      </c>
      <c r="C301">
        <v>-10.122703939999999</v>
      </c>
      <c r="D301">
        <v>0</v>
      </c>
      <c r="E301">
        <v>-10.122703939999999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682</v>
      </c>
    </row>
    <row r="302" spans="1:18">
      <c r="A302" t="s">
        <v>849</v>
      </c>
      <c r="B302" s="313">
        <v>37895</v>
      </c>
      <c r="C302">
        <v>-10.40029511</v>
      </c>
      <c r="D302">
        <v>0</v>
      </c>
      <c r="E302">
        <v>-10.40029511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682</v>
      </c>
    </row>
    <row r="303" spans="1:18">
      <c r="A303" t="s">
        <v>849</v>
      </c>
      <c r="B303" s="313">
        <v>37926</v>
      </c>
      <c r="C303">
        <v>-21.94765589</v>
      </c>
      <c r="D303">
        <v>0</v>
      </c>
      <c r="E303">
        <v>-21.94765589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682</v>
      </c>
    </row>
    <row r="304" spans="1:18">
      <c r="A304" t="s">
        <v>849</v>
      </c>
      <c r="B304" s="313">
        <v>37956</v>
      </c>
      <c r="C304">
        <v>-22.549475269999999</v>
      </c>
      <c r="D304">
        <v>0</v>
      </c>
      <c r="E304">
        <v>-22.549475269999999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682</v>
      </c>
    </row>
    <row r="305" spans="1:18">
      <c r="A305" t="s">
        <v>849</v>
      </c>
      <c r="B305" s="313">
        <v>37987</v>
      </c>
      <c r="C305">
        <v>-22.415715049999999</v>
      </c>
      <c r="D305">
        <v>0</v>
      </c>
      <c r="E305">
        <v>-22.415715049999999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682</v>
      </c>
    </row>
    <row r="306" spans="1:18">
      <c r="A306" t="s">
        <v>849</v>
      </c>
      <c r="B306" s="313">
        <v>38018</v>
      </c>
      <c r="C306">
        <v>-20.844679840000001</v>
      </c>
      <c r="D306">
        <v>0</v>
      </c>
      <c r="E306">
        <v>-20.844679840000001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682</v>
      </c>
    </row>
    <row r="307" spans="1:18">
      <c r="A307" t="s">
        <v>849</v>
      </c>
      <c r="B307" s="313">
        <v>38047</v>
      </c>
      <c r="C307">
        <v>-22.158052649999998</v>
      </c>
      <c r="D307">
        <v>0</v>
      </c>
      <c r="E307">
        <v>-22.158052649999998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682</v>
      </c>
    </row>
    <row r="308" spans="1:18">
      <c r="A308" t="s">
        <v>849</v>
      </c>
      <c r="B308" s="313">
        <v>38078</v>
      </c>
      <c r="C308">
        <v>-21.315966110000002</v>
      </c>
      <c r="D308">
        <v>0</v>
      </c>
      <c r="E308">
        <v>-21.315966110000002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682</v>
      </c>
    </row>
    <row r="309" spans="1:18">
      <c r="A309" t="s">
        <v>849</v>
      </c>
      <c r="B309" s="313">
        <v>38108</v>
      </c>
      <c r="C309">
        <v>-21.900414640000001</v>
      </c>
      <c r="D309">
        <v>0</v>
      </c>
      <c r="E309">
        <v>-21.900414640000001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682</v>
      </c>
    </row>
    <row r="310" spans="1:18">
      <c r="A310" t="s">
        <v>849</v>
      </c>
      <c r="B310" s="313">
        <v>38139</v>
      </c>
      <c r="C310">
        <v>-21.068591090000002</v>
      </c>
      <c r="D310">
        <v>0</v>
      </c>
      <c r="E310">
        <v>-21.068591090000002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682</v>
      </c>
    </row>
    <row r="311" spans="1:18">
      <c r="A311" t="s">
        <v>849</v>
      </c>
      <c r="B311" s="313">
        <v>38169</v>
      </c>
      <c r="C311">
        <v>-21.64528035</v>
      </c>
      <c r="D311">
        <v>0</v>
      </c>
      <c r="E311">
        <v>-21.64528035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682</v>
      </c>
    </row>
    <row r="312" spans="1:18">
      <c r="A312" t="s">
        <v>849</v>
      </c>
      <c r="B312" s="313">
        <v>38200</v>
      </c>
      <c r="C312">
        <v>-21.515056550000001</v>
      </c>
      <c r="D312">
        <v>0</v>
      </c>
      <c r="E312">
        <v>-21.515056550000001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682</v>
      </c>
    </row>
    <row r="313" spans="1:18">
      <c r="A313" t="s">
        <v>849</v>
      </c>
      <c r="B313" s="313">
        <v>38231</v>
      </c>
      <c r="C313">
        <v>-20.69566142</v>
      </c>
      <c r="D313">
        <v>0</v>
      </c>
      <c r="E313">
        <v>-20.69566142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682</v>
      </c>
    </row>
    <row r="314" spans="1:18">
      <c r="A314" t="s">
        <v>849</v>
      </c>
      <c r="B314" s="313">
        <v>38261</v>
      </c>
      <c r="C314">
        <v>-21.260804319999998</v>
      </c>
      <c r="D314">
        <v>0</v>
      </c>
      <c r="E314">
        <v>-21.260804319999998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682</v>
      </c>
    </row>
    <row r="315" spans="1:18">
      <c r="A315" t="s">
        <v>849</v>
      </c>
      <c r="B315" s="313">
        <v>38292</v>
      </c>
      <c r="C315">
        <v>-20.450905259999999</v>
      </c>
      <c r="D315">
        <v>0</v>
      </c>
      <c r="E315">
        <v>-20.450905259999999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682</v>
      </c>
    </row>
    <row r="316" spans="1:18">
      <c r="A316" t="s">
        <v>849</v>
      </c>
      <c r="B316" s="313">
        <v>38322</v>
      </c>
      <c r="C316">
        <v>-21.00917857</v>
      </c>
      <c r="D316">
        <v>0</v>
      </c>
      <c r="E316">
        <v>-21.00917857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682</v>
      </c>
    </row>
    <row r="317" spans="1:18">
      <c r="A317" t="s">
        <v>849</v>
      </c>
      <c r="B317" s="313">
        <v>38353</v>
      </c>
      <c r="C317">
        <v>-20.88230265</v>
      </c>
      <c r="D317">
        <v>0</v>
      </c>
      <c r="E317">
        <v>-20.88230265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682</v>
      </c>
    </row>
    <row r="318" spans="1:18">
      <c r="A318" t="s">
        <v>849</v>
      </c>
      <c r="B318" s="313">
        <v>38384</v>
      </c>
      <c r="C318">
        <v>-18.747441980000001</v>
      </c>
      <c r="D318">
        <v>0</v>
      </c>
      <c r="E318">
        <v>-18.747441980000001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682</v>
      </c>
    </row>
    <row r="319" spans="1:18">
      <c r="A319" t="s">
        <v>849</v>
      </c>
      <c r="B319" s="313">
        <v>38412</v>
      </c>
      <c r="C319">
        <v>-20.642677070000001</v>
      </c>
      <c r="D319">
        <v>0</v>
      </c>
      <c r="E319">
        <v>-20.642677070000001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682</v>
      </c>
    </row>
    <row r="320" spans="1:18">
      <c r="A320" t="s">
        <v>849</v>
      </c>
      <c r="B320" s="313">
        <v>38443</v>
      </c>
      <c r="C320">
        <v>-19.85587512</v>
      </c>
      <c r="D320">
        <v>0</v>
      </c>
      <c r="E320">
        <v>-19.85587512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682</v>
      </c>
    </row>
    <row r="321" spans="1:18">
      <c r="A321" t="s">
        <v>849</v>
      </c>
      <c r="B321" s="313">
        <v>38473</v>
      </c>
      <c r="C321">
        <v>-20.397458260000001</v>
      </c>
      <c r="D321">
        <v>0</v>
      </c>
      <c r="E321">
        <v>-20.397458260000001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682</v>
      </c>
    </row>
    <row r="322" spans="1:18">
      <c r="A322" t="s">
        <v>849</v>
      </c>
      <c r="B322" s="313">
        <v>38504</v>
      </c>
      <c r="C322">
        <v>-19.61982347</v>
      </c>
      <c r="D322">
        <v>0</v>
      </c>
      <c r="E322">
        <v>-19.61982347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682</v>
      </c>
    </row>
    <row r="323" spans="1:18">
      <c r="A323" t="s">
        <v>849</v>
      </c>
      <c r="B323" s="313">
        <v>38534</v>
      </c>
      <c r="C323">
        <v>-20.15478976</v>
      </c>
      <c r="D323">
        <v>0</v>
      </c>
      <c r="E323">
        <v>-20.15478976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682</v>
      </c>
    </row>
    <row r="324" spans="1:18">
      <c r="A324" t="s">
        <v>849</v>
      </c>
      <c r="B324" s="313">
        <v>38565</v>
      </c>
      <c r="C324">
        <v>-20.032221700000001</v>
      </c>
      <c r="D324">
        <v>0</v>
      </c>
      <c r="E324">
        <v>-20.032221700000001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682</v>
      </c>
    </row>
    <row r="325" spans="1:18">
      <c r="A325" t="s">
        <v>849</v>
      </c>
      <c r="B325" s="313">
        <v>38596</v>
      </c>
      <c r="C325">
        <v>-19.266937370000001</v>
      </c>
      <c r="D325">
        <v>0</v>
      </c>
      <c r="E325">
        <v>-19.266937370000001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682</v>
      </c>
    </row>
    <row r="326" spans="1:18">
      <c r="A326" t="s">
        <v>849</v>
      </c>
      <c r="B326" s="313">
        <v>38626</v>
      </c>
      <c r="C326">
        <v>-19.79067478</v>
      </c>
      <c r="D326">
        <v>0</v>
      </c>
      <c r="E326">
        <v>-19.79067478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682</v>
      </c>
    </row>
    <row r="327" spans="1:18">
      <c r="A327" t="s">
        <v>849</v>
      </c>
      <c r="B327" s="313">
        <v>38657</v>
      </c>
      <c r="C327">
        <v>-19.034359859999999</v>
      </c>
      <c r="D327">
        <v>0</v>
      </c>
      <c r="E327">
        <v>-19.034359859999999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682</v>
      </c>
    </row>
    <row r="328" spans="1:18">
      <c r="A328" t="s">
        <v>849</v>
      </c>
      <c r="B328" s="313">
        <v>38687</v>
      </c>
      <c r="C328">
        <v>-19.551518290000001</v>
      </c>
      <c r="D328">
        <v>0</v>
      </c>
      <c r="E328">
        <v>-19.551518290000001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682</v>
      </c>
    </row>
    <row r="329" spans="1:18">
      <c r="A329" t="s">
        <v>849</v>
      </c>
      <c r="B329" s="313">
        <v>38718</v>
      </c>
      <c r="C329">
        <v>-19.430890649999998</v>
      </c>
      <c r="D329">
        <v>0</v>
      </c>
      <c r="E329">
        <v>-19.430890649999998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682</v>
      </c>
    </row>
    <row r="330" spans="1:18">
      <c r="A330" t="s">
        <v>849</v>
      </c>
      <c r="B330" s="313">
        <v>38749</v>
      </c>
      <c r="C330">
        <v>-17.44207982</v>
      </c>
      <c r="D330">
        <v>0</v>
      </c>
      <c r="E330">
        <v>-17.44207982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682</v>
      </c>
    </row>
    <row r="331" spans="1:18">
      <c r="A331" t="s">
        <v>849</v>
      </c>
      <c r="B331" s="313">
        <v>38777</v>
      </c>
      <c r="C331">
        <v>-19.202995489999999</v>
      </c>
      <c r="D331">
        <v>0</v>
      </c>
      <c r="E331">
        <v>-19.202995489999999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682</v>
      </c>
    </row>
    <row r="332" spans="1:18">
      <c r="A332" t="s">
        <v>849</v>
      </c>
      <c r="B332" s="313">
        <v>38808</v>
      </c>
      <c r="C332">
        <v>-18.468518769999999</v>
      </c>
      <c r="D332">
        <v>0</v>
      </c>
      <c r="E332">
        <v>-18.468518769999999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682</v>
      </c>
    </row>
    <row r="333" spans="1:18">
      <c r="A333" t="s">
        <v>849</v>
      </c>
      <c r="B333" s="313">
        <v>38838</v>
      </c>
      <c r="C333">
        <v>-18.969686800000002</v>
      </c>
      <c r="D333">
        <v>0</v>
      </c>
      <c r="E333">
        <v>-18.969686800000002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682</v>
      </c>
    </row>
    <row r="334" spans="1:18">
      <c r="A334" t="s">
        <v>849</v>
      </c>
      <c r="B334" s="313">
        <v>38869</v>
      </c>
      <c r="C334">
        <v>-18.243886140000001</v>
      </c>
      <c r="D334">
        <v>0</v>
      </c>
      <c r="E334">
        <v>-18.243886140000001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682</v>
      </c>
    </row>
    <row r="335" spans="1:18">
      <c r="A335" t="s">
        <v>849</v>
      </c>
      <c r="B335" s="313">
        <v>38899</v>
      </c>
      <c r="C335">
        <v>-18.738712410000002</v>
      </c>
      <c r="D335">
        <v>0</v>
      </c>
      <c r="E335">
        <v>-18.738712410000002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682</v>
      </c>
    </row>
    <row r="336" spans="1:18">
      <c r="A336" t="s">
        <v>849</v>
      </c>
      <c r="B336" s="313">
        <v>38930</v>
      </c>
      <c r="C336">
        <v>-18.62222139</v>
      </c>
      <c r="D336">
        <v>0</v>
      </c>
      <c r="E336">
        <v>-18.62222139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682</v>
      </c>
    </row>
    <row r="337" spans="1:18">
      <c r="A337" t="s">
        <v>849</v>
      </c>
      <c r="B337" s="313">
        <v>38961</v>
      </c>
      <c r="C337">
        <v>-17.909348659999999</v>
      </c>
      <c r="D337">
        <v>0</v>
      </c>
      <c r="E337">
        <v>-17.909348659999999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682</v>
      </c>
    </row>
    <row r="338" spans="1:18">
      <c r="A338" t="s">
        <v>849</v>
      </c>
      <c r="B338" s="313">
        <v>38991</v>
      </c>
      <c r="C338">
        <v>-18.394737060000001</v>
      </c>
      <c r="D338">
        <v>0</v>
      </c>
      <c r="E338">
        <v>-18.394737060000001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682</v>
      </c>
    </row>
    <row r="339" spans="1:18">
      <c r="A339" t="s">
        <v>849</v>
      </c>
      <c r="B339" s="313">
        <v>39022</v>
      </c>
      <c r="C339">
        <v>-17.690332609999999</v>
      </c>
      <c r="D339">
        <v>0</v>
      </c>
      <c r="E339">
        <v>-17.690332609999999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682</v>
      </c>
    </row>
    <row r="340" spans="1:18">
      <c r="A340" t="s">
        <v>849</v>
      </c>
      <c r="B340" s="313">
        <v>39052</v>
      </c>
      <c r="C340">
        <v>-18.169546589999999</v>
      </c>
      <c r="D340">
        <v>0</v>
      </c>
      <c r="E340">
        <v>-18.169546589999999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682</v>
      </c>
    </row>
    <row r="341" spans="1:18">
      <c r="A341" t="s">
        <v>849</v>
      </c>
      <c r="B341" s="313">
        <v>39083</v>
      </c>
      <c r="C341">
        <v>-18.055979440000002</v>
      </c>
      <c r="D341">
        <v>0</v>
      </c>
      <c r="E341">
        <v>-18.055979440000002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682</v>
      </c>
    </row>
    <row r="342" spans="1:18">
      <c r="A342" t="s">
        <v>849</v>
      </c>
      <c r="B342" s="313">
        <v>39114</v>
      </c>
      <c r="C342">
        <v>-16.20657924</v>
      </c>
      <c r="D342">
        <v>0</v>
      </c>
      <c r="E342">
        <v>-16.20657924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682</v>
      </c>
    </row>
    <row r="343" spans="1:18">
      <c r="A343" t="s">
        <v>849</v>
      </c>
      <c r="B343" s="313">
        <v>39142</v>
      </c>
      <c r="C343">
        <v>-17.841453139999999</v>
      </c>
      <c r="D343">
        <v>0</v>
      </c>
      <c r="E343">
        <v>-17.841453139999999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682</v>
      </c>
    </row>
    <row r="344" spans="1:18">
      <c r="A344" t="s">
        <v>849</v>
      </c>
      <c r="B344" s="313">
        <v>39173</v>
      </c>
      <c r="C344">
        <v>-17.157659880000001</v>
      </c>
      <c r="D344">
        <v>0</v>
      </c>
      <c r="E344">
        <v>-17.157659880000001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682</v>
      </c>
    </row>
    <row r="345" spans="1:18">
      <c r="A345" t="s">
        <v>849</v>
      </c>
      <c r="B345" s="313">
        <v>39203</v>
      </c>
      <c r="C345">
        <v>-17.621871649999999</v>
      </c>
      <c r="D345">
        <v>0</v>
      </c>
      <c r="E345">
        <v>-17.621871649999999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682</v>
      </c>
    </row>
    <row r="346" spans="1:18">
      <c r="A346" t="s">
        <v>849</v>
      </c>
      <c r="B346" s="313">
        <v>39234</v>
      </c>
      <c r="C346">
        <v>-16.946264240000001</v>
      </c>
      <c r="D346">
        <v>0</v>
      </c>
      <c r="E346">
        <v>-16.946264240000001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682</v>
      </c>
    </row>
    <row r="347" spans="1:18">
      <c r="A347" t="s">
        <v>849</v>
      </c>
      <c r="B347" s="313">
        <v>39264</v>
      </c>
      <c r="C347">
        <v>-17.4045281</v>
      </c>
      <c r="D347">
        <v>0</v>
      </c>
      <c r="E347">
        <v>-17.4045281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682</v>
      </c>
    </row>
    <row r="348" spans="1:18">
      <c r="A348" t="s">
        <v>849</v>
      </c>
      <c r="B348" s="313">
        <v>39295</v>
      </c>
      <c r="C348">
        <v>-17.295731150000002</v>
      </c>
      <c r="D348">
        <v>0</v>
      </c>
      <c r="E348">
        <v>-17.295731150000002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682</v>
      </c>
    </row>
    <row r="349" spans="1:18">
      <c r="A349" t="s">
        <v>849</v>
      </c>
      <c r="B349" s="313">
        <v>39326</v>
      </c>
      <c r="C349">
        <v>-16.637148020000001</v>
      </c>
      <c r="D349">
        <v>0</v>
      </c>
      <c r="E349">
        <v>-16.637148020000001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682</v>
      </c>
    </row>
    <row r="350" spans="1:18">
      <c r="A350" t="s">
        <v>849</v>
      </c>
      <c r="B350" s="313">
        <v>39356</v>
      </c>
      <c r="C350">
        <v>-17.09166007</v>
      </c>
      <c r="D350">
        <v>0</v>
      </c>
      <c r="E350">
        <v>-17.09166007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682</v>
      </c>
    </row>
    <row r="351" spans="1:18">
      <c r="A351" t="s">
        <v>849</v>
      </c>
      <c r="B351" s="313">
        <v>39387</v>
      </c>
      <c r="C351">
        <v>-16.44084986</v>
      </c>
      <c r="D351">
        <v>0</v>
      </c>
      <c r="E351">
        <v>-16.44084986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682</v>
      </c>
    </row>
    <row r="352" spans="1:18">
      <c r="A352" t="s">
        <v>849</v>
      </c>
      <c r="B352" s="313">
        <v>39417</v>
      </c>
      <c r="C352">
        <v>-16.890001550000001</v>
      </c>
      <c r="D352">
        <v>0</v>
      </c>
      <c r="E352">
        <v>-16.890001550000001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682</v>
      </c>
    </row>
    <row r="353" spans="1:18">
      <c r="A353" t="s">
        <v>849</v>
      </c>
      <c r="B353" s="313">
        <v>39448</v>
      </c>
      <c r="C353">
        <v>-16.78843474</v>
      </c>
      <c r="D353">
        <v>0</v>
      </c>
      <c r="E353">
        <v>-16.78843474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682</v>
      </c>
    </row>
    <row r="354" spans="1:18">
      <c r="A354" t="s">
        <v>849</v>
      </c>
      <c r="B354" s="313">
        <v>39479</v>
      </c>
      <c r="C354">
        <v>-15.6108683</v>
      </c>
      <c r="D354">
        <v>0</v>
      </c>
      <c r="E354">
        <v>-15.6108683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682</v>
      </c>
    </row>
    <row r="355" spans="1:18">
      <c r="A355" t="s">
        <v>849</v>
      </c>
      <c r="B355" s="313">
        <v>39508</v>
      </c>
      <c r="C355">
        <v>-16.59358903</v>
      </c>
      <c r="D355">
        <v>0</v>
      </c>
      <c r="E355">
        <v>-16.59358903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682</v>
      </c>
    </row>
    <row r="356" spans="1:18">
      <c r="A356" t="s">
        <v>849</v>
      </c>
      <c r="B356" s="313">
        <v>39539</v>
      </c>
      <c r="C356">
        <v>-15.961749859999999</v>
      </c>
      <c r="D356">
        <v>0</v>
      </c>
      <c r="E356">
        <v>-15.961749859999999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682</v>
      </c>
    </row>
    <row r="357" spans="1:18">
      <c r="A357" t="s">
        <v>849</v>
      </c>
      <c r="B357" s="313">
        <v>39569</v>
      </c>
      <c r="C357">
        <v>-16.397818520000001</v>
      </c>
      <c r="D357">
        <v>0</v>
      </c>
      <c r="E357">
        <v>-16.397818520000001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682</v>
      </c>
    </row>
    <row r="358" spans="1:18">
      <c r="A358" t="s">
        <v>849</v>
      </c>
      <c r="B358" s="313">
        <v>39600</v>
      </c>
      <c r="C358">
        <v>-15.773436009999999</v>
      </c>
      <c r="D358">
        <v>0</v>
      </c>
      <c r="E358">
        <v>-15.773436009999999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682</v>
      </c>
    </row>
    <row r="359" spans="1:18">
      <c r="A359" t="s">
        <v>849</v>
      </c>
      <c r="B359" s="313">
        <v>39630</v>
      </c>
      <c r="C359">
        <v>-16.204362249999999</v>
      </c>
      <c r="D359">
        <v>0</v>
      </c>
      <c r="E359">
        <v>-16.204362249999999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682</v>
      </c>
    </row>
    <row r="360" spans="1:18">
      <c r="A360" t="s">
        <v>849</v>
      </c>
      <c r="B360" s="313">
        <v>39661</v>
      </c>
      <c r="C360">
        <v>-16.1069265</v>
      </c>
      <c r="D360">
        <v>0</v>
      </c>
      <c r="E360">
        <v>-16.1069265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682</v>
      </c>
    </row>
    <row r="361" spans="1:18">
      <c r="A361" t="s">
        <v>849</v>
      </c>
      <c r="B361" s="313">
        <v>39692</v>
      </c>
      <c r="C361">
        <v>-15.49362365</v>
      </c>
      <c r="D361">
        <v>0</v>
      </c>
      <c r="E361">
        <v>-15.49362365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682</v>
      </c>
    </row>
    <row r="362" spans="1:18">
      <c r="A362" t="s">
        <v>849</v>
      </c>
      <c r="B362" s="313">
        <v>39722</v>
      </c>
      <c r="C362">
        <v>-15.9169088</v>
      </c>
      <c r="D362">
        <v>0</v>
      </c>
      <c r="E362">
        <v>-15.9169088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682</v>
      </c>
    </row>
    <row r="363" spans="1:18">
      <c r="A363" t="s">
        <v>850</v>
      </c>
      <c r="B363" s="313">
        <v>36708</v>
      </c>
      <c r="C363">
        <v>-13.497400000000001</v>
      </c>
      <c r="D363">
        <v>0</v>
      </c>
      <c r="E363">
        <v>-13.497400000000001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682</v>
      </c>
    </row>
    <row r="364" spans="1:18">
      <c r="A364" t="s">
        <v>850</v>
      </c>
      <c r="B364" s="313">
        <v>36739</v>
      </c>
      <c r="C364">
        <v>-41.047436730000001</v>
      </c>
      <c r="D364">
        <v>0</v>
      </c>
      <c r="E364">
        <v>-41.047436730000001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682</v>
      </c>
    </row>
    <row r="365" spans="1:18">
      <c r="A365" t="s">
        <v>850</v>
      </c>
      <c r="B365" s="313">
        <v>36770</v>
      </c>
      <c r="C365">
        <v>-39.498049180000002</v>
      </c>
      <c r="D365">
        <v>0</v>
      </c>
      <c r="E365">
        <v>-39.498049180000002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682</v>
      </c>
    </row>
    <row r="366" spans="1:18">
      <c r="A366" t="s">
        <v>850</v>
      </c>
      <c r="B366" s="313">
        <v>36800</v>
      </c>
      <c r="C366">
        <v>-40.589149110000001</v>
      </c>
      <c r="D366">
        <v>0</v>
      </c>
      <c r="E366">
        <v>-40.589149110000001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682</v>
      </c>
    </row>
    <row r="367" spans="1:18">
      <c r="A367" t="s">
        <v>850</v>
      </c>
      <c r="B367" s="313">
        <v>36831</v>
      </c>
      <c r="C367">
        <v>-22.97844495</v>
      </c>
      <c r="D367">
        <v>0</v>
      </c>
      <c r="E367">
        <v>-22.97844495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682</v>
      </c>
    </row>
    <row r="368" spans="1:18">
      <c r="A368" t="s">
        <v>850</v>
      </c>
      <c r="B368" s="313">
        <v>36861</v>
      </c>
      <c r="C368">
        <v>-23.611681099999998</v>
      </c>
      <c r="D368">
        <v>0</v>
      </c>
      <c r="E368">
        <v>-23.611681099999998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682</v>
      </c>
    </row>
    <row r="369" spans="1:18">
      <c r="A369" t="s">
        <v>850</v>
      </c>
      <c r="B369" s="313">
        <v>36892</v>
      </c>
      <c r="C369">
        <v>-23.47426638</v>
      </c>
      <c r="D369">
        <v>0</v>
      </c>
      <c r="E369">
        <v>-23.47426638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682</v>
      </c>
    </row>
    <row r="370" spans="1:18">
      <c r="A370" t="s">
        <v>850</v>
      </c>
      <c r="B370" s="313">
        <v>36923</v>
      </c>
      <c r="C370">
        <v>-21.077746999999999</v>
      </c>
      <c r="D370">
        <v>0</v>
      </c>
      <c r="E370">
        <v>-21.077746999999999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682</v>
      </c>
    </row>
    <row r="371" spans="1:18">
      <c r="A371" t="s">
        <v>850</v>
      </c>
      <c r="B371" s="313">
        <v>36951</v>
      </c>
      <c r="C371">
        <v>-23.211051909999998</v>
      </c>
      <c r="D371">
        <v>0</v>
      </c>
      <c r="E371">
        <v>-23.211051909999998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682</v>
      </c>
    </row>
    <row r="372" spans="1:18">
      <c r="A372" t="s">
        <v>850</v>
      </c>
      <c r="B372" s="313">
        <v>36982</v>
      </c>
      <c r="C372">
        <v>-79.575799750000002</v>
      </c>
      <c r="D372">
        <v>0</v>
      </c>
      <c r="E372">
        <v>-79.575799750000002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682</v>
      </c>
    </row>
    <row r="373" spans="1:18">
      <c r="A373" t="s">
        <v>850</v>
      </c>
      <c r="B373" s="313">
        <v>37012</v>
      </c>
      <c r="C373">
        <v>-81.760079450000006</v>
      </c>
      <c r="D373">
        <v>0</v>
      </c>
      <c r="E373">
        <v>-81.760079450000006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682</v>
      </c>
    </row>
    <row r="374" spans="1:18">
      <c r="A374" t="s">
        <v>850</v>
      </c>
      <c r="B374" s="313">
        <v>37043</v>
      </c>
      <c r="C374">
        <v>-78.655814129999996</v>
      </c>
      <c r="D374">
        <v>0</v>
      </c>
      <c r="E374">
        <v>-78.655814129999996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682</v>
      </c>
    </row>
    <row r="375" spans="1:18">
      <c r="A375" t="s">
        <v>850</v>
      </c>
      <c r="B375" s="313">
        <v>37073</v>
      </c>
      <c r="C375">
        <v>-80.812709290000001</v>
      </c>
      <c r="D375">
        <v>0</v>
      </c>
      <c r="E375">
        <v>-80.812709290000001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682</v>
      </c>
    </row>
    <row r="376" spans="1:18">
      <c r="A376" t="s">
        <v>850</v>
      </c>
      <c r="B376" s="313">
        <v>37104</v>
      </c>
      <c r="C376">
        <v>-80.334742969999994</v>
      </c>
      <c r="D376">
        <v>0</v>
      </c>
      <c r="E376">
        <v>-80.334742969999994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682</v>
      </c>
    </row>
    <row r="377" spans="1:18">
      <c r="A377" t="s">
        <v>850</v>
      </c>
      <c r="B377" s="313">
        <v>37135</v>
      </c>
      <c r="C377">
        <v>-77.282418860000007</v>
      </c>
      <c r="D377">
        <v>0</v>
      </c>
      <c r="E377">
        <v>-77.282418860000007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682</v>
      </c>
    </row>
    <row r="378" spans="1:18">
      <c r="A378" t="s">
        <v>850</v>
      </c>
      <c r="B378" s="313">
        <v>37165</v>
      </c>
      <c r="C378">
        <v>-79.399991290000003</v>
      </c>
      <c r="D378">
        <v>0</v>
      </c>
      <c r="E378">
        <v>-79.399991290000003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682</v>
      </c>
    </row>
    <row r="379" spans="1:18">
      <c r="A379" t="s">
        <v>850</v>
      </c>
      <c r="B379" s="313">
        <v>37196</v>
      </c>
      <c r="C379">
        <v>-88.95021509</v>
      </c>
      <c r="D379">
        <v>0</v>
      </c>
      <c r="E379">
        <v>-88.95021509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682</v>
      </c>
    </row>
    <row r="380" spans="1:18">
      <c r="A380" t="s">
        <v>850</v>
      </c>
      <c r="B380" s="313">
        <v>37226</v>
      </c>
      <c r="C380">
        <v>-91.386934049999994</v>
      </c>
      <c r="D380">
        <v>0</v>
      </c>
      <c r="E380">
        <v>-91.386934049999994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682</v>
      </c>
    </row>
    <row r="381" spans="1:18">
      <c r="A381" t="s">
        <v>850</v>
      </c>
      <c r="B381" s="313">
        <v>37257</v>
      </c>
      <c r="C381">
        <v>-90.842960570000002</v>
      </c>
      <c r="D381">
        <v>0</v>
      </c>
      <c r="E381">
        <v>-90.842960570000002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682</v>
      </c>
    </row>
    <row r="382" spans="1:18">
      <c r="A382" t="s">
        <v>850</v>
      </c>
      <c r="B382" s="313">
        <v>37288</v>
      </c>
      <c r="C382">
        <v>-81.561970070000001</v>
      </c>
      <c r="D382">
        <v>0</v>
      </c>
      <c r="E382">
        <v>-81.561970070000001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682</v>
      </c>
    </row>
    <row r="383" spans="1:18">
      <c r="A383" t="s">
        <v>850</v>
      </c>
      <c r="B383" s="313">
        <v>37316</v>
      </c>
      <c r="C383">
        <v>-89.812920329999997</v>
      </c>
      <c r="D383">
        <v>0</v>
      </c>
      <c r="E383">
        <v>-89.812920329999997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682</v>
      </c>
    </row>
    <row r="384" spans="1:18">
      <c r="A384" t="s">
        <v>850</v>
      </c>
      <c r="B384" s="313">
        <v>37347</v>
      </c>
      <c r="C384">
        <v>-85.701262970000002</v>
      </c>
      <c r="D384">
        <v>0</v>
      </c>
      <c r="E384">
        <v>-85.701262970000002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682</v>
      </c>
    </row>
    <row r="385" spans="1:18">
      <c r="A385" t="s">
        <v>850</v>
      </c>
      <c r="B385" s="313">
        <v>37377</v>
      </c>
      <c r="C385">
        <v>-88.050774390000001</v>
      </c>
      <c r="D385">
        <v>0</v>
      </c>
      <c r="E385">
        <v>-88.050774390000001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682</v>
      </c>
    </row>
    <row r="386" spans="1:18">
      <c r="A386" t="s">
        <v>850</v>
      </c>
      <c r="B386" s="313">
        <v>37408</v>
      </c>
      <c r="C386">
        <v>-84.705895830000003</v>
      </c>
      <c r="D386">
        <v>0</v>
      </c>
      <c r="E386">
        <v>-84.705895830000003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682</v>
      </c>
    </row>
    <row r="387" spans="1:18">
      <c r="A387" t="s">
        <v>850</v>
      </c>
      <c r="B387" s="313">
        <v>37438</v>
      </c>
      <c r="C387">
        <v>-87.027819809999997</v>
      </c>
      <c r="D387">
        <v>0</v>
      </c>
      <c r="E387">
        <v>-87.027819809999997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682</v>
      </c>
    </row>
    <row r="388" spans="1:18">
      <c r="A388" t="s">
        <v>850</v>
      </c>
      <c r="B388" s="313">
        <v>37469</v>
      </c>
      <c r="C388">
        <v>-86.512707320000004</v>
      </c>
      <c r="D388">
        <v>0</v>
      </c>
      <c r="E388">
        <v>-86.512707320000004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682</v>
      </c>
    </row>
    <row r="389" spans="1:18">
      <c r="A389" t="s">
        <v>850</v>
      </c>
      <c r="B389" s="313">
        <v>37500</v>
      </c>
      <c r="C389">
        <v>-83.226204030000005</v>
      </c>
      <c r="D389">
        <v>0</v>
      </c>
      <c r="E389">
        <v>-83.226204030000005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682</v>
      </c>
    </row>
    <row r="390" spans="1:18">
      <c r="A390" t="s">
        <v>850</v>
      </c>
      <c r="B390" s="313">
        <v>37530</v>
      </c>
      <c r="C390">
        <v>-85.50767587</v>
      </c>
      <c r="D390">
        <v>0</v>
      </c>
      <c r="E390">
        <v>-85.50767587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682</v>
      </c>
    </row>
    <row r="391" spans="1:18">
      <c r="A391" t="s">
        <v>850</v>
      </c>
      <c r="B391" s="313">
        <v>37561</v>
      </c>
      <c r="C391">
        <v>-25.38697217</v>
      </c>
      <c r="D391">
        <v>0</v>
      </c>
      <c r="E391">
        <v>-25.38697217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682</v>
      </c>
    </row>
    <row r="392" spans="1:18">
      <c r="A392" t="s">
        <v>850</v>
      </c>
      <c r="B392" s="313">
        <v>37591</v>
      </c>
      <c r="C392">
        <v>-26.082959169999999</v>
      </c>
      <c r="D392">
        <v>0</v>
      </c>
      <c r="E392">
        <v>-26.082959169999999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682</v>
      </c>
    </row>
    <row r="393" spans="1:18">
      <c r="A393" t="s">
        <v>850</v>
      </c>
      <c r="B393" s="313">
        <v>37622</v>
      </c>
      <c r="C393">
        <v>-25.928166749999999</v>
      </c>
      <c r="D393">
        <v>0</v>
      </c>
      <c r="E393">
        <v>-25.928166749999999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682</v>
      </c>
    </row>
    <row r="394" spans="1:18">
      <c r="A394" t="s">
        <v>850</v>
      </c>
      <c r="B394" s="313">
        <v>37653</v>
      </c>
      <c r="C394">
        <v>-23.279492650000002</v>
      </c>
      <c r="D394">
        <v>0</v>
      </c>
      <c r="E394">
        <v>-23.279492650000002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682</v>
      </c>
    </row>
    <row r="395" spans="1:18">
      <c r="A395" t="s">
        <v>850</v>
      </c>
      <c r="B395" s="313">
        <v>37681</v>
      </c>
      <c r="C395">
        <v>-25.634924999999999</v>
      </c>
      <c r="D395">
        <v>0</v>
      </c>
      <c r="E395">
        <v>-25.634924999999999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682</v>
      </c>
    </row>
    <row r="396" spans="1:18">
      <c r="A396" t="s">
        <v>850</v>
      </c>
      <c r="B396" s="313">
        <v>37712</v>
      </c>
      <c r="C396">
        <v>-24.66064544</v>
      </c>
      <c r="D396">
        <v>0</v>
      </c>
      <c r="E396">
        <v>-24.66064544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682</v>
      </c>
    </row>
    <row r="397" spans="1:18">
      <c r="A397" t="s">
        <v>850</v>
      </c>
      <c r="B397" s="313">
        <v>37742</v>
      </c>
      <c r="C397">
        <v>-25.336987579999999</v>
      </c>
      <c r="D397">
        <v>0</v>
      </c>
      <c r="E397">
        <v>-25.336987579999999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682</v>
      </c>
    </row>
    <row r="398" spans="1:18">
      <c r="A398" t="s">
        <v>850</v>
      </c>
      <c r="B398" s="313">
        <v>37773</v>
      </c>
      <c r="C398">
        <v>-24.37482168</v>
      </c>
      <c r="D398">
        <v>0</v>
      </c>
      <c r="E398">
        <v>-24.37482168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682</v>
      </c>
    </row>
    <row r="399" spans="1:18">
      <c r="A399" t="s">
        <v>850</v>
      </c>
      <c r="B399" s="313">
        <v>37803</v>
      </c>
      <c r="C399">
        <v>-25.04329976</v>
      </c>
      <c r="D399">
        <v>0</v>
      </c>
      <c r="E399">
        <v>-25.04329976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682</v>
      </c>
    </row>
    <row r="400" spans="1:18">
      <c r="A400" t="s">
        <v>850</v>
      </c>
      <c r="B400" s="313">
        <v>37834</v>
      </c>
      <c r="C400">
        <v>-24.89533213</v>
      </c>
      <c r="D400">
        <v>0</v>
      </c>
      <c r="E400">
        <v>-24.89533213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682</v>
      </c>
    </row>
    <row r="401" spans="1:18">
      <c r="A401" t="s">
        <v>850</v>
      </c>
      <c r="B401" s="313">
        <v>37865</v>
      </c>
      <c r="C401">
        <v>-23.949897060000001</v>
      </c>
      <c r="D401">
        <v>0</v>
      </c>
      <c r="E401">
        <v>-23.949897060000001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682</v>
      </c>
    </row>
    <row r="402" spans="1:18">
      <c r="A402" t="s">
        <v>850</v>
      </c>
      <c r="B402" s="313">
        <v>37895</v>
      </c>
      <c r="C402">
        <v>-24.606666229999998</v>
      </c>
      <c r="D402">
        <v>0</v>
      </c>
      <c r="E402">
        <v>-24.606666229999998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682</v>
      </c>
    </row>
    <row r="403" spans="1:18">
      <c r="A403" t="s">
        <v>850</v>
      </c>
      <c r="B403" s="313">
        <v>37926</v>
      </c>
      <c r="C403">
        <v>2.3430895999999999</v>
      </c>
      <c r="D403">
        <v>0</v>
      </c>
      <c r="E403">
        <v>2.3430895999999999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682</v>
      </c>
    </row>
    <row r="404" spans="1:18">
      <c r="A404" t="s">
        <v>850</v>
      </c>
      <c r="B404" s="313">
        <v>37956</v>
      </c>
      <c r="C404">
        <v>2.40733869</v>
      </c>
      <c r="D404">
        <v>0</v>
      </c>
      <c r="E404">
        <v>2.40733869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682</v>
      </c>
    </row>
    <row r="405" spans="1:18">
      <c r="A405" t="s">
        <v>850</v>
      </c>
      <c r="B405" s="313">
        <v>37987</v>
      </c>
      <c r="C405">
        <v>2.39305871</v>
      </c>
      <c r="D405">
        <v>0</v>
      </c>
      <c r="E405">
        <v>2.39305871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682</v>
      </c>
    </row>
    <row r="406" spans="1:18">
      <c r="A406" t="s">
        <v>850</v>
      </c>
      <c r="B406" s="313">
        <v>38018</v>
      </c>
      <c r="C406">
        <v>2.2253379999999998</v>
      </c>
      <c r="D406">
        <v>0</v>
      </c>
      <c r="E406">
        <v>2.2253379999999998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682</v>
      </c>
    </row>
    <row r="407" spans="1:18">
      <c r="A407" t="s">
        <v>850</v>
      </c>
      <c r="B407" s="313">
        <v>38047</v>
      </c>
      <c r="C407">
        <v>2.3655511599999999</v>
      </c>
      <c r="D407">
        <v>0</v>
      </c>
      <c r="E407">
        <v>2.3655511599999999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682</v>
      </c>
    </row>
    <row r="408" spans="1:18">
      <c r="A408" t="s">
        <v>850</v>
      </c>
      <c r="B408" s="313">
        <v>38078</v>
      </c>
      <c r="C408">
        <v>2.2756516200000001</v>
      </c>
      <c r="D408">
        <v>0</v>
      </c>
      <c r="E408">
        <v>2.2756516200000001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682</v>
      </c>
    </row>
    <row r="409" spans="1:18">
      <c r="A409" t="s">
        <v>850</v>
      </c>
      <c r="B409" s="313">
        <v>38108</v>
      </c>
      <c r="C409">
        <v>2.3380462199999998</v>
      </c>
      <c r="D409">
        <v>0</v>
      </c>
      <c r="E409">
        <v>2.3380462199999998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682</v>
      </c>
    </row>
    <row r="410" spans="1:18">
      <c r="A410" t="s">
        <v>850</v>
      </c>
      <c r="B410" s="313">
        <v>38139</v>
      </c>
      <c r="C410">
        <v>2.2492423399999999</v>
      </c>
      <c r="D410">
        <v>0</v>
      </c>
      <c r="E410">
        <v>2.2492423399999999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682</v>
      </c>
    </row>
    <row r="411" spans="1:18">
      <c r="A411" t="s">
        <v>850</v>
      </c>
      <c r="B411" s="313">
        <v>38169</v>
      </c>
      <c r="C411">
        <v>2.3108085799999998</v>
      </c>
      <c r="D411">
        <v>0</v>
      </c>
      <c r="E411">
        <v>2.3108085799999998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682</v>
      </c>
    </row>
    <row r="412" spans="1:18">
      <c r="A412" t="s">
        <v>850</v>
      </c>
      <c r="B412" s="313">
        <v>38200</v>
      </c>
      <c r="C412">
        <v>2.29690613</v>
      </c>
      <c r="D412">
        <v>0</v>
      </c>
      <c r="E412">
        <v>2.29690613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682</v>
      </c>
    </row>
    <row r="413" spans="1:18">
      <c r="A413" t="s">
        <v>850</v>
      </c>
      <c r="B413" s="313">
        <v>38231</v>
      </c>
      <c r="C413">
        <v>2.20942908</v>
      </c>
      <c r="D413">
        <v>0</v>
      </c>
      <c r="E413">
        <v>2.20942908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682</v>
      </c>
    </row>
    <row r="414" spans="1:18">
      <c r="A414" t="s">
        <v>850</v>
      </c>
      <c r="B414" s="313">
        <v>38261</v>
      </c>
      <c r="C414">
        <v>2.26976266</v>
      </c>
      <c r="D414">
        <v>0</v>
      </c>
      <c r="E414">
        <v>2.26976266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682</v>
      </c>
    </row>
    <row r="415" spans="1:18">
      <c r="A415" t="s">
        <v>850</v>
      </c>
      <c r="B415" s="313">
        <v>38292</v>
      </c>
      <c r="C415">
        <v>2.1832993799999998</v>
      </c>
      <c r="D415">
        <v>0</v>
      </c>
      <c r="E415">
        <v>2.1832993799999998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682</v>
      </c>
    </row>
    <row r="416" spans="1:18">
      <c r="A416" t="s">
        <v>850</v>
      </c>
      <c r="B416" s="313">
        <v>38322</v>
      </c>
      <c r="C416">
        <v>2.2428995700000001</v>
      </c>
      <c r="D416">
        <v>0</v>
      </c>
      <c r="E416">
        <v>2.2428995700000001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682</v>
      </c>
    </row>
    <row r="417" spans="1:18">
      <c r="A417" t="s">
        <v>850</v>
      </c>
      <c r="B417" s="313">
        <v>38353</v>
      </c>
      <c r="C417">
        <v>2.2293545400000001</v>
      </c>
      <c r="D417">
        <v>0</v>
      </c>
      <c r="E417">
        <v>2.2293545400000001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682</v>
      </c>
    </row>
    <row r="418" spans="1:18">
      <c r="A418" t="s">
        <v>850</v>
      </c>
      <c r="B418" s="313">
        <v>38384</v>
      </c>
      <c r="C418">
        <v>2.0014409199999998</v>
      </c>
      <c r="D418">
        <v>0</v>
      </c>
      <c r="E418">
        <v>2.0014409199999998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682</v>
      </c>
    </row>
    <row r="419" spans="1:18">
      <c r="A419" t="s">
        <v>850</v>
      </c>
      <c r="B419" s="313">
        <v>38412</v>
      </c>
      <c r="C419">
        <v>2.2037725699999999</v>
      </c>
      <c r="D419">
        <v>0</v>
      </c>
      <c r="E419">
        <v>2.2037725699999999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682</v>
      </c>
    </row>
    <row r="420" spans="1:18">
      <c r="A420" t="s">
        <v>850</v>
      </c>
      <c r="B420" s="313">
        <v>38443</v>
      </c>
      <c r="C420">
        <v>7.0464695600000002</v>
      </c>
      <c r="D420">
        <v>0</v>
      </c>
      <c r="E420">
        <v>7.0464695600000002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682</v>
      </c>
    </row>
    <row r="421" spans="1:18">
      <c r="A421" t="s">
        <v>850</v>
      </c>
      <c r="B421" s="313">
        <v>38473</v>
      </c>
      <c r="C421">
        <v>7.2386670300000002</v>
      </c>
      <c r="D421">
        <v>0</v>
      </c>
      <c r="E421">
        <v>7.2386670300000002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682</v>
      </c>
    </row>
    <row r="422" spans="1:18">
      <c r="A422" t="s">
        <v>850</v>
      </c>
      <c r="B422" s="313">
        <v>38504</v>
      </c>
      <c r="C422">
        <v>6.9626993500000003</v>
      </c>
      <c r="D422">
        <v>0</v>
      </c>
      <c r="E422">
        <v>6.9626993500000003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682</v>
      </c>
    </row>
    <row r="423" spans="1:18">
      <c r="A423" t="s">
        <v>850</v>
      </c>
      <c r="B423" s="313">
        <v>38534</v>
      </c>
      <c r="C423">
        <v>7.15254864</v>
      </c>
      <c r="D423">
        <v>0</v>
      </c>
      <c r="E423">
        <v>7.15254864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682</v>
      </c>
    </row>
    <row r="424" spans="1:18">
      <c r="A424" t="s">
        <v>850</v>
      </c>
      <c r="B424" s="313">
        <v>38565</v>
      </c>
      <c r="C424">
        <v>7.10905158</v>
      </c>
      <c r="D424">
        <v>0</v>
      </c>
      <c r="E424">
        <v>7.10905158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682</v>
      </c>
    </row>
    <row r="425" spans="1:18">
      <c r="A425" t="s">
        <v>850</v>
      </c>
      <c r="B425" s="313">
        <v>38596</v>
      </c>
      <c r="C425">
        <v>6.8374668400000003</v>
      </c>
      <c r="D425">
        <v>0</v>
      </c>
      <c r="E425">
        <v>6.8374668400000003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682</v>
      </c>
    </row>
    <row r="426" spans="1:18">
      <c r="A426" t="s">
        <v>850</v>
      </c>
      <c r="B426" s="313">
        <v>38626</v>
      </c>
      <c r="C426">
        <v>7.0233312000000003</v>
      </c>
      <c r="D426">
        <v>0</v>
      </c>
      <c r="E426">
        <v>7.0233312000000003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682</v>
      </c>
    </row>
    <row r="427" spans="1:18">
      <c r="A427" t="s">
        <v>850</v>
      </c>
      <c r="B427" s="313">
        <v>38657</v>
      </c>
      <c r="C427">
        <v>6.75492954</v>
      </c>
      <c r="D427">
        <v>0</v>
      </c>
      <c r="E427">
        <v>6.75492954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682</v>
      </c>
    </row>
    <row r="428" spans="1:18">
      <c r="A428" t="s">
        <v>850</v>
      </c>
      <c r="B428" s="313">
        <v>38687</v>
      </c>
      <c r="C428">
        <v>6.9384591499999999</v>
      </c>
      <c r="D428">
        <v>0</v>
      </c>
      <c r="E428">
        <v>6.9384591499999999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682</v>
      </c>
    </row>
    <row r="429" spans="1:18">
      <c r="A429" t="s">
        <v>850</v>
      </c>
      <c r="B429" s="313">
        <v>38718</v>
      </c>
      <c r="C429">
        <v>6.8956507199999999</v>
      </c>
      <c r="D429">
        <v>0</v>
      </c>
      <c r="E429">
        <v>6.8956507199999999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682</v>
      </c>
    </row>
    <row r="430" spans="1:18">
      <c r="A430" t="s">
        <v>850</v>
      </c>
      <c r="B430" s="313">
        <v>38749</v>
      </c>
      <c r="C430">
        <v>6.1898598700000003</v>
      </c>
      <c r="D430">
        <v>0</v>
      </c>
      <c r="E430">
        <v>6.1898598700000003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682</v>
      </c>
    </row>
    <row r="431" spans="1:18">
      <c r="A431" t="s">
        <v>850</v>
      </c>
      <c r="B431" s="313">
        <v>38777</v>
      </c>
      <c r="C431">
        <v>6.8147750800000004</v>
      </c>
      <c r="D431">
        <v>0</v>
      </c>
      <c r="E431">
        <v>6.8147750800000004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682</v>
      </c>
    </row>
    <row r="432" spans="1:18">
      <c r="A432" t="s">
        <v>850</v>
      </c>
      <c r="B432" s="313">
        <v>38808</v>
      </c>
      <c r="C432">
        <v>6.5541233800000001</v>
      </c>
      <c r="D432">
        <v>0</v>
      </c>
      <c r="E432">
        <v>6.5541233800000001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682</v>
      </c>
    </row>
    <row r="433" spans="1:18">
      <c r="A433" t="s">
        <v>850</v>
      </c>
      <c r="B433" s="313">
        <v>38838</v>
      </c>
      <c r="C433">
        <v>6.7319782999999997</v>
      </c>
      <c r="D433">
        <v>0</v>
      </c>
      <c r="E433">
        <v>6.7319782999999997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682</v>
      </c>
    </row>
    <row r="434" spans="1:18">
      <c r="A434" t="s">
        <v>850</v>
      </c>
      <c r="B434" s="313">
        <v>38869</v>
      </c>
      <c r="C434">
        <v>6.4744055600000001</v>
      </c>
      <c r="D434">
        <v>0</v>
      </c>
      <c r="E434">
        <v>6.4744055600000001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682</v>
      </c>
    </row>
    <row r="435" spans="1:18">
      <c r="A435" t="s">
        <v>850</v>
      </c>
      <c r="B435" s="313">
        <v>38899</v>
      </c>
      <c r="C435">
        <v>6.6500099300000004</v>
      </c>
      <c r="D435">
        <v>0</v>
      </c>
      <c r="E435">
        <v>6.6500099300000004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682</v>
      </c>
    </row>
    <row r="436" spans="1:18">
      <c r="A436" t="s">
        <v>850</v>
      </c>
      <c r="B436" s="313">
        <v>38930</v>
      </c>
      <c r="C436">
        <v>6.6086694899999996</v>
      </c>
      <c r="D436">
        <v>0</v>
      </c>
      <c r="E436">
        <v>6.6086694899999996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682</v>
      </c>
    </row>
    <row r="437" spans="1:18">
      <c r="A437" t="s">
        <v>850</v>
      </c>
      <c r="B437" s="313">
        <v>38961</v>
      </c>
      <c r="C437">
        <v>6.3556846199999999</v>
      </c>
      <c r="D437">
        <v>0</v>
      </c>
      <c r="E437">
        <v>6.3556846199999999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682</v>
      </c>
    </row>
    <row r="438" spans="1:18">
      <c r="A438" t="s">
        <v>850</v>
      </c>
      <c r="B438" s="313">
        <v>38991</v>
      </c>
      <c r="C438">
        <v>6.5279396600000004</v>
      </c>
      <c r="D438">
        <v>0</v>
      </c>
      <c r="E438">
        <v>6.5279396600000004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682</v>
      </c>
    </row>
    <row r="439" spans="1:18">
      <c r="A439" t="s">
        <v>850</v>
      </c>
      <c r="B439" s="313">
        <v>39022</v>
      </c>
      <c r="C439">
        <v>-9.1233525100000001</v>
      </c>
      <c r="D439">
        <v>0</v>
      </c>
      <c r="E439">
        <v>-9.1233525100000001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682</v>
      </c>
    </row>
    <row r="440" spans="1:18">
      <c r="A440" t="s">
        <v>850</v>
      </c>
      <c r="B440" s="313">
        <v>39052</v>
      </c>
      <c r="C440">
        <v>-9.3704953</v>
      </c>
      <c r="D440">
        <v>0</v>
      </c>
      <c r="E440">
        <v>-9.3704953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682</v>
      </c>
    </row>
    <row r="441" spans="1:18">
      <c r="A441" t="s">
        <v>850</v>
      </c>
      <c r="B441" s="313">
        <v>39083</v>
      </c>
      <c r="C441">
        <v>-9.3119258400000007</v>
      </c>
      <c r="D441">
        <v>0</v>
      </c>
      <c r="E441">
        <v>-9.3119258400000007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682</v>
      </c>
    </row>
    <row r="442" spans="1:18">
      <c r="A442" t="s">
        <v>850</v>
      </c>
      <c r="B442" s="313">
        <v>39114</v>
      </c>
      <c r="C442">
        <v>-8.3581433199999999</v>
      </c>
      <c r="D442">
        <v>0</v>
      </c>
      <c r="E442">
        <v>-8.3581433199999999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682</v>
      </c>
    </row>
    <row r="443" spans="1:18">
      <c r="A443" t="s">
        <v>850</v>
      </c>
      <c r="B443" s="313">
        <v>39142</v>
      </c>
      <c r="C443">
        <v>-9.2012891999999997</v>
      </c>
      <c r="D443">
        <v>0</v>
      </c>
      <c r="E443">
        <v>-9.2012891999999997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682</v>
      </c>
    </row>
    <row r="444" spans="1:18">
      <c r="A444" t="s">
        <v>850</v>
      </c>
      <c r="B444" s="313">
        <v>39173</v>
      </c>
      <c r="C444">
        <v>-8.8486396999999997</v>
      </c>
      <c r="D444">
        <v>0</v>
      </c>
      <c r="E444">
        <v>-8.8486396999999997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682</v>
      </c>
    </row>
    <row r="445" spans="1:18">
      <c r="A445" t="s">
        <v>850</v>
      </c>
      <c r="B445" s="313">
        <v>39203</v>
      </c>
      <c r="C445">
        <v>-9.08804546</v>
      </c>
      <c r="D445">
        <v>0</v>
      </c>
      <c r="E445">
        <v>-9.08804546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682</v>
      </c>
    </row>
    <row r="446" spans="1:18">
      <c r="A446" t="s">
        <v>850</v>
      </c>
      <c r="B446" s="313">
        <v>39234</v>
      </c>
      <c r="C446">
        <v>-8.7396176099999998</v>
      </c>
      <c r="D446">
        <v>0</v>
      </c>
      <c r="E446">
        <v>-8.7396176099999998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682</v>
      </c>
    </row>
    <row r="447" spans="1:18">
      <c r="A447" t="s">
        <v>850</v>
      </c>
      <c r="B447" s="313">
        <v>39264</v>
      </c>
      <c r="C447">
        <v>-8.9759558899999998</v>
      </c>
      <c r="D447">
        <v>0</v>
      </c>
      <c r="E447">
        <v>-8.9759558899999998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682</v>
      </c>
    </row>
    <row r="448" spans="1:18">
      <c r="A448" t="s">
        <v>850</v>
      </c>
      <c r="B448" s="313">
        <v>39295</v>
      </c>
      <c r="C448">
        <v>-8.9198465500000008</v>
      </c>
      <c r="D448">
        <v>0</v>
      </c>
      <c r="E448">
        <v>-8.9198465500000008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682</v>
      </c>
    </row>
    <row r="449" spans="1:18">
      <c r="A449" t="s">
        <v>850</v>
      </c>
      <c r="B449" s="313">
        <v>39326</v>
      </c>
      <c r="C449">
        <v>-8.5801985500000004</v>
      </c>
      <c r="D449">
        <v>0</v>
      </c>
      <c r="E449">
        <v>-8.5801985500000004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682</v>
      </c>
    </row>
    <row r="450" spans="1:18">
      <c r="A450" t="s">
        <v>850</v>
      </c>
      <c r="B450" s="313">
        <v>39356</v>
      </c>
      <c r="C450">
        <v>-8.8146019199999994</v>
      </c>
      <c r="D450">
        <v>0</v>
      </c>
      <c r="E450">
        <v>-8.8146019199999994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682</v>
      </c>
    </row>
    <row r="451" spans="1:18">
      <c r="A451" t="s">
        <v>851</v>
      </c>
      <c r="B451" s="313">
        <v>36708</v>
      </c>
      <c r="C451">
        <v>28.485900000000001</v>
      </c>
      <c r="D451">
        <v>0</v>
      </c>
      <c r="E451">
        <v>28.485900000000001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682</v>
      </c>
    </row>
    <row r="452" spans="1:18">
      <c r="A452" t="s">
        <v>851</v>
      </c>
      <c r="B452" s="313">
        <v>36739</v>
      </c>
      <c r="C452">
        <v>28.449607490000002</v>
      </c>
      <c r="D452">
        <v>0</v>
      </c>
      <c r="E452">
        <v>28.449607490000002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682</v>
      </c>
    </row>
    <row r="453" spans="1:18">
      <c r="A453" t="s">
        <v>851</v>
      </c>
      <c r="B453" s="313">
        <v>36770</v>
      </c>
      <c r="C453">
        <v>27.37574098</v>
      </c>
      <c r="D453">
        <v>0</v>
      </c>
      <c r="E453">
        <v>27.37574098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682</v>
      </c>
    </row>
    <row r="454" spans="1:18">
      <c r="A454" t="s">
        <v>851</v>
      </c>
      <c r="B454" s="313">
        <v>36800</v>
      </c>
      <c r="C454">
        <v>28.131972489999999</v>
      </c>
      <c r="D454">
        <v>0</v>
      </c>
      <c r="E454">
        <v>28.131972489999999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682</v>
      </c>
    </row>
    <row r="455" spans="1:18">
      <c r="A455" t="s">
        <v>851</v>
      </c>
      <c r="B455" s="313">
        <v>36831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682</v>
      </c>
    </row>
    <row r="456" spans="1:18">
      <c r="A456" t="s">
        <v>851</v>
      </c>
      <c r="B456" s="313">
        <v>36861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682</v>
      </c>
    </row>
    <row r="457" spans="1:18">
      <c r="A457" t="s">
        <v>851</v>
      </c>
      <c r="B457" s="313">
        <v>36892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682</v>
      </c>
    </row>
    <row r="458" spans="1:18">
      <c r="A458" t="s">
        <v>851</v>
      </c>
      <c r="B458" s="313">
        <v>36923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682</v>
      </c>
    </row>
    <row r="459" spans="1:18">
      <c r="A459" t="s">
        <v>851</v>
      </c>
      <c r="B459" s="313">
        <v>36951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682</v>
      </c>
    </row>
    <row r="460" spans="1:18">
      <c r="A460" t="s">
        <v>851</v>
      </c>
      <c r="B460" s="313">
        <v>36982</v>
      </c>
      <c r="C460">
        <v>26.30200439</v>
      </c>
      <c r="D460">
        <v>0</v>
      </c>
      <c r="E460">
        <v>26.30200439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682</v>
      </c>
    </row>
    <row r="461" spans="1:18">
      <c r="A461" t="s">
        <v>851</v>
      </c>
      <c r="B461" s="313">
        <v>37012</v>
      </c>
      <c r="C461">
        <v>27.023969279999999</v>
      </c>
      <c r="D461">
        <v>0</v>
      </c>
      <c r="E461">
        <v>27.023969279999999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682</v>
      </c>
    </row>
    <row r="462" spans="1:18">
      <c r="A462" t="s">
        <v>851</v>
      </c>
      <c r="B462" s="313">
        <v>37043</v>
      </c>
      <c r="C462">
        <v>25.997923669999999</v>
      </c>
      <c r="D462">
        <v>0</v>
      </c>
      <c r="E462">
        <v>25.997923669999999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682</v>
      </c>
    </row>
    <row r="463" spans="1:18">
      <c r="A463" t="s">
        <v>851</v>
      </c>
      <c r="B463" s="313">
        <v>37073</v>
      </c>
      <c r="C463">
        <v>26.710837229999999</v>
      </c>
      <c r="D463">
        <v>0</v>
      </c>
      <c r="E463">
        <v>26.710837229999999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682</v>
      </c>
    </row>
    <row r="464" spans="1:18">
      <c r="A464" t="s">
        <v>851</v>
      </c>
      <c r="B464" s="313">
        <v>37104</v>
      </c>
      <c r="C464">
        <v>26.552856129999999</v>
      </c>
      <c r="D464">
        <v>0</v>
      </c>
      <c r="E464">
        <v>26.552856129999999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682</v>
      </c>
    </row>
    <row r="465" spans="1:18">
      <c r="A465" t="s">
        <v>851</v>
      </c>
      <c r="B465" s="313">
        <v>37135</v>
      </c>
      <c r="C465">
        <v>25.54397852</v>
      </c>
      <c r="D465">
        <v>0</v>
      </c>
      <c r="E465">
        <v>25.54397852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682</v>
      </c>
    </row>
    <row r="466" spans="1:18">
      <c r="A466" t="s">
        <v>851</v>
      </c>
      <c r="B466" s="313">
        <v>37165</v>
      </c>
      <c r="C466">
        <v>26.243894829999999</v>
      </c>
      <c r="D466">
        <v>0</v>
      </c>
      <c r="E466">
        <v>26.243894829999999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682</v>
      </c>
    </row>
    <row r="467" spans="1:18">
      <c r="A467" t="s">
        <v>851</v>
      </c>
      <c r="B467" s="313">
        <v>37196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682</v>
      </c>
    </row>
    <row r="468" spans="1:18">
      <c r="A468" t="s">
        <v>851</v>
      </c>
      <c r="B468" s="313">
        <v>37226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682</v>
      </c>
    </row>
    <row r="469" spans="1:18">
      <c r="A469" t="s">
        <v>851</v>
      </c>
      <c r="B469" s="313">
        <v>37257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682</v>
      </c>
    </row>
    <row r="470" spans="1:18">
      <c r="A470" t="s">
        <v>851</v>
      </c>
      <c r="B470" s="313">
        <v>37288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682</v>
      </c>
    </row>
    <row r="471" spans="1:18">
      <c r="A471" t="s">
        <v>851</v>
      </c>
      <c r="B471" s="313">
        <v>37316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682</v>
      </c>
    </row>
    <row r="472" spans="1:18">
      <c r="A472" t="s">
        <v>851</v>
      </c>
      <c r="B472" s="313">
        <v>37347</v>
      </c>
      <c r="C472">
        <v>24.522292629999999</v>
      </c>
      <c r="D472">
        <v>0</v>
      </c>
      <c r="E472">
        <v>24.522292629999999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682</v>
      </c>
    </row>
    <row r="473" spans="1:18">
      <c r="A473" t="s">
        <v>851</v>
      </c>
      <c r="B473" s="313">
        <v>37377</v>
      </c>
      <c r="C473">
        <v>25.194574509999999</v>
      </c>
      <c r="D473">
        <v>0</v>
      </c>
      <c r="E473">
        <v>25.194574509999999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682</v>
      </c>
    </row>
    <row r="474" spans="1:18">
      <c r="A474" t="s">
        <v>851</v>
      </c>
      <c r="B474" s="313">
        <v>37408</v>
      </c>
      <c r="C474">
        <v>24.237481370000001</v>
      </c>
      <c r="D474">
        <v>0</v>
      </c>
      <c r="E474">
        <v>24.237481370000001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682</v>
      </c>
    </row>
    <row r="475" spans="1:18">
      <c r="A475" t="s">
        <v>851</v>
      </c>
      <c r="B475" s="313">
        <v>37438</v>
      </c>
      <c r="C475">
        <v>24.901869470000001</v>
      </c>
      <c r="D475">
        <v>0</v>
      </c>
      <c r="E475">
        <v>24.901869470000001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682</v>
      </c>
    </row>
    <row r="476" spans="1:18">
      <c r="A476" t="s">
        <v>851</v>
      </c>
      <c r="B476" s="313">
        <v>37469</v>
      </c>
      <c r="C476">
        <v>24.754476789999998</v>
      </c>
      <c r="D476">
        <v>0</v>
      </c>
      <c r="E476">
        <v>24.754476789999998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682</v>
      </c>
    </row>
    <row r="477" spans="1:18">
      <c r="A477" t="s">
        <v>851</v>
      </c>
      <c r="B477" s="313">
        <v>37500</v>
      </c>
      <c r="C477">
        <v>23.814086970000002</v>
      </c>
      <c r="D477">
        <v>0</v>
      </c>
      <c r="E477">
        <v>23.814086970000002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682</v>
      </c>
    </row>
    <row r="478" spans="1:18">
      <c r="A478" t="s">
        <v>851</v>
      </c>
      <c r="B478" s="313">
        <v>37530</v>
      </c>
      <c r="C478">
        <v>24.466900219999999</v>
      </c>
      <c r="D478">
        <v>0</v>
      </c>
      <c r="E478">
        <v>24.466900219999999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682</v>
      </c>
    </row>
    <row r="479" spans="1:18">
      <c r="A479" t="s">
        <v>851</v>
      </c>
      <c r="B479" s="313">
        <v>37561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682</v>
      </c>
    </row>
    <row r="480" spans="1:18">
      <c r="A480" t="s">
        <v>851</v>
      </c>
      <c r="B480" s="313">
        <v>37591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682</v>
      </c>
    </row>
    <row r="481" spans="1:18">
      <c r="A481" t="s">
        <v>851</v>
      </c>
      <c r="B481" s="313">
        <v>37622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682</v>
      </c>
    </row>
    <row r="482" spans="1:18">
      <c r="A482" t="s">
        <v>851</v>
      </c>
      <c r="B482" s="313">
        <v>37653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682</v>
      </c>
    </row>
    <row r="483" spans="1:18">
      <c r="A483" t="s">
        <v>851</v>
      </c>
      <c r="B483" s="313">
        <v>37681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682</v>
      </c>
    </row>
    <row r="484" spans="1:18">
      <c r="A484" t="s">
        <v>851</v>
      </c>
      <c r="B484" s="313">
        <v>37712</v>
      </c>
      <c r="C484">
        <v>22.864158100000001</v>
      </c>
      <c r="D484">
        <v>0</v>
      </c>
      <c r="E484">
        <v>22.864158100000001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682</v>
      </c>
    </row>
    <row r="485" spans="1:18">
      <c r="A485" t="s">
        <v>851</v>
      </c>
      <c r="B485" s="313">
        <v>37742</v>
      </c>
      <c r="C485">
        <v>23.491229830000002</v>
      </c>
      <c r="D485">
        <v>0</v>
      </c>
      <c r="E485">
        <v>23.491229830000002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682</v>
      </c>
    </row>
    <row r="486" spans="1:18">
      <c r="A486" t="s">
        <v>851</v>
      </c>
      <c r="B486" s="313">
        <v>37773</v>
      </c>
      <c r="C486">
        <v>22.599156140000002</v>
      </c>
      <c r="D486">
        <v>0</v>
      </c>
      <c r="E486">
        <v>22.599156140000002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682</v>
      </c>
    </row>
    <row r="487" spans="1:18">
      <c r="A487" t="s">
        <v>851</v>
      </c>
      <c r="B487" s="313">
        <v>37803</v>
      </c>
      <c r="C487">
        <v>23.218936679999999</v>
      </c>
      <c r="D487">
        <v>0</v>
      </c>
      <c r="E487">
        <v>23.218936679999999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682</v>
      </c>
    </row>
    <row r="488" spans="1:18">
      <c r="A488" t="s">
        <v>851</v>
      </c>
      <c r="B488" s="313">
        <v>37834</v>
      </c>
      <c r="C488">
        <v>23.08174825</v>
      </c>
      <c r="D488">
        <v>0</v>
      </c>
      <c r="E488">
        <v>23.08174825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682</v>
      </c>
    </row>
    <row r="489" spans="1:18">
      <c r="A489" t="s">
        <v>851</v>
      </c>
      <c r="B489" s="313">
        <v>37865</v>
      </c>
      <c r="C489">
        <v>22.205186560000001</v>
      </c>
      <c r="D489">
        <v>0</v>
      </c>
      <c r="E489">
        <v>22.205186560000001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682</v>
      </c>
    </row>
    <row r="490" spans="1:18">
      <c r="A490" t="s">
        <v>851</v>
      </c>
      <c r="B490" s="313">
        <v>37895</v>
      </c>
      <c r="C490">
        <v>22.814111180000001</v>
      </c>
      <c r="D490">
        <v>0</v>
      </c>
      <c r="E490">
        <v>22.814111180000001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682</v>
      </c>
    </row>
    <row r="491" spans="1:18">
      <c r="A491" t="s">
        <v>851</v>
      </c>
      <c r="B491" s="313">
        <v>37926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682</v>
      </c>
    </row>
    <row r="492" spans="1:18">
      <c r="A492" t="s">
        <v>851</v>
      </c>
      <c r="B492" s="313">
        <v>37956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682</v>
      </c>
    </row>
    <row r="493" spans="1:18">
      <c r="A493" t="s">
        <v>851</v>
      </c>
      <c r="B493" s="313">
        <v>37987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682</v>
      </c>
    </row>
    <row r="494" spans="1:18">
      <c r="A494" t="s">
        <v>851</v>
      </c>
      <c r="B494" s="313">
        <v>38018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682</v>
      </c>
    </row>
    <row r="495" spans="1:18">
      <c r="A495" t="s">
        <v>851</v>
      </c>
      <c r="B495" s="313">
        <v>38047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682</v>
      </c>
    </row>
    <row r="496" spans="1:18">
      <c r="A496" t="s">
        <v>851</v>
      </c>
      <c r="B496" s="313">
        <v>38078</v>
      </c>
      <c r="C496">
        <v>21.315966110000002</v>
      </c>
      <c r="D496">
        <v>0</v>
      </c>
      <c r="E496">
        <v>21.315966110000002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682</v>
      </c>
    </row>
    <row r="497" spans="1:18">
      <c r="A497" t="s">
        <v>851</v>
      </c>
      <c r="B497" s="313">
        <v>38108</v>
      </c>
      <c r="C497">
        <v>21.900414640000001</v>
      </c>
      <c r="D497">
        <v>0</v>
      </c>
      <c r="E497">
        <v>21.900414640000001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682</v>
      </c>
    </row>
    <row r="498" spans="1:18">
      <c r="A498" t="s">
        <v>851</v>
      </c>
      <c r="B498" s="313">
        <v>38139</v>
      </c>
      <c r="C498">
        <v>21.068591090000002</v>
      </c>
      <c r="D498">
        <v>0</v>
      </c>
      <c r="E498">
        <v>21.068591090000002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682</v>
      </c>
    </row>
    <row r="499" spans="1:18">
      <c r="A499" t="s">
        <v>851</v>
      </c>
      <c r="B499" s="313">
        <v>38169</v>
      </c>
      <c r="C499">
        <v>21.64528035</v>
      </c>
      <c r="D499">
        <v>0</v>
      </c>
      <c r="E499">
        <v>21.64528035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682</v>
      </c>
    </row>
    <row r="500" spans="1:18">
      <c r="A500" t="s">
        <v>851</v>
      </c>
      <c r="B500" s="313">
        <v>38200</v>
      </c>
      <c r="C500">
        <v>21.515056550000001</v>
      </c>
      <c r="D500">
        <v>0</v>
      </c>
      <c r="E500">
        <v>21.515056550000001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682</v>
      </c>
    </row>
    <row r="501" spans="1:18">
      <c r="A501" t="s">
        <v>851</v>
      </c>
      <c r="B501" s="313">
        <v>38231</v>
      </c>
      <c r="C501">
        <v>20.69566142</v>
      </c>
      <c r="D501">
        <v>0</v>
      </c>
      <c r="E501">
        <v>20.69566142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682</v>
      </c>
    </row>
    <row r="502" spans="1:18">
      <c r="A502" t="s">
        <v>851</v>
      </c>
      <c r="B502" s="313">
        <v>38261</v>
      </c>
      <c r="C502">
        <v>21.260804319999998</v>
      </c>
      <c r="D502">
        <v>0</v>
      </c>
      <c r="E502">
        <v>21.260804319999998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682</v>
      </c>
    </row>
    <row r="503" spans="1:18">
      <c r="A503" t="s">
        <v>851</v>
      </c>
      <c r="B503" s="313">
        <v>38292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682</v>
      </c>
    </row>
    <row r="504" spans="1:18">
      <c r="A504" t="s">
        <v>851</v>
      </c>
      <c r="B504" s="313">
        <v>38322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682</v>
      </c>
    </row>
    <row r="505" spans="1:18">
      <c r="A505" t="s">
        <v>851</v>
      </c>
      <c r="B505" s="313">
        <v>38353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682</v>
      </c>
    </row>
    <row r="506" spans="1:18">
      <c r="A506" t="s">
        <v>851</v>
      </c>
      <c r="B506" s="313">
        <v>38384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682</v>
      </c>
    </row>
    <row r="507" spans="1:18">
      <c r="A507" t="s">
        <v>851</v>
      </c>
      <c r="B507" s="313">
        <v>38412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682</v>
      </c>
    </row>
    <row r="508" spans="1:18">
      <c r="A508" t="s">
        <v>851</v>
      </c>
      <c r="B508" s="313">
        <v>38443</v>
      </c>
      <c r="C508">
        <v>19.85587512</v>
      </c>
      <c r="D508">
        <v>0</v>
      </c>
      <c r="E508">
        <v>19.85587512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682</v>
      </c>
    </row>
    <row r="509" spans="1:18">
      <c r="A509" t="s">
        <v>851</v>
      </c>
      <c r="B509" s="313">
        <v>38473</v>
      </c>
      <c r="C509">
        <v>20.397458260000001</v>
      </c>
      <c r="D509">
        <v>0</v>
      </c>
      <c r="E509">
        <v>20.397458260000001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682</v>
      </c>
    </row>
    <row r="510" spans="1:18">
      <c r="A510" t="s">
        <v>851</v>
      </c>
      <c r="B510" s="313">
        <v>38504</v>
      </c>
      <c r="C510">
        <v>19.61982347</v>
      </c>
      <c r="D510">
        <v>0</v>
      </c>
      <c r="E510">
        <v>19.61982347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682</v>
      </c>
    </row>
    <row r="511" spans="1:18">
      <c r="A511" t="s">
        <v>851</v>
      </c>
      <c r="B511" s="313">
        <v>38534</v>
      </c>
      <c r="C511">
        <v>20.15478976</v>
      </c>
      <c r="D511">
        <v>0</v>
      </c>
      <c r="E511">
        <v>20.15478976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682</v>
      </c>
    </row>
    <row r="512" spans="1:18">
      <c r="A512" t="s">
        <v>851</v>
      </c>
      <c r="B512" s="313">
        <v>38565</v>
      </c>
      <c r="C512">
        <v>20.032221700000001</v>
      </c>
      <c r="D512">
        <v>0</v>
      </c>
      <c r="E512">
        <v>20.032221700000001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682</v>
      </c>
    </row>
    <row r="513" spans="1:18">
      <c r="A513" t="s">
        <v>851</v>
      </c>
      <c r="B513" s="313">
        <v>38596</v>
      </c>
      <c r="C513">
        <v>19.266937370000001</v>
      </c>
      <c r="D513">
        <v>0</v>
      </c>
      <c r="E513">
        <v>19.266937370000001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682</v>
      </c>
    </row>
    <row r="514" spans="1:18">
      <c r="A514" t="s">
        <v>851</v>
      </c>
      <c r="B514" s="313">
        <v>38626</v>
      </c>
      <c r="C514">
        <v>19.79067478</v>
      </c>
      <c r="D514">
        <v>0</v>
      </c>
      <c r="E514">
        <v>19.79067478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682</v>
      </c>
    </row>
    <row r="515" spans="1:18">
      <c r="A515" t="s">
        <v>851</v>
      </c>
      <c r="B515" s="313">
        <v>38657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682</v>
      </c>
    </row>
    <row r="516" spans="1:18">
      <c r="A516" t="s">
        <v>851</v>
      </c>
      <c r="B516" s="313">
        <v>38687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682</v>
      </c>
    </row>
    <row r="517" spans="1:18">
      <c r="A517" t="s">
        <v>851</v>
      </c>
      <c r="B517" s="313">
        <v>38718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682</v>
      </c>
    </row>
    <row r="518" spans="1:18">
      <c r="A518" t="s">
        <v>851</v>
      </c>
      <c r="B518" s="313">
        <v>38749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682</v>
      </c>
    </row>
    <row r="519" spans="1:18">
      <c r="A519" t="s">
        <v>851</v>
      </c>
      <c r="B519" s="313">
        <v>38777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682</v>
      </c>
    </row>
    <row r="520" spans="1:18">
      <c r="A520" t="s">
        <v>851</v>
      </c>
      <c r="B520" s="313">
        <v>38808</v>
      </c>
      <c r="C520">
        <v>18.468518769999999</v>
      </c>
      <c r="D520">
        <v>0</v>
      </c>
      <c r="E520">
        <v>18.468518769999999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682</v>
      </c>
    </row>
    <row r="521" spans="1:18">
      <c r="A521" t="s">
        <v>851</v>
      </c>
      <c r="B521" s="313">
        <v>38838</v>
      </c>
      <c r="C521">
        <v>18.969686800000002</v>
      </c>
      <c r="D521">
        <v>0</v>
      </c>
      <c r="E521">
        <v>18.969686800000002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682</v>
      </c>
    </row>
    <row r="522" spans="1:18">
      <c r="A522" t="s">
        <v>851</v>
      </c>
      <c r="B522" s="313">
        <v>38869</v>
      </c>
      <c r="C522">
        <v>18.243886140000001</v>
      </c>
      <c r="D522">
        <v>0</v>
      </c>
      <c r="E522">
        <v>18.243886140000001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682</v>
      </c>
    </row>
    <row r="523" spans="1:18">
      <c r="A523" t="s">
        <v>851</v>
      </c>
      <c r="B523" s="313">
        <v>38899</v>
      </c>
      <c r="C523">
        <v>18.738712410000002</v>
      </c>
      <c r="D523">
        <v>0</v>
      </c>
      <c r="E523">
        <v>18.738712410000002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682</v>
      </c>
    </row>
    <row r="524" spans="1:18">
      <c r="A524" t="s">
        <v>851</v>
      </c>
      <c r="B524" s="313">
        <v>38930</v>
      </c>
      <c r="C524">
        <v>18.62222139</v>
      </c>
      <c r="D524">
        <v>0</v>
      </c>
      <c r="E524">
        <v>18.62222139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682</v>
      </c>
    </row>
    <row r="525" spans="1:18">
      <c r="A525" t="s">
        <v>851</v>
      </c>
      <c r="B525" s="313">
        <v>38961</v>
      </c>
      <c r="C525">
        <v>17.909348659999999</v>
      </c>
      <c r="D525">
        <v>0</v>
      </c>
      <c r="E525">
        <v>17.909348659999999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682</v>
      </c>
    </row>
    <row r="526" spans="1:18">
      <c r="A526" t="s">
        <v>851</v>
      </c>
      <c r="B526" s="313">
        <v>38991</v>
      </c>
      <c r="C526">
        <v>18.394737060000001</v>
      </c>
      <c r="D526">
        <v>0</v>
      </c>
      <c r="E526">
        <v>18.394737060000001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682</v>
      </c>
    </row>
    <row r="527" spans="1:18">
      <c r="A527" t="s">
        <v>851</v>
      </c>
      <c r="B527" s="313">
        <v>39022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682</v>
      </c>
    </row>
    <row r="528" spans="1:18">
      <c r="A528" t="s">
        <v>851</v>
      </c>
      <c r="B528" s="313">
        <v>39052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682</v>
      </c>
    </row>
    <row r="529" spans="1:18">
      <c r="A529" t="s">
        <v>851</v>
      </c>
      <c r="B529" s="313">
        <v>39083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682</v>
      </c>
    </row>
    <row r="530" spans="1:18">
      <c r="A530" t="s">
        <v>851</v>
      </c>
      <c r="B530" s="313">
        <v>39114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682</v>
      </c>
    </row>
    <row r="531" spans="1:18">
      <c r="A531" t="s">
        <v>851</v>
      </c>
      <c r="B531" s="313">
        <v>39142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682</v>
      </c>
    </row>
    <row r="532" spans="1:18">
      <c r="A532" t="s">
        <v>851</v>
      </c>
      <c r="B532" s="313">
        <v>39173</v>
      </c>
      <c r="C532">
        <v>17.157659880000001</v>
      </c>
      <c r="D532">
        <v>0</v>
      </c>
      <c r="E532">
        <v>17.157659880000001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682</v>
      </c>
    </row>
    <row r="533" spans="1:18">
      <c r="A533" t="s">
        <v>851</v>
      </c>
      <c r="B533" s="313">
        <v>39203</v>
      </c>
      <c r="C533">
        <v>17.621871649999999</v>
      </c>
      <c r="D533">
        <v>0</v>
      </c>
      <c r="E533">
        <v>17.621871649999999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682</v>
      </c>
    </row>
    <row r="534" spans="1:18">
      <c r="A534" t="s">
        <v>851</v>
      </c>
      <c r="B534" s="313">
        <v>39234</v>
      </c>
      <c r="C534">
        <v>16.946264240000001</v>
      </c>
      <c r="D534">
        <v>0</v>
      </c>
      <c r="E534">
        <v>16.946264240000001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682</v>
      </c>
    </row>
    <row r="535" spans="1:18">
      <c r="A535" t="s">
        <v>851</v>
      </c>
      <c r="B535" s="313">
        <v>39264</v>
      </c>
      <c r="C535">
        <v>17.4045281</v>
      </c>
      <c r="D535">
        <v>0</v>
      </c>
      <c r="E535">
        <v>17.4045281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682</v>
      </c>
    </row>
    <row r="536" spans="1:18">
      <c r="A536" t="s">
        <v>851</v>
      </c>
      <c r="B536" s="313">
        <v>39295</v>
      </c>
      <c r="C536">
        <v>17.295731150000002</v>
      </c>
      <c r="D536">
        <v>0</v>
      </c>
      <c r="E536">
        <v>17.295731150000002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682</v>
      </c>
    </row>
    <row r="537" spans="1:18">
      <c r="A537" t="s">
        <v>851</v>
      </c>
      <c r="B537" s="313">
        <v>39326</v>
      </c>
      <c r="C537">
        <v>16.637148020000001</v>
      </c>
      <c r="D537">
        <v>0</v>
      </c>
      <c r="E537">
        <v>16.637148020000001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682</v>
      </c>
    </row>
    <row r="538" spans="1:18">
      <c r="A538" t="s">
        <v>851</v>
      </c>
      <c r="B538" s="313">
        <v>39356</v>
      </c>
      <c r="C538">
        <v>17.09166007</v>
      </c>
      <c r="D538">
        <v>0</v>
      </c>
      <c r="E538">
        <v>17.09166007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682</v>
      </c>
    </row>
    <row r="539" spans="1:18">
      <c r="A539" t="s">
        <v>851</v>
      </c>
      <c r="B539" s="313">
        <v>39387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682</v>
      </c>
    </row>
    <row r="540" spans="1:18">
      <c r="A540" t="s">
        <v>851</v>
      </c>
      <c r="B540" s="313">
        <v>39417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682</v>
      </c>
    </row>
    <row r="541" spans="1:18">
      <c r="A541" t="s">
        <v>851</v>
      </c>
      <c r="B541" s="313">
        <v>39448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682</v>
      </c>
    </row>
    <row r="542" spans="1:18">
      <c r="A542" t="s">
        <v>851</v>
      </c>
      <c r="B542" s="313">
        <v>39479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682</v>
      </c>
    </row>
    <row r="543" spans="1:18">
      <c r="A543" t="s">
        <v>851</v>
      </c>
      <c r="B543" s="313">
        <v>39508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682</v>
      </c>
    </row>
    <row r="544" spans="1:18">
      <c r="A544" t="s">
        <v>851</v>
      </c>
      <c r="B544" s="313">
        <v>39539</v>
      </c>
      <c r="C544">
        <v>15.961749859999999</v>
      </c>
      <c r="D544">
        <v>0</v>
      </c>
      <c r="E544">
        <v>15.961749859999999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682</v>
      </c>
    </row>
    <row r="545" spans="1:18">
      <c r="A545" t="s">
        <v>851</v>
      </c>
      <c r="B545" s="313">
        <v>39569</v>
      </c>
      <c r="C545">
        <v>16.397818520000001</v>
      </c>
      <c r="D545">
        <v>0</v>
      </c>
      <c r="E545">
        <v>16.397818520000001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682</v>
      </c>
    </row>
    <row r="546" spans="1:18">
      <c r="A546" t="s">
        <v>851</v>
      </c>
      <c r="B546" s="313">
        <v>39600</v>
      </c>
      <c r="C546">
        <v>15.773436009999999</v>
      </c>
      <c r="D546">
        <v>0</v>
      </c>
      <c r="E546">
        <v>15.773436009999999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682</v>
      </c>
    </row>
    <row r="547" spans="1:18">
      <c r="A547" t="s">
        <v>851</v>
      </c>
      <c r="B547" s="313">
        <v>39630</v>
      </c>
      <c r="C547">
        <v>16.204362249999999</v>
      </c>
      <c r="D547">
        <v>0</v>
      </c>
      <c r="E547">
        <v>16.204362249999999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682</v>
      </c>
    </row>
    <row r="548" spans="1:18">
      <c r="A548" t="s">
        <v>851</v>
      </c>
      <c r="B548" s="313">
        <v>39661</v>
      </c>
      <c r="C548">
        <v>16.1069265</v>
      </c>
      <c r="D548">
        <v>0</v>
      </c>
      <c r="E548">
        <v>16.1069265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682</v>
      </c>
    </row>
    <row r="549" spans="1:18">
      <c r="A549" t="s">
        <v>851</v>
      </c>
      <c r="B549" s="313">
        <v>39692</v>
      </c>
      <c r="C549">
        <v>15.49362365</v>
      </c>
      <c r="D549">
        <v>0</v>
      </c>
      <c r="E549">
        <v>15.49362365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682</v>
      </c>
    </row>
    <row r="550" spans="1:18">
      <c r="A550" t="s">
        <v>851</v>
      </c>
      <c r="B550" s="313">
        <v>39722</v>
      </c>
      <c r="C550">
        <v>15.9169088</v>
      </c>
      <c r="D550">
        <v>0</v>
      </c>
      <c r="E550">
        <v>15.9169088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682</v>
      </c>
    </row>
    <row r="551" spans="1:18">
      <c r="A551" t="s">
        <v>852</v>
      </c>
      <c r="B551" s="313">
        <v>36708</v>
      </c>
      <c r="C551">
        <v>40.299999999999997</v>
      </c>
      <c r="D551">
        <v>0</v>
      </c>
      <c r="E551">
        <v>40.299999999999997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682</v>
      </c>
    </row>
    <row r="552" spans="1:18">
      <c r="A552" t="s">
        <v>852</v>
      </c>
      <c r="B552" s="313">
        <v>36739</v>
      </c>
      <c r="C552">
        <v>-68.113109679999994</v>
      </c>
      <c r="D552">
        <v>0</v>
      </c>
      <c r="E552">
        <v>-68.113109679999994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682</v>
      </c>
    </row>
    <row r="553" spans="1:18">
      <c r="A553" t="s">
        <v>852</v>
      </c>
      <c r="B553" s="313">
        <v>36770</v>
      </c>
      <c r="C553">
        <v>53.625349620000001</v>
      </c>
      <c r="D553">
        <v>0</v>
      </c>
      <c r="E553">
        <v>53.625349620000001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682</v>
      </c>
    </row>
    <row r="554" spans="1:18">
      <c r="A554" t="s">
        <v>852</v>
      </c>
      <c r="B554" s="313">
        <v>36800</v>
      </c>
      <c r="C554">
        <v>55.106704190000002</v>
      </c>
      <c r="D554">
        <v>0</v>
      </c>
      <c r="E554">
        <v>55.106704190000002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682</v>
      </c>
    </row>
    <row r="555" spans="1:18">
      <c r="A555" t="s">
        <v>852</v>
      </c>
      <c r="B555" s="313">
        <v>36831</v>
      </c>
      <c r="C555">
        <v>-29.455768450000001</v>
      </c>
      <c r="D555">
        <v>0</v>
      </c>
      <c r="E555">
        <v>-29.455768450000001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682</v>
      </c>
    </row>
    <row r="556" spans="1:18">
      <c r="A556" t="s">
        <v>852</v>
      </c>
      <c r="B556" s="313">
        <v>36861</v>
      </c>
      <c r="C556">
        <v>-30.267505549999999</v>
      </c>
      <c r="D556">
        <v>0</v>
      </c>
      <c r="E556">
        <v>-30.267505549999999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682</v>
      </c>
    </row>
    <row r="557" spans="1:18">
      <c r="A557" t="s">
        <v>852</v>
      </c>
      <c r="B557" s="313">
        <v>36892</v>
      </c>
      <c r="C557">
        <v>-30.091355440000001</v>
      </c>
      <c r="D557">
        <v>0</v>
      </c>
      <c r="E557">
        <v>-30.091355440000001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682</v>
      </c>
    </row>
    <row r="558" spans="1:18">
      <c r="A558" t="s">
        <v>852</v>
      </c>
      <c r="B558" s="313">
        <v>36923</v>
      </c>
      <c r="C558">
        <v>-27.019288549999999</v>
      </c>
      <c r="D558">
        <v>0</v>
      </c>
      <c r="E558">
        <v>-27.019288549999999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682</v>
      </c>
    </row>
    <row r="559" spans="1:18">
      <c r="A559" t="s">
        <v>852</v>
      </c>
      <c r="B559" s="313">
        <v>36951</v>
      </c>
      <c r="C559">
        <v>-29.753944239999999</v>
      </c>
      <c r="D559">
        <v>0</v>
      </c>
      <c r="E559">
        <v>-29.753944239999999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682</v>
      </c>
    </row>
    <row r="560" spans="1:18">
      <c r="A560" t="s">
        <v>852</v>
      </c>
      <c r="B560" s="313">
        <v>36982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682</v>
      </c>
    </row>
    <row r="561" spans="1:18">
      <c r="A561" t="s">
        <v>852</v>
      </c>
      <c r="B561" s="313">
        <v>37012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682</v>
      </c>
    </row>
    <row r="562" spans="1:18">
      <c r="A562" t="s">
        <v>852</v>
      </c>
      <c r="B562" s="313">
        <v>37043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682</v>
      </c>
    </row>
    <row r="563" spans="1:18">
      <c r="A563" t="s">
        <v>852</v>
      </c>
      <c r="B563" s="313">
        <v>37073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682</v>
      </c>
    </row>
    <row r="564" spans="1:18">
      <c r="A564" t="s">
        <v>852</v>
      </c>
      <c r="B564" s="313">
        <v>37104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682</v>
      </c>
    </row>
    <row r="565" spans="1:18">
      <c r="A565" t="s">
        <v>852</v>
      </c>
      <c r="B565" s="313">
        <v>37135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682</v>
      </c>
    </row>
    <row r="566" spans="1:18">
      <c r="A566" t="s">
        <v>852</v>
      </c>
      <c r="B566" s="313">
        <v>37165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682</v>
      </c>
    </row>
    <row r="567" spans="1:18">
      <c r="A567" t="s">
        <v>852</v>
      </c>
      <c r="B567" s="313">
        <v>37196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682</v>
      </c>
    </row>
    <row r="568" spans="1:18">
      <c r="A568" t="s">
        <v>852</v>
      </c>
      <c r="B568" s="313">
        <v>37226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682</v>
      </c>
    </row>
    <row r="569" spans="1:18">
      <c r="A569" t="s">
        <v>852</v>
      </c>
      <c r="B569" s="313">
        <v>37257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682</v>
      </c>
    </row>
    <row r="570" spans="1:18">
      <c r="A570" t="s">
        <v>852</v>
      </c>
      <c r="B570" s="313">
        <v>37288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682</v>
      </c>
    </row>
    <row r="571" spans="1:18">
      <c r="A571" t="s">
        <v>852</v>
      </c>
      <c r="B571" s="313">
        <v>37316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682</v>
      </c>
    </row>
    <row r="572" spans="1:18">
      <c r="A572" t="s">
        <v>852</v>
      </c>
      <c r="B572" s="313">
        <v>37347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682</v>
      </c>
    </row>
    <row r="573" spans="1:18">
      <c r="A573" t="s">
        <v>852</v>
      </c>
      <c r="B573" s="313">
        <v>37377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682</v>
      </c>
    </row>
    <row r="574" spans="1:18">
      <c r="A574" t="s">
        <v>852</v>
      </c>
      <c r="B574" s="313">
        <v>37408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682</v>
      </c>
    </row>
    <row r="575" spans="1:18">
      <c r="A575" t="s">
        <v>852</v>
      </c>
      <c r="B575" s="313">
        <v>37438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682</v>
      </c>
    </row>
    <row r="576" spans="1:18">
      <c r="A576" t="s">
        <v>852</v>
      </c>
      <c r="B576" s="313">
        <v>37469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682</v>
      </c>
    </row>
    <row r="577" spans="1:18">
      <c r="A577" t="s">
        <v>852</v>
      </c>
      <c r="B577" s="313">
        <v>37500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682</v>
      </c>
    </row>
    <row r="578" spans="1:18">
      <c r="A578" t="s">
        <v>852</v>
      </c>
      <c r="B578" s="313">
        <v>37530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682</v>
      </c>
    </row>
    <row r="579" spans="1:18">
      <c r="A579" t="s">
        <v>852</v>
      </c>
      <c r="B579" s="313">
        <v>37561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682</v>
      </c>
    </row>
    <row r="580" spans="1:18">
      <c r="A580" t="s">
        <v>852</v>
      </c>
      <c r="B580" s="313">
        <v>37591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682</v>
      </c>
    </row>
    <row r="581" spans="1:18">
      <c r="A581" t="s">
        <v>852</v>
      </c>
      <c r="B581" s="313">
        <v>37622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682</v>
      </c>
    </row>
    <row r="582" spans="1:18">
      <c r="A582" t="s">
        <v>852</v>
      </c>
      <c r="B582" s="313">
        <v>37653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682</v>
      </c>
    </row>
    <row r="583" spans="1:18">
      <c r="A583" t="s">
        <v>852</v>
      </c>
      <c r="B583" s="313">
        <v>37681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682</v>
      </c>
    </row>
    <row r="584" spans="1:18">
      <c r="A584" t="s">
        <v>852</v>
      </c>
      <c r="B584" s="313">
        <v>37712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682</v>
      </c>
    </row>
    <row r="585" spans="1:18">
      <c r="A585" t="s">
        <v>852</v>
      </c>
      <c r="B585" s="313">
        <v>37742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682</v>
      </c>
    </row>
    <row r="586" spans="1:18">
      <c r="A586" t="s">
        <v>852</v>
      </c>
      <c r="B586" s="313">
        <v>37773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682</v>
      </c>
    </row>
    <row r="587" spans="1:18">
      <c r="A587" t="s">
        <v>852</v>
      </c>
      <c r="B587" s="313">
        <v>37803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682</v>
      </c>
    </row>
    <row r="588" spans="1:18">
      <c r="A588" t="s">
        <v>852</v>
      </c>
      <c r="B588" s="313">
        <v>37834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682</v>
      </c>
    </row>
    <row r="589" spans="1:18">
      <c r="A589" t="s">
        <v>852</v>
      </c>
      <c r="B589" s="313">
        <v>37865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682</v>
      </c>
    </row>
    <row r="590" spans="1:18">
      <c r="A590" t="s">
        <v>852</v>
      </c>
      <c r="B590" s="313">
        <v>37895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682</v>
      </c>
    </row>
    <row r="591" spans="1:18">
      <c r="A591" t="s">
        <v>852</v>
      </c>
      <c r="B591" s="313">
        <v>37926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682</v>
      </c>
    </row>
    <row r="592" spans="1:18">
      <c r="A592" t="s">
        <v>852</v>
      </c>
      <c r="B592" s="313">
        <v>37956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682</v>
      </c>
    </row>
    <row r="593" spans="1:18">
      <c r="A593" t="s">
        <v>852</v>
      </c>
      <c r="B593" s="313">
        <v>37987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682</v>
      </c>
    </row>
    <row r="594" spans="1:18">
      <c r="A594" t="s">
        <v>852</v>
      </c>
      <c r="B594" s="313">
        <v>38018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682</v>
      </c>
    </row>
    <row r="595" spans="1:18">
      <c r="A595" t="s">
        <v>852</v>
      </c>
      <c r="B595" s="313">
        <v>38047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682</v>
      </c>
    </row>
    <row r="596" spans="1:18">
      <c r="A596" t="s">
        <v>852</v>
      </c>
      <c r="B596" s="313">
        <v>38078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682</v>
      </c>
    </row>
    <row r="597" spans="1:18">
      <c r="A597" t="s">
        <v>852</v>
      </c>
      <c r="B597" s="313">
        <v>38108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682</v>
      </c>
    </row>
    <row r="598" spans="1:18">
      <c r="A598" t="s">
        <v>852</v>
      </c>
      <c r="B598" s="313">
        <v>38139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682</v>
      </c>
    </row>
    <row r="599" spans="1:18">
      <c r="A599" t="s">
        <v>852</v>
      </c>
      <c r="B599" s="313">
        <v>38169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682</v>
      </c>
    </row>
    <row r="600" spans="1:18">
      <c r="A600" t="s">
        <v>852</v>
      </c>
      <c r="B600" s="313">
        <v>38200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682</v>
      </c>
    </row>
    <row r="601" spans="1:18">
      <c r="A601" t="s">
        <v>852</v>
      </c>
      <c r="B601" s="313">
        <v>38231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682</v>
      </c>
    </row>
    <row r="602" spans="1:18">
      <c r="A602" t="s">
        <v>852</v>
      </c>
      <c r="B602" s="313">
        <v>38261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682</v>
      </c>
    </row>
    <row r="603" spans="1:18">
      <c r="A603" t="s">
        <v>852</v>
      </c>
      <c r="B603" s="313">
        <v>38292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682</v>
      </c>
    </row>
    <row r="604" spans="1:18">
      <c r="A604" t="s">
        <v>852</v>
      </c>
      <c r="B604" s="313">
        <v>38322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682</v>
      </c>
    </row>
    <row r="605" spans="1:18">
      <c r="A605" t="s">
        <v>852</v>
      </c>
      <c r="B605" s="313">
        <v>38353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682</v>
      </c>
    </row>
    <row r="606" spans="1:18">
      <c r="A606" t="s">
        <v>852</v>
      </c>
      <c r="B606" s="313">
        <v>38384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682</v>
      </c>
    </row>
    <row r="607" spans="1:18">
      <c r="A607" t="s">
        <v>852</v>
      </c>
      <c r="B607" s="313">
        <v>38412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682</v>
      </c>
    </row>
    <row r="608" spans="1:18">
      <c r="A608" t="s">
        <v>852</v>
      </c>
      <c r="B608" s="313">
        <v>38443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682</v>
      </c>
    </row>
    <row r="609" spans="1:18">
      <c r="A609" t="s">
        <v>852</v>
      </c>
      <c r="B609" s="313">
        <v>38473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682</v>
      </c>
    </row>
    <row r="610" spans="1:18">
      <c r="A610" t="s">
        <v>852</v>
      </c>
      <c r="B610" s="313">
        <v>38504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682</v>
      </c>
    </row>
    <row r="611" spans="1:18">
      <c r="A611" t="s">
        <v>852</v>
      </c>
      <c r="B611" s="313">
        <v>38534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682</v>
      </c>
    </row>
    <row r="612" spans="1:18">
      <c r="A612" t="s">
        <v>852</v>
      </c>
      <c r="B612" s="313">
        <v>38565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682</v>
      </c>
    </row>
    <row r="613" spans="1:18">
      <c r="A613" t="s">
        <v>852</v>
      </c>
      <c r="B613" s="313">
        <v>38596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682</v>
      </c>
    </row>
    <row r="614" spans="1:18">
      <c r="A614" t="s">
        <v>852</v>
      </c>
      <c r="B614" s="313">
        <v>38626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682</v>
      </c>
    </row>
    <row r="615" spans="1:18">
      <c r="A615" t="s">
        <v>852</v>
      </c>
      <c r="B615" s="313">
        <v>38657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682</v>
      </c>
    </row>
    <row r="616" spans="1:18">
      <c r="A616" t="s">
        <v>852</v>
      </c>
      <c r="B616" s="313">
        <v>38687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682</v>
      </c>
    </row>
    <row r="617" spans="1:18">
      <c r="A617" t="s">
        <v>852</v>
      </c>
      <c r="B617" s="313">
        <v>38718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682</v>
      </c>
    </row>
    <row r="618" spans="1:18">
      <c r="A618" t="s">
        <v>852</v>
      </c>
      <c r="B618" s="313">
        <v>38749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682</v>
      </c>
    </row>
    <row r="619" spans="1:18">
      <c r="A619" t="s">
        <v>852</v>
      </c>
      <c r="B619" s="313">
        <v>38777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682</v>
      </c>
    </row>
    <row r="620" spans="1:18">
      <c r="A620" t="s">
        <v>852</v>
      </c>
      <c r="B620" s="313">
        <v>38808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682</v>
      </c>
    </row>
    <row r="621" spans="1:18">
      <c r="A621" t="s">
        <v>852</v>
      </c>
      <c r="B621" s="313">
        <v>38838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682</v>
      </c>
    </row>
    <row r="622" spans="1:18">
      <c r="A622" t="s">
        <v>852</v>
      </c>
      <c r="B622" s="313">
        <v>38869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682</v>
      </c>
    </row>
    <row r="623" spans="1:18">
      <c r="A623" t="s">
        <v>852</v>
      </c>
      <c r="B623" s="313">
        <v>38899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682</v>
      </c>
    </row>
    <row r="624" spans="1:18">
      <c r="A624" t="s">
        <v>852</v>
      </c>
      <c r="B624" s="313">
        <v>38930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682</v>
      </c>
    </row>
    <row r="625" spans="1:18">
      <c r="A625" t="s">
        <v>852</v>
      </c>
      <c r="B625" s="313">
        <v>38961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682</v>
      </c>
    </row>
    <row r="626" spans="1:18">
      <c r="A626" t="s">
        <v>852</v>
      </c>
      <c r="B626" s="313">
        <v>38991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682</v>
      </c>
    </row>
    <row r="627" spans="1:18">
      <c r="A627" t="s">
        <v>852</v>
      </c>
      <c r="B627" s="313">
        <v>39022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682</v>
      </c>
    </row>
    <row r="628" spans="1:18">
      <c r="A628" t="s">
        <v>852</v>
      </c>
      <c r="B628" s="313">
        <v>39052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682</v>
      </c>
    </row>
    <row r="629" spans="1:18">
      <c r="A629" t="s">
        <v>852</v>
      </c>
      <c r="B629" s="313">
        <v>39083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682</v>
      </c>
    </row>
    <row r="630" spans="1:18">
      <c r="A630" t="s">
        <v>852</v>
      </c>
      <c r="B630" s="313">
        <v>39114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682</v>
      </c>
    </row>
    <row r="631" spans="1:18">
      <c r="A631" t="s">
        <v>852</v>
      </c>
      <c r="B631" s="313">
        <v>39142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682</v>
      </c>
    </row>
    <row r="632" spans="1:18">
      <c r="A632" t="s">
        <v>852</v>
      </c>
      <c r="B632" s="313">
        <v>39173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682</v>
      </c>
    </row>
    <row r="633" spans="1:18">
      <c r="A633" t="s">
        <v>852</v>
      </c>
      <c r="B633" s="313">
        <v>39203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682</v>
      </c>
    </row>
    <row r="634" spans="1:18">
      <c r="A634" t="s">
        <v>852</v>
      </c>
      <c r="B634" s="313">
        <v>39234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682</v>
      </c>
    </row>
    <row r="635" spans="1:18">
      <c r="A635" t="s">
        <v>852</v>
      </c>
      <c r="B635" s="313">
        <v>39264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682</v>
      </c>
    </row>
    <row r="636" spans="1:18">
      <c r="A636" t="s">
        <v>852</v>
      </c>
      <c r="B636" s="313">
        <v>39295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682</v>
      </c>
    </row>
    <row r="637" spans="1:18">
      <c r="A637" t="s">
        <v>852</v>
      </c>
      <c r="B637" s="313">
        <v>39326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682</v>
      </c>
    </row>
    <row r="638" spans="1:18">
      <c r="A638" t="s">
        <v>852</v>
      </c>
      <c r="B638" s="313">
        <v>39356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682</v>
      </c>
    </row>
    <row r="639" spans="1:18">
      <c r="A639" t="s">
        <v>852</v>
      </c>
      <c r="B639" s="313">
        <v>39387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682</v>
      </c>
    </row>
    <row r="640" spans="1:18">
      <c r="A640" t="s">
        <v>852</v>
      </c>
      <c r="B640" s="313">
        <v>39417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682</v>
      </c>
    </row>
    <row r="641" spans="1:18">
      <c r="A641" t="s">
        <v>852</v>
      </c>
      <c r="B641" s="313">
        <v>39448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682</v>
      </c>
    </row>
    <row r="642" spans="1:18">
      <c r="A642" t="s">
        <v>852</v>
      </c>
      <c r="B642" s="313">
        <v>39479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682</v>
      </c>
    </row>
    <row r="643" spans="1:18">
      <c r="A643" t="s">
        <v>852</v>
      </c>
      <c r="B643" s="313">
        <v>39508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682</v>
      </c>
    </row>
    <row r="644" spans="1:18">
      <c r="A644" t="s">
        <v>852</v>
      </c>
      <c r="B644" s="313">
        <v>39539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682</v>
      </c>
    </row>
    <row r="645" spans="1:18">
      <c r="A645" t="s">
        <v>852</v>
      </c>
      <c r="B645" s="313">
        <v>39569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682</v>
      </c>
    </row>
    <row r="646" spans="1:18">
      <c r="A646" t="s">
        <v>852</v>
      </c>
      <c r="B646" s="313">
        <v>39600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682</v>
      </c>
    </row>
    <row r="647" spans="1:18">
      <c r="A647" t="s">
        <v>852</v>
      </c>
      <c r="B647" s="313">
        <v>39630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682</v>
      </c>
    </row>
    <row r="648" spans="1:18">
      <c r="A648" t="s">
        <v>852</v>
      </c>
      <c r="B648" s="313">
        <v>39661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682</v>
      </c>
    </row>
    <row r="649" spans="1:18">
      <c r="A649" t="s">
        <v>852</v>
      </c>
      <c r="B649" s="313">
        <v>39692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682</v>
      </c>
    </row>
    <row r="650" spans="1:18">
      <c r="A650" t="s">
        <v>852</v>
      </c>
      <c r="B650" s="313">
        <v>39722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682</v>
      </c>
    </row>
    <row r="651" spans="1:18">
      <c r="A651" t="s">
        <v>852</v>
      </c>
      <c r="B651" s="313">
        <v>39753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682</v>
      </c>
    </row>
    <row r="652" spans="1:18">
      <c r="A652" t="s">
        <v>852</v>
      </c>
      <c r="B652" s="313">
        <v>39783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682</v>
      </c>
    </row>
    <row r="653" spans="1:18">
      <c r="A653" t="s">
        <v>852</v>
      </c>
      <c r="B653" s="313">
        <v>39814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682</v>
      </c>
    </row>
    <row r="654" spans="1:18">
      <c r="A654" t="s">
        <v>852</v>
      </c>
      <c r="B654" s="313">
        <v>39845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682</v>
      </c>
    </row>
    <row r="655" spans="1:18">
      <c r="A655" t="s">
        <v>852</v>
      </c>
      <c r="B655" s="313">
        <v>39873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682</v>
      </c>
    </row>
    <row r="656" spans="1:18">
      <c r="A656" t="s">
        <v>852</v>
      </c>
      <c r="B656" s="313">
        <v>39904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682</v>
      </c>
    </row>
    <row r="657" spans="1:18">
      <c r="A657" t="s">
        <v>852</v>
      </c>
      <c r="B657" s="313">
        <v>39934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682</v>
      </c>
    </row>
    <row r="658" spans="1:18">
      <c r="A658" t="s">
        <v>852</v>
      </c>
      <c r="B658" s="313">
        <v>39965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682</v>
      </c>
    </row>
    <row r="659" spans="1:18">
      <c r="A659" t="s">
        <v>852</v>
      </c>
      <c r="B659" s="313">
        <v>39995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682</v>
      </c>
    </row>
    <row r="660" spans="1:18">
      <c r="A660" t="s">
        <v>852</v>
      </c>
      <c r="B660" s="313">
        <v>40026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682</v>
      </c>
    </row>
    <row r="661" spans="1:18">
      <c r="A661" t="s">
        <v>852</v>
      </c>
      <c r="B661" s="313">
        <v>40057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682</v>
      </c>
    </row>
    <row r="662" spans="1:18">
      <c r="A662" t="s">
        <v>852</v>
      </c>
      <c r="B662" s="313">
        <v>40087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682</v>
      </c>
    </row>
    <row r="663" spans="1:18">
      <c r="A663" t="s">
        <v>853</v>
      </c>
      <c r="B663" s="313">
        <v>36708</v>
      </c>
      <c r="C663">
        <v>-37.565800000000003</v>
      </c>
      <c r="D663">
        <v>0</v>
      </c>
      <c r="E663">
        <v>-37.565800000000003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682</v>
      </c>
    </row>
    <row r="664" spans="1:18">
      <c r="A664" t="s">
        <v>853</v>
      </c>
      <c r="B664" s="313">
        <v>36739</v>
      </c>
      <c r="C664">
        <v>-55.558625149999997</v>
      </c>
      <c r="D664">
        <v>0</v>
      </c>
      <c r="E664">
        <v>-55.558625149999997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682</v>
      </c>
    </row>
    <row r="665" spans="1:18">
      <c r="A665" t="s">
        <v>853</v>
      </c>
      <c r="B665" s="313">
        <v>36770</v>
      </c>
      <c r="C665">
        <v>-53.461494389999999</v>
      </c>
      <c r="D665">
        <v>0</v>
      </c>
      <c r="E665">
        <v>-53.461494389999999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682</v>
      </c>
    </row>
    <row r="666" spans="1:18">
      <c r="A666" t="s">
        <v>853</v>
      </c>
      <c r="B666" s="313">
        <v>36800</v>
      </c>
      <c r="C666">
        <v>-54.938322589999999</v>
      </c>
      <c r="D666">
        <v>0</v>
      </c>
      <c r="E666">
        <v>-54.938322589999999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682</v>
      </c>
    </row>
    <row r="667" spans="1:18">
      <c r="A667" t="s">
        <v>853</v>
      </c>
      <c r="B667" s="313">
        <v>36831</v>
      </c>
      <c r="C667">
        <v>16.271366489999998</v>
      </c>
      <c r="D667">
        <v>0</v>
      </c>
      <c r="E667">
        <v>16.271366489999998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682</v>
      </c>
    </row>
    <row r="668" spans="1:18">
      <c r="A668" t="s">
        <v>853</v>
      </c>
      <c r="B668" s="313">
        <v>36861</v>
      </c>
      <c r="C668">
        <v>16.71977004</v>
      </c>
      <c r="D668">
        <v>0</v>
      </c>
      <c r="E668">
        <v>16.71977004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682</v>
      </c>
    </row>
    <row r="669" spans="1:18">
      <c r="A669" t="s">
        <v>853</v>
      </c>
      <c r="B669" s="313">
        <v>36892</v>
      </c>
      <c r="C669">
        <v>16.622464730000001</v>
      </c>
      <c r="D669">
        <v>0</v>
      </c>
      <c r="E669">
        <v>16.622464730000001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682</v>
      </c>
    </row>
    <row r="670" spans="1:18">
      <c r="A670" t="s">
        <v>853</v>
      </c>
      <c r="B670" s="313">
        <v>36923</v>
      </c>
      <c r="C670">
        <v>14.92545503</v>
      </c>
      <c r="D670">
        <v>0</v>
      </c>
      <c r="E670">
        <v>14.92545503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682</v>
      </c>
    </row>
    <row r="671" spans="1:18">
      <c r="A671" t="s">
        <v>853</v>
      </c>
      <c r="B671" s="313">
        <v>36951</v>
      </c>
      <c r="C671">
        <v>16.436078800000001</v>
      </c>
      <c r="D671">
        <v>0</v>
      </c>
      <c r="E671">
        <v>16.436078800000001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682</v>
      </c>
    </row>
    <row r="672" spans="1:18">
      <c r="A672" t="s">
        <v>853</v>
      </c>
      <c r="B672" s="313">
        <v>36982</v>
      </c>
      <c r="C672">
        <v>-105.83773144</v>
      </c>
      <c r="D672">
        <v>0</v>
      </c>
      <c r="E672">
        <v>-105.83773144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682</v>
      </c>
    </row>
    <row r="673" spans="1:18">
      <c r="A673" t="s">
        <v>853</v>
      </c>
      <c r="B673" s="313">
        <v>37012</v>
      </c>
      <c r="C673">
        <v>-108.74287606</v>
      </c>
      <c r="D673">
        <v>0</v>
      </c>
      <c r="E673">
        <v>-108.74287606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682</v>
      </c>
    </row>
    <row r="674" spans="1:18">
      <c r="A674" t="s">
        <v>853</v>
      </c>
      <c r="B674" s="313">
        <v>37043</v>
      </c>
      <c r="C674">
        <v>-104.61412836</v>
      </c>
      <c r="D674">
        <v>0</v>
      </c>
      <c r="E674">
        <v>-104.61412836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682</v>
      </c>
    </row>
    <row r="675" spans="1:18">
      <c r="A675" t="s">
        <v>853</v>
      </c>
      <c r="B675" s="313">
        <v>37073</v>
      </c>
      <c r="C675">
        <v>-107.48285093</v>
      </c>
      <c r="D675">
        <v>0</v>
      </c>
      <c r="E675">
        <v>-107.48285093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682</v>
      </c>
    </row>
    <row r="676" spans="1:18">
      <c r="A676" t="s">
        <v>853</v>
      </c>
      <c r="B676" s="313">
        <v>37104</v>
      </c>
      <c r="C676">
        <v>-106.84714421</v>
      </c>
      <c r="D676">
        <v>0</v>
      </c>
      <c r="E676">
        <v>-106.84714421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682</v>
      </c>
    </row>
    <row r="677" spans="1:18">
      <c r="A677" t="s">
        <v>853</v>
      </c>
      <c r="B677" s="313">
        <v>37135</v>
      </c>
      <c r="C677">
        <v>-102.78747955999999</v>
      </c>
      <c r="D677">
        <v>0</v>
      </c>
      <c r="E677">
        <v>-102.78747955999999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682</v>
      </c>
    </row>
    <row r="678" spans="1:18">
      <c r="A678" t="s">
        <v>853</v>
      </c>
      <c r="B678" s="313">
        <v>37165</v>
      </c>
      <c r="C678">
        <v>-105.60390197</v>
      </c>
      <c r="D678">
        <v>0</v>
      </c>
      <c r="E678">
        <v>-105.60390197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682</v>
      </c>
    </row>
    <row r="679" spans="1:18">
      <c r="A679" t="s">
        <v>853</v>
      </c>
      <c r="B679" s="313">
        <v>37196</v>
      </c>
      <c r="C679">
        <v>-97.684508019999996</v>
      </c>
      <c r="D679">
        <v>0</v>
      </c>
      <c r="E679">
        <v>-97.684508019999996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682</v>
      </c>
    </row>
    <row r="680" spans="1:18">
      <c r="A680" t="s">
        <v>853</v>
      </c>
      <c r="B680" s="313">
        <v>37226</v>
      </c>
      <c r="C680">
        <v>-100.36049586</v>
      </c>
      <c r="D680">
        <v>0</v>
      </c>
      <c r="E680">
        <v>-100.36049586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682</v>
      </c>
    </row>
    <row r="681" spans="1:18">
      <c r="A681" t="s">
        <v>853</v>
      </c>
      <c r="B681" s="313">
        <v>37257</v>
      </c>
      <c r="C681">
        <v>-99.763107939999998</v>
      </c>
      <c r="D681">
        <v>0</v>
      </c>
      <c r="E681">
        <v>-99.763107939999998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682</v>
      </c>
    </row>
    <row r="682" spans="1:18">
      <c r="A682" t="s">
        <v>853</v>
      </c>
      <c r="B682" s="313">
        <v>37288</v>
      </c>
      <c r="C682">
        <v>-89.570788680000007</v>
      </c>
      <c r="D682">
        <v>0</v>
      </c>
      <c r="E682">
        <v>-89.570788680000007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682</v>
      </c>
    </row>
    <row r="683" spans="1:18">
      <c r="A683" t="s">
        <v>853</v>
      </c>
      <c r="B683" s="313">
        <v>37316</v>
      </c>
      <c r="C683">
        <v>-98.631924920000003</v>
      </c>
      <c r="D683">
        <v>0</v>
      </c>
      <c r="E683">
        <v>-98.631924920000003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682</v>
      </c>
    </row>
    <row r="684" spans="1:18">
      <c r="A684" t="s">
        <v>853</v>
      </c>
      <c r="B684" s="313">
        <v>37347</v>
      </c>
      <c r="C684">
        <v>-94.881444340000002</v>
      </c>
      <c r="D684">
        <v>0</v>
      </c>
      <c r="E684">
        <v>-94.881444340000002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682</v>
      </c>
    </row>
    <row r="685" spans="1:18">
      <c r="A685" t="s">
        <v>853</v>
      </c>
      <c r="B685" s="313">
        <v>37377</v>
      </c>
      <c r="C685">
        <v>-97.482631639999994</v>
      </c>
      <c r="D685">
        <v>0</v>
      </c>
      <c r="E685">
        <v>-97.482631639999994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682</v>
      </c>
    </row>
    <row r="686" spans="1:18">
      <c r="A686" t="s">
        <v>853</v>
      </c>
      <c r="B686" s="313">
        <v>37408</v>
      </c>
      <c r="C686">
        <v>-93.779455080000005</v>
      </c>
      <c r="D686">
        <v>0</v>
      </c>
      <c r="E686">
        <v>-93.779455080000005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682</v>
      </c>
    </row>
    <row r="687" spans="1:18">
      <c r="A687" t="s">
        <v>853</v>
      </c>
      <c r="B687" s="313">
        <v>37438</v>
      </c>
      <c r="C687">
        <v>-96.350099819999997</v>
      </c>
      <c r="D687">
        <v>0</v>
      </c>
      <c r="E687">
        <v>-96.350099819999997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682</v>
      </c>
    </row>
    <row r="688" spans="1:18">
      <c r="A688" t="s">
        <v>853</v>
      </c>
      <c r="B688" s="313">
        <v>37469</v>
      </c>
      <c r="C688">
        <v>-95.779809310000005</v>
      </c>
      <c r="D688">
        <v>0</v>
      </c>
      <c r="E688">
        <v>-95.779809310000005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682</v>
      </c>
    </row>
    <row r="689" spans="1:18">
      <c r="A689" t="s">
        <v>853</v>
      </c>
      <c r="B689" s="313">
        <v>37500</v>
      </c>
      <c r="C689">
        <v>-92.141261069999999</v>
      </c>
      <c r="D689">
        <v>0</v>
      </c>
      <c r="E689">
        <v>-92.141261069999999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682</v>
      </c>
    </row>
    <row r="690" spans="1:18">
      <c r="A690" t="s">
        <v>853</v>
      </c>
      <c r="B690" s="313">
        <v>37530</v>
      </c>
      <c r="C690">
        <v>-94.667120499999996</v>
      </c>
      <c r="D690">
        <v>0</v>
      </c>
      <c r="E690">
        <v>-94.667120499999996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682</v>
      </c>
    </row>
    <row r="691" spans="1:18">
      <c r="A691" t="s">
        <v>853</v>
      </c>
      <c r="B691" s="313">
        <v>37561</v>
      </c>
      <c r="C691">
        <v>-91.071376110000003</v>
      </c>
      <c r="D691">
        <v>0</v>
      </c>
      <c r="E691">
        <v>-91.071376110000003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682</v>
      </c>
    </row>
    <row r="692" spans="1:18">
      <c r="A692" t="s">
        <v>853</v>
      </c>
      <c r="B692" s="313">
        <v>37591</v>
      </c>
      <c r="C692">
        <v>-93.568109190000001</v>
      </c>
      <c r="D692">
        <v>0</v>
      </c>
      <c r="E692">
        <v>-93.568109190000001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682</v>
      </c>
    </row>
    <row r="693" spans="1:18">
      <c r="A693" t="s">
        <v>853</v>
      </c>
      <c r="B693" s="313">
        <v>37622</v>
      </c>
      <c r="C693">
        <v>-93.012818089999996</v>
      </c>
      <c r="D693">
        <v>0</v>
      </c>
      <c r="E693">
        <v>-93.012818089999996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682</v>
      </c>
    </row>
    <row r="694" spans="1:18">
      <c r="A694" t="s">
        <v>853</v>
      </c>
      <c r="B694" s="313">
        <v>37653</v>
      </c>
      <c r="C694">
        <v>-83.511157479999994</v>
      </c>
      <c r="D694">
        <v>0</v>
      </c>
      <c r="E694">
        <v>-83.511157479999994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682</v>
      </c>
    </row>
    <row r="695" spans="1:18">
      <c r="A695" t="s">
        <v>853</v>
      </c>
      <c r="B695" s="313">
        <v>37681</v>
      </c>
      <c r="C695">
        <v>-91.960864000000001</v>
      </c>
      <c r="D695">
        <v>0</v>
      </c>
      <c r="E695">
        <v>-91.960864000000001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682</v>
      </c>
    </row>
    <row r="696" spans="1:18">
      <c r="A696" t="s">
        <v>853</v>
      </c>
      <c r="B696" s="313">
        <v>37712</v>
      </c>
      <c r="C696">
        <v>-88.465804460000001</v>
      </c>
      <c r="D696">
        <v>0</v>
      </c>
      <c r="E696">
        <v>-88.465804460000001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682</v>
      </c>
    </row>
    <row r="697" spans="1:18">
      <c r="A697" t="s">
        <v>853</v>
      </c>
      <c r="B697" s="313">
        <v>37742</v>
      </c>
      <c r="C697">
        <v>-90.892065009999996</v>
      </c>
      <c r="D697">
        <v>0</v>
      </c>
      <c r="E697">
        <v>-90.892065009999996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682</v>
      </c>
    </row>
    <row r="698" spans="1:18">
      <c r="A698" t="s">
        <v>853</v>
      </c>
      <c r="B698" s="313">
        <v>37773</v>
      </c>
      <c r="C698">
        <v>-87.440461119999995</v>
      </c>
      <c r="D698">
        <v>0</v>
      </c>
      <c r="E698">
        <v>-87.440461119999995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682</v>
      </c>
    </row>
    <row r="699" spans="1:18">
      <c r="A699" t="s">
        <v>853</v>
      </c>
      <c r="B699" s="313">
        <v>37803</v>
      </c>
      <c r="C699">
        <v>-89.8385107</v>
      </c>
      <c r="D699">
        <v>0</v>
      </c>
      <c r="E699">
        <v>-89.8385107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682</v>
      </c>
    </row>
    <row r="700" spans="1:18">
      <c r="A700" t="s">
        <v>853</v>
      </c>
      <c r="B700" s="313">
        <v>37834</v>
      </c>
      <c r="C700">
        <v>-89.307702370000001</v>
      </c>
      <c r="D700">
        <v>0</v>
      </c>
      <c r="E700">
        <v>-89.307702370000001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682</v>
      </c>
    </row>
    <row r="701" spans="1:18">
      <c r="A701" t="s">
        <v>853</v>
      </c>
      <c r="B701" s="313">
        <v>37865</v>
      </c>
      <c r="C701">
        <v>-85.91611743</v>
      </c>
      <c r="D701">
        <v>0</v>
      </c>
      <c r="E701">
        <v>-85.91611743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682</v>
      </c>
    </row>
    <row r="702" spans="1:18">
      <c r="A702" t="s">
        <v>853</v>
      </c>
      <c r="B702" s="313">
        <v>37895</v>
      </c>
      <c r="C702">
        <v>-88.272163340000006</v>
      </c>
      <c r="D702">
        <v>0</v>
      </c>
      <c r="E702">
        <v>-88.272163340000006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682</v>
      </c>
    </row>
    <row r="703" spans="1:18">
      <c r="A703" t="s">
        <v>853</v>
      </c>
      <c r="B703" s="313">
        <v>37926</v>
      </c>
      <c r="C703">
        <v>-84.919681949999998</v>
      </c>
      <c r="D703">
        <v>0</v>
      </c>
      <c r="E703">
        <v>-84.919681949999998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682</v>
      </c>
    </row>
    <row r="704" spans="1:18">
      <c r="A704" t="s">
        <v>853</v>
      </c>
      <c r="B704" s="313">
        <v>37956</v>
      </c>
      <c r="C704">
        <v>-87.248236340000005</v>
      </c>
      <c r="D704">
        <v>0</v>
      </c>
      <c r="E704">
        <v>-87.248236340000005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682</v>
      </c>
    </row>
    <row r="705" spans="1:18">
      <c r="A705" t="s">
        <v>853</v>
      </c>
      <c r="B705" s="313">
        <v>37987</v>
      </c>
      <c r="C705">
        <v>-86.730692439999999</v>
      </c>
      <c r="D705">
        <v>0</v>
      </c>
      <c r="E705">
        <v>-86.730692439999999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682</v>
      </c>
    </row>
    <row r="706" spans="1:18">
      <c r="A706" t="s">
        <v>853</v>
      </c>
      <c r="B706" s="313">
        <v>38018</v>
      </c>
      <c r="C706">
        <v>-80.652056490000007</v>
      </c>
      <c r="D706">
        <v>0</v>
      </c>
      <c r="E706">
        <v>-80.652056490000007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682</v>
      </c>
    </row>
    <row r="707" spans="1:18">
      <c r="A707" t="s">
        <v>853</v>
      </c>
      <c r="B707" s="313">
        <v>38047</v>
      </c>
      <c r="C707">
        <v>-85.733747300000005</v>
      </c>
      <c r="D707">
        <v>0</v>
      </c>
      <c r="E707">
        <v>-85.733747300000005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682</v>
      </c>
    </row>
    <row r="708" spans="1:18">
      <c r="A708" t="s">
        <v>853</v>
      </c>
      <c r="B708" s="313">
        <v>38078</v>
      </c>
      <c r="C708">
        <v>-82.47555328</v>
      </c>
      <c r="D708">
        <v>0</v>
      </c>
      <c r="E708">
        <v>-82.47555328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682</v>
      </c>
    </row>
    <row r="709" spans="1:18">
      <c r="A709" t="s">
        <v>853</v>
      </c>
      <c r="B709" s="313">
        <v>38108</v>
      </c>
      <c r="C709">
        <v>-84.736896529999996</v>
      </c>
      <c r="D709">
        <v>0</v>
      </c>
      <c r="E709">
        <v>-84.736896529999996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682</v>
      </c>
    </row>
    <row r="710" spans="1:18">
      <c r="A710" t="s">
        <v>853</v>
      </c>
      <c r="B710" s="313">
        <v>38139</v>
      </c>
      <c r="C710">
        <v>-81.518411979999996</v>
      </c>
      <c r="D710">
        <v>0</v>
      </c>
      <c r="E710">
        <v>-81.518411979999996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682</v>
      </c>
    </row>
    <row r="711" spans="1:18">
      <c r="A711" t="s">
        <v>853</v>
      </c>
      <c r="B711" s="313">
        <v>38169</v>
      </c>
      <c r="C711">
        <v>-83.749733120000002</v>
      </c>
      <c r="D711">
        <v>0</v>
      </c>
      <c r="E711">
        <v>-83.749733120000002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682</v>
      </c>
    </row>
    <row r="712" spans="1:18">
      <c r="A712" t="s">
        <v>853</v>
      </c>
      <c r="B712" s="313">
        <v>38200</v>
      </c>
      <c r="C712">
        <v>-83.245872309999996</v>
      </c>
      <c r="D712">
        <v>0</v>
      </c>
      <c r="E712">
        <v>-83.245872309999996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682</v>
      </c>
    </row>
    <row r="713" spans="1:18">
      <c r="A713" t="s">
        <v>853</v>
      </c>
      <c r="B713" s="313">
        <v>38231</v>
      </c>
      <c r="C713">
        <v>-80.075475710000006</v>
      </c>
      <c r="D713">
        <v>0</v>
      </c>
      <c r="E713">
        <v>-80.075475710000006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682</v>
      </c>
    </row>
    <row r="714" spans="1:18">
      <c r="A714" t="s">
        <v>853</v>
      </c>
      <c r="B714" s="313">
        <v>38261</v>
      </c>
      <c r="C714">
        <v>-82.262121759999999</v>
      </c>
      <c r="D714">
        <v>0</v>
      </c>
      <c r="E714">
        <v>-82.262121759999999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682</v>
      </c>
    </row>
    <row r="715" spans="1:18">
      <c r="A715" t="s">
        <v>853</v>
      </c>
      <c r="B715" s="313">
        <v>38292</v>
      </c>
      <c r="C715">
        <v>-79.128467270000002</v>
      </c>
      <c r="D715">
        <v>0</v>
      </c>
      <c r="E715">
        <v>-79.128467270000002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682</v>
      </c>
    </row>
    <row r="716" spans="1:18">
      <c r="A716" t="s">
        <v>853</v>
      </c>
      <c r="B716" s="313">
        <v>38322</v>
      </c>
      <c r="C716">
        <v>-81.288533549999997</v>
      </c>
      <c r="D716">
        <v>0</v>
      </c>
      <c r="E716">
        <v>-81.288533549999997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682</v>
      </c>
    </row>
    <row r="717" spans="1:18">
      <c r="A717" t="s">
        <v>853</v>
      </c>
      <c r="B717" s="313">
        <v>38353</v>
      </c>
      <c r="C717">
        <v>-80.797626359999995</v>
      </c>
      <c r="D717">
        <v>0</v>
      </c>
      <c r="E717">
        <v>-80.797626359999995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682</v>
      </c>
    </row>
    <row r="718" spans="1:18">
      <c r="A718" t="s">
        <v>853</v>
      </c>
      <c r="B718" s="313">
        <v>38384</v>
      </c>
      <c r="C718">
        <v>-72.537441749999999</v>
      </c>
      <c r="D718">
        <v>0</v>
      </c>
      <c r="E718">
        <v>-72.537441749999999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682</v>
      </c>
    </row>
    <row r="719" spans="1:18">
      <c r="A719" t="s">
        <v>853</v>
      </c>
      <c r="B719" s="313">
        <v>38412</v>
      </c>
      <c r="C719">
        <v>-79.870469099999994</v>
      </c>
      <c r="D719">
        <v>0</v>
      </c>
      <c r="E719">
        <v>-79.870469099999994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682</v>
      </c>
    </row>
    <row r="720" spans="1:18">
      <c r="A720" t="s">
        <v>853</v>
      </c>
      <c r="B720" s="313">
        <v>38443</v>
      </c>
      <c r="C720">
        <v>-76.826181739999996</v>
      </c>
      <c r="D720">
        <v>0</v>
      </c>
      <c r="E720">
        <v>-76.826181739999996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682</v>
      </c>
    </row>
    <row r="721" spans="1:18">
      <c r="A721" t="s">
        <v>853</v>
      </c>
      <c r="B721" s="313">
        <v>38473</v>
      </c>
      <c r="C721">
        <v>-78.921670590000005</v>
      </c>
      <c r="D721">
        <v>0</v>
      </c>
      <c r="E721">
        <v>-78.921670590000005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682</v>
      </c>
    </row>
    <row r="722" spans="1:18">
      <c r="A722" t="s">
        <v>853</v>
      </c>
      <c r="B722" s="313">
        <v>38504</v>
      </c>
      <c r="C722">
        <v>-75.912852720000004</v>
      </c>
      <c r="D722">
        <v>0</v>
      </c>
      <c r="E722">
        <v>-75.912852720000004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682</v>
      </c>
    </row>
    <row r="723" spans="1:18">
      <c r="A723" t="s">
        <v>853</v>
      </c>
      <c r="B723" s="313">
        <v>38534</v>
      </c>
      <c r="C723">
        <v>-77.982739699999996</v>
      </c>
      <c r="D723">
        <v>0</v>
      </c>
      <c r="E723">
        <v>-77.982739699999996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682</v>
      </c>
    </row>
    <row r="724" spans="1:18">
      <c r="A724" t="s">
        <v>853</v>
      </c>
      <c r="B724" s="313">
        <v>38565</v>
      </c>
      <c r="C724">
        <v>-77.508500429999998</v>
      </c>
      <c r="D724">
        <v>0</v>
      </c>
      <c r="E724">
        <v>-77.508500429999998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682</v>
      </c>
    </row>
    <row r="725" spans="1:18">
      <c r="A725" t="s">
        <v>853</v>
      </c>
      <c r="B725" s="313">
        <v>38596</v>
      </c>
      <c r="C725">
        <v>-74.547468859999995</v>
      </c>
      <c r="D725">
        <v>0</v>
      </c>
      <c r="E725">
        <v>-74.547468859999995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682</v>
      </c>
    </row>
    <row r="726" spans="1:18">
      <c r="A726" t="s">
        <v>853</v>
      </c>
      <c r="B726" s="313">
        <v>38626</v>
      </c>
      <c r="C726">
        <v>-76.573909139999998</v>
      </c>
      <c r="D726">
        <v>0</v>
      </c>
      <c r="E726">
        <v>-76.573909139999998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682</v>
      </c>
    </row>
    <row r="727" spans="1:18">
      <c r="A727" t="s">
        <v>853</v>
      </c>
      <c r="B727" s="313">
        <v>38657</v>
      </c>
      <c r="C727">
        <v>-73.647581959999997</v>
      </c>
      <c r="D727">
        <v>0</v>
      </c>
      <c r="E727">
        <v>-73.647581959999997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682</v>
      </c>
    </row>
    <row r="728" spans="1:18">
      <c r="A728" t="s">
        <v>853</v>
      </c>
      <c r="B728" s="313">
        <v>38687</v>
      </c>
      <c r="C728">
        <v>-75.648566900000006</v>
      </c>
      <c r="D728">
        <v>0</v>
      </c>
      <c r="E728">
        <v>-75.648566900000006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682</v>
      </c>
    </row>
    <row r="729" spans="1:18">
      <c r="A729" t="s">
        <v>853</v>
      </c>
      <c r="B729" s="313">
        <v>38718</v>
      </c>
      <c r="C729">
        <v>-75.181835489999997</v>
      </c>
      <c r="D729">
        <v>0</v>
      </c>
      <c r="E729">
        <v>-75.181835489999997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682</v>
      </c>
    </row>
    <row r="730" spans="1:18">
      <c r="A730" t="s">
        <v>853</v>
      </c>
      <c r="B730" s="313">
        <v>38749</v>
      </c>
      <c r="C730">
        <v>-67.486745659999997</v>
      </c>
      <c r="D730">
        <v>0</v>
      </c>
      <c r="E730">
        <v>-67.486745659999997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682</v>
      </c>
    </row>
    <row r="731" spans="1:18">
      <c r="A731" t="s">
        <v>853</v>
      </c>
      <c r="B731" s="313">
        <v>38777</v>
      </c>
      <c r="C731">
        <v>-74.300065470000007</v>
      </c>
      <c r="D731">
        <v>0</v>
      </c>
      <c r="E731">
        <v>-74.300065470000007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682</v>
      </c>
    </row>
    <row r="732" spans="1:18">
      <c r="A732" t="s">
        <v>853</v>
      </c>
      <c r="B732" s="313">
        <v>38808</v>
      </c>
      <c r="C732">
        <v>-71.458234469999994</v>
      </c>
      <c r="D732">
        <v>0</v>
      </c>
      <c r="E732">
        <v>-71.458234469999994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682</v>
      </c>
    </row>
    <row r="733" spans="1:18">
      <c r="A733" t="s">
        <v>853</v>
      </c>
      <c r="B733" s="313">
        <v>38838</v>
      </c>
      <c r="C733">
        <v>-73.397349500000004</v>
      </c>
      <c r="D733">
        <v>0</v>
      </c>
      <c r="E733">
        <v>-73.397349500000004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682</v>
      </c>
    </row>
    <row r="734" spans="1:18">
      <c r="A734" t="s">
        <v>853</v>
      </c>
      <c r="B734" s="313">
        <v>38869</v>
      </c>
      <c r="C734">
        <v>-70.589087809999995</v>
      </c>
      <c r="D734">
        <v>0</v>
      </c>
      <c r="E734">
        <v>-70.589087809999995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682</v>
      </c>
    </row>
    <row r="735" spans="1:18">
      <c r="A735" t="s">
        <v>853</v>
      </c>
      <c r="B735" s="313">
        <v>38899</v>
      </c>
      <c r="C735">
        <v>-72.503665369999993</v>
      </c>
      <c r="D735">
        <v>0</v>
      </c>
      <c r="E735">
        <v>-72.503665369999993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682</v>
      </c>
    </row>
    <row r="736" spans="1:18">
      <c r="A736" t="s">
        <v>853</v>
      </c>
      <c r="B736" s="313">
        <v>38930</v>
      </c>
      <c r="C736">
        <v>-72.052939300000006</v>
      </c>
      <c r="D736">
        <v>0</v>
      </c>
      <c r="E736">
        <v>-72.052939300000006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682</v>
      </c>
    </row>
    <row r="737" spans="1:18">
      <c r="A737" t="s">
        <v>853</v>
      </c>
      <c r="B737" s="313">
        <v>38961</v>
      </c>
      <c r="C737">
        <v>-69.294698240000002</v>
      </c>
      <c r="D737">
        <v>0</v>
      </c>
      <c r="E737">
        <v>-69.294698240000002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682</v>
      </c>
    </row>
    <row r="738" spans="1:18">
      <c r="A738" t="s">
        <v>853</v>
      </c>
      <c r="B738" s="313">
        <v>38991</v>
      </c>
      <c r="C738">
        <v>-71.172758900000005</v>
      </c>
      <c r="D738">
        <v>0</v>
      </c>
      <c r="E738">
        <v>-71.172758900000005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682</v>
      </c>
    </row>
    <row r="739" spans="1:18">
      <c r="A739" t="s">
        <v>853</v>
      </c>
      <c r="B739" s="313">
        <v>39022</v>
      </c>
      <c r="C739">
        <v>-68.447283220000003</v>
      </c>
      <c r="D739">
        <v>0</v>
      </c>
      <c r="E739">
        <v>-68.447283220000003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682</v>
      </c>
    </row>
    <row r="740" spans="1:18">
      <c r="A740" t="s">
        <v>853</v>
      </c>
      <c r="B740" s="313">
        <v>39052</v>
      </c>
      <c r="C740">
        <v>-70.301453850000001</v>
      </c>
      <c r="D740">
        <v>0</v>
      </c>
      <c r="E740">
        <v>-70.301453850000001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682</v>
      </c>
    </row>
    <row r="741" spans="1:18">
      <c r="A741" t="s">
        <v>853</v>
      </c>
      <c r="B741" s="313">
        <v>39083</v>
      </c>
      <c r="C741">
        <v>-69.862040820000004</v>
      </c>
      <c r="D741">
        <v>0</v>
      </c>
      <c r="E741">
        <v>-69.862040820000004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682</v>
      </c>
    </row>
    <row r="742" spans="1:18">
      <c r="A742" t="s">
        <v>853</v>
      </c>
      <c r="B742" s="313">
        <v>39114</v>
      </c>
      <c r="C742">
        <v>-62.706357410000003</v>
      </c>
      <c r="D742">
        <v>0</v>
      </c>
      <c r="E742">
        <v>-62.706357410000003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682</v>
      </c>
    </row>
    <row r="743" spans="1:18">
      <c r="A743" t="s">
        <v>853</v>
      </c>
      <c r="B743" s="313">
        <v>39142</v>
      </c>
      <c r="C743">
        <v>-69.031997480000001</v>
      </c>
      <c r="D743">
        <v>0</v>
      </c>
      <c r="E743">
        <v>-69.031997480000001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682</v>
      </c>
    </row>
    <row r="744" spans="1:18">
      <c r="A744" t="s">
        <v>853</v>
      </c>
      <c r="B744" s="313">
        <v>39173</v>
      </c>
      <c r="C744">
        <v>-66.386270469999999</v>
      </c>
      <c r="D744">
        <v>0</v>
      </c>
      <c r="E744">
        <v>-66.386270469999999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682</v>
      </c>
    </row>
    <row r="745" spans="1:18">
      <c r="A745" t="s">
        <v>853</v>
      </c>
      <c r="B745" s="313">
        <v>39203</v>
      </c>
      <c r="C745">
        <v>-68.182394650000006</v>
      </c>
      <c r="D745">
        <v>0</v>
      </c>
      <c r="E745">
        <v>-68.182394650000006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682</v>
      </c>
    </row>
    <row r="746" spans="1:18">
      <c r="A746" t="s">
        <v>853</v>
      </c>
      <c r="B746" s="313">
        <v>39234</v>
      </c>
      <c r="C746">
        <v>-65.568340259999999</v>
      </c>
      <c r="D746">
        <v>0</v>
      </c>
      <c r="E746">
        <v>-65.568340259999999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682</v>
      </c>
    </row>
    <row r="747" spans="1:18">
      <c r="A747" t="s">
        <v>853</v>
      </c>
      <c r="B747" s="313">
        <v>39264</v>
      </c>
      <c r="C747">
        <v>-67.341450890000004</v>
      </c>
      <c r="D747">
        <v>0</v>
      </c>
      <c r="E747">
        <v>-67.341450890000004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682</v>
      </c>
    </row>
    <row r="748" spans="1:18">
      <c r="A748" t="s">
        <v>853</v>
      </c>
      <c r="B748" s="313">
        <v>39295</v>
      </c>
      <c r="C748">
        <v>-66.920494649999995</v>
      </c>
      <c r="D748">
        <v>0</v>
      </c>
      <c r="E748">
        <v>-66.920494649999995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682</v>
      </c>
    </row>
    <row r="749" spans="1:18">
      <c r="A749" t="s">
        <v>853</v>
      </c>
      <c r="B749" s="313">
        <v>39326</v>
      </c>
      <c r="C749">
        <v>-64.372310440000007</v>
      </c>
      <c r="D749">
        <v>0</v>
      </c>
      <c r="E749">
        <v>-64.372310440000007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682</v>
      </c>
    </row>
    <row r="750" spans="1:18">
      <c r="A750" t="s">
        <v>853</v>
      </c>
      <c r="B750" s="313">
        <v>39356</v>
      </c>
      <c r="C750">
        <v>-66.130904580000006</v>
      </c>
      <c r="D750">
        <v>0</v>
      </c>
      <c r="E750">
        <v>-66.130904580000006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682</v>
      </c>
    </row>
    <row r="751" spans="1:18">
      <c r="A751" t="s">
        <v>854</v>
      </c>
      <c r="B751" s="313">
        <v>36708</v>
      </c>
      <c r="C751">
        <v>-23.200399999999998</v>
      </c>
      <c r="D751">
        <v>0</v>
      </c>
      <c r="E751">
        <v>-23.200399999999998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682</v>
      </c>
    </row>
    <row r="752" spans="1:18">
      <c r="A752" t="s">
        <v>854</v>
      </c>
      <c r="B752" s="313">
        <v>36739</v>
      </c>
      <c r="C752">
        <v>-23.05009553</v>
      </c>
      <c r="D752">
        <v>0</v>
      </c>
      <c r="E752">
        <v>-23.05009553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682</v>
      </c>
    </row>
    <row r="753" spans="1:18">
      <c r="A753" t="s">
        <v>854</v>
      </c>
      <c r="B753" s="313">
        <v>36770</v>
      </c>
      <c r="C753">
        <v>-22.180040429999998</v>
      </c>
      <c r="D753">
        <v>0</v>
      </c>
      <c r="E753">
        <v>-22.180040429999998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682</v>
      </c>
    </row>
    <row r="754" spans="1:18">
      <c r="A754" t="s">
        <v>854</v>
      </c>
      <c r="B754" s="313">
        <v>36800</v>
      </c>
      <c r="C754">
        <v>-22.792745149999998</v>
      </c>
      <c r="D754">
        <v>0</v>
      </c>
      <c r="E754">
        <v>-22.792745149999998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682</v>
      </c>
    </row>
    <row r="755" spans="1:18">
      <c r="A755" t="s">
        <v>854</v>
      </c>
      <c r="B755" s="313">
        <v>36831</v>
      </c>
      <c r="C755">
        <v>9.9678320500000002</v>
      </c>
      <c r="D755">
        <v>0</v>
      </c>
      <c r="E755">
        <v>9.9678320500000002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682</v>
      </c>
    </row>
    <row r="756" spans="1:18">
      <c r="A756" t="s">
        <v>854</v>
      </c>
      <c r="B756" s="313">
        <v>36861</v>
      </c>
      <c r="C756">
        <v>10.24252388</v>
      </c>
      <c r="D756">
        <v>0</v>
      </c>
      <c r="E756">
        <v>10.24252388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682</v>
      </c>
    </row>
    <row r="757" spans="1:18">
      <c r="A757" t="s">
        <v>854</v>
      </c>
      <c r="B757" s="313">
        <v>36892</v>
      </c>
      <c r="C757">
        <v>10.182914670000001</v>
      </c>
      <c r="D757">
        <v>0</v>
      </c>
      <c r="E757">
        <v>10.182914670000001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682</v>
      </c>
    </row>
    <row r="758" spans="1:18">
      <c r="A758" t="s">
        <v>854</v>
      </c>
      <c r="B758" s="313">
        <v>36923</v>
      </c>
      <c r="C758">
        <v>9.1433272399999996</v>
      </c>
      <c r="D758">
        <v>0</v>
      </c>
      <c r="E758">
        <v>9.1433272399999996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682</v>
      </c>
    </row>
    <row r="759" spans="1:18">
      <c r="A759" t="s">
        <v>854</v>
      </c>
      <c r="B759" s="313">
        <v>36951</v>
      </c>
      <c r="C759">
        <v>10.068734729999999</v>
      </c>
      <c r="D759">
        <v>0</v>
      </c>
      <c r="E759">
        <v>10.068734729999999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682</v>
      </c>
    </row>
    <row r="760" spans="1:18">
      <c r="A760" t="s">
        <v>854</v>
      </c>
      <c r="B760" s="313">
        <v>36982</v>
      </c>
      <c r="C760">
        <v>-18.937214170000001</v>
      </c>
      <c r="D760">
        <v>0</v>
      </c>
      <c r="E760">
        <v>-18.937214170000001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682</v>
      </c>
    </row>
    <row r="761" spans="1:18">
      <c r="A761" t="s">
        <v>854</v>
      </c>
      <c r="B761" s="313">
        <v>37012</v>
      </c>
      <c r="C761">
        <v>-19.457022609999999</v>
      </c>
      <c r="D761">
        <v>0</v>
      </c>
      <c r="E761">
        <v>-19.457022609999999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682</v>
      </c>
    </row>
    <row r="762" spans="1:18">
      <c r="A762" t="s">
        <v>854</v>
      </c>
      <c r="B762" s="313">
        <v>37043</v>
      </c>
      <c r="C762">
        <v>-18.718278699999999</v>
      </c>
      <c r="D762">
        <v>0</v>
      </c>
      <c r="E762">
        <v>-18.718278699999999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682</v>
      </c>
    </row>
    <row r="763" spans="1:18">
      <c r="A763" t="s">
        <v>854</v>
      </c>
      <c r="B763" s="313">
        <v>37073</v>
      </c>
      <c r="C763">
        <v>-19.231570260000002</v>
      </c>
      <c r="D763">
        <v>0</v>
      </c>
      <c r="E763">
        <v>-19.231570260000002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682</v>
      </c>
    </row>
    <row r="764" spans="1:18">
      <c r="A764" t="s">
        <v>854</v>
      </c>
      <c r="B764" s="313">
        <v>37104</v>
      </c>
      <c r="C764">
        <v>-19.117825239999998</v>
      </c>
      <c r="D764">
        <v>0</v>
      </c>
      <c r="E764">
        <v>-19.117825239999998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682</v>
      </c>
    </row>
    <row r="765" spans="1:18">
      <c r="A765" t="s">
        <v>854</v>
      </c>
      <c r="B765" s="313">
        <v>37135</v>
      </c>
      <c r="C765">
        <v>-18.39144215</v>
      </c>
      <c r="D765">
        <v>0</v>
      </c>
      <c r="E765">
        <v>-18.39144215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682</v>
      </c>
    </row>
    <row r="766" spans="1:18">
      <c r="A766" t="s">
        <v>854</v>
      </c>
      <c r="B766" s="313">
        <v>37165</v>
      </c>
      <c r="C766">
        <v>-18.8953758</v>
      </c>
      <c r="D766">
        <v>0</v>
      </c>
      <c r="E766">
        <v>-18.8953758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682</v>
      </c>
    </row>
    <row r="767" spans="1:18">
      <c r="A767" t="s">
        <v>854</v>
      </c>
      <c r="B767" s="313">
        <v>37196</v>
      </c>
      <c r="C767">
        <v>-30.027394619999999</v>
      </c>
      <c r="D767">
        <v>0</v>
      </c>
      <c r="E767">
        <v>-30.027394619999999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682</v>
      </c>
    </row>
    <row r="768" spans="1:18">
      <c r="A768" t="s">
        <v>854</v>
      </c>
      <c r="B768" s="313">
        <v>37226</v>
      </c>
      <c r="C768">
        <v>-30.849970729999999</v>
      </c>
      <c r="D768">
        <v>0</v>
      </c>
      <c r="E768">
        <v>-30.849970729999999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682</v>
      </c>
    </row>
    <row r="769" spans="1:18">
      <c r="A769" t="s">
        <v>854</v>
      </c>
      <c r="B769" s="313">
        <v>37257</v>
      </c>
      <c r="C769">
        <v>-30.666338710000002</v>
      </c>
      <c r="D769">
        <v>0</v>
      </c>
      <c r="E769">
        <v>-30.666338710000002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682</v>
      </c>
    </row>
    <row r="770" spans="1:18">
      <c r="A770" t="s">
        <v>854</v>
      </c>
      <c r="B770" s="313">
        <v>37288</v>
      </c>
      <c r="C770">
        <v>-27.53330566</v>
      </c>
      <c r="D770">
        <v>0</v>
      </c>
      <c r="E770">
        <v>-27.53330566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682</v>
      </c>
    </row>
    <row r="771" spans="1:18">
      <c r="A771" t="s">
        <v>854</v>
      </c>
      <c r="B771" s="313">
        <v>37316</v>
      </c>
      <c r="C771">
        <v>-30.31862259</v>
      </c>
      <c r="D771">
        <v>0</v>
      </c>
      <c r="E771">
        <v>-30.31862259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682</v>
      </c>
    </row>
    <row r="772" spans="1:18">
      <c r="A772" t="s">
        <v>854</v>
      </c>
      <c r="B772" s="313">
        <v>37347</v>
      </c>
      <c r="C772">
        <v>-29.165756460000001</v>
      </c>
      <c r="D772">
        <v>0</v>
      </c>
      <c r="E772">
        <v>-29.165756460000001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682</v>
      </c>
    </row>
    <row r="773" spans="1:18">
      <c r="A773" t="s">
        <v>854</v>
      </c>
      <c r="B773" s="313">
        <v>37377</v>
      </c>
      <c r="C773">
        <v>-29.96533951</v>
      </c>
      <c r="D773">
        <v>0</v>
      </c>
      <c r="E773">
        <v>-29.96533951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682</v>
      </c>
    </row>
    <row r="774" spans="1:18">
      <c r="A774" t="s">
        <v>854</v>
      </c>
      <c r="B774" s="313">
        <v>37408</v>
      </c>
      <c r="C774">
        <v>-28.82701424</v>
      </c>
      <c r="D774">
        <v>0</v>
      </c>
      <c r="E774">
        <v>-28.82701424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682</v>
      </c>
    </row>
    <row r="775" spans="1:18">
      <c r="A775" t="s">
        <v>854</v>
      </c>
      <c r="B775" s="313">
        <v>37438</v>
      </c>
      <c r="C775">
        <v>-29.617208779999999</v>
      </c>
      <c r="D775">
        <v>0</v>
      </c>
      <c r="E775">
        <v>-29.617208779999999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682</v>
      </c>
    </row>
    <row r="776" spans="1:18">
      <c r="A776" t="s">
        <v>854</v>
      </c>
      <c r="B776" s="313">
        <v>37469</v>
      </c>
      <c r="C776">
        <v>-29.441906280000001</v>
      </c>
      <c r="D776">
        <v>0</v>
      </c>
      <c r="E776">
        <v>-29.441906280000001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682</v>
      </c>
    </row>
    <row r="777" spans="1:18">
      <c r="A777" t="s">
        <v>854</v>
      </c>
      <c r="B777" s="313">
        <v>37500</v>
      </c>
      <c r="C777">
        <v>-28.323447219999998</v>
      </c>
      <c r="D777">
        <v>0</v>
      </c>
      <c r="E777">
        <v>-28.323447219999998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682</v>
      </c>
    </row>
    <row r="778" spans="1:18">
      <c r="A778" t="s">
        <v>854</v>
      </c>
      <c r="B778" s="313">
        <v>37530</v>
      </c>
      <c r="C778">
        <v>-29.09987512</v>
      </c>
      <c r="D778">
        <v>0</v>
      </c>
      <c r="E778">
        <v>-29.09987512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682</v>
      </c>
    </row>
    <row r="779" spans="1:18">
      <c r="A779" t="s">
        <v>854</v>
      </c>
      <c r="B779" s="313">
        <v>37561</v>
      </c>
      <c r="C779">
        <v>5.7531166899999997</v>
      </c>
      <c r="D779">
        <v>0</v>
      </c>
      <c r="E779">
        <v>5.7531166899999997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682</v>
      </c>
    </row>
    <row r="780" spans="1:18">
      <c r="A780" t="s">
        <v>854</v>
      </c>
      <c r="B780" s="313">
        <v>37591</v>
      </c>
      <c r="C780">
        <v>5.9108390999999996</v>
      </c>
      <c r="D780">
        <v>0</v>
      </c>
      <c r="E780">
        <v>5.9108390999999996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682</v>
      </c>
    </row>
    <row r="781" spans="1:18">
      <c r="A781" t="s">
        <v>854</v>
      </c>
      <c r="B781" s="313">
        <v>37622</v>
      </c>
      <c r="C781">
        <v>5.87576052</v>
      </c>
      <c r="D781">
        <v>0</v>
      </c>
      <c r="E781">
        <v>5.87576052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682</v>
      </c>
    </row>
    <row r="782" spans="1:18">
      <c r="A782" t="s">
        <v>854</v>
      </c>
      <c r="B782" s="313">
        <v>37653</v>
      </c>
      <c r="C782">
        <v>5.2755262299999997</v>
      </c>
      <c r="D782">
        <v>0</v>
      </c>
      <c r="E782">
        <v>5.2755262299999997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682</v>
      </c>
    </row>
    <row r="783" spans="1:18">
      <c r="A783" t="s">
        <v>854</v>
      </c>
      <c r="B783" s="313">
        <v>37681</v>
      </c>
      <c r="C783">
        <v>5.8093069899999996</v>
      </c>
      <c r="D783">
        <v>0</v>
      </c>
      <c r="E783">
        <v>5.8093069899999996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682</v>
      </c>
    </row>
    <row r="784" spans="1:18">
      <c r="A784" t="s">
        <v>854</v>
      </c>
      <c r="B784" s="313">
        <v>37712</v>
      </c>
      <c r="C784">
        <v>5.5885187800000002</v>
      </c>
      <c r="D784">
        <v>0</v>
      </c>
      <c r="E784">
        <v>5.5885187800000002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682</v>
      </c>
    </row>
    <row r="785" spans="1:18">
      <c r="A785" t="s">
        <v>854</v>
      </c>
      <c r="B785" s="313">
        <v>37742</v>
      </c>
      <c r="C785">
        <v>5.7417893400000004</v>
      </c>
      <c r="D785">
        <v>0</v>
      </c>
      <c r="E785">
        <v>5.7417893400000004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682</v>
      </c>
    </row>
    <row r="786" spans="1:18">
      <c r="A786" t="s">
        <v>854</v>
      </c>
      <c r="B786" s="313">
        <v>37773</v>
      </c>
      <c r="C786">
        <v>5.5237462900000001</v>
      </c>
      <c r="D786">
        <v>0</v>
      </c>
      <c r="E786">
        <v>5.5237462900000001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682</v>
      </c>
    </row>
    <row r="787" spans="1:18">
      <c r="A787" t="s">
        <v>854</v>
      </c>
      <c r="B787" s="313">
        <v>37803</v>
      </c>
      <c r="C787">
        <v>5.6752347099999998</v>
      </c>
      <c r="D787">
        <v>0</v>
      </c>
      <c r="E787">
        <v>5.6752347099999998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682</v>
      </c>
    </row>
    <row r="788" spans="1:18">
      <c r="A788" t="s">
        <v>854</v>
      </c>
      <c r="B788" s="313">
        <v>37834</v>
      </c>
      <c r="C788">
        <v>5.6417027500000003</v>
      </c>
      <c r="D788">
        <v>0</v>
      </c>
      <c r="E788">
        <v>5.6417027500000003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682</v>
      </c>
    </row>
    <row r="789" spans="1:18">
      <c r="A789" t="s">
        <v>854</v>
      </c>
      <c r="B789" s="313">
        <v>37865</v>
      </c>
      <c r="C789">
        <v>5.4274511900000002</v>
      </c>
      <c r="D789">
        <v>0</v>
      </c>
      <c r="E789">
        <v>5.4274511900000002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682</v>
      </c>
    </row>
    <row r="790" spans="1:18">
      <c r="A790" t="s">
        <v>854</v>
      </c>
      <c r="B790" s="313">
        <v>37895</v>
      </c>
      <c r="C790">
        <v>5.5762861800000003</v>
      </c>
      <c r="D790">
        <v>0</v>
      </c>
      <c r="E790">
        <v>5.5762861800000003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682</v>
      </c>
    </row>
    <row r="791" spans="1:18">
      <c r="A791" t="s">
        <v>854</v>
      </c>
      <c r="B791" s="313">
        <v>37926</v>
      </c>
      <c r="C791">
        <v>11.94235275</v>
      </c>
      <c r="D791">
        <v>0</v>
      </c>
      <c r="E791">
        <v>11.94235275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682</v>
      </c>
    </row>
    <row r="792" spans="1:18">
      <c r="A792" t="s">
        <v>854</v>
      </c>
      <c r="B792" s="313">
        <v>37956</v>
      </c>
      <c r="C792">
        <v>12.269820040000001</v>
      </c>
      <c r="D792">
        <v>0</v>
      </c>
      <c r="E792">
        <v>12.269820040000001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682</v>
      </c>
    </row>
    <row r="793" spans="1:18">
      <c r="A793" t="s">
        <v>854</v>
      </c>
      <c r="B793" s="313">
        <v>37987</v>
      </c>
      <c r="C793">
        <v>12.19703724</v>
      </c>
      <c r="D793">
        <v>0</v>
      </c>
      <c r="E793">
        <v>12.19703724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682</v>
      </c>
    </row>
    <row r="794" spans="1:18">
      <c r="A794" t="s">
        <v>854</v>
      </c>
      <c r="B794" s="313">
        <v>38018</v>
      </c>
      <c r="C794">
        <v>11.34219167</v>
      </c>
      <c r="D794">
        <v>0</v>
      </c>
      <c r="E794">
        <v>11.34219167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682</v>
      </c>
    </row>
    <row r="795" spans="1:18">
      <c r="A795" t="s">
        <v>854</v>
      </c>
      <c r="B795" s="313">
        <v>38047</v>
      </c>
      <c r="C795">
        <v>12.056835700000001</v>
      </c>
      <c r="D795">
        <v>0</v>
      </c>
      <c r="E795">
        <v>12.056835700000001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682</v>
      </c>
    </row>
    <row r="796" spans="1:18">
      <c r="A796" t="s">
        <v>854</v>
      </c>
      <c r="B796" s="313">
        <v>38078</v>
      </c>
      <c r="C796">
        <v>11.59863212</v>
      </c>
      <c r="D796">
        <v>0</v>
      </c>
      <c r="E796">
        <v>11.59863212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682</v>
      </c>
    </row>
    <row r="797" spans="1:18">
      <c r="A797" t="s">
        <v>854</v>
      </c>
      <c r="B797" s="313">
        <v>38108</v>
      </c>
      <c r="C797">
        <v>11.916647429999999</v>
      </c>
      <c r="D797">
        <v>0</v>
      </c>
      <c r="E797">
        <v>11.916647429999999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682</v>
      </c>
    </row>
    <row r="798" spans="1:18">
      <c r="A798" t="s">
        <v>854</v>
      </c>
      <c r="B798" s="313">
        <v>38139</v>
      </c>
      <c r="C798">
        <v>11.464028239999999</v>
      </c>
      <c r="D798">
        <v>0</v>
      </c>
      <c r="E798">
        <v>11.464028239999999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682</v>
      </c>
    </row>
    <row r="799" spans="1:18">
      <c r="A799" t="s">
        <v>854</v>
      </c>
      <c r="B799" s="313">
        <v>38169</v>
      </c>
      <c r="C799">
        <v>11.7778215</v>
      </c>
      <c r="D799">
        <v>0</v>
      </c>
      <c r="E799">
        <v>11.7778215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682</v>
      </c>
    </row>
    <row r="800" spans="1:18">
      <c r="A800" t="s">
        <v>854</v>
      </c>
      <c r="B800" s="313">
        <v>38200</v>
      </c>
      <c r="C800">
        <v>11.706962969999999</v>
      </c>
      <c r="D800">
        <v>0</v>
      </c>
      <c r="E800">
        <v>11.706962969999999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682</v>
      </c>
    </row>
    <row r="801" spans="1:18">
      <c r="A801" t="s">
        <v>854</v>
      </c>
      <c r="B801" s="313">
        <v>38231</v>
      </c>
      <c r="C801">
        <v>11.26110645</v>
      </c>
      <c r="D801">
        <v>0</v>
      </c>
      <c r="E801">
        <v>11.26110645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682</v>
      </c>
    </row>
    <row r="802" spans="1:18">
      <c r="A802" t="s">
        <v>854</v>
      </c>
      <c r="B802" s="313">
        <v>38261</v>
      </c>
      <c r="C802">
        <v>11.568617</v>
      </c>
      <c r="D802">
        <v>0</v>
      </c>
      <c r="E802">
        <v>11.568617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682</v>
      </c>
    </row>
    <row r="803" spans="1:18">
      <c r="A803" t="s">
        <v>854</v>
      </c>
      <c r="B803" s="313">
        <v>38292</v>
      </c>
      <c r="C803">
        <v>11.12792756</v>
      </c>
      <c r="D803">
        <v>0</v>
      </c>
      <c r="E803">
        <v>11.12792756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682</v>
      </c>
    </row>
    <row r="804" spans="1:18">
      <c r="A804" t="s">
        <v>854</v>
      </c>
      <c r="B804" s="313">
        <v>38322</v>
      </c>
      <c r="C804">
        <v>11.431700169999999</v>
      </c>
      <c r="D804">
        <v>0</v>
      </c>
      <c r="E804">
        <v>11.431700169999999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682</v>
      </c>
    </row>
    <row r="805" spans="1:18">
      <c r="A805" t="s">
        <v>854</v>
      </c>
      <c r="B805" s="313">
        <v>38353</v>
      </c>
      <c r="C805">
        <v>11.362663319999999</v>
      </c>
      <c r="D805">
        <v>0</v>
      </c>
      <c r="E805">
        <v>11.362663319999999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682</v>
      </c>
    </row>
    <row r="806" spans="1:18">
      <c r="A806" t="s">
        <v>854</v>
      </c>
      <c r="B806" s="313">
        <v>38384</v>
      </c>
      <c r="C806">
        <v>10.20102404</v>
      </c>
      <c r="D806">
        <v>0</v>
      </c>
      <c r="E806">
        <v>10.20102404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682</v>
      </c>
    </row>
    <row r="807" spans="1:18">
      <c r="A807" t="s">
        <v>854</v>
      </c>
      <c r="B807" s="313">
        <v>38412</v>
      </c>
      <c r="C807">
        <v>11.232276130000001</v>
      </c>
      <c r="D807">
        <v>0</v>
      </c>
      <c r="E807">
        <v>11.232276130000001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682</v>
      </c>
    </row>
    <row r="808" spans="1:18">
      <c r="A808" t="s">
        <v>854</v>
      </c>
      <c r="B808" s="313">
        <v>38443</v>
      </c>
      <c r="C808">
        <v>10.80415449</v>
      </c>
      <c r="D808">
        <v>0</v>
      </c>
      <c r="E808">
        <v>10.80415449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682</v>
      </c>
    </row>
    <row r="809" spans="1:18">
      <c r="A809" t="s">
        <v>854</v>
      </c>
      <c r="B809" s="313">
        <v>38473</v>
      </c>
      <c r="C809">
        <v>11.098845499999999</v>
      </c>
      <c r="D809">
        <v>0</v>
      </c>
      <c r="E809">
        <v>11.098845499999999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682</v>
      </c>
    </row>
    <row r="810" spans="1:18">
      <c r="A810" t="s">
        <v>854</v>
      </c>
      <c r="B810" s="313">
        <v>38504</v>
      </c>
      <c r="C810">
        <v>10.675711980000001</v>
      </c>
      <c r="D810">
        <v>0</v>
      </c>
      <c r="E810">
        <v>10.675711980000001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682</v>
      </c>
    </row>
    <row r="811" spans="1:18">
      <c r="A811" t="s">
        <v>854</v>
      </c>
      <c r="B811" s="313">
        <v>38534</v>
      </c>
      <c r="C811">
        <v>10.96680257</v>
      </c>
      <c r="D811">
        <v>0</v>
      </c>
      <c r="E811">
        <v>10.96680257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682</v>
      </c>
    </row>
    <row r="812" spans="1:18">
      <c r="A812" t="s">
        <v>854</v>
      </c>
      <c r="B812" s="313">
        <v>38565</v>
      </c>
      <c r="C812">
        <v>10.90010975</v>
      </c>
      <c r="D812">
        <v>0</v>
      </c>
      <c r="E812">
        <v>10.90010975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682</v>
      </c>
    </row>
    <row r="813" spans="1:18">
      <c r="A813" t="s">
        <v>854</v>
      </c>
      <c r="B813" s="313">
        <v>38596</v>
      </c>
      <c r="C813">
        <v>10.48369647</v>
      </c>
      <c r="D813">
        <v>0</v>
      </c>
      <c r="E813">
        <v>10.48369647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682</v>
      </c>
    </row>
    <row r="814" spans="1:18">
      <c r="A814" t="s">
        <v>854</v>
      </c>
      <c r="B814" s="313">
        <v>38626</v>
      </c>
      <c r="C814">
        <v>10.7686771</v>
      </c>
      <c r="D814">
        <v>0</v>
      </c>
      <c r="E814">
        <v>10.7686771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682</v>
      </c>
    </row>
    <row r="815" spans="1:18">
      <c r="A815" t="s">
        <v>854</v>
      </c>
      <c r="B815" s="313">
        <v>38657</v>
      </c>
      <c r="C815">
        <v>10.35714434</v>
      </c>
      <c r="D815">
        <v>0</v>
      </c>
      <c r="E815">
        <v>10.35714434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682</v>
      </c>
    </row>
    <row r="816" spans="1:18">
      <c r="A816" t="s">
        <v>854</v>
      </c>
      <c r="B816" s="313">
        <v>38687</v>
      </c>
      <c r="C816">
        <v>10.63854516</v>
      </c>
      <c r="D816">
        <v>0</v>
      </c>
      <c r="E816">
        <v>10.63854516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682</v>
      </c>
    </row>
    <row r="817" spans="1:18">
      <c r="A817" t="s">
        <v>854</v>
      </c>
      <c r="B817" s="313">
        <v>38718</v>
      </c>
      <c r="C817">
        <v>10.572908180000001</v>
      </c>
      <c r="D817">
        <v>0</v>
      </c>
      <c r="E817">
        <v>10.572908180000001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682</v>
      </c>
    </row>
    <row r="818" spans="1:18">
      <c r="A818" t="s">
        <v>854</v>
      </c>
      <c r="B818" s="313">
        <v>38749</v>
      </c>
      <c r="C818">
        <v>9.4907388299999997</v>
      </c>
      <c r="D818">
        <v>0</v>
      </c>
      <c r="E818">
        <v>9.4907388299999997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682</v>
      </c>
    </row>
    <row r="819" spans="1:18">
      <c r="A819" t="s">
        <v>854</v>
      </c>
      <c r="B819" s="313">
        <v>38777</v>
      </c>
      <c r="C819">
        <v>10.448903850000001</v>
      </c>
      <c r="D819">
        <v>0</v>
      </c>
      <c r="E819">
        <v>10.448903850000001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682</v>
      </c>
    </row>
    <row r="820" spans="1:18">
      <c r="A820" t="s">
        <v>854</v>
      </c>
      <c r="B820" s="313">
        <v>38808</v>
      </c>
      <c r="C820">
        <v>10.04925388</v>
      </c>
      <c r="D820">
        <v>0</v>
      </c>
      <c r="E820">
        <v>10.04925388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682</v>
      </c>
    </row>
    <row r="821" spans="1:18">
      <c r="A821" t="s">
        <v>854</v>
      </c>
      <c r="B821" s="313">
        <v>38838</v>
      </c>
      <c r="C821">
        <v>10.321953860000001</v>
      </c>
      <c r="D821">
        <v>0</v>
      </c>
      <c r="E821">
        <v>10.321953860000001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682</v>
      </c>
    </row>
    <row r="822" spans="1:18">
      <c r="A822" t="s">
        <v>854</v>
      </c>
      <c r="B822" s="313">
        <v>38869</v>
      </c>
      <c r="C822">
        <v>9.92702478</v>
      </c>
      <c r="D822">
        <v>0</v>
      </c>
      <c r="E822">
        <v>9.92702478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682</v>
      </c>
    </row>
    <row r="823" spans="1:18">
      <c r="A823" t="s">
        <v>854</v>
      </c>
      <c r="B823" s="313">
        <v>38899</v>
      </c>
      <c r="C823">
        <v>10.19627403</v>
      </c>
      <c r="D823">
        <v>0</v>
      </c>
      <c r="E823">
        <v>10.19627403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682</v>
      </c>
    </row>
    <row r="824" spans="1:18">
      <c r="A824" t="s">
        <v>854</v>
      </c>
      <c r="B824" s="313">
        <v>38930</v>
      </c>
      <c r="C824">
        <v>10.1328879</v>
      </c>
      <c r="D824">
        <v>0</v>
      </c>
      <c r="E824">
        <v>10.1328879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682</v>
      </c>
    </row>
    <row r="825" spans="1:18">
      <c r="A825" t="s">
        <v>854</v>
      </c>
      <c r="B825" s="313">
        <v>38961</v>
      </c>
      <c r="C825">
        <v>9.7449932799999992</v>
      </c>
      <c r="D825">
        <v>0</v>
      </c>
      <c r="E825">
        <v>9.7449932799999992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682</v>
      </c>
    </row>
    <row r="826" spans="1:18">
      <c r="A826" t="s">
        <v>854</v>
      </c>
      <c r="B826" s="313">
        <v>38991</v>
      </c>
      <c r="C826">
        <v>10.009107119999999</v>
      </c>
      <c r="D826">
        <v>0</v>
      </c>
      <c r="E826">
        <v>10.009107119999999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682</v>
      </c>
    </row>
    <row r="827" spans="1:18">
      <c r="A827" t="s">
        <v>855</v>
      </c>
      <c r="B827" s="313">
        <v>36708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682</v>
      </c>
    </row>
    <row r="828" spans="1:18">
      <c r="A828" t="s">
        <v>855</v>
      </c>
      <c r="B828" s="313">
        <v>36739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682</v>
      </c>
    </row>
    <row r="829" spans="1:18">
      <c r="A829" t="s">
        <v>855</v>
      </c>
      <c r="B829" s="313">
        <v>36770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682</v>
      </c>
    </row>
    <row r="830" spans="1:18">
      <c r="A830" t="s">
        <v>855</v>
      </c>
      <c r="B830" s="313">
        <v>36800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682</v>
      </c>
    </row>
    <row r="831" spans="1:18">
      <c r="A831" t="s">
        <v>855</v>
      </c>
      <c r="B831" s="313">
        <v>36831</v>
      </c>
      <c r="C831">
        <v>29.45576844</v>
      </c>
      <c r="D831">
        <v>0</v>
      </c>
      <c r="E831">
        <v>29.45576844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682</v>
      </c>
    </row>
    <row r="832" spans="1:18">
      <c r="A832" t="s">
        <v>855</v>
      </c>
      <c r="B832" s="313">
        <v>36861</v>
      </c>
      <c r="C832">
        <v>30.267505539999998</v>
      </c>
      <c r="D832">
        <v>0</v>
      </c>
      <c r="E832">
        <v>30.267505539999998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682</v>
      </c>
    </row>
    <row r="833" spans="1:18">
      <c r="A833" t="s">
        <v>855</v>
      </c>
      <c r="B833" s="313">
        <v>36892</v>
      </c>
      <c r="C833">
        <v>30.091355440000001</v>
      </c>
      <c r="D833">
        <v>0</v>
      </c>
      <c r="E833">
        <v>30.091355440000001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682</v>
      </c>
    </row>
    <row r="834" spans="1:18">
      <c r="A834" t="s">
        <v>855</v>
      </c>
      <c r="B834" s="313">
        <v>36923</v>
      </c>
      <c r="C834">
        <v>27.01928856</v>
      </c>
      <c r="D834">
        <v>0</v>
      </c>
      <c r="E834">
        <v>27.01928856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682</v>
      </c>
    </row>
    <row r="835" spans="1:18">
      <c r="A835" t="s">
        <v>855</v>
      </c>
      <c r="B835" s="313">
        <v>36951</v>
      </c>
      <c r="C835">
        <v>29.753944239999999</v>
      </c>
      <c r="D835">
        <v>0</v>
      </c>
      <c r="E835">
        <v>29.753944239999999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682</v>
      </c>
    </row>
    <row r="836" spans="1:18">
      <c r="A836" t="s">
        <v>856</v>
      </c>
      <c r="B836" s="313">
        <v>36708</v>
      </c>
      <c r="C836">
        <v>-15.5</v>
      </c>
      <c r="D836">
        <v>0</v>
      </c>
      <c r="E836">
        <v>-15.5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682</v>
      </c>
    </row>
    <row r="837" spans="1:18">
      <c r="A837" t="s">
        <v>856</v>
      </c>
      <c r="B837" s="313">
        <v>36739</v>
      </c>
      <c r="C837">
        <v>-15.480252200000001</v>
      </c>
      <c r="D837">
        <v>0</v>
      </c>
      <c r="E837">
        <v>-15.480252200000001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682</v>
      </c>
    </row>
    <row r="838" spans="1:18">
      <c r="A838" t="s">
        <v>856</v>
      </c>
      <c r="B838" s="313">
        <v>36770</v>
      </c>
      <c r="C838">
        <v>-14.89593045</v>
      </c>
      <c r="D838">
        <v>0</v>
      </c>
      <c r="E838">
        <v>-14.89593045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682</v>
      </c>
    </row>
    <row r="839" spans="1:18">
      <c r="A839" t="s">
        <v>856</v>
      </c>
      <c r="B839" s="313">
        <v>36800</v>
      </c>
      <c r="C839">
        <v>-15.30741783</v>
      </c>
      <c r="D839">
        <v>0</v>
      </c>
      <c r="E839">
        <v>-15.30741783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682</v>
      </c>
    </row>
    <row r="840" spans="1:18">
      <c r="A840" t="s">
        <v>857</v>
      </c>
      <c r="B840" s="313">
        <v>37196</v>
      </c>
      <c r="C840">
        <v>13.73748496</v>
      </c>
      <c r="D840">
        <v>0</v>
      </c>
      <c r="E840">
        <v>13.73748496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682</v>
      </c>
    </row>
    <row r="841" spans="1:18">
      <c r="A841" t="s">
        <v>857</v>
      </c>
      <c r="B841" s="313">
        <v>37226</v>
      </c>
      <c r="C841">
        <v>14.113812210000001</v>
      </c>
      <c r="D841">
        <v>0</v>
      </c>
      <c r="E841">
        <v>14.113812210000001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682</v>
      </c>
    </row>
    <row r="842" spans="1:18">
      <c r="A842" t="s">
        <v>857</v>
      </c>
      <c r="B842" s="313">
        <v>37257</v>
      </c>
      <c r="C842">
        <v>14.02980086</v>
      </c>
      <c r="D842">
        <v>0</v>
      </c>
      <c r="E842">
        <v>14.02980086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682</v>
      </c>
    </row>
    <row r="843" spans="1:18">
      <c r="A843" t="s">
        <v>857</v>
      </c>
      <c r="B843" s="313">
        <v>37288</v>
      </c>
      <c r="C843">
        <v>12.59644325</v>
      </c>
      <c r="D843">
        <v>0</v>
      </c>
      <c r="E843">
        <v>12.59644325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682</v>
      </c>
    </row>
    <row r="844" spans="1:18">
      <c r="A844" t="s">
        <v>857</v>
      </c>
      <c r="B844" s="313">
        <v>37316</v>
      </c>
      <c r="C844">
        <v>13.870721290000001</v>
      </c>
      <c r="D844">
        <v>0</v>
      </c>
      <c r="E844">
        <v>13.870721290000001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682</v>
      </c>
    </row>
    <row r="845" spans="1:18">
      <c r="A845" t="s">
        <v>857</v>
      </c>
      <c r="B845" s="313">
        <v>37347</v>
      </c>
      <c r="C845">
        <v>13.343286880000001</v>
      </c>
      <c r="D845">
        <v>0</v>
      </c>
      <c r="E845">
        <v>13.343286880000001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682</v>
      </c>
    </row>
    <row r="846" spans="1:18">
      <c r="A846" t="s">
        <v>857</v>
      </c>
      <c r="B846" s="313">
        <v>37377</v>
      </c>
      <c r="C846">
        <v>13.70909485</v>
      </c>
      <c r="D846">
        <v>0</v>
      </c>
      <c r="E846">
        <v>13.70909485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682</v>
      </c>
    </row>
    <row r="847" spans="1:18">
      <c r="A847" t="s">
        <v>857</v>
      </c>
      <c r="B847" s="313">
        <v>37408</v>
      </c>
      <c r="C847">
        <v>13.18831286</v>
      </c>
      <c r="D847">
        <v>0</v>
      </c>
      <c r="E847">
        <v>13.18831286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682</v>
      </c>
    </row>
    <row r="848" spans="1:18">
      <c r="A848" t="s">
        <v>857</v>
      </c>
      <c r="B848" s="313">
        <v>37438</v>
      </c>
      <c r="C848">
        <v>13.549825589999999</v>
      </c>
      <c r="D848">
        <v>0</v>
      </c>
      <c r="E848">
        <v>13.549825589999999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682</v>
      </c>
    </row>
    <row r="849" spans="1:18">
      <c r="A849" t="s">
        <v>857</v>
      </c>
      <c r="B849" s="313">
        <v>37469</v>
      </c>
      <c r="C849">
        <v>13.469624980000001</v>
      </c>
      <c r="D849">
        <v>0</v>
      </c>
      <c r="E849">
        <v>13.469624980000001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682</v>
      </c>
    </row>
    <row r="850" spans="1:18">
      <c r="A850" t="s">
        <v>857</v>
      </c>
      <c r="B850" s="313">
        <v>37500</v>
      </c>
      <c r="C850">
        <v>12.95793175</v>
      </c>
      <c r="D850">
        <v>0</v>
      </c>
      <c r="E850">
        <v>12.95793175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682</v>
      </c>
    </row>
    <row r="851" spans="1:18">
      <c r="A851" t="s">
        <v>857</v>
      </c>
      <c r="B851" s="313">
        <v>37530</v>
      </c>
      <c r="C851">
        <v>13.313146270000001</v>
      </c>
      <c r="D851">
        <v>0</v>
      </c>
      <c r="E851">
        <v>13.313146270000001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682</v>
      </c>
    </row>
    <row r="852" spans="1:18">
      <c r="A852" t="s">
        <v>858</v>
      </c>
      <c r="B852" s="313">
        <v>36708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682</v>
      </c>
    </row>
    <row r="853" spans="1:18">
      <c r="A853" t="s">
        <v>858</v>
      </c>
      <c r="B853" s="313">
        <v>36739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682</v>
      </c>
    </row>
    <row r="854" spans="1:18">
      <c r="A854" t="s">
        <v>858</v>
      </c>
      <c r="B854" s="313">
        <v>36770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682</v>
      </c>
    </row>
    <row r="855" spans="1:18">
      <c r="A855" t="s">
        <v>858</v>
      </c>
      <c r="B855" s="313">
        <v>36800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682</v>
      </c>
    </row>
    <row r="856" spans="1:18">
      <c r="A856" t="s">
        <v>859</v>
      </c>
      <c r="B856" s="313">
        <v>36892</v>
      </c>
      <c r="C856">
        <v>15.04567772</v>
      </c>
      <c r="D856">
        <v>0</v>
      </c>
      <c r="E856">
        <v>15.04567772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682</v>
      </c>
    </row>
    <row r="857" spans="1:18">
      <c r="A857" t="s">
        <v>860</v>
      </c>
      <c r="B857" s="313">
        <v>36831</v>
      </c>
      <c r="C857">
        <v>27.06690562</v>
      </c>
      <c r="D857">
        <v>0</v>
      </c>
      <c r="E857">
        <v>27.06690562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682</v>
      </c>
    </row>
    <row r="858" spans="1:18">
      <c r="A858" t="s">
        <v>860</v>
      </c>
      <c r="B858" s="313">
        <v>36861</v>
      </c>
      <c r="C858">
        <v>27.812810850000002</v>
      </c>
      <c r="D858">
        <v>0</v>
      </c>
      <c r="E858">
        <v>27.812810850000002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682</v>
      </c>
    </row>
    <row r="859" spans="1:18">
      <c r="A859" t="s">
        <v>860</v>
      </c>
      <c r="B859" s="313">
        <v>36892</v>
      </c>
      <c r="C859">
        <v>27.650946520000002</v>
      </c>
      <c r="D859">
        <v>0</v>
      </c>
      <c r="E859">
        <v>27.650946520000002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682</v>
      </c>
    </row>
    <row r="860" spans="1:18">
      <c r="A860" t="s">
        <v>860</v>
      </c>
      <c r="B860" s="313">
        <v>36923</v>
      </c>
      <c r="C860">
        <v>24.828024249999999</v>
      </c>
      <c r="D860">
        <v>0</v>
      </c>
      <c r="E860">
        <v>24.828024249999999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682</v>
      </c>
    </row>
    <row r="861" spans="1:18">
      <c r="A861" t="s">
        <v>860</v>
      </c>
      <c r="B861" s="313">
        <v>36951</v>
      </c>
      <c r="C861">
        <v>27.340899360000002</v>
      </c>
      <c r="D861">
        <v>0</v>
      </c>
      <c r="E861">
        <v>27.340899360000002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682</v>
      </c>
    </row>
    <row r="862" spans="1:18">
      <c r="A862" t="s">
        <v>860</v>
      </c>
      <c r="B862" s="313">
        <v>37196</v>
      </c>
      <c r="C862">
        <v>25.24674985</v>
      </c>
      <c r="D862">
        <v>0</v>
      </c>
      <c r="E862">
        <v>25.24674985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682</v>
      </c>
    </row>
    <row r="863" spans="1:18">
      <c r="A863" t="s">
        <v>860</v>
      </c>
      <c r="B863" s="313">
        <v>37226</v>
      </c>
      <c r="C863">
        <v>25.938364079999999</v>
      </c>
      <c r="D863">
        <v>0</v>
      </c>
      <c r="E863">
        <v>25.938364079999999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682</v>
      </c>
    </row>
    <row r="864" spans="1:18">
      <c r="A864" t="s">
        <v>860</v>
      </c>
      <c r="B864" s="313">
        <v>37257</v>
      </c>
      <c r="C864">
        <v>25.78396802</v>
      </c>
      <c r="D864">
        <v>0</v>
      </c>
      <c r="E864">
        <v>25.78396802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682</v>
      </c>
    </row>
    <row r="865" spans="1:18">
      <c r="A865" t="s">
        <v>860</v>
      </c>
      <c r="B865" s="313">
        <v>37288</v>
      </c>
      <c r="C865">
        <v>23.149743409999999</v>
      </c>
      <c r="D865">
        <v>0</v>
      </c>
      <c r="E865">
        <v>23.149743409999999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682</v>
      </c>
    </row>
    <row r="866" spans="1:18">
      <c r="A866" t="s">
        <v>860</v>
      </c>
      <c r="B866" s="313">
        <v>37316</v>
      </c>
      <c r="C866">
        <v>25.491611580000001</v>
      </c>
      <c r="D866">
        <v>0</v>
      </c>
      <c r="E866">
        <v>25.491611580000001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682</v>
      </c>
    </row>
    <row r="867" spans="1:18">
      <c r="A867" t="s">
        <v>860</v>
      </c>
      <c r="B867" s="313">
        <v>37561</v>
      </c>
      <c r="C867">
        <v>23.537573129999998</v>
      </c>
      <c r="D867">
        <v>0</v>
      </c>
      <c r="E867">
        <v>23.537573129999998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682</v>
      </c>
    </row>
    <row r="868" spans="1:18">
      <c r="A868" t="s">
        <v>860</v>
      </c>
      <c r="B868" s="313">
        <v>37591</v>
      </c>
      <c r="C868">
        <v>24.182858620000001</v>
      </c>
      <c r="D868">
        <v>0</v>
      </c>
      <c r="E868">
        <v>24.182858620000001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682</v>
      </c>
    </row>
    <row r="869" spans="1:18">
      <c r="A869" t="s">
        <v>860</v>
      </c>
      <c r="B869" s="313">
        <v>37622</v>
      </c>
      <c r="C869">
        <v>24.039342560000001</v>
      </c>
      <c r="D869">
        <v>0</v>
      </c>
      <c r="E869">
        <v>24.039342560000001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682</v>
      </c>
    </row>
    <row r="870" spans="1:18">
      <c r="A870" t="s">
        <v>860</v>
      </c>
      <c r="B870" s="313">
        <v>37653</v>
      </c>
      <c r="C870">
        <v>21.583620020000001</v>
      </c>
      <c r="D870">
        <v>0</v>
      </c>
      <c r="E870">
        <v>21.583620020000001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682</v>
      </c>
    </row>
    <row r="871" spans="1:18">
      <c r="A871" t="s">
        <v>860</v>
      </c>
      <c r="B871" s="313">
        <v>37681</v>
      </c>
      <c r="C871">
        <v>23.767462989999999</v>
      </c>
      <c r="D871">
        <v>0</v>
      </c>
      <c r="E871">
        <v>23.767462989999999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682</v>
      </c>
    </row>
    <row r="872" spans="1:18">
      <c r="A872" t="s">
        <v>860</v>
      </c>
      <c r="B872" s="313">
        <v>37926</v>
      </c>
      <c r="C872">
        <v>21.94765589</v>
      </c>
      <c r="D872">
        <v>0</v>
      </c>
      <c r="E872">
        <v>21.94765589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682</v>
      </c>
    </row>
    <row r="873" spans="1:18">
      <c r="A873" t="s">
        <v>860</v>
      </c>
      <c r="B873" s="313">
        <v>37956</v>
      </c>
      <c r="C873">
        <v>22.549475269999999</v>
      </c>
      <c r="D873">
        <v>0</v>
      </c>
      <c r="E873">
        <v>22.549475269999999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682</v>
      </c>
    </row>
    <row r="874" spans="1:18">
      <c r="A874" t="s">
        <v>860</v>
      </c>
      <c r="B874" s="313">
        <v>37987</v>
      </c>
      <c r="C874">
        <v>22.415715049999999</v>
      </c>
      <c r="D874">
        <v>0</v>
      </c>
      <c r="E874">
        <v>22.415715049999999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682</v>
      </c>
    </row>
    <row r="875" spans="1:18">
      <c r="A875" t="s">
        <v>860</v>
      </c>
      <c r="B875" s="313">
        <v>38018</v>
      </c>
      <c r="C875">
        <v>20.844679840000001</v>
      </c>
      <c r="D875">
        <v>0</v>
      </c>
      <c r="E875">
        <v>20.844679840000001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682</v>
      </c>
    </row>
    <row r="876" spans="1:18">
      <c r="A876" t="s">
        <v>860</v>
      </c>
      <c r="B876" s="313">
        <v>38047</v>
      </c>
      <c r="C876">
        <v>22.158052649999998</v>
      </c>
      <c r="D876">
        <v>0</v>
      </c>
      <c r="E876">
        <v>22.158052649999998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682</v>
      </c>
    </row>
    <row r="877" spans="1:18">
      <c r="A877" t="s">
        <v>860</v>
      </c>
      <c r="B877" s="313">
        <v>38292</v>
      </c>
      <c r="C877">
        <v>20.450905259999999</v>
      </c>
      <c r="D877">
        <v>0</v>
      </c>
      <c r="E877">
        <v>20.450905259999999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682</v>
      </c>
    </row>
    <row r="878" spans="1:18">
      <c r="A878" t="s">
        <v>860</v>
      </c>
      <c r="B878" s="313">
        <v>38322</v>
      </c>
      <c r="C878">
        <v>21.00917857</v>
      </c>
      <c r="D878">
        <v>0</v>
      </c>
      <c r="E878">
        <v>21.00917857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682</v>
      </c>
    </row>
    <row r="879" spans="1:18">
      <c r="A879" t="s">
        <v>860</v>
      </c>
      <c r="B879" s="313">
        <v>38353</v>
      </c>
      <c r="C879">
        <v>20.88230265</v>
      </c>
      <c r="D879">
        <v>0</v>
      </c>
      <c r="E879">
        <v>20.88230265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682</v>
      </c>
    </row>
    <row r="880" spans="1:18">
      <c r="A880" t="s">
        <v>860</v>
      </c>
      <c r="B880" s="313">
        <v>38384</v>
      </c>
      <c r="C880">
        <v>18.747441980000001</v>
      </c>
      <c r="D880">
        <v>0</v>
      </c>
      <c r="E880">
        <v>18.747441980000001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682</v>
      </c>
    </row>
    <row r="881" spans="1:18">
      <c r="A881" t="s">
        <v>860</v>
      </c>
      <c r="B881" s="313">
        <v>38412</v>
      </c>
      <c r="C881">
        <v>20.642677070000001</v>
      </c>
      <c r="D881">
        <v>0</v>
      </c>
      <c r="E881">
        <v>20.642677070000001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682</v>
      </c>
    </row>
    <row r="882" spans="1:18">
      <c r="A882" t="s">
        <v>860</v>
      </c>
      <c r="B882" s="313">
        <v>38657</v>
      </c>
      <c r="C882">
        <v>19.034359859999999</v>
      </c>
      <c r="D882">
        <v>0</v>
      </c>
      <c r="E882">
        <v>19.034359859999999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682</v>
      </c>
    </row>
    <row r="883" spans="1:18">
      <c r="A883" t="s">
        <v>860</v>
      </c>
      <c r="B883" s="313">
        <v>38687</v>
      </c>
      <c r="C883">
        <v>19.551518290000001</v>
      </c>
      <c r="D883">
        <v>0</v>
      </c>
      <c r="E883">
        <v>19.551518290000001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682</v>
      </c>
    </row>
    <row r="884" spans="1:18">
      <c r="A884" t="s">
        <v>860</v>
      </c>
      <c r="B884" s="313">
        <v>38718</v>
      </c>
      <c r="C884">
        <v>19.430890649999998</v>
      </c>
      <c r="D884">
        <v>0</v>
      </c>
      <c r="E884">
        <v>19.430890649999998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682</v>
      </c>
    </row>
    <row r="885" spans="1:18">
      <c r="A885" t="s">
        <v>860</v>
      </c>
      <c r="B885" s="313">
        <v>38749</v>
      </c>
      <c r="C885">
        <v>17.44207982</v>
      </c>
      <c r="D885">
        <v>0</v>
      </c>
      <c r="E885">
        <v>17.44207982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682</v>
      </c>
    </row>
    <row r="886" spans="1:18">
      <c r="A886" t="s">
        <v>860</v>
      </c>
      <c r="B886" s="313">
        <v>38777</v>
      </c>
      <c r="C886">
        <v>19.202995489999999</v>
      </c>
      <c r="D886">
        <v>0</v>
      </c>
      <c r="E886">
        <v>19.202995489999999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682</v>
      </c>
    </row>
    <row r="887" spans="1:18">
      <c r="A887" t="s">
        <v>860</v>
      </c>
      <c r="B887" s="313">
        <v>39022</v>
      </c>
      <c r="C887">
        <v>17.690332609999999</v>
      </c>
      <c r="D887">
        <v>0</v>
      </c>
      <c r="E887">
        <v>17.690332609999999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682</v>
      </c>
    </row>
    <row r="888" spans="1:18">
      <c r="A888" t="s">
        <v>860</v>
      </c>
      <c r="B888" s="313">
        <v>39052</v>
      </c>
      <c r="C888">
        <v>18.169546589999999</v>
      </c>
      <c r="D888">
        <v>0</v>
      </c>
      <c r="E888">
        <v>18.169546589999999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682</v>
      </c>
    </row>
    <row r="889" spans="1:18">
      <c r="A889" t="s">
        <v>860</v>
      </c>
      <c r="B889" s="313">
        <v>39083</v>
      </c>
      <c r="C889">
        <v>18.055979440000002</v>
      </c>
      <c r="D889">
        <v>0</v>
      </c>
      <c r="E889">
        <v>18.055979440000002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682</v>
      </c>
    </row>
    <row r="890" spans="1:18">
      <c r="A890" t="s">
        <v>860</v>
      </c>
      <c r="B890" s="313">
        <v>39114</v>
      </c>
      <c r="C890">
        <v>16.20657924</v>
      </c>
      <c r="D890">
        <v>0</v>
      </c>
      <c r="E890">
        <v>16.20657924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682</v>
      </c>
    </row>
    <row r="891" spans="1:18">
      <c r="A891" t="s">
        <v>860</v>
      </c>
      <c r="B891" s="313">
        <v>39142</v>
      </c>
      <c r="C891">
        <v>17.841453139999999</v>
      </c>
      <c r="D891">
        <v>0</v>
      </c>
      <c r="E891">
        <v>17.841453139999999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682</v>
      </c>
    </row>
    <row r="892" spans="1:18">
      <c r="A892" t="s">
        <v>860</v>
      </c>
      <c r="B892" s="313">
        <v>39387</v>
      </c>
      <c r="C892">
        <v>16.44084986</v>
      </c>
      <c r="D892">
        <v>0</v>
      </c>
      <c r="E892">
        <v>16.44084986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682</v>
      </c>
    </row>
    <row r="893" spans="1:18">
      <c r="A893" t="s">
        <v>860</v>
      </c>
      <c r="B893" s="313">
        <v>39417</v>
      </c>
      <c r="C893">
        <v>16.890001550000001</v>
      </c>
      <c r="D893">
        <v>0</v>
      </c>
      <c r="E893">
        <v>16.890001550000001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682</v>
      </c>
    </row>
    <row r="894" spans="1:18">
      <c r="A894" t="s">
        <v>860</v>
      </c>
      <c r="B894" s="313">
        <v>39448</v>
      </c>
      <c r="C894">
        <v>16.78843474</v>
      </c>
      <c r="D894">
        <v>0</v>
      </c>
      <c r="E894">
        <v>16.78843474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682</v>
      </c>
    </row>
    <row r="895" spans="1:18">
      <c r="A895" t="s">
        <v>860</v>
      </c>
      <c r="B895" s="313">
        <v>39479</v>
      </c>
      <c r="C895">
        <v>15.6108683</v>
      </c>
      <c r="D895">
        <v>0</v>
      </c>
      <c r="E895">
        <v>15.6108683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682</v>
      </c>
    </row>
    <row r="896" spans="1:18">
      <c r="A896" t="s">
        <v>860</v>
      </c>
      <c r="B896" s="313">
        <v>39508</v>
      </c>
      <c r="C896">
        <v>16.59358903</v>
      </c>
      <c r="D896">
        <v>0</v>
      </c>
      <c r="E896">
        <v>16.59358903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682</v>
      </c>
    </row>
    <row r="897" spans="2:2">
      <c r="B897" s="313"/>
    </row>
    <row r="898" spans="2:2">
      <c r="B898" s="313"/>
    </row>
    <row r="899" spans="2:2">
      <c r="B899" s="313"/>
    </row>
    <row r="900" spans="2:2">
      <c r="B900" s="313"/>
    </row>
    <row r="901" spans="2:2">
      <c r="B901" s="313"/>
    </row>
    <row r="902" spans="2:2">
      <c r="B902" s="313"/>
    </row>
    <row r="903" spans="2:2">
      <c r="B903" s="313"/>
    </row>
    <row r="904" spans="2:2">
      <c r="B904" s="313"/>
    </row>
    <row r="905" spans="2:2">
      <c r="B905" s="313"/>
    </row>
    <row r="906" spans="2:2">
      <c r="B906" s="313"/>
    </row>
    <row r="907" spans="2:2">
      <c r="B907" s="313"/>
    </row>
    <row r="908" spans="2:2">
      <c r="B908" s="313"/>
    </row>
    <row r="909" spans="2:2">
      <c r="B909" s="313"/>
    </row>
    <row r="910" spans="2:2">
      <c r="B910" s="313"/>
    </row>
    <row r="911" spans="2:2">
      <c r="B911" s="313"/>
    </row>
    <row r="912" spans="2:2">
      <c r="B912" s="313"/>
    </row>
    <row r="913" spans="2:2">
      <c r="B913" s="313"/>
    </row>
    <row r="914" spans="2:2">
      <c r="B914" s="313"/>
    </row>
    <row r="915" spans="2:2">
      <c r="B915" s="313"/>
    </row>
    <row r="916" spans="2:2">
      <c r="B916" s="313"/>
    </row>
    <row r="917" spans="2:2">
      <c r="B917" s="313"/>
    </row>
    <row r="918" spans="2:2">
      <c r="B918" s="313"/>
    </row>
    <row r="919" spans="2:2">
      <c r="B919" s="313"/>
    </row>
    <row r="920" spans="2:2">
      <c r="B920" s="313"/>
    </row>
    <row r="921" spans="2:2">
      <c r="B921" s="313"/>
    </row>
    <row r="922" spans="2:2">
      <c r="B922" s="313"/>
    </row>
    <row r="923" spans="2:2">
      <c r="B923" s="313"/>
    </row>
    <row r="924" spans="2:2">
      <c r="B924" s="313"/>
    </row>
    <row r="925" spans="2:2">
      <c r="B925" s="313"/>
    </row>
    <row r="926" spans="2:2">
      <c r="B926" s="313"/>
    </row>
    <row r="927" spans="2:2">
      <c r="B927" s="313"/>
    </row>
    <row r="928" spans="2:2">
      <c r="B928" s="313"/>
    </row>
    <row r="929" spans="2:2">
      <c r="B929" s="313"/>
    </row>
    <row r="930" spans="2:2">
      <c r="B930" s="313"/>
    </row>
    <row r="931" spans="2:2">
      <c r="B931" s="313"/>
    </row>
    <row r="932" spans="2:2">
      <c r="B932" s="313"/>
    </row>
    <row r="933" spans="2:2">
      <c r="B933" s="313"/>
    </row>
    <row r="934" spans="2:2">
      <c r="B934" s="313"/>
    </row>
    <row r="935" spans="2:2">
      <c r="B935" s="313"/>
    </row>
    <row r="936" spans="2:2">
      <c r="B936" s="3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19</vt:i4>
      </vt:variant>
      <vt:variant>
        <vt:lpstr>Dialogs</vt:lpstr>
      </vt:variant>
      <vt:variant>
        <vt:i4>1</vt:i4>
      </vt:variant>
      <vt:variant>
        <vt:lpstr>Named Ranges</vt:lpstr>
      </vt:variant>
      <vt:variant>
        <vt:i4>79</vt:i4>
      </vt:variant>
    </vt:vector>
  </HeadingPairs>
  <TitlesOfParts>
    <vt:vector size="99" baseType="lpstr">
      <vt:lpstr>summary</vt:lpstr>
      <vt:lpstr>positions</vt:lpstr>
      <vt:lpstr>Spread Opt</vt:lpstr>
      <vt:lpstr>Transport Pos</vt:lpstr>
      <vt:lpstr>p1</vt:lpstr>
      <vt:lpstr>p0</vt:lpstr>
      <vt:lpstr>p_chgs</vt:lpstr>
      <vt:lpstr>pl</vt:lpstr>
      <vt:lpstr>m1</vt:lpstr>
      <vt:lpstr>m0</vt:lpstr>
      <vt:lpstr>m_chg</vt:lpstr>
      <vt:lpstr>download</vt:lpstr>
      <vt:lpstr>Index</vt:lpstr>
      <vt:lpstr>GD_Fetch</vt:lpstr>
      <vt:lpstr>upload</vt:lpstr>
      <vt:lpstr>Tables</vt:lpstr>
      <vt:lpstr>batch</vt:lpstr>
      <vt:lpstr>Codes</vt:lpstr>
      <vt:lpstr>I1</vt:lpstr>
      <vt:lpstr>dlgPostID</vt:lpstr>
      <vt:lpstr>CARLTON_B</vt:lpstr>
      <vt:lpstr>CARLTON_I</vt:lpstr>
      <vt:lpstr>CHIPPAWA</vt:lpstr>
      <vt:lpstr>CONSUMERS_B</vt:lpstr>
      <vt:lpstr>CONSUMERS_I</vt:lpstr>
      <vt:lpstr>CONSUMSERS_B</vt:lpstr>
      <vt:lpstr>CORNWALL</vt:lpstr>
      <vt:lpstr>Count</vt:lpstr>
      <vt:lpstr>Count2</vt:lpstr>
      <vt:lpstr>CurveCode</vt:lpstr>
      <vt:lpstr>curves</vt:lpstr>
      <vt:lpstr>CurveTable</vt:lpstr>
      <vt:lpstr>CurveTable2</vt:lpstr>
      <vt:lpstr>CurveType</vt:lpstr>
      <vt:lpstr>DateToday</vt:lpstr>
      <vt:lpstr>DAWN</vt:lpstr>
      <vt:lpstr>DAWN_GDM</vt:lpstr>
      <vt:lpstr>deals_inc</vt:lpstr>
      <vt:lpstr>Dump</vt:lpstr>
      <vt:lpstr>EffectiveDate</vt:lpstr>
      <vt:lpstr>EMERSONUSA</vt:lpstr>
      <vt:lpstr>EMERSONUSA_I</vt:lpstr>
      <vt:lpstr>EndLine</vt:lpstr>
      <vt:lpstr>EndLine2</vt:lpstr>
      <vt:lpstr>FARWELL_B</vt:lpstr>
      <vt:lpstr>FARWELL_I</vt:lpstr>
      <vt:lpstr>FileName</vt:lpstr>
      <vt:lpstr>FileTable</vt:lpstr>
      <vt:lpstr>FileType</vt:lpstr>
      <vt:lpstr>FinishFile</vt:lpstr>
      <vt:lpstr>FTPConfig</vt:lpstr>
      <vt:lpstr>gdspreadoptcount</vt:lpstr>
      <vt:lpstr>gdspreadoptmonths</vt:lpstr>
      <vt:lpstr>gdspreadoptpos</vt:lpstr>
      <vt:lpstr>HPL_SHIPCHAN</vt:lpstr>
      <vt:lpstr>IF_WAHA</vt:lpstr>
      <vt:lpstr>Index</vt:lpstr>
      <vt:lpstr>IROQ_B</vt:lpstr>
      <vt:lpstr>IROQ_I</vt:lpstr>
      <vt:lpstr>Iroquis_B</vt:lpstr>
      <vt:lpstr>IROQUOIS_B</vt:lpstr>
      <vt:lpstr>Iroquois_I</vt:lpstr>
      <vt:lpstr>LocalPath</vt:lpstr>
      <vt:lpstr>MICH_STCLAIR_B</vt:lpstr>
      <vt:lpstr>MICH_STCLAIR_I</vt:lpstr>
      <vt:lpstr>Month</vt:lpstr>
      <vt:lpstr>names</vt:lpstr>
      <vt:lpstr>NIAGARA</vt:lpstr>
      <vt:lpstr>NIAGARA_GDM</vt:lpstr>
      <vt:lpstr>OJIBWAY</vt:lpstr>
      <vt:lpstr>PARKWAY</vt:lpstr>
      <vt:lpstr>Codes!Print_Area</vt:lpstr>
      <vt:lpstr>'m1'!Print_Area</vt:lpstr>
      <vt:lpstr>p_chgs!Print_Area</vt:lpstr>
      <vt:lpstr>p0!Print_Area</vt:lpstr>
      <vt:lpstr>'p1'!Print_Area</vt:lpstr>
      <vt:lpstr>positions!Print_Area</vt:lpstr>
      <vt:lpstr>summary!Print_Area</vt:lpstr>
      <vt:lpstr>positions!Print_Titles</vt:lpstr>
      <vt:lpstr>PutGet</vt:lpstr>
      <vt:lpstr>PW</vt:lpstr>
      <vt:lpstr>RangeName</vt:lpstr>
      <vt:lpstr>RemotePath</vt:lpstr>
      <vt:lpstr>RiskType</vt:lpstr>
      <vt:lpstr>SkipLines</vt:lpstr>
      <vt:lpstr>SkipLines2</vt:lpstr>
      <vt:lpstr>spreadcount</vt:lpstr>
      <vt:lpstr>spreadmonths</vt:lpstr>
      <vt:lpstr>spreadpos</vt:lpstr>
      <vt:lpstr>SPUR_B</vt:lpstr>
      <vt:lpstr>SPUR_I</vt:lpstr>
      <vt:lpstr>ST.CLAIR</vt:lpstr>
      <vt:lpstr>STORAGE</vt:lpstr>
      <vt:lpstr>UID</vt:lpstr>
      <vt:lpstr>UNION_CDA_B</vt:lpstr>
      <vt:lpstr>UNION_CDA_I</vt:lpstr>
      <vt:lpstr>WADDINGTON</vt:lpstr>
      <vt:lpstr>WADDINGTON_GDM</vt:lpstr>
      <vt:lpstr>WAHA_KCBT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Jan Havlíček</cp:lastModifiedBy>
  <cp:lastPrinted>2000-07-17T23:45:27Z</cp:lastPrinted>
  <dcterms:created xsi:type="dcterms:W3CDTF">1998-02-04T17:03:27Z</dcterms:created>
  <dcterms:modified xsi:type="dcterms:W3CDTF">2023-09-15T14:54:46Z</dcterms:modified>
</cp:coreProperties>
</file>